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1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0.xml" ContentType="application/vnd.openxmlformats-officedocument.spreadsheetml.table+xml"/>
  <Override PartName="/xl/drawings/drawing7.xml" ContentType="application/vnd.openxmlformats-officedocument.drawing+xml"/>
  <Override PartName="/xl/charts/chart3.xml" ContentType="application/vnd.openxmlformats-officedocument.drawingml.chart+xml"/>
  <Override PartName="/xl/tables/table11.xml" ContentType="application/vnd.openxmlformats-officedocument.spreadsheetml.table+xml"/>
  <Override PartName="/xl/drawings/drawing8.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1.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tables/table12.xml" ContentType="application/vnd.openxmlformats-officedocument.spreadsheetml.table+xml"/>
  <Override PartName="/xl/drawings/drawing12.xml" ContentType="application/vnd.openxmlformats-officedocument.drawing+xml"/>
  <Override PartName="/xl/ctrlProps/ctrlProp8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comments1.xml" ContentType="application/vnd.openxmlformats-officedocument.spreadsheetml.comments+xml"/>
  <Override PartName="/xl/tables/table15.xml" ContentType="application/vnd.openxmlformats-officedocument.spreadsheetml.table+xml"/>
  <Override PartName="/xl/drawings/drawing17.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harts/chart6.xml" ContentType="application/vnd.openxmlformats-officedocument.drawingml.chart+xml"/>
  <Override PartName="/xl/theme/themeOverride1.xml" ContentType="application/vnd.openxmlformats-officedocument.themeOverride+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G:\My Drive\Tenderbid Spec\"/>
    </mc:Choice>
  </mc:AlternateContent>
  <xr:revisionPtr revIDLastSave="0" documentId="13_ncr:1_{32BE271D-3EC9-4227-849F-0AB544F22EB6}" xr6:coauthVersionLast="47" xr6:coauthVersionMax="47" xr10:uidLastSave="{00000000-0000-0000-0000-000000000000}"/>
  <bookViews>
    <workbookView xWindow="-108" yWindow="-108" windowWidth="23256" windowHeight="13896" tabRatio="855" firstSheet="24" activeTab="30" xr2:uid="{00000000-000D-0000-FFFF-FFFF00000000}"/>
  </bookViews>
  <sheets>
    <sheet name="Index" sheetId="34" r:id="rId1"/>
    <sheet name="WellboreCleaningNeeds" sheetId="49" r:id="rId2"/>
    <sheet name="Tenderheader ref" sheetId="12" r:id="rId3"/>
    <sheet name="RockPropertiesGuide" sheetId="60" r:id="rId4"/>
    <sheet name="Offset Schematics" sheetId="54" r:id="rId5"/>
    <sheet name="Offset data" sheetId="23" r:id="rId6"/>
    <sheet name="Wellplanning Data Sheet" sheetId="8" r:id="rId7"/>
    <sheet name="Location" sheetId="29" r:id="rId8"/>
    <sheet name="Location data example" sheetId="25" r:id="rId9"/>
    <sheet name="Interval Location Spec" sheetId="14" r:id="rId10"/>
    <sheet name="IntervalDataWithBitPos" sheetId="27" r:id="rId11"/>
    <sheet name="Depth Annotations" sheetId="33" r:id="rId12"/>
    <sheet name="Well Timeline" sheetId="10" r:id="rId13"/>
    <sheet name="Interval And Surface Pipe" sheetId="9" state="hidden" r:id="rId14"/>
    <sheet name="Rig" sheetId="24" r:id="rId15"/>
    <sheet name="IntervalData (2)" sheetId="4" state="hidden" r:id="rId16"/>
    <sheet name="BHA Shape Spec" sheetId="59" r:id="rId17"/>
    <sheet name="BHA Shape" sheetId="17" r:id="rId18"/>
    <sheet name="Rig specStruct Example" sheetId="31" r:id="rId19"/>
    <sheet name="Rig Logix data" sheetId="36" r:id="rId20"/>
    <sheet name="Survey Listing" sheetId="6" r:id="rId21"/>
    <sheet name="Survey Report" sheetId="44" r:id="rId22"/>
    <sheet name="Hyd Charts" sheetId="16" r:id="rId23"/>
    <sheet name="MC2 Reqs" sheetId="18" r:id="rId24"/>
    <sheet name="MC2 Planning Matrix" sheetId="46" r:id="rId25"/>
    <sheet name="Additonal ReqsBUG mc2" sheetId="19" r:id="rId26"/>
    <sheet name="Field Planning PC oilplan" sheetId="37" r:id="rId27"/>
    <sheet name="Rept section Placeholder" sheetId="13" r:id="rId28"/>
    <sheet name="Rept sections 2" sheetId="20" r:id="rId29"/>
    <sheet name="Supporting Mind Maps" sheetId="21" r:id="rId30"/>
    <sheet name="units-dims" sheetId="35" r:id="rId31"/>
    <sheet name="Supported Chart Types Worksheet" sheetId="38" r:id="rId32"/>
    <sheet name="Parameter sheet" sheetId="41" r:id="rId33"/>
    <sheet name="Parameter table Attributes" sheetId="42" r:id="rId34"/>
    <sheet name="ALL Tool Sizes" sheetId="43" r:id="rId35"/>
    <sheet name="Usertools" sheetId="47" r:id="rId36"/>
    <sheet name="Drilling KPI_RT Chart" sheetId="50" r:id="rId37"/>
    <sheet name="Drilling KPI Spec" sheetId="51" r:id="rId38"/>
    <sheet name="Interval Chart Spec" sheetId="52" r:id="rId39"/>
    <sheet name="TE Calculator" sheetId="53" r:id="rId40"/>
    <sheet name="DDCalcs" sheetId="58" r:id="rId41"/>
    <sheet name="Regression Eqs" sheetId="61" r:id="rId42"/>
    <sheet name="Size-Translate-Rotate" sheetId="63" r:id="rId43"/>
    <sheet name="Tubulars_NonSpecial" sheetId="62" r:id="rId44"/>
    <sheet name="CollarConnectionProperties" sheetId="65" r:id="rId45"/>
  </sheets>
  <definedNames>
    <definedName name="_xlnm._FilterDatabase" localSheetId="43" hidden="1">Tubulars_NonSpecial!$A$2:$Q$8101</definedName>
    <definedName name="_Toc230870369" localSheetId="23">'MC2 Reqs'!$C$8</definedName>
    <definedName name="_Toc230870371" localSheetId="23">'MC2 Reqs'!$C$16</definedName>
    <definedName name="_Toc416272716" localSheetId="23">'MC2 Reqs'!$A$6</definedName>
    <definedName name="_Toc416272717" localSheetId="23">'MC2 Reqs'!$B$7</definedName>
    <definedName name="_Toc416272719" localSheetId="23">'MC2 Reqs'!$C$10</definedName>
    <definedName name="_Toc416272726" localSheetId="23">'MC2 Reqs'!$C$60</definedName>
    <definedName name="_Toc416272727" localSheetId="23">'MC2 Reqs'!$C$66</definedName>
    <definedName name="_Toc416272728" localSheetId="23">'MC2 Reqs'!$C$98</definedName>
    <definedName name="_Toc416272732" localSheetId="23">'MC2 Reqs'!$C$227</definedName>
    <definedName name="_Toc416272733" localSheetId="23">'MC2 Reqs'!$C$243</definedName>
    <definedName name="_Toc416272735" localSheetId="23">'MC2 Reqs'!$C$259</definedName>
    <definedName name="_Toc416272737" localSheetId="23">'MC2 Reqs'!$C$744</definedName>
    <definedName name="_Toc416272740" localSheetId="23">'MC2 Reqs'!$C$1024</definedName>
    <definedName name="_Toc416272742" localSheetId="23">'MC2 Reqs'!$C$1680</definedName>
    <definedName name="_Toc416272745" localSheetId="23">'MC2 Reqs'!$C$2372</definedName>
    <definedName name="_Toc416272746" localSheetId="23">'MC2 Reqs'!$C$2383</definedName>
    <definedName name="_Toc416272748" localSheetId="23">'MC2 Reqs'!$C$2572</definedName>
    <definedName name="_Toc416272749" localSheetId="23">'MC2 Reqs'!$C$3077</definedName>
    <definedName name="_Toc416272750" localSheetId="23">'MC2 Reqs'!$C$3599</definedName>
    <definedName name="_Toc416272751" localSheetId="23">'MC2 Reqs'!$C$3860</definedName>
    <definedName name="_Toc416272752" localSheetId="23">'MC2 Reqs'!$C$3862</definedName>
    <definedName name="_Toc416272754" localSheetId="23">'MC2 Reqs'!$C$3870</definedName>
    <definedName name="_Toc416272758" localSheetId="23">'MC2 Reqs'!$C$4126</definedName>
    <definedName name="_Toc416272760" localSheetId="23">'MC2 Reqs'!$B$4221</definedName>
    <definedName name="_Toc416272761" localSheetId="23">'MC2 Reqs'!$C$4222</definedName>
    <definedName name="_Toc416272762" localSheetId="23">'MC2 Reqs'!$B$4345</definedName>
    <definedName name="_Toc416272763" localSheetId="23">'MC2 Reqs'!$B$4389</definedName>
    <definedName name="CommSchemes">#REF!</definedName>
    <definedName name="Companies">#REF!</definedName>
    <definedName name="daN">CollarConnectionProperties!$AU$4</definedName>
    <definedName name="dn">#REF!</definedName>
    <definedName name="FlowRegime">#REF!</definedName>
    <definedName name="Frequencies">#REF!</definedName>
    <definedName name="ID">#REF!</definedName>
    <definedName name="Index">Index!$A$1</definedName>
    <definedName name="InLineConn">#REF!</definedName>
    <definedName name="kg">CollarConnectionProperties!#REF!</definedName>
    <definedName name="kgm">CollarConnectionProperties!$AU$2</definedName>
    <definedName name="lit">CollarConnectionProperties!$Q$6</definedName>
    <definedName name="lpm">CollarConnectionProperties!$AU$3</definedName>
    <definedName name="LWD_Conns">#REF!</definedName>
    <definedName name="LWD_Sizes">#REF!</definedName>
    <definedName name="m">CollarConnectionProperties!$Q$10</definedName>
    <definedName name="Max_Circle" hidden="1">#REF!</definedName>
    <definedName name="MD">'Survey Listing'!$A$4:$A$96</definedName>
    <definedName name="Mid_Circle" hidden="1">#REF!</definedName>
    <definedName name="Min_Circle" hidden="1">#REF!</definedName>
    <definedName name="mm">CollarConnectionProperties!$Q$2</definedName>
    <definedName name="MudTypes">#REF!</definedName>
    <definedName name="MWD_Bottom_Conn">#REF!</definedName>
    <definedName name="MWD_Flows">#REF!</definedName>
    <definedName name="MWD_Sizes">#REF!</definedName>
    <definedName name="MWD_Top_Conn">#REF!</definedName>
    <definedName name="Nm">CollarConnectionProperties!$AU$5</definedName>
    <definedName name="NuclearTools">#REF!</definedName>
    <definedName name="OD">CollarConnectionProperties!#REF!</definedName>
    <definedName name="Oriface">#REF!</definedName>
    <definedName name="PaycheckDate">#REF!</definedName>
    <definedName name="pi">3.14159265</definedName>
    <definedName name="pird">3.14159265/180</definedName>
    <definedName name="_xlnm.Print_Area" localSheetId="44">CollarConnectionProperties!$G$1:$O$1047</definedName>
    <definedName name="_xlnm.Print_Area" localSheetId="32">'Parameter sheet'!$A$1:$AK$57</definedName>
    <definedName name="_xlnm.Print_Area" localSheetId="18">'Rig specStruct Example'!$A$2:$I$81</definedName>
    <definedName name="_xlnm.Print_Titles" localSheetId="44">CollarConnectionProperties!$1:$1</definedName>
    <definedName name="_xlnm.Print_Titles" localSheetId="32">'Parameter sheet'!$1:$11</definedName>
    <definedName name="_xlnm.Print_Titles" localSheetId="21">'Survey Report'!$18:$18</definedName>
    <definedName name="PWD_Ranges">#REF!</definedName>
    <definedName name="PWD_Ratings">#REF!</definedName>
    <definedName name="RSS">#REF!</definedName>
    <definedName name="ServiceTypes">#REF!</definedName>
    <definedName name="Size">#REF!</definedName>
    <definedName name="Sleeve">#REF!</definedName>
    <definedName name="Sleeve4">#REF!</definedName>
    <definedName name="Sleeve6">#REF!</definedName>
    <definedName name="Sleeve8">#REF!</definedName>
    <definedName name="Slide_Length">#REF!</definedName>
    <definedName name="Start10">'Interval Location Spec'!$A$1</definedName>
    <definedName name="Start11">IntervalDataWithBitPos!$A$1</definedName>
    <definedName name="Start12">'Depth Annotations'!$A$1</definedName>
    <definedName name="Start13">'Well Timeline'!$A$1</definedName>
    <definedName name="Start14">'Interval And Surface Pipe'!$A$1</definedName>
    <definedName name="Start15">Rig!$A$1</definedName>
    <definedName name="Start16">'IntervalData (2)'!$A$1</definedName>
    <definedName name="Start17">'BHA Shape Spec'!$A$1</definedName>
    <definedName name="Start18">'BHA Shape'!$A$1</definedName>
    <definedName name="Start19">'Rig specStruct Example'!$A$1</definedName>
    <definedName name="Start2">WellboreCleaningNeeds!$A$1</definedName>
    <definedName name="Start20">'Rig Logix data'!$A$1</definedName>
    <definedName name="Start21">'Survey Listing'!$A$1</definedName>
    <definedName name="Start22">'Survey Report'!$A$1</definedName>
    <definedName name="Start23">'Hyd Charts'!$A$1</definedName>
    <definedName name="Start24">'MC2 Reqs'!$A$1</definedName>
    <definedName name="Start25">'MC2 Planning Matrix'!$A$1</definedName>
    <definedName name="Start26">'Additonal ReqsBUG mc2'!$A$1</definedName>
    <definedName name="Start27">'Field Planning PC oilplan'!$A$1</definedName>
    <definedName name="Start28">'Rept section Placeholder'!$A$1</definedName>
    <definedName name="Start29">'Rept sections 2'!$A$1</definedName>
    <definedName name="Start3">'Tenderheader ref'!$A$1</definedName>
    <definedName name="Start30">'Supporting Mind Maps'!$A$1</definedName>
    <definedName name="Start31">'units-dims'!$A$1</definedName>
    <definedName name="Start32">'Supported Chart Types Worksheet'!$A$1</definedName>
    <definedName name="Start33">'Parameter sheet'!$A$1</definedName>
    <definedName name="Start34">'Parameter table Attributes'!$A$1</definedName>
    <definedName name="Start35">'ALL Tool Sizes'!$A$1</definedName>
    <definedName name="Start36">Usertools!$A$1</definedName>
    <definedName name="Start37">'Drilling KPI_RT Chart'!$A$1</definedName>
    <definedName name="Start38">'Drilling KPI Spec'!$A$1</definedName>
    <definedName name="Start39">'Interval Chart Spec'!$A$1</definedName>
    <definedName name="Start4">RockPropertiesGuide!$A$1</definedName>
    <definedName name="Start40">'TE Calculator'!$A$1</definedName>
    <definedName name="Start41">DDCalcs!$A$1</definedName>
    <definedName name="Start42">'Regression Eqs'!$A$1</definedName>
    <definedName name="Start43">'Size-Translate-Rotate'!$A$1</definedName>
    <definedName name="Start44">Tubulars_NonSpecial!$A$1</definedName>
    <definedName name="Start45">CollarConnectionProperties!$A$1</definedName>
    <definedName name="Start46">#REF!</definedName>
    <definedName name="Start47">#REF!</definedName>
    <definedName name="Start5">'Offset Schematics'!$A$1</definedName>
    <definedName name="Start6">'Offset data'!$A$1</definedName>
    <definedName name="Start7">'Wellplanning Data Sheet'!$A$1</definedName>
    <definedName name="Start8">Location!$A$1</definedName>
    <definedName name="Start9">'Location data example'!$A$1</definedName>
    <definedName name="StartingSunday">#REF!</definedName>
    <definedName name="t">RADIANS(ROW(OFFSET(#REF!,,,361,1)))</definedName>
    <definedName name="Temp_Array">#REF!</definedName>
    <definedName name="Threads">#REF!</definedName>
    <definedName name="ToolList">#REF!</definedName>
    <definedName name="TOServiceTypes">#REF!</definedName>
    <definedName name="TotalBitsLabel">"Label 203"</definedName>
    <definedName name="unit_angle">#REF!</definedName>
    <definedName name="unit_dls">#REF!</definedName>
    <definedName name="unit_length">#REF!</definedName>
    <definedName name="x_1" localSheetId="41">COS(t)*Max_Circle</definedName>
    <definedName name="x_1">COS(t)*Max_Circle</definedName>
    <definedName name="x_2" localSheetId="41">COS(t)*Mid_Circle</definedName>
    <definedName name="x_2">COS(t)*Mid_Circle</definedName>
    <definedName name="X_3" localSheetId="41">COS(t)*Min_Circle</definedName>
    <definedName name="X_3">COS(t)*Min_Circle</definedName>
    <definedName name="y_1" localSheetId="41">SIN(t)*Max_Circle</definedName>
    <definedName name="y_1">SIN(t)*Max_Circle</definedName>
    <definedName name="y_2" localSheetId="41">SIN(t)*Mid_Circle</definedName>
    <definedName name="y_2">SIN(t)*Mid_Circle</definedName>
    <definedName name="y_3" localSheetId="41">SIN(t)*Min_Circle</definedName>
    <definedName name="y_3">SIN(t)*Min_Circle</definedName>
    <definedName name="Z_86319DA0_BB67_40BA_96E9_379B79786D06_.wvu.PrintArea" localSheetId="32" hidden="1">'Parameter sheet'!$A$1:$AB$57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 i="61" l="1"/>
  <c r="E7" i="61"/>
  <c r="E8" i="61"/>
  <c r="E9" i="61"/>
  <c r="E10" i="61"/>
  <c r="E11" i="61"/>
  <c r="E12" i="61"/>
  <c r="E13" i="61"/>
  <c r="E14" i="61"/>
  <c r="E15" i="61"/>
  <c r="E16" i="61"/>
  <c r="E17" i="61"/>
  <c r="E18" i="61"/>
  <c r="E19" i="61"/>
  <c r="E20" i="61"/>
  <c r="E21" i="61"/>
  <c r="E22" i="61"/>
  <c r="E23" i="61"/>
  <c r="E24" i="61"/>
  <c r="E5" i="61"/>
  <c r="AL1045" i="65"/>
  <c r="AJ1045" i="65" s="1"/>
  <c r="T1045" i="65" s="1"/>
  <c r="AN1045" i="65"/>
  <c r="AQ1045" i="65"/>
  <c r="AP1045" i="65" s="1"/>
  <c r="AM1045" i="65"/>
  <c r="AI1045" i="65"/>
  <c r="AH1045" i="65"/>
  <c r="O1045" i="65"/>
  <c r="N1045" i="65"/>
  <c r="I1045" i="65"/>
  <c r="AL1044" i="65"/>
  <c r="AJ1044" i="65" s="1"/>
  <c r="T1044" i="65" s="1"/>
  <c r="AN1044" i="65"/>
  <c r="AM1044" i="65" s="1"/>
  <c r="AQ1044" i="65"/>
  <c r="AP1044" i="65" s="1"/>
  <c r="AI1044" i="65"/>
  <c r="AH1044" i="65"/>
  <c r="O1044" i="65"/>
  <c r="N1044" i="65"/>
  <c r="I1044" i="65"/>
  <c r="AL1043" i="65"/>
  <c r="AJ1043" i="65" s="1"/>
  <c r="T1043" i="65" s="1"/>
  <c r="AN1043" i="65"/>
  <c r="AM1043" i="65" s="1"/>
  <c r="AQ1043" i="65"/>
  <c r="AP1043" i="65" s="1"/>
  <c r="AI1043" i="65"/>
  <c r="AH1043" i="65"/>
  <c r="O1043" i="65"/>
  <c r="N1043" i="65"/>
  <c r="I1043" i="65"/>
  <c r="AL1042" i="65"/>
  <c r="AJ1042" i="65" s="1"/>
  <c r="T1042" i="65" s="1"/>
  <c r="AN1042" i="65"/>
  <c r="AQ1042" i="65"/>
  <c r="AP1042" i="65" s="1"/>
  <c r="AM1042" i="65"/>
  <c r="AI1042" i="65"/>
  <c r="AH1042" i="65"/>
  <c r="O1042" i="65"/>
  <c r="N1042" i="65"/>
  <c r="I1042" i="65"/>
  <c r="AL1041" i="65"/>
  <c r="AJ1041" i="65" s="1"/>
  <c r="T1041" i="65" s="1"/>
  <c r="AN1041" i="65"/>
  <c r="AM1041" i="65" s="1"/>
  <c r="AQ1041" i="65"/>
  <c r="AP1041" i="65" s="1"/>
  <c r="AI1041" i="65"/>
  <c r="AH1041" i="65"/>
  <c r="O1041" i="65"/>
  <c r="N1041" i="65"/>
  <c r="I1041" i="65"/>
  <c r="AL1040" i="65"/>
  <c r="AJ1040" i="65" s="1"/>
  <c r="T1040" i="65" s="1"/>
  <c r="AN1040" i="65"/>
  <c r="AM1040" i="65" s="1"/>
  <c r="AQ1040" i="65"/>
  <c r="AP1040" i="65" s="1"/>
  <c r="AI1040" i="65"/>
  <c r="AH1040" i="65"/>
  <c r="O1040" i="65"/>
  <c r="N1040" i="65"/>
  <c r="I1040" i="65"/>
  <c r="AL1039" i="65"/>
  <c r="AJ1039" i="65" s="1"/>
  <c r="T1039" i="65" s="1"/>
  <c r="AN1039" i="65"/>
  <c r="AM1039" i="65" s="1"/>
  <c r="AQ1039" i="65"/>
  <c r="AP1039" i="65" s="1"/>
  <c r="AI1039" i="65"/>
  <c r="AH1039" i="65"/>
  <c r="O1039" i="65"/>
  <c r="N1039" i="65"/>
  <c r="I1039" i="65"/>
  <c r="AL1038" i="65"/>
  <c r="AJ1038" i="65" s="1"/>
  <c r="T1038" i="65" s="1"/>
  <c r="AN1038" i="65"/>
  <c r="AM1038" i="65" s="1"/>
  <c r="AQ1038" i="65"/>
  <c r="AP1038" i="65" s="1"/>
  <c r="AI1038" i="65"/>
  <c r="AH1038" i="65"/>
  <c r="O1038" i="65"/>
  <c r="N1038" i="65"/>
  <c r="I1038" i="65"/>
  <c r="AL1037" i="65"/>
  <c r="AJ1037" i="65" s="1"/>
  <c r="T1037" i="65" s="1"/>
  <c r="AN1037" i="65"/>
  <c r="AM1037" i="65" s="1"/>
  <c r="AQ1037" i="65"/>
  <c r="AP1037" i="65" s="1"/>
  <c r="AI1037" i="65"/>
  <c r="AH1037" i="65"/>
  <c r="O1037" i="65"/>
  <c r="N1037" i="65"/>
  <c r="I1037" i="65"/>
  <c r="AL1036" i="65"/>
  <c r="AJ1036" i="65" s="1"/>
  <c r="T1036" i="65" s="1"/>
  <c r="AN1036" i="65"/>
  <c r="AM1036" i="65" s="1"/>
  <c r="AQ1036" i="65"/>
  <c r="AP1036" i="65" s="1"/>
  <c r="AI1036" i="65"/>
  <c r="AH1036" i="65"/>
  <c r="O1036" i="65"/>
  <c r="N1036" i="65"/>
  <c r="I1036" i="65"/>
  <c r="AL1035" i="65"/>
  <c r="AJ1035" i="65" s="1"/>
  <c r="T1035" i="65" s="1"/>
  <c r="AN1035" i="65"/>
  <c r="AM1035" i="65" s="1"/>
  <c r="AQ1035" i="65"/>
  <c r="AP1035" i="65" s="1"/>
  <c r="AI1035" i="65"/>
  <c r="AH1035" i="65"/>
  <c r="O1035" i="65"/>
  <c r="N1035" i="65"/>
  <c r="I1035" i="65"/>
  <c r="AL1034" i="65"/>
  <c r="AJ1034" i="65" s="1"/>
  <c r="T1034" i="65" s="1"/>
  <c r="AN1034" i="65"/>
  <c r="AM1034" i="65" s="1"/>
  <c r="AQ1034" i="65"/>
  <c r="AP1034" i="65" s="1"/>
  <c r="AI1034" i="65"/>
  <c r="AH1034" i="65"/>
  <c r="O1034" i="65"/>
  <c r="N1034" i="65"/>
  <c r="I1034" i="65"/>
  <c r="AL1033" i="65"/>
  <c r="AJ1033" i="65" s="1"/>
  <c r="T1033" i="65" s="1"/>
  <c r="AN1033" i="65"/>
  <c r="AM1033" i="65" s="1"/>
  <c r="AQ1033" i="65"/>
  <c r="AP1033" i="65" s="1"/>
  <c r="AI1033" i="65"/>
  <c r="AH1033" i="65"/>
  <c r="O1033" i="65"/>
  <c r="N1033" i="65"/>
  <c r="I1033" i="65"/>
  <c r="AL1032" i="65"/>
  <c r="AJ1032" i="65" s="1"/>
  <c r="T1032" i="65" s="1"/>
  <c r="AN1032" i="65"/>
  <c r="AM1032" i="65" s="1"/>
  <c r="AQ1032" i="65"/>
  <c r="AP1032" i="65" s="1"/>
  <c r="AI1032" i="65"/>
  <c r="AH1032" i="65"/>
  <c r="O1032" i="65"/>
  <c r="N1032" i="65"/>
  <c r="I1032" i="65"/>
  <c r="AL1031" i="65"/>
  <c r="AJ1031" i="65" s="1"/>
  <c r="T1031" i="65" s="1"/>
  <c r="AN1031" i="65"/>
  <c r="AM1031" i="65" s="1"/>
  <c r="AQ1031" i="65"/>
  <c r="AP1031" i="65" s="1"/>
  <c r="AI1031" i="65"/>
  <c r="AH1031" i="65"/>
  <c r="O1031" i="65"/>
  <c r="N1031" i="65"/>
  <c r="I1031" i="65"/>
  <c r="AL1030" i="65"/>
  <c r="AJ1030" i="65"/>
  <c r="T1030" i="65" s="1"/>
  <c r="AN1030" i="65"/>
  <c r="AM1030" i="65" s="1"/>
  <c r="AQ1030" i="65"/>
  <c r="AP1030" i="65" s="1"/>
  <c r="AI1030" i="65"/>
  <c r="AH1030" i="65"/>
  <c r="O1030" i="65"/>
  <c r="N1030" i="65"/>
  <c r="I1030" i="65"/>
  <c r="AL1029" i="65"/>
  <c r="AJ1029" i="65" s="1"/>
  <c r="T1029" i="65" s="1"/>
  <c r="AN1029" i="65"/>
  <c r="AM1029" i="65" s="1"/>
  <c r="AQ1029" i="65"/>
  <c r="AP1029" i="65" s="1"/>
  <c r="AI1029" i="65"/>
  <c r="AH1029" i="65"/>
  <c r="O1029" i="65"/>
  <c r="N1029" i="65"/>
  <c r="I1029" i="65"/>
  <c r="AL1028" i="65"/>
  <c r="AJ1028" i="65" s="1"/>
  <c r="AN1028" i="65"/>
  <c r="AM1028" i="65" s="1"/>
  <c r="AQ1028" i="65"/>
  <c r="AP1028" i="65" s="1"/>
  <c r="AI1028" i="65"/>
  <c r="AH1028" i="65"/>
  <c r="O1028" i="65"/>
  <c r="N1028" i="65"/>
  <c r="I1028" i="65"/>
  <c r="AL1027" i="65"/>
  <c r="AJ1027" i="65" s="1"/>
  <c r="T1027" i="65" s="1"/>
  <c r="AN1027" i="65"/>
  <c r="AM1027" i="65" s="1"/>
  <c r="AQ1027" i="65"/>
  <c r="AP1027" i="65" s="1"/>
  <c r="AI1027" i="65"/>
  <c r="AH1027" i="65"/>
  <c r="O1027" i="65"/>
  <c r="N1027" i="65"/>
  <c r="I1027" i="65"/>
  <c r="AL1026" i="65"/>
  <c r="AJ1026" i="65" s="1"/>
  <c r="AN1026" i="65"/>
  <c r="AM1026" i="65" s="1"/>
  <c r="AQ1026" i="65"/>
  <c r="AP1026" i="65" s="1"/>
  <c r="AI1026" i="65"/>
  <c r="AH1026" i="65"/>
  <c r="O1026" i="65"/>
  <c r="N1026" i="65"/>
  <c r="I1026" i="65"/>
  <c r="AL1025" i="65"/>
  <c r="AJ1025" i="65"/>
  <c r="AN1025" i="65"/>
  <c r="AM1025" i="65" s="1"/>
  <c r="AQ1025" i="65"/>
  <c r="AP1025" i="65" s="1"/>
  <c r="AI1025" i="65"/>
  <c r="AH1025" i="65"/>
  <c r="T1025" i="65"/>
  <c r="O1025" i="65"/>
  <c r="N1025" i="65"/>
  <c r="I1025" i="65"/>
  <c r="AL1024" i="65"/>
  <c r="AJ1024" i="65" s="1"/>
  <c r="AN1024" i="65"/>
  <c r="AM1024" i="65" s="1"/>
  <c r="AQ1024" i="65"/>
  <c r="AP1024" i="65" s="1"/>
  <c r="AO1024" i="65"/>
  <c r="U1024" i="65" s="1"/>
  <c r="AI1024" i="65"/>
  <c r="AH1024" i="65"/>
  <c r="O1024" i="65"/>
  <c r="N1024" i="65"/>
  <c r="I1024" i="65"/>
  <c r="AL1023" i="65"/>
  <c r="AJ1023" i="65" s="1"/>
  <c r="AN1023" i="65"/>
  <c r="AM1023" i="65" s="1"/>
  <c r="AQ1023" i="65"/>
  <c r="AP1023" i="65" s="1"/>
  <c r="AI1023" i="65"/>
  <c r="AH1023" i="65"/>
  <c r="O1023" i="65"/>
  <c r="N1023" i="65"/>
  <c r="I1023" i="65"/>
  <c r="AL1022" i="65"/>
  <c r="AJ1022" i="65" s="1"/>
  <c r="AN1022" i="65"/>
  <c r="AM1022" i="65" s="1"/>
  <c r="AI1022" i="65"/>
  <c r="AQ1022" i="65"/>
  <c r="AH1022" i="65"/>
  <c r="O1022" i="65"/>
  <c r="N1022" i="65"/>
  <c r="I1022" i="65"/>
  <c r="AL1021" i="65"/>
  <c r="AJ1021" i="65" s="1"/>
  <c r="AN1021" i="65"/>
  <c r="AM1021" i="65" s="1"/>
  <c r="AQ1021" i="65"/>
  <c r="AI1021" i="65"/>
  <c r="AH1021" i="65"/>
  <c r="O1021" i="65"/>
  <c r="N1021" i="65"/>
  <c r="I1021" i="65"/>
  <c r="AL1020" i="65"/>
  <c r="AJ1020" i="65" s="1"/>
  <c r="AN1020" i="65"/>
  <c r="AM1020" i="65" s="1"/>
  <c r="AQ1020" i="65"/>
  <c r="AP1020" i="65" s="1"/>
  <c r="AI1020" i="65"/>
  <c r="AH1020" i="65"/>
  <c r="O1020" i="65"/>
  <c r="N1020" i="65"/>
  <c r="I1020" i="65"/>
  <c r="AL1019" i="65"/>
  <c r="AJ1019" i="65" s="1"/>
  <c r="T1019" i="65" s="1"/>
  <c r="AN1019" i="65"/>
  <c r="AM1019" i="65" s="1"/>
  <c r="AQ1019" i="65"/>
  <c r="AP1019" i="65" s="1"/>
  <c r="AI1019" i="65"/>
  <c r="AH1019" i="65"/>
  <c r="O1019" i="65"/>
  <c r="N1019" i="65"/>
  <c r="I1019" i="65"/>
  <c r="AL1018" i="65"/>
  <c r="AJ1018" i="65" s="1"/>
  <c r="AN1018" i="65"/>
  <c r="AM1018" i="65" s="1"/>
  <c r="AQ1018" i="65"/>
  <c r="AP1018" i="65" s="1"/>
  <c r="AI1018" i="65"/>
  <c r="AH1018" i="65"/>
  <c r="O1018" i="65"/>
  <c r="N1018" i="65"/>
  <c r="I1018" i="65"/>
  <c r="AL1017" i="65"/>
  <c r="AJ1017" i="65" s="1"/>
  <c r="AN1017" i="65"/>
  <c r="AM1017" i="65" s="1"/>
  <c r="AQ1017" i="65"/>
  <c r="AO1017" i="65" s="1"/>
  <c r="AP1017" i="65"/>
  <c r="AI1017" i="65"/>
  <c r="AH1017" i="65"/>
  <c r="O1017" i="65"/>
  <c r="N1017" i="65"/>
  <c r="I1017" i="65"/>
  <c r="AL1016" i="65"/>
  <c r="AJ1016" i="65" s="1"/>
  <c r="AN1016" i="65"/>
  <c r="AM1016" i="65" s="1"/>
  <c r="AQ1016" i="65"/>
  <c r="AO1016" i="65" s="1"/>
  <c r="AI1016" i="65"/>
  <c r="AH1016" i="65"/>
  <c r="O1016" i="65"/>
  <c r="N1016" i="65"/>
  <c r="I1016" i="65"/>
  <c r="AL1015" i="65"/>
  <c r="AJ1015" i="65" s="1"/>
  <c r="AN1015" i="65"/>
  <c r="AM1015" i="65" s="1"/>
  <c r="AQ1015" i="65"/>
  <c r="AP1015" i="65"/>
  <c r="AO1015" i="65"/>
  <c r="AI1015" i="65"/>
  <c r="AH1015" i="65"/>
  <c r="O1015" i="65"/>
  <c r="N1015" i="65"/>
  <c r="I1015" i="65"/>
  <c r="AL1014" i="65"/>
  <c r="AJ1014" i="65" s="1"/>
  <c r="AN1014" i="65"/>
  <c r="AM1014" i="65" s="1"/>
  <c r="AQ1014" i="65"/>
  <c r="AO1014" i="65" s="1"/>
  <c r="AI1014" i="65"/>
  <c r="AH1014" i="65"/>
  <c r="O1014" i="65"/>
  <c r="N1014" i="65"/>
  <c r="I1014" i="65"/>
  <c r="AL1013" i="65"/>
  <c r="AJ1013" i="65" s="1"/>
  <c r="AN1013" i="65"/>
  <c r="AM1013" i="65" s="1"/>
  <c r="AQ1013" i="65"/>
  <c r="AP1013" i="65"/>
  <c r="AO1013" i="65"/>
  <c r="M1013" i="65" s="1"/>
  <c r="AI1013" i="65"/>
  <c r="AH1013" i="65"/>
  <c r="O1013" i="65"/>
  <c r="N1013" i="65"/>
  <c r="I1013" i="65"/>
  <c r="AL1012" i="65"/>
  <c r="AJ1012" i="65" s="1"/>
  <c r="AN1012" i="65"/>
  <c r="AM1012" i="65" s="1"/>
  <c r="AI1012" i="65"/>
  <c r="AQ1012" i="65"/>
  <c r="AO1012" i="65" s="1"/>
  <c r="AH1012" i="65"/>
  <c r="U1012" i="65"/>
  <c r="O1012" i="65"/>
  <c r="N1012" i="65"/>
  <c r="I1012" i="65"/>
  <c r="AL1011" i="65"/>
  <c r="AJ1011" i="65" s="1"/>
  <c r="AN1011" i="65"/>
  <c r="AM1011" i="65" s="1"/>
  <c r="AI1011" i="65"/>
  <c r="AQ1011" i="65"/>
  <c r="AO1011" i="65" s="1"/>
  <c r="U1011" i="65" s="1"/>
  <c r="AP1011" i="65"/>
  <c r="M1011" i="65" s="1"/>
  <c r="AH1011" i="65"/>
  <c r="O1011" i="65"/>
  <c r="N1011" i="65"/>
  <c r="I1011" i="65"/>
  <c r="AL1010" i="65"/>
  <c r="AJ1010" i="65" s="1"/>
  <c r="AN1010" i="65"/>
  <c r="AM1010" i="65" s="1"/>
  <c r="AQ1010" i="65"/>
  <c r="AI1010" i="65"/>
  <c r="AH1010" i="65"/>
  <c r="O1010" i="65"/>
  <c r="N1010" i="65"/>
  <c r="I1010" i="65"/>
  <c r="AL1009" i="65"/>
  <c r="AJ1009" i="65" s="1"/>
  <c r="AN1009" i="65"/>
  <c r="AM1009" i="65" s="1"/>
  <c r="AQ1009" i="65"/>
  <c r="AP1009" i="65" s="1"/>
  <c r="AI1009" i="65"/>
  <c r="AH1009" i="65"/>
  <c r="O1009" i="65"/>
  <c r="N1009" i="65"/>
  <c r="I1009" i="65"/>
  <c r="AL1008" i="65"/>
  <c r="AJ1008" i="65" s="1"/>
  <c r="AN1008" i="65"/>
  <c r="AM1008" i="65" s="1"/>
  <c r="AQ1008" i="65"/>
  <c r="AI1008" i="65"/>
  <c r="AH1008" i="65"/>
  <c r="O1008" i="65"/>
  <c r="N1008" i="65"/>
  <c r="I1008" i="65"/>
  <c r="AL1007" i="65"/>
  <c r="AJ1007" i="65" s="1"/>
  <c r="AN1007" i="65"/>
  <c r="AM1007" i="65" s="1"/>
  <c r="AQ1007" i="65"/>
  <c r="AP1007" i="65" s="1"/>
  <c r="AI1007" i="65"/>
  <c r="AH1007" i="65"/>
  <c r="O1007" i="65"/>
  <c r="N1007" i="65"/>
  <c r="I1007" i="65"/>
  <c r="AL1006" i="65"/>
  <c r="AJ1006" i="65" s="1"/>
  <c r="AN1006" i="65"/>
  <c r="AM1006" i="65" s="1"/>
  <c r="AQ1006" i="65"/>
  <c r="AI1006" i="65"/>
  <c r="AH1006" i="65"/>
  <c r="O1006" i="65"/>
  <c r="N1006" i="65"/>
  <c r="I1006" i="65"/>
  <c r="AL1005" i="65"/>
  <c r="AJ1005" i="65" s="1"/>
  <c r="AN1005" i="65"/>
  <c r="AM1005" i="65" s="1"/>
  <c r="AI1005" i="65"/>
  <c r="AQ1005" i="65"/>
  <c r="AO1005" i="65" s="1"/>
  <c r="U1005" i="65" s="1"/>
  <c r="AH1005" i="65"/>
  <c r="O1005" i="65"/>
  <c r="N1005" i="65"/>
  <c r="I1005" i="65"/>
  <c r="AL1004" i="65"/>
  <c r="AJ1004" i="65" s="1"/>
  <c r="AN1004" i="65"/>
  <c r="AM1004" i="65" s="1"/>
  <c r="AQ1004" i="65"/>
  <c r="AP1004" i="65" s="1"/>
  <c r="AI1004" i="65"/>
  <c r="AH1004" i="65"/>
  <c r="O1004" i="65"/>
  <c r="N1004" i="65"/>
  <c r="I1004" i="65"/>
  <c r="AL1003" i="65"/>
  <c r="AJ1003" i="65" s="1"/>
  <c r="AN1003" i="65"/>
  <c r="AM1003" i="65" s="1"/>
  <c r="AQ1003" i="65"/>
  <c r="AP1003" i="65" s="1"/>
  <c r="AI1003" i="65"/>
  <c r="AH1003" i="65"/>
  <c r="O1003" i="65"/>
  <c r="N1003" i="65"/>
  <c r="I1003" i="65"/>
  <c r="AL1002" i="65"/>
  <c r="AJ1002" i="65"/>
  <c r="AN1002" i="65"/>
  <c r="AM1002" i="65" s="1"/>
  <c r="AQ1002" i="65"/>
  <c r="AP1002" i="65" s="1"/>
  <c r="AI1002" i="65"/>
  <c r="AH1002" i="65"/>
  <c r="O1002" i="65"/>
  <c r="N1002" i="65"/>
  <c r="I1002" i="65"/>
  <c r="AL1001" i="65"/>
  <c r="AJ1001" i="65"/>
  <c r="T1001" i="65" s="1"/>
  <c r="AN1001" i="65"/>
  <c r="AQ1001" i="65"/>
  <c r="AP1001" i="65" s="1"/>
  <c r="AI1001" i="65"/>
  <c r="AH1001" i="65"/>
  <c r="O1001" i="65"/>
  <c r="N1001" i="65"/>
  <c r="I1001" i="65"/>
  <c r="AL1000" i="65"/>
  <c r="AJ1000" i="65" s="1"/>
  <c r="T1000" i="65" s="1"/>
  <c r="AN1000" i="65"/>
  <c r="AM1000" i="65" s="1"/>
  <c r="AQ1000" i="65"/>
  <c r="AP1000" i="65" s="1"/>
  <c r="AI1000" i="65"/>
  <c r="AH1000" i="65"/>
  <c r="O1000" i="65"/>
  <c r="N1000" i="65"/>
  <c r="I1000" i="65"/>
  <c r="AL999" i="65"/>
  <c r="AJ999" i="65" s="1"/>
  <c r="T999" i="65" s="1"/>
  <c r="AN999" i="65"/>
  <c r="AM999" i="65" s="1"/>
  <c r="AI999" i="65"/>
  <c r="AQ999" i="65"/>
  <c r="AO999" i="65" s="1"/>
  <c r="U999" i="65" s="1"/>
  <c r="AH999" i="65"/>
  <c r="O999" i="65"/>
  <c r="N999" i="65"/>
  <c r="I999" i="65"/>
  <c r="AL998" i="65"/>
  <c r="AJ998" i="65" s="1"/>
  <c r="AN998" i="65"/>
  <c r="AM998" i="65" s="1"/>
  <c r="AQ998" i="65"/>
  <c r="AO998" i="65" s="1"/>
  <c r="AI998" i="65"/>
  <c r="AH998" i="65"/>
  <c r="O998" i="65"/>
  <c r="N998" i="65"/>
  <c r="I998" i="65"/>
  <c r="AL997" i="65"/>
  <c r="AJ997" i="65" s="1"/>
  <c r="AN997" i="65"/>
  <c r="AM997" i="65" s="1"/>
  <c r="AQ997" i="65"/>
  <c r="AP997" i="65" s="1"/>
  <c r="AI997" i="65"/>
  <c r="AH997" i="65"/>
  <c r="O997" i="65"/>
  <c r="N997" i="65"/>
  <c r="I997" i="65"/>
  <c r="AL996" i="65"/>
  <c r="AJ996" i="65" s="1"/>
  <c r="AN996" i="65"/>
  <c r="AM996" i="65" s="1"/>
  <c r="AQ996" i="65"/>
  <c r="AO996" i="65" s="1"/>
  <c r="AI996" i="65"/>
  <c r="AH996" i="65"/>
  <c r="O996" i="65"/>
  <c r="N996" i="65"/>
  <c r="I996" i="65"/>
  <c r="AL995" i="65"/>
  <c r="AJ995" i="65" s="1"/>
  <c r="AN995" i="65"/>
  <c r="AM995" i="65" s="1"/>
  <c r="AQ995" i="65"/>
  <c r="AP995" i="65"/>
  <c r="AO995" i="65"/>
  <c r="U995" i="65" s="1"/>
  <c r="AI995" i="65"/>
  <c r="AH995" i="65"/>
  <c r="O995" i="65"/>
  <c r="N995" i="65"/>
  <c r="I995" i="65"/>
  <c r="AL994" i="65"/>
  <c r="AJ994" i="65"/>
  <c r="T994" i="65" s="1"/>
  <c r="AN994" i="65"/>
  <c r="AM994" i="65" s="1"/>
  <c r="AQ994" i="65"/>
  <c r="AP994" i="65" s="1"/>
  <c r="AI994" i="65"/>
  <c r="AH994" i="65"/>
  <c r="O994" i="65"/>
  <c r="N994" i="65"/>
  <c r="I994" i="65"/>
  <c r="AL993" i="65"/>
  <c r="AJ993" i="65" s="1"/>
  <c r="T993" i="65" s="1"/>
  <c r="AN993" i="65"/>
  <c r="AM993" i="65" s="1"/>
  <c r="AQ993" i="65"/>
  <c r="AP993" i="65"/>
  <c r="AO993" i="65"/>
  <c r="AI993" i="65"/>
  <c r="AH993" i="65"/>
  <c r="O993" i="65"/>
  <c r="N993" i="65"/>
  <c r="I993" i="65"/>
  <c r="AL992" i="65"/>
  <c r="AJ992" i="65" s="1"/>
  <c r="AN992" i="65"/>
  <c r="AM992" i="65" s="1"/>
  <c r="AQ992" i="65"/>
  <c r="AI992" i="65"/>
  <c r="AH992" i="65"/>
  <c r="O992" i="65"/>
  <c r="N992" i="65"/>
  <c r="I992" i="65"/>
  <c r="AL991" i="65"/>
  <c r="AJ991" i="65" s="1"/>
  <c r="AN991" i="65"/>
  <c r="AM991" i="65" s="1"/>
  <c r="AQ991" i="65"/>
  <c r="AO991" i="65" s="1"/>
  <c r="AI991" i="65"/>
  <c r="AH991" i="65"/>
  <c r="O991" i="65"/>
  <c r="N991" i="65"/>
  <c r="I991" i="65"/>
  <c r="AL990" i="65"/>
  <c r="AJ990" i="65" s="1"/>
  <c r="AN990" i="65"/>
  <c r="AM990" i="65" s="1"/>
  <c r="AQ990" i="65"/>
  <c r="AP990" i="65"/>
  <c r="AO990" i="65"/>
  <c r="U990" i="65" s="1"/>
  <c r="AI990" i="65"/>
  <c r="AH990" i="65"/>
  <c r="O990" i="65"/>
  <c r="N990" i="65"/>
  <c r="I990" i="65"/>
  <c r="AL989" i="65"/>
  <c r="AJ989" i="65" s="1"/>
  <c r="AN989" i="65"/>
  <c r="AM989" i="65" s="1"/>
  <c r="AQ989" i="65"/>
  <c r="AI989" i="65"/>
  <c r="AH989" i="65"/>
  <c r="O989" i="65"/>
  <c r="N989" i="65"/>
  <c r="I989" i="65"/>
  <c r="AL988" i="65"/>
  <c r="AJ988" i="65" s="1"/>
  <c r="AN988" i="65"/>
  <c r="AM988" i="65" s="1"/>
  <c r="AQ988" i="65"/>
  <c r="AO988" i="65" s="1"/>
  <c r="U988" i="65" s="1"/>
  <c r="AI988" i="65"/>
  <c r="AH988" i="65"/>
  <c r="O988" i="65"/>
  <c r="N988" i="65"/>
  <c r="I988" i="65"/>
  <c r="AL987" i="65"/>
  <c r="AJ987" i="65" s="1"/>
  <c r="AN987" i="65"/>
  <c r="AM987" i="65" s="1"/>
  <c r="AI987" i="65"/>
  <c r="AQ987" i="65"/>
  <c r="AP987" i="65" s="1"/>
  <c r="AH987" i="65"/>
  <c r="O987" i="65"/>
  <c r="N987" i="65"/>
  <c r="I987" i="65"/>
  <c r="AL986" i="65"/>
  <c r="AJ986" i="65" s="1"/>
  <c r="AN986" i="65"/>
  <c r="AM986" i="65" s="1"/>
  <c r="AQ986" i="65"/>
  <c r="AP986" i="65" s="1"/>
  <c r="AI986" i="65"/>
  <c r="AH986" i="65"/>
  <c r="O986" i="65"/>
  <c r="N986" i="65"/>
  <c r="I986" i="65"/>
  <c r="AL985" i="65"/>
  <c r="AJ985" i="65" s="1"/>
  <c r="AN985" i="65"/>
  <c r="AM985" i="65" s="1"/>
  <c r="AQ985" i="65"/>
  <c r="AP985" i="65" s="1"/>
  <c r="AI985" i="65"/>
  <c r="AH985" i="65"/>
  <c r="O985" i="65"/>
  <c r="N985" i="65"/>
  <c r="I985" i="65"/>
  <c r="AL984" i="65"/>
  <c r="AJ984" i="65"/>
  <c r="AN984" i="65"/>
  <c r="AQ984" i="65"/>
  <c r="AP984" i="65" s="1"/>
  <c r="AM984" i="65"/>
  <c r="AI984" i="65"/>
  <c r="AH984" i="65"/>
  <c r="O984" i="65"/>
  <c r="N984" i="65"/>
  <c r="I984" i="65"/>
  <c r="AL983" i="65"/>
  <c r="AJ983" i="65" s="1"/>
  <c r="AN983" i="65"/>
  <c r="AM983" i="65" s="1"/>
  <c r="AQ983" i="65"/>
  <c r="AP983" i="65" s="1"/>
  <c r="AI983" i="65"/>
  <c r="AH983" i="65"/>
  <c r="O983" i="65"/>
  <c r="N983" i="65"/>
  <c r="I983" i="65"/>
  <c r="AL982" i="65"/>
  <c r="AJ982" i="65" s="1"/>
  <c r="AN982" i="65"/>
  <c r="AM982" i="65" s="1"/>
  <c r="AQ982" i="65"/>
  <c r="AI982" i="65"/>
  <c r="AH982" i="65"/>
  <c r="O982" i="65"/>
  <c r="N982" i="65"/>
  <c r="I982" i="65"/>
  <c r="AL981" i="65"/>
  <c r="AJ981" i="65"/>
  <c r="AN981" i="65"/>
  <c r="AM981" i="65" s="1"/>
  <c r="AQ981" i="65"/>
  <c r="AO981" i="65" s="1"/>
  <c r="U981" i="65" s="1"/>
  <c r="AI981" i="65"/>
  <c r="AH981" i="65"/>
  <c r="O981" i="65"/>
  <c r="N981" i="65"/>
  <c r="I981" i="65"/>
  <c r="AL980" i="65"/>
  <c r="AJ980" i="65"/>
  <c r="AN980" i="65"/>
  <c r="AM980" i="65" s="1"/>
  <c r="AQ980" i="65"/>
  <c r="AP980" i="65" s="1"/>
  <c r="AI980" i="65"/>
  <c r="AH980" i="65"/>
  <c r="O980" i="65"/>
  <c r="N980" i="65"/>
  <c r="I980" i="65"/>
  <c r="AL979" i="65"/>
  <c r="AJ979" i="65" s="1"/>
  <c r="AN979" i="65"/>
  <c r="AQ979" i="65"/>
  <c r="AO979" i="65" s="1"/>
  <c r="U979" i="65" s="1"/>
  <c r="AP979" i="65"/>
  <c r="M979" i="65" s="1"/>
  <c r="AM979" i="65"/>
  <c r="AI979" i="65"/>
  <c r="AH979" i="65"/>
  <c r="O979" i="65"/>
  <c r="N979" i="65"/>
  <c r="I979" i="65"/>
  <c r="AL978" i="65"/>
  <c r="AJ978" i="65" s="1"/>
  <c r="AN978" i="65"/>
  <c r="AM978" i="65" s="1"/>
  <c r="AQ978" i="65"/>
  <c r="AP978" i="65" s="1"/>
  <c r="AI978" i="65"/>
  <c r="AH978" i="65"/>
  <c r="O978" i="65"/>
  <c r="N978" i="65"/>
  <c r="I978" i="65"/>
  <c r="AL977" i="65"/>
  <c r="AJ977" i="65" s="1"/>
  <c r="AN977" i="65"/>
  <c r="AM977" i="65" s="1"/>
  <c r="AQ977" i="65"/>
  <c r="AP977" i="65" s="1"/>
  <c r="AI977" i="65"/>
  <c r="AH977" i="65"/>
  <c r="O977" i="65"/>
  <c r="N977" i="65"/>
  <c r="I977" i="65"/>
  <c r="AL976" i="65"/>
  <c r="AJ976" i="65" s="1"/>
  <c r="AN976" i="65"/>
  <c r="AM976" i="65" s="1"/>
  <c r="AQ976" i="65"/>
  <c r="AP976" i="65" s="1"/>
  <c r="AO976" i="65"/>
  <c r="U976" i="65" s="1"/>
  <c r="AI976" i="65"/>
  <c r="AH976" i="65"/>
  <c r="O976" i="65"/>
  <c r="N976" i="65"/>
  <c r="I976" i="65"/>
  <c r="AL975" i="65"/>
  <c r="AJ975" i="65" s="1"/>
  <c r="AN975" i="65"/>
  <c r="AM975" i="65" s="1"/>
  <c r="AI975" i="65"/>
  <c r="AQ975" i="65"/>
  <c r="AP975" i="65" s="1"/>
  <c r="AH975" i="65"/>
  <c r="O975" i="65"/>
  <c r="N975" i="65"/>
  <c r="I975" i="65"/>
  <c r="AL974" i="65"/>
  <c r="AJ974" i="65" s="1"/>
  <c r="AN974" i="65"/>
  <c r="AQ974" i="65"/>
  <c r="AO974" i="65" s="1"/>
  <c r="U974" i="65" s="1"/>
  <c r="AM974" i="65"/>
  <c r="AI974" i="65"/>
  <c r="AH974" i="65"/>
  <c r="O974" i="65"/>
  <c r="N974" i="65"/>
  <c r="I974" i="65"/>
  <c r="AL973" i="65"/>
  <c r="AJ973" i="65"/>
  <c r="AN973" i="65"/>
  <c r="AM973" i="65" s="1"/>
  <c r="AQ973" i="65"/>
  <c r="AO973" i="65" s="1"/>
  <c r="U973" i="65" s="1"/>
  <c r="AP973" i="65"/>
  <c r="AI973" i="65"/>
  <c r="AH973" i="65"/>
  <c r="O973" i="65"/>
  <c r="N973" i="65"/>
  <c r="I973" i="65"/>
  <c r="AL972" i="65"/>
  <c r="AJ972" i="65" s="1"/>
  <c r="AN972" i="65"/>
  <c r="AM972" i="65" s="1"/>
  <c r="AQ972" i="65"/>
  <c r="AP972" i="65" s="1"/>
  <c r="AI972" i="65"/>
  <c r="AH972" i="65"/>
  <c r="O972" i="65"/>
  <c r="N972" i="65"/>
  <c r="I972" i="65"/>
  <c r="AL971" i="65"/>
  <c r="AJ971" i="65" s="1"/>
  <c r="AN971" i="65"/>
  <c r="AM971" i="65" s="1"/>
  <c r="AQ971" i="65"/>
  <c r="AP971" i="65" s="1"/>
  <c r="AI971" i="65"/>
  <c r="AH971" i="65"/>
  <c r="O971" i="65"/>
  <c r="N971" i="65"/>
  <c r="I971" i="65"/>
  <c r="AL970" i="65"/>
  <c r="AJ970" i="65" s="1"/>
  <c r="AN970" i="65"/>
  <c r="AQ970" i="65"/>
  <c r="AM970" i="65"/>
  <c r="AI970" i="65"/>
  <c r="AH970" i="65"/>
  <c r="O970" i="65"/>
  <c r="N970" i="65"/>
  <c r="I970" i="65"/>
  <c r="AL969" i="65"/>
  <c r="AJ969" i="65"/>
  <c r="AN969" i="65"/>
  <c r="AM969" i="65" s="1"/>
  <c r="AQ969" i="65"/>
  <c r="AP969" i="65" s="1"/>
  <c r="AO969" i="65"/>
  <c r="U969" i="65" s="1"/>
  <c r="AI969" i="65"/>
  <c r="AH969" i="65"/>
  <c r="O969" i="65"/>
  <c r="N969" i="65"/>
  <c r="I969" i="65"/>
  <c r="AL968" i="65"/>
  <c r="AJ968" i="65" s="1"/>
  <c r="AN968" i="65"/>
  <c r="AM968" i="65" s="1"/>
  <c r="AQ968" i="65"/>
  <c r="AO968" i="65" s="1"/>
  <c r="AP968" i="65"/>
  <c r="AI968" i="65"/>
  <c r="AH968" i="65"/>
  <c r="U968" i="65"/>
  <c r="O968" i="65"/>
  <c r="N968" i="65"/>
  <c r="I968" i="65"/>
  <c r="AL967" i="65"/>
  <c r="AJ967" i="65" s="1"/>
  <c r="T967" i="65" s="1"/>
  <c r="AN967" i="65"/>
  <c r="AQ967" i="65"/>
  <c r="AM967" i="65"/>
  <c r="AI967" i="65"/>
  <c r="AH967" i="65"/>
  <c r="O967" i="65"/>
  <c r="N967" i="65"/>
  <c r="I967" i="65"/>
  <c r="AL966" i="65"/>
  <c r="AJ966" i="65" s="1"/>
  <c r="AN966" i="65"/>
  <c r="AM966" i="65" s="1"/>
  <c r="AQ966" i="65"/>
  <c r="AP966" i="65" s="1"/>
  <c r="AI966" i="65"/>
  <c r="AH966" i="65"/>
  <c r="O966" i="65"/>
  <c r="N966" i="65"/>
  <c r="I966" i="65"/>
  <c r="AL965" i="65"/>
  <c r="AJ965" i="65" s="1"/>
  <c r="AN965" i="65"/>
  <c r="AQ965" i="65"/>
  <c r="AM965" i="65"/>
  <c r="AI965" i="65"/>
  <c r="AH965" i="65"/>
  <c r="O965" i="65"/>
  <c r="N965" i="65"/>
  <c r="I965" i="65"/>
  <c r="AL964" i="65"/>
  <c r="AJ964" i="65" s="1"/>
  <c r="AN964" i="65"/>
  <c r="AM964" i="65" s="1"/>
  <c r="AQ964" i="65"/>
  <c r="AP964" i="65" s="1"/>
  <c r="AI964" i="65"/>
  <c r="AH964" i="65"/>
  <c r="O964" i="65"/>
  <c r="N964" i="65"/>
  <c r="I964" i="65"/>
  <c r="AL963" i="65"/>
  <c r="AJ963" i="65" s="1"/>
  <c r="AN963" i="65"/>
  <c r="AM963" i="65" s="1"/>
  <c r="AQ963" i="65"/>
  <c r="AP963" i="65" s="1"/>
  <c r="AI963" i="65"/>
  <c r="AH963" i="65"/>
  <c r="O963" i="65"/>
  <c r="N963" i="65"/>
  <c r="I963" i="65"/>
  <c r="AL962" i="65"/>
  <c r="AJ962" i="65" s="1"/>
  <c r="AN962" i="65"/>
  <c r="AM962" i="65" s="1"/>
  <c r="AQ962" i="65"/>
  <c r="AP962" i="65" s="1"/>
  <c r="AI962" i="65"/>
  <c r="AH962" i="65"/>
  <c r="O962" i="65"/>
  <c r="N962" i="65"/>
  <c r="I962" i="65"/>
  <c r="AL961" i="65"/>
  <c r="AJ961" i="65" s="1"/>
  <c r="AN961" i="65"/>
  <c r="AM961" i="65" s="1"/>
  <c r="AI961" i="65"/>
  <c r="AQ961" i="65"/>
  <c r="AH961" i="65"/>
  <c r="O961" i="65"/>
  <c r="N961" i="65"/>
  <c r="I961" i="65"/>
  <c r="AL960" i="65"/>
  <c r="AJ960" i="65" s="1"/>
  <c r="AN960" i="65"/>
  <c r="AQ960" i="65"/>
  <c r="AO960" i="65" s="1"/>
  <c r="AM960" i="65"/>
  <c r="AI960" i="65"/>
  <c r="AH960" i="65"/>
  <c r="O960" i="65"/>
  <c r="N960" i="65"/>
  <c r="I960" i="65"/>
  <c r="AL959" i="65"/>
  <c r="AJ959" i="65" s="1"/>
  <c r="AN959" i="65"/>
  <c r="AM959" i="65" s="1"/>
  <c r="AQ959" i="65"/>
  <c r="AP959" i="65" s="1"/>
  <c r="AI959" i="65"/>
  <c r="AH959" i="65"/>
  <c r="O959" i="65"/>
  <c r="N959" i="65"/>
  <c r="I959" i="65"/>
  <c r="AL958" i="65"/>
  <c r="AJ958" i="65" s="1"/>
  <c r="AN958" i="65"/>
  <c r="AM958" i="65" s="1"/>
  <c r="AQ958" i="65"/>
  <c r="AI958" i="65"/>
  <c r="AH958" i="65"/>
  <c r="O958" i="65"/>
  <c r="N958" i="65"/>
  <c r="I958" i="65"/>
  <c r="AL957" i="65"/>
  <c r="AJ957" i="65" s="1"/>
  <c r="AN957" i="65"/>
  <c r="AM957" i="65" s="1"/>
  <c r="AQ957" i="65"/>
  <c r="AO957" i="65" s="1"/>
  <c r="AI957" i="65"/>
  <c r="AH957" i="65"/>
  <c r="O957" i="65"/>
  <c r="N957" i="65"/>
  <c r="I957" i="65"/>
  <c r="AL956" i="65"/>
  <c r="AJ956" i="65" s="1"/>
  <c r="AN956" i="65"/>
  <c r="AM956" i="65" s="1"/>
  <c r="AQ956" i="65"/>
  <c r="AI956" i="65"/>
  <c r="AH956" i="65"/>
  <c r="O956" i="65"/>
  <c r="N956" i="65"/>
  <c r="I956" i="65"/>
  <c r="AL955" i="65"/>
  <c r="AJ955" i="65" s="1"/>
  <c r="AN955" i="65"/>
  <c r="AR955" i="65" s="1"/>
  <c r="AS955" i="65" s="1"/>
  <c r="AQ955" i="65"/>
  <c r="AP955" i="65" s="1"/>
  <c r="AI955" i="65"/>
  <c r="AH955" i="65"/>
  <c r="O955" i="65"/>
  <c r="N955" i="65"/>
  <c r="I955" i="65"/>
  <c r="AL954" i="65"/>
  <c r="AJ954" i="65" s="1"/>
  <c r="AN954" i="65"/>
  <c r="AM954" i="65" s="1"/>
  <c r="AI954" i="65"/>
  <c r="AQ954" i="65"/>
  <c r="AP954" i="65" s="1"/>
  <c r="AO954" i="65"/>
  <c r="U954" i="65" s="1"/>
  <c r="AH954" i="65"/>
  <c r="O954" i="65"/>
  <c r="N954" i="65"/>
  <c r="I954" i="65"/>
  <c r="AL953" i="65"/>
  <c r="AJ953" i="65" s="1"/>
  <c r="AN953" i="65"/>
  <c r="AM953" i="65" s="1"/>
  <c r="AI953" i="65"/>
  <c r="AQ953" i="65"/>
  <c r="AH953" i="65"/>
  <c r="O953" i="65"/>
  <c r="N953" i="65"/>
  <c r="I953" i="65"/>
  <c r="AL952" i="65"/>
  <c r="AJ952" i="65" s="1"/>
  <c r="AN952" i="65"/>
  <c r="AM952" i="65" s="1"/>
  <c r="AQ952" i="65"/>
  <c r="AI952" i="65"/>
  <c r="AH952" i="65"/>
  <c r="O952" i="65"/>
  <c r="N952" i="65"/>
  <c r="I952" i="65"/>
  <c r="AL951" i="65"/>
  <c r="AJ951" i="65" s="1"/>
  <c r="AN951" i="65"/>
  <c r="AM951" i="65" s="1"/>
  <c r="AQ951" i="65"/>
  <c r="AO951" i="65" s="1"/>
  <c r="AI951" i="65"/>
  <c r="AH951" i="65"/>
  <c r="O951" i="65"/>
  <c r="N951" i="65"/>
  <c r="I951" i="65"/>
  <c r="AL950" i="65"/>
  <c r="AJ950" i="65" s="1"/>
  <c r="AN950" i="65"/>
  <c r="AM950" i="65" s="1"/>
  <c r="AQ950" i="65"/>
  <c r="AP950" i="65" s="1"/>
  <c r="AI950" i="65"/>
  <c r="AH950" i="65"/>
  <c r="O950" i="65"/>
  <c r="N950" i="65"/>
  <c r="I950" i="65"/>
  <c r="AL949" i="65"/>
  <c r="AJ949" i="65" s="1"/>
  <c r="AN949" i="65"/>
  <c r="AM949" i="65" s="1"/>
  <c r="AQ949" i="65"/>
  <c r="AI949" i="65"/>
  <c r="AH949" i="65"/>
  <c r="O949" i="65"/>
  <c r="N949" i="65"/>
  <c r="I949" i="65"/>
  <c r="AL948" i="65"/>
  <c r="AJ948" i="65" s="1"/>
  <c r="AN948" i="65"/>
  <c r="AI948" i="65"/>
  <c r="AQ948" i="65"/>
  <c r="AO948" i="65" s="1"/>
  <c r="U948" i="65" s="1"/>
  <c r="AP948" i="65"/>
  <c r="AH948" i="65"/>
  <c r="O948" i="65"/>
  <c r="N948" i="65"/>
  <c r="I948" i="65"/>
  <c r="AL947" i="65"/>
  <c r="AJ947" i="65" s="1"/>
  <c r="AN947" i="65"/>
  <c r="AM947" i="65" s="1"/>
  <c r="AQ947" i="65"/>
  <c r="AI947" i="65"/>
  <c r="AH947" i="65"/>
  <c r="O947" i="65"/>
  <c r="N947" i="65"/>
  <c r="I947" i="65"/>
  <c r="AL946" i="65"/>
  <c r="AJ946" i="65" s="1"/>
  <c r="AN946" i="65"/>
  <c r="AQ946" i="65"/>
  <c r="AP946" i="65" s="1"/>
  <c r="AI946" i="65"/>
  <c r="AH946" i="65"/>
  <c r="O946" i="65"/>
  <c r="N946" i="65"/>
  <c r="I946" i="65"/>
  <c r="AL945" i="65"/>
  <c r="AJ945" i="65" s="1"/>
  <c r="AN945" i="65"/>
  <c r="AM945" i="65" s="1"/>
  <c r="AI945" i="65"/>
  <c r="AQ945" i="65"/>
  <c r="AP945" i="65" s="1"/>
  <c r="AO945" i="65"/>
  <c r="U945" i="65" s="1"/>
  <c r="AH945" i="65"/>
  <c r="O945" i="65"/>
  <c r="N945" i="65"/>
  <c r="I945" i="65"/>
  <c r="AL944" i="65"/>
  <c r="AJ944" i="65" s="1"/>
  <c r="AN944" i="65"/>
  <c r="AM944" i="65" s="1"/>
  <c r="AQ944" i="65"/>
  <c r="AI944" i="65"/>
  <c r="AH944" i="65"/>
  <c r="O944" i="65"/>
  <c r="N944" i="65"/>
  <c r="I944" i="65"/>
  <c r="AL943" i="65"/>
  <c r="AJ943" i="65" s="1"/>
  <c r="AN943" i="65"/>
  <c r="AM943" i="65" s="1"/>
  <c r="AQ943" i="65"/>
  <c r="AI943" i="65"/>
  <c r="AH943" i="65"/>
  <c r="O943" i="65"/>
  <c r="N943" i="65"/>
  <c r="I943" i="65"/>
  <c r="AL942" i="65"/>
  <c r="AJ942" i="65" s="1"/>
  <c r="AN942" i="65"/>
  <c r="AR942" i="65"/>
  <c r="AS942" i="65" s="1"/>
  <c r="AQ942" i="65"/>
  <c r="AO942" i="65" s="1"/>
  <c r="AM942" i="65"/>
  <c r="AI942" i="65"/>
  <c r="AH942" i="65"/>
  <c r="O942" i="65"/>
  <c r="N942" i="65"/>
  <c r="I942" i="65"/>
  <c r="AL941" i="65"/>
  <c r="AJ941" i="65" s="1"/>
  <c r="AN941" i="65"/>
  <c r="AM941" i="65" s="1"/>
  <c r="AQ941" i="65"/>
  <c r="AP941" i="65" s="1"/>
  <c r="AO941" i="65"/>
  <c r="U941" i="65" s="1"/>
  <c r="AI941" i="65"/>
  <c r="AH941" i="65"/>
  <c r="O941" i="65"/>
  <c r="N941" i="65"/>
  <c r="I941" i="65"/>
  <c r="AL940" i="65"/>
  <c r="AJ940" i="65" s="1"/>
  <c r="AN940" i="65"/>
  <c r="AM940" i="65" s="1"/>
  <c r="AI940" i="65"/>
  <c r="AQ940" i="65"/>
  <c r="AP940" i="65" s="1"/>
  <c r="AH940" i="65"/>
  <c r="O940" i="65"/>
  <c r="N940" i="65"/>
  <c r="I940" i="65"/>
  <c r="AL939" i="65"/>
  <c r="AJ939" i="65" s="1"/>
  <c r="AN939" i="65"/>
  <c r="AM939" i="65" s="1"/>
  <c r="AQ939" i="65"/>
  <c r="AO939" i="65" s="1"/>
  <c r="AI939" i="65"/>
  <c r="AH939" i="65"/>
  <c r="O939" i="65"/>
  <c r="N939" i="65"/>
  <c r="I939" i="65"/>
  <c r="AL938" i="65"/>
  <c r="AJ938" i="65" s="1"/>
  <c r="AN938" i="65"/>
  <c r="AM938" i="65" s="1"/>
  <c r="AQ938" i="65"/>
  <c r="AP938" i="65" s="1"/>
  <c r="AI938" i="65"/>
  <c r="AH938" i="65"/>
  <c r="O938" i="65"/>
  <c r="N938" i="65"/>
  <c r="I938" i="65"/>
  <c r="AL937" i="65"/>
  <c r="AJ937" i="65" s="1"/>
  <c r="AN937" i="65"/>
  <c r="AM937" i="65" s="1"/>
  <c r="AI937" i="65"/>
  <c r="AQ937" i="65"/>
  <c r="AH937" i="65"/>
  <c r="O937" i="65"/>
  <c r="N937" i="65"/>
  <c r="I937" i="65"/>
  <c r="AL936" i="65"/>
  <c r="AJ936" i="65" s="1"/>
  <c r="AN936" i="65"/>
  <c r="AM936" i="65" s="1"/>
  <c r="AQ936" i="65"/>
  <c r="AP936" i="65" s="1"/>
  <c r="AI936" i="65"/>
  <c r="AH936" i="65"/>
  <c r="O936" i="65"/>
  <c r="N936" i="65"/>
  <c r="I936" i="65"/>
  <c r="AL935" i="65"/>
  <c r="AJ935" i="65" s="1"/>
  <c r="AN935" i="65"/>
  <c r="AM935" i="65" s="1"/>
  <c r="AQ935" i="65"/>
  <c r="AP935" i="65" s="1"/>
  <c r="AI935" i="65"/>
  <c r="AH935" i="65"/>
  <c r="O935" i="65"/>
  <c r="N935" i="65"/>
  <c r="I935" i="65"/>
  <c r="AL934" i="65"/>
  <c r="AJ934" i="65" s="1"/>
  <c r="AR934" i="65" s="1"/>
  <c r="AS934" i="65" s="1"/>
  <c r="AN934" i="65"/>
  <c r="AM934" i="65" s="1"/>
  <c r="AQ934" i="65"/>
  <c r="AI934" i="65"/>
  <c r="AH934" i="65"/>
  <c r="O934" i="65"/>
  <c r="N934" i="65"/>
  <c r="I934" i="65"/>
  <c r="AL933" i="65"/>
  <c r="AJ933" i="65" s="1"/>
  <c r="T933" i="65" s="1"/>
  <c r="AN933" i="65"/>
  <c r="AM933" i="65" s="1"/>
  <c r="AQ933" i="65"/>
  <c r="AO933" i="65" s="1"/>
  <c r="AI933" i="65"/>
  <c r="AH933" i="65"/>
  <c r="O933" i="65"/>
  <c r="N933" i="65"/>
  <c r="I933" i="65"/>
  <c r="AL932" i="65"/>
  <c r="AJ932" i="65" s="1"/>
  <c r="T932" i="65" s="1"/>
  <c r="AN932" i="65"/>
  <c r="AM932" i="65" s="1"/>
  <c r="AI932" i="65"/>
  <c r="AQ932" i="65"/>
  <c r="AP932" i="65" s="1"/>
  <c r="AO932" i="65"/>
  <c r="AH932" i="65"/>
  <c r="O932" i="65"/>
  <c r="N932" i="65"/>
  <c r="I932" i="65"/>
  <c r="AL931" i="65"/>
  <c r="AJ931" i="65" s="1"/>
  <c r="T931" i="65" s="1"/>
  <c r="AN931" i="65"/>
  <c r="AM931" i="65" s="1"/>
  <c r="AI931" i="65"/>
  <c r="AQ931" i="65"/>
  <c r="AO931" i="65" s="1"/>
  <c r="U931" i="65" s="1"/>
  <c r="AH931" i="65"/>
  <c r="O931" i="65"/>
  <c r="N931" i="65"/>
  <c r="I931" i="65"/>
  <c r="AL930" i="65"/>
  <c r="AJ930" i="65" s="1"/>
  <c r="AN930" i="65"/>
  <c r="AM930" i="65" s="1"/>
  <c r="AI930" i="65"/>
  <c r="AQ930" i="65"/>
  <c r="AO930" i="65" s="1"/>
  <c r="U930" i="65" s="1"/>
  <c r="AP930" i="65"/>
  <c r="AH930" i="65"/>
  <c r="O930" i="65"/>
  <c r="N930" i="65"/>
  <c r="I930" i="65"/>
  <c r="AL929" i="65"/>
  <c r="AJ929" i="65" s="1"/>
  <c r="T929" i="65" s="1"/>
  <c r="AN929" i="65"/>
  <c r="AM929" i="65" s="1"/>
  <c r="AI929" i="65"/>
  <c r="AQ929" i="65"/>
  <c r="AO929" i="65" s="1"/>
  <c r="AP929" i="65"/>
  <c r="AH929" i="65"/>
  <c r="O929" i="65"/>
  <c r="N929" i="65"/>
  <c r="I929" i="65"/>
  <c r="AL928" i="65"/>
  <c r="AJ928" i="65" s="1"/>
  <c r="AN928" i="65"/>
  <c r="AM928" i="65" s="1"/>
  <c r="AQ928" i="65"/>
  <c r="AO928" i="65" s="1"/>
  <c r="AI928" i="65"/>
  <c r="AH928" i="65"/>
  <c r="O928" i="65"/>
  <c r="N928" i="65"/>
  <c r="I928" i="65"/>
  <c r="AL927" i="65"/>
  <c r="AJ927" i="65" s="1"/>
  <c r="T927" i="65" s="1"/>
  <c r="AN927" i="65"/>
  <c r="AM927" i="65" s="1"/>
  <c r="AQ927" i="65"/>
  <c r="AP927" i="65" s="1"/>
  <c r="AI927" i="65"/>
  <c r="AH927" i="65"/>
  <c r="O927" i="65"/>
  <c r="N927" i="65"/>
  <c r="I927" i="65"/>
  <c r="AL926" i="65"/>
  <c r="AJ926" i="65" s="1"/>
  <c r="T926" i="65" s="1"/>
  <c r="AN926" i="65"/>
  <c r="AQ926" i="65"/>
  <c r="AP926" i="65" s="1"/>
  <c r="AI926" i="65"/>
  <c r="AH926" i="65"/>
  <c r="O926" i="65"/>
  <c r="N926" i="65"/>
  <c r="I926" i="65"/>
  <c r="AL925" i="65"/>
  <c r="AJ925" i="65" s="1"/>
  <c r="T925" i="65" s="1"/>
  <c r="AN925" i="65"/>
  <c r="AM925" i="65" s="1"/>
  <c r="AQ925" i="65"/>
  <c r="AP925" i="65" s="1"/>
  <c r="AI925" i="65"/>
  <c r="AH925" i="65"/>
  <c r="O925" i="65"/>
  <c r="N925" i="65"/>
  <c r="I925" i="65"/>
  <c r="AL924" i="65"/>
  <c r="AJ924" i="65" s="1"/>
  <c r="AN924" i="65"/>
  <c r="AM924" i="65" s="1"/>
  <c r="AQ924" i="65"/>
  <c r="AP924" i="65"/>
  <c r="AO924" i="65"/>
  <c r="U924" i="65" s="1"/>
  <c r="AI924" i="65"/>
  <c r="AH924" i="65"/>
  <c r="O924" i="65"/>
  <c r="N924" i="65"/>
  <c r="I924" i="65"/>
  <c r="AL923" i="65"/>
  <c r="AJ923" i="65" s="1"/>
  <c r="T923" i="65" s="1"/>
  <c r="AN923" i="65"/>
  <c r="AM923" i="65" s="1"/>
  <c r="AR923" i="65"/>
  <c r="AS923" i="65" s="1"/>
  <c r="AQ923" i="65"/>
  <c r="AO923" i="65" s="1"/>
  <c r="AI923" i="65"/>
  <c r="AH923" i="65"/>
  <c r="O923" i="65"/>
  <c r="N923" i="65"/>
  <c r="I923" i="65"/>
  <c r="AL922" i="65"/>
  <c r="AJ922" i="65" s="1"/>
  <c r="T922" i="65" s="1"/>
  <c r="AN922" i="65"/>
  <c r="AM922" i="65" s="1"/>
  <c r="AI922" i="65"/>
  <c r="AQ922" i="65"/>
  <c r="AH922" i="65"/>
  <c r="O922" i="65"/>
  <c r="N922" i="65"/>
  <c r="I922" i="65"/>
  <c r="AL921" i="65"/>
  <c r="AJ921" i="65" s="1"/>
  <c r="T921" i="65" s="1"/>
  <c r="AN921" i="65"/>
  <c r="AM921" i="65" s="1"/>
  <c r="AI921" i="65"/>
  <c r="AQ921" i="65"/>
  <c r="AP921" i="65" s="1"/>
  <c r="AH921" i="65"/>
  <c r="O921" i="65"/>
  <c r="N921" i="65"/>
  <c r="I921" i="65"/>
  <c r="AL920" i="65"/>
  <c r="AJ920" i="65" s="1"/>
  <c r="T920" i="65" s="1"/>
  <c r="AN920" i="65"/>
  <c r="AM920" i="65" s="1"/>
  <c r="AQ920" i="65"/>
  <c r="AO920" i="65" s="1"/>
  <c r="AP920" i="65"/>
  <c r="AK920" i="65"/>
  <c r="AI920" i="65"/>
  <c r="AH920" i="65"/>
  <c r="O920" i="65"/>
  <c r="N920" i="65"/>
  <c r="I920" i="65"/>
  <c r="AL919" i="65"/>
  <c r="AJ919" i="65" s="1"/>
  <c r="AN919" i="65"/>
  <c r="AM919" i="65" s="1"/>
  <c r="AQ919" i="65"/>
  <c r="AK919" i="65"/>
  <c r="AI919" i="65"/>
  <c r="AH919" i="65"/>
  <c r="O919" i="65"/>
  <c r="N919" i="65"/>
  <c r="I919" i="65"/>
  <c r="AL918" i="65"/>
  <c r="AJ918" i="65" s="1"/>
  <c r="AN918" i="65"/>
  <c r="AM918" i="65" s="1"/>
  <c r="AQ918" i="65"/>
  <c r="AK918" i="65"/>
  <c r="AI918" i="65"/>
  <c r="AH918" i="65"/>
  <c r="O918" i="65"/>
  <c r="N918" i="65"/>
  <c r="I918" i="65"/>
  <c r="AL917" i="65"/>
  <c r="AJ917" i="65" s="1"/>
  <c r="AN917" i="65"/>
  <c r="AM917" i="65" s="1"/>
  <c r="AQ917" i="65"/>
  <c r="AK917" i="65"/>
  <c r="AI917" i="65"/>
  <c r="AH917" i="65"/>
  <c r="O917" i="65"/>
  <c r="N917" i="65"/>
  <c r="I917" i="65"/>
  <c r="AL916" i="65"/>
  <c r="AJ916" i="65" s="1"/>
  <c r="AN916" i="65"/>
  <c r="AM916" i="65" s="1"/>
  <c r="AQ916" i="65"/>
  <c r="AP916" i="65" s="1"/>
  <c r="AK916" i="65"/>
  <c r="AI916" i="65"/>
  <c r="AH916" i="65"/>
  <c r="O916" i="65"/>
  <c r="N916" i="65"/>
  <c r="I916" i="65"/>
  <c r="AL915" i="65"/>
  <c r="AJ915" i="65" s="1"/>
  <c r="AN915" i="65"/>
  <c r="AM915" i="65" s="1"/>
  <c r="AI915" i="65"/>
  <c r="AQ915" i="65"/>
  <c r="AK915" i="65"/>
  <c r="AH915" i="65"/>
  <c r="O915" i="65"/>
  <c r="N915" i="65"/>
  <c r="I915" i="65"/>
  <c r="AL914" i="65"/>
  <c r="AJ914" i="65" s="1"/>
  <c r="T914" i="65" s="1"/>
  <c r="AN914" i="65"/>
  <c r="AM914" i="65" s="1"/>
  <c r="AQ914" i="65"/>
  <c r="AK914" i="65"/>
  <c r="AI914" i="65"/>
  <c r="AH914" i="65"/>
  <c r="O914" i="65"/>
  <c r="N914" i="65"/>
  <c r="I914" i="65"/>
  <c r="AL913" i="65"/>
  <c r="AJ913" i="65" s="1"/>
  <c r="T913" i="65" s="1"/>
  <c r="AN913" i="65"/>
  <c r="AM913" i="65" s="1"/>
  <c r="AI913" i="65"/>
  <c r="AQ913" i="65"/>
  <c r="AK913" i="65"/>
  <c r="AH913" i="65"/>
  <c r="O913" i="65"/>
  <c r="N913" i="65"/>
  <c r="I913" i="65"/>
  <c r="AL912" i="65"/>
  <c r="AJ912" i="65" s="1"/>
  <c r="AN912" i="65"/>
  <c r="AM912" i="65" s="1"/>
  <c r="AI912" i="65"/>
  <c r="AQ912" i="65"/>
  <c r="AK912" i="65"/>
  <c r="AH912" i="65"/>
  <c r="O912" i="65"/>
  <c r="N912" i="65"/>
  <c r="I912" i="65"/>
  <c r="AL911" i="65"/>
  <c r="AJ911" i="65" s="1"/>
  <c r="T911" i="65" s="1"/>
  <c r="AN911" i="65"/>
  <c r="AM911" i="65" s="1"/>
  <c r="AQ911" i="65"/>
  <c r="AK911" i="65"/>
  <c r="AI911" i="65"/>
  <c r="AH911" i="65"/>
  <c r="O911" i="65"/>
  <c r="N911" i="65"/>
  <c r="I911" i="65"/>
  <c r="AL910" i="65"/>
  <c r="AJ910" i="65" s="1"/>
  <c r="T910" i="65" s="1"/>
  <c r="AN910" i="65"/>
  <c r="AM910" i="65" s="1"/>
  <c r="AQ910" i="65"/>
  <c r="AO910" i="65" s="1"/>
  <c r="U910" i="65" s="1"/>
  <c r="AK910" i="65"/>
  <c r="AI910" i="65"/>
  <c r="AH910" i="65"/>
  <c r="O910" i="65"/>
  <c r="N910" i="65"/>
  <c r="I910" i="65"/>
  <c r="AL909" i="65"/>
  <c r="AJ909" i="65" s="1"/>
  <c r="AN909" i="65"/>
  <c r="AM909" i="65" s="1"/>
  <c r="AQ909" i="65"/>
  <c r="AO909" i="65" s="1"/>
  <c r="AK909" i="65"/>
  <c r="AI909" i="65"/>
  <c r="AH909" i="65"/>
  <c r="O909" i="65"/>
  <c r="N909" i="65"/>
  <c r="I909" i="65"/>
  <c r="AL908" i="65"/>
  <c r="AJ908" i="65" s="1"/>
  <c r="AR908" i="65" s="1"/>
  <c r="AS908" i="65" s="1"/>
  <c r="AN908" i="65"/>
  <c r="AM908" i="65" s="1"/>
  <c r="AQ908" i="65"/>
  <c r="AK908" i="65"/>
  <c r="AI908" i="65"/>
  <c r="AH908" i="65"/>
  <c r="O908" i="65"/>
  <c r="N908" i="65"/>
  <c r="I908" i="65"/>
  <c r="AL907" i="65"/>
  <c r="AJ907" i="65" s="1"/>
  <c r="AN907" i="65"/>
  <c r="AM907" i="65" s="1"/>
  <c r="AQ907" i="65"/>
  <c r="AO907" i="65" s="1"/>
  <c r="U907" i="65" s="1"/>
  <c r="AK907" i="65"/>
  <c r="AI907" i="65"/>
  <c r="AH907" i="65"/>
  <c r="O907" i="65"/>
  <c r="N907" i="65"/>
  <c r="I907" i="65"/>
  <c r="AL906" i="65"/>
  <c r="AJ906" i="65" s="1"/>
  <c r="T906" i="65" s="1"/>
  <c r="AN906" i="65"/>
  <c r="AM906" i="65" s="1"/>
  <c r="AQ906" i="65"/>
  <c r="AK906" i="65"/>
  <c r="AI906" i="65"/>
  <c r="AH906" i="65"/>
  <c r="O906" i="65"/>
  <c r="N906" i="65"/>
  <c r="I906" i="65"/>
  <c r="AL905" i="65"/>
  <c r="AJ905" i="65" s="1"/>
  <c r="T905" i="65" s="1"/>
  <c r="AN905" i="65"/>
  <c r="AM905" i="65" s="1"/>
  <c r="AQ905" i="65"/>
  <c r="AP905" i="65" s="1"/>
  <c r="AO905" i="65"/>
  <c r="M905" i="65" s="1"/>
  <c r="AK905" i="65"/>
  <c r="AI905" i="65"/>
  <c r="AH905" i="65"/>
  <c r="O905" i="65"/>
  <c r="N905" i="65"/>
  <c r="I905" i="65"/>
  <c r="AL904" i="65"/>
  <c r="AJ904" i="65" s="1"/>
  <c r="T904" i="65" s="1"/>
  <c r="AN904" i="65"/>
  <c r="AM904" i="65" s="1"/>
  <c r="AI904" i="65"/>
  <c r="AQ904" i="65"/>
  <c r="AK904" i="65"/>
  <c r="AH904" i="65"/>
  <c r="O904" i="65"/>
  <c r="N904" i="65"/>
  <c r="I904" i="65"/>
  <c r="AL903" i="65"/>
  <c r="AJ903" i="65" s="1"/>
  <c r="AN903" i="65"/>
  <c r="AM903" i="65" s="1"/>
  <c r="AI903" i="65"/>
  <c r="AQ903" i="65"/>
  <c r="AP903" i="65" s="1"/>
  <c r="AK903" i="65"/>
  <c r="AH903" i="65"/>
  <c r="O903" i="65"/>
  <c r="N903" i="65"/>
  <c r="I903" i="65"/>
  <c r="AL902" i="65"/>
  <c r="AJ902" i="65" s="1"/>
  <c r="AN902" i="65"/>
  <c r="AM902" i="65" s="1"/>
  <c r="AI902" i="65"/>
  <c r="AQ902" i="65"/>
  <c r="AO902" i="65" s="1"/>
  <c r="AK902" i="65"/>
  <c r="AH902" i="65"/>
  <c r="O902" i="65"/>
  <c r="N902" i="65"/>
  <c r="I902" i="65"/>
  <c r="AL901" i="65"/>
  <c r="AJ901" i="65" s="1"/>
  <c r="AN901" i="65"/>
  <c r="AM901" i="65" s="1"/>
  <c r="AI901" i="65"/>
  <c r="AQ901" i="65"/>
  <c r="AP901" i="65" s="1"/>
  <c r="AK901" i="65"/>
  <c r="AH901" i="65"/>
  <c r="O901" i="65"/>
  <c r="N901" i="65"/>
  <c r="I901" i="65"/>
  <c r="AL900" i="65"/>
  <c r="AJ900" i="65" s="1"/>
  <c r="T900" i="65" s="1"/>
  <c r="AN900" i="65"/>
  <c r="AM900" i="65" s="1"/>
  <c r="AI900" i="65"/>
  <c r="AQ900" i="65"/>
  <c r="AK900" i="65"/>
  <c r="AH900" i="65"/>
  <c r="O900" i="65"/>
  <c r="N900" i="65"/>
  <c r="I900" i="65"/>
  <c r="AL899" i="65"/>
  <c r="AJ899" i="65" s="1"/>
  <c r="AN899" i="65"/>
  <c r="AM899" i="65" s="1"/>
  <c r="AI899" i="65"/>
  <c r="AQ899" i="65"/>
  <c r="AP899" i="65" s="1"/>
  <c r="AK899" i="65"/>
  <c r="AH899" i="65"/>
  <c r="O899" i="65"/>
  <c r="N899" i="65"/>
  <c r="I899" i="65"/>
  <c r="AL898" i="65"/>
  <c r="AJ898" i="65" s="1"/>
  <c r="AN898" i="65"/>
  <c r="AM898" i="65" s="1"/>
  <c r="AQ898" i="65"/>
  <c r="AP898" i="65" s="1"/>
  <c r="AK898" i="65"/>
  <c r="AI898" i="65"/>
  <c r="AH898" i="65"/>
  <c r="T898" i="65"/>
  <c r="O898" i="65"/>
  <c r="N898" i="65"/>
  <c r="I898" i="65"/>
  <c r="AL897" i="65"/>
  <c r="AJ897" i="65" s="1"/>
  <c r="T897" i="65" s="1"/>
  <c r="AN897" i="65"/>
  <c r="AM897" i="65" s="1"/>
  <c r="AI897" i="65"/>
  <c r="AQ897" i="65"/>
  <c r="AO897" i="65" s="1"/>
  <c r="AK897" i="65"/>
  <c r="AH897" i="65"/>
  <c r="O897" i="65"/>
  <c r="N897" i="65"/>
  <c r="I897" i="65"/>
  <c r="AL896" i="65"/>
  <c r="AJ896" i="65"/>
  <c r="AN896" i="65"/>
  <c r="AM896" i="65" s="1"/>
  <c r="AI896" i="65"/>
  <c r="AQ896" i="65"/>
  <c r="AK896" i="65"/>
  <c r="T896" i="65" s="1"/>
  <c r="AH896" i="65"/>
  <c r="O896" i="65"/>
  <c r="N896" i="65"/>
  <c r="I896" i="65"/>
  <c r="AL895" i="65"/>
  <c r="AJ895" i="65" s="1"/>
  <c r="AN895" i="65"/>
  <c r="AM895" i="65" s="1"/>
  <c r="AI895" i="65"/>
  <c r="AQ895" i="65"/>
  <c r="AO895" i="65" s="1"/>
  <c r="AP895" i="65"/>
  <c r="AK895" i="65"/>
  <c r="T895" i="65" s="1"/>
  <c r="AH895" i="65"/>
  <c r="O895" i="65"/>
  <c r="N895" i="65"/>
  <c r="I895" i="65"/>
  <c r="AL894" i="65"/>
  <c r="AJ894" i="65" s="1"/>
  <c r="AN894" i="65"/>
  <c r="AM894" i="65" s="1"/>
  <c r="AI894" i="65"/>
  <c r="AQ894" i="65"/>
  <c r="AK894" i="65"/>
  <c r="AH894" i="65"/>
  <c r="O894" i="65"/>
  <c r="N894" i="65"/>
  <c r="I894" i="65"/>
  <c r="AL893" i="65"/>
  <c r="AJ893" i="65" s="1"/>
  <c r="AN893" i="65"/>
  <c r="AM893" i="65" s="1"/>
  <c r="AI893" i="65"/>
  <c r="AQ893" i="65"/>
  <c r="AK893" i="65"/>
  <c r="T893" i="65" s="1"/>
  <c r="AH893" i="65"/>
  <c r="O893" i="65"/>
  <c r="N893" i="65"/>
  <c r="I893" i="65"/>
  <c r="AL892" i="65"/>
  <c r="AJ892" i="65" s="1"/>
  <c r="AN892" i="65"/>
  <c r="AM892" i="65" s="1"/>
  <c r="AI892" i="65"/>
  <c r="AQ892" i="65"/>
  <c r="AO892" i="65" s="1"/>
  <c r="AK892" i="65"/>
  <c r="T892" i="65" s="1"/>
  <c r="AH892" i="65"/>
  <c r="O892" i="65"/>
  <c r="N892" i="65"/>
  <c r="I892" i="65"/>
  <c r="AL891" i="65"/>
  <c r="AJ891" i="65" s="1"/>
  <c r="AN891" i="65"/>
  <c r="AM891" i="65" s="1"/>
  <c r="AI891" i="65"/>
  <c r="AQ891" i="65"/>
  <c r="AP891" i="65" s="1"/>
  <c r="AK891" i="65"/>
  <c r="T891" i="65" s="1"/>
  <c r="AH891" i="65"/>
  <c r="O891" i="65"/>
  <c r="N891" i="65"/>
  <c r="I891" i="65"/>
  <c r="AL890" i="65"/>
  <c r="AJ890" i="65" s="1"/>
  <c r="AR890" i="65" s="1"/>
  <c r="AS890" i="65" s="1"/>
  <c r="AN890" i="65"/>
  <c r="AM890" i="65" s="1"/>
  <c r="AI890" i="65"/>
  <c r="AQ890" i="65"/>
  <c r="AP890" i="65" s="1"/>
  <c r="AK890" i="65"/>
  <c r="T890" i="65" s="1"/>
  <c r="AH890" i="65"/>
  <c r="O890" i="65"/>
  <c r="N890" i="65"/>
  <c r="I890" i="65"/>
  <c r="AL889" i="65"/>
  <c r="AJ889" i="65" s="1"/>
  <c r="AN889" i="65"/>
  <c r="AM889" i="65" s="1"/>
  <c r="AI889" i="65"/>
  <c r="AQ889" i="65"/>
  <c r="AO889" i="65" s="1"/>
  <c r="U889" i="65" s="1"/>
  <c r="AK889" i="65"/>
  <c r="T889" i="65" s="1"/>
  <c r="AH889" i="65"/>
  <c r="O889" i="65"/>
  <c r="N889" i="65"/>
  <c r="I889" i="65"/>
  <c r="AL888" i="65"/>
  <c r="AJ888" i="65" s="1"/>
  <c r="AN888" i="65"/>
  <c r="AM888" i="65" s="1"/>
  <c r="AI888" i="65"/>
  <c r="AQ888" i="65"/>
  <c r="AP888" i="65" s="1"/>
  <c r="AK888" i="65"/>
  <c r="T888" i="65" s="1"/>
  <c r="AH888" i="65"/>
  <c r="O888" i="65"/>
  <c r="N888" i="65"/>
  <c r="I888" i="65"/>
  <c r="AL887" i="65"/>
  <c r="AJ887" i="65" s="1"/>
  <c r="AN887" i="65"/>
  <c r="AM887" i="65" s="1"/>
  <c r="AI887" i="65"/>
  <c r="AQ887" i="65"/>
  <c r="AO887" i="65" s="1"/>
  <c r="AP887" i="65"/>
  <c r="AK887" i="65"/>
  <c r="T887" i="65" s="1"/>
  <c r="AH887" i="65"/>
  <c r="O887" i="65"/>
  <c r="N887" i="65"/>
  <c r="I887" i="65"/>
  <c r="AL886" i="65"/>
  <c r="AJ886" i="65" s="1"/>
  <c r="AN886" i="65"/>
  <c r="AI886" i="65"/>
  <c r="AQ886" i="65"/>
  <c r="AO886" i="65" s="1"/>
  <c r="U886" i="65" s="1"/>
  <c r="AM886" i="65"/>
  <c r="AK886" i="65"/>
  <c r="T886" i="65" s="1"/>
  <c r="AH886" i="65"/>
  <c r="O886" i="65"/>
  <c r="N886" i="65"/>
  <c r="I886" i="65"/>
  <c r="AL885" i="65"/>
  <c r="AJ885" i="65" s="1"/>
  <c r="AN885" i="65"/>
  <c r="AM885" i="65" s="1"/>
  <c r="AI885" i="65"/>
  <c r="AQ885" i="65"/>
  <c r="AP885" i="65" s="1"/>
  <c r="AK885" i="65"/>
  <c r="T885" i="65" s="1"/>
  <c r="AH885" i="65"/>
  <c r="O885" i="65"/>
  <c r="N885" i="65"/>
  <c r="I885" i="65"/>
  <c r="AL884" i="65"/>
  <c r="AJ884" i="65" s="1"/>
  <c r="AN884" i="65"/>
  <c r="AM884" i="65" s="1"/>
  <c r="AQ884" i="65"/>
  <c r="AP884" i="65" s="1"/>
  <c r="AK884" i="65"/>
  <c r="T884" i="65" s="1"/>
  <c r="AI884" i="65"/>
  <c r="AH884" i="65"/>
  <c r="O884" i="65"/>
  <c r="N884" i="65"/>
  <c r="I884" i="65"/>
  <c r="AL883" i="65"/>
  <c r="AJ883" i="65" s="1"/>
  <c r="AN883" i="65"/>
  <c r="AM883" i="65" s="1"/>
  <c r="AQ883" i="65"/>
  <c r="AK883" i="65"/>
  <c r="T883" i="65" s="1"/>
  <c r="AI883" i="65"/>
  <c r="AH883" i="65"/>
  <c r="O883" i="65"/>
  <c r="N883" i="65"/>
  <c r="I883" i="65"/>
  <c r="AL882" i="65"/>
  <c r="AJ882" i="65" s="1"/>
  <c r="AN882" i="65"/>
  <c r="AM882" i="65" s="1"/>
  <c r="AQ882" i="65"/>
  <c r="AP882" i="65" s="1"/>
  <c r="AK882" i="65"/>
  <c r="T882" i="65" s="1"/>
  <c r="AI882" i="65"/>
  <c r="AH882" i="65"/>
  <c r="O882" i="65"/>
  <c r="N882" i="65"/>
  <c r="I882" i="65"/>
  <c r="AL881" i="65"/>
  <c r="AJ881" i="65" s="1"/>
  <c r="AN881" i="65"/>
  <c r="AM881" i="65" s="1"/>
  <c r="AQ881" i="65"/>
  <c r="AP881" i="65" s="1"/>
  <c r="AK881" i="65"/>
  <c r="AI881" i="65"/>
  <c r="AH881" i="65"/>
  <c r="T881" i="65"/>
  <c r="O881" i="65"/>
  <c r="N881" i="65"/>
  <c r="I881" i="65"/>
  <c r="AL880" i="65"/>
  <c r="AJ880" i="65" s="1"/>
  <c r="AN880" i="65"/>
  <c r="AM880" i="65" s="1"/>
  <c r="AQ880" i="65"/>
  <c r="AO880" i="65" s="1"/>
  <c r="AK880" i="65"/>
  <c r="T880" i="65" s="1"/>
  <c r="AI880" i="65"/>
  <c r="AH880" i="65"/>
  <c r="O880" i="65"/>
  <c r="N880" i="65"/>
  <c r="I880" i="65"/>
  <c r="AL879" i="65"/>
  <c r="AJ879" i="65" s="1"/>
  <c r="AN879" i="65"/>
  <c r="AM879" i="65" s="1"/>
  <c r="AQ879" i="65"/>
  <c r="AK879" i="65"/>
  <c r="AI879" i="65"/>
  <c r="AH879" i="65"/>
  <c r="T879" i="65"/>
  <c r="O879" i="65"/>
  <c r="N879" i="65"/>
  <c r="I879" i="65"/>
  <c r="AL878" i="65"/>
  <c r="AJ878" i="65" s="1"/>
  <c r="AN878" i="65"/>
  <c r="AM878" i="65" s="1"/>
  <c r="AQ878" i="65"/>
  <c r="AP878" i="65" s="1"/>
  <c r="AK878" i="65"/>
  <c r="T878" i="65" s="1"/>
  <c r="AI878" i="65"/>
  <c r="AH878" i="65"/>
  <c r="O878" i="65"/>
  <c r="N878" i="65"/>
  <c r="I878" i="65"/>
  <c r="AL877" i="65"/>
  <c r="AJ877" i="65" s="1"/>
  <c r="AN877" i="65"/>
  <c r="AM877" i="65" s="1"/>
  <c r="AQ877" i="65"/>
  <c r="AO877" i="65" s="1"/>
  <c r="U877" i="65" s="1"/>
  <c r="AK877" i="65"/>
  <c r="T877" i="65" s="1"/>
  <c r="AI877" i="65"/>
  <c r="AH877" i="65"/>
  <c r="O877" i="65"/>
  <c r="N877" i="65"/>
  <c r="I877" i="65"/>
  <c r="AL876" i="65"/>
  <c r="AJ876" i="65" s="1"/>
  <c r="AN876" i="65"/>
  <c r="AM876" i="65" s="1"/>
  <c r="AQ876" i="65"/>
  <c r="AP876" i="65" s="1"/>
  <c r="AK876" i="65"/>
  <c r="T876" i="65" s="1"/>
  <c r="AI876" i="65"/>
  <c r="AH876" i="65"/>
  <c r="O876" i="65"/>
  <c r="N876" i="65"/>
  <c r="I876" i="65"/>
  <c r="AL875" i="65"/>
  <c r="AJ875" i="65" s="1"/>
  <c r="AN875" i="65"/>
  <c r="AM875" i="65" s="1"/>
  <c r="AQ875" i="65"/>
  <c r="AP875" i="65" s="1"/>
  <c r="AO875" i="65"/>
  <c r="U875" i="65" s="1"/>
  <c r="AK875" i="65"/>
  <c r="T875" i="65" s="1"/>
  <c r="AI875" i="65"/>
  <c r="AH875" i="65"/>
  <c r="O875" i="65"/>
  <c r="N875" i="65"/>
  <c r="I875" i="65"/>
  <c r="AL874" i="65"/>
  <c r="AJ874" i="65" s="1"/>
  <c r="AN874" i="65"/>
  <c r="AM874" i="65" s="1"/>
  <c r="AQ874" i="65"/>
  <c r="AO874" i="65" s="1"/>
  <c r="U874" i="65" s="1"/>
  <c r="AP874" i="65"/>
  <c r="AK874" i="65"/>
  <c r="T874" i="65" s="1"/>
  <c r="AI874" i="65"/>
  <c r="AH874" i="65"/>
  <c r="O874" i="65"/>
  <c r="N874" i="65"/>
  <c r="I874" i="65"/>
  <c r="AL873" i="65"/>
  <c r="AJ873" i="65" s="1"/>
  <c r="AN873" i="65"/>
  <c r="AM873" i="65" s="1"/>
  <c r="AQ873" i="65"/>
  <c r="AP873" i="65" s="1"/>
  <c r="AK873" i="65"/>
  <c r="AI873" i="65"/>
  <c r="AH873" i="65"/>
  <c r="T873" i="65"/>
  <c r="O873" i="65"/>
  <c r="N873" i="65"/>
  <c r="I873" i="65"/>
  <c r="AL872" i="65"/>
  <c r="AJ872" i="65" s="1"/>
  <c r="AN872" i="65"/>
  <c r="AM872" i="65" s="1"/>
  <c r="AI872" i="65"/>
  <c r="AQ872" i="65"/>
  <c r="AK872" i="65"/>
  <c r="T872" i="65" s="1"/>
  <c r="AH872" i="65"/>
  <c r="O872" i="65"/>
  <c r="N872" i="65"/>
  <c r="I872" i="65"/>
  <c r="AL871" i="65"/>
  <c r="AJ871" i="65" s="1"/>
  <c r="AN871" i="65"/>
  <c r="AM871" i="65" s="1"/>
  <c r="AI871" i="65"/>
  <c r="AQ871" i="65"/>
  <c r="AP871" i="65" s="1"/>
  <c r="AO871" i="65"/>
  <c r="U871" i="65" s="1"/>
  <c r="AK871" i="65"/>
  <c r="T871" i="65" s="1"/>
  <c r="AH871" i="65"/>
  <c r="O871" i="65"/>
  <c r="N871" i="65"/>
  <c r="I871" i="65"/>
  <c r="AL870" i="65"/>
  <c r="AJ870" i="65" s="1"/>
  <c r="AN870" i="65"/>
  <c r="AM870" i="65" s="1"/>
  <c r="AI870" i="65"/>
  <c r="AQ870" i="65"/>
  <c r="AP870" i="65" s="1"/>
  <c r="AK870" i="65"/>
  <c r="AH870" i="65"/>
  <c r="O870" i="65"/>
  <c r="N870" i="65"/>
  <c r="I870" i="65"/>
  <c r="AL869" i="65"/>
  <c r="AJ869" i="65" s="1"/>
  <c r="AN869" i="65"/>
  <c r="AM869" i="65" s="1"/>
  <c r="AI869" i="65"/>
  <c r="AQ869" i="65"/>
  <c r="AP869" i="65" s="1"/>
  <c r="AK869" i="65"/>
  <c r="T869" i="65" s="1"/>
  <c r="AH869" i="65"/>
  <c r="O869" i="65"/>
  <c r="N869" i="65"/>
  <c r="I869" i="65"/>
  <c r="AL868" i="65"/>
  <c r="AJ868" i="65" s="1"/>
  <c r="AN868" i="65"/>
  <c r="AM868" i="65" s="1"/>
  <c r="AI868" i="65"/>
  <c r="AQ868" i="65"/>
  <c r="AP868" i="65" s="1"/>
  <c r="AK868" i="65"/>
  <c r="AH868" i="65"/>
  <c r="O868" i="65"/>
  <c r="N868" i="65"/>
  <c r="I868" i="65"/>
  <c r="AL867" i="65"/>
  <c r="AJ867" i="65" s="1"/>
  <c r="AN867" i="65"/>
  <c r="AM867" i="65" s="1"/>
  <c r="AI867" i="65"/>
  <c r="AQ867" i="65"/>
  <c r="AO867" i="65" s="1"/>
  <c r="AK867" i="65"/>
  <c r="T867" i="65" s="1"/>
  <c r="AH867" i="65"/>
  <c r="O867" i="65"/>
  <c r="N867" i="65"/>
  <c r="I867" i="65"/>
  <c r="AL866" i="65"/>
  <c r="AJ866" i="65" s="1"/>
  <c r="AN866" i="65"/>
  <c r="AI866" i="65"/>
  <c r="AQ866" i="65"/>
  <c r="AP866" i="65" s="1"/>
  <c r="AM866" i="65"/>
  <c r="AK866" i="65"/>
  <c r="T866" i="65" s="1"/>
  <c r="AH866" i="65"/>
  <c r="O866" i="65"/>
  <c r="N866" i="65"/>
  <c r="I866" i="65"/>
  <c r="AL865" i="65"/>
  <c r="AJ865" i="65" s="1"/>
  <c r="AN865" i="65"/>
  <c r="AM865" i="65" s="1"/>
  <c r="AI865" i="65"/>
  <c r="AQ865" i="65"/>
  <c r="AO865" i="65" s="1"/>
  <c r="AK865" i="65"/>
  <c r="AH865" i="65"/>
  <c r="O865" i="65"/>
  <c r="N865" i="65"/>
  <c r="I865" i="65"/>
  <c r="AL864" i="65"/>
  <c r="AJ864" i="65"/>
  <c r="AN864" i="65"/>
  <c r="AM864" i="65" s="1"/>
  <c r="AQ864" i="65"/>
  <c r="AO864" i="65" s="1"/>
  <c r="AP864" i="65"/>
  <c r="AK864" i="65"/>
  <c r="T864" i="65" s="1"/>
  <c r="AI864" i="65"/>
  <c r="AH864" i="65"/>
  <c r="O864" i="65"/>
  <c r="N864" i="65"/>
  <c r="I864" i="65"/>
  <c r="AL863" i="65"/>
  <c r="AJ863" i="65" s="1"/>
  <c r="AN863" i="65"/>
  <c r="AM863" i="65" s="1"/>
  <c r="AQ863" i="65"/>
  <c r="AK863" i="65"/>
  <c r="T863" i="65" s="1"/>
  <c r="AI863" i="65"/>
  <c r="AH863" i="65"/>
  <c r="O863" i="65"/>
  <c r="N863" i="65"/>
  <c r="I863" i="65"/>
  <c r="AL862" i="65"/>
  <c r="AJ862" i="65" s="1"/>
  <c r="AN862" i="65"/>
  <c r="AM862" i="65" s="1"/>
  <c r="AQ862" i="65"/>
  <c r="AP862" i="65" s="1"/>
  <c r="AK862" i="65"/>
  <c r="T862" i="65" s="1"/>
  <c r="AI862" i="65"/>
  <c r="AH862" i="65"/>
  <c r="O862" i="65"/>
  <c r="N862" i="65"/>
  <c r="I862" i="65"/>
  <c r="AL861" i="65"/>
  <c r="AJ861" i="65" s="1"/>
  <c r="AN861" i="65"/>
  <c r="AM861" i="65" s="1"/>
  <c r="AQ861" i="65"/>
  <c r="AP861" i="65" s="1"/>
  <c r="AK861" i="65"/>
  <c r="T861" i="65" s="1"/>
  <c r="AI861" i="65"/>
  <c r="AH861" i="65"/>
  <c r="O861" i="65"/>
  <c r="N861" i="65"/>
  <c r="I861" i="65"/>
  <c r="AL860" i="65"/>
  <c r="AJ860" i="65" s="1"/>
  <c r="AN860" i="65"/>
  <c r="AM860" i="65" s="1"/>
  <c r="AQ860" i="65"/>
  <c r="AK860" i="65"/>
  <c r="AI860" i="65"/>
  <c r="AH860" i="65"/>
  <c r="T860" i="65"/>
  <c r="O860" i="65"/>
  <c r="N860" i="65"/>
  <c r="I860" i="65"/>
  <c r="AL859" i="65"/>
  <c r="AJ859" i="65" s="1"/>
  <c r="AN859" i="65"/>
  <c r="AM859" i="65" s="1"/>
  <c r="AQ859" i="65"/>
  <c r="AP859" i="65" s="1"/>
  <c r="AK859" i="65"/>
  <c r="T859" i="65" s="1"/>
  <c r="AI859" i="65"/>
  <c r="AH859" i="65"/>
  <c r="O859" i="65"/>
  <c r="N859" i="65"/>
  <c r="I859" i="65"/>
  <c r="AL858" i="65"/>
  <c r="AJ858" i="65" s="1"/>
  <c r="AN858" i="65"/>
  <c r="AM858" i="65" s="1"/>
  <c r="AQ858" i="65"/>
  <c r="AK858" i="65"/>
  <c r="T858" i="65" s="1"/>
  <c r="AI858" i="65"/>
  <c r="AH858" i="65"/>
  <c r="O858" i="65"/>
  <c r="N858" i="65"/>
  <c r="I858" i="65"/>
  <c r="AL857" i="65"/>
  <c r="AJ857" i="65" s="1"/>
  <c r="AN857" i="65"/>
  <c r="AM857" i="65" s="1"/>
  <c r="AQ857" i="65"/>
  <c r="AP857" i="65" s="1"/>
  <c r="AK857" i="65"/>
  <c r="T857" i="65" s="1"/>
  <c r="AI857" i="65"/>
  <c r="AH857" i="65"/>
  <c r="O857" i="65"/>
  <c r="N857" i="65"/>
  <c r="I857" i="65"/>
  <c r="AL856" i="65"/>
  <c r="AJ856" i="65" s="1"/>
  <c r="AN856" i="65"/>
  <c r="AM856" i="65" s="1"/>
  <c r="AI856" i="65"/>
  <c r="AQ856" i="65"/>
  <c r="AK856" i="65"/>
  <c r="T856" i="65" s="1"/>
  <c r="AH856" i="65"/>
  <c r="O856" i="65"/>
  <c r="N856" i="65"/>
  <c r="I856" i="65"/>
  <c r="AL855" i="65"/>
  <c r="AJ855" i="65" s="1"/>
  <c r="AN855" i="65"/>
  <c r="AM855" i="65" s="1"/>
  <c r="AI855" i="65"/>
  <c r="AQ855" i="65"/>
  <c r="AP855" i="65" s="1"/>
  <c r="AO855" i="65"/>
  <c r="AK855" i="65"/>
  <c r="T855" i="65" s="1"/>
  <c r="AH855" i="65"/>
  <c r="O855" i="65"/>
  <c r="N855" i="65"/>
  <c r="I855" i="65"/>
  <c r="AL854" i="65"/>
  <c r="AJ854" i="65" s="1"/>
  <c r="AN854" i="65"/>
  <c r="AM854" i="65" s="1"/>
  <c r="AI854" i="65"/>
  <c r="AQ854" i="65"/>
  <c r="AO854" i="65" s="1"/>
  <c r="AK854" i="65"/>
  <c r="AH854" i="65"/>
  <c r="O854" i="65"/>
  <c r="N854" i="65"/>
  <c r="I854" i="65"/>
  <c r="AL853" i="65"/>
  <c r="AJ853" i="65"/>
  <c r="AN853" i="65"/>
  <c r="AM853" i="65" s="1"/>
  <c r="AI853" i="65"/>
  <c r="AQ853" i="65"/>
  <c r="AO853" i="65" s="1"/>
  <c r="AK853" i="65"/>
  <c r="AH853" i="65"/>
  <c r="O853" i="65"/>
  <c r="N853" i="65"/>
  <c r="I853" i="65"/>
  <c r="AL852" i="65"/>
  <c r="AJ852" i="65" s="1"/>
  <c r="AN852" i="65"/>
  <c r="AM852" i="65" s="1"/>
  <c r="AI852" i="65"/>
  <c r="AQ852" i="65"/>
  <c r="AP852" i="65" s="1"/>
  <c r="AK852" i="65"/>
  <c r="T852" i="65" s="1"/>
  <c r="AH852" i="65"/>
  <c r="O852" i="65"/>
  <c r="N852" i="65"/>
  <c r="I852" i="65"/>
  <c r="AL851" i="65"/>
  <c r="AJ851" i="65" s="1"/>
  <c r="AN851" i="65"/>
  <c r="AM851" i="65" s="1"/>
  <c r="AI851" i="65"/>
  <c r="AQ851" i="65"/>
  <c r="AO851" i="65" s="1"/>
  <c r="AP851" i="65"/>
  <c r="AK851" i="65"/>
  <c r="T851" i="65" s="1"/>
  <c r="AH851" i="65"/>
  <c r="O851" i="65"/>
  <c r="N851" i="65"/>
  <c r="I851" i="65"/>
  <c r="AL850" i="65"/>
  <c r="AJ850" i="65" s="1"/>
  <c r="AN850" i="65"/>
  <c r="AM850" i="65" s="1"/>
  <c r="AI850" i="65"/>
  <c r="AQ850" i="65"/>
  <c r="AO850" i="65" s="1"/>
  <c r="AK850" i="65"/>
  <c r="AH850" i="65"/>
  <c r="T850" i="65"/>
  <c r="O850" i="65"/>
  <c r="N850" i="65"/>
  <c r="I850" i="65"/>
  <c r="AL849" i="65"/>
  <c r="AJ849" i="65" s="1"/>
  <c r="AN849" i="65"/>
  <c r="AM849" i="65" s="1"/>
  <c r="AI849" i="65"/>
  <c r="AQ849" i="65"/>
  <c r="AO849" i="65" s="1"/>
  <c r="AK849" i="65"/>
  <c r="T849" i="65" s="1"/>
  <c r="AH849" i="65"/>
  <c r="O849" i="65"/>
  <c r="N849" i="65"/>
  <c r="I849" i="65"/>
  <c r="AL848" i="65"/>
  <c r="AJ848" i="65"/>
  <c r="AN848" i="65"/>
  <c r="AM848" i="65" s="1"/>
  <c r="AI848" i="65"/>
  <c r="AQ848" i="65"/>
  <c r="AO848" i="65" s="1"/>
  <c r="AK848" i="65"/>
  <c r="T848" i="65" s="1"/>
  <c r="AH848" i="65"/>
  <c r="O848" i="65"/>
  <c r="N848" i="65"/>
  <c r="I848" i="65"/>
  <c r="AL847" i="65"/>
  <c r="AJ847" i="65"/>
  <c r="AN847" i="65"/>
  <c r="AM847" i="65" s="1"/>
  <c r="AI847" i="65"/>
  <c r="AQ847" i="65"/>
  <c r="AP847" i="65" s="1"/>
  <c r="AK847" i="65"/>
  <c r="AH847" i="65"/>
  <c r="O847" i="65"/>
  <c r="N847" i="65"/>
  <c r="I847" i="65"/>
  <c r="AL846" i="65"/>
  <c r="AJ846" i="65" s="1"/>
  <c r="AN846" i="65"/>
  <c r="AM846" i="65" s="1"/>
  <c r="AI846" i="65"/>
  <c r="AQ846" i="65"/>
  <c r="AP846" i="65" s="1"/>
  <c r="AK846" i="65"/>
  <c r="T846" i="65" s="1"/>
  <c r="AH846" i="65"/>
  <c r="O846" i="65"/>
  <c r="N846" i="65"/>
  <c r="I846" i="65"/>
  <c r="AL845" i="65"/>
  <c r="AJ845" i="65" s="1"/>
  <c r="AN845" i="65"/>
  <c r="AM845" i="65" s="1"/>
  <c r="AI845" i="65"/>
  <c r="AQ845" i="65"/>
  <c r="AP845" i="65" s="1"/>
  <c r="AK845" i="65"/>
  <c r="T845" i="65" s="1"/>
  <c r="AH845" i="65"/>
  <c r="O845" i="65"/>
  <c r="N845" i="65"/>
  <c r="I845" i="65"/>
  <c r="AL844" i="65"/>
  <c r="AJ844" i="65" s="1"/>
  <c r="AN844" i="65"/>
  <c r="AM844" i="65" s="1"/>
  <c r="AI844" i="65"/>
  <c r="AQ844" i="65"/>
  <c r="AK844" i="65"/>
  <c r="T844" i="65" s="1"/>
  <c r="AH844" i="65"/>
  <c r="O844" i="65"/>
  <c r="N844" i="65"/>
  <c r="I844" i="65"/>
  <c r="AL843" i="65"/>
  <c r="AJ843" i="65"/>
  <c r="AN843" i="65"/>
  <c r="AM843" i="65" s="1"/>
  <c r="AI843" i="65"/>
  <c r="AQ843" i="65"/>
  <c r="AP843" i="65" s="1"/>
  <c r="AK843" i="65"/>
  <c r="T843" i="65" s="1"/>
  <c r="AH843" i="65"/>
  <c r="O843" i="65"/>
  <c r="N843" i="65"/>
  <c r="I843" i="65"/>
  <c r="AL842" i="65"/>
  <c r="AJ842" i="65" s="1"/>
  <c r="AN842" i="65"/>
  <c r="AM842" i="65" s="1"/>
  <c r="AQ842" i="65"/>
  <c r="AK842" i="65"/>
  <c r="T842" i="65" s="1"/>
  <c r="AI842" i="65"/>
  <c r="AH842" i="65"/>
  <c r="O842" i="65"/>
  <c r="N842" i="65"/>
  <c r="I842" i="65"/>
  <c r="AL841" i="65"/>
  <c r="AJ841" i="65" s="1"/>
  <c r="AN841" i="65"/>
  <c r="AM841" i="65" s="1"/>
  <c r="AI841" i="65"/>
  <c r="AQ841" i="65"/>
  <c r="AO841" i="65" s="1"/>
  <c r="AP841" i="65"/>
  <c r="AK841" i="65"/>
  <c r="AH841" i="65"/>
  <c r="T841" i="65"/>
  <c r="O841" i="65"/>
  <c r="N841" i="65"/>
  <c r="I841" i="65"/>
  <c r="AL840" i="65"/>
  <c r="AJ840" i="65" s="1"/>
  <c r="AN840" i="65"/>
  <c r="AM840" i="65" s="1"/>
  <c r="AI840" i="65"/>
  <c r="AQ840" i="65"/>
  <c r="AO840" i="65" s="1"/>
  <c r="AP840" i="65"/>
  <c r="AK840" i="65"/>
  <c r="T840" i="65" s="1"/>
  <c r="AH840" i="65"/>
  <c r="O840" i="65"/>
  <c r="N840" i="65"/>
  <c r="I840" i="65"/>
  <c r="AL839" i="65"/>
  <c r="AJ839" i="65" s="1"/>
  <c r="AN839" i="65"/>
  <c r="AM839" i="65" s="1"/>
  <c r="AI839" i="65"/>
  <c r="AQ839" i="65"/>
  <c r="AK839" i="65"/>
  <c r="T839" i="65" s="1"/>
  <c r="AH839" i="65"/>
  <c r="O839" i="65"/>
  <c r="N839" i="65"/>
  <c r="I839" i="65"/>
  <c r="AL838" i="65"/>
  <c r="AJ838" i="65" s="1"/>
  <c r="AN838" i="65"/>
  <c r="AM838" i="65" s="1"/>
  <c r="AI838" i="65"/>
  <c r="AQ838" i="65"/>
  <c r="AP838" i="65" s="1"/>
  <c r="AO838" i="65"/>
  <c r="M838" i="65" s="1"/>
  <c r="AK838" i="65"/>
  <c r="T838" i="65" s="1"/>
  <c r="AH838" i="65"/>
  <c r="O838" i="65"/>
  <c r="N838" i="65"/>
  <c r="I838" i="65"/>
  <c r="AL837" i="65"/>
  <c r="AJ837" i="65"/>
  <c r="AN837" i="65"/>
  <c r="AM837" i="65" s="1"/>
  <c r="AI837" i="65"/>
  <c r="AQ837" i="65"/>
  <c r="AP837" i="65" s="1"/>
  <c r="AK837" i="65"/>
  <c r="T837" i="65" s="1"/>
  <c r="AH837" i="65"/>
  <c r="O837" i="65"/>
  <c r="N837" i="65"/>
  <c r="I837" i="65"/>
  <c r="AL836" i="65"/>
  <c r="AJ836" i="65" s="1"/>
  <c r="AN836" i="65"/>
  <c r="AM836" i="65" s="1"/>
  <c r="AI836" i="65"/>
  <c r="AQ836" i="65"/>
  <c r="AP836" i="65" s="1"/>
  <c r="AK836" i="65"/>
  <c r="T836" i="65" s="1"/>
  <c r="AH836" i="65"/>
  <c r="O836" i="65"/>
  <c r="N836" i="65"/>
  <c r="I836" i="65"/>
  <c r="AL835" i="65"/>
  <c r="AJ835" i="65" s="1"/>
  <c r="AN835" i="65"/>
  <c r="AM835" i="65" s="1"/>
  <c r="AI835" i="65"/>
  <c r="AQ835" i="65"/>
  <c r="AP835" i="65" s="1"/>
  <c r="AK835" i="65"/>
  <c r="AH835" i="65"/>
  <c r="O835" i="65"/>
  <c r="N835" i="65"/>
  <c r="I835" i="65"/>
  <c r="AL834" i="65"/>
  <c r="AJ834" i="65" s="1"/>
  <c r="AN834" i="65"/>
  <c r="AM834" i="65" s="1"/>
  <c r="AI834" i="65"/>
  <c r="AQ834" i="65"/>
  <c r="AP834" i="65" s="1"/>
  <c r="AK834" i="65"/>
  <c r="T834" i="65" s="1"/>
  <c r="AH834" i="65"/>
  <c r="O834" i="65"/>
  <c r="N834" i="65"/>
  <c r="I834" i="65"/>
  <c r="AL833" i="65"/>
  <c r="AJ833" i="65" s="1"/>
  <c r="AN833" i="65"/>
  <c r="AM833" i="65" s="1"/>
  <c r="AI833" i="65"/>
  <c r="AQ833" i="65"/>
  <c r="AP833" i="65" s="1"/>
  <c r="AK833" i="65"/>
  <c r="T833" i="65" s="1"/>
  <c r="AH833" i="65"/>
  <c r="O833" i="65"/>
  <c r="N833" i="65"/>
  <c r="I833" i="65"/>
  <c r="AL832" i="65"/>
  <c r="AJ832" i="65" s="1"/>
  <c r="AN832" i="65"/>
  <c r="AM832" i="65" s="1"/>
  <c r="AI832" i="65"/>
  <c r="AQ832" i="65"/>
  <c r="AO832" i="65" s="1"/>
  <c r="AK832" i="65"/>
  <c r="T832" i="65" s="1"/>
  <c r="AH832" i="65"/>
  <c r="O832" i="65"/>
  <c r="N832" i="65"/>
  <c r="I832" i="65"/>
  <c r="AL831" i="65"/>
  <c r="AJ831" i="65" s="1"/>
  <c r="AN831" i="65"/>
  <c r="AM831" i="65" s="1"/>
  <c r="AI831" i="65"/>
  <c r="AQ831" i="65"/>
  <c r="AK831" i="65"/>
  <c r="AH831" i="65"/>
  <c r="T831" i="65"/>
  <c r="O831" i="65"/>
  <c r="N831" i="65"/>
  <c r="I831" i="65"/>
  <c r="AL830" i="65"/>
  <c r="AJ830" i="65" s="1"/>
  <c r="AN830" i="65"/>
  <c r="AM830" i="65" s="1"/>
  <c r="AI830" i="65"/>
  <c r="AQ830" i="65"/>
  <c r="AP830" i="65" s="1"/>
  <c r="AK830" i="65"/>
  <c r="T830" i="65" s="1"/>
  <c r="AH830" i="65"/>
  <c r="O830" i="65"/>
  <c r="N830" i="65"/>
  <c r="I830" i="65"/>
  <c r="AL829" i="65"/>
  <c r="AJ829" i="65" s="1"/>
  <c r="AN829" i="65"/>
  <c r="AI829" i="65"/>
  <c r="AQ829" i="65"/>
  <c r="AP829" i="65" s="1"/>
  <c r="AM829" i="65"/>
  <c r="AK829" i="65"/>
  <c r="T829" i="65" s="1"/>
  <c r="AH829" i="65"/>
  <c r="O829" i="65"/>
  <c r="N829" i="65"/>
  <c r="I829" i="65"/>
  <c r="AL828" i="65"/>
  <c r="AJ828" i="65" s="1"/>
  <c r="AN828" i="65"/>
  <c r="AM828" i="65" s="1"/>
  <c r="AI828" i="65"/>
  <c r="AQ828" i="65"/>
  <c r="AP828" i="65" s="1"/>
  <c r="AO828" i="65"/>
  <c r="U828" i="65" s="1"/>
  <c r="AK828" i="65"/>
  <c r="T828" i="65" s="1"/>
  <c r="AH828" i="65"/>
  <c r="O828" i="65"/>
  <c r="N828" i="65"/>
  <c r="I828" i="65"/>
  <c r="AL827" i="65"/>
  <c r="AJ827" i="65" s="1"/>
  <c r="AN827" i="65"/>
  <c r="AM827" i="65" s="1"/>
  <c r="AI827" i="65"/>
  <c r="AQ827" i="65"/>
  <c r="AP827" i="65"/>
  <c r="AO827" i="65"/>
  <c r="U827" i="65" s="1"/>
  <c r="AK827" i="65"/>
  <c r="AH827" i="65"/>
  <c r="O827" i="65"/>
  <c r="N827" i="65"/>
  <c r="I827" i="65"/>
  <c r="AL826" i="65"/>
  <c r="AJ826" i="65" s="1"/>
  <c r="AN826" i="65"/>
  <c r="AM826" i="65" s="1"/>
  <c r="AI826" i="65"/>
  <c r="AQ826" i="65"/>
  <c r="AP826" i="65" s="1"/>
  <c r="AK826" i="65"/>
  <c r="T826" i="65" s="1"/>
  <c r="AH826" i="65"/>
  <c r="O826" i="65"/>
  <c r="N826" i="65"/>
  <c r="I826" i="65"/>
  <c r="AL825" i="65"/>
  <c r="AJ825" i="65" s="1"/>
  <c r="AN825" i="65"/>
  <c r="AM825" i="65" s="1"/>
  <c r="AI825" i="65"/>
  <c r="AQ825" i="65"/>
  <c r="AP825" i="65" s="1"/>
  <c r="AO825" i="65"/>
  <c r="AK825" i="65"/>
  <c r="T825" i="65" s="1"/>
  <c r="AH825" i="65"/>
  <c r="O825" i="65"/>
  <c r="N825" i="65"/>
  <c r="I825" i="65"/>
  <c r="AL824" i="65"/>
  <c r="AJ824" i="65" s="1"/>
  <c r="AN824" i="65"/>
  <c r="AM824" i="65" s="1"/>
  <c r="AQ824" i="65"/>
  <c r="AP824" i="65" s="1"/>
  <c r="AK824" i="65"/>
  <c r="T824" i="65" s="1"/>
  <c r="AI824" i="65"/>
  <c r="AH824" i="65"/>
  <c r="O824" i="65"/>
  <c r="N824" i="65"/>
  <c r="I824" i="65"/>
  <c r="AL823" i="65"/>
  <c r="AJ823" i="65" s="1"/>
  <c r="AN823" i="65"/>
  <c r="AM823" i="65" s="1"/>
  <c r="AQ823" i="65"/>
  <c r="AO823" i="65" s="1"/>
  <c r="AK823" i="65"/>
  <c r="T823" i="65" s="1"/>
  <c r="AI823" i="65"/>
  <c r="AH823" i="65"/>
  <c r="O823" i="65"/>
  <c r="N823" i="65"/>
  <c r="I823" i="65"/>
  <c r="AL822" i="65"/>
  <c r="AJ822" i="65" s="1"/>
  <c r="AN822" i="65"/>
  <c r="AM822" i="65" s="1"/>
  <c r="AQ822" i="65"/>
  <c r="AK822" i="65"/>
  <c r="T822" i="65" s="1"/>
  <c r="AI822" i="65"/>
  <c r="AH822" i="65"/>
  <c r="O822" i="65"/>
  <c r="N822" i="65"/>
  <c r="I822" i="65"/>
  <c r="AL821" i="65"/>
  <c r="AJ821" i="65" s="1"/>
  <c r="AN821" i="65"/>
  <c r="AM821" i="65" s="1"/>
  <c r="AQ821" i="65"/>
  <c r="AP821" i="65" s="1"/>
  <c r="AK821" i="65"/>
  <c r="T821" i="65" s="1"/>
  <c r="AI821" i="65"/>
  <c r="AH821" i="65"/>
  <c r="O821" i="65"/>
  <c r="N821" i="65"/>
  <c r="I821" i="65"/>
  <c r="AL820" i="65"/>
  <c r="AJ820" i="65" s="1"/>
  <c r="AN820" i="65"/>
  <c r="AM820" i="65" s="1"/>
  <c r="AQ820" i="65"/>
  <c r="AP820" i="65" s="1"/>
  <c r="AK820" i="65"/>
  <c r="T820" i="65" s="1"/>
  <c r="AI820" i="65"/>
  <c r="AH820" i="65"/>
  <c r="O820" i="65"/>
  <c r="N820" i="65"/>
  <c r="I820" i="65"/>
  <c r="AL819" i="65"/>
  <c r="AJ819" i="65"/>
  <c r="AN819" i="65"/>
  <c r="AM819" i="65" s="1"/>
  <c r="AI819" i="65"/>
  <c r="AQ819" i="65"/>
  <c r="AP819" i="65" s="1"/>
  <c r="AK819" i="65"/>
  <c r="AH819" i="65"/>
  <c r="O819" i="65"/>
  <c r="N819" i="65"/>
  <c r="I819" i="65"/>
  <c r="AL818" i="65"/>
  <c r="AJ818" i="65" s="1"/>
  <c r="AN818" i="65"/>
  <c r="AQ818" i="65"/>
  <c r="AP818" i="65" s="1"/>
  <c r="AM818" i="65"/>
  <c r="AK818" i="65"/>
  <c r="AI818" i="65"/>
  <c r="AH818" i="65"/>
  <c r="O818" i="65"/>
  <c r="N818" i="65"/>
  <c r="I818" i="65"/>
  <c r="AL817" i="65"/>
  <c r="AJ817" i="65" s="1"/>
  <c r="AN817" i="65"/>
  <c r="AM817" i="65" s="1"/>
  <c r="AQ817" i="65"/>
  <c r="AP817" i="65" s="1"/>
  <c r="AK817" i="65"/>
  <c r="T817" i="65" s="1"/>
  <c r="AI817" i="65"/>
  <c r="AH817" i="65"/>
  <c r="O817" i="65"/>
  <c r="N817" i="65"/>
  <c r="I817" i="65"/>
  <c r="AL816" i="65"/>
  <c r="AJ816" i="65" s="1"/>
  <c r="AN816" i="65"/>
  <c r="AM816" i="65" s="1"/>
  <c r="AI816" i="65"/>
  <c r="AQ816" i="65"/>
  <c r="AO816" i="65" s="1"/>
  <c r="AP816" i="65"/>
  <c r="AK816" i="65"/>
  <c r="T816" i="65" s="1"/>
  <c r="AH816" i="65"/>
  <c r="O816" i="65"/>
  <c r="N816" i="65"/>
  <c r="I816" i="65"/>
  <c r="AL815" i="65"/>
  <c r="AJ815" i="65" s="1"/>
  <c r="AN815" i="65"/>
  <c r="AM815" i="65" s="1"/>
  <c r="AI815" i="65"/>
  <c r="AQ815" i="65"/>
  <c r="AK815" i="65"/>
  <c r="T815" i="65" s="1"/>
  <c r="AH815" i="65"/>
  <c r="O815" i="65"/>
  <c r="N815" i="65"/>
  <c r="I815" i="65"/>
  <c r="AL814" i="65"/>
  <c r="AJ814" i="65" s="1"/>
  <c r="AN814" i="65"/>
  <c r="AM814" i="65" s="1"/>
  <c r="AI814" i="65"/>
  <c r="AQ814" i="65"/>
  <c r="AO814" i="65" s="1"/>
  <c r="AP814" i="65"/>
  <c r="AK814" i="65"/>
  <c r="T814" i="65" s="1"/>
  <c r="AH814" i="65"/>
  <c r="O814" i="65"/>
  <c r="N814" i="65"/>
  <c r="I814" i="65"/>
  <c r="AL813" i="65"/>
  <c r="AJ813" i="65" s="1"/>
  <c r="AN813" i="65"/>
  <c r="AM813" i="65" s="1"/>
  <c r="AI813" i="65"/>
  <c r="AQ813" i="65"/>
  <c r="AP813" i="65" s="1"/>
  <c r="AK813" i="65"/>
  <c r="T813" i="65" s="1"/>
  <c r="AH813" i="65"/>
  <c r="O813" i="65"/>
  <c r="N813" i="65"/>
  <c r="I813" i="65"/>
  <c r="AL812" i="65"/>
  <c r="AJ812" i="65" s="1"/>
  <c r="AN812" i="65"/>
  <c r="AM812" i="65" s="1"/>
  <c r="AI812" i="65"/>
  <c r="AQ812" i="65"/>
  <c r="AP812" i="65" s="1"/>
  <c r="AK812" i="65"/>
  <c r="T812" i="65" s="1"/>
  <c r="AH812" i="65"/>
  <c r="O812" i="65"/>
  <c r="N812" i="65"/>
  <c r="I812" i="65"/>
  <c r="AL811" i="65"/>
  <c r="AJ811" i="65" s="1"/>
  <c r="AN811" i="65"/>
  <c r="AM811" i="65" s="1"/>
  <c r="AI811" i="65"/>
  <c r="AQ811" i="65"/>
  <c r="AP811" i="65" s="1"/>
  <c r="AK811" i="65"/>
  <c r="AH811" i="65"/>
  <c r="O811" i="65"/>
  <c r="N811" i="65"/>
  <c r="I811" i="65"/>
  <c r="AL810" i="65"/>
  <c r="AJ810" i="65" s="1"/>
  <c r="AN810" i="65"/>
  <c r="AM810" i="65" s="1"/>
  <c r="AI810" i="65"/>
  <c r="AQ810" i="65"/>
  <c r="AP810" i="65" s="1"/>
  <c r="AK810" i="65"/>
  <c r="T810" i="65" s="1"/>
  <c r="AH810" i="65"/>
  <c r="O810" i="65"/>
  <c r="N810" i="65"/>
  <c r="I810" i="65"/>
  <c r="AL809" i="65"/>
  <c r="AJ809" i="65" s="1"/>
  <c r="AN809" i="65"/>
  <c r="AM809" i="65" s="1"/>
  <c r="AI809" i="65"/>
  <c r="AQ809" i="65"/>
  <c r="AO809" i="65" s="1"/>
  <c r="AP809" i="65"/>
  <c r="AK809" i="65"/>
  <c r="T809" i="65" s="1"/>
  <c r="AH809" i="65"/>
  <c r="O809" i="65"/>
  <c r="N809" i="65"/>
  <c r="I809" i="65"/>
  <c r="AL808" i="65"/>
  <c r="AJ808" i="65" s="1"/>
  <c r="AN808" i="65"/>
  <c r="AM808" i="65" s="1"/>
  <c r="AI808" i="65"/>
  <c r="AQ808" i="65"/>
  <c r="AO808" i="65" s="1"/>
  <c r="U808" i="65" s="1"/>
  <c r="AK808" i="65"/>
  <c r="T808" i="65" s="1"/>
  <c r="AH808" i="65"/>
  <c r="O808" i="65"/>
  <c r="N808" i="65"/>
  <c r="I808" i="65"/>
  <c r="AL807" i="65"/>
  <c r="AJ807" i="65" s="1"/>
  <c r="AN807" i="65"/>
  <c r="AM807" i="65" s="1"/>
  <c r="AI807" i="65"/>
  <c r="AQ807" i="65"/>
  <c r="AK807" i="65"/>
  <c r="AH807" i="65"/>
  <c r="O807" i="65"/>
  <c r="N807" i="65"/>
  <c r="I807" i="65"/>
  <c r="AL806" i="65"/>
  <c r="AJ806" i="65" s="1"/>
  <c r="AN806" i="65"/>
  <c r="AQ806" i="65"/>
  <c r="AK806" i="65"/>
  <c r="AI806" i="65"/>
  <c r="AH806" i="65"/>
  <c r="T806" i="65"/>
  <c r="O806" i="65"/>
  <c r="N806" i="65"/>
  <c r="I806" i="65"/>
  <c r="AL805" i="65"/>
  <c r="AJ805" i="65" s="1"/>
  <c r="AN805" i="65"/>
  <c r="AM805" i="65" s="1"/>
  <c r="AQ805" i="65"/>
  <c r="AP805" i="65" s="1"/>
  <c r="AK805" i="65"/>
  <c r="T805" i="65" s="1"/>
  <c r="AI805" i="65"/>
  <c r="AH805" i="65"/>
  <c r="O805" i="65"/>
  <c r="N805" i="65"/>
  <c r="I805" i="65"/>
  <c r="AL804" i="65"/>
  <c r="AJ804" i="65" s="1"/>
  <c r="AN804" i="65"/>
  <c r="AM804" i="65" s="1"/>
  <c r="AQ804" i="65"/>
  <c r="AP804" i="65" s="1"/>
  <c r="AK804" i="65"/>
  <c r="T804" i="65" s="1"/>
  <c r="AI804" i="65"/>
  <c r="AH804" i="65"/>
  <c r="O804" i="65"/>
  <c r="N804" i="65"/>
  <c r="I804" i="65"/>
  <c r="AL803" i="65"/>
  <c r="AJ803" i="65"/>
  <c r="AN803" i="65"/>
  <c r="AM803" i="65" s="1"/>
  <c r="AQ803" i="65"/>
  <c r="AP803" i="65" s="1"/>
  <c r="AK803" i="65"/>
  <c r="T803" i="65" s="1"/>
  <c r="AI803" i="65"/>
  <c r="AH803" i="65"/>
  <c r="O803" i="65"/>
  <c r="N803" i="65"/>
  <c r="I803" i="65"/>
  <c r="AL802" i="65"/>
  <c r="AJ802" i="65"/>
  <c r="AN802" i="65"/>
  <c r="AM802" i="65" s="1"/>
  <c r="AQ802" i="65"/>
  <c r="AP802" i="65" s="1"/>
  <c r="AO802" i="65"/>
  <c r="U802" i="65" s="1"/>
  <c r="AK802" i="65"/>
  <c r="T802" i="65" s="1"/>
  <c r="L802" i="65" s="1"/>
  <c r="AI802" i="65"/>
  <c r="AH802" i="65"/>
  <c r="O802" i="65"/>
  <c r="N802" i="65"/>
  <c r="I802" i="65"/>
  <c r="AL801" i="65"/>
  <c r="AJ801" i="65" s="1"/>
  <c r="AN801" i="65"/>
  <c r="AM801" i="65" s="1"/>
  <c r="AQ801" i="65"/>
  <c r="AP801" i="65" s="1"/>
  <c r="AK801" i="65"/>
  <c r="T801" i="65" s="1"/>
  <c r="AI801" i="65"/>
  <c r="AH801" i="65"/>
  <c r="O801" i="65"/>
  <c r="N801" i="65"/>
  <c r="I801" i="65"/>
  <c r="AL800" i="65"/>
  <c r="AJ800" i="65"/>
  <c r="AN800" i="65"/>
  <c r="AM800" i="65" s="1"/>
  <c r="AQ800" i="65"/>
  <c r="AP800" i="65" s="1"/>
  <c r="AO800" i="65"/>
  <c r="U800" i="65" s="1"/>
  <c r="AK800" i="65"/>
  <c r="T800" i="65" s="1"/>
  <c r="AI800" i="65"/>
  <c r="AH800" i="65"/>
  <c r="O800" i="65"/>
  <c r="N800" i="65"/>
  <c r="I800" i="65"/>
  <c r="AL799" i="65"/>
  <c r="AJ799" i="65" s="1"/>
  <c r="AN799" i="65"/>
  <c r="AM799" i="65" s="1"/>
  <c r="AQ799" i="65"/>
  <c r="AO799" i="65" s="1"/>
  <c r="AK799" i="65"/>
  <c r="T799" i="65" s="1"/>
  <c r="AI799" i="65"/>
  <c r="AH799" i="65"/>
  <c r="O799" i="65"/>
  <c r="N799" i="65"/>
  <c r="I799" i="65"/>
  <c r="AL798" i="65"/>
  <c r="AJ798" i="65" s="1"/>
  <c r="AN798" i="65"/>
  <c r="AQ798" i="65"/>
  <c r="AK798" i="65"/>
  <c r="T798" i="65" s="1"/>
  <c r="AI798" i="65"/>
  <c r="AH798" i="65"/>
  <c r="O798" i="65"/>
  <c r="N798" i="65"/>
  <c r="I798" i="65"/>
  <c r="AL797" i="65"/>
  <c r="AJ797" i="65" s="1"/>
  <c r="AN797" i="65"/>
  <c r="AM797" i="65" s="1"/>
  <c r="AQ797" i="65"/>
  <c r="AP797" i="65" s="1"/>
  <c r="AO797" i="65"/>
  <c r="AK797" i="65"/>
  <c r="T797" i="65" s="1"/>
  <c r="AI797" i="65"/>
  <c r="AH797" i="65"/>
  <c r="O797" i="65"/>
  <c r="N797" i="65"/>
  <c r="I797" i="65"/>
  <c r="AL796" i="65"/>
  <c r="AJ796" i="65" s="1"/>
  <c r="AN796" i="65"/>
  <c r="AM796" i="65" s="1"/>
  <c r="AI796" i="65"/>
  <c r="AQ796" i="65"/>
  <c r="AP796" i="65" s="1"/>
  <c r="AO796" i="65"/>
  <c r="AK796" i="65"/>
  <c r="T796" i="65" s="1"/>
  <c r="AH796" i="65"/>
  <c r="O796" i="65"/>
  <c r="N796" i="65"/>
  <c r="I796" i="65"/>
  <c r="AL795" i="65"/>
  <c r="AJ795" i="65" s="1"/>
  <c r="AN795" i="65"/>
  <c r="AM795" i="65" s="1"/>
  <c r="AI795" i="65"/>
  <c r="AQ795" i="65"/>
  <c r="AO795" i="65" s="1"/>
  <c r="AK795" i="65"/>
  <c r="T795" i="65" s="1"/>
  <c r="AH795" i="65"/>
  <c r="O795" i="65"/>
  <c r="N795" i="65"/>
  <c r="I795" i="65"/>
  <c r="AL794" i="65"/>
  <c r="AJ794" i="65" s="1"/>
  <c r="AN794" i="65"/>
  <c r="AM794" i="65" s="1"/>
  <c r="AI794" i="65"/>
  <c r="AQ794" i="65"/>
  <c r="AO794" i="65" s="1"/>
  <c r="AP794" i="65"/>
  <c r="AK794" i="65"/>
  <c r="T794" i="65" s="1"/>
  <c r="AH794" i="65"/>
  <c r="O794" i="65"/>
  <c r="N794" i="65"/>
  <c r="I794" i="65"/>
  <c r="AL793" i="65"/>
  <c r="AJ793" i="65" s="1"/>
  <c r="AN793" i="65"/>
  <c r="AM793" i="65" s="1"/>
  <c r="AI793" i="65"/>
  <c r="AQ793" i="65"/>
  <c r="AK793" i="65"/>
  <c r="AH793" i="65"/>
  <c r="T793" i="65"/>
  <c r="O793" i="65"/>
  <c r="N793" i="65"/>
  <c r="I793" i="65"/>
  <c r="AL792" i="65"/>
  <c r="AJ792" i="65" s="1"/>
  <c r="AN792" i="65"/>
  <c r="AM792" i="65" s="1"/>
  <c r="AI792" i="65"/>
  <c r="AQ792" i="65"/>
  <c r="AO792" i="65" s="1"/>
  <c r="U792" i="65" s="1"/>
  <c r="AP792" i="65"/>
  <c r="M792" i="65" s="1"/>
  <c r="AK792" i="65"/>
  <c r="T792" i="65" s="1"/>
  <c r="L792" i="65" s="1"/>
  <c r="AH792" i="65"/>
  <c r="O792" i="65"/>
  <c r="N792" i="65"/>
  <c r="I792" i="65"/>
  <c r="AL791" i="65"/>
  <c r="AJ791" i="65" s="1"/>
  <c r="AN791" i="65"/>
  <c r="AM791" i="65" s="1"/>
  <c r="AI791" i="65"/>
  <c r="AQ791" i="65"/>
  <c r="AP791" i="65" s="1"/>
  <c r="AK791" i="65"/>
  <c r="T791" i="65" s="1"/>
  <c r="AH791" i="65"/>
  <c r="O791" i="65"/>
  <c r="N791" i="65"/>
  <c r="I791" i="65"/>
  <c r="AL790" i="65"/>
  <c r="AJ790" i="65" s="1"/>
  <c r="AN790" i="65"/>
  <c r="AQ790" i="65"/>
  <c r="AP790" i="65" s="1"/>
  <c r="AM790" i="65"/>
  <c r="AK790" i="65"/>
  <c r="AI790" i="65"/>
  <c r="AH790" i="65"/>
  <c r="O790" i="65"/>
  <c r="N790" i="65"/>
  <c r="I790" i="65"/>
  <c r="AL789" i="65"/>
  <c r="AJ789" i="65" s="1"/>
  <c r="AN789" i="65"/>
  <c r="AM789" i="65" s="1"/>
  <c r="AQ789" i="65"/>
  <c r="AP789" i="65" s="1"/>
  <c r="AO789" i="65"/>
  <c r="U789" i="65" s="1"/>
  <c r="AK789" i="65"/>
  <c r="T789" i="65" s="1"/>
  <c r="AI789" i="65"/>
  <c r="AH789" i="65"/>
  <c r="O789" i="65"/>
  <c r="N789" i="65"/>
  <c r="I789" i="65"/>
  <c r="AL788" i="65"/>
  <c r="AJ788" i="65" s="1"/>
  <c r="AN788" i="65"/>
  <c r="AM788" i="65" s="1"/>
  <c r="AQ788" i="65"/>
  <c r="AO788" i="65" s="1"/>
  <c r="AP788" i="65"/>
  <c r="AK788" i="65"/>
  <c r="T788" i="65" s="1"/>
  <c r="AI788" i="65"/>
  <c r="AH788" i="65"/>
  <c r="O788" i="65"/>
  <c r="N788" i="65"/>
  <c r="I788" i="65"/>
  <c r="AL787" i="65"/>
  <c r="AJ787" i="65" s="1"/>
  <c r="AN787" i="65"/>
  <c r="AM787" i="65" s="1"/>
  <c r="AQ787" i="65"/>
  <c r="AO787" i="65" s="1"/>
  <c r="AK787" i="65"/>
  <c r="T787" i="65" s="1"/>
  <c r="AI787" i="65"/>
  <c r="AH787" i="65"/>
  <c r="O787" i="65"/>
  <c r="N787" i="65"/>
  <c r="I787" i="65"/>
  <c r="AL786" i="65"/>
  <c r="AJ786" i="65" s="1"/>
  <c r="AN786" i="65"/>
  <c r="AM786" i="65" s="1"/>
  <c r="AQ786" i="65"/>
  <c r="AK786" i="65"/>
  <c r="T786" i="65" s="1"/>
  <c r="AI786" i="65"/>
  <c r="AH786" i="65"/>
  <c r="O786" i="65"/>
  <c r="N786" i="65"/>
  <c r="I786" i="65"/>
  <c r="AL785" i="65"/>
  <c r="AJ785" i="65" s="1"/>
  <c r="AN785" i="65"/>
  <c r="AM785" i="65" s="1"/>
  <c r="AQ785" i="65"/>
  <c r="AK785" i="65"/>
  <c r="T785" i="65" s="1"/>
  <c r="AI785" i="65"/>
  <c r="AH785" i="65"/>
  <c r="O785" i="65"/>
  <c r="N785" i="65"/>
  <c r="I785" i="65"/>
  <c r="AL784" i="65"/>
  <c r="AJ784" i="65" s="1"/>
  <c r="AN784" i="65"/>
  <c r="AM784" i="65" s="1"/>
  <c r="AQ784" i="65"/>
  <c r="AP784" i="65" s="1"/>
  <c r="AK784" i="65"/>
  <c r="T784" i="65" s="1"/>
  <c r="AI784" i="65"/>
  <c r="AH784" i="65"/>
  <c r="O784" i="65"/>
  <c r="N784" i="65"/>
  <c r="I784" i="65"/>
  <c r="AL783" i="65"/>
  <c r="AJ783" i="65" s="1"/>
  <c r="AN783" i="65"/>
  <c r="AM783" i="65" s="1"/>
  <c r="AQ783" i="65"/>
  <c r="AO783" i="65" s="1"/>
  <c r="AK783" i="65"/>
  <c r="T783" i="65" s="1"/>
  <c r="AI783" i="65"/>
  <c r="AH783" i="65"/>
  <c r="O783" i="65"/>
  <c r="N783" i="65"/>
  <c r="I783" i="65"/>
  <c r="AL782" i="65"/>
  <c r="AJ782" i="65" s="1"/>
  <c r="AN782" i="65"/>
  <c r="AM782" i="65" s="1"/>
  <c r="AQ782" i="65"/>
  <c r="AP782" i="65" s="1"/>
  <c r="AK782" i="65"/>
  <c r="T782" i="65" s="1"/>
  <c r="AI782" i="65"/>
  <c r="AH782" i="65"/>
  <c r="O782" i="65"/>
  <c r="N782" i="65"/>
  <c r="I782" i="65"/>
  <c r="AL781" i="65"/>
  <c r="AJ781" i="65" s="1"/>
  <c r="AN781" i="65"/>
  <c r="AM781" i="65" s="1"/>
  <c r="AQ781" i="65"/>
  <c r="AO781" i="65" s="1"/>
  <c r="U781" i="65" s="1"/>
  <c r="AP781" i="65"/>
  <c r="AK781" i="65"/>
  <c r="T781" i="65" s="1"/>
  <c r="AI781" i="65"/>
  <c r="AH781" i="65"/>
  <c r="O781" i="65"/>
  <c r="N781" i="65"/>
  <c r="I781" i="65"/>
  <c r="AL780" i="65"/>
  <c r="AJ780" i="65" s="1"/>
  <c r="AN780" i="65"/>
  <c r="AM780" i="65" s="1"/>
  <c r="AQ780" i="65"/>
  <c r="AP780" i="65" s="1"/>
  <c r="AK780" i="65"/>
  <c r="AI780" i="65"/>
  <c r="AH780" i="65"/>
  <c r="T780" i="65"/>
  <c r="O780" i="65"/>
  <c r="N780" i="65"/>
  <c r="I780" i="65"/>
  <c r="AL779" i="65"/>
  <c r="AJ779" i="65" s="1"/>
  <c r="AN779" i="65"/>
  <c r="AM779" i="65" s="1"/>
  <c r="AQ779" i="65"/>
  <c r="AP779" i="65" s="1"/>
  <c r="AK779" i="65"/>
  <c r="T779" i="65" s="1"/>
  <c r="AI779" i="65"/>
  <c r="AH779" i="65"/>
  <c r="O779" i="65"/>
  <c r="N779" i="65"/>
  <c r="I779" i="65"/>
  <c r="AL778" i="65"/>
  <c r="AJ778" i="65" s="1"/>
  <c r="AN778" i="65"/>
  <c r="AM778" i="65" s="1"/>
  <c r="AQ778" i="65"/>
  <c r="AO778" i="65" s="1"/>
  <c r="AK778" i="65"/>
  <c r="T778" i="65" s="1"/>
  <c r="AI778" i="65"/>
  <c r="AH778" i="65"/>
  <c r="O778" i="65"/>
  <c r="N778" i="65"/>
  <c r="I778" i="65"/>
  <c r="AL777" i="65"/>
  <c r="AJ777" i="65" s="1"/>
  <c r="AN777" i="65"/>
  <c r="AM777" i="65" s="1"/>
  <c r="AQ777" i="65"/>
  <c r="AK777" i="65"/>
  <c r="T777" i="65" s="1"/>
  <c r="AI777" i="65"/>
  <c r="AH777" i="65"/>
  <c r="O777" i="65"/>
  <c r="N777" i="65"/>
  <c r="I777" i="65"/>
  <c r="AL776" i="65"/>
  <c r="AJ776" i="65"/>
  <c r="AN776" i="65"/>
  <c r="AM776" i="65" s="1"/>
  <c r="AI776" i="65"/>
  <c r="AQ776" i="65"/>
  <c r="AO776" i="65" s="1"/>
  <c r="U776" i="65" s="1"/>
  <c r="AP776" i="65"/>
  <c r="M776" i="65" s="1"/>
  <c r="AK776" i="65"/>
  <c r="T776" i="65" s="1"/>
  <c r="AH776" i="65"/>
  <c r="O776" i="65"/>
  <c r="N776" i="65"/>
  <c r="I776" i="65"/>
  <c r="AL775" i="65"/>
  <c r="AJ775" i="65" s="1"/>
  <c r="AN775" i="65"/>
  <c r="AM775" i="65" s="1"/>
  <c r="AQ775" i="65"/>
  <c r="AO775" i="65" s="1"/>
  <c r="AK775" i="65"/>
  <c r="T775" i="65" s="1"/>
  <c r="AI775" i="65"/>
  <c r="AH775" i="65"/>
  <c r="O775" i="65"/>
  <c r="N775" i="65"/>
  <c r="I775" i="65"/>
  <c r="AL774" i="65"/>
  <c r="AJ774" i="65" s="1"/>
  <c r="AN774" i="65"/>
  <c r="AM774" i="65" s="1"/>
  <c r="AQ774" i="65"/>
  <c r="AK774" i="65"/>
  <c r="AI774" i="65"/>
  <c r="AH774" i="65"/>
  <c r="T774" i="65"/>
  <c r="O774" i="65"/>
  <c r="N774" i="65"/>
  <c r="I774" i="65"/>
  <c r="AL773" i="65"/>
  <c r="AJ773" i="65" s="1"/>
  <c r="AN773" i="65"/>
  <c r="AM773" i="65" s="1"/>
  <c r="AI773" i="65"/>
  <c r="AQ773" i="65"/>
  <c r="AP773" i="65" s="1"/>
  <c r="AK773" i="65"/>
  <c r="T773" i="65" s="1"/>
  <c r="AH773" i="65"/>
  <c r="O773" i="65"/>
  <c r="N773" i="65"/>
  <c r="I773" i="65"/>
  <c r="AL772" i="65"/>
  <c r="AJ772" i="65" s="1"/>
  <c r="AN772" i="65"/>
  <c r="AM772" i="65" s="1"/>
  <c r="AI772" i="65"/>
  <c r="AQ772" i="65"/>
  <c r="AK772" i="65"/>
  <c r="AH772" i="65"/>
  <c r="T772" i="65"/>
  <c r="O772" i="65"/>
  <c r="N772" i="65"/>
  <c r="I772" i="65"/>
  <c r="AL771" i="65"/>
  <c r="AJ771" i="65" s="1"/>
  <c r="AN771" i="65"/>
  <c r="AM771" i="65" s="1"/>
  <c r="AI771" i="65"/>
  <c r="AQ771" i="65"/>
  <c r="AO771" i="65" s="1"/>
  <c r="AK771" i="65"/>
  <c r="T771" i="65" s="1"/>
  <c r="AH771" i="65"/>
  <c r="O771" i="65"/>
  <c r="N771" i="65"/>
  <c r="I771" i="65"/>
  <c r="AL770" i="65"/>
  <c r="AJ770" i="65" s="1"/>
  <c r="AN770" i="65"/>
  <c r="AM770" i="65" s="1"/>
  <c r="AQ770" i="65"/>
  <c r="AO770" i="65" s="1"/>
  <c r="AK770" i="65"/>
  <c r="T770" i="65" s="1"/>
  <c r="AI770" i="65"/>
  <c r="AH770" i="65"/>
  <c r="O770" i="65"/>
  <c r="N770" i="65"/>
  <c r="I770" i="65"/>
  <c r="AL769" i="65"/>
  <c r="AJ769" i="65" s="1"/>
  <c r="AN769" i="65"/>
  <c r="AM769" i="65" s="1"/>
  <c r="AQ769" i="65"/>
  <c r="AK769" i="65"/>
  <c r="T769" i="65" s="1"/>
  <c r="AI769" i="65"/>
  <c r="AH769" i="65"/>
  <c r="O769" i="65"/>
  <c r="N769" i="65"/>
  <c r="I769" i="65"/>
  <c r="AL768" i="65"/>
  <c r="AJ768" i="65" s="1"/>
  <c r="AN768" i="65"/>
  <c r="AM768" i="65" s="1"/>
  <c r="AQ768" i="65"/>
  <c r="AK768" i="65"/>
  <c r="T768" i="65" s="1"/>
  <c r="AI768" i="65"/>
  <c r="AH768" i="65"/>
  <c r="O768" i="65"/>
  <c r="N768" i="65"/>
  <c r="I768" i="65"/>
  <c r="AL767" i="65"/>
  <c r="AJ767" i="65" s="1"/>
  <c r="AN767" i="65"/>
  <c r="AM767" i="65" s="1"/>
  <c r="AQ767" i="65"/>
  <c r="AO767" i="65" s="1"/>
  <c r="AK767" i="65"/>
  <c r="T767" i="65" s="1"/>
  <c r="AI767" i="65"/>
  <c r="AH767" i="65"/>
  <c r="O767" i="65"/>
  <c r="N767" i="65"/>
  <c r="I767" i="65"/>
  <c r="AL766" i="65"/>
  <c r="AJ766" i="65" s="1"/>
  <c r="AN766" i="65"/>
  <c r="AM766" i="65" s="1"/>
  <c r="AQ766" i="65"/>
  <c r="AP766" i="65" s="1"/>
  <c r="AK766" i="65"/>
  <c r="T766" i="65" s="1"/>
  <c r="AI766" i="65"/>
  <c r="AH766" i="65"/>
  <c r="O766" i="65"/>
  <c r="N766" i="65"/>
  <c r="I766" i="65"/>
  <c r="AL765" i="65"/>
  <c r="AJ765" i="65"/>
  <c r="AN765" i="65"/>
  <c r="AQ765" i="65"/>
  <c r="AM765" i="65"/>
  <c r="AK765" i="65"/>
  <c r="T765" i="65" s="1"/>
  <c r="AI765" i="65"/>
  <c r="AH765" i="65"/>
  <c r="O765" i="65"/>
  <c r="N765" i="65"/>
  <c r="I765" i="65"/>
  <c r="AL764" i="65"/>
  <c r="AJ764" i="65" s="1"/>
  <c r="AN764" i="65"/>
  <c r="AM764" i="65" s="1"/>
  <c r="AQ764" i="65"/>
  <c r="AP764" i="65" s="1"/>
  <c r="AK764" i="65"/>
  <c r="T764" i="65" s="1"/>
  <c r="AI764" i="65"/>
  <c r="AH764" i="65"/>
  <c r="O764" i="65"/>
  <c r="N764" i="65"/>
  <c r="I764" i="65"/>
  <c r="AL763" i="65"/>
  <c r="AJ763" i="65" s="1"/>
  <c r="AN763" i="65"/>
  <c r="AM763" i="65" s="1"/>
  <c r="AQ763" i="65"/>
  <c r="AP763" i="65" s="1"/>
  <c r="AK763" i="65"/>
  <c r="AI763" i="65"/>
  <c r="AH763" i="65"/>
  <c r="T763" i="65"/>
  <c r="O763" i="65"/>
  <c r="N763" i="65"/>
  <c r="I763" i="65"/>
  <c r="AL762" i="65"/>
  <c r="AJ762" i="65" s="1"/>
  <c r="AN762" i="65"/>
  <c r="AM762" i="65" s="1"/>
  <c r="AQ762" i="65"/>
  <c r="AK762" i="65"/>
  <c r="T762" i="65" s="1"/>
  <c r="AI762" i="65"/>
  <c r="AH762" i="65"/>
  <c r="O762" i="65"/>
  <c r="N762" i="65"/>
  <c r="I762" i="65"/>
  <c r="AL761" i="65"/>
  <c r="AJ761" i="65" s="1"/>
  <c r="AN761" i="65"/>
  <c r="AM761" i="65" s="1"/>
  <c r="AQ761" i="65"/>
  <c r="AK761" i="65"/>
  <c r="T761" i="65" s="1"/>
  <c r="AI761" i="65"/>
  <c r="AH761" i="65"/>
  <c r="O761" i="65"/>
  <c r="N761" i="65"/>
  <c r="I761" i="65"/>
  <c r="AL760" i="65"/>
  <c r="AJ760" i="65" s="1"/>
  <c r="AN760" i="65"/>
  <c r="AM760" i="65" s="1"/>
  <c r="AQ760" i="65"/>
  <c r="AO760" i="65" s="1"/>
  <c r="U760" i="65" s="1"/>
  <c r="AP760" i="65"/>
  <c r="AK760" i="65"/>
  <c r="T760" i="65" s="1"/>
  <c r="AI760" i="65"/>
  <c r="AH760" i="65"/>
  <c r="O760" i="65"/>
  <c r="N760" i="65"/>
  <c r="I760" i="65"/>
  <c r="AL759" i="65"/>
  <c r="AJ759" i="65" s="1"/>
  <c r="AN759" i="65"/>
  <c r="AM759" i="65" s="1"/>
  <c r="AQ759" i="65"/>
  <c r="AO759" i="65" s="1"/>
  <c r="AK759" i="65"/>
  <c r="T759" i="65" s="1"/>
  <c r="AI759" i="65"/>
  <c r="AH759" i="65"/>
  <c r="O759" i="65"/>
  <c r="N759" i="65"/>
  <c r="I759" i="65"/>
  <c r="AL758" i="65"/>
  <c r="AJ758" i="65" s="1"/>
  <c r="AN758" i="65"/>
  <c r="AM758" i="65" s="1"/>
  <c r="AQ758" i="65"/>
  <c r="AK758" i="65"/>
  <c r="T758" i="65" s="1"/>
  <c r="AI758" i="65"/>
  <c r="AH758" i="65"/>
  <c r="O758" i="65"/>
  <c r="N758" i="65"/>
  <c r="I758" i="65"/>
  <c r="AL757" i="65"/>
  <c r="AJ757" i="65"/>
  <c r="AN757" i="65"/>
  <c r="AI757" i="65"/>
  <c r="AQ757" i="65"/>
  <c r="AO757" i="65" s="1"/>
  <c r="AM757" i="65"/>
  <c r="AK757" i="65"/>
  <c r="T757" i="65" s="1"/>
  <c r="AH757" i="65"/>
  <c r="O757" i="65"/>
  <c r="N757" i="65"/>
  <c r="I757" i="65"/>
  <c r="AL756" i="65"/>
  <c r="AJ756" i="65" s="1"/>
  <c r="AN756" i="65"/>
  <c r="AM756" i="65" s="1"/>
  <c r="AI756" i="65"/>
  <c r="AQ756" i="65"/>
  <c r="AP756" i="65" s="1"/>
  <c r="AK756" i="65"/>
  <c r="AH756" i="65"/>
  <c r="O756" i="65"/>
  <c r="N756" i="65"/>
  <c r="I756" i="65"/>
  <c r="AL755" i="65"/>
  <c r="AJ755" i="65"/>
  <c r="AN755" i="65"/>
  <c r="AM755" i="65" s="1"/>
  <c r="AQ755" i="65"/>
  <c r="AP755" i="65" s="1"/>
  <c r="AK755" i="65"/>
  <c r="T755" i="65" s="1"/>
  <c r="AI755" i="65"/>
  <c r="AH755" i="65"/>
  <c r="O755" i="65"/>
  <c r="N755" i="65"/>
  <c r="I755" i="65"/>
  <c r="AL754" i="65"/>
  <c r="AJ754" i="65" s="1"/>
  <c r="AN754" i="65"/>
  <c r="AM754" i="65" s="1"/>
  <c r="AI754" i="65"/>
  <c r="AQ754" i="65"/>
  <c r="AK754" i="65"/>
  <c r="T754" i="65" s="1"/>
  <c r="AH754" i="65"/>
  <c r="O754" i="65"/>
  <c r="N754" i="65"/>
  <c r="I754" i="65"/>
  <c r="AL753" i="65"/>
  <c r="AJ753" i="65" s="1"/>
  <c r="AN753" i="65"/>
  <c r="AM753" i="65" s="1"/>
  <c r="AI753" i="65"/>
  <c r="AQ753" i="65"/>
  <c r="AP753" i="65" s="1"/>
  <c r="AO753" i="65"/>
  <c r="U753" i="65" s="1"/>
  <c r="AK753" i="65"/>
  <c r="T753" i="65" s="1"/>
  <c r="AH753" i="65"/>
  <c r="O753" i="65"/>
  <c r="N753" i="65"/>
  <c r="I753" i="65"/>
  <c r="AL752" i="65"/>
  <c r="AJ752" i="65" s="1"/>
  <c r="AN752" i="65"/>
  <c r="AM752" i="65" s="1"/>
  <c r="AI752" i="65"/>
  <c r="AQ752" i="65"/>
  <c r="AK752" i="65"/>
  <c r="AH752" i="65"/>
  <c r="O752" i="65"/>
  <c r="N752" i="65"/>
  <c r="I752" i="65"/>
  <c r="AL751" i="65"/>
  <c r="AJ751" i="65" s="1"/>
  <c r="AN751" i="65"/>
  <c r="AM751" i="65" s="1"/>
  <c r="AI751" i="65"/>
  <c r="AQ751" i="65"/>
  <c r="AK751" i="65"/>
  <c r="T751" i="65" s="1"/>
  <c r="AH751" i="65"/>
  <c r="O751" i="65"/>
  <c r="N751" i="65"/>
  <c r="I751" i="65"/>
  <c r="AL750" i="65"/>
  <c r="AJ750" i="65" s="1"/>
  <c r="AN750" i="65"/>
  <c r="AQ750" i="65"/>
  <c r="AP750" i="65" s="1"/>
  <c r="AO750" i="65"/>
  <c r="AM750" i="65"/>
  <c r="AK750" i="65"/>
  <c r="T750" i="65" s="1"/>
  <c r="AI750" i="65"/>
  <c r="AH750" i="65"/>
  <c r="O750" i="65"/>
  <c r="N750" i="65"/>
  <c r="I750" i="65"/>
  <c r="AL749" i="65"/>
  <c r="AJ749" i="65" s="1"/>
  <c r="AN749" i="65"/>
  <c r="AM749" i="65" s="1"/>
  <c r="AQ749" i="65"/>
  <c r="AO749" i="65" s="1"/>
  <c r="AP749" i="65"/>
  <c r="AK749" i="65"/>
  <c r="T749" i="65" s="1"/>
  <c r="AI749" i="65"/>
  <c r="AH749" i="65"/>
  <c r="O749" i="65"/>
  <c r="N749" i="65"/>
  <c r="I749" i="65"/>
  <c r="AL748" i="65"/>
  <c r="AJ748" i="65" s="1"/>
  <c r="AN748" i="65"/>
  <c r="AM748" i="65" s="1"/>
  <c r="AQ748" i="65"/>
  <c r="AO748" i="65" s="1"/>
  <c r="AK748" i="65"/>
  <c r="T748" i="65" s="1"/>
  <c r="AI748" i="65"/>
  <c r="AH748" i="65"/>
  <c r="O748" i="65"/>
  <c r="N748" i="65"/>
  <c r="I748" i="65"/>
  <c r="AL747" i="65"/>
  <c r="AJ747" i="65"/>
  <c r="AN747" i="65"/>
  <c r="AM747" i="65" s="1"/>
  <c r="AQ747" i="65"/>
  <c r="AP747" i="65" s="1"/>
  <c r="AK747" i="65"/>
  <c r="AI747" i="65"/>
  <c r="AH747" i="65"/>
  <c r="O747" i="65"/>
  <c r="N747" i="65"/>
  <c r="I747" i="65"/>
  <c r="AL746" i="65"/>
  <c r="AJ746" i="65" s="1"/>
  <c r="AN746" i="65"/>
  <c r="AM746" i="65" s="1"/>
  <c r="AQ746" i="65"/>
  <c r="AO746" i="65" s="1"/>
  <c r="U746" i="65" s="1"/>
  <c r="AK746" i="65"/>
  <c r="T746" i="65" s="1"/>
  <c r="AI746" i="65"/>
  <c r="AH746" i="65"/>
  <c r="O746" i="65"/>
  <c r="N746" i="65"/>
  <c r="I746" i="65"/>
  <c r="AL745" i="65"/>
  <c r="AJ745" i="65" s="1"/>
  <c r="AN745" i="65"/>
  <c r="AM745" i="65" s="1"/>
  <c r="AQ745" i="65"/>
  <c r="AK745" i="65"/>
  <c r="T745" i="65" s="1"/>
  <c r="AI745" i="65"/>
  <c r="AH745" i="65"/>
  <c r="O745" i="65"/>
  <c r="N745" i="65"/>
  <c r="I745" i="65"/>
  <c r="AL744" i="65"/>
  <c r="AJ744" i="65" s="1"/>
  <c r="AN744" i="65"/>
  <c r="AM744" i="65" s="1"/>
  <c r="AQ744" i="65"/>
  <c r="AO744" i="65" s="1"/>
  <c r="AP744" i="65"/>
  <c r="AK744" i="65"/>
  <c r="T744" i="65" s="1"/>
  <c r="AI744" i="65"/>
  <c r="AH744" i="65"/>
  <c r="O744" i="65"/>
  <c r="N744" i="65"/>
  <c r="I744" i="65"/>
  <c r="AL743" i="65"/>
  <c r="AJ743" i="65" s="1"/>
  <c r="AN743" i="65"/>
  <c r="AM743" i="65" s="1"/>
  <c r="AQ743" i="65"/>
  <c r="AO743" i="65" s="1"/>
  <c r="AK743" i="65"/>
  <c r="T743" i="65" s="1"/>
  <c r="AI743" i="65"/>
  <c r="AH743" i="65"/>
  <c r="O743" i="65"/>
  <c r="N743" i="65"/>
  <c r="I743" i="65"/>
  <c r="AL742" i="65"/>
  <c r="AJ742" i="65" s="1"/>
  <c r="AN742" i="65"/>
  <c r="AM742" i="65" s="1"/>
  <c r="AQ742" i="65"/>
  <c r="AP742" i="65" s="1"/>
  <c r="AK742" i="65"/>
  <c r="AI742" i="65"/>
  <c r="AH742" i="65"/>
  <c r="O742" i="65"/>
  <c r="N742" i="65"/>
  <c r="I742" i="65"/>
  <c r="AL741" i="65"/>
  <c r="AJ741" i="65" s="1"/>
  <c r="AN741" i="65"/>
  <c r="AQ741" i="65"/>
  <c r="AM741" i="65"/>
  <c r="AK741" i="65"/>
  <c r="AI741" i="65"/>
  <c r="AH741" i="65"/>
  <c r="T741" i="65"/>
  <c r="O741" i="65"/>
  <c r="N741" i="65"/>
  <c r="I741" i="65"/>
  <c r="AL740" i="65"/>
  <c r="AJ740" i="65" s="1"/>
  <c r="AN740" i="65"/>
  <c r="AM740" i="65" s="1"/>
  <c r="AQ740" i="65"/>
  <c r="AP740" i="65" s="1"/>
  <c r="AK740" i="65"/>
  <c r="T740" i="65" s="1"/>
  <c r="AI740" i="65"/>
  <c r="AH740" i="65"/>
  <c r="O740" i="65"/>
  <c r="N740" i="65"/>
  <c r="I740" i="65"/>
  <c r="AL739" i="65"/>
  <c r="AJ739" i="65" s="1"/>
  <c r="AN739" i="65"/>
  <c r="AM739" i="65" s="1"/>
  <c r="AQ739" i="65"/>
  <c r="AP739" i="65" s="1"/>
  <c r="AK739" i="65"/>
  <c r="T739" i="65" s="1"/>
  <c r="AI739" i="65"/>
  <c r="AH739" i="65"/>
  <c r="O739" i="65"/>
  <c r="N739" i="65"/>
  <c r="I739" i="65"/>
  <c r="AL738" i="65"/>
  <c r="AJ738" i="65" s="1"/>
  <c r="AN738" i="65"/>
  <c r="AM738" i="65" s="1"/>
  <c r="AQ738" i="65"/>
  <c r="AO738" i="65" s="1"/>
  <c r="U738" i="65" s="1"/>
  <c r="AP738" i="65"/>
  <c r="AK738" i="65"/>
  <c r="T738" i="65" s="1"/>
  <c r="AI738" i="65"/>
  <c r="AH738" i="65"/>
  <c r="O738" i="65"/>
  <c r="N738" i="65"/>
  <c r="I738" i="65"/>
  <c r="AL737" i="65"/>
  <c r="AJ737" i="65" s="1"/>
  <c r="AN737" i="65"/>
  <c r="AM737" i="65" s="1"/>
  <c r="AQ737" i="65"/>
  <c r="AP737" i="65" s="1"/>
  <c r="AK737" i="65"/>
  <c r="AI737" i="65"/>
  <c r="AH737" i="65"/>
  <c r="T737" i="65"/>
  <c r="O737" i="65"/>
  <c r="N737" i="65"/>
  <c r="I737" i="65"/>
  <c r="AL736" i="65"/>
  <c r="AJ736" i="65" s="1"/>
  <c r="AN736" i="65"/>
  <c r="AM736" i="65" s="1"/>
  <c r="AI736" i="65"/>
  <c r="AQ736" i="65"/>
  <c r="AO736" i="65" s="1"/>
  <c r="AK736" i="65"/>
  <c r="T736" i="65" s="1"/>
  <c r="AH736" i="65"/>
  <c r="O736" i="65"/>
  <c r="N736" i="65"/>
  <c r="I736" i="65"/>
  <c r="AL735" i="65"/>
  <c r="AJ735" i="65" s="1"/>
  <c r="AN735" i="65"/>
  <c r="AM735" i="65" s="1"/>
  <c r="AI735" i="65"/>
  <c r="AQ735" i="65"/>
  <c r="AK735" i="65"/>
  <c r="T735" i="65" s="1"/>
  <c r="AH735" i="65"/>
  <c r="O735" i="65"/>
  <c r="N735" i="65"/>
  <c r="I735" i="65"/>
  <c r="AL734" i="65"/>
  <c r="AJ734" i="65" s="1"/>
  <c r="AN734" i="65"/>
  <c r="AM734" i="65" s="1"/>
  <c r="AI734" i="65"/>
  <c r="AQ734" i="65"/>
  <c r="AO734" i="65" s="1"/>
  <c r="U734" i="65" s="1"/>
  <c r="AP734" i="65"/>
  <c r="AK734" i="65"/>
  <c r="T734" i="65" s="1"/>
  <c r="AH734" i="65"/>
  <c r="O734" i="65"/>
  <c r="N734" i="65"/>
  <c r="I734" i="65"/>
  <c r="AL733" i="65"/>
  <c r="AJ733" i="65" s="1"/>
  <c r="AN733" i="65"/>
  <c r="AM733" i="65" s="1"/>
  <c r="AI733" i="65"/>
  <c r="AQ733" i="65"/>
  <c r="AP733" i="65" s="1"/>
  <c r="AK733" i="65"/>
  <c r="T733" i="65" s="1"/>
  <c r="AH733" i="65"/>
  <c r="O733" i="65"/>
  <c r="N733" i="65"/>
  <c r="I733" i="65"/>
  <c r="AL732" i="65"/>
  <c r="AJ732" i="65" s="1"/>
  <c r="AN732" i="65"/>
  <c r="AM732" i="65" s="1"/>
  <c r="AI732" i="65"/>
  <c r="AQ732" i="65"/>
  <c r="AP732" i="65" s="1"/>
  <c r="AK732" i="65"/>
  <c r="T732" i="65" s="1"/>
  <c r="AH732" i="65"/>
  <c r="O732" i="65"/>
  <c r="N732" i="65"/>
  <c r="I732" i="65"/>
  <c r="AL731" i="65"/>
  <c r="AJ731" i="65" s="1"/>
  <c r="AN731" i="65"/>
  <c r="AM731" i="65" s="1"/>
  <c r="AI731" i="65"/>
  <c r="AQ731" i="65"/>
  <c r="AO731" i="65" s="1"/>
  <c r="AK731" i="65"/>
  <c r="AH731" i="65"/>
  <c r="O731" i="65"/>
  <c r="N731" i="65"/>
  <c r="I731" i="65"/>
  <c r="AL730" i="65"/>
  <c r="AJ730" i="65" s="1"/>
  <c r="AN730" i="65"/>
  <c r="AM730" i="65" s="1"/>
  <c r="AQ730" i="65"/>
  <c r="AO730" i="65" s="1"/>
  <c r="U730" i="65" s="1"/>
  <c r="AK730" i="65"/>
  <c r="AI730" i="65"/>
  <c r="AH730" i="65"/>
  <c r="O730" i="65"/>
  <c r="N730" i="65"/>
  <c r="I730" i="65"/>
  <c r="AL729" i="65"/>
  <c r="AJ729" i="65" s="1"/>
  <c r="AN729" i="65"/>
  <c r="AM729" i="65" s="1"/>
  <c r="AQ729" i="65"/>
  <c r="AP729" i="65" s="1"/>
  <c r="AK729" i="65"/>
  <c r="T729" i="65" s="1"/>
  <c r="AI729" i="65"/>
  <c r="AH729" i="65"/>
  <c r="O729" i="65"/>
  <c r="N729" i="65"/>
  <c r="I729" i="65"/>
  <c r="AL728" i="65"/>
  <c r="AJ728" i="65" s="1"/>
  <c r="AN728" i="65"/>
  <c r="AM728" i="65" s="1"/>
  <c r="AQ728" i="65"/>
  <c r="AP728" i="65" s="1"/>
  <c r="AK728" i="65"/>
  <c r="T728" i="65" s="1"/>
  <c r="AI728" i="65"/>
  <c r="AH728" i="65"/>
  <c r="O728" i="65"/>
  <c r="N728" i="65"/>
  <c r="I728" i="65"/>
  <c r="AL727" i="65"/>
  <c r="AJ727" i="65" s="1"/>
  <c r="AN727" i="65"/>
  <c r="AM727" i="65" s="1"/>
  <c r="AQ727" i="65"/>
  <c r="AO727" i="65" s="1"/>
  <c r="AK727" i="65"/>
  <c r="T727" i="65" s="1"/>
  <c r="AI727" i="65"/>
  <c r="AH727" i="65"/>
  <c r="O727" i="65"/>
  <c r="N727" i="65"/>
  <c r="I727" i="65"/>
  <c r="AL726" i="65"/>
  <c r="AJ726" i="65" s="1"/>
  <c r="AN726" i="65"/>
  <c r="AM726" i="65" s="1"/>
  <c r="AQ726" i="65"/>
  <c r="AK726" i="65"/>
  <c r="T726" i="65" s="1"/>
  <c r="AI726" i="65"/>
  <c r="AH726" i="65"/>
  <c r="O726" i="65"/>
  <c r="N726" i="65"/>
  <c r="I726" i="65"/>
  <c r="AL725" i="65"/>
  <c r="AJ725" i="65"/>
  <c r="AN725" i="65"/>
  <c r="AM725" i="65" s="1"/>
  <c r="AQ725" i="65"/>
  <c r="AP725" i="65" s="1"/>
  <c r="AK725" i="65"/>
  <c r="T725" i="65" s="1"/>
  <c r="AI725" i="65"/>
  <c r="AH725" i="65"/>
  <c r="O725" i="65"/>
  <c r="N725" i="65"/>
  <c r="I725" i="65"/>
  <c r="AL724" i="65"/>
  <c r="AJ724" i="65" s="1"/>
  <c r="AN724" i="65"/>
  <c r="AM724" i="65" s="1"/>
  <c r="AQ724" i="65"/>
  <c r="AP724" i="65" s="1"/>
  <c r="AK724" i="65"/>
  <c r="T724" i="65" s="1"/>
  <c r="AI724" i="65"/>
  <c r="AH724" i="65"/>
  <c r="O724" i="65"/>
  <c r="N724" i="65"/>
  <c r="I724" i="65"/>
  <c r="AL723" i="65"/>
  <c r="AJ723" i="65" s="1"/>
  <c r="AN723" i="65"/>
  <c r="AM723" i="65" s="1"/>
  <c r="AQ723" i="65"/>
  <c r="AP723" i="65" s="1"/>
  <c r="AK723" i="65"/>
  <c r="T723" i="65" s="1"/>
  <c r="AI723" i="65"/>
  <c r="AH723" i="65"/>
  <c r="O723" i="65"/>
  <c r="N723" i="65"/>
  <c r="I723" i="65"/>
  <c r="AL722" i="65"/>
  <c r="AJ722" i="65" s="1"/>
  <c r="AN722" i="65"/>
  <c r="AM722" i="65" s="1"/>
  <c r="AQ722" i="65"/>
  <c r="AO722" i="65" s="1"/>
  <c r="U722" i="65" s="1"/>
  <c r="AP722" i="65"/>
  <c r="AK722" i="65"/>
  <c r="AI722" i="65"/>
  <c r="AH722" i="65"/>
  <c r="O722" i="65"/>
  <c r="N722" i="65"/>
  <c r="I722" i="65"/>
  <c r="AL721" i="65"/>
  <c r="AJ721" i="65" s="1"/>
  <c r="AN721" i="65"/>
  <c r="AM721" i="65" s="1"/>
  <c r="AQ721" i="65"/>
  <c r="AP721" i="65" s="1"/>
  <c r="AK721" i="65"/>
  <c r="AI721" i="65"/>
  <c r="AH721" i="65"/>
  <c r="T721" i="65"/>
  <c r="O721" i="65"/>
  <c r="N721" i="65"/>
  <c r="I721" i="65"/>
  <c r="AL720" i="65"/>
  <c r="AJ720" i="65" s="1"/>
  <c r="AN720" i="65"/>
  <c r="AM720" i="65" s="1"/>
  <c r="AQ720" i="65"/>
  <c r="AK720" i="65"/>
  <c r="T720" i="65" s="1"/>
  <c r="AI720" i="65"/>
  <c r="AH720" i="65"/>
  <c r="O720" i="65"/>
  <c r="N720" i="65"/>
  <c r="I720" i="65"/>
  <c r="AL719" i="65"/>
  <c r="AJ719" i="65" s="1"/>
  <c r="AN719" i="65"/>
  <c r="AM719" i="65" s="1"/>
  <c r="AQ719" i="65"/>
  <c r="AO719" i="65" s="1"/>
  <c r="U719" i="65" s="1"/>
  <c r="AP719" i="65"/>
  <c r="AK719" i="65"/>
  <c r="T719" i="65" s="1"/>
  <c r="AI719" i="65"/>
  <c r="AH719" i="65"/>
  <c r="O719" i="65"/>
  <c r="N719" i="65"/>
  <c r="I719" i="65"/>
  <c r="AL718" i="65"/>
  <c r="AJ718" i="65" s="1"/>
  <c r="AN718" i="65"/>
  <c r="AM718" i="65" s="1"/>
  <c r="AQ718" i="65"/>
  <c r="AK718" i="65"/>
  <c r="T718" i="65" s="1"/>
  <c r="AI718" i="65"/>
  <c r="AH718" i="65"/>
  <c r="O718" i="65"/>
  <c r="N718" i="65"/>
  <c r="I718" i="65"/>
  <c r="AL717" i="65"/>
  <c r="AJ717" i="65" s="1"/>
  <c r="AN717" i="65"/>
  <c r="AM717" i="65" s="1"/>
  <c r="AI717" i="65"/>
  <c r="AQ717" i="65"/>
  <c r="AP717" i="65" s="1"/>
  <c r="AK717" i="65"/>
  <c r="T717" i="65" s="1"/>
  <c r="AH717" i="65"/>
  <c r="O717" i="65"/>
  <c r="N717" i="65"/>
  <c r="I717" i="65"/>
  <c r="AL716" i="65"/>
  <c r="AJ716" i="65" s="1"/>
  <c r="AN716" i="65"/>
  <c r="AM716" i="65" s="1"/>
  <c r="AI716" i="65"/>
  <c r="AQ716" i="65"/>
  <c r="AP716" i="65" s="1"/>
  <c r="AK716" i="65"/>
  <c r="T716" i="65" s="1"/>
  <c r="AH716" i="65"/>
  <c r="O716" i="65"/>
  <c r="N716" i="65"/>
  <c r="I716" i="65"/>
  <c r="AL715" i="65"/>
  <c r="AJ715" i="65" s="1"/>
  <c r="AN715" i="65"/>
  <c r="AM715" i="65" s="1"/>
  <c r="AQ715" i="65"/>
  <c r="AK715" i="65"/>
  <c r="AI715" i="65"/>
  <c r="AH715" i="65"/>
  <c r="T715" i="65"/>
  <c r="O715" i="65"/>
  <c r="N715" i="65"/>
  <c r="I715" i="65"/>
  <c r="AL714" i="65"/>
  <c r="AJ714" i="65" s="1"/>
  <c r="AN714" i="65"/>
  <c r="AM714" i="65" s="1"/>
  <c r="AI714" i="65"/>
  <c r="AQ714" i="65"/>
  <c r="AP714" i="65" s="1"/>
  <c r="AK714" i="65"/>
  <c r="T714" i="65" s="1"/>
  <c r="AH714" i="65"/>
  <c r="O714" i="65"/>
  <c r="N714" i="65"/>
  <c r="I714" i="65"/>
  <c r="AL713" i="65"/>
  <c r="AJ713" i="65" s="1"/>
  <c r="AN713" i="65"/>
  <c r="AM713" i="65" s="1"/>
  <c r="AI713" i="65"/>
  <c r="AQ713" i="65"/>
  <c r="AP713" i="65" s="1"/>
  <c r="AK713" i="65"/>
  <c r="AH713" i="65"/>
  <c r="O713" i="65"/>
  <c r="N713" i="65"/>
  <c r="I713" i="65"/>
  <c r="AL712" i="65"/>
  <c r="AJ712" i="65" s="1"/>
  <c r="AN712" i="65"/>
  <c r="AM712" i="65" s="1"/>
  <c r="AI712" i="65"/>
  <c r="AQ712" i="65"/>
  <c r="AP712" i="65" s="1"/>
  <c r="AO712" i="65"/>
  <c r="U712" i="65" s="1"/>
  <c r="AK712" i="65"/>
  <c r="T712" i="65" s="1"/>
  <c r="AH712" i="65"/>
  <c r="O712" i="65"/>
  <c r="N712" i="65"/>
  <c r="I712" i="65"/>
  <c r="AL711" i="65"/>
  <c r="AJ711" i="65" s="1"/>
  <c r="AN711" i="65"/>
  <c r="AM711" i="65" s="1"/>
  <c r="AI711" i="65"/>
  <c r="AQ711" i="65"/>
  <c r="AK711" i="65"/>
  <c r="T711" i="65" s="1"/>
  <c r="AH711" i="65"/>
  <c r="O711" i="65"/>
  <c r="N711" i="65"/>
  <c r="I711" i="65"/>
  <c r="AL710" i="65"/>
  <c r="AJ710" i="65" s="1"/>
  <c r="AN710" i="65"/>
  <c r="AM710" i="65" s="1"/>
  <c r="AI710" i="65"/>
  <c r="AQ710" i="65"/>
  <c r="AP710" i="65" s="1"/>
  <c r="AK710" i="65"/>
  <c r="T710" i="65" s="1"/>
  <c r="AH710" i="65"/>
  <c r="O710" i="65"/>
  <c r="N710" i="65"/>
  <c r="I710" i="65"/>
  <c r="AL709" i="65"/>
  <c r="AJ709" i="65"/>
  <c r="AN709" i="65"/>
  <c r="AM709" i="65" s="1"/>
  <c r="AI709" i="65"/>
  <c r="AQ709" i="65"/>
  <c r="AP709" i="65" s="1"/>
  <c r="AK709" i="65"/>
  <c r="T709" i="65" s="1"/>
  <c r="AH709" i="65"/>
  <c r="O709" i="65"/>
  <c r="N709" i="65"/>
  <c r="I709" i="65"/>
  <c r="AL708" i="65"/>
  <c r="AJ708" i="65" s="1"/>
  <c r="AN708" i="65"/>
  <c r="AM708" i="65" s="1"/>
  <c r="AI708" i="65"/>
  <c r="AQ708" i="65"/>
  <c r="AP708" i="65" s="1"/>
  <c r="AK708" i="65"/>
  <c r="T708" i="65" s="1"/>
  <c r="AH708" i="65"/>
  <c r="O708" i="65"/>
  <c r="N708" i="65"/>
  <c r="I708" i="65"/>
  <c r="AL707" i="65"/>
  <c r="AJ707" i="65" s="1"/>
  <c r="AN707" i="65"/>
  <c r="AM707" i="65" s="1"/>
  <c r="AI707" i="65"/>
  <c r="AQ707" i="65"/>
  <c r="AO707" i="65" s="1"/>
  <c r="AK707" i="65"/>
  <c r="AH707" i="65"/>
  <c r="O707" i="65"/>
  <c r="N707" i="65"/>
  <c r="I707" i="65"/>
  <c r="AL706" i="65"/>
  <c r="AJ706" i="65" s="1"/>
  <c r="AN706" i="65"/>
  <c r="AM706" i="65" s="1"/>
  <c r="AI706" i="65"/>
  <c r="AQ706" i="65"/>
  <c r="AP706" i="65" s="1"/>
  <c r="AK706" i="65"/>
  <c r="T706" i="65" s="1"/>
  <c r="AH706" i="65"/>
  <c r="O706" i="65"/>
  <c r="N706" i="65"/>
  <c r="I706" i="65"/>
  <c r="AL705" i="65"/>
  <c r="AJ705" i="65" s="1"/>
  <c r="AN705" i="65"/>
  <c r="AM705" i="65" s="1"/>
  <c r="AQ705" i="65"/>
  <c r="AP705" i="65" s="1"/>
  <c r="AK705" i="65"/>
  <c r="T705" i="65" s="1"/>
  <c r="AI705" i="65"/>
  <c r="AH705" i="65"/>
  <c r="O705" i="65"/>
  <c r="N705" i="65"/>
  <c r="I705" i="65"/>
  <c r="AL704" i="65"/>
  <c r="AJ704" i="65" s="1"/>
  <c r="AN704" i="65"/>
  <c r="AM704" i="65" s="1"/>
  <c r="AQ704" i="65"/>
  <c r="AP704" i="65" s="1"/>
  <c r="AK704" i="65"/>
  <c r="T704" i="65" s="1"/>
  <c r="AI704" i="65"/>
  <c r="AH704" i="65"/>
  <c r="O704" i="65"/>
  <c r="N704" i="65"/>
  <c r="I704" i="65"/>
  <c r="AL703" i="65"/>
  <c r="AJ703" i="65" s="1"/>
  <c r="AN703" i="65"/>
  <c r="AQ703" i="65"/>
  <c r="AM703" i="65"/>
  <c r="AK703" i="65"/>
  <c r="T703" i="65" s="1"/>
  <c r="AI703" i="65"/>
  <c r="AH703" i="65"/>
  <c r="O703" i="65"/>
  <c r="N703" i="65"/>
  <c r="I703" i="65"/>
  <c r="AL702" i="65"/>
  <c r="AJ702" i="65" s="1"/>
  <c r="AN702" i="65"/>
  <c r="AM702" i="65" s="1"/>
  <c r="AQ702" i="65"/>
  <c r="AK702" i="65"/>
  <c r="T702" i="65" s="1"/>
  <c r="AI702" i="65"/>
  <c r="AH702" i="65"/>
  <c r="O702" i="65"/>
  <c r="N702" i="65"/>
  <c r="I702" i="65"/>
  <c r="AL701" i="65"/>
  <c r="AJ701" i="65" s="1"/>
  <c r="AN701" i="65"/>
  <c r="AM701" i="65" s="1"/>
  <c r="AQ701" i="65"/>
  <c r="AP701" i="65" s="1"/>
  <c r="AO701" i="65"/>
  <c r="AK701" i="65"/>
  <c r="T701" i="65" s="1"/>
  <c r="AI701" i="65"/>
  <c r="AH701" i="65"/>
  <c r="O701" i="65"/>
  <c r="N701" i="65"/>
  <c r="I701" i="65"/>
  <c r="AL700" i="65"/>
  <c r="AJ700" i="65" s="1"/>
  <c r="AN700" i="65"/>
  <c r="AQ700" i="65"/>
  <c r="AM700" i="65"/>
  <c r="AK700" i="65"/>
  <c r="T700" i="65" s="1"/>
  <c r="AI700" i="65"/>
  <c r="AH700" i="65"/>
  <c r="O700" i="65"/>
  <c r="N700" i="65"/>
  <c r="I700" i="65"/>
  <c r="AL699" i="65"/>
  <c r="AJ699" i="65" s="1"/>
  <c r="AN699" i="65"/>
  <c r="AM699" i="65" s="1"/>
  <c r="AQ699" i="65"/>
  <c r="AP699" i="65" s="1"/>
  <c r="AO699" i="65"/>
  <c r="U699" i="65" s="1"/>
  <c r="AK699" i="65"/>
  <c r="T699" i="65" s="1"/>
  <c r="AI699" i="65"/>
  <c r="AH699" i="65"/>
  <c r="O699" i="65"/>
  <c r="N699" i="65"/>
  <c r="I699" i="65"/>
  <c r="AL698" i="65"/>
  <c r="AJ698" i="65"/>
  <c r="AN698" i="65"/>
  <c r="AM698" i="65" s="1"/>
  <c r="AQ698" i="65"/>
  <c r="AP698" i="65" s="1"/>
  <c r="AK698" i="65"/>
  <c r="T698" i="65" s="1"/>
  <c r="AI698" i="65"/>
  <c r="AH698" i="65"/>
  <c r="O698" i="65"/>
  <c r="N698" i="65"/>
  <c r="I698" i="65"/>
  <c r="AL697" i="65"/>
  <c r="AJ697" i="65" s="1"/>
  <c r="AN697" i="65"/>
  <c r="AM697" i="65" s="1"/>
  <c r="AQ697" i="65"/>
  <c r="AP697" i="65" s="1"/>
  <c r="AK697" i="65"/>
  <c r="T697" i="65" s="1"/>
  <c r="AI697" i="65"/>
  <c r="AH697" i="65"/>
  <c r="O697" i="65"/>
  <c r="N697" i="65"/>
  <c r="I697" i="65"/>
  <c r="AL696" i="65"/>
  <c r="AJ696" i="65" s="1"/>
  <c r="AN696" i="65"/>
  <c r="AM696" i="65" s="1"/>
  <c r="AI696" i="65"/>
  <c r="AQ696" i="65"/>
  <c r="AP696" i="65" s="1"/>
  <c r="AK696" i="65"/>
  <c r="T696" i="65" s="1"/>
  <c r="AH696" i="65"/>
  <c r="O696" i="65"/>
  <c r="N696" i="65"/>
  <c r="I696" i="65"/>
  <c r="AL695" i="65"/>
  <c r="AJ695" i="65" s="1"/>
  <c r="AN695" i="65"/>
  <c r="AM695" i="65" s="1"/>
  <c r="AQ695" i="65"/>
  <c r="AO695" i="65" s="1"/>
  <c r="U695" i="65" s="1"/>
  <c r="AP695" i="65"/>
  <c r="AK695" i="65"/>
  <c r="T695" i="65" s="1"/>
  <c r="AI695" i="65"/>
  <c r="AH695" i="65"/>
  <c r="O695" i="65"/>
  <c r="N695" i="65"/>
  <c r="I695" i="65"/>
  <c r="AL694" i="65"/>
  <c r="AJ694" i="65" s="1"/>
  <c r="AN694" i="65"/>
  <c r="AM694" i="65" s="1"/>
  <c r="AI694" i="65"/>
  <c r="AQ694" i="65"/>
  <c r="AP694" i="65" s="1"/>
  <c r="AK694" i="65"/>
  <c r="T694" i="65" s="1"/>
  <c r="AH694" i="65"/>
  <c r="O694" i="65"/>
  <c r="N694" i="65"/>
  <c r="I694" i="65"/>
  <c r="AL693" i="65"/>
  <c r="AJ693" i="65"/>
  <c r="AN693" i="65"/>
  <c r="AM693" i="65" s="1"/>
  <c r="AI693" i="65"/>
  <c r="AQ693" i="65"/>
  <c r="AK693" i="65"/>
  <c r="T693" i="65" s="1"/>
  <c r="AH693" i="65"/>
  <c r="O693" i="65"/>
  <c r="N693" i="65"/>
  <c r="I693" i="65"/>
  <c r="AL692" i="65"/>
  <c r="AJ692" i="65" s="1"/>
  <c r="AN692" i="65"/>
  <c r="AM692" i="65" s="1"/>
  <c r="AI692" i="65"/>
  <c r="AQ692" i="65"/>
  <c r="AP692" i="65" s="1"/>
  <c r="AK692" i="65"/>
  <c r="T692" i="65" s="1"/>
  <c r="AH692" i="65"/>
  <c r="O692" i="65"/>
  <c r="N692" i="65"/>
  <c r="I692" i="65"/>
  <c r="AL691" i="65"/>
  <c r="AJ691" i="65" s="1"/>
  <c r="AN691" i="65"/>
  <c r="AM691" i="65" s="1"/>
  <c r="AI691" i="65"/>
  <c r="AQ691" i="65"/>
  <c r="AP691" i="65" s="1"/>
  <c r="AK691" i="65"/>
  <c r="T691" i="65" s="1"/>
  <c r="AH691" i="65"/>
  <c r="O691" i="65"/>
  <c r="N691" i="65"/>
  <c r="I691" i="65"/>
  <c r="AL690" i="65"/>
  <c r="AJ690" i="65" s="1"/>
  <c r="AN690" i="65"/>
  <c r="AM690" i="65" s="1"/>
  <c r="AI690" i="65"/>
  <c r="AQ690" i="65"/>
  <c r="AK690" i="65"/>
  <c r="T690" i="65" s="1"/>
  <c r="AH690" i="65"/>
  <c r="O690" i="65"/>
  <c r="N690" i="65"/>
  <c r="I690" i="65"/>
  <c r="AL689" i="65"/>
  <c r="AJ689" i="65" s="1"/>
  <c r="AN689" i="65"/>
  <c r="AM689" i="65" s="1"/>
  <c r="AI689" i="65"/>
  <c r="AQ689" i="65"/>
  <c r="AP689" i="65" s="1"/>
  <c r="AO689" i="65"/>
  <c r="AK689" i="65"/>
  <c r="AH689" i="65"/>
  <c r="O689" i="65"/>
  <c r="N689" i="65"/>
  <c r="I689" i="65"/>
  <c r="AL688" i="65"/>
  <c r="AJ688" i="65" s="1"/>
  <c r="AN688" i="65"/>
  <c r="AM688" i="65" s="1"/>
  <c r="AI688" i="65"/>
  <c r="AQ688" i="65"/>
  <c r="AP688" i="65" s="1"/>
  <c r="AK688" i="65"/>
  <c r="AH688" i="65"/>
  <c r="O688" i="65"/>
  <c r="N688" i="65"/>
  <c r="I688" i="65"/>
  <c r="AL687" i="65"/>
  <c r="AJ687" i="65" s="1"/>
  <c r="AN687" i="65"/>
  <c r="AM687" i="65" s="1"/>
  <c r="AI687" i="65"/>
  <c r="AQ687" i="65"/>
  <c r="AK687" i="65"/>
  <c r="T687" i="65" s="1"/>
  <c r="AH687" i="65"/>
  <c r="O687" i="65"/>
  <c r="N687" i="65"/>
  <c r="I687" i="65"/>
  <c r="AL686" i="65"/>
  <c r="AJ686" i="65" s="1"/>
  <c r="AN686" i="65"/>
  <c r="AM686" i="65" s="1"/>
  <c r="AI686" i="65"/>
  <c r="AQ686" i="65"/>
  <c r="AP686" i="65" s="1"/>
  <c r="AO686" i="65"/>
  <c r="AK686" i="65"/>
  <c r="T686" i="65" s="1"/>
  <c r="AH686" i="65"/>
  <c r="O686" i="65"/>
  <c r="N686" i="65"/>
  <c r="I686" i="65"/>
  <c r="AL685" i="65"/>
  <c r="AJ685" i="65" s="1"/>
  <c r="AN685" i="65"/>
  <c r="AM685" i="65" s="1"/>
  <c r="AQ685" i="65"/>
  <c r="AP685" i="65" s="1"/>
  <c r="AK685" i="65"/>
  <c r="AI685" i="65"/>
  <c r="AH685" i="65"/>
  <c r="O685" i="65"/>
  <c r="N685" i="65"/>
  <c r="I685" i="65"/>
  <c r="AL684" i="65"/>
  <c r="AJ684" i="65" s="1"/>
  <c r="AN684" i="65"/>
  <c r="AM684" i="65" s="1"/>
  <c r="AQ684" i="65"/>
  <c r="AO684" i="65" s="1"/>
  <c r="AK684" i="65"/>
  <c r="AI684" i="65"/>
  <c r="AH684" i="65"/>
  <c r="O684" i="65"/>
  <c r="N684" i="65"/>
  <c r="I684" i="65"/>
  <c r="AL683" i="65"/>
  <c r="AJ683" i="65" s="1"/>
  <c r="T683" i="65" s="1"/>
  <c r="AN683" i="65"/>
  <c r="AM683" i="65" s="1"/>
  <c r="AQ683" i="65"/>
  <c r="AP683" i="65" s="1"/>
  <c r="AK683" i="65"/>
  <c r="AI683" i="65"/>
  <c r="AH683" i="65"/>
  <c r="O683" i="65"/>
  <c r="N683" i="65"/>
  <c r="I683" i="65"/>
  <c r="AL682" i="65"/>
  <c r="AJ682" i="65" s="1"/>
  <c r="AN682" i="65"/>
  <c r="AM682" i="65" s="1"/>
  <c r="AQ682" i="65"/>
  <c r="AP682" i="65" s="1"/>
  <c r="AK682" i="65"/>
  <c r="AI682" i="65"/>
  <c r="AH682" i="65"/>
  <c r="O682" i="65"/>
  <c r="N682" i="65"/>
  <c r="I682" i="65"/>
  <c r="AL681" i="65"/>
  <c r="AJ681" i="65" s="1"/>
  <c r="T681" i="65" s="1"/>
  <c r="AN681" i="65"/>
  <c r="AM681" i="65" s="1"/>
  <c r="AQ681" i="65"/>
  <c r="AO681" i="65" s="1"/>
  <c r="AK681" i="65"/>
  <c r="AI681" i="65"/>
  <c r="AH681" i="65"/>
  <c r="O681" i="65"/>
  <c r="N681" i="65"/>
  <c r="I681" i="65"/>
  <c r="AL680" i="65"/>
  <c r="AJ680" i="65" s="1"/>
  <c r="T680" i="65" s="1"/>
  <c r="AN680" i="65"/>
  <c r="AM680" i="65" s="1"/>
  <c r="AQ680" i="65"/>
  <c r="AK680" i="65"/>
  <c r="AI680" i="65"/>
  <c r="AH680" i="65"/>
  <c r="O680" i="65"/>
  <c r="N680" i="65"/>
  <c r="I680" i="65"/>
  <c r="AL679" i="65"/>
  <c r="AJ679" i="65" s="1"/>
  <c r="AN679" i="65"/>
  <c r="AM679" i="65" s="1"/>
  <c r="AQ679" i="65"/>
  <c r="AO679" i="65" s="1"/>
  <c r="U679" i="65" s="1"/>
  <c r="AK679" i="65"/>
  <c r="AI679" i="65"/>
  <c r="AH679" i="65"/>
  <c r="O679" i="65"/>
  <c r="N679" i="65"/>
  <c r="I679" i="65"/>
  <c r="AL678" i="65"/>
  <c r="AJ678" i="65"/>
  <c r="AN678" i="65"/>
  <c r="AM678" i="65" s="1"/>
  <c r="AQ678" i="65"/>
  <c r="AO678" i="65" s="1"/>
  <c r="AP678" i="65"/>
  <c r="AK678" i="65"/>
  <c r="AI678" i="65"/>
  <c r="AH678" i="65"/>
  <c r="O678" i="65"/>
  <c r="N678" i="65"/>
  <c r="I678" i="65"/>
  <c r="AL677" i="65"/>
  <c r="AJ677" i="65" s="1"/>
  <c r="AN677" i="65"/>
  <c r="AM677" i="65" s="1"/>
  <c r="AQ677" i="65"/>
  <c r="AO677" i="65" s="1"/>
  <c r="AP677" i="65"/>
  <c r="AK677" i="65"/>
  <c r="AI677" i="65"/>
  <c r="AH677" i="65"/>
  <c r="O677" i="65"/>
  <c r="N677" i="65"/>
  <c r="I677" i="65"/>
  <c r="AL676" i="65"/>
  <c r="AJ676" i="65" s="1"/>
  <c r="AN676" i="65"/>
  <c r="AM676" i="65" s="1"/>
  <c r="AQ676" i="65"/>
  <c r="AO676" i="65" s="1"/>
  <c r="AK676" i="65"/>
  <c r="AI676" i="65"/>
  <c r="AH676" i="65"/>
  <c r="O676" i="65"/>
  <c r="N676" i="65"/>
  <c r="I676" i="65"/>
  <c r="AL675" i="65"/>
  <c r="AJ675" i="65" s="1"/>
  <c r="T675" i="65" s="1"/>
  <c r="AN675" i="65"/>
  <c r="AM675" i="65" s="1"/>
  <c r="AQ675" i="65"/>
  <c r="AK675" i="65"/>
  <c r="AI675" i="65"/>
  <c r="AH675" i="65"/>
  <c r="O675" i="65"/>
  <c r="N675" i="65"/>
  <c r="I675" i="65"/>
  <c r="AL674" i="65"/>
  <c r="AJ674" i="65" s="1"/>
  <c r="AN674" i="65"/>
  <c r="AM674" i="65" s="1"/>
  <c r="AI674" i="65"/>
  <c r="AQ674" i="65"/>
  <c r="AP674" i="65" s="1"/>
  <c r="AK674" i="65"/>
  <c r="AH674" i="65"/>
  <c r="O674" i="65"/>
  <c r="N674" i="65"/>
  <c r="I674" i="65"/>
  <c r="AL673" i="65"/>
  <c r="AJ673" i="65" s="1"/>
  <c r="AN673" i="65"/>
  <c r="AM673" i="65" s="1"/>
  <c r="AQ673" i="65"/>
  <c r="AP673" i="65" s="1"/>
  <c r="AK673" i="65"/>
  <c r="AI673" i="65"/>
  <c r="AH673" i="65"/>
  <c r="O673" i="65"/>
  <c r="N673" i="65"/>
  <c r="I673" i="65"/>
  <c r="AL672" i="65"/>
  <c r="AJ672" i="65" s="1"/>
  <c r="AN672" i="65"/>
  <c r="AM672" i="65" s="1"/>
  <c r="AQ672" i="65"/>
  <c r="AP672" i="65" s="1"/>
  <c r="AK672" i="65"/>
  <c r="AI672" i="65"/>
  <c r="AH672" i="65"/>
  <c r="O672" i="65"/>
  <c r="N672" i="65"/>
  <c r="I672" i="65"/>
  <c r="AL671" i="65"/>
  <c r="AJ671" i="65" s="1"/>
  <c r="AN671" i="65"/>
  <c r="AM671" i="65" s="1"/>
  <c r="AQ671" i="65"/>
  <c r="AP671" i="65" s="1"/>
  <c r="AK671" i="65"/>
  <c r="AI671" i="65"/>
  <c r="AH671" i="65"/>
  <c r="O671" i="65"/>
  <c r="N671" i="65"/>
  <c r="I671" i="65"/>
  <c r="AL670" i="65"/>
  <c r="AJ670" i="65" s="1"/>
  <c r="AN670" i="65"/>
  <c r="AM670" i="65" s="1"/>
  <c r="AI670" i="65"/>
  <c r="AQ670" i="65"/>
  <c r="AP670" i="65" s="1"/>
  <c r="AO670" i="65"/>
  <c r="AK670" i="65"/>
  <c r="AH670" i="65"/>
  <c r="O670" i="65"/>
  <c r="N670" i="65"/>
  <c r="I670" i="65"/>
  <c r="AL669" i="65"/>
  <c r="AJ669" i="65" s="1"/>
  <c r="AN669" i="65"/>
  <c r="AM669" i="65" s="1"/>
  <c r="AI669" i="65"/>
  <c r="AQ669" i="65"/>
  <c r="AO669" i="65" s="1"/>
  <c r="AK669" i="65"/>
  <c r="AH669" i="65"/>
  <c r="O669" i="65"/>
  <c r="N669" i="65"/>
  <c r="I669" i="65"/>
  <c r="AL668" i="65"/>
  <c r="AJ668" i="65" s="1"/>
  <c r="AN668" i="65"/>
  <c r="AM668" i="65" s="1"/>
  <c r="AI668" i="65"/>
  <c r="AQ668" i="65"/>
  <c r="AK668" i="65"/>
  <c r="AH668" i="65"/>
  <c r="T668" i="65"/>
  <c r="O668" i="65"/>
  <c r="N668" i="65"/>
  <c r="I668" i="65"/>
  <c r="AL667" i="65"/>
  <c r="AJ667" i="65" s="1"/>
  <c r="T667" i="65" s="1"/>
  <c r="AN667" i="65"/>
  <c r="AM667" i="65" s="1"/>
  <c r="AQ667" i="65"/>
  <c r="AK667" i="65"/>
  <c r="AI667" i="65"/>
  <c r="AH667" i="65"/>
  <c r="O667" i="65"/>
  <c r="N667" i="65"/>
  <c r="I667" i="65"/>
  <c r="AL666" i="65"/>
  <c r="AJ666" i="65" s="1"/>
  <c r="AN666" i="65"/>
  <c r="AM666" i="65" s="1"/>
  <c r="AQ666" i="65"/>
  <c r="AO666" i="65" s="1"/>
  <c r="U666" i="65" s="1"/>
  <c r="AP666" i="65"/>
  <c r="AK666" i="65"/>
  <c r="AI666" i="65"/>
  <c r="AH666" i="65"/>
  <c r="O666" i="65"/>
  <c r="N666" i="65"/>
  <c r="I666" i="65"/>
  <c r="AL665" i="65"/>
  <c r="AJ665" i="65" s="1"/>
  <c r="AN665" i="65"/>
  <c r="AM665" i="65" s="1"/>
  <c r="AQ665" i="65"/>
  <c r="AP665" i="65" s="1"/>
  <c r="AK665" i="65"/>
  <c r="AI665" i="65"/>
  <c r="AH665" i="65"/>
  <c r="O665" i="65"/>
  <c r="N665" i="65"/>
  <c r="I665" i="65"/>
  <c r="AL664" i="65"/>
  <c r="AJ664" i="65" s="1"/>
  <c r="AN664" i="65"/>
  <c r="AM664" i="65" s="1"/>
  <c r="AQ664" i="65"/>
  <c r="AP664" i="65" s="1"/>
  <c r="AK664" i="65"/>
  <c r="AI664" i="65"/>
  <c r="AH664" i="65"/>
  <c r="O664" i="65"/>
  <c r="N664" i="65"/>
  <c r="I664" i="65"/>
  <c r="AL663" i="65"/>
  <c r="AJ663" i="65" s="1"/>
  <c r="AN663" i="65"/>
  <c r="AM663" i="65" s="1"/>
  <c r="AQ663" i="65"/>
  <c r="AK663" i="65"/>
  <c r="AI663" i="65"/>
  <c r="AH663" i="65"/>
  <c r="O663" i="65"/>
  <c r="N663" i="65"/>
  <c r="I663" i="65"/>
  <c r="AL662" i="65"/>
  <c r="AJ662" i="65" s="1"/>
  <c r="AN662" i="65"/>
  <c r="AM662" i="65" s="1"/>
  <c r="AQ662" i="65"/>
  <c r="AP662" i="65" s="1"/>
  <c r="AK662" i="65"/>
  <c r="AI662" i="65"/>
  <c r="AH662" i="65"/>
  <c r="O662" i="65"/>
  <c r="N662" i="65"/>
  <c r="I662" i="65"/>
  <c r="AL661" i="65"/>
  <c r="AJ661" i="65" s="1"/>
  <c r="AN661" i="65"/>
  <c r="AM661" i="65" s="1"/>
  <c r="AQ661" i="65"/>
  <c r="AK661" i="65"/>
  <c r="AI661" i="65"/>
  <c r="AH661" i="65"/>
  <c r="O661" i="65"/>
  <c r="N661" i="65"/>
  <c r="I661" i="65"/>
  <c r="AL660" i="65"/>
  <c r="AJ660" i="65" s="1"/>
  <c r="T660" i="65" s="1"/>
  <c r="AN660" i="65"/>
  <c r="AM660" i="65" s="1"/>
  <c r="AQ660" i="65"/>
  <c r="AO660" i="65" s="1"/>
  <c r="AK660" i="65"/>
  <c r="AI660" i="65"/>
  <c r="AH660" i="65"/>
  <c r="O660" i="65"/>
  <c r="N660" i="65"/>
  <c r="I660" i="65"/>
  <c r="AL659" i="65"/>
  <c r="AJ659" i="65" s="1"/>
  <c r="AN659" i="65"/>
  <c r="AM659" i="65" s="1"/>
  <c r="AI659" i="65"/>
  <c r="AQ659" i="65"/>
  <c r="AK659" i="65"/>
  <c r="AH659" i="65"/>
  <c r="O659" i="65"/>
  <c r="N659" i="65"/>
  <c r="I659" i="65"/>
  <c r="AL658" i="65"/>
  <c r="AJ658" i="65"/>
  <c r="AN658" i="65"/>
  <c r="AM658" i="65" s="1"/>
  <c r="AQ658" i="65"/>
  <c r="AP658" i="65" s="1"/>
  <c r="AO658" i="65"/>
  <c r="AK658" i="65"/>
  <c r="AI658" i="65"/>
  <c r="AH658" i="65"/>
  <c r="O658" i="65"/>
  <c r="N658" i="65"/>
  <c r="I658" i="65"/>
  <c r="AL657" i="65"/>
  <c r="AJ657" i="65" s="1"/>
  <c r="T657" i="65" s="1"/>
  <c r="AN657" i="65"/>
  <c r="AM657" i="65" s="1"/>
  <c r="AQ657" i="65"/>
  <c r="AP657" i="65" s="1"/>
  <c r="AK657" i="65"/>
  <c r="AI657" i="65"/>
  <c r="AH657" i="65"/>
  <c r="O657" i="65"/>
  <c r="N657" i="65"/>
  <c r="I657" i="65"/>
  <c r="AL656" i="65"/>
  <c r="AJ656" i="65" s="1"/>
  <c r="AN656" i="65"/>
  <c r="AM656" i="65" s="1"/>
  <c r="AQ656" i="65"/>
  <c r="AP656" i="65" s="1"/>
  <c r="AK656" i="65"/>
  <c r="AI656" i="65"/>
  <c r="AH656" i="65"/>
  <c r="O656" i="65"/>
  <c r="N656" i="65"/>
  <c r="I656" i="65"/>
  <c r="AL655" i="65"/>
  <c r="AJ655" i="65" s="1"/>
  <c r="AN655" i="65"/>
  <c r="AQ655" i="65"/>
  <c r="AM655" i="65"/>
  <c r="AK655" i="65"/>
  <c r="AI655" i="65"/>
  <c r="AH655" i="65"/>
  <c r="O655" i="65"/>
  <c r="N655" i="65"/>
  <c r="I655" i="65"/>
  <c r="AL654" i="65"/>
  <c r="AJ654" i="65" s="1"/>
  <c r="AN654" i="65"/>
  <c r="AM654" i="65" s="1"/>
  <c r="AQ654" i="65"/>
  <c r="AP654" i="65" s="1"/>
  <c r="AO654" i="65"/>
  <c r="AK654" i="65"/>
  <c r="AI654" i="65"/>
  <c r="AH654" i="65"/>
  <c r="O654" i="65"/>
  <c r="N654" i="65"/>
  <c r="I654" i="65"/>
  <c r="AL653" i="65"/>
  <c r="AJ653" i="65" s="1"/>
  <c r="AN653" i="65"/>
  <c r="AM653" i="65" s="1"/>
  <c r="AQ653" i="65"/>
  <c r="AP653" i="65" s="1"/>
  <c r="AK653" i="65"/>
  <c r="AI653" i="65"/>
  <c r="AH653" i="65"/>
  <c r="O653" i="65"/>
  <c r="N653" i="65"/>
  <c r="I653" i="65"/>
  <c r="AL652" i="65"/>
  <c r="AJ652" i="65" s="1"/>
  <c r="T652" i="65" s="1"/>
  <c r="AN652" i="65"/>
  <c r="AI652" i="65"/>
  <c r="AQ652" i="65"/>
  <c r="AM652" i="65"/>
  <c r="AK652" i="65"/>
  <c r="AH652" i="65"/>
  <c r="O652" i="65"/>
  <c r="N652" i="65"/>
  <c r="I652" i="65"/>
  <c r="AL651" i="65"/>
  <c r="AJ651" i="65" s="1"/>
  <c r="AN651" i="65"/>
  <c r="AM651" i="65" s="1"/>
  <c r="AQ651" i="65"/>
  <c r="AK651" i="65"/>
  <c r="T651" i="65" s="1"/>
  <c r="AI651" i="65"/>
  <c r="AH651" i="65"/>
  <c r="O651" i="65"/>
  <c r="N651" i="65"/>
  <c r="I651" i="65"/>
  <c r="AL650" i="65"/>
  <c r="AJ650" i="65" s="1"/>
  <c r="AN650" i="65"/>
  <c r="AM650" i="65" s="1"/>
  <c r="AQ650" i="65"/>
  <c r="AO650" i="65" s="1"/>
  <c r="U650" i="65" s="1"/>
  <c r="AK650" i="65"/>
  <c r="T650" i="65" s="1"/>
  <c r="AI650" i="65"/>
  <c r="AH650" i="65"/>
  <c r="O650" i="65"/>
  <c r="N650" i="65"/>
  <c r="I650" i="65"/>
  <c r="AL649" i="65"/>
  <c r="AJ649" i="65" s="1"/>
  <c r="AN649" i="65"/>
  <c r="AM649" i="65" s="1"/>
  <c r="AQ649" i="65"/>
  <c r="AK649" i="65"/>
  <c r="AI649" i="65"/>
  <c r="AH649" i="65"/>
  <c r="T649" i="65"/>
  <c r="O649" i="65"/>
  <c r="N649" i="65"/>
  <c r="I649" i="65"/>
  <c r="AL648" i="65"/>
  <c r="AJ648" i="65" s="1"/>
  <c r="AN648" i="65"/>
  <c r="AM648" i="65" s="1"/>
  <c r="AQ648" i="65"/>
  <c r="AP648" i="65" s="1"/>
  <c r="AK648" i="65"/>
  <c r="AI648" i="65"/>
  <c r="AH648" i="65"/>
  <c r="O648" i="65"/>
  <c r="N648" i="65"/>
  <c r="I648" i="65"/>
  <c r="AL647" i="65"/>
  <c r="AJ647" i="65" s="1"/>
  <c r="AN647" i="65"/>
  <c r="AQ647" i="65"/>
  <c r="AM647" i="65"/>
  <c r="AK647" i="65"/>
  <c r="AI647" i="65"/>
  <c r="AH647" i="65"/>
  <c r="O647" i="65"/>
  <c r="N647" i="65"/>
  <c r="I647" i="65"/>
  <c r="AL646" i="65"/>
  <c r="AJ646" i="65" s="1"/>
  <c r="AN646" i="65"/>
  <c r="AM646" i="65" s="1"/>
  <c r="AQ646" i="65"/>
  <c r="AO646" i="65" s="1"/>
  <c r="AK646" i="65"/>
  <c r="T646" i="65" s="1"/>
  <c r="AI646" i="65"/>
  <c r="AH646" i="65"/>
  <c r="O646" i="65"/>
  <c r="N646" i="65"/>
  <c r="I646" i="65"/>
  <c r="AL645" i="65"/>
  <c r="AJ645" i="65" s="1"/>
  <c r="AN645" i="65"/>
  <c r="AM645" i="65" s="1"/>
  <c r="AQ645" i="65"/>
  <c r="AK645" i="65"/>
  <c r="T645" i="65" s="1"/>
  <c r="AI645" i="65"/>
  <c r="AH645" i="65"/>
  <c r="O645" i="65"/>
  <c r="N645" i="65"/>
  <c r="I645" i="65"/>
  <c r="AL644" i="65"/>
  <c r="AJ644" i="65" s="1"/>
  <c r="AN644" i="65"/>
  <c r="AQ644" i="65"/>
  <c r="AO644" i="65" s="1"/>
  <c r="AM644" i="65"/>
  <c r="AK644" i="65"/>
  <c r="T644" i="65" s="1"/>
  <c r="AI644" i="65"/>
  <c r="AH644" i="65"/>
  <c r="O644" i="65"/>
  <c r="N644" i="65"/>
  <c r="I644" i="65"/>
  <c r="AL643" i="65"/>
  <c r="AJ643" i="65" s="1"/>
  <c r="AN643" i="65"/>
  <c r="AM643" i="65" s="1"/>
  <c r="AQ643" i="65"/>
  <c r="AP643" i="65" s="1"/>
  <c r="AK643" i="65"/>
  <c r="T643" i="65" s="1"/>
  <c r="AI643" i="65"/>
  <c r="AH643" i="65"/>
  <c r="O643" i="65"/>
  <c r="N643" i="65"/>
  <c r="I643" i="65"/>
  <c r="AL642" i="65"/>
  <c r="AJ642" i="65"/>
  <c r="AN642" i="65"/>
  <c r="AM642" i="65" s="1"/>
  <c r="AQ642" i="65"/>
  <c r="AP642" i="65" s="1"/>
  <c r="AK642" i="65"/>
  <c r="T642" i="65" s="1"/>
  <c r="AI642" i="65"/>
  <c r="AH642" i="65"/>
  <c r="O642" i="65"/>
  <c r="N642" i="65"/>
  <c r="I642" i="65"/>
  <c r="AL641" i="65"/>
  <c r="AJ641" i="65"/>
  <c r="AN641" i="65"/>
  <c r="AQ641" i="65"/>
  <c r="AK641" i="65"/>
  <c r="T641" i="65" s="1"/>
  <c r="AI641" i="65"/>
  <c r="AH641" i="65"/>
  <c r="O641" i="65"/>
  <c r="N641" i="65"/>
  <c r="I641" i="65"/>
  <c r="AL640" i="65"/>
  <c r="AJ640" i="65" s="1"/>
  <c r="AN640" i="65"/>
  <c r="AM640" i="65" s="1"/>
  <c r="AQ640" i="65"/>
  <c r="AP640" i="65" s="1"/>
  <c r="AK640" i="65"/>
  <c r="AI640" i="65"/>
  <c r="AH640" i="65"/>
  <c r="O640" i="65"/>
  <c r="N640" i="65"/>
  <c r="I640" i="65"/>
  <c r="AL639" i="65"/>
  <c r="AJ639" i="65" s="1"/>
  <c r="AN639" i="65"/>
  <c r="AM639" i="65" s="1"/>
  <c r="AQ639" i="65"/>
  <c r="AP639" i="65" s="1"/>
  <c r="AK639" i="65"/>
  <c r="AI639" i="65"/>
  <c r="AH639" i="65"/>
  <c r="O639" i="65"/>
  <c r="N639" i="65"/>
  <c r="I639" i="65"/>
  <c r="AL638" i="65"/>
  <c r="AJ638" i="65" s="1"/>
  <c r="AN638" i="65"/>
  <c r="AM638" i="65" s="1"/>
  <c r="AQ638" i="65"/>
  <c r="AO638" i="65" s="1"/>
  <c r="AP638" i="65"/>
  <c r="AK638" i="65"/>
  <c r="T638" i="65" s="1"/>
  <c r="AI638" i="65"/>
  <c r="AH638" i="65"/>
  <c r="O638" i="65"/>
  <c r="N638" i="65"/>
  <c r="I638" i="65"/>
  <c r="AL637" i="65"/>
  <c r="AJ637" i="65" s="1"/>
  <c r="AN637" i="65"/>
  <c r="AM637" i="65" s="1"/>
  <c r="AQ637" i="65"/>
  <c r="AK637" i="65"/>
  <c r="T637" i="65" s="1"/>
  <c r="AI637" i="65"/>
  <c r="AH637" i="65"/>
  <c r="O637" i="65"/>
  <c r="N637" i="65"/>
  <c r="I637" i="65"/>
  <c r="AL636" i="65"/>
  <c r="AJ636" i="65" s="1"/>
  <c r="AN636" i="65"/>
  <c r="AM636" i="65" s="1"/>
  <c r="AQ636" i="65"/>
  <c r="AO636" i="65" s="1"/>
  <c r="AK636" i="65"/>
  <c r="T636" i="65" s="1"/>
  <c r="AI636" i="65"/>
  <c r="AH636" i="65"/>
  <c r="O636" i="65"/>
  <c r="N636" i="65"/>
  <c r="I636" i="65"/>
  <c r="AL635" i="65"/>
  <c r="AJ635" i="65" s="1"/>
  <c r="AN635" i="65"/>
  <c r="AM635" i="65" s="1"/>
  <c r="AQ635" i="65"/>
  <c r="AP635" i="65" s="1"/>
  <c r="AK635" i="65"/>
  <c r="T635" i="65" s="1"/>
  <c r="AI635" i="65"/>
  <c r="AH635" i="65"/>
  <c r="O635" i="65"/>
  <c r="N635" i="65"/>
  <c r="I635" i="65"/>
  <c r="AL634" i="65"/>
  <c r="AJ634" i="65" s="1"/>
  <c r="AN634" i="65"/>
  <c r="AM634" i="65" s="1"/>
  <c r="AQ634" i="65"/>
  <c r="AK634" i="65"/>
  <c r="T634" i="65" s="1"/>
  <c r="AI634" i="65"/>
  <c r="AH634" i="65"/>
  <c r="O634" i="65"/>
  <c r="N634" i="65"/>
  <c r="I634" i="65"/>
  <c r="AL633" i="65"/>
  <c r="AJ633" i="65" s="1"/>
  <c r="AN633" i="65"/>
  <c r="AM633" i="65" s="1"/>
  <c r="AR633" i="65"/>
  <c r="AS633" i="65" s="1"/>
  <c r="AQ633" i="65"/>
  <c r="AK633" i="65"/>
  <c r="AI633" i="65"/>
  <c r="AH633" i="65"/>
  <c r="T633" i="65"/>
  <c r="O633" i="65"/>
  <c r="N633" i="65"/>
  <c r="I633" i="65"/>
  <c r="AL632" i="65"/>
  <c r="AJ632" i="65" s="1"/>
  <c r="AN632" i="65"/>
  <c r="AM632" i="65" s="1"/>
  <c r="AQ632" i="65"/>
  <c r="AK632" i="65"/>
  <c r="AI632" i="65"/>
  <c r="AH632" i="65"/>
  <c r="O632" i="65"/>
  <c r="N632" i="65"/>
  <c r="I632" i="65"/>
  <c r="AL631" i="65"/>
  <c r="AJ631" i="65" s="1"/>
  <c r="AN631" i="65"/>
  <c r="AM631" i="65" s="1"/>
  <c r="AQ631" i="65"/>
  <c r="AK631" i="65"/>
  <c r="AI631" i="65"/>
  <c r="AH631" i="65"/>
  <c r="O631" i="65"/>
  <c r="N631" i="65"/>
  <c r="I631" i="65"/>
  <c r="AL630" i="65"/>
  <c r="AJ630" i="65" s="1"/>
  <c r="AN630" i="65"/>
  <c r="AM630" i="65" s="1"/>
  <c r="AI630" i="65"/>
  <c r="AQ630" i="65"/>
  <c r="AP630" i="65"/>
  <c r="AO630" i="65"/>
  <c r="AK630" i="65"/>
  <c r="AH630" i="65"/>
  <c r="O630" i="65"/>
  <c r="N630" i="65"/>
  <c r="I630" i="65"/>
  <c r="AL629" i="65"/>
  <c r="AJ629" i="65"/>
  <c r="AN629" i="65"/>
  <c r="AM629" i="65" s="1"/>
  <c r="AI629" i="65"/>
  <c r="AQ629" i="65"/>
  <c r="AO629" i="65" s="1"/>
  <c r="AK629" i="65"/>
  <c r="T629" i="65" s="1"/>
  <c r="AH629" i="65"/>
  <c r="O629" i="65"/>
  <c r="N629" i="65"/>
  <c r="I629" i="65"/>
  <c r="AL628" i="65"/>
  <c r="AJ628" i="65" s="1"/>
  <c r="AN628" i="65"/>
  <c r="AM628" i="65" s="1"/>
  <c r="AI628" i="65"/>
  <c r="AQ628" i="65"/>
  <c r="AP628" i="65" s="1"/>
  <c r="AK628" i="65"/>
  <c r="T628" i="65" s="1"/>
  <c r="AH628" i="65"/>
  <c r="O628" i="65"/>
  <c r="N628" i="65"/>
  <c r="I628" i="65"/>
  <c r="AL627" i="65"/>
  <c r="AJ627" i="65" s="1"/>
  <c r="AN627" i="65"/>
  <c r="AM627" i="65" s="1"/>
  <c r="AQ627" i="65"/>
  <c r="AP627" i="65" s="1"/>
  <c r="AO627" i="65"/>
  <c r="AK627" i="65"/>
  <c r="T627" i="65" s="1"/>
  <c r="AI627" i="65"/>
  <c r="AH627" i="65"/>
  <c r="O627" i="65"/>
  <c r="N627" i="65"/>
  <c r="I627" i="65"/>
  <c r="AL626" i="65"/>
  <c r="AJ626" i="65" s="1"/>
  <c r="AN626" i="65"/>
  <c r="AM626" i="65" s="1"/>
  <c r="AI626" i="65"/>
  <c r="AQ626" i="65"/>
  <c r="AK626" i="65"/>
  <c r="T626" i="65" s="1"/>
  <c r="AH626" i="65"/>
  <c r="O626" i="65"/>
  <c r="N626" i="65"/>
  <c r="I626" i="65"/>
  <c r="AL625" i="65"/>
  <c r="AJ625" i="65" s="1"/>
  <c r="AN625" i="65"/>
  <c r="AM625" i="65" s="1"/>
  <c r="AI625" i="65"/>
  <c r="AQ625" i="65"/>
  <c r="AK625" i="65"/>
  <c r="AH625" i="65"/>
  <c r="O625" i="65"/>
  <c r="N625" i="65"/>
  <c r="I625" i="65"/>
  <c r="AL624" i="65"/>
  <c r="AJ624" i="65" s="1"/>
  <c r="AN624" i="65"/>
  <c r="AM624" i="65" s="1"/>
  <c r="AI624" i="65"/>
  <c r="AQ624" i="65"/>
  <c r="AK624" i="65"/>
  <c r="T624" i="65" s="1"/>
  <c r="AH624" i="65"/>
  <c r="O624" i="65"/>
  <c r="N624" i="65"/>
  <c r="I624" i="65"/>
  <c r="AL623" i="65"/>
  <c r="AJ623" i="65" s="1"/>
  <c r="AN623" i="65"/>
  <c r="AM623" i="65" s="1"/>
  <c r="AI623" i="65"/>
  <c r="AQ623" i="65"/>
  <c r="AO623" i="65" s="1"/>
  <c r="AP623" i="65"/>
  <c r="AK623" i="65"/>
  <c r="T623" i="65" s="1"/>
  <c r="AH623" i="65"/>
  <c r="O623" i="65"/>
  <c r="N623" i="65"/>
  <c r="I623" i="65"/>
  <c r="AL622" i="65"/>
  <c r="AJ622" i="65" s="1"/>
  <c r="AN622" i="65"/>
  <c r="AM622" i="65" s="1"/>
  <c r="AI622" i="65"/>
  <c r="AQ622" i="65"/>
  <c r="AK622" i="65"/>
  <c r="T622" i="65" s="1"/>
  <c r="AH622" i="65"/>
  <c r="O622" i="65"/>
  <c r="N622" i="65"/>
  <c r="I622" i="65"/>
  <c r="AL621" i="65"/>
  <c r="AJ621" i="65" s="1"/>
  <c r="AN621" i="65"/>
  <c r="AM621" i="65" s="1"/>
  <c r="AQ621" i="65"/>
  <c r="AP621" i="65" s="1"/>
  <c r="AK621" i="65"/>
  <c r="AI621" i="65"/>
  <c r="AH621" i="65"/>
  <c r="T621" i="65"/>
  <c r="O621" i="65"/>
  <c r="N621" i="65"/>
  <c r="I621" i="65"/>
  <c r="AL620" i="65"/>
  <c r="AJ620" i="65"/>
  <c r="AN620" i="65"/>
  <c r="AM620" i="65" s="1"/>
  <c r="AQ620" i="65"/>
  <c r="AP620" i="65" s="1"/>
  <c r="AK620" i="65"/>
  <c r="T620" i="65" s="1"/>
  <c r="AI620" i="65"/>
  <c r="AH620" i="65"/>
  <c r="O620" i="65"/>
  <c r="N620" i="65"/>
  <c r="I620" i="65"/>
  <c r="AL619" i="65"/>
  <c r="AJ619" i="65" s="1"/>
  <c r="AN619" i="65"/>
  <c r="AM619" i="65" s="1"/>
  <c r="AQ619" i="65"/>
  <c r="AP619" i="65" s="1"/>
  <c r="AK619" i="65"/>
  <c r="AI619" i="65"/>
  <c r="AH619" i="65"/>
  <c r="T619" i="65"/>
  <c r="O619" i="65"/>
  <c r="N619" i="65"/>
  <c r="I619" i="65"/>
  <c r="AL618" i="65"/>
  <c r="AJ618" i="65" s="1"/>
  <c r="AN618" i="65"/>
  <c r="AM618" i="65" s="1"/>
  <c r="AQ618" i="65"/>
  <c r="AP618" i="65" s="1"/>
  <c r="AK618" i="65"/>
  <c r="T618" i="65" s="1"/>
  <c r="AI618" i="65"/>
  <c r="AH618" i="65"/>
  <c r="O618" i="65"/>
  <c r="N618" i="65"/>
  <c r="I618" i="65"/>
  <c r="AL617" i="65"/>
  <c r="AJ617" i="65" s="1"/>
  <c r="AN617" i="65"/>
  <c r="AQ617" i="65"/>
  <c r="AO617" i="65" s="1"/>
  <c r="U617" i="65" s="1"/>
  <c r="AK617" i="65"/>
  <c r="T617" i="65" s="1"/>
  <c r="AI617" i="65"/>
  <c r="AH617" i="65"/>
  <c r="O617" i="65"/>
  <c r="N617" i="65"/>
  <c r="I617" i="65"/>
  <c r="AL616" i="65"/>
  <c r="AJ616" i="65" s="1"/>
  <c r="AN616" i="65"/>
  <c r="AM616" i="65" s="1"/>
  <c r="AQ616" i="65"/>
  <c r="AP616" i="65" s="1"/>
  <c r="AK616" i="65"/>
  <c r="T616" i="65" s="1"/>
  <c r="AI616" i="65"/>
  <c r="AH616" i="65"/>
  <c r="O616" i="65"/>
  <c r="N616" i="65"/>
  <c r="I616" i="65"/>
  <c r="AL615" i="65"/>
  <c r="AJ615" i="65" s="1"/>
  <c r="AN615" i="65"/>
  <c r="AM615" i="65" s="1"/>
  <c r="AQ615" i="65"/>
  <c r="AP615" i="65" s="1"/>
  <c r="AK615" i="65"/>
  <c r="T615" i="65" s="1"/>
  <c r="AI615" i="65"/>
  <c r="AH615" i="65"/>
  <c r="O615" i="65"/>
  <c r="N615" i="65"/>
  <c r="I615" i="65"/>
  <c r="AL614" i="65"/>
  <c r="AJ614" i="65" s="1"/>
  <c r="AN614" i="65"/>
  <c r="AM614" i="65" s="1"/>
  <c r="AQ614" i="65"/>
  <c r="AK614" i="65"/>
  <c r="T614" i="65" s="1"/>
  <c r="AI614" i="65"/>
  <c r="AH614" i="65"/>
  <c r="O614" i="65"/>
  <c r="N614" i="65"/>
  <c r="I614" i="65"/>
  <c r="AL613" i="65"/>
  <c r="AJ613" i="65" s="1"/>
  <c r="AN613" i="65"/>
  <c r="AM613" i="65" s="1"/>
  <c r="AQ613" i="65"/>
  <c r="AP613" i="65" s="1"/>
  <c r="AO613" i="65"/>
  <c r="AK613" i="65"/>
  <c r="AI613" i="65"/>
  <c r="AH613" i="65"/>
  <c r="O613" i="65"/>
  <c r="N613" i="65"/>
  <c r="I613" i="65"/>
  <c r="AL612" i="65"/>
  <c r="AJ612" i="65" s="1"/>
  <c r="AN612" i="65"/>
  <c r="AM612" i="65" s="1"/>
  <c r="AI612" i="65"/>
  <c r="AQ612" i="65"/>
  <c r="AK612" i="65"/>
  <c r="AH612" i="65"/>
  <c r="T612" i="65"/>
  <c r="O612" i="65"/>
  <c r="N612" i="65"/>
  <c r="I612" i="65"/>
  <c r="AL611" i="65"/>
  <c r="AJ611" i="65" s="1"/>
  <c r="AN611" i="65"/>
  <c r="AM611" i="65" s="1"/>
  <c r="AI611" i="65"/>
  <c r="AQ611" i="65"/>
  <c r="AO611" i="65" s="1"/>
  <c r="AK611" i="65"/>
  <c r="T611" i="65" s="1"/>
  <c r="AH611" i="65"/>
  <c r="O611" i="65"/>
  <c r="N611" i="65"/>
  <c r="I611" i="65"/>
  <c r="AL610" i="65"/>
  <c r="AJ610" i="65" s="1"/>
  <c r="AN610" i="65"/>
  <c r="AM610" i="65" s="1"/>
  <c r="AI610" i="65"/>
  <c r="AQ610" i="65"/>
  <c r="AK610" i="65"/>
  <c r="AH610" i="65"/>
  <c r="T610" i="65"/>
  <c r="O610" i="65"/>
  <c r="N610" i="65"/>
  <c r="I610" i="65"/>
  <c r="AL609" i="65"/>
  <c r="AJ609" i="65" s="1"/>
  <c r="AN609" i="65"/>
  <c r="AM609" i="65" s="1"/>
  <c r="AI609" i="65"/>
  <c r="AQ609" i="65"/>
  <c r="AP609" i="65" s="1"/>
  <c r="AK609" i="65"/>
  <c r="T609" i="65" s="1"/>
  <c r="AH609" i="65"/>
  <c r="O609" i="65"/>
  <c r="N609" i="65"/>
  <c r="I609" i="65"/>
  <c r="AL608" i="65"/>
  <c r="AJ608" i="65" s="1"/>
  <c r="AN608" i="65"/>
  <c r="AM608" i="65" s="1"/>
  <c r="AI608" i="65"/>
  <c r="AQ608" i="65"/>
  <c r="AP608" i="65" s="1"/>
  <c r="AK608" i="65"/>
  <c r="AH608" i="65"/>
  <c r="O608" i="65"/>
  <c r="N608" i="65"/>
  <c r="I608" i="65"/>
  <c r="AL607" i="65"/>
  <c r="AJ607" i="65" s="1"/>
  <c r="AN607" i="65"/>
  <c r="AI607" i="65"/>
  <c r="AQ607" i="65"/>
  <c r="AP607" i="65" s="1"/>
  <c r="AK607" i="65"/>
  <c r="T607" i="65" s="1"/>
  <c r="AH607" i="65"/>
  <c r="O607" i="65"/>
  <c r="N607" i="65"/>
  <c r="I607" i="65"/>
  <c r="AL606" i="65"/>
  <c r="AJ606" i="65" s="1"/>
  <c r="AN606" i="65"/>
  <c r="AM606" i="65" s="1"/>
  <c r="AI606" i="65"/>
  <c r="AQ606" i="65"/>
  <c r="AO606" i="65" s="1"/>
  <c r="AK606" i="65"/>
  <c r="T606" i="65" s="1"/>
  <c r="AH606" i="65"/>
  <c r="O606" i="65"/>
  <c r="N606" i="65"/>
  <c r="I606" i="65"/>
  <c r="AL605" i="65"/>
  <c r="AJ605" i="65" s="1"/>
  <c r="AN605" i="65"/>
  <c r="AM605" i="65" s="1"/>
  <c r="AQ605" i="65"/>
  <c r="AK605" i="65"/>
  <c r="T605" i="65" s="1"/>
  <c r="AI605" i="65"/>
  <c r="AH605" i="65"/>
  <c r="O605" i="65"/>
  <c r="N605" i="65"/>
  <c r="I605" i="65"/>
  <c r="AL604" i="65"/>
  <c r="AJ604" i="65" s="1"/>
  <c r="AN604" i="65"/>
  <c r="AM604" i="65" s="1"/>
  <c r="AI604" i="65"/>
  <c r="AQ604" i="65"/>
  <c r="AK604" i="65"/>
  <c r="T604" i="65" s="1"/>
  <c r="AH604" i="65"/>
  <c r="O604" i="65"/>
  <c r="N604" i="65"/>
  <c r="I604" i="65"/>
  <c r="AL603" i="65"/>
  <c r="AJ603" i="65" s="1"/>
  <c r="AN603" i="65"/>
  <c r="AM603" i="65" s="1"/>
  <c r="AI603" i="65"/>
  <c r="AQ603" i="65"/>
  <c r="AO603" i="65" s="1"/>
  <c r="AK603" i="65"/>
  <c r="T603" i="65" s="1"/>
  <c r="AH603" i="65"/>
  <c r="O603" i="65"/>
  <c r="N603" i="65"/>
  <c r="I603" i="65"/>
  <c r="AL602" i="65"/>
  <c r="AJ602" i="65" s="1"/>
  <c r="AN602" i="65"/>
  <c r="AI602" i="65"/>
  <c r="AQ602" i="65"/>
  <c r="AM602" i="65"/>
  <c r="AK602" i="65"/>
  <c r="T602" i="65" s="1"/>
  <c r="AH602" i="65"/>
  <c r="O602" i="65"/>
  <c r="N602" i="65"/>
  <c r="I602" i="65"/>
  <c r="AL601" i="65"/>
  <c r="AJ601" i="65" s="1"/>
  <c r="AN601" i="65"/>
  <c r="AM601" i="65" s="1"/>
  <c r="AI601" i="65"/>
  <c r="AQ601" i="65"/>
  <c r="AP601" i="65" s="1"/>
  <c r="AK601" i="65"/>
  <c r="T601" i="65" s="1"/>
  <c r="AH601" i="65"/>
  <c r="O601" i="65"/>
  <c r="N601" i="65"/>
  <c r="I601" i="65"/>
  <c r="AL600" i="65"/>
  <c r="AJ600" i="65" s="1"/>
  <c r="AN600" i="65"/>
  <c r="AM600" i="65" s="1"/>
  <c r="AI600" i="65"/>
  <c r="AQ600" i="65"/>
  <c r="AP600" i="65" s="1"/>
  <c r="AK600" i="65"/>
  <c r="AH600" i="65"/>
  <c r="O600" i="65"/>
  <c r="N600" i="65"/>
  <c r="I600" i="65"/>
  <c r="AL599" i="65"/>
  <c r="AJ599" i="65" s="1"/>
  <c r="AN599" i="65"/>
  <c r="AQ599" i="65"/>
  <c r="AP599" i="65" s="1"/>
  <c r="AK599" i="65"/>
  <c r="T599" i="65" s="1"/>
  <c r="AI599" i="65"/>
  <c r="AH599" i="65"/>
  <c r="O599" i="65"/>
  <c r="N599" i="65"/>
  <c r="I599" i="65"/>
  <c r="AL598" i="65"/>
  <c r="AJ598" i="65" s="1"/>
  <c r="AN598" i="65"/>
  <c r="AM598" i="65" s="1"/>
  <c r="AQ598" i="65"/>
  <c r="AP598" i="65" s="1"/>
  <c r="AO598" i="65"/>
  <c r="U598" i="65" s="1"/>
  <c r="AK598" i="65"/>
  <c r="AI598" i="65"/>
  <c r="AH598" i="65"/>
  <c r="O598" i="65"/>
  <c r="N598" i="65"/>
  <c r="I598" i="65"/>
  <c r="AL597" i="65"/>
  <c r="AJ597" i="65" s="1"/>
  <c r="AN597" i="65"/>
  <c r="AQ597" i="65"/>
  <c r="AP597" i="65" s="1"/>
  <c r="AM597" i="65"/>
  <c r="AK597" i="65"/>
  <c r="T597" i="65" s="1"/>
  <c r="AI597" i="65"/>
  <c r="AH597" i="65"/>
  <c r="O597" i="65"/>
  <c r="N597" i="65"/>
  <c r="I597" i="65"/>
  <c r="AL596" i="65"/>
  <c r="AJ596" i="65" s="1"/>
  <c r="AN596" i="65"/>
  <c r="AM596" i="65" s="1"/>
  <c r="AQ596" i="65"/>
  <c r="AP596" i="65"/>
  <c r="AO596" i="65"/>
  <c r="AK596" i="65"/>
  <c r="T596" i="65" s="1"/>
  <c r="AI596" i="65"/>
  <c r="AH596" i="65"/>
  <c r="O596" i="65"/>
  <c r="N596" i="65"/>
  <c r="I596" i="65"/>
  <c r="AL595" i="65"/>
  <c r="AJ595" i="65" s="1"/>
  <c r="AN595" i="65"/>
  <c r="AM595" i="65" s="1"/>
  <c r="AQ595" i="65"/>
  <c r="AP595" i="65" s="1"/>
  <c r="AK595" i="65"/>
  <c r="T595" i="65" s="1"/>
  <c r="AI595" i="65"/>
  <c r="AH595" i="65"/>
  <c r="O595" i="65"/>
  <c r="N595" i="65"/>
  <c r="I595" i="65"/>
  <c r="AL594" i="65"/>
  <c r="AJ594" i="65" s="1"/>
  <c r="AN594" i="65"/>
  <c r="AM594" i="65" s="1"/>
  <c r="AQ594" i="65"/>
  <c r="AK594" i="65"/>
  <c r="T594" i="65" s="1"/>
  <c r="AI594" i="65"/>
  <c r="AH594" i="65"/>
  <c r="O594" i="65"/>
  <c r="N594" i="65"/>
  <c r="I594" i="65"/>
  <c r="AL593" i="65"/>
  <c r="AJ593" i="65" s="1"/>
  <c r="AN593" i="65"/>
  <c r="AM593" i="65" s="1"/>
  <c r="AQ593" i="65"/>
  <c r="AK593" i="65"/>
  <c r="T593" i="65" s="1"/>
  <c r="AI593" i="65"/>
  <c r="AH593" i="65"/>
  <c r="O593" i="65"/>
  <c r="N593" i="65"/>
  <c r="I593" i="65"/>
  <c r="AL592" i="65"/>
  <c r="AJ592" i="65" s="1"/>
  <c r="AN592" i="65"/>
  <c r="AM592" i="65" s="1"/>
  <c r="AQ592" i="65"/>
  <c r="AP592" i="65" s="1"/>
  <c r="AK592" i="65"/>
  <c r="AI592" i="65"/>
  <c r="AH592" i="65"/>
  <c r="T592" i="65"/>
  <c r="O592" i="65"/>
  <c r="N592" i="65"/>
  <c r="I592" i="65"/>
  <c r="AL591" i="65"/>
  <c r="AJ591" i="65" s="1"/>
  <c r="AN591" i="65"/>
  <c r="AM591" i="65" s="1"/>
  <c r="AQ591" i="65"/>
  <c r="AP591" i="65" s="1"/>
  <c r="AK591" i="65"/>
  <c r="T591" i="65" s="1"/>
  <c r="AI591" i="65"/>
  <c r="AH591" i="65"/>
  <c r="O591" i="65"/>
  <c r="N591" i="65"/>
  <c r="I591" i="65"/>
  <c r="AL590" i="65"/>
  <c r="AJ590" i="65" s="1"/>
  <c r="AN590" i="65"/>
  <c r="AM590" i="65" s="1"/>
  <c r="AQ590" i="65"/>
  <c r="AP590" i="65" s="1"/>
  <c r="AK590" i="65"/>
  <c r="T590" i="65" s="1"/>
  <c r="AI590" i="65"/>
  <c r="AH590" i="65"/>
  <c r="O590" i="65"/>
  <c r="N590" i="65"/>
  <c r="I590" i="65"/>
  <c r="AL589" i="65"/>
  <c r="AJ589" i="65" s="1"/>
  <c r="AN589" i="65"/>
  <c r="AM589" i="65" s="1"/>
  <c r="AQ589" i="65"/>
  <c r="AP589" i="65" s="1"/>
  <c r="AK589" i="65"/>
  <c r="T589" i="65" s="1"/>
  <c r="AI589" i="65"/>
  <c r="AH589" i="65"/>
  <c r="O589" i="65"/>
  <c r="N589" i="65"/>
  <c r="I589" i="65"/>
  <c r="AL588" i="65"/>
  <c r="AJ588" i="65" s="1"/>
  <c r="AN588" i="65"/>
  <c r="AM588" i="65" s="1"/>
  <c r="AQ588" i="65"/>
  <c r="AO588" i="65" s="1"/>
  <c r="AK588" i="65"/>
  <c r="T588" i="65" s="1"/>
  <c r="AI588" i="65"/>
  <c r="AH588" i="65"/>
  <c r="O588" i="65"/>
  <c r="N588" i="65"/>
  <c r="I588" i="65"/>
  <c r="AL587" i="65"/>
  <c r="AJ587" i="65" s="1"/>
  <c r="AN587" i="65"/>
  <c r="AM587" i="65" s="1"/>
  <c r="AQ587" i="65"/>
  <c r="AK587" i="65"/>
  <c r="T587" i="65" s="1"/>
  <c r="AI587" i="65"/>
  <c r="AH587" i="65"/>
  <c r="O587" i="65"/>
  <c r="N587" i="65"/>
  <c r="I587" i="65"/>
  <c r="AL586" i="65"/>
  <c r="AJ586" i="65" s="1"/>
  <c r="AN586" i="65"/>
  <c r="AM586" i="65" s="1"/>
  <c r="AI586" i="65"/>
  <c r="AQ586" i="65"/>
  <c r="AK586" i="65"/>
  <c r="T586" i="65" s="1"/>
  <c r="AH586" i="65"/>
  <c r="O586" i="65"/>
  <c r="N586" i="65"/>
  <c r="I586" i="65"/>
  <c r="AL585" i="65"/>
  <c r="AJ585" i="65" s="1"/>
  <c r="AN585" i="65"/>
  <c r="AM585" i="65" s="1"/>
  <c r="AI585" i="65"/>
  <c r="AQ585" i="65"/>
  <c r="AK585" i="65"/>
  <c r="T585" i="65" s="1"/>
  <c r="AH585" i="65"/>
  <c r="O585" i="65"/>
  <c r="N585" i="65"/>
  <c r="I585" i="65"/>
  <c r="AL584" i="65"/>
  <c r="AJ584" i="65" s="1"/>
  <c r="AN584" i="65"/>
  <c r="AM584" i="65" s="1"/>
  <c r="AQ584" i="65"/>
  <c r="AK584" i="65"/>
  <c r="T584" i="65" s="1"/>
  <c r="AI584" i="65"/>
  <c r="AH584" i="65"/>
  <c r="O584" i="65"/>
  <c r="N584" i="65"/>
  <c r="I584" i="65"/>
  <c r="AL583" i="65"/>
  <c r="AJ583" i="65"/>
  <c r="AN583" i="65"/>
  <c r="AM583" i="65" s="1"/>
  <c r="AI583" i="65"/>
  <c r="AQ583" i="65"/>
  <c r="AP583" i="65" s="1"/>
  <c r="AO583" i="65"/>
  <c r="AK583" i="65"/>
  <c r="T583" i="65" s="1"/>
  <c r="AH583" i="65"/>
  <c r="O583" i="65"/>
  <c r="N583" i="65"/>
  <c r="I583" i="65"/>
  <c r="AL582" i="65"/>
  <c r="AJ582" i="65" s="1"/>
  <c r="AN582" i="65"/>
  <c r="AM582" i="65" s="1"/>
  <c r="AI582" i="65"/>
  <c r="AQ582" i="65"/>
  <c r="AK582" i="65"/>
  <c r="T582" i="65" s="1"/>
  <c r="AH582" i="65"/>
  <c r="O582" i="65"/>
  <c r="N582" i="65"/>
  <c r="I582" i="65"/>
  <c r="AL581" i="65"/>
  <c r="AJ581" i="65" s="1"/>
  <c r="AN581" i="65"/>
  <c r="AM581" i="65" s="1"/>
  <c r="AI581" i="65"/>
  <c r="AQ581" i="65"/>
  <c r="AP581" i="65" s="1"/>
  <c r="AK581" i="65"/>
  <c r="T581" i="65" s="1"/>
  <c r="AH581" i="65"/>
  <c r="O581" i="65"/>
  <c r="N581" i="65"/>
  <c r="I581" i="65"/>
  <c r="AL580" i="65"/>
  <c r="AJ580" i="65" s="1"/>
  <c r="AN580" i="65"/>
  <c r="AM580" i="65" s="1"/>
  <c r="AI580" i="65"/>
  <c r="AQ580" i="65"/>
  <c r="AP580" i="65" s="1"/>
  <c r="AK580" i="65"/>
  <c r="AH580" i="65"/>
  <c r="T580" i="65"/>
  <c r="O580" i="65"/>
  <c r="N580" i="65"/>
  <c r="I580" i="65"/>
  <c r="AL579" i="65"/>
  <c r="AJ579" i="65" s="1"/>
  <c r="AN579" i="65"/>
  <c r="AM579" i="65" s="1"/>
  <c r="AI579" i="65"/>
  <c r="AQ579" i="65"/>
  <c r="AO579" i="65" s="1"/>
  <c r="AK579" i="65"/>
  <c r="AH579" i="65"/>
  <c r="T579" i="65"/>
  <c r="O579" i="65"/>
  <c r="N579" i="65"/>
  <c r="I579" i="65"/>
  <c r="AL578" i="65"/>
  <c r="AJ578" i="65" s="1"/>
  <c r="AN578" i="65"/>
  <c r="AM578" i="65" s="1"/>
  <c r="AI578" i="65"/>
  <c r="AQ578" i="65"/>
  <c r="AO578" i="65" s="1"/>
  <c r="AK578" i="65"/>
  <c r="T578" i="65" s="1"/>
  <c r="AH578" i="65"/>
  <c r="O578" i="65"/>
  <c r="N578" i="65"/>
  <c r="I578" i="65"/>
  <c r="AL577" i="65"/>
  <c r="AJ577" i="65" s="1"/>
  <c r="AN577" i="65"/>
  <c r="AM577" i="65" s="1"/>
  <c r="AI577" i="65"/>
  <c r="AQ577" i="65"/>
  <c r="AK577" i="65"/>
  <c r="AH577" i="65"/>
  <c r="T577" i="65"/>
  <c r="O577" i="65"/>
  <c r="N577" i="65"/>
  <c r="I577" i="65"/>
  <c r="AL576" i="65"/>
  <c r="AJ576" i="65" s="1"/>
  <c r="AN576" i="65"/>
  <c r="AM576" i="65" s="1"/>
  <c r="AI576" i="65"/>
  <c r="AQ576" i="65"/>
  <c r="AP576" i="65" s="1"/>
  <c r="AK576" i="65"/>
  <c r="T576" i="65" s="1"/>
  <c r="AH576" i="65"/>
  <c r="O576" i="65"/>
  <c r="N576" i="65"/>
  <c r="I576" i="65"/>
  <c r="AL575" i="65"/>
  <c r="AJ575" i="65" s="1"/>
  <c r="AN575" i="65"/>
  <c r="AM575" i="65" s="1"/>
  <c r="AI575" i="65"/>
  <c r="AQ575" i="65"/>
  <c r="AK575" i="65"/>
  <c r="T575" i="65" s="1"/>
  <c r="AH575" i="65"/>
  <c r="O575" i="65"/>
  <c r="N575" i="65"/>
  <c r="I575" i="65"/>
  <c r="AL574" i="65"/>
  <c r="AJ574" i="65" s="1"/>
  <c r="AN574" i="65"/>
  <c r="AM574" i="65" s="1"/>
  <c r="AQ574" i="65"/>
  <c r="AK574" i="65"/>
  <c r="T574" i="65" s="1"/>
  <c r="AI574" i="65"/>
  <c r="AH574" i="65"/>
  <c r="O574" i="65"/>
  <c r="N574" i="65"/>
  <c r="I574" i="65"/>
  <c r="AL573" i="65"/>
  <c r="AJ573" i="65" s="1"/>
  <c r="AN573" i="65"/>
  <c r="AM573" i="65" s="1"/>
  <c r="AQ573" i="65"/>
  <c r="AP573" i="65" s="1"/>
  <c r="AO573" i="65"/>
  <c r="AK573" i="65"/>
  <c r="T573" i="65" s="1"/>
  <c r="AI573" i="65"/>
  <c r="AH573" i="65"/>
  <c r="O573" i="65"/>
  <c r="N573" i="65"/>
  <c r="I573" i="65"/>
  <c r="AL572" i="65"/>
  <c r="AJ572" i="65" s="1"/>
  <c r="AN572" i="65"/>
  <c r="AM572" i="65" s="1"/>
  <c r="AQ572" i="65"/>
  <c r="AO572" i="65" s="1"/>
  <c r="AP572" i="65"/>
  <c r="AK572" i="65"/>
  <c r="AI572" i="65"/>
  <c r="AH572" i="65"/>
  <c r="O572" i="65"/>
  <c r="N572" i="65"/>
  <c r="I572" i="65"/>
  <c r="AL571" i="65"/>
  <c r="AJ571" i="65" s="1"/>
  <c r="AN571" i="65"/>
  <c r="AM571" i="65" s="1"/>
  <c r="AI571" i="65"/>
  <c r="AQ571" i="65"/>
  <c r="AO571" i="65" s="1"/>
  <c r="AK571" i="65"/>
  <c r="AH571" i="65"/>
  <c r="T571" i="65"/>
  <c r="O571" i="65"/>
  <c r="N571" i="65"/>
  <c r="I571" i="65"/>
  <c r="AL570" i="65"/>
  <c r="AJ570" i="65" s="1"/>
  <c r="AN570" i="65"/>
  <c r="AM570" i="65" s="1"/>
  <c r="AI570" i="65"/>
  <c r="AQ570" i="65"/>
  <c r="AO570" i="65" s="1"/>
  <c r="AK570" i="65"/>
  <c r="T570" i="65" s="1"/>
  <c r="AH570" i="65"/>
  <c r="O570" i="65"/>
  <c r="N570" i="65"/>
  <c r="I570" i="65"/>
  <c r="AL569" i="65"/>
  <c r="AJ569" i="65" s="1"/>
  <c r="AN569" i="65"/>
  <c r="AM569" i="65" s="1"/>
  <c r="AI569" i="65"/>
  <c r="AQ569" i="65"/>
  <c r="AK569" i="65"/>
  <c r="AH569" i="65"/>
  <c r="T569" i="65"/>
  <c r="O569" i="65"/>
  <c r="N569" i="65"/>
  <c r="I569" i="65"/>
  <c r="AL568" i="65"/>
  <c r="AJ568" i="65" s="1"/>
  <c r="AN568" i="65"/>
  <c r="AM568" i="65" s="1"/>
  <c r="AI568" i="65"/>
  <c r="AQ568" i="65"/>
  <c r="AK568" i="65"/>
  <c r="T568" i="65" s="1"/>
  <c r="AH568" i="65"/>
  <c r="O568" i="65"/>
  <c r="N568" i="65"/>
  <c r="I568" i="65"/>
  <c r="AL567" i="65"/>
  <c r="AJ567" i="65" s="1"/>
  <c r="AN567" i="65"/>
  <c r="AM567" i="65" s="1"/>
  <c r="AI567" i="65"/>
  <c r="AQ567" i="65"/>
  <c r="AP567" i="65" s="1"/>
  <c r="AO567" i="65"/>
  <c r="AK567" i="65"/>
  <c r="T567" i="65" s="1"/>
  <c r="AH567" i="65"/>
  <c r="O567" i="65"/>
  <c r="N567" i="65"/>
  <c r="I567" i="65"/>
  <c r="AL566" i="65"/>
  <c r="AJ566" i="65"/>
  <c r="AN566" i="65"/>
  <c r="AM566" i="65" s="1"/>
  <c r="AI566" i="65"/>
  <c r="AQ566" i="65"/>
  <c r="AP566" i="65" s="1"/>
  <c r="AO566" i="65"/>
  <c r="U566" i="65" s="1"/>
  <c r="AK566" i="65"/>
  <c r="T566" i="65" s="1"/>
  <c r="AH566" i="65"/>
  <c r="O566" i="65"/>
  <c r="N566" i="65"/>
  <c r="I566" i="65"/>
  <c r="AL565" i="65"/>
  <c r="AJ565" i="65" s="1"/>
  <c r="AN565" i="65"/>
  <c r="AM565" i="65" s="1"/>
  <c r="AI565" i="65"/>
  <c r="AQ565" i="65"/>
  <c r="AK565" i="65"/>
  <c r="T565" i="65" s="1"/>
  <c r="AH565" i="65"/>
  <c r="O565" i="65"/>
  <c r="N565" i="65"/>
  <c r="I565" i="65"/>
  <c r="AL564" i="65"/>
  <c r="AJ564" i="65" s="1"/>
  <c r="AN564" i="65"/>
  <c r="AM564" i="65" s="1"/>
  <c r="AI564" i="65"/>
  <c r="AQ564" i="65"/>
  <c r="AO564" i="65" s="1"/>
  <c r="AK564" i="65"/>
  <c r="T564" i="65" s="1"/>
  <c r="AH564" i="65"/>
  <c r="O564" i="65"/>
  <c r="N564" i="65"/>
  <c r="I564" i="65"/>
  <c r="AL563" i="65"/>
  <c r="AJ563" i="65" s="1"/>
  <c r="AN563" i="65"/>
  <c r="AM563" i="65" s="1"/>
  <c r="AI563" i="65"/>
  <c r="AQ563" i="65"/>
  <c r="AP563" i="65" s="1"/>
  <c r="AK563" i="65"/>
  <c r="T563" i="65" s="1"/>
  <c r="AH563" i="65"/>
  <c r="O563" i="65"/>
  <c r="N563" i="65"/>
  <c r="I563" i="65"/>
  <c r="AL562" i="65"/>
  <c r="AJ562" i="65" s="1"/>
  <c r="AN562" i="65"/>
  <c r="AM562" i="65" s="1"/>
  <c r="AI562" i="65"/>
  <c r="AQ562" i="65"/>
  <c r="AP562" i="65" s="1"/>
  <c r="AK562" i="65"/>
  <c r="T562" i="65" s="1"/>
  <c r="AH562" i="65"/>
  <c r="O562" i="65"/>
  <c r="N562" i="65"/>
  <c r="I562" i="65"/>
  <c r="AL561" i="65"/>
  <c r="AJ561" i="65" s="1"/>
  <c r="AN561" i="65"/>
  <c r="AM561" i="65" s="1"/>
  <c r="AQ561" i="65"/>
  <c r="AP561" i="65" s="1"/>
  <c r="AI561" i="65"/>
  <c r="AH561" i="65"/>
  <c r="O561" i="65"/>
  <c r="N561" i="65"/>
  <c r="I561" i="65"/>
  <c r="AL560" i="65"/>
  <c r="AJ560" i="65" s="1"/>
  <c r="AN560" i="65"/>
  <c r="AM560" i="65" s="1"/>
  <c r="AQ560" i="65"/>
  <c r="AO560" i="65" s="1"/>
  <c r="U560" i="65" s="1"/>
  <c r="AI560" i="65"/>
  <c r="AH560" i="65"/>
  <c r="O560" i="65"/>
  <c r="N560" i="65"/>
  <c r="I560" i="65"/>
  <c r="AL559" i="65"/>
  <c r="AJ559" i="65" s="1"/>
  <c r="T559" i="65" s="1"/>
  <c r="AN559" i="65"/>
  <c r="AM559" i="65" s="1"/>
  <c r="AQ559" i="65"/>
  <c r="AP559" i="65" s="1"/>
  <c r="AI559" i="65"/>
  <c r="AH559" i="65"/>
  <c r="O559" i="65"/>
  <c r="N559" i="65"/>
  <c r="I559" i="65"/>
  <c r="AL558" i="65"/>
  <c r="AJ558" i="65" s="1"/>
  <c r="AN558" i="65"/>
  <c r="AM558" i="65" s="1"/>
  <c r="AQ558" i="65"/>
  <c r="AP558" i="65" s="1"/>
  <c r="AI558" i="65"/>
  <c r="AH558" i="65"/>
  <c r="O558" i="65"/>
  <c r="N558" i="65"/>
  <c r="I558" i="65"/>
  <c r="AL557" i="65"/>
  <c r="AJ557" i="65" s="1"/>
  <c r="AN557" i="65"/>
  <c r="AI557" i="65"/>
  <c r="AQ557" i="65"/>
  <c r="AO557" i="65" s="1"/>
  <c r="U557" i="65" s="1"/>
  <c r="AH557" i="65"/>
  <c r="O557" i="65"/>
  <c r="N557" i="65"/>
  <c r="I557" i="65"/>
  <c r="AL556" i="65"/>
  <c r="AJ556" i="65" s="1"/>
  <c r="AN556" i="65"/>
  <c r="AM556" i="65" s="1"/>
  <c r="AQ556" i="65"/>
  <c r="AI556" i="65"/>
  <c r="AH556" i="65"/>
  <c r="O556" i="65"/>
  <c r="N556" i="65"/>
  <c r="I556" i="65"/>
  <c r="AL555" i="65"/>
  <c r="AJ555" i="65" s="1"/>
  <c r="AN555" i="65"/>
  <c r="AM555" i="65" s="1"/>
  <c r="AQ555" i="65"/>
  <c r="AP555" i="65" s="1"/>
  <c r="AO555" i="65"/>
  <c r="U555" i="65" s="1"/>
  <c r="AI555" i="65"/>
  <c r="AH555" i="65"/>
  <c r="O555" i="65"/>
  <c r="N555" i="65"/>
  <c r="I555" i="65"/>
  <c r="AL554" i="65"/>
  <c r="AJ554" i="65" s="1"/>
  <c r="AN554" i="65"/>
  <c r="AQ554" i="65"/>
  <c r="AP554" i="65" s="1"/>
  <c r="AI554" i="65"/>
  <c r="AH554" i="65"/>
  <c r="O554" i="65"/>
  <c r="N554" i="65"/>
  <c r="I554" i="65"/>
  <c r="AL553" i="65"/>
  <c r="AJ553" i="65" s="1"/>
  <c r="AN553" i="65"/>
  <c r="AM553" i="65" s="1"/>
  <c r="AR553" i="65"/>
  <c r="AI553" i="65"/>
  <c r="AQ553" i="65"/>
  <c r="AP553" i="65" s="1"/>
  <c r="AH553" i="65"/>
  <c r="O553" i="65"/>
  <c r="N553" i="65"/>
  <c r="I553" i="65"/>
  <c r="AL552" i="65"/>
  <c r="AJ552" i="65" s="1"/>
  <c r="AN552" i="65"/>
  <c r="AM552" i="65" s="1"/>
  <c r="AI552" i="65"/>
  <c r="AQ552" i="65"/>
  <c r="AP552" i="65" s="1"/>
  <c r="AO552" i="65"/>
  <c r="AH552" i="65"/>
  <c r="U552" i="65"/>
  <c r="O552" i="65"/>
  <c r="N552" i="65"/>
  <c r="I552" i="65"/>
  <c r="AL551" i="65"/>
  <c r="AJ551" i="65" s="1"/>
  <c r="AN551" i="65"/>
  <c r="AM551" i="65" s="1"/>
  <c r="AI551" i="65"/>
  <c r="AQ551" i="65"/>
  <c r="AH551" i="65"/>
  <c r="O551" i="65"/>
  <c r="N551" i="65"/>
  <c r="I551" i="65"/>
  <c r="AL550" i="65"/>
  <c r="AJ550" i="65" s="1"/>
  <c r="AN550" i="65"/>
  <c r="AM550" i="65" s="1"/>
  <c r="AI550" i="65"/>
  <c r="AQ550" i="65"/>
  <c r="AP550" i="65" s="1"/>
  <c r="AH550" i="65"/>
  <c r="O550" i="65"/>
  <c r="N550" i="65"/>
  <c r="I550" i="65"/>
  <c r="AL549" i="65"/>
  <c r="AJ549" i="65" s="1"/>
  <c r="AN549" i="65"/>
  <c r="AM549" i="65" s="1"/>
  <c r="AI549" i="65"/>
  <c r="AQ549" i="65"/>
  <c r="AH549" i="65"/>
  <c r="O549" i="65"/>
  <c r="N549" i="65"/>
  <c r="I549" i="65"/>
  <c r="AL548" i="65"/>
  <c r="AJ548" i="65" s="1"/>
  <c r="AN548" i="65"/>
  <c r="AM548" i="65" s="1"/>
  <c r="AI548" i="65"/>
  <c r="AQ548" i="65"/>
  <c r="AP548" i="65" s="1"/>
  <c r="AH548" i="65"/>
  <c r="O548" i="65"/>
  <c r="N548" i="65"/>
  <c r="I548" i="65"/>
  <c r="AL547" i="65"/>
  <c r="AJ547" i="65" s="1"/>
  <c r="AN547" i="65"/>
  <c r="AM547" i="65" s="1"/>
  <c r="AI547" i="65"/>
  <c r="AQ547" i="65"/>
  <c r="AH547" i="65"/>
  <c r="O547" i="65"/>
  <c r="N547" i="65"/>
  <c r="I547" i="65"/>
  <c r="AL546" i="65"/>
  <c r="AJ546" i="65" s="1"/>
  <c r="AN546" i="65"/>
  <c r="AM546" i="65" s="1"/>
  <c r="AI546" i="65"/>
  <c r="AQ546" i="65"/>
  <c r="AP546" i="65" s="1"/>
  <c r="AH546" i="65"/>
  <c r="O546" i="65"/>
  <c r="N546" i="65"/>
  <c r="I546" i="65"/>
  <c r="AL545" i="65"/>
  <c r="AJ545" i="65" s="1"/>
  <c r="AN545" i="65"/>
  <c r="AM545" i="65" s="1"/>
  <c r="AI545" i="65"/>
  <c r="AQ545" i="65"/>
  <c r="AH545" i="65"/>
  <c r="O545" i="65"/>
  <c r="N545" i="65"/>
  <c r="I545" i="65"/>
  <c r="AL544" i="65"/>
  <c r="AJ544" i="65" s="1"/>
  <c r="AN544" i="65"/>
  <c r="AM544" i="65" s="1"/>
  <c r="AI544" i="65"/>
  <c r="AQ544" i="65"/>
  <c r="AP544" i="65" s="1"/>
  <c r="AO544" i="65"/>
  <c r="U544" i="65" s="1"/>
  <c r="AH544" i="65"/>
  <c r="O544" i="65"/>
  <c r="N544" i="65"/>
  <c r="I544" i="65"/>
  <c r="AL543" i="65"/>
  <c r="AJ543" i="65" s="1"/>
  <c r="AN543" i="65"/>
  <c r="AM543" i="65" s="1"/>
  <c r="AI543" i="65"/>
  <c r="AQ543" i="65"/>
  <c r="AH543" i="65"/>
  <c r="O543" i="65"/>
  <c r="N543" i="65"/>
  <c r="I543" i="65"/>
  <c r="AL542" i="65"/>
  <c r="AJ542" i="65" s="1"/>
  <c r="AN542" i="65"/>
  <c r="AM542" i="65" s="1"/>
  <c r="AI542" i="65"/>
  <c r="AQ542" i="65"/>
  <c r="AH542" i="65"/>
  <c r="O542" i="65"/>
  <c r="N542" i="65"/>
  <c r="I542" i="65"/>
  <c r="AL541" i="65"/>
  <c r="AJ541" i="65" s="1"/>
  <c r="AN541" i="65"/>
  <c r="AM541" i="65" s="1"/>
  <c r="AQ541" i="65"/>
  <c r="AP541" i="65" s="1"/>
  <c r="AK541" i="65"/>
  <c r="AI541" i="65"/>
  <c r="AH541" i="65"/>
  <c r="O541" i="65"/>
  <c r="N541" i="65"/>
  <c r="I541" i="65"/>
  <c r="AL540" i="65"/>
  <c r="AJ540" i="65" s="1"/>
  <c r="AN540" i="65"/>
  <c r="AM540" i="65" s="1"/>
  <c r="AQ540" i="65"/>
  <c r="AP540" i="65" s="1"/>
  <c r="AK540" i="65"/>
  <c r="AI540" i="65"/>
  <c r="AH540" i="65"/>
  <c r="O540" i="65"/>
  <c r="N540" i="65"/>
  <c r="I540" i="65"/>
  <c r="AL539" i="65"/>
  <c r="AJ539" i="65" s="1"/>
  <c r="T539" i="65" s="1"/>
  <c r="AN539" i="65"/>
  <c r="AM539" i="65" s="1"/>
  <c r="AQ539" i="65"/>
  <c r="AK539" i="65"/>
  <c r="AI539" i="65"/>
  <c r="AH539" i="65"/>
  <c r="O539" i="65"/>
  <c r="N539" i="65"/>
  <c r="I539" i="65"/>
  <c r="AL538" i="65"/>
  <c r="AJ538" i="65" s="1"/>
  <c r="AN538" i="65"/>
  <c r="AM538" i="65" s="1"/>
  <c r="AQ538" i="65"/>
  <c r="AP538" i="65" s="1"/>
  <c r="AK538" i="65"/>
  <c r="AI538" i="65"/>
  <c r="AH538" i="65"/>
  <c r="O538" i="65"/>
  <c r="N538" i="65"/>
  <c r="I538" i="65"/>
  <c r="AL537" i="65"/>
  <c r="AJ537" i="65" s="1"/>
  <c r="AN537" i="65"/>
  <c r="AQ537" i="65"/>
  <c r="AP537" i="65" s="1"/>
  <c r="AM537" i="65"/>
  <c r="AK537" i="65"/>
  <c r="AI537" i="65"/>
  <c r="AH537" i="65"/>
  <c r="O537" i="65"/>
  <c r="N537" i="65"/>
  <c r="I537" i="65"/>
  <c r="AL536" i="65"/>
  <c r="AJ536" i="65" s="1"/>
  <c r="T536" i="65" s="1"/>
  <c r="AN536" i="65"/>
  <c r="AM536" i="65" s="1"/>
  <c r="AQ536" i="65"/>
  <c r="AO536" i="65" s="1"/>
  <c r="AK536" i="65"/>
  <c r="AI536" i="65"/>
  <c r="AH536" i="65"/>
  <c r="O536" i="65"/>
  <c r="N536" i="65"/>
  <c r="I536" i="65"/>
  <c r="AL535" i="65"/>
  <c r="AJ535" i="65"/>
  <c r="T535" i="65" s="1"/>
  <c r="AN535" i="65"/>
  <c r="AM535" i="65" s="1"/>
  <c r="AQ535" i="65"/>
  <c r="AK535" i="65"/>
  <c r="AI535" i="65"/>
  <c r="AH535" i="65"/>
  <c r="O535" i="65"/>
  <c r="N535" i="65"/>
  <c r="I535" i="65"/>
  <c r="AL534" i="65"/>
  <c r="AJ534" i="65" s="1"/>
  <c r="AN534" i="65"/>
  <c r="AM534" i="65" s="1"/>
  <c r="AQ534" i="65"/>
  <c r="AO534" i="65" s="1"/>
  <c r="U534" i="65" s="1"/>
  <c r="AK534" i="65"/>
  <c r="AI534" i="65"/>
  <c r="AH534" i="65"/>
  <c r="O534" i="65"/>
  <c r="N534" i="65"/>
  <c r="I534" i="65"/>
  <c r="AL533" i="65"/>
  <c r="AJ533" i="65" s="1"/>
  <c r="AN533" i="65"/>
  <c r="AM533" i="65" s="1"/>
  <c r="AQ533" i="65"/>
  <c r="AP533" i="65" s="1"/>
  <c r="AK533" i="65"/>
  <c r="AI533" i="65"/>
  <c r="AH533" i="65"/>
  <c r="O533" i="65"/>
  <c r="N533" i="65"/>
  <c r="I533" i="65"/>
  <c r="AL532" i="65"/>
  <c r="AJ532" i="65" s="1"/>
  <c r="AN532" i="65"/>
  <c r="AM532" i="65" s="1"/>
  <c r="AQ532" i="65"/>
  <c r="AP532" i="65" s="1"/>
  <c r="AK532" i="65"/>
  <c r="AI532" i="65"/>
  <c r="AH532" i="65"/>
  <c r="O532" i="65"/>
  <c r="N532" i="65"/>
  <c r="I532" i="65"/>
  <c r="AL531" i="65"/>
  <c r="AJ531" i="65" s="1"/>
  <c r="AN531" i="65"/>
  <c r="AM531" i="65" s="1"/>
  <c r="AQ531" i="65"/>
  <c r="AO531" i="65" s="1"/>
  <c r="AK531" i="65"/>
  <c r="AI531" i="65"/>
  <c r="AH531" i="65"/>
  <c r="O531" i="65"/>
  <c r="N531" i="65"/>
  <c r="I531" i="65"/>
  <c r="AL530" i="65"/>
  <c r="AJ530" i="65" s="1"/>
  <c r="AN530" i="65"/>
  <c r="AM530" i="65" s="1"/>
  <c r="AQ530" i="65"/>
  <c r="AP530" i="65" s="1"/>
  <c r="AK530" i="65"/>
  <c r="AI530" i="65"/>
  <c r="AH530" i="65"/>
  <c r="O530" i="65"/>
  <c r="N530" i="65"/>
  <c r="I530" i="65"/>
  <c r="AL529" i="65"/>
  <c r="AJ529" i="65" s="1"/>
  <c r="AN529" i="65"/>
  <c r="AM529" i="65" s="1"/>
  <c r="AI529" i="65"/>
  <c r="AQ529" i="65"/>
  <c r="AK529" i="65"/>
  <c r="AH529" i="65"/>
  <c r="O529" i="65"/>
  <c r="N529" i="65"/>
  <c r="I529" i="65"/>
  <c r="AL528" i="65"/>
  <c r="AJ528" i="65" s="1"/>
  <c r="AN528" i="65"/>
  <c r="AM528" i="65" s="1"/>
  <c r="AQ528" i="65"/>
  <c r="AO528" i="65" s="1"/>
  <c r="AK528" i="65"/>
  <c r="AI528" i="65"/>
  <c r="AH528" i="65"/>
  <c r="O528" i="65"/>
  <c r="N528" i="65"/>
  <c r="I528" i="65"/>
  <c r="AL527" i="65"/>
  <c r="AJ527" i="65" s="1"/>
  <c r="T527" i="65" s="1"/>
  <c r="AN527" i="65"/>
  <c r="AM527" i="65" s="1"/>
  <c r="AI527" i="65"/>
  <c r="AQ527" i="65"/>
  <c r="AK527" i="65"/>
  <c r="AH527" i="65"/>
  <c r="O527" i="65"/>
  <c r="N527" i="65"/>
  <c r="I527" i="65"/>
  <c r="AL526" i="65"/>
  <c r="AJ526" i="65" s="1"/>
  <c r="AN526" i="65"/>
  <c r="AM526" i="65" s="1"/>
  <c r="AI526" i="65"/>
  <c r="AQ526" i="65"/>
  <c r="AK526" i="65"/>
  <c r="AH526" i="65"/>
  <c r="O526" i="65"/>
  <c r="N526" i="65"/>
  <c r="I526" i="65"/>
  <c r="AL525" i="65"/>
  <c r="AJ525" i="65" s="1"/>
  <c r="AN525" i="65"/>
  <c r="AM525" i="65" s="1"/>
  <c r="AI525" i="65"/>
  <c r="AQ525" i="65"/>
  <c r="AP525" i="65" s="1"/>
  <c r="AK525" i="65"/>
  <c r="AH525" i="65"/>
  <c r="O525" i="65"/>
  <c r="N525" i="65"/>
  <c r="I525" i="65"/>
  <c r="AL524" i="65"/>
  <c r="AJ524" i="65"/>
  <c r="AN524" i="65"/>
  <c r="AM524" i="65" s="1"/>
  <c r="AI524" i="65"/>
  <c r="AQ524" i="65"/>
  <c r="AO524" i="65" s="1"/>
  <c r="U524" i="65" s="1"/>
  <c r="AP524" i="65"/>
  <c r="M524" i="65" s="1"/>
  <c r="AK524" i="65"/>
  <c r="AH524" i="65"/>
  <c r="O524" i="65"/>
  <c r="N524" i="65"/>
  <c r="I524" i="65"/>
  <c r="AL523" i="65"/>
  <c r="AJ523" i="65" s="1"/>
  <c r="AN523" i="65"/>
  <c r="AM523" i="65" s="1"/>
  <c r="AI523" i="65"/>
  <c r="AQ523" i="65"/>
  <c r="AP523" i="65" s="1"/>
  <c r="AK523" i="65"/>
  <c r="AH523" i="65"/>
  <c r="O523" i="65"/>
  <c r="N523" i="65"/>
  <c r="I523" i="65"/>
  <c r="AL522" i="65"/>
  <c r="AJ522" i="65" s="1"/>
  <c r="T522" i="65" s="1"/>
  <c r="AN522" i="65"/>
  <c r="AM522" i="65" s="1"/>
  <c r="AI522" i="65"/>
  <c r="AQ522" i="65"/>
  <c r="AP522" i="65" s="1"/>
  <c r="AK522" i="65"/>
  <c r="AH522" i="65"/>
  <c r="O522" i="65"/>
  <c r="N522" i="65"/>
  <c r="I522" i="65"/>
  <c r="AL521" i="65"/>
  <c r="AJ521" i="65" s="1"/>
  <c r="AN521" i="65"/>
  <c r="AM521" i="65" s="1"/>
  <c r="AI521" i="65"/>
  <c r="AQ521" i="65"/>
  <c r="AO521" i="65" s="1"/>
  <c r="U521" i="65" s="1"/>
  <c r="AP521" i="65"/>
  <c r="M521" i="65" s="1"/>
  <c r="AK521" i="65"/>
  <c r="AH521" i="65"/>
  <c r="O521" i="65"/>
  <c r="N521" i="65"/>
  <c r="I521" i="65"/>
  <c r="AL520" i="65"/>
  <c r="AJ520" i="65" s="1"/>
  <c r="AN520" i="65"/>
  <c r="AM520" i="65" s="1"/>
  <c r="AQ520" i="65"/>
  <c r="AO520" i="65" s="1"/>
  <c r="AK520" i="65"/>
  <c r="AI520" i="65"/>
  <c r="AH520" i="65"/>
  <c r="O520" i="65"/>
  <c r="N520" i="65"/>
  <c r="I520" i="65"/>
  <c r="AL519" i="65"/>
  <c r="AJ519" i="65" s="1"/>
  <c r="AN519" i="65"/>
  <c r="AM519" i="65" s="1"/>
  <c r="AQ519" i="65"/>
  <c r="AP519" i="65" s="1"/>
  <c r="AK519" i="65"/>
  <c r="AI519" i="65"/>
  <c r="AH519" i="65"/>
  <c r="O519" i="65"/>
  <c r="N519" i="65"/>
  <c r="I519" i="65"/>
  <c r="AL518" i="65"/>
  <c r="AJ518" i="65" s="1"/>
  <c r="AN518" i="65"/>
  <c r="AM518" i="65" s="1"/>
  <c r="AI518" i="65"/>
  <c r="AQ518" i="65"/>
  <c r="AP518" i="65" s="1"/>
  <c r="AK518" i="65"/>
  <c r="AH518" i="65"/>
  <c r="O518" i="65"/>
  <c r="N518" i="65"/>
  <c r="I518" i="65"/>
  <c r="AL517" i="65"/>
  <c r="AJ517" i="65" s="1"/>
  <c r="T517" i="65" s="1"/>
  <c r="AN517" i="65"/>
  <c r="AM517" i="65" s="1"/>
  <c r="AI517" i="65"/>
  <c r="AQ517" i="65"/>
  <c r="AP517" i="65" s="1"/>
  <c r="AK517" i="65"/>
  <c r="AH517" i="65"/>
  <c r="O517" i="65"/>
  <c r="N517" i="65"/>
  <c r="I517" i="65"/>
  <c r="AL516" i="65"/>
  <c r="AJ516" i="65" s="1"/>
  <c r="AN516" i="65"/>
  <c r="AM516" i="65" s="1"/>
  <c r="AI516" i="65"/>
  <c r="AQ516" i="65"/>
  <c r="AO516" i="65" s="1"/>
  <c r="U516" i="65" s="1"/>
  <c r="AP516" i="65"/>
  <c r="M516" i="65" s="1"/>
  <c r="AK516" i="65"/>
  <c r="AH516" i="65"/>
  <c r="O516" i="65"/>
  <c r="N516" i="65"/>
  <c r="I516" i="65"/>
  <c r="AL515" i="65"/>
  <c r="AJ515" i="65" s="1"/>
  <c r="AN515" i="65"/>
  <c r="AM515" i="65" s="1"/>
  <c r="AI515" i="65"/>
  <c r="AQ515" i="65"/>
  <c r="AP515" i="65" s="1"/>
  <c r="AK515" i="65"/>
  <c r="AH515" i="65"/>
  <c r="O515" i="65"/>
  <c r="N515" i="65"/>
  <c r="I515" i="65"/>
  <c r="AL514" i="65"/>
  <c r="AJ514" i="65" s="1"/>
  <c r="AN514" i="65"/>
  <c r="AM514" i="65" s="1"/>
  <c r="AI514" i="65"/>
  <c r="AQ514" i="65"/>
  <c r="AP514" i="65" s="1"/>
  <c r="AK514" i="65"/>
  <c r="AH514" i="65"/>
  <c r="T514" i="65"/>
  <c r="O514" i="65"/>
  <c r="N514" i="65"/>
  <c r="I514" i="65"/>
  <c r="AL513" i="65"/>
  <c r="AJ513" i="65" s="1"/>
  <c r="T513" i="65" s="1"/>
  <c r="AN513" i="65"/>
  <c r="AM513" i="65" s="1"/>
  <c r="AI513" i="65"/>
  <c r="AQ513" i="65"/>
  <c r="AK513" i="65"/>
  <c r="AH513" i="65"/>
  <c r="O513" i="65"/>
  <c r="N513" i="65"/>
  <c r="I513" i="65"/>
  <c r="AL512" i="65"/>
  <c r="AJ512" i="65" s="1"/>
  <c r="AN512" i="65"/>
  <c r="AI512" i="65"/>
  <c r="AQ512" i="65"/>
  <c r="AP512" i="65" s="1"/>
  <c r="AM512" i="65"/>
  <c r="AK512" i="65"/>
  <c r="AH512" i="65"/>
  <c r="O512" i="65"/>
  <c r="N512" i="65"/>
  <c r="I512" i="65"/>
  <c r="AL511" i="65"/>
  <c r="AJ511" i="65" s="1"/>
  <c r="AN511" i="65"/>
  <c r="AM511" i="65" s="1"/>
  <c r="AI511" i="65"/>
  <c r="AQ511" i="65"/>
  <c r="AO511" i="65" s="1"/>
  <c r="AK511" i="65"/>
  <c r="AH511" i="65"/>
  <c r="O511" i="65"/>
  <c r="N511" i="65"/>
  <c r="I511" i="65"/>
  <c r="AL510" i="65"/>
  <c r="AJ510" i="65" s="1"/>
  <c r="AN510" i="65"/>
  <c r="AM510" i="65" s="1"/>
  <c r="AI510" i="65"/>
  <c r="AQ510" i="65"/>
  <c r="AO510" i="65" s="1"/>
  <c r="AK510" i="65"/>
  <c r="AH510" i="65"/>
  <c r="O510" i="65"/>
  <c r="N510" i="65"/>
  <c r="I510" i="65"/>
  <c r="AL509" i="65"/>
  <c r="AJ509" i="65" s="1"/>
  <c r="AN509" i="65"/>
  <c r="AM509" i="65" s="1"/>
  <c r="AQ509" i="65"/>
  <c r="AO509" i="65" s="1"/>
  <c r="AK509" i="65"/>
  <c r="T509" i="65" s="1"/>
  <c r="AI509" i="65"/>
  <c r="AH509" i="65"/>
  <c r="O509" i="65"/>
  <c r="N509" i="65"/>
  <c r="I509" i="65"/>
  <c r="AL508" i="65"/>
  <c r="AJ508" i="65" s="1"/>
  <c r="AN508" i="65"/>
  <c r="AM508" i="65" s="1"/>
  <c r="AQ508" i="65"/>
  <c r="AP508" i="65" s="1"/>
  <c r="AO508" i="65"/>
  <c r="AK508" i="65"/>
  <c r="T508" i="65" s="1"/>
  <c r="AI508" i="65"/>
  <c r="AH508" i="65"/>
  <c r="O508" i="65"/>
  <c r="N508" i="65"/>
  <c r="I508" i="65"/>
  <c r="AL507" i="65"/>
  <c r="AJ507" i="65" s="1"/>
  <c r="AN507" i="65"/>
  <c r="AM507" i="65" s="1"/>
  <c r="AQ507" i="65"/>
  <c r="AO507" i="65" s="1"/>
  <c r="U507" i="65" s="1"/>
  <c r="AK507" i="65"/>
  <c r="T507" i="65" s="1"/>
  <c r="AI507" i="65"/>
  <c r="AH507" i="65"/>
  <c r="O507" i="65"/>
  <c r="N507" i="65"/>
  <c r="I507" i="65"/>
  <c r="AL506" i="65"/>
  <c r="AJ506" i="65" s="1"/>
  <c r="AN506" i="65"/>
  <c r="AM506" i="65" s="1"/>
  <c r="AQ506" i="65"/>
  <c r="AP506" i="65" s="1"/>
  <c r="AK506" i="65"/>
  <c r="T506" i="65" s="1"/>
  <c r="AI506" i="65"/>
  <c r="AH506" i="65"/>
  <c r="O506" i="65"/>
  <c r="N506" i="65"/>
  <c r="I506" i="65"/>
  <c r="AL505" i="65"/>
  <c r="AJ505" i="65" s="1"/>
  <c r="AN505" i="65"/>
  <c r="AM505" i="65" s="1"/>
  <c r="AI505" i="65"/>
  <c r="AQ505" i="65"/>
  <c r="AK505" i="65"/>
  <c r="AH505" i="65"/>
  <c r="O505" i="65"/>
  <c r="N505" i="65"/>
  <c r="I505" i="65"/>
  <c r="AL504" i="65"/>
  <c r="AJ504" i="65" s="1"/>
  <c r="AN504" i="65"/>
  <c r="AM504" i="65" s="1"/>
  <c r="AI504" i="65"/>
  <c r="AQ504" i="65"/>
  <c r="AP504" i="65" s="1"/>
  <c r="AK504" i="65"/>
  <c r="T504" i="65" s="1"/>
  <c r="AH504" i="65"/>
  <c r="O504" i="65"/>
  <c r="N504" i="65"/>
  <c r="I504" i="65"/>
  <c r="AL503" i="65"/>
  <c r="AJ503" i="65" s="1"/>
  <c r="AN503" i="65"/>
  <c r="AM503" i="65" s="1"/>
  <c r="AI503" i="65"/>
  <c r="AQ503" i="65"/>
  <c r="AP503" i="65" s="1"/>
  <c r="AO503" i="65"/>
  <c r="U503" i="65" s="1"/>
  <c r="AK503" i="65"/>
  <c r="AH503" i="65"/>
  <c r="O503" i="65"/>
  <c r="N503" i="65"/>
  <c r="I503" i="65"/>
  <c r="AL502" i="65"/>
  <c r="AJ502" i="65" s="1"/>
  <c r="AN502" i="65"/>
  <c r="AM502" i="65" s="1"/>
  <c r="AI502" i="65"/>
  <c r="AQ502" i="65"/>
  <c r="AO502" i="65" s="1"/>
  <c r="AP502" i="65"/>
  <c r="AK502" i="65"/>
  <c r="T502" i="65" s="1"/>
  <c r="AH502" i="65"/>
  <c r="O502" i="65"/>
  <c r="N502" i="65"/>
  <c r="I502" i="65"/>
  <c r="AL501" i="65"/>
  <c r="AJ501" i="65" s="1"/>
  <c r="AN501" i="65"/>
  <c r="AM501" i="65" s="1"/>
  <c r="AI501" i="65"/>
  <c r="AQ501" i="65"/>
  <c r="AP501" i="65" s="1"/>
  <c r="AK501" i="65"/>
  <c r="AH501" i="65"/>
  <c r="O501" i="65"/>
  <c r="N501" i="65"/>
  <c r="I501" i="65"/>
  <c r="AL500" i="65"/>
  <c r="AJ500" i="65" s="1"/>
  <c r="AN500" i="65"/>
  <c r="AM500" i="65" s="1"/>
  <c r="AI500" i="65"/>
  <c r="AQ500" i="65"/>
  <c r="AP500" i="65" s="1"/>
  <c r="AO500" i="65"/>
  <c r="U500" i="65" s="1"/>
  <c r="AK500" i="65"/>
  <c r="AH500" i="65"/>
  <c r="T500" i="65"/>
  <c r="O500" i="65"/>
  <c r="N500" i="65"/>
  <c r="I500" i="65"/>
  <c r="AL499" i="65"/>
  <c r="AJ499" i="65" s="1"/>
  <c r="AN499" i="65"/>
  <c r="AM499" i="65" s="1"/>
  <c r="AI499" i="65"/>
  <c r="AQ499" i="65"/>
  <c r="AP499" i="65" s="1"/>
  <c r="AK499" i="65"/>
  <c r="AH499" i="65"/>
  <c r="T499" i="65"/>
  <c r="O499" i="65"/>
  <c r="N499" i="65"/>
  <c r="I499" i="65"/>
  <c r="AL498" i="65"/>
  <c r="AJ498" i="65" s="1"/>
  <c r="AN498" i="65"/>
  <c r="AM498" i="65" s="1"/>
  <c r="AI498" i="65"/>
  <c r="AQ498" i="65"/>
  <c r="AO498" i="65" s="1"/>
  <c r="AK498" i="65"/>
  <c r="T498" i="65" s="1"/>
  <c r="AH498" i="65"/>
  <c r="O498" i="65"/>
  <c r="N498" i="65"/>
  <c r="I498" i="65"/>
  <c r="AL497" i="65"/>
  <c r="AJ497" i="65" s="1"/>
  <c r="AN497" i="65"/>
  <c r="AM497" i="65" s="1"/>
  <c r="AI497" i="65"/>
  <c r="AQ497" i="65"/>
  <c r="AK497" i="65"/>
  <c r="AH497" i="65"/>
  <c r="O497" i="65"/>
  <c r="N497" i="65"/>
  <c r="I497" i="65"/>
  <c r="AL496" i="65"/>
  <c r="AJ496" i="65" s="1"/>
  <c r="AN496" i="65"/>
  <c r="AM496" i="65" s="1"/>
  <c r="AQ496" i="65"/>
  <c r="AK496" i="65"/>
  <c r="T496" i="65" s="1"/>
  <c r="AI496" i="65"/>
  <c r="AH496" i="65"/>
  <c r="O496" i="65"/>
  <c r="N496" i="65"/>
  <c r="I496" i="65"/>
  <c r="AL495" i="65"/>
  <c r="AJ495" i="65" s="1"/>
  <c r="AN495" i="65"/>
  <c r="AM495" i="65" s="1"/>
  <c r="AQ495" i="65"/>
  <c r="AP495" i="65" s="1"/>
  <c r="AK495" i="65"/>
  <c r="T495" i="65" s="1"/>
  <c r="AI495" i="65"/>
  <c r="AH495" i="65"/>
  <c r="O495" i="65"/>
  <c r="N495" i="65"/>
  <c r="I495" i="65"/>
  <c r="AL494" i="65"/>
  <c r="AJ494" i="65" s="1"/>
  <c r="AN494" i="65"/>
  <c r="AM494" i="65" s="1"/>
  <c r="AQ494" i="65"/>
  <c r="AO494" i="65" s="1"/>
  <c r="AP494" i="65"/>
  <c r="AK494" i="65"/>
  <c r="T494" i="65" s="1"/>
  <c r="AI494" i="65"/>
  <c r="AH494" i="65"/>
  <c r="O494" i="65"/>
  <c r="N494" i="65"/>
  <c r="I494" i="65"/>
  <c r="AL493" i="65"/>
  <c r="AJ493" i="65" s="1"/>
  <c r="AN493" i="65"/>
  <c r="AM493" i="65" s="1"/>
  <c r="AQ493" i="65"/>
  <c r="AK493" i="65"/>
  <c r="T493" i="65" s="1"/>
  <c r="AI493" i="65"/>
  <c r="AH493" i="65"/>
  <c r="O493" i="65"/>
  <c r="N493" i="65"/>
  <c r="I493" i="65"/>
  <c r="AL492" i="65"/>
  <c r="AJ492" i="65" s="1"/>
  <c r="AN492" i="65"/>
  <c r="AM492" i="65" s="1"/>
  <c r="AQ492" i="65"/>
  <c r="AP492" i="65" s="1"/>
  <c r="AO492" i="65"/>
  <c r="AK492" i="65"/>
  <c r="T492" i="65" s="1"/>
  <c r="AI492" i="65"/>
  <c r="AH492" i="65"/>
  <c r="O492" i="65"/>
  <c r="N492" i="65"/>
  <c r="I492" i="65"/>
  <c r="AL491" i="65"/>
  <c r="AJ491" i="65" s="1"/>
  <c r="AN491" i="65"/>
  <c r="AM491" i="65" s="1"/>
  <c r="AQ491" i="65"/>
  <c r="AO491" i="65" s="1"/>
  <c r="U491" i="65" s="1"/>
  <c r="AK491" i="65"/>
  <c r="T491" i="65" s="1"/>
  <c r="AI491" i="65"/>
  <c r="AH491" i="65"/>
  <c r="O491" i="65"/>
  <c r="N491" i="65"/>
  <c r="I491" i="65"/>
  <c r="AL490" i="65"/>
  <c r="AJ490" i="65" s="1"/>
  <c r="AN490" i="65"/>
  <c r="AM490" i="65" s="1"/>
  <c r="AQ490" i="65"/>
  <c r="AP490" i="65" s="1"/>
  <c r="AO490" i="65"/>
  <c r="AK490" i="65"/>
  <c r="AI490" i="65"/>
  <c r="AH490" i="65"/>
  <c r="T490" i="65"/>
  <c r="O490" i="65"/>
  <c r="N490" i="65"/>
  <c r="I490" i="65"/>
  <c r="AL489" i="65"/>
  <c r="AJ489" i="65" s="1"/>
  <c r="AN489" i="65"/>
  <c r="AM489" i="65" s="1"/>
  <c r="AQ489" i="65"/>
  <c r="AO489" i="65" s="1"/>
  <c r="U489" i="65" s="1"/>
  <c r="AP489" i="65"/>
  <c r="M489" i="65" s="1"/>
  <c r="AK489" i="65"/>
  <c r="T489" i="65" s="1"/>
  <c r="AI489" i="65"/>
  <c r="AH489" i="65"/>
  <c r="O489" i="65"/>
  <c r="N489" i="65"/>
  <c r="I489" i="65"/>
  <c r="AL488" i="65"/>
  <c r="AJ488" i="65" s="1"/>
  <c r="AN488" i="65"/>
  <c r="AM488" i="65" s="1"/>
  <c r="AQ488" i="65"/>
  <c r="AK488" i="65"/>
  <c r="T488" i="65" s="1"/>
  <c r="AI488" i="65"/>
  <c r="AH488" i="65"/>
  <c r="O488" i="65"/>
  <c r="N488" i="65"/>
  <c r="I488" i="65"/>
  <c r="AL487" i="65"/>
  <c r="AJ487" i="65" s="1"/>
  <c r="AN487" i="65"/>
  <c r="AM487" i="65" s="1"/>
  <c r="AQ487" i="65"/>
  <c r="AP487" i="65" s="1"/>
  <c r="AK487" i="65"/>
  <c r="AI487" i="65"/>
  <c r="AH487" i="65"/>
  <c r="T487" i="65"/>
  <c r="O487" i="65"/>
  <c r="N487" i="65"/>
  <c r="I487" i="65"/>
  <c r="AL486" i="65"/>
  <c r="AJ486" i="65" s="1"/>
  <c r="AN486" i="65"/>
  <c r="AM486" i="65" s="1"/>
  <c r="AQ486" i="65"/>
  <c r="AO486" i="65" s="1"/>
  <c r="AP486" i="65"/>
  <c r="AK486" i="65"/>
  <c r="T486" i="65" s="1"/>
  <c r="AI486" i="65"/>
  <c r="AH486" i="65"/>
  <c r="O486" i="65"/>
  <c r="N486" i="65"/>
  <c r="I486" i="65"/>
  <c r="AL485" i="65"/>
  <c r="AJ485" i="65" s="1"/>
  <c r="AN485" i="65"/>
  <c r="AM485" i="65" s="1"/>
  <c r="AQ485" i="65"/>
  <c r="AO485" i="65" s="1"/>
  <c r="AP485" i="65"/>
  <c r="AK485" i="65"/>
  <c r="T485" i="65" s="1"/>
  <c r="AI485" i="65"/>
  <c r="AH485" i="65"/>
  <c r="O485" i="65"/>
  <c r="N485" i="65"/>
  <c r="I485" i="65"/>
  <c r="AL484" i="65"/>
  <c r="AJ484" i="65" s="1"/>
  <c r="AN484" i="65"/>
  <c r="AM484" i="65" s="1"/>
  <c r="AI484" i="65"/>
  <c r="AQ484" i="65"/>
  <c r="AO484" i="65" s="1"/>
  <c r="U484" i="65" s="1"/>
  <c r="AK484" i="65"/>
  <c r="AH484" i="65"/>
  <c r="T484" i="65"/>
  <c r="O484" i="65"/>
  <c r="N484" i="65"/>
  <c r="I484" i="65"/>
  <c r="AL483" i="65"/>
  <c r="AJ483" i="65" s="1"/>
  <c r="AN483" i="65"/>
  <c r="AI483" i="65"/>
  <c r="AQ483" i="65"/>
  <c r="AM483" i="65"/>
  <c r="AK483" i="65"/>
  <c r="T483" i="65" s="1"/>
  <c r="AH483" i="65"/>
  <c r="O483" i="65"/>
  <c r="N483" i="65"/>
  <c r="I483" i="65"/>
  <c r="AL482" i="65"/>
  <c r="AJ482" i="65" s="1"/>
  <c r="AN482" i="65"/>
  <c r="AM482" i="65" s="1"/>
  <c r="AI482" i="65"/>
  <c r="AQ482" i="65"/>
  <c r="AO482" i="65" s="1"/>
  <c r="AK482" i="65"/>
  <c r="T482" i="65" s="1"/>
  <c r="AH482" i="65"/>
  <c r="O482" i="65"/>
  <c r="N482" i="65"/>
  <c r="I482" i="65"/>
  <c r="AL481" i="65"/>
  <c r="AJ481" i="65" s="1"/>
  <c r="AN481" i="65"/>
  <c r="AM481" i="65" s="1"/>
  <c r="AI481" i="65"/>
  <c r="AQ481" i="65"/>
  <c r="AK481" i="65"/>
  <c r="AH481" i="65"/>
  <c r="O481" i="65"/>
  <c r="N481" i="65"/>
  <c r="I481" i="65"/>
  <c r="AL480" i="65"/>
  <c r="AJ480" i="65" s="1"/>
  <c r="AN480" i="65"/>
  <c r="AI480" i="65"/>
  <c r="AQ480" i="65"/>
  <c r="AP480" i="65" s="1"/>
  <c r="AM480" i="65"/>
  <c r="AK480" i="65"/>
  <c r="AH480" i="65"/>
  <c r="O480" i="65"/>
  <c r="N480" i="65"/>
  <c r="I480" i="65"/>
  <c r="AL479" i="65"/>
  <c r="AJ479" i="65" s="1"/>
  <c r="AN479" i="65"/>
  <c r="AM479" i="65" s="1"/>
  <c r="AI479" i="65"/>
  <c r="AQ479" i="65"/>
  <c r="AP479" i="65"/>
  <c r="AO479" i="65"/>
  <c r="AK479" i="65"/>
  <c r="AH479" i="65"/>
  <c r="O479" i="65"/>
  <c r="N479" i="65"/>
  <c r="I479" i="65"/>
  <c r="AL478" i="65"/>
  <c r="AJ478" i="65"/>
  <c r="AN478" i="65"/>
  <c r="AM478" i="65" s="1"/>
  <c r="AI478" i="65"/>
  <c r="AQ478" i="65"/>
  <c r="AO478" i="65" s="1"/>
  <c r="AK478" i="65"/>
  <c r="T478" i="65" s="1"/>
  <c r="AH478" i="65"/>
  <c r="O478" i="65"/>
  <c r="N478" i="65"/>
  <c r="I478" i="65"/>
  <c r="AL477" i="65"/>
  <c r="AJ477" i="65" s="1"/>
  <c r="AN477" i="65"/>
  <c r="AM477" i="65" s="1"/>
  <c r="AI477" i="65"/>
  <c r="AQ477" i="65"/>
  <c r="AP477" i="65" s="1"/>
  <c r="AK477" i="65"/>
  <c r="AH477" i="65"/>
  <c r="O477" i="65"/>
  <c r="N477" i="65"/>
  <c r="I477" i="65"/>
  <c r="AL476" i="65"/>
  <c r="AJ476" i="65" s="1"/>
  <c r="AN476" i="65"/>
  <c r="AM476" i="65" s="1"/>
  <c r="AI476" i="65"/>
  <c r="AQ476" i="65"/>
  <c r="AK476" i="65"/>
  <c r="T476" i="65" s="1"/>
  <c r="AH476" i="65"/>
  <c r="O476" i="65"/>
  <c r="N476" i="65"/>
  <c r="I476" i="65"/>
  <c r="AL475" i="65"/>
  <c r="AJ475" i="65" s="1"/>
  <c r="AR475" i="65" s="1"/>
  <c r="AN475" i="65"/>
  <c r="AM475" i="65" s="1"/>
  <c r="AI475" i="65"/>
  <c r="AQ475" i="65"/>
  <c r="AK475" i="65"/>
  <c r="T475" i="65" s="1"/>
  <c r="AH475" i="65"/>
  <c r="O475" i="65"/>
  <c r="N475" i="65"/>
  <c r="I475" i="65"/>
  <c r="AL474" i="65"/>
  <c r="AJ474" i="65" s="1"/>
  <c r="AN474" i="65"/>
  <c r="AM474" i="65" s="1"/>
  <c r="AQ474" i="65"/>
  <c r="AP474" i="65" s="1"/>
  <c r="AK474" i="65"/>
  <c r="T474" i="65" s="1"/>
  <c r="AI474" i="65"/>
  <c r="AH474" i="65"/>
  <c r="O474" i="65"/>
  <c r="N474" i="65"/>
  <c r="I474" i="65"/>
  <c r="AL473" i="65"/>
  <c r="AJ473" i="65" s="1"/>
  <c r="AN473" i="65"/>
  <c r="AM473" i="65" s="1"/>
  <c r="AQ473" i="65"/>
  <c r="AO473" i="65" s="1"/>
  <c r="U473" i="65" s="1"/>
  <c r="AK473" i="65"/>
  <c r="T473" i="65" s="1"/>
  <c r="AI473" i="65"/>
  <c r="AH473" i="65"/>
  <c r="O473" i="65"/>
  <c r="N473" i="65"/>
  <c r="I473" i="65"/>
  <c r="AL472" i="65"/>
  <c r="AJ472" i="65" s="1"/>
  <c r="AN472" i="65"/>
  <c r="AM472" i="65" s="1"/>
  <c r="AQ472" i="65"/>
  <c r="AK472" i="65"/>
  <c r="T472" i="65" s="1"/>
  <c r="AI472" i="65"/>
  <c r="AH472" i="65"/>
  <c r="O472" i="65"/>
  <c r="N472" i="65"/>
  <c r="I472" i="65"/>
  <c r="AL471" i="65"/>
  <c r="AJ471" i="65" s="1"/>
  <c r="AN471" i="65"/>
  <c r="AM471" i="65" s="1"/>
  <c r="AQ471" i="65"/>
  <c r="AP471" i="65" s="1"/>
  <c r="AK471" i="65"/>
  <c r="T471" i="65" s="1"/>
  <c r="AI471" i="65"/>
  <c r="AH471" i="65"/>
  <c r="O471" i="65"/>
  <c r="N471" i="65"/>
  <c r="I471" i="65"/>
  <c r="AL470" i="65"/>
  <c r="AJ470" i="65" s="1"/>
  <c r="AN470" i="65"/>
  <c r="AM470" i="65" s="1"/>
  <c r="AI470" i="65"/>
  <c r="AQ470" i="65"/>
  <c r="AO470" i="65" s="1"/>
  <c r="AK470" i="65"/>
  <c r="T470" i="65" s="1"/>
  <c r="AH470" i="65"/>
  <c r="O470" i="65"/>
  <c r="N470" i="65"/>
  <c r="I470" i="65"/>
  <c r="AL469" i="65"/>
  <c r="AJ469" i="65" s="1"/>
  <c r="AN469" i="65"/>
  <c r="AM469" i="65" s="1"/>
  <c r="AI469" i="65"/>
  <c r="AQ469" i="65"/>
  <c r="AP469" i="65" s="1"/>
  <c r="AK469" i="65"/>
  <c r="AH469" i="65"/>
  <c r="O469" i="65"/>
  <c r="N469" i="65"/>
  <c r="I469" i="65"/>
  <c r="AL468" i="65"/>
  <c r="AJ468" i="65" s="1"/>
  <c r="AN468" i="65"/>
  <c r="AQ468" i="65"/>
  <c r="AP468" i="65" s="1"/>
  <c r="AM468" i="65"/>
  <c r="AK468" i="65"/>
  <c r="T468" i="65" s="1"/>
  <c r="AI468" i="65"/>
  <c r="AH468" i="65"/>
  <c r="O468" i="65"/>
  <c r="N468" i="65"/>
  <c r="I468" i="65"/>
  <c r="AL467" i="65"/>
  <c r="AJ467" i="65" s="1"/>
  <c r="AN467" i="65"/>
  <c r="AM467" i="65" s="1"/>
  <c r="AI467" i="65"/>
  <c r="AQ467" i="65"/>
  <c r="AP467" i="65" s="1"/>
  <c r="AK467" i="65"/>
  <c r="T467" i="65" s="1"/>
  <c r="AH467" i="65"/>
  <c r="O467" i="65"/>
  <c r="N467" i="65"/>
  <c r="I467" i="65"/>
  <c r="AL466" i="65"/>
  <c r="AJ466" i="65" s="1"/>
  <c r="AN466" i="65"/>
  <c r="AM466" i="65" s="1"/>
  <c r="AI466" i="65"/>
  <c r="AQ466" i="65"/>
  <c r="AK466" i="65"/>
  <c r="T466" i="65" s="1"/>
  <c r="AH466" i="65"/>
  <c r="O466" i="65"/>
  <c r="N466" i="65"/>
  <c r="I466" i="65"/>
  <c r="AL465" i="65"/>
  <c r="AJ465" i="65" s="1"/>
  <c r="AN465" i="65"/>
  <c r="AM465" i="65" s="1"/>
  <c r="AI465" i="65"/>
  <c r="AQ465" i="65"/>
  <c r="AK465" i="65"/>
  <c r="AH465" i="65"/>
  <c r="O465" i="65"/>
  <c r="N465" i="65"/>
  <c r="I465" i="65"/>
  <c r="AL464" i="65"/>
  <c r="AJ464" i="65" s="1"/>
  <c r="AN464" i="65"/>
  <c r="AM464" i="65" s="1"/>
  <c r="AI464" i="65"/>
  <c r="AQ464" i="65"/>
  <c r="AP464" i="65" s="1"/>
  <c r="AK464" i="65"/>
  <c r="T464" i="65" s="1"/>
  <c r="AH464" i="65"/>
  <c r="O464" i="65"/>
  <c r="N464" i="65"/>
  <c r="I464" i="65"/>
  <c r="AL463" i="65"/>
  <c r="AJ463" i="65" s="1"/>
  <c r="AN463" i="65"/>
  <c r="AM463" i="65" s="1"/>
  <c r="AI463" i="65"/>
  <c r="AQ463" i="65"/>
  <c r="AO463" i="65" s="1"/>
  <c r="AK463" i="65"/>
  <c r="AH463" i="65"/>
  <c r="O463" i="65"/>
  <c r="N463" i="65"/>
  <c r="I463" i="65"/>
  <c r="AL462" i="65"/>
  <c r="AJ462" i="65" s="1"/>
  <c r="AR462" i="65" s="1"/>
  <c r="AS462" i="65" s="1"/>
  <c r="AN462" i="65"/>
  <c r="AM462" i="65" s="1"/>
  <c r="AQ462" i="65"/>
  <c r="AO462" i="65" s="1"/>
  <c r="AK462" i="65"/>
  <c r="T462" i="65" s="1"/>
  <c r="AI462" i="65"/>
  <c r="AH462" i="65"/>
  <c r="O462" i="65"/>
  <c r="N462" i="65"/>
  <c r="I462" i="65"/>
  <c r="AL461" i="65"/>
  <c r="AJ461" i="65" s="1"/>
  <c r="AN461" i="65"/>
  <c r="AM461" i="65" s="1"/>
  <c r="AI461" i="65"/>
  <c r="AQ461" i="65"/>
  <c r="AK461" i="65"/>
  <c r="AH461" i="65"/>
  <c r="O461" i="65"/>
  <c r="N461" i="65"/>
  <c r="I461" i="65"/>
  <c r="AL460" i="65"/>
  <c r="AJ460" i="65" s="1"/>
  <c r="AN460" i="65"/>
  <c r="AI460" i="65"/>
  <c r="AQ460" i="65"/>
  <c r="AM460" i="65"/>
  <c r="AK460" i="65"/>
  <c r="T460" i="65" s="1"/>
  <c r="AH460" i="65"/>
  <c r="O460" i="65"/>
  <c r="N460" i="65"/>
  <c r="I460" i="65"/>
  <c r="AL459" i="65"/>
  <c r="AJ459" i="65" s="1"/>
  <c r="AN459" i="65"/>
  <c r="AM459" i="65" s="1"/>
  <c r="AI459" i="65"/>
  <c r="AQ459" i="65"/>
  <c r="AP459" i="65" s="1"/>
  <c r="AK459" i="65"/>
  <c r="T459" i="65" s="1"/>
  <c r="AH459" i="65"/>
  <c r="O459" i="65"/>
  <c r="N459" i="65"/>
  <c r="I459" i="65"/>
  <c r="AL458" i="65"/>
  <c r="AJ458" i="65" s="1"/>
  <c r="AN458" i="65"/>
  <c r="AM458" i="65" s="1"/>
  <c r="AI458" i="65"/>
  <c r="AQ458" i="65"/>
  <c r="AO458" i="65" s="1"/>
  <c r="AK458" i="65"/>
  <c r="T458" i="65" s="1"/>
  <c r="AH458" i="65"/>
  <c r="O458" i="65"/>
  <c r="N458" i="65"/>
  <c r="I458" i="65"/>
  <c r="AL457" i="65"/>
  <c r="AJ457" i="65" s="1"/>
  <c r="AN457" i="65"/>
  <c r="AM457" i="65" s="1"/>
  <c r="AI457" i="65"/>
  <c r="AQ457" i="65"/>
  <c r="AK457" i="65"/>
  <c r="AH457" i="65"/>
  <c r="O457" i="65"/>
  <c r="N457" i="65"/>
  <c r="I457" i="65"/>
  <c r="AL456" i="65"/>
  <c r="AJ456" i="65" s="1"/>
  <c r="AN456" i="65"/>
  <c r="AM456" i="65" s="1"/>
  <c r="AI456" i="65"/>
  <c r="AQ456" i="65"/>
  <c r="AP456" i="65" s="1"/>
  <c r="AK456" i="65"/>
  <c r="T456" i="65" s="1"/>
  <c r="AH456" i="65"/>
  <c r="O456" i="65"/>
  <c r="N456" i="65"/>
  <c r="I456" i="65"/>
  <c r="AL455" i="65"/>
  <c r="AJ455" i="65" s="1"/>
  <c r="AN455" i="65"/>
  <c r="AM455" i="65" s="1"/>
  <c r="AQ455" i="65"/>
  <c r="AK455" i="65"/>
  <c r="T455" i="65" s="1"/>
  <c r="AI455" i="65"/>
  <c r="AH455" i="65"/>
  <c r="O455" i="65"/>
  <c r="N455" i="65"/>
  <c r="I455" i="65"/>
  <c r="AL454" i="65"/>
  <c r="AJ454" i="65" s="1"/>
  <c r="AR454" i="65" s="1"/>
  <c r="AS454" i="65" s="1"/>
  <c r="AN454" i="65"/>
  <c r="AM454" i="65" s="1"/>
  <c r="AQ454" i="65"/>
  <c r="AP454" i="65" s="1"/>
  <c r="AO454" i="65"/>
  <c r="AK454" i="65"/>
  <c r="T454" i="65" s="1"/>
  <c r="AI454" i="65"/>
  <c r="AH454" i="65"/>
  <c r="O454" i="65"/>
  <c r="N454" i="65"/>
  <c r="I454" i="65"/>
  <c r="AL453" i="65"/>
  <c r="AJ453" i="65" s="1"/>
  <c r="AN453" i="65"/>
  <c r="AM453" i="65" s="1"/>
  <c r="AQ453" i="65"/>
  <c r="AO453" i="65" s="1"/>
  <c r="AK453" i="65"/>
  <c r="T453" i="65" s="1"/>
  <c r="AI453" i="65"/>
  <c r="AH453" i="65"/>
  <c r="O453" i="65"/>
  <c r="N453" i="65"/>
  <c r="I453" i="65"/>
  <c r="AL452" i="65"/>
  <c r="AJ452" i="65" s="1"/>
  <c r="AN452" i="65"/>
  <c r="AQ452" i="65"/>
  <c r="AP452" i="65" s="1"/>
  <c r="AM452" i="65"/>
  <c r="AK452" i="65"/>
  <c r="T452" i="65" s="1"/>
  <c r="AI452" i="65"/>
  <c r="AH452" i="65"/>
  <c r="O452" i="65"/>
  <c r="N452" i="65"/>
  <c r="I452" i="65"/>
  <c r="AL451" i="65"/>
  <c r="AJ451" i="65" s="1"/>
  <c r="AN451" i="65"/>
  <c r="AM451" i="65" s="1"/>
  <c r="AQ451" i="65"/>
  <c r="AP451" i="65" s="1"/>
  <c r="AK451" i="65"/>
  <c r="T451" i="65" s="1"/>
  <c r="AI451" i="65"/>
  <c r="AH451" i="65"/>
  <c r="O451" i="65"/>
  <c r="N451" i="65"/>
  <c r="I451" i="65"/>
  <c r="AL450" i="65"/>
  <c r="AJ450" i="65" s="1"/>
  <c r="AN450" i="65"/>
  <c r="AM450" i="65" s="1"/>
  <c r="AQ450" i="65"/>
  <c r="AP450" i="65" s="1"/>
  <c r="AK450" i="65"/>
  <c r="T450" i="65" s="1"/>
  <c r="AI450" i="65"/>
  <c r="AH450" i="65"/>
  <c r="O450" i="65"/>
  <c r="N450" i="65"/>
  <c r="I450" i="65"/>
  <c r="AL449" i="65"/>
  <c r="AJ449" i="65"/>
  <c r="AN449" i="65"/>
  <c r="AM449" i="65" s="1"/>
  <c r="AQ449" i="65"/>
  <c r="AO449" i="65" s="1"/>
  <c r="AK449" i="65"/>
  <c r="T449" i="65" s="1"/>
  <c r="AI449" i="65"/>
  <c r="AH449" i="65"/>
  <c r="O449" i="65"/>
  <c r="N449" i="65"/>
  <c r="I449" i="65"/>
  <c r="AL448" i="65"/>
  <c r="AJ448" i="65" s="1"/>
  <c r="AN448" i="65"/>
  <c r="AM448" i="65" s="1"/>
  <c r="AQ448" i="65"/>
  <c r="AK448" i="65"/>
  <c r="T448" i="65" s="1"/>
  <c r="AI448" i="65"/>
  <c r="AH448" i="65"/>
  <c r="O448" i="65"/>
  <c r="N448" i="65"/>
  <c r="I448" i="65"/>
  <c r="AL447" i="65"/>
  <c r="AJ447" i="65" s="1"/>
  <c r="AN447" i="65"/>
  <c r="AM447" i="65" s="1"/>
  <c r="AQ447" i="65"/>
  <c r="AK447" i="65"/>
  <c r="AI447" i="65"/>
  <c r="AH447" i="65"/>
  <c r="T447" i="65"/>
  <c r="O447" i="65"/>
  <c r="N447" i="65"/>
  <c r="I447" i="65"/>
  <c r="AL446" i="65"/>
  <c r="AJ446" i="65" s="1"/>
  <c r="AN446" i="65"/>
  <c r="AM446" i="65" s="1"/>
  <c r="AQ446" i="65"/>
  <c r="AP446" i="65" s="1"/>
  <c r="AK446" i="65"/>
  <c r="AI446" i="65"/>
  <c r="AH446" i="65"/>
  <c r="O446" i="65"/>
  <c r="N446" i="65"/>
  <c r="I446" i="65"/>
  <c r="AL445" i="65"/>
  <c r="AJ445" i="65" s="1"/>
  <c r="AN445" i="65"/>
  <c r="AM445" i="65" s="1"/>
  <c r="AQ445" i="65"/>
  <c r="AO445" i="65" s="1"/>
  <c r="AK445" i="65"/>
  <c r="T445" i="65" s="1"/>
  <c r="AI445" i="65"/>
  <c r="AH445" i="65"/>
  <c r="O445" i="65"/>
  <c r="N445" i="65"/>
  <c r="I445" i="65"/>
  <c r="AL444" i="65"/>
  <c r="AJ444" i="65" s="1"/>
  <c r="AN444" i="65"/>
  <c r="AQ444" i="65"/>
  <c r="AP444" i="65" s="1"/>
  <c r="AM444" i="65"/>
  <c r="AK444" i="65"/>
  <c r="T444" i="65" s="1"/>
  <c r="AI444" i="65"/>
  <c r="AH444" i="65"/>
  <c r="O444" i="65"/>
  <c r="N444" i="65"/>
  <c r="I444" i="65"/>
  <c r="AL443" i="65"/>
  <c r="AJ443" i="65" s="1"/>
  <c r="AN443" i="65"/>
  <c r="AM443" i="65" s="1"/>
  <c r="AQ443" i="65"/>
  <c r="AP443" i="65" s="1"/>
  <c r="AO443" i="65"/>
  <c r="U443" i="65" s="1"/>
  <c r="AK443" i="65"/>
  <c r="T443" i="65" s="1"/>
  <c r="AI443" i="65"/>
  <c r="AH443" i="65"/>
  <c r="O443" i="65"/>
  <c r="N443" i="65"/>
  <c r="I443" i="65"/>
  <c r="AL442" i="65"/>
  <c r="AJ442" i="65" s="1"/>
  <c r="AN442" i="65"/>
  <c r="AM442" i="65" s="1"/>
  <c r="AQ442" i="65"/>
  <c r="AO442" i="65" s="1"/>
  <c r="AK442" i="65"/>
  <c r="T442" i="65" s="1"/>
  <c r="AI442" i="65"/>
  <c r="AH442" i="65"/>
  <c r="O442" i="65"/>
  <c r="N442" i="65"/>
  <c r="I442" i="65"/>
  <c r="AL441" i="65"/>
  <c r="AJ441" i="65" s="1"/>
  <c r="AN441" i="65"/>
  <c r="AM441" i="65" s="1"/>
  <c r="AQ441" i="65"/>
  <c r="AK441" i="65"/>
  <c r="T441" i="65" s="1"/>
  <c r="AI441" i="65"/>
  <c r="AH441" i="65"/>
  <c r="O441" i="65"/>
  <c r="N441" i="65"/>
  <c r="I441" i="65"/>
  <c r="AL440" i="65"/>
  <c r="AJ440" i="65" s="1"/>
  <c r="AN440" i="65"/>
  <c r="AM440" i="65" s="1"/>
  <c r="AI440" i="65"/>
  <c r="AQ440" i="65"/>
  <c r="AP440" i="65" s="1"/>
  <c r="AK440" i="65"/>
  <c r="T440" i="65" s="1"/>
  <c r="AH440" i="65"/>
  <c r="O440" i="65"/>
  <c r="N440" i="65"/>
  <c r="I440" i="65"/>
  <c r="AL439" i="65"/>
  <c r="AJ439" i="65" s="1"/>
  <c r="AN439" i="65"/>
  <c r="AM439" i="65" s="1"/>
  <c r="AI439" i="65"/>
  <c r="AQ439" i="65"/>
  <c r="AO439" i="65" s="1"/>
  <c r="U439" i="65" s="1"/>
  <c r="AK439" i="65"/>
  <c r="AH439" i="65"/>
  <c r="O439" i="65"/>
  <c r="N439" i="65"/>
  <c r="I439" i="65"/>
  <c r="AL438" i="65"/>
  <c r="AJ438" i="65" s="1"/>
  <c r="AN438" i="65"/>
  <c r="AM438" i="65" s="1"/>
  <c r="AI438" i="65"/>
  <c r="AQ438" i="65"/>
  <c r="AO438" i="65" s="1"/>
  <c r="AK438" i="65"/>
  <c r="T438" i="65" s="1"/>
  <c r="AH438" i="65"/>
  <c r="O438" i="65"/>
  <c r="N438" i="65"/>
  <c r="I438" i="65"/>
  <c r="AL437" i="65"/>
  <c r="AJ437" i="65" s="1"/>
  <c r="AN437" i="65"/>
  <c r="AM437" i="65" s="1"/>
  <c r="AQ437" i="65"/>
  <c r="AO437" i="65" s="1"/>
  <c r="AK437" i="65"/>
  <c r="T437" i="65" s="1"/>
  <c r="AI437" i="65"/>
  <c r="AH437" i="65"/>
  <c r="O437" i="65"/>
  <c r="N437" i="65"/>
  <c r="I437" i="65"/>
  <c r="AL436" i="65"/>
  <c r="AJ436" i="65" s="1"/>
  <c r="AN436" i="65"/>
  <c r="AM436" i="65" s="1"/>
  <c r="AI436" i="65"/>
  <c r="AQ436" i="65"/>
  <c r="AO436" i="65" s="1"/>
  <c r="AK436" i="65"/>
  <c r="T436" i="65" s="1"/>
  <c r="AH436" i="65"/>
  <c r="O436" i="65"/>
  <c r="N436" i="65"/>
  <c r="I436" i="65"/>
  <c r="AL435" i="65"/>
  <c r="AJ435" i="65" s="1"/>
  <c r="AN435" i="65"/>
  <c r="AM435" i="65" s="1"/>
  <c r="AI435" i="65"/>
  <c r="AQ435" i="65"/>
  <c r="AK435" i="65"/>
  <c r="AH435" i="65"/>
  <c r="O435" i="65"/>
  <c r="N435" i="65"/>
  <c r="I435" i="65"/>
  <c r="AL434" i="65"/>
  <c r="AJ434" i="65"/>
  <c r="AN434" i="65"/>
  <c r="AM434" i="65" s="1"/>
  <c r="AI434" i="65"/>
  <c r="AQ434" i="65"/>
  <c r="AK434" i="65"/>
  <c r="T434" i="65" s="1"/>
  <c r="AH434" i="65"/>
  <c r="O434" i="65"/>
  <c r="N434" i="65"/>
  <c r="I434" i="65"/>
  <c r="AL433" i="65"/>
  <c r="AJ433" i="65" s="1"/>
  <c r="AN433" i="65"/>
  <c r="AM433" i="65" s="1"/>
  <c r="AI433" i="65"/>
  <c r="AQ433" i="65"/>
  <c r="AK433" i="65"/>
  <c r="T433" i="65" s="1"/>
  <c r="AH433" i="65"/>
  <c r="O433" i="65"/>
  <c r="N433" i="65"/>
  <c r="I433" i="65"/>
  <c r="AL432" i="65"/>
  <c r="AJ432" i="65" s="1"/>
  <c r="AN432" i="65"/>
  <c r="AM432" i="65" s="1"/>
  <c r="AI432" i="65"/>
  <c r="AQ432" i="65"/>
  <c r="AK432" i="65"/>
  <c r="T432" i="65" s="1"/>
  <c r="AH432" i="65"/>
  <c r="O432" i="65"/>
  <c r="N432" i="65"/>
  <c r="I432" i="65"/>
  <c r="AL431" i="65"/>
  <c r="AJ431" i="65" s="1"/>
  <c r="AN431" i="65"/>
  <c r="AI431" i="65"/>
  <c r="AQ431" i="65"/>
  <c r="AO431" i="65" s="1"/>
  <c r="AP431" i="65"/>
  <c r="AK431" i="65"/>
  <c r="AH431" i="65"/>
  <c r="O431" i="65"/>
  <c r="N431" i="65"/>
  <c r="I431" i="65"/>
  <c r="AL430" i="65"/>
  <c r="AJ430" i="65"/>
  <c r="AN430" i="65"/>
  <c r="AM430" i="65" s="1"/>
  <c r="AI430" i="65"/>
  <c r="AQ430" i="65"/>
  <c r="AK430" i="65"/>
  <c r="T430" i="65" s="1"/>
  <c r="AH430" i="65"/>
  <c r="O430" i="65"/>
  <c r="N430" i="65"/>
  <c r="I430" i="65"/>
  <c r="AL429" i="65"/>
  <c r="AJ429" i="65"/>
  <c r="AN429" i="65"/>
  <c r="AM429" i="65" s="1"/>
  <c r="AI429" i="65"/>
  <c r="AQ429" i="65"/>
  <c r="AP429" i="65" s="1"/>
  <c r="AO429" i="65"/>
  <c r="U429" i="65" s="1"/>
  <c r="AK429" i="65"/>
  <c r="T429" i="65" s="1"/>
  <c r="AH429" i="65"/>
  <c r="O429" i="65"/>
  <c r="N429" i="65"/>
  <c r="I429" i="65"/>
  <c r="AL428" i="65"/>
  <c r="AJ428" i="65"/>
  <c r="AN428" i="65"/>
  <c r="AM428" i="65" s="1"/>
  <c r="AI428" i="65"/>
  <c r="AQ428" i="65"/>
  <c r="AO428" i="65" s="1"/>
  <c r="AK428" i="65"/>
  <c r="T428" i="65" s="1"/>
  <c r="AH428" i="65"/>
  <c r="O428" i="65"/>
  <c r="N428" i="65"/>
  <c r="I428" i="65"/>
  <c r="AL427" i="65"/>
  <c r="AJ427" i="65" s="1"/>
  <c r="AN427" i="65"/>
  <c r="AM427" i="65" s="1"/>
  <c r="AI427" i="65"/>
  <c r="AQ427" i="65"/>
  <c r="AP427" i="65" s="1"/>
  <c r="AO427" i="65"/>
  <c r="AK427" i="65"/>
  <c r="AH427" i="65"/>
  <c r="O427" i="65"/>
  <c r="N427" i="65"/>
  <c r="I427" i="65"/>
  <c r="AL426" i="65"/>
  <c r="AJ426" i="65" s="1"/>
  <c r="AN426" i="65"/>
  <c r="AI426" i="65"/>
  <c r="AQ426" i="65"/>
  <c r="AO426" i="65" s="1"/>
  <c r="AK426" i="65"/>
  <c r="T426" i="65" s="1"/>
  <c r="AH426" i="65"/>
  <c r="O426" i="65"/>
  <c r="N426" i="65"/>
  <c r="I426" i="65"/>
  <c r="AL425" i="65"/>
  <c r="AJ425" i="65" s="1"/>
  <c r="AN425" i="65"/>
  <c r="AM425" i="65" s="1"/>
  <c r="AI425" i="65"/>
  <c r="AQ425" i="65"/>
  <c r="AK425" i="65"/>
  <c r="T425" i="65" s="1"/>
  <c r="AH425" i="65"/>
  <c r="O425" i="65"/>
  <c r="N425" i="65"/>
  <c r="I425" i="65"/>
  <c r="AL424" i="65"/>
  <c r="AJ424" i="65" s="1"/>
  <c r="AN424" i="65"/>
  <c r="AM424" i="65" s="1"/>
  <c r="AQ424" i="65"/>
  <c r="AK424" i="65"/>
  <c r="T424" i="65" s="1"/>
  <c r="AI424" i="65"/>
  <c r="AH424" i="65"/>
  <c r="O424" i="65"/>
  <c r="N424" i="65"/>
  <c r="I424" i="65"/>
  <c r="AL423" i="65"/>
  <c r="AJ423" i="65" s="1"/>
  <c r="AN423" i="65"/>
  <c r="AM423" i="65" s="1"/>
  <c r="AQ423" i="65"/>
  <c r="AK423" i="65"/>
  <c r="T423" i="65" s="1"/>
  <c r="AI423" i="65"/>
  <c r="AH423" i="65"/>
  <c r="O423" i="65"/>
  <c r="N423" i="65"/>
  <c r="I423" i="65"/>
  <c r="AL422" i="65"/>
  <c r="AJ422" i="65" s="1"/>
  <c r="AN422" i="65"/>
  <c r="AM422" i="65" s="1"/>
  <c r="AQ422" i="65"/>
  <c r="AP422" i="65" s="1"/>
  <c r="AO422" i="65"/>
  <c r="U422" i="65" s="1"/>
  <c r="AK422" i="65"/>
  <c r="T422" i="65" s="1"/>
  <c r="AI422" i="65"/>
  <c r="AH422" i="65"/>
  <c r="O422" i="65"/>
  <c r="N422" i="65"/>
  <c r="I422" i="65"/>
  <c r="AL421" i="65"/>
  <c r="AJ421" i="65" s="1"/>
  <c r="AN421" i="65"/>
  <c r="AM421" i="65" s="1"/>
  <c r="AQ421" i="65"/>
  <c r="AK421" i="65"/>
  <c r="AI421" i="65"/>
  <c r="AH421" i="65"/>
  <c r="T421" i="65"/>
  <c r="O421" i="65"/>
  <c r="N421" i="65"/>
  <c r="I421" i="65"/>
  <c r="AL420" i="65"/>
  <c r="AJ420" i="65" s="1"/>
  <c r="AN420" i="65"/>
  <c r="AQ420" i="65"/>
  <c r="AP420" i="65" s="1"/>
  <c r="AM420" i="65"/>
  <c r="AK420" i="65"/>
  <c r="T420" i="65" s="1"/>
  <c r="AI420" i="65"/>
  <c r="AH420" i="65"/>
  <c r="O420" i="65"/>
  <c r="N420" i="65"/>
  <c r="I420" i="65"/>
  <c r="AL419" i="65"/>
  <c r="AJ419" i="65" s="1"/>
  <c r="AN419" i="65"/>
  <c r="AM419" i="65" s="1"/>
  <c r="AQ419" i="65"/>
  <c r="AP419" i="65" s="1"/>
  <c r="AO419" i="65"/>
  <c r="AK419" i="65"/>
  <c r="T419" i="65" s="1"/>
  <c r="AI419" i="65"/>
  <c r="AH419" i="65"/>
  <c r="U419" i="65"/>
  <c r="O419" i="65"/>
  <c r="N419" i="65"/>
  <c r="I419" i="65"/>
  <c r="AL418" i="65"/>
  <c r="AJ418" i="65" s="1"/>
  <c r="AN418" i="65"/>
  <c r="AM418" i="65" s="1"/>
  <c r="AQ418" i="65"/>
  <c r="AK418" i="65"/>
  <c r="T418" i="65" s="1"/>
  <c r="AI418" i="65"/>
  <c r="AH418" i="65"/>
  <c r="O418" i="65"/>
  <c r="N418" i="65"/>
  <c r="I418" i="65"/>
  <c r="AL417" i="65"/>
  <c r="AJ417" i="65" s="1"/>
  <c r="AN417" i="65"/>
  <c r="AM417" i="65" s="1"/>
  <c r="AQ417" i="65"/>
  <c r="AP417" i="65" s="1"/>
  <c r="AK417" i="65"/>
  <c r="T417" i="65" s="1"/>
  <c r="AI417" i="65"/>
  <c r="AH417" i="65"/>
  <c r="O417" i="65"/>
  <c r="N417" i="65"/>
  <c r="I417" i="65"/>
  <c r="AL416" i="65"/>
  <c r="AJ416" i="65"/>
  <c r="AN416" i="65"/>
  <c r="AM416" i="65" s="1"/>
  <c r="AQ416" i="65"/>
  <c r="AP416" i="65" s="1"/>
  <c r="AK416" i="65"/>
  <c r="T416" i="65" s="1"/>
  <c r="AI416" i="65"/>
  <c r="AH416" i="65"/>
  <c r="O416" i="65"/>
  <c r="N416" i="65"/>
  <c r="I416" i="65"/>
  <c r="AL415" i="65"/>
  <c r="AJ415" i="65" s="1"/>
  <c r="AN415" i="65"/>
  <c r="AM415" i="65" s="1"/>
  <c r="AQ415" i="65"/>
  <c r="AP415" i="65" s="1"/>
  <c r="AO415" i="65"/>
  <c r="U415" i="65" s="1"/>
  <c r="AK415" i="65"/>
  <c r="T415" i="65" s="1"/>
  <c r="AI415" i="65"/>
  <c r="AH415" i="65"/>
  <c r="O415" i="65"/>
  <c r="N415" i="65"/>
  <c r="I415" i="65"/>
  <c r="AL414" i="65"/>
  <c r="AJ414" i="65" s="1"/>
  <c r="AN414" i="65"/>
  <c r="AM414" i="65" s="1"/>
  <c r="AQ414" i="65"/>
  <c r="AO414" i="65" s="1"/>
  <c r="AK414" i="65"/>
  <c r="T414" i="65" s="1"/>
  <c r="AI414" i="65"/>
  <c r="AH414" i="65"/>
  <c r="O414" i="65"/>
  <c r="N414" i="65"/>
  <c r="I414" i="65"/>
  <c r="AL413" i="65"/>
  <c r="AJ413" i="65" s="1"/>
  <c r="AN413" i="65"/>
  <c r="AM413" i="65" s="1"/>
  <c r="AQ413" i="65"/>
  <c r="AK413" i="65"/>
  <c r="T413" i="65" s="1"/>
  <c r="AI413" i="65"/>
  <c r="AH413" i="65"/>
  <c r="O413" i="65"/>
  <c r="N413" i="65"/>
  <c r="I413" i="65"/>
  <c r="AL412" i="65"/>
  <c r="AJ412" i="65" s="1"/>
  <c r="AN412" i="65"/>
  <c r="AM412" i="65" s="1"/>
  <c r="AI412" i="65"/>
  <c r="AQ412" i="65"/>
  <c r="AO412" i="65" s="1"/>
  <c r="U412" i="65" s="1"/>
  <c r="AP412" i="65"/>
  <c r="M412" i="65" s="1"/>
  <c r="AK412" i="65"/>
  <c r="AH412" i="65"/>
  <c r="T412" i="65"/>
  <c r="O412" i="65"/>
  <c r="N412" i="65"/>
  <c r="I412" i="65"/>
  <c r="AL411" i="65"/>
  <c r="AJ411" i="65" s="1"/>
  <c r="AN411" i="65"/>
  <c r="AM411" i="65" s="1"/>
  <c r="AI411" i="65"/>
  <c r="AQ411" i="65"/>
  <c r="AK411" i="65"/>
  <c r="AH411" i="65"/>
  <c r="O411" i="65"/>
  <c r="N411" i="65"/>
  <c r="I411" i="65"/>
  <c r="AL410" i="65"/>
  <c r="AJ410" i="65" s="1"/>
  <c r="AN410" i="65"/>
  <c r="AM410" i="65" s="1"/>
  <c r="AI410" i="65"/>
  <c r="AQ410" i="65"/>
  <c r="AP410" i="65" s="1"/>
  <c r="AK410" i="65"/>
  <c r="T410" i="65" s="1"/>
  <c r="AH410" i="65"/>
  <c r="O410" i="65"/>
  <c r="N410" i="65"/>
  <c r="I410" i="65"/>
  <c r="AL409" i="65"/>
  <c r="AJ409" i="65" s="1"/>
  <c r="AN409" i="65"/>
  <c r="AM409" i="65" s="1"/>
  <c r="AI409" i="65"/>
  <c r="AQ409" i="65"/>
  <c r="AP409" i="65" s="1"/>
  <c r="AK409" i="65"/>
  <c r="AH409" i="65"/>
  <c r="O409" i="65"/>
  <c r="N409" i="65"/>
  <c r="I409" i="65"/>
  <c r="AL408" i="65"/>
  <c r="AJ408" i="65" s="1"/>
  <c r="AN408" i="65"/>
  <c r="AM408" i="65" s="1"/>
  <c r="AI408" i="65"/>
  <c r="AQ408" i="65"/>
  <c r="AK408" i="65"/>
  <c r="T408" i="65" s="1"/>
  <c r="AH408" i="65"/>
  <c r="O408" i="65"/>
  <c r="N408" i="65"/>
  <c r="I408" i="65"/>
  <c r="AL407" i="65"/>
  <c r="AJ407" i="65" s="1"/>
  <c r="AN407" i="65"/>
  <c r="AM407" i="65" s="1"/>
  <c r="AQ407" i="65"/>
  <c r="AK407" i="65"/>
  <c r="T407" i="65" s="1"/>
  <c r="AI407" i="65"/>
  <c r="AH407" i="65"/>
  <c r="O407" i="65"/>
  <c r="N407" i="65"/>
  <c r="I407" i="65"/>
  <c r="AL406" i="65"/>
  <c r="AJ406" i="65" s="1"/>
  <c r="AN406" i="65"/>
  <c r="AM406" i="65" s="1"/>
  <c r="AQ406" i="65"/>
  <c r="AK406" i="65"/>
  <c r="T406" i="65" s="1"/>
  <c r="AI406" i="65"/>
  <c r="AH406" i="65"/>
  <c r="O406" i="65"/>
  <c r="N406" i="65"/>
  <c r="I406" i="65"/>
  <c r="AL405" i="65"/>
  <c r="AJ405" i="65" s="1"/>
  <c r="AN405" i="65"/>
  <c r="AQ405" i="65"/>
  <c r="AM405" i="65"/>
  <c r="AK405" i="65"/>
  <c r="T405" i="65" s="1"/>
  <c r="AI405" i="65"/>
  <c r="AH405" i="65"/>
  <c r="O405" i="65"/>
  <c r="N405" i="65"/>
  <c r="I405" i="65"/>
  <c r="AL404" i="65"/>
  <c r="AJ404" i="65" s="1"/>
  <c r="AN404" i="65"/>
  <c r="AM404" i="65" s="1"/>
  <c r="AQ404" i="65"/>
  <c r="AP404" i="65" s="1"/>
  <c r="AK404" i="65"/>
  <c r="T404" i="65" s="1"/>
  <c r="AI404" i="65"/>
  <c r="AH404" i="65"/>
  <c r="O404" i="65"/>
  <c r="N404" i="65"/>
  <c r="I404" i="65"/>
  <c r="AL403" i="65"/>
  <c r="AJ403" i="65" s="1"/>
  <c r="AN403" i="65"/>
  <c r="AM403" i="65" s="1"/>
  <c r="AQ403" i="65"/>
  <c r="AK403" i="65"/>
  <c r="T403" i="65" s="1"/>
  <c r="AI403" i="65"/>
  <c r="AH403" i="65"/>
  <c r="O403" i="65"/>
  <c r="N403" i="65"/>
  <c r="I403" i="65"/>
  <c r="AL402" i="65"/>
  <c r="AJ402" i="65" s="1"/>
  <c r="AN402" i="65"/>
  <c r="AM402" i="65" s="1"/>
  <c r="AQ402" i="65"/>
  <c r="AK402" i="65"/>
  <c r="T402" i="65" s="1"/>
  <c r="AI402" i="65"/>
  <c r="AH402" i="65"/>
  <c r="O402" i="65"/>
  <c r="N402" i="65"/>
  <c r="I402" i="65"/>
  <c r="AL401" i="65"/>
  <c r="AJ401" i="65" s="1"/>
  <c r="AN401" i="65"/>
  <c r="AM401" i="65" s="1"/>
  <c r="AQ401" i="65"/>
  <c r="AP401" i="65" s="1"/>
  <c r="AK401" i="65"/>
  <c r="T401" i="65" s="1"/>
  <c r="AI401" i="65"/>
  <c r="AH401" i="65"/>
  <c r="O401" i="65"/>
  <c r="N401" i="65"/>
  <c r="I401" i="65"/>
  <c r="AL400" i="65"/>
  <c r="AJ400" i="65" s="1"/>
  <c r="AN400" i="65"/>
  <c r="AM400" i="65" s="1"/>
  <c r="AQ400" i="65"/>
  <c r="AP400" i="65" s="1"/>
  <c r="AK400" i="65"/>
  <c r="T400" i="65" s="1"/>
  <c r="AI400" i="65"/>
  <c r="AH400" i="65"/>
  <c r="O400" i="65"/>
  <c r="N400" i="65"/>
  <c r="I400" i="65"/>
  <c r="AL399" i="65"/>
  <c r="AJ399" i="65" s="1"/>
  <c r="AN399" i="65"/>
  <c r="AQ399" i="65"/>
  <c r="AM399" i="65"/>
  <c r="AK399" i="65"/>
  <c r="T399" i="65" s="1"/>
  <c r="AI399" i="65"/>
  <c r="AH399" i="65"/>
  <c r="O399" i="65"/>
  <c r="N399" i="65"/>
  <c r="I399" i="65"/>
  <c r="AL398" i="65"/>
  <c r="AJ398" i="65" s="1"/>
  <c r="AN398" i="65"/>
  <c r="AM398" i="65" s="1"/>
  <c r="AQ398" i="65"/>
  <c r="AP398" i="65" s="1"/>
  <c r="AK398" i="65"/>
  <c r="T398" i="65" s="1"/>
  <c r="AI398" i="65"/>
  <c r="AH398" i="65"/>
  <c r="O398" i="65"/>
  <c r="N398" i="65"/>
  <c r="I398" i="65"/>
  <c r="AL397" i="65"/>
  <c r="AJ397" i="65" s="1"/>
  <c r="AN397" i="65"/>
  <c r="AM397" i="65" s="1"/>
  <c r="AQ397" i="65"/>
  <c r="AO397" i="65" s="1"/>
  <c r="AK397" i="65"/>
  <c r="T397" i="65" s="1"/>
  <c r="AI397" i="65"/>
  <c r="AH397" i="65"/>
  <c r="O397" i="65"/>
  <c r="N397" i="65"/>
  <c r="I397" i="65"/>
  <c r="AL396" i="65"/>
  <c r="AJ396" i="65" s="1"/>
  <c r="AN396" i="65"/>
  <c r="AM396" i="65" s="1"/>
  <c r="AQ396" i="65"/>
  <c r="AP396" i="65" s="1"/>
  <c r="AK396" i="65"/>
  <c r="T396" i="65" s="1"/>
  <c r="AI396" i="65"/>
  <c r="AH396" i="65"/>
  <c r="O396" i="65"/>
  <c r="N396" i="65"/>
  <c r="I396" i="65"/>
  <c r="AL395" i="65"/>
  <c r="AJ395" i="65" s="1"/>
  <c r="AN395" i="65"/>
  <c r="AM395" i="65" s="1"/>
  <c r="AQ395" i="65"/>
  <c r="AK395" i="65"/>
  <c r="T395" i="65" s="1"/>
  <c r="AI395" i="65"/>
  <c r="AH395" i="65"/>
  <c r="O395" i="65"/>
  <c r="N395" i="65"/>
  <c r="I395" i="65"/>
  <c r="AL394" i="65"/>
  <c r="AJ394" i="65" s="1"/>
  <c r="AN394" i="65"/>
  <c r="AM394" i="65" s="1"/>
  <c r="AI394" i="65"/>
  <c r="AQ394" i="65"/>
  <c r="AP394" i="65" s="1"/>
  <c r="AK394" i="65"/>
  <c r="T394" i="65" s="1"/>
  <c r="AH394" i="65"/>
  <c r="O394" i="65"/>
  <c r="N394" i="65"/>
  <c r="I394" i="65"/>
  <c r="AL393" i="65"/>
  <c r="AJ393" i="65"/>
  <c r="AN393" i="65"/>
  <c r="AM393" i="65" s="1"/>
  <c r="AI393" i="65"/>
  <c r="AQ393" i="65"/>
  <c r="AP393" i="65" s="1"/>
  <c r="AK393" i="65"/>
  <c r="AH393" i="65"/>
  <c r="O393" i="65"/>
  <c r="N393" i="65"/>
  <c r="I393" i="65"/>
  <c r="AL392" i="65"/>
  <c r="AJ392" i="65"/>
  <c r="AN392" i="65"/>
  <c r="AQ392" i="65"/>
  <c r="AP392" i="65" s="1"/>
  <c r="AM392" i="65"/>
  <c r="AK392" i="65"/>
  <c r="T392" i="65" s="1"/>
  <c r="AI392" i="65"/>
  <c r="AH392" i="65"/>
  <c r="O392" i="65"/>
  <c r="N392" i="65"/>
  <c r="I392" i="65"/>
  <c r="AL391" i="65"/>
  <c r="AJ391" i="65" s="1"/>
  <c r="AN391" i="65"/>
  <c r="AM391" i="65" s="1"/>
  <c r="AI391" i="65"/>
  <c r="AQ391" i="65"/>
  <c r="AP391" i="65" s="1"/>
  <c r="AK391" i="65"/>
  <c r="AH391" i="65"/>
  <c r="O391" i="65"/>
  <c r="N391" i="65"/>
  <c r="I391" i="65"/>
  <c r="AL390" i="65"/>
  <c r="AJ390" i="65" s="1"/>
  <c r="AN390" i="65"/>
  <c r="AM390" i="65" s="1"/>
  <c r="AI390" i="65"/>
  <c r="AQ390" i="65"/>
  <c r="AO390" i="65" s="1"/>
  <c r="AK390" i="65"/>
  <c r="T390" i="65" s="1"/>
  <c r="AH390" i="65"/>
  <c r="O390" i="65"/>
  <c r="N390" i="65"/>
  <c r="I390" i="65"/>
  <c r="AL389" i="65"/>
  <c r="AJ389" i="65" s="1"/>
  <c r="AN389" i="65"/>
  <c r="AM389" i="65" s="1"/>
  <c r="AI389" i="65"/>
  <c r="AQ389" i="65"/>
  <c r="AP389" i="65" s="1"/>
  <c r="AK389" i="65"/>
  <c r="T389" i="65" s="1"/>
  <c r="AH389" i="65"/>
  <c r="O389" i="65"/>
  <c r="N389" i="65"/>
  <c r="I389" i="65"/>
  <c r="AL388" i="65"/>
  <c r="AJ388" i="65" s="1"/>
  <c r="AN388" i="65"/>
  <c r="AM388" i="65" s="1"/>
  <c r="AI388" i="65"/>
  <c r="AQ388" i="65"/>
  <c r="AK388" i="65"/>
  <c r="T388" i="65" s="1"/>
  <c r="AH388" i="65"/>
  <c r="O388" i="65"/>
  <c r="N388" i="65"/>
  <c r="I388" i="65"/>
  <c r="AL387" i="65"/>
  <c r="AJ387" i="65" s="1"/>
  <c r="AN387" i="65"/>
  <c r="AM387" i="65" s="1"/>
  <c r="AI387" i="65"/>
  <c r="AQ387" i="65"/>
  <c r="AK387" i="65"/>
  <c r="AH387" i="65"/>
  <c r="O387" i="65"/>
  <c r="N387" i="65"/>
  <c r="I387" i="65"/>
  <c r="AL386" i="65"/>
  <c r="AJ386" i="65" s="1"/>
  <c r="AN386" i="65"/>
  <c r="AM386" i="65" s="1"/>
  <c r="AQ386" i="65"/>
  <c r="AK386" i="65"/>
  <c r="T386" i="65" s="1"/>
  <c r="AI386" i="65"/>
  <c r="AH386" i="65"/>
  <c r="O386" i="65"/>
  <c r="N386" i="65"/>
  <c r="I386" i="65"/>
  <c r="AL385" i="65"/>
  <c r="AJ385" i="65" s="1"/>
  <c r="AN385" i="65"/>
  <c r="AM385" i="65" s="1"/>
  <c r="AQ385" i="65"/>
  <c r="AP385" i="65" s="1"/>
  <c r="AK385" i="65"/>
  <c r="T385" i="65" s="1"/>
  <c r="AI385" i="65"/>
  <c r="AH385" i="65"/>
  <c r="O385" i="65"/>
  <c r="N385" i="65"/>
  <c r="I385" i="65"/>
  <c r="AL384" i="65"/>
  <c r="AJ384" i="65"/>
  <c r="AN384" i="65"/>
  <c r="AQ384" i="65"/>
  <c r="AP384" i="65" s="1"/>
  <c r="AK384" i="65"/>
  <c r="T384" i="65" s="1"/>
  <c r="AI384" i="65"/>
  <c r="AH384" i="65"/>
  <c r="O384" i="65"/>
  <c r="N384" i="65"/>
  <c r="I384" i="65"/>
  <c r="AL383" i="65"/>
  <c r="AJ383" i="65" s="1"/>
  <c r="AN383" i="65"/>
  <c r="AM383" i="65" s="1"/>
  <c r="AQ383" i="65"/>
  <c r="AK383" i="65"/>
  <c r="T383" i="65" s="1"/>
  <c r="AI383" i="65"/>
  <c r="AH383" i="65"/>
  <c r="O383" i="65"/>
  <c r="N383" i="65"/>
  <c r="I383" i="65"/>
  <c r="AL382" i="65"/>
  <c r="AJ382" i="65"/>
  <c r="AN382" i="65"/>
  <c r="AM382" i="65" s="1"/>
  <c r="AQ382" i="65"/>
  <c r="AP382" i="65" s="1"/>
  <c r="AK382" i="65"/>
  <c r="T382" i="65" s="1"/>
  <c r="AI382" i="65"/>
  <c r="AH382" i="65"/>
  <c r="O382" i="65"/>
  <c r="N382" i="65"/>
  <c r="I382" i="65"/>
  <c r="AL381" i="65"/>
  <c r="AJ381" i="65" s="1"/>
  <c r="AN381" i="65"/>
  <c r="AM381" i="65" s="1"/>
  <c r="AQ381" i="65"/>
  <c r="AO381" i="65" s="1"/>
  <c r="AK381" i="65"/>
  <c r="T381" i="65" s="1"/>
  <c r="AI381" i="65"/>
  <c r="AH381" i="65"/>
  <c r="O381" i="65"/>
  <c r="N381" i="65"/>
  <c r="I381" i="65"/>
  <c r="AL380" i="65"/>
  <c r="AJ380" i="65" s="1"/>
  <c r="AN380" i="65"/>
  <c r="AM380" i="65" s="1"/>
  <c r="AQ380" i="65"/>
  <c r="AK380" i="65"/>
  <c r="AI380" i="65"/>
  <c r="AH380" i="65"/>
  <c r="T380" i="65"/>
  <c r="O380" i="65"/>
  <c r="N380" i="65"/>
  <c r="I380" i="65"/>
  <c r="AL379" i="65"/>
  <c r="AJ379" i="65" s="1"/>
  <c r="AN379" i="65"/>
  <c r="AM379" i="65" s="1"/>
  <c r="AQ379" i="65"/>
  <c r="AP379" i="65" s="1"/>
  <c r="AK379" i="65"/>
  <c r="T379" i="65" s="1"/>
  <c r="AI379" i="65"/>
  <c r="AH379" i="65"/>
  <c r="O379" i="65"/>
  <c r="N379" i="65"/>
  <c r="I379" i="65"/>
  <c r="AL378" i="65"/>
  <c r="AJ378" i="65" s="1"/>
  <c r="AN378" i="65"/>
  <c r="AM378" i="65" s="1"/>
  <c r="AQ378" i="65"/>
  <c r="AK378" i="65"/>
  <c r="T378" i="65" s="1"/>
  <c r="AI378" i="65"/>
  <c r="AH378" i="65"/>
  <c r="O378" i="65"/>
  <c r="N378" i="65"/>
  <c r="I378" i="65"/>
  <c r="AL377" i="65"/>
  <c r="AJ377" i="65" s="1"/>
  <c r="AN377" i="65"/>
  <c r="AM377" i="65" s="1"/>
  <c r="AQ377" i="65"/>
  <c r="AP377" i="65" s="1"/>
  <c r="AK377" i="65"/>
  <c r="T377" i="65" s="1"/>
  <c r="AI377" i="65"/>
  <c r="AH377" i="65"/>
  <c r="O377" i="65"/>
  <c r="N377" i="65"/>
  <c r="I377" i="65"/>
  <c r="AL376" i="65"/>
  <c r="AJ376" i="65" s="1"/>
  <c r="AN376" i="65"/>
  <c r="AM376" i="65" s="1"/>
  <c r="AQ376" i="65"/>
  <c r="AP376" i="65" s="1"/>
  <c r="AK376" i="65"/>
  <c r="T376" i="65" s="1"/>
  <c r="AI376" i="65"/>
  <c r="AH376" i="65"/>
  <c r="O376" i="65"/>
  <c r="N376" i="65"/>
  <c r="I376" i="65"/>
  <c r="AL375" i="65"/>
  <c r="AJ375" i="65" s="1"/>
  <c r="AN375" i="65"/>
  <c r="AQ375" i="65"/>
  <c r="AP375" i="65" s="1"/>
  <c r="AM375" i="65"/>
  <c r="AK375" i="65"/>
  <c r="T375" i="65" s="1"/>
  <c r="AI375" i="65"/>
  <c r="AH375" i="65"/>
  <c r="O375" i="65"/>
  <c r="N375" i="65"/>
  <c r="I375" i="65"/>
  <c r="AL374" i="65"/>
  <c r="AJ374" i="65" s="1"/>
  <c r="AN374" i="65"/>
  <c r="AM374" i="65" s="1"/>
  <c r="AI374" i="65"/>
  <c r="AQ374" i="65"/>
  <c r="AO374" i="65" s="1"/>
  <c r="AK374" i="65"/>
  <c r="T374" i="65" s="1"/>
  <c r="AH374" i="65"/>
  <c r="O374" i="65"/>
  <c r="N374" i="65"/>
  <c r="I374" i="65"/>
  <c r="AL373" i="65"/>
  <c r="AJ373" i="65" s="1"/>
  <c r="AN373" i="65"/>
  <c r="AM373" i="65" s="1"/>
  <c r="AI373" i="65"/>
  <c r="AQ373" i="65"/>
  <c r="AP373" i="65" s="1"/>
  <c r="AK373" i="65"/>
  <c r="T373" i="65" s="1"/>
  <c r="AH373" i="65"/>
  <c r="O373" i="65"/>
  <c r="N373" i="65"/>
  <c r="I373" i="65"/>
  <c r="AL372" i="65"/>
  <c r="AJ372" i="65" s="1"/>
  <c r="AN372" i="65"/>
  <c r="AM372" i="65" s="1"/>
  <c r="AI372" i="65"/>
  <c r="AQ372" i="65"/>
  <c r="AO372" i="65" s="1"/>
  <c r="U372" i="65" s="1"/>
  <c r="AK372" i="65"/>
  <c r="T372" i="65" s="1"/>
  <c r="AH372" i="65"/>
  <c r="O372" i="65"/>
  <c r="N372" i="65"/>
  <c r="I372" i="65"/>
  <c r="AL371" i="65"/>
  <c r="AJ371" i="65" s="1"/>
  <c r="AN371" i="65"/>
  <c r="AM371" i="65" s="1"/>
  <c r="AI371" i="65"/>
  <c r="AQ371" i="65"/>
  <c r="AK371" i="65"/>
  <c r="AH371" i="65"/>
  <c r="O371" i="65"/>
  <c r="N371" i="65"/>
  <c r="I371" i="65"/>
  <c r="AL370" i="65"/>
  <c r="AJ370" i="65" s="1"/>
  <c r="AN370" i="65"/>
  <c r="AM370" i="65" s="1"/>
  <c r="AR370" i="65"/>
  <c r="AI370" i="65"/>
  <c r="AQ370" i="65"/>
  <c r="AP370" i="65" s="1"/>
  <c r="AK370" i="65"/>
  <c r="T370" i="65" s="1"/>
  <c r="AH370" i="65"/>
  <c r="O370" i="65"/>
  <c r="N370" i="65"/>
  <c r="I370" i="65"/>
  <c r="AL369" i="65"/>
  <c r="AJ369" i="65" s="1"/>
  <c r="AN369" i="65"/>
  <c r="AM369" i="65" s="1"/>
  <c r="AI369" i="65"/>
  <c r="AQ369" i="65"/>
  <c r="AP369" i="65" s="1"/>
  <c r="AK369" i="65"/>
  <c r="AH369" i="65"/>
  <c r="O369" i="65"/>
  <c r="N369" i="65"/>
  <c r="I369" i="65"/>
  <c r="AL368" i="65"/>
  <c r="AJ368" i="65" s="1"/>
  <c r="AN368" i="65"/>
  <c r="AM368" i="65" s="1"/>
  <c r="AI368" i="65"/>
  <c r="AQ368" i="65"/>
  <c r="AO368" i="65" s="1"/>
  <c r="U368" i="65" s="1"/>
  <c r="AP368" i="65"/>
  <c r="AK368" i="65"/>
  <c r="T368" i="65" s="1"/>
  <c r="AH368" i="65"/>
  <c r="O368" i="65"/>
  <c r="N368" i="65"/>
  <c r="I368" i="65"/>
  <c r="AL367" i="65"/>
  <c r="AJ367" i="65" s="1"/>
  <c r="AN367" i="65"/>
  <c r="AM367" i="65" s="1"/>
  <c r="AI367" i="65"/>
  <c r="AQ367" i="65"/>
  <c r="AP367" i="65" s="1"/>
  <c r="AK367" i="65"/>
  <c r="AH367" i="65"/>
  <c r="O367" i="65"/>
  <c r="N367" i="65"/>
  <c r="I367" i="65"/>
  <c r="AL366" i="65"/>
  <c r="AJ366" i="65" s="1"/>
  <c r="AN366" i="65"/>
  <c r="AM366" i="65" s="1"/>
  <c r="AQ366" i="65"/>
  <c r="AO366" i="65" s="1"/>
  <c r="AK366" i="65"/>
  <c r="AI366" i="65"/>
  <c r="AH366" i="65"/>
  <c r="O366" i="65"/>
  <c r="N366" i="65"/>
  <c r="I366" i="65"/>
  <c r="AL365" i="65"/>
  <c r="AJ365" i="65" s="1"/>
  <c r="AN365" i="65"/>
  <c r="AM365" i="65" s="1"/>
  <c r="AQ365" i="65"/>
  <c r="AO365" i="65" s="1"/>
  <c r="AK365" i="65"/>
  <c r="AI365" i="65"/>
  <c r="AH365" i="65"/>
  <c r="O365" i="65"/>
  <c r="N365" i="65"/>
  <c r="I365" i="65"/>
  <c r="AL364" i="65"/>
  <c r="AJ364" i="65" s="1"/>
  <c r="T364" i="65" s="1"/>
  <c r="AN364" i="65"/>
  <c r="AM364" i="65" s="1"/>
  <c r="AQ364" i="65"/>
  <c r="AP364" i="65" s="1"/>
  <c r="AK364" i="65"/>
  <c r="AI364" i="65"/>
  <c r="AH364" i="65"/>
  <c r="O364" i="65"/>
  <c r="N364" i="65"/>
  <c r="I364" i="65"/>
  <c r="AL363" i="65"/>
  <c r="AJ363" i="65" s="1"/>
  <c r="AN363" i="65"/>
  <c r="AM363" i="65" s="1"/>
  <c r="AQ363" i="65"/>
  <c r="AP363" i="65" s="1"/>
  <c r="AK363" i="65"/>
  <c r="AI363" i="65"/>
  <c r="AH363" i="65"/>
  <c r="O363" i="65"/>
  <c r="N363" i="65"/>
  <c r="I363" i="65"/>
  <c r="AL362" i="65"/>
  <c r="AJ362" i="65" s="1"/>
  <c r="AN362" i="65"/>
  <c r="AM362" i="65" s="1"/>
  <c r="AQ362" i="65"/>
  <c r="AK362" i="65"/>
  <c r="AI362" i="65"/>
  <c r="AH362" i="65"/>
  <c r="O362" i="65"/>
  <c r="N362" i="65"/>
  <c r="I362" i="65"/>
  <c r="AL361" i="65"/>
  <c r="AJ361" i="65"/>
  <c r="AN361" i="65"/>
  <c r="AM361" i="65" s="1"/>
  <c r="AQ361" i="65"/>
  <c r="AP361" i="65" s="1"/>
  <c r="AK361" i="65"/>
  <c r="AI361" i="65"/>
  <c r="AH361" i="65"/>
  <c r="O361" i="65"/>
  <c r="N361" i="65"/>
  <c r="I361" i="65"/>
  <c r="AL360" i="65"/>
  <c r="AJ360" i="65" s="1"/>
  <c r="T360" i="65" s="1"/>
  <c r="AN360" i="65"/>
  <c r="AM360" i="65" s="1"/>
  <c r="AQ360" i="65"/>
  <c r="AP360" i="65" s="1"/>
  <c r="AK360" i="65"/>
  <c r="AI360" i="65"/>
  <c r="AH360" i="65"/>
  <c r="O360" i="65"/>
  <c r="N360" i="65"/>
  <c r="I360" i="65"/>
  <c r="AL359" i="65"/>
  <c r="AJ359" i="65" s="1"/>
  <c r="AN359" i="65"/>
  <c r="AM359" i="65" s="1"/>
  <c r="AI359" i="65"/>
  <c r="AQ359" i="65"/>
  <c r="AP359" i="65" s="1"/>
  <c r="AK359" i="65"/>
  <c r="AH359" i="65"/>
  <c r="O359" i="65"/>
  <c r="N359" i="65"/>
  <c r="I359" i="65"/>
  <c r="AL358" i="65"/>
  <c r="AJ358" i="65" s="1"/>
  <c r="AN358" i="65"/>
  <c r="AM358" i="65" s="1"/>
  <c r="AI358" i="65"/>
  <c r="AQ358" i="65"/>
  <c r="AO358" i="65" s="1"/>
  <c r="AK358" i="65"/>
  <c r="AH358" i="65"/>
  <c r="O358" i="65"/>
  <c r="N358" i="65"/>
  <c r="I358" i="65"/>
  <c r="AL357" i="65"/>
  <c r="AJ357" i="65" s="1"/>
  <c r="T357" i="65" s="1"/>
  <c r="AN357" i="65"/>
  <c r="AM357" i="65" s="1"/>
  <c r="AI357" i="65"/>
  <c r="AQ357" i="65"/>
  <c r="AP357" i="65" s="1"/>
  <c r="AK357" i="65"/>
  <c r="AH357" i="65"/>
  <c r="O357" i="65"/>
  <c r="N357" i="65"/>
  <c r="I357" i="65"/>
  <c r="AL356" i="65"/>
  <c r="AJ356" i="65" s="1"/>
  <c r="T356" i="65" s="1"/>
  <c r="AN356" i="65"/>
  <c r="AM356" i="65" s="1"/>
  <c r="AQ356" i="65"/>
  <c r="AP356" i="65" s="1"/>
  <c r="AK356" i="65"/>
  <c r="AI356" i="65"/>
  <c r="AH356" i="65"/>
  <c r="O356" i="65"/>
  <c r="N356" i="65"/>
  <c r="I356" i="65"/>
  <c r="AL355" i="65"/>
  <c r="AJ355" i="65" s="1"/>
  <c r="AN355" i="65"/>
  <c r="AM355" i="65" s="1"/>
  <c r="AI355" i="65"/>
  <c r="AQ355" i="65"/>
  <c r="AK355" i="65"/>
  <c r="AH355" i="65"/>
  <c r="O355" i="65"/>
  <c r="N355" i="65"/>
  <c r="I355" i="65"/>
  <c r="AL354" i="65"/>
  <c r="AJ354" i="65" s="1"/>
  <c r="T354" i="65" s="1"/>
  <c r="AN354" i="65"/>
  <c r="AM354" i="65" s="1"/>
  <c r="AI354" i="65"/>
  <c r="AQ354" i="65"/>
  <c r="AP354" i="65" s="1"/>
  <c r="AK354" i="65"/>
  <c r="AH354" i="65"/>
  <c r="O354" i="65"/>
  <c r="N354" i="65"/>
  <c r="I354" i="65"/>
  <c r="AL353" i="65"/>
  <c r="AJ353" i="65" s="1"/>
  <c r="AN353" i="65"/>
  <c r="AI353" i="65"/>
  <c r="AQ353" i="65"/>
  <c r="AP353" i="65" s="1"/>
  <c r="AM353" i="65"/>
  <c r="AK353" i="65"/>
  <c r="AH353" i="65"/>
  <c r="O353" i="65"/>
  <c r="N353" i="65"/>
  <c r="I353" i="65"/>
  <c r="AL352" i="65"/>
  <c r="AJ352" i="65" s="1"/>
  <c r="AN352" i="65"/>
  <c r="AM352" i="65" s="1"/>
  <c r="AI352" i="65"/>
  <c r="AQ352" i="65"/>
  <c r="AP352" i="65" s="1"/>
  <c r="AO352" i="65"/>
  <c r="U352" i="65" s="1"/>
  <c r="AK352" i="65"/>
  <c r="AH352" i="65"/>
  <c r="O352" i="65"/>
  <c r="N352" i="65"/>
  <c r="I352" i="65"/>
  <c r="AL351" i="65"/>
  <c r="AJ351" i="65" s="1"/>
  <c r="AN351" i="65"/>
  <c r="AM351" i="65" s="1"/>
  <c r="AQ351" i="65"/>
  <c r="AO351" i="65" s="1"/>
  <c r="AK351" i="65"/>
  <c r="AI351" i="65"/>
  <c r="AH351" i="65"/>
  <c r="O351" i="65"/>
  <c r="N351" i="65"/>
  <c r="I351" i="65"/>
  <c r="AL350" i="65"/>
  <c r="AJ350" i="65" s="1"/>
  <c r="AN350" i="65"/>
  <c r="AM350" i="65" s="1"/>
  <c r="AQ350" i="65"/>
  <c r="AO350" i="65" s="1"/>
  <c r="AK350" i="65"/>
  <c r="AI350" i="65"/>
  <c r="AH350" i="65"/>
  <c r="O350" i="65"/>
  <c r="N350" i="65"/>
  <c r="I350" i="65"/>
  <c r="AL349" i="65"/>
  <c r="AJ349" i="65" s="1"/>
  <c r="AN349" i="65"/>
  <c r="AM349" i="65" s="1"/>
  <c r="AQ349" i="65"/>
  <c r="AO349" i="65" s="1"/>
  <c r="AP349" i="65"/>
  <c r="AK349" i="65"/>
  <c r="AI349" i="65"/>
  <c r="AH349" i="65"/>
  <c r="O349" i="65"/>
  <c r="N349" i="65"/>
  <c r="I349" i="65"/>
  <c r="AL348" i="65"/>
  <c r="AJ348" i="65" s="1"/>
  <c r="T348" i="65" s="1"/>
  <c r="AN348" i="65"/>
  <c r="AM348" i="65" s="1"/>
  <c r="AQ348" i="65"/>
  <c r="AP348" i="65" s="1"/>
  <c r="AO348" i="65"/>
  <c r="AK348" i="65"/>
  <c r="AI348" i="65"/>
  <c r="AH348" i="65"/>
  <c r="O348" i="65"/>
  <c r="N348" i="65"/>
  <c r="I348" i="65"/>
  <c r="AL347" i="65"/>
  <c r="AJ347" i="65" s="1"/>
  <c r="AN347" i="65"/>
  <c r="AM347" i="65" s="1"/>
  <c r="AQ347" i="65"/>
  <c r="AO347" i="65" s="1"/>
  <c r="U347" i="65" s="1"/>
  <c r="AK347" i="65"/>
  <c r="AI347" i="65"/>
  <c r="AH347" i="65"/>
  <c r="O347" i="65"/>
  <c r="N347" i="65"/>
  <c r="I347" i="65"/>
  <c r="AL346" i="65"/>
  <c r="AJ346" i="65" s="1"/>
  <c r="AN346" i="65"/>
  <c r="AM346" i="65" s="1"/>
  <c r="AQ346" i="65"/>
  <c r="AO346" i="65" s="1"/>
  <c r="AK346" i="65"/>
  <c r="AI346" i="65"/>
  <c r="AH346" i="65"/>
  <c r="O346" i="65"/>
  <c r="N346" i="65"/>
  <c r="I346" i="65"/>
  <c r="AL345" i="65"/>
  <c r="AJ345" i="65" s="1"/>
  <c r="T345" i="65" s="1"/>
  <c r="AN345" i="65"/>
  <c r="AM345" i="65" s="1"/>
  <c r="AI345" i="65"/>
  <c r="AQ345" i="65"/>
  <c r="AP345" i="65" s="1"/>
  <c r="AK345" i="65"/>
  <c r="AH345" i="65"/>
  <c r="O345" i="65"/>
  <c r="N345" i="65"/>
  <c r="I345" i="65"/>
  <c r="AL344" i="65"/>
  <c r="AJ344" i="65" s="1"/>
  <c r="AN344" i="65"/>
  <c r="AM344" i="65" s="1"/>
  <c r="AI344" i="65"/>
  <c r="AQ344" i="65"/>
  <c r="AK344" i="65"/>
  <c r="AH344" i="65"/>
  <c r="O344" i="65"/>
  <c r="N344" i="65"/>
  <c r="I344" i="65"/>
  <c r="AL343" i="65"/>
  <c r="AJ343" i="65" s="1"/>
  <c r="AN343" i="65"/>
  <c r="AI343" i="65"/>
  <c r="AQ343" i="65"/>
  <c r="AP343" i="65" s="1"/>
  <c r="AO343" i="65"/>
  <c r="AK343" i="65"/>
  <c r="AH343" i="65"/>
  <c r="O343" i="65"/>
  <c r="N343" i="65"/>
  <c r="I343" i="65"/>
  <c r="AL342" i="65"/>
  <c r="AJ342" i="65" s="1"/>
  <c r="AN342" i="65"/>
  <c r="AM342" i="65" s="1"/>
  <c r="AQ342" i="65"/>
  <c r="AO342" i="65" s="1"/>
  <c r="AK342" i="65"/>
  <c r="AI342" i="65"/>
  <c r="AH342" i="65"/>
  <c r="O342" i="65"/>
  <c r="N342" i="65"/>
  <c r="I342" i="65"/>
  <c r="AL341" i="65"/>
  <c r="AJ341" i="65" s="1"/>
  <c r="T341" i="65" s="1"/>
  <c r="AN341" i="65"/>
  <c r="AM341" i="65" s="1"/>
  <c r="AQ341" i="65"/>
  <c r="AO341" i="65" s="1"/>
  <c r="AK341" i="65"/>
  <c r="AI341" i="65"/>
  <c r="AH341" i="65"/>
  <c r="O341" i="65"/>
  <c r="N341" i="65"/>
  <c r="I341" i="65"/>
  <c r="AL340" i="65"/>
  <c r="AJ340" i="65" s="1"/>
  <c r="T340" i="65" s="1"/>
  <c r="AN340" i="65"/>
  <c r="AM340" i="65" s="1"/>
  <c r="AQ340" i="65"/>
  <c r="AK340" i="65"/>
  <c r="AI340" i="65"/>
  <c r="AH340" i="65"/>
  <c r="O340" i="65"/>
  <c r="N340" i="65"/>
  <c r="I340" i="65"/>
  <c r="AL339" i="65"/>
  <c r="AJ339" i="65" s="1"/>
  <c r="AR339" i="65" s="1"/>
  <c r="AS339" i="65" s="1"/>
  <c r="AN339" i="65"/>
  <c r="AM339" i="65" s="1"/>
  <c r="AQ339" i="65"/>
  <c r="AP339" i="65" s="1"/>
  <c r="AK339" i="65"/>
  <c r="AI339" i="65"/>
  <c r="AH339" i="65"/>
  <c r="O339" i="65"/>
  <c r="N339" i="65"/>
  <c r="I339" i="65"/>
  <c r="AL338" i="65"/>
  <c r="AJ338" i="65" s="1"/>
  <c r="T338" i="65" s="1"/>
  <c r="AN338" i="65"/>
  <c r="AM338" i="65" s="1"/>
  <c r="AQ338" i="65"/>
  <c r="AO338" i="65" s="1"/>
  <c r="AP338" i="65"/>
  <c r="AK338" i="65"/>
  <c r="AI338" i="65"/>
  <c r="AH338" i="65"/>
  <c r="O338" i="65"/>
  <c r="N338" i="65"/>
  <c r="I338" i="65"/>
  <c r="AL337" i="65"/>
  <c r="AJ337" i="65" s="1"/>
  <c r="T337" i="65" s="1"/>
  <c r="AN337" i="65"/>
  <c r="AI337" i="65"/>
  <c r="AQ337" i="65"/>
  <c r="AP337" i="65" s="1"/>
  <c r="AM337" i="65"/>
  <c r="AK337" i="65"/>
  <c r="AH337" i="65"/>
  <c r="O337" i="65"/>
  <c r="N337" i="65"/>
  <c r="I337" i="65"/>
  <c r="AL336" i="65"/>
  <c r="AJ336" i="65" s="1"/>
  <c r="AN336" i="65"/>
  <c r="AM336" i="65" s="1"/>
  <c r="AQ336" i="65"/>
  <c r="AP336" i="65" s="1"/>
  <c r="AK336" i="65"/>
  <c r="AI336" i="65"/>
  <c r="AH336" i="65"/>
  <c r="O336" i="65"/>
  <c r="N336" i="65"/>
  <c r="I336" i="65"/>
  <c r="AL335" i="65"/>
  <c r="AJ335" i="65" s="1"/>
  <c r="AN335" i="65"/>
  <c r="AI335" i="65"/>
  <c r="AQ335" i="65"/>
  <c r="AP335" i="65" s="1"/>
  <c r="AK335" i="65"/>
  <c r="AH335" i="65"/>
  <c r="O335" i="65"/>
  <c r="N335" i="65"/>
  <c r="I335" i="65"/>
  <c r="AL334" i="65"/>
  <c r="AJ334" i="65" s="1"/>
  <c r="AN334" i="65"/>
  <c r="AM334" i="65" s="1"/>
  <c r="AI334" i="65"/>
  <c r="AQ334" i="65"/>
  <c r="AK334" i="65"/>
  <c r="AH334" i="65"/>
  <c r="O334" i="65"/>
  <c r="N334" i="65"/>
  <c r="I334" i="65"/>
  <c r="AL333" i="65"/>
  <c r="AJ333" i="65" s="1"/>
  <c r="AN333" i="65"/>
  <c r="AM333" i="65" s="1"/>
  <c r="AI333" i="65"/>
  <c r="AQ333" i="65"/>
  <c r="AP333" i="65" s="1"/>
  <c r="AK333" i="65"/>
  <c r="AH333" i="65"/>
  <c r="O333" i="65"/>
  <c r="N333" i="65"/>
  <c r="I333" i="65"/>
  <c r="AL332" i="65"/>
  <c r="AJ332" i="65" s="1"/>
  <c r="AN332" i="65"/>
  <c r="AQ332" i="65"/>
  <c r="AO332" i="65" s="1"/>
  <c r="AM332" i="65"/>
  <c r="AK332" i="65"/>
  <c r="AI332" i="65"/>
  <c r="AH332" i="65"/>
  <c r="O332" i="65"/>
  <c r="N332" i="65"/>
  <c r="I332" i="65"/>
  <c r="AL331" i="65"/>
  <c r="AJ331" i="65" s="1"/>
  <c r="AN331" i="65"/>
  <c r="AM331" i="65" s="1"/>
  <c r="AQ331" i="65"/>
  <c r="AO331" i="65" s="1"/>
  <c r="AK331" i="65"/>
  <c r="P331" i="65" s="1"/>
  <c r="AI331" i="65"/>
  <c r="AH331" i="65"/>
  <c r="O331" i="65"/>
  <c r="N331" i="65"/>
  <c r="I331" i="65"/>
  <c r="AL330" i="65"/>
  <c r="AJ330" i="65" s="1"/>
  <c r="AN330" i="65"/>
  <c r="AM330" i="65" s="1"/>
  <c r="AQ330" i="65"/>
  <c r="AO330" i="65" s="1"/>
  <c r="AK330" i="65"/>
  <c r="T330" i="65" s="1"/>
  <c r="AI330" i="65"/>
  <c r="AH330" i="65"/>
  <c r="O330" i="65"/>
  <c r="N330" i="65"/>
  <c r="I330" i="65"/>
  <c r="AL329" i="65"/>
  <c r="AJ329" i="65" s="1"/>
  <c r="AN329" i="65"/>
  <c r="AM329" i="65" s="1"/>
  <c r="AQ329" i="65"/>
  <c r="AO329" i="65" s="1"/>
  <c r="AK329" i="65"/>
  <c r="T329" i="65" s="1"/>
  <c r="AI329" i="65"/>
  <c r="AH329" i="65"/>
  <c r="O329" i="65"/>
  <c r="N329" i="65"/>
  <c r="I329" i="65"/>
  <c r="AL328" i="65"/>
  <c r="AJ328" i="65" s="1"/>
  <c r="AN328" i="65"/>
  <c r="AM328" i="65" s="1"/>
  <c r="AQ328" i="65"/>
  <c r="AK328" i="65"/>
  <c r="AI328" i="65"/>
  <c r="AH328" i="65"/>
  <c r="O328" i="65"/>
  <c r="N328" i="65"/>
  <c r="I328" i="65"/>
  <c r="AL327" i="65"/>
  <c r="AJ327" i="65" s="1"/>
  <c r="AN327" i="65"/>
  <c r="AM327" i="65" s="1"/>
  <c r="AQ327" i="65"/>
  <c r="AO327" i="65" s="1"/>
  <c r="AK327" i="65"/>
  <c r="T327" i="65" s="1"/>
  <c r="AI327" i="65"/>
  <c r="AH327" i="65"/>
  <c r="O327" i="65"/>
  <c r="N327" i="65"/>
  <c r="I327" i="65"/>
  <c r="AL326" i="65"/>
  <c r="AJ326" i="65" s="1"/>
  <c r="AN326" i="65"/>
  <c r="AQ326" i="65"/>
  <c r="AO326" i="65" s="1"/>
  <c r="AM326" i="65"/>
  <c r="AK326" i="65"/>
  <c r="AI326" i="65"/>
  <c r="AH326" i="65"/>
  <c r="T326" i="65"/>
  <c r="O326" i="65"/>
  <c r="N326" i="65"/>
  <c r="I326" i="65"/>
  <c r="AL325" i="65"/>
  <c r="AJ325" i="65" s="1"/>
  <c r="AN325" i="65"/>
  <c r="AM325" i="65" s="1"/>
  <c r="AQ325" i="65"/>
  <c r="AK325" i="65"/>
  <c r="T325" i="65" s="1"/>
  <c r="AI325" i="65"/>
  <c r="AH325" i="65"/>
  <c r="O325" i="65"/>
  <c r="N325" i="65"/>
  <c r="I325" i="65"/>
  <c r="AL324" i="65"/>
  <c r="AJ324" i="65"/>
  <c r="AN324" i="65"/>
  <c r="AM324" i="65" s="1"/>
  <c r="AQ324" i="65"/>
  <c r="AO324" i="65" s="1"/>
  <c r="AK324" i="65"/>
  <c r="T324" i="65" s="1"/>
  <c r="AI324" i="65"/>
  <c r="AH324" i="65"/>
  <c r="O324" i="65"/>
  <c r="N324" i="65"/>
  <c r="I324" i="65"/>
  <c r="AL323" i="65"/>
  <c r="AJ323" i="65" s="1"/>
  <c r="AN323" i="65"/>
  <c r="AM323" i="65" s="1"/>
  <c r="R323" i="65" s="1"/>
  <c r="AQ323" i="65"/>
  <c r="AO323" i="65" s="1"/>
  <c r="AK323" i="65"/>
  <c r="T323" i="65" s="1"/>
  <c r="AI323" i="65"/>
  <c r="AH323" i="65"/>
  <c r="O323" i="65"/>
  <c r="N323" i="65"/>
  <c r="I323" i="65"/>
  <c r="AL322" i="65"/>
  <c r="AJ322" i="65" s="1"/>
  <c r="AN322" i="65"/>
  <c r="AM322" i="65" s="1"/>
  <c r="AQ322" i="65"/>
  <c r="AK322" i="65"/>
  <c r="T322" i="65" s="1"/>
  <c r="AI322" i="65"/>
  <c r="AH322" i="65"/>
  <c r="O322" i="65"/>
  <c r="N322" i="65"/>
  <c r="I322" i="65"/>
  <c r="AL321" i="65"/>
  <c r="AJ321" i="65" s="1"/>
  <c r="AN321" i="65"/>
  <c r="AM321" i="65" s="1"/>
  <c r="AQ321" i="65"/>
  <c r="AP321" i="65" s="1"/>
  <c r="AK321" i="65"/>
  <c r="AI321" i="65"/>
  <c r="AH321" i="65"/>
  <c r="O321" i="65"/>
  <c r="N321" i="65"/>
  <c r="I321" i="65"/>
  <c r="AL320" i="65"/>
  <c r="AJ320" i="65" s="1"/>
  <c r="AN320" i="65"/>
  <c r="AM320" i="65" s="1"/>
  <c r="AQ320" i="65"/>
  <c r="AO320" i="65" s="1"/>
  <c r="AP320" i="65"/>
  <c r="AK320" i="65"/>
  <c r="T320" i="65" s="1"/>
  <c r="AI320" i="65"/>
  <c r="AH320" i="65"/>
  <c r="O320" i="65"/>
  <c r="N320" i="65"/>
  <c r="I320" i="65"/>
  <c r="AL319" i="65"/>
  <c r="AJ319" i="65" s="1"/>
  <c r="AN319" i="65"/>
  <c r="AM319" i="65" s="1"/>
  <c r="AQ319" i="65"/>
  <c r="AP319" i="65" s="1"/>
  <c r="AK319" i="65"/>
  <c r="T319" i="65" s="1"/>
  <c r="AI319" i="65"/>
  <c r="AH319" i="65"/>
  <c r="O319" i="65"/>
  <c r="N319" i="65"/>
  <c r="I319" i="65"/>
  <c r="AL318" i="65"/>
  <c r="AJ318" i="65" s="1"/>
  <c r="AN318" i="65"/>
  <c r="AM318" i="65" s="1"/>
  <c r="AQ318" i="65"/>
  <c r="AP318" i="65" s="1"/>
  <c r="AK318" i="65"/>
  <c r="T318" i="65" s="1"/>
  <c r="AI318" i="65"/>
  <c r="AH318" i="65"/>
  <c r="O318" i="65"/>
  <c r="N318" i="65"/>
  <c r="I318" i="65"/>
  <c r="AL317" i="65"/>
  <c r="AJ317" i="65" s="1"/>
  <c r="AN317" i="65"/>
  <c r="AM317" i="65" s="1"/>
  <c r="AQ317" i="65"/>
  <c r="AK317" i="65"/>
  <c r="T317" i="65" s="1"/>
  <c r="AI317" i="65"/>
  <c r="AH317" i="65"/>
  <c r="O317" i="65"/>
  <c r="N317" i="65"/>
  <c r="I317" i="65"/>
  <c r="AL316" i="65"/>
  <c r="AJ316" i="65" s="1"/>
  <c r="AN316" i="65"/>
  <c r="AM316" i="65" s="1"/>
  <c r="AQ316" i="65"/>
  <c r="AP316" i="65" s="1"/>
  <c r="AK316" i="65"/>
  <c r="T316" i="65" s="1"/>
  <c r="AI316" i="65"/>
  <c r="AH316" i="65"/>
  <c r="O316" i="65"/>
  <c r="N316" i="65"/>
  <c r="I316" i="65"/>
  <c r="AL315" i="65"/>
  <c r="AJ315" i="65" s="1"/>
  <c r="AN315" i="65"/>
  <c r="AM315" i="65" s="1"/>
  <c r="AQ315" i="65"/>
  <c r="AP315" i="65" s="1"/>
  <c r="AO315" i="65"/>
  <c r="U315" i="65" s="1"/>
  <c r="AK315" i="65"/>
  <c r="T315" i="65" s="1"/>
  <c r="AI315" i="65"/>
  <c r="AH315" i="65"/>
  <c r="O315" i="65"/>
  <c r="N315" i="65"/>
  <c r="I315" i="65"/>
  <c r="AL314" i="65"/>
  <c r="AJ314" i="65" s="1"/>
  <c r="AN314" i="65"/>
  <c r="AM314" i="65" s="1"/>
  <c r="AQ314" i="65"/>
  <c r="AK314" i="65"/>
  <c r="T314" i="65" s="1"/>
  <c r="AI314" i="65"/>
  <c r="AH314" i="65"/>
  <c r="O314" i="65"/>
  <c r="N314" i="65"/>
  <c r="I314" i="65"/>
  <c r="AL313" i="65"/>
  <c r="AJ313" i="65" s="1"/>
  <c r="AN313" i="65"/>
  <c r="AM313" i="65" s="1"/>
  <c r="AQ313" i="65"/>
  <c r="AP313" i="65" s="1"/>
  <c r="AK313" i="65"/>
  <c r="AI313" i="65"/>
  <c r="AH313" i="65"/>
  <c r="O313" i="65"/>
  <c r="N313" i="65"/>
  <c r="I313" i="65"/>
  <c r="AL312" i="65"/>
  <c r="AJ312" i="65" s="1"/>
  <c r="AN312" i="65"/>
  <c r="AM312" i="65" s="1"/>
  <c r="AQ312" i="65"/>
  <c r="AO312" i="65" s="1"/>
  <c r="AK312" i="65"/>
  <c r="T312" i="65" s="1"/>
  <c r="AI312" i="65"/>
  <c r="AH312" i="65"/>
  <c r="O312" i="65"/>
  <c r="N312" i="65"/>
  <c r="I312" i="65"/>
  <c r="AL311" i="65"/>
  <c r="AJ311" i="65" s="1"/>
  <c r="AN311" i="65"/>
  <c r="AM311" i="65" s="1"/>
  <c r="AQ311" i="65"/>
  <c r="AK311" i="65"/>
  <c r="T311" i="65" s="1"/>
  <c r="AI311" i="65"/>
  <c r="AH311" i="65"/>
  <c r="O311" i="65"/>
  <c r="N311" i="65"/>
  <c r="I311" i="65"/>
  <c r="AL310" i="65"/>
  <c r="AJ310" i="65" s="1"/>
  <c r="AN310" i="65"/>
  <c r="AM310" i="65" s="1"/>
  <c r="AQ310" i="65"/>
  <c r="AP310" i="65" s="1"/>
  <c r="AK310" i="65"/>
  <c r="AI310" i="65"/>
  <c r="AH310" i="65"/>
  <c r="T310" i="65"/>
  <c r="O310" i="65"/>
  <c r="N310" i="65"/>
  <c r="I310" i="65"/>
  <c r="AL309" i="65"/>
  <c r="AJ309" i="65" s="1"/>
  <c r="AN309" i="65"/>
  <c r="AM309" i="65" s="1"/>
  <c r="AQ309" i="65"/>
  <c r="AK309" i="65"/>
  <c r="T309" i="65" s="1"/>
  <c r="AI309" i="65"/>
  <c r="AH309" i="65"/>
  <c r="O309" i="65"/>
  <c r="N309" i="65"/>
  <c r="I309" i="65"/>
  <c r="AL308" i="65"/>
  <c r="AJ308" i="65" s="1"/>
  <c r="AN308" i="65"/>
  <c r="AM308" i="65" s="1"/>
  <c r="AQ308" i="65"/>
  <c r="AP308" i="65" s="1"/>
  <c r="AK308" i="65"/>
  <c r="T308" i="65" s="1"/>
  <c r="AI308" i="65"/>
  <c r="AH308" i="65"/>
  <c r="O308" i="65"/>
  <c r="N308" i="65"/>
  <c r="I308" i="65"/>
  <c r="AL307" i="65"/>
  <c r="AJ307" i="65" s="1"/>
  <c r="AN307" i="65"/>
  <c r="AM307" i="65" s="1"/>
  <c r="AQ307" i="65"/>
  <c r="AP307" i="65" s="1"/>
  <c r="AK307" i="65"/>
  <c r="T307" i="65" s="1"/>
  <c r="AI307" i="65"/>
  <c r="AH307" i="65"/>
  <c r="O307" i="65"/>
  <c r="N307" i="65"/>
  <c r="I307" i="65"/>
  <c r="AL306" i="65"/>
  <c r="AJ306" i="65" s="1"/>
  <c r="AN306" i="65"/>
  <c r="AM306" i="65" s="1"/>
  <c r="AQ306" i="65"/>
  <c r="AK306" i="65"/>
  <c r="T306" i="65" s="1"/>
  <c r="AI306" i="65"/>
  <c r="AH306" i="65"/>
  <c r="O306" i="65"/>
  <c r="N306" i="65"/>
  <c r="I306" i="65"/>
  <c r="AL305" i="65"/>
  <c r="AJ305" i="65" s="1"/>
  <c r="AN305" i="65"/>
  <c r="AM305" i="65" s="1"/>
  <c r="AQ305" i="65"/>
  <c r="AP305" i="65" s="1"/>
  <c r="AK305" i="65"/>
  <c r="AI305" i="65"/>
  <c r="AH305" i="65"/>
  <c r="T305" i="65"/>
  <c r="O305" i="65"/>
  <c r="N305" i="65"/>
  <c r="I305" i="65"/>
  <c r="AL304" i="65"/>
  <c r="AJ304" i="65" s="1"/>
  <c r="AN304" i="65"/>
  <c r="AM304" i="65" s="1"/>
  <c r="AQ304" i="65"/>
  <c r="AO304" i="65" s="1"/>
  <c r="U304" i="65" s="1"/>
  <c r="AK304" i="65"/>
  <c r="T304" i="65" s="1"/>
  <c r="AI304" i="65"/>
  <c r="AH304" i="65"/>
  <c r="O304" i="65"/>
  <c r="N304" i="65"/>
  <c r="I304" i="65"/>
  <c r="AL303" i="65"/>
  <c r="AJ303" i="65" s="1"/>
  <c r="AN303" i="65"/>
  <c r="AR303" i="65"/>
  <c r="AS303" i="65" s="1"/>
  <c r="AQ303" i="65"/>
  <c r="AP303" i="65" s="1"/>
  <c r="AM303" i="65"/>
  <c r="AK303" i="65"/>
  <c r="T303" i="65" s="1"/>
  <c r="AI303" i="65"/>
  <c r="AH303" i="65"/>
  <c r="O303" i="65"/>
  <c r="N303" i="65"/>
  <c r="I303" i="65"/>
  <c r="AL302" i="65"/>
  <c r="AJ302" i="65" s="1"/>
  <c r="AN302" i="65"/>
  <c r="AM302" i="65" s="1"/>
  <c r="AQ302" i="65"/>
  <c r="AK302" i="65"/>
  <c r="T302" i="65" s="1"/>
  <c r="AI302" i="65"/>
  <c r="AH302" i="65"/>
  <c r="O302" i="65"/>
  <c r="N302" i="65"/>
  <c r="I302" i="65"/>
  <c r="AL301" i="65"/>
  <c r="AJ301" i="65"/>
  <c r="AN301" i="65"/>
  <c r="AM301" i="65" s="1"/>
  <c r="AQ301" i="65"/>
  <c r="AK301" i="65"/>
  <c r="T301" i="65" s="1"/>
  <c r="AI301" i="65"/>
  <c r="AH301" i="65"/>
  <c r="O301" i="65"/>
  <c r="N301" i="65"/>
  <c r="I301" i="65"/>
  <c r="AL300" i="65"/>
  <c r="AJ300" i="65" s="1"/>
  <c r="AN300" i="65"/>
  <c r="AQ300" i="65"/>
  <c r="AP300" i="65" s="1"/>
  <c r="AM300" i="65"/>
  <c r="AK300" i="65"/>
  <c r="T300" i="65" s="1"/>
  <c r="AI300" i="65"/>
  <c r="AH300" i="65"/>
  <c r="O300" i="65"/>
  <c r="N300" i="65"/>
  <c r="I300" i="65"/>
  <c r="AL299" i="65"/>
  <c r="AJ299" i="65" s="1"/>
  <c r="AN299" i="65"/>
  <c r="AI299" i="65"/>
  <c r="AQ299" i="65"/>
  <c r="AM299" i="65"/>
  <c r="AK299" i="65"/>
  <c r="T299" i="65" s="1"/>
  <c r="AH299" i="65"/>
  <c r="O299" i="65"/>
  <c r="N299" i="65"/>
  <c r="I299" i="65"/>
  <c r="AL298" i="65"/>
  <c r="AJ298" i="65" s="1"/>
  <c r="AN298" i="65"/>
  <c r="AM298" i="65" s="1"/>
  <c r="AI298" i="65"/>
  <c r="AQ298" i="65"/>
  <c r="AP298" i="65" s="1"/>
  <c r="AK298" i="65"/>
  <c r="AH298" i="65"/>
  <c r="O298" i="65"/>
  <c r="N298" i="65"/>
  <c r="I298" i="65"/>
  <c r="AL297" i="65"/>
  <c r="AJ297" i="65" s="1"/>
  <c r="AN297" i="65"/>
  <c r="AI297" i="65"/>
  <c r="AQ297" i="65"/>
  <c r="AO297" i="65" s="1"/>
  <c r="AM297" i="65"/>
  <c r="AK297" i="65"/>
  <c r="T297" i="65" s="1"/>
  <c r="AH297" i="65"/>
  <c r="O297" i="65"/>
  <c r="N297" i="65"/>
  <c r="I297" i="65"/>
  <c r="AL296" i="65"/>
  <c r="AJ296" i="65" s="1"/>
  <c r="AN296" i="65"/>
  <c r="AM296" i="65" s="1"/>
  <c r="AI296" i="65"/>
  <c r="AQ296" i="65"/>
  <c r="AP296" i="65" s="1"/>
  <c r="AK296" i="65"/>
  <c r="T296" i="65" s="1"/>
  <c r="AH296" i="65"/>
  <c r="O296" i="65"/>
  <c r="N296" i="65"/>
  <c r="I296" i="65"/>
  <c r="AL295" i="65"/>
  <c r="AJ295" i="65" s="1"/>
  <c r="AN295" i="65"/>
  <c r="AI295" i="65"/>
  <c r="AQ295" i="65"/>
  <c r="AM295" i="65"/>
  <c r="AK295" i="65"/>
  <c r="T295" i="65" s="1"/>
  <c r="AH295" i="65"/>
  <c r="O295" i="65"/>
  <c r="N295" i="65"/>
  <c r="I295" i="65"/>
  <c r="AL294" i="65"/>
  <c r="AJ294" i="65" s="1"/>
  <c r="AN294" i="65"/>
  <c r="AM294" i="65" s="1"/>
  <c r="AI294" i="65"/>
  <c r="AQ294" i="65"/>
  <c r="AK294" i="65"/>
  <c r="AH294" i="65"/>
  <c r="O294" i="65"/>
  <c r="N294" i="65"/>
  <c r="I294" i="65"/>
  <c r="AL293" i="65"/>
  <c r="AJ293" i="65" s="1"/>
  <c r="AN293" i="65"/>
  <c r="AM293" i="65" s="1"/>
  <c r="AI293" i="65"/>
  <c r="AQ293" i="65"/>
  <c r="AP293" i="65" s="1"/>
  <c r="AK293" i="65"/>
  <c r="T293" i="65" s="1"/>
  <c r="AH293" i="65"/>
  <c r="O293" i="65"/>
  <c r="N293" i="65"/>
  <c r="I293" i="65"/>
  <c r="AL292" i="65"/>
  <c r="AJ292" i="65" s="1"/>
  <c r="AN292" i="65"/>
  <c r="AM292" i="65" s="1"/>
  <c r="AI292" i="65"/>
  <c r="AQ292" i="65"/>
  <c r="AP292" i="65" s="1"/>
  <c r="AK292" i="65"/>
  <c r="AH292" i="65"/>
  <c r="O292" i="65"/>
  <c r="N292" i="65"/>
  <c r="I292" i="65"/>
  <c r="AL291" i="65"/>
  <c r="AJ291" i="65"/>
  <c r="AN291" i="65"/>
  <c r="AQ291" i="65"/>
  <c r="AP291" i="65" s="1"/>
  <c r="AM291" i="65"/>
  <c r="AK291" i="65"/>
  <c r="T291" i="65" s="1"/>
  <c r="AI291" i="65"/>
  <c r="AH291" i="65"/>
  <c r="O291" i="65"/>
  <c r="N291" i="65"/>
  <c r="I291" i="65"/>
  <c r="AL290" i="65"/>
  <c r="AJ290" i="65" s="1"/>
  <c r="AN290" i="65"/>
  <c r="AM290" i="65" s="1"/>
  <c r="AQ290" i="65"/>
  <c r="AK290" i="65"/>
  <c r="T290" i="65" s="1"/>
  <c r="AI290" i="65"/>
  <c r="AH290" i="65"/>
  <c r="O290" i="65"/>
  <c r="N290" i="65"/>
  <c r="I290" i="65"/>
  <c r="AL289" i="65"/>
  <c r="AJ289" i="65" s="1"/>
  <c r="AN289" i="65"/>
  <c r="AM289" i="65" s="1"/>
  <c r="AQ289" i="65"/>
  <c r="AK289" i="65"/>
  <c r="T289" i="65" s="1"/>
  <c r="AI289" i="65"/>
  <c r="AH289" i="65"/>
  <c r="O289" i="65"/>
  <c r="N289" i="65"/>
  <c r="I289" i="65"/>
  <c r="AL288" i="65"/>
  <c r="AJ288" i="65" s="1"/>
  <c r="AN288" i="65"/>
  <c r="AM288" i="65" s="1"/>
  <c r="AQ288" i="65"/>
  <c r="AK288" i="65"/>
  <c r="T288" i="65" s="1"/>
  <c r="AI288" i="65"/>
  <c r="AH288" i="65"/>
  <c r="O288" i="65"/>
  <c r="N288" i="65"/>
  <c r="I288" i="65"/>
  <c r="AL287" i="65"/>
  <c r="AJ287" i="65" s="1"/>
  <c r="AN287" i="65"/>
  <c r="AQ287" i="65"/>
  <c r="AM287" i="65"/>
  <c r="AK287" i="65"/>
  <c r="T287" i="65" s="1"/>
  <c r="AI287" i="65"/>
  <c r="AH287" i="65"/>
  <c r="O287" i="65"/>
  <c r="N287" i="65"/>
  <c r="I287" i="65"/>
  <c r="AL286" i="65"/>
  <c r="AJ286" i="65" s="1"/>
  <c r="AN286" i="65"/>
  <c r="AM286" i="65" s="1"/>
  <c r="AQ286" i="65"/>
  <c r="AP286" i="65" s="1"/>
  <c r="AO286" i="65"/>
  <c r="U286" i="65" s="1"/>
  <c r="AK286" i="65"/>
  <c r="T286" i="65" s="1"/>
  <c r="AI286" i="65"/>
  <c r="AH286" i="65"/>
  <c r="O286" i="65"/>
  <c r="N286" i="65"/>
  <c r="I286" i="65"/>
  <c r="AL285" i="65"/>
  <c r="AJ285" i="65" s="1"/>
  <c r="AN285" i="65"/>
  <c r="AM285" i="65" s="1"/>
  <c r="AQ285" i="65"/>
  <c r="AK285" i="65"/>
  <c r="T285" i="65" s="1"/>
  <c r="AI285" i="65"/>
  <c r="AH285" i="65"/>
  <c r="O285" i="65"/>
  <c r="N285" i="65"/>
  <c r="I285" i="65"/>
  <c r="AL284" i="65"/>
  <c r="AJ284" i="65" s="1"/>
  <c r="AN284" i="65"/>
  <c r="AM284" i="65" s="1"/>
  <c r="AQ284" i="65"/>
  <c r="AP284" i="65" s="1"/>
  <c r="AK284" i="65"/>
  <c r="T284" i="65" s="1"/>
  <c r="AI284" i="65"/>
  <c r="AH284" i="65"/>
  <c r="O284" i="65"/>
  <c r="N284" i="65"/>
  <c r="I284" i="65"/>
  <c r="AL283" i="65"/>
  <c r="AJ283" i="65"/>
  <c r="AN283" i="65"/>
  <c r="AM283" i="65" s="1"/>
  <c r="AQ283" i="65"/>
  <c r="AK283" i="65"/>
  <c r="AI283" i="65"/>
  <c r="AH283" i="65"/>
  <c r="O283" i="65"/>
  <c r="N283" i="65"/>
  <c r="I283" i="65"/>
  <c r="AL282" i="65"/>
  <c r="AJ282" i="65" s="1"/>
  <c r="AN282" i="65"/>
  <c r="AM282" i="65" s="1"/>
  <c r="AQ282" i="65"/>
  <c r="AO282" i="65" s="1"/>
  <c r="U282" i="65" s="1"/>
  <c r="AP282" i="65"/>
  <c r="AK282" i="65"/>
  <c r="T282" i="65" s="1"/>
  <c r="AI282" i="65"/>
  <c r="AH282" i="65"/>
  <c r="O282" i="65"/>
  <c r="N282" i="65"/>
  <c r="I282" i="65"/>
  <c r="AL281" i="65"/>
  <c r="AJ281" i="65" s="1"/>
  <c r="AN281" i="65"/>
  <c r="AM281" i="65" s="1"/>
  <c r="AQ281" i="65"/>
  <c r="AP281" i="65" s="1"/>
  <c r="AK281" i="65"/>
  <c r="T281" i="65" s="1"/>
  <c r="AI281" i="65"/>
  <c r="AH281" i="65"/>
  <c r="O281" i="65"/>
  <c r="N281" i="65"/>
  <c r="I281" i="65"/>
  <c r="AL280" i="65"/>
  <c r="AJ280" i="65" s="1"/>
  <c r="AN280" i="65"/>
  <c r="AM280" i="65" s="1"/>
  <c r="AQ280" i="65"/>
  <c r="AO280" i="65" s="1"/>
  <c r="U280" i="65" s="1"/>
  <c r="AP280" i="65"/>
  <c r="M280" i="65" s="1"/>
  <c r="AK280" i="65"/>
  <c r="T280" i="65" s="1"/>
  <c r="AI280" i="65"/>
  <c r="AH280" i="65"/>
  <c r="O280" i="65"/>
  <c r="N280" i="65"/>
  <c r="I280" i="65"/>
  <c r="AL279" i="65"/>
  <c r="AJ279" i="65" s="1"/>
  <c r="AN279" i="65"/>
  <c r="AM279" i="65" s="1"/>
  <c r="AQ279" i="65"/>
  <c r="AP279" i="65" s="1"/>
  <c r="AK279" i="65"/>
  <c r="T279" i="65" s="1"/>
  <c r="AI279" i="65"/>
  <c r="AH279" i="65"/>
  <c r="O279" i="65"/>
  <c r="N279" i="65"/>
  <c r="I279" i="65"/>
  <c r="AL278" i="65"/>
  <c r="AJ278" i="65" s="1"/>
  <c r="AN278" i="65"/>
  <c r="AM278" i="65" s="1"/>
  <c r="AQ278" i="65"/>
  <c r="AO278" i="65" s="1"/>
  <c r="U278" i="65" s="1"/>
  <c r="AP278" i="65"/>
  <c r="AK278" i="65"/>
  <c r="T278" i="65" s="1"/>
  <c r="AI278" i="65"/>
  <c r="AH278" i="65"/>
  <c r="O278" i="65"/>
  <c r="N278" i="65"/>
  <c r="I278" i="65"/>
  <c r="AL277" i="65"/>
  <c r="AJ277" i="65" s="1"/>
  <c r="AN277" i="65"/>
  <c r="AM277" i="65" s="1"/>
  <c r="AQ277" i="65"/>
  <c r="AK277" i="65"/>
  <c r="T277" i="65" s="1"/>
  <c r="AI277" i="65"/>
  <c r="AH277" i="65"/>
  <c r="O277" i="65"/>
  <c r="N277" i="65"/>
  <c r="I277" i="65"/>
  <c r="AL276" i="65"/>
  <c r="AJ276" i="65" s="1"/>
  <c r="AN276" i="65"/>
  <c r="AM276" i="65" s="1"/>
  <c r="AQ276" i="65"/>
  <c r="AP276" i="65" s="1"/>
  <c r="AK276" i="65"/>
  <c r="T276" i="65" s="1"/>
  <c r="AI276" i="65"/>
  <c r="AH276" i="65"/>
  <c r="O276" i="65"/>
  <c r="N276" i="65"/>
  <c r="I276" i="65"/>
  <c r="AL275" i="65"/>
  <c r="AJ275" i="65" s="1"/>
  <c r="AN275" i="65"/>
  <c r="AM275" i="65" s="1"/>
  <c r="AI275" i="65"/>
  <c r="AQ275" i="65"/>
  <c r="AO275" i="65" s="1"/>
  <c r="U275" i="65" s="1"/>
  <c r="AK275" i="65"/>
  <c r="T275" i="65" s="1"/>
  <c r="AH275" i="65"/>
  <c r="O275" i="65"/>
  <c r="N275" i="65"/>
  <c r="I275" i="65"/>
  <c r="AL274" i="65"/>
  <c r="AJ274" i="65" s="1"/>
  <c r="AN274" i="65"/>
  <c r="AM274" i="65" s="1"/>
  <c r="AI274" i="65"/>
  <c r="AQ274" i="65"/>
  <c r="AP274" i="65" s="1"/>
  <c r="AK274" i="65"/>
  <c r="AH274" i="65"/>
  <c r="O274" i="65"/>
  <c r="N274" i="65"/>
  <c r="I274" i="65"/>
  <c r="AL273" i="65"/>
  <c r="AJ273" i="65" s="1"/>
  <c r="AN273" i="65"/>
  <c r="AM273" i="65" s="1"/>
  <c r="AI273" i="65"/>
  <c r="AQ273" i="65"/>
  <c r="AO273" i="65" s="1"/>
  <c r="AP273" i="65"/>
  <c r="AK273" i="65"/>
  <c r="AH273" i="65"/>
  <c r="T273" i="65"/>
  <c r="O273" i="65"/>
  <c r="N273" i="65"/>
  <c r="I273" i="65"/>
  <c r="AL272" i="65"/>
  <c r="AJ272" i="65" s="1"/>
  <c r="AN272" i="65"/>
  <c r="AM272" i="65" s="1"/>
  <c r="AI272" i="65"/>
  <c r="AQ272" i="65"/>
  <c r="AK272" i="65"/>
  <c r="T272" i="65" s="1"/>
  <c r="AH272" i="65"/>
  <c r="O272" i="65"/>
  <c r="N272" i="65"/>
  <c r="I272" i="65"/>
  <c r="AL271" i="65"/>
  <c r="AJ271" i="65" s="1"/>
  <c r="AN271" i="65"/>
  <c r="AM271" i="65" s="1"/>
  <c r="AI271" i="65"/>
  <c r="AQ271" i="65"/>
  <c r="AP271" i="65" s="1"/>
  <c r="AK271" i="65"/>
  <c r="T271" i="65" s="1"/>
  <c r="AH271" i="65"/>
  <c r="O271" i="65"/>
  <c r="N271" i="65"/>
  <c r="I271" i="65"/>
  <c r="AL270" i="65"/>
  <c r="AJ270" i="65" s="1"/>
  <c r="AN270" i="65"/>
  <c r="AM270" i="65" s="1"/>
  <c r="AI270" i="65"/>
  <c r="AQ270" i="65"/>
  <c r="AK270" i="65"/>
  <c r="AH270" i="65"/>
  <c r="O270" i="65"/>
  <c r="N270" i="65"/>
  <c r="I270" i="65"/>
  <c r="AL269" i="65"/>
  <c r="AJ269" i="65" s="1"/>
  <c r="AN269" i="65"/>
  <c r="AM269" i="65" s="1"/>
  <c r="AI269" i="65"/>
  <c r="AQ269" i="65"/>
  <c r="AP269" i="65" s="1"/>
  <c r="AK269" i="65"/>
  <c r="T269" i="65" s="1"/>
  <c r="AH269" i="65"/>
  <c r="O269" i="65"/>
  <c r="N269" i="65"/>
  <c r="I269" i="65"/>
  <c r="AL268" i="65"/>
  <c r="AJ268" i="65" s="1"/>
  <c r="AN268" i="65"/>
  <c r="AM268" i="65" s="1"/>
  <c r="AI268" i="65"/>
  <c r="AQ268" i="65"/>
  <c r="AP268" i="65" s="1"/>
  <c r="AO268" i="65"/>
  <c r="U268" i="65" s="1"/>
  <c r="AK268" i="65"/>
  <c r="AH268" i="65"/>
  <c r="O268" i="65"/>
  <c r="N268" i="65"/>
  <c r="I268" i="65"/>
  <c r="AL267" i="65"/>
  <c r="AJ267" i="65" s="1"/>
  <c r="AN267" i="65"/>
  <c r="AM267" i="65" s="1"/>
  <c r="AI267" i="65"/>
  <c r="AQ267" i="65"/>
  <c r="AO267" i="65" s="1"/>
  <c r="U267" i="65" s="1"/>
  <c r="AP267" i="65"/>
  <c r="AK267" i="65"/>
  <c r="T267" i="65" s="1"/>
  <c r="AH267" i="65"/>
  <c r="O267" i="65"/>
  <c r="N267" i="65"/>
  <c r="I267" i="65"/>
  <c r="AL266" i="65"/>
  <c r="AJ266" i="65" s="1"/>
  <c r="AN266" i="65"/>
  <c r="AM266" i="65" s="1"/>
  <c r="AI266" i="65"/>
  <c r="AQ266" i="65"/>
  <c r="AK266" i="65"/>
  <c r="AH266" i="65"/>
  <c r="O266" i="65"/>
  <c r="N266" i="65"/>
  <c r="I266" i="65"/>
  <c r="AL265" i="65"/>
  <c r="AJ265" i="65" s="1"/>
  <c r="AN265" i="65"/>
  <c r="AM265" i="65" s="1"/>
  <c r="AI265" i="65"/>
  <c r="AQ265" i="65"/>
  <c r="AK265" i="65"/>
  <c r="T265" i="65" s="1"/>
  <c r="AH265" i="65"/>
  <c r="O265" i="65"/>
  <c r="N265" i="65"/>
  <c r="I265" i="65"/>
  <c r="AL264" i="65"/>
  <c r="AJ264" i="65" s="1"/>
  <c r="AN264" i="65"/>
  <c r="AM264" i="65" s="1"/>
  <c r="AI264" i="65"/>
  <c r="AQ264" i="65"/>
  <c r="AP264" i="65" s="1"/>
  <c r="AO264" i="65"/>
  <c r="U264" i="65" s="1"/>
  <c r="AK264" i="65"/>
  <c r="T264" i="65" s="1"/>
  <c r="AH264" i="65"/>
  <c r="O264" i="65"/>
  <c r="N264" i="65"/>
  <c r="I264" i="65"/>
  <c r="AL263" i="65"/>
  <c r="AJ263" i="65" s="1"/>
  <c r="AN263" i="65"/>
  <c r="AR263" i="65"/>
  <c r="AI263" i="65"/>
  <c r="AQ263" i="65"/>
  <c r="AM263" i="65"/>
  <c r="AK263" i="65"/>
  <c r="T263" i="65" s="1"/>
  <c r="AH263" i="65"/>
  <c r="O263" i="65"/>
  <c r="N263" i="65"/>
  <c r="I263" i="65"/>
  <c r="AL262" i="65"/>
  <c r="AJ262" i="65" s="1"/>
  <c r="AN262" i="65"/>
  <c r="AM262" i="65" s="1"/>
  <c r="AI262" i="65"/>
  <c r="AQ262" i="65"/>
  <c r="AK262" i="65"/>
  <c r="AH262" i="65"/>
  <c r="O262" i="65"/>
  <c r="N262" i="65"/>
  <c r="I262" i="65"/>
  <c r="AL261" i="65"/>
  <c r="AJ261" i="65" s="1"/>
  <c r="AR261" i="65" s="1"/>
  <c r="AS261" i="65" s="1"/>
  <c r="AN261" i="65"/>
  <c r="AI261" i="65"/>
  <c r="AQ261" i="65"/>
  <c r="AP261" i="65" s="1"/>
  <c r="AM261" i="65"/>
  <c r="AK261" i="65"/>
  <c r="T261" i="65" s="1"/>
  <c r="AH261" i="65"/>
  <c r="O261" i="65"/>
  <c r="N261" i="65"/>
  <c r="I261" i="65"/>
  <c r="AL260" i="65"/>
  <c r="AJ260" i="65" s="1"/>
  <c r="AN260" i="65"/>
  <c r="AM260" i="65" s="1"/>
  <c r="AQ260" i="65"/>
  <c r="AP260" i="65" s="1"/>
  <c r="AK260" i="65"/>
  <c r="T260" i="65" s="1"/>
  <c r="AI260" i="65"/>
  <c r="AH260" i="65"/>
  <c r="O260" i="65"/>
  <c r="N260" i="65"/>
  <c r="I260" i="65"/>
  <c r="AL259" i="65"/>
  <c r="AJ259" i="65" s="1"/>
  <c r="AR259" i="65" s="1"/>
  <c r="AS259" i="65" s="1"/>
  <c r="AN259" i="65"/>
  <c r="AM259" i="65" s="1"/>
  <c r="AQ259" i="65"/>
  <c r="AK259" i="65"/>
  <c r="T259" i="65" s="1"/>
  <c r="AI259" i="65"/>
  <c r="AH259" i="65"/>
  <c r="O259" i="65"/>
  <c r="N259" i="65"/>
  <c r="I259" i="65"/>
  <c r="AL258" i="65"/>
  <c r="AJ258" i="65" s="1"/>
  <c r="AN258" i="65"/>
  <c r="AM258" i="65" s="1"/>
  <c r="AQ258" i="65"/>
  <c r="AP258" i="65" s="1"/>
  <c r="AO258" i="65"/>
  <c r="U258" i="65" s="1"/>
  <c r="AK258" i="65"/>
  <c r="T258" i="65" s="1"/>
  <c r="AI258" i="65"/>
  <c r="AH258" i="65"/>
  <c r="O258" i="65"/>
  <c r="N258" i="65"/>
  <c r="I258" i="65"/>
  <c r="AL257" i="65"/>
  <c r="AJ257" i="65" s="1"/>
  <c r="AN257" i="65"/>
  <c r="AM257" i="65" s="1"/>
  <c r="AQ257" i="65"/>
  <c r="AK257" i="65"/>
  <c r="T257" i="65" s="1"/>
  <c r="AI257" i="65"/>
  <c r="AH257" i="65"/>
  <c r="O257" i="65"/>
  <c r="N257" i="65"/>
  <c r="I257" i="65"/>
  <c r="AL256" i="65"/>
  <c r="AJ256" i="65" s="1"/>
  <c r="AR256" i="65" s="1"/>
  <c r="AS256" i="65" s="1"/>
  <c r="AN256" i="65"/>
  <c r="AQ256" i="65"/>
  <c r="AO256" i="65" s="1"/>
  <c r="U256" i="65" s="1"/>
  <c r="AM256" i="65"/>
  <c r="AK256" i="65"/>
  <c r="T256" i="65" s="1"/>
  <c r="AI256" i="65"/>
  <c r="AH256" i="65"/>
  <c r="O256" i="65"/>
  <c r="N256" i="65"/>
  <c r="I256" i="65"/>
  <c r="AL255" i="65"/>
  <c r="AJ255" i="65" s="1"/>
  <c r="AN255" i="65"/>
  <c r="AM255" i="65" s="1"/>
  <c r="AQ255" i="65"/>
  <c r="AP255" i="65" s="1"/>
  <c r="AK255" i="65"/>
  <c r="T255" i="65" s="1"/>
  <c r="AI255" i="65"/>
  <c r="AH255" i="65"/>
  <c r="O255" i="65"/>
  <c r="N255" i="65"/>
  <c r="I255" i="65"/>
  <c r="AL254" i="65"/>
  <c r="AJ254" i="65" s="1"/>
  <c r="AN254" i="65"/>
  <c r="AM254" i="65" s="1"/>
  <c r="AQ254" i="65"/>
  <c r="AP254" i="65"/>
  <c r="AO254" i="65"/>
  <c r="AK254" i="65"/>
  <c r="T254" i="65" s="1"/>
  <c r="AI254" i="65"/>
  <c r="AH254" i="65"/>
  <c r="U254" i="65"/>
  <c r="O254" i="65"/>
  <c r="N254" i="65"/>
  <c r="I254" i="65"/>
  <c r="AL253" i="65"/>
  <c r="AJ253" i="65" s="1"/>
  <c r="AR253" i="65" s="1"/>
  <c r="AS253" i="65" s="1"/>
  <c r="AN253" i="65"/>
  <c r="AM253" i="65" s="1"/>
  <c r="AQ253" i="65"/>
  <c r="AK253" i="65"/>
  <c r="T253" i="65" s="1"/>
  <c r="AI253" i="65"/>
  <c r="AH253" i="65"/>
  <c r="O253" i="65"/>
  <c r="N253" i="65"/>
  <c r="I253" i="65"/>
  <c r="AL252" i="65"/>
  <c r="AJ252" i="65" s="1"/>
  <c r="AN252" i="65"/>
  <c r="AM252" i="65" s="1"/>
  <c r="AQ252" i="65"/>
  <c r="AP252" i="65" s="1"/>
  <c r="AK252" i="65"/>
  <c r="T252" i="65" s="1"/>
  <c r="AI252" i="65"/>
  <c r="AH252" i="65"/>
  <c r="O252" i="65"/>
  <c r="N252" i="65"/>
  <c r="I252" i="65"/>
  <c r="AL251" i="65"/>
  <c r="AJ251" i="65" s="1"/>
  <c r="AN251" i="65"/>
  <c r="AM251" i="65" s="1"/>
  <c r="AQ251" i="65"/>
  <c r="AP251" i="65" s="1"/>
  <c r="AK251" i="65"/>
  <c r="T251" i="65" s="1"/>
  <c r="AI251" i="65"/>
  <c r="AH251" i="65"/>
  <c r="O251" i="65"/>
  <c r="N251" i="65"/>
  <c r="I251" i="65"/>
  <c r="AL250" i="65"/>
  <c r="AJ250" i="65" s="1"/>
  <c r="AN250" i="65"/>
  <c r="AM250" i="65" s="1"/>
  <c r="AQ250" i="65"/>
  <c r="AP250" i="65" s="1"/>
  <c r="AK250" i="65"/>
  <c r="T250" i="65" s="1"/>
  <c r="AI250" i="65"/>
  <c r="AH250" i="65"/>
  <c r="O250" i="65"/>
  <c r="N250" i="65"/>
  <c r="I250" i="65"/>
  <c r="AL249" i="65"/>
  <c r="AJ249" i="65" s="1"/>
  <c r="AN249" i="65"/>
  <c r="AM249" i="65" s="1"/>
  <c r="AQ249" i="65"/>
  <c r="AK249" i="65"/>
  <c r="T249" i="65" s="1"/>
  <c r="AI249" i="65"/>
  <c r="AH249" i="65"/>
  <c r="O249" i="65"/>
  <c r="N249" i="65"/>
  <c r="I249" i="65"/>
  <c r="AL248" i="65"/>
  <c r="AJ248" i="65" s="1"/>
  <c r="AN248" i="65"/>
  <c r="AM248" i="65" s="1"/>
  <c r="AQ248" i="65"/>
  <c r="AO248" i="65" s="1"/>
  <c r="AK248" i="65"/>
  <c r="T248" i="65" s="1"/>
  <c r="AI248" i="65"/>
  <c r="AH248" i="65"/>
  <c r="O248" i="65"/>
  <c r="N248" i="65"/>
  <c r="I248" i="65"/>
  <c r="AL247" i="65"/>
  <c r="AJ247" i="65" s="1"/>
  <c r="AR247" i="65" s="1"/>
  <c r="AS247" i="65" s="1"/>
  <c r="AN247" i="65"/>
  <c r="AM247" i="65" s="1"/>
  <c r="AQ247" i="65"/>
  <c r="AP247" i="65" s="1"/>
  <c r="AK247" i="65"/>
  <c r="T247" i="65" s="1"/>
  <c r="AI247" i="65"/>
  <c r="AH247" i="65"/>
  <c r="O247" i="65"/>
  <c r="N247" i="65"/>
  <c r="I247" i="65"/>
  <c r="AL246" i="65"/>
  <c r="AJ246" i="65" s="1"/>
  <c r="AN246" i="65"/>
  <c r="AM246" i="65" s="1"/>
  <c r="AQ246" i="65"/>
  <c r="AK246" i="65"/>
  <c r="AI246" i="65"/>
  <c r="AH246" i="65"/>
  <c r="T246" i="65"/>
  <c r="O246" i="65"/>
  <c r="N246" i="65"/>
  <c r="I246" i="65"/>
  <c r="AL245" i="65"/>
  <c r="AJ245" i="65" s="1"/>
  <c r="AN245" i="65"/>
  <c r="AM245" i="65" s="1"/>
  <c r="AQ245" i="65"/>
  <c r="AK245" i="65"/>
  <c r="T245" i="65" s="1"/>
  <c r="AI245" i="65"/>
  <c r="AH245" i="65"/>
  <c r="O245" i="65"/>
  <c r="N245" i="65"/>
  <c r="I245" i="65"/>
  <c r="AL244" i="65"/>
  <c r="AJ244" i="65" s="1"/>
  <c r="AN244" i="65"/>
  <c r="AM244" i="65" s="1"/>
  <c r="AQ244" i="65"/>
  <c r="AP244" i="65" s="1"/>
  <c r="AK244" i="65"/>
  <c r="AI244" i="65"/>
  <c r="AH244" i="65"/>
  <c r="T244" i="65"/>
  <c r="O244" i="65"/>
  <c r="N244" i="65"/>
  <c r="I244" i="65"/>
  <c r="AL243" i="65"/>
  <c r="AJ243" i="65" s="1"/>
  <c r="AN243" i="65"/>
  <c r="AM243" i="65" s="1"/>
  <c r="AQ243" i="65"/>
  <c r="AK243" i="65"/>
  <c r="T243" i="65" s="1"/>
  <c r="AI243" i="65"/>
  <c r="AH243" i="65"/>
  <c r="O243" i="65"/>
  <c r="N243" i="65"/>
  <c r="I243" i="65"/>
  <c r="AL242" i="65"/>
  <c r="AJ242" i="65" s="1"/>
  <c r="AN242" i="65"/>
  <c r="AM242" i="65" s="1"/>
  <c r="AQ242" i="65"/>
  <c r="AP242" i="65" s="1"/>
  <c r="AO242" i="65"/>
  <c r="U242" i="65" s="1"/>
  <c r="AK242" i="65"/>
  <c r="T242" i="65" s="1"/>
  <c r="AI242" i="65"/>
  <c r="AH242" i="65"/>
  <c r="O242" i="65"/>
  <c r="N242" i="65"/>
  <c r="I242" i="65"/>
  <c r="AL241" i="65"/>
  <c r="AJ241" i="65" s="1"/>
  <c r="AN241" i="65"/>
  <c r="AM241" i="65" s="1"/>
  <c r="AQ241" i="65"/>
  <c r="AP241" i="65" s="1"/>
  <c r="AK241" i="65"/>
  <c r="AI241" i="65"/>
  <c r="AH241" i="65"/>
  <c r="O241" i="65"/>
  <c r="N241" i="65"/>
  <c r="I241" i="65"/>
  <c r="AL240" i="65"/>
  <c r="AJ240" i="65" s="1"/>
  <c r="AN240" i="65"/>
  <c r="AM240" i="65" s="1"/>
  <c r="AQ240" i="65"/>
  <c r="AO240" i="65" s="1"/>
  <c r="AK240" i="65"/>
  <c r="T240" i="65" s="1"/>
  <c r="AI240" i="65"/>
  <c r="AH240" i="65"/>
  <c r="O240" i="65"/>
  <c r="N240" i="65"/>
  <c r="I240" i="65"/>
  <c r="AL239" i="65"/>
  <c r="AJ239" i="65" s="1"/>
  <c r="AN239" i="65"/>
  <c r="AM239" i="65" s="1"/>
  <c r="AI239" i="65"/>
  <c r="AQ239" i="65"/>
  <c r="AK239" i="65"/>
  <c r="T239" i="65" s="1"/>
  <c r="AH239" i="65"/>
  <c r="O239" i="65"/>
  <c r="N239" i="65"/>
  <c r="I239" i="65"/>
  <c r="AL238" i="65"/>
  <c r="AJ238" i="65" s="1"/>
  <c r="AN238" i="65"/>
  <c r="AM238" i="65" s="1"/>
  <c r="AI238" i="65"/>
  <c r="AQ238" i="65"/>
  <c r="AK238" i="65"/>
  <c r="AH238" i="65"/>
  <c r="O238" i="65"/>
  <c r="N238" i="65"/>
  <c r="I238" i="65"/>
  <c r="AL237" i="65"/>
  <c r="AJ237" i="65"/>
  <c r="AN237" i="65"/>
  <c r="AM237" i="65" s="1"/>
  <c r="AI237" i="65"/>
  <c r="AQ237" i="65"/>
  <c r="AP237" i="65" s="1"/>
  <c r="AK237" i="65"/>
  <c r="T237" i="65" s="1"/>
  <c r="AH237" i="65"/>
  <c r="O237" i="65"/>
  <c r="N237" i="65"/>
  <c r="I237" i="65"/>
  <c r="AL236" i="65"/>
  <c r="AJ236" i="65" s="1"/>
  <c r="AN236" i="65"/>
  <c r="AM236" i="65" s="1"/>
  <c r="AI236" i="65"/>
  <c r="AQ236" i="65"/>
  <c r="AK236" i="65"/>
  <c r="AH236" i="65"/>
  <c r="O236" i="65"/>
  <c r="N236" i="65"/>
  <c r="I236" i="65"/>
  <c r="AL235" i="65"/>
  <c r="AJ235" i="65" s="1"/>
  <c r="AN235" i="65"/>
  <c r="AI235" i="65"/>
  <c r="AQ235" i="65"/>
  <c r="AM235" i="65"/>
  <c r="AK235" i="65"/>
  <c r="T235" i="65" s="1"/>
  <c r="AH235" i="65"/>
  <c r="O235" i="65"/>
  <c r="N235" i="65"/>
  <c r="I235" i="65"/>
  <c r="AL234" i="65"/>
  <c r="AJ234" i="65" s="1"/>
  <c r="AN234" i="65"/>
  <c r="AM234" i="65" s="1"/>
  <c r="AI234" i="65"/>
  <c r="AQ234" i="65"/>
  <c r="AP234" i="65" s="1"/>
  <c r="AK234" i="65"/>
  <c r="AH234" i="65"/>
  <c r="O234" i="65"/>
  <c r="N234" i="65"/>
  <c r="I234" i="65"/>
  <c r="AL233" i="65"/>
  <c r="AJ233" i="65" s="1"/>
  <c r="AN233" i="65"/>
  <c r="AM233" i="65" s="1"/>
  <c r="AI233" i="65"/>
  <c r="AQ233" i="65"/>
  <c r="AO233" i="65" s="1"/>
  <c r="AK233" i="65"/>
  <c r="T233" i="65" s="1"/>
  <c r="AH233" i="65"/>
  <c r="O233" i="65"/>
  <c r="N233" i="65"/>
  <c r="I233" i="65"/>
  <c r="AL232" i="65"/>
  <c r="AJ232" i="65" s="1"/>
  <c r="AN232" i="65"/>
  <c r="AM232" i="65" s="1"/>
  <c r="AI232" i="65"/>
  <c r="AQ232" i="65"/>
  <c r="AP232" i="65" s="1"/>
  <c r="AK232" i="65"/>
  <c r="T232" i="65" s="1"/>
  <c r="AH232" i="65"/>
  <c r="O232" i="65"/>
  <c r="N232" i="65"/>
  <c r="I232" i="65"/>
  <c r="AL231" i="65"/>
  <c r="AJ231" i="65" s="1"/>
  <c r="AN231" i="65"/>
  <c r="AI231" i="65"/>
  <c r="AQ231" i="65"/>
  <c r="AK231" i="65"/>
  <c r="AH231" i="65"/>
  <c r="T231" i="65"/>
  <c r="O231" i="65"/>
  <c r="N231" i="65"/>
  <c r="I231" i="65"/>
  <c r="AL230" i="65"/>
  <c r="AJ230" i="65" s="1"/>
  <c r="AN230" i="65"/>
  <c r="AM230" i="65" s="1"/>
  <c r="AI230" i="65"/>
  <c r="AQ230" i="65"/>
  <c r="AK230" i="65"/>
  <c r="AH230" i="65"/>
  <c r="O230" i="65"/>
  <c r="N230" i="65"/>
  <c r="I230" i="65"/>
  <c r="AL229" i="65"/>
  <c r="AJ229" i="65" s="1"/>
  <c r="AN229" i="65"/>
  <c r="AM229" i="65" s="1"/>
  <c r="AI229" i="65"/>
  <c r="AQ229" i="65"/>
  <c r="AP229" i="65" s="1"/>
  <c r="AK229" i="65"/>
  <c r="T229" i="65" s="1"/>
  <c r="AH229" i="65"/>
  <c r="O229" i="65"/>
  <c r="N229" i="65"/>
  <c r="I229" i="65"/>
  <c r="AL228" i="65"/>
  <c r="AJ228" i="65" s="1"/>
  <c r="AN228" i="65"/>
  <c r="AM228" i="65" s="1"/>
  <c r="AI228" i="65"/>
  <c r="AQ228" i="65"/>
  <c r="AK228" i="65"/>
  <c r="AH228" i="65"/>
  <c r="O228" i="65"/>
  <c r="N228" i="65"/>
  <c r="I228" i="65"/>
  <c r="AL227" i="65"/>
  <c r="AJ227" i="65"/>
  <c r="AN227" i="65"/>
  <c r="AI227" i="65"/>
  <c r="AQ227" i="65"/>
  <c r="AP227" i="65" s="1"/>
  <c r="AO227" i="65"/>
  <c r="AM227" i="65"/>
  <c r="AK227" i="65"/>
  <c r="AH227" i="65"/>
  <c r="T227" i="65"/>
  <c r="O227" i="65"/>
  <c r="N227" i="65"/>
  <c r="I227" i="65"/>
  <c r="AL226" i="65"/>
  <c r="AJ226" i="65" s="1"/>
  <c r="AN226" i="65"/>
  <c r="AM226" i="65" s="1"/>
  <c r="AI226" i="65"/>
  <c r="AQ226" i="65"/>
  <c r="AP226" i="65" s="1"/>
  <c r="AK226" i="65"/>
  <c r="AH226" i="65"/>
  <c r="O226" i="65"/>
  <c r="N226" i="65"/>
  <c r="I226" i="65"/>
  <c r="AL225" i="65"/>
  <c r="AJ225" i="65" s="1"/>
  <c r="AN225" i="65"/>
  <c r="AI225" i="65"/>
  <c r="AQ225" i="65"/>
  <c r="AM225" i="65"/>
  <c r="AK225" i="65"/>
  <c r="T225" i="65" s="1"/>
  <c r="AH225" i="65"/>
  <c r="O225" i="65"/>
  <c r="N225" i="65"/>
  <c r="I225" i="65"/>
  <c r="AL224" i="65"/>
  <c r="AJ224" i="65" s="1"/>
  <c r="AN224" i="65"/>
  <c r="AM224" i="65" s="1"/>
  <c r="AQ224" i="65"/>
  <c r="AK224" i="65"/>
  <c r="T224" i="65" s="1"/>
  <c r="AI224" i="65"/>
  <c r="AH224" i="65"/>
  <c r="O224" i="65"/>
  <c r="N224" i="65"/>
  <c r="I224" i="65"/>
  <c r="AL223" i="65"/>
  <c r="AJ223" i="65" s="1"/>
  <c r="AN223" i="65"/>
  <c r="AM223" i="65" s="1"/>
  <c r="AQ223" i="65"/>
  <c r="AP223" i="65" s="1"/>
  <c r="AK223" i="65"/>
  <c r="AI223" i="65"/>
  <c r="AH223" i="65"/>
  <c r="T223" i="65"/>
  <c r="O223" i="65"/>
  <c r="N223" i="65"/>
  <c r="I223" i="65"/>
  <c r="AL222" i="65"/>
  <c r="AJ222" i="65" s="1"/>
  <c r="AN222" i="65"/>
  <c r="AM222" i="65" s="1"/>
  <c r="AQ222" i="65"/>
  <c r="AP222" i="65" s="1"/>
  <c r="AK222" i="65"/>
  <c r="AI222" i="65"/>
  <c r="AH222" i="65"/>
  <c r="T222" i="65"/>
  <c r="O222" i="65"/>
  <c r="N222" i="65"/>
  <c r="I222" i="65"/>
  <c r="AL221" i="65"/>
  <c r="AJ221" i="65" s="1"/>
  <c r="AN221" i="65"/>
  <c r="AM221" i="65" s="1"/>
  <c r="AQ221" i="65"/>
  <c r="AO221" i="65" s="1"/>
  <c r="AK221" i="65"/>
  <c r="AI221" i="65"/>
  <c r="AH221" i="65"/>
  <c r="O221" i="65"/>
  <c r="N221" i="65"/>
  <c r="I221" i="65"/>
  <c r="AL220" i="65"/>
  <c r="AJ220" i="65" s="1"/>
  <c r="AN220" i="65"/>
  <c r="AQ220" i="65"/>
  <c r="AM220" i="65"/>
  <c r="AK220" i="65"/>
  <c r="T220" i="65" s="1"/>
  <c r="AI220" i="65"/>
  <c r="AH220" i="65"/>
  <c r="O220" i="65"/>
  <c r="N220" i="65"/>
  <c r="I220" i="65"/>
  <c r="AL219" i="65"/>
  <c r="AJ219" i="65" s="1"/>
  <c r="AR219" i="65" s="1"/>
  <c r="AS219" i="65" s="1"/>
  <c r="AN219" i="65"/>
  <c r="AM219" i="65" s="1"/>
  <c r="AQ219" i="65"/>
  <c r="AK219" i="65"/>
  <c r="T219" i="65" s="1"/>
  <c r="AI219" i="65"/>
  <c r="AH219" i="65"/>
  <c r="O219" i="65"/>
  <c r="N219" i="65"/>
  <c r="I219" i="65"/>
  <c r="AL218" i="65"/>
  <c r="AJ218" i="65" s="1"/>
  <c r="AN218" i="65"/>
  <c r="AM218" i="65" s="1"/>
  <c r="AQ218" i="65"/>
  <c r="AP218" i="65" s="1"/>
  <c r="AK218" i="65"/>
  <c r="T218" i="65" s="1"/>
  <c r="AI218" i="65"/>
  <c r="AH218" i="65"/>
  <c r="O218" i="65"/>
  <c r="N218" i="65"/>
  <c r="I218" i="65"/>
  <c r="AL217" i="65"/>
  <c r="AJ217" i="65" s="1"/>
  <c r="AN217" i="65"/>
  <c r="AM217" i="65" s="1"/>
  <c r="AQ217" i="65"/>
  <c r="AK217" i="65"/>
  <c r="T217" i="65" s="1"/>
  <c r="AI217" i="65"/>
  <c r="AH217" i="65"/>
  <c r="O217" i="65"/>
  <c r="N217" i="65"/>
  <c r="I217" i="65"/>
  <c r="AL216" i="65"/>
  <c r="AJ216" i="65" s="1"/>
  <c r="AN216" i="65"/>
  <c r="AQ216" i="65"/>
  <c r="AO216" i="65" s="1"/>
  <c r="U216" i="65" s="1"/>
  <c r="L216" i="65" s="1"/>
  <c r="AM216" i="65"/>
  <c r="AK216" i="65"/>
  <c r="T216" i="65" s="1"/>
  <c r="AI216" i="65"/>
  <c r="AH216" i="65"/>
  <c r="O216" i="65"/>
  <c r="N216" i="65"/>
  <c r="I216" i="65"/>
  <c r="AL215" i="65"/>
  <c r="AJ215" i="65" s="1"/>
  <c r="AN215" i="65"/>
  <c r="AQ215" i="65"/>
  <c r="AK215" i="65"/>
  <c r="T215" i="65" s="1"/>
  <c r="AI215" i="65"/>
  <c r="AH215" i="65"/>
  <c r="O215" i="65"/>
  <c r="N215" i="65"/>
  <c r="I215" i="65"/>
  <c r="AL214" i="65"/>
  <c r="AJ214" i="65" s="1"/>
  <c r="AN214" i="65"/>
  <c r="AQ214" i="65"/>
  <c r="AP214" i="65" s="1"/>
  <c r="AK214" i="65"/>
  <c r="T214" i="65" s="1"/>
  <c r="AI214" i="65"/>
  <c r="AH214" i="65"/>
  <c r="O214" i="65"/>
  <c r="N214" i="65"/>
  <c r="I214" i="65"/>
  <c r="AL213" i="65"/>
  <c r="AJ213" i="65" s="1"/>
  <c r="AN213" i="65"/>
  <c r="AM213" i="65" s="1"/>
  <c r="AQ213" i="65"/>
  <c r="AK213" i="65"/>
  <c r="T213" i="65" s="1"/>
  <c r="AI213" i="65"/>
  <c r="AH213" i="65"/>
  <c r="O213" i="65"/>
  <c r="N213" i="65"/>
  <c r="I213" i="65"/>
  <c r="AL212" i="65"/>
  <c r="AJ212" i="65" s="1"/>
  <c r="AN212" i="65"/>
  <c r="AM212" i="65" s="1"/>
  <c r="AQ212" i="65"/>
  <c r="AK212" i="65"/>
  <c r="T212" i="65" s="1"/>
  <c r="AI212" i="65"/>
  <c r="AH212" i="65"/>
  <c r="O212" i="65"/>
  <c r="N212" i="65"/>
  <c r="I212" i="65"/>
  <c r="AL211" i="65"/>
  <c r="AJ211" i="65" s="1"/>
  <c r="AN211" i="65"/>
  <c r="AM211" i="65" s="1"/>
  <c r="AI211" i="65"/>
  <c r="AQ211" i="65"/>
  <c r="AO211" i="65" s="1"/>
  <c r="U211" i="65" s="1"/>
  <c r="AP211" i="65"/>
  <c r="AK211" i="65"/>
  <c r="T211" i="65" s="1"/>
  <c r="AH211" i="65"/>
  <c r="O211" i="65"/>
  <c r="N211" i="65"/>
  <c r="I211" i="65"/>
  <c r="AL210" i="65"/>
  <c r="AJ210" i="65" s="1"/>
  <c r="AN210" i="65"/>
  <c r="AI210" i="65"/>
  <c r="AQ210" i="65"/>
  <c r="AP210" i="65" s="1"/>
  <c r="AO210" i="65"/>
  <c r="AK210" i="65"/>
  <c r="AH210" i="65"/>
  <c r="O210" i="65"/>
  <c r="N210" i="65"/>
  <c r="I210" i="65"/>
  <c r="AL209" i="65"/>
  <c r="AJ209" i="65" s="1"/>
  <c r="AN209" i="65"/>
  <c r="AM209" i="65" s="1"/>
  <c r="AI209" i="65"/>
  <c r="AQ209" i="65"/>
  <c r="AO209" i="65" s="1"/>
  <c r="AK209" i="65"/>
  <c r="T209" i="65" s="1"/>
  <c r="AH209" i="65"/>
  <c r="O209" i="65"/>
  <c r="N209" i="65"/>
  <c r="I209" i="65"/>
  <c r="AL208" i="65"/>
  <c r="AJ208" i="65" s="1"/>
  <c r="AN208" i="65"/>
  <c r="AM208" i="65" s="1"/>
  <c r="AI208" i="65"/>
  <c r="AQ208" i="65"/>
  <c r="AK208" i="65"/>
  <c r="T208" i="65" s="1"/>
  <c r="AH208" i="65"/>
  <c r="O208" i="65"/>
  <c r="N208" i="65"/>
  <c r="I208" i="65"/>
  <c r="AL207" i="65"/>
  <c r="AJ207" i="65" s="1"/>
  <c r="AN207" i="65"/>
  <c r="AM207" i="65" s="1"/>
  <c r="AI207" i="65"/>
  <c r="AQ207" i="65"/>
  <c r="AO207" i="65" s="1"/>
  <c r="U207" i="65" s="1"/>
  <c r="L207" i="65" s="1"/>
  <c r="AP207" i="65"/>
  <c r="AK207" i="65"/>
  <c r="T207" i="65" s="1"/>
  <c r="AH207" i="65"/>
  <c r="O207" i="65"/>
  <c r="N207" i="65"/>
  <c r="I207" i="65"/>
  <c r="AL206" i="65"/>
  <c r="AJ206" i="65" s="1"/>
  <c r="AN206" i="65"/>
  <c r="AM206" i="65" s="1"/>
  <c r="AI206" i="65"/>
  <c r="AQ206" i="65"/>
  <c r="AK206" i="65"/>
  <c r="AH206" i="65"/>
  <c r="O206" i="65"/>
  <c r="N206" i="65"/>
  <c r="I206" i="65"/>
  <c r="AL205" i="65"/>
  <c r="AJ205" i="65" s="1"/>
  <c r="AN205" i="65"/>
  <c r="AM205" i="65" s="1"/>
  <c r="AI205" i="65"/>
  <c r="AQ205" i="65"/>
  <c r="AO205" i="65" s="1"/>
  <c r="AK205" i="65"/>
  <c r="AH205" i="65"/>
  <c r="O205" i="65"/>
  <c r="N205" i="65"/>
  <c r="I205" i="65"/>
  <c r="AL204" i="65"/>
  <c r="AJ204" i="65" s="1"/>
  <c r="AN204" i="65"/>
  <c r="AM204" i="65" s="1"/>
  <c r="AQ204" i="65"/>
  <c r="AK204" i="65"/>
  <c r="AI204" i="65"/>
  <c r="AH204" i="65"/>
  <c r="O204" i="65"/>
  <c r="N204" i="65"/>
  <c r="I204" i="65"/>
  <c r="AL203" i="65"/>
  <c r="AJ203" i="65" s="1"/>
  <c r="AN203" i="65"/>
  <c r="AM203" i="65" s="1"/>
  <c r="AQ203" i="65"/>
  <c r="AK203" i="65"/>
  <c r="AI203" i="65"/>
  <c r="AH203" i="65"/>
  <c r="T203" i="65"/>
  <c r="O203" i="65"/>
  <c r="N203" i="65"/>
  <c r="I203" i="65"/>
  <c r="AL202" i="65"/>
  <c r="AJ202" i="65" s="1"/>
  <c r="AN202" i="65"/>
  <c r="AQ202" i="65"/>
  <c r="AP202" i="65" s="1"/>
  <c r="AO202" i="65"/>
  <c r="U202" i="65" s="1"/>
  <c r="AK202" i="65"/>
  <c r="T202" i="65" s="1"/>
  <c r="AI202" i="65"/>
  <c r="AH202" i="65"/>
  <c r="O202" i="65"/>
  <c r="N202" i="65"/>
  <c r="I202" i="65"/>
  <c r="AL201" i="65"/>
  <c r="AJ201" i="65" s="1"/>
  <c r="AN201" i="65"/>
  <c r="AM201" i="65" s="1"/>
  <c r="AQ201" i="65"/>
  <c r="AK201" i="65"/>
  <c r="T201" i="65" s="1"/>
  <c r="AI201" i="65"/>
  <c r="AH201" i="65"/>
  <c r="O201" i="65"/>
  <c r="N201" i="65"/>
  <c r="I201" i="65"/>
  <c r="AL200" i="65"/>
  <c r="AJ200" i="65" s="1"/>
  <c r="AN200" i="65"/>
  <c r="AM200" i="65" s="1"/>
  <c r="AQ200" i="65"/>
  <c r="AO200" i="65" s="1"/>
  <c r="U200" i="65" s="1"/>
  <c r="AP200" i="65"/>
  <c r="M200" i="65" s="1"/>
  <c r="AK200" i="65"/>
  <c r="T200" i="65" s="1"/>
  <c r="AI200" i="65"/>
  <c r="AH200" i="65"/>
  <c r="O200" i="65"/>
  <c r="N200" i="65"/>
  <c r="I200" i="65"/>
  <c r="AL199" i="65"/>
  <c r="AJ199" i="65" s="1"/>
  <c r="AN199" i="65"/>
  <c r="AM199" i="65" s="1"/>
  <c r="AQ199" i="65"/>
  <c r="AP199" i="65" s="1"/>
  <c r="AO199" i="65"/>
  <c r="M199" i="65" s="1"/>
  <c r="AK199" i="65"/>
  <c r="T199" i="65" s="1"/>
  <c r="AI199" i="65"/>
  <c r="AH199" i="65"/>
  <c r="O199" i="65"/>
  <c r="N199" i="65"/>
  <c r="I199" i="65"/>
  <c r="AL198" i="65"/>
  <c r="AJ198" i="65" s="1"/>
  <c r="AN198" i="65"/>
  <c r="AM198" i="65" s="1"/>
  <c r="AQ198" i="65"/>
  <c r="AP198" i="65" s="1"/>
  <c r="AK198" i="65"/>
  <c r="T198" i="65" s="1"/>
  <c r="AI198" i="65"/>
  <c r="AH198" i="65"/>
  <c r="O198" i="65"/>
  <c r="N198" i="65"/>
  <c r="I198" i="65"/>
  <c r="AL197" i="65"/>
  <c r="AJ197" i="65" s="1"/>
  <c r="AR197" i="65" s="1"/>
  <c r="AS197" i="65" s="1"/>
  <c r="AN197" i="65"/>
  <c r="AM197" i="65" s="1"/>
  <c r="AQ197" i="65"/>
  <c r="AP197" i="65" s="1"/>
  <c r="AK197" i="65"/>
  <c r="AI197" i="65"/>
  <c r="AH197" i="65"/>
  <c r="S197" i="65" s="1"/>
  <c r="T197" i="65"/>
  <c r="O197" i="65"/>
  <c r="N197" i="65"/>
  <c r="I197" i="65"/>
  <c r="AL196" i="65"/>
  <c r="AJ196" i="65" s="1"/>
  <c r="AN196" i="65"/>
  <c r="AM196" i="65" s="1"/>
  <c r="AQ196" i="65"/>
  <c r="AK196" i="65"/>
  <c r="T196" i="65" s="1"/>
  <c r="AI196" i="65"/>
  <c r="AH196" i="65"/>
  <c r="O196" i="65"/>
  <c r="N196" i="65"/>
  <c r="I196" i="65"/>
  <c r="AL195" i="65"/>
  <c r="AJ195" i="65" s="1"/>
  <c r="AN195" i="65"/>
  <c r="AM195" i="65" s="1"/>
  <c r="AQ195" i="65"/>
  <c r="AP195" i="65" s="1"/>
  <c r="AK195" i="65"/>
  <c r="T195" i="65" s="1"/>
  <c r="AI195" i="65"/>
  <c r="AH195" i="65"/>
  <c r="O195" i="65"/>
  <c r="N195" i="65"/>
  <c r="I195" i="65"/>
  <c r="AL194" i="65"/>
  <c r="AJ194" i="65" s="1"/>
  <c r="AN194" i="65"/>
  <c r="AM194" i="65" s="1"/>
  <c r="AQ194" i="65"/>
  <c r="AK194" i="65"/>
  <c r="T194" i="65" s="1"/>
  <c r="AI194" i="65"/>
  <c r="AH194" i="65"/>
  <c r="O194" i="65"/>
  <c r="N194" i="65"/>
  <c r="I194" i="65"/>
  <c r="AL193" i="65"/>
  <c r="AJ193" i="65" s="1"/>
  <c r="AN193" i="65"/>
  <c r="AM193" i="65" s="1"/>
  <c r="AI193" i="65"/>
  <c r="AQ193" i="65"/>
  <c r="AP193" i="65" s="1"/>
  <c r="AK193" i="65"/>
  <c r="AH193" i="65"/>
  <c r="O193" i="65"/>
  <c r="N193" i="65"/>
  <c r="I193" i="65"/>
  <c r="AL192" i="65"/>
  <c r="AJ192" i="65" s="1"/>
  <c r="AN192" i="65"/>
  <c r="AI192" i="65"/>
  <c r="AQ192" i="65"/>
  <c r="AO192" i="65" s="1"/>
  <c r="AM192" i="65"/>
  <c r="AK192" i="65"/>
  <c r="T192" i="65" s="1"/>
  <c r="AH192" i="65"/>
  <c r="O192" i="65"/>
  <c r="N192" i="65"/>
  <c r="I192" i="65"/>
  <c r="AL191" i="65"/>
  <c r="AJ191" i="65" s="1"/>
  <c r="AN191" i="65"/>
  <c r="AI191" i="65"/>
  <c r="AQ191" i="65"/>
  <c r="AM191" i="65"/>
  <c r="AK191" i="65"/>
  <c r="T191" i="65" s="1"/>
  <c r="AH191" i="65"/>
  <c r="O191" i="65"/>
  <c r="N191" i="65"/>
  <c r="I191" i="65"/>
  <c r="AL190" i="65"/>
  <c r="AJ190" i="65" s="1"/>
  <c r="AN190" i="65"/>
  <c r="AM190" i="65" s="1"/>
  <c r="AI190" i="65"/>
  <c r="AQ190" i="65"/>
  <c r="AP190" i="65" s="1"/>
  <c r="AO190" i="65"/>
  <c r="U190" i="65" s="1"/>
  <c r="AK190" i="65"/>
  <c r="T190" i="65" s="1"/>
  <c r="L190" i="65" s="1"/>
  <c r="AH190" i="65"/>
  <c r="O190" i="65"/>
  <c r="N190" i="65"/>
  <c r="I190" i="65"/>
  <c r="AL189" i="65"/>
  <c r="AJ189" i="65" s="1"/>
  <c r="AN189" i="65"/>
  <c r="AM189" i="65" s="1"/>
  <c r="AI189" i="65"/>
  <c r="AQ189" i="65"/>
  <c r="AK189" i="65"/>
  <c r="T189" i="65" s="1"/>
  <c r="AH189" i="65"/>
  <c r="O189" i="65"/>
  <c r="N189" i="65"/>
  <c r="I189" i="65"/>
  <c r="AL188" i="65"/>
  <c r="AJ188" i="65" s="1"/>
  <c r="AN188" i="65"/>
  <c r="AM188" i="65" s="1"/>
  <c r="AQ188" i="65"/>
  <c r="AK188" i="65"/>
  <c r="T188" i="65" s="1"/>
  <c r="AI188" i="65"/>
  <c r="AH188" i="65"/>
  <c r="O188" i="65"/>
  <c r="N188" i="65"/>
  <c r="I188" i="65"/>
  <c r="AL187" i="65"/>
  <c r="AJ187" i="65" s="1"/>
  <c r="AN187" i="65"/>
  <c r="AM187" i="65" s="1"/>
  <c r="AQ187" i="65"/>
  <c r="AP187" i="65" s="1"/>
  <c r="AK187" i="65"/>
  <c r="T187" i="65" s="1"/>
  <c r="AI187" i="65"/>
  <c r="AH187" i="65"/>
  <c r="O187" i="65"/>
  <c r="N187" i="65"/>
  <c r="I187" i="65"/>
  <c r="AL186" i="65"/>
  <c r="AJ186" i="65" s="1"/>
  <c r="AN186" i="65"/>
  <c r="AQ186" i="65"/>
  <c r="AM186" i="65"/>
  <c r="AK186" i="65"/>
  <c r="T186" i="65" s="1"/>
  <c r="AI186" i="65"/>
  <c r="AH186" i="65"/>
  <c r="O186" i="65"/>
  <c r="N186" i="65"/>
  <c r="I186" i="65"/>
  <c r="AL185" i="65"/>
  <c r="AJ185" i="65" s="1"/>
  <c r="AN185" i="65"/>
  <c r="AM185" i="65" s="1"/>
  <c r="AQ185" i="65"/>
  <c r="AP185" i="65" s="1"/>
  <c r="AK185" i="65"/>
  <c r="T185" i="65" s="1"/>
  <c r="AI185" i="65"/>
  <c r="AH185" i="65"/>
  <c r="O185" i="65"/>
  <c r="N185" i="65"/>
  <c r="I185" i="65"/>
  <c r="AL184" i="65"/>
  <c r="AJ184" i="65" s="1"/>
  <c r="AN184" i="65"/>
  <c r="AM184" i="65" s="1"/>
  <c r="AQ184" i="65"/>
  <c r="AP184" i="65" s="1"/>
  <c r="AO184" i="65"/>
  <c r="AK184" i="65"/>
  <c r="T184" i="65" s="1"/>
  <c r="AI184" i="65"/>
  <c r="AH184" i="65"/>
  <c r="O184" i="65"/>
  <c r="N184" i="65"/>
  <c r="I184" i="65"/>
  <c r="AL183" i="65"/>
  <c r="AJ183" i="65" s="1"/>
  <c r="AN183" i="65"/>
  <c r="AM183" i="65" s="1"/>
  <c r="AQ183" i="65"/>
  <c r="AO183" i="65" s="1"/>
  <c r="AK183" i="65"/>
  <c r="T183" i="65" s="1"/>
  <c r="AI183" i="65"/>
  <c r="AH183" i="65"/>
  <c r="O183" i="65"/>
  <c r="N183" i="65"/>
  <c r="I183" i="65"/>
  <c r="AL182" i="65"/>
  <c r="AJ182" i="65" s="1"/>
  <c r="AN182" i="65"/>
  <c r="AM182" i="65" s="1"/>
  <c r="AQ182" i="65"/>
  <c r="AK182" i="65"/>
  <c r="T182" i="65" s="1"/>
  <c r="AI182" i="65"/>
  <c r="AH182" i="65"/>
  <c r="O182" i="65"/>
  <c r="N182" i="65"/>
  <c r="I182" i="65"/>
  <c r="AL181" i="65"/>
  <c r="AJ181" i="65" s="1"/>
  <c r="AN181" i="65"/>
  <c r="AM181" i="65" s="1"/>
  <c r="AQ181" i="65"/>
  <c r="AP181" i="65" s="1"/>
  <c r="AK181" i="65"/>
  <c r="T181" i="65" s="1"/>
  <c r="AI181" i="65"/>
  <c r="AH181" i="65"/>
  <c r="O181" i="65"/>
  <c r="N181" i="65"/>
  <c r="I181" i="65"/>
  <c r="AL180" i="65"/>
  <c r="AJ180" i="65" s="1"/>
  <c r="AN180" i="65"/>
  <c r="AM180" i="65" s="1"/>
  <c r="AQ180" i="65"/>
  <c r="AK180" i="65"/>
  <c r="AI180" i="65"/>
  <c r="AH180" i="65"/>
  <c r="T180" i="65"/>
  <c r="O180" i="65"/>
  <c r="N180" i="65"/>
  <c r="I180" i="65"/>
  <c r="AL179" i="65"/>
  <c r="AJ179" i="65" s="1"/>
  <c r="AN179" i="65"/>
  <c r="AM179" i="65" s="1"/>
  <c r="AQ179" i="65"/>
  <c r="AP179" i="65" s="1"/>
  <c r="AK179" i="65"/>
  <c r="T179" i="65" s="1"/>
  <c r="AI179" i="65"/>
  <c r="AH179" i="65"/>
  <c r="O179" i="65"/>
  <c r="N179" i="65"/>
  <c r="I179" i="65"/>
  <c r="AL178" i="65"/>
  <c r="AJ178" i="65" s="1"/>
  <c r="AN178" i="65"/>
  <c r="AM178" i="65" s="1"/>
  <c r="AQ178" i="65"/>
  <c r="AO178" i="65" s="1"/>
  <c r="AP178" i="65"/>
  <c r="AK178" i="65"/>
  <c r="T178" i="65" s="1"/>
  <c r="AI178" i="65"/>
  <c r="AH178" i="65"/>
  <c r="O178" i="65"/>
  <c r="N178" i="65"/>
  <c r="I178" i="65"/>
  <c r="AL177" i="65"/>
  <c r="AJ177" i="65" s="1"/>
  <c r="AN177" i="65"/>
  <c r="AM177" i="65" s="1"/>
  <c r="AQ177" i="65"/>
  <c r="AP177" i="65" s="1"/>
  <c r="AK177" i="65"/>
  <c r="T177" i="65" s="1"/>
  <c r="AI177" i="65"/>
  <c r="AH177" i="65"/>
  <c r="O177" i="65"/>
  <c r="N177" i="65"/>
  <c r="I177" i="65"/>
  <c r="AL176" i="65"/>
  <c r="AJ176" i="65" s="1"/>
  <c r="AN176" i="65"/>
  <c r="AM176" i="65" s="1"/>
  <c r="AQ176" i="65"/>
  <c r="AO176" i="65" s="1"/>
  <c r="AP176" i="65"/>
  <c r="AK176" i="65"/>
  <c r="T176" i="65" s="1"/>
  <c r="AI176" i="65"/>
  <c r="AH176" i="65"/>
  <c r="O176" i="65"/>
  <c r="N176" i="65"/>
  <c r="I176" i="65"/>
  <c r="AL175" i="65"/>
  <c r="AJ175" i="65" s="1"/>
  <c r="AN175" i="65"/>
  <c r="AM175" i="65" s="1"/>
  <c r="AQ175" i="65"/>
  <c r="AO175" i="65" s="1"/>
  <c r="AK175" i="65"/>
  <c r="T175" i="65" s="1"/>
  <c r="AI175" i="65"/>
  <c r="AH175" i="65"/>
  <c r="O175" i="65"/>
  <c r="N175" i="65"/>
  <c r="I175" i="65"/>
  <c r="AL174" i="65"/>
  <c r="AJ174" i="65" s="1"/>
  <c r="AN174" i="65"/>
  <c r="AM174" i="65" s="1"/>
  <c r="AQ174" i="65"/>
  <c r="AP174" i="65" s="1"/>
  <c r="AK174" i="65"/>
  <c r="T174" i="65" s="1"/>
  <c r="AI174" i="65"/>
  <c r="AH174" i="65"/>
  <c r="O174" i="65"/>
  <c r="N174" i="65"/>
  <c r="I174" i="65"/>
  <c r="AL173" i="65"/>
  <c r="AJ173" i="65" s="1"/>
  <c r="AN173" i="65"/>
  <c r="AM173" i="65" s="1"/>
  <c r="AQ173" i="65"/>
  <c r="AK173" i="65"/>
  <c r="T173" i="65" s="1"/>
  <c r="AI173" i="65"/>
  <c r="AH173" i="65"/>
  <c r="O173" i="65"/>
  <c r="N173" i="65"/>
  <c r="I173" i="65"/>
  <c r="AL172" i="65"/>
  <c r="AJ172" i="65" s="1"/>
  <c r="AN172" i="65"/>
  <c r="AM172" i="65" s="1"/>
  <c r="AQ172" i="65"/>
  <c r="AK172" i="65"/>
  <c r="T172" i="65" s="1"/>
  <c r="AI172" i="65"/>
  <c r="AH172" i="65"/>
  <c r="O172" i="65"/>
  <c r="N172" i="65"/>
  <c r="I172" i="65"/>
  <c r="AL171" i="65"/>
  <c r="AJ171" i="65" s="1"/>
  <c r="AN171" i="65"/>
  <c r="AM171" i="65" s="1"/>
  <c r="AQ171" i="65"/>
  <c r="AP171" i="65" s="1"/>
  <c r="AK171" i="65"/>
  <c r="T171" i="65" s="1"/>
  <c r="AI171" i="65"/>
  <c r="AH171" i="65"/>
  <c r="O171" i="65"/>
  <c r="N171" i="65"/>
  <c r="I171" i="65"/>
  <c r="AL170" i="65"/>
  <c r="AJ170" i="65" s="1"/>
  <c r="AN170" i="65"/>
  <c r="AM170" i="65" s="1"/>
  <c r="AQ170" i="65"/>
  <c r="AP170" i="65" s="1"/>
  <c r="AK170" i="65"/>
  <c r="T170" i="65" s="1"/>
  <c r="AI170" i="65"/>
  <c r="AH170" i="65"/>
  <c r="O170" i="65"/>
  <c r="N170" i="65"/>
  <c r="I170" i="65"/>
  <c r="AL169" i="65"/>
  <c r="AJ169" i="65" s="1"/>
  <c r="AN169" i="65"/>
  <c r="AM169" i="65" s="1"/>
  <c r="AI169" i="65"/>
  <c r="AQ169" i="65"/>
  <c r="AK169" i="65"/>
  <c r="AH169" i="65"/>
  <c r="O169" i="65"/>
  <c r="N169" i="65"/>
  <c r="I169" i="65"/>
  <c r="AL168" i="65"/>
  <c r="AJ168" i="65" s="1"/>
  <c r="AN168" i="65"/>
  <c r="AM168" i="65" s="1"/>
  <c r="AQ168" i="65"/>
  <c r="AK168" i="65"/>
  <c r="T168" i="65" s="1"/>
  <c r="AI168" i="65"/>
  <c r="AH168" i="65"/>
  <c r="O168" i="65"/>
  <c r="N168" i="65"/>
  <c r="I168" i="65"/>
  <c r="AL167" i="65"/>
  <c r="AJ167" i="65" s="1"/>
  <c r="AN167" i="65"/>
  <c r="AM167" i="65" s="1"/>
  <c r="AI167" i="65"/>
  <c r="AQ167" i="65"/>
  <c r="AP167" i="65" s="1"/>
  <c r="AK167" i="65"/>
  <c r="T167" i="65" s="1"/>
  <c r="AH167" i="65"/>
  <c r="O167" i="65"/>
  <c r="N167" i="65"/>
  <c r="I167" i="65"/>
  <c r="AL166" i="65"/>
  <c r="AJ166" i="65" s="1"/>
  <c r="AN166" i="65"/>
  <c r="AM166" i="65" s="1"/>
  <c r="AI166" i="65"/>
  <c r="AQ166" i="65"/>
  <c r="AP166" i="65" s="1"/>
  <c r="AO166" i="65"/>
  <c r="U166" i="65" s="1"/>
  <c r="AK166" i="65"/>
  <c r="T166" i="65" s="1"/>
  <c r="AH166" i="65"/>
  <c r="O166" i="65"/>
  <c r="N166" i="65"/>
  <c r="I166" i="65"/>
  <c r="AL165" i="65"/>
  <c r="AJ165" i="65" s="1"/>
  <c r="AN165" i="65"/>
  <c r="AM165" i="65" s="1"/>
  <c r="AI165" i="65"/>
  <c r="AQ165" i="65"/>
  <c r="AK165" i="65"/>
  <c r="T165" i="65" s="1"/>
  <c r="AH165" i="65"/>
  <c r="O165" i="65"/>
  <c r="N165" i="65"/>
  <c r="I165" i="65"/>
  <c r="AL164" i="65"/>
  <c r="AJ164" i="65" s="1"/>
  <c r="AN164" i="65"/>
  <c r="AM164" i="65" s="1"/>
  <c r="AI164" i="65"/>
  <c r="AQ164" i="65"/>
  <c r="AP164" i="65" s="1"/>
  <c r="AK164" i="65"/>
  <c r="T164" i="65" s="1"/>
  <c r="AH164" i="65"/>
  <c r="O164" i="65"/>
  <c r="N164" i="65"/>
  <c r="I164" i="65"/>
  <c r="AL163" i="65"/>
  <c r="AJ163" i="65"/>
  <c r="AN163" i="65"/>
  <c r="AM163" i="65" s="1"/>
  <c r="AI163" i="65"/>
  <c r="AQ163" i="65"/>
  <c r="AP163" i="65" s="1"/>
  <c r="AK163" i="65"/>
  <c r="AH163" i="65"/>
  <c r="O163" i="65"/>
  <c r="N163" i="65"/>
  <c r="I163" i="65"/>
  <c r="AL162" i="65"/>
  <c r="AJ162" i="65"/>
  <c r="AN162" i="65"/>
  <c r="AM162" i="65" s="1"/>
  <c r="AI162" i="65"/>
  <c r="AQ162" i="65"/>
  <c r="AP162" i="65" s="1"/>
  <c r="AK162" i="65"/>
  <c r="T162" i="65" s="1"/>
  <c r="AH162" i="65"/>
  <c r="O162" i="65"/>
  <c r="N162" i="65"/>
  <c r="I162" i="65"/>
  <c r="AL161" i="65"/>
  <c r="AJ161" i="65" s="1"/>
  <c r="AN161" i="65"/>
  <c r="AM161" i="65" s="1"/>
  <c r="AI161" i="65"/>
  <c r="AQ161" i="65"/>
  <c r="AP161" i="65" s="1"/>
  <c r="AK161" i="65"/>
  <c r="AH161" i="65"/>
  <c r="O161" i="65"/>
  <c r="N161" i="65"/>
  <c r="I161" i="65"/>
  <c r="AL160" i="65"/>
  <c r="AJ160" i="65" s="1"/>
  <c r="AN160" i="65"/>
  <c r="AM160" i="65" s="1"/>
  <c r="AI160" i="65"/>
  <c r="AQ160" i="65"/>
  <c r="AO160" i="65" s="1"/>
  <c r="AK160" i="65"/>
  <c r="T160" i="65" s="1"/>
  <c r="AH160" i="65"/>
  <c r="O160" i="65"/>
  <c r="N160" i="65"/>
  <c r="I160" i="65"/>
  <c r="AL159" i="65"/>
  <c r="AJ159" i="65" s="1"/>
  <c r="AN159" i="65"/>
  <c r="AI159" i="65"/>
  <c r="AQ159" i="65"/>
  <c r="AP159" i="65" s="1"/>
  <c r="AO159" i="65"/>
  <c r="AM159" i="65"/>
  <c r="AK159" i="65"/>
  <c r="T159" i="65" s="1"/>
  <c r="AH159" i="65"/>
  <c r="O159" i="65"/>
  <c r="N159" i="65"/>
  <c r="I159" i="65"/>
  <c r="AL158" i="65"/>
  <c r="AJ158" i="65" s="1"/>
  <c r="AN158" i="65"/>
  <c r="AM158" i="65" s="1"/>
  <c r="AQ158" i="65"/>
  <c r="AK158" i="65"/>
  <c r="T158" i="65" s="1"/>
  <c r="AI158" i="65"/>
  <c r="AH158" i="65"/>
  <c r="O158" i="65"/>
  <c r="N158" i="65"/>
  <c r="I158" i="65"/>
  <c r="AL157" i="65"/>
  <c r="AJ157" i="65"/>
  <c r="AN157" i="65"/>
  <c r="AM157" i="65" s="1"/>
  <c r="AQ157" i="65"/>
  <c r="AK157" i="65"/>
  <c r="T157" i="65" s="1"/>
  <c r="AI157" i="65"/>
  <c r="AH157" i="65"/>
  <c r="O157" i="65"/>
  <c r="N157" i="65"/>
  <c r="I157" i="65"/>
  <c r="AL156" i="65"/>
  <c r="AJ156" i="65" s="1"/>
  <c r="AN156" i="65"/>
  <c r="AM156" i="65" s="1"/>
  <c r="AQ156" i="65"/>
  <c r="AK156" i="65"/>
  <c r="T156" i="65" s="1"/>
  <c r="AI156" i="65"/>
  <c r="AH156" i="65"/>
  <c r="O156" i="65"/>
  <c r="N156" i="65"/>
  <c r="I156" i="65"/>
  <c r="AL155" i="65"/>
  <c r="AJ155" i="65" s="1"/>
  <c r="AN155" i="65"/>
  <c r="AM155" i="65" s="1"/>
  <c r="AQ155" i="65"/>
  <c r="AP155" i="65" s="1"/>
  <c r="AK155" i="65"/>
  <c r="T155" i="65" s="1"/>
  <c r="AI155" i="65"/>
  <c r="AH155" i="65"/>
  <c r="O155" i="65"/>
  <c r="N155" i="65"/>
  <c r="I155" i="65"/>
  <c r="AL154" i="65"/>
  <c r="AJ154" i="65" s="1"/>
  <c r="AN154" i="65"/>
  <c r="AM154" i="65" s="1"/>
  <c r="AQ154" i="65"/>
  <c r="AO154" i="65" s="1"/>
  <c r="AK154" i="65"/>
  <c r="T154" i="65" s="1"/>
  <c r="AI154" i="65"/>
  <c r="AH154" i="65"/>
  <c r="O154" i="65"/>
  <c r="N154" i="65"/>
  <c r="I154" i="65"/>
  <c r="AL153" i="65"/>
  <c r="AJ153" i="65" s="1"/>
  <c r="AN153" i="65"/>
  <c r="AM153" i="65" s="1"/>
  <c r="AQ153" i="65"/>
  <c r="AP153" i="65" s="1"/>
  <c r="AK153" i="65"/>
  <c r="T153" i="65" s="1"/>
  <c r="AI153" i="65"/>
  <c r="AH153" i="65"/>
  <c r="O153" i="65"/>
  <c r="N153" i="65"/>
  <c r="I153" i="65"/>
  <c r="AL152" i="65"/>
  <c r="AJ152" i="65" s="1"/>
  <c r="AN152" i="65"/>
  <c r="AM152" i="65" s="1"/>
  <c r="AQ152" i="65"/>
  <c r="AP152" i="65" s="1"/>
  <c r="AK152" i="65"/>
  <c r="T152" i="65" s="1"/>
  <c r="AI152" i="65"/>
  <c r="AH152" i="65"/>
  <c r="O152" i="65"/>
  <c r="N152" i="65"/>
  <c r="I152" i="65"/>
  <c r="AL151" i="65"/>
  <c r="AJ151" i="65" s="1"/>
  <c r="AN151" i="65"/>
  <c r="AM151" i="65" s="1"/>
  <c r="AQ151" i="65"/>
  <c r="AO151" i="65" s="1"/>
  <c r="AK151" i="65"/>
  <c r="T151" i="65" s="1"/>
  <c r="AI151" i="65"/>
  <c r="AH151" i="65"/>
  <c r="O151" i="65"/>
  <c r="N151" i="65"/>
  <c r="I151" i="65"/>
  <c r="AL150" i="65"/>
  <c r="AJ150" i="65" s="1"/>
  <c r="AN150" i="65"/>
  <c r="AQ150" i="65"/>
  <c r="AP150" i="65" s="1"/>
  <c r="AM150" i="65"/>
  <c r="AK150" i="65"/>
  <c r="T150" i="65" s="1"/>
  <c r="AI150" i="65"/>
  <c r="AH150" i="65"/>
  <c r="O150" i="65"/>
  <c r="N150" i="65"/>
  <c r="I150" i="65"/>
  <c r="AL149" i="65"/>
  <c r="AJ149" i="65"/>
  <c r="AN149" i="65"/>
  <c r="AM149" i="65" s="1"/>
  <c r="AQ149" i="65"/>
  <c r="AP149" i="65" s="1"/>
  <c r="AK149" i="65"/>
  <c r="T149" i="65" s="1"/>
  <c r="AI149" i="65"/>
  <c r="AH149" i="65"/>
  <c r="O149" i="65"/>
  <c r="N149" i="65"/>
  <c r="I149" i="65"/>
  <c r="AL148" i="65"/>
  <c r="AJ148" i="65" s="1"/>
  <c r="AN148" i="65"/>
  <c r="AQ148" i="65"/>
  <c r="AK148" i="65"/>
  <c r="T148" i="65" s="1"/>
  <c r="AI148" i="65"/>
  <c r="AH148" i="65"/>
  <c r="O148" i="65"/>
  <c r="N148" i="65"/>
  <c r="I148" i="65"/>
  <c r="AL147" i="65"/>
  <c r="AJ147" i="65" s="1"/>
  <c r="AN147" i="65"/>
  <c r="AM147" i="65" s="1"/>
  <c r="AQ147" i="65"/>
  <c r="AP147" i="65" s="1"/>
  <c r="AK147" i="65"/>
  <c r="T147" i="65" s="1"/>
  <c r="AI147" i="65"/>
  <c r="AH147" i="65"/>
  <c r="O147" i="65"/>
  <c r="N147" i="65"/>
  <c r="I147" i="65"/>
  <c r="AL146" i="65"/>
  <c r="AJ146" i="65" s="1"/>
  <c r="AN146" i="65"/>
  <c r="AM146" i="65" s="1"/>
  <c r="AQ146" i="65"/>
  <c r="AK146" i="65"/>
  <c r="T146" i="65" s="1"/>
  <c r="AI146" i="65"/>
  <c r="AH146" i="65"/>
  <c r="O146" i="65"/>
  <c r="N146" i="65"/>
  <c r="I146" i="65"/>
  <c r="AL145" i="65"/>
  <c r="AJ145" i="65" s="1"/>
  <c r="AN145" i="65"/>
  <c r="AM145" i="65" s="1"/>
  <c r="AQ145" i="65"/>
  <c r="AP145" i="65" s="1"/>
  <c r="AK145" i="65"/>
  <c r="T145" i="65" s="1"/>
  <c r="AI145" i="65"/>
  <c r="AH145" i="65"/>
  <c r="O145" i="65"/>
  <c r="N145" i="65"/>
  <c r="I145" i="65"/>
  <c r="AL144" i="65"/>
  <c r="AJ144" i="65" s="1"/>
  <c r="AN144" i="65"/>
  <c r="AM144" i="65" s="1"/>
  <c r="AQ144" i="65"/>
  <c r="AP144" i="65" s="1"/>
  <c r="AK144" i="65"/>
  <c r="T144" i="65" s="1"/>
  <c r="AI144" i="65"/>
  <c r="AH144" i="65"/>
  <c r="O144" i="65"/>
  <c r="N144" i="65"/>
  <c r="I144" i="65"/>
  <c r="AL143" i="65"/>
  <c r="AJ143" i="65" s="1"/>
  <c r="AN143" i="65"/>
  <c r="AM143" i="65" s="1"/>
  <c r="AQ143" i="65"/>
  <c r="AO143" i="65" s="1"/>
  <c r="AK143" i="65"/>
  <c r="T143" i="65" s="1"/>
  <c r="AI143" i="65"/>
  <c r="AH143" i="65"/>
  <c r="O143" i="65"/>
  <c r="N143" i="65"/>
  <c r="I143" i="65"/>
  <c r="AL142" i="65"/>
  <c r="AJ142" i="65" s="1"/>
  <c r="AN142" i="65"/>
  <c r="AM142" i="65" s="1"/>
  <c r="AI142" i="65"/>
  <c r="AQ142" i="65"/>
  <c r="AP142" i="65" s="1"/>
  <c r="AK142" i="65"/>
  <c r="T142" i="65" s="1"/>
  <c r="AH142" i="65"/>
  <c r="O142" i="65"/>
  <c r="N142" i="65"/>
  <c r="I142" i="65"/>
  <c r="AL141" i="65"/>
  <c r="AJ141" i="65" s="1"/>
  <c r="AN141" i="65"/>
  <c r="AM141" i="65" s="1"/>
  <c r="AI141" i="65"/>
  <c r="AQ141" i="65"/>
  <c r="AK141" i="65"/>
  <c r="T141" i="65" s="1"/>
  <c r="AH141" i="65"/>
  <c r="O141" i="65"/>
  <c r="N141" i="65"/>
  <c r="I141" i="65"/>
  <c r="AL140" i="65"/>
  <c r="AJ140" i="65" s="1"/>
  <c r="AN140" i="65"/>
  <c r="AM140" i="65" s="1"/>
  <c r="AI140" i="65"/>
  <c r="AQ140" i="65"/>
  <c r="AP140" i="65" s="1"/>
  <c r="AK140" i="65"/>
  <c r="AH140" i="65"/>
  <c r="T140" i="65"/>
  <c r="O140" i="65"/>
  <c r="N140" i="65"/>
  <c r="I140" i="65"/>
  <c r="AL139" i="65"/>
  <c r="AJ139" i="65" s="1"/>
  <c r="AN139" i="65"/>
  <c r="AM139" i="65" s="1"/>
  <c r="AI139" i="65"/>
  <c r="AQ139" i="65"/>
  <c r="AP139" i="65" s="1"/>
  <c r="AO139" i="65"/>
  <c r="AK139" i="65"/>
  <c r="AH139" i="65"/>
  <c r="O139" i="65"/>
  <c r="N139" i="65"/>
  <c r="I139" i="65"/>
  <c r="AL138" i="65"/>
  <c r="AJ138" i="65" s="1"/>
  <c r="AN138" i="65"/>
  <c r="AM138" i="65" s="1"/>
  <c r="AI138" i="65"/>
  <c r="AQ138" i="65"/>
  <c r="AP138" i="65" s="1"/>
  <c r="AO138" i="65"/>
  <c r="U138" i="65" s="1"/>
  <c r="AK138" i="65"/>
  <c r="AH138" i="65"/>
  <c r="O138" i="65"/>
  <c r="N138" i="65"/>
  <c r="I138" i="65"/>
  <c r="AL137" i="65"/>
  <c r="AJ137" i="65" s="1"/>
  <c r="AN137" i="65"/>
  <c r="AM137" i="65" s="1"/>
  <c r="AI137" i="65"/>
  <c r="AQ137" i="65"/>
  <c r="AP137" i="65" s="1"/>
  <c r="AK137" i="65"/>
  <c r="AH137" i="65"/>
  <c r="O137" i="65"/>
  <c r="N137" i="65"/>
  <c r="I137" i="65"/>
  <c r="AL136" i="65"/>
  <c r="AJ136" i="65" s="1"/>
  <c r="AN136" i="65"/>
  <c r="AM136" i="65" s="1"/>
  <c r="AI136" i="65"/>
  <c r="AQ136" i="65"/>
  <c r="AO136" i="65" s="1"/>
  <c r="AK136" i="65"/>
  <c r="T136" i="65" s="1"/>
  <c r="AH136" i="65"/>
  <c r="O136" i="65"/>
  <c r="N136" i="65"/>
  <c r="I136" i="65"/>
  <c r="AL135" i="65"/>
  <c r="AJ135" i="65" s="1"/>
  <c r="AN135" i="65"/>
  <c r="AM135" i="65" s="1"/>
  <c r="AI135" i="65"/>
  <c r="AQ135" i="65"/>
  <c r="AK135" i="65"/>
  <c r="T135" i="65" s="1"/>
  <c r="AH135" i="65"/>
  <c r="O135" i="65"/>
  <c r="N135" i="65"/>
  <c r="I135" i="65"/>
  <c r="AL134" i="65"/>
  <c r="AJ134" i="65" s="1"/>
  <c r="AN134" i="65"/>
  <c r="AM134" i="65" s="1"/>
  <c r="AQ134" i="65"/>
  <c r="AP134" i="65" s="1"/>
  <c r="AK134" i="65"/>
  <c r="T134" i="65" s="1"/>
  <c r="AI134" i="65"/>
  <c r="AH134" i="65"/>
  <c r="O134" i="65"/>
  <c r="N134" i="65"/>
  <c r="I134" i="65"/>
  <c r="AL133" i="65"/>
  <c r="AJ133" i="65"/>
  <c r="AN133" i="65"/>
  <c r="AM133" i="65" s="1"/>
  <c r="AQ133" i="65"/>
  <c r="AP133" i="65" s="1"/>
  <c r="AK133" i="65"/>
  <c r="T133" i="65" s="1"/>
  <c r="AI133" i="65"/>
  <c r="AH133" i="65"/>
  <c r="O133" i="65"/>
  <c r="N133" i="65"/>
  <c r="I133" i="65"/>
  <c r="AL132" i="65"/>
  <c r="AJ132" i="65" s="1"/>
  <c r="AN132" i="65"/>
  <c r="AM132" i="65" s="1"/>
  <c r="AR132" i="65"/>
  <c r="AS132" i="65" s="1"/>
  <c r="AQ132" i="65"/>
  <c r="AK132" i="65"/>
  <c r="T132" i="65" s="1"/>
  <c r="AI132" i="65"/>
  <c r="AH132" i="65"/>
  <c r="O132" i="65"/>
  <c r="N132" i="65"/>
  <c r="I132" i="65"/>
  <c r="AL131" i="65"/>
  <c r="AJ131" i="65" s="1"/>
  <c r="AN131" i="65"/>
  <c r="AM131" i="65" s="1"/>
  <c r="AQ131" i="65"/>
  <c r="AP131" i="65" s="1"/>
  <c r="AK131" i="65"/>
  <c r="AI131" i="65"/>
  <c r="AH131" i="65"/>
  <c r="O131" i="65"/>
  <c r="N131" i="65"/>
  <c r="I131" i="65"/>
  <c r="AL130" i="65"/>
  <c r="AJ130" i="65" s="1"/>
  <c r="AN130" i="65"/>
  <c r="AM130" i="65" s="1"/>
  <c r="AQ130" i="65"/>
  <c r="AO130" i="65" s="1"/>
  <c r="U130" i="65" s="1"/>
  <c r="AP130" i="65"/>
  <c r="AK130" i="65"/>
  <c r="AI130" i="65"/>
  <c r="AH130" i="65"/>
  <c r="O130" i="65"/>
  <c r="N130" i="65"/>
  <c r="I130" i="65"/>
  <c r="AL129" i="65"/>
  <c r="AJ129" i="65" s="1"/>
  <c r="AN129" i="65"/>
  <c r="AM129" i="65" s="1"/>
  <c r="AQ129" i="65"/>
  <c r="AK129" i="65"/>
  <c r="T129" i="65" s="1"/>
  <c r="AI129" i="65"/>
  <c r="AH129" i="65"/>
  <c r="O129" i="65"/>
  <c r="N129" i="65"/>
  <c r="I129" i="65"/>
  <c r="AL128" i="65"/>
  <c r="AJ128" i="65" s="1"/>
  <c r="AN128" i="65"/>
  <c r="AM128" i="65" s="1"/>
  <c r="AQ128" i="65"/>
  <c r="AO128" i="65" s="1"/>
  <c r="U128" i="65" s="1"/>
  <c r="AK128" i="65"/>
  <c r="T128" i="65" s="1"/>
  <c r="AI128" i="65"/>
  <c r="AH128" i="65"/>
  <c r="O128" i="65"/>
  <c r="N128" i="65"/>
  <c r="I128" i="65"/>
  <c r="AL127" i="65"/>
  <c r="AJ127" i="65" s="1"/>
  <c r="AN127" i="65"/>
  <c r="AM127" i="65" s="1"/>
  <c r="AQ127" i="65"/>
  <c r="AO127" i="65" s="1"/>
  <c r="AK127" i="65"/>
  <c r="T127" i="65" s="1"/>
  <c r="AI127" i="65"/>
  <c r="AH127" i="65"/>
  <c r="O127" i="65"/>
  <c r="N127" i="65"/>
  <c r="I127" i="65"/>
  <c r="AL126" i="65"/>
  <c r="AJ126" i="65" s="1"/>
  <c r="AN126" i="65"/>
  <c r="AM126" i="65" s="1"/>
  <c r="AQ126" i="65"/>
  <c r="AK126" i="65"/>
  <c r="T126" i="65" s="1"/>
  <c r="AI126" i="65"/>
  <c r="AH126" i="65"/>
  <c r="O126" i="65"/>
  <c r="N126" i="65"/>
  <c r="I126" i="65"/>
  <c r="AL125" i="65"/>
  <c r="AJ125" i="65" s="1"/>
  <c r="AN125" i="65"/>
  <c r="AM125" i="65" s="1"/>
  <c r="AQ125" i="65"/>
  <c r="AP125" i="65" s="1"/>
  <c r="AK125" i="65"/>
  <c r="AI125" i="65"/>
  <c r="AH125" i="65"/>
  <c r="O125" i="65"/>
  <c r="N125" i="65"/>
  <c r="I125" i="65"/>
  <c r="AL124" i="65"/>
  <c r="AJ124" i="65" s="1"/>
  <c r="AN124" i="65"/>
  <c r="AM124" i="65" s="1"/>
  <c r="AQ124" i="65"/>
  <c r="AK124" i="65"/>
  <c r="AI124" i="65"/>
  <c r="AH124" i="65"/>
  <c r="T124" i="65"/>
  <c r="O124" i="65"/>
  <c r="N124" i="65"/>
  <c r="I124" i="65"/>
  <c r="AL123" i="65"/>
  <c r="AJ123" i="65" s="1"/>
  <c r="AN123" i="65"/>
  <c r="AM123" i="65" s="1"/>
  <c r="AQ123" i="65"/>
  <c r="AP123" i="65" s="1"/>
  <c r="AK123" i="65"/>
  <c r="T123" i="65" s="1"/>
  <c r="AI123" i="65"/>
  <c r="AH123" i="65"/>
  <c r="O123" i="65"/>
  <c r="N123" i="65"/>
  <c r="I123" i="65"/>
  <c r="AL122" i="65"/>
  <c r="AJ122" i="65" s="1"/>
  <c r="AN122" i="65"/>
  <c r="AM122" i="65" s="1"/>
  <c r="AQ122" i="65"/>
  <c r="AK122" i="65"/>
  <c r="T122" i="65" s="1"/>
  <c r="AI122" i="65"/>
  <c r="AH122" i="65"/>
  <c r="O122" i="65"/>
  <c r="N122" i="65"/>
  <c r="I122" i="65"/>
  <c r="AL121" i="65"/>
  <c r="AJ121" i="65" s="1"/>
  <c r="AN121" i="65"/>
  <c r="AM121" i="65" s="1"/>
  <c r="AQ121" i="65"/>
  <c r="AP121" i="65" s="1"/>
  <c r="AK121" i="65"/>
  <c r="T121" i="65" s="1"/>
  <c r="AI121" i="65"/>
  <c r="AH121" i="65"/>
  <c r="O121" i="65"/>
  <c r="N121" i="65"/>
  <c r="I121" i="65"/>
  <c r="AL120" i="65"/>
  <c r="AJ120" i="65" s="1"/>
  <c r="AN120" i="65"/>
  <c r="AM120" i="65" s="1"/>
  <c r="AI120" i="65"/>
  <c r="AQ120" i="65"/>
  <c r="AK120" i="65"/>
  <c r="T120" i="65" s="1"/>
  <c r="AH120" i="65"/>
  <c r="O120" i="65"/>
  <c r="N120" i="65"/>
  <c r="I120" i="65"/>
  <c r="AL119" i="65"/>
  <c r="AJ119" i="65" s="1"/>
  <c r="AN119" i="65"/>
  <c r="AM119" i="65" s="1"/>
  <c r="AQ119" i="65"/>
  <c r="AO119" i="65" s="1"/>
  <c r="AK119" i="65"/>
  <c r="T119" i="65" s="1"/>
  <c r="AI119" i="65"/>
  <c r="AH119" i="65"/>
  <c r="O119" i="65"/>
  <c r="N119" i="65"/>
  <c r="I119" i="65"/>
  <c r="AL118" i="65"/>
  <c r="AJ118" i="65" s="1"/>
  <c r="AN118" i="65"/>
  <c r="AM118" i="65" s="1"/>
  <c r="AI118" i="65"/>
  <c r="AQ118" i="65"/>
  <c r="AP118" i="65" s="1"/>
  <c r="AK118" i="65"/>
  <c r="T118" i="65" s="1"/>
  <c r="AH118" i="65"/>
  <c r="O118" i="65"/>
  <c r="N118" i="65"/>
  <c r="I118" i="65"/>
  <c r="AL117" i="65"/>
  <c r="AJ117" i="65" s="1"/>
  <c r="AN117" i="65"/>
  <c r="AM117" i="65" s="1"/>
  <c r="AI117" i="65"/>
  <c r="AQ117" i="65"/>
  <c r="AK117" i="65"/>
  <c r="T117" i="65" s="1"/>
  <c r="AH117" i="65"/>
  <c r="O117" i="65"/>
  <c r="N117" i="65"/>
  <c r="I117" i="65"/>
  <c r="AL116" i="65"/>
  <c r="AJ116" i="65" s="1"/>
  <c r="AN116" i="65"/>
  <c r="AI116" i="65"/>
  <c r="AQ116" i="65"/>
  <c r="AP116" i="65" s="1"/>
  <c r="AK116" i="65"/>
  <c r="AH116" i="65"/>
  <c r="O116" i="65"/>
  <c r="N116" i="65"/>
  <c r="I116" i="65"/>
  <c r="AL115" i="65"/>
  <c r="AJ115" i="65" s="1"/>
  <c r="AN115" i="65"/>
  <c r="AM115" i="65" s="1"/>
  <c r="AI115" i="65"/>
  <c r="AQ115" i="65"/>
  <c r="AO115" i="65" s="1"/>
  <c r="U115" i="65" s="1"/>
  <c r="AK115" i="65"/>
  <c r="T115" i="65" s="1"/>
  <c r="AH115" i="65"/>
  <c r="O115" i="65"/>
  <c r="N115" i="65"/>
  <c r="I115" i="65"/>
  <c r="AL114" i="65"/>
  <c r="AJ114" i="65" s="1"/>
  <c r="AN114" i="65"/>
  <c r="AM114" i="65" s="1"/>
  <c r="AQ114" i="65"/>
  <c r="AO114" i="65" s="1"/>
  <c r="U114" i="65" s="1"/>
  <c r="AK114" i="65"/>
  <c r="AI114" i="65"/>
  <c r="AH114" i="65"/>
  <c r="O114" i="65"/>
  <c r="N114" i="65"/>
  <c r="I114" i="65"/>
  <c r="AL113" i="65"/>
  <c r="AJ113" i="65" s="1"/>
  <c r="AN113" i="65"/>
  <c r="AM113" i="65" s="1"/>
  <c r="AQ113" i="65"/>
  <c r="AP113" i="65" s="1"/>
  <c r="AK113" i="65"/>
  <c r="T113" i="65" s="1"/>
  <c r="AI113" i="65"/>
  <c r="AH113" i="65"/>
  <c r="O113" i="65"/>
  <c r="N113" i="65"/>
  <c r="I113" i="65"/>
  <c r="AL112" i="65"/>
  <c r="AJ112" i="65"/>
  <c r="AN112" i="65"/>
  <c r="AM112" i="65" s="1"/>
  <c r="AQ112" i="65"/>
  <c r="AP112" i="65" s="1"/>
  <c r="AK112" i="65"/>
  <c r="T112" i="65" s="1"/>
  <c r="AI112" i="65"/>
  <c r="AH112" i="65"/>
  <c r="O112" i="65"/>
  <c r="N112" i="65"/>
  <c r="I112" i="65"/>
  <c r="AL111" i="65"/>
  <c r="AJ111" i="65" s="1"/>
  <c r="AN111" i="65"/>
  <c r="AM111" i="65" s="1"/>
  <c r="AQ111" i="65"/>
  <c r="AK111" i="65"/>
  <c r="AI111" i="65"/>
  <c r="AH111" i="65"/>
  <c r="O111" i="65"/>
  <c r="N111" i="65"/>
  <c r="I111" i="65"/>
  <c r="AL110" i="65"/>
  <c r="AJ110" i="65" s="1"/>
  <c r="AN110" i="65"/>
  <c r="AM110" i="65" s="1"/>
  <c r="AQ110" i="65"/>
  <c r="AP110" i="65" s="1"/>
  <c r="AK110" i="65"/>
  <c r="T110" i="65" s="1"/>
  <c r="AI110" i="65"/>
  <c r="AH110" i="65"/>
  <c r="O110" i="65"/>
  <c r="N110" i="65"/>
  <c r="I110" i="65"/>
  <c r="AL109" i="65"/>
  <c r="AJ109" i="65" s="1"/>
  <c r="AN109" i="65"/>
  <c r="AM109" i="65" s="1"/>
  <c r="AQ109" i="65"/>
  <c r="AO109" i="65" s="1"/>
  <c r="U109" i="65" s="1"/>
  <c r="AK109" i="65"/>
  <c r="AI109" i="65"/>
  <c r="AH109" i="65"/>
  <c r="O109" i="65"/>
  <c r="N109" i="65"/>
  <c r="I109" i="65"/>
  <c r="AL108" i="65"/>
  <c r="AJ108" i="65" s="1"/>
  <c r="AN108" i="65"/>
  <c r="AM108" i="65" s="1"/>
  <c r="AQ108" i="65"/>
  <c r="AK108" i="65"/>
  <c r="T108" i="65" s="1"/>
  <c r="AI108" i="65"/>
  <c r="AH108" i="65"/>
  <c r="O108" i="65"/>
  <c r="N108" i="65"/>
  <c r="I108" i="65"/>
  <c r="AL107" i="65"/>
  <c r="AJ107" i="65" s="1"/>
  <c r="AN107" i="65"/>
  <c r="AM107" i="65" s="1"/>
  <c r="AQ107" i="65"/>
  <c r="AP107" i="65" s="1"/>
  <c r="AK107" i="65"/>
  <c r="T107" i="65" s="1"/>
  <c r="AI107" i="65"/>
  <c r="AH107" i="65"/>
  <c r="O107" i="65"/>
  <c r="N107" i="65"/>
  <c r="I107" i="65"/>
  <c r="AL106" i="65"/>
  <c r="AJ106" i="65"/>
  <c r="AN106" i="65"/>
  <c r="AM106" i="65" s="1"/>
  <c r="AQ106" i="65"/>
  <c r="AP106" i="65"/>
  <c r="AO106" i="65"/>
  <c r="U106" i="65" s="1"/>
  <c r="AK106" i="65"/>
  <c r="T106" i="65" s="1"/>
  <c r="AI106" i="65"/>
  <c r="AH106" i="65"/>
  <c r="O106" i="65"/>
  <c r="N106" i="65"/>
  <c r="I106" i="65"/>
  <c r="AL105" i="65"/>
  <c r="AJ105" i="65" s="1"/>
  <c r="AN105" i="65"/>
  <c r="AQ105" i="65"/>
  <c r="AP105" i="65" s="1"/>
  <c r="AK105" i="65"/>
  <c r="T105" i="65" s="1"/>
  <c r="AI105" i="65"/>
  <c r="AH105" i="65"/>
  <c r="O105" i="65"/>
  <c r="N105" i="65"/>
  <c r="I105" i="65"/>
  <c r="AL104" i="65"/>
  <c r="AJ104" i="65" s="1"/>
  <c r="AN104" i="65"/>
  <c r="AM104" i="65" s="1"/>
  <c r="AQ104" i="65"/>
  <c r="AK104" i="65"/>
  <c r="T104" i="65" s="1"/>
  <c r="AI104" i="65"/>
  <c r="AH104" i="65"/>
  <c r="O104" i="65"/>
  <c r="N104" i="65"/>
  <c r="I104" i="65"/>
  <c r="AL103" i="65"/>
  <c r="AJ103" i="65" s="1"/>
  <c r="AN103" i="65"/>
  <c r="AQ103" i="65"/>
  <c r="AO103" i="65" s="1"/>
  <c r="AM103" i="65"/>
  <c r="AK103" i="65"/>
  <c r="AI103" i="65"/>
  <c r="AH103" i="65"/>
  <c r="O103" i="65"/>
  <c r="N103" i="65"/>
  <c r="I103" i="65"/>
  <c r="AL102" i="65"/>
  <c r="AJ102" i="65" s="1"/>
  <c r="AN102" i="65"/>
  <c r="AM102" i="65" s="1"/>
  <c r="AQ102" i="65"/>
  <c r="AP102" i="65" s="1"/>
  <c r="AK102" i="65"/>
  <c r="T102" i="65" s="1"/>
  <c r="AI102" i="65"/>
  <c r="AH102" i="65"/>
  <c r="O102" i="65"/>
  <c r="N102" i="65"/>
  <c r="I102" i="65"/>
  <c r="AL101" i="65"/>
  <c r="AJ101" i="65" s="1"/>
  <c r="AN101" i="65"/>
  <c r="AM101" i="65" s="1"/>
  <c r="AQ101" i="65"/>
  <c r="AK101" i="65"/>
  <c r="T101" i="65" s="1"/>
  <c r="AI101" i="65"/>
  <c r="AH101" i="65"/>
  <c r="O101" i="65"/>
  <c r="N101" i="65"/>
  <c r="I101" i="65"/>
  <c r="AL100" i="65"/>
  <c r="AJ100" i="65" s="1"/>
  <c r="AN100" i="65"/>
  <c r="AM100" i="65" s="1"/>
  <c r="AI100" i="65"/>
  <c r="AQ100" i="65"/>
  <c r="AP100" i="65" s="1"/>
  <c r="AO100" i="65"/>
  <c r="AK100" i="65"/>
  <c r="T100" i="65" s="1"/>
  <c r="AH100" i="65"/>
  <c r="O100" i="65"/>
  <c r="N100" i="65"/>
  <c r="I100" i="65"/>
  <c r="AL99" i="65"/>
  <c r="AJ99" i="65" s="1"/>
  <c r="AN99" i="65"/>
  <c r="AM99" i="65" s="1"/>
  <c r="AQ99" i="65"/>
  <c r="AP99" i="65" s="1"/>
  <c r="AK99" i="65"/>
  <c r="T99" i="65" s="1"/>
  <c r="AI99" i="65"/>
  <c r="AH99" i="65"/>
  <c r="O99" i="65"/>
  <c r="N99" i="65"/>
  <c r="I99" i="65"/>
  <c r="AL98" i="65"/>
  <c r="AJ98" i="65" s="1"/>
  <c r="AN98" i="65"/>
  <c r="AM98" i="65" s="1"/>
  <c r="AQ98" i="65"/>
  <c r="AO98" i="65" s="1"/>
  <c r="AK98" i="65"/>
  <c r="AI98" i="65"/>
  <c r="AH98" i="65"/>
  <c r="O98" i="65"/>
  <c r="N98" i="65"/>
  <c r="I98" i="65"/>
  <c r="AL97" i="65"/>
  <c r="AJ97" i="65" s="1"/>
  <c r="AN97" i="65"/>
  <c r="AM97" i="65" s="1"/>
  <c r="AI97" i="65"/>
  <c r="AQ97" i="65"/>
  <c r="AP97" i="65" s="1"/>
  <c r="AK97" i="65"/>
  <c r="AH97" i="65"/>
  <c r="O97" i="65"/>
  <c r="N97" i="65"/>
  <c r="I97" i="65"/>
  <c r="AL96" i="65"/>
  <c r="AJ96" i="65" s="1"/>
  <c r="AN96" i="65"/>
  <c r="AM96" i="65" s="1"/>
  <c r="AI96" i="65"/>
  <c r="AQ96" i="65"/>
  <c r="AK96" i="65"/>
  <c r="T96" i="65" s="1"/>
  <c r="AH96" i="65"/>
  <c r="O96" i="65"/>
  <c r="N96" i="65"/>
  <c r="I96" i="65"/>
  <c r="AL95" i="65"/>
  <c r="AJ95" i="65" s="1"/>
  <c r="AN95" i="65"/>
  <c r="AM95" i="65" s="1"/>
  <c r="AI95" i="65"/>
  <c r="AQ95" i="65"/>
  <c r="AP95" i="65" s="1"/>
  <c r="AK95" i="65"/>
  <c r="T95" i="65" s="1"/>
  <c r="AH95" i="65"/>
  <c r="O95" i="65"/>
  <c r="N95" i="65"/>
  <c r="I95" i="65"/>
  <c r="AL94" i="65"/>
  <c r="AJ94" i="65" s="1"/>
  <c r="AN94" i="65"/>
  <c r="AM94" i="65" s="1"/>
  <c r="AI94" i="65"/>
  <c r="AQ94" i="65"/>
  <c r="AP94" i="65" s="1"/>
  <c r="AK94" i="65"/>
  <c r="T94" i="65" s="1"/>
  <c r="AH94" i="65"/>
  <c r="O94" i="65"/>
  <c r="N94" i="65"/>
  <c r="I94" i="65"/>
  <c r="AL93" i="65"/>
  <c r="AJ93" i="65" s="1"/>
  <c r="AN93" i="65"/>
  <c r="AM93" i="65" s="1"/>
  <c r="AI93" i="65"/>
  <c r="AQ93" i="65"/>
  <c r="AP93" i="65" s="1"/>
  <c r="AO93" i="65"/>
  <c r="AK93" i="65"/>
  <c r="AH93" i="65"/>
  <c r="T93" i="65"/>
  <c r="O93" i="65"/>
  <c r="N93" i="65"/>
  <c r="I93" i="65"/>
  <c r="AL92" i="65"/>
  <c r="AJ92" i="65" s="1"/>
  <c r="AN92" i="65"/>
  <c r="AM92" i="65" s="1"/>
  <c r="AI92" i="65"/>
  <c r="AQ92" i="65"/>
  <c r="AO92" i="65" s="1"/>
  <c r="AK92" i="65"/>
  <c r="AH92" i="65"/>
  <c r="O92" i="65"/>
  <c r="N92" i="65"/>
  <c r="I92" i="65"/>
  <c r="AL91" i="65"/>
  <c r="AJ91" i="65" s="1"/>
  <c r="AN91" i="65"/>
  <c r="AM91" i="65" s="1"/>
  <c r="AI91" i="65"/>
  <c r="AQ91" i="65"/>
  <c r="AO91" i="65" s="1"/>
  <c r="U91" i="65" s="1"/>
  <c r="AK91" i="65"/>
  <c r="T91" i="65" s="1"/>
  <c r="AH91" i="65"/>
  <c r="O91" i="65"/>
  <c r="N91" i="65"/>
  <c r="I91" i="65"/>
  <c r="AL90" i="65"/>
  <c r="AJ90" i="65" s="1"/>
  <c r="AN90" i="65"/>
  <c r="AM90" i="65" s="1"/>
  <c r="AI90" i="65"/>
  <c r="AQ90" i="65"/>
  <c r="AK90" i="65"/>
  <c r="AH90" i="65"/>
  <c r="T90" i="65"/>
  <c r="O90" i="65"/>
  <c r="N90" i="65"/>
  <c r="I90" i="65"/>
  <c r="AL89" i="65"/>
  <c r="AJ89" i="65" s="1"/>
  <c r="AN89" i="65"/>
  <c r="AM89" i="65" s="1"/>
  <c r="AI89" i="65"/>
  <c r="AQ89" i="65"/>
  <c r="AO89" i="65" s="1"/>
  <c r="U89" i="65" s="1"/>
  <c r="AP89" i="65"/>
  <c r="AK89" i="65"/>
  <c r="T89" i="65" s="1"/>
  <c r="AH89" i="65"/>
  <c r="O89" i="65"/>
  <c r="N89" i="65"/>
  <c r="I89" i="65"/>
  <c r="AL88" i="65"/>
  <c r="AJ88" i="65" s="1"/>
  <c r="AN88" i="65"/>
  <c r="AM88" i="65" s="1"/>
  <c r="AQ88" i="65"/>
  <c r="AP88" i="65" s="1"/>
  <c r="AK88" i="65"/>
  <c r="T88" i="65" s="1"/>
  <c r="AI88" i="65"/>
  <c r="AH88" i="65"/>
  <c r="O88" i="65"/>
  <c r="N88" i="65"/>
  <c r="I88" i="65"/>
  <c r="AL87" i="65"/>
  <c r="AJ87" i="65" s="1"/>
  <c r="AN87" i="65"/>
  <c r="AM87" i="65" s="1"/>
  <c r="AQ87" i="65"/>
  <c r="AO87" i="65" s="1"/>
  <c r="AK87" i="65"/>
  <c r="T87" i="65" s="1"/>
  <c r="AI87" i="65"/>
  <c r="AH87" i="65"/>
  <c r="O87" i="65"/>
  <c r="N87" i="65"/>
  <c r="I87" i="65"/>
  <c r="AL86" i="65"/>
  <c r="AJ86" i="65" s="1"/>
  <c r="AN86" i="65"/>
  <c r="AM86" i="65" s="1"/>
  <c r="AQ86" i="65"/>
  <c r="AK86" i="65"/>
  <c r="T86" i="65" s="1"/>
  <c r="AI86" i="65"/>
  <c r="AH86" i="65"/>
  <c r="O86" i="65"/>
  <c r="N86" i="65"/>
  <c r="I86" i="65"/>
  <c r="AL85" i="65"/>
  <c r="AJ85" i="65"/>
  <c r="AN85" i="65"/>
  <c r="AQ85" i="65"/>
  <c r="AO85" i="65" s="1"/>
  <c r="AM85" i="65"/>
  <c r="AK85" i="65"/>
  <c r="AI85" i="65"/>
  <c r="AH85" i="65"/>
  <c r="O85" i="65"/>
  <c r="N85" i="65"/>
  <c r="I85" i="65"/>
  <c r="AL84" i="65"/>
  <c r="AJ84" i="65" s="1"/>
  <c r="AN84" i="65"/>
  <c r="AQ84" i="65"/>
  <c r="AP84" i="65" s="1"/>
  <c r="AK84" i="65"/>
  <c r="T84" i="65" s="1"/>
  <c r="AI84" i="65"/>
  <c r="AH84" i="65"/>
  <c r="O84" i="65"/>
  <c r="N84" i="65"/>
  <c r="I84" i="65"/>
  <c r="AL83" i="65"/>
  <c r="AJ83" i="65"/>
  <c r="AN83" i="65"/>
  <c r="AQ83" i="65"/>
  <c r="AP83" i="65" s="1"/>
  <c r="AM83" i="65"/>
  <c r="AK83" i="65"/>
  <c r="T83" i="65" s="1"/>
  <c r="AI83" i="65"/>
  <c r="AH83" i="65"/>
  <c r="O83" i="65"/>
  <c r="N83" i="65"/>
  <c r="I83" i="65"/>
  <c r="AL82" i="65"/>
  <c r="AJ82" i="65" s="1"/>
  <c r="AN82" i="65"/>
  <c r="AM82" i="65" s="1"/>
  <c r="AQ82" i="65"/>
  <c r="AK82" i="65"/>
  <c r="T82" i="65" s="1"/>
  <c r="AI82" i="65"/>
  <c r="AH82" i="65"/>
  <c r="O82" i="65"/>
  <c r="N82" i="65"/>
  <c r="I82" i="65"/>
  <c r="AL81" i="65"/>
  <c r="AJ81" i="65" s="1"/>
  <c r="AN81" i="65"/>
  <c r="AM81" i="65" s="1"/>
  <c r="AQ81" i="65"/>
  <c r="AK81" i="65"/>
  <c r="AI81" i="65"/>
  <c r="AH81" i="65"/>
  <c r="O81" i="65"/>
  <c r="N81" i="65"/>
  <c r="I81" i="65"/>
  <c r="AL80" i="65"/>
  <c r="AJ80" i="65" s="1"/>
  <c r="AN80" i="65"/>
  <c r="AM80" i="65" s="1"/>
  <c r="AQ80" i="65"/>
  <c r="AO80" i="65" s="1"/>
  <c r="AK80" i="65"/>
  <c r="T80" i="65" s="1"/>
  <c r="AI80" i="65"/>
  <c r="AH80" i="65"/>
  <c r="O80" i="65"/>
  <c r="N80" i="65"/>
  <c r="I80" i="65"/>
  <c r="AL79" i="65"/>
  <c r="AJ79" i="65" s="1"/>
  <c r="AN79" i="65"/>
  <c r="AR79" i="65"/>
  <c r="AS79" i="65" s="1"/>
  <c r="AQ79" i="65"/>
  <c r="AP79" i="65" s="1"/>
  <c r="AM79" i="65"/>
  <c r="AK79" i="65"/>
  <c r="T79" i="65" s="1"/>
  <c r="AI79" i="65"/>
  <c r="AH79" i="65"/>
  <c r="O79" i="65"/>
  <c r="N79" i="65"/>
  <c r="I79" i="65"/>
  <c r="AL78" i="65"/>
  <c r="AJ78" i="65" s="1"/>
  <c r="AN78" i="65"/>
  <c r="AM78" i="65" s="1"/>
  <c r="AQ78" i="65"/>
  <c r="AO78" i="65" s="1"/>
  <c r="AP78" i="65"/>
  <c r="AK78" i="65"/>
  <c r="T78" i="65" s="1"/>
  <c r="AI78" i="65"/>
  <c r="AH78" i="65"/>
  <c r="O78" i="65"/>
  <c r="N78" i="65"/>
  <c r="I78" i="65"/>
  <c r="AL77" i="65"/>
  <c r="AJ77" i="65" s="1"/>
  <c r="AN77" i="65"/>
  <c r="AM77" i="65" s="1"/>
  <c r="AQ77" i="65"/>
  <c r="AO77" i="65" s="1"/>
  <c r="AK77" i="65"/>
  <c r="AI77" i="65"/>
  <c r="AH77" i="65"/>
  <c r="T77" i="65"/>
  <c r="O77" i="65"/>
  <c r="N77" i="65"/>
  <c r="I77" i="65"/>
  <c r="AL76" i="65"/>
  <c r="AJ76" i="65"/>
  <c r="AN76" i="65"/>
  <c r="AQ76" i="65"/>
  <c r="AP76" i="65" s="1"/>
  <c r="AM76" i="65"/>
  <c r="AK76" i="65"/>
  <c r="AI76" i="65"/>
  <c r="AH76" i="65"/>
  <c r="T76" i="65"/>
  <c r="O76" i="65"/>
  <c r="N76" i="65"/>
  <c r="I76" i="65"/>
  <c r="AL75" i="65"/>
  <c r="AJ75" i="65" s="1"/>
  <c r="AN75" i="65"/>
  <c r="AI75" i="65"/>
  <c r="AQ75" i="65"/>
  <c r="AO75" i="65" s="1"/>
  <c r="AM75" i="65"/>
  <c r="AK75" i="65"/>
  <c r="T75" i="65" s="1"/>
  <c r="AH75" i="65"/>
  <c r="O75" i="65"/>
  <c r="N75" i="65"/>
  <c r="I75" i="65"/>
  <c r="AL74" i="65"/>
  <c r="AJ74" i="65" s="1"/>
  <c r="AN74" i="65"/>
  <c r="AM74" i="65" s="1"/>
  <c r="AI74" i="65"/>
  <c r="AQ74" i="65"/>
  <c r="AO74" i="65" s="1"/>
  <c r="AK74" i="65"/>
  <c r="T74" i="65" s="1"/>
  <c r="AH74" i="65"/>
  <c r="O74" i="65"/>
  <c r="N74" i="65"/>
  <c r="I74" i="65"/>
  <c r="AL73" i="65"/>
  <c r="AJ73" i="65" s="1"/>
  <c r="AN73" i="65"/>
  <c r="AM73" i="65" s="1"/>
  <c r="AQ73" i="65"/>
  <c r="AP73" i="65" s="1"/>
  <c r="AO73" i="65"/>
  <c r="M73" i="65" s="1"/>
  <c r="AK73" i="65"/>
  <c r="AI73" i="65"/>
  <c r="AH73" i="65"/>
  <c r="O73" i="65"/>
  <c r="N73" i="65"/>
  <c r="I73" i="65"/>
  <c r="AL72" i="65"/>
  <c r="AJ72" i="65" s="1"/>
  <c r="AN72" i="65"/>
  <c r="AM72" i="65" s="1"/>
  <c r="AQ72" i="65"/>
  <c r="AO72" i="65" s="1"/>
  <c r="U72" i="65" s="1"/>
  <c r="AK72" i="65"/>
  <c r="T72" i="65" s="1"/>
  <c r="AI72" i="65"/>
  <c r="AH72" i="65"/>
  <c r="O72" i="65"/>
  <c r="N72" i="65"/>
  <c r="I72" i="65"/>
  <c r="AL71" i="65"/>
  <c r="AJ71" i="65" s="1"/>
  <c r="AN71" i="65"/>
  <c r="AM71" i="65" s="1"/>
  <c r="AI71" i="65"/>
  <c r="AQ71" i="65"/>
  <c r="AP71" i="65" s="1"/>
  <c r="AO71" i="65"/>
  <c r="U71" i="65" s="1"/>
  <c r="AK71" i="65"/>
  <c r="T71" i="65" s="1"/>
  <c r="AH71" i="65"/>
  <c r="O71" i="65"/>
  <c r="N71" i="65"/>
  <c r="I71" i="65"/>
  <c r="AL70" i="65"/>
  <c r="AJ70" i="65" s="1"/>
  <c r="AN70" i="65"/>
  <c r="AM70" i="65" s="1"/>
  <c r="AI70" i="65"/>
  <c r="AQ70" i="65"/>
  <c r="AK70" i="65"/>
  <c r="T70" i="65" s="1"/>
  <c r="AH70" i="65"/>
  <c r="O70" i="65"/>
  <c r="N70" i="65"/>
  <c r="I70" i="65"/>
  <c r="AL69" i="65"/>
  <c r="AJ69" i="65" s="1"/>
  <c r="AN69" i="65"/>
  <c r="AM69" i="65" s="1"/>
  <c r="AI69" i="65"/>
  <c r="AQ69" i="65"/>
  <c r="AK69" i="65"/>
  <c r="T69" i="65" s="1"/>
  <c r="AH69" i="65"/>
  <c r="O69" i="65"/>
  <c r="N69" i="65"/>
  <c r="I69" i="65"/>
  <c r="AL68" i="65"/>
  <c r="AJ68" i="65" s="1"/>
  <c r="AN68" i="65"/>
  <c r="AM68" i="65" s="1"/>
  <c r="AI68" i="65"/>
  <c r="AQ68" i="65"/>
  <c r="AK68" i="65"/>
  <c r="AH68" i="65"/>
  <c r="O68" i="65"/>
  <c r="N68" i="65"/>
  <c r="I68" i="65"/>
  <c r="AL67" i="65"/>
  <c r="AJ67" i="65" s="1"/>
  <c r="T67" i="65" s="1"/>
  <c r="AN67" i="65"/>
  <c r="AQ67" i="65"/>
  <c r="AP67" i="65" s="1"/>
  <c r="AM67" i="65"/>
  <c r="AK67" i="65"/>
  <c r="AI67" i="65"/>
  <c r="AH67" i="65"/>
  <c r="O67" i="65"/>
  <c r="N67" i="65"/>
  <c r="I67" i="65"/>
  <c r="AL66" i="65"/>
  <c r="AJ66" i="65" s="1"/>
  <c r="AN66" i="65"/>
  <c r="AM66" i="65" s="1"/>
  <c r="AQ66" i="65"/>
  <c r="AO66" i="65" s="1"/>
  <c r="AK66" i="65"/>
  <c r="AI66" i="65"/>
  <c r="AH66" i="65"/>
  <c r="O66" i="65"/>
  <c r="N66" i="65"/>
  <c r="I66" i="65"/>
  <c r="AL65" i="65"/>
  <c r="AJ65" i="65" s="1"/>
  <c r="AN65" i="65"/>
  <c r="AM65" i="65" s="1"/>
  <c r="AQ65" i="65"/>
  <c r="AP65" i="65" s="1"/>
  <c r="AK65" i="65"/>
  <c r="AI65" i="65"/>
  <c r="AH65" i="65"/>
  <c r="O65" i="65"/>
  <c r="N65" i="65"/>
  <c r="I65" i="65"/>
  <c r="AL64" i="65"/>
  <c r="AJ64" i="65" s="1"/>
  <c r="AN64" i="65"/>
  <c r="AM64" i="65" s="1"/>
  <c r="AQ64" i="65"/>
  <c r="AO64" i="65" s="1"/>
  <c r="U64" i="65" s="1"/>
  <c r="AK64" i="65"/>
  <c r="AI64" i="65"/>
  <c r="AH64" i="65"/>
  <c r="O64" i="65"/>
  <c r="N64" i="65"/>
  <c r="I64" i="65"/>
  <c r="AL63" i="65"/>
  <c r="AJ63" i="65" s="1"/>
  <c r="AN63" i="65"/>
  <c r="AM63" i="65" s="1"/>
  <c r="AQ63" i="65"/>
  <c r="AP63" i="65" s="1"/>
  <c r="AK63" i="65"/>
  <c r="AI63" i="65"/>
  <c r="AH63" i="65"/>
  <c r="O63" i="65"/>
  <c r="N63" i="65"/>
  <c r="I63" i="65"/>
  <c r="AL62" i="65"/>
  <c r="AJ62" i="65" s="1"/>
  <c r="AN62" i="65"/>
  <c r="AQ62" i="65"/>
  <c r="AO62" i="65" s="1"/>
  <c r="U62" i="65" s="1"/>
  <c r="AP62" i="65"/>
  <c r="AM62" i="65"/>
  <c r="AK62" i="65"/>
  <c r="AI62" i="65"/>
  <c r="AH62" i="65"/>
  <c r="O62" i="65"/>
  <c r="N62" i="65"/>
  <c r="I62" i="65"/>
  <c r="AL61" i="65"/>
  <c r="AJ61" i="65" s="1"/>
  <c r="AN61" i="65"/>
  <c r="AM61" i="65" s="1"/>
  <c r="AQ61" i="65"/>
  <c r="AO61" i="65" s="1"/>
  <c r="AK61" i="65"/>
  <c r="AI61" i="65"/>
  <c r="AH61" i="65"/>
  <c r="O61" i="65"/>
  <c r="N61" i="65"/>
  <c r="I61" i="65"/>
  <c r="AL60" i="65"/>
  <c r="AJ60" i="65" s="1"/>
  <c r="T60" i="65" s="1"/>
  <c r="AN60" i="65"/>
  <c r="AM60" i="65" s="1"/>
  <c r="AQ60" i="65"/>
  <c r="AP60" i="65" s="1"/>
  <c r="AK60" i="65"/>
  <c r="AI60" i="65"/>
  <c r="AH60" i="65"/>
  <c r="O60" i="65"/>
  <c r="N60" i="65"/>
  <c r="I60" i="65"/>
  <c r="AL59" i="65"/>
  <c r="AJ59" i="65" s="1"/>
  <c r="T59" i="65" s="1"/>
  <c r="AN59" i="65"/>
  <c r="AM59" i="65" s="1"/>
  <c r="AQ59" i="65"/>
  <c r="AK59" i="65"/>
  <c r="AI59" i="65"/>
  <c r="AH59" i="65"/>
  <c r="O59" i="65"/>
  <c r="N59" i="65"/>
  <c r="I59" i="65"/>
  <c r="AL58" i="65"/>
  <c r="AJ58" i="65" s="1"/>
  <c r="AN58" i="65"/>
  <c r="AM58" i="65" s="1"/>
  <c r="AI58" i="65"/>
  <c r="AQ58" i="65"/>
  <c r="AK58" i="65"/>
  <c r="AH58" i="65"/>
  <c r="O58" i="65"/>
  <c r="N58" i="65"/>
  <c r="I58" i="65"/>
  <c r="AL57" i="65"/>
  <c r="AJ57" i="65" s="1"/>
  <c r="T57" i="65" s="1"/>
  <c r="AN57" i="65"/>
  <c r="AM57" i="65" s="1"/>
  <c r="AI57" i="65"/>
  <c r="AQ57" i="65"/>
  <c r="AO57" i="65" s="1"/>
  <c r="U57" i="65" s="1"/>
  <c r="AK57" i="65"/>
  <c r="AH57" i="65"/>
  <c r="O57" i="65"/>
  <c r="N57" i="65"/>
  <c r="I57" i="65"/>
  <c r="AL56" i="65"/>
  <c r="AJ56" i="65" s="1"/>
  <c r="T56" i="65" s="1"/>
  <c r="AN56" i="65"/>
  <c r="AM56" i="65" s="1"/>
  <c r="AI56" i="65"/>
  <c r="AQ56" i="65"/>
  <c r="AP56" i="65" s="1"/>
  <c r="AK56" i="65"/>
  <c r="AH56" i="65"/>
  <c r="O56" i="65"/>
  <c r="N56" i="65"/>
  <c r="I56" i="65"/>
  <c r="AL55" i="65"/>
  <c r="AJ55" i="65" s="1"/>
  <c r="AN55" i="65"/>
  <c r="AM55" i="65" s="1"/>
  <c r="AQ55" i="65"/>
  <c r="AO55" i="65" s="1"/>
  <c r="U55" i="65" s="1"/>
  <c r="AK55" i="65"/>
  <c r="AI55" i="65"/>
  <c r="AH55" i="65"/>
  <c r="O55" i="65"/>
  <c r="N55" i="65"/>
  <c r="I55" i="65"/>
  <c r="AL54" i="65"/>
  <c r="AJ54" i="65" s="1"/>
  <c r="AN54" i="65"/>
  <c r="AQ54" i="65"/>
  <c r="AP54" i="65" s="1"/>
  <c r="AK54" i="65"/>
  <c r="AI54" i="65"/>
  <c r="AH54" i="65"/>
  <c r="O54" i="65"/>
  <c r="N54" i="65"/>
  <c r="I54" i="65"/>
  <c r="AL53" i="65"/>
  <c r="AJ53" i="65" s="1"/>
  <c r="T53" i="65" s="1"/>
  <c r="AN53" i="65"/>
  <c r="AM53" i="65" s="1"/>
  <c r="AQ53" i="65"/>
  <c r="AP53" i="65" s="1"/>
  <c r="AK53" i="65"/>
  <c r="AI53" i="65"/>
  <c r="AH53" i="65"/>
  <c r="O53" i="65"/>
  <c r="N53" i="65"/>
  <c r="I53" i="65"/>
  <c r="AL52" i="65"/>
  <c r="AJ52" i="65" s="1"/>
  <c r="T52" i="65" s="1"/>
  <c r="AN52" i="65"/>
  <c r="AQ52" i="65"/>
  <c r="AO52" i="65" s="1"/>
  <c r="AM52" i="65"/>
  <c r="AK52" i="65"/>
  <c r="AI52" i="65"/>
  <c r="AH52" i="65"/>
  <c r="O52" i="65"/>
  <c r="N52" i="65"/>
  <c r="I52" i="65"/>
  <c r="AL51" i="65"/>
  <c r="AJ51" i="65" s="1"/>
  <c r="T51" i="65" s="1"/>
  <c r="AN51" i="65"/>
  <c r="AQ51" i="65"/>
  <c r="AM51" i="65"/>
  <c r="AK51" i="65"/>
  <c r="AI51" i="65"/>
  <c r="AH51" i="65"/>
  <c r="O51" i="65"/>
  <c r="N51" i="65"/>
  <c r="I51" i="65"/>
  <c r="AL50" i="65"/>
  <c r="AJ50" i="65" s="1"/>
  <c r="AN50" i="65"/>
  <c r="AM50" i="65" s="1"/>
  <c r="AQ50" i="65"/>
  <c r="AP50" i="65" s="1"/>
  <c r="AK50" i="65"/>
  <c r="AI50" i="65"/>
  <c r="AH50" i="65"/>
  <c r="O50" i="65"/>
  <c r="N50" i="65"/>
  <c r="I50" i="65"/>
  <c r="AL49" i="65"/>
  <c r="AJ49" i="65" s="1"/>
  <c r="T49" i="65" s="1"/>
  <c r="AN49" i="65"/>
  <c r="AM49" i="65" s="1"/>
  <c r="AQ49" i="65"/>
  <c r="AO49" i="65" s="1"/>
  <c r="AK49" i="65"/>
  <c r="AI49" i="65"/>
  <c r="AH49" i="65"/>
  <c r="O49" i="65"/>
  <c r="N49" i="65"/>
  <c r="I49" i="65"/>
  <c r="AL48" i="65"/>
  <c r="AJ48" i="65"/>
  <c r="T48" i="65" s="1"/>
  <c r="AN48" i="65"/>
  <c r="AM48" i="65" s="1"/>
  <c r="AQ48" i="65"/>
  <c r="AK48" i="65"/>
  <c r="AI48" i="65"/>
  <c r="AH48" i="65"/>
  <c r="O48" i="65"/>
  <c r="N48" i="65"/>
  <c r="I48" i="65"/>
  <c r="AL47" i="65"/>
  <c r="AJ47" i="65" s="1"/>
  <c r="AN47" i="65"/>
  <c r="AM47" i="65" s="1"/>
  <c r="AQ47" i="65"/>
  <c r="AO47" i="65" s="1"/>
  <c r="U47" i="65" s="1"/>
  <c r="AK47" i="65"/>
  <c r="AI47" i="65"/>
  <c r="AH47" i="65"/>
  <c r="O47" i="65"/>
  <c r="N47" i="65"/>
  <c r="I47" i="65"/>
  <c r="AL46" i="65"/>
  <c r="AJ46" i="65" s="1"/>
  <c r="AN46" i="65"/>
  <c r="AM46" i="65" s="1"/>
  <c r="AQ46" i="65"/>
  <c r="AP46" i="65" s="1"/>
  <c r="AK46" i="65"/>
  <c r="AI46" i="65"/>
  <c r="AH46" i="65"/>
  <c r="O46" i="65"/>
  <c r="N46" i="65"/>
  <c r="I46" i="65"/>
  <c r="AL45" i="65"/>
  <c r="AJ45" i="65" s="1"/>
  <c r="AN45" i="65"/>
  <c r="AM45" i="65" s="1"/>
  <c r="AQ45" i="65"/>
  <c r="AP45" i="65" s="1"/>
  <c r="AK45" i="65"/>
  <c r="AI45" i="65"/>
  <c r="AH45" i="65"/>
  <c r="O45" i="65"/>
  <c r="N45" i="65"/>
  <c r="I45" i="65"/>
  <c r="AL44" i="65"/>
  <c r="AJ44" i="65" s="1"/>
  <c r="T44" i="65" s="1"/>
  <c r="AN44" i="65"/>
  <c r="AM44" i="65" s="1"/>
  <c r="AQ44" i="65"/>
  <c r="AO44" i="65" s="1"/>
  <c r="AK44" i="65"/>
  <c r="AI44" i="65"/>
  <c r="AH44" i="65"/>
  <c r="O44" i="65"/>
  <c r="N44" i="65"/>
  <c r="I44" i="65"/>
  <c r="AL43" i="65"/>
  <c r="AJ43" i="65" s="1"/>
  <c r="AN43" i="65"/>
  <c r="AI43" i="65"/>
  <c r="AQ43" i="65"/>
  <c r="AP43" i="65" s="1"/>
  <c r="AM43" i="65"/>
  <c r="AK43" i="65"/>
  <c r="AH43" i="65"/>
  <c r="O43" i="65"/>
  <c r="N43" i="65"/>
  <c r="I43" i="65"/>
  <c r="AL42" i="65"/>
  <c r="AJ42" i="65" s="1"/>
  <c r="AN42" i="65"/>
  <c r="AM42" i="65" s="1"/>
  <c r="AI42" i="65"/>
  <c r="AQ42" i="65"/>
  <c r="AP42" i="65" s="1"/>
  <c r="AK42" i="65"/>
  <c r="AH42" i="65"/>
  <c r="O42" i="65"/>
  <c r="N42" i="65"/>
  <c r="I42" i="65"/>
  <c r="AL41" i="65"/>
  <c r="AJ41" i="65" s="1"/>
  <c r="T41" i="65" s="1"/>
  <c r="AN41" i="65"/>
  <c r="AM41" i="65" s="1"/>
  <c r="AI41" i="65"/>
  <c r="AQ41" i="65"/>
  <c r="AO41" i="65" s="1"/>
  <c r="AK41" i="65"/>
  <c r="AH41" i="65"/>
  <c r="O41" i="65"/>
  <c r="N41" i="65"/>
  <c r="I41" i="65"/>
  <c r="AL40" i="65"/>
  <c r="AJ40" i="65" s="1"/>
  <c r="T40" i="65" s="1"/>
  <c r="AN40" i="65"/>
  <c r="AM40" i="65" s="1"/>
  <c r="AI40" i="65"/>
  <c r="AQ40" i="65"/>
  <c r="AH40" i="65"/>
  <c r="O40" i="65"/>
  <c r="N40" i="65"/>
  <c r="I40" i="65"/>
  <c r="AL39" i="65"/>
  <c r="AJ39" i="65" s="1"/>
  <c r="T39" i="65" s="1"/>
  <c r="AN39" i="65"/>
  <c r="AI39" i="65"/>
  <c r="AQ39" i="65"/>
  <c r="AM39" i="65"/>
  <c r="AH39" i="65"/>
  <c r="O39" i="65"/>
  <c r="N39" i="65"/>
  <c r="I39" i="65"/>
  <c r="AL38" i="65"/>
  <c r="AJ38" i="65"/>
  <c r="T38" i="65" s="1"/>
  <c r="AN38" i="65"/>
  <c r="AM38" i="65" s="1"/>
  <c r="AI38" i="65"/>
  <c r="AQ38" i="65"/>
  <c r="AH38" i="65"/>
  <c r="O38" i="65"/>
  <c r="N38" i="65"/>
  <c r="I38" i="65"/>
  <c r="AL37" i="65"/>
  <c r="AJ37" i="65" s="1"/>
  <c r="AN37" i="65"/>
  <c r="AM37" i="65" s="1"/>
  <c r="AI37" i="65"/>
  <c r="AQ37" i="65"/>
  <c r="AH37" i="65"/>
  <c r="O37" i="65"/>
  <c r="N37" i="65"/>
  <c r="I37" i="65"/>
  <c r="AL36" i="65"/>
  <c r="AJ36" i="65" s="1"/>
  <c r="T36" i="65" s="1"/>
  <c r="AN36" i="65"/>
  <c r="AM36" i="65" s="1"/>
  <c r="AI36" i="65"/>
  <c r="AQ36" i="65"/>
  <c r="AH36" i="65"/>
  <c r="O36" i="65"/>
  <c r="N36" i="65"/>
  <c r="I36" i="65"/>
  <c r="AL35" i="65"/>
  <c r="AJ35" i="65" s="1"/>
  <c r="T35" i="65" s="1"/>
  <c r="AN35" i="65"/>
  <c r="AM35" i="65" s="1"/>
  <c r="AQ35" i="65"/>
  <c r="AO35" i="65" s="1"/>
  <c r="U35" i="65" s="1"/>
  <c r="AK35" i="65"/>
  <c r="AI35" i="65"/>
  <c r="AH35" i="65"/>
  <c r="O35" i="65"/>
  <c r="N35" i="65"/>
  <c r="I35" i="65"/>
  <c r="AL34" i="65"/>
  <c r="AJ34" i="65" s="1"/>
  <c r="AN34" i="65"/>
  <c r="AQ34" i="65"/>
  <c r="AM34" i="65"/>
  <c r="AK34" i="65"/>
  <c r="AI34" i="65"/>
  <c r="AH34" i="65"/>
  <c r="O34" i="65"/>
  <c r="N34" i="65"/>
  <c r="I34" i="65"/>
  <c r="AL33" i="65"/>
  <c r="AJ33" i="65" s="1"/>
  <c r="AN33" i="65"/>
  <c r="AQ33" i="65"/>
  <c r="AP33" i="65" s="1"/>
  <c r="AK33" i="65"/>
  <c r="AI33" i="65"/>
  <c r="AH33" i="65"/>
  <c r="O33" i="65"/>
  <c r="N33" i="65"/>
  <c r="I33" i="65"/>
  <c r="AL32" i="65"/>
  <c r="AJ32" i="65" s="1"/>
  <c r="AN32" i="65"/>
  <c r="AM32" i="65" s="1"/>
  <c r="AQ32" i="65"/>
  <c r="AP32" i="65"/>
  <c r="AO32" i="65"/>
  <c r="AK32" i="65"/>
  <c r="AI32" i="65"/>
  <c r="AH32" i="65"/>
  <c r="O32" i="65"/>
  <c r="N32" i="65"/>
  <c r="I32" i="65"/>
  <c r="AL31" i="65"/>
  <c r="AJ31" i="65" s="1"/>
  <c r="AN31" i="65"/>
  <c r="AM31" i="65" s="1"/>
  <c r="AQ31" i="65"/>
  <c r="AO31" i="65" s="1"/>
  <c r="AP31" i="65"/>
  <c r="AK31" i="65"/>
  <c r="AI31" i="65"/>
  <c r="AH31" i="65"/>
  <c r="O31" i="65"/>
  <c r="N31" i="65"/>
  <c r="I31" i="65"/>
  <c r="AL30" i="65"/>
  <c r="AJ30" i="65" s="1"/>
  <c r="AN30" i="65"/>
  <c r="AM30" i="65" s="1"/>
  <c r="AI30" i="65"/>
  <c r="AQ30" i="65"/>
  <c r="AO30" i="65" s="1"/>
  <c r="AP30" i="65"/>
  <c r="AK30" i="65"/>
  <c r="AH30" i="65"/>
  <c r="O30" i="65"/>
  <c r="N30" i="65"/>
  <c r="I30" i="65"/>
  <c r="AL29" i="65"/>
  <c r="AJ29" i="65" s="1"/>
  <c r="T29" i="65" s="1"/>
  <c r="AN29" i="65"/>
  <c r="AI29" i="65"/>
  <c r="AQ29" i="65"/>
  <c r="AP29" i="65" s="1"/>
  <c r="AM29" i="65"/>
  <c r="AK29" i="65"/>
  <c r="AH29" i="65"/>
  <c r="O29" i="65"/>
  <c r="N29" i="65"/>
  <c r="I29" i="65"/>
  <c r="AL28" i="65"/>
  <c r="AJ28" i="65" s="1"/>
  <c r="AN28" i="65"/>
  <c r="AM28" i="65" s="1"/>
  <c r="AI28" i="65"/>
  <c r="AQ28" i="65"/>
  <c r="AP28" i="65" s="1"/>
  <c r="AO28" i="65"/>
  <c r="U28" i="65" s="1"/>
  <c r="AK28" i="65"/>
  <c r="AH28" i="65"/>
  <c r="O28" i="65"/>
  <c r="N28" i="65"/>
  <c r="I28" i="65"/>
  <c r="AL27" i="65"/>
  <c r="AJ27" i="65" s="1"/>
  <c r="T27" i="65" s="1"/>
  <c r="AN27" i="65"/>
  <c r="AI27" i="65"/>
  <c r="AQ27" i="65"/>
  <c r="AO27" i="65" s="1"/>
  <c r="U27" i="65" s="1"/>
  <c r="AK27" i="65"/>
  <c r="AH27" i="65"/>
  <c r="O27" i="65"/>
  <c r="N27" i="65"/>
  <c r="I27" i="65"/>
  <c r="AL26" i="65"/>
  <c r="AJ26" i="65" s="1"/>
  <c r="AN26" i="65"/>
  <c r="AM26" i="65" s="1"/>
  <c r="AQ26" i="65"/>
  <c r="AO26" i="65" s="1"/>
  <c r="U26" i="65" s="1"/>
  <c r="AK26" i="65"/>
  <c r="AI26" i="65"/>
  <c r="AH26" i="65"/>
  <c r="O26" i="65"/>
  <c r="N26" i="65"/>
  <c r="I26" i="65"/>
  <c r="AL25" i="65"/>
  <c r="AJ25" i="65" s="1"/>
  <c r="T25" i="65" s="1"/>
  <c r="AN25" i="65"/>
  <c r="AM25" i="65" s="1"/>
  <c r="AQ25" i="65"/>
  <c r="AP25" i="65" s="1"/>
  <c r="AK25" i="65"/>
  <c r="AI25" i="65"/>
  <c r="AH25" i="65"/>
  <c r="O25" i="65"/>
  <c r="N25" i="65"/>
  <c r="I25" i="65"/>
  <c r="AL24" i="65"/>
  <c r="AJ24" i="65" s="1"/>
  <c r="AN24" i="65"/>
  <c r="AM24" i="65" s="1"/>
  <c r="AQ24" i="65"/>
  <c r="AP24" i="65" s="1"/>
  <c r="AK24" i="65"/>
  <c r="AI24" i="65"/>
  <c r="AH24" i="65"/>
  <c r="O24" i="65"/>
  <c r="N24" i="65"/>
  <c r="I24" i="65"/>
  <c r="AL23" i="65"/>
  <c r="AJ23" i="65" s="1"/>
  <c r="AN23" i="65"/>
  <c r="AQ23" i="65"/>
  <c r="AP23" i="65" s="1"/>
  <c r="AM23" i="65"/>
  <c r="AK23" i="65"/>
  <c r="AI23" i="65"/>
  <c r="AH23" i="65"/>
  <c r="O23" i="65"/>
  <c r="N23" i="65"/>
  <c r="I23" i="65"/>
  <c r="AL22" i="65"/>
  <c r="AJ22" i="65" s="1"/>
  <c r="AN22" i="65"/>
  <c r="AM22" i="65" s="1"/>
  <c r="AI22" i="65"/>
  <c r="AQ22" i="65"/>
  <c r="AO22" i="65" s="1"/>
  <c r="U22" i="65" s="1"/>
  <c r="AP22" i="65"/>
  <c r="AK22" i="65"/>
  <c r="AH22" i="65"/>
  <c r="O22" i="65"/>
  <c r="N22" i="65"/>
  <c r="I22" i="65"/>
  <c r="AL21" i="65"/>
  <c r="AJ21" i="65" s="1"/>
  <c r="AN21" i="65"/>
  <c r="AM21" i="65" s="1"/>
  <c r="AI21" i="65"/>
  <c r="AQ21" i="65"/>
  <c r="AP21" i="65" s="1"/>
  <c r="AK21" i="65"/>
  <c r="AH21" i="65"/>
  <c r="O21" i="65"/>
  <c r="N21" i="65"/>
  <c r="I21" i="65"/>
  <c r="AL20" i="65"/>
  <c r="AJ20" i="65" s="1"/>
  <c r="T20" i="65" s="1"/>
  <c r="AN20" i="65"/>
  <c r="AM20" i="65" s="1"/>
  <c r="AI20" i="65"/>
  <c r="AQ20" i="65"/>
  <c r="AP20" i="65" s="1"/>
  <c r="AK20" i="65"/>
  <c r="AH20" i="65"/>
  <c r="O20" i="65"/>
  <c r="N20" i="65"/>
  <c r="I20" i="65"/>
  <c r="AL19" i="65"/>
  <c r="AJ19" i="65" s="1"/>
  <c r="AN19" i="65"/>
  <c r="AM19" i="65" s="1"/>
  <c r="AI19" i="65"/>
  <c r="AQ19" i="65"/>
  <c r="AO19" i="65" s="1"/>
  <c r="AK19" i="65"/>
  <c r="AH19" i="65"/>
  <c r="O19" i="65"/>
  <c r="N19" i="65"/>
  <c r="I19" i="65"/>
  <c r="AL18" i="65"/>
  <c r="AJ18" i="65" s="1"/>
  <c r="AN18" i="65"/>
  <c r="AI18" i="65"/>
  <c r="AQ18" i="65"/>
  <c r="AP18" i="65" s="1"/>
  <c r="AM18" i="65"/>
  <c r="AK18" i="65"/>
  <c r="AH18" i="65"/>
  <c r="O18" i="65"/>
  <c r="N18" i="65"/>
  <c r="I18" i="65"/>
  <c r="AL17" i="65"/>
  <c r="AJ17" i="65" s="1"/>
  <c r="T17" i="65" s="1"/>
  <c r="AN17" i="65"/>
  <c r="AM17" i="65" s="1"/>
  <c r="AQ17" i="65"/>
  <c r="AP17" i="65" s="1"/>
  <c r="AI17" i="65"/>
  <c r="AH17" i="65"/>
  <c r="O17" i="65"/>
  <c r="N17" i="65"/>
  <c r="I17" i="65"/>
  <c r="AL16" i="65"/>
  <c r="AJ16" i="65"/>
  <c r="AN16" i="65"/>
  <c r="AM16" i="65" s="1"/>
  <c r="AQ16" i="65"/>
  <c r="AP16" i="65" s="1"/>
  <c r="AI16" i="65"/>
  <c r="AH16" i="65"/>
  <c r="O16" i="65"/>
  <c r="N16" i="65"/>
  <c r="I16" i="65"/>
  <c r="AL15" i="65"/>
  <c r="AJ15" i="65" s="1"/>
  <c r="AN15" i="65"/>
  <c r="AM15" i="65" s="1"/>
  <c r="AQ15" i="65"/>
  <c r="AP15" i="65" s="1"/>
  <c r="AI15" i="65"/>
  <c r="AH15" i="65"/>
  <c r="O15" i="65"/>
  <c r="N15" i="65"/>
  <c r="I15" i="65"/>
  <c r="AL14" i="65"/>
  <c r="AJ14" i="65" s="1"/>
  <c r="AN14" i="65"/>
  <c r="AM14" i="65" s="1"/>
  <c r="AQ14" i="65"/>
  <c r="AP14" i="65" s="1"/>
  <c r="AI14" i="65"/>
  <c r="AH14" i="65"/>
  <c r="O14" i="65"/>
  <c r="N14" i="65"/>
  <c r="I14" i="65"/>
  <c r="AL13" i="65"/>
  <c r="AJ13" i="65" s="1"/>
  <c r="AN13" i="65"/>
  <c r="AM13" i="65" s="1"/>
  <c r="AQ13" i="65"/>
  <c r="AP13" i="65" s="1"/>
  <c r="AO13" i="65"/>
  <c r="M13" i="65" s="1"/>
  <c r="AI13" i="65"/>
  <c r="AH13" i="65"/>
  <c r="O13" i="65"/>
  <c r="N13" i="65"/>
  <c r="I13" i="65"/>
  <c r="AL12" i="65"/>
  <c r="AJ12" i="65" s="1"/>
  <c r="T12" i="65" s="1"/>
  <c r="AN12" i="65"/>
  <c r="AM12" i="65" s="1"/>
  <c r="AI12" i="65"/>
  <c r="AQ12" i="65"/>
  <c r="AP12" i="65" s="1"/>
  <c r="AH12" i="65"/>
  <c r="O12" i="65"/>
  <c r="N12" i="65"/>
  <c r="I12" i="65"/>
  <c r="AL11" i="65"/>
  <c r="AJ11" i="65" s="1"/>
  <c r="AN11" i="65"/>
  <c r="AQ11" i="65"/>
  <c r="AP11" i="65" s="1"/>
  <c r="AM11" i="65"/>
  <c r="AI11" i="65"/>
  <c r="AH11" i="65"/>
  <c r="O11" i="65"/>
  <c r="N11" i="65"/>
  <c r="I11" i="65"/>
  <c r="AL10" i="65"/>
  <c r="AJ10" i="65" s="1"/>
  <c r="AN10" i="65"/>
  <c r="AM10" i="65" s="1"/>
  <c r="AQ10" i="65"/>
  <c r="AO10" i="65" s="1"/>
  <c r="U10" i="65" s="1"/>
  <c r="AI10" i="65"/>
  <c r="AH10" i="65"/>
  <c r="O10" i="65"/>
  <c r="N10" i="65"/>
  <c r="I10" i="65"/>
  <c r="AL9" i="65"/>
  <c r="AJ9" i="65" s="1"/>
  <c r="AN9" i="65"/>
  <c r="AM9" i="65" s="1"/>
  <c r="AQ9" i="65"/>
  <c r="AP9" i="65" s="1"/>
  <c r="AI9" i="65"/>
  <c r="AH9" i="65"/>
  <c r="O9" i="65"/>
  <c r="N9" i="65"/>
  <c r="I9" i="65"/>
  <c r="AL8" i="65"/>
  <c r="AJ8" i="65" s="1"/>
  <c r="AN8" i="65"/>
  <c r="AM8" i="65" s="1"/>
  <c r="AQ8" i="65"/>
  <c r="AP8" i="65" s="1"/>
  <c r="AI8" i="65"/>
  <c r="AH8" i="65"/>
  <c r="O8" i="65"/>
  <c r="N8" i="65"/>
  <c r="I8" i="65"/>
  <c r="AL7" i="65"/>
  <c r="AJ7" i="65" s="1"/>
  <c r="AN7" i="65"/>
  <c r="AM7" i="65" s="1"/>
  <c r="AI7" i="65"/>
  <c r="AQ7" i="65"/>
  <c r="AP7" i="65" s="1"/>
  <c r="AH7" i="65"/>
  <c r="O7" i="65"/>
  <c r="N7" i="65"/>
  <c r="I7" i="65"/>
  <c r="AL6" i="65"/>
  <c r="AJ6" i="65" s="1"/>
  <c r="AN6" i="65"/>
  <c r="AM6" i="65" s="1"/>
  <c r="AI6" i="65"/>
  <c r="AQ6" i="65"/>
  <c r="AP6" i="65" s="1"/>
  <c r="AH6" i="65"/>
  <c r="O6" i="65"/>
  <c r="N6" i="65"/>
  <c r="I6" i="65"/>
  <c r="AL5" i="65"/>
  <c r="AJ5" i="65" s="1"/>
  <c r="AN5" i="65"/>
  <c r="AM5" i="65" s="1"/>
  <c r="AQ5" i="65"/>
  <c r="AP5" i="65"/>
  <c r="AO5" i="65"/>
  <c r="U5" i="65" s="1"/>
  <c r="AI5" i="65"/>
  <c r="AH5" i="65"/>
  <c r="O5" i="65"/>
  <c r="N5" i="65"/>
  <c r="I5" i="65"/>
  <c r="AL4" i="65"/>
  <c r="AJ4" i="65" s="1"/>
  <c r="AN4" i="65"/>
  <c r="AM4" i="65" s="1"/>
  <c r="AQ4" i="65"/>
  <c r="AP4" i="65" s="1"/>
  <c r="AI4" i="65"/>
  <c r="AH4" i="65"/>
  <c r="O4" i="65"/>
  <c r="N4" i="65"/>
  <c r="I4" i="65"/>
  <c r="AL3" i="65"/>
  <c r="AJ3" i="65" s="1"/>
  <c r="AN3" i="65"/>
  <c r="AM3" i="65" s="1"/>
  <c r="AI3" i="65"/>
  <c r="AQ3" i="65"/>
  <c r="AP3" i="65" s="1"/>
  <c r="AH3" i="65"/>
  <c r="O3" i="65"/>
  <c r="N3" i="65"/>
  <c r="I3" i="65"/>
  <c r="AL2" i="65"/>
  <c r="AJ2" i="65" s="1"/>
  <c r="AN2" i="65"/>
  <c r="AM2" i="65" s="1"/>
  <c r="AI2" i="65"/>
  <c r="AQ2" i="65"/>
  <c r="AP2" i="65" s="1"/>
  <c r="AH2" i="65"/>
  <c r="O2" i="65"/>
  <c r="N2" i="65"/>
  <c r="I2" i="65"/>
  <c r="P47" i="63"/>
  <c r="Q47" i="63"/>
  <c r="P39" i="63"/>
  <c r="Q39" i="63"/>
  <c r="C8" i="63"/>
  <c r="C27" i="63" s="1"/>
  <c r="B30" i="63"/>
  <c r="C30" i="63"/>
  <c r="L13" i="63" s="1"/>
  <c r="C29" i="63"/>
  <c r="B26" i="63"/>
  <c r="C26" i="63"/>
  <c r="L9" i="63" s="1"/>
  <c r="B27" i="63"/>
  <c r="K10" i="63" s="1"/>
  <c r="B28" i="63"/>
  <c r="C28" i="63"/>
  <c r="B29" i="63"/>
  <c r="T10" i="63" s="1"/>
  <c r="P37" i="63" s="1"/>
  <c r="B25" i="63"/>
  <c r="K8" i="63" s="1"/>
  <c r="K11" i="63"/>
  <c r="C25" i="63"/>
  <c r="L8" i="63" s="1"/>
  <c r="K12" i="63"/>
  <c r="AQ41" i="50"/>
  <c r="AO28" i="50"/>
  <c r="AO29" i="50"/>
  <c r="AO30" i="50"/>
  <c r="AO31" i="50"/>
  <c r="AO32" i="50"/>
  <c r="AO33" i="50"/>
  <c r="AO34" i="50"/>
  <c r="AO35" i="50"/>
  <c r="AO36" i="50"/>
  <c r="AO37" i="50"/>
  <c r="AO38" i="50"/>
  <c r="AO39" i="50"/>
  <c r="AO40" i="50"/>
  <c r="AO8" i="50"/>
  <c r="AG5" i="50"/>
  <c r="AH5" i="50" s="1"/>
  <c r="AA5" i="50"/>
  <c r="AD5" i="50" s="1"/>
  <c r="U10" i="63"/>
  <c r="Q37" i="63" s="1"/>
  <c r="L12" i="63"/>
  <c r="L26" i="63"/>
  <c r="L11" i="63"/>
  <c r="U9" i="63"/>
  <c r="Q36" i="63" s="1"/>
  <c r="T9" i="63"/>
  <c r="P36" i="63" s="1"/>
  <c r="K26" i="63"/>
  <c r="D22" i="50"/>
  <c r="K58" i="58"/>
  <c r="K57" i="58"/>
  <c r="K59" i="58"/>
  <c r="J58" i="58"/>
  <c r="J59" i="58"/>
  <c r="K60" i="58"/>
  <c r="J60" i="58"/>
  <c r="L60" i="58" s="1"/>
  <c r="M60" i="58" s="1"/>
  <c r="P60" i="58" s="1"/>
  <c r="K61" i="58"/>
  <c r="J61" i="58"/>
  <c r="O58" i="58"/>
  <c r="Q58" i="58"/>
  <c r="S58" i="58"/>
  <c r="S57" i="58"/>
  <c r="Q57" i="58"/>
  <c r="O57" i="58"/>
  <c r="J57" i="58"/>
  <c r="H6" i="6"/>
  <c r="I6" i="6"/>
  <c r="H7" i="6"/>
  <c r="I7" i="6"/>
  <c r="K53" i="58"/>
  <c r="H53" i="58" s="1"/>
  <c r="I53" i="58"/>
  <c r="J53" i="58" s="1"/>
  <c r="T49" i="58"/>
  <c r="U49" i="58" s="1"/>
  <c r="R49" i="58"/>
  <c r="K49" i="58" s="1"/>
  <c r="S49" i="58" s="1"/>
  <c r="O49" i="58"/>
  <c r="I49" i="58"/>
  <c r="J45" i="58"/>
  <c r="F45" i="58"/>
  <c r="K45" i="58" s="1"/>
  <c r="M45" i="58" s="1"/>
  <c r="G41" i="58"/>
  <c r="F479" i="53"/>
  <c r="F480" i="53" s="1"/>
  <c r="F481" i="53" s="1"/>
  <c r="F482" i="53" s="1"/>
  <c r="F483" i="53" s="1"/>
  <c r="F484" i="53" s="1"/>
  <c r="F485" i="53" s="1"/>
  <c r="F486" i="53" s="1"/>
  <c r="F487" i="53" s="1"/>
  <c r="F488" i="53" s="1"/>
  <c r="F489" i="53" s="1"/>
  <c r="F490" i="53" s="1"/>
  <c r="F491" i="53" s="1"/>
  <c r="F492" i="53" s="1"/>
  <c r="F493" i="53" s="1"/>
  <c r="F494" i="53" s="1"/>
  <c r="F495" i="53" s="1"/>
  <c r="F496" i="53" s="1"/>
  <c r="F497" i="53" s="1"/>
  <c r="F498" i="53" s="1"/>
  <c r="F499" i="53" s="1"/>
  <c r="F500" i="53" s="1"/>
  <c r="F501" i="53" s="1"/>
  <c r="F502" i="53" s="1"/>
  <c r="F503" i="53" s="1"/>
  <c r="F504" i="53" s="1"/>
  <c r="F505" i="53" s="1"/>
  <c r="F506" i="53" s="1"/>
  <c r="F507" i="53" s="1"/>
  <c r="F508" i="53" s="1"/>
  <c r="F509" i="53" s="1"/>
  <c r="F510" i="53" s="1"/>
  <c r="F511" i="53" s="1"/>
  <c r="F512" i="53" s="1"/>
  <c r="F513" i="53" s="1"/>
  <c r="F514" i="53" s="1"/>
  <c r="F515" i="53" s="1"/>
  <c r="F516" i="53" s="1"/>
  <c r="F517" i="53" s="1"/>
  <c r="F518" i="53" s="1"/>
  <c r="F519" i="53" s="1"/>
  <c r="F520" i="53" s="1"/>
  <c r="F521" i="53" s="1"/>
  <c r="F522" i="53" s="1"/>
  <c r="F523" i="53" s="1"/>
  <c r="F524" i="53" s="1"/>
  <c r="F525" i="53" s="1"/>
  <c r="F526" i="53" s="1"/>
  <c r="F527" i="53" s="1"/>
  <c r="F528" i="53" s="1"/>
  <c r="F529" i="53" s="1"/>
  <c r="F530" i="53" s="1"/>
  <c r="F531" i="53" s="1"/>
  <c r="F532" i="53" s="1"/>
  <c r="F533" i="53" s="1"/>
  <c r="F534" i="53" s="1"/>
  <c r="F535" i="53" s="1"/>
  <c r="F536" i="53" s="1"/>
  <c r="F537" i="53" s="1"/>
  <c r="F538" i="53" s="1"/>
  <c r="F539" i="53" s="1"/>
  <c r="F540" i="53" s="1"/>
  <c r="F541" i="53" s="1"/>
  <c r="F542" i="53" s="1"/>
  <c r="F543" i="53" s="1"/>
  <c r="F544" i="53" s="1"/>
  <c r="F545" i="53" s="1"/>
  <c r="F546" i="53" s="1"/>
  <c r="F547" i="53" s="1"/>
  <c r="F548" i="53" s="1"/>
  <c r="F549" i="53" s="1"/>
  <c r="F550" i="53" s="1"/>
  <c r="F551" i="53" s="1"/>
  <c r="F552" i="53" s="1"/>
  <c r="F553" i="53" s="1"/>
  <c r="F554" i="53" s="1"/>
  <c r="F555" i="53" s="1"/>
  <c r="F556" i="53" s="1"/>
  <c r="F557" i="53" s="1"/>
  <c r="F558" i="53" s="1"/>
  <c r="F559" i="53" s="1"/>
  <c r="F560" i="53" s="1"/>
  <c r="F561" i="53" s="1"/>
  <c r="F562" i="53" s="1"/>
  <c r="F563" i="53" s="1"/>
  <c r="F564" i="53" s="1"/>
  <c r="F565" i="53" s="1"/>
  <c r="F566" i="53" s="1"/>
  <c r="F567" i="53" s="1"/>
  <c r="F568" i="53" s="1"/>
  <c r="F569" i="53" s="1"/>
  <c r="F570" i="53" s="1"/>
  <c r="F571" i="53" s="1"/>
  <c r="F572" i="53" s="1"/>
  <c r="F573" i="53" s="1"/>
  <c r="F574" i="53" s="1"/>
  <c r="F575" i="53" s="1"/>
  <c r="F576" i="53" s="1"/>
  <c r="F577" i="53" s="1"/>
  <c r="F578" i="53" s="1"/>
  <c r="F579" i="53" s="1"/>
  <c r="F580" i="53" s="1"/>
  <c r="F581" i="53" s="1"/>
  <c r="F582" i="53" s="1"/>
  <c r="F583" i="53" s="1"/>
  <c r="F584" i="53" s="1"/>
  <c r="F585" i="53" s="1"/>
  <c r="F586" i="53" s="1"/>
  <c r="F587" i="53" s="1"/>
  <c r="F588" i="53" s="1"/>
  <c r="F589" i="53" s="1"/>
  <c r="F590" i="53" s="1"/>
  <c r="F591" i="53" s="1"/>
  <c r="F592" i="53" s="1"/>
  <c r="F593" i="53" s="1"/>
  <c r="F594" i="53" s="1"/>
  <c r="F595" i="53" s="1"/>
  <c r="F596" i="53" s="1"/>
  <c r="F597" i="53" s="1"/>
  <c r="F598" i="53" s="1"/>
  <c r="F599" i="53" s="1"/>
  <c r="F600" i="53" s="1"/>
  <c r="F601" i="53" s="1"/>
  <c r="F602" i="53" s="1"/>
  <c r="F603" i="53" s="1"/>
  <c r="F604" i="53" s="1"/>
  <c r="F605" i="53" s="1"/>
  <c r="F606" i="53" s="1"/>
  <c r="F607" i="53" s="1"/>
  <c r="F608" i="53" s="1"/>
  <c r="F609" i="53" s="1"/>
  <c r="F610" i="53" s="1"/>
  <c r="F611" i="53" s="1"/>
  <c r="F612" i="53" s="1"/>
  <c r="F613" i="53" s="1"/>
  <c r="F614" i="53" s="1"/>
  <c r="F615" i="53" s="1"/>
  <c r="F616" i="53" s="1"/>
  <c r="F617" i="53" s="1"/>
  <c r="F618" i="53" s="1"/>
  <c r="F619" i="53" s="1"/>
  <c r="F620" i="53" s="1"/>
  <c r="F621" i="53" s="1"/>
  <c r="F622" i="53" s="1"/>
  <c r="F623" i="53" s="1"/>
  <c r="F624" i="53" s="1"/>
  <c r="F625" i="53" s="1"/>
  <c r="F626" i="53" s="1"/>
  <c r="F627" i="53" s="1"/>
  <c r="F628" i="53" s="1"/>
  <c r="F629" i="53" s="1"/>
  <c r="F630" i="53" s="1"/>
  <c r="F631" i="53" s="1"/>
  <c r="F632" i="53" s="1"/>
  <c r="F633" i="53" s="1"/>
  <c r="F634" i="53" s="1"/>
  <c r="F635" i="53" s="1"/>
  <c r="F636" i="53" s="1"/>
  <c r="F637" i="53" s="1"/>
  <c r="F638" i="53" s="1"/>
  <c r="F639" i="53" s="1"/>
  <c r="F640" i="53" s="1"/>
  <c r="F641" i="53" s="1"/>
  <c r="F642" i="53" s="1"/>
  <c r="F643" i="53" s="1"/>
  <c r="F644" i="53" s="1"/>
  <c r="F645" i="53" s="1"/>
  <c r="F646" i="53" s="1"/>
  <c r="F647" i="53" s="1"/>
  <c r="F648" i="53" s="1"/>
  <c r="F649" i="53" s="1"/>
  <c r="F650" i="53" s="1"/>
  <c r="F651" i="53" s="1"/>
  <c r="F652" i="53" s="1"/>
  <c r="F653" i="53" s="1"/>
  <c r="F654" i="53" s="1"/>
  <c r="F655" i="53" s="1"/>
  <c r="F656" i="53" s="1"/>
  <c r="F657" i="53" s="1"/>
  <c r="F658" i="53" s="1"/>
  <c r="F659" i="53" s="1"/>
  <c r="F660" i="53" s="1"/>
  <c r="F661" i="53" s="1"/>
  <c r="F662" i="53" s="1"/>
  <c r="F663" i="53" s="1"/>
  <c r="F664" i="53" s="1"/>
  <c r="F665" i="53" s="1"/>
  <c r="F666" i="53" s="1"/>
  <c r="F667" i="53" s="1"/>
  <c r="F668" i="53" s="1"/>
  <c r="F669" i="53" s="1"/>
  <c r="F670" i="53" s="1"/>
  <c r="F671" i="53" s="1"/>
  <c r="F672" i="53" s="1"/>
  <c r="F673" i="53" s="1"/>
  <c r="F674" i="53" s="1"/>
  <c r="F675" i="53" s="1"/>
  <c r="F676" i="53" s="1"/>
  <c r="F677" i="53" s="1"/>
  <c r="F678" i="53" s="1"/>
  <c r="F679" i="53" s="1"/>
  <c r="F680" i="53" s="1"/>
  <c r="F681" i="53" s="1"/>
  <c r="F682" i="53" s="1"/>
  <c r="F683" i="53" s="1"/>
  <c r="F684" i="53" s="1"/>
  <c r="F685" i="53" s="1"/>
  <c r="F686" i="53" s="1"/>
  <c r="F687" i="53" s="1"/>
  <c r="F688" i="53" s="1"/>
  <c r="F689" i="53" s="1"/>
  <c r="F690" i="53" s="1"/>
  <c r="F691" i="53" s="1"/>
  <c r="F692" i="53" s="1"/>
  <c r="F693" i="53" s="1"/>
  <c r="F694" i="53" s="1"/>
  <c r="F695" i="53" s="1"/>
  <c r="F696" i="53" s="1"/>
  <c r="F697" i="53" s="1"/>
  <c r="F698" i="53" s="1"/>
  <c r="F699" i="53" s="1"/>
  <c r="F700" i="53" s="1"/>
  <c r="F701" i="53" s="1"/>
  <c r="F702" i="53" s="1"/>
  <c r="F703" i="53" s="1"/>
  <c r="F704" i="53" s="1"/>
  <c r="F705" i="53" s="1"/>
  <c r="F706" i="53" s="1"/>
  <c r="F707" i="53" s="1"/>
  <c r="F708" i="53" s="1"/>
  <c r="F709" i="53" s="1"/>
  <c r="F710" i="53" s="1"/>
  <c r="F711" i="53" s="1"/>
  <c r="F712" i="53" s="1"/>
  <c r="F713" i="53" s="1"/>
  <c r="F714" i="53" s="1"/>
  <c r="F715" i="53" s="1"/>
  <c r="F716" i="53" s="1"/>
  <c r="F717" i="53" s="1"/>
  <c r="F718" i="53" s="1"/>
  <c r="F719" i="53" s="1"/>
  <c r="F720" i="53" s="1"/>
  <c r="F721" i="53" s="1"/>
  <c r="F722" i="53" s="1"/>
  <c r="F723" i="53" s="1"/>
  <c r="F724" i="53" s="1"/>
  <c r="F725" i="53" s="1"/>
  <c r="F726" i="53" s="1"/>
  <c r="F727" i="53" s="1"/>
  <c r="F728" i="53" s="1"/>
  <c r="F729" i="53" s="1"/>
  <c r="F730" i="53" s="1"/>
  <c r="F731" i="53" s="1"/>
  <c r="F732" i="53" s="1"/>
  <c r="F733" i="53" s="1"/>
  <c r="F734" i="53" s="1"/>
  <c r="F735" i="53" s="1"/>
  <c r="F736" i="53" s="1"/>
  <c r="F737" i="53" s="1"/>
  <c r="F738" i="53" s="1"/>
  <c r="F739" i="53" s="1"/>
  <c r="F740" i="53" s="1"/>
  <c r="F741" i="53" s="1"/>
  <c r="F742" i="53" s="1"/>
  <c r="F743" i="53" s="1"/>
  <c r="F744" i="53" s="1"/>
  <c r="F745" i="53" s="1"/>
  <c r="F746" i="53" s="1"/>
  <c r="F747" i="53" s="1"/>
  <c r="F748" i="53" s="1"/>
  <c r="F749" i="53" s="1"/>
  <c r="F750" i="53" s="1"/>
  <c r="F751" i="53" s="1"/>
  <c r="F752" i="53" s="1"/>
  <c r="F753" i="53" s="1"/>
  <c r="F754" i="53" s="1"/>
  <c r="F755" i="53" s="1"/>
  <c r="F756" i="53" s="1"/>
  <c r="F757" i="53" s="1"/>
  <c r="F758" i="53" s="1"/>
  <c r="F759" i="53" s="1"/>
  <c r="F760" i="53" s="1"/>
  <c r="F761" i="53" s="1"/>
  <c r="F762" i="53" s="1"/>
  <c r="F763" i="53" s="1"/>
  <c r="F764" i="53" s="1"/>
  <c r="F765" i="53" s="1"/>
  <c r="F766" i="53" s="1"/>
  <c r="F767" i="53" s="1"/>
  <c r="F768" i="53" s="1"/>
  <c r="F769" i="53" s="1"/>
  <c r="F770" i="53" s="1"/>
  <c r="F771" i="53" s="1"/>
  <c r="F772" i="53" s="1"/>
  <c r="F773" i="53" s="1"/>
  <c r="F774" i="53" s="1"/>
  <c r="F775" i="53" s="1"/>
  <c r="F776" i="53" s="1"/>
  <c r="F777" i="53" s="1"/>
  <c r="F778" i="53" s="1"/>
  <c r="F779" i="53" s="1"/>
  <c r="F780" i="53" s="1"/>
  <c r="F781" i="53" s="1"/>
  <c r="F782" i="53" s="1"/>
  <c r="F783" i="53" s="1"/>
  <c r="F784" i="53" s="1"/>
  <c r="F785" i="53" s="1"/>
  <c r="F786" i="53" s="1"/>
  <c r="F787" i="53" s="1"/>
  <c r="F788" i="53" s="1"/>
  <c r="F789" i="53" s="1"/>
  <c r="F790" i="53" s="1"/>
  <c r="F791" i="53" s="1"/>
  <c r="F792" i="53" s="1"/>
  <c r="F793" i="53" s="1"/>
  <c r="F794" i="53" s="1"/>
  <c r="F795" i="53" s="1"/>
  <c r="F796" i="53" s="1"/>
  <c r="F797" i="53" s="1"/>
  <c r="F798" i="53" s="1"/>
  <c r="F799" i="53" s="1"/>
  <c r="F800" i="53" s="1"/>
  <c r="F801" i="53" s="1"/>
  <c r="F802" i="53" s="1"/>
  <c r="F803" i="53" s="1"/>
  <c r="F804" i="53" s="1"/>
  <c r="F805" i="53" s="1"/>
  <c r="F806" i="53" s="1"/>
  <c r="F807" i="53" s="1"/>
  <c r="F808" i="53" s="1"/>
  <c r="F809" i="53" s="1"/>
  <c r="F810" i="53" s="1"/>
  <c r="F811" i="53" s="1"/>
  <c r="F812" i="53" s="1"/>
  <c r="F813" i="53" s="1"/>
  <c r="F814" i="53" s="1"/>
  <c r="F815" i="53" s="1"/>
  <c r="F816" i="53" s="1"/>
  <c r="F817" i="53" s="1"/>
  <c r="F818" i="53" s="1"/>
  <c r="F819" i="53" s="1"/>
  <c r="F820" i="53" s="1"/>
  <c r="F821" i="53" s="1"/>
  <c r="F822" i="53" s="1"/>
  <c r="F823" i="53" s="1"/>
  <c r="F824" i="53" s="1"/>
  <c r="F825" i="53" s="1"/>
  <c r="F826" i="53" s="1"/>
  <c r="F827" i="53" s="1"/>
  <c r="F828" i="53" s="1"/>
  <c r="F829" i="53" s="1"/>
  <c r="F830" i="53" s="1"/>
  <c r="F831" i="53" s="1"/>
  <c r="F832" i="53" s="1"/>
  <c r="F833" i="53" s="1"/>
  <c r="F834" i="53" s="1"/>
  <c r="F835" i="53" s="1"/>
  <c r="F836" i="53" s="1"/>
  <c r="F837" i="53" s="1"/>
  <c r="F838" i="53" s="1"/>
  <c r="F839" i="53" s="1"/>
  <c r="F840" i="53" s="1"/>
  <c r="F841" i="53" s="1"/>
  <c r="F842" i="53" s="1"/>
  <c r="F843" i="53" s="1"/>
  <c r="F844" i="53" s="1"/>
  <c r="F845" i="53" s="1"/>
  <c r="F846" i="53" s="1"/>
  <c r="F847" i="53" s="1"/>
  <c r="F848" i="53" s="1"/>
  <c r="F849" i="53" s="1"/>
  <c r="F850" i="53" s="1"/>
  <c r="F851" i="53" s="1"/>
  <c r="F852" i="53" s="1"/>
  <c r="F853" i="53" s="1"/>
  <c r="F854" i="53" s="1"/>
  <c r="F855" i="53" s="1"/>
  <c r="F856" i="53" s="1"/>
  <c r="F857" i="53" s="1"/>
  <c r="F858" i="53" s="1"/>
  <c r="F859" i="53" s="1"/>
  <c r="F860" i="53" s="1"/>
  <c r="F861" i="53" s="1"/>
  <c r="F862" i="53" s="1"/>
  <c r="F863" i="53" s="1"/>
  <c r="F864" i="53" s="1"/>
  <c r="F865" i="53" s="1"/>
  <c r="F866" i="53" s="1"/>
  <c r="F867" i="53" s="1"/>
  <c r="F868" i="53" s="1"/>
  <c r="F869" i="53" s="1"/>
  <c r="F870" i="53" s="1"/>
  <c r="F871" i="53" s="1"/>
  <c r="F872" i="53" s="1"/>
  <c r="F873" i="53" s="1"/>
  <c r="F874" i="53" s="1"/>
  <c r="F875" i="53" s="1"/>
  <c r="F876" i="53" s="1"/>
  <c r="F877" i="53" s="1"/>
  <c r="F878" i="53" s="1"/>
  <c r="F879" i="53" s="1"/>
  <c r="F880" i="53" s="1"/>
  <c r="F881" i="53" s="1"/>
  <c r="F882" i="53" s="1"/>
  <c r="F883" i="53" s="1"/>
  <c r="F884" i="53" s="1"/>
  <c r="F885" i="53" s="1"/>
  <c r="F886" i="53" s="1"/>
  <c r="F887" i="53" s="1"/>
  <c r="F888" i="53" s="1"/>
  <c r="F889" i="53" s="1"/>
  <c r="F890" i="53" s="1"/>
  <c r="F891" i="53" s="1"/>
  <c r="F892" i="53" s="1"/>
  <c r="F893" i="53" s="1"/>
  <c r="F894" i="53" s="1"/>
  <c r="F895" i="53" s="1"/>
  <c r="F896" i="53" s="1"/>
  <c r="F897" i="53" s="1"/>
  <c r="F898" i="53" s="1"/>
  <c r="F899" i="53" s="1"/>
  <c r="F900" i="53" s="1"/>
  <c r="F901" i="53" s="1"/>
  <c r="F902" i="53" s="1"/>
  <c r="F903" i="53" s="1"/>
  <c r="F904" i="53" s="1"/>
  <c r="F905" i="53" s="1"/>
  <c r="F906" i="53" s="1"/>
  <c r="F907" i="53" s="1"/>
  <c r="F908" i="53" s="1"/>
  <c r="F909" i="53" s="1"/>
  <c r="F910" i="53" s="1"/>
  <c r="F911" i="53" s="1"/>
  <c r="F912" i="53" s="1"/>
  <c r="F913" i="53" s="1"/>
  <c r="F914" i="53" s="1"/>
  <c r="F915" i="53" s="1"/>
  <c r="F916" i="53" s="1"/>
  <c r="F917" i="53" s="1"/>
  <c r="F918" i="53" s="1"/>
  <c r="F919" i="53" s="1"/>
  <c r="F920" i="53" s="1"/>
  <c r="F921" i="53" s="1"/>
  <c r="F922" i="53" s="1"/>
  <c r="F923" i="53" s="1"/>
  <c r="F924" i="53" s="1"/>
  <c r="F925" i="53" s="1"/>
  <c r="F926" i="53" s="1"/>
  <c r="F927" i="53" s="1"/>
  <c r="F928" i="53" s="1"/>
  <c r="F929" i="53" s="1"/>
  <c r="F930" i="53" s="1"/>
  <c r="F931" i="53" s="1"/>
  <c r="F932" i="53" s="1"/>
  <c r="F933" i="53" s="1"/>
  <c r="F934" i="53" s="1"/>
  <c r="F935" i="53" s="1"/>
  <c r="F936" i="53" s="1"/>
  <c r="F937" i="53" s="1"/>
  <c r="F938" i="53" s="1"/>
  <c r="F939" i="53" s="1"/>
  <c r="F940" i="53" s="1"/>
  <c r="F941" i="53" s="1"/>
  <c r="F942" i="53" s="1"/>
  <c r="F943" i="53" s="1"/>
  <c r="F944" i="53" s="1"/>
  <c r="F945" i="53" s="1"/>
  <c r="F946" i="53" s="1"/>
  <c r="F947" i="53" s="1"/>
  <c r="F948" i="53" s="1"/>
  <c r="F949" i="53" s="1"/>
  <c r="F950" i="53" s="1"/>
  <c r="F951" i="53" s="1"/>
  <c r="F952" i="53" s="1"/>
  <c r="F953" i="53" s="1"/>
  <c r="F954" i="53" s="1"/>
  <c r="F955" i="53" s="1"/>
  <c r="F956" i="53" s="1"/>
  <c r="F957" i="53" s="1"/>
  <c r="F958" i="53" s="1"/>
  <c r="F959" i="53" s="1"/>
  <c r="F960" i="53" s="1"/>
  <c r="F961" i="53" s="1"/>
  <c r="F962" i="53" s="1"/>
  <c r="F963" i="53" s="1"/>
  <c r="F964" i="53" s="1"/>
  <c r="F965" i="53" s="1"/>
  <c r="F966" i="53" s="1"/>
  <c r="F967" i="53" s="1"/>
  <c r="F968" i="53" s="1"/>
  <c r="F969" i="53" s="1"/>
  <c r="F970" i="53" s="1"/>
  <c r="F971" i="53" s="1"/>
  <c r="F972" i="53" s="1"/>
  <c r="F973" i="53" s="1"/>
  <c r="F974" i="53" s="1"/>
  <c r="F975" i="53" s="1"/>
  <c r="F976" i="53" s="1"/>
  <c r="F977" i="53" s="1"/>
  <c r="F978" i="53" s="1"/>
  <c r="F979" i="53" s="1"/>
  <c r="F980" i="53" s="1"/>
  <c r="F981" i="53" s="1"/>
  <c r="F982" i="53" s="1"/>
  <c r="F983" i="53" s="1"/>
  <c r="F984" i="53" s="1"/>
  <c r="F985" i="53" s="1"/>
  <c r="F986" i="53" s="1"/>
  <c r="F987" i="53" s="1"/>
  <c r="F988" i="53" s="1"/>
  <c r="F989" i="53" s="1"/>
  <c r="F990" i="53" s="1"/>
  <c r="F991" i="53" s="1"/>
  <c r="F992" i="53" s="1"/>
  <c r="F993" i="53" s="1"/>
  <c r="F994" i="53" s="1"/>
  <c r="F995" i="53" s="1"/>
  <c r="F996" i="53" s="1"/>
  <c r="F997" i="53" s="1"/>
  <c r="F998" i="53" s="1"/>
  <c r="F999" i="53" s="1"/>
  <c r="F1000" i="53" s="1"/>
  <c r="F1001" i="53" s="1"/>
  <c r="F1002" i="53" s="1"/>
  <c r="F1003" i="53" s="1"/>
  <c r="F1004" i="53" s="1"/>
  <c r="F1005" i="53" s="1"/>
  <c r="F1006" i="53" s="1"/>
  <c r="F1007" i="53" s="1"/>
  <c r="F1008" i="53" s="1"/>
  <c r="F1009" i="53" s="1"/>
  <c r="F1010" i="53" s="1"/>
  <c r="F1011" i="53" s="1"/>
  <c r="F1012" i="53" s="1"/>
  <c r="F1013" i="53" s="1"/>
  <c r="F1014" i="53" s="1"/>
  <c r="F1015" i="53" s="1"/>
  <c r="F1016" i="53" s="1"/>
  <c r="F1017" i="53" s="1"/>
  <c r="F1018" i="53" s="1"/>
  <c r="F1019" i="53" s="1"/>
  <c r="F1020" i="53" s="1"/>
  <c r="F1021" i="53" s="1"/>
  <c r="F1022" i="53" s="1"/>
  <c r="F1023" i="53" s="1"/>
  <c r="F1024" i="53" s="1"/>
  <c r="F1025" i="53" s="1"/>
  <c r="F1026" i="53" s="1"/>
  <c r="F1027" i="53" s="1"/>
  <c r="F1028" i="53" s="1"/>
  <c r="F1029" i="53" s="1"/>
  <c r="F1030" i="53" s="1"/>
  <c r="F1031" i="53" s="1"/>
  <c r="F1032" i="53" s="1"/>
  <c r="F1033" i="53" s="1"/>
  <c r="F1034" i="53" s="1"/>
  <c r="F1035" i="53" s="1"/>
  <c r="F1036" i="53" s="1"/>
  <c r="F1037" i="53" s="1"/>
  <c r="F1038" i="53" s="1"/>
  <c r="F1039" i="53" s="1"/>
  <c r="F1040" i="53" s="1"/>
  <c r="F1041" i="53" s="1"/>
  <c r="F1042" i="53" s="1"/>
  <c r="F1043" i="53" s="1"/>
  <c r="F1044" i="53" s="1"/>
  <c r="F1045" i="53" s="1"/>
  <c r="F1046" i="53" s="1"/>
  <c r="F1047" i="53" s="1"/>
  <c r="F1048" i="53" s="1"/>
  <c r="F1049" i="53" s="1"/>
  <c r="F1050" i="53" s="1"/>
  <c r="F1051" i="53" s="1"/>
  <c r="F1052" i="53" s="1"/>
  <c r="F1053" i="53" s="1"/>
  <c r="F1054" i="53" s="1"/>
  <c r="F1055" i="53" s="1"/>
  <c r="F1056" i="53" s="1"/>
  <c r="F1057" i="53" s="1"/>
  <c r="F1058" i="53" s="1"/>
  <c r="F1059" i="53" s="1"/>
  <c r="F1060" i="53" s="1"/>
  <c r="F1061" i="53" s="1"/>
  <c r="F1062" i="53" s="1"/>
  <c r="F1063" i="53" s="1"/>
  <c r="F1064" i="53" s="1"/>
  <c r="F1065" i="53" s="1"/>
  <c r="F1066" i="53" s="1"/>
  <c r="F1067" i="53" s="1"/>
  <c r="F1068" i="53" s="1"/>
  <c r="F1069" i="53" s="1"/>
  <c r="F1070" i="53" s="1"/>
  <c r="F1071" i="53" s="1"/>
  <c r="F1072" i="53" s="1"/>
  <c r="F1073" i="53" s="1"/>
  <c r="F1074" i="53" s="1"/>
  <c r="F1075" i="53" s="1"/>
  <c r="F1076" i="53" s="1"/>
  <c r="F1077" i="53" s="1"/>
  <c r="F1078" i="53" s="1"/>
  <c r="F1079" i="53" s="1"/>
  <c r="F1080" i="53" s="1"/>
  <c r="F1081" i="53" s="1"/>
  <c r="F1082" i="53" s="1"/>
  <c r="F1083" i="53" s="1"/>
  <c r="F1084" i="53" s="1"/>
  <c r="F1085" i="53" s="1"/>
  <c r="F1086" i="53" s="1"/>
  <c r="F1087" i="53" s="1"/>
  <c r="F1088" i="53" s="1"/>
  <c r="F1089" i="53" s="1"/>
  <c r="F1090" i="53" s="1"/>
  <c r="F1091" i="53" s="1"/>
  <c r="F1092" i="53" s="1"/>
  <c r="F1093" i="53" s="1"/>
  <c r="F1094" i="53" s="1"/>
  <c r="F1095" i="53" s="1"/>
  <c r="F1096" i="53" s="1"/>
  <c r="F1097" i="53" s="1"/>
  <c r="F1098" i="53" s="1"/>
  <c r="F1099" i="53" s="1"/>
  <c r="F1100" i="53" s="1"/>
  <c r="F1101" i="53" s="1"/>
  <c r="F1102" i="53" s="1"/>
  <c r="F1103" i="53" s="1"/>
  <c r="F1104" i="53" s="1"/>
  <c r="F1105" i="53" s="1"/>
  <c r="F1106" i="53" s="1"/>
  <c r="F1107" i="53" s="1"/>
  <c r="F1108" i="53" s="1"/>
  <c r="F1109" i="53" s="1"/>
  <c r="F1110" i="53" s="1"/>
  <c r="F1111" i="53" s="1"/>
  <c r="F1112" i="53" s="1"/>
  <c r="F1113" i="53" s="1"/>
  <c r="F1114" i="53" s="1"/>
  <c r="F1115" i="53" s="1"/>
  <c r="F1116" i="53" s="1"/>
  <c r="F1117" i="53" s="1"/>
  <c r="F1118" i="53" s="1"/>
  <c r="F1119" i="53" s="1"/>
  <c r="F1120" i="53" s="1"/>
  <c r="F1121" i="53" s="1"/>
  <c r="F1122" i="53" s="1"/>
  <c r="F1123" i="53" s="1"/>
  <c r="F1124" i="53" s="1"/>
  <c r="F1125" i="53" s="1"/>
  <c r="F1126" i="53" s="1"/>
  <c r="F1127" i="53" s="1"/>
  <c r="F1128" i="53" s="1"/>
  <c r="F1129" i="53" s="1"/>
  <c r="F1130" i="53" s="1"/>
  <c r="F1131" i="53" s="1"/>
  <c r="F1132" i="53" s="1"/>
  <c r="F1133" i="53" s="1"/>
  <c r="F1134" i="53" s="1"/>
  <c r="F1135" i="53" s="1"/>
  <c r="F1136" i="53" s="1"/>
  <c r="F1137" i="53" s="1"/>
  <c r="F1138" i="53" s="1"/>
  <c r="F1139" i="53" s="1"/>
  <c r="F1140" i="53" s="1"/>
  <c r="F1141" i="53" s="1"/>
  <c r="F1142" i="53" s="1"/>
  <c r="F1143" i="53" s="1"/>
  <c r="F1144" i="53" s="1"/>
  <c r="F1145" i="53" s="1"/>
  <c r="F1146" i="53" s="1"/>
  <c r="F1147" i="53" s="1"/>
  <c r="F1148" i="53" s="1"/>
  <c r="F1149" i="53" s="1"/>
  <c r="F1150" i="53" s="1"/>
  <c r="F1151" i="53" s="1"/>
  <c r="F1152" i="53" s="1"/>
  <c r="F1153" i="53" s="1"/>
  <c r="F1154" i="53" s="1"/>
  <c r="F1155" i="53" s="1"/>
  <c r="F1156" i="53" s="1"/>
  <c r="F1157" i="53" s="1"/>
  <c r="F1158" i="53" s="1"/>
  <c r="F1159" i="53" s="1"/>
  <c r="F1160" i="53" s="1"/>
  <c r="F1161" i="53" s="1"/>
  <c r="F1162" i="53" s="1"/>
  <c r="F1163" i="53" s="1"/>
  <c r="F1164" i="53" s="1"/>
  <c r="F1165" i="53" s="1"/>
  <c r="F1166" i="53" s="1"/>
  <c r="F1167" i="53" s="1"/>
  <c r="F1168" i="53" s="1"/>
  <c r="F1169" i="53" s="1"/>
  <c r="F1170" i="53" s="1"/>
  <c r="F1171" i="53" s="1"/>
  <c r="F1172" i="53" s="1"/>
  <c r="F1173" i="53" s="1"/>
  <c r="F1174" i="53" s="1"/>
  <c r="F1175" i="53" s="1"/>
  <c r="F1176" i="53" s="1"/>
  <c r="F1177" i="53" s="1"/>
  <c r="F1178" i="53" s="1"/>
  <c r="F1179" i="53" s="1"/>
  <c r="F1180" i="53" s="1"/>
  <c r="F1181" i="53" s="1"/>
  <c r="F1182" i="53" s="1"/>
  <c r="F1183" i="53" s="1"/>
  <c r="F1184" i="53" s="1"/>
  <c r="F1185" i="53" s="1"/>
  <c r="F1186" i="53" s="1"/>
  <c r="F1187" i="53" s="1"/>
  <c r="F1188" i="53" s="1"/>
  <c r="F1189" i="53" s="1"/>
  <c r="F1190" i="53" s="1"/>
  <c r="F1191" i="53" s="1"/>
  <c r="F1192" i="53" s="1"/>
  <c r="F1193" i="53" s="1"/>
  <c r="F1194" i="53" s="1"/>
  <c r="F1195" i="53" s="1"/>
  <c r="F1196" i="53" s="1"/>
  <c r="F1197" i="53" s="1"/>
  <c r="F1198" i="53" s="1"/>
  <c r="F1199" i="53" s="1"/>
  <c r="F1200" i="53" s="1"/>
  <c r="F1201" i="53" s="1"/>
  <c r="F1202" i="53" s="1"/>
  <c r="F1203" i="53" s="1"/>
  <c r="F1204" i="53" s="1"/>
  <c r="F1205" i="53" s="1"/>
  <c r="F1206" i="53" s="1"/>
  <c r="F1207" i="53" s="1"/>
  <c r="F1208" i="53" s="1"/>
  <c r="F1209" i="53" s="1"/>
  <c r="F1210" i="53" s="1"/>
  <c r="F1211" i="53" s="1"/>
  <c r="F1212" i="53" s="1"/>
  <c r="F1213" i="53" s="1"/>
  <c r="F1214" i="53" s="1"/>
  <c r="F1215" i="53" s="1"/>
  <c r="F1216" i="53" s="1"/>
  <c r="F1217" i="53" s="1"/>
  <c r="F1218" i="53" s="1"/>
  <c r="F1219" i="53" s="1"/>
  <c r="F1220" i="53" s="1"/>
  <c r="F1221" i="53" s="1"/>
  <c r="F1222" i="53" s="1"/>
  <c r="F1223" i="53" s="1"/>
  <c r="F1224" i="53" s="1"/>
  <c r="F1225" i="53" s="1"/>
  <c r="F1226" i="53" s="1"/>
  <c r="F1227" i="53" s="1"/>
  <c r="F1228" i="53" s="1"/>
  <c r="F1229" i="53" s="1"/>
  <c r="F1230" i="53" s="1"/>
  <c r="F1231" i="53" s="1"/>
  <c r="F1232" i="53" s="1"/>
  <c r="F1233" i="53" s="1"/>
  <c r="F1234" i="53" s="1"/>
  <c r="F1235" i="53" s="1"/>
  <c r="F1236" i="53" s="1"/>
  <c r="F1237" i="53" s="1"/>
  <c r="F1238" i="53" s="1"/>
  <c r="F1239" i="53" s="1"/>
  <c r="F1240" i="53" s="1"/>
  <c r="F1241" i="53" s="1"/>
  <c r="F1242" i="53" s="1"/>
  <c r="F1243" i="53" s="1"/>
  <c r="F1244" i="53" s="1"/>
  <c r="F1245" i="53" s="1"/>
  <c r="F1246" i="53" s="1"/>
  <c r="F1247" i="53" s="1"/>
  <c r="F1248" i="53" s="1"/>
  <c r="F1249" i="53" s="1"/>
  <c r="F1250" i="53" s="1"/>
  <c r="F1251" i="53" s="1"/>
  <c r="F1252" i="53" s="1"/>
  <c r="F1253" i="53" s="1"/>
  <c r="F1254" i="53" s="1"/>
  <c r="F1255" i="53" s="1"/>
  <c r="F1256" i="53" s="1"/>
  <c r="F1257" i="53" s="1"/>
  <c r="F1258" i="53" s="1"/>
  <c r="F1259" i="53" s="1"/>
  <c r="F1260" i="53" s="1"/>
  <c r="F1261" i="53" s="1"/>
  <c r="F1262" i="53" s="1"/>
  <c r="F1263" i="53" s="1"/>
  <c r="F1264" i="53" s="1"/>
  <c r="F1265" i="53" s="1"/>
  <c r="F1266" i="53" s="1"/>
  <c r="F1267" i="53" s="1"/>
  <c r="F1268" i="53" s="1"/>
  <c r="F1269" i="53" s="1"/>
  <c r="F1270" i="53" s="1"/>
  <c r="F1271" i="53" s="1"/>
  <c r="F1272" i="53" s="1"/>
  <c r="F1273" i="53" s="1"/>
  <c r="F1274" i="53" s="1"/>
  <c r="F1275" i="53" s="1"/>
  <c r="F1276" i="53" s="1"/>
  <c r="F1277" i="53" s="1"/>
  <c r="F1278" i="53" s="1"/>
  <c r="F1279" i="53" s="1"/>
  <c r="F1280" i="53" s="1"/>
  <c r="F1281" i="53" s="1"/>
  <c r="F1282" i="53" s="1"/>
  <c r="F1283" i="53" s="1"/>
  <c r="F1284" i="53" s="1"/>
  <c r="F1285" i="53" s="1"/>
  <c r="F1286" i="53" s="1"/>
  <c r="F1287" i="53" s="1"/>
  <c r="F1288" i="53" s="1"/>
  <c r="F1289" i="53" s="1"/>
  <c r="F1290" i="53" s="1"/>
  <c r="F1291" i="53" s="1"/>
  <c r="F1292" i="53" s="1"/>
  <c r="F1293" i="53" s="1"/>
  <c r="F1294" i="53" s="1"/>
  <c r="F1295" i="53" s="1"/>
  <c r="F1296" i="53" s="1"/>
  <c r="F1297" i="53" s="1"/>
  <c r="F1298" i="53" s="1"/>
  <c r="F1299" i="53" s="1"/>
  <c r="F1300" i="53" s="1"/>
  <c r="F1301" i="53" s="1"/>
  <c r="F1302" i="53" s="1"/>
  <c r="F1303" i="53" s="1"/>
  <c r="F1304" i="53" s="1"/>
  <c r="F1305" i="53" s="1"/>
  <c r="F1306" i="53" s="1"/>
  <c r="F1307" i="53" s="1"/>
  <c r="F1308" i="53" s="1"/>
  <c r="F1309" i="53" s="1"/>
  <c r="F1310" i="53" s="1"/>
  <c r="F1311" i="53" s="1"/>
  <c r="F1312" i="53" s="1"/>
  <c r="F1313" i="53" s="1"/>
  <c r="F1314" i="53" s="1"/>
  <c r="F1315" i="53" s="1"/>
  <c r="F1316" i="53" s="1"/>
  <c r="F1317" i="53" s="1"/>
  <c r="F1318" i="53" s="1"/>
  <c r="F1319" i="53" s="1"/>
  <c r="F1320" i="53" s="1"/>
  <c r="F1321" i="53" s="1"/>
  <c r="F1322" i="53" s="1"/>
  <c r="F1323" i="53" s="1"/>
  <c r="F1324" i="53" s="1"/>
  <c r="F1325" i="53" s="1"/>
  <c r="F1326" i="53" s="1"/>
  <c r="F1327" i="53" s="1"/>
  <c r="F1328" i="53" s="1"/>
  <c r="F1329" i="53" s="1"/>
  <c r="F1330" i="53" s="1"/>
  <c r="F1331" i="53" s="1"/>
  <c r="F1332" i="53" s="1"/>
  <c r="F1333" i="53" s="1"/>
  <c r="F1334" i="53" s="1"/>
  <c r="F1335" i="53" s="1"/>
  <c r="F1336" i="53" s="1"/>
  <c r="F1337" i="53" s="1"/>
  <c r="F1338" i="53" s="1"/>
  <c r="F1339" i="53" s="1"/>
  <c r="F1340" i="53" s="1"/>
  <c r="F1341" i="53" s="1"/>
  <c r="F1342" i="53" s="1"/>
  <c r="F1343" i="53" s="1"/>
  <c r="F1344" i="53" s="1"/>
  <c r="F1345" i="53" s="1"/>
  <c r="F1346" i="53" s="1"/>
  <c r="F1347" i="53" s="1"/>
  <c r="F1348" i="53" s="1"/>
  <c r="F1349" i="53" s="1"/>
  <c r="F1350" i="53" s="1"/>
  <c r="F1351" i="53" s="1"/>
  <c r="F1352" i="53" s="1"/>
  <c r="F1353" i="53" s="1"/>
  <c r="F1354" i="53" s="1"/>
  <c r="F1355" i="53" s="1"/>
  <c r="F1356" i="53" s="1"/>
  <c r="F1357" i="53" s="1"/>
  <c r="F1358" i="53" s="1"/>
  <c r="F1359" i="53" s="1"/>
  <c r="F1360" i="53" s="1"/>
  <c r="F1361" i="53" s="1"/>
  <c r="F1362" i="53" s="1"/>
  <c r="F1363" i="53" s="1"/>
  <c r="F1364" i="53" s="1"/>
  <c r="F1365" i="53" s="1"/>
  <c r="F1366" i="53" s="1"/>
  <c r="F1367" i="53" s="1"/>
  <c r="F1368" i="53" s="1"/>
  <c r="F1369" i="53" s="1"/>
  <c r="F1370" i="53" s="1"/>
  <c r="F1371" i="53" s="1"/>
  <c r="F1372" i="53" s="1"/>
  <c r="F1373" i="53" s="1"/>
  <c r="F1374" i="53" s="1"/>
  <c r="F1375" i="53" s="1"/>
  <c r="F1376" i="53" s="1"/>
  <c r="F1377" i="53" s="1"/>
  <c r="F1378" i="53" s="1"/>
  <c r="F1379" i="53" s="1"/>
  <c r="F1380" i="53" s="1"/>
  <c r="F1381" i="53" s="1"/>
  <c r="F1382" i="53" s="1"/>
  <c r="F1383" i="53" s="1"/>
  <c r="F1384" i="53" s="1"/>
  <c r="F1385" i="53" s="1"/>
  <c r="F1386" i="53" s="1"/>
  <c r="F1387" i="53" s="1"/>
  <c r="F1388" i="53" s="1"/>
  <c r="F1389" i="53" s="1"/>
  <c r="F1390" i="53" s="1"/>
  <c r="F1391" i="53" s="1"/>
  <c r="F1392" i="53" s="1"/>
  <c r="F1393" i="53" s="1"/>
  <c r="F1394" i="53" s="1"/>
  <c r="F1395" i="53" s="1"/>
  <c r="F1396" i="53" s="1"/>
  <c r="F1397" i="53" s="1"/>
  <c r="F1398" i="53" s="1"/>
  <c r="F1399" i="53" s="1"/>
  <c r="F1400" i="53" s="1"/>
  <c r="F1401" i="53" s="1"/>
  <c r="F1402" i="53" s="1"/>
  <c r="F1403" i="53" s="1"/>
  <c r="F1404" i="53" s="1"/>
  <c r="F1405" i="53" s="1"/>
  <c r="F1406" i="53" s="1"/>
  <c r="F1407" i="53" s="1"/>
  <c r="F1408" i="53" s="1"/>
  <c r="F1409" i="53" s="1"/>
  <c r="F1410" i="53" s="1"/>
  <c r="F1411" i="53" s="1"/>
  <c r="F1412" i="53" s="1"/>
  <c r="F1413" i="53" s="1"/>
  <c r="F1414" i="53" s="1"/>
  <c r="F1415" i="53" s="1"/>
  <c r="F1416" i="53" s="1"/>
  <c r="F1417" i="53" s="1"/>
  <c r="F1418" i="53" s="1"/>
  <c r="F1419" i="53" s="1"/>
  <c r="F1420" i="53" s="1"/>
  <c r="F1421" i="53" s="1"/>
  <c r="F1422" i="53" s="1"/>
  <c r="F1423" i="53" s="1"/>
  <c r="F1424" i="53" s="1"/>
  <c r="F1425" i="53" s="1"/>
  <c r="F1426" i="53" s="1"/>
  <c r="F1427" i="53" s="1"/>
  <c r="F1428" i="53" s="1"/>
  <c r="F1429" i="53" s="1"/>
  <c r="F1430" i="53" s="1"/>
  <c r="F1431" i="53" s="1"/>
  <c r="F1432" i="53" s="1"/>
  <c r="F1433" i="53" s="1"/>
  <c r="F1434" i="53" s="1"/>
  <c r="F1435" i="53" s="1"/>
  <c r="F1436" i="53" s="1"/>
  <c r="F1437" i="53" s="1"/>
  <c r="F1438" i="53" s="1"/>
  <c r="F1439" i="53" s="1"/>
  <c r="F1440" i="53" s="1"/>
  <c r="F1441" i="53" s="1"/>
  <c r="F1442" i="53" s="1"/>
  <c r="F1443" i="53" s="1"/>
  <c r="F1444" i="53" s="1"/>
  <c r="F1445" i="53" s="1"/>
  <c r="F1446" i="53" s="1"/>
  <c r="F1447" i="53" s="1"/>
  <c r="F1448" i="53" s="1"/>
  <c r="F1449" i="53" s="1"/>
  <c r="F1450" i="53" s="1"/>
  <c r="F1451" i="53" s="1"/>
  <c r="F1452" i="53" s="1"/>
  <c r="F1453" i="53" s="1"/>
  <c r="F1454" i="53" s="1"/>
  <c r="F1455" i="53" s="1"/>
  <c r="F1456" i="53" s="1"/>
  <c r="F1457" i="53" s="1"/>
  <c r="F1458" i="53" s="1"/>
  <c r="F1459" i="53" s="1"/>
  <c r="F1460" i="53" s="1"/>
  <c r="F1461" i="53" s="1"/>
  <c r="F1462" i="53" s="1"/>
  <c r="F1463" i="53" s="1"/>
  <c r="F1464" i="53" s="1"/>
  <c r="F1465" i="53" s="1"/>
  <c r="F1466" i="53" s="1"/>
  <c r="F1467" i="53" s="1"/>
  <c r="F1468" i="53" s="1"/>
  <c r="F1469" i="53" s="1"/>
  <c r="F1470" i="53" s="1"/>
  <c r="F1471" i="53" s="1"/>
  <c r="F1472" i="53" s="1"/>
  <c r="F1473" i="53" s="1"/>
  <c r="F1474" i="53" s="1"/>
  <c r="F1475" i="53" s="1"/>
  <c r="F1476" i="53" s="1"/>
  <c r="F1477" i="53" s="1"/>
  <c r="F1478" i="53" s="1"/>
  <c r="F1479" i="53" s="1"/>
  <c r="F1480" i="53" s="1"/>
  <c r="F1481" i="53" s="1"/>
  <c r="F1482" i="53" s="1"/>
  <c r="F1483" i="53" s="1"/>
  <c r="F1484" i="53" s="1"/>
  <c r="F1485" i="53" s="1"/>
  <c r="F1486" i="53" s="1"/>
  <c r="F1487" i="53" s="1"/>
  <c r="F1488" i="53" s="1"/>
  <c r="F1489" i="53" s="1"/>
  <c r="F1490" i="53" s="1"/>
  <c r="F1491" i="53" s="1"/>
  <c r="F1492" i="53" s="1"/>
  <c r="F1493" i="53" s="1"/>
  <c r="F1494" i="53" s="1"/>
  <c r="F1495" i="53" s="1"/>
  <c r="F1496" i="53" s="1"/>
  <c r="F1497" i="53" s="1"/>
  <c r="F1498" i="53" s="1"/>
  <c r="F1499" i="53" s="1"/>
  <c r="F1500" i="53" s="1"/>
  <c r="F1501" i="53" s="1"/>
  <c r="F1502" i="53" s="1"/>
  <c r="F1503" i="53" s="1"/>
  <c r="F1504" i="53" s="1"/>
  <c r="F1505" i="53" s="1"/>
  <c r="F1506" i="53" s="1"/>
  <c r="F1507" i="53" s="1"/>
  <c r="F1508" i="53" s="1"/>
  <c r="F1509" i="53" s="1"/>
  <c r="F1510" i="53" s="1"/>
  <c r="F1511" i="53" s="1"/>
  <c r="F1512" i="53" s="1"/>
  <c r="F1513" i="53" s="1"/>
  <c r="F1514" i="53" s="1"/>
  <c r="F1515" i="53" s="1"/>
  <c r="F1516" i="53" s="1"/>
  <c r="F1517" i="53" s="1"/>
  <c r="F1518" i="53" s="1"/>
  <c r="F1519" i="53" s="1"/>
  <c r="F1520" i="53" s="1"/>
  <c r="F1521" i="53" s="1"/>
  <c r="F1522" i="53" s="1"/>
  <c r="F1523" i="53" s="1"/>
  <c r="F1524" i="53" s="1"/>
  <c r="F1525" i="53" s="1"/>
  <c r="F1526" i="53" s="1"/>
  <c r="F1527" i="53" s="1"/>
  <c r="F1528" i="53" s="1"/>
  <c r="F1529" i="53" s="1"/>
  <c r="F1530" i="53" s="1"/>
  <c r="F1531" i="53" s="1"/>
  <c r="F1532" i="53" s="1"/>
  <c r="F1533" i="53" s="1"/>
  <c r="F1534" i="53" s="1"/>
  <c r="F1535" i="53" s="1"/>
  <c r="F1536" i="53" s="1"/>
  <c r="F1537" i="53" s="1"/>
  <c r="F1538" i="53" s="1"/>
  <c r="F1539" i="53" s="1"/>
  <c r="F1540" i="53" s="1"/>
  <c r="F1541" i="53" s="1"/>
  <c r="F1542" i="53" s="1"/>
  <c r="F1543" i="53" s="1"/>
  <c r="F1544" i="53" s="1"/>
  <c r="F1545" i="53" s="1"/>
  <c r="F1546" i="53" s="1"/>
  <c r="F1547" i="53" s="1"/>
  <c r="F1548" i="53" s="1"/>
  <c r="F1549" i="53" s="1"/>
  <c r="F1550" i="53" s="1"/>
  <c r="F1551" i="53" s="1"/>
  <c r="F1552" i="53" s="1"/>
  <c r="F1553" i="53" s="1"/>
  <c r="F1554" i="53" s="1"/>
  <c r="F1555" i="53" s="1"/>
  <c r="F1556" i="53" s="1"/>
  <c r="F1557" i="53" s="1"/>
  <c r="F1558" i="53" s="1"/>
  <c r="F1559" i="53" s="1"/>
  <c r="F1560" i="53" s="1"/>
  <c r="F1561" i="53" s="1"/>
  <c r="F1562" i="53" s="1"/>
  <c r="F1563" i="53" s="1"/>
  <c r="F1564" i="53" s="1"/>
  <c r="F1565" i="53" s="1"/>
  <c r="F1566" i="53" s="1"/>
  <c r="F1567" i="53" s="1"/>
  <c r="F1568" i="53" s="1"/>
  <c r="F1569" i="53" s="1"/>
  <c r="F1570" i="53" s="1"/>
  <c r="F1571" i="53" s="1"/>
  <c r="F1572" i="53" s="1"/>
  <c r="F1573" i="53" s="1"/>
  <c r="F1574" i="53" s="1"/>
  <c r="F1575" i="53" s="1"/>
  <c r="F1576" i="53" s="1"/>
  <c r="F1577" i="53" s="1"/>
  <c r="F1578" i="53" s="1"/>
  <c r="F1579" i="53" s="1"/>
  <c r="F1580" i="53" s="1"/>
  <c r="F1581" i="53" s="1"/>
  <c r="F1582" i="53" s="1"/>
  <c r="F1583" i="53" s="1"/>
  <c r="F1584" i="53" s="1"/>
  <c r="F1585" i="53" s="1"/>
  <c r="F1586" i="53" s="1"/>
  <c r="F1587" i="53" s="1"/>
  <c r="F1588" i="53" s="1"/>
  <c r="F1589" i="53" s="1"/>
  <c r="F1590" i="53" s="1"/>
  <c r="F1591" i="53" s="1"/>
  <c r="F1592" i="53" s="1"/>
  <c r="F1593" i="53" s="1"/>
  <c r="F1594" i="53" s="1"/>
  <c r="F1595" i="53" s="1"/>
  <c r="F1596" i="53" s="1"/>
  <c r="F1597" i="53" s="1"/>
  <c r="F1598" i="53" s="1"/>
  <c r="F1599" i="53" s="1"/>
  <c r="F1600" i="53" s="1"/>
  <c r="F1601" i="53" s="1"/>
  <c r="F1602" i="53" s="1"/>
  <c r="F1603" i="53" s="1"/>
  <c r="F1604" i="53" s="1"/>
  <c r="F1605" i="53" s="1"/>
  <c r="F1606" i="53" s="1"/>
  <c r="F1607" i="53" s="1"/>
  <c r="F1608" i="53" s="1"/>
  <c r="F1609" i="53" s="1"/>
  <c r="F1610" i="53" s="1"/>
  <c r="F1611" i="53" s="1"/>
  <c r="F1612" i="53" s="1"/>
  <c r="F1613" i="53" s="1"/>
  <c r="F1614" i="53" s="1"/>
  <c r="F1615" i="53" s="1"/>
  <c r="F1616" i="53" s="1"/>
  <c r="F1617" i="53" s="1"/>
  <c r="F1618" i="53" s="1"/>
  <c r="F1619" i="53" s="1"/>
  <c r="F1620" i="53" s="1"/>
  <c r="F1621" i="53" s="1"/>
  <c r="F1622" i="53" s="1"/>
  <c r="F1623" i="53" s="1"/>
  <c r="F1624" i="53" s="1"/>
  <c r="F1625" i="53" s="1"/>
  <c r="F1626" i="53" s="1"/>
  <c r="F1627" i="53" s="1"/>
  <c r="F1628" i="53" s="1"/>
  <c r="F1629" i="53" s="1"/>
  <c r="F1630" i="53" s="1"/>
  <c r="F1631" i="53" s="1"/>
  <c r="F1632" i="53" s="1"/>
  <c r="F1633" i="53" s="1"/>
  <c r="F1634" i="53" s="1"/>
  <c r="F1635" i="53" s="1"/>
  <c r="F1636" i="53" s="1"/>
  <c r="F1637" i="53" s="1"/>
  <c r="F1638" i="53" s="1"/>
  <c r="F1639" i="53" s="1"/>
  <c r="F1640" i="53" s="1"/>
  <c r="F1641" i="53" s="1"/>
  <c r="F1642" i="53" s="1"/>
  <c r="F1643" i="53" s="1"/>
  <c r="F1644" i="53" s="1"/>
  <c r="F1645" i="53" s="1"/>
  <c r="F1646" i="53" s="1"/>
  <c r="F1647" i="53" s="1"/>
  <c r="F1648" i="53" s="1"/>
  <c r="F1649" i="53" s="1"/>
  <c r="F1650" i="53" s="1"/>
  <c r="F1651" i="53" s="1"/>
  <c r="F1652" i="53" s="1"/>
  <c r="F1653" i="53" s="1"/>
  <c r="F1654" i="53" s="1"/>
  <c r="F1655" i="53" s="1"/>
  <c r="F1656" i="53" s="1"/>
  <c r="F1657" i="53" s="1"/>
  <c r="F1658" i="53" s="1"/>
  <c r="F1659" i="53" s="1"/>
  <c r="F1660" i="53" s="1"/>
  <c r="F1661" i="53" s="1"/>
  <c r="F1662" i="53" s="1"/>
  <c r="F1663" i="53" s="1"/>
  <c r="F1664" i="53" s="1"/>
  <c r="F1665" i="53" s="1"/>
  <c r="F1666" i="53" s="1"/>
  <c r="F1667" i="53" s="1"/>
  <c r="F1668" i="53" s="1"/>
  <c r="F1669" i="53" s="1"/>
  <c r="F1670" i="53" s="1"/>
  <c r="F1671" i="53" s="1"/>
  <c r="F1672" i="53" s="1"/>
  <c r="F1673" i="53" s="1"/>
  <c r="F1674" i="53" s="1"/>
  <c r="F1675" i="53" s="1"/>
  <c r="F1676" i="53" s="1"/>
  <c r="F1677" i="53" s="1"/>
  <c r="F1678" i="53" s="1"/>
  <c r="F1679" i="53" s="1"/>
  <c r="F1680" i="53" s="1"/>
  <c r="F1681" i="53" s="1"/>
  <c r="F1682" i="53" s="1"/>
  <c r="F1683" i="53" s="1"/>
  <c r="F1684" i="53" s="1"/>
  <c r="F1685" i="53" s="1"/>
  <c r="F1686" i="53" s="1"/>
  <c r="F1687" i="53" s="1"/>
  <c r="F1688" i="53" s="1"/>
  <c r="F1689" i="53" s="1"/>
  <c r="F1690" i="53" s="1"/>
  <c r="F1691" i="53" s="1"/>
  <c r="F1692" i="53" s="1"/>
  <c r="F1693" i="53" s="1"/>
  <c r="F1694" i="53" s="1"/>
  <c r="F1695" i="53" s="1"/>
  <c r="F1696" i="53" s="1"/>
  <c r="F1697" i="53" s="1"/>
  <c r="F1698" i="53" s="1"/>
  <c r="F1699" i="53" s="1"/>
  <c r="F1700" i="53" s="1"/>
  <c r="F1701" i="53" s="1"/>
  <c r="F1702" i="53" s="1"/>
  <c r="F1703" i="53" s="1"/>
  <c r="F1704" i="53" s="1"/>
  <c r="F1705" i="53" s="1"/>
  <c r="F1706" i="53" s="1"/>
  <c r="F1707" i="53" s="1"/>
  <c r="F1708" i="53" s="1"/>
  <c r="F1709" i="53" s="1"/>
  <c r="F1710" i="53" s="1"/>
  <c r="F1711" i="53" s="1"/>
  <c r="F1712" i="53" s="1"/>
  <c r="F1713" i="53" s="1"/>
  <c r="F1714" i="53" s="1"/>
  <c r="F1715" i="53" s="1"/>
  <c r="F1716" i="53" s="1"/>
  <c r="F1717" i="53" s="1"/>
  <c r="F1718" i="53" s="1"/>
  <c r="F1719" i="53" s="1"/>
  <c r="F1720" i="53" s="1"/>
  <c r="F1721" i="53" s="1"/>
  <c r="F1722" i="53" s="1"/>
  <c r="F1723" i="53" s="1"/>
  <c r="F1724" i="53" s="1"/>
  <c r="F1725" i="53" s="1"/>
  <c r="F1726" i="53" s="1"/>
  <c r="F1727" i="53" s="1"/>
  <c r="F1728" i="53" s="1"/>
  <c r="F1729" i="53" s="1"/>
  <c r="F1730" i="53" s="1"/>
  <c r="F1731" i="53" s="1"/>
  <c r="F1732" i="53" s="1"/>
  <c r="F1733" i="53" s="1"/>
  <c r="F1734" i="53" s="1"/>
  <c r="F1735" i="53" s="1"/>
  <c r="F1736" i="53" s="1"/>
  <c r="F1737" i="53" s="1"/>
  <c r="F1738" i="53" s="1"/>
  <c r="F1739" i="53" s="1"/>
  <c r="F1740" i="53" s="1"/>
  <c r="F1741" i="53" s="1"/>
  <c r="F1742" i="53" s="1"/>
  <c r="F1743" i="53" s="1"/>
  <c r="F1744" i="53" s="1"/>
  <c r="F1745" i="53" s="1"/>
  <c r="F1746" i="53" s="1"/>
  <c r="F1747" i="53" s="1"/>
  <c r="F1748" i="53" s="1"/>
  <c r="F1749" i="53" s="1"/>
  <c r="F1750" i="53" s="1"/>
  <c r="F1751" i="53" s="1"/>
  <c r="F1752" i="53" s="1"/>
  <c r="F1753" i="53" s="1"/>
  <c r="F1754" i="53" s="1"/>
  <c r="F1755" i="53" s="1"/>
  <c r="F1756" i="53" s="1"/>
  <c r="F1757" i="53" s="1"/>
  <c r="F1758" i="53" s="1"/>
  <c r="F1759" i="53" s="1"/>
  <c r="F1760" i="53" s="1"/>
  <c r="F1761" i="53" s="1"/>
  <c r="F1762" i="53" s="1"/>
  <c r="F1763" i="53" s="1"/>
  <c r="F1764" i="53" s="1"/>
  <c r="F1765" i="53" s="1"/>
  <c r="F1766" i="53" s="1"/>
  <c r="F1767" i="53" s="1"/>
  <c r="F1768" i="53" s="1"/>
  <c r="F1769" i="53" s="1"/>
  <c r="F1770" i="53" s="1"/>
  <c r="F1771" i="53" s="1"/>
  <c r="F1772" i="53" s="1"/>
  <c r="F1773" i="53" s="1"/>
  <c r="F1774" i="53" s="1"/>
  <c r="F1775" i="53" s="1"/>
  <c r="F1776" i="53" s="1"/>
  <c r="F1777" i="53" s="1"/>
  <c r="F1778" i="53" s="1"/>
  <c r="F1779" i="53" s="1"/>
  <c r="F1780" i="53" s="1"/>
  <c r="F1781" i="53" s="1"/>
  <c r="F1782" i="53" s="1"/>
  <c r="F1783" i="53" s="1"/>
  <c r="F1784" i="53" s="1"/>
  <c r="F1785" i="53" s="1"/>
  <c r="F1786" i="53" s="1"/>
  <c r="F1787" i="53" s="1"/>
  <c r="F1788" i="53" s="1"/>
  <c r="F1789" i="53" s="1"/>
  <c r="F1790" i="53" s="1"/>
  <c r="F1791" i="53" s="1"/>
  <c r="F1792" i="53" s="1"/>
  <c r="F1793" i="53" s="1"/>
  <c r="F1794" i="53" s="1"/>
  <c r="F1795" i="53" s="1"/>
  <c r="F1796" i="53" s="1"/>
  <c r="F1797" i="53" s="1"/>
  <c r="F1798" i="53" s="1"/>
  <c r="F1799" i="53" s="1"/>
  <c r="F1800" i="53" s="1"/>
  <c r="F1801" i="53" s="1"/>
  <c r="F1802" i="53" s="1"/>
  <c r="F1803" i="53" s="1"/>
  <c r="F1804" i="53" s="1"/>
  <c r="F1805" i="53" s="1"/>
  <c r="F1806" i="53" s="1"/>
  <c r="F1807" i="53" s="1"/>
  <c r="F1808" i="53" s="1"/>
  <c r="F1809" i="53" s="1"/>
  <c r="F1810" i="53" s="1"/>
  <c r="F1811" i="53" s="1"/>
  <c r="F1812" i="53" s="1"/>
  <c r="F1813" i="53" s="1"/>
  <c r="F1814" i="53" s="1"/>
  <c r="F1815" i="53" s="1"/>
  <c r="F1816" i="53" s="1"/>
  <c r="F1817" i="53" s="1"/>
  <c r="F1818" i="53" s="1"/>
  <c r="F1819" i="53" s="1"/>
  <c r="F1820" i="53" s="1"/>
  <c r="F1821" i="53" s="1"/>
  <c r="F1822" i="53" s="1"/>
  <c r="F1823" i="53" s="1"/>
  <c r="F1824" i="53" s="1"/>
  <c r="F1825" i="53" s="1"/>
  <c r="F1826" i="53" s="1"/>
  <c r="F1827" i="53" s="1"/>
  <c r="F1828" i="53" s="1"/>
  <c r="F1829" i="53" s="1"/>
  <c r="F1830" i="53" s="1"/>
  <c r="F1831" i="53" s="1"/>
  <c r="F1832" i="53" s="1"/>
  <c r="F1833" i="53" s="1"/>
  <c r="F1834" i="53" s="1"/>
  <c r="F1835" i="53" s="1"/>
  <c r="F1836" i="53" s="1"/>
  <c r="F1837" i="53" s="1"/>
  <c r="F1838" i="53" s="1"/>
  <c r="F1839" i="53" s="1"/>
  <c r="F1840" i="53" s="1"/>
  <c r="F1841" i="53" s="1"/>
  <c r="F1842" i="53" s="1"/>
  <c r="F1843" i="53" s="1"/>
  <c r="F1844" i="53" s="1"/>
  <c r="F1845" i="53" s="1"/>
  <c r="F1846" i="53" s="1"/>
  <c r="F1847" i="53" s="1"/>
  <c r="F1848" i="53" s="1"/>
  <c r="F1849" i="53" s="1"/>
  <c r="F1850" i="53" s="1"/>
  <c r="F1851" i="53" s="1"/>
  <c r="F1852" i="53" s="1"/>
  <c r="F1853" i="53" s="1"/>
  <c r="F1854" i="53" s="1"/>
  <c r="F1855" i="53" s="1"/>
  <c r="F1856" i="53" s="1"/>
  <c r="F1857" i="53" s="1"/>
  <c r="F1858" i="53" s="1"/>
  <c r="F1859" i="53" s="1"/>
  <c r="F1860" i="53" s="1"/>
  <c r="F1861" i="53" s="1"/>
  <c r="F1862" i="53" s="1"/>
  <c r="F1863" i="53" s="1"/>
  <c r="F1864" i="53" s="1"/>
  <c r="F1865" i="53" s="1"/>
  <c r="F1866" i="53" s="1"/>
  <c r="F1867" i="53" s="1"/>
  <c r="F1868" i="53" s="1"/>
  <c r="F1869" i="53" s="1"/>
  <c r="F1870" i="53" s="1"/>
  <c r="F1871" i="53" s="1"/>
  <c r="F1872" i="53" s="1"/>
  <c r="F1873" i="53" s="1"/>
  <c r="F1874" i="53" s="1"/>
  <c r="F1875" i="53" s="1"/>
  <c r="F1876" i="53" s="1"/>
  <c r="F1877" i="53" s="1"/>
  <c r="F1878" i="53" s="1"/>
  <c r="F1879" i="53" s="1"/>
  <c r="F1880" i="53" s="1"/>
  <c r="F1881" i="53" s="1"/>
  <c r="F1882" i="53" s="1"/>
  <c r="F1883" i="53" s="1"/>
  <c r="F1884" i="53" s="1"/>
  <c r="F1885" i="53" s="1"/>
  <c r="F1886" i="53" s="1"/>
  <c r="F1887" i="53" s="1"/>
  <c r="F1888" i="53" s="1"/>
  <c r="F1889" i="53" s="1"/>
  <c r="F1890" i="53" s="1"/>
  <c r="F1891" i="53" s="1"/>
  <c r="F1892" i="53" s="1"/>
  <c r="F1893" i="53" s="1"/>
  <c r="F1894" i="53" s="1"/>
  <c r="F1895" i="53" s="1"/>
  <c r="F1896" i="53" s="1"/>
  <c r="F1897" i="53" s="1"/>
  <c r="F1898" i="53" s="1"/>
  <c r="F1899" i="53" s="1"/>
  <c r="F1900" i="53" s="1"/>
  <c r="F1901" i="53" s="1"/>
  <c r="F1902" i="53" s="1"/>
  <c r="F1903" i="53" s="1"/>
  <c r="F1904" i="53" s="1"/>
  <c r="F1905" i="53" s="1"/>
  <c r="F1906" i="53" s="1"/>
  <c r="F1907" i="53" s="1"/>
  <c r="F1908" i="53" s="1"/>
  <c r="F1909" i="53" s="1"/>
  <c r="F1910" i="53" s="1"/>
  <c r="F1911" i="53" s="1"/>
  <c r="F1912" i="53" s="1"/>
  <c r="F1913" i="53" s="1"/>
  <c r="F1914" i="53" s="1"/>
  <c r="F1915" i="53" s="1"/>
  <c r="F1916" i="53" s="1"/>
  <c r="F1917" i="53" s="1"/>
  <c r="F1918" i="53" s="1"/>
  <c r="F1919" i="53" s="1"/>
  <c r="F1920" i="53" s="1"/>
  <c r="F1921" i="53" s="1"/>
  <c r="F1922" i="53" s="1"/>
  <c r="F1923" i="53" s="1"/>
  <c r="F1924" i="53" s="1"/>
  <c r="F1925" i="53" s="1"/>
  <c r="F1926" i="53" s="1"/>
  <c r="F1927" i="53" s="1"/>
  <c r="F1928" i="53" s="1"/>
  <c r="F1929" i="53" s="1"/>
  <c r="F1930" i="53" s="1"/>
  <c r="F1931" i="53" s="1"/>
  <c r="F1932" i="53" s="1"/>
  <c r="F1933" i="53" s="1"/>
  <c r="F1934" i="53" s="1"/>
  <c r="F1935" i="53" s="1"/>
  <c r="F1936" i="53" s="1"/>
  <c r="F1937" i="53" s="1"/>
  <c r="F1938" i="53" s="1"/>
  <c r="F1939" i="53" s="1"/>
  <c r="F1940" i="53" s="1"/>
  <c r="F1941" i="53" s="1"/>
  <c r="F1942" i="53" s="1"/>
  <c r="F1943" i="53" s="1"/>
  <c r="F1944" i="53" s="1"/>
  <c r="F1945" i="53" s="1"/>
  <c r="F1946" i="53" s="1"/>
  <c r="F1947" i="53" s="1"/>
  <c r="F1948" i="53" s="1"/>
  <c r="F1949" i="53" s="1"/>
  <c r="F1950" i="53" s="1"/>
  <c r="F1951" i="53" s="1"/>
  <c r="F1952" i="53" s="1"/>
  <c r="F1953" i="53" s="1"/>
  <c r="F1954" i="53" s="1"/>
  <c r="F1955" i="53" s="1"/>
  <c r="F1956" i="53" s="1"/>
  <c r="F1957" i="53" s="1"/>
  <c r="F1958" i="53" s="1"/>
  <c r="F1959" i="53" s="1"/>
  <c r="F1960" i="53" s="1"/>
  <c r="F1961" i="53" s="1"/>
  <c r="F1962" i="53" s="1"/>
  <c r="F1963" i="53" s="1"/>
  <c r="F1964" i="53" s="1"/>
  <c r="F1965" i="53" s="1"/>
  <c r="F1966" i="53" s="1"/>
  <c r="F1967" i="53" s="1"/>
  <c r="F1968" i="53" s="1"/>
  <c r="F1969" i="53" s="1"/>
  <c r="F1970" i="53" s="1"/>
  <c r="F1971" i="53" s="1"/>
  <c r="F1972" i="53" s="1"/>
  <c r="F1973" i="53" s="1"/>
  <c r="F1974" i="53" s="1"/>
  <c r="F1975" i="53" s="1"/>
  <c r="F1976" i="53" s="1"/>
  <c r="F1977" i="53" s="1"/>
  <c r="F1978" i="53" s="1"/>
  <c r="F1979" i="53" s="1"/>
  <c r="F1980" i="53" s="1"/>
  <c r="F1981" i="53" s="1"/>
  <c r="F1982" i="53" s="1"/>
  <c r="F1983" i="53" s="1"/>
  <c r="F1984" i="53" s="1"/>
  <c r="F1985" i="53" s="1"/>
  <c r="F1986" i="53" s="1"/>
  <c r="F1987" i="53" s="1"/>
  <c r="F1988" i="53" s="1"/>
  <c r="F1989" i="53" s="1"/>
  <c r="F1990" i="53" s="1"/>
  <c r="F1991" i="53" s="1"/>
  <c r="F1992" i="53" s="1"/>
  <c r="F1993" i="53" s="1"/>
  <c r="F1994" i="53" s="1"/>
  <c r="F1995" i="53" s="1"/>
  <c r="F1996" i="53" s="1"/>
  <c r="F1997" i="53" s="1"/>
  <c r="F1998" i="53" s="1"/>
  <c r="F1999" i="53" s="1"/>
  <c r="F2000" i="53" s="1"/>
  <c r="F2001" i="53" s="1"/>
  <c r="F2002" i="53" s="1"/>
  <c r="F2003" i="53" s="1"/>
  <c r="F2004" i="53" s="1"/>
  <c r="F2005" i="53" s="1"/>
  <c r="F2006" i="53" s="1"/>
  <c r="F2007" i="53" s="1"/>
  <c r="F2008" i="53" s="1"/>
  <c r="F2009" i="53" s="1"/>
  <c r="F2010" i="53" s="1"/>
  <c r="F2011" i="53" s="1"/>
  <c r="F2012" i="53" s="1"/>
  <c r="F2013" i="53" s="1"/>
  <c r="F2014" i="53" s="1"/>
  <c r="F2015" i="53" s="1"/>
  <c r="F2016" i="53" s="1"/>
  <c r="F2017" i="53" s="1"/>
  <c r="F2018" i="53" s="1"/>
  <c r="F2019" i="53" s="1"/>
  <c r="F2020" i="53" s="1"/>
  <c r="F2021" i="53" s="1"/>
  <c r="F2022" i="53" s="1"/>
  <c r="F2023" i="53" s="1"/>
  <c r="F2024" i="53" s="1"/>
  <c r="F2025" i="53" s="1"/>
  <c r="F2026" i="53" s="1"/>
  <c r="F2027" i="53" s="1"/>
  <c r="F2028" i="53" s="1"/>
  <c r="F2029" i="53" s="1"/>
  <c r="F2030" i="53" s="1"/>
  <c r="F2031" i="53" s="1"/>
  <c r="F2032" i="53" s="1"/>
  <c r="F2033" i="53" s="1"/>
  <c r="F2034" i="53" s="1"/>
  <c r="F2035" i="53" s="1"/>
  <c r="F2036" i="53" s="1"/>
  <c r="F2037" i="53" s="1"/>
  <c r="F2038" i="53" s="1"/>
  <c r="F2039" i="53" s="1"/>
  <c r="F2040" i="53" s="1"/>
  <c r="F2041" i="53" s="1"/>
  <c r="F2042" i="53" s="1"/>
  <c r="F2043" i="53" s="1"/>
  <c r="F2044" i="53" s="1"/>
  <c r="F2045" i="53" s="1"/>
  <c r="F2046" i="53" s="1"/>
  <c r="F2047" i="53" s="1"/>
  <c r="F2048" i="53" s="1"/>
  <c r="F2049" i="53" s="1"/>
  <c r="F2050" i="53" s="1"/>
  <c r="F2051" i="53" s="1"/>
  <c r="F2052" i="53" s="1"/>
  <c r="F2053" i="53" s="1"/>
  <c r="F2054" i="53" s="1"/>
  <c r="F2055" i="53" s="1"/>
  <c r="F2056" i="53" s="1"/>
  <c r="F2057" i="53" s="1"/>
  <c r="F2058" i="53" s="1"/>
  <c r="F2059" i="53" s="1"/>
  <c r="F2060" i="53" s="1"/>
  <c r="F2061" i="53" s="1"/>
  <c r="F2062" i="53" s="1"/>
  <c r="F2063" i="53" s="1"/>
  <c r="F2064" i="53" s="1"/>
  <c r="F2065" i="53" s="1"/>
  <c r="F2066" i="53" s="1"/>
  <c r="F2067" i="53" s="1"/>
  <c r="F2068" i="53" s="1"/>
  <c r="F2069" i="53" s="1"/>
  <c r="F2070" i="53" s="1"/>
  <c r="F2071" i="53" s="1"/>
  <c r="F2072" i="53" s="1"/>
  <c r="F2073" i="53" s="1"/>
  <c r="F2074" i="53" s="1"/>
  <c r="F2075" i="53" s="1"/>
  <c r="F2076" i="53" s="1"/>
  <c r="F2077" i="53" s="1"/>
  <c r="F2078" i="53" s="1"/>
  <c r="F2079" i="53" s="1"/>
  <c r="F2080" i="53" s="1"/>
  <c r="F2081" i="53" s="1"/>
  <c r="F2082" i="53" s="1"/>
  <c r="F2083" i="53" s="1"/>
  <c r="F2084" i="53" s="1"/>
  <c r="F2085" i="53" s="1"/>
  <c r="F2086" i="53" s="1"/>
  <c r="F2087" i="53" s="1"/>
  <c r="F2088" i="53" s="1"/>
  <c r="F2089" i="53" s="1"/>
  <c r="F2090" i="53" s="1"/>
  <c r="F2091" i="53" s="1"/>
  <c r="F2092" i="53" s="1"/>
  <c r="F2093" i="53" s="1"/>
  <c r="F2094" i="53" s="1"/>
  <c r="F2095" i="53" s="1"/>
  <c r="F2096" i="53" s="1"/>
  <c r="F2097" i="53" s="1"/>
  <c r="F2098" i="53" s="1"/>
  <c r="F2099" i="53" s="1"/>
  <c r="F2100" i="53" s="1"/>
  <c r="F2101" i="53" s="1"/>
  <c r="F2102" i="53" s="1"/>
  <c r="F2103" i="53" s="1"/>
  <c r="F2104" i="53" s="1"/>
  <c r="F2105" i="53" s="1"/>
  <c r="F2106" i="53" s="1"/>
  <c r="F2107" i="53" s="1"/>
  <c r="F2108" i="53" s="1"/>
  <c r="F2109" i="53" s="1"/>
  <c r="F2110" i="53" s="1"/>
  <c r="F2111" i="53" s="1"/>
  <c r="F2112" i="53" s="1"/>
  <c r="F2113" i="53" s="1"/>
  <c r="F2114" i="53" s="1"/>
  <c r="F2115" i="53" s="1"/>
  <c r="F2116" i="53" s="1"/>
  <c r="F2117" i="53" s="1"/>
  <c r="F2118" i="53" s="1"/>
  <c r="F2119" i="53" s="1"/>
  <c r="F2120" i="53" s="1"/>
  <c r="F2121" i="53" s="1"/>
  <c r="F2122" i="53" s="1"/>
  <c r="F2123" i="53" s="1"/>
  <c r="F2124" i="53" s="1"/>
  <c r="F2125" i="53" s="1"/>
  <c r="F2126" i="53" s="1"/>
  <c r="F2127" i="53" s="1"/>
  <c r="F2128" i="53" s="1"/>
  <c r="F2129" i="53" s="1"/>
  <c r="F2130" i="53" s="1"/>
  <c r="F2131" i="53" s="1"/>
  <c r="F2132" i="53" s="1"/>
  <c r="F2133" i="53" s="1"/>
  <c r="F2134" i="53" s="1"/>
  <c r="F2135" i="53" s="1"/>
  <c r="F2136" i="53" s="1"/>
  <c r="F2137" i="53" s="1"/>
  <c r="F2138" i="53" s="1"/>
  <c r="F2139" i="53" s="1"/>
  <c r="F2140" i="53" s="1"/>
  <c r="F2141" i="53" s="1"/>
  <c r="F2142" i="53" s="1"/>
  <c r="F2143" i="53" s="1"/>
  <c r="F2144" i="53" s="1"/>
  <c r="F2145" i="53" s="1"/>
  <c r="F2146" i="53" s="1"/>
  <c r="F2147" i="53" s="1"/>
  <c r="F2148" i="53" s="1"/>
  <c r="F2149" i="53" s="1"/>
  <c r="F2150" i="53" s="1"/>
  <c r="F2151" i="53" s="1"/>
  <c r="F2152" i="53" s="1"/>
  <c r="F2153" i="53" s="1"/>
  <c r="F2154" i="53" s="1"/>
  <c r="F2155" i="53" s="1"/>
  <c r="F2156" i="53" s="1"/>
  <c r="F2157" i="53" s="1"/>
  <c r="F2158" i="53" s="1"/>
  <c r="F2159" i="53" s="1"/>
  <c r="F2160" i="53" s="1"/>
  <c r="F2161" i="53" s="1"/>
  <c r="F2162" i="53" s="1"/>
  <c r="F2163" i="53" s="1"/>
  <c r="F2164" i="53" s="1"/>
  <c r="F2165" i="53" s="1"/>
  <c r="F2166" i="53" s="1"/>
  <c r="F2167" i="53" s="1"/>
  <c r="F2168" i="53" s="1"/>
  <c r="F2169" i="53" s="1"/>
  <c r="F2170" i="53" s="1"/>
  <c r="F2171" i="53" s="1"/>
  <c r="F2172" i="53" s="1"/>
  <c r="F2173" i="53" s="1"/>
  <c r="F2174" i="53" s="1"/>
  <c r="F2175" i="53" s="1"/>
  <c r="F2176" i="53" s="1"/>
  <c r="F2177" i="53" s="1"/>
  <c r="F2178" i="53" s="1"/>
  <c r="F2179" i="53" s="1"/>
  <c r="F2180" i="53" s="1"/>
  <c r="F2181" i="53" s="1"/>
  <c r="F2182" i="53" s="1"/>
  <c r="F2183" i="53" s="1"/>
  <c r="F2184" i="53" s="1"/>
  <c r="F2185" i="53" s="1"/>
  <c r="F2186" i="53" s="1"/>
  <c r="F2187" i="53" s="1"/>
  <c r="F2188" i="53" s="1"/>
  <c r="F2189" i="53" s="1"/>
  <c r="F2190" i="53" s="1"/>
  <c r="F2191" i="53" s="1"/>
  <c r="F2192" i="53" s="1"/>
  <c r="F2193" i="53" s="1"/>
  <c r="F2194" i="53" s="1"/>
  <c r="F2195" i="53" s="1"/>
  <c r="F2196" i="53" s="1"/>
  <c r="F2197" i="53" s="1"/>
  <c r="F2198" i="53" s="1"/>
  <c r="F2199" i="53" s="1"/>
  <c r="F2200" i="53" s="1"/>
  <c r="F2201" i="53" s="1"/>
  <c r="F2202" i="53" s="1"/>
  <c r="F2203" i="53" s="1"/>
  <c r="F2204" i="53" s="1"/>
  <c r="F2205" i="53" s="1"/>
  <c r="F2206" i="53" s="1"/>
  <c r="F2207" i="53" s="1"/>
  <c r="F2208" i="53" s="1"/>
  <c r="F2209" i="53" s="1"/>
  <c r="F2210" i="53" s="1"/>
  <c r="F2211" i="53" s="1"/>
  <c r="F2212" i="53" s="1"/>
  <c r="F2213" i="53" s="1"/>
  <c r="F2214" i="53" s="1"/>
  <c r="F2215" i="53" s="1"/>
  <c r="F2216" i="53" s="1"/>
  <c r="F2217" i="53" s="1"/>
  <c r="F2218" i="53" s="1"/>
  <c r="F2219" i="53" s="1"/>
  <c r="F2220" i="53" s="1"/>
  <c r="F2221" i="53" s="1"/>
  <c r="F2222" i="53" s="1"/>
  <c r="F2223" i="53" s="1"/>
  <c r="F2224" i="53" s="1"/>
  <c r="F2225" i="53" s="1"/>
  <c r="F2226" i="53" s="1"/>
  <c r="F2227" i="53" s="1"/>
  <c r="F2228" i="53" s="1"/>
  <c r="F2229" i="53" s="1"/>
  <c r="F2230" i="53" s="1"/>
  <c r="F2231" i="53" s="1"/>
  <c r="F2232" i="53" s="1"/>
  <c r="F2233" i="53" s="1"/>
  <c r="F2234" i="53" s="1"/>
  <c r="F2235" i="53" s="1"/>
  <c r="F2236" i="53" s="1"/>
  <c r="F2237" i="53" s="1"/>
  <c r="F2238" i="53" s="1"/>
  <c r="F2239" i="53" s="1"/>
  <c r="F2240" i="53" s="1"/>
  <c r="F2241" i="53" s="1"/>
  <c r="F2242" i="53" s="1"/>
  <c r="F2243" i="53" s="1"/>
  <c r="F2244" i="53" s="1"/>
  <c r="F2245" i="53" s="1"/>
  <c r="F2246" i="53" s="1"/>
  <c r="F2247" i="53" s="1"/>
  <c r="F2248" i="53" s="1"/>
  <c r="F2249" i="53" s="1"/>
  <c r="F2250" i="53" s="1"/>
  <c r="F2251" i="53" s="1"/>
  <c r="F2252" i="53" s="1"/>
  <c r="F2253" i="53" s="1"/>
  <c r="F2254" i="53" s="1"/>
  <c r="F2255" i="53" s="1"/>
  <c r="F2256" i="53" s="1"/>
  <c r="F2257" i="53" s="1"/>
  <c r="F2258" i="53" s="1"/>
  <c r="F2259" i="53" s="1"/>
  <c r="F2260" i="53" s="1"/>
  <c r="F2261" i="53" s="1"/>
  <c r="F2262" i="53" s="1"/>
  <c r="F2263" i="53" s="1"/>
  <c r="F2264" i="53" s="1"/>
  <c r="F2265" i="53" s="1"/>
  <c r="F2266" i="53" s="1"/>
  <c r="F2267" i="53" s="1"/>
  <c r="F2268" i="53" s="1"/>
  <c r="F2269" i="53" s="1"/>
  <c r="F2270" i="53" s="1"/>
  <c r="F2271" i="53" s="1"/>
  <c r="F2272" i="53" s="1"/>
  <c r="F2273" i="53" s="1"/>
  <c r="F2274" i="53" s="1"/>
  <c r="F2275" i="53" s="1"/>
  <c r="F2276" i="53" s="1"/>
  <c r="F2277" i="53" s="1"/>
  <c r="F2278" i="53" s="1"/>
  <c r="F2279" i="53" s="1"/>
  <c r="F2280" i="53" s="1"/>
  <c r="F2281" i="53" s="1"/>
  <c r="F2282" i="53" s="1"/>
  <c r="F2283" i="53" s="1"/>
  <c r="F2284" i="53" s="1"/>
  <c r="F2285" i="53" s="1"/>
  <c r="F2286" i="53" s="1"/>
  <c r="F2287" i="53" s="1"/>
  <c r="F2288" i="53" s="1"/>
  <c r="F2289" i="53" s="1"/>
  <c r="F2290" i="53" s="1"/>
  <c r="F2291" i="53" s="1"/>
  <c r="F2292" i="53" s="1"/>
  <c r="F2293" i="53" s="1"/>
  <c r="F2294" i="53" s="1"/>
  <c r="F2295" i="53" s="1"/>
  <c r="F2296" i="53" s="1"/>
  <c r="F2297" i="53" s="1"/>
  <c r="F2298" i="53" s="1"/>
  <c r="F2299" i="53" s="1"/>
  <c r="F2300" i="53" s="1"/>
  <c r="F2301" i="53" s="1"/>
  <c r="F2302" i="53" s="1"/>
  <c r="F2303" i="53" s="1"/>
  <c r="F2304" i="53" s="1"/>
  <c r="F2305" i="53" s="1"/>
  <c r="F2306" i="53" s="1"/>
  <c r="F2307" i="53" s="1"/>
  <c r="F2308" i="53" s="1"/>
  <c r="F2309" i="53" s="1"/>
  <c r="F2310" i="53" s="1"/>
  <c r="F2311" i="53" s="1"/>
  <c r="F2312" i="53" s="1"/>
  <c r="F2313" i="53" s="1"/>
  <c r="F2314" i="53" s="1"/>
  <c r="F2315" i="53" s="1"/>
  <c r="F2316" i="53" s="1"/>
  <c r="F2317" i="53" s="1"/>
  <c r="F2318" i="53" s="1"/>
  <c r="F2319" i="53" s="1"/>
  <c r="F2320" i="53" s="1"/>
  <c r="F2321" i="53" s="1"/>
  <c r="F2322" i="53" s="1"/>
  <c r="F2323" i="53" s="1"/>
  <c r="F2324" i="53" s="1"/>
  <c r="F2325" i="53" s="1"/>
  <c r="F2326" i="53" s="1"/>
  <c r="F2327" i="53" s="1"/>
  <c r="F2328" i="53" s="1"/>
  <c r="F2329" i="53" s="1"/>
  <c r="F2330" i="53" s="1"/>
  <c r="F2331" i="53" s="1"/>
  <c r="F2332" i="53" s="1"/>
  <c r="F2333" i="53" s="1"/>
  <c r="F2334" i="53" s="1"/>
  <c r="F2335" i="53" s="1"/>
  <c r="F2336" i="53" s="1"/>
  <c r="F2337" i="53" s="1"/>
  <c r="F2338" i="53" s="1"/>
  <c r="F2339" i="53" s="1"/>
  <c r="F2340" i="53" s="1"/>
  <c r="F2341" i="53" s="1"/>
  <c r="F2342" i="53" s="1"/>
  <c r="F2343" i="53" s="1"/>
  <c r="F2344" i="53" s="1"/>
  <c r="F2345" i="53" s="1"/>
  <c r="F2346" i="53" s="1"/>
  <c r="F2347" i="53" s="1"/>
  <c r="F2348" i="53" s="1"/>
  <c r="F2349" i="53" s="1"/>
  <c r="F2350" i="53" s="1"/>
  <c r="F2351" i="53" s="1"/>
  <c r="F2352" i="53" s="1"/>
  <c r="F2353" i="53" s="1"/>
  <c r="F2354" i="53" s="1"/>
  <c r="F2355" i="53" s="1"/>
  <c r="F2356" i="53" s="1"/>
  <c r="F2357" i="53" s="1"/>
  <c r="F2358" i="53" s="1"/>
  <c r="F2359" i="53" s="1"/>
  <c r="F2360" i="53" s="1"/>
  <c r="F2361" i="53" s="1"/>
  <c r="F2362" i="53" s="1"/>
  <c r="F2363" i="53" s="1"/>
  <c r="F2364" i="53" s="1"/>
  <c r="F2365" i="53" s="1"/>
  <c r="F2366" i="53" s="1"/>
  <c r="F2367" i="53" s="1"/>
  <c r="F2368" i="53" s="1"/>
  <c r="F2369" i="53" s="1"/>
  <c r="F2370" i="53" s="1"/>
  <c r="F2371" i="53" s="1"/>
  <c r="F2372" i="53" s="1"/>
  <c r="F2373" i="53" s="1"/>
  <c r="F2374" i="53" s="1"/>
  <c r="F2375" i="53" s="1"/>
  <c r="F2376" i="53" s="1"/>
  <c r="F2377" i="53" s="1"/>
  <c r="F2378" i="53" s="1"/>
  <c r="F2379" i="53" s="1"/>
  <c r="F2380" i="53" s="1"/>
  <c r="F2381" i="53" s="1"/>
  <c r="F2382" i="53" s="1"/>
  <c r="F2383" i="53" s="1"/>
  <c r="F2384" i="53" s="1"/>
  <c r="F2385" i="53" s="1"/>
  <c r="F2386" i="53" s="1"/>
  <c r="F2387" i="53" s="1"/>
  <c r="F2388" i="53" s="1"/>
  <c r="F2389" i="53" s="1"/>
  <c r="F2390" i="53" s="1"/>
  <c r="F2391" i="53" s="1"/>
  <c r="F2392" i="53" s="1"/>
  <c r="F2393" i="53" s="1"/>
  <c r="F2394" i="53" s="1"/>
  <c r="F2395" i="53" s="1"/>
  <c r="F2396" i="53" s="1"/>
  <c r="F2397" i="53" s="1"/>
  <c r="F2398" i="53" s="1"/>
  <c r="F2399" i="53" s="1"/>
  <c r="F2400" i="53" s="1"/>
  <c r="F2401" i="53" s="1"/>
  <c r="F2402" i="53" s="1"/>
  <c r="F2403" i="53" s="1"/>
  <c r="F2404" i="53" s="1"/>
  <c r="F2405" i="53" s="1"/>
  <c r="F2406" i="53" s="1"/>
  <c r="F2407" i="53" s="1"/>
  <c r="F2408" i="53" s="1"/>
  <c r="F2409" i="53" s="1"/>
  <c r="F2410" i="53" s="1"/>
  <c r="F2411" i="53" s="1"/>
  <c r="F2412" i="53" s="1"/>
  <c r="F2413" i="53" s="1"/>
  <c r="F2414" i="53" s="1"/>
  <c r="F2415" i="53" s="1"/>
  <c r="F2416" i="53" s="1"/>
  <c r="F2417" i="53" s="1"/>
  <c r="F2418" i="53" s="1"/>
  <c r="F2419" i="53" s="1"/>
  <c r="F2420" i="53" s="1"/>
  <c r="F2421" i="53" s="1"/>
  <c r="F2422" i="53" s="1"/>
  <c r="F2423" i="53" s="1"/>
  <c r="F2424" i="53" s="1"/>
  <c r="F2425" i="53" s="1"/>
  <c r="F2426" i="53" s="1"/>
  <c r="F2427" i="53" s="1"/>
  <c r="F2428" i="53" s="1"/>
  <c r="F2429" i="53" s="1"/>
  <c r="F2430" i="53" s="1"/>
  <c r="F2431" i="53" s="1"/>
  <c r="F2432" i="53" s="1"/>
  <c r="F2433" i="53" s="1"/>
  <c r="F2434" i="53" s="1"/>
  <c r="F2435" i="53" s="1"/>
  <c r="F2436" i="53" s="1"/>
  <c r="F2437" i="53" s="1"/>
  <c r="F2438" i="53" s="1"/>
  <c r="F2439" i="53" s="1"/>
  <c r="F2440" i="53" s="1"/>
  <c r="F2441" i="53" s="1"/>
  <c r="F2442" i="53" s="1"/>
  <c r="F2443" i="53" s="1"/>
  <c r="F2444" i="53" s="1"/>
  <c r="F2445" i="53" s="1"/>
  <c r="F2446" i="53" s="1"/>
  <c r="F2447" i="53" s="1"/>
  <c r="F2448" i="53" s="1"/>
  <c r="F2449" i="53" s="1"/>
  <c r="F2450" i="53" s="1"/>
  <c r="F2451" i="53" s="1"/>
  <c r="F2452" i="53" s="1"/>
  <c r="F2453" i="53" s="1"/>
  <c r="F2454" i="53" s="1"/>
  <c r="F2455" i="53" s="1"/>
  <c r="F2456" i="53" s="1"/>
  <c r="F2457" i="53" s="1"/>
  <c r="F2458" i="53" s="1"/>
  <c r="F2459" i="53" s="1"/>
  <c r="F2460" i="53" s="1"/>
  <c r="F2461" i="53" s="1"/>
  <c r="F2462" i="53" s="1"/>
  <c r="F2463" i="53" s="1"/>
  <c r="F2464" i="53" s="1"/>
  <c r="F2465" i="53" s="1"/>
  <c r="F2466" i="53" s="1"/>
  <c r="F2467" i="53" s="1"/>
  <c r="F2468" i="53" s="1"/>
  <c r="F2469" i="53" s="1"/>
  <c r="F2470" i="53" s="1"/>
  <c r="F2471" i="53" s="1"/>
  <c r="F2472" i="53" s="1"/>
  <c r="F2473" i="53" s="1"/>
  <c r="F2474" i="53" s="1"/>
  <c r="F2475" i="53" s="1"/>
  <c r="F2476" i="53" s="1"/>
  <c r="F2477" i="53" s="1"/>
  <c r="F2478" i="53" s="1"/>
  <c r="F2479" i="53" s="1"/>
  <c r="F2480" i="53" s="1"/>
  <c r="F2481" i="53" s="1"/>
  <c r="F2482" i="53" s="1"/>
  <c r="F2483" i="53" s="1"/>
  <c r="F2484" i="53" s="1"/>
  <c r="F2485" i="53" s="1"/>
  <c r="F2486" i="53" s="1"/>
  <c r="F2487" i="53" s="1"/>
  <c r="F2488" i="53" s="1"/>
  <c r="F2489" i="53" s="1"/>
  <c r="F2490" i="53" s="1"/>
  <c r="F2491" i="53" s="1"/>
  <c r="F2492" i="53" s="1"/>
  <c r="F2493" i="53" s="1"/>
  <c r="F2494" i="53" s="1"/>
  <c r="F2495" i="53" s="1"/>
  <c r="F2496" i="53" s="1"/>
  <c r="F2497" i="53" s="1"/>
  <c r="F2498" i="53" s="1"/>
  <c r="F2499" i="53" s="1"/>
  <c r="F2500" i="53" s="1"/>
  <c r="F2501" i="53" s="1"/>
  <c r="F2502" i="53" s="1"/>
  <c r="F2503" i="53" s="1"/>
  <c r="F2504" i="53" s="1"/>
  <c r="F2505" i="53" s="1"/>
  <c r="F2506" i="53" s="1"/>
  <c r="F2507" i="53" s="1"/>
  <c r="F2508" i="53" s="1"/>
  <c r="F2509" i="53" s="1"/>
  <c r="F2510" i="53" s="1"/>
  <c r="F2511" i="53" s="1"/>
  <c r="F2512" i="53" s="1"/>
  <c r="F2513" i="53" s="1"/>
  <c r="F2514" i="53" s="1"/>
  <c r="F2515" i="53" s="1"/>
  <c r="F2516" i="53" s="1"/>
  <c r="F2517" i="53" s="1"/>
  <c r="F2518" i="53" s="1"/>
  <c r="F2519" i="53" s="1"/>
  <c r="F2520" i="53" s="1"/>
  <c r="F2521" i="53" s="1"/>
  <c r="F2522" i="53" s="1"/>
  <c r="F2523" i="53" s="1"/>
  <c r="F2524" i="53" s="1"/>
  <c r="F2525" i="53" s="1"/>
  <c r="F2526" i="53" s="1"/>
  <c r="F2527" i="53" s="1"/>
  <c r="F2528" i="53" s="1"/>
  <c r="F2529" i="53" s="1"/>
  <c r="F2530" i="53" s="1"/>
  <c r="F2531" i="53" s="1"/>
  <c r="F2532" i="53" s="1"/>
  <c r="F2533" i="53" s="1"/>
  <c r="F2534" i="53" s="1"/>
  <c r="F2535" i="53" s="1"/>
  <c r="F2536" i="53" s="1"/>
  <c r="F2537" i="53" s="1"/>
  <c r="F2538" i="53" s="1"/>
  <c r="F2539" i="53" s="1"/>
  <c r="F2540" i="53" s="1"/>
  <c r="F2541" i="53" s="1"/>
  <c r="F2542" i="53" s="1"/>
  <c r="F2543" i="53" s="1"/>
  <c r="F2544" i="53" s="1"/>
  <c r="F2545" i="53" s="1"/>
  <c r="F2546" i="53" s="1"/>
  <c r="F2547" i="53" s="1"/>
  <c r="F2548" i="53" s="1"/>
  <c r="F2549" i="53" s="1"/>
  <c r="F2550" i="53" s="1"/>
  <c r="F2551" i="53" s="1"/>
  <c r="F2552" i="53" s="1"/>
  <c r="F2553" i="53" s="1"/>
  <c r="F2554" i="53" s="1"/>
  <c r="F2555" i="53" s="1"/>
  <c r="F2556" i="53" s="1"/>
  <c r="F2557" i="53" s="1"/>
  <c r="F2558" i="53" s="1"/>
  <c r="F2559" i="53" s="1"/>
  <c r="F2560" i="53" s="1"/>
  <c r="F2561" i="53" s="1"/>
  <c r="F2562" i="53" s="1"/>
  <c r="F2563" i="53" s="1"/>
  <c r="F2564" i="53" s="1"/>
  <c r="F2565" i="53" s="1"/>
  <c r="F2566" i="53" s="1"/>
  <c r="F2567" i="53" s="1"/>
  <c r="F2568" i="53" s="1"/>
  <c r="F2569" i="53" s="1"/>
  <c r="F2570" i="53" s="1"/>
  <c r="F2571" i="53" s="1"/>
  <c r="F2572" i="53" s="1"/>
  <c r="F2573" i="53" s="1"/>
  <c r="F2574" i="53" s="1"/>
  <c r="F2575" i="53" s="1"/>
  <c r="F2576" i="53" s="1"/>
  <c r="F2577" i="53" s="1"/>
  <c r="F2578" i="53" s="1"/>
  <c r="F2579" i="53" s="1"/>
  <c r="F2580" i="53" s="1"/>
  <c r="F2581" i="53" s="1"/>
  <c r="F2582" i="53" s="1"/>
  <c r="F2583" i="53" s="1"/>
  <c r="F2584" i="53" s="1"/>
  <c r="F2585" i="53" s="1"/>
  <c r="F2586" i="53" s="1"/>
  <c r="F2587" i="53" s="1"/>
  <c r="F2588" i="53" s="1"/>
  <c r="F2589" i="53" s="1"/>
  <c r="F2590" i="53" s="1"/>
  <c r="F2591" i="53" s="1"/>
  <c r="F2592" i="53" s="1"/>
  <c r="F2593" i="53" s="1"/>
  <c r="F2594" i="53" s="1"/>
  <c r="F2595" i="53" s="1"/>
  <c r="F2596" i="53" s="1"/>
  <c r="F2597" i="53" s="1"/>
  <c r="F2598" i="53" s="1"/>
  <c r="F2599" i="53" s="1"/>
  <c r="F2600" i="53" s="1"/>
  <c r="F2601" i="53" s="1"/>
  <c r="F2602" i="53" s="1"/>
  <c r="F2603" i="53" s="1"/>
  <c r="F2604" i="53" s="1"/>
  <c r="F2605" i="53" s="1"/>
  <c r="F2606" i="53" s="1"/>
  <c r="F2607" i="53" s="1"/>
  <c r="F2608" i="53" s="1"/>
  <c r="F2609" i="53" s="1"/>
  <c r="F2610" i="53" s="1"/>
  <c r="F2611" i="53" s="1"/>
  <c r="F2612" i="53" s="1"/>
  <c r="F2613" i="53" s="1"/>
  <c r="F2614" i="53" s="1"/>
  <c r="F2615" i="53" s="1"/>
  <c r="F2616" i="53" s="1"/>
  <c r="F2617" i="53" s="1"/>
  <c r="F2618" i="53" s="1"/>
  <c r="F2619" i="53" s="1"/>
  <c r="F2620" i="53" s="1"/>
  <c r="F2621" i="53" s="1"/>
  <c r="F2622" i="53" s="1"/>
  <c r="F2623" i="53" s="1"/>
  <c r="F2624" i="53" s="1"/>
  <c r="F2625" i="53" s="1"/>
  <c r="F2626" i="53" s="1"/>
  <c r="F2627" i="53" s="1"/>
  <c r="F2628" i="53" s="1"/>
  <c r="F2629" i="53" s="1"/>
  <c r="F2630" i="53" s="1"/>
  <c r="F2631" i="53" s="1"/>
  <c r="F2632" i="53" s="1"/>
  <c r="F2633" i="53" s="1"/>
  <c r="F2634" i="53" s="1"/>
  <c r="F2635" i="53" s="1"/>
  <c r="F2636" i="53" s="1"/>
  <c r="F2637" i="53" s="1"/>
  <c r="F2638" i="53" s="1"/>
  <c r="F2639" i="53" s="1"/>
  <c r="F2640" i="53" s="1"/>
  <c r="F2641" i="53" s="1"/>
  <c r="F2642" i="53" s="1"/>
  <c r="F2643" i="53" s="1"/>
  <c r="F2644" i="53" s="1"/>
  <c r="F2645" i="53" s="1"/>
  <c r="F2646" i="53" s="1"/>
  <c r="F2647" i="53" s="1"/>
  <c r="F2648" i="53" s="1"/>
  <c r="F2649" i="53" s="1"/>
  <c r="F2650" i="53" s="1"/>
  <c r="F2651" i="53" s="1"/>
  <c r="F2652" i="53" s="1"/>
  <c r="F2653" i="53" s="1"/>
  <c r="F2654" i="53" s="1"/>
  <c r="F2655" i="53" s="1"/>
  <c r="F2656" i="53" s="1"/>
  <c r="F2657" i="53" s="1"/>
  <c r="F2658" i="53" s="1"/>
  <c r="F2659" i="53" s="1"/>
  <c r="F2660" i="53" s="1"/>
  <c r="F2661" i="53" s="1"/>
  <c r="F2662" i="53" s="1"/>
  <c r="F2663" i="53" s="1"/>
  <c r="F2664" i="53" s="1"/>
  <c r="F2665" i="53" s="1"/>
  <c r="F2666" i="53" s="1"/>
  <c r="F2667" i="53" s="1"/>
  <c r="F2668" i="53" s="1"/>
  <c r="F2669" i="53" s="1"/>
  <c r="F2670" i="53" s="1"/>
  <c r="F2671" i="53" s="1"/>
  <c r="F2672" i="53" s="1"/>
  <c r="F2673" i="53" s="1"/>
  <c r="F2674" i="53" s="1"/>
  <c r="F2675" i="53" s="1"/>
  <c r="F2676" i="53" s="1"/>
  <c r="F2677" i="53" s="1"/>
  <c r="F2678" i="53" s="1"/>
  <c r="F2679" i="53" s="1"/>
  <c r="F2680" i="53" s="1"/>
  <c r="F2681" i="53" s="1"/>
  <c r="F2682" i="53" s="1"/>
  <c r="F2683" i="53" s="1"/>
  <c r="F2684" i="53" s="1"/>
  <c r="F2685" i="53" s="1"/>
  <c r="F2686" i="53" s="1"/>
  <c r="F2687" i="53" s="1"/>
  <c r="F2688" i="53" s="1"/>
  <c r="F2689" i="53" s="1"/>
  <c r="F2690" i="53" s="1"/>
  <c r="F2691" i="53" s="1"/>
  <c r="F2692" i="53" s="1"/>
  <c r="F2693" i="53" s="1"/>
  <c r="F2694" i="53" s="1"/>
  <c r="F2695" i="53" s="1"/>
  <c r="F2696" i="53" s="1"/>
  <c r="F2697" i="53" s="1"/>
  <c r="F2698" i="53" s="1"/>
  <c r="F2699" i="53" s="1"/>
  <c r="F2700" i="53" s="1"/>
  <c r="F2701" i="53" s="1"/>
  <c r="F2702" i="53" s="1"/>
  <c r="F2703" i="53" s="1"/>
  <c r="F2704" i="53" s="1"/>
  <c r="F2705" i="53" s="1"/>
  <c r="F2706" i="53" s="1"/>
  <c r="F2707" i="53" s="1"/>
  <c r="F2708" i="53" s="1"/>
  <c r="F2709" i="53" s="1"/>
  <c r="F2710" i="53" s="1"/>
  <c r="F2711" i="53" s="1"/>
  <c r="F2712" i="53" s="1"/>
  <c r="F2713" i="53" s="1"/>
  <c r="F2714" i="53" s="1"/>
  <c r="F2715" i="53" s="1"/>
  <c r="F2716" i="53" s="1"/>
  <c r="F2717" i="53" s="1"/>
  <c r="F2718" i="53" s="1"/>
  <c r="F2719" i="53" s="1"/>
  <c r="F2720" i="53" s="1"/>
  <c r="F2721" i="53" s="1"/>
  <c r="F2722" i="53" s="1"/>
  <c r="F2723" i="53" s="1"/>
  <c r="F2724" i="53" s="1"/>
  <c r="F2725" i="53" s="1"/>
  <c r="F2726" i="53" s="1"/>
  <c r="F2727" i="53" s="1"/>
  <c r="F2728" i="53" s="1"/>
  <c r="F2729" i="53" s="1"/>
  <c r="F2730" i="53" s="1"/>
  <c r="F2731" i="53" s="1"/>
  <c r="F2732" i="53" s="1"/>
  <c r="F2733" i="53" s="1"/>
  <c r="F2734" i="53" s="1"/>
  <c r="F2735" i="53" s="1"/>
  <c r="F2736" i="53" s="1"/>
  <c r="F2737" i="53" s="1"/>
  <c r="F2738" i="53" s="1"/>
  <c r="F2739" i="53" s="1"/>
  <c r="F2740" i="53" s="1"/>
  <c r="F2741" i="53" s="1"/>
  <c r="F2742" i="53" s="1"/>
  <c r="F2743" i="53" s="1"/>
  <c r="F2744" i="53" s="1"/>
  <c r="F2745" i="53" s="1"/>
  <c r="F2746" i="53" s="1"/>
  <c r="F2747" i="53" s="1"/>
  <c r="F2748" i="53" s="1"/>
  <c r="F2749" i="53" s="1"/>
  <c r="F2750" i="53" s="1"/>
  <c r="F2751" i="53" s="1"/>
  <c r="F2752" i="53" s="1"/>
  <c r="F2753" i="53" s="1"/>
  <c r="F2754" i="53" s="1"/>
  <c r="F2755" i="53" s="1"/>
  <c r="F2756" i="53" s="1"/>
  <c r="F2757" i="53" s="1"/>
  <c r="F2758" i="53" s="1"/>
  <c r="F2759" i="53" s="1"/>
  <c r="F2760" i="53" s="1"/>
  <c r="F2761" i="53" s="1"/>
  <c r="F2762" i="53" s="1"/>
  <c r="F2763" i="53" s="1"/>
  <c r="F2764" i="53" s="1"/>
  <c r="F2765" i="53" s="1"/>
  <c r="F2766" i="53" s="1"/>
  <c r="F2767" i="53" s="1"/>
  <c r="F2768" i="53" s="1"/>
  <c r="F2769" i="53" s="1"/>
  <c r="F2770" i="53" s="1"/>
  <c r="F2771" i="53" s="1"/>
  <c r="F2772" i="53" s="1"/>
  <c r="F2773" i="53" s="1"/>
  <c r="F2774" i="53" s="1"/>
  <c r="F2775" i="53" s="1"/>
  <c r="F2776" i="53" s="1"/>
  <c r="F2777" i="53" s="1"/>
  <c r="F2778" i="53" s="1"/>
  <c r="F2779" i="53" s="1"/>
  <c r="F2780" i="53" s="1"/>
  <c r="F2781" i="53" s="1"/>
  <c r="F2782" i="53" s="1"/>
  <c r="F2783" i="53" s="1"/>
  <c r="F2784" i="53" s="1"/>
  <c r="F2785" i="53" s="1"/>
  <c r="F2786" i="53" s="1"/>
  <c r="F2787" i="53" s="1"/>
  <c r="F2788" i="53" s="1"/>
  <c r="F2789" i="53" s="1"/>
  <c r="F2790" i="53" s="1"/>
  <c r="F2791" i="53" s="1"/>
  <c r="F2792" i="53" s="1"/>
  <c r="F2793" i="53" s="1"/>
  <c r="F2794" i="53" s="1"/>
  <c r="F2795" i="53" s="1"/>
  <c r="F2796" i="53" s="1"/>
  <c r="F2797" i="53" s="1"/>
  <c r="F2798" i="53" s="1"/>
  <c r="F2799" i="53" s="1"/>
  <c r="F2800" i="53" s="1"/>
  <c r="F2801" i="53" s="1"/>
  <c r="F2802" i="53" s="1"/>
  <c r="F2803" i="53" s="1"/>
  <c r="F2804" i="53" s="1"/>
  <c r="F2805" i="53" s="1"/>
  <c r="F2806" i="53" s="1"/>
  <c r="F2807" i="53" s="1"/>
  <c r="F2808" i="53" s="1"/>
  <c r="F2809" i="53" s="1"/>
  <c r="F2810" i="53" s="1"/>
  <c r="F2811" i="53" s="1"/>
  <c r="F2812" i="53" s="1"/>
  <c r="F2813" i="53" s="1"/>
  <c r="F2814" i="53" s="1"/>
  <c r="F2815" i="53" s="1"/>
  <c r="F2816" i="53" s="1"/>
  <c r="F2817" i="53" s="1"/>
  <c r="F2818" i="53" s="1"/>
  <c r="F2819" i="53" s="1"/>
  <c r="F2820" i="53" s="1"/>
  <c r="F2821" i="53" s="1"/>
  <c r="F2822" i="53" s="1"/>
  <c r="F2823" i="53" s="1"/>
  <c r="F2824" i="53" s="1"/>
  <c r="F2825" i="53" s="1"/>
  <c r="F2826" i="53" s="1"/>
  <c r="F2827" i="53" s="1"/>
  <c r="F2828" i="53" s="1"/>
  <c r="F2829" i="53" s="1"/>
  <c r="F2830" i="53" s="1"/>
  <c r="F2831" i="53" s="1"/>
  <c r="F2832" i="53" s="1"/>
  <c r="F2833" i="53" s="1"/>
  <c r="F2834" i="53" s="1"/>
  <c r="F2835" i="53" s="1"/>
  <c r="F2836" i="53" s="1"/>
  <c r="F2837" i="53" s="1"/>
  <c r="F2838" i="53" s="1"/>
  <c r="F2839" i="53" s="1"/>
  <c r="F2840" i="53" s="1"/>
  <c r="F2841" i="53" s="1"/>
  <c r="F2842" i="53" s="1"/>
  <c r="F2843" i="53" s="1"/>
  <c r="F2844" i="53" s="1"/>
  <c r="F2845" i="53" s="1"/>
  <c r="F2846" i="53" s="1"/>
  <c r="F2847" i="53" s="1"/>
  <c r="F2848" i="53" s="1"/>
  <c r="F2849" i="53" s="1"/>
  <c r="F2850" i="53" s="1"/>
  <c r="F2851" i="53" s="1"/>
  <c r="F2852" i="53" s="1"/>
  <c r="F2853" i="53" s="1"/>
  <c r="F2854" i="53" s="1"/>
  <c r="F2855" i="53" s="1"/>
  <c r="F2856" i="53" s="1"/>
  <c r="F2857" i="53" s="1"/>
  <c r="F2858" i="53" s="1"/>
  <c r="F2859" i="53" s="1"/>
  <c r="F2860" i="53" s="1"/>
  <c r="F2861" i="53" s="1"/>
  <c r="F2862" i="53" s="1"/>
  <c r="F2863" i="53" s="1"/>
  <c r="F2864" i="53" s="1"/>
  <c r="F2865" i="53" s="1"/>
  <c r="F2866" i="53" s="1"/>
  <c r="F2867" i="53" s="1"/>
  <c r="F2868" i="53" s="1"/>
  <c r="F2869" i="53" s="1"/>
  <c r="F2870" i="53" s="1"/>
  <c r="F2871" i="53" s="1"/>
  <c r="F2872" i="53" s="1"/>
  <c r="F2873" i="53" s="1"/>
  <c r="F2874" i="53" s="1"/>
  <c r="F2875" i="53" s="1"/>
  <c r="F2876" i="53" s="1"/>
  <c r="F2877" i="53" s="1"/>
  <c r="F2878" i="53" s="1"/>
  <c r="F2879" i="53" s="1"/>
  <c r="F2880" i="53" s="1"/>
  <c r="F2881" i="53" s="1"/>
  <c r="F2882" i="53" s="1"/>
  <c r="F2883" i="53" s="1"/>
  <c r="F2884" i="53" s="1"/>
  <c r="F2885" i="53" s="1"/>
  <c r="F2886" i="53" s="1"/>
  <c r="F2887" i="53" s="1"/>
  <c r="F2888" i="53" s="1"/>
  <c r="F2889" i="53" s="1"/>
  <c r="F2890" i="53" s="1"/>
  <c r="F2891" i="53" s="1"/>
  <c r="F2892" i="53" s="1"/>
  <c r="F2893" i="53" s="1"/>
  <c r="F2894" i="53" s="1"/>
  <c r="F2895" i="53" s="1"/>
  <c r="F2896" i="53" s="1"/>
  <c r="F2897" i="53" s="1"/>
  <c r="F2898" i="53" s="1"/>
  <c r="F2899" i="53" s="1"/>
  <c r="F2900" i="53" s="1"/>
  <c r="F2901" i="53" s="1"/>
  <c r="F2902" i="53" s="1"/>
  <c r="F2903" i="53" s="1"/>
  <c r="F2904" i="53" s="1"/>
  <c r="F2905" i="53" s="1"/>
  <c r="F2906" i="53" s="1"/>
  <c r="F2907" i="53" s="1"/>
  <c r="F2908" i="53" s="1"/>
  <c r="F2909" i="53" s="1"/>
  <c r="F2910" i="53" s="1"/>
  <c r="F2911" i="53" s="1"/>
  <c r="F2912" i="53" s="1"/>
  <c r="F2913" i="53" s="1"/>
  <c r="F2914" i="53" s="1"/>
  <c r="F2915" i="53" s="1"/>
  <c r="F2916" i="53" s="1"/>
  <c r="F2917" i="53" s="1"/>
  <c r="F2918" i="53" s="1"/>
  <c r="F2919" i="53" s="1"/>
  <c r="F2920" i="53" s="1"/>
  <c r="F2921" i="53" s="1"/>
  <c r="F2922" i="53" s="1"/>
  <c r="F2923" i="53" s="1"/>
  <c r="F2924" i="53" s="1"/>
  <c r="F2925" i="53" s="1"/>
  <c r="F2926" i="53" s="1"/>
  <c r="F2927" i="53" s="1"/>
  <c r="F2928" i="53" s="1"/>
  <c r="F2929" i="53" s="1"/>
  <c r="F2930" i="53" s="1"/>
  <c r="F2931" i="53" s="1"/>
  <c r="F2932" i="53" s="1"/>
  <c r="F2933" i="53" s="1"/>
  <c r="F2934" i="53" s="1"/>
  <c r="F2935" i="53" s="1"/>
  <c r="F2936" i="53" s="1"/>
  <c r="F2937" i="53" s="1"/>
  <c r="F2938" i="53" s="1"/>
  <c r="F2939" i="53" s="1"/>
  <c r="F2940" i="53" s="1"/>
  <c r="F2941" i="53" s="1"/>
  <c r="F2942" i="53" s="1"/>
  <c r="F2943" i="53" s="1"/>
  <c r="F2944" i="53" s="1"/>
  <c r="F2945" i="53" s="1"/>
  <c r="F2946" i="53" s="1"/>
  <c r="F2947" i="53" s="1"/>
  <c r="F2948" i="53" s="1"/>
  <c r="F2949" i="53" s="1"/>
  <c r="F2950" i="53" s="1"/>
  <c r="F2951" i="53" s="1"/>
  <c r="F2952" i="53" s="1"/>
  <c r="F2953" i="53" s="1"/>
  <c r="F2954" i="53" s="1"/>
  <c r="F2955" i="53" s="1"/>
  <c r="F2956" i="53" s="1"/>
  <c r="F2957" i="53" s="1"/>
  <c r="F2958" i="53" s="1"/>
  <c r="F2959" i="53" s="1"/>
  <c r="F2960" i="53" s="1"/>
  <c r="F2961" i="53" s="1"/>
  <c r="F2962" i="53" s="1"/>
  <c r="F2963" i="53" s="1"/>
  <c r="F2964" i="53" s="1"/>
  <c r="F2965" i="53" s="1"/>
  <c r="F2966" i="53" s="1"/>
  <c r="F2967" i="53" s="1"/>
  <c r="F2968" i="53" s="1"/>
  <c r="F2969" i="53" s="1"/>
  <c r="F2970" i="53" s="1"/>
  <c r="F2971" i="53" s="1"/>
  <c r="F2972" i="53" s="1"/>
  <c r="F2973" i="53" s="1"/>
  <c r="F2974" i="53" s="1"/>
  <c r="F2975" i="53" s="1"/>
  <c r="F2976" i="53" s="1"/>
  <c r="F2977" i="53" s="1"/>
  <c r="F2978" i="53" s="1"/>
  <c r="F2979" i="53" s="1"/>
  <c r="F2980" i="53" s="1"/>
  <c r="F2981" i="53" s="1"/>
  <c r="F2982" i="53" s="1"/>
  <c r="F2983" i="53" s="1"/>
  <c r="F2984" i="53" s="1"/>
  <c r="F2985" i="53" s="1"/>
  <c r="F2986" i="53" s="1"/>
  <c r="F2987" i="53" s="1"/>
  <c r="F2988" i="53" s="1"/>
  <c r="F2989" i="53" s="1"/>
  <c r="F2990" i="53" s="1"/>
  <c r="F2991" i="53" s="1"/>
  <c r="F2992" i="53" s="1"/>
  <c r="F2993" i="53" s="1"/>
  <c r="F2994" i="53" s="1"/>
  <c r="F2995" i="53" s="1"/>
  <c r="F2996" i="53" s="1"/>
  <c r="F2997" i="53" s="1"/>
  <c r="F2998" i="53" s="1"/>
  <c r="F2999" i="53" s="1"/>
  <c r="F3000" i="53" s="1"/>
  <c r="F3001" i="53" s="1"/>
  <c r="F3002" i="53" s="1"/>
  <c r="F3003" i="53" s="1"/>
  <c r="F3004" i="53" s="1"/>
  <c r="F3005" i="53" s="1"/>
  <c r="F3006" i="53" s="1"/>
  <c r="F3007" i="53" s="1"/>
  <c r="F3008" i="53" s="1"/>
  <c r="F3009" i="53" s="1"/>
  <c r="F3010" i="53" s="1"/>
  <c r="F3011" i="53" s="1"/>
  <c r="F3012" i="53" s="1"/>
  <c r="F3013" i="53" s="1"/>
  <c r="F3014" i="53" s="1"/>
  <c r="F3015" i="53" s="1"/>
  <c r="F3016" i="53" s="1"/>
  <c r="F3017" i="53" s="1"/>
  <c r="F3018" i="53" s="1"/>
  <c r="F3019" i="53" s="1"/>
  <c r="F3020" i="53" s="1"/>
  <c r="F3021" i="53" s="1"/>
  <c r="F3022" i="53" s="1"/>
  <c r="F3023" i="53" s="1"/>
  <c r="F3024" i="53" s="1"/>
  <c r="F3025" i="53" s="1"/>
  <c r="F3026" i="53" s="1"/>
  <c r="F3027" i="53" s="1"/>
  <c r="F3028" i="53" s="1"/>
  <c r="F3029" i="53" s="1"/>
  <c r="F3030" i="53" s="1"/>
  <c r="F3031" i="53" s="1"/>
  <c r="F3032" i="53" s="1"/>
  <c r="F3033" i="53" s="1"/>
  <c r="F3034" i="53" s="1"/>
  <c r="F3035" i="53" s="1"/>
  <c r="F3036" i="53" s="1"/>
  <c r="F3037" i="53" s="1"/>
  <c r="F3038" i="53" s="1"/>
  <c r="F3039" i="53" s="1"/>
  <c r="F3040" i="53" s="1"/>
  <c r="F3041" i="53" s="1"/>
  <c r="F3042" i="53" s="1"/>
  <c r="F3043" i="53" s="1"/>
  <c r="F3044" i="53" s="1"/>
  <c r="F3045" i="53" s="1"/>
  <c r="F3046" i="53" s="1"/>
  <c r="F3047" i="53" s="1"/>
  <c r="F3048" i="53" s="1"/>
  <c r="F3049" i="53" s="1"/>
  <c r="F3050" i="53" s="1"/>
  <c r="F3051" i="53" s="1"/>
  <c r="F3052" i="53" s="1"/>
  <c r="F3053" i="53" s="1"/>
  <c r="F3054" i="53" s="1"/>
  <c r="F3055" i="53" s="1"/>
  <c r="F3056" i="53" s="1"/>
  <c r="F3057" i="53" s="1"/>
  <c r="F3058" i="53" s="1"/>
  <c r="F3059" i="53" s="1"/>
  <c r="F3060" i="53" s="1"/>
  <c r="F3061" i="53" s="1"/>
  <c r="F3062" i="53" s="1"/>
  <c r="F3063" i="53" s="1"/>
  <c r="F3064" i="53" s="1"/>
  <c r="F3065" i="53" s="1"/>
  <c r="F3066" i="53" s="1"/>
  <c r="F3067" i="53" s="1"/>
  <c r="F3068" i="53" s="1"/>
  <c r="F3069" i="53" s="1"/>
  <c r="F3070" i="53" s="1"/>
  <c r="F3071" i="53" s="1"/>
  <c r="F3072" i="53" s="1"/>
  <c r="F3073" i="53" s="1"/>
  <c r="F3074" i="53" s="1"/>
  <c r="F3075" i="53" s="1"/>
  <c r="F3076" i="53" s="1"/>
  <c r="F3077" i="53" s="1"/>
  <c r="F3078" i="53" s="1"/>
  <c r="F3079" i="53" s="1"/>
  <c r="F3080" i="53" s="1"/>
  <c r="F3081" i="53" s="1"/>
  <c r="F3082" i="53" s="1"/>
  <c r="F3083" i="53" s="1"/>
  <c r="F3084" i="53" s="1"/>
  <c r="F3085" i="53" s="1"/>
  <c r="F3086" i="53" s="1"/>
  <c r="F3087" i="53" s="1"/>
  <c r="F3088" i="53" s="1"/>
  <c r="F3089" i="53" s="1"/>
  <c r="F3090" i="53" s="1"/>
  <c r="F3091" i="53" s="1"/>
  <c r="F3092" i="53" s="1"/>
  <c r="F3093" i="53" s="1"/>
  <c r="F3094" i="53" s="1"/>
  <c r="F3095" i="53" s="1"/>
  <c r="F3096" i="53" s="1"/>
  <c r="F3097" i="53" s="1"/>
  <c r="F3098" i="53" s="1"/>
  <c r="F3099" i="53" s="1"/>
  <c r="F3100" i="53" s="1"/>
  <c r="F3101" i="53" s="1"/>
  <c r="F3102" i="53" s="1"/>
  <c r="F3103" i="53" s="1"/>
  <c r="F3104" i="53" s="1"/>
  <c r="F3105" i="53" s="1"/>
  <c r="F3106" i="53" s="1"/>
  <c r="F3107" i="53" s="1"/>
  <c r="F3108" i="53" s="1"/>
  <c r="F3109" i="53" s="1"/>
  <c r="F3110" i="53" s="1"/>
  <c r="F3111" i="53" s="1"/>
  <c r="F3112" i="53" s="1"/>
  <c r="F3113" i="53" s="1"/>
  <c r="F3114" i="53" s="1"/>
  <c r="F3115" i="53" s="1"/>
  <c r="F3116" i="53" s="1"/>
  <c r="F3117" i="53" s="1"/>
  <c r="F3118" i="53" s="1"/>
  <c r="F3119" i="53" s="1"/>
  <c r="F3120" i="53" s="1"/>
  <c r="F3121" i="53" s="1"/>
  <c r="F3122" i="53" s="1"/>
  <c r="F3123" i="53" s="1"/>
  <c r="F3124" i="53" s="1"/>
  <c r="F3125" i="53" s="1"/>
  <c r="F3126" i="53" s="1"/>
  <c r="F3127" i="53" s="1"/>
  <c r="F3128" i="53" s="1"/>
  <c r="F3129" i="53" s="1"/>
  <c r="F3130" i="53" s="1"/>
  <c r="F3131" i="53" s="1"/>
  <c r="F3132" i="53" s="1"/>
  <c r="F3133" i="53" s="1"/>
  <c r="F3134" i="53" s="1"/>
  <c r="F3135" i="53" s="1"/>
  <c r="F3136" i="53" s="1"/>
  <c r="F3137" i="53" s="1"/>
  <c r="F3138" i="53" s="1"/>
  <c r="F3139" i="53" s="1"/>
  <c r="F3140" i="53" s="1"/>
  <c r="F3141" i="53" s="1"/>
  <c r="F3142" i="53" s="1"/>
  <c r="F3143" i="53" s="1"/>
  <c r="F3144" i="53" s="1"/>
  <c r="F3145" i="53" s="1"/>
  <c r="F3146" i="53" s="1"/>
  <c r="F3147" i="53" s="1"/>
  <c r="F3148" i="53" s="1"/>
  <c r="F3149" i="53" s="1"/>
  <c r="F3150" i="53" s="1"/>
  <c r="F3151" i="53" s="1"/>
  <c r="F3152" i="53" s="1"/>
  <c r="F3153" i="53" s="1"/>
  <c r="F3154" i="53" s="1"/>
  <c r="F3155" i="53" s="1"/>
  <c r="F3156" i="53" s="1"/>
  <c r="F3157" i="53" s="1"/>
  <c r="F3158" i="53" s="1"/>
  <c r="F3159" i="53" s="1"/>
  <c r="F3160" i="53" s="1"/>
  <c r="F3161" i="53" s="1"/>
  <c r="F3162" i="53" s="1"/>
  <c r="F3163" i="53" s="1"/>
  <c r="F3164" i="53" s="1"/>
  <c r="F3165" i="53" s="1"/>
  <c r="F3166" i="53" s="1"/>
  <c r="F3167" i="53" s="1"/>
  <c r="F3168" i="53" s="1"/>
  <c r="F3169" i="53" s="1"/>
  <c r="F3170" i="53" s="1"/>
  <c r="F3171" i="53" s="1"/>
  <c r="F3172" i="53" s="1"/>
  <c r="F3173" i="53" s="1"/>
  <c r="F3174" i="53" s="1"/>
  <c r="F3175" i="53" s="1"/>
  <c r="F3176" i="53" s="1"/>
  <c r="F3177" i="53" s="1"/>
  <c r="F3178" i="53" s="1"/>
  <c r="F3179" i="53" s="1"/>
  <c r="F3180" i="53" s="1"/>
  <c r="F3181" i="53" s="1"/>
  <c r="F3182" i="53" s="1"/>
  <c r="F3183" i="53" s="1"/>
  <c r="F3184" i="53" s="1"/>
  <c r="F3185" i="53" s="1"/>
  <c r="F3186" i="53" s="1"/>
  <c r="F3187" i="53" s="1"/>
  <c r="F3188" i="53" s="1"/>
  <c r="F3189" i="53" s="1"/>
  <c r="F3190" i="53" s="1"/>
  <c r="F3191" i="53" s="1"/>
  <c r="F3192" i="53" s="1"/>
  <c r="F3193" i="53" s="1"/>
  <c r="F3194" i="53" s="1"/>
  <c r="F3195" i="53" s="1"/>
  <c r="F3196" i="53" s="1"/>
  <c r="F3197" i="53" s="1"/>
  <c r="F3198" i="53" s="1"/>
  <c r="F3199" i="53" s="1"/>
  <c r="F3200" i="53" s="1"/>
  <c r="F3201" i="53" s="1"/>
  <c r="F3202" i="53" s="1"/>
  <c r="F3203" i="53" s="1"/>
  <c r="F3204" i="53" s="1"/>
  <c r="F3205" i="53" s="1"/>
  <c r="F3206" i="53" s="1"/>
  <c r="F3207" i="53" s="1"/>
  <c r="F3208" i="53" s="1"/>
  <c r="F3209" i="53" s="1"/>
  <c r="F3210" i="53" s="1"/>
  <c r="F3211" i="53" s="1"/>
  <c r="F3212" i="53" s="1"/>
  <c r="F3213" i="53" s="1"/>
  <c r="F3214" i="53" s="1"/>
  <c r="F3215" i="53" s="1"/>
  <c r="F3216" i="53" s="1"/>
  <c r="F3217" i="53" s="1"/>
  <c r="F3218" i="53" s="1"/>
  <c r="F3219" i="53" s="1"/>
  <c r="F3220" i="53" s="1"/>
  <c r="F3221" i="53" s="1"/>
  <c r="F3222" i="53" s="1"/>
  <c r="F3223" i="53" s="1"/>
  <c r="F3224" i="53" s="1"/>
  <c r="F3225" i="53" s="1"/>
  <c r="F3226" i="53" s="1"/>
  <c r="F3227" i="53" s="1"/>
  <c r="F3228" i="53" s="1"/>
  <c r="F3229" i="53" s="1"/>
  <c r="F3230" i="53" s="1"/>
  <c r="F3231" i="53" s="1"/>
  <c r="F3232" i="53" s="1"/>
  <c r="F3233" i="53" s="1"/>
  <c r="F3234" i="53" s="1"/>
  <c r="F3235" i="53" s="1"/>
  <c r="F3236" i="53" s="1"/>
  <c r="F3237" i="53" s="1"/>
  <c r="F3238" i="53" s="1"/>
  <c r="F3239" i="53" s="1"/>
  <c r="F3240" i="53" s="1"/>
  <c r="F3241" i="53" s="1"/>
  <c r="F3242" i="53" s="1"/>
  <c r="F3243" i="53" s="1"/>
  <c r="F3244" i="53" s="1"/>
  <c r="F3245" i="53" s="1"/>
  <c r="F3246" i="53" s="1"/>
  <c r="F3247" i="53" s="1"/>
  <c r="F3248" i="53" s="1"/>
  <c r="F3249" i="53" s="1"/>
  <c r="F3250" i="53" s="1"/>
  <c r="F3251" i="53" s="1"/>
  <c r="F3252" i="53" s="1"/>
  <c r="F3253" i="53" s="1"/>
  <c r="F3254" i="53" s="1"/>
  <c r="F3255" i="53" s="1"/>
  <c r="F3256" i="53" s="1"/>
  <c r="F3257" i="53" s="1"/>
  <c r="F3258" i="53" s="1"/>
  <c r="F3259" i="53" s="1"/>
  <c r="F3260" i="53" s="1"/>
  <c r="F3261" i="53" s="1"/>
  <c r="F3262" i="53" s="1"/>
  <c r="F3263" i="53" s="1"/>
  <c r="F3264" i="53" s="1"/>
  <c r="F3265" i="53" s="1"/>
  <c r="F3266" i="53" s="1"/>
  <c r="F3267" i="53" s="1"/>
  <c r="F3268" i="53" s="1"/>
  <c r="F3269" i="53" s="1"/>
  <c r="F3270" i="53" s="1"/>
  <c r="F3271" i="53" s="1"/>
  <c r="F3272" i="53" s="1"/>
  <c r="F3273" i="53" s="1"/>
  <c r="F3274" i="53" s="1"/>
  <c r="F3275" i="53" s="1"/>
  <c r="F3276" i="53" s="1"/>
  <c r="F3277" i="53" s="1"/>
  <c r="F3278" i="53" s="1"/>
  <c r="F3279" i="53" s="1"/>
  <c r="F3280" i="53" s="1"/>
  <c r="F3281" i="53" s="1"/>
  <c r="F3282" i="53" s="1"/>
  <c r="F3283" i="53" s="1"/>
  <c r="F3284" i="53" s="1"/>
  <c r="F3285" i="53" s="1"/>
  <c r="F3286" i="53" s="1"/>
  <c r="F3287" i="53" s="1"/>
  <c r="F3288" i="53" s="1"/>
  <c r="F3289" i="53" s="1"/>
  <c r="F3290" i="53" s="1"/>
  <c r="F3291" i="53" s="1"/>
  <c r="F3292" i="53" s="1"/>
  <c r="F3293" i="53" s="1"/>
  <c r="F3294" i="53" s="1"/>
  <c r="F3295" i="53" s="1"/>
  <c r="F3296" i="53" s="1"/>
  <c r="F3297" i="53" s="1"/>
  <c r="F3298" i="53" s="1"/>
  <c r="F3299" i="53" s="1"/>
  <c r="F3300" i="53" s="1"/>
  <c r="F3301" i="53" s="1"/>
  <c r="F3302" i="53" s="1"/>
  <c r="F3303" i="53" s="1"/>
  <c r="F3304" i="53" s="1"/>
  <c r="F3305" i="53" s="1"/>
  <c r="F3306" i="53" s="1"/>
  <c r="F3307" i="53" s="1"/>
  <c r="F3308" i="53" s="1"/>
  <c r="F3309" i="53" s="1"/>
  <c r="F3310" i="53" s="1"/>
  <c r="F3311" i="53" s="1"/>
  <c r="F3312" i="53" s="1"/>
  <c r="F3313" i="53" s="1"/>
  <c r="F3314" i="53" s="1"/>
  <c r="F3315" i="53" s="1"/>
  <c r="F3316" i="53" s="1"/>
  <c r="F3317" i="53" s="1"/>
  <c r="F3318" i="53" s="1"/>
  <c r="F3319" i="53" s="1"/>
  <c r="F3320" i="53" s="1"/>
  <c r="F3321" i="53" s="1"/>
  <c r="F3322" i="53" s="1"/>
  <c r="F3323" i="53" s="1"/>
  <c r="F3324" i="53" s="1"/>
  <c r="F3325" i="53" s="1"/>
  <c r="F3326" i="53" s="1"/>
  <c r="F3327" i="53" s="1"/>
  <c r="F3328" i="53" s="1"/>
  <c r="F3329" i="53" s="1"/>
  <c r="F3330" i="53" s="1"/>
  <c r="F3331" i="53" s="1"/>
  <c r="F3332" i="53" s="1"/>
  <c r="F3333" i="53" s="1"/>
  <c r="F3334" i="53" s="1"/>
  <c r="F3335" i="53" s="1"/>
  <c r="F3336" i="53" s="1"/>
  <c r="F3337" i="53" s="1"/>
  <c r="F3338" i="53" s="1"/>
  <c r="F3339" i="53" s="1"/>
  <c r="F3340" i="53" s="1"/>
  <c r="F3341" i="53" s="1"/>
  <c r="F3342" i="53" s="1"/>
  <c r="F3343" i="53" s="1"/>
  <c r="F3344" i="53" s="1"/>
  <c r="F3345" i="53" s="1"/>
  <c r="F3346" i="53" s="1"/>
  <c r="F3347" i="53" s="1"/>
  <c r="F3348" i="53" s="1"/>
  <c r="F3349" i="53" s="1"/>
  <c r="F3350" i="53" s="1"/>
  <c r="F3351" i="53" s="1"/>
  <c r="F3352" i="53" s="1"/>
  <c r="F3353" i="53" s="1"/>
  <c r="F3354" i="53" s="1"/>
  <c r="F3355" i="53" s="1"/>
  <c r="F3356" i="53" s="1"/>
  <c r="F3357" i="53" s="1"/>
  <c r="F3358" i="53" s="1"/>
  <c r="F3359" i="53" s="1"/>
  <c r="F3360" i="53" s="1"/>
  <c r="F3361" i="53" s="1"/>
  <c r="F3362" i="53" s="1"/>
  <c r="F3363" i="53" s="1"/>
  <c r="F3364" i="53" s="1"/>
  <c r="F3365" i="53" s="1"/>
  <c r="F3366" i="53" s="1"/>
  <c r="F3367" i="53" s="1"/>
  <c r="F3368" i="53" s="1"/>
  <c r="F3369" i="53" s="1"/>
  <c r="F3370" i="53" s="1"/>
  <c r="F3371" i="53" s="1"/>
  <c r="F3372" i="53" s="1"/>
  <c r="F3373" i="53" s="1"/>
  <c r="F3374" i="53" s="1"/>
  <c r="F3375" i="53" s="1"/>
  <c r="F3376" i="53" s="1"/>
  <c r="F3377" i="53" s="1"/>
  <c r="F3378" i="53" s="1"/>
  <c r="F3379" i="53" s="1"/>
  <c r="F3380" i="53" s="1"/>
  <c r="F3381" i="53" s="1"/>
  <c r="F3382" i="53" s="1"/>
  <c r="F3383" i="53" s="1"/>
  <c r="F3384" i="53" s="1"/>
  <c r="F3385" i="53" s="1"/>
  <c r="F3386" i="53" s="1"/>
  <c r="F3387" i="53" s="1"/>
  <c r="F3388" i="53" s="1"/>
  <c r="F3389" i="53" s="1"/>
  <c r="F3390" i="53" s="1"/>
  <c r="F3391" i="53" s="1"/>
  <c r="F3392" i="53" s="1"/>
  <c r="F3393" i="53" s="1"/>
  <c r="F3394" i="53" s="1"/>
  <c r="F3395" i="53" s="1"/>
  <c r="F3396" i="53" s="1"/>
  <c r="F3397" i="53" s="1"/>
  <c r="F3398" i="53" s="1"/>
  <c r="F3399" i="53" s="1"/>
  <c r="F3400" i="53" s="1"/>
  <c r="F3401" i="53" s="1"/>
  <c r="F3402" i="53" s="1"/>
  <c r="F3403" i="53" s="1"/>
  <c r="F3404" i="53" s="1"/>
  <c r="F3405" i="53" s="1"/>
  <c r="F3406" i="53" s="1"/>
  <c r="F3407" i="53" s="1"/>
  <c r="F3408" i="53" s="1"/>
  <c r="F3409" i="53" s="1"/>
  <c r="F3410" i="53" s="1"/>
  <c r="F3411" i="53" s="1"/>
  <c r="F3412" i="53" s="1"/>
  <c r="F3413" i="53" s="1"/>
  <c r="F3414" i="53" s="1"/>
  <c r="F3415" i="53" s="1"/>
  <c r="F3416" i="53" s="1"/>
  <c r="F3417" i="53" s="1"/>
  <c r="F3418" i="53" s="1"/>
  <c r="F3419" i="53" s="1"/>
  <c r="F3420" i="53" s="1"/>
  <c r="F3421" i="53" s="1"/>
  <c r="F3422" i="53" s="1"/>
  <c r="F3423" i="53" s="1"/>
  <c r="F3424" i="53" s="1"/>
  <c r="F3425" i="53" s="1"/>
  <c r="F3426" i="53" s="1"/>
  <c r="F3427" i="53" s="1"/>
  <c r="F3428" i="53" s="1"/>
  <c r="F3429" i="53" s="1"/>
  <c r="F3430" i="53" s="1"/>
  <c r="F3431" i="53" s="1"/>
  <c r="F3432" i="53" s="1"/>
  <c r="F3433" i="53" s="1"/>
  <c r="F3434" i="53" s="1"/>
  <c r="F3435" i="53" s="1"/>
  <c r="F3436" i="53" s="1"/>
  <c r="F3437" i="53" s="1"/>
  <c r="F3438" i="53" s="1"/>
  <c r="F3439" i="53" s="1"/>
  <c r="F3440" i="53" s="1"/>
  <c r="F3441" i="53" s="1"/>
  <c r="F3442" i="53" s="1"/>
  <c r="F3443" i="53" s="1"/>
  <c r="F3444" i="53" s="1"/>
  <c r="F3445" i="53" s="1"/>
  <c r="F3446" i="53" s="1"/>
  <c r="F3447" i="53" s="1"/>
  <c r="F3448" i="53" s="1"/>
  <c r="F3449" i="53" s="1"/>
  <c r="F3450" i="53" s="1"/>
  <c r="F3451" i="53" s="1"/>
  <c r="F3452" i="53" s="1"/>
  <c r="F3453" i="53" s="1"/>
  <c r="F3454" i="53" s="1"/>
  <c r="F3455" i="53" s="1"/>
  <c r="F3456" i="53" s="1"/>
  <c r="F3457" i="53" s="1"/>
  <c r="F3458" i="53" s="1"/>
  <c r="F3459" i="53" s="1"/>
  <c r="F3460" i="53" s="1"/>
  <c r="F3461" i="53" s="1"/>
  <c r="F3462" i="53" s="1"/>
  <c r="F3463" i="53" s="1"/>
  <c r="F3464" i="53" s="1"/>
  <c r="F3465" i="53" s="1"/>
  <c r="F3466" i="53" s="1"/>
  <c r="F3467" i="53" s="1"/>
  <c r="F3468" i="53" s="1"/>
  <c r="F3469" i="53" s="1"/>
  <c r="F3470" i="53" s="1"/>
  <c r="F3471" i="53" s="1"/>
  <c r="F3472" i="53" s="1"/>
  <c r="F3473" i="53" s="1"/>
  <c r="F3474" i="53" s="1"/>
  <c r="F3475" i="53" s="1"/>
  <c r="F3476" i="53" s="1"/>
  <c r="F3477" i="53" s="1"/>
  <c r="F3478" i="53" s="1"/>
  <c r="F3479" i="53" s="1"/>
  <c r="F3480" i="53" s="1"/>
  <c r="F3481" i="53" s="1"/>
  <c r="F3482" i="53" s="1"/>
  <c r="F3483" i="53" s="1"/>
  <c r="F3484" i="53" s="1"/>
  <c r="F3485" i="53" s="1"/>
  <c r="F3486" i="53" s="1"/>
  <c r="F3487" i="53" s="1"/>
  <c r="F3488" i="53" s="1"/>
  <c r="F3489" i="53" s="1"/>
  <c r="F3490" i="53" s="1"/>
  <c r="F3491" i="53" s="1"/>
  <c r="F3492" i="53" s="1"/>
  <c r="F3493" i="53" s="1"/>
  <c r="F3494" i="53" s="1"/>
  <c r="F3495" i="53" s="1"/>
  <c r="F3496" i="53" s="1"/>
  <c r="F3497" i="53" s="1"/>
  <c r="F3498" i="53" s="1"/>
  <c r="F3499" i="53" s="1"/>
  <c r="F3500" i="53" s="1"/>
  <c r="F3501" i="53" s="1"/>
  <c r="F3502" i="53" s="1"/>
  <c r="F3503" i="53" s="1"/>
  <c r="F3504" i="53" s="1"/>
  <c r="F3505" i="53" s="1"/>
  <c r="F3506" i="53" s="1"/>
  <c r="F3507" i="53" s="1"/>
  <c r="F3508" i="53" s="1"/>
  <c r="F3509" i="53" s="1"/>
  <c r="F3510" i="53" s="1"/>
  <c r="F3511" i="53" s="1"/>
  <c r="F3512" i="53" s="1"/>
  <c r="F3513" i="53" s="1"/>
  <c r="F3514" i="53" s="1"/>
  <c r="F3515" i="53" s="1"/>
  <c r="F3516" i="53" s="1"/>
  <c r="F3517" i="53" s="1"/>
  <c r="F3518" i="53" s="1"/>
  <c r="F3519" i="53" s="1"/>
  <c r="F3520" i="53" s="1"/>
  <c r="F3521" i="53" s="1"/>
  <c r="F3522" i="53" s="1"/>
  <c r="F3523" i="53" s="1"/>
  <c r="F3524" i="53" s="1"/>
  <c r="F3525" i="53" s="1"/>
  <c r="F3526" i="53" s="1"/>
  <c r="F3527" i="53" s="1"/>
  <c r="F3528" i="53" s="1"/>
  <c r="F3529" i="53" s="1"/>
  <c r="F3530" i="53" s="1"/>
  <c r="F3531" i="53" s="1"/>
  <c r="F3532" i="53" s="1"/>
  <c r="F3533" i="53" s="1"/>
  <c r="F3534" i="53" s="1"/>
  <c r="F3535" i="53" s="1"/>
  <c r="F3536" i="53" s="1"/>
  <c r="F3537" i="53" s="1"/>
  <c r="F3538" i="53" s="1"/>
  <c r="F3539" i="53" s="1"/>
  <c r="F3540" i="53" s="1"/>
  <c r="F3541" i="53" s="1"/>
  <c r="F3542" i="53" s="1"/>
  <c r="F3543" i="53" s="1"/>
  <c r="F3544" i="53" s="1"/>
  <c r="F3545" i="53" s="1"/>
  <c r="F3546" i="53" s="1"/>
  <c r="F3547" i="53" s="1"/>
  <c r="F3548" i="53" s="1"/>
  <c r="F3549" i="53" s="1"/>
  <c r="F3550" i="53" s="1"/>
  <c r="F3551" i="53" s="1"/>
  <c r="F3552" i="53" s="1"/>
  <c r="F3553" i="53" s="1"/>
  <c r="F3554" i="53" s="1"/>
  <c r="F3555" i="53" s="1"/>
  <c r="F3556" i="53" s="1"/>
  <c r="F3557" i="53" s="1"/>
  <c r="F3558" i="53" s="1"/>
  <c r="F3559" i="53" s="1"/>
  <c r="F3560" i="53" s="1"/>
  <c r="F3561" i="53" s="1"/>
  <c r="F3562" i="53" s="1"/>
  <c r="F3563" i="53" s="1"/>
  <c r="F3564" i="53" s="1"/>
  <c r="F3565" i="53" s="1"/>
  <c r="F3566" i="53" s="1"/>
  <c r="F3567" i="53" s="1"/>
  <c r="F3568" i="53" s="1"/>
  <c r="F3569" i="53" s="1"/>
  <c r="F3570" i="53" s="1"/>
  <c r="F3571" i="53" s="1"/>
  <c r="F3572" i="53" s="1"/>
  <c r="F3573" i="53" s="1"/>
  <c r="F3574" i="53" s="1"/>
  <c r="F3575" i="53" s="1"/>
  <c r="F3576" i="53" s="1"/>
  <c r="F3577" i="53" s="1"/>
  <c r="F3578" i="53" s="1"/>
  <c r="F3579" i="53" s="1"/>
  <c r="F3580" i="53" s="1"/>
  <c r="F3581" i="53" s="1"/>
  <c r="F3582" i="53" s="1"/>
  <c r="F3583" i="53" s="1"/>
  <c r="F3584" i="53" s="1"/>
  <c r="F3585" i="53" s="1"/>
  <c r="F3586" i="53" s="1"/>
  <c r="F3587" i="53" s="1"/>
  <c r="F3588" i="53" s="1"/>
  <c r="F3589" i="53" s="1"/>
  <c r="F3590" i="53" s="1"/>
  <c r="F3591" i="53" s="1"/>
  <c r="F3592" i="53" s="1"/>
  <c r="F3593" i="53" s="1"/>
  <c r="F3594" i="53" s="1"/>
  <c r="F3595" i="53" s="1"/>
  <c r="F3596" i="53" s="1"/>
  <c r="F3597" i="53" s="1"/>
  <c r="F3598" i="53" s="1"/>
  <c r="F3599" i="53" s="1"/>
  <c r="F3600" i="53" s="1"/>
  <c r="F3601" i="53" s="1"/>
  <c r="F3602" i="53" s="1"/>
  <c r="F3603" i="53" s="1"/>
  <c r="F3604" i="53" s="1"/>
  <c r="F3605" i="53" s="1"/>
  <c r="F3606" i="53" s="1"/>
  <c r="F3607" i="53" s="1"/>
  <c r="F3608" i="53" s="1"/>
  <c r="F3609" i="53" s="1"/>
  <c r="F3610" i="53" s="1"/>
  <c r="F3611" i="53" s="1"/>
  <c r="F3612" i="53" s="1"/>
  <c r="F3613" i="53" s="1"/>
  <c r="F3614" i="53" s="1"/>
  <c r="F3615" i="53" s="1"/>
  <c r="F3616" i="53" s="1"/>
  <c r="F3617" i="53" s="1"/>
  <c r="F3618" i="53" s="1"/>
  <c r="F3619" i="53" s="1"/>
  <c r="F3620" i="53" s="1"/>
  <c r="F3621" i="53" s="1"/>
  <c r="F3622" i="53" s="1"/>
  <c r="F3623" i="53" s="1"/>
  <c r="F3624" i="53" s="1"/>
  <c r="F3625" i="53" s="1"/>
  <c r="F3626" i="53" s="1"/>
  <c r="F3627" i="53" s="1"/>
  <c r="F3628" i="53" s="1"/>
  <c r="F3629" i="53" s="1"/>
  <c r="F3630" i="53" s="1"/>
  <c r="F3631" i="53" s="1"/>
  <c r="F3632" i="53" s="1"/>
  <c r="F3633" i="53" s="1"/>
  <c r="F3634" i="53" s="1"/>
  <c r="F3635" i="53" s="1"/>
  <c r="F3636" i="53" s="1"/>
  <c r="F3637" i="53" s="1"/>
  <c r="F3638" i="53" s="1"/>
  <c r="F3639" i="53" s="1"/>
  <c r="F3640" i="53" s="1"/>
  <c r="F3641" i="53" s="1"/>
  <c r="F3642" i="53" s="1"/>
  <c r="F3643" i="53" s="1"/>
  <c r="F3644" i="53" s="1"/>
  <c r="F3645" i="53" s="1"/>
  <c r="F3646" i="53" s="1"/>
  <c r="F3647" i="53" s="1"/>
  <c r="F3648" i="53" s="1"/>
  <c r="F3649" i="53" s="1"/>
  <c r="F3650" i="53" s="1"/>
  <c r="F3651" i="53" s="1"/>
  <c r="F3652" i="53" s="1"/>
  <c r="F3653" i="53" s="1"/>
  <c r="F3654" i="53" s="1"/>
  <c r="F3655" i="53" s="1"/>
  <c r="F3656" i="53" s="1"/>
  <c r="F3657" i="53" s="1"/>
  <c r="F3658" i="53" s="1"/>
  <c r="F3659" i="53" s="1"/>
  <c r="F3660" i="53" s="1"/>
  <c r="F3661" i="53" s="1"/>
  <c r="F3662" i="53" s="1"/>
  <c r="F3663" i="53" s="1"/>
  <c r="F3664" i="53" s="1"/>
  <c r="F3665" i="53" s="1"/>
  <c r="F3666" i="53" s="1"/>
  <c r="F3667" i="53" s="1"/>
  <c r="F3668" i="53" s="1"/>
  <c r="F3669" i="53" s="1"/>
  <c r="F3670" i="53" s="1"/>
  <c r="F3671" i="53" s="1"/>
  <c r="F3672" i="53" s="1"/>
  <c r="F3673" i="53" s="1"/>
  <c r="F3674" i="53" s="1"/>
  <c r="F3675" i="53" s="1"/>
  <c r="F3676" i="53" s="1"/>
  <c r="F3677" i="53" s="1"/>
  <c r="F3678" i="53" s="1"/>
  <c r="F3679" i="53" s="1"/>
  <c r="F3680" i="53" s="1"/>
  <c r="F3681" i="53" s="1"/>
  <c r="F3682" i="53" s="1"/>
  <c r="F3683" i="53" s="1"/>
  <c r="F3684" i="53" s="1"/>
  <c r="F3685" i="53" s="1"/>
  <c r="F3686" i="53" s="1"/>
  <c r="F3687" i="53" s="1"/>
  <c r="F3688" i="53" s="1"/>
  <c r="F3689" i="53" s="1"/>
  <c r="F3690" i="53" s="1"/>
  <c r="F3691" i="53" s="1"/>
  <c r="F3692" i="53" s="1"/>
  <c r="F3693" i="53" s="1"/>
  <c r="F3694" i="53" s="1"/>
  <c r="F3695" i="53" s="1"/>
  <c r="F3696" i="53" s="1"/>
  <c r="F3697" i="53" s="1"/>
  <c r="F3698" i="53" s="1"/>
  <c r="F3699" i="53" s="1"/>
  <c r="F3700" i="53" s="1"/>
  <c r="F3701" i="53" s="1"/>
  <c r="F3702" i="53" s="1"/>
  <c r="F3703" i="53" s="1"/>
  <c r="F3704" i="53" s="1"/>
  <c r="F3705" i="53" s="1"/>
  <c r="F3706" i="53" s="1"/>
  <c r="F3707" i="53" s="1"/>
  <c r="F3708" i="53" s="1"/>
  <c r="F3709" i="53" s="1"/>
  <c r="F3710" i="53" s="1"/>
  <c r="F3711" i="53" s="1"/>
  <c r="F3712" i="53" s="1"/>
  <c r="F3713" i="53" s="1"/>
  <c r="F3714" i="53" s="1"/>
  <c r="F3715" i="53" s="1"/>
  <c r="F3716" i="53" s="1"/>
  <c r="F3717" i="53" s="1"/>
  <c r="F3718" i="53" s="1"/>
  <c r="F3719" i="53" s="1"/>
  <c r="F3720" i="53" s="1"/>
  <c r="F3721" i="53" s="1"/>
  <c r="F3722" i="53" s="1"/>
  <c r="F3723" i="53" s="1"/>
  <c r="F3724" i="53" s="1"/>
  <c r="F3725" i="53" s="1"/>
  <c r="F3726" i="53" s="1"/>
  <c r="F3727" i="53" s="1"/>
  <c r="F3728" i="53" s="1"/>
  <c r="F3729" i="53" s="1"/>
  <c r="F3730" i="53" s="1"/>
  <c r="F3731" i="53" s="1"/>
  <c r="F3732" i="53" s="1"/>
  <c r="F3733" i="53" s="1"/>
  <c r="F3734" i="53" s="1"/>
  <c r="F3735" i="53" s="1"/>
  <c r="F3736" i="53" s="1"/>
  <c r="F3737" i="53" s="1"/>
  <c r="F3738" i="53" s="1"/>
  <c r="F3739" i="53" s="1"/>
  <c r="F3740" i="53" s="1"/>
  <c r="F3741" i="53" s="1"/>
  <c r="F3742" i="53" s="1"/>
  <c r="F3743" i="53" s="1"/>
  <c r="F3744" i="53" s="1"/>
  <c r="F3745" i="53" s="1"/>
  <c r="F3746" i="53" s="1"/>
  <c r="F3747" i="53" s="1"/>
  <c r="F3748" i="53" s="1"/>
  <c r="F3749" i="53" s="1"/>
  <c r="F3750" i="53" s="1"/>
  <c r="F3751" i="53" s="1"/>
  <c r="F3752" i="53" s="1"/>
  <c r="F3753" i="53" s="1"/>
  <c r="F3754" i="53" s="1"/>
  <c r="F3755" i="53" s="1"/>
  <c r="F3756" i="53" s="1"/>
  <c r="F3757" i="53" s="1"/>
  <c r="F3758" i="53" s="1"/>
  <c r="F3759" i="53" s="1"/>
  <c r="F3760" i="53" s="1"/>
  <c r="F3761" i="53" s="1"/>
  <c r="F3762" i="53" s="1"/>
  <c r="F3763" i="53" s="1"/>
  <c r="F3764" i="53" s="1"/>
  <c r="F3765" i="53" s="1"/>
  <c r="F3766" i="53" s="1"/>
  <c r="F3767" i="53" s="1"/>
  <c r="F3768" i="53" s="1"/>
  <c r="F3769" i="53" s="1"/>
  <c r="F3770" i="53" s="1"/>
  <c r="F3771" i="53" s="1"/>
  <c r="F3772" i="53" s="1"/>
  <c r="F3773" i="53" s="1"/>
  <c r="F3774" i="53" s="1"/>
  <c r="F3775" i="53" s="1"/>
  <c r="F3776" i="53" s="1"/>
  <c r="F3777" i="53" s="1"/>
  <c r="F3778" i="53" s="1"/>
  <c r="F3779" i="53" s="1"/>
  <c r="F3780" i="53" s="1"/>
  <c r="F3781" i="53" s="1"/>
  <c r="F3782" i="53" s="1"/>
  <c r="F3783" i="53" s="1"/>
  <c r="F3784" i="53" s="1"/>
  <c r="F3785" i="53" s="1"/>
  <c r="F3786" i="53" s="1"/>
  <c r="F3787" i="53" s="1"/>
  <c r="F3788" i="53" s="1"/>
  <c r="F3789" i="53" s="1"/>
  <c r="F3790" i="53" s="1"/>
  <c r="F3791" i="53" s="1"/>
  <c r="F3792" i="53" s="1"/>
  <c r="F3793" i="53" s="1"/>
  <c r="F3794" i="53" s="1"/>
  <c r="F3795" i="53" s="1"/>
  <c r="F3796" i="53" s="1"/>
  <c r="F3797" i="53" s="1"/>
  <c r="F3798" i="53" s="1"/>
  <c r="F3799" i="53" s="1"/>
  <c r="F3800" i="53" s="1"/>
  <c r="F3801" i="53" s="1"/>
  <c r="F3802" i="53" s="1"/>
  <c r="F3803" i="53" s="1"/>
  <c r="F3804" i="53" s="1"/>
  <c r="F3805" i="53" s="1"/>
  <c r="F3806" i="53" s="1"/>
  <c r="F3807" i="53" s="1"/>
  <c r="F3808" i="53" s="1"/>
  <c r="F3809" i="53" s="1"/>
  <c r="F3810" i="53" s="1"/>
  <c r="F3811" i="53" s="1"/>
  <c r="F3812" i="53" s="1"/>
  <c r="F3813" i="53" s="1"/>
  <c r="F3814" i="53" s="1"/>
  <c r="F3815" i="53" s="1"/>
  <c r="F3816" i="53" s="1"/>
  <c r="F3817" i="53" s="1"/>
  <c r="F3818" i="53" s="1"/>
  <c r="F3819" i="53" s="1"/>
  <c r="F3820" i="53" s="1"/>
  <c r="F3821" i="53" s="1"/>
  <c r="F3822" i="53" s="1"/>
  <c r="F3823" i="53" s="1"/>
  <c r="F3824" i="53" s="1"/>
  <c r="F3825" i="53" s="1"/>
  <c r="F3826" i="53" s="1"/>
  <c r="F3827" i="53" s="1"/>
  <c r="F3828" i="53" s="1"/>
  <c r="F3829" i="53" s="1"/>
  <c r="F3830" i="53" s="1"/>
  <c r="F3831" i="53" s="1"/>
  <c r="F3832" i="53" s="1"/>
  <c r="F3833" i="53" s="1"/>
  <c r="F3834" i="53" s="1"/>
  <c r="F3835" i="53" s="1"/>
  <c r="F3836" i="53" s="1"/>
  <c r="F3837" i="53" s="1"/>
  <c r="F3838" i="53" s="1"/>
  <c r="F3839" i="53" s="1"/>
  <c r="F3840" i="53" s="1"/>
  <c r="F3841" i="53" s="1"/>
  <c r="F3842" i="53" s="1"/>
  <c r="F3843" i="53" s="1"/>
  <c r="F3844" i="53" s="1"/>
  <c r="F3845" i="53" s="1"/>
  <c r="F3846" i="53" s="1"/>
  <c r="F3847" i="53" s="1"/>
  <c r="F3848" i="53" s="1"/>
  <c r="F3849" i="53" s="1"/>
  <c r="F3850" i="53" s="1"/>
  <c r="F3851" i="53" s="1"/>
  <c r="F3852" i="53" s="1"/>
  <c r="F3853" i="53" s="1"/>
  <c r="F3854" i="53" s="1"/>
  <c r="F3855" i="53" s="1"/>
  <c r="F3856" i="53" s="1"/>
  <c r="F3857" i="53" s="1"/>
  <c r="F3858" i="53" s="1"/>
  <c r="F3859" i="53" s="1"/>
  <c r="F3860" i="53" s="1"/>
  <c r="F3861" i="53" s="1"/>
  <c r="F3862" i="53" s="1"/>
  <c r="F3863" i="53" s="1"/>
  <c r="F3864" i="53" s="1"/>
  <c r="F3865" i="53" s="1"/>
  <c r="F3866" i="53" s="1"/>
  <c r="F3867" i="53" s="1"/>
  <c r="F3868" i="53" s="1"/>
  <c r="F3869" i="53" s="1"/>
  <c r="F3870" i="53" s="1"/>
  <c r="F3871" i="53" s="1"/>
  <c r="F3872" i="53" s="1"/>
  <c r="F3873" i="53" s="1"/>
  <c r="F3874" i="53" s="1"/>
  <c r="F3875" i="53" s="1"/>
  <c r="F3876" i="53" s="1"/>
  <c r="F3877" i="53" s="1"/>
  <c r="F3878" i="53" s="1"/>
  <c r="F3879" i="53" s="1"/>
  <c r="F3880" i="53" s="1"/>
  <c r="F3881" i="53" s="1"/>
  <c r="F3882" i="53" s="1"/>
  <c r="F3883" i="53" s="1"/>
  <c r="F3884" i="53" s="1"/>
  <c r="F3885" i="53" s="1"/>
  <c r="F3886" i="53" s="1"/>
  <c r="F3887" i="53" s="1"/>
  <c r="F3888" i="53" s="1"/>
  <c r="F3889" i="53" s="1"/>
  <c r="F3890" i="53" s="1"/>
  <c r="F3891" i="53" s="1"/>
  <c r="F3892" i="53" s="1"/>
  <c r="F3893" i="53" s="1"/>
  <c r="F3894" i="53" s="1"/>
  <c r="F3895" i="53" s="1"/>
  <c r="F3896" i="53" s="1"/>
  <c r="F3897" i="53" s="1"/>
  <c r="F3898" i="53" s="1"/>
  <c r="F3899" i="53" s="1"/>
  <c r="F3900" i="53" s="1"/>
  <c r="F3901" i="53" s="1"/>
  <c r="F3902" i="53" s="1"/>
  <c r="F3903" i="53" s="1"/>
  <c r="F3904" i="53" s="1"/>
  <c r="F3905" i="53" s="1"/>
  <c r="F3906" i="53" s="1"/>
  <c r="F3907" i="53" s="1"/>
  <c r="F3908" i="53" s="1"/>
  <c r="F3909" i="53" s="1"/>
  <c r="F3910" i="53" s="1"/>
  <c r="F3911" i="53" s="1"/>
  <c r="F3912" i="53" s="1"/>
  <c r="F3913" i="53" s="1"/>
  <c r="F3914" i="53" s="1"/>
  <c r="F3915" i="53" s="1"/>
  <c r="F3916" i="53" s="1"/>
  <c r="F3917" i="53" s="1"/>
  <c r="F3918" i="53" s="1"/>
  <c r="F3919" i="53" s="1"/>
  <c r="F3920" i="53" s="1"/>
  <c r="F3921" i="53" s="1"/>
  <c r="F3922" i="53" s="1"/>
  <c r="F3923" i="53" s="1"/>
  <c r="F3924" i="53" s="1"/>
  <c r="F3925" i="53" s="1"/>
  <c r="F3926" i="53" s="1"/>
  <c r="F3927" i="53" s="1"/>
  <c r="F3928" i="53" s="1"/>
  <c r="F3929" i="53" s="1"/>
  <c r="F3930" i="53" s="1"/>
  <c r="F3931" i="53" s="1"/>
  <c r="F3932" i="53" s="1"/>
  <c r="F3933" i="53" s="1"/>
  <c r="F3934" i="53" s="1"/>
  <c r="F3935" i="53" s="1"/>
  <c r="F3936" i="53" s="1"/>
  <c r="F3937" i="53" s="1"/>
  <c r="F3938" i="53" s="1"/>
  <c r="F3939" i="53" s="1"/>
  <c r="F3940" i="53" s="1"/>
  <c r="F3941" i="53" s="1"/>
  <c r="F3942" i="53" s="1"/>
  <c r="F3943" i="53" s="1"/>
  <c r="F3944" i="53" s="1"/>
  <c r="F3945" i="53" s="1"/>
  <c r="F3946" i="53" s="1"/>
  <c r="F3947" i="53" s="1"/>
  <c r="F3948" i="53" s="1"/>
  <c r="F3949" i="53" s="1"/>
  <c r="F3950" i="53" s="1"/>
  <c r="F3951" i="53" s="1"/>
  <c r="F3952" i="53" s="1"/>
  <c r="F3953" i="53" s="1"/>
  <c r="F3954" i="53" s="1"/>
  <c r="F3955" i="53" s="1"/>
  <c r="F3956" i="53" s="1"/>
  <c r="F3957" i="53" s="1"/>
  <c r="F3958" i="53" s="1"/>
  <c r="F3959" i="53" s="1"/>
  <c r="F3960" i="53" s="1"/>
  <c r="F3961" i="53" s="1"/>
  <c r="F3962" i="53" s="1"/>
  <c r="F3963" i="53" s="1"/>
  <c r="F3964" i="53" s="1"/>
  <c r="F3965" i="53" s="1"/>
  <c r="F3966" i="53" s="1"/>
  <c r="F3967" i="53" s="1"/>
  <c r="F3968" i="53" s="1"/>
  <c r="F3969" i="53" s="1"/>
  <c r="F3970" i="53" s="1"/>
  <c r="F3971" i="53" s="1"/>
  <c r="F3972" i="53" s="1"/>
  <c r="F3973" i="53" s="1"/>
  <c r="F3974" i="53" s="1"/>
  <c r="F3975" i="53" s="1"/>
  <c r="F3976" i="53" s="1"/>
  <c r="F3977" i="53" s="1"/>
  <c r="F3978" i="53" s="1"/>
  <c r="F3979" i="53" s="1"/>
  <c r="F3980" i="53" s="1"/>
  <c r="F3981" i="53" s="1"/>
  <c r="F3982" i="53" s="1"/>
  <c r="F3983" i="53" s="1"/>
  <c r="F3984" i="53" s="1"/>
  <c r="F3985" i="53" s="1"/>
  <c r="F3986" i="53" s="1"/>
  <c r="F3987" i="53" s="1"/>
  <c r="F3988" i="53" s="1"/>
  <c r="F3989" i="53" s="1"/>
  <c r="F3990" i="53" s="1"/>
  <c r="F3991" i="53" s="1"/>
  <c r="F3992" i="53" s="1"/>
  <c r="F3993" i="53" s="1"/>
  <c r="F3994" i="53" s="1"/>
  <c r="F3995" i="53" s="1"/>
  <c r="F3996" i="53" s="1"/>
  <c r="F3997" i="53" s="1"/>
  <c r="F3998" i="53" s="1"/>
  <c r="F3999" i="53" s="1"/>
  <c r="F4000" i="53" s="1"/>
  <c r="F4001" i="53" s="1"/>
  <c r="F4002" i="53" s="1"/>
  <c r="F4003" i="53" s="1"/>
  <c r="F4004" i="53" s="1"/>
  <c r="F4005" i="53" s="1"/>
  <c r="F4006" i="53" s="1"/>
  <c r="F4007" i="53" s="1"/>
  <c r="F4008" i="53" s="1"/>
  <c r="F4009" i="53" s="1"/>
  <c r="F4010" i="53" s="1"/>
  <c r="F4011" i="53" s="1"/>
  <c r="F4012" i="53" s="1"/>
  <c r="F4013" i="53" s="1"/>
  <c r="F4014" i="53" s="1"/>
  <c r="F4015" i="53" s="1"/>
  <c r="F4016" i="53" s="1"/>
  <c r="F4017" i="53" s="1"/>
  <c r="F4018" i="53" s="1"/>
  <c r="F4019" i="53" s="1"/>
  <c r="F4020" i="53" s="1"/>
  <c r="F4021" i="53" s="1"/>
  <c r="F4022" i="53" s="1"/>
  <c r="F4023" i="53" s="1"/>
  <c r="F4024" i="53" s="1"/>
  <c r="F4025" i="53" s="1"/>
  <c r="F4026" i="53" s="1"/>
  <c r="F4027" i="53" s="1"/>
  <c r="F4028" i="53" s="1"/>
  <c r="F4029" i="53" s="1"/>
  <c r="F4030" i="53" s="1"/>
  <c r="F4031" i="53" s="1"/>
  <c r="F4032" i="53" s="1"/>
  <c r="F4033" i="53" s="1"/>
  <c r="F4034" i="53" s="1"/>
  <c r="F4035" i="53" s="1"/>
  <c r="F4036" i="53" s="1"/>
  <c r="F4037" i="53" s="1"/>
  <c r="F4038" i="53" s="1"/>
  <c r="F4039" i="53" s="1"/>
  <c r="F4040" i="53" s="1"/>
  <c r="F4041" i="53" s="1"/>
  <c r="F4042" i="53" s="1"/>
  <c r="F4043" i="53" s="1"/>
  <c r="F4044" i="53" s="1"/>
  <c r="F4045" i="53" s="1"/>
  <c r="F4046" i="53" s="1"/>
  <c r="F4047" i="53" s="1"/>
  <c r="F4048" i="53" s="1"/>
  <c r="F4049" i="53" s="1"/>
  <c r="F4050" i="53" s="1"/>
  <c r="F4051" i="53" s="1"/>
  <c r="F4052" i="53" s="1"/>
  <c r="F4053" i="53" s="1"/>
  <c r="F4054" i="53" s="1"/>
  <c r="F4055" i="53" s="1"/>
  <c r="F4056" i="53" s="1"/>
  <c r="F4057" i="53" s="1"/>
  <c r="F4058" i="53" s="1"/>
  <c r="F4059" i="53" s="1"/>
  <c r="F4060" i="53" s="1"/>
  <c r="F4061" i="53" s="1"/>
  <c r="F4062" i="53" s="1"/>
  <c r="F4063" i="53" s="1"/>
  <c r="F4064" i="53" s="1"/>
  <c r="F4065" i="53" s="1"/>
  <c r="F4066" i="53" s="1"/>
  <c r="F4067" i="53" s="1"/>
  <c r="F4068" i="53" s="1"/>
  <c r="F4069" i="53" s="1"/>
  <c r="F4070" i="53" s="1"/>
  <c r="F4071" i="53" s="1"/>
  <c r="F4072" i="53" s="1"/>
  <c r="F4073" i="53" s="1"/>
  <c r="F4074" i="53" s="1"/>
  <c r="F4075" i="53" s="1"/>
  <c r="F4076" i="53" s="1"/>
  <c r="F4077" i="53" s="1"/>
  <c r="F4078" i="53" s="1"/>
  <c r="F4079" i="53" s="1"/>
  <c r="F4080" i="53" s="1"/>
  <c r="F4081" i="53" s="1"/>
  <c r="F4082" i="53" s="1"/>
  <c r="F4083" i="53" s="1"/>
  <c r="F4084" i="53" s="1"/>
  <c r="F4085" i="53" s="1"/>
  <c r="F4086" i="53" s="1"/>
  <c r="F4087" i="53" s="1"/>
  <c r="F4088" i="53" s="1"/>
  <c r="F4089" i="53" s="1"/>
  <c r="F4090" i="53" s="1"/>
  <c r="F4091" i="53" s="1"/>
  <c r="F4092" i="53" s="1"/>
  <c r="F4093" i="53" s="1"/>
  <c r="F4094" i="53" s="1"/>
  <c r="F4095" i="53" s="1"/>
  <c r="F4096" i="53" s="1"/>
  <c r="F4097" i="53" s="1"/>
  <c r="F4098" i="53" s="1"/>
  <c r="F4099" i="53" s="1"/>
  <c r="F4100" i="53" s="1"/>
  <c r="F4101" i="53" s="1"/>
  <c r="F4102" i="53" s="1"/>
  <c r="F4103" i="53" s="1"/>
  <c r="F4104" i="53" s="1"/>
  <c r="F4105" i="53" s="1"/>
  <c r="F4106" i="53" s="1"/>
  <c r="F4107" i="53" s="1"/>
  <c r="F4108" i="53" s="1"/>
  <c r="F4109" i="53" s="1"/>
  <c r="F4110" i="53" s="1"/>
  <c r="F4111" i="53" s="1"/>
  <c r="F4112" i="53" s="1"/>
  <c r="F4113" i="53" s="1"/>
  <c r="F4114" i="53" s="1"/>
  <c r="F4115" i="53" s="1"/>
  <c r="F4116" i="53" s="1"/>
  <c r="F4117" i="53" s="1"/>
  <c r="F4118" i="53" s="1"/>
  <c r="F4119" i="53" s="1"/>
  <c r="F4120" i="53" s="1"/>
  <c r="F4121" i="53" s="1"/>
  <c r="F4122" i="53" s="1"/>
  <c r="F4123" i="53" s="1"/>
  <c r="F4124" i="53" s="1"/>
  <c r="F4125" i="53" s="1"/>
  <c r="F4126" i="53" s="1"/>
  <c r="F4127" i="53" s="1"/>
  <c r="F4128" i="53" s="1"/>
  <c r="F4129" i="53" s="1"/>
  <c r="F4130" i="53" s="1"/>
  <c r="F4131" i="53" s="1"/>
  <c r="F4132" i="53" s="1"/>
  <c r="F4133" i="53" s="1"/>
  <c r="F4134" i="53" s="1"/>
  <c r="F4135" i="53" s="1"/>
  <c r="F4136" i="53" s="1"/>
  <c r="F4137" i="53" s="1"/>
  <c r="F4138" i="53" s="1"/>
  <c r="F4139" i="53" s="1"/>
  <c r="F4140" i="53" s="1"/>
  <c r="F4141" i="53" s="1"/>
  <c r="F4142" i="53" s="1"/>
  <c r="F4143" i="53" s="1"/>
  <c r="F4144" i="53" s="1"/>
  <c r="F4145" i="53" s="1"/>
  <c r="F4146" i="53" s="1"/>
  <c r="F4147" i="53" s="1"/>
  <c r="F4148" i="53" s="1"/>
  <c r="F4149" i="53" s="1"/>
  <c r="F4150" i="53" s="1"/>
  <c r="F4151" i="53" s="1"/>
  <c r="F4152" i="53" s="1"/>
  <c r="F4153" i="53" s="1"/>
  <c r="F4154" i="53" s="1"/>
  <c r="F4155" i="53" s="1"/>
  <c r="F4156" i="53" s="1"/>
  <c r="F4157" i="53" s="1"/>
  <c r="F4158" i="53" s="1"/>
  <c r="F4159" i="53" s="1"/>
  <c r="F4160" i="53" s="1"/>
  <c r="F4161" i="53" s="1"/>
  <c r="F4162" i="53" s="1"/>
  <c r="F4163" i="53" s="1"/>
  <c r="F4164" i="53" s="1"/>
  <c r="F4165" i="53" s="1"/>
  <c r="F4166" i="53" s="1"/>
  <c r="F4167" i="53" s="1"/>
  <c r="F4168" i="53" s="1"/>
  <c r="F4169" i="53" s="1"/>
  <c r="F4170" i="53" s="1"/>
  <c r="F4171" i="53" s="1"/>
  <c r="F4172" i="53" s="1"/>
  <c r="F4173" i="53" s="1"/>
  <c r="F4174" i="53" s="1"/>
  <c r="F4175" i="53" s="1"/>
  <c r="F4176" i="53" s="1"/>
  <c r="F4177" i="53" s="1"/>
  <c r="F4178" i="53" s="1"/>
  <c r="F4179" i="53" s="1"/>
  <c r="F4180" i="53" s="1"/>
  <c r="F4181" i="53" s="1"/>
  <c r="F4182" i="53" s="1"/>
  <c r="F4183" i="53" s="1"/>
  <c r="F4184" i="53" s="1"/>
  <c r="F4185" i="53" s="1"/>
  <c r="F4186" i="53" s="1"/>
  <c r="F4187" i="53" s="1"/>
  <c r="F4188" i="53" s="1"/>
  <c r="F4189" i="53" s="1"/>
  <c r="F4190" i="53" s="1"/>
  <c r="F4191" i="53" s="1"/>
  <c r="F4192" i="53" s="1"/>
  <c r="F4193" i="53" s="1"/>
  <c r="F4194" i="53" s="1"/>
  <c r="F4195" i="53" s="1"/>
  <c r="F4196" i="53" s="1"/>
  <c r="F4197" i="53" s="1"/>
  <c r="F4198" i="53" s="1"/>
  <c r="F4199" i="53" s="1"/>
  <c r="F4200" i="53" s="1"/>
  <c r="F4201" i="53" s="1"/>
  <c r="F4202" i="53" s="1"/>
  <c r="F4203" i="53" s="1"/>
  <c r="F4204" i="53" s="1"/>
  <c r="F4205" i="53" s="1"/>
  <c r="F4206" i="53" s="1"/>
  <c r="F4207" i="53" s="1"/>
  <c r="F4208" i="53" s="1"/>
  <c r="F4209" i="53" s="1"/>
  <c r="F4210" i="53" s="1"/>
  <c r="F4211" i="53" s="1"/>
  <c r="F4212" i="53" s="1"/>
  <c r="F4213" i="53" s="1"/>
  <c r="F4214" i="53" s="1"/>
  <c r="F4215" i="53" s="1"/>
  <c r="F4216" i="53" s="1"/>
  <c r="F4217" i="53" s="1"/>
  <c r="F4218" i="53" s="1"/>
  <c r="F4219" i="53" s="1"/>
  <c r="F4220" i="53" s="1"/>
  <c r="F4221" i="53" s="1"/>
  <c r="F4222" i="53" s="1"/>
  <c r="F4223" i="53" s="1"/>
  <c r="F4224" i="53" s="1"/>
  <c r="F4225" i="53" s="1"/>
  <c r="F4226" i="53" s="1"/>
  <c r="F4227" i="53" s="1"/>
  <c r="F4228" i="53" s="1"/>
  <c r="F4229" i="53" s="1"/>
  <c r="F4230" i="53" s="1"/>
  <c r="F4231" i="53" s="1"/>
  <c r="F4232" i="53" s="1"/>
  <c r="F4233" i="53" s="1"/>
  <c r="F4234" i="53" s="1"/>
  <c r="F4235" i="53" s="1"/>
  <c r="F4236" i="53" s="1"/>
  <c r="F4237" i="53" s="1"/>
  <c r="F4238" i="53" s="1"/>
  <c r="F4239" i="53" s="1"/>
  <c r="F4240" i="53" s="1"/>
  <c r="F4241" i="53" s="1"/>
  <c r="F4242" i="53" s="1"/>
  <c r="F4243" i="53" s="1"/>
  <c r="F4244" i="53" s="1"/>
  <c r="F4245" i="53" s="1"/>
  <c r="F4246" i="53" s="1"/>
  <c r="F4247" i="53" s="1"/>
  <c r="F4248" i="53" s="1"/>
  <c r="F4249" i="53" s="1"/>
  <c r="F4250" i="53" s="1"/>
  <c r="F4251" i="53" s="1"/>
  <c r="F4252" i="53" s="1"/>
  <c r="F4253" i="53" s="1"/>
  <c r="F4254" i="53" s="1"/>
  <c r="F4255" i="53" s="1"/>
  <c r="F4256" i="53" s="1"/>
  <c r="F4257" i="53" s="1"/>
  <c r="F4258" i="53" s="1"/>
  <c r="F4259" i="53" s="1"/>
  <c r="F4260" i="53" s="1"/>
  <c r="F4261" i="53" s="1"/>
  <c r="F4262" i="53" s="1"/>
  <c r="F4263" i="53" s="1"/>
  <c r="F4264" i="53" s="1"/>
  <c r="F4265" i="53" s="1"/>
  <c r="F4266" i="53" s="1"/>
  <c r="F4267" i="53" s="1"/>
  <c r="F4268" i="53" s="1"/>
  <c r="F4269" i="53" s="1"/>
  <c r="F4270" i="53" s="1"/>
  <c r="F4271" i="53" s="1"/>
  <c r="F4272" i="53" s="1"/>
  <c r="F4273" i="53" s="1"/>
  <c r="F4274" i="53" s="1"/>
  <c r="F4275" i="53" s="1"/>
  <c r="F4276" i="53" s="1"/>
  <c r="F4277" i="53" s="1"/>
  <c r="F4278" i="53" s="1"/>
  <c r="F4279" i="53" s="1"/>
  <c r="F4280" i="53" s="1"/>
  <c r="F4281" i="53" s="1"/>
  <c r="F4282" i="53" s="1"/>
  <c r="F4283" i="53" s="1"/>
  <c r="F4284" i="53" s="1"/>
  <c r="F4285" i="53" s="1"/>
  <c r="F4286" i="53" s="1"/>
  <c r="F4287" i="53" s="1"/>
  <c r="F4288" i="53" s="1"/>
  <c r="F4289" i="53" s="1"/>
  <c r="F4290" i="53" s="1"/>
  <c r="F4291" i="53" s="1"/>
  <c r="F4292" i="53" s="1"/>
  <c r="F4293" i="53" s="1"/>
  <c r="F4294" i="53" s="1"/>
  <c r="F4295" i="53" s="1"/>
  <c r="F4296" i="53" s="1"/>
  <c r="F4297" i="53" s="1"/>
  <c r="F4298" i="53" s="1"/>
  <c r="F4299" i="53" s="1"/>
  <c r="F4300" i="53" s="1"/>
  <c r="F4301" i="53" s="1"/>
  <c r="F4302" i="53" s="1"/>
  <c r="F4303" i="53" s="1"/>
  <c r="F4304" i="53" s="1"/>
  <c r="F4305" i="53" s="1"/>
  <c r="F4306" i="53" s="1"/>
  <c r="F4307" i="53" s="1"/>
  <c r="F4308" i="53" s="1"/>
  <c r="F4309" i="53" s="1"/>
  <c r="F4310" i="53" s="1"/>
  <c r="F4311" i="53" s="1"/>
  <c r="F4312" i="53" s="1"/>
  <c r="F4313" i="53" s="1"/>
  <c r="F4314" i="53" s="1"/>
  <c r="F4315" i="53" s="1"/>
  <c r="F4316" i="53" s="1"/>
  <c r="F4317" i="53" s="1"/>
  <c r="F4318" i="53" s="1"/>
  <c r="F4319" i="53" s="1"/>
  <c r="F4320" i="53" s="1"/>
  <c r="F4321" i="53" s="1"/>
  <c r="F4322" i="53" s="1"/>
  <c r="F4323" i="53" s="1"/>
  <c r="F4324" i="53" s="1"/>
  <c r="F4325" i="53" s="1"/>
  <c r="F4326" i="53" s="1"/>
  <c r="F4327" i="53" s="1"/>
  <c r="F4328" i="53" s="1"/>
  <c r="F4329" i="53" s="1"/>
  <c r="F4330" i="53" s="1"/>
  <c r="F4331" i="53" s="1"/>
  <c r="F4332" i="53" s="1"/>
  <c r="F4333" i="53" s="1"/>
  <c r="F4334" i="53" s="1"/>
  <c r="F4335" i="53" s="1"/>
  <c r="F4336" i="53" s="1"/>
  <c r="F4337" i="53" s="1"/>
  <c r="F4338" i="53" s="1"/>
  <c r="F4339" i="53" s="1"/>
  <c r="F4340" i="53" s="1"/>
  <c r="F4341" i="53" s="1"/>
  <c r="F4342" i="53" s="1"/>
  <c r="F4343" i="53" s="1"/>
  <c r="F4344" i="53" s="1"/>
  <c r="F4345" i="53" s="1"/>
  <c r="F4346" i="53" s="1"/>
  <c r="F4347" i="53" s="1"/>
  <c r="F4348" i="53" s="1"/>
  <c r="F4349" i="53" s="1"/>
  <c r="F4350" i="53" s="1"/>
  <c r="F4351" i="53" s="1"/>
  <c r="F4352" i="53" s="1"/>
  <c r="F4353" i="53" s="1"/>
  <c r="F4354" i="53" s="1"/>
  <c r="F4355" i="53" s="1"/>
  <c r="F4356" i="53" s="1"/>
  <c r="F4357" i="53" s="1"/>
  <c r="F4358" i="53" s="1"/>
  <c r="F4359" i="53" s="1"/>
  <c r="F4360" i="53" s="1"/>
  <c r="F4361" i="53" s="1"/>
  <c r="F4362" i="53" s="1"/>
  <c r="F4363" i="53" s="1"/>
  <c r="F4364" i="53" s="1"/>
  <c r="F4365" i="53" s="1"/>
  <c r="F4366" i="53" s="1"/>
  <c r="F4367" i="53" s="1"/>
  <c r="F4368" i="53" s="1"/>
  <c r="F4369" i="53" s="1"/>
  <c r="F4370" i="53" s="1"/>
  <c r="F4371" i="53" s="1"/>
  <c r="F4372" i="53" s="1"/>
  <c r="F4373" i="53" s="1"/>
  <c r="F4374" i="53" s="1"/>
  <c r="F4375" i="53" s="1"/>
  <c r="F4376" i="53" s="1"/>
  <c r="F4377" i="53" s="1"/>
  <c r="F4378" i="53" s="1"/>
  <c r="F4379" i="53" s="1"/>
  <c r="F4380" i="53" s="1"/>
  <c r="F4381" i="53" s="1"/>
  <c r="F4382" i="53" s="1"/>
  <c r="F4383" i="53" s="1"/>
  <c r="F4384" i="53" s="1"/>
  <c r="F4385" i="53" s="1"/>
  <c r="F4386" i="53" s="1"/>
  <c r="F4387" i="53" s="1"/>
  <c r="F4388" i="53" s="1"/>
  <c r="F4389" i="53" s="1"/>
  <c r="F4390" i="53" s="1"/>
  <c r="F4391" i="53" s="1"/>
  <c r="F4392" i="53" s="1"/>
  <c r="F4393" i="53" s="1"/>
  <c r="F4394" i="53" s="1"/>
  <c r="F4395" i="53" s="1"/>
  <c r="F4396" i="53" s="1"/>
  <c r="F4397" i="53" s="1"/>
  <c r="F4398" i="53" s="1"/>
  <c r="F4399" i="53" s="1"/>
  <c r="F4400" i="53" s="1"/>
  <c r="F4401" i="53" s="1"/>
  <c r="F4402" i="53" s="1"/>
  <c r="F4403" i="53" s="1"/>
  <c r="F4404" i="53" s="1"/>
  <c r="F4405" i="53" s="1"/>
  <c r="F4406" i="53" s="1"/>
  <c r="F4407" i="53" s="1"/>
  <c r="F4408" i="53" s="1"/>
  <c r="F4409" i="53" s="1"/>
  <c r="F4410" i="53" s="1"/>
  <c r="F4411" i="53" s="1"/>
  <c r="F4412" i="53" s="1"/>
  <c r="F4413" i="53" s="1"/>
  <c r="F4414" i="53" s="1"/>
  <c r="F4415" i="53" s="1"/>
  <c r="F4416" i="53" s="1"/>
  <c r="F4417" i="53" s="1"/>
  <c r="F4418" i="53" s="1"/>
  <c r="F4419" i="53" s="1"/>
  <c r="F4420" i="53" s="1"/>
  <c r="F4421" i="53" s="1"/>
  <c r="F4422" i="53" s="1"/>
  <c r="F4423" i="53" s="1"/>
  <c r="F4424" i="53" s="1"/>
  <c r="F4425" i="53" s="1"/>
  <c r="F4426" i="53" s="1"/>
  <c r="F4427" i="53" s="1"/>
  <c r="F4428" i="53" s="1"/>
  <c r="F4429" i="53" s="1"/>
  <c r="F4430" i="53" s="1"/>
  <c r="F4431" i="53" s="1"/>
  <c r="F4432" i="53" s="1"/>
  <c r="F4433" i="53" s="1"/>
  <c r="F4434" i="53" s="1"/>
  <c r="F4435" i="53" s="1"/>
  <c r="F4436" i="53" s="1"/>
  <c r="F4437" i="53" s="1"/>
  <c r="F4438" i="53" s="1"/>
  <c r="F4439" i="53" s="1"/>
  <c r="F4440" i="53" s="1"/>
  <c r="F4441" i="53" s="1"/>
  <c r="F4442" i="53" s="1"/>
  <c r="F4443" i="53" s="1"/>
  <c r="F4444" i="53" s="1"/>
  <c r="F4445" i="53" s="1"/>
  <c r="F4446" i="53" s="1"/>
  <c r="F4447" i="53" s="1"/>
  <c r="F4448" i="53" s="1"/>
  <c r="F4449" i="53" s="1"/>
  <c r="F4450" i="53" s="1"/>
  <c r="F4451" i="53" s="1"/>
  <c r="F4452" i="53" s="1"/>
  <c r="F4453" i="53" s="1"/>
  <c r="F4454" i="53" s="1"/>
  <c r="F4455" i="53" s="1"/>
  <c r="F4456" i="53" s="1"/>
  <c r="F4457" i="53" s="1"/>
  <c r="F4458" i="53" s="1"/>
  <c r="F4459" i="53" s="1"/>
  <c r="F4460" i="53" s="1"/>
  <c r="F4461" i="53" s="1"/>
  <c r="F4462" i="53" s="1"/>
  <c r="F4463" i="53" s="1"/>
  <c r="F4464" i="53" s="1"/>
  <c r="F4465" i="53" s="1"/>
  <c r="F4466" i="53" s="1"/>
  <c r="F4467" i="53" s="1"/>
  <c r="F4468" i="53" s="1"/>
  <c r="F4469" i="53" s="1"/>
  <c r="F4470" i="53" s="1"/>
  <c r="F4471" i="53" s="1"/>
  <c r="F4472" i="53" s="1"/>
  <c r="F4473" i="53" s="1"/>
  <c r="F4474" i="53" s="1"/>
  <c r="F4475" i="53" s="1"/>
  <c r="F4476" i="53" s="1"/>
  <c r="F4477" i="53" s="1"/>
  <c r="F4478" i="53" s="1"/>
  <c r="F4479" i="53" s="1"/>
  <c r="F4480" i="53" s="1"/>
  <c r="F4481" i="53" s="1"/>
  <c r="F4482" i="53" s="1"/>
  <c r="F4483" i="53" s="1"/>
  <c r="F4484" i="53" s="1"/>
  <c r="F4485" i="53" s="1"/>
  <c r="F4486" i="53" s="1"/>
  <c r="F4487" i="53" s="1"/>
  <c r="F4488" i="53" s="1"/>
  <c r="F4489" i="53" s="1"/>
  <c r="F4490" i="53" s="1"/>
  <c r="F4491" i="53" s="1"/>
  <c r="F4492" i="53" s="1"/>
  <c r="F4493" i="53" s="1"/>
  <c r="F4494" i="53" s="1"/>
  <c r="F4495" i="53" s="1"/>
  <c r="F4496" i="53" s="1"/>
  <c r="F4497" i="53" s="1"/>
  <c r="F4498" i="53" s="1"/>
  <c r="F4499" i="53" s="1"/>
  <c r="F4500" i="53" s="1"/>
  <c r="F4501" i="53" s="1"/>
  <c r="F4502" i="53" s="1"/>
  <c r="F4503" i="53" s="1"/>
  <c r="F4504" i="53" s="1"/>
  <c r="F4505" i="53" s="1"/>
  <c r="F4506" i="53" s="1"/>
  <c r="F4507" i="53" s="1"/>
  <c r="F4508" i="53" s="1"/>
  <c r="F4509" i="53" s="1"/>
  <c r="F4510" i="53" s="1"/>
  <c r="F4511" i="53" s="1"/>
  <c r="F4512" i="53" s="1"/>
  <c r="F4513" i="53" s="1"/>
  <c r="F4514" i="53" s="1"/>
  <c r="F4515" i="53" s="1"/>
  <c r="F4516" i="53" s="1"/>
  <c r="F4517" i="53" s="1"/>
  <c r="F4518" i="53" s="1"/>
  <c r="F4519" i="53" s="1"/>
  <c r="F4520" i="53" s="1"/>
  <c r="F4521" i="53" s="1"/>
  <c r="F4522" i="53" s="1"/>
  <c r="F4523" i="53" s="1"/>
  <c r="F4524" i="53" s="1"/>
  <c r="F4525" i="53" s="1"/>
  <c r="F4526" i="53" s="1"/>
  <c r="F4527" i="53" s="1"/>
  <c r="F4528" i="53" s="1"/>
  <c r="F4529" i="53" s="1"/>
  <c r="F4530" i="53" s="1"/>
  <c r="F4531" i="53" s="1"/>
  <c r="F4532" i="53" s="1"/>
  <c r="F4533" i="53" s="1"/>
  <c r="F4534" i="53" s="1"/>
  <c r="F4535" i="53" s="1"/>
  <c r="F4536" i="53" s="1"/>
  <c r="F4537" i="53" s="1"/>
  <c r="F4538" i="53" s="1"/>
  <c r="F4539" i="53" s="1"/>
  <c r="F4540" i="53" s="1"/>
  <c r="F4541" i="53" s="1"/>
  <c r="F4542" i="53" s="1"/>
  <c r="F4543" i="53" s="1"/>
  <c r="F4544" i="53" s="1"/>
  <c r="F4545" i="53" s="1"/>
  <c r="F4546" i="53" s="1"/>
  <c r="F4547" i="53" s="1"/>
  <c r="F4548" i="53" s="1"/>
  <c r="F4549" i="53" s="1"/>
  <c r="F4550" i="53" s="1"/>
  <c r="F4551" i="53" s="1"/>
  <c r="F4552" i="53" s="1"/>
  <c r="F4553" i="53" s="1"/>
  <c r="F4554" i="53" s="1"/>
  <c r="F4555" i="53" s="1"/>
  <c r="F4556" i="53" s="1"/>
  <c r="F4557" i="53" s="1"/>
  <c r="F4558" i="53" s="1"/>
  <c r="F4559" i="53" s="1"/>
  <c r="F4560" i="53" s="1"/>
  <c r="F4561" i="53" s="1"/>
  <c r="F4562" i="53" s="1"/>
  <c r="F4563" i="53" s="1"/>
  <c r="F4564" i="53" s="1"/>
  <c r="F4565" i="53" s="1"/>
  <c r="F4566" i="53" s="1"/>
  <c r="F4567" i="53" s="1"/>
  <c r="F4568" i="53" s="1"/>
  <c r="F4569" i="53" s="1"/>
  <c r="F4570" i="53" s="1"/>
  <c r="F4571" i="53" s="1"/>
  <c r="F4572" i="53" s="1"/>
  <c r="F4573" i="53" s="1"/>
  <c r="F4574" i="53" s="1"/>
  <c r="F4575" i="53" s="1"/>
  <c r="F4576" i="53" s="1"/>
  <c r="F4577" i="53" s="1"/>
  <c r="F4578" i="53" s="1"/>
  <c r="F4579" i="53" s="1"/>
  <c r="F4580" i="53" s="1"/>
  <c r="F4581" i="53" s="1"/>
  <c r="F4582" i="53" s="1"/>
  <c r="F4583" i="53" s="1"/>
  <c r="F4584" i="53" s="1"/>
  <c r="F4585" i="53" s="1"/>
  <c r="F4586" i="53" s="1"/>
  <c r="F4587" i="53" s="1"/>
  <c r="F4588" i="53" s="1"/>
  <c r="F4589" i="53" s="1"/>
  <c r="F4590" i="53" s="1"/>
  <c r="F4591" i="53" s="1"/>
  <c r="F4592" i="53" s="1"/>
  <c r="F4593" i="53" s="1"/>
  <c r="F4594" i="53" s="1"/>
  <c r="F4595" i="53" s="1"/>
  <c r="F4596" i="53" s="1"/>
  <c r="F4597" i="53" s="1"/>
  <c r="F4598" i="53" s="1"/>
  <c r="F4599" i="53" s="1"/>
  <c r="F4600" i="53" s="1"/>
  <c r="F4601" i="53" s="1"/>
  <c r="F4602" i="53" s="1"/>
  <c r="F4603" i="53" s="1"/>
  <c r="F4604" i="53" s="1"/>
  <c r="F4605" i="53" s="1"/>
  <c r="F4606" i="53" s="1"/>
  <c r="F4607" i="53" s="1"/>
  <c r="F4608" i="53" s="1"/>
  <c r="F4609" i="53" s="1"/>
  <c r="F4610" i="53" s="1"/>
  <c r="F4611" i="53" s="1"/>
  <c r="F4612" i="53" s="1"/>
  <c r="F4613" i="53" s="1"/>
  <c r="F4614" i="53" s="1"/>
  <c r="F4615" i="53" s="1"/>
  <c r="F4616" i="53" s="1"/>
  <c r="F4617" i="53" s="1"/>
  <c r="F4618" i="53" s="1"/>
  <c r="F4619" i="53" s="1"/>
  <c r="F4620" i="53" s="1"/>
  <c r="F4621" i="53" s="1"/>
  <c r="F4622" i="53" s="1"/>
  <c r="F4623" i="53" s="1"/>
  <c r="F4624" i="53" s="1"/>
  <c r="F4625" i="53" s="1"/>
  <c r="F4626" i="53" s="1"/>
  <c r="F4627" i="53" s="1"/>
  <c r="F4628" i="53" s="1"/>
  <c r="F4629" i="53" s="1"/>
  <c r="F4630" i="53" s="1"/>
  <c r="F4631" i="53" s="1"/>
  <c r="F4632" i="53" s="1"/>
  <c r="F4633" i="53" s="1"/>
  <c r="F4634" i="53" s="1"/>
  <c r="F4635" i="53" s="1"/>
  <c r="F4636" i="53" s="1"/>
  <c r="F4637" i="53" s="1"/>
  <c r="F4638" i="53" s="1"/>
  <c r="F4639" i="53" s="1"/>
  <c r="F4640" i="53" s="1"/>
  <c r="F4641" i="53" s="1"/>
  <c r="F4642" i="53" s="1"/>
  <c r="F4643" i="53" s="1"/>
  <c r="F4644" i="53" s="1"/>
  <c r="F4645" i="53" s="1"/>
  <c r="F4646" i="53" s="1"/>
  <c r="F4647" i="53" s="1"/>
  <c r="F4648" i="53" s="1"/>
  <c r="F4649" i="53" s="1"/>
  <c r="F4650" i="53" s="1"/>
  <c r="F4651" i="53" s="1"/>
  <c r="F4652" i="53" s="1"/>
  <c r="F4653" i="53" s="1"/>
  <c r="F4654" i="53" s="1"/>
  <c r="F4655" i="53" s="1"/>
  <c r="F4656" i="53" s="1"/>
  <c r="F4657" i="53" s="1"/>
  <c r="F4658" i="53" s="1"/>
  <c r="F4659" i="53" s="1"/>
  <c r="F4660" i="53" s="1"/>
  <c r="F4661" i="53" s="1"/>
  <c r="F4662" i="53" s="1"/>
  <c r="F4663" i="53" s="1"/>
  <c r="F4664" i="53" s="1"/>
  <c r="F4665" i="53" s="1"/>
  <c r="F4666" i="53" s="1"/>
  <c r="F4667" i="53" s="1"/>
  <c r="F4668" i="53" s="1"/>
  <c r="F4669" i="53" s="1"/>
  <c r="F4670" i="53" s="1"/>
  <c r="F4671" i="53" s="1"/>
  <c r="F4672" i="53" s="1"/>
  <c r="F4673" i="53" s="1"/>
  <c r="F4674" i="53" s="1"/>
  <c r="F4675" i="53" s="1"/>
  <c r="F4676" i="53" s="1"/>
  <c r="F4677" i="53" s="1"/>
  <c r="F4678" i="53" s="1"/>
  <c r="F4679" i="53" s="1"/>
  <c r="F4680" i="53" s="1"/>
  <c r="F4681" i="53" s="1"/>
  <c r="F4682" i="53" s="1"/>
  <c r="F4683" i="53" s="1"/>
  <c r="F4684" i="53" s="1"/>
  <c r="F4685" i="53" s="1"/>
  <c r="F4686" i="53" s="1"/>
  <c r="F4687" i="53" s="1"/>
  <c r="F4688" i="53" s="1"/>
  <c r="F4689" i="53" s="1"/>
  <c r="F4690" i="53" s="1"/>
  <c r="F4691" i="53" s="1"/>
  <c r="F4692" i="53" s="1"/>
  <c r="F4693" i="53" s="1"/>
  <c r="F4694" i="53" s="1"/>
  <c r="F4695" i="53" s="1"/>
  <c r="F4696" i="53" s="1"/>
  <c r="F4697" i="53" s="1"/>
  <c r="F4698" i="53" s="1"/>
  <c r="F4699" i="53" s="1"/>
  <c r="F4700" i="53" s="1"/>
  <c r="F4701" i="53" s="1"/>
  <c r="F4702" i="53" s="1"/>
  <c r="F4703" i="53" s="1"/>
  <c r="F4704" i="53" s="1"/>
  <c r="F4705" i="53" s="1"/>
  <c r="F4706" i="53" s="1"/>
  <c r="F4707" i="53" s="1"/>
  <c r="F4708" i="53" s="1"/>
  <c r="F4709" i="53" s="1"/>
  <c r="F4710" i="53" s="1"/>
  <c r="F4711" i="53" s="1"/>
  <c r="F4712" i="53" s="1"/>
  <c r="F4713" i="53" s="1"/>
  <c r="F4714" i="53" s="1"/>
  <c r="F4715" i="53" s="1"/>
  <c r="F4716" i="53" s="1"/>
  <c r="F4717" i="53" s="1"/>
  <c r="F4718" i="53" s="1"/>
  <c r="F4719" i="53" s="1"/>
  <c r="F4720" i="53" s="1"/>
  <c r="F4721" i="53" s="1"/>
  <c r="F4722" i="53" s="1"/>
  <c r="F4723" i="53" s="1"/>
  <c r="F4724" i="53" s="1"/>
  <c r="F4725" i="53" s="1"/>
  <c r="F4726" i="53" s="1"/>
  <c r="F4727" i="53" s="1"/>
  <c r="F4728" i="53" s="1"/>
  <c r="F4729" i="53" s="1"/>
  <c r="F4730" i="53" s="1"/>
  <c r="F4731" i="53" s="1"/>
  <c r="F4732" i="53" s="1"/>
  <c r="F4733" i="53" s="1"/>
  <c r="F4734" i="53" s="1"/>
  <c r="F4735" i="53" s="1"/>
  <c r="F4736" i="53" s="1"/>
  <c r="F4737" i="53" s="1"/>
  <c r="F4738" i="53" s="1"/>
  <c r="F4739" i="53" s="1"/>
  <c r="F4740" i="53" s="1"/>
  <c r="F4741" i="53" s="1"/>
  <c r="F4742" i="53" s="1"/>
  <c r="F4743" i="53" s="1"/>
  <c r="F4744" i="53" s="1"/>
  <c r="F4745" i="53" s="1"/>
  <c r="F4746" i="53" s="1"/>
  <c r="F4747" i="53" s="1"/>
  <c r="F4748" i="53" s="1"/>
  <c r="F4749" i="53" s="1"/>
  <c r="F4750" i="53" s="1"/>
  <c r="F4751" i="53" s="1"/>
  <c r="F4752" i="53" s="1"/>
  <c r="F4753" i="53" s="1"/>
  <c r="F4754" i="53" s="1"/>
  <c r="F4755" i="53" s="1"/>
  <c r="F4756" i="53" s="1"/>
  <c r="F4757" i="53" s="1"/>
  <c r="F4758" i="53" s="1"/>
  <c r="F4759" i="53" s="1"/>
  <c r="F4760" i="53" s="1"/>
  <c r="F4761" i="53" s="1"/>
  <c r="F4762" i="53" s="1"/>
  <c r="F4763" i="53" s="1"/>
  <c r="F4764" i="53" s="1"/>
  <c r="F4765" i="53" s="1"/>
  <c r="F4766" i="53" s="1"/>
  <c r="F4767" i="53" s="1"/>
  <c r="F4768" i="53" s="1"/>
  <c r="F4769" i="53" s="1"/>
  <c r="F4770" i="53" s="1"/>
  <c r="F4771" i="53" s="1"/>
  <c r="F4772" i="53" s="1"/>
  <c r="F4773" i="53" s="1"/>
  <c r="F4774" i="53" s="1"/>
  <c r="F4775" i="53" s="1"/>
  <c r="F4776" i="53" s="1"/>
  <c r="F4777" i="53" s="1"/>
  <c r="F4778" i="53" s="1"/>
  <c r="F4779" i="53" s="1"/>
  <c r="F4780" i="53" s="1"/>
  <c r="F4781" i="53" s="1"/>
  <c r="F4782" i="53" s="1"/>
  <c r="F4783" i="53" s="1"/>
  <c r="F4784" i="53" s="1"/>
  <c r="F4785" i="53" s="1"/>
  <c r="F4786" i="53" s="1"/>
  <c r="F4787" i="53" s="1"/>
  <c r="F4788" i="53" s="1"/>
  <c r="F4789" i="53" s="1"/>
  <c r="F4790" i="53" s="1"/>
  <c r="F4791" i="53" s="1"/>
  <c r="F4792" i="53" s="1"/>
  <c r="F4793" i="53" s="1"/>
  <c r="F4794" i="53" s="1"/>
  <c r="F4795" i="53" s="1"/>
  <c r="F4796" i="53" s="1"/>
  <c r="F4797" i="53" s="1"/>
  <c r="F4798" i="53" s="1"/>
  <c r="F4799" i="53" s="1"/>
  <c r="F4800" i="53" s="1"/>
  <c r="F4801" i="53" s="1"/>
  <c r="F4802" i="53" s="1"/>
  <c r="F4803" i="53" s="1"/>
  <c r="F4804" i="53" s="1"/>
  <c r="F4805" i="53" s="1"/>
  <c r="F4806" i="53" s="1"/>
  <c r="F4807" i="53" s="1"/>
  <c r="F4808" i="53" s="1"/>
  <c r="F4809" i="53" s="1"/>
  <c r="F4810" i="53" s="1"/>
  <c r="F4811" i="53" s="1"/>
  <c r="F4812" i="53" s="1"/>
  <c r="F4813" i="53" s="1"/>
  <c r="F4814" i="53" s="1"/>
  <c r="F4815" i="53" s="1"/>
  <c r="F4816" i="53" s="1"/>
  <c r="F4817" i="53" s="1"/>
  <c r="F4818" i="53" s="1"/>
  <c r="F4819" i="53" s="1"/>
  <c r="F4820" i="53" s="1"/>
  <c r="F4821" i="53" s="1"/>
  <c r="F4822" i="53" s="1"/>
  <c r="F4823" i="53" s="1"/>
  <c r="F4824" i="53" s="1"/>
  <c r="F4825" i="53" s="1"/>
  <c r="F4826" i="53" s="1"/>
  <c r="F4827" i="53" s="1"/>
  <c r="F4828" i="53" s="1"/>
  <c r="F4829" i="53" s="1"/>
  <c r="F4830" i="53" s="1"/>
  <c r="F4831" i="53" s="1"/>
  <c r="F4832" i="53" s="1"/>
  <c r="F4833" i="53" s="1"/>
  <c r="F4834" i="53" s="1"/>
  <c r="F4835" i="53" s="1"/>
  <c r="F4836" i="53" s="1"/>
  <c r="F4837" i="53" s="1"/>
  <c r="F4838" i="53" s="1"/>
  <c r="F4839" i="53" s="1"/>
  <c r="F4840" i="53" s="1"/>
  <c r="F4841" i="53" s="1"/>
  <c r="F4842" i="53" s="1"/>
  <c r="F4843" i="53" s="1"/>
  <c r="F4844" i="53" s="1"/>
  <c r="F4845" i="53" s="1"/>
  <c r="F4846" i="53" s="1"/>
  <c r="F4847" i="53" s="1"/>
  <c r="F4848" i="53" s="1"/>
  <c r="F4849" i="53" s="1"/>
  <c r="F4850" i="53" s="1"/>
  <c r="F4851" i="53" s="1"/>
  <c r="F4852" i="53" s="1"/>
  <c r="F4853" i="53" s="1"/>
  <c r="F4854" i="53" s="1"/>
  <c r="F4855" i="53" s="1"/>
  <c r="F4856" i="53" s="1"/>
  <c r="F4857" i="53" s="1"/>
  <c r="F4858" i="53" s="1"/>
  <c r="F4859" i="53" s="1"/>
  <c r="F4860" i="53" s="1"/>
  <c r="F4861" i="53" s="1"/>
  <c r="F4862" i="53" s="1"/>
  <c r="F4863" i="53" s="1"/>
  <c r="F4864" i="53" s="1"/>
  <c r="F4865" i="53" s="1"/>
  <c r="F4866" i="53" s="1"/>
  <c r="F4867" i="53" s="1"/>
  <c r="F4868" i="53" s="1"/>
  <c r="F4869" i="53" s="1"/>
  <c r="F4870" i="53" s="1"/>
  <c r="F4871" i="53" s="1"/>
  <c r="F4872" i="53" s="1"/>
  <c r="F4873" i="53" s="1"/>
  <c r="F4874" i="53" s="1"/>
  <c r="F4875" i="53" s="1"/>
  <c r="F4876" i="53" s="1"/>
  <c r="F4877" i="53" s="1"/>
  <c r="F4878" i="53" s="1"/>
  <c r="F4879" i="53" s="1"/>
  <c r="F4880" i="53" s="1"/>
  <c r="F4881" i="53" s="1"/>
  <c r="F4882" i="53" s="1"/>
  <c r="F4883" i="53" s="1"/>
  <c r="F4884" i="53" s="1"/>
  <c r="F4885" i="53" s="1"/>
  <c r="F4886" i="53" s="1"/>
  <c r="F4887" i="53" s="1"/>
  <c r="F4888" i="53" s="1"/>
  <c r="F4889" i="53" s="1"/>
  <c r="F4890" i="53" s="1"/>
  <c r="F4891" i="53" s="1"/>
  <c r="F4892" i="53" s="1"/>
  <c r="F4893" i="53" s="1"/>
  <c r="F4894" i="53" s="1"/>
  <c r="F4895" i="53" s="1"/>
  <c r="F4896" i="53" s="1"/>
  <c r="F4897" i="53" s="1"/>
  <c r="F4898" i="53" s="1"/>
  <c r="F4899" i="53" s="1"/>
  <c r="F4900" i="53" s="1"/>
  <c r="F4901" i="53" s="1"/>
  <c r="F4902" i="53" s="1"/>
  <c r="F4903" i="53" s="1"/>
  <c r="F4904" i="53" s="1"/>
  <c r="F4905" i="53" s="1"/>
  <c r="F4906" i="53" s="1"/>
  <c r="F4907" i="53" s="1"/>
  <c r="F4908" i="53" s="1"/>
  <c r="F4909" i="53" s="1"/>
  <c r="F4910" i="53" s="1"/>
  <c r="F4911" i="53" s="1"/>
  <c r="F4912" i="53" s="1"/>
  <c r="F4913" i="53" s="1"/>
  <c r="F4914" i="53" s="1"/>
  <c r="F4915" i="53" s="1"/>
  <c r="F4916" i="53" s="1"/>
  <c r="F4917" i="53" s="1"/>
  <c r="F4918" i="53" s="1"/>
  <c r="F4919" i="53" s="1"/>
  <c r="F4920" i="53" s="1"/>
  <c r="F4921" i="53" s="1"/>
  <c r="F4922" i="53" s="1"/>
  <c r="F4923" i="53" s="1"/>
  <c r="F4924" i="53" s="1"/>
  <c r="F4925" i="53" s="1"/>
  <c r="F4926" i="53" s="1"/>
  <c r="F4927" i="53" s="1"/>
  <c r="F4928" i="53" s="1"/>
  <c r="F4929" i="53" s="1"/>
  <c r="F4930" i="53" s="1"/>
  <c r="F4931" i="53" s="1"/>
  <c r="F4932" i="53" s="1"/>
  <c r="F4933" i="53" s="1"/>
  <c r="F4934" i="53" s="1"/>
  <c r="F4935" i="53" s="1"/>
  <c r="F4936" i="53" s="1"/>
  <c r="F4937" i="53" s="1"/>
  <c r="F4938" i="53" s="1"/>
  <c r="F4939" i="53" s="1"/>
  <c r="F4940" i="53" s="1"/>
  <c r="F4941" i="53" s="1"/>
  <c r="F4942" i="53" s="1"/>
  <c r="F4943" i="53" s="1"/>
  <c r="F4944" i="53" s="1"/>
  <c r="F4945" i="53" s="1"/>
  <c r="F4946" i="53" s="1"/>
  <c r="F4947" i="53" s="1"/>
  <c r="F4948" i="53" s="1"/>
  <c r="F4949" i="53" s="1"/>
  <c r="F4950" i="53" s="1"/>
  <c r="F4951" i="53" s="1"/>
  <c r="F4952" i="53" s="1"/>
  <c r="F4953" i="53" s="1"/>
  <c r="F4954" i="53" s="1"/>
  <c r="F4955" i="53" s="1"/>
  <c r="F4956" i="53" s="1"/>
  <c r="F4957" i="53" s="1"/>
  <c r="F4958" i="53" s="1"/>
  <c r="F4959" i="53" s="1"/>
  <c r="F4960" i="53" s="1"/>
  <c r="F4961" i="53" s="1"/>
  <c r="F4962" i="53" s="1"/>
  <c r="F4963" i="53" s="1"/>
  <c r="F4964" i="53" s="1"/>
  <c r="F4965" i="53" s="1"/>
  <c r="F4966" i="53" s="1"/>
  <c r="F4967" i="53" s="1"/>
  <c r="F4968" i="53" s="1"/>
  <c r="F4969" i="53" s="1"/>
  <c r="F4970" i="53" s="1"/>
  <c r="F4971" i="53" s="1"/>
  <c r="F4972" i="53" s="1"/>
  <c r="F4973" i="53" s="1"/>
  <c r="F4974" i="53" s="1"/>
  <c r="F4975" i="53" s="1"/>
  <c r="F4976" i="53" s="1"/>
  <c r="F4977" i="53" s="1"/>
  <c r="F4978" i="53" s="1"/>
  <c r="F4979" i="53" s="1"/>
  <c r="F4980" i="53" s="1"/>
  <c r="F4981" i="53" s="1"/>
  <c r="F4982" i="53" s="1"/>
  <c r="F4983" i="53" s="1"/>
  <c r="F4984" i="53" s="1"/>
  <c r="F4985" i="53" s="1"/>
  <c r="F4986" i="53" s="1"/>
  <c r="F4987" i="53" s="1"/>
  <c r="F4988" i="53" s="1"/>
  <c r="F4989" i="53" s="1"/>
  <c r="F4990" i="53" s="1"/>
  <c r="F4991" i="53" s="1"/>
  <c r="F4992" i="53" s="1"/>
  <c r="F4993" i="53" s="1"/>
  <c r="F4994" i="53" s="1"/>
  <c r="F4995" i="53" s="1"/>
  <c r="F4996" i="53" s="1"/>
  <c r="F4997" i="53" s="1"/>
  <c r="F4998" i="53" s="1"/>
  <c r="F4999" i="53" s="1"/>
  <c r="F5000" i="53" s="1"/>
  <c r="F5001" i="53" s="1"/>
  <c r="F5002" i="53" s="1"/>
  <c r="F5003" i="53" s="1"/>
  <c r="F5004" i="53" s="1"/>
  <c r="F5005" i="53" s="1"/>
  <c r="F5006" i="53" s="1"/>
  <c r="F5007" i="53" s="1"/>
  <c r="F5008" i="53" s="1"/>
  <c r="F5009" i="53" s="1"/>
  <c r="F5010" i="53" s="1"/>
  <c r="F5011" i="53" s="1"/>
  <c r="F5012" i="53" s="1"/>
  <c r="F5013" i="53" s="1"/>
  <c r="F5014" i="53" s="1"/>
  <c r="F5015" i="53" s="1"/>
  <c r="F5016" i="53" s="1"/>
  <c r="F5017" i="53" s="1"/>
  <c r="F5018" i="53" s="1"/>
  <c r="F5019" i="53" s="1"/>
  <c r="F5020" i="53" s="1"/>
  <c r="F5021" i="53" s="1"/>
  <c r="F5022" i="53" s="1"/>
  <c r="F5023" i="53" s="1"/>
  <c r="F5024" i="53" s="1"/>
  <c r="F5025" i="53" s="1"/>
  <c r="F5026" i="53" s="1"/>
  <c r="F5027" i="53" s="1"/>
  <c r="F5028" i="53" s="1"/>
  <c r="F5029" i="53" s="1"/>
  <c r="F5030" i="53" s="1"/>
  <c r="F5031" i="53" s="1"/>
  <c r="F5032" i="53" s="1"/>
  <c r="F5033" i="53" s="1"/>
  <c r="F5034" i="53" s="1"/>
  <c r="F5035" i="53" s="1"/>
  <c r="F5036" i="53" s="1"/>
  <c r="F5037" i="53" s="1"/>
  <c r="F5038" i="53" s="1"/>
  <c r="F5039" i="53" s="1"/>
  <c r="F5040" i="53" s="1"/>
  <c r="F5041" i="53" s="1"/>
  <c r="F5042" i="53" s="1"/>
  <c r="F5043" i="53" s="1"/>
  <c r="F5044" i="53" s="1"/>
  <c r="F5045" i="53" s="1"/>
  <c r="F5046" i="53" s="1"/>
  <c r="F5047" i="53" s="1"/>
  <c r="F5048" i="53" s="1"/>
  <c r="F5049" i="53" s="1"/>
  <c r="F5050" i="53" s="1"/>
  <c r="F5051" i="53" s="1"/>
  <c r="F5052" i="53" s="1"/>
  <c r="F5053" i="53" s="1"/>
  <c r="F5054" i="53" s="1"/>
  <c r="F5055" i="53" s="1"/>
  <c r="F5056" i="53" s="1"/>
  <c r="F5057" i="53" s="1"/>
  <c r="F5058" i="53" s="1"/>
  <c r="F5059" i="53" s="1"/>
  <c r="F5060" i="53" s="1"/>
  <c r="F5061" i="53" s="1"/>
  <c r="F5062" i="53" s="1"/>
  <c r="F5063" i="53" s="1"/>
  <c r="F5064" i="53" s="1"/>
  <c r="F5065" i="53" s="1"/>
  <c r="F5066" i="53" s="1"/>
  <c r="F5067" i="53" s="1"/>
  <c r="F5068" i="53" s="1"/>
  <c r="F5069" i="53" s="1"/>
  <c r="F5070" i="53" s="1"/>
  <c r="F5071" i="53" s="1"/>
  <c r="F5072" i="53" s="1"/>
  <c r="F5073" i="53" s="1"/>
  <c r="F5074" i="53" s="1"/>
  <c r="F5075" i="53" s="1"/>
  <c r="F5076" i="53" s="1"/>
  <c r="F5077" i="53" s="1"/>
  <c r="F5078" i="53" s="1"/>
  <c r="F5079" i="53" s="1"/>
  <c r="F5080" i="53" s="1"/>
  <c r="F5081" i="53" s="1"/>
  <c r="F5082" i="53" s="1"/>
  <c r="F5083" i="53" s="1"/>
  <c r="F5084" i="53" s="1"/>
  <c r="F5085" i="53" s="1"/>
  <c r="F5086" i="53" s="1"/>
  <c r="F5087" i="53" s="1"/>
  <c r="F5088" i="53" s="1"/>
  <c r="F5089" i="53" s="1"/>
  <c r="F5090" i="53" s="1"/>
  <c r="F5091" i="53" s="1"/>
  <c r="F5092" i="53" s="1"/>
  <c r="F5093" i="53" s="1"/>
  <c r="F5094" i="53" s="1"/>
  <c r="F5095" i="53" s="1"/>
  <c r="F5096" i="53" s="1"/>
  <c r="F5097" i="53" s="1"/>
  <c r="F5098" i="53" s="1"/>
  <c r="F5099" i="53" s="1"/>
  <c r="F5100" i="53" s="1"/>
  <c r="F5101" i="53" s="1"/>
  <c r="F5102" i="53" s="1"/>
  <c r="F5103" i="53" s="1"/>
  <c r="F5104" i="53" s="1"/>
  <c r="F5105" i="53" s="1"/>
  <c r="F5106" i="53" s="1"/>
  <c r="F5107" i="53" s="1"/>
  <c r="F5108" i="53" s="1"/>
  <c r="F5109" i="53" s="1"/>
  <c r="F5110" i="53" s="1"/>
  <c r="F5111" i="53" s="1"/>
  <c r="F5112" i="53" s="1"/>
  <c r="F5113" i="53" s="1"/>
  <c r="F5114" i="53" s="1"/>
  <c r="F5115" i="53" s="1"/>
  <c r="F5116" i="53" s="1"/>
  <c r="F5117" i="53" s="1"/>
  <c r="F5118" i="53" s="1"/>
  <c r="F5119" i="53" s="1"/>
  <c r="F5120" i="53" s="1"/>
  <c r="F5121" i="53" s="1"/>
  <c r="F5122" i="53" s="1"/>
  <c r="F5123" i="53" s="1"/>
  <c r="F5124" i="53" s="1"/>
  <c r="F5125" i="53" s="1"/>
  <c r="F5126" i="53" s="1"/>
  <c r="F5127" i="53" s="1"/>
  <c r="F5128" i="53" s="1"/>
  <c r="F5129" i="53" s="1"/>
  <c r="F5130" i="53" s="1"/>
  <c r="F5131" i="53" s="1"/>
  <c r="F5132" i="53" s="1"/>
  <c r="F5133" i="53" s="1"/>
  <c r="F5134" i="53" s="1"/>
  <c r="F5135" i="53" s="1"/>
  <c r="F5136" i="53" s="1"/>
  <c r="F5137" i="53" s="1"/>
  <c r="F5138" i="53" s="1"/>
  <c r="F5139" i="53" s="1"/>
  <c r="F5140" i="53" s="1"/>
  <c r="F5141" i="53" s="1"/>
  <c r="F5142" i="53" s="1"/>
  <c r="F5143" i="53" s="1"/>
  <c r="F5144" i="53" s="1"/>
  <c r="F5145" i="53" s="1"/>
  <c r="F5146" i="53" s="1"/>
  <c r="F5147" i="53" s="1"/>
  <c r="F5148" i="53" s="1"/>
  <c r="F5149" i="53" s="1"/>
  <c r="F5150" i="53" s="1"/>
  <c r="F5151" i="53" s="1"/>
  <c r="F5152" i="53" s="1"/>
  <c r="F5153" i="53" s="1"/>
  <c r="F5154" i="53" s="1"/>
  <c r="F5155" i="53" s="1"/>
  <c r="F5156" i="53" s="1"/>
  <c r="F5157" i="53" s="1"/>
  <c r="F5158" i="53" s="1"/>
  <c r="F5159" i="53" s="1"/>
  <c r="F5160" i="53" s="1"/>
  <c r="F5161" i="53" s="1"/>
  <c r="F5162" i="53" s="1"/>
  <c r="F5163" i="53" s="1"/>
  <c r="F5164" i="53" s="1"/>
  <c r="F5165" i="53" s="1"/>
  <c r="F5166" i="53" s="1"/>
  <c r="F5167" i="53" s="1"/>
  <c r="F5168" i="53" s="1"/>
  <c r="F5169" i="53" s="1"/>
  <c r="F5170" i="53" s="1"/>
  <c r="F5171" i="53" s="1"/>
  <c r="F5172" i="53" s="1"/>
  <c r="F5173" i="53" s="1"/>
  <c r="F5174" i="53" s="1"/>
  <c r="F5175" i="53" s="1"/>
  <c r="F5176" i="53" s="1"/>
  <c r="F5177" i="53" s="1"/>
  <c r="F5178" i="53" s="1"/>
  <c r="F5179" i="53" s="1"/>
  <c r="F5180" i="53" s="1"/>
  <c r="F5181" i="53" s="1"/>
  <c r="F5182" i="53" s="1"/>
  <c r="F5183" i="53" s="1"/>
  <c r="F5184" i="53" s="1"/>
  <c r="F5185" i="53" s="1"/>
  <c r="F5186" i="53" s="1"/>
  <c r="F5187" i="53" s="1"/>
  <c r="F5188" i="53" s="1"/>
  <c r="F5189" i="53" s="1"/>
  <c r="F5190" i="53" s="1"/>
  <c r="F5191" i="53" s="1"/>
  <c r="F5192" i="53" s="1"/>
  <c r="F5193" i="53" s="1"/>
  <c r="F5194" i="53" s="1"/>
  <c r="F5195" i="53" s="1"/>
  <c r="F5196" i="53" s="1"/>
  <c r="F5197" i="53" s="1"/>
  <c r="F5198" i="53" s="1"/>
  <c r="F5199" i="53" s="1"/>
  <c r="F5200" i="53" s="1"/>
  <c r="F5201" i="53" s="1"/>
  <c r="F5202" i="53" s="1"/>
  <c r="F5203" i="53" s="1"/>
  <c r="F5204" i="53" s="1"/>
  <c r="F5205" i="53" s="1"/>
  <c r="F5206" i="53" s="1"/>
  <c r="F5207" i="53" s="1"/>
  <c r="F5208" i="53" s="1"/>
  <c r="F5209" i="53" s="1"/>
  <c r="F5210" i="53" s="1"/>
  <c r="F5211" i="53" s="1"/>
  <c r="F5212" i="53" s="1"/>
  <c r="F5213" i="53" s="1"/>
  <c r="F5214" i="53" s="1"/>
  <c r="F5215" i="53" s="1"/>
  <c r="F5216" i="53" s="1"/>
  <c r="F5217" i="53" s="1"/>
  <c r="F5218" i="53" s="1"/>
  <c r="F5219" i="53" s="1"/>
  <c r="F5220" i="53" s="1"/>
  <c r="F5221" i="53" s="1"/>
  <c r="F5222" i="53" s="1"/>
  <c r="F5223" i="53" s="1"/>
  <c r="F5224" i="53" s="1"/>
  <c r="F5225" i="53" s="1"/>
  <c r="F5226" i="53" s="1"/>
  <c r="F5227" i="53" s="1"/>
  <c r="F5228" i="53" s="1"/>
  <c r="F5229" i="53" s="1"/>
  <c r="F5230" i="53" s="1"/>
  <c r="F5231" i="53" s="1"/>
  <c r="F5232" i="53" s="1"/>
  <c r="F5233" i="53" s="1"/>
  <c r="F5234" i="53" s="1"/>
  <c r="F5235" i="53" s="1"/>
  <c r="F5236" i="53" s="1"/>
  <c r="F5237" i="53" s="1"/>
  <c r="F5238" i="53" s="1"/>
  <c r="F5239" i="53" s="1"/>
  <c r="F5240" i="53" s="1"/>
  <c r="F5241" i="53" s="1"/>
  <c r="F5242" i="53" s="1"/>
  <c r="F5243" i="53" s="1"/>
  <c r="F5244" i="53" s="1"/>
  <c r="F5245" i="53" s="1"/>
  <c r="F5246" i="53" s="1"/>
  <c r="F5247" i="53" s="1"/>
  <c r="F5248" i="53" s="1"/>
  <c r="F5249" i="53" s="1"/>
  <c r="F5250" i="53" s="1"/>
  <c r="F5251" i="53" s="1"/>
  <c r="F5252" i="53" s="1"/>
  <c r="F5253" i="53" s="1"/>
  <c r="F5254" i="53" s="1"/>
  <c r="F5255" i="53" s="1"/>
  <c r="F5256" i="53" s="1"/>
  <c r="F5257" i="53" s="1"/>
  <c r="F5258" i="53" s="1"/>
  <c r="F5259" i="53" s="1"/>
  <c r="F5260" i="53" s="1"/>
  <c r="F5261" i="53" s="1"/>
  <c r="F5262" i="53" s="1"/>
  <c r="F5263" i="53" s="1"/>
  <c r="F5264" i="53" s="1"/>
  <c r="F5265" i="53" s="1"/>
  <c r="F5266" i="53" s="1"/>
  <c r="F5267" i="53" s="1"/>
  <c r="F5268" i="53" s="1"/>
  <c r="F5269" i="53" s="1"/>
  <c r="F5270" i="53" s="1"/>
  <c r="F5271" i="53" s="1"/>
  <c r="F5272" i="53" s="1"/>
  <c r="F5273" i="53" s="1"/>
  <c r="F5274" i="53" s="1"/>
  <c r="F5275" i="53" s="1"/>
  <c r="F5276" i="53" s="1"/>
  <c r="F5277" i="53" s="1"/>
  <c r="F5278" i="53" s="1"/>
  <c r="F5279" i="53" s="1"/>
  <c r="F5280" i="53" s="1"/>
  <c r="F5281" i="53" s="1"/>
  <c r="F5282" i="53" s="1"/>
  <c r="F5283" i="53" s="1"/>
  <c r="F5284" i="53" s="1"/>
  <c r="F5285" i="53" s="1"/>
  <c r="F5286" i="53" s="1"/>
  <c r="F5287" i="53" s="1"/>
  <c r="F5288" i="53" s="1"/>
  <c r="F5289" i="53" s="1"/>
  <c r="F5290" i="53" s="1"/>
  <c r="F5291" i="53" s="1"/>
  <c r="F5292" i="53" s="1"/>
  <c r="F5293" i="53" s="1"/>
  <c r="F5294" i="53" s="1"/>
  <c r="F5295" i="53" s="1"/>
  <c r="F5296" i="53" s="1"/>
  <c r="F5297" i="53" s="1"/>
  <c r="F5298" i="53" s="1"/>
  <c r="F5299" i="53" s="1"/>
  <c r="F5300" i="53" s="1"/>
  <c r="F5301" i="53" s="1"/>
  <c r="F5302" i="53" s="1"/>
  <c r="F5303" i="53" s="1"/>
  <c r="F5304" i="53" s="1"/>
  <c r="F5305" i="53" s="1"/>
  <c r="F5306" i="53" s="1"/>
  <c r="F5307" i="53" s="1"/>
  <c r="F5308" i="53" s="1"/>
  <c r="F5309" i="53" s="1"/>
  <c r="F5310" i="53" s="1"/>
  <c r="F5311" i="53" s="1"/>
  <c r="F5312" i="53" s="1"/>
  <c r="F5313" i="53" s="1"/>
  <c r="F5314" i="53" s="1"/>
  <c r="F5315" i="53" s="1"/>
  <c r="F5316" i="53" s="1"/>
  <c r="F5317" i="53" s="1"/>
  <c r="F5318" i="53" s="1"/>
  <c r="F5319" i="53" s="1"/>
  <c r="F5320" i="53" s="1"/>
  <c r="F5321" i="53" s="1"/>
  <c r="F5322" i="53" s="1"/>
  <c r="F5323" i="53" s="1"/>
  <c r="F5324" i="53" s="1"/>
  <c r="F5325" i="53" s="1"/>
  <c r="F5326" i="53" s="1"/>
  <c r="F5327" i="53" s="1"/>
  <c r="F5328" i="53" s="1"/>
  <c r="F5329" i="53" s="1"/>
  <c r="F5330" i="53" s="1"/>
  <c r="F5331" i="53" s="1"/>
  <c r="F5332" i="53" s="1"/>
  <c r="F5333" i="53" s="1"/>
  <c r="F5334" i="53" s="1"/>
  <c r="F5335" i="53" s="1"/>
  <c r="F5336" i="53" s="1"/>
  <c r="F5337" i="53" s="1"/>
  <c r="F5338" i="53" s="1"/>
  <c r="F5339" i="53" s="1"/>
  <c r="F5340" i="53" s="1"/>
  <c r="F5341" i="53" s="1"/>
  <c r="F5342" i="53" s="1"/>
  <c r="F5343" i="53" s="1"/>
  <c r="F5344" i="53" s="1"/>
  <c r="F5345" i="53" s="1"/>
  <c r="F5346" i="53" s="1"/>
  <c r="F5347" i="53" s="1"/>
  <c r="F5348" i="53" s="1"/>
  <c r="F5349" i="53" s="1"/>
  <c r="F5350" i="53" s="1"/>
  <c r="F5351" i="53" s="1"/>
  <c r="F5352" i="53" s="1"/>
  <c r="F5353" i="53" s="1"/>
  <c r="F5354" i="53" s="1"/>
  <c r="F5355" i="53" s="1"/>
  <c r="F5356" i="53" s="1"/>
  <c r="F5357" i="53" s="1"/>
  <c r="F5358" i="53" s="1"/>
  <c r="F5359" i="53" s="1"/>
  <c r="F5360" i="53" s="1"/>
  <c r="F5361" i="53" s="1"/>
  <c r="F5362" i="53" s="1"/>
  <c r="F5363" i="53" s="1"/>
  <c r="F5364" i="53" s="1"/>
  <c r="F5365" i="53" s="1"/>
  <c r="F5366" i="53" s="1"/>
  <c r="F5367" i="53" s="1"/>
  <c r="F5368" i="53" s="1"/>
  <c r="F5369" i="53" s="1"/>
  <c r="F5370" i="53" s="1"/>
  <c r="F5371" i="53" s="1"/>
  <c r="F5372" i="53" s="1"/>
  <c r="F5373" i="53" s="1"/>
  <c r="F5374" i="53" s="1"/>
  <c r="F5375" i="53" s="1"/>
  <c r="F5376" i="53" s="1"/>
  <c r="F5377" i="53" s="1"/>
  <c r="F5378" i="53" s="1"/>
  <c r="F5379" i="53" s="1"/>
  <c r="F5380" i="53" s="1"/>
  <c r="F5381" i="53" s="1"/>
  <c r="F5382" i="53" s="1"/>
  <c r="F5383" i="53" s="1"/>
  <c r="F5384" i="53" s="1"/>
  <c r="F5385" i="53" s="1"/>
  <c r="F5386" i="53" s="1"/>
  <c r="F5387" i="53" s="1"/>
  <c r="F5388" i="53" s="1"/>
  <c r="F5389" i="53" s="1"/>
  <c r="F5390" i="53" s="1"/>
  <c r="F5391" i="53" s="1"/>
  <c r="F5392" i="53" s="1"/>
  <c r="F5393" i="53" s="1"/>
  <c r="F5394" i="53" s="1"/>
  <c r="F5395" i="53" s="1"/>
  <c r="F5396" i="53" s="1"/>
  <c r="F5397" i="53" s="1"/>
  <c r="F5398" i="53" s="1"/>
  <c r="F5399" i="53" s="1"/>
  <c r="F5400" i="53" s="1"/>
  <c r="F5401" i="53" s="1"/>
  <c r="F5402" i="53" s="1"/>
  <c r="F5403" i="53" s="1"/>
  <c r="F5404" i="53" s="1"/>
  <c r="F5405" i="53" s="1"/>
  <c r="F5406" i="53" s="1"/>
  <c r="F5407" i="53" s="1"/>
  <c r="F5408" i="53" s="1"/>
  <c r="F5409" i="53" s="1"/>
  <c r="F5410" i="53" s="1"/>
  <c r="F5411" i="53" s="1"/>
  <c r="F5412" i="53" s="1"/>
  <c r="F5413" i="53" s="1"/>
  <c r="F5414" i="53" s="1"/>
  <c r="F5415" i="53" s="1"/>
  <c r="F5416" i="53" s="1"/>
  <c r="F5417" i="53" s="1"/>
  <c r="F5418" i="53" s="1"/>
  <c r="F5419" i="53" s="1"/>
  <c r="F5420" i="53" s="1"/>
  <c r="F5421" i="53" s="1"/>
  <c r="F5422" i="53" s="1"/>
  <c r="F5423" i="53" s="1"/>
  <c r="F5424" i="53" s="1"/>
  <c r="F5425" i="53" s="1"/>
  <c r="F5426" i="53" s="1"/>
  <c r="F5427" i="53" s="1"/>
  <c r="F5428" i="53" s="1"/>
  <c r="F5429" i="53" s="1"/>
  <c r="F5430" i="53" s="1"/>
  <c r="F5431" i="53" s="1"/>
  <c r="F5432" i="53" s="1"/>
  <c r="F5433" i="53" s="1"/>
  <c r="F5434" i="53" s="1"/>
  <c r="F5435" i="53" s="1"/>
  <c r="F5436" i="53" s="1"/>
  <c r="F5437" i="53" s="1"/>
  <c r="F5438" i="53" s="1"/>
  <c r="F5439" i="53" s="1"/>
  <c r="F5440" i="53" s="1"/>
  <c r="F5441" i="53" s="1"/>
  <c r="F5442" i="53" s="1"/>
  <c r="F5443" i="53" s="1"/>
  <c r="F5444" i="53" s="1"/>
  <c r="F5445" i="53" s="1"/>
  <c r="F5446" i="53" s="1"/>
  <c r="F5447" i="53" s="1"/>
  <c r="F5448" i="53" s="1"/>
  <c r="F5449" i="53" s="1"/>
  <c r="F5450" i="53" s="1"/>
  <c r="F5451" i="53" s="1"/>
  <c r="F5452" i="53" s="1"/>
  <c r="F5453" i="53" s="1"/>
  <c r="F5454" i="53" s="1"/>
  <c r="F5455" i="53" s="1"/>
  <c r="F5456" i="53" s="1"/>
  <c r="F5457" i="53" s="1"/>
  <c r="F5458" i="53" s="1"/>
  <c r="F5459" i="53" s="1"/>
  <c r="F5460" i="53" s="1"/>
  <c r="F5461" i="53" s="1"/>
  <c r="F5462" i="53" s="1"/>
  <c r="F5463" i="53" s="1"/>
  <c r="F5464" i="53" s="1"/>
  <c r="F5465" i="53" s="1"/>
  <c r="F5466" i="53" s="1"/>
  <c r="F5467" i="53" s="1"/>
  <c r="F5468" i="53" s="1"/>
  <c r="F5469" i="53" s="1"/>
  <c r="F5470" i="53" s="1"/>
  <c r="F5471" i="53" s="1"/>
  <c r="F5472" i="53" s="1"/>
  <c r="F5473" i="53" s="1"/>
  <c r="F5474" i="53" s="1"/>
  <c r="F5475" i="53" s="1"/>
  <c r="F5476" i="53" s="1"/>
  <c r="F5477" i="53" s="1"/>
  <c r="F5478" i="53" s="1"/>
  <c r="F5479" i="53" s="1"/>
  <c r="F5480" i="53" s="1"/>
  <c r="F5481" i="53" s="1"/>
  <c r="F5482" i="53" s="1"/>
  <c r="F5483" i="53" s="1"/>
  <c r="F5484" i="53" s="1"/>
  <c r="F5485" i="53" s="1"/>
  <c r="F5486" i="53" s="1"/>
  <c r="F5487" i="53" s="1"/>
  <c r="F5488" i="53" s="1"/>
  <c r="F5489" i="53" s="1"/>
  <c r="F5490" i="53" s="1"/>
  <c r="F5491" i="53" s="1"/>
  <c r="F5492" i="53" s="1"/>
  <c r="F5493" i="53" s="1"/>
  <c r="F5494" i="53" s="1"/>
  <c r="F5495" i="53" s="1"/>
  <c r="F5496" i="53" s="1"/>
  <c r="F5497" i="53" s="1"/>
  <c r="F5498" i="53" s="1"/>
  <c r="F5499" i="53" s="1"/>
  <c r="F5500" i="53" s="1"/>
  <c r="F5501" i="53" s="1"/>
  <c r="F5502" i="53" s="1"/>
  <c r="F5503" i="53" s="1"/>
  <c r="F5504" i="53" s="1"/>
  <c r="F5505" i="53" s="1"/>
  <c r="F5506" i="53" s="1"/>
  <c r="F5507" i="53" s="1"/>
  <c r="F5508" i="53" s="1"/>
  <c r="F5509" i="53" s="1"/>
  <c r="F5510" i="53" s="1"/>
  <c r="F5511" i="53" s="1"/>
  <c r="F5512" i="53" s="1"/>
  <c r="F5513" i="53" s="1"/>
  <c r="F5514" i="53" s="1"/>
  <c r="F5515" i="53" s="1"/>
  <c r="F5516" i="53" s="1"/>
  <c r="F5517" i="53" s="1"/>
  <c r="F5518" i="53" s="1"/>
  <c r="F5519" i="53" s="1"/>
  <c r="F5520" i="53" s="1"/>
  <c r="F5521" i="53" s="1"/>
  <c r="F5522" i="53" s="1"/>
  <c r="F5523" i="53" s="1"/>
  <c r="F5524" i="53" s="1"/>
  <c r="F5525" i="53" s="1"/>
  <c r="F5526" i="53" s="1"/>
  <c r="F5527" i="53" s="1"/>
  <c r="F5528" i="53" s="1"/>
  <c r="F5529" i="53" s="1"/>
  <c r="F5530" i="53" s="1"/>
  <c r="F5531" i="53" s="1"/>
  <c r="F5532" i="53" s="1"/>
  <c r="F5533" i="53" s="1"/>
  <c r="F5534" i="53" s="1"/>
  <c r="F5535" i="53" s="1"/>
  <c r="F5536" i="53" s="1"/>
  <c r="F5537" i="53" s="1"/>
  <c r="F5538" i="53" s="1"/>
  <c r="F5539" i="53" s="1"/>
  <c r="F5540" i="53" s="1"/>
  <c r="F5541" i="53" s="1"/>
  <c r="F5542" i="53" s="1"/>
  <c r="F5543" i="53" s="1"/>
  <c r="F5544" i="53" s="1"/>
  <c r="F5545" i="53" s="1"/>
  <c r="F5546" i="53" s="1"/>
  <c r="F5547" i="53" s="1"/>
  <c r="F5548" i="53" s="1"/>
  <c r="F5549" i="53" s="1"/>
  <c r="F5550" i="53" s="1"/>
  <c r="F5551" i="53" s="1"/>
  <c r="F5552" i="53" s="1"/>
  <c r="F5553" i="53" s="1"/>
  <c r="F5554" i="53" s="1"/>
  <c r="F5555" i="53" s="1"/>
  <c r="F5556" i="53" s="1"/>
  <c r="F5557" i="53" s="1"/>
  <c r="F5558" i="53" s="1"/>
  <c r="F5559" i="53" s="1"/>
  <c r="F5560" i="53" s="1"/>
  <c r="F5561" i="53" s="1"/>
  <c r="F5562" i="53" s="1"/>
  <c r="F5563" i="53" s="1"/>
  <c r="F5564" i="53" s="1"/>
  <c r="F5565" i="53" s="1"/>
  <c r="F5566" i="53" s="1"/>
  <c r="F5567" i="53" s="1"/>
  <c r="F5568" i="53" s="1"/>
  <c r="F5569" i="53" s="1"/>
  <c r="F5570" i="53" s="1"/>
  <c r="F5571" i="53" s="1"/>
  <c r="F5572" i="53" s="1"/>
  <c r="F5573" i="53" s="1"/>
  <c r="F5574" i="53" s="1"/>
  <c r="F5575" i="53" s="1"/>
  <c r="F5576" i="53" s="1"/>
  <c r="F5577" i="53" s="1"/>
  <c r="F5578" i="53" s="1"/>
  <c r="F5579" i="53" s="1"/>
  <c r="F5580" i="53" s="1"/>
  <c r="F5581" i="53" s="1"/>
  <c r="F5582" i="53" s="1"/>
  <c r="F5583" i="53" s="1"/>
  <c r="F5584" i="53" s="1"/>
  <c r="F5585" i="53" s="1"/>
  <c r="F5586" i="53" s="1"/>
  <c r="F5587" i="53" s="1"/>
  <c r="F5588" i="53" s="1"/>
  <c r="F5589" i="53" s="1"/>
  <c r="F5590" i="53" s="1"/>
  <c r="F5591" i="53" s="1"/>
  <c r="F5592" i="53" s="1"/>
  <c r="F5593" i="53" s="1"/>
  <c r="F5594" i="53" s="1"/>
  <c r="F5595" i="53" s="1"/>
  <c r="F5596" i="53" s="1"/>
  <c r="F5597" i="53" s="1"/>
  <c r="F5598" i="53" s="1"/>
  <c r="F5599" i="53" s="1"/>
  <c r="F5600" i="53" s="1"/>
  <c r="F5601" i="53" s="1"/>
  <c r="F5602" i="53" s="1"/>
  <c r="F5603" i="53" s="1"/>
  <c r="F5604" i="53" s="1"/>
  <c r="F5605" i="53" s="1"/>
  <c r="F5606" i="53" s="1"/>
  <c r="F5607" i="53" s="1"/>
  <c r="F5608" i="53" s="1"/>
  <c r="F5609" i="53" s="1"/>
  <c r="F5610" i="53" s="1"/>
  <c r="F5611" i="53" s="1"/>
  <c r="F5612" i="53" s="1"/>
  <c r="F5613" i="53" s="1"/>
  <c r="F5614" i="53" s="1"/>
  <c r="F5615" i="53" s="1"/>
  <c r="F5616" i="53" s="1"/>
  <c r="F5617" i="53" s="1"/>
  <c r="F5618" i="53" s="1"/>
  <c r="F5619" i="53" s="1"/>
  <c r="F5620" i="53" s="1"/>
  <c r="F5621" i="53" s="1"/>
  <c r="F5622" i="53" s="1"/>
  <c r="F5623" i="53" s="1"/>
  <c r="F5624" i="53" s="1"/>
  <c r="F5625" i="53" s="1"/>
  <c r="F5626" i="53" s="1"/>
  <c r="F5627" i="53" s="1"/>
  <c r="F5628" i="53" s="1"/>
  <c r="F5629" i="53" s="1"/>
  <c r="F5630" i="53" s="1"/>
  <c r="F5631" i="53" s="1"/>
  <c r="F5632" i="53" s="1"/>
  <c r="F5633" i="53" s="1"/>
  <c r="F5634" i="53" s="1"/>
  <c r="F5635" i="53" s="1"/>
  <c r="F5636" i="53" s="1"/>
  <c r="F5637" i="53" s="1"/>
  <c r="F5638" i="53" s="1"/>
  <c r="F5639" i="53" s="1"/>
  <c r="F5640" i="53" s="1"/>
  <c r="F5641" i="53" s="1"/>
  <c r="F5642" i="53" s="1"/>
  <c r="F5643" i="53" s="1"/>
  <c r="F5644" i="53" s="1"/>
  <c r="F5645" i="53" s="1"/>
  <c r="F5646" i="53" s="1"/>
  <c r="F5647" i="53" s="1"/>
  <c r="F5648" i="53" s="1"/>
  <c r="F5649" i="53" s="1"/>
  <c r="F5650" i="53" s="1"/>
  <c r="F5651" i="53" s="1"/>
  <c r="F5652" i="53" s="1"/>
  <c r="F5653" i="53" s="1"/>
  <c r="F5654" i="53" s="1"/>
  <c r="F5655" i="53" s="1"/>
  <c r="F5656" i="53" s="1"/>
  <c r="F5657" i="53" s="1"/>
  <c r="F5658" i="53" s="1"/>
  <c r="F5659" i="53" s="1"/>
  <c r="F5660" i="53" s="1"/>
  <c r="F5661" i="53" s="1"/>
  <c r="F5662" i="53" s="1"/>
  <c r="F5663" i="53" s="1"/>
  <c r="F5664" i="53" s="1"/>
  <c r="F5665" i="53" s="1"/>
  <c r="F5666" i="53" s="1"/>
  <c r="F5667" i="53" s="1"/>
  <c r="F5668" i="53" s="1"/>
  <c r="F5669" i="53" s="1"/>
  <c r="F5670" i="53" s="1"/>
  <c r="F5671" i="53" s="1"/>
  <c r="F5672" i="53" s="1"/>
  <c r="F5673" i="53" s="1"/>
  <c r="F5674" i="53" s="1"/>
  <c r="F5675" i="53" s="1"/>
  <c r="F5676" i="53" s="1"/>
  <c r="F5677" i="53" s="1"/>
  <c r="F5678" i="53" s="1"/>
  <c r="F5679" i="53" s="1"/>
  <c r="F5680" i="53" s="1"/>
  <c r="F5681" i="53" s="1"/>
  <c r="F5682" i="53" s="1"/>
  <c r="F5683" i="53" s="1"/>
  <c r="F5684" i="53" s="1"/>
  <c r="F5685" i="53" s="1"/>
  <c r="F5686" i="53" s="1"/>
  <c r="F5687" i="53" s="1"/>
  <c r="F5688" i="53" s="1"/>
  <c r="F5689" i="53" s="1"/>
  <c r="F5690" i="53" s="1"/>
  <c r="F5691" i="53" s="1"/>
  <c r="F5692" i="53" s="1"/>
  <c r="F5693" i="53" s="1"/>
  <c r="F5694" i="53" s="1"/>
  <c r="F5695" i="53" s="1"/>
  <c r="F5696" i="53" s="1"/>
  <c r="F5697" i="53" s="1"/>
  <c r="F5698" i="53" s="1"/>
  <c r="F5699" i="53" s="1"/>
  <c r="F5700" i="53" s="1"/>
  <c r="F5701" i="53" s="1"/>
  <c r="F5702" i="53" s="1"/>
  <c r="F5703" i="53" s="1"/>
  <c r="F5704" i="53" s="1"/>
  <c r="F5705" i="53" s="1"/>
  <c r="F5706" i="53" s="1"/>
  <c r="F5707" i="53" s="1"/>
  <c r="F5708" i="53" s="1"/>
  <c r="F5709" i="53" s="1"/>
  <c r="F5710" i="53" s="1"/>
  <c r="F5711" i="53" s="1"/>
  <c r="F5712" i="53" s="1"/>
  <c r="F5713" i="53" s="1"/>
  <c r="F5714" i="53" s="1"/>
  <c r="F5715" i="53" s="1"/>
  <c r="F5716" i="53" s="1"/>
  <c r="F5717" i="53" s="1"/>
  <c r="F5718" i="53" s="1"/>
  <c r="F5719" i="53" s="1"/>
  <c r="F5720" i="53" s="1"/>
  <c r="F5721" i="53" s="1"/>
  <c r="F5722" i="53" s="1"/>
  <c r="F5723" i="53" s="1"/>
  <c r="F5724" i="53" s="1"/>
  <c r="F5725" i="53" s="1"/>
  <c r="F5726" i="53" s="1"/>
  <c r="F5727" i="53" s="1"/>
  <c r="F5728" i="53" s="1"/>
  <c r="F5729" i="53" s="1"/>
  <c r="F5730" i="53" s="1"/>
  <c r="F5731" i="53" s="1"/>
  <c r="F5732" i="53" s="1"/>
  <c r="F5733" i="53" s="1"/>
  <c r="F5734" i="53" s="1"/>
  <c r="F5735" i="53" s="1"/>
  <c r="F5736" i="53" s="1"/>
  <c r="F5737" i="53" s="1"/>
  <c r="F5738" i="53" s="1"/>
  <c r="F5739" i="53" s="1"/>
  <c r="F5740" i="53" s="1"/>
  <c r="F5741" i="53" s="1"/>
  <c r="F5742" i="53" s="1"/>
  <c r="F5743" i="53" s="1"/>
  <c r="F5744" i="53" s="1"/>
  <c r="F5745" i="53" s="1"/>
  <c r="F5746" i="53" s="1"/>
  <c r="F5747" i="53" s="1"/>
  <c r="F5748" i="53" s="1"/>
  <c r="F5749" i="53" s="1"/>
  <c r="F5750" i="53" s="1"/>
  <c r="F5751" i="53" s="1"/>
  <c r="F5752" i="53" s="1"/>
  <c r="F5753" i="53" s="1"/>
  <c r="F5754" i="53" s="1"/>
  <c r="F5755" i="53" s="1"/>
  <c r="F5756" i="53" s="1"/>
  <c r="F5757" i="53" s="1"/>
  <c r="F5758" i="53" s="1"/>
  <c r="F5759" i="53" s="1"/>
  <c r="F5760" i="53" s="1"/>
  <c r="F5761" i="53" s="1"/>
  <c r="F5762" i="53" s="1"/>
  <c r="F5763" i="53" s="1"/>
  <c r="F5764" i="53" s="1"/>
  <c r="F5765" i="53" s="1"/>
  <c r="F5766" i="53" s="1"/>
  <c r="F5767" i="53" s="1"/>
  <c r="F5768" i="53" s="1"/>
  <c r="F5769" i="53" s="1"/>
  <c r="F5770" i="53" s="1"/>
  <c r="F5771" i="53" s="1"/>
  <c r="F5772" i="53" s="1"/>
  <c r="F5773" i="53" s="1"/>
  <c r="F5774" i="53" s="1"/>
  <c r="F5775" i="53" s="1"/>
  <c r="F5776" i="53" s="1"/>
  <c r="F5777" i="53" s="1"/>
  <c r="F5778" i="53" s="1"/>
  <c r="F5779" i="53" s="1"/>
  <c r="F5780" i="53" s="1"/>
  <c r="F5781" i="53" s="1"/>
  <c r="F5782" i="53" s="1"/>
  <c r="F5783" i="53" s="1"/>
  <c r="F5784" i="53" s="1"/>
  <c r="F5785" i="53" s="1"/>
  <c r="F5786" i="53" s="1"/>
  <c r="F5787" i="53" s="1"/>
  <c r="F5788" i="53" s="1"/>
  <c r="F5789" i="53" s="1"/>
  <c r="F5790" i="53" s="1"/>
  <c r="F5791" i="53" s="1"/>
  <c r="F5792" i="53" s="1"/>
  <c r="F5793" i="53" s="1"/>
  <c r="F5794" i="53" s="1"/>
  <c r="F5795" i="53" s="1"/>
  <c r="F5796" i="53" s="1"/>
  <c r="F5797" i="53" s="1"/>
  <c r="F5798" i="53" s="1"/>
  <c r="F5799" i="53" s="1"/>
  <c r="F5800" i="53" s="1"/>
  <c r="F5801" i="53" s="1"/>
  <c r="F5802" i="53" s="1"/>
  <c r="F5803" i="53" s="1"/>
  <c r="F5804" i="53" s="1"/>
  <c r="F5805" i="53" s="1"/>
  <c r="F5806" i="53" s="1"/>
  <c r="F5807" i="53" s="1"/>
  <c r="F5808" i="53" s="1"/>
  <c r="F5809" i="53" s="1"/>
  <c r="F5810" i="53" s="1"/>
  <c r="F5811" i="53" s="1"/>
  <c r="F5812" i="53" s="1"/>
  <c r="F5813" i="53" s="1"/>
  <c r="F5814" i="53" s="1"/>
  <c r="F5815" i="53" s="1"/>
  <c r="F5816" i="53" s="1"/>
  <c r="F5817" i="53" s="1"/>
  <c r="F5818" i="53" s="1"/>
  <c r="F5819" i="53" s="1"/>
  <c r="F5820" i="53" s="1"/>
  <c r="F5821" i="53" s="1"/>
  <c r="F5822" i="53" s="1"/>
  <c r="F5823" i="53" s="1"/>
  <c r="F5824" i="53" s="1"/>
  <c r="F5825" i="53" s="1"/>
  <c r="F5826" i="53" s="1"/>
  <c r="F5827" i="53" s="1"/>
  <c r="F5828" i="53" s="1"/>
  <c r="F5829" i="53" s="1"/>
  <c r="F5830" i="53" s="1"/>
  <c r="F5831" i="53" s="1"/>
  <c r="F5832" i="53" s="1"/>
  <c r="F5833" i="53" s="1"/>
  <c r="F5834" i="53" s="1"/>
  <c r="F5835" i="53" s="1"/>
  <c r="F5836" i="53" s="1"/>
  <c r="F5837" i="53" s="1"/>
  <c r="F5838" i="53" s="1"/>
  <c r="F5839" i="53" s="1"/>
  <c r="F5840" i="53" s="1"/>
  <c r="F5841" i="53" s="1"/>
  <c r="F5842" i="53" s="1"/>
  <c r="F5843" i="53" s="1"/>
  <c r="F5844" i="53" s="1"/>
  <c r="F5845" i="53" s="1"/>
  <c r="F5846" i="53" s="1"/>
  <c r="F5847" i="53" s="1"/>
  <c r="F5848" i="53" s="1"/>
  <c r="F5849" i="53" s="1"/>
  <c r="F5850" i="53" s="1"/>
  <c r="F5851" i="53" s="1"/>
  <c r="F5852" i="53" s="1"/>
  <c r="F5853" i="53" s="1"/>
  <c r="F5854" i="53" s="1"/>
  <c r="F5855" i="53" s="1"/>
  <c r="F5856" i="53" s="1"/>
  <c r="F5857" i="53" s="1"/>
  <c r="F5858" i="53" s="1"/>
  <c r="F5859" i="53" s="1"/>
  <c r="F5860" i="53" s="1"/>
  <c r="F5861" i="53" s="1"/>
  <c r="F5862" i="53" s="1"/>
  <c r="F5863" i="53" s="1"/>
  <c r="F5864" i="53" s="1"/>
  <c r="F5865" i="53" s="1"/>
  <c r="F5866" i="53" s="1"/>
  <c r="F5867" i="53" s="1"/>
  <c r="F5868" i="53" s="1"/>
  <c r="F5869" i="53" s="1"/>
  <c r="F5870" i="53" s="1"/>
  <c r="F5871" i="53" s="1"/>
  <c r="F5872" i="53" s="1"/>
  <c r="F5873" i="53" s="1"/>
  <c r="F5874" i="53" s="1"/>
  <c r="F5875" i="53" s="1"/>
  <c r="F5876" i="53" s="1"/>
  <c r="F5877" i="53" s="1"/>
  <c r="F5878" i="53" s="1"/>
  <c r="F5879" i="53" s="1"/>
  <c r="F5880" i="53" s="1"/>
  <c r="F5881" i="53" s="1"/>
  <c r="F5882" i="53" s="1"/>
  <c r="F5883" i="53" s="1"/>
  <c r="F5884" i="53" s="1"/>
  <c r="F5885" i="53" s="1"/>
  <c r="F5886" i="53" s="1"/>
  <c r="F5887" i="53" s="1"/>
  <c r="F5888" i="53" s="1"/>
  <c r="F5889" i="53" s="1"/>
  <c r="F5890" i="53" s="1"/>
  <c r="F5891" i="53" s="1"/>
  <c r="F5892" i="53" s="1"/>
  <c r="F5893" i="53" s="1"/>
  <c r="F5894" i="53" s="1"/>
  <c r="F5895" i="53" s="1"/>
  <c r="F5896" i="53" s="1"/>
  <c r="F5897" i="53" s="1"/>
  <c r="F5898" i="53" s="1"/>
  <c r="F5899" i="53" s="1"/>
  <c r="F5900" i="53" s="1"/>
  <c r="F5901" i="53" s="1"/>
  <c r="F5902" i="53" s="1"/>
  <c r="F5903" i="53" s="1"/>
  <c r="F5904" i="53" s="1"/>
  <c r="F5905" i="53" s="1"/>
  <c r="F5906" i="53" s="1"/>
  <c r="F5907" i="53" s="1"/>
  <c r="F5908" i="53" s="1"/>
  <c r="F5909" i="53" s="1"/>
  <c r="F5910" i="53" s="1"/>
  <c r="F5911" i="53" s="1"/>
  <c r="F5912" i="53" s="1"/>
  <c r="F5913" i="53" s="1"/>
  <c r="F5914" i="53" s="1"/>
  <c r="F5915" i="53" s="1"/>
  <c r="F5916" i="53" s="1"/>
  <c r="F5917" i="53" s="1"/>
  <c r="F5918" i="53" s="1"/>
  <c r="F5919" i="53" s="1"/>
  <c r="F5920" i="53" s="1"/>
  <c r="F5921" i="53" s="1"/>
  <c r="F5922" i="53" s="1"/>
  <c r="F5923" i="53" s="1"/>
  <c r="F5924" i="53" s="1"/>
  <c r="F5925" i="53" s="1"/>
  <c r="F5926" i="53" s="1"/>
  <c r="F5927" i="53" s="1"/>
  <c r="F5928" i="53" s="1"/>
  <c r="F5929" i="53" s="1"/>
  <c r="F5930" i="53" s="1"/>
  <c r="F5931" i="53" s="1"/>
  <c r="F5932" i="53" s="1"/>
  <c r="F5933" i="53" s="1"/>
  <c r="F5934" i="53" s="1"/>
  <c r="F5935" i="53" s="1"/>
  <c r="F5936" i="53" s="1"/>
  <c r="F5937" i="53" s="1"/>
  <c r="F5938" i="53" s="1"/>
  <c r="F5939" i="53" s="1"/>
  <c r="F5940" i="53" s="1"/>
  <c r="F5941" i="53" s="1"/>
  <c r="F5942" i="53" s="1"/>
  <c r="F5943" i="53" s="1"/>
  <c r="F5944" i="53" s="1"/>
  <c r="F5945" i="53" s="1"/>
  <c r="F5946" i="53" s="1"/>
  <c r="F5947" i="53" s="1"/>
  <c r="F5948" i="53" s="1"/>
  <c r="F5949" i="53" s="1"/>
  <c r="F5950" i="53" s="1"/>
  <c r="F5951" i="53" s="1"/>
  <c r="F5952" i="53" s="1"/>
  <c r="F5953" i="53" s="1"/>
  <c r="F5954" i="53" s="1"/>
  <c r="F5955" i="53" s="1"/>
  <c r="F5956" i="53" s="1"/>
  <c r="F5957" i="53" s="1"/>
  <c r="F5958" i="53" s="1"/>
  <c r="F5959" i="53" s="1"/>
  <c r="F5960" i="53" s="1"/>
  <c r="F5961" i="53" s="1"/>
  <c r="F5962" i="53" s="1"/>
  <c r="F5963" i="53" s="1"/>
  <c r="F5964" i="53" s="1"/>
  <c r="F5965" i="53" s="1"/>
  <c r="F5966" i="53" s="1"/>
  <c r="F5967" i="53" s="1"/>
  <c r="F5968" i="53" s="1"/>
  <c r="F5969" i="53" s="1"/>
  <c r="F5970" i="53" s="1"/>
  <c r="F5971" i="53" s="1"/>
  <c r="F5972" i="53" s="1"/>
  <c r="F5973" i="53" s="1"/>
  <c r="F5974" i="53" s="1"/>
  <c r="F5975" i="53" s="1"/>
  <c r="F5976" i="53" s="1"/>
  <c r="F5977" i="53" s="1"/>
  <c r="F5978" i="53" s="1"/>
  <c r="F5979" i="53" s="1"/>
  <c r="F5980" i="53" s="1"/>
  <c r="F5981" i="53" s="1"/>
  <c r="F5982" i="53" s="1"/>
  <c r="F5983" i="53" s="1"/>
  <c r="F5984" i="53" s="1"/>
  <c r="F5985" i="53" s="1"/>
  <c r="F5986" i="53" s="1"/>
  <c r="F5987" i="53" s="1"/>
  <c r="F5988" i="53" s="1"/>
  <c r="F5989" i="53" s="1"/>
  <c r="F5990" i="53" s="1"/>
  <c r="F5991" i="53" s="1"/>
  <c r="F5992" i="53" s="1"/>
  <c r="F5993" i="53" s="1"/>
  <c r="F5994" i="53" s="1"/>
  <c r="F5995" i="53" s="1"/>
  <c r="F5996" i="53" s="1"/>
  <c r="F5997" i="53" s="1"/>
  <c r="F5998" i="53" s="1"/>
  <c r="F5999" i="53" s="1"/>
  <c r="F6000" i="53" s="1"/>
  <c r="F6001" i="53" s="1"/>
  <c r="F6002" i="53" s="1"/>
  <c r="F6003" i="53" s="1"/>
  <c r="F6004" i="53" s="1"/>
  <c r="F6005" i="53" s="1"/>
  <c r="F6006" i="53" s="1"/>
  <c r="F6007" i="53" s="1"/>
  <c r="F6008" i="53" s="1"/>
  <c r="F6009" i="53" s="1"/>
  <c r="F6010" i="53" s="1"/>
  <c r="F6011" i="53" s="1"/>
  <c r="F6012" i="53" s="1"/>
  <c r="F6013" i="53" s="1"/>
  <c r="F6014" i="53" s="1"/>
  <c r="F6015" i="53" s="1"/>
  <c r="F6016" i="53" s="1"/>
  <c r="F6017" i="53" s="1"/>
  <c r="F6018" i="53" s="1"/>
  <c r="F6019" i="53" s="1"/>
  <c r="F6020" i="53" s="1"/>
  <c r="F6021" i="53" s="1"/>
  <c r="F6022" i="53" s="1"/>
  <c r="F6023" i="53" s="1"/>
  <c r="F6024" i="53" s="1"/>
  <c r="F6025" i="53" s="1"/>
  <c r="F6026" i="53" s="1"/>
  <c r="F6027" i="53" s="1"/>
  <c r="F6028" i="53" s="1"/>
  <c r="F6029" i="53" s="1"/>
  <c r="F6030" i="53" s="1"/>
  <c r="F6031" i="53" s="1"/>
  <c r="F6032" i="53" s="1"/>
  <c r="F6033" i="53" s="1"/>
  <c r="F6034" i="53" s="1"/>
  <c r="F6035" i="53" s="1"/>
  <c r="F6036" i="53" s="1"/>
  <c r="F6037" i="53" s="1"/>
  <c r="F6038" i="53" s="1"/>
  <c r="F6039" i="53" s="1"/>
  <c r="F6040" i="53" s="1"/>
  <c r="F6041" i="53" s="1"/>
  <c r="F6042" i="53" s="1"/>
  <c r="F6043" i="53" s="1"/>
  <c r="F6044" i="53" s="1"/>
  <c r="F6045" i="53" s="1"/>
  <c r="F6046" i="53" s="1"/>
  <c r="F6047" i="53" s="1"/>
  <c r="F6048" i="53" s="1"/>
  <c r="F6049" i="53" s="1"/>
  <c r="F6050" i="53" s="1"/>
  <c r="F6051" i="53" s="1"/>
  <c r="F6052" i="53" s="1"/>
  <c r="F6053" i="53" s="1"/>
  <c r="F6054" i="53" s="1"/>
  <c r="F6055" i="53" s="1"/>
  <c r="F6056" i="53" s="1"/>
  <c r="F6057" i="53" s="1"/>
  <c r="F6058" i="53" s="1"/>
  <c r="F6059" i="53" s="1"/>
  <c r="F6060" i="53" s="1"/>
  <c r="F6061" i="53" s="1"/>
  <c r="F6062" i="53" s="1"/>
  <c r="F6063" i="53" s="1"/>
  <c r="F6064" i="53" s="1"/>
  <c r="F6065" i="53" s="1"/>
  <c r="F6066" i="53" s="1"/>
  <c r="F6067" i="53" s="1"/>
  <c r="F6068" i="53" s="1"/>
  <c r="F6069" i="53" s="1"/>
  <c r="F6070" i="53" s="1"/>
  <c r="F6071" i="53" s="1"/>
  <c r="F6072" i="53" s="1"/>
  <c r="F6073" i="53" s="1"/>
  <c r="F6074" i="53" s="1"/>
  <c r="F6075" i="53" s="1"/>
  <c r="F6076" i="53" s="1"/>
  <c r="F6077" i="53" s="1"/>
  <c r="F6078" i="53" s="1"/>
  <c r="F6079" i="53" s="1"/>
  <c r="F6080" i="53" s="1"/>
  <c r="F6081" i="53" s="1"/>
  <c r="F6082" i="53" s="1"/>
  <c r="F6083" i="53" s="1"/>
  <c r="F6084" i="53" s="1"/>
  <c r="F6085" i="53" s="1"/>
  <c r="F6086" i="53" s="1"/>
  <c r="F6087" i="53" s="1"/>
  <c r="F6088" i="53" s="1"/>
  <c r="F6089" i="53" s="1"/>
  <c r="F6090" i="53" s="1"/>
  <c r="F6091" i="53" s="1"/>
  <c r="F6092" i="53" s="1"/>
  <c r="F6093" i="53" s="1"/>
  <c r="F6094" i="53" s="1"/>
  <c r="F6095" i="53" s="1"/>
  <c r="F6096" i="53" s="1"/>
  <c r="F6097" i="53" s="1"/>
  <c r="F6098" i="53" s="1"/>
  <c r="F6099" i="53" s="1"/>
  <c r="F6100" i="53" s="1"/>
  <c r="F6101" i="53" s="1"/>
  <c r="F6102" i="53" s="1"/>
  <c r="F6103" i="53" s="1"/>
  <c r="F6104" i="53" s="1"/>
  <c r="F6105" i="53" s="1"/>
  <c r="F6106" i="53" s="1"/>
  <c r="F6107" i="53" s="1"/>
  <c r="F6108" i="53" s="1"/>
  <c r="F6109" i="53" s="1"/>
  <c r="F6110" i="53" s="1"/>
  <c r="F6111" i="53" s="1"/>
  <c r="F6112" i="53" s="1"/>
  <c r="F6113" i="53" s="1"/>
  <c r="F6114" i="53" s="1"/>
  <c r="F6115" i="53" s="1"/>
  <c r="F6116" i="53" s="1"/>
  <c r="F6117" i="53" s="1"/>
  <c r="F6118" i="53" s="1"/>
  <c r="F6119" i="53" s="1"/>
  <c r="F6120" i="53" s="1"/>
  <c r="F6121" i="53" s="1"/>
  <c r="F6122" i="53" s="1"/>
  <c r="F6123" i="53" s="1"/>
  <c r="F6124" i="53" s="1"/>
  <c r="F6125" i="53" s="1"/>
  <c r="F6126" i="53" s="1"/>
  <c r="F6127" i="53" s="1"/>
  <c r="F6128" i="53" s="1"/>
  <c r="F6129" i="53" s="1"/>
  <c r="F6130" i="53" s="1"/>
  <c r="F6131" i="53" s="1"/>
  <c r="F6132" i="53" s="1"/>
  <c r="F6133" i="53" s="1"/>
  <c r="F6134" i="53" s="1"/>
  <c r="F6135" i="53" s="1"/>
  <c r="F6136" i="53" s="1"/>
  <c r="F6137" i="53" s="1"/>
  <c r="F6138" i="53" s="1"/>
  <c r="F6139" i="53" s="1"/>
  <c r="F6140" i="53" s="1"/>
  <c r="F6141" i="53" s="1"/>
  <c r="F6142" i="53" s="1"/>
  <c r="F6143" i="53" s="1"/>
  <c r="F6144" i="53" s="1"/>
  <c r="F6145" i="53" s="1"/>
  <c r="F6146" i="53" s="1"/>
  <c r="F6147" i="53" s="1"/>
  <c r="F6148" i="53" s="1"/>
  <c r="F6149" i="53" s="1"/>
  <c r="F6150" i="53" s="1"/>
  <c r="F6151" i="53" s="1"/>
  <c r="F6152" i="53" s="1"/>
  <c r="F6153" i="53" s="1"/>
  <c r="F6154" i="53" s="1"/>
  <c r="F6155" i="53" s="1"/>
  <c r="F6156" i="53" s="1"/>
  <c r="F6157" i="53" s="1"/>
  <c r="F6158" i="53" s="1"/>
  <c r="F6159" i="53" s="1"/>
  <c r="F6160" i="53" s="1"/>
  <c r="F6161" i="53" s="1"/>
  <c r="F6162" i="53" s="1"/>
  <c r="F6163" i="53" s="1"/>
  <c r="F6164" i="53" s="1"/>
  <c r="F6165" i="53" s="1"/>
  <c r="F6166" i="53" s="1"/>
  <c r="F6167" i="53" s="1"/>
  <c r="F6168" i="53" s="1"/>
  <c r="F6169" i="53" s="1"/>
  <c r="F6170" i="53" s="1"/>
  <c r="F6171" i="53" s="1"/>
  <c r="F6172" i="53" s="1"/>
  <c r="F6173" i="53" s="1"/>
  <c r="F6174" i="53" s="1"/>
  <c r="F6175" i="53" s="1"/>
  <c r="F6176" i="53" s="1"/>
  <c r="F6177" i="53" s="1"/>
  <c r="F6178" i="53" s="1"/>
  <c r="F6179" i="53" s="1"/>
  <c r="F6180" i="53" s="1"/>
  <c r="F6181" i="53" s="1"/>
  <c r="F6182" i="53" s="1"/>
  <c r="F6183" i="53" s="1"/>
  <c r="F6184" i="53" s="1"/>
  <c r="F6185" i="53" s="1"/>
  <c r="F6186" i="53" s="1"/>
  <c r="F6187" i="53" s="1"/>
  <c r="F6188" i="53" s="1"/>
  <c r="F6189" i="53" s="1"/>
  <c r="F6190" i="53" s="1"/>
  <c r="F6191" i="53" s="1"/>
  <c r="F6192" i="53" s="1"/>
  <c r="F6193" i="53" s="1"/>
  <c r="F6194" i="53" s="1"/>
  <c r="F6195" i="53" s="1"/>
  <c r="F6196" i="53" s="1"/>
  <c r="F6197" i="53" s="1"/>
  <c r="F6198" i="53" s="1"/>
  <c r="F6199" i="53" s="1"/>
  <c r="F6200" i="53" s="1"/>
  <c r="F6201" i="53" s="1"/>
  <c r="F6202" i="53" s="1"/>
  <c r="F6203" i="53" s="1"/>
  <c r="F6204" i="53" s="1"/>
  <c r="F6205" i="53" s="1"/>
  <c r="F6206" i="53" s="1"/>
  <c r="F6207" i="53" s="1"/>
  <c r="F6208" i="53" s="1"/>
  <c r="F6209" i="53" s="1"/>
  <c r="F6210" i="53" s="1"/>
  <c r="F6211" i="53" s="1"/>
  <c r="F6212" i="53" s="1"/>
  <c r="F6213" i="53" s="1"/>
  <c r="F6214" i="53" s="1"/>
  <c r="F6215" i="53" s="1"/>
  <c r="F6216" i="53" s="1"/>
  <c r="F6217" i="53" s="1"/>
  <c r="F6218" i="53" s="1"/>
  <c r="F6219" i="53" s="1"/>
  <c r="F6220" i="53" s="1"/>
  <c r="F6221" i="53" s="1"/>
  <c r="F6222" i="53" s="1"/>
  <c r="F6223" i="53" s="1"/>
  <c r="F6224" i="53" s="1"/>
  <c r="F6225" i="53" s="1"/>
  <c r="F6226" i="53" s="1"/>
  <c r="F6227" i="53" s="1"/>
  <c r="F6228" i="53" s="1"/>
  <c r="F6229" i="53" s="1"/>
  <c r="F6230" i="53" s="1"/>
  <c r="F6231" i="53" s="1"/>
  <c r="F6232" i="53" s="1"/>
  <c r="F6233" i="53" s="1"/>
  <c r="F6234" i="53" s="1"/>
  <c r="F6235" i="53" s="1"/>
  <c r="F6236" i="53" s="1"/>
  <c r="F6237" i="53" s="1"/>
  <c r="F6238" i="53" s="1"/>
  <c r="F6239" i="53" s="1"/>
  <c r="F6240" i="53" s="1"/>
  <c r="F6241" i="53" s="1"/>
  <c r="F6242" i="53" s="1"/>
  <c r="F6243" i="53" s="1"/>
  <c r="F6244" i="53" s="1"/>
  <c r="F6245" i="53" s="1"/>
  <c r="F6246" i="53" s="1"/>
  <c r="F6247" i="53" s="1"/>
  <c r="F6248" i="53" s="1"/>
  <c r="F6249" i="53" s="1"/>
  <c r="F6250" i="53" s="1"/>
  <c r="F6251" i="53" s="1"/>
  <c r="F6252" i="53" s="1"/>
  <c r="F6253" i="53" s="1"/>
  <c r="F6254" i="53" s="1"/>
  <c r="F6255" i="53" s="1"/>
  <c r="F6256" i="53" s="1"/>
  <c r="F6257" i="53" s="1"/>
  <c r="F6258" i="53" s="1"/>
  <c r="F6259" i="53" s="1"/>
  <c r="F6260" i="53" s="1"/>
  <c r="F6261" i="53" s="1"/>
  <c r="F6262" i="53" s="1"/>
  <c r="F6263" i="53" s="1"/>
  <c r="F6264" i="53" s="1"/>
  <c r="F6265" i="53" s="1"/>
  <c r="F6266" i="53" s="1"/>
  <c r="F6267" i="53" s="1"/>
  <c r="F6268" i="53" s="1"/>
  <c r="F6269" i="53" s="1"/>
  <c r="F6270" i="53" s="1"/>
  <c r="F6271" i="53" s="1"/>
  <c r="F6272" i="53" s="1"/>
  <c r="F6273" i="53" s="1"/>
  <c r="F6274" i="53" s="1"/>
  <c r="F6275" i="53" s="1"/>
  <c r="F6276" i="53" s="1"/>
  <c r="F6277" i="53" s="1"/>
  <c r="F6278" i="53" s="1"/>
  <c r="F6279" i="53" s="1"/>
  <c r="F6280" i="53" s="1"/>
  <c r="F6281" i="53" s="1"/>
  <c r="F6282" i="53" s="1"/>
  <c r="F6283" i="53" s="1"/>
  <c r="F6284" i="53" s="1"/>
  <c r="F6285" i="53" s="1"/>
  <c r="F6286" i="53" s="1"/>
  <c r="F6287" i="53" s="1"/>
  <c r="F6288" i="53" s="1"/>
  <c r="F6289" i="53" s="1"/>
  <c r="F6290" i="53" s="1"/>
  <c r="F6291" i="53" s="1"/>
  <c r="F6292" i="53" s="1"/>
  <c r="F6293" i="53" s="1"/>
  <c r="F6294" i="53" s="1"/>
  <c r="F6295" i="53" s="1"/>
  <c r="F6296" i="53" s="1"/>
  <c r="F6297" i="53" s="1"/>
  <c r="F6298" i="53" s="1"/>
  <c r="F6299" i="53" s="1"/>
  <c r="F6300" i="53" s="1"/>
  <c r="F6301" i="53" s="1"/>
  <c r="F6302" i="53" s="1"/>
  <c r="F6303" i="53" s="1"/>
  <c r="F6304" i="53" s="1"/>
  <c r="F6305" i="53" s="1"/>
  <c r="F6306" i="53" s="1"/>
  <c r="F6307" i="53" s="1"/>
  <c r="F6308" i="53" s="1"/>
  <c r="F6309" i="53" s="1"/>
  <c r="F6310" i="53" s="1"/>
  <c r="F6311" i="53" s="1"/>
  <c r="F6312" i="53" s="1"/>
  <c r="F6313" i="53" s="1"/>
  <c r="F6314" i="53" s="1"/>
  <c r="F6315" i="53" s="1"/>
  <c r="F6316" i="53" s="1"/>
  <c r="F6317" i="53" s="1"/>
  <c r="F6318" i="53" s="1"/>
  <c r="F6319" i="53" s="1"/>
  <c r="F6320" i="53" s="1"/>
  <c r="F6321" i="53" s="1"/>
  <c r="F6322" i="53" s="1"/>
  <c r="F6323" i="53" s="1"/>
  <c r="F6324" i="53" s="1"/>
  <c r="F6325" i="53" s="1"/>
  <c r="F6326" i="53" s="1"/>
  <c r="F6327" i="53" s="1"/>
  <c r="F6328" i="53" s="1"/>
  <c r="F6329" i="53" s="1"/>
  <c r="F6330" i="53" s="1"/>
  <c r="F6331" i="53" s="1"/>
  <c r="F6332" i="53" s="1"/>
  <c r="F6333" i="53" s="1"/>
  <c r="F6334" i="53" s="1"/>
  <c r="F6335" i="53" s="1"/>
  <c r="F6336" i="53" s="1"/>
  <c r="F6337" i="53" s="1"/>
  <c r="F6338" i="53" s="1"/>
  <c r="F6339" i="53" s="1"/>
  <c r="F6340" i="53" s="1"/>
  <c r="F6341" i="53" s="1"/>
  <c r="F6342" i="53" s="1"/>
  <c r="F6343" i="53" s="1"/>
  <c r="F6344" i="53" s="1"/>
  <c r="F6345" i="53" s="1"/>
  <c r="F6346" i="53" s="1"/>
  <c r="F6347" i="53" s="1"/>
  <c r="F6348" i="53" s="1"/>
  <c r="F6349" i="53" s="1"/>
  <c r="F6350" i="53" s="1"/>
  <c r="F6351" i="53" s="1"/>
  <c r="F6352" i="53" s="1"/>
  <c r="F6353" i="53" s="1"/>
  <c r="F6354" i="53" s="1"/>
  <c r="F6355" i="53" s="1"/>
  <c r="F6356" i="53" s="1"/>
  <c r="F6357" i="53" s="1"/>
  <c r="F6358" i="53" s="1"/>
  <c r="F6359" i="53" s="1"/>
  <c r="F6360" i="53" s="1"/>
  <c r="F6361" i="53" s="1"/>
  <c r="F6362" i="53" s="1"/>
  <c r="F6363" i="53" s="1"/>
  <c r="F6364" i="53" s="1"/>
  <c r="F6365" i="53" s="1"/>
  <c r="F6366" i="53" s="1"/>
  <c r="F6367" i="53" s="1"/>
  <c r="F6368" i="53" s="1"/>
  <c r="F6369" i="53" s="1"/>
  <c r="F6370" i="53" s="1"/>
  <c r="F6371" i="53" s="1"/>
  <c r="F6372" i="53" s="1"/>
  <c r="F6373" i="53" s="1"/>
  <c r="F6374" i="53" s="1"/>
  <c r="F6375" i="53" s="1"/>
  <c r="F6376" i="53" s="1"/>
  <c r="F6377" i="53" s="1"/>
  <c r="F6378" i="53" s="1"/>
  <c r="F6379" i="53" s="1"/>
  <c r="F6380" i="53" s="1"/>
  <c r="F6381" i="53" s="1"/>
  <c r="F6382" i="53" s="1"/>
  <c r="F6383" i="53" s="1"/>
  <c r="F6384" i="53" s="1"/>
  <c r="F6385" i="53" s="1"/>
  <c r="F6386" i="53" s="1"/>
  <c r="F6387" i="53" s="1"/>
  <c r="F6388" i="53" s="1"/>
  <c r="F6389" i="53" s="1"/>
  <c r="F6390" i="53" s="1"/>
  <c r="F6391" i="53" s="1"/>
  <c r="F6392" i="53" s="1"/>
  <c r="F6393" i="53" s="1"/>
  <c r="F6394" i="53" s="1"/>
  <c r="F6395" i="53" s="1"/>
  <c r="F6396" i="53" s="1"/>
  <c r="F6397" i="53" s="1"/>
  <c r="F6398" i="53" s="1"/>
  <c r="F6399" i="53" s="1"/>
  <c r="F6400" i="53" s="1"/>
  <c r="F6401" i="53" s="1"/>
  <c r="F6402" i="53" s="1"/>
  <c r="F6403" i="53" s="1"/>
  <c r="F6404" i="53" s="1"/>
  <c r="F6405" i="53" s="1"/>
  <c r="F6406" i="53" s="1"/>
  <c r="F6407" i="53" s="1"/>
  <c r="F6408" i="53" s="1"/>
  <c r="F6409" i="53" s="1"/>
  <c r="F6410" i="53" s="1"/>
  <c r="F6411" i="53" s="1"/>
  <c r="F6412" i="53" s="1"/>
  <c r="F6413" i="53" s="1"/>
  <c r="F6414" i="53" s="1"/>
  <c r="F6415" i="53" s="1"/>
  <c r="F6416" i="53" s="1"/>
  <c r="F6417" i="53" s="1"/>
  <c r="F6418" i="53" s="1"/>
  <c r="F6419" i="53" s="1"/>
  <c r="F6420" i="53" s="1"/>
  <c r="F6421" i="53" s="1"/>
  <c r="F6422" i="53" s="1"/>
  <c r="F6423" i="53" s="1"/>
  <c r="F6424" i="53" s="1"/>
  <c r="F6425" i="53" s="1"/>
  <c r="F6426" i="53" s="1"/>
  <c r="F6427" i="53" s="1"/>
  <c r="F6428" i="53" s="1"/>
  <c r="F6429" i="53" s="1"/>
  <c r="F6430" i="53" s="1"/>
  <c r="F6431" i="53" s="1"/>
  <c r="F6432" i="53" s="1"/>
  <c r="F6433" i="53" s="1"/>
  <c r="F6434" i="53" s="1"/>
  <c r="F6435" i="53" s="1"/>
  <c r="F6436" i="53" s="1"/>
  <c r="F6437" i="53" s="1"/>
  <c r="F6438" i="53" s="1"/>
  <c r="F6439" i="53" s="1"/>
  <c r="F6440" i="53" s="1"/>
  <c r="F6441" i="53" s="1"/>
  <c r="F6442" i="53" s="1"/>
  <c r="F6443" i="53" s="1"/>
  <c r="F6444" i="53" s="1"/>
  <c r="F6445" i="53" s="1"/>
  <c r="F6446" i="53" s="1"/>
  <c r="F6447" i="53" s="1"/>
  <c r="F6448" i="53" s="1"/>
  <c r="F6449" i="53" s="1"/>
  <c r="F6450" i="53" s="1"/>
  <c r="F6451" i="53" s="1"/>
  <c r="F6452" i="53" s="1"/>
  <c r="F6453" i="53" s="1"/>
  <c r="F6454" i="53" s="1"/>
  <c r="F6455" i="53" s="1"/>
  <c r="F6456" i="53" s="1"/>
  <c r="F6457" i="53" s="1"/>
  <c r="F6458" i="53" s="1"/>
  <c r="F6459" i="53" s="1"/>
  <c r="F6460" i="53" s="1"/>
  <c r="F6461" i="53" s="1"/>
  <c r="F6462" i="53" s="1"/>
  <c r="F6463" i="53" s="1"/>
  <c r="F6464" i="53" s="1"/>
  <c r="F6465" i="53" s="1"/>
  <c r="F6466" i="53" s="1"/>
  <c r="F6467" i="53" s="1"/>
  <c r="F6468" i="53" s="1"/>
  <c r="F6469" i="53" s="1"/>
  <c r="F6470" i="53" s="1"/>
  <c r="F6471" i="53" s="1"/>
  <c r="F6472" i="53" s="1"/>
  <c r="F6473" i="53" s="1"/>
  <c r="F6474" i="53" s="1"/>
  <c r="F6475" i="53" s="1"/>
  <c r="F6476" i="53" s="1"/>
  <c r="F6477" i="53" s="1"/>
  <c r="F6478" i="53" s="1"/>
  <c r="F6479" i="53" s="1"/>
  <c r="F6480" i="53" s="1"/>
  <c r="F6481" i="53" s="1"/>
  <c r="F6482" i="53" s="1"/>
  <c r="F6483" i="53" s="1"/>
  <c r="F6484" i="53" s="1"/>
  <c r="F6485" i="53" s="1"/>
  <c r="F6486" i="53" s="1"/>
  <c r="F6487" i="53" s="1"/>
  <c r="F6488" i="53" s="1"/>
  <c r="F6489" i="53" s="1"/>
  <c r="F6490" i="53" s="1"/>
  <c r="F6491" i="53" s="1"/>
  <c r="F6492" i="53" s="1"/>
  <c r="F6493" i="53" s="1"/>
  <c r="F6494" i="53" s="1"/>
  <c r="F6495" i="53" s="1"/>
  <c r="F6496" i="53" s="1"/>
  <c r="F6497" i="53" s="1"/>
  <c r="F6498" i="53" s="1"/>
  <c r="F6499" i="53" s="1"/>
  <c r="F6500" i="53" s="1"/>
  <c r="F6501" i="53" s="1"/>
  <c r="F6502" i="53" s="1"/>
  <c r="F6503" i="53" s="1"/>
  <c r="F6504" i="53" s="1"/>
  <c r="F6505" i="53" s="1"/>
  <c r="F6506" i="53" s="1"/>
  <c r="F6507" i="53" s="1"/>
  <c r="F6508" i="53" s="1"/>
  <c r="F6509" i="53" s="1"/>
  <c r="F6510" i="53" s="1"/>
  <c r="F6511" i="53" s="1"/>
  <c r="F6512" i="53" s="1"/>
  <c r="F6513" i="53" s="1"/>
  <c r="F6514" i="53" s="1"/>
  <c r="F6515" i="53" s="1"/>
  <c r="F6516" i="53" s="1"/>
  <c r="F6517" i="53" s="1"/>
  <c r="F6518" i="53" s="1"/>
  <c r="F6519" i="53" s="1"/>
  <c r="F6520" i="53" s="1"/>
  <c r="F6521" i="53" s="1"/>
  <c r="F6522" i="53" s="1"/>
  <c r="F6523" i="53" s="1"/>
  <c r="F6524" i="53" s="1"/>
  <c r="F6525" i="53" s="1"/>
  <c r="F6526" i="53" s="1"/>
  <c r="F6527" i="53" s="1"/>
  <c r="F6528" i="53" s="1"/>
  <c r="F6529" i="53" s="1"/>
  <c r="F6530" i="53" s="1"/>
  <c r="F6531" i="53" s="1"/>
  <c r="F6532" i="53" s="1"/>
  <c r="F6533" i="53" s="1"/>
  <c r="F6534" i="53" s="1"/>
  <c r="F6535" i="53" s="1"/>
  <c r="F6536" i="53" s="1"/>
  <c r="F6537" i="53" s="1"/>
  <c r="F6538" i="53" s="1"/>
  <c r="F6539" i="53" s="1"/>
  <c r="F6540" i="53" s="1"/>
  <c r="F6541" i="53" s="1"/>
  <c r="F6542" i="53" s="1"/>
  <c r="F6543" i="53" s="1"/>
  <c r="F6544" i="53" s="1"/>
  <c r="F6545" i="53" s="1"/>
  <c r="F6546" i="53" s="1"/>
  <c r="F6547" i="53" s="1"/>
  <c r="F6548" i="53" s="1"/>
  <c r="F6549" i="53" s="1"/>
  <c r="F6550" i="53" s="1"/>
  <c r="F6551" i="53" s="1"/>
  <c r="F6552" i="53" s="1"/>
  <c r="F6553" i="53" s="1"/>
  <c r="F6554" i="53" s="1"/>
  <c r="F6555" i="53" s="1"/>
  <c r="F6556" i="53" s="1"/>
  <c r="F6557" i="53" s="1"/>
  <c r="F6558" i="53" s="1"/>
  <c r="F6559" i="53" s="1"/>
  <c r="F6560" i="53" s="1"/>
  <c r="F6561" i="53" s="1"/>
  <c r="F6562" i="53" s="1"/>
  <c r="F6563" i="53" s="1"/>
  <c r="F6564" i="53" s="1"/>
  <c r="F6565" i="53" s="1"/>
  <c r="F6566" i="53" s="1"/>
  <c r="F6567" i="53" s="1"/>
  <c r="F6568" i="53" s="1"/>
  <c r="F6569" i="53" s="1"/>
  <c r="F6570" i="53" s="1"/>
  <c r="F6571" i="53" s="1"/>
  <c r="F6572" i="53" s="1"/>
  <c r="F6573" i="53" s="1"/>
  <c r="F6574" i="53" s="1"/>
  <c r="F6575" i="53" s="1"/>
  <c r="F6576" i="53" s="1"/>
  <c r="F6577" i="53" s="1"/>
  <c r="F6578" i="53" s="1"/>
  <c r="F6579" i="53" s="1"/>
  <c r="F6580" i="53" s="1"/>
  <c r="F6581" i="53" s="1"/>
  <c r="F6582" i="53" s="1"/>
  <c r="F6583" i="53" s="1"/>
  <c r="F6584" i="53" s="1"/>
  <c r="F6585" i="53" s="1"/>
  <c r="F6586" i="53" s="1"/>
  <c r="F6587" i="53" s="1"/>
  <c r="F6588" i="53" s="1"/>
  <c r="F6589" i="53" s="1"/>
  <c r="F6590" i="53" s="1"/>
  <c r="F6591" i="53" s="1"/>
  <c r="F6592" i="53" s="1"/>
  <c r="F6593" i="53" s="1"/>
  <c r="F6594" i="53" s="1"/>
  <c r="F6595" i="53" s="1"/>
  <c r="F6596" i="53" s="1"/>
  <c r="F6597" i="53" s="1"/>
  <c r="F6598" i="53" s="1"/>
  <c r="F6599" i="53" s="1"/>
  <c r="F6600" i="53" s="1"/>
  <c r="F6601" i="53" s="1"/>
  <c r="F6602" i="53" s="1"/>
  <c r="F6603" i="53" s="1"/>
  <c r="F6604" i="53" s="1"/>
  <c r="F6605" i="53" s="1"/>
  <c r="F6606" i="53" s="1"/>
  <c r="F6607" i="53" s="1"/>
  <c r="F6608" i="53" s="1"/>
  <c r="F6609" i="53" s="1"/>
  <c r="F6610" i="53" s="1"/>
  <c r="F6611" i="53" s="1"/>
  <c r="F6612" i="53" s="1"/>
  <c r="F6613" i="53" s="1"/>
  <c r="F6614" i="53" s="1"/>
  <c r="F6615" i="53" s="1"/>
  <c r="F6616" i="53" s="1"/>
  <c r="F6617" i="53" s="1"/>
  <c r="F6618" i="53" s="1"/>
  <c r="F6619" i="53" s="1"/>
  <c r="F6620" i="53" s="1"/>
  <c r="F6621" i="53" s="1"/>
  <c r="F6622" i="53" s="1"/>
  <c r="F6623" i="53" s="1"/>
  <c r="F6624" i="53" s="1"/>
  <c r="F6625" i="53" s="1"/>
  <c r="F6626" i="53" s="1"/>
  <c r="F6627" i="53" s="1"/>
  <c r="F6628" i="53" s="1"/>
  <c r="F6629" i="53" s="1"/>
  <c r="F6630" i="53" s="1"/>
  <c r="F6631" i="53" s="1"/>
  <c r="F6632" i="53" s="1"/>
  <c r="F6633" i="53" s="1"/>
  <c r="F6634" i="53" s="1"/>
  <c r="F6635" i="53" s="1"/>
  <c r="F6636" i="53" s="1"/>
  <c r="F6637" i="53" s="1"/>
  <c r="F6638" i="53" s="1"/>
  <c r="F6639" i="53" s="1"/>
  <c r="F6640" i="53" s="1"/>
  <c r="F6641" i="53" s="1"/>
  <c r="F6642" i="53" s="1"/>
  <c r="F6643" i="53" s="1"/>
  <c r="F6644" i="53" s="1"/>
  <c r="F6645" i="53" s="1"/>
  <c r="F6646" i="53" s="1"/>
  <c r="F6647" i="53" s="1"/>
  <c r="F6648" i="53" s="1"/>
  <c r="F6649" i="53" s="1"/>
  <c r="F6650" i="53" s="1"/>
  <c r="F6651" i="53" s="1"/>
  <c r="F6652" i="53" s="1"/>
  <c r="F6653" i="53" s="1"/>
  <c r="F6654" i="53" s="1"/>
  <c r="F6655" i="53" s="1"/>
  <c r="F6656" i="53" s="1"/>
  <c r="F6657" i="53" s="1"/>
  <c r="F6658" i="53" s="1"/>
  <c r="F6659" i="53" s="1"/>
  <c r="F6660" i="53" s="1"/>
  <c r="F6661" i="53" s="1"/>
  <c r="F6662" i="53" s="1"/>
  <c r="F6663" i="53" s="1"/>
  <c r="F6664" i="53" s="1"/>
  <c r="F6665" i="53" s="1"/>
  <c r="F6666" i="53" s="1"/>
  <c r="F6667" i="53" s="1"/>
  <c r="F6668" i="53" s="1"/>
  <c r="F6669" i="53" s="1"/>
  <c r="F6670" i="53" s="1"/>
  <c r="F6671" i="53" s="1"/>
  <c r="F6672" i="53" s="1"/>
  <c r="F6673" i="53" s="1"/>
  <c r="F6674" i="53" s="1"/>
  <c r="F6675" i="53" s="1"/>
  <c r="F6676" i="53" s="1"/>
  <c r="F6677" i="53" s="1"/>
  <c r="F6678" i="53" s="1"/>
  <c r="F6679" i="53" s="1"/>
  <c r="F6680" i="53" s="1"/>
  <c r="F6681" i="53" s="1"/>
  <c r="F6682" i="53" s="1"/>
  <c r="F6683" i="53" s="1"/>
  <c r="F6684" i="53" s="1"/>
  <c r="F6685" i="53" s="1"/>
  <c r="F6686" i="53" s="1"/>
  <c r="F6687" i="53" s="1"/>
  <c r="F6688" i="53" s="1"/>
  <c r="F6689" i="53" s="1"/>
  <c r="F6690" i="53" s="1"/>
  <c r="F6691" i="53" s="1"/>
  <c r="F6692" i="53" s="1"/>
  <c r="F6693" i="53" s="1"/>
  <c r="F6694" i="53" s="1"/>
  <c r="F6695" i="53" s="1"/>
  <c r="F6696" i="53" s="1"/>
  <c r="F6697" i="53" s="1"/>
  <c r="F6698" i="53" s="1"/>
  <c r="F6699" i="53" s="1"/>
  <c r="F6700" i="53" s="1"/>
  <c r="F6701" i="53" s="1"/>
  <c r="F6702" i="53" s="1"/>
  <c r="F6703" i="53" s="1"/>
  <c r="F6704" i="53" s="1"/>
  <c r="F6705" i="53" s="1"/>
  <c r="F6706" i="53" s="1"/>
  <c r="F6707" i="53" s="1"/>
  <c r="F6708" i="53" s="1"/>
  <c r="F6709" i="53" s="1"/>
  <c r="F6710" i="53" s="1"/>
  <c r="F6711" i="53" s="1"/>
  <c r="F6712" i="53" s="1"/>
  <c r="F6713" i="53" s="1"/>
  <c r="F6714" i="53" s="1"/>
  <c r="F6715" i="53" s="1"/>
  <c r="F6716" i="53" s="1"/>
  <c r="F6717" i="53" s="1"/>
  <c r="F6718" i="53" s="1"/>
  <c r="F6719" i="53" s="1"/>
  <c r="F6720" i="53" s="1"/>
  <c r="F6721" i="53" s="1"/>
  <c r="F6722" i="53" s="1"/>
  <c r="F6723" i="53" s="1"/>
  <c r="F6724" i="53" s="1"/>
  <c r="F6725" i="53" s="1"/>
  <c r="F6726" i="53" s="1"/>
  <c r="F6727" i="53" s="1"/>
  <c r="F6728" i="53" s="1"/>
  <c r="F6729" i="53" s="1"/>
  <c r="F6730" i="53" s="1"/>
  <c r="F6731" i="53" s="1"/>
  <c r="F6732" i="53" s="1"/>
  <c r="F6733" i="53" s="1"/>
  <c r="F6734" i="53" s="1"/>
  <c r="F6735" i="53" s="1"/>
  <c r="F6736" i="53" s="1"/>
  <c r="F6737" i="53" s="1"/>
  <c r="F6738" i="53" s="1"/>
  <c r="F6739" i="53" s="1"/>
  <c r="F6740" i="53" s="1"/>
  <c r="F6741" i="53" s="1"/>
  <c r="F6742" i="53" s="1"/>
  <c r="F6743" i="53" s="1"/>
  <c r="F6744" i="53" s="1"/>
  <c r="F6745" i="53" s="1"/>
  <c r="F6746" i="53" s="1"/>
  <c r="F6747" i="53" s="1"/>
  <c r="F6748" i="53" s="1"/>
  <c r="F6749" i="53" s="1"/>
  <c r="F6750" i="53" s="1"/>
  <c r="F6751" i="53" s="1"/>
  <c r="F6752" i="53" s="1"/>
  <c r="F6753" i="53" s="1"/>
  <c r="F6754" i="53" s="1"/>
  <c r="F6755" i="53" s="1"/>
  <c r="F6756" i="53" s="1"/>
  <c r="F6757" i="53" s="1"/>
  <c r="F6758" i="53" s="1"/>
  <c r="F6759" i="53" s="1"/>
  <c r="F6760" i="53" s="1"/>
  <c r="F6761" i="53" s="1"/>
  <c r="F6762" i="53" s="1"/>
  <c r="F6763" i="53" s="1"/>
  <c r="F6764" i="53" s="1"/>
  <c r="F6765" i="53" s="1"/>
  <c r="F6766" i="53" s="1"/>
  <c r="F6767" i="53" s="1"/>
  <c r="F6768" i="53" s="1"/>
  <c r="F6769" i="53" s="1"/>
  <c r="F6770" i="53" s="1"/>
  <c r="F6771" i="53" s="1"/>
  <c r="F6772" i="53" s="1"/>
  <c r="F6773" i="53" s="1"/>
  <c r="F6774" i="53" s="1"/>
  <c r="F6775" i="53" s="1"/>
  <c r="F6776" i="53" s="1"/>
  <c r="F6777" i="53" s="1"/>
  <c r="F6778" i="53" s="1"/>
  <c r="F6779" i="53" s="1"/>
  <c r="F6780" i="53" s="1"/>
  <c r="F6781" i="53" s="1"/>
  <c r="F6782" i="53" s="1"/>
  <c r="F6783" i="53" s="1"/>
  <c r="F6784" i="53" s="1"/>
  <c r="F6785" i="53" s="1"/>
  <c r="F6786" i="53" s="1"/>
  <c r="F6787" i="53" s="1"/>
  <c r="F6788" i="53" s="1"/>
  <c r="F6789" i="53" s="1"/>
  <c r="F6790" i="53" s="1"/>
  <c r="F6791" i="53" s="1"/>
  <c r="F6792" i="53" s="1"/>
  <c r="F6793" i="53" s="1"/>
  <c r="F6794" i="53" s="1"/>
  <c r="F6795" i="53" s="1"/>
  <c r="F6796" i="53" s="1"/>
  <c r="F6797" i="53" s="1"/>
  <c r="F6798" i="53" s="1"/>
  <c r="F6799" i="53" s="1"/>
  <c r="F6800" i="53" s="1"/>
  <c r="F6801" i="53" s="1"/>
  <c r="F6802" i="53" s="1"/>
  <c r="F6803" i="53" s="1"/>
  <c r="F6804" i="53" s="1"/>
  <c r="F6805" i="53" s="1"/>
  <c r="F6806" i="53" s="1"/>
  <c r="F6807" i="53" s="1"/>
  <c r="F6808" i="53" s="1"/>
  <c r="F6809" i="53" s="1"/>
  <c r="F6810" i="53" s="1"/>
  <c r="F6811" i="53" s="1"/>
  <c r="F6812" i="53" s="1"/>
  <c r="F6813" i="53" s="1"/>
  <c r="F6814" i="53" s="1"/>
  <c r="F6815" i="53" s="1"/>
  <c r="F6816" i="53" s="1"/>
  <c r="F6817" i="53" s="1"/>
  <c r="F6818" i="53" s="1"/>
  <c r="F6819" i="53" s="1"/>
  <c r="F6820" i="53" s="1"/>
  <c r="F6821" i="53" s="1"/>
  <c r="F6822" i="53" s="1"/>
  <c r="F6823" i="53" s="1"/>
  <c r="F6824" i="53" s="1"/>
  <c r="F6825" i="53" s="1"/>
  <c r="F6826" i="53" s="1"/>
  <c r="F6827" i="53" s="1"/>
  <c r="F6828" i="53" s="1"/>
  <c r="F6829" i="53" s="1"/>
  <c r="F6830" i="53" s="1"/>
  <c r="F6831" i="53" s="1"/>
  <c r="F6832" i="53" s="1"/>
  <c r="F6833" i="53" s="1"/>
  <c r="F6834" i="53" s="1"/>
  <c r="F6835" i="53" s="1"/>
  <c r="F6836" i="53" s="1"/>
  <c r="F6837" i="53" s="1"/>
  <c r="F6838" i="53" s="1"/>
  <c r="F6839" i="53" s="1"/>
  <c r="F6840" i="53" s="1"/>
  <c r="F6841" i="53" s="1"/>
  <c r="F6842" i="53" s="1"/>
  <c r="F6843" i="53" s="1"/>
  <c r="F6844" i="53" s="1"/>
  <c r="F6845" i="53" s="1"/>
  <c r="F6846" i="53" s="1"/>
  <c r="F6847" i="53" s="1"/>
  <c r="F6848" i="53" s="1"/>
  <c r="F6849" i="53" s="1"/>
  <c r="F6850" i="53" s="1"/>
  <c r="F6851" i="53" s="1"/>
  <c r="F6852" i="53" s="1"/>
  <c r="F6853" i="53" s="1"/>
  <c r="F6854" i="53" s="1"/>
  <c r="F6855" i="53" s="1"/>
  <c r="F6856" i="53" s="1"/>
  <c r="F6857" i="53" s="1"/>
  <c r="F6858" i="53" s="1"/>
  <c r="F6859" i="53" s="1"/>
  <c r="F6860" i="53" s="1"/>
  <c r="F6861" i="53" s="1"/>
  <c r="F6862" i="53" s="1"/>
  <c r="F6863" i="53" s="1"/>
  <c r="F6864" i="53" s="1"/>
  <c r="F6865" i="53" s="1"/>
  <c r="F6866" i="53" s="1"/>
  <c r="F6867" i="53" s="1"/>
  <c r="F6868" i="53" s="1"/>
  <c r="F6869" i="53" s="1"/>
  <c r="F6870" i="53" s="1"/>
  <c r="F6871" i="53" s="1"/>
  <c r="F6872" i="53" s="1"/>
  <c r="F6873" i="53" s="1"/>
  <c r="F6874" i="53" s="1"/>
  <c r="F6875" i="53" s="1"/>
  <c r="F6876" i="53" s="1"/>
  <c r="F6877" i="53" s="1"/>
  <c r="F6878" i="53" s="1"/>
  <c r="F6879" i="53" s="1"/>
  <c r="F6880" i="53" s="1"/>
  <c r="F6881" i="53" s="1"/>
  <c r="F6882" i="53" s="1"/>
  <c r="F6883" i="53" s="1"/>
  <c r="F6884" i="53" s="1"/>
  <c r="F6885" i="53" s="1"/>
  <c r="F6886" i="53" s="1"/>
  <c r="F6887" i="53" s="1"/>
  <c r="F6888" i="53" s="1"/>
  <c r="F6889" i="53" s="1"/>
  <c r="F6890" i="53" s="1"/>
  <c r="F6891" i="53" s="1"/>
  <c r="F6892" i="53" s="1"/>
  <c r="F6893" i="53" s="1"/>
  <c r="F6894" i="53" s="1"/>
  <c r="F6895" i="53" s="1"/>
  <c r="F6896" i="53" s="1"/>
  <c r="F6897" i="53" s="1"/>
  <c r="F6898" i="53" s="1"/>
  <c r="F6899" i="53" s="1"/>
  <c r="F6900" i="53" s="1"/>
  <c r="F6901" i="53" s="1"/>
  <c r="F6902" i="53" s="1"/>
  <c r="F6903" i="53" s="1"/>
  <c r="F6904" i="53" s="1"/>
  <c r="F6905" i="53" s="1"/>
  <c r="F6906" i="53" s="1"/>
  <c r="F6907" i="53" s="1"/>
  <c r="F6908" i="53" s="1"/>
  <c r="F6909" i="53" s="1"/>
  <c r="F6910" i="53" s="1"/>
  <c r="F6911" i="53" s="1"/>
  <c r="F6912" i="53" s="1"/>
  <c r="F6913" i="53" s="1"/>
  <c r="F6914" i="53" s="1"/>
  <c r="F6915" i="53" s="1"/>
  <c r="F6916" i="53" s="1"/>
  <c r="F6917" i="53" s="1"/>
  <c r="F6918" i="53" s="1"/>
  <c r="F6919" i="53" s="1"/>
  <c r="F6920" i="53" s="1"/>
  <c r="F6921" i="53" s="1"/>
  <c r="F6922" i="53" s="1"/>
  <c r="F6923" i="53" s="1"/>
  <c r="F6924" i="53" s="1"/>
  <c r="F6925" i="53" s="1"/>
  <c r="F6926" i="53" s="1"/>
  <c r="F6927" i="53" s="1"/>
  <c r="F6928" i="53" s="1"/>
  <c r="F6929" i="53" s="1"/>
  <c r="F6930" i="53" s="1"/>
  <c r="F6931" i="53" s="1"/>
  <c r="F6932" i="53" s="1"/>
  <c r="F6933" i="53" s="1"/>
  <c r="F6934" i="53" s="1"/>
  <c r="F6935" i="53" s="1"/>
  <c r="F6936" i="53" s="1"/>
  <c r="F6937" i="53" s="1"/>
  <c r="F6938" i="53" s="1"/>
  <c r="F6939" i="53" s="1"/>
  <c r="F6940" i="53" s="1"/>
  <c r="F6941" i="53" s="1"/>
  <c r="F6942" i="53" s="1"/>
  <c r="F6943" i="53" s="1"/>
  <c r="F6944" i="53" s="1"/>
  <c r="F6945" i="53" s="1"/>
  <c r="F6946" i="53" s="1"/>
  <c r="F6947" i="53" s="1"/>
  <c r="F6948" i="53" s="1"/>
  <c r="F6949" i="53" s="1"/>
  <c r="F6950" i="53" s="1"/>
  <c r="F6951" i="53" s="1"/>
  <c r="F6952" i="53" s="1"/>
  <c r="F6953" i="53" s="1"/>
  <c r="F6954" i="53" s="1"/>
  <c r="F6955" i="53" s="1"/>
  <c r="F6956" i="53" s="1"/>
  <c r="F6957" i="53" s="1"/>
  <c r="F6958" i="53" s="1"/>
  <c r="F6959" i="53" s="1"/>
  <c r="F6960" i="53" s="1"/>
  <c r="F6961" i="53" s="1"/>
  <c r="F6962" i="53" s="1"/>
  <c r="F6963" i="53" s="1"/>
  <c r="F6964" i="53" s="1"/>
  <c r="F6965" i="53" s="1"/>
  <c r="F6966" i="53" s="1"/>
  <c r="F6967" i="53" s="1"/>
  <c r="F6968" i="53" s="1"/>
  <c r="F6969" i="53" s="1"/>
  <c r="F6970" i="53" s="1"/>
  <c r="F6971" i="53" s="1"/>
  <c r="F6972" i="53" s="1"/>
  <c r="F6973" i="53" s="1"/>
  <c r="F6974" i="53" s="1"/>
  <c r="F6975" i="53" s="1"/>
  <c r="F6976" i="53" s="1"/>
  <c r="F6977" i="53" s="1"/>
  <c r="F6978" i="53" s="1"/>
  <c r="F6979" i="53" s="1"/>
  <c r="F6980" i="53" s="1"/>
  <c r="F6981" i="53" s="1"/>
  <c r="F6982" i="53" s="1"/>
  <c r="F6983" i="53" s="1"/>
  <c r="F6984" i="53" s="1"/>
  <c r="F6985" i="53" s="1"/>
  <c r="F6986" i="53" s="1"/>
  <c r="F6987" i="53" s="1"/>
  <c r="F6988" i="53" s="1"/>
  <c r="F6989" i="53" s="1"/>
  <c r="F6990" i="53" s="1"/>
  <c r="F6991" i="53" s="1"/>
  <c r="F6992" i="53" s="1"/>
  <c r="F6993" i="53" s="1"/>
  <c r="F6994" i="53" s="1"/>
  <c r="F6995" i="53" s="1"/>
  <c r="F6996" i="53" s="1"/>
  <c r="F6997" i="53" s="1"/>
  <c r="F6998" i="53" s="1"/>
  <c r="F6999" i="53" s="1"/>
  <c r="F7000" i="53" s="1"/>
  <c r="F7001" i="53" s="1"/>
  <c r="F7002" i="53" s="1"/>
  <c r="F7003" i="53" s="1"/>
  <c r="F7004" i="53" s="1"/>
  <c r="F7005" i="53" s="1"/>
  <c r="F7006" i="53" s="1"/>
  <c r="F7007" i="53" s="1"/>
  <c r="F7008" i="53" s="1"/>
  <c r="F7009" i="53" s="1"/>
  <c r="F7010" i="53" s="1"/>
  <c r="F7011" i="53" s="1"/>
  <c r="F7012" i="53" s="1"/>
  <c r="F7013" i="53" s="1"/>
  <c r="F7014" i="53" s="1"/>
  <c r="F7015" i="53" s="1"/>
  <c r="F7016" i="53" s="1"/>
  <c r="F7017" i="53" s="1"/>
  <c r="F7018" i="53" s="1"/>
  <c r="F7019" i="53" s="1"/>
  <c r="F7020" i="53" s="1"/>
  <c r="F7021" i="53" s="1"/>
  <c r="F7022" i="53" s="1"/>
  <c r="F7023" i="53" s="1"/>
  <c r="F7024" i="53" s="1"/>
  <c r="F7025" i="53" s="1"/>
  <c r="F7026" i="53" s="1"/>
  <c r="F7027" i="53" s="1"/>
  <c r="F7028" i="53" s="1"/>
  <c r="F7029" i="53" s="1"/>
  <c r="F7030" i="53" s="1"/>
  <c r="F7031" i="53" s="1"/>
  <c r="F7032" i="53" s="1"/>
  <c r="F7033" i="53" s="1"/>
  <c r="F7034" i="53" s="1"/>
  <c r="F7035" i="53" s="1"/>
  <c r="F7036" i="53" s="1"/>
  <c r="F7037" i="53" s="1"/>
  <c r="F7038" i="53" s="1"/>
  <c r="F7039" i="53" s="1"/>
  <c r="F7040" i="53" s="1"/>
  <c r="F7041" i="53" s="1"/>
  <c r="F7042" i="53" s="1"/>
  <c r="F7043" i="53" s="1"/>
  <c r="F7044" i="53" s="1"/>
  <c r="F7045" i="53" s="1"/>
  <c r="F7046" i="53" s="1"/>
  <c r="F7047" i="53" s="1"/>
  <c r="F7048" i="53" s="1"/>
  <c r="F7049" i="53" s="1"/>
  <c r="F7050" i="53" s="1"/>
  <c r="F7051" i="53" s="1"/>
  <c r="F7052" i="53" s="1"/>
  <c r="F7053" i="53" s="1"/>
  <c r="F7054" i="53" s="1"/>
  <c r="F7055" i="53" s="1"/>
  <c r="F7056" i="53" s="1"/>
  <c r="F7057" i="53" s="1"/>
  <c r="F7058" i="53" s="1"/>
  <c r="F7059" i="53" s="1"/>
  <c r="F7060" i="53" s="1"/>
  <c r="F7061" i="53" s="1"/>
  <c r="F7062" i="53" s="1"/>
  <c r="F7063" i="53" s="1"/>
  <c r="F7064" i="53" s="1"/>
  <c r="F7065" i="53" s="1"/>
  <c r="F7066" i="53" s="1"/>
  <c r="F7067" i="53" s="1"/>
  <c r="F7068" i="53" s="1"/>
  <c r="F7069" i="53" s="1"/>
  <c r="F7070" i="53" s="1"/>
  <c r="F7071" i="53" s="1"/>
  <c r="F7072" i="53" s="1"/>
  <c r="F7073" i="53" s="1"/>
  <c r="F7074" i="53" s="1"/>
  <c r="F7075" i="53" s="1"/>
  <c r="F7076" i="53" s="1"/>
  <c r="F7077" i="53" s="1"/>
  <c r="F7078" i="53" s="1"/>
  <c r="F7079" i="53" s="1"/>
  <c r="F7080" i="53" s="1"/>
  <c r="F7081" i="53" s="1"/>
  <c r="F7082" i="53" s="1"/>
  <c r="F7083" i="53" s="1"/>
  <c r="F7084" i="53" s="1"/>
  <c r="F7085" i="53" s="1"/>
  <c r="F7086" i="53" s="1"/>
  <c r="F7087" i="53" s="1"/>
  <c r="F7088" i="53" s="1"/>
  <c r="F7089" i="53" s="1"/>
  <c r="F7090" i="53" s="1"/>
  <c r="F7091" i="53" s="1"/>
  <c r="F7092" i="53" s="1"/>
  <c r="F7093" i="53" s="1"/>
  <c r="F7094" i="53" s="1"/>
  <c r="F7095" i="53" s="1"/>
  <c r="F7096" i="53" s="1"/>
  <c r="F7097" i="53" s="1"/>
  <c r="F7098" i="53" s="1"/>
  <c r="F7099" i="53" s="1"/>
  <c r="F7100" i="53" s="1"/>
  <c r="F7101" i="53" s="1"/>
  <c r="F7102" i="53" s="1"/>
  <c r="F7103" i="53" s="1"/>
  <c r="F7104" i="53" s="1"/>
  <c r="F7105" i="53" s="1"/>
  <c r="F7106" i="53" s="1"/>
  <c r="F7107" i="53" s="1"/>
  <c r="F7108" i="53" s="1"/>
  <c r="F7109" i="53" s="1"/>
  <c r="F7110" i="53" s="1"/>
  <c r="F7111" i="53" s="1"/>
  <c r="F7112" i="53" s="1"/>
  <c r="F7113" i="53" s="1"/>
  <c r="F7114" i="53" s="1"/>
  <c r="F7115" i="53" s="1"/>
  <c r="F7116" i="53" s="1"/>
  <c r="F7117" i="53" s="1"/>
  <c r="F7118" i="53" s="1"/>
  <c r="F7119" i="53" s="1"/>
  <c r="F7120" i="53" s="1"/>
  <c r="F7121" i="53" s="1"/>
  <c r="F7122" i="53" s="1"/>
  <c r="F7123" i="53" s="1"/>
  <c r="F7124" i="53" s="1"/>
  <c r="F7125" i="53" s="1"/>
  <c r="F7126" i="53" s="1"/>
  <c r="F7127" i="53" s="1"/>
  <c r="F7128" i="53" s="1"/>
  <c r="F7129" i="53" s="1"/>
  <c r="F7130" i="53" s="1"/>
  <c r="F7131" i="53" s="1"/>
  <c r="F7132" i="53" s="1"/>
  <c r="F7133" i="53" s="1"/>
  <c r="F7134" i="53" s="1"/>
  <c r="F7135" i="53" s="1"/>
  <c r="F7136" i="53" s="1"/>
  <c r="F7137" i="53" s="1"/>
  <c r="F7138" i="53" s="1"/>
  <c r="F7139" i="53" s="1"/>
  <c r="F7140" i="53" s="1"/>
  <c r="F7141" i="53" s="1"/>
  <c r="F7142" i="53" s="1"/>
  <c r="F7143" i="53" s="1"/>
  <c r="F7144" i="53" s="1"/>
  <c r="F7145" i="53" s="1"/>
  <c r="F7146" i="53" s="1"/>
  <c r="F7147" i="53" s="1"/>
  <c r="F7148" i="53" s="1"/>
  <c r="F7149" i="53" s="1"/>
  <c r="F7150" i="53" s="1"/>
  <c r="F7151" i="53" s="1"/>
  <c r="F7152" i="53" s="1"/>
  <c r="F7153" i="53" s="1"/>
  <c r="F7154" i="53" s="1"/>
  <c r="F7155" i="53" s="1"/>
  <c r="F7156" i="53" s="1"/>
  <c r="F7157" i="53" s="1"/>
  <c r="F7158" i="53" s="1"/>
  <c r="F7159" i="53" s="1"/>
  <c r="F7160" i="53" s="1"/>
  <c r="F7161" i="53" s="1"/>
  <c r="F7162" i="53" s="1"/>
  <c r="F7163" i="53" s="1"/>
  <c r="F7164" i="53" s="1"/>
  <c r="F7165" i="53" s="1"/>
  <c r="F7166" i="53" s="1"/>
  <c r="F7167" i="53" s="1"/>
  <c r="F7168" i="53" s="1"/>
  <c r="F7169" i="53" s="1"/>
  <c r="F7170" i="53" s="1"/>
  <c r="F7171" i="53" s="1"/>
  <c r="F7172" i="53" s="1"/>
  <c r="F7173" i="53" s="1"/>
  <c r="F7174" i="53" s="1"/>
  <c r="F7175" i="53" s="1"/>
  <c r="F7176" i="53" s="1"/>
  <c r="F7177" i="53" s="1"/>
  <c r="F7178" i="53" s="1"/>
  <c r="F7179" i="53" s="1"/>
  <c r="F7180" i="53" s="1"/>
  <c r="F7181" i="53" s="1"/>
  <c r="F7182" i="53" s="1"/>
  <c r="F7183" i="53" s="1"/>
  <c r="F7184" i="53" s="1"/>
  <c r="F7185" i="53" s="1"/>
  <c r="F7186" i="53" s="1"/>
  <c r="F7187" i="53" s="1"/>
  <c r="F7188" i="53" s="1"/>
  <c r="F7189" i="53" s="1"/>
  <c r="F7190" i="53" s="1"/>
  <c r="F7191" i="53" s="1"/>
  <c r="F7192" i="53" s="1"/>
  <c r="F7193" i="53" s="1"/>
  <c r="F7194" i="53" s="1"/>
  <c r="F7195" i="53" s="1"/>
  <c r="F7196" i="53" s="1"/>
  <c r="F7197" i="53" s="1"/>
  <c r="F7198" i="53" s="1"/>
  <c r="F7199" i="53" s="1"/>
  <c r="F7200" i="53" s="1"/>
  <c r="F7201" i="53" s="1"/>
  <c r="F7202" i="53" s="1"/>
  <c r="F7203" i="53" s="1"/>
  <c r="F7204" i="53" s="1"/>
  <c r="F7205" i="53" s="1"/>
  <c r="F7206" i="53" s="1"/>
  <c r="F7207" i="53" s="1"/>
  <c r="F7208" i="53" s="1"/>
  <c r="F7209" i="53" s="1"/>
  <c r="F7210" i="53" s="1"/>
  <c r="F7211" i="53" s="1"/>
  <c r="F7212" i="53" s="1"/>
  <c r="F7213" i="53" s="1"/>
  <c r="F7214" i="53" s="1"/>
  <c r="F7215" i="53" s="1"/>
  <c r="F7216" i="53" s="1"/>
  <c r="F7217" i="53" s="1"/>
  <c r="F7218" i="53" s="1"/>
  <c r="F7219" i="53" s="1"/>
  <c r="F7220" i="53" s="1"/>
  <c r="F7221" i="53" s="1"/>
  <c r="F7222" i="53" s="1"/>
  <c r="F7223" i="53" s="1"/>
  <c r="F7224" i="53" s="1"/>
  <c r="F7225" i="53" s="1"/>
  <c r="F7226" i="53" s="1"/>
  <c r="F7227" i="53" s="1"/>
  <c r="F7228" i="53" s="1"/>
  <c r="F7229" i="53" s="1"/>
  <c r="F7230" i="53" s="1"/>
  <c r="F7231" i="53" s="1"/>
  <c r="F7232" i="53" s="1"/>
  <c r="F7233" i="53" s="1"/>
  <c r="F7234" i="53" s="1"/>
  <c r="F7235" i="53" s="1"/>
  <c r="F7236" i="53" s="1"/>
  <c r="F7237" i="53" s="1"/>
  <c r="F7238" i="53" s="1"/>
  <c r="F7239" i="53" s="1"/>
  <c r="F7240" i="53" s="1"/>
  <c r="F7241" i="53" s="1"/>
  <c r="F7242" i="53" s="1"/>
  <c r="F7243" i="53" s="1"/>
  <c r="F7244" i="53" s="1"/>
  <c r="F7245" i="53" s="1"/>
  <c r="F7246" i="53" s="1"/>
  <c r="F7247" i="53" s="1"/>
  <c r="F7248" i="53" s="1"/>
  <c r="F7249" i="53" s="1"/>
  <c r="F7250" i="53" s="1"/>
  <c r="F7251" i="53" s="1"/>
  <c r="F7252" i="53" s="1"/>
  <c r="F7253" i="53" s="1"/>
  <c r="F7254" i="53" s="1"/>
  <c r="F7255" i="53" s="1"/>
  <c r="F7256" i="53" s="1"/>
  <c r="F7257" i="53" s="1"/>
  <c r="F7258" i="53" s="1"/>
  <c r="F7259" i="53" s="1"/>
  <c r="F7260" i="53" s="1"/>
  <c r="F7261" i="53" s="1"/>
  <c r="F7262" i="53" s="1"/>
  <c r="F7263" i="53" s="1"/>
  <c r="F7264" i="53" s="1"/>
  <c r="F7265" i="53" s="1"/>
  <c r="F7266" i="53" s="1"/>
  <c r="F7267" i="53" s="1"/>
  <c r="F7268" i="53" s="1"/>
  <c r="F7269" i="53" s="1"/>
  <c r="F7270" i="53" s="1"/>
  <c r="F7271" i="53" s="1"/>
  <c r="F7272" i="53" s="1"/>
  <c r="F7273" i="53" s="1"/>
  <c r="F7274" i="53" s="1"/>
  <c r="F7275" i="53" s="1"/>
  <c r="F7276" i="53" s="1"/>
  <c r="F7277" i="53" s="1"/>
  <c r="F7278" i="53" s="1"/>
  <c r="F7279" i="53" s="1"/>
  <c r="F7280" i="53" s="1"/>
  <c r="F7281" i="53" s="1"/>
  <c r="F7282" i="53" s="1"/>
  <c r="F7283" i="53" s="1"/>
  <c r="F7284" i="53" s="1"/>
  <c r="F7285" i="53" s="1"/>
  <c r="F7286" i="53" s="1"/>
  <c r="F7287" i="53" s="1"/>
  <c r="F7288" i="53" s="1"/>
  <c r="F7289" i="53" s="1"/>
  <c r="F7290" i="53" s="1"/>
  <c r="F7291" i="53" s="1"/>
  <c r="F7292" i="53" s="1"/>
  <c r="F7293" i="53" s="1"/>
  <c r="F7294" i="53" s="1"/>
  <c r="F7295" i="53" s="1"/>
  <c r="F7296" i="53" s="1"/>
  <c r="F7297" i="53" s="1"/>
  <c r="F7298" i="53" s="1"/>
  <c r="F7299" i="53" s="1"/>
  <c r="F7300" i="53" s="1"/>
  <c r="F7301" i="53" s="1"/>
  <c r="F7302" i="53" s="1"/>
  <c r="F7303" i="53" s="1"/>
  <c r="F7304" i="53" s="1"/>
  <c r="F7305" i="53" s="1"/>
  <c r="F7306" i="53" s="1"/>
  <c r="F7307" i="53" s="1"/>
  <c r="F7308" i="53" s="1"/>
  <c r="F7309" i="53" s="1"/>
  <c r="F7310" i="53" s="1"/>
  <c r="F7311" i="53" s="1"/>
  <c r="F7312" i="53" s="1"/>
  <c r="F7313" i="53" s="1"/>
  <c r="F7314" i="53" s="1"/>
  <c r="F7315" i="53" s="1"/>
  <c r="F7316" i="53" s="1"/>
  <c r="F7317" i="53" s="1"/>
  <c r="F7318" i="53" s="1"/>
  <c r="F7319" i="53" s="1"/>
  <c r="F7320" i="53" s="1"/>
  <c r="F7321" i="53" s="1"/>
  <c r="F7322" i="53" s="1"/>
  <c r="F7323" i="53" s="1"/>
  <c r="F7324" i="53" s="1"/>
  <c r="F7325" i="53" s="1"/>
  <c r="F7326" i="53" s="1"/>
  <c r="F7327" i="53" s="1"/>
  <c r="F7328" i="53" s="1"/>
  <c r="F7329" i="53" s="1"/>
  <c r="F7330" i="53" s="1"/>
  <c r="F7331" i="53" s="1"/>
  <c r="F7332" i="53" s="1"/>
  <c r="F7333" i="53" s="1"/>
  <c r="F7334" i="53" s="1"/>
  <c r="F7335" i="53" s="1"/>
  <c r="F7336" i="53" s="1"/>
  <c r="F7337" i="53" s="1"/>
  <c r="F7338" i="53" s="1"/>
  <c r="F7339" i="53" s="1"/>
  <c r="F7340" i="53" s="1"/>
  <c r="F7341" i="53" s="1"/>
  <c r="F7342" i="53" s="1"/>
  <c r="F7343" i="53" s="1"/>
  <c r="F7344" i="53" s="1"/>
  <c r="F7345" i="53" s="1"/>
  <c r="F7346" i="53" s="1"/>
  <c r="F7347" i="53" s="1"/>
  <c r="F7348" i="53" s="1"/>
  <c r="F7349" i="53" s="1"/>
  <c r="F7350" i="53" s="1"/>
  <c r="F7351" i="53" s="1"/>
  <c r="F7352" i="53" s="1"/>
  <c r="F7353" i="53" s="1"/>
  <c r="F7354" i="53" s="1"/>
  <c r="F7355" i="53" s="1"/>
  <c r="F7356" i="53" s="1"/>
  <c r="F7357" i="53" s="1"/>
  <c r="F7358" i="53" s="1"/>
  <c r="F7359" i="53" s="1"/>
  <c r="F7360" i="53" s="1"/>
  <c r="F7361" i="53" s="1"/>
  <c r="F7362" i="53" s="1"/>
  <c r="F7363" i="53" s="1"/>
  <c r="F7364" i="53" s="1"/>
  <c r="F7365" i="53" s="1"/>
  <c r="F7366" i="53" s="1"/>
  <c r="F7367" i="53" s="1"/>
  <c r="F7368" i="53" s="1"/>
  <c r="F7369" i="53" s="1"/>
  <c r="F7370" i="53" s="1"/>
  <c r="F7371" i="53" s="1"/>
  <c r="F7372" i="53" s="1"/>
  <c r="F7373" i="53" s="1"/>
  <c r="F7374" i="53" s="1"/>
  <c r="F7375" i="53" s="1"/>
  <c r="F7376" i="53" s="1"/>
  <c r="F7377" i="53" s="1"/>
  <c r="F7378" i="53" s="1"/>
  <c r="F7379" i="53" s="1"/>
  <c r="F7380" i="53" s="1"/>
  <c r="F7381" i="53" s="1"/>
  <c r="F7382" i="53" s="1"/>
  <c r="F7383" i="53" s="1"/>
  <c r="F7384" i="53" s="1"/>
  <c r="F7385" i="53" s="1"/>
  <c r="F7386" i="53" s="1"/>
  <c r="F7387" i="53" s="1"/>
  <c r="F7388" i="53" s="1"/>
  <c r="F7389" i="53" s="1"/>
  <c r="F7390" i="53" s="1"/>
  <c r="F7391" i="53" s="1"/>
  <c r="F7392" i="53" s="1"/>
  <c r="F7393" i="53" s="1"/>
  <c r="F7394" i="53" s="1"/>
  <c r="F7395" i="53" s="1"/>
  <c r="F7396" i="53" s="1"/>
  <c r="F7397" i="53" s="1"/>
  <c r="F7398" i="53" s="1"/>
  <c r="F7399" i="53" s="1"/>
  <c r="F7400" i="53" s="1"/>
  <c r="F7401" i="53" s="1"/>
  <c r="F7402" i="53" s="1"/>
  <c r="F7403" i="53" s="1"/>
  <c r="F7404" i="53" s="1"/>
  <c r="F7405" i="53" s="1"/>
  <c r="F7406" i="53" s="1"/>
  <c r="F7407" i="53" s="1"/>
  <c r="F7408" i="53" s="1"/>
  <c r="F7409" i="53" s="1"/>
  <c r="F7410" i="53" s="1"/>
  <c r="F7411" i="53" s="1"/>
  <c r="F7412" i="53" s="1"/>
  <c r="F7413" i="53" s="1"/>
  <c r="F7414" i="53" s="1"/>
  <c r="F7415" i="53" s="1"/>
  <c r="F7416" i="53" s="1"/>
  <c r="F7417" i="53" s="1"/>
  <c r="F7418" i="53" s="1"/>
  <c r="F7419" i="53" s="1"/>
  <c r="F7420" i="53" s="1"/>
  <c r="F7421" i="53" s="1"/>
  <c r="F7422" i="53" s="1"/>
  <c r="F7423" i="53" s="1"/>
  <c r="F7424" i="53" s="1"/>
  <c r="F7425" i="53" s="1"/>
  <c r="F7426" i="53" s="1"/>
  <c r="F7427" i="53" s="1"/>
  <c r="F7428" i="53" s="1"/>
  <c r="F7429" i="53" s="1"/>
  <c r="F7430" i="53" s="1"/>
  <c r="F7431" i="53" s="1"/>
  <c r="F7432" i="53" s="1"/>
  <c r="F7433" i="53" s="1"/>
  <c r="F7434" i="53" s="1"/>
  <c r="F7435" i="53" s="1"/>
  <c r="F7436" i="53" s="1"/>
  <c r="F7437" i="53" s="1"/>
  <c r="F7438" i="53" s="1"/>
  <c r="F7439" i="53" s="1"/>
  <c r="F7440" i="53" s="1"/>
  <c r="F7441" i="53" s="1"/>
  <c r="F7442" i="53" s="1"/>
  <c r="F7443" i="53" s="1"/>
  <c r="F7444" i="53" s="1"/>
  <c r="F7445" i="53" s="1"/>
  <c r="F7446" i="53" s="1"/>
  <c r="F7447" i="53" s="1"/>
  <c r="F7448" i="53" s="1"/>
  <c r="F7449" i="53" s="1"/>
  <c r="F7450" i="53" s="1"/>
  <c r="F7451" i="53" s="1"/>
  <c r="F7452" i="53" s="1"/>
  <c r="F7453" i="53" s="1"/>
  <c r="F7454" i="53" s="1"/>
  <c r="F7455" i="53" s="1"/>
  <c r="F7456" i="53" s="1"/>
  <c r="F7457" i="53" s="1"/>
  <c r="F7458" i="53" s="1"/>
  <c r="F7459" i="53" s="1"/>
  <c r="F7460" i="53" s="1"/>
  <c r="F7461" i="53" s="1"/>
  <c r="F7462" i="53" s="1"/>
  <c r="F7463" i="53" s="1"/>
  <c r="F7464" i="53" s="1"/>
  <c r="F7465" i="53" s="1"/>
  <c r="F7466" i="53" s="1"/>
  <c r="F7467" i="53" s="1"/>
  <c r="F7468" i="53" s="1"/>
  <c r="F7469" i="53" s="1"/>
  <c r="F7470" i="53" s="1"/>
  <c r="F7471" i="53" s="1"/>
  <c r="F7472" i="53" s="1"/>
  <c r="F7473" i="53" s="1"/>
  <c r="F7474" i="53" s="1"/>
  <c r="F7475" i="53" s="1"/>
  <c r="F7476" i="53" s="1"/>
  <c r="F7477" i="53" s="1"/>
  <c r="F7478" i="53" s="1"/>
  <c r="F7479" i="53" s="1"/>
  <c r="F7480" i="53" s="1"/>
  <c r="F7481" i="53" s="1"/>
  <c r="F7482" i="53" s="1"/>
  <c r="F7483" i="53" s="1"/>
  <c r="F7484" i="53" s="1"/>
  <c r="F7485" i="53" s="1"/>
  <c r="F7486" i="53" s="1"/>
  <c r="F7487" i="53" s="1"/>
  <c r="F7488" i="53" s="1"/>
  <c r="F7489" i="53" s="1"/>
  <c r="F7490" i="53" s="1"/>
  <c r="F7491" i="53" s="1"/>
  <c r="F7492" i="53" s="1"/>
  <c r="F7493" i="53" s="1"/>
  <c r="F7494" i="53" s="1"/>
  <c r="F7495" i="53" s="1"/>
  <c r="F7496" i="53" s="1"/>
  <c r="F7497" i="53" s="1"/>
  <c r="F7498" i="53" s="1"/>
  <c r="F7499" i="53" s="1"/>
  <c r="F7500" i="53" s="1"/>
  <c r="F7501" i="53" s="1"/>
  <c r="F7502" i="53" s="1"/>
  <c r="F7503" i="53" s="1"/>
  <c r="F7504" i="53" s="1"/>
  <c r="F7505" i="53" s="1"/>
  <c r="F7506" i="53" s="1"/>
  <c r="F7507" i="53" s="1"/>
  <c r="F7508" i="53" s="1"/>
  <c r="F7509" i="53" s="1"/>
  <c r="F7510" i="53" s="1"/>
  <c r="F7511" i="53" s="1"/>
  <c r="F7512" i="53" s="1"/>
  <c r="F7513" i="53" s="1"/>
  <c r="F7514" i="53" s="1"/>
  <c r="F7515" i="53" s="1"/>
  <c r="F7516" i="53" s="1"/>
  <c r="F7517" i="53" s="1"/>
  <c r="F7518" i="53" s="1"/>
  <c r="F7519" i="53" s="1"/>
  <c r="F7520" i="53" s="1"/>
  <c r="F7521" i="53" s="1"/>
  <c r="F7522" i="53" s="1"/>
  <c r="F7523" i="53" s="1"/>
  <c r="F7524" i="53" s="1"/>
  <c r="F7525" i="53" s="1"/>
  <c r="F7526" i="53" s="1"/>
  <c r="F7527" i="53" s="1"/>
  <c r="F7528" i="53" s="1"/>
  <c r="F7529" i="53" s="1"/>
  <c r="F7530" i="53" s="1"/>
  <c r="F7531" i="53" s="1"/>
  <c r="F7532" i="53" s="1"/>
  <c r="F7533" i="53" s="1"/>
  <c r="F7534" i="53" s="1"/>
  <c r="F7535" i="53" s="1"/>
  <c r="F7536" i="53" s="1"/>
  <c r="F7537" i="53" s="1"/>
  <c r="F7538" i="53" s="1"/>
  <c r="F7539" i="53" s="1"/>
  <c r="F7540" i="53" s="1"/>
  <c r="F7541" i="53" s="1"/>
  <c r="F7542" i="53" s="1"/>
  <c r="F7543" i="53" s="1"/>
  <c r="F7544" i="53" s="1"/>
  <c r="F7545" i="53" s="1"/>
  <c r="F7546" i="53" s="1"/>
  <c r="F7547" i="53" s="1"/>
  <c r="F7548" i="53" s="1"/>
  <c r="F7549" i="53" s="1"/>
  <c r="F7550" i="53" s="1"/>
  <c r="F7551" i="53" s="1"/>
  <c r="F7552" i="53" s="1"/>
  <c r="F7553" i="53" s="1"/>
  <c r="F7554" i="53" s="1"/>
  <c r="F7555" i="53" s="1"/>
  <c r="F7556" i="53" s="1"/>
  <c r="F7557" i="53" s="1"/>
  <c r="F7558" i="53" s="1"/>
  <c r="F7559" i="53" s="1"/>
  <c r="F7560" i="53" s="1"/>
  <c r="F7561" i="53" s="1"/>
  <c r="F7562" i="53" s="1"/>
  <c r="F7563" i="53" s="1"/>
  <c r="F7564" i="53" s="1"/>
  <c r="F7565" i="53" s="1"/>
  <c r="F7566" i="53" s="1"/>
  <c r="F7567" i="53" s="1"/>
  <c r="F7568" i="53" s="1"/>
  <c r="F7569" i="53" s="1"/>
  <c r="F7570" i="53" s="1"/>
  <c r="F7571" i="53" s="1"/>
  <c r="F7572" i="53" s="1"/>
  <c r="F7573" i="53" s="1"/>
  <c r="F7574" i="53" s="1"/>
  <c r="F7575" i="53" s="1"/>
  <c r="F7576" i="53" s="1"/>
  <c r="F7577" i="53" s="1"/>
  <c r="F7578" i="53" s="1"/>
  <c r="F7579" i="53" s="1"/>
  <c r="F7580" i="53" s="1"/>
  <c r="F7581" i="53" s="1"/>
  <c r="F7582" i="53" s="1"/>
  <c r="F7583" i="53" s="1"/>
  <c r="F7584" i="53" s="1"/>
  <c r="F7585" i="53" s="1"/>
  <c r="F7586" i="53" s="1"/>
  <c r="F7587" i="53" s="1"/>
  <c r="F7588" i="53" s="1"/>
  <c r="F7589" i="53" s="1"/>
  <c r="F7590" i="53" s="1"/>
  <c r="F7591" i="53" s="1"/>
  <c r="F7592" i="53" s="1"/>
  <c r="F7593" i="53" s="1"/>
  <c r="F7594" i="53" s="1"/>
  <c r="F7595" i="53" s="1"/>
  <c r="F7596" i="53" s="1"/>
  <c r="F7597" i="53" s="1"/>
  <c r="F7598" i="53" s="1"/>
  <c r="F7599" i="53" s="1"/>
  <c r="F7600" i="53" s="1"/>
  <c r="F7601" i="53" s="1"/>
  <c r="F7602" i="53" s="1"/>
  <c r="F7603" i="53" s="1"/>
  <c r="F7604" i="53" s="1"/>
  <c r="F7605" i="53" s="1"/>
  <c r="F7606" i="53" s="1"/>
  <c r="F7607" i="53" s="1"/>
  <c r="F7608" i="53" s="1"/>
  <c r="F7609" i="53" s="1"/>
  <c r="F7610" i="53" s="1"/>
  <c r="F7611" i="53" s="1"/>
  <c r="F7612" i="53" s="1"/>
  <c r="F7613" i="53" s="1"/>
  <c r="F7614" i="53" s="1"/>
  <c r="F7615" i="53" s="1"/>
  <c r="F7616" i="53" s="1"/>
  <c r="F7617" i="53" s="1"/>
  <c r="F7618" i="53" s="1"/>
  <c r="F7619" i="53" s="1"/>
  <c r="F7620" i="53" s="1"/>
  <c r="F7621" i="53" s="1"/>
  <c r="F7622" i="53" s="1"/>
  <c r="F7623" i="53" s="1"/>
  <c r="F7624" i="53" s="1"/>
  <c r="F7625" i="53" s="1"/>
  <c r="F7626" i="53" s="1"/>
  <c r="F7627" i="53" s="1"/>
  <c r="F7628" i="53" s="1"/>
  <c r="F7629" i="53" s="1"/>
  <c r="F7630" i="53" s="1"/>
  <c r="F7631" i="53" s="1"/>
  <c r="F7632" i="53" s="1"/>
  <c r="F7633" i="53" s="1"/>
  <c r="F7634" i="53" s="1"/>
  <c r="F7635" i="53" s="1"/>
  <c r="F7636" i="53" s="1"/>
  <c r="F7637" i="53" s="1"/>
  <c r="F7638" i="53" s="1"/>
  <c r="F7639" i="53" s="1"/>
  <c r="F7640" i="53" s="1"/>
  <c r="F7641" i="53" s="1"/>
  <c r="F7642" i="53" s="1"/>
  <c r="F7643" i="53" s="1"/>
  <c r="F7644" i="53" s="1"/>
  <c r="F7645" i="53" s="1"/>
  <c r="F7646" i="53" s="1"/>
  <c r="F7647" i="53" s="1"/>
  <c r="F7648" i="53" s="1"/>
  <c r="F7649" i="53" s="1"/>
  <c r="F7650" i="53" s="1"/>
  <c r="F7651" i="53" s="1"/>
  <c r="F7652" i="53" s="1"/>
  <c r="F7653" i="53" s="1"/>
  <c r="F7654" i="53" s="1"/>
  <c r="F7655" i="53" s="1"/>
  <c r="F7656" i="53" s="1"/>
  <c r="F7657" i="53" s="1"/>
  <c r="F7658" i="53" s="1"/>
  <c r="F7659" i="53" s="1"/>
  <c r="F7660" i="53" s="1"/>
  <c r="F7661" i="53" s="1"/>
  <c r="F7662" i="53" s="1"/>
  <c r="F7663" i="53" s="1"/>
  <c r="F7664" i="53" s="1"/>
  <c r="F7665" i="53" s="1"/>
  <c r="F7666" i="53" s="1"/>
  <c r="F7667" i="53" s="1"/>
  <c r="F7668" i="53" s="1"/>
  <c r="F7669" i="53" s="1"/>
  <c r="F7670" i="53" s="1"/>
  <c r="F7671" i="53" s="1"/>
  <c r="F7672" i="53" s="1"/>
  <c r="F7673" i="53" s="1"/>
  <c r="F7674" i="53" s="1"/>
  <c r="F7675" i="53" s="1"/>
  <c r="F7676" i="53" s="1"/>
  <c r="F7677" i="53" s="1"/>
  <c r="F7678" i="53" s="1"/>
  <c r="F7679" i="53" s="1"/>
  <c r="F7680" i="53" s="1"/>
  <c r="F7681" i="53" s="1"/>
  <c r="F7682" i="53" s="1"/>
  <c r="F7683" i="53" s="1"/>
  <c r="F7684" i="53" s="1"/>
  <c r="F7685" i="53" s="1"/>
  <c r="F7686" i="53" s="1"/>
  <c r="F7687" i="53" s="1"/>
  <c r="F7688" i="53" s="1"/>
  <c r="F7689" i="53" s="1"/>
  <c r="F7690" i="53" s="1"/>
  <c r="F7691" i="53" s="1"/>
  <c r="F7692" i="53" s="1"/>
  <c r="F7693" i="53" s="1"/>
  <c r="F7694" i="53" s="1"/>
  <c r="F7695" i="53" s="1"/>
  <c r="F7696" i="53" s="1"/>
  <c r="F7697" i="53" s="1"/>
  <c r="F7698" i="53" s="1"/>
  <c r="F7699" i="53" s="1"/>
  <c r="F7700" i="53" s="1"/>
  <c r="F7701" i="53" s="1"/>
  <c r="F7702" i="53" s="1"/>
  <c r="F7703" i="53" s="1"/>
  <c r="F7704" i="53" s="1"/>
  <c r="F7705" i="53" s="1"/>
  <c r="F7706" i="53" s="1"/>
  <c r="F7707" i="53" s="1"/>
  <c r="F7708" i="53" s="1"/>
  <c r="F7709" i="53" s="1"/>
  <c r="F7710" i="53" s="1"/>
  <c r="F7711" i="53" s="1"/>
  <c r="F7712" i="53" s="1"/>
  <c r="F7713" i="53" s="1"/>
  <c r="F7714" i="53" s="1"/>
  <c r="F7715" i="53" s="1"/>
  <c r="F7716" i="53" s="1"/>
  <c r="F7717" i="53" s="1"/>
  <c r="F7718" i="53" s="1"/>
  <c r="F7719" i="53" s="1"/>
  <c r="F7720" i="53" s="1"/>
  <c r="F7721" i="53" s="1"/>
  <c r="F7722" i="53" s="1"/>
  <c r="F7723" i="53" s="1"/>
  <c r="F7724" i="53" s="1"/>
  <c r="F7725" i="53" s="1"/>
  <c r="F7726" i="53" s="1"/>
  <c r="F7727" i="53" s="1"/>
  <c r="F7728" i="53" s="1"/>
  <c r="F7729" i="53" s="1"/>
  <c r="F7730" i="53" s="1"/>
  <c r="F7731" i="53" s="1"/>
  <c r="F7732" i="53" s="1"/>
  <c r="F7733" i="53" s="1"/>
  <c r="F7734" i="53" s="1"/>
  <c r="F7735" i="53" s="1"/>
  <c r="F7736" i="53" s="1"/>
  <c r="F7737" i="53" s="1"/>
  <c r="F7738" i="53" s="1"/>
  <c r="F7739" i="53" s="1"/>
  <c r="F7740" i="53" s="1"/>
  <c r="F7741" i="53" s="1"/>
  <c r="F7742" i="53" s="1"/>
  <c r="F7743" i="53" s="1"/>
  <c r="F7744" i="53" s="1"/>
  <c r="F7745" i="53" s="1"/>
  <c r="F7746" i="53" s="1"/>
  <c r="F7747" i="53" s="1"/>
  <c r="F7748" i="53" s="1"/>
  <c r="F7749" i="53" s="1"/>
  <c r="F7750" i="53" s="1"/>
  <c r="F7751" i="53" s="1"/>
  <c r="F7752" i="53" s="1"/>
  <c r="F7753" i="53" s="1"/>
  <c r="F7754" i="53" s="1"/>
  <c r="F7755" i="53" s="1"/>
  <c r="F7756" i="53" s="1"/>
  <c r="F7757" i="53" s="1"/>
  <c r="F7758" i="53" s="1"/>
  <c r="F7759" i="53" s="1"/>
  <c r="F7760" i="53" s="1"/>
  <c r="F7761" i="53" s="1"/>
  <c r="F7762" i="53" s="1"/>
  <c r="F7763" i="53" s="1"/>
  <c r="F7764" i="53" s="1"/>
  <c r="F7765" i="53" s="1"/>
  <c r="F7766" i="53" s="1"/>
  <c r="F7767" i="53" s="1"/>
  <c r="F7768" i="53" s="1"/>
  <c r="F7769" i="53" s="1"/>
  <c r="F7770" i="53" s="1"/>
  <c r="F7771" i="53" s="1"/>
  <c r="F7772" i="53" s="1"/>
  <c r="F7773" i="53" s="1"/>
  <c r="F7774" i="53" s="1"/>
  <c r="F7775" i="53" s="1"/>
  <c r="F7776" i="53" s="1"/>
  <c r="F7777" i="53" s="1"/>
  <c r="F7778" i="53" s="1"/>
  <c r="F7779" i="53" s="1"/>
  <c r="F7780" i="53" s="1"/>
  <c r="F7781" i="53" s="1"/>
  <c r="F7782" i="53" s="1"/>
  <c r="F7783" i="53" s="1"/>
  <c r="F7784" i="53" s="1"/>
  <c r="F7785" i="53" s="1"/>
  <c r="F7786" i="53" s="1"/>
  <c r="F7787" i="53" s="1"/>
  <c r="F7788" i="53" s="1"/>
  <c r="F7789" i="53" s="1"/>
  <c r="F7790" i="53" s="1"/>
  <c r="F7791" i="53" s="1"/>
  <c r="F7792" i="53" s="1"/>
  <c r="F7793" i="53" s="1"/>
  <c r="F7794" i="53" s="1"/>
  <c r="F7795" i="53" s="1"/>
  <c r="F7796" i="53" s="1"/>
  <c r="F7797" i="53" s="1"/>
  <c r="F7798" i="53" s="1"/>
  <c r="F7799" i="53" s="1"/>
  <c r="F7800" i="53" s="1"/>
  <c r="F7801" i="53" s="1"/>
  <c r="F7802" i="53" s="1"/>
  <c r="F7803" i="53" s="1"/>
  <c r="F7804" i="53" s="1"/>
  <c r="F7805" i="53" s="1"/>
  <c r="F7806" i="53" s="1"/>
  <c r="F7807" i="53" s="1"/>
  <c r="F7808" i="53" s="1"/>
  <c r="F7809" i="53" s="1"/>
  <c r="F7810" i="53" s="1"/>
  <c r="F7811" i="53" s="1"/>
  <c r="F7812" i="53" s="1"/>
  <c r="F7813" i="53" s="1"/>
  <c r="F7814" i="53" s="1"/>
  <c r="F7815" i="53" s="1"/>
  <c r="F7816" i="53" s="1"/>
  <c r="F7817" i="53" s="1"/>
  <c r="F7818" i="53" s="1"/>
  <c r="F7819" i="53" s="1"/>
  <c r="F7820" i="53" s="1"/>
  <c r="F7821" i="53" s="1"/>
  <c r="F7822" i="53" s="1"/>
  <c r="F7823" i="53" s="1"/>
  <c r="F7824" i="53" s="1"/>
  <c r="F7825" i="53" s="1"/>
  <c r="F7826" i="53" s="1"/>
  <c r="F7827" i="53" s="1"/>
  <c r="F7828" i="53" s="1"/>
  <c r="F7829" i="53" s="1"/>
  <c r="F7830" i="53" s="1"/>
  <c r="F7831" i="53" s="1"/>
  <c r="F7832" i="53" s="1"/>
  <c r="F7833" i="53" s="1"/>
  <c r="F7834" i="53" s="1"/>
  <c r="F7835" i="53" s="1"/>
  <c r="F7836" i="53" s="1"/>
  <c r="F7837" i="53" s="1"/>
  <c r="F7838" i="53" s="1"/>
  <c r="F7839" i="53" s="1"/>
  <c r="F7840" i="53" s="1"/>
  <c r="F7841" i="53" s="1"/>
  <c r="F7842" i="53" s="1"/>
  <c r="F7843" i="53" s="1"/>
  <c r="F7844" i="53" s="1"/>
  <c r="F7845" i="53" s="1"/>
  <c r="F7846" i="53" s="1"/>
  <c r="F7847" i="53" s="1"/>
  <c r="F7848" i="53" s="1"/>
  <c r="F7849" i="53" s="1"/>
  <c r="F7850" i="53" s="1"/>
  <c r="F7851" i="53" s="1"/>
  <c r="F7852" i="53" s="1"/>
  <c r="F7853" i="53" s="1"/>
  <c r="F7854" i="53" s="1"/>
  <c r="F7855" i="53" s="1"/>
  <c r="F7856" i="53" s="1"/>
  <c r="F7857" i="53" s="1"/>
  <c r="F7858" i="53" s="1"/>
  <c r="F7859" i="53" s="1"/>
  <c r="F7860" i="53" s="1"/>
  <c r="F7861" i="53" s="1"/>
  <c r="F7862" i="53" s="1"/>
  <c r="F7863" i="53" s="1"/>
  <c r="F7864" i="53" s="1"/>
  <c r="F7865" i="53" s="1"/>
  <c r="F7866" i="53" s="1"/>
  <c r="F7867" i="53" s="1"/>
  <c r="F7868" i="53" s="1"/>
  <c r="F7869" i="53" s="1"/>
  <c r="F7870" i="53" s="1"/>
  <c r="F7871" i="53" s="1"/>
  <c r="F7872" i="53" s="1"/>
  <c r="F7873" i="53" s="1"/>
  <c r="F7874" i="53" s="1"/>
  <c r="F7875" i="53" s="1"/>
  <c r="F7876" i="53" s="1"/>
  <c r="F7877" i="53" s="1"/>
  <c r="F7878" i="53" s="1"/>
  <c r="F7879" i="53" s="1"/>
  <c r="F7880" i="53" s="1"/>
  <c r="F7881" i="53" s="1"/>
  <c r="F7882" i="53" s="1"/>
  <c r="F7883" i="53" s="1"/>
  <c r="F7884" i="53" s="1"/>
  <c r="F7885" i="53" s="1"/>
  <c r="F7886" i="53" s="1"/>
  <c r="F7887" i="53" s="1"/>
  <c r="F7888" i="53" s="1"/>
  <c r="F7889" i="53" s="1"/>
  <c r="F7890" i="53" s="1"/>
  <c r="F7891" i="53" s="1"/>
  <c r="F7892" i="53" s="1"/>
  <c r="F7893" i="53" s="1"/>
  <c r="F7894" i="53" s="1"/>
  <c r="F7895" i="53" s="1"/>
  <c r="F7896" i="53" s="1"/>
  <c r="F7897" i="53" s="1"/>
  <c r="F7898" i="53" s="1"/>
  <c r="F7899" i="53" s="1"/>
  <c r="F7900" i="53" s="1"/>
  <c r="F7901" i="53" s="1"/>
  <c r="F7902" i="53" s="1"/>
  <c r="F7903" i="53" s="1"/>
  <c r="F7904" i="53" s="1"/>
  <c r="F7905" i="53" s="1"/>
  <c r="F7906" i="53" s="1"/>
  <c r="F7907" i="53" s="1"/>
  <c r="F7908" i="53" s="1"/>
  <c r="F7909" i="53" s="1"/>
  <c r="F7910" i="53" s="1"/>
  <c r="F7911" i="53" s="1"/>
  <c r="F7912" i="53" s="1"/>
  <c r="F7913" i="53" s="1"/>
  <c r="F7914" i="53" s="1"/>
  <c r="F7915" i="53" s="1"/>
  <c r="F7916" i="53" s="1"/>
  <c r="F7917" i="53" s="1"/>
  <c r="F7918" i="53" s="1"/>
  <c r="F7919" i="53" s="1"/>
  <c r="F7920" i="53" s="1"/>
  <c r="F7921" i="53" s="1"/>
  <c r="F7922" i="53" s="1"/>
  <c r="F7923" i="53" s="1"/>
  <c r="F7924" i="53" s="1"/>
  <c r="F7925" i="53" s="1"/>
  <c r="F7926" i="53" s="1"/>
  <c r="F7927" i="53" s="1"/>
  <c r="F7928" i="53" s="1"/>
  <c r="F7929" i="53" s="1"/>
  <c r="F7930" i="53" s="1"/>
  <c r="F7931" i="53" s="1"/>
  <c r="F7932" i="53" s="1"/>
  <c r="F7933" i="53" s="1"/>
  <c r="F7934" i="53" s="1"/>
  <c r="F7935" i="53" s="1"/>
  <c r="F7936" i="53" s="1"/>
  <c r="F7937" i="53" s="1"/>
  <c r="F7938" i="53" s="1"/>
  <c r="F7939" i="53" s="1"/>
  <c r="F7940" i="53" s="1"/>
  <c r="F7941" i="53" s="1"/>
  <c r="F7942" i="53" s="1"/>
  <c r="F7943" i="53" s="1"/>
  <c r="F7944" i="53" s="1"/>
  <c r="F7945" i="53" s="1"/>
  <c r="F7946" i="53" s="1"/>
  <c r="F7947" i="53" s="1"/>
  <c r="F7948" i="53" s="1"/>
  <c r="F7949" i="53" s="1"/>
  <c r="F7950" i="53" s="1"/>
  <c r="F7951" i="53" s="1"/>
  <c r="F7952" i="53" s="1"/>
  <c r="F7953" i="53" s="1"/>
  <c r="F7954" i="53" s="1"/>
  <c r="F7955" i="53" s="1"/>
  <c r="F7956" i="53" s="1"/>
  <c r="F7957" i="53" s="1"/>
  <c r="F7958" i="53" s="1"/>
  <c r="F7959" i="53" s="1"/>
  <c r="F7960" i="53" s="1"/>
  <c r="F7961" i="53" s="1"/>
  <c r="F7962" i="53" s="1"/>
  <c r="F7963" i="53" s="1"/>
  <c r="F7964" i="53" s="1"/>
  <c r="F7965" i="53" s="1"/>
  <c r="F7966" i="53" s="1"/>
  <c r="F7967" i="53" s="1"/>
  <c r="F7968" i="53" s="1"/>
  <c r="F7969" i="53" s="1"/>
  <c r="F7970" i="53" s="1"/>
  <c r="F7971" i="53" s="1"/>
  <c r="F7972" i="53" s="1"/>
  <c r="F7973" i="53" s="1"/>
  <c r="F7974" i="53" s="1"/>
  <c r="F7975" i="53" s="1"/>
  <c r="F7976" i="53" s="1"/>
  <c r="F7977" i="53" s="1"/>
  <c r="F7978" i="53" s="1"/>
  <c r="F7979" i="53" s="1"/>
  <c r="F7980" i="53" s="1"/>
  <c r="F7981" i="53" s="1"/>
  <c r="F7982" i="53" s="1"/>
  <c r="F7983" i="53" s="1"/>
  <c r="F7984" i="53" s="1"/>
  <c r="F7985" i="53" s="1"/>
  <c r="F7986" i="53" s="1"/>
  <c r="F7987" i="53" s="1"/>
  <c r="F7988" i="53" s="1"/>
  <c r="F7989" i="53" s="1"/>
  <c r="F7990" i="53" s="1"/>
  <c r="F7991" i="53" s="1"/>
  <c r="F7992" i="53" s="1"/>
  <c r="F7993" i="53" s="1"/>
  <c r="F7994" i="53" s="1"/>
  <c r="F7995" i="53" s="1"/>
  <c r="F7996" i="53" s="1"/>
  <c r="F7997" i="53" s="1"/>
  <c r="F7998" i="53" s="1"/>
  <c r="F7999" i="53" s="1"/>
  <c r="F8000" i="53" s="1"/>
  <c r="F8001" i="53" s="1"/>
  <c r="F8002" i="53" s="1"/>
  <c r="F8003" i="53" s="1"/>
  <c r="F8004" i="53" s="1"/>
  <c r="F8005" i="53" s="1"/>
  <c r="F8006" i="53" s="1"/>
  <c r="F8007" i="53" s="1"/>
  <c r="F8008" i="53" s="1"/>
  <c r="F8009" i="53" s="1"/>
  <c r="F8010" i="53" s="1"/>
  <c r="F8011" i="53" s="1"/>
  <c r="F8012" i="53" s="1"/>
  <c r="F8013" i="53" s="1"/>
  <c r="F8014" i="53" s="1"/>
  <c r="F8015" i="53" s="1"/>
  <c r="F8016" i="53" s="1"/>
  <c r="F8017" i="53" s="1"/>
  <c r="F8018" i="53" s="1"/>
  <c r="F8019" i="53" s="1"/>
  <c r="F8020" i="53" s="1"/>
  <c r="F8021" i="53" s="1"/>
  <c r="F8022" i="53" s="1"/>
  <c r="F8023" i="53" s="1"/>
  <c r="F8024" i="53" s="1"/>
  <c r="F8025" i="53" s="1"/>
  <c r="F8026" i="53" s="1"/>
  <c r="F8027" i="53" s="1"/>
  <c r="F8028" i="53" s="1"/>
  <c r="F8029" i="53" s="1"/>
  <c r="F8030" i="53" s="1"/>
  <c r="F8031" i="53" s="1"/>
  <c r="F8032" i="53" s="1"/>
  <c r="F8033" i="53" s="1"/>
  <c r="F8034" i="53" s="1"/>
  <c r="F8035" i="53" s="1"/>
  <c r="F8036" i="53" s="1"/>
  <c r="F8037" i="53" s="1"/>
  <c r="F8038" i="53" s="1"/>
  <c r="F8039" i="53" s="1"/>
  <c r="F8040" i="53" s="1"/>
  <c r="F8041" i="53" s="1"/>
  <c r="F8042" i="53" s="1"/>
  <c r="F8043" i="53" s="1"/>
  <c r="F8044" i="53" s="1"/>
  <c r="F8045" i="53" s="1"/>
  <c r="F8046" i="53" s="1"/>
  <c r="F8047" i="53" s="1"/>
  <c r="F8048" i="53" s="1"/>
  <c r="F8049" i="53" s="1"/>
  <c r="F8050" i="53" s="1"/>
  <c r="F8051" i="53" s="1"/>
  <c r="F8052" i="53" s="1"/>
  <c r="F8053" i="53" s="1"/>
  <c r="F8054" i="53" s="1"/>
  <c r="F8055" i="53" s="1"/>
  <c r="F8056" i="53" s="1"/>
  <c r="F8057" i="53" s="1"/>
  <c r="F8058" i="53" s="1"/>
  <c r="F8059" i="53" s="1"/>
  <c r="F8060" i="53" s="1"/>
  <c r="F8061" i="53" s="1"/>
  <c r="F8062" i="53" s="1"/>
  <c r="F8063" i="53" s="1"/>
  <c r="F8064" i="53" s="1"/>
  <c r="F8065" i="53" s="1"/>
  <c r="F8066" i="53" s="1"/>
  <c r="F8067" i="53" s="1"/>
  <c r="F8068" i="53" s="1"/>
  <c r="F8069" i="53" s="1"/>
  <c r="F8070" i="53" s="1"/>
  <c r="F8071" i="53" s="1"/>
  <c r="F8072" i="53" s="1"/>
  <c r="F8073" i="53" s="1"/>
  <c r="F8074" i="53" s="1"/>
  <c r="F8075" i="53" s="1"/>
  <c r="F8076" i="53" s="1"/>
  <c r="F8077" i="53" s="1"/>
  <c r="F8078" i="53" s="1"/>
  <c r="F8079" i="53" s="1"/>
  <c r="F8080" i="53" s="1"/>
  <c r="F8081" i="53" s="1"/>
  <c r="F8082" i="53" s="1"/>
  <c r="F8083" i="53" s="1"/>
  <c r="F8084" i="53" s="1"/>
  <c r="F8085" i="53" s="1"/>
  <c r="F8086" i="53" s="1"/>
  <c r="F8087" i="53" s="1"/>
  <c r="F8088" i="53" s="1"/>
  <c r="F8089" i="53" s="1"/>
  <c r="F8090" i="53" s="1"/>
  <c r="F8091" i="53" s="1"/>
  <c r="F8092" i="53" s="1"/>
  <c r="F8093" i="53" s="1"/>
  <c r="F8094" i="53" s="1"/>
  <c r="F8095" i="53" s="1"/>
  <c r="F8096" i="53" s="1"/>
  <c r="F8097" i="53" s="1"/>
  <c r="F8098" i="53" s="1"/>
  <c r="F8099" i="53" s="1"/>
  <c r="F8100" i="53" s="1"/>
  <c r="F8101" i="53" s="1"/>
  <c r="F8102" i="53" s="1"/>
  <c r="F8103" i="53" s="1"/>
  <c r="F8104" i="53" s="1"/>
  <c r="F8105" i="53" s="1"/>
  <c r="F8106" i="53" s="1"/>
  <c r="F8107" i="53" s="1"/>
  <c r="F8108" i="53" s="1"/>
  <c r="F8109" i="53" s="1"/>
  <c r="F8110" i="53" s="1"/>
  <c r="F8111" i="53" s="1"/>
  <c r="F8112" i="53" s="1"/>
  <c r="F8113" i="53" s="1"/>
  <c r="F8114" i="53" s="1"/>
  <c r="F8115" i="53" s="1"/>
  <c r="F8116" i="53" s="1"/>
  <c r="F8117" i="53" s="1"/>
  <c r="F8118" i="53" s="1"/>
  <c r="F8119" i="53" s="1"/>
  <c r="F8120" i="53" s="1"/>
  <c r="F8121" i="53" s="1"/>
  <c r="F8122" i="53" s="1"/>
  <c r="F8123" i="53" s="1"/>
  <c r="F8124" i="53" s="1"/>
  <c r="F8125" i="53" s="1"/>
  <c r="F8126" i="53" s="1"/>
  <c r="F8127" i="53" s="1"/>
  <c r="F8128" i="53" s="1"/>
  <c r="F8129" i="53" s="1"/>
  <c r="F8130" i="53" s="1"/>
  <c r="F8131" i="53" s="1"/>
  <c r="F8132" i="53" s="1"/>
  <c r="F8133" i="53" s="1"/>
  <c r="F8134" i="53" s="1"/>
  <c r="F8135" i="53" s="1"/>
  <c r="F8136" i="53" s="1"/>
  <c r="F8137" i="53" s="1"/>
  <c r="F8138" i="53" s="1"/>
  <c r="F8139" i="53" s="1"/>
  <c r="F8140" i="53" s="1"/>
  <c r="F8141" i="53" s="1"/>
  <c r="F8142" i="53" s="1"/>
  <c r="F8143" i="53" s="1"/>
  <c r="F8144" i="53" s="1"/>
  <c r="F8145" i="53" s="1"/>
  <c r="F8146" i="53" s="1"/>
  <c r="F8147" i="53" s="1"/>
  <c r="F8148" i="53" s="1"/>
  <c r="F8149" i="53" s="1"/>
  <c r="F8150" i="53" s="1"/>
  <c r="F8151" i="53" s="1"/>
  <c r="F8152" i="53" s="1"/>
  <c r="F8153" i="53" s="1"/>
  <c r="F8154" i="53" s="1"/>
  <c r="F8155" i="53" s="1"/>
  <c r="F8156" i="53" s="1"/>
  <c r="F8157" i="53" s="1"/>
  <c r="F8158" i="53" s="1"/>
  <c r="F8159" i="53" s="1"/>
  <c r="F8160" i="53" s="1"/>
  <c r="F8161" i="53" s="1"/>
  <c r="F8162" i="53" s="1"/>
  <c r="F8163" i="53" s="1"/>
  <c r="F8164" i="53" s="1"/>
  <c r="F8165" i="53" s="1"/>
  <c r="F8166" i="53" s="1"/>
  <c r="F8167" i="53" s="1"/>
  <c r="F8168" i="53" s="1"/>
  <c r="F8169" i="53" s="1"/>
  <c r="F8170" i="53" s="1"/>
  <c r="F8171" i="53" s="1"/>
  <c r="F8172" i="53" s="1"/>
  <c r="F8173" i="53" s="1"/>
  <c r="F8174" i="53" s="1"/>
  <c r="F8175" i="53" s="1"/>
  <c r="F8176" i="53" s="1"/>
  <c r="F8177" i="53" s="1"/>
  <c r="F8178" i="53" s="1"/>
  <c r="F8179" i="53" s="1"/>
  <c r="F8180" i="53" s="1"/>
  <c r="F8181" i="53" s="1"/>
  <c r="F8182" i="53" s="1"/>
  <c r="F8183" i="53" s="1"/>
  <c r="F8184" i="53" s="1"/>
  <c r="F8185" i="53" s="1"/>
  <c r="F8186" i="53" s="1"/>
  <c r="F8187" i="53" s="1"/>
  <c r="F8188" i="53" s="1"/>
  <c r="F8189" i="53" s="1"/>
  <c r="F8190" i="53" s="1"/>
  <c r="F8191" i="53" s="1"/>
  <c r="F8192" i="53" s="1"/>
  <c r="F8193" i="53" s="1"/>
  <c r="F8194" i="53" s="1"/>
  <c r="F8195" i="53" s="1"/>
  <c r="F8196" i="53" s="1"/>
  <c r="F8197" i="53" s="1"/>
  <c r="F8198" i="53" s="1"/>
  <c r="F8199" i="53" s="1"/>
  <c r="F8200" i="53" s="1"/>
  <c r="F8201" i="53" s="1"/>
  <c r="F8202" i="53" s="1"/>
  <c r="F8203" i="53" s="1"/>
  <c r="F8204" i="53" s="1"/>
  <c r="F8205" i="53" s="1"/>
  <c r="F8206" i="53" s="1"/>
  <c r="F8207" i="53" s="1"/>
  <c r="F8208" i="53" s="1"/>
  <c r="F8209" i="53" s="1"/>
  <c r="F8210" i="53" s="1"/>
  <c r="F8211" i="53" s="1"/>
  <c r="F8212" i="53" s="1"/>
  <c r="F8213" i="53" s="1"/>
  <c r="F8214" i="53" s="1"/>
  <c r="F8215" i="53" s="1"/>
  <c r="F8216" i="53" s="1"/>
  <c r="F8217" i="53" s="1"/>
  <c r="F8218" i="53" s="1"/>
  <c r="F8219" i="53" s="1"/>
  <c r="F8220" i="53" s="1"/>
  <c r="F8221" i="53" s="1"/>
  <c r="F8222" i="53" s="1"/>
  <c r="F8223" i="53" s="1"/>
  <c r="F8224" i="53" s="1"/>
  <c r="F8225" i="53" s="1"/>
  <c r="F8226" i="53" s="1"/>
  <c r="F8227" i="53" s="1"/>
  <c r="F8228" i="53" s="1"/>
  <c r="F8229" i="53" s="1"/>
  <c r="F8230" i="53" s="1"/>
  <c r="F8231" i="53" s="1"/>
  <c r="F8232" i="53" s="1"/>
  <c r="F8233" i="53" s="1"/>
  <c r="F8234" i="53" s="1"/>
  <c r="F8235" i="53" s="1"/>
  <c r="F8236" i="53" s="1"/>
  <c r="F8237" i="53" s="1"/>
  <c r="F8238" i="53" s="1"/>
  <c r="F8239" i="53" s="1"/>
  <c r="F8240" i="53" s="1"/>
  <c r="F8241" i="53" s="1"/>
  <c r="F8242" i="53" s="1"/>
  <c r="F8243" i="53" s="1"/>
  <c r="F8244" i="53" s="1"/>
  <c r="F8245" i="53" s="1"/>
  <c r="F8246" i="53" s="1"/>
  <c r="F8247" i="53" s="1"/>
  <c r="F8248" i="53" s="1"/>
  <c r="F8249" i="53" s="1"/>
  <c r="F8250" i="53" s="1"/>
  <c r="F8251" i="53" s="1"/>
  <c r="F8252" i="53" s="1"/>
  <c r="F8253" i="53" s="1"/>
  <c r="F8254" i="53" s="1"/>
  <c r="F8255" i="53" s="1"/>
  <c r="F8256" i="53" s="1"/>
  <c r="F8257" i="53" s="1"/>
  <c r="F8258" i="53" s="1"/>
  <c r="F8259" i="53" s="1"/>
  <c r="F8260" i="53" s="1"/>
  <c r="F8261" i="53" s="1"/>
  <c r="F8262" i="53" s="1"/>
  <c r="F8263" i="53" s="1"/>
  <c r="F8264" i="53" s="1"/>
  <c r="F8265" i="53" s="1"/>
  <c r="F8266" i="53" s="1"/>
  <c r="F8267" i="53" s="1"/>
  <c r="F8268" i="53" s="1"/>
  <c r="F8269" i="53" s="1"/>
  <c r="F8270" i="53" s="1"/>
  <c r="F8271" i="53" s="1"/>
  <c r="F8272" i="53" s="1"/>
  <c r="F8273" i="53" s="1"/>
  <c r="F8274" i="53" s="1"/>
  <c r="F8275" i="53" s="1"/>
  <c r="F8276" i="53" s="1"/>
  <c r="F8277" i="53" s="1"/>
  <c r="F8278" i="53" s="1"/>
  <c r="F8279" i="53" s="1"/>
  <c r="F8280" i="53" s="1"/>
  <c r="F8281" i="53" s="1"/>
  <c r="F8282" i="53" s="1"/>
  <c r="F8283" i="53" s="1"/>
  <c r="F8284" i="53" s="1"/>
  <c r="F8285" i="53" s="1"/>
  <c r="F8286" i="53" s="1"/>
  <c r="F8287" i="53" s="1"/>
  <c r="F8288" i="53" s="1"/>
  <c r="F8289" i="53" s="1"/>
  <c r="F8290" i="53" s="1"/>
  <c r="F8291" i="53" s="1"/>
  <c r="F8292" i="53" s="1"/>
  <c r="F8293" i="53" s="1"/>
  <c r="F8294" i="53" s="1"/>
  <c r="F8295" i="53" s="1"/>
  <c r="F8296" i="53" s="1"/>
  <c r="F8297" i="53" s="1"/>
  <c r="F8298" i="53" s="1"/>
  <c r="F8299" i="53" s="1"/>
  <c r="F8300" i="53" s="1"/>
  <c r="F8301" i="53" s="1"/>
  <c r="F8302" i="53" s="1"/>
  <c r="F8303" i="53" s="1"/>
  <c r="F8304" i="53" s="1"/>
  <c r="F8305" i="53" s="1"/>
  <c r="F8306" i="53" s="1"/>
  <c r="F8307" i="53" s="1"/>
  <c r="F8308" i="53" s="1"/>
  <c r="F8309" i="53" s="1"/>
  <c r="F8310" i="53" s="1"/>
  <c r="F8311" i="53" s="1"/>
  <c r="F8312" i="53" s="1"/>
  <c r="F8313" i="53" s="1"/>
  <c r="F8314" i="53" s="1"/>
  <c r="F8315" i="53" s="1"/>
  <c r="F8316" i="53" s="1"/>
  <c r="F8317" i="53" s="1"/>
  <c r="F8318" i="53" s="1"/>
  <c r="F8319" i="53" s="1"/>
  <c r="F8320" i="53" s="1"/>
  <c r="F8321" i="53" s="1"/>
  <c r="F8322" i="53" s="1"/>
  <c r="F8323" i="53" s="1"/>
  <c r="F8324" i="53" s="1"/>
  <c r="F8325" i="53" s="1"/>
  <c r="F8326" i="53" s="1"/>
  <c r="F8327" i="53" s="1"/>
  <c r="F8328" i="53" s="1"/>
  <c r="F8329" i="53" s="1"/>
  <c r="F8330" i="53" s="1"/>
  <c r="F8331" i="53" s="1"/>
  <c r="F8332" i="53" s="1"/>
  <c r="F8333" i="53" s="1"/>
  <c r="F8334" i="53" s="1"/>
  <c r="F8335" i="53" s="1"/>
  <c r="F8336" i="53" s="1"/>
  <c r="F8337" i="53" s="1"/>
  <c r="F8338" i="53" s="1"/>
  <c r="F8339" i="53" s="1"/>
  <c r="F8340" i="53" s="1"/>
  <c r="F8341" i="53" s="1"/>
  <c r="F8342" i="53" s="1"/>
  <c r="F8343" i="53" s="1"/>
  <c r="F8344" i="53" s="1"/>
  <c r="F8345" i="53" s="1"/>
  <c r="F8346" i="53" s="1"/>
  <c r="F8347" i="53" s="1"/>
  <c r="F8348" i="53" s="1"/>
  <c r="F8349" i="53" s="1"/>
  <c r="F8350" i="53" s="1"/>
  <c r="F8351" i="53" s="1"/>
  <c r="F8352" i="53" s="1"/>
  <c r="F8353" i="53" s="1"/>
  <c r="F8354" i="53" s="1"/>
  <c r="F8355" i="53" s="1"/>
  <c r="F8356" i="53" s="1"/>
  <c r="F8357" i="53" s="1"/>
  <c r="F8358" i="53" s="1"/>
  <c r="F8359" i="53" s="1"/>
  <c r="F8360" i="53" s="1"/>
  <c r="F8361" i="53" s="1"/>
  <c r="F8362" i="53" s="1"/>
  <c r="F8363" i="53" s="1"/>
  <c r="F8364" i="53" s="1"/>
  <c r="F8365" i="53" s="1"/>
  <c r="F8366" i="53" s="1"/>
  <c r="F8367" i="53" s="1"/>
  <c r="F8368" i="53" s="1"/>
  <c r="F8369" i="53" s="1"/>
  <c r="F8370" i="53" s="1"/>
  <c r="F8371" i="53" s="1"/>
  <c r="F8372" i="53" s="1"/>
  <c r="F8373" i="53" s="1"/>
  <c r="F8374" i="53" s="1"/>
  <c r="F8375" i="53" s="1"/>
  <c r="F8376" i="53" s="1"/>
  <c r="F8377" i="53" s="1"/>
  <c r="F8378" i="53" s="1"/>
  <c r="F8379" i="53" s="1"/>
  <c r="F8380" i="53" s="1"/>
  <c r="F8381" i="53" s="1"/>
  <c r="F8382" i="53" s="1"/>
  <c r="F8383" i="53" s="1"/>
  <c r="F8384" i="53" s="1"/>
  <c r="F8385" i="53" s="1"/>
  <c r="F8386" i="53" s="1"/>
  <c r="F8387" i="53" s="1"/>
  <c r="F8388" i="53" s="1"/>
  <c r="F8389" i="53" s="1"/>
  <c r="F8390" i="53" s="1"/>
  <c r="F8391" i="53" s="1"/>
  <c r="F8392" i="53" s="1"/>
  <c r="F8393" i="53" s="1"/>
  <c r="F8394" i="53" s="1"/>
  <c r="F8395" i="53" s="1"/>
  <c r="F8396" i="53" s="1"/>
  <c r="F8397" i="53" s="1"/>
  <c r="F8398" i="53" s="1"/>
  <c r="F8399" i="53" s="1"/>
  <c r="F8400" i="53" s="1"/>
  <c r="F8401" i="53" s="1"/>
  <c r="F8402" i="53" s="1"/>
  <c r="F8403" i="53" s="1"/>
  <c r="F8404" i="53" s="1"/>
  <c r="F8405" i="53" s="1"/>
  <c r="F8406" i="53" s="1"/>
  <c r="F8407" i="53" s="1"/>
  <c r="F8408" i="53" s="1"/>
  <c r="F8409" i="53" s="1"/>
  <c r="F8410" i="53" s="1"/>
  <c r="F8411" i="53" s="1"/>
  <c r="F8412" i="53" s="1"/>
  <c r="F8413" i="53" s="1"/>
  <c r="F8414" i="53" s="1"/>
  <c r="F8415" i="53" s="1"/>
  <c r="F8416" i="53" s="1"/>
  <c r="F8417" i="53" s="1"/>
  <c r="F8418" i="53" s="1"/>
  <c r="F8419" i="53" s="1"/>
  <c r="F8420" i="53" s="1"/>
  <c r="F8421" i="53" s="1"/>
  <c r="F8422" i="53" s="1"/>
  <c r="F8423" i="53" s="1"/>
  <c r="F8424" i="53" s="1"/>
  <c r="F8425" i="53" s="1"/>
  <c r="F8426" i="53" s="1"/>
  <c r="F8427" i="53" s="1"/>
  <c r="F8428" i="53" s="1"/>
  <c r="F8429" i="53" s="1"/>
  <c r="F8430" i="53" s="1"/>
  <c r="F8431" i="53" s="1"/>
  <c r="F8432" i="53" s="1"/>
  <c r="F8433" i="53" s="1"/>
  <c r="F8434" i="53" s="1"/>
  <c r="F8435" i="53" s="1"/>
  <c r="F8436" i="53" s="1"/>
  <c r="F8437" i="53" s="1"/>
  <c r="F8438" i="53" s="1"/>
  <c r="F8439" i="53" s="1"/>
  <c r="F8440" i="53" s="1"/>
  <c r="F8441" i="53" s="1"/>
  <c r="F8442" i="53" s="1"/>
  <c r="F8443" i="53" s="1"/>
  <c r="F8444" i="53" s="1"/>
  <c r="F8445" i="53" s="1"/>
  <c r="F8446" i="53" s="1"/>
  <c r="F8447" i="53" s="1"/>
  <c r="F8448" i="53" s="1"/>
  <c r="F8449" i="53" s="1"/>
  <c r="F8450" i="53" s="1"/>
  <c r="F8451" i="53" s="1"/>
  <c r="F8452" i="53" s="1"/>
  <c r="F8453" i="53" s="1"/>
  <c r="F8454" i="53" s="1"/>
  <c r="F8455" i="53" s="1"/>
  <c r="F8456" i="53" s="1"/>
  <c r="F8457" i="53" s="1"/>
  <c r="F8458" i="53" s="1"/>
  <c r="F8459" i="53" s="1"/>
  <c r="F8460" i="53" s="1"/>
  <c r="F8461" i="53" s="1"/>
  <c r="F8462" i="53" s="1"/>
  <c r="F8463" i="53" s="1"/>
  <c r="F8464" i="53" s="1"/>
  <c r="F8465" i="53" s="1"/>
  <c r="F8466" i="53" s="1"/>
  <c r="F8467" i="53" s="1"/>
  <c r="F8468" i="53" s="1"/>
  <c r="F8469" i="53" s="1"/>
  <c r="F8470" i="53" s="1"/>
  <c r="F8471" i="53" s="1"/>
  <c r="F8472" i="53" s="1"/>
  <c r="F8473" i="53" s="1"/>
  <c r="F8474" i="53" s="1"/>
  <c r="F8475" i="53" s="1"/>
  <c r="F8476" i="53" s="1"/>
  <c r="F8477" i="53" s="1"/>
  <c r="F8478" i="53" s="1"/>
  <c r="F8479" i="53" s="1"/>
  <c r="F8480" i="53" s="1"/>
  <c r="F8481" i="53" s="1"/>
  <c r="F8482" i="53" s="1"/>
  <c r="F8483" i="53" s="1"/>
  <c r="F8484" i="53" s="1"/>
  <c r="F8485" i="53" s="1"/>
  <c r="F8486" i="53" s="1"/>
  <c r="F8487" i="53" s="1"/>
  <c r="F8488" i="53" s="1"/>
  <c r="F8489" i="53" s="1"/>
  <c r="F8490" i="53" s="1"/>
  <c r="F8491" i="53" s="1"/>
  <c r="F8492" i="53" s="1"/>
  <c r="F8493" i="53" s="1"/>
  <c r="F8494" i="53" s="1"/>
  <c r="F8495" i="53" s="1"/>
  <c r="F8496" i="53" s="1"/>
  <c r="F8497" i="53" s="1"/>
  <c r="F8498" i="53" s="1"/>
  <c r="F8499" i="53" s="1"/>
  <c r="F8500" i="53" s="1"/>
  <c r="F8501" i="53" s="1"/>
  <c r="F8502" i="53" s="1"/>
  <c r="F8503" i="53" s="1"/>
  <c r="F8504" i="53" s="1"/>
  <c r="F8505" i="53" s="1"/>
  <c r="F8506" i="53" s="1"/>
  <c r="F8507" i="53" s="1"/>
  <c r="F8508" i="53" s="1"/>
  <c r="F8509" i="53" s="1"/>
  <c r="F8510" i="53" s="1"/>
  <c r="F8511" i="53" s="1"/>
  <c r="F8512" i="53" s="1"/>
  <c r="F8513" i="53" s="1"/>
  <c r="F8514" i="53" s="1"/>
  <c r="F8515" i="53" s="1"/>
  <c r="F8516" i="53" s="1"/>
  <c r="F8517" i="53" s="1"/>
  <c r="F8518" i="53" s="1"/>
  <c r="F8519" i="53" s="1"/>
  <c r="F8520" i="53" s="1"/>
  <c r="F8521" i="53" s="1"/>
  <c r="F8522" i="53" s="1"/>
  <c r="F8523" i="53" s="1"/>
  <c r="F8524" i="53" s="1"/>
  <c r="F8525" i="53" s="1"/>
  <c r="F8526" i="53" s="1"/>
  <c r="F8527" i="53" s="1"/>
  <c r="F8528" i="53" s="1"/>
  <c r="F8529" i="53" s="1"/>
  <c r="F8530" i="53" s="1"/>
  <c r="F8531" i="53" s="1"/>
  <c r="F8532" i="53" s="1"/>
  <c r="F8533" i="53" s="1"/>
  <c r="F8534" i="53" s="1"/>
  <c r="F8535" i="53" s="1"/>
  <c r="F8536" i="53" s="1"/>
  <c r="F8537" i="53" s="1"/>
  <c r="F8538" i="53" s="1"/>
  <c r="F8539" i="53" s="1"/>
  <c r="F8540" i="53" s="1"/>
  <c r="F8541" i="53" s="1"/>
  <c r="F8542" i="53" s="1"/>
  <c r="F8543" i="53" s="1"/>
  <c r="F8544" i="53" s="1"/>
  <c r="F8545" i="53" s="1"/>
  <c r="F8546" i="53" s="1"/>
  <c r="F8547" i="53" s="1"/>
  <c r="F8548" i="53" s="1"/>
  <c r="F8549" i="53" s="1"/>
  <c r="F8550" i="53" s="1"/>
  <c r="F8551" i="53" s="1"/>
  <c r="F8552" i="53" s="1"/>
  <c r="F8553" i="53" s="1"/>
  <c r="F8554" i="53" s="1"/>
  <c r="F8555" i="53" s="1"/>
  <c r="F8556" i="53" s="1"/>
  <c r="F8557" i="53" s="1"/>
  <c r="F8558" i="53" s="1"/>
  <c r="F8559" i="53" s="1"/>
  <c r="F8560" i="53" s="1"/>
  <c r="F8561" i="53" s="1"/>
  <c r="F8562" i="53" s="1"/>
  <c r="F8563" i="53" s="1"/>
  <c r="F8564" i="53" s="1"/>
  <c r="F8565" i="53" s="1"/>
  <c r="F8566" i="53" s="1"/>
  <c r="F8567" i="53" s="1"/>
  <c r="F8568" i="53" s="1"/>
  <c r="F8569" i="53" s="1"/>
  <c r="F8570" i="53" s="1"/>
  <c r="F8571" i="53" s="1"/>
  <c r="F8572" i="53" s="1"/>
  <c r="F8573" i="53" s="1"/>
  <c r="F8574" i="53" s="1"/>
  <c r="F8575" i="53" s="1"/>
  <c r="F8576" i="53" s="1"/>
  <c r="F8577" i="53" s="1"/>
  <c r="F8578" i="53" s="1"/>
  <c r="F8579" i="53" s="1"/>
  <c r="F8580" i="53" s="1"/>
  <c r="F8581" i="53" s="1"/>
  <c r="F8582" i="53" s="1"/>
  <c r="F8583" i="53" s="1"/>
  <c r="F8584" i="53" s="1"/>
  <c r="F8585" i="53" s="1"/>
  <c r="F8586" i="53" s="1"/>
  <c r="F8587" i="53" s="1"/>
  <c r="F8588" i="53" s="1"/>
  <c r="F8589" i="53" s="1"/>
  <c r="F8590" i="53" s="1"/>
  <c r="F8591" i="53" s="1"/>
  <c r="F8592" i="53" s="1"/>
  <c r="F8593" i="53" s="1"/>
  <c r="F8594" i="53" s="1"/>
  <c r="F8595" i="53" s="1"/>
  <c r="F8596" i="53" s="1"/>
  <c r="F8597" i="53" s="1"/>
  <c r="F8598" i="53" s="1"/>
  <c r="F8599" i="53" s="1"/>
  <c r="F8600" i="53" s="1"/>
  <c r="F8601" i="53" s="1"/>
  <c r="F8602" i="53" s="1"/>
  <c r="F8603" i="53" s="1"/>
  <c r="F8604" i="53" s="1"/>
  <c r="F8605" i="53" s="1"/>
  <c r="F8606" i="53" s="1"/>
  <c r="F8607" i="53" s="1"/>
  <c r="F8608" i="53" s="1"/>
  <c r="F8609" i="53" s="1"/>
  <c r="F8610" i="53" s="1"/>
  <c r="F8611" i="53" s="1"/>
  <c r="F8612" i="53" s="1"/>
  <c r="F8613" i="53" s="1"/>
  <c r="F8614" i="53" s="1"/>
  <c r="F8615" i="53" s="1"/>
  <c r="F8616" i="53" s="1"/>
  <c r="F8617" i="53" s="1"/>
  <c r="F8618" i="53" s="1"/>
  <c r="F8619" i="53" s="1"/>
  <c r="F8620" i="53" s="1"/>
  <c r="F8621" i="53" s="1"/>
  <c r="F8622" i="53" s="1"/>
  <c r="F8623" i="53" s="1"/>
  <c r="F8624" i="53" s="1"/>
  <c r="F8625" i="53" s="1"/>
  <c r="F8626" i="53" s="1"/>
  <c r="F8627" i="53" s="1"/>
  <c r="F8628" i="53" s="1"/>
  <c r="F8629" i="53" s="1"/>
  <c r="F8630" i="53" s="1"/>
  <c r="F8631" i="53" s="1"/>
  <c r="F8632" i="53" s="1"/>
  <c r="F8633" i="53" s="1"/>
  <c r="F8634" i="53" s="1"/>
  <c r="F8635" i="53" s="1"/>
  <c r="F8636" i="53" s="1"/>
  <c r="F8637" i="53" s="1"/>
  <c r="F8638" i="53" s="1"/>
  <c r="F8639" i="53" s="1"/>
  <c r="F8640" i="53" s="1"/>
  <c r="F8641" i="53" s="1"/>
  <c r="F8642" i="53" s="1"/>
  <c r="F8643" i="53" s="1"/>
  <c r="F8644" i="53" s="1"/>
  <c r="F8645" i="53" s="1"/>
  <c r="F8646" i="53" s="1"/>
  <c r="F8647" i="53" s="1"/>
  <c r="F8648" i="53" s="1"/>
  <c r="F8649" i="53" s="1"/>
  <c r="F8650" i="53" s="1"/>
  <c r="F8651" i="53" s="1"/>
  <c r="F8652" i="53" s="1"/>
  <c r="F8653" i="53" s="1"/>
  <c r="F8654" i="53" s="1"/>
  <c r="F8655" i="53" s="1"/>
  <c r="F8656" i="53" s="1"/>
  <c r="F8657" i="53" s="1"/>
  <c r="F8658" i="53" s="1"/>
  <c r="F8659" i="53" s="1"/>
  <c r="F8660" i="53" s="1"/>
  <c r="F8661" i="53" s="1"/>
  <c r="F8662" i="53" s="1"/>
  <c r="F8663" i="53" s="1"/>
  <c r="F8664" i="53" s="1"/>
  <c r="F8665" i="53" s="1"/>
  <c r="F8666" i="53" s="1"/>
  <c r="F8667" i="53" s="1"/>
  <c r="F8668" i="53" s="1"/>
  <c r="F8669" i="53" s="1"/>
  <c r="F8670" i="53" s="1"/>
  <c r="F8671" i="53" s="1"/>
  <c r="F8672" i="53" s="1"/>
  <c r="F8673" i="53" s="1"/>
  <c r="F8674" i="53" s="1"/>
  <c r="F8675" i="53" s="1"/>
  <c r="F8676" i="53" s="1"/>
  <c r="F8677" i="53" s="1"/>
  <c r="F8678" i="53" s="1"/>
  <c r="F8679" i="53" s="1"/>
  <c r="F8680" i="53" s="1"/>
  <c r="F8681" i="53" s="1"/>
  <c r="F8682" i="53" s="1"/>
  <c r="F8683" i="53" s="1"/>
  <c r="F8684" i="53" s="1"/>
  <c r="F8685" i="53" s="1"/>
  <c r="F8686" i="53" s="1"/>
  <c r="F8687" i="53" s="1"/>
  <c r="F8688" i="53" s="1"/>
  <c r="F8689" i="53" s="1"/>
  <c r="F8690" i="53" s="1"/>
  <c r="F8691" i="53" s="1"/>
  <c r="F8692" i="53" s="1"/>
  <c r="F8693" i="53" s="1"/>
  <c r="F8694" i="53" s="1"/>
  <c r="F8695" i="53" s="1"/>
  <c r="F8696" i="53" s="1"/>
  <c r="F8697" i="53" s="1"/>
  <c r="F8698" i="53" s="1"/>
  <c r="F8699" i="53" s="1"/>
  <c r="F8700" i="53" s="1"/>
  <c r="F8701" i="53" s="1"/>
  <c r="F8702" i="53" s="1"/>
  <c r="F8703" i="53" s="1"/>
  <c r="F8704" i="53" s="1"/>
  <c r="F8705" i="53" s="1"/>
  <c r="F8706" i="53" s="1"/>
  <c r="F8707" i="53" s="1"/>
  <c r="F8708" i="53" s="1"/>
  <c r="F8709" i="53" s="1"/>
  <c r="F8710" i="53" s="1"/>
  <c r="F8711" i="53" s="1"/>
  <c r="F8712" i="53" s="1"/>
  <c r="F8713" i="53" s="1"/>
  <c r="F8714" i="53" s="1"/>
  <c r="F8715" i="53" s="1"/>
  <c r="F8716" i="53" s="1"/>
  <c r="F8717" i="53" s="1"/>
  <c r="F8718" i="53" s="1"/>
  <c r="F8719" i="53" s="1"/>
  <c r="F8720" i="53" s="1"/>
  <c r="F8721" i="53" s="1"/>
  <c r="F8722" i="53" s="1"/>
  <c r="F8723" i="53" s="1"/>
  <c r="F8724" i="53" s="1"/>
  <c r="F8725" i="53" s="1"/>
  <c r="F8726" i="53" s="1"/>
  <c r="F8727" i="53" s="1"/>
  <c r="F8728" i="53" s="1"/>
  <c r="F8729" i="53" s="1"/>
  <c r="F8730" i="53" s="1"/>
  <c r="F8731" i="53" s="1"/>
  <c r="F8732" i="53" s="1"/>
  <c r="F8733" i="53" s="1"/>
  <c r="F8734" i="53" s="1"/>
  <c r="F8735" i="53" s="1"/>
  <c r="F8736" i="53" s="1"/>
  <c r="F8737" i="53" s="1"/>
  <c r="F8738" i="53" s="1"/>
  <c r="F8739" i="53" s="1"/>
  <c r="F8740" i="53" s="1"/>
  <c r="F8741" i="53" s="1"/>
  <c r="F8742" i="53" s="1"/>
  <c r="F8743" i="53" s="1"/>
  <c r="F8744" i="53" s="1"/>
  <c r="F8745" i="53" s="1"/>
  <c r="F8746" i="53" s="1"/>
  <c r="F8747" i="53" s="1"/>
  <c r="F8748" i="53" s="1"/>
  <c r="F8749" i="53" s="1"/>
  <c r="F8750" i="53" s="1"/>
  <c r="F8751" i="53" s="1"/>
  <c r="F8752" i="53" s="1"/>
  <c r="F8753" i="53" s="1"/>
  <c r="F8754" i="53" s="1"/>
  <c r="F8755" i="53" s="1"/>
  <c r="F8756" i="53" s="1"/>
  <c r="F8757" i="53" s="1"/>
  <c r="F8758" i="53" s="1"/>
  <c r="F8759" i="53" s="1"/>
  <c r="F8760" i="53" s="1"/>
  <c r="F8761" i="53" s="1"/>
  <c r="F8762" i="53" s="1"/>
  <c r="F8763" i="53" s="1"/>
  <c r="F8764" i="53" s="1"/>
  <c r="F8765" i="53" s="1"/>
  <c r="F8766" i="53" s="1"/>
  <c r="F8767" i="53" s="1"/>
  <c r="F8768" i="53" s="1"/>
  <c r="F8769" i="53" s="1"/>
  <c r="F8770" i="53" s="1"/>
  <c r="F8771" i="53" s="1"/>
  <c r="F8772" i="53" s="1"/>
  <c r="F8773" i="53" s="1"/>
  <c r="F8774" i="53" s="1"/>
  <c r="F8775" i="53" s="1"/>
  <c r="F8776" i="53" s="1"/>
  <c r="F8777" i="53" s="1"/>
  <c r="F8778" i="53" s="1"/>
  <c r="F8779" i="53" s="1"/>
  <c r="F8780" i="53" s="1"/>
  <c r="F8781" i="53" s="1"/>
  <c r="F8782" i="53" s="1"/>
  <c r="F8783" i="53" s="1"/>
  <c r="F8784" i="53" s="1"/>
  <c r="F8785" i="53" s="1"/>
  <c r="F8786" i="53" s="1"/>
  <c r="F8787" i="53" s="1"/>
  <c r="F8788" i="53" s="1"/>
  <c r="F8789" i="53" s="1"/>
  <c r="F8790" i="53" s="1"/>
  <c r="F8791" i="53" s="1"/>
  <c r="F8792" i="53" s="1"/>
  <c r="F8793" i="53" s="1"/>
  <c r="F8794" i="53" s="1"/>
  <c r="F8795" i="53" s="1"/>
  <c r="F8796" i="53" s="1"/>
  <c r="F8797" i="53" s="1"/>
  <c r="F8798" i="53" s="1"/>
  <c r="F8799" i="53" s="1"/>
  <c r="F8800" i="53" s="1"/>
  <c r="F8801" i="53" s="1"/>
  <c r="F8802" i="53" s="1"/>
  <c r="F8803" i="53" s="1"/>
  <c r="F8804" i="53" s="1"/>
  <c r="F8805" i="53" s="1"/>
  <c r="F8806" i="53" s="1"/>
  <c r="F8807" i="53" s="1"/>
  <c r="F8808" i="53" s="1"/>
  <c r="F8809" i="53" s="1"/>
  <c r="F8810" i="53" s="1"/>
  <c r="F8811" i="53" s="1"/>
  <c r="F8812" i="53" s="1"/>
  <c r="F8813" i="53" s="1"/>
  <c r="F8814" i="53" s="1"/>
  <c r="F8815" i="53" s="1"/>
  <c r="F8816" i="53" s="1"/>
  <c r="F8817" i="53" s="1"/>
  <c r="F8818" i="53" s="1"/>
  <c r="F8819" i="53" s="1"/>
  <c r="F8820" i="53" s="1"/>
  <c r="F8821" i="53" s="1"/>
  <c r="F8822" i="53" s="1"/>
  <c r="F8823" i="53" s="1"/>
  <c r="F8824" i="53" s="1"/>
  <c r="F8825" i="53" s="1"/>
  <c r="F8826" i="53" s="1"/>
  <c r="F8827" i="53" s="1"/>
  <c r="F8828" i="53" s="1"/>
  <c r="F8829" i="53" s="1"/>
  <c r="F8830" i="53" s="1"/>
  <c r="F8831" i="53" s="1"/>
  <c r="F8832" i="53" s="1"/>
  <c r="F8833" i="53" s="1"/>
  <c r="F8834" i="53" s="1"/>
  <c r="F8835" i="53" s="1"/>
  <c r="F8836" i="53" s="1"/>
  <c r="F8837" i="53" s="1"/>
  <c r="F8838" i="53" s="1"/>
  <c r="F8839" i="53" s="1"/>
  <c r="F8840" i="53" s="1"/>
  <c r="F8841" i="53" s="1"/>
  <c r="F8842" i="53" s="1"/>
  <c r="F8843" i="53" s="1"/>
  <c r="F8844" i="53" s="1"/>
  <c r="F8845" i="53" s="1"/>
  <c r="F8846" i="53" s="1"/>
  <c r="F8847" i="53" s="1"/>
  <c r="F8848" i="53" s="1"/>
  <c r="F8849" i="53" s="1"/>
  <c r="F8850" i="53" s="1"/>
  <c r="F8851" i="53" s="1"/>
  <c r="F8852" i="53" s="1"/>
  <c r="F8853" i="53" s="1"/>
  <c r="F8854" i="53" s="1"/>
  <c r="F8855" i="53" s="1"/>
  <c r="F8856" i="53" s="1"/>
  <c r="F8857" i="53" s="1"/>
  <c r="F8858" i="53" s="1"/>
  <c r="F8859" i="53" s="1"/>
  <c r="F8860" i="53" s="1"/>
  <c r="F8861" i="53" s="1"/>
  <c r="F8862" i="53" s="1"/>
  <c r="F8863" i="53" s="1"/>
  <c r="F8864" i="53" s="1"/>
  <c r="F8865" i="53" s="1"/>
  <c r="F8866" i="53" s="1"/>
  <c r="F8867" i="53" s="1"/>
  <c r="F8868" i="53" s="1"/>
  <c r="F8869" i="53" s="1"/>
  <c r="F8870" i="53" s="1"/>
  <c r="F8871" i="53" s="1"/>
  <c r="F8872" i="53" s="1"/>
  <c r="F8873" i="53" s="1"/>
  <c r="F8874" i="53" s="1"/>
  <c r="F8875" i="53" s="1"/>
  <c r="F8876" i="53" s="1"/>
  <c r="F8877" i="53" s="1"/>
  <c r="F8878" i="53" s="1"/>
  <c r="F8879" i="53" s="1"/>
  <c r="F8880" i="53" s="1"/>
  <c r="F8881" i="53" s="1"/>
  <c r="F8882" i="53" s="1"/>
  <c r="F8883" i="53" s="1"/>
  <c r="F8884" i="53" s="1"/>
  <c r="F8885" i="53" s="1"/>
  <c r="F8886" i="53" s="1"/>
  <c r="F8887" i="53" s="1"/>
  <c r="F8888" i="53" s="1"/>
  <c r="F8889" i="53" s="1"/>
  <c r="F8890" i="53" s="1"/>
  <c r="F8891" i="53" s="1"/>
  <c r="F8892" i="53" s="1"/>
  <c r="F8893" i="53" s="1"/>
  <c r="F8894" i="53" s="1"/>
  <c r="F8895" i="53" s="1"/>
  <c r="F8896" i="53" s="1"/>
  <c r="F8897" i="53" s="1"/>
  <c r="F8898" i="53" s="1"/>
  <c r="F8899" i="53" s="1"/>
  <c r="F8900" i="53" s="1"/>
  <c r="F8901" i="53" s="1"/>
  <c r="F8902" i="53" s="1"/>
  <c r="F8903" i="53" s="1"/>
  <c r="F8904" i="53" s="1"/>
  <c r="F8905" i="53" s="1"/>
  <c r="F8906" i="53" s="1"/>
  <c r="F8907" i="53" s="1"/>
  <c r="F8908" i="53" s="1"/>
  <c r="F8909" i="53" s="1"/>
  <c r="F8910" i="53" s="1"/>
  <c r="F8911" i="53" s="1"/>
  <c r="F8912" i="53" s="1"/>
  <c r="F8913" i="53" s="1"/>
  <c r="F8914" i="53" s="1"/>
  <c r="F8915" i="53" s="1"/>
  <c r="F8916" i="53" s="1"/>
  <c r="F8917" i="53" s="1"/>
  <c r="F8918" i="53" s="1"/>
  <c r="F8919" i="53" s="1"/>
  <c r="F8920" i="53" s="1"/>
  <c r="F8921" i="53" s="1"/>
  <c r="F8922" i="53" s="1"/>
  <c r="F8923" i="53" s="1"/>
  <c r="F8924" i="53" s="1"/>
  <c r="F8925" i="53" s="1"/>
  <c r="F8926" i="53" s="1"/>
  <c r="F8927" i="53" s="1"/>
  <c r="F8928" i="53" s="1"/>
  <c r="F8929" i="53" s="1"/>
  <c r="F8930" i="53" s="1"/>
  <c r="F8931" i="53" s="1"/>
  <c r="F8932" i="53" s="1"/>
  <c r="F8933" i="53" s="1"/>
  <c r="F8934" i="53" s="1"/>
  <c r="F8935" i="53" s="1"/>
  <c r="F8936" i="53" s="1"/>
  <c r="F8937" i="53" s="1"/>
  <c r="F8938" i="53" s="1"/>
  <c r="F8939" i="53" s="1"/>
  <c r="F8940" i="53" s="1"/>
  <c r="F8941" i="53" s="1"/>
  <c r="F8942" i="53" s="1"/>
  <c r="F8943" i="53" s="1"/>
  <c r="F8944" i="53" s="1"/>
  <c r="F8945" i="53" s="1"/>
  <c r="F8946" i="53" s="1"/>
  <c r="F8947" i="53" s="1"/>
  <c r="F8948" i="53" s="1"/>
  <c r="F8949" i="53" s="1"/>
  <c r="F8950" i="53" s="1"/>
  <c r="F8951" i="53" s="1"/>
  <c r="F8952" i="53" s="1"/>
  <c r="F8953" i="53" s="1"/>
  <c r="F8954" i="53" s="1"/>
  <c r="F8955" i="53" s="1"/>
  <c r="F8956" i="53" s="1"/>
  <c r="F8957" i="53" s="1"/>
  <c r="F8958" i="53" s="1"/>
  <c r="F8959" i="53" s="1"/>
  <c r="F8960" i="53" s="1"/>
  <c r="F8961" i="53" s="1"/>
  <c r="F8962" i="53" s="1"/>
  <c r="F8963" i="53" s="1"/>
  <c r="F8964" i="53" s="1"/>
  <c r="F8965" i="53" s="1"/>
  <c r="F8966" i="53" s="1"/>
  <c r="F8967" i="53" s="1"/>
  <c r="F8968" i="53" s="1"/>
  <c r="F8969" i="53" s="1"/>
  <c r="F8970" i="53" s="1"/>
  <c r="F8971" i="53" s="1"/>
  <c r="F8972" i="53" s="1"/>
  <c r="F8973" i="53" s="1"/>
  <c r="F8974" i="53" s="1"/>
  <c r="F8975" i="53" s="1"/>
  <c r="F8976" i="53" s="1"/>
  <c r="F8977" i="53" s="1"/>
  <c r="F8978" i="53" s="1"/>
  <c r="F8979" i="53" s="1"/>
  <c r="F8980" i="53" s="1"/>
  <c r="F8981" i="53" s="1"/>
  <c r="F8982" i="53" s="1"/>
  <c r="F8983" i="53" s="1"/>
  <c r="F8984" i="53" s="1"/>
  <c r="F8985" i="53" s="1"/>
  <c r="F8986" i="53" s="1"/>
  <c r="F8987" i="53" s="1"/>
  <c r="F8988" i="53" s="1"/>
  <c r="F8989" i="53" s="1"/>
  <c r="F8990" i="53" s="1"/>
  <c r="F8991" i="53" s="1"/>
  <c r="F8992" i="53" s="1"/>
  <c r="F8993" i="53" s="1"/>
  <c r="F8994" i="53" s="1"/>
  <c r="F8995" i="53" s="1"/>
  <c r="F8996" i="53" s="1"/>
  <c r="F8997" i="53" s="1"/>
  <c r="F8998" i="53" s="1"/>
  <c r="F8999" i="53" s="1"/>
  <c r="F9000" i="53" s="1"/>
  <c r="F9001" i="53" s="1"/>
  <c r="F9002" i="53" s="1"/>
  <c r="F9003" i="53" s="1"/>
  <c r="F9004" i="53" s="1"/>
  <c r="F9005" i="53" s="1"/>
  <c r="F9006" i="53" s="1"/>
  <c r="F9007" i="53" s="1"/>
  <c r="F9008" i="53" s="1"/>
  <c r="F9009" i="53" s="1"/>
  <c r="F9010" i="53" s="1"/>
  <c r="F9011" i="53" s="1"/>
  <c r="F9012" i="53" s="1"/>
  <c r="F9013" i="53" s="1"/>
  <c r="F9014" i="53" s="1"/>
  <c r="F9015" i="53" s="1"/>
  <c r="F9016" i="53" s="1"/>
  <c r="F9017" i="53" s="1"/>
  <c r="F9018" i="53" s="1"/>
  <c r="F9019" i="53" s="1"/>
  <c r="F9020" i="53" s="1"/>
  <c r="F9021" i="53" s="1"/>
  <c r="F9022" i="53" s="1"/>
  <c r="F9023" i="53" s="1"/>
  <c r="F9024" i="53" s="1"/>
  <c r="F9025" i="53" s="1"/>
  <c r="F9026" i="53" s="1"/>
  <c r="F9027" i="53" s="1"/>
  <c r="F9028" i="53" s="1"/>
  <c r="F9029" i="53" s="1"/>
  <c r="F9030" i="53" s="1"/>
  <c r="F9031" i="53" s="1"/>
  <c r="F9032" i="53" s="1"/>
  <c r="F9033" i="53" s="1"/>
  <c r="F9034" i="53" s="1"/>
  <c r="F9035" i="53" s="1"/>
  <c r="F9036" i="53" s="1"/>
  <c r="F9037" i="53" s="1"/>
  <c r="F9038" i="53" s="1"/>
  <c r="F9039" i="53" s="1"/>
  <c r="F9040" i="53" s="1"/>
  <c r="F9041" i="53" s="1"/>
  <c r="F9042" i="53" s="1"/>
  <c r="F9043" i="53" s="1"/>
  <c r="F9044" i="53" s="1"/>
  <c r="F9045" i="53" s="1"/>
  <c r="F9046" i="53" s="1"/>
  <c r="F9047" i="53" s="1"/>
  <c r="F9048" i="53" s="1"/>
  <c r="F9049" i="53" s="1"/>
  <c r="F9050" i="53" s="1"/>
  <c r="F9051" i="53" s="1"/>
  <c r="F9052" i="53" s="1"/>
  <c r="F9053" i="53" s="1"/>
  <c r="F9054" i="53" s="1"/>
  <c r="F9055" i="53" s="1"/>
  <c r="F9056" i="53" s="1"/>
  <c r="F9057" i="53" s="1"/>
  <c r="F9058" i="53" s="1"/>
  <c r="F9059" i="53" s="1"/>
  <c r="F9060" i="53" s="1"/>
  <c r="F9061" i="53" s="1"/>
  <c r="F9062" i="53" s="1"/>
  <c r="F9063" i="53" s="1"/>
  <c r="F9064" i="53" s="1"/>
  <c r="F9065" i="53" s="1"/>
  <c r="F9066" i="53" s="1"/>
  <c r="F9067" i="53" s="1"/>
  <c r="F9068" i="53" s="1"/>
  <c r="F9069" i="53" s="1"/>
  <c r="F9070" i="53" s="1"/>
  <c r="F9071" i="53" s="1"/>
  <c r="F9072" i="53" s="1"/>
  <c r="F9073" i="53" s="1"/>
  <c r="F9074" i="53" s="1"/>
  <c r="F9075" i="53" s="1"/>
  <c r="F9076" i="53" s="1"/>
  <c r="F9077" i="53" s="1"/>
  <c r="F9078" i="53" s="1"/>
  <c r="F9079" i="53" s="1"/>
  <c r="F9080" i="53" s="1"/>
  <c r="F9081" i="53" s="1"/>
  <c r="F9082" i="53" s="1"/>
  <c r="F9083" i="53" s="1"/>
  <c r="F9084" i="53" s="1"/>
  <c r="F9085" i="53" s="1"/>
  <c r="F9086" i="53" s="1"/>
  <c r="F9087" i="53" s="1"/>
  <c r="F9088" i="53" s="1"/>
  <c r="F9089" i="53" s="1"/>
  <c r="F9090" i="53" s="1"/>
  <c r="F9091" i="53" s="1"/>
  <c r="F9092" i="53" s="1"/>
  <c r="F9093" i="53" s="1"/>
  <c r="F9094" i="53" s="1"/>
  <c r="F9095" i="53" s="1"/>
  <c r="F9096" i="53" s="1"/>
  <c r="F9097" i="53" s="1"/>
  <c r="F9098" i="53" s="1"/>
  <c r="F9099" i="53" s="1"/>
  <c r="F9100" i="53" s="1"/>
  <c r="F9101" i="53" s="1"/>
  <c r="F9102" i="53" s="1"/>
  <c r="F9103" i="53" s="1"/>
  <c r="F9104" i="53" s="1"/>
  <c r="F9105" i="53" s="1"/>
  <c r="F9106" i="53" s="1"/>
  <c r="F9107" i="53" s="1"/>
  <c r="F9108" i="53" s="1"/>
  <c r="F9109" i="53" s="1"/>
  <c r="F9110" i="53" s="1"/>
  <c r="F9111" i="53" s="1"/>
  <c r="F9112" i="53" s="1"/>
  <c r="F9113" i="53" s="1"/>
  <c r="F9114" i="53" s="1"/>
  <c r="F9115" i="53" s="1"/>
  <c r="F9116" i="53" s="1"/>
  <c r="F9117" i="53" s="1"/>
  <c r="F9118" i="53" s="1"/>
  <c r="F9119" i="53" s="1"/>
  <c r="F9120" i="53" s="1"/>
  <c r="F9121" i="53" s="1"/>
  <c r="F9122" i="53" s="1"/>
  <c r="F9123" i="53" s="1"/>
  <c r="F9124" i="53" s="1"/>
  <c r="F9125" i="53" s="1"/>
  <c r="F9126" i="53" s="1"/>
  <c r="F9127" i="53" s="1"/>
  <c r="F9128" i="53" s="1"/>
  <c r="F9129" i="53" s="1"/>
  <c r="F9130" i="53" s="1"/>
  <c r="F9131" i="53" s="1"/>
  <c r="F9132" i="53" s="1"/>
  <c r="F9133" i="53" s="1"/>
  <c r="F9134" i="53" s="1"/>
  <c r="F9135" i="53" s="1"/>
  <c r="F9136" i="53" s="1"/>
  <c r="F9137" i="53" s="1"/>
  <c r="F9138" i="53" s="1"/>
  <c r="F9139" i="53" s="1"/>
  <c r="F9140" i="53" s="1"/>
  <c r="F9141" i="53" s="1"/>
  <c r="F9142" i="53" s="1"/>
  <c r="F9143" i="53" s="1"/>
  <c r="F9144" i="53" s="1"/>
  <c r="F9145" i="53" s="1"/>
  <c r="F9146" i="53" s="1"/>
  <c r="F9147" i="53" s="1"/>
  <c r="F9148" i="53" s="1"/>
  <c r="F9149" i="53" s="1"/>
  <c r="F9150" i="53" s="1"/>
  <c r="F9151" i="53" s="1"/>
  <c r="F9152" i="53" s="1"/>
  <c r="F9153" i="53" s="1"/>
  <c r="F9154" i="53" s="1"/>
  <c r="F9155" i="53" s="1"/>
  <c r="F9156" i="53" s="1"/>
  <c r="F9157" i="53" s="1"/>
  <c r="F9158" i="53" s="1"/>
  <c r="F9159" i="53" s="1"/>
  <c r="F9160" i="53" s="1"/>
  <c r="F9161" i="53" s="1"/>
  <c r="F9162" i="53" s="1"/>
  <c r="F9163" i="53" s="1"/>
  <c r="F9164" i="53" s="1"/>
  <c r="F9165" i="53" s="1"/>
  <c r="F9166" i="53" s="1"/>
  <c r="F9167" i="53" s="1"/>
  <c r="F9168" i="53" s="1"/>
  <c r="F9169" i="53" s="1"/>
  <c r="F9170" i="53" s="1"/>
  <c r="F9171" i="53" s="1"/>
  <c r="F9172" i="53" s="1"/>
  <c r="F9173" i="53" s="1"/>
  <c r="F9174" i="53" s="1"/>
  <c r="F9175" i="53" s="1"/>
  <c r="F9176" i="53" s="1"/>
  <c r="F9177" i="53" s="1"/>
  <c r="F9178" i="53" s="1"/>
  <c r="F9179" i="53" s="1"/>
  <c r="F9180" i="53" s="1"/>
  <c r="F9181" i="53" s="1"/>
  <c r="F9182" i="53" s="1"/>
  <c r="F9183" i="53" s="1"/>
  <c r="F9184" i="53" s="1"/>
  <c r="F9185" i="53" s="1"/>
  <c r="F9186" i="53" s="1"/>
  <c r="F9187" i="53" s="1"/>
  <c r="F9188" i="53" s="1"/>
  <c r="F9189" i="53" s="1"/>
  <c r="F9190" i="53" s="1"/>
  <c r="F9191" i="53" s="1"/>
  <c r="F9192" i="53" s="1"/>
  <c r="F9193" i="53" s="1"/>
  <c r="F9194" i="53" s="1"/>
  <c r="F9195" i="53" s="1"/>
  <c r="F9196" i="53" s="1"/>
  <c r="F9197" i="53" s="1"/>
  <c r="F9198" i="53" s="1"/>
  <c r="F9199" i="53" s="1"/>
  <c r="F9200" i="53" s="1"/>
  <c r="F9201" i="53" s="1"/>
  <c r="F9202" i="53" s="1"/>
  <c r="F9203" i="53" s="1"/>
  <c r="F9204" i="53" s="1"/>
  <c r="F9205" i="53" s="1"/>
  <c r="F9206" i="53" s="1"/>
  <c r="F9207" i="53" s="1"/>
  <c r="F9208" i="53" s="1"/>
  <c r="F9209" i="53" s="1"/>
  <c r="F9210" i="53" s="1"/>
  <c r="F9211" i="53" s="1"/>
  <c r="F9212" i="53" s="1"/>
  <c r="F9213" i="53" s="1"/>
  <c r="F9214" i="53" s="1"/>
  <c r="F9215" i="53" s="1"/>
  <c r="F9216" i="53" s="1"/>
  <c r="F9217" i="53" s="1"/>
  <c r="F9218" i="53" s="1"/>
  <c r="F9219" i="53" s="1"/>
  <c r="F9220" i="53" s="1"/>
  <c r="F9221" i="53" s="1"/>
  <c r="F9222" i="53" s="1"/>
  <c r="F9223" i="53" s="1"/>
  <c r="F9224" i="53" s="1"/>
  <c r="F9225" i="53" s="1"/>
  <c r="F9226" i="53" s="1"/>
  <c r="F9227" i="53" s="1"/>
  <c r="F9228" i="53" s="1"/>
  <c r="F9229" i="53" s="1"/>
  <c r="F9230" i="53" s="1"/>
  <c r="F9231" i="53" s="1"/>
  <c r="F9232" i="53" s="1"/>
  <c r="F9233" i="53" s="1"/>
  <c r="F9234" i="53" s="1"/>
  <c r="F9235" i="53" s="1"/>
  <c r="F9236" i="53" s="1"/>
  <c r="F9237" i="53" s="1"/>
  <c r="F9238" i="53" s="1"/>
  <c r="F9239" i="53" s="1"/>
  <c r="F9240" i="53" s="1"/>
  <c r="F9241" i="53" s="1"/>
  <c r="F9242" i="53" s="1"/>
  <c r="F9243" i="53" s="1"/>
  <c r="F9244" i="53" s="1"/>
  <c r="F9245" i="53" s="1"/>
  <c r="F9246" i="53" s="1"/>
  <c r="F9247" i="53" s="1"/>
  <c r="F9248" i="53" s="1"/>
  <c r="F9249" i="53" s="1"/>
  <c r="F9250" i="53" s="1"/>
  <c r="F9251" i="53" s="1"/>
  <c r="F9252" i="53" s="1"/>
  <c r="F9253" i="53" s="1"/>
  <c r="F9254" i="53" s="1"/>
  <c r="F9255" i="53" s="1"/>
  <c r="F9256" i="53" s="1"/>
  <c r="F9257" i="53" s="1"/>
  <c r="F9258" i="53" s="1"/>
  <c r="F9259" i="53" s="1"/>
  <c r="F9260" i="53" s="1"/>
  <c r="F9261" i="53" s="1"/>
  <c r="F9262" i="53" s="1"/>
  <c r="F9263" i="53" s="1"/>
  <c r="F9264" i="53" s="1"/>
  <c r="F9265" i="53" s="1"/>
  <c r="F9266" i="53" s="1"/>
  <c r="F9267" i="53" s="1"/>
  <c r="F9268" i="53" s="1"/>
  <c r="F9269" i="53" s="1"/>
  <c r="F9270" i="53" s="1"/>
  <c r="F9271" i="53" s="1"/>
  <c r="F9272" i="53" s="1"/>
  <c r="F9273" i="53" s="1"/>
  <c r="F9274" i="53" s="1"/>
  <c r="F9275" i="53" s="1"/>
  <c r="F9276" i="53" s="1"/>
  <c r="F9277" i="53" s="1"/>
  <c r="F9278" i="53" s="1"/>
  <c r="F9279" i="53" s="1"/>
  <c r="F9280" i="53" s="1"/>
  <c r="F9281" i="53" s="1"/>
  <c r="F9282" i="53" s="1"/>
  <c r="F9283" i="53" s="1"/>
  <c r="F9284" i="53" s="1"/>
  <c r="F9285" i="53" s="1"/>
  <c r="F9286" i="53" s="1"/>
  <c r="F9287" i="53" s="1"/>
  <c r="F9288" i="53" s="1"/>
  <c r="F9289" i="53" s="1"/>
  <c r="F9290" i="53" s="1"/>
  <c r="F9291" i="53" s="1"/>
  <c r="F9292" i="53" s="1"/>
  <c r="F9293" i="53" s="1"/>
  <c r="F9294" i="53" s="1"/>
  <c r="F9295" i="53" s="1"/>
  <c r="F9296" i="53" s="1"/>
  <c r="F9297" i="53" s="1"/>
  <c r="F9298" i="53" s="1"/>
  <c r="F9299" i="53" s="1"/>
  <c r="F9300" i="53" s="1"/>
  <c r="F9301" i="53" s="1"/>
  <c r="F9302" i="53" s="1"/>
  <c r="F9303" i="53" s="1"/>
  <c r="F9304" i="53" s="1"/>
  <c r="F9305" i="53" s="1"/>
  <c r="F9306" i="53" s="1"/>
  <c r="F9307" i="53" s="1"/>
  <c r="F9308" i="53" s="1"/>
  <c r="F9309" i="53" s="1"/>
  <c r="F9310" i="53" s="1"/>
  <c r="F9311" i="53" s="1"/>
  <c r="F9312" i="53" s="1"/>
  <c r="F9313" i="53" s="1"/>
  <c r="F9314" i="53" s="1"/>
  <c r="F9315" i="53" s="1"/>
  <c r="F9316" i="53" s="1"/>
  <c r="F9317" i="53" s="1"/>
  <c r="F9318" i="53" s="1"/>
  <c r="F9319" i="53" s="1"/>
  <c r="F9320" i="53" s="1"/>
  <c r="F9321" i="53" s="1"/>
  <c r="F9322" i="53" s="1"/>
  <c r="F9323" i="53" s="1"/>
  <c r="F9324" i="53" s="1"/>
  <c r="F9325" i="53" s="1"/>
  <c r="F9326" i="53" s="1"/>
  <c r="F9327" i="53" s="1"/>
  <c r="F9328" i="53" s="1"/>
  <c r="F9329" i="53" s="1"/>
  <c r="F9330" i="53" s="1"/>
  <c r="F9331" i="53" s="1"/>
  <c r="F9332" i="53" s="1"/>
  <c r="F9333" i="53" s="1"/>
  <c r="F9334" i="53" s="1"/>
  <c r="F9335" i="53" s="1"/>
  <c r="F9336" i="53" s="1"/>
  <c r="F9337" i="53" s="1"/>
  <c r="F9338" i="53" s="1"/>
  <c r="F9339" i="53" s="1"/>
  <c r="F9340" i="53" s="1"/>
  <c r="F9341" i="53" s="1"/>
  <c r="F9342" i="53" s="1"/>
  <c r="F9343" i="53" s="1"/>
  <c r="F9344" i="53" s="1"/>
  <c r="F9345" i="53" s="1"/>
  <c r="F9346" i="53" s="1"/>
  <c r="F9347" i="53" s="1"/>
  <c r="F9348" i="53" s="1"/>
  <c r="F9349" i="53" s="1"/>
  <c r="F9350" i="53" s="1"/>
  <c r="F9351" i="53" s="1"/>
  <c r="F9352" i="53" s="1"/>
  <c r="F9353" i="53" s="1"/>
  <c r="F9354" i="53" s="1"/>
  <c r="F9355" i="53" s="1"/>
  <c r="F9356" i="53" s="1"/>
  <c r="F9357" i="53" s="1"/>
  <c r="F9358" i="53" s="1"/>
  <c r="F9359" i="53" s="1"/>
  <c r="F9360" i="53" s="1"/>
  <c r="F9361" i="53" s="1"/>
  <c r="F9362" i="53" s="1"/>
  <c r="F9363" i="53" s="1"/>
  <c r="F9364" i="53" s="1"/>
  <c r="F9365" i="53" s="1"/>
  <c r="F9366" i="53" s="1"/>
  <c r="F9367" i="53" s="1"/>
  <c r="F9368" i="53" s="1"/>
  <c r="F9369" i="53" s="1"/>
  <c r="F9370" i="53" s="1"/>
  <c r="F9371" i="53" s="1"/>
  <c r="F9372" i="53" s="1"/>
  <c r="F9373" i="53" s="1"/>
  <c r="F9374" i="53" s="1"/>
  <c r="F9375" i="53" s="1"/>
  <c r="F9376" i="53" s="1"/>
  <c r="F9377" i="53" s="1"/>
  <c r="F9378" i="53" s="1"/>
  <c r="F9379" i="53" s="1"/>
  <c r="F9380" i="53" s="1"/>
  <c r="F9381" i="53" s="1"/>
  <c r="F9382" i="53" s="1"/>
  <c r="F9383" i="53" s="1"/>
  <c r="F9384" i="53" s="1"/>
  <c r="F9385" i="53" s="1"/>
  <c r="F9386" i="53" s="1"/>
  <c r="F9387" i="53" s="1"/>
  <c r="F9388" i="53" s="1"/>
  <c r="F9389" i="53" s="1"/>
  <c r="F9390" i="53" s="1"/>
  <c r="F9391" i="53" s="1"/>
  <c r="F9392" i="53" s="1"/>
  <c r="F9393" i="53" s="1"/>
  <c r="F9394" i="53" s="1"/>
  <c r="F9395" i="53" s="1"/>
  <c r="F9396" i="53" s="1"/>
  <c r="F9397" i="53" s="1"/>
  <c r="F9398" i="53" s="1"/>
  <c r="F9399" i="53" s="1"/>
  <c r="F9400" i="53" s="1"/>
  <c r="F9401" i="53" s="1"/>
  <c r="F9402" i="53" s="1"/>
  <c r="F9403" i="53" s="1"/>
  <c r="F9404" i="53" s="1"/>
  <c r="F9405" i="53" s="1"/>
  <c r="F9406" i="53" s="1"/>
  <c r="F9407" i="53" s="1"/>
  <c r="F9408" i="53" s="1"/>
  <c r="F9409" i="53" s="1"/>
  <c r="F9410" i="53" s="1"/>
  <c r="F9411" i="53" s="1"/>
  <c r="F9412" i="53" s="1"/>
  <c r="F9413" i="53" s="1"/>
  <c r="F9414" i="53" s="1"/>
  <c r="F9415" i="53" s="1"/>
  <c r="F9416" i="53" s="1"/>
  <c r="F9417" i="53" s="1"/>
  <c r="F9418" i="53" s="1"/>
  <c r="F9419" i="53" s="1"/>
  <c r="F9420" i="53" s="1"/>
  <c r="F9421" i="53" s="1"/>
  <c r="F9422" i="53" s="1"/>
  <c r="F9423" i="53" s="1"/>
  <c r="F9424" i="53" s="1"/>
  <c r="F9425" i="53" s="1"/>
  <c r="F9426" i="53" s="1"/>
  <c r="F9427" i="53" s="1"/>
  <c r="F9428" i="53" s="1"/>
  <c r="F9429" i="53" s="1"/>
  <c r="F9430" i="53" s="1"/>
  <c r="F9431" i="53" s="1"/>
  <c r="F9432" i="53" s="1"/>
  <c r="F9433" i="53" s="1"/>
  <c r="F9434" i="53" s="1"/>
  <c r="F9435" i="53" s="1"/>
  <c r="F9436" i="53" s="1"/>
  <c r="F9437" i="53" s="1"/>
  <c r="F9438" i="53" s="1"/>
  <c r="F9439" i="53" s="1"/>
  <c r="F9440" i="53" s="1"/>
  <c r="F9441" i="53" s="1"/>
  <c r="F9442" i="53" s="1"/>
  <c r="F9443" i="53" s="1"/>
  <c r="F9444" i="53" s="1"/>
  <c r="F9445" i="53" s="1"/>
  <c r="F9446" i="53" s="1"/>
  <c r="F9447" i="53" s="1"/>
  <c r="F9448" i="53" s="1"/>
  <c r="F9449" i="53" s="1"/>
  <c r="F9450" i="53" s="1"/>
  <c r="F9451" i="53" s="1"/>
  <c r="F9452" i="53" s="1"/>
  <c r="F9453" i="53" s="1"/>
  <c r="F9454" i="53" s="1"/>
  <c r="F9455" i="53" s="1"/>
  <c r="F9456" i="53" s="1"/>
  <c r="F9457" i="53" s="1"/>
  <c r="F9458" i="53" s="1"/>
  <c r="F9459" i="53" s="1"/>
  <c r="F9460" i="53" s="1"/>
  <c r="F9461" i="53" s="1"/>
  <c r="F9462" i="53" s="1"/>
  <c r="F9463" i="53" s="1"/>
  <c r="F9464" i="53" s="1"/>
  <c r="F9465" i="53" s="1"/>
  <c r="F9466" i="53" s="1"/>
  <c r="F9467" i="53" s="1"/>
  <c r="F9468" i="53" s="1"/>
  <c r="F9469" i="53" s="1"/>
  <c r="F9470" i="53" s="1"/>
  <c r="F9471" i="53" s="1"/>
  <c r="F9472" i="53" s="1"/>
  <c r="F9473" i="53" s="1"/>
  <c r="F9474" i="53" s="1"/>
  <c r="F9475" i="53" s="1"/>
  <c r="F9476" i="53" s="1"/>
  <c r="F9477" i="53" s="1"/>
  <c r="F9478" i="53" s="1"/>
  <c r="F9479" i="53" s="1"/>
  <c r="F9480" i="53" s="1"/>
  <c r="F9481" i="53" s="1"/>
  <c r="F9482" i="53" s="1"/>
  <c r="F9483" i="53" s="1"/>
  <c r="F9484" i="53" s="1"/>
  <c r="F9485" i="53" s="1"/>
  <c r="F9486" i="53" s="1"/>
  <c r="F9487" i="53" s="1"/>
  <c r="F9488" i="53" s="1"/>
  <c r="F9489" i="53" s="1"/>
  <c r="F9490" i="53" s="1"/>
  <c r="F9491" i="53" s="1"/>
  <c r="F9492" i="53" s="1"/>
  <c r="F9493" i="53" s="1"/>
  <c r="F9494" i="53" s="1"/>
  <c r="F9495" i="53" s="1"/>
  <c r="F9496" i="53" s="1"/>
  <c r="F9497" i="53" s="1"/>
  <c r="F9498" i="53" s="1"/>
  <c r="F9499" i="53" s="1"/>
  <c r="F9500" i="53" s="1"/>
  <c r="F9501" i="53" s="1"/>
  <c r="F9502" i="53" s="1"/>
  <c r="F9503" i="53" s="1"/>
  <c r="F9504" i="53" s="1"/>
  <c r="F9505" i="53" s="1"/>
  <c r="F9506" i="53" s="1"/>
  <c r="F9507" i="53" s="1"/>
  <c r="F9508" i="53" s="1"/>
  <c r="F9509" i="53" s="1"/>
  <c r="F9510" i="53" s="1"/>
  <c r="F9511" i="53" s="1"/>
  <c r="F9512" i="53" s="1"/>
  <c r="F9513" i="53" s="1"/>
  <c r="F9514" i="53" s="1"/>
  <c r="F9515" i="53" s="1"/>
  <c r="F9516" i="53" s="1"/>
  <c r="F9517" i="53" s="1"/>
  <c r="F9518" i="53" s="1"/>
  <c r="F9519" i="53" s="1"/>
  <c r="F9520" i="53" s="1"/>
  <c r="F9521" i="53" s="1"/>
  <c r="F9522" i="53" s="1"/>
  <c r="F9523" i="53" s="1"/>
  <c r="F9524" i="53" s="1"/>
  <c r="F9525" i="53" s="1"/>
  <c r="F9526" i="53" s="1"/>
  <c r="F9527" i="53" s="1"/>
  <c r="F9528" i="53" s="1"/>
  <c r="F9529" i="53" s="1"/>
  <c r="F9530" i="53" s="1"/>
  <c r="F9531" i="53" s="1"/>
  <c r="F9532" i="53" s="1"/>
  <c r="F9533" i="53" s="1"/>
  <c r="F9534" i="53" s="1"/>
  <c r="F9535" i="53" s="1"/>
  <c r="F9536" i="53" s="1"/>
  <c r="F9537" i="53" s="1"/>
  <c r="F9538" i="53" s="1"/>
  <c r="F9539" i="53" s="1"/>
  <c r="F9540" i="53" s="1"/>
  <c r="F9541" i="53" s="1"/>
  <c r="F9542" i="53" s="1"/>
  <c r="F9543" i="53" s="1"/>
  <c r="F9544" i="53" s="1"/>
  <c r="F9545" i="53" s="1"/>
  <c r="F9546" i="53" s="1"/>
  <c r="F9547" i="53" s="1"/>
  <c r="F9548" i="53" s="1"/>
  <c r="F9549" i="53" s="1"/>
  <c r="F9550" i="53" s="1"/>
  <c r="F9551" i="53" s="1"/>
  <c r="F9552" i="53" s="1"/>
  <c r="F9553" i="53" s="1"/>
  <c r="F9554" i="53" s="1"/>
  <c r="F9555" i="53" s="1"/>
  <c r="F9556" i="53" s="1"/>
  <c r="F9557" i="53" s="1"/>
  <c r="F9558" i="53" s="1"/>
  <c r="F9559" i="53" s="1"/>
  <c r="F9560" i="53" s="1"/>
  <c r="F9561" i="53" s="1"/>
  <c r="F9562" i="53" s="1"/>
  <c r="F9563" i="53" s="1"/>
  <c r="F9564" i="53" s="1"/>
  <c r="F9565" i="53" s="1"/>
  <c r="F9566" i="53" s="1"/>
  <c r="F9567" i="53" s="1"/>
  <c r="F9568" i="53" s="1"/>
  <c r="F9569" i="53" s="1"/>
  <c r="F9570" i="53" s="1"/>
  <c r="F9571" i="53" s="1"/>
  <c r="F9572" i="53" s="1"/>
  <c r="F9573" i="53" s="1"/>
  <c r="F9574" i="53" s="1"/>
  <c r="F9575" i="53" s="1"/>
  <c r="F9576" i="53" s="1"/>
  <c r="F9577" i="53" s="1"/>
  <c r="F9578" i="53" s="1"/>
  <c r="F9579" i="53" s="1"/>
  <c r="F9580" i="53" s="1"/>
  <c r="F9581" i="53" s="1"/>
  <c r="F9582" i="53" s="1"/>
  <c r="F9583" i="53" s="1"/>
  <c r="F9584" i="53" s="1"/>
  <c r="F9585" i="53" s="1"/>
  <c r="F9586" i="53" s="1"/>
  <c r="F9587" i="53" s="1"/>
  <c r="F9588" i="53" s="1"/>
  <c r="F9589" i="53" s="1"/>
  <c r="F9590" i="53" s="1"/>
  <c r="F9591" i="53" s="1"/>
  <c r="F9592" i="53" s="1"/>
  <c r="F9593" i="53" s="1"/>
  <c r="F9594" i="53" s="1"/>
  <c r="F9595" i="53" s="1"/>
  <c r="F9596" i="53" s="1"/>
  <c r="F9597" i="53" s="1"/>
  <c r="F9598" i="53" s="1"/>
  <c r="F9599" i="53" s="1"/>
  <c r="F9600" i="53" s="1"/>
  <c r="F9601" i="53" s="1"/>
  <c r="F9602" i="53" s="1"/>
  <c r="F9603" i="53" s="1"/>
  <c r="F9604" i="53" s="1"/>
  <c r="F9605" i="53" s="1"/>
  <c r="F9606" i="53" s="1"/>
  <c r="F9607" i="53" s="1"/>
  <c r="F9608" i="53" s="1"/>
  <c r="F9609" i="53" s="1"/>
  <c r="F9610" i="53" s="1"/>
  <c r="F9611" i="53" s="1"/>
  <c r="F9612" i="53" s="1"/>
  <c r="F9613" i="53" s="1"/>
  <c r="F9614" i="53" s="1"/>
  <c r="F9615" i="53" s="1"/>
  <c r="F9616" i="53" s="1"/>
  <c r="F9617" i="53" s="1"/>
  <c r="F9618" i="53" s="1"/>
  <c r="F9619" i="53" s="1"/>
  <c r="F9620" i="53" s="1"/>
  <c r="F9621" i="53" s="1"/>
  <c r="F9622" i="53" s="1"/>
  <c r="F9623" i="53" s="1"/>
  <c r="F9624" i="53" s="1"/>
  <c r="F9625" i="53" s="1"/>
  <c r="F9626" i="53" s="1"/>
  <c r="F9627" i="53" s="1"/>
  <c r="F9628" i="53" s="1"/>
  <c r="F9629" i="53" s="1"/>
  <c r="F9630" i="53" s="1"/>
  <c r="F9631" i="53" s="1"/>
  <c r="F9632" i="53" s="1"/>
  <c r="F9633" i="53" s="1"/>
  <c r="F9634" i="53" s="1"/>
  <c r="F9635" i="53" s="1"/>
  <c r="F9636" i="53" s="1"/>
  <c r="F9637" i="53" s="1"/>
  <c r="F9638" i="53" s="1"/>
  <c r="F9639" i="53" s="1"/>
  <c r="F9640" i="53" s="1"/>
  <c r="F9641" i="53" s="1"/>
  <c r="F9642" i="53" s="1"/>
  <c r="F9643" i="53" s="1"/>
  <c r="F9644" i="53" s="1"/>
  <c r="F9645" i="53" s="1"/>
  <c r="F9646" i="53" s="1"/>
  <c r="F9647" i="53" s="1"/>
  <c r="F9648" i="53" s="1"/>
  <c r="F9649" i="53" s="1"/>
  <c r="F9650" i="53" s="1"/>
  <c r="F9651" i="53" s="1"/>
  <c r="F9652" i="53" s="1"/>
  <c r="F9653" i="53" s="1"/>
  <c r="F9654" i="53" s="1"/>
  <c r="F9655" i="53" s="1"/>
  <c r="F9656" i="53" s="1"/>
  <c r="F9657" i="53" s="1"/>
  <c r="F9658" i="53" s="1"/>
  <c r="F9659" i="53" s="1"/>
  <c r="F9660" i="53" s="1"/>
  <c r="F9661" i="53" s="1"/>
  <c r="F9662" i="53" s="1"/>
  <c r="F9663" i="53" s="1"/>
  <c r="F9664" i="53" s="1"/>
  <c r="F9665" i="53" s="1"/>
  <c r="F9666" i="53" s="1"/>
  <c r="F9667" i="53" s="1"/>
  <c r="F9668" i="53" s="1"/>
  <c r="F9669" i="53" s="1"/>
  <c r="F9670" i="53" s="1"/>
  <c r="F9671" i="53" s="1"/>
  <c r="F9672" i="53" s="1"/>
  <c r="F9673" i="53" s="1"/>
  <c r="F9674" i="53" s="1"/>
  <c r="F9675" i="53" s="1"/>
  <c r="F9676" i="53" s="1"/>
  <c r="F9677" i="53" s="1"/>
  <c r="F9678" i="53" s="1"/>
  <c r="F9679" i="53" s="1"/>
  <c r="F9680" i="53" s="1"/>
  <c r="F9681" i="53" s="1"/>
  <c r="F9682" i="53" s="1"/>
  <c r="F9683" i="53" s="1"/>
  <c r="F9684" i="53" s="1"/>
  <c r="F9685" i="53" s="1"/>
  <c r="F9686" i="53" s="1"/>
  <c r="F9687" i="53" s="1"/>
  <c r="F9688" i="53" s="1"/>
  <c r="F9689" i="53" s="1"/>
  <c r="F9690" i="53" s="1"/>
  <c r="F9691" i="53" s="1"/>
  <c r="F9692" i="53" s="1"/>
  <c r="F9693" i="53" s="1"/>
  <c r="F9694" i="53" s="1"/>
  <c r="F9695" i="53" s="1"/>
  <c r="F9696" i="53" s="1"/>
  <c r="F9697" i="53" s="1"/>
  <c r="F9698" i="53" s="1"/>
  <c r="F9699" i="53" s="1"/>
  <c r="F9700" i="53" s="1"/>
  <c r="F9701" i="53" s="1"/>
  <c r="F9702" i="53" s="1"/>
  <c r="F9703" i="53" s="1"/>
  <c r="F9704" i="53" s="1"/>
  <c r="F9705" i="53" s="1"/>
  <c r="F9706" i="53" s="1"/>
  <c r="F9707" i="53" s="1"/>
  <c r="F9708" i="53" s="1"/>
  <c r="F9709" i="53" s="1"/>
  <c r="F9710" i="53" s="1"/>
  <c r="F9711" i="53" s="1"/>
  <c r="F9712" i="53" s="1"/>
  <c r="F9713" i="53" s="1"/>
  <c r="F9714" i="53" s="1"/>
  <c r="F9715" i="53" s="1"/>
  <c r="F9716" i="53" s="1"/>
  <c r="F9717" i="53" s="1"/>
  <c r="F9718" i="53" s="1"/>
  <c r="F9719" i="53" s="1"/>
  <c r="F9720" i="53" s="1"/>
  <c r="F9721" i="53" s="1"/>
  <c r="F9722" i="53" s="1"/>
  <c r="F9723" i="53" s="1"/>
  <c r="F9724" i="53" s="1"/>
  <c r="F9725" i="53" s="1"/>
  <c r="F9726" i="53" s="1"/>
  <c r="F9727" i="53" s="1"/>
  <c r="F9728" i="53" s="1"/>
  <c r="F9729" i="53" s="1"/>
  <c r="F9730" i="53" s="1"/>
  <c r="F9731" i="53" s="1"/>
  <c r="F9732" i="53" s="1"/>
  <c r="F9733" i="53" s="1"/>
  <c r="F9734" i="53" s="1"/>
  <c r="F9735" i="53" s="1"/>
  <c r="F9736" i="53" s="1"/>
  <c r="F9737" i="53" s="1"/>
  <c r="F9738" i="53" s="1"/>
  <c r="F9739" i="53" s="1"/>
  <c r="F9740" i="53" s="1"/>
  <c r="F9741" i="53" s="1"/>
  <c r="F9742" i="53" s="1"/>
  <c r="F9743" i="53" s="1"/>
  <c r="F9744" i="53" s="1"/>
  <c r="F9745" i="53" s="1"/>
  <c r="F9746" i="53" s="1"/>
  <c r="F9747" i="53" s="1"/>
  <c r="F9748" i="53" s="1"/>
  <c r="F9749" i="53" s="1"/>
  <c r="F9750" i="53" s="1"/>
  <c r="F9751" i="53" s="1"/>
  <c r="F9752" i="53" s="1"/>
  <c r="F9753" i="53" s="1"/>
  <c r="F9754" i="53" s="1"/>
  <c r="F9755" i="53" s="1"/>
  <c r="F9756" i="53" s="1"/>
  <c r="F9757" i="53" s="1"/>
  <c r="F9758" i="53" s="1"/>
  <c r="F9759" i="53" s="1"/>
  <c r="F9760" i="53" s="1"/>
  <c r="F9761" i="53" s="1"/>
  <c r="F9762" i="53" s="1"/>
  <c r="F9763" i="53" s="1"/>
  <c r="F9764" i="53" s="1"/>
  <c r="F9765" i="53" s="1"/>
  <c r="F9766" i="53" s="1"/>
  <c r="F9767" i="53" s="1"/>
  <c r="F9768" i="53" s="1"/>
  <c r="F9769" i="53" s="1"/>
  <c r="F9770" i="53" s="1"/>
  <c r="F9771" i="53" s="1"/>
  <c r="F9772" i="53" s="1"/>
  <c r="F9773" i="53" s="1"/>
  <c r="F9774" i="53" s="1"/>
  <c r="F9775" i="53" s="1"/>
  <c r="F9776" i="53" s="1"/>
  <c r="F9777" i="53" s="1"/>
  <c r="F9778" i="53" s="1"/>
  <c r="F9779" i="53" s="1"/>
  <c r="F9780" i="53" s="1"/>
  <c r="F9781" i="53" s="1"/>
  <c r="F9782" i="53" s="1"/>
  <c r="F9783" i="53" s="1"/>
  <c r="F9784" i="53" s="1"/>
  <c r="F9785" i="53" s="1"/>
  <c r="F9786" i="53" s="1"/>
  <c r="F9787" i="53" s="1"/>
  <c r="F9788" i="53" s="1"/>
  <c r="F9789" i="53" s="1"/>
  <c r="F9790" i="53" s="1"/>
  <c r="F9791" i="53" s="1"/>
  <c r="F9792" i="53" s="1"/>
  <c r="F9793" i="53" s="1"/>
  <c r="F9794" i="53" s="1"/>
  <c r="F9795" i="53" s="1"/>
  <c r="F9796" i="53" s="1"/>
  <c r="F9797" i="53" s="1"/>
  <c r="F9798" i="53" s="1"/>
  <c r="F9799" i="53" s="1"/>
  <c r="F9800" i="53" s="1"/>
  <c r="F9801" i="53" s="1"/>
  <c r="F9802" i="53" s="1"/>
  <c r="F9803" i="53" s="1"/>
  <c r="F9804" i="53" s="1"/>
  <c r="F9805" i="53" s="1"/>
  <c r="F9806" i="53" s="1"/>
  <c r="F9807" i="53" s="1"/>
  <c r="F9808" i="53" s="1"/>
  <c r="F9809" i="53" s="1"/>
  <c r="F9810" i="53" s="1"/>
  <c r="F9811" i="53" s="1"/>
  <c r="F9812" i="53" s="1"/>
  <c r="F9813" i="53" s="1"/>
  <c r="F9814" i="53" s="1"/>
  <c r="F9815" i="53" s="1"/>
  <c r="F9816" i="53" s="1"/>
  <c r="F9817" i="53" s="1"/>
  <c r="F9818" i="53" s="1"/>
  <c r="F9819" i="53" s="1"/>
  <c r="F9820" i="53" s="1"/>
  <c r="F9821" i="53" s="1"/>
  <c r="F9822" i="53" s="1"/>
  <c r="F9823" i="53" s="1"/>
  <c r="F9824" i="53" s="1"/>
  <c r="F9825" i="53" s="1"/>
  <c r="F9826" i="53" s="1"/>
  <c r="F9827" i="53" s="1"/>
  <c r="F9828" i="53" s="1"/>
  <c r="F9829" i="53" s="1"/>
  <c r="F9830" i="53" s="1"/>
  <c r="F9831" i="53" s="1"/>
  <c r="F9832" i="53" s="1"/>
  <c r="F9833" i="53" s="1"/>
  <c r="F9834" i="53" s="1"/>
  <c r="F9835" i="53" s="1"/>
  <c r="F9836" i="53" s="1"/>
  <c r="F9837" i="53" s="1"/>
  <c r="F9838" i="53" s="1"/>
  <c r="F9839" i="53" s="1"/>
  <c r="F9840" i="53" s="1"/>
  <c r="F9841" i="53" s="1"/>
  <c r="F9842" i="53" s="1"/>
  <c r="F9843" i="53" s="1"/>
  <c r="F9844" i="53" s="1"/>
  <c r="F9845" i="53" s="1"/>
  <c r="F9846" i="53" s="1"/>
  <c r="F9847" i="53" s="1"/>
  <c r="F9848" i="53" s="1"/>
  <c r="F9849" i="53" s="1"/>
  <c r="F9850" i="53" s="1"/>
  <c r="F9851" i="53" s="1"/>
  <c r="F9852" i="53" s="1"/>
  <c r="F9853" i="53" s="1"/>
  <c r="F9854" i="53" s="1"/>
  <c r="F9855" i="53" s="1"/>
  <c r="F9856" i="53" s="1"/>
  <c r="F9857" i="53" s="1"/>
  <c r="F9858" i="53" s="1"/>
  <c r="F9859" i="53" s="1"/>
  <c r="F9860" i="53" s="1"/>
  <c r="F9861" i="53" s="1"/>
  <c r="F9862" i="53" s="1"/>
  <c r="F9863" i="53" s="1"/>
  <c r="F9864" i="53" s="1"/>
  <c r="F9865" i="53" s="1"/>
  <c r="F9866" i="53" s="1"/>
  <c r="F9867" i="53" s="1"/>
  <c r="F9868" i="53" s="1"/>
  <c r="F9869" i="53" s="1"/>
  <c r="F9870" i="53" s="1"/>
  <c r="F9871" i="53" s="1"/>
  <c r="F9872" i="53" s="1"/>
  <c r="F9873" i="53" s="1"/>
  <c r="F9874" i="53" s="1"/>
  <c r="F9875" i="53" s="1"/>
  <c r="F9876" i="53" s="1"/>
  <c r="F9877" i="53" s="1"/>
  <c r="F9878" i="53" s="1"/>
  <c r="F9879" i="53" s="1"/>
  <c r="F9880" i="53" s="1"/>
  <c r="F9881" i="53" s="1"/>
  <c r="F9882" i="53" s="1"/>
  <c r="F9883" i="53" s="1"/>
  <c r="F9884" i="53" s="1"/>
  <c r="F9885" i="53" s="1"/>
  <c r="F9886" i="53" s="1"/>
  <c r="F9887" i="53" s="1"/>
  <c r="F9888" i="53" s="1"/>
  <c r="F9889" i="53" s="1"/>
  <c r="F9890" i="53" s="1"/>
  <c r="F9891" i="53" s="1"/>
  <c r="F9892" i="53" s="1"/>
  <c r="F9893" i="53" s="1"/>
  <c r="F9894" i="53" s="1"/>
  <c r="F9895" i="53" s="1"/>
  <c r="F9896" i="53" s="1"/>
  <c r="F9897" i="53" s="1"/>
  <c r="F9898" i="53" s="1"/>
  <c r="F9899" i="53" s="1"/>
  <c r="F9900" i="53" s="1"/>
  <c r="F9901" i="53" s="1"/>
  <c r="F9902" i="53" s="1"/>
  <c r="F9903" i="53" s="1"/>
  <c r="F9904" i="53" s="1"/>
  <c r="F9905" i="53" s="1"/>
  <c r="F9906" i="53" s="1"/>
  <c r="F9907" i="53" s="1"/>
  <c r="F9908" i="53" s="1"/>
  <c r="F9909" i="53" s="1"/>
  <c r="F9910" i="53" s="1"/>
  <c r="F9911" i="53" s="1"/>
  <c r="F9912" i="53" s="1"/>
  <c r="F9913" i="53" s="1"/>
  <c r="F9914" i="53" s="1"/>
  <c r="F9915" i="53" s="1"/>
  <c r="F9916" i="53" s="1"/>
  <c r="F9917" i="53" s="1"/>
  <c r="F9918" i="53" s="1"/>
  <c r="F9919" i="53" s="1"/>
  <c r="F9920" i="53" s="1"/>
  <c r="F9921" i="53" s="1"/>
  <c r="F9922" i="53" s="1"/>
  <c r="F9923" i="53" s="1"/>
  <c r="F9924" i="53" s="1"/>
  <c r="F9925" i="53" s="1"/>
  <c r="F9926" i="53" s="1"/>
  <c r="F9927" i="53" s="1"/>
  <c r="F9928" i="53" s="1"/>
  <c r="F9929" i="53" s="1"/>
  <c r="F9930" i="53" s="1"/>
  <c r="F9931" i="53" s="1"/>
  <c r="F9932" i="53" s="1"/>
  <c r="F9933" i="53" s="1"/>
  <c r="F9934" i="53" s="1"/>
  <c r="F9935" i="53" s="1"/>
  <c r="F9936" i="53" s="1"/>
  <c r="F9937" i="53" s="1"/>
  <c r="F9938" i="53" s="1"/>
  <c r="F9939" i="53" s="1"/>
  <c r="F9940" i="53" s="1"/>
  <c r="F9941" i="53" s="1"/>
  <c r="F9942" i="53" s="1"/>
  <c r="F9943" i="53" s="1"/>
  <c r="F9944" i="53" s="1"/>
  <c r="F9945" i="53" s="1"/>
  <c r="F9946" i="53" s="1"/>
  <c r="F9947" i="53" s="1"/>
  <c r="F9948" i="53" s="1"/>
  <c r="F9949" i="53" s="1"/>
  <c r="F9950" i="53" s="1"/>
  <c r="F9951" i="53" s="1"/>
  <c r="F9952" i="53" s="1"/>
  <c r="F9953" i="53" s="1"/>
  <c r="F9954" i="53" s="1"/>
  <c r="F9955" i="53" s="1"/>
  <c r="F9956" i="53" s="1"/>
  <c r="F9957" i="53" s="1"/>
  <c r="F9958" i="53" s="1"/>
  <c r="F9959" i="53" s="1"/>
  <c r="F9960" i="53" s="1"/>
  <c r="F9961" i="53" s="1"/>
  <c r="F9962" i="53" s="1"/>
  <c r="F9963" i="53" s="1"/>
  <c r="F9964" i="53" s="1"/>
  <c r="F9965" i="53" s="1"/>
  <c r="F9966" i="53" s="1"/>
  <c r="F9967" i="53" s="1"/>
  <c r="F9968" i="53" s="1"/>
  <c r="F9969" i="53" s="1"/>
  <c r="F9970" i="53" s="1"/>
  <c r="F9971" i="53" s="1"/>
  <c r="F9972" i="53" s="1"/>
  <c r="F9973" i="53" s="1"/>
  <c r="F9974" i="53" s="1"/>
  <c r="F9975" i="53" s="1"/>
  <c r="F9976" i="53" s="1"/>
  <c r="F9977" i="53" s="1"/>
  <c r="F9978" i="53" s="1"/>
  <c r="F9979" i="53" s="1"/>
  <c r="F9980" i="53" s="1"/>
  <c r="F9981" i="53" s="1"/>
  <c r="F9982" i="53" s="1"/>
  <c r="F9983" i="53" s="1"/>
  <c r="F9984" i="53" s="1"/>
  <c r="F9985" i="53" s="1"/>
  <c r="F9986" i="53" s="1"/>
  <c r="F9987" i="53" s="1"/>
  <c r="F9988" i="53" s="1"/>
  <c r="F9989" i="53" s="1"/>
  <c r="F9990" i="53" s="1"/>
  <c r="F9991" i="53" s="1"/>
  <c r="F9992" i="53" s="1"/>
  <c r="F9993" i="53" s="1"/>
  <c r="F9994" i="53" s="1"/>
  <c r="F9995" i="53" s="1"/>
  <c r="F9996" i="53" s="1"/>
  <c r="F9997" i="53" s="1"/>
  <c r="F9998" i="53" s="1"/>
  <c r="F9999" i="53" s="1"/>
  <c r="F10000" i="53" s="1"/>
  <c r="F10001" i="53" s="1"/>
  <c r="F10002" i="53" s="1"/>
  <c r="F10003" i="53" s="1"/>
  <c r="F10004" i="53" s="1"/>
  <c r="F10005" i="53" s="1"/>
  <c r="F10006" i="53" s="1"/>
  <c r="F10007" i="53" s="1"/>
  <c r="F10008" i="53" s="1"/>
  <c r="F10009" i="53" s="1"/>
  <c r="F10010" i="53" s="1"/>
  <c r="F10011" i="53" s="1"/>
  <c r="F10012" i="53" s="1"/>
  <c r="F10013" i="53" s="1"/>
  <c r="F10014" i="53" s="1"/>
  <c r="F10015" i="53" s="1"/>
  <c r="F10016" i="53" s="1"/>
  <c r="F10017" i="53" s="1"/>
  <c r="F10018" i="53" s="1"/>
  <c r="F10019" i="53" s="1"/>
  <c r="F10020" i="53" s="1"/>
  <c r="F10021" i="53" s="1"/>
  <c r="F10022" i="53" s="1"/>
  <c r="F10023" i="53" s="1"/>
  <c r="F10024" i="53" s="1"/>
  <c r="F10025" i="53" s="1"/>
  <c r="G479" i="53"/>
  <c r="G480" i="53" s="1"/>
  <c r="G481" i="53" s="1"/>
  <c r="G482" i="53" s="1"/>
  <c r="G483" i="53" s="1"/>
  <c r="G484" i="53" s="1"/>
  <c r="G485" i="53" s="1"/>
  <c r="G486" i="53" s="1"/>
  <c r="G487" i="53" s="1"/>
  <c r="G488" i="53" s="1"/>
  <c r="G489" i="53" s="1"/>
  <c r="G490" i="53" s="1"/>
  <c r="G491" i="53" s="1"/>
  <c r="G492" i="53" s="1"/>
  <c r="G493" i="53" s="1"/>
  <c r="G494" i="53" s="1"/>
  <c r="G495" i="53" s="1"/>
  <c r="G496" i="53" s="1"/>
  <c r="G497" i="53" s="1"/>
  <c r="G498" i="53" s="1"/>
  <c r="G499" i="53" s="1"/>
  <c r="G500" i="53" s="1"/>
  <c r="G501" i="53" s="1"/>
  <c r="G502" i="53" s="1"/>
  <c r="G503" i="53" s="1"/>
  <c r="G504" i="53" s="1"/>
  <c r="G505" i="53" s="1"/>
  <c r="G506" i="53" s="1"/>
  <c r="G507" i="53" s="1"/>
  <c r="G508" i="53" s="1"/>
  <c r="G509" i="53" s="1"/>
  <c r="G510" i="53" s="1"/>
  <c r="G511" i="53" s="1"/>
  <c r="G512" i="53" s="1"/>
  <c r="G513" i="53" s="1"/>
  <c r="G514" i="53" s="1"/>
  <c r="G515" i="53" s="1"/>
  <c r="G516" i="53" s="1"/>
  <c r="G517" i="53" s="1"/>
  <c r="G518" i="53" s="1"/>
  <c r="G519" i="53" s="1"/>
  <c r="G520" i="53" s="1"/>
  <c r="G521" i="53" s="1"/>
  <c r="G522" i="53" s="1"/>
  <c r="G523" i="53" s="1"/>
  <c r="G524" i="53" s="1"/>
  <c r="G525" i="53" s="1"/>
  <c r="G526" i="53" s="1"/>
  <c r="G527" i="53" s="1"/>
  <c r="G528" i="53" s="1"/>
  <c r="G529" i="53" s="1"/>
  <c r="G530" i="53" s="1"/>
  <c r="G531" i="53" s="1"/>
  <c r="G532" i="53" s="1"/>
  <c r="G533" i="53" s="1"/>
  <c r="G534" i="53" s="1"/>
  <c r="G535" i="53" s="1"/>
  <c r="G536" i="53" s="1"/>
  <c r="G537" i="53" s="1"/>
  <c r="G538" i="53" s="1"/>
  <c r="G539" i="53" s="1"/>
  <c r="G540" i="53" s="1"/>
  <c r="G541" i="53" s="1"/>
  <c r="G542" i="53" s="1"/>
  <c r="G543" i="53" s="1"/>
  <c r="G544" i="53" s="1"/>
  <c r="G545" i="53" s="1"/>
  <c r="G546" i="53" s="1"/>
  <c r="G547" i="53" s="1"/>
  <c r="G548" i="53" s="1"/>
  <c r="G549" i="53" s="1"/>
  <c r="G550" i="53" s="1"/>
  <c r="G551" i="53" s="1"/>
  <c r="G552" i="53" s="1"/>
  <c r="G553" i="53" s="1"/>
  <c r="G554" i="53" s="1"/>
  <c r="G555" i="53" s="1"/>
  <c r="G556" i="53" s="1"/>
  <c r="G557" i="53" s="1"/>
  <c r="G558" i="53" s="1"/>
  <c r="G559" i="53" s="1"/>
  <c r="G560" i="53" s="1"/>
  <c r="G561" i="53" s="1"/>
  <c r="G562" i="53" s="1"/>
  <c r="G563" i="53" s="1"/>
  <c r="G564" i="53" s="1"/>
  <c r="G565" i="53" s="1"/>
  <c r="G566" i="53" s="1"/>
  <c r="G567" i="53" s="1"/>
  <c r="G568" i="53" s="1"/>
  <c r="G569" i="53" s="1"/>
  <c r="G570" i="53" s="1"/>
  <c r="G571" i="53" s="1"/>
  <c r="G572" i="53" s="1"/>
  <c r="G573" i="53" s="1"/>
  <c r="G574" i="53" s="1"/>
  <c r="G575" i="53" s="1"/>
  <c r="G576" i="53" s="1"/>
  <c r="G577" i="53" s="1"/>
  <c r="G578" i="53" s="1"/>
  <c r="G579" i="53" s="1"/>
  <c r="G580" i="53" s="1"/>
  <c r="G581" i="53" s="1"/>
  <c r="G582" i="53" s="1"/>
  <c r="G583" i="53" s="1"/>
  <c r="G584" i="53" s="1"/>
  <c r="G585" i="53" s="1"/>
  <c r="G586" i="53" s="1"/>
  <c r="G587" i="53" s="1"/>
  <c r="G588" i="53" s="1"/>
  <c r="G589" i="53" s="1"/>
  <c r="G590" i="53" s="1"/>
  <c r="G591" i="53" s="1"/>
  <c r="G592" i="53" s="1"/>
  <c r="G593" i="53" s="1"/>
  <c r="G594" i="53" s="1"/>
  <c r="G595" i="53" s="1"/>
  <c r="G596" i="53" s="1"/>
  <c r="G597" i="53" s="1"/>
  <c r="G598" i="53" s="1"/>
  <c r="G599" i="53" s="1"/>
  <c r="G600" i="53" s="1"/>
  <c r="G601" i="53" s="1"/>
  <c r="G602" i="53" s="1"/>
  <c r="G603" i="53" s="1"/>
  <c r="G604" i="53" s="1"/>
  <c r="G605" i="53" s="1"/>
  <c r="G606" i="53" s="1"/>
  <c r="G607" i="53" s="1"/>
  <c r="G608" i="53" s="1"/>
  <c r="G609" i="53" s="1"/>
  <c r="G610" i="53" s="1"/>
  <c r="G611" i="53" s="1"/>
  <c r="G612" i="53" s="1"/>
  <c r="G613" i="53" s="1"/>
  <c r="G614" i="53" s="1"/>
  <c r="G615" i="53" s="1"/>
  <c r="G616" i="53" s="1"/>
  <c r="G617" i="53" s="1"/>
  <c r="G618" i="53" s="1"/>
  <c r="G619" i="53" s="1"/>
  <c r="G620" i="53" s="1"/>
  <c r="G621" i="53" s="1"/>
  <c r="G622" i="53" s="1"/>
  <c r="G623" i="53" s="1"/>
  <c r="G624" i="53" s="1"/>
  <c r="G625" i="53" s="1"/>
  <c r="G626" i="53" s="1"/>
  <c r="G627" i="53" s="1"/>
  <c r="G628" i="53" s="1"/>
  <c r="G629" i="53" s="1"/>
  <c r="G630" i="53" s="1"/>
  <c r="G631" i="53" s="1"/>
  <c r="G632" i="53" s="1"/>
  <c r="G633" i="53" s="1"/>
  <c r="G634" i="53" s="1"/>
  <c r="G635" i="53" s="1"/>
  <c r="G636" i="53" s="1"/>
  <c r="G637" i="53" s="1"/>
  <c r="G638" i="53" s="1"/>
  <c r="G639" i="53" s="1"/>
  <c r="G640" i="53" s="1"/>
  <c r="G641" i="53" s="1"/>
  <c r="G642" i="53" s="1"/>
  <c r="G643" i="53" s="1"/>
  <c r="G644" i="53" s="1"/>
  <c r="G645" i="53" s="1"/>
  <c r="G646" i="53" s="1"/>
  <c r="G647" i="53" s="1"/>
  <c r="G648" i="53" s="1"/>
  <c r="G649" i="53" s="1"/>
  <c r="G650" i="53" s="1"/>
  <c r="G651" i="53" s="1"/>
  <c r="G652" i="53" s="1"/>
  <c r="G653" i="53" s="1"/>
  <c r="G654" i="53" s="1"/>
  <c r="G655" i="53" s="1"/>
  <c r="G656" i="53" s="1"/>
  <c r="G657" i="53" s="1"/>
  <c r="G658" i="53" s="1"/>
  <c r="G659" i="53" s="1"/>
  <c r="G660" i="53" s="1"/>
  <c r="G661" i="53" s="1"/>
  <c r="G662" i="53" s="1"/>
  <c r="G663" i="53" s="1"/>
  <c r="G664" i="53" s="1"/>
  <c r="G665" i="53" s="1"/>
  <c r="G666" i="53" s="1"/>
  <c r="G667" i="53" s="1"/>
  <c r="G668" i="53" s="1"/>
  <c r="G669" i="53" s="1"/>
  <c r="G670" i="53" s="1"/>
  <c r="G671" i="53" s="1"/>
  <c r="G672" i="53" s="1"/>
  <c r="G673" i="53" s="1"/>
  <c r="G674" i="53" s="1"/>
  <c r="G675" i="53" s="1"/>
  <c r="G676" i="53" s="1"/>
  <c r="G677" i="53" s="1"/>
  <c r="G678" i="53" s="1"/>
  <c r="G679" i="53" s="1"/>
  <c r="G680" i="53" s="1"/>
  <c r="G681" i="53" s="1"/>
  <c r="G682" i="53" s="1"/>
  <c r="G683" i="53" s="1"/>
  <c r="G684" i="53" s="1"/>
  <c r="G685" i="53" s="1"/>
  <c r="G686" i="53" s="1"/>
  <c r="G687" i="53" s="1"/>
  <c r="G688" i="53" s="1"/>
  <c r="G689" i="53" s="1"/>
  <c r="G690" i="53" s="1"/>
  <c r="G691" i="53" s="1"/>
  <c r="G692" i="53" s="1"/>
  <c r="G693" i="53" s="1"/>
  <c r="G694" i="53" s="1"/>
  <c r="G695" i="53" s="1"/>
  <c r="G696" i="53" s="1"/>
  <c r="G697" i="53" s="1"/>
  <c r="G698" i="53" s="1"/>
  <c r="G699" i="53" s="1"/>
  <c r="G700" i="53" s="1"/>
  <c r="G701" i="53" s="1"/>
  <c r="G702" i="53" s="1"/>
  <c r="G703" i="53" s="1"/>
  <c r="G704" i="53" s="1"/>
  <c r="G705" i="53" s="1"/>
  <c r="G706" i="53" s="1"/>
  <c r="G707" i="53" s="1"/>
  <c r="G708" i="53" s="1"/>
  <c r="G709" i="53" s="1"/>
  <c r="G710" i="53" s="1"/>
  <c r="G711" i="53" s="1"/>
  <c r="G712" i="53" s="1"/>
  <c r="G713" i="53" s="1"/>
  <c r="G714" i="53" s="1"/>
  <c r="G715" i="53" s="1"/>
  <c r="G716" i="53" s="1"/>
  <c r="G717" i="53" s="1"/>
  <c r="G718" i="53" s="1"/>
  <c r="G719" i="53" s="1"/>
  <c r="G720" i="53" s="1"/>
  <c r="G721" i="53" s="1"/>
  <c r="G722" i="53" s="1"/>
  <c r="G723" i="53" s="1"/>
  <c r="G724" i="53" s="1"/>
  <c r="G725" i="53" s="1"/>
  <c r="G726" i="53" s="1"/>
  <c r="G727" i="53" s="1"/>
  <c r="G728" i="53" s="1"/>
  <c r="G729" i="53" s="1"/>
  <c r="G730" i="53" s="1"/>
  <c r="G731" i="53" s="1"/>
  <c r="G732" i="53" s="1"/>
  <c r="G733" i="53" s="1"/>
  <c r="G734" i="53" s="1"/>
  <c r="G735" i="53" s="1"/>
  <c r="G736" i="53" s="1"/>
  <c r="G737" i="53" s="1"/>
  <c r="G738" i="53" s="1"/>
  <c r="G739" i="53" s="1"/>
  <c r="G740" i="53" s="1"/>
  <c r="G741" i="53" s="1"/>
  <c r="G742" i="53" s="1"/>
  <c r="G743" i="53" s="1"/>
  <c r="G744" i="53" s="1"/>
  <c r="G745" i="53" s="1"/>
  <c r="G746" i="53" s="1"/>
  <c r="G747" i="53" s="1"/>
  <c r="G748" i="53" s="1"/>
  <c r="G749" i="53" s="1"/>
  <c r="G750" i="53" s="1"/>
  <c r="G751" i="53" s="1"/>
  <c r="G752" i="53" s="1"/>
  <c r="G753" i="53" s="1"/>
  <c r="G754" i="53" s="1"/>
  <c r="G755" i="53" s="1"/>
  <c r="G756" i="53" s="1"/>
  <c r="G757" i="53" s="1"/>
  <c r="G758" i="53" s="1"/>
  <c r="G759" i="53" s="1"/>
  <c r="G760" i="53" s="1"/>
  <c r="G761" i="53" s="1"/>
  <c r="G762" i="53" s="1"/>
  <c r="G763" i="53" s="1"/>
  <c r="G764" i="53" s="1"/>
  <c r="G765" i="53" s="1"/>
  <c r="G766" i="53" s="1"/>
  <c r="G767" i="53" s="1"/>
  <c r="G768" i="53" s="1"/>
  <c r="G769" i="53" s="1"/>
  <c r="G770" i="53" s="1"/>
  <c r="G771" i="53" s="1"/>
  <c r="G772" i="53" s="1"/>
  <c r="G773" i="53" s="1"/>
  <c r="G774" i="53" s="1"/>
  <c r="G775" i="53" s="1"/>
  <c r="G776" i="53" s="1"/>
  <c r="G777" i="53" s="1"/>
  <c r="G778" i="53" s="1"/>
  <c r="G779" i="53" s="1"/>
  <c r="G780" i="53" s="1"/>
  <c r="G781" i="53" s="1"/>
  <c r="G782" i="53" s="1"/>
  <c r="G783" i="53" s="1"/>
  <c r="G784" i="53" s="1"/>
  <c r="G785" i="53" s="1"/>
  <c r="G786" i="53" s="1"/>
  <c r="G787" i="53" s="1"/>
  <c r="G788" i="53" s="1"/>
  <c r="G789" i="53" s="1"/>
  <c r="G790" i="53" s="1"/>
  <c r="G791" i="53" s="1"/>
  <c r="G792" i="53" s="1"/>
  <c r="G793" i="53" s="1"/>
  <c r="G794" i="53" s="1"/>
  <c r="G795" i="53" s="1"/>
  <c r="G796" i="53" s="1"/>
  <c r="G797" i="53" s="1"/>
  <c r="G798" i="53" s="1"/>
  <c r="G799" i="53" s="1"/>
  <c r="G800" i="53" s="1"/>
  <c r="G801" i="53" s="1"/>
  <c r="G802" i="53" s="1"/>
  <c r="G803" i="53" s="1"/>
  <c r="G804" i="53" s="1"/>
  <c r="G805" i="53" s="1"/>
  <c r="G806" i="53" s="1"/>
  <c r="G807" i="53" s="1"/>
  <c r="G808" i="53" s="1"/>
  <c r="G809" i="53" s="1"/>
  <c r="G810" i="53" s="1"/>
  <c r="G811" i="53" s="1"/>
  <c r="G812" i="53" s="1"/>
  <c r="G813" i="53" s="1"/>
  <c r="G814" i="53" s="1"/>
  <c r="G815" i="53" s="1"/>
  <c r="G816" i="53" s="1"/>
  <c r="G817" i="53" s="1"/>
  <c r="G818" i="53" s="1"/>
  <c r="G819" i="53" s="1"/>
  <c r="G820" i="53" s="1"/>
  <c r="G821" i="53" s="1"/>
  <c r="G822" i="53" s="1"/>
  <c r="G823" i="53" s="1"/>
  <c r="G824" i="53" s="1"/>
  <c r="G825" i="53" s="1"/>
  <c r="G826" i="53" s="1"/>
  <c r="G827" i="53" s="1"/>
  <c r="G828" i="53" s="1"/>
  <c r="G829" i="53" s="1"/>
  <c r="G830" i="53" s="1"/>
  <c r="G831" i="53" s="1"/>
  <c r="G832" i="53" s="1"/>
  <c r="G833" i="53" s="1"/>
  <c r="G834" i="53" s="1"/>
  <c r="G835" i="53" s="1"/>
  <c r="G836" i="53" s="1"/>
  <c r="G837" i="53" s="1"/>
  <c r="G838" i="53" s="1"/>
  <c r="G839" i="53" s="1"/>
  <c r="G840" i="53" s="1"/>
  <c r="G841" i="53" s="1"/>
  <c r="G842" i="53" s="1"/>
  <c r="G843" i="53" s="1"/>
  <c r="G844" i="53" s="1"/>
  <c r="G845" i="53" s="1"/>
  <c r="G846" i="53" s="1"/>
  <c r="G847" i="53" s="1"/>
  <c r="G848" i="53" s="1"/>
  <c r="G849" i="53" s="1"/>
  <c r="G850" i="53" s="1"/>
  <c r="G851" i="53" s="1"/>
  <c r="G852" i="53" s="1"/>
  <c r="G853" i="53" s="1"/>
  <c r="G854" i="53" s="1"/>
  <c r="G855" i="53" s="1"/>
  <c r="G856" i="53" s="1"/>
  <c r="G857" i="53" s="1"/>
  <c r="G858" i="53" s="1"/>
  <c r="G859" i="53" s="1"/>
  <c r="G860" i="53" s="1"/>
  <c r="G861" i="53" s="1"/>
  <c r="G862" i="53" s="1"/>
  <c r="G863" i="53" s="1"/>
  <c r="G864" i="53" s="1"/>
  <c r="G865" i="53" s="1"/>
  <c r="G866" i="53" s="1"/>
  <c r="G867" i="53" s="1"/>
  <c r="G868" i="53" s="1"/>
  <c r="G869" i="53" s="1"/>
  <c r="G870" i="53" s="1"/>
  <c r="G871" i="53" s="1"/>
  <c r="G872" i="53" s="1"/>
  <c r="G873" i="53" s="1"/>
  <c r="G874" i="53" s="1"/>
  <c r="G875" i="53" s="1"/>
  <c r="G876" i="53" s="1"/>
  <c r="G877" i="53" s="1"/>
  <c r="G878" i="53" s="1"/>
  <c r="G879" i="53" s="1"/>
  <c r="G880" i="53" s="1"/>
  <c r="G881" i="53" s="1"/>
  <c r="G882" i="53" s="1"/>
  <c r="G883" i="53" s="1"/>
  <c r="G884" i="53" s="1"/>
  <c r="G885" i="53" s="1"/>
  <c r="G886" i="53" s="1"/>
  <c r="G887" i="53" s="1"/>
  <c r="G888" i="53" s="1"/>
  <c r="G889" i="53" s="1"/>
  <c r="G890" i="53" s="1"/>
  <c r="G891" i="53" s="1"/>
  <c r="G892" i="53" s="1"/>
  <c r="G893" i="53" s="1"/>
  <c r="G894" i="53" s="1"/>
  <c r="G895" i="53" s="1"/>
  <c r="G896" i="53" s="1"/>
  <c r="G897" i="53" s="1"/>
  <c r="G898" i="53" s="1"/>
  <c r="G899" i="53" s="1"/>
  <c r="G900" i="53" s="1"/>
  <c r="G901" i="53" s="1"/>
  <c r="G902" i="53" s="1"/>
  <c r="G903" i="53" s="1"/>
  <c r="G904" i="53" s="1"/>
  <c r="G905" i="53" s="1"/>
  <c r="G906" i="53" s="1"/>
  <c r="G907" i="53" s="1"/>
  <c r="G908" i="53" s="1"/>
  <c r="G909" i="53" s="1"/>
  <c r="G910" i="53" s="1"/>
  <c r="G911" i="53" s="1"/>
  <c r="G912" i="53" s="1"/>
  <c r="G913" i="53" s="1"/>
  <c r="G914" i="53" s="1"/>
  <c r="G915" i="53" s="1"/>
  <c r="G916" i="53" s="1"/>
  <c r="G917" i="53" s="1"/>
  <c r="G918" i="53" s="1"/>
  <c r="G919" i="53" s="1"/>
  <c r="G920" i="53" s="1"/>
  <c r="G921" i="53" s="1"/>
  <c r="G922" i="53" s="1"/>
  <c r="G923" i="53" s="1"/>
  <c r="G924" i="53" s="1"/>
  <c r="G925" i="53" s="1"/>
  <c r="G926" i="53" s="1"/>
  <c r="G927" i="53" s="1"/>
  <c r="G928" i="53" s="1"/>
  <c r="G929" i="53" s="1"/>
  <c r="G930" i="53" s="1"/>
  <c r="G931" i="53" s="1"/>
  <c r="G932" i="53" s="1"/>
  <c r="G933" i="53" s="1"/>
  <c r="G934" i="53" s="1"/>
  <c r="G935" i="53" s="1"/>
  <c r="G936" i="53" s="1"/>
  <c r="G937" i="53" s="1"/>
  <c r="G938" i="53" s="1"/>
  <c r="G939" i="53" s="1"/>
  <c r="G940" i="53" s="1"/>
  <c r="G941" i="53" s="1"/>
  <c r="G942" i="53" s="1"/>
  <c r="G943" i="53" s="1"/>
  <c r="G944" i="53" s="1"/>
  <c r="G945" i="53" s="1"/>
  <c r="G946" i="53" s="1"/>
  <c r="G947" i="53" s="1"/>
  <c r="G948" i="53" s="1"/>
  <c r="G949" i="53" s="1"/>
  <c r="G950" i="53" s="1"/>
  <c r="G951" i="53" s="1"/>
  <c r="G952" i="53" s="1"/>
  <c r="G953" i="53" s="1"/>
  <c r="G954" i="53" s="1"/>
  <c r="G955" i="53" s="1"/>
  <c r="G956" i="53" s="1"/>
  <c r="G957" i="53" s="1"/>
  <c r="G958" i="53" s="1"/>
  <c r="G959" i="53" s="1"/>
  <c r="G960" i="53" s="1"/>
  <c r="G961" i="53" s="1"/>
  <c r="G962" i="53" s="1"/>
  <c r="G963" i="53" s="1"/>
  <c r="G964" i="53" s="1"/>
  <c r="G965" i="53" s="1"/>
  <c r="G966" i="53" s="1"/>
  <c r="G967" i="53" s="1"/>
  <c r="G968" i="53" s="1"/>
  <c r="G969" i="53" s="1"/>
  <c r="G970" i="53" s="1"/>
  <c r="G971" i="53" s="1"/>
  <c r="G972" i="53" s="1"/>
  <c r="G973" i="53" s="1"/>
  <c r="G974" i="53" s="1"/>
  <c r="G975" i="53" s="1"/>
  <c r="G976" i="53" s="1"/>
  <c r="G977" i="53" s="1"/>
  <c r="G978" i="53" s="1"/>
  <c r="G979" i="53" s="1"/>
  <c r="G980" i="53" s="1"/>
  <c r="G981" i="53" s="1"/>
  <c r="G982" i="53" s="1"/>
  <c r="G983" i="53" s="1"/>
  <c r="G984" i="53" s="1"/>
  <c r="G985" i="53" s="1"/>
  <c r="G986" i="53" s="1"/>
  <c r="G987" i="53" s="1"/>
  <c r="G988" i="53" s="1"/>
  <c r="G989" i="53" s="1"/>
  <c r="G990" i="53" s="1"/>
  <c r="G991" i="53" s="1"/>
  <c r="G992" i="53" s="1"/>
  <c r="G993" i="53" s="1"/>
  <c r="G994" i="53" s="1"/>
  <c r="G995" i="53" s="1"/>
  <c r="G996" i="53" s="1"/>
  <c r="G997" i="53" s="1"/>
  <c r="G998" i="53" s="1"/>
  <c r="G999" i="53" s="1"/>
  <c r="G1000" i="53" s="1"/>
  <c r="G1001" i="53" s="1"/>
  <c r="G1002" i="53" s="1"/>
  <c r="G1003" i="53" s="1"/>
  <c r="G1004" i="53" s="1"/>
  <c r="G1005" i="53" s="1"/>
  <c r="G1006" i="53" s="1"/>
  <c r="G1007" i="53" s="1"/>
  <c r="G1008" i="53" s="1"/>
  <c r="G1009" i="53" s="1"/>
  <c r="G1010" i="53" s="1"/>
  <c r="G1011" i="53" s="1"/>
  <c r="G1012" i="53" s="1"/>
  <c r="G1013" i="53" s="1"/>
  <c r="G1014" i="53" s="1"/>
  <c r="G1015" i="53" s="1"/>
  <c r="G1016" i="53" s="1"/>
  <c r="G1017" i="53" s="1"/>
  <c r="G1018" i="53" s="1"/>
  <c r="G1019" i="53" s="1"/>
  <c r="G1020" i="53" s="1"/>
  <c r="G1021" i="53" s="1"/>
  <c r="G1022" i="53" s="1"/>
  <c r="G1023" i="53" s="1"/>
  <c r="G1024" i="53" s="1"/>
  <c r="G1025" i="53" s="1"/>
  <c r="G1026" i="53" s="1"/>
  <c r="G1027" i="53" s="1"/>
  <c r="G1028" i="53" s="1"/>
  <c r="G1029" i="53" s="1"/>
  <c r="G1030" i="53" s="1"/>
  <c r="G1031" i="53" s="1"/>
  <c r="G1032" i="53" s="1"/>
  <c r="G1033" i="53" s="1"/>
  <c r="G1034" i="53" s="1"/>
  <c r="G1035" i="53" s="1"/>
  <c r="G1036" i="53" s="1"/>
  <c r="G1037" i="53" s="1"/>
  <c r="G1038" i="53" s="1"/>
  <c r="G1039" i="53" s="1"/>
  <c r="G1040" i="53" s="1"/>
  <c r="G1041" i="53" s="1"/>
  <c r="G1042" i="53" s="1"/>
  <c r="G1043" i="53" s="1"/>
  <c r="G1044" i="53" s="1"/>
  <c r="G1045" i="53" s="1"/>
  <c r="G1046" i="53" s="1"/>
  <c r="G1047" i="53" s="1"/>
  <c r="G1048" i="53" s="1"/>
  <c r="G1049" i="53" s="1"/>
  <c r="G1050" i="53" s="1"/>
  <c r="G1051" i="53" s="1"/>
  <c r="G1052" i="53" s="1"/>
  <c r="G1053" i="53" s="1"/>
  <c r="G1054" i="53" s="1"/>
  <c r="G1055" i="53" s="1"/>
  <c r="G1056" i="53" s="1"/>
  <c r="G1057" i="53" s="1"/>
  <c r="G1058" i="53" s="1"/>
  <c r="G1059" i="53" s="1"/>
  <c r="G1060" i="53" s="1"/>
  <c r="G1061" i="53" s="1"/>
  <c r="G1062" i="53" s="1"/>
  <c r="G1063" i="53" s="1"/>
  <c r="G1064" i="53" s="1"/>
  <c r="G1065" i="53" s="1"/>
  <c r="G1066" i="53" s="1"/>
  <c r="G1067" i="53" s="1"/>
  <c r="G1068" i="53" s="1"/>
  <c r="G1069" i="53" s="1"/>
  <c r="G1070" i="53" s="1"/>
  <c r="G1071" i="53" s="1"/>
  <c r="G1072" i="53" s="1"/>
  <c r="G1073" i="53" s="1"/>
  <c r="G1074" i="53" s="1"/>
  <c r="G1075" i="53" s="1"/>
  <c r="G1076" i="53" s="1"/>
  <c r="G1077" i="53" s="1"/>
  <c r="G1078" i="53" s="1"/>
  <c r="G1079" i="53" s="1"/>
  <c r="G1080" i="53" s="1"/>
  <c r="G1081" i="53" s="1"/>
  <c r="G1082" i="53" s="1"/>
  <c r="G1083" i="53" s="1"/>
  <c r="G1084" i="53" s="1"/>
  <c r="G1085" i="53" s="1"/>
  <c r="G1086" i="53" s="1"/>
  <c r="G1087" i="53" s="1"/>
  <c r="G1088" i="53" s="1"/>
  <c r="G1089" i="53" s="1"/>
  <c r="G1090" i="53" s="1"/>
  <c r="G1091" i="53" s="1"/>
  <c r="G1092" i="53" s="1"/>
  <c r="G1093" i="53" s="1"/>
  <c r="G1094" i="53" s="1"/>
  <c r="G1095" i="53" s="1"/>
  <c r="G1096" i="53" s="1"/>
  <c r="G1097" i="53" s="1"/>
  <c r="G1098" i="53" s="1"/>
  <c r="G1099" i="53" s="1"/>
  <c r="G1100" i="53" s="1"/>
  <c r="G1101" i="53" s="1"/>
  <c r="G1102" i="53" s="1"/>
  <c r="G1103" i="53" s="1"/>
  <c r="G1104" i="53" s="1"/>
  <c r="G1105" i="53" s="1"/>
  <c r="G1106" i="53" s="1"/>
  <c r="G1107" i="53" s="1"/>
  <c r="G1108" i="53" s="1"/>
  <c r="G1109" i="53" s="1"/>
  <c r="G1110" i="53" s="1"/>
  <c r="G1111" i="53" s="1"/>
  <c r="G1112" i="53" s="1"/>
  <c r="G1113" i="53" s="1"/>
  <c r="G1114" i="53" s="1"/>
  <c r="G1115" i="53" s="1"/>
  <c r="G1116" i="53" s="1"/>
  <c r="G1117" i="53" s="1"/>
  <c r="G1118" i="53" s="1"/>
  <c r="G1119" i="53" s="1"/>
  <c r="G1120" i="53" s="1"/>
  <c r="G1121" i="53" s="1"/>
  <c r="G1122" i="53" s="1"/>
  <c r="G1123" i="53" s="1"/>
  <c r="G1124" i="53" s="1"/>
  <c r="G1125" i="53" s="1"/>
  <c r="G1126" i="53" s="1"/>
  <c r="G1127" i="53" s="1"/>
  <c r="G1128" i="53" s="1"/>
  <c r="G1129" i="53" s="1"/>
  <c r="G1130" i="53" s="1"/>
  <c r="G1131" i="53" s="1"/>
  <c r="G1132" i="53" s="1"/>
  <c r="G1133" i="53" s="1"/>
  <c r="G1134" i="53" s="1"/>
  <c r="G1135" i="53" s="1"/>
  <c r="G1136" i="53" s="1"/>
  <c r="G1137" i="53" s="1"/>
  <c r="G1138" i="53" s="1"/>
  <c r="G1139" i="53" s="1"/>
  <c r="G1140" i="53" s="1"/>
  <c r="G1141" i="53" s="1"/>
  <c r="G1142" i="53" s="1"/>
  <c r="G1143" i="53" s="1"/>
  <c r="G1144" i="53" s="1"/>
  <c r="G1145" i="53" s="1"/>
  <c r="G1146" i="53" s="1"/>
  <c r="G1147" i="53" s="1"/>
  <c r="G1148" i="53" s="1"/>
  <c r="G1149" i="53" s="1"/>
  <c r="G1150" i="53" s="1"/>
  <c r="G1151" i="53" s="1"/>
  <c r="G1152" i="53" s="1"/>
  <c r="G1153" i="53" s="1"/>
  <c r="G1154" i="53" s="1"/>
  <c r="G1155" i="53" s="1"/>
  <c r="G1156" i="53" s="1"/>
  <c r="G1157" i="53" s="1"/>
  <c r="G1158" i="53" s="1"/>
  <c r="G1159" i="53" s="1"/>
  <c r="G1160" i="53" s="1"/>
  <c r="G1161" i="53" s="1"/>
  <c r="G1162" i="53" s="1"/>
  <c r="G1163" i="53" s="1"/>
  <c r="G1164" i="53" s="1"/>
  <c r="G1165" i="53" s="1"/>
  <c r="G1166" i="53" s="1"/>
  <c r="G1167" i="53" s="1"/>
  <c r="G1168" i="53" s="1"/>
  <c r="G1169" i="53" s="1"/>
  <c r="G1170" i="53" s="1"/>
  <c r="G1171" i="53" s="1"/>
  <c r="G1172" i="53" s="1"/>
  <c r="G1173" i="53" s="1"/>
  <c r="G1174" i="53" s="1"/>
  <c r="G1175" i="53" s="1"/>
  <c r="G1176" i="53" s="1"/>
  <c r="G1177" i="53" s="1"/>
  <c r="G1178" i="53" s="1"/>
  <c r="G1179" i="53" s="1"/>
  <c r="G1180" i="53" s="1"/>
  <c r="G1181" i="53" s="1"/>
  <c r="G1182" i="53" s="1"/>
  <c r="G1183" i="53" s="1"/>
  <c r="G1184" i="53" s="1"/>
  <c r="G1185" i="53" s="1"/>
  <c r="G1186" i="53" s="1"/>
  <c r="G1187" i="53" s="1"/>
  <c r="G1188" i="53" s="1"/>
  <c r="G1189" i="53" s="1"/>
  <c r="G1190" i="53" s="1"/>
  <c r="G1191" i="53" s="1"/>
  <c r="G1192" i="53" s="1"/>
  <c r="G1193" i="53" s="1"/>
  <c r="G1194" i="53" s="1"/>
  <c r="G1195" i="53" s="1"/>
  <c r="G1196" i="53" s="1"/>
  <c r="G1197" i="53" s="1"/>
  <c r="G1198" i="53" s="1"/>
  <c r="G1199" i="53" s="1"/>
  <c r="G1200" i="53" s="1"/>
  <c r="G1201" i="53" s="1"/>
  <c r="G1202" i="53" s="1"/>
  <c r="G1203" i="53" s="1"/>
  <c r="G1204" i="53" s="1"/>
  <c r="G1205" i="53" s="1"/>
  <c r="G1206" i="53" s="1"/>
  <c r="G1207" i="53" s="1"/>
  <c r="G1208" i="53" s="1"/>
  <c r="G1209" i="53" s="1"/>
  <c r="G1210" i="53" s="1"/>
  <c r="G1211" i="53" s="1"/>
  <c r="G1212" i="53" s="1"/>
  <c r="G1213" i="53" s="1"/>
  <c r="G1214" i="53" s="1"/>
  <c r="G1215" i="53" s="1"/>
  <c r="G1216" i="53" s="1"/>
  <c r="G1217" i="53" s="1"/>
  <c r="G1218" i="53" s="1"/>
  <c r="G1219" i="53" s="1"/>
  <c r="G1220" i="53" s="1"/>
  <c r="G1221" i="53" s="1"/>
  <c r="G1222" i="53" s="1"/>
  <c r="G1223" i="53" s="1"/>
  <c r="G1224" i="53" s="1"/>
  <c r="G1225" i="53" s="1"/>
  <c r="G1226" i="53" s="1"/>
  <c r="G1227" i="53" s="1"/>
  <c r="G1228" i="53" s="1"/>
  <c r="G1229" i="53" s="1"/>
  <c r="G1230" i="53" s="1"/>
  <c r="G1231" i="53" s="1"/>
  <c r="G1232" i="53" s="1"/>
  <c r="G1233" i="53" s="1"/>
  <c r="G1234" i="53" s="1"/>
  <c r="G1235" i="53" s="1"/>
  <c r="G1236" i="53" s="1"/>
  <c r="G1237" i="53" s="1"/>
  <c r="G1238" i="53" s="1"/>
  <c r="G1239" i="53" s="1"/>
  <c r="G1240" i="53" s="1"/>
  <c r="G1241" i="53" s="1"/>
  <c r="G1242" i="53" s="1"/>
  <c r="G1243" i="53" s="1"/>
  <c r="G1244" i="53" s="1"/>
  <c r="G1245" i="53" s="1"/>
  <c r="G1246" i="53" s="1"/>
  <c r="G1247" i="53" s="1"/>
  <c r="G1248" i="53" s="1"/>
  <c r="G1249" i="53" s="1"/>
  <c r="G1250" i="53" s="1"/>
  <c r="G1251" i="53" s="1"/>
  <c r="G1252" i="53" s="1"/>
  <c r="G1253" i="53" s="1"/>
  <c r="G1254" i="53" s="1"/>
  <c r="G1255" i="53" s="1"/>
  <c r="G1256" i="53" s="1"/>
  <c r="G1257" i="53" s="1"/>
  <c r="G1258" i="53" s="1"/>
  <c r="G1259" i="53" s="1"/>
  <c r="G1260" i="53" s="1"/>
  <c r="G1261" i="53" s="1"/>
  <c r="G1262" i="53" s="1"/>
  <c r="G1263" i="53" s="1"/>
  <c r="G1264" i="53" s="1"/>
  <c r="G1265" i="53" s="1"/>
  <c r="G1266" i="53" s="1"/>
  <c r="G1267" i="53" s="1"/>
  <c r="G1268" i="53" s="1"/>
  <c r="G1269" i="53" s="1"/>
  <c r="G1270" i="53" s="1"/>
  <c r="G1271" i="53" s="1"/>
  <c r="G1272" i="53" s="1"/>
  <c r="G1273" i="53" s="1"/>
  <c r="G1274" i="53" s="1"/>
  <c r="G1275" i="53" s="1"/>
  <c r="G1276" i="53" s="1"/>
  <c r="G1277" i="53" s="1"/>
  <c r="G1278" i="53" s="1"/>
  <c r="G1279" i="53" s="1"/>
  <c r="G1280" i="53" s="1"/>
  <c r="G1281" i="53" s="1"/>
  <c r="G1282" i="53" s="1"/>
  <c r="G1283" i="53" s="1"/>
  <c r="G1284" i="53" s="1"/>
  <c r="G1285" i="53" s="1"/>
  <c r="G1286" i="53" s="1"/>
  <c r="G1287" i="53" s="1"/>
  <c r="G1288" i="53" s="1"/>
  <c r="G1289" i="53" s="1"/>
  <c r="G1290" i="53" s="1"/>
  <c r="G1291" i="53" s="1"/>
  <c r="G1292" i="53" s="1"/>
  <c r="G1293" i="53" s="1"/>
  <c r="G1294" i="53" s="1"/>
  <c r="G1295" i="53" s="1"/>
  <c r="G1296" i="53" s="1"/>
  <c r="G1297" i="53" s="1"/>
  <c r="G1298" i="53" s="1"/>
  <c r="G1299" i="53" s="1"/>
  <c r="G1300" i="53" s="1"/>
  <c r="G1301" i="53" s="1"/>
  <c r="G1302" i="53" s="1"/>
  <c r="G1303" i="53" s="1"/>
  <c r="G1304" i="53" s="1"/>
  <c r="G1305" i="53" s="1"/>
  <c r="G1306" i="53" s="1"/>
  <c r="G1307" i="53" s="1"/>
  <c r="G1308" i="53" s="1"/>
  <c r="G1309" i="53" s="1"/>
  <c r="G1310" i="53" s="1"/>
  <c r="G1311" i="53" s="1"/>
  <c r="G1312" i="53" s="1"/>
  <c r="G1313" i="53" s="1"/>
  <c r="G1314" i="53" s="1"/>
  <c r="G1315" i="53" s="1"/>
  <c r="G1316" i="53" s="1"/>
  <c r="G1317" i="53" s="1"/>
  <c r="G1318" i="53" s="1"/>
  <c r="G1319" i="53" s="1"/>
  <c r="G1320" i="53" s="1"/>
  <c r="G1321" i="53" s="1"/>
  <c r="G1322" i="53" s="1"/>
  <c r="G1323" i="53" s="1"/>
  <c r="G1324" i="53" s="1"/>
  <c r="G1325" i="53" s="1"/>
  <c r="G1326" i="53" s="1"/>
  <c r="G1327" i="53" s="1"/>
  <c r="G1328" i="53" s="1"/>
  <c r="G1329" i="53" s="1"/>
  <c r="G1330" i="53" s="1"/>
  <c r="G1331" i="53" s="1"/>
  <c r="G1332" i="53" s="1"/>
  <c r="G1333" i="53" s="1"/>
  <c r="G1334" i="53" s="1"/>
  <c r="G1335" i="53" s="1"/>
  <c r="G1336" i="53" s="1"/>
  <c r="G1337" i="53" s="1"/>
  <c r="G1338" i="53" s="1"/>
  <c r="G1339" i="53" s="1"/>
  <c r="G1340" i="53" s="1"/>
  <c r="G1341" i="53" s="1"/>
  <c r="G1342" i="53" s="1"/>
  <c r="G1343" i="53" s="1"/>
  <c r="G1344" i="53" s="1"/>
  <c r="G1345" i="53" s="1"/>
  <c r="G1346" i="53" s="1"/>
  <c r="G1347" i="53" s="1"/>
  <c r="G1348" i="53" s="1"/>
  <c r="G1349" i="53" s="1"/>
  <c r="G1350" i="53" s="1"/>
  <c r="G1351" i="53" s="1"/>
  <c r="G1352" i="53" s="1"/>
  <c r="G1353" i="53" s="1"/>
  <c r="G1354" i="53" s="1"/>
  <c r="G1355" i="53" s="1"/>
  <c r="G1356" i="53" s="1"/>
  <c r="G1357" i="53" s="1"/>
  <c r="G1358" i="53" s="1"/>
  <c r="G1359" i="53" s="1"/>
  <c r="G1360" i="53" s="1"/>
  <c r="G1361" i="53" s="1"/>
  <c r="G1362" i="53" s="1"/>
  <c r="G1363" i="53" s="1"/>
  <c r="G1364" i="53" s="1"/>
  <c r="G1365" i="53" s="1"/>
  <c r="G1366" i="53" s="1"/>
  <c r="G1367" i="53" s="1"/>
  <c r="G1368" i="53" s="1"/>
  <c r="G1369" i="53" s="1"/>
  <c r="G1370" i="53" s="1"/>
  <c r="G1371" i="53" s="1"/>
  <c r="G1372" i="53" s="1"/>
  <c r="G1373" i="53" s="1"/>
  <c r="G1374" i="53" s="1"/>
  <c r="G1375" i="53" s="1"/>
  <c r="G1376" i="53" s="1"/>
  <c r="G1377" i="53" s="1"/>
  <c r="G1378" i="53" s="1"/>
  <c r="G1379" i="53" s="1"/>
  <c r="G1380" i="53" s="1"/>
  <c r="G1381" i="53" s="1"/>
  <c r="G1382" i="53" s="1"/>
  <c r="G1383" i="53" s="1"/>
  <c r="G1384" i="53" s="1"/>
  <c r="G1385" i="53" s="1"/>
  <c r="G1386" i="53" s="1"/>
  <c r="G1387" i="53" s="1"/>
  <c r="G1388" i="53" s="1"/>
  <c r="G1389" i="53" s="1"/>
  <c r="G1390" i="53" s="1"/>
  <c r="G1391" i="53" s="1"/>
  <c r="G1392" i="53" s="1"/>
  <c r="G1393" i="53" s="1"/>
  <c r="G1394" i="53" s="1"/>
  <c r="G1395" i="53" s="1"/>
  <c r="G1396" i="53" s="1"/>
  <c r="G1397" i="53" s="1"/>
  <c r="G1398" i="53" s="1"/>
  <c r="G1399" i="53" s="1"/>
  <c r="G1400" i="53" s="1"/>
  <c r="G1401" i="53" s="1"/>
  <c r="G1402" i="53" s="1"/>
  <c r="G1403" i="53" s="1"/>
  <c r="G1404" i="53" s="1"/>
  <c r="G1405" i="53" s="1"/>
  <c r="G1406" i="53" s="1"/>
  <c r="G1407" i="53" s="1"/>
  <c r="G1408" i="53" s="1"/>
  <c r="G1409" i="53" s="1"/>
  <c r="G1410" i="53" s="1"/>
  <c r="G1411" i="53" s="1"/>
  <c r="G1412" i="53" s="1"/>
  <c r="G1413" i="53" s="1"/>
  <c r="G1414" i="53" s="1"/>
  <c r="G1415" i="53" s="1"/>
  <c r="G1416" i="53" s="1"/>
  <c r="G1417" i="53" s="1"/>
  <c r="G1418" i="53" s="1"/>
  <c r="G1419" i="53" s="1"/>
  <c r="G1420" i="53" s="1"/>
  <c r="G1421" i="53" s="1"/>
  <c r="G1422" i="53" s="1"/>
  <c r="G1423" i="53" s="1"/>
  <c r="G1424" i="53" s="1"/>
  <c r="G1425" i="53" s="1"/>
  <c r="G1426" i="53" s="1"/>
  <c r="G1427" i="53" s="1"/>
  <c r="G1428" i="53" s="1"/>
  <c r="G1429" i="53" s="1"/>
  <c r="G1430" i="53" s="1"/>
  <c r="G1431" i="53" s="1"/>
  <c r="G1432" i="53" s="1"/>
  <c r="G1433" i="53" s="1"/>
  <c r="G1434" i="53" s="1"/>
  <c r="G1435" i="53" s="1"/>
  <c r="G1436" i="53" s="1"/>
  <c r="G1437" i="53" s="1"/>
  <c r="G1438" i="53" s="1"/>
  <c r="G1439" i="53" s="1"/>
  <c r="G1440" i="53" s="1"/>
  <c r="G1441" i="53" s="1"/>
  <c r="G1442" i="53" s="1"/>
  <c r="G1443" i="53" s="1"/>
  <c r="G1444" i="53" s="1"/>
  <c r="G1445" i="53" s="1"/>
  <c r="G1446" i="53" s="1"/>
  <c r="G1447" i="53" s="1"/>
  <c r="G1448" i="53" s="1"/>
  <c r="G1449" i="53" s="1"/>
  <c r="G1450" i="53" s="1"/>
  <c r="G1451" i="53" s="1"/>
  <c r="G1452" i="53" s="1"/>
  <c r="G1453" i="53" s="1"/>
  <c r="G1454" i="53" s="1"/>
  <c r="G1455" i="53" s="1"/>
  <c r="G1456" i="53" s="1"/>
  <c r="G1457" i="53" s="1"/>
  <c r="G1458" i="53" s="1"/>
  <c r="G1459" i="53" s="1"/>
  <c r="G1460" i="53" s="1"/>
  <c r="G1461" i="53" s="1"/>
  <c r="G1462" i="53" s="1"/>
  <c r="G1463" i="53" s="1"/>
  <c r="G1464" i="53" s="1"/>
  <c r="G1465" i="53" s="1"/>
  <c r="G1466" i="53" s="1"/>
  <c r="G1467" i="53" s="1"/>
  <c r="G1468" i="53" s="1"/>
  <c r="G1469" i="53" s="1"/>
  <c r="G1470" i="53" s="1"/>
  <c r="G1471" i="53" s="1"/>
  <c r="G1472" i="53" s="1"/>
  <c r="G1473" i="53" s="1"/>
  <c r="G1474" i="53" s="1"/>
  <c r="G1475" i="53" s="1"/>
  <c r="G1476" i="53" s="1"/>
  <c r="G1477" i="53" s="1"/>
  <c r="G1478" i="53" s="1"/>
  <c r="G1479" i="53" s="1"/>
  <c r="G1480" i="53" s="1"/>
  <c r="G1481" i="53" s="1"/>
  <c r="G1482" i="53" s="1"/>
  <c r="G1483" i="53" s="1"/>
  <c r="G1484" i="53" s="1"/>
  <c r="G1485" i="53" s="1"/>
  <c r="G1486" i="53" s="1"/>
  <c r="G1487" i="53" s="1"/>
  <c r="G1488" i="53" s="1"/>
  <c r="G1489" i="53" s="1"/>
  <c r="G1490" i="53" s="1"/>
  <c r="G1491" i="53" s="1"/>
  <c r="G1492" i="53" s="1"/>
  <c r="G1493" i="53" s="1"/>
  <c r="G1494" i="53" s="1"/>
  <c r="G1495" i="53" s="1"/>
  <c r="G1496" i="53" s="1"/>
  <c r="G1497" i="53" s="1"/>
  <c r="G1498" i="53" s="1"/>
  <c r="G1499" i="53" s="1"/>
  <c r="G1500" i="53" s="1"/>
  <c r="G1501" i="53" s="1"/>
  <c r="G1502" i="53" s="1"/>
  <c r="G1503" i="53" s="1"/>
  <c r="G1504" i="53" s="1"/>
  <c r="G1505" i="53" s="1"/>
  <c r="G1506" i="53" s="1"/>
  <c r="G1507" i="53" s="1"/>
  <c r="G1508" i="53" s="1"/>
  <c r="G1509" i="53" s="1"/>
  <c r="G1510" i="53" s="1"/>
  <c r="G1511" i="53" s="1"/>
  <c r="G1512" i="53" s="1"/>
  <c r="G1513" i="53" s="1"/>
  <c r="G1514" i="53" s="1"/>
  <c r="G1515" i="53" s="1"/>
  <c r="G1516" i="53" s="1"/>
  <c r="G1517" i="53" s="1"/>
  <c r="G1518" i="53" s="1"/>
  <c r="G1519" i="53" s="1"/>
  <c r="G1520" i="53" s="1"/>
  <c r="G1521" i="53" s="1"/>
  <c r="G1522" i="53" s="1"/>
  <c r="G1523" i="53" s="1"/>
  <c r="G1524" i="53" s="1"/>
  <c r="G1525" i="53" s="1"/>
  <c r="G1526" i="53" s="1"/>
  <c r="G1527" i="53" s="1"/>
  <c r="G1528" i="53" s="1"/>
  <c r="G1529" i="53" s="1"/>
  <c r="G1530" i="53" s="1"/>
  <c r="G1531" i="53" s="1"/>
  <c r="G1532" i="53" s="1"/>
  <c r="G1533" i="53" s="1"/>
  <c r="G1534" i="53" s="1"/>
  <c r="G1535" i="53" s="1"/>
  <c r="G1536" i="53" s="1"/>
  <c r="G1537" i="53" s="1"/>
  <c r="G1538" i="53" s="1"/>
  <c r="G1539" i="53" s="1"/>
  <c r="G1540" i="53" s="1"/>
  <c r="G1541" i="53" s="1"/>
  <c r="G1542" i="53" s="1"/>
  <c r="G1543" i="53" s="1"/>
  <c r="G1544" i="53" s="1"/>
  <c r="G1545" i="53" s="1"/>
  <c r="G1546" i="53" s="1"/>
  <c r="G1547" i="53" s="1"/>
  <c r="G1548" i="53" s="1"/>
  <c r="G1549" i="53" s="1"/>
  <c r="G1550" i="53" s="1"/>
  <c r="G1551" i="53" s="1"/>
  <c r="G1552" i="53" s="1"/>
  <c r="G1553" i="53" s="1"/>
  <c r="G1554" i="53" s="1"/>
  <c r="G1555" i="53" s="1"/>
  <c r="G1556" i="53" s="1"/>
  <c r="G1557" i="53" s="1"/>
  <c r="G1558" i="53" s="1"/>
  <c r="G1559" i="53" s="1"/>
  <c r="G1560" i="53" s="1"/>
  <c r="G1561" i="53" s="1"/>
  <c r="G1562" i="53" s="1"/>
  <c r="G1563" i="53" s="1"/>
  <c r="G1564" i="53" s="1"/>
  <c r="G1565" i="53" s="1"/>
  <c r="G1566" i="53" s="1"/>
  <c r="G1567" i="53" s="1"/>
  <c r="G1568" i="53" s="1"/>
  <c r="G1569" i="53" s="1"/>
  <c r="G1570" i="53" s="1"/>
  <c r="G1571" i="53" s="1"/>
  <c r="G1572" i="53" s="1"/>
  <c r="G1573" i="53" s="1"/>
  <c r="G1574" i="53" s="1"/>
  <c r="G1575" i="53" s="1"/>
  <c r="G1576" i="53" s="1"/>
  <c r="G1577" i="53" s="1"/>
  <c r="G1578" i="53" s="1"/>
  <c r="G1579" i="53" s="1"/>
  <c r="G1580" i="53" s="1"/>
  <c r="G1581" i="53" s="1"/>
  <c r="G1582" i="53" s="1"/>
  <c r="G1583" i="53" s="1"/>
  <c r="G1584" i="53" s="1"/>
  <c r="G1585" i="53" s="1"/>
  <c r="G1586" i="53" s="1"/>
  <c r="G1587" i="53" s="1"/>
  <c r="G1588" i="53" s="1"/>
  <c r="G1589" i="53" s="1"/>
  <c r="G1590" i="53" s="1"/>
  <c r="G1591" i="53" s="1"/>
  <c r="G1592" i="53" s="1"/>
  <c r="G1593" i="53" s="1"/>
  <c r="G1594" i="53" s="1"/>
  <c r="G1595" i="53" s="1"/>
  <c r="G1596" i="53" s="1"/>
  <c r="G1597" i="53" s="1"/>
  <c r="G1598" i="53" s="1"/>
  <c r="G1599" i="53" s="1"/>
  <c r="G1600" i="53" s="1"/>
  <c r="G1601" i="53" s="1"/>
  <c r="G1602" i="53" s="1"/>
  <c r="G1603" i="53" s="1"/>
  <c r="G1604" i="53" s="1"/>
  <c r="G1605" i="53" s="1"/>
  <c r="G1606" i="53" s="1"/>
  <c r="G1607" i="53" s="1"/>
  <c r="G1608" i="53" s="1"/>
  <c r="G1609" i="53" s="1"/>
  <c r="G1610" i="53" s="1"/>
  <c r="G1611" i="53" s="1"/>
  <c r="G1612" i="53" s="1"/>
  <c r="G1613" i="53" s="1"/>
  <c r="G1614" i="53" s="1"/>
  <c r="G1615" i="53" s="1"/>
  <c r="G1616" i="53" s="1"/>
  <c r="G1617" i="53" s="1"/>
  <c r="G1618" i="53" s="1"/>
  <c r="G1619" i="53" s="1"/>
  <c r="G1620" i="53" s="1"/>
  <c r="G1621" i="53" s="1"/>
  <c r="G1622" i="53" s="1"/>
  <c r="G1623" i="53" s="1"/>
  <c r="G1624" i="53" s="1"/>
  <c r="G1625" i="53" s="1"/>
  <c r="G1626" i="53" s="1"/>
  <c r="G1627" i="53" s="1"/>
  <c r="G1628" i="53" s="1"/>
  <c r="G1629" i="53" s="1"/>
  <c r="G1630" i="53" s="1"/>
  <c r="G1631" i="53" s="1"/>
  <c r="G1632" i="53" s="1"/>
  <c r="G1633" i="53" s="1"/>
  <c r="G1634" i="53" s="1"/>
  <c r="G1635" i="53" s="1"/>
  <c r="G1636" i="53" s="1"/>
  <c r="G1637" i="53" s="1"/>
  <c r="G1638" i="53" s="1"/>
  <c r="G1639" i="53" s="1"/>
  <c r="G1640" i="53" s="1"/>
  <c r="G1641" i="53" s="1"/>
  <c r="G1642" i="53" s="1"/>
  <c r="G1643" i="53" s="1"/>
  <c r="G1644" i="53" s="1"/>
  <c r="G1645" i="53" s="1"/>
  <c r="G1646" i="53" s="1"/>
  <c r="G1647" i="53" s="1"/>
  <c r="G1648" i="53" s="1"/>
  <c r="G1649" i="53" s="1"/>
  <c r="G1650" i="53" s="1"/>
  <c r="G1651" i="53" s="1"/>
  <c r="G1652" i="53" s="1"/>
  <c r="G1653" i="53" s="1"/>
  <c r="G1654" i="53" s="1"/>
  <c r="G1655" i="53" s="1"/>
  <c r="G1656" i="53" s="1"/>
  <c r="G1657" i="53" s="1"/>
  <c r="G1658" i="53" s="1"/>
  <c r="G1659" i="53" s="1"/>
  <c r="G1660" i="53" s="1"/>
  <c r="G1661" i="53" s="1"/>
  <c r="G1662" i="53" s="1"/>
  <c r="G1663" i="53" s="1"/>
  <c r="G1664" i="53" s="1"/>
  <c r="G1665" i="53" s="1"/>
  <c r="G1666" i="53" s="1"/>
  <c r="G1667" i="53" s="1"/>
  <c r="G1668" i="53" s="1"/>
  <c r="G1669" i="53" s="1"/>
  <c r="G1670" i="53" s="1"/>
  <c r="G1671" i="53" s="1"/>
  <c r="G1672" i="53" s="1"/>
  <c r="G1673" i="53" s="1"/>
  <c r="G1674" i="53" s="1"/>
  <c r="G1675" i="53" s="1"/>
  <c r="G1676" i="53" s="1"/>
  <c r="G1677" i="53" s="1"/>
  <c r="G1678" i="53" s="1"/>
  <c r="G1679" i="53" s="1"/>
  <c r="G1680" i="53" s="1"/>
  <c r="G1681" i="53" s="1"/>
  <c r="G1682" i="53" s="1"/>
  <c r="G1683" i="53" s="1"/>
  <c r="G1684" i="53" s="1"/>
  <c r="G1685" i="53" s="1"/>
  <c r="G1686" i="53" s="1"/>
  <c r="G1687" i="53" s="1"/>
  <c r="G1688" i="53" s="1"/>
  <c r="G1689" i="53" s="1"/>
  <c r="G1690" i="53" s="1"/>
  <c r="G1691" i="53" s="1"/>
  <c r="G1692" i="53" s="1"/>
  <c r="G1693" i="53" s="1"/>
  <c r="G1694" i="53" s="1"/>
  <c r="G1695" i="53" s="1"/>
  <c r="G1696" i="53" s="1"/>
  <c r="G1697" i="53" s="1"/>
  <c r="G1698" i="53" s="1"/>
  <c r="G1699" i="53" s="1"/>
  <c r="G1700" i="53" s="1"/>
  <c r="G1701" i="53" s="1"/>
  <c r="G1702" i="53" s="1"/>
  <c r="G1703" i="53" s="1"/>
  <c r="G1704" i="53" s="1"/>
  <c r="G1705" i="53" s="1"/>
  <c r="G1706" i="53" s="1"/>
  <c r="G1707" i="53" s="1"/>
  <c r="G1708" i="53" s="1"/>
  <c r="G1709" i="53" s="1"/>
  <c r="G1710" i="53" s="1"/>
  <c r="G1711" i="53" s="1"/>
  <c r="G1712" i="53" s="1"/>
  <c r="G1713" i="53" s="1"/>
  <c r="G1714" i="53" s="1"/>
  <c r="G1715" i="53" s="1"/>
  <c r="G1716" i="53" s="1"/>
  <c r="G1717" i="53" s="1"/>
  <c r="G1718" i="53" s="1"/>
  <c r="G1719" i="53" s="1"/>
  <c r="G1720" i="53" s="1"/>
  <c r="G1721" i="53" s="1"/>
  <c r="G1722" i="53" s="1"/>
  <c r="G1723" i="53" s="1"/>
  <c r="G1724" i="53" s="1"/>
  <c r="G1725" i="53" s="1"/>
  <c r="G1726" i="53" s="1"/>
  <c r="G1727" i="53" s="1"/>
  <c r="G1728" i="53" s="1"/>
  <c r="G1729" i="53" s="1"/>
  <c r="G1730" i="53" s="1"/>
  <c r="G1731" i="53" s="1"/>
  <c r="G1732" i="53" s="1"/>
  <c r="G1733" i="53" s="1"/>
  <c r="G1734" i="53" s="1"/>
  <c r="G1735" i="53" s="1"/>
  <c r="G1736" i="53" s="1"/>
  <c r="G1737" i="53" s="1"/>
  <c r="G1738" i="53" s="1"/>
  <c r="G1739" i="53" s="1"/>
  <c r="G1740" i="53" s="1"/>
  <c r="G1741" i="53" s="1"/>
  <c r="G1742" i="53" s="1"/>
  <c r="G1743" i="53" s="1"/>
  <c r="G1744" i="53" s="1"/>
  <c r="G1745" i="53" s="1"/>
  <c r="G1746" i="53" s="1"/>
  <c r="G1747" i="53" s="1"/>
  <c r="G1748" i="53" s="1"/>
  <c r="G1749" i="53" s="1"/>
  <c r="G1750" i="53" s="1"/>
  <c r="G1751" i="53" s="1"/>
  <c r="G1752" i="53" s="1"/>
  <c r="G1753" i="53" s="1"/>
  <c r="G1754" i="53" s="1"/>
  <c r="G1755" i="53" s="1"/>
  <c r="G1756" i="53" s="1"/>
  <c r="G1757" i="53" s="1"/>
  <c r="G1758" i="53" s="1"/>
  <c r="G1759" i="53" s="1"/>
  <c r="G1760" i="53" s="1"/>
  <c r="G1761" i="53" s="1"/>
  <c r="G1762" i="53" s="1"/>
  <c r="G1763" i="53" s="1"/>
  <c r="G1764" i="53" s="1"/>
  <c r="G1765" i="53" s="1"/>
  <c r="G1766" i="53" s="1"/>
  <c r="G1767" i="53" s="1"/>
  <c r="G1768" i="53" s="1"/>
  <c r="G1769" i="53" s="1"/>
  <c r="G1770" i="53" s="1"/>
  <c r="G1771" i="53" s="1"/>
  <c r="G1772" i="53" s="1"/>
  <c r="G1773" i="53" s="1"/>
  <c r="G1774" i="53" s="1"/>
  <c r="G1775" i="53" s="1"/>
  <c r="G1776" i="53" s="1"/>
  <c r="G1777" i="53" s="1"/>
  <c r="G1778" i="53" s="1"/>
  <c r="G1779" i="53" s="1"/>
  <c r="G1780" i="53" s="1"/>
  <c r="G1781" i="53" s="1"/>
  <c r="G1782" i="53" s="1"/>
  <c r="G1783" i="53" s="1"/>
  <c r="G1784" i="53" s="1"/>
  <c r="G1785" i="53" s="1"/>
  <c r="G1786" i="53" s="1"/>
  <c r="G1787" i="53" s="1"/>
  <c r="G1788" i="53" s="1"/>
  <c r="G1789" i="53" s="1"/>
  <c r="G1790" i="53" s="1"/>
  <c r="G1791" i="53" s="1"/>
  <c r="G1792" i="53" s="1"/>
  <c r="G1793" i="53" s="1"/>
  <c r="G1794" i="53" s="1"/>
  <c r="G1795" i="53" s="1"/>
  <c r="G1796" i="53" s="1"/>
  <c r="G1797" i="53" s="1"/>
  <c r="G1798" i="53" s="1"/>
  <c r="G1799" i="53" s="1"/>
  <c r="G1800" i="53" s="1"/>
  <c r="G1801" i="53" s="1"/>
  <c r="G1802" i="53" s="1"/>
  <c r="G1803" i="53" s="1"/>
  <c r="G1804" i="53" s="1"/>
  <c r="G1805" i="53" s="1"/>
  <c r="G1806" i="53" s="1"/>
  <c r="G1807" i="53" s="1"/>
  <c r="G1808" i="53" s="1"/>
  <c r="G1809" i="53" s="1"/>
  <c r="G1810" i="53" s="1"/>
  <c r="G1811" i="53" s="1"/>
  <c r="G1812" i="53" s="1"/>
  <c r="G1813" i="53" s="1"/>
  <c r="G1814" i="53" s="1"/>
  <c r="G1815" i="53" s="1"/>
  <c r="G1816" i="53" s="1"/>
  <c r="G1817" i="53" s="1"/>
  <c r="G1818" i="53" s="1"/>
  <c r="G1819" i="53" s="1"/>
  <c r="G1820" i="53" s="1"/>
  <c r="G1821" i="53" s="1"/>
  <c r="G1822" i="53" s="1"/>
  <c r="G1823" i="53" s="1"/>
  <c r="G1824" i="53" s="1"/>
  <c r="G1825" i="53" s="1"/>
  <c r="G1826" i="53" s="1"/>
  <c r="G1827" i="53" s="1"/>
  <c r="G1828" i="53" s="1"/>
  <c r="G1829" i="53" s="1"/>
  <c r="G1830" i="53" s="1"/>
  <c r="G1831" i="53" s="1"/>
  <c r="G1832" i="53" s="1"/>
  <c r="G1833" i="53" s="1"/>
  <c r="G1834" i="53" s="1"/>
  <c r="G1835" i="53" s="1"/>
  <c r="G1836" i="53" s="1"/>
  <c r="G1837" i="53" s="1"/>
  <c r="G1838" i="53" s="1"/>
  <c r="G1839" i="53" s="1"/>
  <c r="G1840" i="53" s="1"/>
  <c r="G1841" i="53" s="1"/>
  <c r="G1842" i="53" s="1"/>
  <c r="G1843" i="53" s="1"/>
  <c r="G1844" i="53" s="1"/>
  <c r="G1845" i="53" s="1"/>
  <c r="G1846" i="53" s="1"/>
  <c r="G1847" i="53" s="1"/>
  <c r="G1848" i="53" s="1"/>
  <c r="G1849" i="53" s="1"/>
  <c r="G1850" i="53" s="1"/>
  <c r="G1851" i="53" s="1"/>
  <c r="G1852" i="53" s="1"/>
  <c r="G1853" i="53" s="1"/>
  <c r="G1854" i="53" s="1"/>
  <c r="G1855" i="53" s="1"/>
  <c r="G1856" i="53" s="1"/>
  <c r="G1857" i="53" s="1"/>
  <c r="G1858" i="53" s="1"/>
  <c r="G1859" i="53" s="1"/>
  <c r="G1860" i="53" s="1"/>
  <c r="G1861" i="53" s="1"/>
  <c r="G1862" i="53" s="1"/>
  <c r="G1863" i="53" s="1"/>
  <c r="G1864" i="53" s="1"/>
  <c r="G1865" i="53" s="1"/>
  <c r="G1866" i="53" s="1"/>
  <c r="G1867" i="53" s="1"/>
  <c r="G1868" i="53" s="1"/>
  <c r="G1869" i="53" s="1"/>
  <c r="G1870" i="53" s="1"/>
  <c r="G1871" i="53" s="1"/>
  <c r="G1872" i="53" s="1"/>
  <c r="G1873" i="53" s="1"/>
  <c r="G1874" i="53" s="1"/>
  <c r="G1875" i="53" s="1"/>
  <c r="G1876" i="53" s="1"/>
  <c r="G1877" i="53" s="1"/>
  <c r="G1878" i="53" s="1"/>
  <c r="G1879" i="53" s="1"/>
  <c r="G1880" i="53" s="1"/>
  <c r="G1881" i="53" s="1"/>
  <c r="G1882" i="53" s="1"/>
  <c r="G1883" i="53" s="1"/>
  <c r="G1884" i="53" s="1"/>
  <c r="G1885" i="53" s="1"/>
  <c r="G1886" i="53" s="1"/>
  <c r="G1887" i="53" s="1"/>
  <c r="G1888" i="53" s="1"/>
  <c r="G1889" i="53" s="1"/>
  <c r="G1890" i="53" s="1"/>
  <c r="G1891" i="53" s="1"/>
  <c r="G1892" i="53" s="1"/>
  <c r="G1893" i="53" s="1"/>
  <c r="G1894" i="53" s="1"/>
  <c r="G1895" i="53" s="1"/>
  <c r="G1896" i="53" s="1"/>
  <c r="G1897" i="53" s="1"/>
  <c r="G1898" i="53" s="1"/>
  <c r="G1899" i="53" s="1"/>
  <c r="G1900" i="53" s="1"/>
  <c r="G1901" i="53" s="1"/>
  <c r="G1902" i="53" s="1"/>
  <c r="G1903" i="53" s="1"/>
  <c r="G1904" i="53" s="1"/>
  <c r="G1905" i="53" s="1"/>
  <c r="G1906" i="53" s="1"/>
  <c r="G1907" i="53" s="1"/>
  <c r="G1908" i="53" s="1"/>
  <c r="G1909" i="53" s="1"/>
  <c r="G1910" i="53" s="1"/>
  <c r="G1911" i="53" s="1"/>
  <c r="G1912" i="53" s="1"/>
  <c r="G1913" i="53" s="1"/>
  <c r="G1914" i="53" s="1"/>
  <c r="G1915" i="53" s="1"/>
  <c r="G1916" i="53" s="1"/>
  <c r="G1917" i="53" s="1"/>
  <c r="G1918" i="53" s="1"/>
  <c r="G1919" i="53" s="1"/>
  <c r="G1920" i="53" s="1"/>
  <c r="G1921" i="53" s="1"/>
  <c r="G1922" i="53" s="1"/>
  <c r="G1923" i="53" s="1"/>
  <c r="G1924" i="53" s="1"/>
  <c r="G1925" i="53" s="1"/>
  <c r="G1926" i="53" s="1"/>
  <c r="G1927" i="53" s="1"/>
  <c r="G1928" i="53" s="1"/>
  <c r="G1929" i="53" s="1"/>
  <c r="G1930" i="53" s="1"/>
  <c r="G1931" i="53" s="1"/>
  <c r="G1932" i="53" s="1"/>
  <c r="G1933" i="53" s="1"/>
  <c r="G1934" i="53" s="1"/>
  <c r="G1935" i="53" s="1"/>
  <c r="G1936" i="53" s="1"/>
  <c r="G1937" i="53" s="1"/>
  <c r="G1938" i="53" s="1"/>
  <c r="G1939" i="53" s="1"/>
  <c r="G1940" i="53" s="1"/>
  <c r="G1941" i="53" s="1"/>
  <c r="G1942" i="53" s="1"/>
  <c r="G1943" i="53" s="1"/>
  <c r="G1944" i="53" s="1"/>
  <c r="G1945" i="53" s="1"/>
  <c r="G1946" i="53" s="1"/>
  <c r="G1947" i="53" s="1"/>
  <c r="G1948" i="53" s="1"/>
  <c r="G1949" i="53" s="1"/>
  <c r="G1950" i="53" s="1"/>
  <c r="G1951" i="53" s="1"/>
  <c r="G1952" i="53" s="1"/>
  <c r="G1953" i="53" s="1"/>
  <c r="G1954" i="53" s="1"/>
  <c r="G1955" i="53" s="1"/>
  <c r="G1956" i="53" s="1"/>
  <c r="G1957" i="53" s="1"/>
  <c r="G1958" i="53" s="1"/>
  <c r="G1959" i="53" s="1"/>
  <c r="G1960" i="53" s="1"/>
  <c r="G1961" i="53" s="1"/>
  <c r="G1962" i="53" s="1"/>
  <c r="G1963" i="53" s="1"/>
  <c r="G1964" i="53" s="1"/>
  <c r="G1965" i="53" s="1"/>
  <c r="G1966" i="53" s="1"/>
  <c r="G1967" i="53" s="1"/>
  <c r="G1968" i="53" s="1"/>
  <c r="G1969" i="53" s="1"/>
  <c r="G1970" i="53" s="1"/>
  <c r="G1971" i="53" s="1"/>
  <c r="G1972" i="53" s="1"/>
  <c r="G1973" i="53" s="1"/>
  <c r="G1974" i="53" s="1"/>
  <c r="G1975" i="53" s="1"/>
  <c r="G1976" i="53" s="1"/>
  <c r="G1977" i="53" s="1"/>
  <c r="G1978" i="53" s="1"/>
  <c r="G1979" i="53" s="1"/>
  <c r="G1980" i="53" s="1"/>
  <c r="G1981" i="53" s="1"/>
  <c r="G1982" i="53" s="1"/>
  <c r="G1983" i="53" s="1"/>
  <c r="G1984" i="53" s="1"/>
  <c r="G1985" i="53" s="1"/>
  <c r="G1986" i="53" s="1"/>
  <c r="G1987" i="53" s="1"/>
  <c r="G1988" i="53" s="1"/>
  <c r="G1989" i="53" s="1"/>
  <c r="G1990" i="53" s="1"/>
  <c r="G1991" i="53" s="1"/>
  <c r="G1992" i="53" s="1"/>
  <c r="G1993" i="53" s="1"/>
  <c r="G1994" i="53" s="1"/>
  <c r="G1995" i="53" s="1"/>
  <c r="G1996" i="53" s="1"/>
  <c r="G1997" i="53" s="1"/>
  <c r="G1998" i="53" s="1"/>
  <c r="G1999" i="53" s="1"/>
  <c r="G2000" i="53" s="1"/>
  <c r="G2001" i="53" s="1"/>
  <c r="G2002" i="53" s="1"/>
  <c r="G2003" i="53" s="1"/>
  <c r="G2004" i="53" s="1"/>
  <c r="G2005" i="53" s="1"/>
  <c r="G2006" i="53" s="1"/>
  <c r="G2007" i="53" s="1"/>
  <c r="G2008" i="53" s="1"/>
  <c r="G2009" i="53" s="1"/>
  <c r="G2010" i="53" s="1"/>
  <c r="G2011" i="53" s="1"/>
  <c r="G2012" i="53" s="1"/>
  <c r="G2013" i="53" s="1"/>
  <c r="G2014" i="53" s="1"/>
  <c r="G2015" i="53" s="1"/>
  <c r="G2016" i="53" s="1"/>
  <c r="G2017" i="53" s="1"/>
  <c r="G2018" i="53" s="1"/>
  <c r="G2019" i="53" s="1"/>
  <c r="G2020" i="53" s="1"/>
  <c r="G2021" i="53" s="1"/>
  <c r="G2022" i="53" s="1"/>
  <c r="G2023" i="53" s="1"/>
  <c r="G2024" i="53" s="1"/>
  <c r="G2025" i="53" s="1"/>
  <c r="G2026" i="53" s="1"/>
  <c r="G2027" i="53" s="1"/>
  <c r="G2028" i="53" s="1"/>
  <c r="G2029" i="53" s="1"/>
  <c r="G2030" i="53" s="1"/>
  <c r="G2031" i="53" s="1"/>
  <c r="G2032" i="53" s="1"/>
  <c r="G2033" i="53" s="1"/>
  <c r="G2034" i="53" s="1"/>
  <c r="G2035" i="53" s="1"/>
  <c r="G2036" i="53" s="1"/>
  <c r="G2037" i="53" s="1"/>
  <c r="G2038" i="53" s="1"/>
  <c r="G2039" i="53" s="1"/>
  <c r="G2040" i="53" s="1"/>
  <c r="G2041" i="53" s="1"/>
  <c r="G2042" i="53" s="1"/>
  <c r="G2043" i="53" s="1"/>
  <c r="G2044" i="53" s="1"/>
  <c r="G2045" i="53" s="1"/>
  <c r="G2046" i="53" s="1"/>
  <c r="G2047" i="53" s="1"/>
  <c r="G2048" i="53" s="1"/>
  <c r="G2049" i="53" s="1"/>
  <c r="G2050" i="53" s="1"/>
  <c r="G2051" i="53" s="1"/>
  <c r="G2052" i="53" s="1"/>
  <c r="G2053" i="53" s="1"/>
  <c r="G2054" i="53" s="1"/>
  <c r="G2055" i="53" s="1"/>
  <c r="G2056" i="53" s="1"/>
  <c r="G2057" i="53" s="1"/>
  <c r="G2058" i="53" s="1"/>
  <c r="G2059" i="53" s="1"/>
  <c r="G2060" i="53" s="1"/>
  <c r="G2061" i="53" s="1"/>
  <c r="G2062" i="53" s="1"/>
  <c r="G2063" i="53" s="1"/>
  <c r="G2064" i="53" s="1"/>
  <c r="G2065" i="53" s="1"/>
  <c r="G2066" i="53" s="1"/>
  <c r="G2067" i="53" s="1"/>
  <c r="G2068" i="53" s="1"/>
  <c r="G2069" i="53" s="1"/>
  <c r="G2070" i="53" s="1"/>
  <c r="G2071" i="53" s="1"/>
  <c r="G2072" i="53" s="1"/>
  <c r="G2073" i="53" s="1"/>
  <c r="G2074" i="53" s="1"/>
  <c r="G2075" i="53" s="1"/>
  <c r="G2076" i="53" s="1"/>
  <c r="G2077" i="53" s="1"/>
  <c r="G2078" i="53" s="1"/>
  <c r="G2079" i="53" s="1"/>
  <c r="G2080" i="53" s="1"/>
  <c r="G2081" i="53" s="1"/>
  <c r="G2082" i="53" s="1"/>
  <c r="G2083" i="53" s="1"/>
  <c r="G2084" i="53" s="1"/>
  <c r="G2085" i="53" s="1"/>
  <c r="G2086" i="53" s="1"/>
  <c r="G2087" i="53" s="1"/>
  <c r="G2088" i="53" s="1"/>
  <c r="G2089" i="53" s="1"/>
  <c r="G2090" i="53" s="1"/>
  <c r="G2091" i="53" s="1"/>
  <c r="G2092" i="53" s="1"/>
  <c r="G2093" i="53" s="1"/>
  <c r="G2094" i="53" s="1"/>
  <c r="G2095" i="53" s="1"/>
  <c r="G2096" i="53" s="1"/>
  <c r="G2097" i="53" s="1"/>
  <c r="G2098" i="53" s="1"/>
  <c r="G2099" i="53" s="1"/>
  <c r="G2100" i="53" s="1"/>
  <c r="G2101" i="53" s="1"/>
  <c r="G2102" i="53" s="1"/>
  <c r="G2103" i="53" s="1"/>
  <c r="G2104" i="53" s="1"/>
  <c r="G2105" i="53" s="1"/>
  <c r="G2106" i="53" s="1"/>
  <c r="G2107" i="53" s="1"/>
  <c r="G2108" i="53" s="1"/>
  <c r="G2109" i="53" s="1"/>
  <c r="G2110" i="53" s="1"/>
  <c r="G2111" i="53" s="1"/>
  <c r="G2112" i="53" s="1"/>
  <c r="G2113" i="53" s="1"/>
  <c r="G2114" i="53" s="1"/>
  <c r="G2115" i="53" s="1"/>
  <c r="G2116" i="53" s="1"/>
  <c r="G2117" i="53" s="1"/>
  <c r="G2118" i="53" s="1"/>
  <c r="G2119" i="53" s="1"/>
  <c r="G2120" i="53" s="1"/>
  <c r="G2121" i="53" s="1"/>
  <c r="G2122" i="53" s="1"/>
  <c r="G2123" i="53" s="1"/>
  <c r="G2124" i="53" s="1"/>
  <c r="G2125" i="53" s="1"/>
  <c r="G2126" i="53" s="1"/>
  <c r="G2127" i="53" s="1"/>
  <c r="G2128" i="53" s="1"/>
  <c r="G2129" i="53" s="1"/>
  <c r="G2130" i="53" s="1"/>
  <c r="G2131" i="53" s="1"/>
  <c r="G2132" i="53" s="1"/>
  <c r="G2133" i="53" s="1"/>
  <c r="G2134" i="53" s="1"/>
  <c r="G2135" i="53" s="1"/>
  <c r="G2136" i="53" s="1"/>
  <c r="G2137" i="53" s="1"/>
  <c r="G2138" i="53" s="1"/>
  <c r="G2139" i="53" s="1"/>
  <c r="G2140" i="53" s="1"/>
  <c r="G2141" i="53" s="1"/>
  <c r="G2142" i="53" s="1"/>
  <c r="G2143" i="53" s="1"/>
  <c r="G2144" i="53" s="1"/>
  <c r="G2145" i="53" s="1"/>
  <c r="G2146" i="53" s="1"/>
  <c r="G2147" i="53" s="1"/>
  <c r="G2148" i="53" s="1"/>
  <c r="G2149" i="53" s="1"/>
  <c r="G2150" i="53" s="1"/>
  <c r="G2151" i="53" s="1"/>
  <c r="G2152" i="53" s="1"/>
  <c r="G2153" i="53" s="1"/>
  <c r="G2154" i="53" s="1"/>
  <c r="G2155" i="53" s="1"/>
  <c r="G2156" i="53" s="1"/>
  <c r="G2157" i="53" s="1"/>
  <c r="G2158" i="53" s="1"/>
  <c r="G2159" i="53" s="1"/>
  <c r="G2160" i="53" s="1"/>
  <c r="G2161" i="53" s="1"/>
  <c r="G2162" i="53" s="1"/>
  <c r="G2163" i="53" s="1"/>
  <c r="G2164" i="53" s="1"/>
  <c r="G2165" i="53" s="1"/>
  <c r="G2166" i="53" s="1"/>
  <c r="G2167" i="53" s="1"/>
  <c r="G2168" i="53" s="1"/>
  <c r="G2169" i="53" s="1"/>
  <c r="G2170" i="53" s="1"/>
  <c r="G2171" i="53" s="1"/>
  <c r="G2172" i="53" s="1"/>
  <c r="G2173" i="53" s="1"/>
  <c r="G2174" i="53" s="1"/>
  <c r="G2175" i="53" s="1"/>
  <c r="G2176" i="53" s="1"/>
  <c r="G2177" i="53" s="1"/>
  <c r="G2178" i="53" s="1"/>
  <c r="G2179" i="53" s="1"/>
  <c r="G2180" i="53" s="1"/>
  <c r="G2181" i="53" s="1"/>
  <c r="G2182" i="53" s="1"/>
  <c r="G2183" i="53" s="1"/>
  <c r="G2184" i="53" s="1"/>
  <c r="G2185" i="53" s="1"/>
  <c r="G2186" i="53" s="1"/>
  <c r="G2187" i="53" s="1"/>
  <c r="G2188" i="53" s="1"/>
  <c r="G2189" i="53" s="1"/>
  <c r="G2190" i="53" s="1"/>
  <c r="G2191" i="53" s="1"/>
  <c r="G2192" i="53" s="1"/>
  <c r="G2193" i="53" s="1"/>
  <c r="G2194" i="53" s="1"/>
  <c r="G2195" i="53" s="1"/>
  <c r="G2196" i="53" s="1"/>
  <c r="G2197" i="53" s="1"/>
  <c r="G2198" i="53" s="1"/>
  <c r="G2199" i="53" s="1"/>
  <c r="G2200" i="53" s="1"/>
  <c r="G2201" i="53" s="1"/>
  <c r="G2202" i="53" s="1"/>
  <c r="G2203" i="53" s="1"/>
  <c r="G2204" i="53" s="1"/>
  <c r="G2205" i="53" s="1"/>
  <c r="G2206" i="53" s="1"/>
  <c r="G2207" i="53" s="1"/>
  <c r="G2208" i="53" s="1"/>
  <c r="G2209" i="53" s="1"/>
  <c r="G2210" i="53" s="1"/>
  <c r="G2211" i="53" s="1"/>
  <c r="G2212" i="53" s="1"/>
  <c r="G2213" i="53" s="1"/>
  <c r="G2214" i="53" s="1"/>
  <c r="G2215" i="53" s="1"/>
  <c r="G2216" i="53" s="1"/>
  <c r="G2217" i="53" s="1"/>
  <c r="G2218" i="53" s="1"/>
  <c r="G2219" i="53" s="1"/>
  <c r="G2220" i="53" s="1"/>
  <c r="G2221" i="53" s="1"/>
  <c r="G2222" i="53" s="1"/>
  <c r="G2223" i="53" s="1"/>
  <c r="G2224" i="53" s="1"/>
  <c r="G2225" i="53" s="1"/>
  <c r="G2226" i="53" s="1"/>
  <c r="G2227" i="53" s="1"/>
  <c r="G2228" i="53" s="1"/>
  <c r="G2229" i="53" s="1"/>
  <c r="G2230" i="53" s="1"/>
  <c r="G2231" i="53" s="1"/>
  <c r="G2232" i="53" s="1"/>
  <c r="G2233" i="53" s="1"/>
  <c r="G2234" i="53" s="1"/>
  <c r="G2235" i="53" s="1"/>
  <c r="G2236" i="53" s="1"/>
  <c r="G2237" i="53" s="1"/>
  <c r="G2238" i="53" s="1"/>
  <c r="G2239" i="53" s="1"/>
  <c r="G2240" i="53" s="1"/>
  <c r="G2241" i="53" s="1"/>
  <c r="G2242" i="53" s="1"/>
  <c r="G2243" i="53" s="1"/>
  <c r="G2244" i="53" s="1"/>
  <c r="G2245" i="53" s="1"/>
  <c r="G2246" i="53" s="1"/>
  <c r="G2247" i="53" s="1"/>
  <c r="G2248" i="53" s="1"/>
  <c r="G2249" i="53" s="1"/>
  <c r="G2250" i="53" s="1"/>
  <c r="G2251" i="53" s="1"/>
  <c r="G2252" i="53" s="1"/>
  <c r="G2253" i="53" s="1"/>
  <c r="G2254" i="53" s="1"/>
  <c r="G2255" i="53" s="1"/>
  <c r="G2256" i="53" s="1"/>
  <c r="G2257" i="53" s="1"/>
  <c r="G2258" i="53" s="1"/>
  <c r="G2259" i="53" s="1"/>
  <c r="G2260" i="53" s="1"/>
  <c r="G2261" i="53" s="1"/>
  <c r="G2262" i="53" s="1"/>
  <c r="G2263" i="53" s="1"/>
  <c r="G2264" i="53" s="1"/>
  <c r="G2265" i="53" s="1"/>
  <c r="G2266" i="53" s="1"/>
  <c r="G2267" i="53" s="1"/>
  <c r="G2268" i="53" s="1"/>
  <c r="G2269" i="53" s="1"/>
  <c r="G2270" i="53" s="1"/>
  <c r="G2271" i="53" s="1"/>
  <c r="G2272" i="53" s="1"/>
  <c r="G2273" i="53" s="1"/>
  <c r="G2274" i="53" s="1"/>
  <c r="G2275" i="53" s="1"/>
  <c r="G2276" i="53" s="1"/>
  <c r="G2277" i="53" s="1"/>
  <c r="G2278" i="53" s="1"/>
  <c r="G2279" i="53" s="1"/>
  <c r="G2280" i="53" s="1"/>
  <c r="G2281" i="53" s="1"/>
  <c r="G2282" i="53" s="1"/>
  <c r="G2283" i="53" s="1"/>
  <c r="G2284" i="53" s="1"/>
  <c r="G2285" i="53" s="1"/>
  <c r="G2286" i="53" s="1"/>
  <c r="G2287" i="53" s="1"/>
  <c r="G2288" i="53" s="1"/>
  <c r="G2289" i="53" s="1"/>
  <c r="G2290" i="53" s="1"/>
  <c r="G2291" i="53" s="1"/>
  <c r="G2292" i="53" s="1"/>
  <c r="G2293" i="53" s="1"/>
  <c r="G2294" i="53" s="1"/>
  <c r="G2295" i="53" s="1"/>
  <c r="G2296" i="53" s="1"/>
  <c r="G2297" i="53" s="1"/>
  <c r="G2298" i="53" s="1"/>
  <c r="G2299" i="53" s="1"/>
  <c r="G2300" i="53" s="1"/>
  <c r="G2301" i="53" s="1"/>
  <c r="G2302" i="53" s="1"/>
  <c r="G2303" i="53" s="1"/>
  <c r="G2304" i="53" s="1"/>
  <c r="G2305" i="53" s="1"/>
  <c r="G2306" i="53" s="1"/>
  <c r="G2307" i="53" s="1"/>
  <c r="G2308" i="53" s="1"/>
  <c r="G2309" i="53" s="1"/>
  <c r="G2310" i="53" s="1"/>
  <c r="G2311" i="53" s="1"/>
  <c r="G2312" i="53" s="1"/>
  <c r="G2313" i="53" s="1"/>
  <c r="G2314" i="53" s="1"/>
  <c r="G2315" i="53" s="1"/>
  <c r="G2316" i="53" s="1"/>
  <c r="G2317" i="53" s="1"/>
  <c r="G2318" i="53" s="1"/>
  <c r="G2319" i="53" s="1"/>
  <c r="G2320" i="53" s="1"/>
  <c r="G2321" i="53" s="1"/>
  <c r="G2322" i="53" s="1"/>
  <c r="G2323" i="53" s="1"/>
  <c r="G2324" i="53" s="1"/>
  <c r="G2325" i="53" s="1"/>
  <c r="G2326" i="53" s="1"/>
  <c r="G2327" i="53" s="1"/>
  <c r="G2328" i="53" s="1"/>
  <c r="G2329" i="53" s="1"/>
  <c r="G2330" i="53" s="1"/>
  <c r="G2331" i="53" s="1"/>
  <c r="G2332" i="53" s="1"/>
  <c r="G2333" i="53" s="1"/>
  <c r="G2334" i="53" s="1"/>
  <c r="G2335" i="53" s="1"/>
  <c r="G2336" i="53" s="1"/>
  <c r="G2337" i="53" s="1"/>
  <c r="G2338" i="53" s="1"/>
  <c r="G2339" i="53" s="1"/>
  <c r="G2340" i="53" s="1"/>
  <c r="G2341" i="53" s="1"/>
  <c r="G2342" i="53" s="1"/>
  <c r="G2343" i="53" s="1"/>
  <c r="G2344" i="53" s="1"/>
  <c r="G2345" i="53" s="1"/>
  <c r="G2346" i="53" s="1"/>
  <c r="G2347" i="53" s="1"/>
  <c r="G2348" i="53" s="1"/>
  <c r="G2349" i="53" s="1"/>
  <c r="G2350" i="53" s="1"/>
  <c r="G2351" i="53" s="1"/>
  <c r="G2352" i="53" s="1"/>
  <c r="G2353" i="53" s="1"/>
  <c r="G2354" i="53" s="1"/>
  <c r="G2355" i="53" s="1"/>
  <c r="G2356" i="53" s="1"/>
  <c r="G2357" i="53" s="1"/>
  <c r="G2358" i="53" s="1"/>
  <c r="G2359" i="53" s="1"/>
  <c r="G2360" i="53" s="1"/>
  <c r="G2361" i="53" s="1"/>
  <c r="G2362" i="53" s="1"/>
  <c r="G2363" i="53" s="1"/>
  <c r="G2364" i="53" s="1"/>
  <c r="G2365" i="53" s="1"/>
  <c r="G2366" i="53" s="1"/>
  <c r="G2367" i="53" s="1"/>
  <c r="G2368" i="53" s="1"/>
  <c r="G2369" i="53" s="1"/>
  <c r="G2370" i="53" s="1"/>
  <c r="G2371" i="53" s="1"/>
  <c r="G2372" i="53" s="1"/>
  <c r="G2373" i="53" s="1"/>
  <c r="G2374" i="53" s="1"/>
  <c r="G2375" i="53" s="1"/>
  <c r="G2376" i="53" s="1"/>
  <c r="G2377" i="53" s="1"/>
  <c r="G2378" i="53" s="1"/>
  <c r="G2379" i="53" s="1"/>
  <c r="G2380" i="53" s="1"/>
  <c r="G2381" i="53" s="1"/>
  <c r="G2382" i="53" s="1"/>
  <c r="G2383" i="53" s="1"/>
  <c r="G2384" i="53" s="1"/>
  <c r="G2385" i="53" s="1"/>
  <c r="G2386" i="53" s="1"/>
  <c r="G2387" i="53" s="1"/>
  <c r="G2388" i="53" s="1"/>
  <c r="G2389" i="53" s="1"/>
  <c r="G2390" i="53" s="1"/>
  <c r="G2391" i="53" s="1"/>
  <c r="G2392" i="53" s="1"/>
  <c r="G2393" i="53" s="1"/>
  <c r="G2394" i="53" s="1"/>
  <c r="G2395" i="53" s="1"/>
  <c r="G2396" i="53" s="1"/>
  <c r="G2397" i="53" s="1"/>
  <c r="G2398" i="53" s="1"/>
  <c r="G2399" i="53" s="1"/>
  <c r="G2400" i="53" s="1"/>
  <c r="G2401" i="53" s="1"/>
  <c r="G2402" i="53" s="1"/>
  <c r="G2403" i="53" s="1"/>
  <c r="G2404" i="53" s="1"/>
  <c r="G2405" i="53" s="1"/>
  <c r="G2406" i="53" s="1"/>
  <c r="G2407" i="53" s="1"/>
  <c r="G2408" i="53" s="1"/>
  <c r="G2409" i="53" s="1"/>
  <c r="G2410" i="53" s="1"/>
  <c r="G2411" i="53" s="1"/>
  <c r="G2412" i="53" s="1"/>
  <c r="G2413" i="53" s="1"/>
  <c r="G2414" i="53" s="1"/>
  <c r="G2415" i="53" s="1"/>
  <c r="G2416" i="53" s="1"/>
  <c r="G2417" i="53" s="1"/>
  <c r="G2418" i="53" s="1"/>
  <c r="G2419" i="53" s="1"/>
  <c r="G2420" i="53" s="1"/>
  <c r="G2421" i="53" s="1"/>
  <c r="G2422" i="53" s="1"/>
  <c r="G2423" i="53" s="1"/>
  <c r="G2424" i="53" s="1"/>
  <c r="G2425" i="53" s="1"/>
  <c r="G2426" i="53" s="1"/>
  <c r="G2427" i="53" s="1"/>
  <c r="G2428" i="53" s="1"/>
  <c r="G2429" i="53" s="1"/>
  <c r="G2430" i="53" s="1"/>
  <c r="G2431" i="53" s="1"/>
  <c r="G2432" i="53" s="1"/>
  <c r="G2433" i="53" s="1"/>
  <c r="G2434" i="53" s="1"/>
  <c r="G2435" i="53" s="1"/>
  <c r="G2436" i="53" s="1"/>
  <c r="G2437" i="53" s="1"/>
  <c r="G2438" i="53" s="1"/>
  <c r="G2439" i="53" s="1"/>
  <c r="G2440" i="53" s="1"/>
  <c r="G2441" i="53" s="1"/>
  <c r="G2442" i="53" s="1"/>
  <c r="G2443" i="53" s="1"/>
  <c r="G2444" i="53" s="1"/>
  <c r="G2445" i="53" s="1"/>
  <c r="G2446" i="53" s="1"/>
  <c r="G2447" i="53" s="1"/>
  <c r="G2448" i="53" s="1"/>
  <c r="G2449" i="53" s="1"/>
  <c r="G2450" i="53" s="1"/>
  <c r="G2451" i="53" s="1"/>
  <c r="G2452" i="53" s="1"/>
  <c r="G2453" i="53" s="1"/>
  <c r="G2454" i="53" s="1"/>
  <c r="G2455" i="53" s="1"/>
  <c r="G2456" i="53" s="1"/>
  <c r="G2457" i="53" s="1"/>
  <c r="G2458" i="53" s="1"/>
  <c r="G2459" i="53" s="1"/>
  <c r="G2460" i="53" s="1"/>
  <c r="G2461" i="53" s="1"/>
  <c r="G2462" i="53" s="1"/>
  <c r="G2463" i="53" s="1"/>
  <c r="G2464" i="53" s="1"/>
  <c r="G2465" i="53" s="1"/>
  <c r="G2466" i="53" s="1"/>
  <c r="G2467" i="53" s="1"/>
  <c r="G2468" i="53" s="1"/>
  <c r="G2469" i="53" s="1"/>
  <c r="G2470" i="53" s="1"/>
  <c r="G2471" i="53" s="1"/>
  <c r="G2472" i="53" s="1"/>
  <c r="G2473" i="53" s="1"/>
  <c r="G2474" i="53" s="1"/>
  <c r="G2475" i="53" s="1"/>
  <c r="G2476" i="53" s="1"/>
  <c r="G2477" i="53" s="1"/>
  <c r="G2478" i="53" s="1"/>
  <c r="G2479" i="53" s="1"/>
  <c r="G2480" i="53" s="1"/>
  <c r="G2481" i="53" s="1"/>
  <c r="G2482" i="53" s="1"/>
  <c r="G2483" i="53" s="1"/>
  <c r="G2484" i="53" s="1"/>
  <c r="G2485" i="53" s="1"/>
  <c r="G2486" i="53" s="1"/>
  <c r="G2487" i="53" s="1"/>
  <c r="G2488" i="53" s="1"/>
  <c r="G2489" i="53" s="1"/>
  <c r="G2490" i="53" s="1"/>
  <c r="G2491" i="53" s="1"/>
  <c r="G2492" i="53" s="1"/>
  <c r="G2493" i="53" s="1"/>
  <c r="G2494" i="53" s="1"/>
  <c r="G2495" i="53" s="1"/>
  <c r="G2496" i="53" s="1"/>
  <c r="G2497" i="53" s="1"/>
  <c r="G2498" i="53" s="1"/>
  <c r="G2499" i="53" s="1"/>
  <c r="G2500" i="53" s="1"/>
  <c r="G2501" i="53" s="1"/>
  <c r="G2502" i="53" s="1"/>
  <c r="G2503" i="53" s="1"/>
  <c r="G2504" i="53" s="1"/>
  <c r="G2505" i="53" s="1"/>
  <c r="G2506" i="53" s="1"/>
  <c r="G2507" i="53" s="1"/>
  <c r="G2508" i="53" s="1"/>
  <c r="G2509" i="53" s="1"/>
  <c r="G2510" i="53" s="1"/>
  <c r="G2511" i="53" s="1"/>
  <c r="G2512" i="53" s="1"/>
  <c r="G2513" i="53" s="1"/>
  <c r="G2514" i="53" s="1"/>
  <c r="G2515" i="53" s="1"/>
  <c r="G2516" i="53" s="1"/>
  <c r="G2517" i="53" s="1"/>
  <c r="G2518" i="53" s="1"/>
  <c r="G2519" i="53" s="1"/>
  <c r="G2520" i="53" s="1"/>
  <c r="G2521" i="53" s="1"/>
  <c r="G2522" i="53" s="1"/>
  <c r="G2523" i="53" s="1"/>
  <c r="G2524" i="53" s="1"/>
  <c r="G2525" i="53" s="1"/>
  <c r="G2526" i="53" s="1"/>
  <c r="G2527" i="53" s="1"/>
  <c r="G2528" i="53" s="1"/>
  <c r="G2529" i="53" s="1"/>
  <c r="G2530" i="53" s="1"/>
  <c r="G2531" i="53" s="1"/>
  <c r="G2532" i="53" s="1"/>
  <c r="G2533" i="53" s="1"/>
  <c r="G2534" i="53" s="1"/>
  <c r="G2535" i="53" s="1"/>
  <c r="G2536" i="53" s="1"/>
  <c r="G2537" i="53" s="1"/>
  <c r="G2538" i="53" s="1"/>
  <c r="G2539" i="53" s="1"/>
  <c r="G2540" i="53" s="1"/>
  <c r="G2541" i="53" s="1"/>
  <c r="G2542" i="53" s="1"/>
  <c r="G2543" i="53" s="1"/>
  <c r="G2544" i="53" s="1"/>
  <c r="G2545" i="53" s="1"/>
  <c r="G2546" i="53" s="1"/>
  <c r="G2547" i="53" s="1"/>
  <c r="G2548" i="53" s="1"/>
  <c r="G2549" i="53" s="1"/>
  <c r="G2550" i="53" s="1"/>
  <c r="G2551" i="53" s="1"/>
  <c r="G2552" i="53" s="1"/>
  <c r="G2553" i="53" s="1"/>
  <c r="G2554" i="53" s="1"/>
  <c r="G2555" i="53" s="1"/>
  <c r="G2556" i="53" s="1"/>
  <c r="G2557" i="53" s="1"/>
  <c r="G2558" i="53" s="1"/>
  <c r="G2559" i="53" s="1"/>
  <c r="G2560" i="53" s="1"/>
  <c r="G2561" i="53" s="1"/>
  <c r="G2562" i="53" s="1"/>
  <c r="G2563" i="53" s="1"/>
  <c r="G2564" i="53" s="1"/>
  <c r="G2565" i="53" s="1"/>
  <c r="G2566" i="53" s="1"/>
  <c r="G2567" i="53" s="1"/>
  <c r="G2568" i="53" s="1"/>
  <c r="G2569" i="53" s="1"/>
  <c r="G2570" i="53" s="1"/>
  <c r="G2571" i="53" s="1"/>
  <c r="G2572" i="53" s="1"/>
  <c r="G2573" i="53" s="1"/>
  <c r="G2574" i="53" s="1"/>
  <c r="G2575" i="53" s="1"/>
  <c r="G2576" i="53" s="1"/>
  <c r="G2577" i="53" s="1"/>
  <c r="G2578" i="53" s="1"/>
  <c r="G2579" i="53" s="1"/>
  <c r="G2580" i="53" s="1"/>
  <c r="G2581" i="53" s="1"/>
  <c r="G2582" i="53" s="1"/>
  <c r="G2583" i="53" s="1"/>
  <c r="G2584" i="53" s="1"/>
  <c r="G2585" i="53" s="1"/>
  <c r="G2586" i="53" s="1"/>
  <c r="G2587" i="53" s="1"/>
  <c r="G2588" i="53" s="1"/>
  <c r="G2589" i="53" s="1"/>
  <c r="G2590" i="53" s="1"/>
  <c r="G2591" i="53" s="1"/>
  <c r="G2592" i="53" s="1"/>
  <c r="G2593" i="53" s="1"/>
  <c r="G2594" i="53" s="1"/>
  <c r="G2595" i="53" s="1"/>
  <c r="G2596" i="53" s="1"/>
  <c r="G2597" i="53" s="1"/>
  <c r="G2598" i="53" s="1"/>
  <c r="G2599" i="53" s="1"/>
  <c r="G2600" i="53" s="1"/>
  <c r="G2601" i="53" s="1"/>
  <c r="G2602" i="53" s="1"/>
  <c r="G2603" i="53" s="1"/>
  <c r="G2604" i="53" s="1"/>
  <c r="G2605" i="53" s="1"/>
  <c r="G2606" i="53" s="1"/>
  <c r="G2607" i="53" s="1"/>
  <c r="G2608" i="53" s="1"/>
  <c r="G2609" i="53" s="1"/>
  <c r="G2610" i="53" s="1"/>
  <c r="G2611" i="53" s="1"/>
  <c r="G2612" i="53" s="1"/>
  <c r="G2613" i="53" s="1"/>
  <c r="G2614" i="53" s="1"/>
  <c r="G2615" i="53" s="1"/>
  <c r="G2616" i="53" s="1"/>
  <c r="G2617" i="53" s="1"/>
  <c r="G2618" i="53" s="1"/>
  <c r="G2619" i="53" s="1"/>
  <c r="G2620" i="53" s="1"/>
  <c r="G2621" i="53" s="1"/>
  <c r="G2622" i="53" s="1"/>
  <c r="G2623" i="53" s="1"/>
  <c r="G2624" i="53" s="1"/>
  <c r="G2625" i="53" s="1"/>
  <c r="G2626" i="53" s="1"/>
  <c r="G2627" i="53" s="1"/>
  <c r="G2628" i="53" s="1"/>
  <c r="G2629" i="53" s="1"/>
  <c r="G2630" i="53" s="1"/>
  <c r="G2631" i="53" s="1"/>
  <c r="G2632" i="53" s="1"/>
  <c r="G2633" i="53" s="1"/>
  <c r="G2634" i="53" s="1"/>
  <c r="G2635" i="53" s="1"/>
  <c r="G2636" i="53" s="1"/>
  <c r="G2637" i="53" s="1"/>
  <c r="G2638" i="53" s="1"/>
  <c r="G2639" i="53" s="1"/>
  <c r="G2640" i="53" s="1"/>
  <c r="G2641" i="53" s="1"/>
  <c r="G2642" i="53" s="1"/>
  <c r="G2643" i="53" s="1"/>
  <c r="G2644" i="53" s="1"/>
  <c r="G2645" i="53" s="1"/>
  <c r="G2646" i="53" s="1"/>
  <c r="G2647" i="53" s="1"/>
  <c r="G2648" i="53" s="1"/>
  <c r="G2649" i="53" s="1"/>
  <c r="G2650" i="53" s="1"/>
  <c r="G2651" i="53" s="1"/>
  <c r="G2652" i="53" s="1"/>
  <c r="G2653" i="53" s="1"/>
  <c r="G2654" i="53" s="1"/>
  <c r="G2655" i="53" s="1"/>
  <c r="G2656" i="53" s="1"/>
  <c r="G2657" i="53" s="1"/>
  <c r="G2658" i="53" s="1"/>
  <c r="G2659" i="53" s="1"/>
  <c r="G2660" i="53" s="1"/>
  <c r="G2661" i="53" s="1"/>
  <c r="G2662" i="53" s="1"/>
  <c r="G2663" i="53" s="1"/>
  <c r="G2664" i="53" s="1"/>
  <c r="G2665" i="53" s="1"/>
  <c r="G2666" i="53" s="1"/>
  <c r="G2667" i="53" s="1"/>
  <c r="G2668" i="53" s="1"/>
  <c r="G2669" i="53" s="1"/>
  <c r="G2670" i="53" s="1"/>
  <c r="G2671" i="53" s="1"/>
  <c r="G2672" i="53" s="1"/>
  <c r="G2673" i="53" s="1"/>
  <c r="G2674" i="53" s="1"/>
  <c r="G2675" i="53" s="1"/>
  <c r="G2676" i="53" s="1"/>
  <c r="G2677" i="53" s="1"/>
  <c r="G2678" i="53" s="1"/>
  <c r="G2679" i="53" s="1"/>
  <c r="G2680" i="53" s="1"/>
  <c r="G2681" i="53" s="1"/>
  <c r="G2682" i="53" s="1"/>
  <c r="G2683" i="53" s="1"/>
  <c r="G2684" i="53" s="1"/>
  <c r="G2685" i="53" s="1"/>
  <c r="G2686" i="53" s="1"/>
  <c r="G2687" i="53" s="1"/>
  <c r="G2688" i="53" s="1"/>
  <c r="G2689" i="53" s="1"/>
  <c r="G2690" i="53" s="1"/>
  <c r="G2691" i="53" s="1"/>
  <c r="G2692" i="53" s="1"/>
  <c r="G2693" i="53" s="1"/>
  <c r="G2694" i="53" s="1"/>
  <c r="G2695" i="53" s="1"/>
  <c r="G2696" i="53" s="1"/>
  <c r="G2697" i="53" s="1"/>
  <c r="G2698" i="53" s="1"/>
  <c r="G2699" i="53" s="1"/>
  <c r="G2700" i="53" s="1"/>
  <c r="G2701" i="53" s="1"/>
  <c r="G2702" i="53" s="1"/>
  <c r="G2703" i="53" s="1"/>
  <c r="G2704" i="53" s="1"/>
  <c r="G2705" i="53" s="1"/>
  <c r="G2706" i="53" s="1"/>
  <c r="G2707" i="53" s="1"/>
  <c r="G2708" i="53" s="1"/>
  <c r="G2709" i="53" s="1"/>
  <c r="G2710" i="53" s="1"/>
  <c r="G2711" i="53" s="1"/>
  <c r="G2712" i="53" s="1"/>
  <c r="G2713" i="53" s="1"/>
  <c r="G2714" i="53" s="1"/>
  <c r="G2715" i="53" s="1"/>
  <c r="G2716" i="53" s="1"/>
  <c r="G2717" i="53" s="1"/>
  <c r="G2718" i="53" s="1"/>
  <c r="G2719" i="53" s="1"/>
  <c r="G2720" i="53" s="1"/>
  <c r="G2721" i="53" s="1"/>
  <c r="G2722" i="53" s="1"/>
  <c r="G2723" i="53" s="1"/>
  <c r="G2724" i="53" s="1"/>
  <c r="G2725" i="53" s="1"/>
  <c r="G2726" i="53" s="1"/>
  <c r="G2727" i="53" s="1"/>
  <c r="G2728" i="53" s="1"/>
  <c r="G2729" i="53" s="1"/>
  <c r="G2730" i="53" s="1"/>
  <c r="G2731" i="53" s="1"/>
  <c r="G2732" i="53" s="1"/>
  <c r="G2733" i="53" s="1"/>
  <c r="G2734" i="53" s="1"/>
  <c r="G2735" i="53" s="1"/>
  <c r="G2736" i="53" s="1"/>
  <c r="G2737" i="53" s="1"/>
  <c r="G2738" i="53" s="1"/>
  <c r="G2739" i="53" s="1"/>
  <c r="G2740" i="53" s="1"/>
  <c r="G2741" i="53" s="1"/>
  <c r="G2742" i="53" s="1"/>
  <c r="G2743" i="53" s="1"/>
  <c r="G2744" i="53" s="1"/>
  <c r="G2745" i="53" s="1"/>
  <c r="G2746" i="53" s="1"/>
  <c r="G2747" i="53" s="1"/>
  <c r="G2748" i="53" s="1"/>
  <c r="G2749" i="53" s="1"/>
  <c r="G2750" i="53" s="1"/>
  <c r="G2751" i="53" s="1"/>
  <c r="G2752" i="53" s="1"/>
  <c r="G2753" i="53" s="1"/>
  <c r="G2754" i="53" s="1"/>
  <c r="G2755" i="53" s="1"/>
  <c r="G2756" i="53" s="1"/>
  <c r="G2757" i="53" s="1"/>
  <c r="G2758" i="53" s="1"/>
  <c r="G2759" i="53" s="1"/>
  <c r="G2760" i="53" s="1"/>
  <c r="G2761" i="53" s="1"/>
  <c r="G2762" i="53" s="1"/>
  <c r="G2763" i="53" s="1"/>
  <c r="G2764" i="53" s="1"/>
  <c r="G2765" i="53" s="1"/>
  <c r="G2766" i="53" s="1"/>
  <c r="G2767" i="53" s="1"/>
  <c r="G2768" i="53" s="1"/>
  <c r="G2769" i="53" s="1"/>
  <c r="G2770" i="53" s="1"/>
  <c r="G2771" i="53" s="1"/>
  <c r="G2772" i="53" s="1"/>
  <c r="G2773" i="53" s="1"/>
  <c r="G2774" i="53" s="1"/>
  <c r="G2775" i="53" s="1"/>
  <c r="G2776" i="53" s="1"/>
  <c r="G2777" i="53" s="1"/>
  <c r="G2778" i="53" s="1"/>
  <c r="G2779" i="53" s="1"/>
  <c r="G2780" i="53" s="1"/>
  <c r="G2781" i="53" s="1"/>
  <c r="G2782" i="53" s="1"/>
  <c r="G2783" i="53" s="1"/>
  <c r="G2784" i="53" s="1"/>
  <c r="G2785" i="53" s="1"/>
  <c r="G2786" i="53" s="1"/>
  <c r="G2787" i="53" s="1"/>
  <c r="G2788" i="53" s="1"/>
  <c r="G2789" i="53" s="1"/>
  <c r="G2790" i="53" s="1"/>
  <c r="G2791" i="53" s="1"/>
  <c r="G2792" i="53" s="1"/>
  <c r="G2793" i="53" s="1"/>
  <c r="G2794" i="53" s="1"/>
  <c r="G2795" i="53" s="1"/>
  <c r="G2796" i="53" s="1"/>
  <c r="G2797" i="53" s="1"/>
  <c r="G2798" i="53" s="1"/>
  <c r="G2799" i="53" s="1"/>
  <c r="G2800" i="53" s="1"/>
  <c r="G2801" i="53" s="1"/>
  <c r="G2802" i="53" s="1"/>
  <c r="G2803" i="53" s="1"/>
  <c r="G2804" i="53" s="1"/>
  <c r="G2805" i="53" s="1"/>
  <c r="G2806" i="53" s="1"/>
  <c r="G2807" i="53" s="1"/>
  <c r="G2808" i="53" s="1"/>
  <c r="G2809" i="53" s="1"/>
  <c r="G2810" i="53" s="1"/>
  <c r="G2811" i="53" s="1"/>
  <c r="G2812" i="53" s="1"/>
  <c r="G2813" i="53" s="1"/>
  <c r="G2814" i="53" s="1"/>
  <c r="G2815" i="53" s="1"/>
  <c r="G2816" i="53" s="1"/>
  <c r="G2817" i="53" s="1"/>
  <c r="G2818" i="53" s="1"/>
  <c r="G2819" i="53" s="1"/>
  <c r="G2820" i="53" s="1"/>
  <c r="G2821" i="53" s="1"/>
  <c r="G2822" i="53" s="1"/>
  <c r="G2823" i="53" s="1"/>
  <c r="G2824" i="53" s="1"/>
  <c r="G2825" i="53" s="1"/>
  <c r="G2826" i="53" s="1"/>
  <c r="G2827" i="53" s="1"/>
  <c r="G2828" i="53" s="1"/>
  <c r="G2829" i="53" s="1"/>
  <c r="G2830" i="53" s="1"/>
  <c r="G2831" i="53" s="1"/>
  <c r="G2832" i="53" s="1"/>
  <c r="G2833" i="53" s="1"/>
  <c r="G2834" i="53" s="1"/>
  <c r="G2835" i="53" s="1"/>
  <c r="G2836" i="53" s="1"/>
  <c r="G2837" i="53" s="1"/>
  <c r="G2838" i="53" s="1"/>
  <c r="G2839" i="53" s="1"/>
  <c r="G2840" i="53" s="1"/>
  <c r="G2841" i="53" s="1"/>
  <c r="G2842" i="53" s="1"/>
  <c r="G2843" i="53" s="1"/>
  <c r="G2844" i="53" s="1"/>
  <c r="G2845" i="53" s="1"/>
  <c r="G2846" i="53" s="1"/>
  <c r="G2847" i="53" s="1"/>
  <c r="G2848" i="53" s="1"/>
  <c r="G2849" i="53" s="1"/>
  <c r="G2850" i="53" s="1"/>
  <c r="G2851" i="53" s="1"/>
  <c r="G2852" i="53" s="1"/>
  <c r="G2853" i="53" s="1"/>
  <c r="G2854" i="53" s="1"/>
  <c r="G2855" i="53" s="1"/>
  <c r="G2856" i="53" s="1"/>
  <c r="G2857" i="53" s="1"/>
  <c r="G2858" i="53" s="1"/>
  <c r="G2859" i="53" s="1"/>
  <c r="G2860" i="53" s="1"/>
  <c r="G2861" i="53" s="1"/>
  <c r="G2862" i="53" s="1"/>
  <c r="G2863" i="53" s="1"/>
  <c r="G2864" i="53" s="1"/>
  <c r="G2865" i="53" s="1"/>
  <c r="G2866" i="53" s="1"/>
  <c r="G2867" i="53" s="1"/>
  <c r="G2868" i="53" s="1"/>
  <c r="G2869" i="53" s="1"/>
  <c r="G2870" i="53" s="1"/>
  <c r="G2871" i="53" s="1"/>
  <c r="G2872" i="53" s="1"/>
  <c r="G2873" i="53" s="1"/>
  <c r="G2874" i="53" s="1"/>
  <c r="G2875" i="53" s="1"/>
  <c r="G2876" i="53" s="1"/>
  <c r="G2877" i="53" s="1"/>
  <c r="G2878" i="53" s="1"/>
  <c r="G2879" i="53" s="1"/>
  <c r="G2880" i="53" s="1"/>
  <c r="G2881" i="53" s="1"/>
  <c r="G2882" i="53" s="1"/>
  <c r="G2883" i="53" s="1"/>
  <c r="G2884" i="53" s="1"/>
  <c r="G2885" i="53" s="1"/>
  <c r="G2886" i="53" s="1"/>
  <c r="G2887" i="53" s="1"/>
  <c r="G2888" i="53" s="1"/>
  <c r="G2889" i="53" s="1"/>
  <c r="G2890" i="53" s="1"/>
  <c r="G2891" i="53" s="1"/>
  <c r="G2892" i="53" s="1"/>
  <c r="G2893" i="53" s="1"/>
  <c r="G2894" i="53" s="1"/>
  <c r="G2895" i="53" s="1"/>
  <c r="G2896" i="53" s="1"/>
  <c r="G2897" i="53" s="1"/>
  <c r="G2898" i="53" s="1"/>
  <c r="G2899" i="53" s="1"/>
  <c r="G2900" i="53" s="1"/>
  <c r="G2901" i="53" s="1"/>
  <c r="G2902" i="53" s="1"/>
  <c r="G2903" i="53" s="1"/>
  <c r="G2904" i="53" s="1"/>
  <c r="G2905" i="53" s="1"/>
  <c r="G2906" i="53" s="1"/>
  <c r="G2907" i="53" s="1"/>
  <c r="G2908" i="53" s="1"/>
  <c r="G2909" i="53" s="1"/>
  <c r="G2910" i="53" s="1"/>
  <c r="G2911" i="53" s="1"/>
  <c r="G2912" i="53" s="1"/>
  <c r="G2913" i="53" s="1"/>
  <c r="G2914" i="53" s="1"/>
  <c r="G2915" i="53" s="1"/>
  <c r="G2916" i="53" s="1"/>
  <c r="G2917" i="53" s="1"/>
  <c r="G2918" i="53" s="1"/>
  <c r="G2919" i="53" s="1"/>
  <c r="G2920" i="53" s="1"/>
  <c r="G2921" i="53" s="1"/>
  <c r="G2922" i="53" s="1"/>
  <c r="G2923" i="53" s="1"/>
  <c r="G2924" i="53" s="1"/>
  <c r="G2925" i="53" s="1"/>
  <c r="G2926" i="53" s="1"/>
  <c r="G2927" i="53" s="1"/>
  <c r="G2928" i="53" s="1"/>
  <c r="G2929" i="53" s="1"/>
  <c r="G2930" i="53" s="1"/>
  <c r="G2931" i="53" s="1"/>
  <c r="G2932" i="53" s="1"/>
  <c r="G2933" i="53" s="1"/>
  <c r="G2934" i="53" s="1"/>
  <c r="G2935" i="53" s="1"/>
  <c r="G2936" i="53" s="1"/>
  <c r="G2937" i="53" s="1"/>
  <c r="G2938" i="53" s="1"/>
  <c r="G2939" i="53" s="1"/>
  <c r="G2940" i="53" s="1"/>
  <c r="G2941" i="53" s="1"/>
  <c r="G2942" i="53" s="1"/>
  <c r="G2943" i="53" s="1"/>
  <c r="G2944" i="53" s="1"/>
  <c r="G2945" i="53" s="1"/>
  <c r="G2946" i="53" s="1"/>
  <c r="G2947" i="53" s="1"/>
  <c r="G2948" i="53" s="1"/>
  <c r="G2949" i="53" s="1"/>
  <c r="G2950" i="53" s="1"/>
  <c r="G2951" i="53" s="1"/>
  <c r="G2952" i="53" s="1"/>
  <c r="G2953" i="53" s="1"/>
  <c r="G2954" i="53" s="1"/>
  <c r="G2955" i="53" s="1"/>
  <c r="G2956" i="53" s="1"/>
  <c r="G2957" i="53" s="1"/>
  <c r="G2958" i="53" s="1"/>
  <c r="G2959" i="53" s="1"/>
  <c r="G2960" i="53" s="1"/>
  <c r="G2961" i="53" s="1"/>
  <c r="G2962" i="53" s="1"/>
  <c r="G2963" i="53" s="1"/>
  <c r="G2964" i="53" s="1"/>
  <c r="G2965" i="53" s="1"/>
  <c r="G2966" i="53" s="1"/>
  <c r="G2967" i="53" s="1"/>
  <c r="G2968" i="53" s="1"/>
  <c r="G2969" i="53" s="1"/>
  <c r="G2970" i="53" s="1"/>
  <c r="G2971" i="53" s="1"/>
  <c r="G2972" i="53" s="1"/>
  <c r="G2973" i="53" s="1"/>
  <c r="G2974" i="53" s="1"/>
  <c r="G2975" i="53" s="1"/>
  <c r="G2976" i="53" s="1"/>
  <c r="G2977" i="53" s="1"/>
  <c r="G2978" i="53" s="1"/>
  <c r="G2979" i="53" s="1"/>
  <c r="G2980" i="53" s="1"/>
  <c r="G2981" i="53" s="1"/>
  <c r="G2982" i="53" s="1"/>
  <c r="G2983" i="53" s="1"/>
  <c r="G2984" i="53" s="1"/>
  <c r="G2985" i="53" s="1"/>
  <c r="G2986" i="53" s="1"/>
  <c r="G2987" i="53" s="1"/>
  <c r="G2988" i="53" s="1"/>
  <c r="G2989" i="53" s="1"/>
  <c r="G2990" i="53" s="1"/>
  <c r="G2991" i="53" s="1"/>
  <c r="G2992" i="53" s="1"/>
  <c r="G2993" i="53" s="1"/>
  <c r="G2994" i="53" s="1"/>
  <c r="G2995" i="53" s="1"/>
  <c r="G2996" i="53" s="1"/>
  <c r="G2997" i="53" s="1"/>
  <c r="G2998" i="53" s="1"/>
  <c r="G2999" i="53" s="1"/>
  <c r="G3000" i="53" s="1"/>
  <c r="G3001" i="53" s="1"/>
  <c r="G3002" i="53" s="1"/>
  <c r="G3003" i="53" s="1"/>
  <c r="G3004" i="53" s="1"/>
  <c r="G3005" i="53" s="1"/>
  <c r="G3006" i="53" s="1"/>
  <c r="G3007" i="53" s="1"/>
  <c r="G3008" i="53" s="1"/>
  <c r="G3009" i="53" s="1"/>
  <c r="G3010" i="53" s="1"/>
  <c r="G3011" i="53" s="1"/>
  <c r="G3012" i="53" s="1"/>
  <c r="G3013" i="53" s="1"/>
  <c r="G3014" i="53" s="1"/>
  <c r="G3015" i="53" s="1"/>
  <c r="G3016" i="53" s="1"/>
  <c r="G3017" i="53" s="1"/>
  <c r="G3018" i="53" s="1"/>
  <c r="G3019" i="53" s="1"/>
  <c r="G3020" i="53" s="1"/>
  <c r="G3021" i="53" s="1"/>
  <c r="G3022" i="53" s="1"/>
  <c r="G3023" i="53" s="1"/>
  <c r="G3024" i="53" s="1"/>
  <c r="G3025" i="53" s="1"/>
  <c r="G3026" i="53" s="1"/>
  <c r="G3027" i="53" s="1"/>
  <c r="G3028" i="53" s="1"/>
  <c r="G3029" i="53" s="1"/>
  <c r="G3030" i="53" s="1"/>
  <c r="G3031" i="53" s="1"/>
  <c r="G3032" i="53" s="1"/>
  <c r="G3033" i="53" s="1"/>
  <c r="G3034" i="53" s="1"/>
  <c r="G3035" i="53" s="1"/>
  <c r="G3036" i="53" s="1"/>
  <c r="G3037" i="53" s="1"/>
  <c r="G3038" i="53" s="1"/>
  <c r="G3039" i="53" s="1"/>
  <c r="G3040" i="53" s="1"/>
  <c r="G3041" i="53" s="1"/>
  <c r="G3042" i="53" s="1"/>
  <c r="G3043" i="53" s="1"/>
  <c r="G3044" i="53" s="1"/>
  <c r="G3045" i="53" s="1"/>
  <c r="G3046" i="53" s="1"/>
  <c r="G3047" i="53" s="1"/>
  <c r="G3048" i="53" s="1"/>
  <c r="G3049" i="53" s="1"/>
  <c r="G3050" i="53" s="1"/>
  <c r="G3051" i="53" s="1"/>
  <c r="G3052" i="53" s="1"/>
  <c r="G3053" i="53" s="1"/>
  <c r="G3054" i="53" s="1"/>
  <c r="G3055" i="53" s="1"/>
  <c r="G3056" i="53" s="1"/>
  <c r="G3057" i="53" s="1"/>
  <c r="G3058" i="53" s="1"/>
  <c r="G3059" i="53" s="1"/>
  <c r="G3060" i="53" s="1"/>
  <c r="G3061" i="53" s="1"/>
  <c r="G3062" i="53" s="1"/>
  <c r="G3063" i="53" s="1"/>
  <c r="G3064" i="53" s="1"/>
  <c r="G3065" i="53" s="1"/>
  <c r="G3066" i="53" s="1"/>
  <c r="G3067" i="53" s="1"/>
  <c r="G3068" i="53" s="1"/>
  <c r="G3069" i="53" s="1"/>
  <c r="G3070" i="53" s="1"/>
  <c r="G3071" i="53" s="1"/>
  <c r="G3072" i="53" s="1"/>
  <c r="G3073" i="53" s="1"/>
  <c r="G3074" i="53" s="1"/>
  <c r="G3075" i="53" s="1"/>
  <c r="G3076" i="53" s="1"/>
  <c r="G3077" i="53" s="1"/>
  <c r="G3078" i="53" s="1"/>
  <c r="G3079" i="53" s="1"/>
  <c r="G3080" i="53" s="1"/>
  <c r="G3081" i="53" s="1"/>
  <c r="G3082" i="53" s="1"/>
  <c r="G3083" i="53" s="1"/>
  <c r="G3084" i="53" s="1"/>
  <c r="G3085" i="53" s="1"/>
  <c r="G3086" i="53" s="1"/>
  <c r="G3087" i="53" s="1"/>
  <c r="G3088" i="53" s="1"/>
  <c r="G3089" i="53" s="1"/>
  <c r="G3090" i="53" s="1"/>
  <c r="G3091" i="53" s="1"/>
  <c r="G3092" i="53" s="1"/>
  <c r="G3093" i="53" s="1"/>
  <c r="G3094" i="53" s="1"/>
  <c r="G3095" i="53" s="1"/>
  <c r="G3096" i="53" s="1"/>
  <c r="G3097" i="53" s="1"/>
  <c r="G3098" i="53" s="1"/>
  <c r="G3099" i="53" s="1"/>
  <c r="G3100" i="53" s="1"/>
  <c r="G3101" i="53" s="1"/>
  <c r="G3102" i="53" s="1"/>
  <c r="G3103" i="53" s="1"/>
  <c r="G3104" i="53" s="1"/>
  <c r="G3105" i="53" s="1"/>
  <c r="G3106" i="53" s="1"/>
  <c r="G3107" i="53" s="1"/>
  <c r="G3108" i="53" s="1"/>
  <c r="G3109" i="53" s="1"/>
  <c r="G3110" i="53" s="1"/>
  <c r="G3111" i="53" s="1"/>
  <c r="G3112" i="53" s="1"/>
  <c r="G3113" i="53" s="1"/>
  <c r="G3114" i="53" s="1"/>
  <c r="G3115" i="53" s="1"/>
  <c r="G3116" i="53" s="1"/>
  <c r="G3117" i="53" s="1"/>
  <c r="G3118" i="53" s="1"/>
  <c r="G3119" i="53" s="1"/>
  <c r="G3120" i="53" s="1"/>
  <c r="G3121" i="53" s="1"/>
  <c r="G3122" i="53" s="1"/>
  <c r="G3123" i="53" s="1"/>
  <c r="G3124" i="53" s="1"/>
  <c r="G3125" i="53" s="1"/>
  <c r="G3126" i="53" s="1"/>
  <c r="G3127" i="53" s="1"/>
  <c r="G3128" i="53" s="1"/>
  <c r="G3129" i="53" s="1"/>
  <c r="G3130" i="53" s="1"/>
  <c r="G3131" i="53" s="1"/>
  <c r="G3132" i="53" s="1"/>
  <c r="G3133" i="53" s="1"/>
  <c r="G3134" i="53" s="1"/>
  <c r="G3135" i="53" s="1"/>
  <c r="G3136" i="53" s="1"/>
  <c r="G3137" i="53" s="1"/>
  <c r="G3138" i="53" s="1"/>
  <c r="G3139" i="53" s="1"/>
  <c r="G3140" i="53" s="1"/>
  <c r="G3141" i="53" s="1"/>
  <c r="G3142" i="53" s="1"/>
  <c r="G3143" i="53" s="1"/>
  <c r="G3144" i="53" s="1"/>
  <c r="G3145" i="53" s="1"/>
  <c r="G3146" i="53" s="1"/>
  <c r="G3147" i="53" s="1"/>
  <c r="G3148" i="53" s="1"/>
  <c r="G3149" i="53" s="1"/>
  <c r="G3150" i="53" s="1"/>
  <c r="G3151" i="53" s="1"/>
  <c r="G3152" i="53" s="1"/>
  <c r="G3153" i="53" s="1"/>
  <c r="G3154" i="53" s="1"/>
  <c r="G3155" i="53" s="1"/>
  <c r="G3156" i="53" s="1"/>
  <c r="G3157" i="53" s="1"/>
  <c r="G3158" i="53" s="1"/>
  <c r="G3159" i="53" s="1"/>
  <c r="G3160" i="53" s="1"/>
  <c r="G3161" i="53" s="1"/>
  <c r="G3162" i="53" s="1"/>
  <c r="G3163" i="53" s="1"/>
  <c r="G3164" i="53" s="1"/>
  <c r="G3165" i="53" s="1"/>
  <c r="G3166" i="53" s="1"/>
  <c r="G3167" i="53" s="1"/>
  <c r="G3168" i="53" s="1"/>
  <c r="G3169" i="53" s="1"/>
  <c r="G3170" i="53" s="1"/>
  <c r="G3171" i="53" s="1"/>
  <c r="G3172" i="53" s="1"/>
  <c r="G3173" i="53" s="1"/>
  <c r="G3174" i="53" s="1"/>
  <c r="G3175" i="53" s="1"/>
  <c r="G3176" i="53" s="1"/>
  <c r="G3177" i="53" s="1"/>
  <c r="G3178" i="53" s="1"/>
  <c r="G3179" i="53" s="1"/>
  <c r="G3180" i="53" s="1"/>
  <c r="G3181" i="53" s="1"/>
  <c r="G3182" i="53" s="1"/>
  <c r="G3183" i="53" s="1"/>
  <c r="G3184" i="53" s="1"/>
  <c r="G3185" i="53" s="1"/>
  <c r="G3186" i="53" s="1"/>
  <c r="G3187" i="53" s="1"/>
  <c r="G3188" i="53" s="1"/>
  <c r="G3189" i="53" s="1"/>
  <c r="G3190" i="53" s="1"/>
  <c r="G3191" i="53" s="1"/>
  <c r="G3192" i="53" s="1"/>
  <c r="G3193" i="53" s="1"/>
  <c r="G3194" i="53" s="1"/>
  <c r="G3195" i="53" s="1"/>
  <c r="G3196" i="53" s="1"/>
  <c r="G3197" i="53" s="1"/>
  <c r="G3198" i="53" s="1"/>
  <c r="G3199" i="53" s="1"/>
  <c r="G3200" i="53" s="1"/>
  <c r="G3201" i="53" s="1"/>
  <c r="G3202" i="53" s="1"/>
  <c r="G3203" i="53" s="1"/>
  <c r="G3204" i="53" s="1"/>
  <c r="G3205" i="53" s="1"/>
  <c r="G3206" i="53" s="1"/>
  <c r="G3207" i="53" s="1"/>
  <c r="G3208" i="53" s="1"/>
  <c r="G3209" i="53" s="1"/>
  <c r="G3210" i="53" s="1"/>
  <c r="G3211" i="53" s="1"/>
  <c r="G3212" i="53" s="1"/>
  <c r="G3213" i="53" s="1"/>
  <c r="G3214" i="53" s="1"/>
  <c r="G3215" i="53" s="1"/>
  <c r="G3216" i="53" s="1"/>
  <c r="G3217" i="53" s="1"/>
  <c r="G3218" i="53" s="1"/>
  <c r="G3219" i="53" s="1"/>
  <c r="G3220" i="53" s="1"/>
  <c r="G3221" i="53" s="1"/>
  <c r="G3222" i="53" s="1"/>
  <c r="G3223" i="53" s="1"/>
  <c r="G3224" i="53" s="1"/>
  <c r="G3225" i="53" s="1"/>
  <c r="G3226" i="53" s="1"/>
  <c r="G3227" i="53" s="1"/>
  <c r="G3228" i="53" s="1"/>
  <c r="G3229" i="53" s="1"/>
  <c r="G3230" i="53" s="1"/>
  <c r="G3231" i="53" s="1"/>
  <c r="G3232" i="53" s="1"/>
  <c r="G3233" i="53" s="1"/>
  <c r="G3234" i="53" s="1"/>
  <c r="G3235" i="53" s="1"/>
  <c r="G3236" i="53" s="1"/>
  <c r="G3237" i="53" s="1"/>
  <c r="G3238" i="53" s="1"/>
  <c r="G3239" i="53" s="1"/>
  <c r="G3240" i="53" s="1"/>
  <c r="G3241" i="53" s="1"/>
  <c r="G3242" i="53" s="1"/>
  <c r="G3243" i="53" s="1"/>
  <c r="G3244" i="53" s="1"/>
  <c r="G3245" i="53" s="1"/>
  <c r="G3246" i="53" s="1"/>
  <c r="G3247" i="53" s="1"/>
  <c r="G3248" i="53" s="1"/>
  <c r="G3249" i="53" s="1"/>
  <c r="G3250" i="53" s="1"/>
  <c r="G3251" i="53" s="1"/>
  <c r="G3252" i="53" s="1"/>
  <c r="G3253" i="53" s="1"/>
  <c r="G3254" i="53" s="1"/>
  <c r="G3255" i="53" s="1"/>
  <c r="G3256" i="53" s="1"/>
  <c r="G3257" i="53" s="1"/>
  <c r="G3258" i="53" s="1"/>
  <c r="G3259" i="53" s="1"/>
  <c r="G3260" i="53" s="1"/>
  <c r="G3261" i="53" s="1"/>
  <c r="G3262" i="53" s="1"/>
  <c r="G3263" i="53" s="1"/>
  <c r="G3264" i="53" s="1"/>
  <c r="G3265" i="53" s="1"/>
  <c r="G3266" i="53" s="1"/>
  <c r="G3267" i="53" s="1"/>
  <c r="G3268" i="53" s="1"/>
  <c r="G3269" i="53" s="1"/>
  <c r="G3270" i="53" s="1"/>
  <c r="G3271" i="53" s="1"/>
  <c r="G3272" i="53" s="1"/>
  <c r="G3273" i="53" s="1"/>
  <c r="G3274" i="53" s="1"/>
  <c r="G3275" i="53" s="1"/>
  <c r="G3276" i="53" s="1"/>
  <c r="G3277" i="53" s="1"/>
  <c r="G3278" i="53" s="1"/>
  <c r="G3279" i="53" s="1"/>
  <c r="G3280" i="53" s="1"/>
  <c r="G3281" i="53" s="1"/>
  <c r="G3282" i="53" s="1"/>
  <c r="G3283" i="53" s="1"/>
  <c r="G3284" i="53" s="1"/>
  <c r="G3285" i="53" s="1"/>
  <c r="G3286" i="53" s="1"/>
  <c r="G3287" i="53" s="1"/>
  <c r="G3288" i="53" s="1"/>
  <c r="G3289" i="53" s="1"/>
  <c r="G3290" i="53" s="1"/>
  <c r="G3291" i="53" s="1"/>
  <c r="G3292" i="53" s="1"/>
  <c r="G3293" i="53" s="1"/>
  <c r="G3294" i="53" s="1"/>
  <c r="G3295" i="53" s="1"/>
  <c r="G3296" i="53" s="1"/>
  <c r="G3297" i="53" s="1"/>
  <c r="G3298" i="53" s="1"/>
  <c r="G3299" i="53" s="1"/>
  <c r="G3300" i="53" s="1"/>
  <c r="G3301" i="53" s="1"/>
  <c r="G3302" i="53" s="1"/>
  <c r="G3303" i="53" s="1"/>
  <c r="G3304" i="53" s="1"/>
  <c r="G3305" i="53" s="1"/>
  <c r="G3306" i="53" s="1"/>
  <c r="G3307" i="53" s="1"/>
  <c r="G3308" i="53" s="1"/>
  <c r="G3309" i="53" s="1"/>
  <c r="G3310" i="53" s="1"/>
  <c r="G3311" i="53" s="1"/>
  <c r="G3312" i="53" s="1"/>
  <c r="G3313" i="53" s="1"/>
  <c r="G3314" i="53" s="1"/>
  <c r="G3315" i="53" s="1"/>
  <c r="G3316" i="53" s="1"/>
  <c r="G3317" i="53" s="1"/>
  <c r="G3318" i="53" s="1"/>
  <c r="G3319" i="53" s="1"/>
  <c r="G3320" i="53" s="1"/>
  <c r="G3321" i="53" s="1"/>
  <c r="G3322" i="53" s="1"/>
  <c r="G3323" i="53" s="1"/>
  <c r="G3324" i="53" s="1"/>
  <c r="G3325" i="53" s="1"/>
  <c r="G3326" i="53" s="1"/>
  <c r="G3327" i="53" s="1"/>
  <c r="G3328" i="53" s="1"/>
  <c r="G3329" i="53" s="1"/>
  <c r="G3330" i="53" s="1"/>
  <c r="G3331" i="53" s="1"/>
  <c r="G3332" i="53" s="1"/>
  <c r="G3333" i="53" s="1"/>
  <c r="G3334" i="53" s="1"/>
  <c r="G3335" i="53" s="1"/>
  <c r="G3336" i="53" s="1"/>
  <c r="G3337" i="53" s="1"/>
  <c r="G3338" i="53" s="1"/>
  <c r="G3339" i="53" s="1"/>
  <c r="G3340" i="53" s="1"/>
  <c r="G3341" i="53" s="1"/>
  <c r="G3342" i="53" s="1"/>
  <c r="G3343" i="53" s="1"/>
  <c r="G3344" i="53" s="1"/>
  <c r="G3345" i="53" s="1"/>
  <c r="G3346" i="53" s="1"/>
  <c r="G3347" i="53" s="1"/>
  <c r="G3348" i="53" s="1"/>
  <c r="G3349" i="53" s="1"/>
  <c r="G3350" i="53" s="1"/>
  <c r="G3351" i="53" s="1"/>
  <c r="G3352" i="53" s="1"/>
  <c r="G3353" i="53" s="1"/>
  <c r="G3354" i="53" s="1"/>
  <c r="G3355" i="53" s="1"/>
  <c r="G3356" i="53" s="1"/>
  <c r="G3357" i="53" s="1"/>
  <c r="G3358" i="53" s="1"/>
  <c r="G3359" i="53" s="1"/>
  <c r="G3360" i="53" s="1"/>
  <c r="G3361" i="53" s="1"/>
  <c r="G3362" i="53" s="1"/>
  <c r="G3363" i="53" s="1"/>
  <c r="G3364" i="53" s="1"/>
  <c r="G3365" i="53" s="1"/>
  <c r="G3366" i="53" s="1"/>
  <c r="G3367" i="53" s="1"/>
  <c r="G3368" i="53" s="1"/>
  <c r="G3369" i="53" s="1"/>
  <c r="G3370" i="53" s="1"/>
  <c r="G3371" i="53" s="1"/>
  <c r="G3372" i="53" s="1"/>
  <c r="G3373" i="53" s="1"/>
  <c r="G3374" i="53" s="1"/>
  <c r="G3375" i="53" s="1"/>
  <c r="G3376" i="53" s="1"/>
  <c r="G3377" i="53" s="1"/>
  <c r="G3378" i="53" s="1"/>
  <c r="G3379" i="53" s="1"/>
  <c r="G3380" i="53" s="1"/>
  <c r="G3381" i="53" s="1"/>
  <c r="G3382" i="53" s="1"/>
  <c r="G3383" i="53" s="1"/>
  <c r="G3384" i="53" s="1"/>
  <c r="G3385" i="53" s="1"/>
  <c r="G3386" i="53" s="1"/>
  <c r="G3387" i="53" s="1"/>
  <c r="G3388" i="53" s="1"/>
  <c r="G3389" i="53" s="1"/>
  <c r="G3390" i="53" s="1"/>
  <c r="G3391" i="53" s="1"/>
  <c r="G3392" i="53" s="1"/>
  <c r="G3393" i="53" s="1"/>
  <c r="G3394" i="53" s="1"/>
  <c r="G3395" i="53" s="1"/>
  <c r="G3396" i="53" s="1"/>
  <c r="G3397" i="53" s="1"/>
  <c r="G3398" i="53" s="1"/>
  <c r="G3399" i="53" s="1"/>
  <c r="G3400" i="53" s="1"/>
  <c r="G3401" i="53" s="1"/>
  <c r="G3402" i="53" s="1"/>
  <c r="G3403" i="53" s="1"/>
  <c r="G3404" i="53" s="1"/>
  <c r="G3405" i="53" s="1"/>
  <c r="G3406" i="53" s="1"/>
  <c r="G3407" i="53" s="1"/>
  <c r="G3408" i="53" s="1"/>
  <c r="G3409" i="53" s="1"/>
  <c r="G3410" i="53" s="1"/>
  <c r="G3411" i="53" s="1"/>
  <c r="G3412" i="53" s="1"/>
  <c r="G3413" i="53" s="1"/>
  <c r="G3414" i="53" s="1"/>
  <c r="G3415" i="53" s="1"/>
  <c r="G3416" i="53" s="1"/>
  <c r="G3417" i="53" s="1"/>
  <c r="G3418" i="53" s="1"/>
  <c r="G3419" i="53" s="1"/>
  <c r="G3420" i="53" s="1"/>
  <c r="G3421" i="53" s="1"/>
  <c r="G3422" i="53" s="1"/>
  <c r="G3423" i="53" s="1"/>
  <c r="G3424" i="53" s="1"/>
  <c r="G3425" i="53" s="1"/>
  <c r="G3426" i="53" s="1"/>
  <c r="G3427" i="53" s="1"/>
  <c r="G3428" i="53" s="1"/>
  <c r="G3429" i="53" s="1"/>
  <c r="G3430" i="53" s="1"/>
  <c r="G3431" i="53" s="1"/>
  <c r="G3432" i="53" s="1"/>
  <c r="G3433" i="53" s="1"/>
  <c r="G3434" i="53" s="1"/>
  <c r="G3435" i="53" s="1"/>
  <c r="G3436" i="53" s="1"/>
  <c r="G3437" i="53" s="1"/>
  <c r="G3438" i="53" s="1"/>
  <c r="G3439" i="53" s="1"/>
  <c r="G3440" i="53" s="1"/>
  <c r="G3441" i="53" s="1"/>
  <c r="G3442" i="53" s="1"/>
  <c r="G3443" i="53" s="1"/>
  <c r="G3444" i="53" s="1"/>
  <c r="G3445" i="53" s="1"/>
  <c r="G3446" i="53" s="1"/>
  <c r="G3447" i="53" s="1"/>
  <c r="G3448" i="53" s="1"/>
  <c r="G3449" i="53" s="1"/>
  <c r="G3450" i="53" s="1"/>
  <c r="G3451" i="53" s="1"/>
  <c r="G3452" i="53" s="1"/>
  <c r="G3453" i="53" s="1"/>
  <c r="G3454" i="53" s="1"/>
  <c r="G3455" i="53" s="1"/>
  <c r="G3456" i="53" s="1"/>
  <c r="G3457" i="53" s="1"/>
  <c r="G3458" i="53" s="1"/>
  <c r="G3459" i="53" s="1"/>
  <c r="G3460" i="53" s="1"/>
  <c r="G3461" i="53" s="1"/>
  <c r="G3462" i="53" s="1"/>
  <c r="G3463" i="53" s="1"/>
  <c r="G3464" i="53" s="1"/>
  <c r="G3465" i="53" s="1"/>
  <c r="G3466" i="53" s="1"/>
  <c r="G3467" i="53" s="1"/>
  <c r="G3468" i="53" s="1"/>
  <c r="G3469" i="53" s="1"/>
  <c r="G3470" i="53" s="1"/>
  <c r="G3471" i="53" s="1"/>
  <c r="G3472" i="53" s="1"/>
  <c r="G3473" i="53" s="1"/>
  <c r="G3474" i="53" s="1"/>
  <c r="G3475" i="53" s="1"/>
  <c r="G3476" i="53" s="1"/>
  <c r="G3477" i="53" s="1"/>
  <c r="G3478" i="53" s="1"/>
  <c r="G3479" i="53" s="1"/>
  <c r="G3480" i="53" s="1"/>
  <c r="G3481" i="53" s="1"/>
  <c r="G3482" i="53" s="1"/>
  <c r="G3483" i="53" s="1"/>
  <c r="G3484" i="53" s="1"/>
  <c r="G3485" i="53" s="1"/>
  <c r="G3486" i="53" s="1"/>
  <c r="G3487" i="53" s="1"/>
  <c r="G3488" i="53" s="1"/>
  <c r="G3489" i="53" s="1"/>
  <c r="G3490" i="53" s="1"/>
  <c r="G3491" i="53" s="1"/>
  <c r="G3492" i="53" s="1"/>
  <c r="G3493" i="53" s="1"/>
  <c r="G3494" i="53" s="1"/>
  <c r="G3495" i="53" s="1"/>
  <c r="G3496" i="53" s="1"/>
  <c r="G3497" i="53" s="1"/>
  <c r="G3498" i="53" s="1"/>
  <c r="G3499" i="53" s="1"/>
  <c r="G3500" i="53" s="1"/>
  <c r="G3501" i="53" s="1"/>
  <c r="G3502" i="53" s="1"/>
  <c r="G3503" i="53" s="1"/>
  <c r="G3504" i="53" s="1"/>
  <c r="G3505" i="53" s="1"/>
  <c r="G3506" i="53" s="1"/>
  <c r="G3507" i="53" s="1"/>
  <c r="G3508" i="53" s="1"/>
  <c r="G3509" i="53" s="1"/>
  <c r="G3510" i="53" s="1"/>
  <c r="G3511" i="53" s="1"/>
  <c r="G3512" i="53" s="1"/>
  <c r="G3513" i="53" s="1"/>
  <c r="G3514" i="53" s="1"/>
  <c r="G3515" i="53" s="1"/>
  <c r="G3516" i="53" s="1"/>
  <c r="G3517" i="53" s="1"/>
  <c r="G3518" i="53" s="1"/>
  <c r="G3519" i="53" s="1"/>
  <c r="G3520" i="53" s="1"/>
  <c r="G3521" i="53" s="1"/>
  <c r="G3522" i="53" s="1"/>
  <c r="G3523" i="53" s="1"/>
  <c r="G3524" i="53" s="1"/>
  <c r="G3525" i="53" s="1"/>
  <c r="G3526" i="53" s="1"/>
  <c r="G3527" i="53" s="1"/>
  <c r="G3528" i="53" s="1"/>
  <c r="G3529" i="53" s="1"/>
  <c r="G3530" i="53" s="1"/>
  <c r="G3531" i="53" s="1"/>
  <c r="G3532" i="53" s="1"/>
  <c r="G3533" i="53" s="1"/>
  <c r="G3534" i="53" s="1"/>
  <c r="G3535" i="53" s="1"/>
  <c r="G3536" i="53" s="1"/>
  <c r="G3537" i="53" s="1"/>
  <c r="G3538" i="53" s="1"/>
  <c r="G3539" i="53" s="1"/>
  <c r="G3540" i="53" s="1"/>
  <c r="G3541" i="53" s="1"/>
  <c r="G3542" i="53" s="1"/>
  <c r="G3543" i="53" s="1"/>
  <c r="G3544" i="53" s="1"/>
  <c r="G3545" i="53" s="1"/>
  <c r="G3546" i="53" s="1"/>
  <c r="G3547" i="53" s="1"/>
  <c r="G3548" i="53" s="1"/>
  <c r="G3549" i="53" s="1"/>
  <c r="G3550" i="53" s="1"/>
  <c r="G3551" i="53" s="1"/>
  <c r="G3552" i="53" s="1"/>
  <c r="G3553" i="53" s="1"/>
  <c r="G3554" i="53" s="1"/>
  <c r="G3555" i="53" s="1"/>
  <c r="G3556" i="53" s="1"/>
  <c r="G3557" i="53" s="1"/>
  <c r="G3558" i="53" s="1"/>
  <c r="G3559" i="53" s="1"/>
  <c r="G3560" i="53" s="1"/>
  <c r="G3561" i="53" s="1"/>
  <c r="G3562" i="53" s="1"/>
  <c r="G3563" i="53" s="1"/>
  <c r="G3564" i="53" s="1"/>
  <c r="G3565" i="53" s="1"/>
  <c r="G3566" i="53" s="1"/>
  <c r="G3567" i="53" s="1"/>
  <c r="G3568" i="53" s="1"/>
  <c r="G3569" i="53" s="1"/>
  <c r="G3570" i="53" s="1"/>
  <c r="G3571" i="53" s="1"/>
  <c r="G3572" i="53" s="1"/>
  <c r="G3573" i="53" s="1"/>
  <c r="G3574" i="53" s="1"/>
  <c r="G3575" i="53" s="1"/>
  <c r="G3576" i="53" s="1"/>
  <c r="G3577" i="53" s="1"/>
  <c r="G3578" i="53" s="1"/>
  <c r="G3579" i="53" s="1"/>
  <c r="G3580" i="53" s="1"/>
  <c r="G3581" i="53" s="1"/>
  <c r="G3582" i="53" s="1"/>
  <c r="G3583" i="53" s="1"/>
  <c r="G3584" i="53" s="1"/>
  <c r="G3585" i="53" s="1"/>
  <c r="G3586" i="53" s="1"/>
  <c r="G3587" i="53" s="1"/>
  <c r="G3588" i="53" s="1"/>
  <c r="G3589" i="53" s="1"/>
  <c r="G3590" i="53" s="1"/>
  <c r="G3591" i="53" s="1"/>
  <c r="G3592" i="53" s="1"/>
  <c r="G3593" i="53" s="1"/>
  <c r="G3594" i="53" s="1"/>
  <c r="G3595" i="53" s="1"/>
  <c r="G3596" i="53" s="1"/>
  <c r="G3597" i="53" s="1"/>
  <c r="G3598" i="53" s="1"/>
  <c r="G3599" i="53" s="1"/>
  <c r="G3600" i="53" s="1"/>
  <c r="G3601" i="53" s="1"/>
  <c r="G3602" i="53" s="1"/>
  <c r="G3603" i="53" s="1"/>
  <c r="G3604" i="53" s="1"/>
  <c r="G3605" i="53" s="1"/>
  <c r="G3606" i="53" s="1"/>
  <c r="G3607" i="53" s="1"/>
  <c r="G3608" i="53" s="1"/>
  <c r="G3609" i="53" s="1"/>
  <c r="G3610" i="53" s="1"/>
  <c r="G3611" i="53" s="1"/>
  <c r="G3612" i="53" s="1"/>
  <c r="G3613" i="53" s="1"/>
  <c r="G3614" i="53" s="1"/>
  <c r="G3615" i="53" s="1"/>
  <c r="G3616" i="53" s="1"/>
  <c r="G3617" i="53" s="1"/>
  <c r="G3618" i="53" s="1"/>
  <c r="G3619" i="53" s="1"/>
  <c r="G3620" i="53" s="1"/>
  <c r="G3621" i="53" s="1"/>
  <c r="G3622" i="53" s="1"/>
  <c r="G3623" i="53" s="1"/>
  <c r="G3624" i="53" s="1"/>
  <c r="G3625" i="53" s="1"/>
  <c r="G3626" i="53" s="1"/>
  <c r="G3627" i="53" s="1"/>
  <c r="G3628" i="53" s="1"/>
  <c r="G3629" i="53" s="1"/>
  <c r="G3630" i="53" s="1"/>
  <c r="G3631" i="53" s="1"/>
  <c r="G3632" i="53" s="1"/>
  <c r="G3633" i="53" s="1"/>
  <c r="G3634" i="53" s="1"/>
  <c r="G3635" i="53" s="1"/>
  <c r="G3636" i="53" s="1"/>
  <c r="G3637" i="53" s="1"/>
  <c r="G3638" i="53" s="1"/>
  <c r="G3639" i="53" s="1"/>
  <c r="G3640" i="53" s="1"/>
  <c r="G3641" i="53" s="1"/>
  <c r="G3642" i="53" s="1"/>
  <c r="G3643" i="53" s="1"/>
  <c r="G3644" i="53" s="1"/>
  <c r="G3645" i="53" s="1"/>
  <c r="G3646" i="53" s="1"/>
  <c r="G3647" i="53" s="1"/>
  <c r="G3648" i="53" s="1"/>
  <c r="G3649" i="53" s="1"/>
  <c r="G3650" i="53" s="1"/>
  <c r="G3651" i="53" s="1"/>
  <c r="G3652" i="53" s="1"/>
  <c r="G3653" i="53" s="1"/>
  <c r="G3654" i="53" s="1"/>
  <c r="G3655" i="53" s="1"/>
  <c r="G3656" i="53" s="1"/>
  <c r="G3657" i="53" s="1"/>
  <c r="G3658" i="53" s="1"/>
  <c r="G3659" i="53" s="1"/>
  <c r="G3660" i="53" s="1"/>
  <c r="G3661" i="53" s="1"/>
  <c r="G3662" i="53" s="1"/>
  <c r="G3663" i="53" s="1"/>
  <c r="G3664" i="53" s="1"/>
  <c r="G3665" i="53" s="1"/>
  <c r="G3666" i="53" s="1"/>
  <c r="G3667" i="53" s="1"/>
  <c r="G3668" i="53" s="1"/>
  <c r="G3669" i="53" s="1"/>
  <c r="G3670" i="53" s="1"/>
  <c r="G3671" i="53" s="1"/>
  <c r="G3672" i="53" s="1"/>
  <c r="G3673" i="53" s="1"/>
  <c r="G3674" i="53" s="1"/>
  <c r="G3675" i="53" s="1"/>
  <c r="G3676" i="53" s="1"/>
  <c r="G3677" i="53" s="1"/>
  <c r="G3678" i="53" s="1"/>
  <c r="G3679" i="53" s="1"/>
  <c r="G3680" i="53" s="1"/>
  <c r="G3681" i="53" s="1"/>
  <c r="G3682" i="53" s="1"/>
  <c r="G3683" i="53" s="1"/>
  <c r="G3684" i="53" s="1"/>
  <c r="G3685" i="53" s="1"/>
  <c r="G3686" i="53" s="1"/>
  <c r="G3687" i="53" s="1"/>
  <c r="G3688" i="53" s="1"/>
  <c r="G3689" i="53" s="1"/>
  <c r="G3690" i="53" s="1"/>
  <c r="G3691" i="53" s="1"/>
  <c r="G3692" i="53" s="1"/>
  <c r="G3693" i="53" s="1"/>
  <c r="G3694" i="53" s="1"/>
  <c r="G3695" i="53" s="1"/>
  <c r="G3696" i="53" s="1"/>
  <c r="G3697" i="53" s="1"/>
  <c r="G3698" i="53" s="1"/>
  <c r="G3699" i="53" s="1"/>
  <c r="G3700" i="53" s="1"/>
  <c r="G3701" i="53" s="1"/>
  <c r="G3702" i="53" s="1"/>
  <c r="G3703" i="53" s="1"/>
  <c r="G3704" i="53" s="1"/>
  <c r="G3705" i="53" s="1"/>
  <c r="G3706" i="53" s="1"/>
  <c r="G3707" i="53" s="1"/>
  <c r="G3708" i="53" s="1"/>
  <c r="G3709" i="53" s="1"/>
  <c r="G3710" i="53" s="1"/>
  <c r="G3711" i="53" s="1"/>
  <c r="G3712" i="53" s="1"/>
  <c r="G3713" i="53" s="1"/>
  <c r="G3714" i="53" s="1"/>
  <c r="G3715" i="53" s="1"/>
  <c r="G3716" i="53" s="1"/>
  <c r="G3717" i="53" s="1"/>
  <c r="G3718" i="53" s="1"/>
  <c r="G3719" i="53" s="1"/>
  <c r="G3720" i="53" s="1"/>
  <c r="G3721" i="53" s="1"/>
  <c r="G3722" i="53" s="1"/>
  <c r="G3723" i="53" s="1"/>
  <c r="G3724" i="53" s="1"/>
  <c r="G3725" i="53" s="1"/>
  <c r="G3726" i="53" s="1"/>
  <c r="G3727" i="53" s="1"/>
  <c r="G3728" i="53" s="1"/>
  <c r="G3729" i="53" s="1"/>
  <c r="G3730" i="53" s="1"/>
  <c r="G3731" i="53" s="1"/>
  <c r="G3732" i="53" s="1"/>
  <c r="G3733" i="53" s="1"/>
  <c r="G3734" i="53" s="1"/>
  <c r="G3735" i="53" s="1"/>
  <c r="G3736" i="53" s="1"/>
  <c r="G3737" i="53" s="1"/>
  <c r="G3738" i="53" s="1"/>
  <c r="G3739" i="53" s="1"/>
  <c r="G3740" i="53" s="1"/>
  <c r="G3741" i="53" s="1"/>
  <c r="G3742" i="53" s="1"/>
  <c r="G3743" i="53" s="1"/>
  <c r="G3744" i="53" s="1"/>
  <c r="G3745" i="53" s="1"/>
  <c r="G3746" i="53" s="1"/>
  <c r="G3747" i="53" s="1"/>
  <c r="G3748" i="53" s="1"/>
  <c r="G3749" i="53" s="1"/>
  <c r="G3750" i="53" s="1"/>
  <c r="G3751" i="53" s="1"/>
  <c r="G3752" i="53" s="1"/>
  <c r="G3753" i="53" s="1"/>
  <c r="G3754" i="53" s="1"/>
  <c r="G3755" i="53" s="1"/>
  <c r="G3756" i="53" s="1"/>
  <c r="G3757" i="53" s="1"/>
  <c r="G3758" i="53" s="1"/>
  <c r="G3759" i="53" s="1"/>
  <c r="G3760" i="53" s="1"/>
  <c r="G3761" i="53" s="1"/>
  <c r="G3762" i="53" s="1"/>
  <c r="G3763" i="53" s="1"/>
  <c r="G3764" i="53" s="1"/>
  <c r="G3765" i="53" s="1"/>
  <c r="G3766" i="53" s="1"/>
  <c r="G3767" i="53" s="1"/>
  <c r="G3768" i="53" s="1"/>
  <c r="G3769" i="53" s="1"/>
  <c r="G3770" i="53" s="1"/>
  <c r="G3771" i="53" s="1"/>
  <c r="G3772" i="53" s="1"/>
  <c r="G3773" i="53" s="1"/>
  <c r="G3774" i="53" s="1"/>
  <c r="G3775" i="53" s="1"/>
  <c r="G3776" i="53" s="1"/>
  <c r="G3777" i="53" s="1"/>
  <c r="G3778" i="53" s="1"/>
  <c r="G3779" i="53" s="1"/>
  <c r="G3780" i="53" s="1"/>
  <c r="G3781" i="53" s="1"/>
  <c r="G3782" i="53" s="1"/>
  <c r="G3783" i="53" s="1"/>
  <c r="G3784" i="53" s="1"/>
  <c r="G3785" i="53" s="1"/>
  <c r="G3786" i="53" s="1"/>
  <c r="G3787" i="53" s="1"/>
  <c r="G3788" i="53" s="1"/>
  <c r="G3789" i="53" s="1"/>
  <c r="G3790" i="53" s="1"/>
  <c r="G3791" i="53" s="1"/>
  <c r="G3792" i="53" s="1"/>
  <c r="G3793" i="53" s="1"/>
  <c r="G3794" i="53" s="1"/>
  <c r="G3795" i="53" s="1"/>
  <c r="G3796" i="53" s="1"/>
  <c r="G3797" i="53" s="1"/>
  <c r="G3798" i="53" s="1"/>
  <c r="G3799" i="53" s="1"/>
  <c r="G3800" i="53" s="1"/>
  <c r="G3801" i="53" s="1"/>
  <c r="G3802" i="53" s="1"/>
  <c r="G3803" i="53" s="1"/>
  <c r="G3804" i="53" s="1"/>
  <c r="G3805" i="53" s="1"/>
  <c r="G3806" i="53" s="1"/>
  <c r="G3807" i="53" s="1"/>
  <c r="G3808" i="53" s="1"/>
  <c r="G3809" i="53" s="1"/>
  <c r="G3810" i="53" s="1"/>
  <c r="G3811" i="53" s="1"/>
  <c r="G3812" i="53" s="1"/>
  <c r="G3813" i="53" s="1"/>
  <c r="G3814" i="53" s="1"/>
  <c r="G3815" i="53" s="1"/>
  <c r="G3816" i="53" s="1"/>
  <c r="G3817" i="53" s="1"/>
  <c r="G3818" i="53" s="1"/>
  <c r="G3819" i="53" s="1"/>
  <c r="G3820" i="53" s="1"/>
  <c r="G3821" i="53" s="1"/>
  <c r="G3822" i="53" s="1"/>
  <c r="G3823" i="53" s="1"/>
  <c r="G3824" i="53" s="1"/>
  <c r="G3825" i="53" s="1"/>
  <c r="G3826" i="53" s="1"/>
  <c r="G3827" i="53" s="1"/>
  <c r="G3828" i="53" s="1"/>
  <c r="G3829" i="53" s="1"/>
  <c r="G3830" i="53" s="1"/>
  <c r="G3831" i="53" s="1"/>
  <c r="G3832" i="53" s="1"/>
  <c r="G3833" i="53" s="1"/>
  <c r="G3834" i="53" s="1"/>
  <c r="G3835" i="53" s="1"/>
  <c r="G3836" i="53" s="1"/>
  <c r="G3837" i="53" s="1"/>
  <c r="G3838" i="53" s="1"/>
  <c r="G3839" i="53" s="1"/>
  <c r="G3840" i="53" s="1"/>
  <c r="G3841" i="53" s="1"/>
  <c r="G3842" i="53" s="1"/>
  <c r="G3843" i="53" s="1"/>
  <c r="G3844" i="53" s="1"/>
  <c r="G3845" i="53" s="1"/>
  <c r="G3846" i="53" s="1"/>
  <c r="G3847" i="53" s="1"/>
  <c r="G3848" i="53" s="1"/>
  <c r="G3849" i="53" s="1"/>
  <c r="G3850" i="53" s="1"/>
  <c r="G3851" i="53" s="1"/>
  <c r="G3852" i="53" s="1"/>
  <c r="G3853" i="53" s="1"/>
  <c r="G3854" i="53" s="1"/>
  <c r="G3855" i="53" s="1"/>
  <c r="G3856" i="53" s="1"/>
  <c r="G3857" i="53" s="1"/>
  <c r="G3858" i="53" s="1"/>
  <c r="G3859" i="53" s="1"/>
  <c r="G3860" i="53" s="1"/>
  <c r="G3861" i="53" s="1"/>
  <c r="G3862" i="53" s="1"/>
  <c r="G3863" i="53" s="1"/>
  <c r="G3864" i="53" s="1"/>
  <c r="G3865" i="53" s="1"/>
  <c r="G3866" i="53" s="1"/>
  <c r="G3867" i="53" s="1"/>
  <c r="G3868" i="53" s="1"/>
  <c r="G3869" i="53" s="1"/>
  <c r="G3870" i="53" s="1"/>
  <c r="G3871" i="53" s="1"/>
  <c r="G3872" i="53" s="1"/>
  <c r="G3873" i="53" s="1"/>
  <c r="G3874" i="53" s="1"/>
  <c r="G3875" i="53" s="1"/>
  <c r="G3876" i="53" s="1"/>
  <c r="G3877" i="53" s="1"/>
  <c r="G3878" i="53" s="1"/>
  <c r="G3879" i="53" s="1"/>
  <c r="G3880" i="53" s="1"/>
  <c r="G3881" i="53" s="1"/>
  <c r="G3882" i="53" s="1"/>
  <c r="G3883" i="53" s="1"/>
  <c r="G3884" i="53" s="1"/>
  <c r="G3885" i="53" s="1"/>
  <c r="G3886" i="53" s="1"/>
  <c r="G3887" i="53" s="1"/>
  <c r="G3888" i="53" s="1"/>
  <c r="G3889" i="53" s="1"/>
  <c r="G3890" i="53" s="1"/>
  <c r="G3891" i="53" s="1"/>
  <c r="G3892" i="53" s="1"/>
  <c r="G3893" i="53" s="1"/>
  <c r="G3894" i="53" s="1"/>
  <c r="G3895" i="53" s="1"/>
  <c r="G3896" i="53" s="1"/>
  <c r="G3897" i="53" s="1"/>
  <c r="G3898" i="53" s="1"/>
  <c r="G3899" i="53" s="1"/>
  <c r="G3900" i="53" s="1"/>
  <c r="G3901" i="53" s="1"/>
  <c r="G3902" i="53" s="1"/>
  <c r="G3903" i="53" s="1"/>
  <c r="G3904" i="53" s="1"/>
  <c r="G3905" i="53" s="1"/>
  <c r="G3906" i="53" s="1"/>
  <c r="G3907" i="53" s="1"/>
  <c r="G3908" i="53" s="1"/>
  <c r="G3909" i="53" s="1"/>
  <c r="G3910" i="53" s="1"/>
  <c r="G3911" i="53" s="1"/>
  <c r="G3912" i="53" s="1"/>
  <c r="G3913" i="53" s="1"/>
  <c r="G3914" i="53" s="1"/>
  <c r="G3915" i="53" s="1"/>
  <c r="G3916" i="53" s="1"/>
  <c r="G3917" i="53" s="1"/>
  <c r="G3918" i="53" s="1"/>
  <c r="G3919" i="53" s="1"/>
  <c r="G3920" i="53" s="1"/>
  <c r="G3921" i="53" s="1"/>
  <c r="G3922" i="53" s="1"/>
  <c r="G3923" i="53" s="1"/>
  <c r="G3924" i="53" s="1"/>
  <c r="G3925" i="53" s="1"/>
  <c r="G3926" i="53" s="1"/>
  <c r="G3927" i="53" s="1"/>
  <c r="G3928" i="53" s="1"/>
  <c r="G3929" i="53" s="1"/>
  <c r="G3930" i="53" s="1"/>
  <c r="G3931" i="53" s="1"/>
  <c r="G3932" i="53" s="1"/>
  <c r="G3933" i="53" s="1"/>
  <c r="G3934" i="53" s="1"/>
  <c r="G3935" i="53" s="1"/>
  <c r="G3936" i="53" s="1"/>
  <c r="G3937" i="53" s="1"/>
  <c r="G3938" i="53" s="1"/>
  <c r="G3939" i="53" s="1"/>
  <c r="G3940" i="53" s="1"/>
  <c r="G3941" i="53" s="1"/>
  <c r="G3942" i="53" s="1"/>
  <c r="G3943" i="53" s="1"/>
  <c r="G3944" i="53" s="1"/>
  <c r="G3945" i="53" s="1"/>
  <c r="G3946" i="53" s="1"/>
  <c r="G3947" i="53" s="1"/>
  <c r="G3948" i="53" s="1"/>
  <c r="G3949" i="53" s="1"/>
  <c r="G3950" i="53" s="1"/>
  <c r="G3951" i="53" s="1"/>
  <c r="G3952" i="53" s="1"/>
  <c r="G3953" i="53" s="1"/>
  <c r="G3954" i="53" s="1"/>
  <c r="G3955" i="53" s="1"/>
  <c r="G3956" i="53" s="1"/>
  <c r="G3957" i="53" s="1"/>
  <c r="G3958" i="53" s="1"/>
  <c r="G3959" i="53" s="1"/>
  <c r="G3960" i="53" s="1"/>
  <c r="G3961" i="53" s="1"/>
  <c r="G3962" i="53" s="1"/>
  <c r="G3963" i="53" s="1"/>
  <c r="G3964" i="53" s="1"/>
  <c r="G3965" i="53" s="1"/>
  <c r="G3966" i="53" s="1"/>
  <c r="G3967" i="53" s="1"/>
  <c r="G3968" i="53" s="1"/>
  <c r="G3969" i="53" s="1"/>
  <c r="G3970" i="53" s="1"/>
  <c r="G3971" i="53" s="1"/>
  <c r="G3972" i="53" s="1"/>
  <c r="G3973" i="53" s="1"/>
  <c r="G3974" i="53" s="1"/>
  <c r="G3975" i="53" s="1"/>
  <c r="G3976" i="53" s="1"/>
  <c r="G3977" i="53" s="1"/>
  <c r="G3978" i="53" s="1"/>
  <c r="G3979" i="53" s="1"/>
  <c r="G3980" i="53" s="1"/>
  <c r="G3981" i="53" s="1"/>
  <c r="G3982" i="53" s="1"/>
  <c r="G3983" i="53" s="1"/>
  <c r="G3984" i="53" s="1"/>
  <c r="G3985" i="53" s="1"/>
  <c r="G3986" i="53" s="1"/>
  <c r="G3987" i="53" s="1"/>
  <c r="G3988" i="53" s="1"/>
  <c r="G3989" i="53" s="1"/>
  <c r="G3990" i="53" s="1"/>
  <c r="G3991" i="53" s="1"/>
  <c r="G3992" i="53" s="1"/>
  <c r="G3993" i="53" s="1"/>
  <c r="G3994" i="53" s="1"/>
  <c r="G3995" i="53" s="1"/>
  <c r="G3996" i="53" s="1"/>
  <c r="G3997" i="53" s="1"/>
  <c r="G3998" i="53" s="1"/>
  <c r="G3999" i="53" s="1"/>
  <c r="G4000" i="53" s="1"/>
  <c r="G4001" i="53" s="1"/>
  <c r="G4002" i="53" s="1"/>
  <c r="G4003" i="53" s="1"/>
  <c r="G4004" i="53" s="1"/>
  <c r="G4005" i="53" s="1"/>
  <c r="G4006" i="53" s="1"/>
  <c r="G4007" i="53" s="1"/>
  <c r="G4008" i="53" s="1"/>
  <c r="G4009" i="53" s="1"/>
  <c r="G4010" i="53" s="1"/>
  <c r="G4011" i="53" s="1"/>
  <c r="G4012" i="53" s="1"/>
  <c r="G4013" i="53" s="1"/>
  <c r="G4014" i="53" s="1"/>
  <c r="G4015" i="53" s="1"/>
  <c r="G4016" i="53" s="1"/>
  <c r="G4017" i="53" s="1"/>
  <c r="G4018" i="53" s="1"/>
  <c r="G4019" i="53" s="1"/>
  <c r="G4020" i="53" s="1"/>
  <c r="G4021" i="53" s="1"/>
  <c r="G4022" i="53" s="1"/>
  <c r="G4023" i="53" s="1"/>
  <c r="G4024" i="53" s="1"/>
  <c r="G4025" i="53" s="1"/>
  <c r="G4026" i="53" s="1"/>
  <c r="G4027" i="53" s="1"/>
  <c r="G4028" i="53" s="1"/>
  <c r="G4029" i="53" s="1"/>
  <c r="G4030" i="53" s="1"/>
  <c r="G4031" i="53" s="1"/>
  <c r="G4032" i="53" s="1"/>
  <c r="G4033" i="53" s="1"/>
  <c r="G4034" i="53" s="1"/>
  <c r="G4035" i="53" s="1"/>
  <c r="G4036" i="53" s="1"/>
  <c r="G4037" i="53" s="1"/>
  <c r="G4038" i="53" s="1"/>
  <c r="G4039" i="53" s="1"/>
  <c r="G4040" i="53" s="1"/>
  <c r="G4041" i="53" s="1"/>
  <c r="G4042" i="53" s="1"/>
  <c r="G4043" i="53" s="1"/>
  <c r="G4044" i="53" s="1"/>
  <c r="G4045" i="53" s="1"/>
  <c r="G4046" i="53" s="1"/>
  <c r="G4047" i="53" s="1"/>
  <c r="G4048" i="53" s="1"/>
  <c r="G4049" i="53" s="1"/>
  <c r="G4050" i="53" s="1"/>
  <c r="G4051" i="53" s="1"/>
  <c r="G4052" i="53" s="1"/>
  <c r="G4053" i="53" s="1"/>
  <c r="G4054" i="53" s="1"/>
  <c r="G4055" i="53" s="1"/>
  <c r="G4056" i="53" s="1"/>
  <c r="G4057" i="53" s="1"/>
  <c r="G4058" i="53" s="1"/>
  <c r="G4059" i="53" s="1"/>
  <c r="G4060" i="53" s="1"/>
  <c r="G4061" i="53" s="1"/>
  <c r="G4062" i="53" s="1"/>
  <c r="G4063" i="53" s="1"/>
  <c r="G4064" i="53" s="1"/>
  <c r="G4065" i="53" s="1"/>
  <c r="G4066" i="53" s="1"/>
  <c r="G4067" i="53" s="1"/>
  <c r="G4068" i="53" s="1"/>
  <c r="G4069" i="53" s="1"/>
  <c r="G4070" i="53" s="1"/>
  <c r="G4071" i="53" s="1"/>
  <c r="G4072" i="53" s="1"/>
  <c r="G4073" i="53" s="1"/>
  <c r="G4074" i="53" s="1"/>
  <c r="G4075" i="53" s="1"/>
  <c r="G4076" i="53" s="1"/>
  <c r="G4077" i="53" s="1"/>
  <c r="G4078" i="53" s="1"/>
  <c r="G4079" i="53" s="1"/>
  <c r="G4080" i="53" s="1"/>
  <c r="G4081" i="53" s="1"/>
  <c r="G4082" i="53" s="1"/>
  <c r="G4083" i="53" s="1"/>
  <c r="G4084" i="53" s="1"/>
  <c r="G4085" i="53" s="1"/>
  <c r="G4086" i="53" s="1"/>
  <c r="G4087" i="53" s="1"/>
  <c r="G4088" i="53" s="1"/>
  <c r="G4089" i="53" s="1"/>
  <c r="G4090" i="53" s="1"/>
  <c r="G4091" i="53" s="1"/>
  <c r="G4092" i="53" s="1"/>
  <c r="G4093" i="53" s="1"/>
  <c r="G4094" i="53" s="1"/>
  <c r="G4095" i="53" s="1"/>
  <c r="G4096" i="53" s="1"/>
  <c r="G4097" i="53" s="1"/>
  <c r="G4098" i="53" s="1"/>
  <c r="G4099" i="53" s="1"/>
  <c r="G4100" i="53" s="1"/>
  <c r="G4101" i="53" s="1"/>
  <c r="G4102" i="53" s="1"/>
  <c r="G4103" i="53" s="1"/>
  <c r="G4104" i="53" s="1"/>
  <c r="G4105" i="53" s="1"/>
  <c r="G4106" i="53" s="1"/>
  <c r="G4107" i="53" s="1"/>
  <c r="G4108" i="53" s="1"/>
  <c r="G4109" i="53" s="1"/>
  <c r="G4110" i="53" s="1"/>
  <c r="G4111" i="53" s="1"/>
  <c r="G4112" i="53" s="1"/>
  <c r="G4113" i="53" s="1"/>
  <c r="G4114" i="53" s="1"/>
  <c r="G4115" i="53" s="1"/>
  <c r="G4116" i="53" s="1"/>
  <c r="G4117" i="53" s="1"/>
  <c r="G4118" i="53" s="1"/>
  <c r="G4119" i="53" s="1"/>
  <c r="G4120" i="53" s="1"/>
  <c r="G4121" i="53" s="1"/>
  <c r="G4122" i="53" s="1"/>
  <c r="G4123" i="53" s="1"/>
  <c r="G4124" i="53" s="1"/>
  <c r="G4125" i="53" s="1"/>
  <c r="G4126" i="53" s="1"/>
  <c r="G4127" i="53" s="1"/>
  <c r="G4128" i="53" s="1"/>
  <c r="G4129" i="53" s="1"/>
  <c r="G4130" i="53" s="1"/>
  <c r="G4131" i="53" s="1"/>
  <c r="G4132" i="53" s="1"/>
  <c r="G4133" i="53" s="1"/>
  <c r="G4134" i="53" s="1"/>
  <c r="G4135" i="53" s="1"/>
  <c r="G4136" i="53" s="1"/>
  <c r="G4137" i="53" s="1"/>
  <c r="G4138" i="53" s="1"/>
  <c r="G4139" i="53" s="1"/>
  <c r="G4140" i="53" s="1"/>
  <c r="G4141" i="53" s="1"/>
  <c r="G4142" i="53" s="1"/>
  <c r="G4143" i="53" s="1"/>
  <c r="G4144" i="53" s="1"/>
  <c r="G4145" i="53" s="1"/>
  <c r="G4146" i="53" s="1"/>
  <c r="G4147" i="53" s="1"/>
  <c r="G4148" i="53" s="1"/>
  <c r="G4149" i="53" s="1"/>
  <c r="G4150" i="53" s="1"/>
  <c r="G4151" i="53" s="1"/>
  <c r="G4152" i="53" s="1"/>
  <c r="G4153" i="53" s="1"/>
  <c r="G4154" i="53" s="1"/>
  <c r="G4155" i="53" s="1"/>
  <c r="G4156" i="53" s="1"/>
  <c r="G4157" i="53" s="1"/>
  <c r="G4158" i="53" s="1"/>
  <c r="G4159" i="53" s="1"/>
  <c r="G4160" i="53" s="1"/>
  <c r="G4161" i="53" s="1"/>
  <c r="G4162" i="53" s="1"/>
  <c r="G4163" i="53" s="1"/>
  <c r="G4164" i="53" s="1"/>
  <c r="G4165" i="53" s="1"/>
  <c r="G4166" i="53" s="1"/>
  <c r="G4167" i="53" s="1"/>
  <c r="G4168" i="53" s="1"/>
  <c r="G4169" i="53" s="1"/>
  <c r="G4170" i="53" s="1"/>
  <c r="G4171" i="53" s="1"/>
  <c r="G4172" i="53" s="1"/>
  <c r="G4173" i="53" s="1"/>
  <c r="G4174" i="53" s="1"/>
  <c r="G4175" i="53" s="1"/>
  <c r="G4176" i="53" s="1"/>
  <c r="G4177" i="53" s="1"/>
  <c r="G4178" i="53" s="1"/>
  <c r="G4179" i="53" s="1"/>
  <c r="G4180" i="53" s="1"/>
  <c r="G4181" i="53" s="1"/>
  <c r="G4182" i="53" s="1"/>
  <c r="G4183" i="53" s="1"/>
  <c r="G4184" i="53" s="1"/>
  <c r="G4185" i="53" s="1"/>
  <c r="G4186" i="53" s="1"/>
  <c r="G4187" i="53" s="1"/>
  <c r="G4188" i="53" s="1"/>
  <c r="G4189" i="53" s="1"/>
  <c r="G4190" i="53" s="1"/>
  <c r="G4191" i="53" s="1"/>
  <c r="G4192" i="53" s="1"/>
  <c r="G4193" i="53" s="1"/>
  <c r="G4194" i="53" s="1"/>
  <c r="G4195" i="53" s="1"/>
  <c r="G4196" i="53" s="1"/>
  <c r="G4197" i="53" s="1"/>
  <c r="G4198" i="53" s="1"/>
  <c r="G4199" i="53" s="1"/>
  <c r="G4200" i="53" s="1"/>
  <c r="G4201" i="53" s="1"/>
  <c r="G4202" i="53" s="1"/>
  <c r="G4203" i="53" s="1"/>
  <c r="G4204" i="53" s="1"/>
  <c r="G4205" i="53" s="1"/>
  <c r="G4206" i="53" s="1"/>
  <c r="G4207" i="53" s="1"/>
  <c r="G4208" i="53" s="1"/>
  <c r="G4209" i="53" s="1"/>
  <c r="G4210" i="53" s="1"/>
  <c r="G4211" i="53" s="1"/>
  <c r="G4212" i="53" s="1"/>
  <c r="G4213" i="53" s="1"/>
  <c r="G4214" i="53" s="1"/>
  <c r="G4215" i="53" s="1"/>
  <c r="G4216" i="53" s="1"/>
  <c r="G4217" i="53" s="1"/>
  <c r="G4218" i="53" s="1"/>
  <c r="G4219" i="53" s="1"/>
  <c r="G4220" i="53" s="1"/>
  <c r="G4221" i="53" s="1"/>
  <c r="G4222" i="53" s="1"/>
  <c r="G4223" i="53" s="1"/>
  <c r="G4224" i="53" s="1"/>
  <c r="G4225" i="53" s="1"/>
  <c r="G4226" i="53" s="1"/>
  <c r="G4227" i="53" s="1"/>
  <c r="G4228" i="53" s="1"/>
  <c r="G4229" i="53" s="1"/>
  <c r="G4230" i="53" s="1"/>
  <c r="G4231" i="53" s="1"/>
  <c r="G4232" i="53" s="1"/>
  <c r="G4233" i="53" s="1"/>
  <c r="G4234" i="53" s="1"/>
  <c r="G4235" i="53" s="1"/>
  <c r="G4236" i="53" s="1"/>
  <c r="G4237" i="53" s="1"/>
  <c r="G4238" i="53" s="1"/>
  <c r="G4239" i="53" s="1"/>
  <c r="G4240" i="53" s="1"/>
  <c r="G4241" i="53" s="1"/>
  <c r="G4242" i="53" s="1"/>
  <c r="G4243" i="53" s="1"/>
  <c r="G4244" i="53" s="1"/>
  <c r="G4245" i="53" s="1"/>
  <c r="G4246" i="53" s="1"/>
  <c r="G4247" i="53" s="1"/>
  <c r="G4248" i="53" s="1"/>
  <c r="G4249" i="53" s="1"/>
  <c r="G4250" i="53" s="1"/>
  <c r="G4251" i="53" s="1"/>
  <c r="G4252" i="53" s="1"/>
  <c r="G4253" i="53" s="1"/>
  <c r="G4254" i="53" s="1"/>
  <c r="G4255" i="53" s="1"/>
  <c r="G4256" i="53" s="1"/>
  <c r="G4257" i="53" s="1"/>
  <c r="G4258" i="53" s="1"/>
  <c r="G4259" i="53" s="1"/>
  <c r="G4260" i="53" s="1"/>
  <c r="G4261" i="53" s="1"/>
  <c r="G4262" i="53" s="1"/>
  <c r="G4263" i="53" s="1"/>
  <c r="G4264" i="53" s="1"/>
  <c r="G4265" i="53" s="1"/>
  <c r="G4266" i="53" s="1"/>
  <c r="G4267" i="53" s="1"/>
  <c r="G4268" i="53" s="1"/>
  <c r="G4269" i="53" s="1"/>
  <c r="G4270" i="53" s="1"/>
  <c r="G4271" i="53" s="1"/>
  <c r="G4272" i="53" s="1"/>
  <c r="G4273" i="53" s="1"/>
  <c r="G4274" i="53" s="1"/>
  <c r="G4275" i="53" s="1"/>
  <c r="G4276" i="53" s="1"/>
  <c r="G4277" i="53" s="1"/>
  <c r="G4278" i="53" s="1"/>
  <c r="G4279" i="53" s="1"/>
  <c r="G4280" i="53" s="1"/>
  <c r="G4281" i="53" s="1"/>
  <c r="G4282" i="53" s="1"/>
  <c r="G4283" i="53" s="1"/>
  <c r="G4284" i="53" s="1"/>
  <c r="G4285" i="53" s="1"/>
  <c r="G4286" i="53" s="1"/>
  <c r="G4287" i="53" s="1"/>
  <c r="G4288" i="53" s="1"/>
  <c r="G4289" i="53" s="1"/>
  <c r="G4290" i="53" s="1"/>
  <c r="G4291" i="53" s="1"/>
  <c r="G4292" i="53" s="1"/>
  <c r="G4293" i="53" s="1"/>
  <c r="G4294" i="53" s="1"/>
  <c r="G4295" i="53" s="1"/>
  <c r="G4296" i="53" s="1"/>
  <c r="G4297" i="53" s="1"/>
  <c r="G4298" i="53" s="1"/>
  <c r="G4299" i="53" s="1"/>
  <c r="G4300" i="53" s="1"/>
  <c r="G4301" i="53" s="1"/>
  <c r="G4302" i="53" s="1"/>
  <c r="G4303" i="53" s="1"/>
  <c r="G4304" i="53" s="1"/>
  <c r="G4305" i="53" s="1"/>
  <c r="G4306" i="53" s="1"/>
  <c r="G4307" i="53" s="1"/>
  <c r="G4308" i="53" s="1"/>
  <c r="G4309" i="53" s="1"/>
  <c r="G4310" i="53" s="1"/>
  <c r="G4311" i="53" s="1"/>
  <c r="G4312" i="53" s="1"/>
  <c r="G4313" i="53" s="1"/>
  <c r="G4314" i="53" s="1"/>
  <c r="G4315" i="53" s="1"/>
  <c r="G4316" i="53" s="1"/>
  <c r="G4317" i="53" s="1"/>
  <c r="G4318" i="53" s="1"/>
  <c r="G4319" i="53" s="1"/>
  <c r="G4320" i="53" s="1"/>
  <c r="G4321" i="53" s="1"/>
  <c r="G4322" i="53" s="1"/>
  <c r="G4323" i="53" s="1"/>
  <c r="G4324" i="53" s="1"/>
  <c r="G4325" i="53" s="1"/>
  <c r="G4326" i="53" s="1"/>
  <c r="G4327" i="53" s="1"/>
  <c r="G4328" i="53" s="1"/>
  <c r="G4329" i="53" s="1"/>
  <c r="G4330" i="53" s="1"/>
  <c r="G4331" i="53" s="1"/>
  <c r="G4332" i="53" s="1"/>
  <c r="G4333" i="53" s="1"/>
  <c r="G4334" i="53" s="1"/>
  <c r="G4335" i="53" s="1"/>
  <c r="G4336" i="53" s="1"/>
  <c r="G4337" i="53" s="1"/>
  <c r="G4338" i="53" s="1"/>
  <c r="G4339" i="53" s="1"/>
  <c r="G4340" i="53" s="1"/>
  <c r="G4341" i="53" s="1"/>
  <c r="G4342" i="53" s="1"/>
  <c r="G4343" i="53" s="1"/>
  <c r="G4344" i="53" s="1"/>
  <c r="G4345" i="53" s="1"/>
  <c r="G4346" i="53" s="1"/>
  <c r="G4347" i="53" s="1"/>
  <c r="G4348" i="53" s="1"/>
  <c r="G4349" i="53" s="1"/>
  <c r="G4350" i="53" s="1"/>
  <c r="G4351" i="53" s="1"/>
  <c r="G4352" i="53" s="1"/>
  <c r="G4353" i="53" s="1"/>
  <c r="G4354" i="53" s="1"/>
  <c r="G4355" i="53" s="1"/>
  <c r="G4356" i="53" s="1"/>
  <c r="G4357" i="53" s="1"/>
  <c r="G4358" i="53" s="1"/>
  <c r="G4359" i="53" s="1"/>
  <c r="G4360" i="53" s="1"/>
  <c r="G4361" i="53" s="1"/>
  <c r="G4362" i="53" s="1"/>
  <c r="G4363" i="53" s="1"/>
  <c r="G4364" i="53" s="1"/>
  <c r="G4365" i="53" s="1"/>
  <c r="G4366" i="53" s="1"/>
  <c r="G4367" i="53" s="1"/>
  <c r="G4368" i="53" s="1"/>
  <c r="G4369" i="53" s="1"/>
  <c r="G4370" i="53" s="1"/>
  <c r="G4371" i="53" s="1"/>
  <c r="G4372" i="53" s="1"/>
  <c r="G4373" i="53" s="1"/>
  <c r="G4374" i="53" s="1"/>
  <c r="G4375" i="53" s="1"/>
  <c r="G4376" i="53" s="1"/>
  <c r="G4377" i="53" s="1"/>
  <c r="G4378" i="53" s="1"/>
  <c r="G4379" i="53" s="1"/>
  <c r="G4380" i="53" s="1"/>
  <c r="G4381" i="53" s="1"/>
  <c r="G4382" i="53" s="1"/>
  <c r="G4383" i="53" s="1"/>
  <c r="G4384" i="53" s="1"/>
  <c r="G4385" i="53" s="1"/>
  <c r="G4386" i="53" s="1"/>
  <c r="G4387" i="53" s="1"/>
  <c r="G4388" i="53" s="1"/>
  <c r="G4389" i="53" s="1"/>
  <c r="G4390" i="53" s="1"/>
  <c r="G4391" i="53" s="1"/>
  <c r="G4392" i="53" s="1"/>
  <c r="G4393" i="53" s="1"/>
  <c r="G4394" i="53" s="1"/>
  <c r="G4395" i="53" s="1"/>
  <c r="G4396" i="53" s="1"/>
  <c r="G4397" i="53" s="1"/>
  <c r="G4398" i="53" s="1"/>
  <c r="G4399" i="53" s="1"/>
  <c r="G4400" i="53" s="1"/>
  <c r="G4401" i="53" s="1"/>
  <c r="G4402" i="53" s="1"/>
  <c r="G4403" i="53" s="1"/>
  <c r="G4404" i="53" s="1"/>
  <c r="G4405" i="53" s="1"/>
  <c r="G4406" i="53" s="1"/>
  <c r="G4407" i="53" s="1"/>
  <c r="G4408" i="53" s="1"/>
  <c r="G4409" i="53" s="1"/>
  <c r="G4410" i="53" s="1"/>
  <c r="G4411" i="53" s="1"/>
  <c r="G4412" i="53" s="1"/>
  <c r="G4413" i="53" s="1"/>
  <c r="G4414" i="53" s="1"/>
  <c r="G4415" i="53" s="1"/>
  <c r="G4416" i="53" s="1"/>
  <c r="G4417" i="53" s="1"/>
  <c r="G4418" i="53" s="1"/>
  <c r="G4419" i="53" s="1"/>
  <c r="G4420" i="53" s="1"/>
  <c r="G4421" i="53" s="1"/>
  <c r="G4422" i="53" s="1"/>
  <c r="G4423" i="53" s="1"/>
  <c r="G4424" i="53" s="1"/>
  <c r="G4425" i="53" s="1"/>
  <c r="G4426" i="53" s="1"/>
  <c r="G4427" i="53" s="1"/>
  <c r="G4428" i="53" s="1"/>
  <c r="G4429" i="53" s="1"/>
  <c r="G4430" i="53" s="1"/>
  <c r="G4431" i="53" s="1"/>
  <c r="G4432" i="53" s="1"/>
  <c r="G4433" i="53" s="1"/>
  <c r="G4434" i="53" s="1"/>
  <c r="G4435" i="53" s="1"/>
  <c r="G4436" i="53" s="1"/>
  <c r="G4437" i="53" s="1"/>
  <c r="G4438" i="53" s="1"/>
  <c r="G4439" i="53" s="1"/>
  <c r="G4440" i="53" s="1"/>
  <c r="G4441" i="53" s="1"/>
  <c r="G4442" i="53" s="1"/>
  <c r="G4443" i="53" s="1"/>
  <c r="G4444" i="53" s="1"/>
  <c r="G4445" i="53" s="1"/>
  <c r="G4446" i="53" s="1"/>
  <c r="G4447" i="53" s="1"/>
  <c r="G4448" i="53" s="1"/>
  <c r="G4449" i="53" s="1"/>
  <c r="G4450" i="53" s="1"/>
  <c r="G4451" i="53" s="1"/>
  <c r="G4452" i="53" s="1"/>
  <c r="G4453" i="53" s="1"/>
  <c r="G4454" i="53" s="1"/>
  <c r="G4455" i="53" s="1"/>
  <c r="G4456" i="53" s="1"/>
  <c r="G4457" i="53" s="1"/>
  <c r="G4458" i="53" s="1"/>
  <c r="G4459" i="53" s="1"/>
  <c r="G4460" i="53" s="1"/>
  <c r="G4461" i="53" s="1"/>
  <c r="G4462" i="53" s="1"/>
  <c r="G4463" i="53" s="1"/>
  <c r="G4464" i="53" s="1"/>
  <c r="G4465" i="53" s="1"/>
  <c r="G4466" i="53" s="1"/>
  <c r="G4467" i="53" s="1"/>
  <c r="G4468" i="53" s="1"/>
  <c r="G4469" i="53" s="1"/>
  <c r="G4470" i="53" s="1"/>
  <c r="G4471" i="53" s="1"/>
  <c r="G4472" i="53" s="1"/>
  <c r="G4473" i="53" s="1"/>
  <c r="G4474" i="53" s="1"/>
  <c r="G4475" i="53" s="1"/>
  <c r="G4476" i="53" s="1"/>
  <c r="G4477" i="53" s="1"/>
  <c r="G4478" i="53" s="1"/>
  <c r="G4479" i="53" s="1"/>
  <c r="G4480" i="53" s="1"/>
  <c r="G4481" i="53" s="1"/>
  <c r="G4482" i="53" s="1"/>
  <c r="G4483" i="53" s="1"/>
  <c r="G4484" i="53" s="1"/>
  <c r="G4485" i="53" s="1"/>
  <c r="G4486" i="53" s="1"/>
  <c r="G4487" i="53" s="1"/>
  <c r="G4488" i="53" s="1"/>
  <c r="G4489" i="53" s="1"/>
  <c r="G4490" i="53" s="1"/>
  <c r="G4491" i="53" s="1"/>
  <c r="G4492" i="53" s="1"/>
  <c r="G4493" i="53" s="1"/>
  <c r="G4494" i="53" s="1"/>
  <c r="G4495" i="53" s="1"/>
  <c r="G4496" i="53" s="1"/>
  <c r="G4497" i="53" s="1"/>
  <c r="G4498" i="53" s="1"/>
  <c r="G4499" i="53" s="1"/>
  <c r="G4500" i="53" s="1"/>
  <c r="G4501" i="53" s="1"/>
  <c r="G4502" i="53" s="1"/>
  <c r="G4503" i="53" s="1"/>
  <c r="G4504" i="53" s="1"/>
  <c r="G4505" i="53" s="1"/>
  <c r="G4506" i="53" s="1"/>
  <c r="G4507" i="53" s="1"/>
  <c r="G4508" i="53" s="1"/>
  <c r="G4509" i="53" s="1"/>
  <c r="G4510" i="53" s="1"/>
  <c r="G4511" i="53" s="1"/>
  <c r="G4512" i="53" s="1"/>
  <c r="G4513" i="53" s="1"/>
  <c r="G4514" i="53" s="1"/>
  <c r="G4515" i="53" s="1"/>
  <c r="G4516" i="53" s="1"/>
  <c r="G4517" i="53" s="1"/>
  <c r="G4518" i="53" s="1"/>
  <c r="G4519" i="53" s="1"/>
  <c r="G4520" i="53" s="1"/>
  <c r="G4521" i="53" s="1"/>
  <c r="G4522" i="53" s="1"/>
  <c r="G4523" i="53" s="1"/>
  <c r="G4524" i="53" s="1"/>
  <c r="G4525" i="53" s="1"/>
  <c r="G4526" i="53" s="1"/>
  <c r="G4527" i="53" s="1"/>
  <c r="G4528" i="53" s="1"/>
  <c r="G4529" i="53" s="1"/>
  <c r="G4530" i="53" s="1"/>
  <c r="G4531" i="53" s="1"/>
  <c r="G4532" i="53" s="1"/>
  <c r="G4533" i="53" s="1"/>
  <c r="G4534" i="53" s="1"/>
  <c r="G4535" i="53" s="1"/>
  <c r="G4536" i="53" s="1"/>
  <c r="G4537" i="53" s="1"/>
  <c r="G4538" i="53" s="1"/>
  <c r="G4539" i="53" s="1"/>
  <c r="G4540" i="53" s="1"/>
  <c r="G4541" i="53" s="1"/>
  <c r="G4542" i="53" s="1"/>
  <c r="G4543" i="53" s="1"/>
  <c r="G4544" i="53" s="1"/>
  <c r="G4545" i="53" s="1"/>
  <c r="G4546" i="53" s="1"/>
  <c r="G4547" i="53" s="1"/>
  <c r="G4548" i="53" s="1"/>
  <c r="G4549" i="53" s="1"/>
  <c r="G4550" i="53" s="1"/>
  <c r="G4551" i="53" s="1"/>
  <c r="G4552" i="53" s="1"/>
  <c r="G4553" i="53" s="1"/>
  <c r="G4554" i="53" s="1"/>
  <c r="G4555" i="53" s="1"/>
  <c r="G4556" i="53" s="1"/>
  <c r="G4557" i="53" s="1"/>
  <c r="G4558" i="53" s="1"/>
  <c r="G4559" i="53" s="1"/>
  <c r="G4560" i="53" s="1"/>
  <c r="G4561" i="53" s="1"/>
  <c r="G4562" i="53" s="1"/>
  <c r="G4563" i="53" s="1"/>
  <c r="G4564" i="53" s="1"/>
  <c r="G4565" i="53" s="1"/>
  <c r="G4566" i="53" s="1"/>
  <c r="G4567" i="53" s="1"/>
  <c r="G4568" i="53" s="1"/>
  <c r="G4569" i="53" s="1"/>
  <c r="G4570" i="53" s="1"/>
  <c r="G4571" i="53" s="1"/>
  <c r="G4572" i="53" s="1"/>
  <c r="G4573" i="53" s="1"/>
  <c r="G4574" i="53" s="1"/>
  <c r="G4575" i="53" s="1"/>
  <c r="G4576" i="53" s="1"/>
  <c r="G4577" i="53" s="1"/>
  <c r="G4578" i="53" s="1"/>
  <c r="G4579" i="53" s="1"/>
  <c r="G4580" i="53" s="1"/>
  <c r="G4581" i="53" s="1"/>
  <c r="G4582" i="53" s="1"/>
  <c r="G4583" i="53" s="1"/>
  <c r="G4584" i="53" s="1"/>
  <c r="G4585" i="53" s="1"/>
  <c r="G4586" i="53" s="1"/>
  <c r="G4587" i="53" s="1"/>
  <c r="G4588" i="53" s="1"/>
  <c r="G4589" i="53" s="1"/>
  <c r="G4590" i="53" s="1"/>
  <c r="G4591" i="53" s="1"/>
  <c r="G4592" i="53" s="1"/>
  <c r="G4593" i="53" s="1"/>
  <c r="G4594" i="53" s="1"/>
  <c r="G4595" i="53" s="1"/>
  <c r="G4596" i="53" s="1"/>
  <c r="G4597" i="53" s="1"/>
  <c r="G4598" i="53" s="1"/>
  <c r="G4599" i="53" s="1"/>
  <c r="G4600" i="53" s="1"/>
  <c r="G4601" i="53" s="1"/>
  <c r="G4602" i="53" s="1"/>
  <c r="G4603" i="53" s="1"/>
  <c r="G4604" i="53" s="1"/>
  <c r="G4605" i="53" s="1"/>
  <c r="G4606" i="53" s="1"/>
  <c r="G4607" i="53" s="1"/>
  <c r="G4608" i="53" s="1"/>
  <c r="G4609" i="53" s="1"/>
  <c r="G4610" i="53" s="1"/>
  <c r="G4611" i="53" s="1"/>
  <c r="G4612" i="53" s="1"/>
  <c r="G4613" i="53" s="1"/>
  <c r="G4614" i="53" s="1"/>
  <c r="G4615" i="53" s="1"/>
  <c r="G4616" i="53" s="1"/>
  <c r="G4617" i="53" s="1"/>
  <c r="G4618" i="53" s="1"/>
  <c r="G4619" i="53" s="1"/>
  <c r="G4620" i="53" s="1"/>
  <c r="G4621" i="53" s="1"/>
  <c r="G4622" i="53" s="1"/>
  <c r="G4623" i="53" s="1"/>
  <c r="G4624" i="53" s="1"/>
  <c r="G4625" i="53" s="1"/>
  <c r="G4626" i="53" s="1"/>
  <c r="G4627" i="53" s="1"/>
  <c r="G4628" i="53" s="1"/>
  <c r="G4629" i="53" s="1"/>
  <c r="G4630" i="53" s="1"/>
  <c r="G4631" i="53" s="1"/>
  <c r="G4632" i="53" s="1"/>
  <c r="G4633" i="53" s="1"/>
  <c r="G4634" i="53" s="1"/>
  <c r="G4635" i="53" s="1"/>
  <c r="G4636" i="53" s="1"/>
  <c r="G4637" i="53" s="1"/>
  <c r="G4638" i="53" s="1"/>
  <c r="G4639" i="53" s="1"/>
  <c r="G4640" i="53" s="1"/>
  <c r="G4641" i="53" s="1"/>
  <c r="G4642" i="53" s="1"/>
  <c r="G4643" i="53" s="1"/>
  <c r="G4644" i="53" s="1"/>
  <c r="G4645" i="53" s="1"/>
  <c r="G4646" i="53" s="1"/>
  <c r="G4647" i="53" s="1"/>
  <c r="G4648" i="53" s="1"/>
  <c r="G4649" i="53" s="1"/>
  <c r="G4650" i="53" s="1"/>
  <c r="G4651" i="53" s="1"/>
  <c r="G4652" i="53" s="1"/>
  <c r="G4653" i="53" s="1"/>
  <c r="G4654" i="53" s="1"/>
  <c r="G4655" i="53" s="1"/>
  <c r="G4656" i="53" s="1"/>
  <c r="G4657" i="53" s="1"/>
  <c r="G4658" i="53" s="1"/>
  <c r="G4659" i="53" s="1"/>
  <c r="G4660" i="53" s="1"/>
  <c r="G4661" i="53" s="1"/>
  <c r="G4662" i="53" s="1"/>
  <c r="G4663" i="53" s="1"/>
  <c r="G4664" i="53" s="1"/>
  <c r="G4665" i="53" s="1"/>
  <c r="G4666" i="53" s="1"/>
  <c r="G4667" i="53" s="1"/>
  <c r="G4668" i="53" s="1"/>
  <c r="G4669" i="53" s="1"/>
  <c r="G4670" i="53" s="1"/>
  <c r="G4671" i="53" s="1"/>
  <c r="G4672" i="53" s="1"/>
  <c r="G4673" i="53" s="1"/>
  <c r="G4674" i="53" s="1"/>
  <c r="G4675" i="53" s="1"/>
  <c r="G4676" i="53" s="1"/>
  <c r="G4677" i="53" s="1"/>
  <c r="G4678" i="53" s="1"/>
  <c r="G4679" i="53" s="1"/>
  <c r="G4680" i="53" s="1"/>
  <c r="G4681" i="53" s="1"/>
  <c r="G4682" i="53" s="1"/>
  <c r="G4683" i="53" s="1"/>
  <c r="G4684" i="53" s="1"/>
  <c r="G4685" i="53" s="1"/>
  <c r="G4686" i="53" s="1"/>
  <c r="G4687" i="53" s="1"/>
  <c r="G4688" i="53" s="1"/>
  <c r="G4689" i="53" s="1"/>
  <c r="G4690" i="53" s="1"/>
  <c r="G4691" i="53" s="1"/>
  <c r="G4692" i="53" s="1"/>
  <c r="G4693" i="53" s="1"/>
  <c r="G4694" i="53" s="1"/>
  <c r="G4695" i="53" s="1"/>
  <c r="G4696" i="53" s="1"/>
  <c r="G4697" i="53" s="1"/>
  <c r="G4698" i="53" s="1"/>
  <c r="G4699" i="53" s="1"/>
  <c r="G4700" i="53" s="1"/>
  <c r="G4701" i="53" s="1"/>
  <c r="G4702" i="53" s="1"/>
  <c r="G4703" i="53" s="1"/>
  <c r="G4704" i="53" s="1"/>
  <c r="G4705" i="53" s="1"/>
  <c r="G4706" i="53" s="1"/>
  <c r="G4707" i="53" s="1"/>
  <c r="G4708" i="53" s="1"/>
  <c r="G4709" i="53" s="1"/>
  <c r="G4710" i="53" s="1"/>
  <c r="G4711" i="53" s="1"/>
  <c r="G4712" i="53" s="1"/>
  <c r="G4713" i="53" s="1"/>
  <c r="G4714" i="53" s="1"/>
  <c r="G4715" i="53" s="1"/>
  <c r="G4716" i="53" s="1"/>
  <c r="G4717" i="53" s="1"/>
  <c r="G4718" i="53" s="1"/>
  <c r="G4719" i="53" s="1"/>
  <c r="G4720" i="53" s="1"/>
  <c r="G4721" i="53" s="1"/>
  <c r="G4722" i="53" s="1"/>
  <c r="G4723" i="53" s="1"/>
  <c r="G4724" i="53" s="1"/>
  <c r="G4725" i="53" s="1"/>
  <c r="G4726" i="53" s="1"/>
  <c r="G4727" i="53" s="1"/>
  <c r="G4728" i="53" s="1"/>
  <c r="G4729" i="53" s="1"/>
  <c r="G4730" i="53" s="1"/>
  <c r="G4731" i="53" s="1"/>
  <c r="G4732" i="53" s="1"/>
  <c r="G4733" i="53" s="1"/>
  <c r="G4734" i="53" s="1"/>
  <c r="G4735" i="53" s="1"/>
  <c r="G4736" i="53" s="1"/>
  <c r="G4737" i="53" s="1"/>
  <c r="G4738" i="53" s="1"/>
  <c r="G4739" i="53" s="1"/>
  <c r="G4740" i="53" s="1"/>
  <c r="G4741" i="53" s="1"/>
  <c r="G4742" i="53" s="1"/>
  <c r="G4743" i="53" s="1"/>
  <c r="G4744" i="53" s="1"/>
  <c r="G4745" i="53" s="1"/>
  <c r="G4746" i="53" s="1"/>
  <c r="G4747" i="53" s="1"/>
  <c r="G4748" i="53" s="1"/>
  <c r="G4749" i="53" s="1"/>
  <c r="G4750" i="53" s="1"/>
  <c r="G4751" i="53" s="1"/>
  <c r="G4752" i="53" s="1"/>
  <c r="G4753" i="53" s="1"/>
  <c r="G4754" i="53" s="1"/>
  <c r="G4755" i="53" s="1"/>
  <c r="G4756" i="53" s="1"/>
  <c r="G4757" i="53" s="1"/>
  <c r="G4758" i="53" s="1"/>
  <c r="G4759" i="53" s="1"/>
  <c r="G4760" i="53" s="1"/>
  <c r="G4761" i="53" s="1"/>
  <c r="G4762" i="53" s="1"/>
  <c r="G4763" i="53" s="1"/>
  <c r="G4764" i="53" s="1"/>
  <c r="G4765" i="53" s="1"/>
  <c r="G4766" i="53" s="1"/>
  <c r="G4767" i="53" s="1"/>
  <c r="G4768" i="53" s="1"/>
  <c r="G4769" i="53" s="1"/>
  <c r="G4770" i="53" s="1"/>
  <c r="G4771" i="53" s="1"/>
  <c r="G4772" i="53" s="1"/>
  <c r="G4773" i="53" s="1"/>
  <c r="G4774" i="53" s="1"/>
  <c r="G4775" i="53" s="1"/>
  <c r="G4776" i="53" s="1"/>
  <c r="G4777" i="53" s="1"/>
  <c r="G4778" i="53" s="1"/>
  <c r="G4779" i="53" s="1"/>
  <c r="G4780" i="53" s="1"/>
  <c r="G4781" i="53" s="1"/>
  <c r="G4782" i="53" s="1"/>
  <c r="G4783" i="53" s="1"/>
  <c r="G4784" i="53" s="1"/>
  <c r="G4785" i="53" s="1"/>
  <c r="G4786" i="53" s="1"/>
  <c r="G4787" i="53" s="1"/>
  <c r="G4788" i="53" s="1"/>
  <c r="G4789" i="53" s="1"/>
  <c r="G4790" i="53" s="1"/>
  <c r="G4791" i="53" s="1"/>
  <c r="G4792" i="53" s="1"/>
  <c r="G4793" i="53" s="1"/>
  <c r="G4794" i="53" s="1"/>
  <c r="G4795" i="53" s="1"/>
  <c r="G4796" i="53" s="1"/>
  <c r="G4797" i="53" s="1"/>
  <c r="G4798" i="53" s="1"/>
  <c r="G4799" i="53" s="1"/>
  <c r="G4800" i="53" s="1"/>
  <c r="G4801" i="53" s="1"/>
  <c r="G4802" i="53" s="1"/>
  <c r="G4803" i="53" s="1"/>
  <c r="G4804" i="53" s="1"/>
  <c r="G4805" i="53" s="1"/>
  <c r="G4806" i="53" s="1"/>
  <c r="G4807" i="53" s="1"/>
  <c r="G4808" i="53" s="1"/>
  <c r="G4809" i="53" s="1"/>
  <c r="G4810" i="53" s="1"/>
  <c r="G4811" i="53" s="1"/>
  <c r="G4812" i="53" s="1"/>
  <c r="G4813" i="53" s="1"/>
  <c r="G4814" i="53" s="1"/>
  <c r="G4815" i="53" s="1"/>
  <c r="G4816" i="53" s="1"/>
  <c r="G4817" i="53" s="1"/>
  <c r="G4818" i="53" s="1"/>
  <c r="G4819" i="53" s="1"/>
  <c r="G4820" i="53" s="1"/>
  <c r="G4821" i="53" s="1"/>
  <c r="G4822" i="53" s="1"/>
  <c r="G4823" i="53" s="1"/>
  <c r="G4824" i="53" s="1"/>
  <c r="G4825" i="53" s="1"/>
  <c r="G4826" i="53" s="1"/>
  <c r="G4827" i="53" s="1"/>
  <c r="G4828" i="53" s="1"/>
  <c r="G4829" i="53" s="1"/>
  <c r="G4830" i="53" s="1"/>
  <c r="G4831" i="53" s="1"/>
  <c r="G4832" i="53" s="1"/>
  <c r="G4833" i="53" s="1"/>
  <c r="G4834" i="53" s="1"/>
  <c r="G4835" i="53" s="1"/>
  <c r="G4836" i="53" s="1"/>
  <c r="G4837" i="53" s="1"/>
  <c r="G4838" i="53" s="1"/>
  <c r="G4839" i="53" s="1"/>
  <c r="G4840" i="53" s="1"/>
  <c r="G4841" i="53" s="1"/>
  <c r="G4842" i="53" s="1"/>
  <c r="G4843" i="53" s="1"/>
  <c r="G4844" i="53" s="1"/>
  <c r="G4845" i="53" s="1"/>
  <c r="G4846" i="53" s="1"/>
  <c r="G4847" i="53" s="1"/>
  <c r="G4848" i="53" s="1"/>
  <c r="G4849" i="53" s="1"/>
  <c r="G4850" i="53" s="1"/>
  <c r="G4851" i="53" s="1"/>
  <c r="G4852" i="53" s="1"/>
  <c r="G4853" i="53" s="1"/>
  <c r="G4854" i="53" s="1"/>
  <c r="G4855" i="53" s="1"/>
  <c r="G4856" i="53" s="1"/>
  <c r="G4857" i="53" s="1"/>
  <c r="G4858" i="53" s="1"/>
  <c r="G4859" i="53" s="1"/>
  <c r="G4860" i="53" s="1"/>
  <c r="G4861" i="53" s="1"/>
  <c r="G4862" i="53" s="1"/>
  <c r="G4863" i="53" s="1"/>
  <c r="G4864" i="53" s="1"/>
  <c r="G4865" i="53" s="1"/>
  <c r="G4866" i="53" s="1"/>
  <c r="G4867" i="53" s="1"/>
  <c r="G4868" i="53" s="1"/>
  <c r="G4869" i="53" s="1"/>
  <c r="G4870" i="53" s="1"/>
  <c r="G4871" i="53" s="1"/>
  <c r="G4872" i="53" s="1"/>
  <c r="G4873" i="53" s="1"/>
  <c r="G4874" i="53" s="1"/>
  <c r="G4875" i="53" s="1"/>
  <c r="G4876" i="53" s="1"/>
  <c r="G4877" i="53" s="1"/>
  <c r="G4878" i="53" s="1"/>
  <c r="G4879" i="53" s="1"/>
  <c r="G4880" i="53" s="1"/>
  <c r="G4881" i="53" s="1"/>
  <c r="G4882" i="53" s="1"/>
  <c r="G4883" i="53" s="1"/>
  <c r="G4884" i="53" s="1"/>
  <c r="G4885" i="53" s="1"/>
  <c r="G4886" i="53" s="1"/>
  <c r="G4887" i="53" s="1"/>
  <c r="G4888" i="53" s="1"/>
  <c r="G4889" i="53" s="1"/>
  <c r="G4890" i="53" s="1"/>
  <c r="G4891" i="53" s="1"/>
  <c r="G4892" i="53" s="1"/>
  <c r="G4893" i="53" s="1"/>
  <c r="G4894" i="53" s="1"/>
  <c r="G4895" i="53" s="1"/>
  <c r="G4896" i="53" s="1"/>
  <c r="G4897" i="53" s="1"/>
  <c r="G4898" i="53" s="1"/>
  <c r="G4899" i="53" s="1"/>
  <c r="G4900" i="53" s="1"/>
  <c r="G4901" i="53" s="1"/>
  <c r="G4902" i="53" s="1"/>
  <c r="G4903" i="53" s="1"/>
  <c r="G4904" i="53" s="1"/>
  <c r="G4905" i="53" s="1"/>
  <c r="G4906" i="53" s="1"/>
  <c r="G4907" i="53" s="1"/>
  <c r="G4908" i="53" s="1"/>
  <c r="G4909" i="53" s="1"/>
  <c r="G4910" i="53" s="1"/>
  <c r="G4911" i="53" s="1"/>
  <c r="G4912" i="53" s="1"/>
  <c r="G4913" i="53" s="1"/>
  <c r="G4914" i="53" s="1"/>
  <c r="G4915" i="53" s="1"/>
  <c r="G4916" i="53" s="1"/>
  <c r="G4917" i="53" s="1"/>
  <c r="G4918" i="53" s="1"/>
  <c r="G4919" i="53" s="1"/>
  <c r="G4920" i="53" s="1"/>
  <c r="G4921" i="53" s="1"/>
  <c r="G4922" i="53" s="1"/>
  <c r="G4923" i="53" s="1"/>
  <c r="G4924" i="53" s="1"/>
  <c r="G4925" i="53" s="1"/>
  <c r="G4926" i="53" s="1"/>
  <c r="G4927" i="53" s="1"/>
  <c r="G4928" i="53" s="1"/>
  <c r="G4929" i="53" s="1"/>
  <c r="G4930" i="53" s="1"/>
  <c r="G4931" i="53" s="1"/>
  <c r="G4932" i="53" s="1"/>
  <c r="G4933" i="53" s="1"/>
  <c r="G4934" i="53" s="1"/>
  <c r="G4935" i="53" s="1"/>
  <c r="G4936" i="53" s="1"/>
  <c r="G4937" i="53" s="1"/>
  <c r="G4938" i="53" s="1"/>
  <c r="G4939" i="53" s="1"/>
  <c r="G4940" i="53" s="1"/>
  <c r="G4941" i="53" s="1"/>
  <c r="G4942" i="53" s="1"/>
  <c r="G4943" i="53" s="1"/>
  <c r="G4944" i="53" s="1"/>
  <c r="G4945" i="53" s="1"/>
  <c r="G4946" i="53" s="1"/>
  <c r="G4947" i="53" s="1"/>
  <c r="G4948" i="53" s="1"/>
  <c r="G4949" i="53" s="1"/>
  <c r="G4950" i="53" s="1"/>
  <c r="G4951" i="53" s="1"/>
  <c r="G4952" i="53" s="1"/>
  <c r="G4953" i="53" s="1"/>
  <c r="G4954" i="53" s="1"/>
  <c r="G4955" i="53" s="1"/>
  <c r="G4956" i="53" s="1"/>
  <c r="G4957" i="53" s="1"/>
  <c r="G4958" i="53" s="1"/>
  <c r="G4959" i="53" s="1"/>
  <c r="G4960" i="53" s="1"/>
  <c r="G4961" i="53" s="1"/>
  <c r="G4962" i="53" s="1"/>
  <c r="G4963" i="53" s="1"/>
  <c r="G4964" i="53" s="1"/>
  <c r="G4965" i="53" s="1"/>
  <c r="G4966" i="53" s="1"/>
  <c r="G4967" i="53" s="1"/>
  <c r="G4968" i="53" s="1"/>
  <c r="G4969" i="53" s="1"/>
  <c r="G4970" i="53" s="1"/>
  <c r="G4971" i="53" s="1"/>
  <c r="G4972" i="53" s="1"/>
  <c r="G4973" i="53" s="1"/>
  <c r="G4974" i="53" s="1"/>
  <c r="G4975" i="53" s="1"/>
  <c r="G4976" i="53" s="1"/>
  <c r="G4977" i="53" s="1"/>
  <c r="G4978" i="53" s="1"/>
  <c r="G4979" i="53" s="1"/>
  <c r="G4980" i="53" s="1"/>
  <c r="G4981" i="53" s="1"/>
  <c r="G4982" i="53" s="1"/>
  <c r="G4983" i="53" s="1"/>
  <c r="G4984" i="53" s="1"/>
  <c r="G4985" i="53" s="1"/>
  <c r="G4986" i="53" s="1"/>
  <c r="G4987" i="53" s="1"/>
  <c r="G4988" i="53" s="1"/>
  <c r="G4989" i="53" s="1"/>
  <c r="G4990" i="53" s="1"/>
  <c r="G4991" i="53" s="1"/>
  <c r="G4992" i="53" s="1"/>
  <c r="G4993" i="53" s="1"/>
  <c r="G4994" i="53" s="1"/>
  <c r="G4995" i="53" s="1"/>
  <c r="G4996" i="53" s="1"/>
  <c r="G4997" i="53" s="1"/>
  <c r="G4998" i="53" s="1"/>
  <c r="G4999" i="53" s="1"/>
  <c r="G5000" i="53" s="1"/>
  <c r="G5001" i="53" s="1"/>
  <c r="G5002" i="53" s="1"/>
  <c r="G5003" i="53" s="1"/>
  <c r="G5004" i="53" s="1"/>
  <c r="G5005" i="53" s="1"/>
  <c r="G5006" i="53" s="1"/>
  <c r="G5007" i="53" s="1"/>
  <c r="G5008" i="53" s="1"/>
  <c r="G5009" i="53" s="1"/>
  <c r="G5010" i="53" s="1"/>
  <c r="G5011" i="53" s="1"/>
  <c r="G5012" i="53" s="1"/>
  <c r="G5013" i="53" s="1"/>
  <c r="G5014" i="53" s="1"/>
  <c r="G5015" i="53" s="1"/>
  <c r="G5016" i="53" s="1"/>
  <c r="G5017" i="53" s="1"/>
  <c r="G5018" i="53" s="1"/>
  <c r="G5019" i="53" s="1"/>
  <c r="G5020" i="53" s="1"/>
  <c r="G5021" i="53" s="1"/>
  <c r="G5022" i="53" s="1"/>
  <c r="G5023" i="53" s="1"/>
  <c r="G5024" i="53" s="1"/>
  <c r="G5025" i="53" s="1"/>
  <c r="G5026" i="53" s="1"/>
  <c r="G5027" i="53" s="1"/>
  <c r="G5028" i="53" s="1"/>
  <c r="G5029" i="53" s="1"/>
  <c r="G5030" i="53" s="1"/>
  <c r="G5031" i="53" s="1"/>
  <c r="G5032" i="53" s="1"/>
  <c r="G5033" i="53" s="1"/>
  <c r="G5034" i="53" s="1"/>
  <c r="G5035" i="53" s="1"/>
  <c r="G5036" i="53" s="1"/>
  <c r="G5037" i="53" s="1"/>
  <c r="G5038" i="53" s="1"/>
  <c r="G5039" i="53" s="1"/>
  <c r="G5040" i="53" s="1"/>
  <c r="G5041" i="53" s="1"/>
  <c r="G5042" i="53" s="1"/>
  <c r="G5043" i="53" s="1"/>
  <c r="G5044" i="53" s="1"/>
  <c r="G5045" i="53" s="1"/>
  <c r="G5046" i="53" s="1"/>
  <c r="G5047" i="53" s="1"/>
  <c r="G5048" i="53" s="1"/>
  <c r="G5049" i="53" s="1"/>
  <c r="G5050" i="53" s="1"/>
  <c r="G5051" i="53" s="1"/>
  <c r="G5052" i="53" s="1"/>
  <c r="G5053" i="53" s="1"/>
  <c r="G5054" i="53" s="1"/>
  <c r="G5055" i="53" s="1"/>
  <c r="G5056" i="53" s="1"/>
  <c r="G5057" i="53" s="1"/>
  <c r="G5058" i="53" s="1"/>
  <c r="G5059" i="53" s="1"/>
  <c r="G5060" i="53" s="1"/>
  <c r="G5061" i="53" s="1"/>
  <c r="G5062" i="53" s="1"/>
  <c r="G5063" i="53" s="1"/>
  <c r="G5064" i="53" s="1"/>
  <c r="G5065" i="53" s="1"/>
  <c r="G5066" i="53" s="1"/>
  <c r="G5067" i="53" s="1"/>
  <c r="G5068" i="53" s="1"/>
  <c r="G5069" i="53" s="1"/>
  <c r="G5070" i="53" s="1"/>
  <c r="G5071" i="53" s="1"/>
  <c r="G5072" i="53" s="1"/>
  <c r="G5073" i="53" s="1"/>
  <c r="G5074" i="53" s="1"/>
  <c r="G5075" i="53" s="1"/>
  <c r="G5076" i="53" s="1"/>
  <c r="G5077" i="53" s="1"/>
  <c r="G5078" i="53" s="1"/>
  <c r="G5079" i="53" s="1"/>
  <c r="G5080" i="53" s="1"/>
  <c r="G5081" i="53" s="1"/>
  <c r="G5082" i="53" s="1"/>
  <c r="G5083" i="53" s="1"/>
  <c r="G5084" i="53" s="1"/>
  <c r="G5085" i="53" s="1"/>
  <c r="G5086" i="53" s="1"/>
  <c r="G5087" i="53" s="1"/>
  <c r="G5088" i="53" s="1"/>
  <c r="G5089" i="53" s="1"/>
  <c r="G5090" i="53" s="1"/>
  <c r="G5091" i="53" s="1"/>
  <c r="G5092" i="53" s="1"/>
  <c r="G5093" i="53" s="1"/>
  <c r="G5094" i="53" s="1"/>
  <c r="G5095" i="53" s="1"/>
  <c r="G5096" i="53" s="1"/>
  <c r="G5097" i="53" s="1"/>
  <c r="G5098" i="53" s="1"/>
  <c r="G5099" i="53" s="1"/>
  <c r="G5100" i="53" s="1"/>
  <c r="G5101" i="53" s="1"/>
  <c r="G5102" i="53" s="1"/>
  <c r="G5103" i="53" s="1"/>
  <c r="G5104" i="53" s="1"/>
  <c r="G5105" i="53" s="1"/>
  <c r="G5106" i="53" s="1"/>
  <c r="G5107" i="53" s="1"/>
  <c r="G5108" i="53" s="1"/>
  <c r="G5109" i="53" s="1"/>
  <c r="G5110" i="53" s="1"/>
  <c r="G5111" i="53" s="1"/>
  <c r="G5112" i="53" s="1"/>
  <c r="G5113" i="53" s="1"/>
  <c r="G5114" i="53" s="1"/>
  <c r="G5115" i="53" s="1"/>
  <c r="G5116" i="53" s="1"/>
  <c r="G5117" i="53" s="1"/>
  <c r="G5118" i="53" s="1"/>
  <c r="G5119" i="53" s="1"/>
  <c r="G5120" i="53" s="1"/>
  <c r="G5121" i="53" s="1"/>
  <c r="G5122" i="53" s="1"/>
  <c r="G5123" i="53" s="1"/>
  <c r="G5124" i="53" s="1"/>
  <c r="G5125" i="53" s="1"/>
  <c r="G5126" i="53" s="1"/>
  <c r="G5127" i="53" s="1"/>
  <c r="G5128" i="53" s="1"/>
  <c r="G5129" i="53" s="1"/>
  <c r="G5130" i="53" s="1"/>
  <c r="G5131" i="53" s="1"/>
  <c r="G5132" i="53" s="1"/>
  <c r="G5133" i="53" s="1"/>
  <c r="G5134" i="53" s="1"/>
  <c r="G5135" i="53" s="1"/>
  <c r="G5136" i="53" s="1"/>
  <c r="G5137" i="53" s="1"/>
  <c r="G5138" i="53" s="1"/>
  <c r="G5139" i="53" s="1"/>
  <c r="G5140" i="53" s="1"/>
  <c r="G5141" i="53" s="1"/>
  <c r="G5142" i="53" s="1"/>
  <c r="G5143" i="53" s="1"/>
  <c r="G5144" i="53" s="1"/>
  <c r="G5145" i="53" s="1"/>
  <c r="G5146" i="53" s="1"/>
  <c r="G5147" i="53" s="1"/>
  <c r="G5148" i="53" s="1"/>
  <c r="G5149" i="53" s="1"/>
  <c r="G5150" i="53" s="1"/>
  <c r="G5151" i="53" s="1"/>
  <c r="G5152" i="53" s="1"/>
  <c r="G5153" i="53" s="1"/>
  <c r="G5154" i="53" s="1"/>
  <c r="G5155" i="53" s="1"/>
  <c r="G5156" i="53" s="1"/>
  <c r="G5157" i="53" s="1"/>
  <c r="G5158" i="53" s="1"/>
  <c r="G5159" i="53" s="1"/>
  <c r="G5160" i="53" s="1"/>
  <c r="G5161" i="53" s="1"/>
  <c r="G5162" i="53" s="1"/>
  <c r="G5163" i="53" s="1"/>
  <c r="G5164" i="53" s="1"/>
  <c r="G5165" i="53" s="1"/>
  <c r="G5166" i="53" s="1"/>
  <c r="G5167" i="53" s="1"/>
  <c r="G5168" i="53" s="1"/>
  <c r="G5169" i="53" s="1"/>
  <c r="G5170" i="53" s="1"/>
  <c r="G5171" i="53" s="1"/>
  <c r="G5172" i="53" s="1"/>
  <c r="G5173" i="53" s="1"/>
  <c r="G5174" i="53" s="1"/>
  <c r="G5175" i="53" s="1"/>
  <c r="G5176" i="53" s="1"/>
  <c r="G5177" i="53" s="1"/>
  <c r="G5178" i="53" s="1"/>
  <c r="G5179" i="53" s="1"/>
  <c r="G5180" i="53" s="1"/>
  <c r="G5181" i="53" s="1"/>
  <c r="G5182" i="53" s="1"/>
  <c r="G5183" i="53" s="1"/>
  <c r="G5184" i="53" s="1"/>
  <c r="G5185" i="53" s="1"/>
  <c r="G5186" i="53" s="1"/>
  <c r="G5187" i="53" s="1"/>
  <c r="G5188" i="53" s="1"/>
  <c r="G5189" i="53" s="1"/>
  <c r="G5190" i="53" s="1"/>
  <c r="G5191" i="53" s="1"/>
  <c r="G5192" i="53" s="1"/>
  <c r="G5193" i="53" s="1"/>
  <c r="G5194" i="53" s="1"/>
  <c r="G5195" i="53" s="1"/>
  <c r="G5196" i="53" s="1"/>
  <c r="G5197" i="53" s="1"/>
  <c r="G5198" i="53" s="1"/>
  <c r="G5199" i="53" s="1"/>
  <c r="G5200" i="53" s="1"/>
  <c r="G5201" i="53" s="1"/>
  <c r="G5202" i="53" s="1"/>
  <c r="G5203" i="53" s="1"/>
  <c r="G5204" i="53" s="1"/>
  <c r="G5205" i="53" s="1"/>
  <c r="G5206" i="53" s="1"/>
  <c r="G5207" i="53" s="1"/>
  <c r="G5208" i="53" s="1"/>
  <c r="G5209" i="53" s="1"/>
  <c r="G5210" i="53" s="1"/>
  <c r="G5211" i="53" s="1"/>
  <c r="G5212" i="53" s="1"/>
  <c r="G5213" i="53" s="1"/>
  <c r="G5214" i="53" s="1"/>
  <c r="G5215" i="53" s="1"/>
  <c r="G5216" i="53" s="1"/>
  <c r="G5217" i="53" s="1"/>
  <c r="G5218" i="53" s="1"/>
  <c r="G5219" i="53" s="1"/>
  <c r="G5220" i="53" s="1"/>
  <c r="G5221" i="53" s="1"/>
  <c r="G5222" i="53" s="1"/>
  <c r="G5223" i="53" s="1"/>
  <c r="G5224" i="53" s="1"/>
  <c r="G5225" i="53" s="1"/>
  <c r="G5226" i="53" s="1"/>
  <c r="G5227" i="53" s="1"/>
  <c r="G5228" i="53" s="1"/>
  <c r="G5229" i="53" s="1"/>
  <c r="G5230" i="53" s="1"/>
  <c r="G5231" i="53" s="1"/>
  <c r="G5232" i="53" s="1"/>
  <c r="G5233" i="53" s="1"/>
  <c r="G5234" i="53" s="1"/>
  <c r="G5235" i="53" s="1"/>
  <c r="G5236" i="53" s="1"/>
  <c r="G5237" i="53" s="1"/>
  <c r="G5238" i="53" s="1"/>
  <c r="G5239" i="53" s="1"/>
  <c r="G5240" i="53" s="1"/>
  <c r="G5241" i="53" s="1"/>
  <c r="G5242" i="53" s="1"/>
  <c r="G5243" i="53" s="1"/>
  <c r="G5244" i="53" s="1"/>
  <c r="G5245" i="53" s="1"/>
  <c r="G5246" i="53" s="1"/>
  <c r="G5247" i="53" s="1"/>
  <c r="G5248" i="53" s="1"/>
  <c r="G5249" i="53" s="1"/>
  <c r="G5250" i="53" s="1"/>
  <c r="G5251" i="53" s="1"/>
  <c r="G5252" i="53" s="1"/>
  <c r="G5253" i="53" s="1"/>
  <c r="G5254" i="53" s="1"/>
  <c r="G5255" i="53" s="1"/>
  <c r="G5256" i="53" s="1"/>
  <c r="G5257" i="53" s="1"/>
  <c r="G5258" i="53" s="1"/>
  <c r="G5259" i="53" s="1"/>
  <c r="G5260" i="53" s="1"/>
  <c r="G5261" i="53" s="1"/>
  <c r="G5262" i="53" s="1"/>
  <c r="G5263" i="53" s="1"/>
  <c r="G5264" i="53" s="1"/>
  <c r="G5265" i="53" s="1"/>
  <c r="G5266" i="53" s="1"/>
  <c r="G5267" i="53" s="1"/>
  <c r="G5268" i="53" s="1"/>
  <c r="G5269" i="53" s="1"/>
  <c r="G5270" i="53" s="1"/>
  <c r="G5271" i="53" s="1"/>
  <c r="G5272" i="53" s="1"/>
  <c r="G5273" i="53" s="1"/>
  <c r="G5274" i="53" s="1"/>
  <c r="G5275" i="53" s="1"/>
  <c r="G5276" i="53" s="1"/>
  <c r="G5277" i="53" s="1"/>
  <c r="G5278" i="53" s="1"/>
  <c r="G5279" i="53" s="1"/>
  <c r="G5280" i="53" s="1"/>
  <c r="G5281" i="53" s="1"/>
  <c r="G5282" i="53" s="1"/>
  <c r="G5283" i="53" s="1"/>
  <c r="G5284" i="53" s="1"/>
  <c r="G5285" i="53" s="1"/>
  <c r="G5286" i="53" s="1"/>
  <c r="G5287" i="53" s="1"/>
  <c r="G5288" i="53" s="1"/>
  <c r="G5289" i="53" s="1"/>
  <c r="G5290" i="53" s="1"/>
  <c r="G5291" i="53" s="1"/>
  <c r="G5292" i="53" s="1"/>
  <c r="G5293" i="53" s="1"/>
  <c r="G5294" i="53" s="1"/>
  <c r="G5295" i="53" s="1"/>
  <c r="G5296" i="53" s="1"/>
  <c r="G5297" i="53" s="1"/>
  <c r="G5298" i="53" s="1"/>
  <c r="G5299" i="53" s="1"/>
  <c r="G5300" i="53" s="1"/>
  <c r="G5301" i="53" s="1"/>
  <c r="G5302" i="53" s="1"/>
  <c r="G5303" i="53" s="1"/>
  <c r="G5304" i="53" s="1"/>
  <c r="G5305" i="53" s="1"/>
  <c r="G5306" i="53" s="1"/>
  <c r="G5307" i="53" s="1"/>
  <c r="G5308" i="53" s="1"/>
  <c r="G5309" i="53" s="1"/>
  <c r="G5310" i="53" s="1"/>
  <c r="G5311" i="53" s="1"/>
  <c r="G5312" i="53" s="1"/>
  <c r="G5313" i="53" s="1"/>
  <c r="G5314" i="53" s="1"/>
  <c r="G5315" i="53" s="1"/>
  <c r="G5316" i="53" s="1"/>
  <c r="G5317" i="53" s="1"/>
  <c r="G5318" i="53" s="1"/>
  <c r="G5319" i="53" s="1"/>
  <c r="G5320" i="53" s="1"/>
  <c r="G5321" i="53" s="1"/>
  <c r="G5322" i="53" s="1"/>
  <c r="G5323" i="53" s="1"/>
  <c r="G5324" i="53" s="1"/>
  <c r="G5325" i="53" s="1"/>
  <c r="G5326" i="53" s="1"/>
  <c r="G5327" i="53" s="1"/>
  <c r="G5328" i="53" s="1"/>
  <c r="G5329" i="53" s="1"/>
  <c r="G5330" i="53" s="1"/>
  <c r="G5331" i="53" s="1"/>
  <c r="G5332" i="53" s="1"/>
  <c r="G5333" i="53" s="1"/>
  <c r="G5334" i="53" s="1"/>
  <c r="G5335" i="53" s="1"/>
  <c r="G5336" i="53" s="1"/>
  <c r="G5337" i="53" s="1"/>
  <c r="G5338" i="53" s="1"/>
  <c r="G5339" i="53" s="1"/>
  <c r="G5340" i="53" s="1"/>
  <c r="G5341" i="53" s="1"/>
  <c r="G5342" i="53" s="1"/>
  <c r="G5343" i="53" s="1"/>
  <c r="G5344" i="53" s="1"/>
  <c r="G5345" i="53" s="1"/>
  <c r="G5346" i="53" s="1"/>
  <c r="G5347" i="53" s="1"/>
  <c r="G5348" i="53" s="1"/>
  <c r="G5349" i="53" s="1"/>
  <c r="G5350" i="53" s="1"/>
  <c r="G5351" i="53" s="1"/>
  <c r="G5352" i="53" s="1"/>
  <c r="G5353" i="53" s="1"/>
  <c r="G5354" i="53" s="1"/>
  <c r="G5355" i="53" s="1"/>
  <c r="G5356" i="53" s="1"/>
  <c r="G5357" i="53" s="1"/>
  <c r="G5358" i="53" s="1"/>
  <c r="G5359" i="53" s="1"/>
  <c r="G5360" i="53" s="1"/>
  <c r="G5361" i="53" s="1"/>
  <c r="G5362" i="53" s="1"/>
  <c r="G5363" i="53" s="1"/>
  <c r="G5364" i="53" s="1"/>
  <c r="G5365" i="53" s="1"/>
  <c r="G5366" i="53" s="1"/>
  <c r="G5367" i="53" s="1"/>
  <c r="G5368" i="53" s="1"/>
  <c r="G5369" i="53" s="1"/>
  <c r="G5370" i="53" s="1"/>
  <c r="G5371" i="53" s="1"/>
  <c r="G5372" i="53" s="1"/>
  <c r="G5373" i="53" s="1"/>
  <c r="G5374" i="53" s="1"/>
  <c r="G5375" i="53" s="1"/>
  <c r="G5376" i="53" s="1"/>
  <c r="G5377" i="53" s="1"/>
  <c r="G5378" i="53" s="1"/>
  <c r="G5379" i="53" s="1"/>
  <c r="G5380" i="53" s="1"/>
  <c r="G5381" i="53" s="1"/>
  <c r="G5382" i="53" s="1"/>
  <c r="G5383" i="53" s="1"/>
  <c r="G5384" i="53" s="1"/>
  <c r="G5385" i="53" s="1"/>
  <c r="G5386" i="53" s="1"/>
  <c r="G5387" i="53" s="1"/>
  <c r="G5388" i="53" s="1"/>
  <c r="G5389" i="53" s="1"/>
  <c r="G5390" i="53" s="1"/>
  <c r="G5391" i="53" s="1"/>
  <c r="G5392" i="53" s="1"/>
  <c r="G5393" i="53" s="1"/>
  <c r="G5394" i="53" s="1"/>
  <c r="G5395" i="53" s="1"/>
  <c r="G5396" i="53" s="1"/>
  <c r="G5397" i="53" s="1"/>
  <c r="G5398" i="53" s="1"/>
  <c r="G5399" i="53" s="1"/>
  <c r="G5400" i="53" s="1"/>
  <c r="G5401" i="53" s="1"/>
  <c r="G5402" i="53" s="1"/>
  <c r="G5403" i="53" s="1"/>
  <c r="G5404" i="53" s="1"/>
  <c r="G5405" i="53" s="1"/>
  <c r="G5406" i="53" s="1"/>
  <c r="G5407" i="53" s="1"/>
  <c r="G5408" i="53" s="1"/>
  <c r="G5409" i="53" s="1"/>
  <c r="G5410" i="53" s="1"/>
  <c r="G5411" i="53" s="1"/>
  <c r="G5412" i="53" s="1"/>
  <c r="G5413" i="53" s="1"/>
  <c r="G5414" i="53" s="1"/>
  <c r="G5415" i="53" s="1"/>
  <c r="G5416" i="53" s="1"/>
  <c r="G5417" i="53" s="1"/>
  <c r="G5418" i="53" s="1"/>
  <c r="G5419" i="53" s="1"/>
  <c r="G5420" i="53" s="1"/>
  <c r="G5421" i="53" s="1"/>
  <c r="G5422" i="53" s="1"/>
  <c r="G5423" i="53" s="1"/>
  <c r="G5424" i="53" s="1"/>
  <c r="G5425" i="53" s="1"/>
  <c r="G5426" i="53" s="1"/>
  <c r="G5427" i="53" s="1"/>
  <c r="G5428" i="53" s="1"/>
  <c r="G5429" i="53" s="1"/>
  <c r="G5430" i="53" s="1"/>
  <c r="G5431" i="53" s="1"/>
  <c r="G5432" i="53" s="1"/>
  <c r="G5433" i="53" s="1"/>
  <c r="G5434" i="53" s="1"/>
  <c r="G5435" i="53" s="1"/>
  <c r="G5436" i="53" s="1"/>
  <c r="G5437" i="53" s="1"/>
  <c r="G5438" i="53" s="1"/>
  <c r="G5439" i="53" s="1"/>
  <c r="G5440" i="53" s="1"/>
  <c r="G5441" i="53" s="1"/>
  <c r="G5442" i="53" s="1"/>
  <c r="G5443" i="53" s="1"/>
  <c r="G5444" i="53" s="1"/>
  <c r="G5445" i="53" s="1"/>
  <c r="G5446" i="53" s="1"/>
  <c r="G5447" i="53" s="1"/>
  <c r="G5448" i="53" s="1"/>
  <c r="G5449" i="53" s="1"/>
  <c r="G5450" i="53" s="1"/>
  <c r="G5451" i="53" s="1"/>
  <c r="G5452" i="53" s="1"/>
  <c r="G5453" i="53" s="1"/>
  <c r="G5454" i="53" s="1"/>
  <c r="G5455" i="53" s="1"/>
  <c r="G5456" i="53" s="1"/>
  <c r="G5457" i="53" s="1"/>
  <c r="G5458" i="53" s="1"/>
  <c r="G5459" i="53" s="1"/>
  <c r="G5460" i="53" s="1"/>
  <c r="G5461" i="53" s="1"/>
  <c r="G5462" i="53" s="1"/>
  <c r="G5463" i="53" s="1"/>
  <c r="G5464" i="53" s="1"/>
  <c r="G5465" i="53" s="1"/>
  <c r="G5466" i="53" s="1"/>
  <c r="G5467" i="53" s="1"/>
  <c r="G5468" i="53" s="1"/>
  <c r="G5469" i="53" s="1"/>
  <c r="G5470" i="53" s="1"/>
  <c r="G5471" i="53" s="1"/>
  <c r="G5472" i="53" s="1"/>
  <c r="G5473" i="53" s="1"/>
  <c r="G5474" i="53" s="1"/>
  <c r="G5475" i="53" s="1"/>
  <c r="G5476" i="53" s="1"/>
  <c r="G5477" i="53" s="1"/>
  <c r="G5478" i="53" s="1"/>
  <c r="G5479" i="53" s="1"/>
  <c r="G5480" i="53" s="1"/>
  <c r="G5481" i="53" s="1"/>
  <c r="G5482" i="53" s="1"/>
  <c r="G5483" i="53" s="1"/>
  <c r="G5484" i="53" s="1"/>
  <c r="G5485" i="53" s="1"/>
  <c r="G5486" i="53" s="1"/>
  <c r="G5487" i="53" s="1"/>
  <c r="G5488" i="53" s="1"/>
  <c r="G5489" i="53" s="1"/>
  <c r="G5490" i="53" s="1"/>
  <c r="G5491" i="53" s="1"/>
  <c r="G5492" i="53" s="1"/>
  <c r="G5493" i="53" s="1"/>
  <c r="G5494" i="53" s="1"/>
  <c r="G5495" i="53" s="1"/>
  <c r="G5496" i="53" s="1"/>
  <c r="G5497" i="53" s="1"/>
  <c r="G5498" i="53" s="1"/>
  <c r="G5499" i="53" s="1"/>
  <c r="G5500" i="53" s="1"/>
  <c r="G5501" i="53" s="1"/>
  <c r="G5502" i="53" s="1"/>
  <c r="G5503" i="53" s="1"/>
  <c r="G5504" i="53" s="1"/>
  <c r="G5505" i="53" s="1"/>
  <c r="G5506" i="53" s="1"/>
  <c r="G5507" i="53" s="1"/>
  <c r="G5508" i="53" s="1"/>
  <c r="G5509" i="53" s="1"/>
  <c r="G5510" i="53" s="1"/>
  <c r="G5511" i="53" s="1"/>
  <c r="G5512" i="53" s="1"/>
  <c r="G5513" i="53" s="1"/>
  <c r="G5514" i="53" s="1"/>
  <c r="G5515" i="53" s="1"/>
  <c r="G5516" i="53" s="1"/>
  <c r="G5517" i="53" s="1"/>
  <c r="G5518" i="53" s="1"/>
  <c r="G5519" i="53" s="1"/>
  <c r="G5520" i="53" s="1"/>
  <c r="G5521" i="53" s="1"/>
  <c r="G5522" i="53" s="1"/>
  <c r="G5523" i="53" s="1"/>
  <c r="G5524" i="53" s="1"/>
  <c r="G5525" i="53" s="1"/>
  <c r="G5526" i="53" s="1"/>
  <c r="G5527" i="53" s="1"/>
  <c r="G5528" i="53" s="1"/>
  <c r="G5529" i="53" s="1"/>
  <c r="G5530" i="53" s="1"/>
  <c r="G5531" i="53" s="1"/>
  <c r="G5532" i="53" s="1"/>
  <c r="G5533" i="53" s="1"/>
  <c r="G5534" i="53" s="1"/>
  <c r="G5535" i="53" s="1"/>
  <c r="G5536" i="53" s="1"/>
  <c r="G5537" i="53" s="1"/>
  <c r="G5538" i="53" s="1"/>
  <c r="G5539" i="53" s="1"/>
  <c r="G5540" i="53" s="1"/>
  <c r="G5541" i="53" s="1"/>
  <c r="G5542" i="53" s="1"/>
  <c r="G5543" i="53" s="1"/>
  <c r="G5544" i="53" s="1"/>
  <c r="G5545" i="53" s="1"/>
  <c r="G5546" i="53" s="1"/>
  <c r="G5547" i="53" s="1"/>
  <c r="G5548" i="53" s="1"/>
  <c r="G5549" i="53" s="1"/>
  <c r="G5550" i="53" s="1"/>
  <c r="G5551" i="53" s="1"/>
  <c r="G5552" i="53" s="1"/>
  <c r="G5553" i="53" s="1"/>
  <c r="G5554" i="53" s="1"/>
  <c r="G5555" i="53" s="1"/>
  <c r="G5556" i="53" s="1"/>
  <c r="G5557" i="53" s="1"/>
  <c r="G5558" i="53" s="1"/>
  <c r="G5559" i="53" s="1"/>
  <c r="G5560" i="53" s="1"/>
  <c r="G5561" i="53" s="1"/>
  <c r="G5562" i="53" s="1"/>
  <c r="G5563" i="53" s="1"/>
  <c r="G5564" i="53" s="1"/>
  <c r="G5565" i="53" s="1"/>
  <c r="G5566" i="53" s="1"/>
  <c r="G5567" i="53" s="1"/>
  <c r="G5568" i="53" s="1"/>
  <c r="G5569" i="53" s="1"/>
  <c r="G5570" i="53" s="1"/>
  <c r="G5571" i="53" s="1"/>
  <c r="G5572" i="53" s="1"/>
  <c r="G5573" i="53" s="1"/>
  <c r="G5574" i="53" s="1"/>
  <c r="G5575" i="53" s="1"/>
  <c r="G5576" i="53" s="1"/>
  <c r="G5577" i="53" s="1"/>
  <c r="G5578" i="53" s="1"/>
  <c r="G5579" i="53" s="1"/>
  <c r="G5580" i="53" s="1"/>
  <c r="G5581" i="53" s="1"/>
  <c r="G5582" i="53" s="1"/>
  <c r="G5583" i="53" s="1"/>
  <c r="G5584" i="53" s="1"/>
  <c r="G5585" i="53" s="1"/>
  <c r="G5586" i="53" s="1"/>
  <c r="G5587" i="53" s="1"/>
  <c r="G5588" i="53" s="1"/>
  <c r="G5589" i="53" s="1"/>
  <c r="G5590" i="53" s="1"/>
  <c r="G5591" i="53" s="1"/>
  <c r="G5592" i="53" s="1"/>
  <c r="G5593" i="53" s="1"/>
  <c r="G5594" i="53" s="1"/>
  <c r="G5595" i="53" s="1"/>
  <c r="G5596" i="53" s="1"/>
  <c r="G5597" i="53" s="1"/>
  <c r="G5598" i="53" s="1"/>
  <c r="G5599" i="53" s="1"/>
  <c r="G5600" i="53" s="1"/>
  <c r="G5601" i="53" s="1"/>
  <c r="G5602" i="53" s="1"/>
  <c r="G5603" i="53" s="1"/>
  <c r="G5604" i="53" s="1"/>
  <c r="G5605" i="53" s="1"/>
  <c r="G5606" i="53" s="1"/>
  <c r="G5607" i="53" s="1"/>
  <c r="G5608" i="53" s="1"/>
  <c r="G5609" i="53" s="1"/>
  <c r="G5610" i="53" s="1"/>
  <c r="G5611" i="53" s="1"/>
  <c r="G5612" i="53" s="1"/>
  <c r="G5613" i="53" s="1"/>
  <c r="G5614" i="53" s="1"/>
  <c r="G5615" i="53" s="1"/>
  <c r="G5616" i="53" s="1"/>
  <c r="G5617" i="53" s="1"/>
  <c r="G5618" i="53" s="1"/>
  <c r="G5619" i="53" s="1"/>
  <c r="G5620" i="53" s="1"/>
  <c r="G5621" i="53" s="1"/>
  <c r="G5622" i="53" s="1"/>
  <c r="G5623" i="53" s="1"/>
  <c r="G5624" i="53" s="1"/>
  <c r="G5625" i="53" s="1"/>
  <c r="G5626" i="53" s="1"/>
  <c r="G5627" i="53" s="1"/>
  <c r="G5628" i="53" s="1"/>
  <c r="G5629" i="53" s="1"/>
  <c r="G5630" i="53" s="1"/>
  <c r="G5631" i="53" s="1"/>
  <c r="G5632" i="53" s="1"/>
  <c r="G5633" i="53" s="1"/>
  <c r="G5634" i="53" s="1"/>
  <c r="G5635" i="53" s="1"/>
  <c r="G5636" i="53" s="1"/>
  <c r="G5637" i="53" s="1"/>
  <c r="G5638" i="53" s="1"/>
  <c r="G5639" i="53" s="1"/>
  <c r="G5640" i="53" s="1"/>
  <c r="G5641" i="53" s="1"/>
  <c r="G5642" i="53" s="1"/>
  <c r="G5643" i="53" s="1"/>
  <c r="G5644" i="53" s="1"/>
  <c r="G5645" i="53" s="1"/>
  <c r="G5646" i="53" s="1"/>
  <c r="G5647" i="53" s="1"/>
  <c r="G5648" i="53" s="1"/>
  <c r="G5649" i="53" s="1"/>
  <c r="G5650" i="53" s="1"/>
  <c r="G5651" i="53" s="1"/>
  <c r="G5652" i="53" s="1"/>
  <c r="G5653" i="53" s="1"/>
  <c r="G5654" i="53" s="1"/>
  <c r="G5655" i="53" s="1"/>
  <c r="G5656" i="53" s="1"/>
  <c r="G5657" i="53" s="1"/>
  <c r="G5658" i="53" s="1"/>
  <c r="G5659" i="53" s="1"/>
  <c r="G5660" i="53" s="1"/>
  <c r="G5661" i="53" s="1"/>
  <c r="G5662" i="53" s="1"/>
  <c r="G5663" i="53" s="1"/>
  <c r="G5664" i="53" s="1"/>
  <c r="G5665" i="53" s="1"/>
  <c r="G5666" i="53" s="1"/>
  <c r="G5667" i="53" s="1"/>
  <c r="G5668" i="53" s="1"/>
  <c r="G5669" i="53" s="1"/>
  <c r="G5670" i="53" s="1"/>
  <c r="G5671" i="53" s="1"/>
  <c r="G5672" i="53" s="1"/>
  <c r="G5673" i="53" s="1"/>
  <c r="G5674" i="53" s="1"/>
  <c r="G5675" i="53" s="1"/>
  <c r="G5676" i="53" s="1"/>
  <c r="G5677" i="53" s="1"/>
  <c r="G5678" i="53" s="1"/>
  <c r="G5679" i="53" s="1"/>
  <c r="G5680" i="53" s="1"/>
  <c r="G5681" i="53" s="1"/>
  <c r="G5682" i="53" s="1"/>
  <c r="G5683" i="53" s="1"/>
  <c r="G5684" i="53" s="1"/>
  <c r="G5685" i="53" s="1"/>
  <c r="G5686" i="53" s="1"/>
  <c r="G5687" i="53" s="1"/>
  <c r="G5688" i="53" s="1"/>
  <c r="G5689" i="53" s="1"/>
  <c r="G5690" i="53" s="1"/>
  <c r="G5691" i="53" s="1"/>
  <c r="G5692" i="53" s="1"/>
  <c r="G5693" i="53" s="1"/>
  <c r="G5694" i="53" s="1"/>
  <c r="G5695" i="53" s="1"/>
  <c r="G5696" i="53" s="1"/>
  <c r="G5697" i="53" s="1"/>
  <c r="G5698" i="53" s="1"/>
  <c r="G5699" i="53" s="1"/>
  <c r="G5700" i="53" s="1"/>
  <c r="G5701" i="53" s="1"/>
  <c r="G5702" i="53" s="1"/>
  <c r="G5703" i="53" s="1"/>
  <c r="G5704" i="53" s="1"/>
  <c r="G5705" i="53" s="1"/>
  <c r="G5706" i="53" s="1"/>
  <c r="G5707" i="53" s="1"/>
  <c r="G5708" i="53" s="1"/>
  <c r="G5709" i="53" s="1"/>
  <c r="G5710" i="53" s="1"/>
  <c r="G5711" i="53" s="1"/>
  <c r="G5712" i="53" s="1"/>
  <c r="G5713" i="53" s="1"/>
  <c r="G5714" i="53" s="1"/>
  <c r="G5715" i="53" s="1"/>
  <c r="G5716" i="53" s="1"/>
  <c r="G5717" i="53" s="1"/>
  <c r="G5718" i="53" s="1"/>
  <c r="G5719" i="53" s="1"/>
  <c r="G5720" i="53" s="1"/>
  <c r="G5721" i="53" s="1"/>
  <c r="G5722" i="53" s="1"/>
  <c r="G5723" i="53" s="1"/>
  <c r="G5724" i="53" s="1"/>
  <c r="G5725" i="53" s="1"/>
  <c r="G5726" i="53" s="1"/>
  <c r="G5727" i="53" s="1"/>
  <c r="G5728" i="53" s="1"/>
  <c r="G5729" i="53" s="1"/>
  <c r="G5730" i="53" s="1"/>
  <c r="G5731" i="53" s="1"/>
  <c r="G5732" i="53" s="1"/>
  <c r="G5733" i="53" s="1"/>
  <c r="G5734" i="53" s="1"/>
  <c r="G5735" i="53" s="1"/>
  <c r="G5736" i="53" s="1"/>
  <c r="G5737" i="53" s="1"/>
  <c r="G5738" i="53" s="1"/>
  <c r="G5739" i="53" s="1"/>
  <c r="G5740" i="53" s="1"/>
  <c r="G5741" i="53" s="1"/>
  <c r="G5742" i="53" s="1"/>
  <c r="G5743" i="53" s="1"/>
  <c r="G5744" i="53" s="1"/>
  <c r="G5745" i="53" s="1"/>
  <c r="G5746" i="53" s="1"/>
  <c r="G5747" i="53" s="1"/>
  <c r="G5748" i="53" s="1"/>
  <c r="G5749" i="53" s="1"/>
  <c r="G5750" i="53" s="1"/>
  <c r="G5751" i="53" s="1"/>
  <c r="G5752" i="53" s="1"/>
  <c r="G5753" i="53" s="1"/>
  <c r="G5754" i="53" s="1"/>
  <c r="G5755" i="53" s="1"/>
  <c r="G5756" i="53" s="1"/>
  <c r="G5757" i="53" s="1"/>
  <c r="G5758" i="53" s="1"/>
  <c r="G5759" i="53" s="1"/>
  <c r="G5760" i="53" s="1"/>
  <c r="G5761" i="53" s="1"/>
  <c r="G5762" i="53" s="1"/>
  <c r="G5763" i="53" s="1"/>
  <c r="G5764" i="53" s="1"/>
  <c r="G5765" i="53" s="1"/>
  <c r="G5766" i="53" s="1"/>
  <c r="G5767" i="53" s="1"/>
  <c r="G5768" i="53" s="1"/>
  <c r="G5769" i="53" s="1"/>
  <c r="G5770" i="53" s="1"/>
  <c r="G5771" i="53" s="1"/>
  <c r="G5772" i="53" s="1"/>
  <c r="G5773" i="53" s="1"/>
  <c r="G5774" i="53" s="1"/>
  <c r="G5775" i="53" s="1"/>
  <c r="G5776" i="53" s="1"/>
  <c r="G5777" i="53" s="1"/>
  <c r="G5778" i="53" s="1"/>
  <c r="G5779" i="53" s="1"/>
  <c r="G5780" i="53" s="1"/>
  <c r="G5781" i="53" s="1"/>
  <c r="G5782" i="53" s="1"/>
  <c r="G5783" i="53" s="1"/>
  <c r="G5784" i="53" s="1"/>
  <c r="G5785" i="53" s="1"/>
  <c r="G5786" i="53" s="1"/>
  <c r="G5787" i="53" s="1"/>
  <c r="G5788" i="53" s="1"/>
  <c r="G5789" i="53" s="1"/>
  <c r="G5790" i="53" s="1"/>
  <c r="G5791" i="53" s="1"/>
  <c r="G5792" i="53" s="1"/>
  <c r="G5793" i="53" s="1"/>
  <c r="G5794" i="53" s="1"/>
  <c r="G5795" i="53" s="1"/>
  <c r="G5796" i="53" s="1"/>
  <c r="G5797" i="53" s="1"/>
  <c r="G5798" i="53" s="1"/>
  <c r="G5799" i="53" s="1"/>
  <c r="G5800" i="53" s="1"/>
  <c r="G5801" i="53" s="1"/>
  <c r="G5802" i="53" s="1"/>
  <c r="G5803" i="53" s="1"/>
  <c r="G5804" i="53" s="1"/>
  <c r="G5805" i="53" s="1"/>
  <c r="G5806" i="53" s="1"/>
  <c r="G5807" i="53" s="1"/>
  <c r="G5808" i="53" s="1"/>
  <c r="G5809" i="53" s="1"/>
  <c r="G5810" i="53" s="1"/>
  <c r="G5811" i="53" s="1"/>
  <c r="G5812" i="53" s="1"/>
  <c r="G5813" i="53" s="1"/>
  <c r="G5814" i="53" s="1"/>
  <c r="G5815" i="53" s="1"/>
  <c r="G5816" i="53" s="1"/>
  <c r="G5817" i="53" s="1"/>
  <c r="G5818" i="53" s="1"/>
  <c r="G5819" i="53" s="1"/>
  <c r="G5820" i="53" s="1"/>
  <c r="G5821" i="53" s="1"/>
  <c r="G5822" i="53" s="1"/>
  <c r="G5823" i="53" s="1"/>
  <c r="G5824" i="53" s="1"/>
  <c r="G5825" i="53" s="1"/>
  <c r="G5826" i="53" s="1"/>
  <c r="G5827" i="53" s="1"/>
  <c r="G5828" i="53" s="1"/>
  <c r="G5829" i="53" s="1"/>
  <c r="G5830" i="53" s="1"/>
  <c r="G5831" i="53" s="1"/>
  <c r="G5832" i="53" s="1"/>
  <c r="G5833" i="53" s="1"/>
  <c r="G5834" i="53" s="1"/>
  <c r="G5835" i="53" s="1"/>
  <c r="G5836" i="53" s="1"/>
  <c r="G5837" i="53" s="1"/>
  <c r="G5838" i="53" s="1"/>
  <c r="G5839" i="53" s="1"/>
  <c r="G5840" i="53" s="1"/>
  <c r="G5841" i="53" s="1"/>
  <c r="G5842" i="53" s="1"/>
  <c r="G5843" i="53" s="1"/>
  <c r="G5844" i="53" s="1"/>
  <c r="G5845" i="53" s="1"/>
  <c r="G5846" i="53" s="1"/>
  <c r="G5847" i="53" s="1"/>
  <c r="G5848" i="53" s="1"/>
  <c r="G5849" i="53" s="1"/>
  <c r="G5850" i="53" s="1"/>
  <c r="G5851" i="53" s="1"/>
  <c r="G5852" i="53" s="1"/>
  <c r="G5853" i="53" s="1"/>
  <c r="G5854" i="53" s="1"/>
  <c r="G5855" i="53" s="1"/>
  <c r="G5856" i="53" s="1"/>
  <c r="G5857" i="53" s="1"/>
  <c r="G5858" i="53" s="1"/>
  <c r="G5859" i="53" s="1"/>
  <c r="G5860" i="53" s="1"/>
  <c r="G5861" i="53" s="1"/>
  <c r="G5862" i="53" s="1"/>
  <c r="G5863" i="53" s="1"/>
  <c r="G5864" i="53" s="1"/>
  <c r="G5865" i="53" s="1"/>
  <c r="G5866" i="53" s="1"/>
  <c r="G5867" i="53" s="1"/>
  <c r="G5868" i="53" s="1"/>
  <c r="G5869" i="53" s="1"/>
  <c r="G5870" i="53" s="1"/>
  <c r="G5871" i="53" s="1"/>
  <c r="G5872" i="53" s="1"/>
  <c r="G5873" i="53" s="1"/>
  <c r="G5874" i="53" s="1"/>
  <c r="G5875" i="53" s="1"/>
  <c r="G5876" i="53" s="1"/>
  <c r="G5877" i="53" s="1"/>
  <c r="G5878" i="53" s="1"/>
  <c r="G5879" i="53" s="1"/>
  <c r="G5880" i="53" s="1"/>
  <c r="G5881" i="53" s="1"/>
  <c r="G5882" i="53" s="1"/>
  <c r="G5883" i="53" s="1"/>
  <c r="G5884" i="53" s="1"/>
  <c r="G5885" i="53" s="1"/>
  <c r="G5886" i="53" s="1"/>
  <c r="G5887" i="53" s="1"/>
  <c r="G5888" i="53" s="1"/>
  <c r="G5889" i="53" s="1"/>
  <c r="G5890" i="53" s="1"/>
  <c r="G5891" i="53" s="1"/>
  <c r="G5892" i="53" s="1"/>
  <c r="G5893" i="53" s="1"/>
  <c r="G5894" i="53" s="1"/>
  <c r="G5895" i="53" s="1"/>
  <c r="G5896" i="53" s="1"/>
  <c r="G5897" i="53" s="1"/>
  <c r="G5898" i="53" s="1"/>
  <c r="G5899" i="53" s="1"/>
  <c r="G5900" i="53" s="1"/>
  <c r="G5901" i="53" s="1"/>
  <c r="G5902" i="53" s="1"/>
  <c r="G5903" i="53" s="1"/>
  <c r="G5904" i="53" s="1"/>
  <c r="G5905" i="53" s="1"/>
  <c r="G5906" i="53" s="1"/>
  <c r="G5907" i="53" s="1"/>
  <c r="G5908" i="53" s="1"/>
  <c r="G5909" i="53" s="1"/>
  <c r="G5910" i="53" s="1"/>
  <c r="G5911" i="53" s="1"/>
  <c r="G5912" i="53" s="1"/>
  <c r="G5913" i="53" s="1"/>
  <c r="G5914" i="53" s="1"/>
  <c r="G5915" i="53" s="1"/>
  <c r="G5916" i="53" s="1"/>
  <c r="G5917" i="53" s="1"/>
  <c r="G5918" i="53" s="1"/>
  <c r="G5919" i="53" s="1"/>
  <c r="G5920" i="53" s="1"/>
  <c r="G5921" i="53" s="1"/>
  <c r="G5922" i="53" s="1"/>
  <c r="G5923" i="53" s="1"/>
  <c r="G5924" i="53" s="1"/>
  <c r="G5925" i="53" s="1"/>
  <c r="G5926" i="53" s="1"/>
  <c r="G5927" i="53" s="1"/>
  <c r="G5928" i="53" s="1"/>
  <c r="G5929" i="53" s="1"/>
  <c r="G5930" i="53" s="1"/>
  <c r="G5931" i="53" s="1"/>
  <c r="G5932" i="53" s="1"/>
  <c r="G5933" i="53" s="1"/>
  <c r="G5934" i="53" s="1"/>
  <c r="G5935" i="53" s="1"/>
  <c r="G5936" i="53" s="1"/>
  <c r="G5937" i="53" s="1"/>
  <c r="G5938" i="53" s="1"/>
  <c r="G5939" i="53" s="1"/>
  <c r="G5940" i="53" s="1"/>
  <c r="G5941" i="53" s="1"/>
  <c r="G5942" i="53" s="1"/>
  <c r="G5943" i="53" s="1"/>
  <c r="G5944" i="53" s="1"/>
  <c r="G5945" i="53" s="1"/>
  <c r="G5946" i="53" s="1"/>
  <c r="G5947" i="53" s="1"/>
  <c r="G5948" i="53" s="1"/>
  <c r="G5949" i="53" s="1"/>
  <c r="G5950" i="53" s="1"/>
  <c r="G5951" i="53" s="1"/>
  <c r="G5952" i="53" s="1"/>
  <c r="G5953" i="53" s="1"/>
  <c r="G5954" i="53" s="1"/>
  <c r="G5955" i="53" s="1"/>
  <c r="G5956" i="53" s="1"/>
  <c r="G5957" i="53" s="1"/>
  <c r="G5958" i="53" s="1"/>
  <c r="G5959" i="53" s="1"/>
  <c r="G5960" i="53" s="1"/>
  <c r="G5961" i="53" s="1"/>
  <c r="G5962" i="53" s="1"/>
  <c r="G5963" i="53" s="1"/>
  <c r="G5964" i="53" s="1"/>
  <c r="G5965" i="53" s="1"/>
  <c r="G5966" i="53" s="1"/>
  <c r="G5967" i="53" s="1"/>
  <c r="G5968" i="53" s="1"/>
  <c r="G5969" i="53" s="1"/>
  <c r="G5970" i="53" s="1"/>
  <c r="G5971" i="53" s="1"/>
  <c r="G5972" i="53" s="1"/>
  <c r="G5973" i="53" s="1"/>
  <c r="G5974" i="53" s="1"/>
  <c r="G5975" i="53" s="1"/>
  <c r="G5976" i="53" s="1"/>
  <c r="G5977" i="53" s="1"/>
  <c r="G5978" i="53" s="1"/>
  <c r="G5979" i="53" s="1"/>
  <c r="G5980" i="53" s="1"/>
  <c r="G5981" i="53" s="1"/>
  <c r="G5982" i="53" s="1"/>
  <c r="G5983" i="53" s="1"/>
  <c r="G5984" i="53" s="1"/>
  <c r="G5985" i="53" s="1"/>
  <c r="G5986" i="53" s="1"/>
  <c r="G5987" i="53" s="1"/>
  <c r="G5988" i="53" s="1"/>
  <c r="G5989" i="53" s="1"/>
  <c r="G5990" i="53" s="1"/>
  <c r="G5991" i="53" s="1"/>
  <c r="G5992" i="53" s="1"/>
  <c r="G5993" i="53" s="1"/>
  <c r="G5994" i="53" s="1"/>
  <c r="G5995" i="53" s="1"/>
  <c r="G5996" i="53" s="1"/>
  <c r="G5997" i="53" s="1"/>
  <c r="G5998" i="53" s="1"/>
  <c r="G5999" i="53" s="1"/>
  <c r="G6000" i="53" s="1"/>
  <c r="G6001" i="53" s="1"/>
  <c r="G6002" i="53" s="1"/>
  <c r="G6003" i="53" s="1"/>
  <c r="G6004" i="53" s="1"/>
  <c r="G6005" i="53" s="1"/>
  <c r="G6006" i="53" s="1"/>
  <c r="G6007" i="53" s="1"/>
  <c r="G6008" i="53" s="1"/>
  <c r="G6009" i="53" s="1"/>
  <c r="G6010" i="53" s="1"/>
  <c r="G6011" i="53" s="1"/>
  <c r="G6012" i="53" s="1"/>
  <c r="G6013" i="53" s="1"/>
  <c r="G6014" i="53" s="1"/>
  <c r="G6015" i="53" s="1"/>
  <c r="G6016" i="53" s="1"/>
  <c r="G6017" i="53" s="1"/>
  <c r="G6018" i="53" s="1"/>
  <c r="G6019" i="53" s="1"/>
  <c r="G6020" i="53" s="1"/>
  <c r="G6021" i="53" s="1"/>
  <c r="G6022" i="53" s="1"/>
  <c r="G6023" i="53" s="1"/>
  <c r="G6024" i="53" s="1"/>
  <c r="G6025" i="53" s="1"/>
  <c r="G6026" i="53" s="1"/>
  <c r="G6027" i="53" s="1"/>
  <c r="G6028" i="53" s="1"/>
  <c r="G6029" i="53" s="1"/>
  <c r="G6030" i="53" s="1"/>
  <c r="G6031" i="53" s="1"/>
  <c r="G6032" i="53" s="1"/>
  <c r="G6033" i="53" s="1"/>
  <c r="G6034" i="53" s="1"/>
  <c r="G6035" i="53" s="1"/>
  <c r="G6036" i="53" s="1"/>
  <c r="G6037" i="53" s="1"/>
  <c r="G6038" i="53" s="1"/>
  <c r="G6039" i="53" s="1"/>
  <c r="G6040" i="53" s="1"/>
  <c r="G6041" i="53" s="1"/>
  <c r="G6042" i="53" s="1"/>
  <c r="G6043" i="53" s="1"/>
  <c r="G6044" i="53" s="1"/>
  <c r="G6045" i="53" s="1"/>
  <c r="G6046" i="53" s="1"/>
  <c r="G6047" i="53" s="1"/>
  <c r="G6048" i="53" s="1"/>
  <c r="G6049" i="53" s="1"/>
  <c r="G6050" i="53" s="1"/>
  <c r="G6051" i="53" s="1"/>
  <c r="G6052" i="53" s="1"/>
  <c r="G6053" i="53" s="1"/>
  <c r="G6054" i="53" s="1"/>
  <c r="G6055" i="53" s="1"/>
  <c r="G6056" i="53" s="1"/>
  <c r="G6057" i="53" s="1"/>
  <c r="G6058" i="53" s="1"/>
  <c r="G6059" i="53" s="1"/>
  <c r="G6060" i="53" s="1"/>
  <c r="G6061" i="53" s="1"/>
  <c r="G6062" i="53" s="1"/>
  <c r="G6063" i="53" s="1"/>
  <c r="G6064" i="53" s="1"/>
  <c r="G6065" i="53" s="1"/>
  <c r="G6066" i="53" s="1"/>
  <c r="G6067" i="53" s="1"/>
  <c r="G6068" i="53" s="1"/>
  <c r="G6069" i="53" s="1"/>
  <c r="G6070" i="53" s="1"/>
  <c r="G6071" i="53" s="1"/>
  <c r="G6072" i="53" s="1"/>
  <c r="G6073" i="53" s="1"/>
  <c r="G6074" i="53" s="1"/>
  <c r="G6075" i="53" s="1"/>
  <c r="G6076" i="53" s="1"/>
  <c r="G6077" i="53" s="1"/>
  <c r="G6078" i="53" s="1"/>
  <c r="G6079" i="53" s="1"/>
  <c r="G6080" i="53" s="1"/>
  <c r="G6081" i="53" s="1"/>
  <c r="G6082" i="53" s="1"/>
  <c r="G6083" i="53" s="1"/>
  <c r="G6084" i="53" s="1"/>
  <c r="G6085" i="53" s="1"/>
  <c r="G6086" i="53" s="1"/>
  <c r="G6087" i="53" s="1"/>
  <c r="G6088" i="53" s="1"/>
  <c r="G6089" i="53" s="1"/>
  <c r="G6090" i="53" s="1"/>
  <c r="G6091" i="53" s="1"/>
  <c r="G6092" i="53" s="1"/>
  <c r="G6093" i="53" s="1"/>
  <c r="G6094" i="53" s="1"/>
  <c r="G6095" i="53" s="1"/>
  <c r="G6096" i="53" s="1"/>
  <c r="G6097" i="53" s="1"/>
  <c r="G6098" i="53" s="1"/>
  <c r="G6099" i="53" s="1"/>
  <c r="G6100" i="53" s="1"/>
  <c r="G6101" i="53" s="1"/>
  <c r="G6102" i="53" s="1"/>
  <c r="G6103" i="53" s="1"/>
  <c r="G6104" i="53" s="1"/>
  <c r="G6105" i="53" s="1"/>
  <c r="G6106" i="53" s="1"/>
  <c r="G6107" i="53" s="1"/>
  <c r="G6108" i="53" s="1"/>
  <c r="G6109" i="53" s="1"/>
  <c r="G6110" i="53" s="1"/>
  <c r="G6111" i="53" s="1"/>
  <c r="G6112" i="53" s="1"/>
  <c r="G6113" i="53" s="1"/>
  <c r="G6114" i="53" s="1"/>
  <c r="G6115" i="53" s="1"/>
  <c r="G6116" i="53" s="1"/>
  <c r="G6117" i="53" s="1"/>
  <c r="G6118" i="53" s="1"/>
  <c r="G6119" i="53" s="1"/>
  <c r="G6120" i="53" s="1"/>
  <c r="G6121" i="53" s="1"/>
  <c r="G6122" i="53" s="1"/>
  <c r="G6123" i="53" s="1"/>
  <c r="G6124" i="53" s="1"/>
  <c r="G6125" i="53" s="1"/>
  <c r="G6126" i="53" s="1"/>
  <c r="G6127" i="53" s="1"/>
  <c r="G6128" i="53" s="1"/>
  <c r="G6129" i="53" s="1"/>
  <c r="G6130" i="53" s="1"/>
  <c r="G6131" i="53" s="1"/>
  <c r="G6132" i="53" s="1"/>
  <c r="G6133" i="53" s="1"/>
  <c r="G6134" i="53" s="1"/>
  <c r="G6135" i="53" s="1"/>
  <c r="G6136" i="53" s="1"/>
  <c r="G6137" i="53" s="1"/>
  <c r="G6138" i="53" s="1"/>
  <c r="G6139" i="53" s="1"/>
  <c r="G6140" i="53" s="1"/>
  <c r="G6141" i="53" s="1"/>
  <c r="G6142" i="53" s="1"/>
  <c r="G6143" i="53" s="1"/>
  <c r="G6144" i="53" s="1"/>
  <c r="G6145" i="53" s="1"/>
  <c r="G6146" i="53" s="1"/>
  <c r="G6147" i="53" s="1"/>
  <c r="G6148" i="53" s="1"/>
  <c r="G6149" i="53" s="1"/>
  <c r="G6150" i="53" s="1"/>
  <c r="G6151" i="53" s="1"/>
  <c r="G6152" i="53" s="1"/>
  <c r="G6153" i="53" s="1"/>
  <c r="G6154" i="53" s="1"/>
  <c r="G6155" i="53" s="1"/>
  <c r="G6156" i="53" s="1"/>
  <c r="G6157" i="53" s="1"/>
  <c r="G6158" i="53" s="1"/>
  <c r="G6159" i="53" s="1"/>
  <c r="G6160" i="53" s="1"/>
  <c r="G6161" i="53" s="1"/>
  <c r="G6162" i="53" s="1"/>
  <c r="G6163" i="53" s="1"/>
  <c r="G6164" i="53" s="1"/>
  <c r="G6165" i="53" s="1"/>
  <c r="G6166" i="53" s="1"/>
  <c r="G6167" i="53" s="1"/>
  <c r="G6168" i="53" s="1"/>
  <c r="G6169" i="53" s="1"/>
  <c r="G6170" i="53" s="1"/>
  <c r="G6171" i="53" s="1"/>
  <c r="G6172" i="53" s="1"/>
  <c r="G6173" i="53" s="1"/>
  <c r="G6174" i="53" s="1"/>
  <c r="G6175" i="53" s="1"/>
  <c r="G6176" i="53" s="1"/>
  <c r="G6177" i="53" s="1"/>
  <c r="G6178" i="53" s="1"/>
  <c r="G6179" i="53" s="1"/>
  <c r="G6180" i="53" s="1"/>
  <c r="G6181" i="53" s="1"/>
  <c r="G6182" i="53" s="1"/>
  <c r="G6183" i="53" s="1"/>
  <c r="G6184" i="53" s="1"/>
  <c r="G6185" i="53" s="1"/>
  <c r="G6186" i="53" s="1"/>
  <c r="G6187" i="53" s="1"/>
  <c r="G6188" i="53" s="1"/>
  <c r="G6189" i="53" s="1"/>
  <c r="G6190" i="53" s="1"/>
  <c r="G6191" i="53" s="1"/>
  <c r="G6192" i="53" s="1"/>
  <c r="G6193" i="53" s="1"/>
  <c r="G6194" i="53" s="1"/>
  <c r="G6195" i="53" s="1"/>
  <c r="G6196" i="53" s="1"/>
  <c r="G6197" i="53" s="1"/>
  <c r="G6198" i="53" s="1"/>
  <c r="G6199" i="53" s="1"/>
  <c r="G6200" i="53" s="1"/>
  <c r="G6201" i="53" s="1"/>
  <c r="G6202" i="53" s="1"/>
  <c r="G6203" i="53" s="1"/>
  <c r="G6204" i="53" s="1"/>
  <c r="G6205" i="53" s="1"/>
  <c r="G6206" i="53" s="1"/>
  <c r="G6207" i="53" s="1"/>
  <c r="G6208" i="53" s="1"/>
  <c r="G6209" i="53" s="1"/>
  <c r="G6210" i="53" s="1"/>
  <c r="G6211" i="53" s="1"/>
  <c r="G6212" i="53" s="1"/>
  <c r="G6213" i="53" s="1"/>
  <c r="G6214" i="53" s="1"/>
  <c r="G6215" i="53" s="1"/>
  <c r="G6216" i="53" s="1"/>
  <c r="G6217" i="53" s="1"/>
  <c r="G6218" i="53" s="1"/>
  <c r="G6219" i="53" s="1"/>
  <c r="G6220" i="53" s="1"/>
  <c r="G6221" i="53" s="1"/>
  <c r="G6222" i="53" s="1"/>
  <c r="G6223" i="53" s="1"/>
  <c r="G6224" i="53" s="1"/>
  <c r="G6225" i="53" s="1"/>
  <c r="G6226" i="53" s="1"/>
  <c r="G6227" i="53" s="1"/>
  <c r="G6228" i="53" s="1"/>
  <c r="G6229" i="53" s="1"/>
  <c r="G6230" i="53" s="1"/>
  <c r="G6231" i="53" s="1"/>
  <c r="G6232" i="53" s="1"/>
  <c r="G6233" i="53" s="1"/>
  <c r="G6234" i="53" s="1"/>
  <c r="G6235" i="53" s="1"/>
  <c r="G6236" i="53" s="1"/>
  <c r="G6237" i="53" s="1"/>
  <c r="G6238" i="53" s="1"/>
  <c r="G6239" i="53" s="1"/>
  <c r="G6240" i="53" s="1"/>
  <c r="G6241" i="53" s="1"/>
  <c r="G6242" i="53" s="1"/>
  <c r="G6243" i="53" s="1"/>
  <c r="G6244" i="53" s="1"/>
  <c r="G6245" i="53" s="1"/>
  <c r="G6246" i="53" s="1"/>
  <c r="G6247" i="53" s="1"/>
  <c r="G6248" i="53" s="1"/>
  <c r="G6249" i="53" s="1"/>
  <c r="G6250" i="53" s="1"/>
  <c r="G6251" i="53" s="1"/>
  <c r="G6252" i="53" s="1"/>
  <c r="G6253" i="53" s="1"/>
  <c r="G6254" i="53" s="1"/>
  <c r="G6255" i="53" s="1"/>
  <c r="G6256" i="53" s="1"/>
  <c r="G6257" i="53" s="1"/>
  <c r="G6258" i="53" s="1"/>
  <c r="G6259" i="53" s="1"/>
  <c r="G6260" i="53" s="1"/>
  <c r="G6261" i="53" s="1"/>
  <c r="G6262" i="53" s="1"/>
  <c r="G6263" i="53" s="1"/>
  <c r="G6264" i="53" s="1"/>
  <c r="G6265" i="53" s="1"/>
  <c r="G6266" i="53" s="1"/>
  <c r="G6267" i="53" s="1"/>
  <c r="G6268" i="53" s="1"/>
  <c r="G6269" i="53" s="1"/>
  <c r="G6270" i="53" s="1"/>
  <c r="G6271" i="53" s="1"/>
  <c r="G6272" i="53" s="1"/>
  <c r="G6273" i="53" s="1"/>
  <c r="G6274" i="53" s="1"/>
  <c r="G6275" i="53" s="1"/>
  <c r="G6276" i="53" s="1"/>
  <c r="G6277" i="53" s="1"/>
  <c r="G6278" i="53" s="1"/>
  <c r="G6279" i="53" s="1"/>
  <c r="G6280" i="53" s="1"/>
  <c r="G6281" i="53" s="1"/>
  <c r="G6282" i="53" s="1"/>
  <c r="G6283" i="53" s="1"/>
  <c r="G6284" i="53" s="1"/>
  <c r="G6285" i="53" s="1"/>
  <c r="G6286" i="53" s="1"/>
  <c r="G6287" i="53" s="1"/>
  <c r="G6288" i="53" s="1"/>
  <c r="G6289" i="53" s="1"/>
  <c r="G6290" i="53" s="1"/>
  <c r="G6291" i="53" s="1"/>
  <c r="G6292" i="53" s="1"/>
  <c r="G6293" i="53" s="1"/>
  <c r="G6294" i="53" s="1"/>
  <c r="G6295" i="53" s="1"/>
  <c r="G6296" i="53" s="1"/>
  <c r="G6297" i="53" s="1"/>
  <c r="G6298" i="53" s="1"/>
  <c r="G6299" i="53" s="1"/>
  <c r="G6300" i="53" s="1"/>
  <c r="G6301" i="53" s="1"/>
  <c r="G6302" i="53" s="1"/>
  <c r="G6303" i="53" s="1"/>
  <c r="G6304" i="53" s="1"/>
  <c r="G6305" i="53" s="1"/>
  <c r="G6306" i="53" s="1"/>
  <c r="G6307" i="53" s="1"/>
  <c r="G6308" i="53" s="1"/>
  <c r="G6309" i="53" s="1"/>
  <c r="G6310" i="53" s="1"/>
  <c r="G6311" i="53" s="1"/>
  <c r="G6312" i="53" s="1"/>
  <c r="G6313" i="53" s="1"/>
  <c r="G6314" i="53" s="1"/>
  <c r="G6315" i="53" s="1"/>
  <c r="G6316" i="53" s="1"/>
  <c r="G6317" i="53" s="1"/>
  <c r="G6318" i="53" s="1"/>
  <c r="G6319" i="53" s="1"/>
  <c r="G6320" i="53" s="1"/>
  <c r="G6321" i="53" s="1"/>
  <c r="G6322" i="53" s="1"/>
  <c r="G6323" i="53" s="1"/>
  <c r="G6324" i="53" s="1"/>
  <c r="G6325" i="53" s="1"/>
  <c r="G6326" i="53" s="1"/>
  <c r="G6327" i="53" s="1"/>
  <c r="G6328" i="53" s="1"/>
  <c r="G6329" i="53" s="1"/>
  <c r="G6330" i="53" s="1"/>
  <c r="G6331" i="53" s="1"/>
  <c r="G6332" i="53" s="1"/>
  <c r="G6333" i="53" s="1"/>
  <c r="G6334" i="53" s="1"/>
  <c r="G6335" i="53" s="1"/>
  <c r="G6336" i="53" s="1"/>
  <c r="G6337" i="53" s="1"/>
  <c r="G6338" i="53" s="1"/>
  <c r="G6339" i="53" s="1"/>
  <c r="G6340" i="53" s="1"/>
  <c r="G6341" i="53" s="1"/>
  <c r="G6342" i="53" s="1"/>
  <c r="G6343" i="53" s="1"/>
  <c r="G6344" i="53" s="1"/>
  <c r="G6345" i="53" s="1"/>
  <c r="G6346" i="53" s="1"/>
  <c r="G6347" i="53" s="1"/>
  <c r="G6348" i="53" s="1"/>
  <c r="G6349" i="53" s="1"/>
  <c r="G6350" i="53" s="1"/>
  <c r="G6351" i="53" s="1"/>
  <c r="G6352" i="53" s="1"/>
  <c r="G6353" i="53" s="1"/>
  <c r="G6354" i="53" s="1"/>
  <c r="G6355" i="53" s="1"/>
  <c r="G6356" i="53" s="1"/>
  <c r="G6357" i="53" s="1"/>
  <c r="G6358" i="53" s="1"/>
  <c r="G6359" i="53" s="1"/>
  <c r="G6360" i="53" s="1"/>
  <c r="G6361" i="53" s="1"/>
  <c r="G6362" i="53" s="1"/>
  <c r="G6363" i="53" s="1"/>
  <c r="G6364" i="53" s="1"/>
  <c r="G6365" i="53" s="1"/>
  <c r="G6366" i="53" s="1"/>
  <c r="G6367" i="53" s="1"/>
  <c r="G6368" i="53" s="1"/>
  <c r="G6369" i="53" s="1"/>
  <c r="G6370" i="53" s="1"/>
  <c r="G6371" i="53" s="1"/>
  <c r="G6372" i="53" s="1"/>
  <c r="G6373" i="53" s="1"/>
  <c r="G6374" i="53" s="1"/>
  <c r="G6375" i="53" s="1"/>
  <c r="G6376" i="53" s="1"/>
  <c r="G6377" i="53" s="1"/>
  <c r="G6378" i="53" s="1"/>
  <c r="G6379" i="53" s="1"/>
  <c r="G6380" i="53" s="1"/>
  <c r="G6381" i="53" s="1"/>
  <c r="G6382" i="53" s="1"/>
  <c r="G6383" i="53" s="1"/>
  <c r="G6384" i="53" s="1"/>
  <c r="G6385" i="53" s="1"/>
  <c r="G6386" i="53" s="1"/>
  <c r="G6387" i="53" s="1"/>
  <c r="G6388" i="53" s="1"/>
  <c r="G6389" i="53" s="1"/>
  <c r="G6390" i="53" s="1"/>
  <c r="G6391" i="53" s="1"/>
  <c r="G6392" i="53" s="1"/>
  <c r="G6393" i="53" s="1"/>
  <c r="G6394" i="53" s="1"/>
  <c r="G6395" i="53" s="1"/>
  <c r="G6396" i="53" s="1"/>
  <c r="G6397" i="53" s="1"/>
  <c r="G6398" i="53" s="1"/>
  <c r="G6399" i="53" s="1"/>
  <c r="G6400" i="53" s="1"/>
  <c r="G6401" i="53" s="1"/>
  <c r="G6402" i="53" s="1"/>
  <c r="G6403" i="53" s="1"/>
  <c r="G6404" i="53" s="1"/>
  <c r="G6405" i="53" s="1"/>
  <c r="G6406" i="53" s="1"/>
  <c r="G6407" i="53" s="1"/>
  <c r="G6408" i="53" s="1"/>
  <c r="G6409" i="53" s="1"/>
  <c r="G6410" i="53" s="1"/>
  <c r="G6411" i="53" s="1"/>
  <c r="G6412" i="53" s="1"/>
  <c r="G6413" i="53" s="1"/>
  <c r="G6414" i="53" s="1"/>
  <c r="G6415" i="53" s="1"/>
  <c r="G6416" i="53" s="1"/>
  <c r="G6417" i="53" s="1"/>
  <c r="G6418" i="53" s="1"/>
  <c r="G6419" i="53" s="1"/>
  <c r="G6420" i="53" s="1"/>
  <c r="G6421" i="53" s="1"/>
  <c r="G6422" i="53" s="1"/>
  <c r="G6423" i="53" s="1"/>
  <c r="G6424" i="53" s="1"/>
  <c r="G6425" i="53" s="1"/>
  <c r="G6426" i="53" s="1"/>
  <c r="G6427" i="53" s="1"/>
  <c r="G6428" i="53" s="1"/>
  <c r="G6429" i="53" s="1"/>
  <c r="G6430" i="53" s="1"/>
  <c r="G6431" i="53" s="1"/>
  <c r="G6432" i="53" s="1"/>
  <c r="G6433" i="53" s="1"/>
  <c r="G6434" i="53" s="1"/>
  <c r="G6435" i="53" s="1"/>
  <c r="G6436" i="53" s="1"/>
  <c r="G6437" i="53" s="1"/>
  <c r="G6438" i="53" s="1"/>
  <c r="G6439" i="53" s="1"/>
  <c r="G6440" i="53" s="1"/>
  <c r="G6441" i="53" s="1"/>
  <c r="G6442" i="53" s="1"/>
  <c r="G6443" i="53" s="1"/>
  <c r="G6444" i="53" s="1"/>
  <c r="G6445" i="53" s="1"/>
  <c r="G6446" i="53" s="1"/>
  <c r="G6447" i="53" s="1"/>
  <c r="G6448" i="53" s="1"/>
  <c r="G6449" i="53" s="1"/>
  <c r="G6450" i="53" s="1"/>
  <c r="G6451" i="53" s="1"/>
  <c r="G6452" i="53" s="1"/>
  <c r="G6453" i="53" s="1"/>
  <c r="G6454" i="53" s="1"/>
  <c r="G6455" i="53" s="1"/>
  <c r="G6456" i="53" s="1"/>
  <c r="G6457" i="53" s="1"/>
  <c r="G6458" i="53" s="1"/>
  <c r="G6459" i="53" s="1"/>
  <c r="G6460" i="53" s="1"/>
  <c r="G6461" i="53" s="1"/>
  <c r="G6462" i="53" s="1"/>
  <c r="G6463" i="53" s="1"/>
  <c r="G6464" i="53" s="1"/>
  <c r="G6465" i="53" s="1"/>
  <c r="G6466" i="53" s="1"/>
  <c r="G6467" i="53" s="1"/>
  <c r="G6468" i="53" s="1"/>
  <c r="G6469" i="53" s="1"/>
  <c r="G6470" i="53" s="1"/>
  <c r="G6471" i="53" s="1"/>
  <c r="G6472" i="53" s="1"/>
  <c r="G6473" i="53" s="1"/>
  <c r="G6474" i="53" s="1"/>
  <c r="G6475" i="53" s="1"/>
  <c r="G6476" i="53" s="1"/>
  <c r="G6477" i="53" s="1"/>
  <c r="G6478" i="53" s="1"/>
  <c r="G6479" i="53" s="1"/>
  <c r="G6480" i="53" s="1"/>
  <c r="G6481" i="53" s="1"/>
  <c r="G6482" i="53" s="1"/>
  <c r="G6483" i="53" s="1"/>
  <c r="G6484" i="53" s="1"/>
  <c r="G6485" i="53" s="1"/>
  <c r="G6486" i="53" s="1"/>
  <c r="G6487" i="53" s="1"/>
  <c r="G6488" i="53" s="1"/>
  <c r="G6489" i="53" s="1"/>
  <c r="G6490" i="53" s="1"/>
  <c r="G6491" i="53" s="1"/>
  <c r="G6492" i="53" s="1"/>
  <c r="G6493" i="53" s="1"/>
  <c r="G6494" i="53" s="1"/>
  <c r="G6495" i="53" s="1"/>
  <c r="G6496" i="53" s="1"/>
  <c r="G6497" i="53" s="1"/>
  <c r="G6498" i="53" s="1"/>
  <c r="G6499" i="53" s="1"/>
  <c r="G6500" i="53" s="1"/>
  <c r="G6501" i="53" s="1"/>
  <c r="G6502" i="53" s="1"/>
  <c r="G6503" i="53" s="1"/>
  <c r="G6504" i="53" s="1"/>
  <c r="G6505" i="53" s="1"/>
  <c r="G6506" i="53" s="1"/>
  <c r="G6507" i="53" s="1"/>
  <c r="G6508" i="53" s="1"/>
  <c r="G6509" i="53" s="1"/>
  <c r="G6510" i="53" s="1"/>
  <c r="G6511" i="53" s="1"/>
  <c r="G6512" i="53" s="1"/>
  <c r="G6513" i="53" s="1"/>
  <c r="G6514" i="53" s="1"/>
  <c r="G6515" i="53" s="1"/>
  <c r="G6516" i="53" s="1"/>
  <c r="G6517" i="53" s="1"/>
  <c r="G6518" i="53" s="1"/>
  <c r="G6519" i="53" s="1"/>
  <c r="G6520" i="53" s="1"/>
  <c r="G6521" i="53" s="1"/>
  <c r="G6522" i="53" s="1"/>
  <c r="G6523" i="53" s="1"/>
  <c r="G6524" i="53" s="1"/>
  <c r="G6525" i="53" s="1"/>
  <c r="G6526" i="53" s="1"/>
  <c r="G6527" i="53" s="1"/>
  <c r="G6528" i="53" s="1"/>
  <c r="G6529" i="53" s="1"/>
  <c r="G6530" i="53" s="1"/>
  <c r="G6531" i="53" s="1"/>
  <c r="G6532" i="53" s="1"/>
  <c r="G6533" i="53" s="1"/>
  <c r="G6534" i="53" s="1"/>
  <c r="G6535" i="53" s="1"/>
  <c r="G6536" i="53" s="1"/>
  <c r="G6537" i="53" s="1"/>
  <c r="G6538" i="53" s="1"/>
  <c r="G6539" i="53" s="1"/>
  <c r="G6540" i="53" s="1"/>
  <c r="G6541" i="53" s="1"/>
  <c r="G6542" i="53" s="1"/>
  <c r="G6543" i="53" s="1"/>
  <c r="G6544" i="53" s="1"/>
  <c r="G6545" i="53" s="1"/>
  <c r="G6546" i="53" s="1"/>
  <c r="G6547" i="53" s="1"/>
  <c r="G6548" i="53" s="1"/>
  <c r="G6549" i="53" s="1"/>
  <c r="G6550" i="53" s="1"/>
  <c r="G6551" i="53" s="1"/>
  <c r="G6552" i="53" s="1"/>
  <c r="G6553" i="53" s="1"/>
  <c r="G6554" i="53" s="1"/>
  <c r="G6555" i="53" s="1"/>
  <c r="G6556" i="53" s="1"/>
  <c r="G6557" i="53" s="1"/>
  <c r="G6558" i="53" s="1"/>
  <c r="G6559" i="53" s="1"/>
  <c r="G6560" i="53" s="1"/>
  <c r="G6561" i="53" s="1"/>
  <c r="G6562" i="53" s="1"/>
  <c r="G6563" i="53" s="1"/>
  <c r="G6564" i="53" s="1"/>
  <c r="G6565" i="53" s="1"/>
  <c r="G6566" i="53" s="1"/>
  <c r="G6567" i="53" s="1"/>
  <c r="G6568" i="53" s="1"/>
  <c r="G6569" i="53" s="1"/>
  <c r="G6570" i="53" s="1"/>
  <c r="G6571" i="53" s="1"/>
  <c r="G6572" i="53" s="1"/>
  <c r="G6573" i="53" s="1"/>
  <c r="G6574" i="53" s="1"/>
  <c r="G6575" i="53" s="1"/>
  <c r="G6576" i="53" s="1"/>
  <c r="G6577" i="53" s="1"/>
  <c r="G6578" i="53" s="1"/>
  <c r="G6579" i="53" s="1"/>
  <c r="G6580" i="53" s="1"/>
  <c r="G6581" i="53" s="1"/>
  <c r="G6582" i="53" s="1"/>
  <c r="G6583" i="53" s="1"/>
  <c r="G6584" i="53" s="1"/>
  <c r="G6585" i="53" s="1"/>
  <c r="G6586" i="53" s="1"/>
  <c r="G6587" i="53" s="1"/>
  <c r="G6588" i="53" s="1"/>
  <c r="G6589" i="53" s="1"/>
  <c r="G6590" i="53" s="1"/>
  <c r="G6591" i="53" s="1"/>
  <c r="G6592" i="53" s="1"/>
  <c r="G6593" i="53" s="1"/>
  <c r="G6594" i="53" s="1"/>
  <c r="G6595" i="53" s="1"/>
  <c r="G6596" i="53" s="1"/>
  <c r="G6597" i="53" s="1"/>
  <c r="G6598" i="53" s="1"/>
  <c r="G6599" i="53" s="1"/>
  <c r="G6600" i="53" s="1"/>
  <c r="G6601" i="53" s="1"/>
  <c r="G6602" i="53" s="1"/>
  <c r="G6603" i="53" s="1"/>
  <c r="G6604" i="53" s="1"/>
  <c r="G6605" i="53" s="1"/>
  <c r="G6606" i="53" s="1"/>
  <c r="G6607" i="53" s="1"/>
  <c r="G6608" i="53" s="1"/>
  <c r="G6609" i="53" s="1"/>
  <c r="G6610" i="53" s="1"/>
  <c r="G6611" i="53" s="1"/>
  <c r="G6612" i="53" s="1"/>
  <c r="G6613" i="53" s="1"/>
  <c r="G6614" i="53" s="1"/>
  <c r="G6615" i="53" s="1"/>
  <c r="G6616" i="53" s="1"/>
  <c r="G6617" i="53" s="1"/>
  <c r="G6618" i="53" s="1"/>
  <c r="G6619" i="53" s="1"/>
  <c r="G6620" i="53" s="1"/>
  <c r="G6621" i="53" s="1"/>
  <c r="G6622" i="53" s="1"/>
  <c r="G6623" i="53" s="1"/>
  <c r="G6624" i="53" s="1"/>
  <c r="G6625" i="53" s="1"/>
  <c r="G6626" i="53" s="1"/>
  <c r="G6627" i="53" s="1"/>
  <c r="G6628" i="53" s="1"/>
  <c r="G6629" i="53" s="1"/>
  <c r="G6630" i="53" s="1"/>
  <c r="G6631" i="53" s="1"/>
  <c r="G6632" i="53" s="1"/>
  <c r="G6633" i="53" s="1"/>
  <c r="G6634" i="53" s="1"/>
  <c r="G6635" i="53" s="1"/>
  <c r="G6636" i="53" s="1"/>
  <c r="G6637" i="53" s="1"/>
  <c r="G6638" i="53" s="1"/>
  <c r="G6639" i="53" s="1"/>
  <c r="G6640" i="53" s="1"/>
  <c r="G6641" i="53" s="1"/>
  <c r="G6642" i="53" s="1"/>
  <c r="G6643" i="53" s="1"/>
  <c r="G6644" i="53" s="1"/>
  <c r="G6645" i="53" s="1"/>
  <c r="G6646" i="53" s="1"/>
  <c r="G6647" i="53" s="1"/>
  <c r="G6648" i="53" s="1"/>
  <c r="G6649" i="53" s="1"/>
  <c r="G6650" i="53" s="1"/>
  <c r="G6651" i="53" s="1"/>
  <c r="G6652" i="53" s="1"/>
  <c r="G6653" i="53" s="1"/>
  <c r="G6654" i="53" s="1"/>
  <c r="G6655" i="53" s="1"/>
  <c r="G6656" i="53" s="1"/>
  <c r="G6657" i="53" s="1"/>
  <c r="G6658" i="53" s="1"/>
  <c r="G6659" i="53" s="1"/>
  <c r="G6660" i="53" s="1"/>
  <c r="G6661" i="53" s="1"/>
  <c r="G6662" i="53" s="1"/>
  <c r="G6663" i="53" s="1"/>
  <c r="G6664" i="53" s="1"/>
  <c r="G6665" i="53" s="1"/>
  <c r="G6666" i="53" s="1"/>
  <c r="G6667" i="53" s="1"/>
  <c r="G6668" i="53" s="1"/>
  <c r="G6669" i="53" s="1"/>
  <c r="G6670" i="53" s="1"/>
  <c r="G6671" i="53" s="1"/>
  <c r="G6672" i="53" s="1"/>
  <c r="G6673" i="53" s="1"/>
  <c r="G6674" i="53" s="1"/>
  <c r="G6675" i="53" s="1"/>
  <c r="G6676" i="53" s="1"/>
  <c r="G6677" i="53" s="1"/>
  <c r="G6678" i="53" s="1"/>
  <c r="G6679" i="53" s="1"/>
  <c r="G6680" i="53" s="1"/>
  <c r="G6681" i="53" s="1"/>
  <c r="G6682" i="53" s="1"/>
  <c r="G6683" i="53" s="1"/>
  <c r="G6684" i="53" s="1"/>
  <c r="G6685" i="53" s="1"/>
  <c r="G6686" i="53" s="1"/>
  <c r="G6687" i="53" s="1"/>
  <c r="G6688" i="53" s="1"/>
  <c r="G6689" i="53" s="1"/>
  <c r="G6690" i="53" s="1"/>
  <c r="G6691" i="53" s="1"/>
  <c r="G6692" i="53" s="1"/>
  <c r="G6693" i="53" s="1"/>
  <c r="G6694" i="53" s="1"/>
  <c r="G6695" i="53" s="1"/>
  <c r="G6696" i="53" s="1"/>
  <c r="G6697" i="53" s="1"/>
  <c r="G6698" i="53" s="1"/>
  <c r="G6699" i="53" s="1"/>
  <c r="G6700" i="53" s="1"/>
  <c r="G6701" i="53" s="1"/>
  <c r="G6702" i="53" s="1"/>
  <c r="G6703" i="53" s="1"/>
  <c r="G6704" i="53" s="1"/>
  <c r="G6705" i="53" s="1"/>
  <c r="G6706" i="53" s="1"/>
  <c r="G6707" i="53" s="1"/>
  <c r="G6708" i="53" s="1"/>
  <c r="G6709" i="53" s="1"/>
  <c r="G6710" i="53" s="1"/>
  <c r="G6711" i="53" s="1"/>
  <c r="G6712" i="53" s="1"/>
  <c r="G6713" i="53" s="1"/>
  <c r="G6714" i="53" s="1"/>
  <c r="G6715" i="53" s="1"/>
  <c r="G6716" i="53" s="1"/>
  <c r="G6717" i="53" s="1"/>
  <c r="G6718" i="53" s="1"/>
  <c r="G6719" i="53" s="1"/>
  <c r="G6720" i="53" s="1"/>
  <c r="G6721" i="53" s="1"/>
  <c r="G6722" i="53" s="1"/>
  <c r="G6723" i="53" s="1"/>
  <c r="G6724" i="53" s="1"/>
  <c r="G6725" i="53" s="1"/>
  <c r="G6726" i="53" s="1"/>
  <c r="G6727" i="53" s="1"/>
  <c r="G6728" i="53" s="1"/>
  <c r="G6729" i="53" s="1"/>
  <c r="G6730" i="53" s="1"/>
  <c r="G6731" i="53" s="1"/>
  <c r="G6732" i="53" s="1"/>
  <c r="G6733" i="53" s="1"/>
  <c r="G6734" i="53" s="1"/>
  <c r="G6735" i="53" s="1"/>
  <c r="G6736" i="53" s="1"/>
  <c r="G6737" i="53" s="1"/>
  <c r="G6738" i="53" s="1"/>
  <c r="G6739" i="53" s="1"/>
  <c r="G6740" i="53" s="1"/>
  <c r="G6741" i="53" s="1"/>
  <c r="G6742" i="53" s="1"/>
  <c r="G6743" i="53" s="1"/>
  <c r="G6744" i="53" s="1"/>
  <c r="G6745" i="53" s="1"/>
  <c r="G6746" i="53" s="1"/>
  <c r="G6747" i="53" s="1"/>
  <c r="G6748" i="53" s="1"/>
  <c r="G6749" i="53" s="1"/>
  <c r="G6750" i="53" s="1"/>
  <c r="G6751" i="53" s="1"/>
  <c r="G6752" i="53" s="1"/>
  <c r="G6753" i="53" s="1"/>
  <c r="G6754" i="53" s="1"/>
  <c r="G6755" i="53" s="1"/>
  <c r="G6756" i="53" s="1"/>
  <c r="G6757" i="53" s="1"/>
  <c r="G6758" i="53" s="1"/>
  <c r="G6759" i="53" s="1"/>
  <c r="G6760" i="53" s="1"/>
  <c r="G6761" i="53" s="1"/>
  <c r="G6762" i="53" s="1"/>
  <c r="G6763" i="53" s="1"/>
  <c r="G6764" i="53" s="1"/>
  <c r="G6765" i="53" s="1"/>
  <c r="G6766" i="53" s="1"/>
  <c r="G6767" i="53" s="1"/>
  <c r="G6768" i="53" s="1"/>
  <c r="G6769" i="53" s="1"/>
  <c r="G6770" i="53" s="1"/>
  <c r="G6771" i="53" s="1"/>
  <c r="G6772" i="53" s="1"/>
  <c r="G6773" i="53" s="1"/>
  <c r="G6774" i="53" s="1"/>
  <c r="G6775" i="53" s="1"/>
  <c r="G6776" i="53" s="1"/>
  <c r="G6777" i="53" s="1"/>
  <c r="G6778" i="53" s="1"/>
  <c r="G6779" i="53" s="1"/>
  <c r="G6780" i="53" s="1"/>
  <c r="G6781" i="53" s="1"/>
  <c r="G6782" i="53" s="1"/>
  <c r="G6783" i="53" s="1"/>
  <c r="G6784" i="53" s="1"/>
  <c r="G6785" i="53" s="1"/>
  <c r="G6786" i="53" s="1"/>
  <c r="G6787" i="53" s="1"/>
  <c r="G6788" i="53" s="1"/>
  <c r="G6789" i="53" s="1"/>
  <c r="G6790" i="53" s="1"/>
  <c r="G6791" i="53" s="1"/>
  <c r="G6792" i="53" s="1"/>
  <c r="G6793" i="53" s="1"/>
  <c r="G6794" i="53" s="1"/>
  <c r="G6795" i="53" s="1"/>
  <c r="G6796" i="53" s="1"/>
  <c r="G6797" i="53" s="1"/>
  <c r="G6798" i="53" s="1"/>
  <c r="G6799" i="53" s="1"/>
  <c r="G6800" i="53" s="1"/>
  <c r="G6801" i="53" s="1"/>
  <c r="G6802" i="53" s="1"/>
  <c r="G6803" i="53" s="1"/>
  <c r="G6804" i="53" s="1"/>
  <c r="G6805" i="53" s="1"/>
  <c r="G6806" i="53" s="1"/>
  <c r="G6807" i="53" s="1"/>
  <c r="G6808" i="53" s="1"/>
  <c r="G6809" i="53" s="1"/>
  <c r="G6810" i="53" s="1"/>
  <c r="G6811" i="53" s="1"/>
  <c r="G6812" i="53" s="1"/>
  <c r="G6813" i="53" s="1"/>
  <c r="G6814" i="53" s="1"/>
  <c r="G6815" i="53" s="1"/>
  <c r="G6816" i="53" s="1"/>
  <c r="G6817" i="53" s="1"/>
  <c r="G6818" i="53" s="1"/>
  <c r="G6819" i="53" s="1"/>
  <c r="G6820" i="53" s="1"/>
  <c r="G6821" i="53" s="1"/>
  <c r="G6822" i="53" s="1"/>
  <c r="G6823" i="53" s="1"/>
  <c r="G6824" i="53" s="1"/>
  <c r="G6825" i="53" s="1"/>
  <c r="G6826" i="53" s="1"/>
  <c r="G6827" i="53" s="1"/>
  <c r="G6828" i="53" s="1"/>
  <c r="G6829" i="53" s="1"/>
  <c r="G6830" i="53" s="1"/>
  <c r="G6831" i="53" s="1"/>
  <c r="G6832" i="53" s="1"/>
  <c r="G6833" i="53" s="1"/>
  <c r="G6834" i="53" s="1"/>
  <c r="G6835" i="53" s="1"/>
  <c r="G6836" i="53" s="1"/>
  <c r="G6837" i="53" s="1"/>
  <c r="G6838" i="53" s="1"/>
  <c r="G6839" i="53" s="1"/>
  <c r="G6840" i="53" s="1"/>
  <c r="G6841" i="53" s="1"/>
  <c r="G6842" i="53" s="1"/>
  <c r="G6843" i="53" s="1"/>
  <c r="G6844" i="53" s="1"/>
  <c r="G6845" i="53" s="1"/>
  <c r="G6846" i="53" s="1"/>
  <c r="G6847" i="53" s="1"/>
  <c r="G6848" i="53" s="1"/>
  <c r="G6849" i="53" s="1"/>
  <c r="G6850" i="53" s="1"/>
  <c r="G6851" i="53" s="1"/>
  <c r="G6852" i="53" s="1"/>
  <c r="G6853" i="53" s="1"/>
  <c r="G6854" i="53" s="1"/>
  <c r="G6855" i="53" s="1"/>
  <c r="G6856" i="53" s="1"/>
  <c r="G6857" i="53" s="1"/>
  <c r="G6858" i="53" s="1"/>
  <c r="G6859" i="53" s="1"/>
  <c r="G6860" i="53" s="1"/>
  <c r="G6861" i="53" s="1"/>
  <c r="G6862" i="53" s="1"/>
  <c r="G6863" i="53" s="1"/>
  <c r="G6864" i="53" s="1"/>
  <c r="G6865" i="53" s="1"/>
  <c r="G6866" i="53" s="1"/>
  <c r="G6867" i="53" s="1"/>
  <c r="G6868" i="53" s="1"/>
  <c r="G6869" i="53" s="1"/>
  <c r="G6870" i="53" s="1"/>
  <c r="G6871" i="53" s="1"/>
  <c r="G6872" i="53" s="1"/>
  <c r="G6873" i="53" s="1"/>
  <c r="G6874" i="53" s="1"/>
  <c r="G6875" i="53" s="1"/>
  <c r="G6876" i="53" s="1"/>
  <c r="G6877" i="53" s="1"/>
  <c r="G6878" i="53" s="1"/>
  <c r="G6879" i="53" s="1"/>
  <c r="G6880" i="53" s="1"/>
  <c r="G6881" i="53" s="1"/>
  <c r="G6882" i="53" s="1"/>
  <c r="G6883" i="53" s="1"/>
  <c r="G6884" i="53" s="1"/>
  <c r="G6885" i="53" s="1"/>
  <c r="G6886" i="53" s="1"/>
  <c r="G6887" i="53" s="1"/>
  <c r="G6888" i="53" s="1"/>
  <c r="G6889" i="53" s="1"/>
  <c r="G6890" i="53" s="1"/>
  <c r="G6891" i="53" s="1"/>
  <c r="G6892" i="53" s="1"/>
  <c r="G6893" i="53" s="1"/>
  <c r="G6894" i="53" s="1"/>
  <c r="G6895" i="53" s="1"/>
  <c r="G6896" i="53" s="1"/>
  <c r="G6897" i="53" s="1"/>
  <c r="G6898" i="53" s="1"/>
  <c r="G6899" i="53" s="1"/>
  <c r="G6900" i="53" s="1"/>
  <c r="G6901" i="53" s="1"/>
  <c r="G6902" i="53" s="1"/>
  <c r="G6903" i="53" s="1"/>
  <c r="G6904" i="53" s="1"/>
  <c r="G6905" i="53" s="1"/>
  <c r="G6906" i="53" s="1"/>
  <c r="G6907" i="53" s="1"/>
  <c r="G6908" i="53" s="1"/>
  <c r="G6909" i="53" s="1"/>
  <c r="G6910" i="53" s="1"/>
  <c r="G6911" i="53" s="1"/>
  <c r="G6912" i="53" s="1"/>
  <c r="G6913" i="53" s="1"/>
  <c r="G6914" i="53" s="1"/>
  <c r="G6915" i="53" s="1"/>
  <c r="G6916" i="53" s="1"/>
  <c r="G6917" i="53" s="1"/>
  <c r="G6918" i="53" s="1"/>
  <c r="G6919" i="53" s="1"/>
  <c r="G6920" i="53" s="1"/>
  <c r="G6921" i="53" s="1"/>
  <c r="G6922" i="53" s="1"/>
  <c r="G6923" i="53" s="1"/>
  <c r="G6924" i="53" s="1"/>
  <c r="G6925" i="53" s="1"/>
  <c r="G6926" i="53" s="1"/>
  <c r="G6927" i="53" s="1"/>
  <c r="G6928" i="53" s="1"/>
  <c r="G6929" i="53" s="1"/>
  <c r="G6930" i="53" s="1"/>
  <c r="G6931" i="53" s="1"/>
  <c r="G6932" i="53" s="1"/>
  <c r="G6933" i="53" s="1"/>
  <c r="G6934" i="53" s="1"/>
  <c r="G6935" i="53" s="1"/>
  <c r="G6936" i="53" s="1"/>
  <c r="G6937" i="53" s="1"/>
  <c r="G6938" i="53" s="1"/>
  <c r="G6939" i="53" s="1"/>
  <c r="G6940" i="53" s="1"/>
  <c r="G6941" i="53" s="1"/>
  <c r="G6942" i="53" s="1"/>
  <c r="G6943" i="53" s="1"/>
  <c r="G6944" i="53" s="1"/>
  <c r="G6945" i="53" s="1"/>
  <c r="G6946" i="53" s="1"/>
  <c r="G6947" i="53" s="1"/>
  <c r="G6948" i="53" s="1"/>
  <c r="G6949" i="53" s="1"/>
  <c r="G6950" i="53" s="1"/>
  <c r="G6951" i="53" s="1"/>
  <c r="G6952" i="53" s="1"/>
  <c r="G6953" i="53" s="1"/>
  <c r="G6954" i="53" s="1"/>
  <c r="G6955" i="53" s="1"/>
  <c r="G6956" i="53" s="1"/>
  <c r="G6957" i="53" s="1"/>
  <c r="G6958" i="53" s="1"/>
  <c r="G6959" i="53" s="1"/>
  <c r="G6960" i="53" s="1"/>
  <c r="G6961" i="53" s="1"/>
  <c r="G6962" i="53" s="1"/>
  <c r="G6963" i="53" s="1"/>
  <c r="G6964" i="53" s="1"/>
  <c r="G6965" i="53" s="1"/>
  <c r="G6966" i="53" s="1"/>
  <c r="G6967" i="53" s="1"/>
  <c r="G6968" i="53" s="1"/>
  <c r="G6969" i="53" s="1"/>
  <c r="G6970" i="53" s="1"/>
  <c r="G6971" i="53" s="1"/>
  <c r="G6972" i="53" s="1"/>
  <c r="G6973" i="53" s="1"/>
  <c r="G6974" i="53" s="1"/>
  <c r="G6975" i="53" s="1"/>
  <c r="G6976" i="53" s="1"/>
  <c r="G6977" i="53" s="1"/>
  <c r="G6978" i="53" s="1"/>
  <c r="G6979" i="53" s="1"/>
  <c r="G6980" i="53" s="1"/>
  <c r="G6981" i="53" s="1"/>
  <c r="G6982" i="53" s="1"/>
  <c r="G6983" i="53" s="1"/>
  <c r="G6984" i="53" s="1"/>
  <c r="G6985" i="53" s="1"/>
  <c r="G6986" i="53" s="1"/>
  <c r="G6987" i="53" s="1"/>
  <c r="G6988" i="53" s="1"/>
  <c r="G6989" i="53" s="1"/>
  <c r="G6990" i="53" s="1"/>
  <c r="G6991" i="53" s="1"/>
  <c r="G6992" i="53" s="1"/>
  <c r="G6993" i="53" s="1"/>
  <c r="G6994" i="53" s="1"/>
  <c r="G6995" i="53" s="1"/>
  <c r="G6996" i="53" s="1"/>
  <c r="G6997" i="53" s="1"/>
  <c r="G6998" i="53" s="1"/>
  <c r="G6999" i="53" s="1"/>
  <c r="G7000" i="53" s="1"/>
  <c r="G7001" i="53" s="1"/>
  <c r="G7002" i="53" s="1"/>
  <c r="G7003" i="53" s="1"/>
  <c r="G7004" i="53" s="1"/>
  <c r="G7005" i="53" s="1"/>
  <c r="G7006" i="53" s="1"/>
  <c r="G7007" i="53" s="1"/>
  <c r="G7008" i="53" s="1"/>
  <c r="G7009" i="53" s="1"/>
  <c r="G7010" i="53" s="1"/>
  <c r="G7011" i="53" s="1"/>
  <c r="G7012" i="53" s="1"/>
  <c r="G7013" i="53" s="1"/>
  <c r="G7014" i="53" s="1"/>
  <c r="G7015" i="53" s="1"/>
  <c r="G7016" i="53" s="1"/>
  <c r="G7017" i="53" s="1"/>
  <c r="G7018" i="53" s="1"/>
  <c r="G7019" i="53" s="1"/>
  <c r="G7020" i="53" s="1"/>
  <c r="G7021" i="53" s="1"/>
  <c r="G7022" i="53" s="1"/>
  <c r="G7023" i="53" s="1"/>
  <c r="G7024" i="53" s="1"/>
  <c r="G7025" i="53" s="1"/>
  <c r="G7026" i="53" s="1"/>
  <c r="G7027" i="53" s="1"/>
  <c r="G7028" i="53" s="1"/>
  <c r="G7029" i="53" s="1"/>
  <c r="G7030" i="53" s="1"/>
  <c r="G7031" i="53" s="1"/>
  <c r="G7032" i="53" s="1"/>
  <c r="G7033" i="53" s="1"/>
  <c r="G7034" i="53" s="1"/>
  <c r="G7035" i="53" s="1"/>
  <c r="G7036" i="53" s="1"/>
  <c r="G7037" i="53" s="1"/>
  <c r="G7038" i="53" s="1"/>
  <c r="G7039" i="53" s="1"/>
  <c r="G7040" i="53" s="1"/>
  <c r="G7041" i="53" s="1"/>
  <c r="G7042" i="53" s="1"/>
  <c r="G7043" i="53" s="1"/>
  <c r="G7044" i="53" s="1"/>
  <c r="G7045" i="53" s="1"/>
  <c r="G7046" i="53" s="1"/>
  <c r="G7047" i="53" s="1"/>
  <c r="G7048" i="53" s="1"/>
  <c r="G7049" i="53" s="1"/>
  <c r="G7050" i="53" s="1"/>
  <c r="G7051" i="53" s="1"/>
  <c r="G7052" i="53" s="1"/>
  <c r="G7053" i="53" s="1"/>
  <c r="G7054" i="53" s="1"/>
  <c r="G7055" i="53" s="1"/>
  <c r="G7056" i="53" s="1"/>
  <c r="G7057" i="53" s="1"/>
  <c r="G7058" i="53" s="1"/>
  <c r="G7059" i="53" s="1"/>
  <c r="G7060" i="53" s="1"/>
  <c r="G7061" i="53" s="1"/>
  <c r="G7062" i="53" s="1"/>
  <c r="G7063" i="53" s="1"/>
  <c r="G7064" i="53" s="1"/>
  <c r="G7065" i="53" s="1"/>
  <c r="G7066" i="53" s="1"/>
  <c r="G7067" i="53" s="1"/>
  <c r="G7068" i="53" s="1"/>
  <c r="G7069" i="53" s="1"/>
  <c r="G7070" i="53" s="1"/>
  <c r="G7071" i="53" s="1"/>
  <c r="G7072" i="53" s="1"/>
  <c r="G7073" i="53" s="1"/>
  <c r="G7074" i="53" s="1"/>
  <c r="G7075" i="53" s="1"/>
  <c r="G7076" i="53" s="1"/>
  <c r="G7077" i="53" s="1"/>
  <c r="G7078" i="53" s="1"/>
  <c r="G7079" i="53" s="1"/>
  <c r="G7080" i="53" s="1"/>
  <c r="G7081" i="53" s="1"/>
  <c r="G7082" i="53" s="1"/>
  <c r="G7083" i="53" s="1"/>
  <c r="G7084" i="53" s="1"/>
  <c r="G7085" i="53" s="1"/>
  <c r="G7086" i="53" s="1"/>
  <c r="G7087" i="53" s="1"/>
  <c r="G7088" i="53" s="1"/>
  <c r="G7089" i="53" s="1"/>
  <c r="G7090" i="53" s="1"/>
  <c r="G7091" i="53" s="1"/>
  <c r="G7092" i="53" s="1"/>
  <c r="G7093" i="53" s="1"/>
  <c r="G7094" i="53" s="1"/>
  <c r="G7095" i="53" s="1"/>
  <c r="G7096" i="53" s="1"/>
  <c r="G7097" i="53" s="1"/>
  <c r="G7098" i="53" s="1"/>
  <c r="G7099" i="53" s="1"/>
  <c r="G7100" i="53" s="1"/>
  <c r="G7101" i="53" s="1"/>
  <c r="G7102" i="53" s="1"/>
  <c r="G7103" i="53" s="1"/>
  <c r="G7104" i="53" s="1"/>
  <c r="G7105" i="53" s="1"/>
  <c r="G7106" i="53" s="1"/>
  <c r="G7107" i="53" s="1"/>
  <c r="G7108" i="53" s="1"/>
  <c r="G7109" i="53" s="1"/>
  <c r="G7110" i="53" s="1"/>
  <c r="G7111" i="53" s="1"/>
  <c r="G7112" i="53" s="1"/>
  <c r="G7113" i="53" s="1"/>
  <c r="G7114" i="53" s="1"/>
  <c r="G7115" i="53" s="1"/>
  <c r="G7116" i="53" s="1"/>
  <c r="G7117" i="53" s="1"/>
  <c r="G7118" i="53" s="1"/>
  <c r="G7119" i="53" s="1"/>
  <c r="G7120" i="53" s="1"/>
  <c r="G7121" i="53" s="1"/>
  <c r="G7122" i="53" s="1"/>
  <c r="G7123" i="53" s="1"/>
  <c r="G7124" i="53" s="1"/>
  <c r="G7125" i="53" s="1"/>
  <c r="G7126" i="53" s="1"/>
  <c r="G7127" i="53" s="1"/>
  <c r="G7128" i="53" s="1"/>
  <c r="G7129" i="53" s="1"/>
  <c r="G7130" i="53" s="1"/>
  <c r="G7131" i="53" s="1"/>
  <c r="G7132" i="53" s="1"/>
  <c r="G7133" i="53" s="1"/>
  <c r="G7134" i="53" s="1"/>
  <c r="G7135" i="53" s="1"/>
  <c r="G7136" i="53" s="1"/>
  <c r="G7137" i="53" s="1"/>
  <c r="G7138" i="53" s="1"/>
  <c r="G7139" i="53" s="1"/>
  <c r="G7140" i="53" s="1"/>
  <c r="G7141" i="53" s="1"/>
  <c r="G7142" i="53" s="1"/>
  <c r="G7143" i="53" s="1"/>
  <c r="G7144" i="53" s="1"/>
  <c r="G7145" i="53" s="1"/>
  <c r="G7146" i="53" s="1"/>
  <c r="G7147" i="53" s="1"/>
  <c r="G7148" i="53" s="1"/>
  <c r="G7149" i="53" s="1"/>
  <c r="G7150" i="53" s="1"/>
  <c r="G7151" i="53" s="1"/>
  <c r="G7152" i="53" s="1"/>
  <c r="G7153" i="53" s="1"/>
  <c r="G7154" i="53" s="1"/>
  <c r="G7155" i="53" s="1"/>
  <c r="G7156" i="53" s="1"/>
  <c r="G7157" i="53" s="1"/>
  <c r="G7158" i="53" s="1"/>
  <c r="G7159" i="53" s="1"/>
  <c r="G7160" i="53" s="1"/>
  <c r="G7161" i="53" s="1"/>
  <c r="G7162" i="53" s="1"/>
  <c r="G7163" i="53" s="1"/>
  <c r="G7164" i="53" s="1"/>
  <c r="G7165" i="53" s="1"/>
  <c r="G7166" i="53" s="1"/>
  <c r="G7167" i="53" s="1"/>
  <c r="G7168" i="53" s="1"/>
  <c r="G7169" i="53" s="1"/>
  <c r="G7170" i="53" s="1"/>
  <c r="G7171" i="53" s="1"/>
  <c r="G7172" i="53" s="1"/>
  <c r="G7173" i="53" s="1"/>
  <c r="G7174" i="53" s="1"/>
  <c r="G7175" i="53" s="1"/>
  <c r="G7176" i="53" s="1"/>
  <c r="G7177" i="53" s="1"/>
  <c r="G7178" i="53" s="1"/>
  <c r="G7179" i="53" s="1"/>
  <c r="G7180" i="53" s="1"/>
  <c r="G7181" i="53" s="1"/>
  <c r="G7182" i="53" s="1"/>
  <c r="G7183" i="53" s="1"/>
  <c r="G7184" i="53" s="1"/>
  <c r="G7185" i="53" s="1"/>
  <c r="G7186" i="53" s="1"/>
  <c r="G7187" i="53" s="1"/>
  <c r="G7188" i="53" s="1"/>
  <c r="G7189" i="53" s="1"/>
  <c r="G7190" i="53" s="1"/>
  <c r="G7191" i="53" s="1"/>
  <c r="G7192" i="53" s="1"/>
  <c r="G7193" i="53" s="1"/>
  <c r="G7194" i="53" s="1"/>
  <c r="G7195" i="53" s="1"/>
  <c r="G7196" i="53" s="1"/>
  <c r="G7197" i="53" s="1"/>
  <c r="G7198" i="53" s="1"/>
  <c r="G7199" i="53" s="1"/>
  <c r="G7200" i="53" s="1"/>
  <c r="G7201" i="53" s="1"/>
  <c r="G7202" i="53" s="1"/>
  <c r="G7203" i="53" s="1"/>
  <c r="G7204" i="53" s="1"/>
  <c r="G7205" i="53" s="1"/>
  <c r="G7206" i="53" s="1"/>
  <c r="G7207" i="53" s="1"/>
  <c r="G7208" i="53" s="1"/>
  <c r="G7209" i="53" s="1"/>
  <c r="G7210" i="53" s="1"/>
  <c r="G7211" i="53" s="1"/>
  <c r="G7212" i="53" s="1"/>
  <c r="G7213" i="53" s="1"/>
  <c r="G7214" i="53" s="1"/>
  <c r="G7215" i="53" s="1"/>
  <c r="G7216" i="53" s="1"/>
  <c r="G7217" i="53" s="1"/>
  <c r="G7218" i="53" s="1"/>
  <c r="G7219" i="53" s="1"/>
  <c r="G7220" i="53" s="1"/>
  <c r="G7221" i="53" s="1"/>
  <c r="G7222" i="53" s="1"/>
  <c r="G7223" i="53" s="1"/>
  <c r="G7224" i="53" s="1"/>
  <c r="G7225" i="53" s="1"/>
  <c r="G7226" i="53" s="1"/>
  <c r="G7227" i="53" s="1"/>
  <c r="G7228" i="53" s="1"/>
  <c r="G7229" i="53" s="1"/>
  <c r="G7230" i="53" s="1"/>
  <c r="G7231" i="53" s="1"/>
  <c r="G7232" i="53" s="1"/>
  <c r="G7233" i="53" s="1"/>
  <c r="G7234" i="53" s="1"/>
  <c r="G7235" i="53" s="1"/>
  <c r="G7236" i="53" s="1"/>
  <c r="G7237" i="53" s="1"/>
  <c r="G7238" i="53" s="1"/>
  <c r="G7239" i="53" s="1"/>
  <c r="G7240" i="53" s="1"/>
  <c r="G7241" i="53" s="1"/>
  <c r="G7242" i="53" s="1"/>
  <c r="G7243" i="53" s="1"/>
  <c r="G7244" i="53" s="1"/>
  <c r="G7245" i="53" s="1"/>
  <c r="G7246" i="53" s="1"/>
  <c r="G7247" i="53" s="1"/>
  <c r="G7248" i="53" s="1"/>
  <c r="G7249" i="53" s="1"/>
  <c r="G7250" i="53" s="1"/>
  <c r="G7251" i="53" s="1"/>
  <c r="G7252" i="53" s="1"/>
  <c r="G7253" i="53" s="1"/>
  <c r="G7254" i="53" s="1"/>
  <c r="G7255" i="53" s="1"/>
  <c r="G7256" i="53" s="1"/>
  <c r="G7257" i="53" s="1"/>
  <c r="G7258" i="53" s="1"/>
  <c r="G7259" i="53" s="1"/>
  <c r="G7260" i="53" s="1"/>
  <c r="G7261" i="53" s="1"/>
  <c r="G7262" i="53" s="1"/>
  <c r="G7263" i="53" s="1"/>
  <c r="G7264" i="53" s="1"/>
  <c r="G7265" i="53" s="1"/>
  <c r="G7266" i="53" s="1"/>
  <c r="G7267" i="53" s="1"/>
  <c r="G7268" i="53" s="1"/>
  <c r="G7269" i="53" s="1"/>
  <c r="G7270" i="53" s="1"/>
  <c r="G7271" i="53" s="1"/>
  <c r="G7272" i="53" s="1"/>
  <c r="G7273" i="53" s="1"/>
  <c r="G7274" i="53" s="1"/>
  <c r="G7275" i="53" s="1"/>
  <c r="G7276" i="53" s="1"/>
  <c r="G7277" i="53" s="1"/>
  <c r="G7278" i="53" s="1"/>
  <c r="G7279" i="53" s="1"/>
  <c r="G7280" i="53" s="1"/>
  <c r="G7281" i="53" s="1"/>
  <c r="G7282" i="53" s="1"/>
  <c r="G7283" i="53" s="1"/>
  <c r="G7284" i="53" s="1"/>
  <c r="G7285" i="53" s="1"/>
  <c r="G7286" i="53" s="1"/>
  <c r="G7287" i="53" s="1"/>
  <c r="G7288" i="53" s="1"/>
  <c r="G7289" i="53" s="1"/>
  <c r="G7290" i="53" s="1"/>
  <c r="G7291" i="53" s="1"/>
  <c r="G7292" i="53" s="1"/>
  <c r="G7293" i="53" s="1"/>
  <c r="G7294" i="53" s="1"/>
  <c r="G7295" i="53" s="1"/>
  <c r="G7296" i="53" s="1"/>
  <c r="G7297" i="53" s="1"/>
  <c r="G7298" i="53" s="1"/>
  <c r="G7299" i="53" s="1"/>
  <c r="G7300" i="53" s="1"/>
  <c r="G7301" i="53" s="1"/>
  <c r="G7302" i="53" s="1"/>
  <c r="G7303" i="53" s="1"/>
  <c r="G7304" i="53" s="1"/>
  <c r="G7305" i="53" s="1"/>
  <c r="G7306" i="53" s="1"/>
  <c r="G7307" i="53" s="1"/>
  <c r="G7308" i="53" s="1"/>
  <c r="G7309" i="53" s="1"/>
  <c r="G7310" i="53" s="1"/>
  <c r="G7311" i="53" s="1"/>
  <c r="G7312" i="53" s="1"/>
  <c r="G7313" i="53" s="1"/>
  <c r="G7314" i="53" s="1"/>
  <c r="G7315" i="53" s="1"/>
  <c r="G7316" i="53" s="1"/>
  <c r="G7317" i="53" s="1"/>
  <c r="G7318" i="53" s="1"/>
  <c r="G7319" i="53" s="1"/>
  <c r="G7320" i="53" s="1"/>
  <c r="G7321" i="53" s="1"/>
  <c r="G7322" i="53" s="1"/>
  <c r="G7323" i="53" s="1"/>
  <c r="G7324" i="53" s="1"/>
  <c r="G7325" i="53" s="1"/>
  <c r="G7326" i="53" s="1"/>
  <c r="G7327" i="53" s="1"/>
  <c r="G7328" i="53" s="1"/>
  <c r="G7329" i="53" s="1"/>
  <c r="G7330" i="53" s="1"/>
  <c r="G7331" i="53" s="1"/>
  <c r="G7332" i="53" s="1"/>
  <c r="G7333" i="53" s="1"/>
  <c r="G7334" i="53" s="1"/>
  <c r="G7335" i="53" s="1"/>
  <c r="G7336" i="53" s="1"/>
  <c r="G7337" i="53" s="1"/>
  <c r="G7338" i="53" s="1"/>
  <c r="G7339" i="53" s="1"/>
  <c r="G7340" i="53" s="1"/>
  <c r="G7341" i="53" s="1"/>
  <c r="G7342" i="53" s="1"/>
  <c r="G7343" i="53" s="1"/>
  <c r="G7344" i="53" s="1"/>
  <c r="G7345" i="53" s="1"/>
  <c r="G7346" i="53" s="1"/>
  <c r="G7347" i="53" s="1"/>
  <c r="G7348" i="53" s="1"/>
  <c r="G7349" i="53" s="1"/>
  <c r="G7350" i="53" s="1"/>
  <c r="G7351" i="53" s="1"/>
  <c r="G7352" i="53" s="1"/>
  <c r="G7353" i="53" s="1"/>
  <c r="G7354" i="53" s="1"/>
  <c r="G7355" i="53" s="1"/>
  <c r="G7356" i="53" s="1"/>
  <c r="G7357" i="53" s="1"/>
  <c r="G7358" i="53" s="1"/>
  <c r="G7359" i="53" s="1"/>
  <c r="G7360" i="53" s="1"/>
  <c r="G7361" i="53" s="1"/>
  <c r="G7362" i="53" s="1"/>
  <c r="G7363" i="53" s="1"/>
  <c r="G7364" i="53" s="1"/>
  <c r="G7365" i="53" s="1"/>
  <c r="G7366" i="53" s="1"/>
  <c r="G7367" i="53" s="1"/>
  <c r="G7368" i="53" s="1"/>
  <c r="G7369" i="53" s="1"/>
  <c r="G7370" i="53" s="1"/>
  <c r="G7371" i="53" s="1"/>
  <c r="G7372" i="53" s="1"/>
  <c r="G7373" i="53" s="1"/>
  <c r="G7374" i="53" s="1"/>
  <c r="G7375" i="53" s="1"/>
  <c r="G7376" i="53" s="1"/>
  <c r="G7377" i="53" s="1"/>
  <c r="G7378" i="53" s="1"/>
  <c r="G7379" i="53" s="1"/>
  <c r="G7380" i="53" s="1"/>
  <c r="G7381" i="53" s="1"/>
  <c r="G7382" i="53" s="1"/>
  <c r="G7383" i="53" s="1"/>
  <c r="G7384" i="53" s="1"/>
  <c r="G7385" i="53" s="1"/>
  <c r="G7386" i="53" s="1"/>
  <c r="G7387" i="53" s="1"/>
  <c r="G7388" i="53" s="1"/>
  <c r="G7389" i="53" s="1"/>
  <c r="G7390" i="53" s="1"/>
  <c r="G7391" i="53" s="1"/>
  <c r="G7392" i="53" s="1"/>
  <c r="G7393" i="53" s="1"/>
  <c r="G7394" i="53" s="1"/>
  <c r="G7395" i="53" s="1"/>
  <c r="G7396" i="53" s="1"/>
  <c r="G7397" i="53" s="1"/>
  <c r="G7398" i="53" s="1"/>
  <c r="G7399" i="53" s="1"/>
  <c r="G7400" i="53" s="1"/>
  <c r="G7401" i="53" s="1"/>
  <c r="G7402" i="53" s="1"/>
  <c r="G7403" i="53" s="1"/>
  <c r="G7404" i="53" s="1"/>
  <c r="G7405" i="53" s="1"/>
  <c r="G7406" i="53" s="1"/>
  <c r="G7407" i="53" s="1"/>
  <c r="G7408" i="53" s="1"/>
  <c r="G7409" i="53" s="1"/>
  <c r="G7410" i="53" s="1"/>
  <c r="G7411" i="53" s="1"/>
  <c r="G7412" i="53" s="1"/>
  <c r="G7413" i="53" s="1"/>
  <c r="G7414" i="53" s="1"/>
  <c r="G7415" i="53" s="1"/>
  <c r="G7416" i="53" s="1"/>
  <c r="G7417" i="53" s="1"/>
  <c r="G7418" i="53" s="1"/>
  <c r="G7419" i="53" s="1"/>
  <c r="G7420" i="53" s="1"/>
  <c r="G7421" i="53" s="1"/>
  <c r="G7422" i="53" s="1"/>
  <c r="G7423" i="53" s="1"/>
  <c r="G7424" i="53" s="1"/>
  <c r="G7425" i="53" s="1"/>
  <c r="G7426" i="53" s="1"/>
  <c r="G7427" i="53" s="1"/>
  <c r="G7428" i="53" s="1"/>
  <c r="G7429" i="53" s="1"/>
  <c r="G7430" i="53" s="1"/>
  <c r="G7431" i="53" s="1"/>
  <c r="G7432" i="53" s="1"/>
  <c r="G7433" i="53" s="1"/>
  <c r="G7434" i="53" s="1"/>
  <c r="G7435" i="53" s="1"/>
  <c r="G7436" i="53" s="1"/>
  <c r="G7437" i="53" s="1"/>
  <c r="G7438" i="53" s="1"/>
  <c r="G7439" i="53" s="1"/>
  <c r="G7440" i="53" s="1"/>
  <c r="G7441" i="53" s="1"/>
  <c r="G7442" i="53" s="1"/>
  <c r="G7443" i="53" s="1"/>
  <c r="G7444" i="53" s="1"/>
  <c r="G7445" i="53" s="1"/>
  <c r="G7446" i="53" s="1"/>
  <c r="G7447" i="53" s="1"/>
  <c r="G7448" i="53" s="1"/>
  <c r="G7449" i="53" s="1"/>
  <c r="G7450" i="53" s="1"/>
  <c r="G7451" i="53" s="1"/>
  <c r="G7452" i="53" s="1"/>
  <c r="G7453" i="53" s="1"/>
  <c r="G7454" i="53" s="1"/>
  <c r="G7455" i="53" s="1"/>
  <c r="G7456" i="53" s="1"/>
  <c r="G7457" i="53" s="1"/>
  <c r="G7458" i="53" s="1"/>
  <c r="G7459" i="53" s="1"/>
  <c r="G7460" i="53" s="1"/>
  <c r="G7461" i="53" s="1"/>
  <c r="G7462" i="53" s="1"/>
  <c r="G7463" i="53" s="1"/>
  <c r="G7464" i="53" s="1"/>
  <c r="G7465" i="53" s="1"/>
  <c r="G7466" i="53" s="1"/>
  <c r="G7467" i="53" s="1"/>
  <c r="G7468" i="53" s="1"/>
  <c r="G7469" i="53" s="1"/>
  <c r="G7470" i="53" s="1"/>
  <c r="G7471" i="53" s="1"/>
  <c r="G7472" i="53" s="1"/>
  <c r="G7473" i="53" s="1"/>
  <c r="G7474" i="53" s="1"/>
  <c r="G7475" i="53" s="1"/>
  <c r="G7476" i="53" s="1"/>
  <c r="G7477" i="53" s="1"/>
  <c r="G7478" i="53" s="1"/>
  <c r="G7479" i="53" s="1"/>
  <c r="G7480" i="53" s="1"/>
  <c r="G7481" i="53" s="1"/>
  <c r="G7482" i="53" s="1"/>
  <c r="G7483" i="53" s="1"/>
  <c r="G7484" i="53" s="1"/>
  <c r="G7485" i="53" s="1"/>
  <c r="G7486" i="53" s="1"/>
  <c r="G7487" i="53" s="1"/>
  <c r="G7488" i="53" s="1"/>
  <c r="G7489" i="53" s="1"/>
  <c r="G7490" i="53" s="1"/>
  <c r="G7491" i="53" s="1"/>
  <c r="G7492" i="53" s="1"/>
  <c r="G7493" i="53" s="1"/>
  <c r="G7494" i="53" s="1"/>
  <c r="G7495" i="53" s="1"/>
  <c r="G7496" i="53" s="1"/>
  <c r="G7497" i="53" s="1"/>
  <c r="G7498" i="53" s="1"/>
  <c r="G7499" i="53" s="1"/>
  <c r="G7500" i="53" s="1"/>
  <c r="G7501" i="53" s="1"/>
  <c r="G7502" i="53" s="1"/>
  <c r="G7503" i="53" s="1"/>
  <c r="G7504" i="53" s="1"/>
  <c r="G7505" i="53" s="1"/>
  <c r="G7506" i="53" s="1"/>
  <c r="G7507" i="53" s="1"/>
  <c r="G7508" i="53" s="1"/>
  <c r="G7509" i="53" s="1"/>
  <c r="G7510" i="53" s="1"/>
  <c r="G7511" i="53" s="1"/>
  <c r="G7512" i="53" s="1"/>
  <c r="G7513" i="53" s="1"/>
  <c r="G7514" i="53" s="1"/>
  <c r="G7515" i="53" s="1"/>
  <c r="G7516" i="53" s="1"/>
  <c r="G7517" i="53" s="1"/>
  <c r="G7518" i="53" s="1"/>
  <c r="G7519" i="53" s="1"/>
  <c r="G7520" i="53" s="1"/>
  <c r="G7521" i="53" s="1"/>
  <c r="G7522" i="53" s="1"/>
  <c r="G7523" i="53" s="1"/>
  <c r="G7524" i="53" s="1"/>
  <c r="G7525" i="53" s="1"/>
  <c r="G7526" i="53" s="1"/>
  <c r="G7527" i="53" s="1"/>
  <c r="G7528" i="53" s="1"/>
  <c r="G7529" i="53" s="1"/>
  <c r="G7530" i="53" s="1"/>
  <c r="G7531" i="53" s="1"/>
  <c r="G7532" i="53" s="1"/>
  <c r="G7533" i="53" s="1"/>
  <c r="G7534" i="53" s="1"/>
  <c r="G7535" i="53" s="1"/>
  <c r="G7536" i="53" s="1"/>
  <c r="G7537" i="53" s="1"/>
  <c r="G7538" i="53" s="1"/>
  <c r="G7539" i="53" s="1"/>
  <c r="G7540" i="53" s="1"/>
  <c r="G7541" i="53" s="1"/>
  <c r="G7542" i="53" s="1"/>
  <c r="G7543" i="53" s="1"/>
  <c r="G7544" i="53" s="1"/>
  <c r="G7545" i="53" s="1"/>
  <c r="G7546" i="53" s="1"/>
  <c r="G7547" i="53" s="1"/>
  <c r="G7548" i="53" s="1"/>
  <c r="G7549" i="53" s="1"/>
  <c r="G7550" i="53" s="1"/>
  <c r="G7551" i="53" s="1"/>
  <c r="G7552" i="53" s="1"/>
  <c r="G7553" i="53" s="1"/>
  <c r="G7554" i="53" s="1"/>
  <c r="G7555" i="53" s="1"/>
  <c r="G7556" i="53" s="1"/>
  <c r="G7557" i="53" s="1"/>
  <c r="G7558" i="53" s="1"/>
  <c r="G7559" i="53" s="1"/>
  <c r="G7560" i="53" s="1"/>
  <c r="G7561" i="53" s="1"/>
  <c r="G7562" i="53" s="1"/>
  <c r="G7563" i="53" s="1"/>
  <c r="G7564" i="53" s="1"/>
  <c r="G7565" i="53" s="1"/>
  <c r="G7566" i="53" s="1"/>
  <c r="G7567" i="53" s="1"/>
  <c r="G7568" i="53" s="1"/>
  <c r="G7569" i="53" s="1"/>
  <c r="G7570" i="53" s="1"/>
  <c r="G7571" i="53" s="1"/>
  <c r="G7572" i="53" s="1"/>
  <c r="G7573" i="53" s="1"/>
  <c r="G7574" i="53" s="1"/>
  <c r="G7575" i="53" s="1"/>
  <c r="G7576" i="53" s="1"/>
  <c r="G7577" i="53" s="1"/>
  <c r="G7578" i="53" s="1"/>
  <c r="G7579" i="53" s="1"/>
  <c r="G7580" i="53" s="1"/>
  <c r="G7581" i="53" s="1"/>
  <c r="G7582" i="53" s="1"/>
  <c r="G7583" i="53" s="1"/>
  <c r="G7584" i="53" s="1"/>
  <c r="G7585" i="53" s="1"/>
  <c r="G7586" i="53" s="1"/>
  <c r="G7587" i="53" s="1"/>
  <c r="G7588" i="53" s="1"/>
  <c r="G7589" i="53" s="1"/>
  <c r="G7590" i="53" s="1"/>
  <c r="G7591" i="53" s="1"/>
  <c r="G7592" i="53" s="1"/>
  <c r="G7593" i="53" s="1"/>
  <c r="G7594" i="53" s="1"/>
  <c r="G7595" i="53" s="1"/>
  <c r="G7596" i="53" s="1"/>
  <c r="G7597" i="53" s="1"/>
  <c r="G7598" i="53" s="1"/>
  <c r="G7599" i="53" s="1"/>
  <c r="G7600" i="53" s="1"/>
  <c r="G7601" i="53" s="1"/>
  <c r="G7602" i="53" s="1"/>
  <c r="G7603" i="53" s="1"/>
  <c r="G7604" i="53" s="1"/>
  <c r="G7605" i="53" s="1"/>
  <c r="G7606" i="53" s="1"/>
  <c r="G7607" i="53" s="1"/>
  <c r="G7608" i="53" s="1"/>
  <c r="G7609" i="53" s="1"/>
  <c r="G7610" i="53" s="1"/>
  <c r="G7611" i="53" s="1"/>
  <c r="G7612" i="53" s="1"/>
  <c r="G7613" i="53" s="1"/>
  <c r="G7614" i="53" s="1"/>
  <c r="G7615" i="53" s="1"/>
  <c r="G7616" i="53" s="1"/>
  <c r="G7617" i="53" s="1"/>
  <c r="G7618" i="53" s="1"/>
  <c r="G7619" i="53" s="1"/>
  <c r="G7620" i="53" s="1"/>
  <c r="G7621" i="53" s="1"/>
  <c r="G7622" i="53" s="1"/>
  <c r="G7623" i="53" s="1"/>
  <c r="G7624" i="53" s="1"/>
  <c r="G7625" i="53" s="1"/>
  <c r="G7626" i="53" s="1"/>
  <c r="G7627" i="53" s="1"/>
  <c r="G7628" i="53" s="1"/>
  <c r="G7629" i="53" s="1"/>
  <c r="G7630" i="53" s="1"/>
  <c r="G7631" i="53" s="1"/>
  <c r="G7632" i="53" s="1"/>
  <c r="G7633" i="53" s="1"/>
  <c r="G7634" i="53" s="1"/>
  <c r="G7635" i="53" s="1"/>
  <c r="G7636" i="53" s="1"/>
  <c r="G7637" i="53" s="1"/>
  <c r="G7638" i="53" s="1"/>
  <c r="G7639" i="53" s="1"/>
  <c r="G7640" i="53" s="1"/>
  <c r="G7641" i="53" s="1"/>
  <c r="G7642" i="53" s="1"/>
  <c r="G7643" i="53" s="1"/>
  <c r="G7644" i="53" s="1"/>
  <c r="G7645" i="53" s="1"/>
  <c r="G7646" i="53" s="1"/>
  <c r="G7647" i="53" s="1"/>
  <c r="G7648" i="53" s="1"/>
  <c r="G7649" i="53" s="1"/>
  <c r="G7650" i="53" s="1"/>
  <c r="G7651" i="53" s="1"/>
  <c r="G7652" i="53" s="1"/>
  <c r="G7653" i="53" s="1"/>
  <c r="G7654" i="53" s="1"/>
  <c r="G7655" i="53" s="1"/>
  <c r="G7656" i="53" s="1"/>
  <c r="G7657" i="53" s="1"/>
  <c r="G7658" i="53" s="1"/>
  <c r="G7659" i="53" s="1"/>
  <c r="G7660" i="53" s="1"/>
  <c r="G7661" i="53" s="1"/>
  <c r="G7662" i="53" s="1"/>
  <c r="G7663" i="53" s="1"/>
  <c r="G7664" i="53" s="1"/>
  <c r="G7665" i="53" s="1"/>
  <c r="G7666" i="53" s="1"/>
  <c r="G7667" i="53" s="1"/>
  <c r="G7668" i="53" s="1"/>
  <c r="G7669" i="53" s="1"/>
  <c r="G7670" i="53" s="1"/>
  <c r="G7671" i="53" s="1"/>
  <c r="G7672" i="53" s="1"/>
  <c r="G7673" i="53" s="1"/>
  <c r="G7674" i="53" s="1"/>
  <c r="G7675" i="53" s="1"/>
  <c r="G7676" i="53" s="1"/>
  <c r="G7677" i="53" s="1"/>
  <c r="G7678" i="53" s="1"/>
  <c r="G7679" i="53" s="1"/>
  <c r="G7680" i="53" s="1"/>
  <c r="G7681" i="53" s="1"/>
  <c r="G7682" i="53" s="1"/>
  <c r="G7683" i="53" s="1"/>
  <c r="G7684" i="53" s="1"/>
  <c r="G7685" i="53" s="1"/>
  <c r="G7686" i="53" s="1"/>
  <c r="G7687" i="53" s="1"/>
  <c r="G7688" i="53" s="1"/>
  <c r="G7689" i="53" s="1"/>
  <c r="G7690" i="53" s="1"/>
  <c r="G7691" i="53" s="1"/>
  <c r="G7692" i="53" s="1"/>
  <c r="G7693" i="53" s="1"/>
  <c r="G7694" i="53" s="1"/>
  <c r="G7695" i="53" s="1"/>
  <c r="G7696" i="53" s="1"/>
  <c r="G7697" i="53" s="1"/>
  <c r="G7698" i="53" s="1"/>
  <c r="G7699" i="53" s="1"/>
  <c r="G7700" i="53" s="1"/>
  <c r="G7701" i="53" s="1"/>
  <c r="G7702" i="53" s="1"/>
  <c r="G7703" i="53" s="1"/>
  <c r="G7704" i="53" s="1"/>
  <c r="G7705" i="53" s="1"/>
  <c r="G7706" i="53" s="1"/>
  <c r="G7707" i="53" s="1"/>
  <c r="G7708" i="53" s="1"/>
  <c r="G7709" i="53" s="1"/>
  <c r="G7710" i="53" s="1"/>
  <c r="G7711" i="53" s="1"/>
  <c r="G7712" i="53" s="1"/>
  <c r="G7713" i="53" s="1"/>
  <c r="G7714" i="53" s="1"/>
  <c r="G7715" i="53" s="1"/>
  <c r="G7716" i="53" s="1"/>
  <c r="G7717" i="53" s="1"/>
  <c r="G7718" i="53" s="1"/>
  <c r="G7719" i="53" s="1"/>
  <c r="G7720" i="53" s="1"/>
  <c r="G7721" i="53" s="1"/>
  <c r="G7722" i="53" s="1"/>
  <c r="G7723" i="53" s="1"/>
  <c r="G7724" i="53" s="1"/>
  <c r="G7725" i="53" s="1"/>
  <c r="G7726" i="53" s="1"/>
  <c r="G7727" i="53" s="1"/>
  <c r="G7728" i="53" s="1"/>
  <c r="G7729" i="53" s="1"/>
  <c r="G7730" i="53" s="1"/>
  <c r="G7731" i="53" s="1"/>
  <c r="G7732" i="53" s="1"/>
  <c r="G7733" i="53" s="1"/>
  <c r="G7734" i="53" s="1"/>
  <c r="G7735" i="53" s="1"/>
  <c r="G7736" i="53" s="1"/>
  <c r="G7737" i="53" s="1"/>
  <c r="G7738" i="53" s="1"/>
  <c r="G7739" i="53" s="1"/>
  <c r="G7740" i="53" s="1"/>
  <c r="G7741" i="53" s="1"/>
  <c r="G7742" i="53" s="1"/>
  <c r="G7743" i="53" s="1"/>
  <c r="G7744" i="53" s="1"/>
  <c r="G7745" i="53" s="1"/>
  <c r="G7746" i="53" s="1"/>
  <c r="G7747" i="53" s="1"/>
  <c r="G7748" i="53" s="1"/>
  <c r="G7749" i="53" s="1"/>
  <c r="G7750" i="53" s="1"/>
  <c r="G7751" i="53" s="1"/>
  <c r="G7752" i="53" s="1"/>
  <c r="G7753" i="53" s="1"/>
  <c r="G7754" i="53" s="1"/>
  <c r="G7755" i="53" s="1"/>
  <c r="G7756" i="53" s="1"/>
  <c r="G7757" i="53" s="1"/>
  <c r="G7758" i="53" s="1"/>
  <c r="G7759" i="53" s="1"/>
  <c r="G7760" i="53" s="1"/>
  <c r="G7761" i="53" s="1"/>
  <c r="G7762" i="53" s="1"/>
  <c r="G7763" i="53" s="1"/>
  <c r="G7764" i="53" s="1"/>
  <c r="G7765" i="53" s="1"/>
  <c r="G7766" i="53" s="1"/>
  <c r="G7767" i="53" s="1"/>
  <c r="G7768" i="53" s="1"/>
  <c r="G7769" i="53" s="1"/>
  <c r="G7770" i="53" s="1"/>
  <c r="G7771" i="53" s="1"/>
  <c r="G7772" i="53" s="1"/>
  <c r="G7773" i="53" s="1"/>
  <c r="G7774" i="53" s="1"/>
  <c r="G7775" i="53" s="1"/>
  <c r="G7776" i="53" s="1"/>
  <c r="G7777" i="53" s="1"/>
  <c r="G7778" i="53" s="1"/>
  <c r="G7779" i="53" s="1"/>
  <c r="G7780" i="53" s="1"/>
  <c r="G7781" i="53" s="1"/>
  <c r="G7782" i="53" s="1"/>
  <c r="G7783" i="53" s="1"/>
  <c r="G7784" i="53" s="1"/>
  <c r="G7785" i="53" s="1"/>
  <c r="G7786" i="53" s="1"/>
  <c r="G7787" i="53" s="1"/>
  <c r="G7788" i="53" s="1"/>
  <c r="G7789" i="53" s="1"/>
  <c r="G7790" i="53" s="1"/>
  <c r="G7791" i="53" s="1"/>
  <c r="G7792" i="53" s="1"/>
  <c r="G7793" i="53" s="1"/>
  <c r="G7794" i="53" s="1"/>
  <c r="G7795" i="53" s="1"/>
  <c r="G7796" i="53" s="1"/>
  <c r="G7797" i="53" s="1"/>
  <c r="G7798" i="53" s="1"/>
  <c r="G7799" i="53" s="1"/>
  <c r="G7800" i="53" s="1"/>
  <c r="G7801" i="53" s="1"/>
  <c r="G7802" i="53" s="1"/>
  <c r="G7803" i="53" s="1"/>
  <c r="G7804" i="53" s="1"/>
  <c r="G7805" i="53" s="1"/>
  <c r="G7806" i="53" s="1"/>
  <c r="G7807" i="53" s="1"/>
  <c r="G7808" i="53" s="1"/>
  <c r="G7809" i="53" s="1"/>
  <c r="G7810" i="53" s="1"/>
  <c r="G7811" i="53" s="1"/>
  <c r="G7812" i="53" s="1"/>
  <c r="G7813" i="53" s="1"/>
  <c r="G7814" i="53" s="1"/>
  <c r="G7815" i="53" s="1"/>
  <c r="G7816" i="53" s="1"/>
  <c r="G7817" i="53" s="1"/>
  <c r="G7818" i="53" s="1"/>
  <c r="G7819" i="53" s="1"/>
  <c r="G7820" i="53" s="1"/>
  <c r="G7821" i="53" s="1"/>
  <c r="G7822" i="53" s="1"/>
  <c r="G7823" i="53" s="1"/>
  <c r="G7824" i="53" s="1"/>
  <c r="G7825" i="53" s="1"/>
  <c r="G7826" i="53" s="1"/>
  <c r="G7827" i="53" s="1"/>
  <c r="G7828" i="53" s="1"/>
  <c r="G7829" i="53" s="1"/>
  <c r="G7830" i="53" s="1"/>
  <c r="G7831" i="53" s="1"/>
  <c r="G7832" i="53" s="1"/>
  <c r="G7833" i="53" s="1"/>
  <c r="G7834" i="53" s="1"/>
  <c r="G7835" i="53" s="1"/>
  <c r="G7836" i="53" s="1"/>
  <c r="G7837" i="53" s="1"/>
  <c r="G7838" i="53" s="1"/>
  <c r="G7839" i="53" s="1"/>
  <c r="G7840" i="53" s="1"/>
  <c r="G7841" i="53" s="1"/>
  <c r="G7842" i="53" s="1"/>
  <c r="G7843" i="53" s="1"/>
  <c r="G7844" i="53" s="1"/>
  <c r="G7845" i="53" s="1"/>
  <c r="G7846" i="53" s="1"/>
  <c r="G7847" i="53" s="1"/>
  <c r="G7848" i="53" s="1"/>
  <c r="G7849" i="53" s="1"/>
  <c r="G7850" i="53" s="1"/>
  <c r="G7851" i="53" s="1"/>
  <c r="G7852" i="53" s="1"/>
  <c r="G7853" i="53" s="1"/>
  <c r="G7854" i="53" s="1"/>
  <c r="G7855" i="53" s="1"/>
  <c r="G7856" i="53" s="1"/>
  <c r="G7857" i="53" s="1"/>
  <c r="G7858" i="53" s="1"/>
  <c r="G7859" i="53" s="1"/>
  <c r="G7860" i="53" s="1"/>
  <c r="G7861" i="53" s="1"/>
  <c r="G7862" i="53" s="1"/>
  <c r="G7863" i="53" s="1"/>
  <c r="G7864" i="53" s="1"/>
  <c r="G7865" i="53" s="1"/>
  <c r="G7866" i="53" s="1"/>
  <c r="G7867" i="53" s="1"/>
  <c r="G7868" i="53" s="1"/>
  <c r="G7869" i="53" s="1"/>
  <c r="G7870" i="53" s="1"/>
  <c r="G7871" i="53" s="1"/>
  <c r="G7872" i="53" s="1"/>
  <c r="G7873" i="53" s="1"/>
  <c r="G7874" i="53" s="1"/>
  <c r="G7875" i="53" s="1"/>
  <c r="G7876" i="53" s="1"/>
  <c r="G7877" i="53" s="1"/>
  <c r="G7878" i="53" s="1"/>
  <c r="G7879" i="53" s="1"/>
  <c r="G7880" i="53" s="1"/>
  <c r="G7881" i="53" s="1"/>
  <c r="G7882" i="53" s="1"/>
  <c r="G7883" i="53" s="1"/>
  <c r="G7884" i="53" s="1"/>
  <c r="G7885" i="53" s="1"/>
  <c r="G7886" i="53" s="1"/>
  <c r="G7887" i="53" s="1"/>
  <c r="G7888" i="53" s="1"/>
  <c r="G7889" i="53" s="1"/>
  <c r="G7890" i="53" s="1"/>
  <c r="G7891" i="53" s="1"/>
  <c r="G7892" i="53" s="1"/>
  <c r="G7893" i="53" s="1"/>
  <c r="G7894" i="53" s="1"/>
  <c r="G7895" i="53" s="1"/>
  <c r="G7896" i="53" s="1"/>
  <c r="G7897" i="53" s="1"/>
  <c r="G7898" i="53" s="1"/>
  <c r="G7899" i="53" s="1"/>
  <c r="G7900" i="53" s="1"/>
  <c r="G7901" i="53" s="1"/>
  <c r="G7902" i="53" s="1"/>
  <c r="G7903" i="53" s="1"/>
  <c r="G7904" i="53" s="1"/>
  <c r="G7905" i="53" s="1"/>
  <c r="G7906" i="53" s="1"/>
  <c r="G7907" i="53" s="1"/>
  <c r="G7908" i="53" s="1"/>
  <c r="G7909" i="53" s="1"/>
  <c r="G7910" i="53" s="1"/>
  <c r="G7911" i="53" s="1"/>
  <c r="G7912" i="53" s="1"/>
  <c r="G7913" i="53" s="1"/>
  <c r="G7914" i="53" s="1"/>
  <c r="G7915" i="53" s="1"/>
  <c r="G7916" i="53" s="1"/>
  <c r="G7917" i="53" s="1"/>
  <c r="G7918" i="53" s="1"/>
  <c r="G7919" i="53" s="1"/>
  <c r="G7920" i="53" s="1"/>
  <c r="G7921" i="53" s="1"/>
  <c r="G7922" i="53" s="1"/>
  <c r="G7923" i="53" s="1"/>
  <c r="G7924" i="53" s="1"/>
  <c r="G7925" i="53" s="1"/>
  <c r="G7926" i="53" s="1"/>
  <c r="G7927" i="53" s="1"/>
  <c r="G7928" i="53" s="1"/>
  <c r="G7929" i="53" s="1"/>
  <c r="G7930" i="53" s="1"/>
  <c r="G7931" i="53" s="1"/>
  <c r="G7932" i="53" s="1"/>
  <c r="G7933" i="53" s="1"/>
  <c r="G7934" i="53" s="1"/>
  <c r="G7935" i="53" s="1"/>
  <c r="G7936" i="53" s="1"/>
  <c r="G7937" i="53" s="1"/>
  <c r="G7938" i="53" s="1"/>
  <c r="G7939" i="53" s="1"/>
  <c r="G7940" i="53" s="1"/>
  <c r="G7941" i="53" s="1"/>
  <c r="G7942" i="53" s="1"/>
  <c r="G7943" i="53" s="1"/>
  <c r="G7944" i="53" s="1"/>
  <c r="G7945" i="53" s="1"/>
  <c r="G7946" i="53" s="1"/>
  <c r="G7947" i="53" s="1"/>
  <c r="G7948" i="53" s="1"/>
  <c r="G7949" i="53" s="1"/>
  <c r="G7950" i="53" s="1"/>
  <c r="G7951" i="53" s="1"/>
  <c r="G7952" i="53" s="1"/>
  <c r="G7953" i="53" s="1"/>
  <c r="G7954" i="53" s="1"/>
  <c r="G7955" i="53" s="1"/>
  <c r="G7956" i="53" s="1"/>
  <c r="G7957" i="53" s="1"/>
  <c r="G7958" i="53" s="1"/>
  <c r="G7959" i="53" s="1"/>
  <c r="G7960" i="53" s="1"/>
  <c r="G7961" i="53" s="1"/>
  <c r="G7962" i="53" s="1"/>
  <c r="G7963" i="53" s="1"/>
  <c r="G7964" i="53" s="1"/>
  <c r="G7965" i="53" s="1"/>
  <c r="G7966" i="53" s="1"/>
  <c r="G7967" i="53" s="1"/>
  <c r="G7968" i="53" s="1"/>
  <c r="G7969" i="53" s="1"/>
  <c r="G7970" i="53" s="1"/>
  <c r="G7971" i="53" s="1"/>
  <c r="G7972" i="53" s="1"/>
  <c r="G7973" i="53" s="1"/>
  <c r="G7974" i="53" s="1"/>
  <c r="G7975" i="53" s="1"/>
  <c r="G7976" i="53" s="1"/>
  <c r="G7977" i="53" s="1"/>
  <c r="G7978" i="53" s="1"/>
  <c r="G7979" i="53" s="1"/>
  <c r="G7980" i="53" s="1"/>
  <c r="G7981" i="53" s="1"/>
  <c r="G7982" i="53" s="1"/>
  <c r="G7983" i="53" s="1"/>
  <c r="G7984" i="53" s="1"/>
  <c r="G7985" i="53" s="1"/>
  <c r="G7986" i="53" s="1"/>
  <c r="G7987" i="53" s="1"/>
  <c r="G7988" i="53" s="1"/>
  <c r="G7989" i="53" s="1"/>
  <c r="G7990" i="53" s="1"/>
  <c r="G7991" i="53" s="1"/>
  <c r="G7992" i="53" s="1"/>
  <c r="G7993" i="53" s="1"/>
  <c r="G7994" i="53" s="1"/>
  <c r="G7995" i="53" s="1"/>
  <c r="G7996" i="53" s="1"/>
  <c r="G7997" i="53" s="1"/>
  <c r="G7998" i="53" s="1"/>
  <c r="G7999" i="53" s="1"/>
  <c r="G8000" i="53" s="1"/>
  <c r="G8001" i="53" s="1"/>
  <c r="G8002" i="53" s="1"/>
  <c r="G8003" i="53" s="1"/>
  <c r="G8004" i="53" s="1"/>
  <c r="G8005" i="53" s="1"/>
  <c r="G8006" i="53" s="1"/>
  <c r="G8007" i="53" s="1"/>
  <c r="G8008" i="53" s="1"/>
  <c r="G8009" i="53" s="1"/>
  <c r="G8010" i="53" s="1"/>
  <c r="G8011" i="53" s="1"/>
  <c r="G8012" i="53" s="1"/>
  <c r="G8013" i="53" s="1"/>
  <c r="G8014" i="53" s="1"/>
  <c r="G8015" i="53" s="1"/>
  <c r="G8016" i="53" s="1"/>
  <c r="G8017" i="53" s="1"/>
  <c r="G8018" i="53" s="1"/>
  <c r="G8019" i="53" s="1"/>
  <c r="G8020" i="53" s="1"/>
  <c r="G8021" i="53" s="1"/>
  <c r="G8022" i="53" s="1"/>
  <c r="G8023" i="53" s="1"/>
  <c r="G8024" i="53" s="1"/>
  <c r="G8025" i="53" s="1"/>
  <c r="G8026" i="53" s="1"/>
  <c r="G8027" i="53" s="1"/>
  <c r="G8028" i="53" s="1"/>
  <c r="G8029" i="53" s="1"/>
  <c r="G8030" i="53" s="1"/>
  <c r="G8031" i="53" s="1"/>
  <c r="G8032" i="53" s="1"/>
  <c r="G8033" i="53" s="1"/>
  <c r="G8034" i="53" s="1"/>
  <c r="G8035" i="53" s="1"/>
  <c r="G8036" i="53" s="1"/>
  <c r="G8037" i="53" s="1"/>
  <c r="G8038" i="53" s="1"/>
  <c r="G8039" i="53" s="1"/>
  <c r="G8040" i="53" s="1"/>
  <c r="G8041" i="53" s="1"/>
  <c r="G8042" i="53" s="1"/>
  <c r="G8043" i="53" s="1"/>
  <c r="G8044" i="53" s="1"/>
  <c r="G8045" i="53" s="1"/>
  <c r="G8046" i="53" s="1"/>
  <c r="G8047" i="53" s="1"/>
  <c r="G8048" i="53" s="1"/>
  <c r="G8049" i="53" s="1"/>
  <c r="G8050" i="53" s="1"/>
  <c r="G8051" i="53" s="1"/>
  <c r="G8052" i="53" s="1"/>
  <c r="G8053" i="53" s="1"/>
  <c r="G8054" i="53" s="1"/>
  <c r="G8055" i="53" s="1"/>
  <c r="G8056" i="53" s="1"/>
  <c r="G8057" i="53" s="1"/>
  <c r="G8058" i="53" s="1"/>
  <c r="G8059" i="53" s="1"/>
  <c r="G8060" i="53" s="1"/>
  <c r="G8061" i="53" s="1"/>
  <c r="G8062" i="53" s="1"/>
  <c r="G8063" i="53" s="1"/>
  <c r="G8064" i="53" s="1"/>
  <c r="G8065" i="53" s="1"/>
  <c r="G8066" i="53" s="1"/>
  <c r="G8067" i="53" s="1"/>
  <c r="G8068" i="53" s="1"/>
  <c r="G8069" i="53" s="1"/>
  <c r="G8070" i="53" s="1"/>
  <c r="G8071" i="53" s="1"/>
  <c r="G8072" i="53" s="1"/>
  <c r="G8073" i="53" s="1"/>
  <c r="G8074" i="53" s="1"/>
  <c r="G8075" i="53" s="1"/>
  <c r="G8076" i="53" s="1"/>
  <c r="G8077" i="53" s="1"/>
  <c r="G8078" i="53" s="1"/>
  <c r="G8079" i="53" s="1"/>
  <c r="G8080" i="53" s="1"/>
  <c r="G8081" i="53" s="1"/>
  <c r="G8082" i="53" s="1"/>
  <c r="G8083" i="53" s="1"/>
  <c r="G8084" i="53" s="1"/>
  <c r="G8085" i="53" s="1"/>
  <c r="G8086" i="53" s="1"/>
  <c r="G8087" i="53" s="1"/>
  <c r="G8088" i="53" s="1"/>
  <c r="G8089" i="53" s="1"/>
  <c r="G8090" i="53" s="1"/>
  <c r="G8091" i="53" s="1"/>
  <c r="G8092" i="53" s="1"/>
  <c r="G8093" i="53" s="1"/>
  <c r="G8094" i="53" s="1"/>
  <c r="G8095" i="53" s="1"/>
  <c r="G8096" i="53" s="1"/>
  <c r="G8097" i="53" s="1"/>
  <c r="G8098" i="53" s="1"/>
  <c r="G8099" i="53" s="1"/>
  <c r="G8100" i="53" s="1"/>
  <c r="G8101" i="53" s="1"/>
  <c r="G8102" i="53" s="1"/>
  <c r="G8103" i="53" s="1"/>
  <c r="G8104" i="53" s="1"/>
  <c r="G8105" i="53" s="1"/>
  <c r="G8106" i="53" s="1"/>
  <c r="G8107" i="53" s="1"/>
  <c r="G8108" i="53" s="1"/>
  <c r="G8109" i="53" s="1"/>
  <c r="G8110" i="53" s="1"/>
  <c r="G8111" i="53" s="1"/>
  <c r="G8112" i="53" s="1"/>
  <c r="G8113" i="53" s="1"/>
  <c r="G8114" i="53" s="1"/>
  <c r="G8115" i="53" s="1"/>
  <c r="G8116" i="53" s="1"/>
  <c r="G8117" i="53" s="1"/>
  <c r="G8118" i="53" s="1"/>
  <c r="G8119" i="53" s="1"/>
  <c r="G8120" i="53" s="1"/>
  <c r="G8121" i="53" s="1"/>
  <c r="G8122" i="53" s="1"/>
  <c r="G8123" i="53" s="1"/>
  <c r="G8124" i="53" s="1"/>
  <c r="G8125" i="53" s="1"/>
  <c r="G8126" i="53" s="1"/>
  <c r="G8127" i="53" s="1"/>
  <c r="G8128" i="53" s="1"/>
  <c r="G8129" i="53" s="1"/>
  <c r="G8130" i="53" s="1"/>
  <c r="G8131" i="53" s="1"/>
  <c r="G8132" i="53" s="1"/>
  <c r="G8133" i="53" s="1"/>
  <c r="G8134" i="53" s="1"/>
  <c r="G8135" i="53" s="1"/>
  <c r="G8136" i="53" s="1"/>
  <c r="G8137" i="53" s="1"/>
  <c r="G8138" i="53" s="1"/>
  <c r="G8139" i="53" s="1"/>
  <c r="G8140" i="53" s="1"/>
  <c r="G8141" i="53" s="1"/>
  <c r="G8142" i="53" s="1"/>
  <c r="G8143" i="53" s="1"/>
  <c r="G8144" i="53" s="1"/>
  <c r="G8145" i="53" s="1"/>
  <c r="G8146" i="53" s="1"/>
  <c r="G8147" i="53" s="1"/>
  <c r="G8148" i="53" s="1"/>
  <c r="G8149" i="53" s="1"/>
  <c r="G8150" i="53" s="1"/>
  <c r="G8151" i="53" s="1"/>
  <c r="G8152" i="53" s="1"/>
  <c r="G8153" i="53" s="1"/>
  <c r="G8154" i="53" s="1"/>
  <c r="G8155" i="53" s="1"/>
  <c r="G8156" i="53" s="1"/>
  <c r="G8157" i="53" s="1"/>
  <c r="G8158" i="53" s="1"/>
  <c r="G8159" i="53" s="1"/>
  <c r="G8160" i="53" s="1"/>
  <c r="G8161" i="53" s="1"/>
  <c r="G8162" i="53" s="1"/>
  <c r="G8163" i="53" s="1"/>
  <c r="G8164" i="53" s="1"/>
  <c r="G8165" i="53" s="1"/>
  <c r="G8166" i="53" s="1"/>
  <c r="G8167" i="53" s="1"/>
  <c r="G8168" i="53" s="1"/>
  <c r="G8169" i="53" s="1"/>
  <c r="G8170" i="53" s="1"/>
  <c r="G8171" i="53" s="1"/>
  <c r="G8172" i="53" s="1"/>
  <c r="G8173" i="53" s="1"/>
  <c r="G8174" i="53" s="1"/>
  <c r="G8175" i="53" s="1"/>
  <c r="G8176" i="53" s="1"/>
  <c r="G8177" i="53" s="1"/>
  <c r="G8178" i="53" s="1"/>
  <c r="G8179" i="53" s="1"/>
  <c r="G8180" i="53" s="1"/>
  <c r="G8181" i="53" s="1"/>
  <c r="G8182" i="53" s="1"/>
  <c r="G8183" i="53" s="1"/>
  <c r="G8184" i="53" s="1"/>
  <c r="G8185" i="53" s="1"/>
  <c r="G8186" i="53" s="1"/>
  <c r="G8187" i="53" s="1"/>
  <c r="G8188" i="53" s="1"/>
  <c r="G8189" i="53" s="1"/>
  <c r="G8190" i="53" s="1"/>
  <c r="G8191" i="53" s="1"/>
  <c r="G8192" i="53" s="1"/>
  <c r="G8193" i="53" s="1"/>
  <c r="G8194" i="53" s="1"/>
  <c r="G8195" i="53" s="1"/>
  <c r="G8196" i="53" s="1"/>
  <c r="G8197" i="53" s="1"/>
  <c r="G8198" i="53" s="1"/>
  <c r="G8199" i="53" s="1"/>
  <c r="G8200" i="53" s="1"/>
  <c r="G8201" i="53" s="1"/>
  <c r="G8202" i="53" s="1"/>
  <c r="G8203" i="53" s="1"/>
  <c r="G8204" i="53" s="1"/>
  <c r="G8205" i="53" s="1"/>
  <c r="G8206" i="53" s="1"/>
  <c r="G8207" i="53" s="1"/>
  <c r="G8208" i="53" s="1"/>
  <c r="G8209" i="53" s="1"/>
  <c r="G8210" i="53" s="1"/>
  <c r="G8211" i="53" s="1"/>
  <c r="G8212" i="53" s="1"/>
  <c r="G8213" i="53" s="1"/>
  <c r="G8214" i="53" s="1"/>
  <c r="G8215" i="53" s="1"/>
  <c r="G8216" i="53" s="1"/>
  <c r="G8217" i="53" s="1"/>
  <c r="G8218" i="53" s="1"/>
  <c r="G8219" i="53" s="1"/>
  <c r="G8220" i="53" s="1"/>
  <c r="G8221" i="53" s="1"/>
  <c r="G8222" i="53" s="1"/>
  <c r="G8223" i="53" s="1"/>
  <c r="G8224" i="53" s="1"/>
  <c r="G8225" i="53" s="1"/>
  <c r="G8226" i="53" s="1"/>
  <c r="G8227" i="53" s="1"/>
  <c r="G8228" i="53" s="1"/>
  <c r="G8229" i="53" s="1"/>
  <c r="G8230" i="53" s="1"/>
  <c r="G8231" i="53" s="1"/>
  <c r="G8232" i="53" s="1"/>
  <c r="G8233" i="53" s="1"/>
  <c r="G8234" i="53" s="1"/>
  <c r="G8235" i="53" s="1"/>
  <c r="G8236" i="53" s="1"/>
  <c r="G8237" i="53" s="1"/>
  <c r="G8238" i="53" s="1"/>
  <c r="G8239" i="53" s="1"/>
  <c r="G8240" i="53" s="1"/>
  <c r="G8241" i="53" s="1"/>
  <c r="G8242" i="53" s="1"/>
  <c r="G8243" i="53" s="1"/>
  <c r="G8244" i="53" s="1"/>
  <c r="G8245" i="53" s="1"/>
  <c r="G8246" i="53" s="1"/>
  <c r="G8247" i="53" s="1"/>
  <c r="G8248" i="53" s="1"/>
  <c r="G8249" i="53" s="1"/>
  <c r="G8250" i="53" s="1"/>
  <c r="G8251" i="53" s="1"/>
  <c r="G8252" i="53" s="1"/>
  <c r="G8253" i="53" s="1"/>
  <c r="G8254" i="53" s="1"/>
  <c r="G8255" i="53" s="1"/>
  <c r="G8256" i="53" s="1"/>
  <c r="G8257" i="53" s="1"/>
  <c r="G8258" i="53" s="1"/>
  <c r="G8259" i="53" s="1"/>
  <c r="G8260" i="53" s="1"/>
  <c r="G8261" i="53" s="1"/>
  <c r="G8262" i="53" s="1"/>
  <c r="G8263" i="53" s="1"/>
  <c r="G8264" i="53" s="1"/>
  <c r="G8265" i="53" s="1"/>
  <c r="G8266" i="53" s="1"/>
  <c r="G8267" i="53" s="1"/>
  <c r="G8268" i="53" s="1"/>
  <c r="G8269" i="53" s="1"/>
  <c r="G8270" i="53" s="1"/>
  <c r="G8271" i="53" s="1"/>
  <c r="G8272" i="53" s="1"/>
  <c r="G8273" i="53" s="1"/>
  <c r="G8274" i="53" s="1"/>
  <c r="G8275" i="53" s="1"/>
  <c r="G8276" i="53" s="1"/>
  <c r="G8277" i="53" s="1"/>
  <c r="G8278" i="53" s="1"/>
  <c r="G8279" i="53" s="1"/>
  <c r="G8280" i="53" s="1"/>
  <c r="G8281" i="53" s="1"/>
  <c r="G8282" i="53" s="1"/>
  <c r="G8283" i="53" s="1"/>
  <c r="G8284" i="53" s="1"/>
  <c r="G8285" i="53" s="1"/>
  <c r="G8286" i="53" s="1"/>
  <c r="G8287" i="53" s="1"/>
  <c r="G8288" i="53" s="1"/>
  <c r="G8289" i="53" s="1"/>
  <c r="G8290" i="53" s="1"/>
  <c r="G8291" i="53" s="1"/>
  <c r="G8292" i="53" s="1"/>
  <c r="G8293" i="53" s="1"/>
  <c r="G8294" i="53" s="1"/>
  <c r="G8295" i="53" s="1"/>
  <c r="G8296" i="53" s="1"/>
  <c r="G8297" i="53" s="1"/>
  <c r="G8298" i="53" s="1"/>
  <c r="G8299" i="53" s="1"/>
  <c r="G8300" i="53" s="1"/>
  <c r="G8301" i="53" s="1"/>
  <c r="G8302" i="53" s="1"/>
  <c r="G8303" i="53" s="1"/>
  <c r="G8304" i="53" s="1"/>
  <c r="G8305" i="53" s="1"/>
  <c r="G8306" i="53" s="1"/>
  <c r="G8307" i="53" s="1"/>
  <c r="G8308" i="53" s="1"/>
  <c r="G8309" i="53" s="1"/>
  <c r="G8310" i="53" s="1"/>
  <c r="G8311" i="53" s="1"/>
  <c r="G8312" i="53" s="1"/>
  <c r="G8313" i="53" s="1"/>
  <c r="G8314" i="53" s="1"/>
  <c r="G8315" i="53" s="1"/>
  <c r="G8316" i="53" s="1"/>
  <c r="G8317" i="53" s="1"/>
  <c r="G8318" i="53" s="1"/>
  <c r="G8319" i="53" s="1"/>
  <c r="G8320" i="53" s="1"/>
  <c r="G8321" i="53" s="1"/>
  <c r="G8322" i="53" s="1"/>
  <c r="G8323" i="53" s="1"/>
  <c r="G8324" i="53" s="1"/>
  <c r="G8325" i="53" s="1"/>
  <c r="G8326" i="53" s="1"/>
  <c r="G8327" i="53" s="1"/>
  <c r="G8328" i="53" s="1"/>
  <c r="G8329" i="53" s="1"/>
  <c r="G8330" i="53" s="1"/>
  <c r="G8331" i="53" s="1"/>
  <c r="G8332" i="53" s="1"/>
  <c r="G8333" i="53" s="1"/>
  <c r="G8334" i="53" s="1"/>
  <c r="G8335" i="53" s="1"/>
  <c r="G8336" i="53" s="1"/>
  <c r="G8337" i="53" s="1"/>
  <c r="G8338" i="53" s="1"/>
  <c r="G8339" i="53" s="1"/>
  <c r="G8340" i="53" s="1"/>
  <c r="G8341" i="53" s="1"/>
  <c r="G8342" i="53" s="1"/>
  <c r="G8343" i="53" s="1"/>
  <c r="G8344" i="53" s="1"/>
  <c r="G8345" i="53" s="1"/>
  <c r="G8346" i="53" s="1"/>
  <c r="G8347" i="53" s="1"/>
  <c r="G8348" i="53" s="1"/>
  <c r="G8349" i="53" s="1"/>
  <c r="G8350" i="53" s="1"/>
  <c r="G8351" i="53" s="1"/>
  <c r="G8352" i="53" s="1"/>
  <c r="G8353" i="53" s="1"/>
  <c r="G8354" i="53" s="1"/>
  <c r="G8355" i="53" s="1"/>
  <c r="G8356" i="53" s="1"/>
  <c r="G8357" i="53" s="1"/>
  <c r="G8358" i="53" s="1"/>
  <c r="G8359" i="53" s="1"/>
  <c r="G8360" i="53" s="1"/>
  <c r="G8361" i="53" s="1"/>
  <c r="G8362" i="53" s="1"/>
  <c r="G8363" i="53" s="1"/>
  <c r="G8364" i="53" s="1"/>
  <c r="G8365" i="53" s="1"/>
  <c r="G8366" i="53" s="1"/>
  <c r="G8367" i="53" s="1"/>
  <c r="G8368" i="53" s="1"/>
  <c r="G8369" i="53" s="1"/>
  <c r="G8370" i="53" s="1"/>
  <c r="G8371" i="53" s="1"/>
  <c r="G8372" i="53" s="1"/>
  <c r="G8373" i="53" s="1"/>
  <c r="G8374" i="53" s="1"/>
  <c r="G8375" i="53" s="1"/>
  <c r="G8376" i="53" s="1"/>
  <c r="G8377" i="53" s="1"/>
  <c r="G8378" i="53" s="1"/>
  <c r="G8379" i="53" s="1"/>
  <c r="G8380" i="53" s="1"/>
  <c r="G8381" i="53" s="1"/>
  <c r="G8382" i="53" s="1"/>
  <c r="G8383" i="53" s="1"/>
  <c r="G8384" i="53" s="1"/>
  <c r="G8385" i="53" s="1"/>
  <c r="G8386" i="53" s="1"/>
  <c r="G8387" i="53" s="1"/>
  <c r="G8388" i="53" s="1"/>
  <c r="G8389" i="53" s="1"/>
  <c r="G8390" i="53" s="1"/>
  <c r="G8391" i="53" s="1"/>
  <c r="G8392" i="53" s="1"/>
  <c r="G8393" i="53" s="1"/>
  <c r="G8394" i="53" s="1"/>
  <c r="G8395" i="53" s="1"/>
  <c r="G8396" i="53" s="1"/>
  <c r="G8397" i="53" s="1"/>
  <c r="G8398" i="53" s="1"/>
  <c r="G8399" i="53" s="1"/>
  <c r="G8400" i="53" s="1"/>
  <c r="G8401" i="53" s="1"/>
  <c r="G8402" i="53" s="1"/>
  <c r="G8403" i="53" s="1"/>
  <c r="G8404" i="53" s="1"/>
  <c r="G8405" i="53" s="1"/>
  <c r="G8406" i="53" s="1"/>
  <c r="G8407" i="53" s="1"/>
  <c r="G8408" i="53" s="1"/>
  <c r="G8409" i="53" s="1"/>
  <c r="G8410" i="53" s="1"/>
  <c r="G8411" i="53" s="1"/>
  <c r="G8412" i="53" s="1"/>
  <c r="G8413" i="53" s="1"/>
  <c r="G8414" i="53" s="1"/>
  <c r="G8415" i="53" s="1"/>
  <c r="G8416" i="53" s="1"/>
  <c r="G8417" i="53" s="1"/>
  <c r="G8418" i="53" s="1"/>
  <c r="G8419" i="53" s="1"/>
  <c r="G8420" i="53" s="1"/>
  <c r="G8421" i="53" s="1"/>
  <c r="G8422" i="53" s="1"/>
  <c r="G8423" i="53" s="1"/>
  <c r="G8424" i="53" s="1"/>
  <c r="G8425" i="53" s="1"/>
  <c r="G8426" i="53" s="1"/>
  <c r="G8427" i="53" s="1"/>
  <c r="G8428" i="53" s="1"/>
  <c r="G8429" i="53" s="1"/>
  <c r="G8430" i="53" s="1"/>
  <c r="G8431" i="53" s="1"/>
  <c r="G8432" i="53" s="1"/>
  <c r="G8433" i="53" s="1"/>
  <c r="G8434" i="53" s="1"/>
  <c r="G8435" i="53" s="1"/>
  <c r="G8436" i="53" s="1"/>
  <c r="G8437" i="53" s="1"/>
  <c r="G8438" i="53" s="1"/>
  <c r="G8439" i="53" s="1"/>
  <c r="G8440" i="53" s="1"/>
  <c r="G8441" i="53" s="1"/>
  <c r="G8442" i="53" s="1"/>
  <c r="G8443" i="53" s="1"/>
  <c r="G8444" i="53" s="1"/>
  <c r="G8445" i="53" s="1"/>
  <c r="G8446" i="53" s="1"/>
  <c r="G8447" i="53" s="1"/>
  <c r="G8448" i="53" s="1"/>
  <c r="G8449" i="53" s="1"/>
  <c r="G8450" i="53" s="1"/>
  <c r="G8451" i="53" s="1"/>
  <c r="G8452" i="53" s="1"/>
  <c r="G8453" i="53" s="1"/>
  <c r="G8454" i="53" s="1"/>
  <c r="G8455" i="53" s="1"/>
  <c r="G8456" i="53" s="1"/>
  <c r="G8457" i="53" s="1"/>
  <c r="G8458" i="53" s="1"/>
  <c r="G8459" i="53" s="1"/>
  <c r="G8460" i="53" s="1"/>
  <c r="G8461" i="53" s="1"/>
  <c r="G8462" i="53" s="1"/>
  <c r="G8463" i="53" s="1"/>
  <c r="G8464" i="53" s="1"/>
  <c r="G8465" i="53" s="1"/>
  <c r="G8466" i="53" s="1"/>
  <c r="G8467" i="53" s="1"/>
  <c r="G8468" i="53" s="1"/>
  <c r="G8469" i="53" s="1"/>
  <c r="G8470" i="53" s="1"/>
  <c r="G8471" i="53" s="1"/>
  <c r="G8472" i="53" s="1"/>
  <c r="G8473" i="53" s="1"/>
  <c r="G8474" i="53" s="1"/>
  <c r="G8475" i="53" s="1"/>
  <c r="G8476" i="53" s="1"/>
  <c r="G8477" i="53" s="1"/>
  <c r="G8478" i="53" s="1"/>
  <c r="G8479" i="53" s="1"/>
  <c r="G8480" i="53" s="1"/>
  <c r="G8481" i="53" s="1"/>
  <c r="G8482" i="53" s="1"/>
  <c r="G8483" i="53" s="1"/>
  <c r="G8484" i="53" s="1"/>
  <c r="G8485" i="53" s="1"/>
  <c r="G8486" i="53" s="1"/>
  <c r="G8487" i="53" s="1"/>
  <c r="G8488" i="53" s="1"/>
  <c r="G8489" i="53" s="1"/>
  <c r="G8490" i="53" s="1"/>
  <c r="G8491" i="53" s="1"/>
  <c r="G8492" i="53" s="1"/>
  <c r="G8493" i="53" s="1"/>
  <c r="G8494" i="53" s="1"/>
  <c r="G8495" i="53" s="1"/>
  <c r="G8496" i="53" s="1"/>
  <c r="G8497" i="53" s="1"/>
  <c r="G8498" i="53" s="1"/>
  <c r="G8499" i="53" s="1"/>
  <c r="G8500" i="53" s="1"/>
  <c r="G8501" i="53" s="1"/>
  <c r="G8502" i="53" s="1"/>
  <c r="G8503" i="53" s="1"/>
  <c r="G8504" i="53" s="1"/>
  <c r="G8505" i="53" s="1"/>
  <c r="G8506" i="53" s="1"/>
  <c r="G8507" i="53" s="1"/>
  <c r="G8508" i="53" s="1"/>
  <c r="G8509" i="53" s="1"/>
  <c r="G8510" i="53" s="1"/>
  <c r="G8511" i="53" s="1"/>
  <c r="G8512" i="53" s="1"/>
  <c r="G8513" i="53" s="1"/>
  <c r="G8514" i="53" s="1"/>
  <c r="G8515" i="53" s="1"/>
  <c r="G8516" i="53" s="1"/>
  <c r="G8517" i="53" s="1"/>
  <c r="G8518" i="53" s="1"/>
  <c r="G8519" i="53" s="1"/>
  <c r="G8520" i="53" s="1"/>
  <c r="G8521" i="53" s="1"/>
  <c r="G8522" i="53" s="1"/>
  <c r="G8523" i="53" s="1"/>
  <c r="G8524" i="53" s="1"/>
  <c r="G8525" i="53" s="1"/>
  <c r="G8526" i="53" s="1"/>
  <c r="G8527" i="53" s="1"/>
  <c r="G8528" i="53" s="1"/>
  <c r="G8529" i="53" s="1"/>
  <c r="G8530" i="53" s="1"/>
  <c r="G8531" i="53" s="1"/>
  <c r="G8532" i="53" s="1"/>
  <c r="G8533" i="53" s="1"/>
  <c r="G8534" i="53" s="1"/>
  <c r="G8535" i="53" s="1"/>
  <c r="G8536" i="53" s="1"/>
  <c r="G8537" i="53" s="1"/>
  <c r="G8538" i="53" s="1"/>
  <c r="G8539" i="53" s="1"/>
  <c r="G8540" i="53" s="1"/>
  <c r="G8541" i="53" s="1"/>
  <c r="G8542" i="53" s="1"/>
  <c r="G8543" i="53" s="1"/>
  <c r="G8544" i="53" s="1"/>
  <c r="G8545" i="53" s="1"/>
  <c r="G8546" i="53" s="1"/>
  <c r="G8547" i="53" s="1"/>
  <c r="G8548" i="53" s="1"/>
  <c r="G8549" i="53" s="1"/>
  <c r="G8550" i="53" s="1"/>
  <c r="G8551" i="53" s="1"/>
  <c r="G8552" i="53" s="1"/>
  <c r="G8553" i="53" s="1"/>
  <c r="G8554" i="53" s="1"/>
  <c r="G8555" i="53" s="1"/>
  <c r="G8556" i="53" s="1"/>
  <c r="G8557" i="53" s="1"/>
  <c r="G8558" i="53" s="1"/>
  <c r="G8559" i="53" s="1"/>
  <c r="G8560" i="53" s="1"/>
  <c r="G8561" i="53" s="1"/>
  <c r="G8562" i="53" s="1"/>
  <c r="G8563" i="53" s="1"/>
  <c r="G8564" i="53" s="1"/>
  <c r="G8565" i="53" s="1"/>
  <c r="G8566" i="53" s="1"/>
  <c r="G8567" i="53" s="1"/>
  <c r="G8568" i="53" s="1"/>
  <c r="G8569" i="53" s="1"/>
  <c r="G8570" i="53" s="1"/>
  <c r="G8571" i="53" s="1"/>
  <c r="G8572" i="53" s="1"/>
  <c r="G8573" i="53" s="1"/>
  <c r="G8574" i="53" s="1"/>
  <c r="G8575" i="53" s="1"/>
  <c r="G8576" i="53" s="1"/>
  <c r="G8577" i="53" s="1"/>
  <c r="G8578" i="53" s="1"/>
  <c r="G8579" i="53" s="1"/>
  <c r="G8580" i="53" s="1"/>
  <c r="G8581" i="53" s="1"/>
  <c r="G8582" i="53" s="1"/>
  <c r="G8583" i="53" s="1"/>
  <c r="G8584" i="53" s="1"/>
  <c r="G8585" i="53" s="1"/>
  <c r="G8586" i="53" s="1"/>
  <c r="G8587" i="53" s="1"/>
  <c r="G8588" i="53" s="1"/>
  <c r="G8589" i="53" s="1"/>
  <c r="G8590" i="53" s="1"/>
  <c r="G8591" i="53" s="1"/>
  <c r="G8592" i="53" s="1"/>
  <c r="G8593" i="53" s="1"/>
  <c r="G8594" i="53" s="1"/>
  <c r="G8595" i="53" s="1"/>
  <c r="G8596" i="53" s="1"/>
  <c r="G8597" i="53" s="1"/>
  <c r="G8598" i="53" s="1"/>
  <c r="G8599" i="53" s="1"/>
  <c r="G8600" i="53" s="1"/>
  <c r="G8601" i="53" s="1"/>
  <c r="G8602" i="53" s="1"/>
  <c r="G8603" i="53" s="1"/>
  <c r="G8604" i="53" s="1"/>
  <c r="G8605" i="53" s="1"/>
  <c r="G8606" i="53" s="1"/>
  <c r="G8607" i="53" s="1"/>
  <c r="G8608" i="53" s="1"/>
  <c r="G8609" i="53" s="1"/>
  <c r="G8610" i="53" s="1"/>
  <c r="G8611" i="53" s="1"/>
  <c r="G8612" i="53" s="1"/>
  <c r="G8613" i="53" s="1"/>
  <c r="G8614" i="53" s="1"/>
  <c r="G8615" i="53" s="1"/>
  <c r="G8616" i="53" s="1"/>
  <c r="G8617" i="53" s="1"/>
  <c r="G8618" i="53" s="1"/>
  <c r="G8619" i="53" s="1"/>
  <c r="G8620" i="53" s="1"/>
  <c r="G8621" i="53" s="1"/>
  <c r="G8622" i="53" s="1"/>
  <c r="G8623" i="53" s="1"/>
  <c r="G8624" i="53" s="1"/>
  <c r="G8625" i="53" s="1"/>
  <c r="G8626" i="53" s="1"/>
  <c r="G8627" i="53" s="1"/>
  <c r="G8628" i="53" s="1"/>
  <c r="G8629" i="53" s="1"/>
  <c r="G8630" i="53" s="1"/>
  <c r="G8631" i="53" s="1"/>
  <c r="G8632" i="53" s="1"/>
  <c r="G8633" i="53" s="1"/>
  <c r="G8634" i="53" s="1"/>
  <c r="G8635" i="53" s="1"/>
  <c r="G8636" i="53" s="1"/>
  <c r="G8637" i="53" s="1"/>
  <c r="G8638" i="53" s="1"/>
  <c r="G8639" i="53" s="1"/>
  <c r="G8640" i="53" s="1"/>
  <c r="G8641" i="53" s="1"/>
  <c r="G8642" i="53" s="1"/>
  <c r="G8643" i="53" s="1"/>
  <c r="G8644" i="53" s="1"/>
  <c r="G8645" i="53" s="1"/>
  <c r="G8646" i="53" s="1"/>
  <c r="G8647" i="53" s="1"/>
  <c r="G8648" i="53" s="1"/>
  <c r="G8649" i="53" s="1"/>
  <c r="G8650" i="53" s="1"/>
  <c r="G8651" i="53" s="1"/>
  <c r="G8652" i="53" s="1"/>
  <c r="G8653" i="53" s="1"/>
  <c r="G8654" i="53" s="1"/>
  <c r="G8655" i="53" s="1"/>
  <c r="G8656" i="53" s="1"/>
  <c r="G8657" i="53" s="1"/>
  <c r="G8658" i="53" s="1"/>
  <c r="G8659" i="53" s="1"/>
  <c r="G8660" i="53" s="1"/>
  <c r="G8661" i="53" s="1"/>
  <c r="G8662" i="53" s="1"/>
  <c r="G8663" i="53" s="1"/>
  <c r="G8664" i="53" s="1"/>
  <c r="G8665" i="53" s="1"/>
  <c r="G8666" i="53" s="1"/>
  <c r="G8667" i="53" s="1"/>
  <c r="G8668" i="53" s="1"/>
  <c r="G8669" i="53" s="1"/>
  <c r="G8670" i="53" s="1"/>
  <c r="G8671" i="53" s="1"/>
  <c r="G8672" i="53" s="1"/>
  <c r="G8673" i="53" s="1"/>
  <c r="G8674" i="53" s="1"/>
  <c r="G8675" i="53" s="1"/>
  <c r="G8676" i="53" s="1"/>
  <c r="G8677" i="53" s="1"/>
  <c r="G8678" i="53" s="1"/>
  <c r="G8679" i="53" s="1"/>
  <c r="G8680" i="53" s="1"/>
  <c r="G8681" i="53" s="1"/>
  <c r="G8682" i="53" s="1"/>
  <c r="G8683" i="53" s="1"/>
  <c r="G8684" i="53" s="1"/>
  <c r="G8685" i="53" s="1"/>
  <c r="G8686" i="53" s="1"/>
  <c r="G8687" i="53" s="1"/>
  <c r="G8688" i="53" s="1"/>
  <c r="G8689" i="53" s="1"/>
  <c r="G8690" i="53" s="1"/>
  <c r="G8691" i="53" s="1"/>
  <c r="G8692" i="53" s="1"/>
  <c r="G8693" i="53" s="1"/>
  <c r="G8694" i="53" s="1"/>
  <c r="G8695" i="53" s="1"/>
  <c r="G8696" i="53" s="1"/>
  <c r="G8697" i="53" s="1"/>
  <c r="G8698" i="53" s="1"/>
  <c r="G8699" i="53" s="1"/>
  <c r="G8700" i="53" s="1"/>
  <c r="G8701" i="53" s="1"/>
  <c r="G8702" i="53" s="1"/>
  <c r="G8703" i="53" s="1"/>
  <c r="G8704" i="53" s="1"/>
  <c r="G8705" i="53" s="1"/>
  <c r="G8706" i="53" s="1"/>
  <c r="G8707" i="53" s="1"/>
  <c r="G8708" i="53" s="1"/>
  <c r="G8709" i="53" s="1"/>
  <c r="G8710" i="53" s="1"/>
  <c r="G8711" i="53" s="1"/>
  <c r="G8712" i="53" s="1"/>
  <c r="G8713" i="53" s="1"/>
  <c r="G8714" i="53" s="1"/>
  <c r="G8715" i="53" s="1"/>
  <c r="G8716" i="53" s="1"/>
  <c r="G8717" i="53" s="1"/>
  <c r="G8718" i="53" s="1"/>
  <c r="G8719" i="53" s="1"/>
  <c r="G8720" i="53" s="1"/>
  <c r="G8721" i="53" s="1"/>
  <c r="G8722" i="53" s="1"/>
  <c r="G8723" i="53" s="1"/>
  <c r="G8724" i="53" s="1"/>
  <c r="G8725" i="53" s="1"/>
  <c r="G8726" i="53" s="1"/>
  <c r="G8727" i="53" s="1"/>
  <c r="G8728" i="53" s="1"/>
  <c r="G8729" i="53" s="1"/>
  <c r="G8730" i="53" s="1"/>
  <c r="G8731" i="53" s="1"/>
  <c r="G8732" i="53" s="1"/>
  <c r="G8733" i="53" s="1"/>
  <c r="G8734" i="53" s="1"/>
  <c r="G8735" i="53" s="1"/>
  <c r="G8736" i="53" s="1"/>
  <c r="G8737" i="53" s="1"/>
  <c r="G8738" i="53" s="1"/>
  <c r="G8739" i="53" s="1"/>
  <c r="G8740" i="53" s="1"/>
  <c r="G8741" i="53" s="1"/>
  <c r="G8742" i="53" s="1"/>
  <c r="G8743" i="53" s="1"/>
  <c r="G8744" i="53" s="1"/>
  <c r="G8745" i="53" s="1"/>
  <c r="G8746" i="53" s="1"/>
  <c r="G8747" i="53" s="1"/>
  <c r="G8748" i="53" s="1"/>
  <c r="G8749" i="53" s="1"/>
  <c r="G8750" i="53" s="1"/>
  <c r="G8751" i="53" s="1"/>
  <c r="G8752" i="53" s="1"/>
  <c r="G8753" i="53" s="1"/>
  <c r="G8754" i="53" s="1"/>
  <c r="G8755" i="53" s="1"/>
  <c r="G8756" i="53" s="1"/>
  <c r="G8757" i="53" s="1"/>
  <c r="G8758" i="53" s="1"/>
  <c r="G8759" i="53" s="1"/>
  <c r="G8760" i="53" s="1"/>
  <c r="G8761" i="53" s="1"/>
  <c r="G8762" i="53" s="1"/>
  <c r="G8763" i="53" s="1"/>
  <c r="G8764" i="53" s="1"/>
  <c r="G8765" i="53" s="1"/>
  <c r="G8766" i="53" s="1"/>
  <c r="G8767" i="53" s="1"/>
  <c r="G8768" i="53" s="1"/>
  <c r="G8769" i="53" s="1"/>
  <c r="G8770" i="53" s="1"/>
  <c r="G8771" i="53" s="1"/>
  <c r="G8772" i="53" s="1"/>
  <c r="G8773" i="53" s="1"/>
  <c r="G8774" i="53" s="1"/>
  <c r="G8775" i="53" s="1"/>
  <c r="G8776" i="53" s="1"/>
  <c r="G8777" i="53" s="1"/>
  <c r="G8778" i="53" s="1"/>
  <c r="G8779" i="53" s="1"/>
  <c r="G8780" i="53" s="1"/>
  <c r="G8781" i="53" s="1"/>
  <c r="G8782" i="53" s="1"/>
  <c r="G8783" i="53" s="1"/>
  <c r="G8784" i="53" s="1"/>
  <c r="G8785" i="53" s="1"/>
  <c r="G8786" i="53" s="1"/>
  <c r="G8787" i="53" s="1"/>
  <c r="G8788" i="53" s="1"/>
  <c r="G8789" i="53" s="1"/>
  <c r="G8790" i="53" s="1"/>
  <c r="G8791" i="53" s="1"/>
  <c r="G8792" i="53" s="1"/>
  <c r="G8793" i="53" s="1"/>
  <c r="G8794" i="53" s="1"/>
  <c r="G8795" i="53" s="1"/>
  <c r="G8796" i="53" s="1"/>
  <c r="G8797" i="53" s="1"/>
  <c r="G8798" i="53" s="1"/>
  <c r="G8799" i="53" s="1"/>
  <c r="G8800" i="53" s="1"/>
  <c r="G8801" i="53" s="1"/>
  <c r="G8802" i="53" s="1"/>
  <c r="G8803" i="53" s="1"/>
  <c r="G8804" i="53" s="1"/>
  <c r="G8805" i="53" s="1"/>
  <c r="G8806" i="53" s="1"/>
  <c r="G8807" i="53" s="1"/>
  <c r="G8808" i="53" s="1"/>
  <c r="G8809" i="53" s="1"/>
  <c r="G8810" i="53" s="1"/>
  <c r="G8811" i="53" s="1"/>
  <c r="G8812" i="53" s="1"/>
  <c r="G8813" i="53" s="1"/>
  <c r="G8814" i="53" s="1"/>
  <c r="G8815" i="53" s="1"/>
  <c r="G8816" i="53" s="1"/>
  <c r="G8817" i="53" s="1"/>
  <c r="G8818" i="53" s="1"/>
  <c r="G8819" i="53" s="1"/>
  <c r="G8820" i="53" s="1"/>
  <c r="G8821" i="53" s="1"/>
  <c r="G8822" i="53" s="1"/>
  <c r="G8823" i="53" s="1"/>
  <c r="G8824" i="53" s="1"/>
  <c r="G8825" i="53" s="1"/>
  <c r="G8826" i="53" s="1"/>
  <c r="G8827" i="53" s="1"/>
  <c r="G8828" i="53" s="1"/>
  <c r="G8829" i="53" s="1"/>
  <c r="G8830" i="53" s="1"/>
  <c r="G8831" i="53" s="1"/>
  <c r="G8832" i="53" s="1"/>
  <c r="G8833" i="53" s="1"/>
  <c r="G8834" i="53" s="1"/>
  <c r="G8835" i="53" s="1"/>
  <c r="G8836" i="53" s="1"/>
  <c r="G8837" i="53" s="1"/>
  <c r="G8838" i="53" s="1"/>
  <c r="G8839" i="53" s="1"/>
  <c r="G8840" i="53" s="1"/>
  <c r="G8841" i="53" s="1"/>
  <c r="G8842" i="53" s="1"/>
  <c r="G8843" i="53" s="1"/>
  <c r="G8844" i="53" s="1"/>
  <c r="G8845" i="53" s="1"/>
  <c r="G8846" i="53" s="1"/>
  <c r="G8847" i="53" s="1"/>
  <c r="G8848" i="53" s="1"/>
  <c r="G8849" i="53" s="1"/>
  <c r="G8850" i="53" s="1"/>
  <c r="G8851" i="53" s="1"/>
  <c r="G8852" i="53" s="1"/>
  <c r="G8853" i="53" s="1"/>
  <c r="G8854" i="53" s="1"/>
  <c r="G8855" i="53" s="1"/>
  <c r="G8856" i="53" s="1"/>
  <c r="G8857" i="53" s="1"/>
  <c r="G8858" i="53" s="1"/>
  <c r="G8859" i="53" s="1"/>
  <c r="G8860" i="53" s="1"/>
  <c r="G8861" i="53" s="1"/>
  <c r="G8862" i="53" s="1"/>
  <c r="G8863" i="53" s="1"/>
  <c r="G8864" i="53" s="1"/>
  <c r="G8865" i="53" s="1"/>
  <c r="G8866" i="53" s="1"/>
  <c r="G8867" i="53" s="1"/>
  <c r="G8868" i="53" s="1"/>
  <c r="G8869" i="53" s="1"/>
  <c r="G8870" i="53" s="1"/>
  <c r="G8871" i="53" s="1"/>
  <c r="G8872" i="53" s="1"/>
  <c r="G8873" i="53" s="1"/>
  <c r="G8874" i="53" s="1"/>
  <c r="G8875" i="53" s="1"/>
  <c r="G8876" i="53" s="1"/>
  <c r="G8877" i="53" s="1"/>
  <c r="G8878" i="53" s="1"/>
  <c r="G8879" i="53" s="1"/>
  <c r="G8880" i="53" s="1"/>
  <c r="G8881" i="53" s="1"/>
  <c r="G8882" i="53" s="1"/>
  <c r="G8883" i="53" s="1"/>
  <c r="G8884" i="53" s="1"/>
  <c r="G8885" i="53" s="1"/>
  <c r="G8886" i="53" s="1"/>
  <c r="G8887" i="53" s="1"/>
  <c r="G8888" i="53" s="1"/>
  <c r="G8889" i="53" s="1"/>
  <c r="G8890" i="53" s="1"/>
  <c r="G8891" i="53" s="1"/>
  <c r="G8892" i="53" s="1"/>
  <c r="G8893" i="53" s="1"/>
  <c r="G8894" i="53" s="1"/>
  <c r="G8895" i="53" s="1"/>
  <c r="G8896" i="53" s="1"/>
  <c r="G8897" i="53" s="1"/>
  <c r="G8898" i="53" s="1"/>
  <c r="G8899" i="53" s="1"/>
  <c r="G8900" i="53" s="1"/>
  <c r="G8901" i="53" s="1"/>
  <c r="G8902" i="53" s="1"/>
  <c r="G8903" i="53" s="1"/>
  <c r="G8904" i="53" s="1"/>
  <c r="G8905" i="53" s="1"/>
  <c r="G8906" i="53" s="1"/>
  <c r="G8907" i="53" s="1"/>
  <c r="G8908" i="53" s="1"/>
  <c r="G8909" i="53" s="1"/>
  <c r="G8910" i="53" s="1"/>
  <c r="G8911" i="53" s="1"/>
  <c r="G8912" i="53" s="1"/>
  <c r="G8913" i="53" s="1"/>
  <c r="G8914" i="53" s="1"/>
  <c r="G8915" i="53" s="1"/>
  <c r="G8916" i="53" s="1"/>
  <c r="G8917" i="53" s="1"/>
  <c r="G8918" i="53" s="1"/>
  <c r="G8919" i="53" s="1"/>
  <c r="G8920" i="53" s="1"/>
  <c r="G8921" i="53" s="1"/>
  <c r="G8922" i="53" s="1"/>
  <c r="G8923" i="53" s="1"/>
  <c r="G8924" i="53" s="1"/>
  <c r="G8925" i="53" s="1"/>
  <c r="G8926" i="53" s="1"/>
  <c r="G8927" i="53" s="1"/>
  <c r="G8928" i="53" s="1"/>
  <c r="G8929" i="53" s="1"/>
  <c r="G8930" i="53" s="1"/>
  <c r="G8931" i="53" s="1"/>
  <c r="G8932" i="53" s="1"/>
  <c r="G8933" i="53" s="1"/>
  <c r="G8934" i="53" s="1"/>
  <c r="G8935" i="53" s="1"/>
  <c r="G8936" i="53" s="1"/>
  <c r="G8937" i="53" s="1"/>
  <c r="G8938" i="53" s="1"/>
  <c r="G8939" i="53" s="1"/>
  <c r="G8940" i="53" s="1"/>
  <c r="G8941" i="53" s="1"/>
  <c r="G8942" i="53" s="1"/>
  <c r="G8943" i="53" s="1"/>
  <c r="G8944" i="53" s="1"/>
  <c r="G8945" i="53" s="1"/>
  <c r="G8946" i="53" s="1"/>
  <c r="G8947" i="53" s="1"/>
  <c r="G8948" i="53" s="1"/>
  <c r="G8949" i="53" s="1"/>
  <c r="G8950" i="53" s="1"/>
  <c r="G8951" i="53" s="1"/>
  <c r="G8952" i="53" s="1"/>
  <c r="G8953" i="53" s="1"/>
  <c r="G8954" i="53" s="1"/>
  <c r="G8955" i="53" s="1"/>
  <c r="G8956" i="53" s="1"/>
  <c r="G8957" i="53" s="1"/>
  <c r="G8958" i="53" s="1"/>
  <c r="G8959" i="53" s="1"/>
  <c r="G8960" i="53" s="1"/>
  <c r="G8961" i="53" s="1"/>
  <c r="G8962" i="53" s="1"/>
  <c r="G8963" i="53" s="1"/>
  <c r="G8964" i="53" s="1"/>
  <c r="G8965" i="53" s="1"/>
  <c r="G8966" i="53" s="1"/>
  <c r="G8967" i="53" s="1"/>
  <c r="G8968" i="53" s="1"/>
  <c r="G8969" i="53" s="1"/>
  <c r="G8970" i="53" s="1"/>
  <c r="G8971" i="53" s="1"/>
  <c r="G8972" i="53" s="1"/>
  <c r="G8973" i="53" s="1"/>
  <c r="G8974" i="53" s="1"/>
  <c r="G8975" i="53" s="1"/>
  <c r="G8976" i="53" s="1"/>
  <c r="G8977" i="53" s="1"/>
  <c r="G8978" i="53" s="1"/>
  <c r="G8979" i="53" s="1"/>
  <c r="G8980" i="53" s="1"/>
  <c r="G8981" i="53" s="1"/>
  <c r="G8982" i="53" s="1"/>
  <c r="G8983" i="53" s="1"/>
  <c r="G8984" i="53" s="1"/>
  <c r="G8985" i="53" s="1"/>
  <c r="G8986" i="53" s="1"/>
  <c r="G8987" i="53" s="1"/>
  <c r="G8988" i="53" s="1"/>
  <c r="G8989" i="53" s="1"/>
  <c r="G8990" i="53" s="1"/>
  <c r="G8991" i="53" s="1"/>
  <c r="G8992" i="53" s="1"/>
  <c r="G8993" i="53" s="1"/>
  <c r="G8994" i="53" s="1"/>
  <c r="G8995" i="53" s="1"/>
  <c r="G8996" i="53" s="1"/>
  <c r="G8997" i="53" s="1"/>
  <c r="G8998" i="53" s="1"/>
  <c r="G8999" i="53" s="1"/>
  <c r="G9000" i="53" s="1"/>
  <c r="G9001" i="53" s="1"/>
  <c r="G9002" i="53" s="1"/>
  <c r="G9003" i="53" s="1"/>
  <c r="G9004" i="53" s="1"/>
  <c r="G9005" i="53" s="1"/>
  <c r="G9006" i="53" s="1"/>
  <c r="G9007" i="53" s="1"/>
  <c r="G9008" i="53" s="1"/>
  <c r="G9009" i="53" s="1"/>
  <c r="G9010" i="53" s="1"/>
  <c r="G9011" i="53" s="1"/>
  <c r="G9012" i="53" s="1"/>
  <c r="G9013" i="53" s="1"/>
  <c r="G9014" i="53" s="1"/>
  <c r="G9015" i="53" s="1"/>
  <c r="G9016" i="53" s="1"/>
  <c r="G9017" i="53" s="1"/>
  <c r="G9018" i="53" s="1"/>
  <c r="G9019" i="53" s="1"/>
  <c r="G9020" i="53" s="1"/>
  <c r="G9021" i="53" s="1"/>
  <c r="G9022" i="53" s="1"/>
  <c r="G9023" i="53" s="1"/>
  <c r="G9024" i="53" s="1"/>
  <c r="G9025" i="53" s="1"/>
  <c r="G9026" i="53" s="1"/>
  <c r="G9027" i="53" s="1"/>
  <c r="G9028" i="53" s="1"/>
  <c r="G9029" i="53" s="1"/>
  <c r="G9030" i="53" s="1"/>
  <c r="G9031" i="53" s="1"/>
  <c r="G9032" i="53" s="1"/>
  <c r="G9033" i="53" s="1"/>
  <c r="G9034" i="53" s="1"/>
  <c r="G9035" i="53" s="1"/>
  <c r="G9036" i="53" s="1"/>
  <c r="G9037" i="53" s="1"/>
  <c r="G9038" i="53" s="1"/>
  <c r="G9039" i="53" s="1"/>
  <c r="G9040" i="53" s="1"/>
  <c r="G9041" i="53" s="1"/>
  <c r="G9042" i="53" s="1"/>
  <c r="G9043" i="53" s="1"/>
  <c r="G9044" i="53" s="1"/>
  <c r="G9045" i="53" s="1"/>
  <c r="G9046" i="53" s="1"/>
  <c r="G9047" i="53" s="1"/>
  <c r="G9048" i="53" s="1"/>
  <c r="G9049" i="53" s="1"/>
  <c r="G9050" i="53" s="1"/>
  <c r="G9051" i="53" s="1"/>
  <c r="G9052" i="53" s="1"/>
  <c r="G9053" i="53" s="1"/>
  <c r="G9054" i="53" s="1"/>
  <c r="G9055" i="53" s="1"/>
  <c r="G9056" i="53" s="1"/>
  <c r="G9057" i="53" s="1"/>
  <c r="G9058" i="53" s="1"/>
  <c r="G9059" i="53" s="1"/>
  <c r="G9060" i="53" s="1"/>
  <c r="G9061" i="53" s="1"/>
  <c r="G9062" i="53" s="1"/>
  <c r="G9063" i="53" s="1"/>
  <c r="G9064" i="53" s="1"/>
  <c r="G9065" i="53" s="1"/>
  <c r="G9066" i="53" s="1"/>
  <c r="G9067" i="53" s="1"/>
  <c r="G9068" i="53" s="1"/>
  <c r="G9069" i="53" s="1"/>
  <c r="G9070" i="53" s="1"/>
  <c r="G9071" i="53" s="1"/>
  <c r="G9072" i="53" s="1"/>
  <c r="G9073" i="53" s="1"/>
  <c r="G9074" i="53" s="1"/>
  <c r="G9075" i="53" s="1"/>
  <c r="G9076" i="53" s="1"/>
  <c r="G9077" i="53" s="1"/>
  <c r="G9078" i="53" s="1"/>
  <c r="G9079" i="53" s="1"/>
  <c r="G9080" i="53" s="1"/>
  <c r="G9081" i="53" s="1"/>
  <c r="G9082" i="53" s="1"/>
  <c r="G9083" i="53" s="1"/>
  <c r="G9084" i="53" s="1"/>
  <c r="G9085" i="53" s="1"/>
  <c r="G9086" i="53" s="1"/>
  <c r="G9087" i="53" s="1"/>
  <c r="G9088" i="53" s="1"/>
  <c r="G9089" i="53" s="1"/>
  <c r="G9090" i="53" s="1"/>
  <c r="G9091" i="53" s="1"/>
  <c r="G9092" i="53" s="1"/>
  <c r="G9093" i="53" s="1"/>
  <c r="G9094" i="53" s="1"/>
  <c r="G9095" i="53" s="1"/>
  <c r="G9096" i="53" s="1"/>
  <c r="G9097" i="53" s="1"/>
  <c r="G9098" i="53" s="1"/>
  <c r="G9099" i="53" s="1"/>
  <c r="G9100" i="53" s="1"/>
  <c r="G9101" i="53" s="1"/>
  <c r="G9102" i="53" s="1"/>
  <c r="G9103" i="53" s="1"/>
  <c r="G9104" i="53" s="1"/>
  <c r="G9105" i="53" s="1"/>
  <c r="G9106" i="53" s="1"/>
  <c r="G9107" i="53" s="1"/>
  <c r="G9108" i="53" s="1"/>
  <c r="G9109" i="53" s="1"/>
  <c r="G9110" i="53" s="1"/>
  <c r="G9111" i="53" s="1"/>
  <c r="G9112" i="53" s="1"/>
  <c r="G9113" i="53" s="1"/>
  <c r="G9114" i="53" s="1"/>
  <c r="G9115" i="53" s="1"/>
  <c r="G9116" i="53" s="1"/>
  <c r="G9117" i="53" s="1"/>
  <c r="G9118" i="53" s="1"/>
  <c r="G9119" i="53" s="1"/>
  <c r="G9120" i="53" s="1"/>
  <c r="G9121" i="53" s="1"/>
  <c r="G9122" i="53" s="1"/>
  <c r="G9123" i="53" s="1"/>
  <c r="G9124" i="53" s="1"/>
  <c r="G9125" i="53" s="1"/>
  <c r="G9126" i="53" s="1"/>
  <c r="G9127" i="53" s="1"/>
  <c r="G9128" i="53" s="1"/>
  <c r="G9129" i="53" s="1"/>
  <c r="G9130" i="53" s="1"/>
  <c r="G9131" i="53" s="1"/>
  <c r="G9132" i="53" s="1"/>
  <c r="G9133" i="53" s="1"/>
  <c r="G9134" i="53" s="1"/>
  <c r="G9135" i="53" s="1"/>
  <c r="G9136" i="53" s="1"/>
  <c r="G9137" i="53" s="1"/>
  <c r="G9138" i="53" s="1"/>
  <c r="G9139" i="53" s="1"/>
  <c r="G9140" i="53" s="1"/>
  <c r="G9141" i="53" s="1"/>
  <c r="G9142" i="53" s="1"/>
  <c r="G9143" i="53" s="1"/>
  <c r="G9144" i="53" s="1"/>
  <c r="G9145" i="53" s="1"/>
  <c r="G9146" i="53" s="1"/>
  <c r="G9147" i="53" s="1"/>
  <c r="G9148" i="53" s="1"/>
  <c r="G9149" i="53" s="1"/>
  <c r="G9150" i="53" s="1"/>
  <c r="G9151" i="53" s="1"/>
  <c r="G9152" i="53" s="1"/>
  <c r="G9153" i="53" s="1"/>
  <c r="G9154" i="53" s="1"/>
  <c r="G9155" i="53" s="1"/>
  <c r="G9156" i="53" s="1"/>
  <c r="G9157" i="53" s="1"/>
  <c r="G9158" i="53" s="1"/>
  <c r="G9159" i="53" s="1"/>
  <c r="G9160" i="53" s="1"/>
  <c r="G9161" i="53" s="1"/>
  <c r="G9162" i="53" s="1"/>
  <c r="G9163" i="53" s="1"/>
  <c r="G9164" i="53" s="1"/>
  <c r="G9165" i="53" s="1"/>
  <c r="G9166" i="53" s="1"/>
  <c r="G9167" i="53" s="1"/>
  <c r="G9168" i="53" s="1"/>
  <c r="G9169" i="53" s="1"/>
  <c r="G9170" i="53" s="1"/>
  <c r="G9171" i="53" s="1"/>
  <c r="G9172" i="53" s="1"/>
  <c r="G9173" i="53" s="1"/>
  <c r="G9174" i="53" s="1"/>
  <c r="G9175" i="53" s="1"/>
  <c r="G9176" i="53" s="1"/>
  <c r="G9177" i="53" s="1"/>
  <c r="G9178" i="53" s="1"/>
  <c r="G9179" i="53" s="1"/>
  <c r="G9180" i="53" s="1"/>
  <c r="G9181" i="53" s="1"/>
  <c r="G9182" i="53" s="1"/>
  <c r="G9183" i="53" s="1"/>
  <c r="G9184" i="53" s="1"/>
  <c r="G9185" i="53" s="1"/>
  <c r="G9186" i="53" s="1"/>
  <c r="G9187" i="53" s="1"/>
  <c r="G9188" i="53" s="1"/>
  <c r="G9189" i="53" s="1"/>
  <c r="G9190" i="53" s="1"/>
  <c r="G9191" i="53" s="1"/>
  <c r="G9192" i="53" s="1"/>
  <c r="G9193" i="53" s="1"/>
  <c r="G9194" i="53" s="1"/>
  <c r="G9195" i="53" s="1"/>
  <c r="G9196" i="53" s="1"/>
  <c r="G9197" i="53" s="1"/>
  <c r="G9198" i="53" s="1"/>
  <c r="G9199" i="53" s="1"/>
  <c r="G9200" i="53" s="1"/>
  <c r="G9201" i="53" s="1"/>
  <c r="G9202" i="53" s="1"/>
  <c r="G9203" i="53" s="1"/>
  <c r="G9204" i="53" s="1"/>
  <c r="G9205" i="53" s="1"/>
  <c r="G9206" i="53" s="1"/>
  <c r="G9207" i="53" s="1"/>
  <c r="G9208" i="53" s="1"/>
  <c r="G9209" i="53" s="1"/>
  <c r="G9210" i="53" s="1"/>
  <c r="G9211" i="53" s="1"/>
  <c r="G9212" i="53" s="1"/>
  <c r="G9213" i="53" s="1"/>
  <c r="G9214" i="53" s="1"/>
  <c r="G9215" i="53" s="1"/>
  <c r="G9216" i="53" s="1"/>
  <c r="G9217" i="53" s="1"/>
  <c r="G9218" i="53" s="1"/>
  <c r="G9219" i="53" s="1"/>
  <c r="G9220" i="53" s="1"/>
  <c r="G9221" i="53" s="1"/>
  <c r="G9222" i="53" s="1"/>
  <c r="G9223" i="53" s="1"/>
  <c r="G9224" i="53" s="1"/>
  <c r="G9225" i="53" s="1"/>
  <c r="G9226" i="53" s="1"/>
  <c r="G9227" i="53" s="1"/>
  <c r="G9228" i="53" s="1"/>
  <c r="G9229" i="53" s="1"/>
  <c r="G9230" i="53" s="1"/>
  <c r="G9231" i="53" s="1"/>
  <c r="G9232" i="53" s="1"/>
  <c r="G9233" i="53" s="1"/>
  <c r="G9234" i="53" s="1"/>
  <c r="G9235" i="53" s="1"/>
  <c r="G9236" i="53" s="1"/>
  <c r="G9237" i="53" s="1"/>
  <c r="G9238" i="53" s="1"/>
  <c r="G9239" i="53" s="1"/>
  <c r="G9240" i="53" s="1"/>
  <c r="G9241" i="53" s="1"/>
  <c r="G9242" i="53" s="1"/>
  <c r="G9243" i="53" s="1"/>
  <c r="G9244" i="53" s="1"/>
  <c r="G9245" i="53" s="1"/>
  <c r="G9246" i="53" s="1"/>
  <c r="G9247" i="53" s="1"/>
  <c r="G9248" i="53" s="1"/>
  <c r="G9249" i="53" s="1"/>
  <c r="G9250" i="53" s="1"/>
  <c r="G9251" i="53" s="1"/>
  <c r="G9252" i="53" s="1"/>
  <c r="G9253" i="53" s="1"/>
  <c r="G9254" i="53" s="1"/>
  <c r="G9255" i="53" s="1"/>
  <c r="G9256" i="53" s="1"/>
  <c r="G9257" i="53" s="1"/>
  <c r="G9258" i="53" s="1"/>
  <c r="G9259" i="53" s="1"/>
  <c r="G9260" i="53" s="1"/>
  <c r="G9261" i="53" s="1"/>
  <c r="G9262" i="53" s="1"/>
  <c r="G9263" i="53" s="1"/>
  <c r="G9264" i="53" s="1"/>
  <c r="G9265" i="53" s="1"/>
  <c r="G9266" i="53" s="1"/>
  <c r="G9267" i="53" s="1"/>
  <c r="G9268" i="53" s="1"/>
  <c r="G9269" i="53" s="1"/>
  <c r="G9270" i="53" s="1"/>
  <c r="G9271" i="53" s="1"/>
  <c r="G9272" i="53" s="1"/>
  <c r="G9273" i="53" s="1"/>
  <c r="G9274" i="53" s="1"/>
  <c r="G9275" i="53" s="1"/>
  <c r="G9276" i="53" s="1"/>
  <c r="G9277" i="53" s="1"/>
  <c r="G9278" i="53" s="1"/>
  <c r="G9279" i="53" s="1"/>
  <c r="G9280" i="53" s="1"/>
  <c r="G9281" i="53" s="1"/>
  <c r="G9282" i="53" s="1"/>
  <c r="G9283" i="53" s="1"/>
  <c r="G9284" i="53" s="1"/>
  <c r="G9285" i="53" s="1"/>
  <c r="G9286" i="53" s="1"/>
  <c r="G9287" i="53" s="1"/>
  <c r="G9288" i="53" s="1"/>
  <c r="G9289" i="53" s="1"/>
  <c r="G9290" i="53" s="1"/>
  <c r="G9291" i="53" s="1"/>
  <c r="G9292" i="53" s="1"/>
  <c r="G9293" i="53" s="1"/>
  <c r="G9294" i="53" s="1"/>
  <c r="G9295" i="53" s="1"/>
  <c r="G9296" i="53" s="1"/>
  <c r="G9297" i="53" s="1"/>
  <c r="G9298" i="53" s="1"/>
  <c r="G9299" i="53" s="1"/>
  <c r="G9300" i="53" s="1"/>
  <c r="G9301" i="53" s="1"/>
  <c r="G9302" i="53" s="1"/>
  <c r="G9303" i="53" s="1"/>
  <c r="G9304" i="53" s="1"/>
  <c r="G9305" i="53" s="1"/>
  <c r="G9306" i="53" s="1"/>
  <c r="G9307" i="53" s="1"/>
  <c r="G9308" i="53" s="1"/>
  <c r="G9309" i="53" s="1"/>
  <c r="G9310" i="53" s="1"/>
  <c r="G9311" i="53" s="1"/>
  <c r="G9312" i="53" s="1"/>
  <c r="G9313" i="53" s="1"/>
  <c r="G9314" i="53" s="1"/>
  <c r="G9315" i="53" s="1"/>
  <c r="G9316" i="53" s="1"/>
  <c r="G9317" i="53" s="1"/>
  <c r="G9318" i="53" s="1"/>
  <c r="G9319" i="53" s="1"/>
  <c r="G9320" i="53" s="1"/>
  <c r="G9321" i="53" s="1"/>
  <c r="G9322" i="53" s="1"/>
  <c r="G9323" i="53" s="1"/>
  <c r="G9324" i="53" s="1"/>
  <c r="G9325" i="53" s="1"/>
  <c r="G9326" i="53" s="1"/>
  <c r="G9327" i="53" s="1"/>
  <c r="G9328" i="53" s="1"/>
  <c r="G9329" i="53" s="1"/>
  <c r="G9330" i="53" s="1"/>
  <c r="G9331" i="53" s="1"/>
  <c r="G9332" i="53" s="1"/>
  <c r="G9333" i="53" s="1"/>
  <c r="G9334" i="53" s="1"/>
  <c r="G9335" i="53" s="1"/>
  <c r="G9336" i="53" s="1"/>
  <c r="G9337" i="53" s="1"/>
  <c r="G9338" i="53" s="1"/>
  <c r="G9339" i="53" s="1"/>
  <c r="G9340" i="53" s="1"/>
  <c r="G9341" i="53" s="1"/>
  <c r="G9342" i="53" s="1"/>
  <c r="G9343" i="53" s="1"/>
  <c r="G9344" i="53" s="1"/>
  <c r="G9345" i="53" s="1"/>
  <c r="G9346" i="53" s="1"/>
  <c r="G9347" i="53" s="1"/>
  <c r="G9348" i="53" s="1"/>
  <c r="G9349" i="53" s="1"/>
  <c r="G9350" i="53" s="1"/>
  <c r="G9351" i="53" s="1"/>
  <c r="G9352" i="53" s="1"/>
  <c r="G9353" i="53" s="1"/>
  <c r="G9354" i="53" s="1"/>
  <c r="G9355" i="53" s="1"/>
  <c r="G9356" i="53" s="1"/>
  <c r="G9357" i="53" s="1"/>
  <c r="G9358" i="53" s="1"/>
  <c r="G9359" i="53" s="1"/>
  <c r="G9360" i="53" s="1"/>
  <c r="G9361" i="53" s="1"/>
  <c r="G9362" i="53" s="1"/>
  <c r="G9363" i="53" s="1"/>
  <c r="G9364" i="53" s="1"/>
  <c r="G9365" i="53" s="1"/>
  <c r="G9366" i="53" s="1"/>
  <c r="G9367" i="53" s="1"/>
  <c r="G9368" i="53" s="1"/>
  <c r="G9369" i="53" s="1"/>
  <c r="G9370" i="53" s="1"/>
  <c r="G9371" i="53" s="1"/>
  <c r="G9372" i="53" s="1"/>
  <c r="G9373" i="53" s="1"/>
  <c r="G9374" i="53" s="1"/>
  <c r="G9375" i="53" s="1"/>
  <c r="G9376" i="53" s="1"/>
  <c r="G9377" i="53" s="1"/>
  <c r="G9378" i="53" s="1"/>
  <c r="G9379" i="53" s="1"/>
  <c r="G9380" i="53" s="1"/>
  <c r="G9381" i="53" s="1"/>
  <c r="G9382" i="53" s="1"/>
  <c r="G9383" i="53" s="1"/>
  <c r="G9384" i="53" s="1"/>
  <c r="G9385" i="53" s="1"/>
  <c r="G9386" i="53" s="1"/>
  <c r="G9387" i="53" s="1"/>
  <c r="G9388" i="53" s="1"/>
  <c r="G9389" i="53" s="1"/>
  <c r="G9390" i="53" s="1"/>
  <c r="G9391" i="53" s="1"/>
  <c r="G9392" i="53" s="1"/>
  <c r="G9393" i="53" s="1"/>
  <c r="G9394" i="53" s="1"/>
  <c r="G9395" i="53" s="1"/>
  <c r="G9396" i="53" s="1"/>
  <c r="G9397" i="53" s="1"/>
  <c r="G9398" i="53" s="1"/>
  <c r="G9399" i="53" s="1"/>
  <c r="G9400" i="53" s="1"/>
  <c r="G9401" i="53" s="1"/>
  <c r="G9402" i="53" s="1"/>
  <c r="G9403" i="53" s="1"/>
  <c r="G9404" i="53" s="1"/>
  <c r="G9405" i="53" s="1"/>
  <c r="G9406" i="53" s="1"/>
  <c r="G9407" i="53" s="1"/>
  <c r="G9408" i="53" s="1"/>
  <c r="G9409" i="53" s="1"/>
  <c r="G9410" i="53" s="1"/>
  <c r="G9411" i="53" s="1"/>
  <c r="G9412" i="53" s="1"/>
  <c r="G9413" i="53" s="1"/>
  <c r="G9414" i="53" s="1"/>
  <c r="G9415" i="53" s="1"/>
  <c r="G9416" i="53" s="1"/>
  <c r="G9417" i="53" s="1"/>
  <c r="G9418" i="53" s="1"/>
  <c r="G9419" i="53" s="1"/>
  <c r="G9420" i="53" s="1"/>
  <c r="G9421" i="53" s="1"/>
  <c r="G9422" i="53" s="1"/>
  <c r="G9423" i="53" s="1"/>
  <c r="G9424" i="53" s="1"/>
  <c r="G9425" i="53" s="1"/>
  <c r="G9426" i="53" s="1"/>
  <c r="G9427" i="53" s="1"/>
  <c r="G9428" i="53" s="1"/>
  <c r="G9429" i="53" s="1"/>
  <c r="G9430" i="53" s="1"/>
  <c r="G9431" i="53" s="1"/>
  <c r="G9432" i="53" s="1"/>
  <c r="G9433" i="53" s="1"/>
  <c r="G9434" i="53" s="1"/>
  <c r="G9435" i="53" s="1"/>
  <c r="G9436" i="53" s="1"/>
  <c r="G9437" i="53" s="1"/>
  <c r="G9438" i="53" s="1"/>
  <c r="G9439" i="53" s="1"/>
  <c r="G9440" i="53" s="1"/>
  <c r="G9441" i="53" s="1"/>
  <c r="G9442" i="53" s="1"/>
  <c r="G9443" i="53" s="1"/>
  <c r="G9444" i="53" s="1"/>
  <c r="G9445" i="53" s="1"/>
  <c r="G9446" i="53" s="1"/>
  <c r="G9447" i="53" s="1"/>
  <c r="G9448" i="53" s="1"/>
  <c r="G9449" i="53" s="1"/>
  <c r="G9450" i="53" s="1"/>
  <c r="G9451" i="53" s="1"/>
  <c r="G9452" i="53" s="1"/>
  <c r="G9453" i="53" s="1"/>
  <c r="G9454" i="53" s="1"/>
  <c r="G9455" i="53" s="1"/>
  <c r="G9456" i="53" s="1"/>
  <c r="G9457" i="53" s="1"/>
  <c r="G9458" i="53" s="1"/>
  <c r="G9459" i="53" s="1"/>
  <c r="G9460" i="53" s="1"/>
  <c r="G9461" i="53" s="1"/>
  <c r="G9462" i="53" s="1"/>
  <c r="G9463" i="53" s="1"/>
  <c r="G9464" i="53" s="1"/>
  <c r="G9465" i="53" s="1"/>
  <c r="G9466" i="53" s="1"/>
  <c r="G9467" i="53" s="1"/>
  <c r="G9468" i="53" s="1"/>
  <c r="G9469" i="53" s="1"/>
  <c r="G9470" i="53" s="1"/>
  <c r="G9471" i="53" s="1"/>
  <c r="G9472" i="53" s="1"/>
  <c r="G9473" i="53" s="1"/>
  <c r="G9474" i="53" s="1"/>
  <c r="G9475" i="53" s="1"/>
  <c r="G9476" i="53" s="1"/>
  <c r="G9477" i="53" s="1"/>
  <c r="G9478" i="53" s="1"/>
  <c r="G9479" i="53" s="1"/>
  <c r="G9480" i="53" s="1"/>
  <c r="G9481" i="53" s="1"/>
  <c r="G9482" i="53" s="1"/>
  <c r="G9483" i="53" s="1"/>
  <c r="G9484" i="53" s="1"/>
  <c r="G9485" i="53" s="1"/>
  <c r="G9486" i="53" s="1"/>
  <c r="G9487" i="53" s="1"/>
  <c r="G9488" i="53" s="1"/>
  <c r="G9489" i="53" s="1"/>
  <c r="G9490" i="53" s="1"/>
  <c r="G9491" i="53" s="1"/>
  <c r="G9492" i="53" s="1"/>
  <c r="G9493" i="53" s="1"/>
  <c r="G9494" i="53" s="1"/>
  <c r="G9495" i="53" s="1"/>
  <c r="G9496" i="53" s="1"/>
  <c r="G9497" i="53" s="1"/>
  <c r="G9498" i="53" s="1"/>
  <c r="G9499" i="53" s="1"/>
  <c r="G9500" i="53" s="1"/>
  <c r="G9501" i="53" s="1"/>
  <c r="G9502" i="53" s="1"/>
  <c r="G9503" i="53" s="1"/>
  <c r="G9504" i="53" s="1"/>
  <c r="G9505" i="53" s="1"/>
  <c r="G9506" i="53" s="1"/>
  <c r="G9507" i="53" s="1"/>
  <c r="G9508" i="53" s="1"/>
  <c r="G9509" i="53" s="1"/>
  <c r="G9510" i="53" s="1"/>
  <c r="G9511" i="53" s="1"/>
  <c r="G9512" i="53" s="1"/>
  <c r="G9513" i="53" s="1"/>
  <c r="G9514" i="53" s="1"/>
  <c r="G9515" i="53" s="1"/>
  <c r="G9516" i="53" s="1"/>
  <c r="G9517" i="53" s="1"/>
  <c r="G9518" i="53" s="1"/>
  <c r="G9519" i="53" s="1"/>
  <c r="G9520" i="53" s="1"/>
  <c r="G9521" i="53" s="1"/>
  <c r="G9522" i="53" s="1"/>
  <c r="G9523" i="53" s="1"/>
  <c r="G9524" i="53" s="1"/>
  <c r="G9525" i="53" s="1"/>
  <c r="G9526" i="53" s="1"/>
  <c r="G9527" i="53" s="1"/>
  <c r="G9528" i="53" s="1"/>
  <c r="G9529" i="53" s="1"/>
  <c r="G9530" i="53" s="1"/>
  <c r="G9531" i="53" s="1"/>
  <c r="G9532" i="53" s="1"/>
  <c r="G9533" i="53" s="1"/>
  <c r="G9534" i="53" s="1"/>
  <c r="G9535" i="53" s="1"/>
  <c r="G9536" i="53" s="1"/>
  <c r="G9537" i="53" s="1"/>
  <c r="G9538" i="53" s="1"/>
  <c r="G9539" i="53" s="1"/>
  <c r="G9540" i="53" s="1"/>
  <c r="G9541" i="53" s="1"/>
  <c r="G9542" i="53" s="1"/>
  <c r="G9543" i="53" s="1"/>
  <c r="G9544" i="53" s="1"/>
  <c r="G9545" i="53" s="1"/>
  <c r="G9546" i="53" s="1"/>
  <c r="G9547" i="53" s="1"/>
  <c r="G9548" i="53" s="1"/>
  <c r="G9549" i="53" s="1"/>
  <c r="G9550" i="53" s="1"/>
  <c r="G9551" i="53" s="1"/>
  <c r="G9552" i="53" s="1"/>
  <c r="G9553" i="53" s="1"/>
  <c r="G9554" i="53" s="1"/>
  <c r="G9555" i="53" s="1"/>
  <c r="G9556" i="53" s="1"/>
  <c r="G9557" i="53" s="1"/>
  <c r="G9558" i="53" s="1"/>
  <c r="G9559" i="53" s="1"/>
  <c r="G9560" i="53" s="1"/>
  <c r="G9561" i="53" s="1"/>
  <c r="G9562" i="53" s="1"/>
  <c r="G9563" i="53" s="1"/>
  <c r="G9564" i="53" s="1"/>
  <c r="G9565" i="53" s="1"/>
  <c r="G9566" i="53" s="1"/>
  <c r="G9567" i="53" s="1"/>
  <c r="G9568" i="53" s="1"/>
  <c r="G9569" i="53" s="1"/>
  <c r="G9570" i="53" s="1"/>
  <c r="G9571" i="53" s="1"/>
  <c r="G9572" i="53" s="1"/>
  <c r="G9573" i="53" s="1"/>
  <c r="G9574" i="53" s="1"/>
  <c r="G9575" i="53" s="1"/>
  <c r="G9576" i="53" s="1"/>
  <c r="G9577" i="53" s="1"/>
  <c r="G9578" i="53" s="1"/>
  <c r="G9579" i="53" s="1"/>
  <c r="G9580" i="53" s="1"/>
  <c r="G9581" i="53" s="1"/>
  <c r="G9582" i="53" s="1"/>
  <c r="G9583" i="53" s="1"/>
  <c r="G9584" i="53" s="1"/>
  <c r="G9585" i="53" s="1"/>
  <c r="G9586" i="53" s="1"/>
  <c r="G9587" i="53" s="1"/>
  <c r="G9588" i="53" s="1"/>
  <c r="G9589" i="53" s="1"/>
  <c r="G9590" i="53" s="1"/>
  <c r="G9591" i="53" s="1"/>
  <c r="G9592" i="53" s="1"/>
  <c r="G9593" i="53" s="1"/>
  <c r="G9594" i="53" s="1"/>
  <c r="G9595" i="53" s="1"/>
  <c r="G9596" i="53" s="1"/>
  <c r="G9597" i="53" s="1"/>
  <c r="G9598" i="53" s="1"/>
  <c r="G9599" i="53" s="1"/>
  <c r="G9600" i="53" s="1"/>
  <c r="G9601" i="53" s="1"/>
  <c r="G9602" i="53" s="1"/>
  <c r="G9603" i="53" s="1"/>
  <c r="G9604" i="53" s="1"/>
  <c r="G9605" i="53" s="1"/>
  <c r="G9606" i="53" s="1"/>
  <c r="G9607" i="53" s="1"/>
  <c r="G9608" i="53" s="1"/>
  <c r="G9609" i="53" s="1"/>
  <c r="G9610" i="53" s="1"/>
  <c r="G9611" i="53" s="1"/>
  <c r="G9612" i="53" s="1"/>
  <c r="G9613" i="53" s="1"/>
  <c r="G9614" i="53" s="1"/>
  <c r="G9615" i="53" s="1"/>
  <c r="G9616" i="53" s="1"/>
  <c r="G9617" i="53" s="1"/>
  <c r="G9618" i="53" s="1"/>
  <c r="G9619" i="53" s="1"/>
  <c r="G9620" i="53" s="1"/>
  <c r="G9621" i="53" s="1"/>
  <c r="G9622" i="53" s="1"/>
  <c r="G9623" i="53" s="1"/>
  <c r="G9624" i="53" s="1"/>
  <c r="G9625" i="53" s="1"/>
  <c r="G9626" i="53" s="1"/>
  <c r="G9627" i="53" s="1"/>
  <c r="G9628" i="53" s="1"/>
  <c r="G9629" i="53" s="1"/>
  <c r="G9630" i="53" s="1"/>
  <c r="G9631" i="53" s="1"/>
  <c r="G9632" i="53" s="1"/>
  <c r="G9633" i="53" s="1"/>
  <c r="G9634" i="53" s="1"/>
  <c r="G9635" i="53" s="1"/>
  <c r="G9636" i="53" s="1"/>
  <c r="G9637" i="53" s="1"/>
  <c r="G9638" i="53" s="1"/>
  <c r="G9639" i="53" s="1"/>
  <c r="G9640" i="53" s="1"/>
  <c r="G9641" i="53" s="1"/>
  <c r="G9642" i="53" s="1"/>
  <c r="G9643" i="53" s="1"/>
  <c r="G9644" i="53" s="1"/>
  <c r="G9645" i="53" s="1"/>
  <c r="G9646" i="53" s="1"/>
  <c r="G9647" i="53" s="1"/>
  <c r="G9648" i="53" s="1"/>
  <c r="G9649" i="53" s="1"/>
  <c r="G9650" i="53" s="1"/>
  <c r="G9651" i="53" s="1"/>
  <c r="G9652" i="53" s="1"/>
  <c r="G9653" i="53" s="1"/>
  <c r="G9654" i="53" s="1"/>
  <c r="G9655" i="53" s="1"/>
  <c r="G9656" i="53" s="1"/>
  <c r="G9657" i="53" s="1"/>
  <c r="G9658" i="53" s="1"/>
  <c r="G9659" i="53" s="1"/>
  <c r="G9660" i="53" s="1"/>
  <c r="G9661" i="53" s="1"/>
  <c r="G9662" i="53" s="1"/>
  <c r="G9663" i="53" s="1"/>
  <c r="G9664" i="53" s="1"/>
  <c r="G9665" i="53" s="1"/>
  <c r="G9666" i="53" s="1"/>
  <c r="G9667" i="53" s="1"/>
  <c r="G9668" i="53" s="1"/>
  <c r="G9669" i="53" s="1"/>
  <c r="G9670" i="53" s="1"/>
  <c r="G9671" i="53" s="1"/>
  <c r="G9672" i="53" s="1"/>
  <c r="G9673" i="53" s="1"/>
  <c r="G9674" i="53" s="1"/>
  <c r="G9675" i="53" s="1"/>
  <c r="G9676" i="53" s="1"/>
  <c r="G9677" i="53" s="1"/>
  <c r="G9678" i="53" s="1"/>
  <c r="G9679" i="53" s="1"/>
  <c r="G9680" i="53" s="1"/>
  <c r="G9681" i="53" s="1"/>
  <c r="G9682" i="53" s="1"/>
  <c r="G9683" i="53" s="1"/>
  <c r="G9684" i="53" s="1"/>
  <c r="G9685" i="53" s="1"/>
  <c r="G9686" i="53" s="1"/>
  <c r="G9687" i="53" s="1"/>
  <c r="G9688" i="53" s="1"/>
  <c r="G9689" i="53" s="1"/>
  <c r="G9690" i="53" s="1"/>
  <c r="G9691" i="53" s="1"/>
  <c r="G9692" i="53" s="1"/>
  <c r="G9693" i="53" s="1"/>
  <c r="G9694" i="53" s="1"/>
  <c r="G9695" i="53" s="1"/>
  <c r="G9696" i="53" s="1"/>
  <c r="G9697" i="53" s="1"/>
  <c r="G9698" i="53" s="1"/>
  <c r="G9699" i="53" s="1"/>
  <c r="G9700" i="53" s="1"/>
  <c r="G9701" i="53" s="1"/>
  <c r="G9702" i="53" s="1"/>
  <c r="G9703" i="53" s="1"/>
  <c r="G9704" i="53" s="1"/>
  <c r="G9705" i="53" s="1"/>
  <c r="G9706" i="53" s="1"/>
  <c r="G9707" i="53" s="1"/>
  <c r="G9708" i="53" s="1"/>
  <c r="G9709" i="53" s="1"/>
  <c r="G9710" i="53" s="1"/>
  <c r="G9711" i="53" s="1"/>
  <c r="G9712" i="53" s="1"/>
  <c r="G9713" i="53" s="1"/>
  <c r="G9714" i="53" s="1"/>
  <c r="G9715" i="53" s="1"/>
  <c r="G9716" i="53" s="1"/>
  <c r="G9717" i="53" s="1"/>
  <c r="G9718" i="53" s="1"/>
  <c r="G9719" i="53" s="1"/>
  <c r="G9720" i="53" s="1"/>
  <c r="G9721" i="53" s="1"/>
  <c r="G9722" i="53" s="1"/>
  <c r="G9723" i="53" s="1"/>
  <c r="G9724" i="53" s="1"/>
  <c r="G9725" i="53" s="1"/>
  <c r="G9726" i="53" s="1"/>
  <c r="G9727" i="53" s="1"/>
  <c r="G9728" i="53" s="1"/>
  <c r="G9729" i="53" s="1"/>
  <c r="G9730" i="53" s="1"/>
  <c r="G9731" i="53" s="1"/>
  <c r="G9732" i="53" s="1"/>
  <c r="G9733" i="53" s="1"/>
  <c r="G9734" i="53" s="1"/>
  <c r="G9735" i="53" s="1"/>
  <c r="G9736" i="53" s="1"/>
  <c r="G9737" i="53" s="1"/>
  <c r="G9738" i="53" s="1"/>
  <c r="G9739" i="53" s="1"/>
  <c r="G9740" i="53" s="1"/>
  <c r="G9741" i="53" s="1"/>
  <c r="G9742" i="53" s="1"/>
  <c r="G9743" i="53" s="1"/>
  <c r="G9744" i="53" s="1"/>
  <c r="G9745" i="53" s="1"/>
  <c r="G9746" i="53" s="1"/>
  <c r="G9747" i="53" s="1"/>
  <c r="G9748" i="53" s="1"/>
  <c r="G9749" i="53" s="1"/>
  <c r="G9750" i="53" s="1"/>
  <c r="G9751" i="53" s="1"/>
  <c r="G9752" i="53" s="1"/>
  <c r="G9753" i="53" s="1"/>
  <c r="G9754" i="53" s="1"/>
  <c r="G9755" i="53" s="1"/>
  <c r="G9756" i="53" s="1"/>
  <c r="G9757" i="53" s="1"/>
  <c r="G9758" i="53" s="1"/>
  <c r="G9759" i="53" s="1"/>
  <c r="G9760" i="53" s="1"/>
  <c r="G9761" i="53" s="1"/>
  <c r="G9762" i="53" s="1"/>
  <c r="G9763" i="53" s="1"/>
  <c r="G9764" i="53" s="1"/>
  <c r="G9765" i="53" s="1"/>
  <c r="G9766" i="53" s="1"/>
  <c r="G9767" i="53" s="1"/>
  <c r="G9768" i="53" s="1"/>
  <c r="G9769" i="53" s="1"/>
  <c r="G9770" i="53" s="1"/>
  <c r="G9771" i="53" s="1"/>
  <c r="G9772" i="53" s="1"/>
  <c r="G9773" i="53" s="1"/>
  <c r="G9774" i="53" s="1"/>
  <c r="G9775" i="53" s="1"/>
  <c r="G9776" i="53" s="1"/>
  <c r="G9777" i="53" s="1"/>
  <c r="G9778" i="53" s="1"/>
  <c r="G9779" i="53" s="1"/>
  <c r="G9780" i="53" s="1"/>
  <c r="G9781" i="53" s="1"/>
  <c r="G9782" i="53" s="1"/>
  <c r="G9783" i="53" s="1"/>
  <c r="G9784" i="53" s="1"/>
  <c r="G9785" i="53" s="1"/>
  <c r="G9786" i="53" s="1"/>
  <c r="G9787" i="53" s="1"/>
  <c r="G9788" i="53" s="1"/>
  <c r="G9789" i="53" s="1"/>
  <c r="G9790" i="53" s="1"/>
  <c r="G9791" i="53" s="1"/>
  <c r="G9792" i="53" s="1"/>
  <c r="G9793" i="53" s="1"/>
  <c r="G9794" i="53" s="1"/>
  <c r="G9795" i="53" s="1"/>
  <c r="G9796" i="53" s="1"/>
  <c r="G9797" i="53" s="1"/>
  <c r="G9798" i="53" s="1"/>
  <c r="G9799" i="53" s="1"/>
  <c r="G9800" i="53" s="1"/>
  <c r="G9801" i="53" s="1"/>
  <c r="G9802" i="53" s="1"/>
  <c r="G9803" i="53" s="1"/>
  <c r="G9804" i="53" s="1"/>
  <c r="G9805" i="53" s="1"/>
  <c r="G9806" i="53" s="1"/>
  <c r="G9807" i="53" s="1"/>
  <c r="G9808" i="53" s="1"/>
  <c r="G9809" i="53" s="1"/>
  <c r="G9810" i="53" s="1"/>
  <c r="G9811" i="53" s="1"/>
  <c r="G9812" i="53" s="1"/>
  <c r="G9813" i="53" s="1"/>
  <c r="G9814" i="53" s="1"/>
  <c r="G9815" i="53" s="1"/>
  <c r="G9816" i="53" s="1"/>
  <c r="G9817" i="53" s="1"/>
  <c r="G9818" i="53" s="1"/>
  <c r="G9819" i="53" s="1"/>
  <c r="G9820" i="53" s="1"/>
  <c r="G9821" i="53" s="1"/>
  <c r="G9822" i="53" s="1"/>
  <c r="G9823" i="53" s="1"/>
  <c r="G9824" i="53" s="1"/>
  <c r="G9825" i="53" s="1"/>
  <c r="G9826" i="53" s="1"/>
  <c r="G9827" i="53" s="1"/>
  <c r="G9828" i="53" s="1"/>
  <c r="G9829" i="53" s="1"/>
  <c r="G9830" i="53" s="1"/>
  <c r="G9831" i="53" s="1"/>
  <c r="G9832" i="53" s="1"/>
  <c r="G9833" i="53" s="1"/>
  <c r="G9834" i="53" s="1"/>
  <c r="G9835" i="53" s="1"/>
  <c r="G9836" i="53" s="1"/>
  <c r="G9837" i="53" s="1"/>
  <c r="G9838" i="53" s="1"/>
  <c r="G9839" i="53" s="1"/>
  <c r="G9840" i="53" s="1"/>
  <c r="G9841" i="53" s="1"/>
  <c r="G9842" i="53" s="1"/>
  <c r="G9843" i="53" s="1"/>
  <c r="G9844" i="53" s="1"/>
  <c r="G9845" i="53" s="1"/>
  <c r="G9846" i="53" s="1"/>
  <c r="G9847" i="53" s="1"/>
  <c r="G9848" i="53" s="1"/>
  <c r="G9849" i="53" s="1"/>
  <c r="G9850" i="53" s="1"/>
  <c r="G9851" i="53" s="1"/>
  <c r="G9852" i="53" s="1"/>
  <c r="G9853" i="53" s="1"/>
  <c r="G9854" i="53" s="1"/>
  <c r="G9855" i="53" s="1"/>
  <c r="G9856" i="53" s="1"/>
  <c r="G9857" i="53" s="1"/>
  <c r="G9858" i="53" s="1"/>
  <c r="G9859" i="53" s="1"/>
  <c r="G9860" i="53" s="1"/>
  <c r="G9861" i="53" s="1"/>
  <c r="G9862" i="53" s="1"/>
  <c r="G9863" i="53" s="1"/>
  <c r="G9864" i="53" s="1"/>
  <c r="G9865" i="53" s="1"/>
  <c r="G9866" i="53" s="1"/>
  <c r="G9867" i="53" s="1"/>
  <c r="G9868" i="53" s="1"/>
  <c r="G9869" i="53" s="1"/>
  <c r="G9870" i="53" s="1"/>
  <c r="G9871" i="53" s="1"/>
  <c r="G9872" i="53" s="1"/>
  <c r="G9873" i="53" s="1"/>
  <c r="G9874" i="53" s="1"/>
  <c r="G9875" i="53" s="1"/>
  <c r="G9876" i="53" s="1"/>
  <c r="G9877" i="53" s="1"/>
  <c r="G9878" i="53" s="1"/>
  <c r="G9879" i="53" s="1"/>
  <c r="G9880" i="53" s="1"/>
  <c r="G9881" i="53" s="1"/>
  <c r="G9882" i="53" s="1"/>
  <c r="G9883" i="53" s="1"/>
  <c r="G9884" i="53" s="1"/>
  <c r="G9885" i="53" s="1"/>
  <c r="G9886" i="53" s="1"/>
  <c r="G9887" i="53" s="1"/>
  <c r="G9888" i="53" s="1"/>
  <c r="G9889" i="53" s="1"/>
  <c r="G9890" i="53" s="1"/>
  <c r="G9891" i="53" s="1"/>
  <c r="G9892" i="53" s="1"/>
  <c r="G9893" i="53" s="1"/>
  <c r="G9894" i="53" s="1"/>
  <c r="G9895" i="53" s="1"/>
  <c r="G9896" i="53" s="1"/>
  <c r="G9897" i="53" s="1"/>
  <c r="G9898" i="53" s="1"/>
  <c r="G9899" i="53" s="1"/>
  <c r="G9900" i="53" s="1"/>
  <c r="G9901" i="53" s="1"/>
  <c r="G9902" i="53" s="1"/>
  <c r="G9903" i="53" s="1"/>
  <c r="G9904" i="53" s="1"/>
  <c r="G9905" i="53" s="1"/>
  <c r="G9906" i="53" s="1"/>
  <c r="G9907" i="53" s="1"/>
  <c r="G9908" i="53" s="1"/>
  <c r="G9909" i="53" s="1"/>
  <c r="G9910" i="53" s="1"/>
  <c r="G9911" i="53" s="1"/>
  <c r="G9912" i="53" s="1"/>
  <c r="G9913" i="53" s="1"/>
  <c r="G9914" i="53" s="1"/>
  <c r="G9915" i="53" s="1"/>
  <c r="G9916" i="53" s="1"/>
  <c r="G9917" i="53" s="1"/>
  <c r="G9918" i="53" s="1"/>
  <c r="G9919" i="53" s="1"/>
  <c r="G9920" i="53" s="1"/>
  <c r="G9921" i="53" s="1"/>
  <c r="G9922" i="53" s="1"/>
  <c r="G9923" i="53" s="1"/>
  <c r="G9924" i="53" s="1"/>
  <c r="G9925" i="53" s="1"/>
  <c r="G9926" i="53" s="1"/>
  <c r="G9927" i="53" s="1"/>
  <c r="G9928" i="53" s="1"/>
  <c r="G9929" i="53" s="1"/>
  <c r="G9930" i="53" s="1"/>
  <c r="G9931" i="53" s="1"/>
  <c r="G9932" i="53" s="1"/>
  <c r="G9933" i="53" s="1"/>
  <c r="G9934" i="53" s="1"/>
  <c r="G9935" i="53" s="1"/>
  <c r="G9936" i="53" s="1"/>
  <c r="G9937" i="53" s="1"/>
  <c r="G9938" i="53" s="1"/>
  <c r="G9939" i="53" s="1"/>
  <c r="G9940" i="53" s="1"/>
  <c r="G9941" i="53" s="1"/>
  <c r="G9942" i="53" s="1"/>
  <c r="G9943" i="53" s="1"/>
  <c r="G9944" i="53" s="1"/>
  <c r="G9945" i="53" s="1"/>
  <c r="G9946" i="53" s="1"/>
  <c r="G9947" i="53" s="1"/>
  <c r="G9948" i="53" s="1"/>
  <c r="G9949" i="53" s="1"/>
  <c r="G9950" i="53" s="1"/>
  <c r="G9951" i="53" s="1"/>
  <c r="G9952" i="53" s="1"/>
  <c r="G9953" i="53" s="1"/>
  <c r="G9954" i="53" s="1"/>
  <c r="G9955" i="53" s="1"/>
  <c r="G9956" i="53" s="1"/>
  <c r="G9957" i="53" s="1"/>
  <c r="G9958" i="53" s="1"/>
  <c r="G9959" i="53" s="1"/>
  <c r="G9960" i="53" s="1"/>
  <c r="G9961" i="53" s="1"/>
  <c r="G9962" i="53" s="1"/>
  <c r="G9963" i="53" s="1"/>
  <c r="G9964" i="53" s="1"/>
  <c r="G9965" i="53" s="1"/>
  <c r="G9966" i="53" s="1"/>
  <c r="G9967" i="53" s="1"/>
  <c r="G9968" i="53" s="1"/>
  <c r="G9969" i="53" s="1"/>
  <c r="G9970" i="53" s="1"/>
  <c r="G9971" i="53" s="1"/>
  <c r="G9972" i="53" s="1"/>
  <c r="G9973" i="53" s="1"/>
  <c r="G9974" i="53" s="1"/>
  <c r="G9975" i="53" s="1"/>
  <c r="G9976" i="53" s="1"/>
  <c r="G9977" i="53" s="1"/>
  <c r="G9978" i="53" s="1"/>
  <c r="G9979" i="53" s="1"/>
  <c r="G9980" i="53" s="1"/>
  <c r="G9981" i="53" s="1"/>
  <c r="G9982" i="53" s="1"/>
  <c r="G9983" i="53" s="1"/>
  <c r="G9984" i="53" s="1"/>
  <c r="G9985" i="53" s="1"/>
  <c r="G9986" i="53" s="1"/>
  <c r="G9987" i="53" s="1"/>
  <c r="G9988" i="53" s="1"/>
  <c r="G9989" i="53" s="1"/>
  <c r="G9990" i="53" s="1"/>
  <c r="G9991" i="53" s="1"/>
  <c r="G9992" i="53" s="1"/>
  <c r="G9993" i="53" s="1"/>
  <c r="G9994" i="53" s="1"/>
  <c r="G9995" i="53" s="1"/>
  <c r="G9996" i="53" s="1"/>
  <c r="G9997" i="53" s="1"/>
  <c r="G9998" i="53" s="1"/>
  <c r="G9999" i="53" s="1"/>
  <c r="G10000" i="53" s="1"/>
  <c r="G10001" i="53" s="1"/>
  <c r="G10002" i="53" s="1"/>
  <c r="G10003" i="53" s="1"/>
  <c r="G10004" i="53" s="1"/>
  <c r="G10005" i="53" s="1"/>
  <c r="G10006" i="53" s="1"/>
  <c r="G10007" i="53" s="1"/>
  <c r="G10008" i="53" s="1"/>
  <c r="G10009" i="53" s="1"/>
  <c r="G10010" i="53" s="1"/>
  <c r="G10011" i="53" s="1"/>
  <c r="G10012" i="53" s="1"/>
  <c r="G10013" i="53" s="1"/>
  <c r="G10014" i="53" s="1"/>
  <c r="G10015" i="53" s="1"/>
  <c r="G10016" i="53" s="1"/>
  <c r="G10017" i="53" s="1"/>
  <c r="G10018" i="53" s="1"/>
  <c r="G10019" i="53" s="1"/>
  <c r="G10020" i="53" s="1"/>
  <c r="G10021" i="53" s="1"/>
  <c r="G10022" i="53" s="1"/>
  <c r="G10023" i="53" s="1"/>
  <c r="G10024" i="53" s="1"/>
  <c r="G10025" i="53" s="1"/>
  <c r="D45" i="53"/>
  <c r="C45" i="53"/>
  <c r="B45" i="53"/>
  <c r="D44" i="53"/>
  <c r="C44" i="53"/>
  <c r="B44" i="53"/>
  <c r="D43" i="53"/>
  <c r="C43" i="53"/>
  <c r="B43" i="53"/>
  <c r="D42" i="53"/>
  <c r="C42" i="53"/>
  <c r="B42" i="53"/>
  <c r="D41" i="53"/>
  <c r="C41" i="53"/>
  <c r="B41" i="53"/>
  <c r="D40" i="53"/>
  <c r="C40" i="53"/>
  <c r="B40" i="53"/>
  <c r="D39" i="53"/>
  <c r="C39" i="53"/>
  <c r="B39" i="53"/>
  <c r="D38" i="53"/>
  <c r="C38" i="53"/>
  <c r="B38" i="53"/>
  <c r="D37" i="53"/>
  <c r="C37" i="53"/>
  <c r="B37" i="53"/>
  <c r="D36" i="53"/>
  <c r="C36" i="53"/>
  <c r="B36" i="53"/>
  <c r="D35" i="53"/>
  <c r="C35" i="53"/>
  <c r="B35" i="53"/>
  <c r="D34" i="53"/>
  <c r="C34" i="53"/>
  <c r="B34" i="53"/>
  <c r="D33" i="53"/>
  <c r="C33" i="53"/>
  <c r="B33" i="53"/>
  <c r="D32" i="53"/>
  <c r="C32" i="53"/>
  <c r="B32" i="53"/>
  <c r="D31" i="53"/>
  <c r="C31" i="53"/>
  <c r="B31" i="53"/>
  <c r="D30" i="53"/>
  <c r="C30" i="53"/>
  <c r="B30" i="53"/>
  <c r="D29" i="53"/>
  <c r="C29" i="53"/>
  <c r="B29" i="53"/>
  <c r="D28" i="53"/>
  <c r="C28" i="53"/>
  <c r="B28" i="53"/>
  <c r="D27" i="53"/>
  <c r="E27" i="53" s="1"/>
  <c r="C27" i="53"/>
  <c r="B27" i="53"/>
  <c r="N5" i="27"/>
  <c r="V9" i="27" s="1"/>
  <c r="X9" i="27" s="1"/>
  <c r="D8" i="50"/>
  <c r="D11" i="50" s="1"/>
  <c r="D14" i="50"/>
  <c r="D15" i="50"/>
  <c r="E13" i="41"/>
  <c r="C14" i="41"/>
  <c r="E14" i="41" s="1"/>
  <c r="AR14" i="41" s="1"/>
  <c r="C15" i="41"/>
  <c r="E15" i="41" s="1"/>
  <c r="C16" i="41"/>
  <c r="E16" i="41" s="1"/>
  <c r="AP16" i="41" s="1"/>
  <c r="C17" i="41"/>
  <c r="E17" i="41" s="1"/>
  <c r="AP17" i="41" s="1"/>
  <c r="C18" i="41"/>
  <c r="E18" i="41" s="1"/>
  <c r="C19" i="41"/>
  <c r="E19" i="41" s="1"/>
  <c r="C20" i="41"/>
  <c r="E20" i="41"/>
  <c r="AP20" i="41" s="1"/>
  <c r="C21" i="41"/>
  <c r="E21" i="41" s="1"/>
  <c r="C22" i="41"/>
  <c r="E22" i="41" s="1"/>
  <c r="AR22" i="41" s="1"/>
  <c r="C23" i="41"/>
  <c r="E23" i="41" s="1"/>
  <c r="C24" i="41"/>
  <c r="E24" i="41" s="1"/>
  <c r="AP24" i="41" s="1"/>
  <c r="C25" i="41"/>
  <c r="E25" i="41" s="1"/>
  <c r="C26" i="41"/>
  <c r="E26" i="41" s="1"/>
  <c r="C27" i="41"/>
  <c r="E27" i="41" s="1"/>
  <c r="H13" i="41"/>
  <c r="AU13" i="41" s="1"/>
  <c r="F14" i="41"/>
  <c r="H14" i="41" s="1"/>
  <c r="F15" i="41"/>
  <c r="H15" i="41" s="1"/>
  <c r="AU16" i="41"/>
  <c r="F17" i="41"/>
  <c r="H17" i="41" s="1"/>
  <c r="AU17" i="41" s="1"/>
  <c r="F18" i="41"/>
  <c r="H18" i="41" s="1"/>
  <c r="AU18" i="41" s="1"/>
  <c r="AU19" i="41"/>
  <c r="F20" i="41"/>
  <c r="AS20" i="41" s="1"/>
  <c r="AU21" i="41"/>
  <c r="F22" i="41"/>
  <c r="H22" i="41" s="1" a="1"/>
  <c r="H22" i="41" s="1"/>
  <c r="AU23" i="41"/>
  <c r="AU24" i="41"/>
  <c r="F25" i="41"/>
  <c r="AS25" i="41" s="1"/>
  <c r="F26" i="41"/>
  <c r="AS26" i="41" s="1"/>
  <c r="H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0" i="41"/>
  <c r="AU61" i="41"/>
  <c r="AU62" i="41"/>
  <c r="AU63" i="41"/>
  <c r="AU64" i="41"/>
  <c r="AU65" i="41"/>
  <c r="AU66"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T13" i="41"/>
  <c r="AT14" i="41"/>
  <c r="AT15" i="41"/>
  <c r="F16" i="41"/>
  <c r="AS16" i="41" s="1"/>
  <c r="H16" i="41"/>
  <c r="AT16" i="41" s="1"/>
  <c r="AT17" i="41"/>
  <c r="AT18" i="41"/>
  <c r="H19" i="41"/>
  <c r="AT19" i="41" s="1"/>
  <c r="AT20" i="41"/>
  <c r="F21" i="41"/>
  <c r="AS21" i="41" s="1"/>
  <c r="AT22" i="41"/>
  <c r="F23" i="41"/>
  <c r="H23" i="41" s="1"/>
  <c r="AT23" i="41" s="1"/>
  <c r="F24" i="41"/>
  <c r="AS24" i="41" s="1"/>
  <c r="AT25" i="41"/>
  <c r="AT26" i="41"/>
  <c r="F27" i="41"/>
  <c r="AS27" i="41" s="1"/>
  <c r="AT28" i="41"/>
  <c r="AT29" i="41"/>
  <c r="AT30" i="41"/>
  <c r="AT31" i="41"/>
  <c r="AT32" i="41"/>
  <c r="AT33" i="41"/>
  <c r="AT34" i="41"/>
  <c r="AT35" i="41"/>
  <c r="AT36" i="41"/>
  <c r="AT37" i="41"/>
  <c r="AT38" i="41"/>
  <c r="AT39" i="41"/>
  <c r="AT40" i="41"/>
  <c r="AT41" i="41"/>
  <c r="AT42" i="41"/>
  <c r="AT43" i="41"/>
  <c r="AT44" i="41"/>
  <c r="AT45" i="41"/>
  <c r="AT46" i="41"/>
  <c r="AT47" i="41"/>
  <c r="AT48" i="41"/>
  <c r="AT49" i="41"/>
  <c r="AT50" i="41"/>
  <c r="AT51" i="41"/>
  <c r="AT52" i="41"/>
  <c r="AT53" i="41"/>
  <c r="AT54" i="41"/>
  <c r="AT55" i="41"/>
  <c r="AT56" i="41"/>
  <c r="AT57" i="41"/>
  <c r="AT58" i="41"/>
  <c r="AT59" i="41"/>
  <c r="AT60" i="41"/>
  <c r="AT61" i="41"/>
  <c r="AT62" i="41"/>
  <c r="AT63" i="41"/>
  <c r="AT64" i="41"/>
  <c r="AT65" i="41"/>
  <c r="AT66" i="41"/>
  <c r="AT67" i="41"/>
  <c r="AT68" i="41"/>
  <c r="AT69" i="41"/>
  <c r="AT70" i="41"/>
  <c r="AT71" i="41"/>
  <c r="AT72" i="41"/>
  <c r="AT73" i="41"/>
  <c r="AT74" i="41"/>
  <c r="AT75" i="41"/>
  <c r="AT76" i="41"/>
  <c r="AT77" i="41"/>
  <c r="AT78" i="41"/>
  <c r="AT79" i="41"/>
  <c r="AT80" i="41"/>
  <c r="AT81" i="41"/>
  <c r="AT82" i="41"/>
  <c r="AT83" i="41"/>
  <c r="AT84" i="41"/>
  <c r="AT85" i="41"/>
  <c r="AT86" i="41"/>
  <c r="AT87" i="41"/>
  <c r="AT88" i="41"/>
  <c r="AT89" i="41"/>
  <c r="AT90" i="41"/>
  <c r="AT91" i="41"/>
  <c r="AT92" i="41"/>
  <c r="AT93" i="41"/>
  <c r="AT94" i="41"/>
  <c r="AT95" i="41"/>
  <c r="AT96" i="41"/>
  <c r="AT97" i="41"/>
  <c r="AT98" i="41"/>
  <c r="AT99" i="41"/>
  <c r="AT100" i="41"/>
  <c r="AT101" i="41"/>
  <c r="AT102" i="41"/>
  <c r="AT103" i="41"/>
  <c r="AT104" i="41"/>
  <c r="AT105" i="41"/>
  <c r="AT106" i="41"/>
  <c r="AT107" i="41"/>
  <c r="AT108" i="41"/>
  <c r="AT109" i="41"/>
  <c r="AT110" i="41"/>
  <c r="AT111" i="41"/>
  <c r="AT112" i="41"/>
  <c r="AT113" i="41"/>
  <c r="AT114" i="41"/>
  <c r="AT115" i="41"/>
  <c r="AT116" i="41"/>
  <c r="AT117" i="41"/>
  <c r="AQ13" i="41"/>
  <c r="AQ14" i="41"/>
  <c r="AQ15" i="41"/>
  <c r="AQ17" i="41"/>
  <c r="AQ18" i="41"/>
  <c r="AQ20" i="41"/>
  <c r="AQ22" i="41"/>
  <c r="AQ25" i="41"/>
  <c r="AQ26" i="41"/>
  <c r="AQ28" i="41"/>
  <c r="AQ29" i="41"/>
  <c r="AQ30" i="41"/>
  <c r="AQ31" i="41"/>
  <c r="AQ32" i="41"/>
  <c r="AQ33" i="41"/>
  <c r="AQ34" i="41"/>
  <c r="AQ35" i="41"/>
  <c r="AQ36" i="41"/>
  <c r="AQ37" i="41"/>
  <c r="AQ38" i="41"/>
  <c r="AQ39" i="41"/>
  <c r="AQ40" i="41"/>
  <c r="AQ41" i="41"/>
  <c r="AQ42" i="41"/>
  <c r="AQ43" i="41"/>
  <c r="AQ44" i="41"/>
  <c r="AQ45" i="41"/>
  <c r="AQ46" i="41"/>
  <c r="AQ47" i="41"/>
  <c r="AQ48" i="41"/>
  <c r="AQ49" i="41"/>
  <c r="AQ50" i="41"/>
  <c r="AQ51" i="41"/>
  <c r="AQ52" i="41"/>
  <c r="AQ53" i="41"/>
  <c r="AQ54" i="41"/>
  <c r="AQ55" i="41"/>
  <c r="AQ56" i="41"/>
  <c r="AQ57" i="41"/>
  <c r="AQ58" i="41"/>
  <c r="AQ59" i="41"/>
  <c r="AQ60" i="41"/>
  <c r="AQ61" i="41"/>
  <c r="AQ62" i="41"/>
  <c r="AQ63" i="41"/>
  <c r="AQ64" i="41"/>
  <c r="AQ65" i="41"/>
  <c r="AQ66" i="41"/>
  <c r="AQ67" i="41"/>
  <c r="AQ68" i="41"/>
  <c r="AQ69" i="41"/>
  <c r="AQ70" i="41"/>
  <c r="AQ71" i="41"/>
  <c r="AQ72" i="41"/>
  <c r="AQ73" i="41"/>
  <c r="AQ74" i="41"/>
  <c r="AQ75" i="41"/>
  <c r="AQ76" i="41"/>
  <c r="AQ77" i="41"/>
  <c r="AQ78" i="41"/>
  <c r="AQ79" i="41"/>
  <c r="AQ80" i="41"/>
  <c r="AQ81" i="41"/>
  <c r="AQ82" i="41"/>
  <c r="AQ83" i="41"/>
  <c r="AQ84" i="41"/>
  <c r="AQ85" i="41"/>
  <c r="AQ86" i="41"/>
  <c r="AQ87" i="41"/>
  <c r="AQ88" i="41"/>
  <c r="AQ89" i="41"/>
  <c r="AQ90" i="41"/>
  <c r="AQ91" i="41"/>
  <c r="AQ92" i="41"/>
  <c r="AQ93" i="41"/>
  <c r="AQ94" i="41"/>
  <c r="AQ95" i="41"/>
  <c r="AQ96" i="41"/>
  <c r="AQ97" i="41"/>
  <c r="AQ98" i="41"/>
  <c r="AQ99" i="41"/>
  <c r="AQ100" i="41"/>
  <c r="AQ101" i="41"/>
  <c r="AQ102" i="41"/>
  <c r="AQ103" i="41"/>
  <c r="AQ104" i="41"/>
  <c r="AQ105" i="41"/>
  <c r="AQ106" i="41"/>
  <c r="AQ107" i="41"/>
  <c r="AQ108" i="41"/>
  <c r="AQ109" i="41"/>
  <c r="AQ110" i="41"/>
  <c r="AQ111" i="41"/>
  <c r="AQ112" i="41"/>
  <c r="AQ113" i="41"/>
  <c r="AQ114" i="41"/>
  <c r="AQ115" i="41"/>
  <c r="AQ116" i="41"/>
  <c r="AQ117" i="41"/>
  <c r="AR16" i="41"/>
  <c r="AR19" i="41"/>
  <c r="AR21" i="41"/>
  <c r="AR23" i="41"/>
  <c r="AR24" i="41"/>
  <c r="AR27" i="41"/>
  <c r="AR28" i="41"/>
  <c r="AR29" i="41"/>
  <c r="AR30" i="41"/>
  <c r="AR31" i="41"/>
  <c r="AR32" i="41"/>
  <c r="AR33" i="41"/>
  <c r="AR34" i="41"/>
  <c r="AR35" i="41"/>
  <c r="AR36" i="41"/>
  <c r="AR37" i="41"/>
  <c r="AR38" i="41"/>
  <c r="AR39" i="41"/>
  <c r="AR40" i="41"/>
  <c r="AR41" i="41"/>
  <c r="AR42" i="41"/>
  <c r="AR43" i="41"/>
  <c r="AR44" i="41"/>
  <c r="AR45" i="41"/>
  <c r="AR46" i="41"/>
  <c r="AR47" i="41"/>
  <c r="AR48" i="41"/>
  <c r="AR49" i="41"/>
  <c r="AR50" i="41"/>
  <c r="AR51" i="41"/>
  <c r="AR52" i="41"/>
  <c r="AR53" i="41"/>
  <c r="AR54" i="41"/>
  <c r="AR55" i="41"/>
  <c r="AR56" i="41"/>
  <c r="AR57" i="41"/>
  <c r="AR58" i="41"/>
  <c r="AR59" i="41"/>
  <c r="AR60" i="41"/>
  <c r="AR61" i="41"/>
  <c r="AR62" i="41"/>
  <c r="AR63" i="41"/>
  <c r="AR64" i="41"/>
  <c r="AR65" i="41"/>
  <c r="AR66" i="41"/>
  <c r="AR67" i="41"/>
  <c r="AR68" i="41"/>
  <c r="AR69" i="41"/>
  <c r="AR70" i="41"/>
  <c r="AR71" i="41"/>
  <c r="AR72" i="41"/>
  <c r="AR73" i="41"/>
  <c r="AR74" i="41"/>
  <c r="AR75" i="41"/>
  <c r="AR76" i="41"/>
  <c r="AR77" i="41"/>
  <c r="AR78" i="41"/>
  <c r="AR79" i="41"/>
  <c r="AR80" i="41"/>
  <c r="AR81" i="41"/>
  <c r="AR82" i="41"/>
  <c r="AR83" i="41"/>
  <c r="AR84" i="41"/>
  <c r="AR85" i="41"/>
  <c r="AR86" i="41"/>
  <c r="AR87" i="41"/>
  <c r="AR88" i="41"/>
  <c r="AR89" i="41"/>
  <c r="AR90" i="41"/>
  <c r="AR91" i="41"/>
  <c r="AR92" i="41"/>
  <c r="AR93" i="41"/>
  <c r="AR94" i="41"/>
  <c r="AR95" i="41"/>
  <c r="AR96" i="41"/>
  <c r="AR97" i="41"/>
  <c r="AR98" i="41"/>
  <c r="AR99" i="41"/>
  <c r="AR100" i="41"/>
  <c r="AR101" i="41"/>
  <c r="AR102" i="41"/>
  <c r="AR103" i="41"/>
  <c r="AR104" i="41"/>
  <c r="AR105" i="41"/>
  <c r="AR106" i="41"/>
  <c r="AR107" i="41"/>
  <c r="AR108" i="41"/>
  <c r="AR109" i="41"/>
  <c r="AR110" i="41"/>
  <c r="AR111" i="41"/>
  <c r="AR112" i="41"/>
  <c r="AR113" i="41"/>
  <c r="AR114" i="41"/>
  <c r="AR115" i="41"/>
  <c r="AR116" i="41"/>
  <c r="AR117" i="41"/>
  <c r="H102" i="41"/>
  <c r="H103" i="41"/>
  <c r="H104" i="41"/>
  <c r="H105" i="41"/>
  <c r="H106" i="41"/>
  <c r="H107" i="41"/>
  <c r="H108" i="41"/>
  <c r="H109" i="41"/>
  <c r="H110" i="41"/>
  <c r="H111" i="41"/>
  <c r="H112" i="41"/>
  <c r="H113" i="41"/>
  <c r="H114" i="41"/>
  <c r="H115" i="41"/>
  <c r="H116" i="41"/>
  <c r="H117" i="41"/>
  <c r="H118" i="41"/>
  <c r="H119" i="41"/>
  <c r="H123" i="41"/>
  <c r="H124" i="41"/>
  <c r="H125" i="41"/>
  <c r="H126" i="41"/>
  <c r="V126" i="41"/>
  <c r="C126" i="41"/>
  <c r="A100" i="41"/>
  <c r="A101" i="41" s="1"/>
  <c r="AN101" i="41" s="1"/>
  <c r="V125" i="41"/>
  <c r="C125" i="41"/>
  <c r="V124" i="41"/>
  <c r="C124" i="41"/>
  <c r="V123" i="41"/>
  <c r="C123" i="41"/>
  <c r="V122" i="41"/>
  <c r="V121" i="41"/>
  <c r="V120" i="41"/>
  <c r="V119" i="41"/>
  <c r="C119" i="41"/>
  <c r="V118" i="41"/>
  <c r="C118" i="41"/>
  <c r="AY117" i="41"/>
  <c r="AX117" i="41"/>
  <c r="AW117" i="41"/>
  <c r="AV117" i="41" a="1"/>
  <c r="AV117" i="41" s="1"/>
  <c r="AS117" i="41"/>
  <c r="AP117" i="41"/>
  <c r="AO117" i="41"/>
  <c r="AM117" i="41"/>
  <c r="V117" i="41"/>
  <c r="C117" i="41"/>
  <c r="AY116" i="41"/>
  <c r="AX116" i="41"/>
  <c r="AW116" i="41"/>
  <c r="AV116" i="41" a="1"/>
  <c r="AV116" i="41" s="1"/>
  <c r="AS116" i="41"/>
  <c r="AP116" i="41"/>
  <c r="AO116" i="41"/>
  <c r="AM116" i="41"/>
  <c r="V116" i="41"/>
  <c r="C116" i="41"/>
  <c r="AY115" i="41"/>
  <c r="AX115" i="41"/>
  <c r="AW115" i="41"/>
  <c r="AV115" i="41" a="1"/>
  <c r="AV115" i="41" s="1"/>
  <c r="AS115" i="41"/>
  <c r="AP115" i="41"/>
  <c r="AO115" i="41"/>
  <c r="AM115" i="41"/>
  <c r="V115" i="41"/>
  <c r="C115" i="41"/>
  <c r="AY114" i="41"/>
  <c r="AX114" i="41"/>
  <c r="AW114" i="41"/>
  <c r="AV114" i="41" a="1"/>
  <c r="AV114" i="41" s="1"/>
  <c r="AS114" i="41"/>
  <c r="AP114" i="41"/>
  <c r="AO114" i="41"/>
  <c r="AM114" i="41"/>
  <c r="V114" i="41"/>
  <c r="C114" i="41"/>
  <c r="AY113" i="41"/>
  <c r="AX113" i="41"/>
  <c r="AW113" i="41"/>
  <c r="AV113" i="41" a="1"/>
  <c r="AV113" i="41" s="1"/>
  <c r="AS113" i="41"/>
  <c r="AP113" i="41"/>
  <c r="AO113" i="41"/>
  <c r="AM113" i="41"/>
  <c r="V113" i="41"/>
  <c r="C113" i="41"/>
  <c r="AY112" i="41"/>
  <c r="AX112" i="41"/>
  <c r="AW112" i="41"/>
  <c r="AV112" i="41" a="1"/>
  <c r="AV112" i="41" s="1"/>
  <c r="AS112" i="41"/>
  <c r="AP112" i="41"/>
  <c r="AO112" i="41"/>
  <c r="AM112" i="41"/>
  <c r="V112" i="41"/>
  <c r="C112" i="41"/>
  <c r="AY111" i="41"/>
  <c r="AX111" i="41"/>
  <c r="AW111" i="41"/>
  <c r="AV111" i="41" a="1"/>
  <c r="AV111" i="41" s="1"/>
  <c r="AS111" i="41"/>
  <c r="AP111" i="41"/>
  <c r="AO111" i="41"/>
  <c r="AM111" i="41"/>
  <c r="V111" i="41"/>
  <c r="C111" i="41"/>
  <c r="AY110" i="41"/>
  <c r="AX110" i="41"/>
  <c r="AW110" i="41"/>
  <c r="AV110" i="41" a="1"/>
  <c r="AV110" i="41" s="1"/>
  <c r="AS110" i="41"/>
  <c r="AP110" i="41"/>
  <c r="AO110" i="41"/>
  <c r="AM110" i="41"/>
  <c r="V110" i="41"/>
  <c r="C110" i="41"/>
  <c r="AY109" i="41"/>
  <c r="AX109" i="41"/>
  <c r="AW109" i="41"/>
  <c r="AV109" i="41" a="1"/>
  <c r="AV109" i="41" s="1"/>
  <c r="AS109" i="41"/>
  <c r="AP109" i="41"/>
  <c r="AO109" i="41"/>
  <c r="AM109" i="41"/>
  <c r="V109" i="41"/>
  <c r="C109" i="41"/>
  <c r="AY108" i="41"/>
  <c r="AX108" i="41"/>
  <c r="AW108" i="41"/>
  <c r="AV108" i="41" a="1"/>
  <c r="AV108" i="41" s="1"/>
  <c r="AS108" i="41"/>
  <c r="AP108" i="41"/>
  <c r="AO108" i="41"/>
  <c r="AM108" i="41"/>
  <c r="V108" i="41"/>
  <c r="C108" i="41"/>
  <c r="AY107" i="41"/>
  <c r="AX107" i="41"/>
  <c r="AW107" i="41"/>
  <c r="AV107" i="41" a="1"/>
  <c r="AV107" i="41" s="1"/>
  <c r="AS107" i="41"/>
  <c r="AP107" i="41"/>
  <c r="AO107" i="41"/>
  <c r="AM107" i="41"/>
  <c r="V107" i="41"/>
  <c r="C107" i="41"/>
  <c r="AY106" i="41"/>
  <c r="AX106" i="41"/>
  <c r="AW106" i="41"/>
  <c r="AV106" i="41" a="1"/>
  <c r="AV106" i="41" s="1"/>
  <c r="AS106" i="41"/>
  <c r="AP106" i="41"/>
  <c r="AO106" i="41"/>
  <c r="AM106" i="41"/>
  <c r="V106" i="41"/>
  <c r="C106" i="41"/>
  <c r="AY105" i="41"/>
  <c r="AX105" i="41"/>
  <c r="AW105" i="41"/>
  <c r="AV105" i="41" a="1"/>
  <c r="AV105" i="41" s="1"/>
  <c r="AS105" i="41"/>
  <c r="AP105" i="41"/>
  <c r="AO105" i="41"/>
  <c r="AM105" i="41"/>
  <c r="V105" i="41"/>
  <c r="C105" i="41"/>
  <c r="AY104" i="41"/>
  <c r="AX104" i="41"/>
  <c r="AW104" i="41"/>
  <c r="AV104" i="41" a="1"/>
  <c r="AV104" i="41" s="1"/>
  <c r="AS104" i="41"/>
  <c r="AP104" i="41"/>
  <c r="AO104" i="41"/>
  <c r="AM104" i="41"/>
  <c r="V104" i="41"/>
  <c r="C104" i="41"/>
  <c r="AY103" i="41"/>
  <c r="AX103" i="41"/>
  <c r="AW103" i="41"/>
  <c r="AV103" i="41" a="1"/>
  <c r="AV103" i="41" s="1"/>
  <c r="AS103" i="41"/>
  <c r="AP103" i="41"/>
  <c r="AO103" i="41"/>
  <c r="AM103" i="41"/>
  <c r="V103" i="41"/>
  <c r="C103" i="41"/>
  <c r="AY102" i="41"/>
  <c r="AX102" i="41"/>
  <c r="AW102" i="41"/>
  <c r="AV102" i="41" a="1"/>
  <c r="AV102" i="41" s="1"/>
  <c r="AS102" i="41"/>
  <c r="AP102" i="41"/>
  <c r="AO102" i="41"/>
  <c r="AM102" i="41"/>
  <c r="V102" i="41"/>
  <c r="AY101" i="41"/>
  <c r="AX101" i="41"/>
  <c r="AW101" i="41"/>
  <c r="AV101" i="41" a="1"/>
  <c r="AV101" i="41" s="1"/>
  <c r="AS101" i="41"/>
  <c r="AP101" i="41"/>
  <c r="AO101" i="41"/>
  <c r="AM101" i="41"/>
  <c r="V101" i="41"/>
  <c r="AY100" i="41"/>
  <c r="AX100" i="41"/>
  <c r="AW100" i="41"/>
  <c r="AV100" i="41" a="1"/>
  <c r="AV100" i="41" s="1"/>
  <c r="AS100" i="41"/>
  <c r="AP100" i="41"/>
  <c r="AO100" i="41"/>
  <c r="AM100" i="41"/>
  <c r="V100" i="41"/>
  <c r="AY99" i="41"/>
  <c r="AX99" i="41"/>
  <c r="AW99" i="41"/>
  <c r="AV99" i="41" a="1"/>
  <c r="AV99" i="41" s="1"/>
  <c r="AS99" i="41"/>
  <c r="AP99" i="41"/>
  <c r="AO99" i="41"/>
  <c r="AN99" i="41"/>
  <c r="AM99" i="41"/>
  <c r="V99" i="41"/>
  <c r="AY98" i="41"/>
  <c r="AX98" i="41"/>
  <c r="AW98" i="41"/>
  <c r="AV98" i="41" a="1"/>
  <c r="AV98" i="41" s="1"/>
  <c r="AS98" i="41"/>
  <c r="AP98" i="41"/>
  <c r="AO98" i="41"/>
  <c r="A29" i="41"/>
  <c r="AN29" i="41" s="1"/>
  <c r="AM98" i="41"/>
  <c r="V98" i="41"/>
  <c r="AY97" i="41"/>
  <c r="AX97" i="41"/>
  <c r="AW97" i="41"/>
  <c r="AV97" i="41" a="1"/>
  <c r="AV97" i="41" s="1"/>
  <c r="AS97" i="41"/>
  <c r="AP97" i="41"/>
  <c r="AO97" i="41"/>
  <c r="AM97" i="41"/>
  <c r="V97" i="41"/>
  <c r="AY96" i="41"/>
  <c r="AX96" i="41"/>
  <c r="AW96" i="41"/>
  <c r="AV96" i="41" a="1"/>
  <c r="AV96" i="41" s="1"/>
  <c r="AS96" i="41"/>
  <c r="AP96" i="41"/>
  <c r="AO96" i="41"/>
  <c r="AM96" i="41"/>
  <c r="V96" i="41"/>
  <c r="AY95" i="41"/>
  <c r="AX95" i="41"/>
  <c r="AW95" i="41"/>
  <c r="AV95" i="41" a="1"/>
  <c r="AV95" i="41" s="1"/>
  <c r="AS95" i="41"/>
  <c r="AP95" i="41"/>
  <c r="AO95" i="41"/>
  <c r="AM95" i="41"/>
  <c r="V95" i="41"/>
  <c r="AY94" i="41"/>
  <c r="AX94" i="41"/>
  <c r="AW94" i="41"/>
  <c r="AV94" i="41" a="1"/>
  <c r="AV94" i="41" s="1"/>
  <c r="AS94" i="41"/>
  <c r="AP94" i="41"/>
  <c r="AO94" i="41"/>
  <c r="AM94" i="41"/>
  <c r="V94" i="41"/>
  <c r="AY93" i="41"/>
  <c r="AX93" i="41"/>
  <c r="AW93" i="41"/>
  <c r="AV93" i="41" a="1"/>
  <c r="AV93" i="41" s="1"/>
  <c r="AS93" i="41"/>
  <c r="AP93" i="41"/>
  <c r="AO93" i="41"/>
  <c r="AM93" i="41"/>
  <c r="V93" i="41"/>
  <c r="AY92" i="41"/>
  <c r="AX92" i="41"/>
  <c r="AW92" i="41"/>
  <c r="AV92" i="41" a="1"/>
  <c r="AV92" i="41"/>
  <c r="AS92" i="41"/>
  <c r="AP92" i="41"/>
  <c r="AO92" i="41"/>
  <c r="AM92" i="41"/>
  <c r="V92" i="41"/>
  <c r="AY91" i="41"/>
  <c r="AX91" i="41"/>
  <c r="AW91" i="41"/>
  <c r="AV91" i="41" a="1"/>
  <c r="AV91" i="41" s="1"/>
  <c r="AS91" i="41"/>
  <c r="AP91" i="41"/>
  <c r="AO91" i="41"/>
  <c r="AM91" i="41"/>
  <c r="V91" i="41"/>
  <c r="AY90" i="41"/>
  <c r="AX90" i="41"/>
  <c r="AW90" i="41"/>
  <c r="AV90" i="41" a="1"/>
  <c r="AV90" i="41" s="1"/>
  <c r="AS90" i="41"/>
  <c r="AP90" i="41"/>
  <c r="AO90" i="41"/>
  <c r="AM90" i="41"/>
  <c r="V90" i="41"/>
  <c r="AY89" i="41"/>
  <c r="AX89" i="41"/>
  <c r="AW89" i="41"/>
  <c r="AV89" i="41" a="1"/>
  <c r="AV89" i="41" s="1"/>
  <c r="AS89" i="41"/>
  <c r="AP89" i="41"/>
  <c r="AO89" i="41"/>
  <c r="AM89" i="41"/>
  <c r="V89" i="41"/>
  <c r="AY88" i="41"/>
  <c r="AX88" i="41"/>
  <c r="AW88" i="41"/>
  <c r="AV88" i="41" a="1"/>
  <c r="AV88" i="41" s="1"/>
  <c r="AS88" i="41"/>
  <c r="AP88" i="41"/>
  <c r="AO88" i="41"/>
  <c r="AM88" i="41"/>
  <c r="V88" i="41"/>
  <c r="AY87" i="41"/>
  <c r="AX87" i="41"/>
  <c r="AW87" i="41"/>
  <c r="AV87" i="41" a="1"/>
  <c r="AV87" i="41" s="1"/>
  <c r="AS87" i="41"/>
  <c r="AP87" i="41"/>
  <c r="AO87" i="41"/>
  <c r="AM87" i="41"/>
  <c r="V87" i="41"/>
  <c r="AY86" i="41"/>
  <c r="AX86" i="41"/>
  <c r="AW86" i="41"/>
  <c r="AV86" i="41" a="1"/>
  <c r="AV86" i="41" s="1"/>
  <c r="AS86" i="41"/>
  <c r="AP86" i="41"/>
  <c r="AO86" i="41"/>
  <c r="AM86" i="41"/>
  <c r="V86" i="41"/>
  <c r="AY85" i="41"/>
  <c r="AX85" i="41"/>
  <c r="AW85" i="41"/>
  <c r="AV85" i="41" a="1"/>
  <c r="AV85" i="41" s="1"/>
  <c r="AS85" i="41"/>
  <c r="AP85" i="41"/>
  <c r="AO85" i="41"/>
  <c r="AM85" i="41"/>
  <c r="V85" i="41"/>
  <c r="AY84" i="41"/>
  <c r="AX84" i="41"/>
  <c r="AW84" i="41"/>
  <c r="AV84" i="41" a="1"/>
  <c r="AV84" i="41" s="1"/>
  <c r="AS84" i="41"/>
  <c r="AP84" i="41"/>
  <c r="AO84" i="41"/>
  <c r="AM84" i="41"/>
  <c r="V84" i="41"/>
  <c r="AY83" i="41"/>
  <c r="AX83" i="41"/>
  <c r="AW83" i="41"/>
  <c r="AV83" i="41" a="1"/>
  <c r="AV83" i="41" s="1"/>
  <c r="AS83" i="41"/>
  <c r="AP83" i="41"/>
  <c r="AO83" i="41"/>
  <c r="AM83" i="41"/>
  <c r="V83" i="41"/>
  <c r="AY82" i="41"/>
  <c r="AX82" i="41"/>
  <c r="AW82" i="41"/>
  <c r="AV82" i="41" a="1"/>
  <c r="AV82" i="41" s="1"/>
  <c r="AS82" i="41"/>
  <c r="AP82" i="41"/>
  <c r="AO82" i="41"/>
  <c r="AM82" i="41"/>
  <c r="V82" i="41"/>
  <c r="AY81" i="41"/>
  <c r="AX81" i="41"/>
  <c r="AW81" i="41"/>
  <c r="AV81" i="41" a="1"/>
  <c r="AV81" i="41" s="1"/>
  <c r="AS81" i="41"/>
  <c r="AP81" i="41"/>
  <c r="AO81" i="41"/>
  <c r="AM81" i="41"/>
  <c r="V81" i="41"/>
  <c r="AY80" i="41"/>
  <c r="AX80" i="41"/>
  <c r="AW80" i="41"/>
  <c r="AV80" i="41" a="1"/>
  <c r="AV80" i="41" s="1"/>
  <c r="AS80" i="41"/>
  <c r="AP80" i="41"/>
  <c r="AO80" i="41"/>
  <c r="AM80" i="41"/>
  <c r="V80" i="41"/>
  <c r="AY79" i="41"/>
  <c r="AX79" i="41"/>
  <c r="AW79" i="41"/>
  <c r="AV79" i="41" a="1"/>
  <c r="AV79" i="41" s="1"/>
  <c r="AS79" i="41"/>
  <c r="AP79" i="41"/>
  <c r="AO79" i="41"/>
  <c r="AM79" i="41"/>
  <c r="V79" i="41"/>
  <c r="AY78" i="41"/>
  <c r="AX78" i="41"/>
  <c r="AW78" i="41"/>
  <c r="AV78" i="41" a="1"/>
  <c r="AV78" i="41" s="1"/>
  <c r="AS78" i="41"/>
  <c r="AP78" i="41"/>
  <c r="AO78" i="41"/>
  <c r="AM78" i="41"/>
  <c r="V78" i="41"/>
  <c r="AY77" i="41"/>
  <c r="AX77" i="41"/>
  <c r="AW77" i="41"/>
  <c r="AV77" i="41" a="1"/>
  <c r="AV77" i="41" s="1"/>
  <c r="AS77" i="41"/>
  <c r="AP77" i="41"/>
  <c r="AO77" i="41"/>
  <c r="AM77" i="41"/>
  <c r="V77" i="41"/>
  <c r="AY76" i="41"/>
  <c r="AX76" i="41"/>
  <c r="AW76" i="41"/>
  <c r="AV76" i="41" a="1"/>
  <c r="AV76" i="41" s="1"/>
  <c r="AS76" i="41"/>
  <c r="AP76" i="41"/>
  <c r="AO76" i="41"/>
  <c r="AM76" i="41"/>
  <c r="V76" i="41"/>
  <c r="AY75" i="41"/>
  <c r="AX75" i="41"/>
  <c r="AW75" i="41"/>
  <c r="AV75" i="41" a="1"/>
  <c r="AV75" i="41" s="1"/>
  <c r="AS75" i="41"/>
  <c r="AP75" i="41"/>
  <c r="AO75" i="41"/>
  <c r="AM75" i="41"/>
  <c r="V75" i="41"/>
  <c r="AY74" i="41"/>
  <c r="AX74" i="41"/>
  <c r="AW74" i="41"/>
  <c r="AV74" i="41" a="1"/>
  <c r="AV74" i="41" s="1"/>
  <c r="AS74" i="41"/>
  <c r="AP74" i="41"/>
  <c r="AO74" i="41"/>
  <c r="AM74" i="41"/>
  <c r="V74" i="41"/>
  <c r="AY73" i="41"/>
  <c r="AX73" i="41"/>
  <c r="AW73" i="41"/>
  <c r="AV73" i="41" a="1"/>
  <c r="AV73" i="41" s="1"/>
  <c r="AS73" i="41"/>
  <c r="AP73" i="41"/>
  <c r="AO73" i="41"/>
  <c r="AM73" i="41"/>
  <c r="V73" i="41"/>
  <c r="AY72" i="41"/>
  <c r="AX72" i="41"/>
  <c r="AW72" i="41"/>
  <c r="AV72" i="41" a="1"/>
  <c r="AV72" i="41" s="1"/>
  <c r="AS72" i="41"/>
  <c r="AP72" i="41"/>
  <c r="AO72" i="41"/>
  <c r="AM72" i="41"/>
  <c r="V72" i="41"/>
  <c r="AY71" i="41"/>
  <c r="AX71" i="41"/>
  <c r="AW71" i="41"/>
  <c r="AV71" i="41" a="1"/>
  <c r="AV71" i="41" s="1"/>
  <c r="AS71" i="41"/>
  <c r="AP71" i="41"/>
  <c r="AO71" i="41"/>
  <c r="AM71" i="41"/>
  <c r="V71" i="41"/>
  <c r="AY70" i="41"/>
  <c r="AX70" i="41"/>
  <c r="AW70" i="41"/>
  <c r="AV70" i="41" a="1"/>
  <c r="AV70" i="41" s="1"/>
  <c r="AS70" i="41"/>
  <c r="AP70" i="41"/>
  <c r="AO70" i="41"/>
  <c r="AM70" i="41"/>
  <c r="V70" i="41"/>
  <c r="AY69" i="41"/>
  <c r="AX69" i="41"/>
  <c r="AW69" i="41"/>
  <c r="AV69" i="41" a="1"/>
  <c r="AV69" i="41"/>
  <c r="AS69" i="41"/>
  <c r="AP69" i="41"/>
  <c r="AO69" i="41"/>
  <c r="AM69" i="41"/>
  <c r="V69" i="41"/>
  <c r="AY68" i="41"/>
  <c r="AX68" i="41"/>
  <c r="AW68" i="41"/>
  <c r="AV68" i="41" a="1"/>
  <c r="AV68" i="41" s="1"/>
  <c r="AS68" i="41"/>
  <c r="AP68" i="41"/>
  <c r="AO68" i="41"/>
  <c r="AM68" i="41"/>
  <c r="V68" i="41"/>
  <c r="AY67" i="41"/>
  <c r="AX67" i="41"/>
  <c r="AW67" i="41"/>
  <c r="AV67" i="41" a="1"/>
  <c r="AV67" i="41" s="1"/>
  <c r="AS67" i="41"/>
  <c r="AP67" i="41"/>
  <c r="AO67" i="41"/>
  <c r="AM67" i="41"/>
  <c r="V67" i="41"/>
  <c r="AY66" i="41"/>
  <c r="AX66" i="41"/>
  <c r="AW66" i="41"/>
  <c r="AV66" i="41" a="1"/>
  <c r="AV66" i="41"/>
  <c r="AS66" i="41"/>
  <c r="AP66" i="41"/>
  <c r="AO66" i="41"/>
  <c r="AM66" i="41"/>
  <c r="V66" i="41"/>
  <c r="AY65" i="41"/>
  <c r="AX65" i="41"/>
  <c r="AW65" i="41"/>
  <c r="AV65" i="41" a="1"/>
  <c r="AV65" i="41" s="1"/>
  <c r="AS65" i="41"/>
  <c r="AP65" i="41"/>
  <c r="AO65" i="41"/>
  <c r="AM65" i="41"/>
  <c r="V65" i="41"/>
  <c r="AY64" i="41"/>
  <c r="AX64" i="41"/>
  <c r="AW64" i="41"/>
  <c r="AV64" i="41" a="1"/>
  <c r="AV64" i="41" s="1"/>
  <c r="AS64" i="41"/>
  <c r="AP64" i="41"/>
  <c r="AO64" i="41"/>
  <c r="AM64" i="41"/>
  <c r="V64" i="41"/>
  <c r="AY63" i="41"/>
  <c r="AX63" i="41"/>
  <c r="AW63" i="41"/>
  <c r="AV63" i="41" a="1"/>
  <c r="AV63" i="41" s="1"/>
  <c r="AS63" i="41"/>
  <c r="AP63" i="41"/>
  <c r="AO63" i="41"/>
  <c r="AM63" i="41"/>
  <c r="V63" i="41"/>
  <c r="AY62" i="41"/>
  <c r="AX62" i="41"/>
  <c r="AW62" i="41"/>
  <c r="AV62" i="41" a="1"/>
  <c r="AV62" i="41" s="1"/>
  <c r="AS62" i="41"/>
  <c r="AP62" i="41"/>
  <c r="AO62" i="41"/>
  <c r="AM62" i="41"/>
  <c r="V62" i="41"/>
  <c r="AY61" i="41"/>
  <c r="AX61" i="41"/>
  <c r="AW61" i="41"/>
  <c r="AV61" i="41" a="1"/>
  <c r="AV61" i="41" s="1"/>
  <c r="AS61" i="41"/>
  <c r="AP61" i="41"/>
  <c r="AO61" i="41"/>
  <c r="AM61" i="41"/>
  <c r="V61" i="41"/>
  <c r="AY60" i="41"/>
  <c r="AX60" i="41"/>
  <c r="AW60" i="41"/>
  <c r="AV60" i="41" a="1"/>
  <c r="AV60" i="41"/>
  <c r="AS60" i="41"/>
  <c r="AP60" i="41"/>
  <c r="AO60" i="41"/>
  <c r="AM60" i="41"/>
  <c r="V60" i="41"/>
  <c r="AY59" i="41"/>
  <c r="AX59" i="41"/>
  <c r="AW59" i="41"/>
  <c r="AV59" i="41" a="1"/>
  <c r="AV59" i="41" s="1"/>
  <c r="AS59" i="41"/>
  <c r="AP59" i="41"/>
  <c r="AO59" i="41"/>
  <c r="AM59" i="41"/>
  <c r="V59" i="41"/>
  <c r="AY58" i="41"/>
  <c r="AX58" i="41"/>
  <c r="AW58" i="41"/>
  <c r="AV58" i="41" a="1"/>
  <c r="AV58" i="41" s="1"/>
  <c r="AS58" i="41"/>
  <c r="AP58" i="41"/>
  <c r="AO58" i="41"/>
  <c r="AM58" i="41"/>
  <c r="V58" i="41"/>
  <c r="AY57" i="41"/>
  <c r="AX57" i="41"/>
  <c r="AW57" i="41"/>
  <c r="AV57" i="41" a="1"/>
  <c r="AV57" i="41" s="1"/>
  <c r="AS57" i="41"/>
  <c r="AP57" i="41"/>
  <c r="AO57" i="41"/>
  <c r="AM57" i="41"/>
  <c r="V57" i="41"/>
  <c r="AY56" i="41"/>
  <c r="AX56" i="41"/>
  <c r="AW56" i="41"/>
  <c r="AV56" i="41" a="1"/>
  <c r="AV56" i="41" s="1"/>
  <c r="AS56" i="41"/>
  <c r="AP56" i="41"/>
  <c r="AO56" i="41"/>
  <c r="AM56" i="41"/>
  <c r="V56" i="41"/>
  <c r="AY55" i="41"/>
  <c r="AX55" i="41"/>
  <c r="AW55" i="41"/>
  <c r="AV55" i="41" a="1"/>
  <c r="AV55" i="41" s="1"/>
  <c r="AS55" i="41"/>
  <c r="AP55" i="41"/>
  <c r="AO55" i="41"/>
  <c r="AM55" i="41"/>
  <c r="V55" i="41"/>
  <c r="AY54" i="41"/>
  <c r="AX54" i="41"/>
  <c r="AW54" i="41"/>
  <c r="AV54" i="41" a="1"/>
  <c r="AV54" i="41" s="1"/>
  <c r="AS54" i="41"/>
  <c r="AP54" i="41"/>
  <c r="AO54" i="41"/>
  <c r="AM54" i="41"/>
  <c r="V54" i="41"/>
  <c r="AY53" i="41"/>
  <c r="AX53" i="41"/>
  <c r="AW53" i="41"/>
  <c r="AV53" i="41" a="1"/>
  <c r="AV53" i="41" s="1"/>
  <c r="AS53" i="41"/>
  <c r="AP53" i="41"/>
  <c r="AO53" i="41"/>
  <c r="AM53" i="41"/>
  <c r="V53" i="41"/>
  <c r="AY52" i="41"/>
  <c r="AX52" i="41"/>
  <c r="AW52" i="41"/>
  <c r="AV52" i="41" a="1"/>
  <c r="AV52" i="41" s="1"/>
  <c r="AS52" i="41"/>
  <c r="AP52" i="41"/>
  <c r="AO52" i="41"/>
  <c r="AM52" i="41"/>
  <c r="V52" i="41"/>
  <c r="AY51" i="41"/>
  <c r="AX51" i="41"/>
  <c r="AW51" i="41"/>
  <c r="AV51" i="41" a="1"/>
  <c r="AV51" i="41" s="1"/>
  <c r="AS51" i="41"/>
  <c r="AP51" i="41"/>
  <c r="AO51" i="41"/>
  <c r="AM51" i="41"/>
  <c r="V51" i="41"/>
  <c r="AY50" i="41"/>
  <c r="AX50" i="41"/>
  <c r="AW50" i="41"/>
  <c r="AV50" i="41" a="1"/>
  <c r="AV50" i="41" s="1"/>
  <c r="AS50" i="41"/>
  <c r="AP50" i="41"/>
  <c r="AO50" i="41"/>
  <c r="AM50" i="41"/>
  <c r="V50" i="41"/>
  <c r="AY49" i="41"/>
  <c r="AX49" i="41"/>
  <c r="AW49" i="41"/>
  <c r="AV49" i="41" a="1"/>
  <c r="AV49" i="41" s="1"/>
  <c r="AS49" i="41"/>
  <c r="AP49" i="41"/>
  <c r="AO49" i="41"/>
  <c r="AM49" i="41"/>
  <c r="V49" i="41"/>
  <c r="AY48" i="41"/>
  <c r="AX48" i="41"/>
  <c r="AW48" i="41"/>
  <c r="AV48" i="41" a="1"/>
  <c r="AV48" i="41" s="1"/>
  <c r="AS48" i="41"/>
  <c r="AP48" i="41"/>
  <c r="AO48" i="41"/>
  <c r="AM48" i="41"/>
  <c r="V48" i="41"/>
  <c r="AY47" i="41"/>
  <c r="AX47" i="41"/>
  <c r="AW47" i="41"/>
  <c r="AV47" i="41" a="1"/>
  <c r="AV47" i="41" s="1"/>
  <c r="AS47" i="41"/>
  <c r="AP47" i="41"/>
  <c r="AO47" i="41"/>
  <c r="AM47" i="41"/>
  <c r="V47" i="41"/>
  <c r="AY46" i="41"/>
  <c r="AX46" i="41"/>
  <c r="AW46" i="41"/>
  <c r="AV46" i="41" a="1"/>
  <c r="AV46" i="41" s="1"/>
  <c r="AS46" i="41"/>
  <c r="AP46" i="41"/>
  <c r="AO46" i="41"/>
  <c r="AM46" i="41"/>
  <c r="V46" i="41"/>
  <c r="AY45" i="41"/>
  <c r="AX45" i="41"/>
  <c r="AW45" i="41"/>
  <c r="AV45" i="41" a="1"/>
  <c r="AV45" i="41" s="1"/>
  <c r="AS45" i="41"/>
  <c r="AP45" i="41"/>
  <c r="AO45" i="41"/>
  <c r="AM45" i="41"/>
  <c r="V45" i="41"/>
  <c r="AY44" i="41"/>
  <c r="AX44" i="41"/>
  <c r="AW44" i="41"/>
  <c r="AV44" i="41" a="1"/>
  <c r="AV44" i="41" s="1"/>
  <c r="AS44" i="41"/>
  <c r="AP44" i="41"/>
  <c r="AO44" i="41"/>
  <c r="AM44" i="41"/>
  <c r="V44" i="41"/>
  <c r="AY43" i="41"/>
  <c r="AX43" i="41"/>
  <c r="AW43" i="41"/>
  <c r="AV43" i="41" a="1"/>
  <c r="AV43" i="41" s="1"/>
  <c r="AS43" i="41"/>
  <c r="AP43" i="41"/>
  <c r="AO43" i="41"/>
  <c r="AM43" i="41"/>
  <c r="V43" i="41"/>
  <c r="AY42" i="41"/>
  <c r="AX42" i="41"/>
  <c r="AW42" i="41"/>
  <c r="AV42" i="41" a="1"/>
  <c r="AV42" i="41" s="1"/>
  <c r="AS42" i="41"/>
  <c r="AP42" i="41"/>
  <c r="AO42" i="41"/>
  <c r="AM42" i="41"/>
  <c r="V42" i="41"/>
  <c r="AY41" i="41"/>
  <c r="AX41" i="41"/>
  <c r="AW41" i="41"/>
  <c r="AV41" i="41" a="1"/>
  <c r="AV41" i="41" s="1"/>
  <c r="AS41" i="41"/>
  <c r="AP41" i="41"/>
  <c r="AO41" i="41"/>
  <c r="AM41" i="41"/>
  <c r="V41" i="41"/>
  <c r="AY40" i="41"/>
  <c r="AX40" i="41"/>
  <c r="AW40" i="41"/>
  <c r="AV40" i="41" a="1"/>
  <c r="AV40" i="41" s="1"/>
  <c r="AS40" i="41"/>
  <c r="AP40" i="41"/>
  <c r="AO40" i="41"/>
  <c r="AM40" i="41"/>
  <c r="V40" i="41"/>
  <c r="AY39" i="41"/>
  <c r="AX39" i="41"/>
  <c r="AW39" i="41"/>
  <c r="AV39" i="41" a="1"/>
  <c r="AV39" i="41" s="1"/>
  <c r="AS39" i="41"/>
  <c r="AP39" i="41"/>
  <c r="AO39" i="41"/>
  <c r="AM39" i="41"/>
  <c r="V39" i="41"/>
  <c r="AY38" i="41"/>
  <c r="AX38" i="41"/>
  <c r="AW38" i="41"/>
  <c r="AV38" i="41" a="1"/>
  <c r="AV38" i="41" s="1"/>
  <c r="AS38" i="41"/>
  <c r="AP38" i="41"/>
  <c r="AO38" i="41"/>
  <c r="AM38" i="41"/>
  <c r="V38" i="41"/>
  <c r="AY37" i="41"/>
  <c r="AX37" i="41"/>
  <c r="AW37" i="41"/>
  <c r="AV37" i="41" a="1"/>
  <c r="AV37" i="41" s="1"/>
  <c r="AS37" i="41"/>
  <c r="AP37" i="41"/>
  <c r="AO37" i="41"/>
  <c r="AM37" i="41"/>
  <c r="V37" i="41"/>
  <c r="AY36" i="41"/>
  <c r="AX36" i="41"/>
  <c r="AW36" i="41"/>
  <c r="AV36" i="41" a="1"/>
  <c r="AV36" i="41" s="1"/>
  <c r="AS36" i="41"/>
  <c r="AP36" i="41"/>
  <c r="AO36" i="41"/>
  <c r="AM36" i="41"/>
  <c r="V36" i="41"/>
  <c r="AY35" i="41"/>
  <c r="AX35" i="41"/>
  <c r="AW35" i="41"/>
  <c r="AV35" i="41" a="1"/>
  <c r="AV35" i="41" s="1"/>
  <c r="AS35" i="41"/>
  <c r="AP35" i="41"/>
  <c r="AO35" i="41"/>
  <c r="AM35" i="41"/>
  <c r="V35" i="41"/>
  <c r="AY34" i="41"/>
  <c r="AX34" i="41"/>
  <c r="AW34" i="41"/>
  <c r="AV34" i="41" a="1"/>
  <c r="AV34" i="41"/>
  <c r="AS34" i="41"/>
  <c r="AP34" i="41"/>
  <c r="AO34" i="41"/>
  <c r="AM34" i="41"/>
  <c r="V34" i="41"/>
  <c r="AY33" i="41"/>
  <c r="AX33" i="41"/>
  <c r="AW33" i="41"/>
  <c r="AV33" i="41" a="1"/>
  <c r="AV33" i="41"/>
  <c r="AS33" i="41"/>
  <c r="AP33" i="41"/>
  <c r="AO33" i="41"/>
  <c r="AM33" i="41"/>
  <c r="V33" i="41"/>
  <c r="AY32" i="41"/>
  <c r="AX32" i="41"/>
  <c r="AW32" i="41"/>
  <c r="AV32" i="41" a="1"/>
  <c r="AV32" i="41" s="1"/>
  <c r="AS32" i="41"/>
  <c r="AP32" i="41"/>
  <c r="AO32" i="41"/>
  <c r="AM32" i="41"/>
  <c r="V32" i="41"/>
  <c r="AY31" i="41"/>
  <c r="AX31" i="41"/>
  <c r="AW31" i="41"/>
  <c r="AV31" i="41" a="1"/>
  <c r="AV31" i="41" s="1"/>
  <c r="AS31" i="41"/>
  <c r="AP31" i="41"/>
  <c r="AO31" i="41"/>
  <c r="AM31" i="41"/>
  <c r="V31" i="41"/>
  <c r="AY30" i="41"/>
  <c r="AX30" i="41"/>
  <c r="AW30" i="41"/>
  <c r="AV30" i="41" a="1"/>
  <c r="AV30" i="41" s="1"/>
  <c r="F30" i="41"/>
  <c r="AS30" i="41" s="1"/>
  <c r="AP30" i="41"/>
  <c r="AO30" i="41"/>
  <c r="AM30" i="41"/>
  <c r="V30" i="41"/>
  <c r="AY29" i="41"/>
  <c r="AX29" i="41"/>
  <c r="AW29" i="41"/>
  <c r="AV29" i="41" a="1"/>
  <c r="AV29" i="41" s="1"/>
  <c r="F29" i="41"/>
  <c r="AS29" i="41" s="1"/>
  <c r="AP29" i="41"/>
  <c r="AO29" i="41"/>
  <c r="AM29" i="41"/>
  <c r="V29" i="41"/>
  <c r="AY28" i="41"/>
  <c r="AX28" i="41"/>
  <c r="AW28" i="41"/>
  <c r="AV28" i="41" a="1"/>
  <c r="AV28" i="41" s="1"/>
  <c r="F28" i="41"/>
  <c r="AS28" i="41" s="1"/>
  <c r="AP28" i="41"/>
  <c r="AO28" i="41"/>
  <c r="AN28" i="41"/>
  <c r="AM28" i="41"/>
  <c r="V28" i="41"/>
  <c r="AY27" i="41"/>
  <c r="AX27" i="41"/>
  <c r="AW27" i="41"/>
  <c r="AV27" i="41" a="1"/>
  <c r="AV27" i="41" s="1"/>
  <c r="AO27" i="41"/>
  <c r="A23" i="41"/>
  <c r="A24" i="41" s="1"/>
  <c r="AN24" i="41" s="1"/>
  <c r="AM27" i="41"/>
  <c r="V27" i="41"/>
  <c r="AY26" i="41"/>
  <c r="AX26" i="41"/>
  <c r="AW26" i="41"/>
  <c r="AV26" i="41" a="1"/>
  <c r="AV26" i="41" s="1"/>
  <c r="AO26" i="41"/>
  <c r="AM26" i="41"/>
  <c r="V26" i="41"/>
  <c r="AY25" i="41"/>
  <c r="AX25" i="41"/>
  <c r="AW25" i="41"/>
  <c r="AV25" i="41" a="1"/>
  <c r="AV25" i="41" s="1"/>
  <c r="AO25" i="41"/>
  <c r="AM25" i="41"/>
  <c r="V25" i="41"/>
  <c r="AY24" i="41"/>
  <c r="AX24" i="41"/>
  <c r="AW24" i="41"/>
  <c r="AV24" i="41" a="1"/>
  <c r="AV24" i="41" s="1"/>
  <c r="AO24" i="41"/>
  <c r="AM24" i="41"/>
  <c r="V24" i="41"/>
  <c r="AY23" i="41"/>
  <c r="AX23" i="41"/>
  <c r="AW23" i="41"/>
  <c r="AV23" i="41" a="1"/>
  <c r="AV23" i="41" s="1"/>
  <c r="AO23" i="41"/>
  <c r="AM23" i="41"/>
  <c r="V23" i="41"/>
  <c r="AY22" i="41"/>
  <c r="AX22" i="41"/>
  <c r="AW22" i="41"/>
  <c r="AV22" i="41" a="1"/>
  <c r="AV22" i="41" s="1"/>
  <c r="AO22" i="41"/>
  <c r="AN22" i="41"/>
  <c r="AM22" i="41"/>
  <c r="V22" i="41"/>
  <c r="AY21" i="41"/>
  <c r="AX21" i="41"/>
  <c r="AW21" i="41"/>
  <c r="AV21" i="41" a="1"/>
  <c r="AV21" i="41" s="1"/>
  <c r="AO21" i="41"/>
  <c r="A21" i="41"/>
  <c r="AN21" i="41" s="1"/>
  <c r="AM21" i="41"/>
  <c r="V21" i="41"/>
  <c r="AY20" i="41"/>
  <c r="AX20" i="41"/>
  <c r="AW20" i="41"/>
  <c r="AV20" i="41" a="1"/>
  <c r="AV20" i="41" s="1"/>
  <c r="AO20" i="41"/>
  <c r="AN20" i="41"/>
  <c r="AM20" i="41"/>
  <c r="V20" i="41"/>
  <c r="AY19" i="41"/>
  <c r="AX19" i="41"/>
  <c r="AW19" i="41"/>
  <c r="AV19" i="41" a="1"/>
  <c r="AV19" i="41" s="1"/>
  <c r="F19" i="41"/>
  <c r="AS19" i="41" s="1"/>
  <c r="AO19" i="41"/>
  <c r="A16" i="41"/>
  <c r="A17" i="41" s="1"/>
  <c r="AN17" i="41" s="1"/>
  <c r="AM19" i="41"/>
  <c r="V19" i="41"/>
  <c r="AY18" i="41"/>
  <c r="AX18" i="41"/>
  <c r="AW18" i="41"/>
  <c r="AV18" i="41" a="1"/>
  <c r="AV18" i="41" s="1"/>
  <c r="AO18" i="41"/>
  <c r="AM18" i="41"/>
  <c r="V18" i="41"/>
  <c r="AY17" i="41"/>
  <c r="AX17" i="41"/>
  <c r="AW17" i="41"/>
  <c r="AV17" i="41" a="1"/>
  <c r="AV17" i="41" s="1"/>
  <c r="AO17" i="41"/>
  <c r="AM17" i="41"/>
  <c r="V17" i="41"/>
  <c r="AY16" i="41"/>
  <c r="AX16" i="41"/>
  <c r="AW16" i="41"/>
  <c r="AV16" i="41" a="1"/>
  <c r="AV16" i="41" s="1"/>
  <c r="AO16" i="41"/>
  <c r="AM16" i="41"/>
  <c r="V16" i="41"/>
  <c r="AY15" i="41"/>
  <c r="AX15" i="41"/>
  <c r="AW15" i="41"/>
  <c r="AV15" i="41" a="1"/>
  <c r="AV15" i="41" s="1"/>
  <c r="AO15" i="41"/>
  <c r="AN15" i="41"/>
  <c r="AM15" i="41"/>
  <c r="V15" i="41"/>
  <c r="AY14" i="41"/>
  <c r="AX14" i="41"/>
  <c r="AW14" i="41"/>
  <c r="AV14" i="41" a="1"/>
  <c r="AV14" i="41" s="1"/>
  <c r="AO14" i="41"/>
  <c r="A14" i="41"/>
  <c r="AN14" i="41" s="1"/>
  <c r="AM14" i="41"/>
  <c r="V14" i="41"/>
  <c r="AY13" i="41"/>
  <c r="AX13" i="41"/>
  <c r="AW13" i="41"/>
  <c r="AV13" i="41" a="1"/>
  <c r="AV13" i="41" s="1"/>
  <c r="AS13" i="41"/>
  <c r="AO13" i="41"/>
  <c r="AN13" i="41"/>
  <c r="AM13" i="41"/>
  <c r="AJ13" i="41"/>
  <c r="AI13" i="41"/>
  <c r="V13" i="41"/>
  <c r="B1183" i="35"/>
  <c r="B1182" i="35"/>
  <c r="B1181" i="35"/>
  <c r="B1180" i="35"/>
  <c r="B1179" i="35"/>
  <c r="B1178" i="35"/>
  <c r="B1177" i="35"/>
  <c r="B1176" i="35"/>
  <c r="B1175" i="35"/>
  <c r="B1174" i="35"/>
  <c r="B1173" i="35"/>
  <c r="B1172" i="35"/>
  <c r="B1171" i="35"/>
  <c r="B1170" i="35"/>
  <c r="B1169" i="35"/>
  <c r="B1168" i="35"/>
  <c r="B1167" i="35"/>
  <c r="B1166" i="35"/>
  <c r="B1165" i="35"/>
  <c r="B1164" i="35"/>
  <c r="B1163" i="35"/>
  <c r="B1162" i="35"/>
  <c r="B1161" i="35"/>
  <c r="B1160" i="35"/>
  <c r="B1159" i="35"/>
  <c r="B1158" i="35"/>
  <c r="B1157" i="35"/>
  <c r="B1156" i="35"/>
  <c r="B1155" i="35"/>
  <c r="B1154" i="35"/>
  <c r="B1153" i="35"/>
  <c r="B1152" i="35"/>
  <c r="B1151" i="35"/>
  <c r="B1150" i="35"/>
  <c r="B1149" i="35"/>
  <c r="B1148" i="35"/>
  <c r="B1147" i="35"/>
  <c r="B1146" i="35"/>
  <c r="B1145" i="35"/>
  <c r="B1144" i="35"/>
  <c r="B1143" i="35"/>
  <c r="B1142" i="35"/>
  <c r="B1141" i="35"/>
  <c r="B1140" i="35"/>
  <c r="B1139" i="35"/>
  <c r="B1138" i="35"/>
  <c r="B1137" i="35"/>
  <c r="B1136" i="35"/>
  <c r="B1135" i="35"/>
  <c r="B1134" i="35"/>
  <c r="B1133" i="35"/>
  <c r="B1132" i="35"/>
  <c r="B1131" i="35"/>
  <c r="B1130" i="35"/>
  <c r="B1129" i="35"/>
  <c r="B1128" i="35"/>
  <c r="B1127" i="35"/>
  <c r="B1126" i="35"/>
  <c r="B1125" i="35"/>
  <c r="B1124" i="35"/>
  <c r="B1123" i="35"/>
  <c r="B1122" i="35"/>
  <c r="B1121" i="35"/>
  <c r="B1120" i="35"/>
  <c r="B1119" i="35"/>
  <c r="B1118" i="35"/>
  <c r="B1117" i="35"/>
  <c r="B1116" i="35"/>
  <c r="B1115" i="35"/>
  <c r="B1114" i="35"/>
  <c r="B1113" i="35"/>
  <c r="B1112" i="35"/>
  <c r="B1111" i="35"/>
  <c r="B1110" i="35"/>
  <c r="B1109" i="35"/>
  <c r="B1108" i="35"/>
  <c r="B1107" i="35"/>
  <c r="B1106" i="35"/>
  <c r="B1105" i="35"/>
  <c r="B1104" i="35"/>
  <c r="B1103" i="35"/>
  <c r="B1102" i="35"/>
  <c r="B1101" i="35"/>
  <c r="B1100" i="35"/>
  <c r="B1099" i="35"/>
  <c r="B1098" i="35"/>
  <c r="B1097" i="35"/>
  <c r="B1096" i="35"/>
  <c r="B1095" i="35"/>
  <c r="B1094" i="35"/>
  <c r="B1093" i="35"/>
  <c r="B1092" i="35"/>
  <c r="B1091" i="35"/>
  <c r="B1090" i="35"/>
  <c r="B1089" i="35"/>
  <c r="B1088" i="35"/>
  <c r="B1087" i="35"/>
  <c r="B1086" i="35"/>
  <c r="B1085" i="35"/>
  <c r="B1084" i="35"/>
  <c r="B1083" i="35"/>
  <c r="B1082" i="35"/>
  <c r="B1081" i="35"/>
  <c r="B1080" i="35"/>
  <c r="B1079" i="35"/>
  <c r="B1078" i="35"/>
  <c r="B1077" i="35"/>
  <c r="B1076" i="35"/>
  <c r="B1075" i="35"/>
  <c r="B1074" i="35"/>
  <c r="B1073" i="35"/>
  <c r="B1072" i="35"/>
  <c r="B1071" i="35"/>
  <c r="B1070" i="35"/>
  <c r="B1069" i="35"/>
  <c r="B1068" i="35"/>
  <c r="B1067" i="35"/>
  <c r="B1066" i="35"/>
  <c r="B1065" i="35"/>
  <c r="B1064" i="35"/>
  <c r="B1063" i="35"/>
  <c r="B1062" i="35"/>
  <c r="B1061" i="35"/>
  <c r="B1060" i="35"/>
  <c r="B1059" i="35"/>
  <c r="B1058" i="35"/>
  <c r="B1057" i="35"/>
  <c r="B1056" i="35"/>
  <c r="B1055" i="35"/>
  <c r="B1054" i="35"/>
  <c r="B1053" i="35"/>
  <c r="B1052" i="35"/>
  <c r="B1051" i="35"/>
  <c r="B1050" i="35"/>
  <c r="B1049" i="35"/>
  <c r="B1048" i="35"/>
  <c r="B1047" i="35"/>
  <c r="B1046" i="35"/>
  <c r="B1045" i="35"/>
  <c r="B1044" i="35"/>
  <c r="B1043" i="35"/>
  <c r="B1042" i="35"/>
  <c r="B1041" i="35"/>
  <c r="B1040" i="35"/>
  <c r="B1039" i="35"/>
  <c r="B1038" i="35"/>
  <c r="B1037" i="35"/>
  <c r="B1036" i="35"/>
  <c r="B1035" i="35"/>
  <c r="B1034" i="35"/>
  <c r="B1033" i="35"/>
  <c r="B1032" i="35"/>
  <c r="B1031" i="35"/>
  <c r="B1030" i="35"/>
  <c r="B1029" i="35"/>
  <c r="B1028" i="35"/>
  <c r="B1027" i="35"/>
  <c r="B1026" i="35"/>
  <c r="B1025" i="35"/>
  <c r="B1024" i="35"/>
  <c r="B1023" i="35"/>
  <c r="B1022" i="35"/>
  <c r="B1021" i="35"/>
  <c r="B1020" i="35"/>
  <c r="B1019" i="35"/>
  <c r="B1018" i="35"/>
  <c r="B1017" i="35"/>
  <c r="B1016" i="35"/>
  <c r="B1015" i="35"/>
  <c r="B1014" i="35"/>
  <c r="B1013" i="35"/>
  <c r="B1012" i="35"/>
  <c r="B1011" i="35"/>
  <c r="B1010" i="35"/>
  <c r="B1009" i="35"/>
  <c r="B1008" i="35"/>
  <c r="B1007" i="35"/>
  <c r="B1006" i="35"/>
  <c r="B1005" i="35"/>
  <c r="B1004" i="35"/>
  <c r="B1003" i="35"/>
  <c r="B1002" i="35"/>
  <c r="B1001" i="35"/>
  <c r="B1000" i="35"/>
  <c r="B999" i="35"/>
  <c r="B998" i="35"/>
  <c r="B997" i="35"/>
  <c r="B996" i="35"/>
  <c r="B995" i="35"/>
  <c r="B994" i="35"/>
  <c r="B993" i="35"/>
  <c r="B992" i="35"/>
  <c r="B991" i="35"/>
  <c r="B990" i="35"/>
  <c r="B989" i="35"/>
  <c r="B988" i="35"/>
  <c r="B987" i="35"/>
  <c r="B986" i="35"/>
  <c r="B985" i="35"/>
  <c r="B984" i="35"/>
  <c r="B983" i="35"/>
  <c r="B982" i="35"/>
  <c r="B981" i="35"/>
  <c r="B980" i="35"/>
  <c r="B979" i="35"/>
  <c r="B978" i="35"/>
  <c r="B977" i="35"/>
  <c r="B976" i="35"/>
  <c r="B975" i="35"/>
  <c r="B974" i="35"/>
  <c r="B973" i="35"/>
  <c r="B972" i="35"/>
  <c r="B971" i="35"/>
  <c r="B970" i="35"/>
  <c r="B969" i="35"/>
  <c r="B968" i="35"/>
  <c r="B967" i="35"/>
  <c r="B966" i="35"/>
  <c r="B965" i="35"/>
  <c r="B964" i="35"/>
  <c r="B963" i="35"/>
  <c r="B962" i="35"/>
  <c r="B961" i="35"/>
  <c r="B960" i="35"/>
  <c r="B959" i="35"/>
  <c r="B958" i="35"/>
  <c r="B957" i="35"/>
  <c r="B956" i="35"/>
  <c r="B955" i="35"/>
  <c r="B954" i="35"/>
  <c r="B953" i="35"/>
  <c r="B952" i="35"/>
  <c r="B951" i="35"/>
  <c r="B950" i="35"/>
  <c r="B949" i="35"/>
  <c r="B948" i="35"/>
  <c r="B947" i="35"/>
  <c r="B946" i="35"/>
  <c r="B945" i="35"/>
  <c r="B944" i="35"/>
  <c r="B943" i="35"/>
  <c r="B942" i="35"/>
  <c r="B941" i="35"/>
  <c r="B940" i="35"/>
  <c r="B939" i="35"/>
  <c r="B938" i="35"/>
  <c r="B937" i="35"/>
  <c r="B936" i="35"/>
  <c r="B935" i="35"/>
  <c r="B934" i="35"/>
  <c r="B933" i="35"/>
  <c r="B932" i="35"/>
  <c r="B931" i="35"/>
  <c r="B930" i="35"/>
  <c r="B929" i="35"/>
  <c r="B928" i="35"/>
  <c r="B927" i="35"/>
  <c r="B926" i="35"/>
  <c r="B925" i="35"/>
  <c r="B924" i="35"/>
  <c r="B923" i="35"/>
  <c r="B922" i="35"/>
  <c r="B921" i="35"/>
  <c r="B920" i="35"/>
  <c r="B919" i="35"/>
  <c r="B918" i="35"/>
  <c r="B917" i="35"/>
  <c r="B916" i="35"/>
  <c r="B915" i="35"/>
  <c r="B914" i="35"/>
  <c r="B913" i="35"/>
  <c r="B912" i="35"/>
  <c r="B911" i="35"/>
  <c r="B910" i="35"/>
  <c r="B909" i="35"/>
  <c r="B908" i="35"/>
  <c r="B907" i="35"/>
  <c r="B906" i="35"/>
  <c r="B905" i="35"/>
  <c r="B904" i="35"/>
  <c r="B903" i="35"/>
  <c r="B902" i="35"/>
  <c r="B901" i="35"/>
  <c r="B900" i="35"/>
  <c r="B899" i="35"/>
  <c r="B898" i="35"/>
  <c r="B897" i="35"/>
  <c r="B896" i="35"/>
  <c r="B895" i="35"/>
  <c r="B894" i="35"/>
  <c r="B893" i="35"/>
  <c r="B892" i="35"/>
  <c r="B891" i="35"/>
  <c r="B890" i="35"/>
  <c r="B889" i="35"/>
  <c r="B888" i="35"/>
  <c r="B887" i="35"/>
  <c r="B886" i="35"/>
  <c r="B885" i="35"/>
  <c r="B884" i="35"/>
  <c r="B883" i="35"/>
  <c r="B882" i="35"/>
  <c r="B881" i="35"/>
  <c r="B880" i="35"/>
  <c r="B879" i="35"/>
  <c r="B878" i="35"/>
  <c r="B877" i="35"/>
  <c r="B876" i="35"/>
  <c r="B875" i="35"/>
  <c r="B874" i="35"/>
  <c r="B873" i="35"/>
  <c r="B872" i="35"/>
  <c r="B871" i="35"/>
  <c r="B870" i="35"/>
  <c r="B869" i="35"/>
  <c r="B868" i="35"/>
  <c r="B867" i="35"/>
  <c r="B866" i="35"/>
  <c r="B865" i="35"/>
  <c r="B864" i="35"/>
  <c r="B863" i="35"/>
  <c r="B862" i="35"/>
  <c r="B861" i="35"/>
  <c r="B860" i="35"/>
  <c r="B859" i="35"/>
  <c r="B858" i="35"/>
  <c r="B857" i="35"/>
  <c r="B856" i="35"/>
  <c r="B855" i="35"/>
  <c r="B854" i="35"/>
  <c r="B853" i="35"/>
  <c r="B852" i="35"/>
  <c r="B851" i="35"/>
  <c r="B850" i="35"/>
  <c r="B849" i="35"/>
  <c r="B848" i="35"/>
  <c r="B847" i="35"/>
  <c r="B846" i="35"/>
  <c r="B845" i="35"/>
  <c r="B844" i="35"/>
  <c r="B843" i="35"/>
  <c r="B842" i="35"/>
  <c r="B841" i="35"/>
  <c r="B840" i="35"/>
  <c r="B839" i="35"/>
  <c r="B838" i="35"/>
  <c r="B837" i="35"/>
  <c r="B836" i="35"/>
  <c r="B835" i="35"/>
  <c r="B834" i="35"/>
  <c r="B833" i="35"/>
  <c r="B832" i="35"/>
  <c r="B831" i="35"/>
  <c r="B830" i="35"/>
  <c r="B829" i="35"/>
  <c r="B828" i="35"/>
  <c r="B827" i="35"/>
  <c r="B826" i="35"/>
  <c r="B825" i="35"/>
  <c r="B824" i="35"/>
  <c r="B823" i="35"/>
  <c r="B822" i="35"/>
  <c r="B821" i="35"/>
  <c r="B820" i="35"/>
  <c r="B819" i="35"/>
  <c r="B818" i="35"/>
  <c r="B817" i="35"/>
  <c r="B816" i="35"/>
  <c r="B815" i="35"/>
  <c r="B814" i="35"/>
  <c r="B813" i="35"/>
  <c r="B812" i="35"/>
  <c r="B811" i="35"/>
  <c r="B810" i="35"/>
  <c r="B809" i="35"/>
  <c r="B808" i="35"/>
  <c r="B807" i="35"/>
  <c r="B806" i="35"/>
  <c r="B805" i="35"/>
  <c r="B804" i="35"/>
  <c r="B803" i="35"/>
  <c r="B802" i="35"/>
  <c r="B801" i="35"/>
  <c r="B800" i="35"/>
  <c r="B799" i="35"/>
  <c r="B798" i="35"/>
  <c r="B797" i="35"/>
  <c r="B796" i="35"/>
  <c r="B795" i="35"/>
  <c r="B794" i="35"/>
  <c r="B793" i="35"/>
  <c r="B792" i="35"/>
  <c r="B791" i="35"/>
  <c r="B790" i="35"/>
  <c r="B789" i="35"/>
  <c r="B788" i="35"/>
  <c r="B787" i="35"/>
  <c r="B786" i="35"/>
  <c r="B785" i="35"/>
  <c r="B784" i="35"/>
  <c r="B783" i="35"/>
  <c r="B782" i="35"/>
  <c r="B781" i="35"/>
  <c r="B780" i="35"/>
  <c r="B779" i="35"/>
  <c r="B778" i="35"/>
  <c r="B777" i="35"/>
  <c r="B776" i="35"/>
  <c r="B775" i="35"/>
  <c r="B774" i="35"/>
  <c r="B773" i="35"/>
  <c r="B772" i="35"/>
  <c r="B771" i="35"/>
  <c r="B770" i="35"/>
  <c r="B769" i="35"/>
  <c r="B768" i="35"/>
  <c r="B767" i="35"/>
  <c r="B766" i="35"/>
  <c r="B765" i="35"/>
  <c r="B764" i="35"/>
  <c r="B763" i="35"/>
  <c r="B762" i="35"/>
  <c r="B761" i="35"/>
  <c r="B760" i="35"/>
  <c r="B759" i="35"/>
  <c r="B758" i="35"/>
  <c r="B757" i="35"/>
  <c r="B756" i="35"/>
  <c r="B755" i="35"/>
  <c r="B754" i="35"/>
  <c r="B753" i="35"/>
  <c r="B752" i="35"/>
  <c r="B751" i="35"/>
  <c r="B750" i="35"/>
  <c r="B749" i="35"/>
  <c r="B748" i="35"/>
  <c r="B747" i="35"/>
  <c r="B746" i="35"/>
  <c r="B745" i="35"/>
  <c r="B744" i="35"/>
  <c r="B743" i="35"/>
  <c r="B742" i="35"/>
  <c r="B741" i="35"/>
  <c r="B740" i="35"/>
  <c r="B739" i="35"/>
  <c r="B738" i="35"/>
  <c r="B737" i="35"/>
  <c r="B736" i="35"/>
  <c r="B735" i="35"/>
  <c r="B734" i="35"/>
  <c r="B733" i="35"/>
  <c r="B732" i="35"/>
  <c r="B731" i="35"/>
  <c r="B730" i="35"/>
  <c r="B729" i="35"/>
  <c r="B728" i="35"/>
  <c r="B727" i="35"/>
  <c r="B726" i="35"/>
  <c r="B725" i="35"/>
  <c r="B724" i="35"/>
  <c r="B723" i="35"/>
  <c r="B722" i="35"/>
  <c r="B721" i="35"/>
  <c r="B720" i="35"/>
  <c r="B719" i="35"/>
  <c r="B718" i="35"/>
  <c r="B717" i="35"/>
  <c r="B716" i="35"/>
  <c r="B715" i="35"/>
  <c r="B714" i="35"/>
  <c r="B713" i="35"/>
  <c r="B712" i="35"/>
  <c r="B711" i="35"/>
  <c r="B710" i="35"/>
  <c r="B709" i="35"/>
  <c r="B708" i="35"/>
  <c r="B707" i="35"/>
  <c r="B706" i="35"/>
  <c r="B705" i="35"/>
  <c r="B704" i="35"/>
  <c r="B703" i="35"/>
  <c r="B702" i="35"/>
  <c r="B701" i="35"/>
  <c r="B700" i="35"/>
  <c r="B699" i="35"/>
  <c r="B698" i="35"/>
  <c r="B697" i="35"/>
  <c r="B696" i="35"/>
  <c r="B695" i="35"/>
  <c r="B694" i="35"/>
  <c r="B693" i="35"/>
  <c r="B692" i="35"/>
  <c r="B691" i="35"/>
  <c r="B690" i="35"/>
  <c r="B689" i="35"/>
  <c r="B688" i="35"/>
  <c r="B687" i="35"/>
  <c r="B686" i="35"/>
  <c r="B685" i="35"/>
  <c r="B684" i="35"/>
  <c r="B683" i="35"/>
  <c r="B682" i="35"/>
  <c r="B681" i="35"/>
  <c r="B680" i="35"/>
  <c r="B679" i="35"/>
  <c r="B678" i="35"/>
  <c r="B677" i="35"/>
  <c r="B676" i="35"/>
  <c r="B675" i="35"/>
  <c r="B674" i="35"/>
  <c r="B673" i="35"/>
  <c r="B672" i="35"/>
  <c r="B671" i="35"/>
  <c r="B670" i="35"/>
  <c r="B669" i="35"/>
  <c r="B668" i="35"/>
  <c r="B667" i="35"/>
  <c r="B666" i="35"/>
  <c r="B665" i="35"/>
  <c r="B664" i="35"/>
  <c r="B663" i="35"/>
  <c r="B662" i="35"/>
  <c r="B661" i="35"/>
  <c r="B660" i="35"/>
  <c r="B659" i="35"/>
  <c r="B658" i="35"/>
  <c r="B657" i="35"/>
  <c r="B656" i="35"/>
  <c r="B655" i="35"/>
  <c r="B654" i="35"/>
  <c r="B653" i="35"/>
  <c r="B652" i="35"/>
  <c r="B651" i="35"/>
  <c r="B650" i="35"/>
  <c r="B649" i="35"/>
  <c r="B648" i="35"/>
  <c r="B647" i="35"/>
  <c r="B646" i="35"/>
  <c r="B645" i="35"/>
  <c r="B644" i="35"/>
  <c r="B643" i="35"/>
  <c r="B642" i="35"/>
  <c r="B641" i="35"/>
  <c r="B640" i="35"/>
  <c r="B639" i="35"/>
  <c r="B638" i="35"/>
  <c r="B637" i="35"/>
  <c r="B636" i="35"/>
  <c r="B635" i="35"/>
  <c r="B634" i="35"/>
  <c r="B633" i="35"/>
  <c r="B632" i="35"/>
  <c r="B631" i="35"/>
  <c r="B630" i="35"/>
  <c r="B629" i="35"/>
  <c r="B628" i="35"/>
  <c r="B627" i="35"/>
  <c r="B626" i="35"/>
  <c r="B625" i="35"/>
  <c r="B624" i="35"/>
  <c r="B623" i="35"/>
  <c r="B622" i="35"/>
  <c r="B621" i="35"/>
  <c r="B620" i="35"/>
  <c r="B619" i="35"/>
  <c r="B618" i="35"/>
  <c r="B617" i="35"/>
  <c r="B616" i="35"/>
  <c r="B615" i="35"/>
  <c r="B614" i="35"/>
  <c r="B613" i="35"/>
  <c r="B612" i="35"/>
  <c r="B611" i="35"/>
  <c r="B610" i="35"/>
  <c r="B609" i="35"/>
  <c r="B608" i="35"/>
  <c r="B607" i="35"/>
  <c r="B606" i="35"/>
  <c r="B605" i="35"/>
  <c r="B604" i="35"/>
  <c r="B603" i="35"/>
  <c r="B602" i="35"/>
  <c r="B601" i="35"/>
  <c r="B600" i="35"/>
  <c r="B599" i="35"/>
  <c r="B598" i="35"/>
  <c r="B597" i="35"/>
  <c r="B596" i="35"/>
  <c r="B595" i="35"/>
  <c r="B594" i="35"/>
  <c r="B593" i="35"/>
  <c r="B592" i="35"/>
  <c r="B591" i="35"/>
  <c r="B590" i="35"/>
  <c r="B589" i="35"/>
  <c r="B588" i="35"/>
  <c r="B587" i="35"/>
  <c r="B586" i="35"/>
  <c r="B585" i="35"/>
  <c r="B584" i="35"/>
  <c r="B583" i="35"/>
  <c r="B582" i="35"/>
  <c r="B581" i="35"/>
  <c r="B580" i="35"/>
  <c r="B579" i="35"/>
  <c r="B578" i="35"/>
  <c r="B577" i="35"/>
  <c r="B576" i="35"/>
  <c r="B575" i="35"/>
  <c r="B574" i="35"/>
  <c r="B573" i="35"/>
  <c r="B572" i="35"/>
  <c r="B571" i="35"/>
  <c r="B570" i="35"/>
  <c r="B569" i="35"/>
  <c r="B568" i="35"/>
  <c r="B567" i="35"/>
  <c r="B566" i="35"/>
  <c r="B565" i="35"/>
  <c r="B564" i="35"/>
  <c r="B563" i="35"/>
  <c r="B562" i="35"/>
  <c r="B561" i="35"/>
  <c r="B560" i="35"/>
  <c r="B559" i="35"/>
  <c r="B558" i="35"/>
  <c r="B557" i="35"/>
  <c r="B556" i="35"/>
  <c r="B555" i="35"/>
  <c r="B554" i="35"/>
  <c r="B553" i="35"/>
  <c r="B552" i="35"/>
  <c r="B551" i="35"/>
  <c r="B550" i="35"/>
  <c r="B549" i="35"/>
  <c r="B548" i="35"/>
  <c r="B547" i="35"/>
  <c r="B546" i="35"/>
  <c r="B545" i="35"/>
  <c r="B544" i="35"/>
  <c r="B543" i="35"/>
  <c r="B542" i="35"/>
  <c r="B541" i="35"/>
  <c r="B540" i="35"/>
  <c r="B539" i="35"/>
  <c r="B538" i="35"/>
  <c r="B537" i="35"/>
  <c r="B536" i="35"/>
  <c r="B535" i="35"/>
  <c r="B534" i="35"/>
  <c r="B533" i="35"/>
  <c r="B532" i="35"/>
  <c r="B531" i="35"/>
  <c r="B530" i="35"/>
  <c r="B529" i="35"/>
  <c r="B528" i="35"/>
  <c r="B527" i="35"/>
  <c r="B526" i="35"/>
  <c r="B525" i="35"/>
  <c r="B524" i="35"/>
  <c r="B523" i="35"/>
  <c r="B522" i="35"/>
  <c r="B521" i="35"/>
  <c r="B520" i="35"/>
  <c r="B519" i="35"/>
  <c r="B518" i="35"/>
  <c r="B517" i="35"/>
  <c r="B516" i="35"/>
  <c r="B515" i="35"/>
  <c r="B514" i="35"/>
  <c r="B513" i="35"/>
  <c r="B512" i="35"/>
  <c r="B511" i="35"/>
  <c r="B510" i="35"/>
  <c r="B509" i="35"/>
  <c r="B508" i="35"/>
  <c r="B507" i="35"/>
  <c r="B506" i="35"/>
  <c r="B505" i="35"/>
  <c r="B504" i="35"/>
  <c r="B503" i="35"/>
  <c r="B502" i="35"/>
  <c r="B501" i="35"/>
  <c r="B500" i="35"/>
  <c r="B499" i="35"/>
  <c r="B498" i="35"/>
  <c r="B497" i="35"/>
  <c r="B496" i="35"/>
  <c r="B495" i="35"/>
  <c r="B494" i="35"/>
  <c r="B493" i="35"/>
  <c r="B492" i="35"/>
  <c r="B491" i="35"/>
  <c r="B490" i="35"/>
  <c r="B489" i="35"/>
  <c r="B488" i="35"/>
  <c r="B487" i="35"/>
  <c r="B486" i="35"/>
  <c r="B485" i="35"/>
  <c r="B484" i="35"/>
  <c r="B483" i="35"/>
  <c r="B482" i="35"/>
  <c r="B481" i="35"/>
  <c r="B480" i="35"/>
  <c r="B479" i="35"/>
  <c r="B478" i="35"/>
  <c r="B477" i="35"/>
  <c r="B476" i="35"/>
  <c r="B475" i="35"/>
  <c r="B474" i="35"/>
  <c r="B473" i="35"/>
  <c r="B472" i="35"/>
  <c r="B471" i="35"/>
  <c r="B470" i="35"/>
  <c r="B469" i="35"/>
  <c r="B468" i="35"/>
  <c r="B467" i="35"/>
  <c r="B466" i="35"/>
  <c r="B465" i="35"/>
  <c r="B464" i="35"/>
  <c r="B463" i="35"/>
  <c r="B462" i="35"/>
  <c r="B461" i="35"/>
  <c r="B460" i="35"/>
  <c r="B459" i="35"/>
  <c r="B458" i="35"/>
  <c r="B457" i="35"/>
  <c r="B456" i="35"/>
  <c r="B455" i="35"/>
  <c r="B454" i="35"/>
  <c r="B453" i="35"/>
  <c r="B452" i="35"/>
  <c r="B451" i="35"/>
  <c r="B450" i="35"/>
  <c r="B449" i="35"/>
  <c r="B448" i="35"/>
  <c r="B447" i="35"/>
  <c r="B446" i="35"/>
  <c r="B445" i="35"/>
  <c r="B444" i="35"/>
  <c r="B443" i="35"/>
  <c r="B442" i="35"/>
  <c r="B441" i="35"/>
  <c r="B440" i="35"/>
  <c r="B439" i="35"/>
  <c r="B438" i="35"/>
  <c r="B437" i="35"/>
  <c r="B436" i="35"/>
  <c r="B435" i="35"/>
  <c r="B434" i="35"/>
  <c r="B433" i="35"/>
  <c r="B432" i="35"/>
  <c r="B431" i="35"/>
  <c r="B430" i="35"/>
  <c r="B429" i="35"/>
  <c r="B428" i="35"/>
  <c r="B427" i="35"/>
  <c r="B426" i="35"/>
  <c r="B425" i="35"/>
  <c r="B424" i="35"/>
  <c r="B423" i="35"/>
  <c r="B422" i="35"/>
  <c r="B421" i="35"/>
  <c r="B420" i="35"/>
  <c r="B419" i="35"/>
  <c r="B418" i="35"/>
  <c r="B417" i="35"/>
  <c r="B416" i="35"/>
  <c r="B415" i="35"/>
  <c r="B414" i="35"/>
  <c r="B413" i="35"/>
  <c r="B412" i="35"/>
  <c r="B411" i="35"/>
  <c r="B410" i="35"/>
  <c r="B409" i="35"/>
  <c r="B408" i="35"/>
  <c r="B407" i="35"/>
  <c r="B406" i="35"/>
  <c r="B405" i="35"/>
  <c r="B404" i="35"/>
  <c r="B403" i="35"/>
  <c r="B402" i="35"/>
  <c r="B401" i="35"/>
  <c r="B400" i="35"/>
  <c r="B399" i="35"/>
  <c r="B398" i="35"/>
  <c r="B397" i="35"/>
  <c r="B396" i="35"/>
  <c r="B395" i="35"/>
  <c r="B394" i="35"/>
  <c r="B393" i="35"/>
  <c r="B392" i="35"/>
  <c r="B391" i="35"/>
  <c r="B390" i="35"/>
  <c r="B389" i="35"/>
  <c r="B388" i="35"/>
  <c r="B387" i="35"/>
  <c r="B386" i="35"/>
  <c r="B385" i="35"/>
  <c r="B384" i="35"/>
  <c r="B383" i="35"/>
  <c r="B382" i="35"/>
  <c r="B381" i="35"/>
  <c r="B380" i="35"/>
  <c r="B379" i="35"/>
  <c r="B378" i="35"/>
  <c r="B377" i="35"/>
  <c r="B376" i="35"/>
  <c r="B375" i="35"/>
  <c r="B374" i="35"/>
  <c r="B373" i="35"/>
  <c r="B372" i="35"/>
  <c r="B371" i="35"/>
  <c r="B370" i="35"/>
  <c r="B369" i="35"/>
  <c r="B368" i="35"/>
  <c r="B367" i="35"/>
  <c r="B366" i="35"/>
  <c r="B365" i="35"/>
  <c r="B364" i="35"/>
  <c r="B363" i="35"/>
  <c r="B362" i="35"/>
  <c r="B361" i="35"/>
  <c r="B360" i="35"/>
  <c r="B359" i="35"/>
  <c r="B358" i="35"/>
  <c r="B357" i="35"/>
  <c r="B356" i="35"/>
  <c r="B355" i="35"/>
  <c r="B354" i="35"/>
  <c r="B353" i="35"/>
  <c r="B352" i="35"/>
  <c r="B351" i="35"/>
  <c r="B350" i="35"/>
  <c r="B349" i="35"/>
  <c r="B348" i="35"/>
  <c r="B347" i="35"/>
  <c r="B346" i="35"/>
  <c r="B345" i="35"/>
  <c r="B344" i="35"/>
  <c r="B343" i="35"/>
  <c r="B342" i="35"/>
  <c r="B341" i="35"/>
  <c r="B340" i="35"/>
  <c r="B339" i="35"/>
  <c r="B338" i="35"/>
  <c r="B337" i="35"/>
  <c r="B336" i="35"/>
  <c r="B335" i="35"/>
  <c r="B334" i="35"/>
  <c r="B333" i="35"/>
  <c r="B332" i="35"/>
  <c r="B331" i="35"/>
  <c r="B330" i="35"/>
  <c r="B329" i="35"/>
  <c r="B328" i="35"/>
  <c r="B327" i="35"/>
  <c r="B326" i="35"/>
  <c r="B325" i="35"/>
  <c r="B324" i="35"/>
  <c r="B323" i="35"/>
  <c r="B322" i="35"/>
  <c r="B321" i="35"/>
  <c r="B320" i="35"/>
  <c r="B319" i="35"/>
  <c r="B318" i="35"/>
  <c r="B317" i="35"/>
  <c r="B316" i="35"/>
  <c r="B315" i="35"/>
  <c r="B314" i="35"/>
  <c r="B313" i="35"/>
  <c r="B312" i="35"/>
  <c r="B311" i="35"/>
  <c r="B310" i="35"/>
  <c r="B309" i="35"/>
  <c r="B308" i="35"/>
  <c r="B307" i="35"/>
  <c r="B306" i="35"/>
  <c r="B305" i="35"/>
  <c r="B304" i="35"/>
  <c r="B303" i="35"/>
  <c r="B302" i="35"/>
  <c r="B301" i="35"/>
  <c r="B300" i="35"/>
  <c r="B299" i="35"/>
  <c r="B298" i="35"/>
  <c r="B297" i="35"/>
  <c r="B296" i="35"/>
  <c r="B295" i="35"/>
  <c r="B294" i="35"/>
  <c r="B293" i="35"/>
  <c r="B292" i="35"/>
  <c r="B291" i="35"/>
  <c r="B290" i="35"/>
  <c r="B289" i="35"/>
  <c r="B288" i="35"/>
  <c r="B287" i="35"/>
  <c r="B286" i="35"/>
  <c r="B285" i="35"/>
  <c r="B284" i="35"/>
  <c r="B283" i="35"/>
  <c r="B282" i="35"/>
  <c r="B281" i="35"/>
  <c r="B280" i="35"/>
  <c r="B279" i="35"/>
  <c r="B278" i="35"/>
  <c r="B277" i="35"/>
  <c r="B276" i="35"/>
  <c r="B275" i="35"/>
  <c r="B274" i="35"/>
  <c r="B273" i="35"/>
  <c r="B272" i="35"/>
  <c r="B271" i="35"/>
  <c r="B270" i="35"/>
  <c r="B269" i="35"/>
  <c r="B268" i="35"/>
  <c r="B267" i="35"/>
  <c r="B266" i="35"/>
  <c r="B265" i="35"/>
  <c r="B264" i="35"/>
  <c r="B263" i="35"/>
  <c r="B262" i="35"/>
  <c r="B261" i="35"/>
  <c r="B260" i="35"/>
  <c r="B259" i="35"/>
  <c r="B258" i="35"/>
  <c r="B257" i="35"/>
  <c r="B256" i="35"/>
  <c r="B255" i="35"/>
  <c r="B254" i="35"/>
  <c r="B253" i="35"/>
  <c r="B252" i="35"/>
  <c r="B251" i="35"/>
  <c r="B250" i="35"/>
  <c r="B249" i="35"/>
  <c r="B248" i="35"/>
  <c r="B247" i="35"/>
  <c r="B246" i="35"/>
  <c r="B245" i="35"/>
  <c r="B244" i="35"/>
  <c r="B243" i="35"/>
  <c r="B242" i="35"/>
  <c r="B241" i="35"/>
  <c r="B240" i="35"/>
  <c r="B239" i="35"/>
  <c r="B238" i="35"/>
  <c r="B237" i="35"/>
  <c r="B236" i="35"/>
  <c r="B235" i="35"/>
  <c r="B234" i="35"/>
  <c r="B233" i="35"/>
  <c r="B232" i="35"/>
  <c r="B231" i="35"/>
  <c r="B230" i="35"/>
  <c r="B229" i="35"/>
  <c r="B228" i="35"/>
  <c r="B227" i="35"/>
  <c r="B226" i="35"/>
  <c r="B225" i="35"/>
  <c r="B224" i="35"/>
  <c r="B223" i="35"/>
  <c r="B222" i="35"/>
  <c r="B221" i="35"/>
  <c r="B220" i="35"/>
  <c r="B219" i="35"/>
  <c r="B218" i="35"/>
  <c r="B217" i="35"/>
  <c r="B216" i="35"/>
  <c r="B215" i="35"/>
  <c r="B214" i="35"/>
  <c r="B213" i="35"/>
  <c r="B212" i="35"/>
  <c r="B211" i="35"/>
  <c r="B210" i="35"/>
  <c r="B209" i="35"/>
  <c r="B208" i="35"/>
  <c r="B207" i="35"/>
  <c r="B206" i="35"/>
  <c r="B205" i="35"/>
  <c r="B204" i="35"/>
  <c r="B203" i="35"/>
  <c r="B202" i="35"/>
  <c r="B201" i="35"/>
  <c r="B200" i="35"/>
  <c r="B199" i="35"/>
  <c r="B198" i="35"/>
  <c r="B197" i="35"/>
  <c r="B196" i="35"/>
  <c r="B195" i="35"/>
  <c r="B194" i="35"/>
  <c r="B193" i="35"/>
  <c r="B192" i="35"/>
  <c r="B191" i="35"/>
  <c r="B190" i="35"/>
  <c r="B189" i="35"/>
  <c r="B188" i="35"/>
  <c r="B187" i="35"/>
  <c r="B186" i="35"/>
  <c r="B185" i="35"/>
  <c r="B184" i="35"/>
  <c r="B183" i="35"/>
  <c r="B182" i="35"/>
  <c r="B181" i="35"/>
  <c r="B180" i="35"/>
  <c r="B179" i="35"/>
  <c r="B178" i="35"/>
  <c r="B177" i="35"/>
  <c r="B176" i="35"/>
  <c r="B175" i="35"/>
  <c r="B174" i="35"/>
  <c r="B173" i="35"/>
  <c r="B172" i="35"/>
  <c r="B171" i="35"/>
  <c r="B170" i="35"/>
  <c r="B169" i="35"/>
  <c r="B168" i="35"/>
  <c r="B167" i="35"/>
  <c r="B166" i="35"/>
  <c r="B165" i="35"/>
  <c r="B164" i="35"/>
  <c r="B163" i="35"/>
  <c r="B162" i="35"/>
  <c r="B161" i="35"/>
  <c r="B160" i="35"/>
  <c r="B159" i="35"/>
  <c r="B158" i="35"/>
  <c r="B157" i="35"/>
  <c r="B156" i="35"/>
  <c r="B155" i="35"/>
  <c r="B154" i="35"/>
  <c r="B153" i="35"/>
  <c r="B152" i="35"/>
  <c r="B151" i="35"/>
  <c r="B150" i="35"/>
  <c r="B149" i="35"/>
  <c r="B148" i="35"/>
  <c r="B147" i="35"/>
  <c r="B146" i="35"/>
  <c r="B145" i="35"/>
  <c r="B144" i="35"/>
  <c r="B143" i="35"/>
  <c r="B142" i="35"/>
  <c r="B141" i="35"/>
  <c r="B140" i="35"/>
  <c r="B139" i="35"/>
  <c r="B138" i="35"/>
  <c r="B137" i="35"/>
  <c r="B136" i="35"/>
  <c r="B135" i="35"/>
  <c r="B134" i="35"/>
  <c r="B133" i="35"/>
  <c r="B132" i="35"/>
  <c r="B131" i="35"/>
  <c r="B130" i="35"/>
  <c r="B129" i="35"/>
  <c r="B128" i="35"/>
  <c r="B127" i="35"/>
  <c r="B126" i="35"/>
  <c r="B125" i="35"/>
  <c r="B124" i="35"/>
  <c r="B123" i="35"/>
  <c r="B122" i="35"/>
  <c r="B121" i="35"/>
  <c r="B120" i="35"/>
  <c r="B119" i="35"/>
  <c r="B118" i="35"/>
  <c r="B117" i="35"/>
  <c r="B116" i="35"/>
  <c r="B115" i="35"/>
  <c r="B114" i="35"/>
  <c r="B113" i="35"/>
  <c r="B112" i="35"/>
  <c r="B111" i="35"/>
  <c r="B110" i="35"/>
  <c r="B109" i="35"/>
  <c r="B108" i="35"/>
  <c r="B107" i="35"/>
  <c r="B106" i="35"/>
  <c r="B105" i="35"/>
  <c r="B104" i="35"/>
  <c r="B103" i="35"/>
  <c r="B102" i="35"/>
  <c r="B101" i="35"/>
  <c r="B100" i="35"/>
  <c r="B99" i="35"/>
  <c r="B98" i="35"/>
  <c r="B97" i="35"/>
  <c r="B96" i="35"/>
  <c r="B95" i="35"/>
  <c r="B94" i="35"/>
  <c r="B93" i="35"/>
  <c r="B92" i="35"/>
  <c r="B91" i="35"/>
  <c r="B90" i="35"/>
  <c r="B89" i="35"/>
  <c r="B88" i="35"/>
  <c r="B87" i="35"/>
  <c r="B86" i="35"/>
  <c r="B85" i="35"/>
  <c r="B84" i="35"/>
  <c r="B83" i="35"/>
  <c r="B82" i="35"/>
  <c r="B81" i="35"/>
  <c r="B80" i="35"/>
  <c r="B79" i="35"/>
  <c r="B78" i="35"/>
  <c r="B77" i="35"/>
  <c r="B76" i="35"/>
  <c r="B75" i="35"/>
  <c r="B74" i="35"/>
  <c r="B73" i="35"/>
  <c r="B72" i="35"/>
  <c r="B71" i="35"/>
  <c r="B70" i="35"/>
  <c r="B69" i="35"/>
  <c r="B68" i="35"/>
  <c r="B67" i="35"/>
  <c r="B66" i="35"/>
  <c r="B65" i="35"/>
  <c r="B64" i="35"/>
  <c r="B63" i="35"/>
  <c r="B62" i="35"/>
  <c r="B61" i="35"/>
  <c r="B60" i="35"/>
  <c r="B59" i="35"/>
  <c r="B58" i="35"/>
  <c r="B57" i="35"/>
  <c r="B56" i="35"/>
  <c r="B55" i="35"/>
  <c r="B54" i="35"/>
  <c r="B53" i="35"/>
  <c r="B52" i="35"/>
  <c r="B51" i="35"/>
  <c r="B50" i="35"/>
  <c r="B49" i="35"/>
  <c r="B48" i="35"/>
  <c r="B47" i="35"/>
  <c r="B46" i="35"/>
  <c r="B45" i="35"/>
  <c r="B44" i="35"/>
  <c r="B43" i="35"/>
  <c r="B42" i="35"/>
  <c r="B41" i="35"/>
  <c r="B40" i="35"/>
  <c r="B39" i="35"/>
  <c r="B38" i="35"/>
  <c r="B37" i="35"/>
  <c r="B36" i="35"/>
  <c r="B35" i="35"/>
  <c r="B34" i="35"/>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B4" i="35"/>
  <c r="F47" i="31"/>
  <c r="F75" i="31" s="1"/>
  <c r="F46" i="31"/>
  <c r="F50" i="31" s="1"/>
  <c r="F45" i="31"/>
  <c r="F73" i="31" s="1"/>
  <c r="F58" i="31"/>
  <c r="F71" i="31" s="1"/>
  <c r="F63" i="31"/>
  <c r="F70" i="31" s="1"/>
  <c r="F69" i="31"/>
  <c r="F65" i="31" s="1"/>
  <c r="F68" i="31"/>
  <c r="F15" i="31"/>
  <c r="F62" i="31"/>
  <c r="F61" i="31"/>
  <c r="F8" i="31"/>
  <c r="F60" i="31" s="1"/>
  <c r="F56" i="31"/>
  <c r="F53" i="31"/>
  <c r="F54" i="31" s="1"/>
  <c r="F20" i="31"/>
  <c r="F11" i="31"/>
  <c r="L44" i="27"/>
  <c r="N44" i="27" s="1"/>
  <c r="V48" i="27" s="1"/>
  <c r="X48" i="27" s="1"/>
  <c r="U48" i="27"/>
  <c r="N43" i="27"/>
  <c r="M43" i="27"/>
  <c r="M37" i="27" s="1"/>
  <c r="L36" i="27"/>
  <c r="N36" i="27" s="1"/>
  <c r="U40" i="27"/>
  <c r="N35" i="27"/>
  <c r="N29" i="27" s="1"/>
  <c r="P35" i="27"/>
  <c r="P29" i="27" s="1"/>
  <c r="O37" i="27"/>
  <c r="L37" i="27"/>
  <c r="M35" i="27"/>
  <c r="M29" i="27" s="1"/>
  <c r="L28" i="27"/>
  <c r="N28" i="27" s="1"/>
  <c r="V32" i="27" s="1"/>
  <c r="X32" i="27" s="1"/>
  <c r="U32" i="27"/>
  <c r="N27" i="27"/>
  <c r="O29" i="27"/>
  <c r="L29" i="27"/>
  <c r="M27" i="27"/>
  <c r="M22" i="27" s="1"/>
  <c r="L21" i="27"/>
  <c r="U24" i="27"/>
  <c r="N20" i="27"/>
  <c r="O22" i="27"/>
  <c r="L22" i="27"/>
  <c r="M20" i="27"/>
  <c r="U17" i="27" s="1"/>
  <c r="L14" i="27"/>
  <c r="N14" i="27" s="1"/>
  <c r="P14" i="27" s="1"/>
  <c r="N13" i="27"/>
  <c r="V16" i="27" s="1"/>
  <c r="X16" i="27" s="1"/>
  <c r="M13" i="27"/>
  <c r="M11" i="27"/>
  <c r="L6" i="27"/>
  <c r="N6" i="27" s="1"/>
  <c r="V10" i="27" s="1"/>
  <c r="X10" i="27" s="1"/>
  <c r="U10" i="27"/>
  <c r="L7" i="27"/>
  <c r="N7" i="27" s="1"/>
  <c r="P7" i="27" s="1"/>
  <c r="O4" i="14"/>
  <c r="P93" i="14"/>
  <c r="H87" i="14"/>
  <c r="F26" i="17"/>
  <c r="E28" i="17"/>
  <c r="F28" i="17" s="1"/>
  <c r="E49" i="17"/>
  <c r="F49" i="17" s="1"/>
  <c r="E80" i="17"/>
  <c r="F80" i="17" s="1"/>
  <c r="E105" i="17"/>
  <c r="F105" i="17" s="1"/>
  <c r="E106" i="17"/>
  <c r="F106" i="17"/>
  <c r="E128" i="17"/>
  <c r="F128" i="17" s="1"/>
  <c r="I144" i="17"/>
  <c r="G144" i="17"/>
  <c r="E144" i="17"/>
  <c r="F144" i="17"/>
  <c r="I143" i="17"/>
  <c r="G143" i="17"/>
  <c r="E143" i="17"/>
  <c r="F143" i="17" s="1"/>
  <c r="I142" i="17"/>
  <c r="J142" i="17"/>
  <c r="E142" i="17"/>
  <c r="F142" i="17" s="1"/>
  <c r="I141" i="17"/>
  <c r="J141" i="17"/>
  <c r="E141" i="17"/>
  <c r="F141" i="17" s="1"/>
  <c r="G140" i="17"/>
  <c r="E140" i="17"/>
  <c r="F140" i="17" s="1"/>
  <c r="H139" i="17"/>
  <c r="E139" i="17"/>
  <c r="F139" i="17" s="1"/>
  <c r="I138" i="17"/>
  <c r="G138" i="17"/>
  <c r="E138" i="17"/>
  <c r="F138" i="17"/>
  <c r="H137" i="17"/>
  <c r="G137" i="17"/>
  <c r="E137" i="17"/>
  <c r="F137" i="17" s="1"/>
  <c r="J136" i="17"/>
  <c r="E136" i="17"/>
  <c r="F136" i="17" s="1"/>
  <c r="H135" i="17"/>
  <c r="G135" i="17"/>
  <c r="E135" i="17"/>
  <c r="F135" i="17" s="1"/>
  <c r="J134" i="17"/>
  <c r="E134" i="17"/>
  <c r="F134" i="17" s="1"/>
  <c r="I133" i="17"/>
  <c r="E133" i="17"/>
  <c r="F133" i="17" s="1"/>
  <c r="H132" i="17"/>
  <c r="G132" i="17"/>
  <c r="E132" i="17"/>
  <c r="F132" i="17" s="1"/>
  <c r="H131" i="17"/>
  <c r="J131" i="17"/>
  <c r="E131" i="17"/>
  <c r="F131" i="17" s="1"/>
  <c r="I130" i="17"/>
  <c r="G130" i="17"/>
  <c r="E130" i="17"/>
  <c r="F130" i="17" s="1"/>
  <c r="I129" i="17"/>
  <c r="J129" i="17"/>
  <c r="G129" i="17"/>
  <c r="E129" i="17"/>
  <c r="F129" i="17" s="1"/>
  <c r="H128" i="17"/>
  <c r="G128" i="17"/>
  <c r="H127" i="17"/>
  <c r="G127" i="17"/>
  <c r="E127" i="17"/>
  <c r="F127" i="17" s="1"/>
  <c r="H126" i="17"/>
  <c r="J126" i="17"/>
  <c r="E126" i="17"/>
  <c r="F126" i="17" s="1"/>
  <c r="I125" i="17"/>
  <c r="G125" i="17"/>
  <c r="E125" i="17"/>
  <c r="F125" i="17" s="1"/>
  <c r="E124" i="17"/>
  <c r="F124" i="17" s="1"/>
  <c r="H124" i="17"/>
  <c r="J124" i="17"/>
  <c r="I123" i="17"/>
  <c r="G123" i="17"/>
  <c r="E123" i="17"/>
  <c r="F123" i="17" s="1"/>
  <c r="I122" i="17"/>
  <c r="J122" i="17"/>
  <c r="E122" i="17"/>
  <c r="F122" i="17"/>
  <c r="E121" i="17"/>
  <c r="F121" i="17" s="1"/>
  <c r="H120" i="17"/>
  <c r="E120" i="17"/>
  <c r="F120" i="17" s="1"/>
  <c r="I119" i="17"/>
  <c r="G119" i="17"/>
  <c r="E119" i="17"/>
  <c r="F119" i="17" s="1"/>
  <c r="I118" i="17"/>
  <c r="J118" i="17"/>
  <c r="E118" i="17"/>
  <c r="F118" i="17" s="1"/>
  <c r="I117" i="17"/>
  <c r="J117" i="17"/>
  <c r="E117" i="17"/>
  <c r="F117" i="17" s="1"/>
  <c r="I116" i="17"/>
  <c r="J116" i="17"/>
  <c r="G116" i="17"/>
  <c r="E116" i="17"/>
  <c r="F116" i="17" s="1"/>
  <c r="I115" i="17"/>
  <c r="G115" i="17"/>
  <c r="E115" i="17"/>
  <c r="F115" i="17" s="1"/>
  <c r="H114" i="17"/>
  <c r="E114" i="17"/>
  <c r="F114" i="17" s="1"/>
  <c r="J113" i="17"/>
  <c r="E113" i="17"/>
  <c r="F113" i="17" s="1"/>
  <c r="I112" i="17"/>
  <c r="J112" i="17"/>
  <c r="E112" i="17"/>
  <c r="F112" i="17" s="1"/>
  <c r="I111" i="17"/>
  <c r="E111" i="17"/>
  <c r="F111" i="17"/>
  <c r="H110" i="17"/>
  <c r="E110" i="17"/>
  <c r="F110" i="17" s="1"/>
  <c r="H109" i="17"/>
  <c r="J109" i="17"/>
  <c r="G109" i="17"/>
  <c r="E109" i="17"/>
  <c r="F109" i="17" s="1"/>
  <c r="H108" i="17"/>
  <c r="E108" i="17"/>
  <c r="F108" i="17" s="1"/>
  <c r="H107" i="17"/>
  <c r="J107" i="17"/>
  <c r="E107" i="17"/>
  <c r="F107" i="17" s="1"/>
  <c r="H106" i="17"/>
  <c r="H105" i="17"/>
  <c r="G105" i="17"/>
  <c r="G104" i="17"/>
  <c r="E104" i="17"/>
  <c r="F104" i="17" s="1"/>
  <c r="H103" i="17"/>
  <c r="G103" i="17"/>
  <c r="E103" i="17"/>
  <c r="F103" i="17" s="1"/>
  <c r="J102" i="17"/>
  <c r="E102" i="17"/>
  <c r="F102" i="17" s="1"/>
  <c r="I101" i="17"/>
  <c r="E101" i="17"/>
  <c r="F101" i="17" s="1"/>
  <c r="I100" i="17"/>
  <c r="J100" i="17"/>
  <c r="E100" i="17"/>
  <c r="F100" i="17" s="1"/>
  <c r="I99" i="17"/>
  <c r="J99" i="17"/>
  <c r="E99" i="17"/>
  <c r="F99" i="17" s="1"/>
  <c r="E98" i="17"/>
  <c r="F98" i="17" s="1"/>
  <c r="H98" i="17"/>
  <c r="J98" i="17"/>
  <c r="G97" i="17"/>
  <c r="E97" i="17"/>
  <c r="F97" i="17" s="1"/>
  <c r="I96" i="17"/>
  <c r="E96" i="17"/>
  <c r="F96" i="17" s="1"/>
  <c r="I95" i="17"/>
  <c r="J95" i="17"/>
  <c r="E95" i="17"/>
  <c r="F95" i="17" s="1"/>
  <c r="H94" i="17"/>
  <c r="J94" i="17"/>
  <c r="E94" i="17"/>
  <c r="F94" i="17" s="1"/>
  <c r="G93" i="17"/>
  <c r="E93" i="17"/>
  <c r="F93" i="17" s="1"/>
  <c r="H92" i="17"/>
  <c r="J92" i="17"/>
  <c r="E92" i="17"/>
  <c r="F92" i="17" s="1"/>
  <c r="H91" i="17"/>
  <c r="J91" i="17"/>
  <c r="E91" i="17"/>
  <c r="F91" i="17" s="1"/>
  <c r="H90" i="17"/>
  <c r="J90" i="17"/>
  <c r="E90" i="17"/>
  <c r="F90" i="17" s="1"/>
  <c r="H89" i="17"/>
  <c r="G89" i="17"/>
  <c r="E89" i="17"/>
  <c r="F89" i="17" s="1"/>
  <c r="G88" i="17"/>
  <c r="E88" i="17"/>
  <c r="F88" i="17" s="1"/>
  <c r="J87" i="17"/>
  <c r="E87" i="17"/>
  <c r="F87" i="17" s="1"/>
  <c r="I86" i="17"/>
  <c r="J86" i="17"/>
  <c r="E86" i="17"/>
  <c r="F86" i="17" s="1"/>
  <c r="I85" i="17"/>
  <c r="J85" i="17"/>
  <c r="E85" i="17"/>
  <c r="F85" i="17" s="1"/>
  <c r="I84" i="17"/>
  <c r="J84" i="17"/>
  <c r="E84" i="17"/>
  <c r="F84" i="17" s="1"/>
  <c r="I83" i="17"/>
  <c r="G83" i="17"/>
  <c r="E83" i="17"/>
  <c r="F83" i="17"/>
  <c r="H82" i="17"/>
  <c r="J82" i="17"/>
  <c r="E82" i="17"/>
  <c r="F82" i="17" s="1"/>
  <c r="I81" i="17"/>
  <c r="G81" i="17"/>
  <c r="J81" i="17"/>
  <c r="E81" i="17"/>
  <c r="F81" i="17" s="1"/>
  <c r="I80" i="17"/>
  <c r="J80" i="17"/>
  <c r="I79" i="17"/>
  <c r="E79" i="17"/>
  <c r="F79" i="17" s="1"/>
  <c r="H78" i="17"/>
  <c r="I78" i="17"/>
  <c r="G78" i="17"/>
  <c r="E78" i="17"/>
  <c r="F78" i="17" s="1"/>
  <c r="H77" i="17"/>
  <c r="G77" i="17"/>
  <c r="E77" i="17"/>
  <c r="F77" i="17" s="1"/>
  <c r="I76" i="17"/>
  <c r="J76" i="17"/>
  <c r="E76" i="17"/>
  <c r="F76" i="17" s="1"/>
  <c r="H75" i="17"/>
  <c r="G75" i="17"/>
  <c r="E75" i="17"/>
  <c r="F75" i="17" s="1"/>
  <c r="H74" i="17"/>
  <c r="J74" i="17"/>
  <c r="E74" i="17"/>
  <c r="F74" i="17" s="1"/>
  <c r="G73" i="17"/>
  <c r="E73" i="17"/>
  <c r="F73" i="17"/>
  <c r="I72" i="17"/>
  <c r="G72" i="17"/>
  <c r="E72" i="17"/>
  <c r="F72" i="17" s="1"/>
  <c r="I71" i="17"/>
  <c r="G71" i="17"/>
  <c r="E71" i="17"/>
  <c r="F71" i="17" s="1"/>
  <c r="I70" i="17"/>
  <c r="J70" i="17"/>
  <c r="E70" i="17"/>
  <c r="F70" i="17" s="1"/>
  <c r="I69" i="17"/>
  <c r="G69" i="17"/>
  <c r="E69" i="17"/>
  <c r="F69" i="17" s="1"/>
  <c r="I68" i="17"/>
  <c r="E68" i="17"/>
  <c r="F68" i="17" s="1"/>
  <c r="I67" i="17"/>
  <c r="E67" i="17"/>
  <c r="F67" i="17" s="1"/>
  <c r="H66" i="17"/>
  <c r="J66" i="17"/>
  <c r="E66" i="17"/>
  <c r="F66" i="17" s="1"/>
  <c r="H65" i="17"/>
  <c r="J65" i="17"/>
  <c r="E65" i="17"/>
  <c r="F65" i="17" s="1"/>
  <c r="H64" i="17"/>
  <c r="G64" i="17"/>
  <c r="E64" i="17"/>
  <c r="F64" i="17" s="1"/>
  <c r="I63" i="17"/>
  <c r="J63" i="17"/>
  <c r="E63" i="17"/>
  <c r="F63" i="17" s="1"/>
  <c r="I62" i="17"/>
  <c r="J62" i="17"/>
  <c r="E62" i="17"/>
  <c r="F62" i="17" s="1"/>
  <c r="H61" i="17"/>
  <c r="J61" i="17"/>
  <c r="E61" i="17"/>
  <c r="F61" i="17" s="1"/>
  <c r="I60" i="17"/>
  <c r="E60" i="17"/>
  <c r="F60" i="17" s="1"/>
  <c r="I59" i="17"/>
  <c r="G59" i="17"/>
  <c r="E59" i="17"/>
  <c r="F59" i="17" s="1"/>
  <c r="H58" i="17"/>
  <c r="G58" i="17"/>
  <c r="E58" i="17"/>
  <c r="F58" i="17" s="1"/>
  <c r="I57" i="17"/>
  <c r="J57" i="17"/>
  <c r="E57" i="17"/>
  <c r="F57" i="17" s="1"/>
  <c r="H56" i="17"/>
  <c r="E56" i="17"/>
  <c r="F56" i="17" s="1"/>
  <c r="I55" i="17"/>
  <c r="J55" i="17"/>
  <c r="E55" i="17"/>
  <c r="F55" i="17" s="1"/>
  <c r="H54" i="17"/>
  <c r="J54" i="17"/>
  <c r="E54" i="17"/>
  <c r="F54" i="17"/>
  <c r="I53" i="17"/>
  <c r="J53" i="17"/>
  <c r="E53" i="17"/>
  <c r="F53" i="17" s="1"/>
  <c r="H52" i="17"/>
  <c r="I52" i="17"/>
  <c r="G52" i="17"/>
  <c r="E52" i="17"/>
  <c r="F52" i="17" s="1"/>
  <c r="H51" i="17"/>
  <c r="J51" i="17"/>
  <c r="E51" i="17"/>
  <c r="F51" i="17" s="1"/>
  <c r="G50" i="17"/>
  <c r="E50" i="17"/>
  <c r="F50" i="17" s="1"/>
  <c r="I49" i="17"/>
  <c r="J49" i="17"/>
  <c r="H48" i="17"/>
  <c r="J48" i="17"/>
  <c r="E48" i="17"/>
  <c r="F48" i="17" s="1"/>
  <c r="H47" i="17"/>
  <c r="J47" i="17"/>
  <c r="E47" i="17"/>
  <c r="F47" i="17" s="1"/>
  <c r="J46" i="17"/>
  <c r="E46" i="17"/>
  <c r="F46" i="17"/>
  <c r="J45" i="17"/>
  <c r="E45" i="17"/>
  <c r="F45" i="17" s="1"/>
  <c r="H44" i="17"/>
  <c r="J44" i="17"/>
  <c r="E44" i="17"/>
  <c r="F44" i="17" s="1"/>
  <c r="I43" i="17"/>
  <c r="J43" i="17"/>
  <c r="E43" i="17"/>
  <c r="F43" i="17" s="1"/>
  <c r="I42" i="17"/>
  <c r="J42" i="17"/>
  <c r="E42" i="17"/>
  <c r="F42" i="17" s="1"/>
  <c r="H41" i="17"/>
  <c r="G41" i="17"/>
  <c r="E41" i="17"/>
  <c r="F41" i="17" s="1"/>
  <c r="I40" i="17"/>
  <c r="J40" i="17"/>
  <c r="E40" i="17"/>
  <c r="F40" i="17" s="1"/>
  <c r="H39" i="17"/>
  <c r="G39" i="17"/>
  <c r="E39" i="17"/>
  <c r="F39" i="17" s="1"/>
  <c r="I38" i="17"/>
  <c r="E38" i="17"/>
  <c r="F38" i="17" s="1"/>
  <c r="G37" i="17"/>
  <c r="E37" i="17"/>
  <c r="F37" i="17" s="1"/>
  <c r="I36" i="17"/>
  <c r="J36" i="17"/>
  <c r="E36" i="17"/>
  <c r="F36" i="17" s="1"/>
  <c r="I35" i="17"/>
  <c r="G35" i="17"/>
  <c r="E35" i="17"/>
  <c r="F35" i="17" s="1"/>
  <c r="G34" i="17"/>
  <c r="E34" i="17"/>
  <c r="F34" i="17" s="1"/>
  <c r="E33" i="17"/>
  <c r="F33" i="17" s="1"/>
  <c r="H33" i="17"/>
  <c r="H32" i="17"/>
  <c r="G32" i="17"/>
  <c r="E32" i="17"/>
  <c r="F32" i="17"/>
  <c r="H31" i="17"/>
  <c r="G31" i="17"/>
  <c r="E31" i="17"/>
  <c r="F31" i="17" s="1"/>
  <c r="H30" i="17"/>
  <c r="E30" i="17"/>
  <c r="F30" i="17" s="1"/>
  <c r="I29" i="17"/>
  <c r="E29" i="17"/>
  <c r="F29" i="17"/>
  <c r="G28" i="17"/>
  <c r="I28" i="17"/>
  <c r="H27" i="17"/>
  <c r="G27" i="17"/>
  <c r="E27" i="17"/>
  <c r="F27" i="17" s="1"/>
  <c r="E25" i="17"/>
  <c r="H130" i="17"/>
  <c r="G86" i="17"/>
  <c r="E25" i="14"/>
  <c r="E26" i="14"/>
  <c r="E20" i="14"/>
  <c r="E23" i="14" s="1"/>
  <c r="O92" i="14"/>
  <c r="H88" i="14"/>
  <c r="P92" i="14" s="1"/>
  <c r="J88" i="14"/>
  <c r="G87" i="14"/>
  <c r="G81" i="14" s="1"/>
  <c r="O84" i="14"/>
  <c r="I81" i="14"/>
  <c r="F81" i="14"/>
  <c r="F80" i="14"/>
  <c r="H80" i="14" s="1"/>
  <c r="H79" i="14"/>
  <c r="H73" i="14" s="1"/>
  <c r="G79" i="14"/>
  <c r="G73" i="14" s="1"/>
  <c r="O76" i="14"/>
  <c r="I73" i="14"/>
  <c r="F73" i="14"/>
  <c r="F72" i="14"/>
  <c r="H72" i="14" s="1"/>
  <c r="H71" i="14"/>
  <c r="J71" i="14" s="1"/>
  <c r="J66" i="14" s="1"/>
  <c r="G71" i="14"/>
  <c r="G66" i="14" s="1"/>
  <c r="O68" i="14"/>
  <c r="I66" i="14"/>
  <c r="F66" i="14"/>
  <c r="F65" i="14"/>
  <c r="H65" i="14" s="1"/>
  <c r="H64" i="14"/>
  <c r="P67" i="14" s="1"/>
  <c r="R67" i="14" s="1"/>
  <c r="G64" i="14"/>
  <c r="O61" i="14" s="1"/>
  <c r="F58" i="14"/>
  <c r="H58" i="14"/>
  <c r="P61" i="14" s="1"/>
  <c r="R61" i="14" s="1"/>
  <c r="H57" i="14"/>
  <c r="P60" i="14"/>
  <c r="R60" i="14" s="1"/>
  <c r="G57" i="14"/>
  <c r="O54" i="14"/>
  <c r="F52" i="14"/>
  <c r="H52" i="14" s="1"/>
  <c r="J52" i="14" s="1"/>
  <c r="F51" i="14"/>
  <c r="H51" i="14"/>
  <c r="P54" i="14" s="1"/>
  <c r="R54" i="14" s="1"/>
  <c r="H50" i="14"/>
  <c r="J50" i="14" s="1"/>
  <c r="R4" i="14"/>
  <c r="S4" i="14"/>
  <c r="T4" i="14"/>
  <c r="U4" i="14"/>
  <c r="H9" i="6"/>
  <c r="H8" i="6"/>
  <c r="I9" i="6"/>
  <c r="I8" i="6"/>
  <c r="K8" i="6" s="1"/>
  <c r="L8" i="6" s="1"/>
  <c r="H5" i="6"/>
  <c r="I5" i="6"/>
  <c r="N5" i="6"/>
  <c r="P5" i="6"/>
  <c r="R5" i="6"/>
  <c r="H10" i="6"/>
  <c r="I10" i="6"/>
  <c r="H11" i="6"/>
  <c r="H12" i="6"/>
  <c r="I12" i="6"/>
  <c r="I11" i="6"/>
  <c r="H13" i="6"/>
  <c r="I13" i="6"/>
  <c r="H14" i="6"/>
  <c r="I14" i="6"/>
  <c r="H15" i="6"/>
  <c r="I15" i="6"/>
  <c r="H16" i="6"/>
  <c r="I16" i="6"/>
  <c r="H17" i="6"/>
  <c r="I17" i="6"/>
  <c r="H18" i="6"/>
  <c r="I18" i="6"/>
  <c r="H19" i="6"/>
  <c r="I19" i="6"/>
  <c r="H20" i="6"/>
  <c r="I20" i="6"/>
  <c r="H21" i="6"/>
  <c r="I21" i="6"/>
  <c r="H22" i="6"/>
  <c r="I22" i="6"/>
  <c r="H23" i="6"/>
  <c r="I23" i="6"/>
  <c r="H24" i="6"/>
  <c r="I24" i="6"/>
  <c r="H25" i="6"/>
  <c r="I25" i="6"/>
  <c r="H26" i="6"/>
  <c r="I26" i="6"/>
  <c r="H27" i="6"/>
  <c r="I27" i="6"/>
  <c r="H28" i="6"/>
  <c r="I28" i="6"/>
  <c r="H29" i="6"/>
  <c r="I29" i="6"/>
  <c r="H30" i="6"/>
  <c r="I30" i="6"/>
  <c r="H31" i="6"/>
  <c r="I31" i="6"/>
  <c r="H32" i="6"/>
  <c r="I32" i="6"/>
  <c r="H33" i="6"/>
  <c r="I33" i="6"/>
  <c r="H34" i="6"/>
  <c r="I34" i="6"/>
  <c r="H35" i="6"/>
  <c r="I35" i="6"/>
  <c r="H36" i="6"/>
  <c r="I36" i="6"/>
  <c r="H37" i="6"/>
  <c r="I37" i="6"/>
  <c r="H38" i="6"/>
  <c r="I38" i="6"/>
  <c r="H39" i="6"/>
  <c r="I39" i="6"/>
  <c r="H40" i="6"/>
  <c r="I40" i="6"/>
  <c r="H41" i="6"/>
  <c r="I41" i="6"/>
  <c r="H42" i="6"/>
  <c r="I42" i="6"/>
  <c r="H43" i="6"/>
  <c r="I43" i="6"/>
  <c r="H44" i="6"/>
  <c r="I44" i="6"/>
  <c r="H45" i="6"/>
  <c r="I45" i="6"/>
  <c r="H46" i="6"/>
  <c r="I46" i="6"/>
  <c r="H47" i="6"/>
  <c r="I47" i="6"/>
  <c r="H48" i="6"/>
  <c r="I48" i="6"/>
  <c r="H49" i="6"/>
  <c r="I49" i="6"/>
  <c r="H50" i="6"/>
  <c r="I50" i="6"/>
  <c r="H51" i="6"/>
  <c r="I51" i="6"/>
  <c r="H52" i="6"/>
  <c r="I52" i="6"/>
  <c r="H53" i="6"/>
  <c r="H54" i="6"/>
  <c r="I54" i="6"/>
  <c r="I53" i="6"/>
  <c r="H55" i="6"/>
  <c r="I55" i="6"/>
  <c r="H56" i="6"/>
  <c r="I56" i="6"/>
  <c r="H57" i="6"/>
  <c r="I57" i="6"/>
  <c r="H58" i="6"/>
  <c r="I58" i="6"/>
  <c r="H59" i="6"/>
  <c r="H60" i="6"/>
  <c r="I60" i="6"/>
  <c r="I59" i="6"/>
  <c r="H61" i="6"/>
  <c r="I61" i="6"/>
  <c r="H62" i="6"/>
  <c r="I62" i="6"/>
  <c r="H63" i="6"/>
  <c r="I63" i="6"/>
  <c r="H64" i="6"/>
  <c r="I64" i="6"/>
  <c r="H65" i="6"/>
  <c r="I65" i="6"/>
  <c r="H66" i="6"/>
  <c r="I66" i="6"/>
  <c r="H67" i="6"/>
  <c r="I67" i="6"/>
  <c r="H68" i="6"/>
  <c r="I68" i="6"/>
  <c r="H69" i="6"/>
  <c r="I69" i="6"/>
  <c r="H70" i="6"/>
  <c r="I70" i="6"/>
  <c r="H71" i="6"/>
  <c r="I71" i="6"/>
  <c r="H72" i="6"/>
  <c r="I72" i="6"/>
  <c r="H73" i="6"/>
  <c r="I73" i="6"/>
  <c r="H74" i="6"/>
  <c r="H75" i="6"/>
  <c r="I75" i="6"/>
  <c r="I74" i="6"/>
  <c r="H76" i="6"/>
  <c r="I76" i="6"/>
  <c r="H77" i="6"/>
  <c r="I77" i="6"/>
  <c r="H78" i="6"/>
  <c r="I78" i="6"/>
  <c r="H79" i="6"/>
  <c r="I79" i="6"/>
  <c r="H80" i="6"/>
  <c r="I80" i="6"/>
  <c r="H81" i="6"/>
  <c r="I81" i="6"/>
  <c r="H82" i="6"/>
  <c r="I82" i="6"/>
  <c r="H83" i="6"/>
  <c r="I83" i="6"/>
  <c r="H84" i="6"/>
  <c r="I84" i="6"/>
  <c r="H85" i="6"/>
  <c r="I85" i="6"/>
  <c r="H86" i="6"/>
  <c r="I86" i="6"/>
  <c r="H87" i="6"/>
  <c r="I87" i="6"/>
  <c r="H88" i="6"/>
  <c r="I88" i="6"/>
  <c r="H89" i="6"/>
  <c r="I89" i="6"/>
  <c r="H90" i="6"/>
  <c r="I90" i="6"/>
  <c r="H91" i="6"/>
  <c r="I91" i="6"/>
  <c r="H92" i="6"/>
  <c r="I92" i="6"/>
  <c r="H93" i="6"/>
  <c r="I93" i="6"/>
  <c r="H94" i="6"/>
  <c r="I94" i="6"/>
  <c r="H95" i="6"/>
  <c r="I95" i="6"/>
  <c r="H96" i="6"/>
  <c r="I96" i="6"/>
  <c r="N26" i="4"/>
  <c r="N5" i="4"/>
  <c r="P5" i="4" s="1"/>
  <c r="R5" i="4" s="1"/>
  <c r="Q34" i="4"/>
  <c r="N34" i="4"/>
  <c r="Q26" i="4"/>
  <c r="Q19" i="4"/>
  <c r="N19" i="4"/>
  <c r="N25" i="4"/>
  <c r="P25" i="4" s="1"/>
  <c r="N4" i="4"/>
  <c r="P4" i="4" s="1"/>
  <c r="W45" i="4"/>
  <c r="W37" i="4"/>
  <c r="N41" i="4"/>
  <c r="P41" i="4"/>
  <c r="R41" i="4" s="1"/>
  <c r="P40" i="4"/>
  <c r="P34" i="4" s="1"/>
  <c r="O40" i="4"/>
  <c r="O34" i="4" s="1"/>
  <c r="W29" i="4"/>
  <c r="N33" i="4"/>
  <c r="P33" i="4" s="1"/>
  <c r="X37" i="4" s="1"/>
  <c r="Z37" i="4" s="1"/>
  <c r="P32" i="4"/>
  <c r="X36" i="4" s="1"/>
  <c r="Z36" i="4" s="1"/>
  <c r="O32" i="4"/>
  <c r="O26" i="4" s="1"/>
  <c r="W21" i="4"/>
  <c r="P24" i="4"/>
  <c r="P19" i="4" s="1"/>
  <c r="O24" i="4"/>
  <c r="O19" i="4" s="1"/>
  <c r="N18" i="4"/>
  <c r="N12" i="4" s="1"/>
  <c r="P12" i="4" s="1"/>
  <c r="R12" i="4" s="1"/>
  <c r="P17" i="4"/>
  <c r="R17" i="4" s="1"/>
  <c r="O17" i="4"/>
  <c r="W14" i="4"/>
  <c r="N11" i="4"/>
  <c r="P11" i="4" s="1"/>
  <c r="P10" i="4"/>
  <c r="R10" i="4" s="1"/>
  <c r="O10" i="4"/>
  <c r="W7" i="4"/>
  <c r="P3" i="4"/>
  <c r="X6" i="4" s="1"/>
  <c r="Z6" i="4" s="1"/>
  <c r="J105" i="17"/>
  <c r="I45" i="17"/>
  <c r="H45" i="17"/>
  <c r="H83" i="17"/>
  <c r="J35" i="17"/>
  <c r="H59" i="17"/>
  <c r="AS23" i="41"/>
  <c r="I91" i="17"/>
  <c r="AP22" i="41"/>
  <c r="G87" i="17"/>
  <c r="I120" i="17"/>
  <c r="G90" i="17"/>
  <c r="I61" i="17"/>
  <c r="R32" i="4"/>
  <c r="R26" i="4" s="1"/>
  <c r="I19" i="41"/>
  <c r="AS22" i="41"/>
  <c r="G100" i="17"/>
  <c r="H122" i="17"/>
  <c r="H28" i="17"/>
  <c r="U26" i="63"/>
  <c r="Q44" i="63" s="1"/>
  <c r="T26" i="63"/>
  <c r="P44" i="63" s="1"/>
  <c r="J31" i="17"/>
  <c r="G47" i="17"/>
  <c r="J72" i="17"/>
  <c r="I109" i="17"/>
  <c r="J137" i="17"/>
  <c r="J50" i="17"/>
  <c r="I75" i="17"/>
  <c r="H117" i="17"/>
  <c r="I139" i="17"/>
  <c r="H112" i="17"/>
  <c r="G131" i="17"/>
  <c r="G126" i="17"/>
  <c r="G141" i="17"/>
  <c r="J143" i="17"/>
  <c r="I30" i="17"/>
  <c r="H72" i="17"/>
  <c r="H60" i="17"/>
  <c r="I110" i="17"/>
  <c r="I135" i="17"/>
  <c r="I74" i="17"/>
  <c r="I65" i="17"/>
  <c r="I127" i="17"/>
  <c r="H115" i="17"/>
  <c r="G63" i="17"/>
  <c r="I128" i="17"/>
  <c r="G66" i="17"/>
  <c r="G61" i="17"/>
  <c r="I31" i="17"/>
  <c r="J103" i="17"/>
  <c r="G112" i="17"/>
  <c r="I114" i="17"/>
  <c r="H125" i="17"/>
  <c r="J130" i="17"/>
  <c r="I39" i="17"/>
  <c r="G40" i="17"/>
  <c r="H84" i="17"/>
  <c r="J32" i="17"/>
  <c r="J75" i="17"/>
  <c r="I33" i="17"/>
  <c r="J127" i="17"/>
  <c r="G36" i="17"/>
  <c r="J34" i="17"/>
  <c r="G62" i="17"/>
  <c r="J88" i="17"/>
  <c r="H129" i="17"/>
  <c r="I32" i="17"/>
  <c r="G124" i="17"/>
  <c r="G92" i="17"/>
  <c r="J128" i="17"/>
  <c r="G91" i="17"/>
  <c r="I132" i="17"/>
  <c r="I44" i="17"/>
  <c r="H119" i="17"/>
  <c r="H116" i="17"/>
  <c r="H101" i="17"/>
  <c r="H141" i="17"/>
  <c r="J27" i="17"/>
  <c r="H29" i="17"/>
  <c r="H35" i="17"/>
  <c r="J39" i="17"/>
  <c r="AR17" i="41"/>
  <c r="I89" i="17"/>
  <c r="G134" i="17"/>
  <c r="G94" i="17"/>
  <c r="I58" i="17"/>
  <c r="I103" i="17"/>
  <c r="I106" i="17"/>
  <c r="H49" i="17"/>
  <c r="J125" i="17"/>
  <c r="I27" i="17"/>
  <c r="J58" i="17"/>
  <c r="G85" i="17"/>
  <c r="H42" i="17"/>
  <c r="I54" i="17"/>
  <c r="G95" i="17"/>
  <c r="H79" i="17"/>
  <c r="J59" i="17"/>
  <c r="AN100" i="41"/>
  <c r="H143" i="17"/>
  <c r="H85" i="17"/>
  <c r="H53" i="17"/>
  <c r="H96" i="17"/>
  <c r="J83" i="17"/>
  <c r="G136" i="17"/>
  <c r="G82" i="17"/>
  <c r="J64" i="17"/>
  <c r="G80" i="17"/>
  <c r="I64" i="17"/>
  <c r="G53" i="17"/>
  <c r="G54" i="17"/>
  <c r="I108" i="17"/>
  <c r="I41" i="17"/>
  <c r="G99" i="17"/>
  <c r="G74" i="17"/>
  <c r="I47" i="17"/>
  <c r="J93" i="17"/>
  <c r="G51" i="17"/>
  <c r="G55" i="17"/>
  <c r="G57" i="17"/>
  <c r="G113" i="17"/>
  <c r="J123" i="17"/>
  <c r="AK28" i="50"/>
  <c r="AL28" i="50"/>
  <c r="X44" i="4"/>
  <c r="Z44" i="4" s="1"/>
  <c r="G33" i="17"/>
  <c r="J33" i="17"/>
  <c r="I50" i="17"/>
  <c r="H50" i="17"/>
  <c r="J111" i="17"/>
  <c r="G111" i="17"/>
  <c r="I34" i="17"/>
  <c r="H34" i="17"/>
  <c r="H134" i="17"/>
  <c r="I134" i="17"/>
  <c r="H80" i="17"/>
  <c r="G67" i="17"/>
  <c r="J67" i="17"/>
  <c r="G43" i="17"/>
  <c r="J71" i="17"/>
  <c r="H69" i="17"/>
  <c r="J144" i="17"/>
  <c r="H144" i="17"/>
  <c r="I93" i="17"/>
  <c r="H93" i="17"/>
  <c r="I126" i="17"/>
  <c r="H76" i="17"/>
  <c r="J29" i="17"/>
  <c r="G29" i="17"/>
  <c r="H55" i="17"/>
  <c r="J52" i="17"/>
  <c r="J69" i="17"/>
  <c r="H71" i="17"/>
  <c r="I131" i="17"/>
  <c r="J38" i="17"/>
  <c r="G38" i="17"/>
  <c r="J121" i="17"/>
  <c r="G121" i="17"/>
  <c r="J133" i="17"/>
  <c r="G133" i="17"/>
  <c r="J138" i="17"/>
  <c r="H62" i="17"/>
  <c r="J135" i="17"/>
  <c r="G48" i="17"/>
  <c r="G76" i="17"/>
  <c r="I97" i="17"/>
  <c r="H97" i="17"/>
  <c r="G110" i="17"/>
  <c r="J110" i="17"/>
  <c r="G114" i="17"/>
  <c r="J114" i="17"/>
  <c r="G117" i="17"/>
  <c r="I121" i="17"/>
  <c r="H121" i="17"/>
  <c r="H133" i="17"/>
  <c r="G46" i="17"/>
  <c r="I94" i="17"/>
  <c r="H81" i="17"/>
  <c r="I124" i="17"/>
  <c r="G44" i="17"/>
  <c r="I51" i="17"/>
  <c r="J77" i="17"/>
  <c r="H100" i="17"/>
  <c r="G107" i="17"/>
  <c r="G118" i="17"/>
  <c r="G122" i="17"/>
  <c r="J106" i="17"/>
  <c r="G106" i="17"/>
  <c r="H113" i="17"/>
  <c r="I113" i="17"/>
  <c r="J28" i="17"/>
  <c r="G70" i="17"/>
  <c r="I66" i="17"/>
  <c r="H40" i="17"/>
  <c r="H95" i="17"/>
  <c r="G84" i="17"/>
  <c r="J101" i="17"/>
  <c r="G101" i="17"/>
  <c r="I105" i="17"/>
  <c r="J37" i="17"/>
  <c r="G65" i="17"/>
  <c r="H99" i="17"/>
  <c r="H43" i="17"/>
  <c r="J97" i="17"/>
  <c r="G42" i="17"/>
  <c r="I46" i="17"/>
  <c r="H46" i="17"/>
  <c r="H57" i="17"/>
  <c r="H104" i="17"/>
  <c r="I104" i="17"/>
  <c r="G120" i="17"/>
  <c r="J120" i="17"/>
  <c r="H138" i="17"/>
  <c r="AU26" i="41"/>
  <c r="I48" i="17"/>
  <c r="G56" i="17"/>
  <c r="J56" i="17"/>
  <c r="G60" i="17"/>
  <c r="J60" i="17"/>
  <c r="H27" i="41"/>
  <c r="I90" i="17"/>
  <c r="J104" i="17"/>
  <c r="H142" i="17"/>
  <c r="G102" i="17"/>
  <c r="H67" i="17"/>
  <c r="I37" i="17"/>
  <c r="H37" i="17"/>
  <c r="I56" i="17"/>
  <c r="G68" i="17"/>
  <c r="J68" i="17"/>
  <c r="J73" i="17"/>
  <c r="I82" i="17"/>
  <c r="I88" i="17"/>
  <c r="H88" i="17"/>
  <c r="I107" i="17"/>
  <c r="I137" i="17"/>
  <c r="I140" i="17"/>
  <c r="H140" i="17"/>
  <c r="G142" i="17"/>
  <c r="I77" i="17"/>
  <c r="H36" i="17"/>
  <c r="G98" i="17"/>
  <c r="H111" i="17"/>
  <c r="AR25" i="41"/>
  <c r="J57" i="14"/>
  <c r="G49" i="17"/>
  <c r="J119" i="17"/>
  <c r="I98" i="17"/>
  <c r="H123" i="17"/>
  <c r="G45" i="17"/>
  <c r="J41" i="17"/>
  <c r="J89" i="17"/>
  <c r="H102" i="17"/>
  <c r="I102" i="17"/>
  <c r="J132" i="17"/>
  <c r="A102" i="41"/>
  <c r="J140" i="17"/>
  <c r="G30" i="17"/>
  <c r="J30" i="17"/>
  <c r="I73" i="17"/>
  <c r="H73" i="17"/>
  <c r="J79" i="17"/>
  <c r="G79" i="17"/>
  <c r="I87" i="17"/>
  <c r="H87" i="17"/>
  <c r="J139" i="17"/>
  <c r="G139" i="17"/>
  <c r="H118" i="17"/>
  <c r="H70" i="17"/>
  <c r="AP25" i="41"/>
  <c r="H63" i="17"/>
  <c r="H68" i="17"/>
  <c r="I92" i="17"/>
  <c r="H38" i="17"/>
  <c r="J78" i="17"/>
  <c r="H86" i="17"/>
  <c r="G96" i="17"/>
  <c r="J96" i="17"/>
  <c r="G108" i="17"/>
  <c r="J108" i="17"/>
  <c r="J115" i="17"/>
  <c r="H136" i="17"/>
  <c r="I136" i="17"/>
  <c r="A103" i="41"/>
  <c r="AN103" i="41" s="1"/>
  <c r="AN102" i="41"/>
  <c r="AT27" i="41"/>
  <c r="AR1011" i="65" l="1"/>
  <c r="AR960" i="65"/>
  <c r="AS960" i="65" s="1"/>
  <c r="AR953" i="65"/>
  <c r="AR869" i="65"/>
  <c r="AS869" i="65" s="1"/>
  <c r="AR866" i="65"/>
  <c r="AR857" i="65"/>
  <c r="AS857" i="65" s="1"/>
  <c r="R857" i="65" s="1"/>
  <c r="K857" i="65" s="1"/>
  <c r="AR807" i="65"/>
  <c r="AS807" i="65" s="1"/>
  <c r="R807" i="65" s="1"/>
  <c r="K807" i="65" s="1"/>
  <c r="AR799" i="65"/>
  <c r="AS799" i="65" s="1"/>
  <c r="AR795" i="65"/>
  <c r="AS795" i="65" s="1"/>
  <c r="AR770" i="65"/>
  <c r="AS770" i="65" s="1"/>
  <c r="AR744" i="65"/>
  <c r="AS744" i="65" s="1"/>
  <c r="S744" i="65" s="1"/>
  <c r="AR742" i="65"/>
  <c r="AS742" i="65" s="1"/>
  <c r="AR695" i="65"/>
  <c r="AS695" i="65" s="1"/>
  <c r="Q695" i="65" s="1"/>
  <c r="AR666" i="65"/>
  <c r="AS666" i="65" s="1"/>
  <c r="AR650" i="65"/>
  <c r="AS650" i="65" s="1"/>
  <c r="AR644" i="65"/>
  <c r="AS644" i="65" s="1"/>
  <c r="R644" i="65" s="1"/>
  <c r="AR634" i="65"/>
  <c r="AS634" i="65" s="1"/>
  <c r="R634" i="65" s="1"/>
  <c r="S339" i="65"/>
  <c r="R329" i="65"/>
  <c r="R326" i="65"/>
  <c r="AR574" i="65"/>
  <c r="AS574" i="65" s="1"/>
  <c r="AR568" i="65"/>
  <c r="AS568" i="65" s="1"/>
  <c r="AR525" i="65"/>
  <c r="AR521" i="65"/>
  <c r="AS521" i="65" s="1"/>
  <c r="AR506" i="65"/>
  <c r="AS506" i="65" s="1"/>
  <c r="AR502" i="65"/>
  <c r="AS502" i="65" s="1"/>
  <c r="M500" i="65"/>
  <c r="AR494" i="65"/>
  <c r="AS494" i="65" s="1"/>
  <c r="AR490" i="65"/>
  <c r="AS490" i="65" s="1"/>
  <c r="AR488" i="65"/>
  <c r="AS488" i="65" s="1"/>
  <c r="AR487" i="65"/>
  <c r="AS487" i="65" s="1"/>
  <c r="P487" i="65" s="1"/>
  <c r="AR486" i="65"/>
  <c r="AS486" i="65" s="1"/>
  <c r="AR480" i="65"/>
  <c r="AS480" i="65" s="1"/>
  <c r="AR478" i="65"/>
  <c r="AS478" i="65" s="1"/>
  <c r="Q329" i="65"/>
  <c r="R247" i="65"/>
  <c r="AR446" i="65"/>
  <c r="AS446" i="65" s="1"/>
  <c r="AR435" i="65"/>
  <c r="AS435" i="65" s="1"/>
  <c r="AR423" i="65"/>
  <c r="AS423" i="65" s="1"/>
  <c r="AR416" i="65"/>
  <c r="AS416" i="65" s="1"/>
  <c r="AR400" i="65"/>
  <c r="AS400" i="65" s="1"/>
  <c r="AR392" i="65"/>
  <c r="AS392" i="65" s="1"/>
  <c r="R392" i="65" s="1"/>
  <c r="AR378" i="65"/>
  <c r="AS378" i="65" s="1"/>
  <c r="AR375" i="65"/>
  <c r="AS375" i="65" s="1"/>
  <c r="AR368" i="65"/>
  <c r="AS368" i="65" s="1"/>
  <c r="AR293" i="65"/>
  <c r="AS293" i="65" s="1"/>
  <c r="Q293" i="65" s="1"/>
  <c r="AR292" i="65"/>
  <c r="AS292" i="65" s="1"/>
  <c r="AR291" i="65"/>
  <c r="AS291" i="65" s="1"/>
  <c r="S291" i="65" s="1"/>
  <c r="L286" i="65"/>
  <c r="AR285" i="65"/>
  <c r="AS285" i="65" s="1"/>
  <c r="AR274" i="65"/>
  <c r="AS274" i="65" s="1"/>
  <c r="AR269" i="65"/>
  <c r="AS269" i="65" s="1"/>
  <c r="AS263" i="65"/>
  <c r="AR157" i="65"/>
  <c r="AS157" i="65" s="1"/>
  <c r="AR138" i="65"/>
  <c r="AR121" i="65"/>
  <c r="AS121" i="65" s="1"/>
  <c r="AR117" i="65"/>
  <c r="AR113" i="65"/>
  <c r="AS113" i="65" s="1"/>
  <c r="AR106" i="65"/>
  <c r="AS106" i="65" s="1"/>
  <c r="AR103" i="65"/>
  <c r="AS103" i="65" s="1"/>
  <c r="R103" i="65" s="1"/>
  <c r="AR85" i="65"/>
  <c r="AS85" i="65" s="1"/>
  <c r="P85" i="65" s="1"/>
  <c r="AR83" i="65"/>
  <c r="AS83" i="65" s="1"/>
  <c r="P83" i="65" s="1"/>
  <c r="K83" i="65" s="1"/>
  <c r="AR66" i="65"/>
  <c r="AS66" i="65" s="1"/>
  <c r="AR63" i="65"/>
  <c r="AS63" i="65" s="1"/>
  <c r="V56" i="58"/>
  <c r="W56" i="58" s="1"/>
  <c r="K7" i="6"/>
  <c r="L7" i="6" s="1"/>
  <c r="U6" i="6"/>
  <c r="AR215" i="65"/>
  <c r="AS215" i="65" s="1"/>
  <c r="Q215" i="65" s="1"/>
  <c r="AR181" i="65"/>
  <c r="AS181" i="65" s="1"/>
  <c r="K23" i="6"/>
  <c r="L23" i="6" s="1"/>
  <c r="K67" i="6"/>
  <c r="L67" i="6" s="1"/>
  <c r="AR935" i="65"/>
  <c r="AS935" i="65" s="1"/>
  <c r="AO944" i="65"/>
  <c r="AP944" i="65"/>
  <c r="M944" i="65" s="1"/>
  <c r="AO943" i="65"/>
  <c r="AP943" i="65"/>
  <c r="M943" i="65" s="1"/>
  <c r="AP918" i="65"/>
  <c r="AO918" i="65"/>
  <c r="AP314" i="65"/>
  <c r="AO314" i="65"/>
  <c r="AO239" i="65"/>
  <c r="U239" i="65" s="1"/>
  <c r="AP239" i="65"/>
  <c r="M239" i="65" s="1"/>
  <c r="AO225" i="65"/>
  <c r="AP225" i="65"/>
  <c r="M225" i="65" s="1"/>
  <c r="AP194" i="65"/>
  <c r="AO194" i="65"/>
  <c r="AP173" i="65"/>
  <c r="AO173" i="65"/>
  <c r="U173" i="65" s="1"/>
  <c r="L173" i="65" s="1"/>
  <c r="AP168" i="65"/>
  <c r="AO168" i="65"/>
  <c r="AP13" i="41"/>
  <c r="AR13" i="41"/>
  <c r="E138" i="41" s="1" a="1"/>
  <c r="E138" i="41" s="1"/>
  <c r="AR18" i="41"/>
  <c r="AP18" i="41"/>
  <c r="I22" i="41" a="1"/>
  <c r="I22" i="41" s="1"/>
  <c r="AU22" i="41"/>
  <c r="F66" i="31"/>
  <c r="F67" i="31"/>
  <c r="P43" i="27"/>
  <c r="P37" i="27" s="1"/>
  <c r="N37" i="27"/>
  <c r="N22" i="27"/>
  <c r="V31" i="27"/>
  <c r="X31" i="27" s="1"/>
  <c r="L15" i="27"/>
  <c r="N15" i="27" s="1"/>
  <c r="P15" i="27" s="1"/>
  <c r="N21" i="27"/>
  <c r="P20" i="27"/>
  <c r="V23" i="27"/>
  <c r="X23" i="27" s="1"/>
  <c r="J87" i="14"/>
  <c r="J81" i="14" s="1"/>
  <c r="P91" i="14"/>
  <c r="M278" i="65"/>
  <c r="V47" i="27"/>
  <c r="X47" i="27" s="1"/>
  <c r="AR218" i="65"/>
  <c r="AS218" i="65" s="1"/>
  <c r="AR474" i="65"/>
  <c r="AS474" i="65" s="1"/>
  <c r="AO694" i="65"/>
  <c r="AR909" i="65"/>
  <c r="AS909" i="65" s="1"/>
  <c r="AR927" i="65"/>
  <c r="AS927" i="65" s="1"/>
  <c r="AO950" i="65"/>
  <c r="U950" i="65" s="1"/>
  <c r="AR959" i="65"/>
  <c r="AS959" i="65" s="1"/>
  <c r="AO1003" i="65"/>
  <c r="AR243" i="65"/>
  <c r="AS243" i="65" s="1"/>
  <c r="AR101" i="65"/>
  <c r="AS101" i="65" s="1"/>
  <c r="AR156" i="65"/>
  <c r="AS156" i="65" s="1"/>
  <c r="L239" i="65"/>
  <c r="M286" i="65"/>
  <c r="K27" i="63"/>
  <c r="AO131" i="65"/>
  <c r="M131" i="65" s="1"/>
  <c r="AR154" i="65"/>
  <c r="AS154" i="65" s="1"/>
  <c r="AR288" i="65"/>
  <c r="AS288" i="65" s="1"/>
  <c r="AO321" i="65"/>
  <c r="AP350" i="65"/>
  <c r="M350" i="65" s="1"/>
  <c r="AR354" i="65"/>
  <c r="AS354" i="65" s="1"/>
  <c r="AP428" i="65"/>
  <c r="M428" i="65" s="1"/>
  <c r="AR472" i="65"/>
  <c r="AS472" i="65" s="1"/>
  <c r="AR515" i="65"/>
  <c r="AS515" i="65" s="1"/>
  <c r="AP560" i="65"/>
  <c r="M560" i="65" s="1"/>
  <c r="AR564" i="65"/>
  <c r="AS564" i="65" s="1"/>
  <c r="AR570" i="65"/>
  <c r="AS570" i="65" s="1"/>
  <c r="AR576" i="65"/>
  <c r="AS576" i="65" s="1"/>
  <c r="AR578" i="65"/>
  <c r="AS578" i="65" s="1"/>
  <c r="AR636" i="65"/>
  <c r="AS636" i="65" s="1"/>
  <c r="AO688" i="65"/>
  <c r="AO698" i="65"/>
  <c r="U698" i="65" s="1"/>
  <c r="AO843" i="65"/>
  <c r="AO845" i="65"/>
  <c r="AR861" i="65"/>
  <c r="AS861" i="65" s="1"/>
  <c r="AR952" i="65"/>
  <c r="AS952" i="65" s="1"/>
  <c r="AO54" i="65"/>
  <c r="AR87" i="65"/>
  <c r="AS87" i="65" s="1"/>
  <c r="AR194" i="65"/>
  <c r="AS194" i="65" s="1"/>
  <c r="AO250" i="65"/>
  <c r="AR264" i="65"/>
  <c r="AS264" i="65" s="1"/>
  <c r="AR295" i="65"/>
  <c r="AS295" i="65" s="1"/>
  <c r="AO391" i="65"/>
  <c r="AR418" i="65"/>
  <c r="AS418" i="65" s="1"/>
  <c r="AP439" i="65"/>
  <c r="M439" i="65" s="1"/>
  <c r="AR483" i="65"/>
  <c r="AR501" i="65"/>
  <c r="AR549" i="65"/>
  <c r="AS549" i="65" s="1"/>
  <c r="Q549" i="65" s="1"/>
  <c r="AP579" i="65"/>
  <c r="M579" i="65" s="1"/>
  <c r="AP606" i="65"/>
  <c r="M606" i="65" s="1"/>
  <c r="AR771" i="65"/>
  <c r="AS771" i="65" s="1"/>
  <c r="AO821" i="65"/>
  <c r="U821" i="65" s="1"/>
  <c r="L821" i="65" s="1"/>
  <c r="AR895" i="65"/>
  <c r="AS895" i="65" s="1"/>
  <c r="AR946" i="65"/>
  <c r="AS946" i="65" s="1"/>
  <c r="AR1006" i="65"/>
  <c r="AS1006" i="65" s="1"/>
  <c r="R1006" i="65" s="1"/>
  <c r="AR1013" i="65"/>
  <c r="AS1013" i="65" s="1"/>
  <c r="Q79" i="65"/>
  <c r="P291" i="65"/>
  <c r="L372" i="65"/>
  <c r="Q487" i="65"/>
  <c r="AS866" i="65"/>
  <c r="AS953" i="65"/>
  <c r="AS1011" i="65"/>
  <c r="F49" i="31"/>
  <c r="AR71" i="65"/>
  <c r="AS71" i="65" s="1"/>
  <c r="P71" i="65" s="1"/>
  <c r="L115" i="65"/>
  <c r="AR229" i="65"/>
  <c r="AS229" i="65" s="1"/>
  <c r="AR277" i="65"/>
  <c r="AS277" i="65" s="1"/>
  <c r="AR332" i="65"/>
  <c r="AP347" i="65"/>
  <c r="M347" i="65" s="1"/>
  <c r="AP372" i="65"/>
  <c r="M372" i="65" s="1"/>
  <c r="AR410" i="65"/>
  <c r="AS410" i="65" s="1"/>
  <c r="S410" i="65" s="1"/>
  <c r="AP510" i="65"/>
  <c r="M510" i="65" s="1"/>
  <c r="AP707" i="65"/>
  <c r="M707" i="65" s="1"/>
  <c r="AP759" i="65"/>
  <c r="M759" i="65" s="1"/>
  <c r="AR767" i="65"/>
  <c r="AS767" i="65" s="1"/>
  <c r="AR790" i="65"/>
  <c r="AS790" i="65" s="1"/>
  <c r="AP850" i="65"/>
  <c r="M850" i="65" s="1"/>
  <c r="AO852" i="65"/>
  <c r="AR862" i="65"/>
  <c r="AS862" i="65" s="1"/>
  <c r="AR97" i="65"/>
  <c r="AS97" i="65" s="1"/>
  <c r="AR135" i="65"/>
  <c r="AS135" i="65" s="1"/>
  <c r="AR280" i="65"/>
  <c r="AS280" i="65" s="1"/>
  <c r="AR325" i="65"/>
  <c r="AR661" i="65"/>
  <c r="AS661" i="65" s="1"/>
  <c r="AR1003" i="65"/>
  <c r="AS1003" i="65" s="1"/>
  <c r="AR239" i="65"/>
  <c r="AS239" i="65" s="1"/>
  <c r="AR939" i="65"/>
  <c r="AS939" i="65" s="1"/>
  <c r="AR32" i="65"/>
  <c r="AS32" i="65" s="1"/>
  <c r="AR89" i="65"/>
  <c r="AS89" i="65" s="1"/>
  <c r="S89" i="65" s="1"/>
  <c r="AR110" i="65"/>
  <c r="AS110" i="65" s="1"/>
  <c r="AR301" i="65"/>
  <c r="AS301" i="65" s="1"/>
  <c r="AR464" i="65"/>
  <c r="AS464" i="65" s="1"/>
  <c r="P464" i="65" s="1"/>
  <c r="AS17" i="41"/>
  <c r="E140" i="41" s="1" a="1"/>
  <c r="E140" i="41" s="1"/>
  <c r="AR319" i="65"/>
  <c r="AS319" i="65" s="1"/>
  <c r="AR146" i="65"/>
  <c r="AS146" i="65" s="1"/>
  <c r="M990" i="65"/>
  <c r="AP14" i="41"/>
  <c r="L61" i="58"/>
  <c r="M61" i="58" s="1"/>
  <c r="AR16" i="65"/>
  <c r="AS16" i="65" s="1"/>
  <c r="AR275" i="65"/>
  <c r="AS275" i="65" s="1"/>
  <c r="AR283" i="65"/>
  <c r="AS283" i="65" s="1"/>
  <c r="AR408" i="65"/>
  <c r="AS408" i="65" s="1"/>
  <c r="AR439" i="65"/>
  <c r="AS439" i="65" s="1"/>
  <c r="AR514" i="65"/>
  <c r="AS514" i="65" s="1"/>
  <c r="AR542" i="65"/>
  <c r="AS542" i="65" s="1"/>
  <c r="AR569" i="65"/>
  <c r="AS569" i="65" s="1"/>
  <c r="S569" i="65" s="1"/>
  <c r="L699" i="65"/>
  <c r="AR763" i="65"/>
  <c r="AS763" i="65" s="1"/>
  <c r="Q763" i="65" s="1"/>
  <c r="J763" i="65" s="1"/>
  <c r="M995" i="65"/>
  <c r="AR941" i="65"/>
  <c r="AS941" i="65" s="1"/>
  <c r="AR405" i="65"/>
  <c r="AS405" i="65" s="1"/>
  <c r="AR434" i="65"/>
  <c r="AS434" i="65" s="1"/>
  <c r="AR678" i="65"/>
  <c r="AS678" i="65" s="1"/>
  <c r="Q678" i="65" s="1"/>
  <c r="AR309" i="65"/>
  <c r="AS309" i="65" s="1"/>
  <c r="AR520" i="65"/>
  <c r="AS520" i="65" s="1"/>
  <c r="I17" i="41"/>
  <c r="AN23" i="41"/>
  <c r="AS117" i="65"/>
  <c r="Q117" i="65" s="1"/>
  <c r="P908" i="65"/>
  <c r="K908" i="65" s="1"/>
  <c r="P13" i="27"/>
  <c r="AR46" i="65"/>
  <c r="AS46" i="65" s="1"/>
  <c r="AR170" i="65"/>
  <c r="AS170" i="65" s="1"/>
  <c r="AR180" i="65"/>
  <c r="AS180" i="65" s="1"/>
  <c r="AR213" i="65"/>
  <c r="AS213" i="65" s="1"/>
  <c r="AR318" i="65"/>
  <c r="AS318" i="65" s="1"/>
  <c r="AR351" i="65"/>
  <c r="AS351" i="65" s="1"/>
  <c r="AS370" i="65"/>
  <c r="Q370" i="65" s="1"/>
  <c r="AR755" i="65"/>
  <c r="AS755" i="65" s="1"/>
  <c r="AR178" i="65"/>
  <c r="AS178" i="65" s="1"/>
  <c r="P178" i="65" s="1"/>
  <c r="AR326" i="65"/>
  <c r="AR687" i="65"/>
  <c r="AS687" i="65" s="1"/>
  <c r="AO890" i="65"/>
  <c r="M890" i="65" s="1"/>
  <c r="AR902" i="65"/>
  <c r="AS902" i="65" s="1"/>
  <c r="P902" i="65" s="1"/>
  <c r="AO12" i="65"/>
  <c r="U12" i="65" s="1"/>
  <c r="AR33" i="65"/>
  <c r="AS33" i="65" s="1"/>
  <c r="AO105" i="65"/>
  <c r="AO197" i="65"/>
  <c r="AO232" i="65"/>
  <c r="U232" i="65" s="1"/>
  <c r="AP381" i="65"/>
  <c r="AO446" i="65"/>
  <c r="R454" i="65"/>
  <c r="AP484" i="65"/>
  <c r="M484" i="65" s="1"/>
  <c r="AO550" i="65"/>
  <c r="U550" i="65" s="1"/>
  <c r="AP646" i="65"/>
  <c r="AP650" i="65"/>
  <c r="AP679" i="65"/>
  <c r="AP770" i="65"/>
  <c r="M770" i="65" s="1"/>
  <c r="AP795" i="65"/>
  <c r="M795" i="65" s="1"/>
  <c r="AP832" i="65"/>
  <c r="AO938" i="65"/>
  <c r="M938" i="65" s="1"/>
  <c r="M968" i="65"/>
  <c r="U7" i="63"/>
  <c r="AP10" i="65"/>
  <c r="AP19" i="65"/>
  <c r="AR105" i="65"/>
  <c r="AS105" i="65" s="1"/>
  <c r="Q105" i="65" s="1"/>
  <c r="AR109" i="65"/>
  <c r="AS109" i="65" s="1"/>
  <c r="AR191" i="65"/>
  <c r="AO222" i="65"/>
  <c r="U222" i="65" s="1"/>
  <c r="L222" i="65" s="1"/>
  <c r="P323" i="65"/>
  <c r="S325" i="65"/>
  <c r="M419" i="65"/>
  <c r="AR450" i="65"/>
  <c r="AS450" i="65" s="1"/>
  <c r="AR496" i="65"/>
  <c r="AS496" i="65" s="1"/>
  <c r="AP588" i="65"/>
  <c r="AO936" i="65"/>
  <c r="U936" i="65" s="1"/>
  <c r="AR947" i="65"/>
  <c r="AS947" i="65" s="1"/>
  <c r="AO1019" i="65"/>
  <c r="AR620" i="65"/>
  <c r="AS620" i="65" s="1"/>
  <c r="R620" i="65" s="1"/>
  <c r="AR698" i="65"/>
  <c r="AS698" i="65" s="1"/>
  <c r="AR682" i="65"/>
  <c r="AS682" i="65" s="1"/>
  <c r="R682" i="65" s="1"/>
  <c r="AR779" i="65"/>
  <c r="AS779" i="65" s="1"/>
  <c r="Q779" i="65" s="1"/>
  <c r="Q923" i="65"/>
  <c r="AR41" i="65"/>
  <c r="M254" i="65"/>
  <c r="AR307" i="65"/>
  <c r="AS307" i="65" s="1"/>
  <c r="Q307" i="65" s="1"/>
  <c r="J307" i="65" s="1"/>
  <c r="AS18" i="41"/>
  <c r="M211" i="65"/>
  <c r="A25" i="41"/>
  <c r="AQ16" i="41"/>
  <c r="X20" i="4"/>
  <c r="Z20" i="4" s="1"/>
  <c r="F57" i="31"/>
  <c r="AS15" i="41"/>
  <c r="F64" i="31"/>
  <c r="AS14" i="41"/>
  <c r="N45" i="58"/>
  <c r="L45" i="58" s="1"/>
  <c r="H81" i="14"/>
  <c r="L53" i="58"/>
  <c r="L27" i="63"/>
  <c r="AR84" i="65"/>
  <c r="AS84" i="65" s="1"/>
  <c r="M222" i="65"/>
  <c r="AO562" i="65"/>
  <c r="U562" i="65" s="1"/>
  <c r="L562" i="65" s="1"/>
  <c r="AO716" i="65"/>
  <c r="U716" i="65" s="1"/>
  <c r="AP731" i="65"/>
  <c r="AP907" i="65"/>
  <c r="M907" i="65" s="1"/>
  <c r="AR31" i="65"/>
  <c r="AS31" i="65" s="1"/>
  <c r="T31" i="65"/>
  <c r="AP15" i="41"/>
  <c r="AR15" i="41"/>
  <c r="AQ21" i="41"/>
  <c r="AP21" i="41"/>
  <c r="F51" i="31"/>
  <c r="H20" i="41"/>
  <c r="E24" i="14"/>
  <c r="H24" i="41"/>
  <c r="AO65" i="65"/>
  <c r="M65" i="65" s="1"/>
  <c r="AO76" i="65"/>
  <c r="U76" i="65" s="1"/>
  <c r="L76" i="65" s="1"/>
  <c r="AP92" i="65"/>
  <c r="M92" i="65" s="1"/>
  <c r="AP115" i="65"/>
  <c r="M115" i="65" s="1"/>
  <c r="AP154" i="65"/>
  <c r="AP326" i="65"/>
  <c r="M326" i="65" s="1"/>
  <c r="AP447" i="65"/>
  <c r="AO447" i="65"/>
  <c r="U447" i="65" s="1"/>
  <c r="L447" i="65" s="1"/>
  <c r="AP491" i="65"/>
  <c r="M491" i="65" s="1"/>
  <c r="AP587" i="65"/>
  <c r="AO587" i="65"/>
  <c r="AP947" i="65"/>
  <c r="AO947" i="65"/>
  <c r="AR27" i="65"/>
  <c r="AS27" i="65" s="1"/>
  <c r="AR125" i="65"/>
  <c r="AS125" i="65" s="1"/>
  <c r="AR161" i="65"/>
  <c r="AS161" i="65" s="1"/>
  <c r="AR237" i="65"/>
  <c r="AS237" i="65" s="1"/>
  <c r="AP243" i="65"/>
  <c r="AO243" i="65"/>
  <c r="AR251" i="65"/>
  <c r="AS251" i="65" s="1"/>
  <c r="AP266" i="65"/>
  <c r="AO266" i="65"/>
  <c r="AO527" i="65"/>
  <c r="U527" i="65" s="1"/>
  <c r="AP527" i="65"/>
  <c r="AP900" i="65"/>
  <c r="AO900" i="65"/>
  <c r="U900" i="65" s="1"/>
  <c r="L900" i="65" s="1"/>
  <c r="J49" i="58"/>
  <c r="AR50" i="65"/>
  <c r="AS50" i="65" s="1"/>
  <c r="AR57" i="65"/>
  <c r="AS57" i="65" s="1"/>
  <c r="AP66" i="65"/>
  <c r="L71" i="65"/>
  <c r="AR82" i="65"/>
  <c r="AS82" i="65" s="1"/>
  <c r="P82" i="65" s="1"/>
  <c r="K82" i="65" s="1"/>
  <c r="AO83" i="65"/>
  <c r="AP85" i="65"/>
  <c r="AO97" i="65"/>
  <c r="AO102" i="65"/>
  <c r="AO112" i="65"/>
  <c r="U112" i="65" s="1"/>
  <c r="L112" i="65" s="1"/>
  <c r="AO116" i="65"/>
  <c r="AO123" i="65"/>
  <c r="AP127" i="65"/>
  <c r="M127" i="65" s="1"/>
  <c r="AR162" i="65"/>
  <c r="AS162" i="65" s="1"/>
  <c r="AR164" i="65"/>
  <c r="AS164" i="65" s="1"/>
  <c r="L166" i="65"/>
  <c r="AR167" i="65"/>
  <c r="AS167" i="65" s="1"/>
  <c r="R167" i="65" s="1"/>
  <c r="AR188" i="65"/>
  <c r="AS188" i="65" s="1"/>
  <c r="S188" i="65" s="1"/>
  <c r="M190" i="65"/>
  <c r="AO218" i="65"/>
  <c r="AP342" i="65"/>
  <c r="AR346" i="65"/>
  <c r="AS346" i="65" s="1"/>
  <c r="T346" i="65"/>
  <c r="AP351" i="65"/>
  <c r="M351" i="65" s="1"/>
  <c r="AP388" i="65"/>
  <c r="AO388" i="65"/>
  <c r="U388" i="65" s="1"/>
  <c r="L388" i="65" s="1"/>
  <c r="AP460" i="65"/>
  <c r="AO460" i="65"/>
  <c r="U460" i="65" s="1"/>
  <c r="AP741" i="65"/>
  <c r="AO741" i="65"/>
  <c r="R31" i="65"/>
  <c r="M89" i="65"/>
  <c r="AP306" i="65"/>
  <c r="AO306" i="65"/>
  <c r="U306" i="65" s="1"/>
  <c r="L306" i="65" s="1"/>
  <c r="P325" i="65"/>
  <c r="AR504" i="65"/>
  <c r="AS504" i="65" s="1"/>
  <c r="R504" i="65" s="1"/>
  <c r="AS553" i="65"/>
  <c r="K91" i="6"/>
  <c r="L91" i="6" s="1"/>
  <c r="K51" i="6"/>
  <c r="L51" i="6" s="1"/>
  <c r="O51" i="6" s="1"/>
  <c r="K43" i="6"/>
  <c r="L43" i="6" s="1"/>
  <c r="K35" i="6"/>
  <c r="L35" i="6" s="1"/>
  <c r="K11" i="6"/>
  <c r="L11" i="6" s="1"/>
  <c r="AO17" i="65"/>
  <c r="M17" i="65" s="1"/>
  <c r="AR42" i="65"/>
  <c r="AS42" i="65" s="1"/>
  <c r="AO45" i="65"/>
  <c r="AR73" i="65"/>
  <c r="AS73" i="65" s="1"/>
  <c r="AR92" i="65"/>
  <c r="AS92" i="65" s="1"/>
  <c r="R92" i="65" s="1"/>
  <c r="S103" i="65"/>
  <c r="J103" i="65" s="1"/>
  <c r="AP109" i="65"/>
  <c r="M109" i="65" s="1"/>
  <c r="AP143" i="65"/>
  <c r="M143" i="65" s="1"/>
  <c r="AO152" i="65"/>
  <c r="AO161" i="65"/>
  <c r="AO163" i="65"/>
  <c r="AR201" i="65"/>
  <c r="AS201" i="65" s="1"/>
  <c r="U227" i="65"/>
  <c r="L227" i="65" s="1"/>
  <c r="M227" i="65"/>
  <c r="AR272" i="65"/>
  <c r="AS272" i="65" s="1"/>
  <c r="AP290" i="65"/>
  <c r="AO290" i="65"/>
  <c r="AO328" i="65"/>
  <c r="AP328" i="65"/>
  <c r="AR376" i="65"/>
  <c r="AS376" i="65" s="1"/>
  <c r="AR438" i="65"/>
  <c r="AS438" i="65" s="1"/>
  <c r="AO466" i="65"/>
  <c r="M466" i="65" s="1"/>
  <c r="AP466" i="65"/>
  <c r="AR470" i="65"/>
  <c r="AS470" i="65" s="1"/>
  <c r="M479" i="65"/>
  <c r="U479" i="65"/>
  <c r="AP542" i="65"/>
  <c r="AO542" i="65"/>
  <c r="U542" i="65" s="1"/>
  <c r="J64" i="14"/>
  <c r="A18" i="41"/>
  <c r="K95" i="6"/>
  <c r="L95" i="6" s="1"/>
  <c r="K87" i="6"/>
  <c r="L87" i="6" s="1"/>
  <c r="K15" i="6"/>
  <c r="L15" i="6" s="1"/>
  <c r="X28" i="4"/>
  <c r="Z28" i="4" s="1"/>
  <c r="I16" i="41"/>
  <c r="T27" i="63"/>
  <c r="P45" i="63" s="1"/>
  <c r="L59" i="58"/>
  <c r="M59" i="58" s="1"/>
  <c r="R59" i="58" s="1"/>
  <c r="S59" i="58" s="1"/>
  <c r="M12" i="65"/>
  <c r="AS138" i="65"/>
  <c r="AR165" i="65"/>
  <c r="AS165" i="65" s="1"/>
  <c r="S165" i="65" s="1"/>
  <c r="M173" i="65"/>
  <c r="AO181" i="65"/>
  <c r="U181" i="65" s="1"/>
  <c r="L181" i="65" s="1"/>
  <c r="K323" i="65"/>
  <c r="R328" i="65"/>
  <c r="S328" i="65"/>
  <c r="AP374" i="65"/>
  <c r="M374" i="65" s="1"/>
  <c r="AO406" i="65"/>
  <c r="AP406" i="65"/>
  <c r="AO435" i="65"/>
  <c r="AP435" i="65"/>
  <c r="AO634" i="65"/>
  <c r="AP634" i="65"/>
  <c r="V39" i="27"/>
  <c r="X39" i="27" s="1"/>
  <c r="U27" i="63"/>
  <c r="Q45" i="63" s="1"/>
  <c r="AO4" i="65"/>
  <c r="U4" i="65" s="1"/>
  <c r="AO43" i="65"/>
  <c r="U43" i="65" s="1"/>
  <c r="AR49" i="65"/>
  <c r="AS49" i="65" s="1"/>
  <c r="S49" i="65" s="1"/>
  <c r="AO53" i="65"/>
  <c r="M71" i="65"/>
  <c r="AR77" i="65"/>
  <c r="AS77" i="65" s="1"/>
  <c r="Q77" i="65" s="1"/>
  <c r="AO84" i="65"/>
  <c r="AP98" i="65"/>
  <c r="AO118" i="65"/>
  <c r="AO121" i="65"/>
  <c r="AO125" i="65"/>
  <c r="U125" i="65" s="1"/>
  <c r="AO149" i="65"/>
  <c r="U149" i="65" s="1"/>
  <c r="AO167" i="65"/>
  <c r="M181" i="65"/>
  <c r="AP186" i="65"/>
  <c r="AO186" i="65"/>
  <c r="U186" i="65" s="1"/>
  <c r="L186" i="65" s="1"/>
  <c r="P194" i="65"/>
  <c r="R219" i="65"/>
  <c r="AR493" i="65"/>
  <c r="AS493" i="65" s="1"/>
  <c r="P493" i="65" s="1"/>
  <c r="AN16" i="41"/>
  <c r="V17" i="27"/>
  <c r="X17" i="27" s="1"/>
  <c r="K71" i="6"/>
  <c r="L71" i="6" s="1"/>
  <c r="Q71" i="6" s="1"/>
  <c r="P27" i="27"/>
  <c r="P22" i="27" s="1"/>
  <c r="AR20" i="41"/>
  <c r="P26" i="4"/>
  <c r="K74" i="6"/>
  <c r="L74" i="6" s="1"/>
  <c r="K70" i="6"/>
  <c r="L70" i="6" s="1"/>
  <c r="K66" i="6"/>
  <c r="L66" i="6" s="1"/>
  <c r="K61" i="6"/>
  <c r="L61" i="6" s="1"/>
  <c r="K50" i="6"/>
  <c r="L50" i="6" s="1"/>
  <c r="K33" i="6"/>
  <c r="L33" i="6" s="1"/>
  <c r="K25" i="6"/>
  <c r="L25" i="6" s="1"/>
  <c r="K17" i="6"/>
  <c r="L17" i="6" s="1"/>
  <c r="K14" i="6"/>
  <c r="L14" i="6" s="1"/>
  <c r="K10" i="6"/>
  <c r="L10" i="6" s="1"/>
  <c r="AO18" i="65"/>
  <c r="U18" i="65" s="1"/>
  <c r="AP41" i="65"/>
  <c r="AP57" i="65"/>
  <c r="M57" i="65" s="1"/>
  <c r="AO95" i="65"/>
  <c r="U95" i="65" s="1"/>
  <c r="L95" i="65" s="1"/>
  <c r="AP114" i="65"/>
  <c r="P117" i="65"/>
  <c r="M149" i="65"/>
  <c r="AP216" i="65"/>
  <c r="M216" i="65" s="1"/>
  <c r="AP246" i="65"/>
  <c r="AO246" i="65"/>
  <c r="AO322" i="65"/>
  <c r="U322" i="65" s="1"/>
  <c r="L322" i="65" s="1"/>
  <c r="AP322" i="65"/>
  <c r="R330" i="65"/>
  <c r="AR373" i="65"/>
  <c r="AS373" i="65" s="1"/>
  <c r="AR430" i="65"/>
  <c r="AS430" i="65" s="1"/>
  <c r="AR451" i="65"/>
  <c r="AS451" i="65" s="1"/>
  <c r="AP463" i="65"/>
  <c r="M463" i="65" s="1"/>
  <c r="AP475" i="65"/>
  <c r="AO475" i="65"/>
  <c r="AO537" i="65"/>
  <c r="AP574" i="65"/>
  <c r="AO574" i="65"/>
  <c r="AR591" i="65"/>
  <c r="AS591" i="65" s="1"/>
  <c r="P591" i="65" s="1"/>
  <c r="AR177" i="65"/>
  <c r="AS177" i="65" s="1"/>
  <c r="AR189" i="65"/>
  <c r="AS189" i="65" s="1"/>
  <c r="S189" i="65" s="1"/>
  <c r="AR231" i="65"/>
  <c r="AS231" i="65" s="1"/>
  <c r="Q231" i="65" s="1"/>
  <c r="R259" i="65"/>
  <c r="AO271" i="65"/>
  <c r="U271" i="65" s="1"/>
  <c r="L271" i="65" s="1"/>
  <c r="AR279" i="65"/>
  <c r="AS279" i="65" s="1"/>
  <c r="AO298" i="65"/>
  <c r="AO307" i="65"/>
  <c r="L315" i="65"/>
  <c r="AR328" i="65"/>
  <c r="T331" i="65"/>
  <c r="AO337" i="65"/>
  <c r="U337" i="65" s="1"/>
  <c r="AR367" i="65"/>
  <c r="AP390" i="65"/>
  <c r="AP436" i="65"/>
  <c r="AR456" i="65"/>
  <c r="AS456" i="65" s="1"/>
  <c r="AP509" i="65"/>
  <c r="AO538" i="65"/>
  <c r="U538" i="65" s="1"/>
  <c r="M550" i="65"/>
  <c r="AR587" i="65"/>
  <c r="AS587" i="65" s="1"/>
  <c r="AR604" i="65"/>
  <c r="AS604" i="65" s="1"/>
  <c r="Q604" i="65" s="1"/>
  <c r="L734" i="65"/>
  <c r="M814" i="65"/>
  <c r="AP842" i="65"/>
  <c r="AO842" i="65"/>
  <c r="L264" i="65"/>
  <c r="M267" i="65"/>
  <c r="AO310" i="65"/>
  <c r="U310" i="65" s="1"/>
  <c r="U627" i="65"/>
  <c r="M627" i="65"/>
  <c r="AP687" i="65"/>
  <c r="AO687" i="65"/>
  <c r="T928" i="65"/>
  <c r="AR928" i="65"/>
  <c r="AS928" i="65" s="1"/>
  <c r="Q928" i="65" s="1"/>
  <c r="M1015" i="65"/>
  <c r="U1015" i="65"/>
  <c r="AR221" i="65"/>
  <c r="AS221" i="65" s="1"/>
  <c r="AP275" i="65"/>
  <c r="AO296" i="65"/>
  <c r="AR300" i="65"/>
  <c r="AS300" i="65" s="1"/>
  <c r="Q332" i="65"/>
  <c r="AO345" i="65"/>
  <c r="U345" i="65" s="1"/>
  <c r="L345" i="65" s="1"/>
  <c r="AP358" i="65"/>
  <c r="AP366" i="65"/>
  <c r="AO375" i="65"/>
  <c r="AO379" i="65"/>
  <c r="U379" i="65" s="1"/>
  <c r="L379" i="65" s="1"/>
  <c r="AP397" i="65"/>
  <c r="L412" i="65"/>
  <c r="AR458" i="65"/>
  <c r="AS458" i="65" s="1"/>
  <c r="R458" i="65" s="1"/>
  <c r="AP462" i="65"/>
  <c r="M462" i="65" s="1"/>
  <c r="AR471" i="65"/>
  <c r="AS471" i="65" s="1"/>
  <c r="P471" i="65" s="1"/>
  <c r="K471" i="65" s="1"/>
  <c r="AO480" i="65"/>
  <c r="AR482" i="65"/>
  <c r="AS482" i="65" s="1"/>
  <c r="AR512" i="65"/>
  <c r="AS512" i="65" s="1"/>
  <c r="AR517" i="65"/>
  <c r="AS517" i="65" s="1"/>
  <c r="AO518" i="65"/>
  <c r="U518" i="65" s="1"/>
  <c r="AO522" i="65"/>
  <c r="U522" i="65" s="1"/>
  <c r="L522" i="65" s="1"/>
  <c r="AR545" i="65"/>
  <c r="AS545" i="65" s="1"/>
  <c r="AO546" i="65"/>
  <c r="U546" i="65" s="1"/>
  <c r="AR556" i="65"/>
  <c r="AS556" i="65" s="1"/>
  <c r="Q556" i="65" s="1"/>
  <c r="AP571" i="65"/>
  <c r="R604" i="65"/>
  <c r="AR605" i="65"/>
  <c r="AS605" i="65" s="1"/>
  <c r="Q605" i="65" s="1"/>
  <c r="AP663" i="65"/>
  <c r="AO663" i="65"/>
  <c r="U663" i="65" s="1"/>
  <c r="P261" i="65"/>
  <c r="R307" i="65"/>
  <c r="T520" i="65"/>
  <c r="L566" i="65"/>
  <c r="AR601" i="65"/>
  <c r="AS601" i="65" s="1"/>
  <c r="AP624" i="65"/>
  <c r="AO624" i="65"/>
  <c r="AP632" i="65"/>
  <c r="AO632" i="65"/>
  <c r="AO637" i="65"/>
  <c r="AP637" i="65"/>
  <c r="AO645" i="65"/>
  <c r="AP645" i="65"/>
  <c r="U797" i="65"/>
  <c r="L797" i="65" s="1"/>
  <c r="M797" i="65"/>
  <c r="AP883" i="65"/>
  <c r="AO883" i="65"/>
  <c r="U943" i="65"/>
  <c r="AR172" i="65"/>
  <c r="AS172" i="65" s="1"/>
  <c r="AO198" i="65"/>
  <c r="AR236" i="65"/>
  <c r="AS236" i="65" s="1"/>
  <c r="Q236" i="65" s="1"/>
  <c r="AO251" i="65"/>
  <c r="AR271" i="65"/>
  <c r="AS271" i="65" s="1"/>
  <c r="AR298" i="65"/>
  <c r="P326" i="65"/>
  <c r="AO335" i="65"/>
  <c r="U335" i="65" s="1"/>
  <c r="AO359" i="65"/>
  <c r="AO363" i="65"/>
  <c r="AO367" i="65"/>
  <c r="AO398" i="65"/>
  <c r="AP414" i="65"/>
  <c r="M414" i="65" s="1"/>
  <c r="AR421" i="65"/>
  <c r="AS421" i="65" s="1"/>
  <c r="AP426" i="65"/>
  <c r="M426" i="65" s="1"/>
  <c r="AO440" i="65"/>
  <c r="U440" i="65" s="1"/>
  <c r="L440" i="65" s="1"/>
  <c r="AR442" i="65"/>
  <c r="AS442" i="65" s="1"/>
  <c r="AR459" i="65"/>
  <c r="AR495" i="65"/>
  <c r="AS495" i="65" s="1"/>
  <c r="P495" i="65" s="1"/>
  <c r="S496" i="65"/>
  <c r="AO504" i="65"/>
  <c r="AP507" i="65"/>
  <c r="AP511" i="65"/>
  <c r="AO523" i="65"/>
  <c r="AO548" i="65"/>
  <c r="AO553" i="65"/>
  <c r="AR588" i="65"/>
  <c r="AS588" i="65" s="1"/>
  <c r="Q588" i="65" s="1"/>
  <c r="AR593" i="65"/>
  <c r="AS593" i="65" s="1"/>
  <c r="P605" i="65"/>
  <c r="AO607" i="65"/>
  <c r="U607" i="65" s="1"/>
  <c r="AR613" i="65"/>
  <c r="AS613" i="65" s="1"/>
  <c r="AP703" i="65"/>
  <c r="AO703" i="65"/>
  <c r="U703" i="65" s="1"/>
  <c r="AP956" i="65"/>
  <c r="AO956" i="65"/>
  <c r="T1002" i="65"/>
  <c r="AR1002" i="65"/>
  <c r="AS1002" i="65" s="1"/>
  <c r="R331" i="65"/>
  <c r="S446" i="65"/>
  <c r="L500" i="65"/>
  <c r="M650" i="65"/>
  <c r="AP858" i="65"/>
  <c r="AO858" i="65"/>
  <c r="U858" i="65" s="1"/>
  <c r="L858" i="65" s="1"/>
  <c r="U944" i="65"/>
  <c r="AP1010" i="65"/>
  <c r="AO1010" i="65"/>
  <c r="AP1021" i="65"/>
  <c r="AO1021" i="65"/>
  <c r="AR658" i="65"/>
  <c r="AS658" i="65" s="1"/>
  <c r="L712" i="65"/>
  <c r="AR754" i="65"/>
  <c r="AR778" i="65"/>
  <c r="AS778" i="65" s="1"/>
  <c r="AR809" i="65"/>
  <c r="AS809" i="65" s="1"/>
  <c r="AR893" i="65"/>
  <c r="AS893" i="65" s="1"/>
  <c r="AR896" i="65"/>
  <c r="AS896" i="65" s="1"/>
  <c r="M924" i="65"/>
  <c r="AR936" i="65"/>
  <c r="AS936" i="65" s="1"/>
  <c r="AR950" i="65"/>
  <c r="AS950" i="65" s="1"/>
  <c r="AR961" i="65"/>
  <c r="AS961" i="65" s="1"/>
  <c r="AR995" i="65"/>
  <c r="AS995" i="65" s="1"/>
  <c r="AO1000" i="65"/>
  <c r="AR1009" i="65"/>
  <c r="AS1009" i="65" s="1"/>
  <c r="U1013" i="65"/>
  <c r="AR619" i="65"/>
  <c r="AS619" i="65" s="1"/>
  <c r="AR626" i="65"/>
  <c r="AS626" i="65" s="1"/>
  <c r="AR674" i="65"/>
  <c r="AS674" i="65" s="1"/>
  <c r="AR721" i="65"/>
  <c r="AS721" i="65" s="1"/>
  <c r="P721" i="65" s="1"/>
  <c r="AO725" i="65"/>
  <c r="U725" i="65" s="1"/>
  <c r="L725" i="65" s="1"/>
  <c r="AO732" i="65"/>
  <c r="U732" i="65" s="1"/>
  <c r="L732" i="65" s="1"/>
  <c r="AR737" i="65"/>
  <c r="AS737" i="65" s="1"/>
  <c r="L746" i="65"/>
  <c r="AR750" i="65"/>
  <c r="AS750" i="65" s="1"/>
  <c r="AO763" i="65"/>
  <c r="U763" i="65" s="1"/>
  <c r="L763" i="65" s="1"/>
  <c r="AP767" i="65"/>
  <c r="M800" i="65"/>
  <c r="AO812" i="65"/>
  <c r="AR833" i="65"/>
  <c r="AS833" i="65" s="1"/>
  <c r="P833" i="65" s="1"/>
  <c r="AO835" i="65"/>
  <c r="U835" i="65" s="1"/>
  <c r="AP848" i="65"/>
  <c r="M848" i="65" s="1"/>
  <c r="AP854" i="65"/>
  <c r="AR855" i="65"/>
  <c r="AS855" i="65" s="1"/>
  <c r="AO857" i="65"/>
  <c r="M857" i="65" s="1"/>
  <c r="AR858" i="65"/>
  <c r="AS858" i="65" s="1"/>
  <c r="AP909" i="65"/>
  <c r="M909" i="65" s="1"/>
  <c r="AR917" i="65"/>
  <c r="AS917" i="65" s="1"/>
  <c r="AO925" i="65"/>
  <c r="AR956" i="65"/>
  <c r="AS956" i="65" s="1"/>
  <c r="AO959" i="65"/>
  <c r="AO972" i="65"/>
  <c r="AO980" i="65"/>
  <c r="U980" i="65" s="1"/>
  <c r="AO983" i="65"/>
  <c r="AO1004" i="65"/>
  <c r="AP1005" i="65"/>
  <c r="M1005" i="65" s="1"/>
  <c r="AP1016" i="65"/>
  <c r="M1016" i="65" s="1"/>
  <c r="S770" i="65"/>
  <c r="AO819" i="65"/>
  <c r="U819" i="65" s="1"/>
  <c r="AO846" i="65"/>
  <c r="U846" i="65" s="1"/>
  <c r="L846" i="65" s="1"/>
  <c r="AO926" i="65"/>
  <c r="AR938" i="65"/>
  <c r="AS938" i="65" s="1"/>
  <c r="AM946" i="65"/>
  <c r="S946" i="65" s="1"/>
  <c r="AM955" i="65"/>
  <c r="AO994" i="65"/>
  <c r="AO1001" i="65"/>
  <c r="AO682" i="65"/>
  <c r="AO692" i="65"/>
  <c r="AO704" i="65"/>
  <c r="AP730" i="65"/>
  <c r="M730" i="65" s="1"/>
  <c r="AP746" i="65"/>
  <c r="AR751" i="65"/>
  <c r="AS751" i="65" s="1"/>
  <c r="AP757" i="65"/>
  <c r="AR850" i="65"/>
  <c r="AS850" i="65" s="1"/>
  <c r="AP867" i="65"/>
  <c r="AP877" i="65"/>
  <c r="M877" i="65" s="1"/>
  <c r="AO882" i="65"/>
  <c r="U882" i="65" s="1"/>
  <c r="AR894" i="65"/>
  <c r="AS894" i="65" s="1"/>
  <c r="AP910" i="65"/>
  <c r="M910" i="65" s="1"/>
  <c r="M1017" i="65"/>
  <c r="M695" i="65"/>
  <c r="Q721" i="65"/>
  <c r="AR945" i="65"/>
  <c r="AS945" i="65" s="1"/>
  <c r="AR949" i="65"/>
  <c r="AS949" i="65" s="1"/>
  <c r="M950" i="65"/>
  <c r="M976" i="65"/>
  <c r="AO984" i="65"/>
  <c r="AO1009" i="65"/>
  <c r="AR1012" i="65"/>
  <c r="AS1012" i="65" s="1"/>
  <c r="AR653" i="65"/>
  <c r="AS653" i="65" s="1"/>
  <c r="AR697" i="65"/>
  <c r="AS697" i="65" s="1"/>
  <c r="AR700" i="65"/>
  <c r="AS700" i="65" s="1"/>
  <c r="AR749" i="65"/>
  <c r="AS749" i="65" s="1"/>
  <c r="AR812" i="65"/>
  <c r="AS812" i="65" s="1"/>
  <c r="U838" i="65"/>
  <c r="L838" i="65" s="1"/>
  <c r="AR843" i="65"/>
  <c r="AS843" i="65" s="1"/>
  <c r="L889" i="65"/>
  <c r="M936" i="65"/>
  <c r="AR1008" i="65"/>
  <c r="AS1008" i="65" s="1"/>
  <c r="AP1014" i="65"/>
  <c r="M1014" i="65" s="1"/>
  <c r="L694" i="65"/>
  <c r="AR772" i="65"/>
  <c r="AS772" i="65" s="1"/>
  <c r="AR796" i="65"/>
  <c r="AS796" i="65" s="1"/>
  <c r="AR805" i="65"/>
  <c r="AS805" i="65" s="1"/>
  <c r="P807" i="65"/>
  <c r="AR877" i="65"/>
  <c r="AS877" i="65" s="1"/>
  <c r="AR898" i="65"/>
  <c r="AS898" i="65" s="1"/>
  <c r="M941" i="65"/>
  <c r="AR943" i="65"/>
  <c r="AS943" i="65" s="1"/>
  <c r="M969" i="65"/>
  <c r="M49" i="58"/>
  <c r="P49" i="58" s="1"/>
  <c r="E28" i="53"/>
  <c r="E29" i="53" s="1"/>
  <c r="E30" i="53" s="1"/>
  <c r="E31" i="53" s="1"/>
  <c r="E32" i="53" s="1"/>
  <c r="E33" i="53" s="1"/>
  <c r="E34" i="53" s="1"/>
  <c r="E35" i="53" s="1"/>
  <c r="E36" i="53" s="1"/>
  <c r="E37" i="53" s="1"/>
  <c r="E38" i="53" s="1"/>
  <c r="E39" i="53" s="1"/>
  <c r="E40" i="53" s="1"/>
  <c r="E41" i="53" s="1"/>
  <c r="E42" i="53" s="1"/>
  <c r="E43" i="53" s="1"/>
  <c r="E44" i="53" s="1"/>
  <c r="E45" i="53" s="1"/>
  <c r="AL36" i="50"/>
  <c r="AL38" i="50"/>
  <c r="AK36" i="50"/>
  <c r="AL33" i="50"/>
  <c r="AL30" i="50"/>
  <c r="AK34" i="50"/>
  <c r="AL40" i="50"/>
  <c r="AK33" i="50"/>
  <c r="AK37" i="50"/>
  <c r="AK35" i="50"/>
  <c r="AL31" i="50"/>
  <c r="AL34" i="50"/>
  <c r="AK38" i="50"/>
  <c r="AL35" i="50"/>
  <c r="AR19" i="65"/>
  <c r="AS19" i="65" s="1"/>
  <c r="P19" i="65" s="1"/>
  <c r="T19" i="65"/>
  <c r="M30" i="65"/>
  <c r="U30" i="65"/>
  <c r="AQ19" i="41"/>
  <c r="AP19" i="41"/>
  <c r="E145" i="41"/>
  <c r="AR26" i="41"/>
  <c r="AP26" i="41"/>
  <c r="I26" i="41"/>
  <c r="AQ23" i="41"/>
  <c r="AP23" i="41"/>
  <c r="AU15" i="41"/>
  <c r="I15" i="41"/>
  <c r="AP27" i="41"/>
  <c r="AQ27" i="41"/>
  <c r="I14" i="41"/>
  <c r="AU14" i="41"/>
  <c r="L25" i="63"/>
  <c r="K25" i="63"/>
  <c r="L10" i="63"/>
  <c r="U8" i="63"/>
  <c r="Q35" i="63" s="1"/>
  <c r="T8" i="63"/>
  <c r="AP81" i="65"/>
  <c r="AO81" i="65"/>
  <c r="U178" i="65"/>
  <c r="L178" i="65" s="1"/>
  <c r="M178" i="65"/>
  <c r="K65" i="6"/>
  <c r="L65" i="6" s="1"/>
  <c r="H25" i="41"/>
  <c r="K86" i="6"/>
  <c r="L86" i="6" s="1"/>
  <c r="O70" i="6"/>
  <c r="M19" i="65"/>
  <c r="AP70" i="65"/>
  <c r="AO70" i="65"/>
  <c r="U70" i="65" s="1"/>
  <c r="L70" i="65" s="1"/>
  <c r="AP101" i="65"/>
  <c r="AO101" i="65"/>
  <c r="U101" i="65" s="1"/>
  <c r="L101" i="65" s="1"/>
  <c r="AR111" i="65"/>
  <c r="AS111" i="65" s="1"/>
  <c r="AP122" i="65"/>
  <c r="AO122" i="65"/>
  <c r="AM148" i="65"/>
  <c r="S148" i="65" s="1"/>
  <c r="AR148" i="65"/>
  <c r="AS148" i="65" s="1"/>
  <c r="Q148" i="65" s="1"/>
  <c r="AO169" i="65"/>
  <c r="U169" i="65" s="1"/>
  <c r="AP169" i="65"/>
  <c r="I13" i="41"/>
  <c r="P44" i="27"/>
  <c r="H21" i="41"/>
  <c r="R3" i="4"/>
  <c r="K58" i="6"/>
  <c r="L58" i="6" s="1"/>
  <c r="K38" i="6"/>
  <c r="L38" i="6" s="1"/>
  <c r="M35" i="6"/>
  <c r="K31" i="6"/>
  <c r="L31" i="6" s="1"/>
  <c r="K22" i="6"/>
  <c r="L22" i="6" s="1"/>
  <c r="K18" i="6"/>
  <c r="L18" i="6" s="1"/>
  <c r="F74" i="31"/>
  <c r="L12" i="65"/>
  <c r="R42" i="65"/>
  <c r="AM54" i="65"/>
  <c r="AR54" i="65"/>
  <c r="AS54" i="65" s="1"/>
  <c r="Q54" i="65" s="1"/>
  <c r="AO58" i="65"/>
  <c r="U58" i="65" s="1"/>
  <c r="AP58" i="65"/>
  <c r="M58" i="65" s="1"/>
  <c r="L91" i="65"/>
  <c r="AR93" i="65"/>
  <c r="AS93" i="65" s="1"/>
  <c r="M112" i="65"/>
  <c r="AO157" i="65"/>
  <c r="U157" i="65" s="1"/>
  <c r="L157" i="65" s="1"/>
  <c r="AP157" i="65"/>
  <c r="M166" i="65"/>
  <c r="AP380" i="65"/>
  <c r="AO380" i="65"/>
  <c r="K24" i="63"/>
  <c r="U11" i="63"/>
  <c r="Q38" i="63" s="1"/>
  <c r="Q33" i="65"/>
  <c r="L35" i="65"/>
  <c r="AS41" i="65"/>
  <c r="M43" i="65"/>
  <c r="AO50" i="65"/>
  <c r="M50" i="65" s="1"/>
  <c r="AR65" i="65"/>
  <c r="AS65" i="65" s="1"/>
  <c r="R82" i="65"/>
  <c r="S82" i="65"/>
  <c r="M106" i="65"/>
  <c r="R135" i="65"/>
  <c r="S135" i="65"/>
  <c r="J135" i="65" s="1"/>
  <c r="AR175" i="65"/>
  <c r="AS175" i="65" s="1"/>
  <c r="I27" i="41"/>
  <c r="A30" i="41"/>
  <c r="T7" i="63"/>
  <c r="AO8" i="65"/>
  <c r="U19" i="65"/>
  <c r="P27" i="65"/>
  <c r="AR28" i="65"/>
  <c r="AS28" i="65" s="1"/>
  <c r="L57" i="65"/>
  <c r="AP59" i="65"/>
  <c r="AO59" i="65"/>
  <c r="Q82" i="65"/>
  <c r="L89" i="65"/>
  <c r="AP104" i="65"/>
  <c r="AO104" i="65"/>
  <c r="T138" i="65"/>
  <c r="L138" i="65" s="1"/>
  <c r="P138" i="65"/>
  <c r="S157" i="65"/>
  <c r="AP236" i="65"/>
  <c r="AO236" i="65"/>
  <c r="S275" i="65"/>
  <c r="R275" i="65"/>
  <c r="K275" i="65" s="1"/>
  <c r="X45" i="4"/>
  <c r="Z45" i="4" s="1"/>
  <c r="E146" i="41"/>
  <c r="AP26" i="65"/>
  <c r="M26" i="65" s="1"/>
  <c r="AO42" i="65"/>
  <c r="AP68" i="65"/>
  <c r="AO68" i="65"/>
  <c r="AP128" i="65"/>
  <c r="M128" i="65" s="1"/>
  <c r="AO146" i="65"/>
  <c r="AP146" i="65"/>
  <c r="AR149" i="65"/>
  <c r="AS149" i="65" s="1"/>
  <c r="AP228" i="65"/>
  <c r="AO228" i="65"/>
  <c r="A104" i="41"/>
  <c r="K56" i="6"/>
  <c r="L56" i="6" s="1"/>
  <c r="P6" i="27"/>
  <c r="P18" i="4"/>
  <c r="R24" i="4"/>
  <c r="R19" i="4" s="1"/>
  <c r="K96" i="6"/>
  <c r="L96" i="6" s="1"/>
  <c r="K88" i="6"/>
  <c r="L88" i="6" s="1"/>
  <c r="K85" i="6"/>
  <c r="L85" i="6" s="1"/>
  <c r="K77" i="6"/>
  <c r="L77" i="6" s="1"/>
  <c r="Q77" i="6" s="1"/>
  <c r="K68" i="6"/>
  <c r="L68" i="6" s="1"/>
  <c r="K45" i="6"/>
  <c r="L45" i="6" s="1"/>
  <c r="K41" i="6"/>
  <c r="L41" i="6" s="1"/>
  <c r="K21" i="6"/>
  <c r="L21" i="6" s="1"/>
  <c r="AO9" i="65"/>
  <c r="U9" i="65" s="1"/>
  <c r="AO24" i="65"/>
  <c r="M24" i="65" s="1"/>
  <c r="AO33" i="65"/>
  <c r="P77" i="65"/>
  <c r="R117" i="65"/>
  <c r="S117" i="65"/>
  <c r="U154" i="65"/>
  <c r="L154" i="65" s="1"/>
  <c r="M154" i="65"/>
  <c r="AO265" i="65"/>
  <c r="AP265" i="65"/>
  <c r="K28" i="6"/>
  <c r="L28" i="6" s="1"/>
  <c r="K62" i="6"/>
  <c r="L62" i="6" s="1"/>
  <c r="K55" i="6"/>
  <c r="L55" i="6" s="1"/>
  <c r="K20" i="6"/>
  <c r="L20" i="6" s="1"/>
  <c r="K28" i="63"/>
  <c r="U13" i="65"/>
  <c r="AO46" i="65"/>
  <c r="AP51" i="65"/>
  <c r="AO51" i="65"/>
  <c r="P103" i="65"/>
  <c r="T103" i="65"/>
  <c r="M125" i="65"/>
  <c r="U139" i="65"/>
  <c r="M139" i="65"/>
  <c r="AR141" i="65"/>
  <c r="AS141" i="65" s="1"/>
  <c r="AR173" i="65"/>
  <c r="AS173" i="65" s="1"/>
  <c r="S173" i="65" s="1"/>
  <c r="AP219" i="65"/>
  <c r="AO219" i="65"/>
  <c r="P197" i="65"/>
  <c r="AR234" i="65"/>
  <c r="AS234" i="65" s="1"/>
  <c r="S279" i="65"/>
  <c r="R279" i="65"/>
  <c r="P322" i="65"/>
  <c r="Q322" i="65"/>
  <c r="AM335" i="65"/>
  <c r="S335" i="65" s="1"/>
  <c r="AR335" i="65"/>
  <c r="AS335" i="65" s="1"/>
  <c r="P335" i="65" s="1"/>
  <c r="T362" i="65"/>
  <c r="AR362" i="65"/>
  <c r="AS362" i="65" s="1"/>
  <c r="AO60" i="65"/>
  <c r="U60" i="65" s="1"/>
  <c r="M62" i="65"/>
  <c r="S66" i="65"/>
  <c r="AR74" i="65"/>
  <c r="AS74" i="65" s="1"/>
  <c r="AP75" i="65"/>
  <c r="M75" i="65" s="1"/>
  <c r="AR90" i="65"/>
  <c r="AS90" i="65" s="1"/>
  <c r="AP91" i="65"/>
  <c r="M91" i="65" s="1"/>
  <c r="AP103" i="65"/>
  <c r="M103" i="65" s="1"/>
  <c r="AP119" i="65"/>
  <c r="M119" i="65" s="1"/>
  <c r="AO134" i="65"/>
  <c r="AP136" i="65"/>
  <c r="M136" i="65" s="1"/>
  <c r="AO145" i="65"/>
  <c r="L149" i="65"/>
  <c r="AR151" i="65"/>
  <c r="AS151" i="65" s="1"/>
  <c r="AR183" i="65"/>
  <c r="AS183" i="65" s="1"/>
  <c r="AP192" i="65"/>
  <c r="M192" i="65" s="1"/>
  <c r="AR193" i="65"/>
  <c r="AS193" i="65" s="1"/>
  <c r="L194" i="65"/>
  <c r="AP205" i="65"/>
  <c r="M205" i="65" s="1"/>
  <c r="M207" i="65"/>
  <c r="AM215" i="65"/>
  <c r="R215" i="65" s="1"/>
  <c r="AP259" i="65"/>
  <c r="AO259" i="65"/>
  <c r="U259" i="65" s="1"/>
  <c r="L259" i="65" s="1"/>
  <c r="R263" i="65"/>
  <c r="S280" i="65"/>
  <c r="T283" i="65"/>
  <c r="P283" i="65"/>
  <c r="AO295" i="65"/>
  <c r="U295" i="65" s="1"/>
  <c r="L295" i="65" s="1"/>
  <c r="AP295" i="65"/>
  <c r="AR315" i="65"/>
  <c r="AS315" i="65" s="1"/>
  <c r="AO334" i="65"/>
  <c r="AP334" i="65"/>
  <c r="AP543" i="65"/>
  <c r="AO543" i="65"/>
  <c r="U543" i="65" s="1"/>
  <c r="AR546" i="65"/>
  <c r="AS546" i="65" s="1"/>
  <c r="AO67" i="65"/>
  <c r="L72" i="65"/>
  <c r="AO88" i="65"/>
  <c r="Q92" i="65"/>
  <c r="AO94" i="65"/>
  <c r="P113" i="65"/>
  <c r="M114" i="65"/>
  <c r="M130" i="65"/>
  <c r="P172" i="65"/>
  <c r="AS191" i="65"/>
  <c r="S191" i="65" s="1"/>
  <c r="U199" i="65"/>
  <c r="L199" i="65" s="1"/>
  <c r="AO213" i="65"/>
  <c r="AP213" i="65"/>
  <c r="AP215" i="65"/>
  <c r="AO215" i="65"/>
  <c r="AO263" i="65"/>
  <c r="AP263" i="65"/>
  <c r="AP272" i="65"/>
  <c r="AO272" i="65"/>
  <c r="AP283" i="65"/>
  <c r="AO283" i="65"/>
  <c r="AO288" i="65"/>
  <c r="U288" i="65" s="1"/>
  <c r="L288" i="65" s="1"/>
  <c r="AP288" i="65"/>
  <c r="AR333" i="65"/>
  <c r="AS333" i="65" s="1"/>
  <c r="AP340" i="65"/>
  <c r="AO340" i="65"/>
  <c r="AO344" i="65"/>
  <c r="AP344" i="65"/>
  <c r="AP408" i="65"/>
  <c r="AO408" i="65"/>
  <c r="AP77" i="65"/>
  <c r="M77" i="65" s="1"/>
  <c r="P87" i="65"/>
  <c r="AR95" i="65"/>
  <c r="AS95" i="65" s="1"/>
  <c r="Q103" i="65"/>
  <c r="P148" i="65"/>
  <c r="AP160" i="65"/>
  <c r="AR198" i="65"/>
  <c r="AS198" i="65" s="1"/>
  <c r="AR207" i="65"/>
  <c r="AS207" i="65" s="1"/>
  <c r="AM210" i="65"/>
  <c r="AR210" i="65"/>
  <c r="AS210" i="65" s="1"/>
  <c r="S256" i="65"/>
  <c r="AP289" i="65"/>
  <c r="AO289" i="65"/>
  <c r="T333" i="65"/>
  <c r="AO133" i="65"/>
  <c r="U133" i="65" s="1"/>
  <c r="AO137" i="65"/>
  <c r="U137" i="65" s="1"/>
  <c r="AO142" i="65"/>
  <c r="U142" i="65" s="1"/>
  <c r="L142" i="65" s="1"/>
  <c r="AO144" i="65"/>
  <c r="M202" i="65"/>
  <c r="AP208" i="65"/>
  <c r="AO208" i="65"/>
  <c r="L211" i="65"/>
  <c r="AR226" i="65"/>
  <c r="AS226" i="65" s="1"/>
  <c r="AM231" i="65"/>
  <c r="R231" i="65" s="1"/>
  <c r="R332" i="65"/>
  <c r="S332" i="65"/>
  <c r="L337" i="65"/>
  <c r="AR58" i="65"/>
  <c r="AS58" i="65" s="1"/>
  <c r="AP61" i="65"/>
  <c r="AP74" i="65"/>
  <c r="AO79" i="65"/>
  <c r="AP87" i="65"/>
  <c r="M87" i="65" s="1"/>
  <c r="AO99" i="65"/>
  <c r="U99" i="65" s="1"/>
  <c r="L99" i="65" s="1"/>
  <c r="AR100" i="65"/>
  <c r="AS100" i="65" s="1"/>
  <c r="AO113" i="65"/>
  <c r="AR114" i="65"/>
  <c r="AS114" i="65" s="1"/>
  <c r="AR130" i="65"/>
  <c r="AS130" i="65" s="1"/>
  <c r="AO162" i="65"/>
  <c r="U162" i="65" s="1"/>
  <c r="L162" i="65" s="1"/>
  <c r="AO170" i="65"/>
  <c r="AP175" i="65"/>
  <c r="AO177" i="65"/>
  <c r="AO185" i="65"/>
  <c r="U185" i="65" s="1"/>
  <c r="L185" i="65" s="1"/>
  <c r="AO193" i="65"/>
  <c r="U193" i="65" s="1"/>
  <c r="AR206" i="65"/>
  <c r="AS206" i="65" s="1"/>
  <c r="AO231" i="65"/>
  <c r="U231" i="65" s="1"/>
  <c r="L231" i="65" s="1"/>
  <c r="AP231" i="65"/>
  <c r="AP257" i="65"/>
  <c r="AO257" i="65"/>
  <c r="T344" i="65"/>
  <c r="AR344" i="65"/>
  <c r="AS344" i="65" s="1"/>
  <c r="AR386" i="65"/>
  <c r="AS386" i="65" s="1"/>
  <c r="U73" i="65"/>
  <c r="AM84" i="65"/>
  <c r="AP151" i="65"/>
  <c r="AO153" i="65"/>
  <c r="AP183" i="65"/>
  <c r="M183" i="65" s="1"/>
  <c r="AO214" i="65"/>
  <c r="U214" i="65" s="1"/>
  <c r="L214" i="65" s="1"/>
  <c r="AR223" i="65"/>
  <c r="AS223" i="65" s="1"/>
  <c r="AO224" i="65"/>
  <c r="U224" i="65" s="1"/>
  <c r="L224" i="65" s="1"/>
  <c r="AP224" i="65"/>
  <c r="AP235" i="65"/>
  <c r="AO235" i="65"/>
  <c r="U235" i="65" s="1"/>
  <c r="L235" i="65" s="1"/>
  <c r="AR240" i="65"/>
  <c r="AS240" i="65" s="1"/>
  <c r="P240" i="65" s="1"/>
  <c r="P256" i="65"/>
  <c r="AP299" i="65"/>
  <c r="AO299" i="65"/>
  <c r="U299" i="65" s="1"/>
  <c r="L299" i="65" s="1"/>
  <c r="AO302" i="65"/>
  <c r="AP302" i="65"/>
  <c r="P329" i="65"/>
  <c r="AR329" i="65"/>
  <c r="P332" i="65"/>
  <c r="M337" i="65"/>
  <c r="AP399" i="65"/>
  <c r="AO399" i="65"/>
  <c r="U399" i="65" s="1"/>
  <c r="L399" i="65" s="1"/>
  <c r="AP407" i="65"/>
  <c r="AO407" i="65"/>
  <c r="U428" i="65"/>
  <c r="L428" i="65" s="1"/>
  <c r="AP513" i="65"/>
  <c r="AO513" i="65"/>
  <c r="AP549" i="65"/>
  <c r="AO549" i="65"/>
  <c r="AR202" i="65"/>
  <c r="AS202" i="65" s="1"/>
  <c r="AO226" i="65"/>
  <c r="AR232" i="65"/>
  <c r="AS232" i="65" s="1"/>
  <c r="R232" i="65" s="1"/>
  <c r="AP233" i="65"/>
  <c r="AP248" i="65"/>
  <c r="M248" i="65" s="1"/>
  <c r="L258" i="65"/>
  <c r="AR290" i="65"/>
  <c r="AS290" i="65" s="1"/>
  <c r="AO291" i="65"/>
  <c r="AP297" i="65"/>
  <c r="M297" i="65" s="1"/>
  <c r="AP304" i="65"/>
  <c r="M304" i="65" s="1"/>
  <c r="AR311" i="65"/>
  <c r="AS311" i="65" s="1"/>
  <c r="AO318" i="65"/>
  <c r="P324" i="65"/>
  <c r="AP330" i="65"/>
  <c r="AO339" i="65"/>
  <c r="U339" i="65" s="1"/>
  <c r="AO353" i="65"/>
  <c r="AR360" i="65"/>
  <c r="AS360" i="65" s="1"/>
  <c r="Q360" i="65" s="1"/>
  <c r="AP383" i="65"/>
  <c r="AO383" i="65"/>
  <c r="AR422" i="65"/>
  <c r="AS422" i="65" s="1"/>
  <c r="M443" i="65"/>
  <c r="AP455" i="65"/>
  <c r="AO455" i="65"/>
  <c r="U455" i="65" s="1"/>
  <c r="L455" i="65" s="1"/>
  <c r="AO493" i="65"/>
  <c r="AP493" i="65"/>
  <c r="M544" i="65"/>
  <c r="M567" i="65"/>
  <c r="U567" i="65"/>
  <c r="L567" i="65" s="1"/>
  <c r="L275" i="65"/>
  <c r="L282" i="65"/>
  <c r="P290" i="65"/>
  <c r="AS298" i="65"/>
  <c r="R298" i="65" s="1"/>
  <c r="L304" i="65"/>
  <c r="AP312" i="65"/>
  <c r="M312" i="65" s="1"/>
  <c r="M320" i="65"/>
  <c r="R324" i="65"/>
  <c r="R325" i="65"/>
  <c r="S326" i="65"/>
  <c r="P327" i="65"/>
  <c r="Q328" i="65"/>
  <c r="AO336" i="65"/>
  <c r="U336" i="65" s="1"/>
  <c r="AP346" i="65"/>
  <c r="M346" i="65" s="1"/>
  <c r="AR347" i="65"/>
  <c r="AS347" i="65" s="1"/>
  <c r="AP365" i="65"/>
  <c r="P368" i="65"/>
  <c r="L375" i="65"/>
  <c r="AP423" i="65"/>
  <c r="AO423" i="65"/>
  <c r="U423" i="65" s="1"/>
  <c r="L423" i="65" s="1"/>
  <c r="M431" i="65"/>
  <c r="U431" i="65"/>
  <c r="M522" i="65"/>
  <c r="AR537" i="65"/>
  <c r="AS537" i="65" s="1"/>
  <c r="AP545" i="65"/>
  <c r="AO545" i="65"/>
  <c r="AP551" i="65"/>
  <c r="AO551" i="65"/>
  <c r="U551" i="65" s="1"/>
  <c r="S303" i="65"/>
  <c r="K331" i="65"/>
  <c r="AR383" i="65"/>
  <c r="AS383" i="65" s="1"/>
  <c r="AR384" i="65"/>
  <c r="AS384" i="65" s="1"/>
  <c r="AM384" i="65"/>
  <c r="R384" i="65" s="1"/>
  <c r="AO405" i="65"/>
  <c r="U405" i="65" s="1"/>
  <c r="L405" i="65" s="1"/>
  <c r="AP405" i="65"/>
  <c r="AO413" i="65"/>
  <c r="AP413" i="65"/>
  <c r="AP240" i="65"/>
  <c r="AR248" i="65"/>
  <c r="AS248" i="65" s="1"/>
  <c r="AR250" i="65"/>
  <c r="AS250" i="65" s="1"/>
  <c r="AP256" i="65"/>
  <c r="M256" i="65" s="1"/>
  <c r="L280" i="65"/>
  <c r="AO292" i="65"/>
  <c r="AR304" i="65"/>
  <c r="AS304" i="65" s="1"/>
  <c r="P304" i="65" s="1"/>
  <c r="AO305" i="65"/>
  <c r="Q325" i="65"/>
  <c r="J325" i="65" s="1"/>
  <c r="P330" i="65"/>
  <c r="AR330" i="65"/>
  <c r="AR355" i="65"/>
  <c r="AS355" i="65" s="1"/>
  <c r="S392" i="65"/>
  <c r="J392" i="65" s="1"/>
  <c r="L422" i="65"/>
  <c r="S423" i="65"/>
  <c r="AP432" i="65"/>
  <c r="AO432" i="65"/>
  <c r="T446" i="65"/>
  <c r="P446" i="65"/>
  <c r="AP476" i="65"/>
  <c r="AO476" i="65"/>
  <c r="U476" i="65" s="1"/>
  <c r="L476" i="65" s="1"/>
  <c r="P478" i="65"/>
  <c r="T480" i="65"/>
  <c r="L480" i="65" s="1"/>
  <c r="P480" i="65"/>
  <c r="AR529" i="65"/>
  <c r="AS529" i="65" s="1"/>
  <c r="M538" i="65"/>
  <c r="L232" i="65"/>
  <c r="M240" i="65"/>
  <c r="M275" i="65"/>
  <c r="R291" i="65"/>
  <c r="P293" i="65"/>
  <c r="S307" i="65"/>
  <c r="M352" i="65"/>
  <c r="AS367" i="65"/>
  <c r="L368" i="65"/>
  <c r="AO382" i="65"/>
  <c r="AR394" i="65"/>
  <c r="AS394" i="65" s="1"/>
  <c r="AP395" i="65"/>
  <c r="AO395" i="65"/>
  <c r="AR402" i="65"/>
  <c r="AS402" i="65" s="1"/>
  <c r="AP403" i="65"/>
  <c r="AO403" i="65"/>
  <c r="AP424" i="65"/>
  <c r="AO424" i="65"/>
  <c r="L473" i="65"/>
  <c r="R517" i="65"/>
  <c r="K517" i="65" s="1"/>
  <c r="AS525" i="65"/>
  <c r="AP547" i="65"/>
  <c r="AO547" i="65"/>
  <c r="U547" i="65" s="1"/>
  <c r="AR550" i="65"/>
  <c r="AS550" i="65" s="1"/>
  <c r="M232" i="65"/>
  <c r="AR235" i="65"/>
  <c r="AS235" i="65" s="1"/>
  <c r="L254" i="65"/>
  <c r="AR260" i="65"/>
  <c r="AS260" i="65" s="1"/>
  <c r="L267" i="65"/>
  <c r="L278" i="65"/>
  <c r="AR287" i="65"/>
  <c r="AS287" i="65" s="1"/>
  <c r="R288" i="65"/>
  <c r="AR299" i="65"/>
  <c r="AS299" i="65" s="1"/>
  <c r="R303" i="65"/>
  <c r="AR306" i="65"/>
  <c r="AS306" i="65" s="1"/>
  <c r="L310" i="65"/>
  <c r="AR312" i="65"/>
  <c r="AS312" i="65" s="1"/>
  <c r="AR322" i="65"/>
  <c r="AR327" i="65"/>
  <c r="M345" i="65"/>
  <c r="P375" i="65"/>
  <c r="P378" i="65"/>
  <c r="P421" i="65"/>
  <c r="S537" i="65"/>
  <c r="AR561" i="65"/>
  <c r="AS561" i="65" s="1"/>
  <c r="P462" i="65"/>
  <c r="AS483" i="65"/>
  <c r="S506" i="65"/>
  <c r="L527" i="65"/>
  <c r="AP631" i="65"/>
  <c r="AO631" i="65"/>
  <c r="U631" i="65" s="1"/>
  <c r="AP774" i="65"/>
  <c r="AO774" i="65"/>
  <c r="U774" i="65" s="1"/>
  <c r="L774" i="65" s="1"/>
  <c r="AO389" i="65"/>
  <c r="M389" i="65" s="1"/>
  <c r="P394" i="65"/>
  <c r="AP442" i="65"/>
  <c r="M442" i="65" s="1"/>
  <c r="AP449" i="65"/>
  <c r="M449" i="65" s="1"/>
  <c r="AO452" i="65"/>
  <c r="AO456" i="65"/>
  <c r="L489" i="65"/>
  <c r="L491" i="65"/>
  <c r="R506" i="65"/>
  <c r="AR509" i="65"/>
  <c r="AS509" i="65" s="1"/>
  <c r="AR528" i="65"/>
  <c r="AS528" i="65" s="1"/>
  <c r="AP536" i="65"/>
  <c r="M536" i="65" s="1"/>
  <c r="AR541" i="65"/>
  <c r="AS541" i="65" s="1"/>
  <c r="AP556" i="65"/>
  <c r="AO556" i="65"/>
  <c r="U556" i="65" s="1"/>
  <c r="AP557" i="65"/>
  <c r="M557" i="65" s="1"/>
  <c r="AR559" i="65"/>
  <c r="AS559" i="65" s="1"/>
  <c r="M566" i="65"/>
  <c r="S568" i="65"/>
  <c r="AP575" i="65"/>
  <c r="AO575" i="65"/>
  <c r="U575" i="65" s="1"/>
  <c r="L575" i="65" s="1"/>
  <c r="AP614" i="65"/>
  <c r="AO614" i="65"/>
  <c r="AR624" i="65"/>
  <c r="AS624" i="65" s="1"/>
  <c r="S624" i="65" s="1"/>
  <c r="S634" i="65"/>
  <c r="AR669" i="65"/>
  <c r="AS669" i="65" s="1"/>
  <c r="M699" i="65"/>
  <c r="U707" i="65"/>
  <c r="M725" i="65"/>
  <c r="R405" i="65"/>
  <c r="K405" i="65" s="1"/>
  <c r="L429" i="65"/>
  <c r="R450" i="65"/>
  <c r="AO451" i="65"/>
  <c r="U451" i="65" s="1"/>
  <c r="L451" i="65" s="1"/>
  <c r="L460" i="65"/>
  <c r="Q471" i="65"/>
  <c r="Q495" i="65"/>
  <c r="AS501" i="65"/>
  <c r="R501" i="65" s="1"/>
  <c r="M503" i="65"/>
  <c r="AO517" i="65"/>
  <c r="M517" i="65" s="1"/>
  <c r="M518" i="65"/>
  <c r="R520" i="65"/>
  <c r="AO525" i="65"/>
  <c r="AR583" i="65"/>
  <c r="AS583" i="65" s="1"/>
  <c r="U682" i="65"/>
  <c r="M682" i="65"/>
  <c r="L415" i="65"/>
  <c r="AR426" i="65"/>
  <c r="AS426" i="65" s="1"/>
  <c r="M427" i="65"/>
  <c r="M429" i="65"/>
  <c r="AO444" i="65"/>
  <c r="AO467" i="65"/>
  <c r="AO469" i="65"/>
  <c r="AO474" i="65"/>
  <c r="M474" i="65" s="1"/>
  <c r="AP478" i="65"/>
  <c r="M478" i="65" s="1"/>
  <c r="AR485" i="65"/>
  <c r="AS485" i="65" s="1"/>
  <c r="AO487" i="65"/>
  <c r="AR498" i="65"/>
  <c r="AS498" i="65" s="1"/>
  <c r="AO499" i="65"/>
  <c r="P506" i="65"/>
  <c r="K506" i="65" s="1"/>
  <c r="AO532" i="65"/>
  <c r="AP534" i="65"/>
  <c r="M534" i="65" s="1"/>
  <c r="AO540" i="65"/>
  <c r="AP647" i="65"/>
  <c r="AO647" i="65"/>
  <c r="U658" i="65"/>
  <c r="M658" i="65"/>
  <c r="AP661" i="65"/>
  <c r="M661" i="65" s="1"/>
  <c r="AO661" i="65"/>
  <c r="U661" i="65" s="1"/>
  <c r="AP715" i="65"/>
  <c r="AO715" i="65"/>
  <c r="U715" i="65" s="1"/>
  <c r="L715" i="65" s="1"/>
  <c r="L484" i="65"/>
  <c r="M507" i="65"/>
  <c r="AO558" i="65"/>
  <c r="U558" i="65" s="1"/>
  <c r="AP564" i="65"/>
  <c r="M564" i="65" s="1"/>
  <c r="AP582" i="65"/>
  <c r="AO582" i="65"/>
  <c r="U582" i="65" s="1"/>
  <c r="L582" i="65" s="1"/>
  <c r="AP605" i="65"/>
  <c r="AO605" i="65"/>
  <c r="S650" i="65"/>
  <c r="M698" i="65"/>
  <c r="U701" i="65"/>
  <c r="M701" i="65"/>
  <c r="AP720" i="65"/>
  <c r="AO720" i="65"/>
  <c r="U720" i="65" s="1"/>
  <c r="L720" i="65" s="1"/>
  <c r="AR381" i="65"/>
  <c r="AS381" i="65" s="1"/>
  <c r="P381" i="65" s="1"/>
  <c r="AR389" i="65"/>
  <c r="AS389" i="65" s="1"/>
  <c r="AR391" i="65"/>
  <c r="AS391" i="65" s="1"/>
  <c r="S405" i="65"/>
  <c r="U449" i="65"/>
  <c r="L449" i="65" s="1"/>
  <c r="T613" i="65"/>
  <c r="P613" i="65"/>
  <c r="K613" i="65" s="1"/>
  <c r="AR665" i="65"/>
  <c r="AS665" i="65" s="1"/>
  <c r="T665" i="65"/>
  <c r="AP622" i="65"/>
  <c r="AO622" i="65"/>
  <c r="U622" i="65" s="1"/>
  <c r="L622" i="65" s="1"/>
  <c r="AP655" i="65"/>
  <c r="M655" i="65" s="1"/>
  <c r="AO655" i="65"/>
  <c r="U655" i="65" s="1"/>
  <c r="AP659" i="65"/>
  <c r="AO659" i="65"/>
  <c r="AP680" i="65"/>
  <c r="AO680" i="65"/>
  <c r="M731" i="65"/>
  <c r="U731" i="65"/>
  <c r="U750" i="65"/>
  <c r="L750" i="65" s="1"/>
  <c r="M750" i="65"/>
  <c r="AR427" i="65"/>
  <c r="AS427" i="65" s="1"/>
  <c r="R430" i="65"/>
  <c r="AR447" i="65"/>
  <c r="AS447" i="65" s="1"/>
  <c r="AP458" i="65"/>
  <c r="M458" i="65" s="1"/>
  <c r="AO464" i="65"/>
  <c r="AR469" i="65"/>
  <c r="AS469" i="65" s="1"/>
  <c r="Q469" i="65" s="1"/>
  <c r="AP470" i="65"/>
  <c r="M470" i="65" s="1"/>
  <c r="AO471" i="65"/>
  <c r="AP473" i="65"/>
  <c r="M473" i="65" s="1"/>
  <c r="AP482" i="65"/>
  <c r="M482" i="65" s="1"/>
  <c r="AR491" i="65"/>
  <c r="AS491" i="65" s="1"/>
  <c r="AO495" i="65"/>
  <c r="AP498" i="65"/>
  <c r="M498" i="65" s="1"/>
  <c r="AR499" i="65"/>
  <c r="AS499" i="65" s="1"/>
  <c r="R499" i="65" s="1"/>
  <c r="AR507" i="65"/>
  <c r="AS507" i="65" s="1"/>
  <c r="AO512" i="65"/>
  <c r="AP520" i="65"/>
  <c r="M520" i="65" s="1"/>
  <c r="T525" i="65"/>
  <c r="AO533" i="65"/>
  <c r="AO541" i="65"/>
  <c r="M552" i="65"/>
  <c r="AO554" i="65"/>
  <c r="AR558" i="65"/>
  <c r="AS558" i="65" s="1"/>
  <c r="AO559" i="65"/>
  <c r="AR592" i="65"/>
  <c r="AS592" i="65" s="1"/>
  <c r="AO594" i="65"/>
  <c r="U594" i="65" s="1"/>
  <c r="L594" i="65" s="1"/>
  <c r="AP594" i="65"/>
  <c r="AP625" i="65"/>
  <c r="AO625" i="65"/>
  <c r="T673" i="65"/>
  <c r="AR673" i="65"/>
  <c r="AS673" i="65" s="1"/>
  <c r="M571" i="65"/>
  <c r="P576" i="65"/>
  <c r="R587" i="65"/>
  <c r="AO590" i="65"/>
  <c r="U590" i="65" s="1"/>
  <c r="L590" i="65" s="1"/>
  <c r="AR612" i="65"/>
  <c r="AS612" i="65" s="1"/>
  <c r="AR615" i="65"/>
  <c r="AS615" i="65" s="1"/>
  <c r="AR623" i="65"/>
  <c r="AS623" i="65" s="1"/>
  <c r="AR642" i="65"/>
  <c r="AS642" i="65" s="1"/>
  <c r="AR680" i="65"/>
  <c r="AS680" i="65" s="1"/>
  <c r="M722" i="65"/>
  <c r="M738" i="65"/>
  <c r="AR739" i="65"/>
  <c r="AS739" i="65" s="1"/>
  <c r="P739" i="65" s="1"/>
  <c r="AR745" i="65"/>
  <c r="AS745" i="65" s="1"/>
  <c r="Q745" i="65" s="1"/>
  <c r="AR762" i="65"/>
  <c r="AS762" i="65" s="1"/>
  <c r="R605" i="65"/>
  <c r="K605" i="65" s="1"/>
  <c r="L617" i="65"/>
  <c r="P619" i="65"/>
  <c r="L627" i="65"/>
  <c r="AR713" i="65"/>
  <c r="AS713" i="65" s="1"/>
  <c r="L716" i="65"/>
  <c r="L719" i="65"/>
  <c r="AR756" i="65"/>
  <c r="AS756" i="65" s="1"/>
  <c r="AR759" i="65"/>
  <c r="AS759" i="65" s="1"/>
  <c r="S799" i="65"/>
  <c r="AR575" i="65"/>
  <c r="AS575" i="65" s="1"/>
  <c r="AR577" i="65"/>
  <c r="AS577" i="65" s="1"/>
  <c r="AO595" i="65"/>
  <c r="AR596" i="65"/>
  <c r="AS596" i="65" s="1"/>
  <c r="AO597" i="65"/>
  <c r="U597" i="65" s="1"/>
  <c r="L597" i="65" s="1"/>
  <c r="AR598" i="65"/>
  <c r="AS598" i="65" s="1"/>
  <c r="AO639" i="65"/>
  <c r="AO662" i="65"/>
  <c r="U662" i="65" s="1"/>
  <c r="M666" i="65"/>
  <c r="AR677" i="65"/>
  <c r="AS677" i="65" s="1"/>
  <c r="M679" i="65"/>
  <c r="AO685" i="65"/>
  <c r="U685" i="65" s="1"/>
  <c r="P695" i="65"/>
  <c r="P698" i="65"/>
  <c r="AR705" i="65"/>
  <c r="AS705" i="65" s="1"/>
  <c r="Q705" i="65" s="1"/>
  <c r="AO710" i="65"/>
  <c r="M712" i="65"/>
  <c r="L808" i="65"/>
  <c r="U854" i="65"/>
  <c r="M854" i="65"/>
  <c r="AR562" i="65"/>
  <c r="AS562" i="65" s="1"/>
  <c r="S562" i="65" s="1"/>
  <c r="U571" i="65"/>
  <c r="L571" i="65" s="1"/>
  <c r="AR571" i="65"/>
  <c r="AS571" i="65" s="1"/>
  <c r="AR579" i="65"/>
  <c r="AS579" i="65" s="1"/>
  <c r="L607" i="65"/>
  <c r="P620" i="65"/>
  <c r="AO635" i="65"/>
  <c r="P680" i="65"/>
  <c r="AP681" i="65"/>
  <c r="M681" i="65" s="1"/>
  <c r="AR686" i="65"/>
  <c r="AS686" i="65" s="1"/>
  <c r="AO708" i="65"/>
  <c r="AP727" i="65"/>
  <c r="M727" i="65" s="1"/>
  <c r="AO740" i="65"/>
  <c r="M746" i="65"/>
  <c r="M760" i="65"/>
  <c r="S763" i="65"/>
  <c r="R771" i="65"/>
  <c r="AP772" i="65"/>
  <c r="AO772" i="65"/>
  <c r="M851" i="65"/>
  <c r="U851" i="65"/>
  <c r="L851" i="65" s="1"/>
  <c r="L874" i="65"/>
  <c r="L882" i="65"/>
  <c r="S890" i="65"/>
  <c r="J890" i="65" s="1"/>
  <c r="P587" i="65"/>
  <c r="AO589" i="65"/>
  <c r="U589" i="65" s="1"/>
  <c r="L589" i="65" s="1"/>
  <c r="AO615" i="65"/>
  <c r="AO642" i="65"/>
  <c r="U642" i="65" s="1"/>
  <c r="L642" i="65" s="1"/>
  <c r="P644" i="65"/>
  <c r="AO653" i="65"/>
  <c r="AO671" i="65"/>
  <c r="AO691" i="65"/>
  <c r="L695" i="65"/>
  <c r="AO696" i="65"/>
  <c r="M719" i="65"/>
  <c r="AP768" i="65"/>
  <c r="AO768" i="65"/>
  <c r="M867" i="65"/>
  <c r="U867" i="65"/>
  <c r="L867" i="65" s="1"/>
  <c r="AR885" i="65"/>
  <c r="AS885" i="65" s="1"/>
  <c r="M607" i="65"/>
  <c r="AR609" i="65"/>
  <c r="AS609" i="65" s="1"/>
  <c r="AR616" i="65"/>
  <c r="AS616" i="65" s="1"/>
  <c r="AO643" i="65"/>
  <c r="AO683" i="65"/>
  <c r="AR692" i="65"/>
  <c r="AS692" i="65" s="1"/>
  <c r="L703" i="65"/>
  <c r="AO713" i="65"/>
  <c r="AO723" i="65"/>
  <c r="U723" i="65" s="1"/>
  <c r="L723" i="65" s="1"/>
  <c r="AO728" i="65"/>
  <c r="AR729" i="65"/>
  <c r="AS729" i="65" s="1"/>
  <c r="AP736" i="65"/>
  <c r="M736" i="65" s="1"/>
  <c r="L738" i="65"/>
  <c r="AO739" i="65"/>
  <c r="U739" i="65" s="1"/>
  <c r="L739" i="65" s="1"/>
  <c r="R749" i="65"/>
  <c r="AO752" i="65"/>
  <c r="AP752" i="65"/>
  <c r="L753" i="65"/>
  <c r="T756" i="65"/>
  <c r="AP758" i="65"/>
  <c r="AO758" i="65"/>
  <c r="U758" i="65" s="1"/>
  <c r="L758" i="65" s="1"/>
  <c r="AP765" i="65"/>
  <c r="AO765" i="65"/>
  <c r="U765" i="65" s="1"/>
  <c r="L765" i="65" s="1"/>
  <c r="L698" i="65"/>
  <c r="L701" i="65"/>
  <c r="M739" i="65"/>
  <c r="AP745" i="65"/>
  <c r="AO745" i="65"/>
  <c r="AO762" i="65"/>
  <c r="AP762" i="65"/>
  <c r="AP778" i="65"/>
  <c r="M778" i="65" s="1"/>
  <c r="L800" i="65"/>
  <c r="S807" i="65"/>
  <c r="AR820" i="65"/>
  <c r="AS820" i="65" s="1"/>
  <c r="AR841" i="65"/>
  <c r="AS841" i="65" s="1"/>
  <c r="AR846" i="65"/>
  <c r="AS846" i="65" s="1"/>
  <c r="AR848" i="65"/>
  <c r="AS848" i="65" s="1"/>
  <c r="P848" i="65" s="1"/>
  <c r="AO866" i="65"/>
  <c r="AR874" i="65"/>
  <c r="AS874" i="65" s="1"/>
  <c r="AR882" i="65"/>
  <c r="AS882" i="65" s="1"/>
  <c r="AP893" i="65"/>
  <c r="AO893" i="65"/>
  <c r="AO899" i="65"/>
  <c r="AP902" i="65"/>
  <c r="M902" i="65" s="1"/>
  <c r="U905" i="65"/>
  <c r="L905" i="65" s="1"/>
  <c r="AR918" i="65"/>
  <c r="AS918" i="65" s="1"/>
  <c r="S918" i="65" s="1"/>
  <c r="T918" i="65"/>
  <c r="AM948" i="65"/>
  <c r="AR948" i="65"/>
  <c r="AS948" i="65" s="1"/>
  <c r="AP949" i="65"/>
  <c r="AO949" i="65"/>
  <c r="AP965" i="65"/>
  <c r="AO965" i="65"/>
  <c r="AP970" i="65"/>
  <c r="AO970" i="65"/>
  <c r="U996" i="65"/>
  <c r="U998" i="65"/>
  <c r="U795" i="65"/>
  <c r="U814" i="65"/>
  <c r="L814" i="65" s="1"/>
  <c r="U902" i="65"/>
  <c r="AP937" i="65"/>
  <c r="AO937" i="65"/>
  <c r="AP967" i="65"/>
  <c r="AO967" i="65"/>
  <c r="U967" i="65" s="1"/>
  <c r="AR992" i="65"/>
  <c r="AS992" i="65" s="1"/>
  <c r="Q992" i="65" s="1"/>
  <c r="AR999" i="65"/>
  <c r="AS999" i="65" s="1"/>
  <c r="AO766" i="65"/>
  <c r="U766" i="65" s="1"/>
  <c r="L766" i="65" s="1"/>
  <c r="AO784" i="65"/>
  <c r="AO791" i="65"/>
  <c r="T807" i="65"/>
  <c r="AP808" i="65"/>
  <c r="M808" i="65" s="1"/>
  <c r="AP823" i="65"/>
  <c r="AO833" i="65"/>
  <c r="AR836" i="65"/>
  <c r="AS836" i="65" s="1"/>
  <c r="AP849" i="65"/>
  <c r="AO862" i="65"/>
  <c r="M862" i="65" s="1"/>
  <c r="AR863" i="65"/>
  <c r="AS863" i="65" s="1"/>
  <c r="AO868" i="65"/>
  <c r="AO870" i="65"/>
  <c r="M875" i="65"/>
  <c r="AP880" i="65"/>
  <c r="M880" i="65" s="1"/>
  <c r="AR892" i="65"/>
  <c r="AS892" i="65" s="1"/>
  <c r="AR904" i="65"/>
  <c r="AS904" i="65" s="1"/>
  <c r="P904" i="65" s="1"/>
  <c r="T924" i="65"/>
  <c r="AR924" i="65"/>
  <c r="AS924" i="65" s="1"/>
  <c r="Q924" i="65" s="1"/>
  <c r="T998" i="65"/>
  <c r="AR998" i="65"/>
  <c r="AS998" i="65" s="1"/>
  <c r="U1014" i="65"/>
  <c r="AO782" i="65"/>
  <c r="U782" i="65" s="1"/>
  <c r="L782" i="65" s="1"/>
  <c r="AP787" i="65"/>
  <c r="AR797" i="65"/>
  <c r="AS797" i="65" s="1"/>
  <c r="AP799" i="65"/>
  <c r="M799" i="65" s="1"/>
  <c r="AR804" i="65"/>
  <c r="AS804" i="65" s="1"/>
  <c r="AP865" i="65"/>
  <c r="L871" i="65"/>
  <c r="AO888" i="65"/>
  <c r="U888" i="65" s="1"/>
  <c r="L888" i="65" s="1"/>
  <c r="R908" i="65"/>
  <c r="AO913" i="65"/>
  <c r="AP913" i="65"/>
  <c r="AR916" i="65"/>
  <c r="AS916" i="65" s="1"/>
  <c r="T916" i="65"/>
  <c r="AP917" i="65"/>
  <c r="AO917" i="65"/>
  <c r="AP922" i="65"/>
  <c r="AO922" i="65"/>
  <c r="U933" i="65"/>
  <c r="AP934" i="65"/>
  <c r="AO934" i="65"/>
  <c r="U960" i="65"/>
  <c r="AP989" i="65"/>
  <c r="AO989" i="65"/>
  <c r="U989" i="65" s="1"/>
  <c r="L781" i="65"/>
  <c r="Q890" i="65"/>
  <c r="AO894" i="65"/>
  <c r="U894" i="65" s="1"/>
  <c r="AP894" i="65"/>
  <c r="T912" i="65"/>
  <c r="AR912" i="65"/>
  <c r="AS912" i="65" s="1"/>
  <c r="R912" i="65" s="1"/>
  <c r="AM926" i="65"/>
  <c r="AR926" i="65"/>
  <c r="AS926" i="65" s="1"/>
  <c r="Q926" i="65" s="1"/>
  <c r="U928" i="65"/>
  <c r="U942" i="65"/>
  <c r="U1017" i="65"/>
  <c r="AP1022" i="65"/>
  <c r="AO1022" i="65"/>
  <c r="AR764" i="65"/>
  <c r="AS764" i="65" s="1"/>
  <c r="Q764" i="65" s="1"/>
  <c r="AO803" i="65"/>
  <c r="AO805" i="65"/>
  <c r="AO811" i="65"/>
  <c r="U811" i="65" s="1"/>
  <c r="AR817" i="65"/>
  <c r="AS817" i="65" s="1"/>
  <c r="Q817" i="65" s="1"/>
  <c r="AO818" i="65"/>
  <c r="U818" i="65" s="1"/>
  <c r="AR819" i="65"/>
  <c r="AS819" i="65" s="1"/>
  <c r="AO824" i="65"/>
  <c r="AR827" i="65"/>
  <c r="AS827" i="65" s="1"/>
  <c r="AO830" i="65"/>
  <c r="AO836" i="65"/>
  <c r="AR854" i="65"/>
  <c r="AS854" i="65" s="1"/>
  <c r="AR860" i="65"/>
  <c r="AS860" i="65" s="1"/>
  <c r="P860" i="65" s="1"/>
  <c r="AO861" i="65"/>
  <c r="M874" i="65"/>
  <c r="AO878" i="65"/>
  <c r="Q882" i="65"/>
  <c r="AR886" i="65"/>
  <c r="AS886" i="65" s="1"/>
  <c r="U895" i="65"/>
  <c r="L895" i="65" s="1"/>
  <c r="M895" i="65"/>
  <c r="U951" i="65"/>
  <c r="AP961" i="65"/>
  <c r="AO961" i="65"/>
  <c r="R744" i="65"/>
  <c r="AR753" i="65"/>
  <c r="AS753" i="65" s="1"/>
  <c r="AP771" i="65"/>
  <c r="AP775" i="65"/>
  <c r="M775" i="65" s="1"/>
  <c r="AO779" i="65"/>
  <c r="AR780" i="65"/>
  <c r="AS780" i="65" s="1"/>
  <c r="Q780" i="65" s="1"/>
  <c r="AP783" i="65"/>
  <c r="AR791" i="65"/>
  <c r="AO801" i="65"/>
  <c r="AR825" i="65"/>
  <c r="AS825" i="65" s="1"/>
  <c r="AR849" i="65"/>
  <c r="AS849" i="65" s="1"/>
  <c r="AR853" i="65"/>
  <c r="AS853" i="65" s="1"/>
  <c r="S853" i="65" s="1"/>
  <c r="AO873" i="65"/>
  <c r="AO881" i="65"/>
  <c r="M887" i="65"/>
  <c r="AP892" i="65"/>
  <c r="M892" i="65" s="1"/>
  <c r="AO903" i="65"/>
  <c r="AO914" i="65"/>
  <c r="AP914" i="65"/>
  <c r="U939" i="65"/>
  <c r="AP952" i="65"/>
  <c r="AO952" i="65"/>
  <c r="AP953" i="65"/>
  <c r="AO953" i="65"/>
  <c r="AP1006" i="65"/>
  <c r="AO1006" i="65"/>
  <c r="U1016" i="65"/>
  <c r="L875" i="65"/>
  <c r="L883" i="65"/>
  <c r="AP908" i="65"/>
  <c r="AO908" i="65"/>
  <c r="L910" i="65"/>
  <c r="AR914" i="65"/>
  <c r="AS914" i="65" s="1"/>
  <c r="U957" i="65"/>
  <c r="AP958" i="65"/>
  <c r="AO958" i="65"/>
  <c r="AP982" i="65"/>
  <c r="AO982" i="65"/>
  <c r="U982" i="65" s="1"/>
  <c r="U991" i="65"/>
  <c r="AP992" i="65"/>
  <c r="AO992" i="65"/>
  <c r="U992" i="65" s="1"/>
  <c r="AP1008" i="65"/>
  <c r="AO1008" i="65"/>
  <c r="AR1022" i="65"/>
  <c r="AS1022" i="65" s="1"/>
  <c r="T1022" i="65"/>
  <c r="AO921" i="65"/>
  <c r="AP923" i="65"/>
  <c r="M923" i="65" s="1"/>
  <c r="AP928" i="65"/>
  <c r="M928" i="65" s="1"/>
  <c r="M930" i="65"/>
  <c r="AP931" i="65"/>
  <c r="M931" i="65" s="1"/>
  <c r="AP933" i="65"/>
  <c r="M933" i="65" s="1"/>
  <c r="P934" i="65"/>
  <c r="AP939" i="65"/>
  <c r="M939" i="65" s="1"/>
  <c r="AP942" i="65"/>
  <c r="M942" i="65" s="1"/>
  <c r="M945" i="65"/>
  <c r="M948" i="65"/>
  <c r="AP951" i="65"/>
  <c r="M951" i="65" s="1"/>
  <c r="M954" i="65"/>
  <c r="AP957" i="65"/>
  <c r="M957" i="65" s="1"/>
  <c r="AP960" i="65"/>
  <c r="M960" i="65" s="1"/>
  <c r="AO962" i="65"/>
  <c r="AO964" i="65"/>
  <c r="AO966" i="65"/>
  <c r="AO971" i="65"/>
  <c r="U971" i="65" s="1"/>
  <c r="AP974" i="65"/>
  <c r="M974" i="65" s="1"/>
  <c r="AO978" i="65"/>
  <c r="U978" i="65" s="1"/>
  <c r="AP981" i="65"/>
  <c r="M981" i="65" s="1"/>
  <c r="AO986" i="65"/>
  <c r="U986" i="65" s="1"/>
  <c r="AP988" i="65"/>
  <c r="M988" i="65" s="1"/>
  <c r="AP991" i="65"/>
  <c r="M991" i="65" s="1"/>
  <c r="AP996" i="65"/>
  <c r="M996" i="65" s="1"/>
  <c r="AP998" i="65"/>
  <c r="M998" i="65" s="1"/>
  <c r="AO1007" i="65"/>
  <c r="AO1023" i="65"/>
  <c r="U1023" i="65" s="1"/>
  <c r="M929" i="65"/>
  <c r="R961" i="65"/>
  <c r="M993" i="65"/>
  <c r="Q1002" i="65"/>
  <c r="AR1004" i="65"/>
  <c r="AS1004" i="65" s="1"/>
  <c r="AR1010" i="65"/>
  <c r="AS1010" i="65" s="1"/>
  <c r="T917" i="65"/>
  <c r="AO927" i="65"/>
  <c r="AR931" i="65"/>
  <c r="AS931" i="65" s="1"/>
  <c r="AO935" i="65"/>
  <c r="AO940" i="65"/>
  <c r="AO946" i="65"/>
  <c r="AO955" i="65"/>
  <c r="AR957" i="65"/>
  <c r="AS957" i="65" s="1"/>
  <c r="AO963" i="65"/>
  <c r="M973" i="65"/>
  <c r="AO977" i="65"/>
  <c r="U977" i="65" s="1"/>
  <c r="M980" i="65"/>
  <c r="AO985" i="65"/>
  <c r="U985" i="65" s="1"/>
  <c r="AO997" i="65"/>
  <c r="U997" i="65" s="1"/>
  <c r="AP999" i="65"/>
  <c r="M999" i="65" s="1"/>
  <c r="AO1002" i="65"/>
  <c r="S917" i="65"/>
  <c r="AP1012" i="65"/>
  <c r="M1012" i="65" s="1"/>
  <c r="Q998" i="65"/>
  <c r="AL29" i="50"/>
  <c r="AK30" i="50"/>
  <c r="AK39" i="50"/>
  <c r="AL41" i="50"/>
  <c r="F27" i="53"/>
  <c r="F28" i="53" s="1"/>
  <c r="F29" i="53" s="1"/>
  <c r="F30" i="53" s="1"/>
  <c r="F31" i="53" s="1"/>
  <c r="F32" i="53" s="1"/>
  <c r="F33" i="53" s="1"/>
  <c r="F34" i="53" s="1"/>
  <c r="F35" i="53" s="1"/>
  <c r="F36" i="53" s="1"/>
  <c r="F37" i="53" s="1"/>
  <c r="F38" i="53" s="1"/>
  <c r="F39" i="53" s="1"/>
  <c r="F40" i="53" s="1"/>
  <c r="F41" i="53" s="1"/>
  <c r="F42" i="53" s="1"/>
  <c r="F43" i="53" s="1"/>
  <c r="F44" i="53" s="1"/>
  <c r="F45" i="53" s="1"/>
  <c r="AL37" i="50"/>
  <c r="AK29" i="50"/>
  <c r="G27" i="53"/>
  <c r="G28" i="53" s="1"/>
  <c r="G29" i="53" s="1"/>
  <c r="G30" i="53" s="1"/>
  <c r="G31" i="53" s="1"/>
  <c r="G32" i="53" s="1"/>
  <c r="G33" i="53" s="1"/>
  <c r="G34" i="53" s="1"/>
  <c r="G35" i="53" s="1"/>
  <c r="G36" i="53" s="1"/>
  <c r="G37" i="53" s="1"/>
  <c r="G38" i="53" s="1"/>
  <c r="G39" i="53" s="1"/>
  <c r="G40" i="53" s="1"/>
  <c r="G41" i="53" s="1"/>
  <c r="G42" i="53" s="1"/>
  <c r="G43" i="53" s="1"/>
  <c r="G44" i="53" s="1"/>
  <c r="G45" i="53" s="1"/>
  <c r="AK32" i="50"/>
  <c r="AL32" i="50"/>
  <c r="AK40" i="50"/>
  <c r="AK31" i="50"/>
  <c r="AL39" i="50"/>
  <c r="AK41" i="50"/>
  <c r="P68" i="14"/>
  <c r="R68" i="14" s="1"/>
  <c r="J65" i="14"/>
  <c r="X29" i="4"/>
  <c r="Z29" i="4" s="1"/>
  <c r="R25" i="4"/>
  <c r="J72" i="14"/>
  <c r="P76" i="14"/>
  <c r="R76" i="14" s="1"/>
  <c r="X14" i="4"/>
  <c r="Z14" i="4" s="1"/>
  <c r="R11" i="4"/>
  <c r="O8" i="6"/>
  <c r="R92" i="14"/>
  <c r="T92" i="14"/>
  <c r="P36" i="27"/>
  <c r="V40" i="27"/>
  <c r="X40" i="27" s="1"/>
  <c r="R4" i="4"/>
  <c r="X7" i="4"/>
  <c r="Z7" i="4" s="1"/>
  <c r="P84" i="14"/>
  <c r="R84" i="14" s="1"/>
  <c r="J80" i="14"/>
  <c r="P75" i="14"/>
  <c r="R75" i="14" s="1"/>
  <c r="K84" i="6"/>
  <c r="L84" i="6" s="1"/>
  <c r="M84" i="6" s="1"/>
  <c r="K59" i="6"/>
  <c r="L59" i="6" s="1"/>
  <c r="O59" i="6" s="1"/>
  <c r="K94" i="6"/>
  <c r="L94" i="6" s="1"/>
  <c r="M94" i="6" s="1"/>
  <c r="K73" i="6"/>
  <c r="L73" i="6" s="1"/>
  <c r="Q73" i="6" s="1"/>
  <c r="K79" i="6"/>
  <c r="L79" i="6" s="1"/>
  <c r="K40" i="6"/>
  <c r="L40" i="6" s="1"/>
  <c r="O40" i="6" s="1"/>
  <c r="K39" i="6"/>
  <c r="L39" i="6" s="1"/>
  <c r="Q39" i="6" s="1"/>
  <c r="H66" i="14"/>
  <c r="K47" i="6"/>
  <c r="L47" i="6" s="1"/>
  <c r="I18" i="41"/>
  <c r="R60" i="58"/>
  <c r="V58" i="58" s="1"/>
  <c r="K54" i="6"/>
  <c r="L54" i="6" s="1"/>
  <c r="F59" i="31"/>
  <c r="K53" i="6"/>
  <c r="L53" i="6" s="1"/>
  <c r="M53" i="6" s="1"/>
  <c r="K63" i="6"/>
  <c r="L63" i="6" s="1"/>
  <c r="O63" i="6" s="1"/>
  <c r="J51" i="14"/>
  <c r="K34" i="6"/>
  <c r="L34" i="6" s="1"/>
  <c r="K19" i="6"/>
  <c r="L19" i="6" s="1"/>
  <c r="M19" i="6" s="1"/>
  <c r="K82" i="6"/>
  <c r="L82" i="6" s="1"/>
  <c r="O82" i="6" s="1"/>
  <c r="N60" i="58"/>
  <c r="K32" i="6"/>
  <c r="L32" i="6" s="1"/>
  <c r="O32" i="6" s="1"/>
  <c r="K16" i="6"/>
  <c r="L16" i="6" s="1"/>
  <c r="O16" i="6" s="1"/>
  <c r="K30" i="6"/>
  <c r="L30" i="6" s="1"/>
  <c r="O30" i="6" s="1"/>
  <c r="P5" i="27"/>
  <c r="P53" i="14"/>
  <c r="R53" i="14" s="1"/>
  <c r="I23" i="41"/>
  <c r="M8" i="6"/>
  <c r="K78" i="6"/>
  <c r="L78" i="6" s="1"/>
  <c r="M78" i="6" s="1"/>
  <c r="K9" i="6"/>
  <c r="L9" i="6" s="1"/>
  <c r="M9" i="6" s="1"/>
  <c r="K90" i="6"/>
  <c r="L90" i="6" s="1"/>
  <c r="O90" i="6" s="1"/>
  <c r="AQ24" i="41"/>
  <c r="K72" i="6"/>
  <c r="L72" i="6" s="1"/>
  <c r="O72" i="6" s="1"/>
  <c r="K37" i="6"/>
  <c r="L37" i="6" s="1"/>
  <c r="Q37" i="6" s="1"/>
  <c r="R40" i="4"/>
  <c r="R34" i="4" s="1"/>
  <c r="M59" i="6"/>
  <c r="Q84" i="6"/>
  <c r="K92" i="6"/>
  <c r="L92" i="6" s="1"/>
  <c r="M92" i="6" s="1"/>
  <c r="K81" i="6"/>
  <c r="L81" i="6" s="1"/>
  <c r="M81" i="6" s="1"/>
  <c r="K42" i="6"/>
  <c r="L42" i="6" s="1"/>
  <c r="K83" i="6"/>
  <c r="L83" i="6" s="1"/>
  <c r="Q83" i="6" s="1"/>
  <c r="K93" i="6"/>
  <c r="L93" i="6" s="1"/>
  <c r="O93" i="6" s="1"/>
  <c r="K24" i="6"/>
  <c r="L24" i="6" s="1"/>
  <c r="O24" i="6" s="1"/>
  <c r="R33" i="4"/>
  <c r="J79" i="14"/>
  <c r="J73" i="14" s="1"/>
  <c r="K36" i="6"/>
  <c r="L36" i="6" s="1"/>
  <c r="O36" i="6" s="1"/>
  <c r="F59" i="14"/>
  <c r="H59" i="14" s="1"/>
  <c r="J59" i="14" s="1"/>
  <c r="P28" i="27"/>
  <c r="K44" i="6"/>
  <c r="L44" i="6" s="1"/>
  <c r="O44" i="6" s="1"/>
  <c r="K29" i="6"/>
  <c r="L29" i="6" s="1"/>
  <c r="M29" i="6" s="1"/>
  <c r="X13" i="4"/>
  <c r="Z13" i="4" s="1"/>
  <c r="J58" i="14"/>
  <c r="P83" i="14"/>
  <c r="R83" i="14" s="1"/>
  <c r="K52" i="6"/>
  <c r="L52" i="6" s="1"/>
  <c r="Q52" i="6" s="1"/>
  <c r="K89" i="6"/>
  <c r="L89" i="6" s="1"/>
  <c r="Q89" i="6" s="1"/>
  <c r="K76" i="6"/>
  <c r="L76" i="6" s="1"/>
  <c r="Q76" i="6" s="1"/>
  <c r="K60" i="6"/>
  <c r="L60" i="6" s="1"/>
  <c r="Q60" i="6" s="1"/>
  <c r="K57" i="6"/>
  <c r="L57" i="6" s="1"/>
  <c r="M57" i="6" s="1"/>
  <c r="K26" i="6"/>
  <c r="L26" i="6" s="1"/>
  <c r="Q26" i="6" s="1"/>
  <c r="K12" i="6"/>
  <c r="L12" i="6" s="1"/>
  <c r="M12" i="6" s="1"/>
  <c r="K69" i="6"/>
  <c r="L69" i="6" s="1"/>
  <c r="O69" i="6" s="1"/>
  <c r="K48" i="6"/>
  <c r="L48" i="6" s="1"/>
  <c r="Q48" i="6" s="1"/>
  <c r="K80" i="6"/>
  <c r="L80" i="6" s="1"/>
  <c r="M80" i="6" s="1"/>
  <c r="Q43" i="6"/>
  <c r="K64" i="6"/>
  <c r="L64" i="6" s="1"/>
  <c r="K13" i="6"/>
  <c r="L13" i="6" s="1"/>
  <c r="M13" i="6" s="1"/>
  <c r="K49" i="6"/>
  <c r="L49" i="6" s="1"/>
  <c r="Q49" i="6" s="1"/>
  <c r="K75" i="6"/>
  <c r="L75" i="6" s="1"/>
  <c r="M75" i="6" s="1"/>
  <c r="K46" i="6"/>
  <c r="L46" i="6" s="1"/>
  <c r="K27" i="6"/>
  <c r="L27" i="6" s="1"/>
  <c r="O27" i="6" s="1"/>
  <c r="Q8" i="6"/>
  <c r="Q44" i="6"/>
  <c r="AR11" i="65"/>
  <c r="AS11" i="65" s="1"/>
  <c r="Q11" i="65" s="1"/>
  <c r="T11" i="65"/>
  <c r="AR13" i="65"/>
  <c r="AS13" i="65" s="1"/>
  <c r="Q13" i="65" s="1"/>
  <c r="T13" i="65"/>
  <c r="AR5" i="65"/>
  <c r="AS5" i="65" s="1"/>
  <c r="R5" i="65" s="1"/>
  <c r="T5" i="65"/>
  <c r="L5" i="65" s="1"/>
  <c r="AR6" i="65"/>
  <c r="AS6" i="65" s="1"/>
  <c r="S6" i="65" s="1"/>
  <c r="T6" i="65"/>
  <c r="AR7" i="65"/>
  <c r="AS7" i="65" s="1"/>
  <c r="P7" i="65" s="1"/>
  <c r="T7" i="65"/>
  <c r="AR14" i="65"/>
  <c r="AS14" i="65" s="1"/>
  <c r="P14" i="65" s="1"/>
  <c r="T14" i="65"/>
  <c r="AR15" i="65"/>
  <c r="AS15" i="65" s="1"/>
  <c r="P15" i="65" s="1"/>
  <c r="T15" i="65"/>
  <c r="AR18" i="65"/>
  <c r="AS18" i="65" s="1"/>
  <c r="Q18" i="65" s="1"/>
  <c r="T18" i="65"/>
  <c r="AR23" i="65"/>
  <c r="AS23" i="65" s="1"/>
  <c r="Q23" i="65" s="1"/>
  <c r="T23" i="65"/>
  <c r="S19" i="65"/>
  <c r="T47" i="65"/>
  <c r="L47" i="65" s="1"/>
  <c r="AR47" i="65"/>
  <c r="AS47" i="65" s="1"/>
  <c r="Q34" i="63"/>
  <c r="AR8" i="65"/>
  <c r="AS8" i="65" s="1"/>
  <c r="R8" i="65" s="1"/>
  <c r="T8" i="65"/>
  <c r="AR26" i="65"/>
  <c r="AS26" i="65" s="1"/>
  <c r="Q26" i="65" s="1"/>
  <c r="T26" i="65"/>
  <c r="L26" i="65" s="1"/>
  <c r="P26" i="65"/>
  <c r="AR43" i="65"/>
  <c r="AS43" i="65" s="1"/>
  <c r="Q43" i="65" s="1"/>
  <c r="T43" i="65"/>
  <c r="AR21" i="65"/>
  <c r="AS21" i="65" s="1"/>
  <c r="Q21" i="65" s="1"/>
  <c r="T21" i="65"/>
  <c r="L27" i="65"/>
  <c r="R50" i="65"/>
  <c r="AR2" i="65"/>
  <c r="AS2" i="65" s="1"/>
  <c r="S2" i="65" s="1"/>
  <c r="T2" i="65"/>
  <c r="AR3" i="65"/>
  <c r="AS3" i="65" s="1"/>
  <c r="R3" i="65" s="1"/>
  <c r="T3" i="65"/>
  <c r="AR9" i="65"/>
  <c r="AS9" i="65" s="1"/>
  <c r="S9" i="65" s="1"/>
  <c r="T9" i="65"/>
  <c r="T24" i="65"/>
  <c r="AR24" i="65"/>
  <c r="AS24" i="65" s="1"/>
  <c r="P24" i="65" s="1"/>
  <c r="AR34" i="65"/>
  <c r="AS34" i="65" s="1"/>
  <c r="T34" i="65"/>
  <c r="AR4" i="65"/>
  <c r="AS4" i="65" s="1"/>
  <c r="T4" i="65"/>
  <c r="L4" i="65" s="1"/>
  <c r="AR10" i="65"/>
  <c r="AS10" i="65" s="1"/>
  <c r="P10" i="65" s="1"/>
  <c r="T10" i="65"/>
  <c r="L10" i="65" s="1"/>
  <c r="R13" i="65"/>
  <c r="AR22" i="65"/>
  <c r="AS22" i="65" s="1"/>
  <c r="S22" i="65" s="1"/>
  <c r="T22" i="65"/>
  <c r="L22" i="65" s="1"/>
  <c r="AR30" i="65"/>
  <c r="AS30" i="65" s="1"/>
  <c r="Q30" i="65" s="1"/>
  <c r="T30" i="65"/>
  <c r="L28" i="63"/>
  <c r="K13" i="63"/>
  <c r="AO2" i="65"/>
  <c r="AO3" i="65"/>
  <c r="AO6" i="65"/>
  <c r="AO7" i="65"/>
  <c r="AR12" i="65"/>
  <c r="AS12" i="65" s="1"/>
  <c r="S12" i="65" s="1"/>
  <c r="Q19" i="65"/>
  <c r="AO20" i="65"/>
  <c r="AO21" i="65"/>
  <c r="AO23" i="65"/>
  <c r="AR25" i="65"/>
  <c r="AS25" i="65" s="1"/>
  <c r="AM27" i="65"/>
  <c r="AR29" i="65"/>
  <c r="AS29" i="65" s="1"/>
  <c r="R29" i="65" s="1"/>
  <c r="Q31" i="65"/>
  <c r="U31" i="65"/>
  <c r="L31" i="65" s="1"/>
  <c r="M31" i="65"/>
  <c r="AP35" i="65"/>
  <c r="M35" i="65" s="1"/>
  <c r="AR39" i="65"/>
  <c r="AS39" i="65" s="1"/>
  <c r="P39" i="65" s="1"/>
  <c r="T42" i="65"/>
  <c r="T45" i="65"/>
  <c r="AR45" i="65"/>
  <c r="AS45" i="65" s="1"/>
  <c r="P45" i="65" s="1"/>
  <c r="T46" i="65"/>
  <c r="AR48" i="65"/>
  <c r="AS48" i="65" s="1"/>
  <c r="P48" i="65" s="1"/>
  <c r="S50" i="65"/>
  <c r="S58" i="65"/>
  <c r="T62" i="65"/>
  <c r="L62" i="65" s="1"/>
  <c r="AR62" i="65"/>
  <c r="AS62" i="65" s="1"/>
  <c r="Q62" i="65" s="1"/>
  <c r="S85" i="65"/>
  <c r="R85" i="65"/>
  <c r="AR88" i="65"/>
  <c r="AS88" i="65" s="1"/>
  <c r="R88" i="65" s="1"/>
  <c r="U93" i="65"/>
  <c r="L93" i="65" s="1"/>
  <c r="M93" i="65"/>
  <c r="R101" i="65"/>
  <c r="S109" i="65"/>
  <c r="U113" i="65"/>
  <c r="L113" i="65" s="1"/>
  <c r="M113" i="65"/>
  <c r="M118" i="65"/>
  <c r="U118" i="65"/>
  <c r="AR122" i="65"/>
  <c r="AS122" i="65" s="1"/>
  <c r="AR124" i="65"/>
  <c r="AS124" i="65" s="1"/>
  <c r="T6" i="63"/>
  <c r="P16" i="65"/>
  <c r="AO16" i="65"/>
  <c r="AR17" i="65"/>
  <c r="AS17" i="65" s="1"/>
  <c r="P17" i="65" s="1"/>
  <c r="AP27" i="65"/>
  <c r="M27" i="65" s="1"/>
  <c r="S31" i="65"/>
  <c r="J31" i="65" s="1"/>
  <c r="P32" i="65"/>
  <c r="AM33" i="65"/>
  <c r="AO36" i="65"/>
  <c r="AP36" i="65"/>
  <c r="AR40" i="65"/>
  <c r="AS40" i="65" s="1"/>
  <c r="S40" i="65" s="1"/>
  <c r="U50" i="65"/>
  <c r="AR61" i="65"/>
  <c r="AS61" i="65" s="1"/>
  <c r="Q61" i="65" s="1"/>
  <c r="T61" i="65"/>
  <c r="S63" i="65"/>
  <c r="R63" i="65"/>
  <c r="S65" i="65"/>
  <c r="U75" i="65"/>
  <c r="L75" i="65" s="1"/>
  <c r="AO96" i="65"/>
  <c r="AP96" i="65"/>
  <c r="R97" i="65"/>
  <c r="S121" i="65"/>
  <c r="R121" i="65"/>
  <c r="AP158" i="65"/>
  <c r="AO158" i="65"/>
  <c r="Q16" i="65"/>
  <c r="U17" i="65"/>
  <c r="L17" i="65" s="1"/>
  <c r="AO37" i="65"/>
  <c r="AP37" i="65"/>
  <c r="U98" i="65"/>
  <c r="M98" i="65"/>
  <c r="U105" i="65"/>
  <c r="M105" i="65"/>
  <c r="AR119" i="65"/>
  <c r="AS119" i="65" s="1"/>
  <c r="R119" i="65" s="1"/>
  <c r="T193" i="65"/>
  <c r="U6" i="63"/>
  <c r="Q33" i="63" s="1"/>
  <c r="R19" i="65"/>
  <c r="K19" i="65" s="1"/>
  <c r="T28" i="65"/>
  <c r="L28" i="65" s="1"/>
  <c r="AO38" i="65"/>
  <c r="AP38" i="65"/>
  <c r="S46" i="65"/>
  <c r="J46" i="65" s="1"/>
  <c r="U53" i="65"/>
  <c r="L53" i="65" s="1"/>
  <c r="M53" i="65"/>
  <c r="U54" i="65"/>
  <c r="M54" i="65"/>
  <c r="U59" i="65"/>
  <c r="M59" i="65"/>
  <c r="M66" i="65"/>
  <c r="U66" i="65"/>
  <c r="AP69" i="65"/>
  <c r="AO69" i="65"/>
  <c r="M74" i="65"/>
  <c r="U74" i="65"/>
  <c r="L74" i="65" s="1"/>
  <c r="P84" i="65"/>
  <c r="Q84" i="65"/>
  <c r="Q90" i="65"/>
  <c r="J90" i="65" s="1"/>
  <c r="Q106" i="65"/>
  <c r="AR108" i="65"/>
  <c r="AS108" i="65" s="1"/>
  <c r="Q108" i="65" s="1"/>
  <c r="T221" i="65"/>
  <c r="P221" i="65"/>
  <c r="K23" i="63"/>
  <c r="T11" i="63"/>
  <c r="AO15" i="65"/>
  <c r="T16" i="65"/>
  <c r="P25" i="65"/>
  <c r="S26" i="65"/>
  <c r="AO29" i="65"/>
  <c r="T32" i="65"/>
  <c r="Q32" i="65"/>
  <c r="AR35" i="65"/>
  <c r="AS35" i="65" s="1"/>
  <c r="R35" i="65" s="1"/>
  <c r="AO39" i="65"/>
  <c r="AP39" i="65"/>
  <c r="P41" i="65"/>
  <c r="Q41" i="65"/>
  <c r="AP44" i="65"/>
  <c r="M44" i="65" s="1"/>
  <c r="U45" i="65"/>
  <c r="M45" i="65"/>
  <c r="U46" i="65"/>
  <c r="M46" i="65"/>
  <c r="AP49" i="65"/>
  <c r="M49" i="65" s="1"/>
  <c r="T50" i="65"/>
  <c r="Q50" i="65"/>
  <c r="P50" i="65"/>
  <c r="AP52" i="65"/>
  <c r="M52" i="65" s="1"/>
  <c r="AR56" i="65"/>
  <c r="AS56" i="65" s="1"/>
  <c r="P56" i="65" s="1"/>
  <c r="L60" i="65"/>
  <c r="AP82" i="65"/>
  <c r="AO82" i="65"/>
  <c r="S83" i="65"/>
  <c r="R83" i="65"/>
  <c r="AR98" i="65"/>
  <c r="AS98" i="65" s="1"/>
  <c r="AR123" i="65"/>
  <c r="AS123" i="65" s="1"/>
  <c r="R123" i="65" s="1"/>
  <c r="AR127" i="65"/>
  <c r="AS127" i="65" s="1"/>
  <c r="Q127" i="65" s="1"/>
  <c r="L23" i="63"/>
  <c r="M4" i="65"/>
  <c r="M5" i="65"/>
  <c r="M9" i="65"/>
  <c r="M10" i="65"/>
  <c r="AR20" i="65"/>
  <c r="AS20" i="65" s="1"/>
  <c r="M22" i="65"/>
  <c r="AO25" i="65"/>
  <c r="M28" i="65"/>
  <c r="P28" i="65"/>
  <c r="AO34" i="65"/>
  <c r="AP34" i="65"/>
  <c r="AR36" i="65"/>
  <c r="AS36" i="65" s="1"/>
  <c r="S36" i="65" s="1"/>
  <c r="AO40" i="65"/>
  <c r="AP40" i="65"/>
  <c r="U44" i="65"/>
  <c r="L44" i="65" s="1"/>
  <c r="AP48" i="65"/>
  <c r="AO48" i="65"/>
  <c r="U49" i="65"/>
  <c r="L49" i="65" s="1"/>
  <c r="U52" i="65"/>
  <c r="L52" i="65" s="1"/>
  <c r="U68" i="65"/>
  <c r="M68" i="65"/>
  <c r="AR70" i="65"/>
  <c r="AS70" i="65" s="1"/>
  <c r="R70" i="65" s="1"/>
  <c r="Q70" i="65"/>
  <c r="AR72" i="65"/>
  <c r="AS72" i="65" s="1"/>
  <c r="P72" i="65" s="1"/>
  <c r="P73" i="65"/>
  <c r="T73" i="65"/>
  <c r="L73" i="65" s="1"/>
  <c r="S74" i="65"/>
  <c r="J74" i="65" s="1"/>
  <c r="R77" i="65"/>
  <c r="K77" i="65" s="1"/>
  <c r="S77" i="65"/>
  <c r="AR80" i="65"/>
  <c r="AS80" i="65" s="1"/>
  <c r="S80" i="65" s="1"/>
  <c r="T81" i="65"/>
  <c r="R87" i="65"/>
  <c r="S87" i="65"/>
  <c r="R89" i="65"/>
  <c r="Q89" i="65"/>
  <c r="T116" i="65"/>
  <c r="L118" i="65"/>
  <c r="L123" i="65"/>
  <c r="U131" i="65"/>
  <c r="AR37" i="65"/>
  <c r="AS37" i="65" s="1"/>
  <c r="S37" i="65" s="1"/>
  <c r="AR55" i="65"/>
  <c r="AS55" i="65" s="1"/>
  <c r="Q55" i="65" s="1"/>
  <c r="T55" i="65"/>
  <c r="L55" i="65" s="1"/>
  <c r="R57" i="65"/>
  <c r="K57" i="65" s="1"/>
  <c r="S57" i="65"/>
  <c r="AR64" i="65"/>
  <c r="AS64" i="65" s="1"/>
  <c r="T64" i="65"/>
  <c r="L64" i="65" s="1"/>
  <c r="M78" i="65"/>
  <c r="U78" i="65"/>
  <c r="L78" i="65" s="1"/>
  <c r="S84" i="65"/>
  <c r="R84" i="65"/>
  <c r="L105" i="65"/>
  <c r="S106" i="65"/>
  <c r="AO111" i="65"/>
  <c r="AP111" i="65"/>
  <c r="AP182" i="65"/>
  <c r="AO182" i="65"/>
  <c r="K9" i="63"/>
  <c r="L24" i="63"/>
  <c r="AO11" i="65"/>
  <c r="AO14" i="65"/>
  <c r="Q27" i="65"/>
  <c r="P31" i="65"/>
  <c r="K31" i="65" s="1"/>
  <c r="U32" i="65"/>
  <c r="M32" i="65"/>
  <c r="P33" i="65"/>
  <c r="T33" i="65"/>
  <c r="L33" i="65" s="1"/>
  <c r="T37" i="65"/>
  <c r="AR38" i="65"/>
  <c r="AS38" i="65" s="1"/>
  <c r="S38" i="65" s="1"/>
  <c r="U41" i="65"/>
  <c r="L41" i="65" s="1"/>
  <c r="M41" i="65"/>
  <c r="AR44" i="65"/>
  <c r="AS44" i="65" s="1"/>
  <c r="Q44" i="65" s="1"/>
  <c r="R46" i="65"/>
  <c r="R48" i="65"/>
  <c r="R49" i="65"/>
  <c r="AR51" i="65"/>
  <c r="AS51" i="65" s="1"/>
  <c r="Q51" i="65" s="1"/>
  <c r="AR52" i="65"/>
  <c r="AS52" i="65" s="1"/>
  <c r="T54" i="65"/>
  <c r="L59" i="65"/>
  <c r="U61" i="65"/>
  <c r="M61" i="65"/>
  <c r="R66" i="65"/>
  <c r="Q114" i="65"/>
  <c r="J114" i="65" s="1"/>
  <c r="R151" i="65"/>
  <c r="S151" i="65"/>
  <c r="U160" i="65"/>
  <c r="L160" i="65" s="1"/>
  <c r="M160" i="65"/>
  <c r="S162" i="65"/>
  <c r="AP47" i="65"/>
  <c r="M47" i="65" s="1"/>
  <c r="AP55" i="65"/>
  <c r="M55" i="65" s="1"/>
  <c r="T58" i="65"/>
  <c r="L58" i="65" s="1"/>
  <c r="P63" i="65"/>
  <c r="K63" i="65" s="1"/>
  <c r="T65" i="65"/>
  <c r="T68" i="65"/>
  <c r="AR69" i="65"/>
  <c r="AS69" i="65" s="1"/>
  <c r="S69" i="65" s="1"/>
  <c r="AP72" i="65"/>
  <c r="M72" i="65" s="1"/>
  <c r="S73" i="65"/>
  <c r="AP80" i="65"/>
  <c r="M80" i="65" s="1"/>
  <c r="Q83" i="65"/>
  <c r="Q87" i="65"/>
  <c r="P89" i="65"/>
  <c r="S93" i="65"/>
  <c r="AR96" i="65"/>
  <c r="AS96" i="65" s="1"/>
  <c r="Q96" i="65" s="1"/>
  <c r="AR104" i="65"/>
  <c r="AS104" i="65" s="1"/>
  <c r="Q104" i="65" s="1"/>
  <c r="T109" i="65"/>
  <c r="L109" i="65" s="1"/>
  <c r="P109" i="65"/>
  <c r="Q109" i="65"/>
  <c r="Q113" i="65"/>
  <c r="U121" i="65"/>
  <c r="L121" i="65" s="1"/>
  <c r="M121" i="65"/>
  <c r="AR131" i="65"/>
  <c r="AS131" i="65" s="1"/>
  <c r="R131" i="65" s="1"/>
  <c r="AR140" i="65"/>
  <c r="AS140" i="65" s="1"/>
  <c r="S140" i="65" s="1"/>
  <c r="P164" i="65"/>
  <c r="AR168" i="65"/>
  <c r="AS168" i="65" s="1"/>
  <c r="AP172" i="65"/>
  <c r="AO172" i="65"/>
  <c r="U537" i="65"/>
  <c r="M537" i="65"/>
  <c r="AR53" i="65"/>
  <c r="AS53" i="65" s="1"/>
  <c r="Q53" i="65" s="1"/>
  <c r="AR59" i="65"/>
  <c r="AS59" i="65" s="1"/>
  <c r="Q59" i="65" s="1"/>
  <c r="M60" i="65"/>
  <c r="Q63" i="65"/>
  <c r="AO63" i="65"/>
  <c r="AR67" i="65"/>
  <c r="AS67" i="65" s="1"/>
  <c r="Q67" i="65" s="1"/>
  <c r="AR75" i="65"/>
  <c r="AS75" i="65" s="1"/>
  <c r="Q75" i="65" s="1"/>
  <c r="M76" i="65"/>
  <c r="AR78" i="65"/>
  <c r="AS78" i="65" s="1"/>
  <c r="Q85" i="65"/>
  <c r="M85" i="65"/>
  <c r="AR86" i="65"/>
  <c r="AS86" i="65" s="1"/>
  <c r="P86" i="65" s="1"/>
  <c r="P90" i="65"/>
  <c r="P92" i="65"/>
  <c r="K92" i="65" s="1"/>
  <c r="R95" i="65"/>
  <c r="T97" i="65"/>
  <c r="AO107" i="65"/>
  <c r="AO120" i="65"/>
  <c r="AP120" i="65"/>
  <c r="AP126" i="65"/>
  <c r="AO126" i="65"/>
  <c r="L128" i="65"/>
  <c r="U136" i="65"/>
  <c r="L136" i="65" s="1"/>
  <c r="U159" i="65"/>
  <c r="L159" i="65" s="1"/>
  <c r="M159" i="65"/>
  <c r="AP188" i="65"/>
  <c r="AO188" i="65"/>
  <c r="AP201" i="65"/>
  <c r="AO201" i="65"/>
  <c r="S79" i="65"/>
  <c r="U92" i="65"/>
  <c r="T98" i="65"/>
  <c r="AO108" i="65"/>
  <c r="AP108" i="65"/>
  <c r="T114" i="65"/>
  <c r="L114" i="65" s="1"/>
  <c r="AM116" i="65"/>
  <c r="AR116" i="65"/>
  <c r="AS116" i="65" s="1"/>
  <c r="Q116" i="65" s="1"/>
  <c r="AO124" i="65"/>
  <c r="AP124" i="65"/>
  <c r="S132" i="65"/>
  <c r="R132" i="65"/>
  <c r="T137" i="65"/>
  <c r="AP141" i="65"/>
  <c r="AO141" i="65"/>
  <c r="AR60" i="65"/>
  <c r="AS60" i="65" s="1"/>
  <c r="Q60" i="65" s="1"/>
  <c r="T63" i="65"/>
  <c r="AR68" i="65"/>
  <c r="AS68" i="65" s="1"/>
  <c r="Q68" i="65" s="1"/>
  <c r="AR76" i="65"/>
  <c r="AS76" i="65" s="1"/>
  <c r="R76" i="65" s="1"/>
  <c r="U77" i="65"/>
  <c r="L77" i="65" s="1"/>
  <c r="U80" i="65"/>
  <c r="L80" i="65" s="1"/>
  <c r="AR81" i="65"/>
  <c r="AS81" i="65" s="1"/>
  <c r="P81" i="65" s="1"/>
  <c r="Q81" i="65"/>
  <c r="U100" i="65"/>
  <c r="L100" i="65" s="1"/>
  <c r="M100" i="65"/>
  <c r="R109" i="65"/>
  <c r="T111" i="65"/>
  <c r="AR118" i="65"/>
  <c r="AS118" i="65" s="1"/>
  <c r="R118" i="65" s="1"/>
  <c r="AP129" i="65"/>
  <c r="AO129" i="65"/>
  <c r="AP132" i="65"/>
  <c r="AO132" i="65"/>
  <c r="AR133" i="65"/>
  <c r="AS133" i="65" s="1"/>
  <c r="Q133" i="65" s="1"/>
  <c r="AP148" i="65"/>
  <c r="AO148" i="65"/>
  <c r="AR153" i="65"/>
  <c r="AS153" i="65" s="1"/>
  <c r="Q153" i="65" s="1"/>
  <c r="AR199" i="65"/>
  <c r="AS199" i="65" s="1"/>
  <c r="Q199" i="65" s="1"/>
  <c r="AR258" i="65"/>
  <c r="AS258" i="65" s="1"/>
  <c r="P258" i="65" s="1"/>
  <c r="R79" i="65"/>
  <c r="U85" i="65"/>
  <c r="AP90" i="65"/>
  <c r="AO90" i="65"/>
  <c r="U103" i="65"/>
  <c r="AM105" i="65"/>
  <c r="L106" i="65"/>
  <c r="AR107" i="65"/>
  <c r="AS107" i="65" s="1"/>
  <c r="AR120" i="65"/>
  <c r="AS120" i="65" s="1"/>
  <c r="P120" i="65" s="1"/>
  <c r="Q120" i="65"/>
  <c r="AR126" i="65"/>
  <c r="AS126" i="65" s="1"/>
  <c r="R126" i="65" s="1"/>
  <c r="T131" i="65"/>
  <c r="AP135" i="65"/>
  <c r="AO135" i="65"/>
  <c r="AR143" i="65"/>
  <c r="AS143" i="65" s="1"/>
  <c r="R143" i="65" s="1"/>
  <c r="U144" i="65"/>
  <c r="L144" i="65" s="1"/>
  <c r="M144" i="65"/>
  <c r="AR150" i="65"/>
  <c r="AS150" i="65" s="1"/>
  <c r="T205" i="65"/>
  <c r="AP311" i="65"/>
  <c r="AO311" i="65"/>
  <c r="AP86" i="65"/>
  <c r="AO86" i="65"/>
  <c r="AR91" i="65"/>
  <c r="AS91" i="65" s="1"/>
  <c r="P91" i="65" s="1"/>
  <c r="AR128" i="65"/>
  <c r="AS128" i="65" s="1"/>
  <c r="Q128" i="65" s="1"/>
  <c r="T130" i="65"/>
  <c r="L130" i="65" s="1"/>
  <c r="AR190" i="65"/>
  <c r="AS190" i="65" s="1"/>
  <c r="R190" i="65" s="1"/>
  <c r="AO56" i="65"/>
  <c r="AP64" i="65"/>
  <c r="M64" i="65" s="1"/>
  <c r="T66" i="65"/>
  <c r="P79" i="65"/>
  <c r="T85" i="65"/>
  <c r="U87" i="65"/>
  <c r="L87" i="65" s="1"/>
  <c r="T92" i="65"/>
  <c r="AR94" i="65"/>
  <c r="AS94" i="65" s="1"/>
  <c r="P94" i="65" s="1"/>
  <c r="Q100" i="65"/>
  <c r="R100" i="65"/>
  <c r="S100" i="65"/>
  <c r="AO110" i="65"/>
  <c r="AO117" i="65"/>
  <c r="AP117" i="65"/>
  <c r="T125" i="65"/>
  <c r="R130" i="65"/>
  <c r="P132" i="65"/>
  <c r="Q132" i="65"/>
  <c r="AR174" i="65"/>
  <c r="AS174" i="65" s="1"/>
  <c r="R174" i="65" s="1"/>
  <c r="AP191" i="65"/>
  <c r="AO191" i="65"/>
  <c r="AP217" i="65"/>
  <c r="AO217" i="65"/>
  <c r="U176" i="65"/>
  <c r="L176" i="65" s="1"/>
  <c r="M176" i="65"/>
  <c r="AR185" i="65"/>
  <c r="AS185" i="65" s="1"/>
  <c r="Q185" i="65" s="1"/>
  <c r="AR192" i="65"/>
  <c r="AS192" i="65" s="1"/>
  <c r="P192" i="65" s="1"/>
  <c r="U197" i="65"/>
  <c r="L197" i="65" s="1"/>
  <c r="M197" i="65"/>
  <c r="AR203" i="65"/>
  <c r="AS203" i="65" s="1"/>
  <c r="Q203" i="65" s="1"/>
  <c r="AR205" i="65"/>
  <c r="AS205" i="65" s="1"/>
  <c r="R205" i="65" s="1"/>
  <c r="AR220" i="65"/>
  <c r="AS220" i="65" s="1"/>
  <c r="Q220" i="65" s="1"/>
  <c r="T236" i="65"/>
  <c r="AR255" i="65"/>
  <c r="AS255" i="65" s="1"/>
  <c r="R255" i="65" s="1"/>
  <c r="AR267" i="65"/>
  <c r="AS267" i="65" s="1"/>
  <c r="P267" i="65" s="1"/>
  <c r="AP270" i="65"/>
  <c r="AO270" i="65"/>
  <c r="P100" i="65"/>
  <c r="AR102" i="65"/>
  <c r="AS102" i="65" s="1"/>
  <c r="S102" i="65" s="1"/>
  <c r="P105" i="65"/>
  <c r="AR112" i="65"/>
  <c r="AS112" i="65" s="1"/>
  <c r="P112" i="65" s="1"/>
  <c r="L133" i="65"/>
  <c r="AR142" i="65"/>
  <c r="AS142" i="65" s="1"/>
  <c r="S142" i="65" s="1"/>
  <c r="AP156" i="65"/>
  <c r="AO156" i="65"/>
  <c r="T161" i="65"/>
  <c r="AP180" i="65"/>
  <c r="AO180" i="65"/>
  <c r="L200" i="65"/>
  <c r="AR200" i="65"/>
  <c r="AS200" i="65" s="1"/>
  <c r="P200" i="65" s="1"/>
  <c r="AP206" i="65"/>
  <c r="AO206" i="65"/>
  <c r="AM214" i="65"/>
  <c r="AR214" i="65"/>
  <c r="AS214" i="65" s="1"/>
  <c r="Q214" i="65" s="1"/>
  <c r="U248" i="65"/>
  <c r="L248" i="65" s="1"/>
  <c r="T262" i="65"/>
  <c r="AR160" i="65"/>
  <c r="AS160" i="65" s="1"/>
  <c r="Q160" i="65" s="1"/>
  <c r="AR166" i="65"/>
  <c r="AS166" i="65" s="1"/>
  <c r="R166" i="65" s="1"/>
  <c r="Q178" i="65"/>
  <c r="U183" i="65"/>
  <c r="L183" i="65" s="1"/>
  <c r="AR184" i="65"/>
  <c r="AS184" i="65" s="1"/>
  <c r="R184" i="65" s="1"/>
  <c r="AO204" i="65"/>
  <c r="AP204" i="65"/>
  <c r="AR208" i="65"/>
  <c r="AS208" i="65" s="1"/>
  <c r="R208" i="65" s="1"/>
  <c r="Q208" i="65"/>
  <c r="T241" i="65"/>
  <c r="AR245" i="65"/>
  <c r="AS245" i="65" s="1"/>
  <c r="AR257" i="65"/>
  <c r="AS257" i="65" s="1"/>
  <c r="T274" i="65"/>
  <c r="AP277" i="65"/>
  <c r="AO277" i="65"/>
  <c r="AP249" i="65"/>
  <c r="AO249" i="65"/>
  <c r="U289" i="65"/>
  <c r="L289" i="65" s="1"/>
  <c r="M289" i="65"/>
  <c r="AR115" i="65"/>
  <c r="AS115" i="65" s="1"/>
  <c r="P115" i="65" s="1"/>
  <c r="U119" i="65"/>
  <c r="L119" i="65" s="1"/>
  <c r="U127" i="65"/>
  <c r="L127" i="65" s="1"/>
  <c r="AR129" i="65"/>
  <c r="AS129" i="65" s="1"/>
  <c r="S129" i="65" s="1"/>
  <c r="T139" i="65"/>
  <c r="AR145" i="65"/>
  <c r="AS145" i="65" s="1"/>
  <c r="Q145" i="65" s="1"/>
  <c r="AO150" i="65"/>
  <c r="U151" i="65"/>
  <c r="L151" i="65" s="1"/>
  <c r="M151" i="65"/>
  <c r="AR152" i="65"/>
  <c r="AS152" i="65" s="1"/>
  <c r="P152" i="65" s="1"/>
  <c r="AR159" i="65"/>
  <c r="AS159" i="65" s="1"/>
  <c r="AP165" i="65"/>
  <c r="AO165" i="65"/>
  <c r="AR169" i="65"/>
  <c r="AS169" i="65" s="1"/>
  <c r="Q169" i="65" s="1"/>
  <c r="AO174" i="65"/>
  <c r="U175" i="65"/>
  <c r="L175" i="65" s="1"/>
  <c r="M175" i="65"/>
  <c r="AR176" i="65"/>
  <c r="AS176" i="65" s="1"/>
  <c r="S176" i="65" s="1"/>
  <c r="S178" i="65"/>
  <c r="AP196" i="65"/>
  <c r="AO196" i="65"/>
  <c r="R206" i="65"/>
  <c r="AR211" i="65"/>
  <c r="AS211" i="65" s="1"/>
  <c r="Q219" i="65"/>
  <c r="AR227" i="65"/>
  <c r="AS227" i="65" s="1"/>
  <c r="P227" i="65" s="1"/>
  <c r="AP230" i="65"/>
  <c r="AO230" i="65"/>
  <c r="AR296" i="65"/>
  <c r="AS296" i="65" s="1"/>
  <c r="Q296" i="65" s="1"/>
  <c r="P145" i="65"/>
  <c r="AR158" i="65"/>
  <c r="AS158" i="65" s="1"/>
  <c r="T163" i="65"/>
  <c r="S172" i="65"/>
  <c r="R172" i="65"/>
  <c r="AR182" i="65"/>
  <c r="AS182" i="65" s="1"/>
  <c r="R182" i="65" s="1"/>
  <c r="AP189" i="65"/>
  <c r="AO189" i="65"/>
  <c r="U192" i="65"/>
  <c r="L192" i="65" s="1"/>
  <c r="AP212" i="65"/>
  <c r="AO212" i="65"/>
  <c r="AR224" i="65"/>
  <c r="AS224" i="65" s="1"/>
  <c r="R224" i="65" s="1"/>
  <c r="AR254" i="65"/>
  <c r="AS254" i="65" s="1"/>
  <c r="S261" i="65"/>
  <c r="R261" i="65"/>
  <c r="K261" i="65" s="1"/>
  <c r="AP287" i="65"/>
  <c r="AO287" i="65"/>
  <c r="AP301" i="65"/>
  <c r="AO301" i="65"/>
  <c r="T313" i="65"/>
  <c r="AR349" i="65"/>
  <c r="AS349" i="65" s="1"/>
  <c r="S349" i="65" s="1"/>
  <c r="T349" i="65"/>
  <c r="AR424" i="65"/>
  <c r="AS424" i="65" s="1"/>
  <c r="AR99" i="65"/>
  <c r="AS99" i="65" s="1"/>
  <c r="Q99" i="65" s="1"/>
  <c r="R133" i="65"/>
  <c r="AR134" i="65"/>
  <c r="AS134" i="65" s="1"/>
  <c r="R134" i="65" s="1"/>
  <c r="AR136" i="65"/>
  <c r="AS136" i="65" s="1"/>
  <c r="Q136" i="65" s="1"/>
  <c r="AR137" i="65"/>
  <c r="AS137" i="65" s="1"/>
  <c r="Q137" i="65" s="1"/>
  <c r="U143" i="65"/>
  <c r="L143" i="65" s="1"/>
  <c r="AR144" i="65"/>
  <c r="AS144" i="65" s="1"/>
  <c r="P144" i="65" s="1"/>
  <c r="S153" i="65"/>
  <c r="T169" i="65"/>
  <c r="Q172" i="65"/>
  <c r="U184" i="65"/>
  <c r="L184" i="65" s="1"/>
  <c r="M184" i="65"/>
  <c r="AR186" i="65"/>
  <c r="AS186" i="65" s="1"/>
  <c r="S186" i="65" s="1"/>
  <c r="AM202" i="65"/>
  <c r="AP203" i="65"/>
  <c r="AO203" i="65"/>
  <c r="M208" i="65"/>
  <c r="U208" i="65"/>
  <c r="L208" i="65" s="1"/>
  <c r="AR216" i="65"/>
  <c r="AS216" i="65" s="1"/>
  <c r="T234" i="65"/>
  <c r="R240" i="65"/>
  <c r="K240" i="65" s="1"/>
  <c r="S240" i="65"/>
  <c r="AR265" i="65"/>
  <c r="AS265" i="65" s="1"/>
  <c r="P265" i="65" s="1"/>
  <c r="AP317" i="65"/>
  <c r="AO317" i="65"/>
  <c r="AR139" i="65"/>
  <c r="AS139" i="65" s="1"/>
  <c r="Q139" i="65" s="1"/>
  <c r="AR147" i="65"/>
  <c r="AS147" i="65" s="1"/>
  <c r="P147" i="65" s="1"/>
  <c r="AR155" i="65"/>
  <c r="AS155" i="65" s="1"/>
  <c r="P155" i="65" s="1"/>
  <c r="AR163" i="65"/>
  <c r="AS163" i="65" s="1"/>
  <c r="Q163" i="65" s="1"/>
  <c r="AR171" i="65"/>
  <c r="AS171" i="65" s="1"/>
  <c r="P171" i="65" s="1"/>
  <c r="AR179" i="65"/>
  <c r="AS179" i="65" s="1"/>
  <c r="AR187" i="65"/>
  <c r="AS187" i="65" s="1"/>
  <c r="P187" i="65" s="1"/>
  <c r="AR195" i="65"/>
  <c r="AS195" i="65" s="1"/>
  <c r="P195" i="65" s="1"/>
  <c r="L202" i="65"/>
  <c r="T204" i="65"/>
  <c r="AP220" i="65"/>
  <c r="AO220" i="65"/>
  <c r="AP221" i="65"/>
  <c r="M221" i="65" s="1"/>
  <c r="AR222" i="65"/>
  <c r="AS222" i="65" s="1"/>
  <c r="Q222" i="65" s="1"/>
  <c r="T228" i="65"/>
  <c r="AO234" i="65"/>
  <c r="AO241" i="65"/>
  <c r="Q251" i="65"/>
  <c r="AR252" i="65"/>
  <c r="AS252" i="65" s="1"/>
  <c r="S252" i="65" s="1"/>
  <c r="AP262" i="65"/>
  <c r="AO262" i="65"/>
  <c r="M264" i="65"/>
  <c r="T266" i="65"/>
  <c r="T268" i="65"/>
  <c r="L268" i="65" s="1"/>
  <c r="AO274" i="65"/>
  <c r="AO279" i="65"/>
  <c r="Q285" i="65"/>
  <c r="Q290" i="65"/>
  <c r="S293" i="65"/>
  <c r="R293" i="65"/>
  <c r="T294" i="65"/>
  <c r="AR297" i="65"/>
  <c r="AS297" i="65" s="1"/>
  <c r="S297" i="65" s="1"/>
  <c r="AO303" i="65"/>
  <c r="AO313" i="65"/>
  <c r="AR323" i="65"/>
  <c r="Q323" i="65"/>
  <c r="U221" i="65"/>
  <c r="P223" i="65"/>
  <c r="U225" i="65"/>
  <c r="L225" i="65" s="1"/>
  <c r="AR238" i="65"/>
  <c r="AS238" i="65" s="1"/>
  <c r="S238" i="65" s="1"/>
  <c r="AR246" i="65"/>
  <c r="AS246" i="65" s="1"/>
  <c r="S246" i="65" s="1"/>
  <c r="P247" i="65"/>
  <c r="K247" i="65" s="1"/>
  <c r="Q247" i="65"/>
  <c r="AR249" i="65"/>
  <c r="AS249" i="65" s="1"/>
  <c r="R249" i="65" s="1"/>
  <c r="S259" i="65"/>
  <c r="U266" i="65"/>
  <c r="AO281" i="65"/>
  <c r="Q291" i="65"/>
  <c r="AP294" i="65"/>
  <c r="AO294" i="65"/>
  <c r="T298" i="65"/>
  <c r="P298" i="65"/>
  <c r="S300" i="65"/>
  <c r="R300" i="65"/>
  <c r="R304" i="65"/>
  <c r="K304" i="65" s="1"/>
  <c r="T321" i="65"/>
  <c r="AO325" i="65"/>
  <c r="AP325" i="65"/>
  <c r="R327" i="65"/>
  <c r="S327" i="65"/>
  <c r="M348" i="65"/>
  <c r="U348" i="65"/>
  <c r="L348" i="65" s="1"/>
  <c r="T363" i="65"/>
  <c r="AR363" i="65"/>
  <c r="AS363" i="65" s="1"/>
  <c r="S363" i="65" s="1"/>
  <c r="AP402" i="65"/>
  <c r="AO402" i="65"/>
  <c r="AR196" i="65"/>
  <c r="AS196" i="65" s="1"/>
  <c r="P196" i="65" s="1"/>
  <c r="Q201" i="65"/>
  <c r="AR204" i="65"/>
  <c r="AS204" i="65" s="1"/>
  <c r="S204" i="65" s="1"/>
  <c r="U205" i="65"/>
  <c r="AR209" i="65"/>
  <c r="AS209" i="65" s="1"/>
  <c r="Q209" i="65"/>
  <c r="AR212" i="65"/>
  <c r="AS212" i="65" s="1"/>
  <c r="P212" i="65" s="1"/>
  <c r="AR230" i="65"/>
  <c r="AS230" i="65" s="1"/>
  <c r="P231" i="65"/>
  <c r="U233" i="65"/>
  <c r="L233" i="65" s="1"/>
  <c r="M233" i="65"/>
  <c r="AR244" i="65"/>
  <c r="AS244" i="65" s="1"/>
  <c r="P244" i="65" s="1"/>
  <c r="AP253" i="65"/>
  <c r="AO253" i="65"/>
  <c r="S255" i="65"/>
  <c r="L256" i="65"/>
  <c r="M268" i="65"/>
  <c r="AR270" i="65"/>
  <c r="AS270" i="65" s="1"/>
  <c r="U273" i="65"/>
  <c r="L273" i="65" s="1"/>
  <c r="M273" i="65"/>
  <c r="AR286" i="65"/>
  <c r="AS286" i="65" s="1"/>
  <c r="S286" i="65" s="1"/>
  <c r="AR289" i="65"/>
  <c r="AS289" i="65" s="1"/>
  <c r="R289" i="65" s="1"/>
  <c r="T292" i="65"/>
  <c r="U298" i="65"/>
  <c r="M298" i="65"/>
  <c r="Q304" i="65"/>
  <c r="U305" i="65"/>
  <c r="L305" i="65" s="1"/>
  <c r="M305" i="65"/>
  <c r="P307" i="65"/>
  <c r="K307" i="65" s="1"/>
  <c r="AR310" i="65"/>
  <c r="AS310" i="65" s="1"/>
  <c r="S310" i="65" s="1"/>
  <c r="Q311" i="65"/>
  <c r="R322" i="65"/>
  <c r="S322" i="65"/>
  <c r="AR397" i="65"/>
  <c r="AS397" i="65" s="1"/>
  <c r="Q397" i="65" s="1"/>
  <c r="R178" i="65"/>
  <c r="R197" i="65"/>
  <c r="P215" i="65"/>
  <c r="P216" i="65"/>
  <c r="AR217" i="65"/>
  <c r="AS217" i="65" s="1"/>
  <c r="P217" i="65" s="1"/>
  <c r="S219" i="65"/>
  <c r="R221" i="65"/>
  <c r="R226" i="65"/>
  <c r="Q237" i="65"/>
  <c r="U240" i="65"/>
  <c r="L240" i="65" s="1"/>
  <c r="AR241" i="65"/>
  <c r="AS241" i="65" s="1"/>
  <c r="R241" i="65" s="1"/>
  <c r="AR242" i="65"/>
  <c r="AS242" i="65" s="1"/>
  <c r="S251" i="65"/>
  <c r="AO255" i="65"/>
  <c r="R256" i="65"/>
  <c r="K256" i="65" s="1"/>
  <c r="AR262" i="65"/>
  <c r="AS262" i="65" s="1"/>
  <c r="Q262" i="65" s="1"/>
  <c r="P263" i="65"/>
  <c r="AR284" i="65"/>
  <c r="AS284" i="65" s="1"/>
  <c r="AR308" i="65"/>
  <c r="AS308" i="65" s="1"/>
  <c r="S308" i="65" s="1"/>
  <c r="U312" i="65"/>
  <c r="L312" i="65" s="1"/>
  <c r="AR313" i="65"/>
  <c r="AS313" i="65" s="1"/>
  <c r="P313" i="65" s="1"/>
  <c r="AR314" i="65"/>
  <c r="AS314" i="65" s="1"/>
  <c r="Q314" i="65" s="1"/>
  <c r="AR320" i="65"/>
  <c r="AS320" i="65" s="1"/>
  <c r="P320" i="65" s="1"/>
  <c r="AR324" i="65"/>
  <c r="Q324" i="65"/>
  <c r="U359" i="65"/>
  <c r="M359" i="65"/>
  <c r="AR388" i="65"/>
  <c r="AS388" i="65" s="1"/>
  <c r="S388" i="65" s="1"/>
  <c r="P422" i="65"/>
  <c r="R422" i="65"/>
  <c r="AO140" i="65"/>
  <c r="AO147" i="65"/>
  <c r="AO155" i="65"/>
  <c r="AO164" i="65"/>
  <c r="AO171" i="65"/>
  <c r="AO179" i="65"/>
  <c r="AO187" i="65"/>
  <c r="AO195" i="65"/>
  <c r="P206" i="65"/>
  <c r="T206" i="65"/>
  <c r="P219" i="65"/>
  <c r="K219" i="65" s="1"/>
  <c r="AP245" i="65"/>
  <c r="AO245" i="65"/>
  <c r="S247" i="65"/>
  <c r="S253" i="65"/>
  <c r="R253" i="65"/>
  <c r="P259" i="65"/>
  <c r="AR278" i="65"/>
  <c r="AS278" i="65" s="1"/>
  <c r="S278" i="65" s="1"/>
  <c r="AR281" i="65"/>
  <c r="AS281" i="65" s="1"/>
  <c r="P281" i="65" s="1"/>
  <c r="AR282" i="65"/>
  <c r="AS282" i="65" s="1"/>
  <c r="Q282" i="65" s="1"/>
  <c r="AR294" i="65"/>
  <c r="AS294" i="65" s="1"/>
  <c r="Q294" i="65" s="1"/>
  <c r="U297" i="65"/>
  <c r="L297" i="65" s="1"/>
  <c r="AR302" i="65"/>
  <c r="AS302" i="65" s="1"/>
  <c r="S302" i="65" s="1"/>
  <c r="P303" i="65"/>
  <c r="Q303" i="65"/>
  <c r="T328" i="65"/>
  <c r="P328" i="65"/>
  <c r="T336" i="65"/>
  <c r="AR336" i="65"/>
  <c r="AS336" i="65" s="1"/>
  <c r="P336" i="65" s="1"/>
  <c r="R339" i="65"/>
  <c r="AR341" i="65"/>
  <c r="AS341" i="65" s="1"/>
  <c r="S341" i="65" s="1"/>
  <c r="AP209" i="65"/>
  <c r="M209" i="65" s="1"/>
  <c r="T210" i="65"/>
  <c r="AO223" i="65"/>
  <c r="AR225" i="65"/>
  <c r="AS225" i="65" s="1"/>
  <c r="P225" i="65" s="1"/>
  <c r="AR228" i="65"/>
  <c r="AS228" i="65" s="1"/>
  <c r="Q228" i="65" s="1"/>
  <c r="T238" i="65"/>
  <c r="L242" i="65"/>
  <c r="AO247" i="65"/>
  <c r="P253" i="65"/>
  <c r="Q253" i="65"/>
  <c r="Q256" i="65"/>
  <c r="J256" i="65" s="1"/>
  <c r="Q261" i="65"/>
  <c r="AR266" i="65"/>
  <c r="AS266" i="65" s="1"/>
  <c r="P266" i="65" s="1"/>
  <c r="AR268" i="65"/>
  <c r="AS268" i="65" s="1"/>
  <c r="Q268" i="65" s="1"/>
  <c r="AR276" i="65"/>
  <c r="AS276" i="65" s="1"/>
  <c r="R276" i="65" s="1"/>
  <c r="AP285" i="65"/>
  <c r="AO285" i="65"/>
  <c r="AR305" i="65"/>
  <c r="AS305" i="65" s="1"/>
  <c r="AP309" i="65"/>
  <c r="AO309" i="65"/>
  <c r="AR316" i="65"/>
  <c r="AS316" i="65" s="1"/>
  <c r="P316" i="65" s="1"/>
  <c r="AM343" i="65"/>
  <c r="AR343" i="65"/>
  <c r="AS343" i="65" s="1"/>
  <c r="Q343" i="65" s="1"/>
  <c r="T352" i="65"/>
  <c r="L352" i="65" s="1"/>
  <c r="AR352" i="65"/>
  <c r="AS352" i="65" s="1"/>
  <c r="Q352" i="65" s="1"/>
  <c r="AR407" i="65"/>
  <c r="AS407" i="65" s="1"/>
  <c r="S407" i="65" s="1"/>
  <c r="AP418" i="65"/>
  <c r="AO418" i="65"/>
  <c r="AO421" i="65"/>
  <c r="AP421" i="65"/>
  <c r="M138" i="65"/>
  <c r="Q197" i="65"/>
  <c r="J197" i="65" s="1"/>
  <c r="U209" i="65"/>
  <c r="L209" i="65" s="1"/>
  <c r="U210" i="65"/>
  <c r="M210" i="65"/>
  <c r="T226" i="65"/>
  <c r="T230" i="65"/>
  <c r="AR233" i="65"/>
  <c r="AS233" i="65" s="1"/>
  <c r="Q233" i="65" s="1"/>
  <c r="AP238" i="65"/>
  <c r="AO238" i="65"/>
  <c r="S258" i="65"/>
  <c r="Q259" i="65"/>
  <c r="T270" i="65"/>
  <c r="AR273" i="65"/>
  <c r="AS273" i="65" s="1"/>
  <c r="Q273" i="65"/>
  <c r="AR321" i="65"/>
  <c r="AS321" i="65" s="1"/>
  <c r="R321" i="65" s="1"/>
  <c r="AR331" i="65"/>
  <c r="Q331" i="65"/>
  <c r="T361" i="65"/>
  <c r="AR361" i="65"/>
  <c r="AS361" i="65" s="1"/>
  <c r="S361" i="65" s="1"/>
  <c r="AR374" i="65"/>
  <c r="AS374" i="65" s="1"/>
  <c r="Q374" i="65" s="1"/>
  <c r="AR413" i="65"/>
  <c r="AS413" i="65" s="1"/>
  <c r="Q413" i="65" s="1"/>
  <c r="Q326" i="65"/>
  <c r="U326" i="65"/>
  <c r="L326" i="65" s="1"/>
  <c r="AP327" i="65"/>
  <c r="M327" i="65" s="1"/>
  <c r="T332" i="65"/>
  <c r="AR342" i="65"/>
  <c r="AS342" i="65" s="1"/>
  <c r="Q342" i="65" s="1"/>
  <c r="T342" i="65"/>
  <c r="T343" i="65"/>
  <c r="U346" i="65"/>
  <c r="T347" i="65"/>
  <c r="L347" i="65" s="1"/>
  <c r="S351" i="65"/>
  <c r="AO356" i="65"/>
  <c r="AO357" i="65"/>
  <c r="AR364" i="65"/>
  <c r="AS364" i="65" s="1"/>
  <c r="S364" i="65" s="1"/>
  <c r="U366" i="65"/>
  <c r="M366" i="65"/>
  <c r="T369" i="65"/>
  <c r="AR371" i="65"/>
  <c r="AS371" i="65" s="1"/>
  <c r="R371" i="65" s="1"/>
  <c r="AR396" i="65"/>
  <c r="AS396" i="65" s="1"/>
  <c r="S396" i="65" s="1"/>
  <c r="AO404" i="65"/>
  <c r="AR406" i="65"/>
  <c r="AS406" i="65" s="1"/>
  <c r="P406" i="65" s="1"/>
  <c r="AR412" i="65"/>
  <c r="AS412" i="65" s="1"/>
  <c r="AO420" i="65"/>
  <c r="AO430" i="65"/>
  <c r="AP430" i="65"/>
  <c r="AR437" i="65"/>
  <c r="AS437" i="65" s="1"/>
  <c r="U490" i="65"/>
  <c r="L490" i="65" s="1"/>
  <c r="M490" i="65"/>
  <c r="AR317" i="65"/>
  <c r="AS317" i="65" s="1"/>
  <c r="S317" i="65" s="1"/>
  <c r="Q327" i="65"/>
  <c r="U327" i="65"/>
  <c r="L327" i="65" s="1"/>
  <c r="U350" i="65"/>
  <c r="U351" i="65"/>
  <c r="AP362" i="65"/>
  <c r="AO362" i="65"/>
  <c r="S370" i="65"/>
  <c r="AP378" i="65"/>
  <c r="AO378" i="65"/>
  <c r="U390" i="65"/>
  <c r="L390" i="65" s="1"/>
  <c r="M390" i="65"/>
  <c r="AR395" i="65"/>
  <c r="AS395" i="65" s="1"/>
  <c r="S412" i="65"/>
  <c r="U414" i="65"/>
  <c r="L414" i="65" s="1"/>
  <c r="AP425" i="65"/>
  <c r="AO425" i="65"/>
  <c r="M436" i="65"/>
  <c r="U436" i="65"/>
  <c r="L436" i="65" s="1"/>
  <c r="AR444" i="65"/>
  <c r="AS444" i="65" s="1"/>
  <c r="P444" i="65" s="1"/>
  <c r="U502" i="65"/>
  <c r="L502" i="65" s="1"/>
  <c r="M502" i="65"/>
  <c r="AR527" i="65"/>
  <c r="AS527" i="65" s="1"/>
  <c r="M271" i="65"/>
  <c r="AP323" i="65"/>
  <c r="M323" i="65" s="1"/>
  <c r="AP329" i="65"/>
  <c r="M329" i="65" s="1"/>
  <c r="U343" i="65"/>
  <c r="M343" i="65"/>
  <c r="S344" i="65"/>
  <c r="R344" i="65"/>
  <c r="U349" i="65"/>
  <c r="M349" i="65"/>
  <c r="T355" i="65"/>
  <c r="U358" i="65"/>
  <c r="M358" i="65"/>
  <c r="AR372" i="65"/>
  <c r="AS372" i="65" s="1"/>
  <c r="S372" i="65" s="1"/>
  <c r="U381" i="65"/>
  <c r="L381" i="65" s="1"/>
  <c r="M381" i="65"/>
  <c r="AR382" i="65"/>
  <c r="AS382" i="65" s="1"/>
  <c r="P382" i="65" s="1"/>
  <c r="AP387" i="65"/>
  <c r="AO387" i="65"/>
  <c r="AM431" i="65"/>
  <c r="AR431" i="65"/>
  <c r="AS431" i="65" s="1"/>
  <c r="Q431" i="65" s="1"/>
  <c r="AR432" i="65"/>
  <c r="AS432" i="65" s="1"/>
  <c r="AR467" i="65"/>
  <c r="AS467" i="65" s="1"/>
  <c r="P467" i="65" s="1"/>
  <c r="U478" i="65"/>
  <c r="L478" i="65" s="1"/>
  <c r="U486" i="65"/>
  <c r="L486" i="65" s="1"/>
  <c r="M486" i="65"/>
  <c r="P317" i="65"/>
  <c r="U323" i="65"/>
  <c r="L323" i="65" s="1"/>
  <c r="U329" i="65"/>
  <c r="L329" i="65" s="1"/>
  <c r="AR334" i="65"/>
  <c r="AS334" i="65" s="1"/>
  <c r="P334" i="65" s="1"/>
  <c r="T334" i="65"/>
  <c r="T335" i="65"/>
  <c r="U338" i="65"/>
  <c r="L338" i="65" s="1"/>
  <c r="M338" i="65"/>
  <c r="Q339" i="65"/>
  <c r="J339" i="65" s="1"/>
  <c r="P339" i="65"/>
  <c r="T339" i="65"/>
  <c r="L339" i="65" s="1"/>
  <c r="R341" i="65"/>
  <c r="AR345" i="65"/>
  <c r="AS345" i="65" s="1"/>
  <c r="S345" i="65" s="1"/>
  <c r="AR348" i="65"/>
  <c r="AS348" i="65" s="1"/>
  <c r="Q351" i="65"/>
  <c r="T367" i="65"/>
  <c r="T391" i="65"/>
  <c r="AR404" i="65"/>
  <c r="AS404" i="65" s="1"/>
  <c r="S404" i="65" s="1"/>
  <c r="AP411" i="65"/>
  <c r="AO411" i="65"/>
  <c r="R413" i="65"/>
  <c r="AR420" i="65"/>
  <c r="AS420" i="65" s="1"/>
  <c r="S420" i="65" s="1"/>
  <c r="U442" i="65"/>
  <c r="L442" i="65" s="1"/>
  <c r="AR445" i="65"/>
  <c r="AS445" i="65" s="1"/>
  <c r="P445" i="65" s="1"/>
  <c r="AP461" i="65"/>
  <c r="AO461" i="65"/>
  <c r="R462" i="65"/>
  <c r="AP483" i="65"/>
  <c r="AO483" i="65"/>
  <c r="U494" i="65"/>
  <c r="L494" i="65" s="1"/>
  <c r="M494" i="65"/>
  <c r="AM557" i="65"/>
  <c r="AR557" i="65"/>
  <c r="AS557" i="65" s="1"/>
  <c r="Q557" i="65" s="1"/>
  <c r="AO229" i="65"/>
  <c r="AO237" i="65"/>
  <c r="AO244" i="65"/>
  <c r="AO252" i="65"/>
  <c r="AO260" i="65"/>
  <c r="AO261" i="65"/>
  <c r="AO269" i="65"/>
  <c r="AO276" i="65"/>
  <c r="AO284" i="65"/>
  <c r="AO293" i="65"/>
  <c r="AO300" i="65"/>
  <c r="AO308" i="65"/>
  <c r="AO316" i="65"/>
  <c r="AO319" i="65"/>
  <c r="S323" i="65"/>
  <c r="AP324" i="65"/>
  <c r="M324" i="65" s="1"/>
  <c r="S329" i="65"/>
  <c r="J329" i="65" s="1"/>
  <c r="Q330" i="65"/>
  <c r="U330" i="65"/>
  <c r="L330" i="65" s="1"/>
  <c r="M330" i="65"/>
  <c r="AP331" i="65"/>
  <c r="M331" i="65" s="1"/>
  <c r="AR338" i="65"/>
  <c r="AS338" i="65" s="1"/>
  <c r="P338" i="65" s="1"/>
  <c r="AP341" i="65"/>
  <c r="M341" i="65" s="1"/>
  <c r="U342" i="65"/>
  <c r="M342" i="65"/>
  <c r="R351" i="65"/>
  <c r="AR356" i="65"/>
  <c r="AS356" i="65" s="1"/>
  <c r="R356" i="65" s="1"/>
  <c r="AR359" i="65"/>
  <c r="AS359" i="65" s="1"/>
  <c r="T359" i="65"/>
  <c r="U365" i="65"/>
  <c r="M365" i="65"/>
  <c r="AR366" i="65"/>
  <c r="AS366" i="65" s="1"/>
  <c r="S366" i="65" s="1"/>
  <c r="T366" i="65"/>
  <c r="U367" i="65"/>
  <c r="M367" i="65"/>
  <c r="U374" i="65"/>
  <c r="L374" i="65" s="1"/>
  <c r="Q375" i="65"/>
  <c r="Q378" i="65"/>
  <c r="AP386" i="65"/>
  <c r="AO386" i="65"/>
  <c r="AR390" i="65"/>
  <c r="AS390" i="65" s="1"/>
  <c r="P390" i="65" s="1"/>
  <c r="AR399" i="65"/>
  <c r="AS399" i="65" s="1"/>
  <c r="Q399" i="65" s="1"/>
  <c r="S400" i="65"/>
  <c r="AR403" i="65"/>
  <c r="AS403" i="65" s="1"/>
  <c r="AR415" i="65"/>
  <c r="AS415" i="65" s="1"/>
  <c r="Q415" i="65" s="1"/>
  <c r="S416" i="65"/>
  <c r="AR419" i="65"/>
  <c r="AS419" i="65" s="1"/>
  <c r="S419" i="65" s="1"/>
  <c r="M422" i="65"/>
  <c r="AO434" i="65"/>
  <c r="AP434" i="65"/>
  <c r="AR440" i="65"/>
  <c r="AS440" i="65" s="1"/>
  <c r="S440" i="65" s="1"/>
  <c r="AR452" i="65"/>
  <c r="AS452" i="65" s="1"/>
  <c r="M475" i="65"/>
  <c r="U475" i="65"/>
  <c r="L475" i="65" s="1"/>
  <c r="S487" i="65"/>
  <c r="R487" i="65"/>
  <c r="T501" i="65"/>
  <c r="M242" i="65"/>
  <c r="M258" i="65"/>
  <c r="M282" i="65"/>
  <c r="U320" i="65"/>
  <c r="L320" i="65" s="1"/>
  <c r="U324" i="65"/>
  <c r="L324" i="65" s="1"/>
  <c r="S330" i="65"/>
  <c r="U331" i="65"/>
  <c r="L331" i="65" s="1"/>
  <c r="AP332" i="65"/>
  <c r="M332" i="65" s="1"/>
  <c r="AO333" i="65"/>
  <c r="U341" i="65"/>
  <c r="L341" i="65" s="1"/>
  <c r="P344" i="65"/>
  <c r="AR350" i="65"/>
  <c r="AS350" i="65" s="1"/>
  <c r="Q350" i="65" s="1"/>
  <c r="T350" i="65"/>
  <c r="T353" i="65"/>
  <c r="AR353" i="65"/>
  <c r="AS353" i="65" s="1"/>
  <c r="AR357" i="65"/>
  <c r="AS357" i="65" s="1"/>
  <c r="AR358" i="65"/>
  <c r="AS358" i="65" s="1"/>
  <c r="T358" i="65"/>
  <c r="R360" i="65"/>
  <c r="AO364" i="65"/>
  <c r="AP371" i="65"/>
  <c r="AO371" i="65"/>
  <c r="AO373" i="65"/>
  <c r="AR380" i="65"/>
  <c r="AS380" i="65" s="1"/>
  <c r="P384" i="65"/>
  <c r="Q384" i="65"/>
  <c r="AR387" i="65"/>
  <c r="AS387" i="65" s="1"/>
  <c r="S387" i="65" s="1"/>
  <c r="P392" i="65"/>
  <c r="Q392" i="65"/>
  <c r="T393" i="65"/>
  <c r="AO396" i="65"/>
  <c r="U397" i="65"/>
  <c r="L397" i="65" s="1"/>
  <c r="M397" i="65"/>
  <c r="AR398" i="65"/>
  <c r="AS398" i="65" s="1"/>
  <c r="U413" i="65"/>
  <c r="L413" i="65" s="1"/>
  <c r="M413" i="65"/>
  <c r="AR414" i="65"/>
  <c r="AS414" i="65" s="1"/>
  <c r="Q414" i="65"/>
  <c r="L419" i="65"/>
  <c r="AM426" i="65"/>
  <c r="AR429" i="65"/>
  <c r="AS429" i="65" s="1"/>
  <c r="P429" i="65" s="1"/>
  <c r="T431" i="65"/>
  <c r="P431" i="65"/>
  <c r="S445" i="65"/>
  <c r="P454" i="65"/>
  <c r="K454" i="65" s="1"/>
  <c r="AR466" i="65"/>
  <c r="AS466" i="65" s="1"/>
  <c r="AR468" i="65"/>
  <c r="AS468" i="65" s="1"/>
  <c r="R468" i="65" s="1"/>
  <c r="S471" i="65"/>
  <c r="R471" i="65"/>
  <c r="T477" i="65"/>
  <c r="S495" i="65"/>
  <c r="R495" i="65"/>
  <c r="AR531" i="65"/>
  <c r="AS531" i="65" s="1"/>
  <c r="P531" i="65"/>
  <c r="T531" i="65"/>
  <c r="AM554" i="65"/>
  <c r="AR554" i="65"/>
  <c r="AS554" i="65" s="1"/>
  <c r="P554" i="65" s="1"/>
  <c r="M299" i="65"/>
  <c r="M315" i="65"/>
  <c r="S324" i="65"/>
  <c r="S331" i="65"/>
  <c r="U332" i="65"/>
  <c r="R336" i="65"/>
  <c r="AR337" i="65"/>
  <c r="AS337" i="65" s="1"/>
  <c r="AR340" i="65"/>
  <c r="AS340" i="65" s="1"/>
  <c r="Q340" i="65" s="1"/>
  <c r="Q344" i="65"/>
  <c r="T351" i="65"/>
  <c r="L351" i="65" s="1"/>
  <c r="P351" i="65"/>
  <c r="AP355" i="65"/>
  <c r="AO355" i="65"/>
  <c r="AR365" i="65"/>
  <c r="AS365" i="65" s="1"/>
  <c r="S365" i="65" s="1"/>
  <c r="T365" i="65"/>
  <c r="S376" i="65"/>
  <c r="AR379" i="65"/>
  <c r="AS379" i="65" s="1"/>
  <c r="T409" i="65"/>
  <c r="AR411" i="65"/>
  <c r="AS411" i="65" s="1"/>
  <c r="S411" i="65" s="1"/>
  <c r="R421" i="65"/>
  <c r="R424" i="65"/>
  <c r="AR436" i="65"/>
  <c r="AS436" i="65" s="1"/>
  <c r="AO441" i="65"/>
  <c r="AP441" i="65"/>
  <c r="R446" i="65"/>
  <c r="K446" i="65" s="1"/>
  <c r="AR448" i="65"/>
  <c r="AS448" i="65" s="1"/>
  <c r="P448" i="65" s="1"/>
  <c r="U508" i="65"/>
  <c r="L508" i="65" s="1"/>
  <c r="M508" i="65"/>
  <c r="AR369" i="65"/>
  <c r="AS369" i="65" s="1"/>
  <c r="P369" i="65" s="1"/>
  <c r="T371" i="65"/>
  <c r="AR377" i="65"/>
  <c r="AS377" i="65" s="1"/>
  <c r="R377" i="65" s="1"/>
  <c r="AR385" i="65"/>
  <c r="AS385" i="65" s="1"/>
  <c r="T387" i="65"/>
  <c r="AR393" i="65"/>
  <c r="AS393" i="65" s="1"/>
  <c r="Q393" i="65" s="1"/>
  <c r="AR401" i="65"/>
  <c r="AS401" i="65" s="1"/>
  <c r="P401" i="65" s="1"/>
  <c r="AR409" i="65"/>
  <c r="AS409" i="65" s="1"/>
  <c r="S409" i="65" s="1"/>
  <c r="T411" i="65"/>
  <c r="AR417" i="65"/>
  <c r="AS417" i="65" s="1"/>
  <c r="P417" i="65" s="1"/>
  <c r="AR428" i="65"/>
  <c r="AS428" i="65" s="1"/>
  <c r="AR443" i="65"/>
  <c r="AS443" i="65" s="1"/>
  <c r="Q443" i="65" s="1"/>
  <c r="S450" i="65"/>
  <c r="AR453" i="65"/>
  <c r="AS453" i="65" s="1"/>
  <c r="R453" i="65" s="1"/>
  <c r="S454" i="65"/>
  <c r="S458" i="65"/>
  <c r="S462" i="65"/>
  <c r="U463" i="65"/>
  <c r="AR463" i="65"/>
  <c r="AS463" i="65" s="1"/>
  <c r="Q463" i="65" s="1"/>
  <c r="T469" i="65"/>
  <c r="U470" i="65"/>
  <c r="L470" i="65" s="1"/>
  <c r="AP472" i="65"/>
  <c r="AO472" i="65"/>
  <c r="AO477" i="65"/>
  <c r="S482" i="65"/>
  <c r="AP488" i="65"/>
  <c r="AO488" i="65"/>
  <c r="AP496" i="65"/>
  <c r="AO496" i="65"/>
  <c r="AO501" i="65"/>
  <c r="Q506" i="65"/>
  <c r="U509" i="65"/>
  <c r="L509" i="65" s="1"/>
  <c r="M509" i="65"/>
  <c r="AR510" i="65"/>
  <c r="AS510" i="65" s="1"/>
  <c r="S510" i="65" s="1"/>
  <c r="T510" i="65"/>
  <c r="Q510" i="65"/>
  <c r="U511" i="65"/>
  <c r="M511" i="65"/>
  <c r="Q517" i="65"/>
  <c r="AR523" i="65"/>
  <c r="AS523" i="65" s="1"/>
  <c r="P523" i="65" s="1"/>
  <c r="T523" i="65"/>
  <c r="T533" i="65"/>
  <c r="AR533" i="65"/>
  <c r="AS533" i="65" s="1"/>
  <c r="T648" i="65"/>
  <c r="AR433" i="65"/>
  <c r="AS433" i="65" s="1"/>
  <c r="R433" i="65" s="1"/>
  <c r="Q438" i="65"/>
  <c r="AR449" i="65"/>
  <c r="AS449" i="65" s="1"/>
  <c r="R449" i="65" s="1"/>
  <c r="Q450" i="65"/>
  <c r="Q454" i="65"/>
  <c r="Q458" i="65"/>
  <c r="AS459" i="65"/>
  <c r="R459" i="65" s="1"/>
  <c r="Q462" i="65"/>
  <c r="R464" i="65"/>
  <c r="Q482" i="65"/>
  <c r="AR516" i="65"/>
  <c r="AS516" i="65" s="1"/>
  <c r="T516" i="65"/>
  <c r="L516" i="65" s="1"/>
  <c r="AR519" i="65"/>
  <c r="AS519" i="65" s="1"/>
  <c r="T519" i="65"/>
  <c r="T526" i="65"/>
  <c r="AR526" i="65"/>
  <c r="AS526" i="65" s="1"/>
  <c r="P423" i="65"/>
  <c r="S428" i="65"/>
  <c r="AR441" i="65"/>
  <c r="AS441" i="65" s="1"/>
  <c r="P441" i="65" s="1"/>
  <c r="L443" i="65"/>
  <c r="Q446" i="65"/>
  <c r="P450" i="65"/>
  <c r="P451" i="65"/>
  <c r="S452" i="65"/>
  <c r="AR455" i="65"/>
  <c r="AS455" i="65" s="1"/>
  <c r="Q455" i="65" s="1"/>
  <c r="P458" i="65"/>
  <c r="K458" i="65" s="1"/>
  <c r="AR461" i="65"/>
  <c r="AS461" i="65" s="1"/>
  <c r="Q461" i="65" s="1"/>
  <c r="T463" i="65"/>
  <c r="T465" i="65"/>
  <c r="U466" i="65"/>
  <c r="L466" i="65" s="1"/>
  <c r="AR479" i="65"/>
  <c r="AS479" i="65" s="1"/>
  <c r="R479" i="65" s="1"/>
  <c r="U492" i="65"/>
  <c r="L492" i="65" s="1"/>
  <c r="M492" i="65"/>
  <c r="AR503" i="65"/>
  <c r="AS503" i="65" s="1"/>
  <c r="Q503" i="65" s="1"/>
  <c r="T512" i="65"/>
  <c r="T542" i="65"/>
  <c r="AO360" i="65"/>
  <c r="AO369" i="65"/>
  <c r="AO376" i="65"/>
  <c r="AO384" i="65"/>
  <c r="AO392" i="65"/>
  <c r="AO393" i="65"/>
  <c r="AO400" i="65"/>
  <c r="AO409" i="65"/>
  <c r="AO416" i="65"/>
  <c r="AR425" i="65"/>
  <c r="AS425" i="65" s="1"/>
  <c r="S425" i="65" s="1"/>
  <c r="U426" i="65"/>
  <c r="L426" i="65" s="1"/>
  <c r="U427" i="65"/>
  <c r="AP465" i="65"/>
  <c r="AO465" i="65"/>
  <c r="AS475" i="65"/>
  <c r="U485" i="65"/>
  <c r="L485" i="65" s="1"/>
  <c r="M485" i="65"/>
  <c r="L507" i="65"/>
  <c r="AO529" i="65"/>
  <c r="AP529" i="65"/>
  <c r="AR530" i="65"/>
  <c r="AS530" i="65" s="1"/>
  <c r="P530" i="65" s="1"/>
  <c r="T530" i="65"/>
  <c r="AO354" i="65"/>
  <c r="AO361" i="65"/>
  <c r="AO370" i="65"/>
  <c r="AO377" i="65"/>
  <c r="AO385" i="65"/>
  <c r="AO394" i="65"/>
  <c r="AO401" i="65"/>
  <c r="AO410" i="65"/>
  <c r="AO417" i="65"/>
  <c r="AP437" i="65"/>
  <c r="AP438" i="65"/>
  <c r="M438" i="65" s="1"/>
  <c r="T439" i="65"/>
  <c r="L439" i="65" s="1"/>
  <c r="AP448" i="65"/>
  <c r="AO448" i="65"/>
  <c r="U454" i="65"/>
  <c r="L454" i="65" s="1"/>
  <c r="M454" i="65"/>
  <c r="T457" i="65"/>
  <c r="U458" i="65"/>
  <c r="L458" i="65" s="1"/>
  <c r="AR460" i="65"/>
  <c r="AS460" i="65" s="1"/>
  <c r="P460" i="65" s="1"/>
  <c r="U462" i="65"/>
  <c r="L462" i="65" s="1"/>
  <c r="AO468" i="65"/>
  <c r="AR477" i="65"/>
  <c r="AS477" i="65" s="1"/>
  <c r="P477" i="65" s="1"/>
  <c r="T479" i="65"/>
  <c r="T481" i="65"/>
  <c r="U482" i="65"/>
  <c r="L482" i="65" s="1"/>
  <c r="T503" i="65"/>
  <c r="L503" i="65" s="1"/>
  <c r="T505" i="65"/>
  <c r="AO506" i="65"/>
  <c r="T515" i="65"/>
  <c r="T518" i="65"/>
  <c r="AR518" i="65"/>
  <c r="AS518" i="65" s="1"/>
  <c r="S518" i="65" s="1"/>
  <c r="T528" i="65"/>
  <c r="AR532" i="65"/>
  <c r="AS532" i="65" s="1"/>
  <c r="P532" i="65" s="1"/>
  <c r="T532" i="65"/>
  <c r="T534" i="65"/>
  <c r="L534" i="65" s="1"/>
  <c r="AR534" i="65"/>
  <c r="AS534" i="65" s="1"/>
  <c r="S534" i="65" s="1"/>
  <c r="M415" i="65"/>
  <c r="T427" i="65"/>
  <c r="L427" i="65" s="1"/>
  <c r="AP433" i="65"/>
  <c r="AO433" i="65"/>
  <c r="U437" i="65"/>
  <c r="L437" i="65" s="1"/>
  <c r="M437" i="65"/>
  <c r="U438" i="65"/>
  <c r="L438" i="65" s="1"/>
  <c r="AP445" i="65"/>
  <c r="M445" i="65" s="1"/>
  <c r="U446" i="65"/>
  <c r="M446" i="65"/>
  <c r="AO450" i="65"/>
  <c r="AP453" i="65"/>
  <c r="M453" i="65" s="1"/>
  <c r="AP457" i="65"/>
  <c r="AO457" i="65"/>
  <c r="AO459" i="65"/>
  <c r="T461" i="65"/>
  <c r="AP481" i="65"/>
  <c r="AO481" i="65"/>
  <c r="AR484" i="65"/>
  <c r="AS484" i="65" s="1"/>
  <c r="S484" i="65" s="1"/>
  <c r="AR492" i="65"/>
  <c r="AS492" i="65" s="1"/>
  <c r="T497" i="65"/>
  <c r="U498" i="65"/>
  <c r="L498" i="65" s="1"/>
  <c r="AP505" i="65"/>
  <c r="AO505" i="65"/>
  <c r="U510" i="65"/>
  <c r="AR511" i="65"/>
  <c r="AS511" i="65" s="1"/>
  <c r="T511" i="65"/>
  <c r="T543" i="65"/>
  <c r="AR543" i="65"/>
  <c r="AS543" i="65" s="1"/>
  <c r="P543" i="65" s="1"/>
  <c r="T547" i="65"/>
  <c r="AR547" i="65"/>
  <c r="AS547" i="65" s="1"/>
  <c r="P547" i="65" s="1"/>
  <c r="T551" i="65"/>
  <c r="AR551" i="65"/>
  <c r="AS551" i="65" s="1"/>
  <c r="S551" i="65" s="1"/>
  <c r="M368" i="65"/>
  <c r="U445" i="65"/>
  <c r="L445" i="65" s="1"/>
  <c r="U453" i="65"/>
  <c r="L453" i="65" s="1"/>
  <c r="AR476" i="65"/>
  <c r="AS476" i="65" s="1"/>
  <c r="P476" i="65" s="1"/>
  <c r="AP497" i="65"/>
  <c r="AO497" i="65"/>
  <c r="AR500" i="65"/>
  <c r="AS500" i="65" s="1"/>
  <c r="P500" i="65" s="1"/>
  <c r="AP526" i="65"/>
  <c r="AO526" i="65"/>
  <c r="AR539" i="65"/>
  <c r="AS539" i="65" s="1"/>
  <c r="T435" i="65"/>
  <c r="AR457" i="65"/>
  <c r="AS457" i="65" s="1"/>
  <c r="R457" i="65" s="1"/>
  <c r="AR465" i="65"/>
  <c r="AS465" i="65" s="1"/>
  <c r="S465" i="65" s="1"/>
  <c r="AR473" i="65"/>
  <c r="AS473" i="65" s="1"/>
  <c r="AR481" i="65"/>
  <c r="AS481" i="65" s="1"/>
  <c r="AR489" i="65"/>
  <c r="AS489" i="65" s="1"/>
  <c r="AR497" i="65"/>
  <c r="AS497" i="65" s="1"/>
  <c r="S497" i="65" s="1"/>
  <c r="AR505" i="65"/>
  <c r="AS505" i="65" s="1"/>
  <c r="P505" i="65" s="1"/>
  <c r="AR513" i="65"/>
  <c r="AS513" i="65" s="1"/>
  <c r="P513" i="65" s="1"/>
  <c r="U520" i="65"/>
  <c r="AR524" i="65"/>
  <c r="AS524" i="65" s="1"/>
  <c r="T524" i="65"/>
  <c r="L524" i="65" s="1"/>
  <c r="AR538" i="65"/>
  <c r="AS538" i="65" s="1"/>
  <c r="T538" i="65"/>
  <c r="L538" i="65" s="1"/>
  <c r="T554" i="65"/>
  <c r="T557" i="65"/>
  <c r="L557" i="65" s="1"/>
  <c r="AR580" i="65"/>
  <c r="AS580" i="65" s="1"/>
  <c r="T598" i="65"/>
  <c r="L598" i="65" s="1"/>
  <c r="AR614" i="65"/>
  <c r="AS614" i="65" s="1"/>
  <c r="P614" i="65" s="1"/>
  <c r="T546" i="65"/>
  <c r="L546" i="65" s="1"/>
  <c r="T550" i="65"/>
  <c r="L550" i="65" s="1"/>
  <c r="S556" i="65"/>
  <c r="J556" i="65" s="1"/>
  <c r="R556" i="65"/>
  <c r="AP565" i="65"/>
  <c r="AO565" i="65"/>
  <c r="AR589" i="65"/>
  <c r="AS589" i="65" s="1"/>
  <c r="R589" i="65" s="1"/>
  <c r="AR597" i="65"/>
  <c r="AS597" i="65" s="1"/>
  <c r="Q597" i="65" s="1"/>
  <c r="AM641" i="65"/>
  <c r="AR641" i="65"/>
  <c r="AS641" i="65" s="1"/>
  <c r="Q641" i="65" s="1"/>
  <c r="AR655" i="65"/>
  <c r="AS655" i="65" s="1"/>
  <c r="S655" i="65" s="1"/>
  <c r="T655" i="65"/>
  <c r="P655" i="65"/>
  <c r="AR522" i="65"/>
  <c r="AS522" i="65" s="1"/>
  <c r="R522" i="65" s="1"/>
  <c r="S530" i="65"/>
  <c r="S545" i="65"/>
  <c r="J545" i="65" s="1"/>
  <c r="R545" i="65"/>
  <c r="M555" i="65"/>
  <c r="T556" i="65"/>
  <c r="P556" i="65"/>
  <c r="AR567" i="65"/>
  <c r="AS567" i="65" s="1"/>
  <c r="R567" i="65" s="1"/>
  <c r="AP568" i="65"/>
  <c r="AO568" i="65"/>
  <c r="AR572" i="65"/>
  <c r="AS572" i="65" s="1"/>
  <c r="AR581" i="65"/>
  <c r="AS581" i="65" s="1"/>
  <c r="S581" i="65" s="1"/>
  <c r="AR606" i="65"/>
  <c r="AS606" i="65" s="1"/>
  <c r="P606" i="65" s="1"/>
  <c r="AR618" i="65"/>
  <c r="AS618" i="65" s="1"/>
  <c r="AR622" i="65"/>
  <c r="AS622" i="65" s="1"/>
  <c r="AR625" i="65"/>
  <c r="AS625" i="65" s="1"/>
  <c r="Q625" i="65" s="1"/>
  <c r="AR508" i="65"/>
  <c r="AS508" i="65" s="1"/>
  <c r="R508" i="65" s="1"/>
  <c r="AO530" i="65"/>
  <c r="AP535" i="65"/>
  <c r="AO535" i="65"/>
  <c r="U536" i="65"/>
  <c r="L536" i="65" s="1"/>
  <c r="T541" i="65"/>
  <c r="AR544" i="65"/>
  <c r="AS544" i="65" s="1"/>
  <c r="S544" i="65" s="1"/>
  <c r="T545" i="65"/>
  <c r="AR548" i="65"/>
  <c r="AS548" i="65" s="1"/>
  <c r="Q548" i="65" s="1"/>
  <c r="T549" i="65"/>
  <c r="AR552" i="65"/>
  <c r="AS552" i="65" s="1"/>
  <c r="Q552" i="65" s="1"/>
  <c r="T553" i="65"/>
  <c r="AR555" i="65"/>
  <c r="AS555" i="65" s="1"/>
  <c r="R555" i="65" s="1"/>
  <c r="AR560" i="65"/>
  <c r="AS560" i="65" s="1"/>
  <c r="Q560" i="65" s="1"/>
  <c r="T560" i="65"/>
  <c r="L560" i="65" s="1"/>
  <c r="AR585" i="65"/>
  <c r="AS585" i="65" s="1"/>
  <c r="P585" i="65" s="1"/>
  <c r="AP612" i="65"/>
  <c r="AO612" i="65"/>
  <c r="P475" i="65"/>
  <c r="AO514" i="65"/>
  <c r="AO515" i="65"/>
  <c r="R530" i="65"/>
  <c r="AP539" i="65"/>
  <c r="AO539" i="65"/>
  <c r="S548" i="65"/>
  <c r="R548" i="65"/>
  <c r="T558" i="65"/>
  <c r="AR565" i="65"/>
  <c r="AS565" i="65" s="1"/>
  <c r="R565" i="65" s="1"/>
  <c r="T572" i="65"/>
  <c r="AO586" i="65"/>
  <c r="AP586" i="65"/>
  <c r="AR590" i="65"/>
  <c r="AS590" i="65" s="1"/>
  <c r="Q590" i="65" s="1"/>
  <c r="AR607" i="65"/>
  <c r="AS607" i="65" s="1"/>
  <c r="P607" i="65" s="1"/>
  <c r="AM607" i="65"/>
  <c r="AR684" i="65"/>
  <c r="AS684" i="65" s="1"/>
  <c r="Q684" i="65" s="1"/>
  <c r="T684" i="65"/>
  <c r="AO519" i="65"/>
  <c r="AP528" i="65"/>
  <c r="AP531" i="65"/>
  <c r="AR536" i="65"/>
  <c r="AS536" i="65" s="1"/>
  <c r="Q536" i="65" s="1"/>
  <c r="AR540" i="65"/>
  <c r="AS540" i="65" s="1"/>
  <c r="P540" i="65" s="1"/>
  <c r="T540" i="65"/>
  <c r="T544" i="65"/>
  <c r="L544" i="65" s="1"/>
  <c r="T548" i="65"/>
  <c r="P548" i="65"/>
  <c r="T552" i="65"/>
  <c r="L552" i="65" s="1"/>
  <c r="P552" i="65"/>
  <c r="T555" i="65"/>
  <c r="L555" i="65" s="1"/>
  <c r="AR563" i="65"/>
  <c r="AS563" i="65" s="1"/>
  <c r="P563" i="65" s="1"/>
  <c r="U579" i="65"/>
  <c r="L579" i="65" s="1"/>
  <c r="AP604" i="65"/>
  <c r="AO604" i="65"/>
  <c r="T521" i="65"/>
  <c r="L521" i="65" s="1"/>
  <c r="U528" i="65"/>
  <c r="M528" i="65"/>
  <c r="U531" i="65"/>
  <c r="M531" i="65"/>
  <c r="AR535" i="65"/>
  <c r="AS535" i="65" s="1"/>
  <c r="P535" i="65" s="1"/>
  <c r="R543" i="65"/>
  <c r="AR573" i="65"/>
  <c r="AS573" i="65" s="1"/>
  <c r="S573" i="65" s="1"/>
  <c r="AR582" i="65"/>
  <c r="AS582" i="65" s="1"/>
  <c r="P582" i="65" s="1"/>
  <c r="M583" i="65"/>
  <c r="U583" i="65"/>
  <c r="L583" i="65" s="1"/>
  <c r="AM599" i="65"/>
  <c r="AR599" i="65"/>
  <c r="AS599" i="65" s="1"/>
  <c r="Q599" i="65" s="1"/>
  <c r="AM617" i="65"/>
  <c r="AR617" i="65"/>
  <c r="AS617" i="65" s="1"/>
  <c r="P617" i="65" s="1"/>
  <c r="T529" i="65"/>
  <c r="T537" i="65"/>
  <c r="AO561" i="65"/>
  <c r="AO563" i="65"/>
  <c r="AR566" i="65"/>
  <c r="AS566" i="65" s="1"/>
  <c r="Q566" i="65" s="1"/>
  <c r="AO580" i="65"/>
  <c r="T600" i="65"/>
  <c r="AR603" i="65"/>
  <c r="AS603" i="65" s="1"/>
  <c r="Q603" i="65" s="1"/>
  <c r="Q607" i="65"/>
  <c r="T608" i="65"/>
  <c r="AR611" i="65"/>
  <c r="AS611" i="65" s="1"/>
  <c r="Q611" i="65" s="1"/>
  <c r="AP633" i="65"/>
  <c r="AO633" i="65"/>
  <c r="T640" i="65"/>
  <c r="AR671" i="65"/>
  <c r="AS671" i="65" s="1"/>
  <c r="Q671" i="65" s="1"/>
  <c r="T671" i="65"/>
  <c r="AR735" i="65"/>
  <c r="AS735" i="65" s="1"/>
  <c r="S735" i="65" s="1"/>
  <c r="AP569" i="65"/>
  <c r="AO569" i="65"/>
  <c r="U570" i="65"/>
  <c r="L570" i="65" s="1"/>
  <c r="U572" i="65"/>
  <c r="M572" i="65"/>
  <c r="AP577" i="65"/>
  <c r="AO577" i="65"/>
  <c r="U578" i="65"/>
  <c r="L578" i="65" s="1"/>
  <c r="AP584" i="65"/>
  <c r="AO584" i="65"/>
  <c r="AR629" i="65"/>
  <c r="AS629" i="65" s="1"/>
  <c r="Q629" i="65" s="1"/>
  <c r="AR647" i="65"/>
  <c r="AS647" i="65" s="1"/>
  <c r="Q647" i="65" s="1"/>
  <c r="T672" i="65"/>
  <c r="AR672" i="65"/>
  <c r="AS672" i="65" s="1"/>
  <c r="Q672" i="65" s="1"/>
  <c r="T679" i="65"/>
  <c r="L679" i="65" s="1"/>
  <c r="AR679" i="65"/>
  <c r="AS679" i="65" s="1"/>
  <c r="Q679" i="65" s="1"/>
  <c r="S566" i="65"/>
  <c r="AP585" i="65"/>
  <c r="AO585" i="65"/>
  <c r="Q587" i="65"/>
  <c r="U587" i="65"/>
  <c r="L587" i="65" s="1"/>
  <c r="M587" i="65"/>
  <c r="S590" i="65"/>
  <c r="U596" i="65"/>
  <c r="L596" i="65" s="1"/>
  <c r="M596" i="65"/>
  <c r="AP602" i="65"/>
  <c r="AO602" i="65"/>
  <c r="AP610" i="65"/>
  <c r="AO610" i="65"/>
  <c r="P625" i="65"/>
  <c r="T625" i="65"/>
  <c r="AR627" i="65"/>
  <c r="AS627" i="65" s="1"/>
  <c r="P627" i="65" s="1"/>
  <c r="AR631" i="65"/>
  <c r="AS631" i="65" s="1"/>
  <c r="P631" i="65" s="1"/>
  <c r="T632" i="65"/>
  <c r="AR639" i="65"/>
  <c r="AS639" i="65" s="1"/>
  <c r="Q639" i="65" s="1"/>
  <c r="AR659" i="65"/>
  <c r="AS659" i="65" s="1"/>
  <c r="P659" i="65" s="1"/>
  <c r="T659" i="65"/>
  <c r="AR676" i="65"/>
  <c r="AS676" i="65" s="1"/>
  <c r="S676" i="65" s="1"/>
  <c r="T561" i="65"/>
  <c r="AR584" i="65"/>
  <c r="AS584" i="65" s="1"/>
  <c r="P584" i="65" s="1"/>
  <c r="AR586" i="65"/>
  <c r="AS586" i="65" s="1"/>
  <c r="P586" i="65" s="1"/>
  <c r="AR594" i="65"/>
  <c r="AS594" i="65" s="1"/>
  <c r="P597" i="65"/>
  <c r="AR600" i="65"/>
  <c r="AS600" i="65" s="1"/>
  <c r="S600" i="65" s="1"/>
  <c r="AP603" i="65"/>
  <c r="M603" i="65" s="1"/>
  <c r="AR608" i="65"/>
  <c r="AS608" i="65" s="1"/>
  <c r="P608" i="65" s="1"/>
  <c r="AP611" i="65"/>
  <c r="T647" i="65"/>
  <c r="AO651" i="65"/>
  <c r="AP651" i="65"/>
  <c r="T676" i="65"/>
  <c r="AP726" i="65"/>
  <c r="AO726" i="65"/>
  <c r="Q568" i="65"/>
  <c r="U573" i="65"/>
  <c r="L573" i="65" s="1"/>
  <c r="M573" i="65"/>
  <c r="S574" i="65"/>
  <c r="AO581" i="65"/>
  <c r="S587" i="65"/>
  <c r="U588" i="65"/>
  <c r="L588" i="65" s="1"/>
  <c r="M588" i="65"/>
  <c r="U603" i="65"/>
  <c r="L603" i="65" s="1"/>
  <c r="U606" i="65"/>
  <c r="L606" i="65" s="1"/>
  <c r="R608" i="65"/>
  <c r="U611" i="65"/>
  <c r="L611" i="65" s="1"/>
  <c r="M611" i="65"/>
  <c r="AO616" i="65"/>
  <c r="S620" i="65"/>
  <c r="T631" i="65"/>
  <c r="T639" i="65"/>
  <c r="P639" i="65"/>
  <c r="AR663" i="65"/>
  <c r="AS663" i="65" s="1"/>
  <c r="Q663" i="65" s="1"/>
  <c r="T663" i="65"/>
  <c r="AO667" i="65"/>
  <c r="AP667" i="65"/>
  <c r="AR670" i="65"/>
  <c r="AS670" i="65" s="1"/>
  <c r="R670" i="65" s="1"/>
  <c r="T670" i="65"/>
  <c r="AP702" i="65"/>
  <c r="AO702" i="65"/>
  <c r="AR718" i="65"/>
  <c r="AS718" i="65" s="1"/>
  <c r="R566" i="65"/>
  <c r="AP570" i="65"/>
  <c r="M570" i="65" s="1"/>
  <c r="U574" i="65"/>
  <c r="L574" i="65" s="1"/>
  <c r="M574" i="65"/>
  <c r="AP578" i="65"/>
  <c r="M578" i="65" s="1"/>
  <c r="Q584" i="65"/>
  <c r="P589" i="65"/>
  <c r="K589" i="65" s="1"/>
  <c r="AP593" i="65"/>
  <c r="AO593" i="65"/>
  <c r="AR595" i="65"/>
  <c r="AS595" i="65" s="1"/>
  <c r="Q595" i="65" s="1"/>
  <c r="R597" i="65"/>
  <c r="S605" i="65"/>
  <c r="S613" i="65"/>
  <c r="M624" i="65"/>
  <c r="AR628" i="65"/>
  <c r="AS628" i="65" s="1"/>
  <c r="Q628" i="65" s="1"/>
  <c r="S631" i="65"/>
  <c r="R631" i="65"/>
  <c r="S639" i="65"/>
  <c r="AR646" i="65"/>
  <c r="AS646" i="65" s="1"/>
  <c r="AR649" i="65"/>
  <c r="AS649" i="65" s="1"/>
  <c r="S649" i="65" s="1"/>
  <c r="U564" i="65"/>
  <c r="L564" i="65" s="1"/>
  <c r="R585" i="65"/>
  <c r="AR602" i="65"/>
  <c r="AS602" i="65" s="1"/>
  <c r="P602" i="65" s="1"/>
  <c r="AR610" i="65"/>
  <c r="AS610" i="65" s="1"/>
  <c r="Q610" i="65" s="1"/>
  <c r="U613" i="65"/>
  <c r="M613" i="65"/>
  <c r="AR621" i="65"/>
  <c r="AS621" i="65" s="1"/>
  <c r="P621" i="65" s="1"/>
  <c r="M623" i="65"/>
  <c r="U623" i="65"/>
  <c r="L623" i="65" s="1"/>
  <c r="AR630" i="65"/>
  <c r="AS630" i="65" s="1"/>
  <c r="R630" i="65" s="1"/>
  <c r="AR638" i="65"/>
  <c r="AS638" i="65" s="1"/>
  <c r="P638" i="65" s="1"/>
  <c r="R687" i="65"/>
  <c r="S687" i="65"/>
  <c r="AR689" i="65"/>
  <c r="AS689" i="65" s="1"/>
  <c r="P689" i="65" s="1"/>
  <c r="T630" i="65"/>
  <c r="S633" i="65"/>
  <c r="R633" i="65"/>
  <c r="AR654" i="65"/>
  <c r="AS654" i="65" s="1"/>
  <c r="P654" i="65" s="1"/>
  <c r="T654" i="65"/>
  <c r="AR668" i="65"/>
  <c r="AS668" i="65" s="1"/>
  <c r="S668" i="65" s="1"/>
  <c r="AR675" i="65"/>
  <c r="AS675" i="65" s="1"/>
  <c r="R675" i="65" s="1"/>
  <c r="U687" i="65"/>
  <c r="L687" i="65" s="1"/>
  <c r="AR696" i="65"/>
  <c r="AS696" i="65" s="1"/>
  <c r="S696" i="65" s="1"/>
  <c r="AR724" i="65"/>
  <c r="AS724" i="65" s="1"/>
  <c r="Q724" i="65" s="1"/>
  <c r="U624" i="65"/>
  <c r="L624" i="65" s="1"/>
  <c r="U630" i="65"/>
  <c r="M630" i="65"/>
  <c r="Q633" i="65"/>
  <c r="U637" i="65"/>
  <c r="L637" i="65" s="1"/>
  <c r="M637" i="65"/>
  <c r="U645" i="65"/>
  <c r="L645" i="65" s="1"/>
  <c r="M645" i="65"/>
  <c r="AR652" i="65"/>
  <c r="AS652" i="65" s="1"/>
  <c r="S652" i="65" s="1"/>
  <c r="T656" i="65"/>
  <c r="AR656" i="65"/>
  <c r="AS656" i="65" s="1"/>
  <c r="S656" i="65" s="1"/>
  <c r="AR667" i="65"/>
  <c r="AS667" i="65" s="1"/>
  <c r="R667" i="65" s="1"/>
  <c r="U670" i="65"/>
  <c r="M670" i="65"/>
  <c r="AR708" i="65"/>
  <c r="AS708" i="65" s="1"/>
  <c r="Q708" i="65" s="1"/>
  <c r="AR716" i="65"/>
  <c r="AS716" i="65" s="1"/>
  <c r="AP751" i="65"/>
  <c r="AO751" i="65"/>
  <c r="AO576" i="65"/>
  <c r="AO591" i="65"/>
  <c r="AO599" i="65"/>
  <c r="AO600" i="65"/>
  <c r="AO608" i="65"/>
  <c r="AO618" i="65"/>
  <c r="AO619" i="65"/>
  <c r="AO620" i="65"/>
  <c r="AO628" i="65"/>
  <c r="P634" i="65"/>
  <c r="Q634" i="65"/>
  <c r="AP636" i="65"/>
  <c r="M636" i="65" s="1"/>
  <c r="U638" i="65"/>
  <c r="L638" i="65" s="1"/>
  <c r="M638" i="65"/>
  <c r="P641" i="65"/>
  <c r="AP644" i="65"/>
  <c r="M644" i="65" s="1"/>
  <c r="U646" i="65"/>
  <c r="L646" i="65" s="1"/>
  <c r="M646" i="65"/>
  <c r="Q650" i="65"/>
  <c r="AR651" i="65"/>
  <c r="AS651" i="65" s="1"/>
  <c r="R651" i="65" s="1"/>
  <c r="AP660" i="65"/>
  <c r="U677" i="65"/>
  <c r="M677" i="65"/>
  <c r="U678" i="65"/>
  <c r="M678" i="65"/>
  <c r="T689" i="65"/>
  <c r="P716" i="65"/>
  <c r="T722" i="65"/>
  <c r="L722" i="65" s="1"/>
  <c r="P724" i="65"/>
  <c r="U787" i="65"/>
  <c r="M787" i="65"/>
  <c r="AO592" i="65"/>
  <c r="AO601" i="65"/>
  <c r="AO609" i="65"/>
  <c r="AO621" i="65"/>
  <c r="AP626" i="65"/>
  <c r="AO626" i="65"/>
  <c r="AP629" i="65"/>
  <c r="P633" i="65"/>
  <c r="U636" i="65"/>
  <c r="L636" i="65" s="1"/>
  <c r="AR640" i="65"/>
  <c r="AS640" i="65" s="1"/>
  <c r="Q640" i="65" s="1"/>
  <c r="Q644" i="65"/>
  <c r="U644" i="65"/>
  <c r="L644" i="65" s="1"/>
  <c r="AR648" i="65"/>
  <c r="AS648" i="65" s="1"/>
  <c r="P648" i="65" s="1"/>
  <c r="L650" i="65"/>
  <c r="P656" i="65"/>
  <c r="AR657" i="65"/>
  <c r="AS657" i="65" s="1"/>
  <c r="P657" i="65" s="1"/>
  <c r="U660" i="65"/>
  <c r="L660" i="65" s="1"/>
  <c r="M660" i="65"/>
  <c r="AP669" i="65"/>
  <c r="M669" i="65" s="1"/>
  <c r="P682" i="65"/>
  <c r="U686" i="65"/>
  <c r="L686" i="65" s="1"/>
  <c r="M686" i="65"/>
  <c r="AR690" i="65"/>
  <c r="AS690" i="65" s="1"/>
  <c r="P690" i="65" s="1"/>
  <c r="R695" i="65"/>
  <c r="S695" i="65"/>
  <c r="T730" i="65"/>
  <c r="L730" i="65" s="1"/>
  <c r="AR732" i="65"/>
  <c r="AS732" i="65" s="1"/>
  <c r="AR761" i="65"/>
  <c r="AS761" i="65" s="1"/>
  <c r="Q761" i="65" s="1"/>
  <c r="M598" i="65"/>
  <c r="AP617" i="65"/>
  <c r="M617" i="65" s="1"/>
  <c r="U629" i="65"/>
  <c r="L629" i="65" s="1"/>
  <c r="M629" i="65"/>
  <c r="AR632" i="65"/>
  <c r="AS632" i="65" s="1"/>
  <c r="S644" i="65"/>
  <c r="R652" i="65"/>
  <c r="U654" i="65"/>
  <c r="M654" i="65"/>
  <c r="R657" i="65"/>
  <c r="R658" i="65"/>
  <c r="AR662" i="65"/>
  <c r="AS662" i="65" s="1"/>
  <c r="S662" i="65" s="1"/>
  <c r="T662" i="65"/>
  <c r="AO668" i="65"/>
  <c r="AP668" i="65"/>
  <c r="U669" i="65"/>
  <c r="AP676" i="65"/>
  <c r="M676" i="65" s="1"/>
  <c r="AR688" i="65"/>
  <c r="AS688" i="65" s="1"/>
  <c r="R688" i="65" s="1"/>
  <c r="AR719" i="65"/>
  <c r="AS719" i="65" s="1"/>
  <c r="AR738" i="65"/>
  <c r="AS738" i="65" s="1"/>
  <c r="S738" i="65" s="1"/>
  <c r="T742" i="65"/>
  <c r="P742" i="65"/>
  <c r="R625" i="65"/>
  <c r="S630" i="65"/>
  <c r="AR635" i="65"/>
  <c r="AS635" i="65" s="1"/>
  <c r="P635" i="65" s="1"/>
  <c r="AR637" i="65"/>
  <c r="AS637" i="65" s="1"/>
  <c r="Q637" i="65" s="1"/>
  <c r="AP641" i="65"/>
  <c r="AO641" i="65"/>
  <c r="AR643" i="65"/>
  <c r="AS643" i="65" s="1"/>
  <c r="AR645" i="65"/>
  <c r="AS645" i="65" s="1"/>
  <c r="P645" i="65" s="1"/>
  <c r="AP649" i="65"/>
  <c r="AO649" i="65"/>
  <c r="AO652" i="65"/>
  <c r="AP652" i="65"/>
  <c r="Q657" i="65"/>
  <c r="Q658" i="65"/>
  <c r="S659" i="65"/>
  <c r="AR660" i="65"/>
  <c r="AS660" i="65" s="1"/>
  <c r="S660" i="65" s="1"/>
  <c r="S663" i="65"/>
  <c r="T664" i="65"/>
  <c r="AR664" i="65"/>
  <c r="AS664" i="65" s="1"/>
  <c r="S670" i="65"/>
  <c r="AO675" i="65"/>
  <c r="AP675" i="65"/>
  <c r="U676" i="65"/>
  <c r="P687" i="65"/>
  <c r="T688" i="65"/>
  <c r="P688" i="65"/>
  <c r="K688" i="65" s="1"/>
  <c r="S690" i="65"/>
  <c r="AR703" i="65"/>
  <c r="AS703" i="65" s="1"/>
  <c r="AR711" i="65"/>
  <c r="AS711" i="65" s="1"/>
  <c r="S711" i="65" s="1"/>
  <c r="T658" i="65"/>
  <c r="T666" i="65"/>
  <c r="L666" i="65" s="1"/>
  <c r="T674" i="65"/>
  <c r="AR714" i="65"/>
  <c r="AS714" i="65" s="1"/>
  <c r="P714" i="65" s="1"/>
  <c r="AP718" i="65"/>
  <c r="AO718" i="65"/>
  <c r="AR722" i="65"/>
  <c r="AS722" i="65" s="1"/>
  <c r="S722" i="65" s="1"/>
  <c r="AR727" i="65"/>
  <c r="AS727" i="65" s="1"/>
  <c r="S727" i="65" s="1"/>
  <c r="AO777" i="65"/>
  <c r="AP777" i="65"/>
  <c r="T653" i="65"/>
  <c r="T661" i="65"/>
  <c r="T669" i="65"/>
  <c r="T677" i="65"/>
  <c r="T682" i="65"/>
  <c r="S688" i="65"/>
  <c r="U689" i="65"/>
  <c r="M689" i="65"/>
  <c r="AP693" i="65"/>
  <c r="AO693" i="65"/>
  <c r="S698" i="65"/>
  <c r="R698" i="65"/>
  <c r="AR699" i="65"/>
  <c r="AS699" i="65" s="1"/>
  <c r="AR702" i="65"/>
  <c r="AS702" i="65" s="1"/>
  <c r="AR726" i="65"/>
  <c r="AS726" i="65" s="1"/>
  <c r="R726" i="65" s="1"/>
  <c r="U736" i="65"/>
  <c r="L736" i="65" s="1"/>
  <c r="AR741" i="65"/>
  <c r="AS741" i="65" s="1"/>
  <c r="Q741" i="65" s="1"/>
  <c r="S742" i="65"/>
  <c r="R742" i="65"/>
  <c r="P744" i="65"/>
  <c r="K744" i="65" s="1"/>
  <c r="L776" i="65"/>
  <c r="AO785" i="65"/>
  <c r="AP785" i="65"/>
  <c r="AO640" i="65"/>
  <c r="AO648" i="65"/>
  <c r="AO656" i="65"/>
  <c r="AO664" i="65"/>
  <c r="AO672" i="65"/>
  <c r="T678" i="65"/>
  <c r="U681" i="65"/>
  <c r="L681" i="65" s="1"/>
  <c r="R684" i="65"/>
  <c r="Q698" i="65"/>
  <c r="AR740" i="65"/>
  <c r="AS740" i="65" s="1"/>
  <c r="Q740" i="65" s="1"/>
  <c r="AR748" i="65"/>
  <c r="AS748" i="65" s="1"/>
  <c r="Q748" i="65" s="1"/>
  <c r="T752" i="65"/>
  <c r="AO657" i="65"/>
  <c r="AO665" i="65"/>
  <c r="AO673" i="65"/>
  <c r="AO674" i="65"/>
  <c r="AR681" i="65"/>
  <c r="AS681" i="65" s="1"/>
  <c r="S681" i="65" s="1"/>
  <c r="AP684" i="65"/>
  <c r="M684" i="65" s="1"/>
  <c r="T685" i="65"/>
  <c r="AR685" i="65"/>
  <c r="AS685" i="65" s="1"/>
  <c r="Q685" i="65" s="1"/>
  <c r="Q687" i="65"/>
  <c r="AR691" i="65"/>
  <c r="AS691" i="65" s="1"/>
  <c r="R691" i="65" s="1"/>
  <c r="AP700" i="65"/>
  <c r="AO700" i="65"/>
  <c r="AR707" i="65"/>
  <c r="AS707" i="65" s="1"/>
  <c r="S707" i="65" s="1"/>
  <c r="AR710" i="65"/>
  <c r="AS710" i="65" s="1"/>
  <c r="R710" i="65" s="1"/>
  <c r="AR715" i="65"/>
  <c r="AS715" i="65" s="1"/>
  <c r="P715" i="65" s="1"/>
  <c r="AR723" i="65"/>
  <c r="AS723" i="65" s="1"/>
  <c r="P723" i="65" s="1"/>
  <c r="S724" i="65"/>
  <c r="AR731" i="65"/>
  <c r="AS731" i="65" s="1"/>
  <c r="P731" i="65" s="1"/>
  <c r="AR734" i="65"/>
  <c r="AS734" i="65" s="1"/>
  <c r="S734" i="65" s="1"/>
  <c r="M749" i="65"/>
  <c r="U749" i="65"/>
  <c r="L749" i="65" s="1"/>
  <c r="AR758" i="65"/>
  <c r="AS758" i="65" s="1"/>
  <c r="Q758" i="65" s="1"/>
  <c r="AR783" i="65"/>
  <c r="AS783" i="65" s="1"/>
  <c r="Q783" i="65" s="1"/>
  <c r="U684" i="65"/>
  <c r="AP690" i="65"/>
  <c r="AO690" i="65"/>
  <c r="AR693" i="65"/>
  <c r="AS693" i="65" s="1"/>
  <c r="P693" i="65" s="1"/>
  <c r="AP711" i="65"/>
  <c r="AO711" i="65"/>
  <c r="U727" i="65"/>
  <c r="L727" i="65" s="1"/>
  <c r="AP735" i="65"/>
  <c r="AO735" i="65"/>
  <c r="M744" i="65"/>
  <c r="U744" i="65"/>
  <c r="T747" i="65"/>
  <c r="P755" i="65"/>
  <c r="R755" i="65"/>
  <c r="AR781" i="65"/>
  <c r="AS781" i="65" s="1"/>
  <c r="Q781" i="65"/>
  <c r="P783" i="65"/>
  <c r="AR683" i="65"/>
  <c r="AS683" i="65" s="1"/>
  <c r="S683" i="65" s="1"/>
  <c r="AR694" i="65"/>
  <c r="AS694" i="65" s="1"/>
  <c r="Q694" i="65" s="1"/>
  <c r="AR706" i="65"/>
  <c r="AS706" i="65" s="1"/>
  <c r="P706" i="65" s="1"/>
  <c r="T707" i="65"/>
  <c r="S721" i="65"/>
  <c r="R721" i="65"/>
  <c r="AR730" i="65"/>
  <c r="AS730" i="65" s="1"/>
  <c r="P730" i="65" s="1"/>
  <c r="T731" i="65"/>
  <c r="AR743" i="65"/>
  <c r="AS743" i="65" s="1"/>
  <c r="Q743" i="65" s="1"/>
  <c r="AR746" i="65"/>
  <c r="AS746" i="65" s="1"/>
  <c r="P746" i="65" s="1"/>
  <c r="S780" i="65"/>
  <c r="J780" i="65" s="1"/>
  <c r="R780" i="65"/>
  <c r="AR788" i="65"/>
  <c r="AS788" i="65" s="1"/>
  <c r="Q788" i="65" s="1"/>
  <c r="AO697" i="65"/>
  <c r="AR701" i="65"/>
  <c r="AS701" i="65" s="1"/>
  <c r="P701" i="65" s="1"/>
  <c r="AO705" i="65"/>
  <c r="AO706" i="65"/>
  <c r="AR709" i="65"/>
  <c r="AS709" i="65" s="1"/>
  <c r="AO714" i="65"/>
  <c r="AR717" i="65"/>
  <c r="AS717" i="65" s="1"/>
  <c r="Q717" i="65" s="1"/>
  <c r="AO721" i="65"/>
  <c r="AR725" i="65"/>
  <c r="AS725" i="65" s="1"/>
  <c r="P725" i="65" s="1"/>
  <c r="AO729" i="65"/>
  <c r="AR733" i="65"/>
  <c r="AS733" i="65" s="1"/>
  <c r="R733" i="65" s="1"/>
  <c r="M734" i="65"/>
  <c r="AO737" i="65"/>
  <c r="AO747" i="65"/>
  <c r="AR773" i="65"/>
  <c r="AS773" i="65" s="1"/>
  <c r="T790" i="65"/>
  <c r="M849" i="65"/>
  <c r="U849" i="65"/>
  <c r="L849" i="65" s="1"/>
  <c r="AO879" i="65"/>
  <c r="AP879" i="65"/>
  <c r="T901" i="65"/>
  <c r="AR901" i="65"/>
  <c r="AS901" i="65" s="1"/>
  <c r="R738" i="65"/>
  <c r="Q742" i="65"/>
  <c r="AO742" i="65"/>
  <c r="AO754" i="65"/>
  <c r="AP754" i="65"/>
  <c r="AR757" i="65"/>
  <c r="AS757" i="65" s="1"/>
  <c r="S757" i="65" s="1"/>
  <c r="U759" i="65"/>
  <c r="L759" i="65" s="1"/>
  <c r="M763" i="65"/>
  <c r="R764" i="65"/>
  <c r="AR765" i="65"/>
  <c r="AS765" i="65" s="1"/>
  <c r="P765" i="65" s="1"/>
  <c r="AO769" i="65"/>
  <c r="AP769" i="65"/>
  <c r="P770" i="65"/>
  <c r="Q770" i="65"/>
  <c r="AR777" i="65"/>
  <c r="AS777" i="65" s="1"/>
  <c r="R777" i="65" s="1"/>
  <c r="AR787" i="65"/>
  <c r="AS787" i="65" s="1"/>
  <c r="AR792" i="65"/>
  <c r="AS792" i="65" s="1"/>
  <c r="P792" i="65" s="1"/>
  <c r="AR801" i="65"/>
  <c r="AS801" i="65" s="1"/>
  <c r="S804" i="65"/>
  <c r="R804" i="65"/>
  <c r="T713" i="65"/>
  <c r="P761" i="65"/>
  <c r="U779" i="65"/>
  <c r="L779" i="65" s="1"/>
  <c r="M779" i="65"/>
  <c r="S783" i="65"/>
  <c r="AR789" i="65"/>
  <c r="AS789" i="65" s="1"/>
  <c r="P789" i="65" s="1"/>
  <c r="AO793" i="65"/>
  <c r="AP793" i="65"/>
  <c r="AR794" i="65"/>
  <c r="AS794" i="65" s="1"/>
  <c r="Q794" i="65" s="1"/>
  <c r="AR704" i="65"/>
  <c r="AS704" i="65" s="1"/>
  <c r="AO709" i="65"/>
  <c r="AR712" i="65"/>
  <c r="AS712" i="65" s="1"/>
  <c r="S712" i="65" s="1"/>
  <c r="AO717" i="65"/>
  <c r="AR720" i="65"/>
  <c r="AS720" i="65" s="1"/>
  <c r="Q720" i="65" s="1"/>
  <c r="R724" i="65"/>
  <c r="AO724" i="65"/>
  <c r="AR728" i="65"/>
  <c r="AS728" i="65" s="1"/>
  <c r="P728" i="65" s="1"/>
  <c r="AO733" i="65"/>
  <c r="AR736" i="65"/>
  <c r="AS736" i="65" s="1"/>
  <c r="Q736" i="65" s="1"/>
  <c r="S746" i="65"/>
  <c r="AS754" i="65"/>
  <c r="S754" i="65" s="1"/>
  <c r="AO755" i="65"/>
  <c r="AO756" i="65"/>
  <c r="AR760" i="65"/>
  <c r="AS760" i="65" s="1"/>
  <c r="P760" i="65" s="1"/>
  <c r="AR769" i="65"/>
  <c r="AS769" i="65" s="1"/>
  <c r="R769" i="65" s="1"/>
  <c r="S772" i="65"/>
  <c r="J772" i="65" s="1"/>
  <c r="R772" i="65"/>
  <c r="AR782" i="65"/>
  <c r="AS782" i="65" s="1"/>
  <c r="P782" i="65" s="1"/>
  <c r="AO786" i="65"/>
  <c r="AP786" i="65"/>
  <c r="AR828" i="65"/>
  <c r="AS828" i="65" s="1"/>
  <c r="Q828" i="65" s="1"/>
  <c r="T835" i="65"/>
  <c r="L835" i="65" s="1"/>
  <c r="AP743" i="65"/>
  <c r="M743" i="65" s="1"/>
  <c r="AP748" i="65"/>
  <c r="M748" i="65" s="1"/>
  <c r="S750" i="65"/>
  <c r="R753" i="65"/>
  <c r="S753" i="65"/>
  <c r="R770" i="65"/>
  <c r="U771" i="65"/>
  <c r="L771" i="65" s="1"/>
  <c r="M771" i="65"/>
  <c r="AR774" i="65"/>
  <c r="AS774" i="65" s="1"/>
  <c r="P774" i="65" s="1"/>
  <c r="U778" i="65"/>
  <c r="L778" i="65" s="1"/>
  <c r="P780" i="65"/>
  <c r="U783" i="65"/>
  <c r="L783" i="65" s="1"/>
  <c r="M783" i="65"/>
  <c r="AS791" i="65"/>
  <c r="S791" i="65" s="1"/>
  <c r="S796" i="65"/>
  <c r="R796" i="65"/>
  <c r="U840" i="65"/>
  <c r="L840" i="65" s="1"/>
  <c r="M840" i="65"/>
  <c r="U743" i="65"/>
  <c r="L743" i="65" s="1"/>
  <c r="Q744" i="65"/>
  <c r="J744" i="65" s="1"/>
  <c r="AR747" i="65"/>
  <c r="AS747" i="65" s="1"/>
  <c r="S747" i="65" s="1"/>
  <c r="U748" i="65"/>
  <c r="L748" i="65" s="1"/>
  <c r="R751" i="65"/>
  <c r="AR752" i="65"/>
  <c r="AS752" i="65" s="1"/>
  <c r="R752" i="65" s="1"/>
  <c r="P753" i="65"/>
  <c r="Q753" i="65"/>
  <c r="L760" i="65"/>
  <c r="AO761" i="65"/>
  <c r="AP761" i="65"/>
  <c r="AR766" i="65"/>
  <c r="AS766" i="65" s="1"/>
  <c r="P766" i="65" s="1"/>
  <c r="U775" i="65"/>
  <c r="L775" i="65" s="1"/>
  <c r="AR786" i="65"/>
  <c r="AS786" i="65" s="1"/>
  <c r="Q786" i="65" s="1"/>
  <c r="L787" i="65"/>
  <c r="AR802" i="65"/>
  <c r="AS802" i="65" s="1"/>
  <c r="S802" i="65" s="1"/>
  <c r="AM806" i="65"/>
  <c r="AR806" i="65"/>
  <c r="AS806" i="65" s="1"/>
  <c r="T818" i="65"/>
  <c r="L818" i="65" s="1"/>
  <c r="M716" i="65"/>
  <c r="M732" i="65"/>
  <c r="L744" i="65"/>
  <c r="R750" i="65"/>
  <c r="P754" i="65"/>
  <c r="S755" i="65"/>
  <c r="U757" i="65"/>
  <c r="L757" i="65" s="1"/>
  <c r="M757" i="65"/>
  <c r="S758" i="65"/>
  <c r="S761" i="65"/>
  <c r="U767" i="65"/>
  <c r="L767" i="65" s="1"/>
  <c r="M767" i="65"/>
  <c r="U770" i="65"/>
  <c r="L770" i="65" s="1"/>
  <c r="AR775" i="65"/>
  <c r="AS775" i="65" s="1"/>
  <c r="P775" i="65" s="1"/>
  <c r="P781" i="65"/>
  <c r="AP798" i="65"/>
  <c r="AO798" i="65"/>
  <c r="Q804" i="65"/>
  <c r="Q755" i="65"/>
  <c r="M789" i="65"/>
  <c r="Q791" i="65"/>
  <c r="R799" i="65"/>
  <c r="AR803" i="65"/>
  <c r="AS803" i="65" s="1"/>
  <c r="AP806" i="65"/>
  <c r="AO806" i="65"/>
  <c r="Q807" i="65"/>
  <c r="AR811" i="65"/>
  <c r="AS811" i="65" s="1"/>
  <c r="R811" i="65" s="1"/>
  <c r="AR823" i="65"/>
  <c r="AS823" i="65" s="1"/>
  <c r="S823" i="65" s="1"/>
  <c r="AR826" i="65"/>
  <c r="AS826" i="65" s="1"/>
  <c r="P826" i="65" s="1"/>
  <c r="AP831" i="65"/>
  <c r="AO831" i="65"/>
  <c r="AP844" i="65"/>
  <c r="AO844" i="65"/>
  <c r="P846" i="65"/>
  <c r="Q846" i="65"/>
  <c r="M753" i="65"/>
  <c r="AO764" i="65"/>
  <c r="AR768" i="65"/>
  <c r="AS768" i="65" s="1"/>
  <c r="P768" i="65" s="1"/>
  <c r="AO773" i="65"/>
  <c r="AR776" i="65"/>
  <c r="AS776" i="65" s="1"/>
  <c r="P776" i="65" s="1"/>
  <c r="AO780" i="65"/>
  <c r="AR784" i="65"/>
  <c r="AS784" i="65" s="1"/>
  <c r="P784" i="65" s="1"/>
  <c r="L789" i="65"/>
  <c r="U799" i="65"/>
  <c r="L799" i="65" s="1"/>
  <c r="U809" i="65"/>
  <c r="L809" i="65" s="1"/>
  <c r="M809" i="65"/>
  <c r="T811" i="65"/>
  <c r="P811" i="65"/>
  <c r="U816" i="65"/>
  <c r="L816" i="65" s="1"/>
  <c r="M816" i="65"/>
  <c r="L828" i="65"/>
  <c r="AR847" i="65"/>
  <c r="AS847" i="65" s="1"/>
  <c r="P847" i="65" s="1"/>
  <c r="R848" i="65"/>
  <c r="K848" i="65" s="1"/>
  <c r="AR899" i="65"/>
  <c r="AS899" i="65" s="1"/>
  <c r="S899" i="65" s="1"/>
  <c r="T899" i="65"/>
  <c r="AR785" i="65"/>
  <c r="AS785" i="65" s="1"/>
  <c r="Q785" i="65" s="1"/>
  <c r="AO790" i="65"/>
  <c r="U794" i="65"/>
  <c r="L794" i="65" s="1"/>
  <c r="M794" i="65"/>
  <c r="AM798" i="65"/>
  <c r="AR798" i="65"/>
  <c r="AS798" i="65" s="1"/>
  <c r="Q798" i="65" s="1"/>
  <c r="AR831" i="65"/>
  <c r="AS831" i="65" s="1"/>
  <c r="S831" i="65" s="1"/>
  <c r="AR834" i="65"/>
  <c r="AS834" i="65" s="1"/>
  <c r="P834" i="65" s="1"/>
  <c r="S836" i="65"/>
  <c r="R836" i="65"/>
  <c r="AP839" i="65"/>
  <c r="AO839" i="65"/>
  <c r="AR844" i="65"/>
  <c r="AS844" i="65" s="1"/>
  <c r="R844" i="65" s="1"/>
  <c r="AR851" i="65"/>
  <c r="AS851" i="65" s="1"/>
  <c r="P851" i="65" s="1"/>
  <c r="T853" i="65"/>
  <c r="AO863" i="65"/>
  <c r="AP863" i="65"/>
  <c r="AP807" i="65"/>
  <c r="AO807" i="65"/>
  <c r="AR810" i="65"/>
  <c r="AS810" i="65" s="1"/>
  <c r="P810" i="65" s="1"/>
  <c r="AP815" i="65"/>
  <c r="AO815" i="65"/>
  <c r="S826" i="65"/>
  <c r="R826" i="65"/>
  <c r="Q836" i="65"/>
  <c r="U842" i="65"/>
  <c r="L842" i="65" s="1"/>
  <c r="M842" i="65"/>
  <c r="AR883" i="65"/>
  <c r="AS883" i="65" s="1"/>
  <c r="P785" i="65"/>
  <c r="AR793" i="65"/>
  <c r="AS793" i="65" s="1"/>
  <c r="Q793" i="65" s="1"/>
  <c r="L795" i="65"/>
  <c r="Q797" i="65"/>
  <c r="T819" i="65"/>
  <c r="T847" i="65"/>
  <c r="AR852" i="65"/>
  <c r="AS852" i="65" s="1"/>
  <c r="P852" i="65" s="1"/>
  <c r="M781" i="65"/>
  <c r="U788" i="65"/>
  <c r="L788" i="65" s="1"/>
  <c r="M788" i="65"/>
  <c r="U796" i="65"/>
  <c r="L796" i="65" s="1"/>
  <c r="M796" i="65"/>
  <c r="P804" i="65"/>
  <c r="U823" i="65"/>
  <c r="L823" i="65" s="1"/>
  <c r="M823" i="65"/>
  <c r="T827" i="65"/>
  <c r="L827" i="65" s="1"/>
  <c r="U832" i="65"/>
  <c r="L832" i="65" s="1"/>
  <c r="M832" i="65"/>
  <c r="AR839" i="65"/>
  <c r="AS839" i="65" s="1"/>
  <c r="Q839" i="65" s="1"/>
  <c r="U841" i="65"/>
  <c r="L841" i="65" s="1"/>
  <c r="M841" i="65"/>
  <c r="AO860" i="65"/>
  <c r="AP860" i="65"/>
  <c r="M782" i="65"/>
  <c r="S811" i="65"/>
  <c r="AR815" i="65"/>
  <c r="AS815" i="65" s="1"/>
  <c r="Q815" i="65" s="1"/>
  <c r="S817" i="65"/>
  <c r="J817" i="65" s="1"/>
  <c r="R817" i="65"/>
  <c r="AR818" i="65"/>
  <c r="AS818" i="65" s="1"/>
  <c r="S818" i="65" s="1"/>
  <c r="AP822" i="65"/>
  <c r="AO822" i="65"/>
  <c r="U825" i="65"/>
  <c r="L825" i="65" s="1"/>
  <c r="M825" i="65"/>
  <c r="R834" i="65"/>
  <c r="AR835" i="65"/>
  <c r="AS835" i="65" s="1"/>
  <c r="P835" i="65" s="1"/>
  <c r="S846" i="65"/>
  <c r="R846" i="65"/>
  <c r="U850" i="65"/>
  <c r="L850" i="65" s="1"/>
  <c r="R860" i="65"/>
  <c r="K860" i="65" s="1"/>
  <c r="S860" i="65"/>
  <c r="AO810" i="65"/>
  <c r="AR813" i="65"/>
  <c r="AS813" i="65" s="1"/>
  <c r="P813" i="65" s="1"/>
  <c r="AO817" i="65"/>
  <c r="AR821" i="65"/>
  <c r="AS821" i="65" s="1"/>
  <c r="P821" i="65" s="1"/>
  <c r="AO826" i="65"/>
  <c r="AR829" i="65"/>
  <c r="AS829" i="65" s="1"/>
  <c r="P829" i="65" s="1"/>
  <c r="AO834" i="65"/>
  <c r="AR837" i="65"/>
  <c r="AS837" i="65" s="1"/>
  <c r="P837" i="65" s="1"/>
  <c r="AR845" i="65"/>
  <c r="AS845" i="65" s="1"/>
  <c r="S845" i="65" s="1"/>
  <c r="S857" i="65"/>
  <c r="AR859" i="65"/>
  <c r="AS859" i="65" s="1"/>
  <c r="R859" i="65" s="1"/>
  <c r="U865" i="65"/>
  <c r="M865" i="65"/>
  <c r="AR867" i="65"/>
  <c r="AS867" i="65" s="1"/>
  <c r="P867" i="65" s="1"/>
  <c r="AR875" i="65"/>
  <c r="AS875" i="65" s="1"/>
  <c r="Q875" i="65" s="1"/>
  <c r="AP896" i="65"/>
  <c r="AO896" i="65"/>
  <c r="T937" i="65"/>
  <c r="AR937" i="65"/>
  <c r="AS937" i="65" s="1"/>
  <c r="S937" i="65" s="1"/>
  <c r="Q811" i="65"/>
  <c r="AR814" i="65"/>
  <c r="AS814" i="65" s="1"/>
  <c r="R814" i="65" s="1"/>
  <c r="Q819" i="65"/>
  <c r="AR822" i="65"/>
  <c r="AS822" i="65" s="1"/>
  <c r="S822" i="65" s="1"/>
  <c r="AR830" i="65"/>
  <c r="AS830" i="65" s="1"/>
  <c r="P830" i="65" s="1"/>
  <c r="P836" i="65"/>
  <c r="AR838" i="65"/>
  <c r="AS838" i="65" s="1"/>
  <c r="P838" i="65" s="1"/>
  <c r="AO847" i="65"/>
  <c r="AP853" i="65"/>
  <c r="M853" i="65" s="1"/>
  <c r="P854" i="65"/>
  <c r="T854" i="65"/>
  <c r="AR856" i="65"/>
  <c r="AS856" i="65" s="1"/>
  <c r="P856" i="65" s="1"/>
  <c r="Q857" i="65"/>
  <c r="U873" i="65"/>
  <c r="L873" i="65" s="1"/>
  <c r="M873" i="65"/>
  <c r="L877" i="65"/>
  <c r="AR879" i="65"/>
  <c r="AS879" i="65" s="1"/>
  <c r="S851" i="65"/>
  <c r="U853" i="65"/>
  <c r="P857" i="65"/>
  <c r="AR871" i="65"/>
  <c r="AS871" i="65" s="1"/>
  <c r="P871" i="65" s="1"/>
  <c r="AR884" i="65"/>
  <c r="AS884" i="65" s="1"/>
  <c r="P884" i="65" s="1"/>
  <c r="AR888" i="65"/>
  <c r="AS888" i="65" s="1"/>
  <c r="AR891" i="65"/>
  <c r="AS891" i="65" s="1"/>
  <c r="Q891" i="65" s="1"/>
  <c r="R892" i="65"/>
  <c r="T894" i="65"/>
  <c r="L894" i="65" s="1"/>
  <c r="AR903" i="65"/>
  <c r="AS903" i="65" s="1"/>
  <c r="S903" i="65" s="1"/>
  <c r="T903" i="65"/>
  <c r="S923" i="65"/>
  <c r="J923" i="65" s="1"/>
  <c r="R923" i="65"/>
  <c r="AR800" i="65"/>
  <c r="AS800" i="65" s="1"/>
  <c r="Q800" i="65" s="1"/>
  <c r="AO804" i="65"/>
  <c r="AR808" i="65"/>
  <c r="AS808" i="65" s="1"/>
  <c r="AO813" i="65"/>
  <c r="AR816" i="65"/>
  <c r="AS816" i="65" s="1"/>
  <c r="Q816" i="65" s="1"/>
  <c r="AO820" i="65"/>
  <c r="AR824" i="65"/>
  <c r="AS824" i="65" s="1"/>
  <c r="Q824" i="65" s="1"/>
  <c r="AO829" i="65"/>
  <c r="AR832" i="65"/>
  <c r="AS832" i="65" s="1"/>
  <c r="AO837" i="65"/>
  <c r="AR840" i="65"/>
  <c r="AS840" i="65" s="1"/>
  <c r="Q840" i="65" s="1"/>
  <c r="AR842" i="65"/>
  <c r="AS842" i="65" s="1"/>
  <c r="U855" i="65"/>
  <c r="L855" i="65" s="1"/>
  <c r="M855" i="65"/>
  <c r="U862" i="65"/>
  <c r="L862" i="65" s="1"/>
  <c r="AR865" i="65"/>
  <c r="AS865" i="65" s="1"/>
  <c r="S865" i="65" s="1"/>
  <c r="AR868" i="65"/>
  <c r="AS868" i="65" s="1"/>
  <c r="Q868" i="65" s="1"/>
  <c r="AO872" i="65"/>
  <c r="AP872" i="65"/>
  <c r="AR876" i="65"/>
  <c r="AS876" i="65" s="1"/>
  <c r="P876" i="65" s="1"/>
  <c r="P879" i="65"/>
  <c r="U880" i="65"/>
  <c r="L880" i="65" s="1"/>
  <c r="AR881" i="65"/>
  <c r="AS881" i="65" s="1"/>
  <c r="Q881" i="65"/>
  <c r="S883" i="65"/>
  <c r="M802" i="65"/>
  <c r="R813" i="65"/>
  <c r="M818" i="65"/>
  <c r="U848" i="65"/>
  <c r="L848" i="65" s="1"/>
  <c r="AO859" i="65"/>
  <c r="U864" i="65"/>
  <c r="L864" i="65" s="1"/>
  <c r="M864" i="65"/>
  <c r="U866" i="65"/>
  <c r="L866" i="65" s="1"/>
  <c r="M866" i="65"/>
  <c r="AR870" i="65"/>
  <c r="AS870" i="65" s="1"/>
  <c r="S870" i="65" s="1"/>
  <c r="AR873" i="65"/>
  <c r="AS873" i="65" s="1"/>
  <c r="S873" i="65" s="1"/>
  <c r="S875" i="65"/>
  <c r="U918" i="65"/>
  <c r="M918" i="65"/>
  <c r="M811" i="65"/>
  <c r="M819" i="65"/>
  <c r="M827" i="65"/>
  <c r="M835" i="65"/>
  <c r="Q854" i="65"/>
  <c r="U857" i="65"/>
  <c r="L857" i="65" s="1"/>
  <c r="AR878" i="65"/>
  <c r="AS878" i="65" s="1"/>
  <c r="Q878" i="65" s="1"/>
  <c r="M828" i="65"/>
  <c r="AO856" i="65"/>
  <c r="AP856" i="65"/>
  <c r="AR864" i="65"/>
  <c r="AS864" i="65" s="1"/>
  <c r="S864" i="65" s="1"/>
  <c r="T865" i="65"/>
  <c r="T868" i="65"/>
  <c r="R890" i="65"/>
  <c r="T870" i="65"/>
  <c r="L886" i="65"/>
  <c r="T902" i="65"/>
  <c r="AR906" i="65"/>
  <c r="AS906" i="65" s="1"/>
  <c r="Q906" i="65" s="1"/>
  <c r="AR907" i="65"/>
  <c r="AS907" i="65" s="1"/>
  <c r="Q907" i="65" s="1"/>
  <c r="T907" i="65"/>
  <c r="L907" i="65" s="1"/>
  <c r="AP919" i="65"/>
  <c r="AO919" i="65"/>
  <c r="S934" i="65"/>
  <c r="R934" i="65"/>
  <c r="M871" i="65"/>
  <c r="AP886" i="65"/>
  <c r="M886" i="65" s="1"/>
  <c r="U887" i="65"/>
  <c r="L887" i="65" s="1"/>
  <c r="AR887" i="65"/>
  <c r="AS887" i="65" s="1"/>
  <c r="R887" i="65" s="1"/>
  <c r="AP889" i="65"/>
  <c r="M889" i="65" s="1"/>
  <c r="U897" i="65"/>
  <c r="L897" i="65" s="1"/>
  <c r="AO898" i="65"/>
  <c r="AR900" i="65"/>
  <c r="AS900" i="65" s="1"/>
  <c r="P900" i="65" s="1"/>
  <c r="T909" i="65"/>
  <c r="AP911" i="65"/>
  <c r="AO911" i="65"/>
  <c r="AR919" i="65"/>
  <c r="AS919" i="65" s="1"/>
  <c r="R919" i="65" s="1"/>
  <c r="T919" i="65"/>
  <c r="T930" i="65"/>
  <c r="L930" i="65" s="1"/>
  <c r="AR930" i="65"/>
  <c r="AS930" i="65" s="1"/>
  <c r="Q930" i="65" s="1"/>
  <c r="U932" i="65"/>
  <c r="M932" i="65"/>
  <c r="AO869" i="65"/>
  <c r="AR872" i="65"/>
  <c r="AS872" i="65" s="1"/>
  <c r="R872" i="65" s="1"/>
  <c r="AO876" i="65"/>
  <c r="AR880" i="65"/>
  <c r="AS880" i="65" s="1"/>
  <c r="P880" i="65" s="1"/>
  <c r="AO884" i="65"/>
  <c r="AO885" i="65"/>
  <c r="P890" i="65"/>
  <c r="AO891" i="65"/>
  <c r="AO901" i="65"/>
  <c r="AP904" i="65"/>
  <c r="AO904" i="65"/>
  <c r="S908" i="65"/>
  <c r="AR911" i="65"/>
  <c r="AS911" i="65" s="1"/>
  <c r="S911" i="65" s="1"/>
  <c r="AR964" i="65"/>
  <c r="AS964" i="65" s="1"/>
  <c r="R964" i="65" s="1"/>
  <c r="T964" i="65"/>
  <c r="T966" i="65"/>
  <c r="AR966" i="65"/>
  <c r="AS966" i="65" s="1"/>
  <c r="P966" i="65" s="1"/>
  <c r="U890" i="65"/>
  <c r="L890" i="65" s="1"/>
  <c r="AP897" i="65"/>
  <c r="M897" i="65" s="1"/>
  <c r="S906" i="65"/>
  <c r="J906" i="65" s="1"/>
  <c r="U923" i="65"/>
  <c r="L923" i="65" s="1"/>
  <c r="AP906" i="65"/>
  <c r="AO906" i="65"/>
  <c r="AP912" i="65"/>
  <c r="AO912" i="65"/>
  <c r="AR889" i="65"/>
  <c r="AS889" i="65" s="1"/>
  <c r="U892" i="65"/>
  <c r="L892" i="65" s="1"/>
  <c r="U909" i="65"/>
  <c r="AR910" i="65"/>
  <c r="AS910" i="65" s="1"/>
  <c r="AO916" i="65"/>
  <c r="U920" i="65"/>
  <c r="M920" i="65"/>
  <c r="AR922" i="65"/>
  <c r="AS922" i="65" s="1"/>
  <c r="S922" i="65" s="1"/>
  <c r="P923" i="65"/>
  <c r="U929" i="65"/>
  <c r="L929" i="65" s="1"/>
  <c r="T940" i="65"/>
  <c r="T944" i="65"/>
  <c r="T951" i="65"/>
  <c r="T954" i="65"/>
  <c r="L954" i="65" s="1"/>
  <c r="T958" i="65"/>
  <c r="AM1001" i="65"/>
  <c r="AR1001" i="65"/>
  <c r="AS1001" i="65" s="1"/>
  <c r="Q1001" i="65" s="1"/>
  <c r="Q908" i="65"/>
  <c r="Q947" i="65"/>
  <c r="P947" i="65"/>
  <c r="T947" i="65"/>
  <c r="AR963" i="65"/>
  <c r="AS963" i="65" s="1"/>
  <c r="P963" i="65" s="1"/>
  <c r="T963" i="65"/>
  <c r="AR971" i="65"/>
  <c r="AS971" i="65" s="1"/>
  <c r="R971" i="65" s="1"/>
  <c r="T971" i="65"/>
  <c r="T936" i="65"/>
  <c r="L936" i="65" s="1"/>
  <c r="T943" i="65"/>
  <c r="T950" i="65"/>
  <c r="T957" i="65"/>
  <c r="T961" i="65"/>
  <c r="T968" i="65"/>
  <c r="L968" i="65" s="1"/>
  <c r="AR968" i="65"/>
  <c r="AS968" i="65" s="1"/>
  <c r="P968" i="65" s="1"/>
  <c r="AR978" i="65"/>
  <c r="AS978" i="65" s="1"/>
  <c r="R978" i="65" s="1"/>
  <c r="T978" i="65"/>
  <c r="AR986" i="65"/>
  <c r="AS986" i="65" s="1"/>
  <c r="R986" i="65" s="1"/>
  <c r="T986" i="65"/>
  <c r="AR897" i="65"/>
  <c r="AS897" i="65" s="1"/>
  <c r="P897" i="65" s="1"/>
  <c r="AR905" i="65"/>
  <c r="AS905" i="65" s="1"/>
  <c r="P905" i="65" s="1"/>
  <c r="Q910" i="65"/>
  <c r="AR913" i="65"/>
  <c r="AS913" i="65" s="1"/>
  <c r="S913" i="65" s="1"/>
  <c r="AO915" i="65"/>
  <c r="AP915" i="65"/>
  <c r="AR920" i="65"/>
  <c r="AS920" i="65" s="1"/>
  <c r="S920" i="65" s="1"/>
  <c r="AR932" i="65"/>
  <c r="AS932" i="65" s="1"/>
  <c r="Q932" i="65" s="1"/>
  <c r="AR933" i="65"/>
  <c r="AS933" i="65" s="1"/>
  <c r="P933" i="65" s="1"/>
  <c r="T935" i="65"/>
  <c r="T939" i="65"/>
  <c r="T946" i="65"/>
  <c r="S947" i="65"/>
  <c r="J947" i="65" s="1"/>
  <c r="T953" i="65"/>
  <c r="T965" i="65"/>
  <c r="AR965" i="65"/>
  <c r="AS965" i="65" s="1"/>
  <c r="Q965" i="65" s="1"/>
  <c r="T908" i="65"/>
  <c r="R932" i="65"/>
  <c r="Q934" i="65"/>
  <c r="T934" i="65"/>
  <c r="Q942" i="65"/>
  <c r="P942" i="65"/>
  <c r="T942" i="65"/>
  <c r="L942" i="65" s="1"/>
  <c r="T949" i="65"/>
  <c r="T956" i="65"/>
  <c r="T960" i="65"/>
  <c r="L960" i="65" s="1"/>
  <c r="P918" i="65"/>
  <c r="L920" i="65"/>
  <c r="L932" i="65"/>
  <c r="L933" i="65"/>
  <c r="T938" i="65"/>
  <c r="T945" i="65"/>
  <c r="L945" i="65" s="1"/>
  <c r="S948" i="65"/>
  <c r="R948" i="65"/>
  <c r="AR962" i="65"/>
  <c r="AS962" i="65" s="1"/>
  <c r="R962" i="65" s="1"/>
  <c r="T962" i="65"/>
  <c r="AR970" i="65"/>
  <c r="AS970" i="65" s="1"/>
  <c r="R970" i="65" s="1"/>
  <c r="T970" i="65"/>
  <c r="T915" i="65"/>
  <c r="AR915" i="65"/>
  <c r="AS915" i="65" s="1"/>
  <c r="P916" i="65"/>
  <c r="Q916" i="65"/>
  <c r="Q918" i="65"/>
  <c r="J918" i="65" s="1"/>
  <c r="AR921" i="65"/>
  <c r="AS921" i="65" s="1"/>
  <c r="Q921" i="65" s="1"/>
  <c r="L924" i="65"/>
  <c r="AR925" i="65"/>
  <c r="AS925" i="65" s="1"/>
  <c r="S925" i="65" s="1"/>
  <c r="P926" i="65"/>
  <c r="AR929" i="65"/>
  <c r="AS929" i="65" s="1"/>
  <c r="Q929" i="65" s="1"/>
  <c r="L931" i="65"/>
  <c r="AR940" i="65"/>
  <c r="AS940" i="65" s="1"/>
  <c r="R940" i="65" s="1"/>
  <c r="T941" i="65"/>
  <c r="L941" i="65" s="1"/>
  <c r="S942" i="65"/>
  <c r="J942" i="65" s="1"/>
  <c r="AR944" i="65"/>
  <c r="AS944" i="65" s="1"/>
  <c r="R944" i="65" s="1"/>
  <c r="Q948" i="65"/>
  <c r="P948" i="65"/>
  <c r="T948" i="65"/>
  <c r="L948" i="65" s="1"/>
  <c r="AR951" i="65"/>
  <c r="AS951" i="65" s="1"/>
  <c r="Q951" i="65" s="1"/>
  <c r="T952" i="65"/>
  <c r="AR954" i="65"/>
  <c r="AS954" i="65" s="1"/>
  <c r="S954" i="65" s="1"/>
  <c r="Q955" i="65"/>
  <c r="P955" i="65"/>
  <c r="T955" i="65"/>
  <c r="AR958" i="65"/>
  <c r="AS958" i="65" s="1"/>
  <c r="S958" i="65" s="1"/>
  <c r="T959" i="65"/>
  <c r="S960" i="65"/>
  <c r="S965" i="65"/>
  <c r="T969" i="65"/>
  <c r="L969" i="65" s="1"/>
  <c r="AR969" i="65"/>
  <c r="AS969" i="65" s="1"/>
  <c r="S969" i="65" s="1"/>
  <c r="AR972" i="65"/>
  <c r="AS972" i="65" s="1"/>
  <c r="R972" i="65" s="1"/>
  <c r="T972" i="65"/>
  <c r="AR981" i="65"/>
  <c r="AS981" i="65" s="1"/>
  <c r="R981" i="65" s="1"/>
  <c r="T981" i="65"/>
  <c r="L981" i="65" s="1"/>
  <c r="AR988" i="65"/>
  <c r="AS988" i="65" s="1"/>
  <c r="R988" i="65" s="1"/>
  <c r="T988" i="65"/>
  <c r="L988" i="65" s="1"/>
  <c r="AR991" i="65"/>
  <c r="AS991" i="65" s="1"/>
  <c r="Q991" i="65" s="1"/>
  <c r="T991" i="65"/>
  <c r="AR975" i="65"/>
  <c r="AS975" i="65" s="1"/>
  <c r="R975" i="65" s="1"/>
  <c r="T975" i="65"/>
  <c r="AR983" i="65"/>
  <c r="AS983" i="65" s="1"/>
  <c r="R983" i="65" s="1"/>
  <c r="T983" i="65"/>
  <c r="AR990" i="65"/>
  <c r="AS990" i="65" s="1"/>
  <c r="R990" i="65" s="1"/>
  <c r="T990" i="65"/>
  <c r="L990" i="65" s="1"/>
  <c r="Q990" i="65"/>
  <c r="T996" i="65"/>
  <c r="AR996" i="65"/>
  <c r="AS996" i="65" s="1"/>
  <c r="Q996" i="65" s="1"/>
  <c r="AR967" i="65"/>
  <c r="AS967" i="65" s="1"/>
  <c r="S967" i="65" s="1"/>
  <c r="AR980" i="65"/>
  <c r="AS980" i="65" s="1"/>
  <c r="R980" i="65" s="1"/>
  <c r="T980" i="65"/>
  <c r="AR987" i="65"/>
  <c r="AS987" i="65" s="1"/>
  <c r="P987" i="65" s="1"/>
  <c r="T987" i="65"/>
  <c r="S966" i="65"/>
  <c r="AR977" i="65"/>
  <c r="AS977" i="65" s="1"/>
  <c r="R977" i="65" s="1"/>
  <c r="T977" i="65"/>
  <c r="AR985" i="65"/>
  <c r="AS985" i="65" s="1"/>
  <c r="R985" i="65" s="1"/>
  <c r="T985" i="65"/>
  <c r="L998" i="65"/>
  <c r="T1007" i="65"/>
  <c r="AR1007" i="65"/>
  <c r="AS1007" i="65" s="1"/>
  <c r="S1007" i="65" s="1"/>
  <c r="L967" i="65"/>
  <c r="AR982" i="65"/>
  <c r="AS982" i="65" s="1"/>
  <c r="R982" i="65" s="1"/>
  <c r="T982" i="65"/>
  <c r="L982" i="65" s="1"/>
  <c r="AR989" i="65"/>
  <c r="AS989" i="65" s="1"/>
  <c r="R989" i="65" s="1"/>
  <c r="T989" i="65"/>
  <c r="L989" i="65" s="1"/>
  <c r="R942" i="65"/>
  <c r="R947" i="65"/>
  <c r="R951" i="65"/>
  <c r="R960" i="65"/>
  <c r="AR974" i="65"/>
  <c r="AS974" i="65" s="1"/>
  <c r="R974" i="65" s="1"/>
  <c r="T974" i="65"/>
  <c r="L974" i="65" s="1"/>
  <c r="AR979" i="65"/>
  <c r="AS979" i="65" s="1"/>
  <c r="R979" i="65" s="1"/>
  <c r="T979" i="65"/>
  <c r="L979" i="65" s="1"/>
  <c r="P979" i="65"/>
  <c r="K979" i="65" s="1"/>
  <c r="S980" i="65"/>
  <c r="P992" i="65"/>
  <c r="AR973" i="65"/>
  <c r="AS973" i="65" s="1"/>
  <c r="R973" i="65" s="1"/>
  <c r="T973" i="65"/>
  <c r="L973" i="65" s="1"/>
  <c r="AR976" i="65"/>
  <c r="AS976" i="65" s="1"/>
  <c r="R976" i="65" s="1"/>
  <c r="T976" i="65"/>
  <c r="L976" i="65" s="1"/>
  <c r="AR984" i="65"/>
  <c r="AS984" i="65" s="1"/>
  <c r="R984" i="65" s="1"/>
  <c r="T984" i="65"/>
  <c r="AO975" i="65"/>
  <c r="AO987" i="65"/>
  <c r="U993" i="65"/>
  <c r="L993" i="65" s="1"/>
  <c r="AR993" i="65"/>
  <c r="AS993" i="65" s="1"/>
  <c r="S993" i="65" s="1"/>
  <c r="T997" i="65"/>
  <c r="AR1000" i="65"/>
  <c r="AS1000" i="65" s="1"/>
  <c r="Q1000" i="65" s="1"/>
  <c r="S1009" i="65"/>
  <c r="R1009" i="65"/>
  <c r="T1014" i="65"/>
  <c r="T1016" i="65"/>
  <c r="AR1016" i="65"/>
  <c r="AS1016" i="65" s="1"/>
  <c r="Q1016" i="65" s="1"/>
  <c r="T992" i="65"/>
  <c r="L992" i="65" s="1"/>
  <c r="T1004" i="65"/>
  <c r="T1009" i="65"/>
  <c r="Q1009" i="65"/>
  <c r="P1009" i="65"/>
  <c r="T1006" i="65"/>
  <c r="T1011" i="65"/>
  <c r="L1011" i="65" s="1"/>
  <c r="AR1020" i="65"/>
  <c r="AS1020" i="65" s="1"/>
  <c r="R1020" i="65" s="1"/>
  <c r="T1020" i="65"/>
  <c r="AR994" i="65"/>
  <c r="AS994" i="65" s="1"/>
  <c r="S999" i="65"/>
  <c r="R999" i="65"/>
  <c r="AR1005" i="65"/>
  <c r="AS1005" i="65" s="1"/>
  <c r="S1005" i="65" s="1"/>
  <c r="T1013" i="65"/>
  <c r="L1013" i="65" s="1"/>
  <c r="L999" i="65"/>
  <c r="T1003" i="65"/>
  <c r="T1008" i="65"/>
  <c r="T1015" i="65"/>
  <c r="L1015" i="65" s="1"/>
  <c r="AR1015" i="65"/>
  <c r="AS1015" i="65" s="1"/>
  <c r="R1015" i="65" s="1"/>
  <c r="AR1021" i="65"/>
  <c r="AS1021" i="65" s="1"/>
  <c r="R1021" i="65" s="1"/>
  <c r="T1021" i="65"/>
  <c r="S995" i="65"/>
  <c r="S1002" i="65"/>
  <c r="J1002" i="65" s="1"/>
  <c r="R1002" i="65"/>
  <c r="T1005" i="65"/>
  <c r="L1005" i="65" s="1"/>
  <c r="S1010" i="65"/>
  <c r="R1010" i="65"/>
  <c r="AR1018" i="65"/>
  <c r="AS1018" i="65" s="1"/>
  <c r="R1018" i="65" s="1"/>
  <c r="T1018" i="65"/>
  <c r="T995" i="65"/>
  <c r="L995" i="65" s="1"/>
  <c r="P995" i="65"/>
  <c r="AR997" i="65"/>
  <c r="AS997" i="65" s="1"/>
  <c r="S997" i="65" s="1"/>
  <c r="S998" i="65"/>
  <c r="R998" i="65"/>
  <c r="Q999" i="65"/>
  <c r="T1010" i="65"/>
  <c r="Q1010" i="65"/>
  <c r="P1010" i="65"/>
  <c r="T1012" i="65"/>
  <c r="L1012" i="65" s="1"/>
  <c r="AR1014" i="65"/>
  <c r="AS1014" i="65" s="1"/>
  <c r="S1014" i="65" s="1"/>
  <c r="AR1017" i="65"/>
  <c r="AS1017" i="65" s="1"/>
  <c r="Q1017" i="65" s="1"/>
  <c r="U1019" i="65"/>
  <c r="L1019" i="65" s="1"/>
  <c r="M1019" i="65"/>
  <c r="S1022" i="65"/>
  <c r="R1022" i="65"/>
  <c r="AR1024" i="65"/>
  <c r="AS1024" i="65" s="1"/>
  <c r="S1024" i="65" s="1"/>
  <c r="AR1026" i="65"/>
  <c r="AS1026" i="65" s="1"/>
  <c r="S1026" i="65" s="1"/>
  <c r="AR1028" i="65"/>
  <c r="AS1028" i="65" s="1"/>
  <c r="R1028" i="65" s="1"/>
  <c r="U1022" i="65"/>
  <c r="T1024" i="65"/>
  <c r="L1024" i="65" s="1"/>
  <c r="P998" i="65"/>
  <c r="P999" i="65"/>
  <c r="K999" i="65" s="1"/>
  <c r="P1002" i="65"/>
  <c r="AO1020" i="65"/>
  <c r="U1021" i="65"/>
  <c r="M1021" i="65"/>
  <c r="T1026" i="65"/>
  <c r="T1028" i="65"/>
  <c r="AR1023" i="65"/>
  <c r="AS1023" i="65" s="1"/>
  <c r="R1023" i="65" s="1"/>
  <c r="AR1019" i="65"/>
  <c r="AS1019" i="65" s="1"/>
  <c r="P1022" i="65"/>
  <c r="K1022" i="65" s="1"/>
  <c r="T1023" i="65"/>
  <c r="L1023" i="65" s="1"/>
  <c r="AR1025" i="65"/>
  <c r="AS1025" i="65" s="1"/>
  <c r="Q1025" i="65" s="1"/>
  <c r="AR1027" i="65"/>
  <c r="AS1027" i="65" s="1"/>
  <c r="R1027" i="65" s="1"/>
  <c r="Q1022" i="65"/>
  <c r="T1017" i="65"/>
  <c r="L1017" i="65" s="1"/>
  <c r="AO1018" i="65"/>
  <c r="M1023" i="65"/>
  <c r="M1024" i="65"/>
  <c r="AR1029" i="65"/>
  <c r="AS1029" i="65" s="1"/>
  <c r="P1029" i="65" s="1"/>
  <c r="AR1030" i="65"/>
  <c r="AS1030" i="65" s="1"/>
  <c r="Q1030" i="65" s="1"/>
  <c r="AR1031" i="65"/>
  <c r="AS1031" i="65" s="1"/>
  <c r="Q1031" i="65" s="1"/>
  <c r="AR1032" i="65"/>
  <c r="AS1032" i="65" s="1"/>
  <c r="S1032" i="65" s="1"/>
  <c r="AR1033" i="65"/>
  <c r="AS1033" i="65" s="1"/>
  <c r="Q1033" i="65" s="1"/>
  <c r="AR1034" i="65"/>
  <c r="AS1034" i="65" s="1"/>
  <c r="R1034" i="65" s="1"/>
  <c r="AR1035" i="65"/>
  <c r="AS1035" i="65" s="1"/>
  <c r="R1035" i="65" s="1"/>
  <c r="AR1036" i="65"/>
  <c r="AS1036" i="65" s="1"/>
  <c r="R1036" i="65" s="1"/>
  <c r="AR1037" i="65"/>
  <c r="AS1037" i="65" s="1"/>
  <c r="P1037" i="65" s="1"/>
  <c r="AR1038" i="65"/>
  <c r="AS1038" i="65" s="1"/>
  <c r="Q1038" i="65" s="1"/>
  <c r="AR1039" i="65"/>
  <c r="AS1039" i="65" s="1"/>
  <c r="R1039" i="65" s="1"/>
  <c r="AR1040" i="65"/>
  <c r="AS1040" i="65" s="1"/>
  <c r="Q1040" i="65" s="1"/>
  <c r="AR1041" i="65"/>
  <c r="AS1041" i="65" s="1"/>
  <c r="S1041" i="65" s="1"/>
  <c r="AR1042" i="65"/>
  <c r="AS1042" i="65" s="1"/>
  <c r="S1042" i="65" s="1"/>
  <c r="AR1043" i="65"/>
  <c r="AS1043" i="65" s="1"/>
  <c r="S1043" i="65" s="1"/>
  <c r="AR1044" i="65"/>
  <c r="AS1044" i="65" s="1"/>
  <c r="P1044" i="65" s="1"/>
  <c r="AR1045" i="65"/>
  <c r="AS1045" i="65" s="1"/>
  <c r="P1030" i="65"/>
  <c r="P1031" i="65"/>
  <c r="AO1025" i="65"/>
  <c r="AO1026" i="65"/>
  <c r="AO1027" i="65"/>
  <c r="AO1028" i="65"/>
  <c r="AO1029" i="65"/>
  <c r="AO1030" i="65"/>
  <c r="AO1031" i="65"/>
  <c r="AO1032" i="65"/>
  <c r="AO1033" i="65"/>
  <c r="AO1034" i="65"/>
  <c r="AO1035" i="65"/>
  <c r="AO1036" i="65"/>
  <c r="AO1037" i="65"/>
  <c r="AO1038" i="65"/>
  <c r="AO1039" i="65"/>
  <c r="AO1040" i="65"/>
  <c r="AO1041" i="65"/>
  <c r="AO1042" i="65"/>
  <c r="AO1043" i="65"/>
  <c r="AO1044" i="65"/>
  <c r="AO1045" i="65"/>
  <c r="K620" i="65" l="1"/>
  <c r="M266" i="65"/>
  <c r="M306" i="65"/>
  <c r="M542" i="65"/>
  <c r="M634" i="65"/>
  <c r="M687" i="65"/>
  <c r="L928" i="65"/>
  <c r="K326" i="65"/>
  <c r="R148" i="65"/>
  <c r="K148" i="65" s="1"/>
  <c r="E137" i="41" a="1"/>
  <c r="E137" i="41" s="1"/>
  <c r="J332" i="65"/>
  <c r="K329" i="65"/>
  <c r="M399" i="65"/>
  <c r="K325" i="65"/>
  <c r="J328" i="65"/>
  <c r="K330" i="65"/>
  <c r="K291" i="65"/>
  <c r="M967" i="65"/>
  <c r="M1022" i="65"/>
  <c r="M982" i="65"/>
  <c r="M992" i="65"/>
  <c r="L9" i="65"/>
  <c r="K84" i="65"/>
  <c r="J79" i="65"/>
  <c r="L103" i="65"/>
  <c r="L139" i="65"/>
  <c r="K293" i="65"/>
  <c r="K197" i="65"/>
  <c r="K259" i="65"/>
  <c r="K303" i="65"/>
  <c r="K328" i="65"/>
  <c r="L336" i="65"/>
  <c r="J326" i="65"/>
  <c r="L346" i="65"/>
  <c r="K462" i="65"/>
  <c r="J323" i="65"/>
  <c r="J487" i="65"/>
  <c r="J471" i="65"/>
  <c r="J324" i="65"/>
  <c r="K421" i="65"/>
  <c r="K450" i="65"/>
  <c r="L542" i="65"/>
  <c r="L479" i="65"/>
  <c r="L518" i="65"/>
  <c r="L446" i="65"/>
  <c r="L511" i="65"/>
  <c r="L547" i="65"/>
  <c r="L551" i="65"/>
  <c r="L520" i="65"/>
  <c r="L655" i="65"/>
  <c r="J568" i="65"/>
  <c r="K695" i="65"/>
  <c r="L682" i="65"/>
  <c r="M758" i="65"/>
  <c r="L558" i="65"/>
  <c r="L537" i="65"/>
  <c r="L658" i="65"/>
  <c r="K698" i="65"/>
  <c r="J634" i="65"/>
  <c r="J650" i="65"/>
  <c r="J770" i="65"/>
  <c r="L678" i="65"/>
  <c r="L685" i="65"/>
  <c r="J721" i="65"/>
  <c r="L731" i="65"/>
  <c r="J807" i="65"/>
  <c r="L811" i="65"/>
  <c r="L819" i="65"/>
  <c r="K804" i="65"/>
  <c r="L854" i="65"/>
  <c r="M582" i="65"/>
  <c r="K934" i="65"/>
  <c r="K923" i="65"/>
  <c r="L944" i="65"/>
  <c r="L951" i="65"/>
  <c r="L971" i="65"/>
  <c r="L943" i="65"/>
  <c r="L950" i="65"/>
  <c r="L957" i="65"/>
  <c r="L978" i="65"/>
  <c r="L986" i="65"/>
  <c r="L939" i="65"/>
  <c r="L991" i="65"/>
  <c r="L980" i="65"/>
  <c r="L977" i="65"/>
  <c r="L985" i="65"/>
  <c r="L997" i="65"/>
  <c r="J998" i="65"/>
  <c r="K117" i="65"/>
  <c r="Q960" i="65"/>
  <c r="P960" i="65"/>
  <c r="S869" i="65"/>
  <c r="R869" i="65"/>
  <c r="P869" i="65"/>
  <c r="Q869" i="65"/>
  <c r="P799" i="65"/>
  <c r="Q799" i="65"/>
  <c r="J799" i="65" s="1"/>
  <c r="R795" i="65"/>
  <c r="S795" i="65"/>
  <c r="P795" i="65"/>
  <c r="Q795" i="65"/>
  <c r="Q666" i="65"/>
  <c r="R666" i="65"/>
  <c r="P666" i="65"/>
  <c r="S666" i="65"/>
  <c r="R650" i="65"/>
  <c r="P650" i="65"/>
  <c r="P574" i="65"/>
  <c r="R574" i="65"/>
  <c r="K574" i="65" s="1"/>
  <c r="Q574" i="65"/>
  <c r="P568" i="65"/>
  <c r="K568" i="65" s="1"/>
  <c r="R568" i="65"/>
  <c r="Q521" i="65"/>
  <c r="S521" i="65"/>
  <c r="R521" i="65"/>
  <c r="P521" i="65"/>
  <c r="K521" i="65" s="1"/>
  <c r="S502" i="65"/>
  <c r="Q502" i="65"/>
  <c r="P502" i="65"/>
  <c r="R502" i="65"/>
  <c r="R494" i="65"/>
  <c r="S494" i="65"/>
  <c r="J494" i="65" s="1"/>
  <c r="Q494" i="65"/>
  <c r="P494" i="65"/>
  <c r="K494" i="65" s="1"/>
  <c r="P490" i="65"/>
  <c r="S490" i="65"/>
  <c r="R490" i="65"/>
  <c r="Q490" i="65"/>
  <c r="S488" i="65"/>
  <c r="R488" i="65"/>
  <c r="Q488" i="65"/>
  <c r="P488" i="65"/>
  <c r="R486" i="65"/>
  <c r="S486" i="65"/>
  <c r="J486" i="65" s="1"/>
  <c r="P486" i="65"/>
  <c r="K486" i="65" s="1"/>
  <c r="Q486" i="65"/>
  <c r="Q480" i="65"/>
  <c r="S480" i="65"/>
  <c r="J480" i="65" s="1"/>
  <c r="R480" i="65"/>
  <c r="K480" i="65" s="1"/>
  <c r="S478" i="65"/>
  <c r="Q478" i="65"/>
  <c r="R478" i="65"/>
  <c r="K478" i="65" s="1"/>
  <c r="R435" i="65"/>
  <c r="S435" i="65"/>
  <c r="P435" i="65"/>
  <c r="K435" i="65" s="1"/>
  <c r="Q435" i="65"/>
  <c r="R423" i="65"/>
  <c r="Q423" i="65"/>
  <c r="J423" i="65" s="1"/>
  <c r="P416" i="65"/>
  <c r="Q416" i="65"/>
  <c r="J416" i="65" s="1"/>
  <c r="R416" i="65"/>
  <c r="Q400" i="65"/>
  <c r="P400" i="65"/>
  <c r="R400" i="65"/>
  <c r="S378" i="65"/>
  <c r="R378" i="65"/>
  <c r="K378" i="65" s="1"/>
  <c r="R375" i="65"/>
  <c r="K375" i="65" s="1"/>
  <c r="S375" i="65"/>
  <c r="R368" i="65"/>
  <c r="Q368" i="65"/>
  <c r="S368" i="65"/>
  <c r="R292" i="65"/>
  <c r="S292" i="65"/>
  <c r="P292" i="65"/>
  <c r="Q292" i="65"/>
  <c r="P285" i="65"/>
  <c r="R285" i="65"/>
  <c r="K285" i="65" s="1"/>
  <c r="S285" i="65"/>
  <c r="J285" i="65" s="1"/>
  <c r="S274" i="65"/>
  <c r="R274" i="65"/>
  <c r="P274" i="65"/>
  <c r="Q274" i="65"/>
  <c r="R269" i="65"/>
  <c r="S269" i="65"/>
  <c r="Q269" i="65"/>
  <c r="P269" i="65"/>
  <c r="S263" i="65"/>
  <c r="Q263" i="65"/>
  <c r="R157" i="65"/>
  <c r="P157" i="65"/>
  <c r="Q157" i="65"/>
  <c r="J157" i="65" s="1"/>
  <c r="P121" i="65"/>
  <c r="K121" i="65" s="1"/>
  <c r="Q121" i="65"/>
  <c r="R113" i="65"/>
  <c r="K113" i="65" s="1"/>
  <c r="S113" i="65"/>
  <c r="R106" i="65"/>
  <c r="P106" i="65"/>
  <c r="K106" i="65" s="1"/>
  <c r="Q66" i="65"/>
  <c r="P66" i="65"/>
  <c r="K66" i="65" s="1"/>
  <c r="M7" i="6"/>
  <c r="O7" i="6"/>
  <c r="Q7" i="6"/>
  <c r="P181" i="65"/>
  <c r="S181" i="65"/>
  <c r="R181" i="65"/>
  <c r="Q181" i="65"/>
  <c r="J181" i="65" s="1"/>
  <c r="O23" i="6"/>
  <c r="Q23" i="6"/>
  <c r="U23" i="6" s="1"/>
  <c r="M23" i="6"/>
  <c r="Q67" i="6"/>
  <c r="O67" i="6"/>
  <c r="U67" i="6" s="1"/>
  <c r="M67" i="6"/>
  <c r="P935" i="65"/>
  <c r="R935" i="65"/>
  <c r="K935" i="65" s="1"/>
  <c r="Q935" i="65"/>
  <c r="S935" i="65"/>
  <c r="J935" i="65" s="1"/>
  <c r="U314" i="65"/>
  <c r="L314" i="65" s="1"/>
  <c r="M314" i="65"/>
  <c r="U194" i="65"/>
  <c r="M194" i="65"/>
  <c r="M168" i="65"/>
  <c r="U168" i="65"/>
  <c r="L168" i="65" s="1"/>
  <c r="V24" i="27"/>
  <c r="X24" i="27" s="1"/>
  <c r="P21" i="27"/>
  <c r="R91" i="14"/>
  <c r="T91" i="14"/>
  <c r="Q218" i="65"/>
  <c r="P218" i="65"/>
  <c r="R218" i="65"/>
  <c r="S218" i="65"/>
  <c r="J218" i="65" s="1"/>
  <c r="R474" i="65"/>
  <c r="Q474" i="65"/>
  <c r="S474" i="65"/>
  <c r="P474" i="65"/>
  <c r="K474" i="65" s="1"/>
  <c r="U694" i="65"/>
  <c r="M694" i="65"/>
  <c r="P909" i="65"/>
  <c r="K909" i="65" s="1"/>
  <c r="Q909" i="65"/>
  <c r="R909" i="65"/>
  <c r="S909" i="65"/>
  <c r="R927" i="65"/>
  <c r="S927" i="65"/>
  <c r="J927" i="65" s="1"/>
  <c r="Q927" i="65"/>
  <c r="P927" i="65"/>
  <c r="R959" i="65"/>
  <c r="Q959" i="65"/>
  <c r="P959" i="65"/>
  <c r="K959" i="65" s="1"/>
  <c r="S959" i="65"/>
  <c r="U1003" i="65"/>
  <c r="L1003" i="65" s="1"/>
  <c r="M1003" i="65"/>
  <c r="Q243" i="65"/>
  <c r="R243" i="65"/>
  <c r="Q101" i="65"/>
  <c r="P101" i="65"/>
  <c r="S101" i="65"/>
  <c r="Q156" i="65"/>
  <c r="P156" i="65"/>
  <c r="K156" i="65" s="1"/>
  <c r="R156" i="65"/>
  <c r="S156" i="65"/>
  <c r="P154" i="65"/>
  <c r="R154" i="65"/>
  <c r="K154" i="65" s="1"/>
  <c r="Q154" i="65"/>
  <c r="S154" i="65"/>
  <c r="J154" i="65" s="1"/>
  <c r="Q288" i="65"/>
  <c r="P288" i="65"/>
  <c r="S288" i="65"/>
  <c r="M321" i="65"/>
  <c r="U321" i="65"/>
  <c r="L321" i="65" s="1"/>
  <c r="S354" i="65"/>
  <c r="R354" i="65"/>
  <c r="P354" i="65"/>
  <c r="K354" i="65" s="1"/>
  <c r="Q354" i="65"/>
  <c r="P472" i="65"/>
  <c r="R472" i="65"/>
  <c r="K472" i="65" s="1"/>
  <c r="S472" i="65"/>
  <c r="Q472" i="65"/>
  <c r="P515" i="65"/>
  <c r="Q515" i="65"/>
  <c r="S515" i="65"/>
  <c r="J515" i="65" s="1"/>
  <c r="R515" i="65"/>
  <c r="R564" i="65"/>
  <c r="S564" i="65"/>
  <c r="Q570" i="65"/>
  <c r="P570" i="65"/>
  <c r="S570" i="65"/>
  <c r="R570" i="65"/>
  <c r="R576" i="65"/>
  <c r="K576" i="65" s="1"/>
  <c r="Q576" i="65"/>
  <c r="S576" i="65"/>
  <c r="J576" i="65" s="1"/>
  <c r="S578" i="65"/>
  <c r="Q578" i="65"/>
  <c r="P578" i="65"/>
  <c r="R578" i="65"/>
  <c r="P636" i="65"/>
  <c r="S636" i="65"/>
  <c r="J636" i="65" s="1"/>
  <c r="Q636" i="65"/>
  <c r="M688" i="65"/>
  <c r="U688" i="65"/>
  <c r="L688" i="65" s="1"/>
  <c r="M843" i="65"/>
  <c r="U843" i="65"/>
  <c r="L843" i="65" s="1"/>
  <c r="U845" i="65"/>
  <c r="L845" i="65" s="1"/>
  <c r="M845" i="65"/>
  <c r="Q861" i="65"/>
  <c r="R861" i="65"/>
  <c r="K861" i="65" s="1"/>
  <c r="Q952" i="65"/>
  <c r="S952" i="65"/>
  <c r="J952" i="65" s="1"/>
  <c r="S194" i="65"/>
  <c r="J194" i="65" s="1"/>
  <c r="R194" i="65"/>
  <c r="K194" i="65" s="1"/>
  <c r="Q194" i="65"/>
  <c r="U250" i="65"/>
  <c r="L250" i="65" s="1"/>
  <c r="M250" i="65"/>
  <c r="S264" i="65"/>
  <c r="J264" i="65" s="1"/>
  <c r="Q264" i="65"/>
  <c r="P264" i="65"/>
  <c r="R295" i="65"/>
  <c r="Q295" i="65"/>
  <c r="P295" i="65"/>
  <c r="K295" i="65" s="1"/>
  <c r="S295" i="65"/>
  <c r="M391" i="65"/>
  <c r="U391" i="65"/>
  <c r="R418" i="65"/>
  <c r="Q418" i="65"/>
  <c r="P418" i="65"/>
  <c r="K418" i="65" s="1"/>
  <c r="S418" i="65"/>
  <c r="J418" i="65" s="1"/>
  <c r="P771" i="65"/>
  <c r="K771" i="65" s="1"/>
  <c r="S771" i="65"/>
  <c r="J771" i="65" s="1"/>
  <c r="Q771" i="65"/>
  <c r="Q895" i="65"/>
  <c r="S895" i="65"/>
  <c r="J895" i="65" s="1"/>
  <c r="P895" i="65"/>
  <c r="K895" i="65" s="1"/>
  <c r="R895" i="65"/>
  <c r="R946" i="65"/>
  <c r="Q946" i="65"/>
  <c r="P946" i="65"/>
  <c r="K946" i="65" s="1"/>
  <c r="P1013" i="65"/>
  <c r="K1013" i="65" s="1"/>
  <c r="Q1013" i="65"/>
  <c r="S1013" i="65"/>
  <c r="R1013" i="65"/>
  <c r="R866" i="65"/>
  <c r="Q866" i="65"/>
  <c r="P866" i="65"/>
  <c r="K866" i="65" s="1"/>
  <c r="S866" i="65"/>
  <c r="S953" i="65"/>
  <c r="J953" i="65" s="1"/>
  <c r="Q953" i="65"/>
  <c r="R953" i="65"/>
  <c r="P953" i="65"/>
  <c r="K953" i="65" s="1"/>
  <c r="R1011" i="65"/>
  <c r="Q1011" i="65"/>
  <c r="P1011" i="65"/>
  <c r="S1011" i="65"/>
  <c r="Q229" i="65"/>
  <c r="P229" i="65"/>
  <c r="R229" i="65"/>
  <c r="K229" i="65" s="1"/>
  <c r="S229" i="65"/>
  <c r="Q277" i="65"/>
  <c r="R277" i="65"/>
  <c r="S277" i="65"/>
  <c r="J277" i="65" s="1"/>
  <c r="P277" i="65"/>
  <c r="P767" i="65"/>
  <c r="K767" i="65" s="1"/>
  <c r="S767" i="65"/>
  <c r="J767" i="65" s="1"/>
  <c r="Q767" i="65"/>
  <c r="R767" i="65"/>
  <c r="S790" i="65"/>
  <c r="J790" i="65" s="1"/>
  <c r="Q790" i="65"/>
  <c r="R790" i="65"/>
  <c r="P790" i="65"/>
  <c r="K790" i="65" s="1"/>
  <c r="U852" i="65"/>
  <c r="L852" i="65" s="1"/>
  <c r="M852" i="65"/>
  <c r="Q862" i="65"/>
  <c r="R862" i="65"/>
  <c r="S862" i="65"/>
  <c r="J862" i="65" s="1"/>
  <c r="P862" i="65"/>
  <c r="K862" i="65" s="1"/>
  <c r="Q97" i="65"/>
  <c r="P97" i="65"/>
  <c r="S97" i="65"/>
  <c r="J97" i="65" s="1"/>
  <c r="Q135" i="65"/>
  <c r="P135" i="65"/>
  <c r="K135" i="65" s="1"/>
  <c r="Q280" i="65"/>
  <c r="J280" i="65" s="1"/>
  <c r="P280" i="65"/>
  <c r="K280" i="65" s="1"/>
  <c r="R280" i="65"/>
  <c r="P661" i="65"/>
  <c r="Q661" i="65"/>
  <c r="S661" i="65"/>
  <c r="R661" i="65"/>
  <c r="K661" i="65" s="1"/>
  <c r="S1003" i="65"/>
  <c r="J1003" i="65" s="1"/>
  <c r="R1003" i="65"/>
  <c r="P1003" i="65"/>
  <c r="K1003" i="65" s="1"/>
  <c r="Q1003" i="65"/>
  <c r="Q239" i="65"/>
  <c r="S239" i="65"/>
  <c r="J239" i="65" s="1"/>
  <c r="P239" i="65"/>
  <c r="K239" i="65" s="1"/>
  <c r="R239" i="65"/>
  <c r="S939" i="65"/>
  <c r="R939" i="65"/>
  <c r="P939" i="65"/>
  <c r="S32" i="65"/>
  <c r="J32" i="65" s="1"/>
  <c r="R32" i="65"/>
  <c r="K32" i="65" s="1"/>
  <c r="R110" i="65"/>
  <c r="P110" i="65"/>
  <c r="K110" i="65" s="1"/>
  <c r="S110" i="65"/>
  <c r="R301" i="65"/>
  <c r="Q301" i="65"/>
  <c r="P301" i="65"/>
  <c r="K301" i="65" s="1"/>
  <c r="S301" i="65"/>
  <c r="P319" i="65"/>
  <c r="Q319" i="65"/>
  <c r="R319" i="65"/>
  <c r="K319" i="65" s="1"/>
  <c r="S319" i="65"/>
  <c r="J319" i="65" s="1"/>
  <c r="R146" i="65"/>
  <c r="Q146" i="65"/>
  <c r="P146" i="65"/>
  <c r="K146" i="65" s="1"/>
  <c r="S146" i="65"/>
  <c r="J146" i="65" s="1"/>
  <c r="N61" i="58"/>
  <c r="R61" i="58"/>
  <c r="P61" i="58"/>
  <c r="V59" i="58" s="1"/>
  <c r="S16" i="65"/>
  <c r="R16" i="65"/>
  <c r="P275" i="65"/>
  <c r="Q275" i="65"/>
  <c r="J275" i="65" s="1"/>
  <c r="R283" i="65"/>
  <c r="K283" i="65" s="1"/>
  <c r="S283" i="65"/>
  <c r="Q283" i="65"/>
  <c r="J283" i="65" s="1"/>
  <c r="P408" i="65"/>
  <c r="Q408" i="65"/>
  <c r="R408" i="65"/>
  <c r="K408" i="65" s="1"/>
  <c r="S408" i="65"/>
  <c r="P439" i="65"/>
  <c r="R439" i="65"/>
  <c r="P514" i="65"/>
  <c r="K514" i="65" s="1"/>
  <c r="Q514" i="65"/>
  <c r="R514" i="65"/>
  <c r="S514" i="65"/>
  <c r="R542" i="65"/>
  <c r="S542" i="65"/>
  <c r="J542" i="65" s="1"/>
  <c r="Q542" i="65"/>
  <c r="P542" i="65"/>
  <c r="K542" i="65" s="1"/>
  <c r="S941" i="65"/>
  <c r="Q941" i="65"/>
  <c r="J941" i="65" s="1"/>
  <c r="P405" i="65"/>
  <c r="Q405" i="65"/>
  <c r="J405" i="65" s="1"/>
  <c r="R434" i="65"/>
  <c r="S434" i="65"/>
  <c r="S309" i="65"/>
  <c r="R309" i="65"/>
  <c r="K309" i="65" s="1"/>
  <c r="P309" i="65"/>
  <c r="Q309" i="65"/>
  <c r="Q520" i="65"/>
  <c r="P520" i="65"/>
  <c r="K520" i="65" s="1"/>
  <c r="S520" i="65"/>
  <c r="J520" i="65" s="1"/>
  <c r="Q46" i="65"/>
  <c r="P46" i="65"/>
  <c r="K46" i="65" s="1"/>
  <c r="R170" i="65"/>
  <c r="P170" i="65"/>
  <c r="K170" i="65" s="1"/>
  <c r="S170" i="65"/>
  <c r="J170" i="65" s="1"/>
  <c r="Q170" i="65"/>
  <c r="S180" i="65"/>
  <c r="R180" i="65"/>
  <c r="P180" i="65"/>
  <c r="K180" i="65" s="1"/>
  <c r="Q180" i="65"/>
  <c r="S213" i="65"/>
  <c r="R213" i="65"/>
  <c r="Q213" i="65"/>
  <c r="J213" i="65" s="1"/>
  <c r="P213" i="65"/>
  <c r="K213" i="65" s="1"/>
  <c r="S318" i="65"/>
  <c r="R318" i="65"/>
  <c r="K318" i="65" s="1"/>
  <c r="P318" i="65"/>
  <c r="Q318" i="65"/>
  <c r="J318" i="65" s="1"/>
  <c r="Q496" i="65"/>
  <c r="J496" i="65" s="1"/>
  <c r="R496" i="65"/>
  <c r="P496" i="65"/>
  <c r="K496" i="65" s="1"/>
  <c r="AN25" i="41"/>
  <c r="A26" i="41"/>
  <c r="AT24" i="41"/>
  <c r="I24" i="41"/>
  <c r="Q125" i="65"/>
  <c r="S125" i="65"/>
  <c r="J125" i="65" s="1"/>
  <c r="R125" i="65"/>
  <c r="P125" i="65"/>
  <c r="K125" i="65" s="1"/>
  <c r="P237" i="65"/>
  <c r="S237" i="65"/>
  <c r="R237" i="65"/>
  <c r="M243" i="65"/>
  <c r="U243" i="65"/>
  <c r="L243" i="65" s="1"/>
  <c r="P251" i="65"/>
  <c r="R251" i="65"/>
  <c r="P57" i="65"/>
  <c r="Q57" i="65"/>
  <c r="J57" i="65" s="1"/>
  <c r="M97" i="65"/>
  <c r="U97" i="65"/>
  <c r="M116" i="65"/>
  <c r="U116" i="65"/>
  <c r="U123" i="65"/>
  <c r="M123" i="65"/>
  <c r="R164" i="65"/>
  <c r="K164" i="65" s="1"/>
  <c r="S164" i="65"/>
  <c r="J164" i="65" s="1"/>
  <c r="Q164" i="65"/>
  <c r="U218" i="65"/>
  <c r="L218" i="65" s="1"/>
  <c r="M218" i="65"/>
  <c r="Q553" i="65"/>
  <c r="R553" i="65"/>
  <c r="P553" i="65"/>
  <c r="K553" i="65" s="1"/>
  <c r="S553" i="65"/>
  <c r="J553" i="65" s="1"/>
  <c r="M91" i="6"/>
  <c r="O91" i="6"/>
  <c r="U91" i="6" s="1"/>
  <c r="M43" i="6"/>
  <c r="O43" i="6"/>
  <c r="O35" i="6"/>
  <c r="U35" i="6" s="1"/>
  <c r="Q35" i="6"/>
  <c r="M11" i="6"/>
  <c r="Q11" i="6"/>
  <c r="O11" i="6"/>
  <c r="Q73" i="65"/>
  <c r="R73" i="65"/>
  <c r="K73" i="65" s="1"/>
  <c r="M152" i="65"/>
  <c r="U152" i="65"/>
  <c r="L152" i="65" s="1"/>
  <c r="P201" i="65"/>
  <c r="R201" i="65"/>
  <c r="K201" i="65" s="1"/>
  <c r="S201" i="65"/>
  <c r="J201" i="65" s="1"/>
  <c r="M328" i="65"/>
  <c r="U328" i="65"/>
  <c r="L328" i="65" s="1"/>
  <c r="P376" i="65"/>
  <c r="Q376" i="65"/>
  <c r="R376" i="65"/>
  <c r="K376" i="65" s="1"/>
  <c r="R438" i="65"/>
  <c r="S438" i="65"/>
  <c r="P438" i="65"/>
  <c r="K438" i="65" s="1"/>
  <c r="R470" i="65"/>
  <c r="Q470" i="65"/>
  <c r="S470" i="65"/>
  <c r="P470" i="65"/>
  <c r="K470" i="65" s="1"/>
  <c r="AN18" i="41"/>
  <c r="A19" i="41"/>
  <c r="AN19" i="41" s="1"/>
  <c r="Q87" i="6"/>
  <c r="M87" i="6"/>
  <c r="O87" i="6"/>
  <c r="U87" i="6" s="1"/>
  <c r="O15" i="6"/>
  <c r="Q15" i="6"/>
  <c r="U15" i="6" s="1"/>
  <c r="M15" i="6"/>
  <c r="M435" i="65"/>
  <c r="U435" i="65"/>
  <c r="L435" i="65" s="1"/>
  <c r="U84" i="65"/>
  <c r="L84" i="65" s="1"/>
  <c r="M84" i="65"/>
  <c r="M167" i="65"/>
  <c r="U167" i="65"/>
  <c r="L167" i="65" s="1"/>
  <c r="Q74" i="6"/>
  <c r="M74" i="6"/>
  <c r="O74" i="6"/>
  <c r="U74" i="6" s="1"/>
  <c r="M70" i="6"/>
  <c r="Q70" i="6"/>
  <c r="U70" i="6" s="1"/>
  <c r="M66" i="6"/>
  <c r="O66" i="6"/>
  <c r="Q66" i="6"/>
  <c r="U66" i="6" s="1"/>
  <c r="Q50" i="6"/>
  <c r="O50" i="6"/>
  <c r="U50" i="6" s="1"/>
  <c r="M50" i="6"/>
  <c r="M33" i="6"/>
  <c r="O33" i="6"/>
  <c r="U33" i="6" s="1"/>
  <c r="Q33" i="6"/>
  <c r="O25" i="6"/>
  <c r="U25" i="6" s="1"/>
  <c r="M25" i="6"/>
  <c r="Q25" i="6"/>
  <c r="M17" i="6"/>
  <c r="O17" i="6"/>
  <c r="Q17" i="6"/>
  <c r="Q14" i="6"/>
  <c r="O14" i="6"/>
  <c r="M14" i="6"/>
  <c r="O10" i="6"/>
  <c r="U10" i="6" s="1"/>
  <c r="Q10" i="6"/>
  <c r="M10" i="6"/>
  <c r="Q373" i="65"/>
  <c r="R373" i="65"/>
  <c r="P373" i="65"/>
  <c r="S373" i="65"/>
  <c r="J373" i="65" s="1"/>
  <c r="S430" i="65"/>
  <c r="P430" i="65"/>
  <c r="K430" i="65" s="1"/>
  <c r="Q430" i="65"/>
  <c r="J430" i="65" s="1"/>
  <c r="S451" i="65"/>
  <c r="R451" i="65"/>
  <c r="Q451" i="65"/>
  <c r="J451" i="65" s="1"/>
  <c r="Q279" i="65"/>
  <c r="J279" i="65" s="1"/>
  <c r="P279" i="65"/>
  <c r="K279" i="65" s="1"/>
  <c r="S221" i="65"/>
  <c r="Q221" i="65"/>
  <c r="J221" i="65" s="1"/>
  <c r="P300" i="65"/>
  <c r="K300" i="65" s="1"/>
  <c r="Q300" i="65"/>
  <c r="J300" i="65" s="1"/>
  <c r="U375" i="65"/>
  <c r="M375" i="65"/>
  <c r="U480" i="65"/>
  <c r="M480" i="65"/>
  <c r="R482" i="65"/>
  <c r="P482" i="65"/>
  <c r="K482" i="65" s="1"/>
  <c r="P512" i="65"/>
  <c r="R512" i="65"/>
  <c r="K512" i="65" s="1"/>
  <c r="S512" i="65"/>
  <c r="J512" i="65" s="1"/>
  <c r="Q512" i="65"/>
  <c r="P517" i="65"/>
  <c r="S517" i="65"/>
  <c r="Q545" i="65"/>
  <c r="P545" i="65"/>
  <c r="U883" i="65"/>
  <c r="M883" i="65"/>
  <c r="U251" i="65"/>
  <c r="L251" i="65" s="1"/>
  <c r="M251" i="65"/>
  <c r="U398" i="65"/>
  <c r="L398" i="65" s="1"/>
  <c r="M398" i="65"/>
  <c r="S421" i="65"/>
  <c r="Q421" i="65"/>
  <c r="P442" i="65"/>
  <c r="Q442" i="65"/>
  <c r="U504" i="65"/>
  <c r="L504" i="65" s="1"/>
  <c r="M504" i="65"/>
  <c r="U523" i="65"/>
  <c r="M523" i="65"/>
  <c r="Q593" i="65"/>
  <c r="R593" i="65"/>
  <c r="S593" i="65"/>
  <c r="P593" i="65"/>
  <c r="R613" i="65"/>
  <c r="Q613" i="65"/>
  <c r="U1010" i="65"/>
  <c r="L1010" i="65" s="1"/>
  <c r="M1010" i="65"/>
  <c r="P658" i="65"/>
  <c r="S658" i="65"/>
  <c r="J658" i="65" s="1"/>
  <c r="S809" i="65"/>
  <c r="P809" i="65"/>
  <c r="Q809" i="65"/>
  <c r="P893" i="65"/>
  <c r="Q893" i="65"/>
  <c r="S893" i="65"/>
  <c r="J893" i="65" s="1"/>
  <c r="Q896" i="65"/>
  <c r="P896" i="65"/>
  <c r="R896" i="65"/>
  <c r="S896" i="65"/>
  <c r="S936" i="65"/>
  <c r="P936" i="65"/>
  <c r="R950" i="65"/>
  <c r="S950" i="65"/>
  <c r="P950" i="65"/>
  <c r="Q950" i="65"/>
  <c r="Q961" i="65"/>
  <c r="S961" i="65"/>
  <c r="P961" i="65"/>
  <c r="K961" i="65" s="1"/>
  <c r="Q995" i="65"/>
  <c r="J995" i="65" s="1"/>
  <c r="R995" i="65"/>
  <c r="S619" i="65"/>
  <c r="J619" i="65" s="1"/>
  <c r="R619" i="65"/>
  <c r="K619" i="65" s="1"/>
  <c r="Q619" i="65"/>
  <c r="S626" i="65"/>
  <c r="R626" i="65"/>
  <c r="Q626" i="65"/>
  <c r="P626" i="65"/>
  <c r="Q674" i="65"/>
  <c r="R674" i="65"/>
  <c r="S674" i="65"/>
  <c r="P674" i="65"/>
  <c r="Q737" i="65"/>
  <c r="R737" i="65"/>
  <c r="S737" i="65"/>
  <c r="J737" i="65" s="1"/>
  <c r="P737" i="65"/>
  <c r="Q750" i="65"/>
  <c r="J750" i="65" s="1"/>
  <c r="P750" i="65"/>
  <c r="K750" i="65" s="1"/>
  <c r="U812" i="65"/>
  <c r="L812" i="65" s="1"/>
  <c r="M812" i="65"/>
  <c r="Q855" i="65"/>
  <c r="P855" i="65"/>
  <c r="R855" i="65"/>
  <c r="S855" i="65"/>
  <c r="R858" i="65"/>
  <c r="P858" i="65"/>
  <c r="P917" i="65"/>
  <c r="R917" i="65"/>
  <c r="Q917" i="65"/>
  <c r="J917" i="65" s="1"/>
  <c r="U925" i="65"/>
  <c r="L925" i="65" s="1"/>
  <c r="M925" i="65"/>
  <c r="S956" i="65"/>
  <c r="R956" i="65"/>
  <c r="P956" i="65"/>
  <c r="Q956" i="65"/>
  <c r="U972" i="65"/>
  <c r="L972" i="65" s="1"/>
  <c r="M972" i="65"/>
  <c r="M1004" i="65"/>
  <c r="U1004" i="65"/>
  <c r="L1004" i="65" s="1"/>
  <c r="M926" i="65"/>
  <c r="U926" i="65"/>
  <c r="L926" i="65" s="1"/>
  <c r="Q938" i="65"/>
  <c r="R938" i="65"/>
  <c r="P938" i="65"/>
  <c r="K938" i="65" s="1"/>
  <c r="S938" i="65"/>
  <c r="S955" i="65"/>
  <c r="J955" i="65" s="1"/>
  <c r="R955" i="65"/>
  <c r="U994" i="65"/>
  <c r="L994" i="65" s="1"/>
  <c r="M994" i="65"/>
  <c r="M1001" i="65"/>
  <c r="U1001" i="65"/>
  <c r="L1001" i="65" s="1"/>
  <c r="M692" i="65"/>
  <c r="U692" i="65"/>
  <c r="L692" i="65" s="1"/>
  <c r="M704" i="65"/>
  <c r="U704" i="65"/>
  <c r="L704" i="65" s="1"/>
  <c r="P751" i="65"/>
  <c r="K751" i="65" s="1"/>
  <c r="S751" i="65"/>
  <c r="Q751" i="65"/>
  <c r="P850" i="65"/>
  <c r="Q850" i="65"/>
  <c r="S850" i="65"/>
  <c r="J850" i="65" s="1"/>
  <c r="R850" i="65"/>
  <c r="R894" i="65"/>
  <c r="Q894" i="65"/>
  <c r="S945" i="65"/>
  <c r="R945" i="65"/>
  <c r="P945" i="65"/>
  <c r="Q945" i="65"/>
  <c r="R949" i="65"/>
  <c r="Q949" i="65"/>
  <c r="P949" i="65"/>
  <c r="S949" i="65"/>
  <c r="U984" i="65"/>
  <c r="L984" i="65" s="1"/>
  <c r="M984" i="65"/>
  <c r="S1012" i="65"/>
  <c r="R1012" i="65"/>
  <c r="Q1012" i="65"/>
  <c r="P1012" i="65"/>
  <c r="R653" i="65"/>
  <c r="Q653" i="65"/>
  <c r="Q697" i="65"/>
  <c r="R697" i="65"/>
  <c r="S697" i="65"/>
  <c r="J697" i="65" s="1"/>
  <c r="P697" i="65"/>
  <c r="P700" i="65"/>
  <c r="Q700" i="65"/>
  <c r="Q749" i="65"/>
  <c r="S749" i="65"/>
  <c r="P749" i="65"/>
  <c r="K749" i="65" s="1"/>
  <c r="P812" i="65"/>
  <c r="Q812" i="65"/>
  <c r="R812" i="65"/>
  <c r="S812" i="65"/>
  <c r="Q843" i="65"/>
  <c r="P843" i="65"/>
  <c r="R843" i="65"/>
  <c r="K843" i="65" s="1"/>
  <c r="S843" i="65"/>
  <c r="J843" i="65" s="1"/>
  <c r="P1008" i="65"/>
  <c r="R1008" i="65"/>
  <c r="Q1008" i="65"/>
  <c r="S1008" i="65"/>
  <c r="J1008" i="65" s="1"/>
  <c r="Q772" i="65"/>
  <c r="P772" i="65"/>
  <c r="K772" i="65" s="1"/>
  <c r="P796" i="65"/>
  <c r="K796" i="65" s="1"/>
  <c r="Q796" i="65"/>
  <c r="J796" i="65" s="1"/>
  <c r="R805" i="65"/>
  <c r="S805" i="65"/>
  <c r="J805" i="65" s="1"/>
  <c r="Q805" i="65"/>
  <c r="P805" i="65"/>
  <c r="P877" i="65"/>
  <c r="Q877" i="65"/>
  <c r="S877" i="65"/>
  <c r="J877" i="65" s="1"/>
  <c r="R877" i="65"/>
  <c r="K877" i="65" s="1"/>
  <c r="P898" i="65"/>
  <c r="K898" i="65" s="1"/>
  <c r="R898" i="65"/>
  <c r="Q898" i="65"/>
  <c r="S898" i="65"/>
  <c r="J898" i="65" s="1"/>
  <c r="R943" i="65"/>
  <c r="Q943" i="65"/>
  <c r="S943" i="65"/>
  <c r="J943" i="65" s="1"/>
  <c r="P943" i="65"/>
  <c r="K943" i="65" s="1"/>
  <c r="O65" i="6"/>
  <c r="Q65" i="6"/>
  <c r="M65" i="6"/>
  <c r="M86" i="6"/>
  <c r="Q86" i="6"/>
  <c r="O86" i="6"/>
  <c r="Q111" i="65"/>
  <c r="R111" i="65"/>
  <c r="AT21" i="41"/>
  <c r="I21" i="41"/>
  <c r="M58" i="6"/>
  <c r="O58" i="6"/>
  <c r="Q58" i="6"/>
  <c r="O38" i="6"/>
  <c r="Q38" i="6"/>
  <c r="M38" i="6"/>
  <c r="M31" i="6"/>
  <c r="Q31" i="6"/>
  <c r="O31" i="6"/>
  <c r="U31" i="6" s="1"/>
  <c r="O22" i="6"/>
  <c r="Q22" i="6"/>
  <c r="U22" i="6" s="1"/>
  <c r="M22" i="6"/>
  <c r="M18" i="6"/>
  <c r="O18" i="6"/>
  <c r="Q18" i="6"/>
  <c r="P93" i="65"/>
  <c r="R93" i="65"/>
  <c r="K93" i="65" s="1"/>
  <c r="Q93" i="65"/>
  <c r="M380" i="65"/>
  <c r="U380" i="65"/>
  <c r="L380" i="65" s="1"/>
  <c r="R41" i="65"/>
  <c r="K41" i="65" s="1"/>
  <c r="S41" i="65"/>
  <c r="P65" i="65"/>
  <c r="Q65" i="65"/>
  <c r="R65" i="65"/>
  <c r="P175" i="65"/>
  <c r="S175" i="65"/>
  <c r="A31" i="41"/>
  <c r="AN30" i="41"/>
  <c r="P34" i="63"/>
  <c r="U24" i="63"/>
  <c r="Q42" i="63" s="1"/>
  <c r="T24" i="63"/>
  <c r="P42" i="63" s="1"/>
  <c r="S28" i="65"/>
  <c r="R28" i="65"/>
  <c r="K28" i="65" s="1"/>
  <c r="Q28" i="65"/>
  <c r="Q149" i="65"/>
  <c r="R149" i="65"/>
  <c r="U228" i="65"/>
  <c r="L228" i="65" s="1"/>
  <c r="M228" i="65"/>
  <c r="Q56" i="6"/>
  <c r="M56" i="6"/>
  <c r="O56" i="6"/>
  <c r="M96" i="6"/>
  <c r="Q96" i="6"/>
  <c r="O96" i="6"/>
  <c r="O88" i="6"/>
  <c r="U88" i="6" s="1"/>
  <c r="Q88" i="6"/>
  <c r="M88" i="6"/>
  <c r="M85" i="6"/>
  <c r="Q85" i="6"/>
  <c r="O85" i="6"/>
  <c r="Q68" i="6"/>
  <c r="O68" i="6"/>
  <c r="U68" i="6" s="1"/>
  <c r="M68" i="6"/>
  <c r="O41" i="6"/>
  <c r="Q41" i="6"/>
  <c r="U41" i="6" s="1"/>
  <c r="M41" i="6"/>
  <c r="O21" i="6"/>
  <c r="U21" i="6" s="1"/>
  <c r="Q21" i="6"/>
  <c r="M21" i="6"/>
  <c r="U33" i="65"/>
  <c r="M33" i="65"/>
  <c r="U265" i="65"/>
  <c r="L265" i="65" s="1"/>
  <c r="M265" i="65"/>
  <c r="M28" i="6"/>
  <c r="O28" i="6"/>
  <c r="Q28" i="6"/>
  <c r="M55" i="6"/>
  <c r="Q55" i="6"/>
  <c r="O55" i="6"/>
  <c r="U55" i="6" s="1"/>
  <c r="M20" i="6"/>
  <c r="O20" i="6"/>
  <c r="Q20" i="6"/>
  <c r="S141" i="65"/>
  <c r="P141" i="65"/>
  <c r="Q234" i="65"/>
  <c r="R234" i="65"/>
  <c r="S234" i="65"/>
  <c r="J234" i="65" s="1"/>
  <c r="P234" i="65"/>
  <c r="K234" i="65" s="1"/>
  <c r="Q362" i="65"/>
  <c r="P362" i="65"/>
  <c r="K362" i="65" s="1"/>
  <c r="R362" i="65"/>
  <c r="S362" i="65"/>
  <c r="Q74" i="65"/>
  <c r="P74" i="65"/>
  <c r="R74" i="65"/>
  <c r="S90" i="65"/>
  <c r="R90" i="65"/>
  <c r="U145" i="65"/>
  <c r="L145" i="65" s="1"/>
  <c r="M145" i="65"/>
  <c r="Q193" i="65"/>
  <c r="P193" i="65"/>
  <c r="R193" i="65"/>
  <c r="S193" i="65"/>
  <c r="J193" i="65" s="1"/>
  <c r="P315" i="65"/>
  <c r="R315" i="65"/>
  <c r="K315" i="65" s="1"/>
  <c r="S315" i="65"/>
  <c r="Q315" i="65"/>
  <c r="M334" i="65"/>
  <c r="U334" i="65"/>
  <c r="L334" i="65" s="1"/>
  <c r="Q546" i="65"/>
  <c r="P546" i="65"/>
  <c r="K546" i="65" s="1"/>
  <c r="R546" i="65"/>
  <c r="S546" i="65"/>
  <c r="J546" i="65" s="1"/>
  <c r="U67" i="65"/>
  <c r="L67" i="65" s="1"/>
  <c r="M67" i="65"/>
  <c r="U213" i="65"/>
  <c r="L213" i="65" s="1"/>
  <c r="M213" i="65"/>
  <c r="M215" i="65"/>
  <c r="U215" i="65"/>
  <c r="L215" i="65" s="1"/>
  <c r="U283" i="65"/>
  <c r="L283" i="65" s="1"/>
  <c r="M283" i="65"/>
  <c r="U408" i="65"/>
  <c r="L408" i="65" s="1"/>
  <c r="M408" i="65"/>
  <c r="S95" i="65"/>
  <c r="Q95" i="65"/>
  <c r="J95" i="65" s="1"/>
  <c r="P95" i="65"/>
  <c r="K95" i="65" s="1"/>
  <c r="R198" i="65"/>
  <c r="P198" i="65"/>
  <c r="K198" i="65" s="1"/>
  <c r="S198" i="65"/>
  <c r="J198" i="65" s="1"/>
  <c r="Q198" i="65"/>
  <c r="P207" i="65"/>
  <c r="R207" i="65"/>
  <c r="Q210" i="65"/>
  <c r="P210" i="65"/>
  <c r="Q58" i="65"/>
  <c r="P58" i="65"/>
  <c r="S114" i="65"/>
  <c r="P114" i="65"/>
  <c r="R114" i="65"/>
  <c r="Q130" i="65"/>
  <c r="P130" i="65"/>
  <c r="U177" i="65"/>
  <c r="L177" i="65" s="1"/>
  <c r="M177" i="65"/>
  <c r="Q206" i="65"/>
  <c r="S206" i="65"/>
  <c r="J206" i="65" s="1"/>
  <c r="U257" i="65"/>
  <c r="L257" i="65" s="1"/>
  <c r="M257" i="65"/>
  <c r="Q223" i="65"/>
  <c r="S223" i="65"/>
  <c r="J223" i="65" s="1"/>
  <c r="U407" i="65"/>
  <c r="L407" i="65" s="1"/>
  <c r="M407" i="65"/>
  <c r="Q202" i="65"/>
  <c r="P202" i="65"/>
  <c r="U226" i="65"/>
  <c r="L226" i="65" s="1"/>
  <c r="M226" i="65"/>
  <c r="S290" i="65"/>
  <c r="R290" i="65"/>
  <c r="K290" i="65" s="1"/>
  <c r="U291" i="65"/>
  <c r="L291" i="65" s="1"/>
  <c r="M291" i="65"/>
  <c r="R311" i="65"/>
  <c r="S311" i="65"/>
  <c r="J311" i="65" s="1"/>
  <c r="U318" i="65"/>
  <c r="L318" i="65" s="1"/>
  <c r="M318" i="65"/>
  <c r="U383" i="65"/>
  <c r="L383" i="65" s="1"/>
  <c r="M383" i="65"/>
  <c r="Q422" i="65"/>
  <c r="S422" i="65"/>
  <c r="J422" i="65" s="1"/>
  <c r="U493" i="65"/>
  <c r="L493" i="65" s="1"/>
  <c r="M493" i="65"/>
  <c r="S347" i="65"/>
  <c r="R347" i="65"/>
  <c r="Q347" i="65"/>
  <c r="J347" i="65" s="1"/>
  <c r="P347" i="65"/>
  <c r="K347" i="65" s="1"/>
  <c r="R537" i="65"/>
  <c r="P537" i="65"/>
  <c r="K537" i="65" s="1"/>
  <c r="Q383" i="65"/>
  <c r="R383" i="65"/>
  <c r="S383" i="65"/>
  <c r="J383" i="65" s="1"/>
  <c r="P248" i="65"/>
  <c r="R248" i="65"/>
  <c r="K248" i="65" s="1"/>
  <c r="Q250" i="65"/>
  <c r="P250" i="65"/>
  <c r="R250" i="65"/>
  <c r="M292" i="65"/>
  <c r="U292" i="65"/>
  <c r="S355" i="65"/>
  <c r="P355" i="65"/>
  <c r="K355" i="65" s="1"/>
  <c r="Q355" i="65"/>
  <c r="J355" i="65" s="1"/>
  <c r="R529" i="65"/>
  <c r="P529" i="65"/>
  <c r="K529" i="65" s="1"/>
  <c r="Q529" i="65"/>
  <c r="Q367" i="65"/>
  <c r="R367" i="65"/>
  <c r="S367" i="65"/>
  <c r="J367" i="65" s="1"/>
  <c r="P367" i="65"/>
  <c r="M382" i="65"/>
  <c r="U382" i="65"/>
  <c r="L382" i="65" s="1"/>
  <c r="Q394" i="65"/>
  <c r="R394" i="65"/>
  <c r="K394" i="65" s="1"/>
  <c r="S394" i="65"/>
  <c r="J394" i="65" s="1"/>
  <c r="Q402" i="65"/>
  <c r="P402" i="65"/>
  <c r="Q525" i="65"/>
  <c r="S525" i="65"/>
  <c r="J525" i="65" s="1"/>
  <c r="R525" i="65"/>
  <c r="P525" i="65"/>
  <c r="Q550" i="65"/>
  <c r="S550" i="65"/>
  <c r="J550" i="65" s="1"/>
  <c r="R550" i="65"/>
  <c r="P550" i="65"/>
  <c r="P235" i="65"/>
  <c r="Q235" i="65"/>
  <c r="S235" i="65"/>
  <c r="J235" i="65" s="1"/>
  <c r="R235" i="65"/>
  <c r="K235" i="65" s="1"/>
  <c r="R287" i="65"/>
  <c r="Q287" i="65"/>
  <c r="S287" i="65"/>
  <c r="J287" i="65" s="1"/>
  <c r="P287" i="65"/>
  <c r="K287" i="65" s="1"/>
  <c r="P299" i="65"/>
  <c r="R299" i="65"/>
  <c r="K299" i="65" s="1"/>
  <c r="P312" i="65"/>
  <c r="S312" i="65"/>
  <c r="R312" i="65"/>
  <c r="K312" i="65" s="1"/>
  <c r="Q312" i="65"/>
  <c r="P561" i="65"/>
  <c r="Q561" i="65"/>
  <c r="R561" i="65"/>
  <c r="K561" i="65" s="1"/>
  <c r="S561" i="65"/>
  <c r="J561" i="65" s="1"/>
  <c r="P483" i="65"/>
  <c r="K483" i="65" s="1"/>
  <c r="R483" i="65"/>
  <c r="U456" i="65"/>
  <c r="L456" i="65" s="1"/>
  <c r="M456" i="65"/>
  <c r="P509" i="65"/>
  <c r="Q509" i="65"/>
  <c r="R528" i="65"/>
  <c r="Q528" i="65"/>
  <c r="P528" i="65"/>
  <c r="K528" i="65" s="1"/>
  <c r="S528" i="65"/>
  <c r="J528" i="65" s="1"/>
  <c r="R541" i="65"/>
  <c r="S541" i="65"/>
  <c r="Q541" i="65"/>
  <c r="P541" i="65"/>
  <c r="P559" i="65"/>
  <c r="S559" i="65"/>
  <c r="J559" i="65" s="1"/>
  <c r="R559" i="65"/>
  <c r="Q559" i="65"/>
  <c r="U614" i="65"/>
  <c r="L614" i="65" s="1"/>
  <c r="M614" i="65"/>
  <c r="S669" i="65"/>
  <c r="Q669" i="65"/>
  <c r="P669" i="65"/>
  <c r="R669" i="65"/>
  <c r="U525" i="65"/>
  <c r="L525" i="65" s="1"/>
  <c r="M525" i="65"/>
  <c r="S583" i="65"/>
  <c r="R583" i="65"/>
  <c r="P426" i="65"/>
  <c r="Q426" i="65"/>
  <c r="M469" i="65"/>
  <c r="U469" i="65"/>
  <c r="L469" i="65" s="1"/>
  <c r="P485" i="65"/>
  <c r="S485" i="65"/>
  <c r="J485" i="65" s="1"/>
  <c r="Q485" i="65"/>
  <c r="Q498" i="65"/>
  <c r="R498" i="65"/>
  <c r="P498" i="65"/>
  <c r="K498" i="65" s="1"/>
  <c r="S498" i="65"/>
  <c r="J498" i="65" s="1"/>
  <c r="U532" i="65"/>
  <c r="L532" i="65" s="1"/>
  <c r="M532" i="65"/>
  <c r="U540" i="65"/>
  <c r="L540" i="65" s="1"/>
  <c r="M540" i="65"/>
  <c r="U647" i="65"/>
  <c r="L647" i="65" s="1"/>
  <c r="M647" i="65"/>
  <c r="M605" i="65"/>
  <c r="U605" i="65"/>
  <c r="L605" i="65" s="1"/>
  <c r="P389" i="65"/>
  <c r="S389" i="65"/>
  <c r="J389" i="65" s="1"/>
  <c r="Q389" i="65"/>
  <c r="Q391" i="65"/>
  <c r="S391" i="65"/>
  <c r="J391" i="65" s="1"/>
  <c r="R391" i="65"/>
  <c r="P391" i="65"/>
  <c r="K391" i="65" s="1"/>
  <c r="P665" i="65"/>
  <c r="Q665" i="65"/>
  <c r="S665" i="65"/>
  <c r="R665" i="65"/>
  <c r="K665" i="65" s="1"/>
  <c r="Q447" i="65"/>
  <c r="S447" i="65"/>
  <c r="J447" i="65" s="1"/>
  <c r="P447" i="65"/>
  <c r="K447" i="65" s="1"/>
  <c r="R447" i="65"/>
  <c r="U464" i="65"/>
  <c r="L464" i="65" s="1"/>
  <c r="M464" i="65"/>
  <c r="Q491" i="65"/>
  <c r="S491" i="65"/>
  <c r="J491" i="65" s="1"/>
  <c r="R491" i="65"/>
  <c r="P491" i="65"/>
  <c r="K491" i="65" s="1"/>
  <c r="Q507" i="65"/>
  <c r="P507" i="65"/>
  <c r="R507" i="65"/>
  <c r="U512" i="65"/>
  <c r="L512" i="65" s="1"/>
  <c r="M512" i="65"/>
  <c r="M533" i="65"/>
  <c r="U533" i="65"/>
  <c r="L533" i="65" s="1"/>
  <c r="M541" i="65"/>
  <c r="U541" i="65"/>
  <c r="L541" i="65" s="1"/>
  <c r="Q558" i="65"/>
  <c r="P558" i="65"/>
  <c r="S558" i="65"/>
  <c r="J558" i="65" s="1"/>
  <c r="R592" i="65"/>
  <c r="S592" i="65"/>
  <c r="Q592" i="65"/>
  <c r="P592" i="65"/>
  <c r="K592" i="65" s="1"/>
  <c r="Q673" i="65"/>
  <c r="P673" i="65"/>
  <c r="K673" i="65" s="1"/>
  <c r="S673" i="65"/>
  <c r="J673" i="65" s="1"/>
  <c r="R673" i="65"/>
  <c r="R612" i="65"/>
  <c r="S612" i="65"/>
  <c r="P615" i="65"/>
  <c r="S615" i="65"/>
  <c r="Q623" i="65"/>
  <c r="R623" i="65"/>
  <c r="S642" i="65"/>
  <c r="P642" i="65"/>
  <c r="K642" i="65" s="1"/>
  <c r="Q642" i="65"/>
  <c r="J642" i="65" s="1"/>
  <c r="R642" i="65"/>
  <c r="Q680" i="65"/>
  <c r="R680" i="65"/>
  <c r="K680" i="65" s="1"/>
  <c r="S680" i="65"/>
  <c r="J680" i="65" s="1"/>
  <c r="S762" i="65"/>
  <c r="Q762" i="65"/>
  <c r="J762" i="65" s="1"/>
  <c r="R762" i="65"/>
  <c r="K762" i="65" s="1"/>
  <c r="P762" i="65"/>
  <c r="P713" i="65"/>
  <c r="S713" i="65"/>
  <c r="Q713" i="65"/>
  <c r="R713" i="65"/>
  <c r="K713" i="65" s="1"/>
  <c r="Q756" i="65"/>
  <c r="S756" i="65"/>
  <c r="J756" i="65" s="1"/>
  <c r="R759" i="65"/>
  <c r="P759" i="65"/>
  <c r="K759" i="65" s="1"/>
  <c r="Q759" i="65"/>
  <c r="S759" i="65"/>
  <c r="J759" i="65" s="1"/>
  <c r="Q575" i="65"/>
  <c r="R575" i="65"/>
  <c r="S575" i="65"/>
  <c r="J575" i="65" s="1"/>
  <c r="P575" i="65"/>
  <c r="P577" i="65"/>
  <c r="R577" i="65"/>
  <c r="K577" i="65" s="1"/>
  <c r="M595" i="65"/>
  <c r="U595" i="65"/>
  <c r="L595" i="65" s="1"/>
  <c r="P596" i="65"/>
  <c r="Q596" i="65"/>
  <c r="R596" i="65"/>
  <c r="K596" i="65" s="1"/>
  <c r="Q598" i="65"/>
  <c r="S598" i="65"/>
  <c r="J598" i="65" s="1"/>
  <c r="R598" i="65"/>
  <c r="P598" i="65"/>
  <c r="U639" i="65"/>
  <c r="L639" i="65" s="1"/>
  <c r="M639" i="65"/>
  <c r="S677" i="65"/>
  <c r="P677" i="65"/>
  <c r="K677" i="65" s="1"/>
  <c r="R677" i="65"/>
  <c r="Q677" i="65"/>
  <c r="J677" i="65" s="1"/>
  <c r="U710" i="65"/>
  <c r="L710" i="65" s="1"/>
  <c r="M710" i="65"/>
  <c r="Q571" i="65"/>
  <c r="P571" i="65"/>
  <c r="K571" i="65" s="1"/>
  <c r="S571" i="65"/>
  <c r="R571" i="65"/>
  <c r="P579" i="65"/>
  <c r="R579" i="65"/>
  <c r="K579" i="65" s="1"/>
  <c r="S686" i="65"/>
  <c r="J686" i="65" s="1"/>
  <c r="Q686" i="65"/>
  <c r="R686" i="65"/>
  <c r="P686" i="65"/>
  <c r="K686" i="65" s="1"/>
  <c r="U708" i="65"/>
  <c r="L708" i="65" s="1"/>
  <c r="M708" i="65"/>
  <c r="U740" i="65"/>
  <c r="L740" i="65" s="1"/>
  <c r="M740" i="65"/>
  <c r="M772" i="65"/>
  <c r="U772" i="65"/>
  <c r="L772" i="65" s="1"/>
  <c r="M615" i="65"/>
  <c r="U615" i="65"/>
  <c r="L615" i="65" s="1"/>
  <c r="U653" i="65"/>
  <c r="L653" i="65" s="1"/>
  <c r="M653" i="65"/>
  <c r="U671" i="65"/>
  <c r="L671" i="65" s="1"/>
  <c r="M671" i="65"/>
  <c r="Q885" i="65"/>
  <c r="S885" i="65"/>
  <c r="J885" i="65" s="1"/>
  <c r="P885" i="65"/>
  <c r="Q609" i="65"/>
  <c r="P609" i="65"/>
  <c r="K609" i="65" s="1"/>
  <c r="R609" i="65"/>
  <c r="S609" i="65"/>
  <c r="J609" i="65" s="1"/>
  <c r="P616" i="65"/>
  <c r="Q616" i="65"/>
  <c r="U683" i="65"/>
  <c r="L683" i="65" s="1"/>
  <c r="M683" i="65"/>
  <c r="R692" i="65"/>
  <c r="Q692" i="65"/>
  <c r="P692" i="65"/>
  <c r="S692" i="65"/>
  <c r="M713" i="65"/>
  <c r="U713" i="65"/>
  <c r="M728" i="65"/>
  <c r="U728" i="65"/>
  <c r="L728" i="65" s="1"/>
  <c r="Q729" i="65"/>
  <c r="P729" i="65"/>
  <c r="S729" i="65"/>
  <c r="J729" i="65" s="1"/>
  <c r="R729" i="65"/>
  <c r="U752" i="65"/>
  <c r="L752" i="65" s="1"/>
  <c r="M752" i="65"/>
  <c r="U762" i="65"/>
  <c r="L762" i="65" s="1"/>
  <c r="M762" i="65"/>
  <c r="Q820" i="65"/>
  <c r="S820" i="65"/>
  <c r="Q841" i="65"/>
  <c r="R841" i="65"/>
  <c r="P841" i="65"/>
  <c r="S841" i="65"/>
  <c r="J841" i="65" s="1"/>
  <c r="P874" i="65"/>
  <c r="S874" i="65"/>
  <c r="R874" i="65"/>
  <c r="K874" i="65" s="1"/>
  <c r="S882" i="65"/>
  <c r="J882" i="65" s="1"/>
  <c r="P882" i="65"/>
  <c r="R882" i="65"/>
  <c r="M893" i="65"/>
  <c r="U893" i="65"/>
  <c r="L893" i="65" s="1"/>
  <c r="M833" i="65"/>
  <c r="U833" i="65"/>
  <c r="L833" i="65" s="1"/>
  <c r="P863" i="65"/>
  <c r="R863" i="65"/>
  <c r="K863" i="65" s="1"/>
  <c r="S863" i="65"/>
  <c r="U868" i="65"/>
  <c r="L868" i="65" s="1"/>
  <c r="M868" i="65"/>
  <c r="Q892" i="65"/>
  <c r="P892" i="65"/>
  <c r="K892" i="65" s="1"/>
  <c r="S892" i="65"/>
  <c r="J892" i="65" s="1"/>
  <c r="R797" i="65"/>
  <c r="S797" i="65"/>
  <c r="P797" i="65"/>
  <c r="M913" i="65"/>
  <c r="U913" i="65"/>
  <c r="L913" i="65" s="1"/>
  <c r="R916" i="65"/>
  <c r="S916" i="65"/>
  <c r="U917" i="65"/>
  <c r="M917" i="65"/>
  <c r="S926" i="65"/>
  <c r="J926" i="65" s="1"/>
  <c r="R926" i="65"/>
  <c r="U803" i="65"/>
  <c r="L803" i="65" s="1"/>
  <c r="M803" i="65"/>
  <c r="R819" i="65"/>
  <c r="S819" i="65"/>
  <c r="P819" i="65"/>
  <c r="U824" i="65"/>
  <c r="L824" i="65" s="1"/>
  <c r="M824" i="65"/>
  <c r="S827" i="65"/>
  <c r="P827" i="65"/>
  <c r="U836" i="65"/>
  <c r="L836" i="65" s="1"/>
  <c r="M836" i="65"/>
  <c r="S854" i="65"/>
  <c r="R854" i="65"/>
  <c r="U861" i="65"/>
  <c r="L861" i="65" s="1"/>
  <c r="M861" i="65"/>
  <c r="P886" i="65"/>
  <c r="Q886" i="65"/>
  <c r="S886" i="65"/>
  <c r="R886" i="65"/>
  <c r="K886" i="65" s="1"/>
  <c r="M801" i="65"/>
  <c r="U801" i="65"/>
  <c r="L801" i="65" s="1"/>
  <c r="Q825" i="65"/>
  <c r="S825" i="65"/>
  <c r="R825" i="65"/>
  <c r="P825" i="65"/>
  <c r="Q849" i="65"/>
  <c r="R849" i="65"/>
  <c r="U881" i="65"/>
  <c r="L881" i="65" s="1"/>
  <c r="M881" i="65"/>
  <c r="U908" i="65"/>
  <c r="M908" i="65"/>
  <c r="Q914" i="65"/>
  <c r="S914" i="65"/>
  <c r="J914" i="65" s="1"/>
  <c r="P914" i="65"/>
  <c r="R914" i="65"/>
  <c r="U921" i="65"/>
  <c r="L921" i="65" s="1"/>
  <c r="M921" i="65"/>
  <c r="U962" i="65"/>
  <c r="L962" i="65" s="1"/>
  <c r="M962" i="65"/>
  <c r="Q1004" i="65"/>
  <c r="S1004" i="65"/>
  <c r="R1004" i="65"/>
  <c r="P1004" i="65"/>
  <c r="R931" i="65"/>
  <c r="P931" i="65"/>
  <c r="Q931" i="65"/>
  <c r="S931" i="65"/>
  <c r="R957" i="65"/>
  <c r="P957" i="65"/>
  <c r="K957" i="65" s="1"/>
  <c r="Q957" i="65"/>
  <c r="S957" i="65"/>
  <c r="U963" i="65"/>
  <c r="M963" i="65"/>
  <c r="R4" i="65"/>
  <c r="S4" i="65"/>
  <c r="S25" i="65"/>
  <c r="R25" i="65"/>
  <c r="S122" i="65"/>
  <c r="R122" i="65"/>
  <c r="Q124" i="65"/>
  <c r="R124" i="65"/>
  <c r="S124" i="65"/>
  <c r="P98" i="65"/>
  <c r="R98" i="65"/>
  <c r="S64" i="65"/>
  <c r="R64" i="65"/>
  <c r="P107" i="65"/>
  <c r="S107" i="65"/>
  <c r="Q107" i="65"/>
  <c r="R150" i="65"/>
  <c r="S150" i="65"/>
  <c r="Q257" i="65"/>
  <c r="S257" i="65"/>
  <c r="Q211" i="65"/>
  <c r="P211" i="65"/>
  <c r="S424" i="65"/>
  <c r="P424" i="65"/>
  <c r="K424" i="65" s="1"/>
  <c r="R216" i="65"/>
  <c r="S216" i="65"/>
  <c r="P179" i="65"/>
  <c r="R179" i="65"/>
  <c r="R230" i="65"/>
  <c r="P230" i="65"/>
  <c r="S270" i="65"/>
  <c r="Q270" i="65"/>
  <c r="P270" i="65"/>
  <c r="S395" i="65"/>
  <c r="P395" i="65"/>
  <c r="P527" i="65"/>
  <c r="R527" i="65"/>
  <c r="Q432" i="65"/>
  <c r="S432" i="65"/>
  <c r="J432" i="65" s="1"/>
  <c r="Q348" i="65"/>
  <c r="P348" i="65"/>
  <c r="R452" i="65"/>
  <c r="P452" i="65"/>
  <c r="K452" i="65" s="1"/>
  <c r="P466" i="65"/>
  <c r="S466" i="65"/>
  <c r="S531" i="65"/>
  <c r="R531" i="65"/>
  <c r="Q436" i="65"/>
  <c r="S436" i="65"/>
  <c r="P428" i="65"/>
  <c r="R428" i="65"/>
  <c r="R533" i="65"/>
  <c r="S533" i="65"/>
  <c r="S516" i="65"/>
  <c r="R516" i="65"/>
  <c r="R519" i="65"/>
  <c r="S519" i="65"/>
  <c r="S524" i="65"/>
  <c r="P524" i="65"/>
  <c r="R538" i="65"/>
  <c r="S538" i="65"/>
  <c r="P580" i="65"/>
  <c r="S580" i="65"/>
  <c r="R572" i="65"/>
  <c r="S572" i="65"/>
  <c r="Q618" i="65"/>
  <c r="S618" i="65"/>
  <c r="Q622" i="65"/>
  <c r="S622" i="65"/>
  <c r="Q718" i="65"/>
  <c r="R718" i="65"/>
  <c r="R646" i="65"/>
  <c r="S646" i="65"/>
  <c r="Q716" i="65"/>
  <c r="R716" i="65"/>
  <c r="K716" i="65" s="1"/>
  <c r="Q732" i="65"/>
  <c r="R732" i="65"/>
  <c r="S632" i="65"/>
  <c r="Q632" i="65"/>
  <c r="S719" i="65"/>
  <c r="R719" i="65"/>
  <c r="Q719" i="65"/>
  <c r="R643" i="65"/>
  <c r="Q643" i="65"/>
  <c r="P664" i="65"/>
  <c r="R664" i="65"/>
  <c r="S703" i="65"/>
  <c r="R703" i="65"/>
  <c r="S699" i="65"/>
  <c r="P699" i="65"/>
  <c r="R702" i="65"/>
  <c r="Q702" i="65"/>
  <c r="P702" i="65"/>
  <c r="P773" i="65"/>
  <c r="Q773" i="65"/>
  <c r="S901" i="65"/>
  <c r="R901" i="65"/>
  <c r="Q787" i="65"/>
  <c r="R787" i="65"/>
  <c r="R801" i="65"/>
  <c r="S801" i="65"/>
  <c r="P801" i="65"/>
  <c r="K801" i="65" s="1"/>
  <c r="P806" i="65"/>
  <c r="Q806" i="65"/>
  <c r="S803" i="65"/>
  <c r="P803" i="65"/>
  <c r="R883" i="65"/>
  <c r="P883" i="65"/>
  <c r="K883" i="65" s="1"/>
  <c r="Q879" i="65"/>
  <c r="R879" i="65"/>
  <c r="S879" i="65"/>
  <c r="Q888" i="65"/>
  <c r="R888" i="65"/>
  <c r="S881" i="65"/>
  <c r="P881" i="65"/>
  <c r="K881" i="65" s="1"/>
  <c r="P889" i="65"/>
  <c r="Q889" i="65"/>
  <c r="P910" i="65"/>
  <c r="S910" i="65"/>
  <c r="J910" i="65" s="1"/>
  <c r="R915" i="65"/>
  <c r="P915" i="65"/>
  <c r="Q49" i="58"/>
  <c r="N49" i="58" s="1"/>
  <c r="N59" i="58"/>
  <c r="O59" i="58" s="1"/>
  <c r="R271" i="65"/>
  <c r="P271" i="65"/>
  <c r="S271" i="65"/>
  <c r="Q271" i="65"/>
  <c r="P601" i="65"/>
  <c r="Q601" i="65"/>
  <c r="S601" i="65"/>
  <c r="R601" i="65"/>
  <c r="P928" i="65"/>
  <c r="K928" i="65" s="1"/>
  <c r="Q919" i="65"/>
  <c r="R820" i="65"/>
  <c r="M766" i="65"/>
  <c r="P853" i="65"/>
  <c r="R791" i="65"/>
  <c r="Q691" i="65"/>
  <c r="S616" i="65"/>
  <c r="M720" i="65"/>
  <c r="S604" i="65"/>
  <c r="J604" i="65" s="1"/>
  <c r="U474" i="65"/>
  <c r="L474" i="65" s="1"/>
  <c r="Q407" i="65"/>
  <c r="S231" i="65"/>
  <c r="J231" i="65" s="1"/>
  <c r="P243" i="65"/>
  <c r="K85" i="65"/>
  <c r="P111" i="65"/>
  <c r="R127" i="65"/>
  <c r="Q40" i="65"/>
  <c r="J40" i="65" s="1"/>
  <c r="L30" i="65"/>
  <c r="M821" i="65"/>
  <c r="M231" i="65"/>
  <c r="M295" i="65"/>
  <c r="M379" i="65"/>
  <c r="P802" i="65"/>
  <c r="R647" i="65"/>
  <c r="Q579" i="65"/>
  <c r="M597" i="65"/>
  <c r="P410" i="65"/>
  <c r="Q299" i="65"/>
  <c r="J137" i="41"/>
  <c r="J138" i="41" s="1" a="1"/>
  <c r="J138" i="41" s="1"/>
  <c r="P59" i="58"/>
  <c r="V57" i="58" s="1"/>
  <c r="W57" i="58" s="1"/>
  <c r="W58" i="58" s="1"/>
  <c r="R779" i="65"/>
  <c r="P1006" i="65"/>
  <c r="R708" i="65"/>
  <c r="Q1006" i="65"/>
  <c r="R941" i="65"/>
  <c r="J938" i="65"/>
  <c r="L917" i="65"/>
  <c r="P870" i="65"/>
  <c r="K882" i="65"/>
  <c r="R871" i="65"/>
  <c r="K871" i="65" s="1"/>
  <c r="Q827" i="65"/>
  <c r="J827" i="65" s="1"/>
  <c r="Q766" i="65"/>
  <c r="R690" i="65"/>
  <c r="S700" i="65"/>
  <c r="Q648" i="65"/>
  <c r="S638" i="65"/>
  <c r="J638" i="65" s="1"/>
  <c r="P581" i="65"/>
  <c r="S647" i="65"/>
  <c r="J647" i="65" s="1"/>
  <c r="R523" i="65"/>
  <c r="K523" i="65" s="1"/>
  <c r="R558" i="65"/>
  <c r="Q581" i="65"/>
  <c r="J581" i="65" s="1"/>
  <c r="S493" i="65"/>
  <c r="J446" i="65"/>
  <c r="R397" i="65"/>
  <c r="U389" i="65"/>
  <c r="L389" i="65" s="1"/>
  <c r="K178" i="65"/>
  <c r="K231" i="65"/>
  <c r="K327" i="65"/>
  <c r="S160" i="65"/>
  <c r="Q207" i="65"/>
  <c r="R14" i="65"/>
  <c r="P3" i="65"/>
  <c r="M52" i="6"/>
  <c r="O77" i="6"/>
  <c r="U77" i="6" s="1"/>
  <c r="P623" i="65"/>
  <c r="P604" i="65"/>
  <c r="K604" i="65" s="1"/>
  <c r="M594" i="65"/>
  <c r="P779" i="65"/>
  <c r="M447" i="65"/>
  <c r="R588" i="65"/>
  <c r="Q979" i="65"/>
  <c r="K916" i="65"/>
  <c r="Q936" i="65"/>
  <c r="J936" i="65" s="1"/>
  <c r="M888" i="65"/>
  <c r="R847" i="65"/>
  <c r="K847" i="65" s="1"/>
  <c r="S764" i="65"/>
  <c r="J764" i="65" s="1"/>
  <c r="S678" i="65"/>
  <c r="J678" i="65" s="1"/>
  <c r="M589" i="65"/>
  <c r="R581" i="65"/>
  <c r="S527" i="65"/>
  <c r="S360" i="65"/>
  <c r="J360" i="65" s="1"/>
  <c r="P370" i="65"/>
  <c r="S299" i="65"/>
  <c r="J299" i="65" s="1"/>
  <c r="M95" i="65"/>
  <c r="Q110" i="65"/>
  <c r="L13" i="65"/>
  <c r="P924" i="65"/>
  <c r="S588" i="65"/>
  <c r="J588" i="65" s="1"/>
  <c r="S990" i="65"/>
  <c r="J990" i="65" s="1"/>
  <c r="L996" i="65"/>
  <c r="R965" i="65"/>
  <c r="R906" i="65"/>
  <c r="S745" i="65"/>
  <c r="J745" i="65" s="1"/>
  <c r="R735" i="65"/>
  <c r="P708" i="65"/>
  <c r="R636" i="65"/>
  <c r="K636" i="65" s="1"/>
  <c r="M662" i="65"/>
  <c r="Q638" i="65"/>
  <c r="Q577" i="65"/>
  <c r="S623" i="65"/>
  <c r="J623" i="65" s="1"/>
  <c r="L631" i="65"/>
  <c r="P622" i="65"/>
  <c r="K593" i="65"/>
  <c r="S597" i="65"/>
  <c r="R580" i="65"/>
  <c r="Q655" i="65"/>
  <c r="K495" i="65"/>
  <c r="S468" i="65"/>
  <c r="J468" i="65" s="1"/>
  <c r="S439" i="65"/>
  <c r="J439" i="65" s="1"/>
  <c r="Q464" i="65"/>
  <c r="R317" i="65"/>
  <c r="K317" i="65" s="1"/>
  <c r="Q382" i="65"/>
  <c r="R370" i="65"/>
  <c r="J292" i="65"/>
  <c r="P122" i="65"/>
  <c r="S48" i="65"/>
  <c r="Q2" i="65"/>
  <c r="J2" i="65" s="1"/>
  <c r="M40" i="6"/>
  <c r="M846" i="65"/>
  <c r="Q173" i="65"/>
  <c r="S111" i="65"/>
  <c r="J111" i="65" s="1"/>
  <c r="M440" i="65"/>
  <c r="P820" i="65"/>
  <c r="K820" i="65" s="1"/>
  <c r="Q682" i="65"/>
  <c r="R705" i="65"/>
  <c r="J644" i="65"/>
  <c r="S682" i="65"/>
  <c r="J682" i="65" s="1"/>
  <c r="Q591" i="65"/>
  <c r="S577" i="65"/>
  <c r="J577" i="65" s="1"/>
  <c r="S464" i="65"/>
  <c r="J464" i="65" s="1"/>
  <c r="L366" i="65"/>
  <c r="S215" i="65"/>
  <c r="J215" i="65" s="1"/>
  <c r="Q316" i="65"/>
  <c r="J322" i="65"/>
  <c r="R173" i="65"/>
  <c r="S207" i="65"/>
  <c r="J207" i="65" s="1"/>
  <c r="R189" i="65"/>
  <c r="Q833" i="65"/>
  <c r="S596" i="65"/>
  <c r="R745" i="65"/>
  <c r="K206" i="65"/>
  <c r="M49" i="6"/>
  <c r="R893" i="65"/>
  <c r="K893" i="65" s="1"/>
  <c r="S848" i="65"/>
  <c r="J848" i="65" s="1"/>
  <c r="S788" i="65"/>
  <c r="J788" i="65" s="1"/>
  <c r="P941" i="65"/>
  <c r="K941" i="65" s="1"/>
  <c r="S871" i="65"/>
  <c r="S859" i="65"/>
  <c r="J859" i="65" s="1"/>
  <c r="Q847" i="65"/>
  <c r="R788" i="65"/>
  <c r="P740" i="65"/>
  <c r="S779" i="65"/>
  <c r="J779" i="65" s="1"/>
  <c r="Q757" i="65"/>
  <c r="J757" i="65" s="1"/>
  <c r="S705" i="65"/>
  <c r="J705" i="65" s="1"/>
  <c r="R638" i="65"/>
  <c r="Q569" i="65"/>
  <c r="R569" i="65"/>
  <c r="P618" i="65"/>
  <c r="K618" i="65" s="1"/>
  <c r="P676" i="65"/>
  <c r="R590" i="65"/>
  <c r="P549" i="65"/>
  <c r="Q554" i="65"/>
  <c r="S461" i="65"/>
  <c r="J461" i="65" s="1"/>
  <c r="R265" i="65"/>
  <c r="K265" i="65" s="1"/>
  <c r="P189" i="65"/>
  <c r="K189" i="65" s="1"/>
  <c r="M214" i="65"/>
  <c r="P173" i="65"/>
  <c r="K173" i="65" s="1"/>
  <c r="Q188" i="65"/>
  <c r="M193" i="65"/>
  <c r="J113" i="65"/>
  <c r="U24" i="65"/>
  <c r="R58" i="65"/>
  <c r="O48" i="6"/>
  <c r="M71" i="6"/>
  <c r="P756" i="65"/>
  <c r="M259" i="65"/>
  <c r="P763" i="65"/>
  <c r="R763" i="65"/>
  <c r="K464" i="65"/>
  <c r="M99" i="65"/>
  <c r="S992" i="65"/>
  <c r="J992" i="65" s="1"/>
  <c r="S1006" i="65"/>
  <c r="J1006" i="65" s="1"/>
  <c r="R936" i="65"/>
  <c r="K936" i="65" s="1"/>
  <c r="Q939" i="65"/>
  <c r="J939" i="65" s="1"/>
  <c r="R911" i="65"/>
  <c r="R853" i="65"/>
  <c r="P894" i="65"/>
  <c r="K894" i="65" s="1"/>
  <c r="R776" i="65"/>
  <c r="R783" i="65"/>
  <c r="K783" i="65" s="1"/>
  <c r="R827" i="65"/>
  <c r="K827" i="65" s="1"/>
  <c r="P718" i="65"/>
  <c r="K718" i="65" s="1"/>
  <c r="S684" i="65"/>
  <c r="R676" i="65"/>
  <c r="K633" i="65"/>
  <c r="R622" i="65"/>
  <c r="R591" i="65"/>
  <c r="M622" i="65"/>
  <c r="S536" i="65"/>
  <c r="J536" i="65" s="1"/>
  <c r="J517" i="65"/>
  <c r="Q500" i="65"/>
  <c r="J500" i="65" s="1"/>
  <c r="L543" i="65"/>
  <c r="P434" i="65"/>
  <c r="K434" i="65" s="1"/>
  <c r="R448" i="65"/>
  <c r="K448" i="65" s="1"/>
  <c r="J495" i="65"/>
  <c r="J400" i="65"/>
  <c r="J263" i="65"/>
  <c r="P311" i="65"/>
  <c r="P188" i="65"/>
  <c r="K188" i="65" s="1"/>
  <c r="R71" i="65"/>
  <c r="K71" i="65" s="1"/>
  <c r="L18" i="65"/>
  <c r="O94" i="6"/>
  <c r="P383" i="65"/>
  <c r="K383" i="65" s="1"/>
  <c r="M556" i="65"/>
  <c r="M186" i="65"/>
  <c r="P984" i="65"/>
  <c r="K984" i="65" s="1"/>
  <c r="K917" i="65"/>
  <c r="R904" i="65"/>
  <c r="K904" i="65" s="1"/>
  <c r="R851" i="65"/>
  <c r="K851" i="65" s="1"/>
  <c r="R833" i="65"/>
  <c r="K833" i="65" s="1"/>
  <c r="M765" i="65"/>
  <c r="P711" i="65"/>
  <c r="K711" i="65" s="1"/>
  <c r="L661" i="65"/>
  <c r="R678" i="65"/>
  <c r="Q600" i="65"/>
  <c r="R614" i="65"/>
  <c r="S591" i="65"/>
  <c r="Q620" i="65"/>
  <c r="J620" i="65" s="1"/>
  <c r="M562" i="65"/>
  <c r="Q513" i="65"/>
  <c r="Q493" i="65"/>
  <c r="S448" i="65"/>
  <c r="R355" i="65"/>
  <c r="P360" i="65"/>
  <c r="K360" i="65" s="1"/>
  <c r="P407" i="65"/>
  <c r="S304" i="65"/>
  <c r="J304" i="65" s="1"/>
  <c r="Q216" i="65"/>
  <c r="R191" i="65"/>
  <c r="M137" i="65"/>
  <c r="K87" i="65"/>
  <c r="S71" i="65"/>
  <c r="J71" i="65" s="1"/>
  <c r="Q49" i="65"/>
  <c r="J49" i="65" s="1"/>
  <c r="M77" i="6"/>
  <c r="P1001" i="65"/>
  <c r="R930" i="65"/>
  <c r="M900" i="65"/>
  <c r="R899" i="65"/>
  <c r="P849" i="65"/>
  <c r="K849" i="65" s="1"/>
  <c r="R829" i="65"/>
  <c r="K829" i="65" s="1"/>
  <c r="S847" i="65"/>
  <c r="J847" i="65" s="1"/>
  <c r="J866" i="65"/>
  <c r="S833" i="65"/>
  <c r="J833" i="65" s="1"/>
  <c r="S861" i="65"/>
  <c r="R773" i="65"/>
  <c r="K773" i="65" s="1"/>
  <c r="P788" i="65"/>
  <c r="K788" i="65" s="1"/>
  <c r="P745" i="65"/>
  <c r="R689" i="65"/>
  <c r="K689" i="65" s="1"/>
  <c r="R655" i="65"/>
  <c r="K655" i="65" s="1"/>
  <c r="S614" i="65"/>
  <c r="J614" i="65" s="1"/>
  <c r="Q617" i="65"/>
  <c r="P567" i="65"/>
  <c r="K567" i="65" s="1"/>
  <c r="L556" i="65"/>
  <c r="R518" i="65"/>
  <c r="R444" i="65"/>
  <c r="R440" i="65"/>
  <c r="L359" i="65"/>
  <c r="Q445" i="65"/>
  <c r="J445" i="65" s="1"/>
  <c r="Q410" i="65"/>
  <c r="Q189" i="65"/>
  <c r="J189" i="65" s="1"/>
  <c r="P124" i="65"/>
  <c r="K124" i="65" s="1"/>
  <c r="R410" i="65"/>
  <c r="S76" i="65"/>
  <c r="P49" i="65"/>
  <c r="S3" i="65"/>
  <c r="U938" i="65"/>
  <c r="L938" i="65" s="1"/>
  <c r="Q537" i="65"/>
  <c r="J537" i="65" s="1"/>
  <c r="P735" i="65"/>
  <c r="K735" i="65" s="1"/>
  <c r="K682" i="65"/>
  <c r="K439" i="65"/>
  <c r="Q51" i="6"/>
  <c r="U51" i="6" s="1"/>
  <c r="R992" i="65"/>
  <c r="K992" i="65" s="1"/>
  <c r="S930" i="65"/>
  <c r="J930" i="65" s="1"/>
  <c r="Q853" i="65"/>
  <c r="J853" i="65" s="1"/>
  <c r="R700" i="65"/>
  <c r="K700" i="65" s="1"/>
  <c r="S741" i="65"/>
  <c r="J741" i="65" s="1"/>
  <c r="M663" i="65"/>
  <c r="R711" i="65"/>
  <c r="S689" i="65"/>
  <c r="J689" i="65" s="1"/>
  <c r="R668" i="65"/>
  <c r="K674" i="65"/>
  <c r="J574" i="65"/>
  <c r="P569" i="65"/>
  <c r="K569" i="65" s="1"/>
  <c r="R547" i="65"/>
  <c r="K547" i="65" s="1"/>
  <c r="Q434" i="65"/>
  <c r="J434" i="65" s="1"/>
  <c r="J488" i="65"/>
  <c r="P516" i="65"/>
  <c r="K516" i="65" s="1"/>
  <c r="R402" i="65"/>
  <c r="K402" i="65" s="1"/>
  <c r="R199" i="65"/>
  <c r="J219" i="65"/>
  <c r="R211" i="65"/>
  <c r="R188" i="65"/>
  <c r="U65" i="65"/>
  <c r="Q80" i="65"/>
  <c r="L43" i="65"/>
  <c r="P588" i="65"/>
  <c r="Q439" i="65"/>
  <c r="S977" i="65"/>
  <c r="R952" i="65"/>
  <c r="Q848" i="65"/>
  <c r="R809" i="65"/>
  <c r="P769" i="65"/>
  <c r="K769" i="65" s="1"/>
  <c r="Q739" i="65"/>
  <c r="P630" i="65"/>
  <c r="K630" i="65" s="1"/>
  <c r="R618" i="65"/>
  <c r="P670" i="65"/>
  <c r="K670" i="65" s="1"/>
  <c r="S547" i="65"/>
  <c r="Q565" i="65"/>
  <c r="P557" i="65"/>
  <c r="Q516" i="65"/>
  <c r="S444" i="65"/>
  <c r="Q390" i="65"/>
  <c r="S402" i="65"/>
  <c r="M162" i="65"/>
  <c r="S294" i="65"/>
  <c r="J294" i="65" s="1"/>
  <c r="M185" i="65"/>
  <c r="Q217" i="65"/>
  <c r="S211" i="65"/>
  <c r="Q143" i="65"/>
  <c r="Q91" i="6"/>
  <c r="M30" i="6"/>
  <c r="M460" i="65"/>
  <c r="R924" i="65"/>
  <c r="M335" i="65"/>
  <c r="O71" i="6"/>
  <c r="U71" i="6" s="1"/>
  <c r="P911" i="65"/>
  <c r="K896" i="65"/>
  <c r="Q884" i="65"/>
  <c r="S849" i="65"/>
  <c r="J849" i="65" s="1"/>
  <c r="S904" i="65"/>
  <c r="M631" i="65"/>
  <c r="P705" i="65"/>
  <c r="P678" i="65"/>
  <c r="L662" i="65"/>
  <c r="P590" i="65"/>
  <c r="R562" i="65"/>
  <c r="U517" i="65"/>
  <c r="L517" i="65" s="1"/>
  <c r="S579" i="65"/>
  <c r="R549" i="65"/>
  <c r="Q527" i="65"/>
  <c r="P149" i="65"/>
  <c r="Q71" i="65"/>
  <c r="Q40" i="6"/>
  <c r="P861" i="65"/>
  <c r="M18" i="65"/>
  <c r="M51" i="6"/>
  <c r="L908" i="65"/>
  <c r="R928" i="65"/>
  <c r="Q904" i="65"/>
  <c r="P764" i="65"/>
  <c r="P734" i="65"/>
  <c r="L613" i="65"/>
  <c r="S549" i="65"/>
  <c r="J549" i="65" s="1"/>
  <c r="P419" i="65"/>
  <c r="S243" i="65"/>
  <c r="K215" i="65"/>
  <c r="S912" i="65"/>
  <c r="L1022" i="65"/>
  <c r="L1016" i="65"/>
  <c r="P952" i="65"/>
  <c r="K952" i="65" s="1"/>
  <c r="S17" i="65"/>
  <c r="S92" i="65"/>
  <c r="J92" i="65" s="1"/>
  <c r="P1014" i="65"/>
  <c r="S928" i="65"/>
  <c r="J928" i="65" s="1"/>
  <c r="R903" i="65"/>
  <c r="L918" i="65"/>
  <c r="S867" i="65"/>
  <c r="P707" i="65"/>
  <c r="U634" i="65"/>
  <c r="L634" i="65" s="1"/>
  <c r="L1014" i="65"/>
  <c r="S894" i="65"/>
  <c r="L902" i="65"/>
  <c r="M774" i="65"/>
  <c r="K819" i="65"/>
  <c r="R761" i="65"/>
  <c r="K761" i="65" s="1"/>
  <c r="L707" i="65"/>
  <c r="R663" i="65"/>
  <c r="S625" i="65"/>
  <c r="Q668" i="65"/>
  <c r="J668" i="65" s="1"/>
  <c r="Q689" i="65"/>
  <c r="L663" i="65"/>
  <c r="P679" i="65"/>
  <c r="L431" i="65"/>
  <c r="Q321" i="65"/>
  <c r="K263" i="65"/>
  <c r="S199" i="65"/>
  <c r="J199" i="65" s="1"/>
  <c r="R296" i="65"/>
  <c r="Q126" i="65"/>
  <c r="P54" i="65"/>
  <c r="Q25" i="65"/>
  <c r="Q9" i="65"/>
  <c r="J9" i="65" s="1"/>
  <c r="P912" i="65"/>
  <c r="M723" i="65"/>
  <c r="K644" i="65"/>
  <c r="R485" i="65"/>
  <c r="M547" i="65"/>
  <c r="M405" i="65"/>
  <c r="M882" i="65"/>
  <c r="P1005" i="65"/>
  <c r="K1005" i="65" s="1"/>
  <c r="M432" i="65"/>
  <c r="U432" i="65"/>
  <c r="L432" i="65" s="1"/>
  <c r="Q386" i="65"/>
  <c r="R386" i="65"/>
  <c r="P386" i="65"/>
  <c r="P1039" i="65"/>
  <c r="K1039" i="65" s="1"/>
  <c r="S1039" i="65"/>
  <c r="S1023" i="65"/>
  <c r="K1004" i="65"/>
  <c r="Q1014" i="65"/>
  <c r="J1014" i="65" s="1"/>
  <c r="Q984" i="65"/>
  <c r="P977" i="65"/>
  <c r="K977" i="65" s="1"/>
  <c r="P980" i="65"/>
  <c r="K980" i="65" s="1"/>
  <c r="P929" i="65"/>
  <c r="S773" i="65"/>
  <c r="J773" i="65" s="1"/>
  <c r="R739" i="65"/>
  <c r="K739" i="65" s="1"/>
  <c r="P732" i="65"/>
  <c r="P647" i="65"/>
  <c r="J478" i="65"/>
  <c r="J510" i="65"/>
  <c r="S386" i="65"/>
  <c r="R158" i="65"/>
  <c r="P158" i="65"/>
  <c r="Q42" i="6"/>
  <c r="O42" i="6"/>
  <c r="S501" i="65"/>
  <c r="P501" i="65"/>
  <c r="U153" i="65"/>
  <c r="L153" i="65" s="1"/>
  <c r="M153" i="65"/>
  <c r="U134" i="65"/>
  <c r="L134" i="65" s="1"/>
  <c r="M134" i="65"/>
  <c r="U8" i="65"/>
  <c r="L8" i="65" s="1"/>
  <c r="M8" i="65"/>
  <c r="J82" i="65"/>
  <c r="M548" i="65"/>
  <c r="U548" i="65"/>
  <c r="S442" i="65"/>
  <c r="J442" i="65" s="1"/>
  <c r="R442" i="65"/>
  <c r="K442" i="65" s="1"/>
  <c r="U363" i="65"/>
  <c r="M363" i="65"/>
  <c r="M198" i="65"/>
  <c r="U198" i="65"/>
  <c r="L198" i="65" s="1"/>
  <c r="M632" i="65"/>
  <c r="U632" i="65"/>
  <c r="L632" i="65" s="1"/>
  <c r="P564" i="65"/>
  <c r="Q564" i="65"/>
  <c r="U406" i="65"/>
  <c r="L406" i="65" s="1"/>
  <c r="M406" i="65"/>
  <c r="Q138" i="65"/>
  <c r="S138" i="65"/>
  <c r="J138" i="65" s="1"/>
  <c r="R138" i="65"/>
  <c r="K138" i="65" s="1"/>
  <c r="Q95" i="6"/>
  <c r="O95" i="6"/>
  <c r="M95" i="6"/>
  <c r="U947" i="65"/>
  <c r="M947" i="65"/>
  <c r="Q539" i="65"/>
  <c r="R539" i="65"/>
  <c r="Q64" i="6"/>
  <c r="M64" i="6"/>
  <c r="P624" i="65"/>
  <c r="Q624" i="65"/>
  <c r="J624" i="65" s="1"/>
  <c r="AU20" i="41"/>
  <c r="I20" i="41"/>
  <c r="E148" i="41"/>
  <c r="J147" i="41" s="1"/>
  <c r="P1038" i="65"/>
  <c r="S1031" i="65"/>
  <c r="J1031" i="65" s="1"/>
  <c r="S1015" i="65"/>
  <c r="J1015" i="65" s="1"/>
  <c r="S970" i="65"/>
  <c r="Q977" i="65"/>
  <c r="Q980" i="65"/>
  <c r="J980" i="65" s="1"/>
  <c r="Q962" i="65"/>
  <c r="K890" i="65"/>
  <c r="R881" i="65"/>
  <c r="R867" i="65"/>
  <c r="Q867" i="65"/>
  <c r="S839" i="65"/>
  <c r="J839" i="65" s="1"/>
  <c r="Q852" i="65"/>
  <c r="P791" i="65"/>
  <c r="P899" i="65"/>
  <c r="S786" i="65"/>
  <c r="J786" i="65" s="1"/>
  <c r="K780" i="65"/>
  <c r="S760" i="65"/>
  <c r="P748" i="65"/>
  <c r="P738" i="65"/>
  <c r="K738" i="65" s="1"/>
  <c r="P710" i="65"/>
  <c r="K710" i="65" s="1"/>
  <c r="J795" i="65"/>
  <c r="S739" i="65"/>
  <c r="S732" i="65"/>
  <c r="J732" i="65" s="1"/>
  <c r="Q652" i="65"/>
  <c r="J652" i="65" s="1"/>
  <c r="Q630" i="65"/>
  <c r="J630" i="65" s="1"/>
  <c r="R526" i="65"/>
  <c r="Q526" i="65"/>
  <c r="P526" i="65"/>
  <c r="P469" i="65"/>
  <c r="R338" i="65"/>
  <c r="K338" i="65" s="1"/>
  <c r="Q242" i="65"/>
  <c r="R242" i="65"/>
  <c r="Q254" i="65"/>
  <c r="R254" i="65"/>
  <c r="Q511" i="65"/>
  <c r="P511" i="65"/>
  <c r="R469" i="65"/>
  <c r="K469" i="65" s="1"/>
  <c r="P245" i="65"/>
  <c r="S245" i="65"/>
  <c r="R245" i="65"/>
  <c r="R168" i="65"/>
  <c r="Q168" i="65"/>
  <c r="P168" i="65"/>
  <c r="K168" i="65" s="1"/>
  <c r="S168" i="65"/>
  <c r="P47" i="65"/>
  <c r="Q47" i="65"/>
  <c r="S47" i="65"/>
  <c r="J47" i="65" s="1"/>
  <c r="P583" i="65"/>
  <c r="Q583" i="65"/>
  <c r="P260" i="65"/>
  <c r="S260" i="65"/>
  <c r="R260" i="65"/>
  <c r="K260" i="65" s="1"/>
  <c r="Q260" i="65"/>
  <c r="R1025" i="65"/>
  <c r="R1030" i="65"/>
  <c r="K1009" i="65"/>
  <c r="S964" i="65"/>
  <c r="K926" i="65"/>
  <c r="J961" i="65"/>
  <c r="Q966" i="65"/>
  <c r="J966" i="65" s="1"/>
  <c r="Q851" i="65"/>
  <c r="J851" i="65" s="1"/>
  <c r="Q760" i="65"/>
  <c r="R746" i="65"/>
  <c r="K746" i="65" s="1"/>
  <c r="S657" i="65"/>
  <c r="J657" i="65" s="1"/>
  <c r="K650" i="65"/>
  <c r="R624" i="65"/>
  <c r="Q573" i="65"/>
  <c r="J573" i="65" s="1"/>
  <c r="Q535" i="65"/>
  <c r="S403" i="65"/>
  <c r="J403" i="65" s="1"/>
  <c r="P403" i="65"/>
  <c r="R78" i="65"/>
  <c r="P78" i="65"/>
  <c r="M54" i="6"/>
  <c r="Q54" i="6"/>
  <c r="M499" i="65"/>
  <c r="U499" i="65"/>
  <c r="L499" i="65" s="1"/>
  <c r="M444" i="65"/>
  <c r="U444" i="65"/>
  <c r="L444" i="65" s="1"/>
  <c r="Q306" i="65"/>
  <c r="S306" i="65"/>
  <c r="P306" i="65"/>
  <c r="R18" i="4"/>
  <c r="X21" i="4"/>
  <c r="Z21" i="4" s="1"/>
  <c r="S778" i="65"/>
  <c r="R778" i="65"/>
  <c r="P778" i="65"/>
  <c r="Q778" i="65"/>
  <c r="J778" i="65" s="1"/>
  <c r="U246" i="65"/>
  <c r="L246" i="65" s="1"/>
  <c r="M246" i="65"/>
  <c r="M61" i="6"/>
  <c r="O61" i="6"/>
  <c r="Q61" i="6"/>
  <c r="M741" i="65"/>
  <c r="U741" i="65"/>
  <c r="L741" i="65" s="1"/>
  <c r="S346" i="65"/>
  <c r="P346" i="65"/>
  <c r="Q346" i="65"/>
  <c r="R346" i="65"/>
  <c r="P162" i="65"/>
  <c r="R162" i="65"/>
  <c r="Q162" i="65"/>
  <c r="M83" i="65"/>
  <c r="U83" i="65"/>
  <c r="L83" i="65" s="1"/>
  <c r="L548" i="65"/>
  <c r="Q20" i="65"/>
  <c r="P20" i="65"/>
  <c r="K20" i="65" s="1"/>
  <c r="S1027" i="65"/>
  <c r="P1025" i="65"/>
  <c r="S1025" i="65"/>
  <c r="J1025" i="65" s="1"/>
  <c r="Q976" i="65"/>
  <c r="L947" i="65"/>
  <c r="Q754" i="65"/>
  <c r="J754" i="65" s="1"/>
  <c r="Q645" i="65"/>
  <c r="J632" i="65"/>
  <c r="M590" i="65"/>
  <c r="P651" i="65"/>
  <c r="K651" i="65" s="1"/>
  <c r="P649" i="65"/>
  <c r="S585" i="65"/>
  <c r="Q585" i="65"/>
  <c r="S539" i="65"/>
  <c r="Q606" i="65"/>
  <c r="S460" i="65"/>
  <c r="Q359" i="65"/>
  <c r="P359" i="65"/>
  <c r="Q34" i="65"/>
  <c r="R34" i="65"/>
  <c r="S333" i="65"/>
  <c r="Q333" i="65"/>
  <c r="R333" i="65"/>
  <c r="P333" i="65"/>
  <c r="K333" i="65" s="1"/>
  <c r="U263" i="65"/>
  <c r="L263" i="65" s="1"/>
  <c r="M263" i="65"/>
  <c r="Q45" i="6"/>
  <c r="O45" i="6"/>
  <c r="M45" i="6"/>
  <c r="U983" i="65"/>
  <c r="L983" i="65" s="1"/>
  <c r="M983" i="65"/>
  <c r="Q858" i="65"/>
  <c r="S858" i="65"/>
  <c r="J858" i="65" s="1"/>
  <c r="U296" i="65"/>
  <c r="L296" i="65" s="1"/>
  <c r="M296" i="65"/>
  <c r="P456" i="65"/>
  <c r="S456" i="65"/>
  <c r="R456" i="65"/>
  <c r="K456" i="65" s="1"/>
  <c r="Q456" i="65"/>
  <c r="U307" i="65"/>
  <c r="L307" i="65" s="1"/>
  <c r="M307" i="65"/>
  <c r="Q177" i="65"/>
  <c r="P177" i="65"/>
  <c r="S177" i="65"/>
  <c r="J177" i="65" s="1"/>
  <c r="R177" i="65"/>
  <c r="K1006" i="65"/>
  <c r="R987" i="65"/>
  <c r="K987" i="65" s="1"/>
  <c r="Q987" i="65"/>
  <c r="Q964" i="65"/>
  <c r="J855" i="65"/>
  <c r="P777" i="65"/>
  <c r="K777" i="65" s="1"/>
  <c r="Q707" i="65"/>
  <c r="J707" i="65" s="1"/>
  <c r="R649" i="65"/>
  <c r="P684" i="65"/>
  <c r="K684" i="65" s="1"/>
  <c r="S499" i="65"/>
  <c r="P499" i="65"/>
  <c r="K499" i="65" s="1"/>
  <c r="Q479" i="65"/>
  <c r="P479" i="65"/>
  <c r="K479" i="65" s="1"/>
  <c r="R305" i="65"/>
  <c r="Q305" i="65"/>
  <c r="M169" i="65"/>
  <c r="Q161" i="65"/>
  <c r="P161" i="65"/>
  <c r="S161" i="65"/>
  <c r="J161" i="65" s="1"/>
  <c r="R161" i="65"/>
  <c r="R210" i="65"/>
  <c r="S210" i="65"/>
  <c r="J210" i="65" s="1"/>
  <c r="U161" i="65"/>
  <c r="L161" i="65" s="1"/>
  <c r="M161" i="65"/>
  <c r="S42" i="65"/>
  <c r="Q42" i="65"/>
  <c r="P42" i="65"/>
  <c r="K42" i="65" s="1"/>
  <c r="P504" i="65"/>
  <c r="K504" i="65" s="1"/>
  <c r="Q504" i="65"/>
  <c r="S504" i="65"/>
  <c r="J504" i="65" s="1"/>
  <c r="R544" i="65"/>
  <c r="P544" i="65"/>
  <c r="K544" i="65" s="1"/>
  <c r="S987" i="65"/>
  <c r="J987" i="65" s="1"/>
  <c r="Q746" i="65"/>
  <c r="J746" i="65" s="1"/>
  <c r="Q738" i="65"/>
  <c r="J738" i="65" s="1"/>
  <c r="Q649" i="65"/>
  <c r="J649" i="65" s="1"/>
  <c r="Q555" i="65"/>
  <c r="S555" i="65"/>
  <c r="J555" i="65" s="1"/>
  <c r="P539" i="65"/>
  <c r="Q518" i="65"/>
  <c r="J518" i="65" s="1"/>
  <c r="P518" i="65"/>
  <c r="K518" i="65" s="1"/>
  <c r="P123" i="65"/>
  <c r="K123" i="65" s="1"/>
  <c r="S123" i="65"/>
  <c r="E147" i="41"/>
  <c r="J149" i="41" s="1"/>
  <c r="E139" i="41" a="1"/>
  <c r="E139" i="41" s="1"/>
  <c r="S226" i="65"/>
  <c r="J226" i="65" s="1"/>
  <c r="P226" i="65"/>
  <c r="K226" i="65" s="1"/>
  <c r="Q226" i="65"/>
  <c r="M62" i="6"/>
  <c r="O62" i="6"/>
  <c r="Q62" i="6"/>
  <c r="P653" i="65"/>
  <c r="K653" i="65" s="1"/>
  <c r="S653" i="65"/>
  <c r="J653" i="65" s="1"/>
  <c r="U290" i="65"/>
  <c r="L290" i="65" s="1"/>
  <c r="M290" i="65"/>
  <c r="J506" i="65"/>
  <c r="Q409" i="65"/>
  <c r="J409" i="65" s="1"/>
  <c r="Q204" i="65"/>
  <c r="J204" i="65" s="1"/>
  <c r="Q225" i="65"/>
  <c r="R407" i="65"/>
  <c r="K407" i="65" s="1"/>
  <c r="K250" i="65"/>
  <c r="P199" i="65"/>
  <c r="L292" i="65"/>
  <c r="R258" i="65"/>
  <c r="K258" i="65" s="1"/>
  <c r="S267" i="65"/>
  <c r="R153" i="65"/>
  <c r="P118" i="65"/>
  <c r="K118" i="65" s="1"/>
  <c r="K172" i="65"/>
  <c r="S98" i="65"/>
  <c r="L85" i="65"/>
  <c r="Q258" i="65"/>
  <c r="Q118" i="65"/>
  <c r="K97" i="65"/>
  <c r="K89" i="65"/>
  <c r="L68" i="65"/>
  <c r="R62" i="65"/>
  <c r="P127" i="65"/>
  <c r="P30" i="65"/>
  <c r="S14" i="65"/>
  <c r="R2" i="65"/>
  <c r="Q8" i="65"/>
  <c r="Q5" i="65"/>
  <c r="O76" i="6"/>
  <c r="U76" i="6" s="1"/>
  <c r="O84" i="6"/>
  <c r="U84" i="6" s="1"/>
  <c r="O73" i="6"/>
  <c r="U73" i="6" s="1"/>
  <c r="R264" i="65"/>
  <c r="M288" i="65"/>
  <c r="Q248" i="65"/>
  <c r="J173" i="65"/>
  <c r="M703" i="65"/>
  <c r="M546" i="65"/>
  <c r="J378" i="65"/>
  <c r="J421" i="65"/>
  <c r="J258" i="65"/>
  <c r="R270" i="65"/>
  <c r="Q265" i="65"/>
  <c r="S5" i="65"/>
  <c r="M24" i="6"/>
  <c r="Q16" i="6"/>
  <c r="U16" i="6" s="1"/>
  <c r="Q874" i="65"/>
  <c r="J874" i="65" s="1"/>
  <c r="M1009" i="65"/>
  <c r="U1009" i="65"/>
  <c r="L1009" i="65" s="1"/>
  <c r="L363" i="65"/>
  <c r="K103" i="65"/>
  <c r="K58" i="65"/>
  <c r="K3" i="65"/>
  <c r="U56" i="6"/>
  <c r="K332" i="65"/>
  <c r="U959" i="65"/>
  <c r="L959" i="65" s="1"/>
  <c r="M959" i="65"/>
  <c r="M527" i="65"/>
  <c r="K368" i="65"/>
  <c r="J274" i="65"/>
  <c r="K237" i="65"/>
  <c r="J303" i="65"/>
  <c r="R186" i="65"/>
  <c r="K322" i="65"/>
  <c r="Q230" i="65"/>
  <c r="K157" i="65"/>
  <c r="Q91" i="65"/>
  <c r="K90" i="65"/>
  <c r="Q3" i="65"/>
  <c r="Q7" i="65"/>
  <c r="M16" i="6"/>
  <c r="U85" i="6"/>
  <c r="O37" i="6"/>
  <c r="U37" i="6" s="1"/>
  <c r="R918" i="65"/>
  <c r="K918" i="65" s="1"/>
  <c r="M575" i="65"/>
  <c r="M476" i="65"/>
  <c r="M543" i="65"/>
  <c r="U956" i="65"/>
  <c r="L956" i="65" s="1"/>
  <c r="M956" i="65"/>
  <c r="R493" i="65"/>
  <c r="K493" i="65" s="1"/>
  <c r="J376" i="65"/>
  <c r="Q452" i="65"/>
  <c r="S374" i="65"/>
  <c r="K218" i="65"/>
  <c r="P165" i="65"/>
  <c r="J288" i="65"/>
  <c r="S265" i="65"/>
  <c r="J265" i="65" s="1"/>
  <c r="K101" i="65"/>
  <c r="L66" i="65"/>
  <c r="J66" i="65"/>
  <c r="K74" i="65"/>
  <c r="J73" i="65"/>
  <c r="P37" i="65"/>
  <c r="J77" i="65"/>
  <c r="R30" i="65"/>
  <c r="K30" i="65" s="1"/>
  <c r="R26" i="65"/>
  <c r="K26" i="65" s="1"/>
  <c r="Q24" i="65"/>
  <c r="U96" i="6"/>
  <c r="O78" i="6"/>
  <c r="U78" i="6" s="1"/>
  <c r="M986" i="65"/>
  <c r="M642" i="65"/>
  <c r="M423" i="65"/>
  <c r="R175" i="65"/>
  <c r="K175" i="65" s="1"/>
  <c r="M858" i="65"/>
  <c r="M322" i="65"/>
  <c r="M388" i="65"/>
  <c r="M102" i="65"/>
  <c r="U102" i="65"/>
  <c r="L102" i="65" s="1"/>
  <c r="J330" i="65"/>
  <c r="K270" i="65"/>
  <c r="J216" i="65"/>
  <c r="K311" i="65"/>
  <c r="J100" i="65"/>
  <c r="P60" i="65"/>
  <c r="K60" i="65" s="1"/>
  <c r="J83" i="65"/>
  <c r="L50" i="65"/>
  <c r="J65" i="65"/>
  <c r="M894" i="65"/>
  <c r="R616" i="65"/>
  <c r="K616" i="65" s="1"/>
  <c r="J472" i="65"/>
  <c r="L365" i="65"/>
  <c r="S348" i="65"/>
  <c r="J348" i="65" s="1"/>
  <c r="Q345" i="65"/>
  <c r="J345" i="65" s="1"/>
  <c r="J402" i="65"/>
  <c r="K210" i="65"/>
  <c r="S268" i="65"/>
  <c r="J268" i="65" s="1"/>
  <c r="R313" i="65"/>
  <c r="K313" i="65" s="1"/>
  <c r="S230" i="65"/>
  <c r="J230" i="65" s="1"/>
  <c r="P268" i="65"/>
  <c r="P169" i="65"/>
  <c r="J160" i="65"/>
  <c r="S118" i="65"/>
  <c r="J118" i="65" s="1"/>
  <c r="P255" i="65"/>
  <c r="K255" i="65" s="1"/>
  <c r="J117" i="65"/>
  <c r="R107" i="65"/>
  <c r="K107" i="65" s="1"/>
  <c r="P64" i="65"/>
  <c r="P9" i="65"/>
  <c r="P2" i="65"/>
  <c r="K2" i="65" s="1"/>
  <c r="M157" i="65"/>
  <c r="M1000" i="65"/>
  <c r="U1000" i="65"/>
  <c r="L1000" i="65" s="1"/>
  <c r="U553" i="65"/>
  <c r="L553" i="65" s="1"/>
  <c r="M553" i="65"/>
  <c r="M310" i="65"/>
  <c r="M163" i="65"/>
  <c r="U163" i="65"/>
  <c r="L163" i="65" s="1"/>
  <c r="Q1034" i="65"/>
  <c r="S1034" i="65"/>
  <c r="J1034" i="65" s="1"/>
  <c r="S1018" i="65"/>
  <c r="P997" i="65"/>
  <c r="P970" i="65"/>
  <c r="K970" i="65" s="1"/>
  <c r="P958" i="65"/>
  <c r="Q922" i="65"/>
  <c r="S915" i="65"/>
  <c r="Q905" i="65"/>
  <c r="P873" i="65"/>
  <c r="R920" i="65"/>
  <c r="Q865" i="65"/>
  <c r="J865" i="65" s="1"/>
  <c r="R830" i="65"/>
  <c r="K830" i="65" s="1"/>
  <c r="R852" i="65"/>
  <c r="K852" i="65" s="1"/>
  <c r="Q899" i="65"/>
  <c r="J899" i="65" s="1"/>
  <c r="R793" i="65"/>
  <c r="Q802" i="65"/>
  <c r="J802" i="65" s="1"/>
  <c r="J753" i="65"/>
  <c r="S800" i="65"/>
  <c r="J800" i="65" s="1"/>
  <c r="R760" i="65"/>
  <c r="K760" i="65" s="1"/>
  <c r="Q901" i="65"/>
  <c r="R754" i="65"/>
  <c r="K754" i="65" s="1"/>
  <c r="Q693" i="65"/>
  <c r="S731" i="65"/>
  <c r="R740" i="65"/>
  <c r="Q699" i="65"/>
  <c r="Q714" i="65"/>
  <c r="K742" i="65"/>
  <c r="S708" i="65"/>
  <c r="K597" i="65"/>
  <c r="Q676" i="65"/>
  <c r="J676" i="65" s="1"/>
  <c r="P600" i="65"/>
  <c r="R481" i="65"/>
  <c r="Q481" i="65"/>
  <c r="Q534" i="65"/>
  <c r="J534" i="65" s="1"/>
  <c r="R511" i="65"/>
  <c r="P481" i="65"/>
  <c r="R477" i="65"/>
  <c r="P519" i="65"/>
  <c r="K519" i="65" s="1"/>
  <c r="Q449" i="65"/>
  <c r="P510" i="65"/>
  <c r="R510" i="65"/>
  <c r="K510" i="65" s="1"/>
  <c r="Q466" i="65"/>
  <c r="R466" i="65"/>
  <c r="K466" i="65" s="1"/>
  <c r="R398" i="65"/>
  <c r="Q398" i="65"/>
  <c r="P366" i="65"/>
  <c r="Q366" i="65"/>
  <c r="J366" i="65" s="1"/>
  <c r="Q970" i="65"/>
  <c r="P965" i="65"/>
  <c r="P940" i="65"/>
  <c r="K940" i="65" s="1"/>
  <c r="R929" i="65"/>
  <c r="R902" i="65"/>
  <c r="Q872" i="65"/>
  <c r="S830" i="65"/>
  <c r="S844" i="65"/>
  <c r="K770" i="65"/>
  <c r="Q728" i="65"/>
  <c r="J699" i="65"/>
  <c r="P637" i="65"/>
  <c r="P652" i="65"/>
  <c r="K652" i="65" s="1"/>
  <c r="Q646" i="65"/>
  <c r="S511" i="65"/>
  <c r="Q508" i="65"/>
  <c r="R460" i="65"/>
  <c r="K460" i="65" s="1"/>
  <c r="R364" i="65"/>
  <c r="Q364" i="65"/>
  <c r="J364" i="65" s="1"/>
  <c r="P1028" i="65"/>
  <c r="S1030" i="65"/>
  <c r="K1010" i="65"/>
  <c r="Q997" i="65"/>
  <c r="J997" i="65" s="1"/>
  <c r="P1015" i="65"/>
  <c r="K1015" i="65" s="1"/>
  <c r="P969" i="65"/>
  <c r="P954" i="65"/>
  <c r="Q940" i="65"/>
  <c r="Q911" i="65"/>
  <c r="J911" i="65" s="1"/>
  <c r="S880" i="65"/>
  <c r="R905" i="65"/>
  <c r="R884" i="65"/>
  <c r="K884" i="65" s="1"/>
  <c r="P793" i="65"/>
  <c r="K793" i="65" s="1"/>
  <c r="J854" i="65"/>
  <c r="S824" i="65"/>
  <c r="J824" i="65" s="1"/>
  <c r="R856" i="65"/>
  <c r="Q844" i="65"/>
  <c r="J844" i="65" s="1"/>
  <c r="R818" i="65"/>
  <c r="R784" i="65"/>
  <c r="R766" i="65"/>
  <c r="Q769" i="65"/>
  <c r="Q572" i="65"/>
  <c r="J572" i="65" s="1"/>
  <c r="R524" i="65"/>
  <c r="P440" i="65"/>
  <c r="Q440" i="65"/>
  <c r="J440" i="65" s="1"/>
  <c r="P1034" i="65"/>
  <c r="S1028" i="65"/>
  <c r="Q1015" i="65"/>
  <c r="Q967" i="65"/>
  <c r="J967" i="65" s="1"/>
  <c r="J948" i="65"/>
  <c r="K956" i="65"/>
  <c r="Q954" i="65"/>
  <c r="J954" i="65" s="1"/>
  <c r="S889" i="65"/>
  <c r="J889" i="65" s="1"/>
  <c r="S900" i="65"/>
  <c r="S884" i="65"/>
  <c r="J884" i="65" s="1"/>
  <c r="Q830" i="65"/>
  <c r="S768" i="65"/>
  <c r="J768" i="65" s="1"/>
  <c r="S784" i="65"/>
  <c r="S766" i="65"/>
  <c r="S769" i="65"/>
  <c r="J769" i="65" s="1"/>
  <c r="S829" i="65"/>
  <c r="R728" i="65"/>
  <c r="K728" i="65" s="1"/>
  <c r="S706" i="65"/>
  <c r="J698" i="65"/>
  <c r="P643" i="65"/>
  <c r="K643" i="65" s="1"/>
  <c r="P719" i="65"/>
  <c r="K719" i="65" s="1"/>
  <c r="S664" i="65"/>
  <c r="J664" i="65" s="1"/>
  <c r="R699" i="65"/>
  <c r="K699" i="65" s="1"/>
  <c r="S643" i="65"/>
  <c r="S702" i="65"/>
  <c r="J702" i="65" s="1"/>
  <c r="S693" i="65"/>
  <c r="R535" i="65"/>
  <c r="K535" i="65" s="1"/>
  <c r="L684" i="65"/>
  <c r="S567" i="65"/>
  <c r="S379" i="65"/>
  <c r="R379" i="65"/>
  <c r="S337" i="65"/>
  <c r="Q337" i="65"/>
  <c r="S380" i="65"/>
  <c r="Q380" i="65"/>
  <c r="P358" i="65"/>
  <c r="Q358" i="65"/>
  <c r="P1036" i="65"/>
  <c r="K1036" i="65" s="1"/>
  <c r="P1035" i="65"/>
  <c r="K1035" i="65" s="1"/>
  <c r="S1020" i="65"/>
  <c r="S1035" i="65"/>
  <c r="P1023" i="65"/>
  <c r="K1023" i="65" s="1"/>
  <c r="P1026" i="65"/>
  <c r="R1038" i="65"/>
  <c r="R1026" i="65"/>
  <c r="J1010" i="65"/>
  <c r="P1021" i="65"/>
  <c r="P993" i="65"/>
  <c r="P1020" i="65"/>
  <c r="K1020" i="65" s="1"/>
  <c r="R969" i="65"/>
  <c r="S983" i="65"/>
  <c r="Q993" i="65"/>
  <c r="J993" i="65" s="1"/>
  <c r="R1016" i="65"/>
  <c r="Q981" i="65"/>
  <c r="S932" i="65"/>
  <c r="J932" i="65" s="1"/>
  <c r="P932" i="65"/>
  <c r="S951" i="65"/>
  <c r="J951" i="65" s="1"/>
  <c r="K947" i="65"/>
  <c r="S933" i="65"/>
  <c r="J933" i="65" s="1"/>
  <c r="J934" i="65"/>
  <c r="R880" i="65"/>
  <c r="R865" i="65"/>
  <c r="Q871" i="65"/>
  <c r="R954" i="65"/>
  <c r="Q883" i="65"/>
  <c r="J883" i="65" s="1"/>
  <c r="J825" i="65"/>
  <c r="R831" i="65"/>
  <c r="J755" i="65"/>
  <c r="R786" i="65"/>
  <c r="Q706" i="65"/>
  <c r="S743" i="65"/>
  <c r="Q733" i="65"/>
  <c r="J724" i="65"/>
  <c r="Q710" i="65"/>
  <c r="P743" i="65"/>
  <c r="P662" i="65"/>
  <c r="J695" i="65"/>
  <c r="Q656" i="65"/>
  <c r="J656" i="65" s="1"/>
  <c r="P632" i="65"/>
  <c r="K632" i="65" s="1"/>
  <c r="R693" i="65"/>
  <c r="S535" i="65"/>
  <c r="S500" i="65"/>
  <c r="R414" i="65"/>
  <c r="P414" i="65"/>
  <c r="R1033" i="65"/>
  <c r="Q1023" i="65"/>
  <c r="P1017" i="65"/>
  <c r="S1021" i="65"/>
  <c r="Q1026" i="65"/>
  <c r="S1038" i="65"/>
  <c r="P1018" i="65"/>
  <c r="K1018" i="65" s="1"/>
  <c r="Q1021" i="65"/>
  <c r="J1021" i="65" s="1"/>
  <c r="K1008" i="65"/>
  <c r="R1017" i="65"/>
  <c r="Q1020" i="65"/>
  <c r="P983" i="65"/>
  <c r="K983" i="65" s="1"/>
  <c r="S1016" i="65"/>
  <c r="J1016" i="65" s="1"/>
  <c r="P951" i="65"/>
  <c r="K951" i="65" s="1"/>
  <c r="Q915" i="65"/>
  <c r="K931" i="65"/>
  <c r="L909" i="65"/>
  <c r="J857" i="65"/>
  <c r="Q776" i="65"/>
  <c r="R743" i="65"/>
  <c r="R715" i="65"/>
  <c r="K715" i="65" s="1"/>
  <c r="S728" i="65"/>
  <c r="J625" i="65"/>
  <c r="K732" i="65"/>
  <c r="K657" i="65"/>
  <c r="R640" i="65"/>
  <c r="J646" i="65"/>
  <c r="R621" i="65"/>
  <c r="K621" i="65" s="1"/>
  <c r="Q670" i="65"/>
  <c r="J670" i="65" s="1"/>
  <c r="R600" i="65"/>
  <c r="K608" i="65"/>
  <c r="Q586" i="65"/>
  <c r="J548" i="65"/>
  <c r="Q524" i="65"/>
  <c r="Q460" i="65"/>
  <c r="P353" i="65"/>
  <c r="S353" i="65"/>
  <c r="Q353" i="65"/>
  <c r="S437" i="65"/>
  <c r="Q437" i="65"/>
  <c r="P437" i="65"/>
  <c r="R437" i="65"/>
  <c r="P361" i="65"/>
  <c r="R361" i="65"/>
  <c r="Q361" i="65"/>
  <c r="J361" i="65" s="1"/>
  <c r="P1043" i="65"/>
  <c r="P1042" i="65"/>
  <c r="S1033" i="65"/>
  <c r="Q1042" i="65"/>
  <c r="J1042" i="65" s="1"/>
  <c r="K1002" i="65"/>
  <c r="S1036" i="65"/>
  <c r="Q1018" i="65"/>
  <c r="R997" i="65"/>
  <c r="P976" i="65"/>
  <c r="K976" i="65" s="1"/>
  <c r="Q985" i="65"/>
  <c r="R991" i="65"/>
  <c r="S972" i="65"/>
  <c r="Q983" i="65"/>
  <c r="R1014" i="65"/>
  <c r="J965" i="65"/>
  <c r="K955" i="65"/>
  <c r="P962" i="65"/>
  <c r="K962" i="65" s="1"/>
  <c r="K945" i="65"/>
  <c r="P921" i="65"/>
  <c r="P964" i="65"/>
  <c r="K964" i="65" s="1"/>
  <c r="Q897" i="65"/>
  <c r="P865" i="65"/>
  <c r="Q873" i="65"/>
  <c r="J881" i="65"/>
  <c r="Q856" i="65"/>
  <c r="S813" i="65"/>
  <c r="J813" i="65" s="1"/>
  <c r="Q810" i="65"/>
  <c r="J820" i="65"/>
  <c r="K797" i="65"/>
  <c r="S810" i="65"/>
  <c r="J810" i="65" s="1"/>
  <c r="Q782" i="65"/>
  <c r="R782" i="65"/>
  <c r="Q801" i="65"/>
  <c r="J801" i="65" s="1"/>
  <c r="Q765" i="65"/>
  <c r="Q730" i="65"/>
  <c r="K755" i="65"/>
  <c r="S694" i="65"/>
  <c r="J694" i="65" s="1"/>
  <c r="J739" i="65"/>
  <c r="S710" i="65"/>
  <c r="Q711" i="65"/>
  <c r="J711" i="65" s="1"/>
  <c r="R632" i="65"/>
  <c r="S640" i="65"/>
  <c r="J666" i="65"/>
  <c r="R656" i="65"/>
  <c r="K656" i="65" s="1"/>
  <c r="J633" i="65"/>
  <c r="S621" i="65"/>
  <c r="J621" i="65" s="1"/>
  <c r="Q631" i="65"/>
  <c r="J593" i="65"/>
  <c r="Q567" i="65"/>
  <c r="K543" i="65"/>
  <c r="K511" i="65"/>
  <c r="J521" i="65"/>
  <c r="Q499" i="65"/>
  <c r="P385" i="65"/>
  <c r="S385" i="65"/>
  <c r="K392" i="65"/>
  <c r="Q1036" i="65"/>
  <c r="J1036" i="65" s="1"/>
  <c r="K949" i="65"/>
  <c r="S979" i="65"/>
  <c r="S940" i="65"/>
  <c r="R921" i="65"/>
  <c r="J873" i="65"/>
  <c r="J869" i="65"/>
  <c r="J761" i="65"/>
  <c r="R731" i="65"/>
  <c r="K731" i="65" s="1"/>
  <c r="R648" i="65"/>
  <c r="K648" i="65" s="1"/>
  <c r="L654" i="65"/>
  <c r="J631" i="65"/>
  <c r="K631" i="65"/>
  <c r="Q662" i="65"/>
  <c r="J662" i="65" s="1"/>
  <c r="S508" i="65"/>
  <c r="J508" i="65" s="1"/>
  <c r="K530" i="65"/>
  <c r="J474" i="65"/>
  <c r="J462" i="65"/>
  <c r="P377" i="65"/>
  <c r="S377" i="65"/>
  <c r="S467" i="65"/>
  <c r="Q467" i="65"/>
  <c r="R467" i="65"/>
  <c r="K467" i="65" s="1"/>
  <c r="J375" i="65"/>
  <c r="J253" i="65"/>
  <c r="R348" i="65"/>
  <c r="K348" i="65" s="1"/>
  <c r="R308" i="65"/>
  <c r="P134" i="65"/>
  <c r="K134" i="65" s="1"/>
  <c r="S20" i="65"/>
  <c r="J20" i="65" s="1"/>
  <c r="U935" i="65"/>
  <c r="L935" i="65" s="1"/>
  <c r="M935" i="65"/>
  <c r="M953" i="65"/>
  <c r="U953" i="65"/>
  <c r="L953" i="65" s="1"/>
  <c r="M977" i="65"/>
  <c r="M805" i="65"/>
  <c r="U805" i="65"/>
  <c r="L805" i="65" s="1"/>
  <c r="U870" i="65"/>
  <c r="L870" i="65" s="1"/>
  <c r="M870" i="65"/>
  <c r="U643" i="65"/>
  <c r="L643" i="65" s="1"/>
  <c r="M643" i="65"/>
  <c r="M696" i="65"/>
  <c r="U696" i="65"/>
  <c r="L696" i="65" s="1"/>
  <c r="P562" i="65"/>
  <c r="K562" i="65" s="1"/>
  <c r="Q562" i="65"/>
  <c r="J562" i="65" s="1"/>
  <c r="P183" i="65"/>
  <c r="Q183" i="65"/>
  <c r="S183" i="65"/>
  <c r="J183" i="65" s="1"/>
  <c r="A105" i="41"/>
  <c r="AN104" i="41"/>
  <c r="M146" i="65"/>
  <c r="U146" i="65"/>
  <c r="L146" i="65" s="1"/>
  <c r="S130" i="65"/>
  <c r="J130" i="65" s="1"/>
  <c r="J145" i="41"/>
  <c r="J146" i="41" s="1"/>
  <c r="L367" i="65"/>
  <c r="S316" i="65"/>
  <c r="R266" i="65"/>
  <c r="P289" i="65"/>
  <c r="K289" i="65" s="1"/>
  <c r="K181" i="65"/>
  <c r="P249" i="65"/>
  <c r="K249" i="65" s="1"/>
  <c r="Q184" i="65"/>
  <c r="S166" i="65"/>
  <c r="J166" i="65" s="1"/>
  <c r="R139" i="65"/>
  <c r="K132" i="65"/>
  <c r="Q94" i="65"/>
  <c r="P108" i="65"/>
  <c r="K65" i="65"/>
  <c r="P140" i="65"/>
  <c r="S169" i="65"/>
  <c r="J169" i="65" s="1"/>
  <c r="L98" i="65"/>
  <c r="S78" i="65"/>
  <c r="S34" i="65"/>
  <c r="K25" i="65"/>
  <c r="S51" i="65"/>
  <c r="J51" i="65" s="1"/>
  <c r="R12" i="65"/>
  <c r="S13" i="65"/>
  <c r="J41" i="65"/>
  <c r="R43" i="65"/>
  <c r="P21" i="65"/>
  <c r="K21" i="65" s="1"/>
  <c r="P43" i="65"/>
  <c r="K43" i="65" s="1"/>
  <c r="R17" i="65"/>
  <c r="M90" i="6"/>
  <c r="O29" i="6"/>
  <c r="M44" i="6"/>
  <c r="K912" i="65"/>
  <c r="P817" i="65"/>
  <c r="K817" i="65" s="1"/>
  <c r="U903" i="65"/>
  <c r="L903" i="65" s="1"/>
  <c r="M903" i="65"/>
  <c r="U961" i="65"/>
  <c r="L961" i="65" s="1"/>
  <c r="M961" i="65"/>
  <c r="M878" i="65"/>
  <c r="U878" i="65"/>
  <c r="L878" i="65" s="1"/>
  <c r="M830" i="65"/>
  <c r="U830" i="65"/>
  <c r="L830" i="65" s="1"/>
  <c r="Q912" i="65"/>
  <c r="S924" i="65"/>
  <c r="J924" i="65" s="1"/>
  <c r="M971" i="65"/>
  <c r="U899" i="65"/>
  <c r="L899" i="65" s="1"/>
  <c r="M899" i="65"/>
  <c r="U635" i="65"/>
  <c r="L635" i="65" s="1"/>
  <c r="M635" i="65"/>
  <c r="M558" i="65"/>
  <c r="Q863" i="65"/>
  <c r="J863" i="65" s="1"/>
  <c r="U424" i="65"/>
  <c r="L424" i="65" s="1"/>
  <c r="M424" i="65"/>
  <c r="U395" i="65"/>
  <c r="L395" i="65" s="1"/>
  <c r="M395" i="65"/>
  <c r="M551" i="65"/>
  <c r="M302" i="65"/>
  <c r="U302" i="65"/>
  <c r="L302" i="65" s="1"/>
  <c r="R389" i="65"/>
  <c r="K389" i="65" s="1"/>
  <c r="U219" i="65"/>
  <c r="L219" i="65" s="1"/>
  <c r="M219" i="65"/>
  <c r="S149" i="65"/>
  <c r="J149" i="65" s="1"/>
  <c r="M101" i="65"/>
  <c r="M81" i="65"/>
  <c r="U81" i="65"/>
  <c r="L81" i="65" s="1"/>
  <c r="K400" i="65"/>
  <c r="K266" i="65"/>
  <c r="R320" i="65"/>
  <c r="K320" i="65" s="1"/>
  <c r="S139" i="65"/>
  <c r="J139" i="65" s="1"/>
  <c r="R86" i="65"/>
  <c r="K86" i="65" s="1"/>
  <c r="K17" i="65"/>
  <c r="P34" i="65"/>
  <c r="K34" i="65" s="1"/>
  <c r="Q17" i="65"/>
  <c r="S15" i="65"/>
  <c r="M37" i="6"/>
  <c r="Q30" i="6"/>
  <c r="U30" i="6" s="1"/>
  <c r="U58" i="6"/>
  <c r="M927" i="65"/>
  <c r="U927" i="65"/>
  <c r="L927" i="65" s="1"/>
  <c r="U1008" i="65"/>
  <c r="L1008" i="65" s="1"/>
  <c r="M1008" i="65"/>
  <c r="M952" i="65"/>
  <c r="U952" i="65"/>
  <c r="L952" i="65" s="1"/>
  <c r="M934" i="65"/>
  <c r="U934" i="65"/>
  <c r="L934" i="65" s="1"/>
  <c r="M970" i="65"/>
  <c r="U970" i="65"/>
  <c r="L970" i="65" s="1"/>
  <c r="M691" i="65"/>
  <c r="U691" i="65"/>
  <c r="L691" i="65" s="1"/>
  <c r="R756" i="65"/>
  <c r="K756" i="65" s="1"/>
  <c r="M680" i="65"/>
  <c r="U680" i="65"/>
  <c r="L680" i="65" s="1"/>
  <c r="Q501" i="65"/>
  <c r="U467" i="65"/>
  <c r="L467" i="65" s="1"/>
  <c r="M467" i="65"/>
  <c r="M336" i="65"/>
  <c r="M545" i="65"/>
  <c r="U545" i="65"/>
  <c r="L545" i="65" s="1"/>
  <c r="K324" i="65"/>
  <c r="M549" i="65"/>
  <c r="U549" i="65"/>
  <c r="L549" i="65" s="1"/>
  <c r="M235" i="65"/>
  <c r="S250" i="65"/>
  <c r="J250" i="65" s="1"/>
  <c r="S509" i="65"/>
  <c r="K288" i="65"/>
  <c r="S381" i="65"/>
  <c r="U344" i="65"/>
  <c r="L344" i="65" s="1"/>
  <c r="M344" i="65"/>
  <c r="S248" i="65"/>
  <c r="J386" i="65"/>
  <c r="Q417" i="65"/>
  <c r="R445" i="65"/>
  <c r="K445" i="65" s="1"/>
  <c r="Q406" i="65"/>
  <c r="K230" i="65"/>
  <c r="Q336" i="65"/>
  <c r="S320" i="65"/>
  <c r="L266" i="65"/>
  <c r="K207" i="65"/>
  <c r="R137" i="65"/>
  <c r="J178" i="65"/>
  <c r="Q152" i="65"/>
  <c r="P185" i="65"/>
  <c r="Q267" i="65"/>
  <c r="J267" i="65" s="1"/>
  <c r="K79" i="65"/>
  <c r="S43" i="65"/>
  <c r="J43" i="65" s="1"/>
  <c r="S127" i="65"/>
  <c r="J127" i="65" s="1"/>
  <c r="K98" i="65"/>
  <c r="Q10" i="65"/>
  <c r="R9" i="65"/>
  <c r="Q15" i="65"/>
  <c r="O92" i="6"/>
  <c r="M39" i="6"/>
  <c r="U40" i="6"/>
  <c r="M1002" i="65"/>
  <c r="U1002" i="65"/>
  <c r="L1002" i="65" s="1"/>
  <c r="M958" i="65"/>
  <c r="U958" i="65"/>
  <c r="L958" i="65" s="1"/>
  <c r="Q615" i="65"/>
  <c r="R615" i="65"/>
  <c r="K615" i="65" s="1"/>
  <c r="U559" i="65"/>
  <c r="L559" i="65" s="1"/>
  <c r="M559" i="65"/>
  <c r="M452" i="65"/>
  <c r="U452" i="65"/>
  <c r="L452" i="65" s="1"/>
  <c r="K264" i="65"/>
  <c r="M224" i="65"/>
  <c r="R509" i="65"/>
  <c r="K509" i="65" s="1"/>
  <c r="R141" i="65"/>
  <c r="U340" i="65"/>
  <c r="L340" i="65" s="1"/>
  <c r="M340" i="65"/>
  <c r="M70" i="65"/>
  <c r="AU25" i="41"/>
  <c r="I25" i="41"/>
  <c r="Q444" i="65"/>
  <c r="J444" i="65" s="1"/>
  <c r="K336" i="65"/>
  <c r="R228" i="65"/>
  <c r="K298" i="65"/>
  <c r="Q249" i="65"/>
  <c r="Q297" i="65"/>
  <c r="J297" i="65" s="1"/>
  <c r="Q224" i="65"/>
  <c r="S134" i="65"/>
  <c r="P139" i="65"/>
  <c r="R267" i="65"/>
  <c r="L125" i="65"/>
  <c r="L92" i="65"/>
  <c r="L131" i="65"/>
  <c r="J84" i="65"/>
  <c r="Q36" i="65"/>
  <c r="J36" i="65" s="1"/>
  <c r="J63" i="65"/>
  <c r="S8" i="65"/>
  <c r="M48" i="6"/>
  <c r="Q13" i="6"/>
  <c r="U955" i="65"/>
  <c r="L955" i="65" s="1"/>
  <c r="M955" i="65"/>
  <c r="U1007" i="65"/>
  <c r="L1007" i="65" s="1"/>
  <c r="M1007" i="65"/>
  <c r="M791" i="65"/>
  <c r="U791" i="65"/>
  <c r="L791" i="65" s="1"/>
  <c r="M965" i="65"/>
  <c r="U965" i="65"/>
  <c r="L965" i="65" s="1"/>
  <c r="U745" i="65"/>
  <c r="L745" i="65" s="1"/>
  <c r="M745" i="65"/>
  <c r="U768" i="65"/>
  <c r="L768" i="65" s="1"/>
  <c r="M768" i="65"/>
  <c r="R885" i="65"/>
  <c r="P612" i="65"/>
  <c r="K612" i="65" s="1"/>
  <c r="Q612" i="65"/>
  <c r="M471" i="65"/>
  <c r="U471" i="65"/>
  <c r="L471" i="65" s="1"/>
  <c r="U659" i="65"/>
  <c r="L659" i="65" s="1"/>
  <c r="M659" i="65"/>
  <c r="S529" i="65"/>
  <c r="S384" i="65"/>
  <c r="J384" i="65" s="1"/>
  <c r="S469" i="65"/>
  <c r="J469" i="65" s="1"/>
  <c r="U513" i="65"/>
  <c r="L513" i="65" s="1"/>
  <c r="M513" i="65"/>
  <c r="M170" i="65"/>
  <c r="U170" i="65"/>
  <c r="L170" i="65" s="1"/>
  <c r="U272" i="65"/>
  <c r="L272" i="65" s="1"/>
  <c r="M272" i="65"/>
  <c r="M94" i="65"/>
  <c r="U94" i="65"/>
  <c r="L94" i="65" s="1"/>
  <c r="P151" i="65"/>
  <c r="K151" i="65" s="1"/>
  <c r="Q151" i="65"/>
  <c r="J151" i="65" s="1"/>
  <c r="M51" i="65"/>
  <c r="U51" i="65"/>
  <c r="L51" i="65" s="1"/>
  <c r="M142" i="65"/>
  <c r="R183" i="65"/>
  <c r="M133" i="65"/>
  <c r="T25" i="63"/>
  <c r="P43" i="63" s="1"/>
  <c r="U25" i="63"/>
  <c r="Q43" i="63" s="1"/>
  <c r="P35" i="63"/>
  <c r="P129" i="65"/>
  <c r="J132" i="65"/>
  <c r="R20" i="65"/>
  <c r="P22" i="65"/>
  <c r="O52" i="6"/>
  <c r="U52" i="6" s="1"/>
  <c r="U1006" i="65"/>
  <c r="L1006" i="65" s="1"/>
  <c r="M1006" i="65"/>
  <c r="U784" i="65"/>
  <c r="L784" i="65" s="1"/>
  <c r="M784" i="65"/>
  <c r="M554" i="65"/>
  <c r="U554" i="65"/>
  <c r="L554" i="65" s="1"/>
  <c r="U487" i="65"/>
  <c r="L487" i="65" s="1"/>
  <c r="M487" i="65"/>
  <c r="M685" i="65"/>
  <c r="S483" i="65"/>
  <c r="Q483" i="65"/>
  <c r="U403" i="65"/>
  <c r="L403" i="65" s="1"/>
  <c r="M403" i="65"/>
  <c r="R223" i="65"/>
  <c r="K223" i="65" s="1"/>
  <c r="M79" i="65"/>
  <c r="U79" i="65"/>
  <c r="L79" i="65" s="1"/>
  <c r="M339" i="65"/>
  <c r="M122" i="65"/>
  <c r="U122" i="65"/>
  <c r="L122" i="65" s="1"/>
  <c r="J139" i="41"/>
  <c r="J291" i="65"/>
  <c r="J271" i="65"/>
  <c r="R302" i="65"/>
  <c r="Q317" i="65"/>
  <c r="J317" i="65" s="1"/>
  <c r="L169" i="65"/>
  <c r="Q134" i="65"/>
  <c r="R220" i="65"/>
  <c r="R187" i="65"/>
  <c r="K187" i="65" s="1"/>
  <c r="R222" i="65"/>
  <c r="Q195" i="65"/>
  <c r="R195" i="65"/>
  <c r="K195" i="65" s="1"/>
  <c r="Q255" i="65"/>
  <c r="J255" i="65" s="1"/>
  <c r="R140" i="65"/>
  <c r="R108" i="65"/>
  <c r="Q140" i="65"/>
  <c r="J140" i="65" s="1"/>
  <c r="Q64" i="65"/>
  <c r="J64" i="65" s="1"/>
  <c r="S18" i="65"/>
  <c r="J18" i="65" s="1"/>
  <c r="R18" i="65"/>
  <c r="Q22" i="65"/>
  <c r="J22" i="65" s="1"/>
  <c r="R22" i="65"/>
  <c r="Q63" i="6"/>
  <c r="U63" i="6" s="1"/>
  <c r="U946" i="65"/>
  <c r="L946" i="65" s="1"/>
  <c r="M946" i="65"/>
  <c r="M966" i="65"/>
  <c r="U966" i="65"/>
  <c r="L966" i="65" s="1"/>
  <c r="M989" i="65"/>
  <c r="M922" i="65"/>
  <c r="U922" i="65"/>
  <c r="L922" i="65" s="1"/>
  <c r="M997" i="65"/>
  <c r="M949" i="65"/>
  <c r="U949" i="65"/>
  <c r="L949" i="65" s="1"/>
  <c r="Q860" i="65"/>
  <c r="J860" i="65" s="1"/>
  <c r="U625" i="65"/>
  <c r="L625" i="65" s="1"/>
  <c r="M625" i="65"/>
  <c r="M715" i="65"/>
  <c r="K485" i="65"/>
  <c r="R381" i="65"/>
  <c r="Q298" i="65"/>
  <c r="S298" i="65"/>
  <c r="J298" i="65" s="1"/>
  <c r="M455" i="65"/>
  <c r="Q381" i="65"/>
  <c r="Q240" i="65"/>
  <c r="J240" i="65" s="1"/>
  <c r="P167" i="65"/>
  <c r="K167" i="65" s="1"/>
  <c r="Q167" i="65"/>
  <c r="P191" i="65"/>
  <c r="Q191" i="65"/>
  <c r="J191" i="65" s="1"/>
  <c r="U88" i="65"/>
  <c r="L88" i="65" s="1"/>
  <c r="M88" i="65"/>
  <c r="R335" i="65"/>
  <c r="K335" i="65" s="1"/>
  <c r="Q335" i="65"/>
  <c r="J335" i="65" s="1"/>
  <c r="Q141" i="65"/>
  <c r="J141" i="65" s="1"/>
  <c r="M42" i="65"/>
  <c r="U42" i="65"/>
  <c r="L42" i="65" s="1"/>
  <c r="U236" i="65"/>
  <c r="L236" i="65" s="1"/>
  <c r="M236" i="65"/>
  <c r="U104" i="65"/>
  <c r="L104" i="65" s="1"/>
  <c r="M104" i="65"/>
  <c r="L19" i="65"/>
  <c r="Q419" i="65"/>
  <c r="Q403" i="65"/>
  <c r="K339" i="65"/>
  <c r="L342" i="65"/>
  <c r="R314" i="65"/>
  <c r="P238" i="65"/>
  <c r="P302" i="65"/>
  <c r="K422" i="65"/>
  <c r="P310" i="65"/>
  <c r="P222" i="65"/>
  <c r="S187" i="65"/>
  <c r="S222" i="65"/>
  <c r="J222" i="65" s="1"/>
  <c r="Q166" i="65"/>
  <c r="Q171" i="65"/>
  <c r="Q86" i="65"/>
  <c r="Q38" i="65"/>
  <c r="J38" i="65" s="1"/>
  <c r="R185" i="65"/>
  <c r="P29" i="65"/>
  <c r="K29" i="65" s="1"/>
  <c r="S30" i="65"/>
  <c r="Q122" i="65"/>
  <c r="J122" i="65" s="1"/>
  <c r="J58" i="65"/>
  <c r="K14" i="65"/>
  <c r="R6" i="65"/>
  <c r="Q78" i="6"/>
  <c r="U940" i="65"/>
  <c r="L940" i="65" s="1"/>
  <c r="M940" i="65"/>
  <c r="U964" i="65"/>
  <c r="L964" i="65" s="1"/>
  <c r="M964" i="65"/>
  <c r="M985" i="65"/>
  <c r="M914" i="65"/>
  <c r="U914" i="65"/>
  <c r="L914" i="65" s="1"/>
  <c r="M978" i="65"/>
  <c r="M937" i="65"/>
  <c r="U937" i="65"/>
  <c r="L937" i="65" s="1"/>
  <c r="K587" i="65"/>
  <c r="M495" i="65"/>
  <c r="U495" i="65"/>
  <c r="L495" i="65" s="1"/>
  <c r="K381" i="65"/>
  <c r="S507" i="65"/>
  <c r="J507" i="65" s="1"/>
  <c r="M451" i="65"/>
  <c r="U353" i="65"/>
  <c r="L353" i="65" s="1"/>
  <c r="M353" i="65"/>
  <c r="S167" i="65"/>
  <c r="J167" i="65" s="1"/>
  <c r="R306" i="65"/>
  <c r="Q175" i="65"/>
  <c r="J175" i="65" s="1"/>
  <c r="S54" i="65"/>
  <c r="J54" i="65" s="1"/>
  <c r="R54" i="65"/>
  <c r="J27" i="53"/>
  <c r="U1040" i="65"/>
  <c r="L1040" i="65" s="1"/>
  <c r="M1040" i="65"/>
  <c r="U1039" i="65"/>
  <c r="L1039" i="65" s="1"/>
  <c r="M1039" i="65"/>
  <c r="S1017" i="65"/>
  <c r="J1017" i="65" s="1"/>
  <c r="S973" i="65"/>
  <c r="S989" i="65"/>
  <c r="Q968" i="65"/>
  <c r="U1030" i="65"/>
  <c r="L1030" i="65" s="1"/>
  <c r="M1030" i="65"/>
  <c r="K1034" i="65"/>
  <c r="R1043" i="65"/>
  <c r="Q1005" i="65"/>
  <c r="J1005" i="65" s="1"/>
  <c r="P982" i="65"/>
  <c r="K982" i="65" s="1"/>
  <c r="S986" i="65"/>
  <c r="S988" i="65"/>
  <c r="J950" i="65"/>
  <c r="Q958" i="65"/>
  <c r="J958" i="65" s="1"/>
  <c r="J915" i="65"/>
  <c r="S921" i="65"/>
  <c r="J921" i="65" s="1"/>
  <c r="P864" i="65"/>
  <c r="P842" i="65"/>
  <c r="S842" i="65"/>
  <c r="R842" i="65"/>
  <c r="U834" i="65"/>
  <c r="L834" i="65" s="1"/>
  <c r="M834" i="65"/>
  <c r="J830" i="65"/>
  <c r="J836" i="65"/>
  <c r="S798" i="65"/>
  <c r="J798" i="65" s="1"/>
  <c r="R798" i="65"/>
  <c r="K805" i="65"/>
  <c r="R828" i="65"/>
  <c r="Q774" i="65"/>
  <c r="R774" i="65"/>
  <c r="K774" i="65" s="1"/>
  <c r="U733" i="65"/>
  <c r="L733" i="65" s="1"/>
  <c r="M733" i="65"/>
  <c r="P704" i="65"/>
  <c r="R704" i="65"/>
  <c r="S794" i="65"/>
  <c r="J794" i="65" s="1"/>
  <c r="P794" i="65"/>
  <c r="S814" i="65"/>
  <c r="Q792" i="65"/>
  <c r="J901" i="65"/>
  <c r="R845" i="65"/>
  <c r="S717" i="65"/>
  <c r="J717" i="65" s="1"/>
  <c r="P717" i="65"/>
  <c r="U711" i="65"/>
  <c r="L711" i="65" s="1"/>
  <c r="M711" i="65"/>
  <c r="Q734" i="65"/>
  <c r="J734" i="65" s="1"/>
  <c r="U673" i="65"/>
  <c r="L673" i="65" s="1"/>
  <c r="M673" i="65"/>
  <c r="R707" i="65"/>
  <c r="U648" i="65"/>
  <c r="M648" i="65"/>
  <c r="Q683" i="65"/>
  <c r="J683" i="65" s="1"/>
  <c r="S752" i="65"/>
  <c r="P694" i="65"/>
  <c r="P727" i="65"/>
  <c r="U652" i="65"/>
  <c r="L652" i="65" s="1"/>
  <c r="M652" i="65"/>
  <c r="U641" i="65"/>
  <c r="L641" i="65" s="1"/>
  <c r="M641" i="65"/>
  <c r="K690" i="65"/>
  <c r="M621" i="65"/>
  <c r="U621" i="65"/>
  <c r="L621" i="65" s="1"/>
  <c r="K724" i="65"/>
  <c r="L689" i="65"/>
  <c r="J640" i="65"/>
  <c r="U620" i="65"/>
  <c r="L620" i="65" s="1"/>
  <c r="M620" i="65"/>
  <c r="M576" i="65"/>
  <c r="U576" i="65"/>
  <c r="L576" i="65" s="1"/>
  <c r="P667" i="65"/>
  <c r="K667" i="65" s="1"/>
  <c r="S726" i="65"/>
  <c r="R681" i="65"/>
  <c r="P646" i="65"/>
  <c r="K646" i="65" s="1"/>
  <c r="U702" i="65"/>
  <c r="L702" i="65" s="1"/>
  <c r="M702" i="65"/>
  <c r="M667" i="65"/>
  <c r="U667" i="65"/>
  <c r="L667" i="65" s="1"/>
  <c r="J601" i="65"/>
  <c r="K647" i="65"/>
  <c r="R594" i="65"/>
  <c r="S594" i="65"/>
  <c r="Q659" i="65"/>
  <c r="S627" i="65"/>
  <c r="R627" i="65"/>
  <c r="K627" i="65" s="1"/>
  <c r="U602" i="65"/>
  <c r="L602" i="65" s="1"/>
  <c r="M602" i="65"/>
  <c r="M585" i="65"/>
  <c r="U585" i="65"/>
  <c r="L585" i="65" s="1"/>
  <c r="J674" i="65"/>
  <c r="S540" i="65"/>
  <c r="U539" i="65"/>
  <c r="L539" i="65" s="1"/>
  <c r="M539" i="65"/>
  <c r="U514" i="65"/>
  <c r="L514" i="65" s="1"/>
  <c r="M514" i="65"/>
  <c r="R606" i="65"/>
  <c r="K606" i="65" s="1"/>
  <c r="J524" i="65"/>
  <c r="P489" i="65"/>
  <c r="S489" i="65"/>
  <c r="Q551" i="65"/>
  <c r="J551" i="65" s="1"/>
  <c r="Q543" i="65"/>
  <c r="M505" i="65"/>
  <c r="U505" i="65"/>
  <c r="L505" i="65" s="1"/>
  <c r="R492" i="65"/>
  <c r="P492" i="65"/>
  <c r="M457" i="65"/>
  <c r="U457" i="65"/>
  <c r="P534" i="65"/>
  <c r="P503" i="65"/>
  <c r="U385" i="65"/>
  <c r="L385" i="65" s="1"/>
  <c r="M385" i="65"/>
  <c r="S475" i="65"/>
  <c r="Q475" i="65"/>
  <c r="U400" i="65"/>
  <c r="L400" i="65" s="1"/>
  <c r="M400" i="65"/>
  <c r="P465" i="65"/>
  <c r="Q441" i="65"/>
  <c r="Q433" i="65"/>
  <c r="Q533" i="65"/>
  <c r="J533" i="65" s="1"/>
  <c r="U488" i="65"/>
  <c r="L488" i="65" s="1"/>
  <c r="M488" i="65"/>
  <c r="P443" i="65"/>
  <c r="Q411" i="65"/>
  <c r="J411" i="65" s="1"/>
  <c r="P340" i="65"/>
  <c r="K531" i="65"/>
  <c r="K477" i="65"/>
  <c r="R417" i="65"/>
  <c r="K417" i="65" s="1"/>
  <c r="P399" i="65"/>
  <c r="U308" i="65"/>
  <c r="L308" i="65" s="1"/>
  <c r="M308" i="65"/>
  <c r="M252" i="65"/>
  <c r="U252" i="65"/>
  <c r="L252" i="65" s="1"/>
  <c r="Q420" i="65"/>
  <c r="J420" i="65" s="1"/>
  <c r="Q404" i="65"/>
  <c r="J404" i="65" s="1"/>
  <c r="S455" i="65"/>
  <c r="J455" i="65" s="1"/>
  <c r="R432" i="65"/>
  <c r="P432" i="65"/>
  <c r="R382" i="65"/>
  <c r="K382" i="65" s="1"/>
  <c r="Q372" i="65"/>
  <c r="J372" i="65" s="1"/>
  <c r="S505" i="65"/>
  <c r="S476" i="65"/>
  <c r="U420" i="65"/>
  <c r="L420" i="65" s="1"/>
  <c r="M420" i="65"/>
  <c r="P396" i="65"/>
  <c r="R396" i="65"/>
  <c r="U357" i="65"/>
  <c r="L357" i="65" s="1"/>
  <c r="M357" i="65"/>
  <c r="P342" i="65"/>
  <c r="R342" i="65"/>
  <c r="P413" i="65"/>
  <c r="K413" i="65" s="1"/>
  <c r="S413" i="65"/>
  <c r="J413" i="65" s="1"/>
  <c r="J257" i="65"/>
  <c r="Q278" i="65"/>
  <c r="J278" i="65" s="1"/>
  <c r="M179" i="65"/>
  <c r="U179" i="65"/>
  <c r="L179" i="65" s="1"/>
  <c r="P314" i="65"/>
  <c r="K292" i="65"/>
  <c r="P286" i="65"/>
  <c r="R262" i="65"/>
  <c r="U253" i="65"/>
  <c r="L253" i="65" s="1"/>
  <c r="M253" i="65"/>
  <c r="P209" i="65"/>
  <c r="R209" i="65"/>
  <c r="P363" i="65"/>
  <c r="S334" i="65"/>
  <c r="R286" i="65"/>
  <c r="U313" i="65"/>
  <c r="M313" i="65"/>
  <c r="R297" i="65"/>
  <c r="P297" i="65"/>
  <c r="K297" i="65" s="1"/>
  <c r="M220" i="65"/>
  <c r="U220" i="65"/>
  <c r="L220" i="65" s="1"/>
  <c r="J211" i="65"/>
  <c r="Q182" i="65"/>
  <c r="P163" i="65"/>
  <c r="J148" i="65"/>
  <c r="Q227" i="65"/>
  <c r="Q159" i="65"/>
  <c r="S159" i="65"/>
  <c r="Q245" i="65"/>
  <c r="R163" i="65"/>
  <c r="S184" i="65"/>
  <c r="Q147" i="65"/>
  <c r="S136" i="65"/>
  <c r="J136" i="65" s="1"/>
  <c r="S314" i="65"/>
  <c r="J314" i="65" s="1"/>
  <c r="U270" i="65"/>
  <c r="L270" i="65" s="1"/>
  <c r="M270" i="65"/>
  <c r="P236" i="65"/>
  <c r="U110" i="65"/>
  <c r="L110" i="65" s="1"/>
  <c r="M110" i="65"/>
  <c r="K130" i="65"/>
  <c r="R204" i="65"/>
  <c r="P143" i="65"/>
  <c r="K143" i="65" s="1"/>
  <c r="S143" i="65"/>
  <c r="S105" i="65"/>
  <c r="J105" i="65" s="1"/>
  <c r="R105" i="65"/>
  <c r="K105" i="65" s="1"/>
  <c r="S147" i="65"/>
  <c r="K122" i="65"/>
  <c r="M107" i="65"/>
  <c r="U107" i="65"/>
  <c r="L107" i="65" s="1"/>
  <c r="U63" i="65"/>
  <c r="L63" i="65" s="1"/>
  <c r="M63" i="65"/>
  <c r="S205" i="65"/>
  <c r="Q131" i="65"/>
  <c r="J93" i="65"/>
  <c r="S52" i="65"/>
  <c r="P52" i="65"/>
  <c r="U111" i="65"/>
  <c r="L111" i="65" s="1"/>
  <c r="M111" i="65"/>
  <c r="R152" i="65"/>
  <c r="K152" i="65" s="1"/>
  <c r="P70" i="65"/>
  <c r="K70" i="65" s="1"/>
  <c r="S70" i="65"/>
  <c r="J70" i="65" s="1"/>
  <c r="M48" i="65"/>
  <c r="U48" i="65"/>
  <c r="L48" i="65" s="1"/>
  <c r="P36" i="65"/>
  <c r="P55" i="65"/>
  <c r="S35" i="65"/>
  <c r="P35" i="65"/>
  <c r="K35" i="65" s="1"/>
  <c r="K221" i="65"/>
  <c r="U37" i="65"/>
  <c r="L37" i="65" s="1"/>
  <c r="M37" i="65"/>
  <c r="U158" i="65"/>
  <c r="L158" i="65" s="1"/>
  <c r="M158" i="65"/>
  <c r="R115" i="65"/>
  <c r="K115" i="65" s="1"/>
  <c r="P40" i="65"/>
  <c r="R81" i="65"/>
  <c r="K81" i="65" s="1"/>
  <c r="S56" i="65"/>
  <c r="S39" i="65"/>
  <c r="S27" i="65"/>
  <c r="J27" i="65" s="1"/>
  <c r="R27" i="65"/>
  <c r="K27" i="65" s="1"/>
  <c r="U7" i="65"/>
  <c r="L7" i="65" s="1"/>
  <c r="M7" i="65"/>
  <c r="R10" i="65"/>
  <c r="K10" i="65" s="1"/>
  <c r="S44" i="65"/>
  <c r="J44" i="65" s="1"/>
  <c r="R60" i="65"/>
  <c r="R15" i="65"/>
  <c r="K15" i="65" s="1"/>
  <c r="P11" i="65"/>
  <c r="Q46" i="6"/>
  <c r="M46" i="6"/>
  <c r="M83" i="6"/>
  <c r="Q93" i="6"/>
  <c r="U93" i="6" s="1"/>
  <c r="O83" i="6"/>
  <c r="U83" i="6" s="1"/>
  <c r="Q92" i="6"/>
  <c r="S1045" i="65"/>
  <c r="Q1045" i="65"/>
  <c r="Q1019" i="65"/>
  <c r="P1019" i="65"/>
  <c r="R1000" i="65"/>
  <c r="S944" i="65"/>
  <c r="U1038" i="65"/>
  <c r="L1038" i="65" s="1"/>
  <c r="M1038" i="65"/>
  <c r="P1027" i="65"/>
  <c r="K1027" i="65" s="1"/>
  <c r="J1033" i="65"/>
  <c r="Q1032" i="65"/>
  <c r="J1032" i="65" s="1"/>
  <c r="Q1043" i="65"/>
  <c r="J1043" i="65" s="1"/>
  <c r="J1026" i="65"/>
  <c r="S1000" i="65"/>
  <c r="J1000" i="65" s="1"/>
  <c r="K997" i="65"/>
  <c r="Q1007" i="65"/>
  <c r="J1007" i="65" s="1"/>
  <c r="P988" i="65"/>
  <c r="K988" i="65" s="1"/>
  <c r="Q969" i="65"/>
  <c r="J969" i="65" s="1"/>
  <c r="K942" i="65"/>
  <c r="P925" i="65"/>
  <c r="P971" i="65"/>
  <c r="K971" i="65" s="1"/>
  <c r="K902" i="65"/>
  <c r="J908" i="65"/>
  <c r="U885" i="65"/>
  <c r="L885" i="65" s="1"/>
  <c r="M885" i="65"/>
  <c r="S902" i="65"/>
  <c r="R864" i="65"/>
  <c r="P816" i="65"/>
  <c r="S816" i="65"/>
  <c r="J816" i="65" s="1"/>
  <c r="R816" i="65"/>
  <c r="P937" i="65"/>
  <c r="R835" i="65"/>
  <c r="K835" i="65" s="1"/>
  <c r="U1045" i="65"/>
  <c r="L1045" i="65" s="1"/>
  <c r="M1045" i="65"/>
  <c r="U1037" i="65"/>
  <c r="L1037" i="65" s="1"/>
  <c r="M1037" i="65"/>
  <c r="U1029" i="65"/>
  <c r="L1029" i="65" s="1"/>
  <c r="M1029" i="65"/>
  <c r="P1041" i="65"/>
  <c r="P1033" i="65"/>
  <c r="R1042" i="65"/>
  <c r="Q1039" i="65"/>
  <c r="Q1027" i="65"/>
  <c r="R1031" i="65"/>
  <c r="P1000" i="65"/>
  <c r="P1024" i="65"/>
  <c r="R1040" i="65"/>
  <c r="R1032" i="65"/>
  <c r="R1024" i="65"/>
  <c r="L1021" i="65"/>
  <c r="S985" i="65"/>
  <c r="Q982" i="65"/>
  <c r="P985" i="65"/>
  <c r="K985" i="65" s="1"/>
  <c r="P990" i="65"/>
  <c r="K990" i="65" s="1"/>
  <c r="S962" i="65"/>
  <c r="Q988" i="65"/>
  <c r="P972" i="65"/>
  <c r="K972" i="65" s="1"/>
  <c r="J956" i="65"/>
  <c r="Q933" i="65"/>
  <c r="P978" i="65"/>
  <c r="K978" i="65" s="1"/>
  <c r="R966" i="65"/>
  <c r="K966" i="65" s="1"/>
  <c r="Q971" i="65"/>
  <c r="U904" i="65"/>
  <c r="L904" i="65" s="1"/>
  <c r="M904" i="65"/>
  <c r="U884" i="65"/>
  <c r="L884" i="65" s="1"/>
  <c r="M884" i="65"/>
  <c r="Q900" i="65"/>
  <c r="J900" i="65" s="1"/>
  <c r="U919" i="65"/>
  <c r="L919" i="65" s="1"/>
  <c r="M919" i="65"/>
  <c r="P906" i="65"/>
  <c r="Q887" i="65"/>
  <c r="P878" i="65"/>
  <c r="J886" i="65"/>
  <c r="R889" i="65"/>
  <c r="K889" i="65" s="1"/>
  <c r="R873" i="65"/>
  <c r="P845" i="65"/>
  <c r="S919" i="65"/>
  <c r="P840" i="65"/>
  <c r="S840" i="65"/>
  <c r="J840" i="65" s="1"/>
  <c r="R840" i="65"/>
  <c r="M813" i="65"/>
  <c r="U813" i="65"/>
  <c r="L813" i="65" s="1"/>
  <c r="P903" i="65"/>
  <c r="K903" i="65" s="1"/>
  <c r="S888" i="65"/>
  <c r="J888" i="65" s="1"/>
  <c r="P888" i="65"/>
  <c r="K888" i="65" s="1"/>
  <c r="K836" i="65"/>
  <c r="Q937" i="65"/>
  <c r="J937" i="65" s="1"/>
  <c r="Q859" i="65"/>
  <c r="S834" i="65"/>
  <c r="J811" i="65"/>
  <c r="P844" i="65"/>
  <c r="K844" i="65" s="1"/>
  <c r="S835" i="65"/>
  <c r="K825" i="65"/>
  <c r="Q829" i="65"/>
  <c r="R792" i="65"/>
  <c r="K792" i="65" s="1"/>
  <c r="R823" i="65"/>
  <c r="U863" i="65"/>
  <c r="L863" i="65" s="1"/>
  <c r="M863" i="65"/>
  <c r="Q834" i="65"/>
  <c r="K784" i="65"/>
  <c r="Q842" i="65"/>
  <c r="S828" i="65"/>
  <c r="J828" i="65" s="1"/>
  <c r="Q803" i="65"/>
  <c r="J803" i="65" s="1"/>
  <c r="K764" i="65"/>
  <c r="R794" i="65"/>
  <c r="S774" i="65"/>
  <c r="S782" i="65"/>
  <c r="R789" i="65"/>
  <c r="Q777" i="65"/>
  <c r="S765" i="65"/>
  <c r="R765" i="65"/>
  <c r="P757" i="65"/>
  <c r="R757" i="65"/>
  <c r="R730" i="65"/>
  <c r="K730" i="65" s="1"/>
  <c r="P901" i="65"/>
  <c r="K901" i="65" s="1"/>
  <c r="Q838" i="65"/>
  <c r="S785" i="65"/>
  <c r="J785" i="65" s="1"/>
  <c r="M747" i="65"/>
  <c r="U747" i="65"/>
  <c r="L747" i="65" s="1"/>
  <c r="U714" i="65"/>
  <c r="L714" i="65" s="1"/>
  <c r="M714" i="65"/>
  <c r="S730" i="65"/>
  <c r="S781" i="65"/>
  <c r="J781" i="65" s="1"/>
  <c r="R781" i="65"/>
  <c r="K781" i="65" s="1"/>
  <c r="K693" i="65"/>
  <c r="Q731" i="65"/>
  <c r="J731" i="65" s="1"/>
  <c r="Q715" i="65"/>
  <c r="U665" i="65"/>
  <c r="L665" i="65" s="1"/>
  <c r="M665" i="65"/>
  <c r="R727" i="65"/>
  <c r="S715" i="65"/>
  <c r="U640" i="65"/>
  <c r="L640" i="65" s="1"/>
  <c r="M640" i="65"/>
  <c r="S748" i="65"/>
  <c r="J748" i="65" s="1"/>
  <c r="S740" i="65"/>
  <c r="J740" i="65" s="1"/>
  <c r="Q726" i="65"/>
  <c r="P786" i="65"/>
  <c r="K786" i="65" s="1"/>
  <c r="J751" i="65"/>
  <c r="Q727" i="65"/>
  <c r="J727" i="65" s="1"/>
  <c r="K687" i="65"/>
  <c r="P660" i="65"/>
  <c r="U649" i="65"/>
  <c r="L649" i="65" s="1"/>
  <c r="M649" i="65"/>
  <c r="J626" i="65"/>
  <c r="S675" i="65"/>
  <c r="Q690" i="65"/>
  <c r="U609" i="65"/>
  <c r="L609" i="65" s="1"/>
  <c r="M609" i="65"/>
  <c r="P722" i="65"/>
  <c r="S648" i="65"/>
  <c r="J648" i="65" s="1"/>
  <c r="U751" i="65"/>
  <c r="L751" i="65" s="1"/>
  <c r="M751" i="65"/>
  <c r="Q667" i="65"/>
  <c r="J655" i="65"/>
  <c r="P675" i="65"/>
  <c r="K675" i="65" s="1"/>
  <c r="K666" i="65"/>
  <c r="S718" i="65"/>
  <c r="J718" i="65" s="1"/>
  <c r="J622" i="65"/>
  <c r="P628" i="65"/>
  <c r="R628" i="65"/>
  <c r="S628" i="65"/>
  <c r="J628" i="65" s="1"/>
  <c r="P595" i="65"/>
  <c r="S595" i="65"/>
  <c r="J595" i="65" s="1"/>
  <c r="R595" i="65"/>
  <c r="P663" i="65"/>
  <c r="S608" i="65"/>
  <c r="J587" i="65"/>
  <c r="L676" i="65"/>
  <c r="Q594" i="65"/>
  <c r="S651" i="65"/>
  <c r="Q627" i="65"/>
  <c r="P599" i="65"/>
  <c r="K585" i="65"/>
  <c r="R672" i="65"/>
  <c r="P640" i="65"/>
  <c r="P603" i="65"/>
  <c r="S603" i="65"/>
  <c r="J603" i="65" s="1"/>
  <c r="R603" i="65"/>
  <c r="S543" i="65"/>
  <c r="J569" i="65"/>
  <c r="K548" i="65"/>
  <c r="Q538" i="65"/>
  <c r="J538" i="65" s="1"/>
  <c r="P566" i="65"/>
  <c r="K566" i="65" s="1"/>
  <c r="R552" i="65"/>
  <c r="K552" i="65" s="1"/>
  <c r="M568" i="65"/>
  <c r="U568" i="65"/>
  <c r="L568" i="65" s="1"/>
  <c r="P522" i="65"/>
  <c r="K522" i="65" s="1"/>
  <c r="S606" i="65"/>
  <c r="R563" i="65"/>
  <c r="Q614" i="65"/>
  <c r="Q580" i="65"/>
  <c r="J580" i="65" s="1"/>
  <c r="Q476" i="65"/>
  <c r="P551" i="65"/>
  <c r="Q492" i="65"/>
  <c r="M433" i="65"/>
  <c r="U433" i="65"/>
  <c r="L433" i="65" s="1"/>
  <c r="S477" i="65"/>
  <c r="Q477" i="65"/>
  <c r="P379" i="65"/>
  <c r="K379" i="65" s="1"/>
  <c r="Q544" i="65"/>
  <c r="U369" i="65"/>
  <c r="M369" i="65"/>
  <c r="S522" i="65"/>
  <c r="P455" i="65"/>
  <c r="Q497" i="65"/>
  <c r="J497" i="65" s="1"/>
  <c r="J458" i="65"/>
  <c r="K428" i="65"/>
  <c r="P409" i="65"/>
  <c r="U355" i="65"/>
  <c r="L355" i="65" s="1"/>
  <c r="M355" i="65"/>
  <c r="Q338" i="65"/>
  <c r="J331" i="65"/>
  <c r="Q531" i="65"/>
  <c r="Q429" i="65"/>
  <c r="Q387" i="65"/>
  <c r="J387" i="65" s="1"/>
  <c r="U373" i="65"/>
  <c r="L373" i="65" s="1"/>
  <c r="M373" i="65"/>
  <c r="L358" i="65"/>
  <c r="L350" i="65"/>
  <c r="U333" i="65"/>
  <c r="L333" i="65" s="1"/>
  <c r="M333" i="65"/>
  <c r="S417" i="65"/>
  <c r="S398" i="65"/>
  <c r="J398" i="65" s="1"/>
  <c r="R387" i="65"/>
  <c r="P371" i="65"/>
  <c r="K371" i="65" s="1"/>
  <c r="R366" i="65"/>
  <c r="K366" i="65" s="1"/>
  <c r="R359" i="65"/>
  <c r="U300" i="65"/>
  <c r="L300" i="65" s="1"/>
  <c r="M300" i="65"/>
  <c r="M244" i="65"/>
  <c r="U244" i="65"/>
  <c r="L244" i="65" s="1"/>
  <c r="M483" i="65"/>
  <c r="U483" i="65"/>
  <c r="L483" i="65" s="1"/>
  <c r="R419" i="65"/>
  <c r="K419" i="65" s="1"/>
  <c r="R403" i="65"/>
  <c r="J362" i="65"/>
  <c r="R505" i="65"/>
  <c r="K505" i="65" s="1"/>
  <c r="S382" i="65"/>
  <c r="J370" i="65"/>
  <c r="Q396" i="65"/>
  <c r="M356" i="65"/>
  <c r="U356" i="65"/>
  <c r="L356" i="65" s="1"/>
  <c r="R337" i="65"/>
  <c r="R273" i="65"/>
  <c r="P273" i="65"/>
  <c r="K273" i="65" s="1"/>
  <c r="S453" i="65"/>
  <c r="S343" i="65"/>
  <c r="J343" i="65" s="1"/>
  <c r="R343" i="65"/>
  <c r="U309" i="65"/>
  <c r="L309" i="65" s="1"/>
  <c r="M309" i="65"/>
  <c r="P272" i="65"/>
  <c r="S272" i="65"/>
  <c r="Q272" i="65"/>
  <c r="U223" i="65"/>
  <c r="L223" i="65" s="1"/>
  <c r="M223" i="65"/>
  <c r="P341" i="65"/>
  <c r="K341" i="65" s="1"/>
  <c r="S305" i="65"/>
  <c r="P282" i="65"/>
  <c r="P278" i="65"/>
  <c r="S262" i="65"/>
  <c r="J262" i="65" s="1"/>
  <c r="U171" i="65"/>
  <c r="L171" i="65" s="1"/>
  <c r="M171" i="65"/>
  <c r="Q428" i="65"/>
  <c r="J428" i="65" s="1"/>
  <c r="Q313" i="65"/>
  <c r="R294" i="65"/>
  <c r="J270" i="65"/>
  <c r="U255" i="65"/>
  <c r="L255" i="65" s="1"/>
  <c r="M255" i="65"/>
  <c r="S356" i="65"/>
  <c r="S313" i="65"/>
  <c r="Q363" i="65"/>
  <c r="J327" i="65"/>
  <c r="L298" i="65"/>
  <c r="Q246" i="65"/>
  <c r="J246" i="65" s="1"/>
  <c r="S342" i="65"/>
  <c r="J342" i="65" s="1"/>
  <c r="S249" i="65"/>
  <c r="P228" i="65"/>
  <c r="S179" i="65"/>
  <c r="S131" i="65"/>
  <c r="Q424" i="65"/>
  <c r="J424" i="65" s="1"/>
  <c r="S220" i="65"/>
  <c r="J220" i="65" s="1"/>
  <c r="S203" i="65"/>
  <c r="J203" i="65" s="1"/>
  <c r="R352" i="65"/>
  <c r="R227" i="65"/>
  <c r="U196" i="65"/>
  <c r="L196" i="65" s="1"/>
  <c r="M196" i="65"/>
  <c r="U174" i="65"/>
  <c r="L174" i="65" s="1"/>
  <c r="M174" i="65"/>
  <c r="P159" i="65"/>
  <c r="P241" i="65"/>
  <c r="K241" i="65" s="1"/>
  <c r="S163" i="65"/>
  <c r="J163" i="65" s="1"/>
  <c r="M206" i="65"/>
  <c r="U206" i="65"/>
  <c r="L206" i="65" s="1"/>
  <c r="S195" i="65"/>
  <c r="P184" i="65"/>
  <c r="K184" i="65" s="1"/>
  <c r="R165" i="65"/>
  <c r="P102" i="65"/>
  <c r="Q102" i="65"/>
  <c r="J102" i="65" s="1"/>
  <c r="Q205" i="65"/>
  <c r="Q192" i="65"/>
  <c r="R171" i="65"/>
  <c r="K171" i="65" s="1"/>
  <c r="U191" i="65"/>
  <c r="L191" i="65" s="1"/>
  <c r="M191" i="65"/>
  <c r="Q190" i="65"/>
  <c r="U311" i="65"/>
  <c r="L311" i="65" s="1"/>
  <c r="M311" i="65"/>
  <c r="R120" i="65"/>
  <c r="K120" i="65" s="1"/>
  <c r="S133" i="65"/>
  <c r="J133" i="65" s="1"/>
  <c r="P133" i="65"/>
  <c r="K133" i="65" s="1"/>
  <c r="Q78" i="65"/>
  <c r="U141" i="65"/>
  <c r="L141" i="65" s="1"/>
  <c r="M141" i="65"/>
  <c r="R192" i="65"/>
  <c r="K192" i="65" s="1"/>
  <c r="R159" i="65"/>
  <c r="K109" i="65"/>
  <c r="Q52" i="65"/>
  <c r="J106" i="65"/>
  <c r="Q37" i="65"/>
  <c r="S152" i="65"/>
  <c r="Q35" i="65"/>
  <c r="J26" i="65"/>
  <c r="L221" i="65"/>
  <c r="R47" i="65"/>
  <c r="S115" i="65"/>
  <c r="S86" i="65"/>
  <c r="P61" i="65"/>
  <c r="P62" i="65"/>
  <c r="J50" i="65"/>
  <c r="Q45" i="65"/>
  <c r="U6" i="65"/>
  <c r="L6" i="65" s="1"/>
  <c r="M6" i="65"/>
  <c r="P4" i="65"/>
  <c r="K4" i="65" s="1"/>
  <c r="S10" i="65"/>
  <c r="S29" i="65"/>
  <c r="S11" i="65"/>
  <c r="J11" i="65" s="1"/>
  <c r="R44" i="65"/>
  <c r="S21" i="65"/>
  <c r="J21" i="65" s="1"/>
  <c r="R21" i="65"/>
  <c r="R45" i="65"/>
  <c r="K45" i="65" s="1"/>
  <c r="S60" i="65"/>
  <c r="J60" i="65" s="1"/>
  <c r="P18" i="65"/>
  <c r="K18" i="65" s="1"/>
  <c r="Q14" i="65"/>
  <c r="P6" i="65"/>
  <c r="S53" i="65"/>
  <c r="J53" i="65" s="1"/>
  <c r="P13" i="65"/>
  <c r="K13" i="65" s="1"/>
  <c r="R7" i="65"/>
  <c r="K7" i="65" s="1"/>
  <c r="Q53" i="6"/>
  <c r="O89" i="6"/>
  <c r="U89" i="6" s="1"/>
  <c r="O60" i="6"/>
  <c r="U60" i="6" s="1"/>
  <c r="Q57" i="6"/>
  <c r="O49" i="6"/>
  <c r="U49" i="6" s="1"/>
  <c r="O64" i="6"/>
  <c r="U64" i="6" s="1"/>
  <c r="Q59" i="6"/>
  <c r="U59" i="6" s="1"/>
  <c r="M82" i="6"/>
  <c r="Q82" i="6"/>
  <c r="U82" i="6" s="1"/>
  <c r="Q19" i="6"/>
  <c r="I27" i="53"/>
  <c r="M42" i="6"/>
  <c r="M76" i="6"/>
  <c r="S1044" i="65"/>
  <c r="R1044" i="65"/>
  <c r="Q1044" i="65"/>
  <c r="U1044" i="65"/>
  <c r="L1044" i="65" s="1"/>
  <c r="M1044" i="65"/>
  <c r="U1036" i="65"/>
  <c r="L1036" i="65" s="1"/>
  <c r="M1036" i="65"/>
  <c r="U1028" i="65"/>
  <c r="L1028" i="65" s="1"/>
  <c r="M1028" i="65"/>
  <c r="P1040" i="65"/>
  <c r="K1040" i="65" s="1"/>
  <c r="P1032" i="65"/>
  <c r="K1032" i="65" s="1"/>
  <c r="U1018" i="65"/>
  <c r="L1018" i="65" s="1"/>
  <c r="M1018" i="65"/>
  <c r="Q1037" i="65"/>
  <c r="J1039" i="65"/>
  <c r="Q1024" i="65"/>
  <c r="J1024" i="65" s="1"/>
  <c r="S1040" i="65"/>
  <c r="J1040" i="65" s="1"/>
  <c r="S975" i="65"/>
  <c r="R958" i="65"/>
  <c r="K958" i="65" s="1"/>
  <c r="S971" i="65"/>
  <c r="J971" i="65" s="1"/>
  <c r="S976" i="65"/>
  <c r="Q972" i="65"/>
  <c r="J972" i="65" s="1"/>
  <c r="J949" i="65"/>
  <c r="J931" i="65"/>
  <c r="K960" i="65"/>
  <c r="K905" i="65"/>
  <c r="Q978" i="65"/>
  <c r="S1001" i="65"/>
  <c r="J1001" i="65" s="1"/>
  <c r="R1001" i="65"/>
  <c r="P944" i="65"/>
  <c r="K944" i="65" s="1"/>
  <c r="M916" i="65"/>
  <c r="U916" i="65"/>
  <c r="L916" i="65" s="1"/>
  <c r="R910" i="65"/>
  <c r="K880" i="65"/>
  <c r="P930" i="65"/>
  <c r="P919" i="65"/>
  <c r="K919" i="65" s="1"/>
  <c r="P868" i="65"/>
  <c r="R837" i="65"/>
  <c r="K837" i="65" s="1"/>
  <c r="M837" i="65"/>
  <c r="U837" i="65"/>
  <c r="L837" i="65" s="1"/>
  <c r="P808" i="65"/>
  <c r="S808" i="65"/>
  <c r="R808" i="65"/>
  <c r="Q903" i="65"/>
  <c r="J903" i="65" s="1"/>
  <c r="K856" i="65"/>
  <c r="Q835" i="65"/>
  <c r="R875" i="65"/>
  <c r="P875" i="65"/>
  <c r="U826" i="65"/>
  <c r="L826" i="65" s="1"/>
  <c r="M826" i="65"/>
  <c r="P831" i="65"/>
  <c r="Q818" i="65"/>
  <c r="K869" i="65"/>
  <c r="K791" i="65"/>
  <c r="P822" i="65"/>
  <c r="J812" i="65"/>
  <c r="S856" i="65"/>
  <c r="J856" i="65" s="1"/>
  <c r="K834" i="65"/>
  <c r="Q845" i="65"/>
  <c r="J845" i="65" s="1"/>
  <c r="Q814" i="65"/>
  <c r="U780" i="65"/>
  <c r="L780" i="65" s="1"/>
  <c r="M780" i="65"/>
  <c r="R838" i="65"/>
  <c r="K838" i="65" s="1"/>
  <c r="Q826" i="65"/>
  <c r="J826" i="65" s="1"/>
  <c r="R810" i="65"/>
  <c r="K810" i="65" s="1"/>
  <c r="U798" i="65"/>
  <c r="L798" i="65" s="1"/>
  <c r="M798" i="65"/>
  <c r="P818" i="65"/>
  <c r="K766" i="65"/>
  <c r="K753" i="65"/>
  <c r="Q747" i="65"/>
  <c r="S793" i="65"/>
  <c r="J793" i="65" s="1"/>
  <c r="U724" i="65"/>
  <c r="L724" i="65" s="1"/>
  <c r="M724" i="65"/>
  <c r="U793" i="65"/>
  <c r="L793" i="65" s="1"/>
  <c r="M793" i="65"/>
  <c r="S789" i="65"/>
  <c r="R722" i="65"/>
  <c r="P823" i="65"/>
  <c r="K823" i="65" s="1"/>
  <c r="R785" i="65"/>
  <c r="K785" i="65" s="1"/>
  <c r="U737" i="65"/>
  <c r="L737" i="65" s="1"/>
  <c r="M737" i="65"/>
  <c r="Q725" i="65"/>
  <c r="Q701" i="65"/>
  <c r="P747" i="65"/>
  <c r="S704" i="65"/>
  <c r="S685" i="65"/>
  <c r="J685" i="65" s="1"/>
  <c r="R685" i="65"/>
  <c r="P685" i="65"/>
  <c r="U657" i="65"/>
  <c r="L657" i="65" s="1"/>
  <c r="M657" i="65"/>
  <c r="R723" i="65"/>
  <c r="R714" i="65"/>
  <c r="K714" i="65" s="1"/>
  <c r="J700" i="65"/>
  <c r="R748" i="65"/>
  <c r="K748" i="65" s="1"/>
  <c r="U693" i="65"/>
  <c r="L693" i="65" s="1"/>
  <c r="M693" i="65"/>
  <c r="R747" i="65"/>
  <c r="Q722" i="65"/>
  <c r="J722" i="65" s="1"/>
  <c r="J684" i="65"/>
  <c r="S667" i="65"/>
  <c r="J667" i="65" s="1"/>
  <c r="Q660" i="65"/>
  <c r="J660" i="65" s="1"/>
  <c r="J719" i="65"/>
  <c r="S654" i="65"/>
  <c r="U601" i="65"/>
  <c r="L601" i="65" s="1"/>
  <c r="M601" i="65"/>
  <c r="U619" i="65"/>
  <c r="L619" i="65" s="1"/>
  <c r="M619" i="65"/>
  <c r="Q675" i="65"/>
  <c r="K638" i="65"/>
  <c r="Q621" i="65"/>
  <c r="R610" i="65"/>
  <c r="S610" i="65"/>
  <c r="J610" i="65" s="1"/>
  <c r="R639" i="65"/>
  <c r="K639" i="65" s="1"/>
  <c r="J613" i="65"/>
  <c r="J600" i="65"/>
  <c r="R584" i="65"/>
  <c r="K584" i="65" s="1"/>
  <c r="R671" i="65"/>
  <c r="P594" i="65"/>
  <c r="J590" i="65"/>
  <c r="S679" i="65"/>
  <c r="J679" i="65" s="1"/>
  <c r="R679" i="65"/>
  <c r="K679" i="65" s="1"/>
  <c r="J597" i="65"/>
  <c r="U584" i="65"/>
  <c r="L584" i="65" s="1"/>
  <c r="M584" i="65"/>
  <c r="U569" i="65"/>
  <c r="L569" i="65" s="1"/>
  <c r="M569" i="65"/>
  <c r="S672" i="65"/>
  <c r="J672" i="65" s="1"/>
  <c r="P611" i="65"/>
  <c r="S611" i="65"/>
  <c r="J611" i="65" s="1"/>
  <c r="R611" i="65"/>
  <c r="R617" i="65"/>
  <c r="K617" i="65" s="1"/>
  <c r="S617" i="65"/>
  <c r="Q582" i="65"/>
  <c r="Q522" i="65"/>
  <c r="R582" i="65"/>
  <c r="K582" i="65" s="1"/>
  <c r="Q563" i="65"/>
  <c r="P572" i="65"/>
  <c r="K572" i="65" s="1"/>
  <c r="S552" i="65"/>
  <c r="J552" i="65" s="1"/>
  <c r="R536" i="65"/>
  <c r="S565" i="65"/>
  <c r="J565" i="65" s="1"/>
  <c r="K545" i="65"/>
  <c r="J539" i="65"/>
  <c r="U530" i="65"/>
  <c r="M530" i="65"/>
  <c r="J585" i="65"/>
  <c r="R560" i="65"/>
  <c r="S563" i="65"/>
  <c r="K614" i="65"/>
  <c r="K580" i="65"/>
  <c r="P473" i="65"/>
  <c r="S473" i="65"/>
  <c r="J470" i="65"/>
  <c r="J436" i="65"/>
  <c r="J514" i="65"/>
  <c r="J502" i="65"/>
  <c r="K487" i="65"/>
  <c r="Q532" i="65"/>
  <c r="R475" i="65"/>
  <c r="U417" i="65"/>
  <c r="L417" i="65" s="1"/>
  <c r="M417" i="65"/>
  <c r="M377" i="65"/>
  <c r="U377" i="65"/>
  <c r="L377" i="65" s="1"/>
  <c r="Q530" i="65"/>
  <c r="Q473" i="65"/>
  <c r="U393" i="65"/>
  <c r="L393" i="65" s="1"/>
  <c r="M393" i="65"/>
  <c r="U360" i="65"/>
  <c r="L360" i="65" s="1"/>
  <c r="M360" i="65"/>
  <c r="P463" i="65"/>
  <c r="J452" i="65"/>
  <c r="S492" i="65"/>
  <c r="S449" i="65"/>
  <c r="J449" i="65" s="1"/>
  <c r="P449" i="65"/>
  <c r="K449" i="65" s="1"/>
  <c r="L648" i="65"/>
  <c r="Q505" i="65"/>
  <c r="J482" i="65"/>
  <c r="Q457" i="65"/>
  <c r="K377" i="65"/>
  <c r="R500" i="65"/>
  <c r="K500" i="65" s="1"/>
  <c r="Q448" i="65"/>
  <c r="R436" i="65"/>
  <c r="P436" i="65"/>
  <c r="J531" i="65"/>
  <c r="U396" i="65"/>
  <c r="L396" i="65" s="1"/>
  <c r="M396" i="65"/>
  <c r="M371" i="65"/>
  <c r="U371" i="65"/>
  <c r="L371" i="65" s="1"/>
  <c r="S350" i="65"/>
  <c r="J350" i="65" s="1"/>
  <c r="R350" i="65"/>
  <c r="P350" i="65"/>
  <c r="U434" i="65"/>
  <c r="L434" i="65" s="1"/>
  <c r="M434" i="65"/>
  <c r="P398" i="65"/>
  <c r="K398" i="65" s="1"/>
  <c r="U386" i="65"/>
  <c r="L386" i="65" s="1"/>
  <c r="M386" i="65"/>
  <c r="R358" i="65"/>
  <c r="U293" i="65"/>
  <c r="L293" i="65" s="1"/>
  <c r="M293" i="65"/>
  <c r="U237" i="65"/>
  <c r="L237" i="65" s="1"/>
  <c r="M237" i="65"/>
  <c r="S359" i="65"/>
  <c r="P337" i="65"/>
  <c r="S431" i="65"/>
  <c r="J431" i="65" s="1"/>
  <c r="R431" i="65"/>
  <c r="K431" i="65" s="1"/>
  <c r="R365" i="65"/>
  <c r="J354" i="65"/>
  <c r="U425" i="65"/>
  <c r="L425" i="65" s="1"/>
  <c r="M425" i="65"/>
  <c r="U430" i="65"/>
  <c r="L430" i="65" s="1"/>
  <c r="M430" i="65"/>
  <c r="K416" i="65"/>
  <c r="R395" i="65"/>
  <c r="K395" i="65" s="1"/>
  <c r="R353" i="65"/>
  <c r="K353" i="65" s="1"/>
  <c r="R399" i="65"/>
  <c r="P374" i="65"/>
  <c r="R374" i="65"/>
  <c r="U238" i="65"/>
  <c r="L238" i="65" s="1"/>
  <c r="M238" i="65"/>
  <c r="J229" i="65"/>
  <c r="K253" i="65"/>
  <c r="J237" i="65"/>
  <c r="J408" i="65"/>
  <c r="Q341" i="65"/>
  <c r="J295" i="65"/>
  <c r="Q281" i="65"/>
  <c r="K165" i="65"/>
  <c r="Q320" i="65"/>
  <c r="J320" i="65" s="1"/>
  <c r="J251" i="65"/>
  <c r="R415" i="65"/>
  <c r="Q289" i="65"/>
  <c r="J260" i="65"/>
  <c r="R310" i="65"/>
  <c r="U294" i="65"/>
  <c r="L294" i="65" s="1"/>
  <c r="M294" i="65"/>
  <c r="U281" i="65"/>
  <c r="L281" i="65" s="1"/>
  <c r="M281" i="65"/>
  <c r="P246" i="65"/>
  <c r="P294" i="65"/>
  <c r="U279" i="65"/>
  <c r="L279" i="65" s="1"/>
  <c r="M279" i="65"/>
  <c r="R246" i="65"/>
  <c r="U317" i="65"/>
  <c r="L317" i="65" s="1"/>
  <c r="M317" i="65"/>
  <c r="S209" i="65"/>
  <c r="J209" i="65" s="1"/>
  <c r="R155" i="65"/>
  <c r="K155" i="65" s="1"/>
  <c r="Q144" i="65"/>
  <c r="L313" i="65"/>
  <c r="J261" i="65"/>
  <c r="S200" i="65"/>
  <c r="S352" i="65"/>
  <c r="J352" i="65" s="1"/>
  <c r="R225" i="65"/>
  <c r="K225" i="65" s="1"/>
  <c r="U150" i="65"/>
  <c r="L150" i="65" s="1"/>
  <c r="M150" i="65"/>
  <c r="S282" i="65"/>
  <c r="J282" i="65" s="1"/>
  <c r="S358" i="65"/>
  <c r="P257" i="65"/>
  <c r="R257" i="65"/>
  <c r="S190" i="65"/>
  <c r="J190" i="65" s="1"/>
  <c r="J290" i="65"/>
  <c r="S182" i="65"/>
  <c r="K100" i="65"/>
  <c r="P305" i="65"/>
  <c r="K267" i="65"/>
  <c r="S171" i="65"/>
  <c r="J171" i="65" s="1"/>
  <c r="R80" i="65"/>
  <c r="P186" i="65"/>
  <c r="K186" i="65" s="1"/>
  <c r="P153" i="65"/>
  <c r="K153" i="65" s="1"/>
  <c r="K140" i="65"/>
  <c r="U124" i="65"/>
  <c r="L124" i="65" s="1"/>
  <c r="M124" i="65"/>
  <c r="U108" i="65"/>
  <c r="L108" i="65" s="1"/>
  <c r="M108" i="65"/>
  <c r="S192" i="65"/>
  <c r="M120" i="65"/>
  <c r="U120" i="65"/>
  <c r="L120" i="65" s="1"/>
  <c r="L97" i="65"/>
  <c r="S126" i="65"/>
  <c r="J126" i="65" s="1"/>
  <c r="P51" i="65"/>
  <c r="U182" i="65"/>
  <c r="L182" i="65" s="1"/>
  <c r="M182" i="65"/>
  <c r="K64" i="65"/>
  <c r="J37" i="65"/>
  <c r="R145" i="65"/>
  <c r="K145" i="65" s="1"/>
  <c r="L116" i="65"/>
  <c r="J87" i="65"/>
  <c r="M34" i="65"/>
  <c r="U34" i="65"/>
  <c r="L34" i="65" s="1"/>
  <c r="Q98" i="65"/>
  <c r="S72" i="65"/>
  <c r="R51" i="65"/>
  <c r="J34" i="65"/>
  <c r="P214" i="65"/>
  <c r="R94" i="65"/>
  <c r="K94" i="65" s="1"/>
  <c r="K193" i="65"/>
  <c r="S62" i="65"/>
  <c r="J62" i="65" s="1"/>
  <c r="P80" i="65"/>
  <c r="R68" i="65"/>
  <c r="U36" i="65"/>
  <c r="L36" i="65" s="1"/>
  <c r="M36" i="65"/>
  <c r="M16" i="65"/>
  <c r="U16" i="65"/>
  <c r="L16" i="65" s="1"/>
  <c r="S91" i="65"/>
  <c r="J91" i="65" s="1"/>
  <c r="L45" i="65"/>
  <c r="S24" i="65"/>
  <c r="J24" i="65" s="1"/>
  <c r="U3" i="65"/>
  <c r="L3" i="65" s="1"/>
  <c r="M3" i="65"/>
  <c r="Q4" i="65"/>
  <c r="K9" i="65"/>
  <c r="R36" i="65"/>
  <c r="Q6" i="65"/>
  <c r="J6" i="65" s="1"/>
  <c r="S45" i="65"/>
  <c r="S7" i="65"/>
  <c r="J7" i="65" s="1"/>
  <c r="Q90" i="6"/>
  <c r="U90" i="6" s="1"/>
  <c r="U44" i="6"/>
  <c r="M69" i="6"/>
  <c r="M89" i="6"/>
  <c r="U17" i="6"/>
  <c r="Q9" i="6"/>
  <c r="R19" i="6" s="1"/>
  <c r="M32" i="6"/>
  <c r="U20" i="6"/>
  <c r="U86" i="6"/>
  <c r="U8" i="6"/>
  <c r="U1031" i="65"/>
  <c r="L1031" i="65" s="1"/>
  <c r="M1031" i="65"/>
  <c r="K1021" i="65"/>
  <c r="P1007" i="65"/>
  <c r="P996" i="65"/>
  <c r="P913" i="65"/>
  <c r="R913" i="65"/>
  <c r="U1043" i="65"/>
  <c r="L1043" i="65" s="1"/>
  <c r="M1043" i="65"/>
  <c r="K1031" i="65"/>
  <c r="K1025" i="65"/>
  <c r="R1029" i="65"/>
  <c r="K1029" i="65" s="1"/>
  <c r="K998" i="65"/>
  <c r="R1007" i="65"/>
  <c r="P974" i="65"/>
  <c r="K974" i="65" s="1"/>
  <c r="R996" i="65"/>
  <c r="Q925" i="65"/>
  <c r="J925" i="65" s="1"/>
  <c r="K921" i="65"/>
  <c r="K932" i="65"/>
  <c r="R963" i="65"/>
  <c r="K963" i="65" s="1"/>
  <c r="Q944" i="65"/>
  <c r="J916" i="65"/>
  <c r="U901" i="65"/>
  <c r="L901" i="65" s="1"/>
  <c r="M901" i="65"/>
  <c r="U876" i="65"/>
  <c r="L876" i="65" s="1"/>
  <c r="M876" i="65"/>
  <c r="K914" i="65"/>
  <c r="S897" i="65"/>
  <c r="U872" i="65"/>
  <c r="L872" i="65" s="1"/>
  <c r="M872" i="65"/>
  <c r="P832" i="65"/>
  <c r="S832" i="65"/>
  <c r="R832" i="65"/>
  <c r="U804" i="65"/>
  <c r="L804" i="65" s="1"/>
  <c r="M804" i="65"/>
  <c r="R868" i="65"/>
  <c r="J818" i="65"/>
  <c r="P798" i="65"/>
  <c r="K798" i="65" s="1"/>
  <c r="Q821" i="65"/>
  <c r="K841" i="65"/>
  <c r="R821" i="65"/>
  <c r="K821" i="65" s="1"/>
  <c r="R802" i="65"/>
  <c r="K802" i="65" s="1"/>
  <c r="P815" i="65"/>
  <c r="K811" i="65"/>
  <c r="K776" i="65"/>
  <c r="S838" i="65"/>
  <c r="K826" i="65"/>
  <c r="J747" i="65"/>
  <c r="S792" i="65"/>
  <c r="U756" i="65"/>
  <c r="L756" i="65" s="1"/>
  <c r="M756" i="65"/>
  <c r="J804" i="65"/>
  <c r="U754" i="65"/>
  <c r="L754" i="65" s="1"/>
  <c r="M754" i="65"/>
  <c r="S777" i="65"/>
  <c r="S709" i="65"/>
  <c r="J709" i="65" s="1"/>
  <c r="P709" i="65"/>
  <c r="Q709" i="65"/>
  <c r="R734" i="65"/>
  <c r="S723" i="65"/>
  <c r="S714" i="65"/>
  <c r="Q681" i="65"/>
  <c r="J681" i="65" s="1"/>
  <c r="U785" i="65"/>
  <c r="L785" i="65" s="1"/>
  <c r="M785" i="65"/>
  <c r="J713" i="65"/>
  <c r="P681" i="65"/>
  <c r="U777" i="65"/>
  <c r="L777" i="65" s="1"/>
  <c r="M777" i="65"/>
  <c r="Q712" i="65"/>
  <c r="J712" i="65" s="1"/>
  <c r="K664" i="65"/>
  <c r="J659" i="65"/>
  <c r="S637" i="65"/>
  <c r="J637" i="65" s="1"/>
  <c r="R637" i="65"/>
  <c r="M592" i="65"/>
  <c r="U592" i="65"/>
  <c r="L592" i="65" s="1"/>
  <c r="M618" i="65"/>
  <c r="U618" i="65"/>
  <c r="L618" i="65" s="1"/>
  <c r="R694" i="65"/>
  <c r="R696" i="65"/>
  <c r="P696" i="65"/>
  <c r="J665" i="65"/>
  <c r="R717" i="65"/>
  <c r="J639" i="65"/>
  <c r="M593" i="65"/>
  <c r="U593" i="65"/>
  <c r="L593" i="65" s="1"/>
  <c r="S584" i="65"/>
  <c r="J584" i="65" s="1"/>
  <c r="P573" i="65"/>
  <c r="S671" i="65"/>
  <c r="J671" i="65" s="1"/>
  <c r="K622" i="65"/>
  <c r="K591" i="65"/>
  <c r="K676" i="65"/>
  <c r="K625" i="65"/>
  <c r="P671" i="65"/>
  <c r="U633" i="65"/>
  <c r="L633" i="65" s="1"/>
  <c r="M633" i="65"/>
  <c r="U563" i="65"/>
  <c r="L563" i="65" s="1"/>
  <c r="M563" i="65"/>
  <c r="S582" i="65"/>
  <c r="K563" i="65"/>
  <c r="K524" i="65"/>
  <c r="M586" i="65"/>
  <c r="U586" i="65"/>
  <c r="L586" i="65" s="1"/>
  <c r="L572" i="65"/>
  <c r="K475" i="65"/>
  <c r="P560" i="65"/>
  <c r="S560" i="65"/>
  <c r="J560" i="65" s="1"/>
  <c r="P610" i="65"/>
  <c r="K610" i="65" s="1"/>
  <c r="K575" i="65"/>
  <c r="U497" i="65"/>
  <c r="L497" i="65" s="1"/>
  <c r="M497" i="65"/>
  <c r="R484" i="65"/>
  <c r="P484" i="65"/>
  <c r="R465" i="65"/>
  <c r="M448" i="65"/>
  <c r="U448" i="65"/>
  <c r="L448" i="65" s="1"/>
  <c r="U410" i="65"/>
  <c r="L410" i="65" s="1"/>
  <c r="M410" i="65"/>
  <c r="U370" i="65"/>
  <c r="L370" i="65" s="1"/>
  <c r="M370" i="65"/>
  <c r="L530" i="65"/>
  <c r="J456" i="65"/>
  <c r="U392" i="65"/>
  <c r="L392" i="65" s="1"/>
  <c r="M392" i="65"/>
  <c r="L463" i="65"/>
  <c r="K451" i="65"/>
  <c r="K507" i="65"/>
  <c r="L523" i="65"/>
  <c r="U501" i="65"/>
  <c r="L501" i="65" s="1"/>
  <c r="M501" i="65"/>
  <c r="J454" i="65"/>
  <c r="K351" i="65"/>
  <c r="S426" i="65"/>
  <c r="J426" i="65" s="1"/>
  <c r="R426" i="65"/>
  <c r="R411" i="65"/>
  <c r="P393" i="65"/>
  <c r="K384" i="65"/>
  <c r="S357" i="65"/>
  <c r="Q357" i="65"/>
  <c r="K344" i="65"/>
  <c r="P508" i="65"/>
  <c r="K508" i="65" s="1"/>
  <c r="J396" i="65"/>
  <c r="Q369" i="65"/>
  <c r="M284" i="65"/>
  <c r="U284" i="65"/>
  <c r="L284" i="65" s="1"/>
  <c r="U229" i="65"/>
  <c r="L229" i="65" s="1"/>
  <c r="M229" i="65"/>
  <c r="S481" i="65"/>
  <c r="R369" i="65"/>
  <c r="K369" i="65" s="1"/>
  <c r="M387" i="65"/>
  <c r="U387" i="65"/>
  <c r="L387" i="65" s="1"/>
  <c r="P468" i="65"/>
  <c r="K468" i="65" s="1"/>
  <c r="P387" i="65"/>
  <c r="U378" i="65"/>
  <c r="L378" i="65" s="1"/>
  <c r="M378" i="65"/>
  <c r="J368" i="65"/>
  <c r="S429" i="65"/>
  <c r="J429" i="65" s="1"/>
  <c r="R393" i="65"/>
  <c r="S321" i="65"/>
  <c r="J321" i="65" s="1"/>
  <c r="S399" i="65"/>
  <c r="J399" i="65" s="1"/>
  <c r="S371" i="65"/>
  <c r="U285" i="65"/>
  <c r="L285" i="65" s="1"/>
  <c r="M285" i="65"/>
  <c r="S266" i="65"/>
  <c r="Q266" i="65"/>
  <c r="J341" i="65"/>
  <c r="U164" i="65"/>
  <c r="L164" i="65" s="1"/>
  <c r="M164" i="65"/>
  <c r="P284" i="65"/>
  <c r="Q284" i="65"/>
  <c r="S415" i="65"/>
  <c r="J415" i="65" s="1"/>
  <c r="P345" i="65"/>
  <c r="U402" i="65"/>
  <c r="L402" i="65" s="1"/>
  <c r="M402" i="65"/>
  <c r="J259" i="65"/>
  <c r="U274" i="65"/>
  <c r="L274" i="65" s="1"/>
  <c r="M274" i="65"/>
  <c r="S227" i="65"/>
  <c r="J227" i="65" s="1"/>
  <c r="S155" i="65"/>
  <c r="R136" i="65"/>
  <c r="P136" i="65"/>
  <c r="P349" i="65"/>
  <c r="R200" i="65"/>
  <c r="K200" i="65" s="1"/>
  <c r="M189" i="65"/>
  <c r="U189" i="65"/>
  <c r="L189" i="65" s="1"/>
  <c r="S144" i="65"/>
  <c r="J144" i="65" s="1"/>
  <c r="S254" i="65"/>
  <c r="J254" i="65" s="1"/>
  <c r="S225" i="65"/>
  <c r="J225" i="65" s="1"/>
  <c r="K211" i="65"/>
  <c r="Q129" i="65"/>
  <c r="J129" i="65" s="1"/>
  <c r="R129" i="65"/>
  <c r="R282" i="65"/>
  <c r="S338" i="65"/>
  <c r="J338" i="65" s="1"/>
  <c r="J312" i="65"/>
  <c r="P204" i="65"/>
  <c r="U180" i="65"/>
  <c r="L180" i="65" s="1"/>
  <c r="M180" i="65"/>
  <c r="R203" i="65"/>
  <c r="P203" i="65"/>
  <c r="Q186" i="65"/>
  <c r="J186" i="65" s="1"/>
  <c r="Q179" i="65"/>
  <c r="Q155" i="65"/>
  <c r="P128" i="65"/>
  <c r="R128" i="65"/>
  <c r="M86" i="65"/>
  <c r="U86" i="65"/>
  <c r="L86" i="65" s="1"/>
  <c r="U135" i="65"/>
  <c r="L135" i="65" s="1"/>
  <c r="M135" i="65"/>
  <c r="J124" i="65"/>
  <c r="U132" i="65"/>
  <c r="L132" i="65" s="1"/>
  <c r="M132" i="65"/>
  <c r="K111" i="65"/>
  <c r="J156" i="65"/>
  <c r="S59" i="65"/>
  <c r="J59" i="65" s="1"/>
  <c r="P59" i="65"/>
  <c r="R59" i="65"/>
  <c r="J410" i="65"/>
  <c r="P176" i="65"/>
  <c r="P69" i="65"/>
  <c r="R69" i="65"/>
  <c r="S145" i="65"/>
  <c r="J145" i="65" s="1"/>
  <c r="P116" i="65"/>
  <c r="Q29" i="65"/>
  <c r="Q12" i="65"/>
  <c r="J12" i="65" s="1"/>
  <c r="R72" i="65"/>
  <c r="K72" i="65" s="1"/>
  <c r="K50" i="65"/>
  <c r="S94" i="65"/>
  <c r="L193" i="65"/>
  <c r="R142" i="65"/>
  <c r="S68" i="65"/>
  <c r="J68" i="65" s="1"/>
  <c r="L61" i="65"/>
  <c r="S33" i="65"/>
  <c r="J33" i="65" s="1"/>
  <c r="R33" i="65"/>
  <c r="K33" i="65" s="1"/>
  <c r="K16" i="65"/>
  <c r="R91" i="65"/>
  <c r="K91" i="65" s="1"/>
  <c r="K49" i="65"/>
  <c r="U23" i="65"/>
  <c r="M23" i="65"/>
  <c r="U2" i="65"/>
  <c r="L2" i="65" s="1"/>
  <c r="M2" i="65"/>
  <c r="J13" i="65"/>
  <c r="J4" i="65"/>
  <c r="J25" i="65"/>
  <c r="R39" i="65"/>
  <c r="K39" i="65" s="1"/>
  <c r="J17" i="65"/>
  <c r="R37" i="65"/>
  <c r="K37" i="65" s="1"/>
  <c r="O26" i="6"/>
  <c r="U26" i="6" s="1"/>
  <c r="U48" i="6"/>
  <c r="Q80" i="6"/>
  <c r="M93" i="6"/>
  <c r="U43" i="6"/>
  <c r="Q34" i="6"/>
  <c r="M34" i="6"/>
  <c r="O34" i="6"/>
  <c r="Q75" i="6"/>
  <c r="M79" i="6"/>
  <c r="O79" i="6"/>
  <c r="U28" i="6"/>
  <c r="U11" i="6"/>
  <c r="M63" i="6"/>
  <c r="O53" i="6"/>
  <c r="U53" i="6" s="1"/>
  <c r="K1044" i="65"/>
  <c r="J1027" i="65"/>
  <c r="Q994" i="65"/>
  <c r="P994" i="65"/>
  <c r="S991" i="65"/>
  <c r="J991" i="65" s="1"/>
  <c r="K1028" i="65"/>
  <c r="S996" i="65"/>
  <c r="J996" i="65" s="1"/>
  <c r="J1009" i="65"/>
  <c r="U1034" i="65"/>
  <c r="L1034" i="65" s="1"/>
  <c r="M1034" i="65"/>
  <c r="S1037" i="65"/>
  <c r="Q1028" i="65"/>
  <c r="J1038" i="65"/>
  <c r="J1012" i="65"/>
  <c r="Q974" i="65"/>
  <c r="R994" i="65"/>
  <c r="R967" i="65"/>
  <c r="P967" i="65"/>
  <c r="Q975" i="65"/>
  <c r="K927" i="65"/>
  <c r="J957" i="65"/>
  <c r="K915" i="65"/>
  <c r="K939" i="65"/>
  <c r="Q920" i="65"/>
  <c r="J920" i="65" s="1"/>
  <c r="P920" i="65"/>
  <c r="P986" i="65"/>
  <c r="K986" i="65" s="1"/>
  <c r="Q963" i="65"/>
  <c r="S963" i="65"/>
  <c r="J963" i="65" s="1"/>
  <c r="K910" i="65"/>
  <c r="U912" i="65"/>
  <c r="L912" i="65" s="1"/>
  <c r="M912" i="65"/>
  <c r="P872" i="65"/>
  <c r="K872" i="65" s="1"/>
  <c r="S872" i="65"/>
  <c r="R907" i="65"/>
  <c r="U898" i="65"/>
  <c r="L898" i="65" s="1"/>
  <c r="M898" i="65"/>
  <c r="Q913" i="65"/>
  <c r="J913" i="65" s="1"/>
  <c r="R897" i="65"/>
  <c r="K897" i="65" s="1"/>
  <c r="L865" i="65"/>
  <c r="J896" i="65"/>
  <c r="R878" i="65"/>
  <c r="Q870" i="65"/>
  <c r="J870" i="65" s="1"/>
  <c r="M859" i="65"/>
  <c r="U859" i="65"/>
  <c r="L859" i="65" s="1"/>
  <c r="S905" i="65"/>
  <c r="R870" i="65"/>
  <c r="K858" i="65"/>
  <c r="U829" i="65"/>
  <c r="L829" i="65" s="1"/>
  <c r="M829" i="65"/>
  <c r="P800" i="65"/>
  <c r="R800" i="65"/>
  <c r="S868" i="65"/>
  <c r="J868" i="65" s="1"/>
  <c r="P828" i="65"/>
  <c r="M896" i="65"/>
  <c r="U896" i="65"/>
  <c r="L896" i="65" s="1"/>
  <c r="U817" i="65"/>
  <c r="L817" i="65" s="1"/>
  <c r="M817" i="65"/>
  <c r="S821" i="65"/>
  <c r="U839" i="65"/>
  <c r="L839" i="65" s="1"/>
  <c r="M839" i="65"/>
  <c r="Q831" i="65"/>
  <c r="J831" i="65" s="1"/>
  <c r="P814" i="65"/>
  <c r="K814" i="65" s="1"/>
  <c r="M790" i="65"/>
  <c r="U790" i="65"/>
  <c r="L790" i="65" s="1"/>
  <c r="P839" i="65"/>
  <c r="U773" i="65"/>
  <c r="L773" i="65" s="1"/>
  <c r="M773" i="65"/>
  <c r="Q837" i="65"/>
  <c r="Q808" i="65"/>
  <c r="Q752" i="65"/>
  <c r="Q832" i="65"/>
  <c r="J791" i="65"/>
  <c r="U786" i="65"/>
  <c r="L786" i="65" s="1"/>
  <c r="M786" i="65"/>
  <c r="M755" i="65"/>
  <c r="U755" i="65"/>
  <c r="L755" i="65" s="1"/>
  <c r="P720" i="65"/>
  <c r="R720" i="65"/>
  <c r="Q822" i="65"/>
  <c r="J822" i="65" s="1"/>
  <c r="K789" i="65"/>
  <c r="U879" i="65"/>
  <c r="L879" i="65" s="1"/>
  <c r="M879" i="65"/>
  <c r="R803" i="65"/>
  <c r="K765" i="65"/>
  <c r="S733" i="65"/>
  <c r="P733" i="65"/>
  <c r="K733" i="65" s="1"/>
  <c r="U706" i="65"/>
  <c r="L706" i="65" s="1"/>
  <c r="M706" i="65"/>
  <c r="U735" i="65"/>
  <c r="L735" i="65" s="1"/>
  <c r="M735" i="65"/>
  <c r="P726" i="65"/>
  <c r="K726" i="65" s="1"/>
  <c r="Q704" i="65"/>
  <c r="P691" i="65"/>
  <c r="K691" i="65" s="1"/>
  <c r="U700" i="65"/>
  <c r="L700" i="65" s="1"/>
  <c r="M700" i="65"/>
  <c r="K721" i="65"/>
  <c r="L677" i="65"/>
  <c r="Q768" i="65"/>
  <c r="Q703" i="65"/>
  <c r="J703" i="65" s="1"/>
  <c r="Q664" i="65"/>
  <c r="R659" i="65"/>
  <c r="K659" i="65" s="1"/>
  <c r="S645" i="65"/>
  <c r="R645" i="65"/>
  <c r="K645" i="65" s="1"/>
  <c r="S635" i="65"/>
  <c r="R635" i="65"/>
  <c r="K635" i="65" s="1"/>
  <c r="R683" i="65"/>
  <c r="U608" i="65"/>
  <c r="M608" i="65"/>
  <c r="R660" i="65"/>
  <c r="Q696" i="65"/>
  <c r="J696" i="65" s="1"/>
  <c r="R654" i="65"/>
  <c r="K654" i="65" s="1"/>
  <c r="Q654" i="65"/>
  <c r="R709" i="65"/>
  <c r="Q608" i="65"/>
  <c r="L670" i="65"/>
  <c r="U581" i="65"/>
  <c r="L581" i="65" s="1"/>
  <c r="M581" i="65"/>
  <c r="R662" i="65"/>
  <c r="S589" i="65"/>
  <c r="R551" i="65"/>
  <c r="P536" i="65"/>
  <c r="M519" i="65"/>
  <c r="U519" i="65"/>
  <c r="L519" i="65" s="1"/>
  <c r="K556" i="65"/>
  <c r="P538" i="65"/>
  <c r="K538" i="65" s="1"/>
  <c r="M526" i="65"/>
  <c r="U526" i="65"/>
  <c r="L526" i="65" s="1"/>
  <c r="Q465" i="65"/>
  <c r="J465" i="65" s="1"/>
  <c r="Q547" i="65"/>
  <c r="J547" i="65" s="1"/>
  <c r="S526" i="65"/>
  <c r="Q484" i="65"/>
  <c r="U450" i="65"/>
  <c r="L450" i="65" s="1"/>
  <c r="M450" i="65"/>
  <c r="P565" i="65"/>
  <c r="K565" i="65" s="1"/>
  <c r="R532" i="65"/>
  <c r="K532" i="65" s="1"/>
  <c r="S532" i="65"/>
  <c r="M361" i="65"/>
  <c r="U361" i="65"/>
  <c r="Q425" i="65"/>
  <c r="P425" i="65"/>
  <c r="J490" i="65"/>
  <c r="R473" i="65"/>
  <c r="S427" i="65"/>
  <c r="R427" i="65"/>
  <c r="R534" i="65"/>
  <c r="S523" i="65"/>
  <c r="Q523" i="65"/>
  <c r="L510" i="65"/>
  <c r="U477" i="65"/>
  <c r="L477" i="65" s="1"/>
  <c r="M477" i="65"/>
  <c r="P453" i="65"/>
  <c r="K453" i="65" s="1"/>
  <c r="Q453" i="65"/>
  <c r="Q468" i="65"/>
  <c r="R425" i="65"/>
  <c r="M364" i="65"/>
  <c r="U364" i="65"/>
  <c r="L364" i="65" s="1"/>
  <c r="P357" i="65"/>
  <c r="P415" i="65"/>
  <c r="R401" i="65"/>
  <c r="K401" i="65" s="1"/>
  <c r="P356" i="65"/>
  <c r="K356" i="65" s="1"/>
  <c r="U276" i="65"/>
  <c r="L276" i="65" s="1"/>
  <c r="M276" i="65"/>
  <c r="M411" i="65"/>
  <c r="U411" i="65"/>
  <c r="L411" i="65" s="1"/>
  <c r="S369" i="65"/>
  <c r="R340" i="65"/>
  <c r="L335" i="65"/>
  <c r="K527" i="65"/>
  <c r="R409" i="65"/>
  <c r="U362" i="65"/>
  <c r="L362" i="65" s="1"/>
  <c r="M362" i="65"/>
  <c r="R429" i="65"/>
  <c r="K429" i="65" s="1"/>
  <c r="P412" i="65"/>
  <c r="R412" i="65"/>
  <c r="U404" i="65"/>
  <c r="L404" i="65" s="1"/>
  <c r="M404" i="65"/>
  <c r="S393" i="65"/>
  <c r="J393" i="65" s="1"/>
  <c r="Q371" i="65"/>
  <c r="J351" i="65"/>
  <c r="P343" i="65"/>
  <c r="R390" i="65"/>
  <c r="K390" i="65" s="1"/>
  <c r="P352" i="65"/>
  <c r="U247" i="65"/>
  <c r="L247" i="65" s="1"/>
  <c r="M247" i="65"/>
  <c r="P232" i="65"/>
  <c r="K232" i="65" s="1"/>
  <c r="S232" i="65"/>
  <c r="Q232" i="65"/>
  <c r="R463" i="65"/>
  <c r="J407" i="65"/>
  <c r="R281" i="65"/>
  <c r="K281" i="65" s="1"/>
  <c r="J247" i="65"/>
  <c r="Q196" i="65"/>
  <c r="M155" i="65"/>
  <c r="U155" i="65"/>
  <c r="L155" i="65" s="1"/>
  <c r="P388" i="65"/>
  <c r="R388" i="65"/>
  <c r="P242" i="65"/>
  <c r="R236" i="65"/>
  <c r="S217" i="65"/>
  <c r="R217" i="65"/>
  <c r="K217" i="65" s="1"/>
  <c r="R345" i="65"/>
  <c r="R513" i="65"/>
  <c r="J293" i="65"/>
  <c r="S273" i="65"/>
  <c r="J273" i="65" s="1"/>
  <c r="U262" i="65"/>
  <c r="L262" i="65" s="1"/>
  <c r="M262" i="65"/>
  <c r="U241" i="65"/>
  <c r="L241" i="65" s="1"/>
  <c r="M241" i="65"/>
  <c r="K179" i="65"/>
  <c r="P254" i="65"/>
  <c r="R144" i="65"/>
  <c r="K144" i="65" s="1"/>
  <c r="Q349" i="65"/>
  <c r="J349" i="65" s="1"/>
  <c r="U301" i="65"/>
  <c r="L301" i="65" s="1"/>
  <c r="M301" i="65"/>
  <c r="J172" i="65"/>
  <c r="P220" i="65"/>
  <c r="Q115" i="65"/>
  <c r="R252" i="65"/>
  <c r="U277" i="65"/>
  <c r="L277" i="65" s="1"/>
  <c r="M277" i="65"/>
  <c r="S208" i="65"/>
  <c r="J208" i="65" s="1"/>
  <c r="P208" i="65"/>
  <c r="K208" i="65" s="1"/>
  <c r="Q142" i="65"/>
  <c r="J142" i="65" s="1"/>
  <c r="R176" i="65"/>
  <c r="M117" i="65"/>
  <c r="U117" i="65"/>
  <c r="L117" i="65" s="1"/>
  <c r="P150" i="65"/>
  <c r="K150" i="65" s="1"/>
  <c r="S174" i="65"/>
  <c r="Q150" i="65"/>
  <c r="J150" i="65" s="1"/>
  <c r="S108" i="65"/>
  <c r="J108" i="65" s="1"/>
  <c r="R284" i="65"/>
  <c r="U148" i="65"/>
  <c r="L148" i="65" s="1"/>
  <c r="M148" i="65"/>
  <c r="L137" i="65"/>
  <c r="R116" i="65"/>
  <c r="S116" i="65"/>
  <c r="J116" i="65" s="1"/>
  <c r="J101" i="65"/>
  <c r="U188" i="65"/>
  <c r="L188" i="65" s="1"/>
  <c r="M188" i="65"/>
  <c r="M126" i="65"/>
  <c r="U126" i="65"/>
  <c r="L126" i="65" s="1"/>
  <c r="R112" i="65"/>
  <c r="K112" i="65" s="1"/>
  <c r="P53" i="65"/>
  <c r="R53" i="65"/>
  <c r="R406" i="65"/>
  <c r="K406" i="65" s="1"/>
  <c r="U172" i="65"/>
  <c r="L172" i="65" s="1"/>
  <c r="M172" i="65"/>
  <c r="P142" i="65"/>
  <c r="S104" i="65"/>
  <c r="J104" i="65" s="1"/>
  <c r="R104" i="65"/>
  <c r="P104" i="65"/>
  <c r="S81" i="65"/>
  <c r="J81" i="65" s="1"/>
  <c r="J162" i="65"/>
  <c r="Q69" i="65"/>
  <c r="J69" i="65" s="1"/>
  <c r="S112" i="65"/>
  <c r="P68" i="65"/>
  <c r="M15" i="65"/>
  <c r="U15" i="65"/>
  <c r="U69" i="65"/>
  <c r="L69" i="65" s="1"/>
  <c r="M69" i="65"/>
  <c r="P166" i="65"/>
  <c r="K166" i="65" s="1"/>
  <c r="S55" i="65"/>
  <c r="J55" i="65" s="1"/>
  <c r="S61" i="65"/>
  <c r="J61" i="65" s="1"/>
  <c r="R61" i="65"/>
  <c r="U23" i="63"/>
  <c r="Q41" i="63" s="1"/>
  <c r="P33" i="63"/>
  <c r="T23" i="63"/>
  <c r="P41" i="63" s="1"/>
  <c r="S88" i="65"/>
  <c r="P88" i="65"/>
  <c r="K88" i="65" s="1"/>
  <c r="K48" i="65"/>
  <c r="U21" i="65"/>
  <c r="L21" i="65" s="1"/>
  <c r="M21" i="65"/>
  <c r="P44" i="65"/>
  <c r="K44" i="65" s="1"/>
  <c r="R38" i="65"/>
  <c r="J19" i="65"/>
  <c r="R24" i="65"/>
  <c r="K24" i="65" s="1"/>
  <c r="Q12" i="6"/>
  <c r="O9" i="6"/>
  <c r="Q69" i="6"/>
  <c r="U69" i="6" s="1"/>
  <c r="O19" i="6"/>
  <c r="O39" i="6"/>
  <c r="U39" i="6" s="1"/>
  <c r="Q94" i="6"/>
  <c r="U94" i="6" s="1"/>
  <c r="O57" i="6"/>
  <c r="U57" i="6" s="1"/>
  <c r="Q24" i="6"/>
  <c r="U24" i="6" s="1"/>
  <c r="Q1029" i="65"/>
  <c r="U1035" i="65"/>
  <c r="L1035" i="65" s="1"/>
  <c r="M1035" i="65"/>
  <c r="U1027" i="65"/>
  <c r="L1027" i="65" s="1"/>
  <c r="M1027" i="65"/>
  <c r="Q1035" i="65"/>
  <c r="R1037" i="65"/>
  <c r="K1037" i="65" s="1"/>
  <c r="R1019" i="65"/>
  <c r="P973" i="65"/>
  <c r="K973" i="65" s="1"/>
  <c r="P989" i="65"/>
  <c r="K989" i="65" s="1"/>
  <c r="P975" i="65"/>
  <c r="K975" i="65" s="1"/>
  <c r="P991" i="65"/>
  <c r="K991" i="65" s="1"/>
  <c r="R968" i="65"/>
  <c r="K968" i="65" s="1"/>
  <c r="U1042" i="65"/>
  <c r="L1042" i="65" s="1"/>
  <c r="M1042" i="65"/>
  <c r="U1026" i="65"/>
  <c r="L1026" i="65" s="1"/>
  <c r="M1026" i="65"/>
  <c r="K1030" i="65"/>
  <c r="R1045" i="65"/>
  <c r="S1029" i="65"/>
  <c r="J1029" i="65" s="1"/>
  <c r="S1019" i="65"/>
  <c r="P1045" i="65"/>
  <c r="J1022" i="65"/>
  <c r="J1030" i="65"/>
  <c r="K995" i="65"/>
  <c r="R1005" i="65"/>
  <c r="J1013" i="65"/>
  <c r="P1016" i="65"/>
  <c r="U987" i="65"/>
  <c r="L987" i="65" s="1"/>
  <c r="M987" i="65"/>
  <c r="Q973" i="65"/>
  <c r="Q989" i="65"/>
  <c r="R993" i="65"/>
  <c r="S982" i="65"/>
  <c r="J960" i="65"/>
  <c r="K948" i="65"/>
  <c r="R937" i="65"/>
  <c r="S968" i="65"/>
  <c r="J968" i="65" s="1"/>
  <c r="U1041" i="65"/>
  <c r="L1041" i="65" s="1"/>
  <c r="M1041" i="65"/>
  <c r="U1033" i="65"/>
  <c r="L1033" i="65" s="1"/>
  <c r="M1033" i="65"/>
  <c r="U1025" i="65"/>
  <c r="L1025" i="65" s="1"/>
  <c r="M1025" i="65"/>
  <c r="Q1041" i="65"/>
  <c r="J1041" i="65" s="1"/>
  <c r="U1020" i="65"/>
  <c r="L1020" i="65" s="1"/>
  <c r="M1020" i="65"/>
  <c r="R1041" i="65"/>
  <c r="K1012" i="65"/>
  <c r="J999" i="65"/>
  <c r="K1011" i="65"/>
  <c r="J1011" i="65"/>
  <c r="J1004" i="65"/>
  <c r="U975" i="65"/>
  <c r="L975" i="65" s="1"/>
  <c r="M975" i="65"/>
  <c r="S994" i="65"/>
  <c r="S978" i="65"/>
  <c r="J978" i="65" s="1"/>
  <c r="S981" i="65"/>
  <c r="J981" i="65" s="1"/>
  <c r="S984" i="65"/>
  <c r="J984" i="65" s="1"/>
  <c r="P981" i="65"/>
  <c r="K981" i="65" s="1"/>
  <c r="J946" i="65"/>
  <c r="J945" i="65"/>
  <c r="Q986" i="65"/>
  <c r="K950" i="65"/>
  <c r="L963" i="65"/>
  <c r="R922" i="65"/>
  <c r="P922" i="65"/>
  <c r="R933" i="65"/>
  <c r="K933" i="65" s="1"/>
  <c r="S929" i="65"/>
  <c r="J929" i="65" s="1"/>
  <c r="J909" i="65"/>
  <c r="U891" i="65"/>
  <c r="L891" i="65" s="1"/>
  <c r="M891" i="65"/>
  <c r="U869" i="65"/>
  <c r="L869" i="65" s="1"/>
  <c r="M869" i="65"/>
  <c r="Q902" i="65"/>
  <c r="J879" i="65"/>
  <c r="K865" i="65"/>
  <c r="Q880" i="65"/>
  <c r="J880" i="65" s="1"/>
  <c r="S878" i="65"/>
  <c r="J878" i="65" s="1"/>
  <c r="P859" i="65"/>
  <c r="K859" i="65" s="1"/>
  <c r="R900" i="65"/>
  <c r="K900" i="65" s="1"/>
  <c r="K879" i="65"/>
  <c r="P824" i="65"/>
  <c r="R824" i="65"/>
  <c r="K854" i="65"/>
  <c r="K867" i="65"/>
  <c r="K813" i="65"/>
  <c r="J846" i="65"/>
  <c r="R815" i="65"/>
  <c r="J861" i="65"/>
  <c r="R839" i="65"/>
  <c r="K799" i="65"/>
  <c r="R775" i="65"/>
  <c r="K775" i="65" s="1"/>
  <c r="S852" i="65"/>
  <c r="J852" i="65" s="1"/>
  <c r="S837" i="65"/>
  <c r="U807" i="65"/>
  <c r="L807" i="65" s="1"/>
  <c r="M807" i="65"/>
  <c r="K855" i="65"/>
  <c r="K846" i="65"/>
  <c r="U831" i="65"/>
  <c r="L831" i="65" s="1"/>
  <c r="M831" i="65"/>
  <c r="Q823" i="65"/>
  <c r="J823" i="65" s="1"/>
  <c r="K795" i="65"/>
  <c r="R768" i="65"/>
  <c r="K768" i="65" s="1"/>
  <c r="J758" i="65"/>
  <c r="K740" i="65"/>
  <c r="Q784" i="65"/>
  <c r="K782" i="65"/>
  <c r="U717" i="65"/>
  <c r="L717" i="65" s="1"/>
  <c r="M717" i="65"/>
  <c r="Q813" i="65"/>
  <c r="Q789" i="65"/>
  <c r="L713" i="65"/>
  <c r="P787" i="65"/>
  <c r="K787" i="65" s="1"/>
  <c r="S787" i="65"/>
  <c r="J787" i="65" s="1"/>
  <c r="U769" i="65"/>
  <c r="L769" i="65" s="1"/>
  <c r="M769" i="65"/>
  <c r="K745" i="65"/>
  <c r="J904" i="65"/>
  <c r="S776" i="65"/>
  <c r="U729" i="65"/>
  <c r="L729" i="65" s="1"/>
  <c r="M729" i="65"/>
  <c r="U705" i="65"/>
  <c r="L705" i="65" s="1"/>
  <c r="M705" i="65"/>
  <c r="P683" i="65"/>
  <c r="R725" i="65"/>
  <c r="K702" i="65"/>
  <c r="M690" i="65"/>
  <c r="U690" i="65"/>
  <c r="L690" i="65" s="1"/>
  <c r="P758" i="65"/>
  <c r="R758" i="65"/>
  <c r="K737" i="65"/>
  <c r="Q723" i="65"/>
  <c r="P752" i="65"/>
  <c r="K752" i="65" s="1"/>
  <c r="S720" i="65"/>
  <c r="J720" i="65" s="1"/>
  <c r="U672" i="65"/>
  <c r="L672" i="65" s="1"/>
  <c r="M672" i="65"/>
  <c r="J742" i="65"/>
  <c r="K729" i="65"/>
  <c r="R706" i="65"/>
  <c r="K706" i="65" s="1"/>
  <c r="L669" i="65"/>
  <c r="U718" i="65"/>
  <c r="L718" i="65" s="1"/>
  <c r="M718" i="65"/>
  <c r="P703" i="65"/>
  <c r="K703" i="65" s="1"/>
  <c r="Q635" i="65"/>
  <c r="J616" i="65"/>
  <c r="U668" i="65"/>
  <c r="L668" i="65" s="1"/>
  <c r="M668" i="65"/>
  <c r="K658" i="65"/>
  <c r="S716" i="65"/>
  <c r="J716" i="65" s="1"/>
  <c r="Q651" i="65"/>
  <c r="K634" i="65"/>
  <c r="U600" i="65"/>
  <c r="L600" i="65" s="1"/>
  <c r="M600" i="65"/>
  <c r="J692" i="65"/>
  <c r="P668" i="65"/>
  <c r="K668" i="65" s="1"/>
  <c r="L630" i="65"/>
  <c r="J687" i="65"/>
  <c r="J605" i="65"/>
  <c r="S586" i="65"/>
  <c r="J586" i="65" s="1"/>
  <c r="R586" i="65"/>
  <c r="K586" i="65" s="1"/>
  <c r="U610" i="65"/>
  <c r="L610" i="65" s="1"/>
  <c r="M610" i="65"/>
  <c r="P672" i="65"/>
  <c r="P629" i="65"/>
  <c r="S629" i="65"/>
  <c r="J629" i="65" s="1"/>
  <c r="R629" i="65"/>
  <c r="U577" i="65"/>
  <c r="L577" i="65" s="1"/>
  <c r="M577" i="65"/>
  <c r="Q735" i="65"/>
  <c r="J735" i="65" s="1"/>
  <c r="L608" i="65"/>
  <c r="J592" i="65"/>
  <c r="U561" i="65"/>
  <c r="L561" i="65" s="1"/>
  <c r="M561" i="65"/>
  <c r="J578" i="65"/>
  <c r="P555" i="65"/>
  <c r="K555" i="65" s="1"/>
  <c r="Q540" i="65"/>
  <c r="S607" i="65"/>
  <c r="J607" i="65" s="1"/>
  <c r="R607" i="65"/>
  <c r="K607" i="65" s="1"/>
  <c r="J571" i="65"/>
  <c r="P459" i="65"/>
  <c r="K459" i="65" s="1"/>
  <c r="K541" i="65"/>
  <c r="K525" i="65"/>
  <c r="J669" i="65"/>
  <c r="J541" i="65"/>
  <c r="Q589" i="65"/>
  <c r="M565" i="65"/>
  <c r="U565" i="65"/>
  <c r="L565" i="65" s="1"/>
  <c r="K550" i="65"/>
  <c r="K513" i="65"/>
  <c r="P497" i="65"/>
  <c r="M481" i="65"/>
  <c r="U481" i="65"/>
  <c r="L481" i="65" s="1"/>
  <c r="P461" i="65"/>
  <c r="P427" i="65"/>
  <c r="K427" i="65" s="1"/>
  <c r="L528" i="65"/>
  <c r="K515" i="65"/>
  <c r="U506" i="65"/>
  <c r="L506" i="65" s="1"/>
  <c r="M506" i="65"/>
  <c r="P457" i="65"/>
  <c r="K457" i="65" s="1"/>
  <c r="U401" i="65"/>
  <c r="L401" i="65" s="1"/>
  <c r="M401" i="65"/>
  <c r="U354" i="65"/>
  <c r="L354" i="65" s="1"/>
  <c r="M354" i="65"/>
  <c r="Q489" i="65"/>
  <c r="M465" i="65"/>
  <c r="U465" i="65"/>
  <c r="L465" i="65" s="1"/>
  <c r="U416" i="65"/>
  <c r="L416" i="65" s="1"/>
  <c r="M416" i="65"/>
  <c r="U384" i="65"/>
  <c r="L384" i="65" s="1"/>
  <c r="M384" i="65"/>
  <c r="R489" i="65"/>
  <c r="K423" i="65"/>
  <c r="Q519" i="65"/>
  <c r="J519" i="65" s="1"/>
  <c r="R503" i="65"/>
  <c r="S479" i="65"/>
  <c r="R461" i="65"/>
  <c r="R441" i="65"/>
  <c r="K441" i="65" s="1"/>
  <c r="R497" i="65"/>
  <c r="U472" i="65"/>
  <c r="L472" i="65" s="1"/>
  <c r="M472" i="65"/>
  <c r="J450" i="65"/>
  <c r="Q379" i="65"/>
  <c r="J379" i="65" s="1"/>
  <c r="P365" i="65"/>
  <c r="K365" i="65" s="1"/>
  <c r="S336" i="65"/>
  <c r="J336" i="65" s="1"/>
  <c r="Q401" i="65"/>
  <c r="P380" i="65"/>
  <c r="R380" i="65"/>
  <c r="R363" i="65"/>
  <c r="K501" i="65"/>
  <c r="J419" i="65"/>
  <c r="S414" i="65"/>
  <c r="J414" i="65" s="1"/>
  <c r="S401" i="65"/>
  <c r="Q356" i="65"/>
  <c r="U269" i="65"/>
  <c r="L269" i="65" s="1"/>
  <c r="M269" i="65"/>
  <c r="S557" i="65"/>
  <c r="J557" i="65" s="1"/>
  <c r="R557" i="65"/>
  <c r="K557" i="65" s="1"/>
  <c r="K426" i="65"/>
  <c r="L391" i="65"/>
  <c r="K367" i="65"/>
  <c r="Q334" i="65"/>
  <c r="S457" i="65"/>
  <c r="J457" i="65" s="1"/>
  <c r="P411" i="65"/>
  <c r="Q385" i="65"/>
  <c r="K444" i="65"/>
  <c r="Q395" i="65"/>
  <c r="J395" i="65" s="1"/>
  <c r="R385" i="65"/>
  <c r="S340" i="65"/>
  <c r="J340" i="65" s="1"/>
  <c r="J438" i="65"/>
  <c r="Q427" i="65"/>
  <c r="Q412" i="65"/>
  <c r="J412" i="65" s="1"/>
  <c r="P364" i="65"/>
  <c r="R349" i="65"/>
  <c r="L343" i="65"/>
  <c r="L332" i="65"/>
  <c r="S390" i="65"/>
  <c r="J390" i="65" s="1"/>
  <c r="J269" i="65"/>
  <c r="U421" i="65"/>
  <c r="L421" i="65" s="1"/>
  <c r="M421" i="65"/>
  <c r="J243" i="65"/>
  <c r="L210" i="65"/>
  <c r="S463" i="65"/>
  <c r="J463" i="65" s="1"/>
  <c r="R316" i="65"/>
  <c r="K316" i="65" s="1"/>
  <c r="Q302" i="65"/>
  <c r="J302" i="65" s="1"/>
  <c r="R268" i="65"/>
  <c r="U245" i="65"/>
  <c r="L245" i="65" s="1"/>
  <c r="M245" i="65"/>
  <c r="S228" i="65"/>
  <c r="J228" i="65" s="1"/>
  <c r="M195" i="65"/>
  <c r="U195" i="65"/>
  <c r="L195" i="65" s="1"/>
  <c r="U147" i="65"/>
  <c r="L147" i="65" s="1"/>
  <c r="M147" i="65"/>
  <c r="Q388" i="65"/>
  <c r="J388" i="65" s="1"/>
  <c r="P308" i="65"/>
  <c r="Q308" i="65"/>
  <c r="J308" i="65" s="1"/>
  <c r="S281" i="65"/>
  <c r="Q241" i="65"/>
  <c r="S236" i="65"/>
  <c r="J236" i="65" s="1"/>
  <c r="Q310" i="65"/>
  <c r="J310" i="65" s="1"/>
  <c r="S241" i="65"/>
  <c r="U325" i="65"/>
  <c r="L325" i="65" s="1"/>
  <c r="M325" i="65"/>
  <c r="J301" i="65"/>
  <c r="S289" i="65"/>
  <c r="Q238" i="65"/>
  <c r="J238" i="65" s="1"/>
  <c r="S513" i="65"/>
  <c r="J513" i="65" s="1"/>
  <c r="U303" i="65"/>
  <c r="L303" i="65" s="1"/>
  <c r="M303" i="65"/>
  <c r="R272" i="65"/>
  <c r="R238" i="65"/>
  <c r="K238" i="65" s="1"/>
  <c r="J309" i="65"/>
  <c r="R212" i="65"/>
  <c r="M203" i="65"/>
  <c r="U203" i="65"/>
  <c r="L203" i="65" s="1"/>
  <c r="P182" i="65"/>
  <c r="K182" i="65" s="1"/>
  <c r="J153" i="65"/>
  <c r="P99" i="65"/>
  <c r="R99" i="65"/>
  <c r="L349" i="65"/>
  <c r="S242" i="65"/>
  <c r="J242" i="65" s="1"/>
  <c r="M212" i="65"/>
  <c r="U212" i="65"/>
  <c r="L212" i="65" s="1"/>
  <c r="R196" i="65"/>
  <c r="K196" i="65" s="1"/>
  <c r="Q187" i="65"/>
  <c r="J187" i="65" s="1"/>
  <c r="Q158" i="65"/>
  <c r="S137" i="65"/>
  <c r="J137" i="65" s="1"/>
  <c r="U230" i="65"/>
  <c r="L230" i="65" s="1"/>
  <c r="M230" i="65"/>
  <c r="P190" i="65"/>
  <c r="K190" i="65" s="1"/>
  <c r="Q176" i="65"/>
  <c r="J176" i="65" s="1"/>
  <c r="M165" i="65"/>
  <c r="U165" i="65"/>
  <c r="L165" i="65" s="1"/>
  <c r="R160" i="65"/>
  <c r="P160" i="65"/>
  <c r="Q200" i="65"/>
  <c r="J188" i="65"/>
  <c r="S158" i="65"/>
  <c r="Q112" i="65"/>
  <c r="J89" i="65"/>
  <c r="R244" i="65"/>
  <c r="K244" i="65" s="1"/>
  <c r="P205" i="65"/>
  <c r="K205" i="65" s="1"/>
  <c r="P131" i="65"/>
  <c r="K131" i="65" s="1"/>
  <c r="S284" i="65"/>
  <c r="J284" i="65" s="1"/>
  <c r="R169" i="65"/>
  <c r="U129" i="65"/>
  <c r="L129" i="65" s="1"/>
  <c r="M129" i="65"/>
  <c r="P76" i="65"/>
  <c r="K76" i="65" s="1"/>
  <c r="Q76" i="65"/>
  <c r="J76" i="65" s="1"/>
  <c r="J180" i="65"/>
  <c r="P137" i="65"/>
  <c r="K114" i="65"/>
  <c r="S406" i="65"/>
  <c r="J406" i="65" s="1"/>
  <c r="S120" i="65"/>
  <c r="J120" i="65" s="1"/>
  <c r="S99" i="65"/>
  <c r="J99" i="65" s="1"/>
  <c r="L65" i="65"/>
  <c r="L54" i="65"/>
  <c r="P38" i="65"/>
  <c r="K38" i="65" s="1"/>
  <c r="R11" i="65"/>
  <c r="R102" i="65"/>
  <c r="Q72" i="65"/>
  <c r="U40" i="65"/>
  <c r="L40" i="65" s="1"/>
  <c r="M40" i="65"/>
  <c r="Q123" i="65"/>
  <c r="J123" i="65" s="1"/>
  <c r="L32" i="65"/>
  <c r="P12" i="65"/>
  <c r="K12" i="65" s="1"/>
  <c r="U38" i="65"/>
  <c r="L38" i="65" s="1"/>
  <c r="M38" i="65"/>
  <c r="P126" i="65"/>
  <c r="K126" i="65" s="1"/>
  <c r="R55" i="65"/>
  <c r="S128" i="65"/>
  <c r="J128" i="65" s="1"/>
  <c r="M96" i="65"/>
  <c r="U96" i="65"/>
  <c r="L96" i="65" s="1"/>
  <c r="J109" i="65"/>
  <c r="Q88" i="65"/>
  <c r="Q48" i="65"/>
  <c r="J48" i="65" s="1"/>
  <c r="Q39" i="65"/>
  <c r="M20" i="65"/>
  <c r="U20" i="65"/>
  <c r="L20" i="65" s="1"/>
  <c r="J28" i="65"/>
  <c r="P8" i="65"/>
  <c r="K8" i="65" s="1"/>
  <c r="L23" i="65"/>
  <c r="P5" i="65"/>
  <c r="K5" i="65" s="1"/>
  <c r="J16" i="65"/>
  <c r="O80" i="6"/>
  <c r="U80" i="6" s="1"/>
  <c r="Q72" i="6"/>
  <c r="U72" i="6" s="1"/>
  <c r="O81" i="6"/>
  <c r="U14" i="6"/>
  <c r="M72" i="6"/>
  <c r="O13" i="6"/>
  <c r="A27" i="41"/>
  <c r="AN27" i="41" s="1"/>
  <c r="AN26" i="41"/>
  <c r="Q47" i="6"/>
  <c r="M47" i="6"/>
  <c r="O47" i="6"/>
  <c r="Q32" i="6"/>
  <c r="U32" i="6" s="1"/>
  <c r="R15" i="6"/>
  <c r="R7" i="6"/>
  <c r="R10" i="6"/>
  <c r="R14" i="6"/>
  <c r="R11" i="6"/>
  <c r="R8" i="6"/>
  <c r="M26" i="6"/>
  <c r="N83" i="6" s="1"/>
  <c r="M60" i="6"/>
  <c r="U1032" i="65"/>
  <c r="L1032" i="65" s="1"/>
  <c r="M1032" i="65"/>
  <c r="J1035" i="65"/>
  <c r="S974" i="65"/>
  <c r="U906" i="65"/>
  <c r="L906" i="65" s="1"/>
  <c r="M906" i="65"/>
  <c r="R925" i="65"/>
  <c r="K873" i="65"/>
  <c r="M856" i="65"/>
  <c r="U856" i="65"/>
  <c r="L856" i="65" s="1"/>
  <c r="J875" i="65"/>
  <c r="U820" i="65"/>
  <c r="L820" i="65" s="1"/>
  <c r="M820" i="65"/>
  <c r="R876" i="65"/>
  <c r="K876" i="65" s="1"/>
  <c r="U810" i="65"/>
  <c r="L810" i="65" s="1"/>
  <c r="M810" i="65"/>
  <c r="U822" i="65"/>
  <c r="L822" i="65" s="1"/>
  <c r="M822" i="65"/>
  <c r="K803" i="65"/>
  <c r="U815" i="65"/>
  <c r="L815" i="65" s="1"/>
  <c r="M815" i="65"/>
  <c r="J797" i="65"/>
  <c r="K853" i="65"/>
  <c r="K899" i="65"/>
  <c r="J819" i="65"/>
  <c r="U764" i="65"/>
  <c r="L764" i="65" s="1"/>
  <c r="M764" i="65"/>
  <c r="U844" i="65"/>
  <c r="L844" i="65" s="1"/>
  <c r="M844" i="65"/>
  <c r="R822" i="65"/>
  <c r="U806" i="65"/>
  <c r="L806" i="65" s="1"/>
  <c r="M806" i="65"/>
  <c r="S806" i="65"/>
  <c r="J806" i="65" s="1"/>
  <c r="R806" i="65"/>
  <c r="K806" i="65" s="1"/>
  <c r="U761" i="65"/>
  <c r="L761" i="65" s="1"/>
  <c r="M761" i="65"/>
  <c r="S815" i="65"/>
  <c r="J815" i="65" s="1"/>
  <c r="P712" i="65"/>
  <c r="R712" i="65"/>
  <c r="M742" i="65"/>
  <c r="U742" i="65"/>
  <c r="L742" i="65" s="1"/>
  <c r="Q775" i="65"/>
  <c r="K725" i="65"/>
  <c r="K707" i="65"/>
  <c r="J743" i="65"/>
  <c r="S725" i="65"/>
  <c r="J725" i="65" s="1"/>
  <c r="R701" i="65"/>
  <c r="K701" i="65" s="1"/>
  <c r="K723" i="65"/>
  <c r="S691" i="65"/>
  <c r="J691" i="65" s="1"/>
  <c r="U664" i="65"/>
  <c r="L664" i="65" s="1"/>
  <c r="M664" i="65"/>
  <c r="J690" i="65"/>
  <c r="M626" i="65"/>
  <c r="U626" i="65"/>
  <c r="L626" i="65" s="1"/>
  <c r="U628" i="65"/>
  <c r="L628" i="65" s="1"/>
  <c r="M628" i="65"/>
  <c r="U599" i="65"/>
  <c r="L599" i="65" s="1"/>
  <c r="M599" i="65"/>
  <c r="J618" i="65"/>
  <c r="R602" i="65"/>
  <c r="K602" i="65" s="1"/>
  <c r="S602" i="65"/>
  <c r="M616" i="65"/>
  <c r="U616" i="65"/>
  <c r="L616" i="65" s="1"/>
  <c r="J566" i="65"/>
  <c r="U580" i="65"/>
  <c r="L580" i="65" s="1"/>
  <c r="M580" i="65"/>
  <c r="J544" i="65"/>
  <c r="M535" i="65"/>
  <c r="U535" i="65"/>
  <c r="L535" i="65" s="1"/>
  <c r="K669" i="65"/>
  <c r="J530" i="65"/>
  <c r="K598" i="65"/>
  <c r="U468" i="65"/>
  <c r="L468" i="65" s="1"/>
  <c r="M468" i="65"/>
  <c r="L457" i="65"/>
  <c r="K488" i="65"/>
  <c r="S503" i="65"/>
  <c r="J503" i="65" s="1"/>
  <c r="S459" i="65"/>
  <c r="Q459" i="65"/>
  <c r="U496" i="65"/>
  <c r="L496" i="65" s="1"/>
  <c r="M496" i="65"/>
  <c r="M441" i="65"/>
  <c r="U441" i="65"/>
  <c r="L441" i="65" s="1"/>
  <c r="S554" i="65"/>
  <c r="R554" i="65"/>
  <c r="K554" i="65" s="1"/>
  <c r="U319" i="65"/>
  <c r="L319" i="65" s="1"/>
  <c r="M319" i="65"/>
  <c r="U261" i="65"/>
  <c r="L261" i="65" s="1"/>
  <c r="M261" i="65"/>
  <c r="U461" i="65"/>
  <c r="L461" i="65" s="1"/>
  <c r="M461" i="65"/>
  <c r="J425" i="65"/>
  <c r="J374" i="65"/>
  <c r="L369" i="65"/>
  <c r="R233" i="65"/>
  <c r="P233" i="65"/>
  <c r="U418" i="65"/>
  <c r="L418" i="65" s="1"/>
  <c r="M418" i="65"/>
  <c r="P276" i="65"/>
  <c r="K276" i="65" s="1"/>
  <c r="Q276" i="65"/>
  <c r="J316" i="65"/>
  <c r="K216" i="65"/>
  <c r="P397" i="65"/>
  <c r="S397" i="65"/>
  <c r="J397" i="65" s="1"/>
  <c r="K310" i="65"/>
  <c r="K212" i="65"/>
  <c r="J363" i="65"/>
  <c r="P321" i="65"/>
  <c r="K321" i="65" s="1"/>
  <c r="S276" i="65"/>
  <c r="K268" i="65"/>
  <c r="U234" i="65"/>
  <c r="L234" i="65" s="1"/>
  <c r="M234" i="65"/>
  <c r="S212" i="65"/>
  <c r="U287" i="65"/>
  <c r="L287" i="65" s="1"/>
  <c r="M287" i="65"/>
  <c r="S196" i="65"/>
  <c r="P296" i="65"/>
  <c r="K296" i="65" s="1"/>
  <c r="S296" i="65"/>
  <c r="J296" i="65" s="1"/>
  <c r="K274" i="65"/>
  <c r="P262" i="65"/>
  <c r="K262" i="65" s="1"/>
  <c r="U156" i="65"/>
  <c r="L156" i="65" s="1"/>
  <c r="M156" i="65"/>
  <c r="Q365" i="65"/>
  <c r="J365" i="65" s="1"/>
  <c r="S244" i="65"/>
  <c r="U56" i="65"/>
  <c r="L56" i="65" s="1"/>
  <c r="M56" i="65"/>
  <c r="L205" i="65"/>
  <c r="M90" i="65"/>
  <c r="U90" i="65"/>
  <c r="L90" i="65" s="1"/>
  <c r="Q212" i="65"/>
  <c r="S75" i="65"/>
  <c r="J75" i="65" s="1"/>
  <c r="P75" i="65"/>
  <c r="R75" i="65"/>
  <c r="M14" i="65"/>
  <c r="U14" i="65"/>
  <c r="L14" i="65" s="1"/>
  <c r="M25" i="65"/>
  <c r="U25" i="65"/>
  <c r="L25" i="65" s="1"/>
  <c r="T28" i="63"/>
  <c r="P46" i="63" s="1"/>
  <c r="P38" i="63"/>
  <c r="U28" i="63"/>
  <c r="Q46" i="63" s="1"/>
  <c r="S119" i="65"/>
  <c r="P119" i="65"/>
  <c r="K119" i="65" s="1"/>
  <c r="J30" i="65"/>
  <c r="L46" i="65"/>
  <c r="R40" i="65"/>
  <c r="S23" i="65"/>
  <c r="J23" i="65" s="1"/>
  <c r="R23" i="65"/>
  <c r="J5" i="65"/>
  <c r="Q36" i="6"/>
  <c r="U36" i="6" s="1"/>
  <c r="M36" i="6"/>
  <c r="O12" i="6"/>
  <c r="S60" i="58"/>
  <c r="M73" i="6"/>
  <c r="M915" i="65"/>
  <c r="U915" i="65"/>
  <c r="L915" i="65" s="1"/>
  <c r="J922" i="65"/>
  <c r="P887" i="65"/>
  <c r="K887" i="65" s="1"/>
  <c r="S887" i="65"/>
  <c r="U911" i="65"/>
  <c r="L911" i="65" s="1"/>
  <c r="M911" i="65"/>
  <c r="S907" i="65"/>
  <c r="J907" i="65" s="1"/>
  <c r="P907" i="65"/>
  <c r="Q864" i="65"/>
  <c r="J864" i="65" s="1"/>
  <c r="Q876" i="65"/>
  <c r="S891" i="65"/>
  <c r="J891" i="65" s="1"/>
  <c r="R891" i="65"/>
  <c r="P891" i="65"/>
  <c r="S876" i="65"/>
  <c r="M847" i="65"/>
  <c r="U847" i="65"/>
  <c r="L847" i="65" s="1"/>
  <c r="U860" i="65"/>
  <c r="L860" i="65" s="1"/>
  <c r="M860" i="65"/>
  <c r="L853" i="65"/>
  <c r="S775" i="65"/>
  <c r="P736" i="65"/>
  <c r="R736" i="65"/>
  <c r="U709" i="65"/>
  <c r="L709" i="65" s="1"/>
  <c r="M709" i="65"/>
  <c r="J783" i="65"/>
  <c r="U721" i="65"/>
  <c r="L721" i="65" s="1"/>
  <c r="M721" i="65"/>
  <c r="U697" i="65"/>
  <c r="L697" i="65" s="1"/>
  <c r="M697" i="65"/>
  <c r="S701" i="65"/>
  <c r="U674" i="65"/>
  <c r="L674" i="65" s="1"/>
  <c r="M674" i="65"/>
  <c r="U656" i="65"/>
  <c r="L656" i="65" s="1"/>
  <c r="M656" i="65"/>
  <c r="R741" i="65"/>
  <c r="P741" i="65"/>
  <c r="K697" i="65"/>
  <c r="S736" i="65"/>
  <c r="J736" i="65" s="1"/>
  <c r="M675" i="65"/>
  <c r="U675" i="65"/>
  <c r="L675" i="65" s="1"/>
  <c r="J663" i="65"/>
  <c r="Q688" i="65"/>
  <c r="J688" i="65" s="1"/>
  <c r="J749" i="65"/>
  <c r="J708" i="65"/>
  <c r="U591" i="65"/>
  <c r="L591" i="65" s="1"/>
  <c r="M591" i="65"/>
  <c r="J643" i="65"/>
  <c r="K626" i="65"/>
  <c r="Q602" i="65"/>
  <c r="U726" i="65"/>
  <c r="L726" i="65" s="1"/>
  <c r="M726" i="65"/>
  <c r="U651" i="65"/>
  <c r="L651" i="65" s="1"/>
  <c r="M651" i="65"/>
  <c r="S599" i="65"/>
  <c r="J599" i="65" s="1"/>
  <c r="R599" i="65"/>
  <c r="U604" i="65"/>
  <c r="L604" i="65" s="1"/>
  <c r="M604" i="65"/>
  <c r="R573" i="65"/>
  <c r="R540" i="65"/>
  <c r="K540" i="65" s="1"/>
  <c r="U515" i="65"/>
  <c r="L515" i="65" s="1"/>
  <c r="M515" i="65"/>
  <c r="U612" i="65"/>
  <c r="L612" i="65" s="1"/>
  <c r="M612" i="65"/>
  <c r="S641" i="65"/>
  <c r="J641" i="65" s="1"/>
  <c r="R641" i="65"/>
  <c r="K641" i="65" s="1"/>
  <c r="J484" i="65"/>
  <c r="M459" i="65"/>
  <c r="U459" i="65"/>
  <c r="L459" i="65" s="1"/>
  <c r="U394" i="65"/>
  <c r="L394" i="65" s="1"/>
  <c r="M394" i="65"/>
  <c r="M529" i="65"/>
  <c r="U529" i="65"/>
  <c r="L529" i="65" s="1"/>
  <c r="U409" i="65"/>
  <c r="L409" i="65" s="1"/>
  <c r="M409" i="65"/>
  <c r="U376" i="65"/>
  <c r="L376" i="65" s="1"/>
  <c r="M376" i="65"/>
  <c r="P433" i="65"/>
  <c r="K433" i="65" s="1"/>
  <c r="S433" i="65"/>
  <c r="P533" i="65"/>
  <c r="K533" i="65" s="1"/>
  <c r="J516" i="65"/>
  <c r="S443" i="65"/>
  <c r="J443" i="65" s="1"/>
  <c r="R443" i="65"/>
  <c r="L531" i="65"/>
  <c r="U316" i="65"/>
  <c r="L316" i="65" s="1"/>
  <c r="M316" i="65"/>
  <c r="U260" i="65"/>
  <c r="L260" i="65" s="1"/>
  <c r="M260" i="65"/>
  <c r="P420" i="65"/>
  <c r="R420" i="65"/>
  <c r="P404" i="65"/>
  <c r="R404" i="65"/>
  <c r="R455" i="65"/>
  <c r="P372" i="65"/>
  <c r="R372" i="65"/>
  <c r="J344" i="65"/>
  <c r="R476" i="65"/>
  <c r="K476" i="65" s="1"/>
  <c r="L361" i="65"/>
  <c r="S441" i="65"/>
  <c r="R357" i="65"/>
  <c r="U187" i="65"/>
  <c r="L187" i="65" s="1"/>
  <c r="M187" i="65"/>
  <c r="U140" i="65"/>
  <c r="L140" i="65" s="1"/>
  <c r="M140" i="65"/>
  <c r="R278" i="65"/>
  <c r="Q286" i="65"/>
  <c r="J286" i="65" s="1"/>
  <c r="R334" i="65"/>
  <c r="K334" i="65" s="1"/>
  <c r="Q377" i="65"/>
  <c r="P252" i="65"/>
  <c r="K252" i="65" s="1"/>
  <c r="Q252" i="65"/>
  <c r="J252" i="65" s="1"/>
  <c r="S233" i="65"/>
  <c r="J233" i="65" s="1"/>
  <c r="S202" i="65"/>
  <c r="J202" i="65" s="1"/>
  <c r="R202" i="65"/>
  <c r="S224" i="65"/>
  <c r="J224" i="65" s="1"/>
  <c r="P224" i="65"/>
  <c r="K224" i="65" s="1"/>
  <c r="K227" i="65"/>
  <c r="U249" i="65"/>
  <c r="L249" i="65" s="1"/>
  <c r="M249" i="65"/>
  <c r="M204" i="65"/>
  <c r="U204" i="65"/>
  <c r="L204" i="65" s="1"/>
  <c r="S214" i="65"/>
  <c r="J214" i="65" s="1"/>
  <c r="R214" i="65"/>
  <c r="Q244" i="65"/>
  <c r="P174" i="65"/>
  <c r="K174" i="65" s="1"/>
  <c r="U217" i="65"/>
  <c r="L217" i="65" s="1"/>
  <c r="M217" i="65"/>
  <c r="Q174" i="65"/>
  <c r="Q165" i="65"/>
  <c r="J165" i="65" s="1"/>
  <c r="J107" i="65"/>
  <c r="U201" i="65"/>
  <c r="L201" i="65" s="1"/>
  <c r="M201" i="65"/>
  <c r="R147" i="65"/>
  <c r="K147" i="65" s="1"/>
  <c r="S67" i="65"/>
  <c r="J67" i="65" s="1"/>
  <c r="P67" i="65"/>
  <c r="R67" i="65"/>
  <c r="P96" i="65"/>
  <c r="S96" i="65"/>
  <c r="J96" i="65" s="1"/>
  <c r="M11" i="65"/>
  <c r="U11" i="65"/>
  <c r="L11" i="65" s="1"/>
  <c r="S185" i="65"/>
  <c r="J185" i="65" s="1"/>
  <c r="J80" i="65"/>
  <c r="U82" i="65"/>
  <c r="L82" i="65" s="1"/>
  <c r="M82" i="65"/>
  <c r="Q56" i="65"/>
  <c r="U39" i="65"/>
  <c r="L39" i="65" s="1"/>
  <c r="M39" i="65"/>
  <c r="M29" i="65"/>
  <c r="U29" i="65"/>
  <c r="L29" i="65" s="1"/>
  <c r="R52" i="65"/>
  <c r="Q119" i="65"/>
  <c r="J121" i="65"/>
  <c r="R96" i="65"/>
  <c r="J85" i="65"/>
  <c r="R56" i="65"/>
  <c r="K56" i="65" s="1"/>
  <c r="L24" i="65"/>
  <c r="P23" i="65"/>
  <c r="L15" i="65"/>
  <c r="M27" i="6"/>
  <c r="Q27" i="6"/>
  <c r="O75" i="6"/>
  <c r="O46" i="6"/>
  <c r="N8" i="6"/>
  <c r="N9" i="6"/>
  <c r="N7" i="6"/>
  <c r="Q79" i="6"/>
  <c r="O54" i="6"/>
  <c r="O60" i="58"/>
  <c r="Q29" i="6"/>
  <c r="Q81" i="6"/>
  <c r="E142" i="41" l="1" a="1"/>
  <c r="E142" i="41" s="1"/>
  <c r="J141" i="41" s="1"/>
  <c r="E150" i="41"/>
  <c r="A32" i="41"/>
  <c r="AN31" i="41"/>
  <c r="K502" i="65"/>
  <c r="K490" i="65"/>
  <c r="J435" i="65"/>
  <c r="K269" i="65"/>
  <c r="J959" i="65"/>
  <c r="J570" i="65"/>
  <c r="K570" i="65"/>
  <c r="K578" i="65"/>
  <c r="K277" i="65"/>
  <c r="J661" i="65"/>
  <c r="K373" i="65"/>
  <c r="J809" i="65"/>
  <c r="K850" i="65"/>
  <c r="K812" i="65"/>
  <c r="U65" i="6"/>
  <c r="U38" i="6"/>
  <c r="U18" i="6"/>
  <c r="J315" i="65"/>
  <c r="K559" i="65"/>
  <c r="K692" i="65"/>
  <c r="K601" i="65"/>
  <c r="K243" i="65"/>
  <c r="K410" i="65"/>
  <c r="K708" i="65"/>
  <c r="K581" i="65"/>
  <c r="K558" i="65"/>
  <c r="J493" i="65"/>
  <c r="K623" i="65"/>
  <c r="J979" i="65"/>
  <c r="K370" i="65"/>
  <c r="J110" i="65"/>
  <c r="J591" i="65"/>
  <c r="J596" i="65"/>
  <c r="J448" i="65"/>
  <c r="J3" i="65"/>
  <c r="N19" i="6"/>
  <c r="U34" i="6"/>
  <c r="K199" i="65"/>
  <c r="J977" i="65"/>
  <c r="K809" i="65"/>
  <c r="K924" i="65"/>
  <c r="K705" i="65"/>
  <c r="K678" i="65"/>
  <c r="J579" i="65"/>
  <c r="K149" i="65"/>
  <c r="K1014" i="65"/>
  <c r="J867" i="65"/>
  <c r="J894" i="65"/>
  <c r="J1023" i="65"/>
  <c r="J501" i="65"/>
  <c r="K564" i="65"/>
  <c r="J564" i="65"/>
  <c r="K624" i="65"/>
  <c r="K526" i="65"/>
  <c r="K245" i="65"/>
  <c r="J245" i="65"/>
  <c r="K583" i="65"/>
  <c r="J583" i="65"/>
  <c r="K403" i="65"/>
  <c r="K359" i="65"/>
  <c r="K161" i="65"/>
  <c r="U62" i="6"/>
  <c r="J98" i="65"/>
  <c r="K481" i="65"/>
  <c r="J466" i="65"/>
  <c r="K637" i="65"/>
  <c r="J511" i="65"/>
  <c r="K440" i="65"/>
  <c r="J1028" i="65"/>
  <c r="J784" i="65"/>
  <c r="J766" i="65"/>
  <c r="J829" i="65"/>
  <c r="J706" i="65"/>
  <c r="J567" i="65"/>
  <c r="J710" i="65"/>
  <c r="K743" i="65"/>
  <c r="J460" i="65"/>
  <c r="J353" i="65"/>
  <c r="K1043" i="65"/>
  <c r="J499" i="65"/>
  <c r="J385" i="65"/>
  <c r="J467" i="65"/>
  <c r="P30" i="6"/>
  <c r="J15" i="65"/>
  <c r="J509" i="65"/>
  <c r="J248" i="65"/>
  <c r="J615" i="65"/>
  <c r="K141" i="65"/>
  <c r="E141" i="41" a="1"/>
  <c r="E141" i="41" s="1"/>
  <c r="J134" i="65"/>
  <c r="K139" i="65"/>
  <c r="J8" i="65"/>
  <c r="K885" i="65"/>
  <c r="J612" i="65"/>
  <c r="J529" i="65"/>
  <c r="K129" i="65"/>
  <c r="K306" i="65"/>
  <c r="K396" i="65"/>
  <c r="U92" i="6"/>
  <c r="K967" i="65"/>
  <c r="K1033" i="65"/>
  <c r="K1000" i="65"/>
  <c r="J985" i="65"/>
  <c r="J962" i="65"/>
  <c r="J774" i="65"/>
  <c r="J782" i="65"/>
  <c r="J730" i="65"/>
  <c r="J543" i="65"/>
  <c r="J417" i="65"/>
  <c r="K228" i="65"/>
  <c r="J131" i="65"/>
  <c r="J78" i="65"/>
  <c r="K47" i="65"/>
  <c r="J86" i="65"/>
  <c r="K62" i="65"/>
  <c r="J10" i="65"/>
  <c r="J14" i="65"/>
  <c r="J976" i="65"/>
  <c r="K1001" i="65"/>
  <c r="K930" i="65"/>
  <c r="K536" i="65"/>
  <c r="J526" i="65"/>
  <c r="J532" i="65"/>
  <c r="K415" i="65"/>
  <c r="K343" i="65"/>
  <c r="K242" i="65"/>
  <c r="K142" i="65"/>
  <c r="K68" i="65"/>
  <c r="J1019" i="65"/>
  <c r="J837" i="65"/>
  <c r="S61" i="58"/>
  <c r="K907" i="65"/>
  <c r="J775" i="65"/>
  <c r="J433" i="65"/>
  <c r="J441" i="65"/>
  <c r="J377" i="65"/>
  <c r="K202" i="65"/>
  <c r="K23" i="65"/>
  <c r="N29" i="6"/>
  <c r="K251" i="65"/>
  <c r="U7" i="6"/>
  <c r="P7" i="6"/>
  <c r="P9" i="6"/>
  <c r="P10" i="6"/>
  <c r="P11" i="6"/>
  <c r="P25" i="6"/>
  <c r="P34" i="6"/>
  <c r="P8" i="6"/>
  <c r="P26" i="6"/>
  <c r="N21" i="6"/>
  <c r="N13" i="6"/>
  <c r="N15" i="6"/>
  <c r="N10" i="6"/>
  <c r="N14" i="6"/>
  <c r="N12" i="6"/>
  <c r="N18" i="6"/>
  <c r="N26" i="6"/>
  <c r="N17" i="6"/>
  <c r="N11" i="6"/>
  <c r="N23" i="6"/>
  <c r="N25" i="6"/>
  <c r="W59" i="58"/>
  <c r="K385" i="65"/>
  <c r="R9" i="6"/>
  <c r="K6" i="65"/>
  <c r="K1042" i="65"/>
  <c r="K314" i="65"/>
  <c r="K432" i="65"/>
  <c r="K302" i="65"/>
  <c r="K191" i="65"/>
  <c r="K127" i="65"/>
  <c r="K539" i="65"/>
  <c r="K911" i="65"/>
  <c r="J994" i="65"/>
  <c r="K662" i="65"/>
  <c r="U75" i="6"/>
  <c r="R13" i="6"/>
  <c r="K364" i="65"/>
  <c r="J776" i="65"/>
  <c r="K220" i="65"/>
  <c r="J94" i="65"/>
  <c r="J143" i="65"/>
  <c r="U95" i="6"/>
  <c r="J838" i="65"/>
  <c r="N72" i="6"/>
  <c r="K233" i="65"/>
  <c r="K594" i="65"/>
  <c r="K929" i="65"/>
  <c r="U45" i="6"/>
  <c r="J168" i="65"/>
  <c r="K169" i="65"/>
  <c r="J483" i="65"/>
  <c r="U29" i="6"/>
  <c r="R12" i="6"/>
  <c r="K560" i="65"/>
  <c r="J792" i="65"/>
  <c r="K305" i="65"/>
  <c r="U42" i="6"/>
  <c r="K965" i="65"/>
  <c r="J887" i="65"/>
  <c r="K549" i="65"/>
  <c r="K832" i="65"/>
  <c r="K779" i="65"/>
  <c r="N16" i="6"/>
  <c r="K411" i="65"/>
  <c r="K758" i="65"/>
  <c r="K993" i="65"/>
  <c r="U9" i="6"/>
  <c r="J1037" i="65"/>
  <c r="K681" i="65"/>
  <c r="J195" i="65"/>
  <c r="J728" i="65"/>
  <c r="U61" i="6"/>
  <c r="K78" i="65"/>
  <c r="K590" i="65"/>
  <c r="K763" i="65"/>
  <c r="K906" i="65"/>
  <c r="J970" i="65"/>
  <c r="J617" i="65"/>
  <c r="K640" i="65"/>
  <c r="J974" i="65"/>
  <c r="K671" i="65"/>
  <c r="K628" i="65"/>
  <c r="K346" i="65"/>
  <c r="N74" i="6"/>
  <c r="J289" i="65"/>
  <c r="N49" i="6"/>
  <c r="J305" i="65"/>
  <c r="U12" i="6"/>
  <c r="V16" i="6" s="1"/>
  <c r="J249" i="65"/>
  <c r="J912" i="65"/>
  <c r="K204" i="65"/>
  <c r="J357" i="65"/>
  <c r="J897" i="65"/>
  <c r="K337" i="65"/>
  <c r="J184" i="65"/>
  <c r="K209" i="65"/>
  <c r="N20" i="6"/>
  <c r="N24" i="6"/>
  <c r="J701" i="65"/>
  <c r="N96" i="6"/>
  <c r="K352" i="65"/>
  <c r="J369" i="65"/>
  <c r="J45" i="65"/>
  <c r="J359" i="65"/>
  <c r="K588" i="65"/>
  <c r="R16" i="6"/>
  <c r="K271" i="65"/>
  <c r="K397" i="65"/>
  <c r="J554" i="65"/>
  <c r="J527" i="65"/>
  <c r="K80" i="65"/>
  <c r="J382" i="65"/>
  <c r="U54" i="6"/>
  <c r="K870" i="65"/>
  <c r="J358" i="65"/>
  <c r="K672" i="65"/>
  <c r="K920" i="65"/>
  <c r="Q59" i="58"/>
  <c r="K308" i="65"/>
  <c r="J217" i="65"/>
  <c r="K387" i="65"/>
  <c r="K734" i="65"/>
  <c r="J152" i="65"/>
  <c r="K663" i="65"/>
  <c r="J765" i="65"/>
  <c r="K845" i="65"/>
  <c r="K54" i="65"/>
  <c r="J940" i="65"/>
  <c r="K1038" i="65"/>
  <c r="J693" i="65"/>
  <c r="J281" i="65"/>
  <c r="K1016" i="65"/>
  <c r="J733" i="65"/>
  <c r="J714" i="65"/>
  <c r="J645" i="65"/>
  <c r="J582" i="65"/>
  <c r="K831" i="65"/>
  <c r="J919" i="65"/>
  <c r="J871" i="65"/>
  <c r="K778" i="65"/>
  <c r="N53" i="6"/>
  <c r="N22" i="6"/>
  <c r="J196" i="65"/>
  <c r="U13" i="6"/>
  <c r="K818" i="65"/>
  <c r="J535" i="65"/>
  <c r="K1026" i="65"/>
  <c r="N94" i="6"/>
  <c r="N61" i="6"/>
  <c r="N76" i="6"/>
  <c r="N43" i="6"/>
  <c r="N66" i="6"/>
  <c r="N90" i="6"/>
  <c r="J459" i="65"/>
  <c r="R23" i="6"/>
  <c r="S23" i="6" s="1"/>
  <c r="R22" i="6"/>
  <c r="K1045" i="65"/>
  <c r="K136" i="65"/>
  <c r="K51" i="65"/>
  <c r="J42" i="65"/>
  <c r="K177" i="65"/>
  <c r="J333" i="65"/>
  <c r="K386" i="65"/>
  <c r="N28" i="6"/>
  <c r="N85" i="6"/>
  <c r="N71" i="6"/>
  <c r="N44" i="6"/>
  <c r="N88" i="6"/>
  <c r="R17" i="6"/>
  <c r="K358" i="65"/>
  <c r="K747" i="65"/>
  <c r="K875" i="65"/>
  <c r="J964" i="65"/>
  <c r="J760" i="65"/>
  <c r="R26" i="6"/>
  <c r="T26" i="6" s="1"/>
  <c r="R24" i="6"/>
  <c r="J158" i="65"/>
  <c r="K254" i="65"/>
  <c r="K828" i="65"/>
  <c r="J905" i="65"/>
  <c r="K162" i="65"/>
  <c r="N52" i="6"/>
  <c r="N67" i="6"/>
  <c r="R25" i="6"/>
  <c r="U19" i="6"/>
  <c r="J492" i="65"/>
  <c r="J563" i="65"/>
  <c r="K437" i="65"/>
  <c r="N57" i="6"/>
  <c r="N56" i="6"/>
  <c r="N91" i="6"/>
  <c r="N73" i="6"/>
  <c r="P45" i="6"/>
  <c r="R20" i="6"/>
  <c r="K137" i="65"/>
  <c r="J982" i="65"/>
  <c r="J481" i="65"/>
  <c r="K484" i="65"/>
  <c r="J777" i="65"/>
  <c r="K1007" i="65"/>
  <c r="J182" i="65"/>
  <c r="K294" i="65"/>
  <c r="K649" i="65"/>
  <c r="N59" i="6"/>
  <c r="N93" i="6"/>
  <c r="N36" i="6"/>
  <c r="N55" i="6"/>
  <c r="N45" i="6"/>
  <c r="N38" i="6"/>
  <c r="U46" i="6"/>
  <c r="P35" i="6"/>
  <c r="R21" i="6"/>
  <c r="J821" i="65"/>
  <c r="J192" i="65"/>
  <c r="J715" i="65"/>
  <c r="J346" i="65"/>
  <c r="N47" i="6"/>
  <c r="N86" i="6"/>
  <c r="N84" i="6"/>
  <c r="N51" i="6"/>
  <c r="N64" i="6"/>
  <c r="R18" i="6"/>
  <c r="U47" i="6"/>
  <c r="J479" i="65"/>
  <c r="K683" i="65"/>
  <c r="J872" i="65"/>
  <c r="K374" i="65"/>
  <c r="J606" i="65"/>
  <c r="J306" i="65"/>
  <c r="K158" i="65"/>
  <c r="P21" i="6"/>
  <c r="T21" i="6" s="1"/>
  <c r="P27" i="6"/>
  <c r="P13" i="6"/>
  <c r="S13" i="6" s="1"/>
  <c r="P32" i="6"/>
  <c r="P31" i="6"/>
  <c r="J276" i="65"/>
  <c r="K712" i="65"/>
  <c r="J401" i="65"/>
  <c r="K53" i="65"/>
  <c r="J523" i="65"/>
  <c r="K696" i="65"/>
  <c r="J147" i="65"/>
  <c r="K163" i="65"/>
  <c r="K361" i="65"/>
  <c r="J1020" i="65"/>
  <c r="J337" i="65"/>
  <c r="K108" i="65"/>
  <c r="K183" i="65"/>
  <c r="K600" i="65"/>
  <c r="P37" i="6"/>
  <c r="K185" i="65"/>
  <c r="R53" i="6"/>
  <c r="K67" i="65"/>
  <c r="P20" i="6"/>
  <c r="P16" i="6"/>
  <c r="P39" i="6"/>
  <c r="K99" i="65"/>
  <c r="K461" i="65"/>
  <c r="K800" i="65"/>
  <c r="K59" i="65"/>
  <c r="K203" i="65"/>
  <c r="K816" i="65"/>
  <c r="K342" i="65"/>
  <c r="J475" i="65"/>
  <c r="K842" i="65"/>
  <c r="K414" i="65"/>
  <c r="E149" i="41"/>
  <c r="K954" i="65"/>
  <c r="J1018" i="65"/>
  <c r="K891" i="65"/>
  <c r="P17" i="6"/>
  <c r="P36" i="6"/>
  <c r="P40" i="6"/>
  <c r="P38" i="6"/>
  <c r="J212" i="65"/>
  <c r="K412" i="65"/>
  <c r="J313" i="65"/>
  <c r="K22" i="65"/>
  <c r="J437" i="65"/>
  <c r="J983" i="65"/>
  <c r="P41" i="6"/>
  <c r="P12" i="6"/>
  <c r="S12" i="6" s="1"/>
  <c r="P22" i="6"/>
  <c r="P23" i="6"/>
  <c r="K159" i="65"/>
  <c r="K736" i="65"/>
  <c r="P44" i="6"/>
  <c r="P19" i="6"/>
  <c r="S19" i="6" s="1"/>
  <c r="P29" i="6"/>
  <c r="P18" i="6"/>
  <c r="K380" i="65"/>
  <c r="K824" i="65"/>
  <c r="K388" i="65"/>
  <c r="K757" i="65"/>
  <c r="J381" i="65"/>
  <c r="AN105" i="41"/>
  <c r="A106" i="41"/>
  <c r="J380" i="65"/>
  <c r="P42" i="6"/>
  <c r="P14" i="6"/>
  <c r="S14" i="6" s="1"/>
  <c r="P28" i="6"/>
  <c r="P24" i="6"/>
  <c r="P33" i="6"/>
  <c r="K222" i="65"/>
  <c r="K1017" i="65"/>
  <c r="K969" i="65"/>
  <c r="N81" i="6"/>
  <c r="N58" i="6"/>
  <c r="N54" i="6"/>
  <c r="N92" i="6"/>
  <c r="N79" i="6"/>
  <c r="N39" i="6"/>
  <c r="N68" i="6"/>
  <c r="N78" i="6"/>
  <c r="N70" i="6"/>
  <c r="N27" i="6"/>
  <c r="N80" i="6"/>
  <c r="P70" i="6"/>
  <c r="P83" i="6"/>
  <c r="T12" i="6"/>
  <c r="P75" i="6"/>
  <c r="P59" i="6"/>
  <c r="P51" i="6"/>
  <c r="P49" i="6"/>
  <c r="P43" i="6"/>
  <c r="P84" i="6"/>
  <c r="J602" i="65"/>
  <c r="R91" i="6"/>
  <c r="R87" i="6"/>
  <c r="R74" i="6"/>
  <c r="R83" i="6"/>
  <c r="R59" i="6"/>
  <c r="R46" i="6"/>
  <c r="R94" i="6"/>
  <c r="R75" i="6"/>
  <c r="R47" i="6"/>
  <c r="R72" i="6"/>
  <c r="J241" i="65"/>
  <c r="J112" i="65"/>
  <c r="J232" i="65"/>
  <c r="J427" i="65"/>
  <c r="K176" i="65"/>
  <c r="K436" i="65"/>
  <c r="J473" i="65"/>
  <c r="J704" i="65"/>
  <c r="J115" i="65"/>
  <c r="K603" i="65"/>
  <c r="J834" i="65"/>
  <c r="K1024" i="65"/>
  <c r="K1041" i="65"/>
  <c r="K937" i="65"/>
  <c r="K1019" i="65"/>
  <c r="K40" i="65"/>
  <c r="K286" i="65"/>
  <c r="J842" i="65"/>
  <c r="N75" i="6"/>
  <c r="N37" i="6"/>
  <c r="N34" i="6"/>
  <c r="N32" i="6"/>
  <c r="N60" i="6"/>
  <c r="N77" i="6"/>
  <c r="N89" i="6"/>
  <c r="N42" i="6"/>
  <c r="N48" i="6"/>
  <c r="K372" i="65"/>
  <c r="K420" i="65"/>
  <c r="P92" i="6"/>
  <c r="P89" i="6"/>
  <c r="P65" i="6"/>
  <c r="P81" i="6"/>
  <c r="S26" i="6"/>
  <c r="T7" i="6"/>
  <c r="S7" i="6"/>
  <c r="P15" i="6"/>
  <c r="K75" i="65"/>
  <c r="R86" i="6"/>
  <c r="R76" i="6"/>
  <c r="R82" i="6"/>
  <c r="R65" i="6"/>
  <c r="R32" i="6"/>
  <c r="R27" i="6"/>
  <c r="R69" i="6"/>
  <c r="K497" i="65"/>
  <c r="J635" i="65"/>
  <c r="J155" i="65"/>
  <c r="K913" i="65"/>
  <c r="K473" i="65"/>
  <c r="K611" i="65"/>
  <c r="K868" i="65"/>
  <c r="J272" i="65"/>
  <c r="K409" i="65"/>
  <c r="K455" i="65"/>
  <c r="K551" i="65"/>
  <c r="J675" i="65"/>
  <c r="J334" i="65"/>
  <c r="K492" i="65"/>
  <c r="J489" i="65"/>
  <c r="J814" i="65"/>
  <c r="K741" i="65"/>
  <c r="J876" i="65"/>
  <c r="P55" i="6"/>
  <c r="P66" i="6"/>
  <c r="P69" i="6"/>
  <c r="P67" i="6"/>
  <c r="P96" i="6"/>
  <c r="P88" i="6"/>
  <c r="V25" i="6"/>
  <c r="V23" i="6"/>
  <c r="V11" i="6"/>
  <c r="V18" i="6"/>
  <c r="V8" i="6"/>
  <c r="V20" i="6"/>
  <c r="V12" i="6"/>
  <c r="V22" i="6"/>
  <c r="V10" i="6"/>
  <c r="V7" i="6"/>
  <c r="P85" i="6"/>
  <c r="P94" i="6"/>
  <c r="P53" i="6"/>
  <c r="R61" i="6"/>
  <c r="R77" i="6"/>
  <c r="R60" i="6"/>
  <c r="R37" i="6"/>
  <c r="R56" i="6"/>
  <c r="R64" i="6"/>
  <c r="R31" i="6"/>
  <c r="R34" i="6"/>
  <c r="S34" i="6" s="1"/>
  <c r="K922" i="65"/>
  <c r="J88" i="65"/>
  <c r="K116" i="65"/>
  <c r="K345" i="65"/>
  <c r="K996" i="65"/>
  <c r="K246" i="65"/>
  <c r="J1044" i="65"/>
  <c r="K278" i="65"/>
  <c r="K272" i="65"/>
  <c r="J35" i="65"/>
  <c r="J205" i="65"/>
  <c r="K363" i="65"/>
  <c r="K340" i="65"/>
  <c r="K489" i="65"/>
  <c r="J627" i="65"/>
  <c r="K727" i="65"/>
  <c r="K794" i="65"/>
  <c r="J988" i="65"/>
  <c r="O61" i="58"/>
  <c r="P79" i="6"/>
  <c r="P61" i="6"/>
  <c r="T34" i="6"/>
  <c r="P46" i="6"/>
  <c r="P72" i="6"/>
  <c r="P64" i="6"/>
  <c r="P82" i="6"/>
  <c r="P47" i="6"/>
  <c r="P60" i="6"/>
  <c r="P86" i="6"/>
  <c r="P54" i="6"/>
  <c r="J119" i="65"/>
  <c r="J244" i="65"/>
  <c r="R35" i="6"/>
  <c r="R38" i="6"/>
  <c r="T38" i="6" s="1"/>
  <c r="R80" i="6"/>
  <c r="R70" i="6"/>
  <c r="R79" i="6"/>
  <c r="R88" i="6"/>
  <c r="R44" i="6"/>
  <c r="R58" i="6"/>
  <c r="R41" i="6"/>
  <c r="U81" i="6"/>
  <c r="K393" i="65"/>
  <c r="J723" i="65"/>
  <c r="K214" i="65"/>
  <c r="K257" i="65"/>
  <c r="J808" i="65"/>
  <c r="J179" i="65"/>
  <c r="K282" i="65"/>
  <c r="J522" i="65"/>
  <c r="J477" i="65"/>
  <c r="J608" i="65"/>
  <c r="K878" i="65"/>
  <c r="J39" i="65"/>
  <c r="K55" i="65"/>
  <c r="K236" i="65"/>
  <c r="K694" i="65"/>
  <c r="K717" i="65"/>
  <c r="K864" i="65"/>
  <c r="J986" i="65"/>
  <c r="N50" i="6"/>
  <c r="N65" i="6"/>
  <c r="N82" i="6"/>
  <c r="N30" i="6"/>
  <c r="N40" i="6"/>
  <c r="N31" i="6"/>
  <c r="N63" i="6"/>
  <c r="N62" i="6"/>
  <c r="K96" i="65"/>
  <c r="S8" i="6"/>
  <c r="T8" i="6"/>
  <c r="P73" i="6"/>
  <c r="P77" i="6"/>
  <c r="P90" i="6"/>
  <c r="P52" i="6"/>
  <c r="T22" i="6"/>
  <c r="P58" i="6"/>
  <c r="P93" i="6"/>
  <c r="T18" i="6"/>
  <c r="P76" i="6"/>
  <c r="R92" i="6"/>
  <c r="R54" i="6"/>
  <c r="R30" i="6"/>
  <c r="S30" i="6" s="1"/>
  <c r="R33" i="6"/>
  <c r="S33" i="6" s="1"/>
  <c r="R50" i="6"/>
  <c r="R40" i="6"/>
  <c r="R29" i="6"/>
  <c r="S29" i="6" s="1"/>
  <c r="R96" i="6"/>
  <c r="R81" i="6"/>
  <c r="K160" i="65"/>
  <c r="K425" i="65"/>
  <c r="K994" i="65"/>
  <c r="U79" i="6"/>
  <c r="J266" i="65"/>
  <c r="J200" i="65"/>
  <c r="J789" i="65"/>
  <c r="K822" i="65"/>
  <c r="K808" i="65"/>
  <c r="K599" i="65"/>
  <c r="K722" i="65"/>
  <c r="J1045" i="65"/>
  <c r="K36" i="65"/>
  <c r="K399" i="65"/>
  <c r="J594" i="65"/>
  <c r="N41" i="6"/>
  <c r="N33" i="6"/>
  <c r="N35" i="6"/>
  <c r="N87" i="6"/>
  <c r="N46" i="6"/>
  <c r="N95" i="6"/>
  <c r="N69" i="6"/>
  <c r="P71" i="6"/>
  <c r="P78" i="6"/>
  <c r="P63" i="6"/>
  <c r="P80" i="6"/>
  <c r="P56" i="6"/>
  <c r="S10" i="6"/>
  <c r="T10" i="6"/>
  <c r="S24" i="6"/>
  <c r="T9" i="6"/>
  <c r="S9" i="6"/>
  <c r="P87" i="6"/>
  <c r="R49" i="6"/>
  <c r="R66" i="6"/>
  <c r="R28" i="6"/>
  <c r="R95" i="6"/>
  <c r="R51" i="6"/>
  <c r="R62" i="6"/>
  <c r="R39" i="6"/>
  <c r="K629" i="65"/>
  <c r="K104" i="65"/>
  <c r="J174" i="65"/>
  <c r="K357" i="65"/>
  <c r="J589" i="65"/>
  <c r="K839" i="65"/>
  <c r="K349" i="65"/>
  <c r="K284" i="65"/>
  <c r="J832" i="65"/>
  <c r="K350" i="65"/>
  <c r="K685" i="65"/>
  <c r="J29" i="65"/>
  <c r="K102" i="65"/>
  <c r="J835" i="65"/>
  <c r="K840" i="65"/>
  <c r="K925" i="65"/>
  <c r="J944" i="65"/>
  <c r="J56" i="65"/>
  <c r="K52" i="65"/>
  <c r="J159" i="65"/>
  <c r="J476" i="65"/>
  <c r="K465" i="65"/>
  <c r="K503" i="65"/>
  <c r="K704" i="65"/>
  <c r="J989" i="65"/>
  <c r="P57" i="6"/>
  <c r="S44" i="6"/>
  <c r="T44" i="6"/>
  <c r="S25" i="6"/>
  <c r="T25" i="6"/>
  <c r="P62" i="6"/>
  <c r="P91" i="6"/>
  <c r="T40" i="6"/>
  <c r="T32" i="6"/>
  <c r="S32" i="6"/>
  <c r="T33" i="6"/>
  <c r="R71" i="6"/>
  <c r="R63" i="6"/>
  <c r="R78" i="6"/>
  <c r="R89" i="6"/>
  <c r="R73" i="6"/>
  <c r="R67" i="6"/>
  <c r="R90" i="6"/>
  <c r="R45" i="6"/>
  <c r="T45" i="6" s="1"/>
  <c r="R84" i="6"/>
  <c r="K573" i="65"/>
  <c r="J72" i="65"/>
  <c r="K463" i="65"/>
  <c r="J654" i="65"/>
  <c r="K61" i="65"/>
  <c r="J651" i="65"/>
  <c r="K660" i="65"/>
  <c r="J902" i="65"/>
  <c r="K11" i="65"/>
  <c r="J52" i="65"/>
  <c r="J505" i="65"/>
  <c r="K443" i="65"/>
  <c r="K534" i="65"/>
  <c r="J752" i="65"/>
  <c r="J973" i="65"/>
  <c r="U27" i="6"/>
  <c r="K404" i="65"/>
  <c r="P68" i="6"/>
  <c r="T14" i="6"/>
  <c r="T11" i="6"/>
  <c r="S11" i="6"/>
  <c r="P74" i="6"/>
  <c r="P50" i="6"/>
  <c r="P95" i="6"/>
  <c r="P48" i="6"/>
  <c r="R48" i="6"/>
  <c r="R43" i="6"/>
  <c r="R36" i="6"/>
  <c r="T36" i="6" s="1"/>
  <c r="R93" i="6"/>
  <c r="R57" i="6"/>
  <c r="R42" i="6"/>
  <c r="R55" i="6"/>
  <c r="R68" i="6"/>
  <c r="R52" i="6"/>
  <c r="R85" i="6"/>
  <c r="K720" i="65"/>
  <c r="K69" i="65"/>
  <c r="K128" i="65"/>
  <c r="J371" i="65"/>
  <c r="K709" i="65"/>
  <c r="K815" i="65"/>
  <c r="J975" i="65"/>
  <c r="J356" i="65"/>
  <c r="J453" i="65"/>
  <c r="K595" i="65"/>
  <c r="J540" i="65"/>
  <c r="J726" i="65"/>
  <c r="A33" i="41" l="1"/>
  <c r="AN32" i="41"/>
  <c r="J142" i="41"/>
  <c r="J140" i="41"/>
  <c r="T31" i="6"/>
  <c r="V21" i="6"/>
  <c r="S35" i="6"/>
  <c r="S17" i="6"/>
  <c r="S40" i="6"/>
  <c r="S41" i="6"/>
  <c r="S18" i="6"/>
  <c r="T24" i="6"/>
  <c r="S20" i="6"/>
  <c r="T20" i="6"/>
  <c r="T16" i="6"/>
  <c r="S16" i="6"/>
  <c r="T13" i="6"/>
  <c r="S38" i="6"/>
  <c r="V9" i="6"/>
  <c r="S21" i="6"/>
  <c r="S37" i="6"/>
  <c r="T28" i="6"/>
  <c r="V24" i="6"/>
  <c r="Q60" i="58"/>
  <c r="U59" i="58"/>
  <c r="T59" i="58"/>
  <c r="V14" i="6"/>
  <c r="T17" i="6"/>
  <c r="V26" i="6"/>
  <c r="V13" i="6"/>
  <c r="V88" i="6"/>
  <c r="V15" i="6"/>
  <c r="S27" i="6"/>
  <c r="V17" i="6"/>
  <c r="T41" i="6"/>
  <c r="V19" i="6"/>
  <c r="T19" i="6"/>
  <c r="S39" i="6"/>
  <c r="S22" i="6"/>
  <c r="S31" i="6"/>
  <c r="T35" i="6"/>
  <c r="T23" i="6"/>
  <c r="S42" i="6"/>
  <c r="J148" i="41"/>
  <c r="J150" i="41"/>
  <c r="S28" i="6"/>
  <c r="A107" i="41"/>
  <c r="AN106" i="41"/>
  <c r="T62" i="6"/>
  <c r="S62" i="6"/>
  <c r="S80" i="6"/>
  <c r="T80" i="6"/>
  <c r="S93" i="6"/>
  <c r="T93" i="6"/>
  <c r="S46" i="6"/>
  <c r="T46" i="6"/>
  <c r="V79" i="6"/>
  <c r="V27" i="6"/>
  <c r="V29" i="6"/>
  <c r="V49" i="6"/>
  <c r="V68" i="6"/>
  <c r="V81" i="6"/>
  <c r="V58" i="6"/>
  <c r="V93" i="6"/>
  <c r="V89" i="6"/>
  <c r="S36" i="6"/>
  <c r="S43" i="6"/>
  <c r="T43" i="6"/>
  <c r="T63" i="6"/>
  <c r="S63" i="6"/>
  <c r="T29" i="6"/>
  <c r="S90" i="6"/>
  <c r="T90" i="6"/>
  <c r="S54" i="6"/>
  <c r="T54" i="6"/>
  <c r="V44" i="6"/>
  <c r="V72" i="6"/>
  <c r="V63" i="6"/>
  <c r="V57" i="6"/>
  <c r="V55" i="6"/>
  <c r="V61" i="6"/>
  <c r="V64" i="6"/>
  <c r="V47" i="6"/>
  <c r="V56" i="6"/>
  <c r="V28" i="6"/>
  <c r="S45" i="6"/>
  <c r="T49" i="6"/>
  <c r="S49" i="6"/>
  <c r="S83" i="6"/>
  <c r="T83" i="6"/>
  <c r="T42" i="6"/>
  <c r="S78" i="6"/>
  <c r="T78" i="6"/>
  <c r="S77" i="6"/>
  <c r="T77" i="6"/>
  <c r="T86" i="6"/>
  <c r="S86" i="6"/>
  <c r="V70" i="6"/>
  <c r="V83" i="6"/>
  <c r="V52" i="6"/>
  <c r="V90" i="6"/>
  <c r="V45" i="6"/>
  <c r="V31" i="6"/>
  <c r="V35" i="6"/>
  <c r="V34" i="6"/>
  <c r="S88" i="6"/>
  <c r="T88" i="6"/>
  <c r="T51" i="6"/>
  <c r="S51" i="6"/>
  <c r="T39" i="6"/>
  <c r="T71" i="6"/>
  <c r="S71" i="6"/>
  <c r="S58" i="6"/>
  <c r="T58" i="6"/>
  <c r="S73" i="6"/>
  <c r="T73" i="6"/>
  <c r="S60" i="6"/>
  <c r="T60" i="6"/>
  <c r="S61" i="6"/>
  <c r="T61" i="6"/>
  <c r="T53" i="6"/>
  <c r="S53" i="6"/>
  <c r="V38" i="6"/>
  <c r="V65" i="6"/>
  <c r="V91" i="6"/>
  <c r="V73" i="6"/>
  <c r="V43" i="6"/>
  <c r="V67" i="6"/>
  <c r="V54" i="6"/>
  <c r="V41" i="6"/>
  <c r="V48" i="6"/>
  <c r="T96" i="6"/>
  <c r="S96" i="6"/>
  <c r="T81" i="6"/>
  <c r="S81" i="6"/>
  <c r="S59" i="6"/>
  <c r="T59" i="6"/>
  <c r="S50" i="6"/>
  <c r="T50" i="6"/>
  <c r="T74" i="6"/>
  <c r="S74" i="6"/>
  <c r="T48" i="6"/>
  <c r="S48" i="6"/>
  <c r="T68" i="6"/>
  <c r="S68" i="6"/>
  <c r="S47" i="6"/>
  <c r="T47" i="6"/>
  <c r="S79" i="6"/>
  <c r="T79" i="6"/>
  <c r="T94" i="6"/>
  <c r="S94" i="6"/>
  <c r="V71" i="6"/>
  <c r="V51" i="6"/>
  <c r="V85" i="6"/>
  <c r="V92" i="6"/>
  <c r="V32" i="6"/>
  <c r="V42" i="6"/>
  <c r="V39" i="6"/>
  <c r="V33" i="6"/>
  <c r="V94" i="6"/>
  <c r="S67" i="6"/>
  <c r="T67" i="6"/>
  <c r="S65" i="6"/>
  <c r="T65" i="6"/>
  <c r="S75" i="6"/>
  <c r="T75" i="6"/>
  <c r="S70" i="6"/>
  <c r="T70" i="6"/>
  <c r="S95" i="6"/>
  <c r="T95" i="6"/>
  <c r="T57" i="6"/>
  <c r="S57" i="6"/>
  <c r="T76" i="6"/>
  <c r="S76" i="6"/>
  <c r="S82" i="6"/>
  <c r="T82" i="6"/>
  <c r="T37" i="6"/>
  <c r="V82" i="6"/>
  <c r="V50" i="6"/>
  <c r="V62" i="6"/>
  <c r="V80" i="6"/>
  <c r="V74" i="6"/>
  <c r="V30" i="6"/>
  <c r="V53" i="6"/>
  <c r="V86" i="6"/>
  <c r="V77" i="6"/>
  <c r="T69" i="6"/>
  <c r="S69" i="6"/>
  <c r="T30" i="6"/>
  <c r="T89" i="6"/>
  <c r="S89" i="6"/>
  <c r="T27" i="6"/>
  <c r="T87" i="6"/>
  <c r="S87" i="6"/>
  <c r="T52" i="6"/>
  <c r="S52" i="6"/>
  <c r="S64" i="6"/>
  <c r="T64" i="6"/>
  <c r="V60" i="6"/>
  <c r="V84" i="6"/>
  <c r="V76" i="6"/>
  <c r="V78" i="6"/>
  <c r="V37" i="6"/>
  <c r="V40" i="6"/>
  <c r="V69" i="6"/>
  <c r="V87" i="6"/>
  <c r="V36" i="6"/>
  <c r="T66" i="6"/>
  <c r="S66" i="6"/>
  <c r="T15" i="6"/>
  <c r="S15" i="6"/>
  <c r="T92" i="6"/>
  <c r="S92" i="6"/>
  <c r="S91" i="6"/>
  <c r="T91" i="6"/>
  <c r="T56" i="6"/>
  <c r="S56" i="6"/>
  <c r="T72" i="6"/>
  <c r="S72" i="6"/>
  <c r="T85" i="6"/>
  <c r="S85" i="6"/>
  <c r="V59" i="6"/>
  <c r="V95" i="6"/>
  <c r="V66" i="6"/>
  <c r="V46" i="6"/>
  <c r="V75" i="6"/>
  <c r="V96" i="6"/>
  <c r="S55" i="6"/>
  <c r="T55" i="6"/>
  <c r="T84" i="6"/>
  <c r="S84" i="6"/>
  <c r="AN33" i="41" l="1"/>
  <c r="A34" i="41"/>
  <c r="U60" i="58"/>
  <c r="T60" i="58"/>
  <c r="Q61" i="58"/>
  <c r="A108" i="41"/>
  <c r="AN107" i="41"/>
  <c r="AN34" i="41" l="1"/>
  <c r="A35" i="41"/>
  <c r="T61" i="58"/>
  <c r="U61" i="58"/>
  <c r="A109" i="41"/>
  <c r="AN108" i="41"/>
  <c r="A36" i="41" l="1"/>
  <c r="AN35" i="41"/>
  <c r="A110" i="41"/>
  <c r="AN109" i="41"/>
  <c r="AN36" i="41" l="1"/>
  <c r="A37" i="41"/>
  <c r="A111" i="41"/>
  <c r="AN110" i="41"/>
  <c r="AN37" i="41" l="1"/>
  <c r="A38" i="41"/>
  <c r="A112" i="41"/>
  <c r="AN111" i="41"/>
  <c r="AN38" i="41" l="1"/>
  <c r="A39" i="41"/>
  <c r="AN112" i="41"/>
  <c r="A113" i="41"/>
  <c r="AN39" i="41" l="1"/>
  <c r="A40" i="41"/>
  <c r="AN113" i="41"/>
  <c r="A114" i="41"/>
  <c r="AN40" i="41" l="1"/>
  <c r="A41" i="41"/>
  <c r="AN114" i="41"/>
  <c r="A115" i="41"/>
  <c r="A42" i="41" l="1"/>
  <c r="AN41" i="41"/>
  <c r="A116" i="41"/>
  <c r="AN115" i="41"/>
  <c r="AN42" i="41" l="1"/>
  <c r="A43" i="41"/>
  <c r="AN116" i="41"/>
  <c r="A117" i="41"/>
  <c r="AN43" i="41" l="1"/>
  <c r="A44" i="41"/>
  <c r="AN117" i="41"/>
  <c r="A118" i="41"/>
  <c r="A119" i="41" s="1"/>
  <c r="A120" i="41" s="1"/>
  <c r="A121" i="41" s="1"/>
  <c r="A122" i="41" s="1"/>
  <c r="A123" i="41" s="1"/>
  <c r="A124" i="41" s="1"/>
  <c r="A125" i="41" s="1"/>
  <c r="A126" i="41" s="1"/>
  <c r="AN44" i="41" l="1"/>
  <c r="A45" i="41"/>
  <c r="AN45" i="41" l="1"/>
  <c r="A46" i="41"/>
  <c r="A47" i="41" l="1"/>
  <c r="AN46" i="41"/>
  <c r="A48" i="41" l="1"/>
  <c r="AN47" i="41"/>
  <c r="AN48" i="41" l="1"/>
  <c r="A49" i="41"/>
  <c r="A50" i="41" l="1"/>
  <c r="AN49" i="41"/>
  <c r="AN50" i="41" l="1"/>
  <c r="A51" i="41"/>
  <c r="AN51" i="41" l="1"/>
  <c r="A52" i="41"/>
  <c r="AN52" i="41" l="1"/>
  <c r="A53" i="41"/>
  <c r="AN53" i="41" l="1"/>
  <c r="A54" i="41"/>
  <c r="A55" i="41" l="1"/>
  <c r="AN54" i="41"/>
  <c r="A56" i="41" l="1"/>
  <c r="AN55" i="41"/>
  <c r="A57" i="41" l="1"/>
  <c r="AN56" i="41"/>
  <c r="A58" i="41" l="1"/>
  <c r="AN57" i="41"/>
  <c r="A59" i="41" l="1"/>
  <c r="AN58" i="41"/>
  <c r="AN59" i="41" l="1"/>
  <c r="A60" i="41"/>
  <c r="AN60" i="41" l="1"/>
  <c r="A61" i="41"/>
  <c r="AN61" i="41" l="1"/>
  <c r="A62" i="41"/>
  <c r="A63" i="41" l="1"/>
  <c r="AN62" i="41"/>
  <c r="AN63" i="41" l="1"/>
  <c r="A64" i="41"/>
  <c r="AN64" i="41" l="1"/>
  <c r="A65" i="41"/>
  <c r="A66" i="41" l="1"/>
  <c r="AN65" i="41"/>
  <c r="A67" i="41" l="1"/>
  <c r="AN66" i="41"/>
  <c r="AN67" i="41" l="1"/>
  <c r="A68" i="41"/>
  <c r="A69" i="41" l="1"/>
  <c r="AN68" i="41"/>
  <c r="A70" i="41" l="1"/>
  <c r="AN69" i="41"/>
  <c r="AN70" i="41" l="1"/>
  <c r="A71" i="41"/>
  <c r="AN71" i="41" l="1"/>
  <c r="A72" i="41"/>
  <c r="A73" i="41" l="1"/>
  <c r="AN72" i="41"/>
  <c r="A74" i="41" l="1"/>
  <c r="AN73" i="41"/>
  <c r="AN74" i="41" l="1"/>
  <c r="A75" i="41"/>
  <c r="A76" i="41" l="1"/>
  <c r="AN75" i="41"/>
  <c r="AN76" i="41" l="1"/>
  <c r="A77" i="41"/>
  <c r="AN77" i="41" l="1"/>
  <c r="A78" i="41"/>
  <c r="A79" i="41" l="1"/>
  <c r="AN78" i="41"/>
  <c r="AN79" i="41" l="1"/>
  <c r="A80" i="41"/>
  <c r="AN80" i="41" l="1"/>
  <c r="A81" i="41"/>
  <c r="A82" i="41" l="1"/>
  <c r="AN81" i="41"/>
  <c r="A83" i="41" l="1"/>
  <c r="AN82" i="41"/>
  <c r="A84" i="41" l="1"/>
  <c r="AN83" i="41"/>
  <c r="AN84" i="41" l="1"/>
  <c r="A85" i="41"/>
  <c r="AN85" i="41" l="1"/>
  <c r="A86" i="41"/>
  <c r="A87" i="41" l="1"/>
  <c r="AN86" i="41"/>
  <c r="A88" i="41" l="1"/>
  <c r="AN87" i="41"/>
  <c r="A89" i="41" l="1"/>
  <c r="AN88" i="41"/>
  <c r="A90" i="41" l="1"/>
  <c r="AN89" i="41"/>
  <c r="AN90" i="41" l="1"/>
  <c r="A91" i="41"/>
  <c r="AN91" i="41" l="1"/>
  <c r="A92" i="41"/>
  <c r="AN92" i="41" l="1"/>
  <c r="A93" i="41"/>
  <c r="AN93" i="41" l="1"/>
  <c r="A94" i="41"/>
  <c r="AN94" i="41" l="1"/>
  <c r="A95" i="41"/>
  <c r="AN95" i="41" l="1"/>
  <c r="A96" i="41"/>
  <c r="AN96" i="41" l="1"/>
  <c r="A97" i="41"/>
  <c r="E131" i="41" l="1" a="1"/>
  <c r="E131" i="41" s="1"/>
  <c r="E130" i="41" a="1"/>
  <c r="E130" i="41" s="1"/>
  <c r="A98" i="41"/>
  <c r="AN98" i="41" s="1"/>
  <c r="AN97" i="41"/>
  <c r="E132" i="41" s="1" a="1"/>
  <c r="E132" i="41" s="1"/>
  <c r="E134" i="41" l="1" a="1"/>
  <c r="E134" i="41" s="1"/>
  <c r="J133" i="41" s="1"/>
  <c r="E129" i="41" a="1"/>
  <c r="E129" i="41" s="1"/>
  <c r="E133" i="41" a="1"/>
  <c r="E133" i="41" s="1"/>
  <c r="J132" i="41" s="1"/>
  <c r="J131" i="41" l="1"/>
  <c r="J134" i="41"/>
  <c r="J129" i="41"/>
  <c r="J130" i="4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DD107</author>
    <author>.</author>
  </authors>
  <commentList>
    <comment ref="AC4" authorId="0" shapeId="0" xr:uid="{00000000-0006-0000-2000-000001000000}">
      <text>
        <r>
          <rPr>
            <b/>
            <sz val="10"/>
            <color indexed="81"/>
            <rFont val="Tahoma"/>
            <family val="2"/>
          </rPr>
          <t>Use dd/mm/yy_hh:mm format.</t>
        </r>
        <r>
          <rPr>
            <sz val="10"/>
            <color indexed="81"/>
            <rFont val="Tahoma"/>
            <family val="2"/>
          </rPr>
          <t xml:space="preserve">
</t>
        </r>
      </text>
    </comment>
    <comment ref="AF4" authorId="0" shapeId="0" xr:uid="{00000000-0006-0000-2000-000002000000}">
      <text>
        <r>
          <rPr>
            <b/>
            <sz val="10"/>
            <color indexed="81"/>
            <rFont val="Tahoma"/>
            <family val="2"/>
          </rPr>
          <t>Use dd/mm/yy_hh:mm format.</t>
        </r>
        <r>
          <rPr>
            <sz val="10"/>
            <color indexed="81"/>
            <rFont val="Tahoma"/>
            <family val="2"/>
          </rPr>
          <t xml:space="preserve">
</t>
        </r>
      </text>
    </comment>
    <comment ref="E13" authorId="0" shapeId="0" xr:uid="{00000000-0006-0000-2000-000003000000}">
      <text>
        <r>
          <rPr>
            <b/>
            <sz val="10"/>
            <color indexed="81"/>
            <rFont val="Tahoma"/>
            <family val="2"/>
          </rPr>
          <t>Column locked, auto calculated</t>
        </r>
        <r>
          <rPr>
            <sz val="10"/>
            <color indexed="81"/>
            <rFont val="Tahoma"/>
            <family val="2"/>
          </rPr>
          <t xml:space="preserve">
</t>
        </r>
      </text>
    </comment>
    <comment ref="F13" authorId="0" shapeId="0" xr:uid="{00000000-0006-0000-2000-000004000000}">
      <text>
        <r>
          <rPr>
            <b/>
            <sz val="10"/>
            <color indexed="81"/>
            <rFont val="Tahoma"/>
            <family val="2"/>
          </rPr>
          <t>Insert as hh:mm</t>
        </r>
        <r>
          <rPr>
            <sz val="10"/>
            <color indexed="81"/>
            <rFont val="Tahoma"/>
            <family val="2"/>
          </rPr>
          <t xml:space="preserve">
</t>
        </r>
      </text>
    </comment>
    <comment ref="G13" authorId="0" shapeId="0" xr:uid="{00000000-0006-0000-2000-000005000000}">
      <text>
        <r>
          <rPr>
            <b/>
            <sz val="10"/>
            <color indexed="81"/>
            <rFont val="Tahoma"/>
            <family val="2"/>
          </rPr>
          <t>Insert as hh:mm</t>
        </r>
        <r>
          <rPr>
            <sz val="10"/>
            <color indexed="81"/>
            <rFont val="Tahoma"/>
            <family val="2"/>
          </rPr>
          <t xml:space="preserve">
</t>
        </r>
      </text>
    </comment>
    <comment ref="H13" authorId="0" shapeId="0" xr:uid="{00000000-0006-0000-2000-000006000000}">
      <text>
        <r>
          <rPr>
            <b/>
            <sz val="10"/>
            <color indexed="81"/>
            <rFont val="Tahoma"/>
            <family val="2"/>
          </rPr>
          <t>Column locked, auto calculated</t>
        </r>
        <r>
          <rPr>
            <sz val="10"/>
            <color indexed="81"/>
            <rFont val="Tahoma"/>
            <family val="2"/>
          </rPr>
          <t xml:space="preserve">
</t>
        </r>
      </text>
    </comment>
    <comment ref="I13" authorId="0" shapeId="0" xr:uid="{00000000-0006-0000-2000-000007000000}">
      <text>
        <r>
          <rPr>
            <b/>
            <sz val="10"/>
            <color indexed="81"/>
            <rFont val="Tahoma"/>
            <family val="2"/>
          </rPr>
          <t xml:space="preserve">Column locked, auto calculated
</t>
        </r>
        <r>
          <rPr>
            <sz val="10"/>
            <color indexed="81"/>
            <rFont val="Tahoma"/>
            <family val="2"/>
          </rPr>
          <t xml:space="preserve">
</t>
        </r>
      </text>
    </comment>
    <comment ref="AK13" authorId="0" shapeId="0" xr:uid="{00000000-0006-0000-2000-000008000000}">
      <text>
        <r>
          <rPr>
            <sz val="10"/>
            <color indexed="81"/>
            <rFont val="Tahoma"/>
            <family val="2"/>
          </rPr>
          <t>Use the heid!  
Reasons for delays, up-down and rotating wts etc etc</t>
        </r>
      </text>
    </comment>
    <comment ref="C14" authorId="0" shapeId="0" xr:uid="{00000000-0006-0000-2000-000009000000}">
      <text>
        <r>
          <rPr>
            <b/>
            <sz val="10"/>
            <color indexed="81"/>
            <rFont val="Tahoma"/>
            <family val="2"/>
          </rPr>
          <t>Cells locked, brought forward from previous 'TO' depth</t>
        </r>
        <r>
          <rPr>
            <sz val="10"/>
            <color indexed="81"/>
            <rFont val="Tahoma"/>
            <family val="2"/>
          </rPr>
          <t xml:space="preserve">
</t>
        </r>
      </text>
    </comment>
    <comment ref="G128" authorId="1" shapeId="0" xr:uid="{00000000-0006-0000-2000-00000A000000}">
      <text>
        <r>
          <rPr>
            <b/>
            <sz val="8"/>
            <color indexed="81"/>
            <rFont val="Tahoma"/>
            <family val="2"/>
          </rPr>
          <t>.:</t>
        </r>
        <r>
          <rPr>
            <sz val="8"/>
            <color indexed="81"/>
            <rFont val="Tahoma"/>
            <family val="2"/>
          </rPr>
          <t xml:space="preserve">
Enter todays date, or the date you need averages for
</t>
        </r>
      </text>
    </comment>
    <comment ref="G136" authorId="1" shapeId="0" xr:uid="{00000000-0006-0000-2000-00000B000000}">
      <text>
        <r>
          <rPr>
            <b/>
            <sz val="8"/>
            <color indexed="81"/>
            <rFont val="Tahoma"/>
            <family val="2"/>
          </rPr>
          <t>.:</t>
        </r>
        <r>
          <rPr>
            <sz val="8"/>
            <color indexed="81"/>
            <rFont val="Tahoma"/>
            <family val="2"/>
          </rPr>
          <t xml:space="preserve">
Enter the BHA Number here.
</t>
        </r>
      </text>
    </comment>
  </commentList>
</comments>
</file>

<file path=xl/sharedStrings.xml><?xml version="1.0" encoding="utf-8"?>
<sst xmlns="http://schemas.openxmlformats.org/spreadsheetml/2006/main" count="67133" uniqueCount="11117">
  <si>
    <t>Casing</t>
  </si>
  <si>
    <t>Start</t>
  </si>
  <si>
    <t>End</t>
  </si>
  <si>
    <t>OpenHole</t>
  </si>
  <si>
    <t>Top of Liner</t>
  </si>
  <si>
    <t>Presentation Data</t>
  </si>
  <si>
    <t>Cased Hole</t>
  </si>
  <si>
    <t>Validations and rules</t>
  </si>
  <si>
    <t>Riser may or may not be selected</t>
  </si>
  <si>
    <t>Calc Method</t>
  </si>
  <si>
    <t>BOP may or may not be selected</t>
  </si>
  <si>
    <t>if a riser is selected then a BOP is auto selected</t>
  </si>
  <si>
    <t>if a BOP is selected a riser may or may not be selected</t>
  </si>
  <si>
    <t>A riser is true if rig type "Semi sub" is true. i.e. May be selected in the drop down for interval type</t>
  </si>
  <si>
    <t>If selected then Riser and or BOP geometry data is included when sending data to the solvers</t>
  </si>
  <si>
    <t>Offsets for sea bed to rig floor are derived from the rig information/Location information for datum reference</t>
  </si>
  <si>
    <t>A record in the interval section may be selected as type Open hole</t>
  </si>
  <si>
    <t>A record in the interval section may be selected as type casing/liner/riser/bop/expandable - Casing or liner</t>
  </si>
  <si>
    <t>If current record is selected to enter new data, and the previous record is open hole then the drop down will only show a list of type "casing with associated special types - Casing/line/Expandable caning/liner - else the previous record is of type cased hole and the only valid selection in the new record will only be of type "Openhole"</t>
  </si>
  <si>
    <t>A new open hole section MUST be of a smaller "hole Size" - Diameter than the previous casing section - exceptions are valid if a user is prompted to confirm that the open hole section will be bigger (reason - May be drilled with a hole opener or reamer - in this case validations will be adjusted for "true" BHA Tools" in BHA Builder</t>
  </si>
  <si>
    <t>If open hole section is larger than ID of previous casing/liner section then the only true selections for associated casing in the subsequent record shall be of type expandable</t>
  </si>
  <si>
    <t>TD (Total Depth = Final Measured depth of the well) of the final open hole section shall not exceed the deepest survey point measured depth of the associated plan - Inform user via normal validation exception notification methods.</t>
  </si>
  <si>
    <t>End depth of any casing/liner record shall not exceed the end depth of the associated openhole end depth and maybe less than the end depth of the associated open hole section</t>
  </si>
  <si>
    <t>Vsec</t>
  </si>
  <si>
    <t>Delta Vsec</t>
  </si>
  <si>
    <t>Vsec New</t>
  </si>
  <si>
    <t>E</t>
  </si>
  <si>
    <t>Delta E</t>
  </si>
  <si>
    <t>N</t>
  </si>
  <si>
    <t>Delta N</t>
  </si>
  <si>
    <t>TVD</t>
  </si>
  <si>
    <t>Delta TVD</t>
  </si>
  <si>
    <t>RF</t>
  </si>
  <si>
    <t>AZIMUTH</t>
  </si>
  <si>
    <t>INC</t>
  </si>
  <si>
    <t>VS</t>
  </si>
  <si>
    <t>E(+)</t>
  </si>
  <si>
    <t>N(+)</t>
  </si>
  <si>
    <t>MD</t>
  </si>
  <si>
    <t>m</t>
  </si>
  <si>
    <t>No Delta</t>
  </si>
  <si>
    <t>(dog Leg)</t>
  </si>
  <si>
    <t>RAD</t>
  </si>
  <si>
    <t xml:space="preserve"> m</t>
  </si>
  <si>
    <t>deg</t>
  </si>
  <si>
    <t>Minimum Curvture Method</t>
  </si>
  <si>
    <t>Actual Data</t>
  </si>
  <si>
    <t>VSD=</t>
  </si>
  <si>
    <t>c</t>
  </si>
  <si>
    <t>g</t>
  </si>
  <si>
    <t>x</t>
  </si>
  <si>
    <t>INC RAD</t>
  </si>
  <si>
    <t>AZIMUTH RAD</t>
  </si>
  <si>
    <t>Beta DL</t>
  </si>
  <si>
    <t>Survey Programme / Surface Uncertainty</t>
  </si>
  <si>
    <t>Hole Size at S/T Point</t>
  </si>
  <si>
    <t>Sidetrack depth</t>
  </si>
  <si>
    <t>Max. DLS.</t>
  </si>
  <si>
    <t>Max. Inc.</t>
  </si>
  <si>
    <t>Hole Size</t>
  </si>
  <si>
    <r>
      <t xml:space="preserve">TVD </t>
    </r>
    <r>
      <rPr>
        <b/>
        <i/>
        <sz val="9"/>
        <rFont val="Arial"/>
        <family val="2"/>
      </rPr>
      <t>(RKB)</t>
    </r>
  </si>
  <si>
    <t>Formation Name</t>
  </si>
  <si>
    <t>Parent Wellbore Name</t>
  </si>
  <si>
    <t>No</t>
  </si>
  <si>
    <t>Yes</t>
  </si>
  <si>
    <t>Sidetrack</t>
  </si>
  <si>
    <t>Additional planning constraints</t>
  </si>
  <si>
    <t>Curved conductor</t>
  </si>
  <si>
    <t>Planning Criteria</t>
  </si>
  <si>
    <t>Optional Target Details</t>
  </si>
  <si>
    <t>Dimension</t>
  </si>
  <si>
    <t>Tgt Shape</t>
  </si>
  <si>
    <t>Azi Range</t>
  </si>
  <si>
    <t>Inc Range</t>
  </si>
  <si>
    <t>UTM East / Longitude</t>
  </si>
  <si>
    <r>
      <t xml:space="preserve">TVD </t>
    </r>
    <r>
      <rPr>
        <b/>
        <i/>
        <sz val="10"/>
        <rFont val="Arial"/>
        <family val="2"/>
      </rPr>
      <t>(RKB)</t>
    </r>
  </si>
  <si>
    <r>
      <t xml:space="preserve">TVD </t>
    </r>
    <r>
      <rPr>
        <b/>
        <i/>
        <sz val="9"/>
        <rFont val="Arial"/>
        <family val="2"/>
      </rPr>
      <t>(SS)</t>
    </r>
  </si>
  <si>
    <t>Name</t>
  </si>
  <si>
    <t>Fixed Target Details</t>
  </si>
  <si>
    <t>Grid Convergence:</t>
  </si>
  <si>
    <t>North Reference:</t>
  </si>
  <si>
    <t>Local E :</t>
  </si>
  <si>
    <t>Local N :</t>
  </si>
  <si>
    <t>UTM East :</t>
  </si>
  <si>
    <t>UTM North :</t>
  </si>
  <si>
    <t>Longitude :</t>
  </si>
  <si>
    <t>Latitude :</t>
  </si>
  <si>
    <t>Slot Name :</t>
  </si>
  <si>
    <t>Structure Name :</t>
  </si>
  <si>
    <t>Well Objective :</t>
  </si>
  <si>
    <t>MSL - Seabed</t>
  </si>
  <si>
    <t>RKB-MSL</t>
  </si>
  <si>
    <t>Central Meridian :</t>
  </si>
  <si>
    <t>Structure Details</t>
  </si>
  <si>
    <t>Well Name :</t>
  </si>
  <si>
    <t>Block Number :</t>
  </si>
  <si>
    <t>Field Name :</t>
  </si>
  <si>
    <t>Project Number:</t>
  </si>
  <si>
    <t>Startup Date :</t>
  </si>
  <si>
    <t>General Information</t>
  </si>
  <si>
    <t>Originator Name :</t>
  </si>
  <si>
    <t>Client :</t>
  </si>
  <si>
    <t>Wellplanning Start Sheet</t>
  </si>
  <si>
    <t>CasedHoleSections…n</t>
  </si>
  <si>
    <t xml:space="preserve">CasedHole </t>
  </si>
  <si>
    <t>OpenholeSection…n</t>
  </si>
  <si>
    <t>Conductor</t>
  </si>
  <si>
    <t>if riser = running order 1 then BOP must follow as Number 2, If Conductor is in sequence then BOP == Sequence order 1)</t>
  </si>
  <si>
    <t>BOPStack = 1 Made up of BOP elements 1 or many</t>
  </si>
  <si>
    <t>Riser = 1</t>
  </si>
  <si>
    <t>IntervalExceptions</t>
  </si>
  <si>
    <t>Interval…n</t>
  </si>
  <si>
    <t>Surface Pdrop entire surface system</t>
  </si>
  <si>
    <t>or</t>
  </si>
  <si>
    <t>Needs Definition</t>
  </si>
  <si>
    <t>SurfacePiping</t>
  </si>
  <si>
    <t>Rig</t>
  </si>
  <si>
    <t>Data Sub Element</t>
  </si>
  <si>
    <t>Data Element</t>
  </si>
  <si>
    <t>Data Collection</t>
  </si>
  <si>
    <t>Label</t>
  </si>
  <si>
    <t>Order</t>
  </si>
  <si>
    <t>Date</t>
  </si>
  <si>
    <t>Well Task 1</t>
  </si>
  <si>
    <t>Well Task 2</t>
  </si>
  <si>
    <t>Well Task 8</t>
  </si>
  <si>
    <t>Well Task 9</t>
  </si>
  <si>
    <t>Well Task 10</t>
  </si>
  <si>
    <t>Well Task 11</t>
  </si>
  <si>
    <t>Well Task 12</t>
  </si>
  <si>
    <t>Well Task 13</t>
  </si>
  <si>
    <t>Well Task 14</t>
  </si>
  <si>
    <t>Well Information</t>
  </si>
  <si>
    <t>Well Objectives</t>
  </si>
  <si>
    <t>Geological Prognosis</t>
  </si>
  <si>
    <t>Pore and Fracture Pressure Plot</t>
  </si>
  <si>
    <t xml:space="preserve">Well Montage </t>
  </si>
  <si>
    <t>Directional Plot</t>
  </si>
  <si>
    <t>Risks / Hazards / Potential Problems</t>
  </si>
  <si>
    <t>Time Depth Curve</t>
  </si>
  <si>
    <t>BOP Configuration</t>
  </si>
  <si>
    <t>Drilling Procedure</t>
  </si>
  <si>
    <t>Rig Move / Pre-Spud</t>
  </si>
  <si>
    <t>Individual Hole Section Details</t>
  </si>
  <si>
    <t>Objective</t>
  </si>
  <si>
    <t>Potential Problems</t>
  </si>
  <si>
    <t>Offset Data Summary</t>
  </si>
  <si>
    <t xml:space="preserve">BHA </t>
  </si>
  <si>
    <t>Bit and Hydraulics</t>
  </si>
  <si>
    <t>Drilling Operations / Practices</t>
  </si>
  <si>
    <t>Drilling Fluids</t>
  </si>
  <si>
    <t>Casing and Cementing</t>
  </si>
  <si>
    <t>Wellhead</t>
  </si>
  <si>
    <t xml:space="preserve">Contingency Procedures </t>
  </si>
  <si>
    <t>Directional Drilling and Surveying Program</t>
  </si>
  <si>
    <t>Wireline Logging Program</t>
  </si>
  <si>
    <t>Coring Program</t>
  </si>
  <si>
    <t>Well Testing Program</t>
  </si>
  <si>
    <t>Completion Program</t>
  </si>
  <si>
    <t>Abandonment Program</t>
  </si>
  <si>
    <t>Emergency Procedures</t>
  </si>
  <si>
    <t>Weather</t>
  </si>
  <si>
    <t>Well Control</t>
  </si>
  <si>
    <t>Other</t>
  </si>
  <si>
    <t>Appendices</t>
  </si>
  <si>
    <t>Seabed Survey</t>
  </si>
  <si>
    <t>Structural Maps</t>
  </si>
  <si>
    <t>Bit Records</t>
  </si>
  <si>
    <t>Offset Data</t>
  </si>
  <si>
    <t>Offset Logs</t>
  </si>
  <si>
    <t>Drilling Fluids Program</t>
  </si>
  <si>
    <t>Cement Program</t>
  </si>
  <si>
    <t>Service Providers and Contact Details</t>
  </si>
  <si>
    <t>Hazard and Risk Assessment</t>
  </si>
  <si>
    <t>References and Drawings</t>
  </si>
  <si>
    <t>Technical Literature</t>
  </si>
  <si>
    <t>Equipment Specifications</t>
  </si>
  <si>
    <t>BOP and Wellhead</t>
  </si>
  <si>
    <t>Promoted Plan Report</t>
  </si>
  <si>
    <t>Client:</t>
  </si>
  <si>
    <t>Petro Rubiales Energy Corp</t>
  </si>
  <si>
    <t>Well:</t>
  </si>
  <si>
    <t>COPA C2 - (UWI: )</t>
  </si>
  <si>
    <t>Field:</t>
  </si>
  <si>
    <t>COPA</t>
  </si>
  <si>
    <t>Date:</t>
  </si>
  <si>
    <t>Build Version:</t>
  </si>
  <si>
    <t>1.0.5121.26450</t>
  </si>
  <si>
    <t>Well Summary</t>
  </si>
  <si>
    <r>
      <t xml:space="preserve">Well: </t>
    </r>
    <r>
      <rPr>
        <sz val="10"/>
        <color theme="1"/>
        <rFont val="Segoe UI"/>
        <family val="2"/>
      </rPr>
      <t>COPA C2 - (UWI: )</t>
    </r>
  </si>
  <si>
    <t>Business Product Lines</t>
  </si>
  <si>
    <t>Product Line</t>
  </si>
  <si>
    <t>Location</t>
  </si>
  <si>
    <t>Drilling Services</t>
  </si>
  <si>
    <t>Latin America / Colombia / Bogota</t>
  </si>
  <si>
    <t>Engineers</t>
  </si>
  <si>
    <t>Lead</t>
  </si>
  <si>
    <t>Job Title</t>
  </si>
  <si>
    <t>Larrota, Eliana</t>
  </si>
  <si>
    <t>Well Planning</t>
  </si>
  <si>
    <t>Bravo, Alexander</t>
  </si>
  <si>
    <t>DO Engineer</t>
  </si>
  <si>
    <t>Concha, Alexander</t>
  </si>
  <si>
    <t>Drilling Optimization</t>
  </si>
  <si>
    <t>Client Information</t>
  </si>
  <si>
    <r>
      <t xml:space="preserve">Client Company: </t>
    </r>
    <r>
      <rPr>
        <sz val="9.5"/>
        <color theme="1"/>
        <rFont val="Segoe UI"/>
        <family val="2"/>
      </rPr>
      <t>Petro Rubiales Energy Corp</t>
    </r>
  </si>
  <si>
    <r>
      <t xml:space="preserve">Region: </t>
    </r>
    <r>
      <rPr>
        <sz val="9.5"/>
        <color theme="1"/>
        <rFont val="Segoe UI"/>
        <family val="2"/>
      </rPr>
      <t>South America</t>
    </r>
  </si>
  <si>
    <r>
      <t xml:space="preserve">Country: </t>
    </r>
    <r>
      <rPr>
        <sz val="9.5"/>
        <color theme="1"/>
        <rFont val="Segoe UI"/>
        <family val="2"/>
      </rPr>
      <t>Colombia</t>
    </r>
  </si>
  <si>
    <r>
      <t xml:space="preserve">Legal Entity: </t>
    </r>
    <r>
      <rPr>
        <sz val="9.5"/>
        <color theme="1"/>
        <rFont val="Segoe UI"/>
        <family val="2"/>
      </rPr>
      <t>Pacific Stratus Energy</t>
    </r>
  </si>
  <si>
    <t xml:space="preserve">State: </t>
  </si>
  <si>
    <t xml:space="preserve">Client Office: </t>
  </si>
  <si>
    <t xml:space="preserve">Address1: </t>
  </si>
  <si>
    <t xml:space="preserve">Address2: </t>
  </si>
  <si>
    <t xml:space="preserve">City: </t>
  </si>
  <si>
    <t xml:space="preserve">Zip Code: </t>
  </si>
  <si>
    <t xml:space="preserve">Contact: </t>
  </si>
  <si>
    <t xml:space="preserve">Email Address: </t>
  </si>
  <si>
    <t xml:space="preserve">Mobile Phone: </t>
  </si>
  <si>
    <t xml:space="preserve">Office Phone: </t>
  </si>
  <si>
    <t xml:space="preserve">Fax Number: </t>
  </si>
  <si>
    <t>Well Location</t>
  </si>
  <si>
    <r>
      <t xml:space="preserve">Well Name: </t>
    </r>
    <r>
      <rPr>
        <sz val="9.5"/>
        <color theme="1"/>
        <rFont val="Segoe UI"/>
        <family val="2"/>
      </rPr>
      <t>COPA C2 - (UWI: )</t>
    </r>
  </si>
  <si>
    <t xml:space="preserve">Well Type: </t>
  </si>
  <si>
    <t xml:space="preserve">County: </t>
  </si>
  <si>
    <t xml:space="preserve">Block: </t>
  </si>
  <si>
    <r>
      <t xml:space="preserve">Field: </t>
    </r>
    <r>
      <rPr>
        <sz val="9.5"/>
        <color theme="1"/>
        <rFont val="Segoe UI"/>
        <family val="2"/>
      </rPr>
      <t>COPA</t>
    </r>
  </si>
  <si>
    <r>
      <t xml:space="preserve">Site: </t>
    </r>
    <r>
      <rPr>
        <sz val="9.5"/>
        <color theme="1"/>
        <rFont val="Segoe UI"/>
        <family val="2"/>
      </rPr>
      <t>COPA C-2</t>
    </r>
  </si>
  <si>
    <r>
      <t xml:space="preserve">Slot: </t>
    </r>
    <r>
      <rPr>
        <sz val="9.5"/>
        <color theme="1"/>
        <rFont val="Segoe UI"/>
        <family val="2"/>
      </rPr>
      <t>COPA C-2</t>
    </r>
  </si>
  <si>
    <t xml:space="preserve">Comments: </t>
  </si>
  <si>
    <t>Field Details</t>
  </si>
  <si>
    <r>
      <t xml:space="preserve">Projected Coordinate System ID: </t>
    </r>
    <r>
      <rPr>
        <sz val="9.5"/>
        <color theme="1"/>
        <rFont val="Segoe UI"/>
        <family val="2"/>
      </rPr>
      <t>3117</t>
    </r>
  </si>
  <si>
    <r>
      <t xml:space="preserve">Vertical Reference Datum: </t>
    </r>
    <r>
      <rPr>
        <sz val="9.5"/>
        <color theme="1"/>
        <rFont val="Segoe UI"/>
        <family val="2"/>
      </rPr>
      <t>Mean Sea Level</t>
    </r>
  </si>
  <si>
    <r>
      <t xml:space="preserve">Geo Magnetic Model: </t>
    </r>
    <r>
      <rPr>
        <sz val="9.5"/>
        <color theme="1"/>
        <rFont val="Segoe UI"/>
        <family val="2"/>
      </rPr>
      <t>BGGM</t>
    </r>
  </si>
  <si>
    <t>Default Magnetic Parameters</t>
  </si>
  <si>
    <r>
      <t xml:space="preserve">Field Strength: </t>
    </r>
    <r>
      <rPr>
        <sz val="9.5"/>
        <color theme="1"/>
        <rFont val="Segoe UI"/>
        <family val="2"/>
      </rPr>
      <t>30990.50   nT</t>
    </r>
  </si>
  <si>
    <r>
      <t xml:space="preserve">Dip: </t>
    </r>
    <r>
      <rPr>
        <sz val="9.5"/>
        <color theme="1"/>
        <rFont val="Segoe UI"/>
        <family val="2"/>
      </rPr>
      <t>28.69  deg</t>
    </r>
  </si>
  <si>
    <r>
      <t xml:space="preserve">Declination: </t>
    </r>
    <r>
      <rPr>
        <sz val="9.5"/>
        <color theme="1"/>
        <rFont val="Segoe UI"/>
        <family val="2"/>
      </rPr>
      <t>-8.67  deg</t>
    </r>
  </si>
  <si>
    <r>
      <t xml:space="preserve">Model Date: </t>
    </r>
    <r>
      <rPr>
        <sz val="9.5"/>
        <color theme="1"/>
        <rFont val="Segoe UI"/>
        <family val="2"/>
      </rPr>
      <t>8/9/2013 12:00:00 AM</t>
    </r>
  </si>
  <si>
    <r>
      <t xml:space="preserve">Local Gravity: </t>
    </r>
    <r>
      <rPr>
        <sz val="9.5"/>
        <color theme="1"/>
        <rFont val="Segoe UI"/>
        <family val="2"/>
      </rPr>
      <t>1.00    g</t>
    </r>
  </si>
  <si>
    <t>Site Details</t>
  </si>
  <si>
    <t xml:space="preserve">TVD Reference: </t>
  </si>
  <si>
    <t>Site Location</t>
  </si>
  <si>
    <r>
      <t xml:space="preserve">Northing: </t>
    </r>
    <r>
      <rPr>
        <sz val="9.5"/>
        <color theme="1"/>
        <rFont val="Segoe UI"/>
        <family val="2"/>
      </rPr>
      <t>3478792.88   ft</t>
    </r>
  </si>
  <si>
    <r>
      <t xml:space="preserve">Easting: </t>
    </r>
    <r>
      <rPr>
        <sz val="9.5"/>
        <color theme="1"/>
        <rFont val="Segoe UI"/>
        <family val="2"/>
      </rPr>
      <t>3228133.43   ft</t>
    </r>
  </si>
  <si>
    <t>Slot Details</t>
  </si>
  <si>
    <t xml:space="preserve">Relative To: </t>
  </si>
  <si>
    <r>
      <t xml:space="preserve">Elevation: </t>
    </r>
    <r>
      <rPr>
        <sz val="9.5"/>
        <color theme="1"/>
        <rFont val="Segoe UI"/>
        <family val="2"/>
      </rPr>
      <t>438.00   ft</t>
    </r>
  </si>
  <si>
    <r>
      <t xml:space="preserve">Coordinate Reference: </t>
    </r>
    <r>
      <rPr>
        <sz val="9.5"/>
        <color theme="1"/>
        <rFont val="Segoe UI"/>
        <family val="2"/>
      </rPr>
      <t>Map</t>
    </r>
  </si>
  <si>
    <t>Slot Location</t>
  </si>
  <si>
    <r>
      <t xml:space="preserve">Northing Offset: </t>
    </r>
    <r>
      <rPr>
        <sz val="9.5"/>
        <color theme="1"/>
        <rFont val="Segoe UI"/>
        <family val="2"/>
      </rPr>
      <t>3478792.88   ft</t>
    </r>
  </si>
  <si>
    <r>
      <t xml:space="preserve">Easting offset: </t>
    </r>
    <r>
      <rPr>
        <sz val="9.5"/>
        <color theme="1"/>
        <rFont val="Segoe UI"/>
        <family val="2"/>
      </rPr>
      <t>3228133.43   ft</t>
    </r>
  </si>
  <si>
    <t>Well Details</t>
  </si>
  <si>
    <t>Start Position</t>
  </si>
  <si>
    <r>
      <t xml:space="preserve">Relative To: </t>
    </r>
    <r>
      <rPr>
        <sz val="9.5"/>
        <color theme="1"/>
        <rFont val="Segoe UI"/>
        <family val="2"/>
      </rPr>
      <t>Site</t>
    </r>
  </si>
  <si>
    <r>
      <t xml:space="preserve">TVD: </t>
    </r>
    <r>
      <rPr>
        <sz val="9.5"/>
        <color theme="1"/>
        <rFont val="Segoe UI"/>
        <family val="2"/>
      </rPr>
      <t>0.00   ft</t>
    </r>
  </si>
  <si>
    <r>
      <t xml:space="preserve">Inclination: </t>
    </r>
    <r>
      <rPr>
        <sz val="9.5"/>
        <color theme="1"/>
        <rFont val="Segoe UI"/>
        <family val="2"/>
      </rPr>
      <t>0.00  deg</t>
    </r>
  </si>
  <si>
    <r>
      <t xml:space="preserve">Azimuth: </t>
    </r>
    <r>
      <rPr>
        <sz val="9.5"/>
        <color theme="1"/>
        <rFont val="Segoe UI"/>
        <family val="2"/>
      </rPr>
      <t>0.00  deg</t>
    </r>
  </si>
  <si>
    <t>Tie-On Point</t>
  </si>
  <si>
    <r>
      <t xml:space="preserve">Is this a sidetrack well: </t>
    </r>
    <r>
      <rPr>
        <sz val="9.5"/>
        <color theme="1"/>
        <rFont val="Segoe UI"/>
        <family val="2"/>
      </rPr>
      <t>Yes</t>
    </r>
  </si>
  <si>
    <r>
      <t xml:space="preserve">Kick Off Depth: </t>
    </r>
    <r>
      <rPr>
        <sz val="9.5"/>
        <color theme="1"/>
        <rFont val="Segoe UI"/>
        <family val="2"/>
      </rPr>
      <t>0.00   ft</t>
    </r>
  </si>
  <si>
    <t xml:space="preserve">MD: </t>
  </si>
  <si>
    <t xml:space="preserve">TVD: </t>
  </si>
  <si>
    <t xml:space="preserve">Inclination: </t>
  </si>
  <si>
    <t xml:space="preserve">Azimuth: </t>
  </si>
  <si>
    <t xml:space="preserve">Northing Offset: </t>
  </si>
  <si>
    <t xml:space="preserve">Easting Offset: </t>
  </si>
  <si>
    <t>Magnetic Parameters</t>
  </si>
  <si>
    <r>
      <t xml:space="preserve">Declination: </t>
    </r>
    <r>
      <rPr>
        <sz val="9.5"/>
        <color theme="1"/>
        <rFont val="Segoe UI"/>
        <family val="2"/>
      </rPr>
      <t>-8.70  deg</t>
    </r>
  </si>
  <si>
    <r>
      <t xml:space="preserve">Magnetic Reference: </t>
    </r>
    <r>
      <rPr>
        <sz val="9.5"/>
        <color theme="1"/>
        <rFont val="Segoe UI"/>
        <family val="2"/>
      </rPr>
      <t>BGGM</t>
    </r>
  </si>
  <si>
    <r>
      <t xml:space="preserve">Grid Convergence: </t>
    </r>
    <r>
      <rPr>
        <sz val="9.5"/>
        <color theme="1"/>
        <rFont val="Segoe UI"/>
        <family val="2"/>
      </rPr>
      <t>0.00  deg</t>
    </r>
  </si>
  <si>
    <r>
      <t xml:space="preserve">Field Strength: </t>
    </r>
    <r>
      <rPr>
        <sz val="9.5"/>
        <color theme="1"/>
        <rFont val="Segoe UI"/>
        <family val="2"/>
      </rPr>
      <t>30985.00   nT</t>
    </r>
  </si>
  <si>
    <r>
      <t xml:space="preserve">Total Correction: </t>
    </r>
    <r>
      <rPr>
        <sz val="9.5"/>
        <color theme="1"/>
        <rFont val="Segoe UI"/>
        <family val="2"/>
      </rPr>
      <t>-8.71  deg</t>
    </r>
  </si>
  <si>
    <r>
      <t xml:space="preserve">Unit System: </t>
    </r>
    <r>
      <rPr>
        <sz val="9.5"/>
        <color theme="1"/>
        <rFont val="Segoe UI"/>
        <family val="2"/>
      </rPr>
      <t>Imperial (API)</t>
    </r>
  </si>
  <si>
    <t>Formations</t>
  </si>
  <si>
    <t>Formation</t>
  </si>
  <si>
    <t>TVD (ft)</t>
  </si>
  <si>
    <t>Formation Type</t>
  </si>
  <si>
    <t>Guayabo</t>
  </si>
  <si>
    <t>Leon</t>
  </si>
  <si>
    <t>C1</t>
  </si>
  <si>
    <t>C2</t>
  </si>
  <si>
    <t>C3</t>
  </si>
  <si>
    <t>C4</t>
  </si>
  <si>
    <t>C5</t>
  </si>
  <si>
    <t>C5 D1</t>
  </si>
  <si>
    <t>C5 D2</t>
  </si>
  <si>
    <t>C6</t>
  </si>
  <si>
    <t>C7 A</t>
  </si>
  <si>
    <t>C7 B</t>
  </si>
  <si>
    <t>Well Plans</t>
  </si>
  <si>
    <t>P1  Version:13</t>
  </si>
  <si>
    <t>MD (ft)</t>
  </si>
  <si>
    <t>Inc (deg)</t>
  </si>
  <si>
    <t>Azi (deg)</t>
  </si>
  <si>
    <t>Vsec (ft)</t>
  </si>
  <si>
    <t>N+/S- (ft)</t>
  </si>
  <si>
    <t>E+/W- (ft)</t>
  </si>
  <si>
    <t>DogLeg (deg/100ft)</t>
  </si>
  <si>
    <t>Section View</t>
  </si>
  <si>
    <t>Plan View</t>
  </si>
  <si>
    <t>Dogleg</t>
  </si>
  <si>
    <t>Intervals</t>
  </si>
  <si>
    <t>Section Type</t>
  </si>
  <si>
    <t>Start MD (ft)</t>
  </si>
  <si>
    <t>End MD (ft)</t>
  </si>
  <si>
    <t>Length (ft)</t>
  </si>
  <si>
    <t>OD (in)</t>
  </si>
  <si>
    <t>ID/ Holesize (in)</t>
  </si>
  <si>
    <t>Material</t>
  </si>
  <si>
    <t>Parent</t>
  </si>
  <si>
    <t>Open Hole</t>
  </si>
  <si>
    <t>Interval 1 P1  Version:13</t>
  </si>
  <si>
    <t>Interval 2 P1  Version:13</t>
  </si>
  <si>
    <t>Run1, Scenario2</t>
  </si>
  <si>
    <t>BHA Analysis Settings</t>
  </si>
  <si>
    <t>Input Parameters</t>
  </si>
  <si>
    <t>BP (ft)</t>
  </si>
  <si>
    <t>WOB (kipf)</t>
  </si>
  <si>
    <t>RPM (rpm)</t>
  </si>
  <si>
    <t>FR (gpm)</t>
  </si>
  <si>
    <t>Frequency Parameters</t>
  </si>
  <si>
    <r>
      <t xml:space="preserve">Number of modes: </t>
    </r>
    <r>
      <rPr>
        <sz val="9.5"/>
        <color theme="1"/>
        <rFont val="Segoe UI"/>
        <family val="2"/>
      </rPr>
      <t>30</t>
    </r>
  </si>
  <si>
    <t>Torque &amp; Drag Analysis Settings</t>
  </si>
  <si>
    <t>Tortuosity</t>
  </si>
  <si>
    <t>MD Start (ft)</t>
  </si>
  <si>
    <t>MD End (ft)</t>
  </si>
  <si>
    <t>Wave Length (ft)</t>
  </si>
  <si>
    <t>Amplitude (deg)</t>
  </si>
  <si>
    <t>Friction Factor Calibration</t>
  </si>
  <si>
    <t>FF Rotation Off Bottom</t>
  </si>
  <si>
    <t>ROT SP (rpm)</t>
  </si>
  <si>
    <t>Surface Torque (kipf-ft)</t>
  </si>
  <si>
    <t>Block Weight (kip)</t>
  </si>
  <si>
    <t>FF Pick Up Without Rotation</t>
  </si>
  <si>
    <t>Running Speed (ft/min)</t>
  </si>
  <si>
    <t>Surface Load (kipf)</t>
  </si>
  <si>
    <t>FF Slack Off Without Rotation</t>
  </si>
  <si>
    <t>General Operations</t>
  </si>
  <si>
    <t>Rotary Drilling</t>
  </si>
  <si>
    <t>TAB (kipf-ft)</t>
  </si>
  <si>
    <t>ROP (ft/h)</t>
  </si>
  <si>
    <t>Slide Drilling</t>
  </si>
  <si>
    <t>Rotation Off Bottom</t>
  </si>
  <si>
    <t>Picking Up</t>
  </si>
  <si>
    <t>Slacking Off</t>
  </si>
  <si>
    <t>Back Reaming</t>
  </si>
  <si>
    <t>Reaming</t>
  </si>
  <si>
    <t>BHAs</t>
  </si>
  <si>
    <t>BHA # 2 DIRECCIONAL   FASE DE   8 3/4"</t>
  </si>
  <si>
    <t>Drill Strings</t>
  </si>
  <si>
    <t>5" Drill  Pipe</t>
  </si>
  <si>
    <t>Fluid</t>
  </si>
  <si>
    <t>Density</t>
  </si>
  <si>
    <t>Viscosity</t>
  </si>
  <si>
    <t>Fluid #1</t>
  </si>
  <si>
    <t>9.2lb/gal</t>
  </si>
  <si>
    <t>10cP</t>
  </si>
  <si>
    <t>Hydraulics Settings</t>
  </si>
  <si>
    <t>Operations</t>
  </si>
  <si>
    <t>Fluids</t>
  </si>
  <si>
    <t>PV</t>
  </si>
  <si>
    <t>YP</t>
  </si>
  <si>
    <t>LSYP</t>
  </si>
  <si>
    <t>10 cP</t>
  </si>
  <si>
    <t>14 lbf/100ft²</t>
  </si>
  <si>
    <t>8lbf/100ft²</t>
  </si>
  <si>
    <t>Simulation Options</t>
  </si>
  <si>
    <t>Simulation Mode</t>
  </si>
  <si>
    <t>Hydraulics Type</t>
  </si>
  <si>
    <t>Frictional Presure Loss Model</t>
  </si>
  <si>
    <t>Include Tool Joints</t>
  </si>
  <si>
    <t>Cell Size (ft)</t>
  </si>
  <si>
    <t>Steady State Hydraulics</t>
  </si>
  <si>
    <t>Isothermal</t>
  </si>
  <si>
    <t>API13D</t>
  </si>
  <si>
    <t>Hole Cleaning</t>
  </si>
  <si>
    <t>Cuttings Diameter (in)</t>
  </si>
  <si>
    <t>Cuttings Density (lb/gal)</t>
  </si>
  <si>
    <t>Bed Porosity</t>
  </si>
  <si>
    <t>Bit Hydraulic Optimization</t>
  </si>
  <si>
    <t>Max Pump Pressure (psi)</t>
  </si>
  <si>
    <t>Max Pump HorsePower (hp)</t>
  </si>
  <si>
    <t>Max Number of Nozzles</t>
  </si>
  <si>
    <t>Min Annular Velocity (ft/min)</t>
  </si>
  <si>
    <t>Pore Pressure Tolerance</t>
  </si>
  <si>
    <t>Fracture Gradient Tolerance</t>
  </si>
  <si>
    <t>Weak Zones</t>
  </si>
  <si>
    <t>Weak Zone Index</t>
  </si>
  <si>
    <t>Measured Depth</t>
  </si>
  <si>
    <t>Pore Pressure Gradient</t>
  </si>
  <si>
    <t>Fracture Gradient</t>
  </si>
  <si>
    <t>3051.18ft</t>
  </si>
  <si>
    <t>7.51lb/gal</t>
  </si>
  <si>
    <t>9.18lb/gal</t>
  </si>
  <si>
    <t>TFA</t>
  </si>
  <si>
    <t>TFA Index</t>
  </si>
  <si>
    <t>BHA Name</t>
  </si>
  <si>
    <t>Part</t>
  </si>
  <si>
    <t>Nozzle Location</t>
  </si>
  <si>
    <t>Nozzle Optimization</t>
  </si>
  <si>
    <t>Efficiency</t>
  </si>
  <si>
    <t>8 3/4" PDC   Bit</t>
  </si>
  <si>
    <t>User Defined</t>
  </si>
  <si>
    <t>0.94in²</t>
  </si>
  <si>
    <t>8 3/4" PDC Bit</t>
  </si>
  <si>
    <t>HSI</t>
  </si>
  <si>
    <t>Fluid Name</t>
  </si>
  <si>
    <t>HSI Value</t>
  </si>
  <si>
    <t>Axial Vibrations</t>
  </si>
  <si>
    <t>Horizontal Vibrations</t>
  </si>
  <si>
    <t>Lateral Vibrations</t>
  </si>
  <si>
    <t>Torsional Vibrations</t>
  </si>
  <si>
    <t>Vertical Vibrations</t>
  </si>
  <si>
    <t>Axial Joint Forces</t>
  </si>
  <si>
    <t>Axial Stress</t>
  </si>
  <si>
    <t>Bending Moments</t>
  </si>
  <si>
    <t>Bending Stress</t>
  </si>
  <si>
    <t>Directional Bending Moments</t>
  </si>
  <si>
    <t>Directional Bending Stresses</t>
  </si>
  <si>
    <t>Horizontal Displacement</t>
  </si>
  <si>
    <t>Horizontal Joint Forces</t>
  </si>
  <si>
    <t>Horizontal Shear Stresses</t>
  </si>
  <si>
    <t>Inclination Bending Moments</t>
  </si>
  <si>
    <t>Inclination Bending Stresses</t>
  </si>
  <si>
    <t>Joint Forces</t>
  </si>
  <si>
    <t>Normal Stresses</t>
  </si>
  <si>
    <t>Torsion Moments</t>
  </si>
  <si>
    <t>Torsion Shear Stresses</t>
  </si>
  <si>
    <t>Vertical Displacement</t>
  </si>
  <si>
    <t>Vertical Joint Forces</t>
  </si>
  <si>
    <t>Vertical Shear Stresses</t>
  </si>
  <si>
    <t>Von Mises Stress</t>
  </si>
  <si>
    <t>Wellbore Contact Forces</t>
  </si>
  <si>
    <t>Hydraulics Analysis Results</t>
  </si>
  <si>
    <t>ECD vs. Flow Rate-Drilling Rotary</t>
  </si>
  <si>
    <t>Equivalent Circulating Density Profile-Circulating off Bottom</t>
  </si>
  <si>
    <t>Flow Regime and Cuttings Concentration-Circulating off Bottom</t>
  </si>
  <si>
    <t>Fluid Average Velocity Profile-Circulating off Bottom</t>
  </si>
  <si>
    <t>Fluid Density Profile-Circulating off Bottom</t>
  </si>
  <si>
    <t>Fluid Low Shear Yield Point Profile-Circulating off Bottom</t>
  </si>
  <si>
    <t>Fluid Plastic Viscosity Profile-Circulating off Bottom</t>
  </si>
  <si>
    <t>Fluid Yield Point Profile-Circulating off Bottom</t>
  </si>
  <si>
    <t>Fluid Yield Stress Profile-Circulating off Bottom</t>
  </si>
  <si>
    <t>Frictional Pressure Drop Profile-Circulating off Bottom</t>
  </si>
  <si>
    <t>Hole Cleaning Velocities-Circulating off Bottom</t>
  </si>
  <si>
    <t>Hydraulics Power vs. Flow Rate-Drilling Rotary</t>
  </si>
  <si>
    <t>Hydrostatic Pressure Drop Profile-Circulating off Bottom</t>
  </si>
  <si>
    <t>Jet Impact Force vs. Flow Rate-Drilling Rotary</t>
  </si>
  <si>
    <t>Pressure Drop vs. Flow Rate-Drilling Rotary</t>
  </si>
  <si>
    <t>Pressure vs. Flow Rate-Drilling Rotary</t>
  </si>
  <si>
    <t>Total Pressure Drop Profile-Circulating off Bottom</t>
  </si>
  <si>
    <t>Torque &amp; Drag Analysis Results</t>
  </si>
  <si>
    <t>Average Radial Stress</t>
  </si>
  <si>
    <t>Axial Load</t>
  </si>
  <si>
    <t>Buckling Contact Force</t>
  </si>
  <si>
    <t>Circumferential Average Stress</t>
  </si>
  <si>
    <t>Contact Forces</t>
  </si>
  <si>
    <t>Distributed Side Force</t>
  </si>
  <si>
    <t>Hook Load</t>
  </si>
  <si>
    <t>Shear Stress</t>
  </si>
  <si>
    <t>Sinusoidal Critical Force</t>
  </si>
  <si>
    <t>Surface Torque</t>
  </si>
  <si>
    <t>Torque</t>
  </si>
  <si>
    <t>BHAs &amp; Drillstrings</t>
  </si>
  <si>
    <t>No.</t>
  </si>
  <si>
    <t>Description</t>
  </si>
  <si>
    <t>Qty</t>
  </si>
  <si>
    <t>Cum. Length (ft)</t>
  </si>
  <si>
    <t>ID (in)</t>
  </si>
  <si>
    <t>Mass (lb)</t>
  </si>
  <si>
    <t>Cum. Mass (lb)</t>
  </si>
  <si>
    <t>6.75 ML HL LBTBQLE6750 HL250 ALS Rotor Catch</t>
  </si>
  <si>
    <t>6 3/4" Mule Shoe</t>
  </si>
  <si>
    <t>6 3/4" MWD PP (GR)</t>
  </si>
  <si>
    <t>6 3/4" NMDC</t>
  </si>
  <si>
    <t>6 1/2" x 2 13/16",Drill Collar,NC50</t>
  </si>
  <si>
    <t>5" x 3",HWDP Grant Prideco - Spiral-Heavy-Wate,HT50</t>
  </si>
  <si>
    <t>6 1/2" x 2 3/4",Daily Hydraulic,4 1/2 IF</t>
  </si>
  <si>
    <t>6 3/4" MFR LWD (RES-GR)</t>
  </si>
  <si>
    <t>6 3/4" NDT LWD (Por Dens Neut)</t>
  </si>
  <si>
    <t>6 3/4" HEL (MWD)</t>
  </si>
  <si>
    <t>8 1/4" x 2 13/16",STAB - NB,NC61</t>
  </si>
  <si>
    <t>5",Drill Pipe,NC50 XH,X95,IEU,19.5 ppf</t>
  </si>
  <si>
    <t>Fluid Information</t>
  </si>
  <si>
    <t>Fluid Type</t>
  </si>
  <si>
    <t>Density (lb/gal)</t>
  </si>
  <si>
    <t>Oil %</t>
  </si>
  <si>
    <t>Oil Type</t>
  </si>
  <si>
    <t>Water %</t>
  </si>
  <si>
    <t>Water Type</t>
  </si>
  <si>
    <t>Salt %</t>
  </si>
  <si>
    <t>Salt Type</t>
  </si>
  <si>
    <t>PV (cP)</t>
  </si>
  <si>
    <t>YP (lbf/100ft²)</t>
  </si>
  <si>
    <t>LSYP (lbf/100ft²)</t>
  </si>
  <si>
    <t>Water Based WBM</t>
  </si>
  <si>
    <t>None</t>
  </si>
  <si>
    <t>Fresh</t>
  </si>
  <si>
    <t>CaCl₂</t>
  </si>
  <si>
    <t>Appendix A</t>
  </si>
  <si>
    <t>- Unit System : Imperial (API)</t>
  </si>
  <si>
    <r>
      <t xml:space="preserve">Acceleration: </t>
    </r>
    <r>
      <rPr>
        <sz val="9.5"/>
        <color theme="1"/>
        <rFont val="Segoe UI"/>
        <family val="2"/>
      </rPr>
      <t>ft/s²</t>
    </r>
  </si>
  <si>
    <r>
      <t xml:space="preserve">Gravity Acceleration: </t>
    </r>
    <r>
      <rPr>
        <sz val="9.5"/>
        <color theme="1"/>
        <rFont val="Segoe UI"/>
        <family val="2"/>
      </rPr>
      <t>g</t>
    </r>
  </si>
  <si>
    <r>
      <t xml:space="preserve">High Acceleration: </t>
    </r>
    <r>
      <rPr>
        <sz val="9.5"/>
        <color theme="1"/>
        <rFont val="Segoe UI"/>
        <family val="2"/>
      </rPr>
      <t>mi/s²</t>
    </r>
  </si>
  <si>
    <r>
      <t xml:space="preserve">Small Angle: </t>
    </r>
    <r>
      <rPr>
        <sz val="9.5"/>
        <color theme="1"/>
        <rFont val="Segoe UI"/>
        <family val="2"/>
      </rPr>
      <t>sec</t>
    </r>
  </si>
  <si>
    <r>
      <t xml:space="preserve">Angle: </t>
    </r>
    <r>
      <rPr>
        <sz val="9.5"/>
        <color theme="1"/>
        <rFont val="Segoe UI"/>
        <family val="2"/>
      </rPr>
      <t>deg</t>
    </r>
  </si>
  <si>
    <r>
      <t xml:space="preserve">Angular Acceleration: </t>
    </r>
    <r>
      <rPr>
        <sz val="9.5"/>
        <color theme="1"/>
        <rFont val="Segoe UI"/>
        <family val="2"/>
      </rPr>
      <t>deg/s²</t>
    </r>
  </si>
  <si>
    <r>
      <t xml:space="preserve">Angular Velocity: </t>
    </r>
    <r>
      <rPr>
        <sz val="9.5"/>
        <color theme="1"/>
        <rFont val="Segoe UI"/>
        <family val="2"/>
      </rPr>
      <t>deg/s</t>
    </r>
  </si>
  <si>
    <r>
      <t xml:space="preserve">Area: </t>
    </r>
    <r>
      <rPr>
        <sz val="9.5"/>
        <color theme="1"/>
        <rFont val="Segoe UI"/>
        <family val="2"/>
      </rPr>
      <t>ft²</t>
    </r>
  </si>
  <si>
    <r>
      <t xml:space="preserve">Wide Area: </t>
    </r>
    <r>
      <rPr>
        <sz val="9.5"/>
        <color theme="1"/>
        <rFont val="Segoe UI"/>
        <family val="2"/>
      </rPr>
      <t>mi²</t>
    </r>
  </si>
  <si>
    <r>
      <t xml:space="preserve">Thermal Conductivity: </t>
    </r>
    <r>
      <rPr>
        <sz val="9.5"/>
        <color theme="1"/>
        <rFont val="Segoe UI"/>
        <family val="2"/>
      </rPr>
      <t>Btu/(h-ft-°F)</t>
    </r>
  </si>
  <si>
    <r>
      <t xml:space="preserve">Electrical Conductivity: </t>
    </r>
    <r>
      <rPr>
        <sz val="9.5"/>
        <color theme="1"/>
        <rFont val="Segoe UI"/>
        <family val="2"/>
      </rPr>
      <t>S/m</t>
    </r>
  </si>
  <si>
    <r>
      <t xml:space="preserve">Small Curvature: </t>
    </r>
    <r>
      <rPr>
        <sz val="9.5"/>
        <color theme="1"/>
        <rFont val="Segoe UI"/>
        <family val="2"/>
      </rPr>
      <t>1/mi</t>
    </r>
  </si>
  <si>
    <r>
      <t xml:space="preserve">Curvature: </t>
    </r>
    <r>
      <rPr>
        <sz val="9.5"/>
        <color theme="1"/>
        <rFont val="Segoe UI"/>
        <family val="2"/>
      </rPr>
      <t>1/ft</t>
    </r>
  </si>
  <si>
    <r>
      <t xml:space="preserve">Mass Density: </t>
    </r>
    <r>
      <rPr>
        <sz val="9.5"/>
        <color theme="1"/>
        <rFont val="Segoe UI"/>
        <family val="2"/>
      </rPr>
      <t>lb/ft³</t>
    </r>
  </si>
  <si>
    <r>
      <t xml:space="preserve">Fluid Density: </t>
    </r>
    <r>
      <rPr>
        <sz val="9.5"/>
        <color theme="1"/>
        <rFont val="Segoe UI"/>
        <family val="2"/>
      </rPr>
      <t>lb/gal</t>
    </r>
  </si>
  <si>
    <r>
      <t xml:space="preserve">Energy: </t>
    </r>
    <r>
      <rPr>
        <sz val="9.5"/>
        <color theme="1"/>
        <rFont val="Segoe UI"/>
        <family val="2"/>
      </rPr>
      <t>btu</t>
    </r>
  </si>
  <si>
    <r>
      <t xml:space="preserve">High Energy: </t>
    </r>
    <r>
      <rPr>
        <sz val="9.5"/>
        <color theme="1"/>
        <rFont val="Segoe UI"/>
        <family val="2"/>
      </rPr>
      <t>hp-h</t>
    </r>
  </si>
  <si>
    <r>
      <t xml:space="preserve">Flow Rate: </t>
    </r>
    <r>
      <rPr>
        <sz val="9.5"/>
        <color theme="1"/>
        <rFont val="Segoe UI"/>
        <family val="2"/>
      </rPr>
      <t>bbl/d</t>
    </r>
  </si>
  <si>
    <r>
      <t xml:space="preserve">High Flow Rate: </t>
    </r>
    <r>
      <rPr>
        <sz val="9.5"/>
        <color theme="1"/>
        <rFont val="Segoe UI"/>
        <family val="2"/>
      </rPr>
      <t>gpm</t>
    </r>
  </si>
  <si>
    <r>
      <t xml:space="preserve">Force: </t>
    </r>
    <r>
      <rPr>
        <sz val="9.5"/>
        <color theme="1"/>
        <rFont val="Segoe UI"/>
        <family val="2"/>
      </rPr>
      <t>lbf</t>
    </r>
  </si>
  <si>
    <r>
      <t xml:space="preserve">Large Force: </t>
    </r>
    <r>
      <rPr>
        <sz val="9.5"/>
        <color theme="1"/>
        <rFont val="Segoe UI"/>
        <family val="2"/>
      </rPr>
      <t>kipf</t>
    </r>
  </si>
  <si>
    <r>
      <t xml:space="preserve">Low Frequency: </t>
    </r>
    <r>
      <rPr>
        <sz val="9.5"/>
        <color theme="1"/>
        <rFont val="Segoe UI"/>
        <family val="2"/>
      </rPr>
      <t>Hz</t>
    </r>
  </si>
  <si>
    <r>
      <t xml:space="preserve">High Frequency: </t>
    </r>
    <r>
      <rPr>
        <sz val="9.5"/>
        <color theme="1"/>
        <rFont val="Segoe UI"/>
        <family val="2"/>
      </rPr>
      <t>MHz</t>
    </r>
  </si>
  <si>
    <r>
      <t xml:space="preserve">Current Intensity: </t>
    </r>
    <r>
      <rPr>
        <sz val="9.5"/>
        <color theme="1"/>
        <rFont val="Segoe UI"/>
        <family val="2"/>
      </rPr>
      <t>A</t>
    </r>
  </si>
  <si>
    <r>
      <t xml:space="preserve">High Current Intensity: </t>
    </r>
    <r>
      <rPr>
        <sz val="9.5"/>
        <color theme="1"/>
        <rFont val="Segoe UI"/>
        <family val="2"/>
      </rPr>
      <t>kA</t>
    </r>
  </si>
  <si>
    <r>
      <t xml:space="preserve">Short Length: </t>
    </r>
    <r>
      <rPr>
        <sz val="9.5"/>
        <color theme="1"/>
        <rFont val="Segoe UI"/>
        <family val="2"/>
      </rPr>
      <t>ft</t>
    </r>
  </si>
  <si>
    <r>
      <t xml:space="preserve">Long Length: </t>
    </r>
    <r>
      <rPr>
        <sz val="9.5"/>
        <color theme="1"/>
        <rFont val="Segoe UI"/>
        <family val="2"/>
      </rPr>
      <t>mi</t>
    </r>
  </si>
  <si>
    <r>
      <t xml:space="preserve">Moment: </t>
    </r>
    <r>
      <rPr>
        <sz val="9.5"/>
        <color theme="1"/>
        <rFont val="Segoe UI"/>
        <family val="2"/>
      </rPr>
      <t>lbf-ft</t>
    </r>
  </si>
  <si>
    <r>
      <t xml:space="preserve">High Moment: </t>
    </r>
    <r>
      <rPr>
        <sz val="9.5"/>
        <color theme="1"/>
        <rFont val="Segoe UI"/>
        <family val="2"/>
      </rPr>
      <t>kipf-ft</t>
    </r>
  </si>
  <si>
    <r>
      <t xml:space="preserve">Power: </t>
    </r>
    <r>
      <rPr>
        <sz val="9.5"/>
        <color theme="1"/>
        <rFont val="Segoe UI"/>
        <family val="2"/>
      </rPr>
      <t>btu/h</t>
    </r>
  </si>
  <si>
    <r>
      <t xml:space="preserve">Large Power: </t>
    </r>
    <r>
      <rPr>
        <sz val="9.5"/>
        <color theme="1"/>
        <rFont val="Segoe UI"/>
        <family val="2"/>
      </rPr>
      <t>hp</t>
    </r>
  </si>
  <si>
    <r>
      <t xml:space="preserve">Pressure: </t>
    </r>
    <r>
      <rPr>
        <sz val="9.5"/>
        <color theme="1"/>
        <rFont val="Segoe UI"/>
        <family val="2"/>
      </rPr>
      <t>psi</t>
    </r>
  </si>
  <si>
    <r>
      <t xml:space="preserve">High Pressure: </t>
    </r>
    <r>
      <rPr>
        <sz val="9.5"/>
        <color theme="1"/>
        <rFont val="Segoe UI"/>
        <family val="2"/>
      </rPr>
      <t>ksi</t>
    </r>
  </si>
  <si>
    <r>
      <t xml:space="preserve">Low Electrical Resistivity: </t>
    </r>
    <r>
      <rPr>
        <sz val="9.5"/>
        <color theme="1"/>
        <rFont val="Segoe UI"/>
        <family val="2"/>
      </rPr>
      <t>µ?-in</t>
    </r>
  </si>
  <si>
    <r>
      <t xml:space="preserve">Electrical Resistivity: </t>
    </r>
    <r>
      <rPr>
        <sz val="9.5"/>
        <color theme="1"/>
        <rFont val="Segoe UI"/>
        <family val="2"/>
      </rPr>
      <t>?-in</t>
    </r>
  </si>
  <si>
    <r>
      <t xml:space="preserve">Linear Stiffness: </t>
    </r>
    <r>
      <rPr>
        <sz val="9.5"/>
        <color theme="1"/>
        <rFont val="Segoe UI"/>
        <family val="2"/>
      </rPr>
      <t>lbf/ft</t>
    </r>
  </si>
  <si>
    <r>
      <t xml:space="preserve">Rotational Stiffness: </t>
    </r>
    <r>
      <rPr>
        <sz val="9.5"/>
        <color theme="1"/>
        <rFont val="Segoe UI"/>
        <family val="2"/>
      </rPr>
      <t>in-lbf/deg</t>
    </r>
  </si>
  <si>
    <r>
      <t xml:space="preserve">Temperature: </t>
    </r>
    <r>
      <rPr>
        <sz val="9.5"/>
        <color theme="1"/>
        <rFont val="Segoe UI"/>
        <family val="2"/>
      </rPr>
      <t>°F</t>
    </r>
  </si>
  <si>
    <r>
      <t xml:space="preserve">Thermal Expansion Coeff: </t>
    </r>
    <r>
      <rPr>
        <sz val="9.5"/>
        <color theme="1"/>
        <rFont val="Segoe UI"/>
        <family val="2"/>
      </rPr>
      <t>1/°R</t>
    </r>
  </si>
  <si>
    <r>
      <t xml:space="preserve">Time: </t>
    </r>
    <r>
      <rPr>
        <sz val="9.5"/>
        <color theme="1"/>
        <rFont val="Segoe UI"/>
        <family val="2"/>
      </rPr>
      <t>s</t>
    </r>
  </si>
  <si>
    <r>
      <t xml:space="preserve">Long Time: </t>
    </r>
    <r>
      <rPr>
        <sz val="9.5"/>
        <color theme="1"/>
        <rFont val="Segoe UI"/>
        <family val="2"/>
      </rPr>
      <t>d</t>
    </r>
  </si>
  <si>
    <r>
      <t xml:space="preserve">Infinitesimal Velocity: </t>
    </r>
    <r>
      <rPr>
        <sz val="9.5"/>
        <color theme="1"/>
        <rFont val="Segoe UI"/>
        <family val="2"/>
      </rPr>
      <t>ft/h</t>
    </r>
  </si>
  <si>
    <r>
      <t xml:space="preserve">Low Velocity: </t>
    </r>
    <r>
      <rPr>
        <sz val="9.5"/>
        <color theme="1"/>
        <rFont val="Segoe UI"/>
        <family val="2"/>
      </rPr>
      <t>ft/s</t>
    </r>
  </si>
  <si>
    <r>
      <t xml:space="preserve">High Velocity: </t>
    </r>
    <r>
      <rPr>
        <sz val="9.5"/>
        <color theme="1"/>
        <rFont val="Segoe UI"/>
        <family val="2"/>
      </rPr>
      <t>mi/s</t>
    </r>
  </si>
  <si>
    <r>
      <t xml:space="preserve">Kinematic Viscosity: </t>
    </r>
    <r>
      <rPr>
        <sz val="9.5"/>
        <color theme="1"/>
        <rFont val="Segoe UI"/>
        <family val="2"/>
      </rPr>
      <t>in²/s</t>
    </r>
  </si>
  <si>
    <r>
      <t xml:space="preserve">High Kinematic Viscosity: </t>
    </r>
    <r>
      <rPr>
        <sz val="9.5"/>
        <color theme="1"/>
        <rFont val="Segoe UI"/>
        <family val="2"/>
      </rPr>
      <t>ft²/s</t>
    </r>
  </si>
  <si>
    <r>
      <t xml:space="preserve">Dynamic Viscosity: </t>
    </r>
    <r>
      <rPr>
        <sz val="9.5"/>
        <color theme="1"/>
        <rFont val="Segoe UI"/>
        <family val="2"/>
      </rPr>
      <t>cP</t>
    </r>
  </si>
  <si>
    <r>
      <t xml:space="preserve">High Dynamic Viscosity: </t>
    </r>
    <r>
      <rPr>
        <sz val="9.5"/>
        <color theme="1"/>
        <rFont val="Segoe UI"/>
        <family val="2"/>
      </rPr>
      <t>kP</t>
    </r>
  </si>
  <si>
    <r>
      <t xml:space="preserve">Low Voltage: </t>
    </r>
    <r>
      <rPr>
        <sz val="9.5"/>
        <color theme="1"/>
        <rFont val="Segoe UI"/>
        <family val="2"/>
      </rPr>
      <t>V</t>
    </r>
  </si>
  <si>
    <r>
      <t xml:space="preserve">High Voltage: </t>
    </r>
    <r>
      <rPr>
        <sz val="9.5"/>
        <color theme="1"/>
        <rFont val="Segoe UI"/>
        <family val="2"/>
      </rPr>
      <t>kV</t>
    </r>
  </si>
  <si>
    <r>
      <t xml:space="preserve">Volume: </t>
    </r>
    <r>
      <rPr>
        <sz val="9.5"/>
        <color theme="1"/>
        <rFont val="Segoe UI"/>
        <family val="2"/>
      </rPr>
      <t>ft³</t>
    </r>
  </si>
  <si>
    <r>
      <t xml:space="preserve">Large Volume: </t>
    </r>
    <r>
      <rPr>
        <sz val="9.5"/>
        <color theme="1"/>
        <rFont val="Segoe UI"/>
        <family val="2"/>
      </rPr>
      <t>ac-ft</t>
    </r>
  </si>
  <si>
    <r>
      <t xml:space="preserve">Small Fluid Volume: </t>
    </r>
    <r>
      <rPr>
        <sz val="9.5"/>
        <color theme="1"/>
        <rFont val="Segoe UI"/>
        <family val="2"/>
      </rPr>
      <t>fl oz (US)</t>
    </r>
  </si>
  <si>
    <r>
      <t xml:space="preserve">Fluid Volume: </t>
    </r>
    <r>
      <rPr>
        <sz val="9.5"/>
        <color theme="1"/>
        <rFont val="Segoe UI"/>
        <family val="2"/>
      </rPr>
      <t>gal</t>
    </r>
  </si>
  <si>
    <r>
      <t xml:space="preserve">Light Weight: </t>
    </r>
    <r>
      <rPr>
        <sz val="9.5"/>
        <color theme="1"/>
        <rFont val="Segoe UI"/>
        <family val="2"/>
      </rPr>
      <t>oz</t>
    </r>
  </si>
  <si>
    <r>
      <t xml:space="preserve">Weight: </t>
    </r>
    <r>
      <rPr>
        <sz val="9.5"/>
        <color theme="1"/>
        <rFont val="Segoe UI"/>
        <family val="2"/>
      </rPr>
      <t>lb</t>
    </r>
  </si>
  <si>
    <r>
      <t xml:space="preserve">Heavy Weight: </t>
    </r>
    <r>
      <rPr>
        <sz val="9.5"/>
        <color theme="1"/>
        <rFont val="Segoe UI"/>
        <family val="2"/>
      </rPr>
      <t>kip</t>
    </r>
  </si>
  <si>
    <r>
      <t xml:space="preserve">Dog Leg Severity: </t>
    </r>
    <r>
      <rPr>
        <sz val="9.5"/>
        <color theme="1"/>
        <rFont val="Segoe UI"/>
        <family val="2"/>
      </rPr>
      <t>deg/100ft</t>
    </r>
  </si>
  <si>
    <r>
      <t xml:space="preserve">Well Angle: </t>
    </r>
    <r>
      <rPr>
        <sz val="9.5"/>
        <color theme="1"/>
        <rFont val="Segoe UI"/>
        <family val="2"/>
      </rPr>
      <t>deg</t>
    </r>
  </si>
  <si>
    <r>
      <t xml:space="preserve">Small Diameter: </t>
    </r>
    <r>
      <rPr>
        <sz val="9.5"/>
        <color theme="1"/>
        <rFont val="Segoe UI"/>
        <family val="2"/>
      </rPr>
      <t>in</t>
    </r>
  </si>
  <si>
    <r>
      <t xml:space="preserve">Large Diameter: </t>
    </r>
    <r>
      <rPr>
        <sz val="9.5"/>
        <color theme="1"/>
        <rFont val="Segoe UI"/>
        <family val="2"/>
      </rPr>
      <t>ft</t>
    </r>
  </si>
  <si>
    <r>
      <t xml:space="preserve">Revolution per Minute: </t>
    </r>
    <r>
      <rPr>
        <sz val="9.5"/>
        <color theme="1"/>
        <rFont val="Segoe UI"/>
        <family val="2"/>
      </rPr>
      <t>rpm</t>
    </r>
  </si>
  <si>
    <r>
      <t xml:space="preserve">Mud Flow Rate: </t>
    </r>
    <r>
      <rPr>
        <sz val="9.5"/>
        <color theme="1"/>
        <rFont val="Segoe UI"/>
        <family val="2"/>
      </rPr>
      <t>gpm</t>
    </r>
  </si>
  <si>
    <r>
      <t xml:space="preserve">Magnetic Field Strength: </t>
    </r>
    <r>
      <rPr>
        <sz val="9.5"/>
        <color theme="1"/>
        <rFont val="Segoe UI"/>
        <family val="2"/>
      </rPr>
      <t>nT</t>
    </r>
  </si>
  <si>
    <r>
      <t xml:space="preserve">Fann Data: </t>
    </r>
    <r>
      <rPr>
        <sz val="9.5"/>
        <color theme="1"/>
        <rFont val="Segoe UI"/>
        <family val="2"/>
      </rPr>
      <t>deg Fann</t>
    </r>
  </si>
  <si>
    <r>
      <t xml:space="preserve">Concentration: </t>
    </r>
    <r>
      <rPr>
        <sz val="9.5"/>
        <color theme="1"/>
        <rFont val="Segoe UI"/>
        <family val="2"/>
      </rPr>
      <t>ppm</t>
    </r>
  </si>
  <si>
    <r>
      <t xml:space="preserve">Nozzle Diameter: </t>
    </r>
    <r>
      <rPr>
        <sz val="9.5"/>
        <color theme="1"/>
        <rFont val="Segoe UI"/>
        <family val="2"/>
      </rPr>
      <t>in/32</t>
    </r>
  </si>
  <si>
    <r>
      <t xml:space="preserve">Nozzle Area: </t>
    </r>
    <r>
      <rPr>
        <sz val="9.5"/>
        <color theme="1"/>
        <rFont val="Segoe UI"/>
        <family val="2"/>
      </rPr>
      <t>in²</t>
    </r>
  </si>
  <si>
    <r>
      <t xml:space="preserve">Cuttings Density: </t>
    </r>
    <r>
      <rPr>
        <sz val="9.5"/>
        <color theme="1"/>
        <rFont val="Segoe UI"/>
        <family val="2"/>
      </rPr>
      <t>lb/gal</t>
    </r>
  </si>
  <si>
    <r>
      <t xml:space="preserve">Consistency Index: </t>
    </r>
    <r>
      <rPr>
        <sz val="9.5"/>
        <color theme="1"/>
        <rFont val="Segoe UI"/>
        <family val="2"/>
      </rPr>
      <t>lbf.s²/100ft²</t>
    </r>
  </si>
  <si>
    <r>
      <t xml:space="preserve">Velocity: </t>
    </r>
    <r>
      <rPr>
        <sz val="9.5"/>
        <color theme="1"/>
        <rFont val="Segoe UI"/>
        <family val="2"/>
      </rPr>
      <t>ft/min</t>
    </r>
  </si>
  <si>
    <r>
      <t xml:space="preserve">Mud Volume: </t>
    </r>
    <r>
      <rPr>
        <sz val="9.5"/>
        <color theme="1"/>
        <rFont val="Segoe UI"/>
        <family val="2"/>
      </rPr>
      <t>bbl (Oil)</t>
    </r>
  </si>
  <si>
    <r>
      <t xml:space="preserve">Yield Point: </t>
    </r>
    <r>
      <rPr>
        <sz val="9.5"/>
        <color theme="1"/>
        <rFont val="Segoe UI"/>
        <family val="2"/>
      </rPr>
      <t>lbf/100ft²</t>
    </r>
  </si>
  <si>
    <r>
      <t xml:space="preserve">Specific Heat: </t>
    </r>
    <r>
      <rPr>
        <sz val="9.5"/>
        <color theme="1"/>
        <rFont val="Segoe UI"/>
        <family val="2"/>
      </rPr>
      <t>btu/lbm.F</t>
    </r>
  </si>
  <si>
    <r>
      <t xml:space="preserve">Medium Time: </t>
    </r>
    <r>
      <rPr>
        <sz val="9.5"/>
        <color theme="1"/>
        <rFont val="Segoe UI"/>
        <family val="2"/>
      </rPr>
      <t>min</t>
    </r>
  </si>
  <si>
    <r>
      <t xml:space="preserve">Thermal Gradient: </t>
    </r>
    <r>
      <rPr>
        <sz val="9.5"/>
        <color theme="1"/>
        <rFont val="Segoe UI"/>
        <family val="2"/>
      </rPr>
      <t>°F/ft</t>
    </r>
  </si>
  <si>
    <r>
      <t xml:space="preserve">Pressure Gradient: </t>
    </r>
    <r>
      <rPr>
        <sz val="9.5"/>
        <color theme="1"/>
        <rFont val="Segoe UI"/>
        <family val="2"/>
      </rPr>
      <t>psi/ft</t>
    </r>
  </si>
  <si>
    <r>
      <t xml:space="preserve">Speed Ratio: </t>
    </r>
    <r>
      <rPr>
        <sz val="9.5"/>
        <color theme="1"/>
        <rFont val="Segoe UI"/>
        <family val="2"/>
      </rPr>
      <t>rpg</t>
    </r>
  </si>
  <si>
    <r>
      <t xml:space="preserve">Low Thermal Gradient: </t>
    </r>
    <r>
      <rPr>
        <sz val="9.5"/>
        <color theme="1"/>
        <rFont val="Segoe UI"/>
        <family val="2"/>
      </rPr>
      <t>°F/100ft</t>
    </r>
  </si>
  <si>
    <t>- Rig Equipment</t>
  </si>
  <si>
    <r>
      <t xml:space="preserve">Contractor name: </t>
    </r>
    <r>
      <rPr>
        <sz val="9.5"/>
        <color theme="1"/>
        <rFont val="Segoe UI"/>
        <family val="2"/>
      </rPr>
      <t>Tuscany International Drillnig</t>
    </r>
  </si>
  <si>
    <r>
      <t xml:space="preserve">Rig Type: </t>
    </r>
    <r>
      <rPr>
        <sz val="9.5"/>
        <color theme="1"/>
        <rFont val="Segoe UI"/>
        <family val="2"/>
      </rPr>
      <t>Land Rig</t>
    </r>
  </si>
  <si>
    <r>
      <t xml:space="preserve">Rig Name: </t>
    </r>
    <r>
      <rPr>
        <sz val="9.5"/>
        <color theme="1"/>
        <rFont val="Segoe UI"/>
        <family val="2"/>
      </rPr>
      <t>Rig #109</t>
    </r>
  </si>
  <si>
    <t>Equipment</t>
  </si>
  <si>
    <t>Tool</t>
  </si>
  <si>
    <t>Attribute</t>
  </si>
  <si>
    <t>Value</t>
  </si>
  <si>
    <t>Unit</t>
  </si>
  <si>
    <t>BOP</t>
  </si>
  <si>
    <t>Count</t>
  </si>
  <si>
    <t>Diameter</t>
  </si>
  <si>
    <t>in</t>
  </si>
  <si>
    <t>Pressure Rating</t>
  </si>
  <si>
    <t>psi</t>
  </si>
  <si>
    <t>Ram Count</t>
  </si>
  <si>
    <t>Annular Count</t>
  </si>
  <si>
    <t>Manufacturer</t>
  </si>
  <si>
    <t>N/S</t>
  </si>
  <si>
    <t>Model</t>
  </si>
  <si>
    <t>BOP Controller</t>
  </si>
  <si>
    <t>BOP Diverter</t>
  </si>
  <si>
    <t>Cement Unit</t>
  </si>
  <si>
    <t>Choke Manifold</t>
  </si>
  <si>
    <t>Drawworks</t>
  </si>
  <si>
    <t>Horsepower</t>
  </si>
  <si>
    <t>hp</t>
  </si>
  <si>
    <t>Jacking System</t>
  </si>
  <si>
    <t>Capacity</t>
  </si>
  <si>
    <t>lb</t>
  </si>
  <si>
    <t>Motion Compensator</t>
  </si>
  <si>
    <t>Mud Cleaner</t>
  </si>
  <si>
    <t>Max Flow Rate</t>
  </si>
  <si>
    <t>gpm</t>
  </si>
  <si>
    <t>Mud Pump</t>
  </si>
  <si>
    <t>Riser</t>
  </si>
  <si>
    <t>Length</t>
  </si>
  <si>
    <t>ft</t>
  </si>
  <si>
    <t>Shale Shaker</t>
  </si>
  <si>
    <t>Wellhead Connector</t>
  </si>
  <si>
    <t>Winch</t>
  </si>
  <si>
    <t>Type</t>
  </si>
  <si>
    <t>Riser Tensioner</t>
  </si>
  <si>
    <t>Rov</t>
  </si>
  <si>
    <t>Rotorary</t>
  </si>
  <si>
    <t>Top Drive</t>
  </si>
  <si>
    <t>Torque Rating</t>
  </si>
  <si>
    <t>lbf-ft</t>
  </si>
  <si>
    <t>Derrick</t>
  </si>
  <si>
    <t>Height</t>
  </si>
  <si>
    <t>Width</t>
  </si>
  <si>
    <t>Depth</t>
  </si>
  <si>
    <t>Hook Setback Capacity</t>
  </si>
  <si>
    <t>Racking Capacity</t>
  </si>
  <si>
    <t>Pipe Racker</t>
  </si>
  <si>
    <t>Iron Roughneck</t>
  </si>
  <si>
    <t>Rotary</t>
  </si>
  <si>
    <t>Sequence</t>
  </si>
  <si>
    <t>Wellbore Intervals</t>
  </si>
  <si>
    <t>Hole_Interval_Name</t>
  </si>
  <si>
    <t>BR</t>
  </si>
  <si>
    <t>Active/Inactive</t>
  </si>
  <si>
    <t>Start Depth</t>
  </si>
  <si>
    <t>End Depth</t>
  </si>
  <si>
    <t>OD</t>
  </si>
  <si>
    <t>ID/Holesize</t>
  </si>
  <si>
    <t>Begins at RKB or sea bed</t>
  </si>
  <si>
    <t>Rig to bop</t>
  </si>
  <si>
    <t>Liner</t>
  </si>
  <si>
    <t>Must be less than previous casing liner end depth</t>
  </si>
  <si>
    <t>bottom of rizer to sea bed</t>
  </si>
  <si>
    <t>from RKB to top of BOP</t>
  </si>
  <si>
    <t>first hole section drilled</t>
  </si>
  <si>
    <t>Openhole</t>
  </si>
  <si>
    <t>Null</t>
  </si>
  <si>
    <t>Begins at previous hole depth</t>
  </si>
  <si>
    <t>casing run when first hole section finished</t>
  </si>
  <si>
    <t>Steel</t>
  </si>
  <si>
    <t xml:space="preserve">must end at seabed </t>
  </si>
  <si>
    <t>second hole section drilled</t>
  </si>
  <si>
    <t>= to riser but for platforms or Jackups</t>
  </si>
  <si>
    <t>Expandable Liner</t>
  </si>
  <si>
    <t>If Openhole then non-associated fields are greyed out and not avaliable for data entry. (See table)</t>
  </si>
  <si>
    <t>Casing end depth =&lt; Paired openhole section.</t>
  </si>
  <si>
    <t>Selected open hole section = Active interval</t>
  </si>
  <si>
    <t xml:space="preserve">Rizer Conductor BOP may or may not be present when drilling Openhole interval 1,2,3……. Need to set to active inactive </t>
  </si>
  <si>
    <t xml:space="preserve">Wellbore intervals relate to the Plan and are associated to it. </t>
  </si>
  <si>
    <t>Riser Above MSL</t>
  </si>
  <si>
    <t>Riser Below MSL</t>
  </si>
  <si>
    <t>Riser length</t>
  </si>
  <si>
    <t>Boosterline Length (Ref to RFO)</t>
  </si>
  <si>
    <t>Booster Line  1 Distance from Seabed</t>
  </si>
  <si>
    <t>BOP length</t>
  </si>
  <si>
    <t>Total offset (Rig Floor to sea bed)</t>
  </si>
  <si>
    <t>Waterdepth</t>
  </si>
  <si>
    <t>Airgap</t>
  </si>
  <si>
    <t>WellRelation (y/n)</t>
  </si>
  <si>
    <t>Is Sidetrack</t>
  </si>
  <si>
    <t>This is the well name</t>
  </si>
  <si>
    <t>Well Name</t>
  </si>
  <si>
    <t>Aslot</t>
  </si>
  <si>
    <t>Slot</t>
  </si>
  <si>
    <t>Asite</t>
  </si>
  <si>
    <t>Site</t>
  </si>
  <si>
    <t>Afield</t>
  </si>
  <si>
    <t>field</t>
  </si>
  <si>
    <t>Acountry</t>
  </si>
  <si>
    <t>Country</t>
  </si>
  <si>
    <t>Aregion</t>
  </si>
  <si>
    <t>Region</t>
  </si>
  <si>
    <t>Tripping In/Out</t>
  </si>
  <si>
    <t>YES</t>
  </si>
  <si>
    <t>NO</t>
  </si>
  <si>
    <t>Fluid Density Profile</t>
  </si>
  <si>
    <t>X</t>
  </si>
  <si>
    <t>Flow Behavoir Index Profile</t>
  </si>
  <si>
    <t>Flow Consistency Index Profile</t>
  </si>
  <si>
    <t>Fluid Yeild Stress Profile</t>
  </si>
  <si>
    <t>Fluid Plastic Viscosity Profile</t>
  </si>
  <si>
    <t>Fluid Low Shear Yeild Point Profile</t>
  </si>
  <si>
    <t>Fluid Average Velocity Profile</t>
  </si>
  <si>
    <t>Flow Regime Profile</t>
  </si>
  <si>
    <t>Frictional Pressure Drop Profile</t>
  </si>
  <si>
    <t>Hydrostatic Pressure Drop Profile</t>
  </si>
  <si>
    <t>Total Pressure drop Profile</t>
  </si>
  <si>
    <t>Equvilant Circulating Density Profile</t>
  </si>
  <si>
    <t>Surge EMW vs. Bit Depth</t>
  </si>
  <si>
    <t>Swab EMW vs. Bit Depth</t>
  </si>
  <si>
    <t>Weak Zone MD Surge Risk vs. Bit Depth</t>
  </si>
  <si>
    <t xml:space="preserve">Displaced Fluid </t>
  </si>
  <si>
    <t>Fluid Level vs. Bit Depth</t>
  </si>
  <si>
    <t xml:space="preserve">Drilling Rotary/Drilling Sliding </t>
  </si>
  <si>
    <t>LAT</t>
  </si>
  <si>
    <t>Long</t>
  </si>
  <si>
    <t>NA</t>
  </si>
  <si>
    <t>GeoLocationData</t>
  </si>
  <si>
    <t>Instructions</t>
  </si>
  <si>
    <t>Surface Pdrop entire surface system (MC2 Current)</t>
  </si>
  <si>
    <t>if riser = running index 1 then BOP must follow as Index  2, If Conductor is in sequence then BOP == Sequence order 1)</t>
  </si>
  <si>
    <t xml:space="preserve">Conductor = 2 </t>
  </si>
  <si>
    <t>Riser may or may not be selected If not selected then = Returns to Sea Bed</t>
  </si>
  <si>
    <t xml:space="preserve">BOP may or may not be selected </t>
  </si>
  <si>
    <t>A record in the interval section may be selected as type casing/liner/riser/BOP/expandable - Casing or liner</t>
  </si>
  <si>
    <t>A riser is true if rig type "Floater" is true. i.e. May be selected in the drop down for interval type</t>
  </si>
  <si>
    <t>Casing/Liner must exist inside an open hole section</t>
  </si>
  <si>
    <t xml:space="preserve">In general each openhole section is smaller than the previously drilled Openhole section </t>
  </si>
  <si>
    <t>Casing Must fit inside openhole</t>
  </si>
  <si>
    <t>Openhole may be larger than previous casing/openhole interval - assumed to be drilled with an under reamer.</t>
  </si>
  <si>
    <r>
      <rPr>
        <b/>
        <u/>
        <sz val="11"/>
        <color theme="1"/>
        <rFont val="Calibri"/>
        <family val="2"/>
        <scheme val="minor"/>
      </rPr>
      <t>Definition:</t>
    </r>
    <r>
      <rPr>
        <sz val="10"/>
        <color theme="1"/>
        <rFont val="Segoe UI Semibold"/>
        <family val="2"/>
      </rPr>
      <t xml:space="preserve"> Displacement of the BHA Centerline relative to wellbore centerline in directional plane - projection to X axis of wellbore coordinate frame.  Output is a diagram of deformed BHA shape in a straightened wellbore</t>
    </r>
  </si>
  <si>
    <t xml:space="preserve">Inputs: </t>
  </si>
  <si>
    <t>Linear length of wellbore used to construct the length of X axis of the plot</t>
  </si>
  <si>
    <t>OutterRadii</t>
  </si>
  <si>
    <t>Outer diameter of BHA used to construct the bottom lower and the top upper band limits of the curve</t>
  </si>
  <si>
    <t>Inner Radii</t>
  </si>
  <si>
    <t>Gauge of BHA Used to construct the top lower and the bottom lower limits of the curve</t>
  </si>
  <si>
    <t>PosX</t>
  </si>
  <si>
    <t>Displacement of Horizontal plane</t>
  </si>
  <si>
    <t>Calculation Curves</t>
  </si>
  <si>
    <t>Data from eqr file</t>
  </si>
  <si>
    <t>PosX + OuterRadii</t>
  </si>
  <si>
    <t>PosX + InnerRadii</t>
  </si>
  <si>
    <t>PosX -  InnerRadii</t>
  </si>
  <si>
    <t>PosX - OuterRadii</t>
  </si>
  <si>
    <t>TopUpperBand</t>
  </si>
  <si>
    <t>BottomUpperBand</t>
  </si>
  <si>
    <t xml:space="preserve">TopLowerBand </t>
  </si>
  <si>
    <t>BottomLowerBand</t>
  </si>
  <si>
    <t>AsMD</t>
  </si>
  <si>
    <t xml:space="preserve">Sequential Openhole sizes in planning denote the use of a reamer </t>
  </si>
  <si>
    <t>If under reamer and openhole is bigger than previous then the selection of Expandable liner or casing allows for the unexpanded string to be RIH (to td)</t>
  </si>
  <si>
    <t>If DWC Interval casing == openhole BHA type, (requires DWC BHA class to work)</t>
  </si>
  <si>
    <t xml:space="preserve">In real time Openhole may be expressed as a curve or an array should realtime caliper or psudo caalliper data be avaliable. This should be used to refine hole volumes etc. </t>
  </si>
  <si>
    <t>Within an interval multi size casing strings are permitted for sections drilled with a reamer</t>
  </si>
  <si>
    <t>Notes</t>
  </si>
  <si>
    <t>Not for implemenation this is just for ref</t>
  </si>
  <si>
    <t>General Tables and data to map into the Well Preplanning tender bid</t>
  </si>
  <si>
    <t>Product Line Regional Example</t>
  </si>
  <si>
    <t xml:space="preserve">                          </t>
  </si>
  <si>
    <t>Software Requirements</t>
  </si>
  <si>
    <t xml:space="preserve"> </t>
  </si>
  <si>
    <t>MC2.Planning</t>
  </si>
  <si>
    <t>Contents</t>
  </si>
  <si>
    <t>About this Document</t>
  </si>
  <si>
    <t>Introduction</t>
  </si>
  <si>
    <t>Audience</t>
  </si>
  <si>
    <t>Document revision</t>
  </si>
  <si>
    <t>System / Testing Requirements</t>
  </si>
  <si>
    <t>Minimum System Requirements to run Microflux Software</t>
  </si>
  <si>
    <t>System Requirements for Microflux Operation Station</t>
  </si>
  <si>
    <t>Testing Branch Management:</t>
  </si>
  <si>
    <t>Requirements</t>
  </si>
  <si>
    <t>General UI</t>
  </si>
  <si>
    <t>Menu Options</t>
  </si>
  <si>
    <t>Live Well</t>
  </si>
  <si>
    <t>New Menu (Projects)</t>
  </si>
  <si>
    <t>New Project</t>
  </si>
  <si>
    <t>Select Project</t>
  </si>
  <si>
    <t>Import Project</t>
  </si>
  <si>
    <t>Export Project</t>
  </si>
  <si>
    <t>Setup Menu</t>
  </si>
  <si>
    <t>Job Info</t>
  </si>
  <si>
    <t>Surface Equipment</t>
  </si>
  <si>
    <t>Formations (Well Data)</t>
  </si>
  <si>
    <t>Survey (Well Data)</t>
  </si>
  <si>
    <t>Well Intervals (Well Data)</t>
  </si>
  <si>
    <t>Drill String (Well Data)</t>
  </si>
  <si>
    <t>Temperatures (Well Data)</t>
  </si>
  <si>
    <t>Fluid Properties</t>
  </si>
  <si>
    <t>Units</t>
  </si>
  <si>
    <t>Options</t>
  </si>
  <si>
    <t>Catalogs</t>
  </si>
  <si>
    <t>Home Menu</t>
  </si>
  <si>
    <t>Pore Pressure Analysis</t>
  </si>
  <si>
    <t>Drill String Analysis</t>
  </si>
  <si>
    <t>Hydraulics Analysis</t>
  </si>
  <si>
    <t>BHA Analysis</t>
  </si>
  <si>
    <t>Diagnostics</t>
  </si>
  <si>
    <t>Logs</t>
  </si>
  <si>
    <t>System</t>
  </si>
  <si>
    <t>Feedback</t>
  </si>
  <si>
    <t>Reports</t>
  </si>
  <si>
    <t>WISE</t>
  </si>
  <si>
    <t>Tools</t>
  </si>
  <si>
    <t>Bit</t>
  </si>
  <si>
    <t>Unit Converter</t>
  </si>
  <si>
    <t>Appendix</t>
  </si>
  <si>
    <t>Appendix A – Lithology Properties</t>
  </si>
  <si>
    <t>Appendix B – Material Properties</t>
  </si>
  <si>
    <t>Appendix C – Units</t>
  </si>
  <si>
    <t>This document will outline the requirements for MC2.Planning.  The contents of the requirements document will be used to generate Product Backlog Items, which will then have Test Cases assigned to them.</t>
  </si>
  <si>
    <t>The intended audiences for this document are:</t>
  </si>
  <si>
    <r>
      <t>·</t>
    </r>
    <r>
      <rPr>
        <sz val="7"/>
        <color theme="1"/>
        <rFont val="Times New Roman"/>
        <family val="1"/>
      </rPr>
      <t xml:space="preserve">       </t>
    </r>
    <r>
      <rPr>
        <sz val="10"/>
        <color theme="1"/>
        <rFont val="Arial"/>
        <family val="2"/>
      </rPr>
      <t>Developers</t>
    </r>
  </si>
  <si>
    <r>
      <t>·</t>
    </r>
    <r>
      <rPr>
        <sz val="7"/>
        <color theme="1"/>
        <rFont val="Times New Roman"/>
        <family val="1"/>
      </rPr>
      <t xml:space="preserve">       </t>
    </r>
    <r>
      <rPr>
        <sz val="10"/>
        <color theme="1"/>
        <rFont val="Arial"/>
        <family val="2"/>
      </rPr>
      <t>QA</t>
    </r>
  </si>
  <si>
    <r>
      <t>·</t>
    </r>
    <r>
      <rPr>
        <sz val="7"/>
        <color theme="1"/>
        <rFont val="Times New Roman"/>
        <family val="1"/>
      </rPr>
      <t xml:space="preserve">       </t>
    </r>
    <r>
      <rPr>
        <sz val="10"/>
        <color theme="1"/>
        <rFont val="Arial"/>
        <family val="2"/>
      </rPr>
      <t>System Support</t>
    </r>
  </si>
  <si>
    <r>
      <t>·</t>
    </r>
    <r>
      <rPr>
        <sz val="7"/>
        <color theme="1"/>
        <rFont val="Times New Roman"/>
        <family val="1"/>
      </rPr>
      <t xml:space="preserve">       </t>
    </r>
    <r>
      <rPr>
        <sz val="10"/>
        <color theme="1"/>
        <rFont val="Arial"/>
        <family val="2"/>
      </rPr>
      <t>Stake Holders</t>
    </r>
  </si>
  <si>
    <t>Revision</t>
  </si>
  <si>
    <t>Author</t>
  </si>
  <si>
    <t>Created this document.</t>
  </si>
  <si>
    <t>Kurt Rutledge</t>
  </si>
  <si>
    <t>Merged Validation charts</t>
  </si>
  <si>
    <t>Neelima Sayam</t>
  </si>
  <si>
    <t>Updated intervals, drillstring, TnD Analysis and BHA analysis</t>
  </si>
  <si>
    <t>Software</t>
  </si>
  <si>
    <t>Operating System</t>
  </si>
  <si>
    <t>Microsoft® Windows® 7 (SP1) operating system</t>
  </si>
  <si>
    <t>Browser</t>
  </si>
  <si>
    <t>Microflux requires the latest version of one of the following web browsers for access to online supplemental content:</t>
  </si>
  <si>
    <t>Microsoft® Internet Explorer® web browser</t>
  </si>
  <si>
    <t>Apple® Safari® web browser</t>
  </si>
  <si>
    <t>Google Chrome™ web browser</t>
  </si>
  <si>
    <t>Mozilla® Firefox® web browser</t>
  </si>
  <si>
    <t>Video processing</t>
  </si>
  <si>
    <t>DirectX 11</t>
  </si>
  <si>
    <t>Hardware</t>
  </si>
  <si>
    <t>CPU</t>
  </si>
  <si>
    <t>1.7 GHz Intel® or AMD® multi-core processor</t>
  </si>
  <si>
    <t>Graphics</t>
  </si>
  <si>
    <t xml:space="preserve">DirectX 11 capable video card </t>
  </si>
  <si>
    <t>RAM</t>
  </si>
  <si>
    <t>4 GB of RAM</t>
  </si>
  <si>
    <t>Disk Space</t>
  </si>
  <si>
    <t>10GB of free disk space for install (more space required for long time data logging)</t>
  </si>
  <si>
    <t>64-bit (x64) - Microsoft® Windows® 7 (SP1)</t>
  </si>
  <si>
    <t>DirectX 11 or later</t>
  </si>
  <si>
    <t>64-bit (x64) - 1.7 GHz Intel® or AMD® multi-core processor or better</t>
  </si>
  <si>
    <t>DirectX 11 capable video card with 1GB memory or higher</t>
  </si>
  <si>
    <t>8 GB of RAM (16 GB recommended) or higher</t>
  </si>
  <si>
    <t>Disk Storage</t>
  </si>
  <si>
    <t>Solid State Drive with 100GB of free disk space</t>
  </si>
  <si>
    <r>
      <t>Development Branch</t>
    </r>
    <r>
      <rPr>
        <i/>
        <sz val="13"/>
        <color theme="1"/>
        <rFont val="Calibri"/>
        <family val="2"/>
      </rPr>
      <t>:</t>
    </r>
    <r>
      <rPr>
        <sz val="11"/>
        <color theme="1"/>
        <rFont val="Arial"/>
        <family val="2"/>
      </rPr>
      <t xml:space="preserve"> </t>
    </r>
    <r>
      <rPr>
        <sz val="10"/>
        <color theme="1"/>
        <rFont val="Arial"/>
        <family val="2"/>
      </rPr>
      <t>Feature development and bugs fix happens in this branch. QA takes the build from this branch, tests the build and report the bugs. After Critical, High and Medium bugs are fixed, Development branch is copied to Release Branch.</t>
    </r>
  </si>
  <si>
    <r>
      <t>Release Branch:</t>
    </r>
    <r>
      <rPr>
        <sz val="11"/>
        <color theme="1"/>
        <rFont val="Arial"/>
        <family val="2"/>
      </rPr>
      <t xml:space="preserve"> </t>
    </r>
    <r>
      <rPr>
        <sz val="10"/>
        <color theme="1"/>
        <rFont val="Arial"/>
        <family val="2"/>
      </rPr>
      <t>Final round of testing happens in this branch. After all the bugs get fixed, this build is used for Release.</t>
    </r>
  </si>
  <si>
    <t>This section will outline all requirements for the application that aren’t specific to any module.</t>
  </si>
  <si>
    <r>
      <t>1.</t>
    </r>
    <r>
      <rPr>
        <sz val="7"/>
        <color theme="1"/>
        <rFont val="Times New Roman"/>
        <family val="1"/>
      </rPr>
      <t xml:space="preserve">     </t>
    </r>
    <r>
      <rPr>
        <sz val="10"/>
        <color theme="1"/>
        <rFont val="Arial"/>
        <family val="2"/>
      </rPr>
      <t>User must be able to minimize, resize or exit the application using standard methods</t>
    </r>
  </si>
  <si>
    <r>
      <t>a.</t>
    </r>
    <r>
      <rPr>
        <sz val="7"/>
        <color theme="1"/>
        <rFont val="Times New Roman"/>
        <family val="1"/>
      </rPr>
      <t xml:space="preserve">     </t>
    </r>
    <r>
      <rPr>
        <sz val="10"/>
        <color theme="1"/>
        <rFont val="Arial"/>
        <family val="2"/>
      </rPr>
      <t>If a user decides to exit the application a confirmation dialog must appear</t>
    </r>
  </si>
  <si>
    <r>
      <t>2.</t>
    </r>
    <r>
      <rPr>
        <sz val="7"/>
        <color theme="1"/>
        <rFont val="Times New Roman"/>
        <family val="1"/>
      </rPr>
      <t xml:space="preserve">     </t>
    </r>
    <r>
      <rPr>
        <sz val="10"/>
        <color theme="1"/>
        <rFont val="Arial"/>
        <family val="2"/>
      </rPr>
      <t>All user definable fields throughout the application must display a description when it is focused to allow the user to understand some of the acronyms that are used</t>
    </r>
  </si>
  <si>
    <r>
      <t>3.</t>
    </r>
    <r>
      <rPr>
        <sz val="7"/>
        <color theme="1"/>
        <rFont val="Times New Roman"/>
        <family val="1"/>
      </rPr>
      <t xml:space="preserve">     </t>
    </r>
    <r>
      <rPr>
        <sz val="10"/>
        <color theme="1"/>
        <rFont val="Arial"/>
        <family val="2"/>
      </rPr>
      <t>All buttons should have a tooltip to describe the button</t>
    </r>
  </si>
  <si>
    <t>All Menu option are discussed in more details further into the requirements documentation.</t>
  </si>
  <si>
    <r>
      <t>1.</t>
    </r>
    <r>
      <rPr>
        <sz val="7"/>
        <color theme="1"/>
        <rFont val="Times New Roman"/>
        <family val="1"/>
      </rPr>
      <t xml:space="preserve">     </t>
    </r>
    <r>
      <rPr>
        <sz val="10"/>
        <color theme="1"/>
        <rFont val="Arial"/>
        <family val="2"/>
      </rPr>
      <t>A list of menu items must be available at all times for a user to be able to navigate to specific areas of the application quickly</t>
    </r>
  </si>
  <si>
    <r>
      <t>a.</t>
    </r>
    <r>
      <rPr>
        <sz val="7"/>
        <color theme="1"/>
        <rFont val="Times New Roman"/>
        <family val="1"/>
      </rPr>
      <t xml:space="preserve">     </t>
    </r>
    <r>
      <rPr>
        <sz val="10"/>
        <color theme="1"/>
        <rFont val="Arial"/>
        <family val="2"/>
      </rPr>
      <t>File – Menu item that contains project related options</t>
    </r>
  </si>
  <si>
    <r>
      <t xml:space="preserve">                                               </t>
    </r>
    <r>
      <rPr>
        <sz val="10"/>
        <color theme="1"/>
        <rFont val="Arial"/>
        <family val="2"/>
      </rPr>
      <t>i.</t>
    </r>
    <r>
      <rPr>
        <sz val="7"/>
        <color theme="1"/>
        <rFont val="Times New Roman"/>
        <family val="1"/>
      </rPr>
      <t xml:space="preserve">     </t>
    </r>
    <r>
      <rPr>
        <sz val="10"/>
        <color theme="1"/>
        <rFont val="Arial"/>
        <family val="2"/>
      </rPr>
      <t>New – Creates a new project</t>
    </r>
  </si>
  <si>
    <r>
      <t xml:space="preserve">                                              </t>
    </r>
    <r>
      <rPr>
        <sz val="10"/>
        <color theme="1"/>
        <rFont val="Arial"/>
        <family val="2"/>
      </rPr>
      <t>ii.</t>
    </r>
    <r>
      <rPr>
        <sz val="7"/>
        <color theme="1"/>
        <rFont val="Times New Roman"/>
        <family val="1"/>
      </rPr>
      <t xml:space="preserve">     </t>
    </r>
    <r>
      <rPr>
        <sz val="10"/>
        <color theme="1"/>
        <rFont val="Arial"/>
        <family val="2"/>
      </rPr>
      <t>Select – activate an existing project</t>
    </r>
  </si>
  <si>
    <r>
      <t xml:space="preserve">                                             </t>
    </r>
    <r>
      <rPr>
        <sz val="10"/>
        <color theme="1"/>
        <rFont val="Arial"/>
        <family val="2"/>
      </rPr>
      <t>iii.</t>
    </r>
    <r>
      <rPr>
        <sz val="7"/>
        <color theme="1"/>
        <rFont val="Times New Roman"/>
        <family val="1"/>
      </rPr>
      <t xml:space="preserve">     </t>
    </r>
    <r>
      <rPr>
        <sz val="10"/>
        <color theme="1"/>
        <rFont val="Arial"/>
        <family val="2"/>
      </rPr>
      <t>Import – Imports a project from a file</t>
    </r>
  </si>
  <si>
    <r>
      <t xml:space="preserve">                                            </t>
    </r>
    <r>
      <rPr>
        <sz val="10"/>
        <color theme="1"/>
        <rFont val="Arial"/>
        <family val="2"/>
      </rPr>
      <t>iv.</t>
    </r>
    <r>
      <rPr>
        <sz val="7"/>
        <color theme="1"/>
        <rFont val="Times New Roman"/>
        <family val="1"/>
      </rPr>
      <t xml:space="preserve">     </t>
    </r>
    <r>
      <rPr>
        <sz val="10"/>
        <color theme="1"/>
        <rFont val="Arial"/>
        <family val="2"/>
      </rPr>
      <t>Export – Exports a project to a file</t>
    </r>
  </si>
  <si>
    <r>
      <t>b.</t>
    </r>
    <r>
      <rPr>
        <sz val="7"/>
        <color theme="1"/>
        <rFont val="Times New Roman"/>
        <family val="1"/>
      </rPr>
      <t xml:space="preserve">     </t>
    </r>
    <r>
      <rPr>
        <sz val="10"/>
        <color theme="1"/>
        <rFont val="Arial"/>
        <family val="2"/>
      </rPr>
      <t>Home – Contains all analysis related information</t>
    </r>
  </si>
  <si>
    <r>
      <t xml:space="preserve">                                               </t>
    </r>
    <r>
      <rPr>
        <sz val="10"/>
        <color theme="1"/>
        <rFont val="Arial"/>
        <family val="2"/>
      </rPr>
      <t>i.</t>
    </r>
    <r>
      <rPr>
        <sz val="7"/>
        <color theme="1"/>
        <rFont val="Times New Roman"/>
        <family val="1"/>
      </rPr>
      <t xml:space="preserve">     </t>
    </r>
    <r>
      <rPr>
        <sz val="10"/>
        <color theme="1"/>
        <rFont val="Arial"/>
        <family val="2"/>
      </rPr>
      <t>Contains a drop down menu with the following items</t>
    </r>
  </si>
  <si>
    <r>
      <t>1.</t>
    </r>
    <r>
      <rPr>
        <sz val="7"/>
        <color theme="1"/>
        <rFont val="Times New Roman"/>
        <family val="1"/>
      </rPr>
      <t xml:space="preserve">     </t>
    </r>
    <r>
      <rPr>
        <sz val="10"/>
        <color theme="1"/>
        <rFont val="Arial"/>
        <family val="2"/>
      </rPr>
      <t>Pore Pressure – Pore Pressure Analysis</t>
    </r>
  </si>
  <si>
    <r>
      <t>2.</t>
    </r>
    <r>
      <rPr>
        <sz val="7"/>
        <color theme="1"/>
        <rFont val="Times New Roman"/>
        <family val="1"/>
      </rPr>
      <t xml:space="preserve">     </t>
    </r>
    <r>
      <rPr>
        <sz val="10"/>
        <color theme="1"/>
        <rFont val="Arial"/>
        <family val="2"/>
      </rPr>
      <t>Drill String Analysis – Torque and Drag and Friction Factor Calibration analysis</t>
    </r>
  </si>
  <si>
    <r>
      <t>3.</t>
    </r>
    <r>
      <rPr>
        <sz val="7"/>
        <color theme="1"/>
        <rFont val="Times New Roman"/>
        <family val="1"/>
      </rPr>
      <t xml:space="preserve">     </t>
    </r>
    <r>
      <rPr>
        <sz val="10"/>
        <color theme="1"/>
        <rFont val="Arial"/>
        <family val="2"/>
      </rPr>
      <t>Hydraulics – Hydraulics analysis</t>
    </r>
  </si>
  <si>
    <r>
      <t>c.</t>
    </r>
    <r>
      <rPr>
        <sz val="7"/>
        <color theme="1"/>
        <rFont val="Times New Roman"/>
        <family val="1"/>
      </rPr>
      <t xml:space="preserve">     </t>
    </r>
    <r>
      <rPr>
        <sz val="10"/>
        <color theme="1"/>
        <rFont val="Arial"/>
        <family val="2"/>
      </rPr>
      <t>Setup – Menu item that allows a user to setup information related to the well and how the application works</t>
    </r>
  </si>
  <si>
    <r>
      <t xml:space="preserve">                                               </t>
    </r>
    <r>
      <rPr>
        <sz val="10"/>
        <color theme="1"/>
        <rFont val="Arial"/>
        <family val="2"/>
      </rPr>
      <t>i.</t>
    </r>
    <r>
      <rPr>
        <sz val="7"/>
        <color theme="1"/>
        <rFont val="Times New Roman"/>
        <family val="1"/>
      </rPr>
      <t xml:space="preserve">     </t>
    </r>
    <r>
      <rPr>
        <sz val="10"/>
        <color theme="1"/>
        <rFont val="Arial"/>
        <family val="2"/>
      </rPr>
      <t>Job Info – displays the information that was created when the project was created</t>
    </r>
  </si>
  <si>
    <r>
      <t xml:space="preserve">                                              </t>
    </r>
    <r>
      <rPr>
        <sz val="10"/>
        <color theme="1"/>
        <rFont val="Arial"/>
        <family val="2"/>
      </rPr>
      <t>ii.</t>
    </r>
    <r>
      <rPr>
        <sz val="7"/>
        <color theme="1"/>
        <rFont val="Times New Roman"/>
        <family val="1"/>
      </rPr>
      <t xml:space="preserve">     </t>
    </r>
    <r>
      <rPr>
        <sz val="10"/>
        <color theme="1"/>
        <rFont val="Arial"/>
        <family val="2"/>
      </rPr>
      <t>Surface Equipment – allows user to setup the rig information and equipment</t>
    </r>
  </si>
  <si>
    <r>
      <t xml:space="preserve">                                             </t>
    </r>
    <r>
      <rPr>
        <sz val="10"/>
        <color theme="1"/>
        <rFont val="Arial"/>
        <family val="2"/>
      </rPr>
      <t>iii.</t>
    </r>
    <r>
      <rPr>
        <sz val="7"/>
        <color theme="1"/>
        <rFont val="Times New Roman"/>
        <family val="1"/>
      </rPr>
      <t xml:space="preserve">     </t>
    </r>
    <r>
      <rPr>
        <sz val="10"/>
        <color theme="1"/>
        <rFont val="Arial"/>
        <family val="2"/>
      </rPr>
      <t>Well Data – allows the user to setup Formation, Interval, Survey, Drill string and temperature information</t>
    </r>
  </si>
  <si>
    <r>
      <t xml:space="preserve">                                            </t>
    </r>
    <r>
      <rPr>
        <sz val="10"/>
        <color theme="1"/>
        <rFont val="Arial"/>
        <family val="2"/>
      </rPr>
      <t>iv.</t>
    </r>
    <r>
      <rPr>
        <sz val="7"/>
        <color theme="1"/>
        <rFont val="Times New Roman"/>
        <family val="1"/>
      </rPr>
      <t xml:space="preserve">     </t>
    </r>
    <r>
      <rPr>
        <sz val="10"/>
        <color theme="1"/>
        <rFont val="Arial"/>
        <family val="2"/>
      </rPr>
      <t>Fluid Properties – used to setup drilling fluids</t>
    </r>
  </si>
  <si>
    <r>
      <t xml:space="preserve">                                             </t>
    </r>
    <r>
      <rPr>
        <sz val="10"/>
        <color theme="1"/>
        <rFont val="Arial"/>
        <family val="2"/>
      </rPr>
      <t>v.</t>
    </r>
    <r>
      <rPr>
        <sz val="7"/>
        <color theme="1"/>
        <rFont val="Times New Roman"/>
        <family val="1"/>
      </rPr>
      <t xml:space="preserve">     </t>
    </r>
    <r>
      <rPr>
        <sz val="10"/>
        <color theme="1"/>
        <rFont val="Arial"/>
        <family val="2"/>
      </rPr>
      <t>Units – allows the user to adjust the way the units are displayed</t>
    </r>
  </si>
  <si>
    <r>
      <t xml:space="preserve">                                            </t>
    </r>
    <r>
      <rPr>
        <sz val="10"/>
        <color theme="1"/>
        <rFont val="Arial"/>
        <family val="2"/>
      </rPr>
      <t>vi.</t>
    </r>
    <r>
      <rPr>
        <sz val="7"/>
        <color theme="1"/>
        <rFont val="Times New Roman"/>
        <family val="1"/>
      </rPr>
      <t xml:space="preserve">     </t>
    </r>
    <r>
      <rPr>
        <sz val="10"/>
        <color theme="1"/>
        <rFont val="Arial"/>
        <family val="2"/>
      </rPr>
      <t>Options – allows user to setup certain display options such as color schemes and Live Well layout</t>
    </r>
  </si>
  <si>
    <r>
      <t xml:space="preserve">                                           </t>
    </r>
    <r>
      <rPr>
        <sz val="10"/>
        <color theme="1"/>
        <rFont val="Arial"/>
        <family val="2"/>
      </rPr>
      <t>vii.</t>
    </r>
    <r>
      <rPr>
        <sz val="7"/>
        <color theme="1"/>
        <rFont val="Times New Roman"/>
        <family val="1"/>
      </rPr>
      <t xml:space="preserve">     </t>
    </r>
    <r>
      <rPr>
        <sz val="10"/>
        <color theme="1"/>
        <rFont val="Arial"/>
        <family val="2"/>
      </rPr>
      <t>Catalogs – shows the user static information related to Lithologies and Materials.</t>
    </r>
  </si>
  <si>
    <r>
      <t>d.</t>
    </r>
    <r>
      <rPr>
        <sz val="7"/>
        <color theme="1"/>
        <rFont val="Times New Roman"/>
        <family val="1"/>
      </rPr>
      <t xml:space="preserve">     </t>
    </r>
    <r>
      <rPr>
        <sz val="10"/>
        <color theme="1"/>
        <rFont val="Arial"/>
        <family val="2"/>
      </rPr>
      <t>Diagnostics – Shows user logs related to the application and system</t>
    </r>
  </si>
  <si>
    <r>
      <t xml:space="preserve">                                               </t>
    </r>
    <r>
      <rPr>
        <sz val="10"/>
        <color theme="1"/>
        <rFont val="Arial"/>
        <family val="2"/>
      </rPr>
      <t>i.</t>
    </r>
    <r>
      <rPr>
        <sz val="7"/>
        <color theme="1"/>
        <rFont val="Times New Roman"/>
        <family val="1"/>
      </rPr>
      <t xml:space="preserve">     </t>
    </r>
    <r>
      <rPr>
        <sz val="10"/>
        <color theme="1"/>
        <rFont val="Arial"/>
        <family val="2"/>
      </rPr>
      <t>Logs – the log view of the panel and agent logs</t>
    </r>
  </si>
  <si>
    <r>
      <t>1.</t>
    </r>
    <r>
      <rPr>
        <sz val="7"/>
        <color theme="1"/>
        <rFont val="Times New Roman"/>
        <family val="1"/>
      </rPr>
      <t xml:space="preserve">     </t>
    </r>
    <r>
      <rPr>
        <sz val="10"/>
        <color theme="1"/>
        <rFont val="Arial"/>
        <family val="2"/>
      </rPr>
      <t>Panel – The application that the user interfaces with directly</t>
    </r>
  </si>
  <si>
    <r>
      <t>2.</t>
    </r>
    <r>
      <rPr>
        <sz val="7"/>
        <color theme="1"/>
        <rFont val="Times New Roman"/>
        <family val="1"/>
      </rPr>
      <t xml:space="preserve">     </t>
    </r>
    <r>
      <rPr>
        <sz val="10"/>
        <color theme="1"/>
        <rFont val="Arial"/>
        <family val="2"/>
      </rPr>
      <t>Agent – the service that the application interfaces with</t>
    </r>
  </si>
  <si>
    <r>
      <t xml:space="preserve">                                              </t>
    </r>
    <r>
      <rPr>
        <sz val="10"/>
        <color theme="1"/>
        <rFont val="Arial"/>
        <family val="2"/>
      </rPr>
      <t>ii.</t>
    </r>
    <r>
      <rPr>
        <sz val="7"/>
        <color theme="1"/>
        <rFont val="Times New Roman"/>
        <family val="1"/>
      </rPr>
      <t xml:space="preserve">     </t>
    </r>
    <r>
      <rPr>
        <sz val="10"/>
        <color theme="1"/>
        <rFont val="Arial"/>
        <family val="2"/>
      </rPr>
      <t>System – Displays system information</t>
    </r>
  </si>
  <si>
    <r>
      <t>e.</t>
    </r>
    <r>
      <rPr>
        <sz val="7"/>
        <color theme="1"/>
        <rFont val="Times New Roman"/>
        <family val="1"/>
      </rPr>
      <t xml:space="preserve">     </t>
    </r>
    <r>
      <rPr>
        <sz val="10"/>
        <color theme="1"/>
        <rFont val="Arial"/>
        <family val="2"/>
      </rPr>
      <t>Feedback – allows user to create reports or file troubleshooting tickets</t>
    </r>
  </si>
  <si>
    <r>
      <t xml:space="preserve">                                               </t>
    </r>
    <r>
      <rPr>
        <sz val="10"/>
        <color theme="1"/>
        <rFont val="Arial"/>
        <family val="2"/>
      </rPr>
      <t>i.</t>
    </r>
    <r>
      <rPr>
        <sz val="7"/>
        <color theme="1"/>
        <rFont val="Times New Roman"/>
        <family val="1"/>
      </rPr>
      <t xml:space="preserve">     </t>
    </r>
    <r>
      <rPr>
        <sz val="10"/>
        <color theme="1"/>
        <rFont val="Arial"/>
        <family val="2"/>
      </rPr>
      <t>Reports – allows the user to specify which analysis to create a report for</t>
    </r>
  </si>
  <si>
    <r>
      <t xml:space="preserve">                                              </t>
    </r>
    <r>
      <rPr>
        <sz val="10"/>
        <color theme="1"/>
        <rFont val="Arial"/>
        <family val="2"/>
      </rPr>
      <t>ii.</t>
    </r>
    <r>
      <rPr>
        <sz val="7"/>
        <color theme="1"/>
        <rFont val="Times New Roman"/>
        <family val="1"/>
      </rPr>
      <t xml:space="preserve">     </t>
    </r>
    <r>
      <rPr>
        <sz val="10"/>
        <color theme="1"/>
        <rFont val="Arial"/>
        <family val="2"/>
      </rPr>
      <t>WISE – Allows user to submit a WISE ticket for troubleshooting</t>
    </r>
  </si>
  <si>
    <r>
      <t>f.</t>
    </r>
    <r>
      <rPr>
        <sz val="7"/>
        <color theme="1"/>
        <rFont val="Times New Roman"/>
        <family val="1"/>
      </rPr>
      <t xml:space="preserve">      </t>
    </r>
    <r>
      <rPr>
        <sz val="10"/>
        <color theme="1"/>
        <rFont val="Arial"/>
        <family val="2"/>
      </rPr>
      <t>Tools – various utilities that a user might use externally</t>
    </r>
  </si>
  <si>
    <r>
      <t xml:space="preserve">                                               </t>
    </r>
    <r>
      <rPr>
        <sz val="10"/>
        <color theme="1"/>
        <rFont val="Arial"/>
        <family val="2"/>
      </rPr>
      <t>i.</t>
    </r>
    <r>
      <rPr>
        <sz val="7"/>
        <color theme="1"/>
        <rFont val="Times New Roman"/>
        <family val="1"/>
      </rPr>
      <t xml:space="preserve">     </t>
    </r>
    <r>
      <rPr>
        <sz val="10"/>
        <color theme="1"/>
        <rFont val="Arial"/>
        <family val="2"/>
      </rPr>
      <t>Bit – calculates bit information</t>
    </r>
  </si>
  <si>
    <r>
      <t xml:space="preserve">                                              </t>
    </r>
    <r>
      <rPr>
        <sz val="10"/>
        <color theme="1"/>
        <rFont val="Arial"/>
        <family val="2"/>
      </rPr>
      <t>ii.</t>
    </r>
    <r>
      <rPr>
        <sz val="7"/>
        <color theme="1"/>
        <rFont val="Times New Roman"/>
        <family val="1"/>
      </rPr>
      <t xml:space="preserve">     </t>
    </r>
    <r>
      <rPr>
        <sz val="10"/>
        <color theme="1"/>
        <rFont val="Arial"/>
        <family val="2"/>
      </rPr>
      <t>Unit Converter – converts units of the same unit type</t>
    </r>
  </si>
  <si>
    <t>This section will outline the requirements for the Live Well visual that will represent how the well bore model through carious operations</t>
  </si>
  <si>
    <r>
      <t>1.</t>
    </r>
    <r>
      <rPr>
        <sz val="7"/>
        <color theme="1"/>
        <rFont val="Times New Roman"/>
        <family val="1"/>
      </rPr>
      <t xml:space="preserve">     </t>
    </r>
    <r>
      <rPr>
        <sz val="10"/>
        <color theme="1"/>
        <rFont val="Arial"/>
        <family val="2"/>
      </rPr>
      <t>A visual representation of the well must be shown at all times while in the application</t>
    </r>
  </si>
  <si>
    <r>
      <t>2.</t>
    </r>
    <r>
      <rPr>
        <sz val="7"/>
        <color theme="1"/>
        <rFont val="Times New Roman"/>
        <family val="1"/>
      </rPr>
      <t xml:space="preserve">     </t>
    </r>
    <r>
      <rPr>
        <sz val="10"/>
        <color theme="1"/>
        <rFont val="Arial"/>
        <family val="2"/>
      </rPr>
      <t>This visual representation must be scaled according to the input values in the “Setup” section of the project.</t>
    </r>
  </si>
  <si>
    <r>
      <t>3.</t>
    </r>
    <r>
      <rPr>
        <sz val="7"/>
        <color theme="1"/>
        <rFont val="Times New Roman"/>
        <family val="1"/>
      </rPr>
      <t xml:space="preserve">     </t>
    </r>
    <r>
      <rPr>
        <sz val="10"/>
        <color theme="1"/>
        <rFont val="Arial"/>
        <family val="2"/>
      </rPr>
      <t>The visual representation must show :</t>
    </r>
  </si>
  <si>
    <r>
      <t>a.</t>
    </r>
    <r>
      <rPr>
        <sz val="7"/>
        <color theme="1"/>
        <rFont val="Times New Roman"/>
        <family val="1"/>
      </rPr>
      <t xml:space="preserve">     </t>
    </r>
    <r>
      <rPr>
        <sz val="10"/>
        <color theme="1"/>
        <rFont val="Arial"/>
        <family val="2"/>
      </rPr>
      <t>The Riser if one is available</t>
    </r>
  </si>
  <si>
    <r>
      <t>b.</t>
    </r>
    <r>
      <rPr>
        <sz val="7"/>
        <color theme="1"/>
        <rFont val="Times New Roman"/>
        <family val="1"/>
      </rPr>
      <t xml:space="preserve">     </t>
    </r>
    <r>
      <rPr>
        <sz val="10"/>
        <color theme="1"/>
        <rFont val="Arial"/>
        <family val="2"/>
      </rPr>
      <t>All casing and liner sections</t>
    </r>
  </si>
  <si>
    <r>
      <t xml:space="preserve">                                               </t>
    </r>
    <r>
      <rPr>
        <sz val="10"/>
        <color theme="1"/>
        <rFont val="Arial"/>
        <family val="2"/>
      </rPr>
      <t>i.</t>
    </r>
    <r>
      <rPr>
        <sz val="7"/>
        <color theme="1"/>
        <rFont val="Times New Roman"/>
        <family val="1"/>
      </rPr>
      <t xml:space="preserve">     </t>
    </r>
    <r>
      <rPr>
        <sz val="10"/>
        <color theme="1"/>
        <rFont val="Arial"/>
        <family val="2"/>
      </rPr>
      <t>The ends of each casing and liner section must be marked with a casing shoe marker</t>
    </r>
  </si>
  <si>
    <r>
      <t>c.</t>
    </r>
    <r>
      <rPr>
        <sz val="7"/>
        <color theme="1"/>
        <rFont val="Times New Roman"/>
        <family val="1"/>
      </rPr>
      <t xml:space="preserve">     </t>
    </r>
    <r>
      <rPr>
        <sz val="10"/>
        <color theme="1"/>
        <rFont val="Arial"/>
        <family val="2"/>
      </rPr>
      <t>Open Hole sections</t>
    </r>
  </si>
  <si>
    <r>
      <t xml:space="preserve">                                               </t>
    </r>
    <r>
      <rPr>
        <sz val="10"/>
        <color theme="1"/>
        <rFont val="Arial"/>
        <family val="2"/>
      </rPr>
      <t>i.</t>
    </r>
    <r>
      <rPr>
        <sz val="7"/>
        <color theme="1"/>
        <rFont val="Times New Roman"/>
        <family val="1"/>
      </rPr>
      <t xml:space="preserve">     </t>
    </r>
    <r>
      <rPr>
        <sz val="10"/>
        <color theme="1"/>
        <rFont val="Arial"/>
        <family val="2"/>
      </rPr>
      <t>The open hole section must be easily identifiable and differentiated from the cased or lined section</t>
    </r>
  </si>
  <si>
    <r>
      <t>d.</t>
    </r>
    <r>
      <rPr>
        <sz val="7"/>
        <color theme="1"/>
        <rFont val="Times New Roman"/>
        <family val="1"/>
      </rPr>
      <t xml:space="preserve">     </t>
    </r>
    <r>
      <rPr>
        <sz val="10"/>
        <color theme="1"/>
        <rFont val="Arial"/>
        <family val="2"/>
      </rPr>
      <t>The drill string</t>
    </r>
  </si>
  <si>
    <r>
      <t xml:space="preserve">                                               </t>
    </r>
    <r>
      <rPr>
        <sz val="10"/>
        <color theme="1"/>
        <rFont val="Arial"/>
        <family val="2"/>
      </rPr>
      <t>i.</t>
    </r>
    <r>
      <rPr>
        <sz val="7"/>
        <color theme="1"/>
        <rFont val="Times New Roman"/>
        <family val="1"/>
      </rPr>
      <t xml:space="preserve">     </t>
    </r>
    <r>
      <rPr>
        <sz val="10"/>
        <color theme="1"/>
        <rFont val="Arial"/>
        <family val="2"/>
      </rPr>
      <t>The drill string should be represented as a piped section with a bit at the bottom</t>
    </r>
  </si>
  <si>
    <r>
      <t xml:space="preserve">                                              </t>
    </r>
    <r>
      <rPr>
        <sz val="10"/>
        <color theme="1"/>
        <rFont val="Arial"/>
        <family val="2"/>
      </rPr>
      <t>ii.</t>
    </r>
    <r>
      <rPr>
        <sz val="7"/>
        <color theme="1"/>
        <rFont val="Times New Roman"/>
        <family val="1"/>
      </rPr>
      <t xml:space="preserve">     </t>
    </r>
    <r>
      <rPr>
        <sz val="10"/>
        <color theme="1"/>
        <rFont val="Arial"/>
        <family val="2"/>
      </rPr>
      <t>The bit must end at the depth of interest for whatever module is currently selected</t>
    </r>
  </si>
  <si>
    <r>
      <t>1.</t>
    </r>
    <r>
      <rPr>
        <sz val="7"/>
        <color theme="1"/>
        <rFont val="Times New Roman"/>
        <family val="1"/>
      </rPr>
      <t xml:space="preserve">     </t>
    </r>
    <r>
      <rPr>
        <sz val="10"/>
        <color theme="1"/>
        <rFont val="Arial"/>
        <family val="2"/>
      </rPr>
      <t>If a well is 10000 ft and 5000 ft is selected for a Drill String analysis then the visual must show the bit half way down the well with the drill pipe up to the surface</t>
    </r>
  </si>
  <si>
    <r>
      <t xml:space="preserve">                                             </t>
    </r>
    <r>
      <rPr>
        <sz val="10"/>
        <color theme="1"/>
        <rFont val="Arial"/>
        <family val="2"/>
      </rPr>
      <t>iii.</t>
    </r>
    <r>
      <rPr>
        <sz val="7"/>
        <color theme="1"/>
        <rFont val="Times New Roman"/>
        <family val="1"/>
      </rPr>
      <t xml:space="preserve">     </t>
    </r>
    <r>
      <rPr>
        <sz val="10"/>
        <color theme="1"/>
        <rFont val="Arial"/>
        <family val="2"/>
      </rPr>
      <t>When analysis operations are being viewed the drill string must be animated to show it rotating</t>
    </r>
  </si>
  <si>
    <r>
      <t>1.</t>
    </r>
    <r>
      <rPr>
        <sz val="7"/>
        <color theme="1"/>
        <rFont val="Times New Roman"/>
        <family val="1"/>
      </rPr>
      <t xml:space="preserve">     </t>
    </r>
    <r>
      <rPr>
        <sz val="10"/>
        <color theme="1"/>
        <rFont val="Arial"/>
        <family val="2"/>
      </rPr>
      <t>Animation should match the operation currently selected</t>
    </r>
  </si>
  <si>
    <r>
      <t>e.</t>
    </r>
    <r>
      <rPr>
        <sz val="7"/>
        <color theme="1"/>
        <rFont val="Times New Roman"/>
        <family val="1"/>
      </rPr>
      <t xml:space="preserve">     </t>
    </r>
    <r>
      <rPr>
        <sz val="10"/>
        <color theme="1"/>
        <rFont val="Arial"/>
        <family val="2"/>
      </rPr>
      <t>The annulus and pipe must show the direction the fluid is travelling</t>
    </r>
  </si>
  <si>
    <r>
      <t>f.</t>
    </r>
    <r>
      <rPr>
        <sz val="7"/>
        <color theme="1"/>
        <rFont val="Times New Roman"/>
        <family val="1"/>
      </rPr>
      <t xml:space="preserve">      </t>
    </r>
    <r>
      <rPr>
        <sz val="10"/>
        <color theme="1"/>
        <rFont val="Arial"/>
        <family val="2"/>
      </rPr>
      <t>All relevant fluid, casing, well and pressure information must be displayed in a clear way on the Live Well</t>
    </r>
  </si>
  <si>
    <r>
      <t xml:space="preserve">                                               </t>
    </r>
    <r>
      <rPr>
        <sz val="10"/>
        <color theme="1"/>
        <rFont val="Arial"/>
        <family val="2"/>
      </rPr>
      <t>i.</t>
    </r>
    <r>
      <rPr>
        <sz val="7"/>
        <color theme="1"/>
        <rFont val="Times New Roman"/>
        <family val="1"/>
      </rPr>
      <t xml:space="preserve">     </t>
    </r>
    <r>
      <rPr>
        <sz val="10"/>
        <color theme="1"/>
        <rFont val="Arial"/>
        <family val="2"/>
      </rPr>
      <t>If applicable, there must be lines drawn from the information to the location on the well bore that it is referring to</t>
    </r>
  </si>
  <si>
    <r>
      <t>g.</t>
    </r>
    <r>
      <rPr>
        <sz val="7"/>
        <color theme="1"/>
        <rFont val="Times New Roman"/>
        <family val="1"/>
      </rPr>
      <t xml:space="preserve">     </t>
    </r>
    <r>
      <rPr>
        <sz val="10"/>
        <color theme="1"/>
        <rFont val="Arial"/>
        <family val="2"/>
      </rPr>
      <t>User must be able to choose how the annulus and pipe sections are visualized -  This may vary according to which analysis operation is currently being viewed</t>
    </r>
  </si>
  <si>
    <r>
      <t xml:space="preserve">                                               </t>
    </r>
    <r>
      <rPr>
        <sz val="10"/>
        <color theme="1"/>
        <rFont val="Arial"/>
        <family val="2"/>
      </rPr>
      <t>i.</t>
    </r>
    <r>
      <rPr>
        <sz val="7"/>
        <color theme="1"/>
        <rFont val="Times New Roman"/>
        <family val="1"/>
      </rPr>
      <t xml:space="preserve">     </t>
    </r>
    <r>
      <rPr>
        <sz val="10"/>
        <color theme="1"/>
        <rFont val="Arial"/>
        <family val="2"/>
      </rPr>
      <t>No Fill – A solid color fills to 2 sections to make it easily identifiable</t>
    </r>
  </si>
  <si>
    <r>
      <t xml:space="preserve">                                              </t>
    </r>
    <r>
      <rPr>
        <sz val="10"/>
        <color theme="1"/>
        <rFont val="Arial"/>
        <family val="2"/>
      </rPr>
      <t>ii.</t>
    </r>
    <r>
      <rPr>
        <sz val="7"/>
        <color theme="1"/>
        <rFont val="Times New Roman"/>
        <family val="1"/>
      </rPr>
      <t xml:space="preserve">     </t>
    </r>
    <r>
      <rPr>
        <sz val="10"/>
        <color theme="1"/>
        <rFont val="Arial"/>
        <family val="2"/>
      </rPr>
      <t>Pressure – A gradient fill that shows the min and max pressure values calculated throughout the annulus and pipe.  The gradient must accurately represent the pressure</t>
    </r>
  </si>
  <si>
    <r>
      <t xml:space="preserve">                                             </t>
    </r>
    <r>
      <rPr>
        <sz val="10"/>
        <color theme="1"/>
        <rFont val="Arial"/>
        <family val="2"/>
      </rPr>
      <t>iii.</t>
    </r>
    <r>
      <rPr>
        <sz val="7"/>
        <color theme="1"/>
        <rFont val="Times New Roman"/>
        <family val="1"/>
      </rPr>
      <t xml:space="preserve">     </t>
    </r>
    <r>
      <rPr>
        <sz val="10"/>
        <color theme="1"/>
        <rFont val="Arial"/>
        <family val="2"/>
      </rPr>
      <t>Density - A gradient fill that shows the min and max density values calculated throughout the annulus and pipe.  The gradient must accurately represent the pressure</t>
    </r>
  </si>
  <si>
    <r>
      <t xml:space="preserve">                                            </t>
    </r>
    <r>
      <rPr>
        <sz val="10"/>
        <color theme="1"/>
        <rFont val="Arial"/>
        <family val="2"/>
      </rPr>
      <t>iv.</t>
    </r>
    <r>
      <rPr>
        <sz val="7"/>
        <color theme="1"/>
        <rFont val="Times New Roman"/>
        <family val="1"/>
      </rPr>
      <t xml:space="preserve">     </t>
    </r>
    <r>
      <rPr>
        <sz val="10"/>
        <color theme="1"/>
        <rFont val="Arial"/>
        <family val="2"/>
      </rPr>
      <t>Average Velocity - A gradient fill that shows the min and max velocity values calculated throughout the annulus and pipe.  The gradient must accurately represent the pressure</t>
    </r>
  </si>
  <si>
    <r>
      <t xml:space="preserve">                                             </t>
    </r>
    <r>
      <rPr>
        <sz val="10"/>
        <color theme="1"/>
        <rFont val="Arial"/>
        <family val="2"/>
      </rPr>
      <t>v.</t>
    </r>
    <r>
      <rPr>
        <sz val="7"/>
        <color theme="1"/>
        <rFont val="Times New Roman"/>
        <family val="1"/>
      </rPr>
      <t xml:space="preserve">     </t>
    </r>
    <r>
      <rPr>
        <sz val="10"/>
        <color theme="1"/>
        <rFont val="Arial"/>
        <family val="2"/>
      </rPr>
      <t>Plastic Viscosity - A gradient fill that shows the min and max Plastic Viscosity values calculated throughout the annulus and pipe.  The gradient must accurately represent the pressure</t>
    </r>
  </si>
  <si>
    <r>
      <t>h.</t>
    </r>
    <r>
      <rPr>
        <sz val="7"/>
        <color theme="1"/>
        <rFont val="Times New Roman"/>
        <family val="1"/>
      </rPr>
      <t xml:space="preserve">     </t>
    </r>
    <r>
      <rPr>
        <sz val="10"/>
        <color theme="1"/>
        <rFont val="Arial"/>
        <family val="2"/>
      </rPr>
      <t>Formations must be visible if the user chooses to view them</t>
    </r>
  </si>
  <si>
    <r>
      <t>4.</t>
    </r>
    <r>
      <rPr>
        <sz val="7"/>
        <color theme="1"/>
        <rFont val="Times New Roman"/>
        <family val="1"/>
      </rPr>
      <t xml:space="preserve">     </t>
    </r>
    <r>
      <rPr>
        <sz val="10"/>
        <color theme="1"/>
        <rFont val="Arial"/>
        <family val="2"/>
      </rPr>
      <t>User must have ability to select the style of the fills and gradients based on the Well Scheme information that is available in the “Setup” section of the applications</t>
    </r>
  </si>
  <si>
    <r>
      <t>a.</t>
    </r>
    <r>
      <rPr>
        <sz val="7"/>
        <color theme="1"/>
        <rFont val="Times New Roman"/>
        <family val="1"/>
      </rPr>
      <t xml:space="preserve">     </t>
    </r>
    <r>
      <rPr>
        <sz val="10"/>
        <color theme="1"/>
        <rFont val="Arial"/>
        <family val="2"/>
      </rPr>
      <t>This includes solid, textured and no fill areas for Formation, Casing, Drill String and Fluids.</t>
    </r>
  </si>
  <si>
    <r>
      <t>b.</t>
    </r>
    <r>
      <rPr>
        <sz val="7"/>
        <color theme="1"/>
        <rFont val="Times New Roman"/>
        <family val="1"/>
      </rPr>
      <t xml:space="preserve">     </t>
    </r>
    <r>
      <rPr>
        <sz val="10"/>
        <color theme="1"/>
        <rFont val="Arial"/>
        <family val="2"/>
      </rPr>
      <t>This includes the fluid, casing, well and pressure information that displays in text</t>
    </r>
  </si>
  <si>
    <r>
      <t xml:space="preserve">                                               </t>
    </r>
    <r>
      <rPr>
        <sz val="10"/>
        <color theme="1"/>
        <rFont val="Arial"/>
        <family val="2"/>
      </rPr>
      <t>i.</t>
    </r>
    <r>
      <rPr>
        <sz val="7"/>
        <color theme="1"/>
        <rFont val="Times New Roman"/>
        <family val="1"/>
      </rPr>
      <t xml:space="preserve">     </t>
    </r>
    <r>
      <rPr>
        <sz val="10"/>
        <color theme="1"/>
        <rFont val="Arial"/>
        <family val="2"/>
      </rPr>
      <t>Fluid coloration should be as follows</t>
    </r>
  </si>
  <si>
    <r>
      <t>1.</t>
    </r>
    <r>
      <rPr>
        <sz val="7"/>
        <color theme="1"/>
        <rFont val="Times New Roman"/>
        <family val="1"/>
      </rPr>
      <t xml:space="preserve">     </t>
    </r>
    <r>
      <rPr>
        <sz val="10"/>
        <color theme="1"/>
        <rFont val="Arial"/>
        <family val="2"/>
      </rPr>
      <t>Water Based – Blue</t>
    </r>
  </si>
  <si>
    <r>
      <t>2.</t>
    </r>
    <r>
      <rPr>
        <sz val="7"/>
        <color theme="1"/>
        <rFont val="Times New Roman"/>
        <family val="1"/>
      </rPr>
      <t xml:space="preserve">     </t>
    </r>
    <r>
      <rPr>
        <sz val="10"/>
        <color theme="1"/>
        <rFont val="Arial"/>
        <family val="2"/>
      </rPr>
      <t>Oil Based – Wine</t>
    </r>
  </si>
  <si>
    <r>
      <t>3.</t>
    </r>
    <r>
      <rPr>
        <sz val="7"/>
        <color theme="1"/>
        <rFont val="Times New Roman"/>
        <family val="1"/>
      </rPr>
      <t xml:space="preserve">     </t>
    </r>
    <r>
      <rPr>
        <sz val="10"/>
        <color theme="1"/>
        <rFont val="Arial"/>
        <family val="2"/>
      </rPr>
      <t>Mineral Oil – Red</t>
    </r>
  </si>
  <si>
    <r>
      <t>4.</t>
    </r>
    <r>
      <rPr>
        <sz val="7"/>
        <color theme="1"/>
        <rFont val="Times New Roman"/>
        <family val="1"/>
      </rPr>
      <t xml:space="preserve">     </t>
    </r>
    <r>
      <rPr>
        <sz val="10"/>
        <color theme="1"/>
        <rFont val="Arial"/>
        <family val="2"/>
      </rPr>
      <t>Synthetic - Yellow</t>
    </r>
  </si>
  <si>
    <r>
      <t>5.</t>
    </r>
    <r>
      <rPr>
        <sz val="7"/>
        <color theme="1"/>
        <rFont val="Times New Roman"/>
        <family val="1"/>
      </rPr>
      <t xml:space="preserve">     </t>
    </r>
    <r>
      <rPr>
        <sz val="10"/>
        <color theme="1"/>
        <rFont val="Arial"/>
        <family val="2"/>
      </rPr>
      <t>User must be able to view the survey information instead</t>
    </r>
  </si>
  <si>
    <r>
      <t>a.</t>
    </r>
    <r>
      <rPr>
        <sz val="7"/>
        <color theme="1"/>
        <rFont val="Times New Roman"/>
        <family val="1"/>
      </rPr>
      <t xml:space="preserve">     </t>
    </r>
    <r>
      <rPr>
        <sz val="10"/>
        <color theme="1"/>
        <rFont val="Arial"/>
        <family val="2"/>
      </rPr>
      <t>The survey view must show the rig location</t>
    </r>
  </si>
  <si>
    <r>
      <t>b.</t>
    </r>
    <r>
      <rPr>
        <sz val="7"/>
        <color theme="1"/>
        <rFont val="Times New Roman"/>
        <family val="1"/>
      </rPr>
      <t xml:space="preserve">     </t>
    </r>
    <r>
      <rPr>
        <sz val="10"/>
        <color theme="1"/>
        <rFont val="Arial"/>
        <family val="2"/>
      </rPr>
      <t>Must show the beginning of the formation</t>
    </r>
  </si>
  <si>
    <r>
      <t>c.</t>
    </r>
    <r>
      <rPr>
        <sz val="7"/>
        <color theme="1"/>
        <rFont val="Times New Roman"/>
        <family val="1"/>
      </rPr>
      <t xml:space="preserve">     </t>
    </r>
    <r>
      <rPr>
        <sz val="10"/>
        <color theme="1"/>
        <rFont val="Arial"/>
        <family val="2"/>
      </rPr>
      <t>Must show where each casing and open hole section ends</t>
    </r>
  </si>
  <si>
    <r>
      <t>d.</t>
    </r>
    <r>
      <rPr>
        <sz val="7"/>
        <color theme="1"/>
        <rFont val="Times New Roman"/>
        <family val="1"/>
      </rPr>
      <t xml:space="preserve">     </t>
    </r>
    <r>
      <rPr>
        <sz val="10"/>
        <color theme="1"/>
        <rFont val="Arial"/>
        <family val="2"/>
      </rPr>
      <t>Must show where the survey ends</t>
    </r>
  </si>
  <si>
    <r>
      <t>e.</t>
    </r>
    <r>
      <rPr>
        <sz val="7"/>
        <color theme="1"/>
        <rFont val="Times New Roman"/>
        <family val="1"/>
      </rPr>
      <t xml:space="preserve">     </t>
    </r>
    <r>
      <rPr>
        <sz val="10"/>
        <color theme="1"/>
        <rFont val="Arial"/>
        <family val="2"/>
      </rPr>
      <t>Must be an accurate representation of the direction of the well bore</t>
    </r>
  </si>
  <si>
    <r>
      <t>f.</t>
    </r>
    <r>
      <rPr>
        <sz val="7"/>
        <color theme="1"/>
        <rFont val="Times New Roman"/>
        <family val="1"/>
      </rPr>
      <t xml:space="preserve">      </t>
    </r>
    <r>
      <rPr>
        <sz val="10"/>
        <color theme="1"/>
        <rFont val="Arial"/>
        <family val="2"/>
      </rPr>
      <t>Must be viewable from multiple angles</t>
    </r>
  </si>
  <si>
    <r>
      <t>g.</t>
    </r>
    <r>
      <rPr>
        <sz val="7"/>
        <color theme="1"/>
        <rFont val="Times New Roman"/>
        <family val="1"/>
      </rPr>
      <t xml:space="preserve">     </t>
    </r>
    <r>
      <rPr>
        <sz val="10"/>
        <color theme="1"/>
        <rFont val="Arial"/>
        <family val="2"/>
      </rPr>
      <t>Must be able to easily switch to view east, west north and south side views</t>
    </r>
  </si>
  <si>
    <r>
      <t>6.</t>
    </r>
    <r>
      <rPr>
        <sz val="7"/>
        <color theme="1"/>
        <rFont val="Times New Roman"/>
        <family val="1"/>
      </rPr>
      <t xml:space="preserve">     </t>
    </r>
    <r>
      <rPr>
        <sz val="10"/>
        <color theme="1"/>
        <rFont val="Arial"/>
        <family val="2"/>
      </rPr>
      <t>The Live Well view should also contain links to :</t>
    </r>
  </si>
  <si>
    <r>
      <t>a.</t>
    </r>
    <r>
      <rPr>
        <sz val="7"/>
        <color theme="1"/>
        <rFont val="Times New Roman"/>
        <family val="1"/>
      </rPr>
      <t xml:space="preserve">     </t>
    </r>
    <r>
      <rPr>
        <sz val="10"/>
        <color theme="1"/>
        <rFont val="Arial"/>
        <family val="2"/>
      </rPr>
      <t>View Software and help documentation</t>
    </r>
  </si>
  <si>
    <r>
      <t>b.</t>
    </r>
    <r>
      <rPr>
        <sz val="7"/>
        <color theme="1"/>
        <rFont val="Times New Roman"/>
        <family val="1"/>
      </rPr>
      <t xml:space="preserve">     </t>
    </r>
    <r>
      <rPr>
        <sz val="10"/>
        <color theme="1"/>
        <rFont val="Arial"/>
        <family val="2"/>
      </rPr>
      <t>Take a screenshot</t>
    </r>
  </si>
  <si>
    <r>
      <t>c.</t>
    </r>
    <r>
      <rPr>
        <sz val="7"/>
        <color theme="1"/>
        <rFont val="Times New Roman"/>
        <family val="1"/>
      </rPr>
      <t xml:space="preserve">     </t>
    </r>
    <r>
      <rPr>
        <sz val="10"/>
        <color theme="1"/>
        <rFont val="Arial"/>
        <family val="2"/>
      </rPr>
      <t>Record any actions on the live view</t>
    </r>
  </si>
  <si>
    <r>
      <t>d.</t>
    </r>
    <r>
      <rPr>
        <sz val="7"/>
        <color theme="1"/>
        <rFont val="Times New Roman"/>
        <family val="1"/>
      </rPr>
      <t xml:space="preserve">     </t>
    </r>
    <r>
      <rPr>
        <sz val="10"/>
        <color theme="1"/>
        <rFont val="Arial"/>
        <family val="2"/>
      </rPr>
      <t>Function – not used in planning</t>
    </r>
  </si>
  <si>
    <r>
      <t>e.</t>
    </r>
    <r>
      <rPr>
        <sz val="7"/>
        <color theme="1"/>
        <rFont val="Times New Roman"/>
        <family val="1"/>
      </rPr>
      <t xml:space="preserve">     </t>
    </r>
    <r>
      <rPr>
        <sz val="10"/>
        <color theme="1"/>
        <rFont val="Arial"/>
        <family val="2"/>
      </rPr>
      <t>Instant Information – not used in planning</t>
    </r>
  </si>
  <si>
    <r>
      <t>7.</t>
    </r>
    <r>
      <rPr>
        <sz val="7"/>
        <color theme="1"/>
        <rFont val="Times New Roman"/>
        <family val="1"/>
      </rPr>
      <t xml:space="preserve">     </t>
    </r>
    <r>
      <rPr>
        <sz val="10"/>
        <color theme="1"/>
        <rFont val="Arial"/>
        <family val="2"/>
      </rPr>
      <t>User must be able to “zoom” in on each section of the well by double clicking on it</t>
    </r>
  </si>
  <si>
    <r>
      <t>a.</t>
    </r>
    <r>
      <rPr>
        <sz val="7"/>
        <color theme="1"/>
        <rFont val="Times New Roman"/>
        <family val="1"/>
      </rPr>
      <t xml:space="preserve">     </t>
    </r>
    <r>
      <rPr>
        <sz val="10"/>
        <color theme="1"/>
        <rFont val="Arial"/>
        <family val="2"/>
      </rPr>
      <t>Double clicking again will restore the full view</t>
    </r>
  </si>
  <si>
    <t>This section will outline the various methods required to create a new Project.  Projects are “containers” for all relevant well and well planning information that can be exported, imported and res-used by a single or multiple users.</t>
  </si>
  <si>
    <t>Requirements for creating a new project</t>
  </si>
  <si>
    <r>
      <t>1.</t>
    </r>
    <r>
      <rPr>
        <sz val="7"/>
        <color theme="1"/>
        <rFont val="Times New Roman"/>
        <family val="1"/>
      </rPr>
      <t xml:space="preserve">     </t>
    </r>
    <r>
      <rPr>
        <sz val="10"/>
        <color theme="1"/>
        <rFont val="Arial"/>
        <family val="2"/>
      </rPr>
      <t>Users must have the ability to create a new project</t>
    </r>
  </si>
  <si>
    <r>
      <t>2.</t>
    </r>
    <r>
      <rPr>
        <sz val="7"/>
        <color theme="1"/>
        <rFont val="Times New Roman"/>
        <family val="1"/>
      </rPr>
      <t xml:space="preserve">     </t>
    </r>
    <r>
      <rPr>
        <sz val="10"/>
        <color theme="1"/>
        <rFont val="Arial"/>
        <family val="2"/>
      </rPr>
      <t>Creating a new project must be done from the “File Menu”</t>
    </r>
  </si>
  <si>
    <r>
      <t>a.</t>
    </r>
    <r>
      <rPr>
        <sz val="7"/>
        <color theme="1"/>
        <rFont val="Times New Roman"/>
        <family val="1"/>
      </rPr>
      <t xml:space="preserve">     </t>
    </r>
    <r>
      <rPr>
        <sz val="10"/>
        <color theme="1"/>
        <rFont val="Arial"/>
        <family val="2"/>
      </rPr>
      <t>A new menu button must be available in the “File Menu”</t>
    </r>
  </si>
  <si>
    <r>
      <t>3.</t>
    </r>
    <r>
      <rPr>
        <sz val="7"/>
        <color theme="1"/>
        <rFont val="Times New Roman"/>
        <family val="1"/>
      </rPr>
      <t xml:space="preserve">     </t>
    </r>
    <r>
      <rPr>
        <sz val="10"/>
        <color theme="1"/>
        <rFont val="Arial"/>
        <family val="2"/>
      </rPr>
      <t>Information that is required for a new project is as follows :</t>
    </r>
  </si>
  <si>
    <r>
      <t>a.</t>
    </r>
    <r>
      <rPr>
        <sz val="7"/>
        <color theme="1"/>
        <rFont val="Times New Roman"/>
        <family val="1"/>
      </rPr>
      <t xml:space="preserve">     </t>
    </r>
    <r>
      <rPr>
        <sz val="10"/>
        <color theme="1"/>
        <rFont val="Arial"/>
        <family val="2"/>
      </rPr>
      <t>Project Name – a unique name that is easily identifiable for a user to select when they want to load the project (Required Field)</t>
    </r>
  </si>
  <si>
    <r>
      <t>b.</t>
    </r>
    <r>
      <rPr>
        <sz val="7"/>
        <color theme="1"/>
        <rFont val="Times New Roman"/>
        <family val="1"/>
      </rPr>
      <t xml:space="preserve">     </t>
    </r>
    <r>
      <rPr>
        <sz val="10"/>
        <color theme="1"/>
        <rFont val="Arial"/>
        <family val="2"/>
      </rPr>
      <t>Well Name – The name of the well that all project information can be associated with (Required Field)</t>
    </r>
  </si>
  <si>
    <r>
      <t>c.</t>
    </r>
    <r>
      <rPr>
        <sz val="7"/>
        <color theme="1"/>
        <rFont val="Times New Roman"/>
        <family val="1"/>
      </rPr>
      <t xml:space="preserve">     </t>
    </r>
    <r>
      <rPr>
        <sz val="10"/>
        <color theme="1"/>
        <rFont val="Arial"/>
        <family val="2"/>
      </rPr>
      <t>Lease – The name or Number of the Lease where the Well is located (Required Field)</t>
    </r>
  </si>
  <si>
    <r>
      <t>d.</t>
    </r>
    <r>
      <rPr>
        <sz val="7"/>
        <color theme="1"/>
        <rFont val="Times New Roman"/>
        <family val="1"/>
      </rPr>
      <t xml:space="preserve">     </t>
    </r>
    <r>
      <rPr>
        <sz val="10"/>
        <color theme="1"/>
        <rFont val="Arial"/>
        <family val="2"/>
      </rPr>
      <t>Field – The Field name where the well is located (Required Field)</t>
    </r>
  </si>
  <si>
    <r>
      <t>e.</t>
    </r>
    <r>
      <rPr>
        <sz val="7"/>
        <color theme="1"/>
        <rFont val="Times New Roman"/>
        <family val="1"/>
      </rPr>
      <t xml:space="preserve">     </t>
    </r>
    <r>
      <rPr>
        <sz val="10"/>
        <color theme="1"/>
        <rFont val="Arial"/>
        <family val="2"/>
      </rPr>
      <t>Rig Name – The unique name of the rig that is at the well site (Required Field)</t>
    </r>
  </si>
  <si>
    <r>
      <t>f.</t>
    </r>
    <r>
      <rPr>
        <sz val="7"/>
        <color theme="1"/>
        <rFont val="Times New Roman"/>
        <family val="1"/>
      </rPr>
      <t xml:space="preserve">      </t>
    </r>
    <r>
      <rPr>
        <sz val="10"/>
        <color theme="1"/>
        <rFont val="Arial"/>
        <family val="2"/>
      </rPr>
      <t>Operator Company – The name of the company that is drilling the well (Required Field)</t>
    </r>
  </si>
  <si>
    <r>
      <t>g.</t>
    </r>
    <r>
      <rPr>
        <sz val="7"/>
        <color theme="1"/>
        <rFont val="Times New Roman"/>
        <family val="1"/>
      </rPr>
      <t xml:space="preserve">     </t>
    </r>
    <r>
      <rPr>
        <sz val="10"/>
        <color theme="1"/>
        <rFont val="Arial"/>
        <family val="2"/>
      </rPr>
      <t>Rig Contractor – The name of the company that owns the rig the operator is using (Required Field)</t>
    </r>
  </si>
  <si>
    <r>
      <t>h.</t>
    </r>
    <r>
      <rPr>
        <sz val="7"/>
        <color theme="1"/>
        <rFont val="Times New Roman"/>
        <family val="1"/>
      </rPr>
      <t xml:space="preserve">     </t>
    </r>
    <r>
      <rPr>
        <sz val="10"/>
        <color theme="1"/>
        <rFont val="Arial"/>
        <family val="2"/>
      </rPr>
      <t>Job Type – The type of operation that is occurring at the well.  This must be a drop down menu where a user can select 1 or many different job types (Required Field).  The job types that are required for this combo box are :</t>
    </r>
  </si>
  <si>
    <r>
      <t xml:space="preserve">                                               </t>
    </r>
    <r>
      <rPr>
        <sz val="10"/>
        <color theme="1"/>
        <rFont val="Arial"/>
        <family val="2"/>
      </rPr>
      <t>i.</t>
    </r>
    <r>
      <rPr>
        <sz val="7"/>
        <color theme="1"/>
        <rFont val="Times New Roman"/>
        <family val="1"/>
      </rPr>
      <t xml:space="preserve">     </t>
    </r>
    <r>
      <rPr>
        <sz val="10"/>
        <color theme="1"/>
        <rFont val="Arial"/>
        <family val="2"/>
      </rPr>
      <t>None</t>
    </r>
  </si>
  <si>
    <r>
      <t xml:space="preserve">                                              </t>
    </r>
    <r>
      <rPr>
        <sz val="10"/>
        <color theme="1"/>
        <rFont val="Arial"/>
        <family val="2"/>
      </rPr>
      <t>ii.</t>
    </r>
    <r>
      <rPr>
        <sz val="7"/>
        <color theme="1"/>
        <rFont val="Times New Roman"/>
        <family val="1"/>
      </rPr>
      <t xml:space="preserve">     </t>
    </r>
    <r>
      <rPr>
        <sz val="10"/>
        <color theme="1"/>
        <rFont val="Arial"/>
        <family val="2"/>
      </rPr>
      <t>Monitoring and Early Detection</t>
    </r>
  </si>
  <si>
    <r>
      <t xml:space="preserve">                                             </t>
    </r>
    <r>
      <rPr>
        <sz val="10"/>
        <color theme="1"/>
        <rFont val="Arial"/>
        <family val="2"/>
      </rPr>
      <t>iii.</t>
    </r>
    <r>
      <rPr>
        <sz val="7"/>
        <color theme="1"/>
        <rFont val="Times New Roman"/>
        <family val="1"/>
      </rPr>
      <t xml:space="preserve">     </t>
    </r>
    <r>
      <rPr>
        <sz val="10"/>
        <color theme="1"/>
        <rFont val="Arial"/>
        <family val="2"/>
      </rPr>
      <t>Constant Bottom Hole Pressure</t>
    </r>
  </si>
  <si>
    <r>
      <t xml:space="preserve">                                            </t>
    </r>
    <r>
      <rPr>
        <sz val="10"/>
        <color theme="1"/>
        <rFont val="Arial"/>
        <family val="2"/>
      </rPr>
      <t>iv.</t>
    </r>
    <r>
      <rPr>
        <sz val="7"/>
        <color theme="1"/>
        <rFont val="Times New Roman"/>
        <family val="1"/>
      </rPr>
      <t xml:space="preserve">     </t>
    </r>
    <r>
      <rPr>
        <sz val="10"/>
        <color theme="1"/>
        <rFont val="Arial"/>
        <family val="2"/>
      </rPr>
      <t>Mud Cap</t>
    </r>
  </si>
  <si>
    <r>
      <t xml:space="preserve">                                             </t>
    </r>
    <r>
      <rPr>
        <sz val="10"/>
        <color theme="1"/>
        <rFont val="Arial"/>
        <family val="2"/>
      </rPr>
      <t>v.</t>
    </r>
    <r>
      <rPr>
        <sz val="7"/>
        <color theme="1"/>
        <rFont val="Times New Roman"/>
        <family val="1"/>
      </rPr>
      <t xml:space="preserve">     </t>
    </r>
    <r>
      <rPr>
        <sz val="10"/>
        <color theme="1"/>
        <rFont val="Arial"/>
        <family val="2"/>
      </rPr>
      <t>Dual Gradient</t>
    </r>
  </si>
  <si>
    <r>
      <t xml:space="preserve">                                            </t>
    </r>
    <r>
      <rPr>
        <sz val="10"/>
        <color theme="1"/>
        <rFont val="Arial"/>
        <family val="2"/>
      </rPr>
      <t>vi.</t>
    </r>
    <r>
      <rPr>
        <sz val="7"/>
        <color theme="1"/>
        <rFont val="Times New Roman"/>
        <family val="1"/>
      </rPr>
      <t xml:space="preserve">     </t>
    </r>
    <r>
      <rPr>
        <sz val="10"/>
        <color theme="1"/>
        <rFont val="Arial"/>
        <family val="2"/>
      </rPr>
      <t>Cementing</t>
    </r>
  </si>
  <si>
    <r>
      <t xml:space="preserve">                                           </t>
    </r>
    <r>
      <rPr>
        <sz val="10"/>
        <color theme="1"/>
        <rFont val="Arial"/>
        <family val="2"/>
      </rPr>
      <t>vii.</t>
    </r>
    <r>
      <rPr>
        <sz val="7"/>
        <color theme="1"/>
        <rFont val="Times New Roman"/>
        <family val="1"/>
      </rPr>
      <t xml:space="preserve">     </t>
    </r>
    <r>
      <rPr>
        <sz val="10"/>
        <color theme="1"/>
        <rFont val="Arial"/>
        <family val="2"/>
      </rPr>
      <t>Wellbore Strengthening</t>
    </r>
  </si>
  <si>
    <r>
      <t xml:space="preserve">                                          </t>
    </r>
    <r>
      <rPr>
        <sz val="10"/>
        <color theme="1"/>
        <rFont val="Arial"/>
        <family val="2"/>
      </rPr>
      <t>viii.</t>
    </r>
    <r>
      <rPr>
        <sz val="7"/>
        <color theme="1"/>
        <rFont val="Times New Roman"/>
        <family val="1"/>
      </rPr>
      <t xml:space="preserve">     </t>
    </r>
    <r>
      <rPr>
        <sz val="10"/>
        <color theme="1"/>
        <rFont val="Arial"/>
        <family val="2"/>
      </rPr>
      <t>Casing Run</t>
    </r>
  </si>
  <si>
    <r>
      <t xml:space="preserve">                                            </t>
    </r>
    <r>
      <rPr>
        <sz val="10"/>
        <color theme="1"/>
        <rFont val="Arial"/>
        <family val="2"/>
      </rPr>
      <t>ix.</t>
    </r>
    <r>
      <rPr>
        <sz val="7"/>
        <color theme="1"/>
        <rFont val="Times New Roman"/>
        <family val="1"/>
      </rPr>
      <t xml:space="preserve">     </t>
    </r>
    <r>
      <rPr>
        <sz val="10"/>
        <color theme="1"/>
        <rFont val="Arial"/>
        <family val="2"/>
      </rPr>
      <t>Coring</t>
    </r>
  </si>
  <si>
    <r>
      <t xml:space="preserve">                                             </t>
    </r>
    <r>
      <rPr>
        <sz val="10"/>
        <color theme="1"/>
        <rFont val="Arial"/>
        <family val="2"/>
      </rPr>
      <t>x.</t>
    </r>
    <r>
      <rPr>
        <sz val="7"/>
        <color theme="1"/>
        <rFont val="Times New Roman"/>
        <family val="1"/>
      </rPr>
      <t xml:space="preserve">     </t>
    </r>
    <r>
      <rPr>
        <sz val="10"/>
        <color theme="1"/>
        <rFont val="Arial"/>
        <family val="2"/>
      </rPr>
      <t>Logging</t>
    </r>
  </si>
  <si>
    <r>
      <t>i.</t>
    </r>
    <r>
      <rPr>
        <sz val="7"/>
        <color theme="1"/>
        <rFont val="Times New Roman"/>
        <family val="1"/>
      </rPr>
      <t xml:space="preserve">       </t>
    </r>
    <r>
      <rPr>
        <sz val="10"/>
        <color theme="1"/>
        <rFont val="Arial"/>
        <family val="2"/>
      </rPr>
      <t>Country – The country that the well is operating in.  This should be a list of ALL non-embargoed countries (need to verify) (Required Field)</t>
    </r>
  </si>
  <si>
    <r>
      <t>j.</t>
    </r>
    <r>
      <rPr>
        <sz val="7"/>
        <color theme="1"/>
        <rFont val="Times New Roman"/>
        <family val="1"/>
      </rPr>
      <t xml:space="preserve">       </t>
    </r>
    <r>
      <rPr>
        <sz val="10"/>
        <color theme="1"/>
        <rFont val="Arial"/>
        <family val="2"/>
      </rPr>
      <t>Region – The Weatherford designated region of the operations (Required Field).  These regions are :</t>
    </r>
  </si>
  <si>
    <r>
      <t xml:space="preserve">                                               </t>
    </r>
    <r>
      <rPr>
        <sz val="10"/>
        <color theme="1"/>
        <rFont val="Arial"/>
        <family val="2"/>
      </rPr>
      <t>i.</t>
    </r>
    <r>
      <rPr>
        <sz val="7"/>
        <color theme="1"/>
        <rFont val="Times New Roman"/>
        <family val="1"/>
      </rPr>
      <t xml:space="preserve">     </t>
    </r>
    <r>
      <rPr>
        <sz val="10"/>
        <color theme="1"/>
        <rFont val="Arial"/>
        <family val="2"/>
      </rPr>
      <t>Asia Pacific</t>
    </r>
  </si>
  <si>
    <r>
      <t xml:space="preserve">                                              </t>
    </r>
    <r>
      <rPr>
        <sz val="10"/>
        <color theme="1"/>
        <rFont val="Arial"/>
        <family val="2"/>
      </rPr>
      <t>ii.</t>
    </r>
    <r>
      <rPr>
        <sz val="7"/>
        <color theme="1"/>
        <rFont val="Times New Roman"/>
        <family val="1"/>
      </rPr>
      <t xml:space="preserve">     </t>
    </r>
    <r>
      <rPr>
        <sz val="10"/>
        <color theme="1"/>
        <rFont val="Arial"/>
        <family val="2"/>
      </rPr>
      <t>Canada</t>
    </r>
  </si>
  <si>
    <r>
      <t xml:space="preserve">                                             </t>
    </r>
    <r>
      <rPr>
        <sz val="10"/>
        <color theme="1"/>
        <rFont val="Arial"/>
        <family val="2"/>
      </rPr>
      <t>iii.</t>
    </r>
    <r>
      <rPr>
        <sz val="7"/>
        <color theme="1"/>
        <rFont val="Times New Roman"/>
        <family val="1"/>
      </rPr>
      <t xml:space="preserve">     </t>
    </r>
    <r>
      <rPr>
        <sz val="10"/>
        <color theme="1"/>
        <rFont val="Arial"/>
        <family val="2"/>
      </rPr>
      <t>Europe West Africa</t>
    </r>
  </si>
  <si>
    <r>
      <t xml:space="preserve">                                            </t>
    </r>
    <r>
      <rPr>
        <sz val="10"/>
        <color theme="1"/>
        <rFont val="Arial"/>
        <family val="2"/>
      </rPr>
      <t>iv.</t>
    </r>
    <r>
      <rPr>
        <sz val="7"/>
        <color theme="1"/>
        <rFont val="Times New Roman"/>
        <family val="1"/>
      </rPr>
      <t xml:space="preserve">     </t>
    </r>
    <r>
      <rPr>
        <sz val="10"/>
        <color theme="1"/>
        <rFont val="Arial"/>
        <family val="2"/>
      </rPr>
      <t>Latin America</t>
    </r>
  </si>
  <si>
    <r>
      <t xml:space="preserve">                                             </t>
    </r>
    <r>
      <rPr>
        <sz val="10"/>
        <color theme="1"/>
        <rFont val="Arial"/>
        <family val="2"/>
      </rPr>
      <t>v.</t>
    </r>
    <r>
      <rPr>
        <sz val="7"/>
        <color theme="1"/>
        <rFont val="Times New Roman"/>
        <family val="1"/>
      </rPr>
      <t xml:space="preserve">     </t>
    </r>
    <r>
      <rPr>
        <sz val="10"/>
        <color theme="1"/>
        <rFont val="Arial"/>
        <family val="2"/>
      </rPr>
      <t>Middle East North Africa</t>
    </r>
  </si>
  <si>
    <r>
      <t xml:space="preserve">                                            </t>
    </r>
    <r>
      <rPr>
        <sz val="10"/>
        <color theme="1"/>
        <rFont val="Arial"/>
        <family val="2"/>
      </rPr>
      <t>vi.</t>
    </r>
    <r>
      <rPr>
        <sz val="7"/>
        <color theme="1"/>
        <rFont val="Times New Roman"/>
        <family val="1"/>
      </rPr>
      <t xml:space="preserve">     </t>
    </r>
    <r>
      <rPr>
        <sz val="10"/>
        <color theme="1"/>
        <rFont val="Arial"/>
        <family val="2"/>
      </rPr>
      <t>United States</t>
    </r>
  </si>
  <si>
    <r>
      <t>k.</t>
    </r>
    <r>
      <rPr>
        <sz val="7"/>
        <color theme="1"/>
        <rFont val="Times New Roman"/>
        <family val="1"/>
      </rPr>
      <t xml:space="preserve">     </t>
    </r>
    <r>
      <rPr>
        <sz val="10"/>
        <color theme="1"/>
        <rFont val="Arial"/>
        <family val="2"/>
      </rPr>
      <t>Latitude – The geographic latitude of the well (should be numeric) (Required Field)</t>
    </r>
  </si>
  <si>
    <r>
      <t>l.</t>
    </r>
    <r>
      <rPr>
        <sz val="7"/>
        <color theme="1"/>
        <rFont val="Times New Roman"/>
        <family val="1"/>
      </rPr>
      <t xml:space="preserve">       </t>
    </r>
    <r>
      <rPr>
        <sz val="10"/>
        <color theme="1"/>
        <rFont val="Arial"/>
        <family val="2"/>
      </rPr>
      <t>Longitude – The geographic Longitude of the well (should be numeric) (Required Field)</t>
    </r>
  </si>
  <si>
    <r>
      <t>4.</t>
    </r>
    <r>
      <rPr>
        <sz val="7"/>
        <color theme="1"/>
        <rFont val="Times New Roman"/>
        <family val="1"/>
      </rPr>
      <t xml:space="preserve">     </t>
    </r>
    <r>
      <rPr>
        <sz val="10"/>
        <color theme="1"/>
        <rFont val="Arial"/>
        <family val="2"/>
      </rPr>
      <t>All project information must be saved if the user chooses to save it.  Conversely a user should have the option to cancel and not save a new project if it is no longer required</t>
    </r>
  </si>
  <si>
    <r>
      <t>a.</t>
    </r>
    <r>
      <rPr>
        <sz val="7"/>
        <color theme="1"/>
        <rFont val="Times New Roman"/>
        <family val="1"/>
      </rPr>
      <t xml:space="preserve">     </t>
    </r>
    <r>
      <rPr>
        <sz val="10"/>
        <color theme="1"/>
        <rFont val="Arial"/>
        <family val="2"/>
      </rPr>
      <t>An “X” and Check box should be available in order to save or cancel</t>
    </r>
  </si>
  <si>
    <r>
      <t>b.</t>
    </r>
    <r>
      <rPr>
        <sz val="7"/>
        <color theme="1"/>
        <rFont val="Times New Roman"/>
        <family val="1"/>
      </rPr>
      <t xml:space="preserve">     </t>
    </r>
    <r>
      <rPr>
        <sz val="10"/>
        <color theme="1"/>
        <rFont val="Arial"/>
        <family val="2"/>
      </rPr>
      <t>If the check box is pressed then a confirmation must appear to ensure the user wants to create the new project.</t>
    </r>
  </si>
  <si>
    <r>
      <t xml:space="preserve">                                               </t>
    </r>
    <r>
      <rPr>
        <sz val="10"/>
        <color theme="1"/>
        <rFont val="Arial"/>
        <family val="2"/>
      </rPr>
      <t>i.</t>
    </r>
    <r>
      <rPr>
        <sz val="7"/>
        <color theme="1"/>
        <rFont val="Times New Roman"/>
        <family val="1"/>
      </rPr>
      <t xml:space="preserve">     </t>
    </r>
    <r>
      <rPr>
        <sz val="10"/>
        <color theme="1"/>
        <rFont val="Arial"/>
        <family val="2"/>
      </rPr>
      <t>If Yes is selected, the project should automatically be selected as the active project</t>
    </r>
  </si>
  <si>
    <r>
      <t xml:space="preserve">                                              </t>
    </r>
    <r>
      <rPr>
        <sz val="10"/>
        <color theme="1"/>
        <rFont val="Arial"/>
        <family val="2"/>
      </rPr>
      <t>ii.</t>
    </r>
    <r>
      <rPr>
        <sz val="7"/>
        <color theme="1"/>
        <rFont val="Times New Roman"/>
        <family val="1"/>
      </rPr>
      <t xml:space="preserve">     </t>
    </r>
    <r>
      <rPr>
        <sz val="10"/>
        <color theme="1"/>
        <rFont val="Arial"/>
        <family val="2"/>
      </rPr>
      <t>If No is selected then MC2 should reload the previously active project</t>
    </r>
  </si>
  <si>
    <t>Display Name</t>
  </si>
  <si>
    <t xml:space="preserve">Required </t>
  </si>
  <si>
    <t>Max Allowed String Length</t>
  </si>
  <si>
    <t>Default Value</t>
  </si>
  <si>
    <t>Project Name</t>
  </si>
  <si>
    <t>Name of the Project</t>
  </si>
  <si>
    <t>yes</t>
  </si>
  <si>
    <t>Name of the Well</t>
  </si>
  <si>
    <t>Lease</t>
  </si>
  <si>
    <t>Name/Number of the Lease</t>
  </si>
  <si>
    <t>Field</t>
  </si>
  <si>
    <t>Name of the Field</t>
  </si>
  <si>
    <t>Rig Name</t>
  </si>
  <si>
    <t>Name of the Rig</t>
  </si>
  <si>
    <t>Operator Company</t>
  </si>
  <si>
    <t>Name of the Operator Company</t>
  </si>
  <si>
    <t>Rig Contractor</t>
  </si>
  <si>
    <t>Name of the Rig Contractor</t>
  </si>
  <si>
    <t>Job Type</t>
  </si>
  <si>
    <t>Type of Job</t>
  </si>
  <si>
    <t>Well Location Country</t>
  </si>
  <si>
    <t>United States</t>
  </si>
  <si>
    <t>Well Location Region</t>
  </si>
  <si>
    <t>Latitude</t>
  </si>
  <si>
    <t>Geographic Latitude of the well</t>
  </si>
  <si>
    <t>Longitude</t>
  </si>
  <si>
    <t>Geographic Longitude of the well</t>
  </si>
  <si>
    <t>This section will outline the requirements for loading previously saved or imported projects</t>
  </si>
  <si>
    <r>
      <t>1.</t>
    </r>
    <r>
      <rPr>
        <sz val="7"/>
        <color theme="1"/>
        <rFont val="Times New Roman"/>
        <family val="1"/>
      </rPr>
      <t xml:space="preserve">     </t>
    </r>
    <r>
      <rPr>
        <sz val="10"/>
        <color theme="1"/>
        <rFont val="Arial"/>
        <family val="2"/>
      </rPr>
      <t>Users must have the ability to select an existing project</t>
    </r>
  </si>
  <si>
    <r>
      <t>2.</t>
    </r>
    <r>
      <rPr>
        <sz val="7"/>
        <color theme="1"/>
        <rFont val="Times New Roman"/>
        <family val="1"/>
      </rPr>
      <t xml:space="preserve">     </t>
    </r>
    <r>
      <rPr>
        <sz val="10"/>
        <color theme="1"/>
        <rFont val="Arial"/>
        <family val="2"/>
      </rPr>
      <t>Selecting an existing project must be done from the “File Menu”</t>
    </r>
  </si>
  <si>
    <r>
      <t>a.</t>
    </r>
    <r>
      <rPr>
        <sz val="7"/>
        <color theme="1"/>
        <rFont val="Times New Roman"/>
        <family val="1"/>
      </rPr>
      <t xml:space="preserve">     </t>
    </r>
    <r>
      <rPr>
        <sz val="10"/>
        <color theme="1"/>
        <rFont val="Arial"/>
        <family val="2"/>
      </rPr>
      <t>A “Select” menu button must be available in the “File Menu”</t>
    </r>
  </si>
  <si>
    <r>
      <t>3.</t>
    </r>
    <r>
      <rPr>
        <sz val="7"/>
        <color theme="1"/>
        <rFont val="Times New Roman"/>
        <family val="1"/>
      </rPr>
      <t xml:space="preserve">     </t>
    </r>
    <r>
      <rPr>
        <sz val="10"/>
        <color theme="1"/>
        <rFont val="Arial"/>
        <family val="2"/>
      </rPr>
      <t>When Select is pressed, a list of all available wells should be displayed with the following information :</t>
    </r>
  </si>
  <si>
    <r>
      <t>a.</t>
    </r>
    <r>
      <rPr>
        <sz val="7"/>
        <color theme="1"/>
        <rFont val="Times New Roman"/>
        <family val="1"/>
      </rPr>
      <t xml:space="preserve">     </t>
    </r>
    <r>
      <rPr>
        <sz val="10"/>
        <color theme="1"/>
        <rFont val="Arial"/>
        <family val="2"/>
      </rPr>
      <t>Project Name</t>
    </r>
  </si>
  <si>
    <r>
      <t>b.</t>
    </r>
    <r>
      <rPr>
        <sz val="7"/>
        <color theme="1"/>
        <rFont val="Times New Roman"/>
        <family val="1"/>
      </rPr>
      <t xml:space="preserve">     </t>
    </r>
    <r>
      <rPr>
        <sz val="10"/>
        <color theme="1"/>
        <rFont val="Arial"/>
        <family val="2"/>
      </rPr>
      <t>Well Name</t>
    </r>
  </si>
  <si>
    <r>
      <t>c.</t>
    </r>
    <r>
      <rPr>
        <sz val="7"/>
        <color theme="1"/>
        <rFont val="Times New Roman"/>
        <family val="1"/>
      </rPr>
      <t xml:space="preserve">     </t>
    </r>
    <r>
      <rPr>
        <sz val="10"/>
        <color theme="1"/>
        <rFont val="Arial"/>
        <family val="2"/>
      </rPr>
      <t>Lease</t>
    </r>
  </si>
  <si>
    <r>
      <t>d.</t>
    </r>
    <r>
      <rPr>
        <sz val="7"/>
        <color theme="1"/>
        <rFont val="Times New Roman"/>
        <family val="1"/>
      </rPr>
      <t xml:space="preserve">     </t>
    </r>
    <r>
      <rPr>
        <sz val="10"/>
        <color theme="1"/>
        <rFont val="Arial"/>
        <family val="2"/>
      </rPr>
      <t>Field</t>
    </r>
  </si>
  <si>
    <r>
      <t>e.</t>
    </r>
    <r>
      <rPr>
        <sz val="7"/>
        <color theme="1"/>
        <rFont val="Times New Roman"/>
        <family val="1"/>
      </rPr>
      <t xml:space="preserve">     </t>
    </r>
    <r>
      <rPr>
        <sz val="10"/>
        <color theme="1"/>
        <rFont val="Arial"/>
        <family val="2"/>
      </rPr>
      <t>Rig Name</t>
    </r>
  </si>
  <si>
    <r>
      <t>f.</t>
    </r>
    <r>
      <rPr>
        <sz val="7"/>
        <color theme="1"/>
        <rFont val="Times New Roman"/>
        <family val="1"/>
      </rPr>
      <t xml:space="preserve">      </t>
    </r>
    <r>
      <rPr>
        <sz val="10"/>
        <color theme="1"/>
        <rFont val="Arial"/>
        <family val="2"/>
      </rPr>
      <t>Operator Company</t>
    </r>
  </si>
  <si>
    <r>
      <t>g.</t>
    </r>
    <r>
      <rPr>
        <sz val="7"/>
        <color theme="1"/>
        <rFont val="Times New Roman"/>
        <family val="1"/>
      </rPr>
      <t xml:space="preserve">     </t>
    </r>
    <r>
      <rPr>
        <sz val="10"/>
        <color theme="1"/>
        <rFont val="Arial"/>
        <family val="2"/>
      </rPr>
      <t>Rig Contractor</t>
    </r>
  </si>
  <si>
    <r>
      <t>h.</t>
    </r>
    <r>
      <rPr>
        <sz val="7"/>
        <color theme="1"/>
        <rFont val="Times New Roman"/>
        <family val="1"/>
      </rPr>
      <t xml:space="preserve">     </t>
    </r>
    <r>
      <rPr>
        <sz val="10"/>
        <color theme="1"/>
        <rFont val="Arial"/>
        <family val="2"/>
      </rPr>
      <t>Job Type</t>
    </r>
  </si>
  <si>
    <r>
      <t>i.</t>
    </r>
    <r>
      <rPr>
        <sz val="7"/>
        <color theme="1"/>
        <rFont val="Times New Roman"/>
        <family val="1"/>
      </rPr>
      <t xml:space="preserve">       </t>
    </r>
    <r>
      <rPr>
        <sz val="10"/>
        <color theme="1"/>
        <rFont val="Arial"/>
        <family val="2"/>
      </rPr>
      <t>Country</t>
    </r>
  </si>
  <si>
    <r>
      <t>j.</t>
    </r>
    <r>
      <rPr>
        <sz val="7"/>
        <color theme="1"/>
        <rFont val="Times New Roman"/>
        <family val="1"/>
      </rPr>
      <t xml:space="preserve">       </t>
    </r>
    <r>
      <rPr>
        <sz val="10"/>
        <color theme="1"/>
        <rFont val="Arial"/>
        <family val="2"/>
      </rPr>
      <t>Region</t>
    </r>
  </si>
  <si>
    <r>
      <t>k.</t>
    </r>
    <r>
      <rPr>
        <sz val="7"/>
        <color theme="1"/>
        <rFont val="Times New Roman"/>
        <family val="1"/>
      </rPr>
      <t xml:space="preserve">     </t>
    </r>
    <r>
      <rPr>
        <sz val="10"/>
        <color theme="1"/>
        <rFont val="Arial"/>
        <family val="2"/>
      </rPr>
      <t>Latitude</t>
    </r>
  </si>
  <si>
    <r>
      <t>l.</t>
    </r>
    <r>
      <rPr>
        <sz val="7"/>
        <color theme="1"/>
        <rFont val="Times New Roman"/>
        <family val="1"/>
      </rPr>
      <t xml:space="preserve">       </t>
    </r>
    <r>
      <rPr>
        <sz val="10"/>
        <color theme="1"/>
        <rFont val="Arial"/>
        <family val="2"/>
      </rPr>
      <t>Longitude</t>
    </r>
  </si>
  <si>
    <r>
      <t>4.</t>
    </r>
    <r>
      <rPr>
        <sz val="7"/>
        <color theme="1"/>
        <rFont val="Times New Roman"/>
        <family val="1"/>
      </rPr>
      <t xml:space="preserve">     </t>
    </r>
    <r>
      <rPr>
        <sz val="10"/>
        <color theme="1"/>
        <rFont val="Arial"/>
        <family val="2"/>
      </rPr>
      <t>The desired project must be highlighted when the user selects it.</t>
    </r>
  </si>
  <si>
    <r>
      <t>5.</t>
    </r>
    <r>
      <rPr>
        <sz val="7"/>
        <color theme="1"/>
        <rFont val="Times New Roman"/>
        <family val="1"/>
      </rPr>
      <t xml:space="preserve">     </t>
    </r>
    <r>
      <rPr>
        <sz val="10"/>
        <color theme="1"/>
        <rFont val="Arial"/>
        <family val="2"/>
      </rPr>
      <t>The project will only load if the user presses the Check button</t>
    </r>
  </si>
  <si>
    <r>
      <t>a.</t>
    </r>
    <r>
      <rPr>
        <sz val="7"/>
        <color theme="1"/>
        <rFont val="Times New Roman"/>
        <family val="1"/>
      </rPr>
      <t xml:space="preserve">     </t>
    </r>
    <r>
      <rPr>
        <sz val="10"/>
        <color theme="1"/>
        <rFont val="Arial"/>
        <family val="2"/>
      </rPr>
      <t>An “X” and Check box should be available in order to select or cancel</t>
    </r>
  </si>
  <si>
    <r>
      <t>c.</t>
    </r>
    <r>
      <rPr>
        <sz val="7"/>
        <color theme="1"/>
        <rFont val="Times New Roman"/>
        <family val="1"/>
      </rPr>
      <t xml:space="preserve">     </t>
    </r>
    <r>
      <rPr>
        <sz val="10"/>
        <color theme="1"/>
        <rFont val="Arial"/>
        <family val="2"/>
      </rPr>
      <t>If the X is pressed then the previously loaded project will remain loaded</t>
    </r>
  </si>
  <si>
    <t>This section will outline the requirements for importing a project</t>
  </si>
  <si>
    <r>
      <t>1.</t>
    </r>
    <r>
      <rPr>
        <sz val="7"/>
        <color theme="1"/>
        <rFont val="Times New Roman"/>
        <family val="1"/>
      </rPr>
      <t xml:space="preserve">     </t>
    </r>
    <r>
      <rPr>
        <sz val="10"/>
        <color theme="1"/>
        <rFont val="Arial"/>
        <family val="2"/>
      </rPr>
      <t>Users must have the ability to import an existing project file</t>
    </r>
  </si>
  <si>
    <r>
      <t>2.</t>
    </r>
    <r>
      <rPr>
        <sz val="7"/>
        <color theme="1"/>
        <rFont val="Times New Roman"/>
        <family val="1"/>
      </rPr>
      <t xml:space="preserve">     </t>
    </r>
    <r>
      <rPr>
        <sz val="10"/>
        <color theme="1"/>
        <rFont val="Arial"/>
        <family val="2"/>
      </rPr>
      <t>Importing an existing project file must be done from the “File Menu”</t>
    </r>
  </si>
  <si>
    <r>
      <t>a.</t>
    </r>
    <r>
      <rPr>
        <sz val="7"/>
        <color theme="1"/>
        <rFont val="Times New Roman"/>
        <family val="1"/>
      </rPr>
      <t xml:space="preserve">     </t>
    </r>
    <r>
      <rPr>
        <sz val="10"/>
        <color theme="1"/>
        <rFont val="Arial"/>
        <family val="2"/>
      </rPr>
      <t>An “Import” menu button must be available in the “File Menu”</t>
    </r>
  </si>
  <si>
    <r>
      <t>3.</t>
    </r>
    <r>
      <rPr>
        <sz val="7"/>
        <color theme="1"/>
        <rFont val="Times New Roman"/>
        <family val="1"/>
      </rPr>
      <t xml:space="preserve">     </t>
    </r>
    <r>
      <rPr>
        <sz val="10"/>
        <color theme="1"/>
        <rFont val="Arial"/>
        <family val="2"/>
      </rPr>
      <t>When Import is pressed, a file open dialog must appear for the user</t>
    </r>
  </si>
  <si>
    <r>
      <t>a.</t>
    </r>
    <r>
      <rPr>
        <sz val="7"/>
        <color theme="1"/>
        <rFont val="Times New Roman"/>
        <family val="1"/>
      </rPr>
      <t xml:space="preserve">     </t>
    </r>
    <r>
      <rPr>
        <sz val="10"/>
        <color theme="1"/>
        <rFont val="Arial"/>
        <family val="2"/>
      </rPr>
      <t>The default folder location “User\My Documents\MC2\”</t>
    </r>
  </si>
  <si>
    <r>
      <t>b.</t>
    </r>
    <r>
      <rPr>
        <sz val="7"/>
        <color theme="1"/>
        <rFont val="Times New Roman"/>
        <family val="1"/>
      </rPr>
      <t xml:space="preserve">     </t>
    </r>
    <r>
      <rPr>
        <sz val="10"/>
        <color theme="1"/>
        <rFont val="Arial"/>
        <family val="2"/>
      </rPr>
      <t>The filtered file list should be only *.mcd files</t>
    </r>
  </si>
  <si>
    <r>
      <t>4.</t>
    </r>
    <r>
      <rPr>
        <sz val="7"/>
        <color theme="1"/>
        <rFont val="Times New Roman"/>
        <family val="1"/>
      </rPr>
      <t xml:space="preserve">     </t>
    </r>
    <r>
      <rPr>
        <sz val="10"/>
        <color theme="1"/>
        <rFont val="Arial"/>
        <family val="2"/>
      </rPr>
      <t>When a File is selected and “Open” is pressed, the project should be imported</t>
    </r>
  </si>
  <si>
    <r>
      <t>a.</t>
    </r>
    <r>
      <rPr>
        <sz val="7"/>
        <color theme="1"/>
        <rFont val="Times New Roman"/>
        <family val="1"/>
      </rPr>
      <t xml:space="preserve">     </t>
    </r>
    <r>
      <rPr>
        <sz val="10"/>
        <color theme="1"/>
        <rFont val="Arial"/>
        <family val="2"/>
      </rPr>
      <t>If the import is successful then the project information should be loaded for the user to view</t>
    </r>
  </si>
  <si>
    <r>
      <t>b.</t>
    </r>
    <r>
      <rPr>
        <sz val="7"/>
        <color theme="1"/>
        <rFont val="Times New Roman"/>
        <family val="1"/>
      </rPr>
      <t xml:space="preserve">     </t>
    </r>
    <r>
      <rPr>
        <sz val="10"/>
        <color theme="1"/>
        <rFont val="Arial"/>
        <family val="2"/>
      </rPr>
      <t>If the import was not successful then a notification must be presented to the user</t>
    </r>
  </si>
  <si>
    <r>
      <t>5.</t>
    </r>
    <r>
      <rPr>
        <sz val="7"/>
        <color theme="1"/>
        <rFont val="Times New Roman"/>
        <family val="1"/>
      </rPr>
      <t xml:space="preserve">     </t>
    </r>
    <r>
      <rPr>
        <sz val="10"/>
        <color theme="1"/>
        <rFont val="Arial"/>
        <family val="2"/>
      </rPr>
      <t>All project information must be saved if the user chooses to save it.  Conversely a user should have the option to cancel and not save a new project if it is no longer required</t>
    </r>
  </si>
  <si>
    <t>This section will outline the requirements for exporting a project</t>
  </si>
  <si>
    <r>
      <t>1.</t>
    </r>
    <r>
      <rPr>
        <sz val="7"/>
        <color theme="1"/>
        <rFont val="Times New Roman"/>
        <family val="1"/>
      </rPr>
      <t xml:space="preserve">     </t>
    </r>
    <r>
      <rPr>
        <sz val="10"/>
        <color theme="1"/>
        <rFont val="Arial"/>
        <family val="2"/>
      </rPr>
      <t>Users must have the ability to export an existing project</t>
    </r>
  </si>
  <si>
    <r>
      <t>2.</t>
    </r>
    <r>
      <rPr>
        <sz val="7"/>
        <color theme="1"/>
        <rFont val="Times New Roman"/>
        <family val="1"/>
      </rPr>
      <t xml:space="preserve">     </t>
    </r>
    <r>
      <rPr>
        <sz val="10"/>
        <color theme="1"/>
        <rFont val="Arial"/>
        <family val="2"/>
      </rPr>
      <t>Exporting an existing project file must be done from the “File Menu”</t>
    </r>
  </si>
  <si>
    <r>
      <t>a.</t>
    </r>
    <r>
      <rPr>
        <sz val="7"/>
        <color theme="1"/>
        <rFont val="Times New Roman"/>
        <family val="1"/>
      </rPr>
      <t xml:space="preserve">     </t>
    </r>
    <r>
      <rPr>
        <sz val="10"/>
        <color theme="1"/>
        <rFont val="Arial"/>
        <family val="2"/>
      </rPr>
      <t>An “Export” menu button must be available in the “File Menu”</t>
    </r>
  </si>
  <si>
    <r>
      <t>3.</t>
    </r>
    <r>
      <rPr>
        <sz val="7"/>
        <color theme="1"/>
        <rFont val="Times New Roman"/>
        <family val="1"/>
      </rPr>
      <t xml:space="preserve">     </t>
    </r>
    <r>
      <rPr>
        <sz val="10"/>
        <color theme="1"/>
        <rFont val="Arial"/>
        <family val="2"/>
      </rPr>
      <t>When Export is pressed, the user must be presented with export options</t>
    </r>
  </si>
  <si>
    <r>
      <t>a.</t>
    </r>
    <r>
      <rPr>
        <sz val="7"/>
        <color theme="1"/>
        <rFont val="Times New Roman"/>
        <family val="1"/>
      </rPr>
      <t xml:space="preserve">     </t>
    </r>
    <r>
      <rPr>
        <sz val="10"/>
        <color theme="1"/>
        <rFont val="Arial"/>
        <family val="2"/>
      </rPr>
      <t>Path to export the file to</t>
    </r>
  </si>
  <si>
    <r>
      <t xml:space="preserve">                                               </t>
    </r>
    <r>
      <rPr>
        <sz val="10"/>
        <color theme="1"/>
        <rFont val="Arial"/>
        <family val="2"/>
      </rPr>
      <t>i.</t>
    </r>
    <r>
      <rPr>
        <sz val="7"/>
        <color theme="1"/>
        <rFont val="Times New Roman"/>
        <family val="1"/>
      </rPr>
      <t xml:space="preserve">     </t>
    </r>
    <r>
      <rPr>
        <sz val="10"/>
        <color theme="1"/>
        <rFont val="Arial"/>
        <family val="2"/>
      </rPr>
      <t>Default to Document\MC2\DATE_TIME.mcd</t>
    </r>
  </si>
  <si>
    <r>
      <t xml:space="preserve">                                              </t>
    </r>
    <r>
      <rPr>
        <sz val="10"/>
        <color theme="1"/>
        <rFont val="Arial"/>
        <family val="2"/>
      </rPr>
      <t>ii.</t>
    </r>
    <r>
      <rPr>
        <sz val="7"/>
        <color theme="1"/>
        <rFont val="Times New Roman"/>
        <family val="1"/>
      </rPr>
      <t xml:space="preserve">     </t>
    </r>
    <r>
      <rPr>
        <sz val="10"/>
        <color theme="1"/>
        <rFont val="Arial"/>
        <family val="2"/>
      </rPr>
      <t>Save options</t>
    </r>
  </si>
  <si>
    <r>
      <t>1.</t>
    </r>
    <r>
      <rPr>
        <sz val="7"/>
        <color theme="1"/>
        <rFont val="Times New Roman"/>
        <family val="1"/>
      </rPr>
      <t xml:space="preserve">     </t>
    </r>
    <r>
      <rPr>
        <sz val="10"/>
        <color theme="1"/>
        <rFont val="Arial"/>
        <family val="2"/>
      </rPr>
      <t>Save the configuration only (no analysis data)</t>
    </r>
  </si>
  <si>
    <r>
      <t>2.</t>
    </r>
    <r>
      <rPr>
        <sz val="7"/>
        <color theme="1"/>
        <rFont val="Times New Roman"/>
        <family val="1"/>
      </rPr>
      <t xml:space="preserve">     </t>
    </r>
    <r>
      <rPr>
        <sz val="10"/>
        <color theme="1"/>
        <rFont val="Arial"/>
        <family val="2"/>
      </rPr>
      <t>Save the configuration and data</t>
    </r>
  </si>
  <si>
    <r>
      <t>4.</t>
    </r>
    <r>
      <rPr>
        <sz val="7"/>
        <color theme="1"/>
        <rFont val="Times New Roman"/>
        <family val="1"/>
      </rPr>
      <t xml:space="preserve">     </t>
    </r>
    <r>
      <rPr>
        <sz val="10"/>
        <color theme="1"/>
        <rFont val="Arial"/>
        <family val="2"/>
      </rPr>
      <t>User must be able to confirm or cancel an export routine</t>
    </r>
  </si>
  <si>
    <r>
      <t>5.</t>
    </r>
    <r>
      <rPr>
        <sz val="7"/>
        <color theme="1"/>
        <rFont val="Times New Roman"/>
        <family val="1"/>
      </rPr>
      <t xml:space="preserve">     </t>
    </r>
    <r>
      <rPr>
        <sz val="10"/>
        <color theme="1"/>
        <rFont val="Arial"/>
        <family val="2"/>
      </rPr>
      <t>All exported files must be importable on another instance of MC2</t>
    </r>
  </si>
  <si>
    <t>The setup menu contains all necessary modules that are required to add further details to a well / project.  This includes but is not limited to information such as Surface Equipment, Well Data and Fluid Properties.</t>
  </si>
  <si>
    <t>Requirements for displaying current project information</t>
  </si>
  <si>
    <r>
      <t>1.</t>
    </r>
    <r>
      <rPr>
        <sz val="7"/>
        <color theme="1"/>
        <rFont val="Times New Roman"/>
        <family val="1"/>
      </rPr>
      <t xml:space="preserve">     </t>
    </r>
    <r>
      <rPr>
        <sz val="10"/>
        <color theme="1"/>
        <rFont val="Arial"/>
        <family val="2"/>
      </rPr>
      <t>Users must have the ability to view the current project details</t>
    </r>
  </si>
  <si>
    <r>
      <t>2.</t>
    </r>
    <r>
      <rPr>
        <sz val="7"/>
        <color theme="1"/>
        <rFont val="Times New Roman"/>
        <family val="1"/>
      </rPr>
      <t xml:space="preserve">     </t>
    </r>
    <r>
      <rPr>
        <sz val="10"/>
        <color theme="1"/>
        <rFont val="Arial"/>
        <family val="2"/>
      </rPr>
      <t>Viewing project details must be done from the “Setup”</t>
    </r>
  </si>
  <si>
    <r>
      <t>a.</t>
    </r>
    <r>
      <rPr>
        <sz val="7"/>
        <color theme="1"/>
        <rFont val="Times New Roman"/>
        <family val="1"/>
      </rPr>
      <t xml:space="preserve">     </t>
    </r>
    <r>
      <rPr>
        <sz val="10"/>
        <color theme="1"/>
        <rFont val="Arial"/>
        <family val="2"/>
      </rPr>
      <t>A new menu button must be available in the “Setup Menu”</t>
    </r>
  </si>
  <si>
    <r>
      <t xml:space="preserve">                                               </t>
    </r>
    <r>
      <rPr>
        <sz val="10"/>
        <color theme="1"/>
        <rFont val="Arial"/>
        <family val="2"/>
      </rPr>
      <t>i.</t>
    </r>
    <r>
      <rPr>
        <sz val="7"/>
        <color theme="1"/>
        <rFont val="Times New Roman"/>
        <family val="1"/>
      </rPr>
      <t xml:space="preserve">     </t>
    </r>
    <r>
      <rPr>
        <sz val="10"/>
        <color theme="1"/>
        <rFont val="Arial"/>
        <family val="2"/>
      </rPr>
      <t>The button should be called “Job Info”.  This can be under a “General” tab.</t>
    </r>
  </si>
  <si>
    <r>
      <t>3.</t>
    </r>
    <r>
      <rPr>
        <sz val="7"/>
        <color theme="1"/>
        <rFont val="Times New Roman"/>
        <family val="1"/>
      </rPr>
      <t xml:space="preserve">     </t>
    </r>
    <r>
      <rPr>
        <sz val="10"/>
        <color theme="1"/>
        <rFont val="Arial"/>
        <family val="2"/>
      </rPr>
      <t>Information that is required to view project should be exactly like the New Project but show the information applied when the project was created.  All fields should be editable for the user.  It should be as follows :</t>
    </r>
  </si>
  <si>
    <r>
      <t>4.</t>
    </r>
    <r>
      <rPr>
        <sz val="7"/>
        <color theme="1"/>
        <rFont val="Times New Roman"/>
        <family val="1"/>
      </rPr>
      <t xml:space="preserve">     </t>
    </r>
    <r>
      <rPr>
        <sz val="10"/>
        <color theme="1"/>
        <rFont val="Arial"/>
        <family val="2"/>
      </rPr>
      <t>All edited project information must be saved if the user chooses to save it.  Conversely a user should have the option to cancel and not save a changed project.</t>
    </r>
  </si>
  <si>
    <r>
      <t>a.</t>
    </r>
    <r>
      <rPr>
        <sz val="7"/>
        <color theme="1"/>
        <rFont val="Times New Roman"/>
        <family val="1"/>
      </rPr>
      <t xml:space="preserve">     </t>
    </r>
    <r>
      <rPr>
        <sz val="10"/>
        <color theme="1"/>
        <rFont val="Arial"/>
        <family val="2"/>
      </rPr>
      <t>An “undo” and save button should be available in order to save or cancel</t>
    </r>
  </si>
  <si>
    <r>
      <t>b.</t>
    </r>
    <r>
      <rPr>
        <sz val="7"/>
        <color theme="1"/>
        <rFont val="Times New Roman"/>
        <family val="1"/>
      </rPr>
      <t xml:space="preserve">     </t>
    </r>
    <r>
      <rPr>
        <sz val="10"/>
        <color theme="1"/>
        <rFont val="Arial"/>
        <family val="2"/>
      </rPr>
      <t>If the save button is pressed then all changed information must persist.</t>
    </r>
  </si>
  <si>
    <r>
      <t xml:space="preserve">                                               </t>
    </r>
    <r>
      <rPr>
        <sz val="10"/>
        <color theme="1"/>
        <rFont val="Arial"/>
        <family val="2"/>
      </rPr>
      <t>i.</t>
    </r>
    <r>
      <rPr>
        <sz val="7"/>
        <color theme="1"/>
        <rFont val="Times New Roman"/>
        <family val="1"/>
      </rPr>
      <t xml:space="preserve">     </t>
    </r>
    <r>
      <rPr>
        <sz val="10"/>
        <color theme="1"/>
        <rFont val="Arial"/>
        <family val="2"/>
      </rPr>
      <t>If undo is pressed then the information must revert to its original saved inputs</t>
    </r>
  </si>
  <si>
    <r>
      <t xml:space="preserve">                                              </t>
    </r>
    <r>
      <rPr>
        <sz val="10"/>
        <color theme="1"/>
        <rFont val="Arial"/>
        <family val="2"/>
      </rPr>
      <t>ii.</t>
    </r>
    <r>
      <rPr>
        <sz val="7"/>
        <color theme="1"/>
        <rFont val="Times New Roman"/>
        <family val="1"/>
      </rPr>
      <t xml:space="preserve">     </t>
    </r>
    <r>
      <rPr>
        <sz val="10"/>
        <color theme="1"/>
        <rFont val="Arial"/>
        <family val="2"/>
      </rPr>
      <t>If a user navigates from the page they must be prompted to see if they want to save</t>
    </r>
  </si>
  <si>
    <t>Requirements for assigning rig “surface” equipment to a project</t>
  </si>
  <si>
    <r>
      <t>1.</t>
    </r>
    <r>
      <rPr>
        <sz val="7"/>
        <color theme="1"/>
        <rFont val="Times New Roman"/>
        <family val="1"/>
      </rPr>
      <t xml:space="preserve">     </t>
    </r>
    <r>
      <rPr>
        <sz val="10"/>
        <color theme="1"/>
        <rFont val="Arial"/>
        <family val="2"/>
      </rPr>
      <t>Users must have the ability to add rig information and surface equipment to a project</t>
    </r>
  </si>
  <si>
    <r>
      <t>2.</t>
    </r>
    <r>
      <rPr>
        <sz val="7"/>
        <color theme="1"/>
        <rFont val="Times New Roman"/>
        <family val="1"/>
      </rPr>
      <t xml:space="preserve">     </t>
    </r>
    <r>
      <rPr>
        <sz val="10"/>
        <color theme="1"/>
        <rFont val="Arial"/>
        <family val="2"/>
      </rPr>
      <t>Viewing surface equipment details must be done from the “Setup”</t>
    </r>
  </si>
  <si>
    <r>
      <t xml:space="preserve">                                               </t>
    </r>
    <r>
      <rPr>
        <sz val="10"/>
        <color theme="1"/>
        <rFont val="Arial"/>
        <family val="2"/>
      </rPr>
      <t>i.</t>
    </r>
    <r>
      <rPr>
        <sz val="7"/>
        <color theme="1"/>
        <rFont val="Times New Roman"/>
        <family val="1"/>
      </rPr>
      <t xml:space="preserve">     </t>
    </r>
    <r>
      <rPr>
        <sz val="10"/>
        <color theme="1"/>
        <rFont val="Arial"/>
        <family val="2"/>
      </rPr>
      <t>The button should be called “Surface Equipment”.</t>
    </r>
  </si>
  <si>
    <r>
      <t xml:space="preserve">                                              </t>
    </r>
    <r>
      <rPr>
        <sz val="10"/>
        <color theme="1"/>
        <rFont val="Arial"/>
        <family val="2"/>
      </rPr>
      <t>ii.</t>
    </r>
    <r>
      <rPr>
        <sz val="7"/>
        <color theme="1"/>
        <rFont val="Times New Roman"/>
        <family val="1"/>
      </rPr>
      <t xml:space="preserve">     </t>
    </r>
    <r>
      <rPr>
        <sz val="10"/>
        <color theme="1"/>
        <rFont val="Arial"/>
        <family val="2"/>
      </rPr>
      <t>There must be 2 tabs within Surface equipment</t>
    </r>
  </si>
  <si>
    <r>
      <t>1.</t>
    </r>
    <r>
      <rPr>
        <sz val="7"/>
        <color theme="1"/>
        <rFont val="Times New Roman"/>
        <family val="1"/>
      </rPr>
      <t xml:space="preserve">     </t>
    </r>
    <r>
      <rPr>
        <sz val="10"/>
        <color theme="1"/>
        <rFont val="Arial"/>
        <family val="2"/>
      </rPr>
      <t>Equipment Configuration – a general equipment assignment location</t>
    </r>
  </si>
  <si>
    <r>
      <t>2.</t>
    </r>
    <r>
      <rPr>
        <sz val="7"/>
        <color theme="1"/>
        <rFont val="Times New Roman"/>
        <family val="1"/>
      </rPr>
      <t xml:space="preserve">     </t>
    </r>
    <r>
      <rPr>
        <sz val="10"/>
        <color theme="1"/>
        <rFont val="Arial"/>
        <family val="2"/>
      </rPr>
      <t>Piping and Instrumentation – A 3D visual representation of the surface equipment and piping where equipment specific details can be modified</t>
    </r>
  </si>
  <si>
    <r>
      <t>3.</t>
    </r>
    <r>
      <rPr>
        <sz val="7"/>
        <color theme="1"/>
        <rFont val="Times New Roman"/>
        <family val="1"/>
      </rPr>
      <t xml:space="preserve">     </t>
    </r>
    <r>
      <rPr>
        <sz val="10"/>
        <color theme="1"/>
        <rFont val="Arial"/>
        <family val="2"/>
      </rPr>
      <t>Information that is required on the Equipment Configuration tab should be as follows :</t>
    </r>
  </si>
  <si>
    <r>
      <t>a.</t>
    </r>
    <r>
      <rPr>
        <sz val="7"/>
        <color theme="1"/>
        <rFont val="Times New Roman"/>
        <family val="1"/>
      </rPr>
      <t xml:space="preserve">     </t>
    </r>
    <r>
      <rPr>
        <sz val="10"/>
        <color theme="1"/>
        <rFont val="Arial"/>
        <family val="2"/>
      </rPr>
      <t>Rig Type (combo box)</t>
    </r>
  </si>
  <si>
    <r>
      <t xml:space="preserve">                                               </t>
    </r>
    <r>
      <rPr>
        <sz val="10"/>
        <color theme="1"/>
        <rFont val="Arial"/>
        <family val="2"/>
      </rPr>
      <t>i.</t>
    </r>
    <r>
      <rPr>
        <sz val="7"/>
        <color theme="1"/>
        <rFont val="Times New Roman"/>
        <family val="1"/>
      </rPr>
      <t xml:space="preserve">     </t>
    </r>
    <r>
      <rPr>
        <sz val="10"/>
        <color theme="1"/>
        <rFont val="Arial"/>
        <family val="2"/>
      </rPr>
      <t>Land (default)</t>
    </r>
  </si>
  <si>
    <r>
      <t>1.</t>
    </r>
    <r>
      <rPr>
        <sz val="7"/>
        <color theme="1"/>
        <rFont val="Times New Roman"/>
        <family val="1"/>
      </rPr>
      <t xml:space="preserve">     </t>
    </r>
    <r>
      <rPr>
        <sz val="10"/>
        <color theme="1"/>
        <rFont val="Arial"/>
        <family val="2"/>
      </rPr>
      <t>Can only have BOP of Surface BOP</t>
    </r>
  </si>
  <si>
    <r>
      <t xml:space="preserve">                                              </t>
    </r>
    <r>
      <rPr>
        <sz val="10"/>
        <color theme="1"/>
        <rFont val="Arial"/>
        <family val="2"/>
      </rPr>
      <t>ii.</t>
    </r>
    <r>
      <rPr>
        <sz val="7"/>
        <color theme="1"/>
        <rFont val="Times New Roman"/>
        <family val="1"/>
      </rPr>
      <t xml:space="preserve">     </t>
    </r>
    <r>
      <rPr>
        <sz val="10"/>
        <color theme="1"/>
        <rFont val="Arial"/>
        <family val="2"/>
      </rPr>
      <t>Compliant Tower</t>
    </r>
  </si>
  <si>
    <r>
      <t xml:space="preserve">                                             </t>
    </r>
    <r>
      <rPr>
        <sz val="10"/>
        <color theme="1"/>
        <rFont val="Arial"/>
        <family val="2"/>
      </rPr>
      <t>iii.</t>
    </r>
    <r>
      <rPr>
        <sz val="7"/>
        <color theme="1"/>
        <rFont val="Times New Roman"/>
        <family val="1"/>
      </rPr>
      <t xml:space="preserve">     </t>
    </r>
    <r>
      <rPr>
        <sz val="10"/>
        <color theme="1"/>
        <rFont val="Arial"/>
        <family val="2"/>
      </rPr>
      <t>Drill Ship</t>
    </r>
  </si>
  <si>
    <r>
      <t xml:space="preserve">                                            </t>
    </r>
    <r>
      <rPr>
        <sz val="10"/>
        <color theme="1"/>
        <rFont val="Arial"/>
        <family val="2"/>
      </rPr>
      <t>iv.</t>
    </r>
    <r>
      <rPr>
        <sz val="7"/>
        <color theme="1"/>
        <rFont val="Times New Roman"/>
        <family val="1"/>
      </rPr>
      <t xml:space="preserve">     </t>
    </r>
    <r>
      <rPr>
        <sz val="10"/>
        <color theme="1"/>
        <rFont val="Arial"/>
        <family val="2"/>
      </rPr>
      <t>Fixed Platform</t>
    </r>
  </si>
  <si>
    <r>
      <t xml:space="preserve">                                             </t>
    </r>
    <r>
      <rPr>
        <sz val="10"/>
        <color theme="1"/>
        <rFont val="Arial"/>
        <family val="2"/>
      </rPr>
      <t>v.</t>
    </r>
    <r>
      <rPr>
        <sz val="7"/>
        <color theme="1"/>
        <rFont val="Times New Roman"/>
        <family val="1"/>
      </rPr>
      <t xml:space="preserve">     </t>
    </r>
    <r>
      <rPr>
        <sz val="10"/>
        <color theme="1"/>
        <rFont val="Arial"/>
        <family val="2"/>
      </rPr>
      <t>Floater</t>
    </r>
  </si>
  <si>
    <r>
      <t xml:space="preserve">                                            </t>
    </r>
    <r>
      <rPr>
        <sz val="10"/>
        <color theme="1"/>
        <rFont val="Arial"/>
        <family val="2"/>
      </rPr>
      <t>vi.</t>
    </r>
    <r>
      <rPr>
        <sz val="7"/>
        <color theme="1"/>
        <rFont val="Times New Roman"/>
        <family val="1"/>
      </rPr>
      <t xml:space="preserve">     </t>
    </r>
    <r>
      <rPr>
        <sz val="10"/>
        <color theme="1"/>
        <rFont val="Arial"/>
        <family val="2"/>
      </rPr>
      <t>Jack-Up</t>
    </r>
  </si>
  <si>
    <r>
      <t>b.</t>
    </r>
    <r>
      <rPr>
        <sz val="7"/>
        <color theme="1"/>
        <rFont val="Times New Roman"/>
        <family val="1"/>
      </rPr>
      <t xml:space="preserve">     </t>
    </r>
    <r>
      <rPr>
        <sz val="10"/>
        <color theme="1"/>
        <rFont val="Arial"/>
        <family val="2"/>
      </rPr>
      <t>Rig Size (combo box)</t>
    </r>
  </si>
  <si>
    <r>
      <t xml:space="preserve">                                               </t>
    </r>
    <r>
      <rPr>
        <sz val="10"/>
        <color theme="1"/>
        <rFont val="Arial"/>
        <family val="2"/>
      </rPr>
      <t>i.</t>
    </r>
    <r>
      <rPr>
        <sz val="7"/>
        <color theme="1"/>
        <rFont val="Times New Roman"/>
        <family val="1"/>
      </rPr>
      <t xml:space="preserve">     </t>
    </r>
    <r>
      <rPr>
        <sz val="10"/>
        <color theme="1"/>
        <rFont val="Arial"/>
        <family val="2"/>
      </rPr>
      <t>Small rig, less than 8000ft (SP - 40ft x 3.0in; Hose - 45ft x 2.0in; Swivel - 4ft x 2.0in; Kelly - 40ft x 2.25in (Default)</t>
    </r>
  </si>
  <si>
    <r>
      <t xml:space="preserve">                                              </t>
    </r>
    <r>
      <rPr>
        <sz val="10"/>
        <color theme="1"/>
        <rFont val="Arial"/>
        <family val="2"/>
      </rPr>
      <t>ii.</t>
    </r>
    <r>
      <rPr>
        <sz val="7"/>
        <color theme="1"/>
        <rFont val="Times New Roman"/>
        <family val="1"/>
      </rPr>
      <t xml:space="preserve">     </t>
    </r>
    <r>
      <rPr>
        <sz val="10"/>
        <color theme="1"/>
        <rFont val="Arial"/>
        <family val="2"/>
      </rPr>
      <t>Medium rig, 8000-12000ft (SP - 40ft x 3.5in; Hose - 55ft x 2.5in; Swivel - 5ft x 2.5in; Kelly - 40ft x 3.25in</t>
    </r>
  </si>
  <si>
    <r>
      <t xml:space="preserve">                                             </t>
    </r>
    <r>
      <rPr>
        <sz val="10"/>
        <color theme="1"/>
        <rFont val="Arial"/>
        <family val="2"/>
      </rPr>
      <t>iii.</t>
    </r>
    <r>
      <rPr>
        <sz val="7"/>
        <color theme="1"/>
        <rFont val="Times New Roman"/>
        <family val="1"/>
      </rPr>
      <t xml:space="preserve">     </t>
    </r>
    <r>
      <rPr>
        <sz val="10"/>
        <color theme="1"/>
        <rFont val="Arial"/>
        <family val="2"/>
      </rPr>
      <t>Medium rig, 12000-20000ft (SP - 45ft x 4.0in; Hose - 55ft x 3.0in; Swivel - 5ft x 2.5in; Kelly - 40ft x 3.25in</t>
    </r>
  </si>
  <si>
    <r>
      <t xml:space="preserve">                                            </t>
    </r>
    <r>
      <rPr>
        <sz val="10"/>
        <color theme="1"/>
        <rFont val="Arial"/>
        <family val="2"/>
      </rPr>
      <t>iv.</t>
    </r>
    <r>
      <rPr>
        <sz val="7"/>
        <color theme="1"/>
        <rFont val="Times New Roman"/>
        <family val="1"/>
      </rPr>
      <t xml:space="preserve">     </t>
    </r>
    <r>
      <rPr>
        <sz val="10"/>
        <color theme="1"/>
        <rFont val="Arial"/>
        <family val="2"/>
      </rPr>
      <t>Rig over 20,000 ft (SP - 45ft x 4.0in; Hose - 55ft x 3.0in; Swivel - 6ft x 3.0in; Kelly - 40ft x 4.0in</t>
    </r>
  </si>
  <si>
    <r>
      <t xml:space="preserve">                                             </t>
    </r>
    <r>
      <rPr>
        <sz val="10"/>
        <color theme="1"/>
        <rFont val="Arial"/>
        <family val="2"/>
      </rPr>
      <t>v.</t>
    </r>
    <r>
      <rPr>
        <sz val="7"/>
        <color theme="1"/>
        <rFont val="Times New Roman"/>
        <family val="1"/>
      </rPr>
      <t xml:space="preserve">     </t>
    </r>
    <r>
      <rPr>
        <sz val="10"/>
        <color theme="1"/>
        <rFont val="Arial"/>
        <family val="2"/>
      </rPr>
      <t>Rig over 20,000 ft (SP - 100ft x 5.0in; Hose - 85ft x 3.5in; Swivel - 22ft x 3.5in</t>
    </r>
  </si>
  <si>
    <r>
      <t>c.</t>
    </r>
    <r>
      <rPr>
        <sz val="7"/>
        <color theme="1"/>
        <rFont val="Times New Roman"/>
        <family val="1"/>
      </rPr>
      <t xml:space="preserve">     </t>
    </r>
    <r>
      <rPr>
        <sz val="10"/>
        <color theme="1"/>
        <rFont val="Arial"/>
        <family val="2"/>
      </rPr>
      <t>Blow-Out Preventer (BOP) (combo box)</t>
    </r>
  </si>
  <si>
    <r>
      <t xml:space="preserve">                                               </t>
    </r>
    <r>
      <rPr>
        <sz val="10"/>
        <color theme="1"/>
        <rFont val="Arial"/>
        <family val="2"/>
      </rPr>
      <t>i.</t>
    </r>
    <r>
      <rPr>
        <sz val="7"/>
        <color theme="1"/>
        <rFont val="Times New Roman"/>
        <family val="1"/>
      </rPr>
      <t xml:space="preserve">     </t>
    </r>
    <r>
      <rPr>
        <sz val="10"/>
        <color theme="1"/>
        <rFont val="Arial"/>
        <family val="2"/>
      </rPr>
      <t>Surface BOP (default)</t>
    </r>
  </si>
  <si>
    <r>
      <t>1.</t>
    </r>
    <r>
      <rPr>
        <sz val="7"/>
        <color theme="1"/>
        <rFont val="Times New Roman"/>
        <family val="1"/>
      </rPr>
      <t xml:space="preserve">     </t>
    </r>
    <r>
      <rPr>
        <sz val="10"/>
        <color theme="1"/>
        <rFont val="Arial"/>
        <family val="2"/>
      </rPr>
      <t>Land Rig</t>
    </r>
  </si>
  <si>
    <r>
      <t>a.</t>
    </r>
    <r>
      <rPr>
        <sz val="7"/>
        <color theme="1"/>
        <rFont val="Times New Roman"/>
        <family val="1"/>
      </rPr>
      <t xml:space="preserve">     </t>
    </r>
    <r>
      <rPr>
        <sz val="10"/>
        <color theme="1"/>
        <rFont val="Arial"/>
        <family val="2"/>
      </rPr>
      <t>Cannot have a water formation type</t>
    </r>
  </si>
  <si>
    <r>
      <t xml:space="preserve">                                              </t>
    </r>
    <r>
      <rPr>
        <sz val="10"/>
        <color theme="1"/>
        <rFont val="Arial"/>
        <family val="2"/>
      </rPr>
      <t>ii.</t>
    </r>
    <r>
      <rPr>
        <sz val="7"/>
        <color theme="1"/>
        <rFont val="Times New Roman"/>
        <family val="1"/>
      </rPr>
      <t xml:space="preserve">     </t>
    </r>
    <r>
      <rPr>
        <sz val="10"/>
        <color theme="1"/>
        <rFont val="Arial"/>
        <family val="2"/>
      </rPr>
      <t>Subsea BOP</t>
    </r>
  </si>
  <si>
    <r>
      <t>1.</t>
    </r>
    <r>
      <rPr>
        <sz val="7"/>
        <color theme="1"/>
        <rFont val="Times New Roman"/>
        <family val="1"/>
      </rPr>
      <t xml:space="preserve">     </t>
    </r>
    <r>
      <rPr>
        <sz val="10"/>
        <color theme="1"/>
        <rFont val="Arial"/>
        <family val="2"/>
      </rPr>
      <t>Must have a water formation type</t>
    </r>
  </si>
  <si>
    <r>
      <t>a.</t>
    </r>
    <r>
      <rPr>
        <sz val="7"/>
        <color theme="1"/>
        <rFont val="Times New Roman"/>
        <family val="1"/>
      </rPr>
      <t xml:space="preserve">     </t>
    </r>
    <r>
      <rPr>
        <sz val="10"/>
        <color theme="1"/>
        <rFont val="Arial"/>
        <family val="2"/>
      </rPr>
      <t>Water requires temperature information</t>
    </r>
  </si>
  <si>
    <r>
      <t>d.</t>
    </r>
    <r>
      <rPr>
        <sz val="7"/>
        <color theme="1"/>
        <rFont val="Times New Roman"/>
        <family val="1"/>
      </rPr>
      <t xml:space="preserve">     </t>
    </r>
    <r>
      <rPr>
        <sz val="10"/>
        <color theme="1"/>
        <rFont val="Arial"/>
        <family val="2"/>
      </rPr>
      <t>MFCS Manifold (combo box)</t>
    </r>
  </si>
  <si>
    <r>
      <t xml:space="preserve">                                               </t>
    </r>
    <r>
      <rPr>
        <sz val="10"/>
        <color theme="1"/>
        <rFont val="Arial"/>
        <family val="2"/>
      </rPr>
      <t>i.</t>
    </r>
    <r>
      <rPr>
        <sz val="7"/>
        <color theme="1"/>
        <rFont val="Times New Roman"/>
        <family val="1"/>
      </rPr>
      <t xml:space="preserve">     </t>
    </r>
    <r>
      <rPr>
        <sz val="10"/>
        <color theme="1"/>
        <rFont val="Arial"/>
        <family val="2"/>
      </rPr>
      <t>Flow (Only)</t>
    </r>
  </si>
  <si>
    <r>
      <t xml:space="preserve">                                              </t>
    </r>
    <r>
      <rPr>
        <sz val="10"/>
        <color theme="1"/>
        <rFont val="Arial"/>
        <family val="2"/>
      </rPr>
      <t>ii.</t>
    </r>
    <r>
      <rPr>
        <sz val="7"/>
        <color theme="1"/>
        <rFont val="Times New Roman"/>
        <family val="1"/>
      </rPr>
      <t xml:space="preserve">     </t>
    </r>
    <r>
      <rPr>
        <sz val="10"/>
        <color theme="1"/>
        <rFont val="Arial"/>
        <family val="2"/>
      </rPr>
      <t>Single Skid</t>
    </r>
  </si>
  <si>
    <r>
      <t xml:space="preserve">                                             </t>
    </r>
    <r>
      <rPr>
        <sz val="10"/>
        <color theme="1"/>
        <rFont val="Arial"/>
        <family val="2"/>
      </rPr>
      <t>iii.</t>
    </r>
    <r>
      <rPr>
        <sz val="7"/>
        <color theme="1"/>
        <rFont val="Times New Roman"/>
        <family val="1"/>
      </rPr>
      <t xml:space="preserve">     </t>
    </r>
    <r>
      <rPr>
        <sz val="10"/>
        <color theme="1"/>
        <rFont val="Arial"/>
        <family val="2"/>
      </rPr>
      <t>Split Skid</t>
    </r>
  </si>
  <si>
    <r>
      <t xml:space="preserve">                                            </t>
    </r>
    <r>
      <rPr>
        <sz val="10"/>
        <color theme="1"/>
        <rFont val="Arial"/>
        <family val="2"/>
      </rPr>
      <t>iv.</t>
    </r>
    <r>
      <rPr>
        <sz val="7"/>
        <color theme="1"/>
        <rFont val="Times New Roman"/>
        <family val="1"/>
      </rPr>
      <t xml:space="preserve">     </t>
    </r>
    <r>
      <rPr>
        <sz val="10"/>
        <color theme="1"/>
        <rFont val="Arial"/>
        <family val="2"/>
      </rPr>
      <t>None (default)</t>
    </r>
  </si>
  <si>
    <r>
      <t xml:space="preserve">                                             </t>
    </r>
    <r>
      <rPr>
        <sz val="10"/>
        <color theme="1"/>
        <rFont val="Arial"/>
        <family val="2"/>
      </rPr>
      <t>v.</t>
    </r>
    <r>
      <rPr>
        <sz val="7"/>
        <color theme="1"/>
        <rFont val="Times New Roman"/>
        <family val="1"/>
      </rPr>
      <t xml:space="preserve">     </t>
    </r>
    <r>
      <rPr>
        <sz val="10"/>
        <color theme="1"/>
        <rFont val="Arial"/>
        <family val="2"/>
      </rPr>
      <t>Choke (Only)</t>
    </r>
  </si>
  <si>
    <r>
      <t xml:space="preserve">                                            </t>
    </r>
    <r>
      <rPr>
        <sz val="10"/>
        <color theme="1"/>
        <rFont val="Arial"/>
        <family val="2"/>
      </rPr>
      <t>vi.</t>
    </r>
    <r>
      <rPr>
        <sz val="7"/>
        <color theme="1"/>
        <rFont val="Times New Roman"/>
        <family val="1"/>
      </rPr>
      <t xml:space="preserve">     </t>
    </r>
    <r>
      <rPr>
        <sz val="10"/>
        <color theme="1"/>
        <rFont val="Arial"/>
        <family val="2"/>
      </rPr>
      <t>Set Point Choke</t>
    </r>
  </si>
  <si>
    <r>
      <t>e.</t>
    </r>
    <r>
      <rPr>
        <sz val="7"/>
        <color theme="1"/>
        <rFont val="Times New Roman"/>
        <family val="1"/>
      </rPr>
      <t xml:space="preserve">     </t>
    </r>
    <r>
      <rPr>
        <sz val="10"/>
        <color theme="1"/>
        <rFont val="Arial"/>
        <family val="2"/>
      </rPr>
      <t>SBP Source (combo box)</t>
    </r>
  </si>
  <si>
    <r>
      <t xml:space="preserve">                                               </t>
    </r>
    <r>
      <rPr>
        <sz val="10"/>
        <color theme="1"/>
        <rFont val="Arial"/>
        <family val="2"/>
      </rPr>
      <t>i.</t>
    </r>
    <r>
      <rPr>
        <sz val="7"/>
        <color theme="1"/>
        <rFont val="Times New Roman"/>
        <family val="1"/>
      </rPr>
      <t xml:space="preserve">     </t>
    </r>
    <r>
      <rPr>
        <sz val="10"/>
        <color theme="1"/>
        <rFont val="Arial"/>
        <family val="2"/>
      </rPr>
      <t>Primary (Digital) (Default)</t>
    </r>
  </si>
  <si>
    <r>
      <t xml:space="preserve">                                              </t>
    </r>
    <r>
      <rPr>
        <sz val="10"/>
        <color theme="1"/>
        <rFont val="Arial"/>
        <family val="2"/>
      </rPr>
      <t>ii.</t>
    </r>
    <r>
      <rPr>
        <sz val="7"/>
        <color theme="1"/>
        <rFont val="Times New Roman"/>
        <family val="1"/>
      </rPr>
      <t xml:space="preserve">     </t>
    </r>
    <r>
      <rPr>
        <sz val="10"/>
        <color theme="1"/>
        <rFont val="Arial"/>
        <family val="2"/>
      </rPr>
      <t>Backup (Analog)</t>
    </r>
  </si>
  <si>
    <r>
      <t xml:space="preserve">                                             </t>
    </r>
    <r>
      <rPr>
        <sz val="10"/>
        <color theme="1"/>
        <rFont val="Arial"/>
        <family val="2"/>
      </rPr>
      <t>iii.</t>
    </r>
    <r>
      <rPr>
        <sz val="7"/>
        <color theme="1"/>
        <rFont val="Times New Roman"/>
        <family val="1"/>
      </rPr>
      <t xml:space="preserve">     </t>
    </r>
    <r>
      <rPr>
        <sz val="10"/>
        <color theme="1"/>
        <rFont val="Arial"/>
        <family val="2"/>
      </rPr>
      <t>Primary (Analog)</t>
    </r>
  </si>
  <si>
    <r>
      <t>f.</t>
    </r>
    <r>
      <rPr>
        <sz val="7"/>
        <color theme="1"/>
        <rFont val="Times New Roman"/>
        <family val="1"/>
      </rPr>
      <t xml:space="preserve">      </t>
    </r>
    <r>
      <rPr>
        <sz val="10"/>
        <color theme="1"/>
        <rFont val="Arial"/>
        <family val="2"/>
      </rPr>
      <t>SBP Sensor (combo box)</t>
    </r>
  </si>
  <si>
    <r>
      <t xml:space="preserve">                                               </t>
    </r>
    <r>
      <rPr>
        <sz val="10"/>
        <color theme="1"/>
        <rFont val="Arial"/>
        <family val="2"/>
      </rPr>
      <t>i.</t>
    </r>
    <r>
      <rPr>
        <sz val="7"/>
        <color theme="1"/>
        <rFont val="Times New Roman"/>
        <family val="1"/>
      </rPr>
      <t xml:space="preserve">     </t>
    </r>
    <r>
      <rPr>
        <sz val="10"/>
        <color theme="1"/>
        <rFont val="Arial"/>
        <family val="2"/>
      </rPr>
      <t>AKS (default)</t>
    </r>
  </si>
  <si>
    <r>
      <t xml:space="preserve">                                              </t>
    </r>
    <r>
      <rPr>
        <sz val="10"/>
        <color theme="1"/>
        <rFont val="Arial"/>
        <family val="2"/>
      </rPr>
      <t>ii.</t>
    </r>
    <r>
      <rPr>
        <sz val="7"/>
        <color theme="1"/>
        <rFont val="Times New Roman"/>
        <family val="1"/>
      </rPr>
      <t xml:space="preserve">     </t>
    </r>
    <r>
      <rPr>
        <sz val="10"/>
        <color theme="1"/>
        <rFont val="Arial"/>
        <family val="2"/>
      </rPr>
      <t>Keller</t>
    </r>
  </si>
  <si>
    <r>
      <t xml:space="preserve">                                             </t>
    </r>
    <r>
      <rPr>
        <sz val="10"/>
        <color theme="1"/>
        <rFont val="Arial"/>
        <family val="2"/>
      </rPr>
      <t>iii.</t>
    </r>
    <r>
      <rPr>
        <sz val="7"/>
        <color theme="1"/>
        <rFont val="Times New Roman"/>
        <family val="1"/>
      </rPr>
      <t xml:space="preserve">     </t>
    </r>
    <r>
      <rPr>
        <sz val="10"/>
        <color theme="1"/>
        <rFont val="Arial"/>
        <family val="2"/>
      </rPr>
      <t>Rosemount</t>
    </r>
  </si>
  <si>
    <r>
      <t xml:space="preserve">                                            </t>
    </r>
    <r>
      <rPr>
        <sz val="10"/>
        <color theme="1"/>
        <rFont val="Arial"/>
        <family val="2"/>
      </rPr>
      <t>iv.</t>
    </r>
    <r>
      <rPr>
        <sz val="7"/>
        <color theme="1"/>
        <rFont val="Times New Roman"/>
        <family val="1"/>
      </rPr>
      <t xml:space="preserve">     </t>
    </r>
    <r>
      <rPr>
        <sz val="10"/>
        <color theme="1"/>
        <rFont val="Arial"/>
        <family val="2"/>
      </rPr>
      <t>GP-50</t>
    </r>
  </si>
  <si>
    <r>
      <t xml:space="preserve">                                             </t>
    </r>
    <r>
      <rPr>
        <sz val="10"/>
        <color theme="1"/>
        <rFont val="Arial"/>
        <family val="2"/>
      </rPr>
      <t>v.</t>
    </r>
    <r>
      <rPr>
        <sz val="7"/>
        <color theme="1"/>
        <rFont val="Times New Roman"/>
        <family val="1"/>
      </rPr>
      <t xml:space="preserve">     </t>
    </r>
    <r>
      <rPr>
        <sz val="10"/>
        <color theme="1"/>
        <rFont val="Arial"/>
        <family val="2"/>
      </rPr>
      <t>Stellar</t>
    </r>
  </si>
  <si>
    <r>
      <t xml:space="preserve">                                            </t>
    </r>
    <r>
      <rPr>
        <sz val="10"/>
        <color theme="1"/>
        <rFont val="Arial"/>
        <family val="2"/>
      </rPr>
      <t>vi.</t>
    </r>
    <r>
      <rPr>
        <sz val="7"/>
        <color theme="1"/>
        <rFont val="Times New Roman"/>
        <family val="1"/>
      </rPr>
      <t xml:space="preserve">     </t>
    </r>
    <r>
      <rPr>
        <sz val="10"/>
        <color theme="1"/>
        <rFont val="Arial"/>
        <family val="2"/>
      </rPr>
      <t>Other 4-20m</t>
    </r>
  </si>
  <si>
    <r>
      <t>g.</t>
    </r>
    <r>
      <rPr>
        <sz val="7"/>
        <color theme="1"/>
        <rFont val="Times New Roman"/>
        <family val="1"/>
      </rPr>
      <t xml:space="preserve">     </t>
    </r>
    <r>
      <rPr>
        <sz val="10"/>
        <color theme="1"/>
        <rFont val="Arial"/>
        <family val="2"/>
      </rPr>
      <t>SPP Source – Stand Pipe Pressure Source (combo box)</t>
    </r>
  </si>
  <si>
    <r>
      <t xml:space="preserve">                                               </t>
    </r>
    <r>
      <rPr>
        <sz val="10"/>
        <color theme="1"/>
        <rFont val="Arial"/>
        <family val="2"/>
      </rPr>
      <t>i.</t>
    </r>
    <r>
      <rPr>
        <sz val="7"/>
        <color theme="1"/>
        <rFont val="Times New Roman"/>
        <family val="1"/>
      </rPr>
      <t xml:space="preserve">     </t>
    </r>
    <r>
      <rPr>
        <sz val="10"/>
        <color theme="1"/>
        <rFont val="Arial"/>
        <family val="2"/>
      </rPr>
      <t>Primary (Digital) (default)</t>
    </r>
  </si>
  <si>
    <r>
      <t xml:space="preserve">                                             </t>
    </r>
    <r>
      <rPr>
        <sz val="10"/>
        <color theme="1"/>
        <rFont val="Arial"/>
        <family val="2"/>
      </rPr>
      <t>iii.</t>
    </r>
    <r>
      <rPr>
        <sz val="7"/>
        <color theme="1"/>
        <rFont val="Times New Roman"/>
        <family val="1"/>
      </rPr>
      <t xml:space="preserve">     </t>
    </r>
    <r>
      <rPr>
        <sz val="10"/>
        <color theme="1"/>
        <rFont val="Arial"/>
        <family val="2"/>
      </rPr>
      <t>WITS</t>
    </r>
  </si>
  <si>
    <r>
      <t xml:space="preserve">                                            </t>
    </r>
    <r>
      <rPr>
        <sz val="10"/>
        <color theme="1"/>
        <rFont val="Arial"/>
        <family val="2"/>
      </rPr>
      <t>iv.</t>
    </r>
    <r>
      <rPr>
        <sz val="7"/>
        <color theme="1"/>
        <rFont val="Times New Roman"/>
        <family val="1"/>
      </rPr>
      <t xml:space="preserve">     </t>
    </r>
    <r>
      <rPr>
        <sz val="10"/>
        <color theme="1"/>
        <rFont val="Arial"/>
        <family val="2"/>
      </rPr>
      <t>Primary (Analog)</t>
    </r>
  </si>
  <si>
    <r>
      <t>h.</t>
    </r>
    <r>
      <rPr>
        <sz val="7"/>
        <color theme="1"/>
        <rFont val="Times New Roman"/>
        <family val="1"/>
      </rPr>
      <t xml:space="preserve">     </t>
    </r>
    <r>
      <rPr>
        <sz val="10"/>
        <color theme="1"/>
        <rFont val="Arial"/>
        <family val="2"/>
      </rPr>
      <t>SPP Sensor – Stand Pipe Pressure Sensor (combo box)</t>
    </r>
  </si>
  <si>
    <r>
      <t>i.</t>
    </r>
    <r>
      <rPr>
        <sz val="7"/>
        <color theme="1"/>
        <rFont val="Times New Roman"/>
        <family val="1"/>
      </rPr>
      <t xml:space="preserve">       </t>
    </r>
    <r>
      <rPr>
        <sz val="10"/>
        <color theme="1"/>
        <rFont val="Arial"/>
        <family val="2"/>
      </rPr>
      <t>Flowmeter (combo box)</t>
    </r>
  </si>
  <si>
    <r>
      <t xml:space="preserve">                                               </t>
    </r>
    <r>
      <rPr>
        <sz val="10"/>
        <color theme="1"/>
        <rFont val="Arial"/>
        <family val="2"/>
      </rPr>
      <t>i.</t>
    </r>
    <r>
      <rPr>
        <sz val="7"/>
        <color theme="1"/>
        <rFont val="Times New Roman"/>
        <family val="1"/>
      </rPr>
      <t xml:space="preserve">     </t>
    </r>
    <r>
      <rPr>
        <sz val="10"/>
        <color theme="1"/>
        <rFont val="Arial"/>
        <family val="2"/>
      </rPr>
      <t>CMF400 (4\") (Default)</t>
    </r>
  </si>
  <si>
    <r>
      <t xml:space="preserve">                                              </t>
    </r>
    <r>
      <rPr>
        <sz val="10"/>
        <color theme="1"/>
        <rFont val="Arial"/>
        <family val="2"/>
      </rPr>
      <t>ii.</t>
    </r>
    <r>
      <rPr>
        <sz val="7"/>
        <color theme="1"/>
        <rFont val="Times New Roman"/>
        <family val="1"/>
      </rPr>
      <t xml:space="preserve">     </t>
    </r>
    <r>
      <rPr>
        <sz val="10"/>
        <color theme="1"/>
        <rFont val="Arial"/>
        <family val="2"/>
      </rPr>
      <t>HC2 (6\")</t>
    </r>
  </si>
  <si>
    <r>
      <t xml:space="preserve">                                             </t>
    </r>
    <r>
      <rPr>
        <sz val="10"/>
        <color theme="1"/>
        <rFont val="Arial"/>
        <family val="2"/>
      </rPr>
      <t>iii.</t>
    </r>
    <r>
      <rPr>
        <sz val="7"/>
        <color theme="1"/>
        <rFont val="Times New Roman"/>
        <family val="1"/>
      </rPr>
      <t xml:space="preserve">     </t>
    </r>
    <r>
      <rPr>
        <sz val="10"/>
        <color theme="1"/>
        <rFont val="Arial"/>
        <family val="2"/>
      </rPr>
      <t>HC3 (8\")</t>
    </r>
  </si>
  <si>
    <r>
      <t xml:space="preserve">                                            </t>
    </r>
    <r>
      <rPr>
        <sz val="10"/>
        <color theme="1"/>
        <rFont val="Arial"/>
        <family val="2"/>
      </rPr>
      <t>iv.</t>
    </r>
    <r>
      <rPr>
        <sz val="7"/>
        <color theme="1"/>
        <rFont val="Times New Roman"/>
        <family val="1"/>
      </rPr>
      <t xml:space="preserve">     </t>
    </r>
    <r>
      <rPr>
        <sz val="10"/>
        <color theme="1"/>
        <rFont val="Arial"/>
        <family val="2"/>
      </rPr>
      <t>HC4 (10\")</t>
    </r>
  </si>
  <si>
    <r>
      <t>j.</t>
    </r>
    <r>
      <rPr>
        <sz val="7"/>
        <color theme="1"/>
        <rFont val="Times New Roman"/>
        <family val="1"/>
      </rPr>
      <t xml:space="preserve">       </t>
    </r>
    <r>
      <rPr>
        <sz val="10"/>
        <color theme="1"/>
        <rFont val="Arial"/>
        <family val="2"/>
      </rPr>
      <t>Chokes (combo box)</t>
    </r>
  </si>
  <si>
    <r>
      <t xml:space="preserve">                                               </t>
    </r>
    <r>
      <rPr>
        <sz val="10"/>
        <color theme="1"/>
        <rFont val="Arial"/>
        <family val="2"/>
      </rPr>
      <t>i.</t>
    </r>
    <r>
      <rPr>
        <sz val="7"/>
        <color theme="1"/>
        <rFont val="Times New Roman"/>
        <family val="1"/>
      </rPr>
      <t xml:space="preserve">     </t>
    </r>
    <r>
      <rPr>
        <sz val="10"/>
        <color theme="1"/>
        <rFont val="Arial"/>
        <family val="2"/>
      </rPr>
      <t>Hydraulic Driven (Default)</t>
    </r>
  </si>
  <si>
    <r>
      <t xml:space="preserve">                                              </t>
    </r>
    <r>
      <rPr>
        <sz val="10"/>
        <color theme="1"/>
        <rFont val="Arial"/>
        <family val="2"/>
      </rPr>
      <t>ii.</t>
    </r>
    <r>
      <rPr>
        <sz val="7"/>
        <color theme="1"/>
        <rFont val="Times New Roman"/>
        <family val="1"/>
      </rPr>
      <t xml:space="preserve">     </t>
    </r>
    <r>
      <rPr>
        <sz val="10"/>
        <color theme="1"/>
        <rFont val="Arial"/>
        <family val="2"/>
      </rPr>
      <t>Electric Driven</t>
    </r>
  </si>
  <si>
    <r>
      <t>k.</t>
    </r>
    <r>
      <rPr>
        <sz val="7"/>
        <color theme="1"/>
        <rFont val="Times New Roman"/>
        <family val="1"/>
      </rPr>
      <t xml:space="preserve">     </t>
    </r>
    <r>
      <rPr>
        <sz val="10"/>
        <color theme="1"/>
        <rFont val="Arial"/>
        <family val="2"/>
      </rPr>
      <t>Choke Model (combo box)</t>
    </r>
  </si>
  <si>
    <r>
      <t xml:space="preserve">                                               </t>
    </r>
    <r>
      <rPr>
        <sz val="10"/>
        <color theme="1"/>
        <rFont val="Arial"/>
        <family val="2"/>
      </rPr>
      <t>i.</t>
    </r>
    <r>
      <rPr>
        <sz val="7"/>
        <color theme="1"/>
        <rFont val="Times New Roman"/>
        <family val="1"/>
      </rPr>
      <t xml:space="preserve">     </t>
    </r>
    <r>
      <rPr>
        <sz val="10"/>
        <color theme="1"/>
        <rFont val="Arial"/>
        <family val="2"/>
      </rPr>
      <t>Expro SLB2 (Default)</t>
    </r>
  </si>
  <si>
    <r>
      <t xml:space="preserve">                                              </t>
    </r>
    <r>
      <rPr>
        <sz val="10"/>
        <color theme="1"/>
        <rFont val="Arial"/>
        <family val="2"/>
      </rPr>
      <t>ii.</t>
    </r>
    <r>
      <rPr>
        <sz val="7"/>
        <color theme="1"/>
        <rFont val="Times New Roman"/>
        <family val="1"/>
      </rPr>
      <t xml:space="preserve">     </t>
    </r>
    <r>
      <rPr>
        <sz val="10"/>
        <color theme="1"/>
        <rFont val="Arial"/>
        <family val="2"/>
      </rPr>
      <t>Cortec</t>
    </r>
  </si>
  <si>
    <r>
      <t>l.</t>
    </r>
    <r>
      <rPr>
        <sz val="7"/>
        <color theme="1"/>
        <rFont val="Times New Roman"/>
        <family val="1"/>
      </rPr>
      <t xml:space="preserve">       </t>
    </r>
    <r>
      <rPr>
        <sz val="10"/>
        <color theme="1"/>
        <rFont val="Arial"/>
        <family val="2"/>
      </rPr>
      <t>Auxiliary Pump – can only be used with a surface BOP (combo box)</t>
    </r>
  </si>
  <si>
    <r>
      <t xml:space="preserve">                                               </t>
    </r>
    <r>
      <rPr>
        <sz val="10"/>
        <color theme="1"/>
        <rFont val="Arial"/>
        <family val="2"/>
      </rPr>
      <t>i.</t>
    </r>
    <r>
      <rPr>
        <sz val="7"/>
        <color theme="1"/>
        <rFont val="Times New Roman"/>
        <family val="1"/>
      </rPr>
      <t xml:space="preserve">     </t>
    </r>
    <r>
      <rPr>
        <sz val="10"/>
        <color theme="1"/>
        <rFont val="Arial"/>
        <family val="2"/>
      </rPr>
      <t>Weatherford</t>
    </r>
  </si>
  <si>
    <r>
      <t xml:space="preserve">                                              </t>
    </r>
    <r>
      <rPr>
        <sz val="10"/>
        <color theme="1"/>
        <rFont val="Arial"/>
        <family val="2"/>
      </rPr>
      <t>ii.</t>
    </r>
    <r>
      <rPr>
        <sz val="7"/>
        <color theme="1"/>
        <rFont val="Times New Roman"/>
        <family val="1"/>
      </rPr>
      <t xml:space="preserve">     </t>
    </r>
    <r>
      <rPr>
        <sz val="10"/>
        <color theme="1"/>
        <rFont val="Arial"/>
        <family val="2"/>
      </rPr>
      <t>Rig Pump</t>
    </r>
  </si>
  <si>
    <r>
      <t xml:space="preserve">                                             </t>
    </r>
    <r>
      <rPr>
        <sz val="10"/>
        <color theme="1"/>
        <rFont val="Arial"/>
        <family val="2"/>
      </rPr>
      <t>iii.</t>
    </r>
    <r>
      <rPr>
        <sz val="7"/>
        <color theme="1"/>
        <rFont val="Times New Roman"/>
        <family val="1"/>
      </rPr>
      <t xml:space="preserve">     </t>
    </r>
    <r>
      <rPr>
        <sz val="10"/>
        <color theme="1"/>
        <rFont val="Arial"/>
        <family val="2"/>
      </rPr>
      <t>None (Default)</t>
    </r>
  </si>
  <si>
    <r>
      <t>m.</t>
    </r>
    <r>
      <rPr>
        <sz val="7"/>
        <color theme="1"/>
        <rFont val="Times New Roman"/>
        <family val="1"/>
      </rPr>
      <t xml:space="preserve">    </t>
    </r>
    <r>
      <rPr>
        <sz val="10"/>
        <color theme="1"/>
        <rFont val="Arial"/>
        <family val="2"/>
      </rPr>
      <t>Mud Gas Separator (combo box)</t>
    </r>
  </si>
  <si>
    <r>
      <t xml:space="preserve">                                               </t>
    </r>
    <r>
      <rPr>
        <sz val="10"/>
        <color theme="1"/>
        <rFont val="Arial"/>
        <family val="2"/>
      </rPr>
      <t>i.</t>
    </r>
    <r>
      <rPr>
        <sz val="7"/>
        <color theme="1"/>
        <rFont val="Times New Roman"/>
        <family val="1"/>
      </rPr>
      <t xml:space="preserve">     </t>
    </r>
    <r>
      <rPr>
        <sz val="10"/>
        <color theme="1"/>
        <rFont val="Arial"/>
        <family val="2"/>
      </rPr>
      <t>Weatherford (Default)</t>
    </r>
  </si>
  <si>
    <r>
      <t xml:space="preserve">                                              </t>
    </r>
    <r>
      <rPr>
        <sz val="10"/>
        <color theme="1"/>
        <rFont val="Arial"/>
        <family val="2"/>
      </rPr>
      <t>ii.</t>
    </r>
    <r>
      <rPr>
        <sz val="7"/>
        <color theme="1"/>
        <rFont val="Times New Roman"/>
        <family val="1"/>
      </rPr>
      <t xml:space="preserve">     </t>
    </r>
    <r>
      <rPr>
        <sz val="10"/>
        <color theme="1"/>
        <rFont val="Arial"/>
        <family val="2"/>
      </rPr>
      <t>Rig MGS</t>
    </r>
  </si>
  <si>
    <r>
      <t>n.</t>
    </r>
    <r>
      <rPr>
        <sz val="7"/>
        <color theme="1"/>
        <rFont val="Times New Roman"/>
        <family val="1"/>
      </rPr>
      <t xml:space="preserve">     </t>
    </r>
    <r>
      <rPr>
        <sz val="10"/>
        <color theme="1"/>
        <rFont val="Arial"/>
        <family val="2"/>
      </rPr>
      <t>Rotating Control Device Type (combo box)</t>
    </r>
  </si>
  <si>
    <r>
      <t xml:space="preserve">                                               </t>
    </r>
    <r>
      <rPr>
        <sz val="10"/>
        <color theme="1"/>
        <rFont val="Arial"/>
        <family val="2"/>
      </rPr>
      <t>i.</t>
    </r>
    <r>
      <rPr>
        <sz val="7"/>
        <color theme="1"/>
        <rFont val="Times New Roman"/>
        <family val="1"/>
      </rPr>
      <t xml:space="preserve">     </t>
    </r>
    <r>
      <rPr>
        <sz val="10"/>
        <color theme="1"/>
        <rFont val="Arial"/>
        <family val="2"/>
      </rPr>
      <t>9000</t>
    </r>
  </si>
  <si>
    <r>
      <t xml:space="preserve">                                              </t>
    </r>
    <r>
      <rPr>
        <sz val="10"/>
        <color theme="1"/>
        <rFont val="Arial"/>
        <family val="2"/>
      </rPr>
      <t>ii.</t>
    </r>
    <r>
      <rPr>
        <sz val="7"/>
        <color theme="1"/>
        <rFont val="Times New Roman"/>
        <family val="1"/>
      </rPr>
      <t xml:space="preserve">     </t>
    </r>
    <r>
      <rPr>
        <sz val="10"/>
        <color theme="1"/>
        <rFont val="Arial"/>
        <family val="2"/>
      </rPr>
      <t>IP – 1000</t>
    </r>
  </si>
  <si>
    <r>
      <t xml:space="preserve">                                             </t>
    </r>
    <r>
      <rPr>
        <sz val="10"/>
        <color theme="1"/>
        <rFont val="Arial"/>
        <family val="2"/>
      </rPr>
      <t>iii.</t>
    </r>
    <r>
      <rPr>
        <sz val="7"/>
        <color theme="1"/>
        <rFont val="Times New Roman"/>
        <family val="1"/>
      </rPr>
      <t xml:space="preserve">     </t>
    </r>
    <r>
      <rPr>
        <sz val="10"/>
        <color theme="1"/>
        <rFont val="Arial"/>
        <family val="2"/>
      </rPr>
      <t>Compact</t>
    </r>
  </si>
  <si>
    <r>
      <t xml:space="preserve">                                            </t>
    </r>
    <r>
      <rPr>
        <sz val="10"/>
        <color theme="1"/>
        <rFont val="Arial"/>
        <family val="2"/>
      </rPr>
      <t>iv.</t>
    </r>
    <r>
      <rPr>
        <sz val="7"/>
        <color theme="1"/>
        <rFont val="Times New Roman"/>
        <family val="1"/>
      </rPr>
      <t xml:space="preserve">     </t>
    </r>
    <r>
      <rPr>
        <sz val="10"/>
        <color theme="1"/>
        <rFont val="Arial"/>
        <family val="2"/>
      </rPr>
      <t>7000 / 7100 (Default)</t>
    </r>
  </si>
  <si>
    <r>
      <t xml:space="preserve">                                             </t>
    </r>
    <r>
      <rPr>
        <sz val="10"/>
        <color theme="1"/>
        <rFont val="Arial"/>
        <family val="2"/>
      </rPr>
      <t>v.</t>
    </r>
    <r>
      <rPr>
        <sz val="7"/>
        <color theme="1"/>
        <rFont val="Times New Roman"/>
        <family val="1"/>
      </rPr>
      <t xml:space="preserve">     </t>
    </r>
    <r>
      <rPr>
        <sz val="10"/>
        <color theme="1"/>
        <rFont val="Arial"/>
        <family val="2"/>
      </rPr>
      <t>7800</t>
    </r>
  </si>
  <si>
    <r>
      <t xml:space="preserve">                                            </t>
    </r>
    <r>
      <rPr>
        <sz val="10"/>
        <color theme="1"/>
        <rFont val="Arial"/>
        <family val="2"/>
      </rPr>
      <t>vi.</t>
    </r>
    <r>
      <rPr>
        <sz val="7"/>
        <color theme="1"/>
        <rFont val="Times New Roman"/>
        <family val="1"/>
      </rPr>
      <t xml:space="preserve">     </t>
    </r>
    <r>
      <rPr>
        <sz val="10"/>
        <color theme="1"/>
        <rFont val="Arial"/>
        <family val="2"/>
      </rPr>
      <t>7875 DS</t>
    </r>
  </si>
  <si>
    <r>
      <t xml:space="preserve">                                           </t>
    </r>
    <r>
      <rPr>
        <sz val="10"/>
        <color theme="1"/>
        <rFont val="Arial"/>
        <family val="2"/>
      </rPr>
      <t>vii.</t>
    </r>
    <r>
      <rPr>
        <sz val="7"/>
        <color theme="1"/>
        <rFont val="Times New Roman"/>
        <family val="1"/>
      </rPr>
      <t xml:space="preserve">     </t>
    </r>
    <r>
      <rPr>
        <sz val="10"/>
        <color theme="1"/>
        <rFont val="Arial"/>
        <family val="2"/>
      </rPr>
      <t>7875 BTR</t>
    </r>
  </si>
  <si>
    <r>
      <t xml:space="preserve">                                          </t>
    </r>
    <r>
      <rPr>
        <sz val="10"/>
        <color theme="1"/>
        <rFont val="Arial"/>
        <family val="2"/>
      </rPr>
      <t>viii.</t>
    </r>
    <r>
      <rPr>
        <sz val="7"/>
        <color theme="1"/>
        <rFont val="Times New Roman"/>
        <family val="1"/>
      </rPr>
      <t xml:space="preserve">     </t>
    </r>
    <r>
      <rPr>
        <sz val="10"/>
        <color theme="1"/>
        <rFont val="Arial"/>
        <family val="2"/>
      </rPr>
      <t>BTR-S</t>
    </r>
  </si>
  <si>
    <r>
      <t xml:space="preserve">                                            </t>
    </r>
    <r>
      <rPr>
        <sz val="10"/>
        <color theme="1"/>
        <rFont val="Arial"/>
        <family val="2"/>
      </rPr>
      <t>ix.</t>
    </r>
    <r>
      <rPr>
        <sz val="7"/>
        <color theme="1"/>
        <rFont val="Times New Roman"/>
        <family val="1"/>
      </rPr>
      <t xml:space="preserve">     </t>
    </r>
    <r>
      <rPr>
        <sz val="10"/>
        <color theme="1"/>
        <rFont val="Arial"/>
        <family val="2"/>
      </rPr>
      <t>R-1</t>
    </r>
  </si>
  <si>
    <r>
      <t xml:space="preserve">                                             </t>
    </r>
    <r>
      <rPr>
        <sz val="10"/>
        <color theme="1"/>
        <rFont val="Arial"/>
        <family val="2"/>
      </rPr>
      <t>x.</t>
    </r>
    <r>
      <rPr>
        <sz val="7"/>
        <color theme="1"/>
        <rFont val="Times New Roman"/>
        <family val="1"/>
      </rPr>
      <t xml:space="preserve">     </t>
    </r>
    <r>
      <rPr>
        <sz val="10"/>
        <color theme="1"/>
        <rFont val="Arial"/>
        <family val="2"/>
      </rPr>
      <t>Other</t>
    </r>
  </si>
  <si>
    <r>
      <t>o.</t>
    </r>
    <r>
      <rPr>
        <sz val="7"/>
        <color theme="1"/>
        <rFont val="Times New Roman"/>
        <family val="1"/>
      </rPr>
      <t xml:space="preserve">     </t>
    </r>
    <r>
      <rPr>
        <sz val="10"/>
        <color theme="1"/>
        <rFont val="Arial"/>
        <family val="2"/>
      </rPr>
      <t>Riser Degasser (combo box)</t>
    </r>
  </si>
  <si>
    <r>
      <t xml:space="preserve">                                              </t>
    </r>
    <r>
      <rPr>
        <sz val="10"/>
        <color theme="1"/>
        <rFont val="Arial"/>
        <family val="2"/>
      </rPr>
      <t>ii.</t>
    </r>
    <r>
      <rPr>
        <sz val="7"/>
        <color theme="1"/>
        <rFont val="Times New Roman"/>
        <family val="1"/>
      </rPr>
      <t xml:space="preserve">     </t>
    </r>
    <r>
      <rPr>
        <sz val="10"/>
        <color theme="1"/>
        <rFont val="Arial"/>
        <family val="2"/>
      </rPr>
      <t>Other</t>
    </r>
  </si>
  <si>
    <r>
      <t>p.</t>
    </r>
    <r>
      <rPr>
        <sz val="7"/>
        <color theme="1"/>
        <rFont val="Times New Roman"/>
        <family val="1"/>
      </rPr>
      <t xml:space="preserve">     </t>
    </r>
    <r>
      <rPr>
        <sz val="10"/>
        <color theme="1"/>
        <rFont val="Arial"/>
        <family val="2"/>
      </rPr>
      <t>Check boxes that show whether equipment is present on the rig (Default to unchecked on a new well)</t>
    </r>
  </si>
  <si>
    <r>
      <t xml:space="preserve">                                               </t>
    </r>
    <r>
      <rPr>
        <sz val="10"/>
        <color theme="1"/>
        <rFont val="Arial"/>
        <family val="2"/>
      </rPr>
      <t>i.</t>
    </r>
    <r>
      <rPr>
        <sz val="7"/>
        <color theme="1"/>
        <rFont val="Times New Roman"/>
        <family val="1"/>
      </rPr>
      <t xml:space="preserve">     </t>
    </r>
    <r>
      <rPr>
        <sz val="10"/>
        <color theme="1"/>
        <rFont val="Arial"/>
        <family val="2"/>
      </rPr>
      <t>Drill String Isolation Tool</t>
    </r>
  </si>
  <si>
    <r>
      <t xml:space="preserve">                                              </t>
    </r>
    <r>
      <rPr>
        <sz val="10"/>
        <color theme="1"/>
        <rFont val="Arial"/>
        <family val="2"/>
      </rPr>
      <t>ii.</t>
    </r>
    <r>
      <rPr>
        <sz val="7"/>
        <color theme="1"/>
        <rFont val="Times New Roman"/>
        <family val="1"/>
      </rPr>
      <t xml:space="preserve">     </t>
    </r>
    <r>
      <rPr>
        <sz val="10"/>
        <color theme="1"/>
        <rFont val="Arial"/>
        <family val="2"/>
      </rPr>
      <t>Flow Spool</t>
    </r>
  </si>
  <si>
    <r>
      <t xml:space="preserve">                                             </t>
    </r>
    <r>
      <rPr>
        <sz val="10"/>
        <color theme="1"/>
        <rFont val="Arial"/>
        <family val="2"/>
      </rPr>
      <t>iii.</t>
    </r>
    <r>
      <rPr>
        <sz val="7"/>
        <color theme="1"/>
        <rFont val="Times New Roman"/>
        <family val="1"/>
      </rPr>
      <t xml:space="preserve">     </t>
    </r>
    <r>
      <rPr>
        <sz val="10"/>
        <color theme="1"/>
        <rFont val="Arial"/>
        <family val="2"/>
      </rPr>
      <t>Continuous Flow System</t>
    </r>
  </si>
  <si>
    <r>
      <t xml:space="preserve">                                            </t>
    </r>
    <r>
      <rPr>
        <sz val="10"/>
        <color theme="1"/>
        <rFont val="Arial"/>
        <family val="2"/>
      </rPr>
      <t>iv.</t>
    </r>
    <r>
      <rPr>
        <sz val="7"/>
        <color theme="1"/>
        <rFont val="Times New Roman"/>
        <family val="1"/>
      </rPr>
      <t xml:space="preserve">     </t>
    </r>
    <r>
      <rPr>
        <sz val="10"/>
        <color theme="1"/>
        <rFont val="Arial"/>
        <family val="2"/>
      </rPr>
      <t>GC Tracer</t>
    </r>
  </si>
  <si>
    <r>
      <t xml:space="preserve">                                             </t>
    </r>
    <r>
      <rPr>
        <sz val="10"/>
        <color theme="1"/>
        <rFont val="Arial"/>
        <family val="2"/>
      </rPr>
      <t>v.</t>
    </r>
    <r>
      <rPr>
        <sz val="7"/>
        <color theme="1"/>
        <rFont val="Times New Roman"/>
        <family val="1"/>
      </rPr>
      <t xml:space="preserve">     </t>
    </r>
    <r>
      <rPr>
        <sz val="10"/>
        <color theme="1"/>
        <rFont val="Arial"/>
        <family val="2"/>
      </rPr>
      <t>Diverter Manifold</t>
    </r>
  </si>
  <si>
    <r>
      <t xml:space="preserve">                                            </t>
    </r>
    <r>
      <rPr>
        <sz val="10"/>
        <color theme="1"/>
        <rFont val="Arial"/>
        <family val="2"/>
      </rPr>
      <t>vi.</t>
    </r>
    <r>
      <rPr>
        <sz val="7"/>
        <color theme="1"/>
        <rFont val="Times New Roman"/>
        <family val="1"/>
      </rPr>
      <t xml:space="preserve">     </t>
    </r>
    <r>
      <rPr>
        <sz val="10"/>
        <color theme="1"/>
        <rFont val="Arial"/>
        <family val="2"/>
      </rPr>
      <t>Pressure Relief Valve</t>
    </r>
  </si>
  <si>
    <r>
      <t xml:space="preserve">                                           </t>
    </r>
    <r>
      <rPr>
        <sz val="10"/>
        <color theme="1"/>
        <rFont val="Arial"/>
        <family val="2"/>
      </rPr>
      <t>vii.</t>
    </r>
    <r>
      <rPr>
        <sz val="7"/>
        <color theme="1"/>
        <rFont val="Times New Roman"/>
        <family val="1"/>
      </rPr>
      <t xml:space="preserve">     </t>
    </r>
    <r>
      <rPr>
        <sz val="10"/>
        <color theme="1"/>
        <rFont val="Arial"/>
        <family val="2"/>
      </rPr>
      <t>Junk Catcher</t>
    </r>
  </si>
  <si>
    <r>
      <t xml:space="preserve">                                          </t>
    </r>
    <r>
      <rPr>
        <sz val="10"/>
        <color theme="1"/>
        <rFont val="Arial"/>
        <family val="2"/>
      </rPr>
      <t>viii.</t>
    </r>
    <r>
      <rPr>
        <sz val="7"/>
        <color theme="1"/>
        <rFont val="Times New Roman"/>
        <family val="1"/>
      </rPr>
      <t xml:space="preserve">     </t>
    </r>
    <r>
      <rPr>
        <sz val="10"/>
        <color theme="1"/>
        <rFont val="Arial"/>
        <family val="2"/>
      </rPr>
      <t>Line Up Through Rig Choke</t>
    </r>
  </si>
  <si>
    <r>
      <t xml:space="preserve">                                            </t>
    </r>
    <r>
      <rPr>
        <sz val="10"/>
        <color theme="1"/>
        <rFont val="Arial"/>
        <family val="2"/>
      </rPr>
      <t>ix.</t>
    </r>
    <r>
      <rPr>
        <sz val="7"/>
        <color theme="1"/>
        <rFont val="Times New Roman"/>
        <family val="1"/>
      </rPr>
      <t xml:space="preserve">     </t>
    </r>
    <r>
      <rPr>
        <sz val="10"/>
        <color theme="1"/>
        <rFont val="Arial"/>
        <family val="2"/>
      </rPr>
      <t>Heave Compensator</t>
    </r>
  </si>
  <si>
    <r>
      <t xml:space="preserve">                                             </t>
    </r>
    <r>
      <rPr>
        <sz val="10"/>
        <color theme="1"/>
        <rFont val="Arial"/>
        <family val="2"/>
      </rPr>
      <t>x.</t>
    </r>
    <r>
      <rPr>
        <sz val="7"/>
        <color theme="1"/>
        <rFont val="Times New Roman"/>
        <family val="1"/>
      </rPr>
      <t xml:space="preserve">     </t>
    </r>
    <r>
      <rPr>
        <sz val="10"/>
        <color theme="1"/>
        <rFont val="Arial"/>
        <family val="2"/>
      </rPr>
      <t>DDV</t>
    </r>
  </si>
  <si>
    <r>
      <t xml:space="preserve">                                            </t>
    </r>
    <r>
      <rPr>
        <sz val="10"/>
        <color theme="1"/>
        <rFont val="Arial"/>
        <family val="2"/>
      </rPr>
      <t>xi.</t>
    </r>
    <r>
      <rPr>
        <sz val="7"/>
        <color theme="1"/>
        <rFont val="Times New Roman"/>
        <family val="1"/>
      </rPr>
      <t xml:space="preserve">     </t>
    </r>
    <r>
      <rPr>
        <sz val="10"/>
        <color theme="1"/>
        <rFont val="Arial"/>
        <family val="2"/>
      </rPr>
      <t>Buffer Manifold</t>
    </r>
  </si>
  <si>
    <r>
      <t>4.</t>
    </r>
    <r>
      <rPr>
        <sz val="7"/>
        <color theme="1"/>
        <rFont val="Times New Roman"/>
        <family val="1"/>
      </rPr>
      <t xml:space="preserve">     </t>
    </r>
    <r>
      <rPr>
        <sz val="10"/>
        <color theme="1"/>
        <rFont val="Arial"/>
        <family val="2"/>
      </rPr>
      <t>User must be able to save changes on the Equipment Configurations page</t>
    </r>
  </si>
  <si>
    <r>
      <t>a.</t>
    </r>
    <r>
      <rPr>
        <sz val="7"/>
        <color theme="1"/>
        <rFont val="Times New Roman"/>
        <family val="1"/>
      </rPr>
      <t xml:space="preserve">     </t>
    </r>
    <r>
      <rPr>
        <sz val="10"/>
        <color theme="1"/>
        <rFont val="Arial"/>
        <family val="2"/>
      </rPr>
      <t>Saving must perform necessary validation and inform the user</t>
    </r>
  </si>
  <si>
    <r>
      <t xml:space="preserve">                                               </t>
    </r>
    <r>
      <rPr>
        <sz val="10"/>
        <color theme="1"/>
        <rFont val="Arial"/>
        <family val="2"/>
      </rPr>
      <t>i.</t>
    </r>
    <r>
      <rPr>
        <sz val="7"/>
        <color theme="1"/>
        <rFont val="Times New Roman"/>
        <family val="1"/>
      </rPr>
      <t xml:space="preserve">     </t>
    </r>
    <r>
      <rPr>
        <sz val="10"/>
        <color theme="1"/>
        <rFont val="Arial"/>
        <family val="2"/>
      </rPr>
      <t>Land rig cannot have a water formation</t>
    </r>
  </si>
  <si>
    <r>
      <t xml:space="preserve">                                              </t>
    </r>
    <r>
      <rPr>
        <sz val="10"/>
        <color theme="1"/>
        <rFont val="Arial"/>
        <family val="2"/>
      </rPr>
      <t>ii.</t>
    </r>
    <r>
      <rPr>
        <sz val="7"/>
        <color theme="1"/>
        <rFont val="Times New Roman"/>
        <family val="1"/>
      </rPr>
      <t xml:space="preserve">     </t>
    </r>
    <r>
      <rPr>
        <sz val="10"/>
        <color theme="1"/>
        <rFont val="Arial"/>
        <family val="2"/>
      </rPr>
      <t>Water based rigs must have a water formation</t>
    </r>
  </si>
  <si>
    <r>
      <t xml:space="preserve">                                             </t>
    </r>
    <r>
      <rPr>
        <sz val="10"/>
        <color theme="1"/>
        <rFont val="Arial"/>
        <family val="2"/>
      </rPr>
      <t>iii.</t>
    </r>
    <r>
      <rPr>
        <sz val="7"/>
        <color theme="1"/>
        <rFont val="Times New Roman"/>
        <family val="1"/>
      </rPr>
      <t xml:space="preserve">     </t>
    </r>
    <r>
      <rPr>
        <sz val="10"/>
        <color theme="1"/>
        <rFont val="Arial"/>
        <family val="2"/>
      </rPr>
      <t>Drill string Isolation Tool and Flow Spool require a Riser degasser</t>
    </r>
  </si>
  <si>
    <r>
      <t xml:space="preserve">                                                              </t>
    </r>
    <r>
      <rPr>
        <sz val="10"/>
        <color theme="1"/>
        <rFont val="Arial"/>
        <family val="2"/>
      </rPr>
      <t>iv.</t>
    </r>
    <r>
      <rPr>
        <sz val="7"/>
        <color theme="1"/>
        <rFont val="Times New Roman"/>
        <family val="1"/>
      </rPr>
      <t xml:space="preserve">     </t>
    </r>
    <r>
      <rPr>
        <sz val="10"/>
        <color theme="1"/>
        <rFont val="Arial"/>
        <family val="2"/>
      </rPr>
      <t>A Riser Degasser can only be added if a subsea BOP is used</t>
    </r>
  </si>
  <si>
    <r>
      <t>5.</t>
    </r>
    <r>
      <rPr>
        <sz val="7"/>
        <color theme="1"/>
        <rFont val="Times New Roman"/>
        <family val="1"/>
      </rPr>
      <t xml:space="preserve">     </t>
    </r>
    <r>
      <rPr>
        <sz val="10"/>
        <color theme="1"/>
        <rFont val="Arial"/>
        <family val="2"/>
      </rPr>
      <t>User must have option to undo all changes and revert to last known good configuration</t>
    </r>
  </si>
  <si>
    <r>
      <t>6.</t>
    </r>
    <r>
      <rPr>
        <sz val="7"/>
        <color theme="1"/>
        <rFont val="Times New Roman"/>
        <family val="1"/>
      </rPr>
      <t xml:space="preserve">     </t>
    </r>
    <r>
      <rPr>
        <sz val="10"/>
        <color theme="1"/>
        <rFont val="Arial"/>
        <family val="2"/>
      </rPr>
      <t>All items assigned must appear in the 3D representation on the Piping and Instrumentation tab</t>
    </r>
  </si>
  <si>
    <r>
      <t>7.</t>
    </r>
    <r>
      <rPr>
        <sz val="7"/>
        <color theme="1"/>
        <rFont val="Times New Roman"/>
        <family val="1"/>
      </rPr>
      <t xml:space="preserve">     </t>
    </r>
    <r>
      <rPr>
        <sz val="10"/>
        <color theme="1"/>
        <rFont val="Arial"/>
        <family val="2"/>
      </rPr>
      <t>The Piping and information tab must show a visual representation of how the rig equipment is selected</t>
    </r>
  </si>
  <si>
    <r>
      <t>a.</t>
    </r>
    <r>
      <rPr>
        <sz val="7"/>
        <color theme="1"/>
        <rFont val="Times New Roman"/>
        <family val="1"/>
      </rPr>
      <t xml:space="preserve">     </t>
    </r>
    <r>
      <rPr>
        <sz val="10"/>
        <color theme="1"/>
        <rFont val="Arial"/>
        <family val="2"/>
      </rPr>
      <t>Only rig equipment that is assigned in the Equipment Configuration tab must be shown</t>
    </r>
  </si>
  <si>
    <r>
      <t>b.</t>
    </r>
    <r>
      <rPr>
        <sz val="7"/>
        <color theme="1"/>
        <rFont val="Times New Roman"/>
        <family val="1"/>
      </rPr>
      <t xml:space="preserve">     </t>
    </r>
    <r>
      <rPr>
        <sz val="10"/>
        <color theme="1"/>
        <rFont val="Arial"/>
        <family val="2"/>
      </rPr>
      <t>User must have the option to change the view type of the 3D representation</t>
    </r>
  </si>
  <si>
    <r>
      <t xml:space="preserve">                                               </t>
    </r>
    <r>
      <rPr>
        <sz val="10"/>
        <color theme="1"/>
        <rFont val="Arial"/>
        <family val="2"/>
      </rPr>
      <t>i.</t>
    </r>
    <r>
      <rPr>
        <sz val="7"/>
        <color theme="1"/>
        <rFont val="Times New Roman"/>
        <family val="1"/>
      </rPr>
      <t xml:space="preserve">     </t>
    </r>
    <r>
      <rPr>
        <sz val="10"/>
        <color theme="1"/>
        <rFont val="Arial"/>
        <family val="2"/>
      </rPr>
      <t>ISO – 3D view that can be manipulated using a mouse</t>
    </r>
  </si>
  <si>
    <r>
      <t>1.</t>
    </r>
    <r>
      <rPr>
        <sz val="7"/>
        <color theme="1"/>
        <rFont val="Times New Roman"/>
        <family val="1"/>
      </rPr>
      <t xml:space="preserve">     </t>
    </r>
    <r>
      <rPr>
        <sz val="10"/>
        <color theme="1"/>
        <rFont val="Arial"/>
        <family val="2"/>
      </rPr>
      <t>User should be able to rotate the view, move and zoom in and out</t>
    </r>
  </si>
  <si>
    <r>
      <t xml:space="preserve">                                              </t>
    </r>
    <r>
      <rPr>
        <sz val="10"/>
        <color theme="1"/>
        <rFont val="Arial"/>
        <family val="2"/>
      </rPr>
      <t>ii.</t>
    </r>
    <r>
      <rPr>
        <sz val="7"/>
        <color theme="1"/>
        <rFont val="Times New Roman"/>
        <family val="1"/>
      </rPr>
      <t xml:space="preserve">     </t>
    </r>
    <r>
      <rPr>
        <sz val="10"/>
        <color theme="1"/>
        <rFont val="Arial"/>
        <family val="2"/>
      </rPr>
      <t>Plan – an overhead view of the equipment setup</t>
    </r>
  </si>
  <si>
    <r>
      <t>1.</t>
    </r>
    <r>
      <rPr>
        <sz val="7"/>
        <color theme="1"/>
        <rFont val="Times New Roman"/>
        <family val="1"/>
      </rPr>
      <t xml:space="preserve">     </t>
    </r>
    <r>
      <rPr>
        <sz val="10"/>
        <color theme="1"/>
        <rFont val="Arial"/>
        <family val="2"/>
      </rPr>
      <t>User should be able to move and zoom in and out</t>
    </r>
  </si>
  <si>
    <r>
      <t xml:space="preserve">                                             </t>
    </r>
    <r>
      <rPr>
        <sz val="10"/>
        <color theme="1"/>
        <rFont val="Arial"/>
        <family val="2"/>
      </rPr>
      <t>iii.</t>
    </r>
    <r>
      <rPr>
        <sz val="7"/>
        <color theme="1"/>
        <rFont val="Times New Roman"/>
        <family val="1"/>
      </rPr>
      <t xml:space="preserve">     </t>
    </r>
    <r>
      <rPr>
        <sz val="10"/>
        <color theme="1"/>
        <rFont val="Arial"/>
        <family val="2"/>
      </rPr>
      <t>Front – a view of the short side of the equipment setup</t>
    </r>
  </si>
  <si>
    <r>
      <t xml:space="preserve">                                            </t>
    </r>
    <r>
      <rPr>
        <sz val="10"/>
        <color theme="1"/>
        <rFont val="Arial"/>
        <family val="2"/>
      </rPr>
      <t>iv.</t>
    </r>
    <r>
      <rPr>
        <sz val="7"/>
        <color theme="1"/>
        <rFont val="Times New Roman"/>
        <family val="1"/>
      </rPr>
      <t xml:space="preserve">     </t>
    </r>
    <r>
      <rPr>
        <sz val="10"/>
        <color theme="1"/>
        <rFont val="Arial"/>
        <family val="2"/>
      </rPr>
      <t>Side – a view of the long side of the equipment setup</t>
    </r>
  </si>
  <si>
    <r>
      <t>c.</t>
    </r>
    <r>
      <rPr>
        <sz val="7"/>
        <color theme="1"/>
        <rFont val="Times New Roman"/>
        <family val="1"/>
      </rPr>
      <t xml:space="preserve">     </t>
    </r>
    <r>
      <rPr>
        <sz val="10"/>
        <color theme="1"/>
        <rFont val="Arial"/>
        <family val="2"/>
      </rPr>
      <t>User must have option to “Filter” the equipment of interest</t>
    </r>
  </si>
  <si>
    <r>
      <t xml:space="preserve">                                               </t>
    </r>
    <r>
      <rPr>
        <sz val="10"/>
        <color theme="1"/>
        <rFont val="Arial"/>
        <family val="2"/>
      </rPr>
      <t>i.</t>
    </r>
    <r>
      <rPr>
        <sz val="7"/>
        <color theme="1"/>
        <rFont val="Times New Roman"/>
        <family val="1"/>
      </rPr>
      <t xml:space="preserve">     </t>
    </r>
    <r>
      <rPr>
        <sz val="10"/>
        <color theme="1"/>
        <rFont val="Arial"/>
        <family val="2"/>
      </rPr>
      <t>User should have a list of available equipment to choose from</t>
    </r>
  </si>
  <si>
    <r>
      <t xml:space="preserve">                                              </t>
    </r>
    <r>
      <rPr>
        <sz val="10"/>
        <color theme="1"/>
        <rFont val="Arial"/>
        <family val="2"/>
      </rPr>
      <t>ii.</t>
    </r>
    <r>
      <rPr>
        <sz val="7"/>
        <color theme="1"/>
        <rFont val="Times New Roman"/>
        <family val="1"/>
      </rPr>
      <t xml:space="preserve">     </t>
    </r>
    <r>
      <rPr>
        <sz val="10"/>
        <color theme="1"/>
        <rFont val="Arial"/>
        <family val="2"/>
      </rPr>
      <t>Selecting an item must highlight to equipment location on the visual representation</t>
    </r>
  </si>
  <si>
    <r>
      <t>1.</t>
    </r>
    <r>
      <rPr>
        <sz val="7"/>
        <color theme="1"/>
        <rFont val="Times New Roman"/>
        <family val="1"/>
      </rPr>
      <t xml:space="preserve">     </t>
    </r>
    <r>
      <rPr>
        <sz val="10"/>
        <color theme="1"/>
        <rFont val="Arial"/>
        <family val="2"/>
      </rPr>
      <t>If there are multiple instances of a piece of equipment then all of them must be highlighted</t>
    </r>
  </si>
  <si>
    <r>
      <t>2.</t>
    </r>
    <r>
      <rPr>
        <sz val="7"/>
        <color theme="1"/>
        <rFont val="Times New Roman"/>
        <family val="1"/>
      </rPr>
      <t xml:space="preserve">     </t>
    </r>
    <r>
      <rPr>
        <sz val="10"/>
        <color theme="1"/>
        <rFont val="Arial"/>
        <family val="2"/>
      </rPr>
      <t>The filter options should be a list of all of the equipment items on the Equipment Configuration page (combo box)</t>
    </r>
  </si>
  <si>
    <r>
      <t>a.</t>
    </r>
    <r>
      <rPr>
        <sz val="7"/>
        <color theme="1"/>
        <rFont val="Times New Roman"/>
        <family val="1"/>
      </rPr>
      <t xml:space="preserve">     </t>
    </r>
    <r>
      <rPr>
        <sz val="10"/>
        <color theme="1"/>
        <rFont val="Arial"/>
        <family val="2"/>
      </rPr>
      <t>Aux Pump</t>
    </r>
  </si>
  <si>
    <r>
      <t>b.</t>
    </r>
    <r>
      <rPr>
        <sz val="7"/>
        <color theme="1"/>
        <rFont val="Times New Roman"/>
        <family val="1"/>
      </rPr>
      <t xml:space="preserve">     </t>
    </r>
    <r>
      <rPr>
        <sz val="10"/>
        <color theme="1"/>
        <rFont val="Arial"/>
        <family val="2"/>
      </rPr>
      <t>Rig Pump</t>
    </r>
  </si>
  <si>
    <r>
      <t>c.</t>
    </r>
    <r>
      <rPr>
        <sz val="7"/>
        <color theme="1"/>
        <rFont val="Times New Roman"/>
        <family val="1"/>
      </rPr>
      <t xml:space="preserve">     </t>
    </r>
    <r>
      <rPr>
        <sz val="10"/>
        <color theme="1"/>
        <rFont val="Arial"/>
        <family val="2"/>
      </rPr>
      <t>Mud Tank</t>
    </r>
  </si>
  <si>
    <r>
      <t>d.</t>
    </r>
    <r>
      <rPr>
        <sz val="7"/>
        <color theme="1"/>
        <rFont val="Times New Roman"/>
        <family val="1"/>
      </rPr>
      <t xml:space="preserve">     </t>
    </r>
    <r>
      <rPr>
        <sz val="10"/>
        <color theme="1"/>
        <rFont val="Arial"/>
        <family val="2"/>
      </rPr>
      <t>Shaker</t>
    </r>
  </si>
  <si>
    <r>
      <t>e.</t>
    </r>
    <r>
      <rPr>
        <sz val="7"/>
        <color theme="1"/>
        <rFont val="Times New Roman"/>
        <family val="1"/>
      </rPr>
      <t xml:space="preserve">     </t>
    </r>
    <r>
      <rPr>
        <sz val="10"/>
        <color theme="1"/>
        <rFont val="Arial"/>
        <family val="2"/>
      </rPr>
      <t>Junk Catcher</t>
    </r>
  </si>
  <si>
    <r>
      <t>f.</t>
    </r>
    <r>
      <rPr>
        <sz val="7"/>
        <color theme="1"/>
        <rFont val="Times New Roman"/>
        <family val="1"/>
      </rPr>
      <t xml:space="preserve">      </t>
    </r>
    <r>
      <rPr>
        <sz val="10"/>
        <color theme="1"/>
        <rFont val="Arial"/>
        <family val="2"/>
      </rPr>
      <t>Pressure Relief Valve</t>
    </r>
  </si>
  <si>
    <r>
      <t>g.</t>
    </r>
    <r>
      <rPr>
        <sz val="7"/>
        <color theme="1"/>
        <rFont val="Times New Roman"/>
        <family val="1"/>
      </rPr>
      <t xml:space="preserve">     </t>
    </r>
    <r>
      <rPr>
        <sz val="10"/>
        <color theme="1"/>
        <rFont val="Arial"/>
        <family val="2"/>
      </rPr>
      <t>RCD</t>
    </r>
  </si>
  <si>
    <r>
      <t>h.</t>
    </r>
    <r>
      <rPr>
        <sz val="7"/>
        <color theme="1"/>
        <rFont val="Times New Roman"/>
        <family val="1"/>
      </rPr>
      <t xml:space="preserve">     </t>
    </r>
    <r>
      <rPr>
        <sz val="10"/>
        <color theme="1"/>
        <rFont val="Arial"/>
        <family val="2"/>
      </rPr>
      <t>BOP</t>
    </r>
  </si>
  <si>
    <r>
      <t>i.</t>
    </r>
    <r>
      <rPr>
        <sz val="7"/>
        <color theme="1"/>
        <rFont val="Times New Roman"/>
        <family val="1"/>
      </rPr>
      <t xml:space="preserve">       </t>
    </r>
    <r>
      <rPr>
        <sz val="10"/>
        <color theme="1"/>
        <rFont val="Arial"/>
        <family val="2"/>
      </rPr>
      <t>Riser Degasser</t>
    </r>
  </si>
  <si>
    <r>
      <t>j.</t>
    </r>
    <r>
      <rPr>
        <sz val="7"/>
        <color theme="1"/>
        <rFont val="Times New Roman"/>
        <family val="1"/>
      </rPr>
      <t xml:space="preserve">       </t>
    </r>
    <r>
      <rPr>
        <sz val="10"/>
        <color theme="1"/>
        <rFont val="Arial"/>
        <family val="2"/>
      </rPr>
      <t>Mud Gas Separator</t>
    </r>
  </si>
  <si>
    <r>
      <t>k.</t>
    </r>
    <r>
      <rPr>
        <sz val="7"/>
        <color theme="1"/>
        <rFont val="Times New Roman"/>
        <family val="1"/>
      </rPr>
      <t xml:space="preserve">     </t>
    </r>
    <r>
      <rPr>
        <sz val="10"/>
        <color theme="1"/>
        <rFont val="Arial"/>
        <family val="2"/>
      </rPr>
      <t>GCT</t>
    </r>
  </si>
  <si>
    <r>
      <t>l.</t>
    </r>
    <r>
      <rPr>
        <sz val="7"/>
        <color theme="1"/>
        <rFont val="Times New Roman"/>
        <family val="1"/>
      </rPr>
      <t xml:space="preserve">       </t>
    </r>
    <r>
      <rPr>
        <sz val="10"/>
        <color theme="1"/>
        <rFont val="Arial"/>
        <family val="2"/>
      </rPr>
      <t>MFCS Manifold</t>
    </r>
  </si>
  <si>
    <r>
      <t>m.</t>
    </r>
    <r>
      <rPr>
        <sz val="7"/>
        <color theme="1"/>
        <rFont val="Times New Roman"/>
        <family val="1"/>
      </rPr>
      <t xml:space="preserve">    </t>
    </r>
    <r>
      <rPr>
        <sz val="10"/>
        <color theme="1"/>
        <rFont val="Arial"/>
        <family val="2"/>
      </rPr>
      <t>Diverter Manifold</t>
    </r>
  </si>
  <si>
    <r>
      <t>n.</t>
    </r>
    <r>
      <rPr>
        <sz val="7"/>
        <color theme="1"/>
        <rFont val="Times New Roman"/>
        <family val="1"/>
      </rPr>
      <t xml:space="preserve">     </t>
    </r>
    <r>
      <rPr>
        <sz val="10"/>
        <color theme="1"/>
        <rFont val="Arial"/>
        <family val="2"/>
      </rPr>
      <t>Rig Choke Manifold</t>
    </r>
  </si>
  <si>
    <r>
      <t>o.</t>
    </r>
    <r>
      <rPr>
        <sz val="7"/>
        <color theme="1"/>
        <rFont val="Times New Roman"/>
        <family val="1"/>
      </rPr>
      <t xml:space="preserve">     </t>
    </r>
    <r>
      <rPr>
        <sz val="10"/>
        <color theme="1"/>
        <rFont val="Arial"/>
        <family val="2"/>
      </rPr>
      <t>Joint</t>
    </r>
  </si>
  <si>
    <r>
      <t>p.</t>
    </r>
    <r>
      <rPr>
        <sz val="7"/>
        <color theme="1"/>
        <rFont val="Times New Roman"/>
        <family val="1"/>
      </rPr>
      <t xml:space="preserve">     </t>
    </r>
    <r>
      <rPr>
        <sz val="10"/>
        <color theme="1"/>
        <rFont val="Arial"/>
        <family val="2"/>
      </rPr>
      <t>Valve</t>
    </r>
  </si>
  <si>
    <r>
      <t>q.</t>
    </r>
    <r>
      <rPr>
        <sz val="7"/>
        <color theme="1"/>
        <rFont val="Times New Roman"/>
        <family val="1"/>
      </rPr>
      <t xml:space="preserve">     </t>
    </r>
    <r>
      <rPr>
        <sz val="10"/>
        <color theme="1"/>
        <rFont val="Arial"/>
        <family val="2"/>
      </rPr>
      <t>Sensor</t>
    </r>
  </si>
  <si>
    <r>
      <t>r.</t>
    </r>
    <r>
      <rPr>
        <sz val="7"/>
        <color theme="1"/>
        <rFont val="Times New Roman"/>
        <family val="1"/>
      </rPr>
      <t xml:space="preserve">      </t>
    </r>
    <r>
      <rPr>
        <sz val="10"/>
        <color theme="1"/>
        <rFont val="Arial"/>
        <family val="2"/>
      </rPr>
      <t>Riser</t>
    </r>
  </si>
  <si>
    <r>
      <t>s.</t>
    </r>
    <r>
      <rPr>
        <sz val="7"/>
        <color theme="1"/>
        <rFont val="Times New Roman"/>
        <family val="1"/>
      </rPr>
      <t xml:space="preserve">      </t>
    </r>
    <r>
      <rPr>
        <sz val="10"/>
        <color theme="1"/>
        <rFont val="Arial"/>
        <family val="2"/>
      </rPr>
      <t>Trip Tank</t>
    </r>
  </si>
  <si>
    <r>
      <t>t.</t>
    </r>
    <r>
      <rPr>
        <sz val="7"/>
        <color theme="1"/>
        <rFont val="Times New Roman"/>
        <family val="1"/>
      </rPr>
      <t xml:space="preserve">       </t>
    </r>
    <r>
      <rPr>
        <sz val="10"/>
        <color theme="1"/>
        <rFont val="Arial"/>
        <family val="2"/>
      </rPr>
      <t>Booster Pump</t>
    </r>
  </si>
  <si>
    <r>
      <t>u.</t>
    </r>
    <r>
      <rPr>
        <sz val="7"/>
        <color theme="1"/>
        <rFont val="Times New Roman"/>
        <family val="1"/>
      </rPr>
      <t xml:space="preserve">     </t>
    </r>
    <r>
      <rPr>
        <sz val="10"/>
        <color theme="1"/>
        <rFont val="Arial"/>
        <family val="2"/>
      </rPr>
      <t>Annular BOP</t>
    </r>
  </si>
  <si>
    <r>
      <t>v.</t>
    </r>
    <r>
      <rPr>
        <sz val="7"/>
        <color theme="1"/>
        <rFont val="Times New Roman"/>
        <family val="1"/>
      </rPr>
      <t xml:space="preserve">     </t>
    </r>
    <r>
      <rPr>
        <sz val="10"/>
        <color theme="1"/>
        <rFont val="Arial"/>
        <family val="2"/>
      </rPr>
      <t>Flow Meter</t>
    </r>
  </si>
  <si>
    <r>
      <t>w.</t>
    </r>
    <r>
      <rPr>
        <sz val="7"/>
        <color theme="1"/>
        <rFont val="Times New Roman"/>
        <family val="1"/>
      </rPr>
      <t xml:space="preserve">    </t>
    </r>
    <r>
      <rPr>
        <sz val="10"/>
        <color theme="1"/>
        <rFont val="Arial"/>
        <family val="2"/>
      </rPr>
      <t>No Filter (Default)</t>
    </r>
  </si>
  <si>
    <r>
      <t>d.</t>
    </r>
    <r>
      <rPr>
        <sz val="7"/>
        <color theme="1"/>
        <rFont val="Times New Roman"/>
        <family val="1"/>
      </rPr>
      <t xml:space="preserve">     </t>
    </r>
    <r>
      <rPr>
        <sz val="10"/>
        <color theme="1"/>
        <rFont val="Arial"/>
        <family val="2"/>
      </rPr>
      <t>User must be able to click on a piece of equipment to get more information about it</t>
    </r>
  </si>
  <si>
    <r>
      <t xml:space="preserve">                                               </t>
    </r>
    <r>
      <rPr>
        <sz val="10"/>
        <color theme="1"/>
        <rFont val="Arial"/>
        <family val="2"/>
      </rPr>
      <t>i.</t>
    </r>
    <r>
      <rPr>
        <sz val="7"/>
        <color theme="1"/>
        <rFont val="Times New Roman"/>
        <family val="1"/>
      </rPr>
      <t xml:space="preserve">     </t>
    </r>
    <r>
      <rPr>
        <sz val="10"/>
        <color theme="1"/>
        <rFont val="Arial"/>
        <family val="2"/>
      </rPr>
      <t>Clicking on a piece of equipment should show a separate visual representation of piece and its editable details (if it applies)</t>
    </r>
  </si>
  <si>
    <r>
      <t xml:space="preserve">                                              </t>
    </r>
    <r>
      <rPr>
        <sz val="10"/>
        <color theme="1"/>
        <rFont val="Arial"/>
        <family val="2"/>
      </rPr>
      <t>ii.</t>
    </r>
    <r>
      <rPr>
        <sz val="7"/>
        <color theme="1"/>
        <rFont val="Times New Roman"/>
        <family val="1"/>
      </rPr>
      <t xml:space="preserve">     </t>
    </r>
    <r>
      <rPr>
        <sz val="10"/>
        <color theme="1"/>
        <rFont val="Arial"/>
        <family val="2"/>
      </rPr>
      <t>Certain equipment has specific details than can be inputted</t>
    </r>
  </si>
  <si>
    <r>
      <t>1.</t>
    </r>
    <r>
      <rPr>
        <sz val="7"/>
        <color theme="1"/>
        <rFont val="Times New Roman"/>
        <family val="1"/>
      </rPr>
      <t xml:space="preserve">     </t>
    </r>
    <r>
      <rPr>
        <sz val="10"/>
        <color theme="1"/>
        <rFont val="Arial"/>
        <family val="2"/>
      </rPr>
      <t>BOP</t>
    </r>
  </si>
  <si>
    <r>
      <t>a.</t>
    </r>
    <r>
      <rPr>
        <sz val="7"/>
        <color theme="1"/>
        <rFont val="Times New Roman"/>
        <family val="1"/>
      </rPr>
      <t xml:space="preserve">     </t>
    </r>
    <r>
      <rPr>
        <sz val="10"/>
        <color theme="1"/>
        <rFont val="Arial"/>
        <family val="2"/>
      </rPr>
      <t>Name (editable)</t>
    </r>
  </si>
  <si>
    <r>
      <t>b.</t>
    </r>
    <r>
      <rPr>
        <sz val="7"/>
        <color theme="1"/>
        <rFont val="Times New Roman"/>
        <family val="1"/>
      </rPr>
      <t xml:space="preserve">     </t>
    </r>
    <r>
      <rPr>
        <sz val="10"/>
        <color theme="1"/>
        <rFont val="Arial"/>
        <family val="2"/>
      </rPr>
      <t>Make (editable)</t>
    </r>
  </si>
  <si>
    <r>
      <t>c.</t>
    </r>
    <r>
      <rPr>
        <sz val="7"/>
        <color theme="1"/>
        <rFont val="Times New Roman"/>
        <family val="1"/>
      </rPr>
      <t xml:space="preserve">     </t>
    </r>
    <r>
      <rPr>
        <sz val="10"/>
        <color theme="1"/>
        <rFont val="Arial"/>
        <family val="2"/>
      </rPr>
      <t>Pressure Rating</t>
    </r>
  </si>
  <si>
    <r>
      <t xml:space="preserve">                                                                                                    </t>
    </r>
    <r>
      <rPr>
        <sz val="10"/>
        <color theme="1"/>
        <rFont val="Arial"/>
        <family val="2"/>
      </rPr>
      <t>i.</t>
    </r>
    <r>
      <rPr>
        <sz val="7"/>
        <color theme="1"/>
        <rFont val="Times New Roman"/>
        <family val="1"/>
      </rPr>
      <t xml:space="preserve">     </t>
    </r>
    <r>
      <rPr>
        <sz val="10"/>
        <color theme="1"/>
        <rFont val="Arial"/>
        <family val="2"/>
      </rPr>
      <t>Number Value</t>
    </r>
  </si>
  <si>
    <r>
      <t>d.</t>
    </r>
    <r>
      <rPr>
        <sz val="7"/>
        <color theme="1"/>
        <rFont val="Times New Roman"/>
        <family val="1"/>
      </rPr>
      <t xml:space="preserve">     </t>
    </r>
    <r>
      <rPr>
        <sz val="10"/>
        <color theme="1"/>
        <rFont val="Arial"/>
        <family val="2"/>
      </rPr>
      <t>BOP Size (psi)</t>
    </r>
  </si>
  <si>
    <r>
      <t>e.</t>
    </r>
    <r>
      <rPr>
        <sz val="7"/>
        <color theme="1"/>
        <rFont val="Times New Roman"/>
        <family val="1"/>
      </rPr>
      <t xml:space="preserve">     </t>
    </r>
    <r>
      <rPr>
        <sz val="10"/>
        <color theme="1"/>
        <rFont val="Arial"/>
        <family val="2"/>
      </rPr>
      <t>Choke Line ID (in)</t>
    </r>
  </si>
  <si>
    <r>
      <t>f.</t>
    </r>
    <r>
      <rPr>
        <sz val="7"/>
        <color theme="1"/>
        <rFont val="Times New Roman"/>
        <family val="1"/>
      </rPr>
      <t xml:space="preserve">      </t>
    </r>
    <r>
      <rPr>
        <sz val="10"/>
        <color theme="1"/>
        <rFont val="Arial"/>
        <family val="2"/>
      </rPr>
      <t>Kill Line ID (in)</t>
    </r>
  </si>
  <si>
    <r>
      <t>g.</t>
    </r>
    <r>
      <rPr>
        <sz val="7"/>
        <color theme="1"/>
        <rFont val="Times New Roman"/>
        <family val="1"/>
      </rPr>
      <t xml:space="preserve">     </t>
    </r>
    <r>
      <rPr>
        <sz val="10"/>
        <color theme="1"/>
        <rFont val="Arial"/>
        <family val="2"/>
      </rPr>
      <t>Length (ft)</t>
    </r>
  </si>
  <si>
    <r>
      <t>2.</t>
    </r>
    <r>
      <rPr>
        <sz val="7"/>
        <color theme="1"/>
        <rFont val="Times New Roman"/>
        <family val="1"/>
      </rPr>
      <t xml:space="preserve">     </t>
    </r>
    <r>
      <rPr>
        <sz val="10"/>
        <color theme="1"/>
        <rFont val="Arial"/>
        <family val="2"/>
      </rPr>
      <t>Riser</t>
    </r>
  </si>
  <si>
    <r>
      <t>b.</t>
    </r>
    <r>
      <rPr>
        <sz val="7"/>
        <color theme="1"/>
        <rFont val="Times New Roman"/>
        <family val="1"/>
      </rPr>
      <t xml:space="preserve">     </t>
    </r>
    <r>
      <rPr>
        <sz val="10"/>
        <color theme="1"/>
        <rFont val="Arial"/>
        <family val="2"/>
      </rPr>
      <t>ID (in)</t>
    </r>
  </si>
  <si>
    <r>
      <t>c.</t>
    </r>
    <r>
      <rPr>
        <sz val="7"/>
        <color theme="1"/>
        <rFont val="Times New Roman"/>
        <family val="1"/>
      </rPr>
      <t xml:space="preserve">     </t>
    </r>
    <r>
      <rPr>
        <sz val="10"/>
        <color theme="1"/>
        <rFont val="Arial"/>
        <family val="2"/>
      </rPr>
      <t>Measure Depth (ft)</t>
    </r>
  </si>
  <si>
    <r>
      <t xml:space="preserve">                                                                                                   </t>
    </r>
    <r>
      <rPr>
        <sz val="10"/>
        <color theme="1"/>
        <rFont val="Arial"/>
        <family val="2"/>
      </rPr>
      <t>ii.</t>
    </r>
    <r>
      <rPr>
        <sz val="7"/>
        <color theme="1"/>
        <rFont val="Times New Roman"/>
        <family val="1"/>
      </rPr>
      <t xml:space="preserve">     </t>
    </r>
    <r>
      <rPr>
        <sz val="10"/>
        <color theme="1"/>
        <rFont val="Arial"/>
        <family val="2"/>
      </rPr>
      <t>Must be longer than the water depth</t>
    </r>
  </si>
  <si>
    <r>
      <t>d.</t>
    </r>
    <r>
      <rPr>
        <sz val="7"/>
        <color theme="1"/>
        <rFont val="Times New Roman"/>
        <family val="1"/>
      </rPr>
      <t xml:space="preserve">     </t>
    </r>
    <r>
      <rPr>
        <sz val="10"/>
        <color theme="1"/>
        <rFont val="Arial"/>
        <family val="2"/>
      </rPr>
      <t>Burst Rating (psi)</t>
    </r>
  </si>
  <si>
    <r>
      <t>e.</t>
    </r>
    <r>
      <rPr>
        <sz val="7"/>
        <color theme="1"/>
        <rFont val="Times New Roman"/>
        <family val="1"/>
      </rPr>
      <t xml:space="preserve">     </t>
    </r>
    <r>
      <rPr>
        <sz val="10"/>
        <color theme="1"/>
        <rFont val="Arial"/>
        <family val="2"/>
      </rPr>
      <t>Collapse Rating (psi)</t>
    </r>
  </si>
  <si>
    <r>
      <t xml:space="preserve">                                                                                                    </t>
    </r>
    <r>
      <rPr>
        <sz val="10"/>
        <color theme="1"/>
        <rFont val="Arial"/>
        <family val="2"/>
      </rPr>
      <t>i.</t>
    </r>
    <r>
      <rPr>
        <sz val="7"/>
        <color theme="1"/>
        <rFont val="Times New Roman"/>
        <family val="1"/>
      </rPr>
      <t xml:space="preserve">     </t>
    </r>
    <r>
      <rPr>
        <sz val="10"/>
        <color theme="1"/>
        <rFont val="Arial"/>
        <family val="2"/>
      </rPr>
      <t>Number value</t>
    </r>
  </si>
  <si>
    <r>
      <t>f.</t>
    </r>
    <r>
      <rPr>
        <sz val="7"/>
        <color theme="1"/>
        <rFont val="Times New Roman"/>
        <family val="1"/>
      </rPr>
      <t xml:space="preserve">      </t>
    </r>
    <r>
      <rPr>
        <sz val="10"/>
        <color theme="1"/>
        <rFont val="Arial"/>
        <family val="2"/>
      </rPr>
      <t>Boost Depth (ft)</t>
    </r>
  </si>
  <si>
    <r>
      <t>g.</t>
    </r>
    <r>
      <rPr>
        <sz val="7"/>
        <color theme="1"/>
        <rFont val="Times New Roman"/>
        <family val="1"/>
      </rPr>
      <t xml:space="preserve">     </t>
    </r>
    <r>
      <rPr>
        <sz val="10"/>
        <color theme="1"/>
        <rFont val="Arial"/>
        <family val="2"/>
      </rPr>
      <t>Boost Inner Diameter (in)</t>
    </r>
  </si>
  <si>
    <r>
      <t>3.</t>
    </r>
    <r>
      <rPr>
        <sz val="7"/>
        <color theme="1"/>
        <rFont val="Times New Roman"/>
        <family val="1"/>
      </rPr>
      <t xml:space="preserve">     </t>
    </r>
    <r>
      <rPr>
        <sz val="10"/>
        <color theme="1"/>
        <rFont val="Arial"/>
        <family val="2"/>
      </rPr>
      <t>Riser Degasser</t>
    </r>
  </si>
  <si>
    <r>
      <t>4.</t>
    </r>
    <r>
      <rPr>
        <sz val="7"/>
        <color theme="1"/>
        <rFont val="Times New Roman"/>
        <family val="1"/>
      </rPr>
      <t xml:space="preserve">     </t>
    </r>
    <r>
      <rPr>
        <sz val="10"/>
        <color theme="1"/>
        <rFont val="Arial"/>
        <family val="2"/>
      </rPr>
      <t>Annular BOP</t>
    </r>
  </si>
  <si>
    <r>
      <t>5.</t>
    </r>
    <r>
      <rPr>
        <sz val="7"/>
        <color theme="1"/>
        <rFont val="Times New Roman"/>
        <family val="1"/>
      </rPr>
      <t xml:space="preserve">     </t>
    </r>
    <r>
      <rPr>
        <sz val="10"/>
        <color theme="1"/>
        <rFont val="Arial"/>
        <family val="2"/>
      </rPr>
      <t>RCD</t>
    </r>
  </si>
  <si>
    <r>
      <t>c.</t>
    </r>
    <r>
      <rPr>
        <sz val="7"/>
        <color theme="1"/>
        <rFont val="Times New Roman"/>
        <family val="1"/>
      </rPr>
      <t xml:space="preserve">     </t>
    </r>
    <r>
      <rPr>
        <sz val="10"/>
        <color theme="1"/>
        <rFont val="Arial"/>
        <family val="2"/>
      </rPr>
      <t>Model (editable)</t>
    </r>
  </si>
  <si>
    <r>
      <t>d.</t>
    </r>
    <r>
      <rPr>
        <sz val="7"/>
        <color theme="1"/>
        <rFont val="Times New Roman"/>
        <family val="1"/>
      </rPr>
      <t xml:space="preserve">     </t>
    </r>
    <r>
      <rPr>
        <sz val="10"/>
        <color theme="1"/>
        <rFont val="Arial"/>
        <family val="2"/>
      </rPr>
      <t>Type (combo box)</t>
    </r>
  </si>
  <si>
    <r>
      <t xml:space="preserve">                                                                                                    </t>
    </r>
    <r>
      <rPr>
        <sz val="10"/>
        <color theme="1"/>
        <rFont val="Arial"/>
        <family val="2"/>
      </rPr>
      <t>i.</t>
    </r>
    <r>
      <rPr>
        <sz val="7"/>
        <color theme="1"/>
        <rFont val="Times New Roman"/>
        <family val="1"/>
      </rPr>
      <t xml:space="preserve">     </t>
    </r>
    <r>
      <rPr>
        <sz val="10"/>
        <color theme="1"/>
        <rFont val="Arial"/>
        <family val="2"/>
      </rPr>
      <t>Below Tensioner</t>
    </r>
  </si>
  <si>
    <r>
      <t xml:space="preserve">                                                                                                   </t>
    </r>
    <r>
      <rPr>
        <sz val="10"/>
        <color theme="1"/>
        <rFont val="Arial"/>
        <family val="2"/>
      </rPr>
      <t>ii.</t>
    </r>
    <r>
      <rPr>
        <sz val="7"/>
        <color theme="1"/>
        <rFont val="Times New Roman"/>
        <family val="1"/>
      </rPr>
      <t xml:space="preserve">     </t>
    </r>
    <r>
      <rPr>
        <sz val="10"/>
        <color theme="1"/>
        <rFont val="Arial"/>
        <family val="2"/>
      </rPr>
      <t>Above Tensioner</t>
    </r>
  </si>
  <si>
    <r>
      <t>e.</t>
    </r>
    <r>
      <rPr>
        <sz val="7"/>
        <color theme="1"/>
        <rFont val="Times New Roman"/>
        <family val="1"/>
      </rPr>
      <t xml:space="preserve">     </t>
    </r>
    <r>
      <rPr>
        <sz val="10"/>
        <color theme="1"/>
        <rFont val="Arial"/>
        <family val="2"/>
      </rPr>
      <t>BOWL # (editable)</t>
    </r>
  </si>
  <si>
    <r>
      <t>f.</t>
    </r>
    <r>
      <rPr>
        <sz val="7"/>
        <color theme="1"/>
        <rFont val="Times New Roman"/>
        <family val="1"/>
      </rPr>
      <t xml:space="preserve">      </t>
    </r>
    <r>
      <rPr>
        <sz val="10"/>
        <color theme="1"/>
        <rFont val="Arial"/>
        <family val="2"/>
      </rPr>
      <t>HPU # (editable)</t>
    </r>
  </si>
  <si>
    <r>
      <t>g.</t>
    </r>
    <r>
      <rPr>
        <sz val="7"/>
        <color theme="1"/>
        <rFont val="Times New Roman"/>
        <family val="1"/>
      </rPr>
      <t xml:space="preserve">     </t>
    </r>
    <r>
      <rPr>
        <sz val="10"/>
        <color theme="1"/>
        <rFont val="Arial"/>
        <family val="2"/>
      </rPr>
      <t>Bearing Assembly # (editable)</t>
    </r>
  </si>
  <si>
    <r>
      <t>h.</t>
    </r>
    <r>
      <rPr>
        <sz val="7"/>
        <color theme="1"/>
        <rFont val="Times New Roman"/>
        <family val="1"/>
      </rPr>
      <t xml:space="preserve">     </t>
    </r>
    <r>
      <rPr>
        <sz val="10"/>
        <color theme="1"/>
        <rFont val="Arial"/>
        <family val="2"/>
      </rPr>
      <t>Lower Element # (editable)</t>
    </r>
  </si>
  <si>
    <r>
      <t>i.</t>
    </r>
    <r>
      <rPr>
        <sz val="7"/>
        <color theme="1"/>
        <rFont val="Times New Roman"/>
        <family val="1"/>
      </rPr>
      <t xml:space="preserve">       </t>
    </r>
    <r>
      <rPr>
        <sz val="10"/>
        <color theme="1"/>
        <rFont val="Arial"/>
        <family val="2"/>
      </rPr>
      <t>Upper Element # (editable)</t>
    </r>
  </si>
  <si>
    <r>
      <t>j.</t>
    </r>
    <r>
      <rPr>
        <sz val="7"/>
        <color theme="1"/>
        <rFont val="Times New Roman"/>
        <family val="1"/>
      </rPr>
      <t xml:space="preserve">       </t>
    </r>
    <r>
      <rPr>
        <sz val="10"/>
        <color theme="1"/>
        <rFont val="Arial"/>
        <family val="2"/>
      </rPr>
      <t>Running Tool (editable)</t>
    </r>
  </si>
  <si>
    <r>
      <t>k.</t>
    </r>
    <r>
      <rPr>
        <sz val="7"/>
        <color theme="1"/>
        <rFont val="Times New Roman"/>
        <family val="1"/>
      </rPr>
      <t xml:space="preserve">     </t>
    </r>
    <r>
      <rPr>
        <sz val="10"/>
        <color theme="1"/>
        <rFont val="Arial"/>
        <family val="2"/>
      </rPr>
      <t>Lower rubber type (combo box)</t>
    </r>
  </si>
  <si>
    <r>
      <t xml:space="preserve">                                                                                                    </t>
    </r>
    <r>
      <rPr>
        <sz val="10"/>
        <color theme="1"/>
        <rFont val="Arial"/>
        <family val="2"/>
      </rPr>
      <t>i.</t>
    </r>
    <r>
      <rPr>
        <sz val="7"/>
        <color theme="1"/>
        <rFont val="Times New Roman"/>
        <family val="1"/>
      </rPr>
      <t xml:space="preserve">     </t>
    </r>
    <r>
      <rPr>
        <sz val="10"/>
        <color theme="1"/>
        <rFont val="Arial"/>
        <family val="2"/>
      </rPr>
      <t>Polyurethane</t>
    </r>
  </si>
  <si>
    <r>
      <t xml:space="preserve">                                                                                                   </t>
    </r>
    <r>
      <rPr>
        <sz val="10"/>
        <color theme="1"/>
        <rFont val="Arial"/>
        <family val="2"/>
      </rPr>
      <t>ii.</t>
    </r>
    <r>
      <rPr>
        <sz val="7"/>
        <color theme="1"/>
        <rFont val="Times New Roman"/>
        <family val="1"/>
      </rPr>
      <t xml:space="preserve">     </t>
    </r>
    <r>
      <rPr>
        <sz val="10"/>
        <color theme="1"/>
        <rFont val="Arial"/>
        <family val="2"/>
      </rPr>
      <t>Natural</t>
    </r>
  </si>
  <si>
    <r>
      <t xml:space="preserve">                                                                                                  </t>
    </r>
    <r>
      <rPr>
        <sz val="10"/>
        <color theme="1"/>
        <rFont val="Arial"/>
        <family val="2"/>
      </rPr>
      <t>iii.</t>
    </r>
    <r>
      <rPr>
        <sz val="7"/>
        <color theme="1"/>
        <rFont val="Times New Roman"/>
        <family val="1"/>
      </rPr>
      <t xml:space="preserve">     </t>
    </r>
    <r>
      <rPr>
        <sz val="10"/>
        <color theme="1"/>
        <rFont val="Arial"/>
        <family val="2"/>
      </rPr>
      <t>HNBR</t>
    </r>
  </si>
  <si>
    <r>
      <t>l.</t>
    </r>
    <r>
      <rPr>
        <sz val="7"/>
        <color theme="1"/>
        <rFont val="Times New Roman"/>
        <family val="1"/>
      </rPr>
      <t xml:space="preserve">       </t>
    </r>
    <r>
      <rPr>
        <sz val="10"/>
        <color theme="1"/>
        <rFont val="Arial"/>
        <family val="2"/>
      </rPr>
      <t>Upper rubber type (combo box)</t>
    </r>
  </si>
  <si>
    <r>
      <t>m.</t>
    </r>
    <r>
      <rPr>
        <sz val="7"/>
        <color theme="1"/>
        <rFont val="Times New Roman"/>
        <family val="1"/>
      </rPr>
      <t xml:space="preserve">    </t>
    </r>
    <r>
      <rPr>
        <sz val="10"/>
        <color theme="1"/>
        <rFont val="Arial"/>
        <family val="2"/>
      </rPr>
      <t>Pressure Rating (psi)</t>
    </r>
  </si>
  <si>
    <r>
      <t>n.</t>
    </r>
    <r>
      <rPr>
        <sz val="7"/>
        <color theme="1"/>
        <rFont val="Times New Roman"/>
        <family val="1"/>
      </rPr>
      <t xml:space="preserve">     </t>
    </r>
    <r>
      <rPr>
        <sz val="10"/>
        <color theme="1"/>
        <rFont val="Arial"/>
        <family val="2"/>
      </rPr>
      <t>Elevation (ft)</t>
    </r>
  </si>
  <si>
    <r>
      <t>6.</t>
    </r>
    <r>
      <rPr>
        <sz val="7"/>
        <color theme="1"/>
        <rFont val="Times New Roman"/>
        <family val="1"/>
      </rPr>
      <t xml:space="preserve">     </t>
    </r>
    <r>
      <rPr>
        <sz val="10"/>
        <color theme="1"/>
        <rFont val="Arial"/>
        <family val="2"/>
      </rPr>
      <t>Rig Pump</t>
    </r>
  </si>
  <si>
    <r>
      <t>b.</t>
    </r>
    <r>
      <rPr>
        <sz val="7"/>
        <color theme="1"/>
        <rFont val="Times New Roman"/>
        <family val="1"/>
      </rPr>
      <t xml:space="preserve">     </t>
    </r>
    <r>
      <rPr>
        <sz val="10"/>
        <color theme="1"/>
        <rFont val="Arial"/>
        <family val="2"/>
      </rPr>
      <t>Pump State (combo box)</t>
    </r>
  </si>
  <si>
    <r>
      <t xml:space="preserve">                                                                                                    </t>
    </r>
    <r>
      <rPr>
        <sz val="10"/>
        <color theme="1"/>
        <rFont val="Arial"/>
        <family val="2"/>
      </rPr>
      <t>i.</t>
    </r>
    <r>
      <rPr>
        <sz val="7"/>
        <color theme="1"/>
        <rFont val="Times New Roman"/>
        <family val="1"/>
      </rPr>
      <t xml:space="preserve">     </t>
    </r>
    <r>
      <rPr>
        <sz val="10"/>
        <color theme="1"/>
        <rFont val="Arial"/>
        <family val="2"/>
      </rPr>
      <t>Disable</t>
    </r>
  </si>
  <si>
    <r>
      <t xml:space="preserve">                                                                                                   </t>
    </r>
    <r>
      <rPr>
        <sz val="10"/>
        <color theme="1"/>
        <rFont val="Arial"/>
        <family val="2"/>
      </rPr>
      <t>ii.</t>
    </r>
    <r>
      <rPr>
        <sz val="7"/>
        <color theme="1"/>
        <rFont val="Times New Roman"/>
        <family val="1"/>
      </rPr>
      <t xml:space="preserve">     </t>
    </r>
    <r>
      <rPr>
        <sz val="10"/>
        <color theme="1"/>
        <rFont val="Arial"/>
        <family val="2"/>
      </rPr>
      <t>Aux</t>
    </r>
  </si>
  <si>
    <r>
      <t>1.</t>
    </r>
    <r>
      <rPr>
        <sz val="7"/>
        <color theme="1"/>
        <rFont val="Times New Roman"/>
        <family val="1"/>
      </rPr>
      <t xml:space="preserve">     </t>
    </r>
    <r>
      <rPr>
        <sz val="10"/>
        <color theme="1"/>
        <rFont val="Arial"/>
        <family val="2"/>
      </rPr>
      <t>Only available when Surface BOP is used</t>
    </r>
  </si>
  <si>
    <r>
      <t xml:space="preserve">                                                                                                  </t>
    </r>
    <r>
      <rPr>
        <sz val="10"/>
        <color theme="1"/>
        <rFont val="Arial"/>
        <family val="2"/>
      </rPr>
      <t>iii.</t>
    </r>
    <r>
      <rPr>
        <sz val="7"/>
        <color theme="1"/>
        <rFont val="Times New Roman"/>
        <family val="1"/>
      </rPr>
      <t xml:space="preserve">     </t>
    </r>
    <r>
      <rPr>
        <sz val="10"/>
        <color theme="1"/>
        <rFont val="Arial"/>
        <family val="2"/>
      </rPr>
      <t>Boost</t>
    </r>
  </si>
  <si>
    <r>
      <t xml:space="preserve">                                                                                                 </t>
    </r>
    <r>
      <rPr>
        <sz val="10"/>
        <color theme="1"/>
        <rFont val="Arial"/>
        <family val="2"/>
      </rPr>
      <t>iv.</t>
    </r>
    <r>
      <rPr>
        <sz val="7"/>
        <color theme="1"/>
        <rFont val="Times New Roman"/>
        <family val="1"/>
      </rPr>
      <t xml:space="preserve">     </t>
    </r>
    <r>
      <rPr>
        <sz val="10"/>
        <color theme="1"/>
        <rFont val="Arial"/>
        <family val="2"/>
      </rPr>
      <t>Main</t>
    </r>
  </si>
  <si>
    <r>
      <t>c.</t>
    </r>
    <r>
      <rPr>
        <sz val="7"/>
        <color theme="1"/>
        <rFont val="Times New Roman"/>
        <family val="1"/>
      </rPr>
      <t xml:space="preserve">     </t>
    </r>
    <r>
      <rPr>
        <sz val="10"/>
        <color theme="1"/>
        <rFont val="Arial"/>
        <family val="2"/>
      </rPr>
      <t>Efficiency (%)</t>
    </r>
  </si>
  <si>
    <r>
      <t xml:space="preserve">                                                                                                    </t>
    </r>
    <r>
      <rPr>
        <sz val="10"/>
        <color theme="1"/>
        <rFont val="Arial"/>
        <family val="2"/>
      </rPr>
      <t>i.</t>
    </r>
    <r>
      <rPr>
        <sz val="7"/>
        <color theme="1"/>
        <rFont val="Times New Roman"/>
        <family val="1"/>
      </rPr>
      <t xml:space="preserve">     </t>
    </r>
    <r>
      <rPr>
        <sz val="10"/>
        <color theme="1"/>
        <rFont val="Arial"/>
        <family val="2"/>
      </rPr>
      <t>0 to 100</t>
    </r>
  </si>
  <si>
    <r>
      <t>d.</t>
    </r>
    <r>
      <rPr>
        <sz val="7"/>
        <color theme="1"/>
        <rFont val="Times New Roman"/>
        <family val="1"/>
      </rPr>
      <t xml:space="preserve">     </t>
    </r>
    <r>
      <rPr>
        <sz val="10"/>
        <color theme="1"/>
        <rFont val="Arial"/>
        <family val="2"/>
      </rPr>
      <t>Liner Size (in)</t>
    </r>
  </si>
  <si>
    <r>
      <t>e.</t>
    </r>
    <r>
      <rPr>
        <sz val="7"/>
        <color theme="1"/>
        <rFont val="Times New Roman"/>
        <family val="1"/>
      </rPr>
      <t xml:space="preserve">     </t>
    </r>
    <r>
      <rPr>
        <sz val="10"/>
        <color theme="1"/>
        <rFont val="Arial"/>
        <family val="2"/>
      </rPr>
      <t>Stroke Length (in)</t>
    </r>
  </si>
  <si>
    <r>
      <t>f.</t>
    </r>
    <r>
      <rPr>
        <sz val="7"/>
        <color theme="1"/>
        <rFont val="Times New Roman"/>
        <family val="1"/>
      </rPr>
      <t xml:space="preserve">      </t>
    </r>
    <r>
      <rPr>
        <sz val="10"/>
        <color theme="1"/>
        <rFont val="Arial"/>
        <family val="2"/>
      </rPr>
      <t>Pump Source (combo box)</t>
    </r>
  </si>
  <si>
    <r>
      <t xml:space="preserve">                                                                                                    </t>
    </r>
    <r>
      <rPr>
        <sz val="10"/>
        <color theme="1"/>
        <rFont val="Arial"/>
        <family val="2"/>
      </rPr>
      <t>i.</t>
    </r>
    <r>
      <rPr>
        <sz val="7"/>
        <color theme="1"/>
        <rFont val="Times New Roman"/>
        <family val="1"/>
      </rPr>
      <t xml:space="preserve">     </t>
    </r>
    <r>
      <rPr>
        <sz val="10"/>
        <color theme="1"/>
        <rFont val="Arial"/>
        <family val="2"/>
      </rPr>
      <t>Stroke Counter</t>
    </r>
  </si>
  <si>
    <r>
      <t xml:space="preserve">                                                                                                   </t>
    </r>
    <r>
      <rPr>
        <sz val="10"/>
        <color theme="1"/>
        <rFont val="Arial"/>
        <family val="2"/>
      </rPr>
      <t>ii.</t>
    </r>
    <r>
      <rPr>
        <sz val="7"/>
        <color theme="1"/>
        <rFont val="Times New Roman"/>
        <family val="1"/>
      </rPr>
      <t xml:space="preserve">     </t>
    </r>
    <r>
      <rPr>
        <sz val="10"/>
        <color theme="1"/>
        <rFont val="Arial"/>
        <family val="2"/>
      </rPr>
      <t>Half Stroke Counter</t>
    </r>
  </si>
  <si>
    <r>
      <t xml:space="preserve">                                                                                                  </t>
    </r>
    <r>
      <rPr>
        <sz val="10"/>
        <color theme="1"/>
        <rFont val="Arial"/>
        <family val="2"/>
      </rPr>
      <t>iii.</t>
    </r>
    <r>
      <rPr>
        <sz val="7"/>
        <color theme="1"/>
        <rFont val="Times New Roman"/>
        <family val="1"/>
      </rPr>
      <t xml:space="preserve">     </t>
    </r>
    <r>
      <rPr>
        <sz val="10"/>
        <color theme="1"/>
        <rFont val="Arial"/>
        <family val="2"/>
      </rPr>
      <t>Not Half Stroke Counter</t>
    </r>
  </si>
  <si>
    <r>
      <t xml:space="preserve">                                                                                                 </t>
    </r>
    <r>
      <rPr>
        <sz val="10"/>
        <color theme="1"/>
        <rFont val="Arial"/>
        <family val="2"/>
      </rPr>
      <t>iv.</t>
    </r>
    <r>
      <rPr>
        <sz val="7"/>
        <color theme="1"/>
        <rFont val="Times New Roman"/>
        <family val="1"/>
      </rPr>
      <t xml:space="preserve">     </t>
    </r>
    <r>
      <rPr>
        <sz val="10"/>
        <color theme="1"/>
        <rFont val="Arial"/>
        <family val="2"/>
      </rPr>
      <t>WITS 0123</t>
    </r>
  </si>
  <si>
    <r>
      <t xml:space="preserve">                                                                                                  </t>
    </r>
    <r>
      <rPr>
        <sz val="10"/>
        <color theme="1"/>
        <rFont val="Arial"/>
        <family val="2"/>
      </rPr>
      <t>v.</t>
    </r>
    <r>
      <rPr>
        <sz val="7"/>
        <color theme="1"/>
        <rFont val="Times New Roman"/>
        <family val="1"/>
      </rPr>
      <t xml:space="preserve">     </t>
    </r>
    <r>
      <rPr>
        <sz val="10"/>
        <color theme="1"/>
        <rFont val="Arial"/>
        <family val="2"/>
      </rPr>
      <t>WITS 0124</t>
    </r>
  </si>
  <si>
    <r>
      <t xml:space="preserve">                                                                                                 </t>
    </r>
    <r>
      <rPr>
        <sz val="10"/>
        <color theme="1"/>
        <rFont val="Arial"/>
        <family val="2"/>
      </rPr>
      <t>vi.</t>
    </r>
    <r>
      <rPr>
        <sz val="7"/>
        <color theme="1"/>
        <rFont val="Times New Roman"/>
        <family val="1"/>
      </rPr>
      <t xml:space="preserve">     </t>
    </r>
    <r>
      <rPr>
        <sz val="10"/>
        <color theme="1"/>
        <rFont val="Arial"/>
        <family val="2"/>
      </rPr>
      <t>WITS 0125</t>
    </r>
  </si>
  <si>
    <r>
      <t>g.</t>
    </r>
    <r>
      <rPr>
        <sz val="7"/>
        <color theme="1"/>
        <rFont val="Times New Roman"/>
        <family val="1"/>
      </rPr>
      <t xml:space="preserve">     </t>
    </r>
    <r>
      <rPr>
        <sz val="10"/>
        <color theme="1"/>
        <rFont val="Arial"/>
        <family val="2"/>
      </rPr>
      <t>Max Pump Pressure (psi)</t>
    </r>
  </si>
  <si>
    <r>
      <t>h.</t>
    </r>
    <r>
      <rPr>
        <sz val="7"/>
        <color theme="1"/>
        <rFont val="Times New Roman"/>
        <family val="1"/>
      </rPr>
      <t xml:space="preserve">     </t>
    </r>
    <r>
      <rPr>
        <sz val="10"/>
        <color theme="1"/>
        <rFont val="Arial"/>
        <family val="2"/>
      </rPr>
      <t>Max Pump HPP (hp)</t>
    </r>
  </si>
  <si>
    <r>
      <t>i.</t>
    </r>
    <r>
      <rPr>
        <sz val="7"/>
        <color theme="1"/>
        <rFont val="Times New Roman"/>
        <family val="1"/>
      </rPr>
      <t xml:space="preserve">       </t>
    </r>
    <r>
      <rPr>
        <sz val="10"/>
        <color theme="1"/>
        <rFont val="Arial"/>
        <family val="2"/>
      </rPr>
      <t>Max Flow Rate (gpm)</t>
    </r>
  </si>
  <si>
    <r>
      <t>7.</t>
    </r>
    <r>
      <rPr>
        <sz val="7"/>
        <color theme="1"/>
        <rFont val="Times New Roman"/>
        <family val="1"/>
      </rPr>
      <t xml:space="preserve">     </t>
    </r>
    <r>
      <rPr>
        <sz val="10"/>
        <color theme="1"/>
        <rFont val="Arial"/>
        <family val="2"/>
      </rPr>
      <t>Active or Reserve Mud Tank, Trip Tank</t>
    </r>
  </si>
  <si>
    <r>
      <t>b.</t>
    </r>
    <r>
      <rPr>
        <sz val="7"/>
        <color theme="1"/>
        <rFont val="Times New Roman"/>
        <family val="1"/>
      </rPr>
      <t xml:space="preserve">     </t>
    </r>
    <r>
      <rPr>
        <sz val="10"/>
        <color theme="1"/>
        <rFont val="Arial"/>
        <family val="2"/>
      </rPr>
      <t>Volume (USGal)</t>
    </r>
  </si>
  <si>
    <r>
      <t xml:space="preserve">                                                                                                    </t>
    </r>
    <r>
      <rPr>
        <sz val="10"/>
        <color theme="1"/>
        <rFont val="Arial"/>
        <family val="2"/>
      </rPr>
      <t>i.</t>
    </r>
    <r>
      <rPr>
        <sz val="7"/>
        <color theme="1"/>
        <rFont val="Times New Roman"/>
        <family val="1"/>
      </rPr>
      <t xml:space="preserve">     </t>
    </r>
    <r>
      <rPr>
        <sz val="10"/>
        <color theme="1"/>
        <rFont val="Arial"/>
        <family val="2"/>
      </rPr>
      <t>Number Value)</t>
    </r>
  </si>
  <si>
    <r>
      <t>8.</t>
    </r>
    <r>
      <rPr>
        <sz val="7"/>
        <color theme="1"/>
        <rFont val="Times New Roman"/>
        <family val="1"/>
      </rPr>
      <t xml:space="preserve">     </t>
    </r>
    <r>
      <rPr>
        <sz val="10"/>
        <color theme="1"/>
        <rFont val="Arial"/>
        <family val="2"/>
      </rPr>
      <t>Shaker</t>
    </r>
  </si>
  <si>
    <r>
      <t>9.</t>
    </r>
    <r>
      <rPr>
        <sz val="7"/>
        <color theme="1"/>
        <rFont val="Times New Roman"/>
        <family val="1"/>
      </rPr>
      <t xml:space="preserve">     </t>
    </r>
    <r>
      <rPr>
        <sz val="10"/>
        <color theme="1"/>
        <rFont val="Arial"/>
        <family val="2"/>
      </rPr>
      <t>MGS</t>
    </r>
  </si>
  <si>
    <r>
      <t>a.</t>
    </r>
    <r>
      <rPr>
        <sz val="7"/>
        <color theme="1"/>
        <rFont val="Times New Roman"/>
        <family val="1"/>
      </rPr>
      <t xml:space="preserve">     </t>
    </r>
    <r>
      <rPr>
        <sz val="10"/>
        <color theme="1"/>
        <rFont val="Arial"/>
        <family val="2"/>
      </rPr>
      <t>Name (Editable)</t>
    </r>
  </si>
  <si>
    <r>
      <t>b.</t>
    </r>
    <r>
      <rPr>
        <sz val="7"/>
        <color theme="1"/>
        <rFont val="Times New Roman"/>
        <family val="1"/>
      </rPr>
      <t xml:space="preserve">     </t>
    </r>
    <r>
      <rPr>
        <sz val="10"/>
        <color theme="1"/>
        <rFont val="Arial"/>
        <family val="2"/>
      </rPr>
      <t>Serial # (editable)</t>
    </r>
  </si>
  <si>
    <r>
      <t>c.</t>
    </r>
    <r>
      <rPr>
        <sz val="7"/>
        <color theme="1"/>
        <rFont val="Times New Roman"/>
        <family val="1"/>
      </rPr>
      <t xml:space="preserve">     </t>
    </r>
    <r>
      <rPr>
        <sz val="10"/>
        <color theme="1"/>
        <rFont val="Arial"/>
        <family val="2"/>
      </rPr>
      <t>Working Pressure (psi)</t>
    </r>
  </si>
  <si>
    <r>
      <t>d.</t>
    </r>
    <r>
      <rPr>
        <sz val="7"/>
        <color theme="1"/>
        <rFont val="Times New Roman"/>
        <family val="1"/>
      </rPr>
      <t xml:space="preserve">     </t>
    </r>
    <r>
      <rPr>
        <sz val="10"/>
        <color theme="1"/>
        <rFont val="Arial"/>
        <family val="2"/>
      </rPr>
      <t>Gas Capacity (gpm)</t>
    </r>
  </si>
  <si>
    <r>
      <t>e.</t>
    </r>
    <r>
      <rPr>
        <sz val="7"/>
        <color theme="1"/>
        <rFont val="Times New Roman"/>
        <family val="1"/>
      </rPr>
      <t xml:space="preserve">     </t>
    </r>
    <r>
      <rPr>
        <sz val="10"/>
        <color theme="1"/>
        <rFont val="Arial"/>
        <family val="2"/>
      </rPr>
      <t>Liquid Capacity (gpm)</t>
    </r>
  </si>
  <si>
    <r>
      <t>10.</t>
    </r>
    <r>
      <rPr>
        <sz val="7"/>
        <color theme="1"/>
        <rFont val="Times New Roman"/>
        <family val="1"/>
      </rPr>
      <t xml:space="preserve">   </t>
    </r>
    <r>
      <rPr>
        <sz val="10"/>
        <color theme="1"/>
        <rFont val="Arial"/>
        <family val="2"/>
      </rPr>
      <t>GCT</t>
    </r>
  </si>
  <si>
    <r>
      <t>11.</t>
    </r>
    <r>
      <rPr>
        <sz val="7"/>
        <color theme="1"/>
        <rFont val="Times New Roman"/>
        <family val="1"/>
      </rPr>
      <t xml:space="preserve">   </t>
    </r>
    <r>
      <rPr>
        <sz val="10"/>
        <color theme="1"/>
        <rFont val="Arial"/>
        <family val="2"/>
      </rPr>
      <t>MFCS and Choke Manifold</t>
    </r>
  </si>
  <si>
    <r>
      <t>c.</t>
    </r>
    <r>
      <rPr>
        <sz val="7"/>
        <color theme="1"/>
        <rFont val="Times New Roman"/>
        <family val="1"/>
      </rPr>
      <t xml:space="preserve">     </t>
    </r>
    <r>
      <rPr>
        <sz val="10"/>
        <color theme="1"/>
        <rFont val="Arial"/>
        <family val="2"/>
      </rPr>
      <t>Pressure Rating (psi)</t>
    </r>
  </si>
  <si>
    <r>
      <t>d.</t>
    </r>
    <r>
      <rPr>
        <sz val="7"/>
        <color theme="1"/>
        <rFont val="Times New Roman"/>
        <family val="1"/>
      </rPr>
      <t xml:space="preserve">     </t>
    </r>
    <r>
      <rPr>
        <sz val="10"/>
        <color theme="1"/>
        <rFont val="Arial"/>
        <family val="2"/>
      </rPr>
      <t>Elevation (ft)</t>
    </r>
  </si>
  <si>
    <r>
      <t>e.</t>
    </r>
    <r>
      <rPr>
        <sz val="7"/>
        <color theme="1"/>
        <rFont val="Times New Roman"/>
        <family val="1"/>
      </rPr>
      <t xml:space="preserve">     </t>
    </r>
    <r>
      <rPr>
        <sz val="10"/>
        <color theme="1"/>
        <rFont val="Arial"/>
        <family val="2"/>
      </rPr>
      <t>Trim Size (in)</t>
    </r>
  </si>
  <si>
    <r>
      <t>12.</t>
    </r>
    <r>
      <rPr>
        <sz val="7"/>
        <color theme="1"/>
        <rFont val="Times New Roman"/>
        <family val="1"/>
      </rPr>
      <t xml:space="preserve">   </t>
    </r>
    <r>
      <rPr>
        <sz val="10"/>
        <color theme="1"/>
        <rFont val="Arial"/>
        <family val="2"/>
      </rPr>
      <t>PRV</t>
    </r>
  </si>
  <si>
    <r>
      <t>d.</t>
    </r>
    <r>
      <rPr>
        <sz val="7"/>
        <color theme="1"/>
        <rFont val="Times New Roman"/>
        <family val="1"/>
      </rPr>
      <t xml:space="preserve">     </t>
    </r>
    <r>
      <rPr>
        <sz val="10"/>
        <color theme="1"/>
        <rFont val="Arial"/>
        <family val="2"/>
      </rPr>
      <t>Serial # (editable)</t>
    </r>
  </si>
  <si>
    <r>
      <t>e.</t>
    </r>
    <r>
      <rPr>
        <sz val="7"/>
        <color theme="1"/>
        <rFont val="Times New Roman"/>
        <family val="1"/>
      </rPr>
      <t xml:space="preserve">     </t>
    </r>
    <r>
      <rPr>
        <sz val="10"/>
        <color theme="1"/>
        <rFont val="Arial"/>
        <family val="2"/>
      </rPr>
      <t>User must have ability to add a sensor, flow meter or valve to the piping setup</t>
    </r>
  </si>
  <si>
    <r>
      <t xml:space="preserve">                                               </t>
    </r>
    <r>
      <rPr>
        <sz val="10"/>
        <color theme="1"/>
        <rFont val="Arial"/>
        <family val="2"/>
      </rPr>
      <t>i.</t>
    </r>
    <r>
      <rPr>
        <sz val="7"/>
        <color theme="1"/>
        <rFont val="Times New Roman"/>
        <family val="1"/>
      </rPr>
      <t xml:space="preserve">     </t>
    </r>
    <r>
      <rPr>
        <sz val="10"/>
        <color theme="1"/>
        <rFont val="Arial"/>
        <family val="2"/>
      </rPr>
      <t>User must be able to place the part where they want it</t>
    </r>
  </si>
  <si>
    <r>
      <t>f.</t>
    </r>
    <r>
      <rPr>
        <sz val="7"/>
        <color theme="1"/>
        <rFont val="Times New Roman"/>
        <family val="1"/>
      </rPr>
      <t xml:space="preserve">      </t>
    </r>
    <r>
      <rPr>
        <sz val="10"/>
        <color theme="1"/>
        <rFont val="Arial"/>
        <family val="2"/>
      </rPr>
      <t>User must have ability to remove a report</t>
    </r>
  </si>
  <si>
    <r>
      <t>g.</t>
    </r>
    <r>
      <rPr>
        <sz val="7"/>
        <color theme="1"/>
        <rFont val="Times New Roman"/>
        <family val="1"/>
      </rPr>
      <t xml:space="preserve">     </t>
    </r>
    <r>
      <rPr>
        <sz val="10"/>
        <color theme="1"/>
        <rFont val="Arial"/>
        <family val="2"/>
      </rPr>
      <t>User must have ability to connect equipment with piping</t>
    </r>
  </si>
  <si>
    <r>
      <t>h.</t>
    </r>
    <r>
      <rPr>
        <sz val="7"/>
        <color theme="1"/>
        <rFont val="Times New Roman"/>
        <family val="1"/>
      </rPr>
      <t xml:space="preserve">     </t>
    </r>
    <r>
      <rPr>
        <sz val="10"/>
        <color theme="1"/>
        <rFont val="Arial"/>
        <family val="2"/>
      </rPr>
      <t>User must have ability to move equipment</t>
    </r>
  </si>
  <si>
    <r>
      <t>i.</t>
    </r>
    <r>
      <rPr>
        <sz val="7"/>
        <color theme="1"/>
        <rFont val="Times New Roman"/>
        <family val="1"/>
      </rPr>
      <t xml:space="preserve">       </t>
    </r>
    <r>
      <rPr>
        <sz val="10"/>
        <color theme="1"/>
        <rFont val="Arial"/>
        <family val="2"/>
      </rPr>
      <t>User must be able to Save or undo changes made in Piping and Instrumentation</t>
    </r>
  </si>
  <si>
    <t>Equipment Configuration</t>
  </si>
  <si>
    <t>Rig Type</t>
  </si>
  <si>
    <t>Type of the rig/installation</t>
  </si>
  <si>
    <t>Land</t>
  </si>
  <si>
    <t>Rig Size</t>
  </si>
  <si>
    <t>Type of the rig size</t>
  </si>
  <si>
    <t>Small rig, less than 8000ft(SP-40ftx3.0in; Hose – 45ftx2.0in; Swivel – 4ftx2.0in; Kelly – 40ftx2.25in)</t>
  </si>
  <si>
    <t>Blow Out Preventer</t>
  </si>
  <si>
    <t>Surface or Subsea BOP</t>
  </si>
  <si>
    <t>Surface BOP</t>
  </si>
  <si>
    <t>MFCS Manifold</t>
  </si>
  <si>
    <t>Detection, Single or Split Manifold</t>
  </si>
  <si>
    <t>SingleSkid</t>
  </si>
  <si>
    <t>SBP Source</t>
  </si>
  <si>
    <t>Source of SBP</t>
  </si>
  <si>
    <t>Primary(Digital)</t>
  </si>
  <si>
    <t>SBP Sensor</t>
  </si>
  <si>
    <t>Type of SBP sensor</t>
  </si>
  <si>
    <t>AKS</t>
  </si>
  <si>
    <t>SPP Source</t>
  </si>
  <si>
    <t>Source of SPP</t>
  </si>
  <si>
    <t>SPP Sensor</t>
  </si>
  <si>
    <t>Type of SPP sensor</t>
  </si>
  <si>
    <t>Flowmeter</t>
  </si>
  <si>
    <t>4\" or 6\</t>
  </si>
  <si>
    <t>CMF400(4”)</t>
  </si>
  <si>
    <t>Chokes</t>
  </si>
  <si>
    <t>Type of the chokes used (Electric or Hydraulic)"</t>
  </si>
  <si>
    <t>Hydraulic Driven</t>
  </si>
  <si>
    <t>Choke Model</t>
  </si>
  <si>
    <t>Model of the choke being used</t>
  </si>
  <si>
    <t>ExproSLB2</t>
  </si>
  <si>
    <t>Auxiliary Pump</t>
  </si>
  <si>
    <t>Source of the pump (WFT or Rig)</t>
  </si>
  <si>
    <t>Weatherford</t>
  </si>
  <si>
    <t>Mud Gas Separator</t>
  </si>
  <si>
    <t>Source of Mud Gas Separator used (WFT/Rig)</t>
  </si>
  <si>
    <t>Rotating Control Device Type</t>
  </si>
  <si>
    <t>Type of Rotating Control Device (RCD) used (Select one of the models)</t>
  </si>
  <si>
    <t>7000/7100</t>
  </si>
  <si>
    <t>Riser Degasser</t>
  </si>
  <si>
    <t>Source of Riser Degasser used</t>
  </si>
  <si>
    <t>Drill string Isolation Tool</t>
  </si>
  <si>
    <t>Is Drill string Isolation Tool being used?</t>
  </si>
  <si>
    <t>Flow Spool</t>
  </si>
  <si>
    <t>Is Flow Spool being used?</t>
  </si>
  <si>
    <t>Continuous Flow System</t>
  </si>
  <si>
    <t>Is CFS being used?</t>
  </si>
  <si>
    <t>GC Tracer</t>
  </si>
  <si>
    <t>Is GCT being used?</t>
  </si>
  <si>
    <t>Diverter Manifold</t>
  </si>
  <si>
    <t>Is Diverter Manifold being used?</t>
  </si>
  <si>
    <t>Pressure Relieve Valve</t>
  </si>
  <si>
    <t>Is there any upstream PRV?</t>
  </si>
  <si>
    <t>Junk Catcher</t>
  </si>
  <si>
    <t>Is there any Junk Catcher?</t>
  </si>
  <si>
    <t>Line Up Though Rig Choke</t>
  </si>
  <si>
    <t>Is MFCS connected to Rig Choke Manifold?</t>
  </si>
  <si>
    <t>Heave Compensator</t>
  </si>
  <si>
    <t>Is there any Heave Compensator?</t>
  </si>
  <si>
    <t>DDV</t>
  </si>
  <si>
    <t>Is Downhole Deployment Valve being used?</t>
  </si>
  <si>
    <t>Buffer Manifold</t>
  </si>
  <si>
    <t>Is Buffer Manifold being used?</t>
  </si>
  <si>
    <t>Validation in Equipment Configuration Pre Save:</t>
  </si>
  <si>
    <r>
      <t>1.</t>
    </r>
    <r>
      <rPr>
        <sz val="7"/>
        <color rgb="FFFF0000"/>
        <rFont val="Times New Roman"/>
        <family val="1"/>
      </rPr>
      <t xml:space="preserve">     </t>
    </r>
    <r>
      <rPr>
        <sz val="10"/>
        <color rgb="FFFF0000"/>
        <rFont val="Arial"/>
        <family val="2"/>
      </rPr>
      <t>If Rig Type is Land and Blow-Out Preventer is Subsea then “Cannot have riser for land rig”</t>
    </r>
  </si>
  <si>
    <r>
      <t>2.</t>
    </r>
    <r>
      <rPr>
        <sz val="7"/>
        <color rgb="FFFF0000"/>
        <rFont val="Times New Roman"/>
        <family val="1"/>
      </rPr>
      <t xml:space="preserve">     </t>
    </r>
    <r>
      <rPr>
        <sz val="10"/>
        <color rgb="FFFF0000"/>
        <rFont val="Arial"/>
        <family val="2"/>
      </rPr>
      <t>If Rig Type is Land and Riser Degasser is Other or Weatherford then “Cannot have riser degasser for land rig”</t>
    </r>
  </si>
  <si>
    <r>
      <t>3.</t>
    </r>
    <r>
      <rPr>
        <sz val="7"/>
        <color rgb="FFFF0000"/>
        <rFont val="Times New Roman"/>
        <family val="1"/>
      </rPr>
      <t xml:space="preserve">     </t>
    </r>
    <r>
      <rPr>
        <sz val="10"/>
        <color rgb="FFFF0000"/>
        <rFont val="Arial"/>
        <family val="2"/>
      </rPr>
      <t>If Riser Degasser is None and Drill string Isolation Tool and Flow Spool is checked, then “Riser degasser is required to have Drill string Isolation Tool &amp; Flow Spool”</t>
    </r>
  </si>
  <si>
    <r>
      <t>4.</t>
    </r>
    <r>
      <rPr>
        <sz val="7"/>
        <color rgb="FFFF0000"/>
        <rFont val="Times New Roman"/>
        <family val="1"/>
      </rPr>
      <t xml:space="preserve">     </t>
    </r>
    <r>
      <rPr>
        <sz val="10"/>
        <color rgb="FFFF0000"/>
        <rFont val="Arial"/>
        <family val="2"/>
      </rPr>
      <t>If Blow Out Preventer is Subsea and Aux Pump is other than None then “Cannot have Aux Pump when there is Subsea BOP”</t>
    </r>
  </si>
  <si>
    <t>Suggestions in Equipment Configuration:</t>
  </si>
  <si>
    <r>
      <t>1.</t>
    </r>
    <r>
      <rPr>
        <sz val="7"/>
        <color rgb="FFFF0000"/>
        <rFont val="Times New Roman"/>
        <family val="1"/>
      </rPr>
      <t xml:space="preserve">     </t>
    </r>
    <r>
      <rPr>
        <sz val="10"/>
        <color rgb="FFFF0000"/>
        <rFont val="Arial"/>
        <family val="2"/>
      </rPr>
      <t>If Rig Type is other than Land then "This configuration change requires to have water under formations"</t>
    </r>
  </si>
  <si>
    <r>
      <t>2.</t>
    </r>
    <r>
      <rPr>
        <sz val="7"/>
        <color rgb="FFFF0000"/>
        <rFont val="Times New Roman"/>
        <family val="1"/>
      </rPr>
      <t xml:space="preserve">     </t>
    </r>
    <r>
      <rPr>
        <sz val="10"/>
        <color rgb="FFFF0000"/>
        <rFont val="Arial"/>
        <family val="2"/>
      </rPr>
      <t>If Rig Type is Land then "This configuration change requires not to have water under formations".</t>
    </r>
  </si>
  <si>
    <t>Piping and Instrumentation</t>
  </si>
  <si>
    <t>Max Length</t>
  </si>
  <si>
    <t>Range</t>
  </si>
  <si>
    <t>Imperial Units</t>
  </si>
  <si>
    <t>Metric Units</t>
  </si>
  <si>
    <t>Section</t>
  </si>
  <si>
    <t>L</t>
  </si>
  <si>
    <t>0 to 5000(ft)</t>
  </si>
  <si>
    <t>ID</t>
  </si>
  <si>
    <t>0 to 20(in)</t>
  </si>
  <si>
    <t>mm</t>
  </si>
  <si>
    <t>Hard pipe</t>
  </si>
  <si>
    <t>N/A</t>
  </si>
  <si>
    <t># of Elbows</t>
  </si>
  <si>
    <t>0 to 100</t>
  </si>
  <si>
    <t>Serial #</t>
  </si>
  <si>
    <t>Serial # of the pipe</t>
  </si>
  <si>
    <t>Pumps</t>
  </si>
  <si>
    <t>Stroke Length</t>
  </si>
  <si>
    <t>Stroke Length of Pump 1 to 6</t>
  </si>
  <si>
    <t>0.0 to 24.0(in)</t>
  </si>
  <si>
    <t>Efficiency of Pump 1 to 6</t>
  </si>
  <si>
    <t>0.0 to 100.0(%)</t>
  </si>
  <si>
    <t>%</t>
  </si>
  <si>
    <t>Liner Size</t>
  </si>
  <si>
    <t>Liner size of Pump 1 to 6</t>
  </si>
  <si>
    <t>0.0 to 12.0(in)</t>
  </si>
  <si>
    <t>State</t>
  </si>
  <si>
    <t>State of Pump 1 to 6</t>
  </si>
  <si>
    <t>Source</t>
  </si>
  <si>
    <t>Source of Pump 1 to 6</t>
  </si>
  <si>
    <t>Stroke Counter</t>
  </si>
  <si>
    <t>Max Pump Pressure</t>
  </si>
  <si>
    <t>Maximum pump pressure rating</t>
  </si>
  <si>
    <t>0 to 7000</t>
  </si>
  <si>
    <t>kPa</t>
  </si>
  <si>
    <t>Max Pump HHP</t>
  </si>
  <si>
    <t>Maximum horsepower of pump</t>
  </si>
  <si>
    <t>0 to 3000</t>
  </si>
  <si>
    <t>kW</t>
  </si>
  <si>
    <t>Maximum flow rate of pump</t>
  </si>
  <si>
    <t>0 to 2000</t>
  </si>
  <si>
    <t>Gal/min</t>
  </si>
  <si>
    <t>I/min</t>
  </si>
  <si>
    <t>Default value</t>
  </si>
  <si>
    <t>Yes(not editable)</t>
  </si>
  <si>
    <t>0 to 100(in)</t>
  </si>
  <si>
    <t>Measured depth</t>
  </si>
  <si>
    <t>0 to 10000(ft)</t>
  </si>
  <si>
    <t>Burst rating</t>
  </si>
  <si>
    <t>Burst rating of the riser</t>
  </si>
  <si>
    <t>0 to 5000(psi)</t>
  </si>
  <si>
    <t>Collapse rating</t>
  </si>
  <si>
    <t>Collapse rating of the riser</t>
  </si>
  <si>
    <t xml:space="preserve">0 to 5000(psi) </t>
  </si>
  <si>
    <t>Boost Depth</t>
  </si>
  <si>
    <t>Boosting depth</t>
  </si>
  <si>
    <t>Boost Inner Diameter</t>
  </si>
  <si>
    <t>Booster line diameter</t>
  </si>
  <si>
    <t>RCD</t>
  </si>
  <si>
    <t>Make</t>
  </si>
  <si>
    <t>RCD Type</t>
  </si>
  <si>
    <t>BOWL #</t>
  </si>
  <si>
    <t>BOWL</t>
  </si>
  <si>
    <t>HPU #</t>
  </si>
  <si>
    <t>HPU</t>
  </si>
  <si>
    <t>Bearing assembly #</t>
  </si>
  <si>
    <t>Bearing assembly</t>
  </si>
  <si>
    <t>Lower element #</t>
  </si>
  <si>
    <t>Lower element serial #</t>
  </si>
  <si>
    <t>Upper element #</t>
  </si>
  <si>
    <t>Upper element Serial #</t>
  </si>
  <si>
    <t>Running tool</t>
  </si>
  <si>
    <t>Lower rubber type</t>
  </si>
  <si>
    <t>Lower element rubber type</t>
  </si>
  <si>
    <t>Upper rubber type</t>
  </si>
  <si>
    <t>Upper element rubber type</t>
  </si>
  <si>
    <t>Pressure rating</t>
  </si>
  <si>
    <t>0 to 40000(psi)</t>
  </si>
  <si>
    <t>Elevation</t>
  </si>
  <si>
    <t>RCD elevation</t>
  </si>
  <si>
    <t>-1000 to 1000(ft)</t>
  </si>
  <si>
    <t>BOP Size</t>
  </si>
  <si>
    <t>Choke Line ID</t>
  </si>
  <si>
    <t>Choke line ID</t>
  </si>
  <si>
    <t>0 to 12</t>
  </si>
  <si>
    <t>Kill Line ID</t>
  </si>
  <si>
    <t>Kill line ID</t>
  </si>
  <si>
    <t>0 to 1000</t>
  </si>
  <si>
    <t>Active Mud Tank</t>
  </si>
  <si>
    <t>Volume</t>
  </si>
  <si>
    <t>0 to 420000(Usgal)</t>
  </si>
  <si>
    <t>USgal</t>
  </si>
  <si>
    <t>I</t>
  </si>
  <si>
    <t>Reserved Mud Tank</t>
  </si>
  <si>
    <t>Reserve Mud Tank</t>
  </si>
  <si>
    <t>-1000 to 1000</t>
  </si>
  <si>
    <t>Trim Size</t>
  </si>
  <si>
    <t>1 to 12(in)</t>
  </si>
  <si>
    <t>Trip Tank</t>
  </si>
  <si>
    <t>Shaker</t>
  </si>
  <si>
    <t>MGS</t>
  </si>
  <si>
    <t>Serial Number</t>
  </si>
  <si>
    <t>Working Pressure</t>
  </si>
  <si>
    <t>Gas Capacity</t>
  </si>
  <si>
    <t>0 to 5194805.19</t>
  </si>
  <si>
    <t>Liquid Capacity</t>
  </si>
  <si>
    <t>0 to 29166.66</t>
  </si>
  <si>
    <t>Validation in Piping and Instrumentation Pre Save:</t>
  </si>
  <si>
    <r>
      <t>1.</t>
    </r>
    <r>
      <rPr>
        <sz val="7"/>
        <color rgb="FFFF0000"/>
        <rFont val="Times New Roman"/>
        <family val="1"/>
      </rPr>
      <t xml:space="preserve">     </t>
    </r>
    <r>
      <rPr>
        <sz val="10"/>
        <color rgb="FFFF0000"/>
        <rFont val="Arial"/>
        <family val="2"/>
      </rPr>
      <t>If Aux pump is None under Equipment Configuration and Pump State is Aux under Piping and Instrumentation then “"Pump state cannot be aux. Aux pump must be selected under Equipment Configuration for this option.".</t>
    </r>
  </si>
  <si>
    <r>
      <t>2.</t>
    </r>
    <r>
      <rPr>
        <sz val="7"/>
        <color rgb="FFFF0000"/>
        <rFont val="Times New Roman"/>
        <family val="1"/>
      </rPr>
      <t xml:space="preserve">     </t>
    </r>
    <r>
      <rPr>
        <sz val="10"/>
        <color rgb="FFFF0000"/>
        <rFont val="Arial"/>
        <family val="2"/>
      </rPr>
      <t xml:space="preserve">If Blow-out Preventer is Surface BOP under Equipment Configuration and Pump state is Boost then “"Pump state cannot be boost. Subsea BOP must be selected under Equipment Configuration for this option." </t>
    </r>
  </si>
  <si>
    <t>Formations are used to determine the properties of open hole sections of a well.  This is important when trying to determine if combinations of tools and fluids that are going downhole will be sufficient to clean the hole without destroying the formation</t>
  </si>
  <si>
    <r>
      <t>1.</t>
    </r>
    <r>
      <rPr>
        <sz val="7"/>
        <color theme="1"/>
        <rFont val="Times New Roman"/>
        <family val="1"/>
      </rPr>
      <t xml:space="preserve">     </t>
    </r>
    <r>
      <rPr>
        <sz val="10"/>
        <color theme="1"/>
        <rFont val="Arial"/>
        <family val="2"/>
      </rPr>
      <t>Users must have the ability to add Formation information to a project</t>
    </r>
  </si>
  <si>
    <r>
      <t>2.</t>
    </r>
    <r>
      <rPr>
        <sz val="7"/>
        <color theme="1"/>
        <rFont val="Times New Roman"/>
        <family val="1"/>
      </rPr>
      <t xml:space="preserve">     </t>
    </r>
    <r>
      <rPr>
        <sz val="10"/>
        <color theme="1"/>
        <rFont val="Arial"/>
        <family val="2"/>
      </rPr>
      <t>Formation Information must be available from the “Setup” menu.</t>
    </r>
  </si>
  <si>
    <r>
      <t>a.</t>
    </r>
    <r>
      <rPr>
        <sz val="7"/>
        <color theme="1"/>
        <rFont val="Times New Roman"/>
        <family val="1"/>
      </rPr>
      <t xml:space="preserve">     </t>
    </r>
    <r>
      <rPr>
        <sz val="10"/>
        <color theme="1"/>
        <rFont val="Arial"/>
        <family val="2"/>
      </rPr>
      <t>A “Well Data” menu button must be available which will contain tabs to enter relevant information</t>
    </r>
  </si>
  <si>
    <r>
      <t xml:space="preserve">                                               </t>
    </r>
    <r>
      <rPr>
        <sz val="10"/>
        <color theme="1"/>
        <rFont val="Arial"/>
        <family val="2"/>
      </rPr>
      <t>i.</t>
    </r>
    <r>
      <rPr>
        <sz val="7"/>
        <color theme="1"/>
        <rFont val="Times New Roman"/>
        <family val="1"/>
      </rPr>
      <t xml:space="preserve">     </t>
    </r>
    <r>
      <rPr>
        <sz val="10"/>
        <color theme="1"/>
        <rFont val="Arial"/>
        <family val="2"/>
      </rPr>
      <t>“Well Data” must contain a tab called “Formations” that will be used to enter formation information</t>
    </r>
  </si>
  <si>
    <r>
      <t>3.</t>
    </r>
    <r>
      <rPr>
        <sz val="7"/>
        <color theme="1"/>
        <rFont val="Times New Roman"/>
        <family val="1"/>
      </rPr>
      <t xml:space="preserve">     </t>
    </r>
    <r>
      <rPr>
        <sz val="10"/>
        <color theme="1"/>
        <rFont val="Arial"/>
        <family val="2"/>
      </rPr>
      <t>When the “Formations” tab is selected the following formation details must be available to view :</t>
    </r>
  </si>
  <si>
    <r>
      <t>a.</t>
    </r>
    <r>
      <rPr>
        <sz val="7"/>
        <color theme="1"/>
        <rFont val="Times New Roman"/>
        <family val="1"/>
      </rPr>
      <t xml:space="preserve">     </t>
    </r>
    <r>
      <rPr>
        <sz val="10"/>
        <color theme="1"/>
        <rFont val="Arial"/>
        <family val="2"/>
      </rPr>
      <t>Lithology – The formation type.  This is a combo box that should contain the following lithology types :</t>
    </r>
  </si>
  <si>
    <r>
      <t xml:space="preserve">                                               </t>
    </r>
    <r>
      <rPr>
        <sz val="10"/>
        <color theme="1"/>
        <rFont val="Arial"/>
        <family val="2"/>
      </rPr>
      <t>i.</t>
    </r>
    <r>
      <rPr>
        <sz val="7"/>
        <color theme="1"/>
        <rFont val="Times New Roman"/>
        <family val="1"/>
      </rPr>
      <t xml:space="preserve">     </t>
    </r>
    <r>
      <rPr>
        <sz val="10"/>
        <color theme="1"/>
        <rFont val="Arial"/>
        <family val="2"/>
      </rPr>
      <t>Andesite</t>
    </r>
  </si>
  <si>
    <r>
      <t xml:space="preserve">                                              </t>
    </r>
    <r>
      <rPr>
        <sz val="10"/>
        <color theme="1"/>
        <rFont val="Arial"/>
        <family val="2"/>
      </rPr>
      <t>ii.</t>
    </r>
    <r>
      <rPr>
        <sz val="7"/>
        <color theme="1"/>
        <rFont val="Times New Roman"/>
        <family val="1"/>
      </rPr>
      <t xml:space="preserve">     </t>
    </r>
    <r>
      <rPr>
        <sz val="10"/>
        <color theme="1"/>
        <rFont val="Arial"/>
        <family val="2"/>
      </rPr>
      <t>Basalt</t>
    </r>
  </si>
  <si>
    <r>
      <t xml:space="preserve">                                             </t>
    </r>
    <r>
      <rPr>
        <sz val="10"/>
        <color theme="1"/>
        <rFont val="Arial"/>
        <family val="2"/>
      </rPr>
      <t>iii.</t>
    </r>
    <r>
      <rPr>
        <sz val="7"/>
        <color theme="1"/>
        <rFont val="Times New Roman"/>
        <family val="1"/>
      </rPr>
      <t xml:space="preserve">     </t>
    </r>
    <r>
      <rPr>
        <sz val="10"/>
        <color theme="1"/>
        <rFont val="Arial"/>
        <family val="2"/>
      </rPr>
      <t>Chalk</t>
    </r>
  </si>
  <si>
    <r>
      <t xml:space="preserve">                                            </t>
    </r>
    <r>
      <rPr>
        <sz val="10"/>
        <color theme="1"/>
        <rFont val="Arial"/>
        <family val="2"/>
      </rPr>
      <t>iv.</t>
    </r>
    <r>
      <rPr>
        <sz val="7"/>
        <color theme="1"/>
        <rFont val="Times New Roman"/>
        <family val="1"/>
      </rPr>
      <t xml:space="preserve">     </t>
    </r>
    <r>
      <rPr>
        <sz val="10"/>
        <color theme="1"/>
        <rFont val="Arial"/>
        <family val="2"/>
      </rPr>
      <t>Chert</t>
    </r>
  </si>
  <si>
    <r>
      <t xml:space="preserve">                                             </t>
    </r>
    <r>
      <rPr>
        <sz val="10"/>
        <color theme="1"/>
        <rFont val="Arial"/>
        <family val="2"/>
      </rPr>
      <t>v.</t>
    </r>
    <r>
      <rPr>
        <sz val="7"/>
        <color theme="1"/>
        <rFont val="Times New Roman"/>
        <family val="1"/>
      </rPr>
      <t xml:space="preserve">     </t>
    </r>
    <r>
      <rPr>
        <sz val="10"/>
        <color theme="1"/>
        <rFont val="Arial"/>
        <family val="2"/>
      </rPr>
      <t>Coal</t>
    </r>
  </si>
  <si>
    <r>
      <t xml:space="preserve">                                            </t>
    </r>
    <r>
      <rPr>
        <sz val="10"/>
        <color theme="1"/>
        <rFont val="Arial"/>
        <family val="2"/>
      </rPr>
      <t>vi.</t>
    </r>
    <r>
      <rPr>
        <sz val="7"/>
        <color theme="1"/>
        <rFont val="Times New Roman"/>
        <family val="1"/>
      </rPr>
      <t xml:space="preserve">     </t>
    </r>
    <r>
      <rPr>
        <sz val="10"/>
        <color theme="1"/>
        <rFont val="Arial"/>
        <family val="2"/>
      </rPr>
      <t>Dolerite</t>
    </r>
  </si>
  <si>
    <r>
      <t xml:space="preserve">                                           </t>
    </r>
    <r>
      <rPr>
        <sz val="10"/>
        <color theme="1"/>
        <rFont val="Arial"/>
        <family val="2"/>
      </rPr>
      <t>vii.</t>
    </r>
    <r>
      <rPr>
        <sz val="7"/>
        <color theme="1"/>
        <rFont val="Times New Roman"/>
        <family val="1"/>
      </rPr>
      <t xml:space="preserve">     </t>
    </r>
    <r>
      <rPr>
        <sz val="10"/>
        <color theme="1"/>
        <rFont val="Arial"/>
        <family val="2"/>
      </rPr>
      <t>Dolomite</t>
    </r>
  </si>
  <si>
    <r>
      <t xml:space="preserve">                                          </t>
    </r>
    <r>
      <rPr>
        <sz val="10"/>
        <color theme="1"/>
        <rFont val="Arial"/>
        <family val="2"/>
      </rPr>
      <t>viii.</t>
    </r>
    <r>
      <rPr>
        <sz val="7"/>
        <color theme="1"/>
        <rFont val="Times New Roman"/>
        <family val="1"/>
      </rPr>
      <t xml:space="preserve">     </t>
    </r>
    <r>
      <rPr>
        <sz val="10"/>
        <color theme="1"/>
        <rFont val="Arial"/>
        <family val="2"/>
      </rPr>
      <t>Gabbro</t>
    </r>
  </si>
  <si>
    <r>
      <t xml:space="preserve">                                            </t>
    </r>
    <r>
      <rPr>
        <sz val="10"/>
        <color theme="1"/>
        <rFont val="Arial"/>
        <family val="2"/>
      </rPr>
      <t>ix.</t>
    </r>
    <r>
      <rPr>
        <sz val="7"/>
        <color theme="1"/>
        <rFont val="Times New Roman"/>
        <family val="1"/>
      </rPr>
      <t xml:space="preserve">     </t>
    </r>
    <r>
      <rPr>
        <sz val="10"/>
        <color theme="1"/>
        <rFont val="Arial"/>
        <family val="2"/>
      </rPr>
      <t>Gneiss</t>
    </r>
  </si>
  <si>
    <r>
      <t xml:space="preserve">                                             </t>
    </r>
    <r>
      <rPr>
        <sz val="10"/>
        <color theme="1"/>
        <rFont val="Arial"/>
        <family val="2"/>
      </rPr>
      <t>x.</t>
    </r>
    <r>
      <rPr>
        <sz val="7"/>
        <color theme="1"/>
        <rFont val="Times New Roman"/>
        <family val="1"/>
      </rPr>
      <t xml:space="preserve">     </t>
    </r>
    <r>
      <rPr>
        <sz val="10"/>
        <color theme="1"/>
        <rFont val="Arial"/>
        <family val="2"/>
      </rPr>
      <t>Granite</t>
    </r>
  </si>
  <si>
    <r>
      <t xml:space="preserve">                                            </t>
    </r>
    <r>
      <rPr>
        <sz val="10"/>
        <color theme="1"/>
        <rFont val="Arial"/>
        <family val="2"/>
      </rPr>
      <t>xi.</t>
    </r>
    <r>
      <rPr>
        <sz val="7"/>
        <color theme="1"/>
        <rFont val="Times New Roman"/>
        <family val="1"/>
      </rPr>
      <t xml:space="preserve">     </t>
    </r>
    <r>
      <rPr>
        <sz val="10"/>
        <color theme="1"/>
        <rFont val="Arial"/>
        <family val="2"/>
      </rPr>
      <t>Gravel/Uncompacted</t>
    </r>
  </si>
  <si>
    <r>
      <t xml:space="preserve">                                           </t>
    </r>
    <r>
      <rPr>
        <sz val="10"/>
        <color theme="1"/>
        <rFont val="Arial"/>
        <family val="2"/>
      </rPr>
      <t>xii.</t>
    </r>
    <r>
      <rPr>
        <sz val="7"/>
        <color theme="1"/>
        <rFont val="Times New Roman"/>
        <family val="1"/>
      </rPr>
      <t xml:space="preserve">     </t>
    </r>
    <r>
      <rPr>
        <sz val="10"/>
        <color theme="1"/>
        <rFont val="Arial"/>
        <family val="2"/>
      </rPr>
      <t>Gypsum/Anhydrite</t>
    </r>
  </si>
  <si>
    <r>
      <t xml:space="preserve">                                          </t>
    </r>
    <r>
      <rPr>
        <sz val="10"/>
        <color theme="1"/>
        <rFont val="Arial"/>
        <family val="2"/>
      </rPr>
      <t>xiii.</t>
    </r>
    <r>
      <rPr>
        <sz val="7"/>
        <color theme="1"/>
        <rFont val="Times New Roman"/>
        <family val="1"/>
      </rPr>
      <t xml:space="preserve">     </t>
    </r>
    <r>
      <rPr>
        <sz val="10"/>
        <color theme="1"/>
        <rFont val="Arial"/>
        <family val="2"/>
      </rPr>
      <t>Igneous/Metamorphic</t>
    </r>
  </si>
  <si>
    <r>
      <t xml:space="preserve">                                         </t>
    </r>
    <r>
      <rPr>
        <sz val="10"/>
        <color theme="1"/>
        <rFont val="Arial"/>
        <family val="2"/>
      </rPr>
      <t>xiv.</t>
    </r>
    <r>
      <rPr>
        <sz val="7"/>
        <color theme="1"/>
        <rFont val="Times New Roman"/>
        <family val="1"/>
      </rPr>
      <t xml:space="preserve">     </t>
    </r>
    <r>
      <rPr>
        <sz val="10"/>
        <color theme="1"/>
        <rFont val="Arial"/>
        <family val="2"/>
      </rPr>
      <t>Limestone</t>
    </r>
  </si>
  <si>
    <r>
      <t xml:space="preserve">                                          </t>
    </r>
    <r>
      <rPr>
        <sz val="10"/>
        <color theme="1"/>
        <rFont val="Arial"/>
        <family val="2"/>
      </rPr>
      <t>xv.</t>
    </r>
    <r>
      <rPr>
        <sz val="7"/>
        <color theme="1"/>
        <rFont val="Times New Roman"/>
        <family val="1"/>
      </rPr>
      <t xml:space="preserve">     </t>
    </r>
    <r>
      <rPr>
        <sz val="10"/>
        <color theme="1"/>
        <rFont val="Arial"/>
        <family val="2"/>
      </rPr>
      <t>Marble</t>
    </r>
  </si>
  <si>
    <r>
      <t xml:space="preserve">                                         </t>
    </r>
    <r>
      <rPr>
        <sz val="10"/>
        <color theme="1"/>
        <rFont val="Arial"/>
        <family val="2"/>
      </rPr>
      <t>xvi.</t>
    </r>
    <r>
      <rPr>
        <sz val="7"/>
        <color theme="1"/>
        <rFont val="Times New Roman"/>
        <family val="1"/>
      </rPr>
      <t xml:space="preserve">     </t>
    </r>
    <r>
      <rPr>
        <sz val="10"/>
        <color theme="1"/>
        <rFont val="Arial"/>
        <family val="2"/>
      </rPr>
      <t>Marl</t>
    </r>
  </si>
  <si>
    <r>
      <t xml:space="preserve">                                        </t>
    </r>
    <r>
      <rPr>
        <sz val="10"/>
        <color theme="1"/>
        <rFont val="Arial"/>
        <family val="2"/>
      </rPr>
      <t>xvii.</t>
    </r>
    <r>
      <rPr>
        <sz val="7"/>
        <color theme="1"/>
        <rFont val="Times New Roman"/>
        <family val="1"/>
      </rPr>
      <t xml:space="preserve">     </t>
    </r>
    <r>
      <rPr>
        <sz val="10"/>
        <color theme="1"/>
        <rFont val="Arial"/>
        <family val="2"/>
      </rPr>
      <t>Other</t>
    </r>
  </si>
  <si>
    <r>
      <t xml:space="preserve">                                       </t>
    </r>
    <r>
      <rPr>
        <sz val="10"/>
        <color theme="1"/>
        <rFont val="Arial"/>
        <family val="2"/>
      </rPr>
      <t>xviii.</t>
    </r>
    <r>
      <rPr>
        <sz val="7"/>
        <color theme="1"/>
        <rFont val="Times New Roman"/>
        <family val="1"/>
      </rPr>
      <t xml:space="preserve">     </t>
    </r>
    <r>
      <rPr>
        <sz val="10"/>
        <color theme="1"/>
        <rFont val="Arial"/>
        <family val="2"/>
      </rPr>
      <t>Phyllite</t>
    </r>
  </si>
  <si>
    <r>
      <t xml:space="preserve">                                         </t>
    </r>
    <r>
      <rPr>
        <sz val="10"/>
        <color theme="1"/>
        <rFont val="Arial"/>
        <family val="2"/>
      </rPr>
      <t>xix.</t>
    </r>
    <r>
      <rPr>
        <sz val="7"/>
        <color theme="1"/>
        <rFont val="Times New Roman"/>
        <family val="1"/>
      </rPr>
      <t xml:space="preserve">     </t>
    </r>
    <r>
      <rPr>
        <sz val="10"/>
        <color theme="1"/>
        <rFont val="Arial"/>
        <family val="2"/>
      </rPr>
      <t>Quartzite</t>
    </r>
  </si>
  <si>
    <r>
      <t xml:space="preserve">                                          </t>
    </r>
    <r>
      <rPr>
        <sz val="10"/>
        <color theme="1"/>
        <rFont val="Arial"/>
        <family val="2"/>
      </rPr>
      <t>xx.</t>
    </r>
    <r>
      <rPr>
        <sz val="7"/>
        <color theme="1"/>
        <rFont val="Times New Roman"/>
        <family val="1"/>
      </rPr>
      <t xml:space="preserve">     </t>
    </r>
    <r>
      <rPr>
        <sz val="10"/>
        <color theme="1"/>
        <rFont val="Arial"/>
        <family val="2"/>
      </rPr>
      <t>Rhyolite</t>
    </r>
  </si>
  <si>
    <r>
      <t xml:space="preserve">                                         </t>
    </r>
    <r>
      <rPr>
        <sz val="10"/>
        <color theme="1"/>
        <rFont val="Arial"/>
        <family val="2"/>
      </rPr>
      <t>xxi.</t>
    </r>
    <r>
      <rPr>
        <sz val="7"/>
        <color theme="1"/>
        <rFont val="Times New Roman"/>
        <family val="1"/>
      </rPr>
      <t xml:space="preserve">     </t>
    </r>
    <r>
      <rPr>
        <sz val="10"/>
        <color theme="1"/>
        <rFont val="Arial"/>
        <family val="2"/>
      </rPr>
      <t>Rock Salt</t>
    </r>
  </si>
  <si>
    <r>
      <t xml:space="preserve">                                        </t>
    </r>
    <r>
      <rPr>
        <sz val="10"/>
        <color theme="1"/>
        <rFont val="Arial"/>
        <family val="2"/>
      </rPr>
      <t>xxii.</t>
    </r>
    <r>
      <rPr>
        <sz val="7"/>
        <color theme="1"/>
        <rFont val="Times New Roman"/>
        <family val="1"/>
      </rPr>
      <t xml:space="preserve">     </t>
    </r>
    <r>
      <rPr>
        <sz val="10"/>
        <color theme="1"/>
        <rFont val="Arial"/>
        <family val="2"/>
      </rPr>
      <t>Sand/Sandstone (default selection for new formation)</t>
    </r>
  </si>
  <si>
    <r>
      <t xml:space="preserve">                                       </t>
    </r>
    <r>
      <rPr>
        <sz val="10"/>
        <color theme="1"/>
        <rFont val="Arial"/>
        <family val="2"/>
      </rPr>
      <t>xxiii.</t>
    </r>
    <r>
      <rPr>
        <sz val="7"/>
        <color theme="1"/>
        <rFont val="Times New Roman"/>
        <family val="1"/>
      </rPr>
      <t xml:space="preserve">     </t>
    </r>
    <r>
      <rPr>
        <sz val="10"/>
        <color theme="1"/>
        <rFont val="Arial"/>
        <family val="2"/>
      </rPr>
      <t>Schist</t>
    </r>
  </si>
  <si>
    <r>
      <t xml:space="preserve">                                       </t>
    </r>
    <r>
      <rPr>
        <sz val="10"/>
        <color theme="1"/>
        <rFont val="Arial"/>
        <family val="2"/>
      </rPr>
      <t>xxiv.</t>
    </r>
    <r>
      <rPr>
        <sz val="7"/>
        <color theme="1"/>
        <rFont val="Times New Roman"/>
        <family val="1"/>
      </rPr>
      <t xml:space="preserve">     </t>
    </r>
    <r>
      <rPr>
        <sz val="10"/>
        <color theme="1"/>
        <rFont val="Arial"/>
        <family val="2"/>
      </rPr>
      <t>Shale/Clay</t>
    </r>
  </si>
  <si>
    <r>
      <t xml:space="preserve">                                        </t>
    </r>
    <r>
      <rPr>
        <sz val="10"/>
        <color theme="1"/>
        <rFont val="Arial"/>
        <family val="2"/>
      </rPr>
      <t>xxv.</t>
    </r>
    <r>
      <rPr>
        <sz val="7"/>
        <color theme="1"/>
        <rFont val="Times New Roman"/>
        <family val="1"/>
      </rPr>
      <t xml:space="preserve">     </t>
    </r>
    <r>
      <rPr>
        <sz val="10"/>
        <color theme="1"/>
        <rFont val="Arial"/>
        <family val="2"/>
      </rPr>
      <t>Silt/Siltstone</t>
    </r>
  </si>
  <si>
    <r>
      <t xml:space="preserve">                                       </t>
    </r>
    <r>
      <rPr>
        <sz val="10"/>
        <color theme="1"/>
        <rFont val="Arial"/>
        <family val="2"/>
      </rPr>
      <t>xxvi.</t>
    </r>
    <r>
      <rPr>
        <sz val="7"/>
        <color theme="1"/>
        <rFont val="Times New Roman"/>
        <family val="1"/>
      </rPr>
      <t xml:space="preserve">     </t>
    </r>
    <r>
      <rPr>
        <sz val="10"/>
        <color theme="1"/>
        <rFont val="Arial"/>
        <family val="2"/>
      </rPr>
      <t>Slate</t>
    </r>
  </si>
  <si>
    <r>
      <t xml:space="preserve">                                      </t>
    </r>
    <r>
      <rPr>
        <sz val="10"/>
        <color theme="1"/>
        <rFont val="Arial"/>
        <family val="2"/>
      </rPr>
      <t>xxvii.</t>
    </r>
    <r>
      <rPr>
        <sz val="7"/>
        <color theme="1"/>
        <rFont val="Times New Roman"/>
        <family val="1"/>
      </rPr>
      <t xml:space="preserve">     </t>
    </r>
    <r>
      <rPr>
        <sz val="10"/>
        <color theme="1"/>
        <rFont val="Arial"/>
        <family val="2"/>
      </rPr>
      <t>Tuff</t>
    </r>
  </si>
  <si>
    <r>
      <t xml:space="preserve">                                     </t>
    </r>
    <r>
      <rPr>
        <sz val="10"/>
        <color theme="1"/>
        <rFont val="Arial"/>
        <family val="2"/>
      </rPr>
      <t>xxviii.</t>
    </r>
    <r>
      <rPr>
        <sz val="7"/>
        <color theme="1"/>
        <rFont val="Times New Roman"/>
        <family val="1"/>
      </rPr>
      <t xml:space="preserve">     </t>
    </r>
    <r>
      <rPr>
        <sz val="10"/>
        <color theme="1"/>
        <rFont val="Arial"/>
        <family val="2"/>
      </rPr>
      <t>Water</t>
    </r>
  </si>
  <si>
    <r>
      <t>1.</t>
    </r>
    <r>
      <rPr>
        <sz val="7"/>
        <color theme="1"/>
        <rFont val="Times New Roman"/>
        <family val="1"/>
      </rPr>
      <t xml:space="preserve">     </t>
    </r>
    <r>
      <rPr>
        <sz val="10"/>
        <color theme="1"/>
        <rFont val="Arial"/>
        <family val="2"/>
      </rPr>
      <t>This is not allowed for land rig type</t>
    </r>
  </si>
  <si>
    <r>
      <t>2.</t>
    </r>
    <r>
      <rPr>
        <sz val="7"/>
        <color theme="1"/>
        <rFont val="Times New Roman"/>
        <family val="1"/>
      </rPr>
      <t xml:space="preserve">     </t>
    </r>
    <r>
      <rPr>
        <sz val="10"/>
        <color theme="1"/>
        <rFont val="Arial"/>
        <family val="2"/>
      </rPr>
      <t>This must be included for any water based rigs</t>
    </r>
  </si>
  <si>
    <r>
      <t>a.</t>
    </r>
    <r>
      <rPr>
        <sz val="7"/>
        <color theme="1"/>
        <rFont val="Times New Roman"/>
        <family val="1"/>
      </rPr>
      <t xml:space="preserve">     </t>
    </r>
    <r>
      <rPr>
        <sz val="10"/>
        <color theme="1"/>
        <rFont val="Arial"/>
        <family val="2"/>
      </rPr>
      <t>Water temperature value must also be included if water is used.</t>
    </r>
  </si>
  <si>
    <r>
      <t xml:space="preserve">                                       </t>
    </r>
    <r>
      <rPr>
        <sz val="10"/>
        <color theme="1"/>
        <rFont val="Arial"/>
        <family val="2"/>
      </rPr>
      <t>xxix.</t>
    </r>
    <r>
      <rPr>
        <sz val="7"/>
        <color theme="1"/>
        <rFont val="Times New Roman"/>
        <family val="1"/>
      </rPr>
      <t xml:space="preserve">     </t>
    </r>
    <r>
      <rPr>
        <sz val="10"/>
        <color theme="1"/>
        <rFont val="Arial"/>
        <family val="2"/>
      </rPr>
      <t>NOTE : Each lithology type has a set of properties that must be stored in the DB and accessible to any application module that requires it in MC2.  The properties list can be found in the Appendix</t>
    </r>
  </si>
  <si>
    <r>
      <t xml:space="preserve">                                        </t>
    </r>
    <r>
      <rPr>
        <sz val="10"/>
        <color theme="1"/>
        <rFont val="Arial"/>
        <family val="2"/>
      </rPr>
      <t>xxx.</t>
    </r>
    <r>
      <rPr>
        <sz val="7"/>
        <color theme="1"/>
        <rFont val="Times New Roman"/>
        <family val="1"/>
      </rPr>
      <t xml:space="preserve">     </t>
    </r>
    <r>
      <rPr>
        <sz val="10"/>
        <color theme="1"/>
        <rFont val="Arial"/>
        <family val="2"/>
      </rPr>
      <t>When Selecting a lithology a visual representation must be shown of the formation type</t>
    </r>
  </si>
  <si>
    <r>
      <t xml:space="preserve">                                       </t>
    </r>
    <r>
      <rPr>
        <sz val="10"/>
        <color theme="1"/>
        <rFont val="Arial"/>
        <family val="2"/>
      </rPr>
      <t>xxxi.</t>
    </r>
    <r>
      <rPr>
        <sz val="7"/>
        <color theme="1"/>
        <rFont val="Times New Roman"/>
        <family val="1"/>
      </rPr>
      <t xml:space="preserve">     </t>
    </r>
    <r>
      <rPr>
        <sz val="10"/>
        <color theme="1"/>
        <rFont val="Arial"/>
        <family val="2"/>
      </rPr>
      <t>When no particular formation field is focused then a visual representation of all formations must be presented to the user</t>
    </r>
  </si>
  <si>
    <r>
      <t>b.</t>
    </r>
    <r>
      <rPr>
        <sz val="7"/>
        <color theme="1"/>
        <rFont val="Times New Roman"/>
        <family val="1"/>
      </rPr>
      <t xml:space="preserve">     </t>
    </r>
    <r>
      <rPr>
        <sz val="10"/>
        <color theme="1"/>
        <rFont val="Arial"/>
        <family val="2"/>
      </rPr>
      <t>Name – A user defined name for the formation</t>
    </r>
  </si>
  <si>
    <r>
      <t>c.</t>
    </r>
    <r>
      <rPr>
        <sz val="7"/>
        <color theme="1"/>
        <rFont val="Times New Roman"/>
        <family val="1"/>
      </rPr>
      <t xml:space="preserve">     </t>
    </r>
    <r>
      <rPr>
        <sz val="10"/>
        <color theme="1"/>
        <rFont val="Arial"/>
        <family val="2"/>
      </rPr>
      <t>Kick/Loss – A property to define if this formation contributes to a kick or loss.</t>
    </r>
  </si>
  <si>
    <r>
      <t xml:space="preserve">                                               </t>
    </r>
    <r>
      <rPr>
        <sz val="10"/>
        <color theme="1"/>
        <rFont val="Arial"/>
        <family val="2"/>
      </rPr>
      <t>i.</t>
    </r>
    <r>
      <rPr>
        <sz val="7"/>
        <color theme="1"/>
        <rFont val="Times New Roman"/>
        <family val="1"/>
      </rPr>
      <t xml:space="preserve">     </t>
    </r>
    <r>
      <rPr>
        <sz val="10"/>
        <color theme="1"/>
        <rFont val="Arial"/>
        <family val="2"/>
      </rPr>
      <t>This option must be a user selectable combo box with the following choices:</t>
    </r>
  </si>
  <si>
    <r>
      <t>1.</t>
    </r>
    <r>
      <rPr>
        <sz val="7"/>
        <color theme="1"/>
        <rFont val="Times New Roman"/>
        <family val="1"/>
      </rPr>
      <t xml:space="preserve">     </t>
    </r>
    <r>
      <rPr>
        <sz val="10"/>
        <color theme="1"/>
        <rFont val="Arial"/>
        <family val="2"/>
      </rPr>
      <t>Kick</t>
    </r>
  </si>
  <si>
    <r>
      <t>2.</t>
    </r>
    <r>
      <rPr>
        <sz val="7"/>
        <color theme="1"/>
        <rFont val="Times New Roman"/>
        <family val="1"/>
      </rPr>
      <t xml:space="preserve">     </t>
    </r>
    <r>
      <rPr>
        <sz val="10"/>
        <color theme="1"/>
        <rFont val="Arial"/>
        <family val="2"/>
      </rPr>
      <t>Loss</t>
    </r>
  </si>
  <si>
    <r>
      <t>3.</t>
    </r>
    <r>
      <rPr>
        <sz val="7"/>
        <color theme="1"/>
        <rFont val="Times New Roman"/>
        <family val="1"/>
      </rPr>
      <t xml:space="preserve">     </t>
    </r>
    <r>
      <rPr>
        <sz val="10"/>
        <color theme="1"/>
        <rFont val="Arial"/>
        <family val="2"/>
      </rPr>
      <t>Neutral</t>
    </r>
  </si>
  <si>
    <r>
      <t>d.</t>
    </r>
    <r>
      <rPr>
        <sz val="7"/>
        <color theme="1"/>
        <rFont val="Times New Roman"/>
        <family val="1"/>
      </rPr>
      <t xml:space="preserve">     </t>
    </r>
    <r>
      <rPr>
        <sz val="10"/>
        <color theme="1"/>
        <rFont val="Arial"/>
        <family val="2"/>
      </rPr>
      <t>Porosity – the porosity of the formation</t>
    </r>
  </si>
  <si>
    <r>
      <t>e.</t>
    </r>
    <r>
      <rPr>
        <sz val="7"/>
        <color theme="1"/>
        <rFont val="Times New Roman"/>
        <family val="1"/>
      </rPr>
      <t xml:space="preserve">     </t>
    </r>
    <r>
      <rPr>
        <sz val="10"/>
        <color theme="1"/>
        <rFont val="Arial"/>
        <family val="2"/>
      </rPr>
      <t>Permeability – how permeable the rock is to a fluid.  This unit type must be mD in API</t>
    </r>
  </si>
  <si>
    <r>
      <t>f.</t>
    </r>
    <r>
      <rPr>
        <sz val="7"/>
        <color theme="1"/>
        <rFont val="Times New Roman"/>
        <family val="1"/>
      </rPr>
      <t xml:space="preserve">      </t>
    </r>
    <r>
      <rPr>
        <sz val="10"/>
        <color theme="1"/>
        <rFont val="Arial"/>
        <family val="2"/>
      </rPr>
      <t>MD – The measured depth of the formation.  This is user definable.</t>
    </r>
  </si>
  <si>
    <r>
      <t xml:space="preserve">                                               </t>
    </r>
    <r>
      <rPr>
        <sz val="10"/>
        <color theme="1"/>
        <rFont val="Arial"/>
        <family val="2"/>
      </rPr>
      <t>i.</t>
    </r>
    <r>
      <rPr>
        <sz val="7"/>
        <color theme="1"/>
        <rFont val="Times New Roman"/>
        <family val="1"/>
      </rPr>
      <t xml:space="preserve">     </t>
    </r>
    <r>
      <rPr>
        <sz val="10"/>
        <color theme="1"/>
        <rFont val="Arial"/>
        <family val="2"/>
      </rPr>
      <t>The md of the first non-water based formation will be used as the Hanger Depth (HD) for the Cased sections of the Well Intervals.</t>
    </r>
  </si>
  <si>
    <r>
      <t>g.</t>
    </r>
    <r>
      <rPr>
        <sz val="7"/>
        <color theme="1"/>
        <rFont val="Times New Roman"/>
        <family val="1"/>
      </rPr>
      <t xml:space="preserve">     </t>
    </r>
    <r>
      <rPr>
        <sz val="10"/>
        <color theme="1"/>
        <rFont val="Arial"/>
        <family val="2"/>
      </rPr>
      <t>TVD – The true vertical depth of the formation.  This is calculated based on Survey information</t>
    </r>
  </si>
  <si>
    <r>
      <t>h.</t>
    </r>
    <r>
      <rPr>
        <sz val="7"/>
        <color theme="1"/>
        <rFont val="Times New Roman"/>
        <family val="1"/>
      </rPr>
      <t xml:space="preserve">     </t>
    </r>
    <r>
      <rPr>
        <sz val="10"/>
        <color theme="1"/>
        <rFont val="Arial"/>
        <family val="2"/>
      </rPr>
      <t>PPG – Pore Pressure Gradient of the formation measured in ppg</t>
    </r>
  </si>
  <si>
    <r>
      <t xml:space="preserve">                                               </t>
    </r>
    <r>
      <rPr>
        <sz val="10"/>
        <color theme="1"/>
        <rFont val="Arial"/>
        <family val="2"/>
      </rPr>
      <t>i.</t>
    </r>
    <r>
      <rPr>
        <sz val="7"/>
        <color theme="1"/>
        <rFont val="Times New Roman"/>
        <family val="1"/>
      </rPr>
      <t xml:space="preserve">     </t>
    </r>
    <r>
      <rPr>
        <sz val="10"/>
        <color theme="1"/>
        <rFont val="Arial"/>
        <family val="2"/>
      </rPr>
      <t>Port Pressure Gradient must be less than the Fracture Pressure FPG.</t>
    </r>
  </si>
  <si>
    <r>
      <t>i.</t>
    </r>
    <r>
      <rPr>
        <sz val="7"/>
        <color theme="1"/>
        <rFont val="Times New Roman"/>
        <family val="1"/>
      </rPr>
      <t xml:space="preserve">       </t>
    </r>
    <r>
      <rPr>
        <sz val="10"/>
        <color theme="1"/>
        <rFont val="Arial"/>
        <family val="2"/>
      </rPr>
      <t>WBSG – Wellbore Stability Gradient of the formation measured in ppg</t>
    </r>
  </si>
  <si>
    <r>
      <t>j.</t>
    </r>
    <r>
      <rPr>
        <sz val="7"/>
        <color theme="1"/>
        <rFont val="Times New Roman"/>
        <family val="1"/>
      </rPr>
      <t xml:space="preserve">       </t>
    </r>
    <r>
      <rPr>
        <sz val="10"/>
        <color theme="1"/>
        <rFont val="Arial"/>
        <family val="2"/>
      </rPr>
      <t>FIT – Formation Integrity Test of the formation measured in ppg</t>
    </r>
  </si>
  <si>
    <r>
      <t xml:space="preserve">                                               </t>
    </r>
    <r>
      <rPr>
        <sz val="10"/>
        <color theme="1"/>
        <rFont val="Arial"/>
        <family val="2"/>
      </rPr>
      <t>i.</t>
    </r>
    <r>
      <rPr>
        <sz val="7"/>
        <color theme="1"/>
        <rFont val="Times New Roman"/>
        <family val="1"/>
      </rPr>
      <t xml:space="preserve">     </t>
    </r>
    <r>
      <rPr>
        <sz val="10"/>
        <color theme="1"/>
        <rFont val="Arial"/>
        <family val="2"/>
      </rPr>
      <t>The FIT value must be less than or equal to the Fracture Pressure Gradient.</t>
    </r>
  </si>
  <si>
    <r>
      <t>k.</t>
    </r>
    <r>
      <rPr>
        <sz val="7"/>
        <color theme="1"/>
        <rFont val="Times New Roman"/>
        <family val="1"/>
      </rPr>
      <t xml:space="preserve">     </t>
    </r>
    <r>
      <rPr>
        <sz val="10"/>
        <color theme="1"/>
        <rFont val="Arial"/>
        <family val="2"/>
      </rPr>
      <t>FPG/LOT – Fracture Pressure Gradient of the formation measured in ppg</t>
    </r>
  </si>
  <si>
    <r>
      <t xml:space="preserve">                                               </t>
    </r>
    <r>
      <rPr>
        <sz val="10"/>
        <color theme="1"/>
        <rFont val="Arial"/>
        <family val="2"/>
      </rPr>
      <t>i.</t>
    </r>
    <r>
      <rPr>
        <sz val="7"/>
        <color theme="1"/>
        <rFont val="Times New Roman"/>
        <family val="1"/>
      </rPr>
      <t xml:space="preserve">     </t>
    </r>
    <r>
      <rPr>
        <sz val="10"/>
        <color theme="1"/>
        <rFont val="Arial"/>
        <family val="2"/>
      </rPr>
      <t>Fracture Pressure Gradient must be larger than the Pore Pressure Gradient and larger than or equal to the Formation Integrity Test.</t>
    </r>
  </si>
  <si>
    <r>
      <t>4.</t>
    </r>
    <r>
      <rPr>
        <sz val="7"/>
        <color theme="1"/>
        <rFont val="Times New Roman"/>
        <family val="1"/>
      </rPr>
      <t xml:space="preserve">     </t>
    </r>
    <r>
      <rPr>
        <sz val="10"/>
        <color theme="1"/>
        <rFont val="Arial"/>
        <family val="2"/>
      </rPr>
      <t xml:space="preserve"> If the project is new and the formation tab is selected then user must be presented with at least 1 default formation</t>
    </r>
  </si>
  <si>
    <r>
      <t>a.</t>
    </r>
    <r>
      <rPr>
        <sz val="7"/>
        <color theme="1"/>
        <rFont val="Times New Roman"/>
        <family val="1"/>
      </rPr>
      <t xml:space="preserve">     </t>
    </r>
    <r>
      <rPr>
        <sz val="10"/>
        <color theme="1"/>
        <rFont val="Arial"/>
        <family val="2"/>
      </rPr>
      <t>Igneous/Metamorphic / Form1 / Neutral / 0.00 /  0.00 / 2,000 / 2,000 /  0.00 / 0.00 /       / 20.00</t>
    </r>
  </si>
  <si>
    <r>
      <t>5.</t>
    </r>
    <r>
      <rPr>
        <sz val="7"/>
        <color theme="1"/>
        <rFont val="Times New Roman"/>
        <family val="1"/>
      </rPr>
      <t xml:space="preserve">     </t>
    </r>
    <r>
      <rPr>
        <sz val="10"/>
        <color theme="1"/>
        <rFont val="Arial"/>
        <family val="2"/>
      </rPr>
      <t>If the Project has already be given formation data then that information must populate.</t>
    </r>
  </si>
  <si>
    <r>
      <t>6.</t>
    </r>
    <r>
      <rPr>
        <sz val="7"/>
        <color theme="1"/>
        <rFont val="Times New Roman"/>
        <family val="1"/>
      </rPr>
      <t xml:space="preserve">     </t>
    </r>
    <r>
      <rPr>
        <sz val="10"/>
        <color theme="1"/>
        <rFont val="Arial"/>
        <family val="2"/>
      </rPr>
      <t>Users must have the ability to add a new formation before or after the selected formation (Plus up button and Plus down button)</t>
    </r>
  </si>
  <si>
    <r>
      <t>a.</t>
    </r>
    <r>
      <rPr>
        <sz val="7"/>
        <color theme="1"/>
        <rFont val="Times New Roman"/>
        <family val="1"/>
      </rPr>
      <t xml:space="preserve">     </t>
    </r>
    <r>
      <rPr>
        <sz val="10"/>
        <color theme="1"/>
        <rFont val="Arial"/>
        <family val="2"/>
      </rPr>
      <t>If the Plus Up button is pressed then the default MD of the formation should be 100 feet shallower than the previously selected formation</t>
    </r>
  </si>
  <si>
    <r>
      <t>b.</t>
    </r>
    <r>
      <rPr>
        <sz val="7"/>
        <color theme="1"/>
        <rFont val="Times New Roman"/>
        <family val="1"/>
      </rPr>
      <t xml:space="preserve">     </t>
    </r>
    <r>
      <rPr>
        <sz val="10"/>
        <color theme="1"/>
        <rFont val="Arial"/>
        <family val="2"/>
      </rPr>
      <t>If the Plus Down button is pressed then the default MD of the formation should be 100 feet deeper than the previously selected formation</t>
    </r>
  </si>
  <si>
    <r>
      <t>7.</t>
    </r>
    <r>
      <rPr>
        <sz val="7"/>
        <color theme="1"/>
        <rFont val="Times New Roman"/>
        <family val="1"/>
      </rPr>
      <t xml:space="preserve">     </t>
    </r>
    <r>
      <rPr>
        <sz val="10"/>
        <color theme="1"/>
        <rFont val="Arial"/>
        <family val="2"/>
      </rPr>
      <t>The user should have the ability to delete a formation (X button)</t>
    </r>
  </si>
  <si>
    <r>
      <t>a.</t>
    </r>
    <r>
      <rPr>
        <sz val="7"/>
        <color theme="1"/>
        <rFont val="Times New Roman"/>
        <family val="1"/>
      </rPr>
      <t xml:space="preserve">     </t>
    </r>
    <r>
      <rPr>
        <sz val="10"/>
        <color theme="1"/>
        <rFont val="Arial"/>
        <family val="2"/>
      </rPr>
      <t>No confirmation is required when deleting a formation</t>
    </r>
  </si>
  <si>
    <r>
      <t>8.</t>
    </r>
    <r>
      <rPr>
        <sz val="7"/>
        <color theme="1"/>
        <rFont val="Times New Roman"/>
        <family val="1"/>
      </rPr>
      <t xml:space="preserve">     </t>
    </r>
    <r>
      <rPr>
        <sz val="10"/>
        <color theme="1"/>
        <rFont val="Arial"/>
        <family val="2"/>
      </rPr>
      <t>An Undo button must be available to undo the last change</t>
    </r>
  </si>
  <si>
    <r>
      <t>9.</t>
    </r>
    <r>
      <rPr>
        <sz val="7"/>
        <color theme="1"/>
        <rFont val="Times New Roman"/>
        <family val="1"/>
      </rPr>
      <t xml:space="preserve">     </t>
    </r>
    <r>
      <rPr>
        <sz val="10"/>
        <color theme="1"/>
        <rFont val="Arial"/>
        <family val="2"/>
      </rPr>
      <t>A save button must be available to save any changes to the formations.</t>
    </r>
  </si>
  <si>
    <r>
      <t>a.</t>
    </r>
    <r>
      <rPr>
        <sz val="7"/>
        <color theme="1"/>
        <rFont val="Times New Roman"/>
        <family val="1"/>
      </rPr>
      <t xml:space="preserve">     </t>
    </r>
    <r>
      <rPr>
        <sz val="10"/>
        <color theme="1"/>
        <rFont val="Arial"/>
        <family val="2"/>
      </rPr>
      <t>When save is pressed then the formation must persist between sessions of the application</t>
    </r>
  </si>
  <si>
    <r>
      <t>b.</t>
    </r>
    <r>
      <rPr>
        <sz val="7"/>
        <color theme="1"/>
        <rFont val="Times New Roman"/>
        <family val="1"/>
      </rPr>
      <t xml:space="preserve">     </t>
    </r>
    <r>
      <rPr>
        <sz val="10"/>
        <color theme="1"/>
        <rFont val="Arial"/>
        <family val="2"/>
      </rPr>
      <t>If a user attempts to leave the formation page after making changes and not saving then the user must be prompted if they want to save</t>
    </r>
  </si>
  <si>
    <r>
      <t>10.</t>
    </r>
    <r>
      <rPr>
        <sz val="7"/>
        <color theme="1"/>
        <rFont val="Times New Roman"/>
        <family val="1"/>
      </rPr>
      <t xml:space="preserve">   </t>
    </r>
    <r>
      <rPr>
        <sz val="10"/>
        <color theme="1"/>
        <rFont val="Arial"/>
        <family val="2"/>
      </rPr>
      <t>All validations should occur when a user attempts to save changes</t>
    </r>
  </si>
  <si>
    <t>Formation Input Validations</t>
  </si>
  <si>
    <t>Range Attribute</t>
  </si>
  <si>
    <t>Editable</t>
  </si>
  <si>
    <t>Lithology</t>
  </si>
  <si>
    <t>Lithology type of the formation</t>
  </si>
  <si>
    <t>Sand/Sandstone</t>
  </si>
  <si>
    <t>Name of the formation</t>
  </si>
  <si>
    <t>Kick/Loss</t>
  </si>
  <si>
    <t>Type of the Formation Zone</t>
  </si>
  <si>
    <t>Neutral</t>
  </si>
  <si>
    <t>Porosity</t>
  </si>
  <si>
    <t>Porosity of the formation</t>
  </si>
  <si>
    <t>0.0 to 1.0</t>
  </si>
  <si>
    <t>Permeability</t>
  </si>
  <si>
    <t>Permeability of the formation</t>
  </si>
  <si>
    <t>0.0 to any(mD)</t>
  </si>
  <si>
    <t>mD</t>
  </si>
  <si>
    <t>m²</t>
  </si>
  <si>
    <t>Measured Depth (top) of the formation</t>
  </si>
  <si>
    <t>0  to 50000(ft)</t>
  </si>
  <si>
    <t>True Vertical Depth of the formation</t>
  </si>
  <si>
    <t>PPG</t>
  </si>
  <si>
    <t>Pore Pressure Gradient of the formation</t>
  </si>
  <si>
    <t>0.0 to 99.0(ppg)</t>
  </si>
  <si>
    <t>ppg</t>
  </si>
  <si>
    <t>Kg/m³</t>
  </si>
  <si>
    <t>WBSG</t>
  </si>
  <si>
    <t>Wellbore Stability Gradient of the formation</t>
  </si>
  <si>
    <t>FIT</t>
  </si>
  <si>
    <t>Formation Integrity Test</t>
  </si>
  <si>
    <t>FPG/LOT</t>
  </si>
  <si>
    <t>Fracture Pressure Gradient / Leak Off Test of the formation</t>
  </si>
  <si>
    <t>Validation Rules in Formations:</t>
  </si>
  <si>
    <r>
      <t>1.</t>
    </r>
    <r>
      <rPr>
        <sz val="7"/>
        <color rgb="FFFF0000"/>
        <rFont val="Times New Roman"/>
        <family val="1"/>
      </rPr>
      <t xml:space="preserve">     </t>
    </r>
    <r>
      <rPr>
        <sz val="10"/>
        <color rgb="FFFF0000"/>
        <rFont val="Arial"/>
        <family val="2"/>
      </rPr>
      <t>Measured Depths of Formations must be in increasing order.</t>
    </r>
  </si>
  <si>
    <r>
      <t>2.</t>
    </r>
    <r>
      <rPr>
        <sz val="7"/>
        <color rgb="FFFF0000"/>
        <rFont val="Times New Roman"/>
        <family val="1"/>
      </rPr>
      <t xml:space="preserve">     </t>
    </r>
    <r>
      <rPr>
        <sz val="10"/>
        <color rgb="FFFF0000"/>
        <rFont val="Arial"/>
        <family val="2"/>
      </rPr>
      <t>If Rig Type is Land and Lithology is selected as water then “Water formation is not allowed for Land rig type”.</t>
    </r>
  </si>
  <si>
    <r>
      <t>3.</t>
    </r>
    <r>
      <rPr>
        <sz val="7"/>
        <color rgb="FFFF0000"/>
        <rFont val="Times New Roman"/>
        <family val="1"/>
      </rPr>
      <t xml:space="preserve">     </t>
    </r>
    <r>
      <rPr>
        <sz val="10"/>
        <color rgb="FFFF0000"/>
        <rFont val="Arial"/>
        <family val="2"/>
      </rPr>
      <t>If Rig Type is other than Land and Lithology is not selected as water then “There should be one water formation for this rig type”.</t>
    </r>
  </si>
  <si>
    <r>
      <t>4.</t>
    </r>
    <r>
      <rPr>
        <sz val="7"/>
        <color rgb="FFFF0000"/>
        <rFont val="Times New Roman"/>
        <family val="1"/>
      </rPr>
      <t xml:space="preserve">     </t>
    </r>
    <r>
      <rPr>
        <sz val="10"/>
        <color rgb="FFFF0000"/>
        <rFont val="Arial"/>
        <family val="2"/>
      </rPr>
      <t>If Rig Type is other than Land and Lithology is not selected as water in first row then “Water formation should be the first formation”</t>
    </r>
  </si>
  <si>
    <r>
      <t>5.</t>
    </r>
    <r>
      <rPr>
        <sz val="7"/>
        <color rgb="FFFF0000"/>
        <rFont val="Times New Roman"/>
        <family val="1"/>
      </rPr>
      <t xml:space="preserve">     </t>
    </r>
    <r>
      <rPr>
        <sz val="10"/>
        <color rgb="FFFF0000"/>
        <rFont val="Arial"/>
        <family val="2"/>
      </rPr>
      <t>If Rig Type is other than Land and Lithology field does not contain any other formation except water then “There should be at least one non water formation for this rig type."</t>
    </r>
  </si>
  <si>
    <r>
      <t>6.</t>
    </r>
    <r>
      <rPr>
        <sz val="7"/>
        <color rgb="FFFF0000"/>
        <rFont val="Times New Roman"/>
        <family val="1"/>
      </rPr>
      <t xml:space="preserve">     </t>
    </r>
    <r>
      <rPr>
        <sz val="10"/>
        <color rgb="FFFF0000"/>
        <rFont val="Arial"/>
        <family val="2"/>
      </rPr>
      <t xml:space="preserve">If Blow Out Preventer is Subsea and Measure Depth&lt;Riser Depth then </t>
    </r>
  </si>
  <si>
    <r>
      <t>1.</t>
    </r>
    <r>
      <rPr>
        <sz val="7"/>
        <color rgb="FFFF0000"/>
        <rFont val="Times New Roman"/>
        <family val="1"/>
      </rPr>
      <t xml:space="preserve">     </t>
    </r>
    <r>
      <rPr>
        <sz val="10"/>
        <color rgb="FFFF0000"/>
        <rFont val="Arial"/>
        <family val="2"/>
      </rPr>
      <t>“Water depth should be greater than measured depth of the riser”</t>
    </r>
  </si>
  <si>
    <r>
      <t>7.</t>
    </r>
    <r>
      <rPr>
        <sz val="7"/>
        <color rgb="FFFF0000"/>
        <rFont val="Times New Roman"/>
        <family val="1"/>
      </rPr>
      <t xml:space="preserve">     </t>
    </r>
    <r>
      <rPr>
        <sz val="10"/>
        <color rgb="FFFF0000"/>
        <rFont val="Arial"/>
        <family val="2"/>
      </rPr>
      <t>If at least one row in formation contain PPG&gt;FPG then “PPG must be less than FPG/LOT”</t>
    </r>
  </si>
  <si>
    <r>
      <t>8.</t>
    </r>
    <r>
      <rPr>
        <sz val="7"/>
        <color rgb="FFFF0000"/>
        <rFont val="Times New Roman"/>
        <family val="1"/>
      </rPr>
      <t xml:space="preserve">     </t>
    </r>
    <r>
      <rPr>
        <sz val="10"/>
        <color rgb="FFFF0000"/>
        <rFont val="Arial"/>
        <family val="2"/>
      </rPr>
      <t>If at least one row in formation FIT&gt;FPG then “FIT cannot be greater than FPG/LOT”</t>
    </r>
  </si>
  <si>
    <t>Suggestions for Formation:</t>
  </si>
  <si>
    <r>
      <t>1.</t>
    </r>
    <r>
      <rPr>
        <sz val="7"/>
        <color rgb="FFFF0000"/>
        <rFont val="Times New Roman"/>
        <family val="1"/>
      </rPr>
      <t xml:space="preserve">     </t>
    </r>
    <r>
      <rPr>
        <sz val="10"/>
        <color rgb="FFFF0000"/>
        <rFont val="Arial"/>
        <family val="2"/>
      </rPr>
      <t>If Lithology is water then “This configuration change requires to have sea water temperature under Temperatures”</t>
    </r>
  </si>
  <si>
    <r>
      <t>2.</t>
    </r>
    <r>
      <rPr>
        <sz val="7"/>
        <color rgb="FFFF0000"/>
        <rFont val="Times New Roman"/>
        <family val="1"/>
      </rPr>
      <t xml:space="preserve">     </t>
    </r>
    <r>
      <rPr>
        <sz val="10"/>
        <color rgb="FFFF0000"/>
        <rFont val="Arial"/>
        <family val="2"/>
      </rPr>
      <t>If Lithology is other than water then "This configuration change requires not to have sea water temperature under Temperatures."</t>
    </r>
  </si>
  <si>
    <t>This section will outline the requirements for entering or importing a survey.  The survey shows the path of the well downhole.</t>
  </si>
  <si>
    <r>
      <t>1.</t>
    </r>
    <r>
      <rPr>
        <sz val="7"/>
        <color theme="1"/>
        <rFont val="Times New Roman"/>
        <family val="1"/>
      </rPr>
      <t xml:space="preserve">     </t>
    </r>
    <r>
      <rPr>
        <sz val="10"/>
        <color theme="1"/>
        <rFont val="Arial"/>
        <family val="2"/>
      </rPr>
      <t>Users must have the ability to add or import Survey information to a project</t>
    </r>
  </si>
  <si>
    <r>
      <t>2.</t>
    </r>
    <r>
      <rPr>
        <sz val="7"/>
        <color theme="1"/>
        <rFont val="Times New Roman"/>
        <family val="1"/>
      </rPr>
      <t xml:space="preserve">     </t>
    </r>
    <r>
      <rPr>
        <sz val="10"/>
        <color theme="1"/>
        <rFont val="Arial"/>
        <family val="2"/>
      </rPr>
      <t>Survey Information must be available from the “Setup” menu.</t>
    </r>
  </si>
  <si>
    <r>
      <t xml:space="preserve">                                               </t>
    </r>
    <r>
      <rPr>
        <sz val="10"/>
        <color theme="1"/>
        <rFont val="Arial"/>
        <family val="2"/>
      </rPr>
      <t>i.</t>
    </r>
    <r>
      <rPr>
        <sz val="7"/>
        <color theme="1"/>
        <rFont val="Times New Roman"/>
        <family val="1"/>
      </rPr>
      <t xml:space="preserve">     </t>
    </r>
    <r>
      <rPr>
        <sz val="10"/>
        <color theme="1"/>
        <rFont val="Arial"/>
        <family val="2"/>
      </rPr>
      <t>“Well Data” must contain a tab called “Survey” that will be used to enter Survey information</t>
    </r>
  </si>
  <si>
    <r>
      <t>3.</t>
    </r>
    <r>
      <rPr>
        <sz val="7"/>
        <color theme="1"/>
        <rFont val="Times New Roman"/>
        <family val="1"/>
      </rPr>
      <t xml:space="preserve">     </t>
    </r>
    <r>
      <rPr>
        <sz val="10"/>
        <color theme="1"/>
        <rFont val="Arial"/>
        <family val="2"/>
      </rPr>
      <t>When the “Survey” tab is selected the following survey details must be available to view :</t>
    </r>
  </si>
  <si>
    <r>
      <t>a.</t>
    </r>
    <r>
      <rPr>
        <sz val="7"/>
        <color theme="1"/>
        <rFont val="Times New Roman"/>
        <family val="1"/>
      </rPr>
      <t xml:space="preserve">     </t>
    </r>
    <r>
      <rPr>
        <sz val="10"/>
        <color theme="1"/>
        <rFont val="Arial"/>
        <family val="2"/>
      </rPr>
      <t>MD – The measured depth of a survey point in Ft (Required)</t>
    </r>
  </si>
  <si>
    <r>
      <t>b.</t>
    </r>
    <r>
      <rPr>
        <sz val="7"/>
        <color theme="1"/>
        <rFont val="Times New Roman"/>
        <family val="1"/>
      </rPr>
      <t xml:space="preserve">     </t>
    </r>
    <r>
      <rPr>
        <sz val="10"/>
        <color theme="1"/>
        <rFont val="Arial"/>
        <family val="2"/>
      </rPr>
      <t>Inclination – The inclination of a survey point in degrees (Required)</t>
    </r>
  </si>
  <si>
    <r>
      <t xml:space="preserve">                                               </t>
    </r>
    <r>
      <rPr>
        <sz val="10"/>
        <color theme="1"/>
        <rFont val="Arial"/>
        <family val="2"/>
      </rPr>
      <t>i.</t>
    </r>
    <r>
      <rPr>
        <sz val="7"/>
        <color theme="1"/>
        <rFont val="Times New Roman"/>
        <family val="1"/>
      </rPr>
      <t xml:space="preserve">     </t>
    </r>
    <r>
      <rPr>
        <sz val="10"/>
        <color theme="1"/>
        <rFont val="Arial"/>
        <family val="2"/>
      </rPr>
      <t>Must be a value between 0 and 180 degrees</t>
    </r>
  </si>
  <si>
    <r>
      <t>c.</t>
    </r>
    <r>
      <rPr>
        <sz val="7"/>
        <color theme="1"/>
        <rFont val="Times New Roman"/>
        <family val="1"/>
      </rPr>
      <t xml:space="preserve">     </t>
    </r>
    <r>
      <rPr>
        <sz val="10"/>
        <color theme="1"/>
        <rFont val="Arial"/>
        <family val="2"/>
      </rPr>
      <t>Azimuth – The azimuth of a survey point in degrees (Required)</t>
    </r>
  </si>
  <si>
    <r>
      <t xml:space="preserve">                                               </t>
    </r>
    <r>
      <rPr>
        <sz val="10"/>
        <color theme="1"/>
        <rFont val="Arial"/>
        <family val="2"/>
      </rPr>
      <t>i.</t>
    </r>
    <r>
      <rPr>
        <sz val="7"/>
        <color theme="1"/>
        <rFont val="Times New Roman"/>
        <family val="1"/>
      </rPr>
      <t xml:space="preserve">     </t>
    </r>
    <r>
      <rPr>
        <sz val="10"/>
        <color theme="1"/>
        <rFont val="Arial"/>
        <family val="2"/>
      </rPr>
      <t>Must be a value between 0 and 360 degrees</t>
    </r>
  </si>
  <si>
    <r>
      <t>d.</t>
    </r>
    <r>
      <rPr>
        <sz val="7"/>
        <color theme="1"/>
        <rFont val="Times New Roman"/>
        <family val="1"/>
      </rPr>
      <t xml:space="preserve">     </t>
    </r>
    <r>
      <rPr>
        <sz val="10"/>
        <color theme="1"/>
        <rFont val="Arial"/>
        <family val="2"/>
      </rPr>
      <t>TVD – The true vertical depth of a survey point in feet (Calculated)</t>
    </r>
  </si>
  <si>
    <r>
      <t xml:space="preserve">                                               </t>
    </r>
    <r>
      <rPr>
        <sz val="10"/>
        <color theme="1"/>
        <rFont val="Arial"/>
        <family val="2"/>
      </rPr>
      <t>i.</t>
    </r>
    <r>
      <rPr>
        <sz val="7"/>
        <color theme="1"/>
        <rFont val="Times New Roman"/>
        <family val="1"/>
      </rPr>
      <t xml:space="preserve">     </t>
    </r>
    <r>
      <rPr>
        <sz val="10"/>
        <color theme="1"/>
        <rFont val="Arial"/>
        <family val="2"/>
      </rPr>
      <t>Must be calculated after MD, Inc and Azi are entered and valid</t>
    </r>
  </si>
  <si>
    <r>
      <t>e.</t>
    </r>
    <r>
      <rPr>
        <sz val="7"/>
        <color theme="1"/>
        <rFont val="Times New Roman"/>
        <family val="1"/>
      </rPr>
      <t xml:space="preserve">     </t>
    </r>
    <r>
      <rPr>
        <sz val="10"/>
        <color theme="1"/>
        <rFont val="Arial"/>
        <family val="2"/>
      </rPr>
      <t>North – The northing of a survey point in ft (Calculated)</t>
    </r>
  </si>
  <si>
    <r>
      <t xml:space="preserve">                             </t>
    </r>
    <r>
      <rPr>
        <sz val="10"/>
        <color theme="1"/>
        <rFont val="Arial"/>
        <family val="2"/>
      </rPr>
      <t>i.</t>
    </r>
    <r>
      <rPr>
        <sz val="7"/>
        <color theme="1"/>
        <rFont val="Times New Roman"/>
        <family val="1"/>
      </rPr>
      <t xml:space="preserve">     </t>
    </r>
    <r>
      <rPr>
        <sz val="10"/>
        <color theme="1"/>
        <rFont val="Arial"/>
        <family val="2"/>
      </rPr>
      <t>Must be calculated after MD, Inc and Azi are entered and valid</t>
    </r>
  </si>
  <si>
    <r>
      <t>f.</t>
    </r>
    <r>
      <rPr>
        <sz val="7"/>
        <color theme="1"/>
        <rFont val="Times New Roman"/>
        <family val="1"/>
      </rPr>
      <t xml:space="preserve">      </t>
    </r>
    <r>
      <rPr>
        <sz val="10"/>
        <color theme="1"/>
        <rFont val="Arial"/>
        <family val="2"/>
      </rPr>
      <t>East – The easting of a survey point in ft (Calculated)</t>
    </r>
  </si>
  <si>
    <r>
      <t>4.</t>
    </r>
    <r>
      <rPr>
        <sz val="7"/>
        <color theme="1"/>
        <rFont val="Times New Roman"/>
        <family val="1"/>
      </rPr>
      <t xml:space="preserve">     </t>
    </r>
    <r>
      <rPr>
        <sz val="10"/>
        <color theme="1"/>
        <rFont val="Arial"/>
        <family val="2"/>
      </rPr>
      <t>If the project is new and the Survey tab is selected then user must be presented with at least 2 default Survey points</t>
    </r>
  </si>
  <si>
    <r>
      <t>a.</t>
    </r>
    <r>
      <rPr>
        <sz val="7"/>
        <color theme="1"/>
        <rFont val="Times New Roman"/>
        <family val="1"/>
      </rPr>
      <t xml:space="preserve">     </t>
    </r>
    <r>
      <rPr>
        <sz val="10"/>
        <color theme="1"/>
        <rFont val="Arial"/>
        <family val="2"/>
      </rPr>
      <t>0.00 / 0.00 / 0.00 / 0.00 / 0.00 / 0.00</t>
    </r>
  </si>
  <si>
    <r>
      <t>b.</t>
    </r>
    <r>
      <rPr>
        <sz val="7"/>
        <color theme="1"/>
        <rFont val="Times New Roman"/>
        <family val="1"/>
      </rPr>
      <t xml:space="preserve">     </t>
    </r>
    <r>
      <rPr>
        <sz val="10"/>
        <color theme="1"/>
        <rFont val="Arial"/>
        <family val="2"/>
      </rPr>
      <t>1000 / 0.00 / 0.00 / 1000 / 0.00 / 0.00</t>
    </r>
  </si>
  <si>
    <r>
      <t>5.</t>
    </r>
    <r>
      <rPr>
        <sz val="7"/>
        <color theme="1"/>
        <rFont val="Times New Roman"/>
        <family val="1"/>
      </rPr>
      <t xml:space="preserve">     </t>
    </r>
    <r>
      <rPr>
        <sz val="10"/>
        <color theme="1"/>
        <rFont val="Arial"/>
        <family val="2"/>
      </rPr>
      <t>If the Project has already be given survey data then that information must populate.</t>
    </r>
  </si>
  <si>
    <r>
      <t>6.</t>
    </r>
    <r>
      <rPr>
        <sz val="7"/>
        <color theme="1"/>
        <rFont val="Times New Roman"/>
        <family val="1"/>
      </rPr>
      <t xml:space="preserve">     </t>
    </r>
    <r>
      <rPr>
        <sz val="10"/>
        <color theme="1"/>
        <rFont val="Arial"/>
        <family val="2"/>
      </rPr>
      <t>Users must have the ability to add a new survey point before or after the selected survey point (Plus up button and Plus down button)</t>
    </r>
  </si>
  <si>
    <r>
      <t>a.</t>
    </r>
    <r>
      <rPr>
        <sz val="7"/>
        <color theme="1"/>
        <rFont val="Times New Roman"/>
        <family val="1"/>
      </rPr>
      <t xml:space="preserve">     </t>
    </r>
    <r>
      <rPr>
        <sz val="10"/>
        <color theme="1"/>
        <rFont val="Arial"/>
        <family val="2"/>
      </rPr>
      <t>If the Plus Up button is pressed then the default MD of the survey point should be 100 feet shallower than the previously selected survey point</t>
    </r>
  </si>
  <si>
    <r>
      <t>b.</t>
    </r>
    <r>
      <rPr>
        <sz val="7"/>
        <color theme="1"/>
        <rFont val="Times New Roman"/>
        <family val="1"/>
      </rPr>
      <t xml:space="preserve">     </t>
    </r>
    <r>
      <rPr>
        <sz val="10"/>
        <color theme="1"/>
        <rFont val="Arial"/>
        <family val="2"/>
      </rPr>
      <t>If the Plus Down button is pressed then the default MD of the survey point should be 100 feet deeper than the previously selected survey point</t>
    </r>
  </si>
  <si>
    <r>
      <t>c.</t>
    </r>
    <r>
      <rPr>
        <sz val="7"/>
        <color theme="1"/>
        <rFont val="Times New Roman"/>
        <family val="1"/>
      </rPr>
      <t xml:space="preserve">     </t>
    </r>
    <r>
      <rPr>
        <sz val="10"/>
        <color theme="1"/>
        <rFont val="Arial"/>
        <family val="2"/>
      </rPr>
      <t>A visual representation of the survey must be presented as the survey points are added</t>
    </r>
  </si>
  <si>
    <r>
      <t xml:space="preserve">                                               </t>
    </r>
    <r>
      <rPr>
        <sz val="10"/>
        <color theme="1"/>
        <rFont val="Arial"/>
        <family val="2"/>
      </rPr>
      <t>i.</t>
    </r>
    <r>
      <rPr>
        <sz val="7"/>
        <color theme="1"/>
        <rFont val="Times New Roman"/>
        <family val="1"/>
      </rPr>
      <t xml:space="preserve">     </t>
    </r>
    <r>
      <rPr>
        <sz val="10"/>
        <color theme="1"/>
        <rFont val="Arial"/>
        <family val="2"/>
      </rPr>
      <t>The visual representation of the survey must be adjustable to the user can view the well from any side (rotate the image)</t>
    </r>
  </si>
  <si>
    <r>
      <t>d.</t>
    </r>
    <r>
      <rPr>
        <sz val="7"/>
        <color theme="1"/>
        <rFont val="Times New Roman"/>
        <family val="1"/>
      </rPr>
      <t xml:space="preserve">     </t>
    </r>
    <r>
      <rPr>
        <sz val="10"/>
        <color theme="1"/>
        <rFont val="Arial"/>
        <family val="2"/>
      </rPr>
      <t>2 Survey points cannot have the same Measured Depth</t>
    </r>
  </si>
  <si>
    <r>
      <t>e.</t>
    </r>
    <r>
      <rPr>
        <sz val="7"/>
        <color theme="1"/>
        <rFont val="Times New Roman"/>
        <family val="1"/>
      </rPr>
      <t xml:space="preserve">     </t>
    </r>
    <r>
      <rPr>
        <sz val="10"/>
        <color theme="1"/>
        <rFont val="Arial"/>
        <family val="2"/>
      </rPr>
      <t>Surveys must appear in ascending order indexed on MD</t>
    </r>
  </si>
  <si>
    <r>
      <t>f.</t>
    </r>
    <r>
      <rPr>
        <sz val="7"/>
        <color theme="1"/>
        <rFont val="Times New Roman"/>
        <family val="1"/>
      </rPr>
      <t xml:space="preserve">      </t>
    </r>
    <r>
      <rPr>
        <sz val="10"/>
        <color theme="1"/>
        <rFont val="Arial"/>
        <family val="2"/>
      </rPr>
      <t>Only positive numbers or 0 can be used for MD, Inc and Azi</t>
    </r>
  </si>
  <si>
    <r>
      <t xml:space="preserve">                                               </t>
    </r>
    <r>
      <rPr>
        <sz val="10"/>
        <color theme="1"/>
        <rFont val="Arial"/>
        <family val="2"/>
      </rPr>
      <t>i.</t>
    </r>
    <r>
      <rPr>
        <sz val="7"/>
        <color theme="1"/>
        <rFont val="Times New Roman"/>
        <family val="1"/>
      </rPr>
      <t xml:space="preserve">     </t>
    </r>
    <r>
      <rPr>
        <sz val="10"/>
        <color theme="1"/>
        <rFont val="Arial"/>
        <family val="2"/>
      </rPr>
      <t>Inc must be between 0 and 180</t>
    </r>
  </si>
  <si>
    <r>
      <t xml:space="preserve">                                              </t>
    </r>
    <r>
      <rPr>
        <sz val="10"/>
        <color theme="1"/>
        <rFont val="Arial"/>
        <family val="2"/>
      </rPr>
      <t>ii.</t>
    </r>
    <r>
      <rPr>
        <sz val="7"/>
        <color theme="1"/>
        <rFont val="Times New Roman"/>
        <family val="1"/>
      </rPr>
      <t xml:space="preserve">     </t>
    </r>
    <r>
      <rPr>
        <sz val="10"/>
        <color theme="1"/>
        <rFont val="Arial"/>
        <family val="2"/>
      </rPr>
      <t>Azi must be between 0 and 360</t>
    </r>
  </si>
  <si>
    <r>
      <t>7.</t>
    </r>
    <r>
      <rPr>
        <sz val="7"/>
        <color theme="1"/>
        <rFont val="Times New Roman"/>
        <family val="1"/>
      </rPr>
      <t xml:space="preserve">     </t>
    </r>
    <r>
      <rPr>
        <sz val="10"/>
        <color theme="1"/>
        <rFont val="Arial"/>
        <family val="2"/>
      </rPr>
      <t>A user must have the option to import a survey point list from a CSV file</t>
    </r>
  </si>
  <si>
    <r>
      <t>a.</t>
    </r>
    <r>
      <rPr>
        <sz val="7"/>
        <color theme="1"/>
        <rFont val="Times New Roman"/>
        <family val="1"/>
      </rPr>
      <t xml:space="preserve">     </t>
    </r>
    <r>
      <rPr>
        <sz val="10"/>
        <color theme="1"/>
        <rFont val="Arial"/>
        <family val="2"/>
      </rPr>
      <t>When importing the user must be prompted to ensure the CSV file has at least the first 3 required columns</t>
    </r>
  </si>
  <si>
    <r>
      <t xml:space="preserve">                                               </t>
    </r>
    <r>
      <rPr>
        <sz val="10"/>
        <color theme="1"/>
        <rFont val="Arial"/>
        <family val="2"/>
      </rPr>
      <t>i.</t>
    </r>
    <r>
      <rPr>
        <sz val="7"/>
        <color theme="1"/>
        <rFont val="Times New Roman"/>
        <family val="1"/>
      </rPr>
      <t xml:space="preserve">     </t>
    </r>
    <r>
      <rPr>
        <sz val="10"/>
        <color theme="1"/>
        <rFont val="Arial"/>
        <family val="2"/>
      </rPr>
      <t>MD</t>
    </r>
  </si>
  <si>
    <r>
      <t xml:space="preserve">                                              </t>
    </r>
    <r>
      <rPr>
        <sz val="10"/>
        <color theme="1"/>
        <rFont val="Arial"/>
        <family val="2"/>
      </rPr>
      <t>ii.</t>
    </r>
    <r>
      <rPr>
        <sz val="7"/>
        <color theme="1"/>
        <rFont val="Times New Roman"/>
        <family val="1"/>
      </rPr>
      <t xml:space="preserve">     </t>
    </r>
    <r>
      <rPr>
        <sz val="10"/>
        <color theme="1"/>
        <rFont val="Arial"/>
        <family val="2"/>
      </rPr>
      <t>Inclination</t>
    </r>
  </si>
  <si>
    <r>
      <t xml:space="preserve">                                             </t>
    </r>
    <r>
      <rPr>
        <sz val="10"/>
        <color theme="1"/>
        <rFont val="Arial"/>
        <family val="2"/>
      </rPr>
      <t>iii.</t>
    </r>
    <r>
      <rPr>
        <sz val="7"/>
        <color theme="1"/>
        <rFont val="Times New Roman"/>
        <family val="1"/>
      </rPr>
      <t xml:space="preserve">     </t>
    </r>
    <r>
      <rPr>
        <sz val="10"/>
        <color theme="1"/>
        <rFont val="Arial"/>
        <family val="2"/>
      </rPr>
      <t>Azimuth</t>
    </r>
  </si>
  <si>
    <r>
      <t>b.</t>
    </r>
    <r>
      <rPr>
        <sz val="7"/>
        <color theme="1"/>
        <rFont val="Times New Roman"/>
        <family val="1"/>
      </rPr>
      <t xml:space="preserve">     </t>
    </r>
    <r>
      <rPr>
        <sz val="10"/>
        <color theme="1"/>
        <rFont val="Arial"/>
        <family val="2"/>
      </rPr>
      <t>When a CSV is imported it will overwrite any existing survey information that was listed</t>
    </r>
  </si>
  <si>
    <r>
      <t>c.</t>
    </r>
    <r>
      <rPr>
        <sz val="7"/>
        <color theme="1"/>
        <rFont val="Times New Roman"/>
        <family val="1"/>
      </rPr>
      <t xml:space="preserve">     </t>
    </r>
    <r>
      <rPr>
        <sz val="10"/>
        <color theme="1"/>
        <rFont val="Arial"/>
        <family val="2"/>
      </rPr>
      <t>If a CSV is not valid then the user must be notified</t>
    </r>
  </si>
  <si>
    <r>
      <t>8.</t>
    </r>
    <r>
      <rPr>
        <sz val="7"/>
        <color theme="1"/>
        <rFont val="Times New Roman"/>
        <family val="1"/>
      </rPr>
      <t xml:space="preserve">     </t>
    </r>
    <r>
      <rPr>
        <sz val="10"/>
        <color theme="1"/>
        <rFont val="Arial"/>
        <family val="2"/>
      </rPr>
      <t>The user should have the ability to delete a survey point (X button)</t>
    </r>
  </si>
  <si>
    <r>
      <t>a.</t>
    </r>
    <r>
      <rPr>
        <sz val="7"/>
        <color theme="1"/>
        <rFont val="Times New Roman"/>
        <family val="1"/>
      </rPr>
      <t xml:space="preserve">     </t>
    </r>
    <r>
      <rPr>
        <sz val="10"/>
        <color theme="1"/>
        <rFont val="Arial"/>
        <family val="2"/>
      </rPr>
      <t>No confirmation is required when deleting a survey point</t>
    </r>
  </si>
  <si>
    <r>
      <t>9.</t>
    </r>
    <r>
      <rPr>
        <sz val="7"/>
        <color theme="1"/>
        <rFont val="Times New Roman"/>
        <family val="1"/>
      </rPr>
      <t xml:space="preserve">     </t>
    </r>
    <r>
      <rPr>
        <sz val="10"/>
        <color theme="1"/>
        <rFont val="Arial"/>
        <family val="2"/>
      </rPr>
      <t>An Undo button must be available to undo the last change</t>
    </r>
  </si>
  <si>
    <r>
      <t>10.</t>
    </r>
    <r>
      <rPr>
        <sz val="7"/>
        <color theme="1"/>
        <rFont val="Times New Roman"/>
        <family val="1"/>
      </rPr>
      <t xml:space="preserve">   </t>
    </r>
    <r>
      <rPr>
        <sz val="10"/>
        <color theme="1"/>
        <rFont val="Arial"/>
        <family val="2"/>
      </rPr>
      <t>A save button must be available to save any changes to the survey list.</t>
    </r>
  </si>
  <si>
    <r>
      <t>a.</t>
    </r>
    <r>
      <rPr>
        <sz val="7"/>
        <color theme="1"/>
        <rFont val="Times New Roman"/>
        <family val="1"/>
      </rPr>
      <t xml:space="preserve">     </t>
    </r>
    <r>
      <rPr>
        <sz val="10"/>
        <color theme="1"/>
        <rFont val="Arial"/>
        <family val="2"/>
      </rPr>
      <t>When save is pressed then the survey list must persist between sessions of the application</t>
    </r>
  </si>
  <si>
    <r>
      <t>b.</t>
    </r>
    <r>
      <rPr>
        <sz val="7"/>
        <color theme="1"/>
        <rFont val="Times New Roman"/>
        <family val="1"/>
      </rPr>
      <t xml:space="preserve">     </t>
    </r>
    <r>
      <rPr>
        <sz val="10"/>
        <color theme="1"/>
        <rFont val="Arial"/>
        <family val="2"/>
      </rPr>
      <t>If a user attempts to leave the survey page after making changes and not saving then the user must be prompted if they want to save</t>
    </r>
  </si>
  <si>
    <r>
      <t>11.</t>
    </r>
    <r>
      <rPr>
        <sz val="7"/>
        <color theme="1"/>
        <rFont val="Times New Roman"/>
        <family val="1"/>
      </rPr>
      <t xml:space="preserve">   </t>
    </r>
    <r>
      <rPr>
        <sz val="10"/>
        <color theme="1"/>
        <rFont val="Arial"/>
        <family val="2"/>
      </rPr>
      <t>All validations should occur when a user attempts to save changes</t>
    </r>
  </si>
  <si>
    <r>
      <t>a.</t>
    </r>
    <r>
      <rPr>
        <sz val="7"/>
        <color theme="1"/>
        <rFont val="Times New Roman"/>
        <family val="1"/>
      </rPr>
      <t xml:space="preserve">     </t>
    </r>
    <r>
      <rPr>
        <sz val="10"/>
        <color theme="1"/>
        <rFont val="Arial"/>
        <family val="2"/>
      </rPr>
      <t>Duplicate MDs are verified at this point</t>
    </r>
  </si>
  <si>
    <r>
      <t>b.</t>
    </r>
    <r>
      <rPr>
        <sz val="7"/>
        <color theme="1"/>
        <rFont val="Times New Roman"/>
        <family val="1"/>
      </rPr>
      <t xml:space="preserve">     </t>
    </r>
    <r>
      <rPr>
        <sz val="10"/>
        <color theme="1"/>
        <rFont val="Arial"/>
        <family val="2"/>
      </rPr>
      <t>If an MD is not in ascending order</t>
    </r>
  </si>
  <si>
    <t>Survey Input Validations</t>
  </si>
  <si>
    <t>Measured Depth of the survey point</t>
  </si>
  <si>
    <t>0.0 to 50000(ft)</t>
  </si>
  <si>
    <t>Ft</t>
  </si>
  <si>
    <t>Inclination</t>
  </si>
  <si>
    <t>Inclination of the survey point"</t>
  </si>
  <si>
    <t>0.0 to 180.0(Degrees)</t>
  </si>
  <si>
    <t>°</t>
  </si>
  <si>
    <t>Azimuth</t>
  </si>
  <si>
    <t>Azimuth i.e. angle measurement in the spherical coordinate system of a survey point</t>
  </si>
  <si>
    <t>0.0 to 360.0(Degrees)</t>
  </si>
  <si>
    <t>True Vertical Depth of the survey point</t>
  </si>
  <si>
    <t>0(ft)</t>
  </si>
  <si>
    <t>North</t>
  </si>
  <si>
    <t>x-coordinate of the survey point in 3D space</t>
  </si>
  <si>
    <t>-20000.0 to 50000.0(ft)</t>
  </si>
  <si>
    <t>0</t>
  </si>
  <si>
    <t>East</t>
  </si>
  <si>
    <t>y-coordinate of the survey point in 3D space</t>
  </si>
  <si>
    <t>This section will outline the requirements for intervals.  Intervals provide information related to how the well bore is cased, friction values and depths that are used for various types of analysis</t>
  </si>
  <si>
    <r>
      <t>1.</t>
    </r>
    <r>
      <rPr>
        <sz val="7"/>
        <color theme="1"/>
        <rFont val="Times New Roman"/>
        <family val="1"/>
      </rPr>
      <t xml:space="preserve">     </t>
    </r>
    <r>
      <rPr>
        <sz val="10"/>
        <color theme="1"/>
        <rFont val="Arial"/>
        <family val="2"/>
      </rPr>
      <t>Users must have the ability to add interval information to a project</t>
    </r>
  </si>
  <si>
    <r>
      <t>2.</t>
    </r>
    <r>
      <rPr>
        <sz val="7"/>
        <color theme="1"/>
        <rFont val="Times New Roman"/>
        <family val="1"/>
      </rPr>
      <t xml:space="preserve">     </t>
    </r>
    <r>
      <rPr>
        <sz val="10"/>
        <color theme="1"/>
        <rFont val="Arial"/>
        <family val="2"/>
      </rPr>
      <t>Interval Information must be available from the “Setup” menu.</t>
    </r>
  </si>
  <si>
    <r>
      <t xml:space="preserve">                                               </t>
    </r>
    <r>
      <rPr>
        <sz val="10"/>
        <color theme="1"/>
        <rFont val="Arial"/>
        <family val="2"/>
      </rPr>
      <t>i.</t>
    </r>
    <r>
      <rPr>
        <sz val="7"/>
        <color theme="1"/>
        <rFont val="Times New Roman"/>
        <family val="1"/>
      </rPr>
      <t xml:space="preserve">     </t>
    </r>
    <r>
      <rPr>
        <sz val="10"/>
        <color theme="1"/>
        <rFont val="Arial"/>
        <family val="2"/>
      </rPr>
      <t>“Well Data” must contain a tab called “Well Intervals” that will be used to enter interval information</t>
    </r>
  </si>
  <si>
    <r>
      <t>3.</t>
    </r>
    <r>
      <rPr>
        <sz val="7"/>
        <color theme="1"/>
        <rFont val="Times New Roman"/>
        <family val="1"/>
      </rPr>
      <t xml:space="preserve">     </t>
    </r>
    <r>
      <rPr>
        <sz val="10"/>
        <color theme="1"/>
        <rFont val="Arial"/>
        <family val="2"/>
      </rPr>
      <t>When the “interval” tab is selected the following interval details must be available to view :</t>
    </r>
  </si>
  <si>
    <r>
      <t>a.</t>
    </r>
    <r>
      <rPr>
        <sz val="7"/>
        <color theme="1"/>
        <rFont val="Times New Roman"/>
        <family val="1"/>
      </rPr>
      <t xml:space="preserve">     </t>
    </r>
    <r>
      <rPr>
        <sz val="10"/>
        <color theme="1"/>
        <rFont val="Arial"/>
        <family val="2"/>
      </rPr>
      <t>Type – Type of cased section or just open hole.  Types of Casing sections include :</t>
    </r>
  </si>
  <si>
    <r>
      <t xml:space="preserve">                                               </t>
    </r>
    <r>
      <rPr>
        <sz val="10"/>
        <color theme="1"/>
        <rFont val="Arial"/>
        <family val="2"/>
      </rPr>
      <t>i.</t>
    </r>
    <r>
      <rPr>
        <sz val="7"/>
        <color theme="1"/>
        <rFont val="Times New Roman"/>
        <family val="1"/>
      </rPr>
      <t xml:space="preserve">     </t>
    </r>
    <r>
      <rPr>
        <sz val="10"/>
        <color theme="1"/>
        <rFont val="Arial"/>
        <family val="2"/>
      </rPr>
      <t>Conductor casing – the first and default casing for the very first casing section</t>
    </r>
  </si>
  <si>
    <r>
      <t xml:space="preserve">                                              </t>
    </r>
    <r>
      <rPr>
        <sz val="10"/>
        <color theme="1"/>
        <rFont val="Arial"/>
        <family val="2"/>
      </rPr>
      <t>ii.</t>
    </r>
    <r>
      <rPr>
        <sz val="7"/>
        <color theme="1"/>
        <rFont val="Times New Roman"/>
        <family val="1"/>
      </rPr>
      <t xml:space="preserve">     </t>
    </r>
    <r>
      <rPr>
        <sz val="10"/>
        <color theme="1"/>
        <rFont val="Arial"/>
        <family val="2"/>
      </rPr>
      <t>Surface casing – the default type for the second casing section</t>
    </r>
  </si>
  <si>
    <r>
      <t xml:space="preserve">                                             </t>
    </r>
    <r>
      <rPr>
        <sz val="10"/>
        <color theme="1"/>
        <rFont val="Arial"/>
        <family val="2"/>
      </rPr>
      <t>iii.</t>
    </r>
    <r>
      <rPr>
        <sz val="7"/>
        <color theme="1"/>
        <rFont val="Times New Roman"/>
        <family val="1"/>
      </rPr>
      <t xml:space="preserve">     </t>
    </r>
    <r>
      <rPr>
        <sz val="10"/>
        <color theme="1"/>
        <rFont val="Arial"/>
        <family val="2"/>
      </rPr>
      <t>Intermediate Casing</t>
    </r>
  </si>
  <si>
    <r>
      <t xml:space="preserve">                                            </t>
    </r>
    <r>
      <rPr>
        <sz val="10"/>
        <color theme="1"/>
        <rFont val="Arial"/>
        <family val="2"/>
      </rPr>
      <t>iv.</t>
    </r>
    <r>
      <rPr>
        <sz val="7"/>
        <color theme="1"/>
        <rFont val="Times New Roman"/>
        <family val="1"/>
      </rPr>
      <t xml:space="preserve">     </t>
    </r>
    <r>
      <rPr>
        <sz val="10"/>
        <color theme="1"/>
        <rFont val="Arial"/>
        <family val="2"/>
      </rPr>
      <t>Production Casing</t>
    </r>
  </si>
  <si>
    <r>
      <t xml:space="preserve">                                             </t>
    </r>
    <r>
      <rPr>
        <sz val="10"/>
        <color theme="1"/>
        <rFont val="Arial"/>
        <family val="2"/>
      </rPr>
      <t>v.</t>
    </r>
    <r>
      <rPr>
        <sz val="7"/>
        <color theme="1"/>
        <rFont val="Times New Roman"/>
        <family val="1"/>
      </rPr>
      <t xml:space="preserve">     </t>
    </r>
    <r>
      <rPr>
        <sz val="10"/>
        <color theme="1"/>
        <rFont val="Arial"/>
        <family val="2"/>
      </rPr>
      <t>Liner</t>
    </r>
  </si>
  <si>
    <r>
      <t xml:space="preserve">                                            </t>
    </r>
    <r>
      <rPr>
        <sz val="10"/>
        <color theme="1"/>
        <rFont val="Arial"/>
        <family val="2"/>
      </rPr>
      <t>vi.</t>
    </r>
    <r>
      <rPr>
        <sz val="7"/>
        <color theme="1"/>
        <rFont val="Times New Roman"/>
        <family val="1"/>
      </rPr>
      <t xml:space="preserve">     </t>
    </r>
    <r>
      <rPr>
        <sz val="10"/>
        <color theme="1"/>
        <rFont val="Arial"/>
        <family val="2"/>
      </rPr>
      <t>Production Liner</t>
    </r>
  </si>
  <si>
    <r>
      <t>b.</t>
    </r>
    <r>
      <rPr>
        <sz val="7"/>
        <color theme="1"/>
        <rFont val="Times New Roman"/>
        <family val="1"/>
      </rPr>
      <t xml:space="preserve">     </t>
    </r>
    <r>
      <rPr>
        <sz val="10"/>
        <color theme="1"/>
        <rFont val="Arial"/>
        <family val="2"/>
      </rPr>
      <t>OD – The outer diameter in inches.  This is only applicable to a cased hole section</t>
    </r>
  </si>
  <si>
    <r>
      <t xml:space="preserve">                                               </t>
    </r>
    <r>
      <rPr>
        <sz val="10"/>
        <color theme="1"/>
        <rFont val="Arial"/>
        <family val="2"/>
      </rPr>
      <t>i.</t>
    </r>
    <r>
      <rPr>
        <sz val="7"/>
        <color theme="1"/>
        <rFont val="Times New Roman"/>
        <family val="1"/>
      </rPr>
      <t xml:space="preserve">     </t>
    </r>
    <r>
      <rPr>
        <sz val="10"/>
        <color theme="1"/>
        <rFont val="Arial"/>
        <family val="2"/>
      </rPr>
      <t>Must be larger than 0</t>
    </r>
  </si>
  <si>
    <r>
      <t>c.</t>
    </r>
    <r>
      <rPr>
        <sz val="7"/>
        <color theme="1"/>
        <rFont val="Times New Roman"/>
        <family val="1"/>
      </rPr>
      <t xml:space="preserve">     </t>
    </r>
    <r>
      <rPr>
        <sz val="10"/>
        <color theme="1"/>
        <rFont val="Arial"/>
        <family val="2"/>
      </rPr>
      <t>NW – The net weight of the section.  This is described in lbs per ft</t>
    </r>
  </si>
  <si>
    <r>
      <t>d.</t>
    </r>
    <r>
      <rPr>
        <sz val="7"/>
        <color theme="1"/>
        <rFont val="Times New Roman"/>
        <family val="1"/>
      </rPr>
      <t xml:space="preserve">     </t>
    </r>
    <r>
      <rPr>
        <sz val="10"/>
        <color theme="1"/>
        <rFont val="Arial"/>
        <family val="2"/>
      </rPr>
      <t>ID – The inner diameter of a cased section</t>
    </r>
  </si>
  <si>
    <r>
      <t xml:space="preserve">                                               </t>
    </r>
    <r>
      <rPr>
        <sz val="10"/>
        <color theme="1"/>
        <rFont val="Arial"/>
        <family val="2"/>
      </rPr>
      <t>i.</t>
    </r>
    <r>
      <rPr>
        <sz val="7"/>
        <color theme="1"/>
        <rFont val="Times New Roman"/>
        <family val="1"/>
      </rPr>
      <t xml:space="preserve">     </t>
    </r>
    <r>
      <rPr>
        <sz val="10"/>
        <color theme="1"/>
        <rFont val="Arial"/>
        <family val="2"/>
      </rPr>
      <t>Must be larger than 0 and less than the OD</t>
    </r>
  </si>
  <si>
    <r>
      <t>e.</t>
    </r>
    <r>
      <rPr>
        <sz val="7"/>
        <color theme="1"/>
        <rFont val="Times New Roman"/>
        <family val="1"/>
      </rPr>
      <t xml:space="preserve">     </t>
    </r>
    <r>
      <rPr>
        <sz val="10"/>
        <color theme="1"/>
        <rFont val="Arial"/>
        <family val="2"/>
      </rPr>
      <t>SD – The settings depth of the interval.  This is the end MD depth of the interval in ft</t>
    </r>
  </si>
  <si>
    <r>
      <t xml:space="preserve">                                               </t>
    </r>
    <r>
      <rPr>
        <sz val="10"/>
        <color theme="1"/>
        <rFont val="Arial"/>
        <family val="2"/>
      </rPr>
      <t>i.</t>
    </r>
    <r>
      <rPr>
        <sz val="7"/>
        <color theme="1"/>
        <rFont val="Times New Roman"/>
        <family val="1"/>
      </rPr>
      <t xml:space="preserve">     </t>
    </r>
    <r>
      <rPr>
        <sz val="10"/>
        <color theme="1"/>
        <rFont val="Arial"/>
        <family val="2"/>
      </rPr>
      <t>SD must be greater than or equal to the HD (Hanger depth) and greater than 0</t>
    </r>
  </si>
  <si>
    <r>
      <t>f.</t>
    </r>
    <r>
      <rPr>
        <sz val="7"/>
        <color theme="1"/>
        <rFont val="Times New Roman"/>
        <family val="1"/>
      </rPr>
      <t xml:space="preserve">      </t>
    </r>
    <r>
      <rPr>
        <sz val="10"/>
        <color theme="1"/>
        <rFont val="Arial"/>
        <family val="2"/>
      </rPr>
      <t>HD – Hanger depth in ft.  The hanger depth is determined by the first non-water formations measured depth</t>
    </r>
  </si>
  <si>
    <r>
      <t>g.</t>
    </r>
    <r>
      <rPr>
        <sz val="7"/>
        <color theme="1"/>
        <rFont val="Times New Roman"/>
        <family val="1"/>
      </rPr>
      <t xml:space="preserve">     </t>
    </r>
    <r>
      <rPr>
        <sz val="10"/>
        <color theme="1"/>
        <rFont val="Arial"/>
        <family val="2"/>
      </rPr>
      <t>Material – the material that the casing is made out of.  Each material has a set of properties that should be available in the DB to be used by the application.  This information can be found in the appendix</t>
    </r>
  </si>
  <si>
    <r>
      <t xml:space="preserve">                                               </t>
    </r>
    <r>
      <rPr>
        <sz val="10"/>
        <color theme="1"/>
        <rFont val="Arial"/>
        <family val="2"/>
      </rPr>
      <t>i.</t>
    </r>
    <r>
      <rPr>
        <sz val="7"/>
        <color theme="1"/>
        <rFont val="Times New Roman"/>
        <family val="1"/>
      </rPr>
      <t xml:space="preserve">     </t>
    </r>
    <r>
      <rPr>
        <sz val="10"/>
        <color theme="1"/>
        <rFont val="Arial"/>
        <family val="2"/>
      </rPr>
      <t>Aluminum</t>
    </r>
  </si>
  <si>
    <r>
      <t xml:space="preserve">                                              </t>
    </r>
    <r>
      <rPr>
        <sz val="10"/>
        <color theme="1"/>
        <rFont val="Arial"/>
        <family val="2"/>
      </rPr>
      <t>ii.</t>
    </r>
    <r>
      <rPr>
        <sz val="7"/>
        <color theme="1"/>
        <rFont val="Times New Roman"/>
        <family val="1"/>
      </rPr>
      <t xml:space="preserve">     </t>
    </r>
    <r>
      <rPr>
        <sz val="10"/>
        <color theme="1"/>
        <rFont val="Arial"/>
        <family val="2"/>
      </rPr>
      <t>Aluminum 1953TI</t>
    </r>
  </si>
  <si>
    <r>
      <t xml:space="preserve">                                             </t>
    </r>
    <r>
      <rPr>
        <sz val="10"/>
        <color theme="1"/>
        <rFont val="Arial"/>
        <family val="2"/>
      </rPr>
      <t>iii.</t>
    </r>
    <r>
      <rPr>
        <sz val="7"/>
        <color theme="1"/>
        <rFont val="Times New Roman"/>
        <family val="1"/>
      </rPr>
      <t xml:space="preserve">     </t>
    </r>
    <r>
      <rPr>
        <sz val="10"/>
        <color theme="1"/>
        <rFont val="Arial"/>
        <family val="2"/>
      </rPr>
      <t>Aluminum D16</t>
    </r>
  </si>
  <si>
    <r>
      <t xml:space="preserve">                                            </t>
    </r>
    <r>
      <rPr>
        <sz val="10"/>
        <color theme="1"/>
        <rFont val="Arial"/>
        <family val="2"/>
      </rPr>
      <t>iv.</t>
    </r>
    <r>
      <rPr>
        <sz val="7"/>
        <color theme="1"/>
        <rFont val="Times New Roman"/>
        <family val="1"/>
      </rPr>
      <t xml:space="preserve">     </t>
    </r>
    <r>
      <rPr>
        <sz val="10"/>
        <color theme="1"/>
        <rFont val="Arial"/>
        <family val="2"/>
      </rPr>
      <t>Beryllium-copper alloy</t>
    </r>
  </si>
  <si>
    <r>
      <t xml:space="preserve">                                             </t>
    </r>
    <r>
      <rPr>
        <sz val="10"/>
        <color theme="1"/>
        <rFont val="Arial"/>
        <family val="2"/>
      </rPr>
      <t>v.</t>
    </r>
    <r>
      <rPr>
        <sz val="7"/>
        <color theme="1"/>
        <rFont val="Times New Roman"/>
        <family val="1"/>
      </rPr>
      <t xml:space="preserve">     </t>
    </r>
    <r>
      <rPr>
        <sz val="10"/>
        <color theme="1"/>
        <rFont val="Arial"/>
        <family val="2"/>
      </rPr>
      <t>Incoloy 925</t>
    </r>
  </si>
  <si>
    <r>
      <t xml:space="preserve">                                            </t>
    </r>
    <r>
      <rPr>
        <sz val="10"/>
        <color theme="1"/>
        <rFont val="Arial"/>
        <family val="2"/>
      </rPr>
      <t>vi.</t>
    </r>
    <r>
      <rPr>
        <sz val="7"/>
        <color theme="1"/>
        <rFont val="Times New Roman"/>
        <family val="1"/>
      </rPr>
      <t xml:space="preserve">     </t>
    </r>
    <r>
      <rPr>
        <sz val="10"/>
        <color theme="1"/>
        <rFont val="Arial"/>
        <family val="2"/>
      </rPr>
      <t>Monel</t>
    </r>
  </si>
  <si>
    <r>
      <t xml:space="preserve">                                           </t>
    </r>
    <r>
      <rPr>
        <sz val="10"/>
        <color theme="1"/>
        <rFont val="Arial"/>
        <family val="2"/>
      </rPr>
      <t>vii.</t>
    </r>
    <r>
      <rPr>
        <sz val="7"/>
        <color theme="1"/>
        <rFont val="Times New Roman"/>
        <family val="1"/>
      </rPr>
      <t xml:space="preserve">     </t>
    </r>
    <r>
      <rPr>
        <sz val="10"/>
        <color theme="1"/>
        <rFont val="Arial"/>
        <family val="2"/>
      </rPr>
      <t>Non-Mag-316</t>
    </r>
  </si>
  <si>
    <r>
      <t xml:space="preserve">                                          </t>
    </r>
    <r>
      <rPr>
        <sz val="10"/>
        <color theme="1"/>
        <rFont val="Arial"/>
        <family val="2"/>
      </rPr>
      <t>viii.</t>
    </r>
    <r>
      <rPr>
        <sz val="7"/>
        <color theme="1"/>
        <rFont val="Times New Roman"/>
        <family val="1"/>
      </rPr>
      <t xml:space="preserve">     </t>
    </r>
    <r>
      <rPr>
        <sz val="10"/>
        <color theme="1"/>
        <rFont val="Arial"/>
        <family val="2"/>
      </rPr>
      <t>P550</t>
    </r>
  </si>
  <si>
    <r>
      <t xml:space="preserve">                                            </t>
    </r>
    <r>
      <rPr>
        <sz val="10"/>
        <color theme="1"/>
        <rFont val="Arial"/>
        <family val="2"/>
      </rPr>
      <t>ix.</t>
    </r>
    <r>
      <rPr>
        <sz val="7"/>
        <color theme="1"/>
        <rFont val="Times New Roman"/>
        <family val="1"/>
      </rPr>
      <t xml:space="preserve">     </t>
    </r>
    <r>
      <rPr>
        <sz val="10"/>
        <color theme="1"/>
        <rFont val="Arial"/>
        <family val="2"/>
      </rPr>
      <t>P580</t>
    </r>
  </si>
  <si>
    <r>
      <t xml:space="preserve">                                             </t>
    </r>
    <r>
      <rPr>
        <sz val="10"/>
        <color theme="1"/>
        <rFont val="Arial"/>
        <family val="2"/>
      </rPr>
      <t>x.</t>
    </r>
    <r>
      <rPr>
        <sz val="7"/>
        <color theme="1"/>
        <rFont val="Times New Roman"/>
        <family val="1"/>
      </rPr>
      <t xml:space="preserve">     </t>
    </r>
    <r>
      <rPr>
        <sz val="10"/>
        <color theme="1"/>
        <rFont val="Arial"/>
        <family val="2"/>
      </rPr>
      <t>SBO P550</t>
    </r>
  </si>
  <si>
    <r>
      <t xml:space="preserve">                                            </t>
    </r>
    <r>
      <rPr>
        <sz val="10"/>
        <color theme="1"/>
        <rFont val="Arial"/>
        <family val="2"/>
      </rPr>
      <t>xi.</t>
    </r>
    <r>
      <rPr>
        <sz val="7"/>
        <color theme="1"/>
        <rFont val="Times New Roman"/>
        <family val="1"/>
      </rPr>
      <t xml:space="preserve">     </t>
    </r>
    <r>
      <rPr>
        <sz val="10"/>
        <color theme="1"/>
        <rFont val="Arial"/>
        <family val="2"/>
      </rPr>
      <t>SBO P580</t>
    </r>
  </si>
  <si>
    <r>
      <t xml:space="preserve">                                           </t>
    </r>
    <r>
      <rPr>
        <sz val="10"/>
        <color theme="1"/>
        <rFont val="Arial"/>
        <family val="2"/>
      </rPr>
      <t>xii.</t>
    </r>
    <r>
      <rPr>
        <sz val="7"/>
        <color theme="1"/>
        <rFont val="Times New Roman"/>
        <family val="1"/>
      </rPr>
      <t xml:space="preserve">     </t>
    </r>
    <r>
      <rPr>
        <sz val="10"/>
        <color theme="1"/>
        <rFont val="Arial"/>
        <family val="2"/>
      </rPr>
      <t>Steel</t>
    </r>
  </si>
  <si>
    <r>
      <t xml:space="preserve">                                          </t>
    </r>
    <r>
      <rPr>
        <sz val="10"/>
        <color theme="1"/>
        <rFont val="Arial"/>
        <family val="2"/>
      </rPr>
      <t>xiii.</t>
    </r>
    <r>
      <rPr>
        <sz val="7"/>
        <color theme="1"/>
        <rFont val="Times New Roman"/>
        <family val="1"/>
      </rPr>
      <t xml:space="preserve">     </t>
    </r>
    <r>
      <rPr>
        <sz val="10"/>
        <color theme="1"/>
        <rFont val="Arial"/>
        <family val="2"/>
      </rPr>
      <t>Steel AISI 1340</t>
    </r>
  </si>
  <si>
    <r>
      <t xml:space="preserve">                                         </t>
    </r>
    <r>
      <rPr>
        <sz val="10"/>
        <color theme="1"/>
        <rFont val="Arial"/>
        <family val="2"/>
      </rPr>
      <t>xiv.</t>
    </r>
    <r>
      <rPr>
        <sz val="7"/>
        <color theme="1"/>
        <rFont val="Times New Roman"/>
        <family val="1"/>
      </rPr>
      <t xml:space="preserve">     </t>
    </r>
    <r>
      <rPr>
        <sz val="10"/>
        <color theme="1"/>
        <rFont val="Arial"/>
        <family val="2"/>
      </rPr>
      <t>Steel AISI 4145</t>
    </r>
  </si>
  <si>
    <r>
      <t xml:space="preserve">                                          </t>
    </r>
    <r>
      <rPr>
        <sz val="10"/>
        <color theme="1"/>
        <rFont val="Arial"/>
        <family val="2"/>
      </rPr>
      <t>xv.</t>
    </r>
    <r>
      <rPr>
        <sz val="7"/>
        <color theme="1"/>
        <rFont val="Times New Roman"/>
        <family val="1"/>
      </rPr>
      <t xml:space="preserve">     </t>
    </r>
    <r>
      <rPr>
        <sz val="10"/>
        <color theme="1"/>
        <rFont val="Arial"/>
        <family val="2"/>
      </rPr>
      <t>Steel E75</t>
    </r>
  </si>
  <si>
    <r>
      <t xml:space="preserve">                                         </t>
    </r>
    <r>
      <rPr>
        <sz val="10"/>
        <color theme="1"/>
        <rFont val="Arial"/>
        <family val="2"/>
      </rPr>
      <t>xvi.</t>
    </r>
    <r>
      <rPr>
        <sz val="7"/>
        <color theme="1"/>
        <rFont val="Times New Roman"/>
        <family val="1"/>
      </rPr>
      <t xml:space="preserve">     </t>
    </r>
    <r>
      <rPr>
        <sz val="10"/>
        <color theme="1"/>
        <rFont val="Arial"/>
        <family val="2"/>
      </rPr>
      <t>Steel G105</t>
    </r>
  </si>
  <si>
    <r>
      <t xml:space="preserve">                                        </t>
    </r>
    <r>
      <rPr>
        <sz val="10"/>
        <color theme="1"/>
        <rFont val="Arial"/>
        <family val="2"/>
      </rPr>
      <t>xvii.</t>
    </r>
    <r>
      <rPr>
        <sz val="7"/>
        <color theme="1"/>
        <rFont val="Times New Roman"/>
        <family val="1"/>
      </rPr>
      <t xml:space="preserve">     </t>
    </r>
    <r>
      <rPr>
        <sz val="10"/>
        <color theme="1"/>
        <rFont val="Arial"/>
        <family val="2"/>
      </rPr>
      <t>Steel S135</t>
    </r>
  </si>
  <si>
    <r>
      <t xml:space="preserve">                                       </t>
    </r>
    <r>
      <rPr>
        <sz val="10"/>
        <color theme="1"/>
        <rFont val="Arial"/>
        <family val="2"/>
      </rPr>
      <t>xviii.</t>
    </r>
    <r>
      <rPr>
        <sz val="7"/>
        <color theme="1"/>
        <rFont val="Times New Roman"/>
        <family val="1"/>
      </rPr>
      <t xml:space="preserve">     </t>
    </r>
    <r>
      <rPr>
        <sz val="10"/>
        <color theme="1"/>
        <rFont val="Arial"/>
        <family val="2"/>
      </rPr>
      <t>Steel S95</t>
    </r>
  </si>
  <si>
    <r>
      <t xml:space="preserve">                                         </t>
    </r>
    <r>
      <rPr>
        <sz val="10"/>
        <color theme="1"/>
        <rFont val="Arial"/>
        <family val="2"/>
      </rPr>
      <t>xix.</t>
    </r>
    <r>
      <rPr>
        <sz val="7"/>
        <color theme="1"/>
        <rFont val="Times New Roman"/>
        <family val="1"/>
      </rPr>
      <t xml:space="preserve">     </t>
    </r>
    <r>
      <rPr>
        <sz val="10"/>
        <color theme="1"/>
        <rFont val="Arial"/>
        <family val="2"/>
      </rPr>
      <t>Steel X95</t>
    </r>
  </si>
  <si>
    <r>
      <t xml:space="preserve">                                          </t>
    </r>
    <r>
      <rPr>
        <sz val="10"/>
        <color theme="1"/>
        <rFont val="Arial"/>
        <family val="2"/>
      </rPr>
      <t>xx.</t>
    </r>
    <r>
      <rPr>
        <sz val="7"/>
        <color theme="1"/>
        <rFont val="Times New Roman"/>
        <family val="1"/>
      </rPr>
      <t xml:space="preserve">     </t>
    </r>
    <r>
      <rPr>
        <sz val="10"/>
        <color theme="1"/>
        <rFont val="Arial"/>
        <family val="2"/>
      </rPr>
      <t>Tungsten</t>
    </r>
  </si>
  <si>
    <r>
      <t>h.</t>
    </r>
    <r>
      <rPr>
        <sz val="7"/>
        <color theme="1"/>
        <rFont val="Times New Roman"/>
        <family val="1"/>
      </rPr>
      <t xml:space="preserve">     </t>
    </r>
    <r>
      <rPr>
        <sz val="10"/>
        <color theme="1"/>
        <rFont val="Arial"/>
        <family val="2"/>
      </rPr>
      <t xml:space="preserve">Hole Diameter – The diameter of the Open hole section.  </t>
    </r>
  </si>
  <si>
    <r>
      <t xml:space="preserve">                                               </t>
    </r>
    <r>
      <rPr>
        <sz val="10"/>
        <color theme="1"/>
        <rFont val="Arial"/>
        <family val="2"/>
      </rPr>
      <t>i.</t>
    </r>
    <r>
      <rPr>
        <sz val="7"/>
        <color theme="1"/>
        <rFont val="Times New Roman"/>
        <family val="1"/>
      </rPr>
      <t xml:space="preserve">     </t>
    </r>
    <r>
      <rPr>
        <sz val="10"/>
        <color theme="1"/>
        <rFont val="Arial"/>
        <family val="2"/>
      </rPr>
      <t xml:space="preserve">This must be greater than or equal to the OD of a cased section.  </t>
    </r>
  </si>
  <si>
    <r>
      <t xml:space="preserve">                                              </t>
    </r>
    <r>
      <rPr>
        <sz val="10"/>
        <color theme="1"/>
        <rFont val="Arial"/>
        <family val="2"/>
      </rPr>
      <t>ii.</t>
    </r>
    <r>
      <rPr>
        <sz val="7"/>
        <color theme="1"/>
        <rFont val="Times New Roman"/>
        <family val="1"/>
      </rPr>
      <t xml:space="preserve">     </t>
    </r>
    <r>
      <rPr>
        <sz val="10"/>
        <color theme="1"/>
        <rFont val="Arial"/>
        <family val="2"/>
      </rPr>
      <t>In an open hole section it describes only the diameter of the hole section</t>
    </r>
  </si>
  <si>
    <r>
      <t>i.</t>
    </r>
    <r>
      <rPr>
        <sz val="7"/>
        <color theme="1"/>
        <rFont val="Times New Roman"/>
        <family val="1"/>
      </rPr>
      <t xml:space="preserve">       </t>
    </r>
    <r>
      <rPr>
        <sz val="10"/>
        <color theme="1"/>
        <rFont val="Arial"/>
        <family val="2"/>
      </rPr>
      <t>Friction Factor – The coefficient of friction used in some analysis</t>
    </r>
  </si>
  <si>
    <r>
      <t xml:space="preserve">                                               </t>
    </r>
    <r>
      <rPr>
        <sz val="10"/>
        <color theme="1"/>
        <rFont val="Arial"/>
        <family val="2"/>
      </rPr>
      <t>i.</t>
    </r>
    <r>
      <rPr>
        <sz val="7"/>
        <color theme="1"/>
        <rFont val="Times New Roman"/>
        <family val="1"/>
      </rPr>
      <t xml:space="preserve">     </t>
    </r>
    <r>
      <rPr>
        <sz val="10"/>
        <color theme="1"/>
        <rFont val="Arial"/>
        <family val="2"/>
      </rPr>
      <t>Each cased or open hole section can have its own Friction Factor value</t>
    </r>
  </si>
  <si>
    <r>
      <t xml:space="preserve">                                              </t>
    </r>
    <r>
      <rPr>
        <sz val="10"/>
        <color theme="1"/>
        <rFont val="Arial"/>
        <family val="2"/>
      </rPr>
      <t>ii.</t>
    </r>
    <r>
      <rPr>
        <sz val="7"/>
        <color theme="1"/>
        <rFont val="Times New Roman"/>
        <family val="1"/>
      </rPr>
      <t xml:space="preserve">     </t>
    </r>
    <r>
      <rPr>
        <sz val="10"/>
        <color theme="1"/>
        <rFont val="Arial"/>
        <family val="2"/>
      </rPr>
      <t>This value must be between 0 and 1.5</t>
    </r>
  </si>
  <si>
    <r>
      <t>4.</t>
    </r>
    <r>
      <rPr>
        <sz val="7"/>
        <color theme="1"/>
        <rFont val="Times New Roman"/>
        <family val="1"/>
      </rPr>
      <t xml:space="preserve">     </t>
    </r>
    <r>
      <rPr>
        <sz val="10"/>
        <color theme="1"/>
        <rFont val="Arial"/>
        <family val="2"/>
      </rPr>
      <t>There must be an area for both Cased sections and Open Hole sections.</t>
    </r>
  </si>
  <si>
    <r>
      <t>5.</t>
    </r>
    <r>
      <rPr>
        <sz val="7"/>
        <color theme="1"/>
        <rFont val="Times New Roman"/>
        <family val="1"/>
      </rPr>
      <t xml:space="preserve">     </t>
    </r>
    <r>
      <rPr>
        <sz val="10"/>
        <color theme="1"/>
        <rFont val="Arial"/>
        <family val="2"/>
      </rPr>
      <t>If the project is new and the Interval tab is selected then the user must be presented with at least 1 default Cased hole section</t>
    </r>
  </si>
  <si>
    <r>
      <t>a.</t>
    </r>
    <r>
      <rPr>
        <sz val="7"/>
        <color theme="1"/>
        <rFont val="Times New Roman"/>
        <family val="1"/>
      </rPr>
      <t xml:space="preserve">     </t>
    </r>
    <r>
      <rPr>
        <sz val="10"/>
        <color theme="1"/>
        <rFont val="Arial"/>
        <family val="2"/>
      </rPr>
      <t>Conductor Casing / 20.00 / 169.00 / 18.38 / 10000 / 1900.00 / steel / 21.00 / .20</t>
    </r>
  </si>
  <si>
    <r>
      <t>6.</t>
    </r>
    <r>
      <rPr>
        <sz val="7"/>
        <color theme="1"/>
        <rFont val="Times New Roman"/>
        <family val="1"/>
      </rPr>
      <t xml:space="preserve">     </t>
    </r>
    <r>
      <rPr>
        <sz val="10"/>
        <color theme="1"/>
        <rFont val="Arial"/>
        <family val="2"/>
      </rPr>
      <t>If the Project has already be given Interval data then that information must populate.</t>
    </r>
  </si>
  <si>
    <r>
      <t>7.</t>
    </r>
    <r>
      <rPr>
        <sz val="7"/>
        <color theme="1"/>
        <rFont val="Times New Roman"/>
        <family val="1"/>
      </rPr>
      <t xml:space="preserve">     </t>
    </r>
    <r>
      <rPr>
        <sz val="10"/>
        <color theme="1"/>
        <rFont val="Arial"/>
        <family val="2"/>
      </rPr>
      <t>Users must have the ability to add a new Casing Interval sections before or after the selected interval section (Plus up button and Plus down button)</t>
    </r>
  </si>
  <si>
    <r>
      <t>a.</t>
    </r>
    <r>
      <rPr>
        <sz val="7"/>
        <color theme="1"/>
        <rFont val="Times New Roman"/>
        <family val="1"/>
      </rPr>
      <t xml:space="preserve">     </t>
    </r>
    <r>
      <rPr>
        <sz val="10"/>
        <color theme="1"/>
        <rFont val="Arial"/>
        <family val="2"/>
      </rPr>
      <t>If the Plus Up button is pressed then the default SD of the interval section should be 100 feet shallower than the previously selected interval Section</t>
    </r>
  </si>
  <si>
    <r>
      <t xml:space="preserve">                                               </t>
    </r>
    <r>
      <rPr>
        <sz val="10"/>
        <color theme="1"/>
        <rFont val="Arial"/>
        <family val="2"/>
      </rPr>
      <t>i.</t>
    </r>
    <r>
      <rPr>
        <sz val="7"/>
        <color theme="1"/>
        <rFont val="Times New Roman"/>
        <family val="1"/>
      </rPr>
      <t xml:space="preserve">     </t>
    </r>
    <r>
      <rPr>
        <sz val="10"/>
        <color theme="1"/>
        <rFont val="Arial"/>
        <family val="2"/>
      </rPr>
      <t>New section information should appear in its own window on the application</t>
    </r>
  </si>
  <si>
    <r>
      <t xml:space="preserve">                                              </t>
    </r>
    <r>
      <rPr>
        <sz val="10"/>
        <color theme="1"/>
        <rFont val="Arial"/>
        <family val="2"/>
      </rPr>
      <t>ii.</t>
    </r>
    <r>
      <rPr>
        <sz val="7"/>
        <color theme="1"/>
        <rFont val="Times New Roman"/>
        <family val="1"/>
      </rPr>
      <t xml:space="preserve">     </t>
    </r>
    <r>
      <rPr>
        <sz val="10"/>
        <color theme="1"/>
        <rFont val="Arial"/>
        <family val="2"/>
      </rPr>
      <t>The available information to input in this new casing section is :</t>
    </r>
  </si>
  <si>
    <r>
      <t>1.</t>
    </r>
    <r>
      <rPr>
        <sz val="7"/>
        <color theme="1"/>
        <rFont val="Times New Roman"/>
        <family val="1"/>
      </rPr>
      <t xml:space="preserve">     </t>
    </r>
    <r>
      <rPr>
        <sz val="10"/>
        <color theme="1"/>
        <rFont val="Arial"/>
        <family val="2"/>
      </rPr>
      <t>All relevant information in this window is outline at point 3</t>
    </r>
  </si>
  <si>
    <r>
      <t>2.</t>
    </r>
    <r>
      <rPr>
        <sz val="7"/>
        <color theme="1"/>
        <rFont val="Times New Roman"/>
        <family val="1"/>
      </rPr>
      <t xml:space="preserve">     </t>
    </r>
    <r>
      <rPr>
        <sz val="10"/>
        <color theme="1"/>
        <rFont val="Arial"/>
        <family val="2"/>
      </rPr>
      <t>HD is not editable since it is taken from the formation</t>
    </r>
  </si>
  <si>
    <r>
      <t>3.</t>
    </r>
    <r>
      <rPr>
        <sz val="7"/>
        <color theme="1"/>
        <rFont val="Times New Roman"/>
        <family val="1"/>
      </rPr>
      <t xml:space="preserve">     </t>
    </r>
    <r>
      <rPr>
        <sz val="10"/>
        <color theme="1"/>
        <rFont val="Arial"/>
        <family val="2"/>
      </rPr>
      <t>The ID must be more than the OD of the next interval</t>
    </r>
  </si>
  <si>
    <r>
      <t>4.</t>
    </r>
    <r>
      <rPr>
        <sz val="7"/>
        <color theme="1"/>
        <rFont val="Times New Roman"/>
        <family val="1"/>
      </rPr>
      <t xml:space="preserve">     </t>
    </r>
    <r>
      <rPr>
        <sz val="10"/>
        <color theme="1"/>
        <rFont val="Arial"/>
        <family val="2"/>
      </rPr>
      <t>If previous casing has been defined in the application then the drop down menus need to filter the appropriate OD’s and ID’s that validate correctly against the next interval</t>
    </r>
  </si>
  <si>
    <r>
      <t>b.</t>
    </r>
    <r>
      <rPr>
        <sz val="7"/>
        <color theme="1"/>
        <rFont val="Times New Roman"/>
        <family val="1"/>
      </rPr>
      <t xml:space="preserve">     </t>
    </r>
    <r>
      <rPr>
        <sz val="10"/>
        <color theme="1"/>
        <rFont val="Arial"/>
        <family val="2"/>
      </rPr>
      <t>If the Plus Down button is pressed then the default SD of the interval section should be 100 feet deeper than the previously selected interval section</t>
    </r>
  </si>
  <si>
    <r>
      <t>3.</t>
    </r>
    <r>
      <rPr>
        <sz val="7"/>
        <color theme="1"/>
        <rFont val="Times New Roman"/>
        <family val="1"/>
      </rPr>
      <t xml:space="preserve">     </t>
    </r>
    <r>
      <rPr>
        <sz val="10"/>
        <color theme="1"/>
        <rFont val="Arial"/>
        <family val="2"/>
      </rPr>
      <t>The OD must be less than the ID of the previous interval</t>
    </r>
  </si>
  <si>
    <r>
      <t>4.</t>
    </r>
    <r>
      <rPr>
        <sz val="7"/>
        <color theme="1"/>
        <rFont val="Times New Roman"/>
        <family val="1"/>
      </rPr>
      <t xml:space="preserve">     </t>
    </r>
    <r>
      <rPr>
        <sz val="10"/>
        <color theme="1"/>
        <rFont val="Arial"/>
        <family val="2"/>
      </rPr>
      <t>If previous casing has been defined in the application then the drop down menus need to filter the appropriate OD’s and ID’s that validate correctly against the previous interval</t>
    </r>
  </si>
  <si>
    <r>
      <t>8.</t>
    </r>
    <r>
      <rPr>
        <sz val="7"/>
        <color theme="1"/>
        <rFont val="Times New Roman"/>
        <family val="1"/>
      </rPr>
      <t xml:space="preserve">     </t>
    </r>
    <r>
      <rPr>
        <sz val="10"/>
        <color theme="1"/>
        <rFont val="Arial"/>
        <family val="2"/>
      </rPr>
      <t>Users must have the ability to add a new Open Hole Interval sections</t>
    </r>
  </si>
  <si>
    <r>
      <t>a.</t>
    </r>
    <r>
      <rPr>
        <sz val="7"/>
        <color theme="1"/>
        <rFont val="Times New Roman"/>
        <family val="1"/>
      </rPr>
      <t xml:space="preserve">     </t>
    </r>
    <r>
      <rPr>
        <sz val="10"/>
        <color theme="1"/>
        <rFont val="Arial"/>
        <family val="2"/>
      </rPr>
      <t>If a user clicks in any editable field on the open hole area they must be allowed to input a new open hole section (default is none)</t>
    </r>
  </si>
  <si>
    <r>
      <t xml:space="preserve">                                               </t>
    </r>
    <r>
      <rPr>
        <sz val="10"/>
        <color theme="1"/>
        <rFont val="Arial"/>
        <family val="2"/>
      </rPr>
      <t>i.</t>
    </r>
    <r>
      <rPr>
        <sz val="7"/>
        <color theme="1"/>
        <rFont val="Times New Roman"/>
        <family val="1"/>
      </rPr>
      <t xml:space="preserve">     </t>
    </r>
    <r>
      <rPr>
        <sz val="10"/>
        <color theme="1"/>
        <rFont val="Arial"/>
        <family val="2"/>
      </rPr>
      <t>The available information to input in this new casing section is :</t>
    </r>
  </si>
  <si>
    <r>
      <t>1.</t>
    </r>
    <r>
      <rPr>
        <sz val="7"/>
        <color theme="1"/>
        <rFont val="Times New Roman"/>
        <family val="1"/>
      </rPr>
      <t xml:space="preserve">     </t>
    </r>
    <r>
      <rPr>
        <sz val="10"/>
        <color theme="1"/>
        <rFont val="Arial"/>
        <family val="2"/>
      </rPr>
      <t>All relevant information in this window is outline at point 3 but Open Hole does not require all of them</t>
    </r>
  </si>
  <si>
    <r>
      <t>a.</t>
    </r>
    <r>
      <rPr>
        <sz val="7"/>
        <color theme="1"/>
        <rFont val="Times New Roman"/>
        <family val="1"/>
      </rPr>
      <t xml:space="preserve">     </t>
    </r>
    <r>
      <rPr>
        <sz val="10"/>
        <color theme="1"/>
        <rFont val="Arial"/>
        <family val="2"/>
      </rPr>
      <t>MD, ft</t>
    </r>
  </si>
  <si>
    <r>
      <t>b.</t>
    </r>
    <r>
      <rPr>
        <sz val="7"/>
        <color theme="1"/>
        <rFont val="Times New Roman"/>
        <family val="1"/>
      </rPr>
      <t xml:space="preserve">     </t>
    </r>
    <r>
      <rPr>
        <sz val="10"/>
        <color theme="1"/>
        <rFont val="Arial"/>
        <family val="2"/>
      </rPr>
      <t>Hole Diameter, in</t>
    </r>
  </si>
  <si>
    <r>
      <t>c.</t>
    </r>
    <r>
      <rPr>
        <sz val="7"/>
        <color theme="1"/>
        <rFont val="Times New Roman"/>
        <family val="1"/>
      </rPr>
      <t xml:space="preserve">     </t>
    </r>
    <r>
      <rPr>
        <sz val="10"/>
        <color theme="1"/>
        <rFont val="Arial"/>
        <family val="2"/>
      </rPr>
      <t>Friction Factor</t>
    </r>
  </si>
  <si>
    <r>
      <t>2.</t>
    </r>
    <r>
      <rPr>
        <sz val="7"/>
        <color theme="1"/>
        <rFont val="Times New Roman"/>
        <family val="1"/>
      </rPr>
      <t xml:space="preserve">     </t>
    </r>
    <r>
      <rPr>
        <sz val="10"/>
        <color theme="1"/>
        <rFont val="Arial"/>
        <family val="2"/>
      </rPr>
      <t>Open Hole section diameters do not require size validation in the event an under reamer might be used</t>
    </r>
  </si>
  <si>
    <r>
      <t>b.</t>
    </r>
    <r>
      <rPr>
        <sz val="7"/>
        <color theme="1"/>
        <rFont val="Times New Roman"/>
        <family val="1"/>
      </rPr>
      <t xml:space="preserve">     </t>
    </r>
    <r>
      <rPr>
        <sz val="10"/>
        <color theme="1"/>
        <rFont val="Arial"/>
        <family val="2"/>
      </rPr>
      <t>A user should be able to delete an interval section</t>
    </r>
  </si>
  <si>
    <r>
      <t xml:space="preserve">                                               </t>
    </r>
    <r>
      <rPr>
        <sz val="10"/>
        <color theme="1"/>
        <rFont val="Arial"/>
        <family val="2"/>
      </rPr>
      <t>i.</t>
    </r>
    <r>
      <rPr>
        <sz val="7"/>
        <color theme="1"/>
        <rFont val="Times New Roman"/>
        <family val="1"/>
      </rPr>
      <t xml:space="preserve">     </t>
    </r>
    <r>
      <rPr>
        <sz val="10"/>
        <color theme="1"/>
        <rFont val="Arial"/>
        <family val="2"/>
      </rPr>
      <t>No confirmation is required to delete an interval section.</t>
    </r>
  </si>
  <si>
    <r>
      <t>c.</t>
    </r>
    <r>
      <rPr>
        <sz val="7"/>
        <color theme="1"/>
        <rFont val="Times New Roman"/>
        <family val="1"/>
      </rPr>
      <t xml:space="preserve">     </t>
    </r>
    <r>
      <rPr>
        <sz val="10"/>
        <color theme="1"/>
        <rFont val="Arial"/>
        <family val="2"/>
      </rPr>
      <t>Once an open hole is entered a blank row must be added below in case the user wants to add another open hole section.</t>
    </r>
  </si>
  <si>
    <r>
      <t>d.</t>
    </r>
    <r>
      <rPr>
        <sz val="7"/>
        <color theme="1"/>
        <rFont val="Times New Roman"/>
        <family val="1"/>
      </rPr>
      <t xml:space="preserve">     </t>
    </r>
    <r>
      <rPr>
        <sz val="10"/>
        <color theme="1"/>
        <rFont val="Arial"/>
        <family val="2"/>
      </rPr>
      <t>A visual representation of the interval must be presented as the interval sections are added</t>
    </r>
  </si>
  <si>
    <r>
      <t xml:space="preserve">                                               </t>
    </r>
    <r>
      <rPr>
        <sz val="10"/>
        <color theme="1"/>
        <rFont val="Arial"/>
        <family val="2"/>
      </rPr>
      <t>i.</t>
    </r>
    <r>
      <rPr>
        <sz val="7"/>
        <color theme="1"/>
        <rFont val="Times New Roman"/>
        <family val="1"/>
      </rPr>
      <t xml:space="preserve">     </t>
    </r>
    <r>
      <rPr>
        <sz val="10"/>
        <color theme="1"/>
        <rFont val="Arial"/>
        <family val="2"/>
      </rPr>
      <t>The visual representation of the interval must show appropriate proportions of the casing and open hole ID in the correct order</t>
    </r>
  </si>
  <si>
    <r>
      <t xml:space="preserve">                                              </t>
    </r>
    <r>
      <rPr>
        <sz val="10"/>
        <color theme="1"/>
        <rFont val="Arial"/>
        <family val="2"/>
      </rPr>
      <t>ii.</t>
    </r>
    <r>
      <rPr>
        <sz val="7"/>
        <color theme="1"/>
        <rFont val="Times New Roman"/>
        <family val="1"/>
      </rPr>
      <t xml:space="preserve">     </t>
    </r>
    <r>
      <rPr>
        <sz val="10"/>
        <color theme="1"/>
        <rFont val="Arial"/>
        <family val="2"/>
      </rPr>
      <t>Casing shoe markers must be visualized</t>
    </r>
  </si>
  <si>
    <r>
      <t xml:space="preserve">                                             </t>
    </r>
    <r>
      <rPr>
        <sz val="10"/>
        <color theme="1"/>
        <rFont val="Arial"/>
        <family val="2"/>
      </rPr>
      <t>iii.</t>
    </r>
    <r>
      <rPr>
        <sz val="7"/>
        <color theme="1"/>
        <rFont val="Times New Roman"/>
        <family val="1"/>
      </rPr>
      <t xml:space="preserve">     </t>
    </r>
    <r>
      <rPr>
        <sz val="10"/>
        <color theme="1"/>
        <rFont val="Arial"/>
        <family val="2"/>
      </rPr>
      <t>It must be easy to differentiate between a cased section and an open hole section (straight lines for casing and jagged lines for open hole)</t>
    </r>
  </si>
  <si>
    <r>
      <t>e.</t>
    </r>
    <r>
      <rPr>
        <sz val="7"/>
        <color theme="1"/>
        <rFont val="Times New Roman"/>
        <family val="1"/>
      </rPr>
      <t xml:space="preserve">     </t>
    </r>
    <r>
      <rPr>
        <sz val="10"/>
        <color theme="1"/>
        <rFont val="Arial"/>
        <family val="2"/>
      </rPr>
      <t>2 intervals cannot have the same Setting depth</t>
    </r>
  </si>
  <si>
    <r>
      <t>f.</t>
    </r>
    <r>
      <rPr>
        <sz val="7"/>
        <color theme="1"/>
        <rFont val="Times New Roman"/>
        <family val="1"/>
      </rPr>
      <t xml:space="preserve">      </t>
    </r>
    <r>
      <rPr>
        <sz val="10"/>
        <color theme="1"/>
        <rFont val="Arial"/>
        <family val="2"/>
      </rPr>
      <t>Interval sections must appear in ascending order indexed on MD</t>
    </r>
  </si>
  <si>
    <t>Well Interval Input Validations</t>
  </si>
  <si>
    <t>Type of the well interval</t>
  </si>
  <si>
    <t>Outer Diameter of the well interval</t>
  </si>
  <si>
    <t>NW</t>
  </si>
  <si>
    <t>Nominal Weight of the well interval</t>
  </si>
  <si>
    <t>0.0 to 1500.0(lb/ft)</t>
  </si>
  <si>
    <t>lb/ft</t>
  </si>
  <si>
    <t>Inner Diameter of the well interval</t>
  </si>
  <si>
    <t>0.0 to 50.0(in)</t>
  </si>
  <si>
    <t>SD</t>
  </si>
  <si>
    <t>Setting Depth of the well interval</t>
  </si>
  <si>
    <t>HD</t>
  </si>
  <si>
    <t>Hanger depth of the well interval</t>
  </si>
  <si>
    <t>Material of the well interval</t>
  </si>
  <si>
    <t>Hole Diameter</t>
  </si>
  <si>
    <t>Hole Diameter behind casing</t>
  </si>
  <si>
    <t>Friction Factor for Casing</t>
  </si>
  <si>
    <t>Friction factor of the interval</t>
  </si>
  <si>
    <t>0.0 to 1.5</t>
  </si>
  <si>
    <t>Friction Factor for Open Hole</t>
  </si>
  <si>
    <t>Validation Rules in for Casing and Open Hole:</t>
  </si>
  <si>
    <r>
      <t>1.</t>
    </r>
    <r>
      <rPr>
        <sz val="7"/>
        <color rgb="FFFF0000"/>
        <rFont val="Times New Roman"/>
        <family val="1"/>
      </rPr>
      <t xml:space="preserve">     </t>
    </r>
    <r>
      <rPr>
        <sz val="10"/>
        <color rgb="FFFF0000"/>
        <rFont val="Arial"/>
        <family val="2"/>
      </rPr>
      <t>Outer diameters of Casings must be in decreasing order</t>
    </r>
  </si>
  <si>
    <r>
      <t>2.</t>
    </r>
    <r>
      <rPr>
        <sz val="7"/>
        <color rgb="FFFF0000"/>
        <rFont val="Times New Roman"/>
        <family val="1"/>
      </rPr>
      <t xml:space="preserve">     </t>
    </r>
    <r>
      <rPr>
        <sz val="10"/>
        <color rgb="FFFF0000"/>
        <rFont val="Arial"/>
        <family val="2"/>
      </rPr>
      <t>Only 1 conductor casing is allowed.</t>
    </r>
  </si>
  <si>
    <r>
      <t>3.</t>
    </r>
    <r>
      <rPr>
        <sz val="7"/>
        <color rgb="FFFF0000"/>
        <rFont val="Times New Roman"/>
        <family val="1"/>
      </rPr>
      <t xml:space="preserve">     </t>
    </r>
    <r>
      <rPr>
        <sz val="10"/>
        <color rgb="FFFF0000"/>
        <rFont val="Arial"/>
        <family val="2"/>
      </rPr>
      <t>Only 1 surface casing is allowed</t>
    </r>
  </si>
  <si>
    <r>
      <t>4.</t>
    </r>
    <r>
      <rPr>
        <sz val="7"/>
        <color rgb="FFFF0000"/>
        <rFont val="Times New Roman"/>
        <family val="1"/>
      </rPr>
      <t xml:space="preserve">     </t>
    </r>
    <r>
      <rPr>
        <sz val="10"/>
        <color rgb="FFFF0000"/>
        <rFont val="Arial"/>
        <family val="2"/>
      </rPr>
      <t>The casing order must be Conductor, Surface, Intermediate, Production and Liner</t>
    </r>
  </si>
  <si>
    <r>
      <t>5.</t>
    </r>
    <r>
      <rPr>
        <sz val="7"/>
        <color rgb="FFFF0000"/>
        <rFont val="Times New Roman"/>
        <family val="1"/>
      </rPr>
      <t xml:space="preserve">     </t>
    </r>
    <r>
      <rPr>
        <sz val="10"/>
        <color rgb="FFFF0000"/>
        <rFont val="Arial"/>
        <family val="2"/>
      </rPr>
      <t>Setting depth should be less than well depth</t>
    </r>
  </si>
  <si>
    <r>
      <t>6.</t>
    </r>
    <r>
      <rPr>
        <sz val="7"/>
        <color rgb="FFFF0000"/>
        <rFont val="Times New Roman"/>
        <family val="1"/>
      </rPr>
      <t xml:space="preserve">     </t>
    </r>
    <r>
      <rPr>
        <sz val="10"/>
        <color rgb="FFFF0000"/>
        <rFont val="Arial"/>
        <family val="2"/>
      </rPr>
      <t>if (well Interval OD != null and previous Casing != null and  well Interval OD &gt;= previous Casing Inner Diameter) then “Outer Diameter must be less than Inner Diameter of the previous well interval”</t>
    </r>
  </si>
  <si>
    <r>
      <t>7.</t>
    </r>
    <r>
      <rPr>
        <sz val="7"/>
        <color rgb="FFFF0000"/>
        <rFont val="Times New Roman"/>
        <family val="1"/>
      </rPr>
      <t xml:space="preserve">     </t>
    </r>
    <r>
      <rPr>
        <sz val="10"/>
        <color rgb="FFFF0000"/>
        <rFont val="Arial"/>
        <family val="2"/>
      </rPr>
      <t>If (well Interval OD != null and well Interval ID &gt;= well Interval OD)</t>
    </r>
  </si>
  <si>
    <t xml:space="preserve"> then "Inner Diameter must be less than Outer Diameter"</t>
  </si>
  <si>
    <t xml:space="preserve">                    </t>
  </si>
  <si>
    <t>If (next Casing!= null and well Interval D &lt;= next Casing Outer Diameter)</t>
  </si>
  <si>
    <t xml:space="preserve">then "Inner Diameter must be more than Outer Diameter of the next well interval”    </t>
  </si>
  <si>
    <r>
      <t>8.</t>
    </r>
    <r>
      <rPr>
        <sz val="7"/>
        <color rgb="FFFF0000"/>
        <rFont val="Times New Roman"/>
        <family val="1"/>
      </rPr>
      <t xml:space="preserve">     </t>
    </r>
    <r>
      <rPr>
        <sz val="10"/>
        <color rgb="FFFF0000"/>
        <rFont val="Arial"/>
        <family val="2"/>
      </rPr>
      <t>if (well Interval SD &lt;= well Interval HD)</t>
    </r>
  </si>
  <si>
    <t xml:space="preserve">then Setting Depth must be more than Hanger Depth"           </t>
  </si>
  <si>
    <r>
      <t>9.</t>
    </r>
    <r>
      <rPr>
        <sz val="7"/>
        <color rgb="FFFF0000"/>
        <rFont val="Times New Roman"/>
        <family val="1"/>
      </rPr>
      <t xml:space="preserve">     </t>
    </r>
    <r>
      <rPr>
        <sz val="10"/>
        <color rgb="FFFF0000"/>
        <rFont val="Arial"/>
        <family val="2"/>
      </rPr>
      <t>if (well Interval HD &lt;= 0)</t>
    </r>
  </si>
  <si>
    <t>then “Hanger Depth must be more than 0.00"</t>
  </si>
  <si>
    <t xml:space="preserve">                </t>
  </si>
  <si>
    <t>else if (well Interval SD &lt;= well Interval HD)</t>
  </si>
  <si>
    <t>then "Hanger Depth must be less than Setting Depth"</t>
  </si>
  <si>
    <r>
      <t>10.</t>
    </r>
    <r>
      <rPr>
        <sz val="7"/>
        <color rgb="FFFF0000"/>
        <rFont val="Times New Roman"/>
        <family val="1"/>
      </rPr>
      <t xml:space="preserve">   </t>
    </r>
    <r>
      <rPr>
        <sz val="10"/>
        <color rgb="FFFF0000"/>
        <rFont val="Arial"/>
        <family val="2"/>
      </rPr>
      <t xml:space="preserve"> If (well Interval OD != null &amp;&amp; well Interval Hole Diameter &lt; well Interval OD) then</t>
    </r>
  </si>
  <si>
    <t xml:space="preserve">                   </t>
  </si>
  <si>
    <t xml:space="preserve"> “Hole Diameter must be more or equal than Outer Diameter"</t>
  </si>
  <si>
    <t>This section outlines the requirements for creating a drill string and adjusting its sub components.</t>
  </si>
  <si>
    <r>
      <t>1.</t>
    </r>
    <r>
      <rPr>
        <sz val="7"/>
        <color theme="1"/>
        <rFont val="Times New Roman"/>
        <family val="1"/>
      </rPr>
      <t xml:space="preserve">     </t>
    </r>
    <r>
      <rPr>
        <sz val="10"/>
        <color theme="1"/>
        <rFont val="Arial"/>
        <family val="2"/>
      </rPr>
      <t>Users must have the ability to add drill string information to a project</t>
    </r>
  </si>
  <si>
    <r>
      <t>2.</t>
    </r>
    <r>
      <rPr>
        <sz val="7"/>
        <color theme="1"/>
        <rFont val="Times New Roman"/>
        <family val="1"/>
      </rPr>
      <t xml:space="preserve">     </t>
    </r>
    <r>
      <rPr>
        <sz val="10"/>
        <color theme="1"/>
        <rFont val="Arial"/>
        <family val="2"/>
      </rPr>
      <t>Drill string Information must be available from the “Setup” menu.</t>
    </r>
  </si>
  <si>
    <r>
      <t xml:space="preserve">                                               </t>
    </r>
    <r>
      <rPr>
        <sz val="10"/>
        <color theme="1"/>
        <rFont val="Arial"/>
        <family val="2"/>
      </rPr>
      <t>i.</t>
    </r>
    <r>
      <rPr>
        <sz val="7"/>
        <color theme="1"/>
        <rFont val="Times New Roman"/>
        <family val="1"/>
      </rPr>
      <t xml:space="preserve">     </t>
    </r>
    <r>
      <rPr>
        <sz val="10"/>
        <color theme="1"/>
        <rFont val="Arial"/>
        <family val="2"/>
      </rPr>
      <t>“Well Data” must contain a tab called “Drill String” that will be used to enter drill string information</t>
    </r>
  </si>
  <si>
    <r>
      <t>3.</t>
    </r>
    <r>
      <rPr>
        <sz val="7"/>
        <color theme="1"/>
        <rFont val="Times New Roman"/>
        <family val="1"/>
      </rPr>
      <t xml:space="preserve">     </t>
    </r>
    <r>
      <rPr>
        <sz val="10"/>
        <color theme="1"/>
        <rFont val="Arial"/>
        <family val="2"/>
      </rPr>
      <t>When the “Drill String” tab is selected the following drill string details must be available to view :</t>
    </r>
  </si>
  <si>
    <r>
      <t>a.</t>
    </r>
    <r>
      <rPr>
        <sz val="7"/>
        <color theme="1"/>
        <rFont val="Times New Roman"/>
        <family val="1"/>
      </rPr>
      <t xml:space="preserve">     </t>
    </r>
    <r>
      <rPr>
        <sz val="10"/>
        <color theme="1"/>
        <rFont val="Arial"/>
        <family val="2"/>
      </rPr>
      <t>2 Sections</t>
    </r>
  </si>
  <si>
    <r>
      <t xml:space="preserve">                                               </t>
    </r>
    <r>
      <rPr>
        <sz val="10"/>
        <color theme="1"/>
        <rFont val="Arial"/>
        <family val="2"/>
      </rPr>
      <t>i.</t>
    </r>
    <r>
      <rPr>
        <sz val="7"/>
        <color theme="1"/>
        <rFont val="Times New Roman"/>
        <family val="1"/>
      </rPr>
      <t xml:space="preserve">     </t>
    </r>
    <r>
      <rPr>
        <sz val="10"/>
        <color theme="1"/>
        <rFont val="Arial"/>
        <family val="2"/>
      </rPr>
      <t>Drillstring area to add drillstring components</t>
    </r>
  </si>
  <si>
    <r>
      <t xml:space="preserve">                                              </t>
    </r>
    <r>
      <rPr>
        <sz val="10"/>
        <color theme="1"/>
        <rFont val="Arial"/>
        <family val="2"/>
      </rPr>
      <t>ii.</t>
    </r>
    <r>
      <rPr>
        <sz val="7"/>
        <color theme="1"/>
        <rFont val="Times New Roman"/>
        <family val="1"/>
      </rPr>
      <t xml:space="preserve">     </t>
    </r>
    <r>
      <rPr>
        <sz val="10"/>
        <color theme="1"/>
        <rFont val="Arial"/>
        <family val="2"/>
      </rPr>
      <t>BHA section to add BHA components</t>
    </r>
  </si>
  <si>
    <r>
      <t>b.</t>
    </r>
    <r>
      <rPr>
        <sz val="7"/>
        <color theme="1"/>
        <rFont val="Times New Roman"/>
        <family val="1"/>
      </rPr>
      <t xml:space="preserve">     </t>
    </r>
    <r>
      <rPr>
        <sz val="10"/>
        <color theme="1"/>
        <rFont val="Arial"/>
        <family val="2"/>
      </rPr>
      <t>Type – Type of drill string component in the drill string.  Types of drill string components include :</t>
    </r>
  </si>
  <si>
    <r>
      <t xml:space="preserve">                                               </t>
    </r>
    <r>
      <rPr>
        <sz val="10"/>
        <color theme="1"/>
        <rFont val="Arial"/>
        <family val="2"/>
      </rPr>
      <t>i.</t>
    </r>
    <r>
      <rPr>
        <sz val="7"/>
        <color theme="1"/>
        <rFont val="Times New Roman"/>
        <family val="1"/>
      </rPr>
      <t xml:space="preserve">     </t>
    </r>
    <r>
      <rPr>
        <sz val="10"/>
        <color theme="1"/>
        <rFont val="Arial"/>
        <family val="2"/>
      </rPr>
      <t>Bit</t>
    </r>
  </si>
  <si>
    <r>
      <t>1.</t>
    </r>
    <r>
      <rPr>
        <sz val="7"/>
        <color theme="1"/>
        <rFont val="Times New Roman"/>
        <family val="1"/>
      </rPr>
      <t xml:space="preserve">     </t>
    </r>
    <r>
      <rPr>
        <sz val="10"/>
        <color theme="1"/>
        <rFont val="Arial"/>
        <family val="2"/>
      </rPr>
      <t>There can only be 1 bit in a drill string</t>
    </r>
  </si>
  <si>
    <r>
      <t xml:space="preserve">                                              </t>
    </r>
    <r>
      <rPr>
        <sz val="10"/>
        <color theme="1"/>
        <rFont val="Arial"/>
        <family val="2"/>
      </rPr>
      <t>ii.</t>
    </r>
    <r>
      <rPr>
        <sz val="7"/>
        <color theme="1"/>
        <rFont val="Times New Roman"/>
        <family val="1"/>
      </rPr>
      <t xml:space="preserve">     </t>
    </r>
    <r>
      <rPr>
        <sz val="10"/>
        <color theme="1"/>
        <rFont val="Arial"/>
        <family val="2"/>
      </rPr>
      <t>Custom – a part or tool that is not typical of a drill string.  This is highly customizable by the user</t>
    </r>
  </si>
  <si>
    <r>
      <t xml:space="preserve">                                             </t>
    </r>
    <r>
      <rPr>
        <sz val="10"/>
        <color theme="1"/>
        <rFont val="Arial"/>
        <family val="2"/>
      </rPr>
      <t>iii.</t>
    </r>
    <r>
      <rPr>
        <sz val="7"/>
        <color theme="1"/>
        <rFont val="Times New Roman"/>
        <family val="1"/>
      </rPr>
      <t xml:space="preserve">     </t>
    </r>
    <r>
      <rPr>
        <sz val="10"/>
        <color theme="1"/>
        <rFont val="Arial"/>
        <family val="2"/>
      </rPr>
      <t>Drill Collar</t>
    </r>
  </si>
  <si>
    <r>
      <t xml:space="preserve">                                            </t>
    </r>
    <r>
      <rPr>
        <sz val="10"/>
        <color theme="1"/>
        <rFont val="Arial"/>
        <family val="2"/>
      </rPr>
      <t>iv.</t>
    </r>
    <r>
      <rPr>
        <sz val="7"/>
        <color theme="1"/>
        <rFont val="Times New Roman"/>
        <family val="1"/>
      </rPr>
      <t xml:space="preserve">     </t>
    </r>
    <r>
      <rPr>
        <sz val="10"/>
        <color theme="1"/>
        <rFont val="Arial"/>
        <family val="2"/>
      </rPr>
      <t>Drill Pipe</t>
    </r>
  </si>
  <si>
    <r>
      <t xml:space="preserve">                                             </t>
    </r>
    <r>
      <rPr>
        <sz val="10"/>
        <color theme="1"/>
        <rFont val="Arial"/>
        <family val="2"/>
      </rPr>
      <t>v.</t>
    </r>
    <r>
      <rPr>
        <sz val="7"/>
        <color theme="1"/>
        <rFont val="Times New Roman"/>
        <family val="1"/>
      </rPr>
      <t xml:space="preserve">     </t>
    </r>
    <r>
      <rPr>
        <sz val="10"/>
        <color theme="1"/>
        <rFont val="Arial"/>
        <family val="2"/>
      </rPr>
      <t>HEL – LWD tool</t>
    </r>
  </si>
  <si>
    <r>
      <t xml:space="preserve">                                            </t>
    </r>
    <r>
      <rPr>
        <sz val="10"/>
        <color theme="1"/>
        <rFont val="Arial"/>
        <family val="2"/>
      </rPr>
      <t>vi.</t>
    </r>
    <r>
      <rPr>
        <sz val="7"/>
        <color theme="1"/>
        <rFont val="Times New Roman"/>
        <family val="1"/>
      </rPr>
      <t xml:space="preserve">     </t>
    </r>
    <r>
      <rPr>
        <sz val="10"/>
        <color theme="1"/>
        <rFont val="Arial"/>
        <family val="2"/>
      </rPr>
      <t>HWDP – Heavy Weight Drill Pipe</t>
    </r>
  </si>
  <si>
    <r>
      <t xml:space="preserve">                                           </t>
    </r>
    <r>
      <rPr>
        <sz val="10"/>
        <color theme="1"/>
        <rFont val="Arial"/>
        <family val="2"/>
      </rPr>
      <t>vii.</t>
    </r>
    <r>
      <rPr>
        <sz val="7"/>
        <color theme="1"/>
        <rFont val="Times New Roman"/>
        <family val="1"/>
      </rPr>
      <t xml:space="preserve">     </t>
    </r>
    <r>
      <rPr>
        <sz val="10"/>
        <color theme="1"/>
        <rFont val="Arial"/>
        <family val="2"/>
      </rPr>
      <t>Jar</t>
    </r>
  </si>
  <si>
    <r>
      <t xml:space="preserve">                                          </t>
    </r>
    <r>
      <rPr>
        <sz val="10"/>
        <color theme="1"/>
        <rFont val="Arial"/>
        <family val="2"/>
      </rPr>
      <t>viii.</t>
    </r>
    <r>
      <rPr>
        <sz val="7"/>
        <color theme="1"/>
        <rFont val="Times New Roman"/>
        <family val="1"/>
      </rPr>
      <t xml:space="preserve">     </t>
    </r>
    <r>
      <rPr>
        <sz val="10"/>
        <color theme="1"/>
        <rFont val="Arial"/>
        <family val="2"/>
      </rPr>
      <t>LWD – Logging while drilling</t>
    </r>
  </si>
  <si>
    <r>
      <t xml:space="preserve">                                            </t>
    </r>
    <r>
      <rPr>
        <sz val="10"/>
        <color theme="1"/>
        <rFont val="Arial"/>
        <family val="2"/>
      </rPr>
      <t>ix.</t>
    </r>
    <r>
      <rPr>
        <sz val="7"/>
        <color theme="1"/>
        <rFont val="Times New Roman"/>
        <family val="1"/>
      </rPr>
      <t xml:space="preserve">     </t>
    </r>
    <r>
      <rPr>
        <sz val="10"/>
        <color theme="1"/>
        <rFont val="Arial"/>
        <family val="2"/>
      </rPr>
      <t>MFR Assemblies – resistance tools</t>
    </r>
  </si>
  <si>
    <r>
      <t xml:space="preserve">                                             </t>
    </r>
    <r>
      <rPr>
        <sz val="10"/>
        <color theme="1"/>
        <rFont val="Arial"/>
        <family val="2"/>
      </rPr>
      <t>x.</t>
    </r>
    <r>
      <rPr>
        <sz val="7"/>
        <color theme="1"/>
        <rFont val="Times New Roman"/>
        <family val="1"/>
      </rPr>
      <t xml:space="preserve">     </t>
    </r>
    <r>
      <rPr>
        <sz val="10"/>
        <color theme="1"/>
        <rFont val="Arial"/>
        <family val="2"/>
      </rPr>
      <t>Mud Motor</t>
    </r>
  </si>
  <si>
    <r>
      <t xml:space="preserve">                                            </t>
    </r>
    <r>
      <rPr>
        <sz val="10"/>
        <color theme="1"/>
        <rFont val="Arial"/>
        <family val="2"/>
      </rPr>
      <t>xi.</t>
    </r>
    <r>
      <rPr>
        <sz val="7"/>
        <color theme="1"/>
        <rFont val="Times New Roman"/>
        <family val="1"/>
      </rPr>
      <t xml:space="preserve">     </t>
    </r>
    <r>
      <rPr>
        <sz val="10"/>
        <color theme="1"/>
        <rFont val="Arial"/>
        <family val="2"/>
      </rPr>
      <t>MWD – Measure while drilling</t>
    </r>
  </si>
  <si>
    <r>
      <t xml:space="preserve">                                           </t>
    </r>
    <r>
      <rPr>
        <sz val="10"/>
        <color theme="1"/>
        <rFont val="Arial"/>
        <family val="2"/>
      </rPr>
      <t>xii.</t>
    </r>
    <r>
      <rPr>
        <sz val="7"/>
        <color theme="1"/>
        <rFont val="Times New Roman"/>
        <family val="1"/>
      </rPr>
      <t xml:space="preserve">     </t>
    </r>
    <r>
      <rPr>
        <sz val="10"/>
        <color theme="1"/>
        <rFont val="Arial"/>
        <family val="2"/>
      </rPr>
      <t>Reamer</t>
    </r>
  </si>
  <si>
    <r>
      <t xml:space="preserve">                                          </t>
    </r>
    <r>
      <rPr>
        <sz val="10"/>
        <color theme="1"/>
        <rFont val="Arial"/>
        <family val="2"/>
      </rPr>
      <t>xiii.</t>
    </r>
    <r>
      <rPr>
        <sz val="7"/>
        <color theme="1"/>
        <rFont val="Times New Roman"/>
        <family val="1"/>
      </rPr>
      <t xml:space="preserve">     </t>
    </r>
    <r>
      <rPr>
        <sz val="10"/>
        <color theme="1"/>
        <rFont val="Arial"/>
        <family val="2"/>
      </rPr>
      <t>RSS</t>
    </r>
  </si>
  <si>
    <r>
      <t xml:space="preserve">                                         </t>
    </r>
    <r>
      <rPr>
        <sz val="10"/>
        <color theme="1"/>
        <rFont val="Arial"/>
        <family val="2"/>
      </rPr>
      <t>xiv.</t>
    </r>
    <r>
      <rPr>
        <sz val="7"/>
        <color theme="1"/>
        <rFont val="Times New Roman"/>
        <family val="1"/>
      </rPr>
      <t xml:space="preserve">     </t>
    </r>
    <r>
      <rPr>
        <sz val="10"/>
        <color theme="1"/>
        <rFont val="Arial"/>
        <family val="2"/>
      </rPr>
      <t>RSS Pivot Stabilizer</t>
    </r>
  </si>
  <si>
    <r>
      <t xml:space="preserve">                                          </t>
    </r>
    <r>
      <rPr>
        <sz val="10"/>
        <color theme="1"/>
        <rFont val="Arial"/>
        <family val="2"/>
      </rPr>
      <t>xv.</t>
    </r>
    <r>
      <rPr>
        <sz val="7"/>
        <color theme="1"/>
        <rFont val="Times New Roman"/>
        <family val="1"/>
      </rPr>
      <t xml:space="preserve">     </t>
    </r>
    <r>
      <rPr>
        <sz val="10"/>
        <color theme="1"/>
        <rFont val="Arial"/>
        <family val="2"/>
      </rPr>
      <t>Stabilizer</t>
    </r>
  </si>
  <si>
    <r>
      <t xml:space="preserve">                                         </t>
    </r>
    <r>
      <rPr>
        <sz val="10"/>
        <color theme="1"/>
        <rFont val="Arial"/>
        <family val="2"/>
      </rPr>
      <t>xvi.</t>
    </r>
    <r>
      <rPr>
        <sz val="7"/>
        <color theme="1"/>
        <rFont val="Times New Roman"/>
        <family val="1"/>
      </rPr>
      <t xml:space="preserve">     </t>
    </r>
    <r>
      <rPr>
        <sz val="10"/>
        <color theme="1"/>
        <rFont val="Arial"/>
        <family val="2"/>
      </rPr>
      <t>Sub</t>
    </r>
  </si>
  <si>
    <r>
      <t xml:space="preserve">                                        </t>
    </r>
    <r>
      <rPr>
        <sz val="10"/>
        <color theme="1"/>
        <rFont val="Arial"/>
        <family val="2"/>
      </rPr>
      <t>xvii.</t>
    </r>
    <r>
      <rPr>
        <sz val="7"/>
        <color theme="1"/>
        <rFont val="Times New Roman"/>
        <family val="1"/>
      </rPr>
      <t xml:space="preserve">     </t>
    </r>
    <r>
      <rPr>
        <sz val="10"/>
        <color theme="1"/>
        <rFont val="Arial"/>
        <family val="2"/>
      </rPr>
      <t>XO – Cross over</t>
    </r>
  </si>
  <si>
    <r>
      <t>c.</t>
    </r>
    <r>
      <rPr>
        <sz val="7"/>
        <color theme="1"/>
        <rFont val="Times New Roman"/>
        <family val="1"/>
      </rPr>
      <t xml:space="preserve">     </t>
    </r>
    <r>
      <rPr>
        <sz val="10"/>
        <color theme="1"/>
        <rFont val="Arial"/>
        <family val="2"/>
      </rPr>
      <t>OD – The outer diameter in inches.</t>
    </r>
  </si>
  <si>
    <r>
      <t>d.</t>
    </r>
    <r>
      <rPr>
        <sz val="7"/>
        <color theme="1"/>
        <rFont val="Times New Roman"/>
        <family val="1"/>
      </rPr>
      <t xml:space="preserve">     </t>
    </r>
    <r>
      <rPr>
        <sz val="10"/>
        <color theme="1"/>
        <rFont val="Arial"/>
        <family val="2"/>
      </rPr>
      <t>NW – The net weight of the section.  This is described in lbs per ft</t>
    </r>
  </si>
  <si>
    <r>
      <t>e.</t>
    </r>
    <r>
      <rPr>
        <sz val="7"/>
        <color theme="1"/>
        <rFont val="Times New Roman"/>
        <family val="1"/>
      </rPr>
      <t xml:space="preserve">     </t>
    </r>
    <r>
      <rPr>
        <sz val="10"/>
        <color theme="1"/>
        <rFont val="Arial"/>
        <family val="2"/>
      </rPr>
      <t>ID – The inner diameter in inches</t>
    </r>
  </si>
  <si>
    <r>
      <t>f.</t>
    </r>
    <r>
      <rPr>
        <sz val="7"/>
        <color theme="1"/>
        <rFont val="Times New Roman"/>
        <family val="1"/>
      </rPr>
      <t xml:space="preserve">      </t>
    </r>
    <r>
      <rPr>
        <sz val="10"/>
        <color theme="1"/>
        <rFont val="Arial"/>
        <family val="2"/>
      </rPr>
      <t>Length – the length of the component</t>
    </r>
  </si>
  <si>
    <r>
      <t>g.</t>
    </r>
    <r>
      <rPr>
        <sz val="7"/>
        <color theme="1"/>
        <rFont val="Times New Roman"/>
        <family val="1"/>
      </rPr>
      <t xml:space="preserve">     </t>
    </r>
    <r>
      <rPr>
        <sz val="10"/>
        <color theme="1"/>
        <rFont val="Arial"/>
        <family val="2"/>
      </rPr>
      <t>Count – The number of times that component is used in succession</t>
    </r>
  </si>
  <si>
    <r>
      <t xml:space="preserve">                                               </t>
    </r>
    <r>
      <rPr>
        <sz val="10"/>
        <color theme="1"/>
        <rFont val="Arial"/>
        <family val="2"/>
      </rPr>
      <t>i.</t>
    </r>
    <r>
      <rPr>
        <sz val="7"/>
        <color theme="1"/>
        <rFont val="Times New Roman"/>
        <family val="1"/>
      </rPr>
      <t xml:space="preserve">     </t>
    </r>
    <r>
      <rPr>
        <sz val="10"/>
        <color theme="1"/>
        <rFont val="Arial"/>
        <family val="2"/>
      </rPr>
      <t>This is editable from the list</t>
    </r>
  </si>
  <si>
    <r>
      <t>h.</t>
    </r>
    <r>
      <rPr>
        <sz val="7"/>
        <color theme="1"/>
        <rFont val="Times New Roman"/>
        <family val="1"/>
      </rPr>
      <t xml:space="preserve">     </t>
    </r>
    <r>
      <rPr>
        <sz val="10"/>
        <color theme="1"/>
        <rFont val="Arial"/>
        <family val="2"/>
      </rPr>
      <t>Total – the total length of all components of the same type in succession (length times count - calculated)</t>
    </r>
  </si>
  <si>
    <r>
      <t>i.</t>
    </r>
    <r>
      <rPr>
        <sz val="7"/>
        <color theme="1"/>
        <rFont val="Times New Roman"/>
        <family val="1"/>
      </rPr>
      <t xml:space="preserve">       </t>
    </r>
    <r>
      <rPr>
        <sz val="10"/>
        <color theme="1"/>
        <rFont val="Arial"/>
        <family val="2"/>
      </rPr>
      <t>Running Length – The total length of all components in the drill string (calculated)</t>
    </r>
  </si>
  <si>
    <r>
      <t xml:space="preserve">                                               </t>
    </r>
    <r>
      <rPr>
        <sz val="10"/>
        <color theme="1"/>
        <rFont val="Arial"/>
        <family val="2"/>
      </rPr>
      <t>i.</t>
    </r>
    <r>
      <rPr>
        <sz val="7"/>
        <color theme="1"/>
        <rFont val="Times New Roman"/>
        <family val="1"/>
      </rPr>
      <t xml:space="preserve">     </t>
    </r>
    <r>
      <rPr>
        <sz val="10"/>
        <color theme="1"/>
        <rFont val="Arial"/>
        <family val="2"/>
      </rPr>
      <t>It is added from the bottom up so the top component will show the total running length.</t>
    </r>
  </si>
  <si>
    <r>
      <t>4.</t>
    </r>
    <r>
      <rPr>
        <sz val="7"/>
        <color theme="1"/>
        <rFont val="Times New Roman"/>
        <family val="1"/>
      </rPr>
      <t xml:space="preserve">     </t>
    </r>
    <r>
      <rPr>
        <sz val="10"/>
        <color theme="1"/>
        <rFont val="Arial"/>
        <family val="2"/>
      </rPr>
      <t>If the project is new and the Drill String tab is selected then the user must be presented with at least 2 default drill string components</t>
    </r>
  </si>
  <si>
    <r>
      <t>a.</t>
    </r>
    <r>
      <rPr>
        <sz val="7"/>
        <color theme="1"/>
        <rFont val="Times New Roman"/>
        <family val="1"/>
      </rPr>
      <t xml:space="preserve">     </t>
    </r>
    <r>
      <rPr>
        <sz val="10"/>
        <color theme="1"/>
        <rFont val="Arial"/>
        <family val="2"/>
      </rPr>
      <t>Drill Pipe / 3.50 / 9.50 / 2.99 / 31.00 / 1 / 155.00 / 157.00</t>
    </r>
  </si>
  <si>
    <r>
      <t xml:space="preserve">                                               </t>
    </r>
    <r>
      <rPr>
        <sz val="10"/>
        <color theme="1"/>
        <rFont val="Arial"/>
        <family val="2"/>
      </rPr>
      <t>i.</t>
    </r>
    <r>
      <rPr>
        <sz val="7"/>
        <color theme="1"/>
        <rFont val="Times New Roman"/>
        <family val="1"/>
      </rPr>
      <t xml:space="preserve">     </t>
    </r>
    <r>
      <rPr>
        <sz val="10"/>
        <color theme="1"/>
        <rFont val="Arial"/>
        <family val="2"/>
      </rPr>
      <t>In the drill string area</t>
    </r>
  </si>
  <si>
    <r>
      <t>b.</t>
    </r>
    <r>
      <rPr>
        <sz val="7"/>
        <color theme="1"/>
        <rFont val="Times New Roman"/>
        <family val="1"/>
      </rPr>
      <t xml:space="preserve">     </t>
    </r>
    <r>
      <rPr>
        <sz val="10"/>
        <color theme="1"/>
        <rFont val="Arial"/>
        <family val="2"/>
      </rPr>
      <t>Bit / 5.00 / 58.00 / 1.00 / 2.00 / 1 / 2.00 / 2.00</t>
    </r>
  </si>
  <si>
    <r>
      <t xml:space="preserve">                                               </t>
    </r>
    <r>
      <rPr>
        <sz val="10"/>
        <color theme="1"/>
        <rFont val="Arial"/>
        <family val="2"/>
      </rPr>
      <t>i.</t>
    </r>
    <r>
      <rPr>
        <sz val="7"/>
        <color theme="1"/>
        <rFont val="Times New Roman"/>
        <family val="1"/>
      </rPr>
      <t xml:space="preserve">     </t>
    </r>
    <r>
      <rPr>
        <sz val="10"/>
        <color theme="1"/>
        <rFont val="Arial"/>
        <family val="2"/>
      </rPr>
      <t>In the BHA area</t>
    </r>
  </si>
  <si>
    <r>
      <t>5.</t>
    </r>
    <r>
      <rPr>
        <sz val="7"/>
        <color theme="1"/>
        <rFont val="Times New Roman"/>
        <family val="1"/>
      </rPr>
      <t xml:space="preserve">     </t>
    </r>
    <r>
      <rPr>
        <sz val="10"/>
        <color theme="1"/>
        <rFont val="Arial"/>
        <family val="2"/>
      </rPr>
      <t>Users must have the ability to add a new drill string components.  Components are appended to the top of the list as they are added to simulate the bit being at bottom (direction it goes in the hole)</t>
    </r>
  </si>
  <si>
    <r>
      <t>a.</t>
    </r>
    <r>
      <rPr>
        <sz val="7"/>
        <color theme="1"/>
        <rFont val="Times New Roman"/>
        <family val="1"/>
      </rPr>
      <t xml:space="preserve">     </t>
    </r>
    <r>
      <rPr>
        <sz val="10"/>
        <color theme="1"/>
        <rFont val="Arial"/>
        <family val="2"/>
      </rPr>
      <t>If the Plus button is pressed then a new drill string component window should open to allow the user to select the properties of the component</t>
    </r>
  </si>
  <si>
    <r>
      <t xml:space="preserve">                                               </t>
    </r>
    <r>
      <rPr>
        <sz val="10"/>
        <color theme="1"/>
        <rFont val="Arial"/>
        <family val="2"/>
      </rPr>
      <t>i.</t>
    </r>
    <r>
      <rPr>
        <sz val="7"/>
        <color theme="1"/>
        <rFont val="Times New Roman"/>
        <family val="1"/>
      </rPr>
      <t xml:space="preserve">     </t>
    </r>
    <r>
      <rPr>
        <sz val="10"/>
        <color theme="1"/>
        <rFont val="Arial"/>
        <family val="2"/>
      </rPr>
      <t>The default type of a new component should be a Drill Pipe</t>
    </r>
  </si>
  <si>
    <r>
      <t xml:space="preserve">                                              </t>
    </r>
    <r>
      <rPr>
        <sz val="10"/>
        <color theme="1"/>
        <rFont val="Arial"/>
        <family val="2"/>
      </rPr>
      <t>ii.</t>
    </r>
    <r>
      <rPr>
        <sz val="7"/>
        <color theme="1"/>
        <rFont val="Times New Roman"/>
        <family val="1"/>
      </rPr>
      <t xml:space="preserve">     </t>
    </r>
    <r>
      <rPr>
        <sz val="10"/>
        <color theme="1"/>
        <rFont val="Arial"/>
        <family val="2"/>
      </rPr>
      <t>When in Edit mode the dimensions of the selected part must be visible of the part in the 3D view.</t>
    </r>
  </si>
  <si>
    <r>
      <t xml:space="preserve">                                             </t>
    </r>
    <r>
      <rPr>
        <sz val="10"/>
        <color theme="1"/>
        <rFont val="Arial"/>
        <family val="2"/>
      </rPr>
      <t>iii.</t>
    </r>
    <r>
      <rPr>
        <sz val="7"/>
        <color theme="1"/>
        <rFont val="Times New Roman"/>
        <family val="1"/>
      </rPr>
      <t xml:space="preserve">     </t>
    </r>
    <r>
      <rPr>
        <sz val="10"/>
        <color theme="1"/>
        <rFont val="Arial"/>
        <family val="2"/>
      </rPr>
      <t>The available information to input in this new casing section is :</t>
    </r>
  </si>
  <si>
    <r>
      <t>1.</t>
    </r>
    <r>
      <rPr>
        <sz val="7"/>
        <color theme="1"/>
        <rFont val="Times New Roman"/>
        <family val="1"/>
      </rPr>
      <t xml:space="preserve">     </t>
    </r>
    <r>
      <rPr>
        <sz val="10"/>
        <color theme="1"/>
        <rFont val="Arial"/>
        <family val="2"/>
      </rPr>
      <t>Type :</t>
    </r>
  </si>
  <si>
    <r>
      <t>a.</t>
    </r>
    <r>
      <rPr>
        <sz val="7"/>
        <color theme="1"/>
        <rFont val="Times New Roman"/>
        <family val="1"/>
      </rPr>
      <t xml:space="preserve">     </t>
    </r>
    <r>
      <rPr>
        <sz val="10"/>
        <color theme="1"/>
        <rFont val="Arial"/>
        <family val="2"/>
      </rPr>
      <t>Bit</t>
    </r>
  </si>
  <si>
    <r>
      <t xml:space="preserve">                                                                                                    </t>
    </r>
    <r>
      <rPr>
        <sz val="10"/>
        <color theme="1"/>
        <rFont val="Arial"/>
        <family val="2"/>
      </rPr>
      <t>i.</t>
    </r>
    <r>
      <rPr>
        <sz val="7"/>
        <color theme="1"/>
        <rFont val="Times New Roman"/>
        <family val="1"/>
      </rPr>
      <t xml:space="preserve">     </t>
    </r>
    <r>
      <rPr>
        <sz val="10"/>
        <color theme="1"/>
        <rFont val="Arial"/>
        <family val="2"/>
      </rPr>
      <t>General – Define OD, Net Weight, ID, Length and Material as described in the appendix</t>
    </r>
  </si>
  <si>
    <r>
      <t>1.</t>
    </r>
    <r>
      <rPr>
        <sz val="7"/>
        <color theme="1"/>
        <rFont val="Times New Roman"/>
        <family val="1"/>
      </rPr>
      <t xml:space="preserve">     </t>
    </r>
    <r>
      <rPr>
        <sz val="10"/>
        <color theme="1"/>
        <rFont val="Arial"/>
        <family val="2"/>
      </rPr>
      <t>Type of Bit</t>
    </r>
  </si>
  <si>
    <r>
      <t>a.</t>
    </r>
    <r>
      <rPr>
        <sz val="7"/>
        <color theme="1"/>
        <rFont val="Times New Roman"/>
        <family val="1"/>
      </rPr>
      <t xml:space="preserve">     </t>
    </r>
    <r>
      <rPr>
        <sz val="10"/>
        <color theme="1"/>
        <rFont val="Arial"/>
        <family val="2"/>
      </rPr>
      <t>PDC</t>
    </r>
  </si>
  <si>
    <r>
      <t>b.</t>
    </r>
    <r>
      <rPr>
        <sz val="7"/>
        <color theme="1"/>
        <rFont val="Times New Roman"/>
        <family val="1"/>
      </rPr>
      <t xml:space="preserve">     </t>
    </r>
    <r>
      <rPr>
        <sz val="10"/>
        <color theme="1"/>
        <rFont val="Arial"/>
        <family val="2"/>
      </rPr>
      <t>Roller Cone</t>
    </r>
  </si>
  <si>
    <r>
      <t>2.</t>
    </r>
    <r>
      <rPr>
        <sz val="7"/>
        <color theme="1"/>
        <rFont val="Times New Roman"/>
        <family val="1"/>
      </rPr>
      <t xml:space="preserve">     </t>
    </r>
    <r>
      <rPr>
        <sz val="10"/>
        <color theme="1"/>
        <rFont val="Arial"/>
        <family val="2"/>
      </rPr>
      <t>Size</t>
    </r>
  </si>
  <si>
    <r>
      <t>a.</t>
    </r>
    <r>
      <rPr>
        <sz val="7"/>
        <color theme="1"/>
        <rFont val="Times New Roman"/>
        <family val="1"/>
      </rPr>
      <t xml:space="preserve">     </t>
    </r>
    <r>
      <rPr>
        <sz val="10"/>
        <color theme="1"/>
        <rFont val="Arial"/>
        <family val="2"/>
      </rPr>
      <t>List of sizes of bits that exist in the catalog</t>
    </r>
  </si>
  <si>
    <r>
      <t xml:space="preserve">                                                                                                   </t>
    </r>
    <r>
      <rPr>
        <sz val="10"/>
        <color theme="1"/>
        <rFont val="Arial"/>
        <family val="2"/>
      </rPr>
      <t>ii.</t>
    </r>
    <r>
      <rPr>
        <sz val="7"/>
        <color theme="1"/>
        <rFont val="Times New Roman"/>
        <family val="1"/>
      </rPr>
      <t xml:space="preserve">     </t>
    </r>
    <r>
      <rPr>
        <sz val="10"/>
        <color theme="1"/>
        <rFont val="Arial"/>
        <family val="2"/>
      </rPr>
      <t>Bit area</t>
    </r>
  </si>
  <si>
    <r>
      <t>1.</t>
    </r>
    <r>
      <rPr>
        <sz val="7"/>
        <color theme="1"/>
        <rFont val="Times New Roman"/>
        <family val="1"/>
      </rPr>
      <t xml:space="preserve">     </t>
    </r>
    <r>
      <rPr>
        <sz val="10"/>
        <color theme="1"/>
        <rFont val="Arial"/>
        <family val="2"/>
      </rPr>
      <t>ID, in – inner diemeter</t>
    </r>
  </si>
  <si>
    <r>
      <t>2.</t>
    </r>
    <r>
      <rPr>
        <sz val="7"/>
        <color theme="1"/>
        <rFont val="Times New Roman"/>
        <family val="1"/>
      </rPr>
      <t xml:space="preserve">     </t>
    </r>
    <r>
      <rPr>
        <sz val="10"/>
        <color theme="1"/>
        <rFont val="Arial"/>
        <family val="2"/>
      </rPr>
      <t># of blades – number of blades the bit has</t>
    </r>
  </si>
  <si>
    <r>
      <t>3.</t>
    </r>
    <r>
      <rPr>
        <sz val="7"/>
        <color theme="1"/>
        <rFont val="Times New Roman"/>
        <family val="1"/>
      </rPr>
      <t xml:space="preserve">     </t>
    </r>
    <r>
      <rPr>
        <sz val="10"/>
        <color theme="1"/>
        <rFont val="Arial"/>
        <family val="2"/>
      </rPr>
      <t># Of Nozzles – this will determine the number of nozzle size inputs on the same tab</t>
    </r>
  </si>
  <si>
    <r>
      <t>4.</t>
    </r>
    <r>
      <rPr>
        <sz val="7"/>
        <color theme="1"/>
        <rFont val="Times New Roman"/>
        <family val="1"/>
      </rPr>
      <t xml:space="preserve">     </t>
    </r>
    <r>
      <rPr>
        <sz val="10"/>
        <color theme="1"/>
        <rFont val="Arial"/>
        <family val="2"/>
      </rPr>
      <t>TFA – The is the calculated total flow area determined by the number of nozzles and nozzle size</t>
    </r>
  </si>
  <si>
    <r>
      <t>5.</t>
    </r>
    <r>
      <rPr>
        <sz val="7"/>
        <color theme="1"/>
        <rFont val="Times New Roman"/>
        <family val="1"/>
      </rPr>
      <t xml:space="preserve">     </t>
    </r>
    <r>
      <rPr>
        <sz val="10"/>
        <color theme="1"/>
        <rFont val="Arial"/>
        <family val="2"/>
      </rPr>
      <t>Nozzles – a list of nozzle size inputs of count equal to the # of nozzles input</t>
    </r>
  </si>
  <si>
    <r>
      <t>a.</t>
    </r>
    <r>
      <rPr>
        <sz val="7"/>
        <color theme="1"/>
        <rFont val="Times New Roman"/>
        <family val="1"/>
      </rPr>
      <t xml:space="preserve">     </t>
    </r>
    <r>
      <rPr>
        <sz val="10"/>
        <color theme="1"/>
        <rFont val="Arial"/>
        <family val="2"/>
      </rPr>
      <t>Each input is in terms of X / 32 “.</t>
    </r>
  </si>
  <si>
    <r>
      <t>b.</t>
    </r>
    <r>
      <rPr>
        <sz val="7"/>
        <color theme="1"/>
        <rFont val="Times New Roman"/>
        <family val="1"/>
      </rPr>
      <t xml:space="preserve">     </t>
    </r>
    <r>
      <rPr>
        <sz val="10"/>
        <color theme="1"/>
        <rFont val="Arial"/>
        <family val="2"/>
      </rPr>
      <t>Updating the values in this section should update the TFA field</t>
    </r>
  </si>
  <si>
    <r>
      <t xml:space="preserve">                                                                                                  </t>
    </r>
    <r>
      <rPr>
        <sz val="10"/>
        <color theme="1"/>
        <rFont val="Arial"/>
        <family val="2"/>
      </rPr>
      <t>iii.</t>
    </r>
    <r>
      <rPr>
        <sz val="7"/>
        <color theme="1"/>
        <rFont val="Times New Roman"/>
        <family val="1"/>
      </rPr>
      <t xml:space="preserve">     </t>
    </r>
    <r>
      <rPr>
        <sz val="10"/>
        <color theme="1"/>
        <rFont val="Arial"/>
        <family val="2"/>
      </rPr>
      <t>Sections</t>
    </r>
  </si>
  <si>
    <r>
      <t>1.</t>
    </r>
    <r>
      <rPr>
        <sz val="7"/>
        <color theme="1"/>
        <rFont val="Times New Roman"/>
        <family val="1"/>
      </rPr>
      <t xml:space="preserve">     </t>
    </r>
    <r>
      <rPr>
        <sz val="10"/>
        <color theme="1"/>
        <rFont val="Arial"/>
        <family val="2"/>
      </rPr>
      <t>Shank – OD, Net Weight, ID and Length of the shank section</t>
    </r>
  </si>
  <si>
    <r>
      <t>2.</t>
    </r>
    <r>
      <rPr>
        <sz val="7"/>
        <color theme="1"/>
        <rFont val="Times New Roman"/>
        <family val="1"/>
      </rPr>
      <t xml:space="preserve">     </t>
    </r>
    <r>
      <rPr>
        <sz val="10"/>
        <color theme="1"/>
        <rFont val="Arial"/>
        <family val="2"/>
      </rPr>
      <t>Cutting Structure – OD, Net Weight, ID and length of the cutting structure</t>
    </r>
  </si>
  <si>
    <r>
      <t>3.</t>
    </r>
    <r>
      <rPr>
        <sz val="7"/>
        <color theme="1"/>
        <rFont val="Times New Roman"/>
        <family val="1"/>
      </rPr>
      <t xml:space="preserve">     </t>
    </r>
    <r>
      <rPr>
        <sz val="10"/>
        <color theme="1"/>
        <rFont val="Arial"/>
        <family val="2"/>
      </rPr>
      <t>These values must add up to the total length of the tool</t>
    </r>
  </si>
  <si>
    <r>
      <t>b.</t>
    </r>
    <r>
      <rPr>
        <sz val="7"/>
        <color theme="1"/>
        <rFont val="Times New Roman"/>
        <family val="1"/>
      </rPr>
      <t xml:space="preserve">     </t>
    </r>
    <r>
      <rPr>
        <sz val="10"/>
        <color theme="1"/>
        <rFont val="Arial"/>
        <family val="2"/>
      </rPr>
      <t>Custom</t>
    </r>
  </si>
  <si>
    <r>
      <t xml:space="preserve">                                                                                                    </t>
    </r>
    <r>
      <rPr>
        <sz val="10"/>
        <color theme="1"/>
        <rFont val="Arial"/>
        <family val="2"/>
      </rPr>
      <t>i.</t>
    </r>
    <r>
      <rPr>
        <sz val="7"/>
        <color theme="1"/>
        <rFont val="Times New Roman"/>
        <family val="1"/>
      </rPr>
      <t xml:space="preserve">     </t>
    </r>
    <r>
      <rPr>
        <sz val="10"/>
        <color theme="1"/>
        <rFont val="Arial"/>
        <family val="2"/>
      </rPr>
      <t>General area</t>
    </r>
  </si>
  <si>
    <r>
      <t>1.</t>
    </r>
    <r>
      <rPr>
        <sz val="7"/>
        <color theme="1"/>
        <rFont val="Times New Roman"/>
        <family val="1"/>
      </rPr>
      <t xml:space="preserve">     </t>
    </r>
    <r>
      <rPr>
        <sz val="10"/>
        <color theme="1"/>
        <rFont val="Arial"/>
        <family val="2"/>
      </rPr>
      <t>OD</t>
    </r>
  </si>
  <si>
    <r>
      <t>2.</t>
    </r>
    <r>
      <rPr>
        <sz val="7"/>
        <color theme="1"/>
        <rFont val="Times New Roman"/>
        <family val="1"/>
      </rPr>
      <t xml:space="preserve">     </t>
    </r>
    <r>
      <rPr>
        <sz val="10"/>
        <color theme="1"/>
        <rFont val="Arial"/>
        <family val="2"/>
      </rPr>
      <t>Caption – user defined caption</t>
    </r>
  </si>
  <si>
    <r>
      <t>3.</t>
    </r>
    <r>
      <rPr>
        <sz val="7"/>
        <color theme="1"/>
        <rFont val="Times New Roman"/>
        <family val="1"/>
      </rPr>
      <t xml:space="preserve">     </t>
    </r>
    <r>
      <rPr>
        <sz val="10"/>
        <color theme="1"/>
        <rFont val="Arial"/>
        <family val="2"/>
      </rPr>
      <t>Net Weight</t>
    </r>
  </si>
  <si>
    <r>
      <t>4.</t>
    </r>
    <r>
      <rPr>
        <sz val="7"/>
        <color theme="1"/>
        <rFont val="Times New Roman"/>
        <family val="1"/>
      </rPr>
      <t xml:space="preserve">     </t>
    </r>
    <r>
      <rPr>
        <sz val="10"/>
        <color theme="1"/>
        <rFont val="Arial"/>
        <family val="2"/>
      </rPr>
      <t>ID</t>
    </r>
  </si>
  <si>
    <r>
      <t>5.</t>
    </r>
    <r>
      <rPr>
        <sz val="7"/>
        <color theme="1"/>
        <rFont val="Times New Roman"/>
        <family val="1"/>
      </rPr>
      <t xml:space="preserve">     </t>
    </r>
    <r>
      <rPr>
        <sz val="10"/>
        <color theme="1"/>
        <rFont val="Arial"/>
        <family val="2"/>
      </rPr>
      <t>Length</t>
    </r>
  </si>
  <si>
    <r>
      <t xml:space="preserve">                                                                                                   </t>
    </r>
    <r>
      <rPr>
        <sz val="10"/>
        <color theme="1"/>
        <rFont val="Arial"/>
        <family val="2"/>
      </rPr>
      <t>ii.</t>
    </r>
    <r>
      <rPr>
        <sz val="7"/>
        <color theme="1"/>
        <rFont val="Times New Roman"/>
        <family val="1"/>
      </rPr>
      <t xml:space="preserve">     </t>
    </r>
    <r>
      <rPr>
        <sz val="10"/>
        <color theme="1"/>
        <rFont val="Arial"/>
        <family val="2"/>
      </rPr>
      <t>Detailed area</t>
    </r>
  </si>
  <si>
    <r>
      <t>1.</t>
    </r>
    <r>
      <rPr>
        <sz val="7"/>
        <color theme="1"/>
        <rFont val="Times New Roman"/>
        <family val="1"/>
      </rPr>
      <t xml:space="preserve">     </t>
    </r>
    <r>
      <rPr>
        <sz val="10"/>
        <color theme="1"/>
        <rFont val="Arial"/>
        <family val="2"/>
      </rPr>
      <t>Name – custom name for the part</t>
    </r>
  </si>
  <si>
    <r>
      <t>2.</t>
    </r>
    <r>
      <rPr>
        <sz val="7"/>
        <color theme="1"/>
        <rFont val="Times New Roman"/>
        <family val="1"/>
      </rPr>
      <t xml:space="preserve">     </t>
    </r>
    <r>
      <rPr>
        <sz val="10"/>
        <color theme="1"/>
        <rFont val="Arial"/>
        <family val="2"/>
      </rPr>
      <t>Flow rate – if it is required</t>
    </r>
  </si>
  <si>
    <r>
      <t>3.</t>
    </r>
    <r>
      <rPr>
        <sz val="7"/>
        <color theme="1"/>
        <rFont val="Times New Roman"/>
        <family val="1"/>
      </rPr>
      <t xml:space="preserve">     </t>
    </r>
    <r>
      <rPr>
        <sz val="10"/>
        <color theme="1"/>
        <rFont val="Arial"/>
        <family val="2"/>
      </rPr>
      <t>Pressure drop – used for special parts</t>
    </r>
  </si>
  <si>
    <r>
      <t xml:space="preserve">                                                                                                  </t>
    </r>
    <r>
      <rPr>
        <sz val="10"/>
        <color theme="1"/>
        <rFont val="Arial"/>
        <family val="2"/>
      </rPr>
      <t>iii.</t>
    </r>
    <r>
      <rPr>
        <sz val="7"/>
        <color theme="1"/>
        <rFont val="Times New Roman"/>
        <family val="1"/>
      </rPr>
      <t xml:space="preserve">     </t>
    </r>
    <r>
      <rPr>
        <sz val="10"/>
        <color theme="1"/>
        <rFont val="Arial"/>
        <family val="2"/>
      </rPr>
      <t>Sections –</t>
    </r>
  </si>
  <si>
    <r>
      <t>1.</t>
    </r>
    <r>
      <rPr>
        <sz val="7"/>
        <color theme="1"/>
        <rFont val="Times New Roman"/>
        <family val="1"/>
      </rPr>
      <t xml:space="preserve">     </t>
    </r>
    <r>
      <rPr>
        <sz val="10"/>
        <color theme="1"/>
        <rFont val="Arial"/>
        <family val="2"/>
      </rPr>
      <t>1 section – body, OD, Length, NW and ID that can be pulled from the general area</t>
    </r>
  </si>
  <si>
    <r>
      <t>c.</t>
    </r>
    <r>
      <rPr>
        <sz val="7"/>
        <color theme="1"/>
        <rFont val="Times New Roman"/>
        <family val="1"/>
      </rPr>
      <t xml:space="preserve">     </t>
    </r>
    <r>
      <rPr>
        <sz val="10"/>
        <color theme="1"/>
        <rFont val="Arial"/>
        <family val="2"/>
      </rPr>
      <t>Collar</t>
    </r>
  </si>
  <si>
    <r>
      <t xml:space="preserve">                                                                                                    </t>
    </r>
    <r>
      <rPr>
        <sz val="10"/>
        <color theme="1"/>
        <rFont val="Arial"/>
        <family val="2"/>
      </rPr>
      <t>i.</t>
    </r>
    <r>
      <rPr>
        <sz val="7"/>
        <color theme="1"/>
        <rFont val="Times New Roman"/>
        <family val="1"/>
      </rPr>
      <t xml:space="preserve">     </t>
    </r>
    <r>
      <rPr>
        <sz val="10"/>
        <color theme="1"/>
        <rFont val="Arial"/>
        <family val="2"/>
      </rPr>
      <t>General Tab –</t>
    </r>
  </si>
  <si>
    <r>
      <t>1.</t>
    </r>
    <r>
      <rPr>
        <sz val="7"/>
        <color theme="1"/>
        <rFont val="Times New Roman"/>
        <family val="1"/>
      </rPr>
      <t xml:space="preserve">     </t>
    </r>
    <r>
      <rPr>
        <sz val="10"/>
        <color theme="1"/>
        <rFont val="Arial"/>
        <family val="2"/>
      </rPr>
      <t>Type – type of collar</t>
    </r>
  </si>
  <si>
    <r>
      <t>a.</t>
    </r>
    <r>
      <rPr>
        <sz val="7"/>
        <color theme="1"/>
        <rFont val="Times New Roman"/>
        <family val="1"/>
      </rPr>
      <t xml:space="preserve">     </t>
    </r>
    <r>
      <rPr>
        <sz val="10"/>
        <color theme="1"/>
        <rFont val="Arial"/>
        <family val="2"/>
      </rPr>
      <t>Drilling Collar</t>
    </r>
  </si>
  <si>
    <r>
      <t>b.</t>
    </r>
    <r>
      <rPr>
        <sz val="7"/>
        <color theme="1"/>
        <rFont val="Times New Roman"/>
        <family val="1"/>
      </rPr>
      <t xml:space="preserve">     </t>
    </r>
    <r>
      <rPr>
        <sz val="10"/>
        <color theme="1"/>
        <rFont val="Arial"/>
        <family val="2"/>
      </rPr>
      <t>RSS Controller Collar</t>
    </r>
  </si>
  <si>
    <r>
      <t>c.</t>
    </r>
    <r>
      <rPr>
        <sz val="7"/>
        <color theme="1"/>
        <rFont val="Times New Roman"/>
        <family val="1"/>
      </rPr>
      <t xml:space="preserve">     </t>
    </r>
    <r>
      <rPr>
        <sz val="10"/>
        <color theme="1"/>
        <rFont val="Arial"/>
        <family val="2"/>
      </rPr>
      <t>RSS IDS Collar Integral</t>
    </r>
  </si>
  <si>
    <r>
      <t>d.</t>
    </r>
    <r>
      <rPr>
        <sz val="7"/>
        <color theme="1"/>
        <rFont val="Times New Roman"/>
        <family val="1"/>
      </rPr>
      <t xml:space="preserve">     </t>
    </r>
    <r>
      <rPr>
        <sz val="10"/>
        <color theme="1"/>
        <rFont val="Arial"/>
        <family val="2"/>
      </rPr>
      <t>RSS IDS Collar SOS</t>
    </r>
  </si>
  <si>
    <r>
      <t>2.</t>
    </r>
    <r>
      <rPr>
        <sz val="7"/>
        <color theme="1"/>
        <rFont val="Times New Roman"/>
        <family val="1"/>
      </rPr>
      <t xml:space="preserve">     </t>
    </r>
    <r>
      <rPr>
        <sz val="10"/>
        <color theme="1"/>
        <rFont val="Arial"/>
        <family val="2"/>
      </rPr>
      <t>OD</t>
    </r>
  </si>
  <si>
    <r>
      <t>1.</t>
    </r>
    <r>
      <rPr>
        <sz val="7"/>
        <color theme="1"/>
        <rFont val="Times New Roman"/>
        <family val="1"/>
      </rPr>
      <t xml:space="preserve">     </t>
    </r>
    <r>
      <rPr>
        <sz val="10"/>
        <color theme="1"/>
        <rFont val="Arial"/>
        <family val="2"/>
      </rPr>
      <t>Material of the tool.</t>
    </r>
  </si>
  <si>
    <r>
      <t>2.</t>
    </r>
    <r>
      <rPr>
        <sz val="7"/>
        <color theme="1"/>
        <rFont val="Times New Roman"/>
        <family val="1"/>
      </rPr>
      <t xml:space="preserve">     </t>
    </r>
    <r>
      <rPr>
        <sz val="10"/>
        <color theme="1"/>
        <rFont val="Arial"/>
        <family val="2"/>
      </rPr>
      <t>Connection type</t>
    </r>
  </si>
  <si>
    <r>
      <t>3.</t>
    </r>
    <r>
      <rPr>
        <sz val="7"/>
        <color theme="1"/>
        <rFont val="Times New Roman"/>
        <family val="1"/>
      </rPr>
      <t xml:space="preserve">     </t>
    </r>
    <r>
      <rPr>
        <sz val="10"/>
        <color theme="1"/>
        <rFont val="Arial"/>
        <family val="2"/>
      </rPr>
      <t>MUT, kipf-ft – Make Up Torque</t>
    </r>
  </si>
  <si>
    <r>
      <t>d.</t>
    </r>
    <r>
      <rPr>
        <sz val="7"/>
        <color theme="1"/>
        <rFont val="Times New Roman"/>
        <family val="1"/>
      </rPr>
      <t xml:space="preserve">     </t>
    </r>
    <r>
      <rPr>
        <sz val="10"/>
        <color theme="1"/>
        <rFont val="Arial"/>
        <family val="2"/>
      </rPr>
      <t>Drill Pipe</t>
    </r>
  </si>
  <si>
    <r>
      <t>2.</t>
    </r>
    <r>
      <rPr>
        <sz val="7"/>
        <color theme="1"/>
        <rFont val="Times New Roman"/>
        <family val="1"/>
      </rPr>
      <t xml:space="preserve">     </t>
    </r>
    <r>
      <rPr>
        <sz val="10"/>
        <color theme="1"/>
        <rFont val="Arial"/>
        <family val="2"/>
      </rPr>
      <t>Net Weight</t>
    </r>
  </si>
  <si>
    <r>
      <t>3.</t>
    </r>
    <r>
      <rPr>
        <sz val="7"/>
        <color theme="1"/>
        <rFont val="Times New Roman"/>
        <family val="1"/>
      </rPr>
      <t xml:space="preserve">     </t>
    </r>
    <r>
      <rPr>
        <sz val="10"/>
        <color theme="1"/>
        <rFont val="Arial"/>
        <family val="2"/>
      </rPr>
      <t>ID</t>
    </r>
  </si>
  <si>
    <r>
      <t>4.</t>
    </r>
    <r>
      <rPr>
        <sz val="7"/>
        <color theme="1"/>
        <rFont val="Times New Roman"/>
        <family val="1"/>
      </rPr>
      <t xml:space="preserve">     </t>
    </r>
    <r>
      <rPr>
        <sz val="10"/>
        <color theme="1"/>
        <rFont val="Arial"/>
        <family val="2"/>
      </rPr>
      <t>Length</t>
    </r>
  </si>
  <si>
    <r>
      <t>3.</t>
    </r>
    <r>
      <rPr>
        <sz val="7"/>
        <color theme="1"/>
        <rFont val="Times New Roman"/>
        <family val="1"/>
      </rPr>
      <t xml:space="preserve">     </t>
    </r>
    <r>
      <rPr>
        <sz val="10"/>
        <color theme="1"/>
        <rFont val="Arial"/>
        <family val="2"/>
      </rPr>
      <t>MUT, kipf-ft</t>
    </r>
  </si>
  <si>
    <r>
      <t xml:space="preserve">                                                                                                  </t>
    </r>
    <r>
      <rPr>
        <sz val="10"/>
        <color theme="1"/>
        <rFont val="Arial"/>
        <family val="2"/>
      </rPr>
      <t>iii.</t>
    </r>
    <r>
      <rPr>
        <sz val="7"/>
        <color theme="1"/>
        <rFont val="Times New Roman"/>
        <family val="1"/>
      </rPr>
      <t xml:space="preserve">     </t>
    </r>
    <r>
      <rPr>
        <sz val="10"/>
        <color theme="1"/>
        <rFont val="Arial"/>
        <family val="2"/>
      </rPr>
      <t>Sections tab</t>
    </r>
  </si>
  <si>
    <r>
      <t>1.</t>
    </r>
    <r>
      <rPr>
        <sz val="7"/>
        <color theme="1"/>
        <rFont val="Times New Roman"/>
        <family val="1"/>
      </rPr>
      <t xml:space="preserve">     </t>
    </r>
    <r>
      <rPr>
        <sz val="10"/>
        <color theme="1"/>
        <rFont val="Arial"/>
        <family val="2"/>
      </rPr>
      <t>Tool Joint - OD, Net Weight, ID and Length of the top tool joint section</t>
    </r>
  </si>
  <si>
    <r>
      <t>2.</t>
    </r>
    <r>
      <rPr>
        <sz val="7"/>
        <color theme="1"/>
        <rFont val="Times New Roman"/>
        <family val="1"/>
      </rPr>
      <t xml:space="preserve">     </t>
    </r>
    <r>
      <rPr>
        <sz val="10"/>
        <color theme="1"/>
        <rFont val="Arial"/>
        <family val="2"/>
      </rPr>
      <t>Body - OD, Net Weight, ID and Length of the body section</t>
    </r>
  </si>
  <si>
    <r>
      <t>3.</t>
    </r>
    <r>
      <rPr>
        <sz val="7"/>
        <color theme="1"/>
        <rFont val="Times New Roman"/>
        <family val="1"/>
      </rPr>
      <t xml:space="preserve">     </t>
    </r>
    <r>
      <rPr>
        <sz val="10"/>
        <color theme="1"/>
        <rFont val="Arial"/>
        <family val="2"/>
      </rPr>
      <t>Tool Joint - OD, Net Weight, ID and Length of the bottom tool joint section</t>
    </r>
  </si>
  <si>
    <r>
      <t>e.</t>
    </r>
    <r>
      <rPr>
        <sz val="7"/>
        <color theme="1"/>
        <rFont val="Times New Roman"/>
        <family val="1"/>
      </rPr>
      <t xml:space="preserve">     </t>
    </r>
    <r>
      <rPr>
        <sz val="10"/>
        <color theme="1"/>
        <rFont val="Arial"/>
        <family val="2"/>
      </rPr>
      <t>HWDP – Heavy Weight Drill Pipe</t>
    </r>
  </si>
  <si>
    <r>
      <t>1.</t>
    </r>
    <r>
      <rPr>
        <sz val="7"/>
        <color theme="1"/>
        <rFont val="Times New Roman"/>
        <family val="1"/>
      </rPr>
      <t xml:space="preserve">     </t>
    </r>
    <r>
      <rPr>
        <sz val="10"/>
        <color theme="1"/>
        <rFont val="Arial"/>
        <family val="2"/>
      </rPr>
      <t>Type</t>
    </r>
  </si>
  <si>
    <r>
      <t>a.</t>
    </r>
    <r>
      <rPr>
        <sz val="7"/>
        <color theme="1"/>
        <rFont val="Times New Roman"/>
        <family val="1"/>
      </rPr>
      <t xml:space="preserve">     </t>
    </r>
    <r>
      <rPr>
        <sz val="10"/>
        <color theme="1"/>
        <rFont val="Arial"/>
        <family val="2"/>
      </rPr>
      <t>Standard</t>
    </r>
  </si>
  <si>
    <r>
      <t>b.</t>
    </r>
    <r>
      <rPr>
        <sz val="7"/>
        <color theme="1"/>
        <rFont val="Times New Roman"/>
        <family val="1"/>
      </rPr>
      <t xml:space="preserve">     </t>
    </r>
    <r>
      <rPr>
        <sz val="10"/>
        <color theme="1"/>
        <rFont val="Arial"/>
        <family val="2"/>
      </rPr>
      <t>Trispiral</t>
    </r>
  </si>
  <si>
    <r>
      <t>3.</t>
    </r>
    <r>
      <rPr>
        <sz val="7"/>
        <color theme="1"/>
        <rFont val="Times New Roman"/>
        <family val="1"/>
      </rPr>
      <t xml:space="preserve">     </t>
    </r>
    <r>
      <rPr>
        <sz val="10"/>
        <color theme="1"/>
        <rFont val="Arial"/>
        <family val="2"/>
      </rPr>
      <t xml:space="preserve"> Net Weight</t>
    </r>
  </si>
  <si>
    <r>
      <t>2.</t>
    </r>
    <r>
      <rPr>
        <sz val="7"/>
        <color theme="1"/>
        <rFont val="Times New Roman"/>
        <family val="1"/>
      </rPr>
      <t xml:space="preserve">     </t>
    </r>
    <r>
      <rPr>
        <sz val="10"/>
        <color theme="1"/>
        <rFont val="Arial"/>
        <family val="2"/>
      </rPr>
      <t>Connection Type</t>
    </r>
  </si>
  <si>
    <r>
      <t>1.</t>
    </r>
    <r>
      <rPr>
        <sz val="7"/>
        <color theme="1"/>
        <rFont val="Times New Roman"/>
        <family val="1"/>
      </rPr>
      <t xml:space="preserve">     </t>
    </r>
    <r>
      <rPr>
        <sz val="10"/>
        <color theme="1"/>
        <rFont val="Arial"/>
        <family val="2"/>
      </rPr>
      <t>Standard</t>
    </r>
  </si>
  <si>
    <r>
      <t>a.</t>
    </r>
    <r>
      <rPr>
        <sz val="7"/>
        <color theme="1"/>
        <rFont val="Times New Roman"/>
        <family val="1"/>
      </rPr>
      <t xml:space="preserve">     </t>
    </r>
    <r>
      <rPr>
        <sz val="10"/>
        <color theme="1"/>
        <rFont val="Arial"/>
        <family val="2"/>
      </rPr>
      <t>Tool Joint - OD, Net Weight, ID and Length of the top tool joint section</t>
    </r>
  </si>
  <si>
    <r>
      <t>b.</t>
    </r>
    <r>
      <rPr>
        <sz val="7"/>
        <color theme="1"/>
        <rFont val="Times New Roman"/>
        <family val="1"/>
      </rPr>
      <t xml:space="preserve">     </t>
    </r>
    <r>
      <rPr>
        <sz val="10"/>
        <color theme="1"/>
        <rFont val="Arial"/>
        <family val="2"/>
      </rPr>
      <t>Elevator Upset - OD, Net Weight, ID and Length of the top tool joint section</t>
    </r>
  </si>
  <si>
    <r>
      <t>c.</t>
    </r>
    <r>
      <rPr>
        <sz val="7"/>
        <color theme="1"/>
        <rFont val="Times New Roman"/>
        <family val="1"/>
      </rPr>
      <t xml:space="preserve">     </t>
    </r>
    <r>
      <rPr>
        <sz val="10"/>
        <color theme="1"/>
        <rFont val="Arial"/>
        <family val="2"/>
      </rPr>
      <t>Central Upset - OD, Net Weight, ID and Length of the top tool joint section</t>
    </r>
  </si>
  <si>
    <r>
      <t>d.</t>
    </r>
    <r>
      <rPr>
        <sz val="7"/>
        <color theme="1"/>
        <rFont val="Times New Roman"/>
        <family val="1"/>
      </rPr>
      <t xml:space="preserve">     </t>
    </r>
    <r>
      <rPr>
        <sz val="10"/>
        <color theme="1"/>
        <rFont val="Arial"/>
        <family val="2"/>
      </rPr>
      <t>Body - OD, Net Weight, ID and Length of the body section</t>
    </r>
  </si>
  <si>
    <r>
      <t>e.</t>
    </r>
    <r>
      <rPr>
        <sz val="7"/>
        <color theme="1"/>
        <rFont val="Times New Roman"/>
        <family val="1"/>
      </rPr>
      <t xml:space="preserve">     </t>
    </r>
    <r>
      <rPr>
        <sz val="10"/>
        <color theme="1"/>
        <rFont val="Arial"/>
        <family val="2"/>
      </rPr>
      <t>Tool Joint - OD, Net Weight, ID and Length of the bottom tool joint section</t>
    </r>
  </si>
  <si>
    <r>
      <t>2.</t>
    </r>
    <r>
      <rPr>
        <sz val="7"/>
        <color theme="1"/>
        <rFont val="Times New Roman"/>
        <family val="1"/>
      </rPr>
      <t xml:space="preserve">     </t>
    </r>
    <r>
      <rPr>
        <sz val="10"/>
        <color theme="1"/>
        <rFont val="Arial"/>
        <family val="2"/>
      </rPr>
      <t>Trispiral</t>
    </r>
  </si>
  <si>
    <r>
      <t>c.</t>
    </r>
    <r>
      <rPr>
        <sz val="7"/>
        <color theme="1"/>
        <rFont val="Times New Roman"/>
        <family val="1"/>
      </rPr>
      <t xml:space="preserve">     </t>
    </r>
    <r>
      <rPr>
        <sz val="10"/>
        <color theme="1"/>
        <rFont val="Arial"/>
        <family val="2"/>
      </rPr>
      <t>Upper Upset - OD, Net Weight, ID and Length of the top tool joint section</t>
    </r>
  </si>
  <si>
    <r>
      <t>e.</t>
    </r>
    <r>
      <rPr>
        <sz val="7"/>
        <color theme="1"/>
        <rFont val="Times New Roman"/>
        <family val="1"/>
      </rPr>
      <t xml:space="preserve">     </t>
    </r>
    <r>
      <rPr>
        <sz val="10"/>
        <color theme="1"/>
        <rFont val="Arial"/>
        <family val="2"/>
      </rPr>
      <t>Central Upset - OD, Net Weight, ID and Length of the top tool joint section</t>
    </r>
  </si>
  <si>
    <r>
      <t>f.</t>
    </r>
    <r>
      <rPr>
        <sz val="7"/>
        <color theme="1"/>
        <rFont val="Times New Roman"/>
        <family val="1"/>
      </rPr>
      <t xml:space="preserve">      </t>
    </r>
    <r>
      <rPr>
        <sz val="10"/>
        <color theme="1"/>
        <rFont val="Arial"/>
        <family val="2"/>
      </rPr>
      <t>Body - OD, Net Weight, ID and Length of the body section</t>
    </r>
  </si>
  <si>
    <r>
      <t>g.</t>
    </r>
    <r>
      <rPr>
        <sz val="7"/>
        <color theme="1"/>
        <rFont val="Times New Roman"/>
        <family val="1"/>
      </rPr>
      <t xml:space="preserve">     </t>
    </r>
    <r>
      <rPr>
        <sz val="10"/>
        <color theme="1"/>
        <rFont val="Arial"/>
        <family val="2"/>
      </rPr>
      <t>Lower Upset - OD, Net Weight, ID and Length of the top tool joint section</t>
    </r>
  </si>
  <si>
    <r>
      <t>h.</t>
    </r>
    <r>
      <rPr>
        <sz val="7"/>
        <color theme="1"/>
        <rFont val="Times New Roman"/>
        <family val="1"/>
      </rPr>
      <t xml:space="preserve">     </t>
    </r>
    <r>
      <rPr>
        <sz val="10"/>
        <color theme="1"/>
        <rFont val="Arial"/>
        <family val="2"/>
      </rPr>
      <t>Body - OD, Net Weight, ID and Length of the body section</t>
    </r>
  </si>
  <si>
    <r>
      <t>i.</t>
    </r>
    <r>
      <rPr>
        <sz val="7"/>
        <color theme="1"/>
        <rFont val="Times New Roman"/>
        <family val="1"/>
      </rPr>
      <t xml:space="preserve">       </t>
    </r>
    <r>
      <rPr>
        <sz val="10"/>
        <color theme="1"/>
        <rFont val="Arial"/>
        <family val="2"/>
      </rPr>
      <t>Tool Joint - OD, Net Weight, ID and Length of the bottom tool joint section</t>
    </r>
  </si>
  <si>
    <r>
      <t>f.</t>
    </r>
    <r>
      <rPr>
        <sz val="7"/>
        <color theme="1"/>
        <rFont val="Times New Roman"/>
        <family val="1"/>
      </rPr>
      <t xml:space="preserve">      </t>
    </r>
    <r>
      <rPr>
        <sz val="10"/>
        <color theme="1"/>
        <rFont val="Arial"/>
        <family val="2"/>
      </rPr>
      <t>Jar</t>
    </r>
  </si>
  <si>
    <r>
      <t>2.</t>
    </r>
    <r>
      <rPr>
        <sz val="7"/>
        <color theme="1"/>
        <rFont val="Times New Roman"/>
        <family val="1"/>
      </rPr>
      <t xml:space="preserve">     </t>
    </r>
    <r>
      <rPr>
        <sz val="10"/>
        <color theme="1"/>
        <rFont val="Arial"/>
        <family val="2"/>
      </rPr>
      <t>Caption – selectable from captions available in the catalog</t>
    </r>
  </si>
  <si>
    <r>
      <t xml:space="preserve">                                                                                                   </t>
    </r>
    <r>
      <rPr>
        <sz val="10"/>
        <color theme="1"/>
        <rFont val="Arial"/>
        <family val="2"/>
      </rPr>
      <t>ii.</t>
    </r>
    <r>
      <rPr>
        <sz val="7"/>
        <color theme="1"/>
        <rFont val="Times New Roman"/>
        <family val="1"/>
      </rPr>
      <t xml:space="preserve">     </t>
    </r>
    <r>
      <rPr>
        <sz val="10"/>
        <color theme="1"/>
        <rFont val="Arial"/>
        <family val="2"/>
      </rPr>
      <t>Sections</t>
    </r>
  </si>
  <si>
    <r>
      <t>g.</t>
    </r>
    <r>
      <rPr>
        <sz val="7"/>
        <color theme="1"/>
        <rFont val="Times New Roman"/>
        <family val="1"/>
      </rPr>
      <t xml:space="preserve">     </t>
    </r>
    <r>
      <rPr>
        <sz val="10"/>
        <color theme="1"/>
        <rFont val="Arial"/>
        <family val="2"/>
      </rPr>
      <t>LWD/MWD – Logging while drilling</t>
    </r>
  </si>
  <si>
    <r>
      <t>a.</t>
    </r>
    <r>
      <rPr>
        <sz val="7"/>
        <color theme="1"/>
        <rFont val="Times New Roman"/>
        <family val="1"/>
      </rPr>
      <t xml:space="preserve">     </t>
    </r>
    <r>
      <rPr>
        <sz val="10"/>
        <color theme="1"/>
        <rFont val="Arial"/>
        <family val="2"/>
      </rPr>
      <t>CNT</t>
    </r>
  </si>
  <si>
    <r>
      <t>b.</t>
    </r>
    <r>
      <rPr>
        <sz val="7"/>
        <color theme="1"/>
        <rFont val="Times New Roman"/>
        <family val="1"/>
      </rPr>
      <t xml:space="preserve">     </t>
    </r>
    <r>
      <rPr>
        <sz val="10"/>
        <color theme="1"/>
        <rFont val="Arial"/>
        <family val="2"/>
      </rPr>
      <t>HEL</t>
    </r>
  </si>
  <si>
    <r>
      <t>c.</t>
    </r>
    <r>
      <rPr>
        <sz val="7"/>
        <color theme="1"/>
        <rFont val="Times New Roman"/>
        <family val="1"/>
      </rPr>
      <t xml:space="preserve">     </t>
    </r>
    <r>
      <rPr>
        <sz val="10"/>
        <color theme="1"/>
        <rFont val="Arial"/>
        <family val="2"/>
      </rPr>
      <t>MFR</t>
    </r>
  </si>
  <si>
    <r>
      <t>d.</t>
    </r>
    <r>
      <rPr>
        <sz val="7"/>
        <color theme="1"/>
        <rFont val="Times New Roman"/>
        <family val="1"/>
      </rPr>
      <t xml:space="preserve">     </t>
    </r>
    <r>
      <rPr>
        <sz val="10"/>
        <color theme="1"/>
        <rFont val="Arial"/>
        <family val="2"/>
      </rPr>
      <t>NDT</t>
    </r>
  </si>
  <si>
    <r>
      <t>e.</t>
    </r>
    <r>
      <rPr>
        <sz val="7"/>
        <color theme="1"/>
        <rFont val="Times New Roman"/>
        <family val="1"/>
      </rPr>
      <t xml:space="preserve">     </t>
    </r>
    <r>
      <rPr>
        <sz val="10"/>
        <color theme="1"/>
        <rFont val="Arial"/>
        <family val="2"/>
      </rPr>
      <t>Sonic</t>
    </r>
  </si>
  <si>
    <r>
      <t>f.</t>
    </r>
    <r>
      <rPr>
        <sz val="7"/>
        <color theme="1"/>
        <rFont val="Times New Roman"/>
        <family val="1"/>
      </rPr>
      <t xml:space="preserve">      </t>
    </r>
    <r>
      <rPr>
        <sz val="10"/>
        <color theme="1"/>
        <rFont val="Arial"/>
        <family val="2"/>
      </rPr>
      <t>IDS</t>
    </r>
  </si>
  <si>
    <r>
      <t>3.</t>
    </r>
    <r>
      <rPr>
        <sz val="7"/>
        <color theme="1"/>
        <rFont val="Times New Roman"/>
        <family val="1"/>
      </rPr>
      <t xml:space="preserve">     </t>
    </r>
    <r>
      <rPr>
        <sz val="10"/>
        <color theme="1"/>
        <rFont val="Arial"/>
        <family val="2"/>
      </rPr>
      <t>Configuration – this will populate from the catalog depending on the type selected</t>
    </r>
  </si>
  <si>
    <r>
      <t xml:space="preserve">                                                                                                   </t>
    </r>
    <r>
      <rPr>
        <sz val="10"/>
        <color theme="1"/>
        <rFont val="Arial"/>
        <family val="2"/>
      </rPr>
      <t>ii.</t>
    </r>
    <r>
      <rPr>
        <sz val="7"/>
        <color theme="1"/>
        <rFont val="Times New Roman"/>
        <family val="1"/>
      </rPr>
      <t xml:space="preserve">     </t>
    </r>
    <r>
      <rPr>
        <sz val="10"/>
        <color theme="1"/>
        <rFont val="Arial"/>
        <family val="2"/>
      </rPr>
      <t>Detailed Area</t>
    </r>
  </si>
  <si>
    <r>
      <t>1.</t>
    </r>
    <r>
      <rPr>
        <sz val="7"/>
        <color theme="1"/>
        <rFont val="Times New Roman"/>
        <family val="1"/>
      </rPr>
      <t xml:space="preserve">     </t>
    </r>
    <r>
      <rPr>
        <sz val="10"/>
        <color theme="1"/>
        <rFont val="Arial"/>
        <family val="2"/>
      </rPr>
      <t>Net Weight</t>
    </r>
  </si>
  <si>
    <r>
      <t>2.</t>
    </r>
    <r>
      <rPr>
        <sz val="7"/>
        <color theme="1"/>
        <rFont val="Times New Roman"/>
        <family val="1"/>
      </rPr>
      <t xml:space="preserve">     </t>
    </r>
    <r>
      <rPr>
        <sz val="10"/>
        <color theme="1"/>
        <rFont val="Arial"/>
        <family val="2"/>
      </rPr>
      <t>Length</t>
    </r>
  </si>
  <si>
    <r>
      <t>4.</t>
    </r>
    <r>
      <rPr>
        <sz val="7"/>
        <color theme="1"/>
        <rFont val="Times New Roman"/>
        <family val="1"/>
      </rPr>
      <t xml:space="preserve">     </t>
    </r>
    <r>
      <rPr>
        <sz val="10"/>
        <color theme="1"/>
        <rFont val="Arial"/>
        <family val="2"/>
      </rPr>
      <t>Material – pulled from catalog</t>
    </r>
  </si>
  <si>
    <r>
      <t>5.</t>
    </r>
    <r>
      <rPr>
        <sz val="7"/>
        <color theme="1"/>
        <rFont val="Times New Roman"/>
        <family val="1"/>
      </rPr>
      <t xml:space="preserve">     </t>
    </r>
    <r>
      <rPr>
        <sz val="10"/>
        <color theme="1"/>
        <rFont val="Arial"/>
        <family val="2"/>
      </rPr>
      <t>Connection – pulled from catalog</t>
    </r>
  </si>
  <si>
    <r>
      <t>6.</t>
    </r>
    <r>
      <rPr>
        <sz val="7"/>
        <color theme="1"/>
        <rFont val="Times New Roman"/>
        <family val="1"/>
      </rPr>
      <t xml:space="preserve">     </t>
    </r>
    <r>
      <rPr>
        <sz val="10"/>
        <color theme="1"/>
        <rFont val="Arial"/>
        <family val="2"/>
      </rPr>
      <t>MUT – pulled from catalog</t>
    </r>
  </si>
  <si>
    <r>
      <t>7.</t>
    </r>
    <r>
      <rPr>
        <sz val="7"/>
        <color theme="1"/>
        <rFont val="Times New Roman"/>
        <family val="1"/>
      </rPr>
      <t xml:space="preserve">     </t>
    </r>
    <r>
      <rPr>
        <sz val="10"/>
        <color theme="1"/>
        <rFont val="Arial"/>
        <family val="2"/>
      </rPr>
      <t>Max RPM – pulled from catalog</t>
    </r>
  </si>
  <si>
    <r>
      <t>8.</t>
    </r>
    <r>
      <rPr>
        <sz val="7"/>
        <color theme="1"/>
        <rFont val="Times New Roman"/>
        <family val="1"/>
      </rPr>
      <t xml:space="preserve">     </t>
    </r>
    <r>
      <rPr>
        <sz val="10"/>
        <color theme="1"/>
        <rFont val="Arial"/>
        <family val="2"/>
      </rPr>
      <t>Max Torque – pulled from catalog</t>
    </r>
  </si>
  <si>
    <r>
      <t>9.</t>
    </r>
    <r>
      <rPr>
        <sz val="7"/>
        <color theme="1"/>
        <rFont val="Times New Roman"/>
        <family val="1"/>
      </rPr>
      <t xml:space="preserve">     </t>
    </r>
    <r>
      <rPr>
        <sz val="10"/>
        <color theme="1"/>
        <rFont val="Arial"/>
        <family val="2"/>
      </rPr>
      <t>Recommendations – pulled from catalog</t>
    </r>
  </si>
  <si>
    <r>
      <t>10.</t>
    </r>
    <r>
      <rPr>
        <sz val="7"/>
        <color theme="1"/>
        <rFont val="Times New Roman"/>
        <family val="1"/>
      </rPr>
      <t xml:space="preserve">   </t>
    </r>
    <r>
      <rPr>
        <sz val="10"/>
        <color theme="1"/>
        <rFont val="Arial"/>
        <family val="2"/>
      </rPr>
      <t>Orifice Type</t>
    </r>
  </si>
  <si>
    <r>
      <t>a.</t>
    </r>
    <r>
      <rPr>
        <sz val="7"/>
        <color theme="1"/>
        <rFont val="Times New Roman"/>
        <family val="1"/>
      </rPr>
      <t xml:space="preserve">     </t>
    </r>
    <r>
      <rPr>
        <sz val="10"/>
        <color theme="1"/>
        <rFont val="Arial"/>
        <family val="2"/>
      </rPr>
      <t>3.5 Precision Pulse</t>
    </r>
  </si>
  <si>
    <r>
      <t xml:space="preserve">                                                                                                                                                         </t>
    </r>
    <r>
      <rPr>
        <sz val="10"/>
        <color theme="1"/>
        <rFont val="Arial"/>
        <family val="2"/>
      </rPr>
      <t>i.</t>
    </r>
    <r>
      <rPr>
        <sz val="7"/>
        <color theme="1"/>
        <rFont val="Times New Roman"/>
        <family val="1"/>
      </rPr>
      <t xml:space="preserve">     </t>
    </r>
    <r>
      <rPr>
        <sz val="10"/>
        <color theme="1"/>
        <rFont val="Arial"/>
        <family val="2"/>
      </rPr>
      <t>0 and 15 angle available</t>
    </r>
  </si>
  <si>
    <r>
      <t>b.</t>
    </r>
    <r>
      <rPr>
        <sz val="7"/>
        <color theme="1"/>
        <rFont val="Times New Roman"/>
        <family val="1"/>
      </rPr>
      <t xml:space="preserve">     </t>
    </r>
    <r>
      <rPr>
        <sz val="10"/>
        <color theme="1"/>
        <rFont val="Arial"/>
        <family val="2"/>
      </rPr>
      <t>4.75 HEL &amp; Precision Pulse</t>
    </r>
  </si>
  <si>
    <r>
      <t xml:space="preserve">                                                                                                                                                         </t>
    </r>
    <r>
      <rPr>
        <sz val="10"/>
        <color theme="1"/>
        <rFont val="Arial"/>
        <family val="2"/>
      </rPr>
      <t>i.</t>
    </r>
    <r>
      <rPr>
        <sz val="7"/>
        <color theme="1"/>
        <rFont val="Times New Roman"/>
        <family val="1"/>
      </rPr>
      <t xml:space="preserve">     </t>
    </r>
    <r>
      <rPr>
        <sz val="10"/>
        <color theme="1"/>
        <rFont val="Arial"/>
        <family val="2"/>
      </rPr>
      <t>30, 45, 60, 90 and 120 angle available</t>
    </r>
  </si>
  <si>
    <r>
      <t>c.</t>
    </r>
    <r>
      <rPr>
        <sz val="7"/>
        <color theme="1"/>
        <rFont val="Times New Roman"/>
        <family val="1"/>
      </rPr>
      <t xml:space="preserve">     </t>
    </r>
    <r>
      <rPr>
        <sz val="10"/>
        <color theme="1"/>
        <rFont val="Arial"/>
        <family val="2"/>
      </rPr>
      <t>6.75 HEL &amp; Precision Pulse</t>
    </r>
  </si>
  <si>
    <r>
      <t>d.</t>
    </r>
    <r>
      <rPr>
        <sz val="7"/>
        <color theme="1"/>
        <rFont val="Times New Roman"/>
        <family val="1"/>
      </rPr>
      <t xml:space="preserve">     </t>
    </r>
    <r>
      <rPr>
        <sz val="10"/>
        <color theme="1"/>
        <rFont val="Arial"/>
        <family val="2"/>
      </rPr>
      <t>8.0 &amp; 9.5 High Flow Precision Pulse</t>
    </r>
  </si>
  <si>
    <r>
      <t>e.</t>
    </r>
    <r>
      <rPr>
        <sz val="7"/>
        <color theme="1"/>
        <rFont val="Times New Roman"/>
        <family val="1"/>
      </rPr>
      <t xml:space="preserve">     </t>
    </r>
    <r>
      <rPr>
        <sz val="10"/>
        <color theme="1"/>
        <rFont val="Arial"/>
        <family val="2"/>
      </rPr>
      <t>8.25 &amp; 9.50 HEL</t>
    </r>
  </si>
  <si>
    <r>
      <t>11.</t>
    </r>
    <r>
      <rPr>
        <sz val="7"/>
        <color theme="1"/>
        <rFont val="Times New Roman"/>
        <family val="1"/>
      </rPr>
      <t xml:space="preserve">   </t>
    </r>
    <r>
      <rPr>
        <sz val="10"/>
        <color theme="1"/>
        <rFont val="Arial"/>
        <family val="2"/>
      </rPr>
      <t>Orifice Angle – chosen based on above selection</t>
    </r>
  </si>
  <si>
    <r>
      <t>12.</t>
    </r>
    <r>
      <rPr>
        <sz val="7"/>
        <color theme="1"/>
        <rFont val="Times New Roman"/>
        <family val="1"/>
      </rPr>
      <t xml:space="preserve">   </t>
    </r>
    <r>
      <rPr>
        <sz val="10"/>
        <color theme="1"/>
        <rFont val="Arial"/>
        <family val="2"/>
      </rPr>
      <t>Flow Rate (gpm) – Sonic tool only</t>
    </r>
  </si>
  <si>
    <r>
      <t>13.</t>
    </r>
    <r>
      <rPr>
        <sz val="7"/>
        <color theme="1"/>
        <rFont val="Times New Roman"/>
        <family val="1"/>
      </rPr>
      <t xml:space="preserve">   </t>
    </r>
    <r>
      <rPr>
        <sz val="10"/>
        <color theme="1"/>
        <rFont val="Arial"/>
        <family val="2"/>
      </rPr>
      <t>Pressure Drop (psi) – Sonic tool only</t>
    </r>
  </si>
  <si>
    <r>
      <t xml:space="preserve">                                                                                                  </t>
    </r>
    <r>
      <rPr>
        <sz val="10"/>
        <color theme="1"/>
        <rFont val="Arial"/>
        <family val="2"/>
      </rPr>
      <t>iii.</t>
    </r>
    <r>
      <rPr>
        <sz val="7"/>
        <color theme="1"/>
        <rFont val="Times New Roman"/>
        <family val="1"/>
      </rPr>
      <t xml:space="preserve">     </t>
    </r>
    <r>
      <rPr>
        <sz val="10"/>
        <color theme="1"/>
        <rFont val="Arial"/>
        <family val="2"/>
      </rPr>
      <t>Capacities area</t>
    </r>
  </si>
  <si>
    <r>
      <t>1.</t>
    </r>
    <r>
      <rPr>
        <sz val="7"/>
        <color theme="1"/>
        <rFont val="Times New Roman"/>
        <family val="1"/>
      </rPr>
      <t xml:space="preserve">     </t>
    </r>
    <r>
      <rPr>
        <sz val="10"/>
        <color theme="1"/>
        <rFont val="Arial"/>
        <family val="2"/>
      </rPr>
      <t>Max Body Overpull – operating, static and ultimate.  From catalog</t>
    </r>
  </si>
  <si>
    <r>
      <t>2.</t>
    </r>
    <r>
      <rPr>
        <sz val="7"/>
        <color theme="1"/>
        <rFont val="Times New Roman"/>
        <family val="1"/>
      </rPr>
      <t xml:space="preserve">     </t>
    </r>
    <r>
      <rPr>
        <sz val="10"/>
        <color theme="1"/>
        <rFont val="Arial"/>
        <family val="2"/>
      </rPr>
      <t>Max Bit Overpull/WOB - operating, static and ultimate.  From catalog</t>
    </r>
  </si>
  <si>
    <r>
      <t xml:space="preserve">                                                                                                 </t>
    </r>
    <r>
      <rPr>
        <sz val="10"/>
        <color theme="1"/>
        <rFont val="Arial"/>
        <family val="2"/>
      </rPr>
      <t>iv.</t>
    </r>
    <r>
      <rPr>
        <sz val="7"/>
        <color theme="1"/>
        <rFont val="Times New Roman"/>
        <family val="1"/>
      </rPr>
      <t xml:space="preserve">     </t>
    </r>
    <r>
      <rPr>
        <sz val="10"/>
        <color theme="1"/>
        <rFont val="Arial"/>
        <family val="2"/>
      </rPr>
      <t>Stabilizers</t>
    </r>
  </si>
  <si>
    <r>
      <t>1.</t>
    </r>
    <r>
      <rPr>
        <sz val="7"/>
        <color theme="1"/>
        <rFont val="Times New Roman"/>
        <family val="1"/>
      </rPr>
      <t xml:space="preserve">     </t>
    </r>
    <r>
      <rPr>
        <sz val="10"/>
        <color theme="1"/>
        <rFont val="Arial"/>
        <family val="2"/>
      </rPr>
      <t>CNT</t>
    </r>
  </si>
  <si>
    <r>
      <t>a.</t>
    </r>
    <r>
      <rPr>
        <sz val="7"/>
        <color theme="1"/>
        <rFont val="Times New Roman"/>
        <family val="1"/>
      </rPr>
      <t xml:space="preserve">     </t>
    </r>
    <r>
      <rPr>
        <sz val="10"/>
        <color theme="1"/>
        <rFont val="Arial"/>
        <family val="2"/>
      </rPr>
      <t>Top – Activate (checkbox), Blade OD, # of Blades, Blade Length.  From catalog</t>
    </r>
  </si>
  <si>
    <r>
      <t>b.</t>
    </r>
    <r>
      <rPr>
        <sz val="7"/>
        <color theme="1"/>
        <rFont val="Times New Roman"/>
        <family val="1"/>
      </rPr>
      <t xml:space="preserve">     </t>
    </r>
    <r>
      <rPr>
        <sz val="10"/>
        <color theme="1"/>
        <rFont val="Arial"/>
        <family val="2"/>
      </rPr>
      <t>Middle – Activate (checkbox), Blade OD, # of Blades, Blade Length.  From catalog</t>
    </r>
  </si>
  <si>
    <r>
      <t>c.</t>
    </r>
    <r>
      <rPr>
        <sz val="7"/>
        <color theme="1"/>
        <rFont val="Times New Roman"/>
        <family val="1"/>
      </rPr>
      <t xml:space="preserve">     </t>
    </r>
    <r>
      <rPr>
        <sz val="10"/>
        <color theme="1"/>
        <rFont val="Arial"/>
        <family val="2"/>
      </rPr>
      <t>Bottom – Activate (checkbox), Blade OD, # of Blades, Blade Length.  From catalog</t>
    </r>
  </si>
  <si>
    <r>
      <t>2.</t>
    </r>
    <r>
      <rPr>
        <sz val="7"/>
        <color theme="1"/>
        <rFont val="Times New Roman"/>
        <family val="1"/>
      </rPr>
      <t xml:space="preserve">     </t>
    </r>
    <r>
      <rPr>
        <sz val="10"/>
        <color theme="1"/>
        <rFont val="Arial"/>
        <family val="2"/>
      </rPr>
      <t>HEL</t>
    </r>
  </si>
  <si>
    <r>
      <t>b.</t>
    </r>
    <r>
      <rPr>
        <sz val="7"/>
        <color theme="1"/>
        <rFont val="Times New Roman"/>
        <family val="1"/>
      </rPr>
      <t xml:space="preserve">     </t>
    </r>
    <r>
      <rPr>
        <sz val="10"/>
        <color theme="1"/>
        <rFont val="Arial"/>
        <family val="2"/>
      </rPr>
      <t>Bottom – Activate (checkbox), Blade OD, # of Blades, Blade Length.  From catalog</t>
    </r>
  </si>
  <si>
    <r>
      <t>3.</t>
    </r>
    <r>
      <rPr>
        <sz val="7"/>
        <color theme="1"/>
        <rFont val="Times New Roman"/>
        <family val="1"/>
      </rPr>
      <t xml:space="preserve">     </t>
    </r>
    <r>
      <rPr>
        <sz val="10"/>
        <color theme="1"/>
        <rFont val="Arial"/>
        <family val="2"/>
      </rPr>
      <t>MFR</t>
    </r>
  </si>
  <si>
    <r>
      <t>d.</t>
    </r>
    <r>
      <rPr>
        <sz val="7"/>
        <color theme="1"/>
        <rFont val="Times New Roman"/>
        <family val="1"/>
      </rPr>
      <t xml:space="preserve">     </t>
    </r>
    <r>
      <rPr>
        <sz val="10"/>
        <color theme="1"/>
        <rFont val="Arial"/>
        <family val="2"/>
      </rPr>
      <t>Middle – Activate (checkbox), Blade OD, # of Blades, Blade Length.  From catalog</t>
    </r>
  </si>
  <si>
    <r>
      <t>4.</t>
    </r>
    <r>
      <rPr>
        <sz val="7"/>
        <color theme="1"/>
        <rFont val="Times New Roman"/>
        <family val="1"/>
      </rPr>
      <t xml:space="preserve">     </t>
    </r>
    <r>
      <rPr>
        <sz val="10"/>
        <color theme="1"/>
        <rFont val="Arial"/>
        <family val="2"/>
      </rPr>
      <t>NDT</t>
    </r>
  </si>
  <si>
    <r>
      <t>5.</t>
    </r>
    <r>
      <rPr>
        <sz val="7"/>
        <color theme="1"/>
        <rFont val="Times New Roman"/>
        <family val="1"/>
      </rPr>
      <t xml:space="preserve">     </t>
    </r>
    <r>
      <rPr>
        <sz val="10"/>
        <color theme="1"/>
        <rFont val="Arial"/>
        <family val="2"/>
      </rPr>
      <t>Sonic</t>
    </r>
  </si>
  <si>
    <r>
      <t>c.</t>
    </r>
    <r>
      <rPr>
        <sz val="7"/>
        <color theme="1"/>
        <rFont val="Times New Roman"/>
        <family val="1"/>
      </rPr>
      <t xml:space="preserve">     </t>
    </r>
    <r>
      <rPr>
        <sz val="10"/>
        <color theme="1"/>
        <rFont val="Arial"/>
        <family val="2"/>
      </rPr>
      <t>Middle – Activate (checkbox), Blade OD, # of Blades, Blade Length.  From catalog</t>
    </r>
  </si>
  <si>
    <r>
      <t>d.</t>
    </r>
    <r>
      <rPr>
        <sz val="7"/>
        <color theme="1"/>
        <rFont val="Times New Roman"/>
        <family val="1"/>
      </rPr>
      <t xml:space="preserve">     </t>
    </r>
    <r>
      <rPr>
        <sz val="10"/>
        <color theme="1"/>
        <rFont val="Arial"/>
        <family val="2"/>
      </rPr>
      <t>Bottom – Activate (checkbox), Blade OD, # of Blades, Blade Length.  From catalog</t>
    </r>
  </si>
  <si>
    <r>
      <t>6.</t>
    </r>
    <r>
      <rPr>
        <sz val="7"/>
        <color theme="1"/>
        <rFont val="Times New Roman"/>
        <family val="1"/>
      </rPr>
      <t xml:space="preserve">     </t>
    </r>
    <r>
      <rPr>
        <sz val="10"/>
        <color theme="1"/>
        <rFont val="Arial"/>
        <family val="2"/>
      </rPr>
      <t>IDS</t>
    </r>
  </si>
  <si>
    <r>
      <t>h.</t>
    </r>
    <r>
      <rPr>
        <sz val="7"/>
        <color theme="1"/>
        <rFont val="Times New Roman"/>
        <family val="1"/>
      </rPr>
      <t xml:space="preserve">     </t>
    </r>
    <r>
      <rPr>
        <sz val="10"/>
        <color theme="1"/>
        <rFont val="Arial"/>
        <family val="2"/>
      </rPr>
      <t>Mud Motor</t>
    </r>
  </si>
  <si>
    <r>
      <t xml:space="preserve">                                                                                                    </t>
    </r>
    <r>
      <rPr>
        <sz val="10"/>
        <color theme="1"/>
        <rFont val="Arial"/>
        <family val="2"/>
      </rPr>
      <t>i.</t>
    </r>
    <r>
      <rPr>
        <sz val="7"/>
        <color theme="1"/>
        <rFont val="Times New Roman"/>
        <family val="1"/>
      </rPr>
      <t xml:space="preserve">     </t>
    </r>
    <r>
      <rPr>
        <sz val="10"/>
        <color theme="1"/>
        <rFont val="Arial"/>
        <family val="2"/>
      </rPr>
      <t>General Area</t>
    </r>
  </si>
  <si>
    <r>
      <t>1.</t>
    </r>
    <r>
      <rPr>
        <sz val="7"/>
        <color theme="1"/>
        <rFont val="Times New Roman"/>
        <family val="1"/>
      </rPr>
      <t xml:space="preserve">     </t>
    </r>
    <r>
      <rPr>
        <sz val="10"/>
        <color theme="1"/>
        <rFont val="Arial"/>
        <family val="2"/>
      </rPr>
      <t>Type – list of all mud motor types in the catalog</t>
    </r>
  </si>
  <si>
    <r>
      <t>2.</t>
    </r>
    <r>
      <rPr>
        <sz val="7"/>
        <color theme="1"/>
        <rFont val="Times New Roman"/>
        <family val="1"/>
      </rPr>
      <t xml:space="preserve">     </t>
    </r>
    <r>
      <rPr>
        <sz val="10"/>
        <color theme="1"/>
        <rFont val="Arial"/>
        <family val="2"/>
      </rPr>
      <t>Size – list of sizes available for selected type.  Can be edited</t>
    </r>
  </si>
  <si>
    <r>
      <t xml:space="preserve">                                                                                                   </t>
    </r>
    <r>
      <rPr>
        <sz val="10"/>
        <color theme="1"/>
        <rFont val="Arial"/>
        <family val="2"/>
      </rPr>
      <t>ii.</t>
    </r>
    <r>
      <rPr>
        <sz val="7"/>
        <color theme="1"/>
        <rFont val="Times New Roman"/>
        <family val="1"/>
      </rPr>
      <t xml:space="preserve">     </t>
    </r>
    <r>
      <rPr>
        <sz val="10"/>
        <color theme="1"/>
        <rFont val="Arial"/>
        <family val="2"/>
      </rPr>
      <t>Motor detail area</t>
    </r>
  </si>
  <si>
    <r>
      <t>1.</t>
    </r>
    <r>
      <rPr>
        <sz val="7"/>
        <color theme="1"/>
        <rFont val="Times New Roman"/>
        <family val="1"/>
      </rPr>
      <t xml:space="preserve">     </t>
    </r>
    <r>
      <rPr>
        <sz val="10"/>
        <color theme="1"/>
        <rFont val="Arial"/>
        <family val="2"/>
      </rPr>
      <t>Bend Angle – based on previous selections, comes from catalog</t>
    </r>
  </si>
  <si>
    <r>
      <t>2.</t>
    </r>
    <r>
      <rPr>
        <sz val="7"/>
        <color theme="1"/>
        <rFont val="Times New Roman"/>
        <family val="1"/>
      </rPr>
      <t xml:space="preserve">     </t>
    </r>
    <r>
      <rPr>
        <sz val="10"/>
        <color theme="1"/>
        <rFont val="Arial"/>
        <family val="2"/>
      </rPr>
      <t>Speed Ratio – comes from catalog</t>
    </r>
  </si>
  <si>
    <r>
      <t>3.</t>
    </r>
    <r>
      <rPr>
        <sz val="7"/>
        <color theme="1"/>
        <rFont val="Times New Roman"/>
        <family val="1"/>
      </rPr>
      <t xml:space="preserve">     </t>
    </r>
    <r>
      <rPr>
        <sz val="10"/>
        <color theme="1"/>
        <rFont val="Arial"/>
        <family val="2"/>
      </rPr>
      <t>Lobe Configuration – comes from catalog</t>
    </r>
  </si>
  <si>
    <r>
      <t>4.</t>
    </r>
    <r>
      <rPr>
        <sz val="7"/>
        <color theme="1"/>
        <rFont val="Times New Roman"/>
        <family val="1"/>
      </rPr>
      <t xml:space="preserve">     </t>
    </r>
    <r>
      <rPr>
        <sz val="10"/>
        <color theme="1"/>
        <rFont val="Arial"/>
        <family val="2"/>
      </rPr>
      <t>Stages – comes from catalog</t>
    </r>
  </si>
  <si>
    <r>
      <t>5.</t>
    </r>
    <r>
      <rPr>
        <sz val="7"/>
        <color theme="1"/>
        <rFont val="Times New Roman"/>
        <family val="1"/>
      </rPr>
      <t xml:space="preserve">     </t>
    </r>
    <r>
      <rPr>
        <sz val="10"/>
        <color theme="1"/>
        <rFont val="Arial"/>
        <family val="2"/>
      </rPr>
      <t>Max Torque – from catalog</t>
    </r>
  </si>
  <si>
    <r>
      <t>6.</t>
    </r>
    <r>
      <rPr>
        <sz val="7"/>
        <color theme="1"/>
        <rFont val="Times New Roman"/>
        <family val="1"/>
      </rPr>
      <t xml:space="preserve">     </t>
    </r>
    <r>
      <rPr>
        <sz val="10"/>
        <color theme="1"/>
        <rFont val="Arial"/>
        <family val="2"/>
      </rPr>
      <t>Max Pressure drop – from catalog</t>
    </r>
  </si>
  <si>
    <r>
      <t>7.</t>
    </r>
    <r>
      <rPr>
        <sz val="7"/>
        <color theme="1"/>
        <rFont val="Times New Roman"/>
        <family val="1"/>
      </rPr>
      <t xml:space="preserve">     </t>
    </r>
    <r>
      <rPr>
        <sz val="10"/>
        <color theme="1"/>
        <rFont val="Arial"/>
        <family val="2"/>
      </rPr>
      <t>Max WOB – from catalog</t>
    </r>
  </si>
  <si>
    <r>
      <t xml:space="preserve">                                                                                                  </t>
    </r>
    <r>
      <rPr>
        <sz val="10"/>
        <color theme="1"/>
        <rFont val="Arial"/>
        <family val="2"/>
      </rPr>
      <t>iii.</t>
    </r>
    <r>
      <rPr>
        <sz val="7"/>
        <color theme="1"/>
        <rFont val="Times New Roman"/>
        <family val="1"/>
      </rPr>
      <t xml:space="preserve">     </t>
    </r>
    <r>
      <rPr>
        <sz val="10"/>
        <color theme="1"/>
        <rFont val="Arial"/>
        <family val="2"/>
      </rPr>
      <t>Min Max details</t>
    </r>
  </si>
  <si>
    <r>
      <t>1.</t>
    </r>
    <r>
      <rPr>
        <sz val="7"/>
        <color theme="1"/>
        <rFont val="Times New Roman"/>
        <family val="1"/>
      </rPr>
      <t xml:space="preserve">     </t>
    </r>
    <r>
      <rPr>
        <sz val="10"/>
        <color theme="1"/>
        <rFont val="Arial"/>
        <family val="2"/>
      </rPr>
      <t>Hole Size – from catalog</t>
    </r>
  </si>
  <si>
    <r>
      <t>2.</t>
    </r>
    <r>
      <rPr>
        <sz val="7"/>
        <color theme="1"/>
        <rFont val="Times New Roman"/>
        <family val="1"/>
      </rPr>
      <t xml:space="preserve">     </t>
    </r>
    <r>
      <rPr>
        <sz val="10"/>
        <color theme="1"/>
        <rFont val="Arial"/>
        <family val="2"/>
      </rPr>
      <t>Flow Rate – from catalog</t>
    </r>
  </si>
  <si>
    <r>
      <t>3.</t>
    </r>
    <r>
      <rPr>
        <sz val="7"/>
        <color theme="1"/>
        <rFont val="Times New Roman"/>
        <family val="1"/>
      </rPr>
      <t xml:space="preserve">     </t>
    </r>
    <r>
      <rPr>
        <sz val="10"/>
        <color theme="1"/>
        <rFont val="Arial"/>
        <family val="2"/>
      </rPr>
      <t>Speed Range – from catalog</t>
    </r>
  </si>
  <si>
    <r>
      <t xml:space="preserve">                                                                                                 </t>
    </r>
    <r>
      <rPr>
        <sz val="10"/>
        <color theme="1"/>
        <rFont val="Arial"/>
        <family val="2"/>
      </rPr>
      <t>iv.</t>
    </r>
    <r>
      <rPr>
        <sz val="7"/>
        <color theme="1"/>
        <rFont val="Times New Roman"/>
        <family val="1"/>
      </rPr>
      <t xml:space="preserve">     </t>
    </r>
    <r>
      <rPr>
        <sz val="10"/>
        <color theme="1"/>
        <rFont val="Arial"/>
        <family val="2"/>
      </rPr>
      <t>Capacities</t>
    </r>
  </si>
  <si>
    <r>
      <t>1.</t>
    </r>
    <r>
      <rPr>
        <sz val="7"/>
        <color theme="1"/>
        <rFont val="Times New Roman"/>
        <family val="1"/>
      </rPr>
      <t xml:space="preserve">     </t>
    </r>
    <r>
      <rPr>
        <sz val="10"/>
        <color theme="1"/>
        <rFont val="Arial"/>
        <family val="2"/>
      </rPr>
      <t>Max Body Overpull – from catalog</t>
    </r>
  </si>
  <si>
    <r>
      <t>2.</t>
    </r>
    <r>
      <rPr>
        <sz val="7"/>
        <color theme="1"/>
        <rFont val="Times New Roman"/>
        <family val="1"/>
      </rPr>
      <t xml:space="preserve">     </t>
    </r>
    <r>
      <rPr>
        <sz val="10"/>
        <color theme="1"/>
        <rFont val="Arial"/>
        <family val="2"/>
      </rPr>
      <t>Max Bit Overpull/WOB – from catalog</t>
    </r>
  </si>
  <si>
    <r>
      <t xml:space="preserve">                                                                                                  </t>
    </r>
    <r>
      <rPr>
        <sz val="10"/>
        <color theme="1"/>
        <rFont val="Arial"/>
        <family val="2"/>
      </rPr>
      <t>v.</t>
    </r>
    <r>
      <rPr>
        <sz val="7"/>
        <color theme="1"/>
        <rFont val="Times New Roman"/>
        <family val="1"/>
      </rPr>
      <t xml:space="preserve">     </t>
    </r>
    <r>
      <rPr>
        <sz val="10"/>
        <color theme="1"/>
        <rFont val="Arial"/>
        <family val="2"/>
      </rPr>
      <t>Stabilizer</t>
    </r>
  </si>
  <si>
    <r>
      <t>1.</t>
    </r>
    <r>
      <rPr>
        <sz val="7"/>
        <color theme="1"/>
        <rFont val="Times New Roman"/>
        <family val="1"/>
      </rPr>
      <t xml:space="preserve">     </t>
    </r>
    <r>
      <rPr>
        <sz val="10"/>
        <color theme="1"/>
        <rFont val="Arial"/>
        <family val="2"/>
      </rPr>
      <t>Top – Activate (checkbox), Blade OD, # of Blades, Blade Length.  From catalog</t>
    </r>
  </si>
  <si>
    <r>
      <t>2.</t>
    </r>
    <r>
      <rPr>
        <sz val="7"/>
        <color theme="1"/>
        <rFont val="Times New Roman"/>
        <family val="1"/>
      </rPr>
      <t xml:space="preserve">     </t>
    </r>
    <r>
      <rPr>
        <sz val="10"/>
        <color theme="1"/>
        <rFont val="Arial"/>
        <family val="2"/>
      </rPr>
      <t>Middle – Activate (checkbox), Blade OD, # of Blades, Blade Length.  From catalog</t>
    </r>
  </si>
  <si>
    <r>
      <t>3.</t>
    </r>
    <r>
      <rPr>
        <sz val="7"/>
        <color theme="1"/>
        <rFont val="Times New Roman"/>
        <family val="1"/>
      </rPr>
      <t xml:space="preserve">     </t>
    </r>
    <r>
      <rPr>
        <sz val="10"/>
        <color theme="1"/>
        <rFont val="Arial"/>
        <family val="2"/>
      </rPr>
      <t>Bottom – Activate (checkbox), Blade OD, # of Blades, Blade Length.  From catalog</t>
    </r>
  </si>
  <si>
    <r>
      <t>i.</t>
    </r>
    <r>
      <rPr>
        <sz val="7"/>
        <color theme="1"/>
        <rFont val="Times New Roman"/>
        <family val="1"/>
      </rPr>
      <t xml:space="preserve">       </t>
    </r>
    <r>
      <rPr>
        <sz val="10"/>
        <color theme="1"/>
        <rFont val="Arial"/>
        <family val="2"/>
      </rPr>
      <t>Reamer</t>
    </r>
  </si>
  <si>
    <r>
      <t>2.</t>
    </r>
    <r>
      <rPr>
        <sz val="7"/>
        <color theme="1"/>
        <rFont val="Times New Roman"/>
        <family val="1"/>
      </rPr>
      <t xml:space="preserve">     </t>
    </r>
    <r>
      <rPr>
        <sz val="10"/>
        <color theme="1"/>
        <rFont val="Arial"/>
        <family val="2"/>
      </rPr>
      <t>Caption</t>
    </r>
  </si>
  <si>
    <r>
      <t xml:space="preserve">                                                                                                   </t>
    </r>
    <r>
      <rPr>
        <sz val="10"/>
        <color theme="1"/>
        <rFont val="Arial"/>
        <family val="2"/>
      </rPr>
      <t>ii.</t>
    </r>
    <r>
      <rPr>
        <sz val="7"/>
        <color theme="1"/>
        <rFont val="Times New Roman"/>
        <family val="1"/>
      </rPr>
      <t xml:space="preserve">     </t>
    </r>
    <r>
      <rPr>
        <sz val="10"/>
        <color theme="1"/>
        <rFont val="Arial"/>
        <family val="2"/>
      </rPr>
      <t>Reamer Detail</t>
    </r>
  </si>
  <si>
    <r>
      <t>a.</t>
    </r>
    <r>
      <rPr>
        <sz val="7"/>
        <color theme="1"/>
        <rFont val="Times New Roman"/>
        <family val="1"/>
      </rPr>
      <t xml:space="preserve">     </t>
    </r>
    <r>
      <rPr>
        <sz val="10"/>
        <color theme="1"/>
        <rFont val="Arial"/>
        <family val="2"/>
      </rPr>
      <t>Regular</t>
    </r>
  </si>
  <si>
    <r>
      <t>b.</t>
    </r>
    <r>
      <rPr>
        <sz val="7"/>
        <color theme="1"/>
        <rFont val="Times New Roman"/>
        <family val="1"/>
      </rPr>
      <t xml:space="preserve">     </t>
    </r>
    <r>
      <rPr>
        <sz val="10"/>
        <color theme="1"/>
        <rFont val="Arial"/>
        <family val="2"/>
      </rPr>
      <t>Hydraulic</t>
    </r>
  </si>
  <si>
    <r>
      <t>c.</t>
    </r>
    <r>
      <rPr>
        <sz val="7"/>
        <color theme="1"/>
        <rFont val="Times New Roman"/>
        <family val="1"/>
      </rPr>
      <t xml:space="preserve">     </t>
    </r>
    <r>
      <rPr>
        <sz val="10"/>
        <color theme="1"/>
        <rFont val="Arial"/>
        <family val="2"/>
      </rPr>
      <t>Bicentric</t>
    </r>
  </si>
  <si>
    <r>
      <t>2.</t>
    </r>
    <r>
      <rPr>
        <sz val="7"/>
        <color theme="1"/>
        <rFont val="Times New Roman"/>
        <family val="1"/>
      </rPr>
      <t xml:space="preserve">     </t>
    </r>
    <r>
      <rPr>
        <sz val="10"/>
        <color theme="1"/>
        <rFont val="Arial"/>
        <family val="2"/>
      </rPr>
      <t>Hole Diameter</t>
    </r>
  </si>
  <si>
    <r>
      <t>3.</t>
    </r>
    <r>
      <rPr>
        <sz val="7"/>
        <color theme="1"/>
        <rFont val="Times New Roman"/>
        <family val="1"/>
      </rPr>
      <t xml:space="preserve">     </t>
    </r>
    <r>
      <rPr>
        <sz val="10"/>
        <color theme="1"/>
        <rFont val="Arial"/>
        <family val="2"/>
      </rPr>
      <t>TFA</t>
    </r>
  </si>
  <si>
    <r>
      <t>1.</t>
    </r>
    <r>
      <rPr>
        <sz val="7"/>
        <color theme="1"/>
        <rFont val="Times New Roman"/>
        <family val="1"/>
      </rPr>
      <t xml:space="preserve">     </t>
    </r>
    <r>
      <rPr>
        <sz val="10"/>
        <color theme="1"/>
        <rFont val="Arial"/>
        <family val="2"/>
      </rPr>
      <t>Body - OD, Net Weight, ID and Length of the body section</t>
    </r>
  </si>
  <si>
    <r>
      <t>j.</t>
    </r>
    <r>
      <rPr>
        <sz val="7"/>
        <color theme="1"/>
        <rFont val="Times New Roman"/>
        <family val="1"/>
      </rPr>
      <t xml:space="preserve">       </t>
    </r>
    <r>
      <rPr>
        <sz val="10"/>
        <color theme="1"/>
        <rFont val="Arial"/>
        <family val="2"/>
      </rPr>
      <t>RSS</t>
    </r>
  </si>
  <si>
    <r>
      <t>1.</t>
    </r>
    <r>
      <rPr>
        <sz val="7"/>
        <color theme="1"/>
        <rFont val="Times New Roman"/>
        <family val="1"/>
      </rPr>
      <t xml:space="preserve">     </t>
    </r>
    <r>
      <rPr>
        <sz val="10"/>
        <color theme="1"/>
        <rFont val="Arial"/>
        <family val="2"/>
      </rPr>
      <t>Type – from catalog</t>
    </r>
  </si>
  <si>
    <r>
      <t>2.</t>
    </r>
    <r>
      <rPr>
        <sz val="7"/>
        <color theme="1"/>
        <rFont val="Times New Roman"/>
        <family val="1"/>
      </rPr>
      <t xml:space="preserve">     </t>
    </r>
    <r>
      <rPr>
        <sz val="10"/>
        <color theme="1"/>
        <rFont val="Arial"/>
        <family val="2"/>
      </rPr>
      <t>Size – from catalog and editable</t>
    </r>
  </si>
  <si>
    <r>
      <t xml:space="preserve">                                                                                                   </t>
    </r>
    <r>
      <rPr>
        <sz val="10"/>
        <color theme="1"/>
        <rFont val="Arial"/>
        <family val="2"/>
      </rPr>
      <t>ii.</t>
    </r>
    <r>
      <rPr>
        <sz val="7"/>
        <color theme="1"/>
        <rFont val="Times New Roman"/>
        <family val="1"/>
      </rPr>
      <t xml:space="preserve">     </t>
    </r>
    <r>
      <rPr>
        <sz val="10"/>
        <color theme="1"/>
        <rFont val="Arial"/>
        <family val="2"/>
      </rPr>
      <t>RSS Details</t>
    </r>
  </si>
  <si>
    <r>
      <t>1.</t>
    </r>
    <r>
      <rPr>
        <sz val="7"/>
        <color theme="1"/>
        <rFont val="Times New Roman"/>
        <family val="1"/>
      </rPr>
      <t xml:space="preserve">     </t>
    </r>
    <r>
      <rPr>
        <sz val="10"/>
        <color theme="1"/>
        <rFont val="Arial"/>
        <family val="2"/>
      </rPr>
      <t>Max Deflection</t>
    </r>
  </si>
  <si>
    <r>
      <t>2.</t>
    </r>
    <r>
      <rPr>
        <sz val="7"/>
        <color theme="1"/>
        <rFont val="Times New Roman"/>
        <family val="1"/>
      </rPr>
      <t xml:space="preserve">     </t>
    </r>
    <r>
      <rPr>
        <sz val="10"/>
        <color theme="1"/>
        <rFont val="Arial"/>
        <family val="2"/>
      </rPr>
      <t>Deflection %</t>
    </r>
  </si>
  <si>
    <r>
      <t>3.</t>
    </r>
    <r>
      <rPr>
        <sz val="7"/>
        <color theme="1"/>
        <rFont val="Times New Roman"/>
        <family val="1"/>
      </rPr>
      <t xml:space="preserve">     </t>
    </r>
    <r>
      <rPr>
        <sz val="10"/>
        <color theme="1"/>
        <rFont val="Arial"/>
        <family val="2"/>
      </rPr>
      <t>Bump to stop ID</t>
    </r>
  </si>
  <si>
    <r>
      <t>4.</t>
    </r>
    <r>
      <rPr>
        <sz val="7"/>
        <color theme="1"/>
        <rFont val="Times New Roman"/>
        <family val="1"/>
      </rPr>
      <t xml:space="preserve">     </t>
    </r>
    <r>
      <rPr>
        <sz val="10"/>
        <color theme="1"/>
        <rFont val="Arial"/>
        <family val="2"/>
      </rPr>
      <t>Active – true/false</t>
    </r>
  </si>
  <si>
    <r>
      <t>5.</t>
    </r>
    <r>
      <rPr>
        <sz val="7"/>
        <color theme="1"/>
        <rFont val="Times New Roman"/>
        <family val="1"/>
      </rPr>
      <t xml:space="preserve">     </t>
    </r>
    <r>
      <rPr>
        <sz val="10"/>
        <color theme="1"/>
        <rFont val="Arial"/>
        <family val="2"/>
      </rPr>
      <t>Fictitious Stiffness Enabled – true/false</t>
    </r>
  </si>
  <si>
    <r>
      <t xml:space="preserve">                                                                                                  </t>
    </r>
    <r>
      <rPr>
        <sz val="10"/>
        <color theme="1"/>
        <rFont val="Arial"/>
        <family val="2"/>
      </rPr>
      <t>iii.</t>
    </r>
    <r>
      <rPr>
        <sz val="7"/>
        <color theme="1"/>
        <rFont val="Times New Roman"/>
        <family val="1"/>
      </rPr>
      <t xml:space="preserve">     </t>
    </r>
    <r>
      <rPr>
        <sz val="10"/>
        <color theme="1"/>
        <rFont val="Arial"/>
        <family val="2"/>
      </rPr>
      <t>Capacities</t>
    </r>
  </si>
  <si>
    <r>
      <t>k.</t>
    </r>
    <r>
      <rPr>
        <sz val="7"/>
        <color theme="1"/>
        <rFont val="Times New Roman"/>
        <family val="1"/>
      </rPr>
      <t xml:space="preserve">     </t>
    </r>
    <r>
      <rPr>
        <sz val="10"/>
        <color theme="1"/>
        <rFont val="Arial"/>
        <family val="2"/>
      </rPr>
      <t>RSS Pivot Stabilizer</t>
    </r>
  </si>
  <si>
    <r>
      <t>2.</t>
    </r>
    <r>
      <rPr>
        <sz val="7"/>
        <color theme="1"/>
        <rFont val="Times New Roman"/>
        <family val="1"/>
      </rPr>
      <t xml:space="preserve">     </t>
    </r>
    <r>
      <rPr>
        <sz val="10"/>
        <color theme="1"/>
        <rFont val="Arial"/>
        <family val="2"/>
      </rPr>
      <t>Size – from catalog, editable</t>
    </r>
  </si>
  <si>
    <r>
      <t xml:space="preserve">                                                                                                   </t>
    </r>
    <r>
      <rPr>
        <sz val="10"/>
        <color theme="1"/>
        <rFont val="Arial"/>
        <family val="2"/>
      </rPr>
      <t>ii.</t>
    </r>
    <r>
      <rPr>
        <sz val="7"/>
        <color theme="1"/>
        <rFont val="Times New Roman"/>
        <family val="1"/>
      </rPr>
      <t xml:space="preserve">     </t>
    </r>
    <r>
      <rPr>
        <sz val="10"/>
        <color theme="1"/>
        <rFont val="Arial"/>
        <family val="2"/>
      </rPr>
      <t>Details</t>
    </r>
  </si>
  <si>
    <r>
      <t>1.</t>
    </r>
    <r>
      <rPr>
        <sz val="7"/>
        <color theme="1"/>
        <rFont val="Times New Roman"/>
        <family val="1"/>
      </rPr>
      <t xml:space="preserve">     </t>
    </r>
    <r>
      <rPr>
        <sz val="10"/>
        <color theme="1"/>
        <rFont val="Arial"/>
        <family val="2"/>
      </rPr>
      <t>Mass – from catalog</t>
    </r>
  </si>
  <si>
    <r>
      <t>2.</t>
    </r>
    <r>
      <rPr>
        <sz val="7"/>
        <color theme="1"/>
        <rFont val="Times New Roman"/>
        <family val="1"/>
      </rPr>
      <t xml:space="preserve">     </t>
    </r>
    <r>
      <rPr>
        <sz val="10"/>
        <color theme="1"/>
        <rFont val="Arial"/>
        <family val="2"/>
      </rPr>
      <t>NW – from catalog</t>
    </r>
  </si>
  <si>
    <r>
      <t>3.</t>
    </r>
    <r>
      <rPr>
        <sz val="7"/>
        <color theme="1"/>
        <rFont val="Times New Roman"/>
        <family val="1"/>
      </rPr>
      <t xml:space="preserve">     </t>
    </r>
    <r>
      <rPr>
        <sz val="10"/>
        <color theme="1"/>
        <rFont val="Arial"/>
        <family val="2"/>
      </rPr>
      <t>Blade Length – from catalog</t>
    </r>
  </si>
  <si>
    <r>
      <t>4.</t>
    </r>
    <r>
      <rPr>
        <sz val="7"/>
        <color theme="1"/>
        <rFont val="Times New Roman"/>
        <family val="1"/>
      </rPr>
      <t xml:space="preserve">     </t>
    </r>
    <r>
      <rPr>
        <sz val="10"/>
        <color theme="1"/>
        <rFont val="Arial"/>
        <family val="2"/>
      </rPr>
      <t>Blade Count – from catalog, editable</t>
    </r>
  </si>
  <si>
    <r>
      <t>l.</t>
    </r>
    <r>
      <rPr>
        <sz val="7"/>
        <color theme="1"/>
        <rFont val="Times New Roman"/>
        <family val="1"/>
      </rPr>
      <t xml:space="preserve">       </t>
    </r>
    <r>
      <rPr>
        <sz val="10"/>
        <color theme="1"/>
        <rFont val="Arial"/>
        <family val="2"/>
      </rPr>
      <t>Stabilizer</t>
    </r>
  </si>
  <si>
    <r>
      <t xml:space="preserve">                                                                                                    </t>
    </r>
    <r>
      <rPr>
        <sz val="10"/>
        <color theme="1"/>
        <rFont val="Arial"/>
        <family val="2"/>
      </rPr>
      <t>i.</t>
    </r>
    <r>
      <rPr>
        <sz val="7"/>
        <color theme="1"/>
        <rFont val="Times New Roman"/>
        <family val="1"/>
      </rPr>
      <t xml:space="preserve">     </t>
    </r>
    <r>
      <rPr>
        <sz val="10"/>
        <color theme="1"/>
        <rFont val="Arial"/>
        <family val="2"/>
      </rPr>
      <t>General</t>
    </r>
  </si>
  <si>
    <r>
      <t>1.</t>
    </r>
    <r>
      <rPr>
        <sz val="7"/>
        <color theme="1"/>
        <rFont val="Times New Roman"/>
        <family val="1"/>
      </rPr>
      <t xml:space="preserve">     </t>
    </r>
    <r>
      <rPr>
        <sz val="10"/>
        <color theme="1"/>
        <rFont val="Arial"/>
        <family val="2"/>
      </rPr>
      <t>Length</t>
    </r>
  </si>
  <si>
    <r>
      <t>2.</t>
    </r>
    <r>
      <rPr>
        <sz val="7"/>
        <color theme="1"/>
        <rFont val="Times New Roman"/>
        <family val="1"/>
      </rPr>
      <t xml:space="preserve">     </t>
    </r>
    <r>
      <rPr>
        <sz val="10"/>
        <color theme="1"/>
        <rFont val="Arial"/>
        <family val="2"/>
      </rPr>
      <t>ID</t>
    </r>
  </si>
  <si>
    <r>
      <t>3.</t>
    </r>
    <r>
      <rPr>
        <sz val="7"/>
        <color theme="1"/>
        <rFont val="Times New Roman"/>
        <family val="1"/>
      </rPr>
      <t xml:space="preserve">     </t>
    </r>
    <r>
      <rPr>
        <sz val="10"/>
        <color theme="1"/>
        <rFont val="Arial"/>
        <family val="2"/>
      </rPr>
      <t>Material</t>
    </r>
  </si>
  <si>
    <r>
      <t>4.</t>
    </r>
    <r>
      <rPr>
        <sz val="7"/>
        <color theme="1"/>
        <rFont val="Times New Roman"/>
        <family val="1"/>
      </rPr>
      <t xml:space="preserve">     </t>
    </r>
    <r>
      <rPr>
        <sz val="10"/>
        <color theme="1"/>
        <rFont val="Arial"/>
        <family val="2"/>
      </rPr>
      <t># of blades</t>
    </r>
  </si>
  <si>
    <r>
      <t>5.</t>
    </r>
    <r>
      <rPr>
        <sz val="7"/>
        <color theme="1"/>
        <rFont val="Times New Roman"/>
        <family val="1"/>
      </rPr>
      <t xml:space="preserve">     </t>
    </r>
    <r>
      <rPr>
        <sz val="10"/>
        <color theme="1"/>
        <rFont val="Arial"/>
        <family val="2"/>
      </rPr>
      <t>Mass</t>
    </r>
  </si>
  <si>
    <r>
      <t>6.</t>
    </r>
    <r>
      <rPr>
        <sz val="7"/>
        <color theme="1"/>
        <rFont val="Times New Roman"/>
        <family val="1"/>
      </rPr>
      <t xml:space="preserve">     </t>
    </r>
    <r>
      <rPr>
        <sz val="10"/>
        <color theme="1"/>
        <rFont val="Arial"/>
        <family val="2"/>
      </rPr>
      <t>Connection type</t>
    </r>
  </si>
  <si>
    <r>
      <t>7.</t>
    </r>
    <r>
      <rPr>
        <sz val="7"/>
        <color theme="1"/>
        <rFont val="Times New Roman"/>
        <family val="1"/>
      </rPr>
      <t xml:space="preserve">     </t>
    </r>
    <r>
      <rPr>
        <sz val="10"/>
        <color theme="1"/>
        <rFont val="Arial"/>
        <family val="2"/>
      </rPr>
      <t>MUT</t>
    </r>
  </si>
  <si>
    <r>
      <t>1.</t>
    </r>
    <r>
      <rPr>
        <sz val="7"/>
        <color theme="1"/>
        <rFont val="Times New Roman"/>
        <family val="1"/>
      </rPr>
      <t xml:space="preserve">     </t>
    </r>
    <r>
      <rPr>
        <sz val="10"/>
        <color theme="1"/>
        <rFont val="Arial"/>
        <family val="2"/>
      </rPr>
      <t>Fishing Neck – OD and Length</t>
    </r>
  </si>
  <si>
    <r>
      <t>2.</t>
    </r>
    <r>
      <rPr>
        <sz val="7"/>
        <color theme="1"/>
        <rFont val="Times New Roman"/>
        <family val="1"/>
      </rPr>
      <t xml:space="preserve">     </t>
    </r>
    <r>
      <rPr>
        <sz val="10"/>
        <color theme="1"/>
        <rFont val="Arial"/>
        <family val="2"/>
      </rPr>
      <t>Wall Contact – OD and Length</t>
    </r>
  </si>
  <si>
    <r>
      <t>3.</t>
    </r>
    <r>
      <rPr>
        <sz val="7"/>
        <color theme="1"/>
        <rFont val="Times New Roman"/>
        <family val="1"/>
      </rPr>
      <t xml:space="preserve">     </t>
    </r>
    <r>
      <rPr>
        <sz val="10"/>
        <color theme="1"/>
        <rFont val="Arial"/>
        <family val="2"/>
      </rPr>
      <t>Bottom Neck – OD and Length</t>
    </r>
  </si>
  <si>
    <r>
      <t>m.</t>
    </r>
    <r>
      <rPr>
        <sz val="7"/>
        <color theme="1"/>
        <rFont val="Times New Roman"/>
        <family val="1"/>
      </rPr>
      <t xml:space="preserve">    </t>
    </r>
    <r>
      <rPr>
        <sz val="10"/>
        <color theme="1"/>
        <rFont val="Arial"/>
        <family val="2"/>
      </rPr>
      <t>Sub</t>
    </r>
  </si>
  <si>
    <r>
      <t xml:space="preserve">                                                                                                   </t>
    </r>
    <r>
      <rPr>
        <sz val="10"/>
        <color theme="1"/>
        <rFont val="Arial"/>
        <family val="2"/>
      </rPr>
      <t>ii.</t>
    </r>
    <r>
      <rPr>
        <sz val="7"/>
        <color theme="1"/>
        <rFont val="Times New Roman"/>
        <family val="1"/>
      </rPr>
      <t xml:space="preserve">     </t>
    </r>
    <r>
      <rPr>
        <sz val="10"/>
        <color theme="1"/>
        <rFont val="Arial"/>
        <family val="2"/>
      </rPr>
      <t>Sub Details</t>
    </r>
  </si>
  <si>
    <r>
      <t>1.</t>
    </r>
    <r>
      <rPr>
        <sz val="7"/>
        <color theme="1"/>
        <rFont val="Times New Roman"/>
        <family val="1"/>
      </rPr>
      <t xml:space="preserve">     </t>
    </r>
    <r>
      <rPr>
        <sz val="10"/>
        <color theme="1"/>
        <rFont val="Arial"/>
        <family val="2"/>
      </rPr>
      <t>TFA (in^2)</t>
    </r>
  </si>
  <si>
    <r>
      <t xml:space="preserve">                                                                                                  </t>
    </r>
    <r>
      <rPr>
        <sz val="10"/>
        <color theme="1"/>
        <rFont val="Arial"/>
        <family val="2"/>
      </rPr>
      <t>iii.</t>
    </r>
    <r>
      <rPr>
        <sz val="7"/>
        <color theme="1"/>
        <rFont val="Times New Roman"/>
        <family val="1"/>
      </rPr>
      <t xml:space="preserve">     </t>
    </r>
    <r>
      <rPr>
        <sz val="10"/>
        <color theme="1"/>
        <rFont val="Arial"/>
        <family val="2"/>
      </rPr>
      <t>Sections tab –</t>
    </r>
  </si>
  <si>
    <r>
      <t>n.</t>
    </r>
    <r>
      <rPr>
        <sz val="7"/>
        <color theme="1"/>
        <rFont val="Times New Roman"/>
        <family val="1"/>
      </rPr>
      <t xml:space="preserve">     </t>
    </r>
    <r>
      <rPr>
        <sz val="10"/>
        <color theme="1"/>
        <rFont val="Arial"/>
        <family val="2"/>
      </rPr>
      <t>XO – Cross over</t>
    </r>
  </si>
  <si>
    <r>
      <t>b.</t>
    </r>
    <r>
      <rPr>
        <sz val="7"/>
        <color theme="1"/>
        <rFont val="Times New Roman"/>
        <family val="1"/>
      </rPr>
      <t xml:space="preserve">     </t>
    </r>
    <r>
      <rPr>
        <sz val="10"/>
        <color theme="1"/>
        <rFont val="Arial"/>
        <family val="2"/>
      </rPr>
      <t>Changing the total length of a component must automatically recalculate the section lengths</t>
    </r>
  </si>
  <si>
    <r>
      <t xml:space="preserve">                                               </t>
    </r>
    <r>
      <rPr>
        <sz val="10"/>
        <color theme="1"/>
        <rFont val="Arial"/>
        <family val="2"/>
      </rPr>
      <t>i.</t>
    </r>
    <r>
      <rPr>
        <sz val="7"/>
        <color theme="1"/>
        <rFont val="Times New Roman"/>
        <family val="1"/>
      </rPr>
      <t xml:space="preserve">     </t>
    </r>
    <r>
      <rPr>
        <sz val="10"/>
        <color theme="1"/>
        <rFont val="Arial"/>
        <family val="2"/>
      </rPr>
      <t>This must also occur to total length if a section length is changed</t>
    </r>
  </si>
  <si>
    <r>
      <t>6.</t>
    </r>
    <r>
      <rPr>
        <sz val="7"/>
        <color theme="1"/>
        <rFont val="Times New Roman"/>
        <family val="1"/>
      </rPr>
      <t xml:space="preserve">     </t>
    </r>
    <r>
      <rPr>
        <sz val="10"/>
        <color theme="1"/>
        <rFont val="Arial"/>
        <family val="2"/>
      </rPr>
      <t>Upon creating a new component, the user must be able to press a check button to confirm the new component or press an X button to cancel adding a new component.</t>
    </r>
  </si>
  <si>
    <r>
      <t>a.</t>
    </r>
    <r>
      <rPr>
        <sz val="7"/>
        <color theme="1"/>
        <rFont val="Times New Roman"/>
        <family val="1"/>
      </rPr>
      <t xml:space="preserve">     </t>
    </r>
    <r>
      <rPr>
        <sz val="10"/>
        <color theme="1"/>
        <rFont val="Arial"/>
        <family val="2"/>
      </rPr>
      <t>Validation for OD being larger than ID occur at this point (when check is pressed)</t>
    </r>
  </si>
  <si>
    <r>
      <t>b.</t>
    </r>
    <r>
      <rPr>
        <sz val="7"/>
        <color theme="1"/>
        <rFont val="Times New Roman"/>
        <family val="1"/>
      </rPr>
      <t xml:space="preserve">     </t>
    </r>
    <r>
      <rPr>
        <sz val="10"/>
        <color theme="1"/>
        <rFont val="Arial"/>
        <family val="2"/>
      </rPr>
      <t>All general tab field must be greater than 0</t>
    </r>
  </si>
  <si>
    <r>
      <t>7.</t>
    </r>
    <r>
      <rPr>
        <sz val="7"/>
        <color theme="1"/>
        <rFont val="Times New Roman"/>
        <family val="1"/>
      </rPr>
      <t xml:space="preserve">     </t>
    </r>
    <r>
      <rPr>
        <sz val="10"/>
        <color theme="1"/>
        <rFont val="Arial"/>
        <family val="2"/>
      </rPr>
      <t>User must have the ability to delete a component</t>
    </r>
  </si>
  <si>
    <r>
      <t>8.</t>
    </r>
    <r>
      <rPr>
        <sz val="7"/>
        <color theme="1"/>
        <rFont val="Times New Roman"/>
        <family val="1"/>
      </rPr>
      <t xml:space="preserve">     </t>
    </r>
    <r>
      <rPr>
        <sz val="10"/>
        <color theme="1"/>
        <rFont val="Arial"/>
        <family val="2"/>
      </rPr>
      <t>Bit must always be at the bottom</t>
    </r>
  </si>
  <si>
    <r>
      <t>9.</t>
    </r>
    <r>
      <rPr>
        <sz val="7"/>
        <color theme="1"/>
        <rFont val="Times New Roman"/>
        <family val="1"/>
      </rPr>
      <t xml:space="preserve">     </t>
    </r>
    <r>
      <rPr>
        <sz val="10"/>
        <color theme="1"/>
        <rFont val="Arial"/>
        <family val="2"/>
      </rPr>
      <t>User should have the ability to clone a single component in a drill string</t>
    </r>
  </si>
  <si>
    <r>
      <t>a.</t>
    </r>
    <r>
      <rPr>
        <sz val="7"/>
        <color theme="1"/>
        <rFont val="Times New Roman"/>
        <family val="1"/>
      </rPr>
      <t xml:space="preserve">     </t>
    </r>
    <r>
      <rPr>
        <sz val="10"/>
        <color theme="1"/>
        <rFont val="Arial"/>
        <family val="2"/>
      </rPr>
      <t>Cloned components should append to the top of the drill string</t>
    </r>
  </si>
  <si>
    <r>
      <t>10.</t>
    </r>
    <r>
      <rPr>
        <sz val="7"/>
        <color theme="1"/>
        <rFont val="Times New Roman"/>
        <family val="1"/>
      </rPr>
      <t xml:space="preserve">   </t>
    </r>
    <r>
      <rPr>
        <sz val="10"/>
        <color theme="1"/>
        <rFont val="Arial"/>
        <family val="2"/>
      </rPr>
      <t>User must be able to rearrange the components in a drill string</t>
    </r>
  </si>
  <si>
    <r>
      <t>11.</t>
    </r>
    <r>
      <rPr>
        <sz val="7"/>
        <color theme="1"/>
        <rFont val="Times New Roman"/>
        <family val="1"/>
      </rPr>
      <t xml:space="preserve">   </t>
    </r>
    <r>
      <rPr>
        <sz val="10"/>
        <color theme="1"/>
        <rFont val="Arial"/>
        <family val="2"/>
      </rPr>
      <t>A user must have the ability to create an additional drill string if required</t>
    </r>
  </si>
  <si>
    <r>
      <t>a.</t>
    </r>
    <r>
      <rPr>
        <sz val="7"/>
        <color theme="1"/>
        <rFont val="Times New Roman"/>
        <family val="1"/>
      </rPr>
      <t xml:space="preserve">     </t>
    </r>
    <r>
      <rPr>
        <sz val="10"/>
        <color theme="1"/>
        <rFont val="Arial"/>
        <family val="2"/>
      </rPr>
      <t>The next drill string will be called DS2 (the first was DS1) and it should increment in that way for every new drill string added.</t>
    </r>
  </si>
  <si>
    <r>
      <t>b.</t>
    </r>
    <r>
      <rPr>
        <sz val="7"/>
        <color theme="1"/>
        <rFont val="Times New Roman"/>
        <family val="1"/>
      </rPr>
      <t xml:space="preserve">     </t>
    </r>
    <r>
      <rPr>
        <sz val="10"/>
        <color theme="1"/>
        <rFont val="Arial"/>
        <family val="2"/>
      </rPr>
      <t>When the user presses the + button to create a new drill string the application should ask them if they want to create a new drill string</t>
    </r>
  </si>
  <si>
    <r>
      <t xml:space="preserve">                                               </t>
    </r>
    <r>
      <rPr>
        <sz val="10"/>
        <color theme="1"/>
        <rFont val="Arial"/>
        <family val="2"/>
      </rPr>
      <t>i.</t>
    </r>
    <r>
      <rPr>
        <sz val="7"/>
        <color theme="1"/>
        <rFont val="Times New Roman"/>
        <family val="1"/>
      </rPr>
      <t xml:space="preserve">     </t>
    </r>
    <r>
      <rPr>
        <sz val="10"/>
        <color theme="1"/>
        <rFont val="Arial"/>
        <family val="2"/>
      </rPr>
      <t>New drill strings do not require and default components</t>
    </r>
  </si>
  <si>
    <r>
      <t>c.</t>
    </r>
    <r>
      <rPr>
        <sz val="7"/>
        <color theme="1"/>
        <rFont val="Times New Roman"/>
        <family val="1"/>
      </rPr>
      <t xml:space="preserve">     </t>
    </r>
    <r>
      <rPr>
        <sz val="10"/>
        <color theme="1"/>
        <rFont val="Arial"/>
        <family val="2"/>
      </rPr>
      <t>User should have the ability to switch between multiple drill strings on a page</t>
    </r>
  </si>
  <si>
    <r>
      <t>d.</t>
    </r>
    <r>
      <rPr>
        <sz val="7"/>
        <color theme="1"/>
        <rFont val="Times New Roman"/>
        <family val="1"/>
      </rPr>
      <t xml:space="preserve">     </t>
    </r>
    <r>
      <rPr>
        <sz val="10"/>
        <color theme="1"/>
        <rFont val="Arial"/>
        <family val="2"/>
      </rPr>
      <t>User must have the ability to clone an existing drill string.</t>
    </r>
  </si>
  <si>
    <r>
      <t xml:space="preserve">                                               </t>
    </r>
    <r>
      <rPr>
        <sz val="10"/>
        <color theme="1"/>
        <rFont val="Arial"/>
        <family val="2"/>
      </rPr>
      <t>i.</t>
    </r>
    <r>
      <rPr>
        <sz val="7"/>
        <color theme="1"/>
        <rFont val="Times New Roman"/>
        <family val="1"/>
      </rPr>
      <t xml:space="preserve">     </t>
    </r>
    <r>
      <rPr>
        <sz val="10"/>
        <color theme="1"/>
        <rFont val="Arial"/>
        <family val="2"/>
      </rPr>
      <t>Cloned drill strings will consist of the same components and properties as the parent drill string</t>
    </r>
  </si>
  <si>
    <r>
      <t xml:space="preserve">                                              </t>
    </r>
    <r>
      <rPr>
        <sz val="10"/>
        <color theme="1"/>
        <rFont val="Arial"/>
        <family val="2"/>
      </rPr>
      <t>ii.</t>
    </r>
    <r>
      <rPr>
        <sz val="7"/>
        <color theme="1"/>
        <rFont val="Times New Roman"/>
        <family val="1"/>
      </rPr>
      <t xml:space="preserve">     </t>
    </r>
    <r>
      <rPr>
        <sz val="10"/>
        <color theme="1"/>
        <rFont val="Arial"/>
        <family val="2"/>
      </rPr>
      <t>Drill string naming will follow the same naming conventions as a new drill string</t>
    </r>
  </si>
  <si>
    <r>
      <t>12.</t>
    </r>
    <r>
      <rPr>
        <sz val="7"/>
        <color theme="1"/>
        <rFont val="Times New Roman"/>
        <family val="1"/>
      </rPr>
      <t xml:space="preserve">   </t>
    </r>
    <r>
      <rPr>
        <sz val="10"/>
        <color theme="1"/>
        <rFont val="Arial"/>
        <family val="2"/>
      </rPr>
      <t>User must be able to undo all changes</t>
    </r>
  </si>
  <si>
    <r>
      <t>13.</t>
    </r>
    <r>
      <rPr>
        <sz val="7"/>
        <color theme="1"/>
        <rFont val="Times New Roman"/>
        <family val="1"/>
      </rPr>
      <t xml:space="preserve">   </t>
    </r>
    <r>
      <rPr>
        <sz val="10"/>
        <color theme="1"/>
        <rFont val="Arial"/>
        <family val="2"/>
      </rPr>
      <t>User should have the ability to edit an existing component in the drill string</t>
    </r>
  </si>
  <si>
    <r>
      <t>14.</t>
    </r>
    <r>
      <rPr>
        <sz val="7"/>
        <color theme="1"/>
        <rFont val="Times New Roman"/>
        <family val="1"/>
      </rPr>
      <t xml:space="preserve">   </t>
    </r>
    <r>
      <rPr>
        <sz val="10"/>
        <color theme="1"/>
        <rFont val="Arial"/>
        <family val="2"/>
      </rPr>
      <t>User must be able to save changes</t>
    </r>
  </si>
  <si>
    <r>
      <t>a.</t>
    </r>
    <r>
      <rPr>
        <sz val="7"/>
        <color theme="1"/>
        <rFont val="Times New Roman"/>
        <family val="1"/>
      </rPr>
      <t xml:space="preserve">     </t>
    </r>
    <r>
      <rPr>
        <sz val="10"/>
        <color theme="1"/>
        <rFont val="Arial"/>
        <family val="2"/>
      </rPr>
      <t>If a user does not save changes and attempts to navigate away then the user needs to be prompted if they want to save.</t>
    </r>
  </si>
  <si>
    <r>
      <t>b.</t>
    </r>
    <r>
      <rPr>
        <sz val="7"/>
        <color theme="1"/>
        <rFont val="Times New Roman"/>
        <family val="1"/>
      </rPr>
      <t xml:space="preserve">     </t>
    </r>
    <r>
      <rPr>
        <sz val="10"/>
        <color theme="1"/>
        <rFont val="Arial"/>
        <family val="2"/>
      </rPr>
      <t>Validations on component order and bit should occur at the time of save</t>
    </r>
  </si>
  <si>
    <r>
      <t>c.</t>
    </r>
    <r>
      <rPr>
        <b/>
        <sz val="7"/>
        <color theme="1"/>
        <rFont val="Times New Roman"/>
        <family val="1"/>
      </rPr>
      <t xml:space="preserve">    </t>
    </r>
    <r>
      <rPr>
        <sz val="10"/>
        <color theme="1"/>
        <rFont val="Arial"/>
        <family val="2"/>
      </rPr>
      <t>If saving is ignored then the drill string should revert to the last known good configuration.</t>
    </r>
  </si>
  <si>
    <t>Drill String Input Validations</t>
  </si>
  <si>
    <t>Type of the drill string</t>
  </si>
  <si>
    <t>Outer Diameter of the drill string</t>
  </si>
  <si>
    <t>1E-15 to Max value(inches</t>
  </si>
  <si>
    <t>Nominal Weight of the drill string</t>
  </si>
  <si>
    <t>0 to Max value(inches</t>
  </si>
  <si>
    <t>Lb/ft</t>
  </si>
  <si>
    <t>Inner Diameter of the drill string</t>
  </si>
  <si>
    <t>0 to Max value</t>
  </si>
  <si>
    <t>Length of the drill string</t>
  </si>
  <si>
    <t>1E-15 to Max value</t>
  </si>
  <si>
    <t>Number of drill string components</t>
  </si>
  <si>
    <t>1 to 2000</t>
  </si>
  <si>
    <t>Total</t>
  </si>
  <si>
    <t>Total Length of the drill string.</t>
  </si>
  <si>
    <t>Running Length</t>
  </si>
  <si>
    <t>Running Length of the drill string</t>
  </si>
  <si>
    <t>0 to 50000(feet)</t>
  </si>
  <si>
    <t>Total = Count * length</t>
  </si>
  <si>
    <t>Size</t>
  </si>
  <si>
    <t># of Blades</t>
  </si>
  <si>
    <t># of Nozzles</t>
  </si>
  <si>
    <t>0 to 16</t>
  </si>
  <si>
    <t>in²</t>
  </si>
  <si>
    <t>mm²</t>
  </si>
  <si>
    <t>Outer Diameter of the section</t>
  </si>
  <si>
    <t>1E-15 to max value(inches)</t>
  </si>
  <si>
    <t>Length of the Section</t>
  </si>
  <si>
    <t>1E-15 to max value(Feet)</t>
  </si>
  <si>
    <t>Validations:</t>
  </si>
  <si>
    <r>
      <t>1.</t>
    </r>
    <r>
      <rPr>
        <sz val="7"/>
        <color rgb="FFFF0000"/>
        <rFont val="Times New Roman"/>
        <family val="1"/>
      </rPr>
      <t xml:space="preserve">     </t>
    </r>
    <r>
      <rPr>
        <sz val="11"/>
        <color rgb="FFFF0000"/>
        <rFont val="Arial"/>
        <family val="2"/>
      </rPr>
      <t>Size &gt;0</t>
    </r>
  </si>
  <si>
    <r>
      <t>2.</t>
    </r>
    <r>
      <rPr>
        <sz val="7"/>
        <color rgb="FFFF0000"/>
        <rFont val="Times New Roman"/>
        <family val="1"/>
      </rPr>
      <t xml:space="preserve">     </t>
    </r>
    <r>
      <rPr>
        <sz val="11"/>
        <color rgb="FFFF0000"/>
        <rFont val="Arial"/>
        <family val="2"/>
      </rPr>
      <t>OD &gt; 0</t>
    </r>
  </si>
  <si>
    <r>
      <t>3.</t>
    </r>
    <r>
      <rPr>
        <sz val="7"/>
        <color rgb="FFFF0000"/>
        <rFont val="Times New Roman"/>
        <family val="1"/>
      </rPr>
      <t xml:space="preserve">     </t>
    </r>
    <r>
      <rPr>
        <sz val="11"/>
        <color rgb="FFFF0000"/>
        <rFont val="Arial"/>
        <family val="2"/>
      </rPr>
      <t xml:space="preserve">Length&gt;0 </t>
    </r>
  </si>
  <si>
    <t xml:space="preserve">    </t>
  </si>
  <si>
    <t xml:space="preserve">  </t>
  </si>
  <si>
    <t xml:space="preserve">   </t>
  </si>
  <si>
    <t>Drill pipe</t>
  </si>
  <si>
    <t>1E-15 to Max value(inches)</t>
  </si>
  <si>
    <t>0 to Max value(inches)</t>
  </si>
  <si>
    <t>Kg/m</t>
  </si>
  <si>
    <t>Inner diameter of the drill string</t>
  </si>
  <si>
    <t>Length of the Drill string</t>
  </si>
  <si>
    <t>Connection</t>
  </si>
  <si>
    <t>MUT</t>
  </si>
  <si>
    <t>Lbf-ft</t>
  </si>
  <si>
    <t>N-m</t>
  </si>
  <si>
    <t>1E-15 to Max Value(Feet)</t>
  </si>
  <si>
    <t>Nominal Weight of the section</t>
  </si>
  <si>
    <t>0 to Max value(pounds per foot)</t>
  </si>
  <si>
    <t>Inner diameter of the section</t>
  </si>
  <si>
    <t>1. Outer Diameter must be more than 0.00</t>
  </si>
  <si>
    <t>2. if (Length – sections Length != 0) then "Length of the component does not match the length of the sections” error should be shown</t>
  </si>
  <si>
    <t>Collar</t>
  </si>
  <si>
    <r>
      <t>1.</t>
    </r>
    <r>
      <rPr>
        <sz val="7"/>
        <color rgb="FFFF0000"/>
        <rFont val="Times New Roman"/>
        <family val="1"/>
      </rPr>
      <t xml:space="preserve">     </t>
    </r>
    <r>
      <rPr>
        <sz val="11"/>
        <color rgb="FFFF0000"/>
        <rFont val="Arial"/>
        <family val="2"/>
      </rPr>
      <t>Outer Diameter must be more than 0.00</t>
    </r>
  </si>
  <si>
    <r>
      <t>2.</t>
    </r>
    <r>
      <rPr>
        <sz val="7"/>
        <color rgb="FFFF0000"/>
        <rFont val="Times New Roman"/>
        <family val="1"/>
      </rPr>
      <t xml:space="preserve">     </t>
    </r>
    <r>
      <rPr>
        <sz val="11"/>
        <color rgb="FFFF0000"/>
        <rFont val="Arial"/>
        <family val="2"/>
      </rPr>
      <t>Inner Diameter must be more than 0.00</t>
    </r>
  </si>
  <si>
    <r>
      <t>3.</t>
    </r>
    <r>
      <rPr>
        <sz val="7"/>
        <color rgb="FFFF0000"/>
        <rFont val="Times New Roman"/>
        <family val="1"/>
      </rPr>
      <t xml:space="preserve">     </t>
    </r>
    <r>
      <rPr>
        <sz val="11"/>
        <color rgb="FFFF0000"/>
        <rFont val="Arial"/>
        <family val="2"/>
      </rPr>
      <t>Length must be more than 0.0</t>
    </r>
  </si>
  <si>
    <r>
      <t>4.</t>
    </r>
    <r>
      <rPr>
        <sz val="7"/>
        <color rgb="FFFF0000"/>
        <rFont val="Times New Roman"/>
        <family val="1"/>
      </rPr>
      <t xml:space="preserve">     </t>
    </r>
    <r>
      <rPr>
        <sz val="11"/>
        <color rgb="FFFF0000"/>
        <rFont val="Arial"/>
        <family val="2"/>
      </rPr>
      <t>If drillstring ID != null and drillstring OD!= null and drillstring ID&gt;=drillstring OD then “Inner Diameter must be less than Outer Diameter error must be shown.</t>
    </r>
  </si>
  <si>
    <t>Custom</t>
  </si>
  <si>
    <t>String Length</t>
  </si>
  <si>
    <t>Caption</t>
  </si>
  <si>
    <t>Flow Rate</t>
  </si>
  <si>
    <t>Pressure Drop</t>
  </si>
  <si>
    <t>kpa</t>
  </si>
  <si>
    <t>HWDP</t>
  </si>
  <si>
    <t>Jar</t>
  </si>
  <si>
    <t>LWD/MWD</t>
  </si>
  <si>
    <t>Configuration</t>
  </si>
  <si>
    <t>Max RPM</t>
  </si>
  <si>
    <t>rpm</t>
  </si>
  <si>
    <t>Max Torque</t>
  </si>
  <si>
    <t>Recommendations</t>
  </si>
  <si>
    <t>Capacities</t>
  </si>
  <si>
    <t>Operating</t>
  </si>
  <si>
    <t>static</t>
  </si>
  <si>
    <t>Ultimate</t>
  </si>
  <si>
    <t>Stabilizer</t>
  </si>
  <si>
    <t>Activate</t>
  </si>
  <si>
    <t>Blade OD</t>
  </si>
  <si>
    <t># Blades</t>
  </si>
  <si>
    <t>Blade Length</t>
  </si>
  <si>
    <t>Note: Only admin can edit LWD section attributes (image is shown below).</t>
  </si>
  <si>
    <t>1. if(propertyName == "BladeOD" and this.IsActive &amp;&amp; BladeOD &lt; drill string component Outer diameter)</t>
  </si>
  <si>
    <t>then display error "Active Blade OD must be more then tool size".</t>
  </si>
  <si>
    <t>Mud Motor</t>
  </si>
  <si>
    <t>Bend Angle</t>
  </si>
  <si>
    <t>Speed Ratio</t>
  </si>
  <si>
    <t>Rpm/gpm</t>
  </si>
  <si>
    <t>Rpm/Ipm</t>
  </si>
  <si>
    <t>Lobe Config</t>
  </si>
  <si>
    <t>Stages</t>
  </si>
  <si>
    <t>Max Pressure Drop</t>
  </si>
  <si>
    <t>Max WOB</t>
  </si>
  <si>
    <t>lbf</t>
  </si>
  <si>
    <t>Parameter Name</t>
  </si>
  <si>
    <t>Minimum</t>
  </si>
  <si>
    <t>Maximum</t>
  </si>
  <si>
    <t>Reamer</t>
  </si>
  <si>
    <t>Inner Diameter of the section</t>
  </si>
  <si>
    <t>0 to max value</t>
  </si>
  <si>
    <t>1. Hole Diameter must be more than 0.00</t>
  </si>
  <si>
    <t>2. if hole Diameter is less than outer Diameter  then error message</t>
  </si>
  <si>
    <t>“Hole Diameter must be more or equal than Outer Diameter” should be shown at the bottom of the page.</t>
  </si>
  <si>
    <t>RSS</t>
  </si>
  <si>
    <t>Max Deflection</t>
  </si>
  <si>
    <t>Deflection</t>
  </si>
  <si>
    <t>Bump to stop ID</t>
  </si>
  <si>
    <t>Active</t>
  </si>
  <si>
    <t>Fictitious Stiffness Enabled</t>
  </si>
  <si>
    <t>Static</t>
  </si>
  <si>
    <t>RSS Pivot Stabilizer</t>
  </si>
  <si>
    <t>Mass</t>
  </si>
  <si>
    <t>kg</t>
  </si>
  <si>
    <t>Blade Count</t>
  </si>
  <si>
    <t># of blades</t>
  </si>
  <si>
    <t>Make Up Torque</t>
  </si>
  <si>
    <t>Sections</t>
  </si>
  <si>
    <t>True only for Wall contact</t>
  </si>
  <si>
    <t>1E-15 to Max value(Wall Contact)</t>
  </si>
  <si>
    <t>1.  OD must be more than zero.</t>
  </si>
  <si>
    <t>2. Wall Contact OD is editable.</t>
  </si>
  <si>
    <t>3.   If wall contact OD is less than Fish neck OD then “Wall Contact OD must be greater than Fishing Neck and Bottom Neck OD” error message should be shown at the bottom of the page.</t>
  </si>
  <si>
    <t>Sub</t>
  </si>
  <si>
    <t>Validation Rules for Drill string:</t>
  </si>
  <si>
    <r>
      <t>1.</t>
    </r>
    <r>
      <rPr>
        <sz val="7"/>
        <color rgb="FFFF0000"/>
        <rFont val="Times New Roman"/>
        <family val="1"/>
      </rPr>
      <t xml:space="preserve">     </t>
    </r>
    <r>
      <rPr>
        <sz val="10"/>
        <color rgb="FFFF0000"/>
        <rFont val="Arial"/>
        <family val="2"/>
      </rPr>
      <t>Missing Bit information</t>
    </r>
  </si>
  <si>
    <r>
      <t>2.</t>
    </r>
    <r>
      <rPr>
        <sz val="7"/>
        <color rgb="FFFF0000"/>
        <rFont val="Times New Roman"/>
        <family val="1"/>
      </rPr>
      <t xml:space="preserve">     </t>
    </r>
    <r>
      <rPr>
        <sz val="10"/>
        <color rgb="FFFF0000"/>
        <rFont val="Arial"/>
        <family val="2"/>
      </rPr>
      <t>Number of Nozzles must be between 0 and 16</t>
    </r>
  </si>
  <si>
    <r>
      <t>3.</t>
    </r>
    <r>
      <rPr>
        <sz val="7"/>
        <color rgb="FFFF0000"/>
        <rFont val="Times New Roman"/>
        <family val="1"/>
      </rPr>
      <t xml:space="preserve">     </t>
    </r>
    <r>
      <rPr>
        <sz val="10"/>
        <color rgb="FFFF0000"/>
        <rFont val="Arial"/>
        <family val="2"/>
      </rPr>
      <t>Nominal Weight is required</t>
    </r>
  </si>
  <si>
    <r>
      <t>4.</t>
    </r>
    <r>
      <rPr>
        <sz val="7"/>
        <color rgb="FFFF0000"/>
        <rFont val="Times New Roman"/>
        <family val="1"/>
      </rPr>
      <t xml:space="preserve">     </t>
    </r>
    <r>
      <rPr>
        <sz val="10"/>
        <color rgb="FFFF0000"/>
        <rFont val="Arial"/>
        <family val="2"/>
      </rPr>
      <t>Nominal Weight must be more than 0.00</t>
    </r>
  </si>
  <si>
    <r>
      <t>5.</t>
    </r>
    <r>
      <rPr>
        <sz val="7"/>
        <color rgb="FFFF0000"/>
        <rFont val="Times New Roman"/>
        <family val="1"/>
      </rPr>
      <t xml:space="preserve">     </t>
    </r>
    <r>
      <rPr>
        <sz val="10"/>
        <color rgb="FFFF0000"/>
        <rFont val="Arial"/>
        <family val="2"/>
      </rPr>
      <t>Inner Diameter is required.</t>
    </r>
  </si>
  <si>
    <r>
      <t>6.</t>
    </r>
    <r>
      <rPr>
        <sz val="7"/>
        <color rgb="FFFF0000"/>
        <rFont val="Times New Roman"/>
        <family val="1"/>
      </rPr>
      <t xml:space="preserve">     </t>
    </r>
    <r>
      <rPr>
        <sz val="10"/>
        <color rgb="FFFF0000"/>
        <rFont val="Arial"/>
        <family val="2"/>
      </rPr>
      <t>Inner Diameter must be more than 0.00</t>
    </r>
  </si>
  <si>
    <r>
      <t>7.</t>
    </r>
    <r>
      <rPr>
        <sz val="7"/>
        <color rgb="FFFF0000"/>
        <rFont val="Times New Roman"/>
        <family val="1"/>
      </rPr>
      <t xml:space="preserve">     </t>
    </r>
    <r>
      <rPr>
        <sz val="10"/>
        <color rgb="FFFF0000"/>
        <rFont val="Arial"/>
        <family val="2"/>
      </rPr>
      <t>Length is required</t>
    </r>
  </si>
  <si>
    <r>
      <t>8.</t>
    </r>
    <r>
      <rPr>
        <sz val="7"/>
        <color rgb="FFFF0000"/>
        <rFont val="Times New Roman"/>
        <family val="1"/>
      </rPr>
      <t xml:space="preserve">     </t>
    </r>
    <r>
      <rPr>
        <sz val="10"/>
        <color rgb="FFFF0000"/>
        <rFont val="Arial"/>
        <family val="2"/>
      </rPr>
      <t>Length must be more than 0.00</t>
    </r>
  </si>
  <si>
    <r>
      <t>9.</t>
    </r>
    <r>
      <rPr>
        <sz val="7"/>
        <color rgb="FFFF0000"/>
        <rFont val="Times New Roman"/>
        <family val="1"/>
      </rPr>
      <t xml:space="preserve">     </t>
    </r>
    <r>
      <rPr>
        <sz val="10"/>
        <color rgb="FFFF0000"/>
        <rFont val="Arial"/>
        <family val="2"/>
      </rPr>
      <t>Inner Diameter must be less than Outer Diameter</t>
    </r>
  </si>
  <si>
    <r>
      <t>10.</t>
    </r>
    <r>
      <rPr>
        <sz val="7"/>
        <color rgb="FFFF0000"/>
        <rFont val="Times New Roman"/>
        <family val="1"/>
      </rPr>
      <t xml:space="preserve">   </t>
    </r>
    <r>
      <rPr>
        <sz val="10"/>
        <color rgb="FFFF0000"/>
        <rFont val="Arial"/>
        <family val="2"/>
      </rPr>
      <t>Outer Diameter is required.</t>
    </r>
  </si>
  <si>
    <r>
      <t>11.</t>
    </r>
    <r>
      <rPr>
        <sz val="7"/>
        <color rgb="FFFF0000"/>
        <rFont val="Times New Roman"/>
        <family val="1"/>
      </rPr>
      <t xml:space="preserve">   </t>
    </r>
    <r>
      <rPr>
        <sz val="10"/>
        <color rgb="FFFF0000"/>
        <rFont val="Arial"/>
        <family val="2"/>
      </rPr>
      <t>Outer Diameter must be more than 0.00</t>
    </r>
  </si>
  <si>
    <r>
      <t>12.</t>
    </r>
    <r>
      <rPr>
        <sz val="7"/>
        <color rgb="FFFF0000"/>
        <rFont val="Times New Roman"/>
        <family val="1"/>
      </rPr>
      <t xml:space="preserve">   </t>
    </r>
    <r>
      <rPr>
        <sz val="10"/>
        <color rgb="FFFF0000"/>
        <rFont val="Arial"/>
        <family val="2"/>
      </rPr>
      <t>Outer Diameter must be positive</t>
    </r>
  </si>
  <si>
    <r>
      <t>13.</t>
    </r>
    <r>
      <rPr>
        <sz val="7"/>
        <color rgb="FFFF0000"/>
        <rFont val="Times New Roman"/>
        <family val="1"/>
      </rPr>
      <t xml:space="preserve">   </t>
    </r>
    <r>
      <rPr>
        <sz val="10"/>
        <color rgb="FFFF0000"/>
        <rFont val="Arial"/>
        <family val="2"/>
      </rPr>
      <t>Inner Diameter must be positive</t>
    </r>
  </si>
  <si>
    <r>
      <t>14.</t>
    </r>
    <r>
      <rPr>
        <sz val="7"/>
        <color rgb="FFFF0000"/>
        <rFont val="Times New Roman"/>
        <family val="1"/>
      </rPr>
      <t xml:space="preserve">   </t>
    </r>
    <r>
      <rPr>
        <sz val="10"/>
        <color rgb="FFFF0000"/>
        <rFont val="Arial"/>
        <family val="2"/>
      </rPr>
      <t>Component Length must be positive</t>
    </r>
  </si>
  <si>
    <r>
      <t>15.</t>
    </r>
    <r>
      <rPr>
        <sz val="7"/>
        <color rgb="FFFF0000"/>
        <rFont val="Times New Roman"/>
        <family val="1"/>
      </rPr>
      <t xml:space="preserve">   </t>
    </r>
    <r>
      <rPr>
        <sz val="10"/>
        <color rgb="FFFF0000"/>
        <rFont val="Arial"/>
        <family val="2"/>
      </rPr>
      <t>Component Material must be specified</t>
    </r>
  </si>
  <si>
    <r>
      <t>16.</t>
    </r>
    <r>
      <rPr>
        <sz val="7"/>
        <color rgb="FFFF0000"/>
        <rFont val="Times New Roman"/>
        <family val="1"/>
      </rPr>
      <t xml:space="preserve">   </t>
    </r>
    <r>
      <rPr>
        <sz val="10"/>
        <color rgb="FFFF0000"/>
        <rFont val="Arial"/>
        <family val="2"/>
      </rPr>
      <t>Component Material must be specified</t>
    </r>
  </si>
  <si>
    <r>
      <t>17.</t>
    </r>
    <r>
      <rPr>
        <sz val="7"/>
        <color rgb="FFFF0000"/>
        <rFont val="Times New Roman"/>
        <family val="1"/>
      </rPr>
      <t xml:space="preserve">   </t>
    </r>
    <r>
      <rPr>
        <sz val="10"/>
        <color rgb="FFFF0000"/>
        <rFont val="Arial"/>
        <family val="2"/>
      </rPr>
      <t>All Sections must have positive length</t>
    </r>
  </si>
  <si>
    <r>
      <t>18.</t>
    </r>
    <r>
      <rPr>
        <sz val="7"/>
        <color rgb="FFFF0000"/>
        <rFont val="Times New Roman"/>
        <family val="1"/>
      </rPr>
      <t xml:space="preserve">   </t>
    </r>
    <r>
      <rPr>
        <sz val="10"/>
        <color rgb="FFFF0000"/>
        <rFont val="Arial"/>
        <family val="2"/>
      </rPr>
      <t>All Sections must have positive outer diameter</t>
    </r>
  </si>
  <si>
    <r>
      <t>19.</t>
    </r>
    <r>
      <rPr>
        <sz val="7"/>
        <color rgb="FFFF0000"/>
        <rFont val="Times New Roman"/>
        <family val="1"/>
      </rPr>
      <t xml:space="preserve">   </t>
    </r>
    <r>
      <rPr>
        <sz val="10"/>
        <color rgb="FFFF0000"/>
        <rFont val="Arial"/>
        <family val="2"/>
      </rPr>
      <t>All Sections must have Material specified</t>
    </r>
  </si>
  <si>
    <r>
      <t>20.</t>
    </r>
    <r>
      <rPr>
        <sz val="7"/>
        <color rgb="FFFF0000"/>
        <rFont val="Times New Roman"/>
        <family val="1"/>
      </rPr>
      <t xml:space="preserve">   </t>
    </r>
    <r>
      <rPr>
        <sz val="10"/>
        <color rgb="FFFF0000"/>
        <rFont val="Arial"/>
        <family val="2"/>
      </rPr>
      <t>Component must have a section named Body</t>
    </r>
  </si>
  <si>
    <r>
      <t>21.</t>
    </r>
    <r>
      <rPr>
        <sz val="7"/>
        <color rgb="FFFF0000"/>
        <rFont val="Times New Roman"/>
        <family val="1"/>
      </rPr>
      <t xml:space="preserve">   </t>
    </r>
    <r>
      <rPr>
        <sz val="10"/>
        <color rgb="FFFF0000"/>
        <rFont val="Arial"/>
        <family val="2"/>
      </rPr>
      <t>All Sections must have Material specified</t>
    </r>
  </si>
  <si>
    <r>
      <t>22.</t>
    </r>
    <r>
      <rPr>
        <sz val="7"/>
        <color rgb="FFFF0000"/>
        <rFont val="Times New Roman"/>
        <family val="1"/>
      </rPr>
      <t xml:space="preserve">   </t>
    </r>
    <r>
      <rPr>
        <sz val="10"/>
        <color rgb="FFFF0000"/>
        <rFont val="Arial"/>
        <family val="2"/>
      </rPr>
      <t>Component must have a section named Body</t>
    </r>
  </si>
  <si>
    <r>
      <t>23.</t>
    </r>
    <r>
      <rPr>
        <sz val="7"/>
        <color rgb="FFFF0000"/>
        <rFont val="Times New Roman"/>
        <family val="1"/>
      </rPr>
      <t xml:space="preserve">   </t>
    </r>
    <r>
      <rPr>
        <sz val="10"/>
        <color rgb="FFFF0000"/>
        <rFont val="Arial"/>
        <family val="2"/>
      </rPr>
      <t>Component must have a section named Cutting structure</t>
    </r>
  </si>
  <si>
    <r>
      <t>24.</t>
    </r>
    <r>
      <rPr>
        <sz val="7"/>
        <color rgb="FFFF0000"/>
        <rFont val="Times New Roman"/>
        <family val="1"/>
      </rPr>
      <t xml:space="preserve">   </t>
    </r>
    <r>
      <rPr>
        <sz val="10"/>
        <color rgb="FFFF0000"/>
        <rFont val="Arial"/>
        <family val="2"/>
      </rPr>
      <t>Component must have a section named Shank</t>
    </r>
  </si>
  <si>
    <r>
      <t>25.</t>
    </r>
    <r>
      <rPr>
        <sz val="7"/>
        <color rgb="FFFF0000"/>
        <rFont val="Times New Roman"/>
        <family val="1"/>
      </rPr>
      <t xml:space="preserve">   </t>
    </r>
    <r>
      <rPr>
        <sz val="10"/>
        <color rgb="FFFF0000"/>
        <rFont val="Arial"/>
        <family val="2"/>
      </rPr>
      <t>Drill string Bit Outer Diameter should be less than Inner Diameter of the smallest well Interval.</t>
    </r>
  </si>
  <si>
    <r>
      <t>26.</t>
    </r>
    <r>
      <rPr>
        <sz val="7"/>
        <color rgb="FFFF0000"/>
        <rFont val="Times New Roman"/>
        <family val="1"/>
      </rPr>
      <t xml:space="preserve">   </t>
    </r>
    <r>
      <rPr>
        <sz val="10"/>
        <color rgb="FFFF0000"/>
        <rFont val="Arial"/>
        <family val="2"/>
      </rPr>
      <t>Drill string Component TFA must be positive.</t>
    </r>
  </si>
  <si>
    <t>Validation on Drill string Section:</t>
  </si>
  <si>
    <r>
      <t>1.</t>
    </r>
    <r>
      <rPr>
        <sz val="7"/>
        <color rgb="FFFF0000"/>
        <rFont val="Times New Roman"/>
        <family val="1"/>
      </rPr>
      <t xml:space="preserve">     </t>
    </r>
    <r>
      <rPr>
        <sz val="10"/>
        <color rgb="FFFF0000"/>
        <rFont val="Arial"/>
        <family val="2"/>
      </rPr>
      <t>If Inner Diameter &gt;= Outer Diameter then error "Inner Diameter must be less than Outer Diameter” should be shown</t>
    </r>
  </si>
  <si>
    <r>
      <t>2.</t>
    </r>
    <r>
      <rPr>
        <sz val="7"/>
        <color rgb="FFFF0000"/>
        <rFont val="Times New Roman"/>
        <family val="1"/>
      </rPr>
      <t xml:space="preserve">     </t>
    </r>
    <r>
      <rPr>
        <sz val="10"/>
        <color rgb="FFFF0000"/>
        <rFont val="Arial"/>
        <family val="2"/>
      </rPr>
      <t>If Inner Diameter &gt;= Outer Diameter then error “Outer Diameter must be more than Inner Diameter”</t>
    </r>
  </si>
  <si>
    <t>should be shown.</t>
  </si>
  <si>
    <r>
      <t>3.</t>
    </r>
    <r>
      <rPr>
        <sz val="7"/>
        <color rgb="FFFF0000"/>
        <rFont val="Times New Roman"/>
        <family val="1"/>
      </rPr>
      <t xml:space="preserve">     </t>
    </r>
    <r>
      <rPr>
        <sz val="10"/>
        <color rgb="FFFF0000"/>
        <rFont val="Arial"/>
        <family val="2"/>
      </rPr>
      <t xml:space="preserve">If Blade OD&lt;Tool OD then error </t>
    </r>
    <r>
      <rPr>
        <sz val="9.5"/>
        <color rgb="FFA31515"/>
        <rFont val="Consolas"/>
        <family val="3"/>
      </rPr>
      <t>Active Blade OD must be more then tool size</t>
    </r>
  </si>
  <si>
    <t>This section will outline the requirements for entering Temperature gradient information that will be assigned to a project</t>
  </si>
  <si>
    <r>
      <t>1.</t>
    </r>
    <r>
      <rPr>
        <sz val="7"/>
        <color theme="1"/>
        <rFont val="Times New Roman"/>
        <family val="1"/>
      </rPr>
      <t xml:space="preserve">     </t>
    </r>
    <r>
      <rPr>
        <sz val="10"/>
        <color theme="1"/>
        <rFont val="Arial"/>
        <family val="2"/>
      </rPr>
      <t>Users must have the ability to add Temperature information to a project</t>
    </r>
  </si>
  <si>
    <r>
      <t>2.</t>
    </r>
    <r>
      <rPr>
        <sz val="7"/>
        <color theme="1"/>
        <rFont val="Times New Roman"/>
        <family val="1"/>
      </rPr>
      <t xml:space="preserve">     </t>
    </r>
    <r>
      <rPr>
        <sz val="10"/>
        <color theme="1"/>
        <rFont val="Arial"/>
        <family val="2"/>
      </rPr>
      <t>Temperature Information must be available from the “Setup” menu.</t>
    </r>
  </si>
  <si>
    <r>
      <t xml:space="preserve">                                               </t>
    </r>
    <r>
      <rPr>
        <sz val="10"/>
        <color theme="1"/>
        <rFont val="Arial"/>
        <family val="2"/>
      </rPr>
      <t>i.</t>
    </r>
    <r>
      <rPr>
        <sz val="7"/>
        <color theme="1"/>
        <rFont val="Times New Roman"/>
        <family val="1"/>
      </rPr>
      <t xml:space="preserve">     </t>
    </r>
    <r>
      <rPr>
        <sz val="10"/>
        <color theme="1"/>
        <rFont val="Arial"/>
        <family val="2"/>
      </rPr>
      <t>“Well Data” must contain a tab called “Temperatures that will be used to enter drill string information</t>
    </r>
  </si>
  <si>
    <r>
      <t>3.</t>
    </r>
    <r>
      <rPr>
        <sz val="7"/>
        <color theme="1"/>
        <rFont val="Times New Roman"/>
        <family val="1"/>
      </rPr>
      <t xml:space="preserve">     </t>
    </r>
    <r>
      <rPr>
        <sz val="10"/>
        <color theme="1"/>
        <rFont val="Arial"/>
        <family val="2"/>
      </rPr>
      <t>When the “Temperatures” tab is selected the following details must be available to view :</t>
    </r>
  </si>
  <si>
    <r>
      <t>a.</t>
    </r>
    <r>
      <rPr>
        <sz val="7"/>
        <color theme="1"/>
        <rFont val="Times New Roman"/>
        <family val="1"/>
      </rPr>
      <t xml:space="preserve">     </t>
    </r>
    <r>
      <rPr>
        <sz val="10"/>
        <color theme="1"/>
        <rFont val="Arial"/>
        <family val="2"/>
      </rPr>
      <t>Temperature TVD (ft)</t>
    </r>
  </si>
  <si>
    <r>
      <t>b.</t>
    </r>
    <r>
      <rPr>
        <sz val="7"/>
        <color theme="1"/>
        <rFont val="Times New Roman"/>
        <family val="1"/>
      </rPr>
      <t xml:space="preserve">     </t>
    </r>
    <r>
      <rPr>
        <sz val="10"/>
        <color theme="1"/>
        <rFont val="Arial"/>
        <family val="2"/>
      </rPr>
      <t>Geothermal Gradient (F/ft) OR Temperature (F) associated to TVD</t>
    </r>
  </si>
  <si>
    <r>
      <t>c.</t>
    </r>
    <r>
      <rPr>
        <sz val="7"/>
        <color theme="1"/>
        <rFont val="Times New Roman"/>
        <family val="1"/>
      </rPr>
      <t xml:space="preserve">     </t>
    </r>
    <r>
      <rPr>
        <sz val="10"/>
        <color theme="1"/>
        <rFont val="Arial"/>
        <family val="2"/>
      </rPr>
      <t>Chart showing Temperature VS TVD</t>
    </r>
  </si>
  <si>
    <r>
      <t>4.</t>
    </r>
    <r>
      <rPr>
        <sz val="7"/>
        <color theme="1"/>
        <rFont val="Times New Roman"/>
        <family val="1"/>
      </rPr>
      <t xml:space="preserve">     </t>
    </r>
    <r>
      <rPr>
        <sz val="10"/>
        <color theme="1"/>
        <rFont val="Arial"/>
        <family val="2"/>
      </rPr>
      <t>By default there does not need to be any temperature</t>
    </r>
  </si>
  <si>
    <r>
      <t>5.</t>
    </r>
    <r>
      <rPr>
        <sz val="7"/>
        <color theme="1"/>
        <rFont val="Times New Roman"/>
        <family val="1"/>
      </rPr>
      <t xml:space="preserve">     </t>
    </r>
    <r>
      <rPr>
        <sz val="10"/>
        <color theme="1"/>
        <rFont val="Arial"/>
        <family val="2"/>
      </rPr>
      <t>If Formations contain Water then at least 1 temperature must be added</t>
    </r>
  </si>
  <si>
    <r>
      <t>6.</t>
    </r>
    <r>
      <rPr>
        <sz val="7"/>
        <color theme="1"/>
        <rFont val="Times New Roman"/>
        <family val="1"/>
      </rPr>
      <t xml:space="preserve">     </t>
    </r>
    <r>
      <rPr>
        <sz val="10"/>
        <color theme="1"/>
        <rFont val="Arial"/>
        <family val="2"/>
      </rPr>
      <t>Pressing the + button to add a temperature should automatically add TVD indexes at the TVD start and end depths of the water formation</t>
    </r>
  </si>
  <si>
    <r>
      <t>7.</t>
    </r>
    <r>
      <rPr>
        <sz val="7"/>
        <color theme="1"/>
        <rFont val="Times New Roman"/>
        <family val="1"/>
      </rPr>
      <t xml:space="preserve">     </t>
    </r>
    <r>
      <rPr>
        <sz val="10"/>
        <color theme="1"/>
        <rFont val="Arial"/>
        <family val="2"/>
      </rPr>
      <t>User must have an option to view the temperature data as a gradient or as the actual temperature</t>
    </r>
  </si>
  <si>
    <r>
      <t>8.</t>
    </r>
    <r>
      <rPr>
        <sz val="7"/>
        <color theme="1"/>
        <rFont val="Times New Roman"/>
        <family val="1"/>
      </rPr>
      <t xml:space="preserve">     </t>
    </r>
    <r>
      <rPr>
        <sz val="10"/>
        <color theme="1"/>
        <rFont val="Arial"/>
        <family val="2"/>
      </rPr>
      <t>If a user adds a temperature index as a thermal gradient then the temperature should be automatically calculated (and vice versa)</t>
    </r>
  </si>
  <si>
    <r>
      <t>9.</t>
    </r>
    <r>
      <rPr>
        <sz val="7"/>
        <color theme="1"/>
        <rFont val="Times New Roman"/>
        <family val="1"/>
      </rPr>
      <t xml:space="preserve">     </t>
    </r>
    <r>
      <rPr>
        <sz val="10"/>
        <color theme="1"/>
        <rFont val="Arial"/>
        <family val="2"/>
      </rPr>
      <t>User must have ability to delete a temperature index</t>
    </r>
  </si>
  <si>
    <r>
      <t>10.</t>
    </r>
    <r>
      <rPr>
        <sz val="7"/>
        <color theme="1"/>
        <rFont val="Times New Roman"/>
        <family val="1"/>
      </rPr>
      <t xml:space="preserve">   </t>
    </r>
    <r>
      <rPr>
        <sz val="10"/>
        <color theme="1"/>
        <rFont val="Arial"/>
        <family val="2"/>
      </rPr>
      <t>User must have the option to save temperatures</t>
    </r>
  </si>
  <si>
    <r>
      <t>a.</t>
    </r>
    <r>
      <rPr>
        <sz val="7"/>
        <color theme="1"/>
        <rFont val="Times New Roman"/>
        <family val="1"/>
      </rPr>
      <t xml:space="preserve">     </t>
    </r>
    <r>
      <rPr>
        <sz val="10"/>
        <color theme="1"/>
        <rFont val="Arial"/>
        <family val="2"/>
      </rPr>
      <t>Saved temperatures must persist through instances of MC2</t>
    </r>
  </si>
  <si>
    <r>
      <t>b.</t>
    </r>
    <r>
      <rPr>
        <sz val="7"/>
        <color theme="1"/>
        <rFont val="Times New Roman"/>
        <family val="1"/>
      </rPr>
      <t xml:space="preserve">     </t>
    </r>
    <r>
      <rPr>
        <sz val="10"/>
        <color theme="1"/>
        <rFont val="Arial"/>
        <family val="2"/>
      </rPr>
      <t>User should conversely be able to undo changes and revert to previous known good configuration</t>
    </r>
  </si>
  <si>
    <t>Temperatures Input Validation</t>
  </si>
  <si>
    <t>True Vertical Depth</t>
  </si>
  <si>
    <t>0 to 50000</t>
  </si>
  <si>
    <t>Temperature</t>
  </si>
  <si>
    <t>32 to 500</t>
  </si>
  <si>
    <t>°F</t>
  </si>
  <si>
    <t>°C</t>
  </si>
  <si>
    <t>GG</t>
  </si>
  <si>
    <t>"Geothermal Gradient"</t>
  </si>
  <si>
    <t>°F/ft</t>
  </si>
  <si>
    <t>°C/m</t>
  </si>
  <si>
    <t>Validation Rules for Temperature:</t>
  </si>
  <si>
    <r>
      <t>1.</t>
    </r>
    <r>
      <rPr>
        <sz val="7"/>
        <color rgb="FFFF0000"/>
        <rFont val="Times New Roman"/>
        <family val="1"/>
      </rPr>
      <t xml:space="preserve">    </t>
    </r>
    <r>
      <rPr>
        <sz val="11"/>
        <color rgb="FFFF0000"/>
        <rFont val="Arial"/>
        <family val="2"/>
      </rPr>
      <t>TVD must be in increasing order.</t>
    </r>
  </si>
  <si>
    <t>This section will outline the requirements for adding fluids and fluid properties</t>
  </si>
  <si>
    <r>
      <t>1.</t>
    </r>
    <r>
      <rPr>
        <sz val="7"/>
        <color theme="1"/>
        <rFont val="Times New Roman"/>
        <family val="1"/>
      </rPr>
      <t xml:space="preserve">     </t>
    </r>
    <r>
      <rPr>
        <sz val="10"/>
        <color theme="1"/>
        <rFont val="Arial"/>
        <family val="2"/>
      </rPr>
      <t>Users must have the ability to add drill fluid information to a project</t>
    </r>
  </si>
  <si>
    <r>
      <t>2.</t>
    </r>
    <r>
      <rPr>
        <sz val="7"/>
        <color theme="1"/>
        <rFont val="Times New Roman"/>
        <family val="1"/>
      </rPr>
      <t xml:space="preserve">     </t>
    </r>
    <r>
      <rPr>
        <sz val="10"/>
        <color theme="1"/>
        <rFont val="Arial"/>
        <family val="2"/>
      </rPr>
      <t>All projects should contain a default water based mud</t>
    </r>
  </si>
  <si>
    <r>
      <t>a.</t>
    </r>
    <r>
      <rPr>
        <sz val="7"/>
        <color theme="1"/>
        <rFont val="Times New Roman"/>
        <family val="1"/>
      </rPr>
      <t xml:space="preserve">     </t>
    </r>
    <r>
      <rPr>
        <sz val="10"/>
        <color theme="1"/>
        <rFont val="Arial"/>
        <family val="2"/>
      </rPr>
      <t>Density of the water based mud should be 8.33 ppg</t>
    </r>
  </si>
  <si>
    <r>
      <t>3.</t>
    </r>
    <r>
      <rPr>
        <sz val="7"/>
        <color theme="1"/>
        <rFont val="Times New Roman"/>
        <family val="1"/>
      </rPr>
      <t xml:space="preserve">     </t>
    </r>
    <r>
      <rPr>
        <sz val="10"/>
        <color theme="1"/>
        <rFont val="Arial"/>
        <family val="2"/>
      </rPr>
      <t>Fluid Information must be available from the “Setup” menu.</t>
    </r>
  </si>
  <si>
    <r>
      <t>a.</t>
    </r>
    <r>
      <rPr>
        <sz val="7"/>
        <color theme="1"/>
        <rFont val="Times New Roman"/>
        <family val="1"/>
      </rPr>
      <t xml:space="preserve">     </t>
    </r>
    <r>
      <rPr>
        <sz val="10"/>
        <color theme="1"/>
        <rFont val="Arial"/>
        <family val="2"/>
      </rPr>
      <t>A “Fluid Properties” menu button must be available which will contain tabs to enter relevant fluid information</t>
    </r>
  </si>
  <si>
    <r>
      <t xml:space="preserve">                                               </t>
    </r>
    <r>
      <rPr>
        <sz val="10"/>
        <color theme="1"/>
        <rFont val="Arial"/>
        <family val="2"/>
      </rPr>
      <t>i.</t>
    </r>
    <r>
      <rPr>
        <sz val="7"/>
        <color theme="1"/>
        <rFont val="Times New Roman"/>
        <family val="1"/>
      </rPr>
      <t xml:space="preserve">     </t>
    </r>
    <r>
      <rPr>
        <sz val="10"/>
        <color theme="1"/>
        <rFont val="Arial"/>
        <family val="2"/>
      </rPr>
      <t>“Fluid Properties” must contain tabs called “Mud”, “Brine” and “Cement”  that will be used to enter fluid information</t>
    </r>
  </si>
  <si>
    <r>
      <t>4.</t>
    </r>
    <r>
      <rPr>
        <sz val="7"/>
        <color theme="1"/>
        <rFont val="Times New Roman"/>
        <family val="1"/>
      </rPr>
      <t xml:space="preserve">     </t>
    </r>
    <r>
      <rPr>
        <sz val="10"/>
        <color theme="1"/>
        <rFont val="Arial"/>
        <family val="2"/>
      </rPr>
      <t>The default tab to be shown when the Fluid Properties menu item is pressed should be the “Mud” tab</t>
    </r>
  </si>
  <si>
    <r>
      <t>a.</t>
    </r>
    <r>
      <rPr>
        <sz val="7"/>
        <color theme="1"/>
        <rFont val="Times New Roman"/>
        <family val="1"/>
      </rPr>
      <t xml:space="preserve">     </t>
    </r>
    <r>
      <rPr>
        <sz val="10"/>
        <color theme="1"/>
        <rFont val="Arial"/>
        <family val="2"/>
      </rPr>
      <t>If a mud or muds already exist on the project then Mud 1 should show its properties by default</t>
    </r>
  </si>
  <si>
    <r>
      <t>b.</t>
    </r>
    <r>
      <rPr>
        <sz val="7"/>
        <color theme="1"/>
        <rFont val="Times New Roman"/>
        <family val="1"/>
      </rPr>
      <t xml:space="preserve">     </t>
    </r>
    <r>
      <rPr>
        <sz val="10"/>
        <color theme="1"/>
        <rFont val="Arial"/>
        <family val="2"/>
      </rPr>
      <t>If no mud exists then the page should give options to add a fluid (+ button)</t>
    </r>
  </si>
  <si>
    <r>
      <t>5.</t>
    </r>
    <r>
      <rPr>
        <sz val="7"/>
        <color theme="1"/>
        <rFont val="Times New Roman"/>
        <family val="1"/>
      </rPr>
      <t xml:space="preserve">     </t>
    </r>
    <r>
      <rPr>
        <sz val="10"/>
        <color theme="1"/>
        <rFont val="Arial"/>
        <family val="2"/>
      </rPr>
      <t>User should be able to add 1 or more fluid to a project</t>
    </r>
  </si>
  <si>
    <r>
      <t>6.</t>
    </r>
    <r>
      <rPr>
        <sz val="7"/>
        <color theme="1"/>
        <rFont val="Times New Roman"/>
        <family val="1"/>
      </rPr>
      <t xml:space="preserve">     </t>
    </r>
    <r>
      <rPr>
        <sz val="10"/>
        <color theme="1"/>
        <rFont val="Arial"/>
        <family val="2"/>
      </rPr>
      <t>When the + button is pressed on the mud tab the following input fields should appear (some with default values)</t>
    </r>
  </si>
  <si>
    <r>
      <t>a.</t>
    </r>
    <r>
      <rPr>
        <sz val="7"/>
        <color theme="1"/>
        <rFont val="Times New Roman"/>
        <family val="1"/>
      </rPr>
      <t xml:space="preserve">     </t>
    </r>
    <r>
      <rPr>
        <sz val="10"/>
        <color theme="1"/>
        <rFont val="Arial"/>
        <family val="2"/>
      </rPr>
      <t>Mud Type (combo box)</t>
    </r>
  </si>
  <si>
    <r>
      <t xml:space="preserve">                                               </t>
    </r>
    <r>
      <rPr>
        <sz val="10"/>
        <color theme="1"/>
        <rFont val="Arial"/>
        <family val="2"/>
      </rPr>
      <t>i.</t>
    </r>
    <r>
      <rPr>
        <sz val="7"/>
        <color theme="1"/>
        <rFont val="Times New Roman"/>
        <family val="1"/>
      </rPr>
      <t xml:space="preserve">     </t>
    </r>
    <r>
      <rPr>
        <sz val="10"/>
        <color theme="1"/>
        <rFont val="Arial"/>
        <family val="2"/>
      </rPr>
      <t>Water Base (default selection)</t>
    </r>
  </si>
  <si>
    <r>
      <t>1.</t>
    </r>
    <r>
      <rPr>
        <sz val="7"/>
        <color theme="1"/>
        <rFont val="Times New Roman"/>
        <family val="1"/>
      </rPr>
      <t xml:space="preserve">     </t>
    </r>
    <r>
      <rPr>
        <sz val="10"/>
        <color theme="1"/>
        <rFont val="Arial"/>
        <family val="2"/>
      </rPr>
      <t>Mud Weight = 0.00 ppg</t>
    </r>
  </si>
  <si>
    <r>
      <t>a.</t>
    </r>
    <r>
      <rPr>
        <sz val="7"/>
        <color theme="1"/>
        <rFont val="Times New Roman"/>
        <family val="1"/>
      </rPr>
      <t xml:space="preserve">     </t>
    </r>
    <r>
      <rPr>
        <sz val="10"/>
        <color theme="1"/>
        <rFont val="Arial"/>
        <family val="2"/>
      </rPr>
      <t>Must be greater between 6 and 25 ppg</t>
    </r>
  </si>
  <si>
    <r>
      <t>2.</t>
    </r>
    <r>
      <rPr>
        <sz val="7"/>
        <color theme="1"/>
        <rFont val="Times New Roman"/>
        <family val="1"/>
      </rPr>
      <t xml:space="preserve">     </t>
    </r>
    <r>
      <rPr>
        <sz val="10"/>
        <color theme="1"/>
        <rFont val="Arial"/>
        <family val="2"/>
      </rPr>
      <t>Salt Type – default to NaCL</t>
    </r>
  </si>
  <si>
    <r>
      <t>a.</t>
    </r>
    <r>
      <rPr>
        <sz val="7"/>
        <color theme="1"/>
        <rFont val="Times New Roman"/>
        <family val="1"/>
      </rPr>
      <t xml:space="preserve">     </t>
    </r>
    <r>
      <rPr>
        <sz val="10"/>
        <color theme="1"/>
        <rFont val="Arial"/>
        <family val="2"/>
      </rPr>
      <t>Options for CaCL2 and None</t>
    </r>
  </si>
  <si>
    <r>
      <t>3.</t>
    </r>
    <r>
      <rPr>
        <sz val="7"/>
        <color theme="1"/>
        <rFont val="Times New Roman"/>
        <family val="1"/>
      </rPr>
      <t xml:space="preserve">     </t>
    </r>
    <r>
      <rPr>
        <sz val="10"/>
        <color theme="1"/>
        <rFont val="Arial"/>
        <family val="2"/>
      </rPr>
      <t>Salinity – default of 8.64 %</t>
    </r>
  </si>
  <si>
    <r>
      <t>4.</t>
    </r>
    <r>
      <rPr>
        <sz val="7"/>
        <color theme="1"/>
        <rFont val="Times New Roman"/>
        <family val="1"/>
      </rPr>
      <t xml:space="preserve">     </t>
    </r>
    <r>
      <rPr>
        <sz val="10"/>
        <color theme="1"/>
        <rFont val="Arial"/>
        <family val="2"/>
      </rPr>
      <t>Retort Oil – default of 0.00 % (comes from DB)</t>
    </r>
  </si>
  <si>
    <r>
      <t>5.</t>
    </r>
    <r>
      <rPr>
        <sz val="7"/>
        <color theme="1"/>
        <rFont val="Times New Roman"/>
        <family val="1"/>
      </rPr>
      <t xml:space="preserve">     </t>
    </r>
    <r>
      <rPr>
        <sz val="10"/>
        <color theme="1"/>
        <rFont val="Arial"/>
        <family val="2"/>
      </rPr>
      <t>Retort Water – default of 95.00 %</t>
    </r>
  </si>
  <si>
    <r>
      <t>6.</t>
    </r>
    <r>
      <rPr>
        <sz val="7"/>
        <color theme="1"/>
        <rFont val="Times New Roman"/>
        <family val="1"/>
      </rPr>
      <t xml:space="preserve">     </t>
    </r>
    <r>
      <rPr>
        <sz val="10"/>
        <color theme="1"/>
        <rFont val="Arial"/>
        <family val="2"/>
      </rPr>
      <t>Solids – default of 5.00 % (comes from DB)</t>
    </r>
  </si>
  <si>
    <r>
      <t>7.</t>
    </r>
    <r>
      <rPr>
        <sz val="7"/>
        <color theme="1"/>
        <rFont val="Times New Roman"/>
        <family val="1"/>
      </rPr>
      <t xml:space="preserve">     </t>
    </r>
    <r>
      <rPr>
        <sz val="10"/>
        <color theme="1"/>
        <rFont val="Arial"/>
        <family val="2"/>
      </rPr>
      <t>Conductivity – default of 0.43 btu/(lbF) (comes from DB)</t>
    </r>
  </si>
  <si>
    <r>
      <t>8.</t>
    </r>
    <r>
      <rPr>
        <sz val="7"/>
        <color theme="1"/>
        <rFont val="Times New Roman"/>
        <family val="1"/>
      </rPr>
      <t xml:space="preserve">     </t>
    </r>
    <r>
      <rPr>
        <sz val="10"/>
        <color theme="1"/>
        <rFont val="Arial"/>
        <family val="2"/>
      </rPr>
      <t>Specific Heat – default of 0.86 btu/(lbF) (comes from DB)</t>
    </r>
  </si>
  <si>
    <r>
      <t>9.</t>
    </r>
    <r>
      <rPr>
        <sz val="7"/>
        <color theme="1"/>
        <rFont val="Times New Roman"/>
        <family val="1"/>
      </rPr>
      <t xml:space="preserve">     </t>
    </r>
    <r>
      <rPr>
        <sz val="10"/>
        <color theme="1"/>
        <rFont val="Arial"/>
        <family val="2"/>
      </rPr>
      <t>API Fluid Loss – default of 5.00 ml/30min</t>
    </r>
  </si>
  <si>
    <r>
      <t>10.</t>
    </r>
    <r>
      <rPr>
        <sz val="7"/>
        <color theme="1"/>
        <rFont val="Times New Roman"/>
        <family val="1"/>
      </rPr>
      <t xml:space="preserve">   </t>
    </r>
    <r>
      <rPr>
        <sz val="10"/>
        <color theme="1"/>
        <rFont val="Arial"/>
        <family val="2"/>
      </rPr>
      <t>HTHP Fluid Loss – default of 99.00 ml/30min (comes from DB)</t>
    </r>
  </si>
  <si>
    <r>
      <t>11.</t>
    </r>
    <r>
      <rPr>
        <sz val="7"/>
        <color theme="1"/>
        <rFont val="Times New Roman"/>
        <family val="1"/>
      </rPr>
      <t xml:space="preserve">   </t>
    </r>
    <r>
      <rPr>
        <sz val="10"/>
        <color theme="1"/>
        <rFont val="Arial"/>
        <family val="2"/>
      </rPr>
      <t>API Cake – default of 0.03/32 inches</t>
    </r>
  </si>
  <si>
    <r>
      <t>12.</t>
    </r>
    <r>
      <rPr>
        <sz val="7"/>
        <color theme="1"/>
        <rFont val="Times New Roman"/>
        <family val="1"/>
      </rPr>
      <t xml:space="preserve">   </t>
    </r>
    <r>
      <rPr>
        <sz val="10"/>
        <color theme="1"/>
        <rFont val="Arial"/>
        <family val="2"/>
      </rPr>
      <t>pH – default of 10.00</t>
    </r>
  </si>
  <si>
    <r>
      <t>13.</t>
    </r>
    <r>
      <rPr>
        <sz val="7"/>
        <color theme="1"/>
        <rFont val="Times New Roman"/>
        <family val="1"/>
      </rPr>
      <t xml:space="preserve">   </t>
    </r>
    <r>
      <rPr>
        <sz val="10"/>
        <color theme="1"/>
        <rFont val="Arial"/>
        <family val="2"/>
      </rPr>
      <t>Ref. Temperature – default of 90.00 degrees F</t>
    </r>
  </si>
  <si>
    <r>
      <t>14.</t>
    </r>
    <r>
      <rPr>
        <sz val="7"/>
        <color theme="1"/>
        <rFont val="Times New Roman"/>
        <family val="1"/>
      </rPr>
      <t xml:space="preserve">   </t>
    </r>
    <r>
      <rPr>
        <sz val="10"/>
        <color theme="1"/>
        <rFont val="Arial"/>
        <family val="2"/>
      </rPr>
      <t>Mud Inlet Temperature – default of 90.00 degrees F</t>
    </r>
  </si>
  <si>
    <r>
      <t>15.</t>
    </r>
    <r>
      <rPr>
        <sz val="7"/>
        <color theme="1"/>
        <rFont val="Times New Roman"/>
        <family val="1"/>
      </rPr>
      <t xml:space="preserve">   </t>
    </r>
    <r>
      <rPr>
        <sz val="10"/>
        <color theme="1"/>
        <rFont val="Arial"/>
        <family val="2"/>
      </rPr>
      <t>Include PVT checkbox – default unchecked</t>
    </r>
  </si>
  <si>
    <r>
      <t>a.</t>
    </r>
    <r>
      <rPr>
        <sz val="7"/>
        <color theme="1"/>
        <rFont val="Times New Roman"/>
        <family val="1"/>
      </rPr>
      <t xml:space="preserve">     </t>
    </r>
    <r>
      <rPr>
        <sz val="10"/>
        <color theme="1"/>
        <rFont val="Arial"/>
        <family val="2"/>
      </rPr>
      <t>When selected the PVT data should be included with the fluid to be used in hydraulics analysis</t>
    </r>
  </si>
  <si>
    <r>
      <t xml:space="preserve">                                              </t>
    </r>
    <r>
      <rPr>
        <sz val="10"/>
        <color theme="1"/>
        <rFont val="Arial"/>
        <family val="2"/>
      </rPr>
      <t>ii.</t>
    </r>
    <r>
      <rPr>
        <sz val="7"/>
        <color theme="1"/>
        <rFont val="Times New Roman"/>
        <family val="1"/>
      </rPr>
      <t xml:space="preserve">     </t>
    </r>
    <r>
      <rPr>
        <sz val="10"/>
        <color theme="1"/>
        <rFont val="Arial"/>
        <family val="2"/>
      </rPr>
      <t>Mineral Oil Base</t>
    </r>
  </si>
  <si>
    <r>
      <t>a.</t>
    </r>
    <r>
      <rPr>
        <sz val="7"/>
        <color theme="1"/>
        <rFont val="Times New Roman"/>
        <family val="1"/>
      </rPr>
      <t xml:space="preserve">     </t>
    </r>
    <r>
      <rPr>
        <sz val="10"/>
        <color theme="1"/>
        <rFont val="Arial"/>
        <family val="2"/>
      </rPr>
      <t>Must be between 6.00 and 25.00 ppg</t>
    </r>
  </si>
  <si>
    <r>
      <t>2.</t>
    </r>
    <r>
      <rPr>
        <sz val="7"/>
        <color theme="1"/>
        <rFont val="Times New Roman"/>
        <family val="1"/>
      </rPr>
      <t xml:space="preserve">     </t>
    </r>
    <r>
      <rPr>
        <sz val="10"/>
        <color theme="1"/>
        <rFont val="Arial"/>
        <family val="2"/>
      </rPr>
      <t>Salt Type – default to CaCl2</t>
    </r>
  </si>
  <si>
    <r>
      <t>a.</t>
    </r>
    <r>
      <rPr>
        <sz val="7"/>
        <color theme="1"/>
        <rFont val="Times New Roman"/>
        <family val="1"/>
      </rPr>
      <t xml:space="preserve">     </t>
    </r>
    <r>
      <rPr>
        <sz val="10"/>
        <color theme="1"/>
        <rFont val="Arial"/>
        <family val="2"/>
      </rPr>
      <t>Options for NaCL and None</t>
    </r>
  </si>
  <si>
    <r>
      <t>4.</t>
    </r>
    <r>
      <rPr>
        <sz val="7"/>
        <color theme="1"/>
        <rFont val="Times New Roman"/>
        <family val="1"/>
      </rPr>
      <t xml:space="preserve">     </t>
    </r>
    <r>
      <rPr>
        <sz val="10"/>
        <color theme="1"/>
        <rFont val="Arial"/>
        <family val="2"/>
      </rPr>
      <t>Retort Oil – default of 62.50 % (comes from DB)</t>
    </r>
  </si>
  <si>
    <r>
      <t>5.</t>
    </r>
    <r>
      <rPr>
        <sz val="7"/>
        <color theme="1"/>
        <rFont val="Times New Roman"/>
        <family val="1"/>
      </rPr>
      <t xml:space="preserve">     </t>
    </r>
    <r>
      <rPr>
        <sz val="10"/>
        <color theme="1"/>
        <rFont val="Arial"/>
        <family val="2"/>
      </rPr>
      <t>Retort Water – default of 26.50 %</t>
    </r>
  </si>
  <si>
    <r>
      <t>6.</t>
    </r>
    <r>
      <rPr>
        <sz val="7"/>
        <color theme="1"/>
        <rFont val="Times New Roman"/>
        <family val="1"/>
      </rPr>
      <t xml:space="preserve">     </t>
    </r>
    <r>
      <rPr>
        <sz val="10"/>
        <color theme="1"/>
        <rFont val="Arial"/>
        <family val="2"/>
      </rPr>
      <t>Solids – default of 11.00 % (comes from DB)</t>
    </r>
  </si>
  <si>
    <r>
      <t>7.</t>
    </r>
    <r>
      <rPr>
        <sz val="7"/>
        <color theme="1"/>
        <rFont val="Times New Roman"/>
        <family val="1"/>
      </rPr>
      <t xml:space="preserve">     </t>
    </r>
    <r>
      <rPr>
        <sz val="10"/>
        <color theme="1"/>
        <rFont val="Arial"/>
        <family val="2"/>
      </rPr>
      <t>Conductivity – default of 0.42 btu/(lbF) (comes from DB)</t>
    </r>
  </si>
  <si>
    <r>
      <t>8.</t>
    </r>
    <r>
      <rPr>
        <sz val="7"/>
        <color theme="1"/>
        <rFont val="Times New Roman"/>
        <family val="1"/>
      </rPr>
      <t xml:space="preserve">     </t>
    </r>
    <r>
      <rPr>
        <sz val="10"/>
        <color theme="1"/>
        <rFont val="Arial"/>
        <family val="2"/>
      </rPr>
      <t>Specific Heat – default of 0.51 btu/(lbF) (comes from DB)</t>
    </r>
  </si>
  <si>
    <r>
      <t>9.</t>
    </r>
    <r>
      <rPr>
        <sz val="7"/>
        <color theme="1"/>
        <rFont val="Times New Roman"/>
        <family val="1"/>
      </rPr>
      <t xml:space="preserve">     </t>
    </r>
    <r>
      <rPr>
        <sz val="10"/>
        <color theme="1"/>
        <rFont val="Arial"/>
        <family val="2"/>
      </rPr>
      <t>API Fluid Loss – default of 0.00 ml/30min</t>
    </r>
  </si>
  <si>
    <r>
      <t>10.</t>
    </r>
    <r>
      <rPr>
        <sz val="7"/>
        <color theme="1"/>
        <rFont val="Times New Roman"/>
        <family val="1"/>
      </rPr>
      <t xml:space="preserve">   </t>
    </r>
    <r>
      <rPr>
        <sz val="10"/>
        <color theme="1"/>
        <rFont val="Arial"/>
        <family val="2"/>
      </rPr>
      <t>HTHP Fluid Loss – default of 1.00 ml/30min (comes from DB)</t>
    </r>
  </si>
  <si>
    <r>
      <t>11.</t>
    </r>
    <r>
      <rPr>
        <sz val="7"/>
        <color theme="1"/>
        <rFont val="Times New Roman"/>
        <family val="1"/>
      </rPr>
      <t xml:space="preserve">   </t>
    </r>
    <r>
      <rPr>
        <sz val="10"/>
        <color theme="1"/>
        <rFont val="Arial"/>
        <family val="2"/>
      </rPr>
      <t>API Cake – default of 0.00/32 inches</t>
    </r>
  </si>
  <si>
    <r>
      <t>14.</t>
    </r>
    <r>
      <rPr>
        <sz val="7"/>
        <color theme="1"/>
        <rFont val="Times New Roman"/>
        <family val="1"/>
      </rPr>
      <t xml:space="preserve">   </t>
    </r>
    <r>
      <rPr>
        <sz val="10"/>
        <color theme="1"/>
        <rFont val="Arial"/>
        <family val="2"/>
      </rPr>
      <t>Mud Inlet Temperature – default of 120.00 degrees F</t>
    </r>
  </si>
  <si>
    <r>
      <t xml:space="preserve">                                             </t>
    </r>
    <r>
      <rPr>
        <sz val="10"/>
        <color theme="1"/>
        <rFont val="Arial"/>
        <family val="2"/>
      </rPr>
      <t>iii.</t>
    </r>
    <r>
      <rPr>
        <sz val="7"/>
        <color theme="1"/>
        <rFont val="Times New Roman"/>
        <family val="1"/>
      </rPr>
      <t xml:space="preserve">     </t>
    </r>
    <r>
      <rPr>
        <sz val="10"/>
        <color theme="1"/>
        <rFont val="Arial"/>
        <family val="2"/>
      </rPr>
      <t>Oil Base</t>
    </r>
  </si>
  <si>
    <r>
      <t>8.</t>
    </r>
    <r>
      <rPr>
        <sz val="7"/>
        <color theme="1"/>
        <rFont val="Times New Roman"/>
        <family val="1"/>
      </rPr>
      <t xml:space="preserve">     </t>
    </r>
    <r>
      <rPr>
        <sz val="10"/>
        <color theme="1"/>
        <rFont val="Arial"/>
        <family val="2"/>
      </rPr>
      <t>Specific Heat – default of 0.52 btu/(lbF) (comes from DB)</t>
    </r>
  </si>
  <si>
    <r>
      <t xml:space="preserve">                                            </t>
    </r>
    <r>
      <rPr>
        <sz val="10"/>
        <color theme="1"/>
        <rFont val="Arial"/>
        <family val="2"/>
      </rPr>
      <t>iv.</t>
    </r>
    <r>
      <rPr>
        <sz val="7"/>
        <color theme="1"/>
        <rFont val="Times New Roman"/>
        <family val="1"/>
      </rPr>
      <t xml:space="preserve">     </t>
    </r>
    <r>
      <rPr>
        <sz val="10"/>
        <color theme="1"/>
        <rFont val="Arial"/>
        <family val="2"/>
      </rPr>
      <t>Synthetic Base</t>
    </r>
  </si>
  <si>
    <r>
      <t>3.</t>
    </r>
    <r>
      <rPr>
        <sz val="7"/>
        <color theme="1"/>
        <rFont val="Times New Roman"/>
        <family val="1"/>
      </rPr>
      <t xml:space="preserve">     </t>
    </r>
    <r>
      <rPr>
        <sz val="10"/>
        <color theme="1"/>
        <rFont val="Arial"/>
        <family val="2"/>
      </rPr>
      <t>Salinity – default of 11.94 %</t>
    </r>
  </si>
  <si>
    <r>
      <t>4.</t>
    </r>
    <r>
      <rPr>
        <sz val="7"/>
        <color theme="1"/>
        <rFont val="Times New Roman"/>
        <family val="1"/>
      </rPr>
      <t xml:space="preserve">     </t>
    </r>
    <r>
      <rPr>
        <sz val="10"/>
        <color theme="1"/>
        <rFont val="Arial"/>
        <family val="2"/>
      </rPr>
      <t>Retort Oil – default of 54.20 % (comes from DB)</t>
    </r>
  </si>
  <si>
    <r>
      <t>5.</t>
    </r>
    <r>
      <rPr>
        <sz val="7"/>
        <color theme="1"/>
        <rFont val="Times New Roman"/>
        <family val="1"/>
      </rPr>
      <t xml:space="preserve">     </t>
    </r>
    <r>
      <rPr>
        <sz val="10"/>
        <color theme="1"/>
        <rFont val="Arial"/>
        <family val="2"/>
      </rPr>
      <t>Retort Water – default of 37.50 %</t>
    </r>
  </si>
  <si>
    <r>
      <t>6.</t>
    </r>
    <r>
      <rPr>
        <sz val="7"/>
        <color theme="1"/>
        <rFont val="Times New Roman"/>
        <family val="1"/>
      </rPr>
      <t xml:space="preserve">     </t>
    </r>
    <r>
      <rPr>
        <sz val="10"/>
        <color theme="1"/>
        <rFont val="Arial"/>
        <family val="2"/>
      </rPr>
      <t>Solids – default of 8.30 % (comes from DB)</t>
    </r>
  </si>
  <si>
    <r>
      <t>7.</t>
    </r>
    <r>
      <rPr>
        <sz val="7"/>
        <color theme="1"/>
        <rFont val="Times New Roman"/>
        <family val="1"/>
      </rPr>
      <t xml:space="preserve">     </t>
    </r>
    <r>
      <rPr>
        <sz val="10"/>
        <color theme="1"/>
        <rFont val="Arial"/>
        <family val="2"/>
      </rPr>
      <t>Conductivity – default of 0.45 btu/(lbF) (comes from DB)</t>
    </r>
  </si>
  <si>
    <r>
      <t>8.</t>
    </r>
    <r>
      <rPr>
        <sz val="7"/>
        <color theme="1"/>
        <rFont val="Times New Roman"/>
        <family val="1"/>
      </rPr>
      <t xml:space="preserve">     </t>
    </r>
    <r>
      <rPr>
        <sz val="10"/>
        <color theme="1"/>
        <rFont val="Arial"/>
        <family val="2"/>
      </rPr>
      <t>Specific Heat – default of 0.55 btu/(lbF) (comes from DB)</t>
    </r>
  </si>
  <si>
    <r>
      <t>b.</t>
    </r>
    <r>
      <rPr>
        <sz val="7"/>
        <color theme="1"/>
        <rFont val="Times New Roman"/>
        <family val="1"/>
      </rPr>
      <t xml:space="preserve">     </t>
    </r>
    <r>
      <rPr>
        <sz val="10"/>
        <color theme="1"/>
        <rFont val="Arial"/>
        <family val="2"/>
      </rPr>
      <t>Fann35 Data, PV YP LSYP, H-B Direct and Dial Reading must also be available.  Whichever one is used for input will negate the others.  I.E – if H-B direct is selected and filled out and the mud is saved then the other options disappear.</t>
    </r>
  </si>
  <si>
    <r>
      <t xml:space="preserve">                                               </t>
    </r>
    <r>
      <rPr>
        <sz val="10"/>
        <color theme="1"/>
        <rFont val="Arial"/>
        <family val="2"/>
      </rPr>
      <t>i.</t>
    </r>
    <r>
      <rPr>
        <sz val="7"/>
        <color theme="1"/>
        <rFont val="Times New Roman"/>
        <family val="1"/>
      </rPr>
      <t xml:space="preserve">     </t>
    </r>
    <r>
      <rPr>
        <sz val="10"/>
        <color theme="1"/>
        <rFont val="Arial"/>
        <family val="2"/>
      </rPr>
      <t>Fann35(PST)</t>
    </r>
  </si>
  <si>
    <r>
      <t>1.</t>
    </r>
    <r>
      <rPr>
        <sz val="7"/>
        <color theme="1"/>
        <rFont val="Times New Roman"/>
        <family val="1"/>
      </rPr>
      <t xml:space="preserve">     </t>
    </r>
    <r>
      <rPr>
        <sz val="10"/>
        <color theme="1"/>
        <rFont val="Arial"/>
        <family val="2"/>
      </rPr>
      <t>T – Temperature – default to 90 degrees F</t>
    </r>
  </si>
  <si>
    <r>
      <t>a.</t>
    </r>
    <r>
      <rPr>
        <sz val="7"/>
        <color theme="1"/>
        <rFont val="Times New Roman"/>
        <family val="1"/>
      </rPr>
      <t xml:space="preserve">     </t>
    </r>
    <r>
      <rPr>
        <sz val="10"/>
        <color theme="1"/>
        <rFont val="Arial"/>
        <family val="2"/>
      </rPr>
      <t>Requires a number value</t>
    </r>
  </si>
  <si>
    <r>
      <t>2.</t>
    </r>
    <r>
      <rPr>
        <sz val="7"/>
        <color theme="1"/>
        <rFont val="Times New Roman"/>
        <family val="1"/>
      </rPr>
      <t xml:space="preserve">     </t>
    </r>
    <r>
      <rPr>
        <sz val="10"/>
        <color theme="1"/>
        <rFont val="Arial"/>
        <family val="2"/>
      </rPr>
      <t>P – Pressure – default to 14.70 psi – cannot be edited</t>
    </r>
  </si>
  <si>
    <r>
      <t>3.</t>
    </r>
    <r>
      <rPr>
        <sz val="7"/>
        <color theme="1"/>
        <rFont val="Times New Roman"/>
        <family val="1"/>
      </rPr>
      <t xml:space="preserve">     </t>
    </r>
    <r>
      <rPr>
        <sz val="10"/>
        <color theme="1"/>
        <rFont val="Arial"/>
        <family val="2"/>
      </rPr>
      <t>0600 – Viscometer dial reading at 600 rpm - default of 42</t>
    </r>
  </si>
  <si>
    <r>
      <t>4.</t>
    </r>
    <r>
      <rPr>
        <sz val="7"/>
        <color theme="1"/>
        <rFont val="Times New Roman"/>
        <family val="1"/>
      </rPr>
      <t xml:space="preserve">     </t>
    </r>
    <r>
      <rPr>
        <sz val="10"/>
        <color theme="1"/>
        <rFont val="Arial"/>
        <family val="2"/>
      </rPr>
      <t>0300 – Viscometer dial reading at 300 rpm - default of 31</t>
    </r>
  </si>
  <si>
    <r>
      <t>5.</t>
    </r>
    <r>
      <rPr>
        <sz val="7"/>
        <color theme="1"/>
        <rFont val="Times New Roman"/>
        <family val="1"/>
      </rPr>
      <t xml:space="preserve">     </t>
    </r>
    <r>
      <rPr>
        <sz val="10"/>
        <color theme="1"/>
        <rFont val="Arial"/>
        <family val="2"/>
      </rPr>
      <t>0200 – Viscometer dial reading at 200 rpm - default of 24</t>
    </r>
  </si>
  <si>
    <r>
      <t>6.</t>
    </r>
    <r>
      <rPr>
        <sz val="7"/>
        <color theme="1"/>
        <rFont val="Times New Roman"/>
        <family val="1"/>
      </rPr>
      <t xml:space="preserve">     </t>
    </r>
    <r>
      <rPr>
        <sz val="10"/>
        <color theme="1"/>
        <rFont val="Arial"/>
        <family val="2"/>
      </rPr>
      <t>0100 – Viscometer dial reading at 100 rpm - default of 15</t>
    </r>
  </si>
  <si>
    <r>
      <t>7.</t>
    </r>
    <r>
      <rPr>
        <sz val="7"/>
        <color theme="1"/>
        <rFont val="Times New Roman"/>
        <family val="1"/>
      </rPr>
      <t xml:space="preserve">     </t>
    </r>
    <r>
      <rPr>
        <sz val="10"/>
        <color theme="1"/>
        <rFont val="Arial"/>
        <family val="2"/>
      </rPr>
      <t>06 – Viscometer dial reading at 6 rpm - default of 7</t>
    </r>
  </si>
  <si>
    <r>
      <t>8.</t>
    </r>
    <r>
      <rPr>
        <sz val="7"/>
        <color theme="1"/>
        <rFont val="Times New Roman"/>
        <family val="1"/>
      </rPr>
      <t xml:space="preserve">     </t>
    </r>
    <r>
      <rPr>
        <sz val="10"/>
        <color theme="1"/>
        <rFont val="Arial"/>
        <family val="2"/>
      </rPr>
      <t>03 – Viscometer dial reading at 3 rpm - default of 5</t>
    </r>
  </si>
  <si>
    <r>
      <t>9.</t>
    </r>
    <r>
      <rPr>
        <sz val="7"/>
        <color theme="1"/>
        <rFont val="Times New Roman"/>
        <family val="1"/>
      </rPr>
      <t xml:space="preserve">     </t>
    </r>
    <r>
      <rPr>
        <sz val="10"/>
        <color theme="1"/>
        <rFont val="Arial"/>
        <family val="2"/>
      </rPr>
      <t>GEL 10” – 10 second GEL strength - default of 6</t>
    </r>
  </si>
  <si>
    <r>
      <t>10.</t>
    </r>
    <r>
      <rPr>
        <sz val="7"/>
        <color theme="1"/>
        <rFont val="Times New Roman"/>
        <family val="1"/>
      </rPr>
      <t xml:space="preserve">   </t>
    </r>
    <r>
      <rPr>
        <sz val="10"/>
        <color theme="1"/>
        <rFont val="Arial"/>
        <family val="2"/>
      </rPr>
      <t>GEL 30” – 30 second GEL strength - default to empty</t>
    </r>
  </si>
  <si>
    <r>
      <t>a.</t>
    </r>
    <r>
      <rPr>
        <sz val="7"/>
        <color theme="1"/>
        <rFont val="Times New Roman"/>
        <family val="1"/>
      </rPr>
      <t xml:space="preserve">     </t>
    </r>
    <r>
      <rPr>
        <sz val="10"/>
        <color theme="1"/>
        <rFont val="Arial"/>
        <family val="2"/>
      </rPr>
      <t>No value required</t>
    </r>
  </si>
  <si>
    <r>
      <t>11.</t>
    </r>
    <r>
      <rPr>
        <sz val="7"/>
        <color theme="1"/>
        <rFont val="Times New Roman"/>
        <family val="1"/>
      </rPr>
      <t xml:space="preserve">   </t>
    </r>
    <r>
      <rPr>
        <sz val="10"/>
        <color theme="1"/>
        <rFont val="Arial"/>
        <family val="2"/>
      </rPr>
      <t>GEL 10’ – 10 minute GEL strength - default of 10</t>
    </r>
  </si>
  <si>
    <r>
      <t>12.</t>
    </r>
    <r>
      <rPr>
        <sz val="7"/>
        <color theme="1"/>
        <rFont val="Times New Roman"/>
        <family val="1"/>
      </rPr>
      <t xml:space="preserve">   </t>
    </r>
    <r>
      <rPr>
        <sz val="10"/>
        <color theme="1"/>
        <rFont val="Arial"/>
        <family val="2"/>
      </rPr>
      <t>GEL 30’ – 30 minute GEL strength - default to empty</t>
    </r>
  </si>
  <si>
    <r>
      <t xml:space="preserve">                                              </t>
    </r>
    <r>
      <rPr>
        <sz val="10"/>
        <color theme="1"/>
        <rFont val="Arial"/>
        <family val="2"/>
      </rPr>
      <t>ii.</t>
    </r>
    <r>
      <rPr>
        <sz val="7"/>
        <color theme="1"/>
        <rFont val="Times New Roman"/>
        <family val="1"/>
      </rPr>
      <t xml:space="preserve">     </t>
    </r>
    <r>
      <rPr>
        <sz val="10"/>
        <color theme="1"/>
        <rFont val="Arial"/>
        <family val="2"/>
      </rPr>
      <t>PV YP LSYP</t>
    </r>
  </si>
  <si>
    <r>
      <t>1.</t>
    </r>
    <r>
      <rPr>
        <sz val="7"/>
        <color theme="1"/>
        <rFont val="Times New Roman"/>
        <family val="1"/>
      </rPr>
      <t xml:space="preserve">     </t>
    </r>
    <r>
      <rPr>
        <sz val="10"/>
        <color theme="1"/>
        <rFont val="Arial"/>
        <family val="2"/>
      </rPr>
      <t>PV – Plastic Viscosity – default value of 0.00 cP</t>
    </r>
  </si>
  <si>
    <r>
      <t>2.</t>
    </r>
    <r>
      <rPr>
        <sz val="7"/>
        <color theme="1"/>
        <rFont val="Times New Roman"/>
        <family val="1"/>
      </rPr>
      <t xml:space="preserve">     </t>
    </r>
    <r>
      <rPr>
        <sz val="10"/>
        <color theme="1"/>
        <rFont val="Arial"/>
        <family val="2"/>
      </rPr>
      <t>YP – Yield Point – default value of 0.00 lbf/100ft2</t>
    </r>
  </si>
  <si>
    <r>
      <t>3.</t>
    </r>
    <r>
      <rPr>
        <sz val="7"/>
        <color theme="1"/>
        <rFont val="Times New Roman"/>
        <family val="1"/>
      </rPr>
      <t xml:space="preserve">     </t>
    </r>
    <r>
      <rPr>
        <sz val="10"/>
        <color theme="1"/>
        <rFont val="Arial"/>
        <family val="2"/>
      </rPr>
      <t>LSYP – Low Shear Yield Point – default value of 0.00 lbf/100ft2</t>
    </r>
  </si>
  <si>
    <r>
      <t>4.</t>
    </r>
    <r>
      <rPr>
        <sz val="7"/>
        <color theme="1"/>
        <rFont val="Times New Roman"/>
        <family val="1"/>
      </rPr>
      <t xml:space="preserve">     </t>
    </r>
    <r>
      <rPr>
        <sz val="10"/>
        <color theme="1"/>
        <rFont val="Arial"/>
        <family val="2"/>
      </rPr>
      <t>GEL Strength – default of 0.00 lbf/100ft2</t>
    </r>
  </si>
  <si>
    <r>
      <t xml:space="preserve">                                             </t>
    </r>
    <r>
      <rPr>
        <sz val="10"/>
        <color theme="1"/>
        <rFont val="Arial"/>
        <family val="2"/>
      </rPr>
      <t>iii.</t>
    </r>
    <r>
      <rPr>
        <sz val="7"/>
        <color theme="1"/>
        <rFont val="Times New Roman"/>
        <family val="1"/>
      </rPr>
      <t xml:space="preserve">     </t>
    </r>
    <r>
      <rPr>
        <sz val="10"/>
        <color theme="1"/>
        <rFont val="Arial"/>
        <family val="2"/>
      </rPr>
      <t>H-B Direct</t>
    </r>
  </si>
  <si>
    <r>
      <t>1.</t>
    </r>
    <r>
      <rPr>
        <sz val="7"/>
        <color theme="1"/>
        <rFont val="Times New Roman"/>
        <family val="1"/>
      </rPr>
      <t xml:space="preserve">     </t>
    </r>
    <r>
      <rPr>
        <sz val="10"/>
        <color theme="1"/>
        <rFont val="Arial"/>
        <family val="2"/>
      </rPr>
      <t>N – Power Index Law - default of 0.00</t>
    </r>
  </si>
  <si>
    <r>
      <t>a.</t>
    </r>
    <r>
      <rPr>
        <sz val="7"/>
        <color theme="1"/>
        <rFont val="Times New Roman"/>
        <family val="1"/>
      </rPr>
      <t xml:space="preserve">     </t>
    </r>
    <r>
      <rPr>
        <sz val="10"/>
        <color theme="1"/>
        <rFont val="Arial"/>
        <family val="2"/>
      </rPr>
      <t>Requires a number value between 0 and 1.</t>
    </r>
  </si>
  <si>
    <r>
      <t>2.</t>
    </r>
    <r>
      <rPr>
        <sz val="7"/>
        <color theme="1"/>
        <rFont val="Times New Roman"/>
        <family val="1"/>
      </rPr>
      <t xml:space="preserve">     </t>
    </r>
    <r>
      <rPr>
        <sz val="10"/>
        <color theme="1"/>
        <rFont val="Arial"/>
        <family val="2"/>
      </rPr>
      <t>K – Consistency Index - default of 0.00 lbf/100ft2</t>
    </r>
  </si>
  <si>
    <r>
      <t>a.</t>
    </r>
    <r>
      <rPr>
        <sz val="7"/>
        <color theme="1"/>
        <rFont val="Times New Roman"/>
        <family val="1"/>
      </rPr>
      <t xml:space="preserve">     </t>
    </r>
    <r>
      <rPr>
        <sz val="10"/>
        <color theme="1"/>
        <rFont val="Arial"/>
        <family val="2"/>
      </rPr>
      <t>Requires a number value greater than 0</t>
    </r>
  </si>
  <si>
    <r>
      <t>3.</t>
    </r>
    <r>
      <rPr>
        <sz val="7"/>
        <color theme="1"/>
        <rFont val="Times New Roman"/>
        <family val="1"/>
      </rPr>
      <t xml:space="preserve">     </t>
    </r>
    <r>
      <rPr>
        <sz val="10"/>
        <color theme="1"/>
        <rFont val="Arial"/>
        <family val="2"/>
      </rPr>
      <t>Ty – Shear Stress – default of 0.00 lbf/100ft2</t>
    </r>
  </si>
  <si>
    <r>
      <t>4.</t>
    </r>
    <r>
      <rPr>
        <sz val="7"/>
        <color theme="1"/>
        <rFont val="Times New Roman"/>
        <family val="1"/>
      </rPr>
      <t xml:space="preserve">     </t>
    </r>
    <r>
      <rPr>
        <sz val="10"/>
        <color theme="1"/>
        <rFont val="Arial"/>
        <family val="2"/>
      </rPr>
      <t>GEL Strength – default of 0.00</t>
    </r>
  </si>
  <si>
    <r>
      <t xml:space="preserve">                                            </t>
    </r>
    <r>
      <rPr>
        <sz val="10"/>
        <color theme="1"/>
        <rFont val="Arial"/>
        <family val="2"/>
      </rPr>
      <t>iv.</t>
    </r>
    <r>
      <rPr>
        <sz val="7"/>
        <color theme="1"/>
        <rFont val="Times New Roman"/>
        <family val="1"/>
      </rPr>
      <t xml:space="preserve">     </t>
    </r>
    <r>
      <rPr>
        <sz val="10"/>
        <color theme="1"/>
        <rFont val="Arial"/>
        <family val="2"/>
      </rPr>
      <t>Dial Reading</t>
    </r>
  </si>
  <si>
    <r>
      <t>1.</t>
    </r>
    <r>
      <rPr>
        <sz val="7"/>
        <color theme="1"/>
        <rFont val="Times New Roman"/>
        <family val="1"/>
      </rPr>
      <t xml:space="preserve">     </t>
    </r>
    <r>
      <rPr>
        <sz val="10"/>
        <color theme="1"/>
        <rFont val="Arial"/>
        <family val="2"/>
      </rPr>
      <t>Contains input fields that are the same as the Fann35 viscometer and Gel inputs</t>
    </r>
  </si>
  <si>
    <r>
      <t>a.</t>
    </r>
    <r>
      <rPr>
        <sz val="7"/>
        <color theme="1"/>
        <rFont val="Times New Roman"/>
        <family val="1"/>
      </rPr>
      <t xml:space="preserve">     </t>
    </r>
    <r>
      <rPr>
        <sz val="10"/>
        <color theme="1"/>
        <rFont val="Arial"/>
        <family val="2"/>
      </rPr>
      <t>Default values match what is listed in the Fann35 section</t>
    </r>
  </si>
  <si>
    <r>
      <t>7.</t>
    </r>
    <r>
      <rPr>
        <sz val="7"/>
        <color theme="1"/>
        <rFont val="Times New Roman"/>
        <family val="1"/>
      </rPr>
      <t xml:space="preserve">     </t>
    </r>
    <r>
      <rPr>
        <sz val="10"/>
        <color theme="1"/>
        <rFont val="Arial"/>
        <family val="2"/>
      </rPr>
      <t>There are no known implementation requirements for Brine or Cement as of now</t>
    </r>
  </si>
  <si>
    <r>
      <t>8.</t>
    </r>
    <r>
      <rPr>
        <sz val="7"/>
        <color theme="1"/>
        <rFont val="Times New Roman"/>
        <family val="1"/>
      </rPr>
      <t xml:space="preserve">     </t>
    </r>
    <r>
      <rPr>
        <sz val="10"/>
        <color theme="1"/>
        <rFont val="Arial"/>
        <family val="2"/>
      </rPr>
      <t>User should be able to delete fluids</t>
    </r>
  </si>
  <si>
    <r>
      <t>9.</t>
    </r>
    <r>
      <rPr>
        <sz val="7"/>
        <color theme="1"/>
        <rFont val="Times New Roman"/>
        <family val="1"/>
      </rPr>
      <t xml:space="preserve">     </t>
    </r>
    <r>
      <rPr>
        <sz val="10"/>
        <color theme="1"/>
        <rFont val="Arial"/>
        <family val="2"/>
      </rPr>
      <t>User must be able to choose which fluid they want to view (multiple fluids can exist on a single project)</t>
    </r>
  </si>
  <si>
    <r>
      <t>10.</t>
    </r>
    <r>
      <rPr>
        <sz val="7"/>
        <color theme="1"/>
        <rFont val="Times New Roman"/>
        <family val="1"/>
      </rPr>
      <t xml:space="preserve">   </t>
    </r>
    <r>
      <rPr>
        <sz val="10"/>
        <color theme="1"/>
        <rFont val="Arial"/>
        <family val="2"/>
      </rPr>
      <t>User must be able to clone a fluid</t>
    </r>
  </si>
  <si>
    <r>
      <t>a.</t>
    </r>
    <r>
      <rPr>
        <sz val="7"/>
        <color theme="1"/>
        <rFont val="Times New Roman"/>
        <family val="1"/>
      </rPr>
      <t xml:space="preserve">     </t>
    </r>
    <r>
      <rPr>
        <sz val="10"/>
        <color theme="1"/>
        <rFont val="Arial"/>
        <family val="2"/>
      </rPr>
      <t>Cloned fluids retain all of the same properties as the parent fluid except the name</t>
    </r>
  </si>
  <si>
    <r>
      <t>11.</t>
    </r>
    <r>
      <rPr>
        <sz val="7"/>
        <color theme="1"/>
        <rFont val="Times New Roman"/>
        <family val="1"/>
      </rPr>
      <t xml:space="preserve">   </t>
    </r>
    <r>
      <rPr>
        <sz val="10"/>
        <color theme="1"/>
        <rFont val="Arial"/>
        <family val="2"/>
      </rPr>
      <t>User should have the ability to undo any changes made</t>
    </r>
  </si>
  <si>
    <r>
      <t>12.</t>
    </r>
    <r>
      <rPr>
        <sz val="7"/>
        <color theme="1"/>
        <rFont val="Times New Roman"/>
        <family val="1"/>
      </rPr>
      <t xml:space="preserve">   </t>
    </r>
    <r>
      <rPr>
        <sz val="10"/>
        <color theme="1"/>
        <rFont val="Arial"/>
        <family val="2"/>
      </rPr>
      <t>User should have ability to save a new fluid</t>
    </r>
  </si>
  <si>
    <r>
      <t>a.</t>
    </r>
    <r>
      <rPr>
        <sz val="7"/>
        <color theme="1"/>
        <rFont val="Times New Roman"/>
        <family val="1"/>
      </rPr>
      <t xml:space="preserve">     </t>
    </r>
    <r>
      <rPr>
        <sz val="10"/>
        <color theme="1"/>
        <rFont val="Arial"/>
        <family val="2"/>
      </rPr>
      <t>If the user navigates away from the fluid page without save the user should be asked if they want to save changes</t>
    </r>
  </si>
  <si>
    <r>
      <t>b.</t>
    </r>
    <r>
      <rPr>
        <sz val="7"/>
        <color theme="1"/>
        <rFont val="Times New Roman"/>
        <family val="1"/>
      </rPr>
      <t xml:space="preserve">     </t>
    </r>
    <r>
      <rPr>
        <sz val="10"/>
        <color theme="1"/>
        <rFont val="Arial"/>
        <family val="2"/>
      </rPr>
      <t>If a user does not want to save changes then it should revert to the previous known good configuration</t>
    </r>
  </si>
  <si>
    <r>
      <t>c.</t>
    </r>
    <r>
      <rPr>
        <sz val="7"/>
        <color theme="1"/>
        <rFont val="Times New Roman"/>
        <family val="1"/>
      </rPr>
      <t xml:space="preserve">     </t>
    </r>
    <r>
      <rPr>
        <sz val="10"/>
        <color theme="1"/>
        <rFont val="Arial"/>
        <family val="2"/>
      </rPr>
      <t> </t>
    </r>
  </si>
  <si>
    <t>Mud Input Validation</t>
  </si>
  <si>
    <t>MudTypeDefaultValues</t>
  </si>
  <si>
    <t>Mud Type</t>
  </si>
  <si>
    <t>Mud type being used</t>
  </si>
  <si>
    <t>WaterBase</t>
  </si>
  <si>
    <t>Mud Weight In</t>
  </si>
  <si>
    <t>Density of the fluid entering the wellbore</t>
  </si>
  <si>
    <t>6.0 to 25.0(ppg)</t>
  </si>
  <si>
    <t>Salt type being used</t>
  </si>
  <si>
    <t>NaCl</t>
  </si>
  <si>
    <t>Salinity</t>
  </si>
  <si>
    <t>Salinity of the mud entering the wellbore</t>
  </si>
  <si>
    <t>0 to 40(Wt.%)</t>
  </si>
  <si>
    <t>Wt.%</t>
  </si>
  <si>
    <t>Retort Oil</t>
  </si>
  <si>
    <t>Percentage of the retort oil present in the mud entering the wellbore</t>
  </si>
  <si>
    <t>Retort Water</t>
  </si>
  <si>
    <t>Percentage of the retort water present in the mud entering the wellbore</t>
  </si>
  <si>
    <t>0 to 100(%)</t>
  </si>
  <si>
    <t>Solids</t>
  </si>
  <si>
    <t>0.0 to 100(%)</t>
  </si>
  <si>
    <t>Conductivity</t>
  </si>
  <si>
    <t>A material property to conduct heat</t>
  </si>
  <si>
    <t>0.347, 0.081, 0.081, 0.081</t>
  </si>
  <si>
    <t>(Btu/hr)/(ft-°F)</t>
  </si>
  <si>
    <t>W/(m-°C)</t>
  </si>
  <si>
    <t>Specific Heat</t>
  </si>
  <si>
    <t>The amount of heat required to change the temperature of an object</t>
  </si>
  <si>
    <t>1.0, 0.43, 0.41, 0.4</t>
  </si>
  <si>
    <t>Btu/(lb-°F)</t>
  </si>
  <si>
    <t>J/(kg-°C)</t>
  </si>
  <si>
    <t>API Fluid Loss</t>
  </si>
  <si>
    <t>The amount of filtrate during 30min under 100psi pressure at room temperature</t>
  </si>
  <si>
    <r>
      <t>0.0 to 100(</t>
    </r>
    <r>
      <rPr>
        <sz val="10"/>
        <color rgb="FF000000"/>
        <rFont val="Arial"/>
        <family val="2"/>
      </rPr>
      <t>CubicCentimeterPerThrityMinute)</t>
    </r>
  </si>
  <si>
    <t>5.0, 0.0, 0.0, 0.0</t>
  </si>
  <si>
    <t>ml/30min</t>
  </si>
  <si>
    <t>HTHP Fluid Loss</t>
  </si>
  <si>
    <t>The amount of filtrate during 30min under 500psi pressure and expected BHT</t>
  </si>
  <si>
    <r>
      <t>0 to 100(</t>
    </r>
    <r>
      <rPr>
        <sz val="10"/>
        <color rgb="FF000000"/>
        <rFont val="Arial"/>
        <family val="2"/>
      </rPr>
      <t>CubicCentimeterPerThrityMinute)</t>
    </r>
  </si>
  <si>
    <t>99.0, 1.0, 1.0, 1.0</t>
  </si>
  <si>
    <t>API Cake</t>
  </si>
  <si>
    <t>Mud Cake Thickness</t>
  </si>
  <si>
    <t>0.0 to 20(1/32”)</t>
  </si>
  <si>
    <t>1.0, 0.0, 0.0, 0.0</t>
  </si>
  <si>
    <t>1/32”</t>
  </si>
  <si>
    <t>pH</t>
  </si>
  <si>
    <t>Measure of the acidity or basicity of the fluid</t>
  </si>
  <si>
    <t>0.0 to 14.0</t>
  </si>
  <si>
    <t>Ref. Temperature</t>
  </si>
  <si>
    <t>Temperature at which mud weight is measured</t>
  </si>
  <si>
    <t>40.0 to 400.0(Ft)</t>
  </si>
  <si>
    <t>Mud Inlet Temperature</t>
  </si>
  <si>
    <t>Inlet Temperature of the fluid entering the wellbore</t>
  </si>
  <si>
    <t>40 to 400(Fahrenheit)</t>
  </si>
  <si>
    <t>90.0, 120.0, 120.0, 120.0</t>
  </si>
  <si>
    <t>Include PVT</t>
  </si>
  <si>
    <t>Validation Rules for Mud:</t>
  </si>
  <si>
    <r>
      <t>1.</t>
    </r>
    <r>
      <rPr>
        <sz val="7"/>
        <color rgb="FFFF0000"/>
        <rFont val="Times New Roman"/>
        <family val="1"/>
      </rPr>
      <t xml:space="preserve">     </t>
    </r>
    <r>
      <rPr>
        <sz val="10"/>
        <color rgb="FFFF0000"/>
        <rFont val="Arial"/>
        <family val="2"/>
      </rPr>
      <t>If Salt Type is None and Salinity is not equal to 0 then “Salinity has to be zero if salt type is fresh water”.</t>
    </r>
  </si>
  <si>
    <r>
      <t>2.</t>
    </r>
    <r>
      <rPr>
        <sz val="7"/>
        <color rgb="FFFF0000"/>
        <rFont val="Times New Roman"/>
        <family val="1"/>
      </rPr>
      <t xml:space="preserve">     </t>
    </r>
    <r>
      <rPr>
        <sz val="10"/>
        <color rgb="FFFF0000"/>
        <rFont val="Arial"/>
        <family val="2"/>
      </rPr>
      <t>If SaltType is Nacl and Salinity is not between 1 and 25 then “Value for Salinity must be between 1 and 25 (%) for salt type of NaCl”.</t>
    </r>
  </si>
  <si>
    <r>
      <t>3.</t>
    </r>
    <r>
      <rPr>
        <sz val="7"/>
        <color rgb="FFFF0000"/>
        <rFont val="Times New Roman"/>
        <family val="1"/>
      </rPr>
      <t xml:space="preserve">     </t>
    </r>
    <r>
      <rPr>
        <sz val="10"/>
        <color rgb="FFFF0000"/>
        <rFont val="Arial"/>
        <family val="2"/>
      </rPr>
      <t>If SaltType is CaCl2 and Salinity is not between 1 and 40 then “Value for Salinity must be between 1 and 40 (%) for salt type of CaCl2”.</t>
    </r>
  </si>
  <si>
    <t>Fann35 Input Validation</t>
  </si>
  <si>
    <t>T</t>
  </si>
  <si>
    <t>Temperature corresponding to fann data</t>
  </si>
  <si>
    <t>P</t>
  </si>
  <si>
    <t>Ref. pressure</t>
  </si>
  <si>
    <t>θ600</t>
  </si>
  <si>
    <t>Viscometer dial reading at 600 rpm</t>
  </si>
  <si>
    <t>θ300</t>
  </si>
  <si>
    <t>Viscometer dial reading at 300 rpm</t>
  </si>
  <si>
    <t>θ200</t>
  </si>
  <si>
    <t>Viscometer dial reading at 200 rpm</t>
  </si>
  <si>
    <t>Θ100</t>
  </si>
  <si>
    <t>Viscometer dial reading at 100 rpm</t>
  </si>
  <si>
    <t>Θ6</t>
  </si>
  <si>
    <t>Viscometer dial reading at 6 rpm</t>
  </si>
  <si>
    <t>Θ3</t>
  </si>
  <si>
    <t>Viscometer dial reading at 3 rpm</t>
  </si>
  <si>
    <t>GEL 10”</t>
  </si>
  <si>
    <t>10 second gel strength of the fluid</t>
  </si>
  <si>
    <t>GEL 30”</t>
  </si>
  <si>
    <t>30 second gel strength of the fluid</t>
  </si>
  <si>
    <t>GEL 10’</t>
  </si>
  <si>
    <t>10 minute gel strength of the fluid</t>
  </si>
  <si>
    <t>GEL 30’</t>
  </si>
  <si>
    <t>30 minute gel strength of the fluid"</t>
  </si>
  <si>
    <t>PS YP LSYP Input Validation</t>
  </si>
  <si>
    <t>Plastic Viscosity of the fluid.</t>
  </si>
  <si>
    <t>cP</t>
  </si>
  <si>
    <t>Pa-sec</t>
  </si>
  <si>
    <t>Yield Point of the fluid.</t>
  </si>
  <si>
    <t>lbf/100ft²</t>
  </si>
  <si>
    <t>Pa</t>
  </si>
  <si>
    <t>Low Shear Yield Point of the fluid</t>
  </si>
  <si>
    <t>GEL Strength</t>
  </si>
  <si>
    <t>H-B Direct Input Validation</t>
  </si>
  <si>
    <t>Power law index is required.</t>
  </si>
  <si>
    <t>K</t>
  </si>
  <si>
    <t>Consistency index</t>
  </si>
  <si>
    <t>Ty</t>
  </si>
  <si>
    <t>Shear stress"</t>
  </si>
  <si>
    <t>EL Strength</t>
  </si>
  <si>
    <t>Dial Readings Validation</t>
  </si>
  <si>
    <t>30 minute gel strength of the fluid</t>
  </si>
  <si>
    <t>This section will outline the requirements for changing units used throughout the MC2 application</t>
  </si>
  <si>
    <r>
      <t>1.</t>
    </r>
    <r>
      <rPr>
        <sz val="7"/>
        <color theme="1"/>
        <rFont val="Times New Roman"/>
        <family val="1"/>
      </rPr>
      <t xml:space="preserve">     </t>
    </r>
    <r>
      <rPr>
        <sz val="10"/>
        <color theme="1"/>
        <rFont val="Arial"/>
        <family val="2"/>
      </rPr>
      <t>Users must have the ability to change unit sets for a project</t>
    </r>
  </si>
  <si>
    <r>
      <t>2.</t>
    </r>
    <r>
      <rPr>
        <sz val="7"/>
        <color theme="1"/>
        <rFont val="Times New Roman"/>
        <family val="1"/>
      </rPr>
      <t xml:space="preserve">     </t>
    </r>
    <r>
      <rPr>
        <sz val="10"/>
        <color theme="1"/>
        <rFont val="Arial"/>
        <family val="2"/>
      </rPr>
      <t>All projects should default to an API unit set</t>
    </r>
  </si>
  <si>
    <r>
      <t>a.</t>
    </r>
    <r>
      <rPr>
        <sz val="7"/>
        <color theme="1"/>
        <rFont val="Times New Roman"/>
        <family val="1"/>
      </rPr>
      <t xml:space="preserve">     </t>
    </r>
    <r>
      <rPr>
        <sz val="10"/>
        <color theme="1"/>
        <rFont val="Arial"/>
        <family val="2"/>
      </rPr>
      <t>API units are defined by Energistics (specifics outlined below)</t>
    </r>
  </si>
  <si>
    <r>
      <t>3.</t>
    </r>
    <r>
      <rPr>
        <sz val="7"/>
        <color theme="1"/>
        <rFont val="Times New Roman"/>
        <family val="1"/>
      </rPr>
      <t xml:space="preserve">     </t>
    </r>
    <r>
      <rPr>
        <sz val="10"/>
        <color theme="1"/>
        <rFont val="Arial"/>
        <family val="2"/>
      </rPr>
      <t>Unit Information must be available from the “Setup” menu.</t>
    </r>
  </si>
  <si>
    <r>
      <t>4.</t>
    </r>
    <r>
      <rPr>
        <sz val="7"/>
        <color theme="1"/>
        <rFont val="Times New Roman"/>
        <family val="1"/>
      </rPr>
      <t xml:space="preserve">     </t>
    </r>
    <r>
      <rPr>
        <sz val="10"/>
        <color theme="1"/>
        <rFont val="Arial"/>
        <family val="2"/>
      </rPr>
      <t>When “Units” is selected, the user must be presented with all available units types and their default values for the currently selected unit system.  All below points should be combo boxes with the available options that are listed below them.</t>
    </r>
  </si>
  <si>
    <r>
      <t>a.</t>
    </r>
    <r>
      <rPr>
        <sz val="7"/>
        <color theme="1"/>
        <rFont val="Times New Roman"/>
        <family val="1"/>
      </rPr>
      <t xml:space="preserve">     </t>
    </r>
    <r>
      <rPr>
        <sz val="10"/>
        <color theme="1"/>
        <rFont val="Arial"/>
        <family val="2"/>
      </rPr>
      <t>Unit System – Imperial (API) or Metric.  More detail below</t>
    </r>
  </si>
  <si>
    <r>
      <t>b.</t>
    </r>
    <r>
      <rPr>
        <sz val="7"/>
        <color theme="1"/>
        <rFont val="Times New Roman"/>
        <family val="1"/>
      </rPr>
      <t xml:space="preserve">     </t>
    </r>
    <r>
      <rPr>
        <sz val="10"/>
        <color theme="1"/>
        <rFont val="Arial"/>
        <family val="2"/>
      </rPr>
      <t>Acceleration</t>
    </r>
  </si>
  <si>
    <r>
      <t xml:space="preserve">                                               </t>
    </r>
    <r>
      <rPr>
        <sz val="10"/>
        <color theme="1"/>
        <rFont val="Arial"/>
        <family val="2"/>
      </rPr>
      <t>i.</t>
    </r>
    <r>
      <rPr>
        <sz val="7"/>
        <color theme="1"/>
        <rFont val="Times New Roman"/>
        <family val="1"/>
      </rPr>
      <t xml:space="preserve">     </t>
    </r>
    <r>
      <rPr>
        <sz val="10"/>
        <color theme="1"/>
        <rFont val="Arial"/>
        <family val="2"/>
      </rPr>
      <t>ft/s^2 (API)</t>
    </r>
  </si>
  <si>
    <r>
      <t xml:space="preserve">                                              </t>
    </r>
    <r>
      <rPr>
        <sz val="10"/>
        <color theme="1"/>
        <rFont val="Arial"/>
        <family val="2"/>
      </rPr>
      <t>ii.</t>
    </r>
    <r>
      <rPr>
        <sz val="7"/>
        <color theme="1"/>
        <rFont val="Times New Roman"/>
        <family val="1"/>
      </rPr>
      <t xml:space="preserve">     </t>
    </r>
    <r>
      <rPr>
        <sz val="10"/>
        <color theme="1"/>
        <rFont val="Arial"/>
        <family val="2"/>
      </rPr>
      <t>m/s^2 (Metric)</t>
    </r>
  </si>
  <si>
    <r>
      <t>c.</t>
    </r>
    <r>
      <rPr>
        <sz val="7"/>
        <color theme="1"/>
        <rFont val="Times New Roman"/>
        <family val="1"/>
      </rPr>
      <t xml:space="preserve">     </t>
    </r>
    <r>
      <rPr>
        <sz val="10"/>
        <color theme="1"/>
        <rFont val="Arial"/>
        <family val="2"/>
      </rPr>
      <t>Angle</t>
    </r>
  </si>
  <si>
    <r>
      <t xml:space="preserve">                                               </t>
    </r>
    <r>
      <rPr>
        <sz val="10"/>
        <color theme="1"/>
        <rFont val="Arial"/>
        <family val="2"/>
      </rPr>
      <t>i.</t>
    </r>
    <r>
      <rPr>
        <sz val="7"/>
        <color theme="1"/>
        <rFont val="Times New Roman"/>
        <family val="1"/>
      </rPr>
      <t xml:space="preserve">     </t>
    </r>
    <r>
      <rPr>
        <sz val="10"/>
        <color theme="1"/>
        <rFont val="Arial"/>
        <family val="2"/>
      </rPr>
      <t>Degrees ° (API)</t>
    </r>
  </si>
  <si>
    <r>
      <t xml:space="preserve">                                              </t>
    </r>
    <r>
      <rPr>
        <sz val="10"/>
        <color theme="1"/>
        <rFont val="Arial"/>
        <family val="2"/>
      </rPr>
      <t>ii.</t>
    </r>
    <r>
      <rPr>
        <sz val="7"/>
        <color theme="1"/>
        <rFont val="Times New Roman"/>
        <family val="1"/>
      </rPr>
      <t xml:space="preserve">     </t>
    </r>
    <r>
      <rPr>
        <sz val="10"/>
        <color theme="1"/>
        <rFont val="Arial"/>
        <family val="2"/>
      </rPr>
      <t>Radians c</t>
    </r>
  </si>
  <si>
    <r>
      <t xml:space="preserve">                                             </t>
    </r>
    <r>
      <rPr>
        <sz val="10"/>
        <color theme="1"/>
        <rFont val="Arial"/>
        <family val="2"/>
      </rPr>
      <t>iii.</t>
    </r>
    <r>
      <rPr>
        <sz val="7"/>
        <color theme="1"/>
        <rFont val="Times New Roman"/>
        <family val="1"/>
      </rPr>
      <t xml:space="preserve">     </t>
    </r>
    <r>
      <rPr>
        <sz val="10"/>
        <color theme="1"/>
        <rFont val="Arial"/>
        <family val="2"/>
      </rPr>
      <t>Angular Minute ‘</t>
    </r>
  </si>
  <si>
    <r>
      <t xml:space="preserve">                                            </t>
    </r>
    <r>
      <rPr>
        <sz val="10"/>
        <color theme="1"/>
        <rFont val="Arial"/>
        <family val="2"/>
      </rPr>
      <t>iv.</t>
    </r>
    <r>
      <rPr>
        <sz val="7"/>
        <color theme="1"/>
        <rFont val="Times New Roman"/>
        <family val="1"/>
      </rPr>
      <t xml:space="preserve">     </t>
    </r>
    <r>
      <rPr>
        <sz val="10"/>
        <color theme="1"/>
        <rFont val="Arial"/>
        <family val="2"/>
      </rPr>
      <t>Angular Second /</t>
    </r>
  </si>
  <si>
    <r>
      <t xml:space="preserve">                                             </t>
    </r>
    <r>
      <rPr>
        <sz val="10"/>
        <color theme="1"/>
        <rFont val="Arial"/>
        <family val="2"/>
      </rPr>
      <t>v.</t>
    </r>
    <r>
      <rPr>
        <sz val="7"/>
        <color theme="1"/>
        <rFont val="Times New Roman"/>
        <family val="1"/>
      </rPr>
      <t xml:space="preserve">     </t>
    </r>
    <r>
      <rPr>
        <sz val="10"/>
        <color theme="1"/>
        <rFont val="Arial"/>
        <family val="2"/>
      </rPr>
      <t>Revolutions rev</t>
    </r>
  </si>
  <si>
    <r>
      <t>d.</t>
    </r>
    <r>
      <rPr>
        <sz val="7"/>
        <color theme="1"/>
        <rFont val="Times New Roman"/>
        <family val="1"/>
      </rPr>
      <t xml:space="preserve">     </t>
    </r>
    <r>
      <rPr>
        <sz val="10"/>
        <color theme="1"/>
        <rFont val="Arial"/>
        <family val="2"/>
      </rPr>
      <t>Area</t>
    </r>
  </si>
  <si>
    <r>
      <t xml:space="preserve">                                               </t>
    </r>
    <r>
      <rPr>
        <sz val="10"/>
        <color theme="1"/>
        <rFont val="Arial"/>
        <family val="2"/>
      </rPr>
      <t>i.</t>
    </r>
    <r>
      <rPr>
        <sz val="7"/>
        <color theme="1"/>
        <rFont val="Times New Roman"/>
        <family val="1"/>
      </rPr>
      <t xml:space="preserve">     </t>
    </r>
    <r>
      <rPr>
        <sz val="10"/>
        <color theme="1"/>
        <rFont val="Arial"/>
        <family val="2"/>
      </rPr>
      <t>Square Feet ft2 (API)</t>
    </r>
  </si>
  <si>
    <r>
      <t xml:space="preserve">                                              </t>
    </r>
    <r>
      <rPr>
        <sz val="10"/>
        <color theme="1"/>
        <rFont val="Arial"/>
        <family val="2"/>
      </rPr>
      <t>ii.</t>
    </r>
    <r>
      <rPr>
        <sz val="7"/>
        <color theme="1"/>
        <rFont val="Times New Roman"/>
        <family val="1"/>
      </rPr>
      <t xml:space="preserve">     </t>
    </r>
    <r>
      <rPr>
        <sz val="10"/>
        <color theme="1"/>
        <rFont val="Arial"/>
        <family val="2"/>
      </rPr>
      <t>Square Meter m2 (Metric)</t>
    </r>
  </si>
  <si>
    <r>
      <t xml:space="preserve">                                             </t>
    </r>
    <r>
      <rPr>
        <sz val="10"/>
        <color theme="1"/>
        <rFont val="Arial"/>
        <family val="2"/>
      </rPr>
      <t>iii.</t>
    </r>
    <r>
      <rPr>
        <sz val="7"/>
        <color theme="1"/>
        <rFont val="Times New Roman"/>
        <family val="1"/>
      </rPr>
      <t xml:space="preserve">     </t>
    </r>
    <r>
      <rPr>
        <sz val="10"/>
        <color theme="1"/>
        <rFont val="Arial"/>
        <family val="2"/>
      </rPr>
      <t>Square Centimeter cm2</t>
    </r>
  </si>
  <si>
    <r>
      <t xml:space="preserve">                                            </t>
    </r>
    <r>
      <rPr>
        <sz val="10"/>
        <color theme="1"/>
        <rFont val="Arial"/>
        <family val="2"/>
      </rPr>
      <t>iv.</t>
    </r>
    <r>
      <rPr>
        <sz val="7"/>
        <color theme="1"/>
        <rFont val="Times New Roman"/>
        <family val="1"/>
      </rPr>
      <t xml:space="preserve">     </t>
    </r>
    <r>
      <rPr>
        <sz val="10"/>
        <color theme="1"/>
        <rFont val="Arial"/>
        <family val="2"/>
      </rPr>
      <t>Square Millimeter mm2</t>
    </r>
  </si>
  <si>
    <r>
      <t xml:space="preserve">                                             </t>
    </r>
    <r>
      <rPr>
        <sz val="10"/>
        <color theme="1"/>
        <rFont val="Arial"/>
        <family val="2"/>
      </rPr>
      <t>v.</t>
    </r>
    <r>
      <rPr>
        <sz val="7"/>
        <color theme="1"/>
        <rFont val="Times New Roman"/>
        <family val="1"/>
      </rPr>
      <t xml:space="preserve">     </t>
    </r>
    <r>
      <rPr>
        <sz val="10"/>
        <color theme="1"/>
        <rFont val="Arial"/>
        <family val="2"/>
      </rPr>
      <t>Square Inch in2</t>
    </r>
  </si>
  <si>
    <r>
      <t xml:space="preserve">                                            </t>
    </r>
    <r>
      <rPr>
        <sz val="10"/>
        <color theme="1"/>
        <rFont val="Arial"/>
        <family val="2"/>
      </rPr>
      <t>vi.</t>
    </r>
    <r>
      <rPr>
        <sz val="7"/>
        <color theme="1"/>
        <rFont val="Times New Roman"/>
        <family val="1"/>
      </rPr>
      <t xml:space="preserve">     </t>
    </r>
    <r>
      <rPr>
        <sz val="10"/>
        <color theme="1"/>
        <rFont val="Arial"/>
        <family val="2"/>
      </rPr>
      <t>Square Yard yd2</t>
    </r>
  </si>
  <si>
    <r>
      <t>e.</t>
    </r>
    <r>
      <rPr>
        <sz val="7"/>
        <color theme="1"/>
        <rFont val="Times New Roman"/>
        <family val="1"/>
      </rPr>
      <t xml:space="preserve">     </t>
    </r>
    <r>
      <rPr>
        <sz val="10"/>
        <color theme="1"/>
        <rFont val="Arial"/>
        <family val="2"/>
      </rPr>
      <t>Curvature</t>
    </r>
  </si>
  <si>
    <r>
      <t xml:space="preserve">                                               </t>
    </r>
    <r>
      <rPr>
        <sz val="10"/>
        <color theme="1"/>
        <rFont val="Arial"/>
        <family val="2"/>
      </rPr>
      <t>i.</t>
    </r>
    <r>
      <rPr>
        <sz val="7"/>
        <color theme="1"/>
        <rFont val="Times New Roman"/>
        <family val="1"/>
      </rPr>
      <t xml:space="preserve">     </t>
    </r>
    <r>
      <rPr>
        <sz val="10"/>
        <color theme="1"/>
        <rFont val="Arial"/>
        <family val="2"/>
      </rPr>
      <t>One per foot 1/ft (API)</t>
    </r>
  </si>
  <si>
    <r>
      <t xml:space="preserve">                                              </t>
    </r>
    <r>
      <rPr>
        <sz val="10"/>
        <color theme="1"/>
        <rFont val="Arial"/>
        <family val="2"/>
      </rPr>
      <t>ii.</t>
    </r>
    <r>
      <rPr>
        <sz val="7"/>
        <color theme="1"/>
        <rFont val="Times New Roman"/>
        <family val="1"/>
      </rPr>
      <t xml:space="preserve">     </t>
    </r>
    <r>
      <rPr>
        <sz val="10"/>
        <color theme="1"/>
        <rFont val="Arial"/>
        <family val="2"/>
      </rPr>
      <t>One per meter 1/m (Metric)</t>
    </r>
  </si>
  <si>
    <r>
      <t>f.</t>
    </r>
    <r>
      <rPr>
        <sz val="7"/>
        <color theme="1"/>
        <rFont val="Times New Roman"/>
        <family val="1"/>
      </rPr>
      <t xml:space="preserve">      </t>
    </r>
    <r>
      <rPr>
        <sz val="10"/>
        <color theme="1"/>
        <rFont val="Arial"/>
        <family val="2"/>
      </rPr>
      <t>Density</t>
    </r>
  </si>
  <si>
    <r>
      <t xml:space="preserve">                                               </t>
    </r>
    <r>
      <rPr>
        <sz val="10"/>
        <color theme="1"/>
        <rFont val="Arial"/>
        <family val="2"/>
      </rPr>
      <t>i.</t>
    </r>
    <r>
      <rPr>
        <sz val="7"/>
        <color theme="1"/>
        <rFont val="Times New Roman"/>
        <family val="1"/>
      </rPr>
      <t xml:space="preserve">     </t>
    </r>
    <r>
      <rPr>
        <sz val="10"/>
        <color theme="1"/>
        <rFont val="Arial"/>
        <family val="2"/>
      </rPr>
      <t>Pounds per Gallon ppg</t>
    </r>
  </si>
  <si>
    <r>
      <t xml:space="preserve">                                              </t>
    </r>
    <r>
      <rPr>
        <sz val="10"/>
        <color theme="1"/>
        <rFont val="Arial"/>
        <family val="2"/>
      </rPr>
      <t>ii.</t>
    </r>
    <r>
      <rPr>
        <sz val="7"/>
        <color theme="1"/>
        <rFont val="Times New Roman"/>
        <family val="1"/>
      </rPr>
      <t xml:space="preserve">     </t>
    </r>
    <r>
      <rPr>
        <sz val="10"/>
        <color theme="1"/>
        <rFont val="Arial"/>
        <family val="2"/>
      </rPr>
      <t>Specific Gravity sg</t>
    </r>
  </si>
  <si>
    <r>
      <t xml:space="preserve">                                             </t>
    </r>
    <r>
      <rPr>
        <sz val="10"/>
        <color theme="1"/>
        <rFont val="Arial"/>
        <family val="2"/>
      </rPr>
      <t>iii.</t>
    </r>
    <r>
      <rPr>
        <sz val="7"/>
        <color theme="1"/>
        <rFont val="Times New Roman"/>
        <family val="1"/>
      </rPr>
      <t xml:space="preserve">     </t>
    </r>
    <r>
      <rPr>
        <sz val="10"/>
        <color theme="1"/>
        <rFont val="Arial"/>
        <family val="2"/>
      </rPr>
      <t>Kilograms per Cubic Meter kg/m3</t>
    </r>
  </si>
  <si>
    <r>
      <t xml:space="preserve">                                            </t>
    </r>
    <r>
      <rPr>
        <sz val="10"/>
        <color theme="1"/>
        <rFont val="Arial"/>
        <family val="2"/>
      </rPr>
      <t>iv.</t>
    </r>
    <r>
      <rPr>
        <sz val="7"/>
        <color theme="1"/>
        <rFont val="Times New Roman"/>
        <family val="1"/>
      </rPr>
      <t xml:space="preserve">     </t>
    </r>
    <r>
      <rPr>
        <sz val="10"/>
        <color theme="1"/>
        <rFont val="Arial"/>
        <family val="2"/>
      </rPr>
      <t>Kilograms per Liter kg/l</t>
    </r>
  </si>
  <si>
    <r>
      <t xml:space="preserve">                                             </t>
    </r>
    <r>
      <rPr>
        <sz val="10"/>
        <color theme="1"/>
        <rFont val="Arial"/>
        <family val="2"/>
      </rPr>
      <t>v.</t>
    </r>
    <r>
      <rPr>
        <sz val="7"/>
        <color theme="1"/>
        <rFont val="Times New Roman"/>
        <family val="1"/>
      </rPr>
      <t xml:space="preserve">     </t>
    </r>
    <r>
      <rPr>
        <sz val="10"/>
        <color theme="1"/>
        <rFont val="Arial"/>
        <family val="2"/>
      </rPr>
      <t>Grams per Cubic Centimeter g/cm3</t>
    </r>
  </si>
  <si>
    <r>
      <t xml:space="preserve">                                            </t>
    </r>
    <r>
      <rPr>
        <sz val="10"/>
        <color theme="1"/>
        <rFont val="Arial"/>
        <family val="2"/>
      </rPr>
      <t>vi.</t>
    </r>
    <r>
      <rPr>
        <sz val="7"/>
        <color theme="1"/>
        <rFont val="Times New Roman"/>
        <family val="1"/>
      </rPr>
      <t xml:space="preserve">     </t>
    </r>
    <r>
      <rPr>
        <sz val="10"/>
        <color theme="1"/>
        <rFont val="Arial"/>
        <family val="2"/>
      </rPr>
      <t>Pounds per Cubic Feet lb/ft3</t>
    </r>
  </si>
  <si>
    <r>
      <t xml:space="preserve">                                           </t>
    </r>
    <r>
      <rPr>
        <sz val="10"/>
        <color theme="1"/>
        <rFont val="Arial"/>
        <family val="2"/>
      </rPr>
      <t>vii.</t>
    </r>
    <r>
      <rPr>
        <sz val="7"/>
        <color theme="1"/>
        <rFont val="Times New Roman"/>
        <family val="1"/>
      </rPr>
      <t xml:space="preserve">     </t>
    </r>
    <r>
      <rPr>
        <sz val="10"/>
        <color theme="1"/>
        <rFont val="Arial"/>
        <family val="2"/>
      </rPr>
      <t>Pounds per Barrel lb/bbl</t>
    </r>
  </si>
  <si>
    <r>
      <t xml:space="preserve">                                          </t>
    </r>
    <r>
      <rPr>
        <sz val="10"/>
        <color theme="1"/>
        <rFont val="Arial"/>
        <family val="2"/>
      </rPr>
      <t>viii.</t>
    </r>
    <r>
      <rPr>
        <sz val="7"/>
        <color theme="1"/>
        <rFont val="Times New Roman"/>
        <family val="1"/>
      </rPr>
      <t xml:space="preserve">     </t>
    </r>
    <r>
      <rPr>
        <sz val="10"/>
        <color theme="1"/>
        <rFont val="Arial"/>
        <family val="2"/>
      </rPr>
      <t>Milligram per Liter mg/L</t>
    </r>
  </si>
  <si>
    <r>
      <t>g.</t>
    </r>
    <r>
      <rPr>
        <sz val="7"/>
        <color theme="1"/>
        <rFont val="Times New Roman"/>
        <family val="1"/>
      </rPr>
      <t xml:space="preserve">     </t>
    </r>
    <r>
      <rPr>
        <sz val="10"/>
        <color theme="1"/>
        <rFont val="Arial"/>
        <family val="2"/>
      </rPr>
      <t>DLS</t>
    </r>
  </si>
  <si>
    <r>
      <t xml:space="preserve">                                               </t>
    </r>
    <r>
      <rPr>
        <sz val="10"/>
        <color theme="1"/>
        <rFont val="Arial"/>
        <family val="2"/>
      </rPr>
      <t>i.</t>
    </r>
    <r>
      <rPr>
        <sz val="7"/>
        <color theme="1"/>
        <rFont val="Times New Roman"/>
        <family val="1"/>
      </rPr>
      <t xml:space="preserve">     </t>
    </r>
    <r>
      <rPr>
        <sz val="10"/>
        <color theme="1"/>
        <rFont val="Arial"/>
        <family val="2"/>
      </rPr>
      <t>Degrees per 100 ft °/100ft (API)</t>
    </r>
  </si>
  <si>
    <r>
      <t xml:space="preserve">                                              </t>
    </r>
    <r>
      <rPr>
        <sz val="10"/>
        <color theme="1"/>
        <rFont val="Arial"/>
        <family val="2"/>
      </rPr>
      <t>ii.</t>
    </r>
    <r>
      <rPr>
        <sz val="7"/>
        <color theme="1"/>
        <rFont val="Times New Roman"/>
        <family val="1"/>
      </rPr>
      <t xml:space="preserve">     </t>
    </r>
    <r>
      <rPr>
        <sz val="10"/>
        <color theme="1"/>
        <rFont val="Arial"/>
        <family val="2"/>
      </rPr>
      <t>Degrees per 30 m °/30m (Metric)</t>
    </r>
  </si>
  <si>
    <r>
      <t>h.</t>
    </r>
    <r>
      <rPr>
        <sz val="7"/>
        <color theme="1"/>
        <rFont val="Times New Roman"/>
        <family val="1"/>
      </rPr>
      <t xml:space="preserve">     </t>
    </r>
    <r>
      <rPr>
        <sz val="10"/>
        <color theme="1"/>
        <rFont val="Arial"/>
        <family val="2"/>
      </rPr>
      <t>Electric Current</t>
    </r>
  </si>
  <si>
    <r>
      <t xml:space="preserve">                                               </t>
    </r>
    <r>
      <rPr>
        <sz val="10"/>
        <color theme="1"/>
        <rFont val="Arial"/>
        <family val="2"/>
      </rPr>
      <t>i.</t>
    </r>
    <r>
      <rPr>
        <sz val="7"/>
        <color theme="1"/>
        <rFont val="Times New Roman"/>
        <family val="1"/>
      </rPr>
      <t xml:space="preserve">     </t>
    </r>
    <r>
      <rPr>
        <sz val="10"/>
        <color theme="1"/>
        <rFont val="Arial"/>
        <family val="2"/>
      </rPr>
      <t>MilliAmpere mA</t>
    </r>
  </si>
  <si>
    <r>
      <t xml:space="preserve">                                              </t>
    </r>
    <r>
      <rPr>
        <sz val="10"/>
        <color theme="1"/>
        <rFont val="Arial"/>
        <family val="2"/>
      </rPr>
      <t>ii.</t>
    </r>
    <r>
      <rPr>
        <sz val="7"/>
        <color theme="1"/>
        <rFont val="Times New Roman"/>
        <family val="1"/>
      </rPr>
      <t xml:space="preserve">     </t>
    </r>
    <r>
      <rPr>
        <sz val="10"/>
        <color theme="1"/>
        <rFont val="Arial"/>
        <family val="2"/>
      </rPr>
      <t>Ampere A</t>
    </r>
  </si>
  <si>
    <r>
      <t>i.</t>
    </r>
    <r>
      <rPr>
        <sz val="7"/>
        <color theme="1"/>
        <rFont val="Times New Roman"/>
        <family val="1"/>
      </rPr>
      <t xml:space="preserve">       </t>
    </r>
    <r>
      <rPr>
        <sz val="10"/>
        <color theme="1"/>
        <rFont val="Arial"/>
        <family val="2"/>
      </rPr>
      <t>Electric Potential</t>
    </r>
  </si>
  <si>
    <r>
      <t xml:space="preserve">                                               </t>
    </r>
    <r>
      <rPr>
        <sz val="10"/>
        <color theme="1"/>
        <rFont val="Arial"/>
        <family val="2"/>
      </rPr>
      <t>i.</t>
    </r>
    <r>
      <rPr>
        <sz val="7"/>
        <color theme="1"/>
        <rFont val="Times New Roman"/>
        <family val="1"/>
      </rPr>
      <t xml:space="preserve">     </t>
    </r>
    <r>
      <rPr>
        <sz val="10"/>
        <color theme="1"/>
        <rFont val="Arial"/>
        <family val="2"/>
      </rPr>
      <t>Volts V</t>
    </r>
  </si>
  <si>
    <r>
      <t>j.</t>
    </r>
    <r>
      <rPr>
        <sz val="7"/>
        <color theme="1"/>
        <rFont val="Times New Roman"/>
        <family val="1"/>
      </rPr>
      <t xml:space="preserve">       </t>
    </r>
    <r>
      <rPr>
        <sz val="10"/>
        <color theme="1"/>
        <rFont val="Arial"/>
        <family val="2"/>
      </rPr>
      <t>Electric Resistance</t>
    </r>
  </si>
  <si>
    <r>
      <t xml:space="preserve">                                               </t>
    </r>
    <r>
      <rPr>
        <sz val="10"/>
        <color theme="1"/>
        <rFont val="Arial"/>
        <family val="2"/>
      </rPr>
      <t>i.</t>
    </r>
    <r>
      <rPr>
        <sz val="7"/>
        <color theme="1"/>
        <rFont val="Times New Roman"/>
        <family val="1"/>
      </rPr>
      <t xml:space="preserve">     </t>
    </r>
    <r>
      <rPr>
        <sz val="10"/>
        <color theme="1"/>
        <rFont val="Arial"/>
        <family val="2"/>
      </rPr>
      <t>Ohm Ω</t>
    </r>
  </si>
  <si>
    <r>
      <t xml:space="preserve">                                              </t>
    </r>
    <r>
      <rPr>
        <sz val="10"/>
        <color theme="1"/>
        <rFont val="Arial"/>
        <family val="2"/>
      </rPr>
      <t>ii.</t>
    </r>
    <r>
      <rPr>
        <sz val="7"/>
        <color theme="1"/>
        <rFont val="Times New Roman"/>
        <family val="1"/>
      </rPr>
      <t xml:space="preserve">     </t>
    </r>
    <r>
      <rPr>
        <sz val="10"/>
        <color theme="1"/>
        <rFont val="Arial"/>
        <family val="2"/>
      </rPr>
      <t>KiloOhm kΩ</t>
    </r>
  </si>
  <si>
    <r>
      <t xml:space="preserve">                                             </t>
    </r>
    <r>
      <rPr>
        <sz val="10"/>
        <color theme="1"/>
        <rFont val="Arial"/>
        <family val="2"/>
      </rPr>
      <t>iii.</t>
    </r>
    <r>
      <rPr>
        <sz val="7"/>
        <color theme="1"/>
        <rFont val="Times New Roman"/>
        <family val="1"/>
      </rPr>
      <t xml:space="preserve">     </t>
    </r>
    <r>
      <rPr>
        <sz val="10"/>
        <color theme="1"/>
        <rFont val="Arial"/>
        <family val="2"/>
      </rPr>
      <t>MegaOhm MΩ</t>
    </r>
  </si>
  <si>
    <r>
      <t xml:space="preserve">                                            </t>
    </r>
    <r>
      <rPr>
        <sz val="10"/>
        <color theme="1"/>
        <rFont val="Arial"/>
        <family val="2"/>
      </rPr>
      <t>iv.</t>
    </r>
    <r>
      <rPr>
        <sz val="7"/>
        <color theme="1"/>
        <rFont val="Times New Roman"/>
        <family val="1"/>
      </rPr>
      <t xml:space="preserve">     </t>
    </r>
    <r>
      <rPr>
        <sz val="10"/>
        <color theme="1"/>
        <rFont val="Arial"/>
        <family val="2"/>
      </rPr>
      <t>MilliOhm mΩ</t>
    </r>
  </si>
  <si>
    <r>
      <t>k.</t>
    </r>
    <r>
      <rPr>
        <sz val="7"/>
        <color theme="1"/>
        <rFont val="Times New Roman"/>
        <family val="1"/>
      </rPr>
      <t xml:space="preserve">     </t>
    </r>
    <r>
      <rPr>
        <sz val="10"/>
        <color theme="1"/>
        <rFont val="Arial"/>
        <family val="2"/>
      </rPr>
      <t>Energy/Work</t>
    </r>
  </si>
  <si>
    <r>
      <t xml:space="preserve">                                               </t>
    </r>
    <r>
      <rPr>
        <sz val="10"/>
        <color theme="1"/>
        <rFont val="Arial"/>
        <family val="2"/>
      </rPr>
      <t>i.</t>
    </r>
    <r>
      <rPr>
        <sz val="7"/>
        <color theme="1"/>
        <rFont val="Times New Roman"/>
        <family val="1"/>
      </rPr>
      <t xml:space="preserve">     </t>
    </r>
    <r>
      <rPr>
        <sz val="10"/>
        <color theme="1"/>
        <rFont val="Arial"/>
        <family val="2"/>
      </rPr>
      <t>Joule J</t>
    </r>
  </si>
  <si>
    <r>
      <t>l.</t>
    </r>
    <r>
      <rPr>
        <sz val="7"/>
        <color theme="1"/>
        <rFont val="Times New Roman"/>
        <family val="1"/>
      </rPr>
      <t xml:space="preserve">       </t>
    </r>
    <r>
      <rPr>
        <sz val="10"/>
        <color theme="1"/>
        <rFont val="Arial"/>
        <family val="2"/>
      </rPr>
      <t>Fann</t>
    </r>
  </si>
  <si>
    <r>
      <t xml:space="preserve">                                               </t>
    </r>
    <r>
      <rPr>
        <sz val="10"/>
        <color theme="1"/>
        <rFont val="Arial"/>
        <family val="2"/>
      </rPr>
      <t>i.</t>
    </r>
    <r>
      <rPr>
        <sz val="7"/>
        <color theme="1"/>
        <rFont val="Times New Roman"/>
        <family val="1"/>
      </rPr>
      <t xml:space="preserve">     </t>
    </r>
    <r>
      <rPr>
        <sz val="10"/>
        <color theme="1"/>
        <rFont val="Arial"/>
        <family val="2"/>
      </rPr>
      <t>Degree Fann °Fann</t>
    </r>
  </si>
  <si>
    <r>
      <t>m.</t>
    </r>
    <r>
      <rPr>
        <sz val="7"/>
        <color theme="1"/>
        <rFont val="Times New Roman"/>
        <family val="1"/>
      </rPr>
      <t xml:space="preserve">    </t>
    </r>
    <r>
      <rPr>
        <sz val="10"/>
        <color theme="1"/>
        <rFont val="Arial"/>
        <family val="2"/>
      </rPr>
      <t>Flow</t>
    </r>
  </si>
  <si>
    <r>
      <t xml:space="preserve">                                               </t>
    </r>
    <r>
      <rPr>
        <sz val="10"/>
        <color theme="1"/>
        <rFont val="Arial"/>
        <family val="2"/>
      </rPr>
      <t>i.</t>
    </r>
    <r>
      <rPr>
        <sz val="7"/>
        <color theme="1"/>
        <rFont val="Times New Roman"/>
        <family val="1"/>
      </rPr>
      <t xml:space="preserve">     </t>
    </r>
    <r>
      <rPr>
        <sz val="10"/>
        <color theme="1"/>
        <rFont val="Arial"/>
        <family val="2"/>
      </rPr>
      <t>Gallons per Minute gal/min</t>
    </r>
  </si>
  <si>
    <r>
      <t xml:space="preserve">                                              </t>
    </r>
    <r>
      <rPr>
        <sz val="10"/>
        <color theme="1"/>
        <rFont val="Arial"/>
        <family val="2"/>
      </rPr>
      <t>ii.</t>
    </r>
    <r>
      <rPr>
        <sz val="7"/>
        <color theme="1"/>
        <rFont val="Times New Roman"/>
        <family val="1"/>
      </rPr>
      <t xml:space="preserve">     </t>
    </r>
    <r>
      <rPr>
        <sz val="10"/>
        <color theme="1"/>
        <rFont val="Arial"/>
        <family val="2"/>
      </rPr>
      <t>Liters per Minute lpm</t>
    </r>
  </si>
  <si>
    <r>
      <t xml:space="preserve">                                             </t>
    </r>
    <r>
      <rPr>
        <sz val="10"/>
        <color theme="1"/>
        <rFont val="Arial"/>
        <family val="2"/>
      </rPr>
      <t>iii.</t>
    </r>
    <r>
      <rPr>
        <sz val="7"/>
        <color theme="1"/>
        <rFont val="Times New Roman"/>
        <family val="1"/>
      </rPr>
      <t xml:space="preserve">     </t>
    </r>
    <r>
      <rPr>
        <sz val="10"/>
        <color theme="1"/>
        <rFont val="Arial"/>
        <family val="2"/>
      </rPr>
      <t>Barrels per Minute bpm</t>
    </r>
  </si>
  <si>
    <r>
      <t xml:space="preserve">                                            </t>
    </r>
    <r>
      <rPr>
        <sz val="10"/>
        <color theme="1"/>
        <rFont val="Arial"/>
        <family val="2"/>
      </rPr>
      <t>iv.</t>
    </r>
    <r>
      <rPr>
        <sz val="7"/>
        <color theme="1"/>
        <rFont val="Times New Roman"/>
        <family val="1"/>
      </rPr>
      <t xml:space="preserve">     </t>
    </r>
    <r>
      <rPr>
        <sz val="10"/>
        <color theme="1"/>
        <rFont val="Arial"/>
        <family val="2"/>
      </rPr>
      <t>Cubic Meters per Second m3/sec</t>
    </r>
  </si>
  <si>
    <r>
      <t xml:space="preserve">                                             </t>
    </r>
    <r>
      <rPr>
        <sz val="10"/>
        <color theme="1"/>
        <rFont val="Arial"/>
        <family val="2"/>
      </rPr>
      <t>v.</t>
    </r>
    <r>
      <rPr>
        <sz val="7"/>
        <color theme="1"/>
        <rFont val="Times New Roman"/>
        <family val="1"/>
      </rPr>
      <t xml:space="preserve">     </t>
    </r>
    <r>
      <rPr>
        <sz val="10"/>
        <color theme="1"/>
        <rFont val="Arial"/>
        <family val="2"/>
      </rPr>
      <t>Cubic Meters per Minute m3/min</t>
    </r>
  </si>
  <si>
    <r>
      <t xml:space="preserve">                                            </t>
    </r>
    <r>
      <rPr>
        <sz val="10"/>
        <color theme="1"/>
        <rFont val="Arial"/>
        <family val="2"/>
      </rPr>
      <t>vi.</t>
    </r>
    <r>
      <rPr>
        <sz val="7"/>
        <color theme="1"/>
        <rFont val="Times New Roman"/>
        <family val="1"/>
      </rPr>
      <t xml:space="preserve">     </t>
    </r>
    <r>
      <rPr>
        <sz val="10"/>
        <color theme="1"/>
        <rFont val="Arial"/>
        <family val="2"/>
      </rPr>
      <t>Cubic Meters per Hour m3/hr</t>
    </r>
  </si>
  <si>
    <r>
      <t xml:space="preserve">                                           </t>
    </r>
    <r>
      <rPr>
        <sz val="10"/>
        <color theme="1"/>
        <rFont val="Arial"/>
        <family val="2"/>
      </rPr>
      <t>vii.</t>
    </r>
    <r>
      <rPr>
        <sz val="7"/>
        <color theme="1"/>
        <rFont val="Times New Roman"/>
        <family val="1"/>
      </rPr>
      <t xml:space="preserve">     </t>
    </r>
    <r>
      <rPr>
        <sz val="10"/>
        <color theme="1"/>
        <rFont val="Arial"/>
        <family val="2"/>
      </rPr>
      <t>Cubic Meters per Day m3/day</t>
    </r>
  </si>
  <si>
    <r>
      <t xml:space="preserve">                                          </t>
    </r>
    <r>
      <rPr>
        <sz val="10"/>
        <color theme="1"/>
        <rFont val="Arial"/>
        <family val="2"/>
      </rPr>
      <t>viii.</t>
    </r>
    <r>
      <rPr>
        <sz val="7"/>
        <color theme="1"/>
        <rFont val="Times New Roman"/>
        <family val="1"/>
      </rPr>
      <t xml:space="preserve">     </t>
    </r>
    <r>
      <rPr>
        <sz val="10"/>
        <color theme="1"/>
        <rFont val="Arial"/>
        <family val="2"/>
      </rPr>
      <t>Mega Standard Cubic Feet per Day Mscf/day</t>
    </r>
  </si>
  <si>
    <r>
      <t xml:space="preserve">                                            </t>
    </r>
    <r>
      <rPr>
        <sz val="10"/>
        <color theme="1"/>
        <rFont val="Arial"/>
        <family val="2"/>
      </rPr>
      <t>ix.</t>
    </r>
    <r>
      <rPr>
        <sz val="7"/>
        <color theme="1"/>
        <rFont val="Times New Roman"/>
        <family val="1"/>
      </rPr>
      <t xml:space="preserve">     </t>
    </r>
    <r>
      <rPr>
        <sz val="10"/>
        <color theme="1"/>
        <rFont val="Arial"/>
        <family val="2"/>
      </rPr>
      <t>Barrels per Day bbl/day</t>
    </r>
  </si>
  <si>
    <r>
      <t xml:space="preserve">                                             </t>
    </r>
    <r>
      <rPr>
        <sz val="10"/>
        <color theme="1"/>
        <rFont val="Arial"/>
        <family val="2"/>
      </rPr>
      <t>x.</t>
    </r>
    <r>
      <rPr>
        <sz val="7"/>
        <color theme="1"/>
        <rFont val="Times New Roman"/>
        <family val="1"/>
      </rPr>
      <t xml:space="preserve">     </t>
    </r>
    <r>
      <rPr>
        <sz val="10"/>
        <color theme="1"/>
        <rFont val="Arial"/>
        <family val="2"/>
      </rPr>
      <t>Gallons per Hour gal/hr</t>
    </r>
  </si>
  <si>
    <r>
      <t xml:space="preserve">                                            </t>
    </r>
    <r>
      <rPr>
        <sz val="10"/>
        <color theme="1"/>
        <rFont val="Arial"/>
        <family val="2"/>
      </rPr>
      <t>xi.</t>
    </r>
    <r>
      <rPr>
        <sz val="7"/>
        <color theme="1"/>
        <rFont val="Times New Roman"/>
        <family val="1"/>
      </rPr>
      <t xml:space="preserve">     </t>
    </r>
    <r>
      <rPr>
        <sz val="10"/>
        <color theme="1"/>
        <rFont val="Arial"/>
        <family val="2"/>
      </rPr>
      <t>Gallons per Day gal/day</t>
    </r>
  </si>
  <si>
    <r>
      <t xml:space="preserve">                                           </t>
    </r>
    <r>
      <rPr>
        <sz val="10"/>
        <color theme="1"/>
        <rFont val="Arial"/>
        <family val="2"/>
      </rPr>
      <t>xii.</t>
    </r>
    <r>
      <rPr>
        <sz val="7"/>
        <color theme="1"/>
        <rFont val="Times New Roman"/>
        <family val="1"/>
      </rPr>
      <t xml:space="preserve">     </t>
    </r>
    <r>
      <rPr>
        <sz val="10"/>
        <color theme="1"/>
        <rFont val="Arial"/>
        <family val="2"/>
      </rPr>
      <t>Barrels per Hour bbl/hr</t>
    </r>
  </si>
  <si>
    <r>
      <t xml:space="preserve">                                          </t>
    </r>
    <r>
      <rPr>
        <sz val="10"/>
        <color theme="1"/>
        <rFont val="Arial"/>
        <family val="2"/>
      </rPr>
      <t>xiii.</t>
    </r>
    <r>
      <rPr>
        <sz val="7"/>
        <color theme="1"/>
        <rFont val="Times New Roman"/>
        <family val="1"/>
      </rPr>
      <t xml:space="preserve">     </t>
    </r>
    <r>
      <rPr>
        <sz val="10"/>
        <color theme="1"/>
        <rFont val="Arial"/>
        <family val="2"/>
      </rPr>
      <t>Liters per Hour l/hr</t>
    </r>
  </si>
  <si>
    <r>
      <t xml:space="preserve">                                         </t>
    </r>
    <r>
      <rPr>
        <sz val="10"/>
        <color theme="1"/>
        <rFont val="Arial"/>
        <family val="2"/>
      </rPr>
      <t>xiv.</t>
    </r>
    <r>
      <rPr>
        <sz val="7"/>
        <color theme="1"/>
        <rFont val="Times New Roman"/>
        <family val="1"/>
      </rPr>
      <t xml:space="preserve">     </t>
    </r>
    <r>
      <rPr>
        <sz val="10"/>
        <color theme="1"/>
        <rFont val="Arial"/>
        <family val="2"/>
      </rPr>
      <t>Liters per Day l/day</t>
    </r>
  </si>
  <si>
    <r>
      <t xml:space="preserve">                                          </t>
    </r>
    <r>
      <rPr>
        <sz val="10"/>
        <color theme="1"/>
        <rFont val="Arial"/>
        <family val="2"/>
      </rPr>
      <t>xv.</t>
    </r>
    <r>
      <rPr>
        <sz val="7"/>
        <color theme="1"/>
        <rFont val="Times New Roman"/>
        <family val="1"/>
      </rPr>
      <t xml:space="preserve">     </t>
    </r>
    <r>
      <rPr>
        <sz val="10"/>
        <color theme="1"/>
        <rFont val="Arial"/>
        <family val="2"/>
      </rPr>
      <t>Cubic Foot per Minute ft3/min</t>
    </r>
  </si>
  <si>
    <r>
      <t xml:space="preserve">                                         </t>
    </r>
    <r>
      <rPr>
        <sz val="10"/>
        <color theme="1"/>
        <rFont val="Arial"/>
        <family val="2"/>
      </rPr>
      <t>xvi.</t>
    </r>
    <r>
      <rPr>
        <sz val="7"/>
        <color theme="1"/>
        <rFont val="Times New Roman"/>
        <family val="1"/>
      </rPr>
      <t xml:space="preserve">     </t>
    </r>
    <r>
      <rPr>
        <sz val="10"/>
        <color theme="1"/>
        <rFont val="Arial"/>
        <family val="2"/>
      </rPr>
      <t>Cubic Foot per Hour ft3/hr</t>
    </r>
  </si>
  <si>
    <r>
      <t xml:space="preserve">                                        </t>
    </r>
    <r>
      <rPr>
        <sz val="10"/>
        <color theme="1"/>
        <rFont val="Arial"/>
        <family val="2"/>
      </rPr>
      <t>xvii.</t>
    </r>
    <r>
      <rPr>
        <sz val="7"/>
        <color theme="1"/>
        <rFont val="Times New Roman"/>
        <family val="1"/>
      </rPr>
      <t xml:space="preserve">     </t>
    </r>
    <r>
      <rPr>
        <sz val="10"/>
        <color theme="1"/>
        <rFont val="Arial"/>
        <family val="2"/>
      </rPr>
      <t>Cubic Foot per Day ft3/day</t>
    </r>
  </si>
  <si>
    <r>
      <t xml:space="preserve">                                       </t>
    </r>
    <r>
      <rPr>
        <sz val="10"/>
        <color theme="1"/>
        <rFont val="Arial"/>
        <family val="2"/>
      </rPr>
      <t>xviii.</t>
    </r>
    <r>
      <rPr>
        <sz val="7"/>
        <color theme="1"/>
        <rFont val="Times New Roman"/>
        <family val="1"/>
      </rPr>
      <t xml:space="preserve">     </t>
    </r>
    <r>
      <rPr>
        <sz val="10"/>
        <color theme="1"/>
        <rFont val="Arial"/>
        <family val="2"/>
      </rPr>
      <t>Thousand Cubic Foot per Day MCFD</t>
    </r>
  </si>
  <si>
    <r>
      <t xml:space="preserve">                                         </t>
    </r>
    <r>
      <rPr>
        <sz val="10"/>
        <color theme="1"/>
        <rFont val="Arial"/>
        <family val="2"/>
      </rPr>
      <t>xix.</t>
    </r>
    <r>
      <rPr>
        <sz val="7"/>
        <color theme="1"/>
        <rFont val="Times New Roman"/>
        <family val="1"/>
      </rPr>
      <t xml:space="preserve">     </t>
    </r>
    <r>
      <rPr>
        <sz val="10"/>
        <color theme="1"/>
        <rFont val="Arial"/>
        <family val="2"/>
      </rPr>
      <t>Million Cubic Foot per Day MMCFD</t>
    </r>
  </si>
  <si>
    <r>
      <t xml:space="preserve">                                          </t>
    </r>
    <r>
      <rPr>
        <sz val="10"/>
        <color theme="1"/>
        <rFont val="Arial"/>
        <family val="2"/>
      </rPr>
      <t>xx.</t>
    </r>
    <r>
      <rPr>
        <sz val="7"/>
        <color theme="1"/>
        <rFont val="Times New Roman"/>
        <family val="1"/>
      </rPr>
      <t xml:space="preserve">     </t>
    </r>
    <r>
      <rPr>
        <sz val="10"/>
        <color theme="1"/>
        <rFont val="Arial"/>
        <family val="2"/>
      </rPr>
      <t>Thousand Cubic Meters per Day MCMD</t>
    </r>
  </si>
  <si>
    <r>
      <t xml:space="preserve">                                         </t>
    </r>
    <r>
      <rPr>
        <sz val="10"/>
        <color theme="1"/>
        <rFont val="Arial"/>
        <family val="2"/>
      </rPr>
      <t>xxi.</t>
    </r>
    <r>
      <rPr>
        <sz val="7"/>
        <color theme="1"/>
        <rFont val="Times New Roman"/>
        <family val="1"/>
      </rPr>
      <t xml:space="preserve">     </t>
    </r>
    <r>
      <rPr>
        <sz val="10"/>
        <color theme="1"/>
        <rFont val="Arial"/>
        <family val="2"/>
      </rPr>
      <t>Million Cubic Meters per Day MMCMD</t>
    </r>
  </si>
  <si>
    <r>
      <t xml:space="preserve">                                        </t>
    </r>
    <r>
      <rPr>
        <sz val="10"/>
        <color theme="1"/>
        <rFont val="Arial"/>
        <family val="2"/>
      </rPr>
      <t>xxii.</t>
    </r>
    <r>
      <rPr>
        <sz val="7"/>
        <color theme="1"/>
        <rFont val="Times New Roman"/>
        <family val="1"/>
      </rPr>
      <t xml:space="preserve">     </t>
    </r>
    <r>
      <rPr>
        <sz val="10"/>
        <color theme="1"/>
        <rFont val="Arial"/>
        <family val="2"/>
      </rPr>
      <t>Thousand Cubic Feet per Hour MCFH</t>
    </r>
  </si>
  <si>
    <r>
      <t xml:space="preserve">                                       </t>
    </r>
    <r>
      <rPr>
        <sz val="10"/>
        <color theme="1"/>
        <rFont val="Arial"/>
        <family val="2"/>
      </rPr>
      <t>xxiii.</t>
    </r>
    <r>
      <rPr>
        <sz val="7"/>
        <color theme="1"/>
        <rFont val="Times New Roman"/>
        <family val="1"/>
      </rPr>
      <t xml:space="preserve">     </t>
    </r>
    <r>
      <rPr>
        <sz val="10"/>
        <color theme="1"/>
        <rFont val="Arial"/>
        <family val="2"/>
      </rPr>
      <t>Thousand Cubic Feet per Minute MCF/min</t>
    </r>
  </si>
  <si>
    <r>
      <t xml:space="preserve">                                       </t>
    </r>
    <r>
      <rPr>
        <sz val="10"/>
        <color theme="1"/>
        <rFont val="Arial"/>
        <family val="2"/>
      </rPr>
      <t>xxiv.</t>
    </r>
    <r>
      <rPr>
        <sz val="7"/>
        <color theme="1"/>
        <rFont val="Times New Roman"/>
        <family val="1"/>
      </rPr>
      <t xml:space="preserve">     </t>
    </r>
    <r>
      <rPr>
        <sz val="10"/>
        <color theme="1"/>
        <rFont val="Arial"/>
        <family val="2"/>
      </rPr>
      <t>Thousand Cubic Feet per Second MCF/sec</t>
    </r>
  </si>
  <si>
    <r>
      <t xml:space="preserve">                                        </t>
    </r>
    <r>
      <rPr>
        <sz val="10"/>
        <color theme="1"/>
        <rFont val="Arial"/>
        <family val="2"/>
      </rPr>
      <t>xxv.</t>
    </r>
    <r>
      <rPr>
        <sz val="7"/>
        <color theme="1"/>
        <rFont val="Times New Roman"/>
        <family val="1"/>
      </rPr>
      <t xml:space="preserve">     </t>
    </r>
    <r>
      <rPr>
        <sz val="10"/>
        <color theme="1"/>
        <rFont val="Arial"/>
        <family val="2"/>
      </rPr>
      <t>Thousand Cubic Meters per Hour MCMH</t>
    </r>
  </si>
  <si>
    <r>
      <t xml:space="preserve">                                       </t>
    </r>
    <r>
      <rPr>
        <sz val="10"/>
        <color theme="1"/>
        <rFont val="Arial"/>
        <family val="2"/>
      </rPr>
      <t>xxvi.</t>
    </r>
    <r>
      <rPr>
        <sz val="7"/>
        <color theme="1"/>
        <rFont val="Times New Roman"/>
        <family val="1"/>
      </rPr>
      <t xml:space="preserve">     </t>
    </r>
    <r>
      <rPr>
        <sz val="10"/>
        <color theme="1"/>
        <rFont val="Arial"/>
        <family val="2"/>
      </rPr>
      <t>Thousand Cubic Meters per Minute MCM/min</t>
    </r>
  </si>
  <si>
    <r>
      <t xml:space="preserve">                                      </t>
    </r>
    <r>
      <rPr>
        <sz val="10"/>
        <color theme="1"/>
        <rFont val="Arial"/>
        <family val="2"/>
      </rPr>
      <t>xxvii.</t>
    </r>
    <r>
      <rPr>
        <sz val="7"/>
        <color theme="1"/>
        <rFont val="Times New Roman"/>
        <family val="1"/>
      </rPr>
      <t xml:space="preserve">     </t>
    </r>
    <r>
      <rPr>
        <sz val="10"/>
        <color theme="1"/>
        <rFont val="Arial"/>
        <family val="2"/>
      </rPr>
      <t>Thousand Cubic Meters per Second MCM/sec</t>
    </r>
  </si>
  <si>
    <r>
      <t xml:space="preserve">                                     </t>
    </r>
    <r>
      <rPr>
        <sz val="10"/>
        <color theme="1"/>
        <rFont val="Arial"/>
        <family val="2"/>
      </rPr>
      <t>xxviii.</t>
    </r>
    <r>
      <rPr>
        <sz val="7"/>
        <color theme="1"/>
        <rFont val="Times New Roman"/>
        <family val="1"/>
      </rPr>
      <t xml:space="preserve">     </t>
    </r>
    <r>
      <rPr>
        <sz val="10"/>
        <color theme="1"/>
        <rFont val="Arial"/>
        <family val="2"/>
      </rPr>
      <t>Million Cubic Feet per Minute MMCFM</t>
    </r>
  </si>
  <si>
    <r>
      <t xml:space="preserve">                                       </t>
    </r>
    <r>
      <rPr>
        <sz val="10"/>
        <color theme="1"/>
        <rFont val="Arial"/>
        <family val="2"/>
      </rPr>
      <t>xxix.</t>
    </r>
    <r>
      <rPr>
        <sz val="7"/>
        <color theme="1"/>
        <rFont val="Times New Roman"/>
        <family val="1"/>
      </rPr>
      <t xml:space="preserve">     </t>
    </r>
    <r>
      <rPr>
        <sz val="10"/>
        <color theme="1"/>
        <rFont val="Arial"/>
        <family val="2"/>
      </rPr>
      <t>Million Cubic Feet per Hour MMCFH</t>
    </r>
  </si>
  <si>
    <r>
      <t xml:space="preserve">                                        </t>
    </r>
    <r>
      <rPr>
        <sz val="10"/>
        <color theme="1"/>
        <rFont val="Arial"/>
        <family val="2"/>
      </rPr>
      <t>xxx.</t>
    </r>
    <r>
      <rPr>
        <sz val="7"/>
        <color theme="1"/>
        <rFont val="Times New Roman"/>
        <family val="1"/>
      </rPr>
      <t xml:space="preserve">     </t>
    </r>
    <r>
      <rPr>
        <sz val="10"/>
        <color theme="1"/>
        <rFont val="Arial"/>
        <family val="2"/>
      </rPr>
      <t>Million Cubic Meters per Minute MMCMM</t>
    </r>
  </si>
  <si>
    <r>
      <t xml:space="preserve">                                       </t>
    </r>
    <r>
      <rPr>
        <sz val="10"/>
        <color theme="1"/>
        <rFont val="Arial"/>
        <family val="2"/>
      </rPr>
      <t>xxxi.</t>
    </r>
    <r>
      <rPr>
        <sz val="7"/>
        <color theme="1"/>
        <rFont val="Times New Roman"/>
        <family val="1"/>
      </rPr>
      <t xml:space="preserve">     </t>
    </r>
    <r>
      <rPr>
        <sz val="10"/>
        <color theme="1"/>
        <rFont val="Arial"/>
        <family val="2"/>
      </rPr>
      <t>Million Cubic Meters per Hour MMCMH</t>
    </r>
  </si>
  <si>
    <r>
      <t>n.</t>
    </r>
    <r>
      <rPr>
        <sz val="7"/>
        <color theme="1"/>
        <rFont val="Times New Roman"/>
        <family val="1"/>
      </rPr>
      <t xml:space="preserve">     </t>
    </r>
    <r>
      <rPr>
        <sz val="10"/>
        <color theme="1"/>
        <rFont val="Arial"/>
        <family val="2"/>
      </rPr>
      <t>Fluid Loss</t>
    </r>
  </si>
  <si>
    <r>
      <t xml:space="preserve">                                               </t>
    </r>
    <r>
      <rPr>
        <sz val="10"/>
        <color theme="1"/>
        <rFont val="Arial"/>
        <family val="2"/>
      </rPr>
      <t>i.</t>
    </r>
    <r>
      <rPr>
        <sz val="7"/>
        <color theme="1"/>
        <rFont val="Times New Roman"/>
        <family val="1"/>
      </rPr>
      <t xml:space="preserve">     </t>
    </r>
    <r>
      <rPr>
        <sz val="10"/>
        <color theme="1"/>
        <rFont val="Arial"/>
        <family val="2"/>
      </rPr>
      <t>Cubic Centimeter (milliliter) per Thirty Minute ml/30min</t>
    </r>
  </si>
  <si>
    <r>
      <t>o.</t>
    </r>
    <r>
      <rPr>
        <sz val="7"/>
        <color theme="1"/>
        <rFont val="Times New Roman"/>
        <family val="1"/>
      </rPr>
      <t xml:space="preserve">     </t>
    </r>
    <r>
      <rPr>
        <sz val="10"/>
        <color theme="1"/>
        <rFont val="Arial"/>
        <family val="2"/>
      </rPr>
      <t>Force/Weight</t>
    </r>
  </si>
  <si>
    <r>
      <t xml:space="preserve">                                               </t>
    </r>
    <r>
      <rPr>
        <sz val="10"/>
        <color theme="1"/>
        <rFont val="Arial"/>
        <family val="2"/>
      </rPr>
      <t>i.</t>
    </r>
    <r>
      <rPr>
        <sz val="7"/>
        <color theme="1"/>
        <rFont val="Times New Roman"/>
        <family val="1"/>
      </rPr>
      <t xml:space="preserve">     </t>
    </r>
    <r>
      <rPr>
        <sz val="10"/>
        <color theme="1"/>
        <rFont val="Arial"/>
        <family val="2"/>
      </rPr>
      <t>PoundForce lbf</t>
    </r>
  </si>
  <si>
    <r>
      <t xml:space="preserve">                                              </t>
    </r>
    <r>
      <rPr>
        <sz val="10"/>
        <color theme="1"/>
        <rFont val="Arial"/>
        <family val="2"/>
      </rPr>
      <t>ii.</t>
    </r>
    <r>
      <rPr>
        <sz val="7"/>
        <color theme="1"/>
        <rFont val="Times New Roman"/>
        <family val="1"/>
      </rPr>
      <t xml:space="preserve">     </t>
    </r>
    <r>
      <rPr>
        <sz val="10"/>
        <color theme="1"/>
        <rFont val="Arial"/>
        <family val="2"/>
      </rPr>
      <t>Newton N</t>
    </r>
  </si>
  <si>
    <r>
      <t xml:space="preserve">                                             </t>
    </r>
    <r>
      <rPr>
        <sz val="10"/>
        <color theme="1"/>
        <rFont val="Arial"/>
        <family val="2"/>
      </rPr>
      <t>iii.</t>
    </r>
    <r>
      <rPr>
        <sz val="7"/>
        <color theme="1"/>
        <rFont val="Times New Roman"/>
        <family val="1"/>
      </rPr>
      <t xml:space="preserve">     </t>
    </r>
    <r>
      <rPr>
        <sz val="10"/>
        <color theme="1"/>
        <rFont val="Arial"/>
        <family val="2"/>
      </rPr>
      <t>KiloNewton kN</t>
    </r>
  </si>
  <si>
    <r>
      <t xml:space="preserve">                                            </t>
    </r>
    <r>
      <rPr>
        <sz val="10"/>
        <color theme="1"/>
        <rFont val="Arial"/>
        <family val="2"/>
      </rPr>
      <t>iv.</t>
    </r>
    <r>
      <rPr>
        <sz val="7"/>
        <color theme="1"/>
        <rFont val="Times New Roman"/>
        <family val="1"/>
      </rPr>
      <t xml:space="preserve">     </t>
    </r>
    <r>
      <rPr>
        <sz val="10"/>
        <color theme="1"/>
        <rFont val="Arial"/>
        <family val="2"/>
      </rPr>
      <t>DecaNewton dN</t>
    </r>
  </si>
  <si>
    <r>
      <t xml:space="preserve">                                             </t>
    </r>
    <r>
      <rPr>
        <sz val="10"/>
        <color theme="1"/>
        <rFont val="Arial"/>
        <family val="2"/>
      </rPr>
      <t>v.</t>
    </r>
    <r>
      <rPr>
        <sz val="7"/>
        <color theme="1"/>
        <rFont val="Times New Roman"/>
        <family val="1"/>
      </rPr>
      <t xml:space="preserve">     </t>
    </r>
    <r>
      <rPr>
        <sz val="10"/>
        <color theme="1"/>
        <rFont val="Arial"/>
        <family val="2"/>
      </rPr>
      <t>OunceForce ozf</t>
    </r>
  </si>
  <si>
    <r>
      <t xml:space="preserve">                                            </t>
    </r>
    <r>
      <rPr>
        <sz val="10"/>
        <color theme="1"/>
        <rFont val="Arial"/>
        <family val="2"/>
      </rPr>
      <t>vi.</t>
    </r>
    <r>
      <rPr>
        <sz val="7"/>
        <color theme="1"/>
        <rFont val="Times New Roman"/>
        <family val="1"/>
      </rPr>
      <t xml:space="preserve">     </t>
    </r>
    <r>
      <rPr>
        <sz val="10"/>
        <color theme="1"/>
        <rFont val="Arial"/>
        <family val="2"/>
      </rPr>
      <t>ThousandDecaNewton tDN</t>
    </r>
  </si>
  <si>
    <r>
      <t xml:space="preserve">                                           </t>
    </r>
    <r>
      <rPr>
        <sz val="10"/>
        <color theme="1"/>
        <rFont val="Arial"/>
        <family val="2"/>
      </rPr>
      <t>vii.</t>
    </r>
    <r>
      <rPr>
        <sz val="7"/>
        <color theme="1"/>
        <rFont val="Times New Roman"/>
        <family val="1"/>
      </rPr>
      <t xml:space="preserve">     </t>
    </r>
    <r>
      <rPr>
        <sz val="10"/>
        <color theme="1"/>
        <rFont val="Arial"/>
        <family val="2"/>
      </rPr>
      <t>Kip</t>
    </r>
  </si>
  <si>
    <r>
      <t xml:space="preserve">                                          </t>
    </r>
    <r>
      <rPr>
        <sz val="10"/>
        <color theme="1"/>
        <rFont val="Arial"/>
        <family val="2"/>
      </rPr>
      <t>viii.</t>
    </r>
    <r>
      <rPr>
        <sz val="7"/>
        <color theme="1"/>
        <rFont val="Times New Roman"/>
        <family val="1"/>
      </rPr>
      <t xml:space="preserve">     </t>
    </r>
    <r>
      <rPr>
        <sz val="10"/>
        <color theme="1"/>
        <rFont val="Arial"/>
        <family val="2"/>
      </rPr>
      <t>TonForce tonf</t>
    </r>
  </si>
  <si>
    <r>
      <t xml:space="preserve">                                            </t>
    </r>
    <r>
      <rPr>
        <sz val="10"/>
        <color theme="1"/>
        <rFont val="Arial"/>
        <family val="2"/>
      </rPr>
      <t>ix.</t>
    </r>
    <r>
      <rPr>
        <sz val="7"/>
        <color theme="1"/>
        <rFont val="Times New Roman"/>
        <family val="1"/>
      </rPr>
      <t xml:space="preserve">     </t>
    </r>
    <r>
      <rPr>
        <sz val="10"/>
        <color theme="1"/>
        <rFont val="Arial"/>
        <family val="2"/>
      </rPr>
      <t>MetricTonForcetf</t>
    </r>
  </si>
  <si>
    <r>
      <t xml:space="preserve">                                             </t>
    </r>
    <r>
      <rPr>
        <sz val="10"/>
        <color theme="1"/>
        <rFont val="Arial"/>
        <family val="2"/>
      </rPr>
      <t>x.</t>
    </r>
    <r>
      <rPr>
        <sz val="7"/>
        <color theme="1"/>
        <rFont val="Times New Roman"/>
        <family val="1"/>
      </rPr>
      <t xml:space="preserve">     </t>
    </r>
    <r>
      <rPr>
        <sz val="10"/>
        <color theme="1"/>
        <rFont val="Arial"/>
        <family val="2"/>
      </rPr>
      <t>Dyne dyn</t>
    </r>
  </si>
  <si>
    <r>
      <t>p.</t>
    </r>
    <r>
      <rPr>
        <sz val="7"/>
        <color theme="1"/>
        <rFont val="Times New Roman"/>
        <family val="1"/>
      </rPr>
      <t xml:space="preserve">     </t>
    </r>
    <r>
      <rPr>
        <sz val="10"/>
        <color theme="1"/>
        <rFont val="Arial"/>
        <family val="2"/>
      </rPr>
      <t>Frequency</t>
    </r>
  </si>
  <si>
    <r>
      <t xml:space="preserve">                                               </t>
    </r>
    <r>
      <rPr>
        <sz val="10"/>
        <color theme="1"/>
        <rFont val="Arial"/>
        <family val="2"/>
      </rPr>
      <t>i.</t>
    </r>
    <r>
      <rPr>
        <sz val="7"/>
        <color theme="1"/>
        <rFont val="Times New Roman"/>
        <family val="1"/>
      </rPr>
      <t xml:space="preserve">     </t>
    </r>
    <r>
      <rPr>
        <sz val="10"/>
        <color theme="1"/>
        <rFont val="Arial"/>
        <family val="2"/>
      </rPr>
      <t>Hertz Hz</t>
    </r>
  </si>
  <si>
    <r>
      <t>q.</t>
    </r>
    <r>
      <rPr>
        <sz val="7"/>
        <color theme="1"/>
        <rFont val="Times New Roman"/>
        <family val="1"/>
      </rPr>
      <t xml:space="preserve">     </t>
    </r>
    <r>
      <rPr>
        <sz val="10"/>
        <color theme="1"/>
        <rFont val="Arial"/>
        <family val="2"/>
      </rPr>
      <t>Gas Volume</t>
    </r>
  </si>
  <si>
    <r>
      <t xml:space="preserve">                                               </t>
    </r>
    <r>
      <rPr>
        <sz val="10"/>
        <color theme="1"/>
        <rFont val="Arial"/>
        <family val="2"/>
      </rPr>
      <t>i.</t>
    </r>
    <r>
      <rPr>
        <sz val="7"/>
        <color theme="1"/>
        <rFont val="Times New Roman"/>
        <family val="1"/>
      </rPr>
      <t xml:space="preserve">     </t>
    </r>
    <r>
      <rPr>
        <sz val="10"/>
        <color theme="1"/>
        <rFont val="Arial"/>
        <family val="2"/>
      </rPr>
      <t>Cubic Inches in^3</t>
    </r>
  </si>
  <si>
    <r>
      <t xml:space="preserve">                                              </t>
    </r>
    <r>
      <rPr>
        <sz val="10"/>
        <color theme="1"/>
        <rFont val="Arial"/>
        <family val="2"/>
      </rPr>
      <t>ii.</t>
    </r>
    <r>
      <rPr>
        <sz val="7"/>
        <color theme="1"/>
        <rFont val="Times New Roman"/>
        <family val="1"/>
      </rPr>
      <t xml:space="preserve">     </t>
    </r>
    <r>
      <rPr>
        <sz val="10"/>
        <color theme="1"/>
        <rFont val="Arial"/>
        <family val="2"/>
      </rPr>
      <t>Cubic Feet ft^3</t>
    </r>
  </si>
  <si>
    <r>
      <t xml:space="preserve">                                             </t>
    </r>
    <r>
      <rPr>
        <sz val="10"/>
        <color theme="1"/>
        <rFont val="Arial"/>
        <family val="2"/>
      </rPr>
      <t>iii.</t>
    </r>
    <r>
      <rPr>
        <sz val="7"/>
        <color theme="1"/>
        <rFont val="Times New Roman"/>
        <family val="1"/>
      </rPr>
      <t xml:space="preserve">     </t>
    </r>
    <r>
      <rPr>
        <sz val="10"/>
        <color theme="1"/>
        <rFont val="Arial"/>
        <family val="2"/>
      </rPr>
      <t>Thousand Cubic Feet Mcf</t>
    </r>
  </si>
  <si>
    <r>
      <t xml:space="preserve">                                            </t>
    </r>
    <r>
      <rPr>
        <sz val="10"/>
        <color theme="1"/>
        <rFont val="Arial"/>
        <family val="2"/>
      </rPr>
      <t>iv.</t>
    </r>
    <r>
      <rPr>
        <sz val="7"/>
        <color theme="1"/>
        <rFont val="Times New Roman"/>
        <family val="1"/>
      </rPr>
      <t xml:space="preserve">     </t>
    </r>
    <r>
      <rPr>
        <sz val="10"/>
        <color theme="1"/>
        <rFont val="Arial"/>
        <family val="2"/>
      </rPr>
      <t>Million Cubic Feet MMcf</t>
    </r>
  </si>
  <si>
    <r>
      <t xml:space="preserve">                                             </t>
    </r>
    <r>
      <rPr>
        <sz val="10"/>
        <color theme="1"/>
        <rFont val="Arial"/>
        <family val="2"/>
      </rPr>
      <t>v.</t>
    </r>
    <r>
      <rPr>
        <sz val="7"/>
        <color theme="1"/>
        <rFont val="Times New Roman"/>
        <family val="1"/>
      </rPr>
      <t xml:space="preserve">     </t>
    </r>
    <r>
      <rPr>
        <sz val="10"/>
        <color theme="1"/>
        <rFont val="Arial"/>
        <family val="2"/>
      </rPr>
      <t>Cubic Milimeters mm^3</t>
    </r>
  </si>
  <si>
    <r>
      <t xml:space="preserve">                                            </t>
    </r>
    <r>
      <rPr>
        <sz val="10"/>
        <color theme="1"/>
        <rFont val="Arial"/>
        <family val="2"/>
      </rPr>
      <t>vi.</t>
    </r>
    <r>
      <rPr>
        <sz val="7"/>
        <color theme="1"/>
        <rFont val="Times New Roman"/>
        <family val="1"/>
      </rPr>
      <t xml:space="preserve">     </t>
    </r>
    <r>
      <rPr>
        <sz val="10"/>
        <color theme="1"/>
        <rFont val="Arial"/>
        <family val="2"/>
      </rPr>
      <t>Cubic Centimeters cm^3</t>
    </r>
  </si>
  <si>
    <r>
      <t xml:space="preserve">                                           </t>
    </r>
    <r>
      <rPr>
        <sz val="10"/>
        <color theme="1"/>
        <rFont val="Arial"/>
        <family val="2"/>
      </rPr>
      <t>vii.</t>
    </r>
    <r>
      <rPr>
        <sz val="7"/>
        <color theme="1"/>
        <rFont val="Times New Roman"/>
        <family val="1"/>
      </rPr>
      <t xml:space="preserve">     </t>
    </r>
    <r>
      <rPr>
        <sz val="10"/>
        <color theme="1"/>
        <rFont val="Arial"/>
        <family val="2"/>
      </rPr>
      <t>Cubic Meters m^3</t>
    </r>
  </si>
  <si>
    <r>
      <t xml:space="preserve">                                          </t>
    </r>
    <r>
      <rPr>
        <sz val="10"/>
        <color theme="1"/>
        <rFont val="Arial"/>
        <family val="2"/>
      </rPr>
      <t>viii.</t>
    </r>
    <r>
      <rPr>
        <sz val="7"/>
        <color theme="1"/>
        <rFont val="Times New Roman"/>
        <family val="1"/>
      </rPr>
      <t xml:space="preserve">     </t>
    </r>
    <r>
      <rPr>
        <sz val="10"/>
        <color theme="1"/>
        <rFont val="Arial"/>
        <family val="2"/>
      </rPr>
      <t>Thousand Cubic Meters Mcm</t>
    </r>
  </si>
  <si>
    <r>
      <t xml:space="preserve">                                            </t>
    </r>
    <r>
      <rPr>
        <sz val="10"/>
        <color theme="1"/>
        <rFont val="Arial"/>
        <family val="2"/>
      </rPr>
      <t>ix.</t>
    </r>
    <r>
      <rPr>
        <sz val="7"/>
        <color theme="1"/>
        <rFont val="Times New Roman"/>
        <family val="1"/>
      </rPr>
      <t xml:space="preserve">     </t>
    </r>
    <r>
      <rPr>
        <sz val="10"/>
        <color theme="1"/>
        <rFont val="Arial"/>
        <family val="2"/>
      </rPr>
      <t>Million Cubic Meters MMcm</t>
    </r>
  </si>
  <si>
    <r>
      <t>r.</t>
    </r>
    <r>
      <rPr>
        <sz val="7"/>
        <color theme="1"/>
        <rFont val="Times New Roman"/>
        <family val="1"/>
      </rPr>
      <t xml:space="preserve">      </t>
    </r>
    <r>
      <rPr>
        <sz val="10"/>
        <color theme="1"/>
        <rFont val="Arial"/>
        <family val="2"/>
      </rPr>
      <t>Intensity</t>
    </r>
  </si>
  <si>
    <r>
      <t xml:space="preserve">                                               </t>
    </r>
    <r>
      <rPr>
        <sz val="10"/>
        <color theme="1"/>
        <rFont val="Arial"/>
        <family val="2"/>
      </rPr>
      <t>i.</t>
    </r>
    <r>
      <rPr>
        <sz val="7"/>
        <color theme="1"/>
        <rFont val="Times New Roman"/>
        <family val="1"/>
      </rPr>
      <t xml:space="preserve">     </t>
    </r>
    <r>
      <rPr>
        <sz val="10"/>
        <color theme="1"/>
        <rFont val="Arial"/>
        <family val="2"/>
      </rPr>
      <t>HorsePowerPerSquareInch HSI</t>
    </r>
  </si>
  <si>
    <r>
      <t>s.</t>
    </r>
    <r>
      <rPr>
        <sz val="7"/>
        <color theme="1"/>
        <rFont val="Times New Roman"/>
        <family val="1"/>
      </rPr>
      <t xml:space="preserve">      </t>
    </r>
    <r>
      <rPr>
        <sz val="10"/>
        <color theme="1"/>
        <rFont val="Arial"/>
        <family val="2"/>
      </rPr>
      <t>Length/Depth</t>
    </r>
  </si>
  <si>
    <r>
      <t xml:space="preserve">                                               </t>
    </r>
    <r>
      <rPr>
        <sz val="10"/>
        <color theme="1"/>
        <rFont val="Arial"/>
        <family val="2"/>
      </rPr>
      <t>i.</t>
    </r>
    <r>
      <rPr>
        <sz val="7"/>
        <color theme="1"/>
        <rFont val="Times New Roman"/>
        <family val="1"/>
      </rPr>
      <t xml:space="preserve">     </t>
    </r>
    <r>
      <rPr>
        <sz val="10"/>
        <color theme="1"/>
        <rFont val="Arial"/>
        <family val="2"/>
      </rPr>
      <t>Feet ft</t>
    </r>
  </si>
  <si>
    <r>
      <t xml:space="preserve">                                              </t>
    </r>
    <r>
      <rPr>
        <sz val="10"/>
        <color theme="1"/>
        <rFont val="Arial"/>
        <family val="2"/>
      </rPr>
      <t>ii.</t>
    </r>
    <r>
      <rPr>
        <sz val="7"/>
        <color theme="1"/>
        <rFont val="Times New Roman"/>
        <family val="1"/>
      </rPr>
      <t xml:space="preserve">     </t>
    </r>
    <r>
      <rPr>
        <sz val="10"/>
        <color theme="1"/>
        <rFont val="Arial"/>
        <family val="2"/>
      </rPr>
      <t>Meter m</t>
    </r>
  </si>
  <si>
    <r>
      <t xml:space="preserve">                                             </t>
    </r>
    <r>
      <rPr>
        <sz val="10"/>
        <color theme="1"/>
        <rFont val="Arial"/>
        <family val="2"/>
      </rPr>
      <t>iii.</t>
    </r>
    <r>
      <rPr>
        <sz val="7"/>
        <color theme="1"/>
        <rFont val="Times New Roman"/>
        <family val="1"/>
      </rPr>
      <t xml:space="preserve">     </t>
    </r>
    <r>
      <rPr>
        <sz val="10"/>
        <color theme="1"/>
        <rFont val="Arial"/>
        <family val="2"/>
      </rPr>
      <t>Centimeter cm</t>
    </r>
  </si>
  <si>
    <r>
      <t xml:space="preserve">                                            </t>
    </r>
    <r>
      <rPr>
        <sz val="10"/>
        <color theme="1"/>
        <rFont val="Arial"/>
        <family val="2"/>
      </rPr>
      <t>iv.</t>
    </r>
    <r>
      <rPr>
        <sz val="7"/>
        <color theme="1"/>
        <rFont val="Times New Roman"/>
        <family val="1"/>
      </rPr>
      <t xml:space="preserve">     </t>
    </r>
    <r>
      <rPr>
        <sz val="10"/>
        <color theme="1"/>
        <rFont val="Arial"/>
        <family val="2"/>
      </rPr>
      <t>Decimeter dm</t>
    </r>
  </si>
  <si>
    <r>
      <t xml:space="preserve">                                             </t>
    </r>
    <r>
      <rPr>
        <sz val="10"/>
        <color theme="1"/>
        <rFont val="Arial"/>
        <family val="2"/>
      </rPr>
      <t>v.</t>
    </r>
    <r>
      <rPr>
        <sz val="7"/>
        <color theme="1"/>
        <rFont val="Times New Roman"/>
        <family val="1"/>
      </rPr>
      <t xml:space="preserve">     </t>
    </r>
    <r>
      <rPr>
        <sz val="10"/>
        <color theme="1"/>
        <rFont val="Arial"/>
        <family val="2"/>
      </rPr>
      <t>Millimeter mm</t>
    </r>
  </si>
  <si>
    <r>
      <t xml:space="preserve">                                            </t>
    </r>
    <r>
      <rPr>
        <sz val="10"/>
        <color theme="1"/>
        <rFont val="Arial"/>
        <family val="2"/>
      </rPr>
      <t>vi.</t>
    </r>
    <r>
      <rPr>
        <sz val="7"/>
        <color theme="1"/>
        <rFont val="Times New Roman"/>
        <family val="1"/>
      </rPr>
      <t xml:space="preserve">     </t>
    </r>
    <r>
      <rPr>
        <sz val="10"/>
        <color theme="1"/>
        <rFont val="Arial"/>
        <family val="2"/>
      </rPr>
      <t>Inches in</t>
    </r>
  </si>
  <si>
    <r>
      <t xml:space="preserve">                                           </t>
    </r>
    <r>
      <rPr>
        <sz val="10"/>
        <color theme="1"/>
        <rFont val="Arial"/>
        <family val="2"/>
      </rPr>
      <t>vii.</t>
    </r>
    <r>
      <rPr>
        <sz val="7"/>
        <color theme="1"/>
        <rFont val="Times New Roman"/>
        <family val="1"/>
      </rPr>
      <t xml:space="preserve">     </t>
    </r>
    <r>
      <rPr>
        <sz val="10"/>
        <color theme="1"/>
        <rFont val="Arial"/>
        <family val="2"/>
      </rPr>
      <t>Mile mi</t>
    </r>
  </si>
  <si>
    <r>
      <t xml:space="preserve">                                          </t>
    </r>
    <r>
      <rPr>
        <sz val="10"/>
        <color theme="1"/>
        <rFont val="Arial"/>
        <family val="2"/>
      </rPr>
      <t>viii.</t>
    </r>
    <r>
      <rPr>
        <sz val="7"/>
        <color theme="1"/>
        <rFont val="Times New Roman"/>
        <family val="1"/>
      </rPr>
      <t xml:space="preserve">     </t>
    </r>
    <r>
      <rPr>
        <sz val="10"/>
        <color theme="1"/>
        <rFont val="Arial"/>
        <family val="2"/>
      </rPr>
      <t>NauticalMile nmi</t>
    </r>
  </si>
  <si>
    <r>
      <t xml:space="preserve">                                            </t>
    </r>
    <r>
      <rPr>
        <sz val="10"/>
        <color theme="1"/>
        <rFont val="Arial"/>
        <family val="2"/>
      </rPr>
      <t>ix.</t>
    </r>
    <r>
      <rPr>
        <sz val="7"/>
        <color theme="1"/>
        <rFont val="Times New Roman"/>
        <family val="1"/>
      </rPr>
      <t xml:space="preserve">     </t>
    </r>
    <r>
      <rPr>
        <sz val="10"/>
        <color theme="1"/>
        <rFont val="Arial"/>
        <family val="2"/>
      </rPr>
      <t>KiloMeter km</t>
    </r>
  </si>
  <si>
    <r>
      <t>t.</t>
    </r>
    <r>
      <rPr>
        <sz val="7"/>
        <color theme="1"/>
        <rFont val="Times New Roman"/>
        <family val="1"/>
      </rPr>
      <t xml:space="preserve">       </t>
    </r>
    <r>
      <rPr>
        <sz val="10"/>
        <color theme="1"/>
        <rFont val="Arial"/>
        <family val="2"/>
      </rPr>
      <t>Linear Mass Density</t>
    </r>
  </si>
  <si>
    <r>
      <t xml:space="preserve">                                               </t>
    </r>
    <r>
      <rPr>
        <sz val="10"/>
        <color theme="1"/>
        <rFont val="Arial"/>
        <family val="2"/>
      </rPr>
      <t>i.</t>
    </r>
    <r>
      <rPr>
        <sz val="7"/>
        <color theme="1"/>
        <rFont val="Times New Roman"/>
        <family val="1"/>
      </rPr>
      <t xml:space="preserve">     </t>
    </r>
    <r>
      <rPr>
        <sz val="10"/>
        <color theme="1"/>
        <rFont val="Arial"/>
        <family val="2"/>
      </rPr>
      <t>Pounds per Foot lb/ft</t>
    </r>
  </si>
  <si>
    <r>
      <t xml:space="preserve">                                              </t>
    </r>
    <r>
      <rPr>
        <sz val="10"/>
        <color theme="1"/>
        <rFont val="Arial"/>
        <family val="2"/>
      </rPr>
      <t>ii.</t>
    </r>
    <r>
      <rPr>
        <sz val="7"/>
        <color theme="1"/>
        <rFont val="Times New Roman"/>
        <family val="1"/>
      </rPr>
      <t xml:space="preserve">     </t>
    </r>
    <r>
      <rPr>
        <sz val="10"/>
        <color theme="1"/>
        <rFont val="Arial"/>
        <family val="2"/>
      </rPr>
      <t>Kilograms Per Meter kg/m</t>
    </r>
  </si>
  <si>
    <r>
      <t>u.</t>
    </r>
    <r>
      <rPr>
        <sz val="7"/>
        <color theme="1"/>
        <rFont val="Times New Roman"/>
        <family val="1"/>
      </rPr>
      <t xml:space="preserve">     </t>
    </r>
    <r>
      <rPr>
        <sz val="10"/>
        <color theme="1"/>
        <rFont val="Arial"/>
        <family val="2"/>
      </rPr>
      <t>Mass</t>
    </r>
  </si>
  <si>
    <r>
      <t xml:space="preserve">                                               </t>
    </r>
    <r>
      <rPr>
        <sz val="10"/>
        <color theme="1"/>
        <rFont val="Arial"/>
        <family val="2"/>
      </rPr>
      <t>i.</t>
    </r>
    <r>
      <rPr>
        <sz val="7"/>
        <color theme="1"/>
        <rFont val="Times New Roman"/>
        <family val="1"/>
      </rPr>
      <t xml:space="preserve">     </t>
    </r>
    <r>
      <rPr>
        <sz val="10"/>
        <color theme="1"/>
        <rFont val="Arial"/>
        <family val="2"/>
      </rPr>
      <t>Pounds lbs</t>
    </r>
  </si>
  <si>
    <r>
      <t xml:space="preserve">                                              </t>
    </r>
    <r>
      <rPr>
        <sz val="10"/>
        <color theme="1"/>
        <rFont val="Arial"/>
        <family val="2"/>
      </rPr>
      <t>ii.</t>
    </r>
    <r>
      <rPr>
        <sz val="7"/>
        <color theme="1"/>
        <rFont val="Times New Roman"/>
        <family val="1"/>
      </rPr>
      <t xml:space="preserve">     </t>
    </r>
    <r>
      <rPr>
        <sz val="10"/>
        <color theme="1"/>
        <rFont val="Arial"/>
        <family val="2"/>
      </rPr>
      <t>Kilograms kg</t>
    </r>
  </si>
  <si>
    <r>
      <t xml:space="preserve">                                             </t>
    </r>
    <r>
      <rPr>
        <sz val="10"/>
        <color theme="1"/>
        <rFont val="Arial"/>
        <family val="2"/>
      </rPr>
      <t>iii.</t>
    </r>
    <r>
      <rPr>
        <sz val="7"/>
        <color theme="1"/>
        <rFont val="Times New Roman"/>
        <family val="1"/>
      </rPr>
      <t xml:space="preserve">     </t>
    </r>
    <r>
      <rPr>
        <sz val="10"/>
        <color theme="1"/>
        <rFont val="Arial"/>
        <family val="2"/>
      </rPr>
      <t>Metric-Ton T</t>
    </r>
  </si>
  <si>
    <r>
      <t xml:space="preserve">                                            </t>
    </r>
    <r>
      <rPr>
        <sz val="10"/>
        <color theme="1"/>
        <rFont val="Arial"/>
        <family val="2"/>
      </rPr>
      <t>iv.</t>
    </r>
    <r>
      <rPr>
        <sz val="7"/>
        <color theme="1"/>
        <rFont val="Times New Roman"/>
        <family val="1"/>
      </rPr>
      <t xml:space="preserve">     </t>
    </r>
    <r>
      <rPr>
        <sz val="10"/>
        <color theme="1"/>
        <rFont val="Arial"/>
        <family val="2"/>
      </rPr>
      <t>Ounce oz</t>
    </r>
  </si>
  <si>
    <r>
      <t xml:space="preserve">                                             </t>
    </r>
    <r>
      <rPr>
        <sz val="10"/>
        <color theme="1"/>
        <rFont val="Arial"/>
        <family val="2"/>
      </rPr>
      <t>v.</t>
    </r>
    <r>
      <rPr>
        <sz val="7"/>
        <color theme="1"/>
        <rFont val="Times New Roman"/>
        <family val="1"/>
      </rPr>
      <t xml:space="preserve">     </t>
    </r>
    <r>
      <rPr>
        <sz val="10"/>
        <color theme="1"/>
        <rFont val="Arial"/>
        <family val="2"/>
      </rPr>
      <t>Short-Ton t</t>
    </r>
  </si>
  <si>
    <r>
      <t xml:space="preserve">                                            </t>
    </r>
    <r>
      <rPr>
        <sz val="10"/>
        <color theme="1"/>
        <rFont val="Arial"/>
        <family val="2"/>
      </rPr>
      <t>vi.</t>
    </r>
    <r>
      <rPr>
        <sz val="7"/>
        <color theme="1"/>
        <rFont val="Times New Roman"/>
        <family val="1"/>
      </rPr>
      <t xml:space="preserve">     </t>
    </r>
    <r>
      <rPr>
        <sz val="10"/>
        <color theme="1"/>
        <rFont val="Arial"/>
        <family val="2"/>
      </rPr>
      <t>Long-Ton lt</t>
    </r>
  </si>
  <si>
    <r>
      <t xml:space="preserve">                                           </t>
    </r>
    <r>
      <rPr>
        <sz val="10"/>
        <color theme="1"/>
        <rFont val="Arial"/>
        <family val="2"/>
      </rPr>
      <t>vii.</t>
    </r>
    <r>
      <rPr>
        <sz val="7"/>
        <color theme="1"/>
        <rFont val="Times New Roman"/>
        <family val="1"/>
      </rPr>
      <t xml:space="preserve">     </t>
    </r>
    <r>
      <rPr>
        <sz val="10"/>
        <color theme="1"/>
        <rFont val="Arial"/>
        <family val="2"/>
      </rPr>
      <t>Gram g</t>
    </r>
  </si>
  <si>
    <r>
      <t>v.</t>
    </r>
    <r>
      <rPr>
        <sz val="7"/>
        <color theme="1"/>
        <rFont val="Times New Roman"/>
        <family val="1"/>
      </rPr>
      <t xml:space="preserve">     </t>
    </r>
    <r>
      <rPr>
        <sz val="10"/>
        <color theme="1"/>
        <rFont val="Arial"/>
        <family val="2"/>
      </rPr>
      <t>Mass Flow</t>
    </r>
  </si>
  <si>
    <r>
      <t xml:space="preserve">                                               </t>
    </r>
    <r>
      <rPr>
        <sz val="10"/>
        <color theme="1"/>
        <rFont val="Arial"/>
        <family val="2"/>
      </rPr>
      <t>i.</t>
    </r>
    <r>
      <rPr>
        <sz val="7"/>
        <color theme="1"/>
        <rFont val="Times New Roman"/>
        <family val="1"/>
      </rPr>
      <t xml:space="preserve">     </t>
    </r>
    <r>
      <rPr>
        <sz val="10"/>
        <color theme="1"/>
        <rFont val="Arial"/>
        <family val="2"/>
      </rPr>
      <t>Pounds per Minute lb/min</t>
    </r>
  </si>
  <si>
    <r>
      <t xml:space="preserve">                                              </t>
    </r>
    <r>
      <rPr>
        <sz val="10"/>
        <color theme="1"/>
        <rFont val="Arial"/>
        <family val="2"/>
      </rPr>
      <t>ii.</t>
    </r>
    <r>
      <rPr>
        <sz val="7"/>
        <color theme="1"/>
        <rFont val="Times New Roman"/>
        <family val="1"/>
      </rPr>
      <t xml:space="preserve">     </t>
    </r>
    <r>
      <rPr>
        <sz val="10"/>
        <color theme="1"/>
        <rFont val="Arial"/>
        <family val="2"/>
      </rPr>
      <t>Pounds per Hour lb/hr</t>
    </r>
  </si>
  <si>
    <r>
      <t xml:space="preserve">                                             </t>
    </r>
    <r>
      <rPr>
        <sz val="10"/>
        <color theme="1"/>
        <rFont val="Arial"/>
        <family val="2"/>
      </rPr>
      <t>iii.</t>
    </r>
    <r>
      <rPr>
        <sz val="7"/>
        <color theme="1"/>
        <rFont val="Times New Roman"/>
        <family val="1"/>
      </rPr>
      <t xml:space="preserve">     </t>
    </r>
    <r>
      <rPr>
        <sz val="10"/>
        <color theme="1"/>
        <rFont val="Arial"/>
        <family val="2"/>
      </rPr>
      <t>Pounds per Day lb/day</t>
    </r>
  </si>
  <si>
    <r>
      <t xml:space="preserve">                                            </t>
    </r>
    <r>
      <rPr>
        <sz val="10"/>
        <color theme="1"/>
        <rFont val="Arial"/>
        <family val="2"/>
      </rPr>
      <t>iv.</t>
    </r>
    <r>
      <rPr>
        <sz val="7"/>
        <color theme="1"/>
        <rFont val="Times New Roman"/>
        <family val="1"/>
      </rPr>
      <t xml:space="preserve">     </t>
    </r>
    <r>
      <rPr>
        <sz val="10"/>
        <color theme="1"/>
        <rFont val="Arial"/>
        <family val="2"/>
      </rPr>
      <t>Pounds per Second lb/sec</t>
    </r>
  </si>
  <si>
    <r>
      <t xml:space="preserve">                                             </t>
    </r>
    <r>
      <rPr>
        <sz val="10"/>
        <color theme="1"/>
        <rFont val="Arial"/>
        <family val="2"/>
      </rPr>
      <t>v.</t>
    </r>
    <r>
      <rPr>
        <sz val="7"/>
        <color theme="1"/>
        <rFont val="Times New Roman"/>
        <family val="1"/>
      </rPr>
      <t xml:space="preserve">     </t>
    </r>
    <r>
      <rPr>
        <sz val="10"/>
        <color theme="1"/>
        <rFont val="Arial"/>
        <family val="2"/>
      </rPr>
      <t>Short Ton per Second t/sec</t>
    </r>
  </si>
  <si>
    <r>
      <t xml:space="preserve">                                            </t>
    </r>
    <r>
      <rPr>
        <sz val="10"/>
        <color theme="1"/>
        <rFont val="Arial"/>
        <family val="2"/>
      </rPr>
      <t>vi.</t>
    </r>
    <r>
      <rPr>
        <sz val="7"/>
        <color theme="1"/>
        <rFont val="Times New Roman"/>
        <family val="1"/>
      </rPr>
      <t xml:space="preserve">     </t>
    </r>
    <r>
      <rPr>
        <sz val="10"/>
        <color theme="1"/>
        <rFont val="Arial"/>
        <family val="2"/>
      </rPr>
      <t>Short Ton per Minute t/min</t>
    </r>
  </si>
  <si>
    <r>
      <t xml:space="preserve">                                           </t>
    </r>
    <r>
      <rPr>
        <sz val="10"/>
        <color theme="1"/>
        <rFont val="Arial"/>
        <family val="2"/>
      </rPr>
      <t>vii.</t>
    </r>
    <r>
      <rPr>
        <sz val="7"/>
        <color theme="1"/>
        <rFont val="Times New Roman"/>
        <family val="1"/>
      </rPr>
      <t xml:space="preserve">     </t>
    </r>
    <r>
      <rPr>
        <sz val="10"/>
        <color theme="1"/>
        <rFont val="Arial"/>
        <family val="2"/>
      </rPr>
      <t>Short Ton per Hour t/hr</t>
    </r>
  </si>
  <si>
    <r>
      <t xml:space="preserve">                                          </t>
    </r>
    <r>
      <rPr>
        <sz val="10"/>
        <color theme="1"/>
        <rFont val="Arial"/>
        <family val="2"/>
      </rPr>
      <t>viii.</t>
    </r>
    <r>
      <rPr>
        <sz val="7"/>
        <color theme="1"/>
        <rFont val="Times New Roman"/>
        <family val="1"/>
      </rPr>
      <t xml:space="preserve">     </t>
    </r>
    <r>
      <rPr>
        <sz val="10"/>
        <color theme="1"/>
        <rFont val="Arial"/>
        <family val="2"/>
      </rPr>
      <t>Short Ton per Day t/day</t>
    </r>
  </si>
  <si>
    <r>
      <t xml:space="preserve">                                            </t>
    </r>
    <r>
      <rPr>
        <sz val="10"/>
        <color theme="1"/>
        <rFont val="Arial"/>
        <family val="2"/>
      </rPr>
      <t>ix.</t>
    </r>
    <r>
      <rPr>
        <sz val="7"/>
        <color theme="1"/>
        <rFont val="Times New Roman"/>
        <family val="1"/>
      </rPr>
      <t xml:space="preserve">     </t>
    </r>
    <r>
      <rPr>
        <sz val="10"/>
        <color theme="1"/>
        <rFont val="Arial"/>
        <family val="2"/>
      </rPr>
      <t>Long Ton per Second lt/sec</t>
    </r>
  </si>
  <si>
    <r>
      <t xml:space="preserve">                                             </t>
    </r>
    <r>
      <rPr>
        <sz val="10"/>
        <color theme="1"/>
        <rFont val="Arial"/>
        <family val="2"/>
      </rPr>
      <t>x.</t>
    </r>
    <r>
      <rPr>
        <sz val="7"/>
        <color theme="1"/>
        <rFont val="Times New Roman"/>
        <family val="1"/>
      </rPr>
      <t xml:space="preserve">     </t>
    </r>
    <r>
      <rPr>
        <sz val="10"/>
        <color theme="1"/>
        <rFont val="Arial"/>
        <family val="2"/>
      </rPr>
      <t>Long Ton per Minute lt/min</t>
    </r>
  </si>
  <si>
    <r>
      <t xml:space="preserve">                                            </t>
    </r>
    <r>
      <rPr>
        <sz val="10"/>
        <color theme="1"/>
        <rFont val="Arial"/>
        <family val="2"/>
      </rPr>
      <t>xi.</t>
    </r>
    <r>
      <rPr>
        <sz val="7"/>
        <color theme="1"/>
        <rFont val="Times New Roman"/>
        <family val="1"/>
      </rPr>
      <t xml:space="preserve">     </t>
    </r>
    <r>
      <rPr>
        <sz val="10"/>
        <color theme="1"/>
        <rFont val="Arial"/>
        <family val="2"/>
      </rPr>
      <t>Long Ton per Hour lt/hr</t>
    </r>
  </si>
  <si>
    <r>
      <t xml:space="preserve">                                           </t>
    </r>
    <r>
      <rPr>
        <sz val="10"/>
        <color theme="1"/>
        <rFont val="Arial"/>
        <family val="2"/>
      </rPr>
      <t>xii.</t>
    </r>
    <r>
      <rPr>
        <sz val="7"/>
        <color theme="1"/>
        <rFont val="Times New Roman"/>
        <family val="1"/>
      </rPr>
      <t xml:space="preserve">     </t>
    </r>
    <r>
      <rPr>
        <sz val="10"/>
        <color theme="1"/>
        <rFont val="Arial"/>
        <family val="2"/>
      </rPr>
      <t>Long Ton per Day lt/day</t>
    </r>
  </si>
  <si>
    <r>
      <t xml:space="preserve">                                          </t>
    </r>
    <r>
      <rPr>
        <sz val="10"/>
        <color theme="1"/>
        <rFont val="Arial"/>
        <family val="2"/>
      </rPr>
      <t>xiii.</t>
    </r>
    <r>
      <rPr>
        <sz val="7"/>
        <color theme="1"/>
        <rFont val="Times New Roman"/>
        <family val="1"/>
      </rPr>
      <t xml:space="preserve">     </t>
    </r>
    <r>
      <rPr>
        <sz val="10"/>
        <color theme="1"/>
        <rFont val="Arial"/>
        <family val="2"/>
      </rPr>
      <t>Ounce per Second oz/sec</t>
    </r>
  </si>
  <si>
    <r>
      <t xml:space="preserve">                                         </t>
    </r>
    <r>
      <rPr>
        <sz val="10"/>
        <color theme="1"/>
        <rFont val="Arial"/>
        <family val="2"/>
      </rPr>
      <t>xiv.</t>
    </r>
    <r>
      <rPr>
        <sz val="7"/>
        <color theme="1"/>
        <rFont val="Times New Roman"/>
        <family val="1"/>
      </rPr>
      <t xml:space="preserve">     </t>
    </r>
    <r>
      <rPr>
        <sz val="10"/>
        <color theme="1"/>
        <rFont val="Arial"/>
        <family val="2"/>
      </rPr>
      <t>Ounce per Minute oz/min</t>
    </r>
  </si>
  <si>
    <r>
      <t xml:space="preserve">                                          </t>
    </r>
    <r>
      <rPr>
        <sz val="10"/>
        <color theme="1"/>
        <rFont val="Arial"/>
        <family val="2"/>
      </rPr>
      <t>xv.</t>
    </r>
    <r>
      <rPr>
        <sz val="7"/>
        <color theme="1"/>
        <rFont val="Times New Roman"/>
        <family val="1"/>
      </rPr>
      <t xml:space="preserve">     </t>
    </r>
    <r>
      <rPr>
        <sz val="10"/>
        <color theme="1"/>
        <rFont val="Arial"/>
        <family val="2"/>
      </rPr>
      <t>Ounce per Hour oz/hr</t>
    </r>
  </si>
  <si>
    <r>
      <t xml:space="preserve">                                         </t>
    </r>
    <r>
      <rPr>
        <sz val="10"/>
        <color theme="1"/>
        <rFont val="Arial"/>
        <family val="2"/>
      </rPr>
      <t>xvi.</t>
    </r>
    <r>
      <rPr>
        <sz val="7"/>
        <color theme="1"/>
        <rFont val="Times New Roman"/>
        <family val="1"/>
      </rPr>
      <t xml:space="preserve">     </t>
    </r>
    <r>
      <rPr>
        <sz val="10"/>
        <color theme="1"/>
        <rFont val="Arial"/>
        <family val="2"/>
      </rPr>
      <t>Ounce per Day oz/day</t>
    </r>
  </si>
  <si>
    <r>
      <t xml:space="preserve">                                        </t>
    </r>
    <r>
      <rPr>
        <sz val="10"/>
        <color theme="1"/>
        <rFont val="Arial"/>
        <family val="2"/>
      </rPr>
      <t>xvii.</t>
    </r>
    <r>
      <rPr>
        <sz val="7"/>
        <color theme="1"/>
        <rFont val="Times New Roman"/>
        <family val="1"/>
      </rPr>
      <t xml:space="preserve">     </t>
    </r>
    <r>
      <rPr>
        <sz val="10"/>
        <color theme="1"/>
        <rFont val="Arial"/>
        <family val="2"/>
      </rPr>
      <t>Grams per Second g/sec</t>
    </r>
  </si>
  <si>
    <r>
      <t xml:space="preserve">                                       </t>
    </r>
    <r>
      <rPr>
        <sz val="10"/>
        <color theme="1"/>
        <rFont val="Arial"/>
        <family val="2"/>
      </rPr>
      <t>xviii.</t>
    </r>
    <r>
      <rPr>
        <sz val="7"/>
        <color theme="1"/>
        <rFont val="Times New Roman"/>
        <family val="1"/>
      </rPr>
      <t xml:space="preserve">     </t>
    </r>
    <r>
      <rPr>
        <sz val="10"/>
        <color theme="1"/>
        <rFont val="Arial"/>
        <family val="2"/>
      </rPr>
      <t>Grams per Minute g/min</t>
    </r>
  </si>
  <si>
    <r>
      <t xml:space="preserve">                                         </t>
    </r>
    <r>
      <rPr>
        <sz val="10"/>
        <color theme="1"/>
        <rFont val="Arial"/>
        <family val="2"/>
      </rPr>
      <t>xix.</t>
    </r>
    <r>
      <rPr>
        <sz val="7"/>
        <color theme="1"/>
        <rFont val="Times New Roman"/>
        <family val="1"/>
      </rPr>
      <t xml:space="preserve">     </t>
    </r>
    <r>
      <rPr>
        <sz val="10"/>
        <color theme="1"/>
        <rFont val="Arial"/>
        <family val="2"/>
      </rPr>
      <t>Grams per Hour g/hr</t>
    </r>
  </si>
  <si>
    <r>
      <t xml:space="preserve">                                          </t>
    </r>
    <r>
      <rPr>
        <sz val="10"/>
        <color theme="1"/>
        <rFont val="Arial"/>
        <family val="2"/>
      </rPr>
      <t>xx.</t>
    </r>
    <r>
      <rPr>
        <sz val="7"/>
        <color theme="1"/>
        <rFont val="Times New Roman"/>
        <family val="1"/>
      </rPr>
      <t xml:space="preserve">     </t>
    </r>
    <r>
      <rPr>
        <sz val="10"/>
        <color theme="1"/>
        <rFont val="Arial"/>
        <family val="2"/>
      </rPr>
      <t>Grams per Day g/day</t>
    </r>
  </si>
  <si>
    <r>
      <t xml:space="preserve">                                         </t>
    </r>
    <r>
      <rPr>
        <sz val="10"/>
        <color theme="1"/>
        <rFont val="Arial"/>
        <family val="2"/>
      </rPr>
      <t>xxi.</t>
    </r>
    <r>
      <rPr>
        <sz val="7"/>
        <color theme="1"/>
        <rFont val="Times New Roman"/>
        <family val="1"/>
      </rPr>
      <t xml:space="preserve">     </t>
    </r>
    <r>
      <rPr>
        <sz val="10"/>
        <color theme="1"/>
        <rFont val="Arial"/>
        <family val="2"/>
      </rPr>
      <t>Kilogram per Second kg/sec</t>
    </r>
  </si>
  <si>
    <r>
      <t xml:space="preserve">                                        </t>
    </r>
    <r>
      <rPr>
        <sz val="10"/>
        <color theme="1"/>
        <rFont val="Arial"/>
        <family val="2"/>
      </rPr>
      <t>xxii.</t>
    </r>
    <r>
      <rPr>
        <sz val="7"/>
        <color theme="1"/>
        <rFont val="Times New Roman"/>
        <family val="1"/>
      </rPr>
      <t xml:space="preserve">     </t>
    </r>
    <r>
      <rPr>
        <sz val="10"/>
        <color theme="1"/>
        <rFont val="Arial"/>
        <family val="2"/>
      </rPr>
      <t>Kilogram per Minute kg/min</t>
    </r>
  </si>
  <si>
    <r>
      <t xml:space="preserve">                                       </t>
    </r>
    <r>
      <rPr>
        <sz val="10"/>
        <color theme="1"/>
        <rFont val="Arial"/>
        <family val="2"/>
      </rPr>
      <t>xxiii.</t>
    </r>
    <r>
      <rPr>
        <sz val="7"/>
        <color theme="1"/>
        <rFont val="Times New Roman"/>
        <family val="1"/>
      </rPr>
      <t xml:space="preserve">     </t>
    </r>
    <r>
      <rPr>
        <sz val="10"/>
        <color theme="1"/>
        <rFont val="Arial"/>
        <family val="2"/>
      </rPr>
      <t>Kilogram per Hour kg/hr</t>
    </r>
  </si>
  <si>
    <r>
      <t xml:space="preserve">                                       </t>
    </r>
    <r>
      <rPr>
        <sz val="10"/>
        <color theme="1"/>
        <rFont val="Arial"/>
        <family val="2"/>
      </rPr>
      <t>xxiv.</t>
    </r>
    <r>
      <rPr>
        <sz val="7"/>
        <color theme="1"/>
        <rFont val="Times New Roman"/>
        <family val="1"/>
      </rPr>
      <t xml:space="preserve">     </t>
    </r>
    <r>
      <rPr>
        <sz val="10"/>
        <color theme="1"/>
        <rFont val="Arial"/>
        <family val="2"/>
      </rPr>
      <t>Kilogram per Day kg/day</t>
    </r>
  </si>
  <si>
    <r>
      <t>w.</t>
    </r>
    <r>
      <rPr>
        <sz val="7"/>
        <color theme="1"/>
        <rFont val="Times New Roman"/>
        <family val="1"/>
      </rPr>
      <t xml:space="preserve">    </t>
    </r>
    <r>
      <rPr>
        <sz val="10"/>
        <color theme="1"/>
        <rFont val="Arial"/>
        <family val="2"/>
      </rPr>
      <t>Nozzle Size</t>
    </r>
  </si>
  <si>
    <r>
      <t xml:space="preserve">                                               </t>
    </r>
    <r>
      <rPr>
        <sz val="10"/>
        <color theme="1"/>
        <rFont val="Arial"/>
        <family val="2"/>
      </rPr>
      <t>i.</t>
    </r>
    <r>
      <rPr>
        <sz val="7"/>
        <color theme="1"/>
        <rFont val="Times New Roman"/>
        <family val="1"/>
      </rPr>
      <t xml:space="preserve">     </t>
    </r>
    <r>
      <rPr>
        <sz val="10"/>
        <color theme="1"/>
        <rFont val="Arial"/>
        <family val="2"/>
      </rPr>
      <t>1 thirty second of an inch 1/32”</t>
    </r>
  </si>
  <si>
    <r>
      <t xml:space="preserve">                                              </t>
    </r>
    <r>
      <rPr>
        <sz val="10"/>
        <color theme="1"/>
        <rFont val="Arial"/>
        <family val="2"/>
      </rPr>
      <t>ii.</t>
    </r>
    <r>
      <rPr>
        <sz val="7"/>
        <color theme="1"/>
        <rFont val="Times New Roman"/>
        <family val="1"/>
      </rPr>
      <t xml:space="preserve">     </t>
    </r>
    <r>
      <rPr>
        <sz val="10"/>
        <color theme="1"/>
        <rFont val="Arial"/>
        <family val="2"/>
      </rPr>
      <t>Millimeter mm</t>
    </r>
  </si>
  <si>
    <r>
      <t>x.</t>
    </r>
    <r>
      <rPr>
        <sz val="7"/>
        <color theme="1"/>
        <rFont val="Times New Roman"/>
        <family val="1"/>
      </rPr>
      <t xml:space="preserve">     </t>
    </r>
    <r>
      <rPr>
        <sz val="10"/>
        <color theme="1"/>
        <rFont val="Arial"/>
        <family val="2"/>
      </rPr>
      <t>Penetration Rate</t>
    </r>
  </si>
  <si>
    <r>
      <t xml:space="preserve">                                               </t>
    </r>
    <r>
      <rPr>
        <sz val="10"/>
        <color theme="1"/>
        <rFont val="Arial"/>
        <family val="2"/>
      </rPr>
      <t>i.</t>
    </r>
    <r>
      <rPr>
        <sz val="7"/>
        <color theme="1"/>
        <rFont val="Times New Roman"/>
        <family val="1"/>
      </rPr>
      <t xml:space="preserve">     </t>
    </r>
    <r>
      <rPr>
        <sz val="10"/>
        <color theme="1"/>
        <rFont val="Arial"/>
        <family val="2"/>
      </rPr>
      <t>Feet per hour ft/hr</t>
    </r>
  </si>
  <si>
    <r>
      <t xml:space="preserve">                                              </t>
    </r>
    <r>
      <rPr>
        <sz val="10"/>
        <color theme="1"/>
        <rFont val="Arial"/>
        <family val="2"/>
      </rPr>
      <t>ii.</t>
    </r>
    <r>
      <rPr>
        <sz val="7"/>
        <color theme="1"/>
        <rFont val="Times New Roman"/>
        <family val="1"/>
      </rPr>
      <t xml:space="preserve">     </t>
    </r>
    <r>
      <rPr>
        <sz val="10"/>
        <color theme="1"/>
        <rFont val="Arial"/>
        <family val="2"/>
      </rPr>
      <t>Meters per hour m/hr</t>
    </r>
  </si>
  <si>
    <r>
      <t>y.</t>
    </r>
    <r>
      <rPr>
        <sz val="7"/>
        <color theme="1"/>
        <rFont val="Times New Roman"/>
        <family val="1"/>
      </rPr>
      <t xml:space="preserve">     </t>
    </r>
    <r>
      <rPr>
        <sz val="10"/>
        <color theme="1"/>
        <rFont val="Arial"/>
        <family val="2"/>
      </rPr>
      <t>Percentage</t>
    </r>
  </si>
  <si>
    <r>
      <t xml:space="preserve">                                               </t>
    </r>
    <r>
      <rPr>
        <sz val="10"/>
        <color theme="1"/>
        <rFont val="Arial"/>
        <family val="2"/>
      </rPr>
      <t>i.</t>
    </r>
    <r>
      <rPr>
        <sz val="7"/>
        <color theme="1"/>
        <rFont val="Times New Roman"/>
        <family val="1"/>
      </rPr>
      <t xml:space="preserve">     </t>
    </r>
    <r>
      <rPr>
        <sz val="10"/>
        <color theme="1"/>
        <rFont val="Arial"/>
        <family val="2"/>
      </rPr>
      <t>Percentage %</t>
    </r>
  </si>
  <si>
    <r>
      <t xml:space="preserve">                                              </t>
    </r>
    <r>
      <rPr>
        <sz val="10"/>
        <color theme="1"/>
        <rFont val="Arial"/>
        <family val="2"/>
      </rPr>
      <t>ii.</t>
    </r>
    <r>
      <rPr>
        <sz val="7"/>
        <color theme="1"/>
        <rFont val="Times New Roman"/>
        <family val="1"/>
      </rPr>
      <t xml:space="preserve">     </t>
    </r>
    <r>
      <rPr>
        <sz val="10"/>
        <color theme="1"/>
        <rFont val="Arial"/>
        <family val="2"/>
      </rPr>
      <t>Fraction 0-1</t>
    </r>
  </si>
  <si>
    <r>
      <t xml:space="preserve">                                             </t>
    </r>
    <r>
      <rPr>
        <sz val="10"/>
        <color theme="1"/>
        <rFont val="Arial"/>
        <family val="2"/>
      </rPr>
      <t>iii.</t>
    </r>
    <r>
      <rPr>
        <sz val="7"/>
        <color theme="1"/>
        <rFont val="Times New Roman"/>
        <family val="1"/>
      </rPr>
      <t xml:space="preserve">     </t>
    </r>
    <r>
      <rPr>
        <sz val="10"/>
        <color theme="1"/>
        <rFont val="Arial"/>
        <family val="2"/>
      </rPr>
      <t>PartsPerMillion ppm</t>
    </r>
  </si>
  <si>
    <r>
      <t xml:space="preserve">                                            </t>
    </r>
    <r>
      <rPr>
        <sz val="10"/>
        <color theme="1"/>
        <rFont val="Arial"/>
        <family val="2"/>
      </rPr>
      <t>iv.</t>
    </r>
    <r>
      <rPr>
        <sz val="7"/>
        <color theme="1"/>
        <rFont val="Times New Roman"/>
        <family val="1"/>
      </rPr>
      <t xml:space="preserve">     </t>
    </r>
    <r>
      <rPr>
        <sz val="10"/>
        <color theme="1"/>
        <rFont val="Arial"/>
        <family val="2"/>
      </rPr>
      <t>PartsPerThousand per-mil</t>
    </r>
  </si>
  <si>
    <r>
      <t>z.</t>
    </r>
    <r>
      <rPr>
        <sz val="7"/>
        <color theme="1"/>
        <rFont val="Times New Roman"/>
        <family val="1"/>
      </rPr>
      <t xml:space="preserve">      </t>
    </r>
    <r>
      <rPr>
        <sz val="10"/>
        <color theme="1"/>
        <rFont val="Arial"/>
        <family val="2"/>
      </rPr>
      <t>Permeability</t>
    </r>
  </si>
  <si>
    <r>
      <t xml:space="preserve">                                               </t>
    </r>
    <r>
      <rPr>
        <sz val="10"/>
        <color theme="1"/>
        <rFont val="Arial"/>
        <family val="2"/>
      </rPr>
      <t>i.</t>
    </r>
    <r>
      <rPr>
        <sz val="7"/>
        <color theme="1"/>
        <rFont val="Times New Roman"/>
        <family val="1"/>
      </rPr>
      <t xml:space="preserve">     </t>
    </r>
    <r>
      <rPr>
        <sz val="10"/>
        <color theme="1"/>
        <rFont val="Arial"/>
        <family val="2"/>
      </rPr>
      <t>Square Meters m2</t>
    </r>
  </si>
  <si>
    <r>
      <t xml:space="preserve">                                              </t>
    </r>
    <r>
      <rPr>
        <sz val="10"/>
        <color theme="1"/>
        <rFont val="Arial"/>
        <family val="2"/>
      </rPr>
      <t>ii.</t>
    </r>
    <r>
      <rPr>
        <sz val="7"/>
        <color theme="1"/>
        <rFont val="Times New Roman"/>
        <family val="1"/>
      </rPr>
      <t xml:space="preserve">     </t>
    </r>
    <r>
      <rPr>
        <sz val="10"/>
        <color theme="1"/>
        <rFont val="Arial"/>
        <family val="2"/>
      </rPr>
      <t>Millidarcy mD</t>
    </r>
  </si>
  <si>
    <r>
      <t xml:space="preserve">                                             </t>
    </r>
    <r>
      <rPr>
        <sz val="10"/>
        <color theme="1"/>
        <rFont val="Arial"/>
        <family val="2"/>
      </rPr>
      <t>iii.</t>
    </r>
    <r>
      <rPr>
        <sz val="7"/>
        <color theme="1"/>
        <rFont val="Times New Roman"/>
        <family val="1"/>
      </rPr>
      <t xml:space="preserve">     </t>
    </r>
    <r>
      <rPr>
        <sz val="10"/>
        <color theme="1"/>
        <rFont val="Arial"/>
        <family val="2"/>
      </rPr>
      <t>Darcy D</t>
    </r>
  </si>
  <si>
    <r>
      <t>aa.</t>
    </r>
    <r>
      <rPr>
        <sz val="7"/>
        <color theme="1"/>
        <rFont val="Times New Roman"/>
        <family val="1"/>
      </rPr>
      <t xml:space="preserve">   </t>
    </r>
    <r>
      <rPr>
        <sz val="10"/>
        <color theme="1"/>
        <rFont val="Arial"/>
        <family val="2"/>
      </rPr>
      <t>Pressure</t>
    </r>
  </si>
  <si>
    <r>
      <t xml:space="preserve">                                               </t>
    </r>
    <r>
      <rPr>
        <sz val="10"/>
        <color theme="1"/>
        <rFont val="Arial"/>
        <family val="2"/>
      </rPr>
      <t>i.</t>
    </r>
    <r>
      <rPr>
        <sz val="7"/>
        <color theme="1"/>
        <rFont val="Times New Roman"/>
        <family val="1"/>
      </rPr>
      <t xml:space="preserve">     </t>
    </r>
    <r>
      <rPr>
        <sz val="10"/>
        <color theme="1"/>
        <rFont val="Arial"/>
        <family val="2"/>
      </rPr>
      <t>Pounds per Square Inch psi</t>
    </r>
  </si>
  <si>
    <r>
      <t xml:space="preserve">                                              </t>
    </r>
    <r>
      <rPr>
        <sz val="10"/>
        <color theme="1"/>
        <rFont val="Arial"/>
        <family val="2"/>
      </rPr>
      <t>ii.</t>
    </r>
    <r>
      <rPr>
        <sz val="7"/>
        <color theme="1"/>
        <rFont val="Times New Roman"/>
        <family val="1"/>
      </rPr>
      <t xml:space="preserve">     </t>
    </r>
    <r>
      <rPr>
        <sz val="10"/>
        <color theme="1"/>
        <rFont val="Arial"/>
        <family val="2"/>
      </rPr>
      <t>Bar</t>
    </r>
  </si>
  <si>
    <r>
      <t xml:space="preserve">                                             </t>
    </r>
    <r>
      <rPr>
        <sz val="10"/>
        <color theme="1"/>
        <rFont val="Arial"/>
        <family val="2"/>
      </rPr>
      <t>iii.</t>
    </r>
    <r>
      <rPr>
        <sz val="7"/>
        <color theme="1"/>
        <rFont val="Times New Roman"/>
        <family val="1"/>
      </rPr>
      <t xml:space="preserve">     </t>
    </r>
    <r>
      <rPr>
        <sz val="10"/>
        <color theme="1"/>
        <rFont val="Arial"/>
        <family val="2"/>
      </rPr>
      <t>Kilo Pascals kPa</t>
    </r>
  </si>
  <si>
    <r>
      <t xml:space="preserve">                                            </t>
    </r>
    <r>
      <rPr>
        <sz val="10"/>
        <color theme="1"/>
        <rFont val="Arial"/>
        <family val="2"/>
      </rPr>
      <t>iv.</t>
    </r>
    <r>
      <rPr>
        <sz val="7"/>
        <color theme="1"/>
        <rFont val="Times New Roman"/>
        <family val="1"/>
      </rPr>
      <t xml:space="preserve">     </t>
    </r>
    <r>
      <rPr>
        <sz val="10"/>
        <color theme="1"/>
        <rFont val="Arial"/>
        <family val="2"/>
      </rPr>
      <t>Pascals Pa</t>
    </r>
  </si>
  <si>
    <r>
      <t xml:space="preserve">                                             </t>
    </r>
    <r>
      <rPr>
        <sz val="10"/>
        <color theme="1"/>
        <rFont val="Arial"/>
        <family val="2"/>
      </rPr>
      <t>v.</t>
    </r>
    <r>
      <rPr>
        <sz val="7"/>
        <color theme="1"/>
        <rFont val="Times New Roman"/>
        <family val="1"/>
      </rPr>
      <t xml:space="preserve">     </t>
    </r>
    <r>
      <rPr>
        <sz val="10"/>
        <color theme="1"/>
        <rFont val="Arial"/>
        <family val="2"/>
      </rPr>
      <t>Mega Pascals MPa</t>
    </r>
  </si>
  <si>
    <r>
      <t xml:space="preserve">                                            </t>
    </r>
    <r>
      <rPr>
        <sz val="10"/>
        <color theme="1"/>
        <rFont val="Arial"/>
        <family val="2"/>
      </rPr>
      <t>vi.</t>
    </r>
    <r>
      <rPr>
        <sz val="7"/>
        <color theme="1"/>
        <rFont val="Times New Roman"/>
        <family val="1"/>
      </rPr>
      <t xml:space="preserve">     </t>
    </r>
    <r>
      <rPr>
        <sz val="10"/>
        <color theme="1"/>
        <rFont val="Arial"/>
        <family val="2"/>
      </rPr>
      <t>Kilo Pounds per Square Inch ksi</t>
    </r>
  </si>
  <si>
    <r>
      <t xml:space="preserve">                                           </t>
    </r>
    <r>
      <rPr>
        <sz val="10"/>
        <color theme="1"/>
        <rFont val="Arial"/>
        <family val="2"/>
      </rPr>
      <t>vii.</t>
    </r>
    <r>
      <rPr>
        <sz val="7"/>
        <color theme="1"/>
        <rFont val="Times New Roman"/>
        <family val="1"/>
      </rPr>
      <t xml:space="preserve">     </t>
    </r>
    <r>
      <rPr>
        <sz val="10"/>
        <color theme="1"/>
        <rFont val="Arial"/>
        <family val="2"/>
      </rPr>
      <t>Atmosphere atm</t>
    </r>
  </si>
  <si>
    <r>
      <t xml:space="preserve">                                          </t>
    </r>
    <r>
      <rPr>
        <sz val="10"/>
        <color theme="1"/>
        <rFont val="Arial"/>
        <family val="2"/>
      </rPr>
      <t>viii.</t>
    </r>
    <r>
      <rPr>
        <sz val="7"/>
        <color theme="1"/>
        <rFont val="Times New Roman"/>
        <family val="1"/>
      </rPr>
      <t xml:space="preserve">     </t>
    </r>
    <r>
      <rPr>
        <sz val="10"/>
        <color theme="1"/>
        <rFont val="Arial"/>
        <family val="2"/>
      </rPr>
      <t>Inch Mercury inHg</t>
    </r>
  </si>
  <si>
    <r>
      <t xml:space="preserve">                                            </t>
    </r>
    <r>
      <rPr>
        <sz val="10"/>
        <color theme="1"/>
        <rFont val="Arial"/>
        <family val="2"/>
      </rPr>
      <t>ix.</t>
    </r>
    <r>
      <rPr>
        <sz val="7"/>
        <color theme="1"/>
        <rFont val="Times New Roman"/>
        <family val="1"/>
      </rPr>
      <t xml:space="preserve">     </t>
    </r>
    <r>
      <rPr>
        <sz val="10"/>
        <color theme="1"/>
        <rFont val="Arial"/>
        <family val="2"/>
      </rPr>
      <t>Millimeter Mercury mmHg</t>
    </r>
  </si>
  <si>
    <r>
      <t xml:space="preserve">                                             </t>
    </r>
    <r>
      <rPr>
        <sz val="10"/>
        <color theme="1"/>
        <rFont val="Arial"/>
        <family val="2"/>
      </rPr>
      <t>x.</t>
    </r>
    <r>
      <rPr>
        <sz val="7"/>
        <color theme="1"/>
        <rFont val="Times New Roman"/>
        <family val="1"/>
      </rPr>
      <t xml:space="preserve">     </t>
    </r>
    <r>
      <rPr>
        <sz val="10"/>
        <color theme="1"/>
        <rFont val="Arial"/>
        <family val="2"/>
      </rPr>
      <t>Inch Water inH2O</t>
    </r>
  </si>
  <si>
    <r>
      <t xml:space="preserve">                                            </t>
    </r>
    <r>
      <rPr>
        <sz val="10"/>
        <color theme="1"/>
        <rFont val="Arial"/>
        <family val="2"/>
      </rPr>
      <t>xi.</t>
    </r>
    <r>
      <rPr>
        <sz val="7"/>
        <color theme="1"/>
        <rFont val="Times New Roman"/>
        <family val="1"/>
      </rPr>
      <t xml:space="preserve">     </t>
    </r>
    <r>
      <rPr>
        <sz val="10"/>
        <color theme="1"/>
        <rFont val="Arial"/>
        <family val="2"/>
      </rPr>
      <t>Millimeter Water mmH2O</t>
    </r>
  </si>
  <si>
    <r>
      <t xml:space="preserve">                                           </t>
    </r>
    <r>
      <rPr>
        <sz val="10"/>
        <color theme="1"/>
        <rFont val="Arial"/>
        <family val="2"/>
      </rPr>
      <t>xii.</t>
    </r>
    <r>
      <rPr>
        <sz val="7"/>
        <color theme="1"/>
        <rFont val="Times New Roman"/>
        <family val="1"/>
      </rPr>
      <t xml:space="preserve">     </t>
    </r>
    <r>
      <rPr>
        <sz val="10"/>
        <color theme="1"/>
        <rFont val="Arial"/>
        <family val="2"/>
      </rPr>
      <t>Torr torr</t>
    </r>
  </si>
  <si>
    <r>
      <t xml:space="preserve">                                          </t>
    </r>
    <r>
      <rPr>
        <sz val="10"/>
        <color theme="1"/>
        <rFont val="Arial"/>
        <family val="2"/>
      </rPr>
      <t>xiii.</t>
    </r>
    <r>
      <rPr>
        <sz val="7"/>
        <color theme="1"/>
        <rFont val="Times New Roman"/>
        <family val="1"/>
      </rPr>
      <t xml:space="preserve">     </t>
    </r>
    <r>
      <rPr>
        <sz val="10"/>
        <color theme="1"/>
        <rFont val="Arial"/>
        <family val="2"/>
      </rPr>
      <t>MilliBar mBar</t>
    </r>
  </si>
  <si>
    <r>
      <t xml:space="preserve">                                         </t>
    </r>
    <r>
      <rPr>
        <sz val="10"/>
        <color theme="1"/>
        <rFont val="Arial"/>
        <family val="2"/>
      </rPr>
      <t>xiv.</t>
    </r>
    <r>
      <rPr>
        <sz val="7"/>
        <color theme="1"/>
        <rFont val="Times New Roman"/>
        <family val="1"/>
      </rPr>
      <t xml:space="preserve">     </t>
    </r>
    <r>
      <rPr>
        <sz val="10"/>
        <color theme="1"/>
        <rFont val="Arial"/>
        <family val="2"/>
      </rPr>
      <t>Kilogram per Square Centimeter kg/cm2</t>
    </r>
  </si>
  <si>
    <r>
      <t xml:space="preserve">                                          </t>
    </r>
    <r>
      <rPr>
        <sz val="10"/>
        <color theme="1"/>
        <rFont val="Arial"/>
        <family val="2"/>
      </rPr>
      <t>xv.</t>
    </r>
    <r>
      <rPr>
        <sz val="7"/>
        <color theme="1"/>
        <rFont val="Times New Roman"/>
        <family val="1"/>
      </rPr>
      <t xml:space="preserve">     </t>
    </r>
    <r>
      <rPr>
        <sz val="10"/>
        <color theme="1"/>
        <rFont val="Arial"/>
        <family val="2"/>
      </rPr>
      <t>Pounds per Hundred Square Feet lb/100ft2</t>
    </r>
  </si>
  <si>
    <r>
      <t xml:space="preserve">                                         </t>
    </r>
    <r>
      <rPr>
        <sz val="10"/>
        <color theme="1"/>
        <rFont val="Arial"/>
        <family val="2"/>
      </rPr>
      <t>xvi.</t>
    </r>
    <r>
      <rPr>
        <sz val="7"/>
        <color theme="1"/>
        <rFont val="Times New Roman"/>
        <family val="1"/>
      </rPr>
      <t xml:space="preserve">     </t>
    </r>
    <r>
      <rPr>
        <sz val="10"/>
        <color theme="1"/>
        <rFont val="Arial"/>
        <family val="2"/>
      </rPr>
      <t>Giga Pascals GPa</t>
    </r>
  </si>
  <si>
    <r>
      <t>bb.</t>
    </r>
    <r>
      <rPr>
        <sz val="7"/>
        <color theme="1"/>
        <rFont val="Times New Roman"/>
        <family val="1"/>
      </rPr>
      <t xml:space="preserve">   </t>
    </r>
    <r>
      <rPr>
        <sz val="10"/>
        <color theme="1"/>
        <rFont val="Arial"/>
        <family val="2"/>
      </rPr>
      <t>Pressure Gradient</t>
    </r>
  </si>
  <si>
    <r>
      <t xml:space="preserve">                                               </t>
    </r>
    <r>
      <rPr>
        <sz val="10"/>
        <color theme="1"/>
        <rFont val="Arial"/>
        <family val="2"/>
      </rPr>
      <t>i.</t>
    </r>
    <r>
      <rPr>
        <sz val="7"/>
        <color theme="1"/>
        <rFont val="Times New Roman"/>
        <family val="1"/>
      </rPr>
      <t xml:space="preserve">     </t>
    </r>
    <r>
      <rPr>
        <sz val="10"/>
        <color theme="1"/>
        <rFont val="Arial"/>
        <family val="2"/>
      </rPr>
      <t>Pound Force per Gallon lbf/gal</t>
    </r>
  </si>
  <si>
    <r>
      <t xml:space="preserve">                                              </t>
    </r>
    <r>
      <rPr>
        <sz val="10"/>
        <color theme="1"/>
        <rFont val="Arial"/>
        <family val="2"/>
      </rPr>
      <t>ii.</t>
    </r>
    <r>
      <rPr>
        <sz val="7"/>
        <color theme="1"/>
        <rFont val="Times New Roman"/>
        <family val="1"/>
      </rPr>
      <t xml:space="preserve">     </t>
    </r>
    <r>
      <rPr>
        <sz val="10"/>
        <color theme="1"/>
        <rFont val="Arial"/>
        <family val="2"/>
      </rPr>
      <t>Pascal per Meter Pa/m</t>
    </r>
  </si>
  <si>
    <r>
      <t xml:space="preserve">                                             </t>
    </r>
    <r>
      <rPr>
        <sz val="10"/>
        <color theme="1"/>
        <rFont val="Arial"/>
        <family val="2"/>
      </rPr>
      <t>iii.</t>
    </r>
    <r>
      <rPr>
        <sz val="7"/>
        <color theme="1"/>
        <rFont val="Times New Roman"/>
        <family val="1"/>
      </rPr>
      <t xml:space="preserve">     </t>
    </r>
    <r>
      <rPr>
        <sz val="10"/>
        <color theme="1"/>
        <rFont val="Arial"/>
        <family val="2"/>
      </rPr>
      <t>Bar per Meter bar/m</t>
    </r>
  </si>
  <si>
    <r>
      <t xml:space="preserve">                                            </t>
    </r>
    <r>
      <rPr>
        <sz val="10"/>
        <color theme="1"/>
        <rFont val="Arial"/>
        <family val="2"/>
      </rPr>
      <t>iv.</t>
    </r>
    <r>
      <rPr>
        <sz val="7"/>
        <color theme="1"/>
        <rFont val="Times New Roman"/>
        <family val="1"/>
      </rPr>
      <t xml:space="preserve">     </t>
    </r>
    <r>
      <rPr>
        <sz val="10"/>
        <color theme="1"/>
        <rFont val="Arial"/>
        <family val="2"/>
      </rPr>
      <t>Psi per Feet psi/ft</t>
    </r>
  </si>
  <si>
    <r>
      <t>cc.</t>
    </r>
    <r>
      <rPr>
        <sz val="7"/>
        <color theme="1"/>
        <rFont val="Times New Roman"/>
        <family val="1"/>
      </rPr>
      <t xml:space="preserve">   </t>
    </r>
    <r>
      <rPr>
        <sz val="10"/>
        <color theme="1"/>
        <rFont val="Arial"/>
        <family val="2"/>
      </rPr>
      <t>Power</t>
    </r>
  </si>
  <si>
    <r>
      <t xml:space="preserve">                                               </t>
    </r>
    <r>
      <rPr>
        <sz val="10"/>
        <color theme="1"/>
        <rFont val="Arial"/>
        <family val="2"/>
      </rPr>
      <t>i.</t>
    </r>
    <r>
      <rPr>
        <sz val="7"/>
        <color theme="1"/>
        <rFont val="Times New Roman"/>
        <family val="1"/>
      </rPr>
      <t xml:space="preserve">     </t>
    </r>
    <r>
      <rPr>
        <sz val="10"/>
        <color theme="1"/>
        <rFont val="Arial"/>
        <family val="2"/>
      </rPr>
      <t>HorsePower HP</t>
    </r>
  </si>
  <si>
    <r>
      <t xml:space="preserve">                                              </t>
    </r>
    <r>
      <rPr>
        <sz val="10"/>
        <color theme="1"/>
        <rFont val="Arial"/>
        <family val="2"/>
      </rPr>
      <t>ii.</t>
    </r>
    <r>
      <rPr>
        <sz val="7"/>
        <color theme="1"/>
        <rFont val="Times New Roman"/>
        <family val="1"/>
      </rPr>
      <t xml:space="preserve">     </t>
    </r>
    <r>
      <rPr>
        <sz val="10"/>
        <color theme="1"/>
        <rFont val="Arial"/>
        <family val="2"/>
      </rPr>
      <t>KiloWatt kW</t>
    </r>
  </si>
  <si>
    <r>
      <t xml:space="preserve">                                             </t>
    </r>
    <r>
      <rPr>
        <sz val="10"/>
        <color theme="1"/>
        <rFont val="Arial"/>
        <family val="2"/>
      </rPr>
      <t>iii.</t>
    </r>
    <r>
      <rPr>
        <sz val="7"/>
        <color theme="1"/>
        <rFont val="Times New Roman"/>
        <family val="1"/>
      </rPr>
      <t xml:space="preserve">     </t>
    </r>
    <r>
      <rPr>
        <sz val="10"/>
        <color theme="1"/>
        <rFont val="Arial"/>
        <family val="2"/>
      </rPr>
      <t>Watt W</t>
    </r>
  </si>
  <si>
    <r>
      <t>dd.</t>
    </r>
    <r>
      <rPr>
        <sz val="7"/>
        <color theme="1"/>
        <rFont val="Times New Roman"/>
        <family val="1"/>
      </rPr>
      <t xml:space="preserve">   </t>
    </r>
    <r>
      <rPr>
        <sz val="10"/>
        <color theme="1"/>
        <rFont val="Arial"/>
        <family val="2"/>
      </rPr>
      <t>Pump Speed</t>
    </r>
  </si>
  <si>
    <r>
      <t xml:space="preserve">                                               </t>
    </r>
    <r>
      <rPr>
        <sz val="10"/>
        <color theme="1"/>
        <rFont val="Arial"/>
        <family val="2"/>
      </rPr>
      <t>i.</t>
    </r>
    <r>
      <rPr>
        <sz val="7"/>
        <color theme="1"/>
        <rFont val="Times New Roman"/>
        <family val="1"/>
      </rPr>
      <t xml:space="preserve">     </t>
    </r>
    <r>
      <rPr>
        <sz val="10"/>
        <color theme="1"/>
        <rFont val="Arial"/>
        <family val="2"/>
      </rPr>
      <t>Strokes per Minute strokes/min</t>
    </r>
  </si>
  <si>
    <r>
      <t>ee.</t>
    </r>
    <r>
      <rPr>
        <sz val="7"/>
        <color theme="1"/>
        <rFont val="Times New Roman"/>
        <family val="1"/>
      </rPr>
      <t xml:space="preserve">   </t>
    </r>
    <r>
      <rPr>
        <sz val="10"/>
        <color theme="1"/>
        <rFont val="Arial"/>
        <family val="2"/>
      </rPr>
      <t>Rate</t>
    </r>
  </si>
  <si>
    <r>
      <t xml:space="preserve">                                               </t>
    </r>
    <r>
      <rPr>
        <sz val="10"/>
        <color theme="1"/>
        <rFont val="Arial"/>
        <family val="2"/>
      </rPr>
      <t>i.</t>
    </r>
    <r>
      <rPr>
        <sz val="7"/>
        <color theme="1"/>
        <rFont val="Times New Roman"/>
        <family val="1"/>
      </rPr>
      <t xml:space="preserve">     </t>
    </r>
    <r>
      <rPr>
        <sz val="10"/>
        <color theme="1"/>
        <rFont val="Arial"/>
        <family val="2"/>
      </rPr>
      <t>per Minute /min</t>
    </r>
  </si>
  <si>
    <r>
      <t xml:space="preserve">                                              </t>
    </r>
    <r>
      <rPr>
        <sz val="10"/>
        <color theme="1"/>
        <rFont val="Arial"/>
        <family val="2"/>
      </rPr>
      <t>ii.</t>
    </r>
    <r>
      <rPr>
        <sz val="7"/>
        <color theme="1"/>
        <rFont val="Times New Roman"/>
        <family val="1"/>
      </rPr>
      <t xml:space="preserve">     </t>
    </r>
    <r>
      <rPr>
        <sz val="10"/>
        <color theme="1"/>
        <rFont val="Arial"/>
        <family val="2"/>
      </rPr>
      <t>per Second /sec</t>
    </r>
  </si>
  <si>
    <r>
      <t xml:space="preserve">                                             </t>
    </r>
    <r>
      <rPr>
        <sz val="10"/>
        <color theme="1"/>
        <rFont val="Arial"/>
        <family val="2"/>
      </rPr>
      <t>iii.</t>
    </r>
    <r>
      <rPr>
        <sz val="7"/>
        <color theme="1"/>
        <rFont val="Times New Roman"/>
        <family val="1"/>
      </rPr>
      <t xml:space="preserve">     </t>
    </r>
    <r>
      <rPr>
        <sz val="10"/>
        <color theme="1"/>
        <rFont val="Arial"/>
        <family val="2"/>
      </rPr>
      <t>per Day /day</t>
    </r>
  </si>
  <si>
    <r>
      <t xml:space="preserve">                                            </t>
    </r>
    <r>
      <rPr>
        <sz val="10"/>
        <color theme="1"/>
        <rFont val="Arial"/>
        <family val="2"/>
      </rPr>
      <t>iv.</t>
    </r>
    <r>
      <rPr>
        <sz val="7"/>
        <color theme="1"/>
        <rFont val="Times New Roman"/>
        <family val="1"/>
      </rPr>
      <t xml:space="preserve">     </t>
    </r>
    <r>
      <rPr>
        <sz val="10"/>
        <color theme="1"/>
        <rFont val="Arial"/>
        <family val="2"/>
      </rPr>
      <t>per Hour /hr</t>
    </r>
  </si>
  <si>
    <r>
      <t xml:space="preserve">                                             </t>
    </r>
    <r>
      <rPr>
        <sz val="10"/>
        <color theme="1"/>
        <rFont val="Arial"/>
        <family val="2"/>
      </rPr>
      <t>v.</t>
    </r>
    <r>
      <rPr>
        <sz val="7"/>
        <color theme="1"/>
        <rFont val="Times New Roman"/>
        <family val="1"/>
      </rPr>
      <t xml:space="preserve">     </t>
    </r>
    <r>
      <rPr>
        <sz val="10"/>
        <color theme="1"/>
        <rFont val="Arial"/>
        <family val="2"/>
      </rPr>
      <t>per millisecond /msec</t>
    </r>
  </si>
  <si>
    <r>
      <t>ff.</t>
    </r>
    <r>
      <rPr>
        <sz val="7"/>
        <color theme="1"/>
        <rFont val="Times New Roman"/>
        <family val="1"/>
      </rPr>
      <t xml:space="preserve">     </t>
    </r>
    <r>
      <rPr>
        <sz val="10"/>
        <color theme="1"/>
        <rFont val="Arial"/>
        <family val="2"/>
      </rPr>
      <t>Rotation Velocity</t>
    </r>
  </si>
  <si>
    <r>
      <t xml:space="preserve">                                               </t>
    </r>
    <r>
      <rPr>
        <sz val="10"/>
        <color theme="1"/>
        <rFont val="Arial"/>
        <family val="2"/>
      </rPr>
      <t>i.</t>
    </r>
    <r>
      <rPr>
        <sz val="7"/>
        <color theme="1"/>
        <rFont val="Times New Roman"/>
        <family val="1"/>
      </rPr>
      <t xml:space="preserve">     </t>
    </r>
    <r>
      <rPr>
        <sz val="10"/>
        <color theme="1"/>
        <rFont val="Arial"/>
        <family val="2"/>
      </rPr>
      <t>Revolutions per Minute rpm</t>
    </r>
  </si>
  <si>
    <r>
      <t xml:space="preserve">                                              </t>
    </r>
    <r>
      <rPr>
        <sz val="10"/>
        <color theme="1"/>
        <rFont val="Arial"/>
        <family val="2"/>
      </rPr>
      <t>ii.</t>
    </r>
    <r>
      <rPr>
        <sz val="7"/>
        <color theme="1"/>
        <rFont val="Times New Roman"/>
        <family val="1"/>
      </rPr>
      <t xml:space="preserve">     </t>
    </r>
    <r>
      <rPr>
        <sz val="10"/>
        <color theme="1"/>
        <rFont val="Arial"/>
        <family val="2"/>
      </rPr>
      <t>Revolutions Per Second r/s</t>
    </r>
  </si>
  <si>
    <r>
      <t xml:space="preserve">                                             </t>
    </r>
    <r>
      <rPr>
        <sz val="10"/>
        <color theme="1"/>
        <rFont val="Arial"/>
        <family val="2"/>
      </rPr>
      <t>iii.</t>
    </r>
    <r>
      <rPr>
        <sz val="7"/>
        <color theme="1"/>
        <rFont val="Times New Roman"/>
        <family val="1"/>
      </rPr>
      <t xml:space="preserve">     </t>
    </r>
    <r>
      <rPr>
        <sz val="10"/>
        <color theme="1"/>
        <rFont val="Arial"/>
        <family val="2"/>
      </rPr>
      <t>Radians per Second rad/s</t>
    </r>
  </si>
  <si>
    <r>
      <t>gg.</t>
    </r>
    <r>
      <rPr>
        <sz val="7"/>
        <color theme="1"/>
        <rFont val="Times New Roman"/>
        <family val="1"/>
      </rPr>
      <t xml:space="preserve">   </t>
    </r>
    <r>
      <rPr>
        <sz val="10"/>
        <color theme="1"/>
        <rFont val="Arial"/>
        <family val="2"/>
      </rPr>
      <t>Short Length</t>
    </r>
  </si>
  <si>
    <r>
      <t xml:space="preserve">                                               </t>
    </r>
    <r>
      <rPr>
        <sz val="10"/>
        <color theme="1"/>
        <rFont val="Arial"/>
        <family val="2"/>
      </rPr>
      <t>i.</t>
    </r>
    <r>
      <rPr>
        <sz val="7"/>
        <color theme="1"/>
        <rFont val="Times New Roman"/>
        <family val="1"/>
      </rPr>
      <t xml:space="preserve">     </t>
    </r>
    <r>
      <rPr>
        <sz val="10"/>
        <color theme="1"/>
        <rFont val="Arial"/>
        <family val="2"/>
      </rPr>
      <t>Inches in</t>
    </r>
  </si>
  <si>
    <r>
      <t xml:space="preserve">                                             </t>
    </r>
    <r>
      <rPr>
        <sz val="10"/>
        <color theme="1"/>
        <rFont val="Arial"/>
        <family val="2"/>
      </rPr>
      <t>v.</t>
    </r>
    <r>
      <rPr>
        <sz val="7"/>
        <color theme="1"/>
        <rFont val="Times New Roman"/>
        <family val="1"/>
      </rPr>
      <t xml:space="preserve">     </t>
    </r>
    <r>
      <rPr>
        <sz val="10"/>
        <color theme="1"/>
        <rFont val="Arial"/>
        <family val="2"/>
      </rPr>
      <t>Meter m</t>
    </r>
  </si>
  <si>
    <r>
      <t xml:space="preserve">                                            </t>
    </r>
    <r>
      <rPr>
        <sz val="10"/>
        <color theme="1"/>
        <rFont val="Arial"/>
        <family val="2"/>
      </rPr>
      <t>vi.</t>
    </r>
    <r>
      <rPr>
        <sz val="7"/>
        <color theme="1"/>
        <rFont val="Times New Roman"/>
        <family val="1"/>
      </rPr>
      <t xml:space="preserve">     </t>
    </r>
    <r>
      <rPr>
        <sz val="10"/>
        <color theme="1"/>
        <rFont val="Arial"/>
        <family val="2"/>
      </rPr>
      <t>One by 32 Inch 1/32 in</t>
    </r>
  </si>
  <si>
    <r>
      <t xml:space="preserve">                                           </t>
    </r>
    <r>
      <rPr>
        <sz val="10"/>
        <color theme="1"/>
        <rFont val="Arial"/>
        <family val="2"/>
      </rPr>
      <t>vii.</t>
    </r>
    <r>
      <rPr>
        <sz val="7"/>
        <color theme="1"/>
        <rFont val="Times New Roman"/>
        <family val="1"/>
      </rPr>
      <t xml:space="preserve">     </t>
    </r>
    <r>
      <rPr>
        <sz val="10"/>
        <color theme="1"/>
        <rFont val="Arial"/>
        <family val="2"/>
      </rPr>
      <t>Feet ft</t>
    </r>
  </si>
  <si>
    <r>
      <t>hh.</t>
    </r>
    <r>
      <rPr>
        <sz val="7"/>
        <color theme="1"/>
        <rFont val="Times New Roman"/>
        <family val="1"/>
      </rPr>
      <t xml:space="preserve">   </t>
    </r>
    <r>
      <rPr>
        <sz val="10"/>
        <color theme="1"/>
        <rFont val="Arial"/>
        <family val="2"/>
      </rPr>
      <t>Slowness</t>
    </r>
  </si>
  <si>
    <r>
      <t xml:space="preserve">                                               </t>
    </r>
    <r>
      <rPr>
        <sz val="10"/>
        <color theme="1"/>
        <rFont val="Arial"/>
        <family val="2"/>
      </rPr>
      <t>i.</t>
    </r>
    <r>
      <rPr>
        <sz val="7"/>
        <color theme="1"/>
        <rFont val="Times New Roman"/>
        <family val="1"/>
      </rPr>
      <t xml:space="preserve">     </t>
    </r>
    <r>
      <rPr>
        <sz val="10"/>
        <color theme="1"/>
        <rFont val="Arial"/>
        <family val="2"/>
      </rPr>
      <t>Micro Seconds per Feet microseconds/ft</t>
    </r>
  </si>
  <si>
    <r>
      <t xml:space="preserve">                                              </t>
    </r>
    <r>
      <rPr>
        <sz val="10"/>
        <color theme="1"/>
        <rFont val="Arial"/>
        <family val="2"/>
      </rPr>
      <t>ii.</t>
    </r>
    <r>
      <rPr>
        <sz val="7"/>
        <color theme="1"/>
        <rFont val="Times New Roman"/>
        <family val="1"/>
      </rPr>
      <t xml:space="preserve">     </t>
    </r>
    <r>
      <rPr>
        <sz val="10"/>
        <color theme="1"/>
        <rFont val="Arial"/>
        <family val="2"/>
      </rPr>
      <t>Micro Seconds per Meter microseconds/m</t>
    </r>
  </si>
  <si>
    <r>
      <t xml:space="preserve">                                             </t>
    </r>
    <r>
      <rPr>
        <sz val="10"/>
        <color theme="1"/>
        <rFont val="Arial"/>
        <family val="2"/>
      </rPr>
      <t>iii.</t>
    </r>
    <r>
      <rPr>
        <sz val="7"/>
        <color theme="1"/>
        <rFont val="Times New Roman"/>
        <family val="1"/>
      </rPr>
      <t xml:space="preserve">     </t>
    </r>
    <r>
      <rPr>
        <sz val="10"/>
        <color theme="1"/>
        <rFont val="Arial"/>
        <family val="2"/>
      </rPr>
      <t>Seconds per Kilometer seconds/km</t>
    </r>
  </si>
  <si>
    <r>
      <t xml:space="preserve">                                            </t>
    </r>
    <r>
      <rPr>
        <sz val="10"/>
        <color theme="1"/>
        <rFont val="Arial"/>
        <family val="2"/>
      </rPr>
      <t>iv.</t>
    </r>
    <r>
      <rPr>
        <sz val="7"/>
        <color theme="1"/>
        <rFont val="Times New Roman"/>
        <family val="1"/>
      </rPr>
      <t xml:space="preserve">     </t>
    </r>
    <r>
      <rPr>
        <sz val="10"/>
        <color theme="1"/>
        <rFont val="Arial"/>
        <family val="2"/>
      </rPr>
      <t>Seconds per Mile seconds/mile</t>
    </r>
  </si>
  <si>
    <r>
      <t>ii.</t>
    </r>
    <r>
      <rPr>
        <sz val="7"/>
        <color theme="1"/>
        <rFont val="Times New Roman"/>
        <family val="1"/>
      </rPr>
      <t xml:space="preserve">      </t>
    </r>
    <r>
      <rPr>
        <sz val="10"/>
        <color theme="1"/>
        <rFont val="Arial"/>
        <family val="2"/>
      </rPr>
      <t>Specific Heat Capacity</t>
    </r>
  </si>
  <si>
    <r>
      <t xml:space="preserve">                                               </t>
    </r>
    <r>
      <rPr>
        <sz val="10"/>
        <color theme="1"/>
        <rFont val="Arial"/>
        <family val="2"/>
      </rPr>
      <t>i.</t>
    </r>
    <r>
      <rPr>
        <sz val="7"/>
        <color theme="1"/>
        <rFont val="Times New Roman"/>
        <family val="1"/>
      </rPr>
      <t xml:space="preserve">     </t>
    </r>
    <r>
      <rPr>
        <sz val="10"/>
        <color theme="1"/>
        <rFont val="Arial"/>
        <family val="2"/>
      </rPr>
      <t>Btu per Pounds per Fahrenheit Btu/(lb-F)</t>
    </r>
  </si>
  <si>
    <r>
      <t xml:space="preserve">                                              </t>
    </r>
    <r>
      <rPr>
        <sz val="10"/>
        <color theme="1"/>
        <rFont val="Arial"/>
        <family val="2"/>
      </rPr>
      <t>ii.</t>
    </r>
    <r>
      <rPr>
        <sz val="7"/>
        <color theme="1"/>
        <rFont val="Times New Roman"/>
        <family val="1"/>
      </rPr>
      <t xml:space="preserve">     </t>
    </r>
    <r>
      <rPr>
        <sz val="10"/>
        <color theme="1"/>
        <rFont val="Arial"/>
        <family val="2"/>
      </rPr>
      <t>Joules per Kilogram per Kelvin J/(kg-K)</t>
    </r>
  </si>
  <si>
    <r>
      <t xml:space="preserve">                                             </t>
    </r>
    <r>
      <rPr>
        <sz val="10"/>
        <color theme="1"/>
        <rFont val="Arial"/>
        <family val="2"/>
      </rPr>
      <t>iii.</t>
    </r>
    <r>
      <rPr>
        <sz val="7"/>
        <color theme="1"/>
        <rFont val="Times New Roman"/>
        <family val="1"/>
      </rPr>
      <t xml:space="preserve">     </t>
    </r>
    <r>
      <rPr>
        <sz val="10"/>
        <color theme="1"/>
        <rFont val="Arial"/>
        <family val="2"/>
      </rPr>
      <t>Joules per Kilogram per Celcius J/(kg-C)</t>
    </r>
  </si>
  <si>
    <r>
      <t xml:space="preserve">                                            </t>
    </r>
    <r>
      <rPr>
        <sz val="10"/>
        <color theme="1"/>
        <rFont val="Arial"/>
        <family val="2"/>
      </rPr>
      <t>iv.</t>
    </r>
    <r>
      <rPr>
        <sz val="7"/>
        <color theme="1"/>
        <rFont val="Times New Roman"/>
        <family val="1"/>
      </rPr>
      <t xml:space="preserve">     </t>
    </r>
    <r>
      <rPr>
        <sz val="10"/>
        <color theme="1"/>
        <rFont val="Arial"/>
        <family val="2"/>
      </rPr>
      <t>Kilojoules per Kilogram per Kelvin kJ/(kg-K)</t>
    </r>
  </si>
  <si>
    <r>
      <t xml:space="preserve">                                             </t>
    </r>
    <r>
      <rPr>
        <sz val="10"/>
        <color theme="1"/>
        <rFont val="Arial"/>
        <family val="2"/>
      </rPr>
      <t>v.</t>
    </r>
    <r>
      <rPr>
        <sz val="7"/>
        <color theme="1"/>
        <rFont val="Times New Roman"/>
        <family val="1"/>
      </rPr>
      <t xml:space="preserve">     </t>
    </r>
    <r>
      <rPr>
        <sz val="10"/>
        <color theme="1"/>
        <rFont val="Arial"/>
        <family val="2"/>
      </rPr>
      <t>Kilojoules per Kilogram per Celcius kJ/(kg-C)</t>
    </r>
  </si>
  <si>
    <r>
      <t xml:space="preserve">                                            </t>
    </r>
    <r>
      <rPr>
        <sz val="10"/>
        <color theme="1"/>
        <rFont val="Arial"/>
        <family val="2"/>
      </rPr>
      <t>vi.</t>
    </r>
    <r>
      <rPr>
        <sz val="7"/>
        <color theme="1"/>
        <rFont val="Times New Roman"/>
        <family val="1"/>
      </rPr>
      <t xml:space="preserve">     </t>
    </r>
    <r>
      <rPr>
        <sz val="10"/>
        <color theme="1"/>
        <rFont val="Arial"/>
        <family val="2"/>
      </rPr>
      <t>Kilocalorie per Kilogram per Kelvin kcal/(kg-K)</t>
    </r>
  </si>
  <si>
    <r>
      <t xml:space="preserve">                                           </t>
    </r>
    <r>
      <rPr>
        <sz val="10"/>
        <color theme="1"/>
        <rFont val="Arial"/>
        <family val="2"/>
      </rPr>
      <t>vii.</t>
    </r>
    <r>
      <rPr>
        <sz val="7"/>
        <color theme="1"/>
        <rFont val="Times New Roman"/>
        <family val="1"/>
      </rPr>
      <t xml:space="preserve">     </t>
    </r>
    <r>
      <rPr>
        <sz val="10"/>
        <color theme="1"/>
        <rFont val="Arial"/>
        <family val="2"/>
      </rPr>
      <t>Kilocalorie per Kilogram per Celcius kcal/(kg-C)</t>
    </r>
  </si>
  <si>
    <r>
      <t>jj.</t>
    </r>
    <r>
      <rPr>
        <sz val="7"/>
        <color theme="1"/>
        <rFont val="Times New Roman"/>
        <family val="1"/>
      </rPr>
      <t xml:space="preserve">      </t>
    </r>
    <r>
      <rPr>
        <sz val="10"/>
        <color theme="1"/>
        <rFont val="Arial"/>
        <family val="2"/>
      </rPr>
      <t>Stiffness</t>
    </r>
  </si>
  <si>
    <r>
      <t xml:space="preserve">                                               </t>
    </r>
    <r>
      <rPr>
        <sz val="10"/>
        <color theme="1"/>
        <rFont val="Arial"/>
        <family val="2"/>
      </rPr>
      <t>i.</t>
    </r>
    <r>
      <rPr>
        <sz val="7"/>
        <color theme="1"/>
        <rFont val="Times New Roman"/>
        <family val="1"/>
      </rPr>
      <t xml:space="preserve">     </t>
    </r>
    <r>
      <rPr>
        <sz val="10"/>
        <color theme="1"/>
        <rFont val="Arial"/>
        <family val="2"/>
      </rPr>
      <t>Pounds-force on square inch lbf*in2</t>
    </r>
  </si>
  <si>
    <r>
      <t xml:space="preserve">                                              </t>
    </r>
    <r>
      <rPr>
        <sz val="10"/>
        <color theme="1"/>
        <rFont val="Arial"/>
        <family val="2"/>
      </rPr>
      <t>ii.</t>
    </r>
    <r>
      <rPr>
        <sz val="7"/>
        <color theme="1"/>
        <rFont val="Times New Roman"/>
        <family val="1"/>
      </rPr>
      <t xml:space="preserve">     </t>
    </r>
    <r>
      <rPr>
        <sz val="10"/>
        <color theme="1"/>
        <rFont val="Arial"/>
        <family val="2"/>
      </rPr>
      <t>Newton on square meter N*m2</t>
    </r>
  </si>
  <si>
    <r>
      <t>kk.</t>
    </r>
    <r>
      <rPr>
        <sz val="7"/>
        <color theme="1"/>
        <rFont val="Times New Roman"/>
        <family val="1"/>
      </rPr>
      <t xml:space="preserve">   </t>
    </r>
    <r>
      <rPr>
        <sz val="10"/>
        <color theme="1"/>
        <rFont val="Arial"/>
        <family val="2"/>
      </rPr>
      <t>Stress</t>
    </r>
  </si>
  <si>
    <r>
      <t xml:space="preserve">                                              </t>
    </r>
    <r>
      <rPr>
        <sz val="10"/>
        <color theme="1"/>
        <rFont val="Arial"/>
        <family val="2"/>
      </rPr>
      <t>ii.</t>
    </r>
    <r>
      <rPr>
        <sz val="7"/>
        <color theme="1"/>
        <rFont val="Times New Roman"/>
        <family val="1"/>
      </rPr>
      <t xml:space="preserve">     </t>
    </r>
    <r>
      <rPr>
        <sz val="10"/>
        <color theme="1"/>
        <rFont val="Arial"/>
        <family val="2"/>
      </rPr>
      <t>Pascals Pa</t>
    </r>
  </si>
  <si>
    <r>
      <t xml:space="preserve">                                             </t>
    </r>
    <r>
      <rPr>
        <sz val="10"/>
        <color theme="1"/>
        <rFont val="Arial"/>
        <family val="2"/>
      </rPr>
      <t>iii.</t>
    </r>
    <r>
      <rPr>
        <sz val="7"/>
        <color theme="1"/>
        <rFont val="Times New Roman"/>
        <family val="1"/>
      </rPr>
      <t xml:space="preserve">     </t>
    </r>
    <r>
      <rPr>
        <sz val="10"/>
        <color theme="1"/>
        <rFont val="Arial"/>
        <family val="2"/>
      </rPr>
      <t>Mega Pascals MPa</t>
    </r>
  </si>
  <si>
    <r>
      <t xml:space="preserve">                                            </t>
    </r>
    <r>
      <rPr>
        <sz val="10"/>
        <color theme="1"/>
        <rFont val="Arial"/>
        <family val="2"/>
      </rPr>
      <t>iv.</t>
    </r>
    <r>
      <rPr>
        <sz val="7"/>
        <color theme="1"/>
        <rFont val="Times New Roman"/>
        <family val="1"/>
      </rPr>
      <t xml:space="preserve">     </t>
    </r>
    <r>
      <rPr>
        <sz val="10"/>
        <color theme="1"/>
        <rFont val="Arial"/>
        <family val="2"/>
      </rPr>
      <t>Kilo Pounds per Square Inch ksi</t>
    </r>
  </si>
  <si>
    <r>
      <t>ll.</t>
    </r>
    <r>
      <rPr>
        <sz val="7"/>
        <color theme="1"/>
        <rFont val="Times New Roman"/>
        <family val="1"/>
      </rPr>
      <t xml:space="preserve">      </t>
    </r>
    <r>
      <rPr>
        <sz val="10"/>
        <color theme="1"/>
        <rFont val="Arial"/>
        <family val="2"/>
      </rPr>
      <t>Temperature</t>
    </r>
  </si>
  <si>
    <r>
      <t xml:space="preserve">                                               </t>
    </r>
    <r>
      <rPr>
        <sz val="10"/>
        <color theme="1"/>
        <rFont val="Arial"/>
        <family val="2"/>
      </rPr>
      <t>i.</t>
    </r>
    <r>
      <rPr>
        <sz val="7"/>
        <color theme="1"/>
        <rFont val="Times New Roman"/>
        <family val="1"/>
      </rPr>
      <t xml:space="preserve">     </t>
    </r>
    <r>
      <rPr>
        <sz val="10"/>
        <color theme="1"/>
        <rFont val="Arial"/>
        <family val="2"/>
      </rPr>
      <t>Degrees Fahrenheit F</t>
    </r>
  </si>
  <si>
    <r>
      <t xml:space="preserve">                                              </t>
    </r>
    <r>
      <rPr>
        <sz val="10"/>
        <color theme="1"/>
        <rFont val="Arial"/>
        <family val="2"/>
      </rPr>
      <t>ii.</t>
    </r>
    <r>
      <rPr>
        <sz val="7"/>
        <color theme="1"/>
        <rFont val="Times New Roman"/>
        <family val="1"/>
      </rPr>
      <t xml:space="preserve">     </t>
    </r>
    <r>
      <rPr>
        <sz val="10"/>
        <color theme="1"/>
        <rFont val="Arial"/>
        <family val="2"/>
      </rPr>
      <t>Degrees Celcius C</t>
    </r>
  </si>
  <si>
    <r>
      <t xml:space="preserve">                                             </t>
    </r>
    <r>
      <rPr>
        <sz val="10"/>
        <color theme="1"/>
        <rFont val="Arial"/>
        <family val="2"/>
      </rPr>
      <t>iii.</t>
    </r>
    <r>
      <rPr>
        <sz val="7"/>
        <color theme="1"/>
        <rFont val="Times New Roman"/>
        <family val="1"/>
      </rPr>
      <t xml:space="preserve">     </t>
    </r>
    <r>
      <rPr>
        <sz val="10"/>
        <color theme="1"/>
        <rFont val="Arial"/>
        <family val="2"/>
      </rPr>
      <t>Degrees Kelvin K</t>
    </r>
  </si>
  <si>
    <r>
      <t xml:space="preserve">                                            </t>
    </r>
    <r>
      <rPr>
        <sz val="10"/>
        <color theme="1"/>
        <rFont val="Arial"/>
        <family val="2"/>
      </rPr>
      <t>iv.</t>
    </r>
    <r>
      <rPr>
        <sz val="7"/>
        <color theme="1"/>
        <rFont val="Times New Roman"/>
        <family val="1"/>
      </rPr>
      <t xml:space="preserve">     </t>
    </r>
    <r>
      <rPr>
        <sz val="10"/>
        <color theme="1"/>
        <rFont val="Arial"/>
        <family val="2"/>
      </rPr>
      <t>Degrees Rankin R</t>
    </r>
  </si>
  <si>
    <r>
      <t>mm.</t>
    </r>
    <r>
      <rPr>
        <sz val="7"/>
        <color theme="1"/>
        <rFont val="Times New Roman"/>
        <family val="1"/>
      </rPr>
      <t xml:space="preserve">                 </t>
    </r>
    <r>
      <rPr>
        <sz val="10"/>
        <color theme="1"/>
        <rFont val="Arial"/>
        <family val="2"/>
      </rPr>
      <t>Thermal Coefficient</t>
    </r>
  </si>
  <si>
    <r>
      <t xml:space="preserve">                                               </t>
    </r>
    <r>
      <rPr>
        <sz val="10"/>
        <color theme="1"/>
        <rFont val="Arial"/>
        <family val="2"/>
      </rPr>
      <t>i.</t>
    </r>
    <r>
      <rPr>
        <sz val="7"/>
        <color theme="1"/>
        <rFont val="Times New Roman"/>
        <family val="1"/>
      </rPr>
      <t xml:space="preserve">     </t>
    </r>
    <r>
      <rPr>
        <sz val="10"/>
        <color theme="1"/>
        <rFont val="Arial"/>
        <family val="2"/>
      </rPr>
      <t>Inverse Fahrenheit /°F</t>
    </r>
  </si>
  <si>
    <r>
      <t xml:space="preserve">                                              </t>
    </r>
    <r>
      <rPr>
        <sz val="10"/>
        <color theme="1"/>
        <rFont val="Arial"/>
        <family val="2"/>
      </rPr>
      <t>ii.</t>
    </r>
    <r>
      <rPr>
        <sz val="7"/>
        <color theme="1"/>
        <rFont val="Times New Roman"/>
        <family val="1"/>
      </rPr>
      <t xml:space="preserve">     </t>
    </r>
    <r>
      <rPr>
        <sz val="10"/>
        <color theme="1"/>
        <rFont val="Arial"/>
        <family val="2"/>
      </rPr>
      <t>Inverse Celsius /°C</t>
    </r>
  </si>
  <si>
    <r>
      <t xml:space="preserve">                                             </t>
    </r>
    <r>
      <rPr>
        <sz val="10"/>
        <color theme="1"/>
        <rFont val="Arial"/>
        <family val="2"/>
      </rPr>
      <t>iii.</t>
    </r>
    <r>
      <rPr>
        <sz val="7"/>
        <color theme="1"/>
        <rFont val="Times New Roman"/>
        <family val="1"/>
      </rPr>
      <t xml:space="preserve">     </t>
    </r>
    <r>
      <rPr>
        <sz val="10"/>
        <color theme="1"/>
        <rFont val="Arial"/>
        <family val="2"/>
      </rPr>
      <t>Inverse Kelvin /°K</t>
    </r>
  </si>
  <si>
    <r>
      <t xml:space="preserve">                                            </t>
    </r>
    <r>
      <rPr>
        <sz val="10"/>
        <color theme="1"/>
        <rFont val="Arial"/>
        <family val="2"/>
      </rPr>
      <t>iv.</t>
    </r>
    <r>
      <rPr>
        <sz val="7"/>
        <color theme="1"/>
        <rFont val="Times New Roman"/>
        <family val="1"/>
      </rPr>
      <t xml:space="preserve">     </t>
    </r>
    <r>
      <rPr>
        <sz val="10"/>
        <color theme="1"/>
        <rFont val="Arial"/>
        <family val="2"/>
      </rPr>
      <t>Inverse Rankin /°R</t>
    </r>
  </si>
  <si>
    <r>
      <t xml:space="preserve">                                             </t>
    </r>
    <r>
      <rPr>
        <sz val="10"/>
        <color theme="1"/>
        <rFont val="Arial"/>
        <family val="2"/>
      </rPr>
      <t>v.</t>
    </r>
    <r>
      <rPr>
        <sz val="7"/>
        <color theme="1"/>
        <rFont val="Times New Roman"/>
        <family val="1"/>
      </rPr>
      <t xml:space="preserve">     </t>
    </r>
    <r>
      <rPr>
        <sz val="10"/>
        <color theme="1"/>
        <rFont val="Arial"/>
        <family val="2"/>
      </rPr>
      <t>Micro Inverse Celsius 10^-6/°C</t>
    </r>
  </si>
  <si>
    <r>
      <t>nn.</t>
    </r>
    <r>
      <rPr>
        <sz val="7"/>
        <color theme="1"/>
        <rFont val="Times New Roman"/>
        <family val="1"/>
      </rPr>
      <t xml:space="preserve">   </t>
    </r>
    <r>
      <rPr>
        <sz val="10"/>
        <color theme="1"/>
        <rFont val="Arial"/>
        <family val="2"/>
      </rPr>
      <t>Thermal Conductivity</t>
    </r>
  </si>
  <si>
    <r>
      <t xml:space="preserve">                                               </t>
    </r>
    <r>
      <rPr>
        <sz val="10"/>
        <color theme="1"/>
        <rFont val="Arial"/>
        <family val="2"/>
      </rPr>
      <t>i.</t>
    </r>
    <r>
      <rPr>
        <sz val="7"/>
        <color theme="1"/>
        <rFont val="Times New Roman"/>
        <family val="1"/>
      </rPr>
      <t xml:space="preserve">     </t>
    </r>
    <r>
      <rPr>
        <sz val="10"/>
        <color theme="1"/>
        <rFont val="Arial"/>
        <family val="2"/>
      </rPr>
      <t>Btu per Hour per Feet per Fahrenheit Btu/(Hr-ft-°F)</t>
    </r>
  </si>
  <si>
    <r>
      <t xml:space="preserve">                                              </t>
    </r>
    <r>
      <rPr>
        <sz val="10"/>
        <color theme="1"/>
        <rFont val="Arial"/>
        <family val="2"/>
      </rPr>
      <t>ii.</t>
    </r>
    <r>
      <rPr>
        <sz val="7"/>
        <color theme="1"/>
        <rFont val="Times New Roman"/>
        <family val="1"/>
      </rPr>
      <t xml:space="preserve">     </t>
    </r>
    <r>
      <rPr>
        <sz val="10"/>
        <color theme="1"/>
        <rFont val="Arial"/>
        <family val="2"/>
      </rPr>
      <t>Watt per Meter per Kelvin W/(m-°K)</t>
    </r>
  </si>
  <si>
    <r>
      <t xml:space="preserve">                                             </t>
    </r>
    <r>
      <rPr>
        <sz val="10"/>
        <color theme="1"/>
        <rFont val="Arial"/>
        <family val="2"/>
      </rPr>
      <t>iii.</t>
    </r>
    <r>
      <rPr>
        <sz val="7"/>
        <color theme="1"/>
        <rFont val="Times New Roman"/>
        <family val="1"/>
      </rPr>
      <t xml:space="preserve">     </t>
    </r>
    <r>
      <rPr>
        <sz val="10"/>
        <color theme="1"/>
        <rFont val="Arial"/>
        <family val="2"/>
      </rPr>
      <t>Watt per Meter per Celcius W/(m-°C)</t>
    </r>
  </si>
  <si>
    <r>
      <t>oo.</t>
    </r>
    <r>
      <rPr>
        <sz val="7"/>
        <color theme="1"/>
        <rFont val="Times New Roman"/>
        <family val="1"/>
      </rPr>
      <t xml:space="preserve">   </t>
    </r>
    <r>
      <rPr>
        <sz val="10"/>
        <color theme="1"/>
        <rFont val="Arial"/>
        <family val="2"/>
      </rPr>
      <t>Thermal Gradient</t>
    </r>
  </si>
  <si>
    <r>
      <t xml:space="preserve">                                               </t>
    </r>
    <r>
      <rPr>
        <sz val="10"/>
        <color theme="1"/>
        <rFont val="Arial"/>
        <family val="2"/>
      </rPr>
      <t>i.</t>
    </r>
    <r>
      <rPr>
        <sz val="7"/>
        <color theme="1"/>
        <rFont val="Times New Roman"/>
        <family val="1"/>
      </rPr>
      <t xml:space="preserve">     </t>
    </r>
    <r>
      <rPr>
        <sz val="10"/>
        <color theme="1"/>
        <rFont val="Arial"/>
        <family val="2"/>
      </rPr>
      <t>Fahrenheit per Feet °F/ft</t>
    </r>
  </si>
  <si>
    <r>
      <t xml:space="preserve">                                              </t>
    </r>
    <r>
      <rPr>
        <sz val="10"/>
        <color theme="1"/>
        <rFont val="Arial"/>
        <family val="2"/>
      </rPr>
      <t>ii.</t>
    </r>
    <r>
      <rPr>
        <sz val="7"/>
        <color theme="1"/>
        <rFont val="Times New Roman"/>
        <family val="1"/>
      </rPr>
      <t xml:space="preserve">     </t>
    </r>
    <r>
      <rPr>
        <sz val="10"/>
        <color theme="1"/>
        <rFont val="Arial"/>
        <family val="2"/>
      </rPr>
      <t>Celcius per Meter °C/m</t>
    </r>
  </si>
  <si>
    <r>
      <t xml:space="preserve">                                             </t>
    </r>
    <r>
      <rPr>
        <sz val="10"/>
        <color theme="1"/>
        <rFont val="Arial"/>
        <family val="2"/>
      </rPr>
      <t>iii.</t>
    </r>
    <r>
      <rPr>
        <sz val="7"/>
        <color theme="1"/>
        <rFont val="Times New Roman"/>
        <family val="1"/>
      </rPr>
      <t xml:space="preserve">     </t>
    </r>
    <r>
      <rPr>
        <sz val="10"/>
        <color theme="1"/>
        <rFont val="Arial"/>
        <family val="2"/>
      </rPr>
      <t>Kelvin per Meter °K/m</t>
    </r>
  </si>
  <si>
    <r>
      <t xml:space="preserve">                                            </t>
    </r>
    <r>
      <rPr>
        <sz val="10"/>
        <color theme="1"/>
        <rFont val="Arial"/>
        <family val="2"/>
      </rPr>
      <t>iv.</t>
    </r>
    <r>
      <rPr>
        <sz val="7"/>
        <color theme="1"/>
        <rFont val="Times New Roman"/>
        <family val="1"/>
      </rPr>
      <t xml:space="preserve">     </t>
    </r>
    <r>
      <rPr>
        <sz val="10"/>
        <color theme="1"/>
        <rFont val="Arial"/>
        <family val="2"/>
      </rPr>
      <t>Fahrenheit per 100 Feet °F/100ft</t>
    </r>
  </si>
  <si>
    <r>
      <t xml:space="preserve">                                             </t>
    </r>
    <r>
      <rPr>
        <sz val="10"/>
        <color theme="1"/>
        <rFont val="Arial"/>
        <family val="2"/>
      </rPr>
      <t>v.</t>
    </r>
    <r>
      <rPr>
        <sz val="7"/>
        <color theme="1"/>
        <rFont val="Times New Roman"/>
        <family val="1"/>
      </rPr>
      <t xml:space="preserve">     </t>
    </r>
    <r>
      <rPr>
        <sz val="10"/>
        <color theme="1"/>
        <rFont val="Arial"/>
        <family val="2"/>
      </rPr>
      <t>Celcius per 30 Meter °C/30m</t>
    </r>
  </si>
  <si>
    <r>
      <t>pp.</t>
    </r>
    <r>
      <rPr>
        <sz val="7"/>
        <color theme="1"/>
        <rFont val="Times New Roman"/>
        <family val="1"/>
      </rPr>
      <t xml:space="preserve">   </t>
    </r>
    <r>
      <rPr>
        <sz val="10"/>
        <color theme="1"/>
        <rFont val="Arial"/>
        <family val="2"/>
      </rPr>
      <t>Time</t>
    </r>
  </si>
  <si>
    <r>
      <t xml:space="preserve">                                               </t>
    </r>
    <r>
      <rPr>
        <sz val="10"/>
        <color theme="1"/>
        <rFont val="Arial"/>
        <family val="2"/>
      </rPr>
      <t>i.</t>
    </r>
    <r>
      <rPr>
        <sz val="7"/>
        <color theme="1"/>
        <rFont val="Times New Roman"/>
        <family val="1"/>
      </rPr>
      <t xml:space="preserve">     </t>
    </r>
    <r>
      <rPr>
        <sz val="10"/>
        <color theme="1"/>
        <rFont val="Arial"/>
        <family val="2"/>
      </rPr>
      <t>Second sec</t>
    </r>
  </si>
  <si>
    <r>
      <t xml:space="preserve">                                              </t>
    </r>
    <r>
      <rPr>
        <sz val="10"/>
        <color theme="1"/>
        <rFont val="Arial"/>
        <family val="2"/>
      </rPr>
      <t>ii.</t>
    </r>
    <r>
      <rPr>
        <sz val="7"/>
        <color theme="1"/>
        <rFont val="Times New Roman"/>
        <family val="1"/>
      </rPr>
      <t xml:space="preserve">     </t>
    </r>
    <r>
      <rPr>
        <sz val="10"/>
        <color theme="1"/>
        <rFont val="Arial"/>
        <family val="2"/>
      </rPr>
      <t>Minute min</t>
    </r>
  </si>
  <si>
    <r>
      <t xml:space="preserve">                                             </t>
    </r>
    <r>
      <rPr>
        <sz val="10"/>
        <color theme="1"/>
        <rFont val="Arial"/>
        <family val="2"/>
      </rPr>
      <t>iii.</t>
    </r>
    <r>
      <rPr>
        <sz val="7"/>
        <color theme="1"/>
        <rFont val="Times New Roman"/>
        <family val="1"/>
      </rPr>
      <t xml:space="preserve">     </t>
    </r>
    <r>
      <rPr>
        <sz val="10"/>
        <color theme="1"/>
        <rFont val="Arial"/>
        <family val="2"/>
      </rPr>
      <t>Hour hr</t>
    </r>
  </si>
  <si>
    <r>
      <t xml:space="preserve">                                            </t>
    </r>
    <r>
      <rPr>
        <sz val="10"/>
        <color theme="1"/>
        <rFont val="Arial"/>
        <family val="2"/>
      </rPr>
      <t>iv.</t>
    </r>
    <r>
      <rPr>
        <sz val="7"/>
        <color theme="1"/>
        <rFont val="Times New Roman"/>
        <family val="1"/>
      </rPr>
      <t xml:space="preserve">     </t>
    </r>
    <r>
      <rPr>
        <sz val="10"/>
        <color theme="1"/>
        <rFont val="Arial"/>
        <family val="2"/>
      </rPr>
      <t>Day day</t>
    </r>
  </si>
  <si>
    <r>
      <t xml:space="preserve">                                             </t>
    </r>
    <r>
      <rPr>
        <sz val="10"/>
        <color theme="1"/>
        <rFont val="Arial"/>
        <family val="2"/>
      </rPr>
      <t>v.</t>
    </r>
    <r>
      <rPr>
        <sz val="7"/>
        <color theme="1"/>
        <rFont val="Times New Roman"/>
        <family val="1"/>
      </rPr>
      <t xml:space="preserve">     </t>
    </r>
    <r>
      <rPr>
        <sz val="10"/>
        <color theme="1"/>
        <rFont val="Arial"/>
        <family val="2"/>
      </rPr>
      <t>MiliSecond msec</t>
    </r>
  </si>
  <si>
    <r>
      <t>qq.</t>
    </r>
    <r>
      <rPr>
        <sz val="7"/>
        <color theme="1"/>
        <rFont val="Times New Roman"/>
        <family val="1"/>
      </rPr>
      <t xml:space="preserve">   </t>
    </r>
    <r>
      <rPr>
        <sz val="10"/>
        <color theme="1"/>
        <rFont val="Arial"/>
        <family val="2"/>
      </rPr>
      <t>Torque</t>
    </r>
  </si>
  <si>
    <r>
      <t xml:space="preserve">                                               </t>
    </r>
    <r>
      <rPr>
        <sz val="10"/>
        <color theme="1"/>
        <rFont val="Arial"/>
        <family val="2"/>
      </rPr>
      <t>i.</t>
    </r>
    <r>
      <rPr>
        <sz val="7"/>
        <color theme="1"/>
        <rFont val="Times New Roman"/>
        <family val="1"/>
      </rPr>
      <t xml:space="preserve">     </t>
    </r>
    <r>
      <rPr>
        <sz val="10"/>
        <color theme="1"/>
        <rFont val="Arial"/>
        <family val="2"/>
      </rPr>
      <t>PoundForce Foot lbf-ft</t>
    </r>
  </si>
  <si>
    <r>
      <t xml:space="preserve">                                              </t>
    </r>
    <r>
      <rPr>
        <sz val="10"/>
        <color theme="1"/>
        <rFont val="Arial"/>
        <family val="2"/>
      </rPr>
      <t>ii.</t>
    </r>
    <r>
      <rPr>
        <sz val="7"/>
        <color theme="1"/>
        <rFont val="Times New Roman"/>
        <family val="1"/>
      </rPr>
      <t xml:space="preserve">     </t>
    </r>
    <r>
      <rPr>
        <sz val="10"/>
        <color theme="1"/>
        <rFont val="Arial"/>
        <family val="2"/>
      </rPr>
      <t>Newton Meter N-m</t>
    </r>
  </si>
  <si>
    <r>
      <t xml:space="preserve">                                             </t>
    </r>
    <r>
      <rPr>
        <sz val="10"/>
        <color theme="1"/>
        <rFont val="Arial"/>
        <family val="2"/>
      </rPr>
      <t>iii.</t>
    </r>
    <r>
      <rPr>
        <sz val="7"/>
        <color theme="1"/>
        <rFont val="Times New Roman"/>
        <family val="1"/>
      </rPr>
      <t xml:space="preserve">     </t>
    </r>
    <r>
      <rPr>
        <sz val="10"/>
        <color theme="1"/>
        <rFont val="Arial"/>
        <family val="2"/>
      </rPr>
      <t>Kilo Newton Meter kN-m</t>
    </r>
  </si>
  <si>
    <r>
      <t xml:space="preserve">                                            </t>
    </r>
    <r>
      <rPr>
        <sz val="10"/>
        <color theme="1"/>
        <rFont val="Arial"/>
        <family val="2"/>
      </rPr>
      <t>iv.</t>
    </r>
    <r>
      <rPr>
        <sz val="7"/>
        <color theme="1"/>
        <rFont val="Times New Roman"/>
        <family val="1"/>
      </rPr>
      <t xml:space="preserve">     </t>
    </r>
    <r>
      <rPr>
        <sz val="10"/>
        <color theme="1"/>
        <rFont val="Arial"/>
        <family val="2"/>
      </rPr>
      <t>Poundal Foot pdl-ft</t>
    </r>
  </si>
  <si>
    <r>
      <t xml:space="preserve">                                             </t>
    </r>
    <r>
      <rPr>
        <sz val="10"/>
        <color theme="1"/>
        <rFont val="Arial"/>
        <family val="2"/>
      </rPr>
      <t>v.</t>
    </r>
    <r>
      <rPr>
        <sz val="7"/>
        <color theme="1"/>
        <rFont val="Times New Roman"/>
        <family val="1"/>
      </rPr>
      <t xml:space="preserve">     </t>
    </r>
    <r>
      <rPr>
        <sz val="10"/>
        <color theme="1"/>
        <rFont val="Arial"/>
        <family val="2"/>
      </rPr>
      <t>PoundForce Inch lbf-ft</t>
    </r>
  </si>
  <si>
    <r>
      <t xml:space="preserve">                                            </t>
    </r>
    <r>
      <rPr>
        <sz val="10"/>
        <color theme="1"/>
        <rFont val="Arial"/>
        <family val="2"/>
      </rPr>
      <t>vi.</t>
    </r>
    <r>
      <rPr>
        <sz val="7"/>
        <color theme="1"/>
        <rFont val="Times New Roman"/>
        <family val="1"/>
      </rPr>
      <t xml:space="preserve">     </t>
    </r>
    <r>
      <rPr>
        <sz val="10"/>
        <color theme="1"/>
        <rFont val="Arial"/>
        <family val="2"/>
      </rPr>
      <t>OunceForce Foot ozf-ft</t>
    </r>
  </si>
  <si>
    <r>
      <t xml:space="preserve">                                           </t>
    </r>
    <r>
      <rPr>
        <sz val="10"/>
        <color theme="1"/>
        <rFont val="Arial"/>
        <family val="2"/>
      </rPr>
      <t>vii.</t>
    </r>
    <r>
      <rPr>
        <sz val="7"/>
        <color theme="1"/>
        <rFont val="Times New Roman"/>
        <family val="1"/>
      </rPr>
      <t xml:space="preserve">     </t>
    </r>
    <r>
      <rPr>
        <sz val="10"/>
        <color theme="1"/>
        <rFont val="Arial"/>
        <family val="2"/>
      </rPr>
      <t>Kilopond Meter kp-m</t>
    </r>
  </si>
  <si>
    <r>
      <t xml:space="preserve">                                          </t>
    </r>
    <r>
      <rPr>
        <sz val="10"/>
        <color theme="1"/>
        <rFont val="Arial"/>
        <family val="2"/>
      </rPr>
      <t>viii.</t>
    </r>
    <r>
      <rPr>
        <sz val="7"/>
        <color theme="1"/>
        <rFont val="Times New Roman"/>
        <family val="1"/>
      </rPr>
      <t xml:space="preserve">     </t>
    </r>
    <r>
      <rPr>
        <sz val="10"/>
        <color theme="1"/>
        <rFont val="Arial"/>
        <family val="2"/>
      </rPr>
      <t>Centimeter Gram-force cm-gf</t>
    </r>
  </si>
  <si>
    <r>
      <t xml:space="preserve">                                            </t>
    </r>
    <r>
      <rPr>
        <sz val="10"/>
        <color theme="1"/>
        <rFont val="Arial"/>
        <family val="2"/>
      </rPr>
      <t>ix.</t>
    </r>
    <r>
      <rPr>
        <sz val="7"/>
        <color theme="1"/>
        <rFont val="Times New Roman"/>
        <family val="1"/>
      </rPr>
      <t xml:space="preserve">     </t>
    </r>
    <r>
      <rPr>
        <sz val="10"/>
        <color theme="1"/>
        <rFont val="Arial"/>
        <family val="2"/>
      </rPr>
      <t>Kip Foot kipf-ft</t>
    </r>
  </si>
  <si>
    <r>
      <t>rr.</t>
    </r>
    <r>
      <rPr>
        <sz val="7"/>
        <color theme="1"/>
        <rFont val="Times New Roman"/>
        <family val="1"/>
      </rPr>
      <t xml:space="preserve">     </t>
    </r>
    <r>
      <rPr>
        <sz val="10"/>
        <color theme="1"/>
        <rFont val="Arial"/>
        <family val="2"/>
      </rPr>
      <t>Velocity (Running Speed)</t>
    </r>
  </si>
  <si>
    <r>
      <t xml:space="preserve">                                               </t>
    </r>
    <r>
      <rPr>
        <sz val="10"/>
        <color theme="1"/>
        <rFont val="Arial"/>
        <family val="2"/>
      </rPr>
      <t>i.</t>
    </r>
    <r>
      <rPr>
        <sz val="7"/>
        <color theme="1"/>
        <rFont val="Times New Roman"/>
        <family val="1"/>
      </rPr>
      <t xml:space="preserve">     </t>
    </r>
    <r>
      <rPr>
        <sz val="10"/>
        <color theme="1"/>
        <rFont val="Arial"/>
        <family val="2"/>
      </rPr>
      <t>Feet per Second ft/s</t>
    </r>
  </si>
  <si>
    <r>
      <t xml:space="preserve">                                              </t>
    </r>
    <r>
      <rPr>
        <sz val="10"/>
        <color theme="1"/>
        <rFont val="Arial"/>
        <family val="2"/>
      </rPr>
      <t>ii.</t>
    </r>
    <r>
      <rPr>
        <sz val="7"/>
        <color theme="1"/>
        <rFont val="Times New Roman"/>
        <family val="1"/>
      </rPr>
      <t xml:space="preserve">     </t>
    </r>
    <r>
      <rPr>
        <sz val="10"/>
        <color theme="1"/>
        <rFont val="Arial"/>
        <family val="2"/>
      </rPr>
      <t>Meters per Second m/s</t>
    </r>
  </si>
  <si>
    <r>
      <t xml:space="preserve">                                             </t>
    </r>
    <r>
      <rPr>
        <sz val="10"/>
        <color theme="1"/>
        <rFont val="Arial"/>
        <family val="2"/>
      </rPr>
      <t>iii.</t>
    </r>
    <r>
      <rPr>
        <sz val="7"/>
        <color theme="1"/>
        <rFont val="Times New Roman"/>
        <family val="1"/>
      </rPr>
      <t xml:space="preserve">     </t>
    </r>
    <r>
      <rPr>
        <sz val="10"/>
        <color theme="1"/>
        <rFont val="Arial"/>
        <family val="2"/>
      </rPr>
      <t>Feet per Minute ft/m</t>
    </r>
  </si>
  <si>
    <r>
      <t xml:space="preserve">                                            </t>
    </r>
    <r>
      <rPr>
        <sz val="10"/>
        <color theme="1"/>
        <rFont val="Arial"/>
        <family val="2"/>
      </rPr>
      <t>iv.</t>
    </r>
    <r>
      <rPr>
        <sz val="7"/>
        <color theme="1"/>
        <rFont val="Times New Roman"/>
        <family val="1"/>
      </rPr>
      <t xml:space="preserve">     </t>
    </r>
    <r>
      <rPr>
        <sz val="10"/>
        <color theme="1"/>
        <rFont val="Arial"/>
        <family val="2"/>
      </rPr>
      <t>Meters per Minute m/m</t>
    </r>
  </si>
  <si>
    <r>
      <t xml:space="preserve">                                             </t>
    </r>
    <r>
      <rPr>
        <sz val="10"/>
        <color theme="1"/>
        <rFont val="Arial"/>
        <family val="2"/>
      </rPr>
      <t>v.</t>
    </r>
    <r>
      <rPr>
        <sz val="7"/>
        <color theme="1"/>
        <rFont val="Times New Roman"/>
        <family val="1"/>
      </rPr>
      <t xml:space="preserve">     </t>
    </r>
    <r>
      <rPr>
        <sz val="10"/>
        <color theme="1"/>
        <rFont val="Arial"/>
        <family val="2"/>
      </rPr>
      <t>Feet per Hour ft/hr</t>
    </r>
  </si>
  <si>
    <r>
      <t xml:space="preserve">                                            </t>
    </r>
    <r>
      <rPr>
        <sz val="10"/>
        <color theme="1"/>
        <rFont val="Arial"/>
        <family val="2"/>
      </rPr>
      <t>vi.</t>
    </r>
    <r>
      <rPr>
        <sz val="7"/>
        <color theme="1"/>
        <rFont val="Times New Roman"/>
        <family val="1"/>
      </rPr>
      <t xml:space="preserve">     </t>
    </r>
    <r>
      <rPr>
        <sz val="10"/>
        <color theme="1"/>
        <rFont val="Arial"/>
        <family val="2"/>
      </rPr>
      <t>Meters per Hour m/hr</t>
    </r>
  </si>
  <si>
    <r>
      <t xml:space="preserve">                                           </t>
    </r>
    <r>
      <rPr>
        <sz val="10"/>
        <color theme="1"/>
        <rFont val="Arial"/>
        <family val="2"/>
      </rPr>
      <t>vii.</t>
    </r>
    <r>
      <rPr>
        <sz val="7"/>
        <color theme="1"/>
        <rFont val="Times New Roman"/>
        <family val="1"/>
      </rPr>
      <t xml:space="preserve">     </t>
    </r>
    <r>
      <rPr>
        <sz val="10"/>
        <color theme="1"/>
        <rFont val="Arial"/>
        <family val="2"/>
      </rPr>
      <t>Kilometers per Minute km/min</t>
    </r>
  </si>
  <si>
    <r>
      <t xml:space="preserve">                                          </t>
    </r>
    <r>
      <rPr>
        <sz val="10"/>
        <color theme="1"/>
        <rFont val="Arial"/>
        <family val="2"/>
      </rPr>
      <t>viii.</t>
    </r>
    <r>
      <rPr>
        <sz val="7"/>
        <color theme="1"/>
        <rFont val="Times New Roman"/>
        <family val="1"/>
      </rPr>
      <t xml:space="preserve">     </t>
    </r>
    <r>
      <rPr>
        <sz val="10"/>
        <color theme="1"/>
        <rFont val="Arial"/>
        <family val="2"/>
      </rPr>
      <t>Kilometers per Hour km/hr</t>
    </r>
  </si>
  <si>
    <r>
      <t xml:space="preserve">                                            </t>
    </r>
    <r>
      <rPr>
        <sz val="10"/>
        <color theme="1"/>
        <rFont val="Arial"/>
        <family val="2"/>
      </rPr>
      <t>ix.</t>
    </r>
    <r>
      <rPr>
        <sz val="7"/>
        <color theme="1"/>
        <rFont val="Times New Roman"/>
        <family val="1"/>
      </rPr>
      <t xml:space="preserve">     </t>
    </r>
    <r>
      <rPr>
        <sz val="10"/>
        <color theme="1"/>
        <rFont val="Arial"/>
        <family val="2"/>
      </rPr>
      <t>Kilometers per Second km/sec</t>
    </r>
  </si>
  <si>
    <r>
      <t xml:space="preserve">                                             </t>
    </r>
    <r>
      <rPr>
        <sz val="10"/>
        <color theme="1"/>
        <rFont val="Arial"/>
        <family val="2"/>
      </rPr>
      <t>x.</t>
    </r>
    <r>
      <rPr>
        <sz val="7"/>
        <color theme="1"/>
        <rFont val="Times New Roman"/>
        <family val="1"/>
      </rPr>
      <t xml:space="preserve">     </t>
    </r>
    <r>
      <rPr>
        <sz val="10"/>
        <color theme="1"/>
        <rFont val="Arial"/>
        <family val="2"/>
      </rPr>
      <t>Thousand Feet per Hour kft/hr</t>
    </r>
  </si>
  <si>
    <r>
      <t xml:space="preserve">                                            </t>
    </r>
    <r>
      <rPr>
        <sz val="10"/>
        <color theme="1"/>
        <rFont val="Arial"/>
        <family val="2"/>
      </rPr>
      <t>xi.</t>
    </r>
    <r>
      <rPr>
        <sz val="7"/>
        <color theme="1"/>
        <rFont val="Times New Roman"/>
        <family val="1"/>
      </rPr>
      <t xml:space="preserve">     </t>
    </r>
    <r>
      <rPr>
        <sz val="10"/>
        <color theme="1"/>
        <rFont val="Arial"/>
        <family val="2"/>
      </rPr>
      <t>Miles per Minute mi/min</t>
    </r>
  </si>
  <si>
    <r>
      <t xml:space="preserve">                                           </t>
    </r>
    <r>
      <rPr>
        <sz val="10"/>
        <color theme="1"/>
        <rFont val="Arial"/>
        <family val="2"/>
      </rPr>
      <t>xii.</t>
    </r>
    <r>
      <rPr>
        <sz val="7"/>
        <color theme="1"/>
        <rFont val="Times New Roman"/>
        <family val="1"/>
      </rPr>
      <t xml:space="preserve">     </t>
    </r>
    <r>
      <rPr>
        <sz val="10"/>
        <color theme="1"/>
        <rFont val="Arial"/>
        <family val="2"/>
      </rPr>
      <t>Miles per Hour mi/hr</t>
    </r>
  </si>
  <si>
    <r>
      <t xml:space="preserve">                                          </t>
    </r>
    <r>
      <rPr>
        <sz val="10"/>
        <color theme="1"/>
        <rFont val="Arial"/>
        <family val="2"/>
      </rPr>
      <t>xiii.</t>
    </r>
    <r>
      <rPr>
        <sz val="7"/>
        <color theme="1"/>
        <rFont val="Times New Roman"/>
        <family val="1"/>
      </rPr>
      <t xml:space="preserve">     </t>
    </r>
    <r>
      <rPr>
        <sz val="10"/>
        <color theme="1"/>
        <rFont val="Arial"/>
        <family val="2"/>
      </rPr>
      <t>Miles per Second mi/sec</t>
    </r>
  </si>
  <si>
    <r>
      <t>ss.</t>
    </r>
    <r>
      <rPr>
        <sz val="7"/>
        <color theme="1"/>
        <rFont val="Times New Roman"/>
        <family val="1"/>
      </rPr>
      <t xml:space="preserve">   </t>
    </r>
    <r>
      <rPr>
        <sz val="10"/>
        <color theme="1"/>
        <rFont val="Arial"/>
        <family val="2"/>
      </rPr>
      <t>Velocity (Fluid/Jet)</t>
    </r>
  </si>
  <si>
    <r>
      <t xml:space="preserve">                                               </t>
    </r>
    <r>
      <rPr>
        <sz val="10"/>
        <color theme="1"/>
        <rFont val="Arial"/>
        <family val="2"/>
      </rPr>
      <t>i.</t>
    </r>
    <r>
      <rPr>
        <sz val="7"/>
        <color theme="1"/>
        <rFont val="Times New Roman"/>
        <family val="1"/>
      </rPr>
      <t xml:space="preserve">     </t>
    </r>
    <r>
      <rPr>
        <sz val="10"/>
        <color theme="1"/>
        <rFont val="Arial"/>
        <family val="2"/>
      </rPr>
      <t>Inch per Second in/s</t>
    </r>
  </si>
  <si>
    <r>
      <t xml:space="preserve">                                              </t>
    </r>
    <r>
      <rPr>
        <sz val="10"/>
        <color theme="1"/>
        <rFont val="Arial"/>
        <family val="2"/>
      </rPr>
      <t>ii.</t>
    </r>
    <r>
      <rPr>
        <sz val="7"/>
        <color theme="1"/>
        <rFont val="Times New Roman"/>
        <family val="1"/>
      </rPr>
      <t xml:space="preserve">     </t>
    </r>
    <r>
      <rPr>
        <sz val="10"/>
        <color theme="1"/>
        <rFont val="Arial"/>
        <family val="2"/>
      </rPr>
      <t>Millimeter per Second mm/s</t>
    </r>
  </si>
  <si>
    <r>
      <t xml:space="preserve">                                             </t>
    </r>
    <r>
      <rPr>
        <sz val="10"/>
        <color theme="1"/>
        <rFont val="Arial"/>
        <family val="2"/>
      </rPr>
      <t>iii.</t>
    </r>
    <r>
      <rPr>
        <sz val="7"/>
        <color theme="1"/>
        <rFont val="Times New Roman"/>
        <family val="1"/>
      </rPr>
      <t xml:space="preserve">     </t>
    </r>
    <r>
      <rPr>
        <sz val="10"/>
        <color theme="1"/>
        <rFont val="Arial"/>
        <family val="2"/>
      </rPr>
      <t>Centimeter per Second cm/s</t>
    </r>
  </si>
  <si>
    <r>
      <t xml:space="preserve">                                            </t>
    </r>
    <r>
      <rPr>
        <sz val="10"/>
        <color theme="1"/>
        <rFont val="Arial"/>
        <family val="2"/>
      </rPr>
      <t>iv.</t>
    </r>
    <r>
      <rPr>
        <sz val="7"/>
        <color theme="1"/>
        <rFont val="Times New Roman"/>
        <family val="1"/>
      </rPr>
      <t xml:space="preserve">     </t>
    </r>
    <r>
      <rPr>
        <sz val="10"/>
        <color theme="1"/>
        <rFont val="Arial"/>
        <family val="2"/>
      </rPr>
      <t>Feet per Second ft/s</t>
    </r>
  </si>
  <si>
    <r>
      <t xml:space="preserve">                                             </t>
    </r>
    <r>
      <rPr>
        <sz val="10"/>
        <color theme="1"/>
        <rFont val="Arial"/>
        <family val="2"/>
      </rPr>
      <t>v.</t>
    </r>
    <r>
      <rPr>
        <sz val="7"/>
        <color theme="1"/>
        <rFont val="Times New Roman"/>
        <family val="1"/>
      </rPr>
      <t xml:space="preserve">     </t>
    </r>
    <r>
      <rPr>
        <sz val="10"/>
        <color theme="1"/>
        <rFont val="Arial"/>
        <family val="2"/>
      </rPr>
      <t>Meters per Second m/s</t>
    </r>
  </si>
  <si>
    <r>
      <t xml:space="preserve">                                            </t>
    </r>
    <r>
      <rPr>
        <sz val="10"/>
        <color theme="1"/>
        <rFont val="Arial"/>
        <family val="2"/>
      </rPr>
      <t>vi.</t>
    </r>
    <r>
      <rPr>
        <sz val="7"/>
        <color theme="1"/>
        <rFont val="Times New Roman"/>
        <family val="1"/>
      </rPr>
      <t xml:space="preserve">     </t>
    </r>
    <r>
      <rPr>
        <sz val="10"/>
        <color theme="1"/>
        <rFont val="Arial"/>
        <family val="2"/>
      </rPr>
      <t>Feet per Minute ft/m</t>
    </r>
  </si>
  <si>
    <r>
      <t xml:space="preserve">                                           </t>
    </r>
    <r>
      <rPr>
        <sz val="10"/>
        <color theme="1"/>
        <rFont val="Arial"/>
        <family val="2"/>
      </rPr>
      <t>vii.</t>
    </r>
    <r>
      <rPr>
        <sz val="7"/>
        <color theme="1"/>
        <rFont val="Times New Roman"/>
        <family val="1"/>
      </rPr>
      <t xml:space="preserve">     </t>
    </r>
    <r>
      <rPr>
        <sz val="10"/>
        <color theme="1"/>
        <rFont val="Arial"/>
        <family val="2"/>
      </rPr>
      <t>Meters per Minute m/m</t>
    </r>
  </si>
  <si>
    <r>
      <t xml:space="preserve">                                          </t>
    </r>
    <r>
      <rPr>
        <sz val="10"/>
        <color theme="1"/>
        <rFont val="Arial"/>
        <family val="2"/>
      </rPr>
      <t>viii.</t>
    </r>
    <r>
      <rPr>
        <sz val="7"/>
        <color theme="1"/>
        <rFont val="Times New Roman"/>
        <family val="1"/>
      </rPr>
      <t xml:space="preserve">     </t>
    </r>
    <r>
      <rPr>
        <sz val="10"/>
        <color theme="1"/>
        <rFont val="Arial"/>
        <family val="2"/>
      </rPr>
      <t>Feet per Hour ft/hr</t>
    </r>
  </si>
  <si>
    <r>
      <t xml:space="preserve">                                            </t>
    </r>
    <r>
      <rPr>
        <sz val="10"/>
        <color theme="1"/>
        <rFont val="Arial"/>
        <family val="2"/>
      </rPr>
      <t>ix.</t>
    </r>
    <r>
      <rPr>
        <sz val="7"/>
        <color theme="1"/>
        <rFont val="Times New Roman"/>
        <family val="1"/>
      </rPr>
      <t xml:space="preserve">     </t>
    </r>
    <r>
      <rPr>
        <sz val="10"/>
        <color theme="1"/>
        <rFont val="Arial"/>
        <family val="2"/>
      </rPr>
      <t>Meters per Hour m/hr</t>
    </r>
  </si>
  <si>
    <r>
      <t>tt.</t>
    </r>
    <r>
      <rPr>
        <sz val="7"/>
        <color theme="1"/>
        <rFont val="Times New Roman"/>
        <family val="1"/>
      </rPr>
      <t xml:space="preserve">     </t>
    </r>
    <r>
      <rPr>
        <sz val="10"/>
        <color theme="1"/>
        <rFont val="Arial"/>
        <family val="2"/>
      </rPr>
      <t>Viscosity</t>
    </r>
  </si>
  <si>
    <r>
      <t xml:space="preserve">                                               </t>
    </r>
    <r>
      <rPr>
        <sz val="10"/>
        <color theme="1"/>
        <rFont val="Arial"/>
        <family val="2"/>
      </rPr>
      <t>i.</t>
    </r>
    <r>
      <rPr>
        <sz val="7"/>
        <color theme="1"/>
        <rFont val="Times New Roman"/>
        <family val="1"/>
      </rPr>
      <t xml:space="preserve">     </t>
    </r>
    <r>
      <rPr>
        <sz val="10"/>
        <color theme="1"/>
        <rFont val="Arial"/>
        <family val="2"/>
      </rPr>
      <t>Centipoise cP</t>
    </r>
  </si>
  <si>
    <r>
      <t xml:space="preserve">                                              </t>
    </r>
    <r>
      <rPr>
        <sz val="10"/>
        <color theme="1"/>
        <rFont val="Arial"/>
        <family val="2"/>
      </rPr>
      <t>ii.</t>
    </r>
    <r>
      <rPr>
        <sz val="7"/>
        <color theme="1"/>
        <rFont val="Times New Roman"/>
        <family val="1"/>
      </rPr>
      <t xml:space="preserve">     </t>
    </r>
    <r>
      <rPr>
        <sz val="10"/>
        <color theme="1"/>
        <rFont val="Arial"/>
        <family val="2"/>
      </rPr>
      <t>Pascal Second Pa-sec</t>
    </r>
  </si>
  <si>
    <r>
      <t xml:space="preserve">                                             </t>
    </r>
    <r>
      <rPr>
        <sz val="10"/>
        <color theme="1"/>
        <rFont val="Arial"/>
        <family val="2"/>
      </rPr>
      <t>iii.</t>
    </r>
    <r>
      <rPr>
        <sz val="7"/>
        <color theme="1"/>
        <rFont val="Times New Roman"/>
        <family val="1"/>
      </rPr>
      <t xml:space="preserve">     </t>
    </r>
    <r>
      <rPr>
        <sz val="10"/>
        <color theme="1"/>
        <rFont val="Arial"/>
        <family val="2"/>
      </rPr>
      <t>Poise P</t>
    </r>
  </si>
  <si>
    <r>
      <t>uu.</t>
    </r>
    <r>
      <rPr>
        <sz val="7"/>
        <color theme="1"/>
        <rFont val="Times New Roman"/>
        <family val="1"/>
      </rPr>
      <t xml:space="preserve">   </t>
    </r>
    <r>
      <rPr>
        <sz val="10"/>
        <color theme="1"/>
        <rFont val="Arial"/>
        <family val="2"/>
      </rPr>
      <t>Volume</t>
    </r>
  </si>
  <si>
    <r>
      <t xml:space="preserve">                                               </t>
    </r>
    <r>
      <rPr>
        <sz val="10"/>
        <color theme="1"/>
        <rFont val="Arial"/>
        <family val="2"/>
      </rPr>
      <t>i.</t>
    </r>
    <r>
      <rPr>
        <sz val="7"/>
        <color theme="1"/>
        <rFont val="Times New Roman"/>
        <family val="1"/>
      </rPr>
      <t xml:space="preserve">     </t>
    </r>
    <r>
      <rPr>
        <sz val="10"/>
        <color theme="1"/>
        <rFont val="Arial"/>
        <family val="2"/>
      </rPr>
      <t>Gallons gal</t>
    </r>
  </si>
  <si>
    <r>
      <t xml:space="preserve">                                              </t>
    </r>
    <r>
      <rPr>
        <sz val="10"/>
        <color theme="1"/>
        <rFont val="Arial"/>
        <family val="2"/>
      </rPr>
      <t>ii.</t>
    </r>
    <r>
      <rPr>
        <sz val="7"/>
        <color theme="1"/>
        <rFont val="Times New Roman"/>
        <family val="1"/>
      </rPr>
      <t xml:space="preserve">     </t>
    </r>
    <r>
      <rPr>
        <sz val="10"/>
        <color theme="1"/>
        <rFont val="Arial"/>
        <family val="2"/>
      </rPr>
      <t>Liters l</t>
    </r>
  </si>
  <si>
    <r>
      <t xml:space="preserve">                                             </t>
    </r>
    <r>
      <rPr>
        <sz val="10"/>
        <color theme="1"/>
        <rFont val="Arial"/>
        <family val="2"/>
      </rPr>
      <t>iii.</t>
    </r>
    <r>
      <rPr>
        <sz val="7"/>
        <color theme="1"/>
        <rFont val="Times New Roman"/>
        <family val="1"/>
      </rPr>
      <t xml:space="preserve">     </t>
    </r>
    <r>
      <rPr>
        <sz val="10"/>
        <color theme="1"/>
        <rFont val="Arial"/>
        <family val="2"/>
      </rPr>
      <t>Barrels bbl</t>
    </r>
  </si>
  <si>
    <r>
      <t xml:space="preserve">                                            </t>
    </r>
    <r>
      <rPr>
        <sz val="10"/>
        <color theme="1"/>
        <rFont val="Arial"/>
        <family val="2"/>
      </rPr>
      <t>iv.</t>
    </r>
    <r>
      <rPr>
        <sz val="7"/>
        <color theme="1"/>
        <rFont val="Times New Roman"/>
        <family val="1"/>
      </rPr>
      <t xml:space="preserve">     </t>
    </r>
    <r>
      <rPr>
        <sz val="10"/>
        <color theme="1"/>
        <rFont val="Arial"/>
        <family val="2"/>
      </rPr>
      <t>Cubic Meters m^3</t>
    </r>
  </si>
  <si>
    <r>
      <t xml:space="preserve">                                             </t>
    </r>
    <r>
      <rPr>
        <sz val="10"/>
        <color theme="1"/>
        <rFont val="Arial"/>
        <family val="2"/>
      </rPr>
      <t>v.</t>
    </r>
    <r>
      <rPr>
        <sz val="7"/>
        <color theme="1"/>
        <rFont val="Times New Roman"/>
        <family val="1"/>
      </rPr>
      <t xml:space="preserve">     </t>
    </r>
    <r>
      <rPr>
        <sz val="10"/>
        <color theme="1"/>
        <rFont val="Arial"/>
        <family val="2"/>
      </rPr>
      <t>Cubic Millimeters mm^3</t>
    </r>
  </si>
  <si>
    <r>
      <t xml:space="preserve">                                           </t>
    </r>
    <r>
      <rPr>
        <sz val="10"/>
        <color theme="1"/>
        <rFont val="Arial"/>
        <family val="2"/>
      </rPr>
      <t>vii.</t>
    </r>
    <r>
      <rPr>
        <sz val="7"/>
        <color theme="1"/>
        <rFont val="Times New Roman"/>
        <family val="1"/>
      </rPr>
      <t xml:space="preserve">     </t>
    </r>
    <r>
      <rPr>
        <sz val="10"/>
        <color theme="1"/>
        <rFont val="Arial"/>
        <family val="2"/>
      </rPr>
      <t>Cubic Decimeters dm^3</t>
    </r>
  </si>
  <si>
    <r>
      <t xml:space="preserve">                                          </t>
    </r>
    <r>
      <rPr>
        <sz val="10"/>
        <color theme="1"/>
        <rFont val="Arial"/>
        <family val="2"/>
      </rPr>
      <t>viii.</t>
    </r>
    <r>
      <rPr>
        <sz val="7"/>
        <color theme="1"/>
        <rFont val="Times New Roman"/>
        <family val="1"/>
      </rPr>
      <t xml:space="preserve">     </t>
    </r>
    <r>
      <rPr>
        <sz val="10"/>
        <color theme="1"/>
        <rFont val="Arial"/>
        <family val="2"/>
      </rPr>
      <t>Cubic Inches in^3</t>
    </r>
  </si>
  <si>
    <r>
      <t xml:space="preserve">                                            </t>
    </r>
    <r>
      <rPr>
        <sz val="10"/>
        <color theme="1"/>
        <rFont val="Arial"/>
        <family val="2"/>
      </rPr>
      <t>ix.</t>
    </r>
    <r>
      <rPr>
        <sz val="7"/>
        <color theme="1"/>
        <rFont val="Times New Roman"/>
        <family val="1"/>
      </rPr>
      <t xml:space="preserve">     </t>
    </r>
    <r>
      <rPr>
        <sz val="10"/>
        <color theme="1"/>
        <rFont val="Arial"/>
        <family val="2"/>
      </rPr>
      <t>Cubic Feet ft^3</t>
    </r>
  </si>
  <si>
    <r>
      <t xml:space="preserve">                                             </t>
    </r>
    <r>
      <rPr>
        <sz val="10"/>
        <color theme="1"/>
        <rFont val="Arial"/>
        <family val="2"/>
      </rPr>
      <t>x.</t>
    </r>
    <r>
      <rPr>
        <sz val="7"/>
        <color theme="1"/>
        <rFont val="Times New Roman"/>
        <family val="1"/>
      </rPr>
      <t xml:space="preserve">     </t>
    </r>
    <r>
      <rPr>
        <sz val="10"/>
        <color theme="1"/>
        <rFont val="Arial"/>
        <family val="2"/>
      </rPr>
      <t>Thousand Cubic Feet MCF</t>
    </r>
  </si>
  <si>
    <r>
      <t xml:space="preserve">                                            </t>
    </r>
    <r>
      <rPr>
        <sz val="10"/>
        <color theme="1"/>
        <rFont val="Arial"/>
        <family val="2"/>
      </rPr>
      <t>xi.</t>
    </r>
    <r>
      <rPr>
        <sz val="7"/>
        <color theme="1"/>
        <rFont val="Times New Roman"/>
        <family val="1"/>
      </rPr>
      <t xml:space="preserve">     </t>
    </r>
    <r>
      <rPr>
        <sz val="10"/>
        <color theme="1"/>
        <rFont val="Arial"/>
        <family val="2"/>
      </rPr>
      <t>Million Cubic Feet MMCF</t>
    </r>
  </si>
  <si>
    <r>
      <t xml:space="preserve">                                           </t>
    </r>
    <r>
      <rPr>
        <sz val="10"/>
        <color theme="1"/>
        <rFont val="Arial"/>
        <family val="2"/>
      </rPr>
      <t>xii.</t>
    </r>
    <r>
      <rPr>
        <sz val="7"/>
        <color theme="1"/>
        <rFont val="Times New Roman"/>
        <family val="1"/>
      </rPr>
      <t xml:space="preserve">     </t>
    </r>
    <r>
      <rPr>
        <sz val="10"/>
        <color theme="1"/>
        <rFont val="Arial"/>
        <family val="2"/>
      </rPr>
      <t>Thousand Cubic Meters MCM</t>
    </r>
  </si>
  <si>
    <r>
      <t xml:space="preserve">                                          </t>
    </r>
    <r>
      <rPr>
        <sz val="10"/>
        <color theme="1"/>
        <rFont val="Arial"/>
        <family val="2"/>
      </rPr>
      <t>xiii.</t>
    </r>
    <r>
      <rPr>
        <sz val="7"/>
        <color theme="1"/>
        <rFont val="Times New Roman"/>
        <family val="1"/>
      </rPr>
      <t xml:space="preserve">     </t>
    </r>
    <r>
      <rPr>
        <sz val="10"/>
        <color theme="1"/>
        <rFont val="Arial"/>
        <family val="2"/>
      </rPr>
      <t>Million Cubic Meters MMCM</t>
    </r>
  </si>
  <si>
    <r>
      <t>vv.</t>
    </r>
    <r>
      <rPr>
        <sz val="7"/>
        <color theme="1"/>
        <rFont val="Times New Roman"/>
        <family val="1"/>
      </rPr>
      <t xml:space="preserve">   </t>
    </r>
    <r>
      <rPr>
        <sz val="10"/>
        <color theme="1"/>
        <rFont val="Arial"/>
        <family val="2"/>
      </rPr>
      <t>Yield Point</t>
    </r>
  </si>
  <si>
    <r>
      <t xml:space="preserve">                                               </t>
    </r>
    <r>
      <rPr>
        <sz val="10"/>
        <color theme="1"/>
        <rFont val="Arial"/>
        <family val="2"/>
      </rPr>
      <t>i.</t>
    </r>
    <r>
      <rPr>
        <sz val="7"/>
        <color theme="1"/>
        <rFont val="Times New Roman"/>
        <family val="1"/>
      </rPr>
      <t xml:space="preserve">     </t>
    </r>
    <r>
      <rPr>
        <sz val="10"/>
        <color theme="1"/>
        <rFont val="Arial"/>
        <family val="2"/>
      </rPr>
      <t>Pound Force per Hundred Square Feet lbf/100ft2</t>
    </r>
  </si>
  <si>
    <r>
      <t xml:space="preserve">                                              </t>
    </r>
    <r>
      <rPr>
        <sz val="10"/>
        <color theme="1"/>
        <rFont val="Arial"/>
        <family val="2"/>
      </rPr>
      <t>ii.</t>
    </r>
    <r>
      <rPr>
        <sz val="7"/>
        <color theme="1"/>
        <rFont val="Times New Roman"/>
        <family val="1"/>
      </rPr>
      <t xml:space="preserve">     </t>
    </r>
    <r>
      <rPr>
        <sz val="10"/>
        <color theme="1"/>
        <rFont val="Arial"/>
        <family val="2"/>
      </rPr>
      <t>Pascal Pa</t>
    </r>
  </si>
  <si>
    <r>
      <t>5.</t>
    </r>
    <r>
      <rPr>
        <sz val="7"/>
        <color theme="1"/>
        <rFont val="Times New Roman"/>
        <family val="1"/>
      </rPr>
      <t xml:space="preserve">     </t>
    </r>
    <r>
      <rPr>
        <sz val="10"/>
        <color theme="1"/>
        <rFont val="Arial"/>
        <family val="2"/>
      </rPr>
      <t>User must have ability to choose a unit system which automatically sets the default values accordingly</t>
    </r>
  </si>
  <si>
    <r>
      <t>6.</t>
    </r>
    <r>
      <rPr>
        <sz val="7"/>
        <color theme="1"/>
        <rFont val="Times New Roman"/>
        <family val="1"/>
      </rPr>
      <t xml:space="preserve">     </t>
    </r>
    <r>
      <rPr>
        <sz val="10"/>
        <color theme="1"/>
        <rFont val="Arial"/>
        <family val="2"/>
      </rPr>
      <t>User must be able to change the desired unit for any type listed in point number 4</t>
    </r>
  </si>
  <si>
    <r>
      <t>7.</t>
    </r>
    <r>
      <rPr>
        <sz val="7"/>
        <color theme="1"/>
        <rFont val="Times New Roman"/>
        <family val="1"/>
      </rPr>
      <t xml:space="preserve">     </t>
    </r>
    <r>
      <rPr>
        <sz val="10"/>
        <color theme="1"/>
        <rFont val="Arial"/>
        <family val="2"/>
      </rPr>
      <t>User must have option to save changes to a unit set</t>
    </r>
  </si>
  <si>
    <r>
      <t>a.</t>
    </r>
    <r>
      <rPr>
        <sz val="7"/>
        <color theme="1"/>
        <rFont val="Times New Roman"/>
        <family val="1"/>
      </rPr>
      <t xml:space="preserve">     </t>
    </r>
    <r>
      <rPr>
        <sz val="10"/>
        <color theme="1"/>
        <rFont val="Arial"/>
        <family val="2"/>
      </rPr>
      <t>If a user desires, they must be able to undo all changes and revert to the last known good configuration</t>
    </r>
  </si>
  <si>
    <r>
      <t>8.</t>
    </r>
    <r>
      <rPr>
        <sz val="7"/>
        <color theme="1"/>
        <rFont val="Times New Roman"/>
        <family val="1"/>
      </rPr>
      <t xml:space="preserve">     </t>
    </r>
    <r>
      <rPr>
        <sz val="10"/>
        <color theme="1"/>
        <rFont val="Arial"/>
        <family val="2"/>
      </rPr>
      <t>Changes to unit must propagate throughout the application</t>
    </r>
  </si>
  <si>
    <r>
      <t>a.</t>
    </r>
    <r>
      <rPr>
        <sz val="7"/>
        <color theme="1"/>
        <rFont val="Times New Roman"/>
        <family val="1"/>
      </rPr>
      <t xml:space="preserve">     </t>
    </r>
    <r>
      <rPr>
        <sz val="10"/>
        <color theme="1"/>
        <rFont val="Arial"/>
        <family val="2"/>
      </rPr>
      <t>All data that exists on the project must convert to the correct unit with the converted value</t>
    </r>
  </si>
  <si>
    <r>
      <t>9.</t>
    </r>
    <r>
      <rPr>
        <sz val="7"/>
        <color theme="1"/>
        <rFont val="Times New Roman"/>
        <family val="1"/>
      </rPr>
      <t xml:space="preserve">     </t>
    </r>
    <r>
      <rPr>
        <sz val="10"/>
        <color theme="1"/>
        <rFont val="Arial"/>
        <family val="2"/>
      </rPr>
      <t>User must have the ability to adjust the precision for each unit type</t>
    </r>
  </si>
  <si>
    <r>
      <t>a.</t>
    </r>
    <r>
      <rPr>
        <sz val="7"/>
        <color theme="1"/>
        <rFont val="Times New Roman"/>
        <family val="1"/>
      </rPr>
      <t xml:space="preserve">     </t>
    </r>
    <r>
      <rPr>
        <sz val="10"/>
        <color theme="1"/>
        <rFont val="Arial"/>
        <family val="2"/>
      </rPr>
      <t>Default should be a precision of 2</t>
    </r>
  </si>
  <si>
    <t>Validations for Units</t>
  </si>
  <si>
    <t>Required</t>
  </si>
  <si>
    <t>Precision for the unit Range</t>
  </si>
  <si>
    <t>Acceleration</t>
  </si>
  <si>
    <t> yes</t>
  </si>
  <si>
    <t> 0 to 6</t>
  </si>
  <si>
    <t>Angle</t>
  </si>
  <si>
    <t>Area</t>
  </si>
  <si>
    <t>Curvature</t>
  </si>
  <si>
    <t>DLS</t>
  </si>
  <si>
    <t>Electric Current</t>
  </si>
  <si>
    <t>  0 to 6</t>
  </si>
  <si>
    <t>Electric Potential</t>
  </si>
  <si>
    <t>Electric Resistance</t>
  </si>
  <si>
    <t>Energy</t>
  </si>
  <si>
    <t>Fann</t>
  </si>
  <si>
    <t>FFCurvature</t>
  </si>
  <si>
    <t>0 to 6</t>
  </si>
  <si>
    <t>Flow</t>
  </si>
  <si>
    <t>Fluid Loss</t>
  </si>
  <si>
    <t>Force</t>
  </si>
  <si>
    <t>Force per unit Length</t>
  </si>
  <si>
    <t>Frequency</t>
  </si>
  <si>
    <t>Gas Volume</t>
  </si>
  <si>
    <t>0 to 6 </t>
  </si>
  <si>
    <t>Intensity</t>
  </si>
  <si>
    <t>Linear Density</t>
  </si>
  <si>
    <t>Mass Flow</t>
  </si>
  <si>
    <t>Mass per unit Length</t>
  </si>
  <si>
    <t>Mini Length</t>
  </si>
  <si>
    <t>No Unit</t>
  </si>
  <si>
    <t>Penetration Rate</t>
  </si>
  <si>
    <t>Percentage</t>
  </si>
  <si>
    <t>Power</t>
  </si>
  <si>
    <t>Pressure</t>
  </si>
  <si>
    <t>Pressure Gradient</t>
  </si>
  <si>
    <t>Pump Speed</t>
  </si>
  <si>
    <t>Rate</t>
  </si>
  <si>
    <t>ResistanceMoment</t>
  </si>
  <si>
    <t>Rotation Speed</t>
  </si>
  <si>
    <t>Short Length</t>
  </si>
  <si>
    <t>Slowness</t>
  </si>
  <si>
    <t>Small Area</t>
  </si>
  <si>
    <t>Specific Heat Capacity</t>
  </si>
  <si>
    <t>Speed</t>
  </si>
  <si>
    <t>Stiffness</t>
  </si>
  <si>
    <t>Stress</t>
  </si>
  <si>
    <t>Thermal Coefficient</t>
  </si>
  <si>
    <t>Thermal Conductivity</t>
  </si>
  <si>
    <t>Thermal Gradient</t>
  </si>
  <si>
    <t>Time</t>
  </si>
  <si>
    <t>Velocity</t>
  </si>
  <si>
    <t>Weight Percentage</t>
  </si>
  <si>
    <t>Yield Point</t>
  </si>
  <si>
    <t>This section will outline the requirements for various options that affect the application.  These options are general.</t>
  </si>
  <si>
    <r>
      <t>1.</t>
    </r>
    <r>
      <rPr>
        <sz val="7"/>
        <color theme="1"/>
        <rFont val="Times New Roman"/>
        <family val="1"/>
      </rPr>
      <t xml:space="preserve">     </t>
    </r>
    <r>
      <rPr>
        <sz val="10"/>
        <color theme="1"/>
        <rFont val="Arial"/>
        <family val="2"/>
      </rPr>
      <t>Users must have the ability set general options for a project</t>
    </r>
  </si>
  <si>
    <r>
      <t>2.</t>
    </r>
    <r>
      <rPr>
        <sz val="7"/>
        <color theme="1"/>
        <rFont val="Times New Roman"/>
        <family val="1"/>
      </rPr>
      <t xml:space="preserve">     </t>
    </r>
    <r>
      <rPr>
        <sz val="10"/>
        <color theme="1"/>
        <rFont val="Arial"/>
        <family val="2"/>
      </rPr>
      <t>Option Information must be available from the “Setup” menu.</t>
    </r>
  </si>
  <si>
    <r>
      <t>3.</t>
    </r>
    <r>
      <rPr>
        <sz val="7"/>
        <color theme="1"/>
        <rFont val="Times New Roman"/>
        <family val="1"/>
      </rPr>
      <t xml:space="preserve">     </t>
    </r>
    <r>
      <rPr>
        <sz val="10"/>
        <color theme="1"/>
        <rFont val="Arial"/>
        <family val="2"/>
      </rPr>
      <t>When “Options” is selected, a screen with various tabs to set certain options must be available</t>
    </r>
  </si>
  <si>
    <r>
      <t>a.</t>
    </r>
    <r>
      <rPr>
        <sz val="7"/>
        <color theme="1"/>
        <rFont val="Times New Roman"/>
        <family val="1"/>
      </rPr>
      <t xml:space="preserve">     </t>
    </r>
    <r>
      <rPr>
        <sz val="10"/>
        <color theme="1"/>
        <rFont val="Arial"/>
        <family val="2"/>
      </rPr>
      <t>A Tab called Well Schemes must be available for a user to change or add Live Well layouts</t>
    </r>
  </si>
  <si>
    <r>
      <t xml:space="preserve">                                               </t>
    </r>
    <r>
      <rPr>
        <sz val="10"/>
        <color theme="1"/>
        <rFont val="Arial"/>
        <family val="2"/>
      </rPr>
      <t>i.</t>
    </r>
    <r>
      <rPr>
        <sz val="7"/>
        <color theme="1"/>
        <rFont val="Times New Roman"/>
        <family val="1"/>
      </rPr>
      <t xml:space="preserve">     </t>
    </r>
    <r>
      <rPr>
        <sz val="10"/>
        <color theme="1"/>
        <rFont val="Arial"/>
        <family val="2"/>
      </rPr>
      <t>Each scheme should have the following adjustable options</t>
    </r>
  </si>
  <si>
    <r>
      <t>1.</t>
    </r>
    <r>
      <rPr>
        <sz val="7"/>
        <color theme="1"/>
        <rFont val="Times New Roman"/>
        <family val="1"/>
      </rPr>
      <t xml:space="preserve">     </t>
    </r>
    <r>
      <rPr>
        <sz val="10"/>
        <color theme="1"/>
        <rFont val="Arial"/>
        <family val="2"/>
      </rPr>
      <t>Scheme Name – name for the scheme</t>
    </r>
  </si>
  <si>
    <r>
      <t>2.</t>
    </r>
    <r>
      <rPr>
        <sz val="7"/>
        <color theme="1"/>
        <rFont val="Times New Roman"/>
        <family val="1"/>
      </rPr>
      <t xml:space="preserve">     </t>
    </r>
    <r>
      <rPr>
        <sz val="10"/>
        <color theme="1"/>
        <rFont val="Arial"/>
        <family val="2"/>
      </rPr>
      <t>Formation – options to choose how to visually display the formation data</t>
    </r>
  </si>
  <si>
    <r>
      <t>a.</t>
    </r>
    <r>
      <rPr>
        <sz val="7"/>
        <color theme="1"/>
        <rFont val="Times New Roman"/>
        <family val="1"/>
      </rPr>
      <t xml:space="preserve">     </t>
    </r>
    <r>
      <rPr>
        <sz val="10"/>
        <color theme="1"/>
        <rFont val="Arial"/>
        <family val="2"/>
      </rPr>
      <t>None</t>
    </r>
  </si>
  <si>
    <r>
      <t>b.</t>
    </r>
    <r>
      <rPr>
        <sz val="7"/>
        <color theme="1"/>
        <rFont val="Times New Roman"/>
        <family val="1"/>
      </rPr>
      <t xml:space="preserve">     </t>
    </r>
    <r>
      <rPr>
        <sz val="10"/>
        <color theme="1"/>
        <rFont val="Arial"/>
        <family val="2"/>
      </rPr>
      <t>Solid</t>
    </r>
  </si>
  <si>
    <r>
      <t>c.</t>
    </r>
    <r>
      <rPr>
        <sz val="7"/>
        <color theme="1"/>
        <rFont val="Times New Roman"/>
        <family val="1"/>
      </rPr>
      <t xml:space="preserve">     </t>
    </r>
    <r>
      <rPr>
        <sz val="10"/>
        <color theme="1"/>
        <rFont val="Arial"/>
        <family val="2"/>
      </rPr>
      <t>Solid Tile</t>
    </r>
  </si>
  <si>
    <r>
      <t>d.</t>
    </r>
    <r>
      <rPr>
        <sz val="7"/>
        <color theme="1"/>
        <rFont val="Times New Roman"/>
        <family val="1"/>
      </rPr>
      <t xml:space="preserve">     </t>
    </r>
    <r>
      <rPr>
        <sz val="10"/>
        <color theme="1"/>
        <rFont val="Arial"/>
        <family val="2"/>
      </rPr>
      <t>Texture</t>
    </r>
  </si>
  <si>
    <r>
      <t>3.</t>
    </r>
    <r>
      <rPr>
        <sz val="7"/>
        <color theme="1"/>
        <rFont val="Times New Roman"/>
        <family val="1"/>
      </rPr>
      <t xml:space="preserve">     </t>
    </r>
    <r>
      <rPr>
        <sz val="10"/>
        <color theme="1"/>
        <rFont val="Arial"/>
        <family val="2"/>
      </rPr>
      <t>Casing – options to choose how to visually display the casing data</t>
    </r>
  </si>
  <si>
    <r>
      <t>4.</t>
    </r>
    <r>
      <rPr>
        <sz val="7"/>
        <color theme="1"/>
        <rFont val="Times New Roman"/>
        <family val="1"/>
      </rPr>
      <t xml:space="preserve">     </t>
    </r>
    <r>
      <rPr>
        <sz val="10"/>
        <color theme="1"/>
        <rFont val="Arial"/>
        <family val="2"/>
      </rPr>
      <t>Drill String – options to choose how to visually display the drill string data</t>
    </r>
  </si>
  <si>
    <r>
      <t>5.</t>
    </r>
    <r>
      <rPr>
        <sz val="7"/>
        <color theme="1"/>
        <rFont val="Times New Roman"/>
        <family val="1"/>
      </rPr>
      <t xml:space="preserve">     </t>
    </r>
    <r>
      <rPr>
        <sz val="10"/>
        <color theme="1"/>
        <rFont val="Arial"/>
        <family val="2"/>
      </rPr>
      <t>Fluid – options to choose how to visually display the fluid data</t>
    </r>
  </si>
  <si>
    <r>
      <t>c.</t>
    </r>
    <r>
      <rPr>
        <sz val="7"/>
        <color theme="1"/>
        <rFont val="Times New Roman"/>
        <family val="1"/>
      </rPr>
      <t xml:space="preserve">     </t>
    </r>
    <r>
      <rPr>
        <sz val="10"/>
        <color theme="1"/>
        <rFont val="Arial"/>
        <family val="2"/>
      </rPr>
      <t>Translucent</t>
    </r>
  </si>
  <si>
    <r>
      <t>6.</t>
    </r>
    <r>
      <rPr>
        <sz val="7"/>
        <color theme="1"/>
        <rFont val="Times New Roman"/>
        <family val="1"/>
      </rPr>
      <t xml:space="preserve">     </t>
    </r>
    <r>
      <rPr>
        <sz val="10"/>
        <color theme="1"/>
        <rFont val="Arial"/>
        <family val="2"/>
      </rPr>
      <t>Text information options to display should also be available as check boxes</t>
    </r>
  </si>
  <si>
    <r>
      <t>a.</t>
    </r>
    <r>
      <rPr>
        <sz val="7"/>
        <color theme="1"/>
        <rFont val="Times New Roman"/>
        <family val="1"/>
      </rPr>
      <t xml:space="preserve">     </t>
    </r>
    <r>
      <rPr>
        <sz val="10"/>
        <color theme="1"/>
        <rFont val="Arial"/>
        <family val="2"/>
      </rPr>
      <t>Casing Info</t>
    </r>
  </si>
  <si>
    <r>
      <t xml:space="preserve">                                                                                                    </t>
    </r>
    <r>
      <rPr>
        <sz val="10"/>
        <color theme="1"/>
        <rFont val="Arial"/>
        <family val="2"/>
      </rPr>
      <t>i.</t>
    </r>
    <r>
      <rPr>
        <sz val="7"/>
        <color theme="1"/>
        <rFont val="Times New Roman"/>
        <family val="1"/>
      </rPr>
      <t xml:space="preserve">     </t>
    </r>
    <r>
      <rPr>
        <sz val="10"/>
        <color theme="1"/>
        <rFont val="Arial"/>
        <family val="2"/>
      </rPr>
      <t>If checked it will show the MD and TVD of each casing section</t>
    </r>
  </si>
  <si>
    <r>
      <t>b.</t>
    </r>
    <r>
      <rPr>
        <sz val="7"/>
        <color theme="1"/>
        <rFont val="Times New Roman"/>
        <family val="1"/>
      </rPr>
      <t xml:space="preserve">     </t>
    </r>
    <r>
      <rPr>
        <sz val="10"/>
        <color theme="1"/>
        <rFont val="Arial"/>
        <family val="2"/>
      </rPr>
      <t>Well Info</t>
    </r>
  </si>
  <si>
    <r>
      <t xml:space="preserve">                                                                                                    </t>
    </r>
    <r>
      <rPr>
        <sz val="10"/>
        <color theme="1"/>
        <rFont val="Arial"/>
        <family val="2"/>
      </rPr>
      <t>i.</t>
    </r>
    <r>
      <rPr>
        <sz val="7"/>
        <color theme="1"/>
        <rFont val="Times New Roman"/>
        <family val="1"/>
      </rPr>
      <t xml:space="preserve">     </t>
    </r>
    <r>
      <rPr>
        <sz val="10"/>
        <color theme="1"/>
        <rFont val="Arial"/>
        <family val="2"/>
      </rPr>
      <t>If checked will show various well information not related to the other options</t>
    </r>
  </si>
  <si>
    <r>
      <t>c.</t>
    </r>
    <r>
      <rPr>
        <sz val="7"/>
        <color theme="1"/>
        <rFont val="Times New Roman"/>
        <family val="1"/>
      </rPr>
      <t xml:space="preserve">     </t>
    </r>
    <r>
      <rPr>
        <sz val="10"/>
        <color theme="1"/>
        <rFont val="Arial"/>
        <family val="2"/>
      </rPr>
      <t>Pressure Info</t>
    </r>
  </si>
  <si>
    <r>
      <t xml:space="preserve">                                                                                                    </t>
    </r>
    <r>
      <rPr>
        <sz val="10"/>
        <color theme="1"/>
        <rFont val="Arial"/>
        <family val="2"/>
      </rPr>
      <t>i.</t>
    </r>
    <r>
      <rPr>
        <sz val="7"/>
        <color theme="1"/>
        <rFont val="Times New Roman"/>
        <family val="1"/>
      </rPr>
      <t xml:space="preserve">     </t>
    </r>
    <r>
      <rPr>
        <sz val="10"/>
        <color theme="1"/>
        <rFont val="Arial"/>
        <family val="2"/>
      </rPr>
      <t>If checked will show information related to pressures in the pipe and annulus</t>
    </r>
  </si>
  <si>
    <r>
      <t xml:space="preserve">                                                                                                   </t>
    </r>
    <r>
      <rPr>
        <sz val="10"/>
        <color theme="1"/>
        <rFont val="Arial"/>
        <family val="2"/>
      </rPr>
      <t>ii.</t>
    </r>
    <r>
      <rPr>
        <sz val="7"/>
        <color theme="1"/>
        <rFont val="Times New Roman"/>
        <family val="1"/>
      </rPr>
      <t xml:space="preserve">     </t>
    </r>
    <r>
      <rPr>
        <sz val="10"/>
        <color theme="1"/>
        <rFont val="Arial"/>
        <family val="2"/>
      </rPr>
      <t>Lines should be drawn to show where the written pressures are at</t>
    </r>
  </si>
  <si>
    <r>
      <t>d.</t>
    </r>
    <r>
      <rPr>
        <sz val="7"/>
        <color theme="1"/>
        <rFont val="Times New Roman"/>
        <family val="1"/>
      </rPr>
      <t xml:space="preserve">     </t>
    </r>
    <r>
      <rPr>
        <sz val="10"/>
        <color theme="1"/>
        <rFont val="Arial"/>
        <family val="2"/>
      </rPr>
      <t>Fluid Info</t>
    </r>
  </si>
  <si>
    <r>
      <t xml:space="preserve">                                                                                                    </t>
    </r>
    <r>
      <rPr>
        <sz val="10"/>
        <color theme="1"/>
        <rFont val="Arial"/>
        <family val="2"/>
      </rPr>
      <t>i.</t>
    </r>
    <r>
      <rPr>
        <sz val="7"/>
        <color theme="1"/>
        <rFont val="Times New Roman"/>
        <family val="1"/>
      </rPr>
      <t xml:space="preserve">     </t>
    </r>
    <r>
      <rPr>
        <sz val="10"/>
        <color theme="1"/>
        <rFont val="Arial"/>
        <family val="2"/>
      </rPr>
      <t>If checked will show density information related to the fluid in the pipe and annulus</t>
    </r>
  </si>
  <si>
    <r>
      <t xml:space="preserve">                                                                                                   </t>
    </r>
    <r>
      <rPr>
        <sz val="10"/>
        <color theme="1"/>
        <rFont val="Arial"/>
        <family val="2"/>
      </rPr>
      <t>ii.</t>
    </r>
    <r>
      <rPr>
        <sz val="7"/>
        <color theme="1"/>
        <rFont val="Times New Roman"/>
        <family val="1"/>
      </rPr>
      <t xml:space="preserve">     </t>
    </r>
    <r>
      <rPr>
        <sz val="10"/>
        <color theme="1"/>
        <rFont val="Arial"/>
        <family val="2"/>
      </rPr>
      <t>Lines should be drawn to show where the written densities are at</t>
    </r>
  </si>
  <si>
    <r>
      <t xml:space="preserve">                                              </t>
    </r>
    <r>
      <rPr>
        <sz val="10"/>
        <color theme="1"/>
        <rFont val="Arial"/>
        <family val="2"/>
      </rPr>
      <t>ii.</t>
    </r>
    <r>
      <rPr>
        <sz val="7"/>
        <color theme="1"/>
        <rFont val="Times New Roman"/>
        <family val="1"/>
      </rPr>
      <t xml:space="preserve">     </t>
    </r>
    <r>
      <rPr>
        <sz val="10"/>
        <color theme="1"/>
        <rFont val="Arial"/>
        <family val="2"/>
      </rPr>
      <t>By default there should be3 Well Schemes available</t>
    </r>
  </si>
  <si>
    <r>
      <t>1.</t>
    </r>
    <r>
      <rPr>
        <sz val="7"/>
        <color theme="1"/>
        <rFont val="Times New Roman"/>
        <family val="1"/>
      </rPr>
      <t xml:space="preserve">     </t>
    </r>
    <r>
      <rPr>
        <sz val="10"/>
        <color theme="1"/>
        <rFont val="Arial"/>
        <family val="2"/>
      </rPr>
      <t>Sketch</t>
    </r>
  </si>
  <si>
    <r>
      <t>a.</t>
    </r>
    <r>
      <rPr>
        <sz val="7"/>
        <color theme="1"/>
        <rFont val="Times New Roman"/>
        <family val="1"/>
      </rPr>
      <t xml:space="preserve">     </t>
    </r>
    <r>
      <rPr>
        <sz val="10"/>
        <color theme="1"/>
        <rFont val="Arial"/>
        <family val="2"/>
      </rPr>
      <t>Formation – None</t>
    </r>
  </si>
  <si>
    <r>
      <t>b.</t>
    </r>
    <r>
      <rPr>
        <sz val="7"/>
        <color theme="1"/>
        <rFont val="Times New Roman"/>
        <family val="1"/>
      </rPr>
      <t xml:space="preserve">     </t>
    </r>
    <r>
      <rPr>
        <sz val="10"/>
        <color theme="1"/>
        <rFont val="Arial"/>
        <family val="2"/>
      </rPr>
      <t>Casing – Sketch</t>
    </r>
  </si>
  <si>
    <r>
      <t>c.</t>
    </r>
    <r>
      <rPr>
        <sz val="7"/>
        <color theme="1"/>
        <rFont val="Times New Roman"/>
        <family val="1"/>
      </rPr>
      <t xml:space="preserve">     </t>
    </r>
    <r>
      <rPr>
        <sz val="10"/>
        <color theme="1"/>
        <rFont val="Arial"/>
        <family val="2"/>
      </rPr>
      <t>Drill String – Sketch</t>
    </r>
  </si>
  <si>
    <r>
      <t>d.</t>
    </r>
    <r>
      <rPr>
        <sz val="7"/>
        <color theme="1"/>
        <rFont val="Times New Roman"/>
        <family val="1"/>
      </rPr>
      <t xml:space="preserve">     </t>
    </r>
    <r>
      <rPr>
        <sz val="10"/>
        <color theme="1"/>
        <rFont val="Arial"/>
        <family val="2"/>
      </rPr>
      <t>Fluid – Solid</t>
    </r>
  </si>
  <si>
    <r>
      <t>e.</t>
    </r>
    <r>
      <rPr>
        <sz val="7"/>
        <color theme="1"/>
        <rFont val="Times New Roman"/>
        <family val="1"/>
      </rPr>
      <t xml:space="preserve">     </t>
    </r>
    <r>
      <rPr>
        <sz val="10"/>
        <color theme="1"/>
        <rFont val="Arial"/>
        <family val="2"/>
      </rPr>
      <t>Casing Info – checked</t>
    </r>
  </si>
  <si>
    <r>
      <t>f.</t>
    </r>
    <r>
      <rPr>
        <sz val="7"/>
        <color theme="1"/>
        <rFont val="Times New Roman"/>
        <family val="1"/>
      </rPr>
      <t xml:space="preserve">      </t>
    </r>
    <r>
      <rPr>
        <sz val="10"/>
        <color theme="1"/>
        <rFont val="Arial"/>
        <family val="2"/>
      </rPr>
      <t>Well Info – Checked</t>
    </r>
  </si>
  <si>
    <r>
      <t>g.</t>
    </r>
    <r>
      <rPr>
        <sz val="7"/>
        <color theme="1"/>
        <rFont val="Times New Roman"/>
        <family val="1"/>
      </rPr>
      <t xml:space="preserve">     </t>
    </r>
    <r>
      <rPr>
        <sz val="10"/>
        <color theme="1"/>
        <rFont val="Arial"/>
        <family val="2"/>
      </rPr>
      <t>Pressure Info – Checked</t>
    </r>
  </si>
  <si>
    <r>
      <t>h.</t>
    </r>
    <r>
      <rPr>
        <sz val="7"/>
        <color theme="1"/>
        <rFont val="Times New Roman"/>
        <family val="1"/>
      </rPr>
      <t xml:space="preserve">     </t>
    </r>
    <r>
      <rPr>
        <sz val="10"/>
        <color theme="1"/>
        <rFont val="Arial"/>
        <family val="2"/>
      </rPr>
      <t>Fluid Info - Checked</t>
    </r>
  </si>
  <si>
    <r>
      <t>2.</t>
    </r>
    <r>
      <rPr>
        <sz val="7"/>
        <color theme="1"/>
        <rFont val="Times New Roman"/>
        <family val="1"/>
      </rPr>
      <t xml:space="preserve">     </t>
    </r>
    <r>
      <rPr>
        <sz val="10"/>
        <color theme="1"/>
        <rFont val="Arial"/>
        <family val="2"/>
      </rPr>
      <t>Diagram</t>
    </r>
  </si>
  <si>
    <r>
      <t>a.</t>
    </r>
    <r>
      <rPr>
        <sz val="7"/>
        <color theme="1"/>
        <rFont val="Times New Roman"/>
        <family val="1"/>
      </rPr>
      <t xml:space="preserve">     </t>
    </r>
    <r>
      <rPr>
        <sz val="10"/>
        <color theme="1"/>
        <rFont val="Arial"/>
        <family val="2"/>
      </rPr>
      <t>Formation – Texture</t>
    </r>
  </si>
  <si>
    <r>
      <t>b.</t>
    </r>
    <r>
      <rPr>
        <sz val="7"/>
        <color theme="1"/>
        <rFont val="Times New Roman"/>
        <family val="1"/>
      </rPr>
      <t xml:space="preserve">     </t>
    </r>
    <r>
      <rPr>
        <sz val="10"/>
        <color theme="1"/>
        <rFont val="Arial"/>
        <family val="2"/>
      </rPr>
      <t>Casing – Texture</t>
    </r>
  </si>
  <si>
    <r>
      <t>c.</t>
    </r>
    <r>
      <rPr>
        <sz val="7"/>
        <color theme="1"/>
        <rFont val="Times New Roman"/>
        <family val="1"/>
      </rPr>
      <t xml:space="preserve">     </t>
    </r>
    <r>
      <rPr>
        <sz val="10"/>
        <color theme="1"/>
        <rFont val="Arial"/>
        <family val="2"/>
      </rPr>
      <t>Drill String – Texture</t>
    </r>
  </si>
  <si>
    <r>
      <t>d.</t>
    </r>
    <r>
      <rPr>
        <sz val="7"/>
        <color theme="1"/>
        <rFont val="Times New Roman"/>
        <family val="1"/>
      </rPr>
      <t xml:space="preserve">     </t>
    </r>
    <r>
      <rPr>
        <sz val="10"/>
        <color theme="1"/>
        <rFont val="Arial"/>
        <family val="2"/>
      </rPr>
      <t>Fluid – Translucent</t>
    </r>
  </si>
  <si>
    <r>
      <t>e.</t>
    </r>
    <r>
      <rPr>
        <sz val="7"/>
        <color theme="1"/>
        <rFont val="Times New Roman"/>
        <family val="1"/>
      </rPr>
      <t xml:space="preserve">     </t>
    </r>
    <r>
      <rPr>
        <sz val="10"/>
        <color theme="1"/>
        <rFont val="Arial"/>
        <family val="2"/>
      </rPr>
      <t>Casing Info – Unchecked</t>
    </r>
  </si>
  <si>
    <r>
      <t>f.</t>
    </r>
    <r>
      <rPr>
        <sz val="7"/>
        <color theme="1"/>
        <rFont val="Times New Roman"/>
        <family val="1"/>
      </rPr>
      <t xml:space="preserve">      </t>
    </r>
    <r>
      <rPr>
        <sz val="10"/>
        <color theme="1"/>
        <rFont val="Arial"/>
        <family val="2"/>
      </rPr>
      <t>Well Info – Unchecked</t>
    </r>
  </si>
  <si>
    <r>
      <t>h.</t>
    </r>
    <r>
      <rPr>
        <sz val="7"/>
        <color theme="1"/>
        <rFont val="Times New Roman"/>
        <family val="1"/>
      </rPr>
      <t xml:space="preserve">     </t>
    </r>
    <r>
      <rPr>
        <sz val="10"/>
        <color theme="1"/>
        <rFont val="Arial"/>
        <family val="2"/>
      </rPr>
      <t>Fluid Info - Unchecked</t>
    </r>
  </si>
  <si>
    <r>
      <t>3.</t>
    </r>
    <r>
      <rPr>
        <sz val="7"/>
        <color theme="1"/>
        <rFont val="Times New Roman"/>
        <family val="1"/>
      </rPr>
      <t xml:space="preserve">     </t>
    </r>
    <r>
      <rPr>
        <sz val="10"/>
        <color theme="1"/>
        <rFont val="Arial"/>
        <family val="2"/>
      </rPr>
      <t>Engineering</t>
    </r>
  </si>
  <si>
    <r>
      <t>a.</t>
    </r>
    <r>
      <rPr>
        <sz val="7"/>
        <color theme="1"/>
        <rFont val="Times New Roman"/>
        <family val="1"/>
      </rPr>
      <t xml:space="preserve">     </t>
    </r>
    <r>
      <rPr>
        <sz val="10"/>
        <color theme="1"/>
        <rFont val="Arial"/>
        <family val="2"/>
      </rPr>
      <t>Formation – Solid Tile</t>
    </r>
  </si>
  <si>
    <r>
      <t>b.</t>
    </r>
    <r>
      <rPr>
        <sz val="7"/>
        <color theme="1"/>
        <rFont val="Times New Roman"/>
        <family val="1"/>
      </rPr>
      <t xml:space="preserve">     </t>
    </r>
    <r>
      <rPr>
        <sz val="10"/>
        <color theme="1"/>
        <rFont val="Arial"/>
        <family val="2"/>
      </rPr>
      <t>Casing – Solid</t>
    </r>
  </si>
  <si>
    <r>
      <t>c.</t>
    </r>
    <r>
      <rPr>
        <sz val="7"/>
        <color theme="1"/>
        <rFont val="Times New Roman"/>
        <family val="1"/>
      </rPr>
      <t xml:space="preserve">     </t>
    </r>
    <r>
      <rPr>
        <sz val="10"/>
        <color theme="1"/>
        <rFont val="Arial"/>
        <family val="2"/>
      </rPr>
      <t>Drill String – Solid</t>
    </r>
  </si>
  <si>
    <r>
      <t>h.</t>
    </r>
    <r>
      <rPr>
        <sz val="7"/>
        <color theme="1"/>
        <rFont val="Times New Roman"/>
        <family val="1"/>
      </rPr>
      <t xml:space="preserve">     </t>
    </r>
    <r>
      <rPr>
        <sz val="10"/>
        <color theme="1"/>
        <rFont val="Arial"/>
        <family val="2"/>
      </rPr>
      <t>Fluid Info – Unchecked</t>
    </r>
  </si>
  <si>
    <r>
      <t>b.</t>
    </r>
    <r>
      <rPr>
        <sz val="7"/>
        <color theme="1"/>
        <rFont val="Times New Roman"/>
        <family val="1"/>
      </rPr>
      <t xml:space="preserve">     </t>
    </r>
    <r>
      <rPr>
        <sz val="10"/>
        <color theme="1"/>
        <rFont val="Arial"/>
        <family val="2"/>
      </rPr>
      <t>Each option that exist must be selectable from the Live Well outlook panel</t>
    </r>
  </si>
  <si>
    <r>
      <t>c.</t>
    </r>
    <r>
      <rPr>
        <sz val="7"/>
        <color theme="1"/>
        <rFont val="Times New Roman"/>
        <family val="1"/>
      </rPr>
      <t xml:space="preserve">     </t>
    </r>
    <r>
      <rPr>
        <sz val="10"/>
        <color theme="1"/>
        <rFont val="Arial"/>
        <family val="2"/>
      </rPr>
      <t>Choosing a scheme must change the Live Well panel accordingly</t>
    </r>
  </si>
  <si>
    <r>
      <t>d.</t>
    </r>
    <r>
      <rPr>
        <sz val="7"/>
        <color theme="1"/>
        <rFont val="Times New Roman"/>
        <family val="1"/>
      </rPr>
      <t xml:space="preserve">     </t>
    </r>
    <r>
      <rPr>
        <sz val="10"/>
        <color theme="1"/>
        <rFont val="Arial"/>
        <family val="2"/>
      </rPr>
      <t>User must have option to create their own Schemes</t>
    </r>
  </si>
  <si>
    <r>
      <t>e.</t>
    </r>
    <r>
      <rPr>
        <sz val="7"/>
        <color theme="1"/>
        <rFont val="Times New Roman"/>
        <family val="1"/>
      </rPr>
      <t xml:space="preserve">     </t>
    </r>
    <r>
      <rPr>
        <sz val="10"/>
        <color theme="1"/>
        <rFont val="Arial"/>
        <family val="2"/>
      </rPr>
      <t>User must have option to delete Schemes</t>
    </r>
  </si>
  <si>
    <r>
      <t>f.</t>
    </r>
    <r>
      <rPr>
        <sz val="7"/>
        <color theme="1"/>
        <rFont val="Times New Roman"/>
        <family val="1"/>
      </rPr>
      <t xml:space="preserve">      </t>
    </r>
    <r>
      <rPr>
        <sz val="10"/>
        <color theme="1"/>
        <rFont val="Arial"/>
        <family val="2"/>
      </rPr>
      <t>User must be able to save changes</t>
    </r>
  </si>
  <si>
    <r>
      <t xml:space="preserve">                                               </t>
    </r>
    <r>
      <rPr>
        <sz val="10"/>
        <color theme="1"/>
        <rFont val="Arial"/>
        <family val="2"/>
      </rPr>
      <t>i.</t>
    </r>
    <r>
      <rPr>
        <sz val="7"/>
        <color theme="1"/>
        <rFont val="Times New Roman"/>
        <family val="1"/>
      </rPr>
      <t xml:space="preserve">     </t>
    </r>
    <r>
      <rPr>
        <sz val="10"/>
        <color theme="1"/>
        <rFont val="Arial"/>
        <family val="2"/>
      </rPr>
      <t>User must be able to undo changes and revert to last known good configuration</t>
    </r>
  </si>
  <si>
    <r>
      <t>4.</t>
    </r>
    <r>
      <rPr>
        <sz val="7"/>
        <color theme="1"/>
        <rFont val="Times New Roman"/>
        <family val="1"/>
      </rPr>
      <t xml:space="preserve">     </t>
    </r>
    <r>
      <rPr>
        <sz val="10"/>
        <color theme="1"/>
        <rFont val="Arial"/>
        <family val="2"/>
      </rPr>
      <t>Color Schemes must be another tab available under options.  This changes the panels color scheme to add contrast</t>
    </r>
  </si>
  <si>
    <r>
      <t>a.</t>
    </r>
    <r>
      <rPr>
        <sz val="7"/>
        <color theme="1"/>
        <rFont val="Times New Roman"/>
        <family val="1"/>
      </rPr>
      <t xml:space="preserve">     </t>
    </r>
    <r>
      <rPr>
        <sz val="10"/>
        <color theme="1"/>
        <rFont val="Arial"/>
        <family val="2"/>
      </rPr>
      <t>3 choices must be available for the user to select</t>
    </r>
  </si>
  <si>
    <r>
      <t xml:space="preserve">                                               </t>
    </r>
    <r>
      <rPr>
        <sz val="10"/>
        <color theme="1"/>
        <rFont val="Arial"/>
        <family val="2"/>
      </rPr>
      <t>i.</t>
    </r>
    <r>
      <rPr>
        <sz val="7"/>
        <color theme="1"/>
        <rFont val="Times New Roman"/>
        <family val="1"/>
      </rPr>
      <t xml:space="preserve">     </t>
    </r>
    <r>
      <rPr>
        <sz val="10"/>
        <color theme="1"/>
        <rFont val="Arial"/>
        <family val="2"/>
      </rPr>
      <t>Light Color Scheme – default</t>
    </r>
  </si>
  <si>
    <r>
      <t>1.</t>
    </r>
    <r>
      <rPr>
        <sz val="7"/>
        <color theme="1"/>
        <rFont val="Times New Roman"/>
        <family val="1"/>
      </rPr>
      <t xml:space="preserve">     </t>
    </r>
    <r>
      <rPr>
        <sz val="10"/>
        <color theme="1"/>
        <rFont val="Arial"/>
        <family val="2"/>
      </rPr>
      <t>Mostly white with black text.</t>
    </r>
  </si>
  <si>
    <r>
      <t>2.</t>
    </r>
    <r>
      <rPr>
        <sz val="7"/>
        <color theme="1"/>
        <rFont val="Times New Roman"/>
        <family val="1"/>
      </rPr>
      <t xml:space="preserve">     </t>
    </r>
    <r>
      <rPr>
        <sz val="10"/>
        <color theme="1"/>
        <rFont val="Arial"/>
        <family val="2"/>
      </rPr>
      <t>Contrast should not be too sharp</t>
    </r>
  </si>
  <si>
    <r>
      <t xml:space="preserve">                                              </t>
    </r>
    <r>
      <rPr>
        <sz val="10"/>
        <color theme="1"/>
        <rFont val="Arial"/>
        <family val="2"/>
      </rPr>
      <t>ii.</t>
    </r>
    <r>
      <rPr>
        <sz val="7"/>
        <color theme="1"/>
        <rFont val="Times New Roman"/>
        <family val="1"/>
      </rPr>
      <t xml:space="preserve">     </t>
    </r>
    <r>
      <rPr>
        <sz val="10"/>
        <color theme="1"/>
        <rFont val="Arial"/>
        <family val="2"/>
      </rPr>
      <t>Bright Color Scheme</t>
    </r>
  </si>
  <si>
    <r>
      <t>1.</t>
    </r>
    <r>
      <rPr>
        <sz val="7"/>
        <color theme="1"/>
        <rFont val="Times New Roman"/>
        <family val="1"/>
      </rPr>
      <t xml:space="preserve">     </t>
    </r>
    <r>
      <rPr>
        <sz val="10"/>
        <color theme="1"/>
        <rFont val="Arial"/>
        <family val="2"/>
      </rPr>
      <t>Brightly colored</t>
    </r>
  </si>
  <si>
    <r>
      <t>2.</t>
    </r>
    <r>
      <rPr>
        <sz val="7"/>
        <color theme="1"/>
        <rFont val="Times New Roman"/>
        <family val="1"/>
      </rPr>
      <t xml:space="preserve">     </t>
    </r>
    <r>
      <rPr>
        <sz val="10"/>
        <color theme="1"/>
        <rFont val="Arial"/>
        <family val="2"/>
      </rPr>
      <t>Sharp contrast between items</t>
    </r>
  </si>
  <si>
    <r>
      <t xml:space="preserve">                                             </t>
    </r>
    <r>
      <rPr>
        <sz val="10"/>
        <color theme="1"/>
        <rFont val="Arial"/>
        <family val="2"/>
      </rPr>
      <t>iii.</t>
    </r>
    <r>
      <rPr>
        <sz val="7"/>
        <color theme="1"/>
        <rFont val="Times New Roman"/>
        <family val="1"/>
      </rPr>
      <t xml:space="preserve">     </t>
    </r>
    <r>
      <rPr>
        <sz val="10"/>
        <color theme="1"/>
        <rFont val="Arial"/>
        <family val="2"/>
      </rPr>
      <t>Dark Color Scheme</t>
    </r>
  </si>
  <si>
    <r>
      <t>1.</t>
    </r>
    <r>
      <rPr>
        <sz val="7"/>
        <color theme="1"/>
        <rFont val="Times New Roman"/>
        <family val="1"/>
      </rPr>
      <t xml:space="preserve">     </t>
    </r>
    <r>
      <rPr>
        <sz val="10"/>
        <color theme="1"/>
        <rFont val="Arial"/>
        <family val="2"/>
      </rPr>
      <t>Darkly colored – used for viewing the panel in dark areas</t>
    </r>
  </si>
  <si>
    <r>
      <t>2.</t>
    </r>
    <r>
      <rPr>
        <sz val="7"/>
        <color theme="1"/>
        <rFont val="Times New Roman"/>
        <family val="1"/>
      </rPr>
      <t xml:space="preserve">     </t>
    </r>
    <r>
      <rPr>
        <sz val="10"/>
        <color theme="1"/>
        <rFont val="Arial"/>
        <family val="2"/>
      </rPr>
      <t>Contrast should be low</t>
    </r>
  </si>
  <si>
    <r>
      <t>b.</t>
    </r>
    <r>
      <rPr>
        <sz val="7"/>
        <color theme="1"/>
        <rFont val="Times New Roman"/>
        <family val="1"/>
      </rPr>
      <t xml:space="preserve">     </t>
    </r>
    <r>
      <rPr>
        <sz val="10"/>
        <color theme="1"/>
        <rFont val="Arial"/>
        <family val="2"/>
      </rPr>
      <t>User must be able to select which color scheme they want by highlighting it and pressing a check box</t>
    </r>
  </si>
  <si>
    <t>Validations for Options</t>
  </si>
  <si>
    <t>Scheme</t>
  </si>
  <si>
    <t>Well Scheme</t>
  </si>
  <si>
    <t xml:space="preserve">Formation </t>
  </si>
  <si>
    <t>Drill String</t>
  </si>
  <si>
    <t>Fluid"</t>
  </si>
  <si>
    <t>This section will outline a catalogs section that shows static information related to certain parameters used for analysis</t>
  </si>
  <si>
    <r>
      <t>1.</t>
    </r>
    <r>
      <rPr>
        <sz val="7"/>
        <color theme="1"/>
        <rFont val="Times New Roman"/>
        <family val="1"/>
      </rPr>
      <t xml:space="preserve">     </t>
    </r>
    <r>
      <rPr>
        <sz val="10"/>
        <color theme="1"/>
        <rFont val="Arial"/>
        <family val="2"/>
      </rPr>
      <t>Users must have the ability see static data for a project that is stored in the DB</t>
    </r>
  </si>
  <si>
    <r>
      <t>2.</t>
    </r>
    <r>
      <rPr>
        <sz val="7"/>
        <color theme="1"/>
        <rFont val="Times New Roman"/>
        <family val="1"/>
      </rPr>
      <t xml:space="preserve">     </t>
    </r>
    <r>
      <rPr>
        <sz val="10"/>
        <color theme="1"/>
        <rFont val="Arial"/>
        <family val="2"/>
      </rPr>
      <t>Catalogs Information must be available from the “Setup” menu.</t>
    </r>
  </si>
  <si>
    <r>
      <t>3.</t>
    </r>
    <r>
      <rPr>
        <sz val="7"/>
        <color theme="1"/>
        <rFont val="Times New Roman"/>
        <family val="1"/>
      </rPr>
      <t xml:space="preserve">     </t>
    </r>
    <r>
      <rPr>
        <sz val="10"/>
        <color theme="1"/>
        <rFont val="Arial"/>
        <family val="2"/>
      </rPr>
      <t>When “Catalogs” is selected, a screen with various tabs to set certain options must be available</t>
    </r>
  </si>
  <si>
    <r>
      <t>a.</t>
    </r>
    <r>
      <rPr>
        <sz val="7"/>
        <color theme="1"/>
        <rFont val="Times New Roman"/>
        <family val="1"/>
      </rPr>
      <t xml:space="preserve">     </t>
    </r>
    <r>
      <rPr>
        <sz val="10"/>
        <color theme="1"/>
        <rFont val="Arial"/>
        <family val="2"/>
      </rPr>
      <t>Materials Tab</t>
    </r>
  </si>
  <si>
    <r>
      <t xml:space="preserve">                                               </t>
    </r>
    <r>
      <rPr>
        <sz val="10"/>
        <color theme="1"/>
        <rFont val="Arial"/>
        <family val="2"/>
      </rPr>
      <t>i.</t>
    </r>
    <r>
      <rPr>
        <sz val="7"/>
        <color theme="1"/>
        <rFont val="Times New Roman"/>
        <family val="1"/>
      </rPr>
      <t xml:space="preserve">     </t>
    </r>
    <r>
      <rPr>
        <sz val="10"/>
        <color theme="1"/>
        <rFont val="Arial"/>
        <family val="2"/>
      </rPr>
      <t>Must show the material information that is listed in the appendix</t>
    </r>
  </si>
  <si>
    <r>
      <t>b.</t>
    </r>
    <r>
      <rPr>
        <sz val="7"/>
        <color theme="1"/>
        <rFont val="Times New Roman"/>
        <family val="1"/>
      </rPr>
      <t xml:space="preserve">     </t>
    </r>
    <r>
      <rPr>
        <sz val="10"/>
        <color theme="1"/>
        <rFont val="Arial"/>
        <family val="2"/>
      </rPr>
      <t>Lithologies Tab</t>
    </r>
  </si>
  <si>
    <r>
      <t xml:space="preserve">                                               </t>
    </r>
    <r>
      <rPr>
        <sz val="10"/>
        <color theme="1"/>
        <rFont val="Arial"/>
        <family val="2"/>
      </rPr>
      <t>i.</t>
    </r>
    <r>
      <rPr>
        <sz val="7"/>
        <color theme="1"/>
        <rFont val="Times New Roman"/>
        <family val="1"/>
      </rPr>
      <t xml:space="preserve">     </t>
    </r>
    <r>
      <rPr>
        <sz val="10"/>
        <color theme="1"/>
        <rFont val="Arial"/>
        <family val="2"/>
      </rPr>
      <t>Must show the lithology information that is listed in the appendix</t>
    </r>
  </si>
  <si>
    <r>
      <t>4.</t>
    </r>
    <r>
      <rPr>
        <sz val="7"/>
        <color theme="1"/>
        <rFont val="Times New Roman"/>
        <family val="1"/>
      </rPr>
      <t xml:space="preserve">     </t>
    </r>
    <r>
      <rPr>
        <sz val="10"/>
        <color theme="1"/>
        <rFont val="Arial"/>
        <family val="2"/>
      </rPr>
      <t>This information is not editable</t>
    </r>
  </si>
  <si>
    <t>This section will outline the requirements for all modules the fall under the Home menu option</t>
  </si>
  <si>
    <r>
      <t>1.</t>
    </r>
    <r>
      <rPr>
        <sz val="7"/>
        <color theme="1"/>
        <rFont val="Times New Roman"/>
        <family val="1"/>
      </rPr>
      <t xml:space="preserve">     </t>
    </r>
    <r>
      <rPr>
        <sz val="10"/>
        <color theme="1"/>
        <rFont val="Arial"/>
        <family val="2"/>
      </rPr>
      <t>When the home menu is selected for the first time in an instance of MC2, the Hydraulics analysis should be default</t>
    </r>
  </si>
  <si>
    <r>
      <t>2.</t>
    </r>
    <r>
      <rPr>
        <sz val="7"/>
        <color theme="1"/>
        <rFont val="Times New Roman"/>
        <family val="1"/>
      </rPr>
      <t xml:space="preserve">     </t>
    </r>
    <r>
      <rPr>
        <sz val="10"/>
        <color theme="1"/>
        <rFont val="Arial"/>
        <family val="2"/>
      </rPr>
      <t>The Home menu must have options to view :</t>
    </r>
  </si>
  <si>
    <r>
      <t>a.</t>
    </r>
    <r>
      <rPr>
        <sz val="7"/>
        <color theme="1"/>
        <rFont val="Times New Roman"/>
        <family val="1"/>
      </rPr>
      <t xml:space="preserve">     </t>
    </r>
    <r>
      <rPr>
        <sz val="10"/>
        <color theme="1"/>
        <rFont val="Arial"/>
        <family val="2"/>
      </rPr>
      <t>Pore Pressure Analysis</t>
    </r>
  </si>
  <si>
    <r>
      <t>b.</t>
    </r>
    <r>
      <rPr>
        <sz val="7"/>
        <color theme="1"/>
        <rFont val="Times New Roman"/>
        <family val="1"/>
      </rPr>
      <t xml:space="preserve">     </t>
    </r>
    <r>
      <rPr>
        <sz val="10"/>
        <color theme="1"/>
        <rFont val="Arial"/>
        <family val="2"/>
      </rPr>
      <t>Drill String Analysis – Torque and drag analysis</t>
    </r>
  </si>
  <si>
    <r>
      <t>c.</t>
    </r>
    <r>
      <rPr>
        <sz val="7"/>
        <color theme="1"/>
        <rFont val="Times New Roman"/>
        <family val="1"/>
      </rPr>
      <t xml:space="preserve">     </t>
    </r>
    <r>
      <rPr>
        <sz val="10"/>
        <color theme="1"/>
        <rFont val="Arial"/>
        <family val="2"/>
      </rPr>
      <t>Hydraulics Analysis</t>
    </r>
  </si>
  <si>
    <r>
      <t>d.</t>
    </r>
    <r>
      <rPr>
        <sz val="7"/>
        <color theme="1"/>
        <rFont val="Times New Roman"/>
        <family val="1"/>
      </rPr>
      <t xml:space="preserve">     </t>
    </r>
    <r>
      <rPr>
        <sz val="10"/>
        <color theme="1"/>
        <rFont val="Arial"/>
        <family val="2"/>
      </rPr>
      <t>BHA Static and Vibration Analysis</t>
    </r>
  </si>
  <si>
    <r>
      <t>1.</t>
    </r>
    <r>
      <rPr>
        <sz val="7"/>
        <color theme="1"/>
        <rFont val="Times New Roman"/>
        <family val="1"/>
      </rPr>
      <t xml:space="preserve">     </t>
    </r>
    <r>
      <rPr>
        <sz val="10"/>
        <color theme="1"/>
        <rFont val="Arial"/>
        <family val="2"/>
      </rPr>
      <t>User must be able to run a pore pressure analysis</t>
    </r>
  </si>
  <si>
    <r>
      <t>2.</t>
    </r>
    <r>
      <rPr>
        <sz val="7"/>
        <color theme="1"/>
        <rFont val="Times New Roman"/>
        <family val="1"/>
      </rPr>
      <t xml:space="preserve">     </t>
    </r>
    <r>
      <rPr>
        <sz val="10"/>
        <color theme="1"/>
        <rFont val="Arial"/>
        <family val="2"/>
      </rPr>
      <t>Pore Pressure analysis must be available as a menu item under the Home menu</t>
    </r>
  </si>
  <si>
    <r>
      <t>3.</t>
    </r>
    <r>
      <rPr>
        <sz val="7"/>
        <color theme="1"/>
        <rFont val="Times New Roman"/>
        <family val="1"/>
      </rPr>
      <t xml:space="preserve">     </t>
    </r>
    <r>
      <rPr>
        <sz val="10"/>
        <color theme="1"/>
        <rFont val="Arial"/>
        <family val="2"/>
      </rPr>
      <t>Selecting the Pore Pressure analysis option will open a view displaying several input options</t>
    </r>
  </si>
  <si>
    <r>
      <t>a.</t>
    </r>
    <r>
      <rPr>
        <sz val="7"/>
        <color theme="1"/>
        <rFont val="Times New Roman"/>
        <family val="1"/>
      </rPr>
      <t xml:space="preserve">     </t>
    </r>
    <r>
      <rPr>
        <sz val="10"/>
        <color theme="1"/>
        <rFont val="Arial"/>
        <family val="2"/>
      </rPr>
      <t>Lithology</t>
    </r>
  </si>
  <si>
    <r>
      <t>b.</t>
    </r>
    <r>
      <rPr>
        <sz val="7"/>
        <color theme="1"/>
        <rFont val="Times New Roman"/>
        <family val="1"/>
      </rPr>
      <t xml:space="preserve">     </t>
    </r>
    <r>
      <rPr>
        <sz val="10"/>
        <color theme="1"/>
        <rFont val="Arial"/>
        <family val="2"/>
      </rPr>
      <t>Overburden</t>
    </r>
  </si>
  <si>
    <r>
      <t>c.</t>
    </r>
    <r>
      <rPr>
        <sz val="7"/>
        <color theme="1"/>
        <rFont val="Times New Roman"/>
        <family val="1"/>
      </rPr>
      <t xml:space="preserve">     </t>
    </r>
    <r>
      <rPr>
        <sz val="10"/>
        <color theme="1"/>
        <rFont val="Arial"/>
        <family val="2"/>
      </rPr>
      <t>Pore Pressure</t>
    </r>
  </si>
  <si>
    <r>
      <t>4.</t>
    </r>
    <r>
      <rPr>
        <sz val="7"/>
        <color theme="1"/>
        <rFont val="Times New Roman"/>
        <family val="1"/>
      </rPr>
      <t xml:space="preserve">     </t>
    </r>
    <r>
      <rPr>
        <sz val="10"/>
        <color theme="1"/>
        <rFont val="Arial"/>
        <family val="2"/>
      </rPr>
      <t>Lithology :</t>
    </r>
  </si>
  <si>
    <r>
      <t>a.</t>
    </r>
    <r>
      <rPr>
        <sz val="7"/>
        <color theme="1"/>
        <rFont val="Times New Roman"/>
        <family val="1"/>
      </rPr>
      <t xml:space="preserve">     </t>
    </r>
    <r>
      <rPr>
        <sz val="10"/>
        <color theme="1"/>
        <rFont val="Arial"/>
        <family val="2"/>
      </rPr>
      <t>The Lithology tab should first display a Shale/Clay graph which shows XXXX based on the formation at the TVD represented</t>
    </r>
  </si>
  <si>
    <r>
      <t>b.</t>
    </r>
    <r>
      <rPr>
        <sz val="7"/>
        <color theme="1"/>
        <rFont val="Times New Roman"/>
        <family val="1"/>
      </rPr>
      <t xml:space="preserve">     </t>
    </r>
    <r>
      <rPr>
        <sz val="10"/>
        <color theme="1"/>
        <rFont val="Arial"/>
        <family val="2"/>
      </rPr>
      <t>The user should have the ability to add boundaries to the Shale/Clay graph that represent areas of interest for the analysis</t>
    </r>
  </si>
  <si>
    <r>
      <t xml:space="preserve">                                               </t>
    </r>
    <r>
      <rPr>
        <sz val="10"/>
        <color theme="1"/>
        <rFont val="Arial"/>
        <family val="2"/>
      </rPr>
      <t>i.</t>
    </r>
    <r>
      <rPr>
        <sz val="7"/>
        <color theme="1"/>
        <rFont val="Times New Roman"/>
        <family val="1"/>
      </rPr>
      <t xml:space="preserve">     </t>
    </r>
    <r>
      <rPr>
        <sz val="10"/>
        <color theme="1"/>
        <rFont val="Arial"/>
        <family val="2"/>
      </rPr>
      <t>If no bounds are selected then all depths that can be calculated will be shown</t>
    </r>
  </si>
  <si>
    <r>
      <t>c.</t>
    </r>
    <r>
      <rPr>
        <sz val="7"/>
        <color theme="1"/>
        <rFont val="Times New Roman"/>
        <family val="1"/>
      </rPr>
      <t xml:space="preserve">     </t>
    </r>
    <r>
      <rPr>
        <sz val="10"/>
        <color theme="1"/>
        <rFont val="Arial"/>
        <family val="2"/>
      </rPr>
      <t>The second chart of the Lithology tab should be a chart that allow the importing of a LAS or CSV file.  The expected LAS or CSV file is not real-time information for the well but correlation data.</t>
    </r>
  </si>
  <si>
    <r>
      <t xml:space="preserve">                                               </t>
    </r>
    <r>
      <rPr>
        <sz val="10"/>
        <color theme="1"/>
        <rFont val="Arial"/>
        <family val="2"/>
      </rPr>
      <t>i.</t>
    </r>
    <r>
      <rPr>
        <sz val="7"/>
        <color theme="1"/>
        <rFont val="Times New Roman"/>
        <family val="1"/>
      </rPr>
      <t xml:space="preserve">     </t>
    </r>
    <r>
      <rPr>
        <sz val="10"/>
        <color theme="1"/>
        <rFont val="Arial"/>
        <family val="2"/>
      </rPr>
      <t>The user must have the ability to import a LAS or CSV into this chart</t>
    </r>
  </si>
  <si>
    <r>
      <t xml:space="preserve">                                              </t>
    </r>
    <r>
      <rPr>
        <sz val="10"/>
        <color theme="1"/>
        <rFont val="Arial"/>
        <family val="2"/>
      </rPr>
      <t>ii.</t>
    </r>
    <r>
      <rPr>
        <sz val="7"/>
        <color theme="1"/>
        <rFont val="Times New Roman"/>
        <family val="1"/>
      </rPr>
      <t xml:space="preserve">     </t>
    </r>
    <r>
      <rPr>
        <sz val="10"/>
        <color theme="1"/>
        <rFont val="Arial"/>
        <family val="2"/>
      </rPr>
      <t>The allowed inputs for this chart are Gamma Ray, ROP and Spontaneous Potential (SP)</t>
    </r>
  </si>
  <si>
    <r>
      <t xml:space="preserve">                                             </t>
    </r>
    <r>
      <rPr>
        <sz val="10"/>
        <color theme="1"/>
        <rFont val="Arial"/>
        <family val="2"/>
      </rPr>
      <t>iii.</t>
    </r>
    <r>
      <rPr>
        <sz val="7"/>
        <color theme="1"/>
        <rFont val="Times New Roman"/>
        <family val="1"/>
      </rPr>
      <t xml:space="preserve">     </t>
    </r>
    <r>
      <rPr>
        <sz val="10"/>
        <color theme="1"/>
        <rFont val="Arial"/>
        <family val="2"/>
      </rPr>
      <t>The user must be able to map the mnemonics from the LAS or CSV to appropriate inputs</t>
    </r>
  </si>
  <si>
    <r>
      <t>1.</t>
    </r>
    <r>
      <rPr>
        <sz val="7"/>
        <color theme="1"/>
        <rFont val="Times New Roman"/>
        <family val="1"/>
      </rPr>
      <t xml:space="preserve">     </t>
    </r>
    <r>
      <rPr>
        <sz val="10"/>
        <color theme="1"/>
        <rFont val="Arial"/>
        <family val="2"/>
      </rPr>
      <t>TVD Axis</t>
    </r>
  </si>
  <si>
    <r>
      <t>2.</t>
    </r>
    <r>
      <rPr>
        <sz val="7"/>
        <color theme="1"/>
        <rFont val="Times New Roman"/>
        <family val="1"/>
      </rPr>
      <t xml:space="preserve">     </t>
    </r>
    <r>
      <rPr>
        <sz val="10"/>
        <color theme="1"/>
        <rFont val="Arial"/>
        <family val="2"/>
      </rPr>
      <t>TVD Unit</t>
    </r>
  </si>
  <si>
    <r>
      <t>3.</t>
    </r>
    <r>
      <rPr>
        <sz val="7"/>
        <color theme="1"/>
        <rFont val="Times New Roman"/>
        <family val="1"/>
      </rPr>
      <t xml:space="preserve">     </t>
    </r>
    <r>
      <rPr>
        <sz val="10"/>
        <color theme="1"/>
        <rFont val="Arial"/>
        <family val="2"/>
      </rPr>
      <t>Value Axis (list of mnemonics in the file)</t>
    </r>
  </si>
  <si>
    <r>
      <t xml:space="preserve">                                            </t>
    </r>
    <r>
      <rPr>
        <sz val="10"/>
        <color theme="1"/>
        <rFont val="Arial"/>
        <family val="2"/>
      </rPr>
      <t>iv.</t>
    </r>
    <r>
      <rPr>
        <sz val="7"/>
        <color theme="1"/>
        <rFont val="Times New Roman"/>
        <family val="1"/>
      </rPr>
      <t xml:space="preserve">     </t>
    </r>
    <r>
      <rPr>
        <sz val="10"/>
        <color theme="1"/>
        <rFont val="Arial"/>
        <family val="2"/>
      </rPr>
      <t>The user must be able to select the appropriate units that are being used in the LAS or CSV for in to import correctly</t>
    </r>
  </si>
  <si>
    <r>
      <t xml:space="preserve">                                             </t>
    </r>
    <r>
      <rPr>
        <sz val="10"/>
        <color theme="1"/>
        <rFont val="Arial"/>
        <family val="2"/>
      </rPr>
      <t>v.</t>
    </r>
    <r>
      <rPr>
        <sz val="7"/>
        <color theme="1"/>
        <rFont val="Times New Roman"/>
        <family val="1"/>
      </rPr>
      <t xml:space="preserve">     </t>
    </r>
    <r>
      <rPr>
        <sz val="10"/>
        <color theme="1"/>
        <rFont val="Arial"/>
        <family val="2"/>
      </rPr>
      <t>User must be able to rename the line</t>
    </r>
  </si>
  <si>
    <r>
      <t xml:space="preserve">                                            </t>
    </r>
    <r>
      <rPr>
        <sz val="10"/>
        <color theme="1"/>
        <rFont val="Arial"/>
        <family val="2"/>
      </rPr>
      <t>vi.</t>
    </r>
    <r>
      <rPr>
        <sz val="7"/>
        <color theme="1"/>
        <rFont val="Times New Roman"/>
        <family val="1"/>
      </rPr>
      <t xml:space="preserve">     </t>
    </r>
    <r>
      <rPr>
        <sz val="10"/>
        <color theme="1"/>
        <rFont val="Arial"/>
        <family val="2"/>
      </rPr>
      <t>User must be able to adjust the line type and style</t>
    </r>
  </si>
  <si>
    <r>
      <t xml:space="preserve">                                           </t>
    </r>
    <r>
      <rPr>
        <sz val="10"/>
        <color theme="1"/>
        <rFont val="Arial"/>
        <family val="2"/>
      </rPr>
      <t>vii.</t>
    </r>
    <r>
      <rPr>
        <sz val="7"/>
        <color theme="1"/>
        <rFont val="Times New Roman"/>
        <family val="1"/>
      </rPr>
      <t xml:space="preserve">     </t>
    </r>
    <r>
      <rPr>
        <sz val="10"/>
        <color theme="1"/>
        <rFont val="Arial"/>
        <family val="2"/>
      </rPr>
      <t>User must have ability to adjust the chart type</t>
    </r>
  </si>
  <si>
    <r>
      <t>1.</t>
    </r>
    <r>
      <rPr>
        <sz val="7"/>
        <color theme="1"/>
        <rFont val="Times New Roman"/>
        <family val="1"/>
      </rPr>
      <t xml:space="preserve">     </t>
    </r>
    <r>
      <rPr>
        <sz val="10"/>
        <color theme="1"/>
        <rFont val="Arial"/>
        <family val="2"/>
      </rPr>
      <t>Line</t>
    </r>
  </si>
  <si>
    <r>
      <t>2.</t>
    </r>
    <r>
      <rPr>
        <sz val="7"/>
        <color theme="1"/>
        <rFont val="Times New Roman"/>
        <family val="1"/>
      </rPr>
      <t xml:space="preserve">     </t>
    </r>
    <r>
      <rPr>
        <sz val="10"/>
        <color theme="1"/>
        <rFont val="Arial"/>
        <family val="2"/>
      </rPr>
      <t>Area</t>
    </r>
  </si>
  <si>
    <r>
      <t>3.</t>
    </r>
    <r>
      <rPr>
        <sz val="7"/>
        <color theme="1"/>
        <rFont val="Times New Roman"/>
        <family val="1"/>
      </rPr>
      <t xml:space="preserve">     </t>
    </r>
    <r>
      <rPr>
        <sz val="10"/>
        <color theme="1"/>
        <rFont val="Arial"/>
        <family val="2"/>
      </rPr>
      <t>Bar</t>
    </r>
  </si>
  <si>
    <r>
      <t>4.</t>
    </r>
    <r>
      <rPr>
        <sz val="7"/>
        <color theme="1"/>
        <rFont val="Times New Roman"/>
        <family val="1"/>
      </rPr>
      <t xml:space="preserve">     </t>
    </r>
    <r>
      <rPr>
        <sz val="10"/>
        <color theme="1"/>
        <rFont val="Arial"/>
        <family val="2"/>
      </rPr>
      <t>Bar Limited Below</t>
    </r>
  </si>
  <si>
    <r>
      <t>5.</t>
    </r>
    <r>
      <rPr>
        <sz val="7"/>
        <color theme="1"/>
        <rFont val="Times New Roman"/>
        <family val="1"/>
      </rPr>
      <t xml:space="preserve">     </t>
    </r>
    <r>
      <rPr>
        <sz val="10"/>
        <color theme="1"/>
        <rFont val="Arial"/>
        <family val="2"/>
      </rPr>
      <t>Inversed Area</t>
    </r>
  </si>
  <si>
    <r>
      <t>6.</t>
    </r>
    <r>
      <rPr>
        <sz val="7"/>
        <color theme="1"/>
        <rFont val="Times New Roman"/>
        <family val="1"/>
      </rPr>
      <t xml:space="preserve">     </t>
    </r>
    <r>
      <rPr>
        <sz val="10"/>
        <color theme="1"/>
        <rFont val="Arial"/>
        <family val="2"/>
      </rPr>
      <t>Stem</t>
    </r>
  </si>
  <si>
    <r>
      <t xml:space="preserve">                                          </t>
    </r>
    <r>
      <rPr>
        <sz val="10"/>
        <color theme="1"/>
        <rFont val="Arial"/>
        <family val="2"/>
      </rPr>
      <t>viii.</t>
    </r>
    <r>
      <rPr>
        <sz val="7"/>
        <color theme="1"/>
        <rFont val="Times New Roman"/>
        <family val="1"/>
      </rPr>
      <t xml:space="preserve">     </t>
    </r>
    <r>
      <rPr>
        <sz val="10"/>
        <color theme="1"/>
        <rFont val="Arial"/>
        <family val="2"/>
      </rPr>
      <t>User must be able to set the symbol type and color for points on the graph</t>
    </r>
  </si>
  <si>
    <r>
      <t>1.</t>
    </r>
    <r>
      <rPr>
        <sz val="7"/>
        <color theme="1"/>
        <rFont val="Times New Roman"/>
        <family val="1"/>
      </rPr>
      <t xml:space="preserve">     </t>
    </r>
    <r>
      <rPr>
        <sz val="10"/>
        <color theme="1"/>
        <rFont val="Arial"/>
        <family val="2"/>
      </rPr>
      <t>None</t>
    </r>
  </si>
  <si>
    <r>
      <t>2.</t>
    </r>
    <r>
      <rPr>
        <sz val="7"/>
        <color theme="1"/>
        <rFont val="Times New Roman"/>
        <family val="1"/>
      </rPr>
      <t xml:space="preserve">     </t>
    </r>
    <r>
      <rPr>
        <sz val="10"/>
        <color theme="1"/>
        <rFont val="Arial"/>
        <family val="2"/>
      </rPr>
      <t>Cross</t>
    </r>
  </si>
  <si>
    <r>
      <t>3.</t>
    </r>
    <r>
      <rPr>
        <sz val="7"/>
        <color theme="1"/>
        <rFont val="Times New Roman"/>
        <family val="1"/>
      </rPr>
      <t xml:space="preserve">     </t>
    </r>
    <r>
      <rPr>
        <sz val="10"/>
        <color theme="1"/>
        <rFont val="Arial"/>
        <family val="2"/>
      </rPr>
      <t>Diamond</t>
    </r>
  </si>
  <si>
    <r>
      <t>4.</t>
    </r>
    <r>
      <rPr>
        <sz val="7"/>
        <color theme="1"/>
        <rFont val="Times New Roman"/>
        <family val="1"/>
      </rPr>
      <t xml:space="preserve">     </t>
    </r>
    <r>
      <rPr>
        <sz val="10"/>
        <color theme="1"/>
        <rFont val="Arial"/>
        <family val="2"/>
      </rPr>
      <t>Dot</t>
    </r>
  </si>
  <si>
    <r>
      <t>5.</t>
    </r>
    <r>
      <rPr>
        <sz val="7"/>
        <color theme="1"/>
        <rFont val="Times New Roman"/>
        <family val="1"/>
      </rPr>
      <t xml:space="preserve">     </t>
    </r>
    <r>
      <rPr>
        <sz val="10"/>
        <color theme="1"/>
        <rFont val="Arial"/>
        <family val="2"/>
      </rPr>
      <t>Inverse Triangle</t>
    </r>
  </si>
  <si>
    <r>
      <t>6.</t>
    </r>
    <r>
      <rPr>
        <sz val="7"/>
        <color theme="1"/>
        <rFont val="Times New Roman"/>
        <family val="1"/>
      </rPr>
      <t xml:space="preserve">     </t>
    </r>
    <r>
      <rPr>
        <sz val="10"/>
        <color theme="1"/>
        <rFont val="Arial"/>
        <family val="2"/>
      </rPr>
      <t>Plus</t>
    </r>
  </si>
  <si>
    <r>
      <t>7.</t>
    </r>
    <r>
      <rPr>
        <sz val="7"/>
        <color theme="1"/>
        <rFont val="Times New Roman"/>
        <family val="1"/>
      </rPr>
      <t xml:space="preserve">     </t>
    </r>
    <r>
      <rPr>
        <sz val="10"/>
        <color theme="1"/>
        <rFont val="Arial"/>
        <family val="2"/>
      </rPr>
      <t>Square</t>
    </r>
  </si>
  <si>
    <r>
      <t>8.</t>
    </r>
    <r>
      <rPr>
        <sz val="7"/>
        <color theme="1"/>
        <rFont val="Times New Roman"/>
        <family val="1"/>
      </rPr>
      <t xml:space="preserve">     </t>
    </r>
    <r>
      <rPr>
        <sz val="10"/>
        <color theme="1"/>
        <rFont val="Arial"/>
        <family val="2"/>
      </rPr>
      <t>Star</t>
    </r>
  </si>
  <si>
    <r>
      <t>9.</t>
    </r>
    <r>
      <rPr>
        <sz val="7"/>
        <color theme="1"/>
        <rFont val="Times New Roman"/>
        <family val="1"/>
      </rPr>
      <t xml:space="preserve">     </t>
    </r>
    <r>
      <rPr>
        <sz val="10"/>
        <color theme="1"/>
        <rFont val="Arial"/>
        <family val="2"/>
      </rPr>
      <t>Triangle</t>
    </r>
  </si>
  <si>
    <r>
      <t xml:space="preserve">                                            </t>
    </r>
    <r>
      <rPr>
        <sz val="10"/>
        <color theme="1"/>
        <rFont val="Arial"/>
        <family val="2"/>
      </rPr>
      <t>ix.</t>
    </r>
    <r>
      <rPr>
        <sz val="7"/>
        <color theme="1"/>
        <rFont val="Times New Roman"/>
        <family val="1"/>
      </rPr>
      <t xml:space="preserve">     </t>
    </r>
    <r>
      <rPr>
        <sz val="10"/>
        <color theme="1"/>
        <rFont val="Arial"/>
        <family val="2"/>
      </rPr>
      <t>User must be able to cancel or confirm import of the file</t>
    </r>
  </si>
  <si>
    <r>
      <t xml:space="preserve">                                             </t>
    </r>
    <r>
      <rPr>
        <sz val="10"/>
        <color theme="1"/>
        <rFont val="Arial"/>
        <family val="2"/>
      </rPr>
      <t>x.</t>
    </r>
    <r>
      <rPr>
        <sz val="7"/>
        <color theme="1"/>
        <rFont val="Times New Roman"/>
        <family val="1"/>
      </rPr>
      <t xml:space="preserve">     </t>
    </r>
    <r>
      <rPr>
        <sz val="10"/>
        <color theme="1"/>
        <rFont val="Arial"/>
        <family val="2"/>
      </rPr>
      <t>User must be able to add a “Deliver Line” to the graph</t>
    </r>
  </si>
  <si>
    <r>
      <t>1.</t>
    </r>
    <r>
      <rPr>
        <sz val="7"/>
        <color theme="1"/>
        <rFont val="Times New Roman"/>
        <family val="1"/>
      </rPr>
      <t xml:space="preserve">     </t>
    </r>
    <r>
      <rPr>
        <sz val="10"/>
        <color theme="1"/>
        <rFont val="Arial"/>
        <family val="2"/>
      </rPr>
      <t>The deliver line is drawn manually and shows areas the user has determined as Shale areas</t>
    </r>
  </si>
  <si>
    <r>
      <t>2.</t>
    </r>
    <r>
      <rPr>
        <sz val="7"/>
        <color theme="1"/>
        <rFont val="Times New Roman"/>
        <family val="1"/>
      </rPr>
      <t xml:space="preserve">     </t>
    </r>
    <r>
      <rPr>
        <sz val="10"/>
        <color theme="1"/>
        <rFont val="Arial"/>
        <family val="2"/>
      </rPr>
      <t>User can add multiple lines if it is required</t>
    </r>
  </si>
  <si>
    <r>
      <t>3.</t>
    </r>
    <r>
      <rPr>
        <sz val="7"/>
        <color theme="1"/>
        <rFont val="Times New Roman"/>
        <family val="1"/>
      </rPr>
      <t xml:space="preserve">     </t>
    </r>
    <r>
      <rPr>
        <sz val="10"/>
        <color theme="1"/>
        <rFont val="Arial"/>
        <family val="2"/>
      </rPr>
      <t>Lines can be deleted (one or all)</t>
    </r>
  </si>
  <si>
    <r>
      <t>4.</t>
    </r>
    <r>
      <rPr>
        <sz val="7"/>
        <color theme="1"/>
        <rFont val="Times New Roman"/>
        <family val="1"/>
      </rPr>
      <t xml:space="preserve">     </t>
    </r>
    <r>
      <rPr>
        <sz val="10"/>
        <color theme="1"/>
        <rFont val="Arial"/>
        <family val="2"/>
      </rPr>
      <t>The line will be used to determine the areas of the analysis as well as be used to determine where the shale/clay areas are located based on its value location on the graph</t>
    </r>
  </si>
  <si>
    <r>
      <t>5.</t>
    </r>
    <r>
      <rPr>
        <sz val="7"/>
        <color theme="1"/>
        <rFont val="Times New Roman"/>
        <family val="1"/>
      </rPr>
      <t xml:space="preserve">     </t>
    </r>
    <r>
      <rPr>
        <sz val="10"/>
        <color theme="1"/>
        <rFont val="Arial"/>
        <family val="2"/>
      </rPr>
      <t>When added, a chart should appear with horizontal lines that show where the shale areas are located.  If the area covers a large depth is should be filled.  These areas are calculated.</t>
    </r>
  </si>
  <si>
    <r>
      <t>d.</t>
    </r>
    <r>
      <rPr>
        <sz val="7"/>
        <color theme="1"/>
        <rFont val="Times New Roman"/>
        <family val="1"/>
      </rPr>
      <t xml:space="preserve">     </t>
    </r>
    <r>
      <rPr>
        <sz val="10"/>
        <color theme="1"/>
        <rFont val="Arial"/>
        <family val="2"/>
      </rPr>
      <t>The third chart on the lithology page should be where Real-Time data is imported</t>
    </r>
  </si>
  <si>
    <r>
      <t xml:space="preserve">                                               </t>
    </r>
    <r>
      <rPr>
        <sz val="10"/>
        <color theme="1"/>
        <rFont val="Arial"/>
        <family val="2"/>
      </rPr>
      <t>i.</t>
    </r>
    <r>
      <rPr>
        <sz val="7"/>
        <color theme="1"/>
        <rFont val="Times New Roman"/>
        <family val="1"/>
      </rPr>
      <t xml:space="preserve">     </t>
    </r>
    <r>
      <rPr>
        <sz val="10"/>
        <color theme="1"/>
        <rFont val="Arial"/>
        <family val="2"/>
      </rPr>
      <t>This chart operates exactly as the second chart but it will take precedence over the second chart if it is present</t>
    </r>
  </si>
  <si>
    <r>
      <t>1.</t>
    </r>
    <r>
      <rPr>
        <sz val="7"/>
        <color theme="1"/>
        <rFont val="Times New Roman"/>
        <family val="1"/>
      </rPr>
      <t xml:space="preserve">     </t>
    </r>
    <r>
      <rPr>
        <sz val="10"/>
        <color theme="1"/>
        <rFont val="Arial"/>
        <family val="2"/>
      </rPr>
      <t>All calculated Shale areas that can be derived from the real-time chart will be shown instead of the correlated (planned) chart</t>
    </r>
  </si>
  <si>
    <r>
      <t>e.</t>
    </r>
    <r>
      <rPr>
        <sz val="7"/>
        <color theme="1"/>
        <rFont val="Times New Roman"/>
        <family val="1"/>
      </rPr>
      <t xml:space="preserve">     </t>
    </r>
    <r>
      <rPr>
        <sz val="10"/>
        <color theme="1"/>
        <rFont val="Arial"/>
        <family val="2"/>
      </rPr>
      <t>The last chart represents the calculated shale areas based on the imported files and deliver line.</t>
    </r>
  </si>
  <si>
    <r>
      <t xml:space="preserve">                                               </t>
    </r>
    <r>
      <rPr>
        <sz val="10"/>
        <color theme="1"/>
        <rFont val="Arial"/>
        <family val="2"/>
      </rPr>
      <t>i.</t>
    </r>
    <r>
      <rPr>
        <sz val="7"/>
        <color theme="1"/>
        <rFont val="Times New Roman"/>
        <family val="1"/>
      </rPr>
      <t xml:space="preserve">     </t>
    </r>
    <r>
      <rPr>
        <sz val="10"/>
        <color theme="1"/>
        <rFont val="Arial"/>
        <family val="2"/>
      </rPr>
      <t>These area represent shale or clay areas and their respective TVD locations</t>
    </r>
  </si>
  <si>
    <r>
      <t>5.</t>
    </r>
    <r>
      <rPr>
        <sz val="7"/>
        <color theme="1"/>
        <rFont val="Times New Roman"/>
        <family val="1"/>
      </rPr>
      <t xml:space="preserve">     </t>
    </r>
    <r>
      <rPr>
        <sz val="10"/>
        <color theme="1"/>
        <rFont val="Arial"/>
        <family val="2"/>
      </rPr>
      <t>The second tab in the Pore Pressure analysis must be the Overburden tab</t>
    </r>
  </si>
  <si>
    <r>
      <t>a.</t>
    </r>
    <r>
      <rPr>
        <sz val="7"/>
        <color theme="1"/>
        <rFont val="Times New Roman"/>
        <family val="1"/>
      </rPr>
      <t xml:space="preserve">     </t>
    </r>
    <r>
      <rPr>
        <sz val="10"/>
        <color theme="1"/>
        <rFont val="Arial"/>
        <family val="2"/>
      </rPr>
      <t>The overburden tab will be represented by a similar set of 4 graphs as the Lithology tab</t>
    </r>
  </si>
  <si>
    <r>
      <t xml:space="preserve">                                               </t>
    </r>
    <r>
      <rPr>
        <sz val="10"/>
        <color theme="1"/>
        <rFont val="Arial"/>
        <family val="2"/>
      </rPr>
      <t>i.</t>
    </r>
    <r>
      <rPr>
        <sz val="7"/>
        <color theme="1"/>
        <rFont val="Times New Roman"/>
        <family val="1"/>
      </rPr>
      <t xml:space="preserve">     </t>
    </r>
    <r>
      <rPr>
        <sz val="10"/>
        <color theme="1"/>
        <rFont val="Arial"/>
        <family val="2"/>
      </rPr>
      <t>Formation Density is the first graph represented</t>
    </r>
  </si>
  <si>
    <r>
      <t>1.</t>
    </r>
    <r>
      <rPr>
        <sz val="7"/>
        <color theme="1"/>
        <rFont val="Times New Roman"/>
        <family val="1"/>
      </rPr>
      <t xml:space="preserve">     </t>
    </r>
    <r>
      <rPr>
        <sz val="10"/>
        <color theme="1"/>
        <rFont val="Arial"/>
        <family val="2"/>
      </rPr>
      <t>This chart must display the density of all formations outlined in the Setup / Well Data tab of the application</t>
    </r>
  </si>
  <si>
    <r>
      <t>2.</t>
    </r>
    <r>
      <rPr>
        <sz val="7"/>
        <color theme="1"/>
        <rFont val="Times New Roman"/>
        <family val="1"/>
      </rPr>
      <t xml:space="preserve">     </t>
    </r>
    <r>
      <rPr>
        <sz val="10"/>
        <color theme="1"/>
        <rFont val="Arial"/>
        <family val="2"/>
      </rPr>
      <t>The second chart represents expected Density, Seismic, Sonic or check shots imported from a file</t>
    </r>
  </si>
  <si>
    <r>
      <t>3.</t>
    </r>
    <r>
      <rPr>
        <sz val="7"/>
        <color theme="1"/>
        <rFont val="Times New Roman"/>
        <family val="1"/>
      </rPr>
      <t xml:space="preserve">     </t>
    </r>
    <r>
      <rPr>
        <sz val="10"/>
        <color theme="1"/>
        <rFont val="Arial"/>
        <family val="2"/>
      </rPr>
      <t>The third chart represents any real-time data uploaded that take precedence over the expected chart</t>
    </r>
  </si>
  <si>
    <r>
      <t>4.</t>
    </r>
    <r>
      <rPr>
        <sz val="7"/>
        <color theme="1"/>
        <rFont val="Times New Roman"/>
        <family val="1"/>
      </rPr>
      <t xml:space="preserve">     </t>
    </r>
    <r>
      <rPr>
        <sz val="10"/>
        <color theme="1"/>
        <rFont val="Arial"/>
        <family val="2"/>
      </rPr>
      <t>The last chart shows The Overburden gradient and Hydrostatic gradient.  It can also show a linear Lithostatic Pressure and Hydrostatic pressure.  All is vs TVD</t>
    </r>
  </si>
  <si>
    <r>
      <t>b.</t>
    </r>
    <r>
      <rPr>
        <sz val="7"/>
        <color theme="1"/>
        <rFont val="Times New Roman"/>
        <family val="1"/>
      </rPr>
      <t xml:space="preserve">     </t>
    </r>
    <r>
      <rPr>
        <sz val="10"/>
        <color theme="1"/>
        <rFont val="Arial"/>
        <family val="2"/>
      </rPr>
      <t>Similar to the lithology tab, the imported data for the second chart have very specific inputs</t>
    </r>
  </si>
  <si>
    <r>
      <t xml:space="preserve">                                              </t>
    </r>
    <r>
      <rPr>
        <sz val="10"/>
        <color theme="1"/>
        <rFont val="Arial"/>
        <family val="2"/>
      </rPr>
      <t>ii.</t>
    </r>
    <r>
      <rPr>
        <sz val="7"/>
        <color theme="1"/>
        <rFont val="Times New Roman"/>
        <family val="1"/>
      </rPr>
      <t xml:space="preserve">     </t>
    </r>
    <r>
      <rPr>
        <sz val="10"/>
        <color theme="1"/>
        <rFont val="Arial"/>
        <family val="2"/>
      </rPr>
      <t>The allowed inputs for this chart are Density, Seismic, Sonic or Check Shots</t>
    </r>
  </si>
  <si>
    <r>
      <t xml:space="preserve">                                             </t>
    </r>
    <r>
      <rPr>
        <sz val="10"/>
        <color theme="1"/>
        <rFont val="Arial"/>
        <family val="2"/>
      </rPr>
      <t>x.</t>
    </r>
    <r>
      <rPr>
        <sz val="7"/>
        <color theme="1"/>
        <rFont val="Times New Roman"/>
        <family val="1"/>
      </rPr>
      <t xml:space="preserve">     </t>
    </r>
    <r>
      <rPr>
        <sz val="10"/>
        <color theme="1"/>
        <rFont val="Arial"/>
        <family val="2"/>
      </rPr>
      <t>User must be able to add a “Extrapolated Line” to the graph</t>
    </r>
  </si>
  <si>
    <r>
      <t>1.</t>
    </r>
    <r>
      <rPr>
        <sz val="7"/>
        <color theme="1"/>
        <rFont val="Times New Roman"/>
        <family val="1"/>
      </rPr>
      <t xml:space="preserve">     </t>
    </r>
    <r>
      <rPr>
        <sz val="10"/>
        <color theme="1"/>
        <rFont val="Arial"/>
        <family val="2"/>
      </rPr>
      <t>The extrapolated line is drawn manually and curves to show the density trend as the well gets deeper</t>
    </r>
  </si>
  <si>
    <r>
      <t>2.</t>
    </r>
    <r>
      <rPr>
        <sz val="7"/>
        <color theme="1"/>
        <rFont val="Times New Roman"/>
        <family val="1"/>
      </rPr>
      <t xml:space="preserve">     </t>
    </r>
    <r>
      <rPr>
        <sz val="10"/>
        <color theme="1"/>
        <rFont val="Arial"/>
        <family val="2"/>
      </rPr>
      <t>Lines can be deleted (one or all)</t>
    </r>
  </si>
  <si>
    <r>
      <t>3.</t>
    </r>
    <r>
      <rPr>
        <sz val="7"/>
        <color theme="1"/>
        <rFont val="Times New Roman"/>
        <family val="1"/>
      </rPr>
      <t xml:space="preserve">     </t>
    </r>
    <r>
      <rPr>
        <sz val="10"/>
        <color theme="1"/>
        <rFont val="Arial"/>
        <family val="2"/>
      </rPr>
      <t>The line will be used to determine the Overburden values and Hydrostatic values on the last chart</t>
    </r>
  </si>
  <si>
    <r>
      <t>4.</t>
    </r>
    <r>
      <rPr>
        <sz val="7"/>
        <color theme="1"/>
        <rFont val="Times New Roman"/>
        <family val="1"/>
      </rPr>
      <t xml:space="preserve">     </t>
    </r>
    <r>
      <rPr>
        <sz val="10"/>
        <color theme="1"/>
        <rFont val="Arial"/>
        <family val="2"/>
      </rPr>
      <t>When added, The Overburden Gradient, Hydrostatic Gradient, Lithostatic pressure and hydrostatic press charts should recalculate according to the extrapolated trend line</t>
    </r>
  </si>
  <si>
    <r>
      <t>c.</t>
    </r>
    <r>
      <rPr>
        <sz val="7"/>
        <color theme="1"/>
        <rFont val="Times New Roman"/>
        <family val="1"/>
      </rPr>
      <t xml:space="preserve">     </t>
    </r>
    <r>
      <rPr>
        <sz val="10"/>
        <color theme="1"/>
        <rFont val="Arial"/>
        <family val="2"/>
      </rPr>
      <t>The third chart on the Overburden page should be where Real-Time data is imported</t>
    </r>
  </si>
  <si>
    <r>
      <t>1.</t>
    </r>
    <r>
      <rPr>
        <sz val="7"/>
        <color theme="1"/>
        <rFont val="Times New Roman"/>
        <family val="1"/>
      </rPr>
      <t xml:space="preserve">     </t>
    </r>
    <r>
      <rPr>
        <sz val="10"/>
        <color theme="1"/>
        <rFont val="Arial"/>
        <family val="2"/>
      </rPr>
      <t>All calculated pressure and gradient areas that can be derived from the real-time chart will be shown instead of the correlated (planned) chart.</t>
    </r>
  </si>
  <si>
    <r>
      <t>d.</t>
    </r>
    <r>
      <rPr>
        <sz val="7"/>
        <color theme="1"/>
        <rFont val="Times New Roman"/>
        <family val="1"/>
      </rPr>
      <t xml:space="preserve">     </t>
    </r>
    <r>
      <rPr>
        <sz val="10"/>
        <color theme="1"/>
        <rFont val="Arial"/>
        <family val="2"/>
      </rPr>
      <t>The last chart is the calculated results chart as dictated by the above requirements.</t>
    </r>
  </si>
  <si>
    <r>
      <t xml:space="preserve">                                               </t>
    </r>
    <r>
      <rPr>
        <sz val="10"/>
        <color theme="1"/>
        <rFont val="Arial"/>
        <family val="2"/>
      </rPr>
      <t>i.</t>
    </r>
    <r>
      <rPr>
        <sz val="7"/>
        <color theme="1"/>
        <rFont val="Times New Roman"/>
        <family val="1"/>
      </rPr>
      <t xml:space="preserve">     </t>
    </r>
    <r>
      <rPr>
        <sz val="10"/>
        <color theme="1"/>
        <rFont val="Arial"/>
        <family val="2"/>
      </rPr>
      <t>A user should have the ability to import a LAS or CSV to over write the calculated data</t>
    </r>
  </si>
  <si>
    <r>
      <t xml:space="preserve">                                              </t>
    </r>
    <r>
      <rPr>
        <sz val="10"/>
        <color theme="1"/>
        <rFont val="Arial"/>
        <family val="2"/>
      </rPr>
      <t>ii.</t>
    </r>
    <r>
      <rPr>
        <sz val="7"/>
        <color theme="1"/>
        <rFont val="Times New Roman"/>
        <family val="1"/>
      </rPr>
      <t xml:space="preserve">     </t>
    </r>
    <r>
      <rPr>
        <sz val="10"/>
        <color theme="1"/>
        <rFont val="Arial"/>
        <family val="2"/>
      </rPr>
      <t>Use must have the option to change certain values that are used to calculate the lines</t>
    </r>
  </si>
  <si>
    <r>
      <t>1.</t>
    </r>
    <r>
      <rPr>
        <sz val="7"/>
        <color theme="1"/>
        <rFont val="Times New Roman"/>
        <family val="1"/>
      </rPr>
      <t xml:space="preserve">     </t>
    </r>
    <r>
      <rPr>
        <sz val="10"/>
        <color theme="1"/>
        <rFont val="Arial"/>
        <family val="2"/>
      </rPr>
      <t>Gardner Method</t>
    </r>
  </si>
  <si>
    <r>
      <t>a.</t>
    </r>
    <r>
      <rPr>
        <sz val="7"/>
        <color theme="1"/>
        <rFont val="Times New Roman"/>
        <family val="1"/>
      </rPr>
      <t xml:space="preserve">     </t>
    </r>
    <r>
      <rPr>
        <sz val="10"/>
        <color theme="1"/>
        <rFont val="Arial"/>
        <family val="2"/>
      </rPr>
      <t>Alpha and Bet Coefficients should be adjustable – default to 0.23 and 0.25 respectively</t>
    </r>
  </si>
  <si>
    <r>
      <t>2.</t>
    </r>
    <r>
      <rPr>
        <sz val="7"/>
        <color theme="1"/>
        <rFont val="Times New Roman"/>
        <family val="1"/>
      </rPr>
      <t xml:space="preserve">     </t>
    </r>
    <r>
      <rPr>
        <sz val="10"/>
        <color theme="1"/>
        <rFont val="Arial"/>
        <family val="2"/>
      </rPr>
      <t>Formation Fluid</t>
    </r>
  </si>
  <si>
    <r>
      <t>a.</t>
    </r>
    <r>
      <rPr>
        <sz val="7"/>
        <color theme="1"/>
        <rFont val="Times New Roman"/>
        <family val="1"/>
      </rPr>
      <t xml:space="preserve">     </t>
    </r>
    <r>
      <rPr>
        <sz val="10"/>
        <color theme="1"/>
        <rFont val="Arial"/>
        <family val="2"/>
      </rPr>
      <t>User should be able to change the fluid density at this location</t>
    </r>
  </si>
  <si>
    <r>
      <t>3.</t>
    </r>
    <r>
      <rPr>
        <sz val="7"/>
        <color theme="1"/>
        <rFont val="Times New Roman"/>
        <family val="1"/>
      </rPr>
      <t xml:space="preserve">     </t>
    </r>
    <r>
      <rPr>
        <sz val="10"/>
        <color theme="1"/>
        <rFont val="Arial"/>
        <family val="2"/>
      </rPr>
      <t>Shallow Depths</t>
    </r>
  </si>
  <si>
    <r>
      <t>a.</t>
    </r>
    <r>
      <rPr>
        <sz val="7"/>
        <color theme="1"/>
        <rFont val="Times New Roman"/>
        <family val="1"/>
      </rPr>
      <t xml:space="preserve">     </t>
    </r>
    <r>
      <rPr>
        <sz val="10"/>
        <color theme="1"/>
        <rFont val="Arial"/>
        <family val="2"/>
      </rPr>
      <t>User must be able to set the Mudline Density, Shallow Section depth and Interpolation step</t>
    </r>
  </si>
  <si>
    <r>
      <t xml:space="preserve">                                             </t>
    </r>
    <r>
      <rPr>
        <sz val="10"/>
        <color theme="1"/>
        <rFont val="Arial"/>
        <family val="2"/>
      </rPr>
      <t>iii.</t>
    </r>
    <r>
      <rPr>
        <sz val="7"/>
        <color theme="1"/>
        <rFont val="Times New Roman"/>
        <family val="1"/>
      </rPr>
      <t xml:space="preserve">     </t>
    </r>
    <r>
      <rPr>
        <sz val="10"/>
        <color theme="1"/>
        <rFont val="Arial"/>
        <family val="2"/>
      </rPr>
      <t>The user must be able to view the chart as a gradient or a linear chart</t>
    </r>
  </si>
  <si>
    <r>
      <t>1.</t>
    </r>
    <r>
      <rPr>
        <sz val="7"/>
        <color theme="1"/>
        <rFont val="Times New Roman"/>
        <family val="1"/>
      </rPr>
      <t xml:space="preserve">     </t>
    </r>
    <r>
      <rPr>
        <sz val="10"/>
        <color theme="1"/>
        <rFont val="Arial"/>
        <family val="2"/>
      </rPr>
      <t>The gradient chart must show the Overburden Gradient and Hydrostatic gradient against the TVD for the section of interest</t>
    </r>
  </si>
  <si>
    <r>
      <t>2.</t>
    </r>
    <r>
      <rPr>
        <sz val="7"/>
        <color theme="1"/>
        <rFont val="Times New Roman"/>
        <family val="1"/>
      </rPr>
      <t xml:space="preserve">     </t>
    </r>
    <r>
      <rPr>
        <sz val="10"/>
        <color theme="1"/>
        <rFont val="Arial"/>
        <family val="2"/>
      </rPr>
      <t>The linear chart must show the Lithostatic Pressure and Hydrostatic pressure vs the TVD for the section of interest</t>
    </r>
  </si>
  <si>
    <r>
      <t>3.</t>
    </r>
    <r>
      <rPr>
        <sz val="7"/>
        <color theme="1"/>
        <rFont val="Times New Roman"/>
        <family val="1"/>
      </rPr>
      <t xml:space="preserve">     </t>
    </r>
    <r>
      <rPr>
        <sz val="10"/>
        <color theme="1"/>
        <rFont val="Arial"/>
        <family val="2"/>
      </rPr>
      <t>Changes to these values must show any changes on the result charts upon completion of input</t>
    </r>
  </si>
  <si>
    <r>
      <t>6.</t>
    </r>
    <r>
      <rPr>
        <sz val="7"/>
        <color theme="1"/>
        <rFont val="Times New Roman"/>
        <family val="1"/>
      </rPr>
      <t xml:space="preserve">     </t>
    </r>
    <r>
      <rPr>
        <sz val="10"/>
        <color theme="1"/>
        <rFont val="Arial"/>
        <family val="2"/>
      </rPr>
      <t>The Pore Pressure tab is the last tab in pore pressure analysis</t>
    </r>
  </si>
  <si>
    <r>
      <t>a.</t>
    </r>
    <r>
      <rPr>
        <sz val="7"/>
        <color theme="1"/>
        <rFont val="Times New Roman"/>
        <family val="1"/>
      </rPr>
      <t xml:space="preserve">     </t>
    </r>
    <r>
      <rPr>
        <sz val="10"/>
        <color theme="1"/>
        <rFont val="Arial"/>
        <family val="2"/>
      </rPr>
      <t>The pore pressure charts are setup similar to the other 2 tabs :</t>
    </r>
  </si>
  <si>
    <r>
      <t xml:space="preserve">                                               </t>
    </r>
    <r>
      <rPr>
        <sz val="10"/>
        <color theme="1"/>
        <rFont val="Arial"/>
        <family val="2"/>
      </rPr>
      <t>i.</t>
    </r>
    <r>
      <rPr>
        <sz val="7"/>
        <color theme="1"/>
        <rFont val="Times New Roman"/>
        <family val="1"/>
      </rPr>
      <t xml:space="preserve">     </t>
    </r>
    <r>
      <rPr>
        <sz val="10"/>
        <color theme="1"/>
        <rFont val="Arial"/>
        <family val="2"/>
      </rPr>
      <t>There will be 4 charts that represent the pore pressure analysis</t>
    </r>
  </si>
  <si>
    <r>
      <t>1.</t>
    </r>
    <r>
      <rPr>
        <sz val="7"/>
        <color theme="1"/>
        <rFont val="Times New Roman"/>
        <family val="1"/>
      </rPr>
      <t xml:space="preserve">     </t>
    </r>
    <r>
      <rPr>
        <sz val="10"/>
        <color theme="1"/>
        <rFont val="Arial"/>
        <family val="2"/>
      </rPr>
      <t>The first chart shows the clay/shale areas which were discovered in the last chart on the Lithology tab</t>
    </r>
  </si>
  <si>
    <r>
      <t>2.</t>
    </r>
    <r>
      <rPr>
        <sz val="7"/>
        <color theme="1"/>
        <rFont val="Times New Roman"/>
        <family val="1"/>
      </rPr>
      <t xml:space="preserve">     </t>
    </r>
    <r>
      <rPr>
        <sz val="10"/>
        <color theme="1"/>
        <rFont val="Arial"/>
        <family val="2"/>
      </rPr>
      <t>The second chart represents expected DXC, Resistivity, Sonic or Neutron Porosity imported from a file</t>
    </r>
  </si>
  <si>
    <r>
      <t>4.</t>
    </r>
    <r>
      <rPr>
        <sz val="7"/>
        <color theme="1"/>
        <rFont val="Times New Roman"/>
        <family val="1"/>
      </rPr>
      <t xml:space="preserve">     </t>
    </r>
    <r>
      <rPr>
        <sz val="10"/>
        <color theme="1"/>
        <rFont val="Arial"/>
        <family val="2"/>
      </rPr>
      <t>The last chart shows The Overburden gradient and Hydrostatic gradient along with calculated pore pressure gradient.  It can also show a linear Lithostatic Pressure and Hydrostatic pressure along with pore pressure.  All is vs TVD</t>
    </r>
  </si>
  <si>
    <r>
      <t>b.</t>
    </r>
    <r>
      <rPr>
        <sz val="7"/>
        <color theme="1"/>
        <rFont val="Times New Roman"/>
        <family val="1"/>
      </rPr>
      <t xml:space="preserve">     </t>
    </r>
    <r>
      <rPr>
        <sz val="10"/>
        <color theme="1"/>
        <rFont val="Arial"/>
        <family val="2"/>
      </rPr>
      <t>Imported LAS or CSV file have specific inputs on the Pore Pressure tab</t>
    </r>
  </si>
  <si>
    <r>
      <t xml:space="preserve">                                              </t>
    </r>
    <r>
      <rPr>
        <sz val="10"/>
        <color theme="1"/>
        <rFont val="Arial"/>
        <family val="2"/>
      </rPr>
      <t>ii.</t>
    </r>
    <r>
      <rPr>
        <sz val="7"/>
        <color theme="1"/>
        <rFont val="Times New Roman"/>
        <family val="1"/>
      </rPr>
      <t xml:space="preserve">     </t>
    </r>
    <r>
      <rPr>
        <sz val="10"/>
        <color theme="1"/>
        <rFont val="Arial"/>
        <family val="2"/>
      </rPr>
      <t>The allowed inputs for this chart are DXC, Resistivity, Sonic or Neutron Porosity</t>
    </r>
  </si>
  <si>
    <r>
      <t>c.</t>
    </r>
    <r>
      <rPr>
        <sz val="7"/>
        <color theme="1"/>
        <rFont val="Times New Roman"/>
        <family val="1"/>
      </rPr>
      <t xml:space="preserve">     </t>
    </r>
    <r>
      <rPr>
        <sz val="10"/>
        <color theme="1"/>
        <rFont val="Arial"/>
        <family val="2"/>
      </rPr>
      <t>User must be able to add a “Linear Trend Line” or “Semi-Log Trend Line “to the graph</t>
    </r>
  </si>
  <si>
    <r>
      <t xml:space="preserve">                                               </t>
    </r>
    <r>
      <rPr>
        <sz val="10"/>
        <color theme="1"/>
        <rFont val="Arial"/>
        <family val="2"/>
      </rPr>
      <t>i.</t>
    </r>
    <r>
      <rPr>
        <sz val="7"/>
        <color theme="1"/>
        <rFont val="Times New Roman"/>
        <family val="1"/>
      </rPr>
      <t xml:space="preserve">     </t>
    </r>
    <r>
      <rPr>
        <sz val="10"/>
        <color theme="1"/>
        <rFont val="Arial"/>
        <family val="2"/>
      </rPr>
      <t>The trend lines must be applied to areas where shale/clay areas are</t>
    </r>
  </si>
  <si>
    <r>
      <t>1.</t>
    </r>
    <r>
      <rPr>
        <sz val="7"/>
        <color theme="1"/>
        <rFont val="Times New Roman"/>
        <family val="1"/>
      </rPr>
      <t xml:space="preserve">     </t>
    </r>
    <r>
      <rPr>
        <sz val="10"/>
        <color theme="1"/>
        <rFont val="Arial"/>
        <family val="2"/>
      </rPr>
      <t>Notify the user if it is not</t>
    </r>
  </si>
  <si>
    <r>
      <t xml:space="preserve">                                              </t>
    </r>
    <r>
      <rPr>
        <sz val="10"/>
        <color theme="1"/>
        <rFont val="Arial"/>
        <family val="2"/>
      </rPr>
      <t>ii.</t>
    </r>
    <r>
      <rPr>
        <sz val="7"/>
        <color theme="1"/>
        <rFont val="Times New Roman"/>
        <family val="1"/>
      </rPr>
      <t xml:space="preserve">     </t>
    </r>
    <r>
      <rPr>
        <sz val="10"/>
        <color theme="1"/>
        <rFont val="Arial"/>
        <family val="2"/>
      </rPr>
      <t>Adding a trend line must show the areas where filtered points used for calculation are located</t>
    </r>
  </si>
  <si>
    <r>
      <t>1.</t>
    </r>
    <r>
      <rPr>
        <sz val="7"/>
        <color theme="1"/>
        <rFont val="Times New Roman"/>
        <family val="1"/>
      </rPr>
      <t xml:space="preserve">     </t>
    </r>
    <r>
      <rPr>
        <sz val="10"/>
        <color theme="1"/>
        <rFont val="Arial"/>
        <family val="2"/>
      </rPr>
      <t>The points are location where there is clay or shale</t>
    </r>
  </si>
  <si>
    <r>
      <t xml:space="preserve">                                             </t>
    </r>
    <r>
      <rPr>
        <sz val="10"/>
        <color theme="1"/>
        <rFont val="Arial"/>
        <family val="2"/>
      </rPr>
      <t>iii.</t>
    </r>
    <r>
      <rPr>
        <sz val="7"/>
        <color theme="1"/>
        <rFont val="Times New Roman"/>
        <family val="1"/>
      </rPr>
      <t xml:space="preserve">     </t>
    </r>
    <r>
      <rPr>
        <sz val="10"/>
        <color theme="1"/>
        <rFont val="Arial"/>
        <family val="2"/>
      </rPr>
      <t>User must be able to add multiple lines to the chart</t>
    </r>
  </si>
  <si>
    <r>
      <t xml:space="preserve">                                            </t>
    </r>
    <r>
      <rPr>
        <sz val="10"/>
        <color theme="1"/>
        <rFont val="Arial"/>
        <family val="2"/>
      </rPr>
      <t>iv.</t>
    </r>
    <r>
      <rPr>
        <sz val="7"/>
        <color theme="1"/>
        <rFont val="Times New Roman"/>
        <family val="1"/>
      </rPr>
      <t xml:space="preserve">     </t>
    </r>
    <r>
      <rPr>
        <sz val="10"/>
        <color theme="1"/>
        <rFont val="Arial"/>
        <family val="2"/>
      </rPr>
      <t>The location of the trend line must show what the pore pressure gradient or pore pressure is for that TVD on the results chart</t>
    </r>
  </si>
  <si>
    <r>
      <t>1.</t>
    </r>
    <r>
      <rPr>
        <sz val="7"/>
        <color theme="1"/>
        <rFont val="Times New Roman"/>
        <family val="1"/>
      </rPr>
      <t xml:space="preserve">     </t>
    </r>
    <r>
      <rPr>
        <sz val="10"/>
        <color theme="1"/>
        <rFont val="Arial"/>
        <family val="2"/>
      </rPr>
      <t>The trend line location through the point determines the location of the pore pressure points against the hydrostatic line on the results charts.  This is all calculated</t>
    </r>
  </si>
  <si>
    <r>
      <t xml:space="preserve">                                             </t>
    </r>
    <r>
      <rPr>
        <sz val="10"/>
        <color theme="1"/>
        <rFont val="Arial"/>
        <family val="2"/>
      </rPr>
      <t>v.</t>
    </r>
    <r>
      <rPr>
        <sz val="7"/>
        <color theme="1"/>
        <rFont val="Times New Roman"/>
        <family val="1"/>
      </rPr>
      <t xml:space="preserve">     </t>
    </r>
    <r>
      <rPr>
        <sz val="10"/>
        <color theme="1"/>
        <rFont val="Arial"/>
        <family val="2"/>
      </rPr>
      <t>User Must be able to switch between using Eatons vs Ratio calculations for the type of line imported</t>
    </r>
  </si>
  <si>
    <r>
      <t>1.</t>
    </r>
    <r>
      <rPr>
        <sz val="7"/>
        <color theme="1"/>
        <rFont val="Times New Roman"/>
        <family val="1"/>
      </rPr>
      <t xml:space="preserve">     </t>
    </r>
    <r>
      <rPr>
        <sz val="10"/>
        <color theme="1"/>
        <rFont val="Arial"/>
        <family val="2"/>
      </rPr>
      <t>Resistivity – Eatons Resistivity and Ratio Resistivity</t>
    </r>
  </si>
  <si>
    <r>
      <t>2.</t>
    </r>
    <r>
      <rPr>
        <sz val="7"/>
        <color theme="1"/>
        <rFont val="Times New Roman"/>
        <family val="1"/>
      </rPr>
      <t xml:space="preserve">     </t>
    </r>
    <r>
      <rPr>
        <sz val="10"/>
        <color theme="1"/>
        <rFont val="Arial"/>
        <family val="2"/>
      </rPr>
      <t>Sonic – Eatons Transient Time and Ratio Transient Time</t>
    </r>
  </si>
  <si>
    <r>
      <t>3.</t>
    </r>
    <r>
      <rPr>
        <sz val="7"/>
        <color theme="1"/>
        <rFont val="Times New Roman"/>
        <family val="1"/>
      </rPr>
      <t xml:space="preserve">     </t>
    </r>
    <r>
      <rPr>
        <sz val="10"/>
        <color theme="1"/>
        <rFont val="Arial"/>
        <family val="2"/>
      </rPr>
      <t>DXC – Eatons D-Exponent and Ratio D-Exponent</t>
    </r>
  </si>
  <si>
    <r>
      <t>4.</t>
    </r>
    <r>
      <rPr>
        <sz val="7"/>
        <color theme="1"/>
        <rFont val="Times New Roman"/>
        <family val="1"/>
      </rPr>
      <t xml:space="preserve">     </t>
    </r>
    <r>
      <rPr>
        <sz val="10"/>
        <color theme="1"/>
        <rFont val="Arial"/>
        <family val="2"/>
      </rPr>
      <t>Neutron Porosity – nothing is required</t>
    </r>
  </si>
  <si>
    <r>
      <t xml:space="preserve">                                            </t>
    </r>
    <r>
      <rPr>
        <sz val="10"/>
        <color theme="1"/>
        <rFont val="Arial"/>
        <family val="2"/>
      </rPr>
      <t>vi.</t>
    </r>
    <r>
      <rPr>
        <sz val="7"/>
        <color theme="1"/>
        <rFont val="Times New Roman"/>
        <family val="1"/>
      </rPr>
      <t xml:space="preserve">     </t>
    </r>
    <r>
      <rPr>
        <sz val="10"/>
        <color theme="1"/>
        <rFont val="Arial"/>
        <family val="2"/>
      </rPr>
      <t>The Pore Pressure calculations are different for each line type that can be exported and must be handled correctly</t>
    </r>
  </si>
  <si>
    <r>
      <t xml:space="preserve">                                           </t>
    </r>
    <r>
      <rPr>
        <sz val="10"/>
        <color theme="1"/>
        <rFont val="Arial"/>
        <family val="2"/>
      </rPr>
      <t>vii.</t>
    </r>
    <r>
      <rPr>
        <sz val="7"/>
        <color theme="1"/>
        <rFont val="Times New Roman"/>
        <family val="1"/>
      </rPr>
      <t xml:space="preserve">     </t>
    </r>
    <r>
      <rPr>
        <sz val="10"/>
        <color theme="1"/>
        <rFont val="Arial"/>
        <family val="2"/>
      </rPr>
      <t>User must have ability to view the log as a linear log or logarithmic log</t>
    </r>
  </si>
  <si>
    <r>
      <t>d.</t>
    </r>
    <r>
      <rPr>
        <sz val="7"/>
        <color theme="1"/>
        <rFont val="Times New Roman"/>
        <family val="1"/>
      </rPr>
      <t xml:space="preserve">     </t>
    </r>
    <r>
      <rPr>
        <sz val="10"/>
        <color theme="1"/>
        <rFont val="Arial"/>
        <family val="2"/>
      </rPr>
      <t>The third chart on the Pore Pressure page should be where Real-Time data is imported</t>
    </r>
  </si>
  <si>
    <r>
      <t>e.</t>
    </r>
    <r>
      <rPr>
        <sz val="7"/>
        <color theme="1"/>
        <rFont val="Times New Roman"/>
        <family val="1"/>
      </rPr>
      <t xml:space="preserve">     </t>
    </r>
    <r>
      <rPr>
        <sz val="10"/>
        <color theme="1"/>
        <rFont val="Arial"/>
        <family val="2"/>
      </rPr>
      <t>The last chart is the results chart.  All values are calculated based on the imported LAS and CSV files, The clay/shale locations and the trend lines set by the user</t>
    </r>
  </si>
  <si>
    <r>
      <t xml:space="preserve">                                               </t>
    </r>
    <r>
      <rPr>
        <sz val="10"/>
        <color theme="1"/>
        <rFont val="Arial"/>
        <family val="2"/>
      </rPr>
      <t>i.</t>
    </r>
    <r>
      <rPr>
        <sz val="7"/>
        <color theme="1"/>
        <rFont val="Times New Roman"/>
        <family val="1"/>
      </rPr>
      <t xml:space="preserve">     </t>
    </r>
    <r>
      <rPr>
        <sz val="10"/>
        <color theme="1"/>
        <rFont val="Arial"/>
        <family val="2"/>
      </rPr>
      <t>This chart must have an option to show the results in a linear or gradient formation</t>
    </r>
  </si>
  <si>
    <r>
      <t>1.</t>
    </r>
    <r>
      <rPr>
        <sz val="7"/>
        <color theme="1"/>
        <rFont val="Times New Roman"/>
        <family val="1"/>
      </rPr>
      <t xml:space="preserve">     </t>
    </r>
    <r>
      <rPr>
        <sz val="10"/>
        <color theme="1"/>
        <rFont val="Arial"/>
        <family val="2"/>
      </rPr>
      <t>The gradient format must show Overburden Gradient, Hydrostatic Gradient and Pore pressure gradient</t>
    </r>
  </si>
  <si>
    <r>
      <t>a.</t>
    </r>
    <r>
      <rPr>
        <sz val="7"/>
        <color theme="1"/>
        <rFont val="Times New Roman"/>
        <family val="1"/>
      </rPr>
      <t xml:space="preserve">     </t>
    </r>
    <r>
      <rPr>
        <sz val="10"/>
        <color theme="1"/>
        <rFont val="Arial"/>
        <family val="2"/>
      </rPr>
      <t>The Overburden and Hydrostatic Gradient come from the Overburden section of the Pore Pressure analysis</t>
    </r>
  </si>
  <si>
    <r>
      <t>b.</t>
    </r>
    <r>
      <rPr>
        <sz val="7"/>
        <color theme="1"/>
        <rFont val="Times New Roman"/>
        <family val="1"/>
      </rPr>
      <t xml:space="preserve">     </t>
    </r>
    <r>
      <rPr>
        <sz val="10"/>
        <color theme="1"/>
        <rFont val="Arial"/>
        <family val="2"/>
      </rPr>
      <t>The Pore Pressure gradient is a scatter plot of points representing pore pressures in the clay/shale areas using the trend lines set by the user</t>
    </r>
  </si>
  <si>
    <r>
      <t>2.</t>
    </r>
    <r>
      <rPr>
        <sz val="7"/>
        <color theme="1"/>
        <rFont val="Times New Roman"/>
        <family val="1"/>
      </rPr>
      <t xml:space="preserve">     </t>
    </r>
    <r>
      <rPr>
        <sz val="10"/>
        <color theme="1"/>
        <rFont val="Arial"/>
        <family val="2"/>
      </rPr>
      <t>The Linear format must show the Lithostatic Pressure, Hydrostatic pressure and pore pressure</t>
    </r>
  </si>
  <si>
    <r>
      <t>a.</t>
    </r>
    <r>
      <rPr>
        <sz val="7"/>
        <color theme="1"/>
        <rFont val="Times New Roman"/>
        <family val="1"/>
      </rPr>
      <t xml:space="preserve">     </t>
    </r>
    <r>
      <rPr>
        <sz val="10"/>
        <color theme="1"/>
        <rFont val="Arial"/>
        <family val="2"/>
      </rPr>
      <t>The Lithostatic and Hydrostatic pressures come from the Overburden section of the Pore Pressure analysis</t>
    </r>
  </si>
  <si>
    <r>
      <t>b.</t>
    </r>
    <r>
      <rPr>
        <sz val="7"/>
        <color theme="1"/>
        <rFont val="Times New Roman"/>
        <family val="1"/>
      </rPr>
      <t xml:space="preserve">     </t>
    </r>
    <r>
      <rPr>
        <sz val="10"/>
        <color theme="1"/>
        <rFont val="Arial"/>
        <family val="2"/>
      </rPr>
      <t>The Pore Pressure is a scatter plot of points representing pore pressures in the clay/shale areas using the trend lines set by the user</t>
    </r>
  </si>
  <si>
    <r>
      <t xml:space="preserve">                                              </t>
    </r>
    <r>
      <rPr>
        <sz val="10"/>
        <color theme="1"/>
        <rFont val="Arial"/>
        <family val="2"/>
      </rPr>
      <t>ii.</t>
    </r>
    <r>
      <rPr>
        <sz val="7"/>
        <color theme="1"/>
        <rFont val="Times New Roman"/>
        <family val="1"/>
      </rPr>
      <t xml:space="preserve">     </t>
    </r>
    <r>
      <rPr>
        <sz val="10"/>
        <color theme="1"/>
        <rFont val="Arial"/>
        <family val="2"/>
      </rPr>
      <t>The user must be able to adjust the coefficient used to calculate the pore pressure values</t>
    </r>
  </si>
  <si>
    <r>
      <t>1.</t>
    </r>
    <r>
      <rPr>
        <sz val="7"/>
        <color theme="1"/>
        <rFont val="Times New Roman"/>
        <family val="1"/>
      </rPr>
      <t xml:space="preserve">     </t>
    </r>
    <r>
      <rPr>
        <sz val="10"/>
        <color theme="1"/>
        <rFont val="Arial"/>
        <family val="2"/>
      </rPr>
      <t>Eatons Resistivity Method – user must be able to adjust this coefficient.  Default value is 1.2</t>
    </r>
  </si>
  <si>
    <r>
      <t>2.</t>
    </r>
    <r>
      <rPr>
        <sz val="7"/>
        <color theme="1"/>
        <rFont val="Times New Roman"/>
        <family val="1"/>
      </rPr>
      <t xml:space="preserve">     </t>
    </r>
    <r>
      <rPr>
        <sz val="10"/>
        <color theme="1"/>
        <rFont val="Arial"/>
        <family val="2"/>
      </rPr>
      <t>Eatons Transient time method – user must be able to adjust this coefficient.  Default value is 3</t>
    </r>
  </si>
  <si>
    <r>
      <t>3.</t>
    </r>
    <r>
      <rPr>
        <sz val="7"/>
        <color theme="1"/>
        <rFont val="Times New Roman"/>
        <family val="1"/>
      </rPr>
      <t xml:space="preserve">     </t>
    </r>
    <r>
      <rPr>
        <sz val="10"/>
        <color theme="1"/>
        <rFont val="Arial"/>
        <family val="2"/>
      </rPr>
      <t>Eatons D-Exponent method – user must be able to adjust this coefficient.  The default value is 1.2</t>
    </r>
  </si>
  <si>
    <r>
      <t>f.</t>
    </r>
    <r>
      <rPr>
        <sz val="7"/>
        <color theme="1"/>
        <rFont val="Times New Roman"/>
        <family val="1"/>
      </rPr>
      <t xml:space="preserve">      </t>
    </r>
    <r>
      <rPr>
        <sz val="10"/>
        <color theme="1"/>
        <rFont val="Arial"/>
        <family val="2"/>
      </rPr>
      <t>User must have an option to import a different Hydrostatic/lithostatic/overburden CSV or LAS file.</t>
    </r>
  </si>
  <si>
    <r>
      <t>7.</t>
    </r>
    <r>
      <rPr>
        <sz val="7"/>
        <color theme="1"/>
        <rFont val="Times New Roman"/>
        <family val="1"/>
      </rPr>
      <t xml:space="preserve">     </t>
    </r>
    <r>
      <rPr>
        <sz val="10"/>
        <color theme="1"/>
        <rFont val="Arial"/>
        <family val="2"/>
      </rPr>
      <t>All charts should be exportable to Excel for all 3 pore pressure tabs</t>
    </r>
  </si>
  <si>
    <r>
      <t>8.</t>
    </r>
    <r>
      <rPr>
        <sz val="7"/>
        <color theme="1"/>
        <rFont val="Times New Roman"/>
        <family val="1"/>
      </rPr>
      <t xml:space="preserve">     </t>
    </r>
    <r>
      <rPr>
        <sz val="10"/>
        <color theme="1"/>
        <rFont val="Arial"/>
        <family val="2"/>
      </rPr>
      <t>User must be able to erase lines and bounds one at a time or from an entire chart if they want to</t>
    </r>
  </si>
  <si>
    <r>
      <t>9.</t>
    </r>
    <r>
      <rPr>
        <sz val="7"/>
        <color theme="1"/>
        <rFont val="Times New Roman"/>
        <family val="1"/>
      </rPr>
      <t xml:space="preserve">     </t>
    </r>
    <r>
      <rPr>
        <sz val="10"/>
        <color theme="1"/>
        <rFont val="Arial"/>
        <family val="2"/>
      </rPr>
      <t>If a line or bound does not apply to a chart on the tab then it should be greyed out to inform the user it cannot be added there.</t>
    </r>
  </si>
  <si>
    <r>
      <t>a.</t>
    </r>
    <r>
      <rPr>
        <sz val="7"/>
        <color theme="1"/>
        <rFont val="Times New Roman"/>
        <family val="1"/>
      </rPr>
      <t xml:space="preserve">     </t>
    </r>
    <r>
      <rPr>
        <sz val="10"/>
        <color theme="1"/>
        <rFont val="Arial"/>
        <family val="2"/>
      </rPr>
      <t>The exception is the Result chart which should always be visible.</t>
    </r>
  </si>
  <si>
    <t>Validations</t>
  </si>
  <si>
    <r>
      <t>1.</t>
    </r>
    <r>
      <rPr>
        <sz val="7"/>
        <color rgb="FFFF0000"/>
        <rFont val="Times New Roman"/>
        <family val="1"/>
      </rPr>
      <t xml:space="preserve">    </t>
    </r>
    <r>
      <rPr>
        <sz val="12"/>
        <color rgb="FFFF0000"/>
        <rFont val="Arial"/>
        <family val="2"/>
      </rPr>
      <t>Deliver and Trend Lines must be placed in an area where data has been imported</t>
    </r>
  </si>
  <si>
    <r>
      <t>2.</t>
    </r>
    <r>
      <rPr>
        <sz val="7"/>
        <color rgb="FFFF0000"/>
        <rFont val="Times New Roman"/>
        <family val="1"/>
      </rPr>
      <t xml:space="preserve">    </t>
    </r>
    <r>
      <rPr>
        <sz val="12"/>
        <color rgb="FFFF0000"/>
        <rFont val="Arial"/>
        <family val="2"/>
      </rPr>
      <t>Trend Lines must be placed in areas where Shale / Clay has been detected</t>
    </r>
  </si>
  <si>
    <r>
      <t>1.</t>
    </r>
    <r>
      <rPr>
        <sz val="7"/>
        <color theme="1"/>
        <rFont val="Times New Roman"/>
        <family val="1"/>
      </rPr>
      <t xml:space="preserve">     </t>
    </r>
    <r>
      <rPr>
        <sz val="10"/>
        <color theme="1"/>
        <rFont val="Arial"/>
        <family val="2"/>
      </rPr>
      <t>Users must have the ability to run a Drill String torque and drag analysis</t>
    </r>
  </si>
  <si>
    <r>
      <t>a.</t>
    </r>
    <r>
      <rPr>
        <sz val="7"/>
        <color theme="1"/>
        <rFont val="Times New Roman"/>
        <family val="1"/>
      </rPr>
      <t xml:space="preserve">     </t>
    </r>
    <r>
      <rPr>
        <sz val="10"/>
        <color theme="1"/>
        <rFont val="Arial"/>
        <family val="2"/>
      </rPr>
      <t>Torque and Drag analysis DLLs must be fully implemented into MC2 in order to receive inputs and return results</t>
    </r>
  </si>
  <si>
    <r>
      <t>b.</t>
    </r>
    <r>
      <rPr>
        <sz val="7"/>
        <color theme="1"/>
        <rFont val="Times New Roman"/>
        <family val="1"/>
      </rPr>
      <t xml:space="preserve">     </t>
    </r>
    <r>
      <rPr>
        <sz val="10"/>
        <color theme="1"/>
        <rFont val="Arial"/>
        <family val="2"/>
      </rPr>
      <t>All results must be displayed to the user in a useful way (outlined below)</t>
    </r>
  </si>
  <si>
    <r>
      <t>2.</t>
    </r>
    <r>
      <rPr>
        <sz val="7"/>
        <color theme="1"/>
        <rFont val="Times New Roman"/>
        <family val="1"/>
      </rPr>
      <t xml:space="preserve">     </t>
    </r>
    <r>
      <rPr>
        <sz val="10"/>
        <color theme="1"/>
        <rFont val="Arial"/>
        <family val="2"/>
      </rPr>
      <t>Drill String Analysis must be available from the “Home” menu.</t>
    </r>
  </si>
  <si>
    <r>
      <t>3.</t>
    </r>
    <r>
      <rPr>
        <sz val="7"/>
        <color theme="1"/>
        <rFont val="Times New Roman"/>
        <family val="1"/>
      </rPr>
      <t xml:space="preserve">     </t>
    </r>
    <r>
      <rPr>
        <sz val="10"/>
        <color theme="1"/>
        <rFont val="Arial"/>
        <family val="2"/>
      </rPr>
      <t>Selecting the Drill String analysis menu option should present the user with options to run a Drill String Design analysis or an Operational Snapshot</t>
    </r>
  </si>
  <si>
    <r>
      <t>a.</t>
    </r>
    <r>
      <rPr>
        <sz val="7"/>
        <color theme="1"/>
        <rFont val="Times New Roman"/>
        <family val="1"/>
      </rPr>
      <t xml:space="preserve">     </t>
    </r>
    <r>
      <rPr>
        <sz val="10"/>
        <color theme="1"/>
        <rFont val="Arial"/>
        <family val="2"/>
      </rPr>
      <t>Drill String Design Analysis – the default analysis to be shown when Drill String Analysis is pressed</t>
    </r>
  </si>
  <si>
    <r>
      <t xml:space="preserve">                                               </t>
    </r>
    <r>
      <rPr>
        <sz val="10"/>
        <color theme="1"/>
        <rFont val="Arial"/>
        <family val="2"/>
      </rPr>
      <t>i.</t>
    </r>
    <r>
      <rPr>
        <sz val="7"/>
        <color theme="1"/>
        <rFont val="Times New Roman"/>
        <family val="1"/>
      </rPr>
      <t xml:space="preserve">     </t>
    </r>
    <r>
      <rPr>
        <sz val="10"/>
        <color theme="1"/>
        <rFont val="Arial"/>
        <family val="2"/>
      </rPr>
      <t>User should have the ability to add or remove an experiment (Note – each experiment consists of a Drill String Design analysis and an Operation Snapshot analysis)</t>
    </r>
  </si>
  <si>
    <r>
      <t>1.</t>
    </r>
    <r>
      <rPr>
        <sz val="7"/>
        <color theme="1"/>
        <rFont val="Times New Roman"/>
        <family val="1"/>
      </rPr>
      <t xml:space="preserve">     </t>
    </r>
    <r>
      <rPr>
        <sz val="10"/>
        <color theme="1"/>
        <rFont val="Arial"/>
        <family val="2"/>
      </rPr>
      <t>New experiments should be named Exp.1, Exp.2 and so on as they are created</t>
    </r>
  </si>
  <si>
    <r>
      <t>2.</t>
    </r>
    <r>
      <rPr>
        <sz val="7"/>
        <color theme="1"/>
        <rFont val="Times New Roman"/>
        <family val="1"/>
      </rPr>
      <t xml:space="preserve">     </t>
    </r>
    <r>
      <rPr>
        <sz val="10"/>
        <color theme="1"/>
        <rFont val="Arial"/>
        <family val="2"/>
      </rPr>
      <t>User must be able to switch between available experiments</t>
    </r>
  </si>
  <si>
    <r>
      <t>b.</t>
    </r>
    <r>
      <rPr>
        <sz val="7"/>
        <color theme="1"/>
        <rFont val="Times New Roman"/>
        <family val="1"/>
      </rPr>
      <t xml:space="preserve">     </t>
    </r>
    <r>
      <rPr>
        <sz val="10"/>
        <color theme="1"/>
        <rFont val="Arial"/>
        <family val="2"/>
      </rPr>
      <t>Drill String Design analysis inputs should include the following :</t>
    </r>
  </si>
  <si>
    <r>
      <t xml:space="preserve">                                               </t>
    </r>
    <r>
      <rPr>
        <sz val="10"/>
        <color theme="1"/>
        <rFont val="Arial"/>
        <family val="2"/>
      </rPr>
      <t>i.</t>
    </r>
    <r>
      <rPr>
        <sz val="7"/>
        <color theme="1"/>
        <rFont val="Times New Roman"/>
        <family val="1"/>
      </rPr>
      <t xml:space="preserve">     </t>
    </r>
    <r>
      <rPr>
        <sz val="10"/>
        <color theme="1"/>
        <rFont val="Arial"/>
        <family val="2"/>
      </rPr>
      <t>Drill String – a single drill string to be used for the design analysis.  This should be a drop down menu with all available drill strings attached to the project  Only 1 can be used per experiment</t>
    </r>
  </si>
  <si>
    <r>
      <t xml:space="preserve">                                              </t>
    </r>
    <r>
      <rPr>
        <sz val="10"/>
        <color theme="1"/>
        <rFont val="Arial"/>
        <family val="2"/>
      </rPr>
      <t>ii.</t>
    </r>
    <r>
      <rPr>
        <sz val="7"/>
        <color theme="1"/>
        <rFont val="Times New Roman"/>
        <family val="1"/>
      </rPr>
      <t xml:space="preserve">     </t>
    </r>
    <r>
      <rPr>
        <sz val="10"/>
        <color theme="1"/>
        <rFont val="Arial"/>
        <family val="2"/>
      </rPr>
      <t>Fluid – a single fluid to be used for the design analysis.  This should be a drop down menu with all available fluids attached to the project.  Only 1 can be used per experiment</t>
    </r>
  </si>
  <si>
    <r>
      <t xml:space="preserve">                                             </t>
    </r>
    <r>
      <rPr>
        <sz val="10"/>
        <color theme="1"/>
        <rFont val="Arial"/>
        <family val="2"/>
      </rPr>
      <t>iii.</t>
    </r>
    <r>
      <rPr>
        <sz val="7"/>
        <color theme="1"/>
        <rFont val="Times New Roman"/>
        <family val="1"/>
      </rPr>
      <t xml:space="preserve">     </t>
    </r>
    <r>
      <rPr>
        <sz val="10"/>
        <color theme="1"/>
        <rFont val="Arial"/>
        <family val="2"/>
      </rPr>
      <t>Bit Depth – the depth at which the experiment will be run</t>
    </r>
  </si>
  <si>
    <r>
      <t>1.</t>
    </r>
    <r>
      <rPr>
        <sz val="7"/>
        <color theme="1"/>
        <rFont val="Times New Roman"/>
        <family val="1"/>
      </rPr>
      <t xml:space="preserve">     </t>
    </r>
    <r>
      <rPr>
        <sz val="10"/>
        <color theme="1"/>
        <rFont val="Arial"/>
        <family val="2"/>
      </rPr>
      <t>The depth must be greater than 0 and less than the depth of the last interval</t>
    </r>
  </si>
  <si>
    <r>
      <t>2.</t>
    </r>
    <r>
      <rPr>
        <sz val="7"/>
        <color theme="1"/>
        <rFont val="Times New Roman"/>
        <family val="1"/>
      </rPr>
      <t xml:space="preserve">     </t>
    </r>
    <r>
      <rPr>
        <sz val="10"/>
        <color theme="1"/>
        <rFont val="Arial"/>
        <family val="2"/>
      </rPr>
      <t>Default value should be end MD of the last interval (not the survey)</t>
    </r>
  </si>
  <si>
    <r>
      <t xml:space="preserve">                                            </t>
    </r>
    <r>
      <rPr>
        <sz val="10"/>
        <color theme="1"/>
        <rFont val="Arial"/>
        <family val="2"/>
      </rPr>
      <t>iv.</t>
    </r>
    <r>
      <rPr>
        <sz val="7"/>
        <color theme="1"/>
        <rFont val="Times New Roman"/>
        <family val="1"/>
      </rPr>
      <t xml:space="preserve">     </t>
    </r>
    <r>
      <rPr>
        <sz val="10"/>
        <color theme="1"/>
        <rFont val="Arial"/>
        <family val="2"/>
      </rPr>
      <t>Drilling Rotary Inputs – a section of the inputs dedicated to Rotary Drilling inputs</t>
    </r>
  </si>
  <si>
    <r>
      <t>1.</t>
    </r>
    <r>
      <rPr>
        <sz val="7"/>
        <color theme="1"/>
        <rFont val="Times New Roman"/>
        <family val="1"/>
      </rPr>
      <t xml:space="preserve">     </t>
    </r>
    <r>
      <rPr>
        <sz val="10"/>
        <color theme="1"/>
        <rFont val="Arial"/>
        <family val="2"/>
      </rPr>
      <t>WOB- Weight on Bit - Default of 10000 lbf.  This must be user definable.  Only 1 WOB can be used per Drilling Rotary experiment</t>
    </r>
  </si>
  <si>
    <r>
      <t>2.</t>
    </r>
    <r>
      <rPr>
        <sz val="7"/>
        <color theme="1"/>
        <rFont val="Times New Roman"/>
        <family val="1"/>
      </rPr>
      <t xml:space="preserve">     </t>
    </r>
    <r>
      <rPr>
        <sz val="10"/>
        <color theme="1"/>
        <rFont val="Arial"/>
        <family val="2"/>
      </rPr>
      <t>TOB – Torque At Bit – Default value of 3000.00 lbf-ft.  This must be user definable.  Only 1 TOB can be used per Drilling Rotary Experiment</t>
    </r>
  </si>
  <si>
    <r>
      <t>3.</t>
    </r>
    <r>
      <rPr>
        <sz val="7"/>
        <color theme="1"/>
        <rFont val="Times New Roman"/>
        <family val="1"/>
      </rPr>
      <t xml:space="preserve">     </t>
    </r>
    <r>
      <rPr>
        <sz val="10"/>
        <color theme="1"/>
        <rFont val="Arial"/>
        <family val="2"/>
      </rPr>
      <t>TDS – Top Drive Speed – Default value of 100.00 rpm.  This must be user definable.  Only 1 TDS can be used per Drilling Rotary Experiment</t>
    </r>
  </si>
  <si>
    <r>
      <t>4.</t>
    </r>
    <r>
      <rPr>
        <sz val="7"/>
        <color theme="1"/>
        <rFont val="Times New Roman"/>
        <family val="1"/>
      </rPr>
      <t xml:space="preserve">     </t>
    </r>
    <r>
      <rPr>
        <sz val="10"/>
        <color theme="1"/>
        <rFont val="Arial"/>
        <family val="2"/>
      </rPr>
      <t>ROP – Rate of Penetration – Default value of 30.00 ft/hr.  This must be user definable.  Only 1 ROP can be used per Drilling Rotary Experiment</t>
    </r>
  </si>
  <si>
    <r>
      <t xml:space="preserve">                                             </t>
    </r>
    <r>
      <rPr>
        <sz val="10"/>
        <color theme="1"/>
        <rFont val="Arial"/>
        <family val="2"/>
      </rPr>
      <t>v.</t>
    </r>
    <r>
      <rPr>
        <sz val="7"/>
        <color theme="1"/>
        <rFont val="Times New Roman"/>
        <family val="1"/>
      </rPr>
      <t xml:space="preserve">     </t>
    </r>
    <r>
      <rPr>
        <sz val="10"/>
        <color theme="1"/>
        <rFont val="Arial"/>
        <family val="2"/>
      </rPr>
      <t>Drilling Sliding Inputs – a section of the inputs dedicated to Slide Drilling</t>
    </r>
  </si>
  <si>
    <r>
      <t>1.</t>
    </r>
    <r>
      <rPr>
        <sz val="7"/>
        <color theme="1"/>
        <rFont val="Times New Roman"/>
        <family val="1"/>
      </rPr>
      <t xml:space="preserve">     </t>
    </r>
    <r>
      <rPr>
        <sz val="10"/>
        <color theme="1"/>
        <rFont val="Arial"/>
        <family val="2"/>
      </rPr>
      <t>WOB- Weight on Bit - Default of 2000 lbf.  This must be user definable.  Only 1 WOB can be used per Drilling Slide experiment</t>
    </r>
  </si>
  <si>
    <r>
      <t>2.</t>
    </r>
    <r>
      <rPr>
        <sz val="7"/>
        <color theme="1"/>
        <rFont val="Times New Roman"/>
        <family val="1"/>
      </rPr>
      <t xml:space="preserve">     </t>
    </r>
    <r>
      <rPr>
        <sz val="10"/>
        <color theme="1"/>
        <rFont val="Arial"/>
        <family val="2"/>
      </rPr>
      <t>ROP – Rate of Penetration – Default value of 25.00 ft/hr.  This must be user definable.  Only 1 ROP can be used per Drilling Slide Experiment</t>
    </r>
  </si>
  <si>
    <r>
      <t xml:space="preserve">                                            </t>
    </r>
    <r>
      <rPr>
        <sz val="10"/>
        <color theme="1"/>
        <rFont val="Arial"/>
        <family val="2"/>
      </rPr>
      <t>vi.</t>
    </r>
    <r>
      <rPr>
        <sz val="7"/>
        <color theme="1"/>
        <rFont val="Times New Roman"/>
        <family val="1"/>
      </rPr>
      <t xml:space="preserve">     </t>
    </r>
    <r>
      <rPr>
        <sz val="10"/>
        <color theme="1"/>
        <rFont val="Arial"/>
        <family val="2"/>
      </rPr>
      <t>Tripping in Inputs – a section of the inputs dedicated to Tripping in inputs</t>
    </r>
  </si>
  <si>
    <r>
      <t>1.</t>
    </r>
    <r>
      <rPr>
        <sz val="7"/>
        <color theme="1"/>
        <rFont val="Times New Roman"/>
        <family val="1"/>
      </rPr>
      <t xml:space="preserve">     </t>
    </r>
    <r>
      <rPr>
        <sz val="10"/>
        <color theme="1"/>
        <rFont val="Arial"/>
        <family val="2"/>
      </rPr>
      <t>RS – Running Speed – Default of 10 ft/s.  This must be user definable.  Only 1 RS can be used per Tripping In experiment</t>
    </r>
  </si>
  <si>
    <r>
      <t xml:space="preserve">                                           </t>
    </r>
    <r>
      <rPr>
        <sz val="10"/>
        <color theme="1"/>
        <rFont val="Arial"/>
        <family val="2"/>
      </rPr>
      <t>vii.</t>
    </r>
    <r>
      <rPr>
        <sz val="7"/>
        <color theme="1"/>
        <rFont val="Times New Roman"/>
        <family val="1"/>
      </rPr>
      <t xml:space="preserve">     </t>
    </r>
    <r>
      <rPr>
        <sz val="10"/>
        <color theme="1"/>
        <rFont val="Arial"/>
        <family val="2"/>
      </rPr>
      <t>ROB – Rotating off bottom – a section of the inputs dedicated to ROB</t>
    </r>
  </si>
  <si>
    <r>
      <t>1.</t>
    </r>
    <r>
      <rPr>
        <sz val="7"/>
        <color theme="1"/>
        <rFont val="Times New Roman"/>
        <family val="1"/>
      </rPr>
      <t xml:space="preserve">     </t>
    </r>
    <r>
      <rPr>
        <sz val="10"/>
        <color theme="1"/>
        <rFont val="Arial"/>
        <family val="2"/>
      </rPr>
      <t>TDS – Top Drive Speed – Default value of 100.00 rpm.  This must be user definable.  Only 1 TDS can be used per ROB Experiment</t>
    </r>
  </si>
  <si>
    <r>
      <t xml:space="preserve">                                          </t>
    </r>
    <r>
      <rPr>
        <sz val="10"/>
        <color theme="1"/>
        <rFont val="Arial"/>
        <family val="2"/>
      </rPr>
      <t>viii.</t>
    </r>
    <r>
      <rPr>
        <sz val="7"/>
        <color theme="1"/>
        <rFont val="Times New Roman"/>
        <family val="1"/>
      </rPr>
      <t xml:space="preserve">     </t>
    </r>
    <r>
      <rPr>
        <sz val="10"/>
        <color theme="1"/>
        <rFont val="Arial"/>
        <family val="2"/>
      </rPr>
      <t>Reaming – a section of the inputs dedicated to Reaming inputs</t>
    </r>
  </si>
  <si>
    <r>
      <t>1.</t>
    </r>
    <r>
      <rPr>
        <sz val="7"/>
        <color theme="1"/>
        <rFont val="Times New Roman"/>
        <family val="1"/>
      </rPr>
      <t xml:space="preserve">     </t>
    </r>
    <r>
      <rPr>
        <sz val="10"/>
        <color theme="1"/>
        <rFont val="Arial"/>
        <family val="2"/>
      </rPr>
      <t>TDS – Top Drive Speed – Default value of 60.00 rpm.  This must be user definable.  Only 1 TDS can be used per reaming Experiment</t>
    </r>
  </si>
  <si>
    <r>
      <t>2.</t>
    </r>
    <r>
      <rPr>
        <sz val="7"/>
        <color theme="1"/>
        <rFont val="Times New Roman"/>
        <family val="1"/>
      </rPr>
      <t xml:space="preserve">     </t>
    </r>
    <r>
      <rPr>
        <sz val="10"/>
        <color theme="1"/>
        <rFont val="Arial"/>
        <family val="2"/>
      </rPr>
      <t>RS – Running Speed – Default of 1 ft/s.  This must be user definable.  Only 1 RS can be used per reaming experiment</t>
    </r>
  </si>
  <si>
    <r>
      <t xml:space="preserve">                                            </t>
    </r>
    <r>
      <rPr>
        <sz val="10"/>
        <color theme="1"/>
        <rFont val="Arial"/>
        <family val="2"/>
      </rPr>
      <t>ix.</t>
    </r>
    <r>
      <rPr>
        <sz val="7"/>
        <color theme="1"/>
        <rFont val="Times New Roman"/>
        <family val="1"/>
      </rPr>
      <t xml:space="preserve">     </t>
    </r>
    <r>
      <rPr>
        <sz val="10"/>
        <color theme="1"/>
        <rFont val="Arial"/>
        <family val="2"/>
      </rPr>
      <t>Back Reaming – a section of the inputs dedicated to Back Reaming inputs</t>
    </r>
  </si>
  <si>
    <r>
      <t>1.</t>
    </r>
    <r>
      <rPr>
        <sz val="7"/>
        <color theme="1"/>
        <rFont val="Times New Roman"/>
        <family val="1"/>
      </rPr>
      <t xml:space="preserve">     </t>
    </r>
    <r>
      <rPr>
        <sz val="10"/>
        <color theme="1"/>
        <rFont val="Arial"/>
        <family val="2"/>
      </rPr>
      <t>TDS – Top Drive Speed – Default value of 60.00 rpm.  This must be user definable.  Only 1 TDS can be used per back reaming Experiment</t>
    </r>
  </si>
  <si>
    <r>
      <t>2.</t>
    </r>
    <r>
      <rPr>
        <sz val="7"/>
        <color theme="1"/>
        <rFont val="Times New Roman"/>
        <family val="1"/>
      </rPr>
      <t xml:space="preserve">     </t>
    </r>
    <r>
      <rPr>
        <sz val="10"/>
        <color theme="1"/>
        <rFont val="Arial"/>
        <family val="2"/>
      </rPr>
      <t>RS – Running Speed – Default of 1 ft/s.  This must be user definable.  Only 1 RS can be used per back reaming experiment</t>
    </r>
  </si>
  <si>
    <r>
      <t xml:space="preserve">                                             </t>
    </r>
    <r>
      <rPr>
        <sz val="10"/>
        <color theme="1"/>
        <rFont val="Arial"/>
        <family val="2"/>
      </rPr>
      <t>x.</t>
    </r>
    <r>
      <rPr>
        <sz val="7"/>
        <color theme="1"/>
        <rFont val="Times New Roman"/>
        <family val="1"/>
      </rPr>
      <t xml:space="preserve">     </t>
    </r>
    <r>
      <rPr>
        <sz val="10"/>
        <color theme="1"/>
        <rFont val="Arial"/>
        <family val="2"/>
      </rPr>
      <t>On the same tab as the inputs, there must be a results area</t>
    </r>
  </si>
  <si>
    <r>
      <t>1.</t>
    </r>
    <r>
      <rPr>
        <sz val="7"/>
        <color theme="1"/>
        <rFont val="Times New Roman"/>
        <family val="1"/>
      </rPr>
      <t xml:space="preserve">     </t>
    </r>
    <r>
      <rPr>
        <sz val="10"/>
        <color theme="1"/>
        <rFont val="Arial"/>
        <family val="2"/>
      </rPr>
      <t>The results area will only display information after an experiment is run.  All results will have no value or a value of 0.00 before analysis is run</t>
    </r>
  </si>
  <si>
    <r>
      <t>2.</t>
    </r>
    <r>
      <rPr>
        <sz val="7"/>
        <color theme="1"/>
        <rFont val="Times New Roman"/>
        <family val="1"/>
      </rPr>
      <t xml:space="preserve">     </t>
    </r>
    <r>
      <rPr>
        <sz val="10"/>
        <color theme="1"/>
        <rFont val="Arial"/>
        <family val="2"/>
      </rPr>
      <t>An experiment is run by pressing a play button after a user has finished setting up their inputs.</t>
    </r>
  </si>
  <si>
    <r>
      <t xml:space="preserve">                                            </t>
    </r>
    <r>
      <rPr>
        <sz val="11"/>
        <color theme="1"/>
        <rFont val="Arial"/>
        <family val="2"/>
      </rPr>
      <t>xi.</t>
    </r>
    <r>
      <rPr>
        <sz val="7"/>
        <color theme="1"/>
        <rFont val="Times New Roman"/>
        <family val="1"/>
      </rPr>
      <t xml:space="preserve">     </t>
    </r>
    <r>
      <rPr>
        <sz val="10"/>
        <color theme="1"/>
        <rFont val="Arial"/>
        <family val="2"/>
      </rPr>
      <t>Any values that exceed any limits must be displayed in an appropriate manner to the user.  Limits include :</t>
    </r>
  </si>
  <si>
    <r>
      <t>1.</t>
    </r>
    <r>
      <rPr>
        <sz val="7"/>
        <color theme="1"/>
        <rFont val="Times New Roman"/>
        <family val="1"/>
      </rPr>
      <t xml:space="preserve">     </t>
    </r>
    <r>
      <rPr>
        <sz val="10"/>
        <color theme="1"/>
        <rFont val="Arial"/>
        <family val="2"/>
      </rPr>
      <t>Sinusoidal Buckling Limit</t>
    </r>
  </si>
  <si>
    <r>
      <t>2.</t>
    </r>
    <r>
      <rPr>
        <sz val="7"/>
        <color theme="1"/>
        <rFont val="Times New Roman"/>
        <family val="1"/>
      </rPr>
      <t xml:space="preserve">     </t>
    </r>
    <r>
      <rPr>
        <sz val="10"/>
        <color theme="1"/>
        <rFont val="Arial"/>
        <family val="2"/>
      </rPr>
      <t>Helical Buckling Limit</t>
    </r>
  </si>
  <si>
    <r>
      <t>3.</t>
    </r>
    <r>
      <rPr>
        <sz val="7"/>
        <color theme="1"/>
        <rFont val="Times New Roman"/>
        <family val="1"/>
      </rPr>
      <t xml:space="preserve">     </t>
    </r>
    <r>
      <rPr>
        <sz val="10"/>
        <color theme="1"/>
        <rFont val="Arial"/>
        <family val="2"/>
      </rPr>
      <t>Hook load limit</t>
    </r>
  </si>
  <si>
    <r>
      <t>4.</t>
    </r>
    <r>
      <rPr>
        <sz val="7"/>
        <color theme="1"/>
        <rFont val="Times New Roman"/>
        <family val="1"/>
      </rPr>
      <t xml:space="preserve">     </t>
    </r>
    <r>
      <rPr>
        <sz val="10"/>
        <color theme="1"/>
        <rFont val="Arial"/>
        <family val="2"/>
      </rPr>
      <t>Surface Torque Limit</t>
    </r>
  </si>
  <si>
    <r>
      <t>5.</t>
    </r>
    <r>
      <rPr>
        <sz val="7"/>
        <color theme="1"/>
        <rFont val="Times New Roman"/>
        <family val="1"/>
      </rPr>
      <t xml:space="preserve">     </t>
    </r>
    <r>
      <rPr>
        <sz val="10"/>
        <color theme="1"/>
        <rFont val="Arial"/>
        <family val="2"/>
      </rPr>
      <t>Torque Threshold Limit</t>
    </r>
  </si>
  <si>
    <r>
      <t>6.</t>
    </r>
    <r>
      <rPr>
        <sz val="7"/>
        <color theme="1"/>
        <rFont val="Times New Roman"/>
        <family val="1"/>
      </rPr>
      <t xml:space="preserve">     </t>
    </r>
    <r>
      <rPr>
        <sz val="10"/>
        <color theme="1"/>
        <rFont val="Arial"/>
        <family val="2"/>
      </rPr>
      <t>Equivalent Stress Limit</t>
    </r>
  </si>
  <si>
    <r>
      <t>7.</t>
    </r>
    <r>
      <rPr>
        <sz val="7"/>
        <color theme="1"/>
        <rFont val="Times New Roman"/>
        <family val="1"/>
      </rPr>
      <t xml:space="preserve">     </t>
    </r>
    <r>
      <rPr>
        <sz val="10"/>
        <color theme="1"/>
        <rFont val="Arial"/>
        <family val="2"/>
      </rPr>
      <t>Yield Stress Limit</t>
    </r>
  </si>
  <si>
    <r>
      <t xml:space="preserve">                                           </t>
    </r>
    <r>
      <rPr>
        <sz val="10"/>
        <color theme="1"/>
        <rFont val="Arial"/>
        <family val="2"/>
      </rPr>
      <t>xii.</t>
    </r>
    <r>
      <rPr>
        <sz val="7"/>
        <color theme="1"/>
        <rFont val="Times New Roman"/>
        <family val="1"/>
      </rPr>
      <t xml:space="preserve">     </t>
    </r>
    <r>
      <rPr>
        <sz val="10"/>
        <color theme="1"/>
        <rFont val="Arial"/>
        <family val="2"/>
      </rPr>
      <t>All limits must be calculated according to the physical limits of the drill string which will be used to determine any threshold violations</t>
    </r>
  </si>
  <si>
    <r>
      <t xml:space="preserve">                                          </t>
    </r>
    <r>
      <rPr>
        <sz val="10"/>
        <color theme="1"/>
        <rFont val="Arial"/>
        <family val="2"/>
      </rPr>
      <t>xiii.</t>
    </r>
    <r>
      <rPr>
        <sz val="7"/>
        <color theme="1"/>
        <rFont val="Times New Roman"/>
        <family val="1"/>
      </rPr>
      <t xml:space="preserve">     </t>
    </r>
    <r>
      <rPr>
        <sz val="10"/>
        <color theme="1"/>
        <rFont val="Arial"/>
        <family val="2"/>
      </rPr>
      <t>The results summary is divided into three sections :</t>
    </r>
  </si>
  <si>
    <r>
      <t>1.</t>
    </r>
    <r>
      <rPr>
        <sz val="7"/>
        <color theme="1"/>
        <rFont val="Times New Roman"/>
        <family val="1"/>
      </rPr>
      <t xml:space="preserve">     </t>
    </r>
    <r>
      <rPr>
        <sz val="10"/>
        <color theme="1"/>
        <rFont val="Arial"/>
        <family val="2"/>
      </rPr>
      <t>Calculated values such as :</t>
    </r>
  </si>
  <si>
    <r>
      <t>a.</t>
    </r>
    <r>
      <rPr>
        <sz val="7"/>
        <color theme="1"/>
        <rFont val="Times New Roman"/>
        <family val="1"/>
      </rPr>
      <t xml:space="preserve">     </t>
    </r>
    <r>
      <rPr>
        <sz val="10"/>
        <color theme="1"/>
        <rFont val="Arial"/>
        <family val="2"/>
      </rPr>
      <t>String Weight (lb) – Total weight of the Drill string at the full depth (lbf)</t>
    </r>
  </si>
  <si>
    <r>
      <t>b.</t>
    </r>
    <r>
      <rPr>
        <sz val="7"/>
        <color theme="1"/>
        <rFont val="Times New Roman"/>
        <family val="1"/>
      </rPr>
      <t xml:space="preserve">     </t>
    </r>
    <r>
      <rPr>
        <sz val="10"/>
        <color theme="1"/>
        <rFont val="Arial"/>
        <family val="2"/>
      </rPr>
      <t>Drag Up (lb) (while tripping out) – Amount of drag while pulling out of the hole (lbf)</t>
    </r>
  </si>
  <si>
    <r>
      <t>c.</t>
    </r>
    <r>
      <rPr>
        <sz val="7"/>
        <color theme="1"/>
        <rFont val="Times New Roman"/>
        <family val="1"/>
      </rPr>
      <t xml:space="preserve">     </t>
    </r>
    <r>
      <rPr>
        <sz val="10"/>
        <color theme="1"/>
        <rFont val="Arial"/>
        <family val="2"/>
      </rPr>
      <t>Drag Down (lb) (while tripping in) - Amount of drag while running into the hole (lbf)</t>
    </r>
  </si>
  <si>
    <r>
      <t>d.</t>
    </r>
    <r>
      <rPr>
        <sz val="7"/>
        <color theme="1"/>
        <rFont val="Times New Roman"/>
        <family val="1"/>
      </rPr>
      <t xml:space="preserve">     </t>
    </r>
    <r>
      <rPr>
        <sz val="10"/>
        <color theme="1"/>
        <rFont val="Arial"/>
        <family val="2"/>
      </rPr>
      <t>Friction Torque (lbf-ft) – Friction on the drill string as it rotates (lbf.ft) not applicable on vertical wells  - shows error if exceeded</t>
    </r>
  </si>
  <si>
    <r>
      <t>e.</t>
    </r>
    <r>
      <rPr>
        <sz val="7"/>
        <color theme="1"/>
        <rFont val="Times New Roman"/>
        <family val="1"/>
      </rPr>
      <t xml:space="preserve">     </t>
    </r>
    <r>
      <rPr>
        <sz val="10"/>
        <color theme="1"/>
        <rFont val="Arial"/>
        <family val="2"/>
      </rPr>
      <t>Overpull Margin (lb) – Allowable pull force before drill string limit is exceeded (lbf) shows error if exceeded</t>
    </r>
  </si>
  <si>
    <r>
      <t>f.</t>
    </r>
    <r>
      <rPr>
        <sz val="7"/>
        <color theme="1"/>
        <rFont val="Times New Roman"/>
        <family val="1"/>
      </rPr>
      <t xml:space="preserve">      </t>
    </r>
    <r>
      <rPr>
        <sz val="10"/>
        <color theme="1"/>
        <rFont val="Arial"/>
        <family val="2"/>
      </rPr>
      <t>SOW (slack off weight) Margin (lb) – Allowable push force before buckling could occur (lbf). Shows error if exceeded</t>
    </r>
  </si>
  <si>
    <r>
      <t>2.</t>
    </r>
    <r>
      <rPr>
        <sz val="7"/>
        <color theme="1"/>
        <rFont val="Times New Roman"/>
        <family val="1"/>
      </rPr>
      <t xml:space="preserve">     </t>
    </r>
    <r>
      <rPr>
        <sz val="10"/>
        <color theme="1"/>
        <rFont val="Arial"/>
        <family val="2"/>
      </rPr>
      <t>Max predicted summary organized by operation</t>
    </r>
  </si>
  <si>
    <r>
      <t>a.</t>
    </r>
    <r>
      <rPr>
        <sz val="7"/>
        <color theme="1"/>
        <rFont val="Times New Roman"/>
        <family val="1"/>
      </rPr>
      <t xml:space="preserve">     </t>
    </r>
    <r>
      <rPr>
        <sz val="10"/>
        <color theme="1"/>
        <rFont val="Arial"/>
        <family val="2"/>
      </rPr>
      <t>Hook load – Show max predicted hook load, what depth it occurred at, what operation it happened during and what percentage of the max allowable hook load it reached.</t>
    </r>
  </si>
  <si>
    <r>
      <t>b.</t>
    </r>
    <r>
      <rPr>
        <sz val="7"/>
        <color theme="1"/>
        <rFont val="Times New Roman"/>
        <family val="1"/>
      </rPr>
      <t xml:space="preserve">     </t>
    </r>
    <r>
      <rPr>
        <sz val="10"/>
        <color theme="1"/>
        <rFont val="Arial"/>
        <family val="2"/>
      </rPr>
      <t>Surface Torque – Show max predicted surface torque, what depth it occurred at, what operation it occurred during and what percentage of the max allowable torque was reached.</t>
    </r>
  </si>
  <si>
    <r>
      <t>c.</t>
    </r>
    <r>
      <rPr>
        <sz val="7"/>
        <color theme="1"/>
        <rFont val="Times New Roman"/>
        <family val="1"/>
      </rPr>
      <t xml:space="preserve">     </t>
    </r>
    <r>
      <rPr>
        <sz val="10"/>
        <color theme="1"/>
        <rFont val="Arial"/>
        <family val="2"/>
      </rPr>
      <t>Equivalent Stress – Show max predicted yielding stress, what depth it occurred at, what operation it occurred during and what percentage of the max allowable yield limit was reached</t>
    </r>
  </si>
  <si>
    <r>
      <t>d.</t>
    </r>
    <r>
      <rPr>
        <sz val="7"/>
        <color theme="1"/>
        <rFont val="Times New Roman"/>
        <family val="1"/>
      </rPr>
      <t xml:space="preserve">     </t>
    </r>
    <r>
      <rPr>
        <sz val="10"/>
        <color theme="1"/>
        <rFont val="Arial"/>
        <family val="2"/>
      </rPr>
      <t>Buckling – Show max predicted buckling force, what depth it occurred at, what operation it occurred during and what percentage of the buckling limit was reached</t>
    </r>
  </si>
  <si>
    <r>
      <t>e.</t>
    </r>
    <r>
      <rPr>
        <sz val="7"/>
        <color theme="1"/>
        <rFont val="Times New Roman"/>
        <family val="1"/>
      </rPr>
      <t xml:space="preserve">     </t>
    </r>
    <r>
      <rPr>
        <sz val="10"/>
        <color theme="1"/>
        <rFont val="Arial"/>
        <family val="2"/>
      </rPr>
      <t>Contact force – Show max predicted well bore contact force, what depth it occurred at and what operation it occurred during</t>
    </r>
  </si>
  <si>
    <r>
      <t>f.</t>
    </r>
    <r>
      <rPr>
        <sz val="7"/>
        <color theme="1"/>
        <rFont val="Times New Roman"/>
        <family val="1"/>
      </rPr>
      <t xml:space="preserve">      </t>
    </r>
    <r>
      <rPr>
        <sz val="10"/>
        <color theme="1"/>
        <rFont val="Arial"/>
        <family val="2"/>
      </rPr>
      <t>Stretch – Show the max amount of drill string stretch, what depth it occurred at and what operation it occurred during.</t>
    </r>
  </si>
  <si>
    <r>
      <t>g.</t>
    </r>
    <r>
      <rPr>
        <sz val="7"/>
        <color theme="1"/>
        <rFont val="Times New Roman"/>
        <family val="1"/>
      </rPr>
      <t xml:space="preserve">     </t>
    </r>
    <r>
      <rPr>
        <sz val="10"/>
        <color theme="1"/>
        <rFont val="Arial"/>
        <family val="2"/>
      </rPr>
      <t>Windup – Show the max number of revolutions the drill string twisted before the bit rotates, what depth it occurred at and what operation it occurred during.</t>
    </r>
  </si>
  <si>
    <r>
      <t>3.</t>
    </r>
    <r>
      <rPr>
        <sz val="7"/>
        <color theme="1"/>
        <rFont val="Times New Roman"/>
        <family val="1"/>
      </rPr>
      <t xml:space="preserve">     </t>
    </r>
    <r>
      <rPr>
        <sz val="10"/>
        <color theme="1"/>
        <rFont val="Arial"/>
        <family val="2"/>
      </rPr>
      <t>Operation Summary</t>
    </r>
  </si>
  <si>
    <r>
      <t>a.</t>
    </r>
    <r>
      <rPr>
        <sz val="7"/>
        <color theme="1"/>
        <rFont val="Times New Roman"/>
        <family val="1"/>
      </rPr>
      <t xml:space="preserve">     </t>
    </r>
    <r>
      <rPr>
        <sz val="10"/>
        <color theme="1"/>
        <rFont val="Arial"/>
        <family val="2"/>
      </rPr>
      <t>Drilling</t>
    </r>
  </si>
  <si>
    <r>
      <t xml:space="preserve">                                                                                                    </t>
    </r>
    <r>
      <rPr>
        <sz val="10"/>
        <color theme="1"/>
        <rFont val="Arial"/>
        <family val="2"/>
      </rPr>
      <t>i.</t>
    </r>
    <r>
      <rPr>
        <sz val="7"/>
        <color theme="1"/>
        <rFont val="Times New Roman"/>
        <family val="1"/>
      </rPr>
      <t xml:space="preserve">     </t>
    </r>
    <r>
      <rPr>
        <sz val="10"/>
        <color theme="1"/>
        <rFont val="Arial"/>
        <family val="2"/>
      </rPr>
      <t>Drilling - Rotary</t>
    </r>
  </si>
  <si>
    <r>
      <t>1.</t>
    </r>
    <r>
      <rPr>
        <sz val="7"/>
        <color theme="1"/>
        <rFont val="Times New Roman"/>
        <family val="1"/>
      </rPr>
      <t xml:space="preserve">     </t>
    </r>
    <r>
      <rPr>
        <sz val="10"/>
        <color theme="1"/>
        <rFont val="Arial"/>
        <family val="2"/>
      </rPr>
      <t>Torque Margin</t>
    </r>
  </si>
  <si>
    <r>
      <t>2.</t>
    </r>
    <r>
      <rPr>
        <sz val="7"/>
        <color theme="1"/>
        <rFont val="Times New Roman"/>
        <family val="1"/>
      </rPr>
      <t xml:space="preserve">     </t>
    </r>
    <r>
      <rPr>
        <sz val="10"/>
        <color theme="1"/>
        <rFont val="Arial"/>
        <family val="2"/>
      </rPr>
      <t>Windup</t>
    </r>
  </si>
  <si>
    <r>
      <t>3.</t>
    </r>
    <r>
      <rPr>
        <sz val="7"/>
        <color theme="1"/>
        <rFont val="Times New Roman"/>
        <family val="1"/>
      </rPr>
      <t xml:space="preserve">     </t>
    </r>
    <r>
      <rPr>
        <sz val="10"/>
        <color theme="1"/>
        <rFont val="Arial"/>
        <family val="2"/>
      </rPr>
      <t>Drag</t>
    </r>
  </si>
  <si>
    <r>
      <t>4.</t>
    </r>
    <r>
      <rPr>
        <sz val="7"/>
        <color theme="1"/>
        <rFont val="Times New Roman"/>
        <family val="1"/>
      </rPr>
      <t xml:space="preserve">     </t>
    </r>
    <r>
      <rPr>
        <sz val="10"/>
        <color theme="1"/>
        <rFont val="Arial"/>
        <family val="2"/>
      </rPr>
      <t>Friction Torque</t>
    </r>
  </si>
  <si>
    <r>
      <t>5.</t>
    </r>
    <r>
      <rPr>
        <sz val="7"/>
        <color theme="1"/>
        <rFont val="Times New Roman"/>
        <family val="1"/>
      </rPr>
      <t xml:space="preserve">     </t>
    </r>
    <r>
      <rPr>
        <sz val="10"/>
        <color theme="1"/>
        <rFont val="Arial"/>
        <family val="2"/>
      </rPr>
      <t>Percent of physical limit chart</t>
    </r>
  </si>
  <si>
    <r>
      <t>a.</t>
    </r>
    <r>
      <rPr>
        <sz val="7"/>
        <color theme="1"/>
        <rFont val="Times New Roman"/>
        <family val="1"/>
      </rPr>
      <t xml:space="preserve">     </t>
    </r>
    <r>
      <rPr>
        <sz val="10"/>
        <color theme="1"/>
        <rFont val="Arial"/>
        <family val="2"/>
      </rPr>
      <t>Tension %</t>
    </r>
  </si>
  <si>
    <r>
      <t>b.</t>
    </r>
    <r>
      <rPr>
        <sz val="7"/>
        <color theme="1"/>
        <rFont val="Times New Roman"/>
        <family val="1"/>
      </rPr>
      <t xml:space="preserve">     </t>
    </r>
    <r>
      <rPr>
        <sz val="10"/>
        <color theme="1"/>
        <rFont val="Arial"/>
        <family val="2"/>
      </rPr>
      <t>Torque %</t>
    </r>
  </si>
  <si>
    <r>
      <t>c.</t>
    </r>
    <r>
      <rPr>
        <sz val="7"/>
        <color theme="1"/>
        <rFont val="Times New Roman"/>
        <family val="1"/>
      </rPr>
      <t xml:space="preserve">     </t>
    </r>
    <r>
      <rPr>
        <sz val="10"/>
        <color theme="1"/>
        <rFont val="Arial"/>
        <family val="2"/>
      </rPr>
      <t>Stress %</t>
    </r>
  </si>
  <si>
    <r>
      <t xml:space="preserve">                                                                                                   </t>
    </r>
    <r>
      <rPr>
        <sz val="10"/>
        <color theme="1"/>
        <rFont val="Arial"/>
        <family val="2"/>
      </rPr>
      <t>ii.</t>
    </r>
    <r>
      <rPr>
        <sz val="7"/>
        <color theme="1"/>
        <rFont val="Times New Roman"/>
        <family val="1"/>
      </rPr>
      <t xml:space="preserve">     </t>
    </r>
    <r>
      <rPr>
        <sz val="10"/>
        <color theme="1"/>
        <rFont val="Arial"/>
        <family val="2"/>
      </rPr>
      <t>Drilling – Sliding</t>
    </r>
  </si>
  <si>
    <r>
      <t>1.</t>
    </r>
    <r>
      <rPr>
        <sz val="7"/>
        <color theme="1"/>
        <rFont val="Times New Roman"/>
        <family val="1"/>
      </rPr>
      <t xml:space="preserve">     </t>
    </r>
    <r>
      <rPr>
        <sz val="10"/>
        <color theme="1"/>
        <rFont val="Arial"/>
        <family val="2"/>
      </rPr>
      <t>Drag</t>
    </r>
  </si>
  <si>
    <r>
      <t>2.</t>
    </r>
    <r>
      <rPr>
        <sz val="7"/>
        <color theme="1"/>
        <rFont val="Times New Roman"/>
        <family val="1"/>
      </rPr>
      <t xml:space="preserve">     </t>
    </r>
    <r>
      <rPr>
        <sz val="10"/>
        <color theme="1"/>
        <rFont val="Arial"/>
        <family val="2"/>
      </rPr>
      <t>SOW Margin</t>
    </r>
  </si>
  <si>
    <r>
      <t>3.</t>
    </r>
    <r>
      <rPr>
        <sz val="7"/>
        <color theme="1"/>
        <rFont val="Times New Roman"/>
        <family val="1"/>
      </rPr>
      <t xml:space="preserve">     </t>
    </r>
    <r>
      <rPr>
        <sz val="10"/>
        <color theme="1"/>
        <rFont val="Arial"/>
        <family val="2"/>
      </rPr>
      <t>Percent of physical limit chart</t>
    </r>
  </si>
  <si>
    <r>
      <t>b.</t>
    </r>
    <r>
      <rPr>
        <sz val="7"/>
        <color theme="1"/>
        <rFont val="Times New Roman"/>
        <family val="1"/>
      </rPr>
      <t xml:space="preserve">     </t>
    </r>
    <r>
      <rPr>
        <sz val="10"/>
        <color theme="1"/>
        <rFont val="Arial"/>
        <family val="2"/>
      </rPr>
      <t>Stress %</t>
    </r>
  </si>
  <si>
    <r>
      <t>c.</t>
    </r>
    <r>
      <rPr>
        <sz val="7"/>
        <color theme="1"/>
        <rFont val="Times New Roman"/>
        <family val="1"/>
      </rPr>
      <t xml:space="preserve">     </t>
    </r>
    <r>
      <rPr>
        <sz val="10"/>
        <color theme="1"/>
        <rFont val="Arial"/>
        <family val="2"/>
      </rPr>
      <t>Buckling %</t>
    </r>
  </si>
  <si>
    <r>
      <t>b.</t>
    </r>
    <r>
      <rPr>
        <sz val="7"/>
        <color theme="1"/>
        <rFont val="Times New Roman"/>
        <family val="1"/>
      </rPr>
      <t xml:space="preserve">     </t>
    </r>
    <r>
      <rPr>
        <sz val="10"/>
        <color theme="1"/>
        <rFont val="Arial"/>
        <family val="2"/>
      </rPr>
      <t>Tripping</t>
    </r>
  </si>
  <si>
    <r>
      <t xml:space="preserve">                                                                                                    </t>
    </r>
    <r>
      <rPr>
        <sz val="10"/>
        <color theme="1"/>
        <rFont val="Arial"/>
        <family val="2"/>
      </rPr>
      <t>i.</t>
    </r>
    <r>
      <rPr>
        <sz val="7"/>
        <color theme="1"/>
        <rFont val="Times New Roman"/>
        <family val="1"/>
      </rPr>
      <t xml:space="preserve">     </t>
    </r>
    <r>
      <rPr>
        <sz val="10"/>
        <color theme="1"/>
        <rFont val="Arial"/>
        <family val="2"/>
      </rPr>
      <t>Tripping In</t>
    </r>
  </si>
  <si>
    <r>
      <t xml:space="preserve">                                                                                                   </t>
    </r>
    <r>
      <rPr>
        <sz val="10"/>
        <color theme="1"/>
        <rFont val="Arial"/>
        <family val="2"/>
      </rPr>
      <t>ii.</t>
    </r>
    <r>
      <rPr>
        <sz val="7"/>
        <color theme="1"/>
        <rFont val="Times New Roman"/>
        <family val="1"/>
      </rPr>
      <t xml:space="preserve">     </t>
    </r>
    <r>
      <rPr>
        <sz val="10"/>
        <color theme="1"/>
        <rFont val="Arial"/>
        <family val="2"/>
      </rPr>
      <t>Tripping Out</t>
    </r>
  </si>
  <si>
    <r>
      <t>1.</t>
    </r>
    <r>
      <rPr>
        <sz val="7"/>
        <color theme="1"/>
        <rFont val="Times New Roman"/>
        <family val="1"/>
      </rPr>
      <t xml:space="preserve">     </t>
    </r>
    <r>
      <rPr>
        <sz val="10"/>
        <color theme="1"/>
        <rFont val="Arial"/>
        <family val="2"/>
      </rPr>
      <t>Overpull</t>
    </r>
  </si>
  <si>
    <r>
      <t>2.</t>
    </r>
    <r>
      <rPr>
        <sz val="7"/>
        <color theme="1"/>
        <rFont val="Times New Roman"/>
        <family val="1"/>
      </rPr>
      <t xml:space="preserve">     </t>
    </r>
    <r>
      <rPr>
        <sz val="10"/>
        <color theme="1"/>
        <rFont val="Arial"/>
        <family val="2"/>
      </rPr>
      <t>Drag</t>
    </r>
  </si>
  <si>
    <r>
      <t xml:space="preserve">                                                                                                  </t>
    </r>
    <r>
      <rPr>
        <sz val="10"/>
        <color theme="1"/>
        <rFont val="Arial"/>
        <family val="2"/>
      </rPr>
      <t>iii.</t>
    </r>
    <r>
      <rPr>
        <sz val="7"/>
        <color theme="1"/>
        <rFont val="Times New Roman"/>
        <family val="1"/>
      </rPr>
      <t xml:space="preserve">     </t>
    </r>
    <r>
      <rPr>
        <sz val="10"/>
        <color theme="1"/>
        <rFont val="Arial"/>
        <family val="2"/>
      </rPr>
      <t>ROB</t>
    </r>
  </si>
  <si>
    <r>
      <t>c.</t>
    </r>
    <r>
      <rPr>
        <sz val="7"/>
        <color theme="1"/>
        <rFont val="Times New Roman"/>
        <family val="1"/>
      </rPr>
      <t xml:space="preserve">     </t>
    </r>
    <r>
      <rPr>
        <sz val="10"/>
        <color theme="1"/>
        <rFont val="Arial"/>
        <family val="2"/>
      </rPr>
      <t>Reaming</t>
    </r>
  </si>
  <si>
    <r>
      <t xml:space="preserve">                                                                                                    </t>
    </r>
    <r>
      <rPr>
        <sz val="10"/>
        <color theme="1"/>
        <rFont val="Arial"/>
        <family val="2"/>
      </rPr>
      <t>i.</t>
    </r>
    <r>
      <rPr>
        <sz val="7"/>
        <color theme="1"/>
        <rFont val="Times New Roman"/>
        <family val="1"/>
      </rPr>
      <t xml:space="preserve">     </t>
    </r>
    <r>
      <rPr>
        <sz val="10"/>
        <color theme="1"/>
        <rFont val="Arial"/>
        <family val="2"/>
      </rPr>
      <t>Reaming</t>
    </r>
  </si>
  <si>
    <r>
      <t xml:space="preserve">                                                                                                   </t>
    </r>
    <r>
      <rPr>
        <sz val="10"/>
        <color theme="1"/>
        <rFont val="Arial"/>
        <family val="2"/>
      </rPr>
      <t>ii.</t>
    </r>
    <r>
      <rPr>
        <sz val="7"/>
        <color theme="1"/>
        <rFont val="Times New Roman"/>
        <family val="1"/>
      </rPr>
      <t xml:space="preserve">     </t>
    </r>
    <r>
      <rPr>
        <sz val="10"/>
        <color theme="1"/>
        <rFont val="Arial"/>
        <family val="2"/>
      </rPr>
      <t>Back Reaming</t>
    </r>
  </si>
  <si>
    <r>
      <t>2.</t>
    </r>
    <r>
      <rPr>
        <sz val="7"/>
        <color theme="1"/>
        <rFont val="Times New Roman"/>
        <family val="1"/>
      </rPr>
      <t xml:space="preserve">     </t>
    </r>
    <r>
      <rPr>
        <sz val="10"/>
        <color theme="1"/>
        <rFont val="Arial"/>
        <family val="2"/>
      </rPr>
      <t>Overpull</t>
    </r>
  </si>
  <si>
    <r>
      <t>3.</t>
    </r>
    <r>
      <rPr>
        <sz val="7"/>
        <color theme="1"/>
        <rFont val="Times New Roman"/>
        <family val="1"/>
      </rPr>
      <t xml:space="preserve">     </t>
    </r>
    <r>
      <rPr>
        <sz val="10"/>
        <color theme="1"/>
        <rFont val="Arial"/>
        <family val="2"/>
      </rPr>
      <t>Windup</t>
    </r>
  </si>
  <si>
    <r>
      <t>4.</t>
    </r>
    <r>
      <rPr>
        <sz val="7"/>
        <color theme="1"/>
        <rFont val="Times New Roman"/>
        <family val="1"/>
      </rPr>
      <t xml:space="preserve">     </t>
    </r>
    <r>
      <rPr>
        <sz val="10"/>
        <color theme="1"/>
        <rFont val="Arial"/>
        <family val="2"/>
      </rPr>
      <t>Drag</t>
    </r>
  </si>
  <si>
    <r>
      <t>5.</t>
    </r>
    <r>
      <rPr>
        <sz val="7"/>
        <color theme="1"/>
        <rFont val="Times New Roman"/>
        <family val="1"/>
      </rPr>
      <t xml:space="preserve">     </t>
    </r>
    <r>
      <rPr>
        <sz val="10"/>
        <color theme="1"/>
        <rFont val="Arial"/>
        <family val="2"/>
      </rPr>
      <t>Friction Torque</t>
    </r>
  </si>
  <si>
    <r>
      <t>6.</t>
    </r>
    <r>
      <rPr>
        <sz val="7"/>
        <color theme="1"/>
        <rFont val="Times New Roman"/>
        <family val="1"/>
      </rPr>
      <t xml:space="preserve">     </t>
    </r>
    <r>
      <rPr>
        <sz val="10"/>
        <color theme="1"/>
        <rFont val="Arial"/>
        <family val="2"/>
      </rPr>
      <t>Percent of physical limit chart</t>
    </r>
  </si>
  <si>
    <r>
      <t>4.</t>
    </r>
    <r>
      <rPr>
        <sz val="7"/>
        <color theme="1"/>
        <rFont val="Times New Roman"/>
        <family val="1"/>
      </rPr>
      <t xml:space="preserve">     </t>
    </r>
    <r>
      <rPr>
        <sz val="10"/>
        <color theme="1"/>
        <rFont val="Arial"/>
        <family val="2"/>
      </rPr>
      <t>Charts must be viewable by clicking on the chart icon</t>
    </r>
  </si>
  <si>
    <r>
      <t>a.</t>
    </r>
    <r>
      <rPr>
        <sz val="7"/>
        <color theme="1"/>
        <rFont val="Times New Roman"/>
        <family val="1"/>
      </rPr>
      <t xml:space="preserve">     </t>
    </r>
    <r>
      <rPr>
        <sz val="10"/>
        <color theme="1"/>
        <rFont val="Arial"/>
        <family val="2"/>
      </rPr>
      <t>Charts should be closable using the same icon</t>
    </r>
  </si>
  <si>
    <r>
      <t>b.</t>
    </r>
    <r>
      <rPr>
        <sz val="7"/>
        <color theme="1"/>
        <rFont val="Times New Roman"/>
        <family val="1"/>
      </rPr>
      <t xml:space="preserve">     </t>
    </r>
    <r>
      <rPr>
        <sz val="10"/>
        <color theme="1"/>
        <rFont val="Arial"/>
        <family val="2"/>
      </rPr>
      <t>By default there are 6 charts</t>
    </r>
  </si>
  <si>
    <r>
      <t xml:space="preserve">                                                                                                    </t>
    </r>
    <r>
      <rPr>
        <sz val="10"/>
        <color theme="1"/>
        <rFont val="Arial"/>
        <family val="2"/>
      </rPr>
      <t>i.</t>
    </r>
    <r>
      <rPr>
        <sz val="7"/>
        <color theme="1"/>
        <rFont val="Times New Roman"/>
        <family val="1"/>
      </rPr>
      <t xml:space="preserve">     </t>
    </r>
    <r>
      <rPr>
        <sz val="10"/>
        <color theme="1"/>
        <rFont val="Arial"/>
        <family val="2"/>
      </rPr>
      <t>Axial Load</t>
    </r>
  </si>
  <si>
    <r>
      <t>1.</t>
    </r>
    <r>
      <rPr>
        <sz val="7"/>
        <color theme="1"/>
        <rFont val="Times New Roman"/>
        <family val="1"/>
      </rPr>
      <t xml:space="preserve">     </t>
    </r>
    <r>
      <rPr>
        <sz val="10"/>
        <color theme="1"/>
        <rFont val="Arial"/>
        <family val="2"/>
      </rPr>
      <t>Must show Sinusoidal Buckling Limit</t>
    </r>
  </si>
  <si>
    <r>
      <t>2.</t>
    </r>
    <r>
      <rPr>
        <sz val="7"/>
        <color theme="1"/>
        <rFont val="Times New Roman"/>
        <family val="1"/>
      </rPr>
      <t xml:space="preserve">     </t>
    </r>
    <r>
      <rPr>
        <sz val="10"/>
        <color theme="1"/>
        <rFont val="Arial"/>
        <family val="2"/>
      </rPr>
      <t>Must show Helical Buckling Limit</t>
    </r>
  </si>
  <si>
    <r>
      <t>3.</t>
    </r>
    <r>
      <rPr>
        <sz val="7"/>
        <color theme="1"/>
        <rFont val="Times New Roman"/>
        <family val="1"/>
      </rPr>
      <t xml:space="preserve">     </t>
    </r>
    <r>
      <rPr>
        <sz val="10"/>
        <color theme="1"/>
        <rFont val="Arial"/>
        <family val="2"/>
      </rPr>
      <t>Must show Tension Threshold limit</t>
    </r>
  </si>
  <si>
    <r>
      <t>4.</t>
    </r>
    <r>
      <rPr>
        <sz val="7"/>
        <color theme="1"/>
        <rFont val="Times New Roman"/>
        <family val="1"/>
      </rPr>
      <t xml:space="preserve">     </t>
    </r>
    <r>
      <rPr>
        <sz val="10"/>
        <color theme="1"/>
        <rFont val="Arial"/>
        <family val="2"/>
      </rPr>
      <t>Must show the Axial Load vs depth from the beginning of the well to the experiment depth for all operations</t>
    </r>
  </si>
  <si>
    <r>
      <t>5.</t>
    </r>
    <r>
      <rPr>
        <sz val="7"/>
        <color theme="1"/>
        <rFont val="Times New Roman"/>
        <family val="1"/>
      </rPr>
      <t xml:space="preserve">     </t>
    </r>
    <r>
      <rPr>
        <sz val="10"/>
        <color theme="1"/>
        <rFont val="Arial"/>
        <family val="2"/>
      </rPr>
      <t>All lines must appear in a legend with easily identifiable lines</t>
    </r>
  </si>
  <si>
    <r>
      <t xml:space="preserve">                                                                                                   </t>
    </r>
    <r>
      <rPr>
        <sz val="10"/>
        <color theme="1"/>
        <rFont val="Arial"/>
        <family val="2"/>
      </rPr>
      <t>ii.</t>
    </r>
    <r>
      <rPr>
        <sz val="7"/>
        <color theme="1"/>
        <rFont val="Times New Roman"/>
        <family val="1"/>
      </rPr>
      <t xml:space="preserve">     </t>
    </r>
    <r>
      <rPr>
        <sz val="10"/>
        <color theme="1"/>
        <rFont val="Arial"/>
        <family val="2"/>
      </rPr>
      <t>Torque</t>
    </r>
  </si>
  <si>
    <r>
      <t>1.</t>
    </r>
    <r>
      <rPr>
        <sz val="7"/>
        <color theme="1"/>
        <rFont val="Times New Roman"/>
        <family val="1"/>
      </rPr>
      <t xml:space="preserve">     </t>
    </r>
    <r>
      <rPr>
        <sz val="10"/>
        <color theme="1"/>
        <rFont val="Arial"/>
        <family val="2"/>
      </rPr>
      <t>Must show the Torque Threshold limit</t>
    </r>
  </si>
  <si>
    <r>
      <t>2.</t>
    </r>
    <r>
      <rPr>
        <sz val="7"/>
        <color theme="1"/>
        <rFont val="Times New Roman"/>
        <family val="1"/>
      </rPr>
      <t xml:space="preserve">     </t>
    </r>
    <r>
      <rPr>
        <sz val="10"/>
        <color theme="1"/>
        <rFont val="Arial"/>
        <family val="2"/>
      </rPr>
      <t>Must show the torque vs depth from the beginning of the well to the experiment depth for all operations</t>
    </r>
  </si>
  <si>
    <r>
      <t>3.</t>
    </r>
    <r>
      <rPr>
        <sz val="7"/>
        <color theme="1"/>
        <rFont val="Times New Roman"/>
        <family val="1"/>
      </rPr>
      <t xml:space="preserve">     </t>
    </r>
    <r>
      <rPr>
        <sz val="10"/>
        <color theme="1"/>
        <rFont val="Arial"/>
        <family val="2"/>
      </rPr>
      <t>All lines must appear in a legend with easily identifiable lines</t>
    </r>
  </si>
  <si>
    <r>
      <t xml:space="preserve">                                                                                                  </t>
    </r>
    <r>
      <rPr>
        <sz val="10"/>
        <color theme="1"/>
        <rFont val="Arial"/>
        <family val="2"/>
      </rPr>
      <t>iii.</t>
    </r>
    <r>
      <rPr>
        <sz val="7"/>
        <color theme="1"/>
        <rFont val="Times New Roman"/>
        <family val="1"/>
      </rPr>
      <t xml:space="preserve">     </t>
    </r>
    <r>
      <rPr>
        <sz val="10"/>
        <color theme="1"/>
        <rFont val="Arial"/>
        <family val="2"/>
      </rPr>
      <t>Contact Force</t>
    </r>
  </si>
  <si>
    <r>
      <t>1.</t>
    </r>
    <r>
      <rPr>
        <sz val="7"/>
        <color theme="1"/>
        <rFont val="Times New Roman"/>
        <family val="1"/>
      </rPr>
      <t xml:space="preserve">     </t>
    </r>
    <r>
      <rPr>
        <sz val="10"/>
        <color theme="1"/>
        <rFont val="Arial"/>
        <family val="2"/>
      </rPr>
      <t>Must show the Contact Forces vs depth from the beginning of the well to the experiment depth for all operations</t>
    </r>
  </si>
  <si>
    <r>
      <t>2.</t>
    </r>
    <r>
      <rPr>
        <sz val="7"/>
        <color theme="1"/>
        <rFont val="Times New Roman"/>
        <family val="1"/>
      </rPr>
      <t xml:space="preserve">     </t>
    </r>
    <r>
      <rPr>
        <sz val="10"/>
        <color theme="1"/>
        <rFont val="Arial"/>
        <family val="2"/>
      </rPr>
      <t>All lines must appear in a legend with easily identifiable lines</t>
    </r>
  </si>
  <si>
    <r>
      <t xml:space="preserve">                                                                                                 </t>
    </r>
    <r>
      <rPr>
        <sz val="10"/>
        <color theme="1"/>
        <rFont val="Arial"/>
        <family val="2"/>
      </rPr>
      <t>iv.</t>
    </r>
    <r>
      <rPr>
        <sz val="7"/>
        <color theme="1"/>
        <rFont val="Times New Roman"/>
        <family val="1"/>
      </rPr>
      <t xml:space="preserve">     </t>
    </r>
    <r>
      <rPr>
        <sz val="10"/>
        <color theme="1"/>
        <rFont val="Arial"/>
        <family val="2"/>
      </rPr>
      <t>Von Mises Stress</t>
    </r>
  </si>
  <si>
    <r>
      <t>1.</t>
    </r>
    <r>
      <rPr>
        <sz val="7"/>
        <color theme="1"/>
        <rFont val="Times New Roman"/>
        <family val="1"/>
      </rPr>
      <t xml:space="preserve">     </t>
    </r>
    <r>
      <rPr>
        <sz val="10"/>
        <color theme="1"/>
        <rFont val="Arial"/>
        <family val="2"/>
      </rPr>
      <t>Must show the Yield stress Threshold limit</t>
    </r>
  </si>
  <si>
    <r>
      <t>2.</t>
    </r>
    <r>
      <rPr>
        <sz val="7"/>
        <color theme="1"/>
        <rFont val="Times New Roman"/>
        <family val="1"/>
      </rPr>
      <t xml:space="preserve">     </t>
    </r>
    <r>
      <rPr>
        <sz val="10"/>
        <color theme="1"/>
        <rFont val="Arial"/>
        <family val="2"/>
      </rPr>
      <t>Must show the Von Mises Stress vs depth from the beginning of the well to the experiment depth for all operations</t>
    </r>
  </si>
  <si>
    <r>
      <t xml:space="preserve">                                                                                                  </t>
    </r>
    <r>
      <rPr>
        <sz val="10"/>
        <color theme="1"/>
        <rFont val="Arial"/>
        <family val="2"/>
      </rPr>
      <t>v.</t>
    </r>
    <r>
      <rPr>
        <sz val="7"/>
        <color theme="1"/>
        <rFont val="Times New Roman"/>
        <family val="1"/>
      </rPr>
      <t xml:space="preserve">     </t>
    </r>
    <r>
      <rPr>
        <sz val="10"/>
        <color theme="1"/>
        <rFont val="Arial"/>
        <family val="2"/>
      </rPr>
      <t>Hook Load</t>
    </r>
  </si>
  <si>
    <r>
      <t>1.</t>
    </r>
    <r>
      <rPr>
        <sz val="7"/>
        <color theme="1"/>
        <rFont val="Times New Roman"/>
        <family val="1"/>
      </rPr>
      <t xml:space="preserve">     </t>
    </r>
    <r>
      <rPr>
        <sz val="10"/>
        <color theme="1"/>
        <rFont val="Arial"/>
        <family val="2"/>
      </rPr>
      <t>Must show Helical Buckling Limit</t>
    </r>
  </si>
  <si>
    <r>
      <t>2.</t>
    </r>
    <r>
      <rPr>
        <sz val="7"/>
        <color theme="1"/>
        <rFont val="Times New Roman"/>
        <family val="1"/>
      </rPr>
      <t xml:space="preserve">     </t>
    </r>
    <r>
      <rPr>
        <sz val="10"/>
        <color theme="1"/>
        <rFont val="Arial"/>
        <family val="2"/>
      </rPr>
      <t>Must show Yield Threshold Limit</t>
    </r>
  </si>
  <si>
    <r>
      <t>3.</t>
    </r>
    <r>
      <rPr>
        <sz val="7"/>
        <color theme="1"/>
        <rFont val="Times New Roman"/>
        <family val="1"/>
      </rPr>
      <t xml:space="preserve">     </t>
    </r>
    <r>
      <rPr>
        <sz val="10"/>
        <color theme="1"/>
        <rFont val="Arial"/>
        <family val="2"/>
      </rPr>
      <t>Must show the Hook Load vs depth from the beginning of the well to the experiment depth for all operations</t>
    </r>
  </si>
  <si>
    <r>
      <t>4.</t>
    </r>
    <r>
      <rPr>
        <sz val="7"/>
        <color theme="1"/>
        <rFont val="Times New Roman"/>
        <family val="1"/>
      </rPr>
      <t xml:space="preserve">     </t>
    </r>
    <r>
      <rPr>
        <sz val="10"/>
        <color theme="1"/>
        <rFont val="Arial"/>
        <family val="2"/>
      </rPr>
      <t>All lines must appear in a legend with easily identifiable lines</t>
    </r>
  </si>
  <si>
    <r>
      <t xml:space="preserve">                                                                                                 </t>
    </r>
    <r>
      <rPr>
        <sz val="10"/>
        <color theme="1"/>
        <rFont val="Arial"/>
        <family val="2"/>
      </rPr>
      <t>vi.</t>
    </r>
    <r>
      <rPr>
        <sz val="7"/>
        <color theme="1"/>
        <rFont val="Times New Roman"/>
        <family val="1"/>
      </rPr>
      <t xml:space="preserve">     </t>
    </r>
    <r>
      <rPr>
        <sz val="10"/>
        <color theme="1"/>
        <rFont val="Arial"/>
        <family val="2"/>
      </rPr>
      <t>Surface Torque</t>
    </r>
  </si>
  <si>
    <r>
      <t>1.</t>
    </r>
    <r>
      <rPr>
        <sz val="7"/>
        <color theme="1"/>
        <rFont val="Times New Roman"/>
        <family val="1"/>
      </rPr>
      <t xml:space="preserve">     </t>
    </r>
    <r>
      <rPr>
        <sz val="10"/>
        <color theme="1"/>
        <rFont val="Arial"/>
        <family val="2"/>
      </rPr>
      <t>Must show Surface Torque Limit</t>
    </r>
  </si>
  <si>
    <r>
      <t>2.</t>
    </r>
    <r>
      <rPr>
        <sz val="7"/>
        <color theme="1"/>
        <rFont val="Times New Roman"/>
        <family val="1"/>
      </rPr>
      <t xml:space="preserve">     </t>
    </r>
    <r>
      <rPr>
        <sz val="10"/>
        <color theme="1"/>
        <rFont val="Arial"/>
        <family val="2"/>
      </rPr>
      <t>Must show the Surface Torque vs depth from the beginning of the well to the experiment depth for all operations</t>
    </r>
  </si>
  <si>
    <r>
      <t>c.</t>
    </r>
    <r>
      <rPr>
        <sz val="7"/>
        <color theme="1"/>
        <rFont val="Times New Roman"/>
        <family val="1"/>
      </rPr>
      <t xml:space="preserve">     </t>
    </r>
    <r>
      <rPr>
        <sz val="10"/>
        <color theme="1"/>
        <rFont val="Arial"/>
        <family val="2"/>
      </rPr>
      <t>Other charts can be added and edited</t>
    </r>
  </si>
  <si>
    <r>
      <t xml:space="preserve">                                                                                                    </t>
    </r>
    <r>
      <rPr>
        <sz val="10"/>
        <color theme="1"/>
        <rFont val="Arial"/>
        <family val="2"/>
      </rPr>
      <t>i.</t>
    </r>
    <r>
      <rPr>
        <sz val="7"/>
        <color theme="1"/>
        <rFont val="Times New Roman"/>
        <family val="1"/>
      </rPr>
      <t xml:space="preserve">     </t>
    </r>
    <r>
      <rPr>
        <sz val="10"/>
        <color theme="1"/>
        <rFont val="Arial"/>
        <family val="2"/>
      </rPr>
      <t>When the edit button is pressed the user must have ability to select an existing chart to edit or delete</t>
    </r>
  </si>
  <si>
    <r>
      <t xml:space="preserve">                                                                                                   </t>
    </r>
    <r>
      <rPr>
        <sz val="10"/>
        <color theme="1"/>
        <rFont val="Arial"/>
        <family val="2"/>
      </rPr>
      <t>ii.</t>
    </r>
    <r>
      <rPr>
        <sz val="7"/>
        <color theme="1"/>
        <rFont val="Times New Roman"/>
        <family val="1"/>
      </rPr>
      <t xml:space="preserve">     </t>
    </r>
    <r>
      <rPr>
        <sz val="10"/>
        <color theme="1"/>
        <rFont val="Arial"/>
        <family val="2"/>
      </rPr>
      <t>User must be able to add additional predefined charts</t>
    </r>
  </si>
  <si>
    <r>
      <t>1.</t>
    </r>
    <r>
      <rPr>
        <sz val="7"/>
        <color theme="1"/>
        <rFont val="Times New Roman"/>
        <family val="1"/>
      </rPr>
      <t xml:space="preserve">     </t>
    </r>
    <r>
      <rPr>
        <sz val="10"/>
        <color theme="1"/>
        <rFont val="Arial"/>
        <family val="2"/>
      </rPr>
      <t>Effective Axial Load – Effective axial load for all operations, Sin Buckling limit, Hel Buckling limit and tension threshold vs MD</t>
    </r>
  </si>
  <si>
    <r>
      <t>2.</t>
    </r>
    <r>
      <rPr>
        <sz val="7"/>
        <color theme="1"/>
        <rFont val="Times New Roman"/>
        <family val="1"/>
      </rPr>
      <t xml:space="preserve">     </t>
    </r>
    <r>
      <rPr>
        <sz val="10"/>
        <color theme="1"/>
        <rFont val="Arial"/>
        <family val="2"/>
      </rPr>
      <t>Axial Stress – Axial stress for all operations and yield stress vs md</t>
    </r>
  </si>
  <si>
    <r>
      <t>3.</t>
    </r>
    <r>
      <rPr>
        <sz val="7"/>
        <color theme="1"/>
        <rFont val="Times New Roman"/>
        <family val="1"/>
      </rPr>
      <t xml:space="preserve">     </t>
    </r>
    <r>
      <rPr>
        <sz val="10"/>
        <color theme="1"/>
        <rFont val="Arial"/>
        <family val="2"/>
      </rPr>
      <t>Torsional Stress – torsional stress for all operations, yield stress threshold vs MD</t>
    </r>
  </si>
  <si>
    <r>
      <t>4.</t>
    </r>
    <r>
      <rPr>
        <sz val="7"/>
        <color theme="1"/>
        <rFont val="Times New Roman"/>
        <family val="1"/>
      </rPr>
      <t xml:space="preserve">     </t>
    </r>
    <r>
      <rPr>
        <sz val="10"/>
        <color theme="1"/>
        <rFont val="Arial"/>
        <family val="2"/>
      </rPr>
      <t>Shear Stress – Shear stress for all operations, Yield stress threshold vs MD</t>
    </r>
  </si>
  <si>
    <r>
      <t>5.</t>
    </r>
    <r>
      <rPr>
        <sz val="7"/>
        <color theme="1"/>
        <rFont val="Times New Roman"/>
        <family val="1"/>
      </rPr>
      <t xml:space="preserve">     </t>
    </r>
    <r>
      <rPr>
        <sz val="10"/>
        <color theme="1"/>
        <rFont val="Arial"/>
        <family val="2"/>
      </rPr>
      <t>Bending Stress - Bending stress for all operations, Yield stress threshold vs MD</t>
    </r>
  </si>
  <si>
    <r>
      <t>6.</t>
    </r>
    <r>
      <rPr>
        <sz val="7"/>
        <color theme="1"/>
        <rFont val="Times New Roman"/>
        <family val="1"/>
      </rPr>
      <t xml:space="preserve">     </t>
    </r>
    <r>
      <rPr>
        <sz val="10"/>
        <color theme="1"/>
        <rFont val="Arial"/>
        <family val="2"/>
      </rPr>
      <t>Hoop Stress - Hoop stress for all operations, Yield stress threshold vs MD</t>
    </r>
  </si>
  <si>
    <r>
      <t>7.</t>
    </r>
    <r>
      <rPr>
        <sz val="7"/>
        <color theme="1"/>
        <rFont val="Times New Roman"/>
        <family val="1"/>
      </rPr>
      <t xml:space="preserve">     </t>
    </r>
    <r>
      <rPr>
        <sz val="10"/>
        <color theme="1"/>
        <rFont val="Arial"/>
        <family val="2"/>
      </rPr>
      <t>Radial Stress - Radial stress for all operations, Yield stress threshold vs MD</t>
    </r>
  </si>
  <si>
    <r>
      <t>8.</t>
    </r>
    <r>
      <rPr>
        <sz val="7"/>
        <color theme="1"/>
        <rFont val="Times New Roman"/>
        <family val="1"/>
      </rPr>
      <t xml:space="preserve">     </t>
    </r>
    <r>
      <rPr>
        <sz val="10"/>
        <color theme="1"/>
        <rFont val="Arial"/>
        <family val="2"/>
      </rPr>
      <t>Twist Angle – Twist angle for all operations vs MD</t>
    </r>
  </si>
  <si>
    <r>
      <t>9.</t>
    </r>
    <r>
      <rPr>
        <sz val="7"/>
        <color theme="1"/>
        <rFont val="Times New Roman"/>
        <family val="1"/>
      </rPr>
      <t xml:space="preserve">     </t>
    </r>
    <r>
      <rPr>
        <sz val="10"/>
        <color theme="1"/>
        <rFont val="Arial"/>
        <family val="2"/>
      </rPr>
      <t>Eccentricity – Eccentricity for all operations vs MD</t>
    </r>
  </si>
  <si>
    <r>
      <t>10.</t>
    </r>
    <r>
      <rPr>
        <sz val="7"/>
        <color theme="1"/>
        <rFont val="Times New Roman"/>
        <family val="1"/>
      </rPr>
      <t xml:space="preserve">   </t>
    </r>
    <r>
      <rPr>
        <sz val="10"/>
        <color theme="1"/>
        <rFont val="Arial"/>
        <family val="2"/>
      </rPr>
      <t>Bending Moment – Bending Moment for all operations vs MD</t>
    </r>
  </si>
  <si>
    <r>
      <t>11.</t>
    </r>
    <r>
      <rPr>
        <sz val="7"/>
        <color theme="1"/>
        <rFont val="Times New Roman"/>
        <family val="1"/>
      </rPr>
      <t xml:space="preserve">   </t>
    </r>
    <r>
      <rPr>
        <sz val="10"/>
        <color theme="1"/>
        <rFont val="Arial"/>
        <family val="2"/>
      </rPr>
      <t>Radial Clearance – Radial Clearance for all operations vs MD</t>
    </r>
  </si>
  <si>
    <r>
      <t>12.</t>
    </r>
    <r>
      <rPr>
        <sz val="7"/>
        <color theme="1"/>
        <rFont val="Times New Roman"/>
        <family val="1"/>
      </rPr>
      <t xml:space="preserve">   </t>
    </r>
    <r>
      <rPr>
        <sz val="10"/>
        <color theme="1"/>
        <rFont val="Arial"/>
        <family val="2"/>
      </rPr>
      <t>Stretch/Shortening – Stretch/shortening for all operations vs MD</t>
    </r>
  </si>
  <si>
    <r>
      <t>13.</t>
    </r>
    <r>
      <rPr>
        <sz val="7"/>
        <color theme="1"/>
        <rFont val="Times New Roman"/>
        <family val="1"/>
      </rPr>
      <t xml:space="preserve">   </t>
    </r>
    <r>
      <rPr>
        <sz val="10"/>
        <color theme="1"/>
        <rFont val="Arial"/>
        <family val="2"/>
      </rPr>
      <t>WOB to Helical Buckling - WOB to Helical Buckling vs MD</t>
    </r>
  </si>
  <si>
    <r>
      <t>14.</t>
    </r>
    <r>
      <rPr>
        <sz val="7"/>
        <color theme="1"/>
        <rFont val="Times New Roman"/>
        <family val="1"/>
      </rPr>
      <t xml:space="preserve">   </t>
    </r>
    <r>
      <rPr>
        <sz val="10"/>
        <color theme="1"/>
        <rFont val="Arial"/>
        <family val="2"/>
      </rPr>
      <t>String Buoyant weight per unit length - String Buoyant weight per unit length vs MD</t>
    </r>
  </si>
  <si>
    <r>
      <t xml:space="preserve">                                                                                                  </t>
    </r>
    <r>
      <rPr>
        <sz val="10"/>
        <color theme="1"/>
        <rFont val="Arial"/>
        <family val="2"/>
      </rPr>
      <t>iii.</t>
    </r>
    <r>
      <rPr>
        <sz val="7"/>
        <color theme="1"/>
        <rFont val="Times New Roman"/>
        <family val="1"/>
      </rPr>
      <t xml:space="preserve">     </t>
    </r>
    <r>
      <rPr>
        <sz val="10"/>
        <color theme="1"/>
        <rFont val="Arial"/>
        <family val="2"/>
      </rPr>
      <t>Users must have the option to add or remove lines from a selected chart</t>
    </r>
  </si>
  <si>
    <r>
      <t>1.</t>
    </r>
    <r>
      <rPr>
        <sz val="7"/>
        <color theme="1"/>
        <rFont val="Times New Roman"/>
        <family val="1"/>
      </rPr>
      <t xml:space="preserve">     </t>
    </r>
    <r>
      <rPr>
        <sz val="10"/>
        <color theme="1"/>
        <rFont val="Arial"/>
        <family val="2"/>
      </rPr>
      <t>Only lines that pertain to the selected chart can be added or removed</t>
    </r>
  </si>
  <si>
    <r>
      <t xml:space="preserve">                                                                                                 </t>
    </r>
    <r>
      <rPr>
        <sz val="10"/>
        <color theme="1"/>
        <rFont val="Arial"/>
        <family val="2"/>
      </rPr>
      <t>iv.</t>
    </r>
    <r>
      <rPr>
        <sz val="7"/>
        <color theme="1"/>
        <rFont val="Times New Roman"/>
        <family val="1"/>
      </rPr>
      <t xml:space="preserve">     </t>
    </r>
    <r>
      <rPr>
        <sz val="10"/>
        <color theme="1"/>
        <rFont val="Arial"/>
        <family val="2"/>
      </rPr>
      <t>Users must be able to adjust the following information for each line :</t>
    </r>
  </si>
  <si>
    <r>
      <t>1.</t>
    </r>
    <r>
      <rPr>
        <sz val="7"/>
        <color theme="1"/>
        <rFont val="Times New Roman"/>
        <family val="1"/>
      </rPr>
      <t xml:space="preserve">     </t>
    </r>
    <r>
      <rPr>
        <sz val="10"/>
        <color theme="1"/>
        <rFont val="Arial"/>
        <family val="2"/>
      </rPr>
      <t>Line Type</t>
    </r>
  </si>
  <si>
    <r>
      <t>2.</t>
    </r>
    <r>
      <rPr>
        <sz val="7"/>
        <color theme="1"/>
        <rFont val="Times New Roman"/>
        <family val="1"/>
      </rPr>
      <t xml:space="preserve">     </t>
    </r>
    <r>
      <rPr>
        <sz val="10"/>
        <color theme="1"/>
        <rFont val="Arial"/>
        <family val="2"/>
      </rPr>
      <t>Line Color</t>
    </r>
  </si>
  <si>
    <r>
      <t>3.</t>
    </r>
    <r>
      <rPr>
        <sz val="7"/>
        <color theme="1"/>
        <rFont val="Times New Roman"/>
        <family val="1"/>
      </rPr>
      <t xml:space="preserve">     </t>
    </r>
    <r>
      <rPr>
        <sz val="10"/>
        <color theme="1"/>
        <rFont val="Arial"/>
        <family val="2"/>
      </rPr>
      <t>Line Thickness</t>
    </r>
  </si>
  <si>
    <r>
      <t>4.</t>
    </r>
    <r>
      <rPr>
        <sz val="7"/>
        <color theme="1"/>
        <rFont val="Times New Roman"/>
        <family val="1"/>
      </rPr>
      <t xml:space="preserve">     </t>
    </r>
    <r>
      <rPr>
        <sz val="10"/>
        <color theme="1"/>
        <rFont val="Arial"/>
        <family val="2"/>
      </rPr>
      <t>Chart Type</t>
    </r>
  </si>
  <si>
    <r>
      <t>5.</t>
    </r>
    <r>
      <rPr>
        <sz val="7"/>
        <color theme="1"/>
        <rFont val="Times New Roman"/>
        <family val="1"/>
      </rPr>
      <t xml:space="preserve">     </t>
    </r>
    <r>
      <rPr>
        <sz val="10"/>
        <color theme="1"/>
        <rFont val="Arial"/>
        <family val="2"/>
      </rPr>
      <t>Symbol Type</t>
    </r>
  </si>
  <si>
    <r>
      <t>6.</t>
    </r>
    <r>
      <rPr>
        <sz val="7"/>
        <color theme="1"/>
        <rFont val="Times New Roman"/>
        <family val="1"/>
      </rPr>
      <t xml:space="preserve">     </t>
    </r>
    <r>
      <rPr>
        <sz val="10"/>
        <color theme="1"/>
        <rFont val="Arial"/>
        <family val="2"/>
      </rPr>
      <t>Symbol Size</t>
    </r>
  </si>
  <si>
    <r>
      <t>7.</t>
    </r>
    <r>
      <rPr>
        <sz val="7"/>
        <color theme="1"/>
        <rFont val="Times New Roman"/>
        <family val="1"/>
      </rPr>
      <t xml:space="preserve">     </t>
    </r>
    <r>
      <rPr>
        <sz val="10"/>
        <color theme="1"/>
        <rFont val="Arial"/>
        <family val="2"/>
      </rPr>
      <t>Symbol Color</t>
    </r>
  </si>
  <si>
    <r>
      <t>8.</t>
    </r>
    <r>
      <rPr>
        <sz val="7"/>
        <color theme="1"/>
        <rFont val="Times New Roman"/>
        <family val="1"/>
      </rPr>
      <t xml:space="preserve">     </t>
    </r>
    <r>
      <rPr>
        <sz val="10"/>
        <color theme="1"/>
        <rFont val="Arial"/>
        <family val="2"/>
      </rPr>
      <t>Auto-scale activation</t>
    </r>
  </si>
  <si>
    <r>
      <t>9.</t>
    </r>
    <r>
      <rPr>
        <sz val="7"/>
        <color theme="1"/>
        <rFont val="Times New Roman"/>
        <family val="1"/>
      </rPr>
      <t xml:space="preserve">     </t>
    </r>
    <r>
      <rPr>
        <sz val="10"/>
        <color theme="1"/>
        <rFont val="Arial"/>
        <family val="2"/>
      </rPr>
      <t>Show Neutral points activation</t>
    </r>
  </si>
  <si>
    <r>
      <t xml:space="preserve">                                                                                                  </t>
    </r>
    <r>
      <rPr>
        <sz val="10"/>
        <color theme="1"/>
        <rFont val="Arial"/>
        <family val="2"/>
      </rPr>
      <t>v.</t>
    </r>
    <r>
      <rPr>
        <sz val="7"/>
        <color theme="1"/>
        <rFont val="Times New Roman"/>
        <family val="1"/>
      </rPr>
      <t xml:space="preserve">     </t>
    </r>
    <r>
      <rPr>
        <sz val="10"/>
        <color theme="1"/>
        <rFont val="Arial"/>
        <family val="2"/>
      </rPr>
      <t>If a whole new chart is added then any line from any chart can be added to it.</t>
    </r>
  </si>
  <si>
    <r>
      <t>d.</t>
    </r>
    <r>
      <rPr>
        <sz val="7"/>
        <color theme="1"/>
        <rFont val="Times New Roman"/>
        <family val="1"/>
      </rPr>
      <t xml:space="preserve">     </t>
    </r>
    <r>
      <rPr>
        <sz val="10"/>
        <color theme="1"/>
        <rFont val="Arial"/>
        <family val="2"/>
      </rPr>
      <t>Charts must be exportable to Excel</t>
    </r>
  </si>
  <si>
    <r>
      <t>e.</t>
    </r>
    <r>
      <rPr>
        <sz val="7"/>
        <color theme="1"/>
        <rFont val="Times New Roman"/>
        <family val="1"/>
      </rPr>
      <t xml:space="preserve">     </t>
    </r>
    <r>
      <rPr>
        <sz val="10"/>
        <color theme="1"/>
        <rFont val="Arial"/>
        <family val="2"/>
      </rPr>
      <t>Lines can be filtered out based on operation</t>
    </r>
  </si>
  <si>
    <r>
      <t>f.</t>
    </r>
    <r>
      <rPr>
        <sz val="7"/>
        <color theme="1"/>
        <rFont val="Times New Roman"/>
        <family val="1"/>
      </rPr>
      <t xml:space="preserve">      </t>
    </r>
    <r>
      <rPr>
        <sz val="10"/>
        <color theme="1"/>
        <rFont val="Arial"/>
        <family val="2"/>
      </rPr>
      <t>Survey summary charts are viewable from the charting area</t>
    </r>
  </si>
  <si>
    <r>
      <t xml:space="preserve">                                                                                                    </t>
    </r>
    <r>
      <rPr>
        <sz val="10"/>
        <color theme="1"/>
        <rFont val="Arial"/>
        <family val="2"/>
      </rPr>
      <t>i.</t>
    </r>
    <r>
      <rPr>
        <sz val="7"/>
        <color theme="1"/>
        <rFont val="Times New Roman"/>
        <family val="1"/>
      </rPr>
      <t xml:space="preserve">     </t>
    </r>
    <r>
      <rPr>
        <sz val="10"/>
        <color theme="1"/>
        <rFont val="Arial"/>
        <family val="2"/>
      </rPr>
      <t>Inclination vs depth chart</t>
    </r>
  </si>
  <si>
    <r>
      <t xml:space="preserve">                                                                                                   </t>
    </r>
    <r>
      <rPr>
        <sz val="10"/>
        <color theme="1"/>
        <rFont val="Arial"/>
        <family val="2"/>
      </rPr>
      <t>ii.</t>
    </r>
    <r>
      <rPr>
        <sz val="7"/>
        <color theme="1"/>
        <rFont val="Times New Roman"/>
        <family val="1"/>
      </rPr>
      <t xml:space="preserve">     </t>
    </r>
    <r>
      <rPr>
        <sz val="10"/>
        <color theme="1"/>
        <rFont val="Arial"/>
        <family val="2"/>
      </rPr>
      <t>Azimuth vs depth chart</t>
    </r>
  </si>
  <si>
    <r>
      <t xml:space="preserve">                                                                                                  </t>
    </r>
    <r>
      <rPr>
        <sz val="10"/>
        <color theme="1"/>
        <rFont val="Arial"/>
        <family val="2"/>
      </rPr>
      <t>iii.</t>
    </r>
    <r>
      <rPr>
        <sz val="7"/>
        <color theme="1"/>
        <rFont val="Times New Roman"/>
        <family val="1"/>
      </rPr>
      <t xml:space="preserve">     </t>
    </r>
    <r>
      <rPr>
        <sz val="10"/>
        <color theme="1"/>
        <rFont val="Arial"/>
        <family val="2"/>
      </rPr>
      <t>Dogleg vs depth chart</t>
    </r>
  </si>
  <si>
    <r>
      <t xml:space="preserve">                                                                                                 </t>
    </r>
    <r>
      <rPr>
        <sz val="10"/>
        <color theme="1"/>
        <rFont val="Arial"/>
        <family val="2"/>
      </rPr>
      <t>iv.</t>
    </r>
    <r>
      <rPr>
        <sz val="7"/>
        <color theme="1"/>
        <rFont val="Times New Roman"/>
        <family val="1"/>
      </rPr>
      <t xml:space="preserve">     </t>
    </r>
    <r>
      <rPr>
        <sz val="10"/>
        <color theme="1"/>
        <rFont val="Arial"/>
        <family val="2"/>
      </rPr>
      <t>North/South vs depth chart</t>
    </r>
  </si>
  <si>
    <r>
      <t xml:space="preserve">                                                                                                  </t>
    </r>
    <r>
      <rPr>
        <sz val="10"/>
        <color theme="1"/>
        <rFont val="Arial"/>
        <family val="2"/>
      </rPr>
      <t>v.</t>
    </r>
    <r>
      <rPr>
        <sz val="7"/>
        <color theme="1"/>
        <rFont val="Times New Roman"/>
        <family val="1"/>
      </rPr>
      <t xml:space="preserve">     </t>
    </r>
    <r>
      <rPr>
        <sz val="10"/>
        <color theme="1"/>
        <rFont val="Arial"/>
        <family val="2"/>
      </rPr>
      <t>East/West vs depth chart</t>
    </r>
  </si>
  <si>
    <r>
      <t>g.</t>
    </r>
    <r>
      <rPr>
        <sz val="7"/>
        <color theme="1"/>
        <rFont val="Times New Roman"/>
        <family val="1"/>
      </rPr>
      <t xml:space="preserve">     </t>
    </r>
    <r>
      <rPr>
        <sz val="10"/>
        <color theme="1"/>
        <rFont val="Arial"/>
        <family val="2"/>
      </rPr>
      <t>Friction Factor sensitivity charts are available</t>
    </r>
  </si>
  <si>
    <r>
      <t xml:space="preserve">                                                                                                    </t>
    </r>
    <r>
      <rPr>
        <sz val="10"/>
        <color theme="1"/>
        <rFont val="Arial"/>
        <family val="2"/>
      </rPr>
      <t>i.</t>
    </r>
    <r>
      <rPr>
        <sz val="7"/>
        <color theme="1"/>
        <rFont val="Times New Roman"/>
        <family val="1"/>
      </rPr>
      <t xml:space="preserve">     </t>
    </r>
    <r>
      <rPr>
        <sz val="10"/>
        <color theme="1"/>
        <rFont val="Arial"/>
        <family val="2"/>
      </rPr>
      <t>Must show hook load vs depth as a chart</t>
    </r>
  </si>
  <si>
    <r>
      <t>1.</t>
    </r>
    <r>
      <rPr>
        <sz val="7"/>
        <color theme="1"/>
        <rFont val="Times New Roman"/>
        <family val="1"/>
      </rPr>
      <t xml:space="preserve">     </t>
    </r>
    <r>
      <rPr>
        <sz val="10"/>
        <color theme="1"/>
        <rFont val="Arial"/>
        <family val="2"/>
      </rPr>
      <t>One Sensitivity chart must show lines for Tripping in / out hook load for Friction factor of 0.6, 0.5, 0.4, 0.3, 0.2, 0.1 and 0.</t>
    </r>
  </si>
  <si>
    <r>
      <t>2.</t>
    </r>
    <r>
      <rPr>
        <sz val="7"/>
        <color theme="1"/>
        <rFont val="Times New Roman"/>
        <family val="1"/>
      </rPr>
      <t xml:space="preserve">     </t>
    </r>
    <r>
      <rPr>
        <sz val="10"/>
        <color theme="1"/>
        <rFont val="Arial"/>
        <family val="2"/>
      </rPr>
      <t>Another sensitivity chart must show the Surface torque vs depth for ROB operations for the friction factor of 0.6, 0.5, 0.4, 0.3, 0.2 and 0.1</t>
    </r>
  </si>
  <si>
    <r>
      <t>h.</t>
    </r>
    <r>
      <rPr>
        <sz val="7"/>
        <color theme="1"/>
        <rFont val="Times New Roman"/>
        <family val="1"/>
      </rPr>
      <t xml:space="preserve">     </t>
    </r>
    <r>
      <rPr>
        <sz val="10"/>
        <color theme="1"/>
        <rFont val="Arial"/>
        <family val="2"/>
      </rPr>
      <t>User must have an option to hide or show the legends to get a clearer view of the charts</t>
    </r>
  </si>
  <si>
    <r>
      <t>c.</t>
    </r>
    <r>
      <rPr>
        <sz val="7"/>
        <color theme="1"/>
        <rFont val="Times New Roman"/>
        <family val="1"/>
      </rPr>
      <t xml:space="preserve">     </t>
    </r>
    <r>
      <rPr>
        <sz val="10"/>
        <color theme="1"/>
        <rFont val="Arial"/>
        <family val="2"/>
      </rPr>
      <t xml:space="preserve">Operations Snapshot allows user to do friction fact calibration and Load On Bit analysis </t>
    </r>
  </si>
  <si>
    <r>
      <t xml:space="preserve">                                               </t>
    </r>
    <r>
      <rPr>
        <sz val="10"/>
        <color theme="1"/>
        <rFont val="Arial"/>
        <family val="2"/>
      </rPr>
      <t>i.</t>
    </r>
    <r>
      <rPr>
        <sz val="7"/>
        <color theme="1"/>
        <rFont val="Times New Roman"/>
        <family val="1"/>
      </rPr>
      <t xml:space="preserve">     </t>
    </r>
    <r>
      <rPr>
        <sz val="10"/>
        <color theme="1"/>
        <rFont val="Arial"/>
        <family val="2"/>
      </rPr>
      <t>FF Calibration and Load on Bit analysis options must be available</t>
    </r>
  </si>
  <si>
    <r>
      <t xml:space="preserve">                                              </t>
    </r>
    <r>
      <rPr>
        <sz val="10"/>
        <color theme="1"/>
        <rFont val="Arial"/>
        <family val="2"/>
      </rPr>
      <t>ii.</t>
    </r>
    <r>
      <rPr>
        <sz val="7"/>
        <color theme="1"/>
        <rFont val="Times New Roman"/>
        <family val="1"/>
      </rPr>
      <t xml:space="preserve">     </t>
    </r>
    <r>
      <rPr>
        <sz val="10"/>
        <color theme="1"/>
        <rFont val="Arial"/>
        <family val="2"/>
      </rPr>
      <t>Those 2 analysis options share some of the same inputs :</t>
    </r>
  </si>
  <si>
    <r>
      <t>1.</t>
    </r>
    <r>
      <rPr>
        <sz val="7"/>
        <color theme="1"/>
        <rFont val="Times New Roman"/>
        <family val="1"/>
      </rPr>
      <t xml:space="preserve">     </t>
    </r>
    <r>
      <rPr>
        <sz val="10"/>
        <color theme="1"/>
        <rFont val="Arial"/>
        <family val="2"/>
      </rPr>
      <t>Drill string – Only 1 drill string can be selected.  This is an independent selection from the Drill string design drill string</t>
    </r>
  </si>
  <si>
    <r>
      <t>2.</t>
    </r>
    <r>
      <rPr>
        <sz val="7"/>
        <color theme="1"/>
        <rFont val="Times New Roman"/>
        <family val="1"/>
      </rPr>
      <t xml:space="preserve">     </t>
    </r>
    <r>
      <rPr>
        <sz val="10"/>
        <color theme="1"/>
        <rFont val="Arial"/>
        <family val="2"/>
      </rPr>
      <t>Fluid – Only 1 fluid can be selected.  This is an independent selection from the drill string design fluid</t>
    </r>
  </si>
  <si>
    <r>
      <t>3.</t>
    </r>
    <r>
      <rPr>
        <sz val="7"/>
        <color theme="1"/>
        <rFont val="Times New Roman"/>
        <family val="1"/>
      </rPr>
      <t xml:space="preserve">     </t>
    </r>
    <r>
      <rPr>
        <sz val="10"/>
        <color theme="1"/>
        <rFont val="Arial"/>
        <family val="2"/>
      </rPr>
      <t>Bit Depth – the depth the run the experiment at.  This does not need to be the same as the drill string design bit depth</t>
    </r>
  </si>
  <si>
    <r>
      <t>4.</t>
    </r>
    <r>
      <rPr>
        <sz val="7"/>
        <color theme="1"/>
        <rFont val="Times New Roman"/>
        <family val="1"/>
      </rPr>
      <t xml:space="preserve">     </t>
    </r>
    <r>
      <rPr>
        <sz val="10"/>
        <color theme="1"/>
        <rFont val="Arial"/>
        <family val="2"/>
      </rPr>
      <t>Block Weight – The weight of the block in lbf</t>
    </r>
  </si>
  <si>
    <r>
      <t xml:space="preserve">                                             </t>
    </r>
    <r>
      <rPr>
        <sz val="10"/>
        <color theme="1"/>
        <rFont val="Arial"/>
        <family val="2"/>
      </rPr>
      <t>iii.</t>
    </r>
    <r>
      <rPr>
        <sz val="7"/>
        <color theme="1"/>
        <rFont val="Times New Roman"/>
        <family val="1"/>
      </rPr>
      <t xml:space="preserve">     </t>
    </r>
    <r>
      <rPr>
        <sz val="10"/>
        <color theme="1"/>
        <rFont val="Arial"/>
        <family val="2"/>
      </rPr>
      <t>Friction Factor Calibration must also have an option to selected the kind of friction output desired :</t>
    </r>
  </si>
  <si>
    <r>
      <t>1.</t>
    </r>
    <r>
      <rPr>
        <sz val="7"/>
        <color theme="1"/>
        <rFont val="Times New Roman"/>
        <family val="1"/>
      </rPr>
      <t xml:space="preserve">     </t>
    </r>
    <r>
      <rPr>
        <sz val="10"/>
        <color theme="1"/>
        <rFont val="Arial"/>
        <family val="2"/>
      </rPr>
      <t>Cased Hole – if the bit depth is in the casing then this will be the only option.</t>
    </r>
  </si>
  <si>
    <r>
      <t>a.</t>
    </r>
    <r>
      <rPr>
        <sz val="7"/>
        <color theme="1"/>
        <rFont val="Times New Roman"/>
        <family val="1"/>
      </rPr>
      <t xml:space="preserve">     </t>
    </r>
    <r>
      <rPr>
        <sz val="10"/>
        <color theme="1"/>
        <rFont val="Arial"/>
        <family val="2"/>
      </rPr>
      <t>The Friction Factor to be used for this analysis was determined from the Well Interval FF assigned in the Setup tab</t>
    </r>
  </si>
  <si>
    <r>
      <t>2.</t>
    </r>
    <r>
      <rPr>
        <sz val="7"/>
        <color theme="1"/>
        <rFont val="Times New Roman"/>
        <family val="1"/>
      </rPr>
      <t xml:space="preserve">     </t>
    </r>
    <r>
      <rPr>
        <sz val="10"/>
        <color theme="1"/>
        <rFont val="Arial"/>
        <family val="2"/>
      </rPr>
      <t>Open Hole – if the bit depth is in an open hole section this option should be available</t>
    </r>
  </si>
  <si>
    <r>
      <t>a.</t>
    </r>
    <r>
      <rPr>
        <sz val="7"/>
        <color theme="1"/>
        <rFont val="Times New Roman"/>
        <family val="1"/>
      </rPr>
      <t xml:space="preserve">     </t>
    </r>
    <r>
      <rPr>
        <sz val="10"/>
        <color theme="1"/>
        <rFont val="Arial"/>
        <family val="2"/>
      </rPr>
      <t>The Friction factor used is determined by the open hole FF value in the well interval on the setup tab</t>
    </r>
  </si>
  <si>
    <r>
      <t>3.</t>
    </r>
    <r>
      <rPr>
        <sz val="7"/>
        <color theme="1"/>
        <rFont val="Times New Roman"/>
        <family val="1"/>
      </rPr>
      <t xml:space="preserve">     </t>
    </r>
    <r>
      <rPr>
        <sz val="10"/>
        <color theme="1"/>
        <rFont val="Arial"/>
        <family val="2"/>
      </rPr>
      <t>Whole Well – If the bit is in an open hole section the user must have the option to run a FF calibration against both the open hole section and the cased sections above it</t>
    </r>
  </si>
  <si>
    <r>
      <t>a.</t>
    </r>
    <r>
      <rPr>
        <sz val="7"/>
        <color theme="1"/>
        <rFont val="Times New Roman"/>
        <family val="1"/>
      </rPr>
      <t xml:space="preserve">     </t>
    </r>
    <r>
      <rPr>
        <sz val="10"/>
        <color theme="1"/>
        <rFont val="Arial"/>
        <family val="2"/>
      </rPr>
      <t>The FF values come from the Well Interval</t>
    </r>
  </si>
  <si>
    <r>
      <t>4.</t>
    </r>
    <r>
      <rPr>
        <sz val="7"/>
        <color theme="1"/>
        <rFont val="Times New Roman"/>
        <family val="1"/>
      </rPr>
      <t xml:space="preserve">     </t>
    </r>
    <r>
      <rPr>
        <sz val="10"/>
        <color theme="1"/>
        <rFont val="Arial"/>
        <family val="2"/>
      </rPr>
      <t>Friction Factor Calibration additional inputs :</t>
    </r>
  </si>
  <si>
    <r>
      <t>a.</t>
    </r>
    <r>
      <rPr>
        <sz val="7"/>
        <color theme="1"/>
        <rFont val="Times New Roman"/>
        <family val="1"/>
      </rPr>
      <t xml:space="preserve">     </t>
    </r>
    <r>
      <rPr>
        <sz val="10"/>
        <color theme="1"/>
        <rFont val="Arial"/>
        <family val="2"/>
      </rPr>
      <t>ROB – Rotating off Bottom.  User must have option to include this operation in the analysis.  If this operation is selected then the following ROB inputs are required :</t>
    </r>
  </si>
  <si>
    <r>
      <t xml:space="preserve">                                                                                                    </t>
    </r>
    <r>
      <rPr>
        <sz val="10"/>
        <color theme="1"/>
        <rFont val="Arial"/>
        <family val="2"/>
      </rPr>
      <t>i.</t>
    </r>
    <r>
      <rPr>
        <sz val="7"/>
        <color theme="1"/>
        <rFont val="Times New Roman"/>
        <family val="1"/>
      </rPr>
      <t xml:space="preserve">     </t>
    </r>
    <r>
      <rPr>
        <sz val="10"/>
        <color theme="1"/>
        <rFont val="Arial"/>
        <family val="2"/>
      </rPr>
      <t>Surface Torque (lbf.ft)</t>
    </r>
  </si>
  <si>
    <r>
      <t>1.</t>
    </r>
    <r>
      <rPr>
        <sz val="7"/>
        <color theme="1"/>
        <rFont val="Times New Roman"/>
        <family val="1"/>
      </rPr>
      <t xml:space="preserve">     </t>
    </r>
    <r>
      <rPr>
        <sz val="10"/>
        <color theme="1"/>
        <rFont val="Arial"/>
        <family val="2"/>
      </rPr>
      <t>Must be a number value</t>
    </r>
  </si>
  <si>
    <r>
      <t xml:space="preserve">                                                                                                   </t>
    </r>
    <r>
      <rPr>
        <sz val="10"/>
        <color theme="1"/>
        <rFont val="Arial"/>
        <family val="2"/>
      </rPr>
      <t>ii.</t>
    </r>
    <r>
      <rPr>
        <sz val="7"/>
        <color theme="1"/>
        <rFont val="Times New Roman"/>
        <family val="1"/>
      </rPr>
      <t xml:space="preserve">     </t>
    </r>
    <r>
      <rPr>
        <sz val="10"/>
        <color theme="1"/>
        <rFont val="Arial"/>
        <family val="2"/>
      </rPr>
      <t>TDS – Top Drive Speed (rpm)</t>
    </r>
  </si>
  <si>
    <r>
      <t>b.</t>
    </r>
    <r>
      <rPr>
        <sz val="7"/>
        <color theme="1"/>
        <rFont val="Times New Roman"/>
        <family val="1"/>
      </rPr>
      <t xml:space="preserve">     </t>
    </r>
    <r>
      <rPr>
        <sz val="10"/>
        <color theme="1"/>
        <rFont val="Arial"/>
        <family val="2"/>
      </rPr>
      <t>Tripping In – User must have option to include this option in the analysis.  If this operation is selected then the following tripping in inputs are required :</t>
    </r>
  </si>
  <si>
    <r>
      <t xml:space="preserve">                                                                                                    </t>
    </r>
    <r>
      <rPr>
        <sz val="10"/>
        <color theme="1"/>
        <rFont val="Arial"/>
        <family val="2"/>
      </rPr>
      <t>i.</t>
    </r>
    <r>
      <rPr>
        <sz val="7"/>
        <color theme="1"/>
        <rFont val="Times New Roman"/>
        <family val="1"/>
      </rPr>
      <t xml:space="preserve">     </t>
    </r>
    <r>
      <rPr>
        <sz val="10"/>
        <color theme="1"/>
        <rFont val="Arial"/>
        <family val="2"/>
      </rPr>
      <t>Hook load (lbf)</t>
    </r>
  </si>
  <si>
    <r>
      <t xml:space="preserve">                                                                                                   </t>
    </r>
    <r>
      <rPr>
        <sz val="10"/>
        <color theme="1"/>
        <rFont val="Arial"/>
        <family val="2"/>
      </rPr>
      <t>ii.</t>
    </r>
    <r>
      <rPr>
        <sz val="7"/>
        <color theme="1"/>
        <rFont val="Times New Roman"/>
        <family val="1"/>
      </rPr>
      <t xml:space="preserve">     </t>
    </r>
    <r>
      <rPr>
        <sz val="10"/>
        <color theme="1"/>
        <rFont val="Arial"/>
        <family val="2"/>
      </rPr>
      <t>RS – Running Speed (ft/s)</t>
    </r>
  </si>
  <si>
    <r>
      <t>c.</t>
    </r>
    <r>
      <rPr>
        <sz val="7"/>
        <color theme="1"/>
        <rFont val="Times New Roman"/>
        <family val="1"/>
      </rPr>
      <t xml:space="preserve">     </t>
    </r>
    <r>
      <rPr>
        <sz val="10"/>
        <color theme="1"/>
        <rFont val="Arial"/>
        <family val="2"/>
      </rPr>
      <t>Tripping Out – User must have option to include this option in the analysis.  If this operation is selected then the following tripping out inputs are required :</t>
    </r>
  </si>
  <si>
    <r>
      <t xml:space="preserve">                                            </t>
    </r>
    <r>
      <rPr>
        <sz val="10"/>
        <color theme="1"/>
        <rFont val="Arial"/>
        <family val="2"/>
      </rPr>
      <t>iv.</t>
    </r>
    <r>
      <rPr>
        <sz val="7"/>
        <color theme="1"/>
        <rFont val="Times New Roman"/>
        <family val="1"/>
      </rPr>
      <t xml:space="preserve">     </t>
    </r>
    <r>
      <rPr>
        <sz val="10"/>
        <color theme="1"/>
        <rFont val="Arial"/>
        <family val="2"/>
      </rPr>
      <t>A play button must be available for the user to start the analysis once all inputs are in</t>
    </r>
  </si>
  <si>
    <r>
      <t>1.</t>
    </r>
    <r>
      <rPr>
        <sz val="7"/>
        <color theme="1"/>
        <rFont val="Times New Roman"/>
        <family val="1"/>
      </rPr>
      <t xml:space="preserve">     </t>
    </r>
    <r>
      <rPr>
        <sz val="10"/>
        <color theme="1"/>
        <rFont val="Arial"/>
        <family val="2"/>
      </rPr>
      <t>Application should verify that all input data is valid before analysis begins</t>
    </r>
  </si>
  <si>
    <r>
      <t xml:space="preserve">                                             </t>
    </r>
    <r>
      <rPr>
        <sz val="10"/>
        <color theme="1"/>
        <rFont val="Arial"/>
        <family val="2"/>
      </rPr>
      <t>v.</t>
    </r>
    <r>
      <rPr>
        <sz val="7"/>
        <color theme="1"/>
        <rFont val="Times New Roman"/>
        <family val="1"/>
      </rPr>
      <t xml:space="preserve">     </t>
    </r>
    <r>
      <rPr>
        <sz val="10"/>
        <color theme="1"/>
        <rFont val="Arial"/>
        <family val="2"/>
      </rPr>
      <t>The Friction Factor Calibration outputs should appear on the same screen as the inputs</t>
    </r>
  </si>
  <si>
    <r>
      <t xml:space="preserve">                                            </t>
    </r>
    <r>
      <rPr>
        <sz val="10"/>
        <color theme="1"/>
        <rFont val="Arial"/>
        <family val="2"/>
      </rPr>
      <t>vi.</t>
    </r>
    <r>
      <rPr>
        <sz val="7"/>
        <color theme="1"/>
        <rFont val="Times New Roman"/>
        <family val="1"/>
      </rPr>
      <t xml:space="preserve">     </t>
    </r>
    <r>
      <rPr>
        <sz val="10"/>
        <color theme="1"/>
        <rFont val="Arial"/>
        <family val="2"/>
      </rPr>
      <t>The Outputs should show what the current Cased and Open hole interval friction factors are from the Well Interval information prior to running.</t>
    </r>
  </si>
  <si>
    <r>
      <t>1.</t>
    </r>
    <r>
      <rPr>
        <sz val="7"/>
        <color theme="1"/>
        <rFont val="Times New Roman"/>
        <family val="1"/>
      </rPr>
      <t xml:space="preserve">     </t>
    </r>
    <r>
      <rPr>
        <sz val="10"/>
        <color theme="1"/>
        <rFont val="Arial"/>
        <family val="2"/>
      </rPr>
      <t>If the depth is in casing then the open hole FF values are not required</t>
    </r>
  </si>
  <si>
    <r>
      <t>2.</t>
    </r>
    <r>
      <rPr>
        <sz val="7"/>
        <color theme="1"/>
        <rFont val="Times New Roman"/>
        <family val="1"/>
      </rPr>
      <t xml:space="preserve">     </t>
    </r>
    <r>
      <rPr>
        <sz val="10"/>
        <color theme="1"/>
        <rFont val="Arial"/>
        <family val="2"/>
      </rPr>
      <t>The values shown should be</t>
    </r>
  </si>
  <si>
    <r>
      <t>a.</t>
    </r>
    <r>
      <rPr>
        <sz val="7"/>
        <color theme="1"/>
        <rFont val="Times New Roman"/>
        <family val="1"/>
      </rPr>
      <t xml:space="preserve">     </t>
    </r>
    <r>
      <rPr>
        <sz val="10"/>
        <color theme="1"/>
        <rFont val="Arial"/>
        <family val="2"/>
      </rPr>
      <t>Circumferential Friction Factor (cased and open)</t>
    </r>
  </si>
  <si>
    <r>
      <t>b.</t>
    </r>
    <r>
      <rPr>
        <sz val="7"/>
        <color theme="1"/>
        <rFont val="Times New Roman"/>
        <family val="1"/>
      </rPr>
      <t xml:space="preserve">     </t>
    </r>
    <r>
      <rPr>
        <sz val="10"/>
        <color theme="1"/>
        <rFont val="Arial"/>
        <family val="2"/>
      </rPr>
      <t>Down Friction factor – friction while tripping in  (cased and open)</t>
    </r>
  </si>
  <si>
    <r>
      <t>c.</t>
    </r>
    <r>
      <rPr>
        <sz val="7"/>
        <color theme="1"/>
        <rFont val="Times New Roman"/>
        <family val="1"/>
      </rPr>
      <t xml:space="preserve">     </t>
    </r>
    <r>
      <rPr>
        <sz val="10"/>
        <color theme="1"/>
        <rFont val="Arial"/>
        <family val="2"/>
      </rPr>
      <t>Up Friction Factor – friction while tripping out  (cased and open)</t>
    </r>
  </si>
  <si>
    <r>
      <t>d.</t>
    </r>
    <r>
      <rPr>
        <sz val="7"/>
        <color theme="1"/>
        <rFont val="Times New Roman"/>
        <family val="1"/>
      </rPr>
      <t xml:space="preserve">     </t>
    </r>
    <r>
      <rPr>
        <sz val="10"/>
        <color theme="1"/>
        <rFont val="Arial"/>
        <family val="2"/>
      </rPr>
      <t>The depth of the well interval</t>
    </r>
  </si>
  <si>
    <r>
      <t>3.</t>
    </r>
    <r>
      <rPr>
        <sz val="7"/>
        <color theme="1"/>
        <rFont val="Times New Roman"/>
        <family val="1"/>
      </rPr>
      <t xml:space="preserve">     </t>
    </r>
    <r>
      <rPr>
        <sz val="10"/>
        <color theme="1"/>
        <rFont val="Arial"/>
        <family val="2"/>
      </rPr>
      <t>Once analysis is run the calculated Friction Factor values for each operation should replace the well interval values</t>
    </r>
  </si>
  <si>
    <r>
      <t>a.</t>
    </r>
    <r>
      <rPr>
        <sz val="7"/>
        <color theme="1"/>
        <rFont val="Times New Roman"/>
        <family val="1"/>
      </rPr>
      <t xml:space="preserve">     </t>
    </r>
    <r>
      <rPr>
        <sz val="10"/>
        <color theme="1"/>
        <rFont val="Arial"/>
        <family val="2"/>
      </rPr>
      <t>If the values are different there must be a visual representation that it is different than the expected FF set in the well interval page</t>
    </r>
  </si>
  <si>
    <r>
      <t>b.</t>
    </r>
    <r>
      <rPr>
        <sz val="7"/>
        <color theme="1"/>
        <rFont val="Times New Roman"/>
        <family val="1"/>
      </rPr>
      <t xml:space="preserve">     </t>
    </r>
    <r>
      <rPr>
        <sz val="10"/>
        <color theme="1"/>
        <rFont val="Arial"/>
        <family val="2"/>
      </rPr>
      <t>If the FF value is out of the expected range (0 to 1.5) there must be a message to inform the user what operations failed so they can adjust the inputs</t>
    </r>
  </si>
  <si>
    <r>
      <t>c.</t>
    </r>
    <r>
      <rPr>
        <sz val="7"/>
        <color theme="1"/>
        <rFont val="Times New Roman"/>
        <family val="1"/>
      </rPr>
      <t xml:space="preserve">     </t>
    </r>
    <r>
      <rPr>
        <sz val="10"/>
        <color theme="1"/>
        <rFont val="Arial"/>
        <family val="2"/>
      </rPr>
      <t>For each operation run, there needs to be an additional set of outputs :</t>
    </r>
  </si>
  <si>
    <r>
      <t xml:space="preserve">                                                                                                    </t>
    </r>
    <r>
      <rPr>
        <sz val="10"/>
        <color theme="1"/>
        <rFont val="Arial"/>
        <family val="2"/>
      </rPr>
      <t>i.</t>
    </r>
    <r>
      <rPr>
        <sz val="7"/>
        <color theme="1"/>
        <rFont val="Times New Roman"/>
        <family val="1"/>
      </rPr>
      <t xml:space="preserve">     </t>
    </r>
    <r>
      <rPr>
        <sz val="10"/>
        <color theme="1"/>
        <rFont val="Arial"/>
        <family val="2"/>
      </rPr>
      <t>ROB</t>
    </r>
  </si>
  <si>
    <r>
      <t>2.</t>
    </r>
    <r>
      <rPr>
        <sz val="7"/>
        <color theme="1"/>
        <rFont val="Times New Roman"/>
        <family val="1"/>
      </rPr>
      <t xml:space="preserve">     </t>
    </r>
    <r>
      <rPr>
        <sz val="10"/>
        <color theme="1"/>
        <rFont val="Arial"/>
        <family val="2"/>
      </rPr>
      <t>Stretch</t>
    </r>
  </si>
  <si>
    <r>
      <t>4.</t>
    </r>
    <r>
      <rPr>
        <sz val="7"/>
        <color theme="1"/>
        <rFont val="Times New Roman"/>
        <family val="1"/>
      </rPr>
      <t xml:space="preserve">     </t>
    </r>
    <r>
      <rPr>
        <sz val="10"/>
        <color theme="1"/>
        <rFont val="Arial"/>
        <family val="2"/>
      </rPr>
      <t>Percent of physical limit chart</t>
    </r>
  </si>
  <si>
    <r>
      <t xml:space="preserve">                                                                                                   </t>
    </r>
    <r>
      <rPr>
        <sz val="10"/>
        <color theme="1"/>
        <rFont val="Arial"/>
        <family val="2"/>
      </rPr>
      <t>ii.</t>
    </r>
    <r>
      <rPr>
        <sz val="7"/>
        <color theme="1"/>
        <rFont val="Times New Roman"/>
        <family val="1"/>
      </rPr>
      <t xml:space="preserve">     </t>
    </r>
    <r>
      <rPr>
        <sz val="10"/>
        <color theme="1"/>
        <rFont val="Arial"/>
        <family val="2"/>
      </rPr>
      <t>Tripping In</t>
    </r>
  </si>
  <si>
    <r>
      <t>1.</t>
    </r>
    <r>
      <rPr>
        <sz val="7"/>
        <color theme="1"/>
        <rFont val="Times New Roman"/>
        <family val="1"/>
      </rPr>
      <t xml:space="preserve">     </t>
    </r>
    <r>
      <rPr>
        <sz val="10"/>
        <color theme="1"/>
        <rFont val="Arial"/>
        <family val="2"/>
      </rPr>
      <t>Stretch</t>
    </r>
  </si>
  <si>
    <r>
      <t>3.</t>
    </r>
    <r>
      <rPr>
        <sz val="7"/>
        <color theme="1"/>
        <rFont val="Times New Roman"/>
        <family val="1"/>
      </rPr>
      <t xml:space="preserve">     </t>
    </r>
    <r>
      <rPr>
        <sz val="10"/>
        <color theme="1"/>
        <rFont val="Arial"/>
        <family val="2"/>
      </rPr>
      <t>SOW Margin</t>
    </r>
  </si>
  <si>
    <r>
      <t xml:space="preserve">                                                                                                  </t>
    </r>
    <r>
      <rPr>
        <sz val="10"/>
        <color theme="1"/>
        <rFont val="Arial"/>
        <family val="2"/>
      </rPr>
      <t>iii.</t>
    </r>
    <r>
      <rPr>
        <sz val="7"/>
        <color theme="1"/>
        <rFont val="Times New Roman"/>
        <family val="1"/>
      </rPr>
      <t xml:space="preserve">     </t>
    </r>
    <r>
      <rPr>
        <sz val="10"/>
        <color theme="1"/>
        <rFont val="Arial"/>
        <family val="2"/>
      </rPr>
      <t>Tripping Out</t>
    </r>
  </si>
  <si>
    <r>
      <t xml:space="preserve">                                           </t>
    </r>
    <r>
      <rPr>
        <sz val="10"/>
        <color theme="1"/>
        <rFont val="Arial"/>
        <family val="2"/>
      </rPr>
      <t>vii.</t>
    </r>
    <r>
      <rPr>
        <sz val="7"/>
        <color theme="1"/>
        <rFont val="Times New Roman"/>
        <family val="1"/>
      </rPr>
      <t xml:space="preserve">     </t>
    </r>
    <r>
      <rPr>
        <sz val="10"/>
        <color theme="1"/>
        <rFont val="Arial"/>
        <family val="2"/>
      </rPr>
      <t>Load on Bit should be a separate sub tab within operation Snapshot that is separate from FF calibration</t>
    </r>
  </si>
  <si>
    <r>
      <t xml:space="preserve">                                          </t>
    </r>
    <r>
      <rPr>
        <sz val="10"/>
        <color theme="1"/>
        <rFont val="Arial"/>
        <family val="2"/>
      </rPr>
      <t>viii.</t>
    </r>
    <r>
      <rPr>
        <sz val="7"/>
        <color theme="1"/>
        <rFont val="Times New Roman"/>
        <family val="1"/>
      </rPr>
      <t xml:space="preserve">     </t>
    </r>
    <r>
      <rPr>
        <sz val="10"/>
        <color theme="1"/>
        <rFont val="Arial"/>
        <family val="2"/>
      </rPr>
      <t>The Well Interval FF chart for the outputs should remain visible and must show the original well interval FF values or the calculated ones if FF calibration was run</t>
    </r>
  </si>
  <si>
    <r>
      <t xml:space="preserve">                                            </t>
    </r>
    <r>
      <rPr>
        <sz val="10"/>
        <color theme="1"/>
        <rFont val="Arial"/>
        <family val="2"/>
      </rPr>
      <t>ix.</t>
    </r>
    <r>
      <rPr>
        <sz val="7"/>
        <color theme="1"/>
        <rFont val="Times New Roman"/>
        <family val="1"/>
      </rPr>
      <t xml:space="preserve">     </t>
    </r>
    <r>
      <rPr>
        <sz val="10"/>
        <color theme="1"/>
        <rFont val="Arial"/>
        <family val="2"/>
      </rPr>
      <t>When Load on bit is selected the following operational inputs should replace the FF calibration inputs (If FF is selected then the FF calibration operational inputs should replace the load on bit inputs)</t>
    </r>
  </si>
  <si>
    <r>
      <t>1.</t>
    </r>
    <r>
      <rPr>
        <sz val="7"/>
        <color theme="1"/>
        <rFont val="Times New Roman"/>
        <family val="1"/>
      </rPr>
      <t xml:space="preserve">     </t>
    </r>
    <r>
      <rPr>
        <sz val="10"/>
        <color theme="1"/>
        <rFont val="Arial"/>
        <family val="2"/>
      </rPr>
      <t>Drilling Rotary - User must have option to include this option in the analysis.  If this operation is selected then the following inputs are required :</t>
    </r>
  </si>
  <si>
    <r>
      <t>a.</t>
    </r>
    <r>
      <rPr>
        <sz val="7"/>
        <color theme="1"/>
        <rFont val="Times New Roman"/>
        <family val="1"/>
      </rPr>
      <t xml:space="preserve">     </t>
    </r>
    <r>
      <rPr>
        <sz val="10"/>
        <color theme="1"/>
        <rFont val="Arial"/>
        <family val="2"/>
      </rPr>
      <t>Hook load (lbf)</t>
    </r>
  </si>
  <si>
    <r>
      <t xml:space="preserve">                                                                                                    </t>
    </r>
    <r>
      <rPr>
        <sz val="10"/>
        <color theme="1"/>
        <rFont val="Arial"/>
        <family val="2"/>
      </rPr>
      <t>i.</t>
    </r>
    <r>
      <rPr>
        <sz val="7"/>
        <color theme="1"/>
        <rFont val="Times New Roman"/>
        <family val="1"/>
      </rPr>
      <t xml:space="preserve">     </t>
    </r>
    <r>
      <rPr>
        <sz val="10"/>
        <color theme="1"/>
        <rFont val="Arial"/>
        <family val="2"/>
      </rPr>
      <t>A number value is required</t>
    </r>
  </si>
  <si>
    <r>
      <t>b.</t>
    </r>
    <r>
      <rPr>
        <sz val="7"/>
        <color theme="1"/>
        <rFont val="Times New Roman"/>
        <family val="1"/>
      </rPr>
      <t xml:space="preserve">     </t>
    </r>
    <r>
      <rPr>
        <sz val="10"/>
        <color theme="1"/>
        <rFont val="Arial"/>
        <family val="2"/>
      </rPr>
      <t>Surface Torque (lbf.ft)</t>
    </r>
  </si>
  <si>
    <r>
      <t>c.</t>
    </r>
    <r>
      <rPr>
        <sz val="7"/>
        <color theme="1"/>
        <rFont val="Times New Roman"/>
        <family val="1"/>
      </rPr>
      <t xml:space="preserve">     </t>
    </r>
    <r>
      <rPr>
        <sz val="10"/>
        <color theme="1"/>
        <rFont val="Arial"/>
        <family val="2"/>
      </rPr>
      <t>TDS (rpm) – Top Drive Speed</t>
    </r>
  </si>
  <si>
    <r>
      <t>d.</t>
    </r>
    <r>
      <rPr>
        <sz val="7"/>
        <color theme="1"/>
        <rFont val="Times New Roman"/>
        <family val="1"/>
      </rPr>
      <t xml:space="preserve">     </t>
    </r>
    <r>
      <rPr>
        <sz val="10"/>
        <color theme="1"/>
        <rFont val="Arial"/>
        <family val="2"/>
      </rPr>
      <t>ROP (ft/hr)– Rate of penetration</t>
    </r>
  </si>
  <si>
    <r>
      <t>2.</t>
    </r>
    <r>
      <rPr>
        <sz val="7"/>
        <color theme="1"/>
        <rFont val="Times New Roman"/>
        <family val="1"/>
      </rPr>
      <t xml:space="preserve">     </t>
    </r>
    <r>
      <rPr>
        <sz val="10"/>
        <color theme="1"/>
        <rFont val="Arial"/>
        <family val="2"/>
      </rPr>
      <t>Drilling Sliding - User must have option to include this option in the analysis.  If this operation is selected then the following inputs are required :</t>
    </r>
  </si>
  <si>
    <r>
      <t>b.</t>
    </r>
    <r>
      <rPr>
        <sz val="7"/>
        <color theme="1"/>
        <rFont val="Times New Roman"/>
        <family val="1"/>
      </rPr>
      <t xml:space="preserve">     </t>
    </r>
    <r>
      <rPr>
        <sz val="10"/>
        <color theme="1"/>
        <rFont val="Arial"/>
        <family val="2"/>
      </rPr>
      <t>ROP (ft/hr)– Rate of penetration</t>
    </r>
  </si>
  <si>
    <r>
      <t>3.</t>
    </r>
    <r>
      <rPr>
        <sz val="7"/>
        <color theme="1"/>
        <rFont val="Times New Roman"/>
        <family val="1"/>
      </rPr>
      <t xml:space="preserve">     </t>
    </r>
    <r>
      <rPr>
        <sz val="10"/>
        <color theme="1"/>
        <rFont val="Arial"/>
        <family val="2"/>
      </rPr>
      <t>Reaming - User must have option to include this option in the analysis.  If this operation is selected then the following inputs are required :</t>
    </r>
  </si>
  <si>
    <r>
      <t>d.</t>
    </r>
    <r>
      <rPr>
        <sz val="7"/>
        <color theme="1"/>
        <rFont val="Times New Roman"/>
        <family val="1"/>
      </rPr>
      <t xml:space="preserve">     </t>
    </r>
    <r>
      <rPr>
        <sz val="10"/>
        <color theme="1"/>
        <rFont val="Arial"/>
        <family val="2"/>
      </rPr>
      <t>RS (ft/s)– running speed</t>
    </r>
  </si>
  <si>
    <r>
      <t>4.</t>
    </r>
    <r>
      <rPr>
        <sz val="7"/>
        <color theme="1"/>
        <rFont val="Times New Roman"/>
        <family val="1"/>
      </rPr>
      <t xml:space="preserve">     </t>
    </r>
    <r>
      <rPr>
        <sz val="10"/>
        <color theme="1"/>
        <rFont val="Arial"/>
        <family val="2"/>
      </rPr>
      <t>Back Reaming - User must have option to include this option in the analysis.  If this operation is selected then the following inputs are required :</t>
    </r>
  </si>
  <si>
    <r>
      <t xml:space="preserve">                                             </t>
    </r>
    <r>
      <rPr>
        <sz val="10"/>
        <color theme="1"/>
        <rFont val="Arial"/>
        <family val="2"/>
      </rPr>
      <t>x.</t>
    </r>
    <r>
      <rPr>
        <sz val="7"/>
        <color theme="1"/>
        <rFont val="Times New Roman"/>
        <family val="1"/>
      </rPr>
      <t xml:space="preserve">     </t>
    </r>
    <r>
      <rPr>
        <sz val="10"/>
        <color theme="1"/>
        <rFont val="Arial"/>
        <family val="2"/>
      </rPr>
      <t>The Outputs should show what the current Cased and Open hole interval friction factors are from the Well Interval information prior to running.  This is similar to the FF calibration output and this is shared.</t>
    </r>
  </si>
  <si>
    <r>
      <t>3.</t>
    </r>
    <r>
      <rPr>
        <sz val="7"/>
        <color theme="1"/>
        <rFont val="Times New Roman"/>
        <family val="1"/>
      </rPr>
      <t xml:space="preserve">     </t>
    </r>
    <r>
      <rPr>
        <sz val="10"/>
        <color theme="1"/>
        <rFont val="Arial"/>
        <family val="2"/>
      </rPr>
      <t>Once analysis is run the calculated the outputs for each operation should appear below the FF information</t>
    </r>
  </si>
  <si>
    <r>
      <t>a.</t>
    </r>
    <r>
      <rPr>
        <sz val="7"/>
        <color theme="1"/>
        <rFont val="Times New Roman"/>
        <family val="1"/>
      </rPr>
      <t xml:space="preserve">     </t>
    </r>
    <r>
      <rPr>
        <sz val="10"/>
        <color theme="1"/>
        <rFont val="Arial"/>
        <family val="2"/>
      </rPr>
      <t>For each operation run, there needs to be an additional set of outputs :</t>
    </r>
  </si>
  <si>
    <r>
      <t xml:space="preserve">                                                                                                    </t>
    </r>
    <r>
      <rPr>
        <sz val="10"/>
        <color theme="1"/>
        <rFont val="Arial"/>
        <family val="2"/>
      </rPr>
      <t>i.</t>
    </r>
    <r>
      <rPr>
        <sz val="7"/>
        <color theme="1"/>
        <rFont val="Times New Roman"/>
        <family val="1"/>
      </rPr>
      <t xml:space="preserve">     </t>
    </r>
    <r>
      <rPr>
        <sz val="10"/>
        <color theme="1"/>
        <rFont val="Arial"/>
        <family val="2"/>
      </rPr>
      <t>Drilling Rotary</t>
    </r>
  </si>
  <si>
    <r>
      <t>1.</t>
    </r>
    <r>
      <rPr>
        <sz val="7"/>
        <color theme="1"/>
        <rFont val="Times New Roman"/>
        <family val="1"/>
      </rPr>
      <t xml:space="preserve">     </t>
    </r>
    <r>
      <rPr>
        <sz val="10"/>
        <color theme="1"/>
        <rFont val="Arial"/>
        <family val="2"/>
      </rPr>
      <t>WOB (lbf) – Weight On Bit</t>
    </r>
  </si>
  <si>
    <r>
      <t>2.</t>
    </r>
    <r>
      <rPr>
        <sz val="7"/>
        <color theme="1"/>
        <rFont val="Times New Roman"/>
        <family val="1"/>
      </rPr>
      <t xml:space="preserve">     </t>
    </r>
    <r>
      <rPr>
        <sz val="10"/>
        <color theme="1"/>
        <rFont val="Arial"/>
        <family val="2"/>
      </rPr>
      <t>TOB (lbf.ft)– Torque on bit</t>
    </r>
  </si>
  <si>
    <r>
      <t>3.</t>
    </r>
    <r>
      <rPr>
        <sz val="7"/>
        <color theme="1"/>
        <rFont val="Times New Roman"/>
        <family val="1"/>
      </rPr>
      <t xml:space="preserve">     </t>
    </r>
    <r>
      <rPr>
        <sz val="10"/>
        <color theme="1"/>
        <rFont val="Arial"/>
        <family val="2"/>
      </rPr>
      <t>Bit (rpm)– Bit revolutions</t>
    </r>
  </si>
  <si>
    <r>
      <t xml:space="preserve">                                                                                                   </t>
    </r>
    <r>
      <rPr>
        <sz val="10"/>
        <color theme="1"/>
        <rFont val="Arial"/>
        <family val="2"/>
      </rPr>
      <t>ii.</t>
    </r>
    <r>
      <rPr>
        <sz val="7"/>
        <color theme="1"/>
        <rFont val="Times New Roman"/>
        <family val="1"/>
      </rPr>
      <t xml:space="preserve">     </t>
    </r>
    <r>
      <rPr>
        <sz val="10"/>
        <color theme="1"/>
        <rFont val="Arial"/>
        <family val="2"/>
      </rPr>
      <t>Drilling Sliding</t>
    </r>
  </si>
  <si>
    <r>
      <t>1.</t>
    </r>
    <r>
      <rPr>
        <sz val="7"/>
        <color theme="1"/>
        <rFont val="Times New Roman"/>
        <family val="1"/>
      </rPr>
      <t xml:space="preserve">     </t>
    </r>
    <r>
      <rPr>
        <sz val="10"/>
        <color theme="1"/>
        <rFont val="Arial"/>
        <family val="2"/>
      </rPr>
      <t>SOW Margin (lbf) – Slack off weight</t>
    </r>
  </si>
  <si>
    <r>
      <t>2.</t>
    </r>
    <r>
      <rPr>
        <sz val="7"/>
        <color theme="1"/>
        <rFont val="Times New Roman"/>
        <family val="1"/>
      </rPr>
      <t xml:space="preserve">     </t>
    </r>
    <r>
      <rPr>
        <sz val="10"/>
        <color theme="1"/>
        <rFont val="Arial"/>
        <family val="2"/>
      </rPr>
      <t>WOB (lbf) – Weight on bit</t>
    </r>
  </si>
  <si>
    <r>
      <t>3.</t>
    </r>
    <r>
      <rPr>
        <sz val="7"/>
        <color theme="1"/>
        <rFont val="Times New Roman"/>
        <family val="1"/>
      </rPr>
      <t xml:space="preserve">     </t>
    </r>
    <r>
      <rPr>
        <sz val="10"/>
        <color theme="1"/>
        <rFont val="Arial"/>
        <family val="2"/>
      </rPr>
      <t>TOB (lbf.ft)– Torque on bit</t>
    </r>
  </si>
  <si>
    <r>
      <t>4.</t>
    </r>
    <r>
      <rPr>
        <sz val="7"/>
        <color theme="1"/>
        <rFont val="Times New Roman"/>
        <family val="1"/>
      </rPr>
      <t xml:space="preserve">     </t>
    </r>
    <r>
      <rPr>
        <sz val="10"/>
        <color theme="1"/>
        <rFont val="Arial"/>
        <family val="2"/>
      </rPr>
      <t>Bit (rpm) – Bit revolutions</t>
    </r>
  </si>
  <si>
    <r>
      <t xml:space="preserve">                                                                                                  </t>
    </r>
    <r>
      <rPr>
        <sz val="10"/>
        <color theme="1"/>
        <rFont val="Arial"/>
        <family val="2"/>
      </rPr>
      <t>iii.</t>
    </r>
    <r>
      <rPr>
        <sz val="7"/>
        <color theme="1"/>
        <rFont val="Times New Roman"/>
        <family val="1"/>
      </rPr>
      <t xml:space="preserve">     </t>
    </r>
    <r>
      <rPr>
        <sz val="10"/>
        <color theme="1"/>
        <rFont val="Arial"/>
        <family val="2"/>
      </rPr>
      <t>Reaming</t>
    </r>
  </si>
  <si>
    <r>
      <t xml:space="preserve">                                                                                                 </t>
    </r>
    <r>
      <rPr>
        <sz val="10"/>
        <color theme="1"/>
        <rFont val="Arial"/>
        <family val="2"/>
      </rPr>
      <t>iv.</t>
    </r>
    <r>
      <rPr>
        <sz val="7"/>
        <color theme="1"/>
        <rFont val="Times New Roman"/>
        <family val="1"/>
      </rPr>
      <t xml:space="preserve">     </t>
    </r>
    <r>
      <rPr>
        <sz val="10"/>
        <color theme="1"/>
        <rFont val="Arial"/>
        <family val="2"/>
      </rPr>
      <t>Back Reaming</t>
    </r>
  </si>
  <si>
    <r>
      <t>1.</t>
    </r>
    <r>
      <rPr>
        <sz val="7"/>
        <color theme="1"/>
        <rFont val="Times New Roman"/>
        <family val="1"/>
      </rPr>
      <t xml:space="preserve">     </t>
    </r>
    <r>
      <rPr>
        <sz val="10"/>
        <color theme="1"/>
        <rFont val="Arial"/>
        <family val="2"/>
      </rPr>
      <t>Overpull (lbf)</t>
    </r>
  </si>
  <si>
    <t>Drill String Design Input Validation</t>
  </si>
  <si>
    <t>Category</t>
  </si>
  <si>
    <t>General</t>
  </si>
  <si>
    <t>Which drill string setup to use for analysis</t>
  </si>
  <si>
    <t>Which fluid setup to use for analysis</t>
  </si>
  <si>
    <t>Bit Depth</t>
  </si>
  <si>
    <t>0 to 50000(Ft)</t>
  </si>
  <si>
    <t>Feet</t>
  </si>
  <si>
    <t>WOB</t>
  </si>
  <si>
    <t>Drilling Rotary</t>
  </si>
  <si>
    <t>0.0 to 500000.0(N)</t>
  </si>
  <si>
    <t>TOB</t>
  </si>
  <si>
    <t>0.0 to 73756.212116966(PoundForceFoot)</t>
  </si>
  <si>
    <t>TDS</t>
  </si>
  <si>
    <t>0.0 to 600.0(rpm)</t>
  </si>
  <si>
    <t>ROP</t>
  </si>
  <si>
    <r>
      <t>0.0 to 118110.0(</t>
    </r>
    <r>
      <rPr>
        <sz val="9.5"/>
        <color rgb="FF000000"/>
        <rFont val="Consolas"/>
        <family val="3"/>
      </rPr>
      <t>Ft/hr)</t>
    </r>
  </si>
  <si>
    <t>Ft/hr</t>
  </si>
  <si>
    <t>m/hr</t>
  </si>
  <si>
    <t>Drilling Sliding</t>
  </si>
  <si>
    <t>RS</t>
  </si>
  <si>
    <t>Tripping In</t>
  </si>
  <si>
    <r>
      <t>0.0 to 3937.007874(</t>
    </r>
    <r>
      <rPr>
        <sz val="9.5"/>
        <color rgb="FF000000"/>
        <rFont val="Consolas"/>
        <family val="3"/>
      </rPr>
      <t>Ft/m)</t>
    </r>
  </si>
  <si>
    <t>Ft/s</t>
  </si>
  <si>
    <t>m/s</t>
  </si>
  <si>
    <t>Tripping Out</t>
  </si>
  <si>
    <r>
      <t>0.0to 3937.007874(</t>
    </r>
    <r>
      <rPr>
        <sz val="9.5"/>
        <color rgb="FF000000"/>
        <rFont val="Consolas"/>
        <family val="3"/>
      </rPr>
      <t>Ft/m)</t>
    </r>
  </si>
  <si>
    <t>ROB</t>
  </si>
  <si>
    <r>
      <t>0.0 to 600.0(</t>
    </r>
    <r>
      <rPr>
        <sz val="9.5"/>
        <color rgb="FF000000"/>
        <rFont val="Consolas"/>
        <family val="3"/>
      </rPr>
      <t>rpm)</t>
    </r>
  </si>
  <si>
    <t>0.0 to 3937.007874(Ft/m)</t>
  </si>
  <si>
    <t>Drill Summary</t>
  </si>
  <si>
    <t>string Weight</t>
  </si>
  <si>
    <t>Drag Up</t>
  </si>
  <si>
    <t>Drag Down</t>
  </si>
  <si>
    <t>Friction Torque</t>
  </si>
  <si>
    <t>Overpull Margin</t>
  </si>
  <si>
    <t>SOW Margin</t>
  </si>
  <si>
    <t>Predicted</t>
  </si>
  <si>
    <t>Max</t>
  </si>
  <si>
    <t>Equivalent Stress</t>
  </si>
  <si>
    <t>ksi</t>
  </si>
  <si>
    <t>MPa</t>
  </si>
  <si>
    <t>Buckling</t>
  </si>
  <si>
    <t>Contact force</t>
  </si>
  <si>
    <t>Stretch</t>
  </si>
  <si>
    <t>Windup</t>
  </si>
  <si>
    <t>rev</t>
  </si>
  <si>
    <t>Drilling</t>
  </si>
  <si>
    <t>Torque Margin</t>
  </si>
  <si>
    <t>Drilling - Rotary</t>
  </si>
  <si>
    <t>Drag</t>
  </si>
  <si>
    <t>Tension</t>
  </si>
  <si>
    <t>Drilling - Sliding</t>
  </si>
  <si>
    <t>Tripping</t>
  </si>
  <si>
    <t>Tripping - In</t>
  </si>
  <si>
    <t>Overpull</t>
  </si>
  <si>
    <t>Tripping - Out</t>
  </si>
  <si>
    <t>Operations Snapshot Input Validations</t>
  </si>
  <si>
    <t>Friction Factor Calibration Input</t>
  </si>
  <si>
    <t>1E-15 to any value(ft)</t>
  </si>
  <si>
    <t>Block Weight</t>
  </si>
  <si>
    <t>TrippingIn</t>
  </si>
  <si>
    <t>TrippingOut</t>
  </si>
  <si>
    <t>DrillingRotary</t>
  </si>
  <si>
    <t>DrillingSliding</t>
  </si>
  <si>
    <t xml:space="preserve">Surface Torque </t>
  </si>
  <si>
    <t>BackReaming</t>
  </si>
  <si>
    <t>Friction Factor Calibration Summary</t>
  </si>
  <si>
    <t>Circumferential</t>
  </si>
  <si>
    <t>0 to 1.5</t>
  </si>
  <si>
    <t>Down</t>
  </si>
  <si>
    <t>Up</t>
  </si>
  <si>
    <t>Torque and Drag Engine Validations</t>
  </si>
  <si>
    <t>Validation Condition</t>
  </si>
  <si>
    <t>Error Messages</t>
  </si>
  <si>
    <t>Drillstring</t>
  </si>
  <si>
    <t>In Model Communicator:</t>
  </si>
  <si>
    <t>For each Drillstring Component</t>
  </si>
  <si>
    <t>DrillstringComponent = null OR DrillstringSections = null</t>
  </si>
  <si>
    <t>Missing Drillstring Information</t>
  </si>
  <si>
    <t>Drillstring = null</t>
  </si>
  <si>
    <t>Active Drillstring not found.</t>
  </si>
  <si>
    <t>In Model Controller:</t>
  </si>
  <si>
    <t>for each drillstring component</t>
  </si>
  <si>
    <t>**Note: x represents 1 based drillstring component number</t>
  </si>
  <si>
    <t>Length &lt;= 0.0</t>
  </si>
  <si>
    <r>
      <t xml:space="preserve">Drillstring Component </t>
    </r>
    <r>
      <rPr>
        <b/>
        <sz val="11"/>
        <color rgb="FF000000"/>
        <rFont val="Arial"/>
        <family val="2"/>
      </rPr>
      <t>x</t>
    </r>
    <r>
      <rPr>
        <sz val="11"/>
        <color rgb="FF000000"/>
        <rFont val="Arial"/>
        <family val="2"/>
      </rPr>
      <t xml:space="preserve"> has negative Length.</t>
    </r>
  </si>
  <si>
    <t>ID &lt;= 0.0</t>
  </si>
  <si>
    <r>
      <t xml:space="preserve">Drillstring Component </t>
    </r>
    <r>
      <rPr>
        <b/>
        <sz val="11"/>
        <color rgb="FF000000"/>
        <rFont val="Arial"/>
        <family val="2"/>
      </rPr>
      <t>x</t>
    </r>
    <r>
      <rPr>
        <sz val="11"/>
        <color rgb="FF000000"/>
        <rFont val="Arial"/>
        <family val="2"/>
      </rPr>
      <t xml:space="preserve"> has negative Inner Diameter.</t>
    </r>
  </si>
  <si>
    <t>ID &gt; OD</t>
  </si>
  <si>
    <r>
      <t xml:space="preserve">Drillstring Component </t>
    </r>
    <r>
      <rPr>
        <b/>
        <sz val="11"/>
        <color rgb="FF000000"/>
        <rFont val="Arial"/>
        <family val="2"/>
      </rPr>
      <t>x</t>
    </r>
    <r>
      <rPr>
        <sz val="11"/>
        <color rgb="FF000000"/>
        <rFont val="Arial"/>
        <family val="2"/>
      </rPr>
      <t xml:space="preserve"> has Inner Diameter greater than Outer Diameter.</t>
    </r>
  </si>
  <si>
    <t>OD &lt;= 0.0</t>
  </si>
  <si>
    <r>
      <t xml:space="preserve">Drillstring Component </t>
    </r>
    <r>
      <rPr>
        <b/>
        <sz val="11"/>
        <color rgb="FF000000"/>
        <rFont val="Arial"/>
        <family val="2"/>
      </rPr>
      <t>x</t>
    </r>
    <r>
      <rPr>
        <sz val="11"/>
        <color rgb="FF000000"/>
        <rFont val="Arial"/>
        <family val="2"/>
      </rPr>
      <t xml:space="preserve"> has negative Outer Diameter.</t>
    </r>
  </si>
  <si>
    <t>OD &lt;= ID</t>
  </si>
  <si>
    <r>
      <t xml:space="preserve">Drillstring Component </t>
    </r>
    <r>
      <rPr>
        <b/>
        <sz val="11"/>
        <color rgb="FF000000"/>
        <rFont val="Arial"/>
        <family val="2"/>
      </rPr>
      <t>x</t>
    </r>
    <r>
      <rPr>
        <sz val="11"/>
        <color rgb="FF000000"/>
        <rFont val="Arial"/>
        <family val="2"/>
      </rPr>
      <t xml:space="preserve"> has Outer Diameter smaller than Inner Diameter.</t>
    </r>
  </si>
  <si>
    <t>If tooljoint present</t>
  </si>
  <si>
    <t>TJID &lt;0.0</t>
  </si>
  <si>
    <r>
      <t xml:space="preserve">Drillstring Component </t>
    </r>
    <r>
      <rPr>
        <b/>
        <sz val="11"/>
        <color rgb="FF000000"/>
        <rFont val="Arial"/>
        <family val="2"/>
      </rPr>
      <t>x</t>
    </r>
    <r>
      <rPr>
        <sz val="11"/>
        <color rgb="FF000000"/>
        <rFont val="Arial"/>
        <family val="2"/>
      </rPr>
      <t xml:space="preserve"> has negative Tool Joint Inner Diameter.</t>
    </r>
  </si>
  <si>
    <t>TJID &gt; ID</t>
  </si>
  <si>
    <r>
      <t xml:space="preserve">Drillstring Component </t>
    </r>
    <r>
      <rPr>
        <b/>
        <sz val="11"/>
        <color rgb="FF000000"/>
        <rFont val="Arial"/>
        <family val="2"/>
      </rPr>
      <t>x</t>
    </r>
    <r>
      <rPr>
        <sz val="11"/>
        <color rgb="FF000000"/>
        <rFont val="Arial"/>
        <family val="2"/>
      </rPr>
      <t xml:space="preserve"> has Tool Joint Inner Diameter greater than Inner Diameter.</t>
    </r>
  </si>
  <si>
    <t>TJOD &lt; 0.0</t>
  </si>
  <si>
    <r>
      <t xml:space="preserve">Drillstring Component </t>
    </r>
    <r>
      <rPr>
        <b/>
        <sz val="11"/>
        <color rgb="FF000000"/>
        <rFont val="Arial"/>
        <family val="2"/>
      </rPr>
      <t>x</t>
    </r>
    <r>
      <rPr>
        <sz val="11"/>
        <color rgb="FF000000"/>
        <rFont val="Arial"/>
        <family val="2"/>
      </rPr>
      <t xml:space="preserve"> has negative Tool Joint Outer Diameter.</t>
    </r>
  </si>
  <si>
    <t>TJOD &lt;= TJID</t>
  </si>
  <si>
    <r>
      <t xml:space="preserve">Drillstring Component </t>
    </r>
    <r>
      <rPr>
        <b/>
        <sz val="11"/>
        <color rgb="FF000000"/>
        <rFont val="Arial"/>
        <family val="2"/>
      </rPr>
      <t>x</t>
    </r>
    <r>
      <rPr>
        <sz val="11"/>
        <color rgb="FF000000"/>
        <rFont val="Arial"/>
        <family val="2"/>
      </rPr>
      <t xml:space="preserve"> has Tool Joint Outer Diameter smaller than Tool Joint Inner Diameter.</t>
    </r>
  </si>
  <si>
    <t>TJLength &lt; 0.0</t>
  </si>
  <si>
    <r>
      <t xml:space="preserve">Drillstring Component </t>
    </r>
    <r>
      <rPr>
        <b/>
        <sz val="11"/>
        <color rgb="FF000000"/>
        <rFont val="Arial"/>
        <family val="2"/>
      </rPr>
      <t>x</t>
    </r>
    <r>
      <rPr>
        <sz val="11"/>
        <color rgb="FF000000"/>
        <rFont val="Arial"/>
        <family val="2"/>
      </rPr>
      <t xml:space="preserve"> has negative Tool Joint Length.</t>
    </r>
  </si>
  <si>
    <t>TJLength &gt;= ToolLength</t>
  </si>
  <si>
    <r>
      <t xml:space="preserve">Drillstring Component </t>
    </r>
    <r>
      <rPr>
        <b/>
        <sz val="11"/>
        <color rgb="FF000000"/>
        <rFont val="Arial"/>
        <family val="2"/>
      </rPr>
      <t>x</t>
    </r>
    <r>
      <rPr>
        <sz val="11"/>
        <color rgb="FF000000"/>
        <rFont val="Arial"/>
        <family val="2"/>
      </rPr>
      <t xml:space="preserve"> has Tool Joint Length greater than tool Length.</t>
    </r>
  </si>
  <si>
    <t>ToolLength &lt; 0.0</t>
  </si>
  <si>
    <r>
      <t xml:space="preserve">Drillstring Component </t>
    </r>
    <r>
      <rPr>
        <b/>
        <sz val="11"/>
        <color rgb="FF000000"/>
        <rFont val="Arial"/>
        <family val="2"/>
      </rPr>
      <t>x</t>
    </r>
    <r>
      <rPr>
        <sz val="11"/>
        <color rgb="FF000000"/>
        <rFont val="Arial"/>
        <family val="2"/>
      </rPr>
      <t xml:space="preserve"> has negative Tool Length.</t>
    </r>
  </si>
  <si>
    <t>Length &lt;= ToolLength</t>
  </si>
  <si>
    <r>
      <t xml:space="preserve">Drillstring Component </t>
    </r>
    <r>
      <rPr>
        <b/>
        <sz val="11"/>
        <color rgb="FF000000"/>
        <rFont val="Arial"/>
        <family val="2"/>
      </rPr>
      <t>x</t>
    </r>
    <r>
      <rPr>
        <sz val="11"/>
        <color rgb="FF000000"/>
        <rFont val="Arial"/>
        <family val="2"/>
      </rPr>
      <t xml:space="preserve"> has Total Length smaller than tool Length.</t>
    </r>
  </si>
  <si>
    <t>TJOD &lt; OD</t>
  </si>
  <si>
    <r>
      <t xml:space="preserve">Drillstring Component </t>
    </r>
    <r>
      <rPr>
        <b/>
        <sz val="11"/>
        <color rgb="FF000000"/>
        <rFont val="Arial"/>
        <family val="2"/>
      </rPr>
      <t>x</t>
    </r>
    <r>
      <rPr>
        <sz val="11"/>
        <color rgb="FF000000"/>
        <rFont val="Arial"/>
        <family val="2"/>
      </rPr>
      <t xml:space="preserve"> has Tool Joint Outer Diameter smaller than Outer Diameter.</t>
    </r>
  </si>
  <si>
    <t>If ports present</t>
  </si>
  <si>
    <t>TFA &lt;= 0.0</t>
  </si>
  <si>
    <r>
      <t xml:space="preserve">Drillstring Component </t>
    </r>
    <r>
      <rPr>
        <b/>
        <sz val="11"/>
        <color rgb="FF000000"/>
        <rFont val="Arial"/>
        <family val="2"/>
      </rPr>
      <t>x</t>
    </r>
    <r>
      <rPr>
        <sz val="11"/>
        <color rgb="FF000000"/>
        <rFont val="Arial"/>
        <family val="2"/>
      </rPr>
      <t xml:space="preserve"> TFA must be positive.</t>
    </r>
  </si>
  <si>
    <t xml:space="preserve">0.0 &gt;= Efficiency &gt; 2.0 </t>
  </si>
  <si>
    <r>
      <t xml:space="preserve">Drillstring Component </t>
    </r>
    <r>
      <rPr>
        <b/>
        <sz val="11"/>
        <color rgb="FF000000"/>
        <rFont val="Arial"/>
        <family val="2"/>
      </rPr>
      <t xml:space="preserve">x </t>
    </r>
    <r>
      <rPr>
        <sz val="11"/>
        <color rgb="FF000000"/>
        <rFont val="Arial"/>
        <family val="2"/>
      </rPr>
      <t>efficiency must be between 0.0001 and 2.0</t>
    </r>
  </si>
  <si>
    <t>if last component is not bit</t>
  </si>
  <si>
    <t>Bit must be at the end of Drillstring.</t>
  </si>
  <si>
    <r>
      <t>1.</t>
    </r>
    <r>
      <rPr>
        <sz val="7"/>
        <color theme="1"/>
        <rFont val="Times New Roman"/>
        <family val="1"/>
      </rPr>
      <t xml:space="preserve">     </t>
    </r>
    <r>
      <rPr>
        <sz val="10"/>
        <color theme="1"/>
        <rFont val="Arial"/>
        <family val="2"/>
      </rPr>
      <t>User must have the ability to run a Hydraulics Analysis</t>
    </r>
  </si>
  <si>
    <r>
      <t>2.</t>
    </r>
    <r>
      <rPr>
        <sz val="7"/>
        <color theme="1"/>
        <rFont val="Times New Roman"/>
        <family val="1"/>
      </rPr>
      <t xml:space="preserve">     </t>
    </r>
    <r>
      <rPr>
        <sz val="10"/>
        <color theme="1"/>
        <rFont val="Arial"/>
        <family val="2"/>
      </rPr>
      <t>Hydraulics analysis must be selectable from the Home menu</t>
    </r>
  </si>
  <si>
    <r>
      <t>3.</t>
    </r>
    <r>
      <rPr>
        <sz val="7"/>
        <color theme="1"/>
        <rFont val="Times New Roman"/>
        <family val="1"/>
      </rPr>
      <t xml:space="preserve">     </t>
    </r>
    <r>
      <rPr>
        <sz val="10"/>
        <color theme="1"/>
        <rFont val="Arial"/>
        <family val="2"/>
      </rPr>
      <t>When the Hydraulics analysis item is selected the user must be presented with several Hydraulics analysis type</t>
    </r>
  </si>
  <si>
    <r>
      <t>a.</t>
    </r>
    <r>
      <rPr>
        <sz val="7"/>
        <color theme="1"/>
        <rFont val="Times New Roman"/>
        <family val="1"/>
      </rPr>
      <t xml:space="preserve">     </t>
    </r>
    <r>
      <rPr>
        <sz val="10"/>
        <color theme="1"/>
        <rFont val="Arial"/>
        <family val="2"/>
      </rPr>
      <t>Snapshot – Results based on single value analysis</t>
    </r>
  </si>
  <si>
    <r>
      <t>b.</t>
    </r>
    <r>
      <rPr>
        <sz val="7"/>
        <color theme="1"/>
        <rFont val="Times New Roman"/>
        <family val="1"/>
      </rPr>
      <t xml:space="preserve">     </t>
    </r>
    <r>
      <rPr>
        <sz val="10"/>
        <color theme="1"/>
        <rFont val="Arial"/>
        <family val="2"/>
      </rPr>
      <t>Parametric – results based on multiple inputs</t>
    </r>
  </si>
  <si>
    <r>
      <t>c.</t>
    </r>
    <r>
      <rPr>
        <sz val="7"/>
        <color theme="1"/>
        <rFont val="Times New Roman"/>
        <family val="1"/>
      </rPr>
      <t xml:space="preserve">     </t>
    </r>
    <r>
      <rPr>
        <sz val="10"/>
        <color theme="1"/>
        <rFont val="Arial"/>
        <family val="2"/>
      </rPr>
      <t>Bit Hydraulics Optimization – bit related analysis</t>
    </r>
  </si>
  <si>
    <r>
      <t>d.</t>
    </r>
    <r>
      <rPr>
        <sz val="7"/>
        <color theme="1"/>
        <rFont val="Times New Roman"/>
        <family val="1"/>
      </rPr>
      <t xml:space="preserve">     </t>
    </r>
    <r>
      <rPr>
        <sz val="10"/>
        <color theme="1"/>
        <rFont val="Arial"/>
        <family val="2"/>
      </rPr>
      <t>Tripping – pressures related to running in and pulling out of the well bore</t>
    </r>
  </si>
  <si>
    <r>
      <t>4.</t>
    </r>
    <r>
      <rPr>
        <sz val="7"/>
        <color theme="1"/>
        <rFont val="Times New Roman"/>
        <family val="1"/>
      </rPr>
      <t xml:space="preserve">     </t>
    </r>
    <r>
      <rPr>
        <sz val="10"/>
        <color theme="1"/>
        <rFont val="Arial"/>
        <family val="2"/>
      </rPr>
      <t>User must be able to add or remove experiments</t>
    </r>
  </si>
  <si>
    <r>
      <t>5.</t>
    </r>
    <r>
      <rPr>
        <sz val="7"/>
        <color theme="1"/>
        <rFont val="Times New Roman"/>
        <family val="1"/>
      </rPr>
      <t xml:space="preserve">     </t>
    </r>
    <r>
      <rPr>
        <sz val="10"/>
        <color theme="1"/>
        <rFont val="Arial"/>
        <family val="2"/>
      </rPr>
      <t>User must have ability to switch between experiments</t>
    </r>
  </si>
  <si>
    <r>
      <t>6.</t>
    </r>
    <r>
      <rPr>
        <sz val="7"/>
        <color theme="1"/>
        <rFont val="Times New Roman"/>
        <family val="1"/>
      </rPr>
      <t xml:space="preserve">     </t>
    </r>
    <r>
      <rPr>
        <sz val="10"/>
        <color theme="1"/>
        <rFont val="Arial"/>
        <family val="2"/>
      </rPr>
      <t>User must have ability to compare the results from separate experiments</t>
    </r>
  </si>
  <si>
    <r>
      <t>7.</t>
    </r>
    <r>
      <rPr>
        <sz val="7"/>
        <color theme="1"/>
        <rFont val="Times New Roman"/>
        <family val="1"/>
      </rPr>
      <t xml:space="preserve">     </t>
    </r>
    <r>
      <rPr>
        <sz val="10"/>
        <color theme="1"/>
        <rFont val="Arial"/>
        <family val="2"/>
      </rPr>
      <t>The First screen that the user should be presented with is the Snapshot analysis</t>
    </r>
  </si>
  <si>
    <r>
      <t>a.</t>
    </r>
    <r>
      <rPr>
        <sz val="7"/>
        <color theme="1"/>
        <rFont val="Times New Roman"/>
        <family val="1"/>
      </rPr>
      <t xml:space="preserve">     </t>
    </r>
    <r>
      <rPr>
        <sz val="10"/>
        <color theme="1"/>
        <rFont val="Arial"/>
        <family val="2"/>
      </rPr>
      <t>User must be supplied the following inputs</t>
    </r>
  </si>
  <si>
    <r>
      <t xml:space="preserve">                                               </t>
    </r>
    <r>
      <rPr>
        <sz val="10"/>
        <color theme="1"/>
        <rFont val="Arial"/>
        <family val="2"/>
      </rPr>
      <t>i.</t>
    </r>
    <r>
      <rPr>
        <sz val="7"/>
        <color theme="1"/>
        <rFont val="Times New Roman"/>
        <family val="1"/>
      </rPr>
      <t xml:space="preserve">     </t>
    </r>
    <r>
      <rPr>
        <sz val="10"/>
        <color theme="1"/>
        <rFont val="Arial"/>
        <family val="2"/>
      </rPr>
      <t>Drill String – user must select a single drill string to use for analysis</t>
    </r>
  </si>
  <si>
    <r>
      <t xml:space="preserve">                                              </t>
    </r>
    <r>
      <rPr>
        <sz val="10"/>
        <color theme="1"/>
        <rFont val="Arial"/>
        <family val="2"/>
      </rPr>
      <t>ii.</t>
    </r>
    <r>
      <rPr>
        <sz val="7"/>
        <color theme="1"/>
        <rFont val="Times New Roman"/>
        <family val="1"/>
      </rPr>
      <t xml:space="preserve">     </t>
    </r>
    <r>
      <rPr>
        <sz val="10"/>
        <color theme="1"/>
        <rFont val="Arial"/>
        <family val="2"/>
      </rPr>
      <t>Fluid – user must select a single fluid to use for analysis</t>
    </r>
  </si>
  <si>
    <r>
      <t xml:space="preserve">                                             </t>
    </r>
    <r>
      <rPr>
        <sz val="10"/>
        <color theme="1"/>
        <rFont val="Arial"/>
        <family val="2"/>
      </rPr>
      <t>iii.</t>
    </r>
    <r>
      <rPr>
        <sz val="7"/>
        <color theme="1"/>
        <rFont val="Times New Roman"/>
        <family val="1"/>
      </rPr>
      <t xml:space="preserve">     </t>
    </r>
    <r>
      <rPr>
        <sz val="10"/>
        <color theme="1"/>
        <rFont val="Arial"/>
        <family val="2"/>
      </rPr>
      <t>Fluid Return path – the path the fluid takes when coming out of the hole</t>
    </r>
  </si>
  <si>
    <r>
      <t>1.</t>
    </r>
    <r>
      <rPr>
        <sz val="7"/>
        <color theme="1"/>
        <rFont val="Times New Roman"/>
        <family val="1"/>
      </rPr>
      <t xml:space="preserve">     </t>
    </r>
    <r>
      <rPr>
        <sz val="10"/>
        <color theme="1"/>
        <rFont val="Arial"/>
        <family val="2"/>
      </rPr>
      <t>Conventional – up the annulus and through the riser if its available.  This is available for land or offshore rigs</t>
    </r>
  </si>
  <si>
    <r>
      <t>2.</t>
    </r>
    <r>
      <rPr>
        <sz val="7"/>
        <color theme="1"/>
        <rFont val="Times New Roman"/>
        <family val="1"/>
      </rPr>
      <t xml:space="preserve">     </t>
    </r>
    <r>
      <rPr>
        <sz val="10"/>
        <color theme="1"/>
        <rFont val="Arial"/>
        <family val="2"/>
      </rPr>
      <t>Reverse Circulate – up the pipe.  This is available for land and offshore rigs</t>
    </r>
  </si>
  <si>
    <r>
      <t>3.</t>
    </r>
    <r>
      <rPr>
        <sz val="7"/>
        <color theme="1"/>
        <rFont val="Times New Roman"/>
        <family val="1"/>
      </rPr>
      <t xml:space="preserve">     </t>
    </r>
    <r>
      <rPr>
        <sz val="10"/>
        <color theme="1"/>
        <rFont val="Arial"/>
        <family val="2"/>
      </rPr>
      <t>Sea Floor – no riser and no cuttings make it to surface.  This is only available for offshore rigs</t>
    </r>
  </si>
  <si>
    <r>
      <t>4.</t>
    </r>
    <r>
      <rPr>
        <sz val="7"/>
        <color theme="1"/>
        <rFont val="Times New Roman"/>
        <family val="1"/>
      </rPr>
      <t xml:space="preserve">     </t>
    </r>
    <r>
      <rPr>
        <sz val="10"/>
        <color theme="1"/>
        <rFont val="Arial"/>
        <family val="2"/>
      </rPr>
      <t>Choke/Kill Lines – through the choke lines.  This is only available for offshore rigs.</t>
    </r>
  </si>
  <si>
    <r>
      <t xml:space="preserve">                                            </t>
    </r>
    <r>
      <rPr>
        <sz val="10"/>
        <color theme="1"/>
        <rFont val="Arial"/>
        <family val="2"/>
      </rPr>
      <t>iv.</t>
    </r>
    <r>
      <rPr>
        <sz val="7"/>
        <color theme="1"/>
        <rFont val="Times New Roman"/>
        <family val="1"/>
      </rPr>
      <t xml:space="preserve">     </t>
    </r>
    <r>
      <rPr>
        <sz val="10"/>
        <color theme="1"/>
        <rFont val="Arial"/>
        <family val="2"/>
      </rPr>
      <t>Surface Back Pressure (psi)</t>
    </r>
  </si>
  <si>
    <r>
      <t xml:space="preserve">                                             </t>
    </r>
    <r>
      <rPr>
        <sz val="10"/>
        <color theme="1"/>
        <rFont val="Arial"/>
        <family val="2"/>
      </rPr>
      <t>v.</t>
    </r>
    <r>
      <rPr>
        <sz val="7"/>
        <color theme="1"/>
        <rFont val="Times New Roman"/>
        <family val="1"/>
      </rPr>
      <t xml:space="preserve">     </t>
    </r>
    <r>
      <rPr>
        <sz val="10"/>
        <color theme="1"/>
        <rFont val="Arial"/>
        <family val="2"/>
      </rPr>
      <t>Cuttings size – a list of sizes and associated cutting diameters.</t>
    </r>
  </si>
  <si>
    <r>
      <t>1.</t>
    </r>
    <r>
      <rPr>
        <sz val="7"/>
        <color theme="1"/>
        <rFont val="Times New Roman"/>
        <family val="1"/>
      </rPr>
      <t xml:space="preserve">     </t>
    </r>
    <r>
      <rPr>
        <sz val="10"/>
        <color theme="1"/>
        <rFont val="Arial"/>
        <family val="2"/>
      </rPr>
      <t>Small – 0.05 in</t>
    </r>
  </si>
  <si>
    <r>
      <t>2.</t>
    </r>
    <r>
      <rPr>
        <sz val="7"/>
        <color theme="1"/>
        <rFont val="Times New Roman"/>
        <family val="1"/>
      </rPr>
      <t xml:space="preserve">     </t>
    </r>
    <r>
      <rPr>
        <sz val="10"/>
        <color theme="1"/>
        <rFont val="Arial"/>
        <family val="2"/>
      </rPr>
      <t>Medium small – 0.10 in</t>
    </r>
  </si>
  <si>
    <r>
      <t>3.</t>
    </r>
    <r>
      <rPr>
        <sz val="7"/>
        <color theme="1"/>
        <rFont val="Times New Roman"/>
        <family val="1"/>
      </rPr>
      <t xml:space="preserve">     </t>
    </r>
    <r>
      <rPr>
        <sz val="10"/>
        <color theme="1"/>
        <rFont val="Arial"/>
        <family val="2"/>
      </rPr>
      <t>Medium – 0.15 in</t>
    </r>
  </si>
  <si>
    <r>
      <t>4.</t>
    </r>
    <r>
      <rPr>
        <sz val="7"/>
        <color theme="1"/>
        <rFont val="Times New Roman"/>
        <family val="1"/>
      </rPr>
      <t xml:space="preserve">     </t>
    </r>
    <r>
      <rPr>
        <sz val="10"/>
        <color theme="1"/>
        <rFont val="Arial"/>
        <family val="2"/>
      </rPr>
      <t>Medium Large – 0.2 in</t>
    </r>
  </si>
  <si>
    <r>
      <t>5.</t>
    </r>
    <r>
      <rPr>
        <sz val="7"/>
        <color theme="1"/>
        <rFont val="Times New Roman"/>
        <family val="1"/>
      </rPr>
      <t xml:space="preserve">     </t>
    </r>
    <r>
      <rPr>
        <sz val="10"/>
        <color theme="1"/>
        <rFont val="Arial"/>
        <family val="2"/>
      </rPr>
      <t>Large – 0.25 in</t>
    </r>
  </si>
  <si>
    <r>
      <t>6.</t>
    </r>
    <r>
      <rPr>
        <sz val="7"/>
        <color theme="1"/>
        <rFont val="Times New Roman"/>
        <family val="1"/>
      </rPr>
      <t xml:space="preserve">     </t>
    </r>
    <r>
      <rPr>
        <sz val="10"/>
        <color theme="1"/>
        <rFont val="Arial"/>
        <family val="2"/>
      </rPr>
      <t>Custom – user can define the size in the next field</t>
    </r>
  </si>
  <si>
    <r>
      <t xml:space="preserve">                                            </t>
    </r>
    <r>
      <rPr>
        <sz val="10"/>
        <color theme="1"/>
        <rFont val="Arial"/>
        <family val="2"/>
      </rPr>
      <t>vi.</t>
    </r>
    <r>
      <rPr>
        <sz val="7"/>
        <color theme="1"/>
        <rFont val="Times New Roman"/>
        <family val="1"/>
      </rPr>
      <t xml:space="preserve">     </t>
    </r>
    <r>
      <rPr>
        <sz val="10"/>
        <color theme="1"/>
        <rFont val="Arial"/>
        <family val="2"/>
      </rPr>
      <t>Cuttings Diameter – the size of the cuttings dictated by the previous input field.  A custom cutting size must allow the user to input their own diameter</t>
    </r>
  </si>
  <si>
    <r>
      <t xml:space="preserve">                                           </t>
    </r>
    <r>
      <rPr>
        <sz val="10"/>
        <color theme="1"/>
        <rFont val="Arial"/>
        <family val="2"/>
      </rPr>
      <t>vii.</t>
    </r>
    <r>
      <rPr>
        <sz val="7"/>
        <color theme="1"/>
        <rFont val="Times New Roman"/>
        <family val="1"/>
      </rPr>
      <t xml:space="preserve">     </t>
    </r>
    <r>
      <rPr>
        <sz val="10"/>
        <color theme="1"/>
        <rFont val="Arial"/>
        <family val="2"/>
      </rPr>
      <t>Cuttings Density (ppg) – Default of 21.60 but editable by the user</t>
    </r>
  </si>
  <si>
    <r>
      <t xml:space="preserve">                                          </t>
    </r>
    <r>
      <rPr>
        <sz val="10"/>
        <color theme="1"/>
        <rFont val="Arial"/>
        <family val="2"/>
      </rPr>
      <t>viii.</t>
    </r>
    <r>
      <rPr>
        <sz val="7"/>
        <color theme="1"/>
        <rFont val="Times New Roman"/>
        <family val="1"/>
      </rPr>
      <t xml:space="preserve">     </t>
    </r>
    <r>
      <rPr>
        <sz val="10"/>
        <color theme="1"/>
        <rFont val="Arial"/>
        <family val="2"/>
      </rPr>
      <t>Depth of interest – the depth to run the analysis at.  Default of TD of the well intervals</t>
    </r>
  </si>
  <si>
    <r>
      <t xml:space="preserve">                                            </t>
    </r>
    <r>
      <rPr>
        <sz val="10"/>
        <color theme="1"/>
        <rFont val="Arial"/>
        <family val="2"/>
      </rPr>
      <t>ix.</t>
    </r>
    <r>
      <rPr>
        <sz val="7"/>
        <color theme="1"/>
        <rFont val="Times New Roman"/>
        <family val="1"/>
      </rPr>
      <t xml:space="preserve">     </t>
    </r>
    <r>
      <rPr>
        <sz val="10"/>
        <color theme="1"/>
        <rFont val="Arial"/>
        <family val="2"/>
      </rPr>
      <t>Boost Flow Rate (gpm)</t>
    </r>
  </si>
  <si>
    <r>
      <t xml:space="preserve">                                             </t>
    </r>
    <r>
      <rPr>
        <sz val="10"/>
        <color theme="1"/>
        <rFont val="Arial"/>
        <family val="2"/>
      </rPr>
      <t>x.</t>
    </r>
    <r>
      <rPr>
        <sz val="7"/>
        <color theme="1"/>
        <rFont val="Times New Roman"/>
        <family val="1"/>
      </rPr>
      <t xml:space="preserve">     </t>
    </r>
    <r>
      <rPr>
        <sz val="10"/>
        <color theme="1"/>
        <rFont val="Arial"/>
        <family val="2"/>
      </rPr>
      <t>Flow Rate (gpm)</t>
    </r>
  </si>
  <si>
    <r>
      <t xml:space="preserve">                                            </t>
    </r>
    <r>
      <rPr>
        <sz val="10"/>
        <color theme="1"/>
        <rFont val="Arial"/>
        <family val="2"/>
      </rPr>
      <t>xi.</t>
    </r>
    <r>
      <rPr>
        <sz val="7"/>
        <color theme="1"/>
        <rFont val="Times New Roman"/>
        <family val="1"/>
      </rPr>
      <t xml:space="preserve">     </t>
    </r>
    <r>
      <rPr>
        <sz val="10"/>
        <color theme="1"/>
        <rFont val="Arial"/>
        <family val="2"/>
      </rPr>
      <t>Rotary Speed (rpm)</t>
    </r>
  </si>
  <si>
    <r>
      <t xml:space="preserve">                                           </t>
    </r>
    <r>
      <rPr>
        <sz val="10"/>
        <color theme="1"/>
        <rFont val="Arial"/>
        <family val="2"/>
      </rPr>
      <t>xii.</t>
    </r>
    <r>
      <rPr>
        <sz val="7"/>
        <color theme="1"/>
        <rFont val="Times New Roman"/>
        <family val="1"/>
      </rPr>
      <t xml:space="preserve">     </t>
    </r>
    <r>
      <rPr>
        <sz val="10"/>
        <color theme="1"/>
        <rFont val="Arial"/>
        <family val="2"/>
      </rPr>
      <t>Rate of Penetration (ft/hr)</t>
    </r>
  </si>
  <si>
    <r>
      <t xml:space="preserve">                                          </t>
    </r>
    <r>
      <rPr>
        <sz val="10"/>
        <color theme="1"/>
        <rFont val="Arial"/>
        <family val="2"/>
      </rPr>
      <t>xiii.</t>
    </r>
    <r>
      <rPr>
        <sz val="7"/>
        <color theme="1"/>
        <rFont val="Times New Roman"/>
        <family val="1"/>
      </rPr>
      <t xml:space="preserve">     </t>
    </r>
    <r>
      <rPr>
        <sz val="10"/>
        <color theme="1"/>
        <rFont val="Arial"/>
        <family val="2"/>
      </rPr>
      <t>Mud Inlet Temperature (F) – default of 90</t>
    </r>
  </si>
  <si>
    <r>
      <t xml:space="preserve">                                         </t>
    </r>
    <r>
      <rPr>
        <sz val="10"/>
        <color theme="1"/>
        <rFont val="Arial"/>
        <family val="2"/>
      </rPr>
      <t>xiv.</t>
    </r>
    <r>
      <rPr>
        <sz val="7"/>
        <color theme="1"/>
        <rFont val="Times New Roman"/>
        <family val="1"/>
      </rPr>
      <t xml:space="preserve">     </t>
    </r>
    <r>
      <rPr>
        <sz val="10"/>
        <color theme="1"/>
        <rFont val="Arial"/>
        <family val="2"/>
      </rPr>
      <t>Mud Outlet Temperature (F)</t>
    </r>
  </si>
  <si>
    <r>
      <t>b.</t>
    </r>
    <r>
      <rPr>
        <sz val="7"/>
        <color theme="1"/>
        <rFont val="Times New Roman"/>
        <family val="1"/>
      </rPr>
      <t xml:space="preserve">     </t>
    </r>
    <r>
      <rPr>
        <sz val="10"/>
        <color theme="1"/>
        <rFont val="Arial"/>
        <family val="2"/>
      </rPr>
      <t>After a user has input all of the necessary field the outputs must automatically update</t>
    </r>
  </si>
  <si>
    <r>
      <t xml:space="preserve">                                               </t>
    </r>
    <r>
      <rPr>
        <sz val="10"/>
        <color theme="1"/>
        <rFont val="Arial"/>
        <family val="2"/>
      </rPr>
      <t>i.</t>
    </r>
    <r>
      <rPr>
        <sz val="7"/>
        <color theme="1"/>
        <rFont val="Times New Roman"/>
        <family val="1"/>
      </rPr>
      <t xml:space="preserve">     </t>
    </r>
    <r>
      <rPr>
        <sz val="10"/>
        <color theme="1"/>
        <rFont val="Arial"/>
        <family val="2"/>
      </rPr>
      <t>A data chart must populate with the following information on the snapshot</t>
    </r>
  </si>
  <si>
    <r>
      <t>1.</t>
    </r>
    <r>
      <rPr>
        <sz val="7"/>
        <color theme="1"/>
        <rFont val="Times New Roman"/>
        <family val="1"/>
      </rPr>
      <t xml:space="preserve">     </t>
    </r>
    <r>
      <rPr>
        <sz val="10"/>
        <color theme="1"/>
        <rFont val="Arial"/>
        <family val="2"/>
      </rPr>
      <t>MD (ft)</t>
    </r>
  </si>
  <si>
    <r>
      <t>2.</t>
    </r>
    <r>
      <rPr>
        <sz val="7"/>
        <color theme="1"/>
        <rFont val="Times New Roman"/>
        <family val="1"/>
      </rPr>
      <t xml:space="preserve">     </t>
    </r>
    <r>
      <rPr>
        <sz val="10"/>
        <color theme="1"/>
        <rFont val="Arial"/>
        <family val="2"/>
      </rPr>
      <t>TVD (ft)</t>
    </r>
  </si>
  <si>
    <r>
      <t>3.</t>
    </r>
    <r>
      <rPr>
        <sz val="7"/>
        <color theme="1"/>
        <rFont val="Times New Roman"/>
        <family val="1"/>
      </rPr>
      <t xml:space="preserve">     </t>
    </r>
    <r>
      <rPr>
        <sz val="10"/>
        <color theme="1"/>
        <rFont val="Arial"/>
        <family val="2"/>
      </rPr>
      <t>Inclination (deg)</t>
    </r>
  </si>
  <si>
    <r>
      <t>4.</t>
    </r>
    <r>
      <rPr>
        <sz val="7"/>
        <color theme="1"/>
        <rFont val="Times New Roman"/>
        <family val="1"/>
      </rPr>
      <t xml:space="preserve">     </t>
    </r>
    <r>
      <rPr>
        <sz val="10"/>
        <color theme="1"/>
        <rFont val="Arial"/>
        <family val="2"/>
      </rPr>
      <t>Azimuth (deg)</t>
    </r>
  </si>
  <si>
    <r>
      <t>5.</t>
    </r>
    <r>
      <rPr>
        <sz val="7"/>
        <color theme="1"/>
        <rFont val="Times New Roman"/>
        <family val="1"/>
      </rPr>
      <t xml:space="preserve">     </t>
    </r>
    <r>
      <rPr>
        <sz val="10"/>
        <color theme="1"/>
        <rFont val="Arial"/>
        <family val="2"/>
      </rPr>
      <t>Annular Velocity (ft/min)</t>
    </r>
  </si>
  <si>
    <r>
      <t>6.</t>
    </r>
    <r>
      <rPr>
        <sz val="7"/>
        <color theme="1"/>
        <rFont val="Times New Roman"/>
        <family val="1"/>
      </rPr>
      <t xml:space="preserve">     </t>
    </r>
    <r>
      <rPr>
        <sz val="10"/>
        <color theme="1"/>
        <rFont val="Arial"/>
        <family val="2"/>
      </rPr>
      <t>Annular Flow Regime (Laminar, Transient, Turbulent)</t>
    </r>
  </si>
  <si>
    <r>
      <t>7.</t>
    </r>
    <r>
      <rPr>
        <sz val="7"/>
        <color theme="1"/>
        <rFont val="Times New Roman"/>
        <family val="1"/>
      </rPr>
      <t xml:space="preserve">     </t>
    </r>
    <r>
      <rPr>
        <sz val="10"/>
        <color theme="1"/>
        <rFont val="Arial"/>
        <family val="2"/>
      </rPr>
      <t>Friction in the Annulus (psi)</t>
    </r>
  </si>
  <si>
    <r>
      <t>8.</t>
    </r>
    <r>
      <rPr>
        <sz val="7"/>
        <color theme="1"/>
        <rFont val="Times New Roman"/>
        <family val="1"/>
      </rPr>
      <t xml:space="preserve">     </t>
    </r>
    <r>
      <rPr>
        <sz val="10"/>
        <color theme="1"/>
        <rFont val="Arial"/>
        <family val="2"/>
      </rPr>
      <t>Annular Pressure (psi)</t>
    </r>
  </si>
  <si>
    <r>
      <t>9.</t>
    </r>
    <r>
      <rPr>
        <sz val="7"/>
        <color theme="1"/>
        <rFont val="Times New Roman"/>
        <family val="1"/>
      </rPr>
      <t xml:space="preserve">     </t>
    </r>
    <r>
      <rPr>
        <sz val="10"/>
        <color theme="1"/>
        <rFont val="Arial"/>
        <family val="2"/>
      </rPr>
      <t>Plastic Viscosity (cP)</t>
    </r>
  </si>
  <si>
    <r>
      <t>10.</t>
    </r>
    <r>
      <rPr>
        <sz val="7"/>
        <color theme="1"/>
        <rFont val="Times New Roman"/>
        <family val="1"/>
      </rPr>
      <t xml:space="preserve">   </t>
    </r>
    <r>
      <rPr>
        <sz val="10"/>
        <color theme="1"/>
        <rFont val="Arial"/>
        <family val="2"/>
      </rPr>
      <t>Yield Point (lbf/100ft2)</t>
    </r>
  </si>
  <si>
    <r>
      <t>11.</t>
    </r>
    <r>
      <rPr>
        <sz val="7"/>
        <color theme="1"/>
        <rFont val="Times New Roman"/>
        <family val="1"/>
      </rPr>
      <t xml:space="preserve">   </t>
    </r>
    <r>
      <rPr>
        <sz val="10"/>
        <color theme="1"/>
        <rFont val="Arial"/>
        <family val="2"/>
      </rPr>
      <t>LSYP (lbf/100ft2)</t>
    </r>
  </si>
  <si>
    <r>
      <t>12.</t>
    </r>
    <r>
      <rPr>
        <sz val="7"/>
        <color theme="1"/>
        <rFont val="Times New Roman"/>
        <family val="1"/>
      </rPr>
      <t xml:space="preserve">   </t>
    </r>
    <r>
      <rPr>
        <sz val="10"/>
        <color theme="1"/>
        <rFont val="Arial"/>
        <family val="2"/>
      </rPr>
      <t>Equivalent Static Density (ppg)</t>
    </r>
  </si>
  <si>
    <r>
      <t>13.</t>
    </r>
    <r>
      <rPr>
        <sz val="7"/>
        <color theme="1"/>
        <rFont val="Times New Roman"/>
        <family val="1"/>
      </rPr>
      <t xml:space="preserve">   </t>
    </r>
    <r>
      <rPr>
        <sz val="10"/>
        <color theme="1"/>
        <rFont val="Arial"/>
        <family val="2"/>
      </rPr>
      <t>Equivalent Circulating Density (ppg)</t>
    </r>
  </si>
  <si>
    <r>
      <t>14.</t>
    </r>
    <r>
      <rPr>
        <sz val="7"/>
        <color theme="1"/>
        <rFont val="Times New Roman"/>
        <family val="1"/>
      </rPr>
      <t xml:space="preserve">   </t>
    </r>
    <r>
      <rPr>
        <sz val="10"/>
        <color theme="1"/>
        <rFont val="Arial"/>
        <family val="2"/>
      </rPr>
      <t>ECD + Cuttings (ppg)</t>
    </r>
  </si>
  <si>
    <r>
      <t>15.</t>
    </r>
    <r>
      <rPr>
        <sz val="7"/>
        <color theme="1"/>
        <rFont val="Times New Roman"/>
        <family val="1"/>
      </rPr>
      <t xml:space="preserve">   </t>
    </r>
    <r>
      <rPr>
        <sz val="10"/>
        <color theme="1"/>
        <rFont val="Arial"/>
        <family val="2"/>
      </rPr>
      <t>Pipe Temperature (F) – not required for land</t>
    </r>
  </si>
  <si>
    <r>
      <t>16.</t>
    </r>
    <r>
      <rPr>
        <sz val="7"/>
        <color theme="1"/>
        <rFont val="Times New Roman"/>
        <family val="1"/>
      </rPr>
      <t xml:space="preserve">   </t>
    </r>
    <r>
      <rPr>
        <sz val="10"/>
        <color theme="1"/>
        <rFont val="Arial"/>
        <family val="2"/>
      </rPr>
      <t>Annular Temperature (F) – not required for land</t>
    </r>
  </si>
  <si>
    <r>
      <t>17.</t>
    </r>
    <r>
      <rPr>
        <sz val="7"/>
        <color theme="1"/>
        <rFont val="Times New Roman"/>
        <family val="1"/>
      </rPr>
      <t xml:space="preserve">   </t>
    </r>
    <r>
      <rPr>
        <sz val="10"/>
        <color theme="1"/>
        <rFont val="Arial"/>
        <family val="2"/>
      </rPr>
      <t>Formation Temperature (F) – not required for land</t>
    </r>
  </si>
  <si>
    <r>
      <t>18.</t>
    </r>
    <r>
      <rPr>
        <sz val="7"/>
        <color theme="1"/>
        <rFont val="Times New Roman"/>
        <family val="1"/>
      </rPr>
      <t xml:space="preserve">   </t>
    </r>
    <r>
      <rPr>
        <sz val="10"/>
        <color theme="1"/>
        <rFont val="Arial"/>
        <family val="2"/>
      </rPr>
      <t>Bed Height (in)</t>
    </r>
  </si>
  <si>
    <r>
      <t>19.</t>
    </r>
    <r>
      <rPr>
        <sz val="7"/>
        <color theme="1"/>
        <rFont val="Times New Roman"/>
        <family val="1"/>
      </rPr>
      <t xml:space="preserve">   </t>
    </r>
    <r>
      <rPr>
        <sz val="10"/>
        <color theme="1"/>
        <rFont val="Arial"/>
        <family val="2"/>
      </rPr>
      <t>Hole Cleaning Status (Very Good, Good, Fair, Poor)</t>
    </r>
  </si>
  <si>
    <r>
      <t>20.</t>
    </r>
    <r>
      <rPr>
        <sz val="7"/>
        <color theme="1"/>
        <rFont val="Times New Roman"/>
        <family val="1"/>
      </rPr>
      <t xml:space="preserve">   </t>
    </r>
    <r>
      <rPr>
        <sz val="10"/>
        <color theme="1"/>
        <rFont val="Arial"/>
        <family val="2"/>
      </rPr>
      <t>Drill String Velocity (ft/min)</t>
    </r>
  </si>
  <si>
    <r>
      <t>21.</t>
    </r>
    <r>
      <rPr>
        <sz val="7"/>
        <color theme="1"/>
        <rFont val="Times New Roman"/>
        <family val="1"/>
      </rPr>
      <t xml:space="preserve">   </t>
    </r>
    <r>
      <rPr>
        <sz val="10"/>
        <color theme="1"/>
        <rFont val="Arial"/>
        <family val="2"/>
      </rPr>
      <t>Friction on Drill String (psi)</t>
    </r>
  </si>
  <si>
    <r>
      <t>22.</t>
    </r>
    <r>
      <rPr>
        <sz val="7"/>
        <color theme="1"/>
        <rFont val="Times New Roman"/>
        <family val="1"/>
      </rPr>
      <t xml:space="preserve">   </t>
    </r>
    <r>
      <rPr>
        <sz val="10"/>
        <color theme="1"/>
        <rFont val="Arial"/>
        <family val="2"/>
      </rPr>
      <t>Drill String Pressure (psi)</t>
    </r>
  </si>
  <si>
    <r>
      <t xml:space="preserve">                                              </t>
    </r>
    <r>
      <rPr>
        <sz val="10"/>
        <color theme="1"/>
        <rFont val="Arial"/>
        <family val="2"/>
      </rPr>
      <t>ii.</t>
    </r>
    <r>
      <rPr>
        <sz val="7"/>
        <color theme="1"/>
        <rFont val="Times New Roman"/>
        <family val="1"/>
      </rPr>
      <t xml:space="preserve">     </t>
    </r>
    <r>
      <rPr>
        <sz val="10"/>
        <color theme="1"/>
        <rFont val="Arial"/>
        <family val="2"/>
      </rPr>
      <t>A summary of other results must be available for the user to read :</t>
    </r>
  </si>
  <si>
    <r>
      <t>1.</t>
    </r>
    <r>
      <rPr>
        <sz val="7"/>
        <color theme="1"/>
        <rFont val="Times New Roman"/>
        <family val="1"/>
      </rPr>
      <t xml:space="preserve">     </t>
    </r>
    <r>
      <rPr>
        <sz val="10"/>
        <color theme="1"/>
        <rFont val="Arial"/>
        <family val="2"/>
      </rPr>
      <t>Pressure Distribution Pie chart (%)</t>
    </r>
  </si>
  <si>
    <r>
      <t>a.</t>
    </r>
    <r>
      <rPr>
        <sz val="7"/>
        <color theme="1"/>
        <rFont val="Times New Roman"/>
        <family val="1"/>
      </rPr>
      <t xml:space="preserve">     </t>
    </r>
    <r>
      <rPr>
        <sz val="10"/>
        <color theme="1"/>
        <rFont val="Arial"/>
        <family val="2"/>
      </rPr>
      <t>Drill String, Bit and Annular pressures</t>
    </r>
  </si>
  <si>
    <r>
      <t>2.</t>
    </r>
    <r>
      <rPr>
        <sz val="7"/>
        <color theme="1"/>
        <rFont val="Times New Roman"/>
        <family val="1"/>
      </rPr>
      <t xml:space="preserve">     </t>
    </r>
    <r>
      <rPr>
        <sz val="10"/>
        <color theme="1"/>
        <rFont val="Arial"/>
        <family val="2"/>
      </rPr>
      <t>Pressure Loss Report showing the following information</t>
    </r>
  </si>
  <si>
    <r>
      <t>a.</t>
    </r>
    <r>
      <rPr>
        <sz val="7"/>
        <color theme="1"/>
        <rFont val="Times New Roman"/>
        <family val="1"/>
      </rPr>
      <t xml:space="preserve">     </t>
    </r>
    <r>
      <rPr>
        <sz val="10"/>
        <color theme="1"/>
        <rFont val="Arial"/>
        <family val="2"/>
      </rPr>
      <t>Drill string pressure loss</t>
    </r>
  </si>
  <si>
    <r>
      <t>b.</t>
    </r>
    <r>
      <rPr>
        <sz val="7"/>
        <color theme="1"/>
        <rFont val="Times New Roman"/>
        <family val="1"/>
      </rPr>
      <t xml:space="preserve">     </t>
    </r>
    <r>
      <rPr>
        <sz val="10"/>
        <color theme="1"/>
        <rFont val="Arial"/>
        <family val="2"/>
      </rPr>
      <t>Pressure loss from tools on the DS</t>
    </r>
  </si>
  <si>
    <r>
      <t>c.</t>
    </r>
    <r>
      <rPr>
        <sz val="7"/>
        <color theme="1"/>
        <rFont val="Times New Roman"/>
        <family val="1"/>
      </rPr>
      <t xml:space="preserve">     </t>
    </r>
    <r>
      <rPr>
        <sz val="10"/>
        <color theme="1"/>
        <rFont val="Arial"/>
        <family val="2"/>
      </rPr>
      <t>Pressure loss at the bit</t>
    </r>
  </si>
  <si>
    <r>
      <t>d.</t>
    </r>
    <r>
      <rPr>
        <sz val="7"/>
        <color theme="1"/>
        <rFont val="Times New Roman"/>
        <family val="1"/>
      </rPr>
      <t xml:space="preserve">     </t>
    </r>
    <r>
      <rPr>
        <sz val="10"/>
        <color theme="1"/>
        <rFont val="Arial"/>
        <family val="2"/>
      </rPr>
      <t>Annular Pressure Loss</t>
    </r>
  </si>
  <si>
    <r>
      <t>e.</t>
    </r>
    <r>
      <rPr>
        <sz val="7"/>
        <color theme="1"/>
        <rFont val="Times New Roman"/>
        <family val="1"/>
      </rPr>
      <t xml:space="preserve">     </t>
    </r>
    <r>
      <rPr>
        <sz val="10"/>
        <color theme="1"/>
        <rFont val="Arial"/>
        <family val="2"/>
      </rPr>
      <t>Surface Piping pressure loss</t>
    </r>
  </si>
  <si>
    <r>
      <t>f.</t>
    </r>
    <r>
      <rPr>
        <sz val="7"/>
        <color theme="1"/>
        <rFont val="Times New Roman"/>
        <family val="1"/>
      </rPr>
      <t xml:space="preserve">      </t>
    </r>
    <r>
      <rPr>
        <sz val="10"/>
        <color theme="1"/>
        <rFont val="Arial"/>
        <family val="2"/>
      </rPr>
      <t>U-Tube pressure loss</t>
    </r>
  </si>
  <si>
    <r>
      <t>g.</t>
    </r>
    <r>
      <rPr>
        <sz val="7"/>
        <color theme="1"/>
        <rFont val="Times New Roman"/>
        <family val="1"/>
      </rPr>
      <t xml:space="preserve">     </t>
    </r>
    <r>
      <rPr>
        <sz val="10"/>
        <color theme="1"/>
        <rFont val="Arial"/>
        <family val="2"/>
      </rPr>
      <t>Pump pressure loss</t>
    </r>
  </si>
  <si>
    <r>
      <t>3.</t>
    </r>
    <r>
      <rPr>
        <sz val="7"/>
        <color theme="1"/>
        <rFont val="Times New Roman"/>
        <family val="1"/>
      </rPr>
      <t xml:space="preserve">     </t>
    </r>
    <r>
      <rPr>
        <sz val="10"/>
        <color theme="1"/>
        <rFont val="Arial"/>
        <family val="2"/>
      </rPr>
      <t>Hole Cleaning summary showing the following :</t>
    </r>
  </si>
  <si>
    <r>
      <t>a.</t>
    </r>
    <r>
      <rPr>
        <sz val="7"/>
        <color theme="1"/>
        <rFont val="Times New Roman"/>
        <family val="1"/>
      </rPr>
      <t xml:space="preserve">     </t>
    </r>
    <r>
      <rPr>
        <sz val="10"/>
        <color theme="1"/>
        <rFont val="Arial"/>
        <family val="2"/>
      </rPr>
      <t>Minimum annular velocity to clean the cuttings</t>
    </r>
  </si>
  <si>
    <r>
      <t>b.</t>
    </r>
    <r>
      <rPr>
        <sz val="7"/>
        <color theme="1"/>
        <rFont val="Times New Roman"/>
        <family val="1"/>
      </rPr>
      <t xml:space="preserve">     </t>
    </r>
    <r>
      <rPr>
        <sz val="10"/>
        <color theme="1"/>
        <rFont val="Arial"/>
        <family val="2"/>
      </rPr>
      <t>Flow rate to clean the hole</t>
    </r>
  </si>
  <si>
    <r>
      <t>4.</t>
    </r>
    <r>
      <rPr>
        <sz val="7"/>
        <color theme="1"/>
        <rFont val="Times New Roman"/>
        <family val="1"/>
      </rPr>
      <t xml:space="preserve">     </t>
    </r>
    <r>
      <rPr>
        <sz val="10"/>
        <color theme="1"/>
        <rFont val="Arial"/>
        <family val="2"/>
      </rPr>
      <t>Lag Time information</t>
    </r>
  </si>
  <si>
    <r>
      <t>a.</t>
    </r>
    <r>
      <rPr>
        <sz val="7"/>
        <color theme="1"/>
        <rFont val="Times New Roman"/>
        <family val="1"/>
      </rPr>
      <t xml:space="preserve">     </t>
    </r>
    <r>
      <rPr>
        <sz val="10"/>
        <color theme="1"/>
        <rFont val="Arial"/>
        <family val="2"/>
      </rPr>
      <t>Time for mud to reach the surface from the bit</t>
    </r>
  </si>
  <si>
    <r>
      <t>b.</t>
    </r>
    <r>
      <rPr>
        <sz val="7"/>
        <color theme="1"/>
        <rFont val="Times New Roman"/>
        <family val="1"/>
      </rPr>
      <t xml:space="preserve">     </t>
    </r>
    <r>
      <rPr>
        <sz val="10"/>
        <color theme="1"/>
        <rFont val="Arial"/>
        <family val="2"/>
      </rPr>
      <t>Time for mud to reach the bit from the surface</t>
    </r>
  </si>
  <si>
    <r>
      <t>c.</t>
    </r>
    <r>
      <rPr>
        <sz val="7"/>
        <color theme="1"/>
        <rFont val="Times New Roman"/>
        <family val="1"/>
      </rPr>
      <t xml:space="preserve">     </t>
    </r>
    <r>
      <rPr>
        <sz val="10"/>
        <color theme="1"/>
        <rFont val="Arial"/>
        <family val="2"/>
      </rPr>
      <t>Total time to circulate from the surface to the bit and back to the surface (previous 2 added together)</t>
    </r>
  </si>
  <si>
    <r>
      <t>5.</t>
    </r>
    <r>
      <rPr>
        <sz val="7"/>
        <color theme="1"/>
        <rFont val="Times New Roman"/>
        <family val="1"/>
      </rPr>
      <t xml:space="preserve">     </t>
    </r>
    <r>
      <rPr>
        <sz val="10"/>
        <color theme="1"/>
        <rFont val="Arial"/>
        <family val="2"/>
      </rPr>
      <t>Work Distribution summary</t>
    </r>
  </si>
  <si>
    <r>
      <t>a.</t>
    </r>
    <r>
      <rPr>
        <sz val="7"/>
        <color theme="1"/>
        <rFont val="Times New Roman"/>
        <family val="1"/>
      </rPr>
      <t xml:space="preserve">     </t>
    </r>
    <r>
      <rPr>
        <sz val="10"/>
        <color theme="1"/>
        <rFont val="Arial"/>
        <family val="2"/>
      </rPr>
      <t>Bit (hp)</t>
    </r>
  </si>
  <si>
    <r>
      <t>b.</t>
    </r>
    <r>
      <rPr>
        <sz val="7"/>
        <color theme="1"/>
        <rFont val="Times New Roman"/>
        <family val="1"/>
      </rPr>
      <t xml:space="preserve">     </t>
    </r>
    <r>
      <rPr>
        <sz val="10"/>
        <color theme="1"/>
        <rFont val="Arial"/>
        <family val="2"/>
      </rPr>
      <t>Parasitic (hp)</t>
    </r>
  </si>
  <si>
    <r>
      <t>c.</t>
    </r>
    <r>
      <rPr>
        <sz val="7"/>
        <color theme="1"/>
        <rFont val="Times New Roman"/>
        <family val="1"/>
      </rPr>
      <t xml:space="preserve">     </t>
    </r>
    <r>
      <rPr>
        <sz val="10"/>
        <color theme="1"/>
        <rFont val="Arial"/>
        <family val="2"/>
      </rPr>
      <t>Pump (hp)</t>
    </r>
  </si>
  <si>
    <r>
      <t>d.</t>
    </r>
    <r>
      <rPr>
        <sz val="7"/>
        <color theme="1"/>
        <rFont val="Times New Roman"/>
        <family val="1"/>
      </rPr>
      <t xml:space="preserve">     </t>
    </r>
    <r>
      <rPr>
        <sz val="10"/>
        <color theme="1"/>
        <rFont val="Arial"/>
        <family val="2"/>
      </rPr>
      <t>Bit (hsi)</t>
    </r>
  </si>
  <si>
    <r>
      <t>e.</t>
    </r>
    <r>
      <rPr>
        <sz val="7"/>
        <color theme="1"/>
        <rFont val="Times New Roman"/>
        <family val="1"/>
      </rPr>
      <t xml:space="preserve">     </t>
    </r>
    <r>
      <rPr>
        <sz val="10"/>
        <color theme="1"/>
        <rFont val="Arial"/>
        <family val="2"/>
      </rPr>
      <t>Parasitic (hsi)</t>
    </r>
  </si>
  <si>
    <r>
      <t>f.</t>
    </r>
    <r>
      <rPr>
        <sz val="7"/>
        <color theme="1"/>
        <rFont val="Times New Roman"/>
        <family val="1"/>
      </rPr>
      <t xml:space="preserve">      </t>
    </r>
    <r>
      <rPr>
        <sz val="10"/>
        <color theme="1"/>
        <rFont val="Arial"/>
        <family val="2"/>
      </rPr>
      <t>Pump (his)</t>
    </r>
  </si>
  <si>
    <r>
      <t>6.</t>
    </r>
    <r>
      <rPr>
        <sz val="7"/>
        <color theme="1"/>
        <rFont val="Times New Roman"/>
        <family val="1"/>
      </rPr>
      <t xml:space="preserve">     </t>
    </r>
    <r>
      <rPr>
        <sz val="10"/>
        <color theme="1"/>
        <rFont val="Arial"/>
        <family val="2"/>
      </rPr>
      <t>Break Circulation summary</t>
    </r>
  </si>
  <si>
    <r>
      <t>a.</t>
    </r>
    <r>
      <rPr>
        <sz val="7"/>
        <color theme="1"/>
        <rFont val="Times New Roman"/>
        <family val="1"/>
      </rPr>
      <t xml:space="preserve">     </t>
    </r>
    <r>
      <rPr>
        <sz val="10"/>
        <color theme="1"/>
        <rFont val="Arial"/>
        <family val="2"/>
      </rPr>
      <t>Pump pressure (psi)</t>
    </r>
  </si>
  <si>
    <r>
      <t>b.</t>
    </r>
    <r>
      <rPr>
        <sz val="7"/>
        <color theme="1"/>
        <rFont val="Times New Roman"/>
        <family val="1"/>
      </rPr>
      <t xml:space="preserve">     </t>
    </r>
    <r>
      <rPr>
        <sz val="10"/>
        <color theme="1"/>
        <rFont val="Arial"/>
        <family val="2"/>
      </rPr>
      <t>Bottom Hole ECD (ppg)</t>
    </r>
  </si>
  <si>
    <r>
      <t>c.</t>
    </r>
    <r>
      <rPr>
        <sz val="7"/>
        <color theme="1"/>
        <rFont val="Times New Roman"/>
        <family val="1"/>
      </rPr>
      <t xml:space="preserve">     </t>
    </r>
    <r>
      <rPr>
        <sz val="10"/>
        <color theme="1"/>
        <rFont val="Arial"/>
        <family val="2"/>
      </rPr>
      <t>Shoe ECD (ppg)</t>
    </r>
  </si>
  <si>
    <r>
      <t>d.</t>
    </r>
    <r>
      <rPr>
        <sz val="7"/>
        <color theme="1"/>
        <rFont val="Times New Roman"/>
        <family val="1"/>
      </rPr>
      <t xml:space="preserve">     </t>
    </r>
    <r>
      <rPr>
        <sz val="10"/>
        <color theme="1"/>
        <rFont val="Arial"/>
        <family val="2"/>
      </rPr>
      <t>Bit ECD (ppg)</t>
    </r>
  </si>
  <si>
    <r>
      <t>7.</t>
    </r>
    <r>
      <rPr>
        <sz val="7"/>
        <color theme="1"/>
        <rFont val="Times New Roman"/>
        <family val="1"/>
      </rPr>
      <t xml:space="preserve">     </t>
    </r>
    <r>
      <rPr>
        <sz val="10"/>
        <color theme="1"/>
        <rFont val="Arial"/>
        <family val="2"/>
      </rPr>
      <t>Temperature summary</t>
    </r>
  </si>
  <si>
    <r>
      <t>a.</t>
    </r>
    <r>
      <rPr>
        <sz val="7"/>
        <color theme="1"/>
        <rFont val="Times New Roman"/>
        <family val="1"/>
      </rPr>
      <t xml:space="preserve">     </t>
    </r>
    <r>
      <rPr>
        <sz val="10"/>
        <color theme="1"/>
        <rFont val="Arial"/>
        <family val="2"/>
      </rPr>
      <t>BHT temp (F)</t>
    </r>
  </si>
  <si>
    <r>
      <t>b.</t>
    </r>
    <r>
      <rPr>
        <sz val="7"/>
        <color theme="1"/>
        <rFont val="Times New Roman"/>
        <family val="1"/>
      </rPr>
      <t xml:space="preserve">     </t>
    </r>
    <r>
      <rPr>
        <sz val="10"/>
        <color theme="1"/>
        <rFont val="Arial"/>
        <family val="2"/>
      </rPr>
      <t>Bit temp (F)</t>
    </r>
  </si>
  <si>
    <r>
      <t>c.</t>
    </r>
    <r>
      <rPr>
        <sz val="7"/>
        <color theme="1"/>
        <rFont val="Times New Roman"/>
        <family val="1"/>
      </rPr>
      <t xml:space="preserve">     </t>
    </r>
    <r>
      <rPr>
        <sz val="10"/>
        <color theme="1"/>
        <rFont val="Arial"/>
        <family val="2"/>
      </rPr>
      <t>CS temp (F)</t>
    </r>
  </si>
  <si>
    <r>
      <t>c.</t>
    </r>
    <r>
      <rPr>
        <sz val="7"/>
        <color theme="1"/>
        <rFont val="Times New Roman"/>
        <family val="1"/>
      </rPr>
      <t xml:space="preserve">     </t>
    </r>
    <r>
      <rPr>
        <sz val="10"/>
        <color theme="1"/>
        <rFont val="Arial"/>
        <family val="2"/>
      </rPr>
      <t>Any failed validations must be presented to the user on the summary</t>
    </r>
  </si>
  <si>
    <r>
      <t xml:space="preserve">                                               </t>
    </r>
    <r>
      <rPr>
        <sz val="10"/>
        <color theme="1"/>
        <rFont val="Arial"/>
        <family val="2"/>
      </rPr>
      <t>i.</t>
    </r>
    <r>
      <rPr>
        <sz val="7"/>
        <color theme="1"/>
        <rFont val="Times New Roman"/>
        <family val="1"/>
      </rPr>
      <t xml:space="preserve">     </t>
    </r>
    <r>
      <rPr>
        <sz val="10"/>
        <color theme="1"/>
        <rFont val="Arial"/>
        <family val="2"/>
      </rPr>
      <t>Pump Flow Rate is less than the min flowrate required to clean the hole</t>
    </r>
  </si>
  <si>
    <r>
      <t xml:space="preserve">                                              </t>
    </r>
    <r>
      <rPr>
        <sz val="10"/>
        <color theme="1"/>
        <rFont val="Arial"/>
        <family val="2"/>
      </rPr>
      <t>ii.</t>
    </r>
    <r>
      <rPr>
        <sz val="7"/>
        <color theme="1"/>
        <rFont val="Times New Roman"/>
        <family val="1"/>
      </rPr>
      <t xml:space="preserve">     </t>
    </r>
    <r>
      <rPr>
        <sz val="10"/>
        <color theme="1"/>
        <rFont val="Arial"/>
        <family val="2"/>
      </rPr>
      <t>ECD exceeds the fracture gradient</t>
    </r>
  </si>
  <si>
    <r>
      <t xml:space="preserve">                                             </t>
    </r>
    <r>
      <rPr>
        <sz val="10"/>
        <color theme="1"/>
        <rFont val="Arial"/>
        <family val="2"/>
      </rPr>
      <t>iii.</t>
    </r>
    <r>
      <rPr>
        <sz val="7"/>
        <color theme="1"/>
        <rFont val="Times New Roman"/>
        <family val="1"/>
      </rPr>
      <t xml:space="preserve">     </t>
    </r>
    <r>
      <rPr>
        <sz val="10"/>
        <color theme="1"/>
        <rFont val="Arial"/>
        <family val="2"/>
      </rPr>
      <t>ECD is less than the pore pressure</t>
    </r>
  </si>
  <si>
    <r>
      <t>d.</t>
    </r>
    <r>
      <rPr>
        <sz val="7"/>
        <color theme="1"/>
        <rFont val="Times New Roman"/>
        <family val="1"/>
      </rPr>
      <t xml:space="preserve">     </t>
    </r>
    <r>
      <rPr>
        <sz val="10"/>
        <color theme="1"/>
        <rFont val="Arial"/>
        <family val="2"/>
      </rPr>
      <t>User must have the option to see the snapshot results in a chart format</t>
    </r>
  </si>
  <si>
    <r>
      <t xml:space="preserve">                                               </t>
    </r>
    <r>
      <rPr>
        <sz val="10"/>
        <color theme="1"/>
        <rFont val="Arial"/>
        <family val="2"/>
      </rPr>
      <t>i.</t>
    </r>
    <r>
      <rPr>
        <sz val="7"/>
        <color theme="1"/>
        <rFont val="Times New Roman"/>
        <family val="1"/>
      </rPr>
      <t xml:space="preserve">     </t>
    </r>
    <r>
      <rPr>
        <sz val="10"/>
        <color theme="1"/>
        <rFont val="Arial"/>
        <family val="2"/>
      </rPr>
      <t>Trajectory - Inclination vs MD</t>
    </r>
  </si>
  <si>
    <r>
      <t xml:space="preserve">                                              </t>
    </r>
    <r>
      <rPr>
        <sz val="10"/>
        <color theme="1"/>
        <rFont val="Arial"/>
        <family val="2"/>
      </rPr>
      <t>ii.</t>
    </r>
    <r>
      <rPr>
        <sz val="7"/>
        <color theme="1"/>
        <rFont val="Times New Roman"/>
        <family val="1"/>
      </rPr>
      <t xml:space="preserve">     </t>
    </r>
    <r>
      <rPr>
        <sz val="10"/>
        <color theme="1"/>
        <rFont val="Arial"/>
        <family val="2"/>
      </rPr>
      <t>Rheology – PV, YP and LSYP vs MD</t>
    </r>
  </si>
  <si>
    <r>
      <t xml:space="preserve">                                             </t>
    </r>
    <r>
      <rPr>
        <sz val="10"/>
        <color theme="1"/>
        <rFont val="Arial"/>
        <family val="2"/>
      </rPr>
      <t>iii.</t>
    </r>
    <r>
      <rPr>
        <sz val="7"/>
        <color theme="1"/>
        <rFont val="Times New Roman"/>
        <family val="1"/>
      </rPr>
      <t xml:space="preserve">     </t>
    </r>
    <r>
      <rPr>
        <sz val="10"/>
        <color theme="1"/>
        <rFont val="Arial"/>
        <family val="2"/>
      </rPr>
      <t>Velocity – ESD, ECD, ECD with Cuttings, PPG and FPG/LOT vs MD</t>
    </r>
  </si>
  <si>
    <r>
      <t>1.</t>
    </r>
    <r>
      <rPr>
        <sz val="7"/>
        <color theme="1"/>
        <rFont val="Times New Roman"/>
        <family val="1"/>
      </rPr>
      <t xml:space="preserve">     </t>
    </r>
    <r>
      <rPr>
        <sz val="10"/>
        <color theme="1"/>
        <rFont val="Arial"/>
        <family val="2"/>
      </rPr>
      <t>PPG and FPG plots are limits and violation zones must be shaded to the left and right side respectively</t>
    </r>
  </si>
  <si>
    <r>
      <t xml:space="preserve">                                            </t>
    </r>
    <r>
      <rPr>
        <sz val="10"/>
        <color theme="1"/>
        <rFont val="Arial"/>
        <family val="2"/>
      </rPr>
      <t>iv.</t>
    </r>
    <r>
      <rPr>
        <sz val="7"/>
        <color theme="1"/>
        <rFont val="Times New Roman"/>
        <family val="1"/>
      </rPr>
      <t xml:space="preserve">     </t>
    </r>
    <r>
      <rPr>
        <sz val="10"/>
        <color theme="1"/>
        <rFont val="Arial"/>
        <family val="2"/>
      </rPr>
      <t>Temperature</t>
    </r>
  </si>
  <si>
    <r>
      <t>1.</t>
    </r>
    <r>
      <rPr>
        <sz val="7"/>
        <color theme="1"/>
        <rFont val="Times New Roman"/>
        <family val="1"/>
      </rPr>
      <t xml:space="preserve">     </t>
    </r>
    <r>
      <rPr>
        <sz val="10"/>
        <color theme="1"/>
        <rFont val="Arial"/>
        <family val="2"/>
      </rPr>
      <t>Pipe, Annulus and Formation temp vs MD</t>
    </r>
  </si>
  <si>
    <r>
      <t>2.</t>
    </r>
    <r>
      <rPr>
        <sz val="7"/>
        <color theme="1"/>
        <rFont val="Times New Roman"/>
        <family val="1"/>
      </rPr>
      <t xml:space="preserve">     </t>
    </r>
    <r>
      <rPr>
        <sz val="10"/>
        <color theme="1"/>
        <rFont val="Arial"/>
        <family val="2"/>
      </rPr>
      <t>Hole Cleaning – Cutting %, Bed Height and HCL vs MD</t>
    </r>
  </si>
  <si>
    <r>
      <t xml:space="preserve">                                             </t>
    </r>
    <r>
      <rPr>
        <sz val="10"/>
        <color theme="1"/>
        <rFont val="Arial"/>
        <family val="2"/>
      </rPr>
      <t>v.</t>
    </r>
    <r>
      <rPr>
        <sz val="7"/>
        <color theme="1"/>
        <rFont val="Times New Roman"/>
        <family val="1"/>
      </rPr>
      <t xml:space="preserve">     </t>
    </r>
    <r>
      <rPr>
        <sz val="10"/>
        <color theme="1"/>
        <rFont val="Arial"/>
        <family val="2"/>
      </rPr>
      <t>User must have the option to show or hid legends</t>
    </r>
  </si>
  <si>
    <r>
      <t>8.</t>
    </r>
    <r>
      <rPr>
        <sz val="7"/>
        <color theme="1"/>
        <rFont val="Times New Roman"/>
        <family val="1"/>
      </rPr>
      <t xml:space="preserve">     </t>
    </r>
    <r>
      <rPr>
        <sz val="10"/>
        <color theme="1"/>
        <rFont val="Arial"/>
        <family val="2"/>
      </rPr>
      <t>The second analysis type that should be presented as a tab to select is Parametric.</t>
    </r>
  </si>
  <si>
    <r>
      <t>a.</t>
    </r>
    <r>
      <rPr>
        <sz val="7"/>
        <color theme="1"/>
        <rFont val="Times New Roman"/>
        <family val="1"/>
      </rPr>
      <t xml:space="preserve">     </t>
    </r>
    <r>
      <rPr>
        <sz val="10"/>
        <color theme="1"/>
        <rFont val="Arial"/>
        <family val="2"/>
      </rPr>
      <t>When Parametric is selected the user must have the ability to setup the input values</t>
    </r>
  </si>
  <si>
    <r>
      <t xml:space="preserve">                                             </t>
    </r>
    <r>
      <rPr>
        <sz val="10"/>
        <color theme="1"/>
        <rFont val="Arial"/>
        <family val="2"/>
      </rPr>
      <t>x.</t>
    </r>
    <r>
      <rPr>
        <sz val="7"/>
        <color theme="1"/>
        <rFont val="Times New Roman"/>
        <family val="1"/>
      </rPr>
      <t xml:space="preserve">     </t>
    </r>
    <r>
      <rPr>
        <sz val="10"/>
        <color theme="1"/>
        <rFont val="Arial"/>
        <family val="2"/>
      </rPr>
      <t>Mud Inlet Temperature (F) – default of 90</t>
    </r>
  </si>
  <si>
    <r>
      <t xml:space="preserve">                                            </t>
    </r>
    <r>
      <rPr>
        <sz val="10"/>
        <color theme="1"/>
        <rFont val="Arial"/>
        <family val="2"/>
      </rPr>
      <t>xi.</t>
    </r>
    <r>
      <rPr>
        <sz val="7"/>
        <color theme="1"/>
        <rFont val="Times New Roman"/>
        <family val="1"/>
      </rPr>
      <t xml:space="preserve">     </t>
    </r>
    <r>
      <rPr>
        <sz val="10"/>
        <color theme="1"/>
        <rFont val="Arial"/>
        <family val="2"/>
      </rPr>
      <t>Flow Rate (gpm) can now have multiple inputs</t>
    </r>
  </si>
  <si>
    <r>
      <t>1.</t>
    </r>
    <r>
      <rPr>
        <sz val="7"/>
        <color theme="1"/>
        <rFont val="Times New Roman"/>
        <family val="1"/>
      </rPr>
      <t xml:space="preserve">     </t>
    </r>
    <r>
      <rPr>
        <sz val="10"/>
        <color theme="1"/>
        <rFont val="Arial"/>
        <family val="2"/>
      </rPr>
      <t>Minimum Flow rate</t>
    </r>
  </si>
  <si>
    <r>
      <t>2.</t>
    </r>
    <r>
      <rPr>
        <sz val="7"/>
        <color theme="1"/>
        <rFont val="Times New Roman"/>
        <family val="1"/>
      </rPr>
      <t xml:space="preserve">     </t>
    </r>
    <r>
      <rPr>
        <sz val="10"/>
        <color theme="1"/>
        <rFont val="Arial"/>
        <family val="2"/>
      </rPr>
      <t>Maximum Flow rate</t>
    </r>
  </si>
  <si>
    <r>
      <t>3.</t>
    </r>
    <r>
      <rPr>
        <sz val="7"/>
        <color theme="1"/>
        <rFont val="Times New Roman"/>
        <family val="1"/>
      </rPr>
      <t xml:space="preserve">     </t>
    </r>
    <r>
      <rPr>
        <sz val="10"/>
        <color theme="1"/>
        <rFont val="Arial"/>
        <family val="2"/>
      </rPr>
      <t>Step to take between min and max flow rate – Default is to calculate to 5 steps</t>
    </r>
  </si>
  <si>
    <r>
      <t>4.</t>
    </r>
    <r>
      <rPr>
        <sz val="7"/>
        <color theme="1"/>
        <rFont val="Times New Roman"/>
        <family val="1"/>
      </rPr>
      <t xml:space="preserve">     </t>
    </r>
    <r>
      <rPr>
        <sz val="10"/>
        <color theme="1"/>
        <rFont val="Arial"/>
        <family val="2"/>
      </rPr>
      <t>There will be as many analysis as there are steps between the min and max.  Min and Max values are inclusive</t>
    </r>
  </si>
  <si>
    <r>
      <t>a.</t>
    </r>
    <r>
      <rPr>
        <sz val="7"/>
        <color theme="1"/>
        <rFont val="Times New Roman"/>
        <family val="1"/>
      </rPr>
      <t xml:space="preserve">     </t>
    </r>
    <r>
      <rPr>
        <sz val="10"/>
        <color theme="1"/>
        <rFont val="Arial"/>
        <family val="2"/>
      </rPr>
      <t>If the step exceeds the max value then it should just use the max value at that time</t>
    </r>
  </si>
  <si>
    <r>
      <t xml:space="preserve">                                           </t>
    </r>
    <r>
      <rPr>
        <sz val="10"/>
        <color theme="1"/>
        <rFont val="Arial"/>
        <family val="2"/>
      </rPr>
      <t>xii.</t>
    </r>
    <r>
      <rPr>
        <sz val="7"/>
        <color theme="1"/>
        <rFont val="Times New Roman"/>
        <family val="1"/>
      </rPr>
      <t xml:space="preserve">     </t>
    </r>
    <r>
      <rPr>
        <sz val="10"/>
        <color theme="1"/>
        <rFont val="Arial"/>
        <family val="2"/>
      </rPr>
      <t>Rotary Speed (rpm) can now have multiple inputs</t>
    </r>
  </si>
  <si>
    <r>
      <t>1.</t>
    </r>
    <r>
      <rPr>
        <sz val="7"/>
        <color theme="1"/>
        <rFont val="Times New Roman"/>
        <family val="1"/>
      </rPr>
      <t xml:space="preserve">     </t>
    </r>
    <r>
      <rPr>
        <sz val="10"/>
        <color theme="1"/>
        <rFont val="Arial"/>
        <family val="2"/>
      </rPr>
      <t>Minimum speed</t>
    </r>
  </si>
  <si>
    <r>
      <t>2.</t>
    </r>
    <r>
      <rPr>
        <sz val="7"/>
        <color theme="1"/>
        <rFont val="Times New Roman"/>
        <family val="1"/>
      </rPr>
      <t xml:space="preserve">     </t>
    </r>
    <r>
      <rPr>
        <sz val="10"/>
        <color theme="1"/>
        <rFont val="Arial"/>
        <family val="2"/>
      </rPr>
      <t>Maximum speed</t>
    </r>
  </si>
  <si>
    <r>
      <t>3.</t>
    </r>
    <r>
      <rPr>
        <sz val="7"/>
        <color theme="1"/>
        <rFont val="Times New Roman"/>
        <family val="1"/>
      </rPr>
      <t xml:space="preserve">     </t>
    </r>
    <r>
      <rPr>
        <sz val="10"/>
        <color theme="1"/>
        <rFont val="Arial"/>
        <family val="2"/>
      </rPr>
      <t>Step to take between min and max speed – Default is to calculate to 5 steps</t>
    </r>
  </si>
  <si>
    <r>
      <t xml:space="preserve">                                          </t>
    </r>
    <r>
      <rPr>
        <sz val="10"/>
        <color theme="1"/>
        <rFont val="Arial"/>
        <family val="2"/>
      </rPr>
      <t>xiii.</t>
    </r>
    <r>
      <rPr>
        <sz val="7"/>
        <color theme="1"/>
        <rFont val="Times New Roman"/>
        <family val="1"/>
      </rPr>
      <t xml:space="preserve">     </t>
    </r>
    <r>
      <rPr>
        <sz val="10"/>
        <color theme="1"/>
        <rFont val="Arial"/>
        <family val="2"/>
      </rPr>
      <t>ROP (ft/hr) can now have multiple inputs</t>
    </r>
  </si>
  <si>
    <r>
      <t>1.</t>
    </r>
    <r>
      <rPr>
        <sz val="7"/>
        <color theme="1"/>
        <rFont val="Times New Roman"/>
        <family val="1"/>
      </rPr>
      <t xml:space="preserve">     </t>
    </r>
    <r>
      <rPr>
        <sz val="10"/>
        <color theme="1"/>
        <rFont val="Arial"/>
        <family val="2"/>
      </rPr>
      <t>Minimum ROP</t>
    </r>
  </si>
  <si>
    <r>
      <t>2.</t>
    </r>
    <r>
      <rPr>
        <sz val="7"/>
        <color theme="1"/>
        <rFont val="Times New Roman"/>
        <family val="1"/>
      </rPr>
      <t xml:space="preserve">     </t>
    </r>
    <r>
      <rPr>
        <sz val="10"/>
        <color theme="1"/>
        <rFont val="Arial"/>
        <family val="2"/>
      </rPr>
      <t>Maximum ROP</t>
    </r>
  </si>
  <si>
    <r>
      <t>3.</t>
    </r>
    <r>
      <rPr>
        <sz val="7"/>
        <color theme="1"/>
        <rFont val="Times New Roman"/>
        <family val="1"/>
      </rPr>
      <t xml:space="preserve">     </t>
    </r>
    <r>
      <rPr>
        <sz val="10"/>
        <color theme="1"/>
        <rFont val="Arial"/>
        <family val="2"/>
      </rPr>
      <t>Step to take between min and max ROP – Default is to calculate to 5 steps</t>
    </r>
  </si>
  <si>
    <r>
      <t>b.</t>
    </r>
    <r>
      <rPr>
        <sz val="7"/>
        <color theme="1"/>
        <rFont val="Times New Roman"/>
        <family val="1"/>
      </rPr>
      <t xml:space="preserve">     </t>
    </r>
    <r>
      <rPr>
        <sz val="10"/>
        <color theme="1"/>
        <rFont val="Arial"/>
        <family val="2"/>
      </rPr>
      <t>After a user has input all of the necessary field the outputs must update when the user presses a play button</t>
    </r>
  </si>
  <si>
    <r>
      <t xml:space="preserve">                                               </t>
    </r>
    <r>
      <rPr>
        <sz val="10"/>
        <color theme="1"/>
        <rFont val="Arial"/>
        <family val="2"/>
      </rPr>
      <t>i.</t>
    </r>
    <r>
      <rPr>
        <sz val="7"/>
        <color theme="1"/>
        <rFont val="Times New Roman"/>
        <family val="1"/>
      </rPr>
      <t xml:space="preserve">     </t>
    </r>
    <r>
      <rPr>
        <sz val="10"/>
        <color theme="1"/>
        <rFont val="Arial"/>
        <family val="2"/>
      </rPr>
      <t>This is not automatic because it could take some time to do a parametric analysis</t>
    </r>
  </si>
  <si>
    <r>
      <t xml:space="preserve">                                              </t>
    </r>
    <r>
      <rPr>
        <sz val="10"/>
        <color theme="1"/>
        <rFont val="Arial"/>
        <family val="2"/>
      </rPr>
      <t>ii.</t>
    </r>
    <r>
      <rPr>
        <sz val="7"/>
        <color theme="1"/>
        <rFont val="Times New Roman"/>
        <family val="1"/>
      </rPr>
      <t xml:space="preserve">     </t>
    </r>
    <r>
      <rPr>
        <sz val="10"/>
        <color theme="1"/>
        <rFont val="Arial"/>
        <family val="2"/>
      </rPr>
      <t>There will be as many results as there are combinations of each input parameter</t>
    </r>
  </si>
  <si>
    <r>
      <t xml:space="preserve">                                             </t>
    </r>
    <r>
      <rPr>
        <sz val="10"/>
        <color theme="1"/>
        <rFont val="Arial"/>
        <family val="2"/>
      </rPr>
      <t>iii.</t>
    </r>
    <r>
      <rPr>
        <sz val="7"/>
        <color theme="1"/>
        <rFont val="Times New Roman"/>
        <family val="1"/>
      </rPr>
      <t xml:space="preserve">     </t>
    </r>
    <r>
      <rPr>
        <sz val="10"/>
        <color theme="1"/>
        <rFont val="Arial"/>
        <family val="2"/>
      </rPr>
      <t>All results are shown in a data chart which includes the following data</t>
    </r>
  </si>
  <si>
    <r>
      <t>1.</t>
    </r>
    <r>
      <rPr>
        <sz val="7"/>
        <color theme="1"/>
        <rFont val="Times New Roman"/>
        <family val="1"/>
      </rPr>
      <t xml:space="preserve">     </t>
    </r>
    <r>
      <rPr>
        <sz val="10"/>
        <color theme="1"/>
        <rFont val="Arial"/>
        <family val="2"/>
      </rPr>
      <t>Flow Rate (gpm) – Flow rate input</t>
    </r>
  </si>
  <si>
    <r>
      <t>2.</t>
    </r>
    <r>
      <rPr>
        <sz val="7"/>
        <color theme="1"/>
        <rFont val="Times New Roman"/>
        <family val="1"/>
      </rPr>
      <t xml:space="preserve">     </t>
    </r>
    <r>
      <rPr>
        <sz val="10"/>
        <color theme="1"/>
        <rFont val="Arial"/>
        <family val="2"/>
      </rPr>
      <t>ROP (ft/hr) – ROP input</t>
    </r>
  </si>
  <si>
    <r>
      <t>3.</t>
    </r>
    <r>
      <rPr>
        <sz val="7"/>
        <color theme="1"/>
        <rFont val="Times New Roman"/>
        <family val="1"/>
      </rPr>
      <t xml:space="preserve">     </t>
    </r>
    <r>
      <rPr>
        <sz val="10"/>
        <color theme="1"/>
        <rFont val="Arial"/>
        <family val="2"/>
      </rPr>
      <t>TDS (rpm) – rotary speed input</t>
    </r>
  </si>
  <si>
    <r>
      <t>4.</t>
    </r>
    <r>
      <rPr>
        <sz val="7"/>
        <color theme="1"/>
        <rFont val="Times New Roman"/>
        <family val="1"/>
      </rPr>
      <t xml:space="preserve">     </t>
    </r>
    <r>
      <rPr>
        <sz val="10"/>
        <color theme="1"/>
        <rFont val="Arial"/>
        <family val="2"/>
      </rPr>
      <t>Stand Pipe Pressure (psi)</t>
    </r>
  </si>
  <si>
    <r>
      <t>5.</t>
    </r>
    <r>
      <rPr>
        <sz val="7"/>
        <color theme="1"/>
        <rFont val="Times New Roman"/>
        <family val="1"/>
      </rPr>
      <t xml:space="preserve">     </t>
    </r>
    <r>
      <rPr>
        <sz val="10"/>
        <color theme="1"/>
        <rFont val="Arial"/>
        <family val="2"/>
      </rPr>
      <t>Pump HPP (hp)</t>
    </r>
  </si>
  <si>
    <r>
      <t>6.</t>
    </r>
    <r>
      <rPr>
        <sz val="7"/>
        <color theme="1"/>
        <rFont val="Times New Roman"/>
        <family val="1"/>
      </rPr>
      <t xml:space="preserve">     </t>
    </r>
    <r>
      <rPr>
        <sz val="10"/>
        <color theme="1"/>
        <rFont val="Arial"/>
        <family val="2"/>
      </rPr>
      <t>Bit HPP (hp)</t>
    </r>
  </si>
  <si>
    <r>
      <t>7.</t>
    </r>
    <r>
      <rPr>
        <sz val="7"/>
        <color theme="1"/>
        <rFont val="Times New Roman"/>
        <family val="1"/>
      </rPr>
      <t xml:space="preserve">     </t>
    </r>
    <r>
      <rPr>
        <sz val="10"/>
        <color theme="1"/>
        <rFont val="Arial"/>
        <family val="2"/>
      </rPr>
      <t>ECD + Cuttings @ shoe (ppg)</t>
    </r>
  </si>
  <si>
    <r>
      <t>8.</t>
    </r>
    <r>
      <rPr>
        <sz val="7"/>
        <color theme="1"/>
        <rFont val="Times New Roman"/>
        <family val="1"/>
      </rPr>
      <t xml:space="preserve">     </t>
    </r>
    <r>
      <rPr>
        <sz val="10"/>
        <color theme="1"/>
        <rFont val="Arial"/>
        <family val="2"/>
      </rPr>
      <t>ECD + Cuttings @ TD (ppg)</t>
    </r>
  </si>
  <si>
    <r>
      <t>9.</t>
    </r>
    <r>
      <rPr>
        <sz val="7"/>
        <color theme="1"/>
        <rFont val="Times New Roman"/>
        <family val="1"/>
      </rPr>
      <t xml:space="preserve">     </t>
    </r>
    <r>
      <rPr>
        <sz val="10"/>
        <color theme="1"/>
        <rFont val="Arial"/>
        <family val="2"/>
      </rPr>
      <t>ECD + Cuttings @ DOI (ppg)</t>
    </r>
  </si>
  <si>
    <r>
      <t>10.</t>
    </r>
    <r>
      <rPr>
        <sz val="7"/>
        <color theme="1"/>
        <rFont val="Times New Roman"/>
        <family val="1"/>
      </rPr>
      <t xml:space="preserve">   </t>
    </r>
    <r>
      <rPr>
        <sz val="10"/>
        <color theme="1"/>
        <rFont val="Arial"/>
        <family val="2"/>
      </rPr>
      <t>Cuttings % - percent of the annular volume that the cuttings takes up</t>
    </r>
  </si>
  <si>
    <r>
      <t>11.</t>
    </r>
    <r>
      <rPr>
        <sz val="7"/>
        <color theme="1"/>
        <rFont val="Times New Roman"/>
        <family val="1"/>
      </rPr>
      <t xml:space="preserve">   </t>
    </r>
    <r>
      <rPr>
        <sz val="10"/>
        <color theme="1"/>
        <rFont val="Arial"/>
        <family val="2"/>
      </rPr>
      <t>Warnings</t>
    </r>
  </si>
  <si>
    <r>
      <t>a.</t>
    </r>
    <r>
      <rPr>
        <sz val="7"/>
        <color theme="1"/>
        <rFont val="Times New Roman"/>
        <family val="1"/>
      </rPr>
      <t xml:space="preserve">     </t>
    </r>
    <r>
      <rPr>
        <sz val="10"/>
        <color theme="1"/>
        <rFont val="Arial"/>
        <family val="2"/>
      </rPr>
      <t>If the pump flowrate it too little to clean the hole</t>
    </r>
  </si>
  <si>
    <r>
      <t>b.</t>
    </r>
    <r>
      <rPr>
        <sz val="7"/>
        <color theme="1"/>
        <rFont val="Times New Roman"/>
        <family val="1"/>
      </rPr>
      <t xml:space="preserve">     </t>
    </r>
    <r>
      <rPr>
        <sz val="10"/>
        <color theme="1"/>
        <rFont val="Arial"/>
        <family val="2"/>
      </rPr>
      <t>If pressure exceeds FPG</t>
    </r>
  </si>
  <si>
    <r>
      <t>c.</t>
    </r>
    <r>
      <rPr>
        <sz val="7"/>
        <color theme="1"/>
        <rFont val="Times New Roman"/>
        <family val="1"/>
      </rPr>
      <t xml:space="preserve">     </t>
    </r>
    <r>
      <rPr>
        <sz val="10"/>
        <color theme="1"/>
        <rFont val="Arial"/>
        <family val="2"/>
      </rPr>
      <t>If pressure is lower than PPG</t>
    </r>
  </si>
  <si>
    <r>
      <t xml:space="preserve">                                            </t>
    </r>
    <r>
      <rPr>
        <sz val="10"/>
        <color theme="1"/>
        <rFont val="Arial"/>
        <family val="2"/>
      </rPr>
      <t>iv.</t>
    </r>
    <r>
      <rPr>
        <sz val="7"/>
        <color theme="1"/>
        <rFont val="Times New Roman"/>
        <family val="1"/>
      </rPr>
      <t xml:space="preserve">     </t>
    </r>
    <r>
      <rPr>
        <sz val="10"/>
        <color theme="1"/>
        <rFont val="Arial"/>
        <family val="2"/>
      </rPr>
      <t>User must be able to view charts for the parametric results</t>
    </r>
  </si>
  <si>
    <r>
      <t>1.</t>
    </r>
    <r>
      <rPr>
        <sz val="7"/>
        <color theme="1"/>
        <rFont val="Times New Roman"/>
        <family val="1"/>
      </rPr>
      <t xml:space="preserve">     </t>
    </r>
    <r>
      <rPr>
        <sz val="10"/>
        <color theme="1"/>
        <rFont val="Arial"/>
        <family val="2"/>
      </rPr>
      <t>User will be presented with 4 charts</t>
    </r>
  </si>
  <si>
    <r>
      <t>a.</t>
    </r>
    <r>
      <rPr>
        <sz val="7"/>
        <color theme="1"/>
        <rFont val="Times New Roman"/>
        <family val="1"/>
      </rPr>
      <t xml:space="preserve">     </t>
    </r>
    <r>
      <rPr>
        <sz val="10"/>
        <color theme="1"/>
        <rFont val="Arial"/>
        <family val="2"/>
      </rPr>
      <t>Flow Rate Vs SPP</t>
    </r>
  </si>
  <si>
    <r>
      <t>b.</t>
    </r>
    <r>
      <rPr>
        <sz val="7"/>
        <color theme="1"/>
        <rFont val="Times New Roman"/>
        <family val="1"/>
      </rPr>
      <t xml:space="preserve">     </t>
    </r>
    <r>
      <rPr>
        <sz val="10"/>
        <color theme="1"/>
        <rFont val="Arial"/>
        <family val="2"/>
      </rPr>
      <t>Flow Rate Vs ECD + Cuttings @ TD</t>
    </r>
  </si>
  <si>
    <r>
      <t>c.</t>
    </r>
    <r>
      <rPr>
        <sz val="7"/>
        <color theme="1"/>
        <rFont val="Times New Roman"/>
        <family val="1"/>
      </rPr>
      <t xml:space="preserve">     </t>
    </r>
    <r>
      <rPr>
        <sz val="10"/>
        <color theme="1"/>
        <rFont val="Arial"/>
        <family val="2"/>
      </rPr>
      <t>Flow Rate Vs  ECD + Cuttings @ Shoe</t>
    </r>
  </si>
  <si>
    <r>
      <t>d.</t>
    </r>
    <r>
      <rPr>
        <sz val="7"/>
        <color theme="1"/>
        <rFont val="Times New Roman"/>
        <family val="1"/>
      </rPr>
      <t xml:space="preserve">     </t>
    </r>
    <r>
      <rPr>
        <sz val="10"/>
        <color theme="1"/>
        <rFont val="Arial"/>
        <family val="2"/>
      </rPr>
      <t>Flow Rate Vs Cuttings %</t>
    </r>
  </si>
  <si>
    <r>
      <t>2.</t>
    </r>
    <r>
      <rPr>
        <sz val="7"/>
        <color theme="1"/>
        <rFont val="Times New Roman"/>
        <family val="1"/>
      </rPr>
      <t xml:space="preserve">     </t>
    </r>
    <r>
      <rPr>
        <sz val="10"/>
        <color theme="1"/>
        <rFont val="Arial"/>
        <family val="2"/>
      </rPr>
      <t>By default there will be lines that represent a combination of parameters based on a single TDS</t>
    </r>
  </si>
  <si>
    <r>
      <t>3.</t>
    </r>
    <r>
      <rPr>
        <sz val="7"/>
        <color theme="1"/>
        <rFont val="Times New Roman"/>
        <family val="1"/>
      </rPr>
      <t xml:space="preserve">     </t>
    </r>
    <r>
      <rPr>
        <sz val="10"/>
        <color theme="1"/>
        <rFont val="Arial"/>
        <family val="2"/>
      </rPr>
      <t>The TDS should be changeable to any of the other TDS’s that were determined by the step between the min and max</t>
    </r>
  </si>
  <si>
    <r>
      <t>4.</t>
    </r>
    <r>
      <rPr>
        <sz val="7"/>
        <color theme="1"/>
        <rFont val="Times New Roman"/>
        <family val="1"/>
      </rPr>
      <t xml:space="preserve">     </t>
    </r>
    <r>
      <rPr>
        <sz val="10"/>
        <color theme="1"/>
        <rFont val="Arial"/>
        <family val="2"/>
      </rPr>
      <t>The ROP values will be displayed in the legend to show the user which line represents what combination</t>
    </r>
  </si>
  <si>
    <r>
      <t>5.</t>
    </r>
    <r>
      <rPr>
        <sz val="7"/>
        <color theme="1"/>
        <rFont val="Times New Roman"/>
        <family val="1"/>
      </rPr>
      <t xml:space="preserve">     </t>
    </r>
    <r>
      <rPr>
        <sz val="10"/>
        <color theme="1"/>
        <rFont val="Arial"/>
        <family val="2"/>
      </rPr>
      <t>The user can switch to show the TDS values in the chart and select a ROP if it is preferred</t>
    </r>
  </si>
  <si>
    <r>
      <t xml:space="preserve">                                             </t>
    </r>
    <r>
      <rPr>
        <sz val="10"/>
        <color theme="1"/>
        <rFont val="Arial"/>
        <family val="2"/>
      </rPr>
      <t>v.</t>
    </r>
    <r>
      <rPr>
        <sz val="7"/>
        <color theme="1"/>
        <rFont val="Times New Roman"/>
        <family val="1"/>
      </rPr>
      <t xml:space="preserve">     </t>
    </r>
    <r>
      <rPr>
        <sz val="10"/>
        <color theme="1"/>
        <rFont val="Arial"/>
        <family val="2"/>
      </rPr>
      <t>Legends should have option to be shown or hidden</t>
    </r>
  </si>
  <si>
    <r>
      <t xml:space="preserve">                                            </t>
    </r>
    <r>
      <rPr>
        <sz val="10"/>
        <color theme="1"/>
        <rFont val="Arial"/>
        <family val="2"/>
      </rPr>
      <t>vi.</t>
    </r>
    <r>
      <rPr>
        <sz val="7"/>
        <color theme="1"/>
        <rFont val="Times New Roman"/>
        <family val="1"/>
      </rPr>
      <t xml:space="preserve">     </t>
    </r>
    <r>
      <rPr>
        <sz val="10"/>
        <color theme="1"/>
        <rFont val="Arial"/>
        <family val="2"/>
      </rPr>
      <t>All charts should be exportable</t>
    </r>
  </si>
  <si>
    <r>
      <t>9.</t>
    </r>
    <r>
      <rPr>
        <sz val="7"/>
        <color theme="1"/>
        <rFont val="Times New Roman"/>
        <family val="1"/>
      </rPr>
      <t xml:space="preserve">     </t>
    </r>
    <r>
      <rPr>
        <sz val="10"/>
        <color theme="1"/>
        <rFont val="Arial"/>
        <family val="2"/>
      </rPr>
      <t>The third available tab should be the Bit Hydraulics Optimization tab</t>
    </r>
  </si>
  <si>
    <r>
      <t>a.</t>
    </r>
    <r>
      <rPr>
        <sz val="7"/>
        <color theme="1"/>
        <rFont val="Times New Roman"/>
        <family val="1"/>
      </rPr>
      <t xml:space="preserve">     </t>
    </r>
    <r>
      <rPr>
        <sz val="10"/>
        <color theme="1"/>
        <rFont val="Arial"/>
        <family val="2"/>
      </rPr>
      <t>When BHO tab is selected the user must be allowed to input the analysis parameters</t>
    </r>
  </si>
  <si>
    <r>
      <t xml:space="preserve">                                             </t>
    </r>
    <r>
      <rPr>
        <sz val="10"/>
        <color theme="1"/>
        <rFont val="Arial"/>
        <family val="2"/>
      </rPr>
      <t>iii.</t>
    </r>
    <r>
      <rPr>
        <sz val="7"/>
        <color theme="1"/>
        <rFont val="Times New Roman"/>
        <family val="1"/>
      </rPr>
      <t xml:space="preserve">     </t>
    </r>
    <r>
      <rPr>
        <sz val="10"/>
        <color theme="1"/>
        <rFont val="Arial"/>
        <family val="2"/>
      </rPr>
      <t>Desired Pump Pressure (psi)</t>
    </r>
  </si>
  <si>
    <r>
      <t xml:space="preserve">                                            </t>
    </r>
    <r>
      <rPr>
        <sz val="10"/>
        <color theme="1"/>
        <rFont val="Arial"/>
        <family val="2"/>
      </rPr>
      <t>iv.</t>
    </r>
    <r>
      <rPr>
        <sz val="7"/>
        <color theme="1"/>
        <rFont val="Times New Roman"/>
        <family val="1"/>
      </rPr>
      <t xml:space="preserve">     </t>
    </r>
    <r>
      <rPr>
        <sz val="10"/>
        <color theme="1"/>
        <rFont val="Arial"/>
        <family val="2"/>
      </rPr>
      <t>Desired ROP (ft/hr)</t>
    </r>
  </si>
  <si>
    <r>
      <t xml:space="preserve">                                             </t>
    </r>
    <r>
      <rPr>
        <sz val="10"/>
        <color theme="1"/>
        <rFont val="Arial"/>
        <family val="2"/>
      </rPr>
      <t>v.</t>
    </r>
    <r>
      <rPr>
        <sz val="7"/>
        <color theme="1"/>
        <rFont val="Times New Roman"/>
        <family val="1"/>
      </rPr>
      <t xml:space="preserve">     </t>
    </r>
    <r>
      <rPr>
        <sz val="10"/>
        <color theme="1"/>
        <rFont val="Arial"/>
        <family val="2"/>
      </rPr>
      <t>Min Annular Velocity (ft/min)</t>
    </r>
  </si>
  <si>
    <r>
      <t xml:space="preserve">                                            </t>
    </r>
    <r>
      <rPr>
        <sz val="10"/>
        <color theme="1"/>
        <rFont val="Arial"/>
        <family val="2"/>
      </rPr>
      <t>vi.</t>
    </r>
    <r>
      <rPr>
        <sz val="7"/>
        <color theme="1"/>
        <rFont val="Times New Roman"/>
        <family val="1"/>
      </rPr>
      <t xml:space="preserve">     </t>
    </r>
    <r>
      <rPr>
        <sz val="10"/>
        <color theme="1"/>
        <rFont val="Arial"/>
        <family val="2"/>
      </rPr>
      <t>Min Bit TFS (in2)</t>
    </r>
  </si>
  <si>
    <r>
      <t xml:space="preserve">                                           </t>
    </r>
    <r>
      <rPr>
        <sz val="10"/>
        <color theme="1"/>
        <rFont val="Arial"/>
        <family val="2"/>
      </rPr>
      <t>vii.</t>
    </r>
    <r>
      <rPr>
        <sz val="7"/>
        <color theme="1"/>
        <rFont val="Times New Roman"/>
        <family val="1"/>
      </rPr>
      <t xml:space="preserve">     </t>
    </r>
    <r>
      <rPr>
        <sz val="10"/>
        <color theme="1"/>
        <rFont val="Arial"/>
        <family val="2"/>
      </rPr>
      <t>Max number of Nozzles</t>
    </r>
  </si>
  <si>
    <r>
      <t xml:space="preserve">                                          </t>
    </r>
    <r>
      <rPr>
        <sz val="10"/>
        <color theme="1"/>
        <rFont val="Arial"/>
        <family val="2"/>
      </rPr>
      <t>viii.</t>
    </r>
    <r>
      <rPr>
        <sz val="7"/>
        <color theme="1"/>
        <rFont val="Times New Roman"/>
        <family val="1"/>
      </rPr>
      <t xml:space="preserve">     </t>
    </r>
    <r>
      <rPr>
        <sz val="10"/>
        <color theme="1"/>
        <rFont val="Arial"/>
        <family val="2"/>
      </rPr>
      <t>Rotary Speed (rpm)</t>
    </r>
  </si>
  <si>
    <r>
      <t xml:space="preserve">                                            </t>
    </r>
    <r>
      <rPr>
        <sz val="10"/>
        <color theme="1"/>
        <rFont val="Arial"/>
        <family val="2"/>
      </rPr>
      <t>ix.</t>
    </r>
    <r>
      <rPr>
        <sz val="7"/>
        <color theme="1"/>
        <rFont val="Times New Roman"/>
        <family val="1"/>
      </rPr>
      <t xml:space="preserve">     </t>
    </r>
    <r>
      <rPr>
        <sz val="10"/>
        <color theme="1"/>
        <rFont val="Arial"/>
        <family val="2"/>
      </rPr>
      <t>Cuttings size – a list of sizes and associated cutting diameters.</t>
    </r>
  </si>
  <si>
    <r>
      <t xml:space="preserve">                                             </t>
    </r>
    <r>
      <rPr>
        <sz val="10"/>
        <color theme="1"/>
        <rFont val="Arial"/>
        <family val="2"/>
      </rPr>
      <t>x.</t>
    </r>
    <r>
      <rPr>
        <sz val="7"/>
        <color theme="1"/>
        <rFont val="Times New Roman"/>
        <family val="1"/>
      </rPr>
      <t xml:space="preserve">     </t>
    </r>
    <r>
      <rPr>
        <sz val="10"/>
        <color theme="1"/>
        <rFont val="Arial"/>
        <family val="2"/>
      </rPr>
      <t>Cuttings Diameter – the size of the cuttings dictated by the previous input field.  A custom cutting size must allow the user to input their own diameter</t>
    </r>
  </si>
  <si>
    <r>
      <t xml:space="preserve">                                            </t>
    </r>
    <r>
      <rPr>
        <sz val="10"/>
        <color theme="1"/>
        <rFont val="Arial"/>
        <family val="2"/>
      </rPr>
      <t>xi.</t>
    </r>
    <r>
      <rPr>
        <sz val="7"/>
        <color theme="1"/>
        <rFont val="Times New Roman"/>
        <family val="1"/>
      </rPr>
      <t xml:space="preserve">     </t>
    </r>
    <r>
      <rPr>
        <sz val="10"/>
        <color theme="1"/>
        <rFont val="Arial"/>
        <family val="2"/>
      </rPr>
      <t>Cuttings Density (ppg) – Default of 21.60 but editable by the user</t>
    </r>
  </si>
  <si>
    <r>
      <t xml:space="preserve">                                           </t>
    </r>
    <r>
      <rPr>
        <sz val="10"/>
        <color theme="1"/>
        <rFont val="Arial"/>
        <family val="2"/>
      </rPr>
      <t>xii.</t>
    </r>
    <r>
      <rPr>
        <sz val="7"/>
        <color theme="1"/>
        <rFont val="Times New Roman"/>
        <family val="1"/>
      </rPr>
      <t xml:space="preserve">     </t>
    </r>
    <r>
      <rPr>
        <sz val="10"/>
        <color theme="1"/>
        <rFont val="Arial"/>
        <family val="2"/>
      </rPr>
      <t>Depth of interest – the depth to run the analysis at.  Default of TD of the well intervals</t>
    </r>
  </si>
  <si>
    <r>
      <t>b.</t>
    </r>
    <r>
      <rPr>
        <sz val="7"/>
        <color theme="1"/>
        <rFont val="Times New Roman"/>
        <family val="1"/>
      </rPr>
      <t xml:space="preserve">     </t>
    </r>
    <r>
      <rPr>
        <sz val="10"/>
        <color theme="1"/>
        <rFont val="Arial"/>
        <family val="2"/>
      </rPr>
      <t>Results are calculated immediately after the user inputs them the results should be listed as follows :</t>
    </r>
  </si>
  <si>
    <r>
      <t xml:space="preserve">                                               </t>
    </r>
    <r>
      <rPr>
        <sz val="10"/>
        <color theme="1"/>
        <rFont val="Arial"/>
        <family val="2"/>
      </rPr>
      <t>i.</t>
    </r>
    <r>
      <rPr>
        <sz val="7"/>
        <color theme="1"/>
        <rFont val="Times New Roman"/>
        <family val="1"/>
      </rPr>
      <t xml:space="preserve">     </t>
    </r>
    <r>
      <rPr>
        <sz val="10"/>
        <color theme="1"/>
        <rFont val="Arial"/>
        <family val="2"/>
      </rPr>
      <t>Minimum Flow Rate (gpm)</t>
    </r>
  </si>
  <si>
    <r>
      <t xml:space="preserve">                                              </t>
    </r>
    <r>
      <rPr>
        <sz val="10"/>
        <color theme="1"/>
        <rFont val="Arial"/>
        <family val="2"/>
      </rPr>
      <t>ii.</t>
    </r>
    <r>
      <rPr>
        <sz val="7"/>
        <color theme="1"/>
        <rFont val="Times New Roman"/>
        <family val="1"/>
      </rPr>
      <t xml:space="preserve">     </t>
    </r>
    <r>
      <rPr>
        <sz val="10"/>
        <color theme="1"/>
        <rFont val="Arial"/>
        <family val="2"/>
      </rPr>
      <t>Maximum Flow Rate (gpm)</t>
    </r>
  </si>
  <si>
    <r>
      <t xml:space="preserve">                                             </t>
    </r>
    <r>
      <rPr>
        <sz val="10"/>
        <color theme="1"/>
        <rFont val="Arial"/>
        <family val="2"/>
      </rPr>
      <t>iii.</t>
    </r>
    <r>
      <rPr>
        <sz val="7"/>
        <color theme="1"/>
        <rFont val="Times New Roman"/>
        <family val="1"/>
      </rPr>
      <t xml:space="preserve">     </t>
    </r>
    <r>
      <rPr>
        <sz val="10"/>
        <color theme="1"/>
        <rFont val="Arial"/>
        <family val="2"/>
      </rPr>
      <t>BIT HPP Summary</t>
    </r>
  </si>
  <si>
    <r>
      <t>1.</t>
    </r>
    <r>
      <rPr>
        <sz val="7"/>
        <color theme="1"/>
        <rFont val="Times New Roman"/>
        <family val="1"/>
      </rPr>
      <t xml:space="preserve">     </t>
    </r>
    <r>
      <rPr>
        <sz val="10"/>
        <color theme="1"/>
        <rFont val="Arial"/>
        <family val="2"/>
      </rPr>
      <t>Optimum Flow Rate (gpm)</t>
    </r>
  </si>
  <si>
    <r>
      <t>2.</t>
    </r>
    <r>
      <rPr>
        <sz val="7"/>
        <color theme="1"/>
        <rFont val="Times New Roman"/>
        <family val="1"/>
      </rPr>
      <t xml:space="preserve">     </t>
    </r>
    <r>
      <rPr>
        <sz val="10"/>
        <color theme="1"/>
        <rFont val="Arial"/>
        <family val="2"/>
      </rPr>
      <t>Optimum Bit Pressure Drop (psi)</t>
    </r>
  </si>
  <si>
    <r>
      <t>3.</t>
    </r>
    <r>
      <rPr>
        <sz val="7"/>
        <color theme="1"/>
        <rFont val="Times New Roman"/>
        <family val="1"/>
      </rPr>
      <t xml:space="preserve">     </t>
    </r>
    <r>
      <rPr>
        <sz val="10"/>
        <color theme="1"/>
        <rFont val="Arial"/>
        <family val="2"/>
      </rPr>
      <t>% System Pressure Loss @ Bit (%)</t>
    </r>
  </si>
  <si>
    <r>
      <t>4.</t>
    </r>
    <r>
      <rPr>
        <sz val="7"/>
        <color theme="1"/>
        <rFont val="Times New Roman"/>
        <family val="1"/>
      </rPr>
      <t xml:space="preserve">     </t>
    </r>
    <r>
      <rPr>
        <sz val="10"/>
        <color theme="1"/>
        <rFont val="Arial"/>
        <family val="2"/>
      </rPr>
      <t>Bit HPP (hp)</t>
    </r>
  </si>
  <si>
    <r>
      <t>5.</t>
    </r>
    <r>
      <rPr>
        <sz val="7"/>
        <color theme="1"/>
        <rFont val="Times New Roman"/>
        <family val="1"/>
      </rPr>
      <t xml:space="preserve">     </t>
    </r>
    <r>
      <rPr>
        <sz val="10"/>
        <color theme="1"/>
        <rFont val="Arial"/>
        <family val="2"/>
      </rPr>
      <t>Bit Impact Force (lbf)</t>
    </r>
  </si>
  <si>
    <r>
      <t>6.</t>
    </r>
    <r>
      <rPr>
        <sz val="7"/>
        <color theme="1"/>
        <rFont val="Times New Roman"/>
        <family val="1"/>
      </rPr>
      <t xml:space="preserve">     </t>
    </r>
    <r>
      <rPr>
        <sz val="10"/>
        <color theme="1"/>
        <rFont val="Arial"/>
        <family val="2"/>
      </rPr>
      <t>Recommended TFA (in2)</t>
    </r>
  </si>
  <si>
    <r>
      <t>7.</t>
    </r>
    <r>
      <rPr>
        <sz val="7"/>
        <color theme="1"/>
        <rFont val="Times New Roman"/>
        <family val="1"/>
      </rPr>
      <t xml:space="preserve">     </t>
    </r>
    <r>
      <rPr>
        <sz val="10"/>
        <color theme="1"/>
        <rFont val="Arial"/>
        <family val="2"/>
      </rPr>
      <t>Recommended nozzle size #(1/32”)</t>
    </r>
  </si>
  <si>
    <r>
      <t xml:space="preserve">                                            </t>
    </r>
    <r>
      <rPr>
        <sz val="10"/>
        <color theme="1"/>
        <rFont val="Arial"/>
        <family val="2"/>
      </rPr>
      <t>iv.</t>
    </r>
    <r>
      <rPr>
        <sz val="7"/>
        <color theme="1"/>
        <rFont val="Times New Roman"/>
        <family val="1"/>
      </rPr>
      <t xml:space="preserve">     </t>
    </r>
    <r>
      <rPr>
        <sz val="10"/>
        <color theme="1"/>
        <rFont val="Arial"/>
        <family val="2"/>
      </rPr>
      <t>Jet Impact Forces summary</t>
    </r>
  </si>
  <si>
    <r>
      <t>c.</t>
    </r>
    <r>
      <rPr>
        <sz val="7"/>
        <color theme="1"/>
        <rFont val="Times New Roman"/>
        <family val="1"/>
      </rPr>
      <t xml:space="preserve">     </t>
    </r>
    <r>
      <rPr>
        <sz val="10"/>
        <color theme="1"/>
        <rFont val="Arial"/>
        <family val="2"/>
      </rPr>
      <t>User must be able to view the results in chart format</t>
    </r>
  </si>
  <si>
    <r>
      <t xml:space="preserve">                                               </t>
    </r>
    <r>
      <rPr>
        <sz val="10"/>
        <color theme="1"/>
        <rFont val="Arial"/>
        <family val="2"/>
      </rPr>
      <t>i.</t>
    </r>
    <r>
      <rPr>
        <sz val="7"/>
        <color theme="1"/>
        <rFont val="Times New Roman"/>
        <family val="1"/>
      </rPr>
      <t xml:space="preserve">     </t>
    </r>
    <r>
      <rPr>
        <sz val="10"/>
        <color theme="1"/>
        <rFont val="Arial"/>
        <family val="2"/>
      </rPr>
      <t>The chart will be presented as Flow Rate vs Force and Hp (2 y axis)</t>
    </r>
  </si>
  <si>
    <r>
      <t xml:space="preserve">                                              </t>
    </r>
    <r>
      <rPr>
        <sz val="10"/>
        <color theme="1"/>
        <rFont val="Arial"/>
        <family val="2"/>
      </rPr>
      <t>ii.</t>
    </r>
    <r>
      <rPr>
        <sz val="7"/>
        <color theme="1"/>
        <rFont val="Times New Roman"/>
        <family val="1"/>
      </rPr>
      <t xml:space="preserve">     </t>
    </r>
    <r>
      <rPr>
        <sz val="10"/>
        <color theme="1"/>
        <rFont val="Arial"/>
        <family val="2"/>
      </rPr>
      <t>Flow Rate vs Hp :</t>
    </r>
  </si>
  <si>
    <r>
      <t>1.</t>
    </r>
    <r>
      <rPr>
        <sz val="7"/>
        <color theme="1"/>
        <rFont val="Times New Roman"/>
        <family val="1"/>
      </rPr>
      <t xml:space="preserve">     </t>
    </r>
    <r>
      <rPr>
        <sz val="10"/>
        <color theme="1"/>
        <rFont val="Arial"/>
        <family val="2"/>
      </rPr>
      <t>Pump HPP</t>
    </r>
  </si>
  <si>
    <r>
      <t>2.</t>
    </r>
    <r>
      <rPr>
        <sz val="7"/>
        <color theme="1"/>
        <rFont val="Times New Roman"/>
        <family val="1"/>
      </rPr>
      <t xml:space="preserve">     </t>
    </r>
    <r>
      <rPr>
        <sz val="10"/>
        <color theme="1"/>
        <rFont val="Arial"/>
        <family val="2"/>
      </rPr>
      <t>Bit HPP</t>
    </r>
  </si>
  <si>
    <r>
      <t>3.</t>
    </r>
    <r>
      <rPr>
        <sz val="7"/>
        <color theme="1"/>
        <rFont val="Times New Roman"/>
        <family val="1"/>
      </rPr>
      <t xml:space="preserve">     </t>
    </r>
    <r>
      <rPr>
        <sz val="10"/>
        <color theme="1"/>
        <rFont val="Arial"/>
        <family val="2"/>
      </rPr>
      <t>Parasitic HPP</t>
    </r>
  </si>
  <si>
    <r>
      <t xml:space="preserve">                                             </t>
    </r>
    <r>
      <rPr>
        <sz val="10"/>
        <color theme="1"/>
        <rFont val="Arial"/>
        <family val="2"/>
      </rPr>
      <t>iii.</t>
    </r>
    <r>
      <rPr>
        <sz val="7"/>
        <color theme="1"/>
        <rFont val="Times New Roman"/>
        <family val="1"/>
      </rPr>
      <t xml:space="preserve">     </t>
    </r>
    <r>
      <rPr>
        <sz val="10"/>
        <color theme="1"/>
        <rFont val="Arial"/>
        <family val="2"/>
      </rPr>
      <t>Flow Rate vs Force</t>
    </r>
  </si>
  <si>
    <r>
      <t>1.</t>
    </r>
    <r>
      <rPr>
        <sz val="7"/>
        <color theme="1"/>
        <rFont val="Times New Roman"/>
        <family val="1"/>
      </rPr>
      <t xml:space="preserve">     </t>
    </r>
    <r>
      <rPr>
        <sz val="10"/>
        <color theme="1"/>
        <rFont val="Arial"/>
        <family val="2"/>
      </rPr>
      <t>Jet Impact Force</t>
    </r>
  </si>
  <si>
    <r>
      <t xml:space="preserve">                                            </t>
    </r>
    <r>
      <rPr>
        <sz val="10"/>
        <color theme="1"/>
        <rFont val="Arial"/>
        <family val="2"/>
      </rPr>
      <t>iv.</t>
    </r>
    <r>
      <rPr>
        <sz val="7"/>
        <color theme="1"/>
        <rFont val="Times New Roman"/>
        <family val="1"/>
      </rPr>
      <t xml:space="preserve">     </t>
    </r>
    <r>
      <rPr>
        <sz val="10"/>
        <color theme="1"/>
        <rFont val="Arial"/>
        <family val="2"/>
      </rPr>
      <t>Min and Max flow rate must be represented as vertical lines at its respective X axis flow rate</t>
    </r>
  </si>
  <si>
    <r>
      <t xml:space="preserve">                                             </t>
    </r>
    <r>
      <rPr>
        <sz val="10"/>
        <color theme="1"/>
        <rFont val="Arial"/>
        <family val="2"/>
      </rPr>
      <t>v.</t>
    </r>
    <r>
      <rPr>
        <sz val="7"/>
        <color theme="1"/>
        <rFont val="Times New Roman"/>
        <family val="1"/>
      </rPr>
      <t xml:space="preserve">     </t>
    </r>
    <r>
      <rPr>
        <sz val="10"/>
        <color theme="1"/>
        <rFont val="Arial"/>
        <family val="2"/>
      </rPr>
      <t>User must have the option to show or hide legends</t>
    </r>
  </si>
  <si>
    <r>
      <t xml:space="preserve">                                            </t>
    </r>
    <r>
      <rPr>
        <sz val="10"/>
        <color theme="1"/>
        <rFont val="Arial"/>
        <family val="2"/>
      </rPr>
      <t>vi.</t>
    </r>
    <r>
      <rPr>
        <sz val="7"/>
        <color theme="1"/>
        <rFont val="Times New Roman"/>
        <family val="1"/>
      </rPr>
      <t xml:space="preserve">     </t>
    </r>
    <r>
      <rPr>
        <sz val="10"/>
        <color theme="1"/>
        <rFont val="Arial"/>
        <family val="2"/>
      </rPr>
      <t>Chart must be exportable</t>
    </r>
  </si>
  <si>
    <r>
      <t>10.</t>
    </r>
    <r>
      <rPr>
        <sz val="7"/>
        <color theme="1"/>
        <rFont val="Times New Roman"/>
        <family val="1"/>
      </rPr>
      <t xml:space="preserve">   </t>
    </r>
    <r>
      <rPr>
        <sz val="10"/>
        <color theme="1"/>
        <rFont val="Arial"/>
        <family val="2"/>
      </rPr>
      <t>The last analysis tab in the Hydraulics analysis module should be the Tripping Analysis</t>
    </r>
  </si>
  <si>
    <r>
      <t>a.</t>
    </r>
    <r>
      <rPr>
        <sz val="7"/>
        <color theme="1"/>
        <rFont val="Times New Roman"/>
        <family val="1"/>
      </rPr>
      <t xml:space="preserve">     </t>
    </r>
    <r>
      <rPr>
        <sz val="10"/>
        <color theme="1"/>
        <rFont val="Arial"/>
        <family val="2"/>
      </rPr>
      <t>When tripping is selected the user must be presented with the following inputs</t>
    </r>
  </si>
  <si>
    <r>
      <t xml:space="preserve">                                             </t>
    </r>
    <r>
      <rPr>
        <sz val="10"/>
        <color theme="1"/>
        <rFont val="Arial"/>
        <family val="2"/>
      </rPr>
      <t>iii.</t>
    </r>
    <r>
      <rPr>
        <sz val="7"/>
        <color theme="1"/>
        <rFont val="Times New Roman"/>
        <family val="1"/>
      </rPr>
      <t xml:space="preserve">     </t>
    </r>
    <r>
      <rPr>
        <sz val="10"/>
        <color theme="1"/>
        <rFont val="Arial"/>
        <family val="2"/>
      </rPr>
      <t>Trip Type</t>
    </r>
  </si>
  <si>
    <r>
      <t>1.</t>
    </r>
    <r>
      <rPr>
        <sz val="7"/>
        <color theme="1"/>
        <rFont val="Times New Roman"/>
        <family val="1"/>
      </rPr>
      <t xml:space="preserve">     </t>
    </r>
    <r>
      <rPr>
        <sz val="10"/>
        <color theme="1"/>
        <rFont val="Arial"/>
        <family val="2"/>
      </rPr>
      <t>Surge – tripping in</t>
    </r>
  </si>
  <si>
    <r>
      <t>2.</t>
    </r>
    <r>
      <rPr>
        <sz val="7"/>
        <color theme="1"/>
        <rFont val="Times New Roman"/>
        <family val="1"/>
      </rPr>
      <t xml:space="preserve">     </t>
    </r>
    <r>
      <rPr>
        <sz val="10"/>
        <color theme="1"/>
        <rFont val="Arial"/>
        <family val="2"/>
      </rPr>
      <t>Swab – tripping out</t>
    </r>
  </si>
  <si>
    <r>
      <t xml:space="preserve">                                            </t>
    </r>
    <r>
      <rPr>
        <sz val="10"/>
        <color theme="1"/>
        <rFont val="Arial"/>
        <family val="2"/>
      </rPr>
      <t>iv.</t>
    </r>
    <r>
      <rPr>
        <sz val="7"/>
        <color theme="1"/>
        <rFont val="Times New Roman"/>
        <family val="1"/>
      </rPr>
      <t xml:space="preserve">     </t>
    </r>
    <r>
      <rPr>
        <sz val="10"/>
        <color theme="1"/>
        <rFont val="Arial"/>
        <family val="2"/>
      </rPr>
      <t>Tripping Option</t>
    </r>
  </si>
  <si>
    <r>
      <t>1.</t>
    </r>
    <r>
      <rPr>
        <sz val="7"/>
        <color theme="1"/>
        <rFont val="Times New Roman"/>
        <family val="1"/>
      </rPr>
      <t xml:space="preserve">     </t>
    </r>
    <r>
      <rPr>
        <sz val="10"/>
        <color theme="1"/>
        <rFont val="Arial"/>
        <family val="2"/>
      </rPr>
      <t>Open Ended Pipe</t>
    </r>
  </si>
  <si>
    <r>
      <t>2.</t>
    </r>
    <r>
      <rPr>
        <sz val="7"/>
        <color theme="1"/>
        <rFont val="Times New Roman"/>
        <family val="1"/>
      </rPr>
      <t xml:space="preserve">     </t>
    </r>
    <r>
      <rPr>
        <sz val="10"/>
        <color theme="1"/>
        <rFont val="Arial"/>
        <family val="2"/>
      </rPr>
      <t>Closed Ended Pipe</t>
    </r>
  </si>
  <si>
    <r>
      <t xml:space="preserve">                                             </t>
    </r>
    <r>
      <rPr>
        <sz val="10"/>
        <color theme="1"/>
        <rFont val="Arial"/>
        <family val="2"/>
      </rPr>
      <t>v.</t>
    </r>
    <r>
      <rPr>
        <sz val="7"/>
        <color theme="1"/>
        <rFont val="Times New Roman"/>
        <family val="1"/>
      </rPr>
      <t xml:space="preserve">     </t>
    </r>
    <r>
      <rPr>
        <sz val="10"/>
        <color theme="1"/>
        <rFont val="Arial"/>
        <family val="2"/>
      </rPr>
      <t>Optimization Options</t>
    </r>
  </si>
  <si>
    <r>
      <t>1.</t>
    </r>
    <r>
      <rPr>
        <sz val="7"/>
        <color theme="1"/>
        <rFont val="Times New Roman"/>
        <family val="1"/>
      </rPr>
      <t xml:space="preserve">     </t>
    </r>
    <r>
      <rPr>
        <sz val="10"/>
        <color theme="1"/>
        <rFont val="Arial"/>
        <family val="2"/>
      </rPr>
      <t>Input Tripping Speed</t>
    </r>
  </si>
  <si>
    <r>
      <t>2.</t>
    </r>
    <r>
      <rPr>
        <sz val="7"/>
        <color theme="1"/>
        <rFont val="Times New Roman"/>
        <family val="1"/>
      </rPr>
      <t xml:space="preserve">     </t>
    </r>
    <r>
      <rPr>
        <sz val="10"/>
        <color theme="1"/>
        <rFont val="Arial"/>
        <family val="2"/>
      </rPr>
      <t>Optimum Tripping Speed</t>
    </r>
  </si>
  <si>
    <r>
      <t xml:space="preserve">                                            </t>
    </r>
    <r>
      <rPr>
        <sz val="10"/>
        <color theme="1"/>
        <rFont val="Arial"/>
        <family val="2"/>
      </rPr>
      <t>vi.</t>
    </r>
    <r>
      <rPr>
        <sz val="7"/>
        <color theme="1"/>
        <rFont val="Times New Roman"/>
        <family val="1"/>
      </rPr>
      <t xml:space="preserve">     </t>
    </r>
    <r>
      <rPr>
        <sz val="10"/>
        <color theme="1"/>
        <rFont val="Arial"/>
        <family val="2"/>
      </rPr>
      <t>Tolerance Method</t>
    </r>
  </si>
  <si>
    <r>
      <t>1.</t>
    </r>
    <r>
      <rPr>
        <sz val="7"/>
        <color theme="1"/>
        <rFont val="Times New Roman"/>
        <family val="1"/>
      </rPr>
      <t xml:space="preserve">     </t>
    </r>
    <r>
      <rPr>
        <sz val="10"/>
        <color theme="1"/>
        <rFont val="Arial"/>
        <family val="2"/>
      </rPr>
      <t>Use Reference ECD / Reference Depth</t>
    </r>
  </si>
  <si>
    <r>
      <t>2.</t>
    </r>
    <r>
      <rPr>
        <sz val="7"/>
        <color theme="1"/>
        <rFont val="Times New Roman"/>
        <family val="1"/>
      </rPr>
      <t xml:space="preserve">     </t>
    </r>
    <r>
      <rPr>
        <sz val="10"/>
        <color theme="1"/>
        <rFont val="Arial"/>
        <family val="2"/>
      </rPr>
      <t>Use PPG and FPG</t>
    </r>
  </si>
  <si>
    <r>
      <t>3.</t>
    </r>
    <r>
      <rPr>
        <sz val="7"/>
        <color theme="1"/>
        <rFont val="Times New Roman"/>
        <family val="1"/>
      </rPr>
      <t xml:space="preserve">     </t>
    </r>
    <r>
      <rPr>
        <sz val="10"/>
        <color theme="1"/>
        <rFont val="Arial"/>
        <family val="2"/>
      </rPr>
      <t>Use both methods</t>
    </r>
  </si>
  <si>
    <r>
      <t xml:space="preserve">                                           </t>
    </r>
    <r>
      <rPr>
        <sz val="10"/>
        <color theme="1"/>
        <rFont val="Arial"/>
        <family val="2"/>
      </rPr>
      <t>vii.</t>
    </r>
    <r>
      <rPr>
        <sz val="7"/>
        <color theme="1"/>
        <rFont val="Times New Roman"/>
        <family val="1"/>
      </rPr>
      <t xml:space="preserve">     </t>
    </r>
    <r>
      <rPr>
        <sz val="10"/>
        <color theme="1"/>
        <rFont val="Arial"/>
        <family val="2"/>
      </rPr>
      <t>If Use Reference or Both is selected from above</t>
    </r>
  </si>
  <si>
    <r>
      <t>1.</t>
    </r>
    <r>
      <rPr>
        <sz val="7"/>
        <color theme="1"/>
        <rFont val="Times New Roman"/>
        <family val="1"/>
      </rPr>
      <t xml:space="preserve">     </t>
    </r>
    <r>
      <rPr>
        <sz val="10"/>
        <color theme="1"/>
        <rFont val="Arial"/>
        <family val="2"/>
      </rPr>
      <t>Reference ECD (ppg)</t>
    </r>
  </si>
  <si>
    <r>
      <t>2.</t>
    </r>
    <r>
      <rPr>
        <sz val="7"/>
        <color theme="1"/>
        <rFont val="Times New Roman"/>
        <family val="1"/>
      </rPr>
      <t xml:space="preserve">     </t>
    </r>
    <r>
      <rPr>
        <sz val="10"/>
        <color theme="1"/>
        <rFont val="Arial"/>
        <family val="2"/>
      </rPr>
      <t>Reference Depth (ft)</t>
    </r>
  </si>
  <si>
    <r>
      <t xml:space="preserve">                                          </t>
    </r>
    <r>
      <rPr>
        <sz val="10"/>
        <color theme="1"/>
        <rFont val="Arial"/>
        <family val="2"/>
      </rPr>
      <t>viii.</t>
    </r>
    <r>
      <rPr>
        <sz val="7"/>
        <color theme="1"/>
        <rFont val="Times New Roman"/>
        <family val="1"/>
      </rPr>
      <t xml:space="preserve">     </t>
    </r>
    <r>
      <rPr>
        <sz val="10"/>
        <color theme="1"/>
        <rFont val="Arial"/>
        <family val="2"/>
      </rPr>
      <t>Max Pipe Velocity (ft/sec)</t>
    </r>
  </si>
  <si>
    <r>
      <t xml:space="preserve">                                            </t>
    </r>
    <r>
      <rPr>
        <sz val="10"/>
        <color theme="1"/>
        <rFont val="Arial"/>
        <family val="2"/>
      </rPr>
      <t>ix.</t>
    </r>
    <r>
      <rPr>
        <sz val="7"/>
        <color theme="1"/>
        <rFont val="Times New Roman"/>
        <family val="1"/>
      </rPr>
      <t xml:space="preserve">     </t>
    </r>
    <r>
      <rPr>
        <sz val="10"/>
        <color theme="1"/>
        <rFont val="Arial"/>
        <family val="2"/>
      </rPr>
      <t>Min Pipe Velocity (ft/sec)</t>
    </r>
  </si>
  <si>
    <r>
      <t xml:space="preserve">                                             </t>
    </r>
    <r>
      <rPr>
        <sz val="10"/>
        <color theme="1"/>
        <rFont val="Arial"/>
        <family val="2"/>
      </rPr>
      <t>x.</t>
    </r>
    <r>
      <rPr>
        <sz val="7"/>
        <color theme="1"/>
        <rFont val="Times New Roman"/>
        <family val="1"/>
      </rPr>
      <t xml:space="preserve">     </t>
    </r>
    <r>
      <rPr>
        <sz val="10"/>
        <color theme="1"/>
        <rFont val="Arial"/>
        <family val="2"/>
      </rPr>
      <t>Acceleration Time (sec)</t>
    </r>
  </si>
  <si>
    <r>
      <t xml:space="preserve">                                            </t>
    </r>
    <r>
      <rPr>
        <sz val="10"/>
        <color theme="1"/>
        <rFont val="Arial"/>
        <family val="2"/>
      </rPr>
      <t>xi.</t>
    </r>
    <r>
      <rPr>
        <sz val="7"/>
        <color theme="1"/>
        <rFont val="Times New Roman"/>
        <family val="1"/>
      </rPr>
      <t xml:space="preserve">     </t>
    </r>
    <r>
      <rPr>
        <sz val="10"/>
        <color theme="1"/>
        <rFont val="Arial"/>
        <family val="2"/>
      </rPr>
      <t>Stand Length (ft) – typically 90</t>
    </r>
  </si>
  <si>
    <r>
      <t xml:space="preserve">                                           </t>
    </r>
    <r>
      <rPr>
        <sz val="10"/>
        <color theme="1"/>
        <rFont val="Arial"/>
        <family val="2"/>
      </rPr>
      <t>xii.</t>
    </r>
    <r>
      <rPr>
        <sz val="7"/>
        <color theme="1"/>
        <rFont val="Times New Roman"/>
        <family val="1"/>
      </rPr>
      <t xml:space="preserve">     </t>
    </r>
    <r>
      <rPr>
        <sz val="10"/>
        <color theme="1"/>
        <rFont val="Arial"/>
        <family val="2"/>
      </rPr>
      <t>Connection Time (sec)</t>
    </r>
  </si>
  <si>
    <r>
      <t xml:space="preserve">                                          </t>
    </r>
    <r>
      <rPr>
        <sz val="10"/>
        <color theme="1"/>
        <rFont val="Arial"/>
        <family val="2"/>
      </rPr>
      <t>xiii.</t>
    </r>
    <r>
      <rPr>
        <sz val="7"/>
        <color theme="1"/>
        <rFont val="Times New Roman"/>
        <family val="1"/>
      </rPr>
      <t xml:space="preserve">     </t>
    </r>
    <r>
      <rPr>
        <sz val="10"/>
        <color theme="1"/>
        <rFont val="Arial"/>
        <family val="2"/>
      </rPr>
      <t>Surface Back Pressure (psi)</t>
    </r>
  </si>
  <si>
    <r>
      <t>b.</t>
    </r>
    <r>
      <rPr>
        <sz val="7"/>
        <color theme="1"/>
        <rFont val="Times New Roman"/>
        <family val="1"/>
      </rPr>
      <t xml:space="preserve">     </t>
    </r>
    <r>
      <rPr>
        <sz val="10"/>
        <color theme="1"/>
        <rFont val="Arial"/>
        <family val="2"/>
      </rPr>
      <t>When a user has put in all input values they should be able to get results by pressing a play button</t>
    </r>
  </si>
  <si>
    <r>
      <t xml:space="preserve">                                               </t>
    </r>
    <r>
      <rPr>
        <sz val="10"/>
        <color theme="1"/>
        <rFont val="Arial"/>
        <family val="2"/>
      </rPr>
      <t>i.</t>
    </r>
    <r>
      <rPr>
        <sz val="7"/>
        <color theme="1"/>
        <rFont val="Times New Roman"/>
        <family val="1"/>
      </rPr>
      <t xml:space="preserve">     </t>
    </r>
    <r>
      <rPr>
        <sz val="10"/>
        <color theme="1"/>
        <rFont val="Arial"/>
        <family val="2"/>
      </rPr>
      <t>The results must appear as a data chart with the following information</t>
    </r>
  </si>
  <si>
    <r>
      <t>1.</t>
    </r>
    <r>
      <rPr>
        <sz val="7"/>
        <color theme="1"/>
        <rFont val="Times New Roman"/>
        <family val="1"/>
      </rPr>
      <t xml:space="preserve">     </t>
    </r>
    <r>
      <rPr>
        <sz val="10"/>
        <color theme="1"/>
        <rFont val="Arial"/>
        <family val="2"/>
      </rPr>
      <t>Time (sec) – based on stand travel time</t>
    </r>
  </si>
  <si>
    <r>
      <t>2.</t>
    </r>
    <r>
      <rPr>
        <sz val="7"/>
        <color theme="1"/>
        <rFont val="Times New Roman"/>
        <family val="1"/>
      </rPr>
      <t xml:space="preserve">     </t>
    </r>
    <r>
      <rPr>
        <sz val="10"/>
        <color theme="1"/>
        <rFont val="Arial"/>
        <family val="2"/>
      </rPr>
      <t>Bit Depth (ft) – this is per stand</t>
    </r>
  </si>
  <si>
    <r>
      <t>3.</t>
    </r>
    <r>
      <rPr>
        <sz val="7"/>
        <color theme="1"/>
        <rFont val="Times New Roman"/>
        <family val="1"/>
      </rPr>
      <t xml:space="preserve">     </t>
    </r>
    <r>
      <rPr>
        <sz val="10"/>
        <color theme="1"/>
        <rFont val="Arial"/>
        <family val="2"/>
      </rPr>
      <t>Acceleration (ft/sec2)</t>
    </r>
  </si>
  <si>
    <r>
      <t>4.</t>
    </r>
    <r>
      <rPr>
        <sz val="7"/>
        <color theme="1"/>
        <rFont val="Times New Roman"/>
        <family val="1"/>
      </rPr>
      <t xml:space="preserve">     </t>
    </r>
    <r>
      <rPr>
        <sz val="10"/>
        <color theme="1"/>
        <rFont val="Arial"/>
        <family val="2"/>
      </rPr>
      <t>Peak Drill String Velocity (ft/sec)</t>
    </r>
  </si>
  <si>
    <r>
      <t>5.</t>
    </r>
    <r>
      <rPr>
        <sz val="7"/>
        <color theme="1"/>
        <rFont val="Times New Roman"/>
        <family val="1"/>
      </rPr>
      <t xml:space="preserve">     </t>
    </r>
    <r>
      <rPr>
        <sz val="10"/>
        <color theme="1"/>
        <rFont val="Arial"/>
        <family val="2"/>
      </rPr>
      <t>BH Static Gauge (ppg)</t>
    </r>
  </si>
  <si>
    <r>
      <t>6.</t>
    </r>
    <r>
      <rPr>
        <sz val="7"/>
        <color theme="1"/>
        <rFont val="Times New Roman"/>
        <family val="1"/>
      </rPr>
      <t xml:space="preserve">     </t>
    </r>
    <r>
      <rPr>
        <sz val="10"/>
        <color theme="1"/>
        <rFont val="Arial"/>
        <family val="2"/>
      </rPr>
      <t>CS Static Gauge (ppg)</t>
    </r>
  </si>
  <si>
    <r>
      <t>7.</t>
    </r>
    <r>
      <rPr>
        <sz val="7"/>
        <color theme="1"/>
        <rFont val="Times New Roman"/>
        <family val="1"/>
      </rPr>
      <t xml:space="preserve">     </t>
    </r>
    <r>
      <rPr>
        <sz val="10"/>
        <color theme="1"/>
        <rFont val="Arial"/>
        <family val="2"/>
      </rPr>
      <t>Bit Dynamic Gauge (ppg)</t>
    </r>
  </si>
  <si>
    <r>
      <t>c.</t>
    </r>
    <r>
      <rPr>
        <sz val="7"/>
        <color theme="1"/>
        <rFont val="Times New Roman"/>
        <family val="1"/>
      </rPr>
      <t xml:space="preserve">     </t>
    </r>
    <r>
      <rPr>
        <sz val="10"/>
        <color theme="1"/>
        <rFont val="Arial"/>
        <family val="2"/>
      </rPr>
      <t>User must be able to view the results in chart formation</t>
    </r>
  </si>
  <si>
    <r>
      <t xml:space="preserve">                                               </t>
    </r>
    <r>
      <rPr>
        <sz val="10"/>
        <color theme="1"/>
        <rFont val="Arial"/>
        <family val="2"/>
      </rPr>
      <t>i.</t>
    </r>
    <r>
      <rPr>
        <sz val="7"/>
        <color theme="1"/>
        <rFont val="Times New Roman"/>
        <family val="1"/>
      </rPr>
      <t xml:space="preserve">     </t>
    </r>
    <r>
      <rPr>
        <sz val="10"/>
        <color theme="1"/>
        <rFont val="Arial"/>
        <family val="2"/>
      </rPr>
      <t>Trajectory – Inclination vs MD</t>
    </r>
  </si>
  <si>
    <r>
      <t xml:space="preserve">                                              </t>
    </r>
    <r>
      <rPr>
        <sz val="10"/>
        <color theme="1"/>
        <rFont val="Arial"/>
        <family val="2"/>
      </rPr>
      <t>ii.</t>
    </r>
    <r>
      <rPr>
        <sz val="7"/>
        <color theme="1"/>
        <rFont val="Times New Roman"/>
        <family val="1"/>
      </rPr>
      <t xml:space="preserve">     </t>
    </r>
    <r>
      <rPr>
        <sz val="10"/>
        <color theme="1"/>
        <rFont val="Arial"/>
        <family val="2"/>
      </rPr>
      <t>Rheology – PV, YP and LSYP Vs MD</t>
    </r>
  </si>
  <si>
    <r>
      <t xml:space="preserve">                                             </t>
    </r>
    <r>
      <rPr>
        <sz val="10"/>
        <color theme="1"/>
        <rFont val="Arial"/>
        <family val="2"/>
      </rPr>
      <t>iii.</t>
    </r>
    <r>
      <rPr>
        <sz val="7"/>
        <color theme="1"/>
        <rFont val="Times New Roman"/>
        <family val="1"/>
      </rPr>
      <t xml:space="preserve">     </t>
    </r>
    <r>
      <rPr>
        <sz val="10"/>
        <color theme="1"/>
        <rFont val="Arial"/>
        <family val="2"/>
      </rPr>
      <t>Pipe Velocity – Peak Drill String Velocity Vs MD</t>
    </r>
  </si>
  <si>
    <r>
      <t xml:space="preserve">                                            </t>
    </r>
    <r>
      <rPr>
        <sz val="10"/>
        <color theme="1"/>
        <rFont val="Arial"/>
        <family val="2"/>
      </rPr>
      <t>iv.</t>
    </r>
    <r>
      <rPr>
        <sz val="7"/>
        <color theme="1"/>
        <rFont val="Times New Roman"/>
        <family val="1"/>
      </rPr>
      <t xml:space="preserve">     </t>
    </r>
    <r>
      <rPr>
        <sz val="10"/>
        <color theme="1"/>
        <rFont val="Arial"/>
        <family val="2"/>
      </rPr>
      <t>Static Gauge – BH and CS Gauge Vs MD</t>
    </r>
  </si>
  <si>
    <r>
      <t xml:space="preserve">                                             </t>
    </r>
    <r>
      <rPr>
        <sz val="10"/>
        <color theme="1"/>
        <rFont val="Arial"/>
        <family val="2"/>
      </rPr>
      <t>v.</t>
    </r>
    <r>
      <rPr>
        <sz val="7"/>
        <color theme="1"/>
        <rFont val="Times New Roman"/>
        <family val="1"/>
      </rPr>
      <t xml:space="preserve">     </t>
    </r>
    <r>
      <rPr>
        <sz val="10"/>
        <color theme="1"/>
        <rFont val="Arial"/>
        <family val="2"/>
      </rPr>
      <t>Dynamic Gauge – Bit Dynamic Gauge Vs MD</t>
    </r>
  </si>
  <si>
    <r>
      <t>d.</t>
    </r>
    <r>
      <rPr>
        <sz val="7"/>
        <color theme="1"/>
        <rFont val="Times New Roman"/>
        <family val="1"/>
      </rPr>
      <t xml:space="preserve">     </t>
    </r>
    <r>
      <rPr>
        <sz val="10"/>
        <color theme="1"/>
        <rFont val="Arial"/>
        <family val="2"/>
      </rPr>
      <t>User must be able to show or hide legends</t>
    </r>
  </si>
  <si>
    <t>Hydraulics Inputs Validation</t>
  </si>
  <si>
    <t>Snapshot</t>
  </si>
  <si>
    <t>Fluid Return Path</t>
  </si>
  <si>
    <t>Fluid return path</t>
  </si>
  <si>
    <t>Conventional</t>
  </si>
  <si>
    <t>Surface Back Pressure</t>
  </si>
  <si>
    <t>Surface back pressure</t>
  </si>
  <si>
    <t>0.0, 2000.0(Pounds per square inch)</t>
  </si>
  <si>
    <t>Cuttings Size</t>
  </si>
  <si>
    <t>Size of the cuttings</t>
  </si>
  <si>
    <t>small</t>
  </si>
  <si>
    <t>Cuttings Diameter</t>
  </si>
  <si>
    <t>Diameter of cuttings (sphere shaped)</t>
  </si>
  <si>
    <t>0.005, 3.0 Inches</t>
  </si>
  <si>
    <t>Cuttings Density</t>
  </si>
  <si>
    <t>Density of cuttings</t>
  </si>
  <si>
    <t>6.0, 35.0(PoundsPerGallon))</t>
  </si>
  <si>
    <t>Depth of Interest</t>
  </si>
  <si>
    <t>Depth of interest (weak zone)</t>
  </si>
  <si>
    <t>0.0, 50000.0(ft)</t>
  </si>
  <si>
    <t>Boost Flow Rate</t>
  </si>
  <si>
    <t>Booster pump flow rate</t>
  </si>
  <si>
    <t>0.0, 2000.0(GallonsPerMinute)</t>
  </si>
  <si>
    <t>Mud pump flow rate</t>
  </si>
  <si>
    <t>Rotary Speed</t>
  </si>
  <si>
    <t>Surface rotary speed</t>
  </si>
  <si>
    <t>(0.0, 1000.0) RevolutionsPerMinute</t>
  </si>
  <si>
    <t>Rate of Penetration</t>
  </si>
  <si>
    <t>Rate of penetration</t>
  </si>
  <si>
    <t>0.0, 500.0FeetPerHour</t>
  </si>
  <si>
    <t>90(°F)</t>
  </si>
  <si>
    <t>Mud Outlet Temperature</t>
  </si>
  <si>
    <t>Snapshot Profile</t>
  </si>
  <si>
    <t>Snapshot Summary</t>
  </si>
  <si>
    <t>PieDiagramDescription</t>
  </si>
  <si>
    <t>Precision</t>
  </si>
  <si>
    <r>
      <t>Pressure Distribution"</t>
    </r>
    <r>
      <rPr>
        <sz val="10"/>
        <color rgb="FF000000"/>
        <rFont val="Arial"/>
        <family val="2"/>
      </rPr>
      <t xml:space="preserve">, </t>
    </r>
    <r>
      <rPr>
        <sz val="10"/>
        <color rgb="FFA31515"/>
        <rFont val="Arial"/>
        <family val="2"/>
      </rPr>
      <t>"Bit"</t>
    </r>
    <r>
      <rPr>
        <sz val="10"/>
        <color rgb="FF000000"/>
        <rFont val="Arial"/>
        <family val="2"/>
      </rPr>
      <t xml:space="preserve">, </t>
    </r>
    <r>
      <rPr>
        <sz val="10"/>
        <color rgb="FFA31515"/>
        <rFont val="Arial"/>
        <family val="2"/>
      </rPr>
      <t>"Red"</t>
    </r>
  </si>
  <si>
    <t>Bit pressure distribution</t>
  </si>
  <si>
    <t>Annular</t>
  </si>
  <si>
    <r>
      <t>"Pressure Distribution"</t>
    </r>
    <r>
      <rPr>
        <sz val="9.5"/>
        <color rgb="FF000000"/>
        <rFont val="Consolas"/>
        <family val="3"/>
      </rPr>
      <t xml:space="preserve">, </t>
    </r>
    <r>
      <rPr>
        <sz val="9.5"/>
        <color rgb="FFA31515"/>
        <rFont val="Consolas"/>
        <family val="3"/>
      </rPr>
      <t>"Annular"</t>
    </r>
    <r>
      <rPr>
        <sz val="9.5"/>
        <color rgb="FF000000"/>
        <rFont val="Consolas"/>
        <family val="3"/>
      </rPr>
      <t xml:space="preserve">, </t>
    </r>
    <r>
      <rPr>
        <sz val="9.5"/>
        <color rgb="FFA31515"/>
        <rFont val="Consolas"/>
        <family val="3"/>
      </rPr>
      <t>"Blue"</t>
    </r>
  </si>
  <si>
    <t>Annular pressure distribution</t>
  </si>
  <si>
    <t>DS</t>
  </si>
  <si>
    <r>
      <t>"Pressure Distribution"</t>
    </r>
    <r>
      <rPr>
        <sz val="9.5"/>
        <color rgb="FF000000"/>
        <rFont val="Consolas"/>
        <family val="3"/>
      </rPr>
      <t xml:space="preserve">, </t>
    </r>
    <r>
      <rPr>
        <sz val="9.5"/>
        <color rgb="FFA31515"/>
        <rFont val="Consolas"/>
        <family val="3"/>
      </rPr>
      <t>"DS"</t>
    </r>
    <r>
      <rPr>
        <sz val="9.5"/>
        <color rgb="FF000000"/>
        <rFont val="Consolas"/>
        <family val="3"/>
      </rPr>
      <t xml:space="preserve">, </t>
    </r>
    <r>
      <rPr>
        <sz val="9.5"/>
        <color rgb="FFA31515"/>
        <rFont val="Consolas"/>
        <family val="3"/>
      </rPr>
      <t>"Green"</t>
    </r>
  </si>
  <si>
    <t>Drill string pressure distribution</t>
  </si>
  <si>
    <t>Pressure Losses</t>
  </si>
  <si>
    <t>Drill string pressure loss</t>
  </si>
  <si>
    <t>Tools pressure loss</t>
  </si>
  <si>
    <t>Bit pressure loss</t>
  </si>
  <si>
    <t>Annular pressure loss</t>
  </si>
  <si>
    <t>Surface Piping</t>
  </si>
  <si>
    <t>Surface piping pressure loss</t>
  </si>
  <si>
    <t>U-Tube</t>
  </si>
  <si>
    <t>U-Tube pressure loss</t>
  </si>
  <si>
    <t>Pump</t>
  </si>
  <si>
    <t>Pump Pressure loss</t>
  </si>
  <si>
    <t>Min Ann Velocity</t>
  </si>
  <si>
    <t>Minimum annular Velocity</t>
  </si>
  <si>
    <t>Ft/min</t>
  </si>
  <si>
    <t>m/min</t>
  </si>
  <si>
    <t>Flow rate to clean hole</t>
  </si>
  <si>
    <t>Lag Time</t>
  </si>
  <si>
    <t>Bit to Surface</t>
  </si>
  <si>
    <t>min</t>
  </si>
  <si>
    <t>Surface to Bit</t>
  </si>
  <si>
    <t>Total Circulation</t>
  </si>
  <si>
    <t>Work Distribution</t>
  </si>
  <si>
    <t>Parasitic</t>
  </si>
  <si>
    <t>Break Circulation</t>
  </si>
  <si>
    <t>Pump Pressure</t>
  </si>
  <si>
    <t>Bottom Hole ECD</t>
  </si>
  <si>
    <t>Shoe ECD</t>
  </si>
  <si>
    <t>Weak Zone ECD</t>
  </si>
  <si>
    <t>Bit ECD</t>
  </si>
  <si>
    <t>Bit Hydraulics</t>
  </si>
  <si>
    <t>Bit HHP</t>
  </si>
  <si>
    <t>Impact Force</t>
  </si>
  <si>
    <t>Jet Velocity</t>
  </si>
  <si>
    <t>BHT</t>
  </si>
  <si>
    <t>CS</t>
  </si>
  <si>
    <t>BH ESD</t>
  </si>
  <si>
    <t>Bottom Hole ESD</t>
  </si>
  <si>
    <t>Ann ECD + C</t>
  </si>
  <si>
    <t>Annulus ECD + Cuttings</t>
  </si>
  <si>
    <t>Shoe ESD</t>
  </si>
  <si>
    <t>Shoe ECD + C</t>
  </si>
  <si>
    <t>Show ECD + Cuttings</t>
  </si>
  <si>
    <t>WZ ESD</t>
  </si>
  <si>
    <t>Weak Zone ESD</t>
  </si>
  <si>
    <t>WZ ECD + C</t>
  </si>
  <si>
    <t>Weak Zone ECD + Cuttings</t>
  </si>
  <si>
    <t>Snapshot Port Summary</t>
  </si>
  <si>
    <t>Parametric Input Validation</t>
  </si>
  <si>
    <t>6.0, 35.0(PoundsPerGallon)</t>
  </si>
  <si>
    <t>Min Flow Rate</t>
  </si>
  <si>
    <t>Minimum flow rate for analysis</t>
  </si>
  <si>
    <t>0 to 2000(Gallons Per Minute)</t>
  </si>
  <si>
    <t>Max. Flow Rate</t>
  </si>
  <si>
    <t>Maximum flow rate for analysis</t>
  </si>
  <si>
    <t>Flow Rate Increment</t>
  </si>
  <si>
    <t>Flow rate increment</t>
  </si>
  <si>
    <t>Min. Rotary Speed</t>
  </si>
  <si>
    <t>Minimum Surface rotary speed</t>
  </si>
  <si>
    <t>0.0 to 1000(Revolutions Per Minute)</t>
  </si>
  <si>
    <t>Max. Rotary Speed</t>
  </si>
  <si>
    <t>Maximum Surface Rotary Speed</t>
  </si>
  <si>
    <t>Rotary Speed Increment</t>
  </si>
  <si>
    <t>(0.0 to 1000(Revolutions Per Minute)</t>
  </si>
  <si>
    <t>Min Rate of Penetration</t>
  </si>
  <si>
    <t>Minimum Rate of penetration</t>
  </si>
  <si>
    <t>0.0 to 500(Feet Per Hour)</t>
  </si>
  <si>
    <t>Max Rate of Penetration</t>
  </si>
  <si>
    <t>Maximum Rate of penetration</t>
  </si>
  <si>
    <t>Rate of Penetration Increment</t>
  </si>
  <si>
    <t>Rate of penetration Increment</t>
  </si>
  <si>
    <t>SPP</t>
  </si>
  <si>
    <t>Standpipe Pressure</t>
  </si>
  <si>
    <t>Pump HHP</t>
  </si>
  <si>
    <t>horsepower of bit</t>
  </si>
  <si>
    <t>ECD+Cuttings Shoe</t>
  </si>
  <si>
    <t>Casing Shoe Equivalent Circulating Density + Cuttings</t>
  </si>
  <si>
    <t>ECD+Cuttings TD</t>
  </si>
  <si>
    <t>Bottom Hole Equivalent Circulating Density + Cuttings</t>
  </si>
  <si>
    <t>ECD+Cuttings DOI</t>
  </si>
  <si>
    <t>Equivalent Circulating Density + Cuttings of Depth of Interest</t>
  </si>
  <si>
    <t>Cuttings</t>
  </si>
  <si>
    <t>Cuttings percentage</t>
  </si>
  <si>
    <t>Warning(s)</t>
  </si>
  <si>
    <t>Warnings</t>
  </si>
  <si>
    <r>
      <t>1.</t>
    </r>
    <r>
      <rPr>
        <sz val="7"/>
        <color rgb="FFFF0000"/>
        <rFont val="Times New Roman"/>
        <family val="1"/>
      </rPr>
      <t xml:space="preserve">     </t>
    </r>
    <r>
      <rPr>
        <sz val="10"/>
        <color rgb="FFFF0000"/>
        <rFont val="Arial"/>
        <family val="2"/>
      </rPr>
      <t>If Minimum Flowrate &gt; Maximum Flowrate then "Min. flow rate must be less than Max. flow rate."</t>
    </r>
  </si>
  <si>
    <r>
      <t>2.</t>
    </r>
    <r>
      <rPr>
        <sz val="7"/>
        <color rgb="FFFF0000"/>
        <rFont val="Times New Roman"/>
        <family val="1"/>
      </rPr>
      <t xml:space="preserve">     </t>
    </r>
    <r>
      <rPr>
        <sz val="10"/>
        <color rgb="FFFF0000"/>
        <rFont val="Arial"/>
        <family val="2"/>
      </rPr>
      <t>If (Flowrate Increment &gt; (Maximum Flowrate - Minimum Flowrate)) then "Flow rate increment must be less than the difference of Max. flow rate and Min. flow rate."</t>
    </r>
  </si>
  <si>
    <r>
      <t>3.</t>
    </r>
    <r>
      <rPr>
        <sz val="7"/>
        <color rgb="FFFF0000"/>
        <rFont val="Times New Roman"/>
        <family val="1"/>
      </rPr>
      <t xml:space="preserve">     </t>
    </r>
    <r>
      <rPr>
        <sz val="10"/>
        <color rgb="FFFF0000"/>
        <rFont val="Arial"/>
        <family val="2"/>
      </rPr>
      <t>If (Minimum RotarySpeed &gt; Maximum RotarySpeed) then "Min. rotary speed must be less than Max. rotary speed."</t>
    </r>
  </si>
  <si>
    <r>
      <t>4.</t>
    </r>
    <r>
      <rPr>
        <sz val="7"/>
        <color rgb="FFFF0000"/>
        <rFont val="Times New Roman"/>
        <family val="1"/>
      </rPr>
      <t xml:space="preserve">     </t>
    </r>
    <r>
      <rPr>
        <sz val="10"/>
        <color rgb="FFFF0000"/>
        <rFont val="Arial"/>
        <family val="2"/>
      </rPr>
      <t>If (RotarySpeedIncrement &gt; (MaximumRotarySpeed - MinimumRotarySpeed)) Then "Rotary speed increment must be less than the difference of Max. rotary speed and Min. rotary speed."</t>
    </r>
  </si>
  <si>
    <r>
      <t>5.</t>
    </r>
    <r>
      <rPr>
        <sz val="7"/>
        <color rgb="FFFF0000"/>
        <rFont val="Times New Roman"/>
        <family val="1"/>
      </rPr>
      <t xml:space="preserve">     </t>
    </r>
    <r>
      <rPr>
        <sz val="10"/>
        <color rgb="FFFF0000"/>
        <rFont val="Arial"/>
        <family val="2"/>
      </rPr>
      <t>If (Minimum RateOfPenetration &gt; Maximum RateOfPenetration) Then "Min. ROP must be less than Max. ROP."</t>
    </r>
  </si>
  <si>
    <r>
      <t>6.</t>
    </r>
    <r>
      <rPr>
        <i/>
        <sz val="7"/>
        <color rgb="FFFF0000"/>
        <rFont val="Times New Roman"/>
        <family val="1"/>
      </rPr>
      <t xml:space="preserve">     </t>
    </r>
    <r>
      <rPr>
        <sz val="10"/>
        <color rgb="FFFF0000"/>
        <rFont val="Arial"/>
        <family val="2"/>
      </rPr>
      <t>If (Rate Of Penetration Increment &gt; (Maximum Rate Of Penetration – Minimum Rate Of Penetration)) then "ROP increment must be less than the difference of Max. ROP and Min. ROP.";</t>
    </r>
  </si>
  <si>
    <t>Bit Hydraulics Optimization Inputs Validation</t>
  </si>
  <si>
    <t xml:space="preserve">Drill String </t>
  </si>
  <si>
    <t>Desired Pump Pressure</t>
  </si>
  <si>
    <t>Desired pump pressure</t>
  </si>
  <si>
    <t>0.0, 7000.0(PoundsPerSquareInch)</t>
  </si>
  <si>
    <t>Desired ROP</t>
  </si>
  <si>
    <t>Desired Rate of penetration</t>
  </si>
  <si>
    <t>0.0 to 500(Ft/hr)</t>
  </si>
  <si>
    <t>Min Annular Velocity</t>
  </si>
  <si>
    <t>Minimum annular velocity</t>
  </si>
  <si>
    <t>1.0 to 100(Ft/min)</t>
  </si>
  <si>
    <t>Min Bit TFA</t>
  </si>
  <si>
    <t>Minimum Bit TFA</t>
  </si>
  <si>
    <t>0.0 to 6.0(square inch)</t>
  </si>
  <si>
    <t>Maximum number of nozzles</t>
  </si>
  <si>
    <t>1 to16</t>
  </si>
  <si>
    <t>0 to 1000(rpm)</t>
  </si>
  <si>
    <t>Small</t>
  </si>
  <si>
    <t>(0.005, 3.0)inches</t>
  </si>
  <si>
    <t>0.0 to 35.0(ppg)</t>
  </si>
  <si>
    <t>Depth of interest (weak zone</t>
  </si>
  <si>
    <t>Bit Hydraulics Summary</t>
  </si>
  <si>
    <t>Minimum flow rate</t>
  </si>
  <si>
    <t>Maximum flow rate</t>
  </si>
  <si>
    <t>Opt. Flow Rate</t>
  </si>
  <si>
    <t>Opt. Bit Pressure Drop</t>
  </si>
  <si>
    <t>% System Pressure Loss @ Bit</t>
  </si>
  <si>
    <t>Bit Impact Force</t>
  </si>
  <si>
    <t>Rec. TFA</t>
  </si>
  <si>
    <t>Rec. Nozzle Size</t>
  </si>
  <si>
    <t>Jet Impact Force</t>
  </si>
  <si>
    <t>Bit Hydraulics Profile</t>
  </si>
  <si>
    <t>Parasitic Loss HHP</t>
  </si>
  <si>
    <t>HHP</t>
  </si>
  <si>
    <t>gal/min</t>
  </si>
  <si>
    <r>
      <t>1.</t>
    </r>
    <r>
      <rPr>
        <sz val="7"/>
        <color rgb="FFFF0000"/>
        <rFont val="Times New Roman"/>
        <family val="1"/>
      </rPr>
      <t xml:space="preserve">     </t>
    </r>
    <r>
      <rPr>
        <sz val="11"/>
        <color rgb="FFFF0000"/>
        <rFont val="Arial"/>
        <family val="2"/>
      </rPr>
      <t>Infeasible Constraint: Desired Pump Pressure cannot be greater than or equal to Max Pump Pressure. Check Pump Configuration</t>
    </r>
  </si>
  <si>
    <t>Tripping inputs Validation</t>
  </si>
  <si>
    <t>Tripping Configuration</t>
  </si>
  <si>
    <t>Trip Type</t>
  </si>
  <si>
    <t>Trip type - surge/swab</t>
  </si>
  <si>
    <t>Surge</t>
  </si>
  <si>
    <t>Tripping Option</t>
  </si>
  <si>
    <t>Tripping Option (Closed-End / Open-Ended)</t>
  </si>
  <si>
    <t>Closed-End Pipe</t>
  </si>
  <si>
    <t>Optimization Option</t>
  </si>
  <si>
    <t>Optimization (Optimum Tripping Speed / Input Tripping Speed)</t>
  </si>
  <si>
    <t>Input Tripping Speed</t>
  </si>
  <si>
    <t>Tolerance method</t>
  </si>
  <si>
    <t>Use Ref. ECD/Ref. Depth</t>
  </si>
  <si>
    <t>Reference ECD</t>
  </si>
  <si>
    <t>8 to 25(Pounds Per Gallon)</t>
  </si>
  <si>
    <t>Reference Depth</t>
  </si>
  <si>
    <t>Reference depth</t>
  </si>
  <si>
    <t>0.0  to 50000(Feet)</t>
  </si>
  <si>
    <t>Max. Pipe Velocity</t>
  </si>
  <si>
    <t>Maximum Pipe Velocity</t>
  </si>
  <si>
    <t>0.1 to 10.0(Feet per second)</t>
  </si>
  <si>
    <t>Min Pipe Velocity</t>
  </si>
  <si>
    <t>Minimum Pipe Velocity</t>
  </si>
  <si>
    <t>Ft/sec</t>
  </si>
  <si>
    <t>Acceleration Time</t>
  </si>
  <si>
    <t>Acceleration time</t>
  </si>
  <si>
    <t>3.0 to 30.0(second)</t>
  </si>
  <si>
    <t>sec</t>
  </si>
  <si>
    <t>Stand Length</t>
  </si>
  <si>
    <t>Average stand length</t>
  </si>
  <si>
    <t>80 to 100(feet)</t>
  </si>
  <si>
    <t>Connection time</t>
  </si>
  <si>
    <t>0 to 300(second)</t>
  </si>
  <si>
    <t>0.0 to 2000(pounds per square inch)</t>
  </si>
  <si>
    <t>Tripping Summary</t>
  </si>
  <si>
    <t>Second</t>
  </si>
  <si>
    <t>Ft/s²</t>
  </si>
  <si>
    <t>m/s²</t>
  </si>
  <si>
    <t>Peak DS Velocity</t>
  </si>
  <si>
    <t>BH Static Gauge</t>
  </si>
  <si>
    <t>CS Static Gauge</t>
  </si>
  <si>
    <t>Bit Dynamic Gauge</t>
  </si>
  <si>
    <t>CP</t>
  </si>
  <si>
    <t>Lbf/100ft²</t>
  </si>
  <si>
    <r>
      <t>1.</t>
    </r>
    <r>
      <rPr>
        <sz val="7"/>
        <color rgb="FFFF0000"/>
        <rFont val="Times New Roman"/>
        <family val="1"/>
      </rPr>
      <t xml:space="preserve">     </t>
    </r>
    <r>
      <rPr>
        <sz val="10"/>
        <color rgb="FFFF0000"/>
        <rFont val="Arial"/>
        <family val="2"/>
      </rPr>
      <t>If (Optimization Option = Optimum Tripping Speed and Tolerance method is not equal to Use PPG/FPG)</t>
    </r>
  </si>
  <si>
    <t xml:space="preserve">            </t>
  </si>
  <si>
    <t xml:space="preserve">                      If (TripType = Surge and Reference ECD less than or equal to MudWeightIn)</t>
  </si>
  <si>
    <t xml:space="preserve">               </t>
  </si>
  <si>
    <t>then</t>
  </si>
  <si>
    <t xml:space="preserve">                           "Reference ECD must be greater than fluid density for surge with optimum tripping speed."</t>
  </si>
  <si>
    <t xml:space="preserve">                                      else if (TripType = Swab and Reference ECD greater than or equal to MudWeightIn)</t>
  </si>
  <si>
    <t xml:space="preserve">                                then</t>
  </si>
  <si>
    <t>"Reference ECD must be less than fluid density for swab with optimum tripping speed."</t>
  </si>
  <si>
    <r>
      <t>2.</t>
    </r>
    <r>
      <rPr>
        <sz val="7"/>
        <color rgb="FFFF0000"/>
        <rFont val="Times New Roman"/>
        <family val="1"/>
      </rPr>
      <t xml:space="preserve">     </t>
    </r>
    <r>
      <rPr>
        <sz val="10"/>
        <color rgb="FFFF0000"/>
        <rFont val="Arial"/>
        <family val="2"/>
      </rPr>
      <t>Tripping is not feasible</t>
    </r>
  </si>
  <si>
    <t>BHA Analysis predicts downhole vibrations and displacement of a BHA during operations.  This section will outline the requirements necessary to provide the analysis engine with the appropriate values for both static and vibrational analysis as well as how to display them to the user.</t>
  </si>
  <si>
    <r>
      <t>1.</t>
    </r>
    <r>
      <rPr>
        <sz val="7"/>
        <color theme="1"/>
        <rFont val="Times New Roman"/>
        <family val="1"/>
      </rPr>
      <t xml:space="preserve">     </t>
    </r>
    <r>
      <rPr>
        <sz val="10"/>
        <color theme="1"/>
        <rFont val="Arial"/>
        <family val="2"/>
      </rPr>
      <t>User must have the ability to run a BHA Analysis</t>
    </r>
  </si>
  <si>
    <r>
      <t>2.</t>
    </r>
    <r>
      <rPr>
        <sz val="7"/>
        <color theme="1"/>
        <rFont val="Times New Roman"/>
        <family val="1"/>
      </rPr>
      <t xml:space="preserve">     </t>
    </r>
    <r>
      <rPr>
        <sz val="10"/>
        <color theme="1"/>
        <rFont val="Arial"/>
        <family val="2"/>
      </rPr>
      <t>BHA analysis must be selectable from the Home menu</t>
    </r>
  </si>
  <si>
    <r>
      <t>3.</t>
    </r>
    <r>
      <rPr>
        <sz val="7"/>
        <color theme="1"/>
        <rFont val="Times New Roman"/>
        <family val="1"/>
      </rPr>
      <t xml:space="preserve">     </t>
    </r>
    <r>
      <rPr>
        <sz val="10"/>
        <color theme="1"/>
        <rFont val="Arial"/>
        <family val="2"/>
      </rPr>
      <t>When the BHA analysis item is selected the user must be presented with 2 BHA analysis types</t>
    </r>
  </si>
  <si>
    <r>
      <t>a.</t>
    </r>
    <r>
      <rPr>
        <sz val="7"/>
        <color theme="1"/>
        <rFont val="Times New Roman"/>
        <family val="1"/>
      </rPr>
      <t xml:space="preserve">     </t>
    </r>
    <r>
      <rPr>
        <sz val="10"/>
        <color theme="1"/>
        <rFont val="Arial"/>
        <family val="2"/>
      </rPr>
      <t>Static – BHA information related mainly to displacement given certain WOBs at certain depths</t>
    </r>
  </si>
  <si>
    <r>
      <t>b.</t>
    </r>
    <r>
      <rPr>
        <sz val="7"/>
        <color theme="1"/>
        <rFont val="Times New Roman"/>
        <family val="1"/>
      </rPr>
      <t xml:space="preserve">     </t>
    </r>
    <r>
      <rPr>
        <sz val="10"/>
        <color theme="1"/>
        <rFont val="Arial"/>
        <family val="2"/>
      </rPr>
      <t>Vibration – BHA information related to displacement and vibrations given a range of input parameters such as WOB, Rotary Speed, Flow Rate and tool properties</t>
    </r>
  </si>
  <si>
    <r>
      <t>6.</t>
    </r>
    <r>
      <rPr>
        <sz val="7"/>
        <color theme="1"/>
        <rFont val="Times New Roman"/>
        <family val="1"/>
      </rPr>
      <t xml:space="preserve">     </t>
    </r>
    <r>
      <rPr>
        <sz val="10"/>
        <color theme="1"/>
        <rFont val="Arial"/>
        <family val="2"/>
      </rPr>
      <t>The First screen that the user should be presented with is the Static analysis</t>
    </r>
  </si>
  <si>
    <r>
      <t xml:space="preserve">                                             </t>
    </r>
    <r>
      <rPr>
        <sz val="10"/>
        <color theme="1"/>
        <rFont val="Arial"/>
        <family val="2"/>
      </rPr>
      <t>iii.</t>
    </r>
    <r>
      <rPr>
        <sz val="7"/>
        <color theme="1"/>
        <rFont val="Times New Roman"/>
        <family val="1"/>
      </rPr>
      <t xml:space="preserve">     </t>
    </r>
    <r>
      <rPr>
        <sz val="10"/>
        <color theme="1"/>
        <rFont val="Arial"/>
        <family val="2"/>
      </rPr>
      <t>Bit Depth – the depth of the bit in the well bore</t>
    </r>
  </si>
  <si>
    <r>
      <t xml:space="preserve">                                            </t>
    </r>
    <r>
      <rPr>
        <sz val="10"/>
        <color theme="1"/>
        <rFont val="Arial"/>
        <family val="2"/>
      </rPr>
      <t>iv.</t>
    </r>
    <r>
      <rPr>
        <sz val="7"/>
        <color theme="1"/>
        <rFont val="Times New Roman"/>
        <family val="1"/>
      </rPr>
      <t xml:space="preserve">     </t>
    </r>
    <r>
      <rPr>
        <sz val="10"/>
        <color theme="1"/>
        <rFont val="Arial"/>
        <family val="2"/>
      </rPr>
      <t>Tool Face – The angle of a mud motor toolface</t>
    </r>
  </si>
  <si>
    <r>
      <t>1.</t>
    </r>
    <r>
      <rPr>
        <sz val="7"/>
        <color theme="1"/>
        <rFont val="Times New Roman"/>
        <family val="1"/>
      </rPr>
      <t xml:space="preserve">     </t>
    </r>
    <r>
      <rPr>
        <sz val="10"/>
        <color theme="1"/>
        <rFont val="Arial"/>
        <family val="2"/>
      </rPr>
      <t>This option should only be available if a mud motor is present in the BHA</t>
    </r>
  </si>
  <si>
    <r>
      <t>2.</t>
    </r>
    <r>
      <rPr>
        <sz val="7"/>
        <color theme="1"/>
        <rFont val="Times New Roman"/>
        <family val="1"/>
      </rPr>
      <t xml:space="preserve">     </t>
    </r>
    <r>
      <rPr>
        <sz val="10"/>
        <color theme="1"/>
        <rFont val="Arial"/>
        <family val="2"/>
      </rPr>
      <t>The user should be presented with a choice of tool face angles or be allowed to enter one manually</t>
    </r>
  </si>
  <si>
    <r>
      <t>a.</t>
    </r>
    <r>
      <rPr>
        <sz val="7"/>
        <color theme="1"/>
        <rFont val="Times New Roman"/>
        <family val="1"/>
      </rPr>
      <t xml:space="preserve">     </t>
    </r>
    <r>
      <rPr>
        <sz val="10"/>
        <color theme="1"/>
        <rFont val="Arial"/>
        <family val="2"/>
      </rPr>
      <t>Predefined tool faces should be 0 to 360 at increments of 45.</t>
    </r>
  </si>
  <si>
    <r>
      <t xml:space="preserve">                                             </t>
    </r>
    <r>
      <rPr>
        <sz val="10"/>
        <color theme="1"/>
        <rFont val="Arial"/>
        <family val="2"/>
      </rPr>
      <t>v.</t>
    </r>
    <r>
      <rPr>
        <sz val="7"/>
        <color theme="1"/>
        <rFont val="Times New Roman"/>
        <family val="1"/>
      </rPr>
      <t xml:space="preserve">     </t>
    </r>
    <r>
      <rPr>
        <sz val="10"/>
        <color theme="1"/>
        <rFont val="Arial"/>
        <family val="2"/>
      </rPr>
      <t>Deflection – percent deflection of an RSS</t>
    </r>
  </si>
  <si>
    <r>
      <t>1.</t>
    </r>
    <r>
      <rPr>
        <sz val="7"/>
        <color theme="1"/>
        <rFont val="Times New Roman"/>
        <family val="1"/>
      </rPr>
      <t xml:space="preserve">     </t>
    </r>
    <r>
      <rPr>
        <sz val="10"/>
        <color theme="1"/>
        <rFont val="Arial"/>
        <family val="2"/>
      </rPr>
      <t>This is only available when RSS is on the BHA</t>
    </r>
  </si>
  <si>
    <r>
      <t xml:space="preserve">                                            </t>
    </r>
    <r>
      <rPr>
        <sz val="10"/>
        <color theme="1"/>
        <rFont val="Arial"/>
        <family val="2"/>
      </rPr>
      <t>vi.</t>
    </r>
    <r>
      <rPr>
        <sz val="7"/>
        <color theme="1"/>
        <rFont val="Times New Roman"/>
        <family val="1"/>
      </rPr>
      <t xml:space="preserve">     </t>
    </r>
    <r>
      <rPr>
        <sz val="10"/>
        <color theme="1"/>
        <rFont val="Arial"/>
        <family val="2"/>
      </rPr>
      <t>Weight on Bit</t>
    </r>
  </si>
  <si>
    <r>
      <t>1.</t>
    </r>
    <r>
      <rPr>
        <sz val="7"/>
        <color theme="1"/>
        <rFont val="Times New Roman"/>
        <family val="1"/>
      </rPr>
      <t xml:space="preserve">     </t>
    </r>
    <r>
      <rPr>
        <sz val="10"/>
        <color theme="1"/>
        <rFont val="Arial"/>
        <family val="2"/>
      </rPr>
      <t>Min – the WOB to start the first experiment at</t>
    </r>
  </si>
  <si>
    <r>
      <t>2.</t>
    </r>
    <r>
      <rPr>
        <sz val="7"/>
        <color theme="1"/>
        <rFont val="Times New Roman"/>
        <family val="1"/>
      </rPr>
      <t xml:space="preserve">     </t>
    </r>
    <r>
      <rPr>
        <sz val="10"/>
        <color theme="1"/>
        <rFont val="Arial"/>
        <family val="2"/>
      </rPr>
      <t>Max – The WOB to end the last experiment at</t>
    </r>
  </si>
  <si>
    <r>
      <t>3.</t>
    </r>
    <r>
      <rPr>
        <sz val="7"/>
        <color theme="1"/>
        <rFont val="Times New Roman"/>
        <family val="1"/>
      </rPr>
      <t xml:space="preserve">     </t>
    </r>
    <r>
      <rPr>
        <sz val="10"/>
        <color theme="1"/>
        <rFont val="Arial"/>
        <family val="2"/>
      </rPr>
      <t>Increment – A number that is added to the Minimum weight on bit until the MAX is reached resulting in N number of intermediate WOBs.  If the increment</t>
    </r>
  </si>
  <si>
    <r>
      <t>a.</t>
    </r>
    <r>
      <rPr>
        <sz val="7"/>
        <color theme="1"/>
        <rFont val="Times New Roman"/>
        <family val="1"/>
      </rPr>
      <t xml:space="preserve">     </t>
    </r>
    <r>
      <rPr>
        <sz val="10"/>
        <color theme="1"/>
        <rFont val="Arial"/>
        <family val="2"/>
      </rPr>
      <t>Increment cannot be larger than the Difference between the Min and Max values</t>
    </r>
  </si>
  <si>
    <r>
      <t>b.</t>
    </r>
    <r>
      <rPr>
        <sz val="7"/>
        <color theme="1"/>
        <rFont val="Times New Roman"/>
        <family val="1"/>
      </rPr>
      <t xml:space="preserve">     </t>
    </r>
    <r>
      <rPr>
        <sz val="10"/>
        <color theme="1"/>
        <rFont val="Arial"/>
        <family val="2"/>
      </rPr>
      <t>If the increment does not evenly add up to the MAX than once WOB + Increment exceeds MAX then MAX is used</t>
    </r>
  </si>
  <si>
    <r>
      <t>b.</t>
    </r>
    <r>
      <rPr>
        <sz val="7"/>
        <color theme="1"/>
        <rFont val="Times New Roman"/>
        <family val="1"/>
      </rPr>
      <t xml:space="preserve">     </t>
    </r>
    <r>
      <rPr>
        <sz val="10"/>
        <color theme="1"/>
        <rFont val="Arial"/>
        <family val="2"/>
      </rPr>
      <t>When all inputs are populated the user must be able to start the BHA analysis using a Play button</t>
    </r>
  </si>
  <si>
    <r>
      <t xml:space="preserve">                                               </t>
    </r>
    <r>
      <rPr>
        <sz val="10"/>
        <color theme="1"/>
        <rFont val="Arial"/>
        <family val="2"/>
      </rPr>
      <t>i.</t>
    </r>
    <r>
      <rPr>
        <sz val="7"/>
        <color theme="1"/>
        <rFont val="Times New Roman"/>
        <family val="1"/>
      </rPr>
      <t xml:space="preserve">     </t>
    </r>
    <r>
      <rPr>
        <sz val="10"/>
        <color theme="1"/>
        <rFont val="Arial"/>
        <family val="2"/>
      </rPr>
      <t>When the Play button is pressed the user must be presented with a visual that shows that analysis is currently running</t>
    </r>
  </si>
  <si>
    <r>
      <t>1.</t>
    </r>
    <r>
      <rPr>
        <sz val="7"/>
        <color theme="1"/>
        <rFont val="Times New Roman"/>
        <family val="1"/>
      </rPr>
      <t xml:space="preserve">     </t>
    </r>
    <r>
      <rPr>
        <sz val="10"/>
        <color theme="1"/>
        <rFont val="Arial"/>
        <family val="2"/>
      </rPr>
      <t>BHA must contain at least 2 components</t>
    </r>
  </si>
  <si>
    <r>
      <t xml:space="preserve">                                              </t>
    </r>
    <r>
      <rPr>
        <sz val="10"/>
        <color theme="1"/>
        <rFont val="Arial"/>
        <family val="2"/>
      </rPr>
      <t>ii.</t>
    </r>
    <r>
      <rPr>
        <sz val="7"/>
        <color theme="1"/>
        <rFont val="Times New Roman"/>
        <family val="1"/>
      </rPr>
      <t xml:space="preserve">     </t>
    </r>
    <r>
      <rPr>
        <sz val="10"/>
        <color theme="1"/>
        <rFont val="Arial"/>
        <family val="2"/>
      </rPr>
      <t>When complete the user must be shown a summary of results in an area near the inputs</t>
    </r>
  </si>
  <si>
    <r>
      <t xml:space="preserve">                                             </t>
    </r>
    <r>
      <rPr>
        <sz val="10"/>
        <color theme="1"/>
        <rFont val="Arial"/>
        <family val="2"/>
      </rPr>
      <t>iii.</t>
    </r>
    <r>
      <rPr>
        <sz val="7"/>
        <color theme="1"/>
        <rFont val="Times New Roman"/>
        <family val="1"/>
      </rPr>
      <t xml:space="preserve">     </t>
    </r>
    <r>
      <rPr>
        <sz val="10"/>
        <color theme="1"/>
        <rFont val="Arial"/>
        <family val="2"/>
      </rPr>
      <t>The summary of results should show :</t>
    </r>
  </si>
  <si>
    <r>
      <t>1.</t>
    </r>
    <r>
      <rPr>
        <sz val="7"/>
        <color theme="1"/>
        <rFont val="Times New Roman"/>
        <family val="1"/>
      </rPr>
      <t xml:space="preserve">     </t>
    </r>
    <r>
      <rPr>
        <sz val="10"/>
        <color theme="1"/>
        <rFont val="Arial"/>
        <family val="2"/>
      </rPr>
      <t>Each WOB as an index for the summary</t>
    </r>
  </si>
  <si>
    <r>
      <t>2.</t>
    </r>
    <r>
      <rPr>
        <sz val="7"/>
        <color theme="1"/>
        <rFont val="Times New Roman"/>
        <family val="1"/>
      </rPr>
      <t xml:space="preserve">     </t>
    </r>
    <r>
      <rPr>
        <sz val="10"/>
        <color theme="1"/>
        <rFont val="Arial"/>
        <family val="2"/>
      </rPr>
      <t>Each WOB must show :</t>
    </r>
  </si>
  <si>
    <r>
      <t>a.</t>
    </r>
    <r>
      <rPr>
        <sz val="7"/>
        <color theme="1"/>
        <rFont val="Times New Roman"/>
        <family val="1"/>
      </rPr>
      <t xml:space="preserve">     </t>
    </r>
    <r>
      <rPr>
        <sz val="10"/>
        <color theme="1"/>
        <rFont val="Arial"/>
        <family val="2"/>
      </rPr>
      <t>Max Contact Force</t>
    </r>
  </si>
  <si>
    <r>
      <t>b.</t>
    </r>
    <r>
      <rPr>
        <sz val="7"/>
        <color theme="1"/>
        <rFont val="Times New Roman"/>
        <family val="1"/>
      </rPr>
      <t xml:space="preserve">     </t>
    </r>
    <r>
      <rPr>
        <sz val="10"/>
        <color theme="1"/>
        <rFont val="Arial"/>
        <family val="2"/>
      </rPr>
      <t>Max Von Mises Stress</t>
    </r>
  </si>
  <si>
    <r>
      <t>c.</t>
    </r>
    <r>
      <rPr>
        <sz val="7"/>
        <color theme="1"/>
        <rFont val="Times New Roman"/>
        <family val="1"/>
      </rPr>
      <t xml:space="preserve">     </t>
    </r>
    <r>
      <rPr>
        <sz val="10"/>
        <color theme="1"/>
        <rFont val="Arial"/>
        <family val="2"/>
      </rPr>
      <t>Max Bending Moment</t>
    </r>
  </si>
  <si>
    <r>
      <t>d.</t>
    </r>
    <r>
      <rPr>
        <sz val="7"/>
        <color theme="1"/>
        <rFont val="Times New Roman"/>
        <family val="1"/>
      </rPr>
      <t xml:space="preserve">     </t>
    </r>
    <r>
      <rPr>
        <sz val="10"/>
        <color theme="1"/>
        <rFont val="Arial"/>
        <family val="2"/>
      </rPr>
      <t>A flag indicating if any tool bodies made contact with the wellbore (true / false)</t>
    </r>
  </si>
  <si>
    <r>
      <t>e.</t>
    </r>
    <r>
      <rPr>
        <sz val="7"/>
        <color theme="1"/>
        <rFont val="Times New Roman"/>
        <family val="1"/>
      </rPr>
      <t xml:space="preserve">     </t>
    </r>
    <r>
      <rPr>
        <sz val="10"/>
        <color theme="1"/>
        <rFont val="Arial"/>
        <family val="2"/>
      </rPr>
      <t>BHA drag, lbf</t>
    </r>
  </si>
  <si>
    <r>
      <t>f.</t>
    </r>
    <r>
      <rPr>
        <sz val="7"/>
        <color theme="1"/>
        <rFont val="Times New Roman"/>
        <family val="1"/>
      </rPr>
      <t xml:space="preserve">      </t>
    </r>
    <r>
      <rPr>
        <sz val="10"/>
        <color theme="1"/>
        <rFont val="Arial"/>
        <family val="2"/>
      </rPr>
      <t>BHA Friction from Torque</t>
    </r>
  </si>
  <si>
    <r>
      <t>c.</t>
    </r>
    <r>
      <rPr>
        <sz val="7"/>
        <color theme="1"/>
        <rFont val="Times New Roman"/>
        <family val="1"/>
      </rPr>
      <t xml:space="preserve">     </t>
    </r>
    <r>
      <rPr>
        <sz val="10"/>
        <color theme="1"/>
        <rFont val="Arial"/>
        <family val="2"/>
      </rPr>
      <t>The user must also have the ability to show all related information in a chart format</t>
    </r>
  </si>
  <si>
    <r>
      <t xml:space="preserve">                                               </t>
    </r>
    <r>
      <rPr>
        <sz val="10"/>
        <color theme="1"/>
        <rFont val="Arial"/>
        <family val="2"/>
      </rPr>
      <t>i.</t>
    </r>
    <r>
      <rPr>
        <sz val="7"/>
        <color theme="1"/>
        <rFont val="Times New Roman"/>
        <family val="1"/>
      </rPr>
      <t xml:space="preserve">     </t>
    </r>
    <r>
      <rPr>
        <sz val="10"/>
        <color theme="1"/>
        <rFont val="Arial"/>
        <family val="2"/>
      </rPr>
      <t>When the charts are viewed (default) the user must be presented with the following information :</t>
    </r>
  </si>
  <si>
    <r>
      <t>1.</t>
    </r>
    <r>
      <rPr>
        <sz val="7"/>
        <color theme="1"/>
        <rFont val="Times New Roman"/>
        <family val="1"/>
      </rPr>
      <t xml:space="preserve">     </t>
    </r>
    <r>
      <rPr>
        <sz val="10"/>
        <color theme="1"/>
        <rFont val="Arial"/>
        <family val="2"/>
      </rPr>
      <t>Vertical Displacement vs BHA length.  The chart must show the total width of the wellbore, the OD of the BHA over the length of the BHA, the ID of the BHA over the length of the BHA and it must show the proximity of the BHA to the wellbore at the bit depth over the length of the BHA.</t>
    </r>
  </si>
  <si>
    <r>
      <t>2.</t>
    </r>
    <r>
      <rPr>
        <sz val="7"/>
        <color theme="1"/>
        <rFont val="Times New Roman"/>
        <family val="1"/>
      </rPr>
      <t xml:space="preserve">     </t>
    </r>
    <r>
      <rPr>
        <sz val="10"/>
        <color theme="1"/>
        <rFont val="Arial"/>
        <family val="2"/>
      </rPr>
      <t>Horizontal Displacement vs BHA length.  The chart must show the total width of the wellbore, the OD of the BHA over the length of the BHA, the ID of the BHA over the length of the BHA and it must show the proximity of the BHA to the wellbore at the bit depth over the length of the BHA.</t>
    </r>
  </si>
  <si>
    <r>
      <t>3.</t>
    </r>
    <r>
      <rPr>
        <sz val="7"/>
        <color theme="1"/>
        <rFont val="Times New Roman"/>
        <family val="1"/>
      </rPr>
      <t xml:space="preserve">     </t>
    </r>
    <r>
      <rPr>
        <sz val="10"/>
        <color theme="1"/>
        <rFont val="Arial"/>
        <family val="2"/>
      </rPr>
      <t>Contact Forces vs BHA length.  There must be an indicator at each position on the BHA where it makes contact with the well bore and show what force it made contact with</t>
    </r>
  </si>
  <si>
    <r>
      <t>4.</t>
    </r>
    <r>
      <rPr>
        <sz val="7"/>
        <color theme="1"/>
        <rFont val="Times New Roman"/>
        <family val="1"/>
      </rPr>
      <t xml:space="preserve">     </t>
    </r>
    <r>
      <rPr>
        <sz val="10"/>
        <color theme="1"/>
        <rFont val="Arial"/>
        <family val="2"/>
      </rPr>
      <t>Bending Moment vs BHA length.  This chart must should the bending force being exerted on every position on the BHA</t>
    </r>
  </si>
  <si>
    <r>
      <t>5.</t>
    </r>
    <r>
      <rPr>
        <sz val="7"/>
        <color theme="1"/>
        <rFont val="Times New Roman"/>
        <family val="1"/>
      </rPr>
      <t xml:space="preserve">     </t>
    </r>
    <r>
      <rPr>
        <sz val="10"/>
        <color theme="1"/>
        <rFont val="Arial"/>
        <family val="2"/>
      </rPr>
      <t>Von Mises Stress vs BHA length.  This chart must should the bending stress being exerted on every position on the BHA</t>
    </r>
  </si>
  <si>
    <r>
      <t xml:space="preserve">                                              </t>
    </r>
    <r>
      <rPr>
        <sz val="10"/>
        <color theme="1"/>
        <rFont val="Arial"/>
        <family val="2"/>
      </rPr>
      <t>ii.</t>
    </r>
    <r>
      <rPr>
        <sz val="7"/>
        <color theme="1"/>
        <rFont val="Times New Roman"/>
        <family val="1"/>
      </rPr>
      <t xml:space="preserve">     </t>
    </r>
    <r>
      <rPr>
        <sz val="10"/>
        <color theme="1"/>
        <rFont val="Arial"/>
        <family val="2"/>
      </rPr>
      <t>User must be able to view other calculated charts if desired :</t>
    </r>
  </si>
  <si>
    <r>
      <t>1.</t>
    </r>
    <r>
      <rPr>
        <sz val="7"/>
        <color theme="1"/>
        <rFont val="Times New Roman"/>
        <family val="1"/>
      </rPr>
      <t xml:space="preserve">     </t>
    </r>
    <r>
      <rPr>
        <sz val="10"/>
        <color theme="1"/>
        <rFont val="Arial"/>
        <family val="2"/>
      </rPr>
      <t>Axial Stress vs BHA Length</t>
    </r>
  </si>
  <si>
    <r>
      <t>2.</t>
    </r>
    <r>
      <rPr>
        <sz val="7"/>
        <color theme="1"/>
        <rFont val="Times New Roman"/>
        <family val="1"/>
      </rPr>
      <t xml:space="preserve">     </t>
    </r>
    <r>
      <rPr>
        <sz val="10"/>
        <color theme="1"/>
        <rFont val="Arial"/>
        <family val="2"/>
      </rPr>
      <t>Bending Stress vs BHA Length</t>
    </r>
  </si>
  <si>
    <r>
      <t>3.</t>
    </r>
    <r>
      <rPr>
        <sz val="7"/>
        <color theme="1"/>
        <rFont val="Times New Roman"/>
        <family val="1"/>
      </rPr>
      <t xml:space="preserve">     </t>
    </r>
    <r>
      <rPr>
        <sz val="10"/>
        <color theme="1"/>
        <rFont val="Arial"/>
        <family val="2"/>
      </rPr>
      <t>Radial Clearance vs BHA Length</t>
    </r>
  </si>
  <si>
    <r>
      <t>4.</t>
    </r>
    <r>
      <rPr>
        <sz val="7"/>
        <color theme="1"/>
        <rFont val="Times New Roman"/>
        <family val="1"/>
      </rPr>
      <t xml:space="preserve">     </t>
    </r>
    <r>
      <rPr>
        <sz val="10"/>
        <color theme="1"/>
        <rFont val="Arial"/>
        <family val="2"/>
      </rPr>
      <t>Axial Force vs BHA Length</t>
    </r>
  </si>
  <si>
    <r>
      <t>5.</t>
    </r>
    <r>
      <rPr>
        <sz val="7"/>
        <color theme="1"/>
        <rFont val="Times New Roman"/>
        <family val="1"/>
      </rPr>
      <t xml:space="preserve">     </t>
    </r>
    <r>
      <rPr>
        <sz val="10"/>
        <color theme="1"/>
        <rFont val="Arial"/>
        <family val="2"/>
      </rPr>
      <t>Lateral Displacement vs BHA Length</t>
    </r>
  </si>
  <si>
    <r>
      <t>6.</t>
    </r>
    <r>
      <rPr>
        <sz val="7"/>
        <color theme="1"/>
        <rFont val="Times New Roman"/>
        <family val="1"/>
      </rPr>
      <t xml:space="preserve">     </t>
    </r>
    <r>
      <rPr>
        <sz val="10"/>
        <color theme="1"/>
        <rFont val="Arial"/>
        <family val="2"/>
      </rPr>
      <t>Minimum Clearance vs BHA Length</t>
    </r>
  </si>
  <si>
    <r>
      <t xml:space="preserve">                                             </t>
    </r>
    <r>
      <rPr>
        <sz val="10"/>
        <color theme="1"/>
        <rFont val="Arial"/>
        <family val="2"/>
      </rPr>
      <t>iii.</t>
    </r>
    <r>
      <rPr>
        <sz val="7"/>
        <color theme="1"/>
        <rFont val="Times New Roman"/>
        <family val="1"/>
      </rPr>
      <t xml:space="preserve">     </t>
    </r>
    <r>
      <rPr>
        <sz val="10"/>
        <color theme="1"/>
        <rFont val="Arial"/>
        <family val="2"/>
      </rPr>
      <t>The default values shown for charts must be the first WOB selected.</t>
    </r>
  </si>
  <si>
    <r>
      <t>1.</t>
    </r>
    <r>
      <rPr>
        <sz val="7"/>
        <color theme="1"/>
        <rFont val="Times New Roman"/>
        <family val="1"/>
      </rPr>
      <t xml:space="preserve">     </t>
    </r>
    <r>
      <rPr>
        <sz val="10"/>
        <color theme="1"/>
        <rFont val="Arial"/>
        <family val="2"/>
      </rPr>
      <t>The user must be able to select the other WOB experiments and the charts should adjust accordingly</t>
    </r>
  </si>
  <si>
    <r>
      <t xml:space="preserve">                                            </t>
    </r>
    <r>
      <rPr>
        <sz val="10"/>
        <color theme="1"/>
        <rFont val="Arial"/>
        <family val="2"/>
      </rPr>
      <t>iv.</t>
    </r>
    <r>
      <rPr>
        <sz val="7"/>
        <color theme="1"/>
        <rFont val="Times New Roman"/>
        <family val="1"/>
      </rPr>
      <t xml:space="preserve">     </t>
    </r>
    <r>
      <rPr>
        <sz val="10"/>
        <color theme="1"/>
        <rFont val="Arial"/>
        <family val="2"/>
      </rPr>
      <t>User must have the ability to view the Kinetic Energy over time applied to the BHA</t>
    </r>
  </si>
  <si>
    <r>
      <t>1.</t>
    </r>
    <r>
      <rPr>
        <sz val="7"/>
        <color theme="1"/>
        <rFont val="Times New Roman"/>
        <family val="1"/>
      </rPr>
      <t xml:space="preserve">     </t>
    </r>
    <r>
      <rPr>
        <sz val="10"/>
        <color theme="1"/>
        <rFont val="Arial"/>
        <family val="2"/>
      </rPr>
      <t>The KE chart must show time vs Joules of energy</t>
    </r>
  </si>
  <si>
    <r>
      <t>2.</t>
    </r>
    <r>
      <rPr>
        <sz val="7"/>
        <color theme="1"/>
        <rFont val="Times New Roman"/>
        <family val="1"/>
      </rPr>
      <t xml:space="preserve">     </t>
    </r>
    <r>
      <rPr>
        <sz val="10"/>
        <color theme="1"/>
        <rFont val="Arial"/>
        <family val="2"/>
      </rPr>
      <t>By default the Y axis (Energy) must be logarithmic</t>
    </r>
  </si>
  <si>
    <r>
      <t>3.</t>
    </r>
    <r>
      <rPr>
        <sz val="7"/>
        <color theme="1"/>
        <rFont val="Times New Roman"/>
        <family val="1"/>
      </rPr>
      <t xml:space="preserve">     </t>
    </r>
    <r>
      <rPr>
        <sz val="10"/>
        <color theme="1"/>
        <rFont val="Arial"/>
        <family val="2"/>
      </rPr>
      <t>User must the option to change to a linear chart</t>
    </r>
  </si>
  <si>
    <r>
      <t xml:space="preserve">                                             </t>
    </r>
    <r>
      <rPr>
        <sz val="10"/>
        <color theme="1"/>
        <rFont val="Arial"/>
        <family val="2"/>
      </rPr>
      <t>v.</t>
    </r>
    <r>
      <rPr>
        <sz val="7"/>
        <color theme="1"/>
        <rFont val="Times New Roman"/>
        <family val="1"/>
      </rPr>
      <t xml:space="preserve">     </t>
    </r>
    <r>
      <rPr>
        <sz val="10"/>
        <color theme="1"/>
        <rFont val="Arial"/>
        <family val="2"/>
      </rPr>
      <t>User must be able to edit the line styles of each chart</t>
    </r>
  </si>
  <si>
    <r>
      <t xml:space="preserve">                                            </t>
    </r>
    <r>
      <rPr>
        <sz val="10"/>
        <color theme="1"/>
        <rFont val="Arial"/>
        <family val="2"/>
      </rPr>
      <t>vi.</t>
    </r>
    <r>
      <rPr>
        <sz val="7"/>
        <color theme="1"/>
        <rFont val="Times New Roman"/>
        <family val="1"/>
      </rPr>
      <t xml:space="preserve">     </t>
    </r>
    <r>
      <rPr>
        <sz val="10"/>
        <color theme="1"/>
        <rFont val="Arial"/>
        <family val="2"/>
      </rPr>
      <t>All charts must be exportable</t>
    </r>
  </si>
  <si>
    <r>
      <t xml:space="preserve">                                           </t>
    </r>
    <r>
      <rPr>
        <sz val="10"/>
        <color theme="1"/>
        <rFont val="Arial"/>
        <family val="2"/>
      </rPr>
      <t>vii.</t>
    </r>
    <r>
      <rPr>
        <sz val="7"/>
        <color theme="1"/>
        <rFont val="Times New Roman"/>
        <family val="1"/>
      </rPr>
      <t xml:space="preserve">     </t>
    </r>
    <r>
      <rPr>
        <sz val="10"/>
        <color theme="1"/>
        <rFont val="Arial"/>
        <family val="2"/>
      </rPr>
      <t>User must be able to remove charts that are not default.</t>
    </r>
  </si>
  <si>
    <r>
      <t xml:space="preserve">                                          </t>
    </r>
    <r>
      <rPr>
        <sz val="10"/>
        <color theme="1"/>
        <rFont val="Arial"/>
        <family val="2"/>
      </rPr>
      <t>viii.</t>
    </r>
    <r>
      <rPr>
        <sz val="7"/>
        <color theme="1"/>
        <rFont val="Times New Roman"/>
        <family val="1"/>
      </rPr>
      <t xml:space="preserve">     </t>
    </r>
    <r>
      <rPr>
        <sz val="10"/>
        <color theme="1"/>
        <rFont val="Arial"/>
        <family val="2"/>
      </rPr>
      <t>User must have the option to show or hide legends</t>
    </r>
  </si>
  <si>
    <r>
      <t xml:space="preserve">                                            </t>
    </r>
    <r>
      <rPr>
        <sz val="10"/>
        <color theme="1"/>
        <rFont val="Arial"/>
        <family val="2"/>
      </rPr>
      <t>ix.</t>
    </r>
    <r>
      <rPr>
        <sz val="7"/>
        <color theme="1"/>
        <rFont val="Times New Roman"/>
        <family val="1"/>
      </rPr>
      <t xml:space="preserve">     </t>
    </r>
    <r>
      <rPr>
        <sz val="10"/>
        <color theme="1"/>
        <rFont val="Arial"/>
        <family val="2"/>
      </rPr>
      <t>The BHA visual must be presented at all times when viewing the charts</t>
    </r>
  </si>
  <si>
    <r>
      <t>1.</t>
    </r>
    <r>
      <rPr>
        <sz val="7"/>
        <color theme="1"/>
        <rFont val="Times New Roman"/>
        <family val="1"/>
      </rPr>
      <t xml:space="preserve">     </t>
    </r>
    <r>
      <rPr>
        <sz val="10"/>
        <color theme="1"/>
        <rFont val="Arial"/>
        <family val="2"/>
      </rPr>
      <t>When a user moves the mouse across the charted lines there must be a visual representation on the BHA that shows which BHA part it correlates to.</t>
    </r>
  </si>
  <si>
    <r>
      <t>7.</t>
    </r>
    <r>
      <rPr>
        <sz val="7"/>
        <color theme="1"/>
        <rFont val="Times New Roman"/>
        <family val="1"/>
      </rPr>
      <t xml:space="preserve">     </t>
    </r>
    <r>
      <rPr>
        <sz val="10"/>
        <color theme="1"/>
        <rFont val="Arial"/>
        <family val="2"/>
      </rPr>
      <t>The Second screen that the user should be presented with is the Vibration analysis</t>
    </r>
  </si>
  <si>
    <r>
      <t xml:space="preserve">                                           </t>
    </r>
    <r>
      <rPr>
        <sz val="10"/>
        <color theme="1"/>
        <rFont val="Arial"/>
        <family val="2"/>
      </rPr>
      <t>vii.</t>
    </r>
    <r>
      <rPr>
        <sz val="7"/>
        <color theme="1"/>
        <rFont val="Times New Roman"/>
        <family val="1"/>
      </rPr>
      <t xml:space="preserve">     </t>
    </r>
    <r>
      <rPr>
        <sz val="10"/>
        <color theme="1"/>
        <rFont val="Arial"/>
        <family val="2"/>
      </rPr>
      <t>Rotary Speed</t>
    </r>
  </si>
  <si>
    <r>
      <t>1.</t>
    </r>
    <r>
      <rPr>
        <sz val="7"/>
        <color theme="1"/>
        <rFont val="Times New Roman"/>
        <family val="1"/>
      </rPr>
      <t xml:space="preserve">     </t>
    </r>
    <r>
      <rPr>
        <sz val="10"/>
        <color theme="1"/>
        <rFont val="Arial"/>
        <family val="2"/>
      </rPr>
      <t>Min – the RS to start the first experiment at</t>
    </r>
  </si>
  <si>
    <r>
      <t>2.</t>
    </r>
    <r>
      <rPr>
        <sz val="7"/>
        <color theme="1"/>
        <rFont val="Times New Roman"/>
        <family val="1"/>
      </rPr>
      <t xml:space="preserve">     </t>
    </r>
    <r>
      <rPr>
        <sz val="10"/>
        <color theme="1"/>
        <rFont val="Arial"/>
        <family val="2"/>
      </rPr>
      <t>Max – The RS to end the last experiment at</t>
    </r>
  </si>
  <si>
    <r>
      <t>3.</t>
    </r>
    <r>
      <rPr>
        <sz val="7"/>
        <color theme="1"/>
        <rFont val="Times New Roman"/>
        <family val="1"/>
      </rPr>
      <t xml:space="preserve">     </t>
    </r>
    <r>
      <rPr>
        <sz val="10"/>
        <color theme="1"/>
        <rFont val="Arial"/>
        <family val="2"/>
      </rPr>
      <t>Increment – A number that is added to the Minimum weight on bit until the MAX is reached resulting in N number of intermediate RSs.  If the increment</t>
    </r>
  </si>
  <si>
    <r>
      <t>b.</t>
    </r>
    <r>
      <rPr>
        <sz val="7"/>
        <color theme="1"/>
        <rFont val="Times New Roman"/>
        <family val="1"/>
      </rPr>
      <t xml:space="preserve">     </t>
    </r>
    <r>
      <rPr>
        <sz val="10"/>
        <color theme="1"/>
        <rFont val="Arial"/>
        <family val="2"/>
      </rPr>
      <t>If the increment does not evenly add up to the MAX than once RS + Increment exceeds MAX then MAX is used</t>
    </r>
  </si>
  <si>
    <r>
      <t xml:space="preserve">                                          </t>
    </r>
    <r>
      <rPr>
        <sz val="10"/>
        <color theme="1"/>
        <rFont val="Arial"/>
        <family val="2"/>
      </rPr>
      <t>viii.</t>
    </r>
    <r>
      <rPr>
        <sz val="7"/>
        <color theme="1"/>
        <rFont val="Times New Roman"/>
        <family val="1"/>
      </rPr>
      <t xml:space="preserve">     </t>
    </r>
    <r>
      <rPr>
        <sz val="10"/>
        <color theme="1"/>
        <rFont val="Arial"/>
        <family val="2"/>
      </rPr>
      <t>Flow Rate</t>
    </r>
  </si>
  <si>
    <r>
      <t>1.</t>
    </r>
    <r>
      <rPr>
        <sz val="7"/>
        <color theme="1"/>
        <rFont val="Times New Roman"/>
        <family val="1"/>
      </rPr>
      <t xml:space="preserve">     </t>
    </r>
    <r>
      <rPr>
        <sz val="10"/>
        <color theme="1"/>
        <rFont val="Arial"/>
        <family val="2"/>
      </rPr>
      <t>Only available when a Mud Motor is on the BHA</t>
    </r>
  </si>
  <si>
    <r>
      <t>2.</t>
    </r>
    <r>
      <rPr>
        <sz val="7"/>
        <color theme="1"/>
        <rFont val="Times New Roman"/>
        <family val="1"/>
      </rPr>
      <t xml:space="preserve">     </t>
    </r>
    <r>
      <rPr>
        <sz val="10"/>
        <color theme="1"/>
        <rFont val="Arial"/>
        <family val="2"/>
      </rPr>
      <t>Min – the FR to start the first experiment at</t>
    </r>
  </si>
  <si>
    <r>
      <t>3.</t>
    </r>
    <r>
      <rPr>
        <sz val="7"/>
        <color theme="1"/>
        <rFont val="Times New Roman"/>
        <family val="1"/>
      </rPr>
      <t xml:space="preserve">     </t>
    </r>
    <r>
      <rPr>
        <sz val="10"/>
        <color theme="1"/>
        <rFont val="Arial"/>
        <family val="2"/>
      </rPr>
      <t>Max – The FR to end the last experiment at</t>
    </r>
  </si>
  <si>
    <r>
      <t>4.</t>
    </r>
    <r>
      <rPr>
        <sz val="7"/>
        <color theme="1"/>
        <rFont val="Times New Roman"/>
        <family val="1"/>
      </rPr>
      <t xml:space="preserve">     </t>
    </r>
    <r>
      <rPr>
        <sz val="10"/>
        <color theme="1"/>
        <rFont val="Arial"/>
        <family val="2"/>
      </rPr>
      <t>Increment – A number that is added to the Minimum weight on bit until the MAX is reached resulting in N number of intermediate FRs.  If the increment</t>
    </r>
  </si>
  <si>
    <r>
      <t>b.</t>
    </r>
    <r>
      <rPr>
        <sz val="7"/>
        <color theme="1"/>
        <rFont val="Times New Roman"/>
        <family val="1"/>
      </rPr>
      <t xml:space="preserve">     </t>
    </r>
    <r>
      <rPr>
        <sz val="10"/>
        <color theme="1"/>
        <rFont val="Arial"/>
        <family val="2"/>
      </rPr>
      <t>If the increment does not evenly add up to the MAX than once FR + Increment exceeds MAX then MAX is used</t>
    </r>
  </si>
  <si>
    <r>
      <t>a.</t>
    </r>
    <r>
      <rPr>
        <sz val="7"/>
        <color theme="1"/>
        <rFont val="Times New Roman"/>
        <family val="1"/>
      </rPr>
      <t xml:space="preserve">     </t>
    </r>
    <r>
      <rPr>
        <sz val="10"/>
        <color theme="1"/>
        <rFont val="Arial"/>
        <family val="2"/>
      </rPr>
      <t>Max Amplitude of vibration at that WOB, what Rotary Speed it occurred at, What Flow Rat it occurred at, What the calculated BIT rpm is and what operation it occurred during</t>
    </r>
  </si>
  <si>
    <r>
      <t>3.</t>
    </r>
    <r>
      <rPr>
        <sz val="7"/>
        <color theme="1"/>
        <rFont val="Times New Roman"/>
        <family val="1"/>
      </rPr>
      <t xml:space="preserve">     </t>
    </r>
    <r>
      <rPr>
        <sz val="10"/>
        <color theme="1"/>
        <rFont val="Arial"/>
        <family val="2"/>
      </rPr>
      <t>User must be present with 2 Heat map charts (Flow Rate not necessary if no Mud Motor is on the BHA)</t>
    </r>
  </si>
  <si>
    <r>
      <t>a.</t>
    </r>
    <r>
      <rPr>
        <sz val="7"/>
        <color theme="1"/>
        <rFont val="Times New Roman"/>
        <family val="1"/>
      </rPr>
      <t xml:space="preserve">     </t>
    </r>
    <r>
      <rPr>
        <sz val="10"/>
        <color theme="1"/>
        <rFont val="Arial"/>
        <family val="2"/>
      </rPr>
      <t>Rotary Speed vs WOB with Lateral Vibration being the color variation for the heat map</t>
    </r>
  </si>
  <si>
    <r>
      <t>b.</t>
    </r>
    <r>
      <rPr>
        <sz val="7"/>
        <color theme="1"/>
        <rFont val="Times New Roman"/>
        <family val="1"/>
      </rPr>
      <t xml:space="preserve">     </t>
    </r>
    <r>
      <rPr>
        <sz val="10"/>
        <color theme="1"/>
        <rFont val="Arial"/>
        <family val="2"/>
      </rPr>
      <t>Flow Rate vs WOB with Lateral Vibration being the color variation for the heat map</t>
    </r>
  </si>
  <si>
    <r>
      <t>c.</t>
    </r>
    <r>
      <rPr>
        <sz val="7"/>
        <color theme="1"/>
        <rFont val="Times New Roman"/>
        <family val="1"/>
      </rPr>
      <t xml:space="preserve">     </t>
    </r>
    <r>
      <rPr>
        <sz val="10"/>
        <color theme="1"/>
        <rFont val="Arial"/>
        <family val="2"/>
      </rPr>
      <t>The user must be able to view the values of each parameter when the mouse is placed over them</t>
    </r>
  </si>
  <si>
    <r>
      <t xml:space="preserve">                                                                                                    </t>
    </r>
    <r>
      <rPr>
        <sz val="10"/>
        <color theme="1"/>
        <rFont val="Arial"/>
        <family val="2"/>
      </rPr>
      <t>i.</t>
    </r>
    <r>
      <rPr>
        <sz val="7"/>
        <color theme="1"/>
        <rFont val="Times New Roman"/>
        <family val="1"/>
      </rPr>
      <t xml:space="preserve">     </t>
    </r>
    <r>
      <rPr>
        <sz val="10"/>
        <color theme="1"/>
        <rFont val="Arial"/>
        <family val="2"/>
      </rPr>
      <t>Green indicates lower vibration and red indicate higher vibration</t>
    </r>
  </si>
  <si>
    <r>
      <t>3.</t>
    </r>
    <r>
      <rPr>
        <sz val="7"/>
        <color theme="1"/>
        <rFont val="Times New Roman"/>
        <family val="1"/>
      </rPr>
      <t xml:space="preserve">     </t>
    </r>
    <r>
      <rPr>
        <sz val="10"/>
        <color theme="1"/>
        <rFont val="Arial"/>
        <family val="2"/>
      </rPr>
      <t>Lateral Vibrations vs BHA length.  This chart must be shown with as a mirror image of a single line to show that the vibrations could occur in any lateral direction.</t>
    </r>
  </si>
  <si>
    <r>
      <t>1.</t>
    </r>
    <r>
      <rPr>
        <sz val="7"/>
        <color theme="1"/>
        <rFont val="Times New Roman"/>
        <family val="1"/>
      </rPr>
      <t xml:space="preserve">     </t>
    </r>
    <r>
      <rPr>
        <sz val="10"/>
        <color theme="1"/>
        <rFont val="Arial"/>
        <family val="2"/>
      </rPr>
      <t>Contact Force vs BHA Length</t>
    </r>
  </si>
  <si>
    <r>
      <t>2.</t>
    </r>
    <r>
      <rPr>
        <sz val="7"/>
        <color theme="1"/>
        <rFont val="Times New Roman"/>
        <family val="1"/>
      </rPr>
      <t xml:space="preserve">     </t>
    </r>
    <r>
      <rPr>
        <sz val="10"/>
        <color theme="1"/>
        <rFont val="Arial"/>
        <family val="2"/>
      </rPr>
      <t>Von Mises Stress vs BHA Length</t>
    </r>
  </si>
  <si>
    <r>
      <t>3.</t>
    </r>
    <r>
      <rPr>
        <sz val="7"/>
        <color theme="1"/>
        <rFont val="Times New Roman"/>
        <family val="1"/>
      </rPr>
      <t xml:space="preserve">     </t>
    </r>
    <r>
      <rPr>
        <sz val="10"/>
        <color theme="1"/>
        <rFont val="Arial"/>
        <family val="2"/>
      </rPr>
      <t>Bending Moment vs BHA Length</t>
    </r>
  </si>
  <si>
    <r>
      <t>4.</t>
    </r>
    <r>
      <rPr>
        <sz val="7"/>
        <color theme="1"/>
        <rFont val="Times New Roman"/>
        <family val="1"/>
      </rPr>
      <t xml:space="preserve">     </t>
    </r>
    <r>
      <rPr>
        <sz val="10"/>
        <color theme="1"/>
        <rFont val="Arial"/>
        <family val="2"/>
      </rPr>
      <t>Axial Stress vs BHA Length</t>
    </r>
  </si>
  <si>
    <r>
      <t>5.</t>
    </r>
    <r>
      <rPr>
        <sz val="7"/>
        <color theme="1"/>
        <rFont val="Times New Roman"/>
        <family val="1"/>
      </rPr>
      <t xml:space="preserve">     </t>
    </r>
    <r>
      <rPr>
        <sz val="10"/>
        <color theme="1"/>
        <rFont val="Arial"/>
        <family val="2"/>
      </rPr>
      <t>Bending Stress vs BHA Length</t>
    </r>
  </si>
  <si>
    <r>
      <t>6.</t>
    </r>
    <r>
      <rPr>
        <sz val="7"/>
        <color theme="1"/>
        <rFont val="Times New Roman"/>
        <family val="1"/>
      </rPr>
      <t xml:space="preserve">     </t>
    </r>
    <r>
      <rPr>
        <sz val="10"/>
        <color theme="1"/>
        <rFont val="Arial"/>
        <family val="2"/>
      </rPr>
      <t>Radial Clearance vs BHA Length</t>
    </r>
  </si>
  <si>
    <r>
      <t>7.</t>
    </r>
    <r>
      <rPr>
        <sz val="7"/>
        <color theme="1"/>
        <rFont val="Times New Roman"/>
        <family val="1"/>
      </rPr>
      <t xml:space="preserve">     </t>
    </r>
    <r>
      <rPr>
        <sz val="10"/>
        <color theme="1"/>
        <rFont val="Arial"/>
        <family val="2"/>
      </rPr>
      <t>Axial Force vs BHA Length</t>
    </r>
  </si>
  <si>
    <r>
      <t>8.</t>
    </r>
    <r>
      <rPr>
        <sz val="7"/>
        <color theme="1"/>
        <rFont val="Times New Roman"/>
        <family val="1"/>
      </rPr>
      <t xml:space="preserve">     </t>
    </r>
    <r>
      <rPr>
        <sz val="10"/>
        <color theme="1"/>
        <rFont val="Arial"/>
        <family val="2"/>
      </rPr>
      <t>Axial Vibrations vs BHA Length</t>
    </r>
  </si>
  <si>
    <r>
      <t>9.</t>
    </r>
    <r>
      <rPr>
        <sz val="7"/>
        <color theme="1"/>
        <rFont val="Times New Roman"/>
        <family val="1"/>
      </rPr>
      <t xml:space="preserve">     </t>
    </r>
    <r>
      <rPr>
        <sz val="10"/>
        <color theme="1"/>
        <rFont val="Arial"/>
        <family val="2"/>
      </rPr>
      <t>Torsional Vibrations vs BHA Length</t>
    </r>
  </si>
  <si>
    <r>
      <t>10.</t>
    </r>
    <r>
      <rPr>
        <sz val="7"/>
        <color theme="1"/>
        <rFont val="Times New Roman"/>
        <family val="1"/>
      </rPr>
      <t xml:space="preserve">   </t>
    </r>
    <r>
      <rPr>
        <sz val="10"/>
        <color theme="1"/>
        <rFont val="Arial"/>
        <family val="2"/>
      </rPr>
      <t>Lateral Displacement vs BHA Length</t>
    </r>
  </si>
  <si>
    <r>
      <t>11.</t>
    </r>
    <r>
      <rPr>
        <sz val="7"/>
        <color theme="1"/>
        <rFont val="Times New Roman"/>
        <family val="1"/>
      </rPr>
      <t xml:space="preserve">   </t>
    </r>
    <r>
      <rPr>
        <sz val="10"/>
        <color theme="1"/>
        <rFont val="Arial"/>
        <family val="2"/>
      </rPr>
      <t>Minimum Clearance vs BHA Length</t>
    </r>
  </si>
  <si>
    <r>
      <t xml:space="preserve">                                             </t>
    </r>
    <r>
      <rPr>
        <sz val="10"/>
        <color theme="1"/>
        <rFont val="Arial"/>
        <family val="2"/>
      </rPr>
      <t>iii.</t>
    </r>
    <r>
      <rPr>
        <sz val="7"/>
        <color theme="1"/>
        <rFont val="Times New Roman"/>
        <family val="1"/>
      </rPr>
      <t xml:space="preserve">     </t>
    </r>
    <r>
      <rPr>
        <sz val="10"/>
        <color theme="1"/>
        <rFont val="Arial"/>
        <family val="2"/>
      </rPr>
      <t>The default values shown for charts must be the smallest WOB, Rotary Speed and Flow Rate selected.</t>
    </r>
  </si>
  <si>
    <r>
      <t>1.</t>
    </r>
    <r>
      <rPr>
        <sz val="7"/>
        <color theme="1"/>
        <rFont val="Times New Roman"/>
        <family val="1"/>
      </rPr>
      <t xml:space="preserve">     </t>
    </r>
    <r>
      <rPr>
        <sz val="10"/>
        <color theme="1"/>
        <rFont val="Arial"/>
        <family val="2"/>
      </rPr>
      <t>The user must be able to select the other parameters based on the increment selected for experiments and the charts should adjust accordingly</t>
    </r>
  </si>
  <si>
    <r>
      <t xml:space="preserve">                                            </t>
    </r>
    <r>
      <rPr>
        <sz val="10"/>
        <color theme="1"/>
        <rFont val="Arial"/>
        <family val="2"/>
      </rPr>
      <t>iv.</t>
    </r>
    <r>
      <rPr>
        <sz val="7"/>
        <color theme="1"/>
        <rFont val="Times New Roman"/>
        <family val="1"/>
      </rPr>
      <t xml:space="preserve">     </t>
    </r>
    <r>
      <rPr>
        <sz val="10"/>
        <color theme="1"/>
        <rFont val="Arial"/>
        <family val="2"/>
      </rPr>
      <t>User must be able to view the heat maps of the analysis from the charting area</t>
    </r>
  </si>
  <si>
    <r>
      <t>1.</t>
    </r>
    <r>
      <rPr>
        <sz val="7"/>
        <color theme="1"/>
        <rFont val="Times New Roman"/>
        <family val="1"/>
      </rPr>
      <t xml:space="preserve">     </t>
    </r>
    <r>
      <rPr>
        <sz val="10"/>
        <color theme="1"/>
        <rFont val="Arial"/>
        <family val="2"/>
      </rPr>
      <t>The Heat maps shown match the ones on the summary charts</t>
    </r>
  </si>
  <si>
    <r>
      <t>2.</t>
    </r>
    <r>
      <rPr>
        <sz val="7"/>
        <color theme="1"/>
        <rFont val="Times New Roman"/>
        <family val="1"/>
      </rPr>
      <t xml:space="preserve">     </t>
    </r>
    <r>
      <rPr>
        <sz val="10"/>
        <color theme="1"/>
        <rFont val="Arial"/>
        <family val="2"/>
      </rPr>
      <t>User must have the ability to adjust the flow rate and view changes to the heat map accordingly.</t>
    </r>
  </si>
  <si>
    <t>0 to 50000(Feet)</t>
  </si>
  <si>
    <t>Tool Face</t>
  </si>
  <si>
    <t>0 to 360(Degrees)</t>
  </si>
  <si>
    <t xml:space="preserve">Shaft Deflection </t>
  </si>
  <si>
    <t>0 to 100(percent)</t>
  </si>
  <si>
    <t>Min. Weight on Bit</t>
  </si>
  <si>
    <t>Minimum weight on Bit</t>
  </si>
  <si>
    <t>0 to 50000(poundforce)</t>
  </si>
  <si>
    <t>Max Weight on Bit</t>
  </si>
  <si>
    <t>Maximum Weight on Bit</t>
  </si>
  <si>
    <t>0 to 500000(poundforce)</t>
  </si>
  <si>
    <t>Weight on Bit Increment</t>
  </si>
  <si>
    <t>0 to 500000(PoundForce)</t>
  </si>
  <si>
    <t>BHA Analysis Experiment</t>
  </si>
  <si>
    <t>Weight on Bit</t>
  </si>
  <si>
    <t>Max CF</t>
  </si>
  <si>
    <t>Max VM Stress</t>
  </si>
  <si>
    <t>Mpa</t>
  </si>
  <si>
    <t>Max Bending Moment</t>
  </si>
  <si>
    <t>Tools Body Contact</t>
  </si>
  <si>
    <t>BHA Drag</t>
  </si>
  <si>
    <t>BHA Friction Torque</t>
  </si>
  <si>
    <t>BHA Static Analysis Output</t>
  </si>
  <si>
    <t>Inches</t>
  </si>
  <si>
    <t>Interval ID</t>
  </si>
  <si>
    <t>Outer Radius</t>
  </si>
  <si>
    <t>Inner Radius</t>
  </si>
  <si>
    <t>Lateral Displacement</t>
  </si>
  <si>
    <t>Radial Clearance</t>
  </si>
  <si>
    <t>Minimum Clearance</t>
  </si>
  <si>
    <t>Wellbore Contact</t>
  </si>
  <si>
    <t>Pound Force</t>
  </si>
  <si>
    <t>Joint</t>
  </si>
  <si>
    <t>Horizontal joint</t>
  </si>
  <si>
    <t>Vertical Joint</t>
  </si>
  <si>
    <t>Axial Joint</t>
  </si>
  <si>
    <t>Bending</t>
  </si>
  <si>
    <t>Pound Force Foot</t>
  </si>
  <si>
    <t>Directional</t>
  </si>
  <si>
    <t>Torsion</t>
  </si>
  <si>
    <t>Normal</t>
  </si>
  <si>
    <t>Pounds per square inch</t>
  </si>
  <si>
    <t>Horizontal Shear</t>
  </si>
  <si>
    <t>Vertical Shear</t>
  </si>
  <si>
    <t>Axial</t>
  </si>
  <si>
    <t>Von Mises</t>
  </si>
  <si>
    <t>Inclination Bending</t>
  </si>
  <si>
    <t>Directional Bending</t>
  </si>
  <si>
    <t>Torsion Shear Stress</t>
  </si>
  <si>
    <t>Pounds Per Square Inch</t>
  </si>
  <si>
    <t>Frictional Torque</t>
  </si>
  <si>
    <t>Kip Foot</t>
  </si>
  <si>
    <t>Kip</t>
  </si>
  <si>
    <t>Body Contact</t>
  </si>
  <si>
    <t>Kinetic Energy Output</t>
  </si>
  <si>
    <t>second</t>
  </si>
  <si>
    <t>Kinetic Energy</t>
  </si>
  <si>
    <t>Joule</t>
  </si>
  <si>
    <t>J</t>
  </si>
  <si>
    <r>
      <t>Note:</t>
    </r>
    <r>
      <rPr>
        <b/>
        <sz val="12"/>
        <color rgb="FFFF0000"/>
        <rFont val="Arial"/>
        <family val="2"/>
      </rPr>
      <t xml:space="preserve"> </t>
    </r>
  </si>
  <si>
    <t>1. If BHA in Drill string contains Mud Motor then Tool face field will be shown on UI</t>
  </si>
  <si>
    <t>2. If BHA in Drill string contains RSS then Tool face and Shaft Deflection fields should be shown on the UI.</t>
  </si>
  <si>
    <t>BHA static analysis Validation Results</t>
  </si>
  <si>
    <t>1. If (Bit Depth &gt; Setting Depth or MD (if there is open hole) in Well intervals tab) then error "Bit Depth cannot exceed well depth." Should be shown at the bottom of the page;</t>
  </si>
  <si>
    <t>2. If there is only one Tool in BHA section then error "BHA should contain at least 2 elements."  Error should be shown at the bottom of the page.</t>
  </si>
  <si>
    <r>
      <t xml:space="preserve">3. If (BHA sum of the Length &gt; 500) </t>
    </r>
    <r>
      <rPr>
        <sz val="11"/>
        <color rgb="FFFF0000"/>
        <rFont val="Arial"/>
        <family val="2"/>
      </rPr>
      <t>Then "BHA length cannot exceed 500 feet." Error should be shown at the bottom of the page.</t>
    </r>
  </si>
  <si>
    <t>Vibration</t>
  </si>
  <si>
    <t>0 to 50000(pound force)</t>
  </si>
  <si>
    <t>0 to 500000(pound force)</t>
  </si>
  <si>
    <t>0 to 500000(Pound Force)</t>
  </si>
  <si>
    <t>Min Rotary Speed</t>
  </si>
  <si>
    <t>0 to 1000(Revolutions Per Minute)</t>
  </si>
  <si>
    <t>Max Rotary Speed</t>
  </si>
  <si>
    <t>0 to 1000(Revolution per minute)</t>
  </si>
  <si>
    <t>0 to 1000(Revolutions per minute)</t>
  </si>
  <si>
    <t>Minimum Flow rate for analysis</t>
  </si>
  <si>
    <t>0 to 2000(gallons per minute)</t>
  </si>
  <si>
    <t>BHA Vibration Analysis Experiment</t>
  </si>
  <si>
    <t>Max Amplitude</t>
  </si>
  <si>
    <t>Operation</t>
  </si>
  <si>
    <t>BHA Analysis Vibrational Output</t>
  </si>
  <si>
    <t>Rotary Speed of Top Drive</t>
  </si>
  <si>
    <t>Frequency of Flow Rate</t>
  </si>
  <si>
    <t>Below Mud Motor</t>
  </si>
  <si>
    <t>Below Mud Motor Flag</t>
  </si>
  <si>
    <t>Frequency Amplitude</t>
  </si>
  <si>
    <t>Frequency Amplitude of Experiment</t>
  </si>
  <si>
    <t>Newton Per Meter</t>
  </si>
  <si>
    <t>BHA Analysis Vibration Frequency Outputs:</t>
  </si>
  <si>
    <t>feet</t>
  </si>
  <si>
    <t>Degree</t>
  </si>
  <si>
    <t>Note:</t>
  </si>
  <si>
    <r>
      <t>1.</t>
    </r>
    <r>
      <rPr>
        <sz val="7"/>
        <color rgb="FFFF0000"/>
        <rFont val="Times New Roman"/>
        <family val="1"/>
      </rPr>
      <t xml:space="preserve">    </t>
    </r>
    <r>
      <rPr>
        <sz val="12"/>
        <color rgb="FFFF0000"/>
        <rFont val="Arial"/>
        <family val="2"/>
      </rPr>
      <t>1. If BHA in Drill string contains Mud Motor then Tool face field and Flow Rate should be shown on UI</t>
    </r>
  </si>
  <si>
    <r>
      <t>2.</t>
    </r>
    <r>
      <rPr>
        <sz val="7"/>
        <color rgb="FFFF0000"/>
        <rFont val="Times New Roman"/>
        <family val="1"/>
      </rPr>
      <t xml:space="preserve">    </t>
    </r>
    <r>
      <rPr>
        <sz val="12"/>
        <color rgb="FFFF0000"/>
        <rFont val="Arial"/>
        <family val="2"/>
      </rPr>
      <t>If BHA in Drill string contains RSS then Tool face and Shaft Deflection fields should be shown on the UI but not Flow Rate field.</t>
    </r>
  </si>
  <si>
    <r>
      <t>3.</t>
    </r>
    <r>
      <rPr>
        <sz val="7"/>
        <color rgb="FFFF0000"/>
        <rFont val="Times New Roman"/>
        <family val="1"/>
      </rPr>
      <t xml:space="preserve">    </t>
    </r>
    <r>
      <rPr>
        <sz val="12"/>
        <color rgb="FFFF0000"/>
        <rFont val="Arial"/>
        <family val="2"/>
      </rPr>
      <t>If BHA in Drill string contains No Mud Motor then there Flow Rate filed should not be shown on UI.</t>
    </r>
  </si>
  <si>
    <r>
      <t>4.</t>
    </r>
    <r>
      <rPr>
        <sz val="7"/>
        <color rgb="FFFF0000"/>
        <rFont val="Times New Roman"/>
        <family val="1"/>
      </rPr>
      <t xml:space="preserve">    </t>
    </r>
    <r>
      <rPr>
        <sz val="12"/>
        <color rgb="FFFF0000"/>
        <rFont val="Arial"/>
        <family val="2"/>
      </rPr>
      <t>If BHA in Drill string contains No Mud Motor and RSS then there should not be Tool face, Shaft Deflection and Flow Rate fields shown on UI.</t>
    </r>
  </si>
  <si>
    <t xml:space="preserve">Vibration analysis Validation Results: </t>
  </si>
  <si>
    <r>
      <t xml:space="preserve">3. If (BHA sum of the Length &gt; 500)  </t>
    </r>
    <r>
      <rPr>
        <sz val="11"/>
        <color rgb="FFFF0000"/>
        <rFont val="Arial"/>
        <family val="2"/>
      </rPr>
      <t>Then "BHA length cannot exceed 500 feet." Error should be shown at the bottom of the page.</t>
    </r>
  </si>
  <si>
    <r>
      <t>4.</t>
    </r>
    <r>
      <rPr>
        <sz val="7"/>
        <color rgb="FFFF0000"/>
        <rFont val="Times New Roman"/>
        <family val="1"/>
      </rPr>
      <t xml:space="preserve">     </t>
    </r>
    <r>
      <rPr>
        <sz val="10"/>
        <color rgb="FFFF0000"/>
        <rFont val="Arial"/>
        <family val="2"/>
      </rPr>
      <t>If BHA in Drill string contains no Mud motor and if Min Rotary Speed is Zero then “Rotary Speed cannot be Zero” error should be shown”</t>
    </r>
  </si>
  <si>
    <t>This section will outline the requirements for the Diagnostics tab on the main pane</t>
  </si>
  <si>
    <r>
      <t>1.</t>
    </r>
    <r>
      <rPr>
        <sz val="7"/>
        <color theme="1"/>
        <rFont val="Times New Roman"/>
        <family val="1"/>
      </rPr>
      <t xml:space="preserve">     </t>
    </r>
    <r>
      <rPr>
        <sz val="10"/>
        <color theme="1"/>
        <rFont val="Arial"/>
        <family val="2"/>
      </rPr>
      <t>The Logs panel must show Panel and Agent event logs</t>
    </r>
  </si>
  <si>
    <r>
      <t>a.</t>
    </r>
    <r>
      <rPr>
        <sz val="7"/>
        <color theme="1"/>
        <rFont val="Times New Roman"/>
        <family val="1"/>
      </rPr>
      <t xml:space="preserve">     </t>
    </r>
    <r>
      <rPr>
        <sz val="10"/>
        <color theme="1"/>
        <rFont val="Arial"/>
        <family val="2"/>
      </rPr>
      <t>User must be able to view all current and past logs</t>
    </r>
  </si>
  <si>
    <r>
      <t>b.</t>
    </r>
    <r>
      <rPr>
        <sz val="7"/>
        <color theme="1"/>
        <rFont val="Times New Roman"/>
        <family val="1"/>
      </rPr>
      <t xml:space="preserve">     </t>
    </r>
    <r>
      <rPr>
        <sz val="10"/>
        <color theme="1"/>
        <rFont val="Arial"/>
        <family val="2"/>
      </rPr>
      <t>A calendar must be available to allow a user to select which dates logs to view for both the Panel and the Agent</t>
    </r>
  </si>
  <si>
    <r>
      <t>1.</t>
    </r>
    <r>
      <rPr>
        <sz val="7"/>
        <color theme="1"/>
        <rFont val="Times New Roman"/>
        <family val="1"/>
      </rPr>
      <t xml:space="preserve">     </t>
    </r>
    <r>
      <rPr>
        <sz val="10"/>
        <color theme="1"/>
        <rFont val="Arial"/>
        <family val="2"/>
      </rPr>
      <t>Users must have the ability to view application and system log from the application</t>
    </r>
  </si>
  <si>
    <r>
      <t>a.</t>
    </r>
    <r>
      <rPr>
        <sz val="7"/>
        <color theme="1"/>
        <rFont val="Times New Roman"/>
        <family val="1"/>
      </rPr>
      <t xml:space="preserve">     </t>
    </r>
    <r>
      <rPr>
        <sz val="10"/>
        <color theme="1"/>
        <rFont val="Arial"/>
        <family val="2"/>
      </rPr>
      <t>A System tab must be available from the “Diagnostics” menu</t>
    </r>
  </si>
  <si>
    <r>
      <t>b.</t>
    </r>
    <r>
      <rPr>
        <sz val="7"/>
        <color theme="1"/>
        <rFont val="Times New Roman"/>
        <family val="1"/>
      </rPr>
      <t xml:space="preserve">     </t>
    </r>
    <r>
      <rPr>
        <sz val="10"/>
        <color theme="1"/>
        <rFont val="Arial"/>
        <family val="2"/>
      </rPr>
      <t>The System panel must show the user the current CPU and Memory usage</t>
    </r>
  </si>
  <si>
    <t>This section will outline the feedback portion of the application that will allow users to generate reports and troubleshooting tickets</t>
  </si>
  <si>
    <t>This section will outline the requirements for generating reports based on all of the available analysis types</t>
  </si>
  <si>
    <r>
      <t>1.</t>
    </r>
    <r>
      <rPr>
        <sz val="7"/>
        <color theme="1"/>
        <rFont val="Times New Roman"/>
        <family val="1"/>
      </rPr>
      <t xml:space="preserve">     </t>
    </r>
    <r>
      <rPr>
        <sz val="10"/>
        <color theme="1"/>
        <rFont val="Arial"/>
        <family val="2"/>
      </rPr>
      <t>User must have ability to generate reports</t>
    </r>
  </si>
  <si>
    <r>
      <t>2.</t>
    </r>
    <r>
      <rPr>
        <sz val="7"/>
        <color theme="1"/>
        <rFont val="Times New Roman"/>
        <family val="1"/>
      </rPr>
      <t xml:space="preserve">     </t>
    </r>
    <r>
      <rPr>
        <sz val="10"/>
        <color theme="1"/>
        <rFont val="Arial"/>
        <family val="2"/>
      </rPr>
      <t>A “Reports” menu item must be available under the “Feedback” tab</t>
    </r>
  </si>
  <si>
    <r>
      <t>3.</t>
    </r>
    <r>
      <rPr>
        <sz val="7"/>
        <color theme="1"/>
        <rFont val="Times New Roman"/>
        <family val="1"/>
      </rPr>
      <t xml:space="preserve">     </t>
    </r>
    <r>
      <rPr>
        <sz val="10"/>
        <color theme="1"/>
        <rFont val="Arial"/>
        <family val="2"/>
      </rPr>
      <t>When selecting the “Reports” item the user must be presented with options to generate reports for the following analysis types</t>
    </r>
  </si>
  <si>
    <r>
      <t>a.</t>
    </r>
    <r>
      <rPr>
        <sz val="7"/>
        <color theme="1"/>
        <rFont val="Times New Roman"/>
        <family val="1"/>
      </rPr>
      <t xml:space="preserve">     </t>
    </r>
    <r>
      <rPr>
        <sz val="10"/>
        <color theme="1"/>
        <rFont val="Arial"/>
        <family val="2"/>
      </rPr>
      <t>Geo-Pressure</t>
    </r>
  </si>
  <si>
    <r>
      <t>b.</t>
    </r>
    <r>
      <rPr>
        <sz val="7"/>
        <color theme="1"/>
        <rFont val="Times New Roman"/>
        <family val="1"/>
      </rPr>
      <t xml:space="preserve">     </t>
    </r>
    <r>
      <rPr>
        <sz val="10"/>
        <color theme="1"/>
        <rFont val="Arial"/>
        <family val="2"/>
      </rPr>
      <t>Hydraulics</t>
    </r>
  </si>
  <si>
    <r>
      <t xml:space="preserve">                                               </t>
    </r>
    <r>
      <rPr>
        <sz val="10"/>
        <color theme="1"/>
        <rFont val="Arial"/>
        <family val="2"/>
      </rPr>
      <t>i.</t>
    </r>
    <r>
      <rPr>
        <sz val="7"/>
        <color theme="1"/>
        <rFont val="Times New Roman"/>
        <family val="1"/>
      </rPr>
      <t xml:space="preserve">     </t>
    </r>
    <r>
      <rPr>
        <sz val="10"/>
        <color theme="1"/>
        <rFont val="Arial"/>
        <family val="2"/>
      </rPr>
      <t>Snapshot</t>
    </r>
  </si>
  <si>
    <r>
      <t xml:space="preserve">                                              </t>
    </r>
    <r>
      <rPr>
        <sz val="10"/>
        <color theme="1"/>
        <rFont val="Arial"/>
        <family val="2"/>
      </rPr>
      <t>ii.</t>
    </r>
    <r>
      <rPr>
        <sz val="7"/>
        <color theme="1"/>
        <rFont val="Times New Roman"/>
        <family val="1"/>
      </rPr>
      <t xml:space="preserve">     </t>
    </r>
    <r>
      <rPr>
        <sz val="10"/>
        <color theme="1"/>
        <rFont val="Arial"/>
        <family val="2"/>
      </rPr>
      <t>Parametric</t>
    </r>
  </si>
  <si>
    <r>
      <t xml:space="preserve">                                             </t>
    </r>
    <r>
      <rPr>
        <sz val="10"/>
        <color theme="1"/>
        <rFont val="Arial"/>
        <family val="2"/>
      </rPr>
      <t>iii.</t>
    </r>
    <r>
      <rPr>
        <sz val="7"/>
        <color theme="1"/>
        <rFont val="Times New Roman"/>
        <family val="1"/>
      </rPr>
      <t xml:space="preserve">     </t>
    </r>
    <r>
      <rPr>
        <sz val="10"/>
        <color theme="1"/>
        <rFont val="Arial"/>
        <family val="2"/>
      </rPr>
      <t>Bit Hydraulics Optimization</t>
    </r>
  </si>
  <si>
    <r>
      <t xml:space="preserve">                                            </t>
    </r>
    <r>
      <rPr>
        <sz val="10"/>
        <color theme="1"/>
        <rFont val="Arial"/>
        <family val="2"/>
      </rPr>
      <t>iv.</t>
    </r>
    <r>
      <rPr>
        <sz val="7"/>
        <color theme="1"/>
        <rFont val="Times New Roman"/>
        <family val="1"/>
      </rPr>
      <t xml:space="preserve">     </t>
    </r>
    <r>
      <rPr>
        <sz val="10"/>
        <color theme="1"/>
        <rFont val="Arial"/>
        <family val="2"/>
      </rPr>
      <t>Tripping</t>
    </r>
  </si>
  <si>
    <r>
      <t>c.</t>
    </r>
    <r>
      <rPr>
        <sz val="7"/>
        <color theme="1"/>
        <rFont val="Times New Roman"/>
        <family val="1"/>
      </rPr>
      <t xml:space="preserve">     </t>
    </r>
    <r>
      <rPr>
        <sz val="10"/>
        <color theme="1"/>
        <rFont val="Arial"/>
        <family val="2"/>
      </rPr>
      <t>Drill string Analysis</t>
    </r>
  </si>
  <si>
    <r>
      <t>4.</t>
    </r>
    <r>
      <rPr>
        <sz val="7"/>
        <color theme="1"/>
        <rFont val="Times New Roman"/>
        <family val="1"/>
      </rPr>
      <t xml:space="preserve">     </t>
    </r>
    <r>
      <rPr>
        <sz val="10"/>
        <color theme="1"/>
        <rFont val="Arial"/>
        <family val="2"/>
      </rPr>
      <t>Geo-Pressure reports must allow user to select certain parameters to generate specific kinds of reports</t>
    </r>
  </si>
  <si>
    <r>
      <t>a.</t>
    </r>
    <r>
      <rPr>
        <sz val="7"/>
        <color theme="1"/>
        <rFont val="Times New Roman"/>
        <family val="1"/>
      </rPr>
      <t xml:space="preserve">     </t>
    </r>
    <r>
      <rPr>
        <sz val="10"/>
        <color theme="1"/>
        <rFont val="Arial"/>
        <family val="2"/>
      </rPr>
      <t>Analyst name needs to be entered</t>
    </r>
  </si>
  <si>
    <r>
      <t>b.</t>
    </r>
    <r>
      <rPr>
        <sz val="7"/>
        <color theme="1"/>
        <rFont val="Times New Roman"/>
        <family val="1"/>
      </rPr>
      <t xml:space="preserve">     </t>
    </r>
    <r>
      <rPr>
        <sz val="10"/>
        <color theme="1"/>
        <rFont val="Arial"/>
        <family val="2"/>
      </rPr>
      <t>A summary of the report</t>
    </r>
  </si>
  <si>
    <r>
      <t>c.</t>
    </r>
    <r>
      <rPr>
        <sz val="7"/>
        <color theme="1"/>
        <rFont val="Times New Roman"/>
        <family val="1"/>
      </rPr>
      <t xml:space="preserve">     </t>
    </r>
    <r>
      <rPr>
        <sz val="10"/>
        <color theme="1"/>
        <rFont val="Arial"/>
        <family val="2"/>
      </rPr>
      <t>Pore Pressure Type</t>
    </r>
  </si>
  <si>
    <r>
      <t>d.</t>
    </r>
    <r>
      <rPr>
        <sz val="7"/>
        <color theme="1"/>
        <rFont val="Times New Roman"/>
        <family val="1"/>
      </rPr>
      <t xml:space="preserve">     </t>
    </r>
    <r>
      <rPr>
        <sz val="10"/>
        <color theme="1"/>
        <rFont val="Arial"/>
        <family val="2"/>
      </rPr>
      <t>Fracture Pressure Type</t>
    </r>
  </si>
  <si>
    <r>
      <t>e.</t>
    </r>
    <r>
      <rPr>
        <sz val="7"/>
        <color theme="1"/>
        <rFont val="Times New Roman"/>
        <family val="1"/>
      </rPr>
      <t xml:space="preserve">     </t>
    </r>
    <r>
      <rPr>
        <sz val="10"/>
        <color theme="1"/>
        <rFont val="Arial"/>
        <family val="2"/>
      </rPr>
      <t>ECD Management Type</t>
    </r>
  </si>
  <si>
    <r>
      <t>f.</t>
    </r>
    <r>
      <rPr>
        <sz val="7"/>
        <color theme="1"/>
        <rFont val="Times New Roman"/>
        <family val="1"/>
      </rPr>
      <t xml:space="preserve">      </t>
    </r>
    <r>
      <rPr>
        <sz val="10"/>
        <color theme="1"/>
        <rFont val="Arial"/>
        <family val="2"/>
      </rPr>
      <t>Editable Pressure Overview in Open hole chart</t>
    </r>
  </si>
  <si>
    <r>
      <t xml:space="preserve">                                               </t>
    </r>
    <r>
      <rPr>
        <sz val="10"/>
        <color theme="1"/>
        <rFont val="Arial"/>
        <family val="2"/>
      </rPr>
      <t>i.</t>
    </r>
    <r>
      <rPr>
        <sz val="7"/>
        <color theme="1"/>
        <rFont val="Times New Roman"/>
        <family val="1"/>
      </rPr>
      <t xml:space="preserve">     </t>
    </r>
    <r>
      <rPr>
        <sz val="10"/>
        <color theme="1"/>
        <rFont val="Arial"/>
        <family val="2"/>
      </rPr>
      <t>Pore Pressure information</t>
    </r>
  </si>
  <si>
    <r>
      <t>1.</t>
    </r>
    <r>
      <rPr>
        <sz val="7"/>
        <color theme="1"/>
        <rFont val="Times New Roman"/>
        <family val="1"/>
      </rPr>
      <t xml:space="preserve">     </t>
    </r>
    <r>
      <rPr>
        <sz val="10"/>
        <color theme="1"/>
        <rFont val="Arial"/>
        <family val="2"/>
      </rPr>
      <t>EMV and TVD columns</t>
    </r>
  </si>
  <si>
    <r>
      <t>2.</t>
    </r>
    <r>
      <rPr>
        <sz val="7"/>
        <color theme="1"/>
        <rFont val="Times New Roman"/>
        <family val="1"/>
      </rPr>
      <t xml:space="preserve">     </t>
    </r>
    <r>
      <rPr>
        <sz val="10"/>
        <color theme="1"/>
        <rFont val="Arial"/>
        <family val="2"/>
      </rPr>
      <t>Indexed by</t>
    </r>
  </si>
  <si>
    <r>
      <t>a.</t>
    </r>
    <r>
      <rPr>
        <sz val="7"/>
        <color theme="1"/>
        <rFont val="Times New Roman"/>
        <family val="1"/>
      </rPr>
      <t xml:space="preserve">     </t>
    </r>
    <r>
      <rPr>
        <sz val="10"/>
        <color theme="1"/>
        <rFont val="Arial"/>
        <family val="2"/>
      </rPr>
      <t>Max Shale</t>
    </r>
  </si>
  <si>
    <r>
      <t>b.</t>
    </r>
    <r>
      <rPr>
        <sz val="7"/>
        <color theme="1"/>
        <rFont val="Times New Roman"/>
        <family val="1"/>
      </rPr>
      <t xml:space="preserve">     </t>
    </r>
    <r>
      <rPr>
        <sz val="10"/>
        <color theme="1"/>
        <rFont val="Arial"/>
        <family val="2"/>
      </rPr>
      <t>Current Shale</t>
    </r>
  </si>
  <si>
    <r>
      <t>c.</t>
    </r>
    <r>
      <rPr>
        <sz val="7"/>
        <color theme="1"/>
        <rFont val="Times New Roman"/>
        <family val="1"/>
      </rPr>
      <t xml:space="preserve">     </t>
    </r>
    <r>
      <rPr>
        <sz val="10"/>
        <color theme="1"/>
        <rFont val="Arial"/>
        <family val="2"/>
      </rPr>
      <t>Max Sand in OH</t>
    </r>
  </si>
  <si>
    <r>
      <t>d.</t>
    </r>
    <r>
      <rPr>
        <sz val="7"/>
        <color theme="1"/>
        <rFont val="Times New Roman"/>
        <family val="1"/>
      </rPr>
      <t xml:space="preserve">     </t>
    </r>
    <r>
      <rPr>
        <sz val="10"/>
        <color theme="1"/>
        <rFont val="Arial"/>
        <family val="2"/>
      </rPr>
      <t>Current</t>
    </r>
  </si>
  <si>
    <r>
      <t>e.</t>
    </r>
    <r>
      <rPr>
        <sz val="7"/>
        <color theme="1"/>
        <rFont val="Times New Roman"/>
        <family val="1"/>
      </rPr>
      <t xml:space="preserve">     </t>
    </r>
    <r>
      <rPr>
        <sz val="10"/>
        <color theme="1"/>
        <rFont val="Arial"/>
        <family val="2"/>
      </rPr>
      <t>Current DHMW(ESD)</t>
    </r>
  </si>
  <si>
    <r>
      <t xml:space="preserve">                                              </t>
    </r>
    <r>
      <rPr>
        <sz val="10"/>
        <color theme="1"/>
        <rFont val="Arial"/>
        <family val="2"/>
      </rPr>
      <t>ii.</t>
    </r>
    <r>
      <rPr>
        <sz val="7"/>
        <color theme="1"/>
        <rFont val="Times New Roman"/>
        <family val="1"/>
      </rPr>
      <t xml:space="preserve">     </t>
    </r>
    <r>
      <rPr>
        <sz val="10"/>
        <color theme="1"/>
        <rFont val="Arial"/>
        <family val="2"/>
      </rPr>
      <t>Fracture Gradient information</t>
    </r>
  </si>
  <si>
    <r>
      <t>1.</t>
    </r>
    <r>
      <rPr>
        <sz val="7"/>
        <color theme="1"/>
        <rFont val="Times New Roman"/>
        <family val="1"/>
      </rPr>
      <t xml:space="preserve">     </t>
    </r>
    <r>
      <rPr>
        <sz val="10"/>
        <color theme="1"/>
        <rFont val="Arial"/>
        <family val="2"/>
      </rPr>
      <t>EMV and TVD Columns</t>
    </r>
  </si>
  <si>
    <r>
      <t>a.</t>
    </r>
    <r>
      <rPr>
        <sz val="7"/>
        <color theme="1"/>
        <rFont val="Times New Roman"/>
        <family val="1"/>
      </rPr>
      <t xml:space="preserve">     </t>
    </r>
    <r>
      <rPr>
        <sz val="10"/>
        <color theme="1"/>
        <rFont val="Arial"/>
        <family val="2"/>
      </rPr>
      <t>Min Shale</t>
    </r>
  </si>
  <si>
    <r>
      <t>b.</t>
    </r>
    <r>
      <rPr>
        <sz val="7"/>
        <color theme="1"/>
        <rFont val="Times New Roman"/>
        <family val="1"/>
      </rPr>
      <t xml:space="preserve">     </t>
    </r>
    <r>
      <rPr>
        <sz val="10"/>
        <color theme="1"/>
        <rFont val="Arial"/>
        <family val="2"/>
      </rPr>
      <t>Min Sand</t>
    </r>
  </si>
  <si>
    <r>
      <t>c.</t>
    </r>
    <r>
      <rPr>
        <sz val="7"/>
        <color theme="1"/>
        <rFont val="Times New Roman"/>
        <family val="1"/>
      </rPr>
      <t xml:space="preserve">     </t>
    </r>
    <r>
      <rPr>
        <sz val="10"/>
        <color theme="1"/>
        <rFont val="Arial"/>
        <family val="2"/>
      </rPr>
      <t>Max ECD</t>
    </r>
  </si>
  <si>
    <r>
      <t>d.</t>
    </r>
    <r>
      <rPr>
        <sz val="7"/>
        <color theme="1"/>
        <rFont val="Times New Roman"/>
        <family val="1"/>
      </rPr>
      <t xml:space="preserve">     </t>
    </r>
    <r>
      <rPr>
        <sz val="10"/>
        <color theme="1"/>
        <rFont val="Arial"/>
        <family val="2"/>
      </rPr>
      <t>Current ECD</t>
    </r>
  </si>
  <si>
    <r>
      <t>g.</t>
    </r>
    <r>
      <rPr>
        <sz val="7"/>
        <color theme="1"/>
        <rFont val="Times New Roman"/>
        <family val="1"/>
      </rPr>
      <t xml:space="preserve">     </t>
    </r>
    <r>
      <rPr>
        <sz val="10"/>
        <color theme="1"/>
        <rFont val="Arial"/>
        <family val="2"/>
      </rPr>
      <t>Editable Pre-Drill Prediction and Interpretation charts</t>
    </r>
  </si>
  <si>
    <r>
      <t xml:space="preserve">                                               </t>
    </r>
    <r>
      <rPr>
        <sz val="10"/>
        <color theme="1"/>
        <rFont val="Arial"/>
        <family val="2"/>
      </rPr>
      <t>i.</t>
    </r>
    <r>
      <rPr>
        <sz val="7"/>
        <color theme="1"/>
        <rFont val="Times New Roman"/>
        <family val="1"/>
      </rPr>
      <t xml:space="preserve">     </t>
    </r>
    <r>
      <rPr>
        <sz val="10"/>
        <color theme="1"/>
        <rFont val="Arial"/>
        <family val="2"/>
      </rPr>
      <t>Can contain multiple rows of data indexed on Contractor</t>
    </r>
  </si>
  <si>
    <r>
      <t xml:space="preserve">                                              </t>
    </r>
    <r>
      <rPr>
        <sz val="10"/>
        <color theme="1"/>
        <rFont val="Arial"/>
        <family val="2"/>
      </rPr>
      <t>ii.</t>
    </r>
    <r>
      <rPr>
        <sz val="7"/>
        <color theme="1"/>
        <rFont val="Times New Roman"/>
        <family val="1"/>
      </rPr>
      <t xml:space="preserve">     </t>
    </r>
    <r>
      <rPr>
        <sz val="10"/>
        <color theme="1"/>
        <rFont val="Arial"/>
        <family val="2"/>
      </rPr>
      <t>Columns include</t>
    </r>
  </si>
  <si>
    <r>
      <t>1.</t>
    </r>
    <r>
      <rPr>
        <sz val="7"/>
        <color theme="1"/>
        <rFont val="Times New Roman"/>
        <family val="1"/>
      </rPr>
      <t xml:space="preserve">     </t>
    </r>
    <r>
      <rPr>
        <sz val="10"/>
        <color theme="1"/>
        <rFont val="Arial"/>
        <family val="2"/>
      </rPr>
      <t>Highest PPG for Shale</t>
    </r>
  </si>
  <si>
    <r>
      <t>2.</t>
    </r>
    <r>
      <rPr>
        <sz val="7"/>
        <color theme="1"/>
        <rFont val="Times New Roman"/>
        <family val="1"/>
      </rPr>
      <t xml:space="preserve">     </t>
    </r>
    <r>
      <rPr>
        <sz val="10"/>
        <color theme="1"/>
        <rFont val="Arial"/>
        <family val="2"/>
      </rPr>
      <t>Highest PPG for Sand</t>
    </r>
  </si>
  <si>
    <r>
      <t>3.</t>
    </r>
    <r>
      <rPr>
        <sz val="7"/>
        <color theme="1"/>
        <rFont val="Times New Roman"/>
        <family val="1"/>
      </rPr>
      <t xml:space="preserve">     </t>
    </r>
    <r>
      <rPr>
        <sz val="10"/>
        <color theme="1"/>
        <rFont val="Arial"/>
        <family val="2"/>
      </rPr>
      <t>Lowest FPG for Shale</t>
    </r>
  </si>
  <si>
    <r>
      <t>4.</t>
    </r>
    <r>
      <rPr>
        <sz val="7"/>
        <color theme="1"/>
        <rFont val="Times New Roman"/>
        <family val="1"/>
      </rPr>
      <t xml:space="preserve">     </t>
    </r>
    <r>
      <rPr>
        <sz val="10"/>
        <color theme="1"/>
        <rFont val="Arial"/>
        <family val="2"/>
      </rPr>
      <t>Lowers FPG for Sand</t>
    </r>
  </si>
  <si>
    <r>
      <t xml:space="preserve">                                             </t>
    </r>
    <r>
      <rPr>
        <sz val="10"/>
        <color theme="1"/>
        <rFont val="Arial"/>
        <family val="2"/>
      </rPr>
      <t>iii.</t>
    </r>
    <r>
      <rPr>
        <sz val="7"/>
        <color theme="1"/>
        <rFont val="Times New Roman"/>
        <family val="1"/>
      </rPr>
      <t xml:space="preserve">     </t>
    </r>
    <r>
      <rPr>
        <sz val="10"/>
        <color theme="1"/>
        <rFont val="Arial"/>
        <family val="2"/>
      </rPr>
      <t>If a column is filled out then a new empty row can be inserted</t>
    </r>
  </si>
  <si>
    <r>
      <t>h.</t>
    </r>
    <r>
      <rPr>
        <sz val="7"/>
        <color theme="1"/>
        <rFont val="Times New Roman"/>
        <family val="1"/>
      </rPr>
      <t xml:space="preserve">     </t>
    </r>
    <r>
      <rPr>
        <sz val="10"/>
        <color theme="1"/>
        <rFont val="Arial"/>
        <family val="2"/>
      </rPr>
      <t>Editable Pre-drill interpretation of section g</t>
    </r>
  </si>
  <si>
    <r>
      <t xml:space="preserve">                                               </t>
    </r>
    <r>
      <rPr>
        <sz val="10"/>
        <color theme="1"/>
        <rFont val="Arial"/>
        <family val="2"/>
      </rPr>
      <t>i.</t>
    </r>
    <r>
      <rPr>
        <sz val="7"/>
        <color theme="1"/>
        <rFont val="Times New Roman"/>
        <family val="1"/>
      </rPr>
      <t xml:space="preserve">     </t>
    </r>
    <r>
      <rPr>
        <sz val="10"/>
        <color theme="1"/>
        <rFont val="Arial"/>
        <family val="2"/>
      </rPr>
      <t>Indexed by who interpreted thee data (only 1)</t>
    </r>
  </si>
  <si>
    <r>
      <t>i.</t>
    </r>
    <r>
      <rPr>
        <sz val="7"/>
        <color theme="1"/>
        <rFont val="Times New Roman"/>
        <family val="1"/>
      </rPr>
      <t xml:space="preserve">       </t>
    </r>
    <r>
      <rPr>
        <sz val="10"/>
        <color theme="1"/>
        <rFont val="Arial"/>
        <family val="2"/>
      </rPr>
      <t>Geo Pressure Indicator Observations</t>
    </r>
  </si>
  <si>
    <r>
      <t xml:space="preserve">                                               </t>
    </r>
    <r>
      <rPr>
        <sz val="10"/>
        <color theme="1"/>
        <rFont val="Arial"/>
        <family val="2"/>
      </rPr>
      <t>i.</t>
    </r>
    <r>
      <rPr>
        <sz val="7"/>
        <color theme="1"/>
        <rFont val="Times New Roman"/>
        <family val="1"/>
      </rPr>
      <t xml:space="preserve">     </t>
    </r>
    <r>
      <rPr>
        <sz val="10"/>
        <color theme="1"/>
        <rFont val="Arial"/>
        <family val="2"/>
      </rPr>
      <t>Resistivity</t>
    </r>
  </si>
  <si>
    <r>
      <t xml:space="preserve">                                              </t>
    </r>
    <r>
      <rPr>
        <sz val="10"/>
        <color theme="1"/>
        <rFont val="Arial"/>
        <family val="2"/>
      </rPr>
      <t>ii.</t>
    </r>
    <r>
      <rPr>
        <sz val="7"/>
        <color theme="1"/>
        <rFont val="Times New Roman"/>
        <family val="1"/>
      </rPr>
      <t xml:space="preserve">     </t>
    </r>
    <r>
      <rPr>
        <sz val="10"/>
        <color theme="1"/>
        <rFont val="Arial"/>
        <family val="2"/>
      </rPr>
      <t>DXC</t>
    </r>
  </si>
  <si>
    <r>
      <t xml:space="preserve">                                             </t>
    </r>
    <r>
      <rPr>
        <sz val="10"/>
        <color theme="1"/>
        <rFont val="Arial"/>
        <family val="2"/>
      </rPr>
      <t>iii.</t>
    </r>
    <r>
      <rPr>
        <sz val="7"/>
        <color theme="1"/>
        <rFont val="Times New Roman"/>
        <family val="1"/>
      </rPr>
      <t xml:space="preserve">     </t>
    </r>
    <r>
      <rPr>
        <sz val="10"/>
        <color theme="1"/>
        <rFont val="Arial"/>
        <family val="2"/>
      </rPr>
      <t>Sonic</t>
    </r>
  </si>
  <si>
    <r>
      <t xml:space="preserve">                                            </t>
    </r>
    <r>
      <rPr>
        <sz val="10"/>
        <color theme="1"/>
        <rFont val="Arial"/>
        <family val="2"/>
      </rPr>
      <t>iv.</t>
    </r>
    <r>
      <rPr>
        <sz val="7"/>
        <color theme="1"/>
        <rFont val="Times New Roman"/>
        <family val="1"/>
      </rPr>
      <t xml:space="preserve">     </t>
    </r>
    <r>
      <rPr>
        <sz val="10"/>
        <color theme="1"/>
        <rFont val="Arial"/>
        <family val="2"/>
      </rPr>
      <t>Background Gas</t>
    </r>
  </si>
  <si>
    <r>
      <t xml:space="preserve">                                             </t>
    </r>
    <r>
      <rPr>
        <sz val="10"/>
        <color theme="1"/>
        <rFont val="Arial"/>
        <family val="2"/>
      </rPr>
      <t>v.</t>
    </r>
    <r>
      <rPr>
        <sz val="7"/>
        <color theme="1"/>
        <rFont val="Times New Roman"/>
        <family val="1"/>
      </rPr>
      <t xml:space="preserve">     </t>
    </r>
    <r>
      <rPr>
        <sz val="10"/>
        <color theme="1"/>
        <rFont val="Arial"/>
        <family val="2"/>
      </rPr>
      <t>ROP</t>
    </r>
  </si>
  <si>
    <r>
      <t xml:space="preserve">                                            </t>
    </r>
    <r>
      <rPr>
        <sz val="10"/>
        <color theme="1"/>
        <rFont val="Arial"/>
        <family val="2"/>
      </rPr>
      <t>vi.</t>
    </r>
    <r>
      <rPr>
        <sz val="7"/>
        <color theme="1"/>
        <rFont val="Times New Roman"/>
        <family val="1"/>
      </rPr>
      <t xml:space="preserve">     </t>
    </r>
    <r>
      <rPr>
        <sz val="10"/>
        <color theme="1"/>
        <rFont val="Arial"/>
        <family val="2"/>
      </rPr>
      <t>Torque</t>
    </r>
  </si>
  <si>
    <r>
      <t xml:space="preserve">                                           </t>
    </r>
    <r>
      <rPr>
        <sz val="10"/>
        <color theme="1"/>
        <rFont val="Arial"/>
        <family val="2"/>
      </rPr>
      <t>vii.</t>
    </r>
    <r>
      <rPr>
        <sz val="7"/>
        <color theme="1"/>
        <rFont val="Times New Roman"/>
        <family val="1"/>
      </rPr>
      <t xml:space="preserve">     </t>
    </r>
    <r>
      <rPr>
        <sz val="10"/>
        <color theme="1"/>
        <rFont val="Arial"/>
        <family val="2"/>
      </rPr>
      <t>Cavings</t>
    </r>
  </si>
  <si>
    <r>
      <t xml:space="preserve">                                          </t>
    </r>
    <r>
      <rPr>
        <sz val="10"/>
        <color theme="1"/>
        <rFont val="Arial"/>
        <family val="2"/>
      </rPr>
      <t>viii.</t>
    </r>
    <r>
      <rPr>
        <sz val="7"/>
        <color theme="1"/>
        <rFont val="Times New Roman"/>
        <family val="1"/>
      </rPr>
      <t xml:space="preserve">     </t>
    </r>
    <r>
      <rPr>
        <sz val="10"/>
        <color theme="1"/>
        <rFont val="Arial"/>
        <family val="2"/>
      </rPr>
      <t>Overpull / drag</t>
    </r>
  </si>
  <si>
    <r>
      <t xml:space="preserve">                                            </t>
    </r>
    <r>
      <rPr>
        <sz val="10"/>
        <color theme="1"/>
        <rFont val="Arial"/>
        <family val="2"/>
      </rPr>
      <t>ix.</t>
    </r>
    <r>
      <rPr>
        <sz val="7"/>
        <color theme="1"/>
        <rFont val="Times New Roman"/>
        <family val="1"/>
      </rPr>
      <t xml:space="preserve">     </t>
    </r>
    <r>
      <rPr>
        <sz val="10"/>
        <color theme="1"/>
        <rFont val="Arial"/>
        <family val="2"/>
      </rPr>
      <t>Annular Temperature (LWD)</t>
    </r>
  </si>
  <si>
    <r>
      <t xml:space="preserve">                                             </t>
    </r>
    <r>
      <rPr>
        <sz val="10"/>
        <color theme="1"/>
        <rFont val="Arial"/>
        <family val="2"/>
      </rPr>
      <t>x.</t>
    </r>
    <r>
      <rPr>
        <sz val="7"/>
        <color theme="1"/>
        <rFont val="Times New Roman"/>
        <family val="1"/>
      </rPr>
      <t xml:space="preserve">     </t>
    </r>
    <r>
      <rPr>
        <sz val="10"/>
        <color theme="1"/>
        <rFont val="Arial"/>
        <family val="2"/>
      </rPr>
      <t>Flow Check locations</t>
    </r>
  </si>
  <si>
    <r>
      <t>j.</t>
    </r>
    <r>
      <rPr>
        <sz val="7"/>
        <color theme="1"/>
        <rFont val="Times New Roman"/>
        <family val="1"/>
      </rPr>
      <t xml:space="preserve">       </t>
    </r>
    <r>
      <rPr>
        <sz val="10"/>
        <color theme="1"/>
        <rFont val="Arial"/>
        <family val="2"/>
      </rPr>
      <t>Connection/Trip Gas</t>
    </r>
  </si>
  <si>
    <r>
      <t xml:space="preserve">                                               </t>
    </r>
    <r>
      <rPr>
        <sz val="10"/>
        <color theme="1"/>
        <rFont val="Arial"/>
        <family val="2"/>
      </rPr>
      <t>i.</t>
    </r>
    <r>
      <rPr>
        <sz val="7"/>
        <color theme="1"/>
        <rFont val="Times New Roman"/>
        <family val="1"/>
      </rPr>
      <t xml:space="preserve">     </t>
    </r>
    <r>
      <rPr>
        <sz val="10"/>
        <color theme="1"/>
        <rFont val="Arial"/>
        <family val="2"/>
      </rPr>
      <t>Formations Drilled</t>
    </r>
  </si>
  <si>
    <r>
      <t xml:space="preserve">                                              </t>
    </r>
    <r>
      <rPr>
        <sz val="10"/>
        <color theme="1"/>
        <rFont val="Arial"/>
        <family val="2"/>
      </rPr>
      <t>ii.</t>
    </r>
    <r>
      <rPr>
        <sz val="7"/>
        <color theme="1"/>
        <rFont val="Times New Roman"/>
        <family val="1"/>
      </rPr>
      <t xml:space="preserve">     </t>
    </r>
    <r>
      <rPr>
        <sz val="10"/>
        <color theme="1"/>
        <rFont val="Arial"/>
        <family val="2"/>
      </rPr>
      <t>Background Gas Summary</t>
    </r>
  </si>
  <si>
    <r>
      <t xml:space="preserve">                                             </t>
    </r>
    <r>
      <rPr>
        <sz val="10"/>
        <color theme="1"/>
        <rFont val="Arial"/>
        <family val="2"/>
      </rPr>
      <t>iii.</t>
    </r>
    <r>
      <rPr>
        <sz val="7"/>
        <color theme="1"/>
        <rFont val="Times New Roman"/>
        <family val="1"/>
      </rPr>
      <t xml:space="preserve">     </t>
    </r>
    <r>
      <rPr>
        <sz val="10"/>
        <color theme="1"/>
        <rFont val="Arial"/>
        <family val="2"/>
      </rPr>
      <t>Background Gas (Circulating)</t>
    </r>
  </si>
  <si>
    <r>
      <t xml:space="preserve">                                            </t>
    </r>
    <r>
      <rPr>
        <sz val="10"/>
        <color theme="1"/>
        <rFont val="Arial"/>
        <family val="2"/>
      </rPr>
      <t>iv.</t>
    </r>
    <r>
      <rPr>
        <sz val="7"/>
        <color theme="1"/>
        <rFont val="Times New Roman"/>
        <family val="1"/>
      </rPr>
      <t xml:space="preserve">     </t>
    </r>
    <r>
      <rPr>
        <sz val="10"/>
        <color theme="1"/>
        <rFont val="Arial"/>
        <family val="2"/>
      </rPr>
      <t>Maximum Drilled Gas</t>
    </r>
  </si>
  <si>
    <r>
      <t>k.</t>
    </r>
    <r>
      <rPr>
        <sz val="7"/>
        <color theme="1"/>
        <rFont val="Times New Roman"/>
        <family val="1"/>
      </rPr>
      <t xml:space="preserve">     </t>
    </r>
    <r>
      <rPr>
        <sz val="10"/>
        <color theme="1"/>
        <rFont val="Arial"/>
        <family val="2"/>
      </rPr>
      <t>LWD Tool Offsets</t>
    </r>
  </si>
  <si>
    <r>
      <t xml:space="preserve">                                               </t>
    </r>
    <r>
      <rPr>
        <sz val="10"/>
        <color theme="1"/>
        <rFont val="Arial"/>
        <family val="2"/>
      </rPr>
      <t>i.</t>
    </r>
    <r>
      <rPr>
        <sz val="7"/>
        <color theme="1"/>
        <rFont val="Times New Roman"/>
        <family val="1"/>
      </rPr>
      <t xml:space="preserve">     </t>
    </r>
    <r>
      <rPr>
        <sz val="10"/>
        <color theme="1"/>
        <rFont val="Arial"/>
        <family val="2"/>
      </rPr>
      <t>Gamma Ray (ft)</t>
    </r>
  </si>
  <si>
    <r>
      <t xml:space="preserve">                                              </t>
    </r>
    <r>
      <rPr>
        <sz val="10"/>
        <color theme="1"/>
        <rFont val="Arial"/>
        <family val="2"/>
      </rPr>
      <t>ii.</t>
    </r>
    <r>
      <rPr>
        <sz val="7"/>
        <color theme="1"/>
        <rFont val="Times New Roman"/>
        <family val="1"/>
      </rPr>
      <t xml:space="preserve">     </t>
    </r>
    <r>
      <rPr>
        <sz val="10"/>
        <color theme="1"/>
        <rFont val="Arial"/>
        <family val="2"/>
      </rPr>
      <t>Resistivity (ft)</t>
    </r>
  </si>
  <si>
    <r>
      <t xml:space="preserve">                                             </t>
    </r>
    <r>
      <rPr>
        <sz val="10"/>
        <color theme="1"/>
        <rFont val="Arial"/>
        <family val="2"/>
      </rPr>
      <t>iii.</t>
    </r>
    <r>
      <rPr>
        <sz val="7"/>
        <color theme="1"/>
        <rFont val="Times New Roman"/>
        <family val="1"/>
      </rPr>
      <t xml:space="preserve">     </t>
    </r>
    <r>
      <rPr>
        <sz val="10"/>
        <color theme="1"/>
        <rFont val="Arial"/>
        <family val="2"/>
      </rPr>
      <t>Sonic (ft)</t>
    </r>
  </si>
  <si>
    <r>
      <t xml:space="preserve">                                            </t>
    </r>
    <r>
      <rPr>
        <sz val="10"/>
        <color theme="1"/>
        <rFont val="Arial"/>
        <family val="2"/>
      </rPr>
      <t>iv.</t>
    </r>
    <r>
      <rPr>
        <sz val="7"/>
        <color theme="1"/>
        <rFont val="Times New Roman"/>
        <family val="1"/>
      </rPr>
      <t xml:space="preserve">     </t>
    </r>
    <r>
      <rPr>
        <sz val="10"/>
        <color theme="1"/>
        <rFont val="Arial"/>
        <family val="2"/>
      </rPr>
      <t>Neutron Porosity (ft)</t>
    </r>
  </si>
  <si>
    <r>
      <t xml:space="preserve">                                             </t>
    </r>
    <r>
      <rPr>
        <sz val="10"/>
        <color theme="1"/>
        <rFont val="Arial"/>
        <family val="2"/>
      </rPr>
      <t>v.</t>
    </r>
    <r>
      <rPr>
        <sz val="7"/>
        <color theme="1"/>
        <rFont val="Times New Roman"/>
        <family val="1"/>
      </rPr>
      <t xml:space="preserve">     </t>
    </r>
    <r>
      <rPr>
        <sz val="10"/>
        <color theme="1"/>
        <rFont val="Arial"/>
        <family val="2"/>
      </rPr>
      <t>APWD (ft)</t>
    </r>
  </si>
  <si>
    <r>
      <t xml:space="preserve">                                            </t>
    </r>
    <r>
      <rPr>
        <sz val="10"/>
        <color theme="1"/>
        <rFont val="Arial"/>
        <family val="2"/>
      </rPr>
      <t>vi.</t>
    </r>
    <r>
      <rPr>
        <sz val="7"/>
        <color theme="1"/>
        <rFont val="Times New Roman"/>
        <family val="1"/>
      </rPr>
      <t xml:space="preserve">     </t>
    </r>
    <r>
      <rPr>
        <sz val="10"/>
        <color theme="1"/>
        <rFont val="Arial"/>
        <family val="2"/>
      </rPr>
      <t>Stethoscope (ft)</t>
    </r>
  </si>
  <si>
    <r>
      <t xml:space="preserve">                                           </t>
    </r>
    <r>
      <rPr>
        <sz val="10"/>
        <color theme="1"/>
        <rFont val="Arial"/>
        <family val="2"/>
      </rPr>
      <t>vii.</t>
    </r>
    <r>
      <rPr>
        <sz val="7"/>
        <color theme="1"/>
        <rFont val="Times New Roman"/>
        <family val="1"/>
      </rPr>
      <t xml:space="preserve">     </t>
    </r>
    <r>
      <rPr>
        <sz val="10"/>
        <color theme="1"/>
        <rFont val="Arial"/>
        <family val="2"/>
      </rPr>
      <t>Bulk Density (ft)</t>
    </r>
  </si>
  <si>
    <r>
      <t xml:space="preserve">                                          </t>
    </r>
    <r>
      <rPr>
        <sz val="10"/>
        <color theme="1"/>
        <rFont val="Arial"/>
        <family val="2"/>
      </rPr>
      <t>viii.</t>
    </r>
    <r>
      <rPr>
        <sz val="7"/>
        <color theme="1"/>
        <rFont val="Times New Roman"/>
        <family val="1"/>
      </rPr>
      <t xml:space="preserve">     </t>
    </r>
    <r>
      <rPr>
        <sz val="10"/>
        <color theme="1"/>
        <rFont val="Arial"/>
        <family val="2"/>
      </rPr>
      <t>Under Reamer 1 (ft)</t>
    </r>
  </si>
  <si>
    <r>
      <t xml:space="preserve">                                            </t>
    </r>
    <r>
      <rPr>
        <sz val="10"/>
        <color theme="1"/>
        <rFont val="Arial"/>
        <family val="2"/>
      </rPr>
      <t>ix.</t>
    </r>
    <r>
      <rPr>
        <sz val="7"/>
        <color theme="1"/>
        <rFont val="Times New Roman"/>
        <family val="1"/>
      </rPr>
      <t xml:space="preserve">     </t>
    </r>
    <r>
      <rPr>
        <sz val="10"/>
        <color theme="1"/>
        <rFont val="Arial"/>
        <family val="2"/>
      </rPr>
      <t>Under Reamer 2 (ft)</t>
    </r>
  </si>
  <si>
    <r>
      <t>l.</t>
    </r>
    <r>
      <rPr>
        <sz val="7"/>
        <color theme="1"/>
        <rFont val="Times New Roman"/>
        <family val="1"/>
      </rPr>
      <t xml:space="preserve">       </t>
    </r>
    <r>
      <rPr>
        <sz val="10"/>
        <color theme="1"/>
        <rFont val="Arial"/>
        <family val="2"/>
      </rPr>
      <t>User must be able to preview the reports</t>
    </r>
  </si>
  <si>
    <r>
      <t>m.</t>
    </r>
    <r>
      <rPr>
        <sz val="7"/>
        <color theme="1"/>
        <rFont val="Times New Roman"/>
        <family val="1"/>
      </rPr>
      <t xml:space="preserve">    </t>
    </r>
    <r>
      <rPr>
        <sz val="10"/>
        <color theme="1"/>
        <rFont val="Arial"/>
        <family val="2"/>
      </rPr>
      <t>Report must include the information filled out on the feedback page and the charts and results from the Port Pressure Analysis</t>
    </r>
  </si>
  <si>
    <r>
      <t>5.</t>
    </r>
    <r>
      <rPr>
        <sz val="7"/>
        <color theme="1"/>
        <rFont val="Times New Roman"/>
        <family val="1"/>
      </rPr>
      <t xml:space="preserve">     </t>
    </r>
    <r>
      <rPr>
        <sz val="10"/>
        <color theme="1"/>
        <rFont val="Arial"/>
        <family val="2"/>
      </rPr>
      <t>Snapshot reporting from hydraulics must be available to report</t>
    </r>
  </si>
  <si>
    <r>
      <t>a.</t>
    </r>
    <r>
      <rPr>
        <sz val="7"/>
        <color theme="1"/>
        <rFont val="Times New Roman"/>
        <family val="1"/>
      </rPr>
      <t xml:space="preserve">     </t>
    </r>
    <r>
      <rPr>
        <sz val="10"/>
        <color theme="1"/>
        <rFont val="Arial"/>
        <family val="2"/>
      </rPr>
      <t>All general well / project information must be presented</t>
    </r>
  </si>
  <si>
    <r>
      <t>b.</t>
    </r>
    <r>
      <rPr>
        <sz val="7"/>
        <color theme="1"/>
        <rFont val="Times New Roman"/>
        <family val="1"/>
      </rPr>
      <t xml:space="preserve">     </t>
    </r>
    <r>
      <rPr>
        <sz val="10"/>
        <color theme="1"/>
        <rFont val="Arial"/>
        <family val="2"/>
      </rPr>
      <t>Summary of the following must be presented</t>
    </r>
  </si>
  <si>
    <r>
      <t xml:space="preserve">                                               </t>
    </r>
    <r>
      <rPr>
        <sz val="10"/>
        <color theme="1"/>
        <rFont val="Arial"/>
        <family val="2"/>
      </rPr>
      <t>i.</t>
    </r>
    <r>
      <rPr>
        <sz val="7"/>
        <color theme="1"/>
        <rFont val="Times New Roman"/>
        <family val="1"/>
      </rPr>
      <t xml:space="preserve">     </t>
    </r>
    <r>
      <rPr>
        <sz val="10"/>
        <color theme="1"/>
        <rFont val="Arial"/>
        <family val="2"/>
      </rPr>
      <t>Pressure Distribution pie chart</t>
    </r>
  </si>
  <si>
    <r>
      <t xml:space="preserve">                                              </t>
    </r>
    <r>
      <rPr>
        <sz val="10"/>
        <color theme="1"/>
        <rFont val="Arial"/>
        <family val="2"/>
      </rPr>
      <t>ii.</t>
    </r>
    <r>
      <rPr>
        <sz val="7"/>
        <color theme="1"/>
        <rFont val="Times New Roman"/>
        <family val="1"/>
      </rPr>
      <t xml:space="preserve">     </t>
    </r>
    <r>
      <rPr>
        <sz val="10"/>
        <color theme="1"/>
        <rFont val="Arial"/>
        <family val="2"/>
      </rPr>
      <t>Drilling Fluid information</t>
    </r>
  </si>
  <si>
    <r>
      <t xml:space="preserve">                                             </t>
    </r>
    <r>
      <rPr>
        <sz val="10"/>
        <color theme="1"/>
        <rFont val="Arial"/>
        <family val="2"/>
      </rPr>
      <t>iii.</t>
    </r>
    <r>
      <rPr>
        <sz val="7"/>
        <color theme="1"/>
        <rFont val="Times New Roman"/>
        <family val="1"/>
      </rPr>
      <t xml:space="preserve">     </t>
    </r>
    <r>
      <rPr>
        <sz val="10"/>
        <color theme="1"/>
        <rFont val="Arial"/>
        <family val="2"/>
      </rPr>
      <t>Pressure loss information</t>
    </r>
  </si>
  <si>
    <r>
      <t xml:space="preserve">                                            </t>
    </r>
    <r>
      <rPr>
        <sz val="10"/>
        <color theme="1"/>
        <rFont val="Arial"/>
        <family val="2"/>
      </rPr>
      <t>iv.</t>
    </r>
    <r>
      <rPr>
        <sz val="7"/>
        <color theme="1"/>
        <rFont val="Times New Roman"/>
        <family val="1"/>
      </rPr>
      <t xml:space="preserve">     </t>
    </r>
    <r>
      <rPr>
        <sz val="10"/>
        <color theme="1"/>
        <rFont val="Arial"/>
        <family val="2"/>
      </rPr>
      <t>Operation Parameters</t>
    </r>
  </si>
  <si>
    <r>
      <t xml:space="preserve">                                             </t>
    </r>
    <r>
      <rPr>
        <sz val="10"/>
        <color theme="1"/>
        <rFont val="Arial"/>
        <family val="2"/>
      </rPr>
      <t>v.</t>
    </r>
    <r>
      <rPr>
        <sz val="7"/>
        <color theme="1"/>
        <rFont val="Times New Roman"/>
        <family val="1"/>
      </rPr>
      <t xml:space="preserve">     </t>
    </r>
    <r>
      <rPr>
        <sz val="10"/>
        <color theme="1"/>
        <rFont val="Arial"/>
        <family val="2"/>
      </rPr>
      <t>Hole Cleaning information</t>
    </r>
  </si>
  <si>
    <r>
      <t xml:space="preserve">                                            </t>
    </r>
    <r>
      <rPr>
        <sz val="10"/>
        <color theme="1"/>
        <rFont val="Arial"/>
        <family val="2"/>
      </rPr>
      <t>vi.</t>
    </r>
    <r>
      <rPr>
        <sz val="7"/>
        <color theme="1"/>
        <rFont val="Times New Roman"/>
        <family val="1"/>
      </rPr>
      <t xml:space="preserve">     </t>
    </r>
    <r>
      <rPr>
        <sz val="10"/>
        <color theme="1"/>
        <rFont val="Arial"/>
        <family val="2"/>
      </rPr>
      <t>Lag Tim Information</t>
    </r>
  </si>
  <si>
    <r>
      <t xml:space="preserve">                                           </t>
    </r>
    <r>
      <rPr>
        <sz val="10"/>
        <color theme="1"/>
        <rFont val="Arial"/>
        <family val="2"/>
      </rPr>
      <t>vii.</t>
    </r>
    <r>
      <rPr>
        <sz val="7"/>
        <color theme="1"/>
        <rFont val="Times New Roman"/>
        <family val="1"/>
      </rPr>
      <t xml:space="preserve">     </t>
    </r>
    <r>
      <rPr>
        <sz val="10"/>
        <color theme="1"/>
        <rFont val="Arial"/>
        <family val="2"/>
      </rPr>
      <t>Work Distribution information</t>
    </r>
  </si>
  <si>
    <r>
      <t xml:space="preserve">                                          </t>
    </r>
    <r>
      <rPr>
        <sz val="10"/>
        <color theme="1"/>
        <rFont val="Arial"/>
        <family val="2"/>
      </rPr>
      <t>viii.</t>
    </r>
    <r>
      <rPr>
        <sz val="7"/>
        <color theme="1"/>
        <rFont val="Times New Roman"/>
        <family val="1"/>
      </rPr>
      <t xml:space="preserve">     </t>
    </r>
    <r>
      <rPr>
        <sz val="10"/>
        <color theme="1"/>
        <rFont val="Arial"/>
        <family val="2"/>
      </rPr>
      <t>Break Circulation information</t>
    </r>
  </si>
  <si>
    <r>
      <t xml:space="preserve">                                            </t>
    </r>
    <r>
      <rPr>
        <sz val="10"/>
        <color theme="1"/>
        <rFont val="Arial"/>
        <family val="2"/>
      </rPr>
      <t>ix.</t>
    </r>
    <r>
      <rPr>
        <sz val="7"/>
        <color theme="1"/>
        <rFont val="Times New Roman"/>
        <family val="1"/>
      </rPr>
      <t xml:space="preserve">     </t>
    </r>
    <r>
      <rPr>
        <sz val="10"/>
        <color theme="1"/>
        <rFont val="Arial"/>
        <family val="2"/>
      </rPr>
      <t>Warnings</t>
    </r>
  </si>
  <si>
    <r>
      <t xml:space="preserve">                                             </t>
    </r>
    <r>
      <rPr>
        <sz val="10"/>
        <color theme="1"/>
        <rFont val="Arial"/>
        <family val="2"/>
      </rPr>
      <t>x.</t>
    </r>
    <r>
      <rPr>
        <sz val="7"/>
        <color theme="1"/>
        <rFont val="Times New Roman"/>
        <family val="1"/>
      </rPr>
      <t xml:space="preserve">     </t>
    </r>
    <r>
      <rPr>
        <sz val="10"/>
        <color theme="1"/>
        <rFont val="Arial"/>
        <family val="2"/>
      </rPr>
      <t>Bit Hydraulics information</t>
    </r>
  </si>
  <si>
    <r>
      <t xml:space="preserve">                                            </t>
    </r>
    <r>
      <rPr>
        <sz val="10"/>
        <color theme="1"/>
        <rFont val="Arial"/>
        <family val="2"/>
      </rPr>
      <t>xi.</t>
    </r>
    <r>
      <rPr>
        <sz val="7"/>
        <color theme="1"/>
        <rFont val="Times New Roman"/>
        <family val="1"/>
      </rPr>
      <t xml:space="preserve">     </t>
    </r>
    <r>
      <rPr>
        <sz val="10"/>
        <color theme="1"/>
        <rFont val="Arial"/>
        <family val="2"/>
      </rPr>
      <t>Temperature information</t>
    </r>
  </si>
  <si>
    <r>
      <t xml:space="preserve">                                           </t>
    </r>
    <r>
      <rPr>
        <sz val="10"/>
        <color theme="1"/>
        <rFont val="Arial"/>
        <family val="2"/>
      </rPr>
      <t>xii.</t>
    </r>
    <r>
      <rPr>
        <sz val="7"/>
        <color theme="1"/>
        <rFont val="Times New Roman"/>
        <family val="1"/>
      </rPr>
      <t xml:space="preserve">     </t>
    </r>
    <r>
      <rPr>
        <sz val="10"/>
        <color theme="1"/>
        <rFont val="Arial"/>
        <family val="2"/>
      </rPr>
      <t>All charts + Live Well view of area of analysis</t>
    </r>
  </si>
  <si>
    <r>
      <t xml:space="preserve">                                          </t>
    </r>
    <r>
      <rPr>
        <sz val="10"/>
        <color theme="1"/>
        <rFont val="Arial"/>
        <family val="2"/>
      </rPr>
      <t>xiii.</t>
    </r>
    <r>
      <rPr>
        <sz val="7"/>
        <color theme="1"/>
        <rFont val="Times New Roman"/>
        <family val="1"/>
      </rPr>
      <t xml:space="preserve">     </t>
    </r>
    <r>
      <rPr>
        <sz val="10"/>
        <color theme="1"/>
        <rFont val="Arial"/>
        <family val="2"/>
      </rPr>
      <t>Chart view of all data</t>
    </r>
  </si>
  <si>
    <r>
      <t>1.</t>
    </r>
    <r>
      <rPr>
        <sz val="7"/>
        <color theme="1"/>
        <rFont val="Times New Roman"/>
        <family val="1"/>
      </rPr>
      <t xml:space="preserve">     </t>
    </r>
    <r>
      <rPr>
        <sz val="10"/>
        <color theme="1"/>
        <rFont val="Arial"/>
        <family val="2"/>
      </rPr>
      <t>MD/TVD</t>
    </r>
  </si>
  <si>
    <r>
      <t>2.</t>
    </r>
    <r>
      <rPr>
        <sz val="7"/>
        <color theme="1"/>
        <rFont val="Times New Roman"/>
        <family val="1"/>
      </rPr>
      <t xml:space="preserve">     </t>
    </r>
    <r>
      <rPr>
        <sz val="10"/>
        <color theme="1"/>
        <rFont val="Arial"/>
        <family val="2"/>
      </rPr>
      <t>Inc</t>
    </r>
  </si>
  <si>
    <r>
      <t>3.</t>
    </r>
    <r>
      <rPr>
        <sz val="7"/>
        <color theme="1"/>
        <rFont val="Times New Roman"/>
        <family val="1"/>
      </rPr>
      <t xml:space="preserve">     </t>
    </r>
    <r>
      <rPr>
        <sz val="10"/>
        <color theme="1"/>
        <rFont val="Arial"/>
        <family val="2"/>
      </rPr>
      <t>Az</t>
    </r>
  </si>
  <si>
    <r>
      <t>4.</t>
    </r>
    <r>
      <rPr>
        <sz val="7"/>
        <color theme="1"/>
        <rFont val="Times New Roman"/>
        <family val="1"/>
      </rPr>
      <t xml:space="preserve">     </t>
    </r>
    <r>
      <rPr>
        <sz val="10"/>
        <color theme="1"/>
        <rFont val="Arial"/>
        <family val="2"/>
      </rPr>
      <t>AV</t>
    </r>
  </si>
  <si>
    <r>
      <t>5.</t>
    </r>
    <r>
      <rPr>
        <sz val="7"/>
        <color theme="1"/>
        <rFont val="Times New Roman"/>
        <family val="1"/>
      </rPr>
      <t xml:space="preserve">     </t>
    </r>
    <r>
      <rPr>
        <sz val="10"/>
        <color theme="1"/>
        <rFont val="Arial"/>
        <family val="2"/>
      </rPr>
      <t>Fric Ann</t>
    </r>
  </si>
  <si>
    <r>
      <t>6.</t>
    </r>
    <r>
      <rPr>
        <sz val="7"/>
        <color theme="1"/>
        <rFont val="Times New Roman"/>
        <family val="1"/>
      </rPr>
      <t xml:space="preserve">     </t>
    </r>
    <r>
      <rPr>
        <sz val="10"/>
        <color theme="1"/>
        <rFont val="Arial"/>
        <family val="2"/>
      </rPr>
      <t>Ann Pres</t>
    </r>
  </si>
  <si>
    <r>
      <t>7.</t>
    </r>
    <r>
      <rPr>
        <sz val="7"/>
        <color theme="1"/>
        <rFont val="Times New Roman"/>
        <family val="1"/>
      </rPr>
      <t xml:space="preserve">     </t>
    </r>
    <r>
      <rPr>
        <sz val="10"/>
        <color theme="1"/>
        <rFont val="Arial"/>
        <family val="2"/>
      </rPr>
      <t>PV/YP/LSYP</t>
    </r>
  </si>
  <si>
    <r>
      <t>8.</t>
    </r>
    <r>
      <rPr>
        <sz val="7"/>
        <color theme="1"/>
        <rFont val="Times New Roman"/>
        <family val="1"/>
      </rPr>
      <t xml:space="preserve">     </t>
    </r>
    <r>
      <rPr>
        <sz val="10"/>
        <color theme="1"/>
        <rFont val="Arial"/>
        <family val="2"/>
      </rPr>
      <t>ESD</t>
    </r>
  </si>
  <si>
    <r>
      <t>9.</t>
    </r>
    <r>
      <rPr>
        <sz val="7"/>
        <color theme="1"/>
        <rFont val="Times New Roman"/>
        <family val="1"/>
      </rPr>
      <t xml:space="preserve">     </t>
    </r>
    <r>
      <rPr>
        <sz val="10"/>
        <color theme="1"/>
        <rFont val="Arial"/>
        <family val="2"/>
      </rPr>
      <t>ECD</t>
    </r>
  </si>
  <si>
    <r>
      <t>10.</t>
    </r>
    <r>
      <rPr>
        <sz val="7"/>
        <color theme="1"/>
        <rFont val="Times New Roman"/>
        <family val="1"/>
      </rPr>
      <t xml:space="preserve">   </t>
    </r>
    <r>
      <rPr>
        <sz val="10"/>
        <color theme="1"/>
        <rFont val="Arial"/>
        <family val="2"/>
      </rPr>
      <t>ECD + Cuttings</t>
    </r>
  </si>
  <si>
    <r>
      <t>11.</t>
    </r>
    <r>
      <rPr>
        <sz val="7"/>
        <color theme="1"/>
        <rFont val="Times New Roman"/>
        <family val="1"/>
      </rPr>
      <t xml:space="preserve">   </t>
    </r>
    <r>
      <rPr>
        <sz val="10"/>
        <color theme="1"/>
        <rFont val="Arial"/>
        <family val="2"/>
      </rPr>
      <t>Pipe T</t>
    </r>
  </si>
  <si>
    <r>
      <t>12.</t>
    </r>
    <r>
      <rPr>
        <sz val="7"/>
        <color theme="1"/>
        <rFont val="Times New Roman"/>
        <family val="1"/>
      </rPr>
      <t xml:space="preserve">   </t>
    </r>
    <r>
      <rPr>
        <sz val="10"/>
        <color theme="1"/>
        <rFont val="Arial"/>
        <family val="2"/>
      </rPr>
      <t>Ann T</t>
    </r>
  </si>
  <si>
    <r>
      <t>13.</t>
    </r>
    <r>
      <rPr>
        <sz val="7"/>
        <color theme="1"/>
        <rFont val="Times New Roman"/>
        <family val="1"/>
      </rPr>
      <t xml:space="preserve">   </t>
    </r>
    <r>
      <rPr>
        <sz val="10"/>
        <color theme="1"/>
        <rFont val="Arial"/>
        <family val="2"/>
      </rPr>
      <t>Form T</t>
    </r>
  </si>
  <si>
    <r>
      <t>14.</t>
    </r>
    <r>
      <rPr>
        <sz val="7"/>
        <color theme="1"/>
        <rFont val="Times New Roman"/>
        <family val="1"/>
      </rPr>
      <t xml:space="preserve">   </t>
    </r>
    <r>
      <rPr>
        <sz val="10"/>
        <color theme="1"/>
        <rFont val="Arial"/>
        <family val="2"/>
      </rPr>
      <t>Cut %</t>
    </r>
  </si>
  <si>
    <r>
      <t>15.</t>
    </r>
    <r>
      <rPr>
        <sz val="7"/>
        <color theme="1"/>
        <rFont val="Times New Roman"/>
        <family val="1"/>
      </rPr>
      <t xml:space="preserve">   </t>
    </r>
    <r>
      <rPr>
        <sz val="10"/>
        <color theme="1"/>
        <rFont val="Arial"/>
        <family val="2"/>
      </rPr>
      <t>Bed Ht</t>
    </r>
  </si>
  <si>
    <r>
      <t>16.</t>
    </r>
    <r>
      <rPr>
        <sz val="7"/>
        <color theme="1"/>
        <rFont val="Times New Roman"/>
        <family val="1"/>
      </rPr>
      <t xml:space="preserve">   </t>
    </r>
    <r>
      <rPr>
        <sz val="10"/>
        <color theme="1"/>
        <rFont val="Arial"/>
        <family val="2"/>
      </rPr>
      <t>HCI</t>
    </r>
  </si>
  <si>
    <r>
      <t>17.</t>
    </r>
    <r>
      <rPr>
        <sz val="7"/>
        <color theme="1"/>
        <rFont val="Times New Roman"/>
        <family val="1"/>
      </rPr>
      <t xml:space="preserve">   </t>
    </r>
    <r>
      <rPr>
        <sz val="10"/>
        <color theme="1"/>
        <rFont val="Arial"/>
        <family val="2"/>
      </rPr>
      <t>DS Vel</t>
    </r>
  </si>
  <si>
    <r>
      <t>18.</t>
    </r>
    <r>
      <rPr>
        <sz val="7"/>
        <color theme="1"/>
        <rFont val="Times New Roman"/>
        <family val="1"/>
      </rPr>
      <t xml:space="preserve">   </t>
    </r>
    <r>
      <rPr>
        <sz val="10"/>
        <color theme="1"/>
        <rFont val="Arial"/>
        <family val="2"/>
      </rPr>
      <t>Fri Pres</t>
    </r>
  </si>
  <si>
    <r>
      <t>19.</t>
    </r>
    <r>
      <rPr>
        <sz val="7"/>
        <color theme="1"/>
        <rFont val="Times New Roman"/>
        <family val="1"/>
      </rPr>
      <t xml:space="preserve">   </t>
    </r>
    <r>
      <rPr>
        <sz val="10"/>
        <color theme="1"/>
        <rFont val="Arial"/>
        <family val="2"/>
      </rPr>
      <t>DS Pres</t>
    </r>
  </si>
  <si>
    <r>
      <t>6.</t>
    </r>
    <r>
      <rPr>
        <sz val="7"/>
        <color theme="1"/>
        <rFont val="Times New Roman"/>
        <family val="1"/>
      </rPr>
      <t xml:space="preserve">     </t>
    </r>
    <r>
      <rPr>
        <sz val="10"/>
        <color theme="1"/>
        <rFont val="Arial"/>
        <family val="2"/>
      </rPr>
      <t>Parametric Hydraulics reports must be available</t>
    </r>
  </si>
  <si>
    <r>
      <t>b.</t>
    </r>
    <r>
      <rPr>
        <sz val="7"/>
        <color theme="1"/>
        <rFont val="Times New Roman"/>
        <family val="1"/>
      </rPr>
      <t xml:space="preserve">     </t>
    </r>
    <r>
      <rPr>
        <sz val="10"/>
        <color theme="1"/>
        <rFont val="Arial"/>
        <family val="2"/>
      </rPr>
      <t>Summary of the following must be presented indexed on Flow Rate</t>
    </r>
  </si>
  <si>
    <r>
      <t xml:space="preserve">                                               </t>
    </r>
    <r>
      <rPr>
        <sz val="10"/>
        <color theme="1"/>
        <rFont val="Arial"/>
        <family val="2"/>
      </rPr>
      <t>i.</t>
    </r>
    <r>
      <rPr>
        <sz val="7"/>
        <color theme="1"/>
        <rFont val="Times New Roman"/>
        <family val="1"/>
      </rPr>
      <t xml:space="preserve">     </t>
    </r>
    <r>
      <rPr>
        <sz val="10"/>
        <color theme="1"/>
        <rFont val="Arial"/>
        <family val="2"/>
      </rPr>
      <t>Chart view of all data</t>
    </r>
  </si>
  <si>
    <r>
      <t>1.</t>
    </r>
    <r>
      <rPr>
        <sz val="7"/>
        <color theme="1"/>
        <rFont val="Times New Roman"/>
        <family val="1"/>
      </rPr>
      <t xml:space="preserve">     </t>
    </r>
    <r>
      <rPr>
        <sz val="10"/>
        <color theme="1"/>
        <rFont val="Arial"/>
        <family val="2"/>
      </rPr>
      <t>Flow Rate</t>
    </r>
  </si>
  <si>
    <r>
      <t>2.</t>
    </r>
    <r>
      <rPr>
        <sz val="7"/>
        <color theme="1"/>
        <rFont val="Times New Roman"/>
        <family val="1"/>
      </rPr>
      <t xml:space="preserve">     </t>
    </r>
    <r>
      <rPr>
        <sz val="10"/>
        <color theme="1"/>
        <rFont val="Arial"/>
        <family val="2"/>
      </rPr>
      <t>ROP</t>
    </r>
  </si>
  <si>
    <r>
      <t>3.</t>
    </r>
    <r>
      <rPr>
        <sz val="7"/>
        <color theme="1"/>
        <rFont val="Times New Roman"/>
        <family val="1"/>
      </rPr>
      <t xml:space="preserve">     </t>
    </r>
    <r>
      <rPr>
        <sz val="10"/>
        <color theme="1"/>
        <rFont val="Arial"/>
        <family val="2"/>
      </rPr>
      <t>RPM</t>
    </r>
  </si>
  <si>
    <r>
      <t>4.</t>
    </r>
    <r>
      <rPr>
        <sz val="7"/>
        <color theme="1"/>
        <rFont val="Times New Roman"/>
        <family val="1"/>
      </rPr>
      <t xml:space="preserve">     </t>
    </r>
    <r>
      <rPr>
        <sz val="10"/>
        <color theme="1"/>
        <rFont val="Arial"/>
        <family val="2"/>
      </rPr>
      <t>SPP</t>
    </r>
  </si>
  <si>
    <r>
      <t>5.</t>
    </r>
    <r>
      <rPr>
        <sz val="7"/>
        <color theme="1"/>
        <rFont val="Times New Roman"/>
        <family val="1"/>
      </rPr>
      <t xml:space="preserve">     </t>
    </r>
    <r>
      <rPr>
        <sz val="10"/>
        <color theme="1"/>
        <rFont val="Arial"/>
        <family val="2"/>
      </rPr>
      <t>Pump HPP</t>
    </r>
  </si>
  <si>
    <r>
      <t>6.</t>
    </r>
    <r>
      <rPr>
        <sz val="7"/>
        <color theme="1"/>
        <rFont val="Times New Roman"/>
        <family val="1"/>
      </rPr>
      <t xml:space="preserve">     </t>
    </r>
    <r>
      <rPr>
        <sz val="10"/>
        <color theme="1"/>
        <rFont val="Arial"/>
        <family val="2"/>
      </rPr>
      <t>Bit HPP</t>
    </r>
  </si>
  <si>
    <r>
      <t>7.</t>
    </r>
    <r>
      <rPr>
        <sz val="7"/>
        <color theme="1"/>
        <rFont val="Times New Roman"/>
        <family val="1"/>
      </rPr>
      <t xml:space="preserve">     </t>
    </r>
    <r>
      <rPr>
        <sz val="10"/>
        <color theme="1"/>
        <rFont val="Arial"/>
        <family val="2"/>
      </rPr>
      <t>ECD + Cuttings @ Shoe</t>
    </r>
  </si>
  <si>
    <r>
      <t>8.</t>
    </r>
    <r>
      <rPr>
        <sz val="7"/>
        <color theme="1"/>
        <rFont val="Times New Roman"/>
        <family val="1"/>
      </rPr>
      <t xml:space="preserve">     </t>
    </r>
    <r>
      <rPr>
        <sz val="10"/>
        <color theme="1"/>
        <rFont val="Arial"/>
        <family val="2"/>
      </rPr>
      <t>ECD + Cuttings @ TD</t>
    </r>
  </si>
  <si>
    <r>
      <t>9.</t>
    </r>
    <r>
      <rPr>
        <sz val="7"/>
        <color theme="1"/>
        <rFont val="Times New Roman"/>
        <family val="1"/>
      </rPr>
      <t xml:space="preserve">     </t>
    </r>
    <r>
      <rPr>
        <sz val="10"/>
        <color theme="1"/>
        <rFont val="Arial"/>
        <family val="2"/>
      </rPr>
      <t>ECD + Cuttings @ DOI</t>
    </r>
  </si>
  <si>
    <r>
      <t>10.</t>
    </r>
    <r>
      <rPr>
        <sz val="7"/>
        <color theme="1"/>
        <rFont val="Times New Roman"/>
        <family val="1"/>
      </rPr>
      <t xml:space="preserve">   </t>
    </r>
    <r>
      <rPr>
        <sz val="10"/>
        <color theme="1"/>
        <rFont val="Arial"/>
        <family val="2"/>
      </rPr>
      <t>Cut %</t>
    </r>
  </si>
  <si>
    <r>
      <t xml:space="preserve">                                              </t>
    </r>
    <r>
      <rPr>
        <sz val="10"/>
        <color theme="1"/>
        <rFont val="Arial"/>
        <family val="2"/>
      </rPr>
      <t>ii.</t>
    </r>
    <r>
      <rPr>
        <sz val="7"/>
        <color theme="1"/>
        <rFont val="Times New Roman"/>
        <family val="1"/>
      </rPr>
      <t xml:space="preserve">     </t>
    </r>
    <r>
      <rPr>
        <sz val="10"/>
        <color theme="1"/>
        <rFont val="Arial"/>
        <family val="2"/>
      </rPr>
      <t>All Charts + Live Well view</t>
    </r>
  </si>
  <si>
    <r>
      <t>1.</t>
    </r>
    <r>
      <rPr>
        <sz val="7"/>
        <color theme="1"/>
        <rFont val="Times New Roman"/>
        <family val="1"/>
      </rPr>
      <t xml:space="preserve">     </t>
    </r>
    <r>
      <rPr>
        <sz val="10"/>
        <color theme="1"/>
        <rFont val="Arial"/>
        <family val="2"/>
      </rPr>
      <t>All chart views must be available</t>
    </r>
  </si>
  <si>
    <r>
      <t>7.</t>
    </r>
    <r>
      <rPr>
        <sz val="7"/>
        <color theme="1"/>
        <rFont val="Times New Roman"/>
        <family val="1"/>
      </rPr>
      <t xml:space="preserve">     </t>
    </r>
    <r>
      <rPr>
        <sz val="10"/>
        <color theme="1"/>
        <rFont val="Arial"/>
        <family val="2"/>
      </rPr>
      <t>Bit Hydraulics Optimization reports must be available</t>
    </r>
  </si>
  <si>
    <r>
      <t xml:space="preserve">                                               </t>
    </r>
    <r>
      <rPr>
        <sz val="10"/>
        <color theme="1"/>
        <rFont val="Arial"/>
        <family val="2"/>
      </rPr>
      <t>i.</t>
    </r>
    <r>
      <rPr>
        <sz val="7"/>
        <color theme="1"/>
        <rFont val="Times New Roman"/>
        <family val="1"/>
      </rPr>
      <t xml:space="preserve">     </t>
    </r>
    <r>
      <rPr>
        <sz val="10"/>
        <color theme="1"/>
        <rFont val="Arial"/>
        <family val="2"/>
      </rPr>
      <t>Flow rate vs Force and HP chart must be displayed the  same as its displayed on the analysis page</t>
    </r>
  </si>
  <si>
    <r>
      <t xml:space="preserve">                                             </t>
    </r>
    <r>
      <rPr>
        <sz val="10"/>
        <color theme="1"/>
        <rFont val="Arial"/>
        <family val="2"/>
      </rPr>
      <t>iii.</t>
    </r>
    <r>
      <rPr>
        <sz val="7"/>
        <color theme="1"/>
        <rFont val="Times New Roman"/>
        <family val="1"/>
      </rPr>
      <t xml:space="preserve">     </t>
    </r>
    <r>
      <rPr>
        <sz val="10"/>
        <color theme="1"/>
        <rFont val="Arial"/>
        <family val="2"/>
      </rPr>
      <t>Bit Optimization Information</t>
    </r>
  </si>
  <si>
    <r>
      <t>1.</t>
    </r>
    <r>
      <rPr>
        <sz val="7"/>
        <color theme="1"/>
        <rFont val="Times New Roman"/>
        <family val="1"/>
      </rPr>
      <t xml:space="preserve">     </t>
    </r>
    <r>
      <rPr>
        <sz val="10"/>
        <color theme="1"/>
        <rFont val="Arial"/>
        <family val="2"/>
      </rPr>
      <t>Bit HPP</t>
    </r>
  </si>
  <si>
    <r>
      <t>2.</t>
    </r>
    <r>
      <rPr>
        <sz val="7"/>
        <color theme="1"/>
        <rFont val="Times New Roman"/>
        <family val="1"/>
      </rPr>
      <t xml:space="preserve">     </t>
    </r>
    <r>
      <rPr>
        <sz val="10"/>
        <color theme="1"/>
        <rFont val="Arial"/>
        <family val="2"/>
      </rPr>
      <t>Jet Impact Force</t>
    </r>
  </si>
  <si>
    <r>
      <t>8.</t>
    </r>
    <r>
      <rPr>
        <sz val="7"/>
        <color theme="1"/>
        <rFont val="Times New Roman"/>
        <family val="1"/>
      </rPr>
      <t xml:space="preserve">     </t>
    </r>
    <r>
      <rPr>
        <sz val="10"/>
        <color theme="1"/>
        <rFont val="Arial"/>
        <family val="2"/>
      </rPr>
      <t>Tripping reports must be available</t>
    </r>
  </si>
  <si>
    <r>
      <t xml:space="preserve">                                               </t>
    </r>
    <r>
      <rPr>
        <sz val="10"/>
        <color theme="1"/>
        <rFont val="Arial"/>
        <family val="2"/>
      </rPr>
      <t>i.</t>
    </r>
    <r>
      <rPr>
        <sz val="7"/>
        <color theme="1"/>
        <rFont val="Times New Roman"/>
        <family val="1"/>
      </rPr>
      <t xml:space="preserve">     </t>
    </r>
    <r>
      <rPr>
        <sz val="10"/>
        <color theme="1"/>
        <rFont val="Arial"/>
        <family val="2"/>
      </rPr>
      <t>All Charts + Live Well view</t>
    </r>
  </si>
  <si>
    <r>
      <t xml:space="preserve">                                              </t>
    </r>
    <r>
      <rPr>
        <sz val="10"/>
        <color theme="1"/>
        <rFont val="Arial"/>
        <family val="2"/>
      </rPr>
      <t>ii.</t>
    </r>
    <r>
      <rPr>
        <sz val="7"/>
        <color theme="1"/>
        <rFont val="Times New Roman"/>
        <family val="1"/>
      </rPr>
      <t xml:space="preserve">     </t>
    </r>
    <r>
      <rPr>
        <sz val="10"/>
        <color theme="1"/>
        <rFont val="Arial"/>
        <family val="2"/>
      </rPr>
      <t>Chart view of all data</t>
    </r>
  </si>
  <si>
    <r>
      <t>1.</t>
    </r>
    <r>
      <rPr>
        <sz val="7"/>
        <color theme="1"/>
        <rFont val="Times New Roman"/>
        <family val="1"/>
      </rPr>
      <t xml:space="preserve">     </t>
    </r>
    <r>
      <rPr>
        <sz val="10"/>
        <color theme="1"/>
        <rFont val="Arial"/>
        <family val="2"/>
      </rPr>
      <t>Time</t>
    </r>
  </si>
  <si>
    <r>
      <t>2.</t>
    </r>
    <r>
      <rPr>
        <sz val="7"/>
        <color theme="1"/>
        <rFont val="Times New Roman"/>
        <family val="1"/>
      </rPr>
      <t xml:space="preserve">     </t>
    </r>
    <r>
      <rPr>
        <sz val="10"/>
        <color theme="1"/>
        <rFont val="Arial"/>
        <family val="2"/>
      </rPr>
      <t>Bit Depth</t>
    </r>
  </si>
  <si>
    <r>
      <t>3.</t>
    </r>
    <r>
      <rPr>
        <sz val="7"/>
        <color theme="1"/>
        <rFont val="Times New Roman"/>
        <family val="1"/>
      </rPr>
      <t xml:space="preserve">     </t>
    </r>
    <r>
      <rPr>
        <sz val="10"/>
        <color theme="1"/>
        <rFont val="Arial"/>
        <family val="2"/>
      </rPr>
      <t>Acceleration</t>
    </r>
  </si>
  <si>
    <r>
      <t>4.</t>
    </r>
    <r>
      <rPr>
        <sz val="7"/>
        <color theme="1"/>
        <rFont val="Times New Roman"/>
        <family val="1"/>
      </rPr>
      <t xml:space="preserve">     </t>
    </r>
    <r>
      <rPr>
        <sz val="10"/>
        <color theme="1"/>
        <rFont val="Arial"/>
        <family val="2"/>
      </rPr>
      <t>DS Velocity</t>
    </r>
  </si>
  <si>
    <r>
      <t>5.</t>
    </r>
    <r>
      <rPr>
        <sz val="7"/>
        <color theme="1"/>
        <rFont val="Times New Roman"/>
        <family val="1"/>
      </rPr>
      <t xml:space="preserve">     </t>
    </r>
    <r>
      <rPr>
        <sz val="10"/>
        <color theme="1"/>
        <rFont val="Arial"/>
        <family val="2"/>
      </rPr>
      <t>BH Static Gauge</t>
    </r>
  </si>
  <si>
    <r>
      <t>6.</t>
    </r>
    <r>
      <rPr>
        <sz val="7"/>
        <color theme="1"/>
        <rFont val="Times New Roman"/>
        <family val="1"/>
      </rPr>
      <t xml:space="preserve">     </t>
    </r>
    <r>
      <rPr>
        <sz val="10"/>
        <color theme="1"/>
        <rFont val="Arial"/>
        <family val="2"/>
      </rPr>
      <t>CS Static Gauge</t>
    </r>
  </si>
  <si>
    <r>
      <t>7.</t>
    </r>
    <r>
      <rPr>
        <sz val="7"/>
        <color theme="1"/>
        <rFont val="Times New Roman"/>
        <family val="1"/>
      </rPr>
      <t xml:space="preserve">     </t>
    </r>
    <r>
      <rPr>
        <sz val="10"/>
        <color theme="1"/>
        <rFont val="Arial"/>
        <family val="2"/>
      </rPr>
      <t>Dynamic Gauge</t>
    </r>
  </si>
  <si>
    <r>
      <t>9.</t>
    </r>
    <r>
      <rPr>
        <sz val="7"/>
        <color theme="1"/>
        <rFont val="Times New Roman"/>
        <family val="1"/>
      </rPr>
      <t xml:space="preserve">     </t>
    </r>
    <r>
      <rPr>
        <sz val="10"/>
        <color theme="1"/>
        <rFont val="Arial"/>
        <family val="2"/>
      </rPr>
      <t>Drill String Analysis reports must be available</t>
    </r>
  </si>
  <si>
    <r>
      <t xml:space="preserve">                                               </t>
    </r>
    <r>
      <rPr>
        <sz val="10"/>
        <color theme="1"/>
        <rFont val="Arial"/>
        <family val="2"/>
      </rPr>
      <t>i.</t>
    </r>
    <r>
      <rPr>
        <sz val="7"/>
        <color theme="1"/>
        <rFont val="Times New Roman"/>
        <family val="1"/>
      </rPr>
      <t xml:space="preserve">     </t>
    </r>
    <r>
      <rPr>
        <sz val="10"/>
        <color theme="1"/>
        <rFont val="Arial"/>
        <family val="2"/>
      </rPr>
      <t>Brief Analysis Summary</t>
    </r>
  </si>
  <si>
    <r>
      <t>1.</t>
    </r>
    <r>
      <rPr>
        <sz val="7"/>
        <color theme="1"/>
        <rFont val="Times New Roman"/>
        <family val="1"/>
      </rPr>
      <t xml:space="preserve">     </t>
    </r>
    <r>
      <rPr>
        <sz val="10"/>
        <color theme="1"/>
        <rFont val="Arial"/>
        <family val="2"/>
      </rPr>
      <t>String Weight</t>
    </r>
  </si>
  <si>
    <r>
      <t>2.</t>
    </r>
    <r>
      <rPr>
        <sz val="7"/>
        <color theme="1"/>
        <rFont val="Times New Roman"/>
        <family val="1"/>
      </rPr>
      <t xml:space="preserve">     </t>
    </r>
    <r>
      <rPr>
        <sz val="10"/>
        <color theme="1"/>
        <rFont val="Arial"/>
        <family val="2"/>
      </rPr>
      <t>Drag Up</t>
    </r>
  </si>
  <si>
    <r>
      <t>3.</t>
    </r>
    <r>
      <rPr>
        <sz val="7"/>
        <color theme="1"/>
        <rFont val="Times New Roman"/>
        <family val="1"/>
      </rPr>
      <t xml:space="preserve">     </t>
    </r>
    <r>
      <rPr>
        <sz val="10"/>
        <color theme="1"/>
        <rFont val="Arial"/>
        <family val="2"/>
      </rPr>
      <t>Drag Down</t>
    </r>
  </si>
  <si>
    <r>
      <t>5.</t>
    </r>
    <r>
      <rPr>
        <sz val="7"/>
        <color theme="1"/>
        <rFont val="Times New Roman"/>
        <family val="1"/>
      </rPr>
      <t xml:space="preserve">     </t>
    </r>
    <r>
      <rPr>
        <sz val="10"/>
        <color theme="1"/>
        <rFont val="Arial"/>
        <family val="2"/>
      </rPr>
      <t>Over Pull Margin</t>
    </r>
  </si>
  <si>
    <r>
      <t>6.</t>
    </r>
    <r>
      <rPr>
        <sz val="7"/>
        <color theme="1"/>
        <rFont val="Times New Roman"/>
        <family val="1"/>
      </rPr>
      <t xml:space="preserve">     </t>
    </r>
    <r>
      <rPr>
        <sz val="10"/>
        <color theme="1"/>
        <rFont val="Arial"/>
        <family val="2"/>
      </rPr>
      <t>SOW Margin</t>
    </r>
  </si>
  <si>
    <r>
      <t>1.</t>
    </r>
    <r>
      <rPr>
        <sz val="7"/>
        <color theme="1"/>
        <rFont val="Times New Roman"/>
        <family val="1"/>
      </rPr>
      <t xml:space="preserve">     </t>
    </r>
    <r>
      <rPr>
        <sz val="10"/>
        <color theme="1"/>
        <rFont val="Arial"/>
        <family val="2"/>
      </rPr>
      <t>Mud Type</t>
    </r>
  </si>
  <si>
    <r>
      <t>2.</t>
    </r>
    <r>
      <rPr>
        <sz val="7"/>
        <color theme="1"/>
        <rFont val="Times New Roman"/>
        <family val="1"/>
      </rPr>
      <t xml:space="preserve">     </t>
    </r>
    <r>
      <rPr>
        <sz val="10"/>
        <color theme="1"/>
        <rFont val="Arial"/>
        <family val="2"/>
      </rPr>
      <t>Mud Weight @ ref Temp</t>
    </r>
  </si>
  <si>
    <r>
      <t xml:space="preserve">                                             </t>
    </r>
    <r>
      <rPr>
        <sz val="10"/>
        <color theme="1"/>
        <rFont val="Arial"/>
        <family val="2"/>
      </rPr>
      <t>iii.</t>
    </r>
    <r>
      <rPr>
        <sz val="7"/>
        <color theme="1"/>
        <rFont val="Times New Roman"/>
        <family val="1"/>
      </rPr>
      <t xml:space="preserve">     </t>
    </r>
    <r>
      <rPr>
        <sz val="10"/>
        <color theme="1"/>
        <rFont val="Arial"/>
        <family val="2"/>
      </rPr>
      <t>Predicted information</t>
    </r>
  </si>
  <si>
    <r>
      <t>1.</t>
    </r>
    <r>
      <rPr>
        <sz val="7"/>
        <color theme="1"/>
        <rFont val="Times New Roman"/>
        <family val="1"/>
      </rPr>
      <t xml:space="preserve">     </t>
    </r>
    <r>
      <rPr>
        <sz val="10"/>
        <color theme="1"/>
        <rFont val="Arial"/>
        <family val="2"/>
      </rPr>
      <t>Hook load – Show max predicted hook load, what depth it occurred at, what operation it happened during and what percentage of the max allowable hook load it reached.</t>
    </r>
  </si>
  <si>
    <r>
      <t>2.</t>
    </r>
    <r>
      <rPr>
        <sz val="7"/>
        <color theme="1"/>
        <rFont val="Times New Roman"/>
        <family val="1"/>
      </rPr>
      <t xml:space="preserve">     </t>
    </r>
    <r>
      <rPr>
        <sz val="10"/>
        <color theme="1"/>
        <rFont val="Arial"/>
        <family val="2"/>
      </rPr>
      <t>Surface Torque – Show max predicted surface torque, what depth it occurred at, what operation it occurred during and what percentage of the max allowable torque was reached.</t>
    </r>
  </si>
  <si>
    <r>
      <t>3.</t>
    </r>
    <r>
      <rPr>
        <sz val="7"/>
        <color theme="1"/>
        <rFont val="Times New Roman"/>
        <family val="1"/>
      </rPr>
      <t xml:space="preserve">     </t>
    </r>
    <r>
      <rPr>
        <sz val="10"/>
        <color theme="1"/>
        <rFont val="Arial"/>
        <family val="2"/>
      </rPr>
      <t>Equivalent Stress – Show max predicted yielding stress, what depth it occurred at, what operation it occurred during and what percentage of the max allowable yield limit was reached</t>
    </r>
  </si>
  <si>
    <r>
      <t>4.</t>
    </r>
    <r>
      <rPr>
        <sz val="7"/>
        <color theme="1"/>
        <rFont val="Times New Roman"/>
        <family val="1"/>
      </rPr>
      <t xml:space="preserve">     </t>
    </r>
    <r>
      <rPr>
        <sz val="10"/>
        <color theme="1"/>
        <rFont val="Arial"/>
        <family val="2"/>
      </rPr>
      <t>Buckling – Show max predicted buckling force, what depth it occurred at, what operation it occurred during and what percentage of the buckling limit was reached</t>
    </r>
  </si>
  <si>
    <r>
      <t>5.</t>
    </r>
    <r>
      <rPr>
        <sz val="7"/>
        <color theme="1"/>
        <rFont val="Times New Roman"/>
        <family val="1"/>
      </rPr>
      <t xml:space="preserve">     </t>
    </r>
    <r>
      <rPr>
        <sz val="10"/>
        <color theme="1"/>
        <rFont val="Arial"/>
        <family val="2"/>
      </rPr>
      <t>Contact force – Show max predicted well bore contact force, what depth it occurred at and what operation it occurred during</t>
    </r>
  </si>
  <si>
    <r>
      <t>6.</t>
    </r>
    <r>
      <rPr>
        <sz val="7"/>
        <color theme="1"/>
        <rFont val="Times New Roman"/>
        <family val="1"/>
      </rPr>
      <t xml:space="preserve">     </t>
    </r>
    <r>
      <rPr>
        <sz val="10"/>
        <color theme="1"/>
        <rFont val="Arial"/>
        <family val="2"/>
      </rPr>
      <t>Stretch – Show the max amount of drill string stretch, what depth it occurred at and what operation it occurred during.</t>
    </r>
  </si>
  <si>
    <r>
      <t>7.</t>
    </r>
    <r>
      <rPr>
        <sz val="7"/>
        <color theme="1"/>
        <rFont val="Times New Roman"/>
        <family val="1"/>
      </rPr>
      <t xml:space="preserve">     </t>
    </r>
    <r>
      <rPr>
        <sz val="10"/>
        <color theme="1"/>
        <rFont val="Arial"/>
        <family val="2"/>
      </rPr>
      <t>Windup – Show the max number of revolutions the drill string twisted before the bit rotates, what depth it occurred at and what operation it occurred during.</t>
    </r>
  </si>
  <si>
    <r>
      <t xml:space="preserve">                                            </t>
    </r>
    <r>
      <rPr>
        <sz val="10"/>
        <color theme="1"/>
        <rFont val="Arial"/>
        <family val="2"/>
      </rPr>
      <t>iv.</t>
    </r>
    <r>
      <rPr>
        <sz val="7"/>
        <color theme="1"/>
        <rFont val="Times New Roman"/>
        <family val="1"/>
      </rPr>
      <t xml:space="preserve">     </t>
    </r>
    <r>
      <rPr>
        <sz val="10"/>
        <color theme="1"/>
        <rFont val="Arial"/>
        <family val="2"/>
      </rPr>
      <t>Assumed Friction Factors – from the well interval</t>
    </r>
  </si>
  <si>
    <r>
      <t xml:space="preserve">                                             </t>
    </r>
    <r>
      <rPr>
        <sz val="10"/>
        <color theme="1"/>
        <rFont val="Arial"/>
        <family val="2"/>
      </rPr>
      <t>v.</t>
    </r>
    <r>
      <rPr>
        <sz val="7"/>
        <color theme="1"/>
        <rFont val="Times New Roman"/>
        <family val="1"/>
      </rPr>
      <t xml:space="preserve">     </t>
    </r>
    <r>
      <rPr>
        <sz val="10"/>
        <color theme="1"/>
        <rFont val="Arial"/>
        <family val="2"/>
      </rPr>
      <t>Drill String Design</t>
    </r>
  </si>
  <si>
    <r>
      <t>1.</t>
    </r>
    <r>
      <rPr>
        <sz val="7"/>
        <color theme="1"/>
        <rFont val="Times New Roman"/>
        <family val="1"/>
      </rPr>
      <t xml:space="preserve">     </t>
    </r>
    <r>
      <rPr>
        <sz val="10"/>
        <color theme="1"/>
        <rFont val="Arial"/>
        <family val="2"/>
      </rPr>
      <t>All sub component information</t>
    </r>
  </si>
  <si>
    <r>
      <t xml:space="preserve">                                            </t>
    </r>
    <r>
      <rPr>
        <sz val="10"/>
        <color theme="1"/>
        <rFont val="Arial"/>
        <family val="2"/>
      </rPr>
      <t>vi.</t>
    </r>
    <r>
      <rPr>
        <sz val="7"/>
        <color theme="1"/>
        <rFont val="Times New Roman"/>
        <family val="1"/>
      </rPr>
      <t xml:space="preserve">     </t>
    </r>
    <r>
      <rPr>
        <sz val="10"/>
        <color theme="1"/>
        <rFont val="Arial"/>
        <family val="2"/>
      </rPr>
      <t>Operation per summary</t>
    </r>
  </si>
  <si>
    <r>
      <t>1.</t>
    </r>
    <r>
      <rPr>
        <sz val="7"/>
        <color theme="1"/>
        <rFont val="Times New Roman"/>
        <family val="1"/>
      </rPr>
      <t xml:space="preserve">     </t>
    </r>
    <r>
      <rPr>
        <sz val="10"/>
        <color theme="1"/>
        <rFont val="Arial"/>
        <family val="2"/>
      </rPr>
      <t>All information previously listed in Drill String Design analysis results</t>
    </r>
  </si>
  <si>
    <r>
      <t xml:space="preserve">                                           </t>
    </r>
    <r>
      <rPr>
        <sz val="10"/>
        <color theme="1"/>
        <rFont val="Arial"/>
        <family val="2"/>
      </rPr>
      <t>vii.</t>
    </r>
    <r>
      <rPr>
        <sz val="7"/>
        <color theme="1"/>
        <rFont val="Times New Roman"/>
        <family val="1"/>
      </rPr>
      <t xml:space="preserve">     </t>
    </r>
    <r>
      <rPr>
        <sz val="10"/>
        <color theme="1"/>
        <rFont val="Arial"/>
        <family val="2"/>
      </rPr>
      <t>All charts with a Live Well image</t>
    </r>
  </si>
  <si>
    <r>
      <t>1.</t>
    </r>
    <r>
      <rPr>
        <sz val="7"/>
        <color theme="1"/>
        <rFont val="Times New Roman"/>
        <family val="1"/>
      </rPr>
      <t xml:space="preserve">     </t>
    </r>
    <r>
      <rPr>
        <sz val="10"/>
        <color theme="1"/>
        <rFont val="Arial"/>
        <family val="2"/>
      </rPr>
      <t>Well Trajectory charts</t>
    </r>
  </si>
  <si>
    <r>
      <t>2.</t>
    </r>
    <r>
      <rPr>
        <sz val="7"/>
        <color theme="1"/>
        <rFont val="Times New Roman"/>
        <family val="1"/>
      </rPr>
      <t xml:space="preserve">     </t>
    </r>
    <r>
      <rPr>
        <sz val="10"/>
        <color theme="1"/>
        <rFont val="Arial"/>
        <family val="2"/>
      </rPr>
      <t>T&amp;D results at total depth</t>
    </r>
  </si>
  <si>
    <r>
      <t>3.</t>
    </r>
    <r>
      <rPr>
        <sz val="7"/>
        <color theme="1"/>
        <rFont val="Times New Roman"/>
        <family val="1"/>
      </rPr>
      <t xml:space="preserve">     </t>
    </r>
    <r>
      <rPr>
        <sz val="10"/>
        <color theme="1"/>
        <rFont val="Arial"/>
        <family val="2"/>
      </rPr>
      <t>Top Down Charts</t>
    </r>
  </si>
  <si>
    <r>
      <t>4.</t>
    </r>
    <r>
      <rPr>
        <sz val="7"/>
        <color theme="1"/>
        <rFont val="Times New Roman"/>
        <family val="1"/>
      </rPr>
      <t xml:space="preserve">     </t>
    </r>
    <r>
      <rPr>
        <sz val="10"/>
        <color theme="1"/>
        <rFont val="Arial"/>
        <family val="2"/>
      </rPr>
      <t>Friction Factor Sensitivity Charts</t>
    </r>
  </si>
  <si>
    <r>
      <t>5.</t>
    </r>
    <r>
      <rPr>
        <sz val="7"/>
        <color theme="1"/>
        <rFont val="Times New Roman"/>
        <family val="1"/>
      </rPr>
      <t xml:space="preserve">     </t>
    </r>
    <r>
      <rPr>
        <sz val="10"/>
        <color theme="1"/>
        <rFont val="Arial"/>
        <family val="2"/>
      </rPr>
      <t>FF Calibration charts</t>
    </r>
  </si>
  <si>
    <r>
      <t>6.</t>
    </r>
    <r>
      <rPr>
        <sz val="7"/>
        <color theme="1"/>
        <rFont val="Times New Roman"/>
        <family val="1"/>
      </rPr>
      <t xml:space="preserve">     </t>
    </r>
    <r>
      <rPr>
        <sz val="10"/>
        <color theme="1"/>
        <rFont val="Arial"/>
        <family val="2"/>
      </rPr>
      <t>Load on Bit charts</t>
    </r>
  </si>
  <si>
    <t>Geo Pressure Analyst</t>
  </si>
  <si>
    <t>Summary</t>
  </si>
  <si>
    <t>Pore Pressure</t>
  </si>
  <si>
    <t>Fracture Pressure</t>
  </si>
  <si>
    <t>ECD Management</t>
  </si>
  <si>
    <t>EMV</t>
  </si>
  <si>
    <t>FPG</t>
  </si>
  <si>
    <t>Resistivity</t>
  </si>
  <si>
    <t>DXC</t>
  </si>
  <si>
    <t>Sonic</t>
  </si>
  <si>
    <t>Background Gas</t>
  </si>
  <si>
    <t>Cavings</t>
  </si>
  <si>
    <t>Fill</t>
  </si>
  <si>
    <t>Overpull/Drag</t>
  </si>
  <si>
    <t>Annular Temp(LWD)</t>
  </si>
  <si>
    <t>Flow checks at</t>
  </si>
  <si>
    <t>Contractor</t>
  </si>
  <si>
    <t>Highest PPG for Shale</t>
  </si>
  <si>
    <t>Highest PPG for Sand</t>
  </si>
  <si>
    <t>Lowest FPG for Shale</t>
  </si>
  <si>
    <t>Lowest FPG for Sand</t>
  </si>
  <si>
    <t>Summary Interpretation by</t>
  </si>
  <si>
    <t>Formation Drilled</t>
  </si>
  <si>
    <t>Background Gas Summary</t>
  </si>
  <si>
    <t>Background Gas Circulating</t>
  </si>
  <si>
    <t>Maximum Drilled Gas</t>
  </si>
  <si>
    <t>BG</t>
  </si>
  <si>
    <t>ABG</t>
  </si>
  <si>
    <t>ESD</t>
  </si>
  <si>
    <t>Comments</t>
  </si>
  <si>
    <t>Gamma Ray</t>
  </si>
  <si>
    <t>Neuron Porosity</t>
  </si>
  <si>
    <t>APWD</t>
  </si>
  <si>
    <t>Stethoscope</t>
  </si>
  <si>
    <t>Bulk Density</t>
  </si>
  <si>
    <t>Under Reamer 1</t>
  </si>
  <si>
    <t>Under Reamer 2</t>
  </si>
  <si>
    <r>
      <t>1.</t>
    </r>
    <r>
      <rPr>
        <sz val="7"/>
        <color theme="1"/>
        <rFont val="Times New Roman"/>
        <family val="1"/>
      </rPr>
      <t xml:space="preserve">     </t>
    </r>
    <r>
      <rPr>
        <sz val="10"/>
        <color theme="1"/>
        <rFont val="Arial"/>
        <family val="2"/>
      </rPr>
      <t>User must have the ability to submit a WISE query directly from the application</t>
    </r>
  </si>
  <si>
    <r>
      <t>2.</t>
    </r>
    <r>
      <rPr>
        <sz val="7"/>
        <color theme="1"/>
        <rFont val="Times New Roman"/>
        <family val="1"/>
      </rPr>
      <t xml:space="preserve">     </t>
    </r>
    <r>
      <rPr>
        <sz val="10"/>
        <color theme="1"/>
        <rFont val="Arial"/>
        <family val="2"/>
      </rPr>
      <t>WISE query must contain at least the following information</t>
    </r>
  </si>
  <si>
    <r>
      <t>a.</t>
    </r>
    <r>
      <rPr>
        <sz val="7"/>
        <color theme="1"/>
        <rFont val="Times New Roman"/>
        <family val="1"/>
      </rPr>
      <t xml:space="preserve">     </t>
    </r>
    <r>
      <rPr>
        <sz val="10"/>
        <color theme="1"/>
        <rFont val="Arial"/>
        <family val="2"/>
      </rPr>
      <t>Subject</t>
    </r>
  </si>
  <si>
    <r>
      <t xml:space="preserve">                                                                </t>
    </r>
    <r>
      <rPr>
        <sz val="10"/>
        <color theme="1"/>
        <rFont val="Arial"/>
        <family val="2"/>
      </rPr>
      <t>i.</t>
    </r>
    <r>
      <rPr>
        <sz val="7"/>
        <color theme="1"/>
        <rFont val="Times New Roman"/>
        <family val="1"/>
      </rPr>
      <t xml:space="preserve">     </t>
    </r>
    <r>
      <rPr>
        <sz val="10"/>
        <color theme="1"/>
        <rFont val="Arial"/>
        <family val="2"/>
      </rPr>
      <t>Unassigned</t>
    </r>
  </si>
  <si>
    <r>
      <t xml:space="preserve">                                                               </t>
    </r>
    <r>
      <rPr>
        <sz val="10"/>
        <color theme="1"/>
        <rFont val="Arial"/>
        <family val="2"/>
      </rPr>
      <t>ii.</t>
    </r>
    <r>
      <rPr>
        <sz val="7"/>
        <color theme="1"/>
        <rFont val="Times New Roman"/>
        <family val="1"/>
      </rPr>
      <t xml:space="preserve">     </t>
    </r>
    <r>
      <rPr>
        <sz val="10"/>
        <color theme="1"/>
        <rFont val="Arial"/>
        <family val="2"/>
      </rPr>
      <t>Hardware</t>
    </r>
  </si>
  <si>
    <r>
      <t xml:space="preserve">                                                              </t>
    </r>
    <r>
      <rPr>
        <sz val="10"/>
        <color theme="1"/>
        <rFont val="Arial"/>
        <family val="2"/>
      </rPr>
      <t>iii.</t>
    </r>
    <r>
      <rPr>
        <sz val="7"/>
        <color theme="1"/>
        <rFont val="Times New Roman"/>
        <family val="1"/>
      </rPr>
      <t xml:space="preserve">     </t>
    </r>
    <r>
      <rPr>
        <sz val="10"/>
        <color theme="1"/>
        <rFont val="Arial"/>
        <family val="2"/>
      </rPr>
      <t>Software</t>
    </r>
  </si>
  <si>
    <r>
      <t xml:space="preserve">                                                              </t>
    </r>
    <r>
      <rPr>
        <sz val="10"/>
        <color theme="1"/>
        <rFont val="Arial"/>
        <family val="2"/>
      </rPr>
      <t>iv.</t>
    </r>
    <r>
      <rPr>
        <sz val="7"/>
        <color theme="1"/>
        <rFont val="Times New Roman"/>
        <family val="1"/>
      </rPr>
      <t xml:space="preserve">     </t>
    </r>
    <r>
      <rPr>
        <sz val="10"/>
        <color theme="1"/>
        <rFont val="Arial"/>
        <family val="2"/>
      </rPr>
      <t>Operational</t>
    </r>
  </si>
  <si>
    <r>
      <t xml:space="preserve">                                                               </t>
    </r>
    <r>
      <rPr>
        <sz val="10"/>
        <color theme="1"/>
        <rFont val="Arial"/>
        <family val="2"/>
      </rPr>
      <t>v.</t>
    </r>
    <r>
      <rPr>
        <sz val="7"/>
        <color theme="1"/>
        <rFont val="Times New Roman"/>
        <family val="1"/>
      </rPr>
      <t xml:space="preserve">     </t>
    </r>
    <r>
      <rPr>
        <sz val="10"/>
        <color theme="1"/>
        <rFont val="Arial"/>
        <family val="2"/>
      </rPr>
      <t>Document</t>
    </r>
  </si>
  <si>
    <r>
      <t xml:space="preserve">                                                              </t>
    </r>
    <r>
      <rPr>
        <sz val="10"/>
        <color theme="1"/>
        <rFont val="Arial"/>
        <family val="2"/>
      </rPr>
      <t>vi.</t>
    </r>
    <r>
      <rPr>
        <sz val="7"/>
        <color theme="1"/>
        <rFont val="Times New Roman"/>
        <family val="1"/>
      </rPr>
      <t xml:space="preserve">     </t>
    </r>
    <r>
      <rPr>
        <sz val="10"/>
        <color theme="1"/>
        <rFont val="Arial"/>
        <family val="2"/>
      </rPr>
      <t>Other</t>
    </r>
  </si>
  <si>
    <r>
      <t>b.</t>
    </r>
    <r>
      <rPr>
        <sz val="7"/>
        <color theme="1"/>
        <rFont val="Times New Roman"/>
        <family val="1"/>
      </rPr>
      <t xml:space="preserve">     </t>
    </r>
    <r>
      <rPr>
        <sz val="10"/>
        <color theme="1"/>
        <rFont val="Arial"/>
        <family val="2"/>
      </rPr>
      <t>Summary of issue</t>
    </r>
  </si>
  <si>
    <r>
      <t>3.</t>
    </r>
    <r>
      <rPr>
        <sz val="7"/>
        <color theme="1"/>
        <rFont val="Times New Roman"/>
        <family val="1"/>
      </rPr>
      <t xml:space="preserve">     </t>
    </r>
    <r>
      <rPr>
        <sz val="10"/>
        <color theme="1"/>
        <rFont val="Arial"/>
        <family val="2"/>
      </rPr>
      <t>Any submitted WISE queries must be listed for the user to see</t>
    </r>
  </si>
  <si>
    <r>
      <t>a.</t>
    </r>
    <r>
      <rPr>
        <sz val="7"/>
        <color theme="1"/>
        <rFont val="Times New Roman"/>
        <family val="1"/>
      </rPr>
      <t xml:space="preserve">     </t>
    </r>
    <r>
      <rPr>
        <sz val="10"/>
        <color theme="1"/>
        <rFont val="Arial"/>
        <family val="2"/>
      </rPr>
      <t>This must include the time</t>
    </r>
  </si>
  <si>
    <r>
      <t>b.</t>
    </r>
    <r>
      <rPr>
        <sz val="7"/>
        <color theme="1"/>
        <rFont val="Times New Roman"/>
        <family val="1"/>
      </rPr>
      <t xml:space="preserve">     </t>
    </r>
    <r>
      <rPr>
        <sz val="10"/>
        <color theme="1"/>
        <rFont val="Arial"/>
        <family val="2"/>
      </rPr>
      <t>This must include the comment</t>
    </r>
  </si>
  <si>
    <r>
      <t>4.</t>
    </r>
    <r>
      <rPr>
        <sz val="7"/>
        <color theme="1"/>
        <rFont val="Times New Roman"/>
        <family val="1"/>
      </rPr>
      <t xml:space="preserve">     </t>
    </r>
    <r>
      <rPr>
        <sz val="10"/>
        <color theme="1"/>
        <rFont val="Arial"/>
        <family val="2"/>
      </rPr>
      <t>Submitted WISE queries should automatically populate in WISE with the appropriate information</t>
    </r>
  </si>
  <si>
    <r>
      <t>a.</t>
    </r>
    <r>
      <rPr>
        <sz val="7"/>
        <color theme="1"/>
        <rFont val="Times New Roman"/>
        <family val="1"/>
      </rPr>
      <t xml:space="preserve">     </t>
    </r>
    <r>
      <rPr>
        <sz val="10"/>
        <color theme="1"/>
        <rFont val="Arial"/>
        <family val="2"/>
      </rPr>
      <t>User should not have to worry about entering anything other than a subject and a summary of the issue</t>
    </r>
  </si>
  <si>
    <r>
      <t>5.</t>
    </r>
    <r>
      <rPr>
        <sz val="7"/>
        <color theme="1"/>
        <rFont val="Times New Roman"/>
        <family val="1"/>
      </rPr>
      <t xml:space="preserve">     </t>
    </r>
    <r>
      <rPr>
        <sz val="10"/>
        <color theme="1"/>
        <rFont val="Arial"/>
        <family val="2"/>
      </rPr>
      <t>User must have ability to filter WISE query list by date</t>
    </r>
  </si>
  <si>
    <t>This section will outline the requirements for all modules within tools</t>
  </si>
  <si>
    <r>
      <t>1.</t>
    </r>
    <r>
      <rPr>
        <sz val="7"/>
        <color theme="1"/>
        <rFont val="Times New Roman"/>
        <family val="1"/>
      </rPr>
      <t xml:space="preserve">     </t>
    </r>
    <r>
      <rPr>
        <sz val="10"/>
        <color theme="1"/>
        <rFont val="Arial"/>
        <family val="2"/>
      </rPr>
      <t>User must have the ability to calculate bit parameters without running a full analysis</t>
    </r>
  </si>
  <si>
    <r>
      <t>2.</t>
    </r>
    <r>
      <rPr>
        <sz val="7"/>
        <color theme="1"/>
        <rFont val="Times New Roman"/>
        <family val="1"/>
      </rPr>
      <t xml:space="preserve">     </t>
    </r>
    <r>
      <rPr>
        <sz val="10"/>
        <color theme="1"/>
        <rFont val="Arial"/>
        <family val="2"/>
      </rPr>
      <t>The Bit Calculator must be available in the Tools tab</t>
    </r>
  </si>
  <si>
    <r>
      <t>3.</t>
    </r>
    <r>
      <rPr>
        <sz val="7"/>
        <color theme="1"/>
        <rFont val="Times New Roman"/>
        <family val="1"/>
      </rPr>
      <t xml:space="preserve">     </t>
    </r>
    <r>
      <rPr>
        <sz val="10"/>
        <color theme="1"/>
        <rFont val="Arial"/>
        <family val="2"/>
      </rPr>
      <t>Inputs for the Bit calculator must be :</t>
    </r>
  </si>
  <si>
    <r>
      <t>a.</t>
    </r>
    <r>
      <rPr>
        <sz val="7"/>
        <color theme="1"/>
        <rFont val="Times New Roman"/>
        <family val="1"/>
      </rPr>
      <t xml:space="preserve">     </t>
    </r>
    <r>
      <rPr>
        <sz val="10"/>
        <color theme="1"/>
        <rFont val="Arial"/>
        <family val="2"/>
      </rPr>
      <t>Flow rate (gpm)</t>
    </r>
  </si>
  <si>
    <r>
      <t>b.</t>
    </r>
    <r>
      <rPr>
        <sz val="7"/>
        <color theme="1"/>
        <rFont val="Times New Roman"/>
        <family val="1"/>
      </rPr>
      <t xml:space="preserve">     </t>
    </r>
    <r>
      <rPr>
        <sz val="10"/>
        <color theme="1"/>
        <rFont val="Arial"/>
        <family val="2"/>
      </rPr>
      <t>Mud Weight (ppg)</t>
    </r>
  </si>
  <si>
    <r>
      <t>c.</t>
    </r>
    <r>
      <rPr>
        <sz val="7"/>
        <color theme="1"/>
        <rFont val="Times New Roman"/>
        <family val="1"/>
      </rPr>
      <t xml:space="preserve">     </t>
    </r>
    <r>
      <rPr>
        <sz val="10"/>
        <color theme="1"/>
        <rFont val="Arial"/>
        <family val="2"/>
      </rPr>
      <t>Nozzle information</t>
    </r>
  </si>
  <si>
    <r>
      <t xml:space="preserve">                                               </t>
    </r>
    <r>
      <rPr>
        <sz val="10"/>
        <color theme="1"/>
        <rFont val="Arial"/>
        <family val="2"/>
      </rPr>
      <t>i.</t>
    </r>
    <r>
      <rPr>
        <sz val="7"/>
        <color theme="1"/>
        <rFont val="Times New Roman"/>
        <family val="1"/>
      </rPr>
      <t xml:space="preserve">     </t>
    </r>
    <r>
      <rPr>
        <sz val="10"/>
        <color theme="1"/>
        <rFont val="Arial"/>
        <family val="2"/>
      </rPr>
      <t>Nozzles indexed by number</t>
    </r>
  </si>
  <si>
    <r>
      <t xml:space="preserve">                                              </t>
    </r>
    <r>
      <rPr>
        <sz val="10"/>
        <color theme="1"/>
        <rFont val="Arial"/>
        <family val="2"/>
      </rPr>
      <t>ii.</t>
    </r>
    <r>
      <rPr>
        <sz val="7"/>
        <color theme="1"/>
        <rFont val="Times New Roman"/>
        <family val="1"/>
      </rPr>
      <t xml:space="preserve">     </t>
    </r>
    <r>
      <rPr>
        <sz val="10"/>
        <color theme="1"/>
        <rFont val="Arial"/>
        <family val="2"/>
      </rPr>
      <t>Size (1/23”)</t>
    </r>
  </si>
  <si>
    <r>
      <t>4.</t>
    </r>
    <r>
      <rPr>
        <sz val="7"/>
        <color theme="1"/>
        <rFont val="Times New Roman"/>
        <family val="1"/>
      </rPr>
      <t xml:space="preserve">     </t>
    </r>
    <r>
      <rPr>
        <sz val="10"/>
        <color theme="1"/>
        <rFont val="Arial"/>
        <family val="2"/>
      </rPr>
      <t>Calculated results from the above inputs should include :</t>
    </r>
  </si>
  <si>
    <r>
      <t>a.</t>
    </r>
    <r>
      <rPr>
        <sz val="7"/>
        <color theme="1"/>
        <rFont val="Times New Roman"/>
        <family val="1"/>
      </rPr>
      <t xml:space="preserve">     </t>
    </r>
    <r>
      <rPr>
        <sz val="10"/>
        <color theme="1"/>
        <rFont val="Arial"/>
        <family val="2"/>
      </rPr>
      <t>Nozzle calculated information (per nozzle)</t>
    </r>
  </si>
  <si>
    <r>
      <t xml:space="preserve">                                               </t>
    </r>
    <r>
      <rPr>
        <sz val="10"/>
        <color theme="1"/>
        <rFont val="Arial"/>
        <family val="2"/>
      </rPr>
      <t>i.</t>
    </r>
    <r>
      <rPr>
        <sz val="7"/>
        <color theme="1"/>
        <rFont val="Times New Roman"/>
        <family val="1"/>
      </rPr>
      <t xml:space="preserve">     </t>
    </r>
    <r>
      <rPr>
        <sz val="10"/>
        <color theme="1"/>
        <rFont val="Arial"/>
        <family val="2"/>
      </rPr>
      <t>Flow Area in2</t>
    </r>
  </si>
  <si>
    <r>
      <t xml:space="preserve">                                              </t>
    </r>
    <r>
      <rPr>
        <sz val="10"/>
        <color theme="1"/>
        <rFont val="Arial"/>
        <family val="2"/>
      </rPr>
      <t>ii.</t>
    </r>
    <r>
      <rPr>
        <sz val="7"/>
        <color theme="1"/>
        <rFont val="Times New Roman"/>
        <family val="1"/>
      </rPr>
      <t xml:space="preserve">     </t>
    </r>
    <r>
      <rPr>
        <sz val="10"/>
        <color theme="1"/>
        <rFont val="Arial"/>
        <family val="2"/>
      </rPr>
      <t>Flow Rate (gpm)</t>
    </r>
  </si>
  <si>
    <r>
      <t xml:space="preserve">                                             </t>
    </r>
    <r>
      <rPr>
        <sz val="10"/>
        <color theme="1"/>
        <rFont val="Arial"/>
        <family val="2"/>
      </rPr>
      <t>iii.</t>
    </r>
    <r>
      <rPr>
        <sz val="7"/>
        <color theme="1"/>
        <rFont val="Times New Roman"/>
        <family val="1"/>
      </rPr>
      <t xml:space="preserve">     </t>
    </r>
    <r>
      <rPr>
        <sz val="10"/>
        <color theme="1"/>
        <rFont val="Arial"/>
        <family val="2"/>
      </rPr>
      <t>Jet Velocity (ft/sec)</t>
    </r>
  </si>
  <si>
    <r>
      <t>b.</t>
    </r>
    <r>
      <rPr>
        <sz val="7"/>
        <color theme="1"/>
        <rFont val="Times New Roman"/>
        <family val="1"/>
      </rPr>
      <t xml:space="preserve">     </t>
    </r>
    <r>
      <rPr>
        <sz val="10"/>
        <color theme="1"/>
        <rFont val="Arial"/>
        <family val="2"/>
      </rPr>
      <t>TFA (in2) – total flow area</t>
    </r>
  </si>
  <si>
    <r>
      <t>c.</t>
    </r>
    <r>
      <rPr>
        <sz val="7"/>
        <color theme="1"/>
        <rFont val="Times New Roman"/>
        <family val="1"/>
      </rPr>
      <t xml:space="preserve">     </t>
    </r>
    <r>
      <rPr>
        <sz val="10"/>
        <color theme="1"/>
        <rFont val="Arial"/>
        <family val="2"/>
      </rPr>
      <t>Bit Pressure Drop (psi)</t>
    </r>
  </si>
  <si>
    <r>
      <t>d.</t>
    </r>
    <r>
      <rPr>
        <sz val="7"/>
        <color theme="1"/>
        <rFont val="Times New Roman"/>
        <family val="1"/>
      </rPr>
      <t xml:space="preserve">     </t>
    </r>
    <r>
      <rPr>
        <sz val="10"/>
        <color theme="1"/>
        <rFont val="Arial"/>
        <family val="2"/>
      </rPr>
      <t>HHP (hp)</t>
    </r>
  </si>
  <si>
    <t>Tools Input Validations</t>
  </si>
  <si>
    <t>Input</t>
  </si>
  <si>
    <t>25 to 1500</t>
  </si>
  <si>
    <t>Mud Weight</t>
  </si>
  <si>
    <t>6 to 25</t>
  </si>
  <si>
    <t>Output</t>
  </si>
  <si>
    <t>Bit Pressure Drop</t>
  </si>
  <si>
    <t>output</t>
  </si>
  <si>
    <t>Unit Type</t>
  </si>
  <si>
    <t>Header</t>
  </si>
  <si>
    <t>From</t>
  </si>
  <si>
    <t>To</t>
  </si>
  <si>
    <r>
      <t>1.</t>
    </r>
    <r>
      <rPr>
        <sz val="7"/>
        <color theme="1"/>
        <rFont val="Times New Roman"/>
        <family val="1"/>
      </rPr>
      <t xml:space="preserve">     </t>
    </r>
    <r>
      <rPr>
        <sz val="10"/>
        <color theme="1"/>
        <rFont val="Arial"/>
        <family val="2"/>
      </rPr>
      <t>User must have the ability to convert between units of the same type (calculator)</t>
    </r>
  </si>
  <si>
    <r>
      <t>2.</t>
    </r>
    <r>
      <rPr>
        <sz val="7"/>
        <color theme="1"/>
        <rFont val="Times New Roman"/>
        <family val="1"/>
      </rPr>
      <t xml:space="preserve">     </t>
    </r>
    <r>
      <rPr>
        <sz val="10"/>
        <color theme="1"/>
        <rFont val="Arial"/>
        <family val="2"/>
      </rPr>
      <t>User must be able to select the type of units to be converted using the MC2 unit types</t>
    </r>
  </si>
  <si>
    <r>
      <t>a.</t>
    </r>
    <r>
      <rPr>
        <sz val="7"/>
        <color theme="1"/>
        <rFont val="Times New Roman"/>
        <family val="1"/>
      </rPr>
      <t xml:space="preserve">     </t>
    </r>
    <r>
      <rPr>
        <sz val="10"/>
        <color theme="1"/>
        <rFont val="Arial"/>
        <family val="2"/>
      </rPr>
      <t>Pressure</t>
    </r>
  </si>
  <si>
    <r>
      <t>b.</t>
    </r>
    <r>
      <rPr>
        <sz val="7"/>
        <color theme="1"/>
        <rFont val="Times New Roman"/>
        <family val="1"/>
      </rPr>
      <t xml:space="preserve">     </t>
    </r>
    <r>
      <rPr>
        <sz val="10"/>
        <color theme="1"/>
        <rFont val="Arial"/>
        <family val="2"/>
      </rPr>
      <t>Volume</t>
    </r>
  </si>
  <si>
    <r>
      <t>c.</t>
    </r>
    <r>
      <rPr>
        <sz val="7"/>
        <color theme="1"/>
        <rFont val="Times New Roman"/>
        <family val="1"/>
      </rPr>
      <t xml:space="preserve">     </t>
    </r>
    <r>
      <rPr>
        <sz val="10"/>
        <color theme="1"/>
        <rFont val="Arial"/>
        <family val="2"/>
      </rPr>
      <t>Length</t>
    </r>
  </si>
  <si>
    <r>
      <t>d.</t>
    </r>
    <r>
      <rPr>
        <sz val="7"/>
        <color theme="1"/>
        <rFont val="Times New Roman"/>
        <family val="1"/>
      </rPr>
      <t xml:space="preserve">     </t>
    </r>
    <r>
      <rPr>
        <sz val="10"/>
        <color theme="1"/>
        <rFont val="Arial"/>
        <family val="2"/>
      </rPr>
      <t>Angle</t>
    </r>
  </si>
  <si>
    <r>
      <t>e.</t>
    </r>
    <r>
      <rPr>
        <sz val="7"/>
        <color theme="1"/>
        <rFont val="Times New Roman"/>
        <family val="1"/>
      </rPr>
      <t xml:space="preserve">     </t>
    </r>
    <r>
      <rPr>
        <sz val="10"/>
        <color theme="1"/>
        <rFont val="Arial"/>
        <family val="2"/>
      </rPr>
      <t>Viscosity</t>
    </r>
  </si>
  <si>
    <r>
      <t>g.</t>
    </r>
    <r>
      <rPr>
        <sz val="7"/>
        <color theme="1"/>
        <rFont val="Times New Roman"/>
        <family val="1"/>
      </rPr>
      <t xml:space="preserve">     </t>
    </r>
    <r>
      <rPr>
        <sz val="10"/>
        <color theme="1"/>
        <rFont val="Arial"/>
        <family val="2"/>
      </rPr>
      <t>Flow</t>
    </r>
  </si>
  <si>
    <r>
      <t>h.</t>
    </r>
    <r>
      <rPr>
        <sz val="7"/>
        <color theme="1"/>
        <rFont val="Times New Roman"/>
        <family val="1"/>
      </rPr>
      <t xml:space="preserve">     </t>
    </r>
    <r>
      <rPr>
        <sz val="10"/>
        <color theme="1"/>
        <rFont val="Arial"/>
        <family val="2"/>
      </rPr>
      <t>Percentage</t>
    </r>
  </si>
  <si>
    <r>
      <t>i.</t>
    </r>
    <r>
      <rPr>
        <sz val="7"/>
        <color theme="1"/>
        <rFont val="Times New Roman"/>
        <family val="1"/>
      </rPr>
      <t xml:space="preserve">       </t>
    </r>
    <r>
      <rPr>
        <sz val="10"/>
        <color theme="1"/>
        <rFont val="Arial"/>
        <family val="2"/>
      </rPr>
      <t>Temperature</t>
    </r>
  </si>
  <si>
    <r>
      <t>j.</t>
    </r>
    <r>
      <rPr>
        <sz val="7"/>
        <color theme="1"/>
        <rFont val="Times New Roman"/>
        <family val="1"/>
      </rPr>
      <t xml:space="preserve">       </t>
    </r>
    <r>
      <rPr>
        <sz val="10"/>
        <color theme="1"/>
        <rFont val="Arial"/>
        <family val="2"/>
      </rPr>
      <t>Rotation Speed</t>
    </r>
  </si>
  <si>
    <r>
      <t>k.</t>
    </r>
    <r>
      <rPr>
        <sz val="7"/>
        <color theme="1"/>
        <rFont val="Times New Roman"/>
        <family val="1"/>
      </rPr>
      <t xml:space="preserve">     </t>
    </r>
    <r>
      <rPr>
        <sz val="10"/>
        <color theme="1"/>
        <rFont val="Arial"/>
        <family val="2"/>
      </rPr>
      <t>Torque</t>
    </r>
  </si>
  <si>
    <r>
      <t>l.</t>
    </r>
    <r>
      <rPr>
        <sz val="7"/>
        <color theme="1"/>
        <rFont val="Times New Roman"/>
        <family val="1"/>
      </rPr>
      <t xml:space="preserve">       </t>
    </r>
    <r>
      <rPr>
        <sz val="10"/>
        <color theme="1"/>
        <rFont val="Arial"/>
        <family val="2"/>
      </rPr>
      <t>Mass</t>
    </r>
  </si>
  <si>
    <r>
      <t>m.</t>
    </r>
    <r>
      <rPr>
        <sz val="7"/>
        <color theme="1"/>
        <rFont val="Times New Roman"/>
        <family val="1"/>
      </rPr>
      <t xml:space="preserve">    </t>
    </r>
    <r>
      <rPr>
        <sz val="10"/>
        <color theme="1"/>
        <rFont val="Arial"/>
        <family val="2"/>
      </rPr>
      <t>Speed</t>
    </r>
  </si>
  <si>
    <r>
      <t>n.</t>
    </r>
    <r>
      <rPr>
        <sz val="7"/>
        <color theme="1"/>
        <rFont val="Times New Roman"/>
        <family val="1"/>
      </rPr>
      <t xml:space="preserve">     </t>
    </r>
    <r>
      <rPr>
        <sz val="10"/>
        <color theme="1"/>
        <rFont val="Arial"/>
        <family val="2"/>
      </rPr>
      <t>Short Length</t>
    </r>
  </si>
  <si>
    <r>
      <t>o.</t>
    </r>
    <r>
      <rPr>
        <sz val="7"/>
        <color theme="1"/>
        <rFont val="Times New Roman"/>
        <family val="1"/>
      </rPr>
      <t xml:space="preserve">     </t>
    </r>
    <r>
      <rPr>
        <sz val="10"/>
        <color theme="1"/>
        <rFont val="Arial"/>
        <family val="2"/>
      </rPr>
      <t>Thermal Gradient</t>
    </r>
  </si>
  <si>
    <r>
      <t>p.</t>
    </r>
    <r>
      <rPr>
        <sz val="7"/>
        <color theme="1"/>
        <rFont val="Times New Roman"/>
        <family val="1"/>
      </rPr>
      <t xml:space="preserve">     </t>
    </r>
    <r>
      <rPr>
        <sz val="10"/>
        <color theme="1"/>
        <rFont val="Arial"/>
        <family val="2"/>
      </rPr>
      <t>Specific Heat Capacity</t>
    </r>
  </si>
  <si>
    <r>
      <t>q.</t>
    </r>
    <r>
      <rPr>
        <sz val="7"/>
        <color theme="1"/>
        <rFont val="Times New Roman"/>
        <family val="1"/>
      </rPr>
      <t xml:space="preserve">     </t>
    </r>
    <r>
      <rPr>
        <sz val="10"/>
        <color theme="1"/>
        <rFont val="Arial"/>
        <family val="2"/>
      </rPr>
      <t>Thermal Conductivity</t>
    </r>
  </si>
  <si>
    <r>
      <t>r.</t>
    </r>
    <r>
      <rPr>
        <sz val="7"/>
        <color theme="1"/>
        <rFont val="Times New Roman"/>
        <family val="1"/>
      </rPr>
      <t xml:space="preserve">      </t>
    </r>
    <r>
      <rPr>
        <sz val="10"/>
        <color theme="1"/>
        <rFont val="Arial"/>
        <family val="2"/>
      </rPr>
      <t>Time</t>
    </r>
  </si>
  <si>
    <r>
      <t>s.</t>
    </r>
    <r>
      <rPr>
        <sz val="7"/>
        <color theme="1"/>
        <rFont val="Times New Roman"/>
        <family val="1"/>
      </rPr>
      <t xml:space="preserve">      </t>
    </r>
    <r>
      <rPr>
        <sz val="10"/>
        <color theme="1"/>
        <rFont val="Arial"/>
        <family val="2"/>
      </rPr>
      <t>Electric Current</t>
    </r>
  </si>
  <si>
    <r>
      <t>t.</t>
    </r>
    <r>
      <rPr>
        <sz val="7"/>
        <color theme="1"/>
        <rFont val="Times New Roman"/>
        <family val="1"/>
      </rPr>
      <t xml:space="preserve">       </t>
    </r>
    <r>
      <rPr>
        <sz val="10"/>
        <color theme="1"/>
        <rFont val="Arial"/>
        <family val="2"/>
      </rPr>
      <t>Electric Potential</t>
    </r>
  </si>
  <si>
    <r>
      <t>u.</t>
    </r>
    <r>
      <rPr>
        <sz val="7"/>
        <color theme="1"/>
        <rFont val="Times New Roman"/>
        <family val="1"/>
      </rPr>
      <t xml:space="preserve">     </t>
    </r>
    <r>
      <rPr>
        <sz val="10"/>
        <color theme="1"/>
        <rFont val="Arial"/>
        <family val="2"/>
      </rPr>
      <t>Thermal Coefficient</t>
    </r>
  </si>
  <si>
    <r>
      <t>v.</t>
    </r>
    <r>
      <rPr>
        <sz val="7"/>
        <color theme="1"/>
        <rFont val="Times New Roman"/>
        <family val="1"/>
      </rPr>
      <t xml:space="preserve">     </t>
    </r>
    <r>
      <rPr>
        <sz val="10"/>
        <color theme="1"/>
        <rFont val="Arial"/>
        <family val="2"/>
      </rPr>
      <t>Frequency</t>
    </r>
  </si>
  <si>
    <r>
      <t>w.</t>
    </r>
    <r>
      <rPr>
        <sz val="7"/>
        <color theme="1"/>
        <rFont val="Times New Roman"/>
        <family val="1"/>
      </rPr>
      <t xml:space="preserve">    </t>
    </r>
    <r>
      <rPr>
        <sz val="10"/>
        <color theme="1"/>
        <rFont val="Arial"/>
        <family val="2"/>
      </rPr>
      <t>Fann</t>
    </r>
  </si>
  <si>
    <r>
      <t>x.</t>
    </r>
    <r>
      <rPr>
        <sz val="7"/>
        <color theme="1"/>
        <rFont val="Times New Roman"/>
        <family val="1"/>
      </rPr>
      <t xml:space="preserve">     </t>
    </r>
    <r>
      <rPr>
        <sz val="10"/>
        <color theme="1"/>
        <rFont val="Arial"/>
        <family val="2"/>
      </rPr>
      <t>Pump Speed</t>
    </r>
  </si>
  <si>
    <r>
      <t>y.</t>
    </r>
    <r>
      <rPr>
        <sz val="7"/>
        <color theme="1"/>
        <rFont val="Times New Roman"/>
        <family val="1"/>
      </rPr>
      <t xml:space="preserve">     </t>
    </r>
    <r>
      <rPr>
        <sz val="10"/>
        <color theme="1"/>
        <rFont val="Arial"/>
        <family val="2"/>
      </rPr>
      <t>Penetration Rate</t>
    </r>
  </si>
  <si>
    <r>
      <t>z.</t>
    </r>
    <r>
      <rPr>
        <sz val="7"/>
        <color theme="1"/>
        <rFont val="Times New Roman"/>
        <family val="1"/>
      </rPr>
      <t xml:space="preserve">      </t>
    </r>
    <r>
      <rPr>
        <sz val="10"/>
        <color theme="1"/>
        <rFont val="Arial"/>
        <family val="2"/>
      </rPr>
      <t>Fluid Loss</t>
    </r>
  </si>
  <si>
    <r>
      <t>aa.</t>
    </r>
    <r>
      <rPr>
        <sz val="7"/>
        <color theme="1"/>
        <rFont val="Times New Roman"/>
        <family val="1"/>
      </rPr>
      <t xml:space="preserve">   </t>
    </r>
    <r>
      <rPr>
        <sz val="10"/>
        <color theme="1"/>
        <rFont val="Arial"/>
        <family val="2"/>
      </rPr>
      <t>Pressure Gradient</t>
    </r>
  </si>
  <si>
    <r>
      <t>bb.</t>
    </r>
    <r>
      <rPr>
        <sz val="7"/>
        <color theme="1"/>
        <rFont val="Times New Roman"/>
        <family val="1"/>
      </rPr>
      <t xml:space="preserve">   </t>
    </r>
    <r>
      <rPr>
        <sz val="10"/>
        <color theme="1"/>
        <rFont val="Arial"/>
        <family val="2"/>
      </rPr>
      <t>Permeability</t>
    </r>
  </si>
  <si>
    <r>
      <t>cc.</t>
    </r>
    <r>
      <rPr>
        <sz val="7"/>
        <color theme="1"/>
        <rFont val="Times New Roman"/>
        <family val="1"/>
      </rPr>
      <t xml:space="preserve">   </t>
    </r>
    <r>
      <rPr>
        <sz val="10"/>
        <color theme="1"/>
        <rFont val="Arial"/>
        <family val="2"/>
      </rPr>
      <t>Force</t>
    </r>
  </si>
  <si>
    <r>
      <t>dd.</t>
    </r>
    <r>
      <rPr>
        <sz val="7"/>
        <color theme="1"/>
        <rFont val="Times New Roman"/>
        <family val="1"/>
      </rPr>
      <t xml:space="preserve">   </t>
    </r>
    <r>
      <rPr>
        <sz val="10"/>
        <color theme="1"/>
        <rFont val="Arial"/>
        <family val="2"/>
      </rPr>
      <t>Area</t>
    </r>
  </si>
  <si>
    <r>
      <t>ee.</t>
    </r>
    <r>
      <rPr>
        <sz val="7"/>
        <color theme="1"/>
        <rFont val="Times New Roman"/>
        <family val="1"/>
      </rPr>
      <t xml:space="preserve">   </t>
    </r>
    <r>
      <rPr>
        <sz val="10"/>
        <color theme="1"/>
        <rFont val="Arial"/>
        <family val="2"/>
      </rPr>
      <t>Mass Flow</t>
    </r>
  </si>
  <si>
    <r>
      <t>ff.</t>
    </r>
    <r>
      <rPr>
        <sz val="7"/>
        <color theme="1"/>
        <rFont val="Times New Roman"/>
        <family val="1"/>
      </rPr>
      <t xml:space="preserve">     </t>
    </r>
    <r>
      <rPr>
        <sz val="10"/>
        <color theme="1"/>
        <rFont val="Arial"/>
        <family val="2"/>
      </rPr>
      <t>Gas Volume</t>
    </r>
  </si>
  <si>
    <r>
      <t>gg.</t>
    </r>
    <r>
      <rPr>
        <sz val="7"/>
        <color theme="1"/>
        <rFont val="Times New Roman"/>
        <family val="1"/>
      </rPr>
      <t xml:space="preserve">   </t>
    </r>
    <r>
      <rPr>
        <sz val="10"/>
        <color theme="1"/>
        <rFont val="Arial"/>
        <family val="2"/>
      </rPr>
      <t>Rate</t>
    </r>
  </si>
  <si>
    <r>
      <t>hh.</t>
    </r>
    <r>
      <rPr>
        <sz val="7"/>
        <color theme="1"/>
        <rFont val="Times New Roman"/>
        <family val="1"/>
      </rPr>
      <t xml:space="preserve">   </t>
    </r>
    <r>
      <rPr>
        <sz val="10"/>
        <color theme="1"/>
        <rFont val="Arial"/>
        <family val="2"/>
      </rPr>
      <t>Electric Resistance</t>
    </r>
  </si>
  <si>
    <r>
      <t>ii.</t>
    </r>
    <r>
      <rPr>
        <sz val="7"/>
        <color theme="1"/>
        <rFont val="Times New Roman"/>
        <family val="1"/>
      </rPr>
      <t xml:space="preserve">      </t>
    </r>
    <r>
      <rPr>
        <sz val="10"/>
        <color theme="1"/>
        <rFont val="Arial"/>
        <family val="2"/>
      </rPr>
      <t>Linear Density</t>
    </r>
  </si>
  <si>
    <r>
      <t>jj.</t>
    </r>
    <r>
      <rPr>
        <sz val="7"/>
        <color theme="1"/>
        <rFont val="Times New Roman"/>
        <family val="1"/>
      </rPr>
      <t xml:space="preserve">      </t>
    </r>
    <r>
      <rPr>
        <sz val="10"/>
        <color theme="1"/>
        <rFont val="Arial"/>
        <family val="2"/>
      </rPr>
      <t>DLS</t>
    </r>
  </si>
  <si>
    <r>
      <t>kk.</t>
    </r>
    <r>
      <rPr>
        <sz val="7"/>
        <color theme="1"/>
        <rFont val="Times New Roman"/>
        <family val="1"/>
      </rPr>
      <t xml:space="preserve">   </t>
    </r>
    <r>
      <rPr>
        <sz val="10"/>
        <color theme="1"/>
        <rFont val="Arial"/>
        <family val="2"/>
      </rPr>
      <t>Velocity</t>
    </r>
  </si>
  <si>
    <r>
      <t>ll.</t>
    </r>
    <r>
      <rPr>
        <sz val="7"/>
        <color theme="1"/>
        <rFont val="Times New Roman"/>
        <family val="1"/>
      </rPr>
      <t xml:space="preserve">      </t>
    </r>
    <r>
      <rPr>
        <sz val="10"/>
        <color theme="1"/>
        <rFont val="Arial"/>
        <family val="2"/>
      </rPr>
      <t>Stiffness</t>
    </r>
  </si>
  <si>
    <r>
      <t>mm.</t>
    </r>
    <r>
      <rPr>
        <sz val="7"/>
        <color theme="1"/>
        <rFont val="Times New Roman"/>
        <family val="1"/>
      </rPr>
      <t xml:space="preserve">                 </t>
    </r>
    <r>
      <rPr>
        <sz val="10"/>
        <color theme="1"/>
        <rFont val="Arial"/>
        <family val="2"/>
      </rPr>
      <t>Stress</t>
    </r>
  </si>
  <si>
    <r>
      <t>nn.</t>
    </r>
    <r>
      <rPr>
        <sz val="7"/>
        <color theme="1"/>
        <rFont val="Times New Roman"/>
        <family val="1"/>
      </rPr>
      <t xml:space="preserve">   </t>
    </r>
    <r>
      <rPr>
        <sz val="10"/>
        <color theme="1"/>
        <rFont val="Arial"/>
        <family val="2"/>
      </rPr>
      <t>Mass per unit Length</t>
    </r>
  </si>
  <si>
    <r>
      <t>oo.</t>
    </r>
    <r>
      <rPr>
        <sz val="7"/>
        <color theme="1"/>
        <rFont val="Times New Roman"/>
        <family val="1"/>
      </rPr>
      <t xml:space="preserve">   </t>
    </r>
    <r>
      <rPr>
        <sz val="10"/>
        <color theme="1"/>
        <rFont val="Arial"/>
        <family val="2"/>
      </rPr>
      <t>Curvature</t>
    </r>
  </si>
  <si>
    <r>
      <t>pp.</t>
    </r>
    <r>
      <rPr>
        <sz val="7"/>
        <color theme="1"/>
        <rFont val="Times New Roman"/>
        <family val="1"/>
      </rPr>
      <t xml:space="preserve">   </t>
    </r>
    <r>
      <rPr>
        <sz val="10"/>
        <color theme="1"/>
        <rFont val="Arial"/>
        <family val="2"/>
      </rPr>
      <t>Energy</t>
    </r>
  </si>
  <si>
    <r>
      <t>qq.</t>
    </r>
    <r>
      <rPr>
        <sz val="7"/>
        <color theme="1"/>
        <rFont val="Times New Roman"/>
        <family val="1"/>
      </rPr>
      <t xml:space="preserve">   </t>
    </r>
    <r>
      <rPr>
        <sz val="10"/>
        <color theme="1"/>
        <rFont val="Arial"/>
        <family val="2"/>
      </rPr>
      <t>Force per unit Length</t>
    </r>
  </si>
  <si>
    <r>
      <t>rr.</t>
    </r>
    <r>
      <rPr>
        <sz val="7"/>
        <color theme="1"/>
        <rFont val="Times New Roman"/>
        <family val="1"/>
      </rPr>
      <t xml:space="preserve">     </t>
    </r>
    <r>
      <rPr>
        <sz val="10"/>
        <color theme="1"/>
        <rFont val="Arial"/>
        <family val="2"/>
      </rPr>
      <t>ResistanceMoment</t>
    </r>
  </si>
  <si>
    <r>
      <t>ss.</t>
    </r>
    <r>
      <rPr>
        <sz val="7"/>
        <color theme="1"/>
        <rFont val="Times New Roman"/>
        <family val="1"/>
      </rPr>
      <t xml:space="preserve">   </t>
    </r>
    <r>
      <rPr>
        <sz val="10"/>
        <color theme="1"/>
        <rFont val="Arial"/>
        <family val="2"/>
      </rPr>
      <t>FFCurvature</t>
    </r>
  </si>
  <si>
    <r>
      <t>tt.</t>
    </r>
    <r>
      <rPr>
        <sz val="7"/>
        <color theme="1"/>
        <rFont val="Times New Roman"/>
        <family val="1"/>
      </rPr>
      <t xml:space="preserve">     </t>
    </r>
    <r>
      <rPr>
        <sz val="10"/>
        <color theme="1"/>
        <rFont val="Arial"/>
        <family val="2"/>
      </rPr>
      <t>Weight Percentage</t>
    </r>
  </si>
  <si>
    <r>
      <t>uu.</t>
    </r>
    <r>
      <rPr>
        <sz val="7"/>
        <color theme="1"/>
        <rFont val="Times New Roman"/>
        <family val="1"/>
      </rPr>
      <t xml:space="preserve">   </t>
    </r>
    <r>
      <rPr>
        <sz val="10"/>
        <color theme="1"/>
        <rFont val="Arial"/>
        <family val="2"/>
      </rPr>
      <t>Mini Length</t>
    </r>
  </si>
  <si>
    <r>
      <t>vv.</t>
    </r>
    <r>
      <rPr>
        <sz val="7"/>
        <color theme="1"/>
        <rFont val="Times New Roman"/>
        <family val="1"/>
      </rPr>
      <t xml:space="preserve">   </t>
    </r>
    <r>
      <rPr>
        <sz val="10"/>
        <color theme="1"/>
        <rFont val="Arial"/>
        <family val="2"/>
      </rPr>
      <t>Slowness</t>
    </r>
  </si>
  <si>
    <r>
      <t>ww.</t>
    </r>
    <r>
      <rPr>
        <sz val="7"/>
        <color theme="1"/>
        <rFont val="Times New Roman"/>
        <family val="1"/>
      </rPr>
      <t xml:space="preserve"> </t>
    </r>
    <r>
      <rPr>
        <sz val="10"/>
        <color theme="1"/>
        <rFont val="Arial"/>
        <family val="2"/>
      </rPr>
      <t>Acceleration</t>
    </r>
  </si>
  <si>
    <r>
      <t>xx.</t>
    </r>
    <r>
      <rPr>
        <sz val="7"/>
        <color theme="1"/>
        <rFont val="Times New Roman"/>
        <family val="1"/>
      </rPr>
      <t xml:space="preserve">   </t>
    </r>
    <r>
      <rPr>
        <sz val="10"/>
        <color theme="1"/>
        <rFont val="Arial"/>
        <family val="2"/>
      </rPr>
      <t>Power</t>
    </r>
  </si>
  <si>
    <r>
      <t>yy.</t>
    </r>
    <r>
      <rPr>
        <sz val="7"/>
        <color theme="1"/>
        <rFont val="Times New Roman"/>
        <family val="1"/>
      </rPr>
      <t xml:space="preserve">   </t>
    </r>
    <r>
      <rPr>
        <sz val="10"/>
        <color theme="1"/>
        <rFont val="Arial"/>
        <family val="2"/>
      </rPr>
      <t>Yield Point</t>
    </r>
  </si>
  <si>
    <r>
      <t>zz.</t>
    </r>
    <r>
      <rPr>
        <sz val="7"/>
        <color theme="1"/>
        <rFont val="Times New Roman"/>
        <family val="1"/>
      </rPr>
      <t xml:space="preserve">   </t>
    </r>
    <r>
      <rPr>
        <sz val="10"/>
        <color theme="1"/>
        <rFont val="Arial"/>
        <family val="2"/>
      </rPr>
      <t>Intensity</t>
    </r>
  </si>
  <si>
    <r>
      <t>aaa.</t>
    </r>
    <r>
      <rPr>
        <sz val="7"/>
        <color theme="1"/>
        <rFont val="Times New Roman"/>
        <family val="1"/>
      </rPr>
      <t xml:space="preserve">                  </t>
    </r>
    <r>
      <rPr>
        <sz val="10"/>
        <color theme="1"/>
        <rFont val="Arial"/>
        <family val="2"/>
      </rPr>
      <t>Small Area</t>
    </r>
  </si>
  <si>
    <r>
      <t>3.</t>
    </r>
    <r>
      <rPr>
        <sz val="7"/>
        <color theme="1"/>
        <rFont val="Times New Roman"/>
        <family val="1"/>
      </rPr>
      <t xml:space="preserve">     </t>
    </r>
    <r>
      <rPr>
        <sz val="10"/>
        <color theme="1"/>
        <rFont val="Arial"/>
        <family val="2"/>
      </rPr>
      <t>When the unit type is selected then available units to convert between must be available for the user to select</t>
    </r>
  </si>
  <si>
    <r>
      <t>a.</t>
    </r>
    <r>
      <rPr>
        <sz val="7"/>
        <color theme="1"/>
        <rFont val="Times New Roman"/>
        <family val="1"/>
      </rPr>
      <t xml:space="preserve">     </t>
    </r>
    <r>
      <rPr>
        <sz val="10"/>
        <color theme="1"/>
        <rFont val="Arial"/>
        <family val="2"/>
      </rPr>
      <t>This should be a filtered drop down menu</t>
    </r>
  </si>
  <si>
    <r>
      <t xml:space="preserve">                                               </t>
    </r>
    <r>
      <rPr>
        <sz val="10"/>
        <color theme="1"/>
        <rFont val="Arial"/>
        <family val="2"/>
      </rPr>
      <t>i.</t>
    </r>
    <r>
      <rPr>
        <sz val="7"/>
        <color theme="1"/>
        <rFont val="Times New Roman"/>
        <family val="1"/>
      </rPr>
      <t xml:space="preserve">     </t>
    </r>
    <r>
      <rPr>
        <sz val="10"/>
        <color theme="1"/>
        <rFont val="Arial"/>
        <family val="2"/>
      </rPr>
      <t>“From” – Unit to convert from</t>
    </r>
  </si>
  <si>
    <r>
      <t xml:space="preserve">                                              </t>
    </r>
    <r>
      <rPr>
        <sz val="10"/>
        <color theme="1"/>
        <rFont val="Arial"/>
        <family val="2"/>
      </rPr>
      <t>ii.</t>
    </r>
    <r>
      <rPr>
        <sz val="7"/>
        <color theme="1"/>
        <rFont val="Times New Roman"/>
        <family val="1"/>
      </rPr>
      <t xml:space="preserve">     </t>
    </r>
    <r>
      <rPr>
        <sz val="10"/>
        <color theme="1"/>
        <rFont val="Arial"/>
        <family val="2"/>
      </rPr>
      <t>“To” – Unit to convert to</t>
    </r>
  </si>
  <si>
    <r>
      <t>4.</t>
    </r>
    <r>
      <rPr>
        <sz val="7"/>
        <color theme="1"/>
        <rFont val="Times New Roman"/>
        <family val="1"/>
      </rPr>
      <t xml:space="preserve">     </t>
    </r>
    <r>
      <rPr>
        <sz val="10"/>
        <color theme="1"/>
        <rFont val="Arial"/>
        <family val="2"/>
      </rPr>
      <t>User must have ability to input the value to convert below the From unit selection</t>
    </r>
  </si>
  <si>
    <r>
      <t>5.</t>
    </r>
    <r>
      <rPr>
        <sz val="7"/>
        <color theme="1"/>
        <rFont val="Times New Roman"/>
        <family val="1"/>
      </rPr>
      <t xml:space="preserve">     </t>
    </r>
    <r>
      <rPr>
        <sz val="10"/>
        <color theme="1"/>
        <rFont val="Arial"/>
        <family val="2"/>
      </rPr>
      <t>After a value is entered it should be converted to the To unit and displayed below it.</t>
    </r>
  </si>
  <si>
    <t>Appendices should be used when you want to include large sections of codes, or sample files that are too large to include in the body of the document.  They usually contain files that other parts of the document refer.</t>
  </si>
  <si>
    <t>SpecificHeatCapacity</t>
  </si>
  <si>
    <t>ThermalConductivity</t>
  </si>
  <si>
    <t>ModulusOfElasticity</t>
  </si>
  <si>
    <t>PoissonsRatio</t>
  </si>
  <si>
    <t>Gypsum/Anhydrite</t>
  </si>
  <si>
    <t>Igneous/Metamorphic</t>
  </si>
  <si>
    <t>Shale/Clay</t>
  </si>
  <si>
    <t>Silt/Siltstone</t>
  </si>
  <si>
    <t>Gravel/Uncompacted</t>
  </si>
  <si>
    <t>Limestone</t>
  </si>
  <si>
    <t>Dolomite</t>
  </si>
  <si>
    <t>Tuff</t>
  </si>
  <si>
    <t>Coal</t>
  </si>
  <si>
    <t>Chert</t>
  </si>
  <si>
    <t>Marl</t>
  </si>
  <si>
    <t>Chalk</t>
  </si>
  <si>
    <t>Granite</t>
  </si>
  <si>
    <t>Dolerite</t>
  </si>
  <si>
    <t>Gabbro</t>
  </si>
  <si>
    <t>Basalt</t>
  </si>
  <si>
    <t>Andesite</t>
  </si>
  <si>
    <t>Rhyolite</t>
  </si>
  <si>
    <t>Gneiss</t>
  </si>
  <si>
    <t>Schist</t>
  </si>
  <si>
    <t>Slate</t>
  </si>
  <si>
    <t>Marble</t>
  </si>
  <si>
    <t>Phyllite</t>
  </si>
  <si>
    <t>Quartzite</t>
  </si>
  <si>
    <t>Rock Salt</t>
  </si>
  <si>
    <t>Water</t>
  </si>
  <si>
    <t>Thermal Expansion Coefficient</t>
  </si>
  <si>
    <t>Yield Stress</t>
  </si>
  <si>
    <t>Anisotropic Factor</t>
  </si>
  <si>
    <t>Biots Coefficient</t>
  </si>
  <si>
    <t>Peak FrictionAngle</t>
  </si>
  <si>
    <t>PeakCohesion</t>
  </si>
  <si>
    <t>TensileStrength</t>
  </si>
  <si>
    <t>CompressiveStrength</t>
  </si>
  <si>
    <t>Compressional Slowness</t>
  </si>
  <si>
    <t>Shear Slowness</t>
  </si>
  <si>
    <t>MaterialName</t>
  </si>
  <si>
    <t>Grade</t>
  </si>
  <si>
    <t>Aluminum</t>
  </si>
  <si>
    <t>Aluminum 1953TI</t>
  </si>
  <si>
    <t>1953TI</t>
  </si>
  <si>
    <t>Aluminum D16</t>
  </si>
  <si>
    <t>D16</t>
  </si>
  <si>
    <t>Beryllium-copper alloy</t>
  </si>
  <si>
    <t>Incoloy 925</t>
  </si>
  <si>
    <t>Monel</t>
  </si>
  <si>
    <t>Non-Mag-316</t>
  </si>
  <si>
    <t>P550</t>
  </si>
  <si>
    <t>P580</t>
  </si>
  <si>
    <t>SBO P550</t>
  </si>
  <si>
    <t>SBO P580</t>
  </si>
  <si>
    <t>Steel AISI 1340</t>
  </si>
  <si>
    <t>AISI 1340</t>
  </si>
  <si>
    <t>Steel AISI 4145</t>
  </si>
  <si>
    <t>AISI 4145</t>
  </si>
  <si>
    <t>Steel E75</t>
  </si>
  <si>
    <t>E75</t>
  </si>
  <si>
    <t>Steel G105</t>
  </si>
  <si>
    <t>G105</t>
  </si>
  <si>
    <t>Steel S135</t>
  </si>
  <si>
    <t>S135</t>
  </si>
  <si>
    <t>Steel S95</t>
  </si>
  <si>
    <t>S95</t>
  </si>
  <si>
    <t>Steel X95</t>
  </si>
  <si>
    <t>X95</t>
  </si>
  <si>
    <t>Tungsten</t>
  </si>
  <si>
    <t>Modulus Of Elasticity</t>
  </si>
  <si>
    <t>PoissonRatio</t>
  </si>
  <si>
    <t>ThermalExpansionCoefficient</t>
  </si>
  <si>
    <t>YieldStress</t>
  </si>
  <si>
    <r>
      <t>·</t>
    </r>
    <r>
      <rPr>
        <sz val="7"/>
        <color theme="1"/>
        <rFont val="Times New Roman"/>
        <family val="1"/>
      </rPr>
      <t xml:space="preserve">       </t>
    </r>
    <r>
      <rPr>
        <sz val="10"/>
        <color theme="1"/>
        <rFont val="Arial"/>
        <family val="2"/>
      </rPr>
      <t>Feet per Second Square ft/s^2</t>
    </r>
  </si>
  <si>
    <r>
      <t>·</t>
    </r>
    <r>
      <rPr>
        <sz val="7"/>
        <color theme="1"/>
        <rFont val="Times New Roman"/>
        <family val="1"/>
      </rPr>
      <t xml:space="preserve">       </t>
    </r>
    <r>
      <rPr>
        <sz val="10"/>
        <color theme="1"/>
        <rFont val="Arial"/>
        <family val="2"/>
      </rPr>
      <t>Meters per Second Square m/s^2</t>
    </r>
  </si>
  <si>
    <r>
      <t>·</t>
    </r>
    <r>
      <rPr>
        <sz val="7"/>
        <color theme="1"/>
        <rFont val="Times New Roman"/>
        <family val="1"/>
      </rPr>
      <t xml:space="preserve">       </t>
    </r>
    <r>
      <rPr>
        <sz val="10"/>
        <color theme="1"/>
        <rFont val="Arial"/>
        <family val="2"/>
      </rPr>
      <t>Degrees °</t>
    </r>
  </si>
  <si>
    <r>
      <t>·</t>
    </r>
    <r>
      <rPr>
        <sz val="7"/>
        <color theme="1"/>
        <rFont val="Times New Roman"/>
        <family val="1"/>
      </rPr>
      <t xml:space="preserve">       </t>
    </r>
    <r>
      <rPr>
        <sz val="10"/>
        <color theme="1"/>
        <rFont val="Arial"/>
        <family val="2"/>
      </rPr>
      <t>Radians c</t>
    </r>
  </si>
  <si>
    <r>
      <t>·</t>
    </r>
    <r>
      <rPr>
        <sz val="7"/>
        <color theme="1"/>
        <rFont val="Times New Roman"/>
        <family val="1"/>
      </rPr>
      <t xml:space="preserve">       </t>
    </r>
    <r>
      <rPr>
        <sz val="10"/>
        <color theme="1"/>
        <rFont val="Arial"/>
        <family val="2"/>
      </rPr>
      <t>Angular Minute '</t>
    </r>
  </si>
  <si>
    <r>
      <t>·</t>
    </r>
    <r>
      <rPr>
        <sz val="7"/>
        <color theme="1"/>
        <rFont val="Times New Roman"/>
        <family val="1"/>
      </rPr>
      <t xml:space="preserve">       </t>
    </r>
    <r>
      <rPr>
        <sz val="10"/>
        <color theme="1"/>
        <rFont val="Arial"/>
        <family val="2"/>
      </rPr>
      <t>Angular Second \</t>
    </r>
  </si>
  <si>
    <r>
      <t>·</t>
    </r>
    <r>
      <rPr>
        <sz val="7"/>
        <color theme="1"/>
        <rFont val="Times New Roman"/>
        <family val="1"/>
      </rPr>
      <t xml:space="preserve">       </t>
    </r>
    <r>
      <rPr>
        <sz val="10"/>
        <color theme="1"/>
        <rFont val="Arial"/>
        <family val="2"/>
      </rPr>
      <t>Revolutions rev</t>
    </r>
  </si>
  <si>
    <r>
      <t>·</t>
    </r>
    <r>
      <rPr>
        <sz val="7"/>
        <color theme="1"/>
        <rFont val="Times New Roman"/>
        <family val="1"/>
      </rPr>
      <t xml:space="preserve">       </t>
    </r>
    <r>
      <rPr>
        <sz val="10"/>
        <color theme="1"/>
        <rFont val="Arial"/>
        <family val="2"/>
      </rPr>
      <t>SquareFeet ft2</t>
    </r>
  </si>
  <si>
    <r>
      <t>·</t>
    </r>
    <r>
      <rPr>
        <sz val="7"/>
        <color theme="1"/>
        <rFont val="Times New Roman"/>
        <family val="1"/>
      </rPr>
      <t xml:space="preserve">       </t>
    </r>
    <r>
      <rPr>
        <sz val="10"/>
        <color theme="1"/>
        <rFont val="Arial"/>
        <family val="2"/>
      </rPr>
      <t>SquareMeter m2</t>
    </r>
  </si>
  <si>
    <r>
      <t>·</t>
    </r>
    <r>
      <rPr>
        <sz val="7"/>
        <color theme="1"/>
        <rFont val="Times New Roman"/>
        <family val="1"/>
      </rPr>
      <t xml:space="preserve">       </t>
    </r>
    <r>
      <rPr>
        <sz val="10"/>
        <color theme="1"/>
        <rFont val="Arial"/>
        <family val="2"/>
      </rPr>
      <t>SquareCentiMeter cm2</t>
    </r>
  </si>
  <si>
    <r>
      <t>·</t>
    </r>
    <r>
      <rPr>
        <sz val="7"/>
        <color theme="1"/>
        <rFont val="Times New Roman"/>
        <family val="1"/>
      </rPr>
      <t xml:space="preserve">       </t>
    </r>
    <r>
      <rPr>
        <sz val="10"/>
        <color theme="1"/>
        <rFont val="Arial"/>
        <family val="2"/>
      </rPr>
      <t>SquareMiliMeter mm2</t>
    </r>
  </si>
  <si>
    <r>
      <t>·</t>
    </r>
    <r>
      <rPr>
        <sz val="7"/>
        <color theme="1"/>
        <rFont val="Times New Roman"/>
        <family val="1"/>
      </rPr>
      <t xml:space="preserve">       </t>
    </r>
    <r>
      <rPr>
        <sz val="10"/>
        <color theme="1"/>
        <rFont val="Arial"/>
        <family val="2"/>
      </rPr>
      <t>SquareInch in2</t>
    </r>
  </si>
  <si>
    <r>
      <t>·</t>
    </r>
    <r>
      <rPr>
        <sz val="7"/>
        <color theme="1"/>
        <rFont val="Times New Roman"/>
        <family val="1"/>
      </rPr>
      <t xml:space="preserve">       </t>
    </r>
    <r>
      <rPr>
        <sz val="10"/>
        <color theme="1"/>
        <rFont val="Arial"/>
        <family val="2"/>
      </rPr>
      <t>SquareYard yd2</t>
    </r>
  </si>
  <si>
    <t>SmallArea</t>
  </si>
  <si>
    <r>
      <t>·</t>
    </r>
    <r>
      <rPr>
        <sz val="7"/>
        <color theme="1"/>
        <rFont val="Times New Roman"/>
        <family val="1"/>
      </rPr>
      <t xml:space="preserve">       </t>
    </r>
    <r>
      <rPr>
        <sz val="10"/>
        <color theme="1"/>
        <rFont val="Arial"/>
        <family val="2"/>
      </rPr>
      <t>One per foot 1/ft</t>
    </r>
  </si>
  <si>
    <r>
      <t>·</t>
    </r>
    <r>
      <rPr>
        <sz val="7"/>
        <color theme="1"/>
        <rFont val="Times New Roman"/>
        <family val="1"/>
      </rPr>
      <t xml:space="preserve">       </t>
    </r>
    <r>
      <rPr>
        <sz val="10"/>
        <color theme="1"/>
        <rFont val="Arial"/>
        <family val="2"/>
      </rPr>
      <t>One per meter 1/m</t>
    </r>
  </si>
  <si>
    <r>
      <t>·</t>
    </r>
    <r>
      <rPr>
        <sz val="7"/>
        <color theme="1"/>
        <rFont val="Times New Roman"/>
        <family val="1"/>
      </rPr>
      <t xml:space="preserve">       </t>
    </r>
    <r>
      <rPr>
        <sz val="10"/>
        <color theme="1"/>
        <rFont val="Arial"/>
        <family val="2"/>
      </rPr>
      <t>Pounds per Gallon ppg</t>
    </r>
  </si>
  <si>
    <r>
      <t>·</t>
    </r>
    <r>
      <rPr>
        <sz val="7"/>
        <color theme="1"/>
        <rFont val="Times New Roman"/>
        <family val="1"/>
      </rPr>
      <t xml:space="preserve">       </t>
    </r>
    <r>
      <rPr>
        <sz val="10"/>
        <color theme="1"/>
        <rFont val="Arial"/>
        <family val="2"/>
      </rPr>
      <t>Specific Gravity sg</t>
    </r>
  </si>
  <si>
    <r>
      <t>·</t>
    </r>
    <r>
      <rPr>
        <sz val="7"/>
        <color theme="1"/>
        <rFont val="Times New Roman"/>
        <family val="1"/>
      </rPr>
      <t xml:space="preserve">       </t>
    </r>
    <r>
      <rPr>
        <sz val="10"/>
        <color theme="1"/>
        <rFont val="Arial"/>
        <family val="2"/>
      </rPr>
      <t>Kilo Pascal per Meter kPa/m</t>
    </r>
  </si>
  <si>
    <r>
      <t>·</t>
    </r>
    <r>
      <rPr>
        <sz val="7"/>
        <color theme="1"/>
        <rFont val="Times New Roman"/>
        <family val="1"/>
      </rPr>
      <t xml:space="preserve">       </t>
    </r>
    <r>
      <rPr>
        <sz val="10"/>
        <color theme="1"/>
        <rFont val="Arial"/>
        <family val="2"/>
      </rPr>
      <t>Kilograms per Cubic Meter kg/m3</t>
    </r>
  </si>
  <si>
    <r>
      <t>·</t>
    </r>
    <r>
      <rPr>
        <sz val="7"/>
        <color theme="1"/>
        <rFont val="Times New Roman"/>
        <family val="1"/>
      </rPr>
      <t xml:space="preserve">       </t>
    </r>
    <r>
      <rPr>
        <sz val="10"/>
        <color theme="1"/>
        <rFont val="Arial"/>
        <family val="2"/>
      </rPr>
      <t>Kilograms per Liter kg/l</t>
    </r>
  </si>
  <si>
    <r>
      <t>·</t>
    </r>
    <r>
      <rPr>
        <sz val="7"/>
        <color theme="1"/>
        <rFont val="Times New Roman"/>
        <family val="1"/>
      </rPr>
      <t xml:space="preserve">       </t>
    </r>
    <r>
      <rPr>
        <sz val="10"/>
        <color theme="1"/>
        <rFont val="Arial"/>
        <family val="2"/>
      </rPr>
      <t>Grams per Cubic Centimeter g/cm3</t>
    </r>
  </si>
  <si>
    <r>
      <t>·</t>
    </r>
    <r>
      <rPr>
        <sz val="7"/>
        <color theme="1"/>
        <rFont val="Times New Roman"/>
        <family val="1"/>
      </rPr>
      <t xml:space="preserve">       </t>
    </r>
    <r>
      <rPr>
        <sz val="10"/>
        <color theme="1"/>
        <rFont val="Arial"/>
        <family val="2"/>
      </rPr>
      <t>Pounds per Cubic Feet lb/ft3</t>
    </r>
  </si>
  <si>
    <r>
      <t>·</t>
    </r>
    <r>
      <rPr>
        <sz val="7"/>
        <color theme="1"/>
        <rFont val="Times New Roman"/>
        <family val="1"/>
      </rPr>
      <t xml:space="preserve">       </t>
    </r>
    <r>
      <rPr>
        <sz val="10"/>
        <color theme="1"/>
        <rFont val="Arial"/>
        <family val="2"/>
      </rPr>
      <t>Pounds per Barrel lb/bbl</t>
    </r>
  </si>
  <si>
    <r>
      <t>·</t>
    </r>
    <r>
      <rPr>
        <sz val="7"/>
        <color theme="1"/>
        <rFont val="Times New Roman"/>
        <family val="1"/>
      </rPr>
      <t xml:space="preserve">       </t>
    </r>
    <r>
      <rPr>
        <sz val="10"/>
        <color theme="1"/>
        <rFont val="Arial"/>
        <family val="2"/>
      </rPr>
      <t>Milligram per Liter mg/L</t>
    </r>
  </si>
  <si>
    <t>DogLegSeverity</t>
  </si>
  <si>
    <r>
      <t>·</t>
    </r>
    <r>
      <rPr>
        <sz val="7"/>
        <color theme="1"/>
        <rFont val="Times New Roman"/>
        <family val="1"/>
      </rPr>
      <t xml:space="preserve">       </t>
    </r>
    <r>
      <rPr>
        <sz val="10"/>
        <color theme="1"/>
        <rFont val="Arial"/>
        <family val="2"/>
      </rPr>
      <t>Degrees per 100 ft °/100ft</t>
    </r>
  </si>
  <si>
    <r>
      <t>·</t>
    </r>
    <r>
      <rPr>
        <sz val="7"/>
        <color theme="1"/>
        <rFont val="Times New Roman"/>
        <family val="1"/>
      </rPr>
      <t xml:space="preserve">       </t>
    </r>
    <r>
      <rPr>
        <sz val="10"/>
        <color theme="1"/>
        <rFont val="Arial"/>
        <family val="2"/>
      </rPr>
      <t>Degrees per 30 m °/30m</t>
    </r>
  </si>
  <si>
    <t>ElectricCurrent</t>
  </si>
  <si>
    <r>
      <t>·</t>
    </r>
    <r>
      <rPr>
        <sz val="7"/>
        <color theme="1"/>
        <rFont val="Times New Roman"/>
        <family val="1"/>
      </rPr>
      <t xml:space="preserve">       </t>
    </r>
    <r>
      <rPr>
        <sz val="10"/>
        <color theme="1"/>
        <rFont val="Arial"/>
        <family val="2"/>
      </rPr>
      <t>MilliAmpere mA</t>
    </r>
  </si>
  <si>
    <r>
      <t>·</t>
    </r>
    <r>
      <rPr>
        <sz val="7"/>
        <color theme="1"/>
        <rFont val="Times New Roman"/>
        <family val="1"/>
      </rPr>
      <t xml:space="preserve">       </t>
    </r>
    <r>
      <rPr>
        <sz val="10"/>
        <color theme="1"/>
        <rFont val="Arial"/>
        <family val="2"/>
      </rPr>
      <t>Ampere A</t>
    </r>
  </si>
  <si>
    <t>ElectricPotential</t>
  </si>
  <si>
    <r>
      <t>·</t>
    </r>
    <r>
      <rPr>
        <sz val="7"/>
        <color theme="1"/>
        <rFont val="Times New Roman"/>
        <family val="1"/>
      </rPr>
      <t xml:space="preserve">       </t>
    </r>
    <r>
      <rPr>
        <sz val="10"/>
        <color theme="1"/>
        <rFont val="Arial"/>
        <family val="2"/>
      </rPr>
      <t>Volts V</t>
    </r>
  </si>
  <si>
    <t>ElectricResistance</t>
  </si>
  <si>
    <r>
      <t>·</t>
    </r>
    <r>
      <rPr>
        <sz val="7"/>
        <color theme="1"/>
        <rFont val="Times New Roman"/>
        <family val="1"/>
      </rPr>
      <t xml:space="preserve">       </t>
    </r>
    <r>
      <rPr>
        <sz val="10"/>
        <color theme="1"/>
        <rFont val="Arial"/>
        <family val="2"/>
      </rPr>
      <t xml:space="preserve">Ohm </t>
    </r>
    <r>
      <rPr>
        <sz val="10.5"/>
        <color rgb="FF252525"/>
        <rFont val="Arial"/>
        <family val="2"/>
      </rPr>
      <t> </t>
    </r>
    <r>
      <rPr>
        <sz val="10.5"/>
        <color theme="1"/>
        <rFont val="Arial"/>
        <family val="2"/>
      </rPr>
      <t>Ω</t>
    </r>
  </si>
  <si>
    <r>
      <t>·</t>
    </r>
    <r>
      <rPr>
        <sz val="7"/>
        <color theme="1"/>
        <rFont val="Times New Roman"/>
        <family val="1"/>
      </rPr>
      <t xml:space="preserve">       </t>
    </r>
    <r>
      <rPr>
        <sz val="10"/>
        <color theme="1"/>
        <rFont val="Arial"/>
        <family val="2"/>
      </rPr>
      <t>KiloOhm k</t>
    </r>
    <r>
      <rPr>
        <sz val="10.5"/>
        <color theme="1"/>
        <rFont val="Arial"/>
        <family val="2"/>
      </rPr>
      <t xml:space="preserve"> Ω</t>
    </r>
  </si>
  <si>
    <r>
      <t>·</t>
    </r>
    <r>
      <rPr>
        <sz val="7"/>
        <color theme="1"/>
        <rFont val="Times New Roman"/>
        <family val="1"/>
      </rPr>
      <t xml:space="preserve">       </t>
    </r>
    <r>
      <rPr>
        <sz val="10"/>
        <color theme="1"/>
        <rFont val="Arial"/>
        <family val="2"/>
      </rPr>
      <t>MegaOhm M</t>
    </r>
    <r>
      <rPr>
        <sz val="10.5"/>
        <color theme="1"/>
        <rFont val="Arial"/>
        <family val="2"/>
      </rPr>
      <t xml:space="preserve"> Ω</t>
    </r>
  </si>
  <si>
    <r>
      <t>·</t>
    </r>
    <r>
      <rPr>
        <sz val="7"/>
        <color theme="1"/>
        <rFont val="Times New Roman"/>
        <family val="1"/>
      </rPr>
      <t xml:space="preserve">       </t>
    </r>
    <r>
      <rPr>
        <sz val="10"/>
        <color theme="1"/>
        <rFont val="Arial"/>
        <family val="2"/>
      </rPr>
      <t>MilliOhm m</t>
    </r>
    <r>
      <rPr>
        <sz val="10.5"/>
        <color theme="1"/>
        <rFont val="Arial"/>
        <family val="2"/>
      </rPr>
      <t xml:space="preserve"> Ω</t>
    </r>
  </si>
  <si>
    <r>
      <t>·</t>
    </r>
    <r>
      <rPr>
        <sz val="7"/>
        <color theme="1"/>
        <rFont val="Times New Roman"/>
        <family val="1"/>
      </rPr>
      <t xml:space="preserve">       </t>
    </r>
    <r>
      <rPr>
        <sz val="10"/>
        <color theme="1"/>
        <rFont val="Arial"/>
        <family val="2"/>
      </rPr>
      <t>Joule J</t>
    </r>
  </si>
  <si>
    <r>
      <t>·</t>
    </r>
    <r>
      <rPr>
        <sz val="7"/>
        <color theme="1"/>
        <rFont val="Times New Roman"/>
        <family val="1"/>
      </rPr>
      <t xml:space="preserve">       </t>
    </r>
    <r>
      <rPr>
        <sz val="10"/>
        <color theme="1"/>
        <rFont val="Arial"/>
        <family val="2"/>
      </rPr>
      <t>Degree Fann °Fann</t>
    </r>
  </si>
  <si>
    <r>
      <t>·</t>
    </r>
    <r>
      <rPr>
        <sz val="7"/>
        <color theme="1"/>
        <rFont val="Times New Roman"/>
        <family val="1"/>
      </rPr>
      <t xml:space="preserve">       </t>
    </r>
    <r>
      <rPr>
        <sz val="10"/>
        <color theme="1"/>
        <rFont val="Arial"/>
        <family val="2"/>
      </rPr>
      <t>Gallons per Minute gpm</t>
    </r>
  </si>
  <si>
    <r>
      <t>·</t>
    </r>
    <r>
      <rPr>
        <sz val="7"/>
        <color theme="1"/>
        <rFont val="Times New Roman"/>
        <family val="1"/>
      </rPr>
      <t xml:space="preserve">       </t>
    </r>
    <r>
      <rPr>
        <sz val="10"/>
        <color theme="1"/>
        <rFont val="Arial"/>
        <family val="2"/>
      </rPr>
      <t>Liters per Minute lpm</t>
    </r>
  </si>
  <si>
    <r>
      <t>·</t>
    </r>
    <r>
      <rPr>
        <sz val="7"/>
        <color theme="1"/>
        <rFont val="Times New Roman"/>
        <family val="1"/>
      </rPr>
      <t xml:space="preserve">       </t>
    </r>
    <r>
      <rPr>
        <sz val="10"/>
        <color theme="1"/>
        <rFont val="Arial"/>
        <family val="2"/>
      </rPr>
      <t>Barrels per Minute bpm</t>
    </r>
  </si>
  <si>
    <r>
      <t>·</t>
    </r>
    <r>
      <rPr>
        <sz val="7"/>
        <color theme="1"/>
        <rFont val="Times New Roman"/>
        <family val="1"/>
      </rPr>
      <t xml:space="preserve">       </t>
    </r>
    <r>
      <rPr>
        <sz val="10"/>
        <color theme="1"/>
        <rFont val="Arial"/>
        <family val="2"/>
      </rPr>
      <t>Cubic Meters per Second m3/sec</t>
    </r>
  </si>
  <si>
    <r>
      <t>·</t>
    </r>
    <r>
      <rPr>
        <sz val="7"/>
        <color theme="1"/>
        <rFont val="Times New Roman"/>
        <family val="1"/>
      </rPr>
      <t xml:space="preserve">       </t>
    </r>
    <r>
      <rPr>
        <sz val="10"/>
        <color theme="1"/>
        <rFont val="Arial"/>
        <family val="2"/>
      </rPr>
      <t>Cubic Meters per Minute m3/min</t>
    </r>
  </si>
  <si>
    <r>
      <t>·</t>
    </r>
    <r>
      <rPr>
        <sz val="7"/>
        <color theme="1"/>
        <rFont val="Times New Roman"/>
        <family val="1"/>
      </rPr>
      <t xml:space="preserve">       </t>
    </r>
    <r>
      <rPr>
        <sz val="10"/>
        <color theme="1"/>
        <rFont val="Arial"/>
        <family val="2"/>
      </rPr>
      <t>Cubic Meters per Hour m3/hr</t>
    </r>
  </si>
  <si>
    <r>
      <t>·</t>
    </r>
    <r>
      <rPr>
        <sz val="7"/>
        <color theme="1"/>
        <rFont val="Times New Roman"/>
        <family val="1"/>
      </rPr>
      <t xml:space="preserve">       </t>
    </r>
    <r>
      <rPr>
        <sz val="10"/>
        <color theme="1"/>
        <rFont val="Arial"/>
        <family val="2"/>
      </rPr>
      <t>Cubic Meters per Day m3/day</t>
    </r>
  </si>
  <si>
    <r>
      <t>·</t>
    </r>
    <r>
      <rPr>
        <sz val="7"/>
        <color theme="1"/>
        <rFont val="Times New Roman"/>
        <family val="1"/>
      </rPr>
      <t xml:space="preserve">       </t>
    </r>
    <r>
      <rPr>
        <sz val="10"/>
        <color theme="1"/>
        <rFont val="Arial"/>
        <family val="2"/>
      </rPr>
      <t>Mega Standard Cubic Feet per Day Mscf/day</t>
    </r>
  </si>
  <si>
    <r>
      <t>·</t>
    </r>
    <r>
      <rPr>
        <sz val="7"/>
        <color theme="1"/>
        <rFont val="Times New Roman"/>
        <family val="1"/>
      </rPr>
      <t xml:space="preserve">       </t>
    </r>
    <r>
      <rPr>
        <sz val="10"/>
        <color theme="1"/>
        <rFont val="Arial"/>
        <family val="2"/>
      </rPr>
      <t>Barrels per Day bbl/day</t>
    </r>
  </si>
  <si>
    <r>
      <t>·</t>
    </r>
    <r>
      <rPr>
        <sz val="7"/>
        <color theme="1"/>
        <rFont val="Times New Roman"/>
        <family val="1"/>
      </rPr>
      <t xml:space="preserve">       </t>
    </r>
    <r>
      <rPr>
        <sz val="10"/>
        <color theme="1"/>
        <rFont val="Arial"/>
        <family val="2"/>
      </rPr>
      <t>Gallons per Hour gpm</t>
    </r>
  </si>
  <si>
    <r>
      <t>·</t>
    </r>
    <r>
      <rPr>
        <sz val="7"/>
        <color theme="1"/>
        <rFont val="Times New Roman"/>
        <family val="1"/>
      </rPr>
      <t xml:space="preserve">       </t>
    </r>
    <r>
      <rPr>
        <sz val="10"/>
        <color theme="1"/>
        <rFont val="Arial"/>
        <family val="2"/>
      </rPr>
      <t>Gallons per Day gpm</t>
    </r>
  </si>
  <si>
    <r>
      <t>·</t>
    </r>
    <r>
      <rPr>
        <sz val="7"/>
        <color theme="1"/>
        <rFont val="Times New Roman"/>
        <family val="1"/>
      </rPr>
      <t xml:space="preserve">       </t>
    </r>
    <r>
      <rPr>
        <sz val="10"/>
        <color theme="1"/>
        <rFont val="Arial"/>
        <family val="2"/>
      </rPr>
      <t>Barrels per Hour bbl/hr</t>
    </r>
  </si>
  <si>
    <r>
      <t>·</t>
    </r>
    <r>
      <rPr>
        <sz val="7"/>
        <color theme="1"/>
        <rFont val="Times New Roman"/>
        <family val="1"/>
      </rPr>
      <t xml:space="preserve">       </t>
    </r>
    <r>
      <rPr>
        <sz val="10"/>
        <color theme="1"/>
        <rFont val="Arial"/>
        <family val="2"/>
      </rPr>
      <t>Liters per Hour l/hr</t>
    </r>
  </si>
  <si>
    <r>
      <t>·</t>
    </r>
    <r>
      <rPr>
        <sz val="7"/>
        <color theme="1"/>
        <rFont val="Times New Roman"/>
        <family val="1"/>
      </rPr>
      <t xml:space="preserve">       </t>
    </r>
    <r>
      <rPr>
        <sz val="10"/>
        <color theme="1"/>
        <rFont val="Arial"/>
        <family val="2"/>
      </rPr>
      <t>Liters per Day l/day</t>
    </r>
  </si>
  <si>
    <r>
      <t>·</t>
    </r>
    <r>
      <rPr>
        <sz val="7"/>
        <color theme="1"/>
        <rFont val="Times New Roman"/>
        <family val="1"/>
      </rPr>
      <t xml:space="preserve">       </t>
    </r>
    <r>
      <rPr>
        <sz val="10"/>
        <color theme="1"/>
        <rFont val="Arial"/>
        <family val="2"/>
      </rPr>
      <t>Cubic Foot per Minute ft3/min</t>
    </r>
  </si>
  <si>
    <r>
      <t>·</t>
    </r>
    <r>
      <rPr>
        <sz val="7"/>
        <color theme="1"/>
        <rFont val="Times New Roman"/>
        <family val="1"/>
      </rPr>
      <t xml:space="preserve">       </t>
    </r>
    <r>
      <rPr>
        <sz val="10"/>
        <color theme="1"/>
        <rFont val="Arial"/>
        <family val="2"/>
      </rPr>
      <t>Cubic Foot per Hour ft3/hr</t>
    </r>
  </si>
  <si>
    <r>
      <t>·</t>
    </r>
    <r>
      <rPr>
        <sz val="7"/>
        <color theme="1"/>
        <rFont val="Times New Roman"/>
        <family val="1"/>
      </rPr>
      <t xml:space="preserve">       </t>
    </r>
    <r>
      <rPr>
        <sz val="10"/>
        <color theme="1"/>
        <rFont val="Arial"/>
        <family val="2"/>
      </rPr>
      <t>Cubic Foot per Day ft3/day</t>
    </r>
  </si>
  <si>
    <r>
      <t>·</t>
    </r>
    <r>
      <rPr>
        <sz val="7"/>
        <color theme="1"/>
        <rFont val="Times New Roman"/>
        <family val="1"/>
      </rPr>
      <t xml:space="preserve">       </t>
    </r>
    <r>
      <rPr>
        <sz val="10"/>
        <color theme="1"/>
        <rFont val="Arial"/>
        <family val="2"/>
      </rPr>
      <t>Thousand Cubic Foot per Day MCFD</t>
    </r>
  </si>
  <si>
    <r>
      <t>·</t>
    </r>
    <r>
      <rPr>
        <sz val="7"/>
        <color theme="1"/>
        <rFont val="Times New Roman"/>
        <family val="1"/>
      </rPr>
      <t xml:space="preserve">       </t>
    </r>
    <r>
      <rPr>
        <sz val="10"/>
        <color theme="1"/>
        <rFont val="Arial"/>
        <family val="2"/>
      </rPr>
      <t>Million Cubic Foot per Day MMCFD</t>
    </r>
  </si>
  <si>
    <r>
      <t>·</t>
    </r>
    <r>
      <rPr>
        <sz val="7"/>
        <color theme="1"/>
        <rFont val="Times New Roman"/>
        <family val="1"/>
      </rPr>
      <t xml:space="preserve">       </t>
    </r>
    <r>
      <rPr>
        <sz val="10"/>
        <color theme="1"/>
        <rFont val="Arial"/>
        <family val="2"/>
      </rPr>
      <t>Thousand Cubic Meters per Day MCMD</t>
    </r>
  </si>
  <si>
    <r>
      <t>·</t>
    </r>
    <r>
      <rPr>
        <sz val="7"/>
        <color theme="1"/>
        <rFont val="Times New Roman"/>
        <family val="1"/>
      </rPr>
      <t xml:space="preserve">       </t>
    </r>
    <r>
      <rPr>
        <sz val="10"/>
        <color theme="1"/>
        <rFont val="Arial"/>
        <family val="2"/>
      </rPr>
      <t>Million Cubic Meters per Day MMCMD</t>
    </r>
  </si>
  <si>
    <r>
      <t>·</t>
    </r>
    <r>
      <rPr>
        <sz val="7"/>
        <color theme="1"/>
        <rFont val="Times New Roman"/>
        <family val="1"/>
      </rPr>
      <t xml:space="preserve">       </t>
    </r>
    <r>
      <rPr>
        <sz val="10"/>
        <color theme="1"/>
        <rFont val="Arial"/>
        <family val="2"/>
      </rPr>
      <t>Thousand Cubic Feet per Hour MCFH</t>
    </r>
  </si>
  <si>
    <r>
      <t>·</t>
    </r>
    <r>
      <rPr>
        <sz val="7"/>
        <color theme="1"/>
        <rFont val="Times New Roman"/>
        <family val="1"/>
      </rPr>
      <t xml:space="preserve">       </t>
    </r>
    <r>
      <rPr>
        <sz val="10"/>
        <color theme="1"/>
        <rFont val="Arial"/>
        <family val="2"/>
      </rPr>
      <t>Thousand Cubic Feet per Minute MCF/min</t>
    </r>
  </si>
  <si>
    <r>
      <t>·</t>
    </r>
    <r>
      <rPr>
        <sz val="7"/>
        <color theme="1"/>
        <rFont val="Times New Roman"/>
        <family val="1"/>
      </rPr>
      <t xml:space="preserve">       </t>
    </r>
    <r>
      <rPr>
        <sz val="10"/>
        <color theme="1"/>
        <rFont val="Arial"/>
        <family val="2"/>
      </rPr>
      <t>Thousand Cubic Feet per Second MCF/sec</t>
    </r>
  </si>
  <si>
    <r>
      <t>·</t>
    </r>
    <r>
      <rPr>
        <sz val="7"/>
        <color theme="1"/>
        <rFont val="Times New Roman"/>
        <family val="1"/>
      </rPr>
      <t xml:space="preserve">       </t>
    </r>
    <r>
      <rPr>
        <sz val="10"/>
        <color theme="1"/>
        <rFont val="Arial"/>
        <family val="2"/>
      </rPr>
      <t>Thousand Cubic Meters per Hour MCMH</t>
    </r>
  </si>
  <si>
    <r>
      <t>·</t>
    </r>
    <r>
      <rPr>
        <sz val="7"/>
        <color theme="1"/>
        <rFont val="Times New Roman"/>
        <family val="1"/>
      </rPr>
      <t xml:space="preserve">       </t>
    </r>
    <r>
      <rPr>
        <sz val="10"/>
        <color theme="1"/>
        <rFont val="Arial"/>
        <family val="2"/>
      </rPr>
      <t>Thousand Cubic Meters per Minute MCM/min</t>
    </r>
  </si>
  <si>
    <r>
      <t>·</t>
    </r>
    <r>
      <rPr>
        <sz val="7"/>
        <color theme="1"/>
        <rFont val="Times New Roman"/>
        <family val="1"/>
      </rPr>
      <t xml:space="preserve">       </t>
    </r>
    <r>
      <rPr>
        <sz val="10"/>
        <color theme="1"/>
        <rFont val="Arial"/>
        <family val="2"/>
      </rPr>
      <t>Thousand Cubic Meters per Second MCM/sec</t>
    </r>
  </si>
  <si>
    <r>
      <t>·</t>
    </r>
    <r>
      <rPr>
        <sz val="7"/>
        <color theme="1"/>
        <rFont val="Times New Roman"/>
        <family val="1"/>
      </rPr>
      <t xml:space="preserve">       </t>
    </r>
    <r>
      <rPr>
        <sz val="10"/>
        <color theme="1"/>
        <rFont val="Arial"/>
        <family val="2"/>
      </rPr>
      <t>Million Cubic Feet per Minute MMCFM</t>
    </r>
  </si>
  <si>
    <r>
      <t>·</t>
    </r>
    <r>
      <rPr>
        <sz val="7"/>
        <color theme="1"/>
        <rFont val="Times New Roman"/>
        <family val="1"/>
      </rPr>
      <t xml:space="preserve">       </t>
    </r>
    <r>
      <rPr>
        <sz val="10"/>
        <color theme="1"/>
        <rFont val="Arial"/>
        <family val="2"/>
      </rPr>
      <t>Million Cubic Feet per Hour MMCFH</t>
    </r>
  </si>
  <si>
    <r>
      <t>·</t>
    </r>
    <r>
      <rPr>
        <sz val="7"/>
        <color theme="1"/>
        <rFont val="Times New Roman"/>
        <family val="1"/>
      </rPr>
      <t xml:space="preserve">       </t>
    </r>
    <r>
      <rPr>
        <sz val="10"/>
        <color theme="1"/>
        <rFont val="Arial"/>
        <family val="2"/>
      </rPr>
      <t>Million Cubic Meters per Minute MMCMM</t>
    </r>
  </si>
  <si>
    <r>
      <t>·</t>
    </r>
    <r>
      <rPr>
        <sz val="7"/>
        <color theme="1"/>
        <rFont val="Times New Roman"/>
        <family val="1"/>
      </rPr>
      <t xml:space="preserve">       </t>
    </r>
    <r>
      <rPr>
        <sz val="10"/>
        <color theme="1"/>
        <rFont val="Arial"/>
        <family val="2"/>
      </rPr>
      <t>Million Cubic Meters per Hour MMCMH</t>
    </r>
  </si>
  <si>
    <t>FluidLoss</t>
  </si>
  <si>
    <r>
      <t>·</t>
    </r>
    <r>
      <rPr>
        <sz val="7"/>
        <color theme="1"/>
        <rFont val="Times New Roman"/>
        <family val="1"/>
      </rPr>
      <t xml:space="preserve">       </t>
    </r>
    <r>
      <rPr>
        <sz val="10"/>
        <color theme="1"/>
        <rFont val="Arial"/>
        <family val="2"/>
      </rPr>
      <t>Cubic Centimeter per Thirty Minute cc/30min</t>
    </r>
  </si>
  <si>
    <t>ForcePerUnitLength</t>
  </si>
  <si>
    <r>
      <t>·</t>
    </r>
    <r>
      <rPr>
        <sz val="7"/>
        <color theme="1"/>
        <rFont val="Times New Roman"/>
        <family val="1"/>
      </rPr>
      <t xml:space="preserve">       </t>
    </r>
    <r>
      <rPr>
        <sz val="10"/>
        <color theme="1"/>
        <rFont val="Arial"/>
        <family val="2"/>
      </rPr>
      <t>Newton per meter N/m</t>
    </r>
  </si>
  <si>
    <r>
      <t>·</t>
    </r>
    <r>
      <rPr>
        <sz val="7"/>
        <color theme="1"/>
        <rFont val="Times New Roman"/>
        <family val="1"/>
      </rPr>
      <t xml:space="preserve">       </t>
    </r>
    <r>
      <rPr>
        <sz val="10"/>
        <color theme="1"/>
        <rFont val="Arial"/>
        <family val="2"/>
      </rPr>
      <t>PoundForce lbf</t>
    </r>
  </si>
  <si>
    <r>
      <t>·</t>
    </r>
    <r>
      <rPr>
        <sz val="7"/>
        <color theme="1"/>
        <rFont val="Times New Roman"/>
        <family val="1"/>
      </rPr>
      <t xml:space="preserve">       </t>
    </r>
    <r>
      <rPr>
        <sz val="10"/>
        <color theme="1"/>
        <rFont val="Arial"/>
        <family val="2"/>
      </rPr>
      <t>Newton N</t>
    </r>
  </si>
  <si>
    <r>
      <t>·</t>
    </r>
    <r>
      <rPr>
        <sz val="7"/>
        <color theme="1"/>
        <rFont val="Times New Roman"/>
        <family val="1"/>
      </rPr>
      <t xml:space="preserve">       </t>
    </r>
    <r>
      <rPr>
        <sz val="10"/>
        <color theme="1"/>
        <rFont val="Arial"/>
        <family val="2"/>
      </rPr>
      <t>KiloNewton kN</t>
    </r>
  </si>
  <si>
    <r>
      <t>·</t>
    </r>
    <r>
      <rPr>
        <sz val="7"/>
        <color theme="1"/>
        <rFont val="Times New Roman"/>
        <family val="1"/>
      </rPr>
      <t xml:space="preserve">       </t>
    </r>
    <r>
      <rPr>
        <sz val="10"/>
        <color theme="1"/>
        <rFont val="Arial"/>
        <family val="2"/>
      </rPr>
      <t>DecaNewton dN</t>
    </r>
  </si>
  <si>
    <r>
      <t>·</t>
    </r>
    <r>
      <rPr>
        <sz val="7"/>
        <color theme="1"/>
        <rFont val="Times New Roman"/>
        <family val="1"/>
      </rPr>
      <t xml:space="preserve">       </t>
    </r>
    <r>
      <rPr>
        <sz val="10"/>
        <color theme="1"/>
        <rFont val="Arial"/>
        <family val="2"/>
      </rPr>
      <t>OunceForce ozf</t>
    </r>
  </si>
  <si>
    <r>
      <t>·</t>
    </r>
    <r>
      <rPr>
        <sz val="7"/>
        <color theme="1"/>
        <rFont val="Times New Roman"/>
        <family val="1"/>
      </rPr>
      <t xml:space="preserve">       </t>
    </r>
    <r>
      <rPr>
        <sz val="10"/>
        <color theme="1"/>
        <rFont val="Arial"/>
        <family val="2"/>
      </rPr>
      <t>ThousandDecaNewton tDN</t>
    </r>
  </si>
  <si>
    <r>
      <t>·</t>
    </r>
    <r>
      <rPr>
        <sz val="7"/>
        <color theme="1"/>
        <rFont val="Times New Roman"/>
        <family val="1"/>
      </rPr>
      <t xml:space="preserve">       </t>
    </r>
    <r>
      <rPr>
        <sz val="10"/>
        <color theme="1"/>
        <rFont val="Arial"/>
        <family val="2"/>
      </rPr>
      <t>Kip</t>
    </r>
  </si>
  <si>
    <r>
      <t>·</t>
    </r>
    <r>
      <rPr>
        <sz val="7"/>
        <color theme="1"/>
        <rFont val="Times New Roman"/>
        <family val="1"/>
      </rPr>
      <t xml:space="preserve">       </t>
    </r>
    <r>
      <rPr>
        <sz val="10"/>
        <color theme="1"/>
        <rFont val="Arial"/>
        <family val="2"/>
      </rPr>
      <t>TonForce tonf</t>
    </r>
  </si>
  <si>
    <r>
      <t>·</t>
    </r>
    <r>
      <rPr>
        <sz val="7"/>
        <color theme="1"/>
        <rFont val="Times New Roman"/>
        <family val="1"/>
      </rPr>
      <t xml:space="preserve">       </t>
    </r>
    <r>
      <rPr>
        <sz val="10"/>
        <color theme="1"/>
        <rFont val="Arial"/>
        <family val="2"/>
      </rPr>
      <t>MetricTonForce tf</t>
    </r>
  </si>
  <si>
    <r>
      <t>·</t>
    </r>
    <r>
      <rPr>
        <sz val="7"/>
        <color theme="1"/>
        <rFont val="Times New Roman"/>
        <family val="1"/>
      </rPr>
      <t xml:space="preserve">       </t>
    </r>
    <r>
      <rPr>
        <sz val="10"/>
        <color theme="1"/>
        <rFont val="Arial"/>
        <family val="2"/>
      </rPr>
      <t>Dyne dyn</t>
    </r>
  </si>
  <si>
    <r>
      <t>·</t>
    </r>
    <r>
      <rPr>
        <sz val="7"/>
        <color theme="1"/>
        <rFont val="Times New Roman"/>
        <family val="1"/>
      </rPr>
      <t xml:space="preserve">       </t>
    </r>
    <r>
      <rPr>
        <sz val="10"/>
        <color theme="1"/>
        <rFont val="Arial"/>
        <family val="2"/>
      </rPr>
      <t>Hertz Hz</t>
    </r>
  </si>
  <si>
    <t>GasVolume</t>
  </si>
  <si>
    <r>
      <t>·</t>
    </r>
    <r>
      <rPr>
        <sz val="7"/>
        <color theme="1"/>
        <rFont val="Times New Roman"/>
        <family val="1"/>
      </rPr>
      <t xml:space="preserve">       </t>
    </r>
    <r>
      <rPr>
        <sz val="10"/>
        <color theme="1"/>
        <rFont val="Arial"/>
        <family val="2"/>
      </rPr>
      <t>Cubic Inches in^3</t>
    </r>
  </si>
  <si>
    <r>
      <t>·</t>
    </r>
    <r>
      <rPr>
        <sz val="7"/>
        <color theme="1"/>
        <rFont val="Times New Roman"/>
        <family val="1"/>
      </rPr>
      <t xml:space="preserve">       </t>
    </r>
    <r>
      <rPr>
        <sz val="10"/>
        <color theme="1"/>
        <rFont val="Arial"/>
        <family val="2"/>
      </rPr>
      <t>Cubic Feet ft^3</t>
    </r>
  </si>
  <si>
    <r>
      <t>·</t>
    </r>
    <r>
      <rPr>
        <sz val="7"/>
        <color theme="1"/>
        <rFont val="Times New Roman"/>
        <family val="1"/>
      </rPr>
      <t xml:space="preserve">       </t>
    </r>
    <r>
      <rPr>
        <sz val="10"/>
        <color theme="1"/>
        <rFont val="Arial"/>
        <family val="2"/>
      </rPr>
      <t>Thousand Cubic Feet Mcf</t>
    </r>
  </si>
  <si>
    <r>
      <t>·</t>
    </r>
    <r>
      <rPr>
        <sz val="7"/>
        <color theme="1"/>
        <rFont val="Times New Roman"/>
        <family val="1"/>
      </rPr>
      <t xml:space="preserve">       </t>
    </r>
    <r>
      <rPr>
        <sz val="10"/>
        <color theme="1"/>
        <rFont val="Arial"/>
        <family val="2"/>
      </rPr>
      <t>Million Cubic Feet MMcf</t>
    </r>
  </si>
  <si>
    <r>
      <t>·</t>
    </r>
    <r>
      <rPr>
        <sz val="7"/>
        <color theme="1"/>
        <rFont val="Times New Roman"/>
        <family val="1"/>
      </rPr>
      <t xml:space="preserve">       </t>
    </r>
    <r>
      <rPr>
        <sz val="10"/>
        <color theme="1"/>
        <rFont val="Arial"/>
        <family val="2"/>
      </rPr>
      <t>Cubic Milimeters mm^3</t>
    </r>
  </si>
  <si>
    <r>
      <t>·</t>
    </r>
    <r>
      <rPr>
        <sz val="7"/>
        <color theme="1"/>
        <rFont val="Times New Roman"/>
        <family val="1"/>
      </rPr>
      <t xml:space="preserve">       </t>
    </r>
    <r>
      <rPr>
        <sz val="10"/>
        <color theme="1"/>
        <rFont val="Arial"/>
        <family val="2"/>
      </rPr>
      <t>Cubic Centimeters cm^3</t>
    </r>
  </si>
  <si>
    <r>
      <t>·</t>
    </r>
    <r>
      <rPr>
        <sz val="7"/>
        <color theme="1"/>
        <rFont val="Times New Roman"/>
        <family val="1"/>
      </rPr>
      <t xml:space="preserve">       </t>
    </r>
    <r>
      <rPr>
        <sz val="10"/>
        <color theme="1"/>
        <rFont val="Arial"/>
        <family val="2"/>
      </rPr>
      <t>Cubic Meters m^3</t>
    </r>
  </si>
  <si>
    <r>
      <t>·</t>
    </r>
    <r>
      <rPr>
        <sz val="7"/>
        <color theme="1"/>
        <rFont val="Times New Roman"/>
        <family val="1"/>
      </rPr>
      <t xml:space="preserve">       </t>
    </r>
    <r>
      <rPr>
        <sz val="10"/>
        <color theme="1"/>
        <rFont val="Arial"/>
        <family val="2"/>
      </rPr>
      <t>Thousand Cubic Meters Mcm</t>
    </r>
  </si>
  <si>
    <r>
      <t>·</t>
    </r>
    <r>
      <rPr>
        <sz val="7"/>
        <color theme="1"/>
        <rFont val="Times New Roman"/>
        <family val="1"/>
      </rPr>
      <t xml:space="preserve">       </t>
    </r>
    <r>
      <rPr>
        <sz val="10"/>
        <color theme="1"/>
        <rFont val="Arial"/>
        <family val="2"/>
      </rPr>
      <t>Million Cubic Meters MMcm</t>
    </r>
  </si>
  <si>
    <r>
      <t>·</t>
    </r>
    <r>
      <rPr>
        <sz val="7"/>
        <color theme="1"/>
        <rFont val="Times New Roman"/>
        <family val="1"/>
      </rPr>
      <t xml:space="preserve">       </t>
    </r>
    <r>
      <rPr>
        <sz val="10"/>
        <color theme="1"/>
        <rFont val="Arial"/>
        <family val="2"/>
      </rPr>
      <t>HorsePowerPerSquareInch HSI</t>
    </r>
  </si>
  <si>
    <r>
      <t>·</t>
    </r>
    <r>
      <rPr>
        <sz val="7"/>
        <color theme="1"/>
        <rFont val="Times New Roman"/>
        <family val="1"/>
      </rPr>
      <t xml:space="preserve">       </t>
    </r>
    <r>
      <rPr>
        <sz val="10"/>
        <color theme="1"/>
        <rFont val="Arial"/>
        <family val="2"/>
      </rPr>
      <t>Feet ft</t>
    </r>
  </si>
  <si>
    <r>
      <t>·</t>
    </r>
    <r>
      <rPr>
        <sz val="7"/>
        <color theme="1"/>
        <rFont val="Times New Roman"/>
        <family val="1"/>
      </rPr>
      <t xml:space="preserve">       </t>
    </r>
    <r>
      <rPr>
        <sz val="10"/>
        <color theme="1"/>
        <rFont val="Arial"/>
        <family val="2"/>
      </rPr>
      <t>Meter m</t>
    </r>
  </si>
  <si>
    <r>
      <t>·</t>
    </r>
    <r>
      <rPr>
        <sz val="7"/>
        <color theme="1"/>
        <rFont val="Times New Roman"/>
        <family val="1"/>
      </rPr>
      <t xml:space="preserve">       </t>
    </r>
    <r>
      <rPr>
        <sz val="10"/>
        <color theme="1"/>
        <rFont val="Arial"/>
        <family val="2"/>
      </rPr>
      <t>Centimeter cm</t>
    </r>
  </si>
  <si>
    <r>
      <t>·</t>
    </r>
    <r>
      <rPr>
        <sz val="7"/>
        <color theme="1"/>
        <rFont val="Times New Roman"/>
        <family val="1"/>
      </rPr>
      <t xml:space="preserve">       </t>
    </r>
    <r>
      <rPr>
        <sz val="10"/>
        <color theme="1"/>
        <rFont val="Arial"/>
        <family val="2"/>
      </rPr>
      <t>Decimeter dm</t>
    </r>
  </si>
  <si>
    <r>
      <t>·</t>
    </r>
    <r>
      <rPr>
        <sz val="7"/>
        <color theme="1"/>
        <rFont val="Times New Roman"/>
        <family val="1"/>
      </rPr>
      <t xml:space="preserve">       </t>
    </r>
    <r>
      <rPr>
        <sz val="10"/>
        <color theme="1"/>
        <rFont val="Arial"/>
        <family val="2"/>
      </rPr>
      <t>Millimeter mm</t>
    </r>
  </si>
  <si>
    <r>
      <t>·</t>
    </r>
    <r>
      <rPr>
        <sz val="7"/>
        <color theme="1"/>
        <rFont val="Times New Roman"/>
        <family val="1"/>
      </rPr>
      <t xml:space="preserve">       </t>
    </r>
    <r>
      <rPr>
        <sz val="10"/>
        <color theme="1"/>
        <rFont val="Arial"/>
        <family val="2"/>
      </rPr>
      <t>Inches in</t>
    </r>
  </si>
  <si>
    <r>
      <t>·</t>
    </r>
    <r>
      <rPr>
        <sz val="7"/>
        <color theme="1"/>
        <rFont val="Times New Roman"/>
        <family val="1"/>
      </rPr>
      <t xml:space="preserve">       </t>
    </r>
    <r>
      <rPr>
        <sz val="10"/>
        <color theme="1"/>
        <rFont val="Arial"/>
        <family val="2"/>
      </rPr>
      <t>Mile mi</t>
    </r>
  </si>
  <si>
    <r>
      <t>·</t>
    </r>
    <r>
      <rPr>
        <sz val="7"/>
        <color theme="1"/>
        <rFont val="Times New Roman"/>
        <family val="1"/>
      </rPr>
      <t xml:space="preserve">       </t>
    </r>
    <r>
      <rPr>
        <sz val="10"/>
        <color theme="1"/>
        <rFont val="Arial"/>
        <family val="2"/>
      </rPr>
      <t>NauticalMile nmi</t>
    </r>
  </si>
  <si>
    <r>
      <t>·</t>
    </r>
    <r>
      <rPr>
        <sz val="7"/>
        <color theme="1"/>
        <rFont val="Times New Roman"/>
        <family val="1"/>
      </rPr>
      <t xml:space="preserve">       </t>
    </r>
    <r>
      <rPr>
        <sz val="10"/>
        <color theme="1"/>
        <rFont val="Arial"/>
        <family val="2"/>
      </rPr>
      <t>KiloMeter km</t>
    </r>
  </si>
  <si>
    <t>LinearMassDensity</t>
  </si>
  <si>
    <r>
      <t>·</t>
    </r>
    <r>
      <rPr>
        <sz val="7"/>
        <color theme="1"/>
        <rFont val="Times New Roman"/>
        <family val="1"/>
      </rPr>
      <t xml:space="preserve">       </t>
    </r>
    <r>
      <rPr>
        <sz val="10"/>
        <color theme="1"/>
        <rFont val="Arial"/>
        <family val="2"/>
      </rPr>
      <t>Pounds per Foot lb/ft</t>
    </r>
  </si>
  <si>
    <r>
      <t>·</t>
    </r>
    <r>
      <rPr>
        <sz val="7"/>
        <color theme="1"/>
        <rFont val="Times New Roman"/>
        <family val="1"/>
      </rPr>
      <t xml:space="preserve">       </t>
    </r>
    <r>
      <rPr>
        <sz val="10"/>
        <color theme="1"/>
        <rFont val="Arial"/>
        <family val="2"/>
      </rPr>
      <t>Kilograms Per Meter kg/m</t>
    </r>
  </si>
  <si>
    <t>MassFlow</t>
  </si>
  <si>
    <r>
      <t>·</t>
    </r>
    <r>
      <rPr>
        <sz val="7"/>
        <color theme="1"/>
        <rFont val="Times New Roman"/>
        <family val="1"/>
      </rPr>
      <t xml:space="preserve">       </t>
    </r>
    <r>
      <rPr>
        <sz val="10"/>
        <color theme="1"/>
        <rFont val="Arial"/>
        <family val="2"/>
      </rPr>
      <t>Pounds per Minute lb/min</t>
    </r>
  </si>
  <si>
    <r>
      <t>·</t>
    </r>
    <r>
      <rPr>
        <sz val="7"/>
        <color theme="1"/>
        <rFont val="Times New Roman"/>
        <family val="1"/>
      </rPr>
      <t xml:space="preserve">       </t>
    </r>
    <r>
      <rPr>
        <sz val="10"/>
        <color theme="1"/>
        <rFont val="Arial"/>
        <family val="2"/>
      </rPr>
      <t>Pounds per Hour lb/hr</t>
    </r>
  </si>
  <si>
    <r>
      <t>·</t>
    </r>
    <r>
      <rPr>
        <sz val="7"/>
        <color theme="1"/>
        <rFont val="Times New Roman"/>
        <family val="1"/>
      </rPr>
      <t xml:space="preserve">       </t>
    </r>
    <r>
      <rPr>
        <sz val="10"/>
        <color theme="1"/>
        <rFont val="Arial"/>
        <family val="2"/>
      </rPr>
      <t>Pounds per Day lb/day</t>
    </r>
  </si>
  <si>
    <r>
      <t>·</t>
    </r>
    <r>
      <rPr>
        <sz val="7"/>
        <color theme="1"/>
        <rFont val="Times New Roman"/>
        <family val="1"/>
      </rPr>
      <t xml:space="preserve">       </t>
    </r>
    <r>
      <rPr>
        <sz val="10"/>
        <color theme="1"/>
        <rFont val="Arial"/>
        <family val="2"/>
      </rPr>
      <t>Pounds per Second lb/sec</t>
    </r>
  </si>
  <si>
    <r>
      <t>·</t>
    </r>
    <r>
      <rPr>
        <sz val="7"/>
        <color theme="1"/>
        <rFont val="Times New Roman"/>
        <family val="1"/>
      </rPr>
      <t xml:space="preserve">       </t>
    </r>
    <r>
      <rPr>
        <sz val="10"/>
        <color theme="1"/>
        <rFont val="Arial"/>
        <family val="2"/>
      </rPr>
      <t>Short Ton per Second t/sec</t>
    </r>
  </si>
  <si>
    <r>
      <t>·</t>
    </r>
    <r>
      <rPr>
        <sz val="7"/>
        <color theme="1"/>
        <rFont val="Times New Roman"/>
        <family val="1"/>
      </rPr>
      <t xml:space="preserve">       </t>
    </r>
    <r>
      <rPr>
        <sz val="10"/>
        <color theme="1"/>
        <rFont val="Arial"/>
        <family val="2"/>
      </rPr>
      <t>Short Ton per Minute t/min</t>
    </r>
  </si>
  <si>
    <r>
      <t>·</t>
    </r>
    <r>
      <rPr>
        <sz val="7"/>
        <color theme="1"/>
        <rFont val="Times New Roman"/>
        <family val="1"/>
      </rPr>
      <t xml:space="preserve">       </t>
    </r>
    <r>
      <rPr>
        <sz val="10"/>
        <color theme="1"/>
        <rFont val="Arial"/>
        <family val="2"/>
      </rPr>
      <t>Short Ton per Hour t/hr</t>
    </r>
  </si>
  <si>
    <r>
      <t>·</t>
    </r>
    <r>
      <rPr>
        <sz val="7"/>
        <color theme="1"/>
        <rFont val="Times New Roman"/>
        <family val="1"/>
      </rPr>
      <t xml:space="preserve">       </t>
    </r>
    <r>
      <rPr>
        <sz val="10"/>
        <color theme="1"/>
        <rFont val="Arial"/>
        <family val="2"/>
      </rPr>
      <t>Short Ton per Day t/day</t>
    </r>
  </si>
  <si>
    <r>
      <t>·</t>
    </r>
    <r>
      <rPr>
        <sz val="7"/>
        <color theme="1"/>
        <rFont val="Times New Roman"/>
        <family val="1"/>
      </rPr>
      <t xml:space="preserve">       </t>
    </r>
    <r>
      <rPr>
        <sz val="10"/>
        <color theme="1"/>
        <rFont val="Arial"/>
        <family val="2"/>
      </rPr>
      <t>Long Ton per Second lt/sec</t>
    </r>
  </si>
  <si>
    <r>
      <t>·</t>
    </r>
    <r>
      <rPr>
        <sz val="7"/>
        <color theme="1"/>
        <rFont val="Times New Roman"/>
        <family val="1"/>
      </rPr>
      <t xml:space="preserve">       </t>
    </r>
    <r>
      <rPr>
        <sz val="10"/>
        <color theme="1"/>
        <rFont val="Arial"/>
        <family val="2"/>
      </rPr>
      <t>Long Ton per Minute lt/min</t>
    </r>
  </si>
  <si>
    <r>
      <t>·</t>
    </r>
    <r>
      <rPr>
        <sz val="7"/>
        <color theme="1"/>
        <rFont val="Times New Roman"/>
        <family val="1"/>
      </rPr>
      <t xml:space="preserve">       </t>
    </r>
    <r>
      <rPr>
        <sz val="10"/>
        <color theme="1"/>
        <rFont val="Arial"/>
        <family val="2"/>
      </rPr>
      <t>Long Ton per Hour lt/hr</t>
    </r>
  </si>
  <si>
    <r>
      <t>·</t>
    </r>
    <r>
      <rPr>
        <sz val="7"/>
        <color theme="1"/>
        <rFont val="Times New Roman"/>
        <family val="1"/>
      </rPr>
      <t xml:space="preserve">       </t>
    </r>
    <r>
      <rPr>
        <sz val="10"/>
        <color theme="1"/>
        <rFont val="Arial"/>
        <family val="2"/>
      </rPr>
      <t>Long Ton per Day lt/day</t>
    </r>
  </si>
  <si>
    <r>
      <t>·</t>
    </r>
    <r>
      <rPr>
        <sz val="7"/>
        <color theme="1"/>
        <rFont val="Times New Roman"/>
        <family val="1"/>
      </rPr>
      <t xml:space="preserve">       </t>
    </r>
    <r>
      <rPr>
        <sz val="10"/>
        <color theme="1"/>
        <rFont val="Arial"/>
        <family val="2"/>
      </rPr>
      <t>Ounce per Second oz/sec</t>
    </r>
  </si>
  <si>
    <r>
      <t>·</t>
    </r>
    <r>
      <rPr>
        <sz val="7"/>
        <color theme="1"/>
        <rFont val="Times New Roman"/>
        <family val="1"/>
      </rPr>
      <t xml:space="preserve">       </t>
    </r>
    <r>
      <rPr>
        <sz val="10"/>
        <color theme="1"/>
        <rFont val="Arial"/>
        <family val="2"/>
      </rPr>
      <t>Ounce per Minute oz/min</t>
    </r>
  </si>
  <si>
    <r>
      <t>·</t>
    </r>
    <r>
      <rPr>
        <sz val="7"/>
        <color theme="1"/>
        <rFont val="Times New Roman"/>
        <family val="1"/>
      </rPr>
      <t xml:space="preserve">       </t>
    </r>
    <r>
      <rPr>
        <sz val="10"/>
        <color theme="1"/>
        <rFont val="Arial"/>
        <family val="2"/>
      </rPr>
      <t>Ounce per Hour oz/hr</t>
    </r>
  </si>
  <si>
    <r>
      <t>·</t>
    </r>
    <r>
      <rPr>
        <sz val="7"/>
        <color theme="1"/>
        <rFont val="Times New Roman"/>
        <family val="1"/>
      </rPr>
      <t xml:space="preserve">       </t>
    </r>
    <r>
      <rPr>
        <sz val="10"/>
        <color theme="1"/>
        <rFont val="Arial"/>
        <family val="2"/>
      </rPr>
      <t>Ounce per Day oz/day</t>
    </r>
  </si>
  <si>
    <r>
      <t>·</t>
    </r>
    <r>
      <rPr>
        <sz val="7"/>
        <color theme="1"/>
        <rFont val="Times New Roman"/>
        <family val="1"/>
      </rPr>
      <t xml:space="preserve">       </t>
    </r>
    <r>
      <rPr>
        <sz val="10"/>
        <color theme="1"/>
        <rFont val="Arial"/>
        <family val="2"/>
      </rPr>
      <t>Grams per Second g/sec</t>
    </r>
  </si>
  <si>
    <r>
      <t>·</t>
    </r>
    <r>
      <rPr>
        <sz val="7"/>
        <color theme="1"/>
        <rFont val="Times New Roman"/>
        <family val="1"/>
      </rPr>
      <t xml:space="preserve">       </t>
    </r>
    <r>
      <rPr>
        <sz val="10"/>
        <color theme="1"/>
        <rFont val="Arial"/>
        <family val="2"/>
      </rPr>
      <t>Grams per Minute g/min</t>
    </r>
  </si>
  <si>
    <r>
      <t>·</t>
    </r>
    <r>
      <rPr>
        <sz val="7"/>
        <color theme="1"/>
        <rFont val="Times New Roman"/>
        <family val="1"/>
      </rPr>
      <t xml:space="preserve">       </t>
    </r>
    <r>
      <rPr>
        <sz val="10"/>
        <color theme="1"/>
        <rFont val="Arial"/>
        <family val="2"/>
      </rPr>
      <t>Grams per Hour g/hr</t>
    </r>
  </si>
  <si>
    <r>
      <t>·</t>
    </r>
    <r>
      <rPr>
        <sz val="7"/>
        <color theme="1"/>
        <rFont val="Times New Roman"/>
        <family val="1"/>
      </rPr>
      <t xml:space="preserve">       </t>
    </r>
    <r>
      <rPr>
        <sz val="10"/>
        <color theme="1"/>
        <rFont val="Arial"/>
        <family val="2"/>
      </rPr>
      <t>Grams per Day g/day</t>
    </r>
  </si>
  <si>
    <r>
      <t>·</t>
    </r>
    <r>
      <rPr>
        <sz val="7"/>
        <color theme="1"/>
        <rFont val="Times New Roman"/>
        <family val="1"/>
      </rPr>
      <t xml:space="preserve">       </t>
    </r>
    <r>
      <rPr>
        <sz val="10"/>
        <color theme="1"/>
        <rFont val="Arial"/>
        <family val="2"/>
      </rPr>
      <t>Kilogram per Second kg/sec</t>
    </r>
  </si>
  <si>
    <r>
      <t>·</t>
    </r>
    <r>
      <rPr>
        <sz val="7"/>
        <color theme="1"/>
        <rFont val="Times New Roman"/>
        <family val="1"/>
      </rPr>
      <t xml:space="preserve">       </t>
    </r>
    <r>
      <rPr>
        <sz val="10"/>
        <color theme="1"/>
        <rFont val="Arial"/>
        <family val="2"/>
      </rPr>
      <t>Kilogram per Minute kg/min</t>
    </r>
  </si>
  <si>
    <r>
      <t>·</t>
    </r>
    <r>
      <rPr>
        <sz val="7"/>
        <color theme="1"/>
        <rFont val="Times New Roman"/>
        <family val="1"/>
      </rPr>
      <t xml:space="preserve">       </t>
    </r>
    <r>
      <rPr>
        <sz val="10"/>
        <color theme="1"/>
        <rFont val="Arial"/>
        <family val="2"/>
      </rPr>
      <t>Kilogram per Hour kg/hr</t>
    </r>
  </si>
  <si>
    <r>
      <t>·</t>
    </r>
    <r>
      <rPr>
        <sz val="7"/>
        <color theme="1"/>
        <rFont val="Times New Roman"/>
        <family val="1"/>
      </rPr>
      <t xml:space="preserve">       </t>
    </r>
    <r>
      <rPr>
        <sz val="10"/>
        <color theme="1"/>
        <rFont val="Arial"/>
        <family val="2"/>
      </rPr>
      <t>Kilogram per Day kg/day</t>
    </r>
  </si>
  <si>
    <r>
      <t>·</t>
    </r>
    <r>
      <rPr>
        <sz val="7"/>
        <color theme="1"/>
        <rFont val="Times New Roman"/>
        <family val="1"/>
      </rPr>
      <t xml:space="preserve">       </t>
    </r>
    <r>
      <rPr>
        <sz val="10"/>
        <color theme="1"/>
        <rFont val="Arial"/>
        <family val="2"/>
      </rPr>
      <t>Pounds lbs</t>
    </r>
  </si>
  <si>
    <r>
      <t>·</t>
    </r>
    <r>
      <rPr>
        <sz val="7"/>
        <color theme="1"/>
        <rFont val="Times New Roman"/>
        <family val="1"/>
      </rPr>
      <t xml:space="preserve">       </t>
    </r>
    <r>
      <rPr>
        <sz val="10"/>
        <color theme="1"/>
        <rFont val="Arial"/>
        <family val="2"/>
      </rPr>
      <t>Kilograms kg</t>
    </r>
  </si>
  <si>
    <r>
      <t>·</t>
    </r>
    <r>
      <rPr>
        <sz val="7"/>
        <color theme="1"/>
        <rFont val="Times New Roman"/>
        <family val="1"/>
      </rPr>
      <t xml:space="preserve">       </t>
    </r>
    <r>
      <rPr>
        <sz val="10"/>
        <color theme="1"/>
        <rFont val="Arial"/>
        <family val="2"/>
      </rPr>
      <t>Metric-Ton T</t>
    </r>
  </si>
  <si>
    <r>
      <t>·</t>
    </r>
    <r>
      <rPr>
        <sz val="7"/>
        <color theme="1"/>
        <rFont val="Times New Roman"/>
        <family val="1"/>
      </rPr>
      <t xml:space="preserve">       </t>
    </r>
    <r>
      <rPr>
        <sz val="10"/>
        <color theme="1"/>
        <rFont val="Arial"/>
        <family val="2"/>
      </rPr>
      <t>Ounce oz</t>
    </r>
  </si>
  <si>
    <r>
      <t>·</t>
    </r>
    <r>
      <rPr>
        <sz val="7"/>
        <color theme="1"/>
        <rFont val="Times New Roman"/>
        <family val="1"/>
      </rPr>
      <t xml:space="preserve">       </t>
    </r>
    <r>
      <rPr>
        <sz val="10"/>
        <color theme="1"/>
        <rFont val="Arial"/>
        <family val="2"/>
      </rPr>
      <t>Short-Ton t</t>
    </r>
  </si>
  <si>
    <r>
      <t>·</t>
    </r>
    <r>
      <rPr>
        <sz val="7"/>
        <color theme="1"/>
        <rFont val="Times New Roman"/>
        <family val="1"/>
      </rPr>
      <t xml:space="preserve">       </t>
    </r>
    <r>
      <rPr>
        <sz val="10"/>
        <color theme="1"/>
        <rFont val="Arial"/>
        <family val="2"/>
      </rPr>
      <t>Long-Ton lt</t>
    </r>
  </si>
  <si>
    <r>
      <t>·</t>
    </r>
    <r>
      <rPr>
        <sz val="7"/>
        <color theme="1"/>
        <rFont val="Times New Roman"/>
        <family val="1"/>
      </rPr>
      <t xml:space="preserve">       </t>
    </r>
    <r>
      <rPr>
        <sz val="10"/>
        <color theme="1"/>
        <rFont val="Arial"/>
        <family val="2"/>
      </rPr>
      <t>Gram g</t>
    </r>
  </si>
  <si>
    <t>PenetrationRate</t>
  </si>
  <si>
    <r>
      <t>·</t>
    </r>
    <r>
      <rPr>
        <sz val="7"/>
        <color theme="1"/>
        <rFont val="Times New Roman"/>
        <family val="1"/>
      </rPr>
      <t xml:space="preserve">       </t>
    </r>
    <r>
      <rPr>
        <sz val="10"/>
        <color theme="1"/>
        <rFont val="Arial"/>
        <family val="2"/>
      </rPr>
      <t>Feet per Hour ft/hr</t>
    </r>
  </si>
  <si>
    <r>
      <t>·</t>
    </r>
    <r>
      <rPr>
        <sz val="7"/>
        <color theme="1"/>
        <rFont val="Times New Roman"/>
        <family val="1"/>
      </rPr>
      <t xml:space="preserve">       </t>
    </r>
    <r>
      <rPr>
        <sz val="10"/>
        <color theme="1"/>
        <rFont val="Arial"/>
        <family val="2"/>
      </rPr>
      <t>Meters per Hour m/hr</t>
    </r>
  </si>
  <si>
    <r>
      <t>·</t>
    </r>
    <r>
      <rPr>
        <sz val="7"/>
        <color theme="1"/>
        <rFont val="Times New Roman"/>
        <family val="1"/>
      </rPr>
      <t xml:space="preserve">       </t>
    </r>
    <r>
      <rPr>
        <sz val="10"/>
        <color theme="1"/>
        <rFont val="Arial"/>
        <family val="2"/>
      </rPr>
      <t>Percentage %</t>
    </r>
  </si>
  <si>
    <r>
      <t>·</t>
    </r>
    <r>
      <rPr>
        <sz val="7"/>
        <color theme="1"/>
        <rFont val="Times New Roman"/>
        <family val="1"/>
      </rPr>
      <t xml:space="preserve">       </t>
    </r>
    <r>
      <rPr>
        <sz val="10"/>
        <color theme="1"/>
        <rFont val="Arial"/>
        <family val="2"/>
      </rPr>
      <t>Fraction 0-1</t>
    </r>
  </si>
  <si>
    <r>
      <t>·</t>
    </r>
    <r>
      <rPr>
        <sz val="7"/>
        <color theme="1"/>
        <rFont val="Times New Roman"/>
        <family val="1"/>
      </rPr>
      <t xml:space="preserve">       </t>
    </r>
    <r>
      <rPr>
        <sz val="10"/>
        <color theme="1"/>
        <rFont val="Arial"/>
        <family val="2"/>
      </rPr>
      <t>PartsPerMillion ppm</t>
    </r>
  </si>
  <si>
    <r>
      <t>·</t>
    </r>
    <r>
      <rPr>
        <sz val="7"/>
        <color theme="1"/>
        <rFont val="Times New Roman"/>
        <family val="1"/>
      </rPr>
      <t xml:space="preserve">       </t>
    </r>
    <r>
      <rPr>
        <sz val="10"/>
        <color theme="1"/>
        <rFont val="Arial"/>
        <family val="2"/>
      </rPr>
      <t>PartsPerThousand per-mil</t>
    </r>
  </si>
  <si>
    <t>WeightPercentage</t>
  </si>
  <si>
    <r>
      <t>·</t>
    </r>
    <r>
      <rPr>
        <sz val="7"/>
        <color theme="1"/>
        <rFont val="Times New Roman"/>
        <family val="1"/>
      </rPr>
      <t xml:space="preserve">       </t>
    </r>
    <r>
      <rPr>
        <sz val="10"/>
        <color theme="1"/>
        <rFont val="Arial"/>
        <family val="2"/>
      </rPr>
      <t>Weight Percentage Wt.%</t>
    </r>
  </si>
  <si>
    <r>
      <t>·</t>
    </r>
    <r>
      <rPr>
        <sz val="7"/>
        <color theme="1"/>
        <rFont val="Times New Roman"/>
        <family val="1"/>
      </rPr>
      <t xml:space="preserve">       </t>
    </r>
    <r>
      <rPr>
        <sz val="10"/>
        <color theme="1"/>
        <rFont val="Arial"/>
        <family val="2"/>
      </rPr>
      <t>Square Meters m2</t>
    </r>
  </si>
  <si>
    <r>
      <t>·</t>
    </r>
    <r>
      <rPr>
        <sz val="7"/>
        <color theme="1"/>
        <rFont val="Times New Roman"/>
        <family val="1"/>
      </rPr>
      <t xml:space="preserve">       </t>
    </r>
    <r>
      <rPr>
        <sz val="10"/>
        <color theme="1"/>
        <rFont val="Arial"/>
        <family val="2"/>
      </rPr>
      <t>MiliDarcy mD</t>
    </r>
  </si>
  <si>
    <r>
      <t>·</t>
    </r>
    <r>
      <rPr>
        <sz val="7"/>
        <color theme="1"/>
        <rFont val="Times New Roman"/>
        <family val="1"/>
      </rPr>
      <t xml:space="preserve">       </t>
    </r>
    <r>
      <rPr>
        <sz val="10"/>
        <color theme="1"/>
        <rFont val="Arial"/>
        <family val="2"/>
      </rPr>
      <t>Darcy D</t>
    </r>
  </si>
  <si>
    <r>
      <t>·</t>
    </r>
    <r>
      <rPr>
        <sz val="7"/>
        <color theme="1"/>
        <rFont val="Times New Roman"/>
        <family val="1"/>
      </rPr>
      <t xml:space="preserve">       </t>
    </r>
    <r>
      <rPr>
        <sz val="10"/>
        <color theme="1"/>
        <rFont val="Arial"/>
        <family val="2"/>
      </rPr>
      <t>HorsePower HP</t>
    </r>
  </si>
  <si>
    <r>
      <t>·</t>
    </r>
    <r>
      <rPr>
        <sz val="7"/>
        <color theme="1"/>
        <rFont val="Times New Roman"/>
        <family val="1"/>
      </rPr>
      <t xml:space="preserve">       </t>
    </r>
    <r>
      <rPr>
        <sz val="10"/>
        <color theme="1"/>
        <rFont val="Arial"/>
        <family val="2"/>
      </rPr>
      <t>KiloWatt kW</t>
    </r>
  </si>
  <si>
    <r>
      <t>·</t>
    </r>
    <r>
      <rPr>
        <sz val="7"/>
        <color theme="1"/>
        <rFont val="Times New Roman"/>
        <family val="1"/>
      </rPr>
      <t xml:space="preserve">       </t>
    </r>
    <r>
      <rPr>
        <sz val="10"/>
        <color theme="1"/>
        <rFont val="Arial"/>
        <family val="2"/>
      </rPr>
      <t>Watt W</t>
    </r>
  </si>
  <si>
    <t>PressureGradient</t>
  </si>
  <si>
    <r>
      <t>·</t>
    </r>
    <r>
      <rPr>
        <sz val="7"/>
        <color theme="1"/>
        <rFont val="Times New Roman"/>
        <family val="1"/>
      </rPr>
      <t xml:space="preserve">       </t>
    </r>
    <r>
      <rPr>
        <sz val="10"/>
        <color theme="1"/>
        <rFont val="Arial"/>
        <family val="2"/>
      </rPr>
      <t>Pound Force per Gallon lbf/gal</t>
    </r>
  </si>
  <si>
    <r>
      <t>·</t>
    </r>
    <r>
      <rPr>
        <sz val="7"/>
        <color theme="1"/>
        <rFont val="Times New Roman"/>
        <family val="1"/>
      </rPr>
      <t xml:space="preserve">       </t>
    </r>
    <r>
      <rPr>
        <sz val="10"/>
        <color theme="1"/>
        <rFont val="Arial"/>
        <family val="2"/>
      </rPr>
      <t>Pascal per Meter Pa/m</t>
    </r>
  </si>
  <si>
    <r>
      <t>·</t>
    </r>
    <r>
      <rPr>
        <sz val="7"/>
        <color theme="1"/>
        <rFont val="Times New Roman"/>
        <family val="1"/>
      </rPr>
      <t xml:space="preserve">       </t>
    </r>
    <r>
      <rPr>
        <sz val="10"/>
        <color theme="1"/>
        <rFont val="Arial"/>
        <family val="2"/>
      </rPr>
      <t>Bar per Meter bar/m</t>
    </r>
  </si>
  <si>
    <r>
      <t>·</t>
    </r>
    <r>
      <rPr>
        <sz val="7"/>
        <color theme="1"/>
        <rFont val="Times New Roman"/>
        <family val="1"/>
      </rPr>
      <t xml:space="preserve">       </t>
    </r>
    <r>
      <rPr>
        <sz val="10"/>
        <color theme="1"/>
        <rFont val="Arial"/>
        <family val="2"/>
      </rPr>
      <t>Psi per Feet psi/ft</t>
    </r>
  </si>
  <si>
    <r>
      <t>·</t>
    </r>
    <r>
      <rPr>
        <sz val="7"/>
        <color theme="1"/>
        <rFont val="Times New Roman"/>
        <family val="1"/>
      </rPr>
      <t xml:space="preserve">       </t>
    </r>
    <r>
      <rPr>
        <sz val="10"/>
        <color theme="1"/>
        <rFont val="Arial"/>
        <family val="2"/>
      </rPr>
      <t>Pounds per Square Inch psi</t>
    </r>
  </si>
  <si>
    <r>
      <t>·</t>
    </r>
    <r>
      <rPr>
        <sz val="7"/>
        <color theme="1"/>
        <rFont val="Times New Roman"/>
        <family val="1"/>
      </rPr>
      <t xml:space="preserve">       </t>
    </r>
    <r>
      <rPr>
        <sz val="10"/>
        <color theme="1"/>
        <rFont val="Arial"/>
        <family val="2"/>
      </rPr>
      <t>Bar bar</t>
    </r>
  </si>
  <si>
    <r>
      <t>·</t>
    </r>
    <r>
      <rPr>
        <sz val="7"/>
        <color theme="1"/>
        <rFont val="Times New Roman"/>
        <family val="1"/>
      </rPr>
      <t xml:space="preserve">       </t>
    </r>
    <r>
      <rPr>
        <sz val="10"/>
        <color theme="1"/>
        <rFont val="Arial"/>
        <family val="2"/>
      </rPr>
      <t>Kilo Pascals kPa</t>
    </r>
  </si>
  <si>
    <r>
      <t>·</t>
    </r>
    <r>
      <rPr>
        <sz val="7"/>
        <color theme="1"/>
        <rFont val="Times New Roman"/>
        <family val="1"/>
      </rPr>
      <t xml:space="preserve">       </t>
    </r>
    <r>
      <rPr>
        <sz val="10"/>
        <color theme="1"/>
        <rFont val="Arial"/>
        <family val="2"/>
      </rPr>
      <t>Pascals Pa</t>
    </r>
  </si>
  <si>
    <r>
      <t>·</t>
    </r>
    <r>
      <rPr>
        <sz val="7"/>
        <color theme="1"/>
        <rFont val="Times New Roman"/>
        <family val="1"/>
      </rPr>
      <t xml:space="preserve">       </t>
    </r>
    <r>
      <rPr>
        <sz val="10"/>
        <color theme="1"/>
        <rFont val="Arial"/>
        <family val="2"/>
      </rPr>
      <t>Mega Pascals MPa</t>
    </r>
  </si>
  <si>
    <r>
      <t>·</t>
    </r>
    <r>
      <rPr>
        <sz val="7"/>
        <color theme="1"/>
        <rFont val="Times New Roman"/>
        <family val="1"/>
      </rPr>
      <t xml:space="preserve">       </t>
    </r>
    <r>
      <rPr>
        <sz val="10"/>
        <color theme="1"/>
        <rFont val="Arial"/>
        <family val="2"/>
      </rPr>
      <t>Kilo Pounds per Square Inch ksi</t>
    </r>
  </si>
  <si>
    <r>
      <t>·</t>
    </r>
    <r>
      <rPr>
        <sz val="7"/>
        <color theme="1"/>
        <rFont val="Times New Roman"/>
        <family val="1"/>
      </rPr>
      <t xml:space="preserve">       </t>
    </r>
    <r>
      <rPr>
        <sz val="10"/>
        <color theme="1"/>
        <rFont val="Arial"/>
        <family val="2"/>
      </rPr>
      <t>Atmosphere atm</t>
    </r>
  </si>
  <si>
    <r>
      <t>·</t>
    </r>
    <r>
      <rPr>
        <sz val="7"/>
        <color theme="1"/>
        <rFont val="Times New Roman"/>
        <family val="1"/>
      </rPr>
      <t xml:space="preserve">       </t>
    </r>
    <r>
      <rPr>
        <sz val="10"/>
        <color theme="1"/>
        <rFont val="Arial"/>
        <family val="2"/>
      </rPr>
      <t>Inch Mercury inHg</t>
    </r>
  </si>
  <si>
    <r>
      <t>·</t>
    </r>
    <r>
      <rPr>
        <sz val="7"/>
        <color theme="1"/>
        <rFont val="Times New Roman"/>
        <family val="1"/>
      </rPr>
      <t xml:space="preserve">       </t>
    </r>
    <r>
      <rPr>
        <sz val="10"/>
        <color theme="1"/>
        <rFont val="Arial"/>
        <family val="2"/>
      </rPr>
      <t>Millimeter Mercury mmHg</t>
    </r>
  </si>
  <si>
    <r>
      <t>·</t>
    </r>
    <r>
      <rPr>
        <sz val="7"/>
        <color theme="1"/>
        <rFont val="Times New Roman"/>
        <family val="1"/>
      </rPr>
      <t xml:space="preserve">       </t>
    </r>
    <r>
      <rPr>
        <sz val="10"/>
        <color theme="1"/>
        <rFont val="Arial"/>
        <family val="2"/>
      </rPr>
      <t>Inch Water inH2O</t>
    </r>
  </si>
  <si>
    <r>
      <t>·</t>
    </r>
    <r>
      <rPr>
        <sz val="7"/>
        <color theme="1"/>
        <rFont val="Times New Roman"/>
        <family val="1"/>
      </rPr>
      <t xml:space="preserve">       </t>
    </r>
    <r>
      <rPr>
        <sz val="10"/>
        <color theme="1"/>
        <rFont val="Arial"/>
        <family val="2"/>
      </rPr>
      <t>Millimeter Water mmH2O</t>
    </r>
  </si>
  <si>
    <r>
      <t>·</t>
    </r>
    <r>
      <rPr>
        <sz val="7"/>
        <color theme="1"/>
        <rFont val="Times New Roman"/>
        <family val="1"/>
      </rPr>
      <t xml:space="preserve">       </t>
    </r>
    <r>
      <rPr>
        <sz val="10"/>
        <color theme="1"/>
        <rFont val="Arial"/>
        <family val="2"/>
      </rPr>
      <t>Torr torr</t>
    </r>
  </si>
  <si>
    <r>
      <t>·</t>
    </r>
    <r>
      <rPr>
        <sz val="7"/>
        <color theme="1"/>
        <rFont val="Times New Roman"/>
        <family val="1"/>
      </rPr>
      <t xml:space="preserve">       </t>
    </r>
    <r>
      <rPr>
        <sz val="10"/>
        <color theme="1"/>
        <rFont val="Arial"/>
        <family val="2"/>
      </rPr>
      <t>MilliBar mBar</t>
    </r>
  </si>
  <si>
    <r>
      <t>·</t>
    </r>
    <r>
      <rPr>
        <sz val="7"/>
        <color theme="1"/>
        <rFont val="Times New Roman"/>
        <family val="1"/>
      </rPr>
      <t xml:space="preserve">       </t>
    </r>
    <r>
      <rPr>
        <sz val="10"/>
        <color theme="1"/>
        <rFont val="Arial"/>
        <family val="2"/>
      </rPr>
      <t>Kilogram per Square Centimeter kg/cm2</t>
    </r>
  </si>
  <si>
    <r>
      <t>·</t>
    </r>
    <r>
      <rPr>
        <sz val="7"/>
        <color theme="1"/>
        <rFont val="Times New Roman"/>
        <family val="1"/>
      </rPr>
      <t xml:space="preserve">       </t>
    </r>
    <r>
      <rPr>
        <sz val="10"/>
        <color theme="1"/>
        <rFont val="Arial"/>
        <family val="2"/>
      </rPr>
      <t>Pounds per Hundred Square Feet lb/100ft2</t>
    </r>
  </si>
  <si>
    <r>
      <t>·</t>
    </r>
    <r>
      <rPr>
        <sz val="7"/>
        <color theme="1"/>
        <rFont val="Times New Roman"/>
        <family val="1"/>
      </rPr>
      <t xml:space="preserve">       </t>
    </r>
    <r>
      <rPr>
        <sz val="10"/>
        <color theme="1"/>
        <rFont val="Arial"/>
        <family val="2"/>
      </rPr>
      <t>Giga Pascals GPa</t>
    </r>
  </si>
  <si>
    <t>PumpSpeed</t>
  </si>
  <si>
    <r>
      <t>·</t>
    </r>
    <r>
      <rPr>
        <sz val="7"/>
        <color theme="1"/>
        <rFont val="Times New Roman"/>
        <family val="1"/>
      </rPr>
      <t xml:space="preserve">       </t>
    </r>
    <r>
      <rPr>
        <sz val="10"/>
        <color theme="1"/>
        <rFont val="Arial"/>
        <family val="2"/>
      </rPr>
      <t>Strokes per Minute strokes/min</t>
    </r>
  </si>
  <si>
    <r>
      <t>·</t>
    </r>
    <r>
      <rPr>
        <sz val="7"/>
        <color theme="1"/>
        <rFont val="Times New Roman"/>
        <family val="1"/>
      </rPr>
      <t xml:space="preserve">       </t>
    </r>
    <r>
      <rPr>
        <sz val="10"/>
        <color theme="1"/>
        <rFont val="Arial"/>
        <family val="2"/>
      </rPr>
      <t>per Minute /min</t>
    </r>
  </si>
  <si>
    <r>
      <t>·</t>
    </r>
    <r>
      <rPr>
        <sz val="7"/>
        <color theme="1"/>
        <rFont val="Times New Roman"/>
        <family val="1"/>
      </rPr>
      <t xml:space="preserve">       </t>
    </r>
    <r>
      <rPr>
        <sz val="10"/>
        <color theme="1"/>
        <rFont val="Arial"/>
        <family val="2"/>
      </rPr>
      <t>per Second /sec</t>
    </r>
  </si>
  <si>
    <r>
      <t>·</t>
    </r>
    <r>
      <rPr>
        <sz val="7"/>
        <color theme="1"/>
        <rFont val="Times New Roman"/>
        <family val="1"/>
      </rPr>
      <t xml:space="preserve">       </t>
    </r>
    <r>
      <rPr>
        <sz val="10"/>
        <color theme="1"/>
        <rFont val="Arial"/>
        <family val="2"/>
      </rPr>
      <t>per Day /day</t>
    </r>
  </si>
  <si>
    <r>
      <t>·</t>
    </r>
    <r>
      <rPr>
        <sz val="7"/>
        <color theme="1"/>
        <rFont val="Times New Roman"/>
        <family val="1"/>
      </rPr>
      <t xml:space="preserve">       </t>
    </r>
    <r>
      <rPr>
        <sz val="10"/>
        <color theme="1"/>
        <rFont val="Arial"/>
        <family val="2"/>
      </rPr>
      <t>per Hour /hr</t>
    </r>
  </si>
  <si>
    <r>
      <t>·</t>
    </r>
    <r>
      <rPr>
        <sz val="7"/>
        <color theme="1"/>
        <rFont val="Times New Roman"/>
        <family val="1"/>
      </rPr>
      <t xml:space="preserve">       </t>
    </r>
    <r>
      <rPr>
        <sz val="10"/>
        <color theme="1"/>
        <rFont val="Arial"/>
        <family val="2"/>
      </rPr>
      <t>per millisecond /msec</t>
    </r>
  </si>
  <si>
    <r>
      <t>·</t>
    </r>
    <r>
      <rPr>
        <sz val="7"/>
        <color theme="1"/>
        <rFont val="Times New Roman"/>
        <family val="1"/>
      </rPr>
      <t xml:space="preserve">       </t>
    </r>
    <r>
      <rPr>
        <sz val="10"/>
        <color theme="1"/>
        <rFont val="Arial"/>
        <family val="2"/>
      </rPr>
      <t>Cubic meter m3</t>
    </r>
  </si>
  <si>
    <t>RotatorySpeed</t>
  </si>
  <si>
    <r>
      <t>·</t>
    </r>
    <r>
      <rPr>
        <sz val="7"/>
        <color theme="1"/>
        <rFont val="Times New Roman"/>
        <family val="1"/>
      </rPr>
      <t xml:space="preserve">       </t>
    </r>
    <r>
      <rPr>
        <sz val="10"/>
        <color theme="1"/>
        <rFont val="Arial"/>
        <family val="2"/>
      </rPr>
      <t>Revolutions per Minute rpm</t>
    </r>
  </si>
  <si>
    <r>
      <t>·</t>
    </r>
    <r>
      <rPr>
        <sz val="7"/>
        <color theme="1"/>
        <rFont val="Times New Roman"/>
        <family val="1"/>
      </rPr>
      <t xml:space="preserve">       </t>
    </r>
    <r>
      <rPr>
        <sz val="10"/>
        <color theme="1"/>
        <rFont val="Arial"/>
        <family val="2"/>
      </rPr>
      <t>Revolutions Per Second r/s</t>
    </r>
  </si>
  <si>
    <r>
      <t>·</t>
    </r>
    <r>
      <rPr>
        <sz val="7"/>
        <color theme="1"/>
        <rFont val="Times New Roman"/>
        <family val="1"/>
      </rPr>
      <t xml:space="preserve">       </t>
    </r>
    <r>
      <rPr>
        <sz val="10"/>
        <color theme="1"/>
        <rFont val="Arial"/>
        <family val="2"/>
      </rPr>
      <t>Radians per Second rad/s</t>
    </r>
  </si>
  <si>
    <t>ShortLength</t>
  </si>
  <si>
    <r>
      <t>·</t>
    </r>
    <r>
      <rPr>
        <sz val="7"/>
        <color theme="1"/>
        <rFont val="Times New Roman"/>
        <family val="1"/>
      </rPr>
      <t xml:space="preserve">       </t>
    </r>
    <r>
      <rPr>
        <sz val="10"/>
        <color theme="1"/>
        <rFont val="Arial"/>
        <family val="2"/>
      </rPr>
      <t>One by 32 Inch 1/32 in</t>
    </r>
  </si>
  <si>
    <t>MiniLength</t>
  </si>
  <si>
    <r>
      <t>·</t>
    </r>
    <r>
      <rPr>
        <sz val="7"/>
        <color theme="1"/>
        <rFont val="Times New Roman"/>
        <family val="1"/>
      </rPr>
      <t xml:space="preserve">       </t>
    </r>
    <r>
      <rPr>
        <sz val="10"/>
        <color theme="1"/>
        <rFont val="Arial"/>
        <family val="2"/>
      </rPr>
      <t>Micro Seconds per Feet microseconds/ft</t>
    </r>
  </si>
  <si>
    <r>
      <t>·</t>
    </r>
    <r>
      <rPr>
        <sz val="7"/>
        <color theme="1"/>
        <rFont val="Times New Roman"/>
        <family val="1"/>
      </rPr>
      <t xml:space="preserve">       </t>
    </r>
    <r>
      <rPr>
        <sz val="10"/>
        <color theme="1"/>
        <rFont val="Arial"/>
        <family val="2"/>
      </rPr>
      <t>Micro Seconds per Meter microseconds/m</t>
    </r>
  </si>
  <si>
    <r>
      <t>·</t>
    </r>
    <r>
      <rPr>
        <sz val="7"/>
        <color theme="1"/>
        <rFont val="Times New Roman"/>
        <family val="1"/>
      </rPr>
      <t xml:space="preserve">       </t>
    </r>
    <r>
      <rPr>
        <sz val="10"/>
        <color theme="1"/>
        <rFont val="Arial"/>
        <family val="2"/>
      </rPr>
      <t>Seconds per Kilometer seconds/km</t>
    </r>
  </si>
  <si>
    <r>
      <t>·</t>
    </r>
    <r>
      <rPr>
        <sz val="7"/>
        <color theme="1"/>
        <rFont val="Times New Roman"/>
        <family val="1"/>
      </rPr>
      <t xml:space="preserve">       </t>
    </r>
    <r>
      <rPr>
        <sz val="10"/>
        <color theme="1"/>
        <rFont val="Arial"/>
        <family val="2"/>
      </rPr>
      <t>Seconds per Mile seconds/mile</t>
    </r>
  </si>
  <si>
    <r>
      <t>·</t>
    </r>
    <r>
      <rPr>
        <sz val="7"/>
        <color theme="1"/>
        <rFont val="Times New Roman"/>
        <family val="1"/>
      </rPr>
      <t xml:space="preserve">       </t>
    </r>
    <r>
      <rPr>
        <sz val="10"/>
        <color theme="1"/>
        <rFont val="Arial"/>
        <family val="2"/>
      </rPr>
      <t>Btu per Pounds per Fahrenheit Btu/(lb-°F)</t>
    </r>
  </si>
  <si>
    <r>
      <t>·</t>
    </r>
    <r>
      <rPr>
        <sz val="7"/>
        <color theme="1"/>
        <rFont val="Times New Roman"/>
        <family val="1"/>
      </rPr>
      <t xml:space="preserve">       </t>
    </r>
    <r>
      <rPr>
        <sz val="10"/>
        <color theme="1"/>
        <rFont val="Arial"/>
        <family val="2"/>
      </rPr>
      <t>Joules per Kilogram per Kelvin J/(kg-°K)</t>
    </r>
  </si>
  <si>
    <r>
      <t>·</t>
    </r>
    <r>
      <rPr>
        <sz val="7"/>
        <color theme="1"/>
        <rFont val="Times New Roman"/>
        <family val="1"/>
      </rPr>
      <t xml:space="preserve">       </t>
    </r>
    <r>
      <rPr>
        <sz val="10"/>
        <color theme="1"/>
        <rFont val="Arial"/>
        <family val="2"/>
      </rPr>
      <t>Joules per Kilogram per Celcius J/(kg-°C)</t>
    </r>
  </si>
  <si>
    <r>
      <t>·</t>
    </r>
    <r>
      <rPr>
        <sz val="7"/>
        <color theme="1"/>
        <rFont val="Times New Roman"/>
        <family val="1"/>
      </rPr>
      <t xml:space="preserve">       </t>
    </r>
    <r>
      <rPr>
        <sz val="10"/>
        <color theme="1"/>
        <rFont val="Arial"/>
        <family val="2"/>
      </rPr>
      <t>Kilojoules per Kilogram per Kelvin kJ/(kg-°K)</t>
    </r>
  </si>
  <si>
    <r>
      <t>·</t>
    </r>
    <r>
      <rPr>
        <sz val="7"/>
        <color theme="1"/>
        <rFont val="Times New Roman"/>
        <family val="1"/>
      </rPr>
      <t xml:space="preserve">       </t>
    </r>
    <r>
      <rPr>
        <sz val="10"/>
        <color theme="1"/>
        <rFont val="Arial"/>
        <family val="2"/>
      </rPr>
      <t>Kilojoules per Kilogram per Celcius kJ/(kg-°C)</t>
    </r>
  </si>
  <si>
    <r>
      <t>·</t>
    </r>
    <r>
      <rPr>
        <sz val="7"/>
        <color theme="1"/>
        <rFont val="Times New Roman"/>
        <family val="1"/>
      </rPr>
      <t xml:space="preserve">       </t>
    </r>
    <r>
      <rPr>
        <sz val="10"/>
        <color theme="1"/>
        <rFont val="Arial"/>
        <family val="2"/>
      </rPr>
      <t>Kilocalorie per Kilogram per Kelvin kcal/(kg-°K)</t>
    </r>
  </si>
  <si>
    <r>
      <t>·</t>
    </r>
    <r>
      <rPr>
        <sz val="7"/>
        <color theme="1"/>
        <rFont val="Times New Roman"/>
        <family val="1"/>
      </rPr>
      <t xml:space="preserve">       </t>
    </r>
    <r>
      <rPr>
        <sz val="10"/>
        <color theme="1"/>
        <rFont val="Arial"/>
        <family val="2"/>
      </rPr>
      <t>Kilocalorie per Kilogram per Celcius kcal/(kg-°C)</t>
    </r>
  </si>
  <si>
    <r>
      <t>·</t>
    </r>
    <r>
      <rPr>
        <sz val="7"/>
        <color theme="1"/>
        <rFont val="Times New Roman"/>
        <family val="1"/>
      </rPr>
      <t xml:space="preserve">       </t>
    </r>
    <r>
      <rPr>
        <sz val="10"/>
        <color theme="1"/>
        <rFont val="Arial"/>
        <family val="2"/>
      </rPr>
      <t>Feet per Second ft/s</t>
    </r>
  </si>
  <si>
    <r>
      <t>·</t>
    </r>
    <r>
      <rPr>
        <sz val="7"/>
        <color theme="1"/>
        <rFont val="Times New Roman"/>
        <family val="1"/>
      </rPr>
      <t xml:space="preserve">       </t>
    </r>
    <r>
      <rPr>
        <sz val="10"/>
        <color theme="1"/>
        <rFont val="Arial"/>
        <family val="2"/>
      </rPr>
      <t>Meters per Second m/s</t>
    </r>
  </si>
  <si>
    <r>
      <t>·</t>
    </r>
    <r>
      <rPr>
        <sz val="7"/>
        <color theme="1"/>
        <rFont val="Times New Roman"/>
        <family val="1"/>
      </rPr>
      <t xml:space="preserve">       </t>
    </r>
    <r>
      <rPr>
        <sz val="10"/>
        <color theme="1"/>
        <rFont val="Arial"/>
        <family val="2"/>
      </rPr>
      <t>Feet per Minute ft/m</t>
    </r>
  </si>
  <si>
    <r>
      <t>·</t>
    </r>
    <r>
      <rPr>
        <sz val="7"/>
        <color theme="1"/>
        <rFont val="Times New Roman"/>
        <family val="1"/>
      </rPr>
      <t xml:space="preserve">       </t>
    </r>
    <r>
      <rPr>
        <sz val="10"/>
        <color theme="1"/>
        <rFont val="Arial"/>
        <family val="2"/>
      </rPr>
      <t>Meters per Minute m/m</t>
    </r>
  </si>
  <si>
    <r>
      <t>·</t>
    </r>
    <r>
      <rPr>
        <sz val="7"/>
        <color theme="1"/>
        <rFont val="Times New Roman"/>
        <family val="1"/>
      </rPr>
      <t xml:space="preserve">       </t>
    </r>
    <r>
      <rPr>
        <sz val="10"/>
        <color theme="1"/>
        <rFont val="Arial"/>
        <family val="2"/>
      </rPr>
      <t>Kilometers per Minute km/min</t>
    </r>
  </si>
  <si>
    <r>
      <t>·</t>
    </r>
    <r>
      <rPr>
        <sz val="7"/>
        <color theme="1"/>
        <rFont val="Times New Roman"/>
        <family val="1"/>
      </rPr>
      <t xml:space="preserve">       </t>
    </r>
    <r>
      <rPr>
        <sz val="10"/>
        <color theme="1"/>
        <rFont val="Arial"/>
        <family val="2"/>
      </rPr>
      <t>Kilometers per Hour km/hr</t>
    </r>
  </si>
  <si>
    <r>
      <t>·</t>
    </r>
    <r>
      <rPr>
        <sz val="7"/>
        <color theme="1"/>
        <rFont val="Times New Roman"/>
        <family val="1"/>
      </rPr>
      <t xml:space="preserve">       </t>
    </r>
    <r>
      <rPr>
        <sz val="10"/>
        <color theme="1"/>
        <rFont val="Arial"/>
        <family val="2"/>
      </rPr>
      <t>Kilometers per Second km/sec</t>
    </r>
  </si>
  <si>
    <r>
      <t>·</t>
    </r>
    <r>
      <rPr>
        <sz val="7"/>
        <color theme="1"/>
        <rFont val="Times New Roman"/>
        <family val="1"/>
      </rPr>
      <t xml:space="preserve">       </t>
    </r>
    <r>
      <rPr>
        <sz val="10"/>
        <color theme="1"/>
        <rFont val="Arial"/>
        <family val="2"/>
      </rPr>
      <t>Thousand Feet per Hour kft/hr</t>
    </r>
  </si>
  <si>
    <r>
      <t>·</t>
    </r>
    <r>
      <rPr>
        <sz val="7"/>
        <color theme="1"/>
        <rFont val="Times New Roman"/>
        <family val="1"/>
      </rPr>
      <t xml:space="preserve">       </t>
    </r>
    <r>
      <rPr>
        <sz val="10"/>
        <color theme="1"/>
        <rFont val="Arial"/>
        <family val="2"/>
      </rPr>
      <t>Miles per Minute mi/min</t>
    </r>
  </si>
  <si>
    <r>
      <t>·</t>
    </r>
    <r>
      <rPr>
        <sz val="7"/>
        <color theme="1"/>
        <rFont val="Times New Roman"/>
        <family val="1"/>
      </rPr>
      <t xml:space="preserve">       </t>
    </r>
    <r>
      <rPr>
        <sz val="10"/>
        <color theme="1"/>
        <rFont val="Arial"/>
        <family val="2"/>
      </rPr>
      <t>Miles per Hour mi/hr</t>
    </r>
  </si>
  <si>
    <r>
      <t>·</t>
    </r>
    <r>
      <rPr>
        <sz val="7"/>
        <color theme="1"/>
        <rFont val="Times New Roman"/>
        <family val="1"/>
      </rPr>
      <t xml:space="preserve">       </t>
    </r>
    <r>
      <rPr>
        <sz val="10"/>
        <color theme="1"/>
        <rFont val="Arial"/>
        <family val="2"/>
      </rPr>
      <t>Miles per Second mi/sec</t>
    </r>
  </si>
  <si>
    <r>
      <t>·</t>
    </r>
    <r>
      <rPr>
        <sz val="7"/>
        <color theme="1"/>
        <rFont val="Times New Roman"/>
        <family val="1"/>
      </rPr>
      <t xml:space="preserve">       </t>
    </r>
    <r>
      <rPr>
        <sz val="10"/>
        <color theme="1"/>
        <rFont val="Arial"/>
        <family val="2"/>
      </rPr>
      <t>Pounds-force on square inch lbf*in2</t>
    </r>
  </si>
  <si>
    <r>
      <t>·</t>
    </r>
    <r>
      <rPr>
        <sz val="7"/>
        <color theme="1"/>
        <rFont val="Times New Roman"/>
        <family val="1"/>
      </rPr>
      <t xml:space="preserve">       </t>
    </r>
    <r>
      <rPr>
        <sz val="10"/>
        <color theme="1"/>
        <rFont val="Arial"/>
        <family val="2"/>
      </rPr>
      <t>Newton on square meter N*m2</t>
    </r>
  </si>
  <si>
    <r>
      <t>·</t>
    </r>
    <r>
      <rPr>
        <sz val="7"/>
        <color theme="1"/>
        <rFont val="Times New Roman"/>
        <family val="1"/>
      </rPr>
      <t xml:space="preserve">       </t>
    </r>
    <r>
      <rPr>
        <sz val="10"/>
        <color theme="1"/>
        <rFont val="Arial"/>
        <family val="2"/>
      </rPr>
      <t>Degrees Fahrenheit °F</t>
    </r>
  </si>
  <si>
    <r>
      <t>·</t>
    </r>
    <r>
      <rPr>
        <sz val="7"/>
        <color theme="1"/>
        <rFont val="Times New Roman"/>
        <family val="1"/>
      </rPr>
      <t xml:space="preserve">       </t>
    </r>
    <r>
      <rPr>
        <sz val="10"/>
        <color theme="1"/>
        <rFont val="Arial"/>
        <family val="2"/>
      </rPr>
      <t>Degrees Celcius °C</t>
    </r>
  </si>
  <si>
    <r>
      <t>·</t>
    </r>
    <r>
      <rPr>
        <sz val="7"/>
        <color theme="1"/>
        <rFont val="Times New Roman"/>
        <family val="1"/>
      </rPr>
      <t xml:space="preserve">       </t>
    </r>
    <r>
      <rPr>
        <sz val="10"/>
        <color theme="1"/>
        <rFont val="Arial"/>
        <family val="2"/>
      </rPr>
      <t>Degrees Kelvin °K</t>
    </r>
  </si>
  <si>
    <r>
      <t>·</t>
    </r>
    <r>
      <rPr>
        <sz val="7"/>
        <color theme="1"/>
        <rFont val="Times New Roman"/>
        <family val="1"/>
      </rPr>
      <t xml:space="preserve">       </t>
    </r>
    <r>
      <rPr>
        <sz val="10"/>
        <color theme="1"/>
        <rFont val="Arial"/>
        <family val="2"/>
      </rPr>
      <t>Degrees Rankin °R</t>
    </r>
  </si>
  <si>
    <t>ThermalCoefficient</t>
  </si>
  <si>
    <r>
      <t>·</t>
    </r>
    <r>
      <rPr>
        <sz val="7"/>
        <color theme="1"/>
        <rFont val="Times New Roman"/>
        <family val="1"/>
      </rPr>
      <t xml:space="preserve">       </t>
    </r>
    <r>
      <rPr>
        <sz val="10"/>
        <color theme="1"/>
        <rFont val="Arial"/>
        <family val="2"/>
      </rPr>
      <t>Inverse Fahrenheit /°F</t>
    </r>
  </si>
  <si>
    <r>
      <t>·</t>
    </r>
    <r>
      <rPr>
        <sz val="7"/>
        <color theme="1"/>
        <rFont val="Times New Roman"/>
        <family val="1"/>
      </rPr>
      <t xml:space="preserve">       </t>
    </r>
    <r>
      <rPr>
        <sz val="10"/>
        <color theme="1"/>
        <rFont val="Arial"/>
        <family val="2"/>
      </rPr>
      <t>Inverse Celsius /°C</t>
    </r>
  </si>
  <si>
    <r>
      <t>·</t>
    </r>
    <r>
      <rPr>
        <sz val="7"/>
        <color theme="1"/>
        <rFont val="Times New Roman"/>
        <family val="1"/>
      </rPr>
      <t xml:space="preserve">       </t>
    </r>
    <r>
      <rPr>
        <sz val="10"/>
        <color theme="1"/>
        <rFont val="Arial"/>
        <family val="2"/>
      </rPr>
      <t>Inverse Kelvin /°K</t>
    </r>
  </si>
  <si>
    <r>
      <t>·</t>
    </r>
    <r>
      <rPr>
        <sz val="7"/>
        <color theme="1"/>
        <rFont val="Times New Roman"/>
        <family val="1"/>
      </rPr>
      <t xml:space="preserve">       </t>
    </r>
    <r>
      <rPr>
        <sz val="10"/>
        <color theme="1"/>
        <rFont val="Arial"/>
        <family val="2"/>
      </rPr>
      <t>Inverse Rankin /°R</t>
    </r>
  </si>
  <si>
    <r>
      <t>·</t>
    </r>
    <r>
      <rPr>
        <sz val="7"/>
        <color theme="1"/>
        <rFont val="Times New Roman"/>
        <family val="1"/>
      </rPr>
      <t xml:space="preserve">       </t>
    </r>
    <r>
      <rPr>
        <sz val="10"/>
        <color theme="1"/>
        <rFont val="Arial"/>
        <family val="2"/>
      </rPr>
      <t>Micro Inverse Celsius 10^-6/°C</t>
    </r>
  </si>
  <si>
    <r>
      <t>·</t>
    </r>
    <r>
      <rPr>
        <sz val="7"/>
        <color theme="1"/>
        <rFont val="Times New Roman"/>
        <family val="1"/>
      </rPr>
      <t xml:space="preserve">       </t>
    </r>
    <r>
      <rPr>
        <sz val="10"/>
        <color theme="1"/>
        <rFont val="Arial"/>
        <family val="2"/>
      </rPr>
      <t>Btu per Hour per Feet per Fahrenheit Btu/(Hr-ft-°F)</t>
    </r>
  </si>
  <si>
    <r>
      <t>·</t>
    </r>
    <r>
      <rPr>
        <sz val="7"/>
        <color theme="1"/>
        <rFont val="Times New Roman"/>
        <family val="1"/>
      </rPr>
      <t xml:space="preserve">       </t>
    </r>
    <r>
      <rPr>
        <sz val="10"/>
        <color theme="1"/>
        <rFont val="Arial"/>
        <family val="2"/>
      </rPr>
      <t>Watt per Meter per Kelvin W/(m-°K)</t>
    </r>
  </si>
  <si>
    <r>
      <t>·</t>
    </r>
    <r>
      <rPr>
        <sz val="7"/>
        <color theme="1"/>
        <rFont val="Times New Roman"/>
        <family val="1"/>
      </rPr>
      <t xml:space="preserve">       </t>
    </r>
    <r>
      <rPr>
        <sz val="10"/>
        <color theme="1"/>
        <rFont val="Arial"/>
        <family val="2"/>
      </rPr>
      <t>Watt per Meter per Celcius W/(m-°C)</t>
    </r>
  </si>
  <si>
    <t>ThermalGradient</t>
  </si>
  <si>
    <r>
      <t>·</t>
    </r>
    <r>
      <rPr>
        <sz val="7"/>
        <color theme="1"/>
        <rFont val="Times New Roman"/>
        <family val="1"/>
      </rPr>
      <t xml:space="preserve">       </t>
    </r>
    <r>
      <rPr>
        <sz val="10"/>
        <color theme="1"/>
        <rFont val="Arial"/>
        <family val="2"/>
      </rPr>
      <t>Fahrenheit per Feet °F/ft</t>
    </r>
  </si>
  <si>
    <r>
      <t>·</t>
    </r>
    <r>
      <rPr>
        <sz val="7"/>
        <color theme="1"/>
        <rFont val="Times New Roman"/>
        <family val="1"/>
      </rPr>
      <t xml:space="preserve">       </t>
    </r>
    <r>
      <rPr>
        <sz val="10"/>
        <color theme="1"/>
        <rFont val="Arial"/>
        <family val="2"/>
      </rPr>
      <t>Celcius per Meter °C/m</t>
    </r>
  </si>
  <si>
    <r>
      <t>·</t>
    </r>
    <r>
      <rPr>
        <sz val="7"/>
        <color theme="1"/>
        <rFont val="Times New Roman"/>
        <family val="1"/>
      </rPr>
      <t xml:space="preserve">       </t>
    </r>
    <r>
      <rPr>
        <sz val="10"/>
        <color theme="1"/>
        <rFont val="Arial"/>
        <family val="2"/>
      </rPr>
      <t>Kelvin per Meter °K/m</t>
    </r>
  </si>
  <si>
    <r>
      <t>·</t>
    </r>
    <r>
      <rPr>
        <sz val="7"/>
        <color theme="1"/>
        <rFont val="Times New Roman"/>
        <family val="1"/>
      </rPr>
      <t xml:space="preserve">       </t>
    </r>
    <r>
      <rPr>
        <sz val="10"/>
        <color theme="1"/>
        <rFont val="Arial"/>
        <family val="2"/>
      </rPr>
      <t>Fahrenheit per 100 Feet °F/100ft</t>
    </r>
  </si>
  <si>
    <r>
      <t>·</t>
    </r>
    <r>
      <rPr>
        <sz val="7"/>
        <color theme="1"/>
        <rFont val="Times New Roman"/>
        <family val="1"/>
      </rPr>
      <t xml:space="preserve">       </t>
    </r>
    <r>
      <rPr>
        <sz val="10"/>
        <color theme="1"/>
        <rFont val="Arial"/>
        <family val="2"/>
      </rPr>
      <t>Celcius per 30 Meter °C/30m</t>
    </r>
  </si>
  <si>
    <r>
      <t>·</t>
    </r>
    <r>
      <rPr>
        <sz val="7"/>
        <color theme="1"/>
        <rFont val="Times New Roman"/>
        <family val="1"/>
      </rPr>
      <t xml:space="preserve">       </t>
    </r>
    <r>
      <rPr>
        <sz val="10"/>
        <color theme="1"/>
        <rFont val="Arial"/>
        <family val="2"/>
      </rPr>
      <t>Second sec</t>
    </r>
  </si>
  <si>
    <r>
      <t>·</t>
    </r>
    <r>
      <rPr>
        <sz val="7"/>
        <color theme="1"/>
        <rFont val="Times New Roman"/>
        <family val="1"/>
      </rPr>
      <t xml:space="preserve">       </t>
    </r>
    <r>
      <rPr>
        <sz val="10"/>
        <color theme="1"/>
        <rFont val="Arial"/>
        <family val="2"/>
      </rPr>
      <t>Minute min</t>
    </r>
  </si>
  <si>
    <r>
      <t>·</t>
    </r>
    <r>
      <rPr>
        <sz val="7"/>
        <color theme="1"/>
        <rFont val="Times New Roman"/>
        <family val="1"/>
      </rPr>
      <t xml:space="preserve">       </t>
    </r>
    <r>
      <rPr>
        <sz val="10"/>
        <color theme="1"/>
        <rFont val="Arial"/>
        <family val="2"/>
      </rPr>
      <t>Hour hr</t>
    </r>
  </si>
  <si>
    <r>
      <t>·</t>
    </r>
    <r>
      <rPr>
        <sz val="7"/>
        <color theme="1"/>
        <rFont val="Times New Roman"/>
        <family val="1"/>
      </rPr>
      <t xml:space="preserve">       </t>
    </r>
    <r>
      <rPr>
        <sz val="10"/>
        <color theme="1"/>
        <rFont val="Arial"/>
        <family val="2"/>
      </rPr>
      <t>Day day</t>
    </r>
  </si>
  <si>
    <r>
      <t>·</t>
    </r>
    <r>
      <rPr>
        <sz val="7"/>
        <color theme="1"/>
        <rFont val="Times New Roman"/>
        <family val="1"/>
      </rPr>
      <t xml:space="preserve">       </t>
    </r>
    <r>
      <rPr>
        <sz val="10"/>
        <color theme="1"/>
        <rFont val="Arial"/>
        <family val="2"/>
      </rPr>
      <t>MiliSecond msec</t>
    </r>
  </si>
  <si>
    <r>
      <t>·</t>
    </r>
    <r>
      <rPr>
        <sz val="7"/>
        <color theme="1"/>
        <rFont val="Times New Roman"/>
        <family val="1"/>
      </rPr>
      <t xml:space="preserve">       </t>
    </r>
    <r>
      <rPr>
        <sz val="10"/>
        <color theme="1"/>
        <rFont val="Arial"/>
        <family val="2"/>
      </rPr>
      <t>PoundForce Foot lbf-ft</t>
    </r>
  </si>
  <si>
    <r>
      <t>·</t>
    </r>
    <r>
      <rPr>
        <sz val="7"/>
        <color theme="1"/>
        <rFont val="Times New Roman"/>
        <family val="1"/>
      </rPr>
      <t xml:space="preserve">       </t>
    </r>
    <r>
      <rPr>
        <sz val="10"/>
        <color theme="1"/>
        <rFont val="Arial"/>
        <family val="2"/>
      </rPr>
      <t>Newton Meter N-m</t>
    </r>
  </si>
  <si>
    <r>
      <t>·</t>
    </r>
    <r>
      <rPr>
        <sz val="7"/>
        <color theme="1"/>
        <rFont val="Times New Roman"/>
        <family val="1"/>
      </rPr>
      <t xml:space="preserve">       </t>
    </r>
    <r>
      <rPr>
        <sz val="10"/>
        <color theme="1"/>
        <rFont val="Arial"/>
        <family val="2"/>
      </rPr>
      <t>Kilo Newton Meter kN-m</t>
    </r>
  </si>
  <si>
    <r>
      <t>·</t>
    </r>
    <r>
      <rPr>
        <sz val="7"/>
        <color theme="1"/>
        <rFont val="Times New Roman"/>
        <family val="1"/>
      </rPr>
      <t xml:space="preserve">       </t>
    </r>
    <r>
      <rPr>
        <sz val="10"/>
        <color theme="1"/>
        <rFont val="Arial"/>
        <family val="2"/>
      </rPr>
      <t>Poundal Foot pdl-ft</t>
    </r>
  </si>
  <si>
    <r>
      <t>·</t>
    </r>
    <r>
      <rPr>
        <sz val="7"/>
        <color theme="1"/>
        <rFont val="Times New Roman"/>
        <family val="1"/>
      </rPr>
      <t xml:space="preserve">       </t>
    </r>
    <r>
      <rPr>
        <sz val="10"/>
        <color theme="1"/>
        <rFont val="Arial"/>
        <family val="2"/>
      </rPr>
      <t>PoundForce Inch lbf-ft</t>
    </r>
  </si>
  <si>
    <r>
      <t>·</t>
    </r>
    <r>
      <rPr>
        <sz val="7"/>
        <color theme="1"/>
        <rFont val="Times New Roman"/>
        <family val="1"/>
      </rPr>
      <t xml:space="preserve">       </t>
    </r>
    <r>
      <rPr>
        <sz val="10"/>
        <color theme="1"/>
        <rFont val="Arial"/>
        <family val="2"/>
      </rPr>
      <t>OunceForce Foot ozf-ft</t>
    </r>
  </si>
  <si>
    <r>
      <t>·</t>
    </r>
    <r>
      <rPr>
        <sz val="7"/>
        <color theme="1"/>
        <rFont val="Times New Roman"/>
        <family val="1"/>
      </rPr>
      <t xml:space="preserve">       </t>
    </r>
    <r>
      <rPr>
        <sz val="10"/>
        <color theme="1"/>
        <rFont val="Arial"/>
        <family val="2"/>
      </rPr>
      <t>Kilopond Meter kp-m</t>
    </r>
  </si>
  <si>
    <r>
      <t>·</t>
    </r>
    <r>
      <rPr>
        <sz val="7"/>
        <color theme="1"/>
        <rFont val="Times New Roman"/>
        <family val="1"/>
      </rPr>
      <t xml:space="preserve">       </t>
    </r>
    <r>
      <rPr>
        <sz val="10"/>
        <color theme="1"/>
        <rFont val="Arial"/>
        <family val="2"/>
      </rPr>
      <t>Centimeter Gram-force cm-gf</t>
    </r>
  </si>
  <si>
    <r>
      <t>·</t>
    </r>
    <r>
      <rPr>
        <sz val="7"/>
        <color theme="1"/>
        <rFont val="Times New Roman"/>
        <family val="1"/>
      </rPr>
      <t xml:space="preserve">       </t>
    </r>
    <r>
      <rPr>
        <sz val="10"/>
        <color theme="1"/>
        <rFont val="Arial"/>
        <family val="2"/>
      </rPr>
      <t>Kip Foot kipf-ft</t>
    </r>
  </si>
  <si>
    <r>
      <t>·</t>
    </r>
    <r>
      <rPr>
        <sz val="7"/>
        <color theme="1"/>
        <rFont val="Times New Roman"/>
        <family val="1"/>
      </rPr>
      <t xml:space="preserve">       </t>
    </r>
    <r>
      <rPr>
        <sz val="10"/>
        <color theme="1"/>
        <rFont val="Arial"/>
        <family val="2"/>
      </rPr>
      <t>Inch per Second in/s</t>
    </r>
  </si>
  <si>
    <r>
      <t>·</t>
    </r>
    <r>
      <rPr>
        <sz val="7"/>
        <color theme="1"/>
        <rFont val="Times New Roman"/>
        <family val="1"/>
      </rPr>
      <t xml:space="preserve">       </t>
    </r>
    <r>
      <rPr>
        <sz val="10"/>
        <color theme="1"/>
        <rFont val="Arial"/>
        <family val="2"/>
      </rPr>
      <t>Millimeter per Second mm/s</t>
    </r>
  </si>
  <si>
    <r>
      <t>·</t>
    </r>
    <r>
      <rPr>
        <sz val="7"/>
        <color theme="1"/>
        <rFont val="Times New Roman"/>
        <family val="1"/>
      </rPr>
      <t xml:space="preserve">       </t>
    </r>
    <r>
      <rPr>
        <sz val="10"/>
        <color theme="1"/>
        <rFont val="Arial"/>
        <family val="2"/>
      </rPr>
      <t>Centimeter per Second cm/s</t>
    </r>
  </si>
  <si>
    <r>
      <t>·</t>
    </r>
    <r>
      <rPr>
        <sz val="7"/>
        <color theme="1"/>
        <rFont val="Times New Roman"/>
        <family val="1"/>
      </rPr>
      <t xml:space="preserve">       </t>
    </r>
    <r>
      <rPr>
        <sz val="10"/>
        <color theme="1"/>
        <rFont val="Arial"/>
        <family val="2"/>
      </rPr>
      <t>Centipoise cP</t>
    </r>
  </si>
  <si>
    <r>
      <t>·</t>
    </r>
    <r>
      <rPr>
        <sz val="7"/>
        <color theme="1"/>
        <rFont val="Times New Roman"/>
        <family val="1"/>
      </rPr>
      <t xml:space="preserve">       </t>
    </r>
    <r>
      <rPr>
        <sz val="10"/>
        <color theme="1"/>
        <rFont val="Arial"/>
        <family val="2"/>
      </rPr>
      <t>Pascal Second Pa-sec</t>
    </r>
  </si>
  <si>
    <r>
      <t>·</t>
    </r>
    <r>
      <rPr>
        <sz val="7"/>
        <color theme="1"/>
        <rFont val="Times New Roman"/>
        <family val="1"/>
      </rPr>
      <t xml:space="preserve">       </t>
    </r>
    <r>
      <rPr>
        <sz val="10"/>
        <color theme="1"/>
        <rFont val="Arial"/>
        <family val="2"/>
      </rPr>
      <t>Poise P</t>
    </r>
  </si>
  <si>
    <r>
      <t>·</t>
    </r>
    <r>
      <rPr>
        <sz val="7"/>
        <color theme="1"/>
        <rFont val="Times New Roman"/>
        <family val="1"/>
      </rPr>
      <t xml:space="preserve">       </t>
    </r>
    <r>
      <rPr>
        <sz val="10"/>
        <color theme="1"/>
        <rFont val="Arial"/>
        <family val="2"/>
      </rPr>
      <t>Gallons gal</t>
    </r>
  </si>
  <si>
    <r>
      <t>·</t>
    </r>
    <r>
      <rPr>
        <sz val="7"/>
        <color theme="1"/>
        <rFont val="Times New Roman"/>
        <family val="1"/>
      </rPr>
      <t xml:space="preserve">       </t>
    </r>
    <r>
      <rPr>
        <sz val="10"/>
        <color theme="1"/>
        <rFont val="Arial"/>
        <family val="2"/>
      </rPr>
      <t>Liters l</t>
    </r>
  </si>
  <si>
    <r>
      <t>·</t>
    </r>
    <r>
      <rPr>
        <sz val="7"/>
        <color theme="1"/>
        <rFont val="Times New Roman"/>
        <family val="1"/>
      </rPr>
      <t xml:space="preserve">       </t>
    </r>
    <r>
      <rPr>
        <sz val="10"/>
        <color theme="1"/>
        <rFont val="Arial"/>
        <family val="2"/>
      </rPr>
      <t>Barrels bbl</t>
    </r>
  </si>
  <si>
    <r>
      <t>·</t>
    </r>
    <r>
      <rPr>
        <sz val="7"/>
        <color theme="1"/>
        <rFont val="Times New Roman"/>
        <family val="1"/>
      </rPr>
      <t xml:space="preserve">       </t>
    </r>
    <r>
      <rPr>
        <sz val="10"/>
        <color theme="1"/>
        <rFont val="Arial"/>
        <family val="2"/>
      </rPr>
      <t>Cubic Decimeters dm^3</t>
    </r>
  </si>
  <si>
    <r>
      <t>·</t>
    </r>
    <r>
      <rPr>
        <sz val="7"/>
        <color theme="1"/>
        <rFont val="Times New Roman"/>
        <family val="1"/>
      </rPr>
      <t xml:space="preserve">       </t>
    </r>
    <r>
      <rPr>
        <sz val="10"/>
        <color theme="1"/>
        <rFont val="Arial"/>
        <family val="2"/>
      </rPr>
      <t>Thousand Cubic Feet MCF</t>
    </r>
  </si>
  <si>
    <r>
      <t>·</t>
    </r>
    <r>
      <rPr>
        <sz val="7"/>
        <color theme="1"/>
        <rFont val="Times New Roman"/>
        <family val="1"/>
      </rPr>
      <t xml:space="preserve">       </t>
    </r>
    <r>
      <rPr>
        <sz val="10"/>
        <color theme="1"/>
        <rFont val="Arial"/>
        <family val="2"/>
      </rPr>
      <t>Million Cubic Feet MMCF</t>
    </r>
  </si>
  <si>
    <r>
      <t>·</t>
    </r>
    <r>
      <rPr>
        <sz val="7"/>
        <color theme="1"/>
        <rFont val="Times New Roman"/>
        <family val="1"/>
      </rPr>
      <t xml:space="preserve">       </t>
    </r>
    <r>
      <rPr>
        <sz val="10"/>
        <color theme="1"/>
        <rFont val="Arial"/>
        <family val="2"/>
      </rPr>
      <t>Thousand Cubic Meters MCM</t>
    </r>
  </si>
  <si>
    <r>
      <t>·</t>
    </r>
    <r>
      <rPr>
        <sz val="7"/>
        <color theme="1"/>
        <rFont val="Times New Roman"/>
        <family val="1"/>
      </rPr>
      <t xml:space="preserve">       </t>
    </r>
    <r>
      <rPr>
        <sz val="10"/>
        <color theme="1"/>
        <rFont val="Arial"/>
        <family val="2"/>
      </rPr>
      <t>Million Cubic Meters MMCM</t>
    </r>
  </si>
  <si>
    <t>YieldPoint</t>
  </si>
  <si>
    <r>
      <t>·</t>
    </r>
    <r>
      <rPr>
        <sz val="7"/>
        <color theme="1"/>
        <rFont val="Times New Roman"/>
        <family val="1"/>
      </rPr>
      <t xml:space="preserve">       </t>
    </r>
    <r>
      <rPr>
        <sz val="10"/>
        <color theme="1"/>
        <rFont val="Arial"/>
        <family val="2"/>
      </rPr>
      <t>Pound Force per Hundred Square Feet lbf/100ft2</t>
    </r>
  </si>
  <si>
    <r>
      <t>·</t>
    </r>
    <r>
      <rPr>
        <sz val="7"/>
        <color theme="1"/>
        <rFont val="Times New Roman"/>
        <family val="1"/>
      </rPr>
      <t xml:space="preserve">       </t>
    </r>
    <r>
      <rPr>
        <sz val="10"/>
        <color theme="1"/>
        <rFont val="Arial"/>
        <family val="2"/>
      </rPr>
      <t>Pascal Pa</t>
    </r>
  </si>
  <si>
    <t>Planning</t>
  </si>
  <si>
    <t/>
  </si>
  <si>
    <t>Created</t>
  </si>
  <si>
    <t>Approved</t>
  </si>
  <si>
    <t>Sent to dev</t>
  </si>
  <si>
    <t>Tested By QC</t>
  </si>
  <si>
    <t>Deployment ready</t>
  </si>
  <si>
    <t>PL Sign off</t>
  </si>
  <si>
    <t>ﾠ</t>
  </si>
  <si>
    <t>1ﾠ</t>
  </si>
  <si>
    <t>1.1ﾠ</t>
  </si>
  <si>
    <t>1.1.1ﾠ</t>
  </si>
  <si>
    <t>A riser is true if rig type "Floater" (See Mc2 Rig class definitions) is true. i.e. May be selected in the drop down for interval type</t>
  </si>
  <si>
    <t>1.1.2ﾠ</t>
  </si>
  <si>
    <t>1.1.3ﾠ</t>
  </si>
  <si>
    <t>In general each openhole section is smaller than the previously drilled Openhole section if not then the BHA must validate with a reamer of appropriate diameter at analysis time</t>
  </si>
  <si>
    <t>1.1.3.1ﾠ</t>
  </si>
  <si>
    <t xml:space="preserve">Above Ground Level/Mudline/seabed </t>
  </si>
  <si>
    <t>1.1.3.1.1ﾠ</t>
  </si>
  <si>
    <t>1.1.3.1.1.1ﾠ</t>
  </si>
  <si>
    <t>1.1.3.1.1.1.1ﾠ</t>
  </si>
  <si>
    <t>SubseaBOP</t>
  </si>
  <si>
    <t>1.1.3.1.1.1.1.1ﾠ</t>
  </si>
  <si>
    <t xml:space="preserve">SubSeaBOPStackelements </t>
  </si>
  <si>
    <t>1.1.3.1.1.2ﾠ</t>
  </si>
  <si>
    <t>BOP = 1</t>
  </si>
  <si>
    <t>1.1.3.1.1.2.1ﾠ</t>
  </si>
  <si>
    <t xml:space="preserve">BOPStackelements </t>
  </si>
  <si>
    <t>1.1.3.1.1.2.1.1ﾠ</t>
  </si>
  <si>
    <t>1.1.3.1.1.3ﾠ</t>
  </si>
  <si>
    <t>Conductor = 1</t>
  </si>
  <si>
    <t>1.1.3.1.1.3.1ﾠ</t>
  </si>
  <si>
    <t>1.1.3.1.1.3.1.1ﾠ</t>
  </si>
  <si>
    <t>1.1.3.1.2ﾠ</t>
  </si>
  <si>
    <t>1.1.3.1.3ﾠ</t>
  </si>
  <si>
    <t>1.1.3.1.4ﾠ</t>
  </si>
  <si>
    <t>1.1.3.1.5ﾠ</t>
  </si>
  <si>
    <t>1.1.3.1.6ﾠ</t>
  </si>
  <si>
    <t>1.1.3.1.7ﾠ</t>
  </si>
  <si>
    <t>1.1.3.1.8ﾠ</t>
  </si>
  <si>
    <t>1.1.4ﾠ</t>
  </si>
  <si>
    <t xml:space="preserve">OpenHole </t>
  </si>
  <si>
    <t>1.1.4.1ﾠ</t>
  </si>
  <si>
    <t>1.1.4.2ﾠ</t>
  </si>
  <si>
    <t xml:space="preserve">Sequential Openhole sizes in planning openhole set, must have used a reamer </t>
  </si>
  <si>
    <t>1.1.4.2.1ﾠ</t>
  </si>
  <si>
    <t>1.1.5ﾠ</t>
  </si>
  <si>
    <t xml:space="preserve">CasedHole  </t>
  </si>
  <si>
    <t>1.1.5.1ﾠ</t>
  </si>
  <si>
    <t>1.1.5.1.1ﾠ</t>
  </si>
  <si>
    <t>1.1.5.1.1.1ﾠ</t>
  </si>
  <si>
    <t>1.1.5.1.2ﾠ</t>
  </si>
  <si>
    <t>1.1.5.1.2.1ﾠ</t>
  </si>
  <si>
    <t>1.1.5.1.3ﾠ</t>
  </si>
  <si>
    <t>1.1.5.1.4ﾠ</t>
  </si>
  <si>
    <t>1.1.5.1.5ﾠ</t>
  </si>
  <si>
    <t>1.1.5.2ﾠ</t>
  </si>
  <si>
    <t>1.1.5.3ﾠ</t>
  </si>
  <si>
    <t>Casing end depth =&lt; Paired openhole section(s).</t>
  </si>
  <si>
    <t>1.1.5.4ﾠ</t>
  </si>
  <si>
    <t>1.1.5.4.1ﾠ</t>
  </si>
  <si>
    <t>Only one active openhole  Set at one time</t>
  </si>
  <si>
    <t>1.1.5.5ﾠ</t>
  </si>
  <si>
    <t xml:space="preserve">Riser Conductor BOP may or may not be present when drilling Openhole interval 1,2,3…n. Need to set to active inactive </t>
  </si>
  <si>
    <t>1.1.5.6ﾠ</t>
  </si>
  <si>
    <t>Open hole section Correlates  to formation properties on depth (MD may be mapped to TVD via survey listing)</t>
  </si>
  <si>
    <t>1.2ﾠ</t>
  </si>
  <si>
    <t>UX UIOthers SandBox</t>
  </si>
  <si>
    <t>1.2.1ﾠ</t>
  </si>
  <si>
    <t>While changing depth for an analysis the interface MUST explicitly inform user of any interval context change.</t>
  </si>
  <si>
    <t>1.2.2ﾠ</t>
  </si>
  <si>
    <t xml:space="preserve">Wellbore intervals are a child of a Plan and are coupled to it. Should a new plan be created the intervals are "Deep Copied" rather than linked to the new plan through an association table. </t>
  </si>
  <si>
    <t>1.2.3ﾠ</t>
  </si>
  <si>
    <t xml:space="preserve">In real time Openhole may be expressed as a curve or an array should realtime caliper or pseudo caliper data be available. This should be used to refine hole volumes etc. </t>
  </si>
  <si>
    <t>1.3ﾠ</t>
  </si>
  <si>
    <t>GBU Specific Hierarchy</t>
  </si>
  <si>
    <t>1.3.1ﾠ</t>
  </si>
  <si>
    <t>Product line X,Y,Z</t>
  </si>
  <si>
    <t>1.3.1.1ﾠ</t>
  </si>
  <si>
    <t>PL Business and Reporting Hierarchy</t>
  </si>
  <si>
    <t>1.3.1.2ﾠ</t>
  </si>
  <si>
    <t>PL Client table</t>
  </si>
  <si>
    <t>1.3.1.3ﾠ</t>
  </si>
  <si>
    <t>Job Number</t>
  </si>
  <si>
    <t>2ﾠ</t>
  </si>
  <si>
    <t>3ﾠ</t>
  </si>
  <si>
    <t>BHA</t>
  </si>
  <si>
    <t>3.1ﾠ</t>
  </si>
  <si>
    <t>A BHA Must have a defined type</t>
  </si>
  <si>
    <t>3.1.1ﾠ</t>
  </si>
  <si>
    <t>May be extracted from tool types in assembly on BHA save</t>
  </si>
  <si>
    <t>3.1.1.1ﾠ</t>
  </si>
  <si>
    <t>3.1.1.2ﾠ</t>
  </si>
  <si>
    <t>Motor</t>
  </si>
  <si>
    <t>3.1.1.3ﾠ</t>
  </si>
  <si>
    <t>3.1.1.4ﾠ</t>
  </si>
  <si>
    <t>Motorized RSS</t>
  </si>
  <si>
    <t>3.1.2ﾠ</t>
  </si>
  <si>
    <t>A BHA may have a bit</t>
  </si>
  <si>
    <t>3.1.2.1ﾠ</t>
  </si>
  <si>
    <t>A bit defines the hole size for which the BHA is intended</t>
  </si>
  <si>
    <t>3.1.2.1.1ﾠ</t>
  </si>
  <si>
    <t xml:space="preserve">A BHA with no hole enlargement tool my simple self validate against the Bit OD. </t>
  </si>
  <si>
    <t>3.1.2.2ﾠ</t>
  </si>
  <si>
    <t>The OD of the bit and therefore other "Gauge" components must be adjusted for the required clearance on a solver by solver basis</t>
  </si>
  <si>
    <t>3.1.2.3ﾠ</t>
  </si>
  <si>
    <t>3.1.2.3.1ﾠ</t>
  </si>
  <si>
    <t>A Bladed component may not be larger in diameter than the bit unless it is of a specific type (Hole openers/reamers etc)</t>
  </si>
  <si>
    <t>3.1.2.3.1.1ﾠ</t>
  </si>
  <si>
    <t xml:space="preserve">The OD of the blades will be adjusted as required by each solver when analysis is run </t>
  </si>
  <si>
    <t>3.1.3ﾠ</t>
  </si>
  <si>
    <t xml:space="preserve">If "is bit component 1"= false then not a Drilling BHA  - Non Drilling BHA 's  will be defined at a later date  </t>
  </si>
  <si>
    <t>3.2ﾠ</t>
  </si>
  <si>
    <t>A Drilling BHA must have a bit</t>
  </si>
  <si>
    <t>3.2.1ﾠ</t>
  </si>
  <si>
    <t>3.2.1.1ﾠ</t>
  </si>
  <si>
    <t>3.2.2ﾠ</t>
  </si>
  <si>
    <t>3.2.3ﾠ</t>
  </si>
  <si>
    <t>3.2.3.1ﾠ</t>
  </si>
  <si>
    <t>3.2.3.1.1ﾠ</t>
  </si>
  <si>
    <t>3.3ﾠ</t>
  </si>
  <si>
    <t>A Drilling BHA must have a bit and may have a reamer</t>
  </si>
  <si>
    <t>3.3.1ﾠ</t>
  </si>
  <si>
    <t>3.3.1.1ﾠ</t>
  </si>
  <si>
    <t>3.3.2ﾠ</t>
  </si>
  <si>
    <t>3.3.3ﾠ</t>
  </si>
  <si>
    <t>A BHA may have "Bladed" Components of type "Reamer"</t>
  </si>
  <si>
    <t>3.3.3.1ﾠ</t>
  </si>
  <si>
    <t>3.3.3.1.1ﾠ</t>
  </si>
  <si>
    <t>3.3.3.1.2ﾠ</t>
  </si>
  <si>
    <t xml:space="preserve">The offset of the enlarged section of open hole shall be calculated as the distance from the face of the bit to the cutter block of the Reamer. </t>
  </si>
  <si>
    <t>3.3.3.1.2.1ﾠ</t>
  </si>
  <si>
    <t>In the case of multi reamers in the string each shall have its own offset from bit calculated.</t>
  </si>
  <si>
    <t>3.4ﾠ</t>
  </si>
  <si>
    <t>BHA Components have threads Thread Validation</t>
  </si>
  <si>
    <t>3.4.1ﾠ</t>
  </si>
  <si>
    <t>3.4.1.1ﾠ</t>
  </si>
  <si>
    <t>Valid if no</t>
  </si>
  <si>
    <t>3.4.1.1.1ﾠ</t>
  </si>
  <si>
    <t>Proceed to first level thread validation</t>
  </si>
  <si>
    <t>3.4.2ﾠ</t>
  </si>
  <si>
    <t>Is thread type the same</t>
  </si>
  <si>
    <t>3.4.2.1ﾠ</t>
  </si>
  <si>
    <t>If yes, connection is valid</t>
  </si>
  <si>
    <t>3.4.2.2ﾠ</t>
  </si>
  <si>
    <t>If no proceed to thread interchange table</t>
  </si>
  <si>
    <t>3.4.3ﾠ</t>
  </si>
  <si>
    <t>Is there an instance of of a thread type interchange</t>
  </si>
  <si>
    <t>3.4.3.1ﾠ</t>
  </si>
  <si>
    <t>if yes then connection is valid</t>
  </si>
  <si>
    <t>3.4.3.1.1ﾠ</t>
  </si>
  <si>
    <t xml:space="preserve">if no then warn user of the validation error, DO NOT prevent user from saving or proceeding in the application  </t>
  </si>
  <si>
    <t>4ﾠ</t>
  </si>
  <si>
    <t>Surveys</t>
  </si>
  <si>
    <t>4.1ﾠ</t>
  </si>
  <si>
    <t xml:space="preserve">Detailed Set of Well Survey Attributes </t>
  </si>
  <si>
    <t>4.1.1ﾠ</t>
  </si>
  <si>
    <t>Raw Survey Data</t>
  </si>
  <si>
    <t>4.1.1.1ﾠ</t>
  </si>
  <si>
    <t>4.1.1.2ﾠ</t>
  </si>
  <si>
    <t>4.1.1.3ﾠ</t>
  </si>
  <si>
    <t>Index</t>
  </si>
  <si>
    <t>4.1.1.4ﾠ</t>
  </si>
  <si>
    <t>Md</t>
  </si>
  <si>
    <t>4.1.1.5ﾠ</t>
  </si>
  <si>
    <t>Inc</t>
  </si>
  <si>
    <t>4.1.1.6ﾠ</t>
  </si>
  <si>
    <t>Magnetic Azimuth</t>
  </si>
  <si>
    <t>4.1.1.7ﾠ</t>
  </si>
  <si>
    <t>Gravity Toolface</t>
  </si>
  <si>
    <t>4.1.1.8ﾠ</t>
  </si>
  <si>
    <t>Magnetic Toolface</t>
  </si>
  <si>
    <t>4.1.1.9ﾠ</t>
  </si>
  <si>
    <t>Measured Btotal</t>
  </si>
  <si>
    <t>4.1.1.10ﾠ</t>
  </si>
  <si>
    <t>Measured Dip</t>
  </si>
  <si>
    <t>4.1.1.11ﾠ</t>
  </si>
  <si>
    <t>Measured Gtotal</t>
  </si>
  <si>
    <t>4.1.1.12ﾠ</t>
  </si>
  <si>
    <t>Gx - accel X</t>
  </si>
  <si>
    <t>4.1.1.13ﾠ</t>
  </si>
  <si>
    <t>Gy - accel Y</t>
  </si>
  <si>
    <t>4.1.1.14ﾠ</t>
  </si>
  <si>
    <t>Gz - accel Z</t>
  </si>
  <si>
    <t>4.1.1.15ﾠ</t>
  </si>
  <si>
    <t>Bx -mag X</t>
  </si>
  <si>
    <t>4.1.1.16ﾠ</t>
  </si>
  <si>
    <t>By - mag Y</t>
  </si>
  <si>
    <t>4.1.1.17ﾠ</t>
  </si>
  <si>
    <t>Bz - mag Z</t>
  </si>
  <si>
    <t>4.1.2ﾠ</t>
  </si>
  <si>
    <t>Setup Data</t>
  </si>
  <si>
    <t>4.1.2.1ﾠ</t>
  </si>
  <si>
    <t>MWD Sensor Type</t>
  </si>
  <si>
    <t>4.1.2.2ﾠ</t>
  </si>
  <si>
    <t>MWD Sensor ID</t>
  </si>
  <si>
    <t>4.1.2.3ﾠ</t>
  </si>
  <si>
    <t>Tool Type Gyro/MWD</t>
  </si>
  <si>
    <t>4.1.3ﾠ</t>
  </si>
  <si>
    <t>Calculated Values</t>
  </si>
  <si>
    <t>4.1.3.1ﾠ</t>
  </si>
  <si>
    <t>Grid Azimuth</t>
  </si>
  <si>
    <t>4.1.3.2ﾠ</t>
  </si>
  <si>
    <t>True Azimuth</t>
  </si>
  <si>
    <t>4.1.3.3ﾠ</t>
  </si>
  <si>
    <t>Sag Correction</t>
  </si>
  <si>
    <t>4.1.3.4ﾠ</t>
  </si>
  <si>
    <t>Sag Corrected Inclination</t>
  </si>
  <si>
    <t>4.1.3.5ﾠ</t>
  </si>
  <si>
    <t>Short Collar Bz Correction</t>
  </si>
  <si>
    <t>4.1.3.6ﾠ</t>
  </si>
  <si>
    <t xml:space="preserve">Short Collar Corrected Bz </t>
  </si>
  <si>
    <t>4.1.3.7ﾠ</t>
  </si>
  <si>
    <t>SC Mag Az</t>
  </si>
  <si>
    <t>4.1.3.8ﾠ</t>
  </si>
  <si>
    <t>SC True Az</t>
  </si>
  <si>
    <t>4.1.3.9ﾠ</t>
  </si>
  <si>
    <t>SC Grid Az</t>
  </si>
  <si>
    <t>4.1.3.10ﾠ</t>
  </si>
  <si>
    <t>MSA Bx Bias</t>
  </si>
  <si>
    <t>4.1.3.11ﾠ</t>
  </si>
  <si>
    <t>MSA By Bias</t>
  </si>
  <si>
    <t>4.1.3.12ﾠ</t>
  </si>
  <si>
    <t>MSA Bz Bias</t>
  </si>
  <si>
    <t>4.1.3.13ﾠ</t>
  </si>
  <si>
    <t>MSA Bx Scalefactor</t>
  </si>
  <si>
    <t>4.1.3.14ﾠ</t>
  </si>
  <si>
    <t>MSA By Scalefactor</t>
  </si>
  <si>
    <t>4.1.3.15ﾠ</t>
  </si>
  <si>
    <t>MSA Bz Scalefactor</t>
  </si>
  <si>
    <t>4.1.3.16ﾠ</t>
  </si>
  <si>
    <t>MSA Gx Bias</t>
  </si>
  <si>
    <t>4.1.3.17ﾠ</t>
  </si>
  <si>
    <t>MSA Gy Bias</t>
  </si>
  <si>
    <t>4.1.3.18ﾠ</t>
  </si>
  <si>
    <t>MSA Gz Bias</t>
  </si>
  <si>
    <t>4.1.3.19ﾠ</t>
  </si>
  <si>
    <t>MSA Gx Scalefactor</t>
  </si>
  <si>
    <t>4.1.3.20ﾠ</t>
  </si>
  <si>
    <t>MSA Gy Scalefactor</t>
  </si>
  <si>
    <t>4.1.3.21ﾠ</t>
  </si>
  <si>
    <t>MSA Gz Scalefactor</t>
  </si>
  <si>
    <t>4.1.3.22ﾠ</t>
  </si>
  <si>
    <t>MSA Corrected Gx - accel X</t>
  </si>
  <si>
    <t>4.1.3.23ﾠ</t>
  </si>
  <si>
    <t>MSA Corrected Gy - accel Y</t>
  </si>
  <si>
    <t>4.1.3.24ﾠ</t>
  </si>
  <si>
    <t>MSA Corrected Gz - accel Z</t>
  </si>
  <si>
    <t>4.1.3.25ﾠ</t>
  </si>
  <si>
    <t>MSA Corrected Bx -mag X</t>
  </si>
  <si>
    <t>4.1.3.26ﾠ</t>
  </si>
  <si>
    <t>MSA Corrected By - mag Y</t>
  </si>
  <si>
    <t>4.1.3.27ﾠ</t>
  </si>
  <si>
    <t>MSA Corrected Bz - mag Z</t>
  </si>
  <si>
    <t>4.1.3.28ﾠ</t>
  </si>
  <si>
    <t>MSA Corrected MagAz</t>
  </si>
  <si>
    <t>4.1.3.29ﾠ</t>
  </si>
  <si>
    <t>MSA Corrected Inc</t>
  </si>
  <si>
    <t>4.1.3.30ﾠ</t>
  </si>
  <si>
    <t>MSA Corrected Tf</t>
  </si>
  <si>
    <t>4.1.3.31ﾠ</t>
  </si>
  <si>
    <t>MSA Corrected Grid Az</t>
  </si>
  <si>
    <t>4.1.3.32ﾠ</t>
  </si>
  <si>
    <t>MSA Corrected True Az</t>
  </si>
  <si>
    <t>4.1.3.33ﾠ</t>
  </si>
  <si>
    <t xml:space="preserve">Depth Stretch Correction </t>
  </si>
  <si>
    <t>4.1.3.34ﾠ</t>
  </si>
  <si>
    <t>Md Stretch Corrected</t>
  </si>
  <si>
    <t>4.1.3.35ﾠ</t>
  </si>
  <si>
    <t>Best Estimate Md</t>
  </si>
  <si>
    <t>4.1.3.36ﾠ</t>
  </si>
  <si>
    <t>Best Estimate Inc</t>
  </si>
  <si>
    <t>4.1.3.37ﾠ</t>
  </si>
  <si>
    <t>Best Estimate Mag Az</t>
  </si>
  <si>
    <t>4.1.3.38ﾠ</t>
  </si>
  <si>
    <t>Best Estimate Grid Az</t>
  </si>
  <si>
    <t>4.1.3.39ﾠ</t>
  </si>
  <si>
    <t>Best Estimate True Az</t>
  </si>
  <si>
    <t>4.1.3.40ﾠ</t>
  </si>
  <si>
    <t>Best Estimate Gravity Toolface</t>
  </si>
  <si>
    <t>4.1.3.41ﾠ</t>
  </si>
  <si>
    <t>Best Estimate Magnetic Toolface</t>
  </si>
  <si>
    <t>4.1.4ﾠ</t>
  </si>
  <si>
    <t>Well Position</t>
  </si>
  <si>
    <t>4.1.4.1ﾠ</t>
  </si>
  <si>
    <t>Easting</t>
  </si>
  <si>
    <t>4.1.4.2ﾠ</t>
  </si>
  <si>
    <t>Northing</t>
  </si>
  <si>
    <t>4.1.4.3ﾠ</t>
  </si>
  <si>
    <t xml:space="preserve">TVD </t>
  </si>
  <si>
    <t>4.1.4.4ﾠ</t>
  </si>
  <si>
    <t>SC Corrected Easting</t>
  </si>
  <si>
    <t>4.1.4.5ﾠ</t>
  </si>
  <si>
    <t>SC Corrected Northing</t>
  </si>
  <si>
    <t>4.1.4.6ﾠ</t>
  </si>
  <si>
    <t>MSA Corrected Easting</t>
  </si>
  <si>
    <t>4.1.4.7ﾠ</t>
  </si>
  <si>
    <t>MSA Corrected Northing</t>
  </si>
  <si>
    <t>4.1.4.8ﾠ</t>
  </si>
  <si>
    <t>MSA Corrected TVD</t>
  </si>
  <si>
    <t>4.1.4.9ﾠ</t>
  </si>
  <si>
    <t>Sag Corrected TVD</t>
  </si>
  <si>
    <t>4.1.4.10ﾠ</t>
  </si>
  <si>
    <t>Stretch Corrected TVD</t>
  </si>
  <si>
    <t>4.1.4.11ﾠ</t>
  </si>
  <si>
    <t>Best Estimate Easting</t>
  </si>
  <si>
    <t>4.1.4.12ﾠ</t>
  </si>
  <si>
    <t>Best Estimate Northing</t>
  </si>
  <si>
    <t>4.1.4.13ﾠ</t>
  </si>
  <si>
    <t>Best Estimate TVD</t>
  </si>
  <si>
    <t>4.1.5ﾠ</t>
  </si>
  <si>
    <t xml:space="preserve">Reference ValuQC Resultses </t>
  </si>
  <si>
    <t>4.1.5.1ﾠ</t>
  </si>
  <si>
    <t>For Whole Well</t>
  </si>
  <si>
    <t>4.1.5.1.1ﾠ</t>
  </si>
  <si>
    <t xml:space="preserve">Mag Model Reference Magnetic Field </t>
  </si>
  <si>
    <t>4.1.5.1.2ﾠ</t>
  </si>
  <si>
    <t>Mag Model Reference Magnetic Dip</t>
  </si>
  <si>
    <t>4.1.5.1.3ﾠ</t>
  </si>
  <si>
    <t>Mag Model Reference Magnetic Dec</t>
  </si>
  <si>
    <t>4.1.5.1.4ﾠ</t>
  </si>
  <si>
    <t>Convergence Angle</t>
  </si>
  <si>
    <t>4.1.5.1.5ﾠ</t>
  </si>
  <si>
    <t>Azimuth Reference System In Use</t>
  </si>
  <si>
    <t>4.1.5.1.6ﾠ</t>
  </si>
  <si>
    <t>Total Azimuth Correction</t>
  </si>
  <si>
    <t>4.1.5.1.7ﾠ</t>
  </si>
  <si>
    <t>MWD Tool B-G Misalignment</t>
  </si>
  <si>
    <t>4.1.5.1.8ﾠ</t>
  </si>
  <si>
    <t>GTotal Reference Value</t>
  </si>
  <si>
    <t>4.1.5.1.9ﾠ</t>
  </si>
  <si>
    <t>Tie-on Data</t>
  </si>
  <si>
    <t>4.1.5.2ﾠ</t>
  </si>
  <si>
    <t>Slot Data</t>
  </si>
  <si>
    <t>4.1.5.2.1ﾠ</t>
  </si>
  <si>
    <t>4.1.5.2.2ﾠ</t>
  </si>
  <si>
    <t>4.1.5.2.3ﾠ</t>
  </si>
  <si>
    <t>4.1.5.3ﾠ</t>
  </si>
  <si>
    <t>4.1.5.3.1ﾠ</t>
  </si>
  <si>
    <t>Tie-on Easting</t>
  </si>
  <si>
    <t>4.1.5.3.2ﾠ</t>
  </si>
  <si>
    <t>Tie-on Northing</t>
  </si>
  <si>
    <t>4.1.5.3.3ﾠ</t>
  </si>
  <si>
    <t>Tie-on TVD</t>
  </si>
  <si>
    <t>4.1.5.3.4ﾠ</t>
  </si>
  <si>
    <t>Tie-on Inc</t>
  </si>
  <si>
    <t>4.1.5.3.5ﾠ</t>
  </si>
  <si>
    <t>Tie-on Az</t>
  </si>
  <si>
    <t>4.1.5.4ﾠ</t>
  </si>
  <si>
    <t>By Survey Station</t>
  </si>
  <si>
    <t>4.1.5.4.1ﾠ</t>
  </si>
  <si>
    <t>IFR Crustal Correction Field</t>
  </si>
  <si>
    <t>4.1.5.4.2ﾠ</t>
  </si>
  <si>
    <t>IFR Crustal Correction Dip</t>
  </si>
  <si>
    <t>4.1.5.4.3ﾠ</t>
  </si>
  <si>
    <t>IFR Crustal Correction Dec</t>
  </si>
  <si>
    <t>4.1.5.4.4ﾠ</t>
  </si>
  <si>
    <t>Field Monitor Station Correction Mag Field</t>
  </si>
  <si>
    <t>4.1.5.4.5ﾠ</t>
  </si>
  <si>
    <t>Field Monitor Station Correction Mag Dip</t>
  </si>
  <si>
    <t>4.1.5.4.6ﾠ</t>
  </si>
  <si>
    <t>Field Monitor Station Correction Mag Dec</t>
  </si>
  <si>
    <t>4.1.5.4.7ﾠ</t>
  </si>
  <si>
    <t>Best Reference Magnetic Field</t>
  </si>
  <si>
    <t>4.1.5.4.8ﾠ</t>
  </si>
  <si>
    <t>Best Reference Magnetic Dip</t>
  </si>
  <si>
    <t>4.1.5.4.9ﾠ</t>
  </si>
  <si>
    <t>Best Reference Magnetic Dec</t>
  </si>
  <si>
    <t>4.1.5.5ﾠ</t>
  </si>
  <si>
    <t>QC Results</t>
  </si>
  <si>
    <t>4.1.5.5.1ﾠ</t>
  </si>
  <si>
    <t>GTotal Check Pass/Fail</t>
  </si>
  <si>
    <t>4.1.5.5.2ﾠ</t>
  </si>
  <si>
    <t>BTotal Check Pass/Fail</t>
  </si>
  <si>
    <t>4.1.5.5.3ﾠ</t>
  </si>
  <si>
    <t>Dip Check Pass/Fail</t>
  </si>
  <si>
    <t>4.1.5.5.4ﾠ</t>
  </si>
  <si>
    <t>Raw Survey Pass/Fail</t>
  </si>
  <si>
    <t>4.1.5.5.5ﾠ</t>
  </si>
  <si>
    <t>MSA Survey Used/Not Used in Calculation</t>
  </si>
  <si>
    <t>4.1.5.5.6ﾠ</t>
  </si>
  <si>
    <t>Field Monitor Station Data Pass\Fail</t>
  </si>
  <si>
    <t>4.1.5.5.7ﾠ</t>
  </si>
  <si>
    <t>MSA Applied/Not Applied</t>
  </si>
  <si>
    <t>4.1.5.5.8ﾠ</t>
  </si>
  <si>
    <t>SAG Applied/Not Applied</t>
  </si>
  <si>
    <t>4.1.5.5.9ﾠ</t>
  </si>
  <si>
    <t>SC Applied/Not Applied</t>
  </si>
  <si>
    <t>4.1.5.5.10ﾠ</t>
  </si>
  <si>
    <t>Stretch Correction Applied/Not Applied</t>
  </si>
  <si>
    <t>4.1.5.6ﾠ</t>
  </si>
  <si>
    <t>Survey Correction Audit Data</t>
  </si>
  <si>
    <t>4.1.5.6.1ﾠ</t>
  </si>
  <si>
    <t>IFR Data Filename</t>
  </si>
  <si>
    <t>4.1.5.6.2ﾠ</t>
  </si>
  <si>
    <t>Sag Correction BHA Design Reference</t>
  </si>
  <si>
    <t>4.1.5.6.3ﾠ</t>
  </si>
  <si>
    <t>MWD Control Software Version Number</t>
  </si>
  <si>
    <t>4.1.5.6.4ﾠ</t>
  </si>
  <si>
    <t>Sag Algorithm Version Number</t>
  </si>
  <si>
    <t>4.1.5.6.5ﾠ</t>
  </si>
  <si>
    <t>MSA Algorithm Version Number</t>
  </si>
  <si>
    <t>4.1.5.6.6ﾠ</t>
  </si>
  <si>
    <t>IFR Algorithm Version Number</t>
  </si>
  <si>
    <t>4.1.5.6.7ﾠ</t>
  </si>
  <si>
    <t>Stretch Correction Algorithm Version Number</t>
  </si>
  <si>
    <t>4.1.5.6.8ﾠ</t>
  </si>
  <si>
    <t>SC Correction Algorithm Version Number</t>
  </si>
  <si>
    <t>4.1.5.6.9ﾠ</t>
  </si>
  <si>
    <t>Magnetic Model Name</t>
  </si>
  <si>
    <t>4.1.5.6.10ﾠ</t>
  </si>
  <si>
    <t>Magnetic Model Version Number</t>
  </si>
  <si>
    <t>5ﾠ</t>
  </si>
  <si>
    <t>5.1ﾠ</t>
  </si>
  <si>
    <t>5.1.1ﾠ</t>
  </si>
  <si>
    <t>5.1.1.1ﾠ</t>
  </si>
  <si>
    <t>Block</t>
  </si>
  <si>
    <t>5.1.1.1.1ﾠ</t>
  </si>
  <si>
    <t>5.1.1.1.1.1ﾠ</t>
  </si>
  <si>
    <t>5.1.1.1.1.1.1ﾠ</t>
  </si>
  <si>
    <t>5.1.1.1.1.1.1.1ﾠ</t>
  </si>
  <si>
    <t>Well</t>
  </si>
  <si>
    <t>5.1.1.1.1.1.1.1.1ﾠ</t>
  </si>
  <si>
    <t>5.1.1.1.1.1.1.1.1.1ﾠ</t>
  </si>
  <si>
    <t>5.1.1.1.1.1.1.1.1.1.1ﾠ</t>
  </si>
  <si>
    <t>Trajectory</t>
  </si>
  <si>
    <t>5.1.1.1.1.1.1.1.1.1.1.1ﾠ</t>
  </si>
  <si>
    <t>Plan.....n</t>
  </si>
  <si>
    <t>5.1.1.1.1.1.1.1.1.1.1.1.1ﾠ</t>
  </si>
  <si>
    <t>Plan_Interval</t>
  </si>
  <si>
    <t>5.1.1.1.1.1.1.1.1.1.1.1.1.1ﾠ</t>
  </si>
  <si>
    <t>Plan_Run</t>
  </si>
  <si>
    <t>5.1.1.1.1.1.1.1.1.1.1.1.1.1.1ﾠ</t>
  </si>
  <si>
    <t>Plan_Scenario.....n</t>
  </si>
  <si>
    <t>5.1.1.1.1.1.1.1.1.1.1.1.1.1.1.1ﾠ</t>
  </si>
  <si>
    <t>Plan_Analysis Type......n</t>
  </si>
  <si>
    <t>5.1.1.1.1.1.1.1.1.1.1.1.1.1.1.1.1ﾠ</t>
  </si>
  <si>
    <t>Plan_Analysis Sub Type....n</t>
  </si>
  <si>
    <t>5.1.1.1.1.1.1.1.1.1.1.1.1.1.1.1.1.1ﾠ</t>
  </si>
  <si>
    <t>Plan_Analysis_Sub Type Solver</t>
  </si>
  <si>
    <t>5.1.1.1.1.1.1.1.1.1.1.1.1.1.2ﾠ</t>
  </si>
  <si>
    <t>Plan_BHA Assemblies</t>
  </si>
  <si>
    <t>5.1.1.1.1.1.1.1.1.1.1.1.1.1.3ﾠ</t>
  </si>
  <si>
    <t>Plan_Fluids</t>
  </si>
  <si>
    <t>5.1.1.1.1.1.1.1.1.2ﾠ</t>
  </si>
  <si>
    <t>Drilled Formation</t>
  </si>
  <si>
    <t>5.1.1.1.1.1.1.1.1.2.1ﾠ</t>
  </si>
  <si>
    <t>5.1.1.1.1.1.1.1.1.2.1.1ﾠ</t>
  </si>
  <si>
    <t>Drilled Trajectory/Definitive Path</t>
  </si>
  <si>
    <t>5.1.1.1.1.1.1.1.1.2.1.1.1ﾠ</t>
  </si>
  <si>
    <t>Drilled Interval</t>
  </si>
  <si>
    <t>5.1.1.1.1.1.1.1.1.2.1.1.1.1ﾠ</t>
  </si>
  <si>
    <t>Drilled Run</t>
  </si>
  <si>
    <t>5.1.1.1.1.1.1.1.1.2.1.1.1.1.1ﾠ</t>
  </si>
  <si>
    <t>Drilled Analysis</t>
  </si>
  <si>
    <t>5.1.1.1.1.1.1.1.1.2.1.1.1.1.1.1ﾠ</t>
  </si>
  <si>
    <t>On_Demand_Scenario</t>
  </si>
  <si>
    <t>5.1.1.1.1.1.1.1.1.2.1.1.1.1.1.1.1ﾠ</t>
  </si>
  <si>
    <t>On_Demand_Analysis Type......n</t>
  </si>
  <si>
    <t>5.1.1.1.1.1.1.1.1.2.1.1.1.1.1.1.1.1ﾠ</t>
  </si>
  <si>
    <t>On_Demand_Analysis Sub Type....n</t>
  </si>
  <si>
    <t>Realtime Data Feed/Curves</t>
  </si>
  <si>
    <t>Time_Base_Curve X,Y,Z</t>
  </si>
  <si>
    <t>Depth_Based_Curve X,Y,Z</t>
  </si>
  <si>
    <t>Drilled Fluids</t>
  </si>
  <si>
    <t>Fluid x,y,z</t>
  </si>
  <si>
    <t>Drilled Run Assembly</t>
  </si>
  <si>
    <t>Drilled Run "What if" Assemblies</t>
  </si>
  <si>
    <t>RunSurvey</t>
  </si>
  <si>
    <t>Project ahead Surveys....n</t>
  </si>
  <si>
    <t>Project ahead Analysis</t>
  </si>
  <si>
    <t>Project ahead Scenario</t>
  </si>
  <si>
    <t>Project ahead Analysis Type......n</t>
  </si>
  <si>
    <t>Project ahead  Analysis Sub Type....n</t>
  </si>
  <si>
    <t>Current BHA</t>
  </si>
  <si>
    <t>"What if" BHA's</t>
  </si>
  <si>
    <t>Current Fluid</t>
  </si>
  <si>
    <t>"What if" Fluids</t>
  </si>
  <si>
    <t>Weatherford International Ltd.</t>
  </si>
  <si>
    <t>Birse, Scott</t>
  </si>
  <si>
    <t>Ron-J Production Company</t>
  </si>
  <si>
    <t>Exercise 1</t>
  </si>
  <si>
    <t>North Harris Lease 4</t>
  </si>
  <si>
    <t>Version:</t>
  </si>
  <si>
    <r>
      <t xml:space="preserve">Well: </t>
    </r>
    <r>
      <rPr>
        <sz val="10"/>
        <color theme="1"/>
        <rFont val="Segoe UI"/>
        <family val="2"/>
      </rPr>
      <t>Exercise 1</t>
    </r>
  </si>
  <si>
    <t>North America USA / United States  / Advantage R&amp;D</t>
  </si>
  <si>
    <t>USA2015112</t>
  </si>
  <si>
    <t>Drilling Tools &amp; Rentals</t>
  </si>
  <si>
    <t>USA2015112_PD_R</t>
  </si>
  <si>
    <t>Example 1 Demo Data</t>
  </si>
  <si>
    <t>Fracture Gradient (lb/gal)</t>
  </si>
  <si>
    <t>Pore Pressure (lb/gal)</t>
  </si>
  <si>
    <t>Thermal Gradient (°F/100ft)</t>
  </si>
  <si>
    <t>Trajectories</t>
  </si>
  <si>
    <t>Plan 1</t>
  </si>
  <si>
    <t>Inclination (deg)</t>
  </si>
  <si>
    <t>Azimuth (deg)</t>
  </si>
  <si>
    <t>Closure (ft)</t>
  </si>
  <si>
    <t>N+ / S- (ft)</t>
  </si>
  <si>
    <t>E+ / W- (ft)</t>
  </si>
  <si>
    <t>Dogleg (deg/100ft)</t>
  </si>
  <si>
    <t>Section View - 0 deg</t>
  </si>
  <si>
    <t>Surface Pipe and BOP</t>
  </si>
  <si>
    <t>TopHole</t>
  </si>
  <si>
    <t>17.5" Openhole x 13.625" Casing</t>
  </si>
  <si>
    <t>8.5" Openhole x 7" Liner</t>
  </si>
  <si>
    <t>Run1, Example 1 test Scenario For reporting</t>
  </si>
  <si>
    <t>Excitations - Exercise 1 test BHA SDB 1</t>
  </si>
  <si>
    <t>Components</t>
  </si>
  <si>
    <t>Amplitudes (in)</t>
  </si>
  <si>
    <t>Positions (ft)</t>
  </si>
  <si>
    <t>Freq. Factor</t>
  </si>
  <si>
    <t>8 1/2" MDSi816 PDC Bit</t>
  </si>
  <si>
    <t>Kinematical</t>
  </si>
  <si>
    <t>Y Z</t>
  </si>
  <si>
    <t>0.06 , 0.1 ,</t>
  </si>
  <si>
    <t>0 , 0 ,</t>
  </si>
  <si>
    <t>3, 1</t>
  </si>
  <si>
    <t>Amplitudes (kipf)</t>
  </si>
  <si>
    <t>Positions (kipf-ft)</t>
  </si>
  <si>
    <t>6.75 ML HL MBTBQLE7850 HL250 8.5 NB Sleeve stab</t>
  </si>
  <si>
    <t>Forced</t>
  </si>
  <si>
    <t>Y</t>
  </si>
  <si>
    <t>0.22 ,</t>
  </si>
  <si>
    <t>0 ,</t>
  </si>
  <si>
    <t>Inertial</t>
  </si>
  <si>
    <t>Excitations - BHA Field Case 2</t>
  </si>
  <si>
    <r>
      <t xml:space="preserve">Number of modes: </t>
    </r>
    <r>
      <rPr>
        <sz val="9.5"/>
        <color theme="1"/>
        <rFont val="Segoe UI"/>
        <family val="2"/>
      </rPr>
      <t>5</t>
    </r>
  </si>
  <si>
    <t>Frequency Results : EXERCISE 1 TEST BHA SDB 1</t>
  </si>
  <si>
    <t>HeatMap Results : EXERCISE 1 TEST BHA SDB 1</t>
  </si>
  <si>
    <t>Static Results : EXERCISE 1 TEST BHA SDB 1</t>
  </si>
  <si>
    <t>Vibration Results : EXERCISE 1 TEST BHA SDB 1</t>
  </si>
  <si>
    <t>Directional Tendencies Analysis Settings</t>
  </si>
  <si>
    <t>Wob</t>
  </si>
  <si>
    <t>Sensitivity</t>
  </si>
  <si>
    <t>Overgauge</t>
  </si>
  <si>
    <t>FRVFactor</t>
  </si>
  <si>
    <t>MMBendAngle</t>
  </si>
  <si>
    <t>Depth (ft)</t>
  </si>
  <si>
    <t>FRV</t>
  </si>
  <si>
    <t>OG (in)</t>
  </si>
  <si>
    <t>Exercise 1 test BHA SDB 1</t>
  </si>
  <si>
    <t>Directional Tendencies Analysis Results</t>
  </si>
  <si>
    <t>Build Rate</t>
  </si>
  <si>
    <t>Survey: E+/W-</t>
  </si>
  <si>
    <t>Survey: N+/S-</t>
  </si>
  <si>
    <t>Survey: TVD</t>
  </si>
  <si>
    <t>Target Plot</t>
  </si>
  <si>
    <t>Tendency Rose</t>
  </si>
  <si>
    <t>Turn Rate</t>
  </si>
  <si>
    <t>Hydraulics Analysis Settings</t>
  </si>
  <si>
    <t>Tripping In Out</t>
  </si>
  <si>
    <t>Circulating</t>
  </si>
  <si>
    <t>SDB Test</t>
  </si>
  <si>
    <t>12.5lb/gal</t>
  </si>
  <si>
    <t>28 cP</t>
  </si>
  <si>
    <t>18 lbf/100ft²</t>
  </si>
  <si>
    <t>5lbf/100ft²</t>
  </si>
  <si>
    <t>Include SPP vs Bit Depth</t>
  </si>
  <si>
    <t>NonIsothermal</t>
  </si>
  <si>
    <t>2980ft</t>
  </si>
  <si>
    <t>8lb/gal</t>
  </si>
  <si>
    <t>12lb/gal</t>
  </si>
  <si>
    <t>BHA Field Case 2</t>
  </si>
  <si>
    <t>0.89in²</t>
  </si>
  <si>
    <t>Excercise 1 DS 1 5"</t>
  </si>
  <si>
    <t>1.24 Hp/in²</t>
  </si>
  <si>
    <t>0 Hp/in²</t>
  </si>
  <si>
    <t>Pressure Drop Settings</t>
  </si>
  <si>
    <t>Max Differential Pressure</t>
  </si>
  <si>
    <t>Hydraulics Summary</t>
  </si>
  <si>
    <t>Operations Summary</t>
  </si>
  <si>
    <t>BHA: Exercise 1 test BHA SDB 1, Drillstring: Excercise 1 DS 1 5", Fluid: SDB Test, Operation: TrippingInOut</t>
  </si>
  <si>
    <t>Parameters</t>
  </si>
  <si>
    <t>Equivalent Static Density(lb/gal)</t>
  </si>
  <si>
    <t>ECD(lb/gal)</t>
  </si>
  <si>
    <t>ECD With Cuttings(lb/gal)</t>
  </si>
  <si>
    <t>Standpipe Pressure(psi)</t>
  </si>
  <si>
    <t>Tripping Speed - In(ft/min)</t>
  </si>
  <si>
    <t>Tripping Speed - Out(ft/min)</t>
  </si>
  <si>
    <t>Hole Depth: 9000 ft, Running Speed: 30 ft/min</t>
  </si>
  <si>
    <t>BHA: Exercise 1 test BHA SDB 1, Drillstring: Excercise 1 DS 1 5", Fluid: SDB Test, Operation: RotaryDrilling</t>
  </si>
  <si>
    <t>Hole Depth: 9000 ft, RPM: 80, Flow Rate: 300 gpm, ROP: 118.11 ft/h</t>
  </si>
  <si>
    <t>Hole Depth: 9000 ft, RPM: 80, Flow Rate: 600 gpm, ROP: 118.11 ft/h</t>
  </si>
  <si>
    <t>BHA: Exercise 1 test BHA SDB 1, Drillstring: Excercise 1 DS 1 5", Fluid: SDB Test, Operation: SlideDrilling</t>
  </si>
  <si>
    <t>Hole Depth: 9000 ft, Flow Rate: 300 gpm, ROP: 118.11 ft/h</t>
  </si>
  <si>
    <t>Hole Depth: 9000 ft, Flow Rate: 600 gpm, ROP: 118.11 ft/h</t>
  </si>
  <si>
    <t>BHA: Exercise 1 test BHA SDB 1, Drillstring: Excercise 1 DS 1 5", Fluid: SDB Test, Operation: Circulating</t>
  </si>
  <si>
    <t>Hole Depth: 9000 ft, Flow Rate: 300 gpm</t>
  </si>
  <si>
    <t>Hole Depth: 9000 ft, Flow Rate: 600 gpm</t>
  </si>
  <si>
    <t>Snapshot (Pipe)</t>
  </si>
  <si>
    <t>Bha</t>
  </si>
  <si>
    <t>Pipe AvgVel (ft/min)</t>
  </si>
  <si>
    <t>Pipe FPress (psi)</t>
  </si>
  <si>
    <t>Pipe HPress (psi)</t>
  </si>
  <si>
    <t>Pipe Press (psi)</t>
  </si>
  <si>
    <t>Snapshot (Annulus)</t>
  </si>
  <si>
    <t>Data Table 1</t>
  </si>
  <si>
    <t>Ann AvgVel (ft/min)</t>
  </si>
  <si>
    <t>Ann CriticalHCVel (ft/min)</t>
  </si>
  <si>
    <t>Data Table 2</t>
  </si>
  <si>
    <t>Ann FPress (psi)</t>
  </si>
  <si>
    <t>Ann HPress (psi)</t>
  </si>
  <si>
    <t>Ann Press (psi)</t>
  </si>
  <si>
    <t>Ann ECD (lbf/100ft²)</t>
  </si>
  <si>
    <t>Bit Run In</t>
  </si>
  <si>
    <t>WZ1 Surge EMW Open (lb/gal)</t>
  </si>
  <si>
    <t>WZ2 Surge EMW Open (lb/gal)</t>
  </si>
  <si>
    <t>WZ3 Surge EMW Open (lb/gal)</t>
  </si>
  <si>
    <t>WZ1 Surge EMW Closed (lb/gal)</t>
  </si>
  <si>
    <t>WZ2 Surge EMW Closed (lb/gal)</t>
  </si>
  <si>
    <t>WZ3 Surge EMW Closed (lb/gal)</t>
  </si>
  <si>
    <t>Displaced Fluid Closed (bbl)</t>
  </si>
  <si>
    <t>Displaced Fluid Open (bbl)</t>
  </si>
  <si>
    <t>Fluid Level Closed (ft)</t>
  </si>
  <si>
    <t>Fluid Level Open (ft)</t>
  </si>
  <si>
    <t>TrippingInOut</t>
  </si>
  <si>
    <t>WZ1 Swab EMW Open (lb/gal)</t>
  </si>
  <si>
    <t>WZ2 Swab EMW Open (lb/gal)</t>
  </si>
  <si>
    <t>WZ3 Swab EMW Open (lb/gal)</t>
  </si>
  <si>
    <t>WZ1 Swab EMW Closed (lb/gal)</t>
  </si>
  <si>
    <t>WZ2 Swab EMW Closed (lb/gal)</t>
  </si>
  <si>
    <t>WZ3 Swab EMW Closed (lb/gal)</t>
  </si>
  <si>
    <t>Bit Hydraulics Optimization</t>
  </si>
  <si>
    <t>Pump HPP</t>
  </si>
  <si>
    <t>Bit HPP</t>
  </si>
  <si>
    <t>Parasitic Loss HPP</t>
  </si>
  <si>
    <t>Jet Impact Force (lbf)</t>
  </si>
  <si>
    <t>RotaryDrilling</t>
  </si>
  <si>
    <t>SlideDrilling</t>
  </si>
  <si>
    <t>Flow Rate Sensitivity</t>
  </si>
  <si>
    <t>Press At WZone1 (psi)</t>
  </si>
  <si>
    <t>Press At WZone2 (psi)</t>
  </si>
  <si>
    <t>Press At WZone3 (psi)</t>
  </si>
  <si>
    <t>Annular Fluid Velocity-Circulating Off-Bottom</t>
  </si>
  <si>
    <t>Annular Fluid Velocity-Rotary Drilling</t>
  </si>
  <si>
    <t>Annular Fluid Velocity-Slide Drilling</t>
  </si>
  <si>
    <t>Annular Fluid Velocity-Tripping</t>
  </si>
  <si>
    <t>Displaced Fluid-Tripping</t>
  </si>
  <si>
    <t>ECD Profile-Circulating Off-Bottom</t>
  </si>
  <si>
    <t>ECD Profile-Rotary Drilling</t>
  </si>
  <si>
    <t>ECD Profile-Slide Drilling</t>
  </si>
  <si>
    <t>ECD Profile-Tripping</t>
  </si>
  <si>
    <t>ECD vs. Flow Rate-Circulating Off-Bottom</t>
  </si>
  <si>
    <t>ECD vs. Flow Rate-Rotary Drilling</t>
  </si>
  <si>
    <t>ECD vs. Flow Rate-Slide Drilling</t>
  </si>
  <si>
    <t>Fluid Level Profile-Tripping</t>
  </si>
  <si>
    <t>Frictional Pressure Loss-Circulating Off-Bottom</t>
  </si>
  <si>
    <t>Frictional Pressure Loss-Rotary Drilling</t>
  </si>
  <si>
    <t>Frictional Pressure Loss-Slide Drilling</t>
  </si>
  <si>
    <t>Frictional Pressure Loss-Tripping</t>
  </si>
  <si>
    <t>Hydraulics Horsepower vs. Flow Rate-Circulating Off-Bottom</t>
  </si>
  <si>
    <t>Hydraulics Horsepower vs. Flow Rate-Rotary Drilling</t>
  </si>
  <si>
    <t>Hydraulics Horsepower vs. Flow Rate-Slide Drilling</t>
  </si>
  <si>
    <t>Hydrostatic Pressure Loss-Circulating Off-Bottom</t>
  </si>
  <si>
    <t>Hydrostatic Pressure Loss-Rotary Drilling</t>
  </si>
  <si>
    <t>Hydrostatic Pressure Loss-Slide Drilling</t>
  </si>
  <si>
    <t>Hydrostatic Pressure Loss-Tripping</t>
  </si>
  <si>
    <t>Jet Impact Force vs. Flow Rate-Circulating Off-Bottom</t>
  </si>
  <si>
    <t>Jet Impact Force vs. Flow Rate-Rotary Drilling</t>
  </si>
  <si>
    <t>Jet Impact Force vs. Flow Rate-Slide Drilling</t>
  </si>
  <si>
    <t>Pressure Loss vs. Flow Rate-Circulating Off-Bottom</t>
  </si>
  <si>
    <t>Pressure Loss vs. Flow Rate-Rotary Drilling</t>
  </si>
  <si>
    <t>Pressure Loss vs. Flow Rate-Slide Drilling</t>
  </si>
  <si>
    <t>Pressure vs. Flow Rate-Circulating Off-Bottom</t>
  </si>
  <si>
    <t>Pressure vs. Flow Rate-Rotary Drilling</t>
  </si>
  <si>
    <t>Pressure vs. Flow Rate-Slide Drilling</t>
  </si>
  <si>
    <t>SPP vs. Flow Rate-Circulating Off-Bottom</t>
  </si>
  <si>
    <t>SPP vs. Flow Rate-Rotary Drilling</t>
  </si>
  <si>
    <t>SPP vs. Flow Rate-Slide Drilling</t>
  </si>
  <si>
    <t>Surge EMW-Tripping</t>
  </si>
  <si>
    <t>Swab EMW-Tripping</t>
  </si>
  <si>
    <t>Total Pressure Loss-Circulating Off-Bottom</t>
  </si>
  <si>
    <t>Total Pressure Loss-Rotary Drilling</t>
  </si>
  <si>
    <t>Total Pressure Loss-Slide Drilling</t>
  </si>
  <si>
    <t>Total Pressure Loss-Tripping</t>
  </si>
  <si>
    <t>Weak Zone Surge Risk-Tripping</t>
  </si>
  <si>
    <t>Weak Zone Swab Risk-Tripping</t>
  </si>
  <si>
    <t>SDB Test 2</t>
  </si>
  <si>
    <t>28cP</t>
  </si>
  <si>
    <t>StiffString</t>
  </si>
  <si>
    <t>Torque &amp; Drag Summary Report</t>
  </si>
  <si>
    <t>Load Summary</t>
  </si>
  <si>
    <t>Result</t>
  </si>
  <si>
    <t>Max Predicted Value</t>
  </si>
  <si>
    <t>Drillstring Capacity</t>
  </si>
  <si>
    <t>Rig Capacity</t>
  </si>
  <si>
    <t>Passed</t>
  </si>
  <si>
    <t>Hookload, kipf</t>
  </si>
  <si>
    <t>Von Mises Stress, ksi</t>
  </si>
  <si>
    <t>Contact Force, kipf</t>
  </si>
  <si>
    <t>Surface Torque, kipf-ft</t>
  </si>
  <si>
    <t>Neutral Points</t>
  </si>
  <si>
    <t>Neutral Point(ft)</t>
  </si>
  <si>
    <t>Min WOB (Sinusoidal)(kipf)</t>
  </si>
  <si>
    <t>Min WOB (Helical)(kipf)</t>
  </si>
  <si>
    <t>Critical Intervals</t>
  </si>
  <si>
    <t>Criteria</t>
  </si>
  <si>
    <t>Interval MD(ft)</t>
  </si>
  <si>
    <t>Excercise 1 DS 1 5" - Exercise 1 test BHA SDB 1</t>
  </si>
  <si>
    <t>Max Allowable Torque</t>
  </si>
  <si>
    <t>0 - 8820</t>
  </si>
  <si>
    <t>Max Allowable Load</t>
  </si>
  <si>
    <t>0 - 8774</t>
  </si>
  <si>
    <t>0 - 4732</t>
  </si>
  <si>
    <t>4734 - 4753</t>
  </si>
  <si>
    <t>4755 - 4762</t>
  </si>
  <si>
    <t>4787 - 4792</t>
  </si>
  <si>
    <t>4819 - 4822</t>
  </si>
  <si>
    <t>4851 - 4853</t>
  </si>
  <si>
    <t>4882 - 4884</t>
  </si>
  <si>
    <t>4913 - 4915</t>
  </si>
  <si>
    <t>4945 - 4946</t>
  </si>
  <si>
    <t>0 - 1195</t>
  </si>
  <si>
    <t>1224 - 1225</t>
  </si>
  <si>
    <t>3302 - 3302</t>
  </si>
  <si>
    <t>3333 - 3333</t>
  </si>
  <si>
    <t>3395 - 3395</t>
  </si>
  <si>
    <t>0 - 4515</t>
  </si>
  <si>
    <t>4518 - 4536</t>
  </si>
  <si>
    <t>4538 - 4545</t>
  </si>
  <si>
    <t>4571 - 4575</t>
  </si>
  <si>
    <t>4602 - 4605</t>
  </si>
  <si>
    <t>4634 - 4636</t>
  </si>
  <si>
    <t>4665 - 4667</t>
  </si>
  <si>
    <t>4697 - 4698</t>
  </si>
  <si>
    <t>4728 - 4728</t>
  </si>
  <si>
    <t>4759 - 4759</t>
  </si>
  <si>
    <t>4790 - 4790</t>
  </si>
  <si>
    <t>0 - 4731</t>
  </si>
  <si>
    <t>4737 - 4751</t>
  </si>
  <si>
    <t>4756 - 4761</t>
  </si>
  <si>
    <t>4788 - 4792</t>
  </si>
  <si>
    <t>4820 - 4822</t>
  </si>
  <si>
    <t>4976 - 4976</t>
  </si>
  <si>
    <t>5007 - 5007</t>
  </si>
  <si>
    <t>0 - 1287</t>
  </si>
  <si>
    <t>3085 - 3085</t>
  </si>
  <si>
    <t>3116 - 3116</t>
  </si>
  <si>
    <t>3147 - 3147</t>
  </si>
  <si>
    <t>3178 - 3178</t>
  </si>
  <si>
    <t>3209 - 3209</t>
  </si>
  <si>
    <t>3240 - 3240</t>
  </si>
  <si>
    <t>3271 - 3271</t>
  </si>
  <si>
    <t>3364 - 3364</t>
  </si>
  <si>
    <t>3426 - 3426</t>
  </si>
  <si>
    <t>3457 - 3457</t>
  </si>
  <si>
    <t>Rotary Drilling;WOB= 10(kipf); Torque= 5(kipf-ft); ROP = 80.66(ft/h); RPM= 86; Bit Depth= 9000(ft)</t>
  </si>
  <si>
    <t>MD(ft)</t>
  </si>
  <si>
    <t>Slide Drilling;WOB= 10(kipf); Torque= 0(kipf-ft); ROP = 80.66(ft/h); RPM= 0; Bit Depth= 9000(ft)</t>
  </si>
  <si>
    <t>Rotation Off Bottom;WOB= 0(kipf); Torque= 0(kipf-ft); ROP = 0(ft/h); RPM= 86; Bit Depth= 9000(ft)</t>
  </si>
  <si>
    <t>Picking Up;WOB= 0(kipf); Torque= 0(kipf-ft); ROP = 0(ft/h); RPM= 0; Bit Depth= 9000(ft)</t>
  </si>
  <si>
    <t>Slacking Off;WOB= 0(kipf); Torque= 0(kipf-ft); ROP = 0(ft/h); RPM= 0; Bit Depth= 9000(ft)</t>
  </si>
  <si>
    <t>TndResult</t>
  </si>
  <si>
    <t>DataTable1</t>
  </si>
  <si>
    <t>Axial Load (kipf)</t>
  </si>
  <si>
    <t>Axial Stress (ksi)</t>
  </si>
  <si>
    <t>Bending Stress (ksi)</t>
  </si>
  <si>
    <t>Torque (kipf-ft)</t>
  </si>
  <si>
    <t>DataTable2</t>
  </si>
  <si>
    <t>Von Mises Stress (ksi)</t>
  </si>
  <si>
    <t>Hook Load (kipf)</t>
  </si>
  <si>
    <t>Distributed Side Force (lbf/ft)</t>
  </si>
  <si>
    <t>Axial Load - Stiff String</t>
  </si>
  <si>
    <t>Distributed Side Force - Stiff String</t>
  </si>
  <si>
    <t>Hook Load - Stiff String</t>
  </si>
  <si>
    <t>Surface Torque - Stiff String</t>
  </si>
  <si>
    <t>Torque - Stiff String</t>
  </si>
  <si>
    <t>Total Length (ft)</t>
  </si>
  <si>
    <t>Total Mass (lb)</t>
  </si>
  <si>
    <t>Muleshoe Sub</t>
  </si>
  <si>
    <t>NMDC</t>
  </si>
  <si>
    <t>Flex NMDC</t>
  </si>
  <si>
    <t>X/O Sub</t>
  </si>
  <si>
    <t>5",Drill Pipe,5 1/2 FH,G105,IEU,19.5 ppf</t>
  </si>
  <si>
    <t>Salts (ppm)</t>
  </si>
  <si>
    <t>Unit System: Imperial (API)</t>
  </si>
  <si>
    <r>
      <t xml:space="preserve">Mud Volume: </t>
    </r>
    <r>
      <rPr>
        <sz val="9.5"/>
        <color theme="1"/>
        <rFont val="Segoe UI"/>
        <family val="2"/>
      </rPr>
      <t>bbl</t>
    </r>
  </si>
  <si>
    <t xml:space="preserve">Dimensionless: </t>
  </si>
  <si>
    <r>
      <t xml:space="preserve">Pump Displacement: </t>
    </r>
    <r>
      <rPr>
        <sz val="9.5"/>
        <color theme="1"/>
        <rFont val="Segoe UI"/>
        <family val="2"/>
      </rPr>
      <t>bbl/stk</t>
    </r>
  </si>
  <si>
    <r>
      <t xml:space="preserve">Pump Rate: </t>
    </r>
    <r>
      <rPr>
        <sz val="9.5"/>
        <color theme="1"/>
        <rFont val="Segoe UI"/>
        <family val="2"/>
      </rPr>
      <t>SPM</t>
    </r>
  </si>
  <si>
    <r>
      <t xml:space="preserve">Pump Stroke: </t>
    </r>
    <r>
      <rPr>
        <sz val="9.5"/>
        <color theme="1"/>
        <rFont val="Segoe UI"/>
        <family val="2"/>
      </rPr>
      <t>stk</t>
    </r>
  </si>
  <si>
    <r>
      <t xml:space="preserve">Capacity: </t>
    </r>
    <r>
      <rPr>
        <sz val="9.5"/>
        <color theme="1"/>
        <rFont val="Segoe UI"/>
        <family val="2"/>
      </rPr>
      <t>bbl/ft</t>
    </r>
  </si>
  <si>
    <r>
      <t xml:space="preserve">Pressure per Stroke: </t>
    </r>
    <r>
      <rPr>
        <sz val="9.5"/>
        <color theme="1"/>
        <rFont val="Segoe UI"/>
        <family val="2"/>
      </rPr>
      <t>psi/stk</t>
    </r>
  </si>
  <si>
    <r>
      <t xml:space="preserve">Pressure per 100 Strokes: </t>
    </r>
    <r>
      <rPr>
        <sz val="9.5"/>
        <color theme="1"/>
        <rFont val="Segoe UI"/>
        <family val="2"/>
      </rPr>
      <t>psi/100stks</t>
    </r>
  </si>
  <si>
    <t xml:space="preserve">UnitLessPrecisionZero: </t>
  </si>
  <si>
    <t>Rig Equipment</t>
  </si>
  <si>
    <r>
      <t xml:space="preserve">Contractor Name: </t>
    </r>
    <r>
      <rPr>
        <sz val="9.5"/>
        <color theme="1"/>
        <rFont val="Segoe UI"/>
        <family val="2"/>
      </rPr>
      <t>Unit Drilling</t>
    </r>
  </si>
  <si>
    <r>
      <t xml:space="preserve">RigTools Type: </t>
    </r>
    <r>
      <rPr>
        <sz val="9.5"/>
        <color theme="1"/>
        <rFont val="Segoe UI"/>
        <family val="2"/>
      </rPr>
      <t>Land Rig</t>
    </r>
  </si>
  <si>
    <r>
      <t xml:space="preserve">RigTools Name: </t>
    </r>
    <r>
      <rPr>
        <sz val="9.5"/>
        <color theme="1"/>
        <rFont val="Segoe UI"/>
        <family val="2"/>
      </rPr>
      <t>UNit 15</t>
    </r>
  </si>
  <si>
    <t>Gardner Denver</t>
  </si>
  <si>
    <t>10-P-130</t>
  </si>
  <si>
    <t>NOV</t>
  </si>
  <si>
    <t>25G48-120-4A</t>
  </si>
  <si>
    <t>Boost Line</t>
  </si>
  <si>
    <t>Kill Line</t>
  </si>
  <si>
    <t>Choke Line</t>
  </si>
  <si>
    <t>Bha Analysis-Default Settings</t>
  </si>
  <si>
    <t>Distance from bit (ft)</t>
  </si>
  <si>
    <t>Aspect Ratio (ft)</t>
  </si>
  <si>
    <t>Drillstring/FictivePipes</t>
  </si>
  <si>
    <r>
      <t xml:space="preserve">Drillstring Length: </t>
    </r>
    <r>
      <rPr>
        <sz val="9.5"/>
        <color theme="1"/>
        <rFont val="Segoe UI"/>
        <family val="2"/>
      </rPr>
      <t>164.04 (ft)</t>
    </r>
  </si>
  <si>
    <r>
      <t xml:space="preserve">Drillpipe ID: </t>
    </r>
    <r>
      <rPr>
        <sz val="9.5"/>
        <color theme="1"/>
        <rFont val="Segoe UI"/>
        <family val="2"/>
      </rPr>
      <t>3 (ft)</t>
    </r>
  </si>
  <si>
    <r>
      <t xml:space="preserve">Drillpipe OD: </t>
    </r>
    <r>
      <rPr>
        <sz val="9.5"/>
        <color theme="1"/>
        <rFont val="Segoe UI"/>
        <family val="2"/>
      </rPr>
      <t>5 (ft)</t>
    </r>
  </si>
  <si>
    <t>Beam Model Parameters</t>
  </si>
  <si>
    <r>
      <t xml:space="preserve">Number Of nodes per beam: </t>
    </r>
    <r>
      <rPr>
        <sz val="9.5"/>
        <color theme="1"/>
        <rFont val="Segoe UI"/>
        <family val="2"/>
      </rPr>
      <t>5</t>
    </r>
  </si>
  <si>
    <r>
      <t xml:space="preserve">Use Additional Flexible modes: </t>
    </r>
    <r>
      <rPr>
        <sz val="9.5"/>
        <color theme="1"/>
        <rFont val="Segoe UI"/>
        <family val="2"/>
      </rPr>
      <t>off</t>
    </r>
  </si>
  <si>
    <r>
      <t xml:space="preserve">Use Model Beam Contact Point: </t>
    </r>
    <r>
      <rPr>
        <sz val="9.5"/>
        <color theme="1"/>
        <rFont val="Segoe UI"/>
        <family val="2"/>
      </rPr>
      <t>off</t>
    </r>
  </si>
  <si>
    <r>
      <t xml:space="preserve">Ignore Flexibility of Short Length beams: </t>
    </r>
    <r>
      <rPr>
        <sz val="9.5"/>
        <color theme="1"/>
        <rFont val="Segoe UI"/>
        <family val="2"/>
      </rPr>
      <t>off</t>
    </r>
  </si>
  <si>
    <t>Well bore Contact</t>
  </si>
  <si>
    <t>String - Well bore</t>
  </si>
  <si>
    <r>
      <t xml:space="preserve">Contact stiffness: </t>
    </r>
    <r>
      <rPr>
        <sz val="9.5"/>
        <color theme="1"/>
        <rFont val="Segoe UI"/>
        <family val="2"/>
      </rPr>
      <t>6852.18 kipf/ft</t>
    </r>
  </si>
  <si>
    <r>
      <t xml:space="preserve">Contact damping: </t>
    </r>
    <r>
      <rPr>
        <sz val="9.5"/>
        <color theme="1"/>
        <rFont val="Segoe UI"/>
        <family val="2"/>
      </rPr>
      <t>68.52 lbf/ft/s</t>
    </r>
  </si>
  <si>
    <r>
      <t xml:space="preserve">Use Preset Friction Coefficient: </t>
    </r>
    <r>
      <rPr>
        <sz val="9.5"/>
        <color theme="1"/>
        <rFont val="Segoe UI"/>
        <family val="2"/>
      </rPr>
      <t>on</t>
    </r>
  </si>
  <si>
    <r>
      <t xml:space="preserve">Coefficient: </t>
    </r>
    <r>
      <rPr>
        <sz val="9.5"/>
        <color theme="1"/>
        <rFont val="Segoe UI"/>
        <family val="2"/>
      </rPr>
      <t>0.10</t>
    </r>
  </si>
  <si>
    <t>Stabilizer - Well bore</t>
  </si>
  <si>
    <r>
      <t xml:space="preserve">Coefficient: </t>
    </r>
    <r>
      <rPr>
        <sz val="9.5"/>
        <color theme="1"/>
        <rFont val="Segoe UI"/>
        <family val="2"/>
      </rPr>
      <t>0.40</t>
    </r>
  </si>
  <si>
    <t>Advanced Settings</t>
  </si>
  <si>
    <r>
      <t xml:space="preserve">Effective Weight on Bit: </t>
    </r>
    <r>
      <rPr>
        <sz val="9.5"/>
        <color theme="1"/>
        <rFont val="Segoe UI"/>
        <family val="2"/>
      </rPr>
      <t>10.00 %</t>
    </r>
  </si>
  <si>
    <r>
      <t xml:space="preserve">Use Preset Friction Coefficient: </t>
    </r>
    <r>
      <rPr>
        <sz val="9.5"/>
        <color theme="1"/>
        <rFont val="Segoe UI"/>
        <family val="2"/>
      </rPr>
      <t>0.00 kipf-ft</t>
    </r>
  </si>
  <si>
    <r>
      <t xml:space="preserve">Coefficient: </t>
    </r>
    <r>
      <rPr>
        <sz val="9.5"/>
        <color theme="1"/>
        <rFont val="Segoe UI"/>
        <family val="2"/>
      </rPr>
      <t>0.00 %</t>
    </r>
  </si>
  <si>
    <r>
      <t xml:space="preserve">Stabilizer - Well bore: </t>
    </r>
    <r>
      <rPr>
        <sz val="9.5"/>
        <color theme="1"/>
        <rFont val="Segoe UI"/>
        <family val="2"/>
      </rPr>
      <t>30.00 %</t>
    </r>
  </si>
  <si>
    <r>
      <t xml:space="preserve">Effective Rotary Speed: </t>
    </r>
    <r>
      <rPr>
        <sz val="9.5"/>
        <color theme="1"/>
        <rFont val="Segoe UI"/>
        <family val="2"/>
      </rPr>
      <t>50 deg/s</t>
    </r>
  </si>
  <si>
    <r>
      <t xml:space="preserve">Effective Penetration rate: </t>
    </r>
    <r>
      <rPr>
        <sz val="9.5"/>
        <color theme="1"/>
        <rFont val="Segoe UI"/>
        <family val="2"/>
      </rPr>
      <t>32.81 ft/min</t>
    </r>
  </si>
  <si>
    <t>Bit Constraints</t>
  </si>
  <si>
    <t>X = FALSE</t>
  </si>
  <si>
    <t>Y = FALSE</t>
  </si>
  <si>
    <t>Z = TRUE</t>
  </si>
  <si>
    <t>aX = FALSE</t>
  </si>
  <si>
    <t>aY = FALSE</t>
  </si>
  <si>
    <t>aZ = FALSE</t>
  </si>
  <si>
    <t>BHA Top Contraints</t>
  </si>
  <si>
    <t>X = TRUE</t>
  </si>
  <si>
    <t>Y = TRUE</t>
  </si>
  <si>
    <t>Z = FALSE</t>
  </si>
  <si>
    <t>aZ = TRUE</t>
  </si>
  <si>
    <t>DAT Analysis-Default Settings</t>
  </si>
  <si>
    <t>Equilibrium Settings</t>
  </si>
  <si>
    <t>Client Company</t>
  </si>
  <si>
    <t xml:space="preserve"> Ron-J Production Company</t>
  </si>
  <si>
    <t xml:space="preserve"> Not Specified</t>
  </si>
  <si>
    <t>Legal Entity</t>
  </si>
  <si>
    <t>Client Office</t>
  </si>
  <si>
    <t xml:space="preserve"> Houston Exploration Office</t>
  </si>
  <si>
    <t>Address2</t>
  </si>
  <si>
    <t>Zip Code</t>
  </si>
  <si>
    <t>Contact</t>
  </si>
  <si>
    <t xml:space="preserve"> Karl, Karl</t>
  </si>
  <si>
    <t>Mobile_Phone</t>
  </si>
  <si>
    <t xml:space="preserve"> 555-555-5551</t>
  </si>
  <si>
    <t>Fax_Number</t>
  </si>
  <si>
    <t xml:space="preserve"> 555-555-5552</t>
  </si>
  <si>
    <t xml:space="preserve"> Exercise 1</t>
  </si>
  <si>
    <t xml:space="preserve"> North America</t>
  </si>
  <si>
    <t xml:space="preserve"> Texas</t>
  </si>
  <si>
    <t xml:space="preserve"> North Harris Lease 4</t>
  </si>
  <si>
    <t xml:space="preserve"> North Harris Pad #1</t>
  </si>
  <si>
    <t>Projected Coordinate System ID</t>
  </si>
  <si>
    <t xml:space="preserve"> Nad 83 (US FT)</t>
  </si>
  <si>
    <t>Field Strength</t>
  </si>
  <si>
    <t xml:space="preserve"> 48000.00     nT</t>
  </si>
  <si>
    <t>Dip</t>
  </si>
  <si>
    <t>Declination</t>
  </si>
  <si>
    <t>TVD Reference</t>
  </si>
  <si>
    <t>North Reference</t>
  </si>
  <si>
    <t>Coordinate_Reference</t>
  </si>
  <si>
    <t xml:space="preserve"> Map</t>
  </si>
  <si>
    <t xml:space="preserve"> 4890941.82     ft</t>
  </si>
  <si>
    <t xml:space="preserve"> 2396976.47     ft</t>
  </si>
  <si>
    <t>Relative To</t>
  </si>
  <si>
    <t xml:space="preserve"> Mean Sea Level</t>
  </si>
  <si>
    <t>Seabed Offset</t>
  </si>
  <si>
    <t xml:space="preserve"> 60.00     ft</t>
  </si>
  <si>
    <t xml:space="preserve"> Slot</t>
  </si>
  <si>
    <t xml:space="preserve"> 0.00     ft</t>
  </si>
  <si>
    <t xml:space="preserve"> 4800.00     nT</t>
  </si>
  <si>
    <t xml:space="preserve"> 45.00     deg</t>
  </si>
  <si>
    <t xml:space="preserve"> 1.20     deg</t>
  </si>
  <si>
    <t>Is this a sidetrack well</t>
  </si>
  <si>
    <t xml:space="preserve"> No</t>
  </si>
  <si>
    <t>Kick Off Depth</t>
  </si>
  <si>
    <t>Unit System</t>
  </si>
  <si>
    <t xml:space="preserve"> Imperial (API)</t>
  </si>
  <si>
    <t xml:space="preserve"> N/S</t>
  </si>
  <si>
    <t>Address1</t>
  </si>
  <si>
    <t xml:space="preserve"> 1298  Highway 249</t>
  </si>
  <si>
    <t>City</t>
  </si>
  <si>
    <t xml:space="preserve"> Tombal</t>
  </si>
  <si>
    <t>Email_Address</t>
  </si>
  <si>
    <t xml:space="preserve"> Karl.Karl@Ronj.com</t>
  </si>
  <si>
    <t>Office_Phone</t>
  </si>
  <si>
    <t xml:space="preserve"> 555-555-5550</t>
  </si>
  <si>
    <t>Well Type</t>
  </si>
  <si>
    <t xml:space="preserve"> Wildcat Well</t>
  </si>
  <si>
    <t xml:space="preserve"> United States</t>
  </si>
  <si>
    <t>County</t>
  </si>
  <si>
    <t xml:space="preserve"> Harris</t>
  </si>
  <si>
    <t xml:space="preserve"> N/A</t>
  </si>
  <si>
    <t xml:space="preserve"> Wildcat #1</t>
  </si>
  <si>
    <t>Vertical Reference Datum</t>
  </si>
  <si>
    <t>Geo Magnetic Model</t>
  </si>
  <si>
    <t xml:space="preserve"> Magutm 2014</t>
  </si>
  <si>
    <t>Model Date</t>
  </si>
  <si>
    <t xml:space="preserve"> 01/11/2015</t>
  </si>
  <si>
    <t>Elevation Above Mean Sea Level</t>
  </si>
  <si>
    <t>Local Gravity</t>
  </si>
  <si>
    <t>Grid Convergence</t>
  </si>
  <si>
    <t xml:space="preserve"> 36.00     ft</t>
  </si>
  <si>
    <t>Elevation Reference</t>
  </si>
  <si>
    <t>Rig Floor Offset</t>
  </si>
  <si>
    <t xml:space="preserve"> 50.00     ft</t>
  </si>
  <si>
    <t xml:space="preserve"> 0.00     deg</t>
  </si>
  <si>
    <t>Total Correction</t>
  </si>
  <si>
    <t>Geo-Magnetic Model</t>
  </si>
  <si>
    <t>Northing Offset</t>
  </si>
  <si>
    <t>Easting Offset</t>
  </si>
  <si>
    <t>Drilled - Used at wellsite or offsite during operations</t>
  </si>
  <si>
    <t>Above GL/Mudline/seabed</t>
  </si>
  <si>
    <t>Engineering &amp; Analysis</t>
  </si>
  <si>
    <t>A BHA may have "Bladed" Componentssuch as a stabilizer</t>
  </si>
  <si>
    <t xml:space="preserve">Is thread gender the same - Yes throws and exception </t>
  </si>
  <si>
    <t xml:space="preserve">Geospatial Well Relationship for Data Clustering  - Pre planning and Post  Archiving  </t>
  </si>
  <si>
    <t>www.iogp.org/Geomatics</t>
  </si>
  <si>
    <t>Only one active open hole set at one time</t>
  </si>
  <si>
    <t xml:space="preserve">Open hole set relates to formation </t>
  </si>
  <si>
    <t>Class</t>
  </si>
  <si>
    <t>Floater</t>
  </si>
  <si>
    <t>Spar platforms</t>
  </si>
  <si>
    <t>Tension-leg platform</t>
  </si>
  <si>
    <t>Floating production systems</t>
  </si>
  <si>
    <t>Drillships</t>
  </si>
  <si>
    <t>Semi-submersible platform</t>
  </si>
  <si>
    <t>Land Rig</t>
  </si>
  <si>
    <t>Land Type 1</t>
  </si>
  <si>
    <t>Land Type 2</t>
  </si>
  <si>
    <t>Mobile</t>
  </si>
  <si>
    <t>Jack-up drilling rigs</t>
  </si>
  <si>
    <t>Platform</t>
  </si>
  <si>
    <t>Gravity-based structure</t>
  </si>
  <si>
    <t>Fixed platforms</t>
  </si>
  <si>
    <t>Compliant Tower</t>
  </si>
  <si>
    <t>Report Section</t>
  </si>
  <si>
    <t>Field Name</t>
  </si>
  <si>
    <t>TIBU</t>
  </si>
  <si>
    <t xml:space="preserve">Map Units </t>
  </si>
  <si>
    <t xml:space="preserve">Vertical Reference Datum (VRD) </t>
  </si>
  <si>
    <t>Mean Sea Level</t>
  </si>
  <si>
    <t xml:space="preserve">Projected Coordinate System </t>
  </si>
  <si>
    <t>Bogota 1975 / Colombia Bogota zone</t>
  </si>
  <si>
    <t>Site Name</t>
  </si>
  <si>
    <t>TIBU 540</t>
  </si>
  <si>
    <t xml:space="preserve">Company Name </t>
  </si>
  <si>
    <t xml:space="preserve">Units </t>
  </si>
  <si>
    <t xml:space="preserve">TVD Reference </t>
  </si>
  <si>
    <t xml:space="preserve">Position </t>
  </si>
  <si>
    <t xml:space="preserve">Northing </t>
  </si>
  <si>
    <t>1454151.59m</t>
  </si>
  <si>
    <t xml:space="preserve">Easting </t>
  </si>
  <si>
    <t>1147508.23m</t>
  </si>
  <si>
    <t xml:space="preserve">Latitude </t>
  </si>
  <si>
    <t>8° 42' 11.80"</t>
  </si>
  <si>
    <t xml:space="preserve">Longitude </t>
  </si>
  <si>
    <t>-72° 44' 26.39"</t>
  </si>
  <si>
    <t xml:space="preserve">North Reference </t>
  </si>
  <si>
    <t>Grid</t>
  </si>
  <si>
    <t xml:space="preserve">Convergence Angle </t>
  </si>
  <si>
    <t xml:space="preserve">Elevation above Mean Sea Level  </t>
  </si>
  <si>
    <t>169.22ft</t>
  </si>
  <si>
    <t xml:space="preserve">Comment  </t>
  </si>
  <si>
    <t>EV-4</t>
  </si>
  <si>
    <t>Slot Name</t>
  </si>
  <si>
    <t>Position (Relative to Site centre)</t>
  </si>
  <si>
    <t>+N/-S 0.00ft</t>
  </si>
  <si>
    <t>+E/-W 0.00ft</t>
  </si>
  <si>
    <t>8°42'11.80"</t>
  </si>
  <si>
    <t>-72°44'26.39"</t>
  </si>
  <si>
    <t>Comment</t>
  </si>
  <si>
    <t xml:space="preserve">Type </t>
  </si>
  <si>
    <t>Main well</t>
  </si>
  <si>
    <t xml:space="preserve">Rig Height ( Drill Floor) </t>
  </si>
  <si>
    <t>16.00ft</t>
  </si>
  <si>
    <t xml:space="preserve">Relative To Mean Sea Level </t>
  </si>
  <si>
    <t>185.22ft</t>
  </si>
  <si>
    <t>File Number</t>
  </si>
  <si>
    <t>Closure Distance</t>
  </si>
  <si>
    <t>1962.17ft</t>
  </si>
  <si>
    <t>Closure Azimuth</t>
  </si>
  <si>
    <t>291.238°</t>
  </si>
  <si>
    <t>GeoSpacialOffset</t>
  </si>
  <si>
    <t>Global Coordinate offset</t>
  </si>
  <si>
    <t xml:space="preserve">Position of Origin (Relative to Slot centre) </t>
  </si>
  <si>
    <t>Offset</t>
  </si>
  <si>
    <r>
      <t xml:space="preserve">+N/-S: </t>
    </r>
    <r>
      <rPr>
        <sz val="11"/>
        <rFont val="Segoe UI"/>
        <family val="2"/>
      </rPr>
      <t>0.00ft</t>
    </r>
  </si>
  <si>
    <r>
      <t xml:space="preserve">+E/-W: </t>
    </r>
    <r>
      <rPr>
        <sz val="11"/>
        <rFont val="Segoe UI"/>
        <family val="2"/>
      </rPr>
      <t>0.00ft</t>
    </r>
  </si>
  <si>
    <t>Vertical Section</t>
  </si>
  <si>
    <t xml:space="preserve">Vertical Section Azimuth </t>
  </si>
  <si>
    <t>291.69°</t>
  </si>
  <si>
    <t>WellpathCalc</t>
  </si>
  <si>
    <t>CalculationMethod</t>
  </si>
  <si>
    <t>Wellpath created using minimum curvature</t>
  </si>
  <si>
    <t>SurveyInfo</t>
  </si>
  <si>
    <t>Definitive Survey</t>
  </si>
  <si>
    <t>Company</t>
  </si>
  <si>
    <t xml:space="preserve"> 32862.6 nT</t>
  </si>
  <si>
    <t xml:space="preserve"> -8.30 °</t>
  </si>
  <si>
    <t xml:space="preserve"> 34.01 °</t>
  </si>
  <si>
    <t xml:space="preserve"> 03/Feb/2015 (dd/mmm/yyyy)</t>
  </si>
  <si>
    <t>ReportSource</t>
  </si>
  <si>
    <t>ProgramName</t>
  </si>
  <si>
    <t>5D 7.5.9 : 3 February 2015, 14:10:42 UTC</t>
  </si>
  <si>
    <t>Need to adjust for bit marker to be on depth</t>
  </si>
  <si>
    <t>Text Description</t>
  </si>
  <si>
    <t>Unit in SI</t>
  </si>
  <si>
    <t>Unit in API</t>
  </si>
  <si>
    <t>nT</t>
  </si>
  <si>
    <t>Elevation above mean sea level</t>
  </si>
  <si>
    <t>Kick-Off Depth</t>
  </si>
  <si>
    <t>Default Value(API)</t>
  </si>
  <si>
    <t>Surface Pressure Loss</t>
  </si>
  <si>
    <t>?</t>
  </si>
  <si>
    <t>Hook Setback capacity</t>
  </si>
  <si>
    <t>Horse Power</t>
  </si>
  <si>
    <t xml:space="preserve">Torque Rating </t>
  </si>
  <si>
    <t>Principal dimensions</t>
  </si>
  <si>
    <t>New derrick installed</t>
  </si>
  <si>
    <t>Hull depth at legs</t>
  </si>
  <si>
    <t>Hull depth at Cantilver</t>
  </si>
  <si>
    <t>Leg length incl spud cans</t>
  </si>
  <si>
    <t>Rotary above Main deck</t>
  </si>
  <si>
    <t>Rotary above cellar deck</t>
  </si>
  <si>
    <t>Top jack house above bottom hull</t>
  </si>
  <si>
    <t>Top jack house above main deck (measured)</t>
  </si>
  <si>
    <t>Cellar deck above main deck</t>
  </si>
  <si>
    <t>Height derrick above bottom hull</t>
  </si>
  <si>
    <t>Height derrick above rotary table</t>
  </si>
  <si>
    <t>Height derrick vent above rotary</t>
  </si>
  <si>
    <t xml:space="preserve">Length 1 x section deepwell </t>
  </si>
  <si>
    <t>Helideck above bottom hull</t>
  </si>
  <si>
    <t>Rotary from back of CL</t>
  </si>
  <si>
    <t xml:space="preserve">Height Helideck above main deck (measured) </t>
  </si>
  <si>
    <t>Heli Barometer above Helideck</t>
  </si>
  <si>
    <t>Heli Anemometer above helideck</t>
  </si>
  <si>
    <t>Sub cellar deck to drill floor</t>
  </si>
  <si>
    <t>Variable dimensions;  to be adjusted after final skidding</t>
  </si>
  <si>
    <t>Operator</t>
  </si>
  <si>
    <t>Wintershall</t>
  </si>
  <si>
    <t>L5-C</t>
  </si>
  <si>
    <r>
      <t xml:space="preserve">  53</t>
    </r>
    <r>
      <rPr>
        <sz val="10"/>
        <color indexed="48"/>
        <rFont val="Courier New"/>
        <family val="3"/>
      </rPr>
      <t>°</t>
    </r>
    <r>
      <rPr>
        <sz val="10"/>
        <color indexed="48"/>
        <rFont val="Arial"/>
        <family val="2"/>
      </rPr>
      <t xml:space="preserve"> 41' 49" N</t>
    </r>
  </si>
  <si>
    <r>
      <t>004</t>
    </r>
    <r>
      <rPr>
        <sz val="10"/>
        <color indexed="48"/>
        <rFont val="Courier New"/>
        <family val="3"/>
      </rPr>
      <t>°</t>
    </r>
    <r>
      <rPr>
        <sz val="10"/>
        <color indexed="48"/>
        <rFont val="Arial"/>
        <family val="2"/>
      </rPr>
      <t xml:space="preserve"> 38' 49" E</t>
    </r>
  </si>
  <si>
    <t>Heading</t>
  </si>
  <si>
    <t>degrees</t>
  </si>
  <si>
    <t>Air gap above MSL</t>
  </si>
  <si>
    <t>Average Depth MSL</t>
  </si>
  <si>
    <t>Tidal Range Spring</t>
  </si>
  <si>
    <t>Tidal Range Neap</t>
  </si>
  <si>
    <t>Average leg penetration</t>
  </si>
  <si>
    <t>Dumpchute above bottom leg</t>
  </si>
  <si>
    <t>Deepwell 1 Number of deepweel sections under top jackhouse</t>
  </si>
  <si>
    <t>Deepwell 2 Number of deepweel sections under top jackhouse</t>
  </si>
  <si>
    <t>Deepwell 3 Number of deepweel sections under top jackhouse</t>
  </si>
  <si>
    <t xml:space="preserve">Skid out Position Drillsting </t>
  </si>
  <si>
    <t>Penetration Leg 4</t>
  </si>
  <si>
    <t>Variable dimensions; automatic adjusted after rigmove</t>
  </si>
  <si>
    <t>Deep well 1 under MSL</t>
  </si>
  <si>
    <t>Deep well 2 under MSL</t>
  </si>
  <si>
    <t>Deep well 3 under MSL</t>
  </si>
  <si>
    <t>Deep well 1 above seabed</t>
  </si>
  <si>
    <t>Derrick height above MSL</t>
  </si>
  <si>
    <t>Derrick above Seabed</t>
  </si>
  <si>
    <t>Total skidded</t>
  </si>
  <si>
    <t>Top[ jackhouse above MSL</t>
  </si>
  <si>
    <t>Top jackhouse above water level</t>
  </si>
  <si>
    <t>Helideck elevation</t>
  </si>
  <si>
    <t>Reserve leg</t>
  </si>
  <si>
    <t>Main Deck above sea level (Mid)</t>
  </si>
  <si>
    <t>Main Deck above sea level (Legwell)</t>
  </si>
  <si>
    <t>Rotary above MSL</t>
  </si>
  <si>
    <t>Rotary above seabed</t>
  </si>
  <si>
    <t>Dumpline under MSL</t>
  </si>
  <si>
    <t>Helideck Barometer above MSL</t>
  </si>
  <si>
    <t>Helideck Anemometer above MSL</t>
  </si>
  <si>
    <t>Sub cellar above Sea level MSL</t>
  </si>
  <si>
    <t>Dumpchute above seabed</t>
  </si>
  <si>
    <t>Height derrick vent above MSL</t>
  </si>
  <si>
    <t>Height leg above  MSL</t>
  </si>
  <si>
    <t>deep well 1 above stopper</t>
  </si>
  <si>
    <t>deep well 2 above stopper</t>
  </si>
  <si>
    <t>deep well 3 above stopper</t>
  </si>
  <si>
    <t>"c" means: This variable will be calculated automatic</t>
  </si>
  <si>
    <t>ChartPosition</t>
  </si>
  <si>
    <t>Font</t>
  </si>
  <si>
    <t>Color</t>
  </si>
  <si>
    <t>Border</t>
  </si>
  <si>
    <t>Background</t>
  </si>
  <si>
    <t>Text</t>
  </si>
  <si>
    <t>ChartID</t>
  </si>
  <si>
    <t>PPFG</t>
  </si>
  <si>
    <t>2800,3000</t>
  </si>
  <si>
    <t>SegeoUI</t>
  </si>
  <si>
    <t>Black</t>
  </si>
  <si>
    <t>White</t>
  </si>
  <si>
    <t xml:space="preserve">This would be a string of test with some sort of annotation to describe the data presented. </t>
  </si>
  <si>
    <t>MC2 rig types are:</t>
  </si>
  <si>
    <t>Corresponding elevation schematic sample:</t>
  </si>
  <si>
    <t>Land rig</t>
  </si>
  <si>
    <t>Fixed Platform</t>
  </si>
  <si>
    <t>Jack up</t>
  </si>
  <si>
    <t>Semi-Submersible</t>
  </si>
  <si>
    <t>Drill Ship</t>
  </si>
  <si>
    <t xml:space="preserve">? </t>
  </si>
  <si>
    <t>Land Rig (with slot below the ground level)</t>
  </si>
  <si>
    <t>Relative to</t>
  </si>
  <si>
    <t xml:space="preserve">Bore Hole </t>
  </si>
  <si>
    <t>A</t>
  </si>
  <si>
    <t>Structure</t>
  </si>
  <si>
    <t>B</t>
  </si>
  <si>
    <t>C</t>
  </si>
  <si>
    <t>Mean Sea level=0</t>
  </si>
  <si>
    <t>D</t>
  </si>
  <si>
    <t>Mean Sea level</t>
  </si>
  <si>
    <t>BHA #1 Directional Phase 8 1/2"</t>
  </si>
  <si>
    <t>Frequency Results : BHA #1 Directional Phase 8 1/2"</t>
  </si>
  <si>
    <t>HeatMap Results : BHA #1 Directional Phase 8 1/2"</t>
  </si>
  <si>
    <t>Static Results : BHA #1 Directional Phase 8 1/2"</t>
  </si>
  <si>
    <t>Vibration Results : BHA #1 Directional Phase 8 1/2"</t>
  </si>
  <si>
    <t>MD (ft)2</t>
  </si>
  <si>
    <t>MD (ft)3</t>
  </si>
  <si>
    <t>INDEX</t>
  </si>
  <si>
    <t>Back to Index</t>
  </si>
  <si>
    <t>Tenderheader ref</t>
  </si>
  <si>
    <t>Offset data</t>
  </si>
  <si>
    <t>Wellplanning Data Sheet</t>
  </si>
  <si>
    <t>Location data example</t>
  </si>
  <si>
    <t>Interval Location Spec</t>
  </si>
  <si>
    <t>IntervalDataWithBitPos</t>
  </si>
  <si>
    <t>Depth Annotations</t>
  </si>
  <si>
    <t>Well Timeline</t>
  </si>
  <si>
    <t>Interval And Surface Pipe</t>
  </si>
  <si>
    <t>IntervalData (2)</t>
  </si>
  <si>
    <t>BHA Shape</t>
  </si>
  <si>
    <t>Rig specStruct Example</t>
  </si>
  <si>
    <t>Survey Listing</t>
  </si>
  <si>
    <t>Hyd Charts</t>
  </si>
  <si>
    <t>MC2 Reqs</t>
  </si>
  <si>
    <t>Additonal ReqsBUG mc2</t>
  </si>
  <si>
    <t>Rept section Placeholder</t>
  </si>
  <si>
    <t>Rept sections 2</t>
  </si>
  <si>
    <t>Supporting Mind Maps</t>
  </si>
  <si>
    <t>BaseUnitMnemonic</t>
  </si>
  <si>
    <t>Mnemonic</t>
  </si>
  <si>
    <t>Do be defined</t>
  </si>
  <si>
    <t>1/H</t>
  </si>
  <si>
    <t>inverse henry</t>
  </si>
  <si>
    <t>1/K</t>
  </si>
  <si>
    <t>1/degC</t>
  </si>
  <si>
    <t>per degree Celsius</t>
  </si>
  <si>
    <t>1/degF</t>
  </si>
  <si>
    <t>per degree Fahrenheit</t>
  </si>
  <si>
    <t>1/degR</t>
  </si>
  <si>
    <t>per degree Rankine</t>
  </si>
  <si>
    <t>per Kelvin</t>
  </si>
  <si>
    <t>in/in.degF</t>
  </si>
  <si>
    <t>inches/inch degree Fahrenheit</t>
  </si>
  <si>
    <t>m/m.K</t>
  </si>
  <si>
    <t>metres/metre Kelvin</t>
  </si>
  <si>
    <t>mm/mm.K</t>
  </si>
  <si>
    <t>millimetres/millimetre degree Kelvin</t>
  </si>
  <si>
    <t>ppm/degC</t>
  </si>
  <si>
    <t>part per million per degree Celsius</t>
  </si>
  <si>
    <t>ppm/degF</t>
  </si>
  <si>
    <t>part per million per degree Fahrenheit</t>
  </si>
  <si>
    <t>1/kg</t>
  </si>
  <si>
    <t>1/g</t>
  </si>
  <si>
    <t>per gram</t>
  </si>
  <si>
    <t>per kilogram</t>
  </si>
  <si>
    <t>1/lbm</t>
  </si>
  <si>
    <t>per pound</t>
  </si>
  <si>
    <t>1/m</t>
  </si>
  <si>
    <t>1/angstrom</t>
  </si>
  <si>
    <t>per angstrom</t>
  </si>
  <si>
    <t>1/cm</t>
  </si>
  <si>
    <t>per centimetre</t>
  </si>
  <si>
    <t>1/ft</t>
  </si>
  <si>
    <t>per foot</t>
  </si>
  <si>
    <t>1/in</t>
  </si>
  <si>
    <t>per inch</t>
  </si>
  <si>
    <t>per metre</t>
  </si>
  <si>
    <t>1/mi</t>
  </si>
  <si>
    <t>per mile</t>
  </si>
  <si>
    <t>1/mm</t>
  </si>
  <si>
    <t>per millimetre</t>
  </si>
  <si>
    <t>1/nm</t>
  </si>
  <si>
    <t>per nanometre</t>
  </si>
  <si>
    <t>1/yd</t>
  </si>
  <si>
    <t>per yard</t>
  </si>
  <si>
    <t>b/cm3</t>
  </si>
  <si>
    <t>barns/cubic centimetre</t>
  </si>
  <si>
    <t>cu</t>
  </si>
  <si>
    <t>capture unit</t>
  </si>
  <si>
    <t>ft2/in3</t>
  </si>
  <si>
    <t>square feet/cubic inch</t>
  </si>
  <si>
    <t>m2/cm3</t>
  </si>
  <si>
    <t>square metres/cubic centimetre</t>
  </si>
  <si>
    <t>m2/m3</t>
  </si>
  <si>
    <t>square metres/cubic metre</t>
  </si>
  <si>
    <t>sigma</t>
  </si>
  <si>
    <t>1/m2</t>
  </si>
  <si>
    <t>1/ft2</t>
  </si>
  <si>
    <t>per square foot</t>
  </si>
  <si>
    <t>1/km2</t>
  </si>
  <si>
    <t>per square kilometre</t>
  </si>
  <si>
    <t>per square metre</t>
  </si>
  <si>
    <t>1/mi2</t>
  </si>
  <si>
    <t>per square mile</t>
  </si>
  <si>
    <t>ft/bbl</t>
  </si>
  <si>
    <t>feet/barrel</t>
  </si>
  <si>
    <t>ft/ft3</t>
  </si>
  <si>
    <t>feet/cubic foot</t>
  </si>
  <si>
    <t>ft/galUS</t>
  </si>
  <si>
    <t>feet/US gallon</t>
  </si>
  <si>
    <t>km/dm3</t>
  </si>
  <si>
    <t>kilometres/cubic decimetre</t>
  </si>
  <si>
    <t>km/L</t>
  </si>
  <si>
    <t>kilometres/litre</t>
  </si>
  <si>
    <t>m/m3</t>
  </si>
  <si>
    <t>metres/cubic metre</t>
  </si>
  <si>
    <t>mi/galUK</t>
  </si>
  <si>
    <t>miles/UK gallon</t>
  </si>
  <si>
    <t>mi/galUS</t>
  </si>
  <si>
    <t>miles/US gallon</t>
  </si>
  <si>
    <t>1/m3</t>
  </si>
  <si>
    <t>1/bbl</t>
  </si>
  <si>
    <t>per barrel</t>
  </si>
  <si>
    <t>1/ft3</t>
  </si>
  <si>
    <t>per cubic foot</t>
  </si>
  <si>
    <t>1/galUK</t>
  </si>
  <si>
    <t>per UK gallon</t>
  </si>
  <si>
    <t>1/galUS</t>
  </si>
  <si>
    <t>per US gallon</t>
  </si>
  <si>
    <t>1/L</t>
  </si>
  <si>
    <t>per litre</t>
  </si>
  <si>
    <t>per cubic metre</t>
  </si>
  <si>
    <t>1/N</t>
  </si>
  <si>
    <t>1/lbf</t>
  </si>
  <si>
    <t>per pound force</t>
  </si>
  <si>
    <t>per Newton</t>
  </si>
  <si>
    <t>1/Pa</t>
  </si>
  <si>
    <t>1/bar</t>
  </si>
  <si>
    <t>per bar</t>
  </si>
  <si>
    <t>1/kPa</t>
  </si>
  <si>
    <t>per kilopascal</t>
  </si>
  <si>
    <t>per Pascal</t>
  </si>
  <si>
    <t>1/pPa</t>
  </si>
  <si>
    <t>per pico pascal</t>
  </si>
  <si>
    <t>1/psi</t>
  </si>
  <si>
    <t>per pounds/square inch</t>
  </si>
  <si>
    <t>1/upsi</t>
  </si>
  <si>
    <t>per micro pounds per square inch</t>
  </si>
  <si>
    <t>1/s</t>
  </si>
  <si>
    <t>1/a</t>
  </si>
  <si>
    <t>per annum</t>
  </si>
  <si>
    <t>1/d</t>
  </si>
  <si>
    <t>per day</t>
  </si>
  <si>
    <t>1/h</t>
  </si>
  <si>
    <t>per hour</t>
  </si>
  <si>
    <t>1/min</t>
  </si>
  <si>
    <t>per minute</t>
  </si>
  <si>
    <t>per second</t>
  </si>
  <si>
    <t>1/wk</t>
  </si>
  <si>
    <t>per week</t>
  </si>
  <si>
    <t>bbl/d.acre.ft</t>
  </si>
  <si>
    <t>barrels/day acre foot</t>
  </si>
  <si>
    <t>flops</t>
  </si>
  <si>
    <t>kEuc/s</t>
  </si>
  <si>
    <t>thousand per second</t>
  </si>
  <si>
    <t>Mflops</t>
  </si>
  <si>
    <t>megaflops</t>
  </si>
  <si>
    <t>1/V</t>
  </si>
  <si>
    <t>1/uV</t>
  </si>
  <si>
    <t>per microvolt</t>
  </si>
  <si>
    <t>per Volt</t>
  </si>
  <si>
    <t>ampere</t>
  </si>
  <si>
    <t>kA</t>
  </si>
  <si>
    <t>kiloampere</t>
  </si>
  <si>
    <t>MA</t>
  </si>
  <si>
    <t>megaampere</t>
  </si>
  <si>
    <t>mA</t>
  </si>
  <si>
    <t>milliamp</t>
  </si>
  <si>
    <t>nA</t>
  </si>
  <si>
    <t>nanoampere</t>
  </si>
  <si>
    <t>pA</t>
  </si>
  <si>
    <t>picoampere</t>
  </si>
  <si>
    <t>uA</t>
  </si>
  <si>
    <t>microampere</t>
  </si>
  <si>
    <t>A.m2</t>
  </si>
  <si>
    <t>amperes metres squared</t>
  </si>
  <si>
    <t>A/m</t>
  </si>
  <si>
    <t>amperes/metre</t>
  </si>
  <si>
    <t>A/mm</t>
  </si>
  <si>
    <t>Ampere/millimetre</t>
  </si>
  <si>
    <t>gamma</t>
  </si>
  <si>
    <t>Oe</t>
  </si>
  <si>
    <t>oersted</t>
  </si>
  <si>
    <t>A/m2</t>
  </si>
  <si>
    <t>A/cm2</t>
  </si>
  <si>
    <t>ampere per square centimeter</t>
  </si>
  <si>
    <t>A/ft2</t>
  </si>
  <si>
    <t>ampere per square foot</t>
  </si>
  <si>
    <t>amperes/square metre</t>
  </si>
  <si>
    <t>A/mm2</t>
  </si>
  <si>
    <t>Ampere/square millimetre</t>
  </si>
  <si>
    <t>mA/cm2</t>
  </si>
  <si>
    <t>milliampere per square centimeter</t>
  </si>
  <si>
    <t>mA/ft2</t>
  </si>
  <si>
    <t>milliampere per square foot</t>
  </si>
  <si>
    <t>uA/cm2</t>
  </si>
  <si>
    <t>microampere per square centimeter</t>
  </si>
  <si>
    <t>uA/in2</t>
  </si>
  <si>
    <t>microampere per square inch</t>
  </si>
  <si>
    <t>bel</t>
  </si>
  <si>
    <t>dB</t>
  </si>
  <si>
    <t>decibel</t>
  </si>
  <si>
    <t>B/m</t>
  </si>
  <si>
    <t>bels/metre</t>
  </si>
  <si>
    <t>dB/ft</t>
  </si>
  <si>
    <t>decibels/foot</t>
  </si>
  <si>
    <t>dB/km</t>
  </si>
  <si>
    <t>decibels/kilometre</t>
  </si>
  <si>
    <t>dB/m</t>
  </si>
  <si>
    <t>decibels/metre</t>
  </si>
  <si>
    <t>B/O</t>
  </si>
  <si>
    <t>bels/octave</t>
  </si>
  <si>
    <t>dB/O</t>
  </si>
  <si>
    <t>decibels/octave</t>
  </si>
  <si>
    <t>Bd</t>
  </si>
  <si>
    <t>baud</t>
  </si>
  <si>
    <t>bps</t>
  </si>
  <si>
    <t>bits per second</t>
  </si>
  <si>
    <t>Bq</t>
  </si>
  <si>
    <t>becquerel</t>
  </si>
  <si>
    <t>Ci</t>
  </si>
  <si>
    <t>curie</t>
  </si>
  <si>
    <t>GBq</t>
  </si>
  <si>
    <t>gigabecquerel</t>
  </si>
  <si>
    <t>MBq</t>
  </si>
  <si>
    <t>megabecquerel</t>
  </si>
  <si>
    <t>mCi</t>
  </si>
  <si>
    <t>mcurie</t>
  </si>
  <si>
    <t>millicurie</t>
  </si>
  <si>
    <t>nCi</t>
  </si>
  <si>
    <t>ncurie</t>
  </si>
  <si>
    <t>nanocurie</t>
  </si>
  <si>
    <t>pCi</t>
  </si>
  <si>
    <t>pcurie</t>
  </si>
  <si>
    <t>picocurie</t>
  </si>
  <si>
    <t>TBq</t>
  </si>
  <si>
    <t>terabecquerel</t>
  </si>
  <si>
    <t>uCi</t>
  </si>
  <si>
    <t>ucurie</t>
  </si>
  <si>
    <t>microcurie</t>
  </si>
  <si>
    <t>Bq/kg</t>
  </si>
  <si>
    <t>becquerel per kilogram</t>
  </si>
  <si>
    <t>pCi/g</t>
  </si>
  <si>
    <t>picocurie per gram</t>
  </si>
  <si>
    <t>byte</t>
  </si>
  <si>
    <t>bit</t>
  </si>
  <si>
    <t>kbyte</t>
  </si>
  <si>
    <t>kilobyte</t>
  </si>
  <si>
    <t>Mbyte</t>
  </si>
  <si>
    <t>megabyte</t>
  </si>
  <si>
    <t>A.h</t>
  </si>
  <si>
    <t>Ampere hour</t>
  </si>
  <si>
    <t>coulomb</t>
  </si>
  <si>
    <t>fC</t>
  </si>
  <si>
    <t>femtocoulomb</t>
  </si>
  <si>
    <t>kC</t>
  </si>
  <si>
    <t>kilocoulombs</t>
  </si>
  <si>
    <t>mC</t>
  </si>
  <si>
    <t>millicoulomb</t>
  </si>
  <si>
    <t>nC</t>
  </si>
  <si>
    <t>nanocoulomb</t>
  </si>
  <si>
    <t>pC</t>
  </si>
  <si>
    <t>picocoulomb</t>
  </si>
  <si>
    <t>uC</t>
  </si>
  <si>
    <t>microcoulomb</t>
  </si>
  <si>
    <t>C.m</t>
  </si>
  <si>
    <t>coulomb metres</t>
  </si>
  <si>
    <t>C/kg</t>
  </si>
  <si>
    <t>C/g</t>
  </si>
  <si>
    <t>coulomb per gram</t>
  </si>
  <si>
    <t>coulomb per kilogram</t>
  </si>
  <si>
    <t>C/m2</t>
  </si>
  <si>
    <t>C/cm2</t>
  </si>
  <si>
    <t>Coulombs/square centimetre</t>
  </si>
  <si>
    <t>coulombs/square metre</t>
  </si>
  <si>
    <t>C/mm2</t>
  </si>
  <si>
    <t>Coulombs/square millimetre</t>
  </si>
  <si>
    <t>mC/m2</t>
  </si>
  <si>
    <t>millicoulombs/square metre</t>
  </si>
  <si>
    <t>C/m3</t>
  </si>
  <si>
    <t>C/cm3</t>
  </si>
  <si>
    <t>Coulombs/cubic centimeter</t>
  </si>
  <si>
    <t>coulombs/cubic metre</t>
  </si>
  <si>
    <t>C/mm3</t>
  </si>
  <si>
    <t>Coulombs/cubic millimetre</t>
  </si>
  <si>
    <t>cd</t>
  </si>
  <si>
    <t>candela</t>
  </si>
  <si>
    <t>kcd</t>
  </si>
  <si>
    <t>kilocandela</t>
  </si>
  <si>
    <t>cd/m2</t>
  </si>
  <si>
    <t>candelas/square metre</t>
  </si>
  <si>
    <t>eq</t>
  </si>
  <si>
    <t>equivalent</t>
  </si>
  <si>
    <t>meq</t>
  </si>
  <si>
    <t>milliequivalent</t>
  </si>
  <si>
    <t>eq/kg</t>
  </si>
  <si>
    <t>equivalent per kilogram</t>
  </si>
  <si>
    <t>meq/100g</t>
  </si>
  <si>
    <t>milliequivalents/ hectogram</t>
  </si>
  <si>
    <t>meq/g</t>
  </si>
  <si>
    <t>milliequivalents/ gram</t>
  </si>
  <si>
    <t>eq/m3</t>
  </si>
  <si>
    <t>eq/L</t>
  </si>
  <si>
    <t>equivalents/ Liter</t>
  </si>
  <si>
    <t>equivalents per cubic metre</t>
  </si>
  <si>
    <t>meq/cm3</t>
  </si>
  <si>
    <t>milliequivalents/ cubic centimeter</t>
  </si>
  <si>
    <t>Euc</t>
  </si>
  <si>
    <t>percent</t>
  </si>
  <si>
    <t>1000ft3/bbl</t>
  </si>
  <si>
    <t>thousand cubic feet per barrel</t>
  </si>
  <si>
    <t>bbl/100bbl</t>
  </si>
  <si>
    <t>barrel per hundred barrel</t>
  </si>
  <si>
    <t>bbl/acre.ft</t>
  </si>
  <si>
    <t>barrel/acre foot</t>
  </si>
  <si>
    <t>bbl/bbl</t>
  </si>
  <si>
    <t>barrel/barrel</t>
  </si>
  <si>
    <t>bbl/ft3</t>
  </si>
  <si>
    <t>barrel per cubic foot</t>
  </si>
  <si>
    <t>Btu/bhp.hr</t>
  </si>
  <si>
    <t>Btus/brake-horsepower hour</t>
  </si>
  <si>
    <t>cEuc</t>
  </si>
  <si>
    <t>centiEuclid</t>
  </si>
  <si>
    <t>cm3/cm3</t>
  </si>
  <si>
    <t>cubic centimeters/ cubic centimetres</t>
  </si>
  <si>
    <t>cm3/m3</t>
  </si>
  <si>
    <t>cubic centimetre/cubic metre</t>
  </si>
  <si>
    <t>dm3/m3</t>
  </si>
  <si>
    <t>cubic decimetres/cubic metre</t>
  </si>
  <si>
    <t>euclid</t>
  </si>
  <si>
    <t>ft/100ft</t>
  </si>
  <si>
    <t>feet per 100 feet</t>
  </si>
  <si>
    <t>ft/ft</t>
  </si>
  <si>
    <t>feet per feet</t>
  </si>
  <si>
    <t>ft/in</t>
  </si>
  <si>
    <t>feet/inch</t>
  </si>
  <si>
    <t>ft/m</t>
  </si>
  <si>
    <t>feet/metre</t>
  </si>
  <si>
    <t>ft/mi</t>
  </si>
  <si>
    <t>feet/mile</t>
  </si>
  <si>
    <t>ft3/bbl</t>
  </si>
  <si>
    <t>cubic feet/barrel</t>
  </si>
  <si>
    <t>ft3/ft3</t>
  </si>
  <si>
    <t>cubic feet/cubic foot</t>
  </si>
  <si>
    <t>g/kg</t>
  </si>
  <si>
    <t>grams/kilogram</t>
  </si>
  <si>
    <t>galUK/ft3</t>
  </si>
  <si>
    <t>UK gallons/cubic foot</t>
  </si>
  <si>
    <t>galUK/kgalUK</t>
  </si>
  <si>
    <t>UK gallons per thousand UK gallons</t>
  </si>
  <si>
    <t>galUK/Mbbl</t>
  </si>
  <si>
    <t>UK gallons/1000 barrels</t>
  </si>
  <si>
    <t>galUS/10bbl</t>
  </si>
  <si>
    <t>US gallons per ten barrels</t>
  </si>
  <si>
    <t>galUS/bbl</t>
  </si>
  <si>
    <t>US gallons/barrels</t>
  </si>
  <si>
    <t>galUS/ft3</t>
  </si>
  <si>
    <t>US gallons/cubic foot</t>
  </si>
  <si>
    <t>galUS/kgalUS</t>
  </si>
  <si>
    <t>US gallons per thousand US gallons</t>
  </si>
  <si>
    <t>galUS/Mbbl</t>
  </si>
  <si>
    <t>US gallons/1000 barrels</t>
  </si>
  <si>
    <t>in2/ft2</t>
  </si>
  <si>
    <t>square inches/square foot</t>
  </si>
  <si>
    <t>in2/in2</t>
  </si>
  <si>
    <t>square inches/square inch</t>
  </si>
  <si>
    <t>kg/kg</t>
  </si>
  <si>
    <t>kilograms/kilogram</t>
  </si>
  <si>
    <t>kg/sack94</t>
  </si>
  <si>
    <t>kilogram per 94 pound sack</t>
  </si>
  <si>
    <t>kgf/kgf</t>
  </si>
  <si>
    <t>kilogram force per kilogram force</t>
  </si>
  <si>
    <t>km/cm</t>
  </si>
  <si>
    <t>kilometre/ centimetre</t>
  </si>
  <si>
    <t>ksm3/sm3</t>
  </si>
  <si>
    <t>1000 std cubic metres/ std cubic metre</t>
  </si>
  <si>
    <t>L/10bbl</t>
  </si>
  <si>
    <t>liter per ten barrel</t>
  </si>
  <si>
    <t>L/m3</t>
  </si>
  <si>
    <t>litres/cubic metre</t>
  </si>
  <si>
    <t>lbf/lbf</t>
  </si>
  <si>
    <t>pound force per pound force</t>
  </si>
  <si>
    <t>m/30m</t>
  </si>
  <si>
    <t>metres per thirty metres</t>
  </si>
  <si>
    <t>m/cm</t>
  </si>
  <si>
    <t>metres/ centimetre</t>
  </si>
  <si>
    <t>m/km</t>
  </si>
  <si>
    <t>metres/kilometre</t>
  </si>
  <si>
    <t>m/m</t>
  </si>
  <si>
    <t>metres/metre</t>
  </si>
  <si>
    <t>m2/m2</t>
  </si>
  <si>
    <t>square metres/square metre</t>
  </si>
  <si>
    <t>m3/ha.m</t>
  </si>
  <si>
    <t>cubic metres/hectare metre</t>
  </si>
  <si>
    <t>m3/m3</t>
  </si>
  <si>
    <t>cubic metres/cubic metre</t>
  </si>
  <si>
    <t>mEuc</t>
  </si>
  <si>
    <t>milliEuclid</t>
  </si>
  <si>
    <t>mg/kg</t>
  </si>
  <si>
    <t>milligrams/kilogram</t>
  </si>
  <si>
    <t>mi/in</t>
  </si>
  <si>
    <t>miles/inch</t>
  </si>
  <si>
    <t>mL/galUK</t>
  </si>
  <si>
    <t>millilitres/UK gallon</t>
  </si>
  <si>
    <t>mL/galUS</t>
  </si>
  <si>
    <t>millilitres/US gallon</t>
  </si>
  <si>
    <t>mL/mL</t>
  </si>
  <si>
    <t>milliliter per milliliter</t>
  </si>
  <si>
    <t>mm2/mm2</t>
  </si>
  <si>
    <t>square millimetres/square millimetre</t>
  </si>
  <si>
    <t>MMbbl/acre.ft</t>
  </si>
  <si>
    <t>million barrels/acre foot</t>
  </si>
  <si>
    <t>ms/s</t>
  </si>
  <si>
    <t>milliseconds/second</t>
  </si>
  <si>
    <t>nEuc</t>
  </si>
  <si>
    <t>nanoeuclid</t>
  </si>
  <si>
    <t>permil</t>
  </si>
  <si>
    <t>per mille</t>
  </si>
  <si>
    <t>ppdk</t>
  </si>
  <si>
    <t>parts per ten thousand</t>
  </si>
  <si>
    <t>ppk</t>
  </si>
  <si>
    <t>parts per thousand</t>
  </si>
  <si>
    <t>ppm</t>
  </si>
  <si>
    <t>parts per million</t>
  </si>
  <si>
    <t>ptUK/Mbbl</t>
  </si>
  <si>
    <t>UK pints/1000 barrels</t>
  </si>
  <si>
    <t>ptUS/10bbl</t>
  </si>
  <si>
    <t>US pint per ten barrel</t>
  </si>
  <si>
    <t>sm3/ksm3</t>
  </si>
  <si>
    <t>std cubic metres/ 1000 std cubic metre</t>
  </si>
  <si>
    <t>sm3/sm3</t>
  </si>
  <si>
    <t>std cubic metres/ std cubic metres</t>
  </si>
  <si>
    <t>uEuc</t>
  </si>
  <si>
    <t>microEuclids</t>
  </si>
  <si>
    <t>unitless</t>
  </si>
  <si>
    <t>volpercent</t>
  </si>
  <si>
    <t>volume percent</t>
  </si>
  <si>
    <t>volppm</t>
  </si>
  <si>
    <t>volume parts per million</t>
  </si>
  <si>
    <t>W/kW</t>
  </si>
  <si>
    <t>watts/kilowatt</t>
  </si>
  <si>
    <t>W/W</t>
  </si>
  <si>
    <t>watts/watt</t>
  </si>
  <si>
    <t>wtpercent</t>
  </si>
  <si>
    <t>weight percent</t>
  </si>
  <si>
    <t>wtppm</t>
  </si>
  <si>
    <t>weight parts per million</t>
  </si>
  <si>
    <t>F</t>
  </si>
  <si>
    <t>farad</t>
  </si>
  <si>
    <t>pF</t>
  </si>
  <si>
    <t>picrofarads</t>
  </si>
  <si>
    <t>uF</t>
  </si>
  <si>
    <t>microfarads</t>
  </si>
  <si>
    <t>F/m</t>
  </si>
  <si>
    <t>farads/metre</t>
  </si>
  <si>
    <t>uF/m</t>
  </si>
  <si>
    <t>microfarads/metre</t>
  </si>
  <si>
    <t>gAPI</t>
  </si>
  <si>
    <t>API gamma ray units</t>
  </si>
  <si>
    <t>gu</t>
  </si>
  <si>
    <t>gas unit</t>
  </si>
  <si>
    <t>Gy</t>
  </si>
  <si>
    <t>gray</t>
  </si>
  <si>
    <t>mGy</t>
  </si>
  <si>
    <t>milligray</t>
  </si>
  <si>
    <t>rd</t>
  </si>
  <si>
    <t>rad</t>
  </si>
  <si>
    <t>H</t>
  </si>
  <si>
    <t>henry</t>
  </si>
  <si>
    <t>mH</t>
  </si>
  <si>
    <t>millihenries</t>
  </si>
  <si>
    <t>nH</t>
  </si>
  <si>
    <t>nanohenry</t>
  </si>
  <si>
    <t>uH</t>
  </si>
  <si>
    <t>microhenry</t>
  </si>
  <si>
    <t>H/m</t>
  </si>
  <si>
    <t>henries/metre</t>
  </si>
  <si>
    <t>uH/m</t>
  </si>
  <si>
    <t>microhenries/metre</t>
  </si>
  <si>
    <t>Hz</t>
  </si>
  <si>
    <t>hertz</t>
  </si>
  <si>
    <t>aJ</t>
  </si>
  <si>
    <t>attojoule</t>
  </si>
  <si>
    <t>Btu</t>
  </si>
  <si>
    <t>British thermal unit</t>
  </si>
  <si>
    <t>cal</t>
  </si>
  <si>
    <t>calorie</t>
  </si>
  <si>
    <t>ch.h</t>
  </si>
  <si>
    <t>ch hours</t>
  </si>
  <si>
    <t>Chu</t>
  </si>
  <si>
    <t>chus</t>
  </si>
  <si>
    <t>CV.h</t>
  </si>
  <si>
    <t>CV hours</t>
  </si>
  <si>
    <t>daN.m</t>
  </si>
  <si>
    <t>decanewton metres</t>
  </si>
  <si>
    <t>dN.m</t>
  </si>
  <si>
    <t>decinewton metres</t>
  </si>
  <si>
    <t>EJ</t>
  </si>
  <si>
    <t>exajoule</t>
  </si>
  <si>
    <t>erg</t>
  </si>
  <si>
    <t>ergs</t>
  </si>
  <si>
    <t>eV</t>
  </si>
  <si>
    <t>electron volts</t>
  </si>
  <si>
    <t>ft.klbf</t>
  </si>
  <si>
    <t>thousand foot pounds force</t>
  </si>
  <si>
    <t>ft.lbf</t>
  </si>
  <si>
    <t>foot pounds force</t>
  </si>
  <si>
    <t>GeV</t>
  </si>
  <si>
    <t>billions of electron volts</t>
  </si>
  <si>
    <t>GJ</t>
  </si>
  <si>
    <t>gigajoule</t>
  </si>
  <si>
    <t>GW.h</t>
  </si>
  <si>
    <t>gigawatt hour</t>
  </si>
  <si>
    <t>hp.hr</t>
  </si>
  <si>
    <t>horsepower hour</t>
  </si>
  <si>
    <t>joule</t>
  </si>
  <si>
    <t>kcal</t>
  </si>
  <si>
    <t>kilocalories</t>
  </si>
  <si>
    <t>keV</t>
  </si>
  <si>
    <t>kiloelectron volts</t>
  </si>
  <si>
    <t>kft.lbf</t>
  </si>
  <si>
    <t>kgf.m</t>
  </si>
  <si>
    <t>kilogram force metres</t>
  </si>
  <si>
    <t>kJ</t>
  </si>
  <si>
    <t>kilojoules</t>
  </si>
  <si>
    <t>kN.m</t>
  </si>
  <si>
    <t>kilonewton metres</t>
  </si>
  <si>
    <t>kW.h</t>
  </si>
  <si>
    <t>kilowatt hours</t>
  </si>
  <si>
    <t>lbf.ft</t>
  </si>
  <si>
    <t>lbf.in</t>
  </si>
  <si>
    <t>inch pounds force</t>
  </si>
  <si>
    <t>lbm.ft2/s2</t>
  </si>
  <si>
    <t>pounds mass square feet/second squared</t>
  </si>
  <si>
    <t>MeV</t>
  </si>
  <si>
    <t>millions of electron volts</t>
  </si>
  <si>
    <t>MJ</t>
  </si>
  <si>
    <t>megajoules</t>
  </si>
  <si>
    <t>mJ</t>
  </si>
  <si>
    <t>millijoules</t>
  </si>
  <si>
    <t>MW.h</t>
  </si>
  <si>
    <t>megawatt hours</t>
  </si>
  <si>
    <t>N.m</t>
  </si>
  <si>
    <t>newton metre</t>
  </si>
  <si>
    <t>nJ</t>
  </si>
  <si>
    <t>nanojoules</t>
  </si>
  <si>
    <t>pdl.ft</t>
  </si>
  <si>
    <t>foot poundal</t>
  </si>
  <si>
    <t>quad</t>
  </si>
  <si>
    <t>quads</t>
  </si>
  <si>
    <t>TeV</t>
  </si>
  <si>
    <t>tera electron volts</t>
  </si>
  <si>
    <t>therm</t>
  </si>
  <si>
    <t>therms</t>
  </si>
  <si>
    <t>TJ</t>
  </si>
  <si>
    <t>terajoules</t>
  </si>
  <si>
    <t>tonfUS.ft</t>
  </si>
  <si>
    <t>US tons force feet</t>
  </si>
  <si>
    <t>tonfUS.mi</t>
  </si>
  <si>
    <t>US tons force miles</t>
  </si>
  <si>
    <t>TW.h</t>
  </si>
  <si>
    <t>terrawatt hours</t>
  </si>
  <si>
    <t>uJ</t>
  </si>
  <si>
    <t>microjoules</t>
  </si>
  <si>
    <t>J/K</t>
  </si>
  <si>
    <t>joules per delta kelvin</t>
  </si>
  <si>
    <t>J/kg</t>
  </si>
  <si>
    <t>Btu/lbm</t>
  </si>
  <si>
    <t>British thermal units/pound mass</t>
  </si>
  <si>
    <t>cal/g</t>
  </si>
  <si>
    <t>calories/gram</t>
  </si>
  <si>
    <t>cal/kg</t>
  </si>
  <si>
    <t>calories/kilogram</t>
  </si>
  <si>
    <t>cal/lbm</t>
  </si>
  <si>
    <t>calories/pound mass</t>
  </si>
  <si>
    <t>erg/g</t>
  </si>
  <si>
    <t>ergs/gram</t>
  </si>
  <si>
    <t>erg/kg</t>
  </si>
  <si>
    <t>ergs/kilogram</t>
  </si>
  <si>
    <t>ft.lbf/lbm</t>
  </si>
  <si>
    <t>foot pounds force/pound mass</t>
  </si>
  <si>
    <t>hp.hr/lbm</t>
  </si>
  <si>
    <t>horsepower hours/pound mass</t>
  </si>
  <si>
    <t>J/g</t>
  </si>
  <si>
    <t>joules/gram</t>
  </si>
  <si>
    <t>joules/kilogram</t>
  </si>
  <si>
    <t>kcal/g</t>
  </si>
  <si>
    <t>kilocalories/gram</t>
  </si>
  <si>
    <t>kcal/kg</t>
  </si>
  <si>
    <t>kilocalories/kilogram</t>
  </si>
  <si>
    <t>kJ/kg</t>
  </si>
  <si>
    <t>kilojoule/kilogram</t>
  </si>
  <si>
    <t>kW.h/kg</t>
  </si>
  <si>
    <t>kilowatt hours/kilogram</t>
  </si>
  <si>
    <t>lbf.ft/lbm</t>
  </si>
  <si>
    <t>MJ/kg</t>
  </si>
  <si>
    <t>megajoules/kilogram</t>
  </si>
  <si>
    <t>MW.h/kg</t>
  </si>
  <si>
    <t>megawatt hours/kilogram</t>
  </si>
  <si>
    <t>therm/lbm</t>
  </si>
  <si>
    <t>therms/pound mass</t>
  </si>
  <si>
    <t>J/kg.K</t>
  </si>
  <si>
    <t>Btu/lbm.degF</t>
  </si>
  <si>
    <t>British thermal units/pound mass deg F</t>
  </si>
  <si>
    <t>Btu/lbm.degR</t>
  </si>
  <si>
    <t>British thermal units/pound mass deg R</t>
  </si>
  <si>
    <t>cal/g.K</t>
  </si>
  <si>
    <t>calories/gram degree Kelvin</t>
  </si>
  <si>
    <t>J/g.K</t>
  </si>
  <si>
    <t>joules/gram degree Kelvin</t>
  </si>
  <si>
    <t>joules/kilogram degree kelvin</t>
  </si>
  <si>
    <t>kcal/kg.degC</t>
  </si>
  <si>
    <t>kilocalories/kilogram degree Celsius</t>
  </si>
  <si>
    <t>kJ/kg.K</t>
  </si>
  <si>
    <t>kilojoules/kilogram degree Kelvin</t>
  </si>
  <si>
    <t>kW.h/kg.degC</t>
  </si>
  <si>
    <t>kilowatt hours/kilogram degree C</t>
  </si>
  <si>
    <t>J/m3</t>
  </si>
  <si>
    <t>Btu/bbl</t>
  </si>
  <si>
    <t>British thermal units/barrel</t>
  </si>
  <si>
    <t>Btu/ft3</t>
  </si>
  <si>
    <t>British thermal units/cubic foot</t>
  </si>
  <si>
    <t>Btu/galUK</t>
  </si>
  <si>
    <t>British thermal units/U.K. gallon</t>
  </si>
  <si>
    <t>Btu/galUS</t>
  </si>
  <si>
    <t>British thermal units/U.S. gallon</t>
  </si>
  <si>
    <t>cal/cm3</t>
  </si>
  <si>
    <t>calories/cubic centimetre</t>
  </si>
  <si>
    <t>cal/mL</t>
  </si>
  <si>
    <t>calories/milliliter</t>
  </si>
  <si>
    <t>cal/mm3</t>
  </si>
  <si>
    <t>calories/cubic millimetre</t>
  </si>
  <si>
    <t>erg/cm3</t>
  </si>
  <si>
    <t>ergs/cubic centimetre</t>
  </si>
  <si>
    <t>erg/m3</t>
  </si>
  <si>
    <t>ergs/cubic metre</t>
  </si>
  <si>
    <t>ft.lbf/bbl</t>
  </si>
  <si>
    <t>foot pounds force/barrel</t>
  </si>
  <si>
    <t>ft.lbf/galUS</t>
  </si>
  <si>
    <t>foot pounds force/US gallon</t>
  </si>
  <si>
    <t>hp.hr/bbl</t>
  </si>
  <si>
    <t>horsepower hours/barrel</t>
  </si>
  <si>
    <t>J/dm3</t>
  </si>
  <si>
    <t>joules/cubic decimetre</t>
  </si>
  <si>
    <t>joules/cubic metre</t>
  </si>
  <si>
    <t>kcal/cm3</t>
  </si>
  <si>
    <t>kilocalories/cubic centimetre</t>
  </si>
  <si>
    <t>kcal/m3</t>
  </si>
  <si>
    <t>kilocalroies/cubic metre</t>
  </si>
  <si>
    <t>kJ/dm3</t>
  </si>
  <si>
    <t>kilojoules/cubic decimetre</t>
  </si>
  <si>
    <t>kJ/m3</t>
  </si>
  <si>
    <t>kilojoule/cubic metre</t>
  </si>
  <si>
    <t>kW.h/dm3</t>
  </si>
  <si>
    <t>kilowatt hours/decimetre</t>
  </si>
  <si>
    <t>kW.h/m3</t>
  </si>
  <si>
    <t>kilowatt hours/cubic metres</t>
  </si>
  <si>
    <t>lbf.ft/bbl</t>
  </si>
  <si>
    <t>MJ/m3</t>
  </si>
  <si>
    <t>megajoules/cubic metre</t>
  </si>
  <si>
    <t>MW.h/m3</t>
  </si>
  <si>
    <t>megawatt hours/cubic metre</t>
  </si>
  <si>
    <t>therm/ft3</t>
  </si>
  <si>
    <t>therms/cubic foot</t>
  </si>
  <si>
    <t>therm/galUK</t>
  </si>
  <si>
    <t>therms/UK gallon</t>
  </si>
  <si>
    <t>tonfUS.mi/bbl</t>
  </si>
  <si>
    <t>US ton force miles/barrel</t>
  </si>
  <si>
    <t>J/mol</t>
  </si>
  <si>
    <t>Btu/lbmole</t>
  </si>
  <si>
    <t>British thermal units/pound mass mol</t>
  </si>
  <si>
    <t>joules/mole</t>
  </si>
  <si>
    <t>kcal/mol</t>
  </si>
  <si>
    <t>kilocalories/mole (gram)</t>
  </si>
  <si>
    <t>kJ/kmol</t>
  </si>
  <si>
    <t>kilojoule/mole (kilogram)</t>
  </si>
  <si>
    <t>MJ/kmol</t>
  </si>
  <si>
    <t>megajoules/mole (kilogram)</t>
  </si>
  <si>
    <t>J/mol.K</t>
  </si>
  <si>
    <t>Btu/lbmole.F</t>
  </si>
  <si>
    <t>Btus/pound mass mol deg F</t>
  </si>
  <si>
    <t>cal/mol.degC</t>
  </si>
  <si>
    <t>calories/gram mol degree celsius</t>
  </si>
  <si>
    <t>joules/mole degree kelvin</t>
  </si>
  <si>
    <t>kJ/kmol.K</t>
  </si>
  <si>
    <t>kilojoules/mole (kilogram) deg K</t>
  </si>
  <si>
    <t>J/Pa</t>
  </si>
  <si>
    <t>ft.klbf/(lbf.in2)</t>
  </si>
  <si>
    <t>thousand foot pounds force per pounds/square inch</t>
  </si>
  <si>
    <t>ddegC</t>
  </si>
  <si>
    <t>change in degrees Celsius</t>
  </si>
  <si>
    <t>ddegF</t>
  </si>
  <si>
    <t>change in degrees Fahrenheit</t>
  </si>
  <si>
    <t>ddegK</t>
  </si>
  <si>
    <t>change in degrees Kelvin</t>
  </si>
  <si>
    <t>ddegR</t>
  </si>
  <si>
    <t>change in degrees Rankine</t>
  </si>
  <si>
    <t>degC</t>
  </si>
  <si>
    <t>degrees Celsius</t>
  </si>
  <si>
    <t>degF</t>
  </si>
  <si>
    <t>degree Fahrenheit</t>
  </si>
  <si>
    <t>degR</t>
  </si>
  <si>
    <t>degrees Rankine</t>
  </si>
  <si>
    <t>kelvin</t>
  </si>
  <si>
    <t>K.m2/W</t>
  </si>
  <si>
    <t>degC.m2.h/kcal</t>
  </si>
  <si>
    <t>degrees C square metres hours/kilocal</t>
  </si>
  <si>
    <t>degF.ft2.h/Btu</t>
  </si>
  <si>
    <t>degrees F square feet hours/Btu</t>
  </si>
  <si>
    <t>K.m2/kW</t>
  </si>
  <si>
    <t>degrees Kelvin square metres/kilowatt</t>
  </si>
  <si>
    <t>kelvin metres squared/watt</t>
  </si>
  <si>
    <t>K/m</t>
  </si>
  <si>
    <t>degC/100m</t>
  </si>
  <si>
    <t>degrees Celsius per hundred metre</t>
  </si>
  <si>
    <t>degC/ft</t>
  </si>
  <si>
    <t>degrees Celsius per foot</t>
  </si>
  <si>
    <t>degC/km</t>
  </si>
  <si>
    <t>degrees Celsius/kilometre</t>
  </si>
  <si>
    <t>degC/m</t>
  </si>
  <si>
    <t>degrees Celsius/metre</t>
  </si>
  <si>
    <t>degF/100ft</t>
  </si>
  <si>
    <t>degrees Fahrenheit/100 feet.</t>
  </si>
  <si>
    <t>degF/ft</t>
  </si>
  <si>
    <t>degrees Fahrenheit/foot</t>
  </si>
  <si>
    <t>degF/m</t>
  </si>
  <si>
    <t>degrees Fahrenheit per meter</t>
  </si>
  <si>
    <t>degrees kelvin/metre</t>
  </si>
  <si>
    <t>mK/m</t>
  </si>
  <si>
    <t>millidegrees Kelvin/metre</t>
  </si>
  <si>
    <t>K/s</t>
  </si>
  <si>
    <t>degC/h</t>
  </si>
  <si>
    <t>degrees Celsius per hour</t>
  </si>
  <si>
    <t>degC/min</t>
  </si>
  <si>
    <t>degrees Celsius per minute</t>
  </si>
  <si>
    <t>degC/s</t>
  </si>
  <si>
    <t>degrees Celsius per second</t>
  </si>
  <si>
    <t>degF/h</t>
  </si>
  <si>
    <t>degrees Fahrenheit per hour</t>
  </si>
  <si>
    <t>degF/min</t>
  </si>
  <si>
    <t>degrees Fahrenheit per minute</t>
  </si>
  <si>
    <t>degF/s</t>
  </si>
  <si>
    <t>degrees Fahrenheit per second</t>
  </si>
  <si>
    <t>kelvin per second</t>
  </si>
  <si>
    <t>K/W</t>
  </si>
  <si>
    <t>delta kelvin per watt</t>
  </si>
  <si>
    <t>ag</t>
  </si>
  <si>
    <t>attogram</t>
  </si>
  <si>
    <t>ct</t>
  </si>
  <si>
    <t>carat</t>
  </si>
  <si>
    <t>cwtUK</t>
  </si>
  <si>
    <t>UK hundredweight</t>
  </si>
  <si>
    <t>cwtUS</t>
  </si>
  <si>
    <t>US hundredweight</t>
  </si>
  <si>
    <t>gram</t>
  </si>
  <si>
    <t>grain</t>
  </si>
  <si>
    <t>kilogram</t>
  </si>
  <si>
    <t>klbm</t>
  </si>
  <si>
    <t>thousand pounds mass</t>
  </si>
  <si>
    <t>lbm</t>
  </si>
  <si>
    <t>pounds mass</t>
  </si>
  <si>
    <t>Mg</t>
  </si>
  <si>
    <t>megagram</t>
  </si>
  <si>
    <t>mg</t>
  </si>
  <si>
    <t>milligram</t>
  </si>
  <si>
    <t>ozm</t>
  </si>
  <si>
    <t>ounce mass</t>
  </si>
  <si>
    <t>sack94</t>
  </si>
  <si>
    <t>sacks</t>
  </si>
  <si>
    <t>t</t>
  </si>
  <si>
    <t>tonne</t>
  </si>
  <si>
    <t>tonUK</t>
  </si>
  <si>
    <t>UK tons</t>
  </si>
  <si>
    <t>tonUS</t>
  </si>
  <si>
    <t>US tons</t>
  </si>
  <si>
    <t>ug</t>
  </si>
  <si>
    <t>micrograms</t>
  </si>
  <si>
    <t>kg.m</t>
  </si>
  <si>
    <t>ft.lbm</t>
  </si>
  <si>
    <t>foot-pound mass</t>
  </si>
  <si>
    <t>meter-kilogram</t>
  </si>
  <si>
    <t>kg.m/s</t>
  </si>
  <si>
    <t>kilogram metres/second</t>
  </si>
  <si>
    <t>lbm.ft/s</t>
  </si>
  <si>
    <t>foot pounds mass/second</t>
  </si>
  <si>
    <t>kg.m2</t>
  </si>
  <si>
    <t>kilogram metres squared</t>
  </si>
  <si>
    <t>lbm.ft2</t>
  </si>
  <si>
    <t>pounds mass square feet</t>
  </si>
  <si>
    <t>kg/J</t>
  </si>
  <si>
    <t>kilograms/joule</t>
  </si>
  <si>
    <t>kg/kW.h</t>
  </si>
  <si>
    <t>kilograms/kilowatt hour</t>
  </si>
  <si>
    <t>kg/MJ</t>
  </si>
  <si>
    <t>kilograms/megajoule</t>
  </si>
  <si>
    <t>lbm/hp.h</t>
  </si>
  <si>
    <t>pounds mass/horsepower hour</t>
  </si>
  <si>
    <t>mg/J</t>
  </si>
  <si>
    <t>milligrams/joule</t>
  </si>
  <si>
    <t>kg/m</t>
  </si>
  <si>
    <t>kg.m/cm2</t>
  </si>
  <si>
    <t>kilogram metres/square centimetre</t>
  </si>
  <si>
    <t>kilograms/metre</t>
  </si>
  <si>
    <t>klbm/in</t>
  </si>
  <si>
    <t>thousand pounds mass per inch</t>
  </si>
  <si>
    <t>lbm/ft</t>
  </si>
  <si>
    <t>pounds mass/foot</t>
  </si>
  <si>
    <t>Mg/in</t>
  </si>
  <si>
    <t>thousand kilograms per inch</t>
  </si>
  <si>
    <t>kg/m2</t>
  </si>
  <si>
    <t>kilograms/square metre</t>
  </si>
  <si>
    <t>lbm/100ft2</t>
  </si>
  <si>
    <t>pounds mass per hundred square foot</t>
  </si>
  <si>
    <t>lbm/ft2</t>
  </si>
  <si>
    <t>pounds mass/square foot</t>
  </si>
  <si>
    <t>Mg/m2</t>
  </si>
  <si>
    <t>megagrams/square metre</t>
  </si>
  <si>
    <t>tonUS/ft2</t>
  </si>
  <si>
    <t>US tons/square foot</t>
  </si>
  <si>
    <t>kg/m2.s</t>
  </si>
  <si>
    <t>g.ft/cm3.s</t>
  </si>
  <si>
    <t>gram feet/cubic centimetre second</t>
  </si>
  <si>
    <t>kilograms/square metre seconds</t>
  </si>
  <si>
    <t>kPa.s/m</t>
  </si>
  <si>
    <t>kilopascal seconds/metre</t>
  </si>
  <si>
    <t>lbm/h.ft2</t>
  </si>
  <si>
    <t>pounds mass/hour square foot</t>
  </si>
  <si>
    <t>lbm/s.ft2</t>
  </si>
  <si>
    <t>pounds mass/second square foot</t>
  </si>
  <si>
    <t>MPa.s/m</t>
  </si>
  <si>
    <t>megapascal seconds/metre (megarayl)</t>
  </si>
  <si>
    <t>kg/m3</t>
  </si>
  <si>
    <t>10Mg/m3</t>
  </si>
  <si>
    <t>ten thousand kilograms per cubic metre</t>
  </si>
  <si>
    <t>dAPI</t>
  </si>
  <si>
    <t>API gravity</t>
  </si>
  <si>
    <t>g/cm3</t>
  </si>
  <si>
    <t>grams/cubic centimetre</t>
  </si>
  <si>
    <t>g/dm3</t>
  </si>
  <si>
    <t>grams/cubic decimetre</t>
  </si>
  <si>
    <t>g/galUK</t>
  </si>
  <si>
    <t>grams/UK gallon</t>
  </si>
  <si>
    <t>g/galUS</t>
  </si>
  <si>
    <t>grams/US gallon</t>
  </si>
  <si>
    <t>g/L</t>
  </si>
  <si>
    <t>grams/litre</t>
  </si>
  <si>
    <t>g/m3</t>
  </si>
  <si>
    <t>grams/cubic metre</t>
  </si>
  <si>
    <t>grain/100ft3</t>
  </si>
  <si>
    <t>grains/100 cubic feet</t>
  </si>
  <si>
    <t>grain/ft3</t>
  </si>
  <si>
    <t>grains/cubic foot</t>
  </si>
  <si>
    <t>grain/galUS</t>
  </si>
  <si>
    <t>grains/US gallon</t>
  </si>
  <si>
    <t>kg/dm3</t>
  </si>
  <si>
    <t>kilograms/cubic decimetre</t>
  </si>
  <si>
    <t>kg/L</t>
  </si>
  <si>
    <t>kilogram per litre</t>
  </si>
  <si>
    <t>kilograms/cubic metre</t>
  </si>
  <si>
    <t>lbm/1000galUK</t>
  </si>
  <si>
    <t>pounds mass/1000 UK gallons</t>
  </si>
  <si>
    <t>lbm/1000galUS</t>
  </si>
  <si>
    <t>pounds mass/1000 US gallons</t>
  </si>
  <si>
    <t>lbm/10bbl</t>
  </si>
  <si>
    <t>pounds mass per 10 barrel</t>
  </si>
  <si>
    <t>lbm/bbl</t>
  </si>
  <si>
    <t>pounds mass/barrel</t>
  </si>
  <si>
    <t>lbm/ft3</t>
  </si>
  <si>
    <t>pounds mass/cubic foot</t>
  </si>
  <si>
    <t>lbm/galUK</t>
  </si>
  <si>
    <t>pounds mass/UK gallon</t>
  </si>
  <si>
    <t>lbm/galUS</t>
  </si>
  <si>
    <t>pounds mass/US gallon</t>
  </si>
  <si>
    <t>lbm/in3</t>
  </si>
  <si>
    <t>pounds mass/cubic inch</t>
  </si>
  <si>
    <t>lbm/Mbbl</t>
  </si>
  <si>
    <t>pounds mass/1000 barrels</t>
  </si>
  <si>
    <t>mg/dm3</t>
  </si>
  <si>
    <t>milligrams/cubic decimetre</t>
  </si>
  <si>
    <t>mg/galUS</t>
  </si>
  <si>
    <t>milligrams/US gallon</t>
  </si>
  <si>
    <t>mg/L</t>
  </si>
  <si>
    <t>milligram per litre</t>
  </si>
  <si>
    <t>Mg/m3</t>
  </si>
  <si>
    <t>thousand kilograms per cubic metre</t>
  </si>
  <si>
    <t>mg/m3</t>
  </si>
  <si>
    <t>milligrams/cubic metre</t>
  </si>
  <si>
    <t>ug/cm3</t>
  </si>
  <si>
    <t>micrograms/cubic centimetre</t>
  </si>
  <si>
    <t>kg/m4</t>
  </si>
  <si>
    <t>g/cm4</t>
  </si>
  <si>
    <t>grams/centimetre fourth</t>
  </si>
  <si>
    <t>kg/dm4</t>
  </si>
  <si>
    <t>kilograms/decimetre fourth</t>
  </si>
  <si>
    <t>kilogram/metre fourth</t>
  </si>
  <si>
    <t>lbm/ft4</t>
  </si>
  <si>
    <t>pounds mass/foot fourth</t>
  </si>
  <si>
    <t>lbm/galUK.ft</t>
  </si>
  <si>
    <t>pounds mass/UK gallon foot</t>
  </si>
  <si>
    <t>lbm/galUS.ft</t>
  </si>
  <si>
    <t>pounds mass/US gallon foot</t>
  </si>
  <si>
    <t>Pa.s2/m3</t>
  </si>
  <si>
    <t>pascal seconds squared/ cubic metre</t>
  </si>
  <si>
    <t>kg/s</t>
  </si>
  <si>
    <t>g/s</t>
  </si>
  <si>
    <t>grams/second</t>
  </si>
  <si>
    <t>kg/d</t>
  </si>
  <si>
    <t>kilogram per day</t>
  </si>
  <si>
    <t>kg/h</t>
  </si>
  <si>
    <t>kilograms/hour</t>
  </si>
  <si>
    <t>kg/min</t>
  </si>
  <si>
    <t>kilogram per min</t>
  </si>
  <si>
    <t>kilograms/second</t>
  </si>
  <si>
    <t>lbm/d</t>
  </si>
  <si>
    <t>pound mass per day</t>
  </si>
  <si>
    <t>lbm/h</t>
  </si>
  <si>
    <t>pounds mass/hour</t>
  </si>
  <si>
    <t>lbm/min</t>
  </si>
  <si>
    <t>pounds mass/minute</t>
  </si>
  <si>
    <t>lbm/s</t>
  </si>
  <si>
    <t>pounds mass/second</t>
  </si>
  <si>
    <t>Mg/a</t>
  </si>
  <si>
    <t>megagrams/year</t>
  </si>
  <si>
    <t>Mg/d</t>
  </si>
  <si>
    <t>megagrams/day</t>
  </si>
  <si>
    <t>Mg/h</t>
  </si>
  <si>
    <t>megagrams/hour</t>
  </si>
  <si>
    <t>Mlbm/yr</t>
  </si>
  <si>
    <t>million pounds mass/year</t>
  </si>
  <si>
    <t>t/a</t>
  </si>
  <si>
    <t>tonnes/year</t>
  </si>
  <si>
    <t>t/d</t>
  </si>
  <si>
    <t>tonnes/day</t>
  </si>
  <si>
    <t>t/h</t>
  </si>
  <si>
    <t>tonnes/hour</t>
  </si>
  <si>
    <t>t/min</t>
  </si>
  <si>
    <t>tonnes per minute</t>
  </si>
  <si>
    <t>tonUK/a</t>
  </si>
  <si>
    <t>UK tons/year</t>
  </si>
  <si>
    <t>tonUK/d</t>
  </si>
  <si>
    <t>UK tons/day</t>
  </si>
  <si>
    <t>tonUK/h</t>
  </si>
  <si>
    <t>UK tons/hour</t>
  </si>
  <si>
    <t>tonUK/min</t>
  </si>
  <si>
    <t>UK tons/minute</t>
  </si>
  <si>
    <t>tonUS/a</t>
  </si>
  <si>
    <t>US tons/year</t>
  </si>
  <si>
    <t>tonUS/d</t>
  </si>
  <si>
    <t>US tons/day</t>
  </si>
  <si>
    <t>tonUS/h</t>
  </si>
  <si>
    <t>US tons/hour</t>
  </si>
  <si>
    <t>tonUS/min</t>
  </si>
  <si>
    <t>US tons/minute</t>
  </si>
  <si>
    <t>lm</t>
  </si>
  <si>
    <t>lumen</t>
  </si>
  <si>
    <t>lm.s</t>
  </si>
  <si>
    <t>lumen second</t>
  </si>
  <si>
    <t>talbot</t>
  </si>
  <si>
    <t>lm/W</t>
  </si>
  <si>
    <t>lumens/watt</t>
  </si>
  <si>
    <t>lx</t>
  </si>
  <si>
    <t>footcandle</t>
  </si>
  <si>
    <t>footcandles</t>
  </si>
  <si>
    <t>klx</t>
  </si>
  <si>
    <t>kilolux</t>
  </si>
  <si>
    <t>lm/m2</t>
  </si>
  <si>
    <t>lumens/square metre</t>
  </si>
  <si>
    <t>lux</t>
  </si>
  <si>
    <t>lx.s</t>
  </si>
  <si>
    <t>footcandle.s</t>
  </si>
  <si>
    <t>footcandle seconds</t>
  </si>
  <si>
    <t>lux seconds</t>
  </si>
  <si>
    <t>angstrom</t>
  </si>
  <si>
    <t>Angstrom</t>
  </si>
  <si>
    <t>bbl/acre</t>
  </si>
  <si>
    <t>barrels/acre</t>
  </si>
  <si>
    <t>chBnA</t>
  </si>
  <si>
    <t>Benoit chain (1895 A)</t>
  </si>
  <si>
    <t>chBnB</t>
  </si>
  <si>
    <t>Benoit chain (1895 B)</t>
  </si>
  <si>
    <t>chCla</t>
  </si>
  <si>
    <t>Clarke chain</t>
  </si>
  <si>
    <t>chSe</t>
  </si>
  <si>
    <t>Sears chain</t>
  </si>
  <si>
    <t>chUS</t>
  </si>
  <si>
    <t>US Survey chain</t>
  </si>
  <si>
    <t>cm</t>
  </si>
  <si>
    <t>centimetre</t>
  </si>
  <si>
    <t>dm</t>
  </si>
  <si>
    <t>decimetre</t>
  </si>
  <si>
    <t>fathom</t>
  </si>
  <si>
    <t>fathoms</t>
  </si>
  <si>
    <t>fm</t>
  </si>
  <si>
    <t>femtometer</t>
  </si>
  <si>
    <t>foot</t>
  </si>
  <si>
    <t>ftBnA</t>
  </si>
  <si>
    <t>British Foot (Benoit 1895 A)</t>
  </si>
  <si>
    <t>ftBnB</t>
  </si>
  <si>
    <t>British Foot (Benoit 1895 B)</t>
  </si>
  <si>
    <t>ftCla</t>
  </si>
  <si>
    <t>Imperial Foot</t>
  </si>
  <si>
    <t>ftGC</t>
  </si>
  <si>
    <t>Gold Coast Foot</t>
  </si>
  <si>
    <t>ftInd</t>
  </si>
  <si>
    <t>Indian Foot</t>
  </si>
  <si>
    <t>ftMA</t>
  </si>
  <si>
    <t>Modified American Foot</t>
  </si>
  <si>
    <t>ftSe</t>
  </si>
  <si>
    <t>Sears Foot</t>
  </si>
  <si>
    <t>ftUS</t>
  </si>
  <si>
    <t>US Survey Foot</t>
  </si>
  <si>
    <t>inch</t>
  </si>
  <si>
    <t>in/10</t>
  </si>
  <si>
    <t>tenth of an inch</t>
  </si>
  <si>
    <t>in/16</t>
  </si>
  <si>
    <t>16th of an inch</t>
  </si>
  <si>
    <t>in/32</t>
  </si>
  <si>
    <t>32nd of an inch</t>
  </si>
  <si>
    <t>in/64</t>
  </si>
  <si>
    <t>64th of an inch</t>
  </si>
  <si>
    <t>inUS</t>
  </si>
  <si>
    <t>US Survey inch</t>
  </si>
  <si>
    <t>km</t>
  </si>
  <si>
    <t>kilometre</t>
  </si>
  <si>
    <t>lkBnA</t>
  </si>
  <si>
    <t>British link 1895 A</t>
  </si>
  <si>
    <t>lkBnB</t>
  </si>
  <si>
    <t>British link 1895 B</t>
  </si>
  <si>
    <t>lkCla</t>
  </si>
  <si>
    <t>Clarke link</t>
  </si>
  <si>
    <t>lkSe</t>
  </si>
  <si>
    <t>Sears link</t>
  </si>
  <si>
    <t>lkUS</t>
  </si>
  <si>
    <t>US Survey link</t>
  </si>
  <si>
    <t>metre</t>
  </si>
  <si>
    <t>m3/m2</t>
  </si>
  <si>
    <t>cubic meter per square meter</t>
  </si>
  <si>
    <t>mGer</t>
  </si>
  <si>
    <t>German legal metre</t>
  </si>
  <si>
    <t>mi</t>
  </si>
  <si>
    <t>mile</t>
  </si>
  <si>
    <t>mil</t>
  </si>
  <si>
    <t>a thousandth of an inch</t>
  </si>
  <si>
    <t>miUS</t>
  </si>
  <si>
    <t>U.S. Survey mile</t>
  </si>
  <si>
    <t>Mm</t>
  </si>
  <si>
    <t>megameter</t>
  </si>
  <si>
    <t>millimetres</t>
  </si>
  <si>
    <t>nautmi</t>
  </si>
  <si>
    <t>nautical mile</t>
  </si>
  <si>
    <t>nm</t>
  </si>
  <si>
    <t>nanometres</t>
  </si>
  <si>
    <t>pm</t>
  </si>
  <si>
    <t>picometer</t>
  </si>
  <si>
    <t>um</t>
  </si>
  <si>
    <t>microns</t>
  </si>
  <si>
    <t>yd</t>
  </si>
  <si>
    <t>yards</t>
  </si>
  <si>
    <t>ydBnA</t>
  </si>
  <si>
    <t>Benoits yard (1895 A)</t>
  </si>
  <si>
    <t>ydBnB</t>
  </si>
  <si>
    <t>Benoits yard (1895 B)</t>
  </si>
  <si>
    <t>ydCla</t>
  </si>
  <si>
    <t>Clarkes yard</t>
  </si>
  <si>
    <t>ydIm</t>
  </si>
  <si>
    <t>imperial yard</t>
  </si>
  <si>
    <t>ydInd</t>
  </si>
  <si>
    <t>Indian yard</t>
  </si>
  <si>
    <t>ydSe</t>
  </si>
  <si>
    <t>Sears yard</t>
  </si>
  <si>
    <t>m/K</t>
  </si>
  <si>
    <t>ft/degF</t>
  </si>
  <si>
    <t>feet/degree Fahrenheit</t>
  </si>
  <si>
    <t>metres/degree kelvin</t>
  </si>
  <si>
    <t>cm/a</t>
  </si>
  <si>
    <t>centimeter per year</t>
  </si>
  <si>
    <t>cm/s</t>
  </si>
  <si>
    <t>centimetre/second</t>
  </si>
  <si>
    <t>dm/s</t>
  </si>
  <si>
    <t>decimeter per second</t>
  </si>
  <si>
    <t>ft/d</t>
  </si>
  <si>
    <t>feet/day</t>
  </si>
  <si>
    <t>ft/h</t>
  </si>
  <si>
    <t>feet/hour</t>
  </si>
  <si>
    <t>ft/min</t>
  </si>
  <si>
    <t>feet/minute</t>
  </si>
  <si>
    <t>ft/ms</t>
  </si>
  <si>
    <t>foot per millisecond</t>
  </si>
  <si>
    <t>ft/s</t>
  </si>
  <si>
    <t>feet/second</t>
  </si>
  <si>
    <t>ft/us</t>
  </si>
  <si>
    <t>foot per microsecond</t>
  </si>
  <si>
    <t>ft3/min.ft2</t>
  </si>
  <si>
    <t>cubic feet/min square foot</t>
  </si>
  <si>
    <t>ft3/s.ft2</t>
  </si>
  <si>
    <t>cubic feet/second square foot</t>
  </si>
  <si>
    <t>galUK/hr.ft2</t>
  </si>
  <si>
    <t>UK gallons/hour square foot</t>
  </si>
  <si>
    <t>galUK/hr.in2</t>
  </si>
  <si>
    <t>UK gallons/hour square inch</t>
  </si>
  <si>
    <t>galUK/min.ft2</t>
  </si>
  <si>
    <t>UK gallons/minute square foot</t>
  </si>
  <si>
    <t>galUS/hr.ft2</t>
  </si>
  <si>
    <t>US gallons/hour square foot</t>
  </si>
  <si>
    <t>galUS/hr.in2</t>
  </si>
  <si>
    <t>US gallons/hour square inch</t>
  </si>
  <si>
    <t>galUS/min.ft2</t>
  </si>
  <si>
    <t>US gallons/minute square foot</t>
  </si>
  <si>
    <t>in/a</t>
  </si>
  <si>
    <t>inches/year</t>
  </si>
  <si>
    <t>in/min</t>
  </si>
  <si>
    <t>inches/minute</t>
  </si>
  <si>
    <t>in/s</t>
  </si>
  <si>
    <t>inches/second</t>
  </si>
  <si>
    <t>kft/h</t>
  </si>
  <si>
    <t>thousand feet per hour</t>
  </si>
  <si>
    <t>kft/s</t>
  </si>
  <si>
    <t>thousand feet per second</t>
  </si>
  <si>
    <t>km/h</t>
  </si>
  <si>
    <t>kilometres/hour</t>
  </si>
  <si>
    <t>km/s</t>
  </si>
  <si>
    <t>kilometer per second</t>
  </si>
  <si>
    <t>knot</t>
  </si>
  <si>
    <t>knots</t>
  </si>
  <si>
    <t>m/d</t>
  </si>
  <si>
    <t>metres/day</t>
  </si>
  <si>
    <t>m/h</t>
  </si>
  <si>
    <t>metres/hour</t>
  </si>
  <si>
    <t>meter per minute</t>
  </si>
  <si>
    <t>m/ms</t>
  </si>
  <si>
    <t>metres/millisecond</t>
  </si>
  <si>
    <t>metres/second</t>
  </si>
  <si>
    <t>m3/s.m2</t>
  </si>
  <si>
    <t>cubic metres/second square metre</t>
  </si>
  <si>
    <t>mi/h</t>
  </si>
  <si>
    <t>miles/hour</t>
  </si>
  <si>
    <t>mil/yr</t>
  </si>
  <si>
    <t>mils/year</t>
  </si>
  <si>
    <t>mm/a</t>
  </si>
  <si>
    <t>millimetres/year</t>
  </si>
  <si>
    <t>mm/s</t>
  </si>
  <si>
    <t>millimetres/second</t>
  </si>
  <si>
    <t>nm/s</t>
  </si>
  <si>
    <t>nanometer per second</t>
  </si>
  <si>
    <t>um/s</t>
  </si>
  <si>
    <t>micrometer per second</t>
  </si>
  <si>
    <t>m/s2</t>
  </si>
  <si>
    <t>cm/s2</t>
  </si>
  <si>
    <t>centimetre/second squared</t>
  </si>
  <si>
    <t>ft/s2</t>
  </si>
  <si>
    <t>feet/second squared</t>
  </si>
  <si>
    <t>Gal</t>
  </si>
  <si>
    <t>galileo</t>
  </si>
  <si>
    <t>gn</t>
  </si>
  <si>
    <t>gravity</t>
  </si>
  <si>
    <t>metres/second squared</t>
  </si>
  <si>
    <t>mGal</t>
  </si>
  <si>
    <t>milligalileo</t>
  </si>
  <si>
    <t>mgn</t>
  </si>
  <si>
    <t>milligravity</t>
  </si>
  <si>
    <t>m2</t>
  </si>
  <si>
    <t>acre</t>
  </si>
  <si>
    <t>b</t>
  </si>
  <si>
    <t>barn</t>
  </si>
  <si>
    <t>bbl/ft</t>
  </si>
  <si>
    <t>barrel/foot</t>
  </si>
  <si>
    <t>bbl/in</t>
  </si>
  <si>
    <t>barrel/inch</t>
  </si>
  <si>
    <t>bbl/mi</t>
  </si>
  <si>
    <t>barrel/mile</t>
  </si>
  <si>
    <t>cm2</t>
  </si>
  <si>
    <t>square centimetre</t>
  </si>
  <si>
    <t>darcy</t>
  </si>
  <si>
    <t>dm3/100km</t>
  </si>
  <si>
    <t>cubic decimetres/100 kilometres</t>
  </si>
  <si>
    <t>dm3/m</t>
  </si>
  <si>
    <t>cubic decimetres/metre</t>
  </si>
  <si>
    <t>ft2</t>
  </si>
  <si>
    <t>square foot</t>
  </si>
  <si>
    <t>ft3/ft</t>
  </si>
  <si>
    <t>cubic feet/foot</t>
  </si>
  <si>
    <t>galUK/mi</t>
  </si>
  <si>
    <t>UK gallons/mile</t>
  </si>
  <si>
    <t>galUS/ft</t>
  </si>
  <si>
    <t>US gallons/foot</t>
  </si>
  <si>
    <t>galUS/mi</t>
  </si>
  <si>
    <t>US gallons/mile</t>
  </si>
  <si>
    <t>ha</t>
  </si>
  <si>
    <t>hectare</t>
  </si>
  <si>
    <t>in2</t>
  </si>
  <si>
    <t>square inches</t>
  </si>
  <si>
    <t>in3/ft</t>
  </si>
  <si>
    <t>cubic inches/foot</t>
  </si>
  <si>
    <t>km2</t>
  </si>
  <si>
    <t>square kilometres</t>
  </si>
  <si>
    <t>L/100km</t>
  </si>
  <si>
    <t>litres/100 kilometres</t>
  </si>
  <si>
    <t>L/m</t>
  </si>
  <si>
    <t>litres/metre</t>
  </si>
  <si>
    <t>square metres</t>
  </si>
  <si>
    <t>m3/km</t>
  </si>
  <si>
    <t>cubic metres/kilometre</t>
  </si>
  <si>
    <t>m3/m</t>
  </si>
  <si>
    <t>cubic metres/metre</t>
  </si>
  <si>
    <t>millidarcy</t>
  </si>
  <si>
    <t>mi2</t>
  </si>
  <si>
    <t>square miles</t>
  </si>
  <si>
    <t>miUS2</t>
  </si>
  <si>
    <t>U.S. Survey square mile</t>
  </si>
  <si>
    <t>mm2</t>
  </si>
  <si>
    <t>square millimetres</t>
  </si>
  <si>
    <t>sq ft</t>
  </si>
  <si>
    <t>square feet</t>
  </si>
  <si>
    <t>sq in</t>
  </si>
  <si>
    <t>sq mi</t>
  </si>
  <si>
    <t>sq yd</t>
  </si>
  <si>
    <t>square yards</t>
  </si>
  <si>
    <t>um2</t>
  </si>
  <si>
    <t>square microns</t>
  </si>
  <si>
    <t>yd2</t>
  </si>
  <si>
    <t>m2/kg</t>
  </si>
  <si>
    <t>cm2/g</t>
  </si>
  <si>
    <t>centimetres squared/gram</t>
  </si>
  <si>
    <t>m2/g</t>
  </si>
  <si>
    <t>square metres/gram</t>
  </si>
  <si>
    <t>square metres/kilogram</t>
  </si>
  <si>
    <t>m2/mol</t>
  </si>
  <si>
    <t>b/elec</t>
  </si>
  <si>
    <t>barns/electron</t>
  </si>
  <si>
    <t>square metres/mol</t>
  </si>
  <si>
    <t>m2/Pa.s</t>
  </si>
  <si>
    <t>bbl/d.ft.psi</t>
  </si>
  <si>
    <t>barrels/day foot pounds/sq in</t>
  </si>
  <si>
    <t>ft3/d.ft.psi</t>
  </si>
  <si>
    <t>cubic feet/day foot psi</t>
  </si>
  <si>
    <t>m2/d.kPa</t>
  </si>
  <si>
    <t>square metres/day kiloPascal</t>
  </si>
  <si>
    <t>square metres/second Pascal</t>
  </si>
  <si>
    <t>mD.ft2/lbf.s</t>
  </si>
  <si>
    <t>millidarcy sq feet/pound force second</t>
  </si>
  <si>
    <t>mD.in2/lbf.s</t>
  </si>
  <si>
    <t>millidarcy sq inches/pound force second</t>
  </si>
  <si>
    <t>mD/cP</t>
  </si>
  <si>
    <t>millidarcies/centipoise</t>
  </si>
  <si>
    <t>mD/Pa.s</t>
  </si>
  <si>
    <t>millidarcies/Pascal second</t>
  </si>
  <si>
    <t>m2/s</t>
  </si>
  <si>
    <t>1000ft3/d.ft</t>
  </si>
  <si>
    <t>thousand cubic feet per day per foot</t>
  </si>
  <si>
    <t>1000m3/d.m</t>
  </si>
  <si>
    <t>thousand cubic meter per day per meter</t>
  </si>
  <si>
    <t>1000m3/h.m</t>
  </si>
  <si>
    <t>thousand cubic meters per hour per meter</t>
  </si>
  <si>
    <t>bbl/d.ft</t>
  </si>
  <si>
    <t>barrels/day foot</t>
  </si>
  <si>
    <t>cm2/s</t>
  </si>
  <si>
    <t>centimetres squared/second</t>
  </si>
  <si>
    <t>cSt</t>
  </si>
  <si>
    <t>centiStoke</t>
  </si>
  <si>
    <t>ft2/h</t>
  </si>
  <si>
    <t>square feet/hour</t>
  </si>
  <si>
    <t>ft2/s</t>
  </si>
  <si>
    <t>square feet/second</t>
  </si>
  <si>
    <t>galUK/hr.ft</t>
  </si>
  <si>
    <t>UK gallons/hour foot</t>
  </si>
  <si>
    <t>galUK/hr.in</t>
  </si>
  <si>
    <t>UK gallons/hour inch</t>
  </si>
  <si>
    <t>galUK/min.ft</t>
  </si>
  <si>
    <t>UK gallons/minute foot</t>
  </si>
  <si>
    <t>galUS/hr.ft</t>
  </si>
  <si>
    <t>US gallons/foot hour</t>
  </si>
  <si>
    <t>galUS/hr.in</t>
  </si>
  <si>
    <t>US gallons/hour inch</t>
  </si>
  <si>
    <t>galUS/min.ft</t>
  </si>
  <si>
    <t>US gallons/minute foot</t>
  </si>
  <si>
    <t>in2/s</t>
  </si>
  <si>
    <t>square inches/second</t>
  </si>
  <si>
    <t>m2/h</t>
  </si>
  <si>
    <t>square metres/hour</t>
  </si>
  <si>
    <t>square metres/second</t>
  </si>
  <si>
    <t>m3/d.m</t>
  </si>
  <si>
    <t>cubic meter per day per meter</t>
  </si>
  <si>
    <t>m3/h.m</t>
  </si>
  <si>
    <t>cubic meter per hour per meter</t>
  </si>
  <si>
    <t>m3/s.ft</t>
  </si>
  <si>
    <t>cubic meter per second per foot</t>
  </si>
  <si>
    <t>m3/s.m</t>
  </si>
  <si>
    <t>cubic metres/second metre</t>
  </si>
  <si>
    <t>mm2/s</t>
  </si>
  <si>
    <t>square millimetres/second</t>
  </si>
  <si>
    <t>m3</t>
  </si>
  <si>
    <t>1000ft3</t>
  </si>
  <si>
    <t>thousand cubic feet</t>
  </si>
  <si>
    <t>acre.ft</t>
  </si>
  <si>
    <t>acre foot</t>
  </si>
  <si>
    <t>bbl</t>
  </si>
  <si>
    <t>barrel</t>
  </si>
  <si>
    <t>bcf</t>
  </si>
  <si>
    <t>billion cubic feet</t>
  </si>
  <si>
    <t>cm3</t>
  </si>
  <si>
    <t>cubic centimetre</t>
  </si>
  <si>
    <t>cu ft</t>
  </si>
  <si>
    <t>cubic feet</t>
  </si>
  <si>
    <t>cu in</t>
  </si>
  <si>
    <t>cubic inch</t>
  </si>
  <si>
    <t>cu yd</t>
  </si>
  <si>
    <t>cubic yard</t>
  </si>
  <si>
    <t>cubem</t>
  </si>
  <si>
    <t>cubic mile</t>
  </si>
  <si>
    <t>D.ft</t>
  </si>
  <si>
    <t>darcy foot</t>
  </si>
  <si>
    <t>D.m</t>
  </si>
  <si>
    <t>darcy metre</t>
  </si>
  <si>
    <t>dm3</t>
  </si>
  <si>
    <t>cubic decimetre</t>
  </si>
  <si>
    <t>fl ozUK</t>
  </si>
  <si>
    <t>UK fluid ounce</t>
  </si>
  <si>
    <t>fl ozUS</t>
  </si>
  <si>
    <t>US fluid ounces</t>
  </si>
  <si>
    <t>flozUK</t>
  </si>
  <si>
    <t>flozUS</t>
  </si>
  <si>
    <t>ft3</t>
  </si>
  <si>
    <t>galUK</t>
  </si>
  <si>
    <t>UK gallon</t>
  </si>
  <si>
    <t>galUS</t>
  </si>
  <si>
    <t>US gallons</t>
  </si>
  <si>
    <t>ha.m</t>
  </si>
  <si>
    <t>hectare metres</t>
  </si>
  <si>
    <t>hL</t>
  </si>
  <si>
    <t>hectoliter</t>
  </si>
  <si>
    <t>in3</t>
  </si>
  <si>
    <t>cubic inches</t>
  </si>
  <si>
    <t>km3</t>
  </si>
  <si>
    <t>cubic kilometres</t>
  </si>
  <si>
    <t>litre</t>
  </si>
  <si>
    <t>cubic metres</t>
  </si>
  <si>
    <t>Mbbl</t>
  </si>
  <si>
    <t>thousand barrels</t>
  </si>
  <si>
    <t>Mcf</t>
  </si>
  <si>
    <t>mD.ft</t>
  </si>
  <si>
    <t>millidarcy foot</t>
  </si>
  <si>
    <t>mD.m</t>
  </si>
  <si>
    <t>millidarcy metres</t>
  </si>
  <si>
    <t>mi3</t>
  </si>
  <si>
    <t>mL</t>
  </si>
  <si>
    <t>millilitre</t>
  </si>
  <si>
    <t>mm3</t>
  </si>
  <si>
    <t>cubic millimetres</t>
  </si>
  <si>
    <t>MMbbl</t>
  </si>
  <si>
    <t>million barrels</t>
  </si>
  <si>
    <t>MMcf</t>
  </si>
  <si>
    <t>million cubic feet</t>
  </si>
  <si>
    <t>ptUK</t>
  </si>
  <si>
    <t>UK pint</t>
  </si>
  <si>
    <t>ptUS</t>
  </si>
  <si>
    <t>US pints</t>
  </si>
  <si>
    <t>qtUK</t>
  </si>
  <si>
    <t>UK quarts</t>
  </si>
  <si>
    <t>qtUS</t>
  </si>
  <si>
    <t>US quarts</t>
  </si>
  <si>
    <t>tcf</t>
  </si>
  <si>
    <t>trillion cubic feet</t>
  </si>
  <si>
    <t>um2.m</t>
  </si>
  <si>
    <t>square micron metres</t>
  </si>
  <si>
    <t>yd3</t>
  </si>
  <si>
    <t>m3/J</t>
  </si>
  <si>
    <t>dm3/kW.h</t>
  </si>
  <si>
    <t>cubic decimetres/kilowatt hour</t>
  </si>
  <si>
    <t>dm3/MJ</t>
  </si>
  <si>
    <t>cubic decimetres/megajoule</t>
  </si>
  <si>
    <t>cubic metres/joule</t>
  </si>
  <si>
    <t>m3/kW.h</t>
  </si>
  <si>
    <t>cubic metres/kilowatt hour</t>
  </si>
  <si>
    <t>mm3/J</t>
  </si>
  <si>
    <t>cubic millimetres/joule</t>
  </si>
  <si>
    <t>ptUK/hp.hr</t>
  </si>
  <si>
    <t>UK pints/horsepower hour</t>
  </si>
  <si>
    <t>m3/kg</t>
  </si>
  <si>
    <t>bbl/tonUK</t>
  </si>
  <si>
    <t>barrel per U.K. ton</t>
  </si>
  <si>
    <t>bbl/tonUS</t>
  </si>
  <si>
    <t>barrel per U.S. ton</t>
  </si>
  <si>
    <t>cm3/g</t>
  </si>
  <si>
    <t>cubic centimetres/gram</t>
  </si>
  <si>
    <t>dm3/kg</t>
  </si>
  <si>
    <t>cubic decimetres/kilogram</t>
  </si>
  <si>
    <t>dm3/t</t>
  </si>
  <si>
    <t>cubic decimetres/ton</t>
  </si>
  <si>
    <t>ft3/kg</t>
  </si>
  <si>
    <t>cubic feet per kilogram</t>
  </si>
  <si>
    <t>ft3/lbm</t>
  </si>
  <si>
    <t>cubic feet/pound mass</t>
  </si>
  <si>
    <t>ft3/sack94</t>
  </si>
  <si>
    <t>cubic feet per 94 pound sack</t>
  </si>
  <si>
    <t>gal/sack</t>
  </si>
  <si>
    <t>US gallons/94 lb sack</t>
  </si>
  <si>
    <t>galUK/lbm</t>
  </si>
  <si>
    <t>UK gallons/pound mass</t>
  </si>
  <si>
    <t>galUS/lbm</t>
  </si>
  <si>
    <t>US gallons/pound mass</t>
  </si>
  <si>
    <t>galUS/sack94</t>
  </si>
  <si>
    <t>galUS/tonUK</t>
  </si>
  <si>
    <t>US gallons/UK ton</t>
  </si>
  <si>
    <t>galUS/tonUS</t>
  </si>
  <si>
    <t>US gallons/US ton</t>
  </si>
  <si>
    <t>L/100kg</t>
  </si>
  <si>
    <t>liter per hundred kilogram</t>
  </si>
  <si>
    <t>L/kg</t>
  </si>
  <si>
    <t>liter per kilogram</t>
  </si>
  <si>
    <t>L/t</t>
  </si>
  <si>
    <t>litres/tonne</t>
  </si>
  <si>
    <t>L/tonUK</t>
  </si>
  <si>
    <t>liter per UK ton</t>
  </si>
  <si>
    <t>m3/g</t>
  </si>
  <si>
    <t>cubic metres/gram</t>
  </si>
  <si>
    <t>cubic metres/kilogram</t>
  </si>
  <si>
    <t>m3/t</t>
  </si>
  <si>
    <t>cubic metres/tonne</t>
  </si>
  <si>
    <t>m3/tonUK</t>
  </si>
  <si>
    <t>cubic meters per UK ton</t>
  </si>
  <si>
    <t>m3/tonUS</t>
  </si>
  <si>
    <t>cubic meters per US ton</t>
  </si>
  <si>
    <t>m3/mol</t>
  </si>
  <si>
    <t>dm3/kmol</t>
  </si>
  <si>
    <t>cubic decimetres/kilogram mole</t>
  </si>
  <si>
    <t>ft3/lbmole</t>
  </si>
  <si>
    <t>cubic feet/mole (pound mass)</t>
  </si>
  <si>
    <t>L/kmol</t>
  </si>
  <si>
    <t>litres/mole (kilogram)</t>
  </si>
  <si>
    <t>L/mol</t>
  </si>
  <si>
    <t>litres/mole (gram)</t>
  </si>
  <si>
    <t>m3/kmol</t>
  </si>
  <si>
    <t>cubic metres/mole (kilogram)</t>
  </si>
  <si>
    <t>cubic metres/mole</t>
  </si>
  <si>
    <t>m3/Pa.s</t>
  </si>
  <si>
    <t>1000ft3/psi.d</t>
  </si>
  <si>
    <t>thousand cubic feet per day per psi</t>
  </si>
  <si>
    <t>bbl/d.psi</t>
  </si>
  <si>
    <t>barrel/day pounds/square inch</t>
  </si>
  <si>
    <t>bbl/kPa.d</t>
  </si>
  <si>
    <t>barrel per day per kilopascal</t>
  </si>
  <si>
    <t>bbl/psi.d</t>
  </si>
  <si>
    <t>barrel per day per psi</t>
  </si>
  <si>
    <t>L/bar.min</t>
  </si>
  <si>
    <t>litres per minute per bar</t>
  </si>
  <si>
    <t>m3/bar.d</t>
  </si>
  <si>
    <t>cubic meter per day per bar</t>
  </si>
  <si>
    <t>m3/bar.h</t>
  </si>
  <si>
    <t>cubic meter per hour per bar</t>
  </si>
  <si>
    <t>m3/bar.min</t>
  </si>
  <si>
    <t>cubic meter per minute per bar</t>
  </si>
  <si>
    <t>m3/d.kPa</t>
  </si>
  <si>
    <t>cubic metres/day kilopascal</t>
  </si>
  <si>
    <t>m3/kPa.d</t>
  </si>
  <si>
    <t>cubic meter per day per kilopascal</t>
  </si>
  <si>
    <t>m3/kPa.h</t>
  </si>
  <si>
    <t>(cubic metres per hour) per kilopascal</t>
  </si>
  <si>
    <t>cubic metres/second pascal</t>
  </si>
  <si>
    <t>m3/psi.d</t>
  </si>
  <si>
    <t>cubic meter per day per (pound per square inch)</t>
  </si>
  <si>
    <t>m3/Pa2.s2</t>
  </si>
  <si>
    <t>bbl/cP.d.psi</t>
  </si>
  <si>
    <t>barrels/centiPoise day psi</t>
  </si>
  <si>
    <t>m3/cP.d.kPa</t>
  </si>
  <si>
    <t>cubic metres/centiPoise day kiloPascal</t>
  </si>
  <si>
    <t>m3/cP.Pa.s</t>
  </si>
  <si>
    <t>cubic metres/centiPoise Pascal second</t>
  </si>
  <si>
    <t>cubic metres/pascal second squared</t>
  </si>
  <si>
    <t>m3/s</t>
  </si>
  <si>
    <t>1000ft3/d</t>
  </si>
  <si>
    <t>thousand cubic feet per day</t>
  </si>
  <si>
    <t>1000m3/d</t>
  </si>
  <si>
    <t>thousand cubic metres per day</t>
  </si>
  <si>
    <t>1000m3/h</t>
  </si>
  <si>
    <t>thousand cubic metres per hour</t>
  </si>
  <si>
    <t>bbl/d</t>
  </si>
  <si>
    <t>barrel/day</t>
  </si>
  <si>
    <t>bbl/hr</t>
  </si>
  <si>
    <t>barrel/hour</t>
  </si>
  <si>
    <t>bbl/min</t>
  </si>
  <si>
    <t>barrel per minute</t>
  </si>
  <si>
    <t>cm3/30min</t>
  </si>
  <si>
    <t>cubic centimeter per thirty minutes</t>
  </si>
  <si>
    <t>cm3/h</t>
  </si>
  <si>
    <t>cubic centimeter per hour</t>
  </si>
  <si>
    <t>cm3/min</t>
  </si>
  <si>
    <t>cubic centimeter per minute</t>
  </si>
  <si>
    <t>cm3/s</t>
  </si>
  <si>
    <t>cubic centimeter per second</t>
  </si>
  <si>
    <t>dm3/s</t>
  </si>
  <si>
    <t>cubic decimetres/second</t>
  </si>
  <si>
    <t>ft3/d</t>
  </si>
  <si>
    <t>cubic feet/day</t>
  </si>
  <si>
    <t>ft3/h</t>
  </si>
  <si>
    <t>cubic feet/hour</t>
  </si>
  <si>
    <t>ft3/min</t>
  </si>
  <si>
    <t>cubic feet/minute</t>
  </si>
  <si>
    <t>ft3/s</t>
  </si>
  <si>
    <t>cubic feet/second</t>
  </si>
  <si>
    <t>galUK/d</t>
  </si>
  <si>
    <t>UK gallons per day</t>
  </si>
  <si>
    <t>galUK/hr</t>
  </si>
  <si>
    <t>UK gallons/hour</t>
  </si>
  <si>
    <t>galUK/min</t>
  </si>
  <si>
    <t>UK gallons/minute</t>
  </si>
  <si>
    <t>galUS/d</t>
  </si>
  <si>
    <t>US gallons per day</t>
  </si>
  <si>
    <t>galUS/hr</t>
  </si>
  <si>
    <t>US gallons/hour</t>
  </si>
  <si>
    <t>galUS/min</t>
  </si>
  <si>
    <t>US gallons/minute</t>
  </si>
  <si>
    <t>kbbl/d</t>
  </si>
  <si>
    <t>thousand barrels per day</t>
  </si>
  <si>
    <t>L/h</t>
  </si>
  <si>
    <t>liter per hour</t>
  </si>
  <si>
    <t>L/min</t>
  </si>
  <si>
    <t>liter per minute</t>
  </si>
  <si>
    <t>L/s</t>
  </si>
  <si>
    <t>litres/second</t>
  </si>
  <si>
    <t>m3/d</t>
  </si>
  <si>
    <t>cubic metres/day</t>
  </si>
  <si>
    <t>m3/h</t>
  </si>
  <si>
    <t>cubic metres/hour</t>
  </si>
  <si>
    <t>m3/min</t>
  </si>
  <si>
    <t>cubic meter per minute</t>
  </si>
  <si>
    <t>cubic metres/second</t>
  </si>
  <si>
    <t>Mbbl/d</t>
  </si>
  <si>
    <t>thousand barrels/day</t>
  </si>
  <si>
    <t>m3/s2</t>
  </si>
  <si>
    <t>bbl/d2</t>
  </si>
  <si>
    <t>barrels/day per day</t>
  </si>
  <si>
    <t>bbl/hr2</t>
  </si>
  <si>
    <t>barrels/hour/hour</t>
  </si>
  <si>
    <t>dm3/s2</t>
  </si>
  <si>
    <t>cubic decimetres/second/second</t>
  </si>
  <si>
    <t>ft3/d2</t>
  </si>
  <si>
    <t>cubic feet/day/day</t>
  </si>
  <si>
    <t>ft3/h2</t>
  </si>
  <si>
    <t>cubic feet/hour/hour</t>
  </si>
  <si>
    <t>ft3/min2</t>
  </si>
  <si>
    <t>cubic feet/minute/minute</t>
  </si>
  <si>
    <t>ft3/s2</t>
  </si>
  <si>
    <t>cubic feet/second/second</t>
  </si>
  <si>
    <t>galUK/hr2</t>
  </si>
  <si>
    <t>UK gallons/hour/hour</t>
  </si>
  <si>
    <t>galUK/min2</t>
  </si>
  <si>
    <t>UK gallons/minute/minute</t>
  </si>
  <si>
    <t>galUS/hr2</t>
  </si>
  <si>
    <t>US gallons/hour/hour</t>
  </si>
  <si>
    <t>galUS/min2</t>
  </si>
  <si>
    <t>US gallons/minute/minute</t>
  </si>
  <si>
    <t>L/s2</t>
  </si>
  <si>
    <t>litres/second/second</t>
  </si>
  <si>
    <t>m3/d2</t>
  </si>
  <si>
    <t>cubic metres/day/day</t>
  </si>
  <si>
    <t>cubic metres/seconds squared</t>
  </si>
  <si>
    <t>m4</t>
  </si>
  <si>
    <t>cm4</t>
  </si>
  <si>
    <t>centimetres fourth</t>
  </si>
  <si>
    <t>in4</t>
  </si>
  <si>
    <t>inches to the fourth</t>
  </si>
  <si>
    <t>metres fourth</t>
  </si>
  <si>
    <t>m4/s</t>
  </si>
  <si>
    <t>1000m4/d</t>
  </si>
  <si>
    <t>thousand (cubic meter per day)-meter</t>
  </si>
  <si>
    <t>metres fourth/second</t>
  </si>
  <si>
    <t>Mbbl.ft/d</t>
  </si>
  <si>
    <t>thousand barrel feet/day</t>
  </si>
  <si>
    <t>mol</t>
  </si>
  <si>
    <t>kmol</t>
  </si>
  <si>
    <t>kilomole</t>
  </si>
  <si>
    <t>lbmole</t>
  </si>
  <si>
    <t>moles (pounds mass)</t>
  </si>
  <si>
    <t>mmol</t>
  </si>
  <si>
    <t>millimole</t>
  </si>
  <si>
    <t>mole</t>
  </si>
  <si>
    <t>umol</t>
  </si>
  <si>
    <t>micromole</t>
  </si>
  <si>
    <t>mol/m2</t>
  </si>
  <si>
    <t>moles/square metre</t>
  </si>
  <si>
    <t>mol/m2.s</t>
  </si>
  <si>
    <t>lbmole/h.ft2</t>
  </si>
  <si>
    <t>moles (pounds mass)/hour square foot</t>
  </si>
  <si>
    <t>lbmole/s.ft2</t>
  </si>
  <si>
    <t>moles (pounds mass)/second square foot</t>
  </si>
  <si>
    <t>moles/square metre second</t>
  </si>
  <si>
    <t>mol/m3</t>
  </si>
  <si>
    <t>kmol/m3</t>
  </si>
  <si>
    <t>moles (kilogram)/cubic metre</t>
  </si>
  <si>
    <t>lbmole/ft3</t>
  </si>
  <si>
    <t>moles (pounds mass)/cubic foot</t>
  </si>
  <si>
    <t>lbmole/galUK</t>
  </si>
  <si>
    <t>moles (pounds mass)/UK gallon</t>
  </si>
  <si>
    <t>lbmole/galUS</t>
  </si>
  <si>
    <t>moles (pounds mass)/US gallon</t>
  </si>
  <si>
    <t>moles/cubic metre</t>
  </si>
  <si>
    <t>mol/s</t>
  </si>
  <si>
    <t>kmol/h</t>
  </si>
  <si>
    <t>moles (kilogram)/hour</t>
  </si>
  <si>
    <t>kmol/s</t>
  </si>
  <si>
    <t>moles (kilogram)/second</t>
  </si>
  <si>
    <t>lbmole/h</t>
  </si>
  <si>
    <t>moles (pounds mass)/hour</t>
  </si>
  <si>
    <t>lbmole/s</t>
  </si>
  <si>
    <t>moles (pounds mass)/second</t>
  </si>
  <si>
    <t>moles/second</t>
  </si>
  <si>
    <t>daN</t>
  </si>
  <si>
    <t>decanewtons</t>
  </si>
  <si>
    <t>dyne</t>
  </si>
  <si>
    <t>dynes</t>
  </si>
  <si>
    <t>gf</t>
  </si>
  <si>
    <t>gram force</t>
  </si>
  <si>
    <t>J/m</t>
  </si>
  <si>
    <t>joules/metre</t>
  </si>
  <si>
    <t>kcal.m/cm2</t>
  </si>
  <si>
    <t>kilocalorie metres/square centimetre</t>
  </si>
  <si>
    <t>kdaN</t>
  </si>
  <si>
    <t>kilodecanewtons</t>
  </si>
  <si>
    <t>kdyne</t>
  </si>
  <si>
    <t>kilkodynes</t>
  </si>
  <si>
    <t>kgf</t>
  </si>
  <si>
    <t>kilogram force</t>
  </si>
  <si>
    <t>kgf.m/m</t>
  </si>
  <si>
    <t>kilograms force metres/metre</t>
  </si>
  <si>
    <t>klbf</t>
  </si>
  <si>
    <t>thousand pounds force</t>
  </si>
  <si>
    <t>kN</t>
  </si>
  <si>
    <t>kilonewtons</t>
  </si>
  <si>
    <t>pounds force</t>
  </si>
  <si>
    <t>lbf.ft/in</t>
  </si>
  <si>
    <t>pounds force feet/inch</t>
  </si>
  <si>
    <t>lbf.in/in</t>
  </si>
  <si>
    <t>pounds force inches/inch</t>
  </si>
  <si>
    <t>Mgf</t>
  </si>
  <si>
    <t>thousand kilograms force</t>
  </si>
  <si>
    <t>MJ/m</t>
  </si>
  <si>
    <t>megajoules/metre</t>
  </si>
  <si>
    <t>MN</t>
  </si>
  <si>
    <t>meganewtons</t>
  </si>
  <si>
    <t>mN</t>
  </si>
  <si>
    <t>millinewtons</t>
  </si>
  <si>
    <t>newton</t>
  </si>
  <si>
    <t>N.m/m</t>
  </si>
  <si>
    <t>newton metres/metre</t>
  </si>
  <si>
    <t>ozf</t>
  </si>
  <si>
    <t>ounce force</t>
  </si>
  <si>
    <t>pdl</t>
  </si>
  <si>
    <t>poundals</t>
  </si>
  <si>
    <t>tonfUK</t>
  </si>
  <si>
    <t>UK tons force</t>
  </si>
  <si>
    <t>tonfUS</t>
  </si>
  <si>
    <t>US tons force</t>
  </si>
  <si>
    <t>tonfUS.mi/ft</t>
  </si>
  <si>
    <t>US tons force miles/foot</t>
  </si>
  <si>
    <t>uN</t>
  </si>
  <si>
    <t>micronewtons</t>
  </si>
  <si>
    <t>N.m/kPa</t>
  </si>
  <si>
    <t>newton metres/kiloPascal</t>
  </si>
  <si>
    <t>N.m2</t>
  </si>
  <si>
    <t>dyne.cm2</t>
  </si>
  <si>
    <t>dyne centimetre squared</t>
  </si>
  <si>
    <t>kgf.m2</t>
  </si>
  <si>
    <t>kilogram force metres squared</t>
  </si>
  <si>
    <t>kN.m2</t>
  </si>
  <si>
    <t>kilonewton metres squared</t>
  </si>
  <si>
    <t>lbf.in2</t>
  </si>
  <si>
    <t>pounds force inches squared</t>
  </si>
  <si>
    <t>mN.m2</t>
  </si>
  <si>
    <t>millinewton metres squared</t>
  </si>
  <si>
    <t>newton square metres</t>
  </si>
  <si>
    <t>pdl.cm2</t>
  </si>
  <si>
    <t>poundal centimetre squared</t>
  </si>
  <si>
    <t>tonfUK.ft2</t>
  </si>
  <si>
    <t>UK ton feet squared</t>
  </si>
  <si>
    <t>tonfUS.ft2</t>
  </si>
  <si>
    <t>US tons force feet squared</t>
  </si>
  <si>
    <t>N/m</t>
  </si>
  <si>
    <t>dyne/cm</t>
  </si>
  <si>
    <t>dynes/centimetre</t>
  </si>
  <si>
    <t>erg/cm2</t>
  </si>
  <si>
    <t>ergs/square centimetre</t>
  </si>
  <si>
    <t>J/cm2</t>
  </si>
  <si>
    <t>joules/square centimetre</t>
  </si>
  <si>
    <t>J/m2</t>
  </si>
  <si>
    <t>joules/square metre</t>
  </si>
  <si>
    <t>kgf.m/cm2</t>
  </si>
  <si>
    <t>kilogram force metres/square centimetre</t>
  </si>
  <si>
    <t>kgf/cm</t>
  </si>
  <si>
    <t>kilograms force/centimetre</t>
  </si>
  <si>
    <t>kN/m</t>
  </si>
  <si>
    <t>kilonewtons/metre</t>
  </si>
  <si>
    <t>lbf.ft/in2</t>
  </si>
  <si>
    <t>foot pounds force/square inch</t>
  </si>
  <si>
    <t>lbf/100ft</t>
  </si>
  <si>
    <t>pounds force per hundred foot</t>
  </si>
  <si>
    <t>lbf/30m</t>
  </si>
  <si>
    <t>pounds force per thirty meters</t>
  </si>
  <si>
    <t>lbf/ft</t>
  </si>
  <si>
    <t>pounds force per foot</t>
  </si>
  <si>
    <t>lbf/in</t>
  </si>
  <si>
    <t>pounds force/inch</t>
  </si>
  <si>
    <t>mJ/cm2</t>
  </si>
  <si>
    <t>millijoules/square centimetre</t>
  </si>
  <si>
    <t>mJ/m2</t>
  </si>
  <si>
    <t>millijoules/square metre</t>
  </si>
  <si>
    <t>mN/km</t>
  </si>
  <si>
    <t>millinewtons/kilometre</t>
  </si>
  <si>
    <t>mN/m</t>
  </si>
  <si>
    <t>millinewtons/metre</t>
  </si>
  <si>
    <t>N/30m</t>
  </si>
  <si>
    <t>newton per thirty meters</t>
  </si>
  <si>
    <t>newtons/metre</t>
  </si>
  <si>
    <t>pdl/cm</t>
  </si>
  <si>
    <t>poundals/centimetre</t>
  </si>
  <si>
    <t>tonfUK/ft</t>
  </si>
  <si>
    <t>UK tons force/foot</t>
  </si>
  <si>
    <t>tonfUS/ft</t>
  </si>
  <si>
    <t>US tons force/foot</t>
  </si>
  <si>
    <t>N/m3</t>
  </si>
  <si>
    <t>lbf/ft3</t>
  </si>
  <si>
    <t>pounds force/cubic foot</t>
  </si>
  <si>
    <t>lbf/galUS</t>
  </si>
  <si>
    <t>pounds force/US gallon</t>
  </si>
  <si>
    <t>newtons/cubic metre</t>
  </si>
  <si>
    <t>N4/kg.m7</t>
  </si>
  <si>
    <t>newtons fourth metres/kilogram</t>
  </si>
  <si>
    <t>nAPI</t>
  </si>
  <si>
    <t>API neutron units</t>
  </si>
  <si>
    <t>O</t>
  </si>
  <si>
    <t>octave</t>
  </si>
  <si>
    <t>ohm</t>
  </si>
  <si>
    <t>Gohm</t>
  </si>
  <si>
    <t>gigaohm</t>
  </si>
  <si>
    <t>kohm</t>
  </si>
  <si>
    <t>kilohm</t>
  </si>
  <si>
    <t>Mohm</t>
  </si>
  <si>
    <t>megaohm</t>
  </si>
  <si>
    <t>mohm</t>
  </si>
  <si>
    <t>milliohm</t>
  </si>
  <si>
    <t>nohm</t>
  </si>
  <si>
    <t>nanohm</t>
  </si>
  <si>
    <t>Tohm</t>
  </si>
  <si>
    <t>teraohm</t>
  </si>
  <si>
    <t>uohm</t>
  </si>
  <si>
    <t>microohm</t>
  </si>
  <si>
    <t>ohm.m</t>
  </si>
  <si>
    <t>kohm.m</t>
  </si>
  <si>
    <t>kilo ohm metre</t>
  </si>
  <si>
    <t>ohm.cm</t>
  </si>
  <si>
    <t>ohm centimetres</t>
  </si>
  <si>
    <t>ohm metre</t>
  </si>
  <si>
    <t>ohm/m</t>
  </si>
  <si>
    <t>ohm per metre</t>
  </si>
  <si>
    <t>uohm/ft</t>
  </si>
  <si>
    <t>microhm per foot</t>
  </si>
  <si>
    <t>uohm/m</t>
  </si>
  <si>
    <t>microhm per meter</t>
  </si>
  <si>
    <t>at</t>
  </si>
  <si>
    <t>Technical atmosphere</t>
  </si>
  <si>
    <t>atm</t>
  </si>
  <si>
    <t>Atmosphere</t>
  </si>
  <si>
    <t>bar</t>
  </si>
  <si>
    <t>dyne/cm2</t>
  </si>
  <si>
    <t>dynes/square centimetre</t>
  </si>
  <si>
    <t>GPa</t>
  </si>
  <si>
    <t>gigapascal</t>
  </si>
  <si>
    <t>hbar</t>
  </si>
  <si>
    <t>hectobar</t>
  </si>
  <si>
    <t>kgf/cm2</t>
  </si>
  <si>
    <t>kilogram per square centimeter</t>
  </si>
  <si>
    <t>kgf/mm2</t>
  </si>
  <si>
    <t>kilogram force/square millimetre</t>
  </si>
  <si>
    <t>kN/m2</t>
  </si>
  <si>
    <t>kilonewtons/square metre</t>
  </si>
  <si>
    <t>kilopascals</t>
  </si>
  <si>
    <t>kpsi</t>
  </si>
  <si>
    <t>thousand pounds per square inch</t>
  </si>
  <si>
    <t>lbf/100ft2</t>
  </si>
  <si>
    <t>pounds force/100 square foot</t>
  </si>
  <si>
    <t>lbf/ft2</t>
  </si>
  <si>
    <t>pounds force/square foot</t>
  </si>
  <si>
    <t>lbf/in2</t>
  </si>
  <si>
    <t>pounds force/square inch</t>
  </si>
  <si>
    <t>mbar</t>
  </si>
  <si>
    <t>millibar</t>
  </si>
  <si>
    <t>megapascals</t>
  </si>
  <si>
    <t>mPa</t>
  </si>
  <si>
    <t>millipascal</t>
  </si>
  <si>
    <t>Mpsi</t>
  </si>
  <si>
    <t>mega pounds per square inch</t>
  </si>
  <si>
    <t>N/m2</t>
  </si>
  <si>
    <t>newtons/square metre</t>
  </si>
  <si>
    <t>N/mm2</t>
  </si>
  <si>
    <t>newtons/square millimetre</t>
  </si>
  <si>
    <t>pascal</t>
  </si>
  <si>
    <t>pPa</t>
  </si>
  <si>
    <t>picopascal</t>
  </si>
  <si>
    <t>psf</t>
  </si>
  <si>
    <t>pounds/square foot</t>
  </si>
  <si>
    <t>pounds/square inch</t>
  </si>
  <si>
    <t>psia</t>
  </si>
  <si>
    <t>pounds/square inch absolute</t>
  </si>
  <si>
    <t>psig</t>
  </si>
  <si>
    <t>pounds/square inch gauge</t>
  </si>
  <si>
    <t>tonfUK/ft2</t>
  </si>
  <si>
    <t>UK tons force/square foot</t>
  </si>
  <si>
    <t>tonfUS/ft2</t>
  </si>
  <si>
    <t>US tons force/square foot</t>
  </si>
  <si>
    <t>tonfUS/in2</t>
  </si>
  <si>
    <t>US tons force/square inch</t>
  </si>
  <si>
    <t>torr</t>
  </si>
  <si>
    <t>ubar</t>
  </si>
  <si>
    <t>microbars</t>
  </si>
  <si>
    <t>uPa</t>
  </si>
  <si>
    <t>micropascal</t>
  </si>
  <si>
    <t>upsi</t>
  </si>
  <si>
    <t>micropounds/square inch</t>
  </si>
  <si>
    <t>Pa.s</t>
  </si>
  <si>
    <t>centipoise</t>
  </si>
  <si>
    <t>dyne.s/cm2</t>
  </si>
  <si>
    <t>dyne seconds/square centimetre</t>
  </si>
  <si>
    <t>kg/m.s</t>
  </si>
  <si>
    <t>kilograms/metre second</t>
  </si>
  <si>
    <t>kgf.s/m2</t>
  </si>
  <si>
    <t>kilograms force seconds/square metre</t>
  </si>
  <si>
    <t>lbf.s/ft2</t>
  </si>
  <si>
    <t>pounds force seconds/square foot</t>
  </si>
  <si>
    <t>lbf.s/in2</t>
  </si>
  <si>
    <t>pounds force seconds/square inch</t>
  </si>
  <si>
    <t>lbm/ft.h</t>
  </si>
  <si>
    <t>pounds mass/foot hour</t>
  </si>
  <si>
    <t>lbm/ft.s</t>
  </si>
  <si>
    <t>pounds mass/foot second</t>
  </si>
  <si>
    <t>lbm/h.ft</t>
  </si>
  <si>
    <t>pounds mass/hour foot</t>
  </si>
  <si>
    <t>lbm/s.ft</t>
  </si>
  <si>
    <t>pounds mass/second foot</t>
  </si>
  <si>
    <t>mPa.s</t>
  </si>
  <si>
    <t>millipascal seconds</t>
  </si>
  <si>
    <t>N.s/m2</t>
  </si>
  <si>
    <t>newton seconds/metre squared</t>
  </si>
  <si>
    <t>poise</t>
  </si>
  <si>
    <t>pascal seconds</t>
  </si>
  <si>
    <t>psi.s</t>
  </si>
  <si>
    <t>pound per square inch second</t>
  </si>
  <si>
    <t>Pa.s/m3</t>
  </si>
  <si>
    <t>pascal seconds/cubic metre</t>
  </si>
  <si>
    <t>psi.d/bbl</t>
  </si>
  <si>
    <t>pounds per square inch days/barrel</t>
  </si>
  <si>
    <t>Pa.s/m6</t>
  </si>
  <si>
    <t>pascal second /cubic metre squared</t>
  </si>
  <si>
    <t>psi2.d2/cP.ft6</t>
  </si>
  <si>
    <t>(psi days/cubic foot)squared/centipoise</t>
  </si>
  <si>
    <t>psi2.d2/cp.ft6</t>
  </si>
  <si>
    <t>Pa/m</t>
  </si>
  <si>
    <t>atm/ft</t>
  </si>
  <si>
    <t>Atmospheres per ft</t>
  </si>
  <si>
    <t>atm/hm</t>
  </si>
  <si>
    <t>Atmospheres per hundred metre</t>
  </si>
  <si>
    <t>atm/m</t>
  </si>
  <si>
    <t>Atmospheres/metre</t>
  </si>
  <si>
    <t>bar/km</t>
  </si>
  <si>
    <t>bar per kilometer</t>
  </si>
  <si>
    <t>bar/m</t>
  </si>
  <si>
    <t>bar per meter</t>
  </si>
  <si>
    <t>GPa/cm</t>
  </si>
  <si>
    <t>gigapascal per centimeter</t>
  </si>
  <si>
    <t>kPa/100m</t>
  </si>
  <si>
    <t>kilopascal per hundred meter</t>
  </si>
  <si>
    <t>kPa/m</t>
  </si>
  <si>
    <t>kilopascals/metre</t>
  </si>
  <si>
    <t>MPa/m</t>
  </si>
  <si>
    <t>megapascal per meter</t>
  </si>
  <si>
    <t>pascals/metre</t>
  </si>
  <si>
    <t>psi/100ft</t>
  </si>
  <si>
    <t>pounds/square inch per 100 feet</t>
  </si>
  <si>
    <t>psi/ft</t>
  </si>
  <si>
    <t>pounds/square inch per foot</t>
  </si>
  <si>
    <t>psi/kft</t>
  </si>
  <si>
    <t>pounds/square inch per thousand feet</t>
  </si>
  <si>
    <t>psi/m</t>
  </si>
  <si>
    <t>pound per square inch per meter</t>
  </si>
  <si>
    <t>Pa/m3</t>
  </si>
  <si>
    <t>pascals/cubic metre</t>
  </si>
  <si>
    <t>psi2.d/cP.ft3</t>
  </si>
  <si>
    <t>psi squared days/ centipoise cubic foot</t>
  </si>
  <si>
    <t>psi2.d/cp.ft3</t>
  </si>
  <si>
    <t>Pa/s</t>
  </si>
  <si>
    <t>atm/h</t>
  </si>
  <si>
    <t>atmosphere per hour</t>
  </si>
  <si>
    <t>bar/h</t>
  </si>
  <si>
    <t>bar per hour</t>
  </si>
  <si>
    <t>bar2/cP</t>
  </si>
  <si>
    <t>bar squared per centipoise</t>
  </si>
  <si>
    <t>kPa/h</t>
  </si>
  <si>
    <t>kilopascal per hour</t>
  </si>
  <si>
    <t>kPa/min</t>
  </si>
  <si>
    <t>kilopascal per min</t>
  </si>
  <si>
    <t>kPa2/cP</t>
  </si>
  <si>
    <t>kilopascal squared per centipoise</t>
  </si>
  <si>
    <t>kPa2/kcP</t>
  </si>
  <si>
    <t>kilopascal squared per thousand centipoise</t>
  </si>
  <si>
    <t>MPa/h</t>
  </si>
  <si>
    <t>megapascal per hour</t>
  </si>
  <si>
    <t>Pa/h</t>
  </si>
  <si>
    <t>pascal per hour</t>
  </si>
  <si>
    <t>pascal/ second</t>
  </si>
  <si>
    <t>psi/h</t>
  </si>
  <si>
    <t>pound per square inch per hour</t>
  </si>
  <si>
    <t>psi/min</t>
  </si>
  <si>
    <t>pound per square inch per minute</t>
  </si>
  <si>
    <t>psi2/cP</t>
  </si>
  <si>
    <t>pounds/square inch squared/ centipoise</t>
  </si>
  <si>
    <t>Pa2</t>
  </si>
  <si>
    <t>bar2</t>
  </si>
  <si>
    <t>bar squared</t>
  </si>
  <si>
    <t>GPa2</t>
  </si>
  <si>
    <t>gigapascal squared</t>
  </si>
  <si>
    <t>kPa2</t>
  </si>
  <si>
    <t>kilopascal squared</t>
  </si>
  <si>
    <t>kpsi2</t>
  </si>
  <si>
    <t>thousand pound per square inch squared</t>
  </si>
  <si>
    <t>pascal squared</t>
  </si>
  <si>
    <t>psi2</t>
  </si>
  <si>
    <t>pound per square inch squared</t>
  </si>
  <si>
    <t>cycle</t>
  </si>
  <si>
    <t>ccgr</t>
  </si>
  <si>
    <t>centesimal second</t>
  </si>
  <si>
    <t>cgr</t>
  </si>
  <si>
    <t>centesimal minute</t>
  </si>
  <si>
    <t>dega</t>
  </si>
  <si>
    <t>degree of an angle</t>
  </si>
  <si>
    <t>gon</t>
  </si>
  <si>
    <t>gons</t>
  </si>
  <si>
    <t>gr</t>
  </si>
  <si>
    <t>grad</t>
  </si>
  <si>
    <t>Grad</t>
  </si>
  <si>
    <t>gigaradian</t>
  </si>
  <si>
    <t>krad</t>
  </si>
  <si>
    <t>kiloradian</t>
  </si>
  <si>
    <t>mila</t>
  </si>
  <si>
    <t>mil_6400</t>
  </si>
  <si>
    <t>mina</t>
  </si>
  <si>
    <t>minutes angular</t>
  </si>
  <si>
    <t>Mrad</t>
  </si>
  <si>
    <t>megaradian</t>
  </si>
  <si>
    <t>mrad</t>
  </si>
  <si>
    <t>milliradian</t>
  </si>
  <si>
    <t>mseca</t>
  </si>
  <si>
    <t>milliseconds angular</t>
  </si>
  <si>
    <t>radian</t>
  </si>
  <si>
    <t>seca</t>
  </si>
  <si>
    <t>seconds angular</t>
  </si>
  <si>
    <t>urad</t>
  </si>
  <si>
    <t>microradian</t>
  </si>
  <si>
    <t>rad/m</t>
  </si>
  <si>
    <t>dega/100ft</t>
  </si>
  <si>
    <t>degrees of an angle/100 feet</t>
  </si>
  <si>
    <t>dega/30ft</t>
  </si>
  <si>
    <t>degrees of an angle per thirty feet</t>
  </si>
  <si>
    <t>dega/30m</t>
  </si>
  <si>
    <t>degrees of an angle/30 metres</t>
  </si>
  <si>
    <t>dega/ft</t>
  </si>
  <si>
    <t>degrees of an angle/foot</t>
  </si>
  <si>
    <t>dega/m</t>
  </si>
  <si>
    <t>degrees of an angle/metre</t>
  </si>
  <si>
    <t>rad/ft</t>
  </si>
  <si>
    <t>radians per foot</t>
  </si>
  <si>
    <t>radians/metre</t>
  </si>
  <si>
    <t>rad/m3</t>
  </si>
  <si>
    <t>rad/ft3</t>
  </si>
  <si>
    <t>radians per cubic foot</t>
  </si>
  <si>
    <t>radians per cubic metre</t>
  </si>
  <si>
    <t>rad/m3.s</t>
  </si>
  <si>
    <t>(rev/min)/ft3</t>
  </si>
  <si>
    <t>(revolutions/minute)/cubic feet</t>
  </si>
  <si>
    <t>(rev/min)/L</t>
  </si>
  <si>
    <t>(revolutions/minute)/Liter</t>
  </si>
  <si>
    <t>rad/s</t>
  </si>
  <si>
    <t>c/s</t>
  </si>
  <si>
    <t>cycles/second</t>
  </si>
  <si>
    <t>dega/h</t>
  </si>
  <si>
    <t>degrees of an angle per hour</t>
  </si>
  <si>
    <t>dega/min</t>
  </si>
  <si>
    <t>degrees of an angle/minute</t>
  </si>
  <si>
    <t>dega/s</t>
  </si>
  <si>
    <t>degrees of an angle per second</t>
  </si>
  <si>
    <t>GHz</t>
  </si>
  <si>
    <t>gigahertz</t>
  </si>
  <si>
    <t>kHz</t>
  </si>
  <si>
    <t>kilohertz</t>
  </si>
  <si>
    <t>MHz</t>
  </si>
  <si>
    <t>megahertz</t>
  </si>
  <si>
    <t>mHz</t>
  </si>
  <si>
    <t>millihertz</t>
  </si>
  <si>
    <t>rad/min</t>
  </si>
  <si>
    <t>radians/minute</t>
  </si>
  <si>
    <t>radians/second</t>
  </si>
  <si>
    <t>rev/min</t>
  </si>
  <si>
    <t>revolutions/minute</t>
  </si>
  <si>
    <t>rev/s</t>
  </si>
  <si>
    <t>revolutions/second</t>
  </si>
  <si>
    <t>uHz</t>
  </si>
  <si>
    <t>microhertz</t>
  </si>
  <si>
    <t>rad/s2</t>
  </si>
  <si>
    <t>radians/second squared</t>
  </si>
  <si>
    <t>rpm/s</t>
  </si>
  <si>
    <t>revolutions/minute per second</t>
  </si>
  <si>
    <t>s</t>
  </si>
  <si>
    <t>100ka</t>
  </si>
  <si>
    <t>100000 years</t>
  </si>
  <si>
    <t>a</t>
  </si>
  <si>
    <t>annum</t>
  </si>
  <si>
    <t>cs</t>
  </si>
  <si>
    <t>ten milli second</t>
  </si>
  <si>
    <t>d</t>
  </si>
  <si>
    <t>day</t>
  </si>
  <si>
    <t>Ga</t>
  </si>
  <si>
    <t>gigayears</t>
  </si>
  <si>
    <t>S</t>
  </si>
  <si>
    <t>GS</t>
  </si>
  <si>
    <t>gigasiemens</t>
  </si>
  <si>
    <t>h</t>
  </si>
  <si>
    <t>hour</t>
  </si>
  <si>
    <t>hs</t>
  </si>
  <si>
    <t>hundred seconds</t>
  </si>
  <si>
    <t>kS</t>
  </si>
  <si>
    <t>kilosiemens</t>
  </si>
  <si>
    <t>Ma</t>
  </si>
  <si>
    <t>megayears</t>
  </si>
  <si>
    <t>mho</t>
  </si>
  <si>
    <t>mhos</t>
  </si>
  <si>
    <t>minutes</t>
  </si>
  <si>
    <t>mS</t>
  </si>
  <si>
    <t>millisiemen</t>
  </si>
  <si>
    <t>ms</t>
  </si>
  <si>
    <t>milliseconds</t>
  </si>
  <si>
    <t>ms/2</t>
  </si>
  <si>
    <t>half a millisecond</t>
  </si>
  <si>
    <t>MY</t>
  </si>
  <si>
    <t>ns</t>
  </si>
  <si>
    <t>nanoseconds</t>
  </si>
  <si>
    <t>pS</t>
  </si>
  <si>
    <t>picosiemens</t>
  </si>
  <si>
    <t>ps</t>
  </si>
  <si>
    <t>picosecond</t>
  </si>
  <si>
    <t>siemens</t>
  </si>
  <si>
    <t>uS</t>
  </si>
  <si>
    <t>microsiemens</t>
  </si>
  <si>
    <t>us</t>
  </si>
  <si>
    <t>microsecond</t>
  </si>
  <si>
    <t>wk</t>
  </si>
  <si>
    <t>weeks</t>
  </si>
  <si>
    <t>s/m</t>
  </si>
  <si>
    <t>h/kft</t>
  </si>
  <si>
    <t>hour per thousand foot</t>
  </si>
  <si>
    <t>h/km</t>
  </si>
  <si>
    <t>hour per kilometer</t>
  </si>
  <si>
    <t>S/m</t>
  </si>
  <si>
    <t>mho/m</t>
  </si>
  <si>
    <t>mhos/metre</t>
  </si>
  <si>
    <t>min/ft</t>
  </si>
  <si>
    <t>minute per foot</t>
  </si>
  <si>
    <t>min/m</t>
  </si>
  <si>
    <t>minute per meter</t>
  </si>
  <si>
    <t>mmho/m</t>
  </si>
  <si>
    <t>millimhos/metre</t>
  </si>
  <si>
    <t>ms/cm</t>
  </si>
  <si>
    <t>milliseconds/centimetre</t>
  </si>
  <si>
    <t>ms/ft</t>
  </si>
  <si>
    <t>millisecond per foot</t>
  </si>
  <si>
    <t>ms/in</t>
  </si>
  <si>
    <t>milliseconds/inch</t>
  </si>
  <si>
    <t>mS/m</t>
  </si>
  <si>
    <t>millisiemens/metre</t>
  </si>
  <si>
    <t>ms/m</t>
  </si>
  <si>
    <t>millisecond per meter</t>
  </si>
  <si>
    <t>ns/ft</t>
  </si>
  <si>
    <t>nanoseconds/foot</t>
  </si>
  <si>
    <t>ns/m</t>
  </si>
  <si>
    <t>nanoseconds/metre</t>
  </si>
  <si>
    <t>s/cm</t>
  </si>
  <si>
    <t>seconds/centimetre</t>
  </si>
  <si>
    <t>s/ft</t>
  </si>
  <si>
    <t>seconds/foot</t>
  </si>
  <si>
    <t>s/in</t>
  </si>
  <si>
    <t>seconds/inch</t>
  </si>
  <si>
    <t>siemens/metre</t>
  </si>
  <si>
    <t>seconds/metre</t>
  </si>
  <si>
    <t>us/ft</t>
  </si>
  <si>
    <t>microseconds/foot</t>
  </si>
  <si>
    <t>us/m</t>
  </si>
  <si>
    <t>microseconds/metre</t>
  </si>
  <si>
    <t>s/m3</t>
  </si>
  <si>
    <t>d/bbl</t>
  </si>
  <si>
    <t>day per barrel</t>
  </si>
  <si>
    <t>d/ft3</t>
  </si>
  <si>
    <t>days/cubic foot</t>
  </si>
  <si>
    <t>d/m3</t>
  </si>
  <si>
    <t>days/cubic metre</t>
  </si>
  <si>
    <t>h/ft3</t>
  </si>
  <si>
    <t>hours/cubic foot</t>
  </si>
  <si>
    <t>h/m3</t>
  </si>
  <si>
    <t>hour per cubic meter</t>
  </si>
  <si>
    <t>s/ft3</t>
  </si>
  <si>
    <t>second per cubic foot</t>
  </si>
  <si>
    <t>s/L</t>
  </si>
  <si>
    <t>second per litre</t>
  </si>
  <si>
    <t>seconds/cubic metre</t>
  </si>
  <si>
    <t>s/qtUK</t>
  </si>
  <si>
    <t>second per UK quart</t>
  </si>
  <si>
    <t>s/qtUS</t>
  </si>
  <si>
    <t>second per US quart</t>
  </si>
  <si>
    <t>sr</t>
  </si>
  <si>
    <t>steradian</t>
  </si>
  <si>
    <t>Sv</t>
  </si>
  <si>
    <t>mrem</t>
  </si>
  <si>
    <t>milli-rem</t>
  </si>
  <si>
    <t>mSv</t>
  </si>
  <si>
    <t>millisievert</t>
  </si>
  <si>
    <t>rem</t>
  </si>
  <si>
    <t>sievert</t>
  </si>
  <si>
    <t>Sv/s</t>
  </si>
  <si>
    <t>mrem/h</t>
  </si>
  <si>
    <t>milli-rems per hour</t>
  </si>
  <si>
    <t>mSv/h</t>
  </si>
  <si>
    <t>millisieverts per hour</t>
  </si>
  <si>
    <t>rem/h</t>
  </si>
  <si>
    <t>rems per hour</t>
  </si>
  <si>
    <t>Sv/h</t>
  </si>
  <si>
    <t>sieverts per hour</t>
  </si>
  <si>
    <t>sievert per second</t>
  </si>
  <si>
    <t>gauss</t>
  </si>
  <si>
    <t>mgauss</t>
  </si>
  <si>
    <t>milligauss</t>
  </si>
  <si>
    <t>mT</t>
  </si>
  <si>
    <t>milliteslas</t>
  </si>
  <si>
    <t>nanoteslas</t>
  </si>
  <si>
    <t>tesla</t>
  </si>
  <si>
    <t>uT</t>
  </si>
  <si>
    <t>microteslas</t>
  </si>
  <si>
    <t>V</t>
  </si>
  <si>
    <t>kV</t>
  </si>
  <si>
    <t>kilovolt</t>
  </si>
  <si>
    <t>MV</t>
  </si>
  <si>
    <t>megavolt</t>
  </si>
  <si>
    <t>mV</t>
  </si>
  <si>
    <t>millivolts</t>
  </si>
  <si>
    <t>uV</t>
  </si>
  <si>
    <t>microvolts</t>
  </si>
  <si>
    <t>volt</t>
  </si>
  <si>
    <t>V/B</t>
  </si>
  <si>
    <t>volts/Bel</t>
  </si>
  <si>
    <t>V/dB</t>
  </si>
  <si>
    <t>volts/decibel</t>
  </si>
  <si>
    <t>V/m</t>
  </si>
  <si>
    <t>mV/ft</t>
  </si>
  <si>
    <t>millivolt per foot</t>
  </si>
  <si>
    <t>mV/m</t>
  </si>
  <si>
    <t>millivolt per meter</t>
  </si>
  <si>
    <t>uV/ft</t>
  </si>
  <si>
    <t>microvolt per foot</t>
  </si>
  <si>
    <t>uV/m</t>
  </si>
  <si>
    <t>microvolt per meter</t>
  </si>
  <si>
    <t>volts/metre</t>
  </si>
  <si>
    <t>W</t>
  </si>
  <si>
    <t>Btu/hr</t>
  </si>
  <si>
    <t>British thermal unit/hour</t>
  </si>
  <si>
    <t>Btu/min</t>
  </si>
  <si>
    <t>British thermal units/minute</t>
  </si>
  <si>
    <t>Btu/s</t>
  </si>
  <si>
    <t>British thermal units/second</t>
  </si>
  <si>
    <t>ch</t>
  </si>
  <si>
    <t>CV</t>
  </si>
  <si>
    <t>cheval vapeur</t>
  </si>
  <si>
    <t>ehp</t>
  </si>
  <si>
    <t>electric horsepower</t>
  </si>
  <si>
    <t>EJ/a</t>
  </si>
  <si>
    <t>exajoules/year</t>
  </si>
  <si>
    <t>erg/a</t>
  </si>
  <si>
    <t>ergs/year</t>
  </si>
  <si>
    <t>ft.lbf/min</t>
  </si>
  <si>
    <t>foot pounds force/minute</t>
  </si>
  <si>
    <t>ft.lbf/s</t>
  </si>
  <si>
    <t>foot pounds force/second</t>
  </si>
  <si>
    <t>GW</t>
  </si>
  <si>
    <t>gigawatt</t>
  </si>
  <si>
    <t>hhp</t>
  </si>
  <si>
    <t>hydraulic horsepower</t>
  </si>
  <si>
    <t>horsepower</t>
  </si>
  <si>
    <t>kcal/h</t>
  </si>
  <si>
    <t>kilocalories/hour</t>
  </si>
  <si>
    <t>kilowatts</t>
  </si>
  <si>
    <t>MBtu/hr</t>
  </si>
  <si>
    <t>million Btus/hour</t>
  </si>
  <si>
    <t>MJ/a</t>
  </si>
  <si>
    <t>megajoules/year</t>
  </si>
  <si>
    <t>MW</t>
  </si>
  <si>
    <t>megawatts</t>
  </si>
  <si>
    <t>mW</t>
  </si>
  <si>
    <t>milliwatt</t>
  </si>
  <si>
    <t>nW</t>
  </si>
  <si>
    <t>nanowatts</t>
  </si>
  <si>
    <t>quad/yr</t>
  </si>
  <si>
    <t>quads/year</t>
  </si>
  <si>
    <t>TJ/a</t>
  </si>
  <si>
    <t>terajoules/year</t>
  </si>
  <si>
    <t>ton of refrig</t>
  </si>
  <si>
    <t>tons of refrigeration</t>
  </si>
  <si>
    <t>TW</t>
  </si>
  <si>
    <t>terawatts</t>
  </si>
  <si>
    <t>uW</t>
  </si>
  <si>
    <t>microwatts</t>
  </si>
  <si>
    <t>watt</t>
  </si>
  <si>
    <t>W/K</t>
  </si>
  <si>
    <t>Watts per delta kelvin</t>
  </si>
  <si>
    <t>W/m.K</t>
  </si>
  <si>
    <t>Btu.in/hr.ft2.F</t>
  </si>
  <si>
    <t>Btus/hour foot squared deg F per inch</t>
  </si>
  <si>
    <t>Btu/hr.ft.degF</t>
  </si>
  <si>
    <t>British thermal units/hour foot deg F</t>
  </si>
  <si>
    <t>cal/h.cm.degC</t>
  </si>
  <si>
    <t>calories/hour centimetre degree Celsius</t>
  </si>
  <si>
    <t>cal/s.cm.degC</t>
  </si>
  <si>
    <t>calories/second centimetre deg C</t>
  </si>
  <si>
    <t>kcal/h.m.degC</t>
  </si>
  <si>
    <t>kilocalories/hour metre degree Celsius</t>
  </si>
  <si>
    <t>kJ.m/h.m2.K</t>
  </si>
  <si>
    <t>kilojoule metres/hour sq metre deg K</t>
  </si>
  <si>
    <t>watts/metre kelvin</t>
  </si>
  <si>
    <t>W/m2</t>
  </si>
  <si>
    <t>Btu/hr.ft2</t>
  </si>
  <si>
    <t>Btus/hour per square foot</t>
  </si>
  <si>
    <t>Btu/s.ft2</t>
  </si>
  <si>
    <t>British thermal units/second square foot</t>
  </si>
  <si>
    <t>cal/h.cm2</t>
  </si>
  <si>
    <t>calories/hour centimetre squared</t>
  </si>
  <si>
    <t>hhp/in2</t>
  </si>
  <si>
    <t>(hydraulic) horsepower per square inch</t>
  </si>
  <si>
    <t>hp/in2</t>
  </si>
  <si>
    <t>horsepower per square inch</t>
  </si>
  <si>
    <t>kW/cm2</t>
  </si>
  <si>
    <t>kilowatts/square centimetre</t>
  </si>
  <si>
    <t>kW/m2</t>
  </si>
  <si>
    <t>kilowatts/square metre</t>
  </si>
  <si>
    <t>mW/m2</t>
  </si>
  <si>
    <t>milliwatts/square metres</t>
  </si>
  <si>
    <t>ucal/s.cm2</t>
  </si>
  <si>
    <t>microcalories/second square centimetre</t>
  </si>
  <si>
    <t>W/cm2</t>
  </si>
  <si>
    <t>watts/square centimetre</t>
  </si>
  <si>
    <t>watts/square metre</t>
  </si>
  <si>
    <t>W/mm2</t>
  </si>
  <si>
    <t>watts per square millimeter</t>
  </si>
  <si>
    <t>W/m2.K</t>
  </si>
  <si>
    <t>Btu/hr.ft2.degF</t>
  </si>
  <si>
    <t>Btus/hour foot squared deg F</t>
  </si>
  <si>
    <t>Btu/hr.ft2.degR</t>
  </si>
  <si>
    <t>Btus/hour foot squared deg R</t>
  </si>
  <si>
    <t>Btu/hr.m2.degC</t>
  </si>
  <si>
    <t>Btus/hour metre squared deg C</t>
  </si>
  <si>
    <t>Btu/s.ft2.degF</t>
  </si>
  <si>
    <t>Btus/second per square foot deg F</t>
  </si>
  <si>
    <t>cal/h.cm2.degC</t>
  </si>
  <si>
    <t>calories/hour square centimetre deg C</t>
  </si>
  <si>
    <t>cal/s.cm2.degC</t>
  </si>
  <si>
    <t>calories/second square centimetre deg C</t>
  </si>
  <si>
    <t>J/s.m2.degC</t>
  </si>
  <si>
    <t>joules/second square metre deg C</t>
  </si>
  <si>
    <t>kcal/h.m2.degC</t>
  </si>
  <si>
    <t>kilocalorie/hour square metre deg C</t>
  </si>
  <si>
    <t>kJ/h.m2.K</t>
  </si>
  <si>
    <t>kilojoules/hour square metre deg K</t>
  </si>
  <si>
    <t>kW/m2.K</t>
  </si>
  <si>
    <t>kilowatts/square metre degree Kelvin</t>
  </si>
  <si>
    <t>watts/square metre kelvin</t>
  </si>
  <si>
    <t>W/m2.sr</t>
  </si>
  <si>
    <t>watts/square metre steradian</t>
  </si>
  <si>
    <t>W/m3</t>
  </si>
  <si>
    <t>Btu/hr.ft3</t>
  </si>
  <si>
    <t>British thermal units/hour cubic foot</t>
  </si>
  <si>
    <t>Btu/s.ft3</t>
  </si>
  <si>
    <t>Btus/second per cubic foot</t>
  </si>
  <si>
    <t>cal/h.cm3</t>
  </si>
  <si>
    <t>calories/hour cubic centimetre</t>
  </si>
  <si>
    <t>cal/s.cm3</t>
  </si>
  <si>
    <t>calories/second cubic centimetre</t>
  </si>
  <si>
    <t>hp/ft3</t>
  </si>
  <si>
    <t>horsepower/cubic foot</t>
  </si>
  <si>
    <t>kW/m3</t>
  </si>
  <si>
    <t>kilowatts/cubic metre</t>
  </si>
  <si>
    <t>uW/m3</t>
  </si>
  <si>
    <t>microwatts/cubic metre</t>
  </si>
  <si>
    <t>watts/cubic metre</t>
  </si>
  <si>
    <t>W/m3.K</t>
  </si>
  <si>
    <t>Btu/hr.ft3.degF</t>
  </si>
  <si>
    <t>Btus/hour foot cubed deg F</t>
  </si>
  <si>
    <t>Btu/s.ft3.degF</t>
  </si>
  <si>
    <t>Btus/second per cubic foot deg F</t>
  </si>
  <si>
    <t>kW/m3.K</t>
  </si>
  <si>
    <t>killowatts/cubic metre degree Kelvin</t>
  </si>
  <si>
    <t>watts/cubic metre kelvin</t>
  </si>
  <si>
    <t>W/sr</t>
  </si>
  <si>
    <t>watts/steradian</t>
  </si>
  <si>
    <t>Wb</t>
  </si>
  <si>
    <t>mWb</t>
  </si>
  <si>
    <t>milliwebers</t>
  </si>
  <si>
    <t>uWb</t>
  </si>
  <si>
    <t>microwebers</t>
  </si>
  <si>
    <t>weber</t>
  </si>
  <si>
    <t>Wb.m</t>
  </si>
  <si>
    <t>weber metres</t>
  </si>
  <si>
    <t>Wb/m</t>
  </si>
  <si>
    <t>webers/metre</t>
  </si>
  <si>
    <t>Wb/mm</t>
  </si>
  <si>
    <t>webers/millimetre</t>
  </si>
  <si>
    <t>Check if avalaible</t>
  </si>
  <si>
    <t>Bulk cement/mud</t>
  </si>
  <si>
    <t>Numeric Value</t>
  </si>
  <si>
    <t>Unit Asscociated</t>
  </si>
  <si>
    <t>Fuel</t>
  </si>
  <si>
    <t>Drill water</t>
  </si>
  <si>
    <t>String</t>
  </si>
  <si>
    <t>Unitless</t>
  </si>
  <si>
    <t>Choke manifold</t>
  </si>
  <si>
    <t>Cranes</t>
  </si>
  <si>
    <t>Quantity</t>
  </si>
  <si>
    <t>Manufacturer &amp; model</t>
  </si>
  <si>
    <t>Boom length</t>
  </si>
  <si>
    <t>Engine manufacturer</t>
  </si>
  <si>
    <t>Kilowatts</t>
  </si>
  <si>
    <t>Line size</t>
  </si>
  <si>
    <t>Motor horsepower</t>
  </si>
  <si>
    <t>Mud Pumps</t>
  </si>
  <si>
    <t>Power type</t>
  </si>
  <si>
    <t>Rotary Table</t>
  </si>
  <si>
    <t>Shale Shakers</t>
  </si>
  <si>
    <t>Flowrate</t>
  </si>
  <si>
    <t>BOPs</t>
  </si>
  <si>
    <t>units-dims</t>
  </si>
  <si>
    <t>Rig Logix data</t>
  </si>
  <si>
    <t>SubClass</t>
  </si>
  <si>
    <t>Chart Types</t>
  </si>
  <si>
    <t>Bar Chart</t>
  </si>
  <si>
    <t>Pie Chart</t>
  </si>
  <si>
    <t>Line Chart</t>
  </si>
  <si>
    <t>Area Chart</t>
  </si>
  <si>
    <t>Float Bar Chart</t>
  </si>
  <si>
    <t>Point Chart</t>
  </si>
  <si>
    <t>Bubble Chart</t>
  </si>
  <si>
    <t>Shape Chart</t>
  </si>
  <si>
    <t>Grid Surface Chart</t>
  </si>
  <si>
    <t>Mesh Surface Chart</t>
  </si>
  <si>
    <t>Triangulated Surface Chart</t>
  </si>
  <si>
    <t>Radar Chart</t>
  </si>
  <si>
    <t>Polar Chart</t>
  </si>
  <si>
    <t>High-Low Chart</t>
  </si>
  <si>
    <t>Error Bar Chart</t>
  </si>
  <si>
    <t>Funnel Chart</t>
  </si>
  <si>
    <t>Box And Whiskers Chart</t>
  </si>
  <si>
    <t>Combo Chart</t>
  </si>
  <si>
    <t>Stock Chart</t>
  </si>
  <si>
    <t>Kagi Chart</t>
  </si>
  <si>
    <t>Renko Chart</t>
  </si>
  <si>
    <t>Point And Figure Chart</t>
  </si>
  <si>
    <t>Three Line Break Chart</t>
  </si>
  <si>
    <t>Vector Chart</t>
  </si>
  <si>
    <t>Range Chart</t>
  </si>
  <si>
    <t>Venn Chart</t>
  </si>
  <si>
    <t>Custom Series</t>
  </si>
  <si>
    <t>Tree Map Chart</t>
  </si>
  <si>
    <t>Heat Map Chart</t>
  </si>
  <si>
    <t>Scales, Axes &amp; Walls</t>
  </si>
  <si>
    <t>Scale Breaks</t>
  </si>
  <si>
    <t>Axes &amp; Walls in 2D</t>
  </si>
  <si>
    <t>Chart Walls</t>
  </si>
  <si>
    <t>Gauge Types</t>
  </si>
  <si>
    <t>Radial Gauge</t>
  </si>
  <si>
    <t>Linear Gauge</t>
  </si>
  <si>
    <t>Numeric Display</t>
  </si>
  <si>
    <t>Gauge Indicators</t>
  </si>
  <si>
    <t>Presentation</t>
  </si>
  <si>
    <t>Background &amp; Frame</t>
  </si>
  <si>
    <t>Contours &amp; Image Effects</t>
  </si>
  <si>
    <t>Data Markers in 2D</t>
  </si>
  <si>
    <t>Data Markers in 3D</t>
  </si>
  <si>
    <t>Fill Styles</t>
  </si>
  <si>
    <t>Lighting</t>
  </si>
  <si>
    <t>Series Attributes</t>
  </si>
  <si>
    <t>Shape Series Style in 3D</t>
  </si>
  <si>
    <t>Shapes as Bar Style in 3D</t>
  </si>
  <si>
    <t>Shapes in 2D</t>
  </si>
  <si>
    <t>View (Projection)</t>
  </si>
  <si>
    <t>Functions &amp; Line Studies</t>
  </si>
  <si>
    <t>Basic Functions</t>
  </si>
  <si>
    <t>Min, Max, Average, Sum</t>
  </si>
  <si>
    <t>Power, Cumulative</t>
  </si>
  <si>
    <t>Moving Average</t>
  </si>
  <si>
    <t>Price Indicators</t>
  </si>
  <si>
    <t>Range Indicators</t>
  </si>
  <si>
    <t>Directional Movement</t>
  </si>
  <si>
    <t>Technical Price Indicators</t>
  </si>
  <si>
    <t>Volume Indicators</t>
  </si>
  <si>
    <t>Line Studies</t>
  </si>
  <si>
    <t>Panels</t>
  </si>
  <si>
    <t>Anchor Panels and Annotations</t>
  </si>
  <si>
    <t>Legends</t>
  </si>
  <si>
    <t>Labels</t>
  </si>
  <si>
    <t>Watermarks</t>
  </si>
  <si>
    <t>Dashboards</t>
  </si>
  <si>
    <t>Field Planning PC oilplan</t>
  </si>
  <si>
    <t>Supported Chart Types Worksheet</t>
  </si>
  <si>
    <t>MD (RKB)</t>
  </si>
  <si>
    <r>
      <t xml:space="preserve">TVD </t>
    </r>
    <r>
      <rPr>
        <b/>
        <sz val="9"/>
        <rFont val="Arial"/>
        <family val="2"/>
      </rPr>
      <t>(RKB)</t>
    </r>
  </si>
  <si>
    <t>Motor Size</t>
  </si>
  <si>
    <t>D.Drillers</t>
  </si>
  <si>
    <t>Toolface offset</t>
  </si>
  <si>
    <t>Stab size</t>
  </si>
  <si>
    <t>Date/Time in</t>
  </si>
  <si>
    <t>Rev/Gal</t>
  </si>
  <si>
    <t>Date/Time out</t>
  </si>
  <si>
    <t>Gal/Str</t>
  </si>
  <si>
    <t>Shoe Depth</t>
  </si>
  <si>
    <t>Bit to Sensor</t>
  </si>
  <si>
    <t>ROTARY AND SLIDING PERFORMANCE</t>
  </si>
  <si>
    <t>PARAMETERS</t>
  </si>
  <si>
    <t>Formation tops</t>
  </si>
  <si>
    <t>SURVEY DATA</t>
  </si>
  <si>
    <t>WEIGHT</t>
  </si>
  <si>
    <t>DRAG</t>
  </si>
  <si>
    <t>Comments, Formation Depths, Operational Comments etc</t>
  </si>
  <si>
    <t>DATE</t>
  </si>
  <si>
    <t>FROM</t>
  </si>
  <si>
    <t>TO</t>
  </si>
  <si>
    <t>CL</t>
  </si>
  <si>
    <t>MODE</t>
  </si>
  <si>
    <t>Effective</t>
  </si>
  <si>
    <t>RPM</t>
  </si>
  <si>
    <t>Drl Torque</t>
  </si>
  <si>
    <t>React</t>
  </si>
  <si>
    <t>GPM</t>
  </si>
  <si>
    <t>INPUT</t>
  </si>
  <si>
    <t>RESULTS</t>
  </si>
  <si>
    <t>READINGS</t>
  </si>
  <si>
    <t>CALCS</t>
  </si>
  <si>
    <t>hr</t>
  </si>
  <si>
    <t>ft / hr</t>
  </si>
  <si>
    <t>R/S</t>
  </si>
  <si>
    <t>Min</t>
  </si>
  <si>
    <t>MAX</t>
  </si>
  <si>
    <t>Toolface</t>
  </si>
  <si>
    <t>Ave</t>
  </si>
  <si>
    <t>Of Btm</t>
  </si>
  <si>
    <t>Off</t>
  </si>
  <si>
    <t>On</t>
  </si>
  <si>
    <t>Diff</t>
  </si>
  <si>
    <t>Azi</t>
  </si>
  <si>
    <t>Bld</t>
  </si>
  <si>
    <t>Turn</t>
  </si>
  <si>
    <t>P/up</t>
  </si>
  <si>
    <t>S/Off</t>
  </si>
  <si>
    <t>Rot</t>
  </si>
  <si>
    <t>Activity</t>
  </si>
  <si>
    <t>Total CL</t>
  </si>
  <si>
    <t>CL - Slide</t>
  </si>
  <si>
    <t>CL - ROT</t>
  </si>
  <si>
    <t>Time Total</t>
  </si>
  <si>
    <t>Time Slide</t>
  </si>
  <si>
    <t>Time ROT</t>
  </si>
  <si>
    <t>WOB Max</t>
  </si>
  <si>
    <t>TQ</t>
  </si>
  <si>
    <t>R</t>
  </si>
  <si>
    <t>6</t>
  </si>
  <si>
    <t>50</t>
  </si>
  <si>
    <t>51</t>
  </si>
  <si>
    <t>5050</t>
  </si>
  <si>
    <t>7</t>
  </si>
  <si>
    <t>9</t>
  </si>
  <si>
    <t>450</t>
  </si>
  <si>
    <t>2350</t>
  </si>
  <si>
    <t>2600</t>
  </si>
  <si>
    <t>Tag Float, Feather bit &amp; drill.</t>
  </si>
  <si>
    <t>60</t>
  </si>
  <si>
    <t>52</t>
  </si>
  <si>
    <t>4000</t>
  </si>
  <si>
    <t>2351</t>
  </si>
  <si>
    <t>2400</t>
  </si>
  <si>
    <t>8</t>
  </si>
  <si>
    <t>40</t>
  </si>
  <si>
    <t>53</t>
  </si>
  <si>
    <t>6000</t>
  </si>
  <si>
    <t>10</t>
  </si>
  <si>
    <t>2352</t>
  </si>
  <si>
    <t>2500</t>
  </si>
  <si>
    <t>Thru float, pack off, drag, ream free.</t>
  </si>
  <si>
    <t>54</t>
  </si>
  <si>
    <t>500</t>
  </si>
  <si>
    <t>2353</t>
  </si>
  <si>
    <t>2750</t>
  </si>
  <si>
    <t>Drill / ream.</t>
  </si>
  <si>
    <t>55</t>
  </si>
  <si>
    <t>2354</t>
  </si>
  <si>
    <t>Ream &amp; Xion. 245-260-230</t>
  </si>
  <si>
    <t>11</t>
  </si>
  <si>
    <t>56</t>
  </si>
  <si>
    <t>2700</t>
  </si>
  <si>
    <t>2850</t>
  </si>
  <si>
    <t>12</t>
  </si>
  <si>
    <t>57</t>
  </si>
  <si>
    <t>2851</t>
  </si>
  <si>
    <t>Ream, Pressure test csg.</t>
  </si>
  <si>
    <t>13</t>
  </si>
  <si>
    <t>58</t>
  </si>
  <si>
    <t>2701</t>
  </si>
  <si>
    <t>3000</t>
  </si>
  <si>
    <t>Tag case shoe, drill.</t>
  </si>
  <si>
    <t>14</t>
  </si>
  <si>
    <t>45</t>
  </si>
  <si>
    <t>59</t>
  </si>
  <si>
    <t>3050</t>
  </si>
  <si>
    <t>Pack off, drag, drill shoe</t>
  </si>
  <si>
    <t>15</t>
  </si>
  <si>
    <t>2601</t>
  </si>
  <si>
    <t>16</t>
  </si>
  <si>
    <t>61</t>
  </si>
  <si>
    <t>3001</t>
  </si>
  <si>
    <t>Ream thru shoe, Xion</t>
  </si>
  <si>
    <t>17</t>
  </si>
  <si>
    <t>62</t>
  </si>
  <si>
    <t>5</t>
  </si>
  <si>
    <t>2751</t>
  </si>
  <si>
    <t>2975</t>
  </si>
  <si>
    <t>cs 8348</t>
  </si>
  <si>
    <t>Pack Off - Salts</t>
  </si>
  <si>
    <t>18</t>
  </si>
  <si>
    <t>80</t>
  </si>
  <si>
    <t>63</t>
  </si>
  <si>
    <t>2752</t>
  </si>
  <si>
    <t>19</t>
  </si>
  <si>
    <t>64</t>
  </si>
  <si>
    <t>2753</t>
  </si>
  <si>
    <t>2955</t>
  </si>
  <si>
    <t>Drill 8 1/2" hole</t>
  </si>
  <si>
    <t>20</t>
  </si>
  <si>
    <t>65</t>
  </si>
  <si>
    <t>2800</t>
  </si>
  <si>
    <t>3100</t>
  </si>
  <si>
    <t>Circ clean, FIT, OBM to WBM</t>
  </si>
  <si>
    <t>21</t>
  </si>
  <si>
    <t>22</t>
  </si>
  <si>
    <t>23</t>
  </si>
  <si>
    <t>24</t>
  </si>
  <si>
    <t>25</t>
  </si>
  <si>
    <t>26</t>
  </si>
  <si>
    <t>27</t>
  </si>
  <si>
    <t>28</t>
  </si>
  <si>
    <t>29</t>
  </si>
  <si>
    <t>30</t>
  </si>
  <si>
    <t>31</t>
  </si>
  <si>
    <t>32</t>
  </si>
  <si>
    <t>33</t>
  </si>
  <si>
    <t>34</t>
  </si>
  <si>
    <t>35</t>
  </si>
  <si>
    <t>36</t>
  </si>
  <si>
    <t>37</t>
  </si>
  <si>
    <t>38</t>
  </si>
  <si>
    <t>39</t>
  </si>
  <si>
    <t>41</t>
  </si>
  <si>
    <t>42</t>
  </si>
  <si>
    <t>43</t>
  </si>
  <si>
    <t>44</t>
  </si>
  <si>
    <t>46</t>
  </si>
  <si>
    <t>47</t>
  </si>
  <si>
    <t>48</t>
  </si>
  <si>
    <t>49</t>
  </si>
  <si>
    <t>66</t>
  </si>
  <si>
    <t>67</t>
  </si>
  <si>
    <t>68</t>
  </si>
  <si>
    <t>69</t>
  </si>
  <si>
    <t>70</t>
  </si>
  <si>
    <t>71</t>
  </si>
  <si>
    <t>72</t>
  </si>
  <si>
    <t>73</t>
  </si>
  <si>
    <t>74</t>
  </si>
  <si>
    <t>75</t>
  </si>
  <si>
    <t>76</t>
  </si>
  <si>
    <t>77</t>
  </si>
  <si>
    <t>78</t>
  </si>
  <si>
    <t>79</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</si>
  <si>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</si>
  <si>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</si>
  <si>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</si>
  <si>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</si>
  <si>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</si>
  <si>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</si>
  <si>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</si>
  <si>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</si>
  <si>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</si>
  <si>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</si>
  <si>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</si>
  <si>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</si>
  <si>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</si>
  <si>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</si>
  <si>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</si>
  <si>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</si>
  <si>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</si>
  <si>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</si>
  <si>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</si>
  <si>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</si>
  <si>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</si>
  <si>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</si>
  <si>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</si>
  <si>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</si>
  <si>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</si>
  <si>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</si>
  <si>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</si>
  <si>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</si>
  <si>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</si>
  <si>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</si>
  <si>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</si>
  <si>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</si>
  <si>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</si>
  <si>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</si>
  <si>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116</t>
  </si>
  <si>
    <t>117</t>
  </si>
  <si>
    <t>118</t>
  </si>
  <si>
    <t>119</t>
  </si>
  <si>
    <t>Daily Averages</t>
  </si>
  <si>
    <t>TOTAL FOOTAGE</t>
  </si>
  <si>
    <t>=</t>
  </si>
  <si>
    <t>% FOOTAGE ROTATING</t>
  </si>
  <si>
    <t>ROTARY FOOTAGE</t>
  </si>
  <si>
    <t>% FOOTAGE SLIDING</t>
  </si>
  <si>
    <t>SLIDING FOOTAGE</t>
  </si>
  <si>
    <t>AVERAGE ROP</t>
  </si>
  <si>
    <t>TOTAL DRILLING TIME</t>
  </si>
  <si>
    <t>AVG ROTATING ROP</t>
  </si>
  <si>
    <t>ROTARY TIME</t>
  </si>
  <si>
    <t>AVG SLIDING ROP</t>
  </si>
  <si>
    <t>Build/Drop</t>
  </si>
  <si>
    <t>SLIDING TIME</t>
  </si>
  <si>
    <t>ON BTM ROP</t>
  </si>
  <si>
    <t>BHA Averages</t>
  </si>
  <si>
    <t xml:space="preserve"> TOTAL CUMULATIVE DATA FOR HOLE SECTION</t>
  </si>
  <si>
    <t>Averages Calculation table</t>
  </si>
  <si>
    <t>Tq</t>
  </si>
  <si>
    <t>BHA No</t>
  </si>
  <si>
    <t>FROM ft</t>
  </si>
  <si>
    <t>TO ft</t>
  </si>
  <si>
    <t>CL ft</t>
  </si>
  <si>
    <t>Start Time</t>
  </si>
  <si>
    <t>End Time</t>
  </si>
  <si>
    <t>Total hr</t>
  </si>
  <si>
    <t>ROP ft / hr</t>
  </si>
  <si>
    <t>MODE R/S</t>
  </si>
  <si>
    <t>WOB Min</t>
  </si>
  <si>
    <t>WOB MAX</t>
  </si>
  <si>
    <t>Effective Toolface</t>
  </si>
  <si>
    <t>RPM Ave</t>
  </si>
  <si>
    <t>Torque Of Btm</t>
  </si>
  <si>
    <t>Drl Torque Min</t>
  </si>
  <si>
    <t>Drl Torque Max</t>
  </si>
  <si>
    <t>React Tq</t>
  </si>
  <si>
    <t>Pressure Off</t>
  </si>
  <si>
    <t>Pressure On</t>
  </si>
  <si>
    <t>Pressure Diff</t>
  </si>
  <si>
    <t>Formation tops Type</t>
  </si>
  <si>
    <t>Formation tops Name</t>
  </si>
  <si>
    <t>INPUT Depth</t>
  </si>
  <si>
    <t>INPUT Inc</t>
  </si>
  <si>
    <t>INPUT Azi</t>
  </si>
  <si>
    <t>RESULTS DLS</t>
  </si>
  <si>
    <t>RESULTS Bld</t>
  </si>
  <si>
    <t>RESULTS Turn</t>
  </si>
  <si>
    <t>READINGS P/up</t>
  </si>
  <si>
    <t>READINGS S/Off</t>
  </si>
  <si>
    <t>READINGS Rot</t>
  </si>
  <si>
    <t>CALCS Up</t>
  </si>
  <si>
    <t>CALCS Down</t>
  </si>
  <si>
    <t>Flow GPM</t>
  </si>
  <si>
    <t>Formation tops Depth</t>
  </si>
  <si>
    <t>Drilling Cost =</t>
  </si>
  <si>
    <t xml:space="preserve"> drilling cost $ per length unit ($/ft, $/m)</t>
  </si>
  <si>
    <t>Bit Cost =</t>
  </si>
  <si>
    <t xml:space="preserve"> bit cost, $</t>
  </si>
  <si>
    <t>Rig Cost =</t>
  </si>
  <si>
    <t xml:space="preserve"> rig cost per hour, $ / hour</t>
  </si>
  <si>
    <t>Drilling Time =</t>
  </si>
  <si>
    <t xml:space="preserve"> total drilling time, hour</t>
  </si>
  <si>
    <t>Trip Time =</t>
  </si>
  <si>
    <t xml:space="preserve"> trip time, hour</t>
  </si>
  <si>
    <t>Length Drilled =</t>
  </si>
  <si>
    <t xml:space="preserve"> total length drilled by drill bit, ft or m </t>
  </si>
  <si>
    <t xml:space="preserve">Drilling Cost = </t>
  </si>
  <si>
    <t>(Bit Cost + Rig Cost x (Drilling Time + Trip Time)) ÷ (Length Drilled)</t>
  </si>
  <si>
    <t>Too Class Size_Dec</t>
  </si>
  <si>
    <t>Too Class Size_Fraction</t>
  </si>
  <si>
    <t>Column3</t>
  </si>
  <si>
    <t>Column2</t>
  </si>
  <si>
    <t>Child 1</t>
  </si>
  <si>
    <t>Child 2</t>
  </si>
  <si>
    <t>Geometry Primitive Description</t>
  </si>
  <si>
    <t>Lgth</t>
  </si>
  <si>
    <t>Stab_Key</t>
  </si>
  <si>
    <t>Blade_OD</t>
  </si>
  <si>
    <t>Blade_Length</t>
  </si>
  <si>
    <t>Blade_Width</t>
  </si>
  <si>
    <t>Blade_Twist</t>
  </si>
  <si>
    <t xml:space="preserve"> HEL 000514    Not Stabilized</t>
  </si>
  <si>
    <t>HEL</t>
  </si>
  <si>
    <t>Child 1.1</t>
  </si>
  <si>
    <t>Tube</t>
  </si>
  <si>
    <t>Child 1.2</t>
  </si>
  <si>
    <t>Subchild 1.1.5</t>
  </si>
  <si>
    <t>Subchild 1.1.6</t>
  </si>
  <si>
    <t>Child 1.5</t>
  </si>
  <si>
    <t>Subchild 1.1.9</t>
  </si>
  <si>
    <t>Child 1.3</t>
  </si>
  <si>
    <t>Child 1.4</t>
  </si>
  <si>
    <t xml:space="preserve">  MFR Only 001167 w/ Lower Stabilizer</t>
  </si>
  <si>
    <t>MFR</t>
  </si>
  <si>
    <t>Subchild 1.1.1</t>
  </si>
  <si>
    <t>UDV</t>
  </si>
  <si>
    <t xml:space="preserve">  MFR Plus &amp; Gamma 001663</t>
  </si>
  <si>
    <t>MFR_PLUS</t>
  </si>
  <si>
    <t xml:space="preserve">  MFR Plus Only 005728</t>
  </si>
  <si>
    <t xml:space="preserve"> NDT 001189</t>
  </si>
  <si>
    <t>NDT</t>
  </si>
  <si>
    <t>Subchild 1.1.2</t>
  </si>
  <si>
    <t>Subchild 1.1.3</t>
  </si>
  <si>
    <t>Subchild 1.1.4</t>
  </si>
  <si>
    <t xml:space="preserve"> NDT 001189 w/ Lower Stabilizer</t>
  </si>
  <si>
    <t xml:space="preserve">  CNT 009797_</t>
  </si>
  <si>
    <t>CNT</t>
  </si>
  <si>
    <t xml:space="preserve">  CNT 009797 w/ Lower Stabilizer</t>
  </si>
  <si>
    <t xml:space="preserve">  Sonic 015158_</t>
  </si>
  <si>
    <t>SONIC</t>
  </si>
  <si>
    <t xml:space="preserve">  Sonic 015158 w/ Lower Stabilizer_</t>
  </si>
  <si>
    <t xml:space="preserve"> HEL 000756    Not Stabilized</t>
  </si>
  <si>
    <t xml:space="preserve"> HEL 000756 Short    No IDS</t>
  </si>
  <si>
    <t xml:space="preserve"> HEL 000756    Stabilized</t>
  </si>
  <si>
    <t xml:space="preserve"> IDS On Bottom    005782 Stabilized </t>
  </si>
  <si>
    <t>IDS</t>
  </si>
  <si>
    <t xml:space="preserve"> IDS On Bottom    Not Stabilized </t>
  </si>
  <si>
    <t xml:space="preserve">  MFR &amp; Gamma 003500 w/ Lower Stabilizer</t>
  </si>
  <si>
    <t xml:space="preserve">  MFR Only 003438_</t>
  </si>
  <si>
    <t xml:space="preserve">  MFR Only 003438 w/ Lower Stabilizer</t>
  </si>
  <si>
    <t xml:space="preserve"> NDT 005203_</t>
  </si>
  <si>
    <t>Subchild 1.1.7</t>
  </si>
  <si>
    <t xml:space="preserve"> NDT 005203 w/ Lower Stabilizer</t>
  </si>
  <si>
    <t xml:space="preserve">  Sonic 010417_</t>
  </si>
  <si>
    <t xml:space="preserve">  Sonic 010417 w/ Lower Stabilizer</t>
  </si>
  <si>
    <t xml:space="preserve"> HEL 005196    Not Stabilized</t>
  </si>
  <si>
    <t xml:space="preserve"> HEL 005196 Short    No IDS</t>
  </si>
  <si>
    <t xml:space="preserve"> HEL 005196    Stabilized</t>
  </si>
  <si>
    <t xml:space="preserve"> IDS On Bottom    007013 Stabilized </t>
  </si>
  <si>
    <t xml:space="preserve">  MFR &amp; Gamma 006490 w/ Lower Stabilizer</t>
  </si>
  <si>
    <t xml:space="preserve">  MFR Only 012938</t>
  </si>
  <si>
    <t xml:space="preserve">  MFR Only 012939</t>
  </si>
  <si>
    <t xml:space="preserve">  MFR Only 012940</t>
  </si>
  <si>
    <t xml:space="preserve">  MFR Only 012941</t>
  </si>
  <si>
    <t xml:space="preserve">  MFR Only 012942</t>
  </si>
  <si>
    <t xml:space="preserve">  MFR Only 012938 w/ Lower Stabilizer</t>
  </si>
  <si>
    <t xml:space="preserve"> NDT 006327_</t>
  </si>
  <si>
    <t xml:space="preserve"> NDT 006327 w/ Lower Stabilizer</t>
  </si>
  <si>
    <t xml:space="preserve">  Sonic 014483_</t>
  </si>
  <si>
    <t xml:space="preserve">  Sonic 014483 w/ Lower Stabilizer</t>
  </si>
  <si>
    <t>Parameter sheet</t>
  </si>
  <si>
    <t>Parameter table Attributes</t>
  </si>
  <si>
    <t>ALL Tool Sizes</t>
  </si>
  <si>
    <t>Company:</t>
  </si>
  <si>
    <t>Calculation Method:</t>
  </si>
  <si>
    <t xml:space="preserve">Unit Definition </t>
  </si>
  <si>
    <t>Map System:</t>
  </si>
  <si>
    <t>Map Zone:</t>
  </si>
  <si>
    <t>Wellpath:</t>
  </si>
  <si>
    <t>Map Datum:</t>
  </si>
  <si>
    <t>Azimuths Referenced To:</t>
  </si>
  <si>
    <t>Wellhead (Slot) Northing:</t>
  </si>
  <si>
    <t>Local Coords Reference:</t>
  </si>
  <si>
    <t>Wellhead (Slot) Easting:</t>
  </si>
  <si>
    <t>Permanent Datum:</t>
  </si>
  <si>
    <t>Wellhead (Slot) Offset North:</t>
  </si>
  <si>
    <t>Datum Elevation:</t>
  </si>
  <si>
    <t>Wellhead (Slot) Offset East:</t>
  </si>
  <si>
    <t>Water Depth:</t>
  </si>
  <si>
    <t>DOGLEG</t>
  </si>
  <si>
    <t>deg/100ft</t>
  </si>
  <si>
    <t>Depths Relative To:</t>
  </si>
  <si>
    <t>EASTING</t>
  </si>
  <si>
    <t>Vertical Section Ref:</t>
  </si>
  <si>
    <t>NORTHING</t>
  </si>
  <si>
    <t>Vertical Section Azimuth:</t>
  </si>
  <si>
    <t>LATITUDE</t>
  </si>
  <si>
    <t>LONGITUDE</t>
  </si>
  <si>
    <t>TVDSS</t>
  </si>
  <si>
    <t>COMMENTS</t>
  </si>
  <si>
    <t>58° 52' 34.6352 N</t>
  </si>
  <si>
    <t>1° 31' 37.1772 E</t>
  </si>
  <si>
    <t xml:space="preserve">          </t>
  </si>
  <si>
    <t>58° 52' 34.6372 N</t>
  </si>
  <si>
    <t>1° 31' 37.1755 E</t>
  </si>
  <si>
    <t>58° 52' 34.6430 N</t>
  </si>
  <si>
    <t>1° 31' 37.1738 E</t>
  </si>
  <si>
    <t>58° 52' 34.6539 N</t>
  </si>
  <si>
    <t>1° 31' 37.1739 E</t>
  </si>
  <si>
    <t>58° 52' 34.6734 N</t>
  </si>
  <si>
    <t>1° 31' 37.1769 E</t>
  </si>
  <si>
    <t>58° 52' 34.7088 N</t>
  </si>
  <si>
    <t>1° 31' 37.1835 E</t>
  </si>
  <si>
    <t>58° 52' 34.7567 N</t>
  </si>
  <si>
    <t>1° 31' 37.1950 E</t>
  </si>
  <si>
    <t>58° 52' 34.8112 N</t>
  </si>
  <si>
    <t>1° 31' 37.2077 E</t>
  </si>
  <si>
    <t>58° 52' 34.8736 N</t>
  </si>
  <si>
    <t>1° 31' 37.2143 E</t>
  </si>
  <si>
    <t>58° 52' 34.9412 N</t>
  </si>
  <si>
    <t>1° 31' 37.2164 E</t>
  </si>
  <si>
    <t>58° 52' 35.0112 N</t>
  </si>
  <si>
    <t>1° 31' 37.2171 E</t>
  </si>
  <si>
    <t>58° 52' 35.0844 N</t>
  </si>
  <si>
    <t>1° 31' 37.2181 E</t>
  </si>
  <si>
    <t>58° 52' 35.1646 N</t>
  </si>
  <si>
    <t>1° 31' 37.2320 E</t>
  </si>
  <si>
    <t>58° 52' 35.2688 N</t>
  </si>
  <si>
    <t>1° 31' 37.2728 E</t>
  </si>
  <si>
    <t>58° 52' 35.4027 N</t>
  </si>
  <si>
    <t>1° 31' 37.3468 E</t>
  </si>
  <si>
    <t>58° 52' 35.5550 N</t>
  </si>
  <si>
    <t>1° 31' 37.4678 E</t>
  </si>
  <si>
    <t>58° 52' 35.7160 N</t>
  </si>
  <si>
    <t>1° 31' 37.6375 E</t>
  </si>
  <si>
    <t>58° 52' 35.8804 N</t>
  </si>
  <si>
    <t>1° 31' 37.8317 E</t>
  </si>
  <si>
    <t>58° 52' 36.0491 N</t>
  </si>
  <si>
    <t>1° 31' 38.0276 E</t>
  </si>
  <si>
    <t>58° 52' 36.2340 N</t>
  </si>
  <si>
    <t>1° 31' 38.2370 E</t>
  </si>
  <si>
    <t>58° 52' 36.4423 N</t>
  </si>
  <si>
    <t>1° 31' 38.4806 E</t>
  </si>
  <si>
    <t>58° 52' 36.4968 N</t>
  </si>
  <si>
    <t>1° 31' 38.5464 E</t>
  </si>
  <si>
    <t>58° 52' 36.5512 N</t>
  </si>
  <si>
    <t>1° 31' 38.6125 E</t>
  </si>
  <si>
    <t>58° 52' 36.6049 N</t>
  </si>
  <si>
    <t>1° 31' 38.6787 E</t>
  </si>
  <si>
    <t>58° 52' 36.6576 N</t>
  </si>
  <si>
    <t>1° 31' 38.7445 E</t>
  </si>
  <si>
    <t>58° 52' 36.7100 N</t>
  </si>
  <si>
    <t>1° 31' 38.8092 E</t>
  </si>
  <si>
    <t>58° 52' 36.7626 N</t>
  </si>
  <si>
    <t>1° 31' 38.8734 E</t>
  </si>
  <si>
    <t>58° 52' 36.8155 N</t>
  </si>
  <si>
    <t>1° 31' 38.9383 E</t>
  </si>
  <si>
    <t>58° 52' 36.8686 N</t>
  </si>
  <si>
    <t>1° 31' 39.0041 E</t>
  </si>
  <si>
    <t>58° 52' 36.9218 N</t>
  </si>
  <si>
    <t>1° 31' 39.0699 E</t>
  </si>
  <si>
    <t>58° 52' 36.9749 N</t>
  </si>
  <si>
    <t>1° 31' 39.1354 E</t>
  </si>
  <si>
    <t>58° 52' 37.0283 N</t>
  </si>
  <si>
    <t>1° 31' 39.2012 E</t>
  </si>
  <si>
    <t>58° 52' 37.0824 N</t>
  </si>
  <si>
    <t>1° 31' 39.2675 E</t>
  </si>
  <si>
    <t>58° 52' 37.1372 N</t>
  </si>
  <si>
    <t>1° 31' 39.3353 E</t>
  </si>
  <si>
    <t>58° 52' 37.1932 N</t>
  </si>
  <si>
    <t>1° 31' 39.4047 E</t>
  </si>
  <si>
    <t>58° 52' 37.2505 N</t>
  </si>
  <si>
    <t>1° 31' 39.4758 E</t>
  </si>
  <si>
    <t>58° 52' 37.3089 N</t>
  </si>
  <si>
    <t>1° 31' 39.5478 E</t>
  </si>
  <si>
    <t>58° 52' 37.3682 N</t>
  </si>
  <si>
    <t>1° 31' 39.6201 E</t>
  </si>
  <si>
    <t>58° 52' 37.4278 N</t>
  </si>
  <si>
    <t>1° 31' 39.6931 E</t>
  </si>
  <si>
    <t>58° 52' 37.4876 N</t>
  </si>
  <si>
    <t>1° 31' 39.7672 E</t>
  </si>
  <si>
    <t>58° 52' 37.5474 N</t>
  </si>
  <si>
    <t>1° 31' 39.8415 E</t>
  </si>
  <si>
    <t>58° 52' 37.6071 N</t>
  </si>
  <si>
    <t>1° 31' 39.9170 E</t>
  </si>
  <si>
    <t>58° 52' 37.6667 N</t>
  </si>
  <si>
    <t>1° 31' 39.9944 E</t>
  </si>
  <si>
    <t>58° 52' 37.7268 N</t>
  </si>
  <si>
    <t>1° 31' 40.0725 E</t>
  </si>
  <si>
    <t>58° 52' 37.7877 N</t>
  </si>
  <si>
    <t>1° 31' 40.1507 E</t>
  </si>
  <si>
    <t>58° 52' 37.8496 N</t>
  </si>
  <si>
    <t>1° 31' 40.2298 E</t>
  </si>
  <si>
    <t>58° 52' 37.9132 N</t>
  </si>
  <si>
    <t>1° 31' 40.3097 E</t>
  </si>
  <si>
    <t>58° 52' 37.9796 N</t>
  </si>
  <si>
    <t>1° 31' 40.3906 E</t>
  </si>
  <si>
    <t>58° 52' 38.0497 N</t>
  </si>
  <si>
    <t>1° 31' 40.4723 E</t>
  </si>
  <si>
    <t>58° 52' 38.1225 N</t>
  </si>
  <si>
    <t>1° 31' 40.5547 E</t>
  </si>
  <si>
    <t>58° 52' 38.1972 N</t>
  </si>
  <si>
    <t>1° 31' 40.6378 E</t>
  </si>
  <si>
    <t>58° 52' 38.2733 N</t>
  </si>
  <si>
    <t>1° 31' 40.7219 E</t>
  </si>
  <si>
    <t>58° 52' 38.3503 N</t>
  </si>
  <si>
    <t>1° 31' 40.8072 E</t>
  </si>
  <si>
    <t>58° 52' 38.4281 N</t>
  </si>
  <si>
    <t>1° 31' 40.8934 E</t>
  </si>
  <si>
    <t>58° 52' 38.5068 N</t>
  </si>
  <si>
    <t>1° 31' 40.9799 E</t>
  </si>
  <si>
    <t>58° 52' 38.5864 N</t>
  </si>
  <si>
    <t>1° 31' 41.0665 E</t>
  </si>
  <si>
    <t>58° 52' 38.6665 N</t>
  </si>
  <si>
    <t>1° 31' 41.1532 E</t>
  </si>
  <si>
    <t>58° 52' 38.7472 N</t>
  </si>
  <si>
    <t>1° 31' 41.2404 E</t>
  </si>
  <si>
    <t>58° 52' 38.8288 N</t>
  </si>
  <si>
    <t>1° 31' 41.3280 E</t>
  </si>
  <si>
    <t>58° 52' 38.9112 N</t>
  </si>
  <si>
    <t>1° 31' 41.4155 E</t>
  </si>
  <si>
    <t>58° 52' 38.9945 N</t>
  </si>
  <si>
    <t>1° 31' 41.5030 E</t>
  </si>
  <si>
    <t>58° 52' 39.0789 N</t>
  </si>
  <si>
    <t>1° 31' 41.5908 E</t>
  </si>
  <si>
    <t>58° 52' 39.1645 N</t>
  </si>
  <si>
    <t>1° 31' 41.6792 E</t>
  </si>
  <si>
    <t>58° 52' 39.2517 N</t>
  </si>
  <si>
    <t>1° 31' 41.7679 E</t>
  </si>
  <si>
    <t>58° 52' 39.3403 N</t>
  </si>
  <si>
    <t>1° 31' 41.8571 E</t>
  </si>
  <si>
    <t>58° 52' 39.4303 N</t>
  </si>
  <si>
    <t>1° 31' 41.9470 E</t>
  </si>
  <si>
    <t>58° 52' 39.5220 N</t>
  </si>
  <si>
    <t>1° 31' 42.0386 E</t>
  </si>
  <si>
    <t>58° 52' 39.6156 N</t>
  </si>
  <si>
    <t>1° 31' 42.1324 E</t>
  </si>
  <si>
    <t>58° 52' 39.7106 N</t>
  </si>
  <si>
    <t>1° 31' 42.2280 E</t>
  </si>
  <si>
    <t>58° 52' 39.8074 N</t>
  </si>
  <si>
    <t>1° 31' 42.3260 E</t>
  </si>
  <si>
    <t>58° 52' 39.9060 N</t>
  </si>
  <si>
    <t>1° 31' 42.4270 E</t>
  </si>
  <si>
    <t>58° 52' 40.0063 N</t>
  </si>
  <si>
    <t>1° 31' 42.5308 E</t>
  </si>
  <si>
    <t>58° 52' 40.1085 N</t>
  </si>
  <si>
    <t>1° 31' 42.6377 E</t>
  </si>
  <si>
    <t>58° 52' 40.2128 N</t>
  </si>
  <si>
    <t>1° 31' 42.7484 E</t>
  </si>
  <si>
    <t>58° 52' 40.3191 N</t>
  </si>
  <si>
    <t>1° 31' 42.8622 E</t>
  </si>
  <si>
    <t>58° 52' 40.4277 N</t>
  </si>
  <si>
    <t>1° 31' 42.9785 E</t>
  </si>
  <si>
    <t>58° 52' 40.5383 N</t>
  </si>
  <si>
    <t>1° 31' 43.0972 E</t>
  </si>
  <si>
    <t>58° 52' 40.6506 N</t>
  </si>
  <si>
    <t>1° 31' 43.2183 E</t>
  </si>
  <si>
    <t>58° 52' 40.7645 N</t>
  </si>
  <si>
    <t>1° 31' 43.3412 E</t>
  </si>
  <si>
    <t>58° 52' 40.8799 N</t>
  </si>
  <si>
    <t>1° 31' 43.4656 E</t>
  </si>
  <si>
    <t>58° 52' 40.9971 N</t>
  </si>
  <si>
    <t>1° 31' 43.5914 E</t>
  </si>
  <si>
    <t>58° 52' 41.1159 N</t>
  </si>
  <si>
    <t>1° 31' 43.7183 E</t>
  </si>
  <si>
    <t>58° 52' 41.2364 N</t>
  </si>
  <si>
    <t>1° 31' 43.8466 E</t>
  </si>
  <si>
    <t>58° 52' 41.3590 N</t>
  </si>
  <si>
    <t>1° 31' 43.9754 E</t>
  </si>
  <si>
    <t>58° 52' 41.4839 N</t>
  </si>
  <si>
    <t>1° 31' 44.1052 E</t>
  </si>
  <si>
    <t>58° 52' 41.6106 N</t>
  </si>
  <si>
    <t>1° 31' 44.2370 E</t>
  </si>
  <si>
    <t>58° 52' 41.7387 N</t>
  </si>
  <si>
    <t>1° 31' 44.3705 E</t>
  </si>
  <si>
    <t>58° 52' 41.8681 N</t>
  </si>
  <si>
    <t>1° 31' 44.5063 E</t>
  </si>
  <si>
    <t>58° 52' 41.9990 N</t>
  </si>
  <si>
    <t>1° 31' 44.6445 E</t>
  </si>
  <si>
    <t>58° 52' 42.1309 N</t>
  </si>
  <si>
    <t>1° 31' 44.7850 E</t>
  </si>
  <si>
    <t>58° 52' 42.2638 N</t>
  </si>
  <si>
    <t>1° 31' 44.9279 E</t>
  </si>
  <si>
    <t>58° 52' 42.3974 N</t>
  </si>
  <si>
    <t>1° 31' 45.0723 E</t>
  </si>
  <si>
    <t>58° 52' 42.5322 N</t>
  </si>
  <si>
    <t>1° 31' 45.2181 E</t>
  </si>
  <si>
    <t>58° 52' 42.6685 N</t>
  </si>
  <si>
    <t>1° 31' 45.3660 E</t>
  </si>
  <si>
    <t>58° 52' 42.8061 N</t>
  </si>
  <si>
    <t>1° 31' 45.5161 E</t>
  </si>
  <si>
    <t>58° 52' 42.9446 N</t>
  </si>
  <si>
    <t>1° 31' 45.6683 E</t>
  </si>
  <si>
    <t>58° 52' 43.0841 N</t>
  </si>
  <si>
    <t>1° 31' 45.8233 E</t>
  </si>
  <si>
    <t>58° 52' 43.2246 N</t>
  </si>
  <si>
    <t>1° 31' 45.9820 E</t>
  </si>
  <si>
    <t>58° 52' 43.3661 N</t>
  </si>
  <si>
    <t>1° 31' 46.1446 E</t>
  </si>
  <si>
    <t>58° 52' 43.5088 N</t>
  </si>
  <si>
    <t>1° 31' 46.3109 E</t>
  </si>
  <si>
    <t>58° 52' 43.6519 N</t>
  </si>
  <si>
    <t>1° 31' 46.4800 E</t>
  </si>
  <si>
    <t>58° 52' 43.7949 N</t>
  </si>
  <si>
    <t>1° 31' 46.6513 E</t>
  </si>
  <si>
    <t>58° 52' 43.9377 N</t>
  </si>
  <si>
    <t>1° 31' 46.8238 E</t>
  </si>
  <si>
    <t>58° 52' 44.0802 N</t>
  </si>
  <si>
    <t>1° 31' 46.9963 E</t>
  </si>
  <si>
    <t>58° 52' 44.2227 N</t>
  </si>
  <si>
    <t>1° 31' 47.1695 E</t>
  </si>
  <si>
    <t>58° 52' 44.3651 N</t>
  </si>
  <si>
    <t>1° 31' 47.3438 E</t>
  </si>
  <si>
    <t>58° 52' 44.5076 N</t>
  </si>
  <si>
    <t>1° 31' 47.5186 E</t>
  </si>
  <si>
    <t>58° 52' 44.6500 N</t>
  </si>
  <si>
    <t>1° 31' 47.6940 E</t>
  </si>
  <si>
    <t>58° 52' 44.7920 N</t>
  </si>
  <si>
    <t>1° 31' 47.8698 E</t>
  </si>
  <si>
    <t>58° 52' 44.9340 N</t>
  </si>
  <si>
    <t>1° 31' 48.0468 E</t>
  </si>
  <si>
    <t>58° 52' 45.0759 N</t>
  </si>
  <si>
    <t>1° 31' 48.2253 E</t>
  </si>
  <si>
    <t>58° 52' 45.2174 N</t>
  </si>
  <si>
    <t>1° 31' 48.4048 E</t>
  </si>
  <si>
    <t>58° 52' 45.3585 N</t>
  </si>
  <si>
    <t>1° 31' 48.5849 E</t>
  </si>
  <si>
    <t>58° 52' 45.4995 N</t>
  </si>
  <si>
    <t>1° 31' 48.7652 E</t>
  </si>
  <si>
    <t>58° 52' 45.6401 N</t>
  </si>
  <si>
    <t>1° 31' 48.9460 E</t>
  </si>
  <si>
    <t>58° 52' 45.7803 N</t>
  </si>
  <si>
    <t>1° 31' 49.1274 E</t>
  </si>
  <si>
    <t>58° 52' 45.9203 N</t>
  </si>
  <si>
    <t>1° 31' 49.3090 E</t>
  </si>
  <si>
    <t>58° 52' 46.0604 N</t>
  </si>
  <si>
    <t>1° 31' 49.4899 E</t>
  </si>
  <si>
    <t>58° 52' 46.2007 N</t>
  </si>
  <si>
    <t>1° 31' 49.6698 E</t>
  </si>
  <si>
    <t>58° 52' 46.3410 N</t>
  </si>
  <si>
    <t>1° 31' 49.8502 E</t>
  </si>
  <si>
    <t>58° 52' 46.4814 N</t>
  </si>
  <si>
    <t>1° 31' 50.0314 E</t>
  </si>
  <si>
    <t>58° 52' 46.6213 N</t>
  </si>
  <si>
    <t>1° 31' 50.2136 E</t>
  </si>
  <si>
    <t>58° 52' 46.7604 N</t>
  </si>
  <si>
    <t>1° 31' 50.3973 E</t>
  </si>
  <si>
    <t>58° 52' 46.8992 N</t>
  </si>
  <si>
    <t>1° 31' 50.5820 E</t>
  </si>
  <si>
    <t>58° 52' 47.0383 N</t>
  </si>
  <si>
    <t>1° 31' 50.7673 E</t>
  </si>
  <si>
    <t>58° 52' 47.1775 N</t>
  </si>
  <si>
    <t>1° 31' 50.9533 E</t>
  </si>
  <si>
    <t>58° 52' 47.3166 N</t>
  </si>
  <si>
    <t>1° 31' 51.1398 E</t>
  </si>
  <si>
    <t>58° 52' 47.4556 N</t>
  </si>
  <si>
    <t>1° 31' 51.3266 E</t>
  </si>
  <si>
    <t>58° 52' 47.5944 N</t>
  </si>
  <si>
    <t>1° 31' 51.5139 E</t>
  </si>
  <si>
    <t>58° 52' 47.7332 N</t>
  </si>
  <si>
    <t>1° 31' 51.7017 E</t>
  </si>
  <si>
    <t>58° 52' 47.8721 N</t>
  </si>
  <si>
    <t>1° 31' 51.8902 E</t>
  </si>
  <si>
    <t>58° 52' 48.0107 N</t>
  </si>
  <si>
    <t>1° 31' 52.0789 E</t>
  </si>
  <si>
    <t>58° 52' 48.1481 N</t>
  </si>
  <si>
    <t>1° 31' 52.2673 E</t>
  </si>
  <si>
    <t>58° 52' 48.2851 N</t>
  </si>
  <si>
    <t>1° 31' 52.4557 E</t>
  </si>
  <si>
    <t>58° 52' 48.4223 N</t>
  </si>
  <si>
    <t>1° 31' 52.6444 E</t>
  </si>
  <si>
    <t>58° 52' 48.5594 N</t>
  </si>
  <si>
    <t>1° 31' 52.8332 E</t>
  </si>
  <si>
    <t>58° 52' 48.6964 N</t>
  </si>
  <si>
    <t>1° 31' 53.0224 E</t>
  </si>
  <si>
    <t>58° 52' 48.8332 N</t>
  </si>
  <si>
    <t>1° 31' 53.2126 E</t>
  </si>
  <si>
    <t>58° 52' 48.9700 N</t>
  </si>
  <si>
    <t>1° 31' 53.4038 E</t>
  </si>
  <si>
    <t>58° 52' 49.1068 N</t>
  </si>
  <si>
    <t>1° 31' 53.5955 E</t>
  </si>
  <si>
    <t>58° 52' 49.2435 N</t>
  </si>
  <si>
    <t>1° 31' 53.7884 E</t>
  </si>
  <si>
    <t>58° 52' 49.3804 N</t>
  </si>
  <si>
    <t>1° 31' 53.9823 E</t>
  </si>
  <si>
    <t>58° 52' 49.5173 N</t>
  </si>
  <si>
    <t>1° 31' 54.1769 E</t>
  </si>
  <si>
    <t>58° 52' 49.6539 N</t>
  </si>
  <si>
    <t>1° 31' 54.3720 E</t>
  </si>
  <si>
    <t>58° 52' 49.7904 N</t>
  </si>
  <si>
    <t>1° 31' 54.5675 E</t>
  </si>
  <si>
    <t>58° 52' 49.9271 N</t>
  </si>
  <si>
    <t>1° 31' 54.7639 E</t>
  </si>
  <si>
    <t>58° 52' 50.0640 N</t>
  </si>
  <si>
    <t>1° 31' 54.9613 E</t>
  </si>
  <si>
    <t>58° 52' 50.2008 N</t>
  </si>
  <si>
    <t>1° 31' 55.1594 E</t>
  </si>
  <si>
    <t>58° 52' 50.3376 N</t>
  </si>
  <si>
    <t>1° 31' 55.3581 E</t>
  </si>
  <si>
    <t>58° 52' 50.4745 N</t>
  </si>
  <si>
    <t>1° 31' 55.5570 E</t>
  </si>
  <si>
    <t>58° 52' 50.6114 N</t>
  </si>
  <si>
    <t>1° 31' 55.7566 E</t>
  </si>
  <si>
    <t>58° 52' 50.7484 N</t>
  </si>
  <si>
    <t>1° 31' 55.9572 E</t>
  </si>
  <si>
    <t>58° 52' 50.8857 N</t>
  </si>
  <si>
    <t>1° 31' 56.1590 E</t>
  </si>
  <si>
    <t>58° 52' 51.0232 N</t>
  </si>
  <si>
    <t>1° 31' 56.3617 E</t>
  </si>
  <si>
    <t>58° 52' 51.1606 N</t>
  </si>
  <si>
    <t>1° 31' 56.5648 E</t>
  </si>
  <si>
    <t>58° 52' 51.2985 N</t>
  </si>
  <si>
    <t>1° 31' 56.7675 E</t>
  </si>
  <si>
    <t>58° 52' 51.4369 N</t>
  </si>
  <si>
    <t>1° 31' 56.9698 E</t>
  </si>
  <si>
    <t>58° 52' 51.5757 N</t>
  </si>
  <si>
    <t>1° 31' 57.1728 E</t>
  </si>
  <si>
    <t>58° 52' 51.7150 N</t>
  </si>
  <si>
    <t>1° 31' 57.3768 E</t>
  </si>
  <si>
    <t>58° 52' 51.7631 N</t>
  </si>
  <si>
    <t>1° 31' 57.4472 E</t>
  </si>
  <si>
    <t>58° 52' 51.9020 N</t>
  </si>
  <si>
    <t>1° 31' 57.6507 E</t>
  </si>
  <si>
    <t>58° 52' 52.0414 N</t>
  </si>
  <si>
    <t>1° 31' 57.8557 E</t>
  </si>
  <si>
    <t>58° 52' 52.1816 N</t>
  </si>
  <si>
    <t>1° 31' 58.0632 E</t>
  </si>
  <si>
    <t>58° 52' 52.3203 N</t>
  </si>
  <si>
    <t>1° 31' 58.2692 E</t>
  </si>
  <si>
    <t>58° 52' 52.4606 N</t>
  </si>
  <si>
    <t>1° 31' 58.4778 E</t>
  </si>
  <si>
    <t>58° 52' 52.6002 N</t>
  </si>
  <si>
    <t>1° 31' 58.6855 E</t>
  </si>
  <si>
    <t>58° 52' 52.7397 N</t>
  </si>
  <si>
    <t>1° 31' 58.8920 E</t>
  </si>
  <si>
    <t>58° 52' 52.8809 N</t>
  </si>
  <si>
    <t>1° 31' 59.1003 E</t>
  </si>
  <si>
    <t>58° 52' 53.0224 N</t>
  </si>
  <si>
    <t>1° 31' 59.3078 E</t>
  </si>
  <si>
    <t>58° 52' 53.1645 N</t>
  </si>
  <si>
    <t>1° 31' 59.5158 E</t>
  </si>
  <si>
    <t>58° 52' 53.3074 N</t>
  </si>
  <si>
    <t>1° 31' 59.7247 E</t>
  </si>
  <si>
    <t>58° 52' 53.4496 N</t>
  </si>
  <si>
    <t>1° 31' 59.9328 E</t>
  </si>
  <si>
    <t>58° 52' 53.5918 N</t>
  </si>
  <si>
    <t>1° 32' 0.1406 E</t>
  </si>
  <si>
    <t>58° 52' 53.7334 N</t>
  </si>
  <si>
    <t>1° 32' 0.3475 E</t>
  </si>
  <si>
    <t>58° 52' 53.8763 N</t>
  </si>
  <si>
    <t>1° 32' 0.5563 E</t>
  </si>
  <si>
    <t>58° 52' 54.0184 N</t>
  </si>
  <si>
    <t>1° 32' 0.7640 E</t>
  </si>
  <si>
    <t>58° 52' 54.1603 N</t>
  </si>
  <si>
    <t>1° 32' 0.9716 E</t>
  </si>
  <si>
    <t>58° 52' 54.3030 N</t>
  </si>
  <si>
    <t>1° 32' 1.1800 E</t>
  </si>
  <si>
    <t>58° 52' 54.4449 N</t>
  </si>
  <si>
    <t>1° 32' 1.3871 E</t>
  </si>
  <si>
    <t>58° 52' 54.5862 N</t>
  </si>
  <si>
    <t>1° 32' 1.5936 E</t>
  </si>
  <si>
    <t>58° 52' 54.7287 N</t>
  </si>
  <si>
    <t>1° 32' 1.8016 E</t>
  </si>
  <si>
    <t>58° 52' 54.8716 N</t>
  </si>
  <si>
    <t>1° 32' 2.0103 E</t>
  </si>
  <si>
    <t>58° 52' 55.0127 N</t>
  </si>
  <si>
    <t>1° 32' 2.2170 E</t>
  </si>
  <si>
    <t>58° 52' 55.1538 N</t>
  </si>
  <si>
    <t>1° 32' 2.4238 E</t>
  </si>
  <si>
    <t>58° 52' 55.2960 N</t>
  </si>
  <si>
    <t>1° 32' 2.6319 E</t>
  </si>
  <si>
    <t>58° 52' 55.4375 N</t>
  </si>
  <si>
    <t>1° 32' 2.8392 E</t>
  </si>
  <si>
    <t>58° 52' 55.5783 N</t>
  </si>
  <si>
    <t>1° 32' 3.0457 E</t>
  </si>
  <si>
    <t>58° 52' 55.7193 N</t>
  </si>
  <si>
    <t>1° 32' 3.2530 E</t>
  </si>
  <si>
    <t>58° 52' 55.8610 N</t>
  </si>
  <si>
    <t>1° 32' 3.4613 E</t>
  </si>
  <si>
    <t>58° 52' 56.0020 N</t>
  </si>
  <si>
    <t>1° 32' 3.6688 E</t>
  </si>
  <si>
    <t>58° 52' 56.1428 N</t>
  </si>
  <si>
    <t>1° 32' 3.8761 E</t>
  </si>
  <si>
    <t>58° 52' 56.2828 N</t>
  </si>
  <si>
    <t>1° 32' 4.0821 E</t>
  </si>
  <si>
    <t>58° 52' 56.4240 N</t>
  </si>
  <si>
    <t>1° 32' 4.2900 E</t>
  </si>
  <si>
    <t>58° 52' 56.5640 N</t>
  </si>
  <si>
    <t>1° 32' 4.4965 E</t>
  </si>
  <si>
    <t>58° 52' 56.7039 N</t>
  </si>
  <si>
    <t>1° 32' 4.7026 E</t>
  </si>
  <si>
    <t>58° 52' 56.8445 N</t>
  </si>
  <si>
    <t>1° 32' 4.9100 E</t>
  </si>
  <si>
    <t>58° 52' 56.9858 N</t>
  </si>
  <si>
    <t>1° 32' 5.1192 E</t>
  </si>
  <si>
    <t>58° 52' 57.1249 N</t>
  </si>
  <si>
    <t>1° 32' 5.3254 E</t>
  </si>
  <si>
    <t>58° 52' 57.2644 N</t>
  </si>
  <si>
    <t>1° 32' 5.5320 E</t>
  </si>
  <si>
    <t>58° 52' 57.4037 N</t>
  </si>
  <si>
    <t>1° 32' 5.7384 E</t>
  </si>
  <si>
    <t>58° 52' 57.5426 N</t>
  </si>
  <si>
    <t>1° 32' 5.9449 E</t>
  </si>
  <si>
    <t>58° 52' 57.6819 N</t>
  </si>
  <si>
    <t>1° 32' 6.1524 E</t>
  </si>
  <si>
    <t>58° 52' 57.8199 N</t>
  </si>
  <si>
    <t>1° 32' 6.3580 E</t>
  </si>
  <si>
    <t>58° 52' 57.9588 N</t>
  </si>
  <si>
    <t>1° 32' 6.5652 E</t>
  </si>
  <si>
    <t>58° 52' 58.0980 N</t>
  </si>
  <si>
    <t>1° 32' 6.7728 E</t>
  </si>
  <si>
    <t>58° 52' 58.2359 N</t>
  </si>
  <si>
    <t>1° 32' 6.9785 E</t>
  </si>
  <si>
    <t>58° 52' 58.3745 N</t>
  </si>
  <si>
    <t>1° 32' 7.1857 E</t>
  </si>
  <si>
    <t>58° 52' 58.5131 N</t>
  </si>
  <si>
    <t>1° 32' 7.3928 E</t>
  </si>
  <si>
    <t>58° 52' 58.6505 N</t>
  </si>
  <si>
    <t>1° 32' 7.5981 E</t>
  </si>
  <si>
    <t>58° 52' 58.7882 N</t>
  </si>
  <si>
    <t>1° 32' 7.8045 E</t>
  </si>
  <si>
    <t>58° 52' 58.9257 N</t>
  </si>
  <si>
    <t>1° 32' 8.0104 E</t>
  </si>
  <si>
    <t>58° 52' 59.0627 N</t>
  </si>
  <si>
    <t>1° 32' 8.2160 E</t>
  </si>
  <si>
    <t>58° 52' 59.2020 N</t>
  </si>
  <si>
    <t>1° 32' 8.4250 E</t>
  </si>
  <si>
    <t>58° 52' 59.3373 N</t>
  </si>
  <si>
    <t>1° 32' 8.6279 E</t>
  </si>
  <si>
    <t>58° 52' 59.4752 N</t>
  </si>
  <si>
    <t>1° 32' 8.8348 E</t>
  </si>
  <si>
    <t>58° 52' 59.6118 N</t>
  </si>
  <si>
    <t>1° 32' 9.0397 E</t>
  </si>
  <si>
    <t>58° 52' 59.7468 N</t>
  </si>
  <si>
    <t>1° 32' 9.2423 E</t>
  </si>
  <si>
    <t>58° 52' 59.8825 N</t>
  </si>
  <si>
    <t>1° 32' 9.4460 E</t>
  </si>
  <si>
    <t>58° 53' 0.0180 N</t>
  </si>
  <si>
    <t>1° 32' 9.6489 E</t>
  </si>
  <si>
    <t>58° 53' 0.1539 N</t>
  </si>
  <si>
    <t>1° 32' 9.8521 E</t>
  </si>
  <si>
    <t>58° 53' 0.2893 N</t>
  </si>
  <si>
    <t>1° 32' 10.0555 E</t>
  </si>
  <si>
    <t>58° 53' 0.4250 N</t>
  </si>
  <si>
    <t>1° 32' 10.2607 E</t>
  </si>
  <si>
    <t>58° 53' 0.5605 N</t>
  </si>
  <si>
    <t>1° 32' 10.4660 E</t>
  </si>
  <si>
    <t>58° 53' 0.6951 N</t>
  </si>
  <si>
    <t>1° 32' 10.6701 E</t>
  </si>
  <si>
    <t>58° 53' 0.8304 N</t>
  </si>
  <si>
    <t>1° 32' 10.8755 E</t>
  </si>
  <si>
    <t>58° 53' 0.9663 N</t>
  </si>
  <si>
    <t>1° 32' 11.0824 E</t>
  </si>
  <si>
    <t>58° 53' 1.1019 N</t>
  </si>
  <si>
    <t>1° 32' 11.2889 E</t>
  </si>
  <si>
    <t>58° 53' 1.2368 N</t>
  </si>
  <si>
    <t>1° 32' 11.4941 E</t>
  </si>
  <si>
    <t>58° 53' 1.3722 N</t>
  </si>
  <si>
    <t>1° 32' 11.7003 E</t>
  </si>
  <si>
    <t>58° 53' 1.5082 N</t>
  </si>
  <si>
    <t>1° 32' 11.9069 E</t>
  </si>
  <si>
    <t>58° 53' 1.6423 N</t>
  </si>
  <si>
    <t>1° 32' 12.1105 E</t>
  </si>
  <si>
    <t>58° 53' 1.7759 N</t>
  </si>
  <si>
    <t>1° 32' 12.3136 E</t>
  </si>
  <si>
    <t>58° 53' 1.9106 N</t>
  </si>
  <si>
    <t>1° 32' 12.5183 E</t>
  </si>
  <si>
    <t>58° 53' 2.0433 N</t>
  </si>
  <si>
    <t>1° 32' 12.7200 E</t>
  </si>
  <si>
    <t>58° 53' 2.1782 N</t>
  </si>
  <si>
    <t>1° 32' 12.9251 E</t>
  </si>
  <si>
    <t>58° 53' 2.3101 N</t>
  </si>
  <si>
    <t>1° 32' 13.1258 E</t>
  </si>
  <si>
    <t>58° 53' 2.4434 N</t>
  </si>
  <si>
    <t>1° 32' 13.3292 E</t>
  </si>
  <si>
    <t>58° 53' 2.5770 N</t>
  </si>
  <si>
    <t>1° 32' 13.5333 E</t>
  </si>
  <si>
    <t>58° 53' 2.7097 N</t>
  </si>
  <si>
    <t>1° 32' 13.7363 E</t>
  </si>
  <si>
    <t>58° 53' 2.8441 N</t>
  </si>
  <si>
    <t>1° 32' 13.9422 E</t>
  </si>
  <si>
    <t>58° 53' 2.9739 N</t>
  </si>
  <si>
    <t>1° 32' 14.1409 E</t>
  </si>
  <si>
    <t>58° 53' 3.1059 N</t>
  </si>
  <si>
    <t>1° 32' 14.3435 E</t>
  </si>
  <si>
    <t>58° 53' 3.2381 N</t>
  </si>
  <si>
    <t>1° 32' 14.5469 E</t>
  </si>
  <si>
    <t>58° 53' 3.3694 N</t>
  </si>
  <si>
    <t>1° 32' 14.7489 E</t>
  </si>
  <si>
    <t>58° 53' 3.5016 N</t>
  </si>
  <si>
    <t>1° 32' 14.9523 E</t>
  </si>
  <si>
    <t>58° 53' 3.6333 N</t>
  </si>
  <si>
    <t>1° 32' 15.1554 E</t>
  </si>
  <si>
    <t>58° 53' 3.7638 N</t>
  </si>
  <si>
    <t>1° 32' 15.3571 E</t>
  </si>
  <si>
    <t>58° 53' 3.8940 N</t>
  </si>
  <si>
    <t>1° 32' 15.5583 E</t>
  </si>
  <si>
    <t>58° 53' 4.0246 N</t>
  </si>
  <si>
    <t>1° 32' 15.7600 E</t>
  </si>
  <si>
    <t>58° 53' 4.1556 N</t>
  </si>
  <si>
    <t>1° 32' 15.9625 E</t>
  </si>
  <si>
    <t>58° 53' 4.2875 N</t>
  </si>
  <si>
    <t>1° 32' 16.1666 E</t>
  </si>
  <si>
    <t>58° 53' 4.4177 N</t>
  </si>
  <si>
    <t>1° 32' 16.3683 E</t>
  </si>
  <si>
    <t>58° 53' 4.5486 N</t>
  </si>
  <si>
    <t>1° 32' 16.5716 E</t>
  </si>
  <si>
    <t>58° 53' 4.6788 N</t>
  </si>
  <si>
    <t>1° 32' 16.7738 E</t>
  </si>
  <si>
    <t>58° 53' 4.8077 N</t>
  </si>
  <si>
    <t>1° 32' 16.9739 E</t>
  </si>
  <si>
    <t>58° 53' 4.9372 N</t>
  </si>
  <si>
    <t>1° 32' 17.1752 E</t>
  </si>
  <si>
    <t>58° 53' 5.0666 N</t>
  </si>
  <si>
    <t>1° 32' 17.3762 E</t>
  </si>
  <si>
    <t>58° 53' 5.1948 N</t>
  </si>
  <si>
    <t>1° 32' 17.5756 E</t>
  </si>
  <si>
    <t>58° 53' 5.3228 N</t>
  </si>
  <si>
    <t>1° 32' 17.7747 E</t>
  </si>
  <si>
    <t>58° 53' 5.4521 N</t>
  </si>
  <si>
    <t>1° 32' 17.9760 E</t>
  </si>
  <si>
    <t>58° 53' 5.5807 N</t>
  </si>
  <si>
    <t>1° 32' 18.1763 E</t>
  </si>
  <si>
    <t>58° 53' 5.7080 N</t>
  </si>
  <si>
    <t>1° 32' 18.3748 E</t>
  </si>
  <si>
    <t>58° 53' 5.8356 N</t>
  </si>
  <si>
    <t>1° 32' 18.5740 E</t>
  </si>
  <si>
    <t>58° 53' 5.9627 N</t>
  </si>
  <si>
    <t>1° 32' 18.7722 E</t>
  </si>
  <si>
    <t>58° 53' 6.0900 N</t>
  </si>
  <si>
    <t>1° 32' 18.9713 E</t>
  </si>
  <si>
    <t>58° 53' 6.2169 N</t>
  </si>
  <si>
    <t>1° 32' 19.1703 E</t>
  </si>
  <si>
    <t>58° 53' 6.3438 N</t>
  </si>
  <si>
    <t>1° 32' 19.3694 E</t>
  </si>
  <si>
    <t>58° 53' 6.4737 N</t>
  </si>
  <si>
    <t>1° 32' 19.5732 E</t>
  </si>
  <si>
    <t>58° 53' 6.5976 N</t>
  </si>
  <si>
    <t>1° 32' 19.7678 E</t>
  </si>
  <si>
    <t>58° 53' 6.7244 N</t>
  </si>
  <si>
    <t>1° 32' 19.9667 E</t>
  </si>
  <si>
    <t>58° 53' 6.8507 N</t>
  </si>
  <si>
    <t>1° 32' 20.1649 E</t>
  </si>
  <si>
    <t>58° 53' 6.9768 N</t>
  </si>
  <si>
    <t>1° 32' 20.3628 E</t>
  </si>
  <si>
    <t>58° 53' 7.1044 N</t>
  </si>
  <si>
    <t>1° 32' 20.5629 E</t>
  </si>
  <si>
    <t>58° 53' 7.2283 N</t>
  </si>
  <si>
    <t>1° 32' 20.7573 E</t>
  </si>
  <si>
    <t>58° 53' 7.3548 N</t>
  </si>
  <si>
    <t>1° 32' 20.9553 E</t>
  </si>
  <si>
    <t>58° 53' 7.4811 N</t>
  </si>
  <si>
    <t>1° 32' 21.1528 E</t>
  </si>
  <si>
    <t>58° 53' 7.6080 N</t>
  </si>
  <si>
    <t>1° 32' 21.3509 E</t>
  </si>
  <si>
    <t>58° 53' 7.7323 N</t>
  </si>
  <si>
    <t>1° 32' 21.5445 E</t>
  </si>
  <si>
    <t>58° 53' 7.8584 N</t>
  </si>
  <si>
    <t>1° 32' 21.7409 E</t>
  </si>
  <si>
    <t>58° 53' 7.9837 N</t>
  </si>
  <si>
    <t>1° 32' 21.9356 E</t>
  </si>
  <si>
    <t>58° 53' 8.1104 N</t>
  </si>
  <si>
    <t>1° 32' 22.1326 E</t>
  </si>
  <si>
    <t>58° 53' 8.2350 N</t>
  </si>
  <si>
    <t>1° 32' 22.3262 E</t>
  </si>
  <si>
    <t>58° 53' 8.3613 N</t>
  </si>
  <si>
    <t>1° 32' 22.5216 E</t>
  </si>
  <si>
    <t>58° 53' 8.4876 N</t>
  </si>
  <si>
    <t>1° 32' 22.7167 E</t>
  </si>
  <si>
    <t>58° 53' 8.6129 N</t>
  </si>
  <si>
    <t>1° 32' 22.9102 E</t>
  </si>
  <si>
    <t>58° 53' 8.7392 N</t>
  </si>
  <si>
    <t>1° 32' 23.1048 E</t>
  </si>
  <si>
    <t>58° 53' 8.8650 N</t>
  </si>
  <si>
    <t>1° 32' 23.2985 E</t>
  </si>
  <si>
    <t>58° 53' 8.9900 N</t>
  </si>
  <si>
    <t>1° 32' 23.4913 E</t>
  </si>
  <si>
    <t>58° 53' 9.1154 N</t>
  </si>
  <si>
    <t>1° 32' 23.6845 E</t>
  </si>
  <si>
    <t>58° 53' 9.2412 N</t>
  </si>
  <si>
    <t>1° 32' 23.8781 E</t>
  </si>
  <si>
    <t>58° 53' 9.3664 N</t>
  </si>
  <si>
    <t>1° 32' 24.0709 E</t>
  </si>
  <si>
    <t>58° 53' 9.4920 N</t>
  </si>
  <si>
    <t>1° 32' 24.2646 E</t>
  </si>
  <si>
    <t>58° 53' 9.6168 N</t>
  </si>
  <si>
    <t>1° 32' 24.4575 E</t>
  </si>
  <si>
    <t>58° 53' 9.7417 N</t>
  </si>
  <si>
    <t>1° 32' 24.6508 E</t>
  </si>
  <si>
    <t>58° 53' 9.8682 N</t>
  </si>
  <si>
    <t>1° 32' 24.8465 E</t>
  </si>
  <si>
    <t>58° 53' 9.9898 N</t>
  </si>
  <si>
    <t>1° 32' 25.0342 E</t>
  </si>
  <si>
    <t>58° 53' 10.1148 N</t>
  </si>
  <si>
    <t>1° 32' 25.2274 E</t>
  </si>
  <si>
    <t>58° 53' 10.2391 N</t>
  </si>
  <si>
    <t>1° 32' 25.4202 E</t>
  </si>
  <si>
    <t>58° 53' 10.3636 N</t>
  </si>
  <si>
    <t>1° 32' 25.6134 E</t>
  </si>
  <si>
    <t>58° 53' 10.4872 N</t>
  </si>
  <si>
    <t>1° 32' 25.8051 E</t>
  </si>
  <si>
    <t>58° 53' 10.6111 N</t>
  </si>
  <si>
    <t>1° 32' 25.9974 E</t>
  </si>
  <si>
    <t>58° 53' 10.7354 N</t>
  </si>
  <si>
    <t>1° 32' 26.1903 E</t>
  </si>
  <si>
    <t>58° 53' 10.8595 N</t>
  </si>
  <si>
    <t>1° 32' 26.3832 E</t>
  </si>
  <si>
    <t>58° 53' 10.9826 N</t>
  </si>
  <si>
    <t>1° 32' 26.5745 E</t>
  </si>
  <si>
    <t>58° 53' 11.1053 N</t>
  </si>
  <si>
    <t>1° 32' 26.7653 E</t>
  </si>
  <si>
    <t>58° 53' 11.2288 N</t>
  </si>
  <si>
    <t>1° 32' 26.9577 E</t>
  </si>
  <si>
    <t>58° 53' 11.3525 N</t>
  </si>
  <si>
    <t>1° 32' 27.1501 E</t>
  </si>
  <si>
    <t>58° 53' 11.4756 N</t>
  </si>
  <si>
    <t>1° 32' 27.3418 E</t>
  </si>
  <si>
    <t>58° 53' 11.5984 N</t>
  </si>
  <si>
    <t>1° 32' 27.5333 E</t>
  </si>
  <si>
    <t>58° 53' 11.7216 N</t>
  </si>
  <si>
    <t>1° 32' 27.7253 E</t>
  </si>
  <si>
    <t>58° 53' 11.8437 N</t>
  </si>
  <si>
    <t>1° 32' 27.9161 E</t>
  </si>
  <si>
    <t>58° 53' 11.9663 N</t>
  </si>
  <si>
    <t>1° 32' 28.1076 E</t>
  </si>
  <si>
    <t>58° 53' 12.0886 N</t>
  </si>
  <si>
    <t>1° 32' 28.2988 E</t>
  </si>
  <si>
    <t>58° 53' 12.2113 N</t>
  </si>
  <si>
    <t>1° 32' 28.4906 E</t>
  </si>
  <si>
    <t>58° 53' 12.3333 N</t>
  </si>
  <si>
    <t>1° 32' 28.6814 E</t>
  </si>
  <si>
    <t>58° 53' 12.4548 N</t>
  </si>
  <si>
    <t>1° 32' 28.8714 E</t>
  </si>
  <si>
    <t>58° 53' 12.5771 N</t>
  </si>
  <si>
    <t>1° 32' 29.0628 E</t>
  </si>
  <si>
    <t>58° 53' 12.6993 N</t>
  </si>
  <si>
    <t>1° 32' 29.2540 E</t>
  </si>
  <si>
    <t>58° 53' 12.8204 N</t>
  </si>
  <si>
    <t>1° 32' 29.4431 E</t>
  </si>
  <si>
    <t>58° 53' 12.9414 N</t>
  </si>
  <si>
    <t>1° 32' 29.6320 E</t>
  </si>
  <si>
    <t>58° 53' 13.0642 N</t>
  </si>
  <si>
    <t>1° 32' 29.8240 E</t>
  </si>
  <si>
    <t>58° 53' 13.1845 N</t>
  </si>
  <si>
    <t>1° 32' 30.0119 E</t>
  </si>
  <si>
    <t>58° 53' 13.3058 N</t>
  </si>
  <si>
    <t>1° 32' 30.2019 E</t>
  </si>
  <si>
    <t>58° 53' 13.4265 N</t>
  </si>
  <si>
    <t>1° 32' 30.3907 E</t>
  </si>
  <si>
    <t>58° 53' 13.5472 N</t>
  </si>
  <si>
    <t>1° 32' 30.5793 E</t>
  </si>
  <si>
    <t>58° 53' 13.6677 N</t>
  </si>
  <si>
    <t>1° 32' 30.7680 E</t>
  </si>
  <si>
    <t>58° 53' 13.7885 N</t>
  </si>
  <si>
    <t>1° 32' 30.9574 E</t>
  </si>
  <si>
    <t>58° 53' 13.9081 N</t>
  </si>
  <si>
    <t>1° 32' 31.1452 E</t>
  </si>
  <si>
    <t>58° 53' 14.0281 N</t>
  </si>
  <si>
    <t>1° 32' 31.3338 E</t>
  </si>
  <si>
    <t>58° 53' 14.1490 N</t>
  </si>
  <si>
    <t>1° 32' 31.5235 E</t>
  </si>
  <si>
    <t>58° 53' 14.2677 N</t>
  </si>
  <si>
    <t>1° 32' 31.7103 E</t>
  </si>
  <si>
    <t>58° 53' 14.3877 N</t>
  </si>
  <si>
    <t>1° 32' 31.8995 E</t>
  </si>
  <si>
    <t>58° 53' 14.5071 N</t>
  </si>
  <si>
    <t>1° 32' 32.0878 E</t>
  </si>
  <si>
    <t>58° 53' 14.6262 N</t>
  </si>
  <si>
    <t>1° 32' 32.2760 E</t>
  </si>
  <si>
    <t>58° 53' 14.7450 N</t>
  </si>
  <si>
    <t>1° 32' 32.4639 E</t>
  </si>
  <si>
    <t>58° 53' 14.8641 N</t>
  </si>
  <si>
    <t>1° 32' 32.6523 E</t>
  </si>
  <si>
    <t>58° 53' 14.9827 N</t>
  </si>
  <si>
    <t>1° 32' 32.8400 E</t>
  </si>
  <si>
    <t>58° 53' 15.1007 N</t>
  </si>
  <si>
    <t>1° 32' 33.0270 E</t>
  </si>
  <si>
    <t>58° 53' 15.2195 N</t>
  </si>
  <si>
    <t>1° 32' 33.2150 E</t>
  </si>
  <si>
    <t>58° 53' 15.3374 N</t>
  </si>
  <si>
    <t>1° 32' 33.4010 E</t>
  </si>
  <si>
    <t>58° 53' 15.4555 N</t>
  </si>
  <si>
    <t>1° 32' 33.5872 E</t>
  </si>
  <si>
    <t>58° 53' 15.5739 N</t>
  </si>
  <si>
    <t>1° 32' 33.7737 E</t>
  </si>
  <si>
    <t>58° 53' 15.6927 N</t>
  </si>
  <si>
    <t>1° 32' 33.9613 E</t>
  </si>
  <si>
    <t>58° 53' 15.8098 N</t>
  </si>
  <si>
    <t>1° 32' 34.1464 E</t>
  </si>
  <si>
    <t>58° 53' 15.9275 N</t>
  </si>
  <si>
    <t>1° 32' 34.3324 E</t>
  </si>
  <si>
    <t>58° 53' 16.0441 N</t>
  </si>
  <si>
    <t>1° 32' 34.5169 E</t>
  </si>
  <si>
    <t>58° 53' 16.1606 N</t>
  </si>
  <si>
    <t>1° 32' 34.7011 E</t>
  </si>
  <si>
    <t>58° 53' 16.2780 N</t>
  </si>
  <si>
    <t>1° 32' 34.8869 E</t>
  </si>
  <si>
    <t>58° 53' 16.3941 N</t>
  </si>
  <si>
    <t>1° 32' 35.0704 E</t>
  </si>
  <si>
    <t>58° 53' 16.5102 N</t>
  </si>
  <si>
    <t>1° 32' 35.2542 E</t>
  </si>
  <si>
    <t>58° 53' 16.6281 N</t>
  </si>
  <si>
    <t>1° 32' 35.4412 E</t>
  </si>
  <si>
    <t>58° 53' 16.7440 N</t>
  </si>
  <si>
    <t>1° 32' 35.6254 E</t>
  </si>
  <si>
    <t>58° 53' 16.8606 N</t>
  </si>
  <si>
    <t>1° 32' 35.8105 E</t>
  </si>
  <si>
    <t>58° 53' 16.9773 N</t>
  </si>
  <si>
    <t>1° 32' 35.9960 E</t>
  </si>
  <si>
    <t>58° 53' 17.0943 N</t>
  </si>
  <si>
    <t>1° 32' 36.1817 E</t>
  </si>
  <si>
    <t>58° 53' 17.2117 N</t>
  </si>
  <si>
    <t>1° 32' 36.3678 E</t>
  </si>
  <si>
    <t>58° 53' 17.3280 N</t>
  </si>
  <si>
    <t>1° 32' 36.5526 E</t>
  </si>
  <si>
    <t>58° 53' 17.4457 N</t>
  </si>
  <si>
    <t>1° 32' 36.7394 E</t>
  </si>
  <si>
    <t>58° 53' 17.5624 N</t>
  </si>
  <si>
    <t>1° 32' 36.9254 E</t>
  </si>
  <si>
    <t>58° 53' 17.6796 N</t>
  </si>
  <si>
    <t>1° 32' 37.1124 E</t>
  </si>
  <si>
    <t>58° 53' 17.7972 N</t>
  </si>
  <si>
    <t>1° 32' 37.3000 E</t>
  </si>
  <si>
    <t>58° 53' 17.9141 N</t>
  </si>
  <si>
    <t>1° 32' 37.4871 E</t>
  </si>
  <si>
    <t>58° 53' 18.0309 N</t>
  </si>
  <si>
    <t>1° 32' 37.6742 E</t>
  </si>
  <si>
    <t>58° 53' 18.1477 N</t>
  </si>
  <si>
    <t>1° 32' 37.8617 E</t>
  </si>
  <si>
    <t>58° 53' 18.2643 N</t>
  </si>
  <si>
    <t>1° 32' 38.0494 E</t>
  </si>
  <si>
    <t>58° 53' 18.2981 N</t>
  </si>
  <si>
    <t>1° 32' 38.1035 E</t>
  </si>
  <si>
    <t xml:space="preserve">   Ekofisk</t>
  </si>
  <si>
    <t>58° 53' 18.3810 N</t>
  </si>
  <si>
    <t>1° 32' 38.2368 E</t>
  </si>
  <si>
    <t>58° 53' 18.4980 N</t>
  </si>
  <si>
    <t>1° 32' 38.4255 E</t>
  </si>
  <si>
    <t>58° 53' 18.6153 N</t>
  </si>
  <si>
    <t>1° 32' 38.6146 E</t>
  </si>
  <si>
    <t>58° 53' 18.7315 N</t>
  </si>
  <si>
    <t>1° 32' 38.8024 E</t>
  </si>
  <si>
    <t>58° 53' 18.8481 N</t>
  </si>
  <si>
    <t>1° 32' 38.9914 E</t>
  </si>
  <si>
    <t>58° 53' 18.8949 N</t>
  </si>
  <si>
    <t>1° 32' 39.0674 E</t>
  </si>
  <si>
    <t>58° 53' 19.2284 N</t>
  </si>
  <si>
    <t>1° 32' 39.6216 E</t>
  </si>
  <si>
    <t>58° 53' 19.6241 N</t>
  </si>
  <si>
    <t>1° 32' 40.3198 E</t>
  </si>
  <si>
    <t>58° 53' 19.9587 N</t>
  </si>
  <si>
    <t>1° 32' 40.9631 E</t>
  </si>
  <si>
    <t>58° 53' 20.2303 N</t>
  </si>
  <si>
    <t>1° 32' 41.5473 E</t>
  </si>
  <si>
    <t>58° 53' 20.4371 N</t>
  </si>
  <si>
    <t>1° 32' 42.0689 E</t>
  </si>
  <si>
    <t>58° 53' 20.5779 N</t>
  </si>
  <si>
    <t>1° 32' 42.5247 E</t>
  </si>
  <si>
    <t>58° 53' 20.6517 N</t>
  </si>
  <si>
    <t>1° 32' 42.9119 E</t>
  </si>
  <si>
    <t>58° 53' 20.6582 N</t>
  </si>
  <si>
    <t>1° 32' 43.2281 E</t>
  </si>
  <si>
    <t>58° 53' 20.5974 N</t>
  </si>
  <si>
    <t>1° 32' 43.4713 E</t>
  </si>
  <si>
    <t>58° 53' 20.4695 N</t>
  </si>
  <si>
    <t>1° 32' 43.6401 E</t>
  </si>
  <si>
    <t>58° 53' 20.2753 N</t>
  </si>
  <si>
    <t>1° 32' 43.7333 E</t>
  </si>
  <si>
    <t>58° 53' 20.0161 N</t>
  </si>
  <si>
    <t>1° 32' 43.7505 E</t>
  </si>
  <si>
    <t>58° 53' 19.6935 N</t>
  </si>
  <si>
    <t>1° 32' 43.6915 E</t>
  </si>
  <si>
    <t>58° 53' 19.5593 N</t>
  </si>
  <si>
    <t>1° 32' 43.6507 E</t>
  </si>
  <si>
    <t>58° 53' 19.3095 N</t>
  </si>
  <si>
    <t>1° 32' 43.5567 E</t>
  </si>
  <si>
    <t>58° 53' 18.8664 N</t>
  </si>
  <si>
    <t>1° 32' 43.3469 E</t>
  </si>
  <si>
    <t>58° 53' 18.3669 N</t>
  </si>
  <si>
    <t>1° 32' 43.0634 E</t>
  </si>
  <si>
    <t>58° 53' 17.8141 N</t>
  </si>
  <si>
    <t>1° 32' 42.7079 E</t>
  </si>
  <si>
    <t>58° 53' 17.2115 N</t>
  </si>
  <si>
    <t>1° 32' 42.2827 E</t>
  </si>
  <si>
    <t>58° 53' 16.5627 N</t>
  </si>
  <si>
    <t>1° 32' 41.7904 E</t>
  </si>
  <si>
    <t>58° 53' 16.0081 N</t>
  </si>
  <si>
    <t>1° 32' 41.3461 E</t>
  </si>
  <si>
    <t>58° 53' 15.8725 N</t>
  </si>
  <si>
    <t>1° 32' 41.2351 E</t>
  </si>
  <si>
    <t>58° 53' 15.1694 N</t>
  </si>
  <si>
    <t>1° 32' 40.6595 E</t>
  </si>
  <si>
    <t>58° 53' 14.4662 N</t>
  </si>
  <si>
    <t>1° 32' 40.0840 E</t>
  </si>
  <si>
    <t>58° 53' 13.7630 N</t>
  </si>
  <si>
    <t>1° 32' 39.5084 E</t>
  </si>
  <si>
    <t>58° 53' 13.0598 N</t>
  </si>
  <si>
    <t>1° 32' 38.9329 E</t>
  </si>
  <si>
    <t>58° 53' 12.3566 N</t>
  </si>
  <si>
    <t>1° 32' 38.3573 E</t>
  </si>
  <si>
    <t>58° 53' 11.6534 N</t>
  </si>
  <si>
    <t>1° 32' 37.7818 E</t>
  </si>
  <si>
    <t>58° 53' 10.9502 N</t>
  </si>
  <si>
    <t>1° 32' 37.2062 E</t>
  </si>
  <si>
    <t>58° 53' 10.2470 N</t>
  </si>
  <si>
    <t>1° 32' 36.6307 E</t>
  </si>
  <si>
    <t>58° 53' 9.5438 N</t>
  </si>
  <si>
    <t>1° 32' 36.0552 E</t>
  </si>
  <si>
    <t>58° 53' 8.8406 N</t>
  </si>
  <si>
    <t>1° 32' 35.4797 E</t>
  </si>
  <si>
    <t>58° 53' 8.1374 N</t>
  </si>
  <si>
    <t>1° 32' 34.9042 E</t>
  </si>
  <si>
    <t>58° 53' 7.4342 N</t>
  </si>
  <si>
    <t>1° 32' 34.3287 E</t>
  </si>
  <si>
    <t>58° 53' 6.7310 N</t>
  </si>
  <si>
    <t>1° 32' 33.7532 E</t>
  </si>
  <si>
    <t>58° 53' 6.0278 N</t>
  </si>
  <si>
    <t>1° 32' 33.1777 E</t>
  </si>
  <si>
    <t>58° 53' 5.6269 N</t>
  </si>
  <si>
    <t>1° 32' 32.8496 E</t>
  </si>
  <si>
    <t>58° 53' 5.3246 N</t>
  </si>
  <si>
    <t>1° 32' 32.6022 E</t>
  </si>
  <si>
    <t>58° 53' 4.6214 N</t>
  </si>
  <si>
    <t>1° 32' 32.0267 E</t>
  </si>
  <si>
    <t>58° 53' 3.9182 N</t>
  </si>
  <si>
    <t>1° 32' 31.4512 E</t>
  </si>
  <si>
    <t>58° 53' 3.2150 N</t>
  </si>
  <si>
    <t>1° 32' 30.8758 E</t>
  </si>
  <si>
    <t>58° 53' 2.5118 N</t>
  </si>
  <si>
    <t>1° 32' 30.3003 E</t>
  </si>
  <si>
    <t>58° 53' 1.8086 N</t>
  </si>
  <si>
    <t>1° 32' 29.7249 E</t>
  </si>
  <si>
    <t>58° 53' 1.1054 N</t>
  </si>
  <si>
    <t>1° 32' 29.1494 E</t>
  </si>
  <si>
    <t>58° 53' 0.4022 N</t>
  </si>
  <si>
    <t>1° 32' 28.5740 E</t>
  </si>
  <si>
    <t>58° 52' 59.8731 N</t>
  </si>
  <si>
    <t>1° 32' 28.1411 E</t>
  </si>
  <si>
    <t>58° 52' 59.6989 N</t>
  </si>
  <si>
    <t>1° 32' 27.9986 E</t>
  </si>
  <si>
    <t>58° 52' 59.0129 N</t>
  </si>
  <si>
    <t>1° 32' 27.4372 E</t>
  </si>
  <si>
    <t>58° 52' 58.9957 N</t>
  </si>
  <si>
    <t>1° 32' 27.4231 E</t>
  </si>
  <si>
    <t>58° 52' 58.3083 N</t>
  </si>
  <si>
    <t>1° 32' 26.8621 E</t>
  </si>
  <si>
    <t>58° 52' 57.6523 N</t>
  </si>
  <si>
    <t>1° 32' 26.3297 E</t>
  </si>
  <si>
    <t>58° 52' 57.5035 N</t>
  </si>
  <si>
    <t>1° 32' 26.2093 E</t>
  </si>
  <si>
    <t>58° 52' 57.0295 N</t>
  </si>
  <si>
    <t>1° 32' 25.8272 E</t>
  </si>
  <si>
    <t>58° 52' 56.4406 N</t>
  </si>
  <si>
    <t>1° 32' 25.3550 E</t>
  </si>
  <si>
    <t>58° 52' 56.3107 N</t>
  </si>
  <si>
    <t>1° 32' 25.2509 E</t>
  </si>
  <si>
    <t>58° 52' 56.0101 N</t>
  </si>
  <si>
    <t>1° 32' 25.0102 E</t>
  </si>
  <si>
    <t>58° 52' 55.8782 N</t>
  </si>
  <si>
    <t>1° 32' 24.9046 E</t>
  </si>
  <si>
    <t>58° 52' 55.3411 N</t>
  </si>
  <si>
    <t>1° 32' 24.4745 E</t>
  </si>
  <si>
    <t>58° 52' 54.8300 N</t>
  </si>
  <si>
    <t>1° 32' 24.0652 E</t>
  </si>
  <si>
    <t>58° 52' 54.6681 N</t>
  </si>
  <si>
    <t>1° 32' 23.9354 E</t>
  </si>
  <si>
    <t>58° 52' 54.3455 N</t>
  </si>
  <si>
    <t>1° 32' 23.6772 E</t>
  </si>
  <si>
    <t>58° 52' 54.1884 N</t>
  </si>
  <si>
    <t>1° 32' 23.5513 E</t>
  </si>
  <si>
    <t>58° 52' 53.8882 N</t>
  </si>
  <si>
    <t>1° 32' 23.3109 E</t>
  </si>
  <si>
    <t>58° 52' 53.7902 N</t>
  </si>
  <si>
    <t>1° 32' 23.2324 E</t>
  </si>
  <si>
    <t>58° 52' 53.4586 N</t>
  </si>
  <si>
    <t>1° 32' 22.9669 E</t>
  </si>
  <si>
    <t>58° 52' 53.3601 N</t>
  </si>
  <si>
    <t>1° 32' 22.8880 E</t>
  </si>
  <si>
    <t>58° 52' 53.0573 N</t>
  </si>
  <si>
    <t>1° 32' 22.6455 E</t>
  </si>
  <si>
    <t>58° 52' 52.7423 N</t>
  </si>
  <si>
    <t>1° 32' 22.3933 E</t>
  </si>
  <si>
    <t>58° 52' 52.6848 N</t>
  </si>
  <si>
    <t>1° 32' 22.3472 E</t>
  </si>
  <si>
    <t>58° 52' 52.5874 N</t>
  </si>
  <si>
    <t>1° 32' 22.2692 E</t>
  </si>
  <si>
    <t>58° 52' 52.3414 N</t>
  </si>
  <si>
    <t>1° 32' 22.0722 E</t>
  </si>
  <si>
    <t>58° 52' 52.1444 N</t>
  </si>
  <si>
    <t>1° 32' 21.9145 E</t>
  </si>
  <si>
    <t>58° 52' 52.0277 N</t>
  </si>
  <si>
    <t>1° 32' 21.8210 E</t>
  </si>
  <si>
    <t>58° 52' 51.7440 N</t>
  </si>
  <si>
    <t>1° 32' 21.5938 E</t>
  </si>
  <si>
    <t>58° 52' 51.5718 N</t>
  </si>
  <si>
    <t>1° 32' 21.4559 E</t>
  </si>
  <si>
    <t>Survey Report</t>
  </si>
  <si>
    <t>MC2 Planning Verification Matrix</t>
  </si>
  <si>
    <t>Tests: Configuration names</t>
  </si>
  <si>
    <t>Inputs</t>
  </si>
  <si>
    <t>UnderReamerTesting</t>
  </si>
  <si>
    <t>Set up Surface Equipment</t>
  </si>
  <si>
    <t>Comp Tower</t>
  </si>
  <si>
    <t>Jack-up</t>
  </si>
  <si>
    <t>Rig &gt; 20,000' (SP 100')</t>
  </si>
  <si>
    <t>Rig &gt; 20,000' (SP 45')</t>
  </si>
  <si>
    <t>Med 12,000 &lt; 20,000</t>
  </si>
  <si>
    <t>Med 8000 &lt; 12000</t>
  </si>
  <si>
    <t>Small &lt; 8000</t>
  </si>
  <si>
    <t>Surface</t>
  </si>
  <si>
    <t>Subsea</t>
  </si>
  <si>
    <t>MFCS</t>
  </si>
  <si>
    <t>Choke only</t>
  </si>
  <si>
    <t>Flow only</t>
  </si>
  <si>
    <t>Set Point Choke</t>
  </si>
  <si>
    <t>Single Skid</t>
  </si>
  <si>
    <t>Split Skid</t>
  </si>
  <si>
    <t>Backup Analog</t>
  </si>
  <si>
    <t>Primary Analog</t>
  </si>
  <si>
    <t>Primary Digital</t>
  </si>
  <si>
    <t>GP-50</t>
  </si>
  <si>
    <t>Keller</t>
  </si>
  <si>
    <t>Other 4-20</t>
  </si>
  <si>
    <t>Rosemount</t>
  </si>
  <si>
    <t>Stellar</t>
  </si>
  <si>
    <t>WITS</t>
  </si>
  <si>
    <t>Flow Meter</t>
  </si>
  <si>
    <t>CMF400</t>
  </si>
  <si>
    <t>HC2</t>
  </si>
  <si>
    <t>HC3</t>
  </si>
  <si>
    <t>HC4</t>
  </si>
  <si>
    <t>Electric Driven</t>
  </si>
  <si>
    <t>Cortec</t>
  </si>
  <si>
    <t>Expro SLB2</t>
  </si>
  <si>
    <t>Aux Pump</t>
  </si>
  <si>
    <t>Rig Pump</t>
  </si>
  <si>
    <t>Rig MGS</t>
  </si>
  <si>
    <t>7875 BTR</t>
  </si>
  <si>
    <t>7875 DS</t>
  </si>
  <si>
    <t>BTR-S</t>
  </si>
  <si>
    <t>Compact</t>
  </si>
  <si>
    <t>IP-1000</t>
  </si>
  <si>
    <t>R-1</t>
  </si>
  <si>
    <t>Riser Degaser</t>
  </si>
  <si>
    <t>Other Equipment</t>
  </si>
  <si>
    <t>DS Isolation</t>
  </si>
  <si>
    <t>Cont Flow System</t>
  </si>
  <si>
    <t>Line Up</t>
  </si>
  <si>
    <t>Piping</t>
  </si>
  <si>
    <t>Pump1 Main Max P</t>
  </si>
  <si>
    <t>5000 psi</t>
  </si>
  <si>
    <t>1000 psi</t>
  </si>
  <si>
    <t>Pump1 Max Flow</t>
  </si>
  <si>
    <t>1500 gpm</t>
  </si>
  <si>
    <t>500 gpm</t>
  </si>
  <si>
    <t>Pump2 State</t>
  </si>
  <si>
    <t>Disable</t>
  </si>
  <si>
    <t>Boost</t>
  </si>
  <si>
    <t>Aux</t>
  </si>
  <si>
    <t>Pump2 Max P</t>
  </si>
  <si>
    <t>Pump2 Max Flow</t>
  </si>
  <si>
    <t>RCD Elev</t>
  </si>
  <si>
    <t>0'</t>
  </si>
  <si>
    <t>10'</t>
  </si>
  <si>
    <t>Hard Pipes</t>
  </si>
  <si>
    <t>one: L =50 ft</t>
  </si>
  <si>
    <t>none</t>
  </si>
  <si>
    <t>two</t>
  </si>
  <si>
    <t>BOP P rating</t>
  </si>
  <si>
    <t>10000 psi</t>
  </si>
  <si>
    <t>3000 psi</t>
  </si>
  <si>
    <t>BOP Choke ID</t>
  </si>
  <si>
    <t>5"</t>
  </si>
  <si>
    <t>2"</t>
  </si>
  <si>
    <t>13.38"</t>
  </si>
  <si>
    <t>4"</t>
  </si>
  <si>
    <t>BOP Kill ID</t>
  </si>
  <si>
    <t>BOP L</t>
  </si>
  <si>
    <t>3'</t>
  </si>
  <si>
    <t>12'</t>
  </si>
  <si>
    <t>Riser Mes Depth</t>
  </si>
  <si>
    <t>1400'</t>
  </si>
  <si>
    <t>Riser Boost D</t>
  </si>
  <si>
    <t>1300'</t>
  </si>
  <si>
    <t>Setup Well Data</t>
  </si>
  <si>
    <t xml:space="preserve">Single  </t>
  </si>
  <si>
    <t>five</t>
  </si>
  <si>
    <t>Survey</t>
  </si>
  <si>
    <t>Vertical</t>
  </si>
  <si>
    <t>Inclined</t>
  </si>
  <si>
    <t>Horisontal</t>
  </si>
  <si>
    <t>Tortuous</t>
  </si>
  <si>
    <t>Conductor casing</t>
  </si>
  <si>
    <t>Steel Material</t>
  </si>
  <si>
    <t>Pipe</t>
  </si>
  <si>
    <t>Tempera</t>
  </si>
  <si>
    <t>Non-uniform</t>
  </si>
  <si>
    <t>Uniform</t>
  </si>
  <si>
    <t>Setup Fluid</t>
  </si>
  <si>
    <t xml:space="preserve">Mud Type </t>
  </si>
  <si>
    <t>Water Base</t>
  </si>
  <si>
    <t>Oil Base</t>
  </si>
  <si>
    <t>Min Oil Base</t>
  </si>
  <si>
    <t>Synthetic Base</t>
  </si>
  <si>
    <t>CaCl</t>
  </si>
  <si>
    <t>8.33 ppg</t>
  </si>
  <si>
    <t>13 ppg</t>
  </si>
  <si>
    <t xml:space="preserve">10 ppg </t>
  </si>
  <si>
    <t>PVT</t>
  </si>
  <si>
    <t>Include</t>
  </si>
  <si>
    <t>Ignore</t>
  </si>
  <si>
    <t>Rheology</t>
  </si>
  <si>
    <t>Fann35</t>
  </si>
  <si>
    <t>PV/YP/LSYP</t>
  </si>
  <si>
    <t>H-B Direct</t>
  </si>
  <si>
    <t>Dial Reading</t>
  </si>
  <si>
    <t>Other Fluid</t>
  </si>
  <si>
    <t>Brine</t>
  </si>
  <si>
    <t>Cement</t>
  </si>
  <si>
    <t>Fluid Path</t>
  </si>
  <si>
    <t>Reverse</t>
  </si>
  <si>
    <t>8794.75'</t>
  </si>
  <si>
    <t>7000'</t>
  </si>
  <si>
    <t>100 ppg</t>
  </si>
  <si>
    <t>400 ppg</t>
  </si>
  <si>
    <t>0 ft/h</t>
  </si>
  <si>
    <t>30 ft/h</t>
  </si>
  <si>
    <t>0 rpm</t>
  </si>
  <si>
    <t>40 rpm</t>
  </si>
  <si>
    <t>Cuttings size</t>
  </si>
  <si>
    <t>Medium</t>
  </si>
  <si>
    <t>Medium Small</t>
  </si>
  <si>
    <t>Medum Large</t>
  </si>
  <si>
    <t>Large</t>
  </si>
  <si>
    <t>Custom .001"</t>
  </si>
  <si>
    <t>Cuttings Dens</t>
  </si>
  <si>
    <t>21.6 ppg</t>
  </si>
  <si>
    <t>Mud In T</t>
  </si>
  <si>
    <t>Mud Outlet T</t>
  </si>
  <si>
    <t>SBP</t>
  </si>
  <si>
    <t>0 psi</t>
  </si>
  <si>
    <t>100 psi</t>
  </si>
  <si>
    <t>Parametric</t>
  </si>
  <si>
    <t>Flow Rate Min</t>
  </si>
  <si>
    <t>100 gpm</t>
  </si>
  <si>
    <t>350 gpm</t>
  </si>
  <si>
    <t>Flow Rate Max</t>
  </si>
  <si>
    <t>1000 gpm</t>
  </si>
  <si>
    <t>450 gpm</t>
  </si>
  <si>
    <t>Flow Rate Step</t>
  </si>
  <si>
    <t>50 gpm</t>
  </si>
  <si>
    <t>Rate of P Min</t>
  </si>
  <si>
    <t>40 ft/h</t>
  </si>
  <si>
    <t>Rate of P Max</t>
  </si>
  <si>
    <t>100 ft/h</t>
  </si>
  <si>
    <t>50 ft/h</t>
  </si>
  <si>
    <t>Rate of Pen Step</t>
  </si>
  <si>
    <t>5 ft/h</t>
  </si>
  <si>
    <t>Rotary Speed Min</t>
  </si>
  <si>
    <t>30 rpm</t>
  </si>
  <si>
    <t>Rotary Speed Max</t>
  </si>
  <si>
    <t>100 rpm</t>
  </si>
  <si>
    <t>Rot Speed Step</t>
  </si>
  <si>
    <t>5 rpm</t>
  </si>
  <si>
    <t>Bit Optimization</t>
  </si>
  <si>
    <t>Desired Pump P</t>
  </si>
  <si>
    <t>2000 psi</t>
  </si>
  <si>
    <t>500 psi</t>
  </si>
  <si>
    <t>20 ft/h</t>
  </si>
  <si>
    <t>10 ft/min</t>
  </si>
  <si>
    <t>5 ft/min</t>
  </si>
  <si>
    <t>0 in^2</t>
  </si>
  <si>
    <t>1 in^</t>
  </si>
  <si>
    <t>Tipe</t>
  </si>
  <si>
    <t>Swab</t>
  </si>
  <si>
    <t>Option</t>
  </si>
  <si>
    <t>Open Pipe</t>
  </si>
  <si>
    <t>Closed Pipe</t>
  </si>
  <si>
    <t>Optimization</t>
  </si>
  <si>
    <t>Input Trip Speed</t>
  </si>
  <si>
    <t>Optimum</t>
  </si>
  <si>
    <t>Tolerance Method</t>
  </si>
  <si>
    <t>Use Ref ECD</t>
  </si>
  <si>
    <t>Use PPG</t>
  </si>
  <si>
    <t>Both</t>
  </si>
  <si>
    <t>Ref ECD</t>
  </si>
  <si>
    <t>Max Pipe Velocity</t>
  </si>
  <si>
    <t>0.2 ft/s</t>
  </si>
  <si>
    <t>1 ft/s</t>
  </si>
  <si>
    <t xml:space="preserve">Accel Time </t>
  </si>
  <si>
    <t>5 sec</t>
  </si>
  <si>
    <t>1 sec</t>
  </si>
  <si>
    <t>90'</t>
  </si>
  <si>
    <t>30'</t>
  </si>
  <si>
    <t xml:space="preserve">Connect Time </t>
  </si>
  <si>
    <t>0 sec</t>
  </si>
  <si>
    <t>10 sec</t>
  </si>
  <si>
    <t>Outputs</t>
  </si>
  <si>
    <t>Pressure[psi]</t>
  </si>
  <si>
    <t>Hole Clean</t>
  </si>
  <si>
    <t>Min Ann Vel</t>
  </si>
  <si>
    <t>Flow Rate = 100</t>
  </si>
  <si>
    <t>Lag Time[min]</t>
  </si>
  <si>
    <t>Bit - Surface</t>
  </si>
  <si>
    <t>Surface-Bit</t>
  </si>
  <si>
    <t>Work [hp]</t>
  </si>
  <si>
    <t>Work [HIS]</t>
  </si>
  <si>
    <t>Break Circ</t>
  </si>
  <si>
    <t>Pump P[psi]</t>
  </si>
  <si>
    <t>Bottom ECD</t>
  </si>
  <si>
    <t>Fource</t>
  </si>
  <si>
    <t>Jet Vel</t>
  </si>
  <si>
    <t>Parametric Convent</t>
  </si>
  <si>
    <t>Bit Optim</t>
  </si>
  <si>
    <t>Bit HHP Flow rate</t>
  </si>
  <si>
    <t>Bit HHPPressure Drop</t>
  </si>
  <si>
    <t>Jet Force Flow Rate</t>
  </si>
  <si>
    <t>Jet F. Bit Pres Drop</t>
  </si>
  <si>
    <t>BH at the end</t>
  </si>
  <si>
    <t>CS at the end</t>
  </si>
  <si>
    <t>Bit at the end</t>
  </si>
  <si>
    <t>MC2 Planning Matrix</t>
  </si>
  <si>
    <t>mud weight</t>
  </si>
  <si>
    <t xml:space="preserve"> SG = A</t>
  </si>
  <si>
    <t>Pressure gradient, psi/ft, using mud weight, specific gravity (SG)</t>
  </si>
  <si>
    <t>Pressure gradient</t>
  </si>
  <si>
    <t xml:space="preserve"> psi/ft = A x 0.433</t>
  </si>
  <si>
    <t>Mud weight</t>
  </si>
  <si>
    <t xml:space="preserve"> lb/ft3 = A</t>
  </si>
  <si>
    <t>Pressure gradient, psi/ft, using mud weight, lb/ft3</t>
  </si>
  <si>
    <t xml:space="preserve"> psi/ft = A x 0.006944</t>
  </si>
  <si>
    <t xml:space="preserve"> psi/ft = A</t>
  </si>
  <si>
    <t>Convert pressure gradient, psi/ft, to mud weight, ppg</t>
  </si>
  <si>
    <t xml:space="preserve"> ppg = A / 0.052</t>
  </si>
  <si>
    <t>pressure gradient</t>
  </si>
  <si>
    <t>Convert pressure gradient, psi/ft, to mud weight, lb/ft3</t>
  </si>
  <si>
    <t xml:space="preserve">  lb/ft3=  A / 0.006944</t>
  </si>
  <si>
    <t>Convert pressure gradient, psi/ft, to mud weight, SG</t>
  </si>
  <si>
    <t>SG = A / 0.433</t>
  </si>
  <si>
    <t>Hydrostatic pressure</t>
  </si>
  <si>
    <t xml:space="preserve"> ppg = A</t>
  </si>
  <si>
    <t>Hydrostatic pressure using ppg and feet as the units measure</t>
  </si>
  <si>
    <t>true vertical depth</t>
  </si>
  <si>
    <t xml:space="preserve"> ft = B</t>
  </si>
  <si>
    <t>HP</t>
  </si>
  <si>
    <t xml:space="preserve"> psi =  A x 0.052 x B</t>
  </si>
  <si>
    <t xml:space="preserve"> Hydrostatic pressure, psi, using pressure gradient, psi/ft</t>
  </si>
  <si>
    <t xml:space="preserve"> psi =  A x B</t>
  </si>
  <si>
    <t>lb/ft3 = A</t>
  </si>
  <si>
    <t>Hydrostatic pressure, psi, using mud weight, lb/ft3</t>
  </si>
  <si>
    <t xml:space="preserve"> psi =  A x 0.006944 x B</t>
  </si>
  <si>
    <t>Hydrostatic pressure, psi, using meters as unit of depth</t>
  </si>
  <si>
    <t xml:space="preserve"> m = B</t>
  </si>
  <si>
    <t xml:space="preserve"> psi =  A x 0.052 x B x 3.281</t>
  </si>
  <si>
    <t>Convert pressure into mud weight</t>
  </si>
  <si>
    <t>pressure</t>
  </si>
  <si>
    <t xml:space="preserve"> psi = A</t>
  </si>
  <si>
    <t>Convert pressure, psi into mud weight, ppg using feet as the unit of measure</t>
  </si>
  <si>
    <t xml:space="preserve"> ppg = A / 0.052 / B</t>
  </si>
  <si>
    <t>Convert pressure, psi into mud weight, ppg using meters as the unit of measure</t>
  </si>
  <si>
    <t xml:space="preserve"> ppg = A / 0.052 / B /3.281</t>
  </si>
  <si>
    <t>Specific gravity</t>
  </si>
  <si>
    <t>Specific gravity using mud weight, ppg</t>
  </si>
  <si>
    <t>SG =  A / 8.33</t>
  </si>
  <si>
    <t xml:space="preserve"> psi/ft3= A</t>
  </si>
  <si>
    <t>Specific gravity using pressure gradient, psi/ft</t>
  </si>
  <si>
    <t xml:space="preserve"> b/ft3 = A</t>
  </si>
  <si>
    <t>Specific gravity using mud weight, lb/ft3</t>
  </si>
  <si>
    <t>SG =  A / 62.4</t>
  </si>
  <si>
    <t>specific gravity (SG) = A</t>
  </si>
  <si>
    <t>Convert specific gravity to mud weight, ppg</t>
  </si>
  <si>
    <t xml:space="preserve"> ppg =   A x 8.33</t>
  </si>
  <si>
    <t>Convert specific gravity to pressure gradient, psi/ft</t>
  </si>
  <si>
    <t>psi/ft =   A x 0.433</t>
  </si>
  <si>
    <t>Equivalent Circulating Density (ECD), ppg</t>
  </si>
  <si>
    <t>annular pressure loss psi = A</t>
  </si>
  <si>
    <t xml:space="preserve"> ECD, ppg</t>
  </si>
  <si>
    <t xml:space="preserve"> ppg = C</t>
  </si>
  <si>
    <t>ECD</t>
  </si>
  <si>
    <t xml:space="preserve"> ppg = A / 0.052 / B + C</t>
  </si>
  <si>
    <t>ppg leak-off test pressure</t>
  </si>
  <si>
    <t xml:space="preserve"> Maximum Allowable Mud Weight from Leak-off Test Data</t>
  </si>
  <si>
    <t>casing shoe</t>
  </si>
  <si>
    <t xml:space="preserve"> TVD = B</t>
  </si>
  <si>
    <t>ppg = A / 0.052 / B + C</t>
  </si>
  <si>
    <t>Pump Output (PO)</t>
  </si>
  <si>
    <t>linear diameter</t>
  </si>
  <si>
    <t xml:space="preserve"> in = A</t>
  </si>
  <si>
    <t>Triplex Pump- formula 1</t>
  </si>
  <si>
    <t>stroke length</t>
  </si>
  <si>
    <t xml:space="preserve"> in = B</t>
  </si>
  <si>
    <t>% efficiency</t>
  </si>
  <si>
    <t xml:space="preserve"> pt decimal = C</t>
  </si>
  <si>
    <t>PO</t>
  </si>
  <si>
    <t>bbl/stk @ % eff. = 0.000243 x A^2  x B x C</t>
  </si>
  <si>
    <t xml:space="preserve"> linear diam</t>
  </si>
  <si>
    <t>Triplex Pump- formula 2</t>
  </si>
  <si>
    <t xml:space="preserve"> stroke length</t>
  </si>
  <si>
    <t>in = B</t>
  </si>
  <si>
    <t>SPM</t>
  </si>
  <si>
    <t xml:space="preserve"> stroke per minute = C</t>
  </si>
  <si>
    <t xml:space="preserve"> gpm = [3 (A^2 x 0.7854) B] 0.0041 x C</t>
  </si>
  <si>
    <t>Duplex Pump- formula 1</t>
  </si>
  <si>
    <t>rod diameter</t>
  </si>
  <si>
    <t xml:space="preserve"> in = C</t>
  </si>
  <si>
    <t xml:space="preserve"> pt decimal  = D</t>
  </si>
  <si>
    <t>bbl/stk @ 100% eff. =     [ (0.000324 x A^2  x B) - (0.00162 x C^2  x B)]</t>
  </si>
  <si>
    <t>bbl/stk @ x % eff. =     [ (0.000324 x A^2  x B) - (0.00162 x C^2  x B)]  x D</t>
  </si>
  <si>
    <t>Duplex Pump- formula 2</t>
  </si>
  <si>
    <t xml:space="preserve"> pt decimal = D</t>
  </si>
  <si>
    <t>bbl/stk @ 100% eff. =   0.000162 x A [(2 * B^2) - C^2]</t>
  </si>
  <si>
    <t>bbl/stk @ % eff. =   0.000162 x A [(2 * B^2) - C^2] * D</t>
  </si>
  <si>
    <t xml:space="preserve"> Annular Velocity (AV)</t>
  </si>
  <si>
    <t>pump output</t>
  </si>
  <si>
    <t xml:space="preserve"> bbl/min =A</t>
  </si>
  <si>
    <t xml:space="preserve"> Annular Velocity (AV), ft/min- formula 1</t>
  </si>
  <si>
    <t>annular capacity</t>
  </si>
  <si>
    <t xml:space="preserve"> bbl/ft = B</t>
  </si>
  <si>
    <t>AV</t>
  </si>
  <si>
    <t xml:space="preserve"> ft/min = A / B</t>
  </si>
  <si>
    <t>circulation rate</t>
  </si>
  <si>
    <t xml:space="preserve"> gpm = A  </t>
  </si>
  <si>
    <t>Annular Velocity (AV), ft/min- formula 2</t>
  </si>
  <si>
    <t xml:space="preserve">(Dh) inside diameter of </t>
  </si>
  <si>
    <t>casing</t>
  </si>
  <si>
    <t xml:space="preserve"> hole size</t>
  </si>
  <si>
    <t>(Dp) outside diameter of pipe</t>
  </si>
  <si>
    <t xml:space="preserve"> tubing or collars</t>
  </si>
  <si>
    <t xml:space="preserve"> ft/min = [24.5 x A] / [B^2 - C^2]</t>
  </si>
  <si>
    <t>(PO) pump output</t>
  </si>
  <si>
    <t xml:space="preserve"> bbl/min = A</t>
  </si>
  <si>
    <t>Annular Velocity (AV), ft/min- formula 3</t>
  </si>
  <si>
    <t xml:space="preserve">(Dp) outside diameter of </t>
  </si>
  <si>
    <t>pipe</t>
  </si>
  <si>
    <t xml:space="preserve"> ft/min = (A x 1029.4)/ [B^2 - C^2]</t>
  </si>
  <si>
    <t xml:space="preserve">(AV) desired annular </t>
  </si>
  <si>
    <t>Pump output, gpm, required for a desired annular velocity, ft/min</t>
  </si>
  <si>
    <t>velocity</t>
  </si>
  <si>
    <t xml:space="preserve"> ft/min = A</t>
  </si>
  <si>
    <t xml:space="preserve"> gpm = [A (B^2 - C^2)] / 24.5</t>
  </si>
  <si>
    <t>Stroke per minute (SPM) required for a given annular velocity</t>
  </si>
  <si>
    <t>(AC) annular capacity</t>
  </si>
  <si>
    <t xml:space="preserve"> bbl/stk = C</t>
  </si>
  <si>
    <t>SPM = (A x B) / C</t>
  </si>
  <si>
    <t>Capacity Formulas</t>
  </si>
  <si>
    <t>Dh</t>
  </si>
  <si>
    <t>Annular capacity,bbl/ft</t>
  </si>
  <si>
    <t>Dp</t>
  </si>
  <si>
    <t xml:space="preserve"> drill pipe OD</t>
  </si>
  <si>
    <t>Annular capacity</t>
  </si>
  <si>
    <t xml:space="preserve"> bbl/ft = (A^2 - B^2) / 1029.4</t>
  </si>
  <si>
    <t>Annular capacity, ft/bbl</t>
  </si>
  <si>
    <t xml:space="preserve"> ft/bbl = 1029.4 / (A^2 - B^2</t>
  </si>
  <si>
    <t>1.3- Annular capacity</t>
  </si>
  <si>
    <t xml:space="preserve"> gal/ft</t>
  </si>
  <si>
    <t>Annular capacity, gal/ft</t>
  </si>
  <si>
    <t xml:space="preserve"> gal/ft = (A^2 - B^2) / 24.51</t>
  </si>
  <si>
    <t>Annular capacity, ft3/linft</t>
  </si>
  <si>
    <t xml:space="preserve"> ft/linft = (A^2 - B^2) / 183.35</t>
  </si>
  <si>
    <t>in = A</t>
  </si>
  <si>
    <t>Annular capacity, linft/ft3</t>
  </si>
  <si>
    <t xml:space="preserve"> bbl/ft = 183.35 / (A^2 - B^2)</t>
  </si>
  <si>
    <t xml:space="preserve"> casing ID</t>
  </si>
  <si>
    <t>Annular capacity, bbl/ft</t>
  </si>
  <si>
    <t>T1</t>
  </si>
  <si>
    <t xml:space="preserve"> tubing 1 OD</t>
  </si>
  <si>
    <t>T2</t>
  </si>
  <si>
    <t xml:space="preserve"> tubing 2 OD</t>
  </si>
  <si>
    <t xml:space="preserve"> bbl/ft = ( A^2 - [B^2 + C^2] ) / 1029.4</t>
  </si>
  <si>
    <t xml:space="preserve"> ft/bbl = 1029.4 / ( A^2 - [B^2 + C^2] )</t>
  </si>
  <si>
    <t xml:space="preserve"> gal/ft = ( A^2 - [B^2 + C^2] ) / 24.51</t>
  </si>
  <si>
    <t>Annular capacity, ft/gal</t>
  </si>
  <si>
    <t xml:space="preserve"> ft/gal = 24.51 / (A^2 - [B^2 + C^2] )</t>
  </si>
  <si>
    <t>T3</t>
  </si>
  <si>
    <t xml:space="preserve"> tubing 3 OD</t>
  </si>
  <si>
    <t xml:space="preserve"> in = D</t>
  </si>
  <si>
    <t xml:space="preserve"> ft3/linft = ( A^2 - [B^2 + C^2 + D^2] ) / 183.35</t>
  </si>
  <si>
    <t xml:space="preserve"> in =B</t>
  </si>
  <si>
    <t xml:space="preserve"> linft/ft3= 183.35 / ( A^2 - [B^2 + C^2 + D^2] )</t>
  </si>
  <si>
    <t xml:space="preserve"> hole size ID</t>
  </si>
  <si>
    <t>BARRELS of cuttings drilled per foot of hole drilled</t>
  </si>
  <si>
    <t>% porosity</t>
  </si>
  <si>
    <t xml:space="preserve"> pt decimal = B</t>
  </si>
  <si>
    <t>Barrels = [A^2 / 1029.4] x (1 - B)</t>
  </si>
  <si>
    <t>CUBIC FEET of cuttings drilled per foot of hole drilled</t>
  </si>
  <si>
    <t>Cubic feet = [A^2 / 144] x 0.7854 x (1 - B)</t>
  </si>
  <si>
    <t>Wcg=solids generated</t>
  </si>
  <si>
    <t xml:space="preserve"> pounds</t>
  </si>
  <si>
    <t>Total solids generated</t>
  </si>
  <si>
    <t>Ch</t>
  </si>
  <si>
    <t xml:space="preserve"> capacity of hole</t>
  </si>
  <si>
    <t xml:space="preserve"> bbl/ft = A</t>
  </si>
  <si>
    <t xml:space="preserve"> P</t>
  </si>
  <si>
    <t xml:space="preserve"> % porosity</t>
  </si>
  <si>
    <t xml:space="preserve"> pt decimal = D </t>
  </si>
  <si>
    <t xml:space="preserve"> footage drilled</t>
  </si>
  <si>
    <t>SG</t>
  </si>
  <si>
    <t xml:space="preserve"> specific gravity of cuttings = C</t>
  </si>
  <si>
    <t>Wcg = 350 x A x B x (1 - D) x C</t>
  </si>
  <si>
    <t>mud weight out</t>
  </si>
  <si>
    <t>Maximum drilling rate (MDR), ft/hr, when drilling large diameter holes (&gt;=14-3/4 in.)</t>
  </si>
  <si>
    <t>mud weight in</t>
  </si>
  <si>
    <t xml:space="preserve"> ppg = B</t>
  </si>
  <si>
    <t xml:space="preserve"> gpm = C</t>
  </si>
  <si>
    <t>Dh=hole size</t>
  </si>
  <si>
    <t>MDR</t>
  </si>
  <si>
    <t xml:space="preserve"> ft/hr =  [67 x (A - B) x (C / D^2)</t>
  </si>
  <si>
    <t>Buoyancy factor using mud weight, ppg</t>
  </si>
  <si>
    <t>Buoyancy factor = [65.5 - A] / 65.5</t>
  </si>
  <si>
    <t>Buoyancy factor using mud weight, lb/ft3</t>
  </si>
  <si>
    <t>Buoyancy factor = [489 - A] / 489</t>
  </si>
  <si>
    <t>Hydrostatic Pressure Decrease When Pulling Pipe Out of the Hole</t>
  </si>
  <si>
    <t>No of stands pulled = A mud weight</t>
  </si>
  <si>
    <t xml:space="preserve"> ppg = E</t>
  </si>
  <si>
    <t>When pulling DRY pipe</t>
  </si>
  <si>
    <t>avg length per stand</t>
  </si>
  <si>
    <t xml:space="preserve"> ft= B</t>
  </si>
  <si>
    <t>pipe displacement</t>
  </si>
  <si>
    <t xml:space="preserve"> bbl/ft = C</t>
  </si>
  <si>
    <t>casing capacity</t>
  </si>
  <si>
    <t xml:space="preserve"> bbl/ft = D</t>
  </si>
  <si>
    <t>barrels displaced = A x B x C</t>
  </si>
  <si>
    <t>psi decrease = [(barrels displaced  / (D - C)] x 0.052 x E</t>
  </si>
  <si>
    <t>step1: barrels displaced = A x B x C</t>
  </si>
  <si>
    <t>No of stands pulled = A casing capacity bbl/ft = E</t>
  </si>
  <si>
    <t>When pulling WET pipe</t>
  </si>
  <si>
    <t xml:space="preserve"> ft= B mud weight</t>
  </si>
  <si>
    <t xml:space="preserve"> ppg = F</t>
  </si>
  <si>
    <t>pipe capacity</t>
  </si>
  <si>
    <t>barrels displaced = A x B x (C + D)</t>
  </si>
  <si>
    <t>psi decrease = [(barrels displaced ) / (E -( C + D))] x 0.052 x F</t>
  </si>
  <si>
    <t>Loss of Overbalance Due to Falling Mud Level</t>
  </si>
  <si>
    <t>Amount of overbalance</t>
  </si>
  <si>
    <t>Feet of pipe pulled DRY to lose overbalance</t>
  </si>
  <si>
    <t>Casing capacity</t>
  </si>
  <si>
    <t>Pipe displacement</t>
  </si>
  <si>
    <t xml:space="preserve"> ppg = D</t>
  </si>
  <si>
    <t>Feet = (A x (B - C)) / (D x 0.052 x C)</t>
  </si>
  <si>
    <t>step2: HP</t>
  </si>
  <si>
    <t>psi decrease = [(step1) / (D - C)] x 0.052 x E</t>
  </si>
  <si>
    <t>Feet of pipe pulled WET to lose overbalance</t>
  </si>
  <si>
    <t>Pipe capacity</t>
  </si>
  <si>
    <t>Feet = (A x (B - C - D)) / (E x 0.052 x( C+ D))</t>
  </si>
  <si>
    <t>14.1- Formulas</t>
  </si>
  <si>
    <t>Formation Temperature</t>
  </si>
  <si>
    <t>ambient surface temperature</t>
  </si>
  <si>
    <t xml:space="preserve"> (F) = A</t>
  </si>
  <si>
    <t xml:space="preserve">temperature increase (F) per ft </t>
  </si>
  <si>
    <t>of depth = D</t>
  </si>
  <si>
    <t xml:space="preserve"> ft = C</t>
  </si>
  <si>
    <t>Formation temperature</t>
  </si>
  <si>
    <t xml:space="preserve"> (F) = A + (B x C)</t>
  </si>
  <si>
    <t>circulating pressure</t>
  </si>
  <si>
    <t>Hydraulic Horsepower</t>
  </si>
  <si>
    <t>circulating rate</t>
  </si>
  <si>
    <t xml:space="preserve"> gpm = B</t>
  </si>
  <si>
    <t>HHP = (A x B ) / 1714</t>
  </si>
  <si>
    <t xml:space="preserve"> bbl/ft</t>
  </si>
  <si>
    <t>Drill Pipe/Drill Collar Calculations</t>
  </si>
  <si>
    <t>drill collar OD</t>
  </si>
  <si>
    <t>drill collar ID</t>
  </si>
  <si>
    <t>capacity</t>
  </si>
  <si>
    <t xml:space="preserve"> bbl/ft = B^2 / 1029.4</t>
  </si>
  <si>
    <t>displacement</t>
  </si>
  <si>
    <t>weight</t>
  </si>
  <si>
    <t xml:space="preserve"> lb/ft = displacement x 2747</t>
  </si>
  <si>
    <t>Rule of thumb formula-weight, for regular drill collars</t>
  </si>
  <si>
    <t xml:space="preserve"> lb/ft = (A - B) x 2.66</t>
  </si>
  <si>
    <t>step2: displacement</t>
  </si>
  <si>
    <t>Rule of thumb formula-weight, for spiral drill collars</t>
  </si>
  <si>
    <t xml:space="preserve"> lb/ft = (A - B) x 2.56</t>
  </si>
  <si>
    <t>present circulating pressure</t>
  </si>
  <si>
    <t>Pump Pressure/Pump Stroke Relationship</t>
  </si>
  <si>
    <t>psi = A</t>
  </si>
  <si>
    <t>old pump rate</t>
  </si>
  <si>
    <t>spm = B</t>
  </si>
  <si>
    <t>new pump rate</t>
  </si>
  <si>
    <t xml:space="preserve"> spm= C</t>
  </si>
  <si>
    <t>new circulating pressure</t>
  </si>
  <si>
    <t xml:space="preserve"> psi = A x (C / B)^2</t>
  </si>
  <si>
    <t>pressure 1</t>
  </si>
  <si>
    <t xml:space="preserve"> psi = A present circulating </t>
  </si>
  <si>
    <t>Determination of exact factor in above equation</t>
  </si>
  <si>
    <t xml:space="preserve"> psi = E</t>
  </si>
  <si>
    <t>pump rate 1</t>
  </si>
  <si>
    <t xml:space="preserve"> gpm = B old pump rate = F</t>
  </si>
  <si>
    <t>pressure 2</t>
  </si>
  <si>
    <t xml:space="preserve"> psi = C new pump rate = G</t>
  </si>
  <si>
    <t>pump rate 2</t>
  </si>
  <si>
    <t xml:space="preserve"> gpm = D</t>
  </si>
  <si>
    <t>factor = [log (A/C)] / [log (B / D)]</t>
  </si>
  <si>
    <t xml:space="preserve"> psi = E x (G / F)</t>
  </si>
  <si>
    <t>bit cost</t>
  </si>
  <si>
    <t>dollar = A footage per bit</t>
  </si>
  <si>
    <t xml:space="preserve"> ft = E</t>
  </si>
  <si>
    <t>Cost Per foot</t>
  </si>
  <si>
    <t>rig cost</t>
  </si>
  <si>
    <t>dollar/hr = B</t>
  </si>
  <si>
    <t>rotating time</t>
  </si>
  <si>
    <t xml:space="preserve"> hrs = C</t>
  </si>
  <si>
    <t>round trip time</t>
  </si>
  <si>
    <t xml:space="preserve"> hrs= D</t>
  </si>
  <si>
    <t>drilling cost</t>
  </si>
  <si>
    <t xml:space="preserve"> dollar/ft = [A + B x (C + D)] /E</t>
  </si>
  <si>
    <t>desired length of dry pipe</t>
  </si>
  <si>
    <t xml:space="preserve"> ft = A</t>
  </si>
  <si>
    <t>Barrels of slug required for a desired length of dry pipe</t>
  </si>
  <si>
    <t>slug weight</t>
  </si>
  <si>
    <t>drill pipe capacity</t>
  </si>
  <si>
    <t>hydrostatic pressure required</t>
  </si>
  <si>
    <t xml:space="preserve"> psi = B x 0.052 x A</t>
  </si>
  <si>
    <t>difference in pressure gradient</t>
  </si>
  <si>
    <t xml:space="preserve"> psi/ft = ( C - B) x 0.052</t>
  </si>
  <si>
    <t>length of slug in drill pipe</t>
  </si>
  <si>
    <t xml:space="preserve"> ft = hydrostatic pressure required / 0.052</t>
  </si>
  <si>
    <t xml:space="preserve"> ft =A</t>
  </si>
  <si>
    <t>Weight of slug required for a desired length of dry pipe with a set volume of slug</t>
  </si>
  <si>
    <t>volume of slug</t>
  </si>
  <si>
    <t xml:space="preserve"> bbl = C</t>
  </si>
  <si>
    <t xml:space="preserve"> bbl/ft= D</t>
  </si>
  <si>
    <t xml:space="preserve"> ft = C / D</t>
  </si>
  <si>
    <t>weight of slug</t>
  </si>
  <si>
    <t xml:space="preserve"> ppg = (hydrostatic pressure required/ 0.052 x / length of slug in drill pipe) +A</t>
  </si>
  <si>
    <t>feet of dry pipe</t>
  </si>
  <si>
    <t xml:space="preserve">  ft = A drill pipe capacity bbl/ft = E</t>
  </si>
  <si>
    <t>Volume, height, and pressure gained because of slug</t>
  </si>
  <si>
    <t>slug volume</t>
  </si>
  <si>
    <t xml:space="preserve"> bbl = B annulus volume bbl/ft = F</t>
  </si>
  <si>
    <t>volume gained in mud pits after slug is pumped due to U-tubing</t>
  </si>
  <si>
    <t xml:space="preserve"> bbl = A x E</t>
  </si>
  <si>
    <t>height that the slug should occupy in the annulus</t>
  </si>
  <si>
    <t xml:space="preserve"> ft = F x B</t>
  </si>
  <si>
    <t>hydrostatic pressure gained in the annulus because of slug</t>
  </si>
  <si>
    <t xml:space="preserve"> psi = height that the slug sould occupy in the annulus x ( C - D) x 0.052</t>
  </si>
  <si>
    <t>resulting weight with cuttings plus water Rw</t>
  </si>
  <si>
    <t xml:space="preserve"> ppg  = A</t>
  </si>
  <si>
    <t>Bulk Density of Cuttings</t>
  </si>
  <si>
    <t>specific gravity of cuttings-bulk density SG = 1 / (2 - (0.12 x A))</t>
  </si>
  <si>
    <t>24.1- Length of bottomhole assembly necessary for a desired weight on bit</t>
  </si>
  <si>
    <t>Drill String Design (Limitations)</t>
  </si>
  <si>
    <t>desired WOB while drilling</t>
  </si>
  <si>
    <t xml:space="preserve"> lb = A</t>
  </si>
  <si>
    <t>safety factor %</t>
  </si>
  <si>
    <t xml:space="preserve"> decimal = B</t>
  </si>
  <si>
    <t>drill collar weight</t>
  </si>
  <si>
    <t xml:space="preserve"> lb/ft = D</t>
  </si>
  <si>
    <t>buoyancy factor BF = (65.5 - C) / 65.5</t>
  </si>
  <si>
    <t>length of bottomhole assembly</t>
  </si>
  <si>
    <t xml:space="preserve"> ft = (A x B) / (D x buoyancy factor )</t>
  </si>
  <si>
    <t>tensile strength</t>
  </si>
  <si>
    <t xml:space="preserve"> lb = A desired overpull</t>
  </si>
  <si>
    <t xml:space="preserve"> lb = E</t>
  </si>
  <si>
    <t>Feet of drill pipe that can be used with a specific bottomhole assembly (BHA)</t>
  </si>
  <si>
    <t>safety factor to correct new  mud weight</t>
  </si>
  <si>
    <t>BHA weight in air</t>
  </si>
  <si>
    <t xml:space="preserve"> lb = C drill pipe weight</t>
  </si>
  <si>
    <t xml:space="preserve"> lb/ft = G</t>
  </si>
  <si>
    <t>BHA length</t>
  </si>
  <si>
    <t xml:space="preserve"> ft = D</t>
  </si>
  <si>
    <t>buoyancy factor</t>
  </si>
  <si>
    <t xml:space="preserve"> BF = (65.5 - F) / 65.5</t>
  </si>
  <si>
    <t>maximum length of drill pipe that can be run</t>
  </si>
  <si>
    <t xml:space="preserve"> ft = [((A*B) - E - C) x buoyancy factor] / G</t>
  </si>
  <si>
    <t>total depth that can be reached with BHA and drill pipe</t>
  </si>
  <si>
    <t xml:space="preserve"> ft = maximum length of drill pipe that can be run + D</t>
  </si>
  <si>
    <t xml:space="preserve">Determine the feet of free pipe </t>
  </si>
  <si>
    <t>Stuck Pipe Calculations</t>
  </si>
  <si>
    <t>stretch</t>
  </si>
  <si>
    <t>free point constant = B</t>
  </si>
  <si>
    <t>pull force</t>
  </si>
  <si>
    <t xml:space="preserve"> lb = C</t>
  </si>
  <si>
    <t>feet of free pipe = (A x B) / ( C/1000)</t>
  </si>
  <si>
    <t>drill pipe</t>
  </si>
  <si>
    <t>Using free point constant (FPC)</t>
  </si>
  <si>
    <t>drill pipe ID</t>
  </si>
  <si>
    <t xml:space="preserve"> in  = B</t>
  </si>
  <si>
    <t xml:space="preserve"> lb = D</t>
  </si>
  <si>
    <t>FPC = (A^2 - B^2 x 0.7854) x 2500</t>
  </si>
  <si>
    <t>feet of free pipe = ( C x FPC) / (D / 1000)</t>
  </si>
  <si>
    <t>well depth</t>
  </si>
  <si>
    <t xml:space="preserve">  = A TAIL slurry</t>
  </si>
  <si>
    <t xml:space="preserve"> lb/gal = E</t>
  </si>
  <si>
    <t>Differential Hydrostatic Pressure Between Cement in the Annulus and Mud Inside the Casing</t>
  </si>
  <si>
    <t>LEAD slurry</t>
  </si>
  <si>
    <t xml:space="preserve"> ft = B mud weight</t>
  </si>
  <si>
    <t xml:space="preserve"> lb/gal = F</t>
  </si>
  <si>
    <t xml:space="preserve"> lb/gal = C float collar(ft above shoe) = G</t>
  </si>
  <si>
    <t>TAIL slurry</t>
  </si>
  <si>
    <t xml:space="preserve"> ft= D</t>
  </si>
  <si>
    <t>HP of mud in annulus</t>
  </si>
  <si>
    <t xml:space="preserve"> psi = F x 0.052 x (A - B -D)</t>
  </si>
  <si>
    <t>HP of LEAD cement</t>
  </si>
  <si>
    <t xml:space="preserve"> psi = C x 0.052 x B</t>
  </si>
  <si>
    <t>HP of TAIL cement</t>
  </si>
  <si>
    <t xml:space="preserve"> psi = E x 0.052 x D</t>
  </si>
  <si>
    <t>casing size</t>
  </si>
  <si>
    <t xml:space="preserve"> in = A well depth</t>
  </si>
  <si>
    <t>Hydraulicing Casing  Formulas</t>
  </si>
  <si>
    <t>cement weight</t>
  </si>
  <si>
    <t xml:space="preserve"> ppg = B casing weight</t>
  </si>
  <si>
    <t xml:space="preserve"> lb/ft = F</t>
  </si>
  <si>
    <t>buoyancy factor = D</t>
  </si>
  <si>
    <t xml:space="preserve"> psi/ft between the cement and the mud = (B - C) x 0.052</t>
  </si>
  <si>
    <t>differential pressure between the cement and the mud</t>
  </si>
  <si>
    <t xml:space="preserve"> psi/ft = pressure gradient</t>
  </si>
  <si>
    <t xml:space="preserve"> psi/ft </t>
  </si>
  <si>
    <t>between the cement and the mud  x E</t>
  </si>
  <si>
    <t>the area</t>
  </si>
  <si>
    <t xml:space="preserve"> sq in</t>
  </si>
  <si>
    <t xml:space="preserve"> below the shoe = A^2 x 0.7854</t>
  </si>
  <si>
    <t>upward force at the bottom of the shoe</t>
  </si>
  <si>
    <t xml:space="preserve"> lb = the area</t>
  </si>
  <si>
    <t xml:space="preserve"> below the shoe x differential </t>
  </si>
  <si>
    <t>pressure between the cement and the mud</t>
  </si>
  <si>
    <t>Formulas - continue</t>
  </si>
  <si>
    <t xml:space="preserve"> in = A </t>
  </si>
  <si>
    <t xml:space="preserve"> ppg = B </t>
  </si>
  <si>
    <t>casing weight</t>
  </si>
  <si>
    <t>new mud weight</t>
  </si>
  <si>
    <t xml:space="preserve"> ppg =  C + mud weight increase to balance pressure</t>
  </si>
  <si>
    <t xml:space="preserve"> ppg</t>
  </si>
  <si>
    <t>Forces with new mud weight</t>
  </si>
  <si>
    <t xml:space="preserve"> psi/ft = (B - new mud weight</t>
  </si>
  <si>
    <t xml:space="preserve"> ppg ) x 0.052</t>
  </si>
  <si>
    <t>new ght</t>
  </si>
  <si>
    <t xml:space="preserve"> psi/ft x E</t>
  </si>
  <si>
    <t>Method 1</t>
  </si>
  <si>
    <t>Depth of a Washout</t>
  </si>
  <si>
    <t>strokes required</t>
  </si>
  <si>
    <t xml:space="preserve"> stk = A</t>
  </si>
  <si>
    <t>depth of washout</t>
  </si>
  <si>
    <t xml:space="preserve"> ft = A x C / B</t>
  </si>
  <si>
    <t>Method 2</t>
  </si>
  <si>
    <t xml:space="preserve"> bbl/stk = B</t>
  </si>
  <si>
    <t xml:space="preserve"> stk = D</t>
  </si>
  <si>
    <t xml:space="preserve"> ft = D x B / (A + C)</t>
  </si>
  <si>
    <t xml:space="preserve"> ppg = A water added to fill </t>
  </si>
  <si>
    <t>Lost Returns-Loss of Overbalance Formulas</t>
  </si>
  <si>
    <t>annulus</t>
  </si>
  <si>
    <t xml:space="preserve"> bbl = E</t>
  </si>
  <si>
    <t>weight of water</t>
  </si>
  <si>
    <t>feet of water in annulus</t>
  </si>
  <si>
    <t xml:space="preserve"> ft = E / D</t>
  </si>
  <si>
    <t>bottomhole pressure decrease (BHP decrease)</t>
  </si>
  <si>
    <t xml:space="preserve"> psi = ( A - B) x 0.052 x feet of water in annulus</t>
  </si>
  <si>
    <t xml:space="preserve"> ft </t>
  </si>
  <si>
    <t>equivalent mud weight at TD (EMW)</t>
  </si>
  <si>
    <t xml:space="preserve"> ppg = A - ( bottomhole pressure decrease (BHP decrease)</t>
  </si>
  <si>
    <t xml:space="preserve"> psi / 0.052 / C)</t>
  </si>
  <si>
    <t xml:space="preserve">bottomhole pressure decrease (BHP decrease), psi = ( A - B) x 0.052 x feet of water in annulus, ft </t>
  </si>
  <si>
    <t>equivalent mud weight at TD (EMW), ppg = A - ( bottomhole pressure decrease (BHP decrease), psi / 0.052 / C)</t>
  </si>
  <si>
    <t>Usertools</t>
  </si>
  <si>
    <r>
      <t>10.</t>
    </r>
    <r>
      <rPr>
        <b/>
        <sz val="16"/>
        <color theme="1"/>
        <rFont val="Times New Roman"/>
        <family val="1"/>
      </rPr>
      <t xml:space="preserve"> </t>
    </r>
    <r>
      <rPr>
        <b/>
        <sz val="16"/>
        <color theme="1"/>
        <rFont val="Arial"/>
        <family val="2"/>
      </rPr>
      <t>Geo-Pressure Validations</t>
    </r>
  </si>
  <si>
    <t>Bullet chart</t>
  </si>
  <si>
    <t>Low Range</t>
  </si>
  <si>
    <t>Mid Range</t>
  </si>
  <si>
    <t>High Range</t>
  </si>
  <si>
    <t>Actual_Average_Range</t>
  </si>
  <si>
    <t>Actual_Value_Current</t>
  </si>
  <si>
    <t>Bars formatted with line thickness</t>
  </si>
  <si>
    <t>Target_Setting</t>
  </si>
  <si>
    <t>Alarm_Set_Point</t>
  </si>
  <si>
    <t>WellboreCleaningNeeds</t>
  </si>
  <si>
    <t>Drilling KPI_RT Chart</t>
  </si>
  <si>
    <t xml:space="preserve">Report Generated: </t>
  </si>
  <si>
    <t>6/9/2015 10:21:26 AM</t>
  </si>
  <si>
    <t>Workbook</t>
  </si>
  <si>
    <t>C:\Users\birsesx\Desktop\1.Drilling Engineering Software Group\Tenderbid\Tenderbit Spec_Indexed_V16.xlsb</t>
  </si>
  <si>
    <t xml:space="preserve">Chart Location: </t>
  </si>
  <si>
    <t xml:space="preserve">Object Type: </t>
  </si>
  <si>
    <t>Embedded chart</t>
  </si>
  <si>
    <t>Chart Object Name:</t>
  </si>
  <si>
    <t>Chart 1</t>
  </si>
  <si>
    <t>Chart Object Left:</t>
  </si>
  <si>
    <t>Chart Object Top:</t>
  </si>
  <si>
    <t>Chart Object Width:</t>
  </si>
  <si>
    <t>Chart Object Height:</t>
  </si>
  <si>
    <t xml:space="preserve">Chart type: </t>
  </si>
  <si>
    <t>Scatter with Smoothed Lines and No Data Markers</t>
  </si>
  <si>
    <t>Chart title:</t>
  </si>
  <si>
    <t>Drilling KPI - Limit , Target, AverageRange and Actual</t>
  </si>
  <si>
    <t>Legend</t>
  </si>
  <si>
    <t>Chart Groups</t>
  </si>
  <si>
    <t>No. Chart Groups:</t>
  </si>
  <si>
    <t>Chart Group 1 type:</t>
  </si>
  <si>
    <t>Type -4169 - Scatter (21 series)</t>
  </si>
  <si>
    <t>Primary Category (X) Axis</t>
  </si>
  <si>
    <t>Axis Used:</t>
  </si>
  <si>
    <t>Axis Title:</t>
  </si>
  <si>
    <t>(none)</t>
  </si>
  <si>
    <t>Minimum Scale:</t>
  </si>
  <si>
    <t>0 (Auto)</t>
  </si>
  <si>
    <t>Maximum Scale:</t>
  </si>
  <si>
    <t>Major Unit:</t>
  </si>
  <si>
    <t>Minor Unit:</t>
  </si>
  <si>
    <t>10 (Auto)</t>
  </si>
  <si>
    <t>Secondary Category (X) Axis</t>
  </si>
  <si>
    <t>Primary Value (Y) Axis</t>
  </si>
  <si>
    <t>Secondary Value (Y) Axis</t>
  </si>
  <si>
    <t>Series Axis</t>
  </si>
  <si>
    <t>Series 1</t>
  </si>
  <si>
    <t>Series Name:</t>
  </si>
  <si>
    <t>Series Type:</t>
  </si>
  <si>
    <t>SERIES Formula:</t>
  </si>
  <si>
    <t>=SERIES('Drilling KPI_RT Chart'!$C$6,'Drilling KPI_RT Chart'!$E$7:$E$8,'Drilling KPI_RT Chart'!$D$7:$D$8,1)</t>
  </si>
  <si>
    <t>Category Range:</t>
  </si>
  <si>
    <t>'[Tenderbit Spec_Indexed_V16.xlsb]Drilling KPI_RT Chart'!$E$7:$E$8</t>
  </si>
  <si>
    <t>Values Range:</t>
  </si>
  <si>
    <t>'[Tenderbit Spec_Indexed_V16.xlsb]Drilling KPI_RT Chart'!$D$7:$D$8</t>
  </si>
  <si>
    <t>Primary</t>
  </si>
  <si>
    <t>Data Points:</t>
  </si>
  <si>
    <t>Has Data Labels:</t>
  </si>
  <si>
    <t>Series 2</t>
  </si>
  <si>
    <t>=SERIES('Drilling KPI_RT Chart'!$C$10,'Drilling KPI_RT Chart'!$E$11:$E$12,'Drilling KPI_RT Chart'!$D$11:$D$12,2)</t>
  </si>
  <si>
    <t>'[Tenderbit Spec_Indexed_V16.xlsb]Drilling KPI_RT Chart'!$E$11:$E$12</t>
  </si>
  <si>
    <t>'[Tenderbit Spec_Indexed_V16.xlsb]Drilling KPI_RT Chart'!$D$11:$D$12</t>
  </si>
  <si>
    <t>Series 3</t>
  </si>
  <si>
    <t>=SERIES('Drilling KPI_RT Chart'!$C$13,'Drilling KPI_RT Chart'!$E$14:$E$15,'Drilling KPI_RT Chart'!$D$14:$D$15,3)</t>
  </si>
  <si>
    <t>'[Tenderbit Spec_Indexed_V16.xlsb]Drilling KPI_RT Chart'!$E$14:$E$15</t>
  </si>
  <si>
    <t>'[Tenderbit Spec_Indexed_V16.xlsb]Drilling KPI_RT Chart'!$D$14:$D$15</t>
  </si>
  <si>
    <t>Series 4</t>
  </si>
  <si>
    <t>=SERIES('Drilling KPI_RT Chart'!$C$17,'Drilling KPI_RT Chart'!$E$18:$E$19,'Drilling KPI_RT Chart'!$D$18:$D$19,4)</t>
  </si>
  <si>
    <t>'[Tenderbit Spec_Indexed_V16.xlsb]Drilling KPI_RT Chart'!$E$18:$E$19</t>
  </si>
  <si>
    <t>'[Tenderbit Spec_Indexed_V16.xlsb]Drilling KPI_RT Chart'!$D$18:$D$19</t>
  </si>
  <si>
    <t>Series 5</t>
  </si>
  <si>
    <t>Scatter with Smoothed Lines</t>
  </si>
  <si>
    <t>=SERIES('Drilling KPI_RT Chart'!$C$24,'Drilling KPI_RT Chart'!$E$25,'Drilling KPI_RT Chart'!$D$25,5)</t>
  </si>
  <si>
    <t>'[Tenderbit Spec_Indexed_V16.xlsb]Drilling KPI_RT Chart'!$E$25</t>
  </si>
  <si>
    <t>'[Tenderbit Spec_Indexed_V16.xlsb]Drilling KPI_RT Chart'!$D$25</t>
  </si>
  <si>
    <t>Series 6</t>
  </si>
  <si>
    <t>=SERIES('Drilling KPI_RT Chart'!$C$27,'Drilling KPI_RT Chart'!$E$28,'Drilling KPI_RT Chart'!$D$28,6)</t>
  </si>
  <si>
    <t>'[Tenderbit Spec_Indexed_V16.xlsb]Drilling KPI_RT Chart'!$E$28</t>
  </si>
  <si>
    <t>'[Tenderbit Spec_Indexed_V16.xlsb]Drilling KPI_RT Chart'!$D$28</t>
  </si>
  <si>
    <t>Series 7</t>
  </si>
  <si>
    <t>Series 8</t>
  </si>
  <si>
    <t>Series 9</t>
  </si>
  <si>
    <t>Series 10</t>
  </si>
  <si>
    <t>Series 11</t>
  </si>
  <si>
    <t>Series 12</t>
  </si>
  <si>
    <t>Series 13</t>
  </si>
  <si>
    <t>Series 14</t>
  </si>
  <si>
    <t>Series 15</t>
  </si>
  <si>
    <t>Series 16</t>
  </si>
  <si>
    <t>Series 17</t>
  </si>
  <si>
    <t>Series17</t>
  </si>
  <si>
    <t>=SERIES(,'Drilling KPI_RT Chart'!$E$7:$E$8,'Drilling KPI_RT Chart'!$D$30,17)</t>
  </si>
  <si>
    <t>'[Tenderbit Spec_Indexed_V16.xlsb]Drilling KPI_RT Chart'!$D$30</t>
  </si>
  <si>
    <t>Series 18</t>
  </si>
  <si>
    <t>Series18</t>
  </si>
  <si>
    <t>=SERIES(,'Drilling KPI_RT Chart'!$E$7:$E$8,'Drilling KPI_RT Chart'!$E$30,18)</t>
  </si>
  <si>
    <t>'[Tenderbit Spec_Indexed_V16.xlsb]Drilling KPI_RT Chart'!$E$30</t>
  </si>
  <si>
    <t>Series 19</t>
  </si>
  <si>
    <t>Scatter with Lines</t>
  </si>
  <si>
    <t>=SERIES('Drilling KPI_RT Chart'!$C$21,'Drilling KPI_RT Chart'!$E$22,'Drilling KPI_RT Chart'!$D$22,19)</t>
  </si>
  <si>
    <t>'[Tenderbit Spec_Indexed_V16.xlsb]Drilling KPI_RT Chart'!$E$22</t>
  </si>
  <si>
    <t>'[Tenderbit Spec_Indexed_V16.xlsb]Drilling KPI_RT Chart'!$D$22</t>
  </si>
  <si>
    <t>Series 20</t>
  </si>
  <si>
    <t>Series20</t>
  </si>
  <si>
    <t>=SERIES(,'Drilling KPI_RT Chart'!$D$21:$D$22,'Drilling KPI_RT Chart'!$E$22,20)</t>
  </si>
  <si>
    <t>'[Tenderbit Spec_Indexed_V16.xlsb]Drilling KPI_RT Chart'!$D$21:$D$22</t>
  </si>
  <si>
    <t>Series 21</t>
  </si>
  <si>
    <t>Series21</t>
  </si>
  <si>
    <t>=SERIES(,'Drilling KPI_RT Chart'!$E$7:$E$8,'Drilling KPI_RT Chart'!$E$21:$E$22,21)</t>
  </si>
  <si>
    <t>'[Tenderbit Spec_Indexed_V16.xlsb]Drilling KPI_RT Chart'!$E$21:$E$22</t>
  </si>
  <si>
    <t>Chart Documentation, Drilling KPI_RT Chart</t>
  </si>
  <si>
    <t>6/9/2015 10:22:54 AM</t>
  </si>
  <si>
    <t>Chart 9</t>
  </si>
  <si>
    <t>Type -4169 - Scatter (4 series)</t>
  </si>
  <si>
    <t>-30 (Auto)</t>
  </si>
  <si>
    <t>30 (Auto)</t>
  </si>
  <si>
    <t>2 (Auto)</t>
  </si>
  <si>
    <t>18000 (Auto)</t>
  </si>
  <si>
    <t>2000 (Auto)</t>
  </si>
  <si>
    <t>400 (Auto)</t>
  </si>
  <si>
    <t>=SERIES('IntervalData (2)'!$AK$7,'IntervalData (2)'!$P$3:$P$41,'IntervalData (2)'!$O$3:$O$41,1)</t>
  </si>
  <si>
    <t>'[Tenderbit Spec_Indexed_V16.xlsb]IntervalData (2)'!$P$3:$P$41</t>
  </si>
  <si>
    <t>'[Tenderbit Spec_Indexed_V16.xlsb]IntervalData (2)'!$O$3:$O$41</t>
  </si>
  <si>
    <t>=SERIES('IntervalData (2)'!$AM$7,'IntervalData (2)'!$R$3:$R$41,'IntervalData (2)'!$O$3:$O$41,2)</t>
  </si>
  <si>
    <t>'[Tenderbit Spec_Indexed_V16.xlsb]IntervalData (2)'!$R$3:$R$41</t>
  </si>
  <si>
    <t>=SERIES('IntervalData (2)'!$X$5,'IntervalData (2)'!$X$6:$X$45,'IntervalData (2)'!$W$6:$W$45,3)</t>
  </si>
  <si>
    <t>'[Tenderbit Spec_Indexed_V16.xlsb]IntervalData (2)'!$X$6:$X$45</t>
  </si>
  <si>
    <t>'[Tenderbit Spec_Indexed_V16.xlsb]IntervalData (2)'!$W$6:$W$45</t>
  </si>
  <si>
    <t>=SERIES('IntervalData (2)'!$Z$4,'IntervalData (2)'!$Z$6:$Z$45,'IntervalData (2)'!$W$6:$W$45,4)</t>
  </si>
  <si>
    <t>'[Tenderbit Spec_Indexed_V16.xlsb]IntervalData (2)'!$Z$6:$Z$45</t>
  </si>
  <si>
    <t>Drilling KPI Spec</t>
  </si>
  <si>
    <t>Interval Chart Spec</t>
  </si>
  <si>
    <t>BIT SIZE</t>
  </si>
  <si>
    <t>RPM(Surface+Motor)</t>
  </si>
  <si>
    <t>HOURS</t>
  </si>
  <si>
    <t>Hrs Total</t>
  </si>
  <si>
    <t>TOTAL ENERGY</t>
  </si>
  <si>
    <t>KREVS</t>
  </si>
  <si>
    <t>Total Energy</t>
  </si>
  <si>
    <t>Krev Total</t>
  </si>
  <si>
    <t>TE Calculator</t>
  </si>
  <si>
    <t>TD @ 11673'</t>
  </si>
  <si>
    <t>7" @ 11629'</t>
  </si>
  <si>
    <t>TD @ 10780'</t>
  </si>
  <si>
    <t>9-5/8" @ 9960'</t>
  </si>
  <si>
    <t>Upper Jurassic</t>
  </si>
  <si>
    <t>TD @ 9484'</t>
  </si>
  <si>
    <t>9-5/8" @ 9275'</t>
  </si>
  <si>
    <t>AA Reservoir</t>
  </si>
  <si>
    <t>LOT 16.0 ppg</t>
  </si>
  <si>
    <t>9-5/8" @ 8840'</t>
  </si>
  <si>
    <t>TOL @ 8543'</t>
  </si>
  <si>
    <t>GI &amp; DR Formation</t>
  </si>
  <si>
    <t>Upper Cretaceous</t>
  </si>
  <si>
    <t>OT Formation</t>
  </si>
  <si>
    <t>EF Formation</t>
  </si>
  <si>
    <t>FIT 14.8 ppg</t>
  </si>
  <si>
    <t>9-5/8" @ 6502'</t>
  </si>
  <si>
    <t>ND Formation</t>
  </si>
  <si>
    <t xml:space="preserve">Paleocene </t>
  </si>
  <si>
    <t>LOT 15.8 ppg</t>
  </si>
  <si>
    <t>13-3/8" @ 5742'</t>
  </si>
  <si>
    <t>Claystones</t>
  </si>
  <si>
    <t>Interbedded Sands</t>
  </si>
  <si>
    <t>RN Formation</t>
  </si>
  <si>
    <t>LOT 11.2 ppg</t>
  </si>
  <si>
    <t>20" x 13-3/8" @ 3084'</t>
  </si>
  <si>
    <t>BL Formation</t>
  </si>
  <si>
    <t>Paleocene</t>
  </si>
  <si>
    <t>LOT 13.4 ppg</t>
  </si>
  <si>
    <t>13-3/8" @ 2500'</t>
  </si>
  <si>
    <t>13-3/8" @ 2583'</t>
  </si>
  <si>
    <t>LOT 10.4 ppg</t>
  </si>
  <si>
    <t>20" @ 2011'</t>
  </si>
  <si>
    <t>Siltstones</t>
  </si>
  <si>
    <t>Tertiary / Eocene</t>
  </si>
  <si>
    <t>30" x 20" @ 738'</t>
  </si>
  <si>
    <t>30" x 20" @ 752'</t>
  </si>
  <si>
    <t>30" x 20" @ 762'</t>
  </si>
  <si>
    <t>30" @ 672'</t>
  </si>
  <si>
    <t>Offset Schematics</t>
  </si>
  <si>
    <t>Engineer</t>
  </si>
  <si>
    <t>Company Representative</t>
  </si>
  <si>
    <t>Rig Name / Type</t>
  </si>
  <si>
    <t>Field / Block</t>
  </si>
  <si>
    <t>Lease Name</t>
  </si>
  <si>
    <t>ITT Number</t>
  </si>
  <si>
    <t>Job Information</t>
  </si>
  <si>
    <t>PBTD</t>
  </si>
  <si>
    <t>KOP</t>
  </si>
  <si>
    <t>Rotary Table Elevation</t>
  </si>
  <si>
    <t>Water Depth</t>
  </si>
  <si>
    <t>Max. Deviation</t>
  </si>
  <si>
    <t>Completion Method</t>
  </si>
  <si>
    <t>Mud Weight / Type</t>
  </si>
  <si>
    <t>Brine Weight / Type / TCT</t>
  </si>
  <si>
    <t>Packer Fluid Weight / Type / TCT</t>
  </si>
  <si>
    <t>Packer Type</t>
  </si>
  <si>
    <t>Packer Depth</t>
  </si>
  <si>
    <t>Reservoir Temperature / BHT</t>
  </si>
  <si>
    <t>Reservoir Pressure / BHP</t>
  </si>
  <si>
    <t>Reservoir Permeability</t>
  </si>
  <si>
    <t>Reservoir Porosity</t>
  </si>
  <si>
    <r>
      <t>CO</t>
    </r>
    <r>
      <rPr>
        <b/>
        <vertAlign val="subscript"/>
        <sz val="11"/>
        <color theme="1"/>
        <rFont val="Calibri"/>
        <family val="2"/>
        <scheme val="minor"/>
      </rPr>
      <t>2</t>
    </r>
    <r>
      <rPr>
        <b/>
        <sz val="11"/>
        <color theme="1"/>
        <rFont val="Calibri"/>
        <family val="2"/>
        <scheme val="minor"/>
      </rPr>
      <t xml:space="preserve"> / H</t>
    </r>
    <r>
      <rPr>
        <b/>
        <vertAlign val="subscript"/>
        <sz val="11"/>
        <color theme="1"/>
        <rFont val="Calibri"/>
        <family val="2"/>
        <scheme val="minor"/>
      </rPr>
      <t>2</t>
    </r>
    <r>
      <rPr>
        <b/>
        <sz val="11"/>
        <color theme="1"/>
        <rFont val="Calibri"/>
        <family val="2"/>
        <scheme val="minor"/>
      </rPr>
      <t>S %</t>
    </r>
  </si>
  <si>
    <t>Casing Record</t>
  </si>
  <si>
    <t>Size (in)</t>
  </si>
  <si>
    <t>Weight (ppf)</t>
  </si>
  <si>
    <t>Metallurgy</t>
  </si>
  <si>
    <t xml:space="preserve">From </t>
  </si>
  <si>
    <t>To (MD)</t>
  </si>
  <si>
    <t>To (TVD)</t>
  </si>
  <si>
    <t>Pump Information</t>
  </si>
  <si>
    <t># of Pumps</t>
  </si>
  <si>
    <t>Total Pump Output</t>
  </si>
  <si>
    <t>Maximum Working Pressure</t>
  </si>
  <si>
    <t>Pump Plunger OD</t>
  </si>
  <si>
    <t>Stroke</t>
  </si>
  <si>
    <t>Boost Line ID</t>
  </si>
  <si>
    <t xml:space="preserve"> Drill Pipe Information</t>
  </si>
  <si>
    <t>Class (1,P,2)</t>
  </si>
  <si>
    <t>Column14</t>
  </si>
  <si>
    <t>Total Length Available (ft)</t>
  </si>
  <si>
    <t>Mud Information</t>
  </si>
  <si>
    <t>Type:</t>
  </si>
  <si>
    <t>Density (ppg):</t>
  </si>
  <si>
    <t>PV (cP):</t>
  </si>
  <si>
    <r>
      <t>YP (lb/100 ft</t>
    </r>
    <r>
      <rPr>
        <vertAlign val="superscript"/>
        <sz val="11"/>
        <color theme="1"/>
        <rFont val="Calibri"/>
        <family val="2"/>
        <scheme val="minor"/>
      </rPr>
      <t>2</t>
    </r>
    <r>
      <rPr>
        <sz val="10"/>
        <color theme="1"/>
        <rFont val="Segoe UI Semibold"/>
        <family val="2"/>
      </rPr>
      <t>):</t>
    </r>
  </si>
  <si>
    <r>
      <t>10s Gel Strength (lb/100 ft</t>
    </r>
    <r>
      <rPr>
        <vertAlign val="superscript"/>
        <sz val="11"/>
        <color theme="1"/>
        <rFont val="Calibri"/>
        <family val="2"/>
        <scheme val="minor"/>
      </rPr>
      <t>2</t>
    </r>
    <r>
      <rPr>
        <sz val="10"/>
        <color theme="1"/>
        <rFont val="Segoe UI Semibold"/>
        <family val="2"/>
      </rPr>
      <t>):</t>
    </r>
  </si>
  <si>
    <r>
      <t>10m Gel Strength (lb/100 ft</t>
    </r>
    <r>
      <rPr>
        <vertAlign val="superscript"/>
        <sz val="11"/>
        <color theme="1"/>
        <rFont val="Calibri"/>
        <family val="2"/>
        <scheme val="minor"/>
      </rPr>
      <t>2</t>
    </r>
    <r>
      <rPr>
        <sz val="10"/>
        <color theme="1"/>
        <rFont val="Segoe UI Semibold"/>
        <family val="2"/>
      </rPr>
      <t>):</t>
    </r>
  </si>
  <si>
    <r>
      <t>Θ</t>
    </r>
    <r>
      <rPr>
        <vertAlign val="subscript"/>
        <sz val="11"/>
        <color theme="1"/>
        <rFont val="Calibri"/>
        <family val="2"/>
      </rPr>
      <t>600</t>
    </r>
    <r>
      <rPr>
        <sz val="11"/>
        <color theme="1"/>
        <rFont val="Calibri"/>
        <family val="2"/>
      </rPr>
      <t>:</t>
    </r>
  </si>
  <si>
    <r>
      <t>Θ</t>
    </r>
    <r>
      <rPr>
        <vertAlign val="subscript"/>
        <sz val="11"/>
        <color theme="1"/>
        <rFont val="Calibri"/>
        <family val="2"/>
      </rPr>
      <t>300</t>
    </r>
    <r>
      <rPr>
        <sz val="11"/>
        <color theme="1"/>
        <rFont val="Calibri"/>
        <family val="2"/>
      </rPr>
      <t>:</t>
    </r>
  </si>
  <si>
    <r>
      <t>Θ</t>
    </r>
    <r>
      <rPr>
        <vertAlign val="subscript"/>
        <sz val="11"/>
        <color theme="1"/>
        <rFont val="Calibri"/>
        <family val="2"/>
      </rPr>
      <t>200</t>
    </r>
    <r>
      <rPr>
        <sz val="11"/>
        <color theme="1"/>
        <rFont val="Calibri"/>
        <family val="2"/>
      </rPr>
      <t>:</t>
    </r>
  </si>
  <si>
    <r>
      <t>Θ</t>
    </r>
    <r>
      <rPr>
        <vertAlign val="subscript"/>
        <sz val="11"/>
        <color theme="1"/>
        <rFont val="Calibri"/>
        <family val="2"/>
      </rPr>
      <t>100</t>
    </r>
    <r>
      <rPr>
        <sz val="11"/>
        <color theme="1"/>
        <rFont val="Calibri"/>
        <family val="2"/>
      </rPr>
      <t>:</t>
    </r>
  </si>
  <si>
    <r>
      <t>Θ</t>
    </r>
    <r>
      <rPr>
        <vertAlign val="subscript"/>
        <sz val="11"/>
        <color theme="1"/>
        <rFont val="Calibri"/>
        <family val="2"/>
      </rPr>
      <t>6</t>
    </r>
    <r>
      <rPr>
        <sz val="11"/>
        <color theme="1"/>
        <rFont val="Calibri"/>
        <family val="2"/>
      </rPr>
      <t>:</t>
    </r>
  </si>
  <si>
    <r>
      <t>Θ</t>
    </r>
    <r>
      <rPr>
        <vertAlign val="subscript"/>
        <sz val="11"/>
        <color theme="1"/>
        <rFont val="Calibri"/>
        <family val="2"/>
      </rPr>
      <t>3</t>
    </r>
    <r>
      <rPr>
        <sz val="11"/>
        <color theme="1"/>
        <rFont val="Calibri"/>
        <family val="2"/>
      </rPr>
      <t>:</t>
    </r>
  </si>
  <si>
    <t>Completion Fluid Information</t>
  </si>
  <si>
    <t>% Solids:</t>
  </si>
  <si>
    <t>NTU:</t>
  </si>
  <si>
    <r>
      <t>TCT (</t>
    </r>
    <r>
      <rPr>
        <sz val="11"/>
        <color theme="1"/>
        <rFont val="Calibri"/>
        <family val="2"/>
      </rPr>
      <t>°F):</t>
    </r>
  </si>
  <si>
    <t>Calculation</t>
  </si>
  <si>
    <t>Requird Build Rate</t>
  </si>
  <si>
    <t>Current_Inc</t>
  </si>
  <si>
    <t>Current_TVD</t>
  </si>
  <si>
    <t>Target_Inc</t>
  </si>
  <si>
    <t>Target_TVD</t>
  </si>
  <si>
    <t>BR_Req</t>
  </si>
  <si>
    <t>Project Survey</t>
  </si>
  <si>
    <t>Slide_Length</t>
  </si>
  <si>
    <t>DoglegYield</t>
  </si>
  <si>
    <t>Toolface_+/-</t>
  </si>
  <si>
    <t>dogleg/100</t>
  </si>
  <si>
    <t>Start_MD</t>
  </si>
  <si>
    <t>Start_Incl</t>
  </si>
  <si>
    <t>Start_Azi</t>
  </si>
  <si>
    <t>Calc_MD</t>
  </si>
  <si>
    <t>End_Inc</t>
  </si>
  <si>
    <t>End_Azi</t>
  </si>
  <si>
    <t>Delta_Inc</t>
  </si>
  <si>
    <t>Delta_Azi</t>
  </si>
  <si>
    <t>Project using 2 surveys to new survey station</t>
  </si>
  <si>
    <t>Start_Inc</t>
  </si>
  <si>
    <t>End_MD</t>
  </si>
  <si>
    <t>EFTF</t>
  </si>
  <si>
    <t>Req_DLS</t>
  </si>
  <si>
    <t>Projected_MD</t>
  </si>
  <si>
    <t>Projected_Inc</t>
  </si>
  <si>
    <t>Projected_Azi</t>
  </si>
  <si>
    <t>Delta_MD</t>
  </si>
  <si>
    <t>Dogleg@100%</t>
  </si>
  <si>
    <t>CALC_DSL_Survey</t>
  </si>
  <si>
    <t>Delta_Azi_Survey</t>
  </si>
  <si>
    <t>Actual delta az(?)</t>
  </si>
  <si>
    <t>Effective Toolface, Dogleg</t>
  </si>
  <si>
    <t>Start Incl</t>
  </si>
  <si>
    <t>Start Az</t>
  </si>
  <si>
    <t>End Incl</t>
  </si>
  <si>
    <t>End Az</t>
  </si>
  <si>
    <t>Footage Orientated:</t>
  </si>
  <si>
    <t>CalcDogleg:</t>
  </si>
  <si>
    <t>Raw</t>
  </si>
  <si>
    <t>Actual delta az</t>
  </si>
  <si>
    <t>Effective Toolface:</t>
  </si>
  <si>
    <t>Is RT Tortuosity selected</t>
  </si>
  <si>
    <t>Filter by activity</t>
  </si>
  <si>
    <t>Action</t>
  </si>
  <si>
    <t>Cluster 1</t>
  </si>
  <si>
    <t>Drilling Steer+Rot)</t>
  </si>
  <si>
    <t>Cluster 2</t>
  </si>
  <si>
    <t>Cluster 3</t>
  </si>
  <si>
    <t>Slide_Deflected</t>
  </si>
  <si>
    <t>Are RT toolfaces being received, Yes, then</t>
  </si>
  <si>
    <t>For each TF update</t>
  </si>
  <si>
    <t>Time base trigger</t>
  </si>
  <si>
    <t>Is depth Being Tracked
Yes
Then Calculated the Delta MD between TF Updates</t>
  </si>
  <si>
    <t>Calc delta MD</t>
  </si>
  <si>
    <t>For Most recent TF time - previous TF time return delta MD = to CL</t>
  </si>
  <si>
    <t>Inject a DLC (Manual or Calc)</t>
  </si>
  <si>
    <t xml:space="preserve">If Clac, futher filter activity by drilling Parameters. </t>
  </si>
  <si>
    <t>Calc Delta Survey</t>
  </si>
  <si>
    <t>Loop</t>
  </si>
  <si>
    <t>Take survey</t>
  </si>
  <si>
    <t>Compare</t>
  </si>
  <si>
    <t>Adjust DLC</t>
  </si>
  <si>
    <t>Use New  adjused DLC in next project</t>
  </si>
  <si>
    <t>Plot Calc survey Vs Measured</t>
  </si>
  <si>
    <t xml:space="preserve">Tangental to the direction vector project Bit size as an analog to Hole size. = Hole slice </t>
  </si>
  <si>
    <t xml:space="preserve">Stack of Points reprezenting the Hole slice = Projected RT hole shape at bit. </t>
  </si>
  <si>
    <t xml:space="preserve">Confirm with azimuthal denity infered calliper. Adjust for lithology in gepgraphical area. </t>
  </si>
  <si>
    <t xml:space="preserve">Use Calc hole shape in RT TnD. </t>
  </si>
  <si>
    <t>Schammomuvvaphuuka!</t>
  </si>
  <si>
    <t>DDCalcs</t>
  </si>
  <si>
    <t>Chart Documentation</t>
  </si>
  <si>
    <t>6/11/2015 4:22:40 PM</t>
  </si>
  <si>
    <t>C:\Users\birsesx\Desktop\1.Drilling Engineering Software Group\Tenderbid\Tenderbit Spec_Indexed_V19.xlsb</t>
  </si>
  <si>
    <t>Chart 3</t>
  </si>
  <si>
    <t>16951 (Auto)</t>
  </si>
  <si>
    <t>5 (Auto)</t>
  </si>
  <si>
    <t>1 (Auto)</t>
  </si>
  <si>
    <t>=SERIES('BHA Shape'!$G$25,'BHA Shape'!$G$26:$G$953,'BHA Shape'!$F$27:$F$953,1)</t>
  </si>
  <si>
    <t>'[Tenderbit Spec_Indexed_V19.xlsb]BHA Shape'!$G$26:$G$953</t>
  </si>
  <si>
    <t>'[Tenderbit Spec_Indexed_V19.xlsb]BHA Shape'!$F$27:$F$953</t>
  </si>
  <si>
    <t>=SERIES('BHA Shape'!$H$25,'BHA Shape'!$H$27:$H$953,'BHA Shape'!$F$27:$F$953,2)</t>
  </si>
  <si>
    <t>'[Tenderbit Spec_Indexed_V19.xlsb]BHA Shape'!$H$27:$H$953</t>
  </si>
  <si>
    <t>=SERIES('BHA Shape'!$I$25,'BHA Shape'!$I$26:$I$953,'BHA Shape'!$F$26:$F$953,3)</t>
  </si>
  <si>
    <t>'[Tenderbit Spec_Indexed_V19.xlsb]BHA Shape'!$I$26:$I$953</t>
  </si>
  <si>
    <t>'[Tenderbit Spec_Indexed_V19.xlsb]BHA Shape'!$F$26:$F$953</t>
  </si>
  <si>
    <t>=SERIES('BHA Shape'!$J$25,'BHA Shape'!$J$26:$J$953,'BHA Shape'!$F$26:$F$953,4)</t>
  </si>
  <si>
    <t>'[Tenderbit Spec_Indexed_V19.xlsb]BHA Shape'!$J$26:$J$953</t>
  </si>
  <si>
    <t>MinCurve Survey</t>
  </si>
  <si>
    <t>BHA Shape Spec</t>
  </si>
  <si>
    <t>MD m</t>
  </si>
  <si>
    <t>INC deg</t>
  </si>
  <si>
    <t>AZIMUTH deg</t>
  </si>
  <si>
    <t>TVD m</t>
  </si>
  <si>
    <t>N(+) m</t>
  </si>
  <si>
    <t>E(+) m</t>
  </si>
  <si>
    <t>VS m</t>
  </si>
  <si>
    <t>Beta DL (dog Leg)</t>
  </si>
  <si>
    <t>Delta TVD m</t>
  </si>
  <si>
    <t>Delta N m</t>
  </si>
  <si>
    <t>N m</t>
  </si>
  <si>
    <t>Delta E m</t>
  </si>
  <si>
    <t>E m</t>
  </si>
  <si>
    <t>Vsec No Delta</t>
  </si>
  <si>
    <t>Delta Vsec m</t>
  </si>
  <si>
    <t xml:space="preserve">Check these calcs. </t>
  </si>
  <si>
    <t>Rock Type</t>
  </si>
  <si>
    <t>Density (g/cm3)</t>
  </si>
  <si>
    <t>PR</t>
  </si>
  <si>
    <t>UCS</t>
  </si>
  <si>
    <t>Tensile Strength</t>
  </si>
  <si>
    <t>Coh</t>
  </si>
  <si>
    <t>Friction Angle</t>
  </si>
  <si>
    <t>Frac Toughness</t>
  </si>
  <si>
    <t>Igneous</t>
  </si>
  <si>
    <t>usually varies between 1.4 -3.8 Mpa-m^0.5 (sensitive to confining pressure) Granite; 0.65-2.47 Mpa-m^0.5</t>
  </si>
  <si>
    <t>2.53-2.8</t>
  </si>
  <si>
    <t>0.5%-1.5%</t>
  </si>
  <si>
    <t>30-70 GPa</t>
  </si>
  <si>
    <t>0.1-0.25</t>
  </si>
  <si>
    <t>100-300 MPa</t>
  </si>
  <si>
    <t>7-25 MPa (R. of thumb 5-10% of UCS)</t>
  </si>
  <si>
    <t>typically high 35-60 Mpa (could go much higher)</t>
  </si>
  <si>
    <t>typically high 45-65 degrees  (could go as lower e.g. 25 degrees)</t>
  </si>
  <si>
    <t xml:space="preserve">Plutonic rocks </t>
  </si>
  <si>
    <t>2.8-3.2</t>
  </si>
  <si>
    <t>0.1%-0.5%</t>
  </si>
  <si>
    <t>10-110 GPa</t>
  </si>
  <si>
    <t>0.02-0.3</t>
  </si>
  <si>
    <t>100-350 MPa</t>
  </si>
  <si>
    <t>7-20 MPa (R. of thumb 5-10% of UCS)</t>
  </si>
  <si>
    <t>Plutonic rocks</t>
  </si>
  <si>
    <t>2.72-3.0</t>
  </si>
  <si>
    <t>0.1%-0.2%</t>
  </si>
  <si>
    <t>60-100 GPa</t>
  </si>
  <si>
    <t>0.15-0.2</t>
  </si>
  <si>
    <t>150-250 MPa</t>
  </si>
  <si>
    <t>12-35 MPa (R. of thumb 5-10% of UCS)</t>
  </si>
  <si>
    <t>typically high 33-45 degrees  (could go as lower e.g. 10 degrees)</t>
  </si>
  <si>
    <t>2.4-2.6</t>
  </si>
  <si>
    <t>0.4%-4%</t>
  </si>
  <si>
    <t>24-70 GPa</t>
  </si>
  <si>
    <t>0.13-0.21</t>
  </si>
  <si>
    <t>80-160 MPa</t>
  </si>
  <si>
    <t>5-15 MPa (R. of thumb 5-10% of UCS)</t>
  </si>
  <si>
    <t>typical high 20-40 Mpa (could go much higher)</t>
  </si>
  <si>
    <t>typically high 40-50 degrees (values as high as 64 as low as 20 exist)</t>
  </si>
  <si>
    <t>Volcanic rocks</t>
  </si>
  <si>
    <t>2.5-2.8</t>
  </si>
  <si>
    <t>0.2%-8%</t>
  </si>
  <si>
    <t>10-70 GPa</t>
  </si>
  <si>
    <t>0.1-0.2</t>
  </si>
  <si>
    <t>2.7-2.9</t>
  </si>
  <si>
    <t>0.1%-1%</t>
  </si>
  <si>
    <t>60-90 GPa</t>
  </si>
  <si>
    <t>0.15-0.25</t>
  </si>
  <si>
    <t>Sedimentary</t>
  </si>
  <si>
    <t xml:space="preserve">1.1-1.5 </t>
  </si>
  <si>
    <t>0.05%-3%</t>
  </si>
  <si>
    <t>0.8-3.5 GPa</t>
  </si>
  <si>
    <t>0.2-0.5</t>
  </si>
  <si>
    <t>7-35 MPa</t>
  </si>
  <si>
    <t>0-5 MPa (R. of thumb 5-10% of UCS)</t>
  </si>
  <si>
    <t>0.5-10 MPa</t>
  </si>
  <si>
    <t>typically moderate angles: 28-54 degrees (avg ~ 30 degrees)</t>
  </si>
  <si>
    <t>cleats/natural fracs</t>
  </si>
  <si>
    <t>Sandstone</t>
  </si>
  <si>
    <t>2.0-2.65</t>
  </si>
  <si>
    <t>6%-32%</t>
  </si>
  <si>
    <t>14-60 Gpa (e.g. if unconsolidated/loose ~ 1-14 Gpa; if medium to hard ~ 14-27 Gpa; if hard/dense ~ 27-60 GPa): outliers ~ 70 GPa</t>
  </si>
  <si>
    <t>0.15-0.35</t>
  </si>
  <si>
    <t>50-200 MPa</t>
  </si>
  <si>
    <t>2-15 MPa (R. of thumb 5-10% of UCS)</t>
  </si>
  <si>
    <t>10-20 MPa (competent); 0-10 MPa (weaker)</t>
  </si>
  <si>
    <t>typically moderate angles 25-45 degrees (as high as ~ 50-55 degrees)</t>
  </si>
  <si>
    <t>0.67-2.56 Mpa-m^0.5 (sensitive to confining pressure: example:with confinement as high as 5 MPa-m^0.5)</t>
  </si>
  <si>
    <t>unconsolidated vs. consolidated (highly variable)</t>
  </si>
  <si>
    <t>Shale</t>
  </si>
  <si>
    <t>2.3-2.8</t>
  </si>
  <si>
    <t>3%-15%</t>
  </si>
  <si>
    <t>5-40 GPa (most US shales)</t>
  </si>
  <si>
    <t>0.2-0.4</t>
  </si>
  <si>
    <t>50-100 MPa (competent shales); 15-50 MPa (moderate strength shales) 5-15 MPa (weak shales/mudstones);</t>
  </si>
  <si>
    <t>0.5-10 MPa (R. of thumb 5-10% of UCS)</t>
  </si>
  <si>
    <t>5-30 MPa (most US shales)</t>
  </si>
  <si>
    <t>low to moderate w/ 20-30 degrees (most US shales); low as 15 degrees</t>
  </si>
  <si>
    <t>0.33-2.21 Mpa-m^0.5 (sensitive to confining pressure)</t>
  </si>
  <si>
    <t>ductile to brittle transition (highly variable)</t>
  </si>
  <si>
    <t>2.3-2.7</t>
  </si>
  <si>
    <t>8-20%</t>
  </si>
  <si>
    <t>0.002-0.25 GPa</t>
  </si>
  <si>
    <t>26-70 MPa</t>
  </si>
  <si>
    <t>1 MPa</t>
  </si>
  <si>
    <t>-</t>
  </si>
  <si>
    <t>37-46 degrees</t>
  </si>
  <si>
    <t>Dolostone</t>
  </si>
  <si>
    <t>2.2-3.2</t>
  </si>
  <si>
    <t>1%-5%</t>
  </si>
  <si>
    <t>40-90 GPa</t>
  </si>
  <si>
    <t>0.15-0.3</t>
  </si>
  <si>
    <t>60-170 MPa</t>
  </si>
  <si>
    <t>7-15 MPa (R. of thumb 5-10% of UCS)</t>
  </si>
  <si>
    <t>10-30 Mpa</t>
  </si>
  <si>
    <t>35-50 degrees</t>
  </si>
  <si>
    <t>0.81-2.57 Mpa-m^0.5 sensitive to confining pressure</t>
  </si>
  <si>
    <t>stronger than most sandstones and shales</t>
  </si>
  <si>
    <t>2.3-2.9</t>
  </si>
  <si>
    <t>5%-25%</t>
  </si>
  <si>
    <t>15-80 GPa (e.g. if reef breccia ~  20 GPa; if oolitic ~ 30 GPa; if med grained ~ 55 GPa; fine grained ~ 75 GPa)</t>
  </si>
  <si>
    <t>30-250 MPa</t>
  </si>
  <si>
    <t>5-20 MPa (R. of thumb 5-10% of UCS)</t>
  </si>
  <si>
    <t>10-30 MPa</t>
  </si>
  <si>
    <t>33-45 degrees</t>
  </si>
  <si>
    <t>0.44-1.04 Mpa-m^0.5 (sensitive to confining pressure)</t>
  </si>
  <si>
    <t>stronger than most sandstones and shales but hard to charcterize: natural fractures, vugs, etc…</t>
  </si>
  <si>
    <t>Methamorphic</t>
  </si>
  <si>
    <t>2.61-3.12</t>
  </si>
  <si>
    <t>30-80 GPa</t>
  </si>
  <si>
    <t>100-250 MPa</t>
  </si>
  <si>
    <t>0-40 MPa</t>
  </si>
  <si>
    <t>30-35 degrees</t>
  </si>
  <si>
    <t>Marble- 0.46-2.25 Mpa-m^0.5</t>
  </si>
  <si>
    <t>2.60-2.85</t>
  </si>
  <si>
    <t>0.3%-1.2%</t>
  </si>
  <si>
    <t>5-60 Gpa</t>
  </si>
  <si>
    <t>70-150 MPa</t>
  </si>
  <si>
    <t>4-10 MPa (R. of thumb 5-10% of UCS)</t>
  </si>
  <si>
    <t>0-20 MPa</t>
  </si>
  <si>
    <t>30-as high as 62 degrees</t>
  </si>
  <si>
    <t>2.18-3.3</t>
  </si>
  <si>
    <t>10-80 Gpa</t>
  </si>
  <si>
    <t>50-100 Mpa (as low as 5)</t>
  </si>
  <si>
    <t>6-20 MPa (R. of thumb 5-10% of UCS)</t>
  </si>
  <si>
    <t>0-10 MPa</t>
  </si>
  <si>
    <t>25-35 degrees</t>
  </si>
  <si>
    <t>2.71-2.78</t>
  </si>
  <si>
    <t>20-70 Gpa</t>
  </si>
  <si>
    <t>0.2-0.3</t>
  </si>
  <si>
    <t>50-180 MPa</t>
  </si>
  <si>
    <t xml:space="preserve">Marble </t>
  </si>
  <si>
    <t>2.51-3.2</t>
  </si>
  <si>
    <t>0.5%-2%</t>
  </si>
  <si>
    <t>50-70 GPa</t>
  </si>
  <si>
    <t>0.06-0.25</t>
  </si>
  <si>
    <t>20-40 MPa</t>
  </si>
  <si>
    <t>30-50 degrees</t>
  </si>
  <si>
    <t>2.61-2.67</t>
  </si>
  <si>
    <t>50-90 Gpa</t>
  </si>
  <si>
    <t>150-300 MPa</t>
  </si>
  <si>
    <t>25-30 Mpa (R. of thumb 5-10% of UCS)</t>
  </si>
  <si>
    <t xml:space="preserve">20-40 Mpa </t>
  </si>
  <si>
    <t>35-48 degrees (as high as 60 degrees)</t>
  </si>
  <si>
    <t>Others</t>
  </si>
  <si>
    <t>1.9-2.2</t>
  </si>
  <si>
    <t>0%-4%</t>
  </si>
  <si>
    <t>5-42 GPa</t>
  </si>
  <si>
    <t>0.09-0.5</t>
  </si>
  <si>
    <t>9-23 MPa</t>
  </si>
  <si>
    <t>0.2-3 MPa</t>
  </si>
  <si>
    <t>Anhydrate</t>
  </si>
  <si>
    <t>2.7-3.0</t>
  </si>
  <si>
    <t>0.5%-5%</t>
  </si>
  <si>
    <t>50-90 GPa</t>
  </si>
  <si>
    <t>0.2-0.35</t>
  </si>
  <si>
    <t>70-120 MPa</t>
  </si>
  <si>
    <t>5-12 Mpa</t>
  </si>
  <si>
    <t>1. Elastic and failure properties of rocks vary significantly and site-play specific</t>
  </si>
  <si>
    <t>2. Values should be taken with a pinch of salt and should NOT be used for design/modeling purposes without calibration against log/core data</t>
  </si>
  <si>
    <t>Example: without site specifc data, cores, sonic logs, play type, location, depth / porosity, mineral composition: look-up tables are will do more harm than good.</t>
  </si>
  <si>
    <t>3. Confining Stress, temperature, porosity, saturation, among other variables significantly effect rock properties</t>
  </si>
  <si>
    <t xml:space="preserve">Example: Porosity variations in sandstone, shale, carbonates and corresponding variation in UCS: </t>
  </si>
  <si>
    <t>RockPropertiesGuide</t>
  </si>
  <si>
    <t>\</t>
  </si>
  <si>
    <t xml:space="preserve">  y</t>
  </si>
  <si>
    <t xml:space="preserve">     </t>
  </si>
  <si>
    <t xml:space="preserve">    log(y)</t>
  </si>
  <si>
    <t>A+Bx+Cx^2+Dx^3+...</t>
  </si>
  <si>
    <t xml:space="preserve">    y</t>
  </si>
  <si>
    <t>1/(A+Bx+Cx^2+...)</t>
  </si>
  <si>
    <t>A+B*sin(Cx+D) (sinusoid)</t>
  </si>
  <si>
    <t>Ax/(B+x)</t>
  </si>
  <si>
    <t>(Ax+B)/(x+C)</t>
  </si>
  <si>
    <t>A+B*exp(Cx)</t>
  </si>
  <si>
    <t>A+B*exp((Cx)^D)</t>
  </si>
  <si>
    <t>A+B*exp(Cx)+D*exp(Ex)</t>
  </si>
  <si>
    <t>Ax^B + Cx^D + Ex^F + ... (power series)</t>
  </si>
  <si>
    <t>Pso[1-(t-ta)/td)]*exp[-a*(t-ta)/td)] (Friedlander's equation)</t>
  </si>
  <si>
    <t>(A+B*sin(Cx+D))*exp(Ex) (decaying sinusoid)</t>
  </si>
  <si>
    <t>A(x+B)^C</t>
  </si>
  <si>
    <t>A*sqrt(B*(x+C))/(1+sqrt(B*(x+C)))</t>
  </si>
  <si>
    <t>A*(B*(x+C))^D/(1+(B*(x+C))^D)</t>
  </si>
  <si>
    <t>A*cosh(B*X+C)+D</t>
  </si>
  <si>
    <t>A*sinh(B*X+C)+D</t>
  </si>
  <si>
    <t>A*tanh(B*X+C)+D</t>
  </si>
  <si>
    <t>Norminal Size (in)</t>
  </si>
  <si>
    <t>PipeId</t>
  </si>
  <si>
    <t>NorminalWt</t>
  </si>
  <si>
    <t>AdjustWt</t>
  </si>
  <si>
    <t>Upset</t>
  </si>
  <si>
    <t>Thread</t>
  </si>
  <si>
    <t>Yield</t>
  </si>
  <si>
    <t>ToolJointOd</t>
  </si>
  <si>
    <t>ToolJointId</t>
  </si>
  <si>
    <t>TensionBody</t>
  </si>
  <si>
    <t>TensionJoint</t>
  </si>
  <si>
    <t>TorsionBody</t>
  </si>
  <si>
    <t>TorsionJoint</t>
  </si>
  <si>
    <t>MakeupTorque</t>
  </si>
  <si>
    <t>DP New</t>
  </si>
  <si>
    <t>EU</t>
  </si>
  <si>
    <t>NC26</t>
  </si>
  <si>
    <t>OH</t>
  </si>
  <si>
    <t>WO</t>
  </si>
  <si>
    <t>SLH90</t>
  </si>
  <si>
    <t>G</t>
  </si>
  <si>
    <t>HT26</t>
  </si>
  <si>
    <t>IU</t>
  </si>
  <si>
    <t>NC31</t>
  </si>
  <si>
    <t>PAC</t>
  </si>
  <si>
    <t>HTPAC</t>
  </si>
  <si>
    <t>HT31</t>
  </si>
  <si>
    <t>NC38</t>
  </si>
  <si>
    <t>HT38</t>
  </si>
  <si>
    <t>NC40</t>
  </si>
  <si>
    <t>SH</t>
  </si>
  <si>
    <t>HT40</t>
  </si>
  <si>
    <t>NC46</t>
  </si>
  <si>
    <t>H90</t>
  </si>
  <si>
    <t>IEU</t>
  </si>
  <si>
    <t>FH</t>
  </si>
  <si>
    <t>HT46</t>
  </si>
  <si>
    <t>NC50</t>
  </si>
  <si>
    <t>HT50</t>
  </si>
  <si>
    <t>HT55</t>
  </si>
  <si>
    <t>HT65</t>
  </si>
  <si>
    <t>DC</t>
  </si>
  <si>
    <t>2-3/8 API IF</t>
  </si>
  <si>
    <t>API NC31</t>
  </si>
  <si>
    <t>API NC35</t>
  </si>
  <si>
    <t>3-1/2 API IF</t>
  </si>
  <si>
    <t>3-1/2 H-90</t>
  </si>
  <si>
    <t>4 Full Hole</t>
  </si>
  <si>
    <t>4 H-90</t>
  </si>
  <si>
    <t>4-1/2 API Reg</t>
  </si>
  <si>
    <t>API NC46</t>
  </si>
  <si>
    <t>API NC44</t>
  </si>
  <si>
    <t>4-1/2 API FH</t>
  </si>
  <si>
    <t>4-1/2 H-90</t>
  </si>
  <si>
    <t>5 H-90</t>
  </si>
  <si>
    <t>5 Extra Hole</t>
  </si>
  <si>
    <t>5-1/2 H-90</t>
  </si>
  <si>
    <t>5 Semi-IF</t>
  </si>
  <si>
    <t>5-1/2 API Reg</t>
  </si>
  <si>
    <t>5-1/2 API FH</t>
  </si>
  <si>
    <t>API NC56</t>
  </si>
  <si>
    <t>6-5/8 API Reg</t>
  </si>
  <si>
    <t>6-5/8 H-90</t>
  </si>
  <si>
    <t>API NC61</t>
  </si>
  <si>
    <t>5-1/2 API IF</t>
  </si>
  <si>
    <t>6-5/8 API FH</t>
  </si>
  <si>
    <t>API NC70</t>
  </si>
  <si>
    <t>API NC77</t>
  </si>
  <si>
    <t>NonUpset</t>
  </si>
  <si>
    <t>N.C. 38</t>
  </si>
  <si>
    <t>N.C. 40</t>
  </si>
  <si>
    <t>No Spec.</t>
  </si>
  <si>
    <t>N.C. 46</t>
  </si>
  <si>
    <t>N.C. 50</t>
  </si>
  <si>
    <t>5-1/2FH</t>
  </si>
  <si>
    <t>6-5/8FH</t>
  </si>
  <si>
    <t>K-55</t>
  </si>
  <si>
    <t>STC</t>
  </si>
  <si>
    <t>LTC</t>
  </si>
  <si>
    <t>N-80</t>
  </si>
  <si>
    <t>H-40</t>
  </si>
  <si>
    <t>C-90</t>
  </si>
  <si>
    <t>S-105</t>
  </si>
  <si>
    <t>P-110</t>
  </si>
  <si>
    <t>S-95</t>
  </si>
  <si>
    <t>Tubing</t>
  </si>
  <si>
    <t>API H-40</t>
  </si>
  <si>
    <t>Non--Up</t>
  </si>
  <si>
    <t>API J-55</t>
  </si>
  <si>
    <t>API C-75</t>
  </si>
  <si>
    <t>API N-80</t>
  </si>
  <si>
    <t>Integral</t>
  </si>
  <si>
    <t>API P-105</t>
  </si>
  <si>
    <t>CT</t>
  </si>
  <si>
    <t>No Spec</t>
  </si>
  <si>
    <t>L-80</t>
  </si>
  <si>
    <t>Vam Top</t>
  </si>
  <si>
    <t>New Vam</t>
  </si>
  <si>
    <t>TC-ll</t>
  </si>
  <si>
    <t>BTC-Mod</t>
  </si>
  <si>
    <t>IBTC</t>
  </si>
  <si>
    <t>K55</t>
  </si>
  <si>
    <t>BTC</t>
  </si>
  <si>
    <t>TC-II</t>
  </si>
  <si>
    <t>H40</t>
  </si>
  <si>
    <t>HCK55</t>
  </si>
  <si>
    <t>HCN80</t>
  </si>
  <si>
    <t>N80</t>
  </si>
  <si>
    <t>J55</t>
  </si>
  <si>
    <t>P110</t>
  </si>
  <si>
    <t>Prem</t>
  </si>
  <si>
    <t>J/K55</t>
  </si>
  <si>
    <t>L80</t>
  </si>
  <si>
    <t>EUE</t>
  </si>
  <si>
    <t>BUTT</t>
  </si>
  <si>
    <t>BOSS</t>
  </si>
  <si>
    <t>BIG OMEGA</t>
  </si>
  <si>
    <t>J-55</t>
  </si>
  <si>
    <t>8RD</t>
  </si>
  <si>
    <t>FL4S</t>
  </si>
  <si>
    <t>VAM TOP NA</t>
  </si>
  <si>
    <t>C-95</t>
  </si>
  <si>
    <t>NSCC</t>
  </si>
  <si>
    <t>VAM TOP FE NB</t>
  </si>
  <si>
    <t>AB-STL</t>
  </si>
  <si>
    <t>HC HDL</t>
  </si>
  <si>
    <t>Q-125</t>
  </si>
  <si>
    <t>VAMFJL</t>
  </si>
  <si>
    <t>AMS</t>
  </si>
  <si>
    <t>VAM FJL</t>
  </si>
  <si>
    <t>TKC</t>
  </si>
  <si>
    <t>BTS-8</t>
  </si>
  <si>
    <t>P-105</t>
  </si>
  <si>
    <t>VAM</t>
  </si>
  <si>
    <t>PH6-HYD</t>
  </si>
  <si>
    <t>PH6</t>
  </si>
  <si>
    <t>EUE 8RD</t>
  </si>
  <si>
    <t>CS-HYD</t>
  </si>
  <si>
    <t>N80/13CR V</t>
  </si>
  <si>
    <t>FOX</t>
  </si>
  <si>
    <t>X-95</t>
  </si>
  <si>
    <t>NC-50</t>
  </si>
  <si>
    <t>G-105</t>
  </si>
  <si>
    <t>4-1/2 IF</t>
  </si>
  <si>
    <t>S-135</t>
  </si>
  <si>
    <t>E-75</t>
  </si>
  <si>
    <t>NC-46</t>
  </si>
  <si>
    <t>XT-39</t>
  </si>
  <si>
    <t>XT-38</t>
  </si>
  <si>
    <t>4 HT40</t>
  </si>
  <si>
    <t>HT-38</t>
  </si>
  <si>
    <t>PH-6</t>
  </si>
  <si>
    <t>3 1/2 IF</t>
  </si>
  <si>
    <t>NC-38</t>
  </si>
  <si>
    <t>5 1/2 FH</t>
  </si>
  <si>
    <t>XT-57</t>
  </si>
  <si>
    <t>X56</t>
  </si>
  <si>
    <t>X-52</t>
  </si>
  <si>
    <t>X-56</t>
  </si>
  <si>
    <t>HDY 513</t>
  </si>
  <si>
    <t>HCQ-125</t>
  </si>
  <si>
    <t>SLF</t>
  </si>
  <si>
    <t>Hyd 521</t>
  </si>
  <si>
    <t>I-80</t>
  </si>
  <si>
    <t>BBTC</t>
  </si>
  <si>
    <t>AMS 28</t>
  </si>
  <si>
    <t>JV-LW</t>
  </si>
  <si>
    <t>X.52</t>
  </si>
  <si>
    <t>GR B</t>
  </si>
  <si>
    <t>XLF</t>
  </si>
  <si>
    <t>XLW</t>
  </si>
  <si>
    <t>X-80</t>
  </si>
  <si>
    <t>HCJ55</t>
  </si>
  <si>
    <t>TC-11</t>
  </si>
  <si>
    <t>MTC</t>
  </si>
  <si>
    <t>O-95</t>
  </si>
  <si>
    <t>BTCHM</t>
  </si>
  <si>
    <t>BTCM</t>
  </si>
  <si>
    <t>LTCM</t>
  </si>
  <si>
    <t>STCM</t>
  </si>
  <si>
    <t>M-65</t>
  </si>
  <si>
    <t>SLH</t>
  </si>
  <si>
    <t>U-140</t>
  </si>
  <si>
    <t>IFJ</t>
  </si>
  <si>
    <t>T-95</t>
  </si>
  <si>
    <t>SC-85</t>
  </si>
  <si>
    <t>C-75</t>
  </si>
  <si>
    <t>BTCH</t>
  </si>
  <si>
    <t>BTCSM</t>
  </si>
  <si>
    <t>BTCS</t>
  </si>
  <si>
    <t>BTCSHM</t>
  </si>
  <si>
    <t>BTCSH</t>
  </si>
  <si>
    <t>XL</t>
  </si>
  <si>
    <t>MIJ</t>
  </si>
  <si>
    <t>NUE</t>
  </si>
  <si>
    <t>EUES</t>
  </si>
  <si>
    <t>NUEM</t>
  </si>
  <si>
    <t>QT700</t>
  </si>
  <si>
    <t>QT800</t>
  </si>
  <si>
    <t>QT900</t>
  </si>
  <si>
    <t>QT1000</t>
  </si>
  <si>
    <t>Regression Eqs</t>
  </si>
  <si>
    <t>Tubulars_NonSpecial</t>
  </si>
  <si>
    <t>Shape Generation</t>
  </si>
  <si>
    <t>Translation (Shift)</t>
  </si>
  <si>
    <t>Rotation (around own center)</t>
  </si>
  <si>
    <t>A rectangle</t>
  </si>
  <si>
    <t>Shift_X</t>
  </si>
  <si>
    <t>Beta</t>
  </si>
  <si>
    <t>y</t>
  </si>
  <si>
    <t>Shift_Y</t>
  </si>
  <si>
    <t xml:space="preserve">Sizing </t>
  </si>
  <si>
    <t>Rotation (simple)</t>
  </si>
  <si>
    <t>Rotation (whole scene rotation)</t>
  </si>
  <si>
    <t>X Scale factor</t>
  </si>
  <si>
    <t>Alpha</t>
  </si>
  <si>
    <t>Gamma</t>
  </si>
  <si>
    <t>Y Scale factor</t>
  </si>
  <si>
    <t>Size-Translate-Rotate</t>
  </si>
  <si>
    <t>This is a real time reporting section</t>
  </si>
  <si>
    <t>This wwas constructed in 2007 for North sea and is still used</t>
  </si>
  <si>
    <t>OuterRadii</t>
  </si>
  <si>
    <t>InnerRadii</t>
  </si>
  <si>
    <t>A+Bx+Cx^2+Dx^3+... (polynomial). Results should be identical to DPlot's curve-fitting algorithm with the exception that you may hold coefficients to fixed values.</t>
  </si>
  <si>
    <t xml:space="preserve">A*cosh((x+B)/A) </t>
  </si>
  <si>
    <t>(Catenary curve)</t>
  </si>
  <si>
    <t>(decaying sinusoid)</t>
  </si>
  <si>
    <t xml:space="preserve">Pso[1-((t-ta)/td)^(1/a)]*exp[-a*((t-ta)/td)^(1/a)] </t>
  </si>
  <si>
    <t>(Balanced Friendlander's equation: allows negative phase)</t>
  </si>
  <si>
    <t xml:space="preserve">A + B/[1+10^(Cx+D)] </t>
  </si>
  <si>
    <t>(dose response)</t>
  </si>
  <si>
    <t>TJ_Vari_2</t>
  </si>
  <si>
    <t>TJ_Vari_3</t>
  </si>
  <si>
    <t>TJ_Vari_4</t>
  </si>
  <si>
    <t>TJ_Vari_5</t>
  </si>
  <si>
    <t>TJ_Vari_6</t>
  </si>
  <si>
    <t>OutsideDiameter_in</t>
  </si>
  <si>
    <t>InsideDiameter_in2</t>
  </si>
  <si>
    <t>NominalWeight_lb/ft</t>
  </si>
  <si>
    <t>RecommendedMakeupTorque_ft.lb</t>
  </si>
  <si>
    <t>Torque To Yield Connection_ft.lb5</t>
  </si>
  <si>
    <t>Tensile Strength ofConnection_lb</t>
  </si>
  <si>
    <t>Bend. Str. Ratio_BSR</t>
  </si>
  <si>
    <t>Displ._gal/ft</t>
  </si>
  <si>
    <t>Capacity_gal/ft8</t>
  </si>
  <si>
    <t>TorqueToYieldPin_ft-lb</t>
  </si>
  <si>
    <t>Recom.Make-upTorquePin_ft-lb10</t>
  </si>
  <si>
    <t>TorqueTo YieldBox_ft-lb11</t>
  </si>
  <si>
    <t>Recom.make-upTorqueBox_ft-lb12</t>
  </si>
  <si>
    <t>TensileStrengthPin_lb13</t>
  </si>
  <si>
    <t>TensileStrengthBox_lb14</t>
  </si>
  <si>
    <t>YieldStrengthMaterial_psi</t>
  </si>
  <si>
    <t>Make-upTorqueStress_psi15</t>
  </si>
  <si>
    <t>Pitch Dia.At GagePoint_(API7TBL8.1COL5)_C</t>
  </si>
  <si>
    <t>TaperPerFoot_tpr</t>
  </si>
  <si>
    <t>Conn.Pin_Length_Lpc</t>
  </si>
  <si>
    <t>ThreadHeightNotTruncated_(API7TBL8.2COL3)_H</t>
  </si>
  <si>
    <t>Roottruncation_ (API7TBL8.2COL5)Srs=Frn</t>
  </si>
  <si>
    <t>ConnBoxCounterBoreØ_Qc</t>
  </si>
  <si>
    <t>Pitch_P</t>
  </si>
  <si>
    <t>1/2 AngleOf Thread_THETA</t>
  </si>
  <si>
    <t>StressReliefGrooveDia</t>
  </si>
  <si>
    <t>Bore_backCylinderDia</t>
  </si>
  <si>
    <t>MeanRadiusOfThread_Rt</t>
  </si>
  <si>
    <t>MeanRadiusOfSholder_Rs</t>
  </si>
  <si>
    <t>AreaofPin_Ap_in</t>
  </si>
  <si>
    <t>AreaOf Pin withGrooves_Apg_in</t>
  </si>
  <si>
    <t>Dimension_B</t>
  </si>
  <si>
    <t>Torque
Area Of
Box_Ab (in)</t>
  </si>
  <si>
    <t>Dimension_E</t>
  </si>
  <si>
    <t>ThreadRootDiaOfBoxAtEndofPin_b18</t>
  </si>
  <si>
    <t>Thread Root Dia.Of Pin 3/4"FromShoulder_R</t>
  </si>
  <si>
    <t>Dedendum_Column19</t>
  </si>
  <si>
    <t>Modified_OD</t>
  </si>
  <si>
    <t>Modified
RS_Column21</t>
  </si>
  <si>
    <t>SI_Unit</t>
  </si>
  <si>
    <t>APItoSI_unitMultiplier</t>
  </si>
  <si>
    <t>NC10</t>
  </si>
  <si>
    <t>NULL</t>
  </si>
  <si>
    <t>kgm</t>
  </si>
  <si>
    <t>lpm</t>
  </si>
  <si>
    <t>Nm</t>
  </si>
  <si>
    <t>NC12</t>
  </si>
  <si>
    <t>NC13</t>
  </si>
  <si>
    <t>NC16</t>
  </si>
  <si>
    <t>NC23</t>
  </si>
  <si>
    <t>2 3/8 IF</t>
  </si>
  <si>
    <t>2 7/8 SH</t>
  </si>
  <si>
    <t>NC 31</t>
  </si>
  <si>
    <t>2 7/8 IF</t>
  </si>
  <si>
    <t xml:space="preserve">  3 1/2 SH</t>
  </si>
  <si>
    <t>NC 35</t>
  </si>
  <si>
    <t>NC 38</t>
  </si>
  <si>
    <t xml:space="preserve"> 3 1/2 IF</t>
  </si>
  <si>
    <t>4 1/2 SH</t>
  </si>
  <si>
    <t>NC 40</t>
  </si>
  <si>
    <t xml:space="preserve">  4" FH</t>
  </si>
  <si>
    <t>4 1/2" DSL</t>
  </si>
  <si>
    <t xml:space="preserve"> 4" ModOpen</t>
  </si>
  <si>
    <t>NC 44</t>
  </si>
  <si>
    <t>NC 46</t>
  </si>
  <si>
    <t>4" IF</t>
  </si>
  <si>
    <t>4 1/2 XH</t>
  </si>
  <si>
    <t>4 1/2 Semi IF</t>
  </si>
  <si>
    <t>5 DSL</t>
  </si>
  <si>
    <t xml:space="preserve"> 4 1/2 Mod Open</t>
  </si>
  <si>
    <t>NC 50</t>
  </si>
  <si>
    <t xml:space="preserve"> 5 XH</t>
  </si>
  <si>
    <t xml:space="preserve"> 5 Mod Open</t>
  </si>
  <si>
    <t xml:space="preserve"> 5 1/2 DSL</t>
  </si>
  <si>
    <t xml:space="preserve"> 5 Semi IF</t>
  </si>
  <si>
    <t>4 1/2 IF</t>
  </si>
  <si>
    <t xml:space="preserve"> NC56</t>
  </si>
  <si>
    <t>NC 61</t>
  </si>
  <si>
    <t>NC 70</t>
  </si>
  <si>
    <t>NC 77</t>
  </si>
  <si>
    <t xml:space="preserve"> 5 1/2 IF</t>
  </si>
  <si>
    <t xml:space="preserve"> 6 5/8 IF</t>
  </si>
  <si>
    <t>2 3/8 Reg</t>
  </si>
  <si>
    <t>2 7/8 Reg</t>
  </si>
  <si>
    <t>3 1/2 Reg</t>
  </si>
  <si>
    <t>4 1/2 Regular</t>
  </si>
  <si>
    <t>5 1/2 Regular</t>
  </si>
  <si>
    <t>6 5/8 Regular</t>
  </si>
  <si>
    <t>7 5/8 Regular</t>
  </si>
  <si>
    <t>8 5/8 Regular</t>
  </si>
  <si>
    <t>7 5/8 Regular Low Torque Face</t>
  </si>
  <si>
    <t>8 5/8 Regular Low Torque Face</t>
  </si>
  <si>
    <t>2 7/8 XH</t>
  </si>
  <si>
    <t xml:space="preserve">  3 1/2 DSL</t>
  </si>
  <si>
    <t xml:space="preserve">  2 7/8 ModOpen</t>
  </si>
  <si>
    <t>3 1/2 XH</t>
  </si>
  <si>
    <t xml:space="preserve">  4 SH</t>
  </si>
  <si>
    <t xml:space="preserve">  3 1/2 Mod OPEN</t>
  </si>
  <si>
    <t>2 7/8 FH</t>
  </si>
  <si>
    <t>4 1/2 FH</t>
  </si>
  <si>
    <t>6 5/8 FH</t>
  </si>
  <si>
    <t>2 3/8 SL-H90</t>
  </si>
  <si>
    <t>2 7/8 SL-H90</t>
  </si>
  <si>
    <t>3 1/2 SL-H90</t>
  </si>
  <si>
    <t>3 1/2 H-90</t>
  </si>
  <si>
    <t>6 H-90</t>
  </si>
  <si>
    <t>7 H-90</t>
  </si>
  <si>
    <t>8 H-90</t>
  </si>
  <si>
    <t>9 H-90</t>
  </si>
  <si>
    <t>10 H-90</t>
  </si>
  <si>
    <t>11 H-90</t>
  </si>
  <si>
    <t>12 H-90</t>
  </si>
  <si>
    <t>13 H-90</t>
  </si>
  <si>
    <t>14 H-90</t>
  </si>
  <si>
    <t>15 H-90</t>
  </si>
  <si>
    <t>16 H-90</t>
  </si>
  <si>
    <t>17 H-90</t>
  </si>
  <si>
    <t>18 H-90</t>
  </si>
  <si>
    <t>19 H-90</t>
  </si>
  <si>
    <t>20 H-90</t>
  </si>
  <si>
    <t>21 H-90</t>
  </si>
  <si>
    <t>22 H-90</t>
  </si>
  <si>
    <t>23 H-90</t>
  </si>
  <si>
    <t>24 H-90</t>
  </si>
  <si>
    <t>25 H-90</t>
  </si>
  <si>
    <t>26 H-90</t>
  </si>
  <si>
    <t>27 H-90</t>
  </si>
  <si>
    <t>28 H-90</t>
  </si>
  <si>
    <t>4 1/2  H-90</t>
  </si>
  <si>
    <t>5  H-90</t>
  </si>
  <si>
    <t>5 1/2  H-90</t>
  </si>
  <si>
    <t>6 5/8  H-90</t>
  </si>
  <si>
    <t>7  H-90</t>
  </si>
  <si>
    <t>7 5/8  H-90</t>
  </si>
  <si>
    <t>8 5/8  H-90</t>
  </si>
  <si>
    <t>7  H-90 Low Torque Face</t>
  </si>
  <si>
    <t>7 5/8  H-90 Low Torque Face</t>
  </si>
  <si>
    <t>8 5/8  H-90 Low Torque Face</t>
  </si>
  <si>
    <t>2 3/8 SH</t>
  </si>
  <si>
    <t>4 SH</t>
  </si>
  <si>
    <t>2 3/8 PAC</t>
  </si>
  <si>
    <t>2 7/8 PAC</t>
  </si>
  <si>
    <t>3 1/2 PAC</t>
  </si>
  <si>
    <t>2 3/8 OH SW</t>
  </si>
  <si>
    <t xml:space="preserve">  2 3/8 OH LW</t>
  </si>
  <si>
    <t>2 7/8 OH SW</t>
  </si>
  <si>
    <t>2 7/8 OH LW</t>
  </si>
  <si>
    <t>3 7/8 OH LW</t>
  </si>
  <si>
    <t>4 7/8 OH LW</t>
  </si>
  <si>
    <t>5 7/8 OH LW</t>
  </si>
  <si>
    <t>6 7/8 OH LW</t>
  </si>
  <si>
    <t>7 7/8 OH LW</t>
  </si>
  <si>
    <t>8 7/8 OH LW</t>
  </si>
  <si>
    <t>9 7/8 OH LW</t>
  </si>
  <si>
    <t>3 1/2 OH SW</t>
  </si>
  <si>
    <t xml:space="preserve">  3 1/2 OH LW</t>
  </si>
  <si>
    <t>4 1/2 OH SW</t>
  </si>
  <si>
    <t>5 1/2 OH SW</t>
  </si>
  <si>
    <t>6 1/2 OH SW</t>
  </si>
  <si>
    <t>7 1/2 OH SW</t>
  </si>
  <si>
    <t>8 1/2 OH SW</t>
  </si>
  <si>
    <t>9 1/2 OH SW</t>
  </si>
  <si>
    <t>10 1/2 OH SW</t>
  </si>
  <si>
    <t>4 OH SW</t>
  </si>
  <si>
    <t>5 OH SW</t>
  </si>
  <si>
    <t>6 OH SW</t>
  </si>
  <si>
    <t>7 OH SW</t>
  </si>
  <si>
    <t>8 OH SW</t>
  </si>
  <si>
    <t>9 OH SW</t>
  </si>
  <si>
    <t>10 OH SW</t>
  </si>
  <si>
    <t>11 OH SW</t>
  </si>
  <si>
    <t>12 OH SW</t>
  </si>
  <si>
    <t>13 OH SW</t>
  </si>
  <si>
    <t>14 OH SW</t>
  </si>
  <si>
    <t>15 OH SW</t>
  </si>
  <si>
    <t>16 OH SW</t>
  </si>
  <si>
    <t>17 OH SW</t>
  </si>
  <si>
    <t>4 OH LW</t>
  </si>
  <si>
    <t>5 OH LW</t>
  </si>
  <si>
    <t>6 OH LW</t>
  </si>
  <si>
    <t>7 OH LW</t>
  </si>
  <si>
    <t>8 OH LW</t>
  </si>
  <si>
    <t>9 OH LW</t>
  </si>
  <si>
    <t>10 OH LW</t>
  </si>
  <si>
    <t>11 OH LW</t>
  </si>
  <si>
    <t>12 OH LW</t>
  </si>
  <si>
    <t>13 OH LW</t>
  </si>
  <si>
    <t>14 OH LW</t>
  </si>
  <si>
    <t>15 OH LW</t>
  </si>
  <si>
    <t xml:space="preserve">  4 1/2 OH LW</t>
  </si>
  <si>
    <t>2 3/8 WO</t>
  </si>
  <si>
    <t>2 7/8 WO</t>
  </si>
  <si>
    <t>3 1/2 WO</t>
  </si>
  <si>
    <t>4 WO</t>
  </si>
  <si>
    <t>4 1/2 WO</t>
  </si>
  <si>
    <t>Torque figures preceded by an astrik (*) indicate that the weaker member for the corresponding outside diameter (OD) and bore is the BOX; 
for all other torque values, the weaker member is the pin.</t>
  </si>
  <si>
    <t>=1/(A+Bx+Cx^2+...)</t>
  </si>
  <si>
    <t>=A+B*sin(Cx+D) (sinusoid)</t>
  </si>
  <si>
    <t>=Ax/(B+x)</t>
  </si>
  <si>
    <t>=(Ax+B)/(x+C)</t>
  </si>
  <si>
    <t>=A+B*exp(Cx)</t>
  </si>
  <si>
    <t>=A+B*exp((Cx)^D)</t>
  </si>
  <si>
    <t>=A+B*exp(Cx)+D*exp(Ex)</t>
  </si>
  <si>
    <t>=Ax^B + Cx^D + Ex^F + ... (power series)</t>
  </si>
  <si>
    <t>=Pso[1-(t-ta)/td)]*exp[-a*(t-ta)/td)] (Friedlander's equation)</t>
  </si>
  <si>
    <t>=Pso[1-((t-ta)/td)^(1/a)]*exp[-a*((t-ta)/td)^(1/a)]</t>
  </si>
  <si>
    <t>=A + B/[1+10^(Cx+D)]</t>
  </si>
  <si>
    <t>=(A+B*sin(Cx+D))*exp(Ex) (decaying sinusoid)</t>
  </si>
  <si>
    <t>=A(x+B)^C</t>
  </si>
  <si>
    <t>=A*cosh((x+B)/A)</t>
  </si>
  <si>
    <t>=A*sqrt(B*(x+C))/(1+sqrt(B*(x+C)))</t>
  </si>
  <si>
    <t>=A*(B*(x+C))^D/(1+(B*(x+C))^D)</t>
  </si>
  <si>
    <t>=A*cosh(B*X+C)+D</t>
  </si>
  <si>
    <t>=A*sinh(B*X+C)+D</t>
  </si>
  <si>
    <t>=A*tanh(B*X+C)+D</t>
  </si>
  <si>
    <t xml:space="preserve"> =A+Bx+Cx^2+Dx^3</t>
  </si>
  <si>
    <t>CollarConnectionProperties</t>
  </si>
  <si>
    <t>Max. DLS °/100 ft</t>
  </si>
  <si>
    <t>Well Task 3</t>
  </si>
  <si>
    <t>Well Task 4</t>
  </si>
  <si>
    <t>Well Task 5</t>
  </si>
  <si>
    <t>Well Task 6</t>
  </si>
  <si>
    <t>Well Task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</si>
</sst>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3" formatCode="_(* #,##0.00_);_(* \(#,##0.00\);_(* &quot;-&quot;??_);_(@_)"/>
    <numFmt numFmtId="164" formatCode="0.0000"/>
    <numFmt numFmtId="165" formatCode="0.000000"/>
    <numFmt numFmtId="166" formatCode="m/d;@"/>
    <numFmt numFmtId="167" formatCode="[$-F800]dddd\,\ mmmm\ dd\,\ yyyy"/>
    <numFmt numFmtId="168" formatCode="0.000"/>
    <numFmt numFmtId="169" formatCode="0.0"/>
    <numFmt numFmtId="170" formatCode="dd/mm/yy\ hh:mm"/>
    <numFmt numFmtId="171" formatCode="0;\-0;;@"/>
    <numFmt numFmtId="172" formatCode="dd/mm/yy;@"/>
    <numFmt numFmtId="173" formatCode="0.00;\-0.00;;@"/>
    <numFmt numFmtId="174" formatCode="0.0;\-0.00;;@"/>
    <numFmt numFmtId="175" formatCode="0.0;\-0;;@"/>
    <numFmt numFmtId="176" formatCode="##0.00&quot;°&quot;_);&quot;-&quot;##0.0&quot;°&quot;"/>
    <numFmt numFmtId="177" formatCode="##0.00&quot;'&quot;_);##0.00&quot;'&quot;"/>
    <numFmt numFmtId="178" formatCode="##0.0&quot;°/100'&quot;_);&quot;-&quot;##0.0&quot;°&quot;"/>
    <numFmt numFmtId="179" formatCode="##0&quot;'&quot;_);&quot;-&quot;##0&quot;'&quot;"/>
    <numFmt numFmtId="180" formatCode="##0&quot;R&quot;_);##0&quot;L&quot;"/>
    <numFmt numFmtId="181" formatCode="##0.0&quot;°&quot;_);&quot;-&quot;##0.0&quot;°&quot;"/>
    <numFmt numFmtId="182" formatCode="&quot;+&quot;##0.0&quot;°&quot;_);&quot;-&quot;##0.0&quot;°&quot;"/>
    <numFmt numFmtId="183" formatCode="##0&quot;'&quot;_);##0&quot;'&quot;"/>
    <numFmt numFmtId="184" formatCode="0.00000"/>
  </numFmts>
  <fonts count="189">
    <font>
      <sz val="10"/>
      <color theme="1"/>
      <name val="Segoe UI Semibold"/>
      <family val="2"/>
    </font>
    <font>
      <sz val="11"/>
      <color theme="1"/>
      <name val="Calibri"/>
      <family val="2"/>
      <scheme val="minor"/>
    </font>
    <font>
      <sz val="11"/>
      <color theme="1"/>
      <name val="Calibri"/>
      <family val="2"/>
      <scheme val="minor"/>
    </font>
    <font>
      <sz val="11"/>
      <color theme="1"/>
      <name val="Segoe UI Semibold"/>
      <family val="2"/>
    </font>
    <font>
      <sz val="11"/>
      <color theme="1"/>
      <name val="Segoe UI Semibold"/>
      <family val="2"/>
    </font>
    <font>
      <sz val="11"/>
      <color theme="1"/>
      <name val="Calibri"/>
      <family val="2"/>
      <scheme val="minor"/>
    </font>
    <font>
      <sz val="22"/>
      <color theme="0"/>
      <name val="Segoe UI Semibold"/>
      <family val="2"/>
    </font>
    <font>
      <sz val="22"/>
      <color theme="1"/>
      <name val="Segoe UI Semibold"/>
      <family val="2"/>
    </font>
    <font>
      <sz val="10"/>
      <name val="Arial"/>
      <family val="2"/>
    </font>
    <font>
      <u/>
      <sz val="10"/>
      <color theme="10"/>
      <name val="Arial"/>
      <family val="2"/>
    </font>
    <font>
      <sz val="10"/>
      <name val="Arial"/>
      <family val="2"/>
    </font>
    <font>
      <sz val="9"/>
      <name val="Arial"/>
      <family val="2"/>
    </font>
    <font>
      <b/>
      <sz val="9"/>
      <name val="Arial"/>
      <family val="2"/>
    </font>
    <font>
      <b/>
      <i/>
      <sz val="9"/>
      <name val="Arial"/>
      <family val="2"/>
    </font>
    <font>
      <b/>
      <sz val="12"/>
      <name val="Arial"/>
      <family val="2"/>
    </font>
    <font>
      <sz val="8"/>
      <name val="Arial"/>
      <family val="2"/>
    </font>
    <font>
      <b/>
      <i/>
      <sz val="10"/>
      <name val="Arial"/>
      <family val="2"/>
    </font>
    <font>
      <b/>
      <sz val="18"/>
      <name val="Arial"/>
      <family val="2"/>
    </font>
    <font>
      <b/>
      <i/>
      <sz val="7"/>
      <name val="Arial"/>
      <family val="2"/>
    </font>
    <font>
      <b/>
      <sz val="14"/>
      <name val="Arial"/>
      <family val="2"/>
    </font>
    <font>
      <sz val="11"/>
      <color theme="1"/>
      <name val="Segoe UI Semibold"/>
      <family val="2"/>
    </font>
    <font>
      <b/>
      <sz val="11"/>
      <name val="Calibri"/>
      <family val="2"/>
    </font>
    <font>
      <b/>
      <u/>
      <sz val="16"/>
      <color rgb="FFC0504D"/>
      <name val="Segoe UI Semilight"/>
      <family val="2"/>
    </font>
    <font>
      <b/>
      <sz val="13"/>
      <name val="Segoe UI Semilight"/>
      <family val="2"/>
    </font>
    <font>
      <i/>
      <sz val="12"/>
      <name val="Segoe UI Semilight"/>
      <family val="2"/>
    </font>
    <font>
      <sz val="16"/>
      <color rgb="FFC00000"/>
      <name val="Segoe UI Semilight"/>
      <family val="2"/>
    </font>
    <font>
      <b/>
      <sz val="28"/>
      <color rgb="FFCE1131"/>
      <name val="Segoe UI"/>
      <family val="2"/>
    </font>
    <font>
      <sz val="10"/>
      <color theme="1"/>
      <name val="Segoe UI"/>
      <family val="2"/>
    </font>
    <font>
      <b/>
      <sz val="12"/>
      <color theme="1"/>
      <name val="Segoe UI"/>
      <family val="2"/>
    </font>
    <font>
      <sz val="12"/>
      <color theme="1"/>
      <name val="Segoe UI"/>
      <family val="2"/>
    </font>
    <font>
      <b/>
      <sz val="14"/>
      <color rgb="FFFFFFFF"/>
      <name val="Segoe UI"/>
      <family val="2"/>
    </font>
    <font>
      <sz val="16"/>
      <color rgb="FFCE1131"/>
      <name val="Segoe UI"/>
      <family val="2"/>
    </font>
    <font>
      <b/>
      <sz val="14"/>
      <color theme="1"/>
      <name val="Segoe UI"/>
      <family val="2"/>
    </font>
    <font>
      <b/>
      <sz val="10"/>
      <color theme="1"/>
      <name val="Segoe UI"/>
      <family val="2"/>
    </font>
    <font>
      <b/>
      <sz val="10"/>
      <color rgb="FFFFFFFF"/>
      <name val="Segoe UI"/>
      <family val="2"/>
    </font>
    <font>
      <sz val="1"/>
      <color theme="1"/>
      <name val="Segoe UI"/>
      <family val="2"/>
    </font>
    <font>
      <sz val="9.5"/>
      <color theme="1"/>
      <name val="Segoe UI"/>
      <family val="2"/>
    </font>
    <font>
      <b/>
      <sz val="9.5"/>
      <color theme="1"/>
      <name val="Segoe UI"/>
      <family val="2"/>
    </font>
    <font>
      <b/>
      <i/>
      <sz val="9"/>
      <color theme="1"/>
      <name val="Segoe UI"/>
      <family val="2"/>
    </font>
    <font>
      <b/>
      <sz val="11"/>
      <color rgb="FFCE1131"/>
      <name val="Segoe UI"/>
      <family val="2"/>
    </font>
    <font>
      <sz val="11"/>
      <color rgb="FF3D4043"/>
      <name val="Segoe UI Semibold"/>
      <family val="2"/>
    </font>
    <font>
      <sz val="10"/>
      <color rgb="FF045C81"/>
      <name val="Segoe UI Semibold"/>
      <family val="2"/>
    </font>
    <font>
      <sz val="11"/>
      <color rgb="FF3F3F76"/>
      <name val="Segoe UI Semibold"/>
      <family val="2"/>
    </font>
    <font>
      <b/>
      <sz val="11"/>
      <color rgb="FFFA7D00"/>
      <name val="Segoe UI Semibold"/>
      <family val="2"/>
    </font>
    <font>
      <sz val="10"/>
      <color rgb="FFFF0000"/>
      <name val="Segoe UI Semibold"/>
      <family val="2"/>
    </font>
    <font>
      <sz val="12"/>
      <color theme="1"/>
      <name val="Segoe UI Semibold"/>
      <family val="2"/>
    </font>
    <font>
      <sz val="12"/>
      <color rgb="FF000000"/>
      <name val="Calibri"/>
      <family val="2"/>
    </font>
    <font>
      <b/>
      <sz val="12"/>
      <color rgb="FFFA7D00"/>
      <name val="Segoe UI Semibold"/>
      <family val="2"/>
    </font>
    <font>
      <sz val="12"/>
      <color rgb="FF3F3F76"/>
      <name val="Segoe UI Semibold"/>
      <family val="2"/>
    </font>
    <font>
      <b/>
      <sz val="11"/>
      <color theme="1"/>
      <name val="Calibri"/>
      <family val="2"/>
      <scheme val="minor"/>
    </font>
    <font>
      <u/>
      <sz val="11"/>
      <color theme="10"/>
      <name val="Calibri"/>
      <family val="2"/>
      <scheme val="minor"/>
    </font>
    <font>
      <b/>
      <sz val="18"/>
      <color theme="1"/>
      <name val="Calibri"/>
      <family val="2"/>
      <scheme val="minor"/>
    </font>
    <font>
      <b/>
      <u/>
      <sz val="11"/>
      <color theme="1"/>
      <name val="Calibri"/>
      <family val="2"/>
      <scheme val="minor"/>
    </font>
    <font>
      <b/>
      <sz val="11"/>
      <color theme="3" tint="0.39997558519241921"/>
      <name val="Calibri"/>
      <family val="2"/>
      <scheme val="minor"/>
    </font>
    <font>
      <b/>
      <sz val="11"/>
      <color theme="5" tint="-0.249977111117893"/>
      <name val="Calibri"/>
      <family val="2"/>
      <scheme val="minor"/>
    </font>
    <font>
      <sz val="11"/>
      <color theme="6" tint="-0.249977111117893"/>
      <name val="Calibri"/>
      <family val="2"/>
      <scheme val="minor"/>
    </font>
    <font>
      <b/>
      <sz val="11"/>
      <color theme="7" tint="-0.249977111117893"/>
      <name val="Calibri"/>
      <family val="2"/>
      <scheme val="minor"/>
    </font>
    <font>
      <sz val="16"/>
      <color theme="0" tint="-0.14999847407452621"/>
      <name val="Segoe UI Semibold"/>
      <family val="2"/>
    </font>
    <font>
      <sz val="10"/>
      <color theme="1"/>
      <name val="Arial"/>
      <family val="2"/>
    </font>
    <font>
      <sz val="11"/>
      <color theme="1"/>
      <name val="Arial"/>
      <family val="2"/>
    </font>
    <font>
      <b/>
      <sz val="20"/>
      <color theme="1"/>
      <name val="Arial"/>
      <family val="2"/>
    </font>
    <font>
      <b/>
      <sz val="12"/>
      <color theme="1"/>
      <name val="Arial"/>
      <family val="2"/>
    </font>
    <font>
      <b/>
      <sz val="11"/>
      <color theme="1"/>
      <name val="Arial"/>
      <family val="2"/>
    </font>
    <font>
      <b/>
      <sz val="18"/>
      <color rgb="FFB6110E"/>
      <name val="Arial Black"/>
      <family val="2"/>
    </font>
    <font>
      <sz val="10"/>
      <color theme="1"/>
      <name val="Symbol"/>
      <family val="1"/>
      <charset val="2"/>
    </font>
    <font>
      <sz val="7"/>
      <color theme="1"/>
      <name val="Times New Roman"/>
      <family val="1"/>
    </font>
    <font>
      <sz val="10"/>
      <color theme="1"/>
      <name val="Times New Roman"/>
      <family val="1"/>
    </font>
    <font>
      <b/>
      <i/>
      <sz val="13"/>
      <color theme="1"/>
      <name val="Calibri"/>
      <family val="2"/>
    </font>
    <font>
      <i/>
      <sz val="13"/>
      <color theme="1"/>
      <name val="Calibri"/>
      <family val="2"/>
    </font>
    <font>
      <sz val="10"/>
      <color rgb="FFFF0000"/>
      <name val="Arial"/>
      <family val="2"/>
    </font>
    <font>
      <sz val="7"/>
      <color rgb="FFFF0000"/>
      <name val="Times New Roman"/>
      <family val="1"/>
    </font>
    <font>
      <sz val="10"/>
      <color rgb="FF000000"/>
      <name val="Arial"/>
      <family val="2"/>
    </font>
    <font>
      <sz val="14"/>
      <color theme="1"/>
      <name val="Arial"/>
      <family val="2"/>
    </font>
    <font>
      <b/>
      <sz val="7"/>
      <color theme="1"/>
      <name val="Times New Roman"/>
      <family val="1"/>
    </font>
    <font>
      <sz val="11"/>
      <color rgb="FFFF0000"/>
      <name val="Arial"/>
      <family val="2"/>
    </font>
    <font>
      <sz val="9.5"/>
      <color rgb="FF000000"/>
      <name val="Consolas"/>
      <family val="3"/>
    </font>
    <font>
      <b/>
      <sz val="12"/>
      <color rgb="FFFF0000"/>
      <name val="Arial"/>
      <family val="2"/>
    </font>
    <font>
      <b/>
      <sz val="11"/>
      <color rgb="FFFF0000"/>
      <name val="Arial"/>
      <family val="2"/>
    </font>
    <font>
      <sz val="9.5"/>
      <color rgb="FFA31515"/>
      <name val="Consolas"/>
      <family val="3"/>
    </font>
    <font>
      <sz val="12"/>
      <color rgb="FFFF0000"/>
      <name val="Arial"/>
      <family val="2"/>
    </font>
    <font>
      <sz val="11"/>
      <color rgb="FF000000"/>
      <name val="Calibri"/>
      <family val="2"/>
    </font>
    <font>
      <sz val="10"/>
      <color rgb="FFFFFFFF"/>
      <name val="Arial"/>
      <family val="2"/>
    </font>
    <font>
      <b/>
      <sz val="11"/>
      <color rgb="FF000000"/>
      <name val="Arial"/>
      <family val="2"/>
    </font>
    <font>
      <sz val="11"/>
      <color rgb="FF000000"/>
      <name val="Arial"/>
      <family val="2"/>
    </font>
    <font>
      <b/>
      <i/>
      <sz val="11"/>
      <color rgb="FF000000"/>
      <name val="Arial"/>
      <family val="2"/>
    </font>
    <font>
      <sz val="9.5"/>
      <color theme="1"/>
      <name val="Consolas"/>
      <family val="3"/>
    </font>
    <font>
      <sz val="10"/>
      <color rgb="FFA31515"/>
      <name val="Arial"/>
      <family val="2"/>
    </font>
    <font>
      <i/>
      <sz val="10"/>
      <color rgb="FFFF0000"/>
      <name val="Arial"/>
      <family val="2"/>
    </font>
    <font>
      <i/>
      <sz val="7"/>
      <color rgb="FFFF0000"/>
      <name val="Times New Roman"/>
      <family val="1"/>
    </font>
    <font>
      <sz val="12"/>
      <color theme="1"/>
      <name val="Arial"/>
      <family val="2"/>
    </font>
    <font>
      <b/>
      <sz val="12"/>
      <color rgb="FF000000"/>
      <name val="Arial"/>
      <family val="2"/>
    </font>
    <font>
      <sz val="10.5"/>
      <color rgb="FF252525"/>
      <name val="Arial"/>
      <family val="2"/>
    </font>
    <font>
      <sz val="10.5"/>
      <color theme="1"/>
      <name val="Arial"/>
      <family val="2"/>
    </font>
    <font>
      <b/>
      <sz val="15"/>
      <color indexed="62"/>
      <name val="Calibri"/>
      <family val="2"/>
    </font>
    <font>
      <sz val="20"/>
      <color indexed="9"/>
      <name val="Arial"/>
      <family val="2"/>
    </font>
    <font>
      <sz val="11"/>
      <color indexed="8"/>
      <name val="Calibri"/>
      <family val="2"/>
    </font>
    <font>
      <sz val="11"/>
      <color indexed="8"/>
      <name val="Arial"/>
      <family val="2"/>
    </font>
    <font>
      <sz val="11"/>
      <color indexed="16"/>
      <name val="Calibri"/>
      <family val="2"/>
    </font>
    <font>
      <b/>
      <sz val="11"/>
      <color indexed="9"/>
      <name val="Arial"/>
      <family val="2"/>
    </font>
    <font>
      <b/>
      <sz val="10"/>
      <color indexed="8"/>
      <name val="Arial"/>
      <family val="2"/>
    </font>
    <font>
      <sz val="10"/>
      <color indexed="8"/>
      <name val="Arial"/>
      <family val="2"/>
    </font>
    <font>
      <sz val="11"/>
      <color indexed="10"/>
      <name val="Calibri"/>
      <family val="2"/>
    </font>
    <font>
      <sz val="11"/>
      <color indexed="10"/>
      <name val="Arial"/>
      <family val="2"/>
    </font>
    <font>
      <i/>
      <sz val="10"/>
      <color indexed="8"/>
      <name val="Arial"/>
      <family val="2"/>
    </font>
    <font>
      <sz val="9"/>
      <color indexed="23"/>
      <name val="Arial"/>
      <family val="2"/>
    </font>
    <font>
      <b/>
      <i/>
      <sz val="10"/>
      <color indexed="8"/>
      <name val="Arial"/>
      <family val="2"/>
    </font>
    <font>
      <b/>
      <sz val="10"/>
      <color theme="1"/>
      <name val="Segoe UI Semibold"/>
      <family val="2"/>
    </font>
    <font>
      <sz val="14"/>
      <color theme="1"/>
      <name val="Segoe UI Semibold"/>
      <family val="2"/>
    </font>
    <font>
      <sz val="14"/>
      <color theme="0"/>
      <name val="Segoe UI Semibold"/>
      <family val="2"/>
    </font>
    <font>
      <b/>
      <sz val="10"/>
      <color theme="0"/>
      <name val="Segoe UI Semibold"/>
      <family val="2"/>
    </font>
    <font>
      <b/>
      <sz val="13.5"/>
      <color theme="1"/>
      <name val="Segoe UI Semibold"/>
      <family val="2"/>
    </font>
    <font>
      <sz val="11"/>
      <color theme="1"/>
      <name val="Segoe UI"/>
      <family val="2"/>
    </font>
    <font>
      <u/>
      <sz val="11"/>
      <color theme="1"/>
      <name val="Segoe UI"/>
      <family val="2"/>
    </font>
    <font>
      <sz val="11"/>
      <name val="Segoe UI"/>
      <family val="2"/>
    </font>
    <font>
      <b/>
      <sz val="10"/>
      <name val="Arial"/>
      <family val="2"/>
    </font>
    <font>
      <sz val="14"/>
      <name val="Arial"/>
      <family val="2"/>
    </font>
    <font>
      <sz val="10"/>
      <color indexed="48"/>
      <name val="Arial"/>
      <family val="2"/>
    </font>
    <font>
      <sz val="10"/>
      <color indexed="48"/>
      <name val="Courier New"/>
      <family val="3"/>
    </font>
    <font>
      <sz val="10"/>
      <color indexed="9"/>
      <name val="Arial"/>
      <family val="2"/>
    </font>
    <font>
      <sz val="12"/>
      <name val="Arial"/>
      <family val="2"/>
    </font>
    <font>
      <sz val="10"/>
      <color indexed="8"/>
      <name val="Calibri"/>
      <family val="2"/>
    </font>
    <font>
      <sz val="11"/>
      <color theme="1"/>
      <name val="Open Sans"/>
      <family val="2"/>
    </font>
    <font>
      <b/>
      <sz val="10"/>
      <color theme="1"/>
      <name val="Open Sans"/>
      <family val="2"/>
    </font>
    <font>
      <b/>
      <sz val="36"/>
      <color indexed="22"/>
      <name val="Impact"/>
      <family val="2"/>
    </font>
    <font>
      <b/>
      <sz val="8"/>
      <name val="Geneva"/>
    </font>
    <font>
      <b/>
      <sz val="10"/>
      <name val="Geneva"/>
    </font>
    <font>
      <sz val="7"/>
      <name val="Arial"/>
      <family val="2"/>
    </font>
    <font>
      <b/>
      <sz val="10"/>
      <color indexed="81"/>
      <name val="Tahoma"/>
      <family val="2"/>
    </font>
    <font>
      <sz val="10"/>
      <color indexed="81"/>
      <name val="Tahoma"/>
      <family val="2"/>
    </font>
    <font>
      <b/>
      <sz val="8"/>
      <color indexed="81"/>
      <name val="Tahoma"/>
      <family val="2"/>
    </font>
    <font>
      <sz val="8"/>
      <color indexed="81"/>
      <name val="Tahoma"/>
      <family val="2"/>
    </font>
    <font>
      <sz val="11"/>
      <name val="Calibri"/>
      <family val="2"/>
      <scheme val="minor"/>
    </font>
    <font>
      <sz val="8"/>
      <name val="Segoe UI Semibold"/>
      <family val="2"/>
    </font>
    <font>
      <b/>
      <sz val="8"/>
      <name val="Segoe UI Semibold"/>
      <family val="2"/>
    </font>
    <font>
      <b/>
      <sz val="8"/>
      <color theme="0"/>
      <name val="Segoe UI Semibold"/>
      <family val="2"/>
    </font>
    <font>
      <sz val="20"/>
      <name val="Segoe UI Semibold"/>
      <family val="2"/>
    </font>
    <font>
      <b/>
      <sz val="12"/>
      <color rgb="FF000000"/>
      <name val="MS Sans Serif"/>
      <family val="2"/>
    </font>
    <font>
      <b/>
      <sz val="10"/>
      <color rgb="FF000000"/>
      <name val="MS Sans Serif"/>
      <family val="2"/>
    </font>
    <font>
      <b/>
      <sz val="8"/>
      <color theme="1"/>
      <name val="Calibri"/>
      <family val="2"/>
      <scheme val="minor"/>
    </font>
    <font>
      <b/>
      <sz val="12"/>
      <color theme="1"/>
      <name val="Calibri"/>
      <family val="2"/>
      <scheme val="minor"/>
    </font>
    <font>
      <b/>
      <sz val="10"/>
      <color theme="1"/>
      <name val="Calibri"/>
      <family val="2"/>
      <scheme val="minor"/>
    </font>
    <font>
      <b/>
      <sz val="8"/>
      <color rgb="FF000000"/>
      <name val="MS Sans Serif"/>
      <family val="2"/>
    </font>
    <font>
      <sz val="16"/>
      <color theme="1"/>
      <name val="Segoe UI Semibold"/>
      <family val="2"/>
    </font>
    <font>
      <b/>
      <i/>
      <sz val="16"/>
      <color rgb="FFB6110E"/>
      <name val="Arial"/>
      <family val="2"/>
    </font>
    <font>
      <b/>
      <sz val="16"/>
      <color rgb="FFB6110E"/>
      <name val="Arial"/>
      <family val="2"/>
    </font>
    <font>
      <b/>
      <sz val="16"/>
      <color theme="1"/>
      <name val="Arial"/>
      <family val="2"/>
    </font>
    <font>
      <sz val="16"/>
      <color rgb="FFFF0000"/>
      <name val="Arial"/>
      <family val="2"/>
    </font>
    <font>
      <b/>
      <sz val="16"/>
      <color rgb="FF000000"/>
      <name val="Arial"/>
      <family val="2"/>
    </font>
    <font>
      <b/>
      <sz val="16"/>
      <color theme="1"/>
      <name val="Times New Roman"/>
      <family val="1"/>
    </font>
    <font>
      <sz val="28"/>
      <color theme="1"/>
      <name val="Segoe UI Semibold"/>
      <family val="2"/>
    </font>
    <font>
      <b/>
      <sz val="28"/>
      <color rgb="FFB6110E"/>
      <name val="Arial Black"/>
      <family val="2"/>
    </font>
    <font>
      <b/>
      <sz val="28"/>
      <color theme="1"/>
      <name val="Arial"/>
      <family val="2"/>
    </font>
    <font>
      <b/>
      <i/>
      <sz val="28"/>
      <color rgb="FFB6110E"/>
      <name val="Arial"/>
      <family val="2"/>
    </font>
    <font>
      <b/>
      <sz val="14"/>
      <color theme="1"/>
      <name val="Segoe UI Semibold"/>
      <family val="2"/>
    </font>
    <font>
      <b/>
      <sz val="20"/>
      <color theme="1"/>
      <name val="Segoe UI Semibold"/>
      <family val="2"/>
    </font>
    <font>
      <sz val="20"/>
      <color rgb="FF3F3F76"/>
      <name val="Segoe UI Semibold"/>
      <family val="2"/>
    </font>
    <font>
      <b/>
      <sz val="20"/>
      <color rgb="FF000000"/>
      <name val="Calibri"/>
      <family val="2"/>
    </font>
    <font>
      <b/>
      <sz val="20"/>
      <color rgb="FFFA7D00"/>
      <name val="Segoe UI Semibold"/>
      <family val="2"/>
    </font>
    <font>
      <sz val="20"/>
      <color theme="1"/>
      <name val="Segoe UI Semibold"/>
      <family val="2"/>
    </font>
    <font>
      <sz val="9"/>
      <color theme="1"/>
      <name val="Calibri"/>
      <family val="2"/>
      <scheme val="minor"/>
    </font>
    <font>
      <sz val="12"/>
      <color theme="1"/>
      <name val="Calibri"/>
      <family val="2"/>
      <scheme val="minor"/>
    </font>
    <font>
      <sz val="11"/>
      <color theme="0" tint="-0.499984740745262"/>
      <name val="Calibri"/>
      <family val="2"/>
      <scheme val="minor"/>
    </font>
    <font>
      <sz val="12"/>
      <color theme="0"/>
      <name val="Calibri"/>
      <family val="2"/>
      <scheme val="minor"/>
    </font>
    <font>
      <b/>
      <u/>
      <sz val="12"/>
      <color theme="1"/>
      <name val="Calibri"/>
      <family val="2"/>
      <scheme val="minor"/>
    </font>
    <font>
      <b/>
      <vertAlign val="subscript"/>
      <sz val="11"/>
      <color theme="1"/>
      <name val="Calibri"/>
      <family val="2"/>
      <scheme val="minor"/>
    </font>
    <font>
      <sz val="11"/>
      <color theme="1"/>
      <name val="Calibri"/>
      <family val="2"/>
    </font>
    <font>
      <vertAlign val="superscript"/>
      <sz val="11"/>
      <color theme="1"/>
      <name val="Calibri"/>
      <family val="2"/>
      <scheme val="minor"/>
    </font>
    <font>
      <vertAlign val="subscript"/>
      <sz val="11"/>
      <color theme="1"/>
      <name val="Calibri"/>
      <family val="2"/>
    </font>
    <font>
      <sz val="10"/>
      <color theme="1"/>
      <name val="Segoe UI Semibold"/>
      <family val="2"/>
    </font>
    <font>
      <b/>
      <sz val="15"/>
      <color theme="3"/>
      <name val="Segoe UI Semibold"/>
      <family val="2"/>
    </font>
    <font>
      <sz val="10"/>
      <name val="Tahoma"/>
      <family val="2"/>
    </font>
    <font>
      <sz val="10"/>
      <color indexed="8"/>
      <name val="Tahoma"/>
      <family val="2"/>
    </font>
    <font>
      <b/>
      <sz val="10"/>
      <color indexed="12"/>
      <name val="Tahoma"/>
      <family val="2"/>
    </font>
    <font>
      <b/>
      <sz val="10"/>
      <color indexed="8"/>
      <name val="Tahoma"/>
      <family val="2"/>
    </font>
    <font>
      <b/>
      <sz val="8"/>
      <color indexed="12"/>
      <name val="Tahoma"/>
      <family val="2"/>
    </font>
    <font>
      <sz val="9"/>
      <name val="Tahoma"/>
      <family val="2"/>
    </font>
    <font>
      <sz val="9"/>
      <color indexed="8"/>
      <name val="Tahoma"/>
      <family val="2"/>
    </font>
    <font>
      <sz val="9"/>
      <color theme="1"/>
      <name val="Segoe UI Semibold"/>
      <family val="2"/>
    </font>
    <font>
      <sz val="10"/>
      <color theme="5" tint="-0.249977111117893"/>
      <name val="Tahoma"/>
      <family val="2"/>
    </font>
    <font>
      <b/>
      <sz val="11"/>
      <color theme="5" tint="-0.249977111117893"/>
      <name val="Segoe UI Semibold"/>
      <family val="2"/>
    </font>
    <font>
      <sz val="10"/>
      <color theme="5" tint="-0.249977111117893"/>
      <name val="Arial"/>
      <family val="2"/>
    </font>
    <font>
      <sz val="16"/>
      <name val="Arial"/>
      <family val="2"/>
    </font>
    <font>
      <b/>
      <sz val="11"/>
      <color theme="1"/>
      <name val="Segoe UI Semibold"/>
      <family val="2"/>
    </font>
    <font>
      <b/>
      <u/>
      <sz val="11"/>
      <color theme="1"/>
      <name val="Segoe UI Semibold"/>
      <family val="2"/>
    </font>
    <font>
      <b/>
      <sz val="16"/>
      <color theme="1"/>
      <name val="Segoe UI Semibold"/>
      <family val="2"/>
    </font>
    <font>
      <sz val="11"/>
      <color theme="0"/>
      <name val="Calibri"/>
      <family val="2"/>
      <scheme val="minor"/>
    </font>
    <font>
      <sz val="10"/>
      <name val="Arial"/>
      <family val="2"/>
    </font>
    <font>
      <b/>
      <sz val="8"/>
      <color theme="0"/>
      <name val="Segoe UI Symbol"/>
      <family val="2"/>
    </font>
    <font>
      <sz val="8"/>
      <name val="Segoe UI Symbol"/>
      <family val="2"/>
    </font>
  </fonts>
  <fills count="59">
    <fill>
      <patternFill patternType="none"/>
    </fill>
    <fill>
      <patternFill patternType="gray125"/>
    </fill>
    <fill>
      <patternFill patternType="solid">
        <fgColor theme="9" tint="0.39997558519241921"/>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indexed="42"/>
        <bgColor indexed="64"/>
      </patternFill>
    </fill>
    <fill>
      <patternFill patternType="solid">
        <fgColor indexed="9"/>
        <bgColor indexed="64"/>
      </patternFill>
    </fill>
    <fill>
      <patternFill patternType="solid">
        <fgColor theme="3" tint="0.79998168889431442"/>
        <bgColor indexed="64"/>
      </patternFill>
    </fill>
    <fill>
      <patternFill patternType="solid">
        <fgColor rgb="FFCE1131"/>
        <bgColor indexed="64"/>
      </patternFill>
    </fill>
    <fill>
      <patternFill patternType="solid">
        <fgColor rgb="FF3D4043"/>
        <bgColor indexed="64"/>
      </patternFill>
    </fill>
    <fill>
      <patternFill patternType="solid">
        <fgColor rgb="FFF0F0F0"/>
        <bgColor indexed="64"/>
      </patternFill>
    </fill>
    <fill>
      <patternFill patternType="solid">
        <fgColor rgb="FFFFCC99"/>
      </patternFill>
    </fill>
    <fill>
      <patternFill patternType="solid">
        <fgColor rgb="FFF2F2F2"/>
      </patternFill>
    </fill>
    <fill>
      <patternFill patternType="solid">
        <fgColor theme="2" tint="-0.499984740745262"/>
        <bgColor indexed="64"/>
      </patternFill>
    </fill>
    <fill>
      <patternFill patternType="solid">
        <fgColor theme="1" tint="0.249977111117893"/>
        <bgColor indexed="64"/>
      </patternFill>
    </fill>
    <fill>
      <patternFill patternType="solid">
        <fgColor rgb="FFFFFFFF"/>
        <bgColor indexed="64"/>
      </patternFill>
    </fill>
    <fill>
      <patternFill patternType="solid">
        <fgColor rgb="FFEEEEEE"/>
        <bgColor indexed="64"/>
      </patternFill>
    </fill>
    <fill>
      <patternFill patternType="solid">
        <fgColor rgb="FFF4B083"/>
        <bgColor indexed="64"/>
      </patternFill>
    </fill>
    <fill>
      <patternFill patternType="solid">
        <fgColor rgb="FF9CC2E5"/>
        <bgColor indexed="64"/>
      </patternFill>
    </fill>
    <fill>
      <patternFill patternType="solid">
        <fgColor rgb="FFACB9CA"/>
        <bgColor indexed="64"/>
      </patternFill>
    </fill>
    <fill>
      <patternFill patternType="solid">
        <fgColor rgb="FF262626"/>
        <bgColor indexed="64"/>
      </patternFill>
    </fill>
    <fill>
      <patternFill patternType="solid">
        <fgColor rgb="FF385623"/>
        <bgColor indexed="64"/>
      </patternFill>
    </fill>
    <fill>
      <patternFill patternType="solid">
        <fgColor rgb="FF833C0B"/>
        <bgColor indexed="64"/>
      </patternFill>
    </fill>
    <fill>
      <patternFill patternType="solid">
        <fgColor rgb="FF222A35"/>
        <bgColor indexed="64"/>
      </patternFill>
    </fill>
    <fill>
      <patternFill patternType="solid">
        <fgColor rgb="FFF7CAAC"/>
        <bgColor indexed="64"/>
      </patternFill>
    </fill>
    <fill>
      <patternFill patternType="solid">
        <fgColor rgb="FF7B7B7B"/>
        <bgColor indexed="64"/>
      </patternFill>
    </fill>
    <fill>
      <patternFill patternType="lightUp">
        <fgColor rgb="FFA5A5A5"/>
        <bgColor rgb="FF808080"/>
      </patternFill>
    </fill>
    <fill>
      <patternFill patternType="solid">
        <fgColor rgb="FFFFC7CE"/>
        <bgColor indexed="64"/>
      </patternFill>
    </fill>
    <fill>
      <patternFill patternType="solid">
        <fgColor rgb="FFFF6600"/>
        <bgColor indexed="64"/>
      </patternFill>
    </fill>
    <fill>
      <patternFill patternType="solid">
        <fgColor rgb="FFBFBFBF"/>
        <bgColor indexed="64"/>
      </patternFill>
    </fill>
    <fill>
      <patternFill patternType="solid">
        <fgColor rgb="FFD8D8D8"/>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indexed="65"/>
        <bgColor indexed="64"/>
      </patternFill>
    </fill>
    <fill>
      <patternFill patternType="solid">
        <fgColor indexed="2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44"/>
        <bgColor indexed="64"/>
      </patternFill>
    </fill>
    <fill>
      <patternFill patternType="solid">
        <fgColor indexed="43"/>
        <bgColor indexed="64"/>
      </patternFill>
    </fill>
    <fill>
      <patternFill patternType="solid">
        <fgColor indexed="50"/>
        <bgColor indexed="64"/>
      </patternFill>
    </fill>
    <fill>
      <patternFill patternType="solid">
        <fgColor theme="9" tint="0.59999389629810485"/>
        <bgColor indexed="64"/>
      </patternFill>
    </fill>
    <fill>
      <patternFill patternType="solid">
        <fgColor theme="4" tint="0.39997558519241921"/>
        <bgColor indexed="64"/>
      </patternFill>
    </fill>
    <fill>
      <patternFill patternType="solid">
        <fgColor indexed="10"/>
        <bgColor indexed="64"/>
      </patternFill>
    </fill>
    <fill>
      <patternFill patternType="solid">
        <fgColor indexed="11"/>
        <bgColor indexed="64"/>
      </patternFill>
    </fill>
    <fill>
      <patternFill patternType="darkHorizontal">
        <bgColor indexed="53"/>
      </patternFill>
    </fill>
    <fill>
      <patternFill patternType="gray0625">
        <bgColor indexed="13"/>
      </patternFill>
    </fill>
    <fill>
      <patternFill patternType="lightGrid">
        <bgColor indexed="27"/>
      </patternFill>
    </fill>
    <fill>
      <patternFill patternType="lightHorizontal">
        <bgColor indexed="47"/>
      </patternFill>
    </fill>
    <fill>
      <patternFill patternType="solid">
        <fgColor rgb="FFFFFFCC"/>
      </patternFill>
    </fill>
    <fill>
      <patternFill patternType="solid">
        <fgColor rgb="FF00B0F0"/>
        <bgColor indexed="64"/>
      </patternFill>
    </fill>
  </fills>
  <borders count="19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thin">
        <color indexed="64"/>
      </left>
      <right/>
      <top style="hair">
        <color indexed="64"/>
      </top>
      <bottom style="double">
        <color indexed="64"/>
      </bottom>
      <diagonal/>
    </border>
    <border>
      <left style="double">
        <color indexed="64"/>
      </left>
      <right/>
      <top style="hair">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double">
        <color indexed="64"/>
      </left>
      <right/>
      <top style="hair">
        <color indexed="64"/>
      </top>
      <bottom style="hair">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style="double">
        <color indexed="64"/>
      </left>
      <right style="thin">
        <color indexed="64"/>
      </right>
      <top style="hair">
        <color indexed="64"/>
      </top>
      <bottom style="double">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style="double">
        <color indexed="64"/>
      </left>
      <right/>
      <top style="thin">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double">
        <color indexed="64"/>
      </left>
      <right style="thin">
        <color indexed="64"/>
      </right>
      <top style="hair">
        <color indexed="64"/>
      </top>
      <bottom style="hair">
        <color indexed="64"/>
      </bottom>
      <diagonal/>
    </border>
    <border>
      <left/>
      <right style="double">
        <color indexed="64"/>
      </right>
      <top style="double">
        <color indexed="64"/>
      </top>
      <bottom/>
      <diagonal/>
    </border>
    <border>
      <left/>
      <right/>
      <top style="double">
        <color indexed="64"/>
      </top>
      <bottom/>
      <diagonal/>
    </border>
    <border>
      <left/>
      <right style="thin">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double">
        <color indexed="64"/>
      </left>
      <right/>
      <top/>
      <bottom style="double">
        <color indexed="64"/>
      </bottom>
      <diagonal/>
    </border>
    <border>
      <left style="thin">
        <color indexed="64"/>
      </left>
      <right/>
      <top style="double">
        <color indexed="64"/>
      </top>
      <bottom/>
      <diagonal/>
    </border>
    <border>
      <left style="thin">
        <color indexed="64"/>
      </left>
      <right style="double">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double">
        <color indexed="64"/>
      </left>
      <right style="thin">
        <color indexed="64"/>
      </right>
      <top style="double">
        <color indexed="64"/>
      </top>
      <bottom style="hair">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thin">
        <color indexed="64"/>
      </left>
      <right/>
      <top style="double">
        <color indexed="64"/>
      </top>
      <bottom style="hair">
        <color indexed="64"/>
      </bottom>
      <diagonal/>
    </border>
    <border>
      <left/>
      <right style="thin">
        <color indexed="64"/>
      </right>
      <top style="double">
        <color indexed="64"/>
      </top>
      <bottom style="hair">
        <color indexed="64"/>
      </bottom>
      <diagonal/>
    </border>
    <border>
      <left style="double">
        <color indexed="64"/>
      </left>
      <right/>
      <top style="double">
        <color indexed="64"/>
      </top>
      <bottom style="hair">
        <color indexed="64"/>
      </bottom>
      <diagonal/>
    </border>
    <border>
      <left style="thin">
        <color indexed="64"/>
      </left>
      <right/>
      <top/>
      <bottom style="hair">
        <color indexed="64"/>
      </bottom>
      <diagonal/>
    </border>
    <border>
      <left style="thin">
        <color indexed="64"/>
      </left>
      <right/>
      <top style="double">
        <color indexed="64"/>
      </top>
      <bottom style="thin">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double">
        <color indexed="64"/>
      </bottom>
      <diagonal/>
    </border>
    <border>
      <left style="double">
        <color indexed="64"/>
      </left>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right/>
      <top style="thin">
        <color indexed="64"/>
      </top>
      <bottom/>
      <diagonal/>
    </border>
    <border>
      <left style="double">
        <color indexed="64"/>
      </left>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960C23"/>
      </left>
      <right style="medium">
        <color rgb="FF960C23"/>
      </right>
      <top style="medium">
        <color rgb="FF960C23"/>
      </top>
      <bottom/>
      <diagonal/>
    </border>
    <border>
      <left style="medium">
        <color rgb="FF960C23"/>
      </left>
      <right style="medium">
        <color rgb="FF960C23"/>
      </right>
      <top/>
      <bottom style="medium">
        <color rgb="FF960C23"/>
      </bottom>
      <diagonal/>
    </border>
    <border>
      <left style="medium">
        <color rgb="FF3D4043"/>
      </left>
      <right/>
      <top style="medium">
        <color rgb="FF3D4043"/>
      </top>
      <bottom style="medium">
        <color rgb="FF3D4043"/>
      </bottom>
      <diagonal/>
    </border>
    <border>
      <left/>
      <right style="medium">
        <color rgb="FF3D4043"/>
      </right>
      <top style="medium">
        <color rgb="FF3D4043"/>
      </top>
      <bottom style="medium">
        <color rgb="FF3D4043"/>
      </bottom>
      <diagonal/>
    </border>
    <border>
      <left style="medium">
        <color rgb="FF3D4043"/>
      </left>
      <right/>
      <top/>
      <bottom style="medium">
        <color rgb="FF3D4043"/>
      </bottom>
      <diagonal/>
    </border>
    <border>
      <left/>
      <right style="medium">
        <color rgb="FF3D4043"/>
      </right>
      <top/>
      <bottom style="medium">
        <color rgb="FF3D4043"/>
      </bottom>
      <diagonal/>
    </border>
    <border>
      <left/>
      <right/>
      <top style="medium">
        <color rgb="FF3D4043"/>
      </top>
      <bottom style="medium">
        <color rgb="FF3D4043"/>
      </bottom>
      <diagonal/>
    </border>
    <border>
      <left/>
      <right/>
      <top/>
      <bottom style="medium">
        <color rgb="FF3D4043"/>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bottom style="thin">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right style="thin">
        <color rgb="FF7F7F7F"/>
      </right>
      <top style="thin">
        <color rgb="FF7F7F7F"/>
      </top>
      <bottom style="thin">
        <color rgb="FF7F7F7F"/>
      </bottom>
      <diagonal/>
    </border>
    <border>
      <left style="thin">
        <color rgb="FF7F7F7F"/>
      </left>
      <right style="medium">
        <color indexed="64"/>
      </right>
      <top style="thin">
        <color rgb="FF7F7F7F"/>
      </top>
      <bottom style="thin">
        <color rgb="FF7F7F7F"/>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000000"/>
      </left>
      <right/>
      <top style="medium">
        <color rgb="FF000000"/>
      </top>
      <bottom style="thick">
        <color rgb="FFCCCCCC"/>
      </bottom>
      <diagonal/>
    </border>
    <border>
      <left/>
      <right style="medium">
        <color rgb="FF000000"/>
      </right>
      <top style="medium">
        <color rgb="FF000000"/>
      </top>
      <bottom style="thick">
        <color rgb="FFCCCCCC"/>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style="thick">
        <color rgb="FFBB110E"/>
      </top>
      <bottom/>
      <diagonal/>
    </border>
    <border>
      <left/>
      <right/>
      <top/>
      <bottom style="thick">
        <color rgb="FF4F81BD"/>
      </bottom>
      <diagonal/>
    </border>
    <border>
      <left/>
      <right/>
      <top/>
      <bottom style="medium">
        <color rgb="FFFF6600"/>
      </bottom>
      <diagonal/>
    </border>
    <border>
      <left style="medium">
        <color indexed="64"/>
      </left>
      <right/>
      <top style="medium">
        <color indexed="64"/>
      </top>
      <bottom style="thin">
        <color rgb="FFFFFFFF"/>
      </bottom>
      <diagonal/>
    </border>
    <border>
      <left/>
      <right/>
      <top style="medium">
        <color indexed="64"/>
      </top>
      <bottom style="thin">
        <color rgb="FFFFFFFF"/>
      </bottom>
      <diagonal/>
    </border>
    <border>
      <left style="medium">
        <color indexed="64"/>
      </left>
      <right/>
      <top/>
      <bottom style="thin">
        <color rgb="FFFFFFFF"/>
      </bottom>
      <diagonal/>
    </border>
    <border>
      <left/>
      <right/>
      <top/>
      <bottom style="thin">
        <color rgb="FFFFFFFF"/>
      </bottom>
      <diagonal/>
    </border>
    <border>
      <left style="medium">
        <color indexed="64"/>
      </left>
      <right/>
      <top style="thin">
        <color rgb="FFFFFFFF"/>
      </top>
      <bottom style="thin">
        <color rgb="FFFFFFFF"/>
      </bottom>
      <diagonal/>
    </border>
    <border>
      <left/>
      <right/>
      <top style="thin">
        <color rgb="FFFFFFFF"/>
      </top>
      <bottom style="thin">
        <color rgb="FFFFFFFF"/>
      </bottom>
      <diagonal/>
    </border>
    <border>
      <left/>
      <right style="medium">
        <color rgb="FF3D4043"/>
      </right>
      <top/>
      <bottom/>
      <diagonal/>
    </border>
    <border>
      <left style="medium">
        <color rgb="FF3D4043"/>
      </left>
      <right style="medium">
        <color rgb="FF3D4043"/>
      </right>
      <top style="medium">
        <color rgb="FF3D4043"/>
      </top>
      <bottom style="medium">
        <color rgb="FF3D4043"/>
      </bottom>
      <diagonal/>
    </border>
    <border>
      <left style="medium">
        <color rgb="FF3D4043"/>
      </left>
      <right style="medium">
        <color rgb="FF3D4043"/>
      </right>
      <top/>
      <bottom style="medium">
        <color rgb="FF3D4043"/>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thin">
        <color theme="4" tint="0.39997558519241921"/>
      </bottom>
      <diagonal/>
    </border>
    <border>
      <left/>
      <right style="medium">
        <color indexed="64"/>
      </right>
      <top style="medium">
        <color indexed="64"/>
      </top>
      <bottom style="thin">
        <color theme="4" tint="0.39997558519241921"/>
      </bottom>
      <diagonal/>
    </border>
    <border>
      <left style="medium">
        <color indexed="64"/>
      </left>
      <right/>
      <top style="thin">
        <color theme="4" tint="0.39997558519241921"/>
      </top>
      <bottom style="thin">
        <color theme="4" tint="0.39997558519241921"/>
      </bottom>
      <diagonal/>
    </border>
    <border>
      <left/>
      <right style="medium">
        <color indexed="64"/>
      </right>
      <top style="thin">
        <color theme="4" tint="0.39997558519241921"/>
      </top>
      <bottom style="thin">
        <color theme="4" tint="0.39997558519241921"/>
      </bottom>
      <diagonal/>
    </border>
    <border>
      <left style="medium">
        <color indexed="64"/>
      </left>
      <right style="thin">
        <color theme="4" tint="0.39997558519241921"/>
      </right>
      <top style="thin">
        <color theme="4" tint="0.39997558519241921"/>
      </top>
      <bottom style="medium">
        <color indexed="64"/>
      </bottom>
      <diagonal/>
    </border>
    <border>
      <left/>
      <right style="medium">
        <color indexed="64"/>
      </right>
      <top style="thin">
        <color theme="4" tint="0.39997558519241921"/>
      </top>
      <bottom style="medium">
        <color indexed="64"/>
      </bottom>
      <diagonal/>
    </border>
    <border>
      <left/>
      <right/>
      <top/>
      <bottom style="thin">
        <color rgb="FF94B6D2"/>
      </bottom>
      <diagonal/>
    </border>
    <border>
      <left/>
      <right style="medium">
        <color rgb="FFEFEFEF"/>
      </right>
      <top style="medium">
        <color rgb="FFEFEFEF"/>
      </top>
      <bottom style="medium">
        <color rgb="FFEFEFEF"/>
      </bottom>
      <diagonal/>
    </border>
    <border>
      <left style="medium">
        <color rgb="FFEFEFEF"/>
      </left>
      <right/>
      <top style="medium">
        <color rgb="FFEFEFEF"/>
      </top>
      <bottom style="medium">
        <color rgb="FFEFEFEF"/>
      </bottom>
      <diagonal/>
    </border>
    <border>
      <left/>
      <right style="medium">
        <color rgb="FFEFEFEF"/>
      </right>
      <top/>
      <bottom/>
      <diagonal/>
    </border>
    <border>
      <left style="medium">
        <color rgb="FFEFEFEF"/>
      </left>
      <right style="medium">
        <color rgb="FFEFEFEF"/>
      </right>
      <top style="medium">
        <color rgb="FFEFEFEF"/>
      </top>
      <bottom style="medium">
        <color rgb="FFEFEFEF"/>
      </bottom>
      <diagonal/>
    </border>
    <border>
      <left/>
      <right/>
      <top style="thin">
        <color indexed="64"/>
      </top>
      <bottom style="thin">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right style="thick">
        <color indexed="64"/>
      </right>
      <top/>
      <bottom/>
      <diagonal/>
    </border>
    <border>
      <left style="thick">
        <color indexed="64"/>
      </left>
      <right/>
      <top/>
      <bottom style="thin">
        <color indexed="64"/>
      </bottom>
      <diagonal/>
    </border>
    <border>
      <left style="thick">
        <color indexed="64"/>
      </left>
      <right/>
      <top/>
      <bottom/>
      <diagonal/>
    </border>
    <border>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ck">
        <color indexed="64"/>
      </right>
      <top/>
      <bottom/>
      <diagonal/>
    </border>
    <border>
      <left/>
      <right style="thick">
        <color indexed="64"/>
      </right>
      <top/>
      <bottom style="thin">
        <color indexed="64"/>
      </bottom>
      <diagonal/>
    </border>
    <border>
      <left style="thick">
        <color indexed="64"/>
      </left>
      <right style="thick">
        <color indexed="64"/>
      </right>
      <top style="thick">
        <color indexed="64"/>
      </top>
      <bottom/>
      <diagonal/>
    </border>
    <border>
      <left style="thick">
        <color indexed="64"/>
      </left>
      <right/>
      <top style="thin">
        <color indexed="64"/>
      </top>
      <bottom/>
      <diagonal/>
    </border>
    <border>
      <left style="medium">
        <color indexed="64"/>
      </left>
      <right/>
      <top/>
      <bottom style="thin">
        <color indexed="64"/>
      </bottom>
      <diagonal/>
    </border>
    <border>
      <left style="thin">
        <color indexed="64"/>
      </left>
      <right/>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D0D7E5"/>
      </left>
      <right style="thin">
        <color rgb="FFD0D7E5"/>
      </right>
      <top style="thin">
        <color rgb="FFD0D7E5"/>
      </top>
      <bottom style="thin">
        <color rgb="FFD0D7E5"/>
      </bottom>
      <diagonal/>
    </border>
    <border>
      <left/>
      <right style="thin">
        <color indexed="10"/>
      </right>
      <top/>
      <bottom/>
      <diagonal/>
    </border>
    <border>
      <left/>
      <right style="thin">
        <color indexed="10"/>
      </right>
      <top style="medium">
        <color indexed="64"/>
      </top>
      <bottom/>
      <diagonal/>
    </border>
    <border>
      <left/>
      <right/>
      <top/>
      <bottom style="thin">
        <color indexed="10"/>
      </bottom>
      <diagonal/>
    </border>
    <border>
      <left/>
      <right style="thin">
        <color indexed="10"/>
      </right>
      <top/>
      <bottom style="thin">
        <color indexed="10"/>
      </bottom>
      <diagonal/>
    </border>
    <border>
      <left/>
      <right style="thin">
        <color indexed="10"/>
      </right>
      <top style="thin">
        <color indexed="10"/>
      </top>
      <bottom/>
      <diagonal/>
    </border>
    <border>
      <left style="thin">
        <color indexed="10"/>
      </left>
      <right/>
      <top style="thin">
        <color indexed="10"/>
      </top>
      <bottom/>
      <diagonal/>
    </border>
    <border>
      <left/>
      <right/>
      <top style="thin">
        <color indexed="10"/>
      </top>
      <bottom/>
      <diagonal/>
    </border>
    <border>
      <left style="thin">
        <color indexed="10"/>
      </left>
      <right/>
      <top/>
      <bottom/>
      <diagonal/>
    </border>
    <border>
      <left style="medium">
        <color indexed="64"/>
      </left>
      <right/>
      <top/>
      <bottom style="thin">
        <color indexed="10"/>
      </bottom>
      <diagonal/>
    </border>
    <border>
      <left style="thin">
        <color indexed="10"/>
      </left>
      <right/>
      <top/>
      <bottom style="thin">
        <color indexed="10"/>
      </bottom>
      <diagonal/>
    </border>
    <border>
      <left style="thin">
        <color theme="4" tint="0.39997558519241921"/>
      </left>
      <right/>
      <top style="thin">
        <color indexed="64"/>
      </top>
      <bottom style="thin">
        <color theme="4" tint="0.39997558519241921"/>
      </bottom>
      <diagonal/>
    </border>
    <border>
      <left/>
      <right/>
      <top style="thin">
        <color indexed="64"/>
      </top>
      <bottom style="thin">
        <color theme="4" tint="0.39997558519241921"/>
      </bottom>
      <diagonal/>
    </border>
    <border>
      <left/>
      <right style="thin">
        <color theme="4" tint="0.39997558519241921"/>
      </right>
      <top style="thin">
        <color indexed="64"/>
      </top>
      <bottom style="thin">
        <color theme="4" tint="0.39997558519241921"/>
      </bottom>
      <diagonal/>
    </border>
    <border>
      <left style="thin">
        <color rgb="FFD0D7E5"/>
      </left>
      <right style="thin">
        <color rgb="FFD0D7E5"/>
      </right>
      <top style="thin">
        <color rgb="FFD0D7E5"/>
      </top>
      <bottom/>
      <diagonal/>
    </border>
  </borders>
  <cellStyleXfs count="24">
    <xf numFmtId="0" fontId="0" fillId="0" borderId="0"/>
    <xf numFmtId="0" fontId="8" fillId="0" borderId="0"/>
    <xf numFmtId="0" fontId="9" fillId="0" borderId="0" applyNumberFormat="0" applyFill="0" applyBorder="0" applyAlignment="0" applyProtection="0">
      <alignment vertical="top"/>
      <protection locked="0"/>
    </xf>
    <xf numFmtId="0" fontId="10" fillId="0" borderId="0"/>
    <xf numFmtId="0" fontId="20" fillId="0" borderId="0"/>
    <xf numFmtId="0" fontId="5" fillId="0" borderId="0"/>
    <xf numFmtId="43" fontId="8" fillId="0" borderId="0" applyFont="0" applyFill="0" applyBorder="0" applyAlignment="0" applyProtection="0"/>
    <xf numFmtId="0" fontId="42" fillId="17" borderId="79" applyNumberFormat="0" applyAlignment="0" applyProtection="0"/>
    <xf numFmtId="0" fontId="43" fillId="18" borderId="79" applyNumberFormat="0" applyAlignment="0" applyProtection="0"/>
    <xf numFmtId="0" fontId="50" fillId="0" borderId="0" applyNumberFormat="0" applyFill="0" applyBorder="0" applyAlignment="0" applyProtection="0"/>
    <xf numFmtId="0" fontId="93" fillId="0" borderId="96" applyNumberFormat="0" applyFill="0" applyAlignment="0" applyProtection="0"/>
    <xf numFmtId="0" fontId="95" fillId="0" borderId="0"/>
    <xf numFmtId="0" fontId="97" fillId="33" borderId="0" applyNumberFormat="0" applyBorder="0" applyAlignment="0" applyProtection="0"/>
    <xf numFmtId="0" fontId="101" fillId="0" borderId="0" applyNumberFormat="0" applyFill="0" applyBorder="0" applyAlignment="0" applyProtection="0"/>
    <xf numFmtId="0" fontId="5" fillId="0" borderId="0"/>
    <xf numFmtId="0" fontId="5" fillId="0" borderId="0"/>
    <xf numFmtId="0" fontId="4" fillId="0" borderId="0"/>
    <xf numFmtId="0" fontId="169" fillId="0" borderId="177" applyNumberFormat="0" applyFill="0" applyAlignment="0" applyProtection="0"/>
    <xf numFmtId="0" fontId="168" fillId="57" borderId="178" applyNumberFormat="0" applyFont="0" applyAlignment="0" applyProtection="0"/>
    <xf numFmtId="0" fontId="170" fillId="0" borderId="0"/>
    <xf numFmtId="0" fontId="3" fillId="0" borderId="0"/>
    <xf numFmtId="0" fontId="2" fillId="0" borderId="0"/>
    <xf numFmtId="0" fontId="1" fillId="0" borderId="0"/>
    <xf numFmtId="0" fontId="186" fillId="0" borderId="0"/>
  </cellStyleXfs>
  <cellXfs count="1373">
    <xf numFmtId="0" fontId="0" fillId="0" borderId="0" xfId="0"/>
    <xf numFmtId="0" fontId="0" fillId="2" borderId="4" xfId="0" applyFill="1" applyBorder="1"/>
    <xf numFmtId="0" fontId="0" fillId="2" borderId="5" xfId="0" applyFill="1" applyBorder="1"/>
    <xf numFmtId="0" fontId="0" fillId="2" borderId="6" xfId="0" applyFill="1" applyBorder="1"/>
    <xf numFmtId="0" fontId="6" fillId="3" borderId="0" xfId="0" applyFont="1" applyFill="1"/>
    <xf numFmtId="0" fontId="7" fillId="0" borderId="0" xfId="0" applyFont="1"/>
    <xf numFmtId="0" fontId="0" fillId="4" borderId="0" xfId="0" applyFill="1"/>
    <xf numFmtId="0" fontId="0" fillId="5" borderId="0" xfId="0" applyFill="1"/>
    <xf numFmtId="0" fontId="0" fillId="4" borderId="1" xfId="0" applyFill="1" applyBorder="1"/>
    <xf numFmtId="0" fontId="0" fillId="4" borderId="2" xfId="0" applyFill="1" applyBorder="1"/>
    <xf numFmtId="0" fontId="0" fillId="0" borderId="2" xfId="0" applyBorder="1"/>
    <xf numFmtId="0" fontId="0" fillId="0" borderId="3" xfId="0" applyBorder="1"/>
    <xf numFmtId="0" fontId="0" fillId="4" borderId="7" xfId="0" applyFill="1" applyBorder="1"/>
    <xf numFmtId="0" fontId="0" fillId="0" borderId="8" xfId="0" applyBorder="1"/>
    <xf numFmtId="0" fontId="0" fillId="0" borderId="7" xfId="0" applyBorder="1"/>
    <xf numFmtId="0" fontId="0" fillId="5" borderId="8" xfId="0" applyFill="1" applyBorder="1"/>
    <xf numFmtId="0" fontId="0" fillId="0" borderId="4" xfId="0" applyBorder="1"/>
    <xf numFmtId="0" fontId="0" fillId="0" borderId="5" xfId="0" applyBorder="1"/>
    <xf numFmtId="0" fontId="0" fillId="0" borderId="6" xfId="0" applyBorder="1"/>
    <xf numFmtId="0" fontId="0" fillId="5" borderId="5" xfId="0" applyFill="1" applyBorder="1"/>
    <xf numFmtId="0" fontId="0" fillId="5" borderId="6" xfId="0" applyFill="1" applyBorder="1"/>
    <xf numFmtId="0" fontId="0" fillId="5" borderId="1" xfId="0" applyFill="1" applyBorder="1"/>
    <xf numFmtId="0" fontId="0" fillId="5" borderId="2" xfId="0" applyFill="1" applyBorder="1"/>
    <xf numFmtId="0" fontId="0" fillId="5" borderId="3" xfId="0" applyFill="1" applyBorder="1"/>
    <xf numFmtId="0" fontId="0" fillId="5" borderId="7" xfId="0" applyFill="1" applyBorder="1"/>
    <xf numFmtId="0" fontId="0" fillId="5" borderId="4" xfId="0" applyFill="1" applyBorder="1"/>
    <xf numFmtId="0" fontId="0" fillId="4" borderId="3" xfId="0" applyFill="1" applyBorder="1"/>
    <xf numFmtId="0" fontId="0" fillId="4" borderId="8" xfId="0" applyFill="1" applyBorder="1"/>
    <xf numFmtId="0" fontId="0" fillId="4" borderId="4" xfId="0" applyFill="1" applyBorder="1"/>
    <xf numFmtId="0" fontId="0" fillId="4" borderId="5" xfId="0" applyFill="1" applyBorder="1"/>
    <xf numFmtId="0" fontId="0" fillId="4" borderId="6" xfId="0" applyFill="1" applyBorder="1"/>
    <xf numFmtId="0" fontId="6" fillId="0" borderId="0" xfId="0" applyFont="1"/>
    <xf numFmtId="0" fontId="6" fillId="5" borderId="0" xfId="0" applyFont="1" applyFill="1" applyAlignment="1">
      <alignment wrapText="1"/>
    </xf>
    <xf numFmtId="0" fontId="0" fillId="0" borderId="0" xfId="0" applyAlignment="1">
      <alignment wrapText="1"/>
    </xf>
    <xf numFmtId="0" fontId="0" fillId="0" borderId="0" xfId="0" applyAlignment="1">
      <alignment vertical="center" wrapText="1"/>
    </xf>
    <xf numFmtId="0" fontId="8" fillId="0" borderId="0" xfId="1"/>
    <xf numFmtId="164" fontId="8" fillId="0" borderId="0" xfId="1" applyNumberFormat="1"/>
    <xf numFmtId="165" fontId="8" fillId="6" borderId="0" xfId="1" applyNumberFormat="1" applyFill="1"/>
    <xf numFmtId="164" fontId="8" fillId="6" borderId="0" xfId="1" applyNumberFormat="1" applyFill="1"/>
    <xf numFmtId="2" fontId="8" fillId="7" borderId="0" xfId="1" applyNumberFormat="1" applyFill="1"/>
    <xf numFmtId="2" fontId="8" fillId="0" borderId="0" xfId="1" applyNumberFormat="1"/>
    <xf numFmtId="2" fontId="8" fillId="8" borderId="0" xfId="1" applyNumberFormat="1" applyFill="1"/>
    <xf numFmtId="2" fontId="8" fillId="9" borderId="0" xfId="1" applyNumberFormat="1" applyFill="1"/>
    <xf numFmtId="164" fontId="8" fillId="7" borderId="0" xfId="1" applyNumberFormat="1" applyFill="1"/>
    <xf numFmtId="0" fontId="8" fillId="0" borderId="0" xfId="1" applyAlignment="1">
      <alignment horizontal="center"/>
    </xf>
    <xf numFmtId="0" fontId="8" fillId="8" borderId="0" xfId="1" applyFill="1" applyAlignment="1">
      <alignment horizontal="center"/>
    </xf>
    <xf numFmtId="164" fontId="8" fillId="8" borderId="0" xfId="1" applyNumberFormat="1" applyFill="1" applyAlignment="1">
      <alignment horizontal="center"/>
    </xf>
    <xf numFmtId="164" fontId="8" fillId="0" borderId="0" xfId="1" applyNumberFormat="1" applyAlignment="1">
      <alignment horizontal="center"/>
    </xf>
    <xf numFmtId="165" fontId="8" fillId="6" borderId="0" xfId="1" applyNumberFormat="1" applyFill="1" applyAlignment="1">
      <alignment horizontal="center"/>
    </xf>
    <xf numFmtId="164" fontId="8" fillId="6" borderId="0" xfId="1" applyNumberFormat="1" applyFill="1" applyAlignment="1">
      <alignment horizontal="center"/>
    </xf>
    <xf numFmtId="0" fontId="9" fillId="0" borderId="0" xfId="2" applyAlignment="1" applyProtection="1"/>
    <xf numFmtId="0" fontId="8" fillId="10" borderId="0" xfId="1" applyFill="1"/>
    <xf numFmtId="0" fontId="20" fillId="0" borderId="0" xfId="4"/>
    <xf numFmtId="0" fontId="20" fillId="0" borderId="0" xfId="4" applyAlignment="1">
      <alignment wrapText="1"/>
    </xf>
    <xf numFmtId="0" fontId="20" fillId="0" borderId="0" xfId="4" applyAlignment="1">
      <alignment horizontal="left" vertical="top" wrapText="1"/>
    </xf>
    <xf numFmtId="0" fontId="20" fillId="0" borderId="0" xfId="4" applyAlignment="1">
      <alignment horizontal="left" vertical="top"/>
    </xf>
    <xf numFmtId="0" fontId="7" fillId="0" borderId="0" xfId="4" applyFont="1" applyAlignment="1">
      <alignment vertical="top"/>
    </xf>
    <xf numFmtId="0" fontId="5" fillId="0" borderId="0" xfId="5"/>
    <xf numFmtId="16" fontId="5" fillId="0" borderId="0" xfId="5" applyNumberFormat="1"/>
    <xf numFmtId="166" fontId="5" fillId="0" borderId="0" xfId="5" applyNumberFormat="1"/>
    <xf numFmtId="0" fontId="5" fillId="0" borderId="70" xfId="5" applyBorder="1"/>
    <xf numFmtId="0" fontId="5" fillId="0" borderId="70" xfId="5" applyBorder="1" applyAlignment="1">
      <alignment horizontal="center"/>
    </xf>
    <xf numFmtId="0" fontId="21" fillId="13" borderId="70" xfId="5" applyFont="1" applyFill="1" applyBorder="1"/>
    <xf numFmtId="167" fontId="0" fillId="0" borderId="70" xfId="6" applyNumberFormat="1" applyFont="1" applyBorder="1"/>
    <xf numFmtId="0" fontId="22" fillId="0" borderId="0" xfId="5" applyFont="1" applyAlignment="1">
      <alignment horizontal="justify" vertical="center"/>
    </xf>
    <xf numFmtId="0" fontId="23" fillId="0" borderId="0" xfId="5" applyFont="1" applyAlignment="1">
      <alignment horizontal="left" vertical="center" indent="5"/>
    </xf>
    <xf numFmtId="0" fontId="24" fillId="0" borderId="0" xfId="5" applyFont="1" applyAlignment="1">
      <alignment horizontal="left" vertical="center" indent="10"/>
    </xf>
    <xf numFmtId="0" fontId="25" fillId="0" borderId="0" xfId="5" applyFont="1" applyAlignment="1">
      <alignment horizontal="justify" vertical="center"/>
    </xf>
    <xf numFmtId="0" fontId="26" fillId="0" borderId="0" xfId="0" applyFont="1" applyAlignment="1">
      <alignment horizontal="left" vertical="center" indent="4"/>
    </xf>
    <xf numFmtId="0" fontId="28" fillId="0" borderId="0" xfId="0" applyFont="1" applyAlignment="1">
      <alignment vertical="center" wrapText="1"/>
    </xf>
    <xf numFmtId="0" fontId="29" fillId="0" borderId="0" xfId="0" applyFont="1" applyAlignment="1">
      <alignment vertical="center" wrapText="1"/>
    </xf>
    <xf numFmtId="14" fontId="29" fillId="0" borderId="0" xfId="0" applyNumberFormat="1" applyFont="1" applyAlignment="1">
      <alignment vertical="center" wrapText="1"/>
    </xf>
    <xf numFmtId="0" fontId="27" fillId="0" borderId="0" xfId="0" applyFont="1"/>
    <xf numFmtId="0" fontId="27" fillId="0" borderId="0" xfId="0" applyFont="1" applyAlignment="1">
      <alignment vertical="center"/>
    </xf>
    <xf numFmtId="0" fontId="30" fillId="14" borderId="71" xfId="0" applyFont="1" applyFill="1" applyBorder="1" applyAlignment="1">
      <alignment horizontal="left" vertical="center" wrapText="1" indent="2"/>
    </xf>
    <xf numFmtId="0" fontId="30" fillId="14" borderId="72" xfId="0" applyFont="1" applyFill="1" applyBorder="1" applyAlignment="1">
      <alignment horizontal="left" vertical="center" wrapText="1" indent="2"/>
    </xf>
    <xf numFmtId="0" fontId="31" fillId="0" borderId="0" xfId="0" applyFont="1" applyAlignment="1">
      <alignment vertical="center"/>
    </xf>
    <xf numFmtId="0" fontId="32" fillId="0" borderId="0" xfId="0" applyFont="1" applyAlignment="1">
      <alignment vertical="center"/>
    </xf>
    <xf numFmtId="0" fontId="33" fillId="0" borderId="0" xfId="0" applyFont="1" applyAlignment="1">
      <alignment vertical="center"/>
    </xf>
    <xf numFmtId="0" fontId="28" fillId="0" borderId="0" xfId="0" applyFont="1" applyAlignment="1">
      <alignment vertical="center"/>
    </xf>
    <xf numFmtId="0" fontId="34" fillId="15" borderId="73" xfId="0" applyFont="1" applyFill="1" applyBorder="1" applyAlignment="1">
      <alignment vertical="center" wrapText="1"/>
    </xf>
    <xf numFmtId="0" fontId="34" fillId="15" borderId="74" xfId="0" applyFont="1" applyFill="1" applyBorder="1" applyAlignment="1">
      <alignment vertical="center" wrapText="1"/>
    </xf>
    <xf numFmtId="0" fontId="27" fillId="16" borderId="75" xfId="0" applyFont="1" applyFill="1" applyBorder="1" applyAlignment="1">
      <alignment vertical="center" wrapText="1"/>
    </xf>
    <xf numFmtId="0" fontId="27" fillId="16" borderId="76" xfId="0" applyFont="1" applyFill="1" applyBorder="1" applyAlignment="1">
      <alignment vertical="center" wrapText="1"/>
    </xf>
    <xf numFmtId="0" fontId="35" fillId="0" borderId="0" xfId="0" applyFont="1" applyAlignment="1">
      <alignment vertical="center"/>
    </xf>
    <xf numFmtId="0" fontId="34" fillId="15" borderId="77" xfId="0" applyFont="1" applyFill="1" applyBorder="1" applyAlignment="1">
      <alignment vertical="center" wrapText="1"/>
    </xf>
    <xf numFmtId="0" fontId="27" fillId="16" borderId="78" xfId="0" applyFont="1" applyFill="1" applyBorder="1" applyAlignment="1">
      <alignment vertical="center" wrapText="1"/>
    </xf>
    <xf numFmtId="0" fontId="27" fillId="0" borderId="75" xfId="0" applyFont="1" applyBorder="1" applyAlignment="1">
      <alignment vertical="center" wrapText="1"/>
    </xf>
    <xf numFmtId="0" fontId="27" fillId="0" borderId="78" xfId="0" applyFont="1" applyBorder="1" applyAlignment="1">
      <alignment vertical="center" wrapText="1"/>
    </xf>
    <xf numFmtId="0" fontId="27" fillId="0" borderId="76" xfId="0" applyFont="1" applyBorder="1" applyAlignment="1">
      <alignment vertical="center" wrapText="1"/>
    </xf>
    <xf numFmtId="0" fontId="37" fillId="0" borderId="0" xfId="0" applyFont="1" applyAlignment="1">
      <alignment vertical="center" wrapText="1"/>
    </xf>
    <xf numFmtId="0" fontId="27" fillId="0" borderId="0" xfId="0" applyFont="1" applyAlignment="1">
      <alignment vertical="center" wrapText="1"/>
    </xf>
    <xf numFmtId="0" fontId="38" fillId="0" borderId="0" xfId="0" applyFont="1" applyAlignment="1">
      <alignment vertical="center"/>
    </xf>
    <xf numFmtId="0" fontId="39" fillId="0" borderId="0" xfId="0" applyFont="1" applyAlignment="1">
      <alignment vertical="center"/>
    </xf>
    <xf numFmtId="0" fontId="40" fillId="0" borderId="0" xfId="0" applyFont="1" applyAlignment="1">
      <alignment vertical="center"/>
    </xf>
    <xf numFmtId="0" fontId="41" fillId="0" borderId="0" xfId="0" applyFont="1" applyAlignment="1">
      <alignment vertical="center"/>
    </xf>
    <xf numFmtId="0" fontId="45" fillId="0" borderId="0" xfId="0" applyFont="1" applyAlignment="1">
      <alignment horizontal="left" vertical="top"/>
    </xf>
    <xf numFmtId="0" fontId="47" fillId="18" borderId="79" xfId="8" applyFont="1" applyAlignment="1">
      <alignment horizontal="left" vertical="top"/>
    </xf>
    <xf numFmtId="0" fontId="48" fillId="17" borderId="79" xfId="7" applyFont="1" applyAlignment="1">
      <alignment horizontal="left" vertical="top"/>
    </xf>
    <xf numFmtId="0" fontId="47" fillId="0" borderId="0" xfId="8" applyFont="1" applyFill="1" applyBorder="1" applyAlignment="1">
      <alignment horizontal="left" vertical="top"/>
    </xf>
    <xf numFmtId="0" fontId="42" fillId="17" borderId="79" xfId="7" applyAlignment="1">
      <alignment horizontal="left" vertical="top"/>
    </xf>
    <xf numFmtId="0" fontId="48" fillId="0" borderId="0" xfId="7" applyFont="1" applyFill="1" applyBorder="1" applyAlignment="1">
      <alignment horizontal="left" vertical="top"/>
    </xf>
    <xf numFmtId="0" fontId="49" fillId="0" borderId="15" xfId="5" applyFont="1" applyBorder="1"/>
    <xf numFmtId="0" fontId="5" fillId="0" borderId="15" xfId="5" applyBorder="1" applyAlignment="1">
      <alignment horizontal="center"/>
    </xf>
    <xf numFmtId="0" fontId="5" fillId="0" borderId="80" xfId="5" applyBorder="1"/>
    <xf numFmtId="0" fontId="5" fillId="0" borderId="80" xfId="5" applyBorder="1" applyAlignment="1">
      <alignment horizontal="center"/>
    </xf>
    <xf numFmtId="0" fontId="5" fillId="0" borderId="23" xfId="5" applyBorder="1"/>
    <xf numFmtId="0" fontId="5" fillId="0" borderId="23" xfId="5" applyBorder="1" applyAlignment="1">
      <alignment horizontal="center"/>
    </xf>
    <xf numFmtId="0" fontId="5" fillId="0" borderId="0" xfId="5" applyAlignment="1">
      <alignment horizontal="left"/>
    </xf>
    <xf numFmtId="0" fontId="0" fillId="0" borderId="0" xfId="0" applyAlignment="1">
      <alignment horizontal="left" vertical="top"/>
    </xf>
    <xf numFmtId="0" fontId="28" fillId="0" borderId="0" xfId="0" applyFont="1" applyAlignment="1">
      <alignment horizontal="left" vertical="top" wrapText="1"/>
    </xf>
    <xf numFmtId="0" fontId="29" fillId="0" borderId="0" xfId="0" applyFont="1" applyAlignment="1">
      <alignment horizontal="left" vertical="top" wrapText="1"/>
    </xf>
    <xf numFmtId="14" fontId="29" fillId="0" borderId="0" xfId="0" applyNumberFormat="1" applyFont="1" applyAlignment="1">
      <alignment horizontal="left" vertical="top" wrapText="1"/>
    </xf>
    <xf numFmtId="0" fontId="31" fillId="0" borderId="0" xfId="0" applyFont="1" applyAlignment="1">
      <alignment horizontal="left" vertical="top"/>
    </xf>
    <xf numFmtId="0" fontId="32" fillId="0" borderId="0" xfId="0" applyFont="1" applyAlignment="1">
      <alignment horizontal="left" vertical="top"/>
    </xf>
    <xf numFmtId="0" fontId="33" fillId="0" borderId="0" xfId="0" applyFont="1" applyAlignment="1">
      <alignment horizontal="left" vertical="top"/>
    </xf>
    <xf numFmtId="0" fontId="28" fillId="0" borderId="0" xfId="0" applyFont="1" applyAlignment="1">
      <alignment horizontal="left" vertical="top"/>
    </xf>
    <xf numFmtId="0" fontId="34" fillId="15" borderId="73" xfId="0" applyFont="1" applyFill="1" applyBorder="1" applyAlignment="1">
      <alignment horizontal="left" vertical="top" wrapText="1"/>
    </xf>
    <xf numFmtId="0" fontId="34" fillId="15" borderId="74" xfId="0" applyFont="1" applyFill="1" applyBorder="1" applyAlignment="1">
      <alignment horizontal="left" vertical="top" wrapText="1"/>
    </xf>
    <xf numFmtId="0" fontId="27" fillId="16" borderId="75" xfId="0" applyFont="1" applyFill="1" applyBorder="1" applyAlignment="1">
      <alignment horizontal="left" vertical="top" wrapText="1"/>
    </xf>
    <xf numFmtId="0" fontId="27" fillId="16" borderId="76" xfId="0" applyFont="1" applyFill="1" applyBorder="1" applyAlignment="1">
      <alignment horizontal="left" vertical="top" wrapText="1"/>
    </xf>
    <xf numFmtId="0" fontId="35" fillId="0" borderId="0" xfId="0" applyFont="1" applyAlignment="1">
      <alignment horizontal="left" vertical="top"/>
    </xf>
    <xf numFmtId="0" fontId="34" fillId="15" borderId="77" xfId="0" applyFont="1" applyFill="1" applyBorder="1" applyAlignment="1">
      <alignment horizontal="left" vertical="top" wrapText="1"/>
    </xf>
    <xf numFmtId="0" fontId="27" fillId="16" borderId="78" xfId="0" applyFont="1" applyFill="1" applyBorder="1" applyAlignment="1">
      <alignment horizontal="left" vertical="top" wrapText="1"/>
    </xf>
    <xf numFmtId="0" fontId="27" fillId="0" borderId="75" xfId="0" applyFont="1" applyBorder="1" applyAlignment="1">
      <alignment horizontal="left" vertical="top" wrapText="1"/>
    </xf>
    <xf numFmtId="0" fontId="27" fillId="0" borderId="78" xfId="0" applyFont="1" applyBorder="1" applyAlignment="1">
      <alignment horizontal="left" vertical="top" wrapText="1"/>
    </xf>
    <xf numFmtId="0" fontId="27" fillId="0" borderId="76" xfId="0" applyFont="1" applyBorder="1" applyAlignment="1">
      <alignment horizontal="left" vertical="top" wrapText="1"/>
    </xf>
    <xf numFmtId="0" fontId="37" fillId="0" borderId="0" xfId="0" applyFont="1" applyAlignment="1">
      <alignment horizontal="left" vertical="top" wrapText="1"/>
    </xf>
    <xf numFmtId="0" fontId="27" fillId="0" borderId="0" xfId="0" applyFont="1" applyAlignment="1">
      <alignment horizontal="left" vertical="top" wrapText="1"/>
    </xf>
    <xf numFmtId="0" fontId="38" fillId="0" borderId="0" xfId="0" applyFont="1" applyAlignment="1">
      <alignment horizontal="left" vertical="top"/>
    </xf>
    <xf numFmtId="0" fontId="39" fillId="0" borderId="0" xfId="0" applyFont="1" applyAlignment="1">
      <alignment horizontal="left" vertical="top"/>
    </xf>
    <xf numFmtId="0" fontId="40" fillId="0" borderId="0" xfId="0" applyFont="1" applyAlignment="1">
      <alignment horizontal="left" vertical="top"/>
    </xf>
    <xf numFmtId="0" fontId="41" fillId="0" borderId="0" xfId="0" applyFont="1" applyAlignment="1">
      <alignment horizontal="left" vertical="top"/>
    </xf>
    <xf numFmtId="0" fontId="27" fillId="0" borderId="0" xfId="0" applyFont="1" applyAlignment="1">
      <alignment horizontal="left" vertical="top"/>
    </xf>
    <xf numFmtId="0" fontId="45" fillId="0" borderId="2" xfId="0" applyFont="1" applyBorder="1" applyAlignment="1">
      <alignment horizontal="left" vertical="top"/>
    </xf>
    <xf numFmtId="0" fontId="45" fillId="0" borderId="3" xfId="0" applyFont="1" applyBorder="1" applyAlignment="1">
      <alignment horizontal="left" vertical="top"/>
    </xf>
    <xf numFmtId="0" fontId="45" fillId="0" borderId="5" xfId="0" applyFont="1" applyBorder="1" applyAlignment="1">
      <alignment horizontal="left" vertical="top"/>
    </xf>
    <xf numFmtId="0" fontId="45" fillId="0" borderId="6" xfId="0" applyFont="1" applyBorder="1" applyAlignment="1">
      <alignment horizontal="left" vertical="top"/>
    </xf>
    <xf numFmtId="0" fontId="42" fillId="17" borderId="83" xfId="7" applyBorder="1" applyAlignment="1">
      <alignment horizontal="left" vertical="top"/>
    </xf>
    <xf numFmtId="0" fontId="42" fillId="17" borderId="84" xfId="7" applyBorder="1" applyAlignment="1">
      <alignment horizontal="left" vertical="top"/>
    </xf>
    <xf numFmtId="0" fontId="45" fillId="0" borderId="8" xfId="0" applyFont="1" applyBorder="1" applyAlignment="1">
      <alignment horizontal="left" vertical="top"/>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44" fillId="2" borderId="7" xfId="0" applyFont="1" applyFill="1" applyBorder="1" applyAlignment="1">
      <alignment horizontal="left" vertical="top"/>
    </xf>
    <xf numFmtId="0" fontId="0" fillId="7" borderId="0" xfId="0" applyFill="1" applyAlignment="1">
      <alignment horizontal="left" vertical="top"/>
    </xf>
    <xf numFmtId="0" fontId="0" fillId="6" borderId="7" xfId="0" applyFill="1" applyBorder="1" applyAlignment="1">
      <alignment horizontal="left" vertical="top"/>
    </xf>
    <xf numFmtId="0" fontId="0" fillId="19" borderId="2" xfId="0" applyFill="1" applyBorder="1" applyAlignment="1">
      <alignment horizontal="left" vertical="top"/>
    </xf>
    <xf numFmtId="0" fontId="0" fillId="19" borderId="3" xfId="0" applyFill="1" applyBorder="1" applyAlignment="1">
      <alignment horizontal="left" vertical="top"/>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0" xfId="0" quotePrefix="1" applyAlignment="1">
      <alignment horizontal="left" vertical="top"/>
    </xf>
    <xf numFmtId="0" fontId="0" fillId="19" borderId="0" xfId="0" applyFill="1" applyAlignment="1">
      <alignment horizontal="left" vertical="top"/>
    </xf>
    <xf numFmtId="0" fontId="6" fillId="3" borderId="0" xfId="0" applyFont="1" applyFill="1" applyAlignment="1">
      <alignment horizontal="left" vertical="top"/>
    </xf>
    <xf numFmtId="0" fontId="7" fillId="0" borderId="0" xfId="0" applyFont="1" applyAlignment="1">
      <alignment horizontal="left" vertical="top"/>
    </xf>
    <xf numFmtId="0" fontId="6" fillId="0" borderId="0" xfId="0" applyFont="1" applyAlignment="1">
      <alignment horizontal="left" vertical="top"/>
    </xf>
    <xf numFmtId="0" fontId="0" fillId="4" borderId="1" xfId="0" applyFill="1" applyBorder="1" applyAlignment="1">
      <alignment horizontal="left" vertical="top"/>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7" xfId="0" applyFill="1" applyBorder="1" applyAlignment="1">
      <alignment horizontal="left" vertical="top"/>
    </xf>
    <xf numFmtId="0" fontId="0" fillId="4" borderId="0" xfId="0" applyFill="1" applyAlignment="1">
      <alignment horizontal="left" vertical="top"/>
    </xf>
    <xf numFmtId="0" fontId="0" fillId="4" borderId="8" xfId="0" applyFill="1" applyBorder="1" applyAlignment="1">
      <alignment horizontal="left" vertical="top"/>
    </xf>
    <xf numFmtId="0" fontId="0" fillId="2" borderId="4" xfId="0" applyFill="1"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5" borderId="1" xfId="0" applyFill="1" applyBorder="1" applyAlignment="1">
      <alignment horizontal="left" vertical="top"/>
    </xf>
    <xf numFmtId="0" fontId="0" fillId="5" borderId="2" xfId="0" applyFill="1" applyBorder="1" applyAlignment="1">
      <alignment horizontal="left" vertical="top"/>
    </xf>
    <xf numFmtId="0" fontId="0" fillId="5" borderId="3" xfId="0" applyFill="1" applyBorder="1" applyAlignment="1">
      <alignment horizontal="left" vertical="top"/>
    </xf>
    <xf numFmtId="0" fontId="0" fillId="5" borderId="0" xfId="0" applyFill="1" applyAlignment="1">
      <alignment horizontal="left" vertical="top"/>
    </xf>
    <xf numFmtId="0" fontId="0" fillId="5" borderId="7" xfId="0" applyFill="1" applyBorder="1" applyAlignment="1">
      <alignment horizontal="left" vertical="top"/>
    </xf>
    <xf numFmtId="0" fontId="0" fillId="5" borderId="8" xfId="0" applyFill="1" applyBorder="1" applyAlignment="1">
      <alignment horizontal="left" vertical="top"/>
    </xf>
    <xf numFmtId="0" fontId="0" fillId="5" borderId="4" xfId="0" applyFill="1" applyBorder="1" applyAlignment="1">
      <alignment horizontal="left" vertical="top"/>
    </xf>
    <xf numFmtId="0" fontId="0" fillId="5" borderId="5" xfId="0" applyFill="1" applyBorder="1" applyAlignment="1">
      <alignment horizontal="left" vertical="top"/>
    </xf>
    <xf numFmtId="0" fontId="0" fillId="5" borderId="6"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0" borderId="0" xfId="0" applyAlignment="1">
      <alignment horizontal="left" vertical="top" wrapText="1"/>
    </xf>
    <xf numFmtId="0" fontId="45" fillId="0" borderId="2" xfId="0" applyFont="1" applyBorder="1" applyAlignment="1">
      <alignment horizontal="left" vertical="top" wrapText="1"/>
    </xf>
    <xf numFmtId="0" fontId="45" fillId="0" borderId="3" xfId="0" applyFont="1" applyBorder="1" applyAlignment="1">
      <alignment horizontal="left" vertical="top" wrapText="1"/>
    </xf>
    <xf numFmtId="0" fontId="46" fillId="0" borderId="0" xfId="0" applyFont="1" applyAlignment="1">
      <alignment horizontal="left" vertical="top" wrapText="1"/>
    </xf>
    <xf numFmtId="0" fontId="50" fillId="0" borderId="0" xfId="9"/>
    <xf numFmtId="0" fontId="5" fillId="0" borderId="0" xfId="5" applyAlignment="1">
      <alignment vertical="top"/>
    </xf>
    <xf numFmtId="0" fontId="52" fillId="0" borderId="0" xfId="5" applyFont="1" applyAlignment="1">
      <alignment vertical="top"/>
    </xf>
    <xf numFmtId="0" fontId="53" fillId="0" borderId="0" xfId="5" applyFont="1"/>
    <xf numFmtId="0" fontId="54" fillId="0" borderId="0" xfId="5" applyFont="1"/>
    <xf numFmtId="0" fontId="55" fillId="0" borderId="0" xfId="5" applyFont="1"/>
    <xf numFmtId="0" fontId="56" fillId="0" borderId="0" xfId="5" applyFont="1"/>
    <xf numFmtId="12" fontId="0" fillId="0" borderId="0" xfId="0" applyNumberFormat="1" applyAlignment="1">
      <alignment horizontal="left" vertical="top"/>
    </xf>
    <xf numFmtId="0" fontId="26" fillId="0" borderId="0" xfId="0" applyFont="1" applyAlignment="1">
      <alignment horizontal="left" vertical="top"/>
    </xf>
    <xf numFmtId="0" fontId="5" fillId="0" borderId="81" xfId="5" applyBorder="1"/>
    <xf numFmtId="0" fontId="94" fillId="32" borderId="97" xfId="10" applyFont="1" applyFill="1" applyBorder="1" applyAlignment="1">
      <alignment horizontal="left" vertical="top"/>
    </xf>
    <xf numFmtId="0" fontId="94" fillId="32" borderId="97" xfId="10" applyFont="1" applyFill="1" applyBorder="1" applyAlignment="1">
      <alignment horizontal="left" vertical="top" wrapText="1"/>
    </xf>
    <xf numFmtId="0" fontId="96" fillId="0" borderId="0" xfId="11" applyFont="1" applyAlignment="1">
      <alignment horizontal="left" vertical="top"/>
    </xf>
    <xf numFmtId="0" fontId="96" fillId="0" borderId="0" xfId="11" applyFont="1" applyAlignment="1">
      <alignment horizontal="left" vertical="top" wrapText="1"/>
    </xf>
    <xf numFmtId="0" fontId="98" fillId="34" borderId="98" xfId="12" applyFont="1" applyFill="1" applyBorder="1" applyAlignment="1">
      <alignment horizontal="left" vertical="top"/>
    </xf>
    <xf numFmtId="0" fontId="98" fillId="34" borderId="99" xfId="11" applyFont="1" applyFill="1" applyBorder="1" applyAlignment="1">
      <alignment horizontal="left" vertical="top" wrapText="1"/>
    </xf>
    <xf numFmtId="0" fontId="98" fillId="34" borderId="2" xfId="12" applyFont="1" applyFill="1" applyBorder="1" applyAlignment="1">
      <alignment horizontal="left" vertical="top"/>
    </xf>
    <xf numFmtId="0" fontId="98" fillId="34" borderId="3" xfId="12" applyFont="1" applyFill="1" applyBorder="1" applyAlignment="1">
      <alignment horizontal="left" vertical="top"/>
    </xf>
    <xf numFmtId="0" fontId="99" fillId="35" borderId="100" xfId="11" applyFont="1" applyFill="1" applyBorder="1" applyAlignment="1">
      <alignment horizontal="left" vertical="top"/>
    </xf>
    <xf numFmtId="0" fontId="99" fillId="36" borderId="101" xfId="11" applyFont="1" applyFill="1" applyBorder="1" applyAlignment="1">
      <alignment horizontal="left" vertical="top" wrapText="1"/>
    </xf>
    <xf numFmtId="14" fontId="100" fillId="21" borderId="23" xfId="11" applyNumberFormat="1" applyFont="1" applyFill="1" applyBorder="1" applyAlignment="1">
      <alignment horizontal="left" vertical="top"/>
    </xf>
    <xf numFmtId="0" fontId="102" fillId="0" borderId="23" xfId="13" applyFont="1" applyBorder="1" applyAlignment="1">
      <alignment horizontal="left" vertical="top"/>
    </xf>
    <xf numFmtId="0" fontId="102" fillId="0" borderId="0" xfId="13" applyFont="1" applyBorder="1" applyAlignment="1">
      <alignment horizontal="left" vertical="top"/>
    </xf>
    <xf numFmtId="0" fontId="99" fillId="35" borderId="102" xfId="11" applyFont="1" applyFill="1" applyBorder="1" applyAlignment="1">
      <alignment horizontal="left" vertical="top"/>
    </xf>
    <xf numFmtId="0" fontId="99" fillId="36" borderId="103" xfId="11" applyFont="1" applyFill="1" applyBorder="1" applyAlignment="1">
      <alignment horizontal="left" vertical="top" wrapText="1"/>
    </xf>
    <xf numFmtId="0" fontId="96" fillId="0" borderId="23" xfId="11" applyFont="1" applyBorder="1" applyAlignment="1">
      <alignment horizontal="left" vertical="top"/>
    </xf>
    <xf numFmtId="0" fontId="100" fillId="35" borderId="102" xfId="11" applyFont="1" applyFill="1" applyBorder="1" applyAlignment="1">
      <alignment horizontal="left" vertical="top"/>
    </xf>
    <xf numFmtId="0" fontId="100" fillId="36" borderId="103" xfId="11" applyFont="1" applyFill="1" applyBorder="1" applyAlignment="1">
      <alignment horizontal="left" vertical="top" wrapText="1"/>
    </xf>
    <xf numFmtId="0" fontId="103" fillId="36" borderId="103" xfId="11" applyFont="1" applyFill="1" applyBorder="1" applyAlignment="1">
      <alignment horizontal="left" vertical="top" wrapText="1"/>
    </xf>
    <xf numFmtId="0" fontId="96" fillId="0" borderId="8" xfId="11" applyFont="1" applyBorder="1" applyAlignment="1">
      <alignment horizontal="left" vertical="top"/>
    </xf>
    <xf numFmtId="0" fontId="96" fillId="0" borderId="7" xfId="11" applyFont="1" applyBorder="1" applyAlignment="1">
      <alignment horizontal="left" vertical="top"/>
    </xf>
    <xf numFmtId="1" fontId="96" fillId="0" borderId="0" xfId="11" applyNumberFormat="1" applyFont="1" applyAlignment="1">
      <alignment horizontal="left" vertical="top" wrapText="1"/>
    </xf>
    <xf numFmtId="0" fontId="104" fillId="0" borderId="4" xfId="11" applyFont="1" applyBorder="1" applyAlignment="1">
      <alignment horizontal="left" vertical="top"/>
    </xf>
    <xf numFmtId="0" fontId="96" fillId="0" borderId="5" xfId="11" applyFont="1" applyBorder="1" applyAlignment="1">
      <alignment horizontal="left" vertical="top" wrapText="1"/>
    </xf>
    <xf numFmtId="0" fontId="96" fillId="0" borderId="5" xfId="11" applyFont="1" applyBorder="1" applyAlignment="1">
      <alignment horizontal="left" vertical="top"/>
    </xf>
    <xf numFmtId="0" fontId="96" fillId="0" borderId="6" xfId="11" applyFont="1" applyBorder="1" applyAlignment="1">
      <alignment horizontal="left" vertical="top"/>
    </xf>
    <xf numFmtId="0" fontId="27" fillId="0" borderId="104" xfId="0" applyFont="1" applyBorder="1" applyAlignment="1">
      <alignment vertical="top" wrapText="1"/>
    </xf>
    <xf numFmtId="4" fontId="27" fillId="0" borderId="78" xfId="0" applyNumberFormat="1" applyFont="1" applyBorder="1" applyAlignment="1">
      <alignment vertical="center" wrapText="1"/>
    </xf>
    <xf numFmtId="4" fontId="27" fillId="0" borderId="76" xfId="0" applyNumberFormat="1" applyFont="1" applyBorder="1" applyAlignment="1">
      <alignment vertical="center" wrapText="1"/>
    </xf>
    <xf numFmtId="4" fontId="27" fillId="16" borderId="78" xfId="0" applyNumberFormat="1" applyFont="1" applyFill="1" applyBorder="1" applyAlignment="1">
      <alignment vertical="center" wrapText="1"/>
    </xf>
    <xf numFmtId="4" fontId="27" fillId="16" borderId="76" xfId="0" applyNumberFormat="1" applyFont="1" applyFill="1" applyBorder="1" applyAlignment="1">
      <alignment vertical="center" wrapText="1"/>
    </xf>
    <xf numFmtId="0" fontId="34" fillId="15" borderId="105" xfId="0" applyFont="1" applyFill="1" applyBorder="1" applyAlignment="1">
      <alignment vertical="center" wrapText="1"/>
    </xf>
    <xf numFmtId="0" fontId="27" fillId="16" borderId="106" xfId="0" applyFont="1" applyFill="1" applyBorder="1" applyAlignment="1">
      <alignment vertical="center" wrapText="1"/>
    </xf>
    <xf numFmtId="0" fontId="27" fillId="0" borderId="106" xfId="0" applyFont="1" applyBorder="1" applyAlignment="1">
      <alignment vertical="center" wrapText="1"/>
    </xf>
    <xf numFmtId="0" fontId="58" fillId="21" borderId="89" xfId="0" applyFont="1" applyFill="1" applyBorder="1" applyAlignment="1">
      <alignment horizontal="left" vertical="top" wrapText="1"/>
    </xf>
    <xf numFmtId="0" fontId="58" fillId="21" borderId="90" xfId="0" applyFont="1" applyFill="1" applyBorder="1" applyAlignment="1">
      <alignment horizontal="left" vertical="top" wrapText="1"/>
    </xf>
    <xf numFmtId="0" fontId="58" fillId="21" borderId="91" xfId="0" applyFont="1" applyFill="1" applyBorder="1" applyAlignment="1">
      <alignment horizontal="left" vertical="top" wrapText="1"/>
    </xf>
    <xf numFmtId="0" fontId="58" fillId="21" borderId="92" xfId="0" applyFont="1" applyFill="1" applyBorder="1" applyAlignment="1">
      <alignment horizontal="left" vertical="top" wrapText="1"/>
    </xf>
    <xf numFmtId="0" fontId="62" fillId="0" borderId="0" xfId="0" applyFont="1" applyAlignment="1">
      <alignment horizontal="left" vertical="top" wrapText="1"/>
    </xf>
    <xf numFmtId="0" fontId="58" fillId="0" borderId="0" xfId="0" applyFont="1" applyAlignment="1">
      <alignment horizontal="left" vertical="top" wrapText="1"/>
    </xf>
    <xf numFmtId="15" fontId="58" fillId="0" borderId="0" xfId="0" applyNumberFormat="1" applyFont="1" applyAlignment="1">
      <alignment horizontal="left" vertical="top" wrapText="1"/>
    </xf>
    <xf numFmtId="0" fontId="58" fillId="23" borderId="86" xfId="0" applyFont="1" applyFill="1" applyBorder="1" applyAlignment="1">
      <alignment horizontal="left" vertical="top" wrapText="1"/>
    </xf>
    <xf numFmtId="0" fontId="58" fillId="0" borderId="6" xfId="0" applyFont="1" applyBorder="1" applyAlignment="1">
      <alignment horizontal="left" vertical="top" wrapText="1"/>
    </xf>
    <xf numFmtId="0" fontId="72" fillId="0" borderId="6" xfId="0" applyFont="1" applyBorder="1" applyAlignment="1">
      <alignment horizontal="left" vertical="top" wrapText="1"/>
    </xf>
    <xf numFmtId="0" fontId="59" fillId="0" borderId="6" xfId="0" applyFont="1" applyBorder="1" applyAlignment="1">
      <alignment horizontal="left" vertical="top" wrapText="1"/>
    </xf>
    <xf numFmtId="0" fontId="58" fillId="0" borderId="8" xfId="0" applyFont="1" applyBorder="1" applyAlignment="1">
      <alignment horizontal="left" vertical="top" wrapText="1"/>
    </xf>
    <xf numFmtId="0" fontId="71" fillId="0" borderId="6" xfId="0" applyFont="1" applyBorder="1" applyAlignment="1">
      <alignment horizontal="left" vertical="top" wrapText="1"/>
    </xf>
    <xf numFmtId="0" fontId="58" fillId="21" borderId="6" xfId="0" applyFont="1" applyFill="1" applyBorder="1" applyAlignment="1">
      <alignment horizontal="left" vertical="top" wrapText="1"/>
    </xf>
    <xf numFmtId="0" fontId="58" fillId="0" borderId="86" xfId="0" applyFont="1" applyBorder="1" applyAlignment="1">
      <alignment horizontal="left" vertical="top" wrapText="1"/>
    </xf>
    <xf numFmtId="0" fontId="66" fillId="0" borderId="0" xfId="0" applyFont="1" applyAlignment="1">
      <alignment horizontal="left" vertical="top" wrapText="1"/>
    </xf>
    <xf numFmtId="0" fontId="85" fillId="23" borderId="86" xfId="0" applyFont="1" applyFill="1" applyBorder="1" applyAlignment="1">
      <alignment horizontal="left" vertical="top" wrapText="1"/>
    </xf>
    <xf numFmtId="0" fontId="86" fillId="0" borderId="6" xfId="0" applyFont="1" applyBorder="1" applyAlignment="1">
      <alignment horizontal="left" vertical="top" wrapText="1"/>
    </xf>
    <xf numFmtId="0" fontId="78" fillId="0" borderId="6" xfId="0" applyFont="1" applyBorder="1" applyAlignment="1">
      <alignment horizontal="left" vertical="top" wrapText="1"/>
    </xf>
    <xf numFmtId="0" fontId="85" fillId="0" borderId="6" xfId="0" applyFont="1" applyBorder="1" applyAlignment="1">
      <alignment horizontal="left" vertical="top" wrapText="1"/>
    </xf>
    <xf numFmtId="0" fontId="9" fillId="0" borderId="0" xfId="2" applyAlignment="1" applyProtection="1">
      <alignment horizontal="left" vertical="top" wrapText="1"/>
    </xf>
    <xf numFmtId="0" fontId="69" fillId="0" borderId="0" xfId="0" applyFont="1" applyAlignment="1">
      <alignment horizontal="left" vertical="top" wrapText="1"/>
    </xf>
    <xf numFmtId="0" fontId="75" fillId="0" borderId="0" xfId="0" applyFont="1" applyAlignment="1">
      <alignment horizontal="left" vertical="top" wrapText="1"/>
    </xf>
    <xf numFmtId="0" fontId="79" fillId="0" borderId="0" xfId="0" applyFont="1" applyAlignment="1">
      <alignment horizontal="left" vertical="top" wrapText="1"/>
    </xf>
    <xf numFmtId="0" fontId="80" fillId="0" borderId="6" xfId="0" applyFont="1" applyBorder="1" applyAlignment="1">
      <alignment horizontal="left" vertical="top" wrapText="1"/>
    </xf>
    <xf numFmtId="0" fontId="82" fillId="30" borderId="86" xfId="0" applyFont="1" applyFill="1" applyBorder="1" applyAlignment="1">
      <alignment horizontal="left" vertical="top" wrapText="1"/>
    </xf>
    <xf numFmtId="0" fontId="66" fillId="0" borderId="6" xfId="0" applyFont="1" applyBorder="1" applyAlignment="1">
      <alignment horizontal="left" vertical="top" wrapText="1"/>
    </xf>
    <xf numFmtId="0" fontId="83" fillId="0" borderId="6" xfId="0" applyFont="1" applyBorder="1" applyAlignment="1">
      <alignment horizontal="left" vertical="top" wrapText="1"/>
    </xf>
    <xf numFmtId="0" fontId="84" fillId="0" borderId="6" xfId="0" applyFont="1" applyBorder="1" applyAlignment="1">
      <alignment horizontal="left" vertical="top" wrapText="1"/>
    </xf>
    <xf numFmtId="0" fontId="80" fillId="0" borderId="86" xfId="0" applyFont="1" applyBorder="1" applyAlignment="1">
      <alignment horizontal="left" vertical="top" wrapText="1"/>
    </xf>
    <xf numFmtId="11" fontId="80" fillId="0" borderId="6" xfId="0" applyNumberFormat="1" applyFont="1" applyBorder="1" applyAlignment="1">
      <alignment horizontal="left" vertical="top" wrapText="1"/>
    </xf>
    <xf numFmtId="0" fontId="100" fillId="36" borderId="103" xfId="11" applyFont="1" applyFill="1" applyBorder="1" applyAlignment="1">
      <alignment horizontal="left" vertical="top" wrapText="1" indent="1"/>
    </xf>
    <xf numFmtId="0" fontId="103" fillId="36" borderId="103" xfId="11" applyFont="1" applyFill="1" applyBorder="1" applyAlignment="1">
      <alignment horizontal="left" vertical="top" wrapText="1" indent="1"/>
    </xf>
    <xf numFmtId="0" fontId="105" fillId="36" borderId="103" xfId="11" applyFont="1" applyFill="1" applyBorder="1" applyAlignment="1">
      <alignment horizontal="left" vertical="top" wrapText="1"/>
    </xf>
    <xf numFmtId="0" fontId="107" fillId="0" borderId="0" xfId="0" applyFont="1" applyAlignment="1">
      <alignment horizontal="left" vertical="top" wrapText="1"/>
    </xf>
    <xf numFmtId="0" fontId="107" fillId="0" borderId="1" xfId="0" applyFont="1" applyBorder="1" applyAlignment="1">
      <alignment horizontal="left" vertical="top" wrapText="1"/>
    </xf>
    <xf numFmtId="0" fontId="107" fillId="0" borderId="3" xfId="0" applyFont="1" applyBorder="1" applyAlignment="1">
      <alignment horizontal="left" vertical="top" wrapText="1"/>
    </xf>
    <xf numFmtId="0" fontId="107" fillId="0" borderId="7" xfId="0" applyFont="1" applyBorder="1" applyAlignment="1">
      <alignment horizontal="left" vertical="top" wrapText="1"/>
    </xf>
    <xf numFmtId="0" fontId="107" fillId="0" borderId="8" xfId="0" applyFont="1" applyBorder="1" applyAlignment="1">
      <alignment horizontal="left" vertical="top" wrapText="1"/>
    </xf>
    <xf numFmtId="0" fontId="107" fillId="0" borderId="4" xfId="0" applyFont="1" applyBorder="1" applyAlignment="1">
      <alignment horizontal="left" vertical="top" wrapText="1"/>
    </xf>
    <xf numFmtId="0" fontId="107" fillId="0" borderId="6" xfId="0" applyFont="1" applyBorder="1" applyAlignment="1">
      <alignment horizontal="left" vertical="top" wrapText="1"/>
    </xf>
    <xf numFmtId="0" fontId="107" fillId="0" borderId="0" xfId="0" applyFont="1" applyAlignment="1">
      <alignment horizontal="left" vertical="top"/>
    </xf>
    <xf numFmtId="0" fontId="108" fillId="0" borderId="0" xfId="0" applyFont="1" applyAlignment="1">
      <alignment horizontal="left" vertical="top" wrapText="1"/>
    </xf>
    <xf numFmtId="168" fontId="107" fillId="0" borderId="0" xfId="0" applyNumberFormat="1" applyFont="1" applyAlignment="1">
      <alignment horizontal="left" vertical="top" wrapText="1"/>
    </xf>
    <xf numFmtId="0" fontId="106" fillId="0" borderId="0" xfId="0" applyFont="1" applyAlignment="1">
      <alignment horizontal="left" vertical="top"/>
    </xf>
    <xf numFmtId="0" fontId="103" fillId="36" borderId="103" xfId="11" applyFont="1" applyFill="1" applyBorder="1" applyAlignment="1">
      <alignment horizontal="left" vertical="top" wrapText="1" indent="2"/>
    </xf>
    <xf numFmtId="0" fontId="103" fillId="36" borderId="103" xfId="11" applyFont="1" applyFill="1" applyBorder="1" applyAlignment="1">
      <alignment horizontal="left" vertical="top" wrapText="1" indent="4"/>
    </xf>
    <xf numFmtId="0" fontId="103" fillId="37" borderId="103" xfId="11" applyFont="1" applyFill="1" applyBorder="1" applyAlignment="1">
      <alignment horizontal="left" vertical="top" wrapText="1" indent="4"/>
    </xf>
    <xf numFmtId="0" fontId="103" fillId="9" borderId="103" xfId="11" applyFont="1" applyFill="1" applyBorder="1" applyAlignment="1">
      <alignment horizontal="left" vertical="top" wrapText="1" indent="4"/>
    </xf>
    <xf numFmtId="0" fontId="110" fillId="0" borderId="0" xfId="0" applyFont="1"/>
    <xf numFmtId="0" fontId="111" fillId="0" borderId="0" xfId="14" applyFont="1" applyAlignment="1">
      <alignment horizontal="left" vertical="top"/>
    </xf>
    <xf numFmtId="0" fontId="112" fillId="0" borderId="0" xfId="14" applyFont="1" applyAlignment="1">
      <alignment horizontal="left" vertical="top" wrapText="1"/>
    </xf>
    <xf numFmtId="0" fontId="111" fillId="0" borderId="0" xfId="14" applyFont="1" applyAlignment="1">
      <alignment horizontal="left" vertical="top" wrapText="1"/>
    </xf>
    <xf numFmtId="0" fontId="111" fillId="0" borderId="0" xfId="14" quotePrefix="1" applyFont="1" applyAlignment="1">
      <alignment horizontal="left" vertical="top" wrapText="1"/>
    </xf>
    <xf numFmtId="0" fontId="0" fillId="2" borderId="7" xfId="0" applyFill="1" applyBorder="1"/>
    <xf numFmtId="0" fontId="0" fillId="2" borderId="0" xfId="0" applyFill="1"/>
    <xf numFmtId="0" fontId="0" fillId="2" borderId="8" xfId="0" applyFill="1" applyBorder="1"/>
    <xf numFmtId="0" fontId="0" fillId="0" borderId="1" xfId="0" applyBorder="1"/>
    <xf numFmtId="0" fontId="5" fillId="40" borderId="107" xfId="14" applyFill="1" applyBorder="1"/>
    <xf numFmtId="0" fontId="5" fillId="40" borderId="108" xfId="14" applyFill="1" applyBorder="1"/>
    <xf numFmtId="0" fontId="5" fillId="40" borderId="109" xfId="14" applyFill="1" applyBorder="1"/>
    <xf numFmtId="0" fontId="5" fillId="0" borderId="0" xfId="14"/>
    <xf numFmtId="0" fontId="5" fillId="8" borderId="0" xfId="14" applyFill="1"/>
    <xf numFmtId="0" fontId="19" fillId="41" borderId="110" xfId="1" applyFont="1" applyFill="1" applyBorder="1"/>
    <xf numFmtId="0" fontId="8" fillId="41" borderId="110" xfId="1" applyFill="1" applyBorder="1"/>
    <xf numFmtId="0" fontId="8" fillId="41" borderId="110" xfId="1" quotePrefix="1" applyFill="1" applyBorder="1" applyAlignment="1">
      <alignment horizontal="left"/>
    </xf>
    <xf numFmtId="0" fontId="8" fillId="0" borderId="110" xfId="1" applyBorder="1"/>
    <xf numFmtId="0" fontId="115" fillId="41" borderId="0" xfId="1" applyFont="1" applyFill="1"/>
    <xf numFmtId="0" fontId="8" fillId="41" borderId="0" xfId="1" applyFill="1"/>
    <xf numFmtId="0" fontId="8" fillId="0" borderId="23" xfId="1" applyBorder="1"/>
    <xf numFmtId="0" fontId="19" fillId="41" borderId="110" xfId="1" quotePrefix="1" applyFont="1" applyFill="1" applyBorder="1" applyAlignment="1">
      <alignment horizontal="left"/>
    </xf>
    <xf numFmtId="0" fontId="115" fillId="41" borderId="110" xfId="1" applyFont="1" applyFill="1" applyBorder="1"/>
    <xf numFmtId="0" fontId="8" fillId="0" borderId="0" xfId="1" quotePrefix="1" applyAlignment="1">
      <alignment horizontal="left"/>
    </xf>
    <xf numFmtId="0" fontId="116" fillId="41" borderId="23" xfId="1" applyFont="1" applyFill="1" applyBorder="1" applyAlignment="1" applyProtection="1">
      <alignment horizontal="right"/>
      <protection locked="0"/>
    </xf>
    <xf numFmtId="0" fontId="116" fillId="41" borderId="23" xfId="1" quotePrefix="1" applyFont="1" applyFill="1" applyBorder="1" applyAlignment="1" applyProtection="1">
      <alignment horizontal="left"/>
      <protection locked="0"/>
    </xf>
    <xf numFmtId="0" fontId="8" fillId="0" borderId="0" xfId="1" applyAlignment="1">
      <alignment horizontal="left"/>
    </xf>
    <xf numFmtId="0" fontId="115" fillId="41" borderId="0" xfId="1" applyFont="1" applyFill="1" applyAlignment="1">
      <alignment horizontal="left"/>
    </xf>
    <xf numFmtId="0" fontId="118" fillId="0" borderId="110" xfId="1" quotePrefix="1" applyFont="1" applyBorder="1" applyAlignment="1">
      <alignment horizontal="left"/>
    </xf>
    <xf numFmtId="0" fontId="119" fillId="41" borderId="0" xfId="1" quotePrefix="1" applyFont="1" applyFill="1" applyAlignment="1">
      <alignment horizontal="left"/>
    </xf>
    <xf numFmtId="169" fontId="116" fillId="41" borderId="23" xfId="1" applyNumberFormat="1" applyFont="1" applyFill="1" applyBorder="1"/>
    <xf numFmtId="0" fontId="8" fillId="0" borderId="23" xfId="1" applyBorder="1" applyAlignment="1" applyProtection="1">
      <alignment horizontal="right"/>
      <protection locked="0"/>
    </xf>
    <xf numFmtId="0" fontId="8" fillId="0" borderId="23" xfId="1" applyBorder="1" applyAlignment="1">
      <alignment horizontal="right"/>
    </xf>
    <xf numFmtId="0" fontId="116" fillId="41" borderId="23" xfId="1" applyFont="1" applyFill="1" applyBorder="1"/>
    <xf numFmtId="0" fontId="8" fillId="0" borderId="23" xfId="1" quotePrefix="1" applyBorder="1" applyAlignment="1">
      <alignment horizontal="right"/>
    </xf>
    <xf numFmtId="0" fontId="8" fillId="41" borderId="0" xfId="1" quotePrefix="1" applyFill="1" applyAlignment="1">
      <alignment horizontal="left"/>
    </xf>
    <xf numFmtId="0" fontId="116" fillId="41" borderId="23" xfId="1" applyFont="1" applyFill="1" applyBorder="1" applyProtection="1">
      <protection locked="0"/>
    </xf>
    <xf numFmtId="0" fontId="116" fillId="12" borderId="23" xfId="1" applyFont="1" applyFill="1" applyBorder="1" applyProtection="1">
      <protection locked="0"/>
    </xf>
    <xf numFmtId="0" fontId="109" fillId="38" borderId="111" xfId="0" applyFont="1" applyFill="1" applyBorder="1" applyAlignment="1">
      <alignment horizontal="left" vertical="top" wrapText="1"/>
    </xf>
    <xf numFmtId="0" fontId="0" fillId="39" borderId="112" xfId="0" applyFill="1" applyBorder="1" applyAlignment="1">
      <alignment horizontal="left" vertical="top" wrapText="1"/>
    </xf>
    <xf numFmtId="0" fontId="109" fillId="0" borderId="113" xfId="0" applyFont="1" applyBorder="1" applyAlignment="1">
      <alignment horizontal="left" vertical="top" wrapText="1"/>
    </xf>
    <xf numFmtId="0" fontId="0" fillId="0" borderId="114" xfId="0" applyBorder="1" applyAlignment="1">
      <alignment horizontal="left" vertical="top" wrapText="1"/>
    </xf>
    <xf numFmtId="0" fontId="109" fillId="38" borderId="113" xfId="0" applyFont="1" applyFill="1" applyBorder="1" applyAlignment="1">
      <alignment horizontal="left" vertical="top" wrapText="1"/>
    </xf>
    <xf numFmtId="0" fontId="0" fillId="39" borderId="114" xfId="0" applyFill="1" applyBorder="1" applyAlignment="1">
      <alignment horizontal="left" vertical="top" wrapText="1"/>
    </xf>
    <xf numFmtId="0" fontId="109" fillId="38" borderId="115" xfId="0" applyFont="1" applyFill="1" applyBorder="1" applyAlignment="1">
      <alignment horizontal="left" vertical="top" wrapText="1"/>
    </xf>
    <xf numFmtId="0" fontId="0" fillId="39" borderId="116" xfId="0" applyFill="1" applyBorder="1" applyAlignment="1">
      <alignment horizontal="left" vertical="top" wrapText="1"/>
    </xf>
    <xf numFmtId="0" fontId="5" fillId="40" borderId="0" xfId="14" applyFill="1"/>
    <xf numFmtId="0" fontId="5" fillId="37" borderId="0" xfId="14" applyFill="1"/>
    <xf numFmtId="0" fontId="106" fillId="0" borderId="1" xfId="0" applyFont="1" applyBorder="1" applyAlignment="1">
      <alignment horizontal="left" vertical="top"/>
    </xf>
    <xf numFmtId="0" fontId="106" fillId="0" borderId="1" xfId="0" applyFont="1" applyBorder="1" applyAlignment="1">
      <alignment horizontal="left" vertical="top" wrapText="1"/>
    </xf>
    <xf numFmtId="0" fontId="106" fillId="0" borderId="7" xfId="0" applyFont="1" applyBorder="1" applyAlignment="1">
      <alignment horizontal="left" vertical="top"/>
    </xf>
    <xf numFmtId="0" fontId="106" fillId="0" borderId="4" xfId="0" applyFont="1" applyBorder="1" applyAlignment="1">
      <alignment horizontal="left" vertical="top"/>
    </xf>
    <xf numFmtId="0" fontId="109" fillId="3" borderId="0" xfId="0" applyFont="1" applyFill="1" applyAlignment="1">
      <alignment horizontal="left" vertical="top"/>
    </xf>
    <xf numFmtId="0" fontId="106" fillId="4" borderId="2" xfId="0" applyFont="1" applyFill="1" applyBorder="1" applyAlignment="1">
      <alignment horizontal="left" vertical="top"/>
    </xf>
    <xf numFmtId="0" fontId="106" fillId="4" borderId="0" xfId="0" applyFont="1" applyFill="1" applyAlignment="1">
      <alignment horizontal="left" vertical="top"/>
    </xf>
    <xf numFmtId="0" fontId="106" fillId="2" borderId="5" xfId="0" applyFont="1" applyFill="1" applyBorder="1" applyAlignment="1">
      <alignment horizontal="left" vertical="top"/>
    </xf>
    <xf numFmtId="0" fontId="106" fillId="0" borderId="5" xfId="0" applyFont="1" applyBorder="1" applyAlignment="1">
      <alignment horizontal="left" vertical="top"/>
    </xf>
    <xf numFmtId="0" fontId="106" fillId="4" borderId="5" xfId="0" applyFont="1" applyFill="1" applyBorder="1" applyAlignment="1">
      <alignment horizontal="left" vertical="top"/>
    </xf>
    <xf numFmtId="0" fontId="34" fillId="15" borderId="78" xfId="0" applyFont="1" applyFill="1" applyBorder="1" applyAlignment="1">
      <alignment vertical="center" wrapText="1"/>
    </xf>
    <xf numFmtId="0" fontId="34" fillId="15" borderId="0" xfId="0" applyFont="1" applyFill="1" applyAlignment="1">
      <alignment vertical="center" wrapText="1"/>
    </xf>
    <xf numFmtId="2" fontId="27" fillId="16" borderId="75" xfId="0" applyNumberFormat="1" applyFont="1" applyFill="1" applyBorder="1" applyAlignment="1">
      <alignment vertical="center" wrapText="1"/>
    </xf>
    <xf numFmtId="2" fontId="27" fillId="0" borderId="75" xfId="0" applyNumberFormat="1" applyFont="1" applyBorder="1" applyAlignment="1">
      <alignment vertical="center" wrapText="1"/>
    </xf>
    <xf numFmtId="0" fontId="9" fillId="40" borderId="109" xfId="2" applyFill="1" applyBorder="1" applyAlignment="1" applyProtection="1"/>
    <xf numFmtId="0" fontId="9" fillId="0" borderId="0" xfId="2" applyAlignment="1" applyProtection="1">
      <alignment horizontal="left" vertical="top"/>
    </xf>
    <xf numFmtId="0" fontId="9" fillId="41" borderId="0" xfId="2" applyFill="1" applyAlignment="1" applyProtection="1"/>
    <xf numFmtId="164" fontId="9" fillId="0" borderId="0" xfId="2" applyNumberFormat="1" applyAlignment="1" applyProtection="1"/>
    <xf numFmtId="0" fontId="9" fillId="32" borderId="97" xfId="2" applyFill="1" applyBorder="1" applyAlignment="1" applyProtection="1">
      <alignment horizontal="left" vertical="top"/>
    </xf>
    <xf numFmtId="0" fontId="63" fillId="0" borderId="0" xfId="0" applyFont="1" applyAlignment="1">
      <alignment horizontal="left" vertical="top"/>
    </xf>
    <xf numFmtId="0" fontId="60" fillId="0" borderId="0" xfId="0" applyFont="1" applyAlignment="1">
      <alignment horizontal="left" vertical="top"/>
    </xf>
    <xf numFmtId="0" fontId="58" fillId="0" borderId="0" xfId="0" applyFont="1" applyAlignment="1">
      <alignment horizontal="left" vertical="top"/>
    </xf>
    <xf numFmtId="0" fontId="64" fillId="0" borderId="0" xfId="0" applyFont="1" applyAlignment="1">
      <alignment horizontal="left" vertical="top"/>
    </xf>
    <xf numFmtId="0" fontId="62" fillId="0" borderId="0" xfId="0" applyFont="1" applyAlignment="1">
      <alignment horizontal="left" vertical="top"/>
    </xf>
    <xf numFmtId="0" fontId="58" fillId="21" borderId="89" xfId="0" applyFont="1" applyFill="1" applyBorder="1" applyAlignment="1">
      <alignment horizontal="left" vertical="top"/>
    </xf>
    <xf numFmtId="0" fontId="67" fillId="0" borderId="0" xfId="0" applyFont="1" applyAlignment="1">
      <alignment horizontal="left" vertical="top"/>
    </xf>
    <xf numFmtId="0" fontId="59" fillId="0" borderId="0" xfId="0" applyFont="1" applyAlignment="1">
      <alignment horizontal="left" vertical="top"/>
    </xf>
    <xf numFmtId="0" fontId="65" fillId="0" borderId="0" xfId="0" applyFont="1" applyAlignment="1">
      <alignment horizontal="left" vertical="top"/>
    </xf>
    <xf numFmtId="0" fontId="58" fillId="23" borderId="82" xfId="0" applyFont="1" applyFill="1" applyBorder="1" applyAlignment="1">
      <alignment horizontal="left" vertical="top"/>
    </xf>
    <xf numFmtId="0" fontId="58" fillId="24" borderId="93" xfId="0" applyFont="1" applyFill="1" applyBorder="1" applyAlignment="1">
      <alignment horizontal="left" vertical="top"/>
    </xf>
    <xf numFmtId="0" fontId="61" fillId="0" borderId="0" xfId="0" applyFont="1" applyAlignment="1">
      <alignment horizontal="left" vertical="top"/>
    </xf>
    <xf numFmtId="0" fontId="69" fillId="0" borderId="0" xfId="0" applyFont="1" applyAlignment="1">
      <alignment horizontal="left" vertical="top"/>
    </xf>
    <xf numFmtId="0" fontId="71" fillId="0" borderId="0" xfId="0" applyFont="1" applyAlignment="1">
      <alignment horizontal="left" vertical="top"/>
    </xf>
    <xf numFmtId="0" fontId="59" fillId="24" borderId="93" xfId="0" applyFont="1" applyFill="1" applyBorder="1" applyAlignment="1">
      <alignment horizontal="left" vertical="top"/>
    </xf>
    <xf numFmtId="0" fontId="74" fillId="0" borderId="0" xfId="0" applyFont="1" applyAlignment="1">
      <alignment horizontal="left" vertical="top"/>
    </xf>
    <xf numFmtId="0" fontId="75" fillId="0" borderId="0" xfId="0" applyFont="1" applyAlignment="1">
      <alignment horizontal="left" vertical="top"/>
    </xf>
    <xf numFmtId="0" fontId="77" fillId="0" borderId="0" xfId="0" applyFont="1" applyAlignment="1">
      <alignment horizontal="left" vertical="top"/>
    </xf>
    <xf numFmtId="0" fontId="79" fillId="0" borderId="0" xfId="0" applyFont="1" applyAlignment="1">
      <alignment horizontal="left" vertical="top"/>
    </xf>
    <xf numFmtId="0" fontId="80" fillId="24" borderId="93" xfId="0" applyFont="1" applyFill="1" applyBorder="1" applyAlignment="1">
      <alignment horizontal="left" vertical="top"/>
    </xf>
    <xf numFmtId="0" fontId="58" fillId="25" borderId="93" xfId="0" applyFont="1" applyFill="1" applyBorder="1" applyAlignment="1">
      <alignment horizontal="left" vertical="top"/>
    </xf>
    <xf numFmtId="0" fontId="81" fillId="26" borderId="93" xfId="0" applyFont="1" applyFill="1" applyBorder="1" applyAlignment="1">
      <alignment horizontal="left" vertical="top"/>
    </xf>
    <xf numFmtId="0" fontId="66" fillId="0" borderId="0" xfId="0" applyFont="1" applyAlignment="1">
      <alignment horizontal="left" vertical="top"/>
    </xf>
    <xf numFmtId="0" fontId="82" fillId="30" borderId="82" xfId="0" applyFont="1" applyFill="1" applyBorder="1" applyAlignment="1">
      <alignment horizontal="left" vertical="top"/>
    </xf>
    <xf numFmtId="0" fontId="66" fillId="0" borderId="93" xfId="0" applyFont="1" applyBorder="1" applyAlignment="1">
      <alignment horizontal="left" vertical="top"/>
    </xf>
    <xf numFmtId="0" fontId="82" fillId="0" borderId="93" xfId="0" applyFont="1" applyBorder="1" applyAlignment="1">
      <alignment horizontal="left" vertical="top"/>
    </xf>
    <xf numFmtId="0" fontId="83" fillId="0" borderId="93" xfId="0" applyFont="1" applyBorder="1" applyAlignment="1">
      <alignment horizontal="left" vertical="top"/>
    </xf>
    <xf numFmtId="0" fontId="85" fillId="24" borderId="93" xfId="0" applyFont="1" applyFill="1" applyBorder="1" applyAlignment="1">
      <alignment horizontal="left" vertical="top"/>
    </xf>
    <xf numFmtId="0" fontId="58" fillId="31" borderId="93" xfId="0" applyFont="1" applyFill="1" applyBorder="1" applyAlignment="1">
      <alignment horizontal="left" vertical="top"/>
    </xf>
    <xf numFmtId="0" fontId="87" fillId="0" borderId="0" xfId="0" applyFont="1" applyAlignment="1">
      <alignment horizontal="left" vertical="top"/>
    </xf>
    <xf numFmtId="0" fontId="89" fillId="0" borderId="0" xfId="0" applyFont="1" applyAlignment="1">
      <alignment horizontal="left" vertical="top"/>
    </xf>
    <xf numFmtId="0" fontId="90" fillId="0" borderId="0" xfId="0" applyFont="1" applyAlignment="1">
      <alignment horizontal="left" vertical="top"/>
    </xf>
    <xf numFmtId="0" fontId="80" fillId="0" borderId="82" xfId="0" applyFont="1" applyBorder="1" applyAlignment="1">
      <alignment horizontal="left" vertical="top"/>
    </xf>
    <xf numFmtId="0" fontId="71" fillId="0" borderId="93" xfId="0" applyFont="1" applyBorder="1" applyAlignment="1">
      <alignment horizontal="left" vertical="top"/>
    </xf>
    <xf numFmtId="0" fontId="80" fillId="0" borderId="93" xfId="0" applyFont="1" applyBorder="1" applyAlignment="1">
      <alignment horizontal="left" vertical="top"/>
    </xf>
    <xf numFmtId="0" fontId="0" fillId="0" borderId="95" xfId="0" applyBorder="1" applyAlignment="1">
      <alignment horizontal="left" vertical="top"/>
    </xf>
    <xf numFmtId="0" fontId="59" fillId="24" borderId="0" xfId="0" applyFont="1" applyFill="1" applyAlignment="1">
      <alignment horizontal="left" vertical="top"/>
    </xf>
    <xf numFmtId="0" fontId="59" fillId="0" borderId="0" xfId="0" applyFont="1" applyAlignment="1">
      <alignment horizontal="left" vertical="top" wrapText="1"/>
    </xf>
    <xf numFmtId="0" fontId="80" fillId="24" borderId="0" xfId="0" applyFont="1" applyFill="1" applyAlignment="1">
      <alignment horizontal="left" vertical="top"/>
    </xf>
    <xf numFmtId="0" fontId="80" fillId="0" borderId="0" xfId="0" applyFont="1" applyAlignment="1">
      <alignment horizontal="left" vertical="top" wrapText="1"/>
    </xf>
    <xf numFmtId="0" fontId="58" fillId="24" borderId="0" xfId="0" applyFont="1" applyFill="1" applyAlignment="1">
      <alignment horizontal="left" vertical="top"/>
    </xf>
    <xf numFmtId="0" fontId="83" fillId="0" borderId="0" xfId="0" applyFont="1" applyAlignment="1">
      <alignment horizontal="left" vertical="top"/>
    </xf>
    <xf numFmtId="0" fontId="83" fillId="0" borderId="0" xfId="0" applyFont="1" applyAlignment="1">
      <alignment horizontal="left" vertical="top" wrapText="1"/>
    </xf>
    <xf numFmtId="0" fontId="5" fillId="0" borderId="0" xfId="15"/>
    <xf numFmtId="0" fontId="95" fillId="0" borderId="0" xfId="11"/>
    <xf numFmtId="0" fontId="95" fillId="0" borderId="0" xfId="11" applyAlignment="1">
      <alignment horizontal="left"/>
    </xf>
    <xf numFmtId="0" fontId="95" fillId="0" borderId="0" xfId="11" applyAlignment="1">
      <alignment horizontal="right"/>
    </xf>
    <xf numFmtId="0" fontId="96" fillId="0" borderId="0" xfId="11" applyFont="1"/>
    <xf numFmtId="0" fontId="120" fillId="0" borderId="0" xfId="11" applyFont="1"/>
    <xf numFmtId="0" fontId="120" fillId="0" borderId="0" xfId="11" applyFont="1" applyAlignment="1">
      <alignment horizontal="left"/>
    </xf>
    <xf numFmtId="0" fontId="120" fillId="0" borderId="0" xfId="11" applyFont="1" applyAlignment="1">
      <alignment horizontal="right"/>
    </xf>
    <xf numFmtId="0" fontId="96" fillId="0" borderId="0" xfId="11" applyFont="1" applyAlignment="1">
      <alignment vertical="center"/>
    </xf>
    <xf numFmtId="0" fontId="120" fillId="0" borderId="0" xfId="11" applyFont="1" applyAlignment="1">
      <alignment horizontal="left" indent="1"/>
    </xf>
    <xf numFmtId="0" fontId="100" fillId="0" borderId="0" xfId="11" applyFont="1" applyAlignment="1">
      <alignment horizontal="right"/>
    </xf>
    <xf numFmtId="0" fontId="100" fillId="0" borderId="117" xfId="11" applyFont="1" applyBorder="1"/>
    <xf numFmtId="0" fontId="100" fillId="0" borderId="117" xfId="11" applyFont="1" applyBorder="1" applyAlignment="1">
      <alignment horizontal="left"/>
    </xf>
    <xf numFmtId="0" fontId="100" fillId="0" borderId="117" xfId="11" applyFont="1" applyBorder="1" applyAlignment="1">
      <alignment horizontal="right"/>
    </xf>
    <xf numFmtId="0" fontId="96" fillId="0" borderId="0" xfId="11" applyFont="1" applyAlignment="1">
      <alignment horizontal="left"/>
    </xf>
    <xf numFmtId="0" fontId="96" fillId="0" borderId="0" xfId="11" applyFont="1" applyAlignment="1">
      <alignment horizontal="right"/>
    </xf>
    <xf numFmtId="0" fontId="9" fillId="0" borderId="0" xfId="2" applyBorder="1" applyAlignment="1" applyProtection="1"/>
    <xf numFmtId="0" fontId="58" fillId="0" borderId="94" xfId="0" applyFont="1" applyBorder="1" applyAlignment="1">
      <alignment vertical="top" wrapText="1"/>
    </xf>
    <xf numFmtId="0" fontId="58" fillId="0" borderId="93" xfId="0" applyFont="1" applyBorder="1" applyAlignment="1">
      <alignment vertical="top" wrapText="1"/>
    </xf>
    <xf numFmtId="0" fontId="58" fillId="29" borderId="85" xfId="0" applyFont="1" applyFill="1" applyBorder="1" applyAlignment="1">
      <alignment vertical="top" wrapText="1"/>
    </xf>
    <xf numFmtId="0" fontId="58" fillId="29" borderId="86" xfId="0" applyFont="1" applyFill="1" applyBorder="1" applyAlignment="1">
      <alignment vertical="top" wrapText="1"/>
    </xf>
    <xf numFmtId="0" fontId="4" fillId="0" borderId="0" xfId="16"/>
    <xf numFmtId="0" fontId="121" fillId="0" borderId="118" xfId="16" applyFont="1" applyBorder="1" applyAlignment="1">
      <alignment vertical="center" wrapText="1"/>
    </xf>
    <xf numFmtId="0" fontId="121" fillId="21" borderId="118" xfId="16" applyFont="1" applyFill="1" applyBorder="1" applyAlignment="1">
      <alignment vertical="center" wrapText="1"/>
    </xf>
    <xf numFmtId="0" fontId="122" fillId="0" borderId="119" xfId="16" applyFont="1" applyBorder="1" applyAlignment="1">
      <alignment vertical="center" wrapText="1"/>
    </xf>
    <xf numFmtId="0" fontId="4" fillId="0" borderId="120" xfId="16" applyBorder="1"/>
    <xf numFmtId="0" fontId="121" fillId="0" borderId="120" xfId="16" applyFont="1" applyBorder="1" applyAlignment="1">
      <alignment vertical="center" wrapText="1"/>
    </xf>
    <xf numFmtId="0" fontId="4" fillId="0" borderId="121" xfId="16" applyBorder="1"/>
    <xf numFmtId="0" fontId="122" fillId="21" borderId="119" xfId="16" applyFont="1" applyFill="1" applyBorder="1" applyAlignment="1">
      <alignment vertical="center" wrapText="1"/>
    </xf>
    <xf numFmtId="0" fontId="121" fillId="21" borderId="120" xfId="16" applyFont="1" applyFill="1" applyBorder="1" applyAlignment="1">
      <alignment vertical="center" wrapText="1"/>
    </xf>
    <xf numFmtId="0" fontId="4" fillId="0" borderId="119" xfId="16" applyBorder="1"/>
    <xf numFmtId="0" fontId="9" fillId="0" borderId="0" xfId="2" applyFill="1" applyAlignment="1" applyProtection="1"/>
    <xf numFmtId="0" fontId="8" fillId="0" borderId="2" xfId="1" applyBorder="1" applyProtection="1">
      <protection locked="0"/>
    </xf>
    <xf numFmtId="0" fontId="8" fillId="0" borderId="2" xfId="1" applyBorder="1" applyAlignment="1" applyProtection="1">
      <alignment horizontal="center"/>
      <protection locked="0"/>
    </xf>
    <xf numFmtId="0" fontId="8" fillId="0" borderId="2" xfId="1" applyBorder="1" applyAlignment="1" applyProtection="1">
      <alignment horizontal="left"/>
      <protection locked="0"/>
    </xf>
    <xf numFmtId="0" fontId="8" fillId="0" borderId="3" xfId="1" applyBorder="1" applyProtection="1">
      <protection locked="0"/>
    </xf>
    <xf numFmtId="0" fontId="8" fillId="0" borderId="0" xfId="1" applyProtection="1">
      <protection locked="0"/>
    </xf>
    <xf numFmtId="1" fontId="8" fillId="0" borderId="0" xfId="1" applyNumberFormat="1"/>
    <xf numFmtId="0" fontId="114" fillId="0" borderId="0" xfId="1" applyFont="1"/>
    <xf numFmtId="49" fontId="114" fillId="0" borderId="0" xfId="1" applyNumberFormat="1" applyFont="1" applyAlignment="1">
      <alignment horizontal="left"/>
    </xf>
    <xf numFmtId="49" fontId="114" fillId="0" borderId="8" xfId="1" applyNumberFormat="1" applyFont="1" applyBorder="1" applyAlignment="1" applyProtection="1">
      <alignment vertical="justify" wrapText="1"/>
      <protection locked="0"/>
    </xf>
    <xf numFmtId="49" fontId="114" fillId="0" borderId="0" xfId="1" applyNumberFormat="1" applyFont="1" applyAlignment="1" applyProtection="1">
      <alignment horizontal="left" vertical="justify" wrapText="1"/>
      <protection locked="0"/>
    </xf>
    <xf numFmtId="2" fontId="114" fillId="0" borderId="0" xfId="1" applyNumberFormat="1" applyFont="1" applyAlignment="1" applyProtection="1">
      <alignment horizontal="left"/>
      <protection locked="0"/>
    </xf>
    <xf numFmtId="0" fontId="8" fillId="0" borderId="122" xfId="1" applyBorder="1"/>
    <xf numFmtId="0" fontId="114" fillId="0" borderId="0" xfId="1" applyFont="1" applyAlignment="1" applyProtection="1">
      <alignment horizontal="left"/>
      <protection locked="0"/>
    </xf>
    <xf numFmtId="0" fontId="8" fillId="0" borderId="8" xfId="1" applyBorder="1" applyAlignment="1">
      <alignment vertical="justify" wrapText="1"/>
    </xf>
    <xf numFmtId="0" fontId="8" fillId="0" borderId="0" xfId="1" applyAlignment="1">
      <alignment horizontal="left" vertical="justify" wrapText="1"/>
    </xf>
    <xf numFmtId="1" fontId="114" fillId="0" borderId="0" xfId="1" applyNumberFormat="1" applyFont="1" applyAlignment="1" applyProtection="1">
      <alignment horizontal="left"/>
      <protection locked="0"/>
    </xf>
    <xf numFmtId="0" fontId="8" fillId="0" borderId="68" xfId="1" applyBorder="1"/>
    <xf numFmtId="0" fontId="114" fillId="0" borderId="0" xfId="1" applyFont="1" applyAlignment="1">
      <alignment horizontal="left"/>
    </xf>
    <xf numFmtId="170" fontId="114" fillId="0" borderId="8" xfId="1" applyNumberFormat="1" applyFont="1" applyBorder="1" applyAlignment="1" applyProtection="1">
      <alignment horizontal="left"/>
      <protection locked="0"/>
    </xf>
    <xf numFmtId="170" fontId="114" fillId="0" borderId="0" xfId="1" applyNumberFormat="1" applyFont="1" applyAlignment="1" applyProtection="1">
      <alignment horizontal="left"/>
      <protection locked="0"/>
    </xf>
    <xf numFmtId="164" fontId="114" fillId="0" borderId="0" xfId="1" applyNumberFormat="1" applyFont="1" applyAlignment="1" applyProtection="1">
      <alignment horizontal="left"/>
      <protection locked="0"/>
    </xf>
    <xf numFmtId="169" fontId="114" fillId="0" borderId="0" xfId="1" applyNumberFormat="1" applyFont="1" applyAlignment="1" applyProtection="1">
      <alignment horizontal="left"/>
      <protection locked="0"/>
    </xf>
    <xf numFmtId="49" fontId="8" fillId="0" borderId="0" xfId="1" applyNumberFormat="1"/>
    <xf numFmtId="0" fontId="8" fillId="0" borderId="7" xfId="1" applyBorder="1" applyProtection="1">
      <protection locked="0"/>
    </xf>
    <xf numFmtId="169" fontId="114" fillId="0" borderId="0" xfId="1" applyNumberFormat="1" applyFont="1" applyAlignment="1">
      <alignment horizontal="left"/>
    </xf>
    <xf numFmtId="0" fontId="8" fillId="0" borderId="8" xfId="1" applyBorder="1" applyProtection="1">
      <protection locked="0"/>
    </xf>
    <xf numFmtId="0" fontId="8" fillId="0" borderId="8" xfId="1" applyBorder="1" applyAlignment="1" applyProtection="1">
      <alignment horizontal="center"/>
      <protection locked="0"/>
    </xf>
    <xf numFmtId="0" fontId="114" fillId="0" borderId="7" xfId="1" applyFont="1" applyBorder="1" applyAlignment="1" applyProtection="1">
      <alignment horizontal="center"/>
      <protection locked="0"/>
    </xf>
    <xf numFmtId="0" fontId="114" fillId="0" borderId="0" xfId="1" applyFont="1" applyAlignment="1" applyProtection="1">
      <alignment horizontal="center"/>
      <protection locked="0"/>
    </xf>
    <xf numFmtId="171" fontId="114" fillId="0" borderId="0" xfId="1" applyNumberFormat="1" applyFont="1" applyAlignment="1" applyProtection="1">
      <alignment horizontal="left"/>
      <protection locked="0"/>
    </xf>
    <xf numFmtId="0" fontId="124" fillId="0" borderId="0" xfId="1" applyFont="1" applyAlignment="1" applyProtection="1">
      <alignment horizontal="left" vertical="center"/>
      <protection locked="0"/>
    </xf>
    <xf numFmtId="49" fontId="125" fillId="0" borderId="0" xfId="1" applyNumberFormat="1" applyFont="1" applyAlignment="1" applyProtection="1">
      <alignment horizontal="left"/>
      <protection locked="0"/>
    </xf>
    <xf numFmtId="0" fontId="125" fillId="0" borderId="0" xfId="1" applyFont="1" applyAlignment="1" applyProtection="1">
      <alignment horizontal="left" vertical="center"/>
      <protection locked="0"/>
    </xf>
    <xf numFmtId="0" fontId="8" fillId="0" borderId="8" xfId="1" applyBorder="1"/>
    <xf numFmtId="0" fontId="8" fillId="43" borderId="85" xfId="1" applyFill="1" applyBorder="1" applyAlignment="1">
      <alignment horizontal="center" vertical="center"/>
    </xf>
    <xf numFmtId="0" fontId="114" fillId="0" borderId="0" xfId="1" applyFont="1" applyAlignment="1">
      <alignment horizontal="center" vertical="center" wrapText="1"/>
    </xf>
    <xf numFmtId="0" fontId="15" fillId="42" borderId="94" xfId="1" applyFont="1" applyFill="1" applyBorder="1" applyAlignment="1">
      <alignment horizontal="center" vertical="center"/>
    </xf>
    <xf numFmtId="0" fontId="15" fillId="42" borderId="125" xfId="1" applyFont="1" applyFill="1" applyBorder="1" applyAlignment="1">
      <alignment horizontal="center"/>
    </xf>
    <xf numFmtId="0" fontId="8" fillId="42" borderId="125" xfId="1" applyFill="1" applyBorder="1" applyAlignment="1">
      <alignment horizontal="center"/>
    </xf>
    <xf numFmtId="0" fontId="8" fillId="42" borderId="94" xfId="1" applyFill="1" applyBorder="1" applyAlignment="1">
      <alignment horizontal="center" vertical="center"/>
    </xf>
    <xf numFmtId="0" fontId="8" fillId="42" borderId="94" xfId="1" applyFill="1" applyBorder="1" applyAlignment="1">
      <alignment horizontal="center"/>
    </xf>
    <xf numFmtId="0" fontId="15" fillId="42" borderId="94" xfId="1" applyFont="1" applyFill="1" applyBorder="1" applyAlignment="1">
      <alignment horizontal="center"/>
    </xf>
    <xf numFmtId="0" fontId="15" fillId="42" borderId="1" xfId="1" applyFont="1" applyFill="1" applyBorder="1" applyAlignment="1">
      <alignment horizontal="center"/>
    </xf>
    <xf numFmtId="0" fontId="15" fillId="43" borderId="124" xfId="1" applyFont="1" applyFill="1" applyBorder="1" applyAlignment="1">
      <alignment horizontal="center" shrinkToFit="1"/>
    </xf>
    <xf numFmtId="0" fontId="15" fillId="43" borderId="124" xfId="1" applyFont="1" applyFill="1" applyBorder="1" applyAlignment="1">
      <alignment horizontal="center" vertical="center" shrinkToFit="1"/>
    </xf>
    <xf numFmtId="0" fontId="15" fillId="43" borderId="7" xfId="1" applyFont="1" applyFill="1" applyBorder="1" applyAlignment="1">
      <alignment horizontal="center" vertical="center" shrinkToFit="1"/>
    </xf>
    <xf numFmtId="0" fontId="8" fillId="0" borderId="0" xfId="1" applyAlignment="1">
      <alignment horizontal="center" vertical="center" wrapText="1"/>
    </xf>
    <xf numFmtId="0" fontId="15" fillId="42" borderId="93" xfId="1" applyFont="1" applyFill="1" applyBorder="1" applyAlignment="1">
      <alignment horizontal="center" vertical="center"/>
    </xf>
    <xf numFmtId="0" fontId="8" fillId="42" borderId="126" xfId="1" applyFill="1" applyBorder="1" applyAlignment="1">
      <alignment horizontal="center"/>
    </xf>
    <xf numFmtId="0" fontId="8" fillId="42" borderId="93" xfId="1" applyFill="1" applyBorder="1" applyAlignment="1">
      <alignment horizontal="center" vertical="center"/>
    </xf>
    <xf numFmtId="0" fontId="8" fillId="42" borderId="93" xfId="1" applyFill="1" applyBorder="1" applyAlignment="1">
      <alignment horizontal="center"/>
    </xf>
    <xf numFmtId="0" fontId="8" fillId="42" borderId="5" xfId="1" applyFill="1" applyBorder="1" applyAlignment="1">
      <alignment horizontal="center"/>
    </xf>
    <xf numFmtId="0" fontId="8" fillId="43" borderId="4" xfId="1" applyFill="1" applyBorder="1" applyAlignment="1">
      <alignment horizontal="center"/>
    </xf>
    <xf numFmtId="0" fontId="15" fillId="43" borderId="6" xfId="1" applyFont="1" applyFill="1" applyBorder="1" applyAlignment="1">
      <alignment horizontal="center" vertical="center" shrinkToFit="1"/>
    </xf>
    <xf numFmtId="0" fontId="15" fillId="43" borderId="93" xfId="1" applyFont="1" applyFill="1" applyBorder="1" applyAlignment="1">
      <alignment horizontal="center"/>
    </xf>
    <xf numFmtId="0" fontId="15" fillId="43" borderId="93" xfId="1" applyFont="1" applyFill="1" applyBorder="1" applyAlignment="1">
      <alignment horizontal="center" vertical="center" shrinkToFit="1"/>
    </xf>
    <xf numFmtId="0" fontId="15" fillId="43" borderId="82" xfId="1" applyFont="1" applyFill="1" applyBorder="1" applyAlignment="1">
      <alignment horizontal="center"/>
    </xf>
    <xf numFmtId="0" fontId="8" fillId="43" borderId="108" xfId="1" applyFill="1" applyBorder="1" applyAlignment="1">
      <alignment horizontal="center"/>
    </xf>
    <xf numFmtId="0" fontId="11" fillId="43" borderId="127" xfId="1" applyFont="1" applyFill="1" applyBorder="1" applyAlignment="1">
      <alignment horizontal="center"/>
    </xf>
    <xf numFmtId="0" fontId="11" fillId="43" borderId="82" xfId="1" applyFont="1" applyFill="1" applyBorder="1" applyAlignment="1">
      <alignment horizontal="center"/>
    </xf>
    <xf numFmtId="0" fontId="11" fillId="44" borderId="93" xfId="1" applyFont="1" applyFill="1" applyBorder="1" applyAlignment="1">
      <alignment horizontal="center"/>
    </xf>
    <xf numFmtId="0" fontId="11" fillId="44" borderId="82" xfId="1" applyFont="1" applyFill="1" applyBorder="1" applyAlignment="1">
      <alignment horizontal="center"/>
    </xf>
    <xf numFmtId="0" fontId="8" fillId="45" borderId="93" xfId="1" applyFill="1" applyBorder="1" applyAlignment="1">
      <alignment horizontal="center"/>
    </xf>
    <xf numFmtId="0" fontId="114" fillId="46" borderId="108" xfId="1" applyFont="1" applyFill="1" applyBorder="1" applyAlignment="1">
      <alignment horizontal="center"/>
    </xf>
    <xf numFmtId="0" fontId="114" fillId="46" borderId="107" xfId="1" applyFont="1" applyFill="1" applyBorder="1" applyAlignment="1">
      <alignment horizontal="center"/>
    </xf>
    <xf numFmtId="0" fontId="114" fillId="46" borderId="109" xfId="1" applyFont="1" applyFill="1" applyBorder="1" applyAlignment="1">
      <alignment horizontal="center"/>
    </xf>
    <xf numFmtId="2" fontId="114" fillId="46" borderId="109" xfId="1" applyNumberFormat="1" applyFont="1" applyFill="1" applyBorder="1"/>
    <xf numFmtId="2" fontId="114" fillId="46" borderId="128" xfId="1" applyNumberFormat="1" applyFont="1" applyFill="1" applyBorder="1"/>
    <xf numFmtId="2" fontId="114" fillId="46" borderId="109" xfId="1" applyNumberFormat="1" applyFont="1" applyFill="1" applyBorder="1" applyAlignment="1">
      <alignment horizontal="center"/>
    </xf>
    <xf numFmtId="1" fontId="114" fillId="46" borderId="109" xfId="1" applyNumberFormat="1" applyFont="1" applyFill="1" applyBorder="1" applyAlignment="1">
      <alignment horizontal="center"/>
    </xf>
    <xf numFmtId="2" fontId="114" fillId="46" borderId="127" xfId="1" applyNumberFormat="1" applyFont="1" applyFill="1" applyBorder="1" applyAlignment="1">
      <alignment horizontal="center"/>
    </xf>
    <xf numFmtId="172" fontId="11" fillId="42" borderId="129" xfId="1" applyNumberFormat="1" applyFont="1" applyFill="1" applyBorder="1" applyAlignment="1" applyProtection="1">
      <alignment horizontal="center"/>
      <protection locked="0"/>
    </xf>
    <xf numFmtId="0" fontId="11" fillId="42" borderId="130" xfId="1" applyFont="1" applyFill="1" applyBorder="1" applyAlignment="1" applyProtection="1">
      <alignment horizontal="center"/>
      <protection locked="0"/>
    </xf>
    <xf numFmtId="171" fontId="11" fillId="42" borderId="80" xfId="1" applyNumberFormat="1" applyFont="1" applyFill="1" applyBorder="1" applyAlignment="1" applyProtection="1">
      <alignment horizontal="center"/>
      <protection locked="0"/>
    </xf>
    <xf numFmtId="171" fontId="11" fillId="42" borderId="23" xfId="1" applyNumberFormat="1" applyFont="1" applyFill="1" applyBorder="1" applyAlignment="1" applyProtection="1">
      <alignment horizontal="center"/>
      <protection locked="0"/>
    </xf>
    <xf numFmtId="1" fontId="11" fillId="42" borderId="80" xfId="1" applyNumberFormat="1" applyFont="1" applyFill="1" applyBorder="1" applyAlignment="1" applyProtection="1">
      <alignment horizontal="center"/>
      <protection locked="0"/>
    </xf>
    <xf numFmtId="20" fontId="11" fillId="42" borderId="23" xfId="1" applyNumberFormat="1" applyFont="1" applyFill="1" applyBorder="1" applyAlignment="1" applyProtection="1">
      <alignment horizontal="center"/>
      <protection locked="0"/>
    </xf>
    <xf numFmtId="173" fontId="11" fillId="42" borderId="80" xfId="1" applyNumberFormat="1" applyFont="1" applyFill="1" applyBorder="1" applyAlignment="1" applyProtection="1">
      <alignment horizontal="center"/>
      <protection locked="0"/>
    </xf>
    <xf numFmtId="174" fontId="11" fillId="42" borderId="80" xfId="1" applyNumberFormat="1" applyFont="1" applyFill="1" applyBorder="1" applyAlignment="1" applyProtection="1">
      <alignment horizontal="center"/>
      <protection locked="0"/>
    </xf>
    <xf numFmtId="0" fontId="11" fillId="42" borderId="23" xfId="1" applyFont="1" applyFill="1" applyBorder="1" applyAlignment="1" applyProtection="1">
      <alignment horizontal="center"/>
      <protection locked="0"/>
    </xf>
    <xf numFmtId="1" fontId="11" fillId="43" borderId="130" xfId="1" applyNumberFormat="1" applyFont="1" applyFill="1" applyBorder="1" applyAlignment="1" applyProtection="1">
      <alignment horizontal="center"/>
      <protection locked="0"/>
    </xf>
    <xf numFmtId="49" fontId="11" fillId="43" borderId="80" xfId="1" applyNumberFormat="1" applyFont="1" applyFill="1" applyBorder="1" applyAlignment="1" applyProtection="1">
      <alignment horizontal="center"/>
      <protection locked="0"/>
    </xf>
    <xf numFmtId="49" fontId="11" fillId="43" borderId="130" xfId="1" applyNumberFormat="1" applyFont="1" applyFill="1" applyBorder="1" applyAlignment="1" applyProtection="1">
      <alignment horizontal="center"/>
      <protection locked="0"/>
    </xf>
    <xf numFmtId="49" fontId="11" fillId="43" borderId="23" xfId="1" applyNumberFormat="1" applyFont="1" applyFill="1" applyBorder="1" applyAlignment="1" applyProtection="1">
      <alignment horizontal="center"/>
      <protection locked="0"/>
    </xf>
    <xf numFmtId="0" fontId="8" fillId="43" borderId="80" xfId="1" applyFill="1" applyBorder="1" applyAlignment="1" applyProtection="1">
      <alignment horizontal="center"/>
      <protection locked="0"/>
    </xf>
    <xf numFmtId="0" fontId="8" fillId="44" borderId="80" xfId="1" applyFill="1" applyBorder="1" applyAlignment="1" applyProtection="1">
      <alignment horizontal="center"/>
      <protection locked="0"/>
    </xf>
    <xf numFmtId="0" fontId="11" fillId="44" borderId="23" xfId="1" applyFont="1" applyFill="1" applyBorder="1" applyAlignment="1" applyProtection="1">
      <alignment horizontal="center"/>
      <protection locked="0"/>
    </xf>
    <xf numFmtId="1" fontId="11" fillId="45" borderId="23" xfId="1" applyNumberFormat="1" applyFont="1" applyFill="1" applyBorder="1" applyAlignment="1" applyProtection="1">
      <alignment horizontal="center"/>
      <protection locked="0"/>
    </xf>
    <xf numFmtId="2" fontId="11" fillId="45" borderId="23" xfId="1" applyNumberFormat="1" applyFont="1" applyFill="1" applyBorder="1" applyAlignment="1" applyProtection="1">
      <alignment horizontal="center"/>
      <protection locked="0"/>
    </xf>
    <xf numFmtId="1" fontId="11" fillId="42" borderId="23" xfId="1" applyNumberFormat="1" applyFont="1" applyFill="1" applyBorder="1" applyAlignment="1" applyProtection="1">
      <alignment horizontal="center"/>
      <protection locked="0"/>
    </xf>
    <xf numFmtId="1" fontId="11" fillId="42" borderId="131" xfId="1" applyNumberFormat="1" applyFont="1" applyFill="1" applyBorder="1" applyAlignment="1" applyProtection="1">
      <alignment horizontal="center"/>
      <protection locked="0"/>
    </xf>
    <xf numFmtId="0" fontId="11" fillId="0" borderId="132" xfId="1" applyFont="1" applyBorder="1" applyProtection="1">
      <protection locked="0"/>
    </xf>
    <xf numFmtId="0" fontId="11" fillId="0" borderId="0" xfId="1" applyFont="1" applyProtection="1">
      <protection locked="0"/>
    </xf>
    <xf numFmtId="0" fontId="8" fillId="46" borderId="129" xfId="1" applyFill="1" applyBorder="1" applyProtection="1">
      <protection locked="0"/>
    </xf>
    <xf numFmtId="172" fontId="8" fillId="46" borderId="80" xfId="1" applyNumberFormat="1" applyFill="1" applyBorder="1" applyProtection="1">
      <protection locked="0"/>
    </xf>
    <xf numFmtId="0" fontId="8" fillId="46" borderId="80" xfId="1" applyFill="1" applyBorder="1" applyAlignment="1" applyProtection="1">
      <alignment horizontal="center"/>
      <protection locked="0"/>
    </xf>
    <xf numFmtId="1" fontId="8" fillId="46" borderId="80" xfId="1" applyNumberFormat="1" applyFill="1" applyBorder="1" applyProtection="1">
      <protection locked="0"/>
    </xf>
    <xf numFmtId="49" fontId="11" fillId="46" borderId="80" xfId="1" applyNumberFormat="1" applyFont="1" applyFill="1" applyBorder="1" applyAlignment="1" applyProtection="1">
      <alignment horizontal="center"/>
      <protection locked="0"/>
    </xf>
    <xf numFmtId="2" fontId="11" fillId="46" borderId="80" xfId="1" applyNumberFormat="1" applyFont="1" applyFill="1" applyBorder="1" applyAlignment="1" applyProtection="1">
      <alignment horizontal="center"/>
      <protection locked="0"/>
    </xf>
    <xf numFmtId="2" fontId="11" fillId="46" borderId="131" xfId="1" applyNumberFormat="1" applyFont="1" applyFill="1" applyBorder="1" applyAlignment="1" applyProtection="1">
      <alignment horizontal="center"/>
      <protection locked="0"/>
    </xf>
    <xf numFmtId="1" fontId="8" fillId="46" borderId="80" xfId="1" applyNumberFormat="1" applyFill="1" applyBorder="1" applyAlignment="1" applyProtection="1">
      <alignment horizontal="center"/>
      <protection locked="0"/>
    </xf>
    <xf numFmtId="3" fontId="8" fillId="46" borderId="80" xfId="1" applyNumberFormat="1" applyFill="1" applyBorder="1" applyAlignment="1" applyProtection="1">
      <alignment horizontal="center"/>
      <protection locked="0"/>
    </xf>
    <xf numFmtId="49" fontId="8" fillId="46" borderId="80" xfId="1" applyNumberFormat="1" applyFill="1" applyBorder="1" applyAlignment="1" applyProtection="1">
      <alignment horizontal="center"/>
      <protection locked="0"/>
    </xf>
    <xf numFmtId="49" fontId="8" fillId="46" borderId="132" xfId="1" applyNumberFormat="1" applyFill="1" applyBorder="1" applyAlignment="1" applyProtection="1">
      <alignment horizontal="center"/>
      <protection locked="0"/>
    </xf>
    <xf numFmtId="171" fontId="11" fillId="42" borderId="23" xfId="1" applyNumberFormat="1" applyFont="1" applyFill="1" applyBorder="1" applyAlignment="1">
      <alignment horizontal="center"/>
    </xf>
    <xf numFmtId="1" fontId="11" fillId="42" borderId="80" xfId="1" applyNumberFormat="1" applyFont="1" applyFill="1" applyBorder="1" applyAlignment="1" applyProtection="1">
      <alignment horizontal="center"/>
      <protection hidden="1"/>
    </xf>
    <xf numFmtId="173" fontId="11" fillId="42" borderId="80" xfId="1" applyNumberFormat="1" applyFont="1" applyFill="1" applyBorder="1" applyAlignment="1" applyProtection="1">
      <alignment horizontal="center"/>
      <protection hidden="1"/>
    </xf>
    <xf numFmtId="174" fontId="11" fillId="42" borderId="80" xfId="1" applyNumberFormat="1" applyFont="1" applyFill="1" applyBorder="1" applyAlignment="1">
      <alignment horizontal="center"/>
    </xf>
    <xf numFmtId="49" fontId="11" fillId="43" borderId="133" xfId="1" applyNumberFormat="1" applyFont="1" applyFill="1" applyBorder="1" applyAlignment="1" applyProtection="1">
      <alignment horizontal="center"/>
      <protection locked="0"/>
    </xf>
    <xf numFmtId="0" fontId="8" fillId="43" borderId="23" xfId="1" applyFill="1" applyBorder="1" applyAlignment="1" applyProtection="1">
      <alignment horizontal="center"/>
      <protection locked="0"/>
    </xf>
    <xf numFmtId="0" fontId="8" fillId="44" borderId="23" xfId="1" applyFill="1" applyBorder="1" applyAlignment="1" applyProtection="1">
      <alignment horizontal="center"/>
      <protection locked="0"/>
    </xf>
    <xf numFmtId="0" fontId="114" fillId="44" borderId="23" xfId="1" applyFont="1" applyFill="1" applyBorder="1" applyAlignment="1" applyProtection="1">
      <alignment horizontal="center"/>
      <protection locked="0"/>
    </xf>
    <xf numFmtId="1" fontId="11" fillId="42" borderId="134" xfId="1" applyNumberFormat="1" applyFont="1" applyFill="1" applyBorder="1" applyAlignment="1" applyProtection="1">
      <alignment horizontal="center"/>
      <protection locked="0"/>
    </xf>
    <xf numFmtId="0" fontId="11" fillId="0" borderId="135" xfId="1" applyFont="1" applyBorder="1" applyProtection="1">
      <protection locked="0"/>
    </xf>
    <xf numFmtId="0" fontId="8" fillId="46" borderId="136" xfId="1" applyFill="1" applyBorder="1"/>
    <xf numFmtId="172" fontId="8" fillId="46" borderId="23" xfId="1" applyNumberFormat="1" applyFill="1" applyBorder="1"/>
    <xf numFmtId="0" fontId="8" fillId="46" borderId="23" xfId="1" applyFill="1" applyBorder="1" applyAlignment="1">
      <alignment horizontal="center"/>
    </xf>
    <xf numFmtId="1" fontId="8" fillId="46" borderId="23" xfId="1" applyNumberFormat="1" applyFill="1" applyBorder="1"/>
    <xf numFmtId="49" fontId="11" fillId="46" borderId="23" xfId="1" applyNumberFormat="1" applyFont="1" applyFill="1" applyBorder="1" applyAlignment="1" applyProtection="1">
      <alignment horizontal="center"/>
      <protection hidden="1"/>
    </xf>
    <xf numFmtId="2" fontId="11" fillId="46" borderId="23" xfId="1" applyNumberFormat="1" applyFont="1" applyFill="1" applyBorder="1" applyAlignment="1" applyProtection="1">
      <alignment horizontal="center"/>
      <protection hidden="1"/>
    </xf>
    <xf numFmtId="2" fontId="11" fillId="46" borderId="134" xfId="1" applyNumberFormat="1" applyFont="1" applyFill="1" applyBorder="1" applyAlignment="1" applyProtection="1">
      <alignment horizontal="center"/>
      <protection hidden="1"/>
    </xf>
    <xf numFmtId="49" fontId="8" fillId="46" borderId="23" xfId="1" applyNumberFormat="1" applyFill="1" applyBorder="1" applyAlignment="1" applyProtection="1">
      <alignment horizontal="center"/>
      <protection locked="0"/>
    </xf>
    <xf numFmtId="49" fontId="8" fillId="46" borderId="135" xfId="1" applyNumberFormat="1" applyFill="1" applyBorder="1" applyAlignment="1" applyProtection="1">
      <alignment horizontal="center"/>
      <protection locked="0"/>
    </xf>
    <xf numFmtId="1" fontId="11" fillId="45" borderId="23" xfId="1" applyNumberFormat="1" applyFont="1" applyFill="1" applyBorder="1" applyAlignment="1" applyProtection="1">
      <alignment horizontal="left"/>
      <protection locked="0"/>
    </xf>
    <xf numFmtId="1" fontId="11" fillId="42" borderId="23" xfId="1" applyNumberFormat="1" applyFont="1" applyFill="1" applyBorder="1" applyAlignment="1" applyProtection="1">
      <alignment horizontal="left"/>
      <protection locked="0"/>
    </xf>
    <xf numFmtId="49" fontId="8" fillId="43" borderId="23" xfId="1" applyNumberFormat="1" applyFill="1" applyBorder="1" applyAlignment="1" applyProtection="1">
      <alignment horizontal="center"/>
      <protection locked="0"/>
    </xf>
    <xf numFmtId="171" fontId="11" fillId="42" borderId="137" xfId="1" applyNumberFormat="1" applyFont="1" applyFill="1" applyBorder="1" applyAlignment="1" applyProtection="1">
      <alignment horizontal="center"/>
      <protection locked="0"/>
    </xf>
    <xf numFmtId="1" fontId="11" fillId="42" borderId="130" xfId="1" applyNumberFormat="1" applyFont="1" applyFill="1" applyBorder="1" applyAlignment="1" applyProtection="1">
      <alignment horizontal="center"/>
      <protection locked="0"/>
    </xf>
    <xf numFmtId="1" fontId="8" fillId="46" borderId="23" xfId="1" applyNumberFormat="1" applyFill="1" applyBorder="1" applyAlignment="1" applyProtection="1">
      <alignment horizontal="center"/>
      <protection locked="0"/>
    </xf>
    <xf numFmtId="1" fontId="8" fillId="46" borderId="135" xfId="1" applyNumberFormat="1" applyFill="1" applyBorder="1" applyAlignment="1" applyProtection="1">
      <alignment horizontal="center"/>
      <protection locked="0"/>
    </xf>
    <xf numFmtId="1" fontId="11" fillId="42" borderId="23" xfId="1" applyNumberFormat="1" applyFont="1" applyFill="1" applyBorder="1" applyAlignment="1" applyProtection="1">
      <alignment horizontal="center"/>
      <protection hidden="1"/>
    </xf>
    <xf numFmtId="173" fontId="11" fillId="42" borderId="23" xfId="1" applyNumberFormat="1" applyFont="1" applyFill="1" applyBorder="1" applyAlignment="1" applyProtection="1">
      <alignment horizontal="center"/>
      <protection hidden="1"/>
    </xf>
    <xf numFmtId="174" fontId="11" fillId="42" borderId="23" xfId="1" applyNumberFormat="1" applyFont="1" applyFill="1" applyBorder="1" applyAlignment="1">
      <alignment horizontal="center"/>
    </xf>
    <xf numFmtId="1" fontId="11" fillId="42" borderId="23" xfId="1" applyNumberFormat="1" applyFont="1" applyFill="1" applyBorder="1" applyAlignment="1" applyProtection="1">
      <alignment horizontal="center" vertical="center"/>
      <protection locked="0"/>
    </xf>
    <xf numFmtId="0" fontId="123" fillId="42" borderId="23" xfId="1" applyFont="1" applyFill="1" applyBorder="1" applyAlignment="1">
      <alignment vertical="center"/>
    </xf>
    <xf numFmtId="0" fontId="8" fillId="42" borderId="23" xfId="1" applyFill="1" applyBorder="1" applyAlignment="1">
      <alignment vertical="center"/>
    </xf>
    <xf numFmtId="1" fontId="8" fillId="42" borderId="23" xfId="1" applyNumberFormat="1" applyFill="1" applyBorder="1" applyAlignment="1">
      <alignment vertical="center"/>
    </xf>
    <xf numFmtId="20" fontId="11" fillId="42" borderId="23" xfId="1" applyNumberFormat="1" applyFont="1" applyFill="1" applyBorder="1" applyAlignment="1" applyProtection="1">
      <alignment horizontal="center" vertical="center"/>
      <protection locked="0"/>
    </xf>
    <xf numFmtId="0" fontId="8" fillId="42" borderId="23" xfId="1" applyFill="1" applyBorder="1" applyAlignment="1" applyProtection="1">
      <alignment vertical="center"/>
      <protection locked="0"/>
    </xf>
    <xf numFmtId="0" fontId="8" fillId="43" borderId="23" xfId="1" applyFill="1" applyBorder="1" applyAlignment="1" applyProtection="1">
      <alignment vertical="center"/>
      <protection locked="0"/>
    </xf>
    <xf numFmtId="0" fontId="8" fillId="45" borderId="23" xfId="1" applyFill="1" applyBorder="1" applyAlignment="1" applyProtection="1">
      <alignment vertical="center"/>
      <protection locked="0"/>
    </xf>
    <xf numFmtId="1" fontId="8" fillId="45" borderId="23" xfId="1" applyNumberFormat="1" applyFill="1" applyBorder="1" applyAlignment="1" applyProtection="1">
      <alignment vertical="center"/>
      <protection locked="0"/>
    </xf>
    <xf numFmtId="1" fontId="8" fillId="42" borderId="23" xfId="1" applyNumberFormat="1" applyFill="1" applyBorder="1" applyAlignment="1" applyProtection="1">
      <alignment vertical="center"/>
      <protection locked="0"/>
    </xf>
    <xf numFmtId="1" fontId="8" fillId="42" borderId="23" xfId="1" applyNumberFormat="1" applyFill="1" applyBorder="1" applyAlignment="1" applyProtection="1">
      <alignment horizontal="left" vertical="center"/>
      <protection locked="0"/>
    </xf>
    <xf numFmtId="0" fontId="8" fillId="0" borderId="135" xfId="1" applyBorder="1" applyAlignment="1" applyProtection="1">
      <alignment horizontal="left" vertical="center"/>
      <protection locked="0"/>
    </xf>
    <xf numFmtId="0" fontId="8" fillId="0" borderId="0" xfId="1" applyAlignment="1" applyProtection="1">
      <alignment horizontal="left" vertical="center"/>
      <protection locked="0"/>
    </xf>
    <xf numFmtId="0" fontId="8" fillId="46" borderId="136" xfId="1" applyFill="1" applyBorder="1" applyAlignment="1">
      <alignment vertical="center"/>
    </xf>
    <xf numFmtId="172" fontId="8" fillId="46" borderId="23" xfId="1" applyNumberFormat="1" applyFill="1" applyBorder="1" applyAlignment="1">
      <alignment vertical="center"/>
    </xf>
    <xf numFmtId="0" fontId="8" fillId="46" borderId="23" xfId="1" applyFill="1" applyBorder="1" applyAlignment="1">
      <alignment horizontal="center" vertical="center"/>
    </xf>
    <xf numFmtId="1" fontId="8" fillId="46" borderId="23" xfId="1" applyNumberFormat="1" applyFill="1" applyBorder="1" applyAlignment="1">
      <alignment vertical="center"/>
    </xf>
    <xf numFmtId="49" fontId="11" fillId="46" borderId="23" xfId="1" applyNumberFormat="1" applyFont="1" applyFill="1" applyBorder="1" applyAlignment="1" applyProtection="1">
      <alignment horizontal="center" vertical="center"/>
      <protection hidden="1"/>
    </xf>
    <xf numFmtId="2" fontId="11" fillId="46" borderId="23" xfId="1" applyNumberFormat="1" applyFont="1" applyFill="1" applyBorder="1" applyAlignment="1" applyProtection="1">
      <alignment horizontal="center" vertical="center"/>
      <protection hidden="1"/>
    </xf>
    <xf numFmtId="2" fontId="11" fillId="46" borderId="134" xfId="1" applyNumberFormat="1" applyFont="1" applyFill="1" applyBorder="1" applyAlignment="1" applyProtection="1">
      <alignment horizontal="center" vertical="center"/>
      <protection hidden="1"/>
    </xf>
    <xf numFmtId="0" fontId="8" fillId="0" borderId="0" xfId="1" applyAlignment="1">
      <alignment vertical="center"/>
    </xf>
    <xf numFmtId="0" fontId="8" fillId="42" borderId="23" xfId="1" applyFill="1" applyBorder="1"/>
    <xf numFmtId="1" fontId="8" fillId="42" borderId="23" xfId="1" applyNumberFormat="1" applyFill="1" applyBorder="1"/>
    <xf numFmtId="0" fontId="114" fillId="42" borderId="23" xfId="1" applyFont="1" applyFill="1" applyBorder="1"/>
    <xf numFmtId="0" fontId="8" fillId="43" borderId="23" xfId="1" applyFill="1" applyBorder="1"/>
    <xf numFmtId="0" fontId="114" fillId="43" borderId="23" xfId="1" applyFont="1" applyFill="1" applyBorder="1"/>
    <xf numFmtId="49" fontId="114" fillId="43" borderId="23" xfId="1" applyNumberFormat="1" applyFont="1" applyFill="1" applyBorder="1" applyAlignment="1">
      <alignment horizontal="left"/>
    </xf>
    <xf numFmtId="0" fontId="8" fillId="45" borderId="23" xfId="1" applyFill="1" applyBorder="1"/>
    <xf numFmtId="1" fontId="114" fillId="45" borderId="23" xfId="1" applyNumberFormat="1" applyFont="1" applyFill="1" applyBorder="1"/>
    <xf numFmtId="1" fontId="8" fillId="45" borderId="23" xfId="1" applyNumberFormat="1" applyFill="1" applyBorder="1"/>
    <xf numFmtId="1" fontId="114" fillId="42" borderId="23" xfId="1" applyNumberFormat="1" applyFont="1" applyFill="1" applyBorder="1"/>
    <xf numFmtId="0" fontId="8" fillId="0" borderId="135" xfId="1" applyBorder="1"/>
    <xf numFmtId="2" fontId="114" fillId="43" borderId="23" xfId="1" applyNumberFormat="1" applyFont="1" applyFill="1" applyBorder="1" applyAlignment="1" applyProtection="1">
      <alignment horizontal="left"/>
      <protection locked="0"/>
    </xf>
    <xf numFmtId="0" fontId="8" fillId="45" borderId="23" xfId="1" applyFill="1" applyBorder="1" applyProtection="1">
      <protection locked="0"/>
    </xf>
    <xf numFmtId="1" fontId="114" fillId="45" borderId="23" xfId="1" applyNumberFormat="1" applyFont="1" applyFill="1" applyBorder="1" applyProtection="1">
      <protection locked="0"/>
    </xf>
    <xf numFmtId="1" fontId="114" fillId="42" borderId="23" xfId="1" applyNumberFormat="1" applyFont="1" applyFill="1" applyBorder="1" applyProtection="1">
      <protection locked="0"/>
    </xf>
    <xf numFmtId="1" fontId="114" fillId="42" borderId="23" xfId="1" applyNumberFormat="1" applyFont="1" applyFill="1" applyBorder="1" applyAlignment="1" applyProtection="1">
      <alignment horizontal="left"/>
      <protection locked="0"/>
    </xf>
    <xf numFmtId="0" fontId="114" fillId="0" borderId="135" xfId="1" applyFont="1" applyBorder="1" applyAlignment="1" applyProtection="1">
      <alignment horizontal="left"/>
      <protection locked="0"/>
    </xf>
    <xf numFmtId="0" fontId="114" fillId="43" borderId="23" xfId="1" applyFont="1" applyFill="1" applyBorder="1" applyAlignment="1" applyProtection="1">
      <alignment horizontal="left"/>
      <protection locked="0"/>
    </xf>
    <xf numFmtId="1" fontId="114" fillId="43" borderId="23" xfId="1" applyNumberFormat="1" applyFont="1" applyFill="1" applyBorder="1" applyAlignment="1" applyProtection="1">
      <alignment horizontal="left"/>
      <protection locked="0"/>
    </xf>
    <xf numFmtId="1" fontId="114" fillId="42" borderId="23" xfId="1" applyNumberFormat="1" applyFont="1" applyFill="1" applyBorder="1" applyAlignment="1">
      <alignment horizontal="left"/>
    </xf>
    <xf numFmtId="0" fontId="114" fillId="0" borderId="135" xfId="1" applyFont="1" applyBorder="1" applyAlignment="1">
      <alignment horizontal="left"/>
    </xf>
    <xf numFmtId="0" fontId="114" fillId="43" borderId="23" xfId="1" applyFont="1" applyFill="1" applyBorder="1" applyAlignment="1">
      <alignment horizontal="left"/>
    </xf>
    <xf numFmtId="164" fontId="114" fillId="43" borderId="23" xfId="1" applyNumberFormat="1" applyFont="1" applyFill="1" applyBorder="1" applyAlignment="1" applyProtection="1">
      <alignment horizontal="left"/>
      <protection locked="0"/>
    </xf>
    <xf numFmtId="169" fontId="114" fillId="43" borderId="23" xfId="1" applyNumberFormat="1" applyFont="1" applyFill="1" applyBorder="1" applyAlignment="1" applyProtection="1">
      <alignment horizontal="left"/>
      <protection locked="0"/>
    </xf>
    <xf numFmtId="0" fontId="8" fillId="42" borderId="23" xfId="1" applyFill="1" applyBorder="1" applyProtection="1">
      <protection locked="0"/>
    </xf>
    <xf numFmtId="1" fontId="8" fillId="42" borderId="23" xfId="1" applyNumberFormat="1" applyFill="1" applyBorder="1" applyProtection="1">
      <protection locked="0"/>
    </xf>
    <xf numFmtId="169" fontId="114" fillId="43" borderId="23" xfId="1" applyNumberFormat="1" applyFont="1" applyFill="1" applyBorder="1" applyAlignment="1">
      <alignment horizontal="left"/>
    </xf>
    <xf numFmtId="1" fontId="114" fillId="45" borderId="23" xfId="1" applyNumberFormat="1" applyFont="1" applyFill="1" applyBorder="1" applyAlignment="1">
      <alignment horizontal="left"/>
    </xf>
    <xf numFmtId="1" fontId="8" fillId="45" borderId="23" xfId="1" applyNumberFormat="1" applyFill="1" applyBorder="1" applyProtection="1">
      <protection locked="0"/>
    </xf>
    <xf numFmtId="0" fontId="8" fillId="0" borderId="135" xfId="1" applyBorder="1" applyProtection="1">
      <protection locked="0"/>
    </xf>
    <xf numFmtId="0" fontId="114" fillId="42" borderId="23" xfId="1" applyFont="1" applyFill="1" applyBorder="1" applyAlignment="1" applyProtection="1">
      <alignment horizontal="center"/>
      <protection locked="0"/>
    </xf>
    <xf numFmtId="0" fontId="124" fillId="42" borderId="23" xfId="1" applyFont="1" applyFill="1" applyBorder="1" applyAlignment="1" applyProtection="1">
      <alignment horizontal="left" vertical="center"/>
      <protection locked="0"/>
    </xf>
    <xf numFmtId="0" fontId="125" fillId="43" borderId="23" xfId="1" applyFont="1" applyFill="1" applyBorder="1" applyAlignment="1" applyProtection="1">
      <alignment horizontal="left" vertical="center"/>
      <protection locked="0"/>
    </xf>
    <xf numFmtId="1" fontId="8" fillId="42" borderId="23" xfId="1" applyNumberFormat="1" applyFill="1" applyBorder="1" applyAlignment="1">
      <alignment horizontal="left"/>
    </xf>
    <xf numFmtId="0" fontId="8" fillId="0" borderId="135" xfId="1" applyBorder="1" applyAlignment="1">
      <alignment horizontal="left"/>
    </xf>
    <xf numFmtId="0" fontId="8" fillId="43" borderId="23" xfId="1" applyFill="1" applyBorder="1" applyProtection="1">
      <protection locked="0"/>
    </xf>
    <xf numFmtId="0" fontId="8" fillId="44" borderId="23" xfId="1" applyFill="1" applyBorder="1" applyProtection="1">
      <protection locked="0"/>
    </xf>
    <xf numFmtId="0" fontId="8" fillId="43" borderId="0" xfId="1" applyFill="1"/>
    <xf numFmtId="1" fontId="11" fillId="42" borderId="138" xfId="1" applyNumberFormat="1" applyFont="1" applyFill="1" applyBorder="1" applyAlignment="1" applyProtection="1">
      <alignment horizontal="center"/>
      <protection locked="0"/>
    </xf>
    <xf numFmtId="171" fontId="11" fillId="42" borderId="139" xfId="1" applyNumberFormat="1" applyFont="1" applyFill="1" applyBorder="1" applyAlignment="1">
      <alignment horizontal="center"/>
    </xf>
    <xf numFmtId="171" fontId="11" fillId="42" borderId="139" xfId="1" applyNumberFormat="1" applyFont="1" applyFill="1" applyBorder="1" applyAlignment="1" applyProtection="1">
      <alignment horizontal="center"/>
      <protection locked="0"/>
    </xf>
    <xf numFmtId="0" fontId="8" fillId="46" borderId="140" xfId="1" applyFill="1" applyBorder="1"/>
    <xf numFmtId="172" fontId="8" fillId="46" borderId="141" xfId="1" applyNumberFormat="1" applyFill="1" applyBorder="1"/>
    <xf numFmtId="0" fontId="8" fillId="46" borderId="141" xfId="1" applyFill="1" applyBorder="1" applyAlignment="1">
      <alignment horizontal="center"/>
    </xf>
    <xf numFmtId="1" fontId="8" fillId="46" borderId="141" xfId="1" applyNumberFormat="1" applyFill="1" applyBorder="1"/>
    <xf numFmtId="49" fontId="11" fillId="46" borderId="141" xfId="1" applyNumberFormat="1" applyFont="1" applyFill="1" applyBorder="1" applyAlignment="1" applyProtection="1">
      <alignment horizontal="center"/>
      <protection hidden="1"/>
    </xf>
    <xf numFmtId="2" fontId="11" fillId="46" borderId="141" xfId="1" applyNumberFormat="1" applyFont="1" applyFill="1" applyBorder="1" applyAlignment="1" applyProtection="1">
      <alignment horizontal="center"/>
      <protection hidden="1"/>
    </xf>
    <xf numFmtId="2" fontId="11" fillId="46" borderId="142" xfId="1" applyNumberFormat="1" applyFont="1" applyFill="1" applyBorder="1" applyAlignment="1" applyProtection="1">
      <alignment horizontal="center"/>
      <protection hidden="1"/>
    </xf>
    <xf numFmtId="1" fontId="8" fillId="46" borderId="141" xfId="1" applyNumberFormat="1" applyFill="1" applyBorder="1" applyAlignment="1" applyProtection="1">
      <alignment horizontal="center"/>
      <protection locked="0"/>
    </xf>
    <xf numFmtId="1" fontId="8" fillId="46" borderId="143" xfId="1" applyNumberFormat="1" applyFill="1" applyBorder="1" applyAlignment="1" applyProtection="1">
      <alignment horizontal="center"/>
      <protection locked="0"/>
    </xf>
    <xf numFmtId="1" fontId="8" fillId="42" borderId="23" xfId="1" applyNumberFormat="1" applyFill="1" applyBorder="1" applyAlignment="1">
      <alignment horizontal="center"/>
    </xf>
    <xf numFmtId="172" fontId="8" fillId="0" borderId="0" xfId="1" applyNumberFormat="1"/>
    <xf numFmtId="49" fontId="11" fillId="0" borderId="0" xfId="1" applyNumberFormat="1" applyFont="1" applyAlignment="1" applyProtection="1">
      <alignment horizontal="center"/>
      <protection hidden="1"/>
    </xf>
    <xf numFmtId="2" fontId="11" fillId="0" borderId="0" xfId="1" applyNumberFormat="1" applyFont="1" applyAlignment="1" applyProtection="1">
      <alignment horizontal="center"/>
      <protection hidden="1"/>
    </xf>
    <xf numFmtId="1" fontId="8" fillId="42" borderId="141" xfId="1" applyNumberFormat="1" applyFill="1" applyBorder="1"/>
    <xf numFmtId="171" fontId="11" fillId="42" borderId="141" xfId="1" applyNumberFormat="1" applyFont="1" applyFill="1" applyBorder="1" applyAlignment="1">
      <alignment horizontal="center"/>
    </xf>
    <xf numFmtId="171" fontId="11" fillId="42" borderId="141" xfId="1" applyNumberFormat="1" applyFont="1" applyFill="1" applyBorder="1" applyAlignment="1" applyProtection="1">
      <alignment horizontal="center"/>
      <protection locked="0"/>
    </xf>
    <xf numFmtId="1" fontId="11" fillId="42" borderId="141" xfId="1" applyNumberFormat="1" applyFont="1" applyFill="1" applyBorder="1" applyAlignment="1" applyProtection="1">
      <alignment horizontal="center"/>
      <protection hidden="1"/>
    </xf>
    <xf numFmtId="20" fontId="11" fillId="42" borderId="141" xfId="1" applyNumberFormat="1" applyFont="1" applyFill="1" applyBorder="1" applyAlignment="1" applyProtection="1">
      <alignment horizontal="center"/>
      <protection locked="0"/>
    </xf>
    <xf numFmtId="173" fontId="11" fillId="42" borderId="141" xfId="1" applyNumberFormat="1" applyFont="1" applyFill="1" applyBorder="1" applyAlignment="1" applyProtection="1">
      <alignment horizontal="center"/>
      <protection hidden="1"/>
    </xf>
    <xf numFmtId="174" fontId="11" fillId="42" borderId="141" xfId="1" applyNumberFormat="1" applyFont="1" applyFill="1" applyBorder="1" applyAlignment="1">
      <alignment horizontal="center"/>
    </xf>
    <xf numFmtId="0" fontId="11" fillId="42" borderId="141" xfId="1" applyFont="1" applyFill="1" applyBorder="1" applyAlignment="1" applyProtection="1">
      <alignment horizontal="center"/>
      <protection locked="0"/>
    </xf>
    <xf numFmtId="49" fontId="11" fillId="43" borderId="141" xfId="1" applyNumberFormat="1" applyFont="1" applyFill="1" applyBorder="1" applyAlignment="1" applyProtection="1">
      <alignment horizontal="center"/>
      <protection locked="0"/>
    </xf>
    <xf numFmtId="49" fontId="11" fillId="43" borderId="144" xfId="1" applyNumberFormat="1" applyFont="1" applyFill="1" applyBorder="1" applyAlignment="1" applyProtection="1">
      <alignment horizontal="center"/>
      <protection locked="0"/>
    </xf>
    <xf numFmtId="0" fontId="8" fillId="43" borderId="141" xfId="1" applyFill="1" applyBorder="1" applyAlignment="1" applyProtection="1">
      <alignment horizontal="center"/>
      <protection locked="0"/>
    </xf>
    <xf numFmtId="0" fontId="8" fillId="44" borderId="141" xfId="1" applyFill="1" applyBorder="1" applyAlignment="1" applyProtection="1">
      <alignment horizontal="center"/>
      <protection locked="0"/>
    </xf>
    <xf numFmtId="0" fontId="8" fillId="44" borderId="139" xfId="1" applyFill="1" applyBorder="1" applyAlignment="1" applyProtection="1">
      <alignment horizontal="center"/>
      <protection locked="0"/>
    </xf>
    <xf numFmtId="1" fontId="11" fillId="45" borderId="141" xfId="1" applyNumberFormat="1" applyFont="1" applyFill="1" applyBorder="1" applyAlignment="1" applyProtection="1">
      <alignment horizontal="center"/>
      <protection locked="0"/>
    </xf>
    <xf numFmtId="2" fontId="11" fillId="45" borderId="141" xfId="1" applyNumberFormat="1" applyFont="1" applyFill="1" applyBorder="1" applyAlignment="1" applyProtection="1">
      <alignment horizontal="center"/>
      <protection locked="0"/>
    </xf>
    <xf numFmtId="1" fontId="11" fillId="42" borderId="141" xfId="1" applyNumberFormat="1" applyFont="1" applyFill="1" applyBorder="1" applyAlignment="1" applyProtection="1">
      <alignment horizontal="center"/>
      <protection locked="0"/>
    </xf>
    <xf numFmtId="1" fontId="11" fillId="42" borderId="142" xfId="1" applyNumberFormat="1" applyFont="1" applyFill="1" applyBorder="1" applyAlignment="1" applyProtection="1">
      <alignment horizontal="center"/>
      <protection locked="0"/>
    </xf>
    <xf numFmtId="0" fontId="11" fillId="0" borderId="143" xfId="1" applyFont="1" applyBorder="1" applyProtection="1">
      <protection locked="0"/>
    </xf>
    <xf numFmtId="0" fontId="8" fillId="0" borderId="141" xfId="1" applyBorder="1" applyAlignment="1" applyProtection="1">
      <alignment horizontal="center"/>
      <protection locked="0"/>
    </xf>
    <xf numFmtId="0" fontId="8" fillId="47" borderId="123" xfId="1" applyFill="1" applyBorder="1"/>
    <xf numFmtId="172" fontId="12" fillId="47" borderId="82" xfId="1" applyNumberFormat="1" applyFont="1" applyFill="1" applyBorder="1" applyAlignment="1" applyProtection="1">
      <alignment horizontal="center"/>
      <protection locked="0"/>
    </xf>
    <xf numFmtId="0" fontId="8" fillId="47" borderId="148" xfId="1" applyFill="1" applyBorder="1" applyAlignment="1" applyProtection="1">
      <alignment horizontal="center"/>
      <protection hidden="1"/>
    </xf>
    <xf numFmtId="1" fontId="8" fillId="2" borderId="149" xfId="1" applyNumberFormat="1" applyFill="1" applyBorder="1" applyAlignment="1" applyProtection="1">
      <alignment horizontal="center"/>
      <protection hidden="1"/>
    </xf>
    <xf numFmtId="0" fontId="8" fillId="47" borderId="148" xfId="1" applyFill="1" applyBorder="1"/>
    <xf numFmtId="0" fontId="8" fillId="47" borderId="151" xfId="1" applyFill="1" applyBorder="1"/>
    <xf numFmtId="0" fontId="15" fillId="0" borderId="0" xfId="1" applyFont="1"/>
    <xf numFmtId="0" fontId="126" fillId="0" borderId="0" xfId="1" applyFont="1" applyAlignment="1">
      <alignment horizontal="center"/>
    </xf>
    <xf numFmtId="0" fontId="126" fillId="0" borderId="0" xfId="1" applyFont="1"/>
    <xf numFmtId="175" fontId="8" fillId="0" borderId="0" xfId="1" applyNumberFormat="1" applyAlignment="1">
      <alignment horizontal="center"/>
    </xf>
    <xf numFmtId="0" fontId="8" fillId="47" borderId="23" xfId="1" applyFill="1" applyBorder="1" applyAlignment="1" applyProtection="1">
      <alignment horizontal="center"/>
      <protection hidden="1"/>
    </xf>
    <xf numFmtId="1" fontId="8" fillId="2" borderId="131" xfId="1" applyNumberFormat="1" applyFill="1" applyBorder="1" applyAlignment="1" applyProtection="1">
      <alignment horizontal="center"/>
      <protection hidden="1"/>
    </xf>
    <xf numFmtId="0" fontId="8" fillId="47" borderId="23" xfId="1" applyFill="1" applyBorder="1"/>
    <xf numFmtId="0" fontId="15" fillId="47" borderId="135" xfId="1" applyFont="1" applyFill="1" applyBorder="1"/>
    <xf numFmtId="0" fontId="15" fillId="0" borderId="0" xfId="1" applyFont="1" applyAlignment="1">
      <alignment horizontal="center"/>
    </xf>
    <xf numFmtId="171" fontId="8" fillId="0" borderId="0" xfId="1" applyNumberFormat="1" applyAlignment="1">
      <alignment horizontal="center"/>
    </xf>
    <xf numFmtId="2" fontId="8" fillId="2" borderId="134" xfId="1" applyNumberFormat="1" applyFill="1" applyBorder="1" applyAlignment="1" applyProtection="1">
      <alignment horizontal="center"/>
      <protection hidden="1"/>
    </xf>
    <xf numFmtId="0" fontId="126" fillId="47" borderId="135" xfId="1" applyFont="1" applyFill="1" applyBorder="1"/>
    <xf numFmtId="0" fontId="8" fillId="47" borderId="141" xfId="1" applyFill="1" applyBorder="1" applyAlignment="1" applyProtection="1">
      <alignment horizontal="center"/>
      <protection hidden="1"/>
    </xf>
    <xf numFmtId="2" fontId="8" fillId="2" borderId="142" xfId="1" applyNumberFormat="1" applyFill="1" applyBorder="1" applyAlignment="1" applyProtection="1">
      <alignment horizontal="center"/>
      <protection hidden="1"/>
    </xf>
    <xf numFmtId="0" fontId="15" fillId="47" borderId="156" xfId="1" applyFont="1" applyFill="1" applyBorder="1" applyAlignment="1" applyProtection="1">
      <alignment horizontal="centerContinuous"/>
      <protection hidden="1"/>
    </xf>
    <xf numFmtId="0" fontId="15" fillId="47" borderId="157" xfId="1" applyFont="1" applyFill="1" applyBorder="1" applyAlignment="1" applyProtection="1">
      <alignment horizontal="centerContinuous"/>
      <protection hidden="1"/>
    </xf>
    <xf numFmtId="0" fontId="8" fillId="47" borderId="144" xfId="1" applyFill="1" applyBorder="1" applyAlignment="1" applyProtection="1">
      <alignment horizontal="centerContinuous"/>
      <protection hidden="1"/>
    </xf>
    <xf numFmtId="0" fontId="8" fillId="47" borderId="141" xfId="1" quotePrefix="1" applyFill="1" applyBorder="1" applyAlignment="1" applyProtection="1">
      <alignment horizontal="center"/>
      <protection hidden="1"/>
    </xf>
    <xf numFmtId="0" fontId="8" fillId="47" borderId="141" xfId="1" applyFill="1" applyBorder="1"/>
    <xf numFmtId="0" fontId="15" fillId="47" borderId="143" xfId="1" applyFont="1" applyFill="1" applyBorder="1"/>
    <xf numFmtId="0" fontId="15" fillId="0" borderId="0" xfId="1" applyFont="1" applyAlignment="1">
      <alignment horizontal="centerContinuous"/>
    </xf>
    <xf numFmtId="0" fontId="8" fillId="0" borderId="0" xfId="1" applyAlignment="1">
      <alignment horizontal="centerContinuous"/>
    </xf>
    <xf numFmtId="0" fontId="8" fillId="0" borderId="0" xfId="1" quotePrefix="1" applyAlignment="1">
      <alignment horizontal="center"/>
    </xf>
    <xf numFmtId="1" fontId="8" fillId="0" borderId="0" xfId="1" applyNumberFormat="1" applyAlignment="1">
      <alignment horizontal="center"/>
    </xf>
    <xf numFmtId="0" fontId="8" fillId="11" borderId="123" xfId="1" applyFill="1" applyBorder="1"/>
    <xf numFmtId="0" fontId="114" fillId="11" borderId="82" xfId="1" applyFont="1" applyFill="1" applyBorder="1" applyAlignment="1">
      <alignment horizontal="center"/>
    </xf>
    <xf numFmtId="0" fontId="8" fillId="11" borderId="85" xfId="1" applyFill="1" applyBorder="1"/>
    <xf numFmtId="0" fontId="8" fillId="11" borderId="2" xfId="1" applyFill="1" applyBorder="1"/>
    <xf numFmtId="0" fontId="8" fillId="2" borderId="3" xfId="1" applyFill="1" applyBorder="1"/>
    <xf numFmtId="0" fontId="8" fillId="11" borderId="148" xfId="1" applyFill="1" applyBorder="1" applyAlignment="1" applyProtection="1">
      <alignment horizontal="center"/>
      <protection hidden="1"/>
    </xf>
    <xf numFmtId="1" fontId="8" fillId="11" borderId="149" xfId="1" applyNumberFormat="1" applyFill="1" applyBorder="1" applyAlignment="1" applyProtection="1">
      <alignment horizontal="center"/>
      <protection hidden="1"/>
    </xf>
    <xf numFmtId="0" fontId="8" fillId="11" borderId="149" xfId="1" applyFill="1" applyBorder="1" applyAlignment="1" applyProtection="1">
      <alignment horizontal="center"/>
      <protection hidden="1"/>
    </xf>
    <xf numFmtId="0" fontId="8" fillId="11" borderId="161" xfId="1" applyFill="1" applyBorder="1"/>
    <xf numFmtId="0" fontId="8" fillId="11" borderId="162" xfId="1" applyFill="1" applyBorder="1"/>
    <xf numFmtId="0" fontId="8" fillId="11" borderId="23" xfId="1" applyFill="1" applyBorder="1" applyAlignment="1" applyProtection="1">
      <alignment horizontal="center"/>
      <protection hidden="1"/>
    </xf>
    <xf numFmtId="1" fontId="8" fillId="11" borderId="131" xfId="1" applyNumberFormat="1" applyFill="1" applyBorder="1" applyAlignment="1" applyProtection="1">
      <alignment horizontal="center"/>
      <protection hidden="1"/>
    </xf>
    <xf numFmtId="0" fontId="8" fillId="11" borderId="134" xfId="1" applyFill="1" applyBorder="1" applyAlignment="1" applyProtection="1">
      <alignment horizontal="center"/>
      <protection hidden="1"/>
    </xf>
    <xf numFmtId="0" fontId="8" fillId="11" borderId="23" xfId="1" applyFill="1" applyBorder="1"/>
    <xf numFmtId="0" fontId="15" fillId="11" borderId="135" xfId="1" applyFont="1" applyFill="1" applyBorder="1"/>
    <xf numFmtId="2" fontId="8" fillId="11" borderId="134" xfId="1" applyNumberFormat="1" applyFill="1" applyBorder="1" applyAlignment="1" applyProtection="1">
      <alignment horizontal="center"/>
      <protection hidden="1"/>
    </xf>
    <xf numFmtId="0" fontId="126" fillId="11" borderId="135" xfId="1" applyFont="1" applyFill="1" applyBorder="1"/>
    <xf numFmtId="0" fontId="8" fillId="11" borderId="141" xfId="1" applyFill="1" applyBorder="1" applyAlignment="1" applyProtection="1">
      <alignment horizontal="center"/>
      <protection hidden="1"/>
    </xf>
    <xf numFmtId="2" fontId="8" fillId="11" borderId="142" xfId="1" applyNumberFormat="1" applyFill="1" applyBorder="1" applyAlignment="1" applyProtection="1">
      <alignment horizontal="center"/>
      <protection hidden="1"/>
    </xf>
    <xf numFmtId="0" fontId="15" fillId="11" borderId="156" xfId="1" applyFont="1" applyFill="1" applyBorder="1" applyAlignment="1" applyProtection="1">
      <alignment horizontal="centerContinuous"/>
      <protection hidden="1"/>
    </xf>
    <xf numFmtId="0" fontId="15" fillId="11" borderId="157" xfId="1" applyFont="1" applyFill="1" applyBorder="1" applyAlignment="1" applyProtection="1">
      <alignment horizontal="centerContinuous"/>
      <protection hidden="1"/>
    </xf>
    <xf numFmtId="0" fontId="8" fillId="11" borderId="144" xfId="1" applyFill="1" applyBorder="1" applyAlignment="1" applyProtection="1">
      <alignment horizontal="centerContinuous"/>
      <protection hidden="1"/>
    </xf>
    <xf numFmtId="0" fontId="8" fillId="11" borderId="142" xfId="1" quotePrefix="1" applyFill="1" applyBorder="1" applyAlignment="1" applyProtection="1">
      <alignment horizontal="center"/>
      <protection hidden="1"/>
    </xf>
    <xf numFmtId="0" fontId="8" fillId="11" borderId="141" xfId="1" applyFill="1" applyBorder="1"/>
    <xf numFmtId="0" fontId="15" fillId="11" borderId="143" xfId="1" applyFont="1" applyFill="1" applyBorder="1"/>
    <xf numFmtId="0" fontId="114" fillId="45" borderId="3" xfId="1" applyFont="1" applyFill="1" applyBorder="1" applyAlignment="1">
      <alignment horizontal="center"/>
    </xf>
    <xf numFmtId="1" fontId="114" fillId="0" borderId="0" xfId="1" applyNumberFormat="1" applyFont="1" applyAlignment="1">
      <alignment horizontal="center"/>
    </xf>
    <xf numFmtId="0" fontId="8" fillId="45" borderId="80" xfId="1" applyFill="1" applyBorder="1" applyAlignment="1">
      <alignment horizontal="center"/>
    </xf>
    <xf numFmtId="171" fontId="8" fillId="45" borderId="131" xfId="1" applyNumberFormat="1" applyFill="1" applyBorder="1" applyAlignment="1">
      <alignment horizontal="center"/>
    </xf>
    <xf numFmtId="0" fontId="8" fillId="45" borderId="148" xfId="1" applyFill="1" applyBorder="1" applyAlignment="1">
      <alignment horizontal="center"/>
    </xf>
    <xf numFmtId="0" fontId="8" fillId="45" borderId="148" xfId="1" applyFill="1" applyBorder="1"/>
    <xf numFmtId="0" fontId="8" fillId="45" borderId="151" xfId="1" applyFill="1" applyBorder="1"/>
    <xf numFmtId="1" fontId="11" fillId="0" borderId="0" xfId="1" applyNumberFormat="1" applyFont="1" applyAlignment="1" applyProtection="1">
      <alignment horizontal="center"/>
      <protection hidden="1"/>
    </xf>
    <xf numFmtId="0" fontId="8" fillId="45" borderId="23" xfId="1" applyFill="1" applyBorder="1" applyAlignment="1">
      <alignment horizontal="center"/>
    </xf>
    <xf numFmtId="171" fontId="8" fillId="45" borderId="134" xfId="1" applyNumberFormat="1" applyFill="1" applyBorder="1" applyAlignment="1">
      <alignment horizontal="center"/>
    </xf>
    <xf numFmtId="0" fontId="15" fillId="45" borderId="135" xfId="1" applyFont="1" applyFill="1" applyBorder="1"/>
    <xf numFmtId="175" fontId="8" fillId="45" borderId="134" xfId="1" applyNumberFormat="1" applyFill="1" applyBorder="1" applyAlignment="1">
      <alignment horizontal="center"/>
    </xf>
    <xf numFmtId="0" fontId="126" fillId="45" borderId="135" xfId="1" applyFont="1" applyFill="1" applyBorder="1"/>
    <xf numFmtId="0" fontId="8" fillId="45" borderId="141" xfId="1" applyFill="1" applyBorder="1" applyAlignment="1">
      <alignment horizontal="center"/>
    </xf>
    <xf numFmtId="175" fontId="8" fillId="45" borderId="142" xfId="1" applyNumberFormat="1" applyFill="1" applyBorder="1" applyAlignment="1">
      <alignment horizontal="center"/>
    </xf>
    <xf numFmtId="0" fontId="15" fillId="45" borderId="140" xfId="1" applyFont="1" applyFill="1" applyBorder="1" applyAlignment="1">
      <alignment horizontal="centerContinuous"/>
    </xf>
    <xf numFmtId="0" fontId="15" fillId="45" borderId="141" xfId="1" applyFont="1" applyFill="1" applyBorder="1" applyAlignment="1">
      <alignment horizontal="centerContinuous"/>
    </xf>
    <xf numFmtId="0" fontId="8" fillId="45" borderId="141" xfId="1" applyFill="1" applyBorder="1" applyAlignment="1">
      <alignment horizontal="centerContinuous"/>
    </xf>
    <xf numFmtId="0" fontId="8" fillId="45" borderId="141" xfId="1" quotePrefix="1" applyFill="1" applyBorder="1" applyAlignment="1">
      <alignment horizontal="center"/>
    </xf>
    <xf numFmtId="0" fontId="8" fillId="45" borderId="141" xfId="1" applyFill="1" applyBorder="1"/>
    <xf numFmtId="0" fontId="15" fillId="45" borderId="143" xfId="1" applyFont="1" applyFill="1" applyBorder="1"/>
    <xf numFmtId="0" fontId="15" fillId="42" borderId="7" xfId="1" applyFont="1" applyFill="1" applyBorder="1" applyAlignment="1">
      <alignment horizontal="center" vertical="center"/>
    </xf>
    <xf numFmtId="0" fontId="15" fillId="42" borderId="0" xfId="1" applyFont="1" applyFill="1" applyAlignment="1">
      <alignment horizontal="center" vertical="center"/>
    </xf>
    <xf numFmtId="0" fontId="8" fillId="42" borderId="0" xfId="1" applyFill="1" applyAlignment="1">
      <alignment horizontal="center"/>
    </xf>
    <xf numFmtId="0" fontId="8" fillId="42" borderId="68" xfId="1" applyFill="1" applyBorder="1" applyAlignment="1">
      <alignment horizontal="center"/>
    </xf>
    <xf numFmtId="0" fontId="8" fillId="42" borderId="0" xfId="1" applyFill="1" applyAlignment="1">
      <alignment horizontal="center" vertical="center"/>
    </xf>
    <xf numFmtId="0" fontId="8" fillId="43" borderId="0" xfId="1" applyFill="1" applyAlignment="1">
      <alignment horizontal="center"/>
    </xf>
    <xf numFmtId="0" fontId="15" fillId="43" borderId="0" xfId="1" applyFont="1" applyFill="1" applyAlignment="1">
      <alignment horizontal="center" vertical="center" shrinkToFit="1"/>
    </xf>
    <xf numFmtId="0" fontId="15" fillId="43" borderId="0" xfId="1" applyFont="1" applyFill="1" applyAlignment="1">
      <alignment horizontal="center"/>
    </xf>
    <xf numFmtId="0" fontId="8" fillId="43" borderId="0" xfId="1" applyFill="1" applyAlignment="1">
      <alignment horizontal="center" vertical="center"/>
    </xf>
    <xf numFmtId="0" fontId="15" fillId="43" borderId="0" xfId="1" applyFont="1" applyFill="1" applyAlignment="1">
      <alignment horizontal="center" vertical="center"/>
    </xf>
    <xf numFmtId="0" fontId="8" fillId="43" borderId="163" xfId="1" applyFill="1" applyBorder="1" applyAlignment="1">
      <alignment horizontal="center"/>
    </xf>
    <xf numFmtId="0" fontId="11" fillId="43" borderId="81" xfId="1" applyFont="1" applyFill="1" applyBorder="1" applyAlignment="1">
      <alignment horizontal="center"/>
    </xf>
    <xf numFmtId="0" fontId="11" fillId="43" borderId="0" xfId="1" applyFont="1" applyFill="1" applyAlignment="1">
      <alignment horizontal="center"/>
    </xf>
    <xf numFmtId="0" fontId="11" fillId="44" borderId="0" xfId="1" applyFont="1" applyFill="1" applyAlignment="1">
      <alignment horizontal="center"/>
    </xf>
    <xf numFmtId="0" fontId="8" fillId="45" borderId="0" xfId="1" applyFill="1" applyAlignment="1">
      <alignment horizontal="center"/>
    </xf>
    <xf numFmtId="0" fontId="8" fillId="0" borderId="8" xfId="1" applyBorder="1" applyAlignment="1">
      <alignment horizontal="center" vertical="center" wrapText="1"/>
    </xf>
    <xf numFmtId="0" fontId="114" fillId="46" borderId="164" xfId="1" applyFont="1" applyFill="1" applyBorder="1" applyAlignment="1">
      <alignment horizontal="center"/>
    </xf>
    <xf numFmtId="0" fontId="114" fillId="46" borderId="163" xfId="1" applyFont="1" applyFill="1" applyBorder="1" applyAlignment="1">
      <alignment horizontal="center"/>
    </xf>
    <xf numFmtId="0" fontId="114" fillId="46" borderId="137" xfId="1" applyFont="1" applyFill="1" applyBorder="1" applyAlignment="1">
      <alignment horizontal="center"/>
    </xf>
    <xf numFmtId="2" fontId="114" fillId="46" borderId="137" xfId="1" applyNumberFormat="1" applyFont="1" applyFill="1" applyBorder="1"/>
    <xf numFmtId="2" fontId="114" fillId="46" borderId="81" xfId="1" applyNumberFormat="1" applyFont="1" applyFill="1" applyBorder="1"/>
    <xf numFmtId="2" fontId="114" fillId="46" borderId="137" xfId="1" applyNumberFormat="1" applyFont="1" applyFill="1" applyBorder="1" applyAlignment="1">
      <alignment horizontal="center"/>
    </xf>
    <xf numFmtId="1" fontId="114" fillId="46" borderId="137" xfId="1" applyNumberFormat="1" applyFont="1" applyFill="1" applyBorder="1" applyAlignment="1">
      <alignment horizontal="center"/>
    </xf>
    <xf numFmtId="2" fontId="114" fillId="46" borderId="165" xfId="1" applyNumberFormat="1" applyFont="1" applyFill="1" applyBorder="1" applyAlignment="1">
      <alignment horizontal="center"/>
    </xf>
    <xf numFmtId="0" fontId="114" fillId="42" borderId="4" xfId="1" applyFont="1" applyFill="1" applyBorder="1" applyAlignment="1">
      <alignment horizontal="center" vertical="center"/>
    </xf>
    <xf numFmtId="0" fontId="114" fillId="42" borderId="5" xfId="1" applyFont="1" applyFill="1" applyBorder="1" applyAlignment="1">
      <alignment horizontal="center" vertical="center"/>
    </xf>
    <xf numFmtId="0" fontId="8" fillId="42" borderId="5" xfId="1" applyFill="1" applyBorder="1" applyAlignment="1">
      <alignment horizontal="center" vertical="center"/>
    </xf>
    <xf numFmtId="0" fontId="114" fillId="43" borderId="123" xfId="1" applyFont="1" applyFill="1" applyBorder="1" applyAlignment="1">
      <alignment horizontal="center"/>
    </xf>
    <xf numFmtId="0" fontId="114" fillId="43" borderId="86" xfId="1" applyFont="1" applyFill="1" applyBorder="1" applyAlignment="1">
      <alignment horizontal="center"/>
    </xf>
    <xf numFmtId="0" fontId="114" fillId="44" borderId="123" xfId="1" applyFont="1" applyFill="1" applyBorder="1" applyAlignment="1">
      <alignment horizontal="center"/>
    </xf>
    <xf numFmtId="0" fontId="114" fillId="44" borderId="86" xfId="1" applyFont="1" applyFill="1" applyBorder="1" applyAlignment="1">
      <alignment horizontal="center"/>
    </xf>
    <xf numFmtId="0" fontId="114" fillId="45" borderId="4" xfId="1" applyFont="1" applyFill="1" applyBorder="1" applyAlignment="1">
      <alignment horizontal="center"/>
    </xf>
    <xf numFmtId="0" fontId="114" fillId="45" borderId="5" xfId="1" applyFont="1" applyFill="1" applyBorder="1" applyAlignment="1">
      <alignment horizontal="center"/>
    </xf>
    <xf numFmtId="0" fontId="8" fillId="45" borderId="5" xfId="1" applyFill="1" applyBorder="1" applyAlignment="1">
      <alignment horizontal="center"/>
    </xf>
    <xf numFmtId="0" fontId="8" fillId="45" borderId="6" xfId="1" applyFill="1" applyBorder="1" applyAlignment="1">
      <alignment horizontal="center"/>
    </xf>
    <xf numFmtId="0" fontId="114" fillId="42" borderId="4" xfId="1" applyFont="1" applyFill="1" applyBorder="1" applyAlignment="1">
      <alignment horizontal="center"/>
    </xf>
    <xf numFmtId="0" fontId="114" fillId="42" borderId="5" xfId="1" applyFont="1" applyFill="1" applyBorder="1" applyAlignment="1">
      <alignment horizontal="center"/>
    </xf>
    <xf numFmtId="0" fontId="114" fillId="42" borderId="6" xfId="1" applyFont="1" applyFill="1" applyBorder="1" applyAlignment="1">
      <alignment horizontal="center"/>
    </xf>
    <xf numFmtId="0" fontId="114" fillId="42" borderId="7" xfId="1" applyFont="1" applyFill="1" applyBorder="1" applyAlignment="1">
      <alignment horizontal="center"/>
    </xf>
    <xf numFmtId="0" fontId="114" fillId="42" borderId="8" xfId="1" applyFont="1" applyFill="1" applyBorder="1" applyAlignment="1">
      <alignment horizontal="center"/>
    </xf>
    <xf numFmtId="0" fontId="114" fillId="0" borderId="124" xfId="1" applyFont="1" applyBorder="1" applyAlignment="1">
      <alignment horizontal="center" vertical="center" wrapText="1"/>
    </xf>
    <xf numFmtId="0" fontId="15" fillId="42" borderId="94" xfId="1" applyFont="1" applyFill="1" applyBorder="1" applyAlignment="1">
      <alignment vertical="center"/>
    </xf>
    <xf numFmtId="0" fontId="15" fillId="43" borderId="1" xfId="1" applyFont="1" applyFill="1" applyBorder="1"/>
    <xf numFmtId="0" fontId="15" fillId="43" borderId="4" xfId="1" applyFont="1" applyFill="1" applyBorder="1"/>
    <xf numFmtId="0" fontId="15" fillId="43" borderId="124" xfId="1" applyFont="1" applyFill="1" applyBorder="1" applyAlignment="1">
      <alignment vertical="center"/>
    </xf>
    <xf numFmtId="0" fontId="15" fillId="43" borderId="124" xfId="1" applyFont="1" applyFill="1" applyBorder="1" applyAlignment="1">
      <alignment vertical="center" shrinkToFit="1"/>
    </xf>
    <xf numFmtId="0" fontId="8" fillId="43" borderId="4" xfId="1" applyFill="1" applyBorder="1" applyAlignment="1">
      <alignment shrinkToFit="1"/>
    </xf>
    <xf numFmtId="0" fontId="114" fillId="45" borderId="85" xfId="1" applyFont="1" applyFill="1" applyBorder="1"/>
    <xf numFmtId="0" fontId="114" fillId="42" borderId="85" xfId="1" applyFont="1" applyFill="1" applyBorder="1"/>
    <xf numFmtId="0" fontId="114" fillId="42" borderId="4" xfId="1" applyFont="1" applyFill="1" applyBorder="1"/>
    <xf numFmtId="0" fontId="8" fillId="0" borderId="124" xfId="1" applyBorder="1" applyAlignment="1">
      <alignment horizontal="center" vertical="center" wrapText="1"/>
    </xf>
    <xf numFmtId="0" fontId="15" fillId="42" borderId="93" xfId="1" applyFont="1" applyFill="1" applyBorder="1" applyAlignment="1">
      <alignment vertical="center"/>
    </xf>
    <xf numFmtId="0" fontId="8" fillId="43" borderId="93" xfId="1" applyFill="1" applyBorder="1" applyAlignment="1">
      <alignment vertical="center"/>
    </xf>
    <xf numFmtId="0" fontId="8" fillId="0" borderId="93" xfId="1" applyBorder="1" applyAlignment="1">
      <alignment horizontal="center" vertical="center" wrapText="1"/>
    </xf>
    <xf numFmtId="0" fontId="5" fillId="0" borderId="0" xfId="14" applyAlignment="1">
      <alignment wrapText="1"/>
    </xf>
    <xf numFmtId="13" fontId="5" fillId="0" borderId="0" xfId="14" applyNumberFormat="1" applyAlignment="1">
      <alignment wrapText="1"/>
    </xf>
    <xf numFmtId="49" fontId="5" fillId="0" borderId="0" xfId="14" applyNumberFormat="1" applyAlignment="1">
      <alignment wrapText="1"/>
    </xf>
    <xf numFmtId="13" fontId="131" fillId="0" borderId="0" xfId="14" applyNumberFormat="1" applyFont="1"/>
    <xf numFmtId="0" fontId="131" fillId="0" borderId="0" xfId="14" applyFont="1"/>
    <xf numFmtId="2" fontId="5" fillId="0" borderId="0" xfId="14" applyNumberFormat="1"/>
    <xf numFmtId="49" fontId="5" fillId="0" borderId="0" xfId="14" applyNumberFormat="1"/>
    <xf numFmtId="13" fontId="5" fillId="0" borderId="0" xfId="14" applyNumberFormat="1"/>
    <xf numFmtId="0" fontId="9" fillId="0" borderId="2" xfId="2" applyBorder="1" applyAlignment="1" applyProtection="1">
      <protection locked="0"/>
    </xf>
    <xf numFmtId="2" fontId="132" fillId="0" borderId="0" xfId="1" applyNumberFormat="1" applyFont="1" applyAlignment="1">
      <alignment horizontal="left" vertical="top"/>
    </xf>
    <xf numFmtId="0" fontId="132" fillId="0" borderId="0" xfId="1" applyFont="1" applyAlignment="1">
      <alignment horizontal="left" vertical="top"/>
    </xf>
    <xf numFmtId="2" fontId="132" fillId="0" borderId="1" xfId="1" applyNumberFormat="1" applyFont="1" applyBorder="1" applyAlignment="1">
      <alignment horizontal="left" vertical="top"/>
    </xf>
    <xf numFmtId="2" fontId="132" fillId="0" borderId="2" xfId="1" applyNumberFormat="1" applyFont="1" applyBorder="1" applyAlignment="1">
      <alignment horizontal="left" vertical="top"/>
    </xf>
    <xf numFmtId="0" fontId="132" fillId="0" borderId="2" xfId="1" applyFont="1" applyBorder="1" applyAlignment="1">
      <alignment horizontal="left" vertical="top"/>
    </xf>
    <xf numFmtId="0" fontId="132" fillId="0" borderId="3" xfId="1" applyFont="1" applyBorder="1" applyAlignment="1">
      <alignment horizontal="left" vertical="top"/>
    </xf>
    <xf numFmtId="2" fontId="133" fillId="0" borderId="1" xfId="1" applyNumberFormat="1" applyFont="1" applyBorder="1" applyAlignment="1">
      <alignment horizontal="left" vertical="top"/>
    </xf>
    <xf numFmtId="2" fontId="132" fillId="0" borderId="3" xfId="1" applyNumberFormat="1" applyFont="1" applyBorder="1" applyAlignment="1">
      <alignment horizontal="left" vertical="top"/>
    </xf>
    <xf numFmtId="0" fontId="132" fillId="0" borderId="8" xfId="1" applyFont="1" applyBorder="1" applyAlignment="1">
      <alignment horizontal="left" vertical="top"/>
    </xf>
    <xf numFmtId="2" fontId="133" fillId="0" borderId="7" xfId="1" applyNumberFormat="1" applyFont="1" applyBorder="1" applyAlignment="1">
      <alignment horizontal="left" vertical="top"/>
    </xf>
    <xf numFmtId="2" fontId="132" fillId="0" borderId="8" xfId="1" applyNumberFormat="1" applyFont="1" applyBorder="1" applyAlignment="1">
      <alignment horizontal="left" vertical="top"/>
    </xf>
    <xf numFmtId="2" fontId="133" fillId="48" borderId="23" xfId="1" applyNumberFormat="1" applyFont="1" applyFill="1" applyBorder="1" applyAlignment="1">
      <alignment horizontal="left" vertical="top"/>
    </xf>
    <xf numFmtId="2" fontId="133" fillId="48" borderId="135" xfId="1" applyNumberFormat="1" applyFont="1" applyFill="1" applyBorder="1" applyAlignment="1">
      <alignment horizontal="left" vertical="top"/>
    </xf>
    <xf numFmtId="0" fontId="133" fillId="48" borderId="23" xfId="1" applyFont="1" applyFill="1" applyBorder="1" applyAlignment="1">
      <alignment horizontal="left" vertical="top"/>
    </xf>
    <xf numFmtId="0" fontId="133" fillId="48" borderId="135" xfId="1" applyFont="1" applyFill="1" applyBorder="1" applyAlignment="1">
      <alignment horizontal="left" vertical="top"/>
    </xf>
    <xf numFmtId="2" fontId="133" fillId="0" borderId="4" xfId="1" applyNumberFormat="1" applyFont="1" applyBorder="1" applyAlignment="1">
      <alignment horizontal="left" vertical="top"/>
    </xf>
    <xf numFmtId="2" fontId="132" fillId="0" borderId="5" xfId="1" applyNumberFormat="1" applyFont="1" applyBorder="1" applyAlignment="1">
      <alignment horizontal="left" vertical="top"/>
    </xf>
    <xf numFmtId="2" fontId="132" fillId="0" borderId="6" xfId="1" applyNumberFormat="1" applyFont="1" applyBorder="1" applyAlignment="1">
      <alignment horizontal="left" vertical="top"/>
    </xf>
    <xf numFmtId="2" fontId="132" fillId="0" borderId="4" xfId="1" applyNumberFormat="1" applyFont="1" applyBorder="1" applyAlignment="1">
      <alignment horizontal="left" vertical="top"/>
    </xf>
    <xf numFmtId="0" fontId="132" fillId="0" borderId="5" xfId="1" applyFont="1" applyBorder="1" applyAlignment="1">
      <alignment horizontal="left" vertical="top"/>
    </xf>
    <xf numFmtId="2" fontId="133" fillId="48" borderId="141" xfId="1" applyNumberFormat="1" applyFont="1" applyFill="1" applyBorder="1" applyAlignment="1">
      <alignment horizontal="left" vertical="top"/>
    </xf>
    <xf numFmtId="2" fontId="133" fillId="48" borderId="143" xfId="1" applyNumberFormat="1" applyFont="1" applyFill="1" applyBorder="1" applyAlignment="1">
      <alignment horizontal="left" vertical="top"/>
    </xf>
    <xf numFmtId="2" fontId="133" fillId="0" borderId="0" xfId="1" applyNumberFormat="1" applyFont="1" applyAlignment="1">
      <alignment horizontal="left" vertical="top"/>
    </xf>
    <xf numFmtId="2" fontId="134" fillId="0" borderId="0" xfId="1" applyNumberFormat="1" applyFont="1" applyAlignment="1">
      <alignment horizontal="left" vertical="top"/>
    </xf>
    <xf numFmtId="2" fontId="133" fillId="48" borderId="85" xfId="1" applyNumberFormat="1" applyFont="1" applyFill="1" applyBorder="1" applyAlignment="1">
      <alignment horizontal="left" vertical="top"/>
    </xf>
    <xf numFmtId="2" fontId="133" fillId="48" borderId="123" xfId="1" applyNumberFormat="1" applyFont="1" applyFill="1" applyBorder="1" applyAlignment="1">
      <alignment horizontal="left" vertical="top"/>
    </xf>
    <xf numFmtId="0" fontId="133" fillId="48" borderId="123" xfId="1" applyFont="1" applyFill="1" applyBorder="1" applyAlignment="1">
      <alignment horizontal="left" vertical="top"/>
    </xf>
    <xf numFmtId="0" fontId="133" fillId="48" borderId="86" xfId="1" applyFont="1" applyFill="1" applyBorder="1" applyAlignment="1">
      <alignment horizontal="left" vertical="top"/>
    </xf>
    <xf numFmtId="0" fontId="133" fillId="0" borderId="0" xfId="1" applyFont="1" applyAlignment="1">
      <alignment horizontal="left" vertical="top"/>
    </xf>
    <xf numFmtId="2" fontId="9" fillId="0" borderId="0" xfId="2" applyNumberFormat="1" applyAlignment="1" applyProtection="1">
      <alignment horizontal="left" vertical="top"/>
    </xf>
    <xf numFmtId="0" fontId="6" fillId="0" borderId="0" xfId="0" applyFont="1" applyAlignment="1">
      <alignment wrapText="1"/>
    </xf>
    <xf numFmtId="0" fontId="0" fillId="3" borderId="0" xfId="0" applyFill="1"/>
    <xf numFmtId="0" fontId="9" fillId="3" borderId="0" xfId="2" applyFill="1" applyAlignment="1" applyProtection="1"/>
    <xf numFmtId="0" fontId="114" fillId="0" borderId="0" xfId="3" applyFont="1"/>
    <xf numFmtId="0" fontId="135" fillId="0" borderId="0" xfId="3" applyFont="1"/>
    <xf numFmtId="0" fontId="8" fillId="0" borderId="0" xfId="3" applyFont="1"/>
    <xf numFmtId="0" fontId="8" fillId="0" borderId="40" xfId="3" applyFont="1" applyBorder="1"/>
    <xf numFmtId="0" fontId="8" fillId="0" borderId="38" xfId="3" applyFont="1" applyBorder="1"/>
    <xf numFmtId="0" fontId="19" fillId="0" borderId="64" xfId="3" applyFont="1" applyBorder="1" applyAlignment="1">
      <alignment horizontal="left"/>
    </xf>
    <xf numFmtId="0" fontId="8" fillId="0" borderId="54" xfId="3" applyFont="1" applyBorder="1"/>
    <xf numFmtId="0" fontId="8" fillId="0" borderId="53" xfId="3" applyFont="1" applyBorder="1"/>
    <xf numFmtId="0" fontId="8" fillId="0" borderId="62" xfId="3" applyFont="1" applyBorder="1"/>
    <xf numFmtId="0" fontId="18" fillId="0" borderId="64" xfId="3" applyFont="1" applyBorder="1" applyAlignment="1">
      <alignment vertical="top"/>
    </xf>
    <xf numFmtId="0" fontId="17" fillId="0" borderId="0" xfId="3" applyFont="1"/>
    <xf numFmtId="49" fontId="14" fillId="0" borderId="69" xfId="3" applyNumberFormat="1" applyFont="1" applyBorder="1" applyAlignment="1">
      <alignment vertical="top"/>
    </xf>
    <xf numFmtId="49" fontId="8" fillId="0" borderId="68" xfId="3" applyNumberFormat="1" applyFont="1" applyBorder="1"/>
    <xf numFmtId="49" fontId="11" fillId="0" borderId="59" xfId="3" applyNumberFormat="1" applyFont="1" applyBorder="1"/>
    <xf numFmtId="49" fontId="8" fillId="0" borderId="56" xfId="3" applyNumberFormat="1" applyFont="1" applyBorder="1"/>
    <xf numFmtId="49" fontId="14" fillId="0" borderId="56" xfId="3" applyNumberFormat="1" applyFont="1" applyBorder="1"/>
    <xf numFmtId="49" fontId="8" fillId="0" borderId="58" xfId="3" applyNumberFormat="1" applyFont="1" applyBorder="1"/>
    <xf numFmtId="49" fontId="11" fillId="0" borderId="57" xfId="3" applyNumberFormat="1" applyFont="1" applyBorder="1"/>
    <xf numFmtId="49" fontId="11" fillId="0" borderId="56" xfId="3" applyNumberFormat="1" applyFont="1" applyBorder="1"/>
    <xf numFmtId="49" fontId="11" fillId="0" borderId="58" xfId="3" applyNumberFormat="1" applyFont="1" applyBorder="1"/>
    <xf numFmtId="49" fontId="11" fillId="0" borderId="54" xfId="3" applyNumberFormat="1" applyFont="1" applyBorder="1"/>
    <xf numFmtId="49" fontId="8" fillId="0" borderId="53" xfId="3" applyNumberFormat="1" applyFont="1" applyBorder="1"/>
    <xf numFmtId="49" fontId="8" fillId="0" borderId="62" xfId="3" applyNumberFormat="1" applyFont="1" applyBorder="1"/>
    <xf numFmtId="49" fontId="11" fillId="0" borderId="63" xfId="3" applyNumberFormat="1" applyFont="1" applyBorder="1"/>
    <xf numFmtId="49" fontId="11" fillId="0" borderId="53" xfId="3" applyNumberFormat="1" applyFont="1" applyBorder="1"/>
    <xf numFmtId="49" fontId="11" fillId="0" borderId="62" xfId="3" applyNumberFormat="1" applyFont="1" applyBorder="1"/>
    <xf numFmtId="49" fontId="11" fillId="0" borderId="45" xfId="3" applyNumberFormat="1" applyFont="1" applyBorder="1"/>
    <xf numFmtId="49" fontId="8" fillId="0" borderId="44" xfId="3" applyNumberFormat="1" applyFont="1" applyBorder="1"/>
    <xf numFmtId="49" fontId="8" fillId="0" borderId="46" xfId="3" applyNumberFormat="1" applyFont="1" applyBorder="1"/>
    <xf numFmtId="49" fontId="11" fillId="0" borderId="44" xfId="3" applyNumberFormat="1" applyFont="1" applyBorder="1"/>
    <xf numFmtId="49" fontId="11" fillId="0" borderId="46" xfId="3" applyNumberFormat="1" applyFont="1" applyBorder="1"/>
    <xf numFmtId="49" fontId="14" fillId="0" borderId="54" xfId="3" applyNumberFormat="1" applyFont="1" applyBorder="1" applyAlignment="1">
      <alignment vertical="top"/>
    </xf>
    <xf numFmtId="49" fontId="8" fillId="0" borderId="52" xfId="3" applyNumberFormat="1" applyFont="1" applyBorder="1"/>
    <xf numFmtId="49" fontId="11" fillId="0" borderId="67" xfId="3" applyNumberFormat="1" applyFont="1" applyBorder="1"/>
    <xf numFmtId="49" fontId="11" fillId="0" borderId="66" xfId="3" applyNumberFormat="1" applyFont="1" applyBorder="1"/>
    <xf numFmtId="0" fontId="8" fillId="0" borderId="66" xfId="3" applyFont="1" applyBorder="1"/>
    <xf numFmtId="0" fontId="8" fillId="0" borderId="40" xfId="3" applyFont="1" applyBorder="1" applyAlignment="1">
      <alignment vertical="top"/>
    </xf>
    <xf numFmtId="0" fontId="8" fillId="0" borderId="38" xfId="3" applyFont="1" applyBorder="1" applyAlignment="1">
      <alignment vertical="top"/>
    </xf>
    <xf numFmtId="0" fontId="8" fillId="0" borderId="0" xfId="3" applyFont="1" applyAlignment="1">
      <alignment vertical="top"/>
    </xf>
    <xf numFmtId="49" fontId="11" fillId="0" borderId="51" xfId="3" applyNumberFormat="1" applyFont="1" applyBorder="1"/>
    <xf numFmtId="49" fontId="11" fillId="0" borderId="50" xfId="3" applyNumberFormat="1" applyFont="1" applyBorder="1"/>
    <xf numFmtId="49" fontId="11" fillId="0" borderId="27" xfId="3" applyNumberFormat="1" applyFont="1" applyBorder="1"/>
    <xf numFmtId="49" fontId="11" fillId="0" borderId="26" xfId="3" applyNumberFormat="1" applyFont="1" applyBorder="1"/>
    <xf numFmtId="49" fontId="8" fillId="0" borderId="26" xfId="3" applyNumberFormat="1" applyFont="1" applyBorder="1"/>
    <xf numFmtId="0" fontId="8" fillId="0" borderId="64" xfId="3" applyFont="1" applyBorder="1" applyAlignment="1">
      <alignment vertical="top"/>
    </xf>
    <xf numFmtId="49" fontId="11" fillId="0" borderId="36" xfId="3" applyNumberFormat="1" applyFont="1" applyBorder="1"/>
    <xf numFmtId="49" fontId="11" fillId="0" borderId="35" xfId="3" applyNumberFormat="1" applyFont="1" applyBorder="1"/>
    <xf numFmtId="49" fontId="11" fillId="0" borderId="24" xfId="3" applyNumberFormat="1" applyFont="1" applyBorder="1"/>
    <xf numFmtId="49" fontId="11" fillId="0" borderId="23" xfId="3" applyNumberFormat="1" applyFont="1" applyBorder="1"/>
    <xf numFmtId="0" fontId="8" fillId="0" borderId="65" xfId="3" applyFont="1" applyBorder="1"/>
    <xf numFmtId="49" fontId="15" fillId="0" borderId="36" xfId="3" applyNumberFormat="1" applyFont="1" applyBorder="1"/>
    <xf numFmtId="49" fontId="15" fillId="0" borderId="35" xfId="3" applyNumberFormat="1" applyFont="1" applyBorder="1"/>
    <xf numFmtId="49" fontId="15" fillId="0" borderId="24" xfId="3" applyNumberFormat="1" applyFont="1" applyBorder="1"/>
    <xf numFmtId="49" fontId="15" fillId="0" borderId="23" xfId="3" applyNumberFormat="1" applyFont="1" applyBorder="1"/>
    <xf numFmtId="0" fontId="8" fillId="0" borderId="35" xfId="3" applyFont="1" applyBorder="1"/>
    <xf numFmtId="49" fontId="11" fillId="0" borderId="30" xfId="3" applyNumberFormat="1" applyFont="1" applyBorder="1"/>
    <xf numFmtId="49" fontId="11" fillId="0" borderId="29" xfId="3" applyNumberFormat="1" applyFont="1" applyBorder="1"/>
    <xf numFmtId="49" fontId="11" fillId="0" borderId="16" xfId="3" applyNumberFormat="1" applyFont="1" applyBorder="1"/>
    <xf numFmtId="49" fontId="11" fillId="0" borderId="15" xfId="3" applyNumberFormat="1" applyFont="1" applyBorder="1"/>
    <xf numFmtId="49" fontId="11" fillId="0" borderId="47" xfId="3" applyNumberFormat="1" applyFont="1" applyBorder="1" applyAlignment="1">
      <alignment horizontal="left"/>
    </xf>
    <xf numFmtId="49" fontId="11" fillId="0" borderId="44" xfId="3" applyNumberFormat="1" applyFont="1" applyBorder="1" applyAlignment="1">
      <alignment horizontal="left"/>
    </xf>
    <xf numFmtId="49" fontId="11" fillId="0" borderId="63" xfId="3" applyNumberFormat="1" applyFont="1" applyBorder="1" applyAlignment="1">
      <alignment horizontal="left"/>
    </xf>
    <xf numFmtId="49" fontId="11" fillId="0" borderId="53" xfId="3" applyNumberFormat="1" applyFont="1" applyBorder="1" applyAlignment="1">
      <alignment horizontal="left"/>
    </xf>
    <xf numFmtId="49" fontId="11" fillId="0" borderId="62" xfId="3" applyNumberFormat="1" applyFont="1" applyBorder="1" applyAlignment="1">
      <alignment horizontal="left"/>
    </xf>
    <xf numFmtId="49" fontId="8" fillId="0" borderId="53" xfId="3" applyNumberFormat="1" applyFont="1" applyBorder="1" applyAlignment="1">
      <alignment horizontal="center"/>
    </xf>
    <xf numFmtId="0" fontId="8" fillId="0" borderId="52" xfId="3" applyFont="1" applyBorder="1"/>
    <xf numFmtId="49" fontId="11" fillId="0" borderId="42" xfId="3" applyNumberFormat="1" applyFont="1" applyBorder="1"/>
    <xf numFmtId="49" fontId="11" fillId="0" borderId="61" xfId="3" applyNumberFormat="1" applyFont="1" applyBorder="1"/>
    <xf numFmtId="0" fontId="8" fillId="0" borderId="26" xfId="3" applyFont="1" applyBorder="1"/>
    <xf numFmtId="0" fontId="8" fillId="0" borderId="61" xfId="3" applyFont="1" applyBorder="1"/>
    <xf numFmtId="49" fontId="11" fillId="0" borderId="33" xfId="3" applyNumberFormat="1" applyFont="1" applyBorder="1"/>
    <xf numFmtId="49" fontId="11" fillId="0" borderId="60" xfId="3" applyNumberFormat="1" applyFont="1" applyBorder="1"/>
    <xf numFmtId="49" fontId="11" fillId="0" borderId="60" xfId="3" applyNumberFormat="1" applyFont="1" applyBorder="1" applyProtection="1">
      <protection locked="0"/>
    </xf>
    <xf numFmtId="0" fontId="8" fillId="0" borderId="32" xfId="3" applyFont="1" applyBorder="1"/>
    <xf numFmtId="49" fontId="11" fillId="0" borderId="21" xfId="3" applyNumberFormat="1" applyFont="1" applyBorder="1"/>
    <xf numFmtId="49" fontId="11" fillId="0" borderId="20" xfId="3" applyNumberFormat="1" applyFont="1" applyBorder="1"/>
    <xf numFmtId="49" fontId="11" fillId="0" borderId="20" xfId="3" applyNumberFormat="1" applyFont="1" applyBorder="1" applyProtection="1">
      <protection locked="0"/>
    </xf>
    <xf numFmtId="0" fontId="8" fillId="0" borderId="20" xfId="3" applyFont="1" applyBorder="1"/>
    <xf numFmtId="49" fontId="11" fillId="0" borderId="13" xfId="3" applyNumberFormat="1" applyFont="1" applyBorder="1"/>
    <xf numFmtId="49" fontId="11" fillId="0" borderId="12" xfId="3" applyNumberFormat="1" applyFont="1" applyBorder="1" applyProtection="1">
      <protection locked="0"/>
    </xf>
    <xf numFmtId="49" fontId="11" fillId="0" borderId="12" xfId="3" applyNumberFormat="1" applyFont="1" applyBorder="1"/>
    <xf numFmtId="0" fontId="8" fillId="0" borderId="12" xfId="3" applyFont="1" applyBorder="1"/>
    <xf numFmtId="49" fontId="15" fillId="0" borderId="53" xfId="3" applyNumberFormat="1" applyFont="1" applyBorder="1"/>
    <xf numFmtId="49" fontId="11" fillId="0" borderId="57" xfId="3" applyNumberFormat="1" applyFont="1" applyBorder="1" applyProtection="1">
      <protection locked="0"/>
    </xf>
    <xf numFmtId="49" fontId="11" fillId="0" borderId="56" xfId="3" applyNumberFormat="1" applyFont="1" applyBorder="1" applyProtection="1">
      <protection locked="0"/>
    </xf>
    <xf numFmtId="49" fontId="11" fillId="0" borderId="58" xfId="3" applyNumberFormat="1" applyFont="1" applyBorder="1" applyProtection="1">
      <protection locked="0"/>
    </xf>
    <xf numFmtId="0" fontId="8" fillId="0" borderId="57" xfId="3" applyFont="1" applyBorder="1"/>
    <xf numFmtId="0" fontId="8" fillId="0" borderId="58" xfId="3" applyFont="1" applyBorder="1"/>
    <xf numFmtId="0" fontId="8" fillId="0" borderId="56" xfId="3" applyFont="1" applyBorder="1"/>
    <xf numFmtId="0" fontId="8" fillId="0" borderId="55" xfId="3" applyFont="1" applyBorder="1"/>
    <xf numFmtId="49" fontId="11" fillId="0" borderId="18" xfId="3" applyNumberFormat="1" applyFont="1" applyBorder="1" applyProtection="1">
      <protection locked="0"/>
    </xf>
    <xf numFmtId="49" fontId="11" fillId="0" borderId="19" xfId="3" applyNumberFormat="1" applyFont="1" applyBorder="1" applyProtection="1">
      <protection locked="0"/>
    </xf>
    <xf numFmtId="49" fontId="11" fillId="0" borderId="18" xfId="3" applyNumberFormat="1" applyFont="1" applyBorder="1"/>
    <xf numFmtId="49" fontId="11" fillId="0" borderId="19" xfId="3" applyNumberFormat="1" applyFont="1" applyBorder="1"/>
    <xf numFmtId="0" fontId="8" fillId="0" borderId="19" xfId="3" applyFont="1" applyBorder="1"/>
    <xf numFmtId="0" fontId="8" fillId="0" borderId="18" xfId="3" applyFont="1" applyBorder="1"/>
    <xf numFmtId="0" fontId="8" fillId="0" borderId="17" xfId="3" applyFont="1" applyBorder="1"/>
    <xf numFmtId="49" fontId="11" fillId="0" borderId="10" xfId="3" applyNumberFormat="1" applyFont="1" applyBorder="1" applyProtection="1">
      <protection locked="0"/>
    </xf>
    <xf numFmtId="49" fontId="11" fillId="0" borderId="11" xfId="3" applyNumberFormat="1" applyFont="1" applyBorder="1" applyProtection="1">
      <protection locked="0"/>
    </xf>
    <xf numFmtId="49" fontId="11" fillId="0" borderId="10" xfId="3" applyNumberFormat="1" applyFont="1" applyBorder="1"/>
    <xf numFmtId="49" fontId="11" fillId="0" borderId="11" xfId="3" applyNumberFormat="1" applyFont="1" applyBorder="1"/>
    <xf numFmtId="0" fontId="8" fillId="0" borderId="11" xfId="3" applyFont="1" applyBorder="1"/>
    <xf numFmtId="0" fontId="8" fillId="0" borderId="10" xfId="3" applyFont="1" applyBorder="1"/>
    <xf numFmtId="0" fontId="8" fillId="0" borderId="9" xfId="3" applyFont="1" applyBorder="1"/>
    <xf numFmtId="0" fontId="8" fillId="0" borderId="51" xfId="3" applyFont="1" applyBorder="1"/>
    <xf numFmtId="0" fontId="8" fillId="0" borderId="50" xfId="3" applyFont="1" applyBorder="1"/>
    <xf numFmtId="0" fontId="8" fillId="0" borderId="49" xfId="3" applyFont="1" applyBorder="1"/>
    <xf numFmtId="0" fontId="8" fillId="0" borderId="36" xfId="3" applyFont="1" applyBorder="1"/>
    <xf numFmtId="0" fontId="8" fillId="0" borderId="34" xfId="3" applyFont="1" applyBorder="1"/>
    <xf numFmtId="0" fontId="8" fillId="0" borderId="30" xfId="3" applyFont="1" applyBorder="1"/>
    <xf numFmtId="0" fontId="8" fillId="0" borderId="29" xfId="3" applyFont="1" applyBorder="1"/>
    <xf numFmtId="0" fontId="8" fillId="0" borderId="28" xfId="3" applyFont="1" applyBorder="1"/>
    <xf numFmtId="0" fontId="8" fillId="0" borderId="27" xfId="3" applyFont="1" applyBorder="1" applyAlignment="1">
      <alignment vertical="top"/>
    </xf>
    <xf numFmtId="0" fontId="8" fillId="0" borderId="26" xfId="3" applyFont="1" applyBorder="1" applyAlignment="1">
      <alignment vertical="top"/>
    </xf>
    <xf numFmtId="0" fontId="8" fillId="0" borderId="25" xfId="3" applyFont="1" applyBorder="1" applyAlignment="1">
      <alignment vertical="top"/>
    </xf>
    <xf numFmtId="0" fontId="8" fillId="0" borderId="24" xfId="3" applyFont="1" applyBorder="1" applyAlignment="1">
      <alignment vertical="top"/>
    </xf>
    <xf numFmtId="0" fontId="8" fillId="0" borderId="23" xfId="3" applyFont="1" applyBorder="1" applyAlignment="1">
      <alignment vertical="top"/>
    </xf>
    <xf numFmtId="0" fontId="8" fillId="0" borderId="22" xfId="3" applyFont="1" applyBorder="1" applyAlignment="1">
      <alignment vertical="top"/>
    </xf>
    <xf numFmtId="0" fontId="8" fillId="0" borderId="16" xfId="3" applyFont="1" applyBorder="1" applyAlignment="1">
      <alignment vertical="top"/>
    </xf>
    <xf numFmtId="0" fontId="8" fillId="0" borderId="15" xfId="3" applyFont="1" applyBorder="1" applyAlignment="1">
      <alignment vertical="top"/>
    </xf>
    <xf numFmtId="0" fontId="8" fillId="0" borderId="14" xfId="3" applyFont="1" applyBorder="1" applyAlignment="1">
      <alignment vertical="top"/>
    </xf>
    <xf numFmtId="49" fontId="11" fillId="0" borderId="40" xfId="3" applyNumberFormat="1" applyFont="1" applyBorder="1"/>
    <xf numFmtId="49" fontId="8" fillId="0" borderId="38" xfId="3" applyNumberFormat="1" applyFont="1" applyBorder="1"/>
    <xf numFmtId="49" fontId="8" fillId="0" borderId="39" xfId="3" applyNumberFormat="1" applyFont="1" applyBorder="1"/>
    <xf numFmtId="49" fontId="8" fillId="0" borderId="48" xfId="3" applyNumberFormat="1" applyFont="1" applyBorder="1" applyAlignment="1">
      <alignment vertical="top"/>
    </xf>
    <xf numFmtId="49" fontId="8" fillId="0" borderId="38" xfId="3" applyNumberFormat="1" applyFont="1" applyBorder="1" applyAlignment="1">
      <alignment vertical="top"/>
    </xf>
    <xf numFmtId="49" fontId="8" fillId="0" borderId="37" xfId="3" applyNumberFormat="1" applyFont="1" applyBorder="1" applyAlignment="1">
      <alignment vertical="top"/>
    </xf>
    <xf numFmtId="49" fontId="8" fillId="0" borderId="47" xfId="3" applyNumberFormat="1" applyFont="1" applyBorder="1"/>
    <xf numFmtId="49" fontId="8" fillId="0" borderId="45" xfId="3" applyNumberFormat="1" applyFont="1" applyBorder="1" applyAlignment="1">
      <alignment vertical="top"/>
    </xf>
    <xf numFmtId="49" fontId="8" fillId="0" borderId="44" xfId="3" applyNumberFormat="1" applyFont="1" applyBorder="1" applyAlignment="1">
      <alignment vertical="top"/>
    </xf>
    <xf numFmtId="49" fontId="8" fillId="0" borderId="43" xfId="3" applyNumberFormat="1" applyFont="1" applyBorder="1" applyAlignment="1">
      <alignment vertical="top"/>
    </xf>
    <xf numFmtId="49" fontId="11" fillId="0" borderId="42" xfId="3" applyNumberFormat="1" applyFont="1" applyBorder="1" applyAlignment="1">
      <alignment horizontal="center"/>
    </xf>
    <xf numFmtId="49" fontId="11" fillId="0" borderId="41" xfId="3" applyNumberFormat="1" applyFont="1" applyBorder="1" applyAlignment="1">
      <alignment horizontal="center"/>
    </xf>
    <xf numFmtId="49" fontId="11" fillId="0" borderId="40" xfId="3" applyNumberFormat="1" applyFont="1" applyBorder="1" applyAlignment="1">
      <alignment horizontal="center"/>
    </xf>
    <xf numFmtId="49" fontId="11" fillId="0" borderId="38" xfId="3" applyNumberFormat="1" applyFont="1" applyBorder="1" applyAlignment="1">
      <alignment horizontal="center"/>
    </xf>
    <xf numFmtId="49" fontId="11" fillId="0" borderId="33" xfId="3" applyNumberFormat="1" applyFont="1" applyBorder="1" applyProtection="1">
      <protection locked="0"/>
    </xf>
    <xf numFmtId="49" fontId="11" fillId="0" borderId="32" xfId="3" applyNumberFormat="1" applyFont="1" applyBorder="1" applyProtection="1">
      <protection locked="0"/>
    </xf>
    <xf numFmtId="49" fontId="11" fillId="0" borderId="31" xfId="3" applyNumberFormat="1" applyFont="1" applyBorder="1" applyProtection="1">
      <protection locked="0"/>
    </xf>
    <xf numFmtId="49" fontId="11" fillId="0" borderId="21" xfId="3" applyNumberFormat="1" applyFont="1" applyBorder="1" applyProtection="1">
      <protection locked="0"/>
    </xf>
    <xf numFmtId="49" fontId="11" fillId="0" borderId="13" xfId="3" applyNumberFormat="1" applyFont="1" applyBorder="1" applyProtection="1">
      <protection locked="0"/>
    </xf>
    <xf numFmtId="49" fontId="8" fillId="0" borderId="12" xfId="3" applyNumberFormat="1" applyFont="1" applyBorder="1" applyProtection="1">
      <protection locked="0"/>
    </xf>
    <xf numFmtId="0" fontId="5" fillId="0" borderId="154" xfId="14" applyBorder="1" applyAlignment="1">
      <alignment vertical="top" wrapText="1"/>
    </xf>
    <xf numFmtId="0" fontId="5" fillId="0" borderId="81" xfId="14" applyBorder="1" applyAlignment="1">
      <alignment vertical="top" wrapText="1"/>
    </xf>
    <xf numFmtId="0" fontId="142" fillId="0" borderId="0" xfId="0" applyFont="1" applyAlignment="1">
      <alignment horizontal="left" vertical="top"/>
    </xf>
    <xf numFmtId="0" fontId="143" fillId="0" borderId="0" xfId="0" applyFont="1" applyAlignment="1">
      <alignment horizontal="left" vertical="top"/>
    </xf>
    <xf numFmtId="0" fontId="144" fillId="0" borderId="0" xfId="0" applyFont="1" applyAlignment="1">
      <alignment horizontal="left" vertical="top"/>
    </xf>
    <xf numFmtId="0" fontId="145" fillId="0" borderId="0" xfId="0" applyFont="1" applyAlignment="1">
      <alignment horizontal="left" vertical="top"/>
    </xf>
    <xf numFmtId="0" fontId="146" fillId="0" borderId="0" xfId="0" applyFont="1" applyAlignment="1">
      <alignment horizontal="left" vertical="top"/>
    </xf>
    <xf numFmtId="0" fontId="147" fillId="0" borderId="0" xfId="0" applyFont="1" applyAlignment="1">
      <alignment horizontal="left" vertical="top"/>
    </xf>
    <xf numFmtId="0" fontId="149" fillId="0" borderId="0" xfId="0" applyFont="1" applyAlignment="1">
      <alignment horizontal="left" vertical="top"/>
    </xf>
    <xf numFmtId="0" fontId="150" fillId="0" borderId="0" xfId="0" applyFont="1" applyAlignment="1">
      <alignment horizontal="left" vertical="top"/>
    </xf>
    <xf numFmtId="0" fontId="151" fillId="0" borderId="0" xfId="0" applyFont="1" applyAlignment="1">
      <alignment horizontal="left" vertical="top"/>
    </xf>
    <xf numFmtId="0" fontId="152" fillId="0" borderId="0" xfId="0" applyFont="1" applyAlignment="1">
      <alignment horizontal="left" vertical="top"/>
    </xf>
    <xf numFmtId="0" fontId="154" fillId="0" borderId="7" xfId="0" applyFont="1" applyBorder="1" applyAlignment="1">
      <alignment horizontal="left" vertical="top"/>
    </xf>
    <xf numFmtId="0" fontId="155" fillId="17" borderId="79" xfId="7" applyFont="1" applyAlignment="1">
      <alignment horizontal="left" vertical="top"/>
    </xf>
    <xf numFmtId="0" fontId="46" fillId="0" borderId="8" xfId="0" applyFont="1" applyBorder="1" applyAlignment="1">
      <alignment horizontal="left" vertical="top"/>
    </xf>
    <xf numFmtId="0" fontId="156" fillId="0" borderId="7" xfId="0" applyFont="1" applyBorder="1" applyAlignment="1">
      <alignment horizontal="left" vertical="top"/>
    </xf>
    <xf numFmtId="0" fontId="157" fillId="18" borderId="79" xfId="8" applyFont="1" applyAlignment="1">
      <alignment horizontal="left" vertical="top"/>
    </xf>
    <xf numFmtId="0" fontId="154" fillId="0" borderId="4" xfId="0" applyFont="1" applyBorder="1" applyAlignment="1">
      <alignment horizontal="left" vertical="top"/>
    </xf>
    <xf numFmtId="0" fontId="158" fillId="0" borderId="5" xfId="0" applyFont="1" applyBorder="1" applyAlignment="1">
      <alignment horizontal="left" vertical="top"/>
    </xf>
    <xf numFmtId="0" fontId="159" fillId="0" borderId="0" xfId="14" applyFont="1"/>
    <xf numFmtId="0" fontId="5" fillId="0" borderId="0" xfId="14" applyAlignment="1">
      <alignment horizontal="left" vertical="top"/>
    </xf>
    <xf numFmtId="0" fontId="160" fillId="49" borderId="0" xfId="14" applyFont="1" applyFill="1"/>
    <xf numFmtId="0" fontId="160" fillId="0" borderId="0" xfId="14" applyFont="1"/>
    <xf numFmtId="0" fontId="159" fillId="37" borderId="0" xfId="14" applyFont="1" applyFill="1"/>
    <xf numFmtId="0" fontId="160" fillId="9" borderId="0" xfId="14" applyFont="1" applyFill="1"/>
    <xf numFmtId="0" fontId="160" fillId="10" borderId="0" xfId="14" applyFont="1" applyFill="1"/>
    <xf numFmtId="0" fontId="161" fillId="0" borderId="0" xfId="14" applyFont="1"/>
    <xf numFmtId="0" fontId="162" fillId="19" borderId="0" xfId="14" applyFont="1" applyFill="1"/>
    <xf numFmtId="0" fontId="160" fillId="37" borderId="0" xfId="14" applyFont="1" applyFill="1"/>
    <xf numFmtId="0" fontId="162" fillId="3" borderId="0" xfId="14" applyFont="1" applyFill="1"/>
    <xf numFmtId="0" fontId="160" fillId="50" borderId="0" xfId="14" applyFont="1" applyFill="1"/>
    <xf numFmtId="0" fontId="0" fillId="0" borderId="0" xfId="0" applyAlignment="1">
      <alignment horizontal="left"/>
    </xf>
    <xf numFmtId="0" fontId="106" fillId="0" borderId="0" xfId="0" applyFont="1"/>
    <xf numFmtId="0" fontId="153" fillId="0" borderId="0" xfId="0" applyFont="1"/>
    <xf numFmtId="0" fontId="0" fillId="0" borderId="0" xfId="0" quotePrefix="1" applyAlignment="1">
      <alignment horizontal="left"/>
    </xf>
    <xf numFmtId="0" fontId="5" fillId="0" borderId="110" xfId="14" applyBorder="1" applyAlignment="1">
      <alignment horizontal="left" vertical="top"/>
    </xf>
    <xf numFmtId="0" fontId="5" fillId="0" borderId="0" xfId="14" applyAlignment="1">
      <alignment horizontal="left" vertical="top" wrapText="1"/>
    </xf>
    <xf numFmtId="0" fontId="49" fillId="0" borderId="0" xfId="14" applyFont="1" applyAlignment="1">
      <alignment horizontal="left" vertical="top" wrapText="1"/>
    </xf>
    <xf numFmtId="0" fontId="49" fillId="0" borderId="0" xfId="14" applyFont="1" applyAlignment="1">
      <alignment horizontal="left" vertical="top"/>
    </xf>
    <xf numFmtId="0" fontId="5" fillId="0" borderId="68" xfId="14" applyBorder="1" applyAlignment="1">
      <alignment horizontal="left" vertical="top"/>
    </xf>
    <xf numFmtId="0" fontId="5" fillId="0" borderId="81" xfId="14" applyBorder="1" applyAlignment="1">
      <alignment horizontal="left" vertical="top" wrapText="1"/>
    </xf>
    <xf numFmtId="0" fontId="5" fillId="0" borderId="131" xfId="14" applyBorder="1" applyAlignment="1">
      <alignment horizontal="left" vertical="top" wrapText="1"/>
    </xf>
    <xf numFmtId="0" fontId="5" fillId="0" borderId="154" xfId="14" applyBorder="1" applyAlignment="1">
      <alignment horizontal="left" vertical="top" wrapText="1"/>
    </xf>
    <xf numFmtId="0" fontId="5" fillId="0" borderId="68" xfId="14" applyBorder="1" applyAlignment="1">
      <alignment horizontal="left" vertical="top" wrapText="1"/>
    </xf>
    <xf numFmtId="0" fontId="5" fillId="0" borderId="110" xfId="14" applyBorder="1" applyAlignment="1">
      <alignment horizontal="left" vertical="top" wrapText="1"/>
    </xf>
    <xf numFmtId="0" fontId="49" fillId="0" borderId="157" xfId="14" applyFont="1" applyBorder="1" applyAlignment="1">
      <alignment horizontal="left" vertical="top" wrapText="1"/>
    </xf>
    <xf numFmtId="0" fontId="49" fillId="0" borderId="157" xfId="14" applyFont="1" applyBorder="1" applyAlignment="1">
      <alignment horizontal="left" vertical="top"/>
    </xf>
    <xf numFmtId="0" fontId="0" fillId="0" borderId="0" xfId="0" applyAlignment="1">
      <alignment horizontal="left" indent="2"/>
    </xf>
    <xf numFmtId="0" fontId="9" fillId="0" borderId="0" xfId="2" applyAlignment="1" applyProtection="1">
      <alignment horizontal="left" indent="2"/>
    </xf>
    <xf numFmtId="0" fontId="9" fillId="0" borderId="107" xfId="2" applyFill="1" applyBorder="1" applyAlignment="1" applyProtection="1"/>
    <xf numFmtId="0" fontId="9" fillId="0" borderId="0" xfId="2" applyAlignment="1" applyProtection="1">
      <alignment vertical="top"/>
    </xf>
    <xf numFmtId="0" fontId="114" fillId="0" borderId="23" xfId="1" applyFont="1" applyBorder="1" applyAlignment="1">
      <alignment horizontal="center" vertical="center"/>
    </xf>
    <xf numFmtId="0" fontId="114" fillId="51" borderId="23" xfId="1" applyFont="1" applyFill="1" applyBorder="1" applyAlignment="1">
      <alignment horizontal="center" vertical="center"/>
    </xf>
    <xf numFmtId="0" fontId="114" fillId="52" borderId="23" xfId="1" applyFont="1" applyFill="1" applyBorder="1" applyAlignment="1">
      <alignment horizontal="center" vertical="center"/>
    </xf>
    <xf numFmtId="0" fontId="114" fillId="0" borderId="0" xfId="1" applyFont="1" applyAlignment="1">
      <alignment horizontal="center" vertical="center"/>
    </xf>
    <xf numFmtId="0" fontId="114" fillId="51" borderId="0" xfId="1" applyFont="1" applyFill="1" applyAlignment="1">
      <alignment horizontal="center" vertical="center"/>
    </xf>
    <xf numFmtId="0" fontId="114" fillId="52" borderId="0" xfId="1" applyFont="1" applyFill="1" applyAlignment="1">
      <alignment horizontal="center" vertical="center"/>
    </xf>
    <xf numFmtId="0" fontId="8" fillId="0" borderId="0" xfId="1" applyAlignment="1">
      <alignment horizontal="center" vertical="center"/>
    </xf>
    <xf numFmtId="164" fontId="8" fillId="0" borderId="0" xfId="1" applyNumberFormat="1" applyAlignment="1">
      <alignment horizontal="center" vertical="center"/>
    </xf>
    <xf numFmtId="0" fontId="163" fillId="0" borderId="0" xfId="0" applyFont="1" applyAlignment="1">
      <alignment horizontal="left" vertical="top"/>
    </xf>
    <xf numFmtId="0" fontId="49" fillId="0" borderId="130" xfId="0" applyFont="1" applyBorder="1" applyAlignment="1">
      <alignment horizontal="left" vertical="top"/>
    </xf>
    <xf numFmtId="0" fontId="49" fillId="0" borderId="80" xfId="0" applyFont="1" applyBorder="1" applyAlignment="1">
      <alignment horizontal="left" vertical="top"/>
    </xf>
    <xf numFmtId="0" fontId="49" fillId="0" borderId="131" xfId="0" applyFont="1" applyBorder="1" applyAlignment="1">
      <alignment horizontal="left" vertical="top"/>
    </xf>
    <xf numFmtId="0" fontId="0" fillId="0" borderId="133" xfId="0" applyBorder="1" applyAlignment="1">
      <alignment horizontal="left" vertical="top"/>
    </xf>
    <xf numFmtId="0" fontId="0" fillId="0" borderId="23" xfId="0" applyBorder="1" applyAlignment="1">
      <alignment horizontal="left" vertical="top"/>
    </xf>
    <xf numFmtId="0" fontId="0" fillId="0" borderId="134" xfId="0" applyBorder="1" applyAlignment="1">
      <alignment horizontal="left" vertical="top"/>
    </xf>
    <xf numFmtId="0" fontId="0" fillId="0" borderId="138" xfId="0" applyBorder="1" applyAlignment="1">
      <alignment horizontal="left" vertical="top"/>
    </xf>
    <xf numFmtId="0" fontId="0" fillId="0" borderId="139" xfId="0" applyBorder="1" applyAlignment="1">
      <alignment horizontal="left" vertical="top"/>
    </xf>
    <xf numFmtId="0" fontId="0" fillId="0" borderId="154" xfId="0" applyBorder="1" applyAlignment="1">
      <alignment horizontal="left" vertical="top"/>
    </xf>
    <xf numFmtId="0" fontId="0" fillId="0" borderId="163" xfId="0" applyBorder="1" applyAlignment="1">
      <alignment horizontal="left" vertical="top"/>
    </xf>
    <xf numFmtId="0" fontId="0" fillId="0" borderId="137" xfId="0" applyBorder="1" applyAlignment="1">
      <alignment horizontal="left" vertical="top"/>
    </xf>
    <xf numFmtId="0" fontId="0" fillId="0" borderId="81" xfId="0" applyBorder="1" applyAlignment="1">
      <alignment horizontal="left" vertical="top"/>
    </xf>
    <xf numFmtId="3" fontId="0" fillId="0" borderId="23" xfId="0" applyNumberFormat="1" applyBorder="1" applyAlignment="1">
      <alignment horizontal="left" vertical="top"/>
    </xf>
    <xf numFmtId="3" fontId="0" fillId="0" borderId="134" xfId="0" applyNumberFormat="1" applyBorder="1" applyAlignment="1">
      <alignment horizontal="left" vertical="top"/>
    </xf>
    <xf numFmtId="3" fontId="0" fillId="0" borderId="122" xfId="0" applyNumberFormat="1" applyBorder="1" applyAlignment="1">
      <alignment horizontal="left" vertical="top"/>
    </xf>
    <xf numFmtId="0" fontId="9" fillId="0" borderId="0" xfId="2" applyBorder="1" applyAlignment="1" applyProtection="1">
      <alignment horizontal="left" vertical="top"/>
    </xf>
    <xf numFmtId="0" fontId="115" fillId="0" borderId="0" xfId="1" applyFont="1" applyAlignment="1">
      <alignment horizontal="left" vertical="top"/>
    </xf>
    <xf numFmtId="0" fontId="19" fillId="0" borderId="0" xfId="1" applyFont="1" applyAlignment="1">
      <alignment horizontal="left" vertical="top"/>
    </xf>
    <xf numFmtId="0" fontId="17" fillId="0" borderId="0" xfId="1" applyFont="1" applyAlignment="1">
      <alignment horizontal="left" vertical="top"/>
    </xf>
    <xf numFmtId="0" fontId="19" fillId="0" borderId="139" xfId="1" applyFont="1" applyBorder="1" applyAlignment="1">
      <alignment horizontal="left" vertical="top"/>
    </xf>
    <xf numFmtId="0" fontId="115" fillId="0" borderId="137" xfId="1" applyFont="1" applyBorder="1" applyAlignment="1">
      <alignment horizontal="left" vertical="top"/>
    </xf>
    <xf numFmtId="0" fontId="115" fillId="0" borderId="81" xfId="1" applyFont="1" applyBorder="1" applyAlignment="1">
      <alignment horizontal="left" vertical="top"/>
    </xf>
    <xf numFmtId="0" fontId="115" fillId="0" borderId="163" xfId="1" applyFont="1" applyBorder="1" applyAlignment="1">
      <alignment horizontal="left" vertical="top"/>
    </xf>
    <xf numFmtId="0" fontId="115" fillId="0" borderId="80" xfId="1" applyFont="1" applyBorder="1" applyAlignment="1">
      <alignment horizontal="left" vertical="top"/>
    </xf>
    <xf numFmtId="0" fontId="115" fillId="0" borderId="139" xfId="1" applyFont="1" applyBorder="1" applyAlignment="1">
      <alignment horizontal="left" vertical="top"/>
    </xf>
    <xf numFmtId="0" fontId="115" fillId="0" borderId="154" xfId="1" applyFont="1" applyBorder="1" applyAlignment="1">
      <alignment horizontal="left" vertical="top"/>
    </xf>
    <xf numFmtId="0" fontId="115" fillId="0" borderId="68" xfId="1" applyFont="1" applyBorder="1" applyAlignment="1">
      <alignment horizontal="left" vertical="top"/>
    </xf>
    <xf numFmtId="0" fontId="115" fillId="0" borderId="138" xfId="1" applyFont="1" applyBorder="1" applyAlignment="1">
      <alignment horizontal="left" vertical="top"/>
    </xf>
    <xf numFmtId="0" fontId="115" fillId="0" borderId="131" xfId="1" applyFont="1" applyBorder="1" applyAlignment="1">
      <alignment horizontal="left" vertical="top"/>
    </xf>
    <xf numFmtId="0" fontId="115" fillId="0" borderId="110" xfId="1" applyFont="1" applyBorder="1" applyAlignment="1">
      <alignment horizontal="left" vertical="top"/>
    </xf>
    <xf numFmtId="0" fontId="115" fillId="0" borderId="130" xfId="1" applyFont="1" applyBorder="1" applyAlignment="1">
      <alignment horizontal="left" vertical="top"/>
    </xf>
    <xf numFmtId="0" fontId="115" fillId="56" borderId="139" xfId="1" applyFont="1" applyFill="1" applyBorder="1" applyAlignment="1">
      <alignment horizontal="left" vertical="top"/>
    </xf>
    <xf numFmtId="0" fontId="115" fillId="0" borderId="174" xfId="1" applyFont="1" applyBorder="1" applyAlignment="1">
      <alignment horizontal="left" vertical="top"/>
    </xf>
    <xf numFmtId="0" fontId="115" fillId="0" borderId="168" xfId="1" applyFont="1" applyBorder="1" applyAlignment="1">
      <alignment horizontal="left" vertical="top"/>
    </xf>
    <xf numFmtId="0" fontId="115" fillId="56" borderId="137" xfId="1" applyFont="1" applyFill="1" applyBorder="1" applyAlignment="1">
      <alignment horizontal="left" vertical="top"/>
    </xf>
    <xf numFmtId="0" fontId="115" fillId="0" borderId="167" xfId="1" applyFont="1" applyBorder="1" applyAlignment="1">
      <alignment horizontal="left" vertical="top"/>
    </xf>
    <xf numFmtId="0" fontId="115" fillId="0" borderId="169" xfId="1" applyFont="1" applyBorder="1" applyAlignment="1">
      <alignment horizontal="left" vertical="top"/>
    </xf>
    <xf numFmtId="0" fontId="115" fillId="0" borderId="166" xfId="1" applyFont="1" applyBorder="1" applyAlignment="1">
      <alignment horizontal="left" vertical="top"/>
    </xf>
    <xf numFmtId="0" fontId="115" fillId="54" borderId="137" xfId="1" applyFont="1" applyFill="1" applyBorder="1" applyAlignment="1">
      <alignment horizontal="left" vertical="top"/>
    </xf>
    <xf numFmtId="0" fontId="115" fillId="0" borderId="171" xfId="1" applyFont="1" applyBorder="1" applyAlignment="1">
      <alignment horizontal="left" vertical="top"/>
    </xf>
    <xf numFmtId="0" fontId="115" fillId="56" borderId="0" xfId="1" applyFont="1" applyFill="1" applyAlignment="1">
      <alignment horizontal="left" vertical="top"/>
    </xf>
    <xf numFmtId="0" fontId="115" fillId="55" borderId="137" xfId="1" applyFont="1" applyFill="1" applyBorder="1" applyAlignment="1">
      <alignment horizontal="left" vertical="top"/>
    </xf>
    <xf numFmtId="0" fontId="115" fillId="0" borderId="172" xfId="1" applyFont="1" applyBorder="1" applyAlignment="1">
      <alignment horizontal="left" vertical="top"/>
    </xf>
    <xf numFmtId="0" fontId="115" fillId="53" borderId="137" xfId="1" applyFont="1" applyFill="1" applyBorder="1" applyAlignment="1">
      <alignment horizontal="left" vertical="top"/>
    </xf>
    <xf numFmtId="0" fontId="115" fillId="0" borderId="173" xfId="1" applyFont="1" applyBorder="1" applyAlignment="1">
      <alignment horizontal="left" vertical="top"/>
    </xf>
    <xf numFmtId="0" fontId="115" fillId="0" borderId="170" xfId="1" applyFont="1" applyBorder="1" applyAlignment="1">
      <alignment horizontal="left" vertical="top"/>
    </xf>
    <xf numFmtId="0" fontId="115" fillId="53" borderId="80" xfId="1" applyFont="1" applyFill="1" applyBorder="1" applyAlignment="1">
      <alignment horizontal="left" vertical="top"/>
    </xf>
    <xf numFmtId="0" fontId="9" fillId="0" borderId="0" xfId="2" applyFill="1" applyAlignment="1" applyProtection="1">
      <alignment horizontal="left" vertical="top"/>
    </xf>
    <xf numFmtId="0" fontId="175" fillId="0" borderId="0" xfId="19" applyFont="1" applyAlignment="1">
      <alignment horizontal="left" vertical="top"/>
    </xf>
    <xf numFmtId="0" fontId="176" fillId="0" borderId="0" xfId="19" applyFont="1" applyAlignment="1">
      <alignment horizontal="left" vertical="top"/>
    </xf>
    <xf numFmtId="0" fontId="175" fillId="0" borderId="0" xfId="19" applyFont="1" applyAlignment="1">
      <alignment horizontal="left" vertical="top" wrapText="1"/>
    </xf>
    <xf numFmtId="0" fontId="170" fillId="0" borderId="0" xfId="19" applyAlignment="1">
      <alignment horizontal="left" vertical="top"/>
    </xf>
    <xf numFmtId="0" fontId="177" fillId="0" borderId="0" xfId="20" applyFont="1" applyAlignment="1">
      <alignment horizontal="left" vertical="top"/>
    </xf>
    <xf numFmtId="0" fontId="177" fillId="0" borderId="0" xfId="20" applyFont="1" applyAlignment="1">
      <alignment horizontal="left" vertical="top" wrapText="1"/>
    </xf>
    <xf numFmtId="0" fontId="171" fillId="0" borderId="0" xfId="19" applyFont="1" applyAlignment="1">
      <alignment horizontal="left" vertical="top"/>
    </xf>
    <xf numFmtId="0" fontId="170" fillId="0" borderId="0" xfId="19" applyAlignment="1">
      <alignment horizontal="left" vertical="top" wrapText="1"/>
    </xf>
    <xf numFmtId="0" fontId="43" fillId="18" borderId="79" xfId="8" applyAlignment="1">
      <alignment horizontal="left" vertical="top"/>
    </xf>
    <xf numFmtId="0" fontId="169" fillId="0" borderId="177" xfId="17" applyFill="1" applyAlignment="1">
      <alignment horizontal="left" vertical="top"/>
    </xf>
    <xf numFmtId="0" fontId="172" fillId="0" borderId="0" xfId="19" applyFont="1" applyAlignment="1">
      <alignment horizontal="left" vertical="top"/>
    </xf>
    <xf numFmtId="0" fontId="42" fillId="17" borderId="79" xfId="7" applyAlignment="1">
      <alignment horizontal="left" vertical="top" wrapText="1"/>
    </xf>
    <xf numFmtId="176" fontId="42" fillId="17" borderId="79" xfId="7" applyNumberFormat="1" applyAlignment="1">
      <alignment horizontal="left" vertical="top"/>
    </xf>
    <xf numFmtId="177" fontId="42" fillId="17" borderId="79" xfId="7" applyNumberFormat="1" applyAlignment="1">
      <alignment horizontal="left" vertical="top"/>
    </xf>
    <xf numFmtId="176" fontId="42" fillId="17" borderId="79" xfId="7" applyNumberFormat="1" applyAlignment="1">
      <alignment horizontal="left" vertical="top" wrapText="1"/>
    </xf>
    <xf numFmtId="177" fontId="42" fillId="17" borderId="79" xfId="7" applyNumberFormat="1" applyAlignment="1">
      <alignment horizontal="left" vertical="top" wrapText="1"/>
    </xf>
    <xf numFmtId="178" fontId="43" fillId="18" borderId="79" xfId="8" applyNumberFormat="1" applyAlignment="1">
      <alignment horizontal="left" vertical="top"/>
    </xf>
    <xf numFmtId="0" fontId="173" fillId="0" borderId="0" xfId="19" applyFont="1" applyAlignment="1">
      <alignment horizontal="left" vertical="top"/>
    </xf>
    <xf numFmtId="0" fontId="43" fillId="18" borderId="79" xfId="8" applyAlignment="1">
      <alignment horizontal="left" vertical="top" wrapText="1"/>
    </xf>
    <xf numFmtId="179" fontId="42" fillId="17" borderId="79" xfId="7" applyNumberFormat="1" applyAlignment="1">
      <alignment horizontal="left" vertical="top"/>
    </xf>
    <xf numFmtId="169" fontId="42" fillId="17" borderId="79" xfId="7" applyNumberFormat="1" applyAlignment="1">
      <alignment horizontal="left" vertical="top"/>
    </xf>
    <xf numFmtId="180" fontId="42" fillId="17" borderId="79" xfId="7" applyNumberFormat="1" applyAlignment="1">
      <alignment horizontal="left" vertical="top" wrapText="1"/>
    </xf>
    <xf numFmtId="176" fontId="43" fillId="18" borderId="79" xfId="8" applyNumberFormat="1" applyAlignment="1">
      <alignment horizontal="left" vertical="top"/>
    </xf>
    <xf numFmtId="181" fontId="43" fillId="18" borderId="79" xfId="8" applyNumberFormat="1" applyAlignment="1">
      <alignment horizontal="left" vertical="top"/>
    </xf>
    <xf numFmtId="182" fontId="43" fillId="18" borderId="79" xfId="8" applyNumberFormat="1" applyAlignment="1">
      <alignment horizontal="left" vertical="top"/>
    </xf>
    <xf numFmtId="2" fontId="43" fillId="18" borderId="79" xfId="8" applyNumberFormat="1" applyAlignment="1">
      <alignment horizontal="left" vertical="top"/>
    </xf>
    <xf numFmtId="183" fontId="174" fillId="0" borderId="0" xfId="19" applyNumberFormat="1" applyFont="1" applyAlignment="1">
      <alignment horizontal="left" vertical="top"/>
    </xf>
    <xf numFmtId="0" fontId="43" fillId="0" borderId="79" xfId="8" applyFill="1" applyAlignment="1">
      <alignment horizontal="left" vertical="top"/>
    </xf>
    <xf numFmtId="0" fontId="8" fillId="57" borderId="178" xfId="18" applyFont="1" applyAlignment="1">
      <alignment horizontal="left" vertical="top"/>
    </xf>
    <xf numFmtId="2" fontId="42" fillId="17" borderId="79" xfId="7" applyNumberFormat="1" applyAlignment="1">
      <alignment horizontal="left" vertical="top"/>
    </xf>
    <xf numFmtId="2" fontId="8" fillId="57" borderId="178" xfId="18" applyNumberFormat="1" applyFont="1" applyAlignment="1">
      <alignment horizontal="left" vertical="top"/>
    </xf>
    <xf numFmtId="0" fontId="93" fillId="0" borderId="96" xfId="10" applyFill="1" applyAlignment="1">
      <alignment horizontal="left" vertical="top"/>
    </xf>
    <xf numFmtId="0" fontId="178" fillId="0" borderId="0" xfId="19" applyFont="1" applyAlignment="1">
      <alignment horizontal="left" vertical="top"/>
    </xf>
    <xf numFmtId="0" fontId="179" fillId="18" borderId="79" xfId="8" applyFont="1" applyAlignment="1">
      <alignment horizontal="left" vertical="top"/>
    </xf>
    <xf numFmtId="0" fontId="180" fillId="0" borderId="0" xfId="1" applyFont="1" applyAlignment="1">
      <alignment horizontal="left" vertical="top"/>
    </xf>
    <xf numFmtId="164" fontId="179" fillId="18" borderId="79" xfId="8" applyNumberFormat="1" applyFont="1" applyAlignment="1">
      <alignment horizontal="left" vertical="top"/>
    </xf>
    <xf numFmtId="165" fontId="179" fillId="18" borderId="79" xfId="8" applyNumberFormat="1" applyFont="1" applyAlignment="1">
      <alignment horizontal="left" vertical="top"/>
    </xf>
    <xf numFmtId="2" fontId="179" fillId="18" borderId="79" xfId="8" applyNumberFormat="1" applyFont="1" applyAlignment="1">
      <alignment horizontal="left" vertical="top"/>
    </xf>
    <xf numFmtId="0" fontId="171" fillId="0" borderId="0" xfId="19" applyFont="1" applyAlignment="1">
      <alignment horizontal="left" vertical="top" wrapText="1"/>
    </xf>
    <xf numFmtId="2" fontId="42" fillId="17" borderId="79" xfId="7" applyNumberFormat="1" applyAlignment="1">
      <alignment horizontal="left" vertical="top" wrapText="1"/>
    </xf>
    <xf numFmtId="0" fontId="2" fillId="0" borderId="0" xfId="14" applyFont="1"/>
    <xf numFmtId="0" fontId="1" fillId="0" borderId="0" xfId="22"/>
    <xf numFmtId="0" fontId="80" fillId="0" borderId="179" xfId="22" applyFont="1" applyBorder="1" applyAlignment="1">
      <alignment horizontal="right" vertical="center" wrapText="1"/>
    </xf>
    <xf numFmtId="0" fontId="80" fillId="0" borderId="179" xfId="22" applyFont="1" applyBorder="1" applyAlignment="1">
      <alignment vertical="center" wrapText="1"/>
    </xf>
    <xf numFmtId="0" fontId="9" fillId="0" borderId="1" xfId="2" applyBorder="1" applyAlignment="1" applyProtection="1"/>
    <xf numFmtId="0" fontId="123" fillId="0" borderId="2" xfId="1" applyFont="1" applyBorder="1"/>
    <xf numFmtId="0" fontId="8" fillId="0" borderId="2" xfId="1" applyBorder="1"/>
    <xf numFmtId="0" fontId="8" fillId="0" borderId="7" xfId="1" applyBorder="1"/>
    <xf numFmtId="0" fontId="115" fillId="0" borderId="1" xfId="0" applyFont="1" applyBorder="1" applyAlignment="1">
      <alignment horizontal="left"/>
    </xf>
    <xf numFmtId="0" fontId="115" fillId="0" borderId="2" xfId="0" applyFont="1" applyBorder="1" applyAlignment="1">
      <alignment horizontal="center"/>
    </xf>
    <xf numFmtId="0" fontId="0" fillId="0" borderId="180" xfId="0" applyBorder="1"/>
    <xf numFmtId="0" fontId="181" fillId="0" borderId="2" xfId="0" applyFont="1" applyBorder="1"/>
    <xf numFmtId="0" fontId="0" fillId="0" borderId="181" xfId="0" applyBorder="1"/>
    <xf numFmtId="0" fontId="181" fillId="0" borderId="0" xfId="0" applyFont="1" applyAlignment="1">
      <alignment horizontal="left"/>
    </xf>
    <xf numFmtId="0" fontId="0" fillId="0" borderId="0" xfId="0" applyAlignment="1">
      <alignment horizontal="center"/>
    </xf>
    <xf numFmtId="0" fontId="115" fillId="0" borderId="7" xfId="0" applyFont="1" applyBorder="1" applyAlignment="1">
      <alignment horizontal="center"/>
    </xf>
    <xf numFmtId="0" fontId="115" fillId="0" borderId="0" xfId="0" applyFont="1" applyAlignment="1">
      <alignment horizontal="center"/>
    </xf>
    <xf numFmtId="0" fontId="115" fillId="0" borderId="23" xfId="0" applyFont="1" applyBorder="1" applyAlignment="1">
      <alignment horizontal="center"/>
    </xf>
    <xf numFmtId="0" fontId="115" fillId="0" borderId="182" xfId="0" applyFont="1" applyBorder="1" applyAlignment="1">
      <alignment horizontal="center"/>
    </xf>
    <xf numFmtId="0" fontId="0" fillId="0" borderId="182" xfId="0" applyBorder="1"/>
    <xf numFmtId="0" fontId="0" fillId="0" borderId="183" xfId="0" applyBorder="1"/>
    <xf numFmtId="0" fontId="115" fillId="0" borderId="7" xfId="0" applyFont="1" applyBorder="1" applyAlignment="1">
      <alignment horizontal="left"/>
    </xf>
    <xf numFmtId="0" fontId="0" fillId="0" borderId="184" xfId="0" applyBorder="1"/>
    <xf numFmtId="0" fontId="181" fillId="0" borderId="185" xfId="0" applyFont="1" applyBorder="1"/>
    <xf numFmtId="0" fontId="115" fillId="0" borderId="186" xfId="0" applyFont="1" applyBorder="1" applyAlignment="1">
      <alignment horizontal="center"/>
    </xf>
    <xf numFmtId="0" fontId="0" fillId="0" borderId="186" xfId="0" applyBorder="1"/>
    <xf numFmtId="0" fontId="0" fillId="0" borderId="187" xfId="0" applyBorder="1"/>
    <xf numFmtId="0" fontId="115" fillId="0" borderId="187" xfId="0" applyFont="1" applyBorder="1" applyAlignment="1">
      <alignment horizontal="center"/>
    </xf>
    <xf numFmtId="0" fontId="181" fillId="0" borderId="180" xfId="0" applyFont="1" applyBorder="1"/>
    <xf numFmtId="0" fontId="115" fillId="0" borderId="180" xfId="0" applyFont="1" applyBorder="1" applyAlignment="1">
      <alignment horizontal="center"/>
    </xf>
    <xf numFmtId="0" fontId="115" fillId="0" borderId="188" xfId="0" applyFont="1" applyBorder="1" applyAlignment="1">
      <alignment horizontal="center"/>
    </xf>
    <xf numFmtId="0" fontId="0" fillId="0" borderId="189" xfId="0" applyBorder="1"/>
    <xf numFmtId="0" fontId="0" fillId="0" borderId="189" xfId="0" applyBorder="1" applyAlignment="1">
      <alignment horizontal="center"/>
    </xf>
    <xf numFmtId="0" fontId="0" fillId="0" borderId="182" xfId="0" applyBorder="1" applyAlignment="1">
      <alignment horizontal="center"/>
    </xf>
    <xf numFmtId="16" fontId="3" fillId="0" borderId="23" xfId="21" applyNumberFormat="1" applyFont="1" applyBorder="1" applyAlignment="1">
      <alignment horizontal="left" vertical="top" wrapText="1"/>
    </xf>
    <xf numFmtId="0" fontId="3" fillId="0" borderId="23" xfId="21" applyFont="1" applyBorder="1" applyAlignment="1">
      <alignment horizontal="left" vertical="top" wrapText="1"/>
    </xf>
    <xf numFmtId="0" fontId="3" fillId="58" borderId="23" xfId="21" applyFont="1" applyFill="1" applyBorder="1" applyAlignment="1">
      <alignment horizontal="left" vertical="top" wrapText="1"/>
    </xf>
    <xf numFmtId="0" fontId="3" fillId="0" borderId="0" xfId="21" applyFont="1" applyAlignment="1">
      <alignment horizontal="left" vertical="top" wrapText="1"/>
    </xf>
    <xf numFmtId="0" fontId="182" fillId="0" borderId="23" xfId="21" applyFont="1" applyBorder="1" applyAlignment="1">
      <alignment horizontal="left" vertical="top" wrapText="1"/>
    </xf>
    <xf numFmtId="0" fontId="183" fillId="0" borderId="23" xfId="21" applyFont="1" applyBorder="1" applyAlignment="1">
      <alignment horizontal="left" vertical="top" wrapText="1"/>
    </xf>
    <xf numFmtId="0" fontId="3" fillId="37" borderId="23" xfId="21" applyFont="1" applyFill="1" applyBorder="1" applyAlignment="1">
      <alignment horizontal="left" vertical="top" wrapText="1"/>
    </xf>
    <xf numFmtId="17" fontId="3" fillId="0" borderId="23" xfId="21" applyNumberFormat="1" applyFont="1" applyBorder="1" applyAlignment="1">
      <alignment horizontal="left" vertical="top" wrapText="1"/>
    </xf>
    <xf numFmtId="0" fontId="184" fillId="0" borderId="0" xfId="21" applyFont="1" applyAlignment="1">
      <alignment horizontal="left" vertical="top" wrapText="1"/>
    </xf>
    <xf numFmtId="0" fontId="107" fillId="0" borderId="0" xfId="21" applyFont="1" applyAlignment="1">
      <alignment horizontal="left" vertical="top" wrapText="1"/>
    </xf>
    <xf numFmtId="0" fontId="142" fillId="0" borderId="0" xfId="21" applyFont="1" applyAlignment="1">
      <alignment horizontal="left" vertical="top" wrapText="1"/>
    </xf>
    <xf numFmtId="0" fontId="153" fillId="0" borderId="0" xfId="21" applyFont="1" applyAlignment="1">
      <alignment horizontal="left" vertical="top" wrapText="1"/>
    </xf>
    <xf numFmtId="0" fontId="182" fillId="0" borderId="0" xfId="21" applyFont="1" applyAlignment="1">
      <alignment horizontal="left" vertical="top" wrapText="1"/>
    </xf>
    <xf numFmtId="0" fontId="165" fillId="0" borderId="23" xfId="0" applyFont="1" applyBorder="1" applyAlignment="1">
      <alignment horizontal="left" vertical="top"/>
    </xf>
    <xf numFmtId="0" fontId="165" fillId="0" borderId="134" xfId="0" applyFont="1" applyBorder="1" applyAlignment="1">
      <alignment horizontal="left" vertical="top"/>
    </xf>
    <xf numFmtId="0" fontId="165" fillId="0" borderId="0" xfId="0" applyFont="1" applyAlignment="1">
      <alignment horizontal="left" vertical="top"/>
    </xf>
    <xf numFmtId="0" fontId="0" fillId="0" borderId="130" xfId="0" applyBorder="1" applyAlignment="1">
      <alignment horizontal="left" vertical="top"/>
    </xf>
    <xf numFmtId="0" fontId="0" fillId="0" borderId="80" xfId="0" applyBorder="1" applyAlignment="1">
      <alignment horizontal="left" vertical="top"/>
    </xf>
    <xf numFmtId="0" fontId="163" fillId="0" borderId="0" xfId="0" applyFont="1" applyAlignment="1">
      <alignment horizontal="left" vertical="center"/>
    </xf>
    <xf numFmtId="0" fontId="0" fillId="0" borderId="0" xfId="0"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0" fillId="0" borderId="147" xfId="0" applyBorder="1" applyAlignment="1">
      <alignment horizontal="left" vertical="center"/>
    </xf>
    <xf numFmtId="0" fontId="0" fillId="0" borderId="148" xfId="0" applyBorder="1" applyAlignment="1">
      <alignment horizontal="left" vertical="center"/>
    </xf>
    <xf numFmtId="0" fontId="0" fillId="0" borderId="133" xfId="0" applyBorder="1" applyAlignment="1">
      <alignment horizontal="left" vertical="center"/>
    </xf>
    <xf numFmtId="0" fontId="0" fillId="0" borderId="23" xfId="0" applyBorder="1" applyAlignment="1">
      <alignment horizontal="left" vertical="center"/>
    </xf>
    <xf numFmtId="0" fontId="0" fillId="0" borderId="138" xfId="0" applyBorder="1" applyAlignment="1">
      <alignment horizontal="left" vertical="center"/>
    </xf>
    <xf numFmtId="0" fontId="0" fillId="0" borderId="139" xfId="0" applyBorder="1" applyAlignment="1">
      <alignment horizontal="left" vertical="center"/>
    </xf>
    <xf numFmtId="0" fontId="0" fillId="0" borderId="146" xfId="0" applyBorder="1" applyAlignment="1">
      <alignment horizontal="left" vertical="center"/>
    </xf>
    <xf numFmtId="0" fontId="0" fillId="0" borderId="175" xfId="0" applyBorder="1" applyAlignment="1">
      <alignment horizontal="left" vertical="center"/>
    </xf>
    <xf numFmtId="0" fontId="0" fillId="0" borderId="4" xfId="0" applyBorder="1" applyAlignment="1">
      <alignment horizontal="left" vertical="center"/>
    </xf>
    <xf numFmtId="0" fontId="165" fillId="0" borderId="149" xfId="0" applyFont="1" applyBorder="1" applyAlignment="1">
      <alignment horizontal="left" vertical="center"/>
    </xf>
    <xf numFmtId="0" fontId="165" fillId="0" borderId="131" xfId="0" applyFont="1" applyBorder="1" applyAlignment="1">
      <alignment horizontal="left" vertical="center"/>
    </xf>
    <xf numFmtId="0" fontId="165" fillId="0" borderId="176" xfId="0" applyFont="1" applyBorder="1" applyAlignment="1">
      <alignment horizontal="left" vertical="center"/>
    </xf>
    <xf numFmtId="0" fontId="0" fillId="0" borderId="149" xfId="0" applyBorder="1" applyAlignment="1">
      <alignment horizontal="left" vertical="center"/>
    </xf>
    <xf numFmtId="0" fontId="0" fillId="0" borderId="131" xfId="0" applyBorder="1" applyAlignment="1">
      <alignment horizontal="left" vertical="center"/>
    </xf>
    <xf numFmtId="0" fontId="0" fillId="0" borderId="110" xfId="0" applyBorder="1" applyAlignment="1">
      <alignment horizontal="left" vertical="center"/>
    </xf>
    <xf numFmtId="0" fontId="0" fillId="0" borderId="5" xfId="0" applyBorder="1" applyAlignment="1">
      <alignment horizontal="left" vertical="center"/>
    </xf>
    <xf numFmtId="0" fontId="187" fillId="0" borderId="191" xfId="23" applyFont="1" applyBorder="1" applyAlignment="1">
      <alignment horizontal="left" vertical="top"/>
    </xf>
    <xf numFmtId="168" fontId="187" fillId="0" borderId="191" xfId="23" applyNumberFormat="1" applyFont="1" applyBorder="1" applyAlignment="1">
      <alignment horizontal="left" vertical="top"/>
    </xf>
    <xf numFmtId="2" fontId="187" fillId="0" borderId="191" xfId="23" applyNumberFormat="1" applyFont="1" applyBorder="1" applyAlignment="1">
      <alignment horizontal="left" vertical="top"/>
    </xf>
    <xf numFmtId="3" fontId="187" fillId="0" borderId="191" xfId="23" applyNumberFormat="1" applyFont="1" applyBorder="1" applyAlignment="1">
      <alignment horizontal="left" vertical="top"/>
    </xf>
    <xf numFmtId="1" fontId="187" fillId="0" borderId="191" xfId="23" applyNumberFormat="1" applyFont="1" applyBorder="1" applyAlignment="1">
      <alignment horizontal="left" vertical="top"/>
    </xf>
    <xf numFmtId="0" fontId="187" fillId="0" borderId="191" xfId="23" applyFont="1" applyBorder="1" applyAlignment="1">
      <alignment horizontal="left" vertical="top" wrapText="1"/>
    </xf>
    <xf numFmtId="165" fontId="187" fillId="0" borderId="191" xfId="23" applyNumberFormat="1" applyFont="1" applyBorder="1" applyAlignment="1">
      <alignment horizontal="left" vertical="top"/>
    </xf>
    <xf numFmtId="184" fontId="187" fillId="0" borderId="191" xfId="23" applyNumberFormat="1" applyFont="1" applyBorder="1" applyAlignment="1">
      <alignment horizontal="left" vertical="top"/>
    </xf>
    <xf numFmtId="0" fontId="187" fillId="0" borderId="192" xfId="23" applyFont="1" applyBorder="1" applyAlignment="1">
      <alignment horizontal="left" vertical="top"/>
    </xf>
    <xf numFmtId="0" fontId="188" fillId="0" borderId="0" xfId="23" applyFont="1" applyAlignment="1">
      <alignment horizontal="left" vertical="top"/>
    </xf>
    <xf numFmtId="168" fontId="188" fillId="0" borderId="0" xfId="23" applyNumberFormat="1" applyFont="1" applyAlignment="1">
      <alignment horizontal="left" vertical="top"/>
    </xf>
    <xf numFmtId="2" fontId="188" fillId="0" borderId="0" xfId="23" applyNumberFormat="1" applyFont="1" applyAlignment="1">
      <alignment horizontal="left" vertical="top"/>
    </xf>
    <xf numFmtId="3" fontId="188" fillId="0" borderId="0" xfId="23" applyNumberFormat="1" applyFont="1" applyAlignment="1">
      <alignment horizontal="left" vertical="top"/>
    </xf>
    <xf numFmtId="1" fontId="188" fillId="0" borderId="0" xfId="23" applyNumberFormat="1" applyFont="1" applyAlignment="1">
      <alignment horizontal="left" vertical="top"/>
    </xf>
    <xf numFmtId="165" fontId="188" fillId="0" borderId="0" xfId="23" applyNumberFormat="1" applyFont="1" applyAlignment="1">
      <alignment horizontal="left" vertical="top"/>
    </xf>
    <xf numFmtId="184" fontId="188" fillId="0" borderId="0" xfId="23" applyNumberFormat="1" applyFont="1" applyAlignment="1">
      <alignment horizontal="left" vertical="top"/>
    </xf>
    <xf numFmtId="0" fontId="188" fillId="0" borderId="0" xfId="23" applyFont="1" applyAlignment="1">
      <alignment horizontal="left" vertical="top" wrapText="1"/>
    </xf>
    <xf numFmtId="12" fontId="188" fillId="0" borderId="0" xfId="23" applyNumberFormat="1" applyFont="1" applyAlignment="1">
      <alignment horizontal="left" vertical="top"/>
    </xf>
    <xf numFmtId="12" fontId="188" fillId="0" borderId="0" xfId="23" applyNumberFormat="1" applyFont="1" applyAlignment="1">
      <alignment horizontal="left" vertical="top" wrapText="1"/>
    </xf>
    <xf numFmtId="0" fontId="80" fillId="0" borderId="193" xfId="22" applyFont="1" applyBorder="1" applyAlignment="1">
      <alignment horizontal="right" vertical="center" wrapText="1"/>
    </xf>
    <xf numFmtId="0" fontId="80" fillId="0" borderId="193" xfId="22" applyFont="1" applyBorder="1" applyAlignment="1">
      <alignment vertical="center" wrapText="1"/>
    </xf>
    <xf numFmtId="0" fontId="21" fillId="0" borderId="80" xfId="22" applyFont="1" applyBorder="1" applyAlignment="1">
      <alignment horizontal="center" vertical="center"/>
    </xf>
    <xf numFmtId="0" fontId="185" fillId="0" borderId="0" xfId="22" applyFont="1"/>
    <xf numFmtId="0" fontId="9" fillId="0" borderId="190" xfId="2" applyFill="1" applyBorder="1" applyAlignment="1" applyProtection="1">
      <alignment horizontal="left" vertical="top"/>
    </xf>
    <xf numFmtId="0" fontId="140" fillId="0" borderId="0" xfId="14" applyFont="1" applyAlignment="1">
      <alignment vertical="top"/>
    </xf>
    <xf numFmtId="0" fontId="138" fillId="0" borderId="0" xfId="14" applyFont="1" applyAlignment="1">
      <alignment vertical="top"/>
    </xf>
    <xf numFmtId="0" fontId="136" fillId="0" borderId="0" xfId="14" applyFont="1" applyAlignment="1">
      <alignment vertical="top"/>
    </xf>
    <xf numFmtId="0" fontId="137" fillId="0" borderId="0" xfId="14" applyFont="1" applyAlignment="1">
      <alignment vertical="top"/>
    </xf>
    <xf numFmtId="0" fontId="139" fillId="0" borderId="0" xfId="14" applyFont="1" applyAlignment="1">
      <alignment vertical="top"/>
    </xf>
    <xf numFmtId="0" fontId="141" fillId="0" borderId="0" xfId="14" applyFont="1" applyAlignment="1">
      <alignment vertical="top"/>
    </xf>
    <xf numFmtId="0" fontId="9" fillId="0" borderId="0" xfId="2" applyAlignment="1" applyProtection="1">
      <alignment horizontal="center"/>
    </xf>
    <xf numFmtId="168" fontId="188" fillId="0" borderId="0" xfId="23" applyNumberFormat="1" applyFont="1" applyAlignment="1">
      <alignment horizontal="left" vertical="top" wrapText="1"/>
    </xf>
    <xf numFmtId="168" fontId="188" fillId="0" borderId="0" xfId="23" applyNumberFormat="1" applyFont="1" applyAlignment="1">
      <alignment horizontal="left" vertical="top"/>
    </xf>
    <xf numFmtId="0" fontId="3" fillId="0" borderId="139" xfId="21" applyFont="1" applyBorder="1" applyAlignment="1">
      <alignment horizontal="left" vertical="top" wrapText="1"/>
    </xf>
    <xf numFmtId="0" fontId="3" fillId="0" borderId="137" xfId="21" applyFont="1" applyBorder="1" applyAlignment="1">
      <alignment horizontal="left" vertical="top" wrapText="1"/>
    </xf>
    <xf numFmtId="0" fontId="3" fillId="0" borderId="80" xfId="21" applyFont="1" applyBorder="1" applyAlignment="1">
      <alignment horizontal="left" vertical="top" wrapText="1"/>
    </xf>
    <xf numFmtId="0" fontId="182" fillId="0" borderId="0" xfId="21" applyFont="1" applyAlignment="1">
      <alignment horizontal="left" vertical="top" wrapText="1"/>
    </xf>
    <xf numFmtId="0" fontId="19" fillId="0" borderId="154" xfId="1" applyFont="1" applyBorder="1" applyAlignment="1">
      <alignment horizontal="left" vertical="top"/>
    </xf>
    <xf numFmtId="0" fontId="19" fillId="0" borderId="68" xfId="1" applyFont="1" applyBorder="1" applyAlignment="1">
      <alignment horizontal="left" vertical="top"/>
    </xf>
    <xf numFmtId="0" fontId="19" fillId="0" borderId="138" xfId="1" applyFont="1" applyBorder="1" applyAlignment="1">
      <alignment horizontal="left" vertical="top"/>
    </xf>
    <xf numFmtId="0" fontId="51" fillId="0" borderId="0" xfId="5" applyFont="1" applyAlignment="1">
      <alignment horizontal="center"/>
    </xf>
    <xf numFmtId="0" fontId="5" fillId="0" borderId="0" xfId="5" applyAlignment="1">
      <alignment horizontal="center" vertical="top"/>
    </xf>
    <xf numFmtId="0" fontId="5" fillId="0" borderId="0" xfId="5" applyAlignment="1">
      <alignment horizontal="center"/>
    </xf>
    <xf numFmtId="0" fontId="9" fillId="0" borderId="0" xfId="2" applyAlignment="1" applyProtection="1">
      <alignment horizontal="center"/>
    </xf>
    <xf numFmtId="0" fontId="8" fillId="0" borderId="0" xfId="1" applyAlignment="1">
      <alignment horizontal="center"/>
    </xf>
    <xf numFmtId="0" fontId="58" fillId="24" borderId="94" xfId="0" applyFont="1" applyFill="1" applyBorder="1" applyAlignment="1">
      <alignment horizontal="left" vertical="top"/>
    </xf>
    <xf numFmtId="0" fontId="58" fillId="24" borderId="93" xfId="0" applyFont="1" applyFill="1" applyBorder="1" applyAlignment="1">
      <alignment horizontal="left" vertical="top"/>
    </xf>
    <xf numFmtId="0" fontId="58" fillId="0" borderId="94" xfId="0" applyFont="1" applyBorder="1" applyAlignment="1">
      <alignment horizontal="left" vertical="top" wrapText="1"/>
    </xf>
    <xf numFmtId="0" fontId="58" fillId="0" borderId="93" xfId="0" applyFont="1" applyBorder="1" applyAlignment="1">
      <alignment horizontal="left" vertical="top" wrapText="1"/>
    </xf>
    <xf numFmtId="0" fontId="58" fillId="0" borderId="85" xfId="0" applyFont="1" applyBorder="1" applyAlignment="1">
      <alignment horizontal="left" vertical="top" wrapText="1"/>
    </xf>
    <xf numFmtId="0" fontId="58" fillId="0" borderId="86" xfId="0" applyFont="1" applyBorder="1" applyAlignment="1">
      <alignment horizontal="left" vertical="top" wrapText="1"/>
    </xf>
    <xf numFmtId="0" fontId="58" fillId="0" borderId="4" xfId="0" applyFont="1" applyBorder="1" applyAlignment="1">
      <alignment horizontal="left" vertical="top" wrapText="1"/>
    </xf>
    <xf numFmtId="0" fontId="58" fillId="0" borderId="6" xfId="0" applyFont="1" applyBorder="1" applyAlignment="1">
      <alignment horizontal="left" vertical="top" wrapText="1"/>
    </xf>
    <xf numFmtId="0" fontId="58" fillId="23" borderId="85" xfId="0" applyFont="1" applyFill="1" applyBorder="1" applyAlignment="1">
      <alignment horizontal="left" vertical="top" wrapText="1"/>
    </xf>
    <xf numFmtId="0" fontId="58" fillId="23" borderId="86" xfId="0" applyFont="1" applyFill="1" applyBorder="1" applyAlignment="1">
      <alignment horizontal="left" vertical="top" wrapText="1"/>
    </xf>
    <xf numFmtId="0" fontId="81" fillId="27" borderId="85" xfId="0" applyFont="1" applyFill="1" applyBorder="1" applyAlignment="1">
      <alignment horizontal="left" vertical="top" wrapText="1"/>
    </xf>
    <xf numFmtId="0" fontId="81" fillId="27" borderId="86" xfId="0" applyFont="1" applyFill="1" applyBorder="1" applyAlignment="1">
      <alignment horizontal="left" vertical="top" wrapText="1"/>
    </xf>
    <xf numFmtId="0" fontId="81" fillId="28" borderId="1" xfId="0" applyFont="1" applyFill="1" applyBorder="1" applyAlignment="1">
      <alignment horizontal="left" vertical="top" wrapText="1"/>
    </xf>
    <xf numFmtId="0" fontId="81" fillId="28" borderId="2" xfId="0" applyFont="1" applyFill="1" applyBorder="1" applyAlignment="1">
      <alignment horizontal="left" vertical="top" wrapText="1"/>
    </xf>
    <xf numFmtId="0" fontId="81" fillId="28" borderId="3" xfId="0" applyFont="1" applyFill="1" applyBorder="1" applyAlignment="1">
      <alignment horizontal="left" vertical="top" wrapText="1"/>
    </xf>
    <xf numFmtId="0" fontId="59" fillId="24" borderId="94" xfId="0" applyFont="1" applyFill="1" applyBorder="1" applyAlignment="1">
      <alignment horizontal="left" vertical="top"/>
    </xf>
    <xf numFmtId="0" fontId="59" fillId="24" borderId="93" xfId="0" applyFont="1" applyFill="1" applyBorder="1" applyAlignment="1">
      <alignment horizontal="left" vertical="top"/>
    </xf>
    <xf numFmtId="0" fontId="59" fillId="0" borderId="94" xfId="0" applyFont="1" applyBorder="1" applyAlignment="1">
      <alignment horizontal="left" vertical="top" wrapText="1"/>
    </xf>
    <xf numFmtId="0" fontId="59" fillId="0" borderId="93" xfId="0" applyFont="1" applyBorder="1" applyAlignment="1">
      <alignment horizontal="left" vertical="top" wrapText="1"/>
    </xf>
    <xf numFmtId="0" fontId="58" fillId="22" borderId="87" xfId="0" applyFont="1" applyFill="1" applyBorder="1" applyAlignment="1">
      <alignment horizontal="left" vertical="top" wrapText="1"/>
    </xf>
    <xf numFmtId="0" fontId="58" fillId="22" borderId="88" xfId="0" applyFont="1" applyFill="1" applyBorder="1" applyAlignment="1">
      <alignment horizontal="left" vertical="top" wrapText="1"/>
    </xf>
    <xf numFmtId="0" fontId="58" fillId="21" borderId="90" xfId="0" applyFont="1" applyFill="1" applyBorder="1" applyAlignment="1">
      <alignment horizontal="left" vertical="top"/>
    </xf>
    <xf numFmtId="0" fontId="58" fillId="21" borderId="91" xfId="0" applyFont="1" applyFill="1" applyBorder="1" applyAlignment="1">
      <alignment horizontal="left" vertical="top"/>
    </xf>
    <xf numFmtId="0" fontId="58" fillId="21" borderId="92" xfId="0" applyFont="1" applyFill="1" applyBorder="1" applyAlignment="1">
      <alignment horizontal="left" vertical="top"/>
    </xf>
    <xf numFmtId="0" fontId="58" fillId="0" borderId="0" xfId="0" applyFont="1" applyAlignment="1">
      <alignment horizontal="left" vertical="top"/>
    </xf>
    <xf numFmtId="15" fontId="58" fillId="0" borderId="0" xfId="0" applyNumberFormat="1" applyFont="1" applyAlignment="1">
      <alignment horizontal="left" vertical="top" wrapText="1"/>
    </xf>
    <xf numFmtId="0" fontId="58" fillId="0" borderId="0" xfId="0" applyFont="1" applyAlignment="1">
      <alignment horizontal="left" vertical="top" wrapText="1"/>
    </xf>
    <xf numFmtId="0" fontId="5" fillId="0" borderId="0" xfId="14" applyAlignment="1">
      <alignment horizontal="left" vertical="top"/>
    </xf>
    <xf numFmtId="0" fontId="9" fillId="0" borderId="0" xfId="2" applyAlignment="1" applyProtection="1">
      <alignment horizontal="left" vertical="top"/>
    </xf>
    <xf numFmtId="0" fontId="49" fillId="0" borderId="0" xfId="14" applyFont="1" applyAlignment="1">
      <alignment horizontal="left" vertical="top"/>
    </xf>
    <xf numFmtId="0" fontId="5" fillId="0" borderId="154" xfId="14" applyBorder="1" applyAlignment="1">
      <alignment horizontal="left" vertical="top" wrapText="1"/>
    </xf>
    <xf numFmtId="0" fontId="5" fillId="0" borderId="81" xfId="14" applyBorder="1" applyAlignment="1">
      <alignment horizontal="left" vertical="top" wrapText="1"/>
    </xf>
    <xf numFmtId="0" fontId="5" fillId="0" borderId="68" xfId="14" applyBorder="1" applyAlignment="1">
      <alignment horizontal="left" vertical="top" wrapText="1"/>
    </xf>
    <xf numFmtId="0" fontId="5" fillId="0" borderId="110" xfId="14" applyBorder="1" applyAlignment="1">
      <alignment horizontal="left" vertical="top" wrapText="1"/>
    </xf>
    <xf numFmtId="0" fontId="26" fillId="5" borderId="0" xfId="0" applyFont="1" applyFill="1" applyAlignment="1">
      <alignment horizontal="center" vertical="top"/>
    </xf>
    <xf numFmtId="0" fontId="57" fillId="20" borderId="0" xfId="0" applyFont="1" applyFill="1" applyAlignment="1">
      <alignment horizontal="left" vertical="top" wrapText="1"/>
    </xf>
    <xf numFmtId="0" fontId="57" fillId="20" borderId="8" xfId="0" applyFont="1" applyFill="1" applyBorder="1" applyAlignment="1">
      <alignment horizontal="left" vertical="top" wrapText="1"/>
    </xf>
    <xf numFmtId="0" fontId="8" fillId="0" borderId="2" xfId="1" applyBorder="1" applyAlignment="1" applyProtection="1">
      <alignment horizontal="left"/>
      <protection locked="0"/>
    </xf>
    <xf numFmtId="0" fontId="114" fillId="0" borderId="0" xfId="1" applyFont="1"/>
    <xf numFmtId="0" fontId="8" fillId="0" borderId="0" xfId="1"/>
    <xf numFmtId="49" fontId="114" fillId="0" borderId="0" xfId="1" applyNumberFormat="1" applyFont="1" applyAlignment="1" applyProtection="1">
      <alignment horizontal="left"/>
      <protection locked="0"/>
    </xf>
    <xf numFmtId="49" fontId="114" fillId="0" borderId="0" xfId="1" quotePrefix="1" applyNumberFormat="1" applyFont="1" applyAlignment="1" applyProtection="1">
      <alignment horizontal="left"/>
      <protection locked="0"/>
    </xf>
    <xf numFmtId="0" fontId="114" fillId="0" borderId="0" xfId="1" applyFont="1" applyAlignment="1" applyProtection="1">
      <alignment horizontal="left"/>
      <protection locked="0"/>
    </xf>
    <xf numFmtId="0" fontId="114" fillId="0" borderId="0" xfId="1" applyFont="1" applyAlignment="1">
      <alignment horizontal="left"/>
    </xf>
    <xf numFmtId="0" fontId="8" fillId="0" borderId="0" xfId="1" applyAlignment="1">
      <alignment horizontal="left"/>
    </xf>
    <xf numFmtId="0" fontId="15" fillId="47" borderId="145" xfId="1" applyFont="1" applyFill="1" applyBorder="1" applyAlignment="1" applyProtection="1">
      <alignment horizontal="center"/>
      <protection hidden="1"/>
    </xf>
    <xf numFmtId="0" fontId="15" fillId="47" borderId="146" xfId="1" applyFont="1" applyFill="1" applyBorder="1" applyAlignment="1" applyProtection="1">
      <alignment horizontal="center"/>
      <protection hidden="1"/>
    </xf>
    <xf numFmtId="0" fontId="15" fillId="47" borderId="147" xfId="1" applyFont="1" applyFill="1" applyBorder="1" applyAlignment="1" applyProtection="1">
      <alignment horizontal="center"/>
      <protection hidden="1"/>
    </xf>
    <xf numFmtId="0" fontId="126" fillId="47" borderId="145" xfId="1" applyFont="1" applyFill="1" applyBorder="1" applyAlignment="1" applyProtection="1">
      <alignment horizontal="center"/>
      <protection hidden="1"/>
    </xf>
    <xf numFmtId="0" fontId="126" fillId="47" borderId="146" xfId="1" applyFont="1" applyFill="1" applyBorder="1" applyAlignment="1" applyProtection="1">
      <alignment horizontal="center"/>
      <protection hidden="1"/>
    </xf>
    <xf numFmtId="0" fontId="126" fillId="47" borderId="147" xfId="1" applyFont="1" applyFill="1" applyBorder="1" applyAlignment="1" applyProtection="1">
      <alignment horizontal="center"/>
      <protection hidden="1"/>
    </xf>
    <xf numFmtId="175" fontId="8" fillId="47" borderId="149" xfId="1" applyNumberFormat="1" applyFill="1" applyBorder="1" applyAlignment="1" applyProtection="1">
      <alignment horizontal="center"/>
      <protection hidden="1"/>
    </xf>
    <xf numFmtId="175" fontId="8" fillId="47" borderId="150" xfId="1" applyNumberFormat="1" applyFill="1" applyBorder="1" applyAlignment="1" applyProtection="1">
      <alignment horizontal="center"/>
      <protection hidden="1"/>
    </xf>
    <xf numFmtId="0" fontId="8" fillId="47" borderId="147" xfId="1" applyFill="1" applyBorder="1" applyAlignment="1">
      <alignment horizontal="center"/>
    </xf>
    <xf numFmtId="0" fontId="8" fillId="47" borderId="148" xfId="1" applyFill="1" applyBorder="1" applyAlignment="1">
      <alignment horizontal="center"/>
    </xf>
    <xf numFmtId="0" fontId="15" fillId="47" borderId="136" xfId="1" applyFont="1" applyFill="1" applyBorder="1" applyAlignment="1" applyProtection="1">
      <alignment horizontal="center"/>
      <protection hidden="1"/>
    </xf>
    <xf numFmtId="0" fontId="15" fillId="47" borderId="133" xfId="1" applyFont="1" applyFill="1" applyBorder="1" applyAlignment="1" applyProtection="1">
      <alignment horizontal="center"/>
      <protection hidden="1"/>
    </xf>
    <xf numFmtId="0" fontId="15" fillId="47" borderId="23" xfId="1" applyFont="1" applyFill="1" applyBorder="1" applyAlignment="1" applyProtection="1">
      <alignment horizontal="center"/>
      <protection hidden="1"/>
    </xf>
    <xf numFmtId="0" fontId="126" fillId="47" borderId="152" xfId="1" applyFont="1" applyFill="1" applyBorder="1" applyAlignment="1" applyProtection="1">
      <alignment horizontal="center"/>
      <protection hidden="1"/>
    </xf>
    <xf numFmtId="0" fontId="126" fillId="47" borderId="122" xfId="1" applyFont="1" applyFill="1" applyBorder="1" applyAlignment="1" applyProtection="1">
      <alignment horizontal="center"/>
      <protection hidden="1"/>
    </xf>
    <xf numFmtId="0" fontId="126" fillId="47" borderId="133" xfId="1" applyFont="1" applyFill="1" applyBorder="1" applyAlignment="1" applyProtection="1">
      <alignment horizontal="center"/>
      <protection hidden="1"/>
    </xf>
    <xf numFmtId="175" fontId="8" fillId="47" borderId="134" xfId="1" applyNumberFormat="1" applyFill="1" applyBorder="1" applyAlignment="1" applyProtection="1">
      <alignment horizontal="center"/>
      <protection hidden="1"/>
    </xf>
    <xf numFmtId="175" fontId="8" fillId="47" borderId="153" xfId="1" applyNumberFormat="1" applyFill="1" applyBorder="1" applyAlignment="1" applyProtection="1">
      <alignment horizontal="center"/>
      <protection hidden="1"/>
    </xf>
    <xf numFmtId="0" fontId="8" fillId="47" borderId="133" xfId="1" applyFill="1" applyBorder="1" applyAlignment="1">
      <alignment horizontal="center"/>
    </xf>
    <xf numFmtId="0" fontId="8" fillId="47" borderId="23" xfId="1" applyFill="1" applyBorder="1" applyAlignment="1">
      <alignment horizontal="center"/>
    </xf>
    <xf numFmtId="0" fontId="114" fillId="47" borderId="85" xfId="1" applyFont="1" applyFill="1" applyBorder="1" applyAlignment="1">
      <alignment horizontal="center"/>
    </xf>
    <xf numFmtId="0" fontId="114" fillId="47" borderId="123" xfId="1" applyFont="1" applyFill="1" applyBorder="1" applyAlignment="1">
      <alignment horizontal="center"/>
    </xf>
    <xf numFmtId="0" fontId="8" fillId="47" borderId="85" xfId="1" applyFill="1" applyBorder="1" applyAlignment="1">
      <alignment horizontal="center"/>
    </xf>
    <xf numFmtId="0" fontId="8" fillId="47" borderId="123" xfId="1" applyFill="1" applyBorder="1" applyAlignment="1">
      <alignment horizontal="center"/>
    </xf>
    <xf numFmtId="0" fontId="8" fillId="47" borderId="86" xfId="1" applyFill="1" applyBorder="1" applyAlignment="1">
      <alignment horizontal="center"/>
    </xf>
    <xf numFmtId="0" fontId="15" fillId="47" borderId="152" xfId="1" applyFont="1" applyFill="1" applyBorder="1" applyAlignment="1" applyProtection="1">
      <alignment horizontal="center"/>
      <protection hidden="1"/>
    </xf>
    <xf numFmtId="0" fontId="15" fillId="47" borderId="122" xfId="1" applyFont="1" applyFill="1" applyBorder="1" applyAlignment="1" applyProtection="1">
      <alignment horizontal="center"/>
      <protection hidden="1"/>
    </xf>
    <xf numFmtId="171" fontId="8" fillId="47" borderId="154" xfId="1" applyNumberFormat="1" applyFill="1" applyBorder="1" applyAlignment="1" applyProtection="1">
      <alignment horizontal="center"/>
      <protection hidden="1"/>
    </xf>
    <xf numFmtId="171" fontId="8" fillId="47" borderId="155" xfId="1" applyNumberFormat="1" applyFill="1" applyBorder="1" applyAlignment="1" applyProtection="1">
      <alignment horizontal="center"/>
      <protection hidden="1"/>
    </xf>
    <xf numFmtId="0" fontId="15" fillId="47" borderId="140" xfId="1" applyFont="1" applyFill="1" applyBorder="1" applyAlignment="1" applyProtection="1">
      <alignment horizontal="center"/>
      <protection hidden="1"/>
    </xf>
    <xf numFmtId="0" fontId="15" fillId="47" borderId="144" xfId="1" applyFont="1" applyFill="1" applyBorder="1" applyAlignment="1" applyProtection="1">
      <alignment horizontal="center"/>
      <protection hidden="1"/>
    </xf>
    <xf numFmtId="0" fontId="15" fillId="47" borderId="141" xfId="1" applyFont="1" applyFill="1" applyBorder="1" applyAlignment="1" applyProtection="1">
      <alignment horizontal="center"/>
      <protection hidden="1"/>
    </xf>
    <xf numFmtId="1" fontId="8" fillId="47" borderId="142" xfId="1" applyNumberFormat="1" applyFill="1" applyBorder="1" applyAlignment="1" applyProtection="1">
      <alignment horizontal="center"/>
      <protection hidden="1"/>
    </xf>
    <xf numFmtId="1" fontId="8" fillId="47" borderId="158" xfId="1" applyNumberFormat="1" applyFill="1" applyBorder="1" applyAlignment="1" applyProtection="1">
      <alignment horizontal="center"/>
      <protection hidden="1"/>
    </xf>
    <xf numFmtId="0" fontId="8" fillId="47" borderId="144" xfId="1" applyFill="1" applyBorder="1" applyAlignment="1">
      <alignment horizontal="center"/>
    </xf>
    <xf numFmtId="0" fontId="8" fillId="47" borderId="141" xfId="1" applyFill="1" applyBorder="1" applyAlignment="1">
      <alignment horizontal="center"/>
    </xf>
    <xf numFmtId="171" fontId="8" fillId="47" borderId="134" xfId="1" applyNumberFormat="1" applyFill="1" applyBorder="1" applyAlignment="1" applyProtection="1">
      <alignment horizontal="center"/>
      <protection hidden="1"/>
    </xf>
    <xf numFmtId="171" fontId="8" fillId="47" borderId="153" xfId="1" applyNumberFormat="1" applyFill="1" applyBorder="1" applyAlignment="1" applyProtection="1">
      <alignment horizontal="center"/>
      <protection hidden="1"/>
    </xf>
    <xf numFmtId="0" fontId="126" fillId="47" borderId="136" xfId="1" applyFont="1" applyFill="1" applyBorder="1" applyAlignment="1" applyProtection="1">
      <alignment horizontal="center"/>
      <protection hidden="1"/>
    </xf>
    <xf numFmtId="0" fontId="126" fillId="47" borderId="23" xfId="1" applyFont="1" applyFill="1" applyBorder="1" applyAlignment="1" applyProtection="1">
      <alignment horizontal="center"/>
      <protection hidden="1"/>
    </xf>
    <xf numFmtId="0" fontId="15" fillId="11" borderId="136" xfId="1" applyFont="1" applyFill="1" applyBorder="1" applyAlignment="1" applyProtection="1">
      <alignment horizontal="center"/>
      <protection hidden="1"/>
    </xf>
    <xf numFmtId="0" fontId="15" fillId="11" borderId="133" xfId="1" applyFont="1" applyFill="1" applyBorder="1" applyAlignment="1" applyProtection="1">
      <alignment horizontal="center"/>
      <protection hidden="1"/>
    </xf>
    <xf numFmtId="0" fontId="15" fillId="11" borderId="23" xfId="1" applyFont="1" applyFill="1" applyBorder="1" applyAlignment="1" applyProtection="1">
      <alignment horizontal="center"/>
      <protection hidden="1"/>
    </xf>
    <xf numFmtId="171" fontId="8" fillId="11" borderId="136" xfId="1" applyNumberFormat="1" applyFill="1" applyBorder="1" applyAlignment="1" applyProtection="1">
      <alignment horizontal="center"/>
      <protection hidden="1"/>
    </xf>
    <xf numFmtId="171" fontId="8" fillId="11" borderId="135" xfId="1" applyNumberFormat="1" applyFill="1" applyBorder="1" applyAlignment="1" applyProtection="1">
      <alignment horizontal="center"/>
      <protection hidden="1"/>
    </xf>
    <xf numFmtId="0" fontId="8" fillId="11" borderId="136" xfId="1" applyFill="1" applyBorder="1" applyAlignment="1">
      <alignment horizontal="center"/>
    </xf>
    <xf numFmtId="0" fontId="8" fillId="11" borderId="23" xfId="1" applyFill="1" applyBorder="1" applyAlignment="1">
      <alignment horizontal="center"/>
    </xf>
    <xf numFmtId="0" fontId="126" fillId="11" borderId="136" xfId="1" applyFont="1" applyFill="1" applyBorder="1" applyAlignment="1" applyProtection="1">
      <alignment horizontal="center"/>
      <protection hidden="1"/>
    </xf>
    <xf numFmtId="0" fontId="126" fillId="11" borderId="133" xfId="1" applyFont="1" applyFill="1" applyBorder="1" applyAlignment="1" applyProtection="1">
      <alignment horizontal="center"/>
      <protection hidden="1"/>
    </xf>
    <xf numFmtId="0" fontId="126" fillId="11" borderId="23" xfId="1" applyFont="1" applyFill="1" applyBorder="1" applyAlignment="1" applyProtection="1">
      <alignment horizontal="center"/>
      <protection hidden="1"/>
    </xf>
    <xf numFmtId="171" fontId="8" fillId="11" borderId="136" xfId="1" applyNumberFormat="1" applyFill="1" applyBorder="1" applyAlignment="1">
      <alignment horizontal="center"/>
    </xf>
    <xf numFmtId="171" fontId="8" fillId="11" borderId="135" xfId="1" applyNumberFormat="1" applyFill="1" applyBorder="1" applyAlignment="1">
      <alignment horizontal="center"/>
    </xf>
    <xf numFmtId="0" fontId="114" fillId="11" borderId="85" xfId="1" applyFont="1" applyFill="1" applyBorder="1" applyAlignment="1">
      <alignment horizontal="center"/>
    </xf>
    <xf numFmtId="0" fontId="114" fillId="11" borderId="123" xfId="1" applyFont="1" applyFill="1" applyBorder="1" applyAlignment="1">
      <alignment horizontal="center"/>
    </xf>
    <xf numFmtId="0" fontId="15" fillId="11" borderId="159" xfId="1" applyFont="1" applyFill="1" applyBorder="1" applyAlignment="1" applyProtection="1">
      <alignment horizontal="center"/>
      <protection hidden="1"/>
    </xf>
    <xf numFmtId="0" fontId="15" fillId="11" borderId="147" xfId="1" applyFont="1" applyFill="1" applyBorder="1" applyAlignment="1" applyProtection="1">
      <alignment horizontal="center"/>
      <protection hidden="1"/>
    </xf>
    <xf numFmtId="0" fontId="15" fillId="11" borderId="148" xfId="1" applyFont="1" applyFill="1" applyBorder="1" applyAlignment="1" applyProtection="1">
      <alignment horizontal="center"/>
      <protection hidden="1"/>
    </xf>
    <xf numFmtId="0" fontId="126" fillId="11" borderId="159" xfId="1" applyFont="1" applyFill="1" applyBorder="1" applyAlignment="1" applyProtection="1">
      <alignment horizontal="center"/>
      <protection hidden="1"/>
    </xf>
    <xf numFmtId="0" fontId="126" fillId="11" borderId="148" xfId="1" applyFont="1" applyFill="1" applyBorder="1" applyAlignment="1" applyProtection="1">
      <alignment horizontal="center"/>
      <protection hidden="1"/>
    </xf>
    <xf numFmtId="175" fontId="8" fillId="11" borderId="159" xfId="1" applyNumberFormat="1" applyFill="1" applyBorder="1" applyAlignment="1" applyProtection="1">
      <alignment horizontal="center"/>
      <protection hidden="1"/>
    </xf>
    <xf numFmtId="175" fontId="8" fillId="11" borderId="151" xfId="1" applyNumberFormat="1" applyFill="1" applyBorder="1" applyAlignment="1" applyProtection="1">
      <alignment horizontal="center"/>
      <protection hidden="1"/>
    </xf>
    <xf numFmtId="0" fontId="8" fillId="11" borderId="160" xfId="1" applyFill="1" applyBorder="1" applyAlignment="1">
      <alignment horizontal="center"/>
    </xf>
    <xf numFmtId="0" fontId="8" fillId="11" borderId="161" xfId="1" applyFill="1" applyBorder="1" applyAlignment="1">
      <alignment horizontal="center"/>
    </xf>
    <xf numFmtId="175" fontId="8" fillId="11" borderId="136" xfId="1" applyNumberFormat="1" applyFill="1" applyBorder="1" applyAlignment="1" applyProtection="1">
      <alignment horizontal="center"/>
      <protection hidden="1"/>
    </xf>
    <xf numFmtId="175" fontId="8" fillId="11" borderId="135" xfId="1" applyNumberFormat="1" applyFill="1" applyBorder="1" applyAlignment="1" applyProtection="1">
      <alignment horizontal="center"/>
      <protection hidden="1"/>
    </xf>
    <xf numFmtId="0" fontId="114" fillId="0" borderId="85" xfId="1" applyFont="1" applyBorder="1" applyAlignment="1">
      <alignment horizontal="center"/>
    </xf>
    <xf numFmtId="0" fontId="114" fillId="0" borderId="123" xfId="1" applyFont="1" applyBorder="1" applyAlignment="1">
      <alignment horizontal="center"/>
    </xf>
    <xf numFmtId="0" fontId="114" fillId="0" borderId="86" xfId="1" applyFont="1" applyBorder="1" applyAlignment="1">
      <alignment horizontal="center"/>
    </xf>
    <xf numFmtId="0" fontId="15" fillId="45" borderId="129" xfId="1" applyFont="1" applyFill="1" applyBorder="1" applyAlignment="1">
      <alignment horizontal="center"/>
    </xf>
    <xf numFmtId="0" fontId="15" fillId="45" borderId="80" xfId="1" applyFont="1" applyFill="1" applyBorder="1" applyAlignment="1">
      <alignment horizontal="center"/>
    </xf>
    <xf numFmtId="0" fontId="126" fillId="45" borderId="159" xfId="1" applyFont="1" applyFill="1" applyBorder="1" applyAlignment="1">
      <alignment horizontal="center"/>
    </xf>
    <xf numFmtId="0" fontId="126" fillId="45" borderId="148" xfId="1" applyFont="1" applyFill="1" applyBorder="1" applyAlignment="1">
      <alignment horizontal="center"/>
    </xf>
    <xf numFmtId="175" fontId="8" fillId="45" borderId="149" xfId="1" applyNumberFormat="1" applyFill="1" applyBorder="1" applyAlignment="1">
      <alignment horizontal="center"/>
    </xf>
    <xf numFmtId="175" fontId="8" fillId="45" borderId="150" xfId="1" applyNumberFormat="1" applyFill="1" applyBorder="1" applyAlignment="1">
      <alignment horizontal="center"/>
    </xf>
    <xf numFmtId="0" fontId="8" fillId="45" borderId="147" xfId="1" applyFill="1" applyBorder="1" applyAlignment="1">
      <alignment horizontal="center"/>
    </xf>
    <xf numFmtId="0" fontId="8" fillId="45" borderId="148" xfId="1" applyFill="1" applyBorder="1" applyAlignment="1">
      <alignment horizontal="center"/>
    </xf>
    <xf numFmtId="0" fontId="15" fillId="11" borderId="140" xfId="1" applyFont="1" applyFill="1" applyBorder="1" applyAlignment="1" applyProtection="1">
      <alignment horizontal="center"/>
      <protection hidden="1"/>
    </xf>
    <xf numFmtId="0" fontId="15" fillId="11" borderId="144" xfId="1" applyFont="1" applyFill="1" applyBorder="1" applyAlignment="1" applyProtection="1">
      <alignment horizontal="center"/>
      <protection hidden="1"/>
    </xf>
    <xf numFmtId="0" fontId="15" fillId="11" borderId="141" xfId="1" applyFont="1" applyFill="1" applyBorder="1" applyAlignment="1" applyProtection="1">
      <alignment horizontal="center"/>
      <protection hidden="1"/>
    </xf>
    <xf numFmtId="1" fontId="8" fillId="11" borderId="140" xfId="1" applyNumberFormat="1" applyFill="1" applyBorder="1" applyAlignment="1" applyProtection="1">
      <alignment horizontal="center"/>
      <protection hidden="1"/>
    </xf>
    <xf numFmtId="1" fontId="8" fillId="11" borderId="143" xfId="1" applyNumberFormat="1" applyFill="1" applyBorder="1" applyAlignment="1" applyProtection="1">
      <alignment horizontal="center"/>
      <protection hidden="1"/>
    </xf>
    <xf numFmtId="0" fontId="8" fillId="11" borderId="140" xfId="1" applyFill="1" applyBorder="1" applyAlignment="1">
      <alignment horizontal="center"/>
    </xf>
    <xf numFmtId="0" fontId="8" fillId="11" borderId="141" xfId="1" applyFill="1" applyBorder="1" applyAlignment="1">
      <alignment horizontal="center"/>
    </xf>
    <xf numFmtId="0" fontId="15" fillId="45" borderId="136" xfId="1" applyFont="1" applyFill="1" applyBorder="1" applyAlignment="1">
      <alignment horizontal="center"/>
    </xf>
    <xf numFmtId="0" fontId="15" fillId="45" borderId="23" xfId="1" applyFont="1" applyFill="1" applyBorder="1" applyAlignment="1">
      <alignment horizontal="center"/>
    </xf>
    <xf numFmtId="0" fontId="126" fillId="45" borderId="136" xfId="1" applyFont="1" applyFill="1" applyBorder="1" applyAlignment="1">
      <alignment horizontal="center"/>
    </xf>
    <xf numFmtId="0" fontId="126" fillId="45" borderId="23" xfId="1" applyFont="1" applyFill="1" applyBorder="1" applyAlignment="1">
      <alignment horizontal="center"/>
    </xf>
    <xf numFmtId="175" fontId="8" fillId="45" borderId="134" xfId="1" applyNumberFormat="1" applyFill="1" applyBorder="1" applyAlignment="1">
      <alignment horizontal="center"/>
    </xf>
    <xf numFmtId="175" fontId="8" fillId="45" borderId="153" xfId="1" applyNumberFormat="1" applyFill="1" applyBorder="1" applyAlignment="1">
      <alignment horizontal="center"/>
    </xf>
    <xf numFmtId="0" fontId="8" fillId="45" borderId="133" xfId="1" applyFill="1" applyBorder="1" applyAlignment="1">
      <alignment horizontal="center"/>
    </xf>
    <xf numFmtId="0" fontId="8" fillId="45" borderId="23" xfId="1" applyFill="1" applyBorder="1" applyAlignment="1">
      <alignment horizontal="center"/>
    </xf>
    <xf numFmtId="171" fontId="8" fillId="45" borderId="134" xfId="1" applyNumberFormat="1" applyFill="1" applyBorder="1" applyAlignment="1">
      <alignment horizontal="center"/>
    </xf>
    <xf numFmtId="171" fontId="8" fillId="45" borderId="153" xfId="1" applyNumberFormat="1" applyFill="1" applyBorder="1" applyAlignment="1">
      <alignment horizontal="center"/>
    </xf>
    <xf numFmtId="0" fontId="114" fillId="45" borderId="85" xfId="1" applyFont="1" applyFill="1" applyBorder="1" applyAlignment="1">
      <alignment horizontal="center"/>
    </xf>
    <xf numFmtId="0" fontId="8" fillId="0" borderId="123" xfId="1" applyBorder="1"/>
    <xf numFmtId="0" fontId="8" fillId="0" borderId="2" xfId="1" applyBorder="1"/>
    <xf numFmtId="0" fontId="15" fillId="45" borderId="140" xfId="1" applyFont="1" applyFill="1" applyBorder="1" applyAlignment="1">
      <alignment horizontal="center"/>
    </xf>
    <xf numFmtId="0" fontId="15" fillId="45" borderId="141" xfId="1" applyFont="1" applyFill="1" applyBorder="1" applyAlignment="1">
      <alignment horizontal="center"/>
    </xf>
    <xf numFmtId="1" fontId="8" fillId="45" borderId="142" xfId="1" applyNumberFormat="1" applyFill="1" applyBorder="1" applyAlignment="1">
      <alignment horizontal="center"/>
    </xf>
    <xf numFmtId="1" fontId="8" fillId="45" borderId="158" xfId="1" applyNumberFormat="1" applyFill="1" applyBorder="1" applyAlignment="1">
      <alignment horizontal="center"/>
    </xf>
    <xf numFmtId="0" fontId="8" fillId="45" borderId="144" xfId="1" applyFill="1" applyBorder="1" applyAlignment="1">
      <alignment horizontal="center"/>
    </xf>
    <xf numFmtId="0" fontId="8" fillId="45" borderId="141" xfId="1" applyFill="1" applyBorder="1" applyAlignment="1">
      <alignment horizontal="center"/>
    </xf>
    <xf numFmtId="171" fontId="8" fillId="45" borderId="154" xfId="1" applyNumberFormat="1" applyFill="1" applyBorder="1" applyAlignment="1" applyProtection="1">
      <alignment horizontal="center"/>
      <protection hidden="1"/>
    </xf>
    <xf numFmtId="171" fontId="8" fillId="45" borderId="155" xfId="1" applyNumberFormat="1" applyFill="1" applyBorder="1" applyAlignment="1" applyProtection="1">
      <alignment horizontal="center"/>
      <protection hidden="1"/>
    </xf>
  </cellXfs>
  <cellStyles count="24">
    <cellStyle name="Bad 2" xfId="12" xr:uid="{00000000-0005-0000-0000-000000000000}"/>
    <cellStyle name="Calculation" xfId="8" builtinId="22"/>
    <cellStyle name="Comma 2" xfId="6" xr:uid="{00000000-0005-0000-0000-000002000000}"/>
    <cellStyle name="Heading 1" xfId="17" builtinId="16"/>
    <cellStyle name="Heading 1 2" xfId="10" xr:uid="{00000000-0005-0000-0000-000004000000}"/>
    <cellStyle name="Hyperlink" xfId="2" builtinId="8"/>
    <cellStyle name="Hyperlink 2" xfId="9" xr:uid="{00000000-0005-0000-0000-000006000000}"/>
    <cellStyle name="Input" xfId="7" builtinId="20"/>
    <cellStyle name="Normal" xfId="0" builtinId="0"/>
    <cellStyle name="Normal 10" xfId="22" xr:uid="{00000000-0005-0000-0000-000009000000}"/>
    <cellStyle name="Normal 11" xfId="23" xr:uid="{00000000-0005-0000-0000-00000A000000}"/>
    <cellStyle name="Normal 123" xfId="14" xr:uid="{00000000-0005-0000-0000-00000B000000}"/>
    <cellStyle name="Normal 2" xfId="1" xr:uid="{00000000-0005-0000-0000-00000C000000}"/>
    <cellStyle name="Normal 2 2" xfId="15" xr:uid="{00000000-0005-0000-0000-00000D000000}"/>
    <cellStyle name="Normal 2 3" xfId="19" xr:uid="{00000000-0005-0000-0000-00000E000000}"/>
    <cellStyle name="Normal 3" xfId="3" xr:uid="{00000000-0005-0000-0000-00000F000000}"/>
    <cellStyle name="Normal 4" xfId="4" xr:uid="{00000000-0005-0000-0000-000010000000}"/>
    <cellStyle name="Normal 5" xfId="5" xr:uid="{00000000-0005-0000-0000-000011000000}"/>
    <cellStyle name="Normal 6" xfId="11" xr:uid="{00000000-0005-0000-0000-000012000000}"/>
    <cellStyle name="Normal 7" xfId="16" xr:uid="{00000000-0005-0000-0000-000013000000}"/>
    <cellStyle name="Normal 8" xfId="20" xr:uid="{00000000-0005-0000-0000-000014000000}"/>
    <cellStyle name="Normal 9" xfId="21" xr:uid="{00000000-0005-0000-0000-000015000000}"/>
    <cellStyle name="Note" xfId="18" builtinId="10"/>
    <cellStyle name="Warning Text 2" xfId="13" xr:uid="{00000000-0005-0000-0000-000017000000}"/>
  </cellStyles>
  <dxfs count="222">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border diagonalUp="0" diagonalDown="0">
        <left style="thin">
          <color rgb="FFD0D7E5"/>
        </left>
        <right style="thin">
          <color rgb="FFD0D7E5"/>
        </right>
        <top style="thin">
          <color rgb="FFD0D7E5"/>
        </top>
        <bottom style="thin">
          <color rgb="FFD0D7E5"/>
        </bottom>
        <vertical/>
        <horizontal/>
      </border>
      <protection locked="1" hidden="0"/>
    </dxf>
    <dxf>
      <border outline="0">
        <top style="thin">
          <color rgb="FFD0D7E5"/>
        </top>
      </border>
    </dxf>
    <dxf>
      <border outline="0">
        <top style="thin">
          <color indexed="64"/>
        </top>
        <bottom style="thin">
          <color rgb="FFD0D7E5"/>
        </bottom>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right" vertical="center" textRotation="0" wrapText="1" indent="0" justifyLastLine="0" shrinkToFit="0" readingOrder="0"/>
      <protection locked="1" hidden="0"/>
    </dxf>
    <dxf>
      <border outline="0">
        <bottom style="thin">
          <color indexed="64"/>
        </bottom>
      </border>
    </dxf>
    <dxf>
      <font>
        <b/>
        <i val="0"/>
        <strike val="0"/>
        <condense val="0"/>
        <extend val="0"/>
        <outline val="0"/>
        <shadow val="0"/>
        <u val="none"/>
        <vertAlign val="baseline"/>
        <sz val="11"/>
        <color auto="1"/>
        <name val="Calibri"/>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numFmt numFmtId="185" formatCode="#&quot; &quot;??/??"/>
    </dxf>
    <dxf>
      <fill>
        <patternFill patternType="none">
          <fgColor indexed="64"/>
          <bgColor indexed="65"/>
        </patternFill>
      </fill>
      <alignment horizontal="general" vertical="bottom" textRotation="0" wrapText="1" indent="0" justifyLastLine="0" shrinkToFit="0" readingOrder="0"/>
    </dxf>
    <dxf>
      <font>
        <condense val="0"/>
        <extend val="0"/>
        <color auto="1"/>
      </font>
      <fill>
        <patternFill>
          <bgColor indexed="10"/>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border outline="0">
        <left style="medium">
          <color rgb="FF3D4043"/>
        </left>
        <right style="medium">
          <color rgb="FF3D4043"/>
        </right>
        <top style="medium">
          <color rgb="FF3D4043"/>
        </top>
        <bottom style="medium">
          <color rgb="FF3D4043"/>
        </bottom>
      </border>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border outline="0">
        <bottom style="medium">
          <color rgb="FF3D4043"/>
        </bottom>
      </border>
    </dxf>
    <dxf>
      <font>
        <b/>
        <i val="0"/>
        <strike val="0"/>
        <condense val="0"/>
        <extend val="0"/>
        <outline val="0"/>
        <shadow val="0"/>
        <u val="none"/>
        <vertAlign val="baseline"/>
        <sz val="10"/>
        <color rgb="FFFFFFFF"/>
        <name val="Segoe UI"/>
        <scheme val="none"/>
      </font>
      <fill>
        <patternFill patternType="solid">
          <fgColor indexed="64"/>
          <bgColor rgb="FF3D4043"/>
        </patternFill>
      </fill>
      <alignment horizontal="general" vertical="center" textRotation="0" wrapText="1" indent="0" justifyLastLine="0" shrinkToFit="0" readingOrder="0"/>
    </dxf>
    <dxf>
      <font>
        <b/>
        <i val="0"/>
        <condense val="0"/>
        <extend val="0"/>
      </font>
    </dxf>
    <dxf>
      <font>
        <b/>
        <i val="0"/>
        <condense val="0"/>
        <extend val="0"/>
        <color indexed="40"/>
      </font>
    </dxf>
    <dxf>
      <font>
        <b val="0"/>
        <i val="0"/>
        <strike val="0"/>
        <condense val="0"/>
        <extend val="0"/>
        <outline val="0"/>
        <shadow val="0"/>
        <u val="none"/>
        <vertAlign val="baseline"/>
        <sz val="10"/>
        <color indexed="8"/>
        <name val="Arial"/>
        <scheme val="none"/>
      </font>
      <alignment horizontal="right" vertical="bottom" textRotation="0" wrapText="0" indent="0" justifyLastLine="0" shrinkToFit="0" readingOrder="0"/>
    </dxf>
    <dxf>
      <font>
        <strike val="0"/>
        <outline val="0"/>
        <shadow val="0"/>
        <u val="none"/>
        <vertAlign val="baseline"/>
        <sz val="10"/>
        <color indexed="8"/>
      </font>
      <alignment horizontal="right" vertical="bottom" textRotation="0" wrapText="0" indent="0" justifyLastLine="0" shrinkToFit="0" readingOrder="0"/>
    </dxf>
    <dxf>
      <font>
        <strike val="0"/>
        <outline val="0"/>
        <shadow val="0"/>
        <u val="none"/>
        <vertAlign val="baseline"/>
        <sz val="10"/>
        <color indexed="8"/>
      </font>
      <alignment horizontal="right" vertical="bottom" textRotation="0" wrapText="0" indent="0" justifyLastLine="0" shrinkToFit="0" readingOrder="0"/>
    </dxf>
    <dxf>
      <font>
        <strike val="0"/>
        <outline val="0"/>
        <shadow val="0"/>
        <u val="none"/>
        <vertAlign val="baseline"/>
        <sz val="10"/>
        <color indexed="8"/>
      </font>
      <alignment horizontal="left" vertical="bottom" textRotation="0" wrapText="0" justifyLastLine="0" shrinkToFit="0" readingOrder="0"/>
    </dxf>
    <dxf>
      <font>
        <strike val="0"/>
        <outline val="0"/>
        <shadow val="0"/>
        <u val="none"/>
        <vertAlign val="baseline"/>
        <sz val="10"/>
        <color indexed="8"/>
      </font>
    </dxf>
    <dxf>
      <font>
        <strike val="0"/>
        <outline val="0"/>
        <shadow val="0"/>
        <u val="none"/>
        <vertAlign val="baseline"/>
        <sz val="10"/>
        <color indexed="8"/>
      </font>
    </dxf>
    <dxf>
      <font>
        <strike val="0"/>
        <outline val="0"/>
        <shadow val="0"/>
        <u val="none"/>
        <vertAlign val="baseline"/>
        <sz val="10"/>
        <color indexed="8"/>
      </font>
    </dxf>
    <dxf>
      <font>
        <b/>
        <i val="0"/>
        <strike val="0"/>
        <condense val="0"/>
        <extend val="0"/>
        <outline val="0"/>
        <shadow val="0"/>
        <u val="none"/>
        <vertAlign val="baseline"/>
        <sz val="13.5"/>
        <color theme="1"/>
        <name val="Segoe UI Semibold"/>
        <scheme val="none"/>
      </font>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font>
        <b val="0"/>
        <i val="0"/>
        <strike val="0"/>
        <condense val="0"/>
        <extend val="0"/>
        <outline val="0"/>
        <shadow val="0"/>
        <u val="none"/>
        <vertAlign val="baseline"/>
        <sz val="11"/>
        <color theme="1"/>
        <name val="Segoe UI"/>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Segoe UI"/>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Segoe UI"/>
        <scheme val="none"/>
      </font>
      <fill>
        <patternFill patternType="none">
          <fgColor indexed="64"/>
          <bgColor auto="1"/>
        </patternFill>
      </fill>
      <alignment horizontal="left" vertical="top" textRotation="0" wrapText="1" indent="0" justifyLastLine="0" shrinkToFit="0" readingOrder="0"/>
    </dxf>
    <dxf>
      <fill>
        <patternFill patternType="none">
          <fgColor indexed="64"/>
          <bgColor auto="1"/>
        </patternFill>
      </fill>
      <alignment horizontal="left" vertical="top" textRotation="0" indent="0" justifyLastLine="0" shrinkToFit="0" readingOrder="0"/>
    </dxf>
    <dxf>
      <font>
        <b val="0"/>
        <i val="0"/>
        <strike val="0"/>
        <condense val="0"/>
        <extend val="0"/>
        <outline val="0"/>
        <shadow val="0"/>
        <u val="none"/>
        <vertAlign val="baseline"/>
        <sz val="11"/>
        <color theme="1"/>
        <name val="Segoe UI"/>
        <scheme val="none"/>
      </font>
      <fill>
        <patternFill patternType="none">
          <fgColor indexed="64"/>
          <bgColor auto="1"/>
        </patternFill>
      </fill>
      <alignment horizontal="left" vertical="top"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right/>
        <top/>
        <bottom style="medium">
          <color indexed="64"/>
        </bottom>
      </border>
    </dxf>
    <dxf>
      <alignment horizontal="left" vertical="center" textRotation="0" wrapText="0" indent="0" justifyLastLine="0" shrinkToFit="0" readingOrder="0"/>
      <border diagonalUp="0" diagonalDown="0" outline="0">
        <left/>
        <right/>
        <top/>
        <bottom style="thin">
          <color indexed="64"/>
        </bottom>
      </border>
    </dxf>
    <dxf>
      <alignment horizontal="left" vertical="center" textRotation="0" wrapText="0" indent="0" justifyLastLine="0" shrinkToFit="0" readingOrder="0"/>
      <border diagonalUp="0" diagonalDown="0" outline="0">
        <left/>
        <right/>
        <top/>
        <bottom style="thin">
          <color indexed="64"/>
        </bottom>
      </border>
    </dxf>
    <dxf>
      <alignment horizontal="left" vertical="center" textRotation="0" wrapText="0" indent="0" justifyLastLine="0" shrinkToFit="0" readingOrder="0"/>
      <border diagonalUp="0" diagonalDown="0" outline="0">
        <left/>
        <right/>
        <top/>
        <bottom style="thin">
          <color indexed="64"/>
        </bottom>
      </border>
    </dxf>
    <dxf>
      <alignment horizontal="left" vertical="center" textRotation="0" wrapText="0" indent="0" justifyLastLine="0" shrinkToFit="0" readingOrder="0"/>
      <border diagonalUp="0" diagonalDown="0" outline="0">
        <left/>
        <right/>
        <top/>
        <bottom style="thin">
          <color indexed="64"/>
        </bottom>
      </border>
    </dxf>
    <dxf>
      <alignment horizontal="left" vertical="center" textRotation="0" wrapText="0" indent="0" justifyLastLine="0" shrinkToFit="0" readingOrder="0"/>
      <border diagonalUp="0" diagonalDown="0" outline="0">
        <left/>
        <right style="thin">
          <color indexed="64"/>
        </right>
        <top style="medium">
          <color indexed="64"/>
        </top>
        <bottom style="thin">
          <color indexed="64"/>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none"/>
      </font>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left style="medium">
          <color indexed="64"/>
        </left>
        <right style="medium">
          <color indexed="64"/>
        </right>
        <top style="medium">
          <color indexed="64"/>
        </top>
        <bottom style="medium">
          <color indexed="64"/>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textRotation="0" wrapText="0" indent="0" justifyLastLine="0" shrinkToFit="0" readingOrder="0"/>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textRotation="0" wrapText="0" indent="0" justifyLastLine="0" shrinkToFit="0" readingOrder="0"/>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alignment horizontal="left" vertical="top" textRotation="0" wrapText="0" indent="0" justifyLastLine="0" shrinkToFit="0" readingOrder="0"/>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bottom/>
      </border>
    </dxf>
    <dxf>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Segoe UI Symbol"/>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84" formatCode="0.0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protection locked="1" hidden="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protection locked="1" hidden="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protection locked="1" hidden="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protection locked="1" hidden="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5" formatCode="0.00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2" formatCode="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2" formatCode="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2" formatCode="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3"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3"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3" formatCode="#,##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2" formatCode="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8"/>
        <color auto="1"/>
        <name val="Segoe UI Symbol"/>
        <scheme val="none"/>
      </font>
      <numFmt numFmtId="168" formatCode="0.000"/>
      <fill>
        <patternFill patternType="none">
          <fgColor indexed="64"/>
          <bgColor auto="1"/>
        </patternFill>
      </fill>
      <alignment horizontal="left" vertical="top" textRotation="0" wrapText="0" indent="0" justifyLastLine="0" shrinkToFit="0" readingOrder="0"/>
    </dxf>
    <dxf>
      <border outline="0">
        <top style="thin">
          <color indexed="64"/>
        </top>
      </border>
    </dxf>
    <dxf>
      <font>
        <b val="0"/>
        <i val="0"/>
        <strike val="0"/>
        <condense val="0"/>
        <extend val="0"/>
        <outline val="0"/>
        <shadow val="0"/>
        <u val="none"/>
        <vertAlign val="baseline"/>
        <sz val="8"/>
        <color auto="1"/>
        <name val="Segoe UI Symbol"/>
        <scheme val="none"/>
      </font>
      <fill>
        <patternFill patternType="none">
          <fgColor indexed="64"/>
          <bgColor auto="1"/>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theme="0"/>
        <name val="Segoe UI Symbol"/>
        <scheme val="none"/>
      </font>
      <fill>
        <patternFill patternType="none">
          <fgColor indexed="64"/>
          <bgColor auto="1"/>
        </patternFill>
      </fill>
      <alignment horizontal="left" vertical="top" textRotation="0" wrapText="0" indent="0" justifyLastLine="0" shrinkToFit="0" readingOrder="0"/>
    </dxf>
  </dxfs>
  <tableStyles count="1" defaultTableStyle="TableStyleMedium2" defaultPivotStyle="PivotStyleLight16">
    <tableStyle name="Invisible" pivot="0" table="0" count="0" xr9:uid="{B2732EC8-BE2E-4CE7-96B0-F16E9AA4287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79176FB0-B7F2-11CE-97EF-00AA006D2776}" ax:persistence="persistStreamInit" r:id="rId1"/>
</file>

<file path=xl/activeX/activeX3.xml><?xml version="1.0" encoding="utf-8"?>
<ax:ocx xmlns:ax="http://schemas.microsoft.com/office/2006/activeX" xmlns:r="http://schemas.openxmlformats.org/officeDocument/2006/relationships" ax:classid="{79176FB0-B7F2-11CE-97EF-00AA006D2776}" ax:persistence="persistStreamInit" r:id="rId1"/>
</file>

<file path=xl/activeX/activeX4.xml><?xml version="1.0" encoding="utf-8"?>
<ax:ocx xmlns:ax="http://schemas.microsoft.com/office/2006/activeX" xmlns:r="http://schemas.openxmlformats.org/officeDocument/2006/relationships" ax:classid="{79176FB0-B7F2-11CE-97EF-00AA006D2776}" ax:persistence="persistStreamInit" r:id="rId1"/>
</file>

<file path=xl/activeX/activeX5.xml><?xml version="1.0" encoding="utf-8"?>
<ax:ocx xmlns:ax="http://schemas.microsoft.com/office/2006/activeX" xmlns:r="http://schemas.openxmlformats.org/officeDocument/2006/relationships" ax:classid="{79176FB0-B7F2-11CE-97EF-00AA006D2776}"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79176FB0-B7F2-11CE-97EF-00AA006D2776}"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openxmlformats.org/officeDocument/2006/relationships/image" Target="../media/image30.png"/><Relationship Id="rId1" Type="http://schemas.openxmlformats.org/officeDocument/2006/relationships/themeOverride" Target="../theme/themeOverride1.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678948056561095E-2"/>
          <c:y val="1.1232824861189913E-2"/>
          <c:w val="0.88420283568630464"/>
          <c:h val="0.96477162787067205"/>
        </c:manualLayout>
      </c:layout>
      <c:scatterChart>
        <c:scatterStyle val="lineMarker"/>
        <c:varyColors val="0"/>
        <c:ser>
          <c:idx val="4"/>
          <c:order val="0"/>
          <c:tx>
            <c:strRef>
              <c:f>'IntervalData (2)'!$AK$7</c:f>
              <c:strCache>
                <c:ptCount val="1"/>
              </c:strCache>
            </c:strRef>
          </c:tx>
          <c:spPr>
            <a:ln w="22225" cap="rnd">
              <a:solidFill>
                <a:schemeClr val="accent6">
                  <a:lumMod val="75000"/>
                </a:schemeClr>
              </a:solidFill>
            </a:ln>
            <a:effectLst>
              <a:glow rad="139700">
                <a:schemeClr val="accent6">
                  <a:lumMod val="75000"/>
                  <a:alpha val="14000"/>
                </a:schemeClr>
              </a:glow>
            </a:effectLst>
          </c:spPr>
          <c:marker>
            <c:symbol val="circle"/>
            <c:size val="3"/>
            <c:spPr>
              <a:solidFill>
                <a:schemeClr val="accent5">
                  <a:lumMod val="60000"/>
                  <a:lumOff val="40000"/>
                </a:schemeClr>
              </a:solidFill>
              <a:ln>
                <a:noFill/>
              </a:ln>
              <a:effectLst>
                <a:glow rad="139700">
                  <a:schemeClr val="accent6">
                    <a:lumMod val="75000"/>
                    <a:alpha val="14000"/>
                  </a:schemeClr>
                </a:glow>
              </a:effectLst>
            </c:spPr>
          </c:marker>
          <c:xVal>
            <c:numRef>
              <c:f>'IntervalData (2)'!$P$3:$P$41</c:f>
              <c:numCache>
                <c:formatCode>General</c:formatCode>
                <c:ptCount val="39"/>
                <c:pt idx="0">
                  <c:v>-21</c:v>
                </c:pt>
                <c:pt idx="1">
                  <c:v>-21</c:v>
                </c:pt>
                <c:pt idx="2">
                  <c:v>-13</c:v>
                </c:pt>
                <c:pt idx="7">
                  <c:v>-13</c:v>
                </c:pt>
                <c:pt idx="8">
                  <c:v>-13</c:v>
                </c:pt>
                <c:pt idx="9">
                  <c:v>-8.75</c:v>
                </c:pt>
                <c:pt idx="14">
                  <c:v>-8.75</c:v>
                </c:pt>
                <c:pt idx="15">
                  <c:v>-8.75</c:v>
                </c:pt>
                <c:pt idx="16">
                  <c:v>-6.125</c:v>
                </c:pt>
                <c:pt idx="21">
                  <c:v>-6.125</c:v>
                </c:pt>
                <c:pt idx="22">
                  <c:v>-6.125</c:v>
                </c:pt>
                <c:pt idx="23">
                  <c:v>-4.25</c:v>
                </c:pt>
                <c:pt idx="29">
                  <c:v>-4.25</c:v>
                </c:pt>
                <c:pt idx="30">
                  <c:v>-4.25</c:v>
                </c:pt>
                <c:pt idx="31">
                  <c:v>-3</c:v>
                </c:pt>
                <c:pt idx="37">
                  <c:v>-3</c:v>
                </c:pt>
                <c:pt idx="38">
                  <c:v>-3</c:v>
                </c:pt>
              </c:numCache>
            </c:numRef>
          </c:xVal>
          <c:yVal>
            <c:numRef>
              <c:f>'IntervalData (2)'!$O$3:$O$41</c:f>
              <c:numCache>
                <c:formatCode>General</c:formatCode>
                <c:ptCount val="39"/>
                <c:pt idx="0">
                  <c:v>0</c:v>
                </c:pt>
                <c:pt idx="1">
                  <c:v>1800</c:v>
                </c:pt>
                <c:pt idx="2">
                  <c:v>1800</c:v>
                </c:pt>
                <c:pt idx="7">
                  <c:v>1800</c:v>
                </c:pt>
                <c:pt idx="8">
                  <c:v>2500</c:v>
                </c:pt>
                <c:pt idx="9">
                  <c:v>2500</c:v>
                </c:pt>
                <c:pt idx="14">
                  <c:v>2500</c:v>
                </c:pt>
                <c:pt idx="15">
                  <c:v>3200</c:v>
                </c:pt>
                <c:pt idx="16">
                  <c:v>3200</c:v>
                </c:pt>
                <c:pt idx="21">
                  <c:v>3200</c:v>
                </c:pt>
                <c:pt idx="22">
                  <c:v>5250</c:v>
                </c:pt>
                <c:pt idx="23">
                  <c:v>5250</c:v>
                </c:pt>
                <c:pt idx="29">
                  <c:v>5250</c:v>
                </c:pt>
                <c:pt idx="30">
                  <c:v>11500</c:v>
                </c:pt>
                <c:pt idx="31">
                  <c:v>11500</c:v>
                </c:pt>
                <c:pt idx="37">
                  <c:v>11500</c:v>
                </c:pt>
                <c:pt idx="38">
                  <c:v>17000</c:v>
                </c:pt>
              </c:numCache>
            </c:numRef>
          </c:yVal>
          <c:smooth val="0"/>
          <c:extLst>
            <c:ext xmlns:c16="http://schemas.microsoft.com/office/drawing/2014/chart" uri="{C3380CC4-5D6E-409C-BE32-E72D297353CC}">
              <c16:uniqueId val="{00000000-76D4-4D0F-BB16-AC0F9CCDC30D}"/>
            </c:ext>
          </c:extLst>
        </c:ser>
        <c:ser>
          <c:idx val="5"/>
          <c:order val="1"/>
          <c:tx>
            <c:strRef>
              <c:f>'IntervalData (2)'!$AM$7</c:f>
              <c:strCache>
                <c:ptCount val="1"/>
              </c:strCache>
            </c:strRef>
          </c:tx>
          <c:spPr>
            <a:ln w="22225" cap="rnd">
              <a:solidFill>
                <a:schemeClr val="accent6">
                  <a:lumMod val="75000"/>
                </a:schemeClr>
              </a:solidFill>
            </a:ln>
            <a:effectLst>
              <a:glow rad="139700">
                <a:schemeClr val="accent6">
                  <a:lumMod val="75000"/>
                  <a:alpha val="14000"/>
                </a:schemeClr>
              </a:glow>
            </a:effectLst>
          </c:spPr>
          <c:marker>
            <c:symbol val="circle"/>
            <c:size val="3"/>
            <c:spPr>
              <a:solidFill>
                <a:schemeClr val="accent6">
                  <a:lumMod val="60000"/>
                  <a:lumOff val="40000"/>
                </a:schemeClr>
              </a:solidFill>
              <a:ln>
                <a:noFill/>
              </a:ln>
              <a:effectLst>
                <a:glow rad="139700">
                  <a:schemeClr val="accent6">
                    <a:lumMod val="75000"/>
                    <a:alpha val="14000"/>
                  </a:schemeClr>
                </a:glow>
              </a:effectLst>
            </c:spPr>
          </c:marker>
          <c:xVal>
            <c:numRef>
              <c:f>'IntervalData (2)'!$R$3:$R$41</c:f>
              <c:numCache>
                <c:formatCode>General</c:formatCode>
                <c:ptCount val="39"/>
                <c:pt idx="0">
                  <c:v>21</c:v>
                </c:pt>
                <c:pt idx="1">
                  <c:v>21</c:v>
                </c:pt>
                <c:pt idx="2">
                  <c:v>13</c:v>
                </c:pt>
                <c:pt idx="7">
                  <c:v>13</c:v>
                </c:pt>
                <c:pt idx="8">
                  <c:v>13</c:v>
                </c:pt>
                <c:pt idx="9">
                  <c:v>8.75</c:v>
                </c:pt>
                <c:pt idx="14">
                  <c:v>8.75</c:v>
                </c:pt>
                <c:pt idx="15">
                  <c:v>8.75</c:v>
                </c:pt>
                <c:pt idx="16">
                  <c:v>6.125</c:v>
                </c:pt>
                <c:pt idx="21">
                  <c:v>6.125</c:v>
                </c:pt>
                <c:pt idx="22">
                  <c:v>6.125</c:v>
                </c:pt>
                <c:pt idx="23">
                  <c:v>4.25</c:v>
                </c:pt>
                <c:pt idx="29">
                  <c:v>4.25</c:v>
                </c:pt>
                <c:pt idx="30">
                  <c:v>4.25</c:v>
                </c:pt>
                <c:pt idx="31">
                  <c:v>3</c:v>
                </c:pt>
                <c:pt idx="37">
                  <c:v>3</c:v>
                </c:pt>
                <c:pt idx="38">
                  <c:v>3</c:v>
                </c:pt>
              </c:numCache>
            </c:numRef>
          </c:xVal>
          <c:yVal>
            <c:numRef>
              <c:f>'IntervalData (2)'!$O$3:$O$41</c:f>
              <c:numCache>
                <c:formatCode>General</c:formatCode>
                <c:ptCount val="39"/>
                <c:pt idx="0">
                  <c:v>0</c:v>
                </c:pt>
                <c:pt idx="1">
                  <c:v>1800</c:v>
                </c:pt>
                <c:pt idx="2">
                  <c:v>1800</c:v>
                </c:pt>
                <c:pt idx="7">
                  <c:v>1800</c:v>
                </c:pt>
                <c:pt idx="8">
                  <c:v>2500</c:v>
                </c:pt>
                <c:pt idx="9">
                  <c:v>2500</c:v>
                </c:pt>
                <c:pt idx="14">
                  <c:v>2500</c:v>
                </c:pt>
                <c:pt idx="15">
                  <c:v>3200</c:v>
                </c:pt>
                <c:pt idx="16">
                  <c:v>3200</c:v>
                </c:pt>
                <c:pt idx="21">
                  <c:v>3200</c:v>
                </c:pt>
                <c:pt idx="22">
                  <c:v>5250</c:v>
                </c:pt>
                <c:pt idx="23">
                  <c:v>5250</c:v>
                </c:pt>
                <c:pt idx="29">
                  <c:v>5250</c:v>
                </c:pt>
                <c:pt idx="30">
                  <c:v>11500</c:v>
                </c:pt>
                <c:pt idx="31">
                  <c:v>11500</c:v>
                </c:pt>
                <c:pt idx="37">
                  <c:v>11500</c:v>
                </c:pt>
                <c:pt idx="38">
                  <c:v>17000</c:v>
                </c:pt>
              </c:numCache>
            </c:numRef>
          </c:yVal>
          <c:smooth val="0"/>
          <c:extLst>
            <c:ext xmlns:c16="http://schemas.microsoft.com/office/drawing/2014/chart" uri="{C3380CC4-5D6E-409C-BE32-E72D297353CC}">
              <c16:uniqueId val="{00000001-76D4-4D0F-BB16-AC0F9CCDC30D}"/>
            </c:ext>
          </c:extLst>
        </c:ser>
        <c:ser>
          <c:idx val="6"/>
          <c:order val="2"/>
          <c:tx>
            <c:strRef>
              <c:f>'IntervalData (2)'!$X$5</c:f>
              <c:strCache>
                <c:ptCount val="1"/>
              </c:strCache>
            </c:strRef>
          </c:tx>
          <c:spPr>
            <a:ln w="22225" cap="rnd">
              <a:solidFill>
                <a:srgbClr val="00B0F0"/>
              </a:solidFill>
            </a:ln>
            <a:effectLst>
              <a:glow rad="139700">
                <a:schemeClr val="accent1">
                  <a:lumMod val="60000"/>
                  <a:satMod val="175000"/>
                  <a:alpha val="14000"/>
                </a:schemeClr>
              </a:glow>
            </a:effectLst>
          </c:spPr>
          <c:marker>
            <c:symbol val="circle"/>
            <c:size val="3"/>
            <c:spPr>
              <a:solidFill>
                <a:schemeClr val="accent1">
                  <a:lumMod val="60000"/>
                  <a:lumMod val="60000"/>
                  <a:lumOff val="40000"/>
                </a:schemeClr>
              </a:solidFill>
              <a:ln>
                <a:noFill/>
              </a:ln>
              <a:effectLst>
                <a:glow rad="63500">
                  <a:schemeClr val="accent1">
                    <a:lumMod val="60000"/>
                    <a:satMod val="175000"/>
                    <a:alpha val="25000"/>
                  </a:schemeClr>
                </a:glow>
              </a:effectLst>
            </c:spPr>
          </c:marker>
          <c:xVal>
            <c:numRef>
              <c:f>'IntervalData (2)'!$X$6:$X$45</c:f>
              <c:numCache>
                <c:formatCode>General</c:formatCode>
                <c:ptCount val="40"/>
                <c:pt idx="0">
                  <c:v>-14.7</c:v>
                </c:pt>
                <c:pt idx="1">
                  <c:v>-14.7</c:v>
                </c:pt>
                <c:pt idx="7">
                  <c:v>-9.1</c:v>
                </c:pt>
                <c:pt idx="8">
                  <c:v>-9.1</c:v>
                </c:pt>
                <c:pt idx="14">
                  <c:v>-6.125</c:v>
                </c:pt>
                <c:pt idx="15">
                  <c:v>-6.125</c:v>
                </c:pt>
                <c:pt idx="22">
                  <c:v>-4.2874999999999996</c:v>
                </c:pt>
                <c:pt idx="23">
                  <c:v>-4.2874999999999996</c:v>
                </c:pt>
                <c:pt idx="30">
                  <c:v>-2.9749999999999996</c:v>
                </c:pt>
                <c:pt idx="31">
                  <c:v>-2.9749999999999996</c:v>
                </c:pt>
                <c:pt idx="38">
                  <c:v>-2.0999999999999996</c:v>
                </c:pt>
                <c:pt idx="39">
                  <c:v>-2.0999999999999996</c:v>
                </c:pt>
              </c:numCache>
            </c:numRef>
          </c:xVal>
          <c:yVal>
            <c:numRef>
              <c:f>'IntervalData (2)'!$W$6:$W$45</c:f>
              <c:numCache>
                <c:formatCode>General</c:formatCode>
                <c:ptCount val="40"/>
                <c:pt idx="0">
                  <c:v>0</c:v>
                </c:pt>
                <c:pt idx="1">
                  <c:v>1700</c:v>
                </c:pt>
                <c:pt idx="7">
                  <c:v>0</c:v>
                </c:pt>
                <c:pt idx="8">
                  <c:v>2400</c:v>
                </c:pt>
                <c:pt idx="14">
                  <c:v>0</c:v>
                </c:pt>
                <c:pt idx="15">
                  <c:v>3100</c:v>
                </c:pt>
                <c:pt idx="22">
                  <c:v>0</c:v>
                </c:pt>
                <c:pt idx="23">
                  <c:v>5150</c:v>
                </c:pt>
                <c:pt idx="30">
                  <c:v>0</c:v>
                </c:pt>
                <c:pt idx="31">
                  <c:v>11400</c:v>
                </c:pt>
                <c:pt idx="38">
                  <c:v>10000</c:v>
                </c:pt>
                <c:pt idx="39">
                  <c:v>16900</c:v>
                </c:pt>
              </c:numCache>
            </c:numRef>
          </c:yVal>
          <c:smooth val="0"/>
          <c:extLst>
            <c:ext xmlns:c16="http://schemas.microsoft.com/office/drawing/2014/chart" uri="{C3380CC4-5D6E-409C-BE32-E72D297353CC}">
              <c16:uniqueId val="{00000002-76D4-4D0F-BB16-AC0F9CCDC30D}"/>
            </c:ext>
          </c:extLst>
        </c:ser>
        <c:ser>
          <c:idx val="7"/>
          <c:order val="3"/>
          <c:tx>
            <c:strRef>
              <c:f>'IntervalData (2)'!$Z$4</c:f>
              <c:strCache>
                <c:ptCount val="1"/>
              </c:strCache>
            </c:strRef>
          </c:tx>
          <c:spPr>
            <a:ln w="22225" cap="rnd">
              <a:solidFill>
                <a:srgbClr val="00B0F0"/>
              </a:solidFill>
            </a:ln>
            <a:effectLst>
              <a:glow rad="63500">
                <a:schemeClr val="accent1">
                  <a:satMod val="175000"/>
                  <a:alpha val="22000"/>
                </a:schemeClr>
              </a:glow>
            </a:effectLst>
          </c:spPr>
          <c:marker>
            <c:symbol val="circle"/>
            <c:size val="3"/>
            <c:spPr>
              <a:solidFill>
                <a:schemeClr val="accent2">
                  <a:lumMod val="60000"/>
                  <a:lumMod val="60000"/>
                  <a:lumOff val="40000"/>
                </a:schemeClr>
              </a:solidFill>
              <a:ln>
                <a:noFill/>
              </a:ln>
              <a:effectLst>
                <a:glow rad="63500">
                  <a:schemeClr val="accent1">
                    <a:satMod val="175000"/>
                    <a:alpha val="22000"/>
                  </a:schemeClr>
                </a:glow>
              </a:effectLst>
            </c:spPr>
          </c:marker>
          <c:xVal>
            <c:numRef>
              <c:f>'IntervalData (2)'!$Z$6:$Z$45</c:f>
              <c:numCache>
                <c:formatCode>General</c:formatCode>
                <c:ptCount val="40"/>
                <c:pt idx="0">
                  <c:v>14.7</c:v>
                </c:pt>
                <c:pt idx="1">
                  <c:v>14.7</c:v>
                </c:pt>
                <c:pt idx="7">
                  <c:v>9.1</c:v>
                </c:pt>
                <c:pt idx="8">
                  <c:v>9.1</c:v>
                </c:pt>
                <c:pt idx="14">
                  <c:v>6.125</c:v>
                </c:pt>
                <c:pt idx="15">
                  <c:v>6.125</c:v>
                </c:pt>
                <c:pt idx="22">
                  <c:v>4.2874999999999996</c:v>
                </c:pt>
                <c:pt idx="23">
                  <c:v>4.2874999999999996</c:v>
                </c:pt>
                <c:pt idx="30">
                  <c:v>2.9749999999999996</c:v>
                </c:pt>
                <c:pt idx="31">
                  <c:v>2.9749999999999996</c:v>
                </c:pt>
                <c:pt idx="38">
                  <c:v>2.0999999999999996</c:v>
                </c:pt>
                <c:pt idx="39">
                  <c:v>2.0999999999999996</c:v>
                </c:pt>
              </c:numCache>
            </c:numRef>
          </c:xVal>
          <c:yVal>
            <c:numRef>
              <c:f>'IntervalData (2)'!$W$6:$W$45</c:f>
              <c:numCache>
                <c:formatCode>General</c:formatCode>
                <c:ptCount val="40"/>
                <c:pt idx="0">
                  <c:v>0</c:v>
                </c:pt>
                <c:pt idx="1">
                  <c:v>1700</c:v>
                </c:pt>
                <c:pt idx="7">
                  <c:v>0</c:v>
                </c:pt>
                <c:pt idx="8">
                  <c:v>2400</c:v>
                </c:pt>
                <c:pt idx="14">
                  <c:v>0</c:v>
                </c:pt>
                <c:pt idx="15">
                  <c:v>3100</c:v>
                </c:pt>
                <c:pt idx="22">
                  <c:v>0</c:v>
                </c:pt>
                <c:pt idx="23">
                  <c:v>5150</c:v>
                </c:pt>
                <c:pt idx="30">
                  <c:v>0</c:v>
                </c:pt>
                <c:pt idx="31">
                  <c:v>11400</c:v>
                </c:pt>
                <c:pt idx="38">
                  <c:v>10000</c:v>
                </c:pt>
                <c:pt idx="39">
                  <c:v>16900</c:v>
                </c:pt>
              </c:numCache>
            </c:numRef>
          </c:yVal>
          <c:smooth val="0"/>
          <c:extLst>
            <c:ext xmlns:c16="http://schemas.microsoft.com/office/drawing/2014/chart" uri="{C3380CC4-5D6E-409C-BE32-E72D297353CC}">
              <c16:uniqueId val="{00000003-76D4-4D0F-BB16-AC0F9CCDC30D}"/>
            </c:ext>
          </c:extLst>
        </c:ser>
        <c:dLbls>
          <c:showLegendKey val="0"/>
          <c:showVal val="0"/>
          <c:showCatName val="0"/>
          <c:showSerName val="0"/>
          <c:showPercent val="0"/>
          <c:showBubbleSize val="0"/>
        </c:dLbls>
        <c:axId val="-594907312"/>
        <c:axId val="-594901872"/>
      </c:scatterChart>
      <c:valAx>
        <c:axId val="-594907312"/>
        <c:scaling>
          <c:orientation val="minMax"/>
        </c:scaling>
        <c:delete val="0"/>
        <c:axPos val="t"/>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4901872"/>
        <c:crosses val="autoZero"/>
        <c:crossBetween val="midCat"/>
      </c:valAx>
      <c:valAx>
        <c:axId val="-594901872"/>
        <c:scaling>
          <c:orientation val="maxMin"/>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4907312"/>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023801646060605E-2"/>
          <c:y val="3.1847915791353563E-2"/>
          <c:w val="0.79595396384285921"/>
          <c:h val="0.96147341962409272"/>
        </c:manualLayout>
      </c:layout>
      <c:scatterChart>
        <c:scatterStyle val="lineMarker"/>
        <c:varyColors val="0"/>
        <c:ser>
          <c:idx val="1"/>
          <c:order val="0"/>
          <c:tx>
            <c:strRef>
              <c:f>IntervalDataWithBitPos!$AH$8</c:f>
              <c:strCache>
                <c:ptCount val="1"/>
              </c:strCache>
            </c:strRef>
          </c:tx>
          <c:spPr>
            <a:ln w="31750" cap="rnd">
              <a:solidFill>
                <a:schemeClr val="accent1"/>
              </a:solidFill>
              <a:round/>
            </a:ln>
            <a:effectLst>
              <a:outerShdw blurRad="40000" dist="23000" dir="5400000" rotWithShape="0">
                <a:srgbClr val="000000">
                  <a:alpha val="35000"/>
                </a:srgbClr>
              </a:outerShdw>
            </a:effectLst>
          </c:spPr>
          <c:marker>
            <c:symbol val="none"/>
          </c:marker>
          <c:dPt>
            <c:idx val="5"/>
            <c:marker>
              <c:symbol val="none"/>
            </c:marker>
            <c:bubble3D val="0"/>
            <c:spPr>
              <a:ln w="123825" cap="rnd" cmpd="dbl">
                <a:solidFill>
                  <a:srgbClr val="FFC000"/>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1-3FAE-408B-BE31-720E92C92FAB}"/>
              </c:ext>
            </c:extLst>
          </c:dPt>
          <c:dPt>
            <c:idx val="6"/>
            <c:marker>
              <c:symbol val="triangle"/>
              <c:size val="27"/>
              <c:spPr>
                <a:solidFill>
                  <a:schemeClr val="accent6">
                    <a:lumMod val="75000"/>
                  </a:schemeClr>
                </a:solidFill>
                <a:ln w="9525" cap="rnd">
                  <a:no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bubble3D val="0"/>
            <c:extLst>
              <c:ext xmlns:c16="http://schemas.microsoft.com/office/drawing/2014/chart" uri="{C3380CC4-5D6E-409C-BE32-E72D297353CC}">
                <c16:uniqueId val="{00000002-3FAE-408B-BE31-720E92C92FAB}"/>
              </c:ext>
            </c:extLst>
          </c:dPt>
          <c:xVal>
            <c:numRef>
              <c:f>IntervalDataWithBitPos!$N$5:$N$44</c:f>
              <c:numCache>
                <c:formatCode>General</c:formatCode>
                <c:ptCount val="40"/>
                <c:pt idx="0">
                  <c:v>-21</c:v>
                </c:pt>
                <c:pt idx="1">
                  <c:v>-21</c:v>
                </c:pt>
                <c:pt idx="2">
                  <c:v>-13</c:v>
                </c:pt>
                <c:pt idx="4">
                  <c:v>0</c:v>
                </c:pt>
                <c:pt idx="5">
                  <c:v>0</c:v>
                </c:pt>
                <c:pt idx="6">
                  <c:v>0</c:v>
                </c:pt>
                <c:pt idx="8">
                  <c:v>-13</c:v>
                </c:pt>
                <c:pt idx="9">
                  <c:v>-13</c:v>
                </c:pt>
                <c:pt idx="10">
                  <c:v>-8.75</c:v>
                </c:pt>
                <c:pt idx="15">
                  <c:v>-8.75</c:v>
                </c:pt>
                <c:pt idx="16">
                  <c:v>-8.75</c:v>
                </c:pt>
                <c:pt idx="17">
                  <c:v>-6.125</c:v>
                </c:pt>
                <c:pt idx="22">
                  <c:v>-6.125</c:v>
                </c:pt>
                <c:pt idx="23">
                  <c:v>-6.125</c:v>
                </c:pt>
                <c:pt idx="24">
                  <c:v>-4.25</c:v>
                </c:pt>
                <c:pt idx="26">
                  <c:v>-4.25</c:v>
                </c:pt>
                <c:pt idx="30">
                  <c:v>-4.25</c:v>
                </c:pt>
                <c:pt idx="31">
                  <c:v>-4.25</c:v>
                </c:pt>
                <c:pt idx="32">
                  <c:v>-3</c:v>
                </c:pt>
                <c:pt idx="38">
                  <c:v>-3</c:v>
                </c:pt>
                <c:pt idx="39">
                  <c:v>-3</c:v>
                </c:pt>
              </c:numCache>
            </c:numRef>
          </c:xVal>
          <c:yVal>
            <c:numRef>
              <c:f>IntervalDataWithBitPos!$M$5:$M$44</c:f>
              <c:numCache>
                <c:formatCode>General</c:formatCode>
                <c:ptCount val="40"/>
                <c:pt idx="0">
                  <c:v>0</c:v>
                </c:pt>
                <c:pt idx="1">
                  <c:v>1800</c:v>
                </c:pt>
                <c:pt idx="2">
                  <c:v>1800</c:v>
                </c:pt>
                <c:pt idx="4">
                  <c:v>0</c:v>
                </c:pt>
                <c:pt idx="5">
                  <c:v>5662</c:v>
                </c:pt>
                <c:pt idx="6">
                  <c:v>5662</c:v>
                </c:pt>
                <c:pt idx="8">
                  <c:v>1800</c:v>
                </c:pt>
                <c:pt idx="9">
                  <c:v>2500</c:v>
                </c:pt>
                <c:pt idx="10">
                  <c:v>2500</c:v>
                </c:pt>
                <c:pt idx="15">
                  <c:v>2500</c:v>
                </c:pt>
                <c:pt idx="16">
                  <c:v>3200</c:v>
                </c:pt>
                <c:pt idx="17">
                  <c:v>3200</c:v>
                </c:pt>
                <c:pt idx="22">
                  <c:v>3200</c:v>
                </c:pt>
                <c:pt idx="23">
                  <c:v>5250</c:v>
                </c:pt>
                <c:pt idx="24">
                  <c:v>5250</c:v>
                </c:pt>
                <c:pt idx="26">
                  <c:v>5250</c:v>
                </c:pt>
                <c:pt idx="30">
                  <c:v>5250</c:v>
                </c:pt>
                <c:pt idx="31">
                  <c:v>11500</c:v>
                </c:pt>
                <c:pt idx="32">
                  <c:v>11500</c:v>
                </c:pt>
                <c:pt idx="38">
                  <c:v>11500</c:v>
                </c:pt>
                <c:pt idx="39">
                  <c:v>17000</c:v>
                </c:pt>
              </c:numCache>
            </c:numRef>
          </c:yVal>
          <c:smooth val="0"/>
          <c:extLst>
            <c:ext xmlns:c16="http://schemas.microsoft.com/office/drawing/2014/chart" uri="{C3380CC4-5D6E-409C-BE32-E72D297353CC}">
              <c16:uniqueId val="{00000003-3FAE-408B-BE31-720E92C92FAB}"/>
            </c:ext>
          </c:extLst>
        </c:ser>
        <c:ser>
          <c:idx val="3"/>
          <c:order val="1"/>
          <c:tx>
            <c:strRef>
              <c:f>IntervalDataWithBitPos!$AJ$8</c:f>
              <c:strCache>
                <c:ptCount val="1"/>
              </c:strCache>
            </c:strRef>
          </c:tx>
          <c:spPr>
            <a:ln w="34925" cap="rnd">
              <a:solidFill>
                <a:schemeClr val="accent1"/>
              </a:solidFill>
              <a:round/>
            </a:ln>
            <a:effectLst>
              <a:outerShdw blurRad="40000" dist="23000" dir="5400000" rotWithShape="0">
                <a:srgbClr val="000000">
                  <a:alpha val="35000"/>
                </a:srgbClr>
              </a:outerShdw>
            </a:effectLst>
          </c:spPr>
          <c:marker>
            <c:symbol val="none"/>
          </c:marker>
          <c:dPt>
            <c:idx val="4"/>
            <c:marker>
              <c:symbol val="none"/>
            </c:marker>
            <c:bubble3D val="0"/>
            <c:extLst>
              <c:ext xmlns:c16="http://schemas.microsoft.com/office/drawing/2014/chart" uri="{C3380CC4-5D6E-409C-BE32-E72D297353CC}">
                <c16:uniqueId val="{00000004-3FAE-408B-BE31-720E92C92FAB}"/>
              </c:ext>
            </c:extLst>
          </c:dPt>
          <c:dPt>
            <c:idx val="5"/>
            <c:marker>
              <c:symbol val="none"/>
            </c:marker>
            <c:bubble3D val="0"/>
            <c:spPr>
              <a:ln w="34925" cap="rnd" cmpd="dbl">
                <a:solidFill>
                  <a:schemeClr val="bg1"/>
                </a:solidFill>
                <a:round/>
              </a:ln>
              <a:effectLst>
                <a:outerShdw blurRad="40000" dist="23000" dir="5400000" rotWithShape="0">
                  <a:srgbClr val="000000">
                    <a:alpha val="35000"/>
                  </a:srgbClr>
                </a:outerShdw>
              </a:effectLst>
            </c:spPr>
            <c:extLst>
              <c:ext xmlns:c16="http://schemas.microsoft.com/office/drawing/2014/chart" uri="{C3380CC4-5D6E-409C-BE32-E72D297353CC}">
                <c16:uniqueId val="{00000006-3FAE-408B-BE31-720E92C92FAB}"/>
              </c:ext>
            </c:extLst>
          </c:dPt>
          <c:dPt>
            <c:idx val="6"/>
            <c:marker>
              <c:symbol val="none"/>
            </c:marker>
            <c:bubble3D val="0"/>
            <c:extLst>
              <c:ext xmlns:c16="http://schemas.microsoft.com/office/drawing/2014/chart" uri="{C3380CC4-5D6E-409C-BE32-E72D297353CC}">
                <c16:uniqueId val="{00000007-3FAE-408B-BE31-720E92C92FAB}"/>
              </c:ext>
            </c:extLst>
          </c:dPt>
          <c:xVal>
            <c:numRef>
              <c:f>IntervalDataWithBitPos!$P$5:$P$44</c:f>
              <c:numCache>
                <c:formatCode>General</c:formatCode>
                <c:ptCount val="40"/>
                <c:pt idx="0">
                  <c:v>21</c:v>
                </c:pt>
                <c:pt idx="1">
                  <c:v>21</c:v>
                </c:pt>
                <c:pt idx="2">
                  <c:v>13</c:v>
                </c:pt>
                <c:pt idx="5">
                  <c:v>22</c:v>
                </c:pt>
                <c:pt idx="8">
                  <c:v>13</c:v>
                </c:pt>
                <c:pt idx="9">
                  <c:v>13</c:v>
                </c:pt>
                <c:pt idx="10">
                  <c:v>8.75</c:v>
                </c:pt>
                <c:pt idx="15">
                  <c:v>8.75</c:v>
                </c:pt>
                <c:pt idx="16">
                  <c:v>8.75</c:v>
                </c:pt>
                <c:pt idx="17">
                  <c:v>6.125</c:v>
                </c:pt>
                <c:pt idx="22">
                  <c:v>6.125</c:v>
                </c:pt>
                <c:pt idx="23">
                  <c:v>6.125</c:v>
                </c:pt>
                <c:pt idx="24">
                  <c:v>4.25</c:v>
                </c:pt>
                <c:pt idx="26">
                  <c:v>4.25</c:v>
                </c:pt>
                <c:pt idx="30">
                  <c:v>4.25</c:v>
                </c:pt>
                <c:pt idx="31">
                  <c:v>4.25</c:v>
                </c:pt>
                <c:pt idx="32">
                  <c:v>3</c:v>
                </c:pt>
                <c:pt idx="38">
                  <c:v>3</c:v>
                </c:pt>
                <c:pt idx="39">
                  <c:v>3</c:v>
                </c:pt>
              </c:numCache>
            </c:numRef>
          </c:xVal>
          <c:yVal>
            <c:numRef>
              <c:f>IntervalDataWithBitPos!$M$5:$M$44</c:f>
              <c:numCache>
                <c:formatCode>General</c:formatCode>
                <c:ptCount val="40"/>
                <c:pt idx="0">
                  <c:v>0</c:v>
                </c:pt>
                <c:pt idx="1">
                  <c:v>1800</c:v>
                </c:pt>
                <c:pt idx="2">
                  <c:v>1800</c:v>
                </c:pt>
                <c:pt idx="4">
                  <c:v>0</c:v>
                </c:pt>
                <c:pt idx="5">
                  <c:v>5662</c:v>
                </c:pt>
                <c:pt idx="6">
                  <c:v>5662</c:v>
                </c:pt>
                <c:pt idx="8">
                  <c:v>1800</c:v>
                </c:pt>
                <c:pt idx="9">
                  <c:v>2500</c:v>
                </c:pt>
                <c:pt idx="10">
                  <c:v>2500</c:v>
                </c:pt>
                <c:pt idx="15">
                  <c:v>2500</c:v>
                </c:pt>
                <c:pt idx="16">
                  <c:v>3200</c:v>
                </c:pt>
                <c:pt idx="17">
                  <c:v>3200</c:v>
                </c:pt>
                <c:pt idx="22">
                  <c:v>3200</c:v>
                </c:pt>
                <c:pt idx="23">
                  <c:v>5250</c:v>
                </c:pt>
                <c:pt idx="24">
                  <c:v>5250</c:v>
                </c:pt>
                <c:pt idx="26">
                  <c:v>5250</c:v>
                </c:pt>
                <c:pt idx="30">
                  <c:v>5250</c:v>
                </c:pt>
                <c:pt idx="31">
                  <c:v>11500</c:v>
                </c:pt>
                <c:pt idx="32">
                  <c:v>11500</c:v>
                </c:pt>
                <c:pt idx="38">
                  <c:v>11500</c:v>
                </c:pt>
                <c:pt idx="39">
                  <c:v>17000</c:v>
                </c:pt>
              </c:numCache>
            </c:numRef>
          </c:yVal>
          <c:smooth val="0"/>
          <c:extLst>
            <c:ext xmlns:c16="http://schemas.microsoft.com/office/drawing/2014/chart" uri="{C3380CC4-5D6E-409C-BE32-E72D297353CC}">
              <c16:uniqueId val="{00000008-3FAE-408B-BE31-720E92C92FAB}"/>
            </c:ext>
          </c:extLst>
        </c:ser>
        <c:ser>
          <c:idx val="4"/>
          <c:order val="4"/>
          <c:spPr>
            <a:ln w="9525" cap="rnd">
              <a:solidFill>
                <a:schemeClr val="accent5"/>
              </a:solidFill>
              <a:round/>
            </a:ln>
            <a:effectLst>
              <a:outerShdw blurRad="40000" dist="23000" dir="5400000" rotWithShape="0">
                <a:srgbClr val="000000">
                  <a:alpha val="35000"/>
                </a:srgbClr>
              </a:outerShdw>
            </a:effectLst>
          </c:spPr>
          <c:marker>
            <c:symbol val="none"/>
          </c:marker>
          <c:xVal>
            <c:numRef>
              <c:f>IntervalDataWithBitPos!$N$5:$N$44</c:f>
              <c:numCache>
                <c:formatCode>General</c:formatCode>
                <c:ptCount val="40"/>
                <c:pt idx="0">
                  <c:v>-21</c:v>
                </c:pt>
                <c:pt idx="1">
                  <c:v>-21</c:v>
                </c:pt>
                <c:pt idx="2">
                  <c:v>-13</c:v>
                </c:pt>
                <c:pt idx="4">
                  <c:v>0</c:v>
                </c:pt>
                <c:pt idx="5">
                  <c:v>0</c:v>
                </c:pt>
                <c:pt idx="6">
                  <c:v>0</c:v>
                </c:pt>
                <c:pt idx="8">
                  <c:v>-13</c:v>
                </c:pt>
                <c:pt idx="9">
                  <c:v>-13</c:v>
                </c:pt>
                <c:pt idx="10">
                  <c:v>-8.75</c:v>
                </c:pt>
                <c:pt idx="15">
                  <c:v>-8.75</c:v>
                </c:pt>
                <c:pt idx="16">
                  <c:v>-8.75</c:v>
                </c:pt>
                <c:pt idx="17">
                  <c:v>-6.125</c:v>
                </c:pt>
                <c:pt idx="22">
                  <c:v>-6.125</c:v>
                </c:pt>
                <c:pt idx="23">
                  <c:v>-6.125</c:v>
                </c:pt>
                <c:pt idx="24">
                  <c:v>-4.25</c:v>
                </c:pt>
                <c:pt idx="26">
                  <c:v>-4.25</c:v>
                </c:pt>
                <c:pt idx="30">
                  <c:v>-4.25</c:v>
                </c:pt>
                <c:pt idx="31">
                  <c:v>-4.25</c:v>
                </c:pt>
                <c:pt idx="32">
                  <c:v>-3</c:v>
                </c:pt>
                <c:pt idx="38">
                  <c:v>-3</c:v>
                </c:pt>
                <c:pt idx="39">
                  <c:v>-3</c:v>
                </c:pt>
              </c:numCache>
            </c:numRef>
          </c:xVal>
          <c:yVal>
            <c:numRef>
              <c:f>IntervalDataWithBitPos!$Z$5</c:f>
              <c:numCache>
                <c:formatCode>General</c:formatCode>
                <c:ptCount val="1"/>
                <c:pt idx="0">
                  <c:v>0</c:v>
                </c:pt>
              </c:numCache>
            </c:numRef>
          </c:yVal>
          <c:smooth val="0"/>
          <c:extLst>
            <c:ext xmlns:c16="http://schemas.microsoft.com/office/drawing/2014/chart" uri="{C3380CC4-5D6E-409C-BE32-E72D297353CC}">
              <c16:uniqueId val="{00000009-3FAE-408B-BE31-720E92C92FAB}"/>
            </c:ext>
          </c:extLst>
        </c:ser>
        <c:ser>
          <c:idx val="5"/>
          <c:order val="5"/>
          <c:spPr>
            <a:ln w="9525" cap="rnd">
              <a:solidFill>
                <a:schemeClr val="accent6"/>
              </a:solidFill>
              <a:round/>
            </a:ln>
            <a:effectLst>
              <a:outerShdw blurRad="40000" dist="23000" dir="5400000" rotWithShape="0">
                <a:srgbClr val="000000">
                  <a:alpha val="35000"/>
                </a:srgbClr>
              </a:outerShdw>
            </a:effectLst>
          </c:spPr>
          <c:marker>
            <c:symbol val="none"/>
          </c:marker>
          <c:xVal>
            <c:numRef>
              <c:f>IntervalDataWithBitPos!$N$5:$N$44</c:f>
              <c:numCache>
                <c:formatCode>General</c:formatCode>
                <c:ptCount val="40"/>
                <c:pt idx="0">
                  <c:v>-21</c:v>
                </c:pt>
                <c:pt idx="1">
                  <c:v>-21</c:v>
                </c:pt>
                <c:pt idx="2">
                  <c:v>-13</c:v>
                </c:pt>
                <c:pt idx="4">
                  <c:v>0</c:v>
                </c:pt>
                <c:pt idx="5">
                  <c:v>0</c:v>
                </c:pt>
                <c:pt idx="6">
                  <c:v>0</c:v>
                </c:pt>
                <c:pt idx="8">
                  <c:v>-13</c:v>
                </c:pt>
                <c:pt idx="9">
                  <c:v>-13</c:v>
                </c:pt>
                <c:pt idx="10">
                  <c:v>-8.75</c:v>
                </c:pt>
                <c:pt idx="15">
                  <c:v>-8.75</c:v>
                </c:pt>
                <c:pt idx="16">
                  <c:v>-8.75</c:v>
                </c:pt>
                <c:pt idx="17">
                  <c:v>-6.125</c:v>
                </c:pt>
                <c:pt idx="22">
                  <c:v>-6.125</c:v>
                </c:pt>
                <c:pt idx="23">
                  <c:v>-6.125</c:v>
                </c:pt>
                <c:pt idx="24">
                  <c:v>-4.25</c:v>
                </c:pt>
                <c:pt idx="26">
                  <c:v>-4.25</c:v>
                </c:pt>
                <c:pt idx="30">
                  <c:v>-4.25</c:v>
                </c:pt>
                <c:pt idx="31">
                  <c:v>-4.25</c:v>
                </c:pt>
                <c:pt idx="32">
                  <c:v>-3</c:v>
                </c:pt>
                <c:pt idx="38">
                  <c:v>-3</c:v>
                </c:pt>
                <c:pt idx="39">
                  <c:v>-3</c:v>
                </c:pt>
              </c:numCache>
            </c:numRef>
          </c:xVal>
          <c:yVal>
            <c:numRef>
              <c:f>IntervalDataWithBitPos!$AA$5</c:f>
              <c:numCache>
                <c:formatCode>General</c:formatCode>
                <c:ptCount val="1"/>
                <c:pt idx="0">
                  <c:v>7000</c:v>
                </c:pt>
              </c:numCache>
            </c:numRef>
          </c:yVal>
          <c:smooth val="0"/>
          <c:extLst>
            <c:ext xmlns:c16="http://schemas.microsoft.com/office/drawing/2014/chart" uri="{C3380CC4-5D6E-409C-BE32-E72D297353CC}">
              <c16:uniqueId val="{0000000A-3FAE-408B-BE31-720E92C92FAB}"/>
            </c:ext>
          </c:extLst>
        </c:ser>
        <c:ser>
          <c:idx val="0"/>
          <c:order val="2"/>
          <c:tx>
            <c:strRef>
              <c:f>IntervalDataWithBitPos!$V$7</c:f>
              <c:strCache>
                <c:ptCount val="1"/>
              </c:strCache>
            </c:strRef>
          </c:tx>
          <c:spPr>
            <a:ln w="31750" cap="rnd">
              <a:solidFill>
                <a:schemeClr val="accent3">
                  <a:lumMod val="60000"/>
                  <a:lumOff val="40000"/>
                </a:schemeClr>
              </a:solidFill>
              <a:round/>
            </a:ln>
            <a:effectLst>
              <a:outerShdw blurRad="40000" dist="23000" dir="5400000" rotWithShape="0">
                <a:srgbClr val="000000">
                  <a:alpha val="35000"/>
                </a:srgbClr>
              </a:outerShdw>
            </a:effectLst>
          </c:spPr>
          <c:marker>
            <c:symbol val="none"/>
          </c:marker>
          <c:xVal>
            <c:numRef>
              <c:f>IntervalDataWithBitPos!$V$9:$V$48</c:f>
              <c:numCache>
                <c:formatCode>General</c:formatCode>
                <c:ptCount val="40"/>
                <c:pt idx="0">
                  <c:v>-14.7</c:v>
                </c:pt>
                <c:pt idx="1">
                  <c:v>-14.7</c:v>
                </c:pt>
                <c:pt idx="7">
                  <c:v>-9.1</c:v>
                </c:pt>
                <c:pt idx="8">
                  <c:v>-9.1</c:v>
                </c:pt>
                <c:pt idx="14">
                  <c:v>-6.125</c:v>
                </c:pt>
                <c:pt idx="15">
                  <c:v>-6.125</c:v>
                </c:pt>
                <c:pt idx="22">
                  <c:v>-4.2874999999999996</c:v>
                </c:pt>
                <c:pt idx="23">
                  <c:v>-4.2874999999999996</c:v>
                </c:pt>
                <c:pt idx="30">
                  <c:v>-2.9749999999999996</c:v>
                </c:pt>
                <c:pt idx="31">
                  <c:v>-2.9749999999999996</c:v>
                </c:pt>
                <c:pt idx="38">
                  <c:v>-2.0999999999999996</c:v>
                </c:pt>
                <c:pt idx="39">
                  <c:v>-2.0999999999999996</c:v>
                </c:pt>
              </c:numCache>
            </c:numRef>
          </c:xVal>
          <c:yVal>
            <c:numRef>
              <c:f>IntervalDataWithBitPos!$U$9:$U$48</c:f>
              <c:numCache>
                <c:formatCode>General</c:formatCode>
                <c:ptCount val="40"/>
                <c:pt idx="0">
                  <c:v>0</c:v>
                </c:pt>
                <c:pt idx="1">
                  <c:v>1700</c:v>
                </c:pt>
                <c:pt idx="7">
                  <c:v>0</c:v>
                </c:pt>
                <c:pt idx="8">
                  <c:v>2400</c:v>
                </c:pt>
                <c:pt idx="14">
                  <c:v>0</c:v>
                </c:pt>
                <c:pt idx="15">
                  <c:v>3100</c:v>
                </c:pt>
                <c:pt idx="22">
                  <c:v>0</c:v>
                </c:pt>
                <c:pt idx="23">
                  <c:v>5150</c:v>
                </c:pt>
                <c:pt idx="30">
                  <c:v>0</c:v>
                </c:pt>
                <c:pt idx="31">
                  <c:v>11400</c:v>
                </c:pt>
                <c:pt idx="38">
                  <c:v>10000</c:v>
                </c:pt>
                <c:pt idx="39">
                  <c:v>16900</c:v>
                </c:pt>
              </c:numCache>
            </c:numRef>
          </c:yVal>
          <c:smooth val="0"/>
          <c:extLst>
            <c:ext xmlns:c16="http://schemas.microsoft.com/office/drawing/2014/chart" uri="{C3380CC4-5D6E-409C-BE32-E72D297353CC}">
              <c16:uniqueId val="{0000000B-3FAE-408B-BE31-720E92C92FAB}"/>
            </c:ext>
          </c:extLst>
        </c:ser>
        <c:ser>
          <c:idx val="2"/>
          <c:order val="3"/>
          <c:tx>
            <c:strRef>
              <c:f>IntervalDataWithBitPos!$X$6</c:f>
              <c:strCache>
                <c:ptCount val="1"/>
              </c:strCache>
            </c:strRef>
          </c:tx>
          <c:spPr>
            <a:ln w="38100" cap="rnd">
              <a:solidFill>
                <a:schemeClr val="accent3">
                  <a:lumMod val="60000"/>
                  <a:lumOff val="40000"/>
                </a:schemeClr>
              </a:solidFill>
              <a:round/>
            </a:ln>
            <a:effectLst>
              <a:outerShdw blurRad="40000" dist="23000" dir="5400000" rotWithShape="0">
                <a:srgbClr val="000000">
                  <a:alpha val="35000"/>
                </a:srgbClr>
              </a:outerShdw>
            </a:effectLst>
          </c:spPr>
          <c:marker>
            <c:symbol val="none"/>
          </c:marker>
          <c:xVal>
            <c:numRef>
              <c:f>IntervalDataWithBitPos!$X$9:$X$48</c:f>
              <c:numCache>
                <c:formatCode>General</c:formatCode>
                <c:ptCount val="40"/>
                <c:pt idx="0">
                  <c:v>14.7</c:v>
                </c:pt>
                <c:pt idx="1">
                  <c:v>14.7</c:v>
                </c:pt>
                <c:pt idx="7">
                  <c:v>9.1</c:v>
                </c:pt>
                <c:pt idx="8">
                  <c:v>9.1</c:v>
                </c:pt>
                <c:pt idx="14">
                  <c:v>6.125</c:v>
                </c:pt>
                <c:pt idx="15">
                  <c:v>6.125</c:v>
                </c:pt>
                <c:pt idx="22">
                  <c:v>4.2874999999999996</c:v>
                </c:pt>
                <c:pt idx="23">
                  <c:v>4.2874999999999996</c:v>
                </c:pt>
                <c:pt idx="30">
                  <c:v>2.9749999999999996</c:v>
                </c:pt>
                <c:pt idx="31">
                  <c:v>2.9749999999999996</c:v>
                </c:pt>
                <c:pt idx="38">
                  <c:v>2.0999999999999996</c:v>
                </c:pt>
                <c:pt idx="39">
                  <c:v>2.0999999999999996</c:v>
                </c:pt>
              </c:numCache>
            </c:numRef>
          </c:xVal>
          <c:yVal>
            <c:numRef>
              <c:f>IntervalDataWithBitPos!$U$9:$U$48</c:f>
              <c:numCache>
                <c:formatCode>General</c:formatCode>
                <c:ptCount val="40"/>
                <c:pt idx="0">
                  <c:v>0</c:v>
                </c:pt>
                <c:pt idx="1">
                  <c:v>1700</c:v>
                </c:pt>
                <c:pt idx="7">
                  <c:v>0</c:v>
                </c:pt>
                <c:pt idx="8">
                  <c:v>2400</c:v>
                </c:pt>
                <c:pt idx="14">
                  <c:v>0</c:v>
                </c:pt>
                <c:pt idx="15">
                  <c:v>3100</c:v>
                </c:pt>
                <c:pt idx="22">
                  <c:v>0</c:v>
                </c:pt>
                <c:pt idx="23">
                  <c:v>5150</c:v>
                </c:pt>
                <c:pt idx="30">
                  <c:v>0</c:v>
                </c:pt>
                <c:pt idx="31">
                  <c:v>11400</c:v>
                </c:pt>
                <c:pt idx="38">
                  <c:v>10000</c:v>
                </c:pt>
                <c:pt idx="39">
                  <c:v>16900</c:v>
                </c:pt>
              </c:numCache>
            </c:numRef>
          </c:yVal>
          <c:smooth val="0"/>
          <c:extLst>
            <c:ext xmlns:c16="http://schemas.microsoft.com/office/drawing/2014/chart" uri="{C3380CC4-5D6E-409C-BE32-E72D297353CC}">
              <c16:uniqueId val="{0000000C-3FAE-408B-BE31-720E92C92FAB}"/>
            </c:ext>
          </c:extLst>
        </c:ser>
        <c:dLbls>
          <c:showLegendKey val="0"/>
          <c:showVal val="0"/>
          <c:showCatName val="0"/>
          <c:showSerName val="0"/>
          <c:showPercent val="0"/>
          <c:showBubbleSize val="0"/>
        </c:dLbls>
        <c:axId val="-594894800"/>
        <c:axId val="-594905136"/>
      </c:scatterChart>
      <c:valAx>
        <c:axId val="-594894800"/>
        <c:scaling>
          <c:orientation val="minMax"/>
          <c:max val="40"/>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4905136"/>
        <c:crosses val="max"/>
        <c:crossBetween val="midCat"/>
      </c:valAx>
      <c:valAx>
        <c:axId val="-594905136"/>
        <c:scaling>
          <c:orientation val="maxMin"/>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cross"/>
        <c:tickLblPos val="low"/>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94894800"/>
        <c:crosses val="autoZero"/>
        <c:crossBetween val="midCat"/>
        <c:majorUnit val="500"/>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r">
              <a:defRPr>
                <a:solidFill>
                  <a:schemeClr val="tx1">
                    <a:lumMod val="65000"/>
                    <a:lumOff val="35000"/>
                  </a:schemeClr>
                </a:solidFill>
              </a:defRPr>
            </a:pPr>
            <a:r>
              <a:rPr lang="en-US" sz="2000">
                <a:solidFill>
                  <a:schemeClr val="tx1">
                    <a:lumMod val="65000"/>
                    <a:lumOff val="35000"/>
                  </a:schemeClr>
                </a:solidFill>
              </a:rPr>
              <a:t>"Well Name</a:t>
            </a:r>
            <a:r>
              <a:rPr lang="en-US" sz="2000" baseline="0">
                <a:solidFill>
                  <a:schemeClr val="tx1">
                    <a:lumMod val="65000"/>
                    <a:lumOff val="35000"/>
                  </a:schemeClr>
                </a:solidFill>
              </a:rPr>
              <a:t>" Milestones</a:t>
            </a:r>
            <a:endParaRPr lang="en-US" i="1">
              <a:solidFill>
                <a:schemeClr val="tx1">
                  <a:lumMod val="65000"/>
                  <a:lumOff val="35000"/>
                </a:schemeClr>
              </a:solidFill>
            </a:endParaRPr>
          </a:p>
        </c:rich>
      </c:tx>
      <c:layout>
        <c:manualLayout>
          <c:xMode val="edge"/>
          <c:yMode val="edge"/>
          <c:x val="0.59172138765553228"/>
          <c:y val="1.6023291206246279E-2"/>
        </c:manualLayout>
      </c:layout>
      <c:overlay val="0"/>
    </c:title>
    <c:autoTitleDeleted val="0"/>
    <c:plotArea>
      <c:layout>
        <c:manualLayout>
          <c:layoutTarget val="inner"/>
          <c:xMode val="edge"/>
          <c:yMode val="edge"/>
          <c:x val="2.915974828980725E-2"/>
          <c:y val="5.6294596983393577E-2"/>
          <c:w val="0.92341253903695697"/>
          <c:h val="0.88366336633663356"/>
        </c:manualLayout>
      </c:layout>
      <c:scatterChart>
        <c:scatterStyle val="lineMarker"/>
        <c:varyColors val="0"/>
        <c:ser>
          <c:idx val="0"/>
          <c:order val="0"/>
          <c:spPr>
            <a:ln w="28575">
              <a:noFill/>
            </a:ln>
            <a:effectLst/>
          </c:spPr>
          <c:marker>
            <c:symbol val="triangle"/>
            <c:size val="15"/>
            <c:spPr>
              <a:solidFill>
                <a:schemeClr val="tx1"/>
              </a:solidFill>
              <a:ln>
                <a:noFill/>
              </a:ln>
              <a:effectLst/>
            </c:spPr>
          </c:marker>
          <c:dLbls>
            <c:dLbl>
              <c:idx val="0"/>
              <c:tx>
                <c:rich>
                  <a:bodyPr/>
                  <a:lstStyle/>
                  <a:p>
                    <a:fld id="{E5E5807F-236F-4048-A189-F183D711C8C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BA40-4F33-BEB2-A3434A43D83D}"/>
                </c:ext>
              </c:extLst>
            </c:dLbl>
            <c:dLbl>
              <c:idx val="1"/>
              <c:tx>
                <c:rich>
                  <a:bodyPr wrap="square" lIns="38100" tIns="19050" rIns="38100" bIns="19050" anchor="ctr" anchorCtr="0">
                    <a:noAutofit/>
                  </a:bodyPr>
                  <a:lstStyle/>
                  <a:p>
                    <a:pPr algn="l">
                      <a:defRPr>
                        <a:solidFill>
                          <a:schemeClr val="tx1">
                            <a:lumMod val="65000"/>
                            <a:lumOff val="35000"/>
                          </a:schemeClr>
                        </a:solidFill>
                      </a:defRPr>
                    </a:pPr>
                    <a:fld id="{BDB8A546-1F87-479A-99BF-867CC937B9C8}" type="CELLRANGE">
                      <a:rPr lang="en-US">
                        <a:solidFill>
                          <a:schemeClr val="tx1">
                            <a:lumMod val="65000"/>
                            <a:lumOff val="35000"/>
                          </a:schemeClr>
                        </a:solidFill>
                      </a:rPr>
                      <a:pPr algn="l">
                        <a:defRPr>
                          <a:solidFill>
                            <a:schemeClr val="tx1">
                              <a:lumMod val="65000"/>
                              <a:lumOff val="35000"/>
                            </a:schemeClr>
                          </a:solidFill>
                        </a:defRPr>
                      </a:pPr>
                      <a:t>[CELLRANGE]</a:t>
                    </a:fld>
                    <a:endParaRPr lang="en-US"/>
                  </a:p>
                </c:rich>
              </c:tx>
              <c:spPr>
                <a:noFill/>
                <a:ln>
                  <a:noFill/>
                </a:ln>
                <a:effectLst/>
              </c:spPr>
              <c:dLblPos val="t"/>
              <c:showLegendKey val="0"/>
              <c:showVal val="0"/>
              <c:showCatName val="0"/>
              <c:showSerName val="0"/>
              <c:showPercent val="0"/>
              <c:showBubbleSize val="0"/>
              <c:extLst>
                <c:ext xmlns:c15="http://schemas.microsoft.com/office/drawing/2012/chart" uri="{CE6537A1-D6FC-4f65-9D91-7224C49458BB}">
                  <c15:layout>
                    <c:manualLayout>
                      <c:w val="5.0042094359241542E-2"/>
                      <c:h val="5.9971939380438766E-2"/>
                    </c:manualLayout>
                  </c15:layout>
                  <c15:dlblFieldTable/>
                  <c15:showDataLabelsRange val="1"/>
                </c:ext>
                <c:ext xmlns:c16="http://schemas.microsoft.com/office/drawing/2014/chart" uri="{C3380CC4-5D6E-409C-BE32-E72D297353CC}">
                  <c16:uniqueId val="{00000001-BA40-4F33-BEB2-A3434A43D83D}"/>
                </c:ext>
              </c:extLst>
            </c:dLbl>
            <c:dLbl>
              <c:idx val="2"/>
              <c:tx>
                <c:rich>
                  <a:bodyPr/>
                  <a:lstStyle/>
                  <a:p>
                    <a:fld id="{2B78BC80-420C-4C63-AA02-BD551A90E1F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BA40-4F33-BEB2-A3434A43D83D}"/>
                </c:ext>
              </c:extLst>
            </c:dLbl>
            <c:dLbl>
              <c:idx val="3"/>
              <c:tx>
                <c:rich>
                  <a:bodyPr/>
                  <a:lstStyle/>
                  <a:p>
                    <a:fld id="{6BC8CEA1-7A12-4C8B-8001-9E04037C97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BA40-4F33-BEB2-A3434A43D83D}"/>
                </c:ext>
              </c:extLst>
            </c:dLbl>
            <c:dLbl>
              <c:idx val="4"/>
              <c:tx>
                <c:rich>
                  <a:bodyPr/>
                  <a:lstStyle/>
                  <a:p>
                    <a:fld id="{F5948D2A-1244-4E55-8508-D60789875BC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BA40-4F33-BEB2-A3434A43D83D}"/>
                </c:ext>
              </c:extLst>
            </c:dLbl>
            <c:dLbl>
              <c:idx val="5"/>
              <c:tx>
                <c:rich>
                  <a:bodyPr/>
                  <a:lstStyle/>
                  <a:p>
                    <a:fld id="{4F322BB2-D481-464B-AB4A-74B1C2B45C0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BA40-4F33-BEB2-A3434A43D83D}"/>
                </c:ext>
              </c:extLst>
            </c:dLbl>
            <c:dLbl>
              <c:idx val="6"/>
              <c:tx>
                <c:rich>
                  <a:bodyPr/>
                  <a:lstStyle/>
                  <a:p>
                    <a:fld id="{9972E999-52B2-4C78-BDA5-CA9B9DFD09B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BA40-4F33-BEB2-A3434A43D83D}"/>
                </c:ext>
              </c:extLst>
            </c:dLbl>
            <c:dLbl>
              <c:idx val="7"/>
              <c:tx>
                <c:rich>
                  <a:bodyPr/>
                  <a:lstStyle/>
                  <a:p>
                    <a:fld id="{B2C5F774-1FD3-410A-9EB0-74803B0260C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BA40-4F33-BEB2-A3434A43D83D}"/>
                </c:ext>
              </c:extLst>
            </c:dLbl>
            <c:dLbl>
              <c:idx val="8"/>
              <c:tx>
                <c:rich>
                  <a:bodyPr/>
                  <a:lstStyle/>
                  <a:p>
                    <a:fld id="{22647440-3C0F-4CD1-9D38-90A9B29380D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BA40-4F33-BEB2-A3434A43D83D}"/>
                </c:ext>
              </c:extLst>
            </c:dLbl>
            <c:dLbl>
              <c:idx val="9"/>
              <c:tx>
                <c:rich>
                  <a:bodyPr/>
                  <a:lstStyle/>
                  <a:p>
                    <a:fld id="{81A52621-6485-40DF-B6DF-5D70F5F55F2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BA40-4F33-BEB2-A3434A43D83D}"/>
                </c:ext>
              </c:extLst>
            </c:dLbl>
            <c:dLbl>
              <c:idx val="10"/>
              <c:tx>
                <c:rich>
                  <a:bodyPr/>
                  <a:lstStyle/>
                  <a:p>
                    <a:fld id="{6F2CFE71-CBD6-4D74-8CBF-9B7419CEDE9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BA40-4F33-BEB2-A3434A43D83D}"/>
                </c:ext>
              </c:extLst>
            </c:dLbl>
            <c:dLbl>
              <c:idx val="11"/>
              <c:tx>
                <c:rich>
                  <a:bodyPr/>
                  <a:lstStyle/>
                  <a:p>
                    <a:fld id="{CAA08B94-268D-4F8E-BC3B-F5BFB0D0FF5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BA40-4F33-BEB2-A3434A43D83D}"/>
                </c:ext>
              </c:extLst>
            </c:dLbl>
            <c:dLbl>
              <c:idx val="12"/>
              <c:tx>
                <c:rich>
                  <a:bodyPr/>
                  <a:lstStyle/>
                  <a:p>
                    <a:fld id="{E1ED928B-DED0-4944-9FDA-69A52D852651}" type="CELLRANGE">
                      <a:rPr lang="en-US">
                        <a:solidFill>
                          <a:schemeClr val="tx1">
                            <a:lumMod val="65000"/>
                            <a:lumOff val="35000"/>
                          </a:schemeClr>
                        </a:solidFill>
                      </a:rPr>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BA40-4F33-BEB2-A3434A43D83D}"/>
                </c:ext>
              </c:extLst>
            </c:dLbl>
            <c:dLbl>
              <c:idx val="13"/>
              <c:tx>
                <c:rich>
                  <a:bodyPr/>
                  <a:lstStyle/>
                  <a:p>
                    <a:fld id="{BA50337B-7000-4CCE-8814-1E113F631AC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BA40-4F33-BEB2-A3434A43D83D}"/>
                </c:ext>
              </c:extLst>
            </c:dLbl>
            <c:spPr>
              <a:noFill/>
              <a:ln>
                <a:noFill/>
              </a:ln>
              <a:effectLst/>
            </c:spPr>
            <c:txPr>
              <a:bodyPr wrap="square" lIns="38100" tIns="19050" rIns="38100" bIns="19050" anchor="ctr" anchorCtr="0">
                <a:spAutoFit/>
              </a:bodyPr>
              <a:lstStyle/>
              <a:p>
                <a:pPr algn="l">
                  <a:defRPr>
                    <a:solidFill>
                      <a:schemeClr val="tx1">
                        <a:lumMod val="65000"/>
                        <a:lumOff val="35000"/>
                      </a:schemeClr>
                    </a:solidFill>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trendline>
            <c:trendlineType val="movingAvg"/>
            <c:period val="2"/>
            <c:dispRSqr val="0"/>
            <c:dispEq val="0"/>
          </c:trendline>
          <c:errBars>
            <c:errDir val="y"/>
            <c:errBarType val="plus"/>
            <c:errValType val="fixedVal"/>
            <c:noEndCap val="1"/>
            <c:val val="50"/>
            <c:spPr>
              <a:ln cmpd="dbl">
                <a:solidFill>
                  <a:schemeClr val="tx1"/>
                </a:solidFill>
                <a:prstDash val="sysDash"/>
              </a:ln>
              <a:effectLst/>
            </c:spPr>
          </c:errBars>
          <c:xVal>
            <c:numRef>
              <c:f>'Well Timeline'!$A$3:$A$16</c:f>
              <c:numCache>
                <c:formatCode>[$-F800]dddd\,\ mmmm\ dd\,\ yyyy</c:formatCode>
                <c:ptCount val="14"/>
                <c:pt idx="0">
                  <c:v>42903.002029282405</c:v>
                </c:pt>
                <c:pt idx="1">
                  <c:v>42904</c:v>
                </c:pt>
                <c:pt idx="2">
                  <c:v>42905</c:v>
                </c:pt>
                <c:pt idx="3">
                  <c:v>42906</c:v>
                </c:pt>
                <c:pt idx="4">
                  <c:v>42907</c:v>
                </c:pt>
                <c:pt idx="5">
                  <c:v>42908</c:v>
                </c:pt>
                <c:pt idx="6">
                  <c:v>42909</c:v>
                </c:pt>
                <c:pt idx="7">
                  <c:v>42910</c:v>
                </c:pt>
                <c:pt idx="8">
                  <c:v>42911</c:v>
                </c:pt>
                <c:pt idx="9">
                  <c:v>42912</c:v>
                </c:pt>
                <c:pt idx="10">
                  <c:v>42913</c:v>
                </c:pt>
                <c:pt idx="11">
                  <c:v>42914</c:v>
                </c:pt>
                <c:pt idx="12">
                  <c:v>42915</c:v>
                </c:pt>
                <c:pt idx="13">
                  <c:v>42916</c:v>
                </c:pt>
              </c:numCache>
            </c:numRef>
          </c:xVal>
          <c:yVal>
            <c:numRef>
              <c:f>'Well Timeline'!$B$3:$B$16</c:f>
              <c:numCache>
                <c:formatCode>General</c:formatCode>
                <c:ptCount val="14"/>
                <c:pt idx="0">
                  <c:v>3</c:v>
                </c:pt>
                <c:pt idx="1">
                  <c:v>4</c:v>
                </c:pt>
                <c:pt idx="2">
                  <c:v>2</c:v>
                </c:pt>
                <c:pt idx="3">
                  <c:v>3</c:v>
                </c:pt>
                <c:pt idx="4">
                  <c:v>1</c:v>
                </c:pt>
                <c:pt idx="5">
                  <c:v>2</c:v>
                </c:pt>
                <c:pt idx="6">
                  <c:v>3</c:v>
                </c:pt>
                <c:pt idx="7">
                  <c:v>4</c:v>
                </c:pt>
                <c:pt idx="8">
                  <c:v>5</c:v>
                </c:pt>
                <c:pt idx="9">
                  <c:v>6</c:v>
                </c:pt>
                <c:pt idx="10">
                  <c:v>7</c:v>
                </c:pt>
                <c:pt idx="11">
                  <c:v>8</c:v>
                </c:pt>
                <c:pt idx="12">
                  <c:v>9</c:v>
                </c:pt>
                <c:pt idx="13">
                  <c:v>10</c:v>
                </c:pt>
              </c:numCache>
            </c:numRef>
          </c:yVal>
          <c:smooth val="0"/>
          <c:extLst>
            <c:ext xmlns:c15="http://schemas.microsoft.com/office/drawing/2012/chart" uri="{02D57815-91ED-43cb-92C2-25804820EDAC}">
              <c15:datalabelsRange>
                <c15:f>'Well Timeline'!$C$3:$C$16</c15:f>
                <c15:dlblRangeCache>
                  <c:ptCount val="14"/>
                  <c:pt idx="0">
                    <c:v>Well Task 1</c:v>
                  </c:pt>
                  <c:pt idx="1">
                    <c:v>Well Task 2</c:v>
                  </c:pt>
                  <c:pt idx="2">
                    <c:v>Well Task 3</c:v>
                  </c:pt>
                  <c:pt idx="3">
                    <c:v>Well Task 4</c:v>
                  </c:pt>
                  <c:pt idx="4">
                    <c:v>Well Task 5</c:v>
                  </c:pt>
                  <c:pt idx="5">
                    <c:v>Well Task 6</c:v>
                  </c:pt>
                  <c:pt idx="6">
                    <c:v>Well Task 7</c:v>
                  </c:pt>
                  <c:pt idx="7">
                    <c:v>Well Task 8</c:v>
                  </c:pt>
                  <c:pt idx="8">
                    <c:v>Well Task 9</c:v>
                  </c:pt>
                  <c:pt idx="9">
                    <c:v>Well Task 10</c:v>
                  </c:pt>
                  <c:pt idx="10">
                    <c:v>Well Task 11</c:v>
                  </c:pt>
                  <c:pt idx="11">
                    <c:v>Well Task 12</c:v>
                  </c:pt>
                  <c:pt idx="12">
                    <c:v>Well Task 13</c:v>
                  </c:pt>
                  <c:pt idx="13">
                    <c:v>Well Task 14</c:v>
                  </c:pt>
                </c15:dlblRangeCache>
              </c15:datalabelsRange>
            </c:ext>
            <c:ext xmlns:c16="http://schemas.microsoft.com/office/drawing/2014/chart" uri="{C3380CC4-5D6E-409C-BE32-E72D297353CC}">
              <c16:uniqueId val="{0000000F-BA40-4F33-BEB2-A3434A43D83D}"/>
            </c:ext>
          </c:extLst>
        </c:ser>
        <c:dLbls>
          <c:showLegendKey val="0"/>
          <c:showVal val="0"/>
          <c:showCatName val="0"/>
          <c:showSerName val="0"/>
          <c:showPercent val="0"/>
          <c:showBubbleSize val="0"/>
        </c:dLbls>
        <c:axId val="-594904048"/>
        <c:axId val="-594899152"/>
      </c:scatterChart>
      <c:valAx>
        <c:axId val="-594904048"/>
        <c:scaling>
          <c:orientation val="minMax"/>
        </c:scaling>
        <c:delete val="0"/>
        <c:axPos val="b"/>
        <c:numFmt formatCode="m/d/yyyy" sourceLinked="0"/>
        <c:majorTickMark val="in"/>
        <c:minorTickMark val="out"/>
        <c:tickLblPos val="nextTo"/>
        <c:txPr>
          <a:bodyPr rot="0" vert="horz"/>
          <a:lstStyle/>
          <a:p>
            <a:pPr>
              <a:defRPr/>
            </a:pPr>
            <a:endParaRPr lang="en-US"/>
          </a:p>
        </c:txPr>
        <c:crossAx val="-594899152"/>
        <c:crosses val="max"/>
        <c:crossBetween val="midCat"/>
        <c:minorUnit val="1"/>
      </c:valAx>
      <c:valAx>
        <c:axId val="-594899152"/>
        <c:scaling>
          <c:orientation val="maxMin"/>
          <c:max val="20"/>
          <c:min val="0"/>
        </c:scaling>
        <c:delete val="0"/>
        <c:axPos val="l"/>
        <c:numFmt formatCode="General" sourceLinked="1"/>
        <c:majorTickMark val="none"/>
        <c:minorTickMark val="none"/>
        <c:tickLblPos val="none"/>
        <c:crossAx val="-594904048"/>
        <c:crosses val="autoZero"/>
        <c:crossBetween val="midCat"/>
        <c:majorUnit val="1"/>
        <c:minorUnit val="1"/>
      </c:valAx>
    </c:plotArea>
    <c:plotVisOnly val="1"/>
    <c:dispBlanksAs val="gap"/>
    <c:showDLblsOverMax val="0"/>
  </c:chart>
  <c:spPr>
    <a:effectLst>
      <a:outerShdw blurRad="50800" dist="38100" dir="2700000" algn="tl" rotWithShape="0">
        <a:prstClr val="black">
          <a:alpha val="40000"/>
        </a:prstClr>
      </a:outerShdw>
    </a:effectLst>
  </c:spPr>
  <c:printSettings>
    <c:headerFooter alignWithMargins="0"/>
    <c:pageMargins b="1" l="0.75000000000000011" r="0.75000000000000011"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2023801646060605E-2"/>
          <c:y val="3.1847915791353563E-2"/>
          <c:w val="0.79595396384285921"/>
          <c:h val="0.96147341962409272"/>
        </c:manualLayout>
      </c:layout>
      <c:scatterChart>
        <c:scatterStyle val="lineMarker"/>
        <c:varyColors val="0"/>
        <c:ser>
          <c:idx val="1"/>
          <c:order val="0"/>
          <c:tx>
            <c:strRef>
              <c:f>'IntervalData (2)'!$AK$7</c:f>
              <c:strCache>
                <c:ptCount val="1"/>
              </c:strCache>
            </c:strRef>
          </c:tx>
          <c:spPr>
            <a:ln w="31750" cap="rnd">
              <a:solidFill>
                <a:schemeClr val="accent6">
                  <a:lumMod val="50000"/>
                </a:schemeClr>
              </a:solidFill>
              <a:round/>
            </a:ln>
            <a:effectLst>
              <a:outerShdw blurRad="40000" dist="23000" dir="5400000" rotWithShape="0">
                <a:srgbClr val="000000">
                  <a:alpha val="35000"/>
                </a:srgbClr>
              </a:outerShdw>
            </a:effectLst>
          </c:spPr>
          <c:marker>
            <c:symbol val="none"/>
          </c:marker>
          <c:xVal>
            <c:numRef>
              <c:f>'IntervalData (2)'!$P$3:$P$41</c:f>
              <c:numCache>
                <c:formatCode>General</c:formatCode>
                <c:ptCount val="39"/>
                <c:pt idx="0">
                  <c:v>-21</c:v>
                </c:pt>
                <c:pt idx="1">
                  <c:v>-21</c:v>
                </c:pt>
                <c:pt idx="2">
                  <c:v>-13</c:v>
                </c:pt>
                <c:pt idx="7">
                  <c:v>-13</c:v>
                </c:pt>
                <c:pt idx="8">
                  <c:v>-13</c:v>
                </c:pt>
                <c:pt idx="9">
                  <c:v>-8.75</c:v>
                </c:pt>
                <c:pt idx="14">
                  <c:v>-8.75</c:v>
                </c:pt>
                <c:pt idx="15">
                  <c:v>-8.75</c:v>
                </c:pt>
                <c:pt idx="16">
                  <c:v>-6.125</c:v>
                </c:pt>
                <c:pt idx="21">
                  <c:v>-6.125</c:v>
                </c:pt>
                <c:pt idx="22">
                  <c:v>-6.125</c:v>
                </c:pt>
                <c:pt idx="23">
                  <c:v>-4.25</c:v>
                </c:pt>
                <c:pt idx="29">
                  <c:v>-4.25</c:v>
                </c:pt>
                <c:pt idx="30">
                  <c:v>-4.25</c:v>
                </c:pt>
                <c:pt idx="31">
                  <c:v>-3</c:v>
                </c:pt>
                <c:pt idx="37">
                  <c:v>-3</c:v>
                </c:pt>
                <c:pt idx="38">
                  <c:v>-3</c:v>
                </c:pt>
              </c:numCache>
            </c:numRef>
          </c:xVal>
          <c:yVal>
            <c:numRef>
              <c:f>'IntervalData (2)'!$O$3:$O$41</c:f>
              <c:numCache>
                <c:formatCode>General</c:formatCode>
                <c:ptCount val="39"/>
                <c:pt idx="0">
                  <c:v>0</c:v>
                </c:pt>
                <c:pt idx="1">
                  <c:v>1800</c:v>
                </c:pt>
                <c:pt idx="2">
                  <c:v>1800</c:v>
                </c:pt>
                <c:pt idx="7">
                  <c:v>1800</c:v>
                </c:pt>
                <c:pt idx="8">
                  <c:v>2500</c:v>
                </c:pt>
                <c:pt idx="9">
                  <c:v>2500</c:v>
                </c:pt>
                <c:pt idx="14">
                  <c:v>2500</c:v>
                </c:pt>
                <c:pt idx="15">
                  <c:v>3200</c:v>
                </c:pt>
                <c:pt idx="16">
                  <c:v>3200</c:v>
                </c:pt>
                <c:pt idx="21">
                  <c:v>3200</c:v>
                </c:pt>
                <c:pt idx="22">
                  <c:v>5250</c:v>
                </c:pt>
                <c:pt idx="23">
                  <c:v>5250</c:v>
                </c:pt>
                <c:pt idx="29">
                  <c:v>5250</c:v>
                </c:pt>
                <c:pt idx="30">
                  <c:v>11500</c:v>
                </c:pt>
                <c:pt idx="31">
                  <c:v>11500</c:v>
                </c:pt>
                <c:pt idx="37">
                  <c:v>11500</c:v>
                </c:pt>
                <c:pt idx="38">
                  <c:v>17000</c:v>
                </c:pt>
              </c:numCache>
            </c:numRef>
          </c:yVal>
          <c:smooth val="0"/>
          <c:extLst>
            <c:ext xmlns:c16="http://schemas.microsoft.com/office/drawing/2014/chart" uri="{C3380CC4-5D6E-409C-BE32-E72D297353CC}">
              <c16:uniqueId val="{00000000-F7FE-4BEE-831D-F81B892E461C}"/>
            </c:ext>
          </c:extLst>
        </c:ser>
        <c:ser>
          <c:idx val="3"/>
          <c:order val="1"/>
          <c:tx>
            <c:strRef>
              <c:f>'IntervalData (2)'!$AM$7</c:f>
              <c:strCache>
                <c:ptCount val="1"/>
              </c:strCache>
            </c:strRef>
          </c:tx>
          <c:spPr>
            <a:ln w="34925" cap="rnd">
              <a:solidFill>
                <a:schemeClr val="accent6">
                  <a:lumMod val="50000"/>
                </a:schemeClr>
              </a:solidFill>
              <a:round/>
            </a:ln>
            <a:effectLst>
              <a:outerShdw blurRad="40000" dist="23000" dir="5400000" rotWithShape="0">
                <a:srgbClr val="000000">
                  <a:alpha val="35000"/>
                </a:srgbClr>
              </a:outerShdw>
            </a:effectLst>
          </c:spPr>
          <c:marker>
            <c:symbol val="none"/>
          </c:marker>
          <c:xVal>
            <c:numRef>
              <c:f>'IntervalData (2)'!$R$3:$R$41</c:f>
              <c:numCache>
                <c:formatCode>General</c:formatCode>
                <c:ptCount val="39"/>
                <c:pt idx="0">
                  <c:v>21</c:v>
                </c:pt>
                <c:pt idx="1">
                  <c:v>21</c:v>
                </c:pt>
                <c:pt idx="2">
                  <c:v>13</c:v>
                </c:pt>
                <c:pt idx="7">
                  <c:v>13</c:v>
                </c:pt>
                <c:pt idx="8">
                  <c:v>13</c:v>
                </c:pt>
                <c:pt idx="9">
                  <c:v>8.75</c:v>
                </c:pt>
                <c:pt idx="14">
                  <c:v>8.75</c:v>
                </c:pt>
                <c:pt idx="15">
                  <c:v>8.75</c:v>
                </c:pt>
                <c:pt idx="16">
                  <c:v>6.125</c:v>
                </c:pt>
                <c:pt idx="21">
                  <c:v>6.125</c:v>
                </c:pt>
                <c:pt idx="22">
                  <c:v>6.125</c:v>
                </c:pt>
                <c:pt idx="23">
                  <c:v>4.25</c:v>
                </c:pt>
                <c:pt idx="29">
                  <c:v>4.25</c:v>
                </c:pt>
                <c:pt idx="30">
                  <c:v>4.25</c:v>
                </c:pt>
                <c:pt idx="31">
                  <c:v>3</c:v>
                </c:pt>
                <c:pt idx="37">
                  <c:v>3</c:v>
                </c:pt>
                <c:pt idx="38">
                  <c:v>3</c:v>
                </c:pt>
              </c:numCache>
            </c:numRef>
          </c:xVal>
          <c:yVal>
            <c:numRef>
              <c:f>'IntervalData (2)'!$O$3:$O$41</c:f>
              <c:numCache>
                <c:formatCode>General</c:formatCode>
                <c:ptCount val="39"/>
                <c:pt idx="0">
                  <c:v>0</c:v>
                </c:pt>
                <c:pt idx="1">
                  <c:v>1800</c:v>
                </c:pt>
                <c:pt idx="2">
                  <c:v>1800</c:v>
                </c:pt>
                <c:pt idx="7">
                  <c:v>1800</c:v>
                </c:pt>
                <c:pt idx="8">
                  <c:v>2500</c:v>
                </c:pt>
                <c:pt idx="9">
                  <c:v>2500</c:v>
                </c:pt>
                <c:pt idx="14">
                  <c:v>2500</c:v>
                </c:pt>
                <c:pt idx="15">
                  <c:v>3200</c:v>
                </c:pt>
                <c:pt idx="16">
                  <c:v>3200</c:v>
                </c:pt>
                <c:pt idx="21">
                  <c:v>3200</c:v>
                </c:pt>
                <c:pt idx="22">
                  <c:v>5250</c:v>
                </c:pt>
                <c:pt idx="23">
                  <c:v>5250</c:v>
                </c:pt>
                <c:pt idx="29">
                  <c:v>5250</c:v>
                </c:pt>
                <c:pt idx="30">
                  <c:v>11500</c:v>
                </c:pt>
                <c:pt idx="31">
                  <c:v>11500</c:v>
                </c:pt>
                <c:pt idx="37">
                  <c:v>11500</c:v>
                </c:pt>
                <c:pt idx="38">
                  <c:v>17000</c:v>
                </c:pt>
              </c:numCache>
            </c:numRef>
          </c:yVal>
          <c:smooth val="0"/>
          <c:extLst>
            <c:ext xmlns:c16="http://schemas.microsoft.com/office/drawing/2014/chart" uri="{C3380CC4-5D6E-409C-BE32-E72D297353CC}">
              <c16:uniqueId val="{00000001-F7FE-4BEE-831D-F81B892E461C}"/>
            </c:ext>
          </c:extLst>
        </c:ser>
        <c:ser>
          <c:idx val="0"/>
          <c:order val="2"/>
          <c:tx>
            <c:strRef>
              <c:f>'IntervalData (2)'!$X$5</c:f>
              <c:strCache>
                <c:ptCount val="1"/>
              </c:strCache>
            </c:strRef>
          </c:tx>
          <c:spPr>
            <a:ln w="31750" cap="rnd">
              <a:solidFill>
                <a:schemeClr val="bg1"/>
              </a:solidFill>
              <a:round/>
            </a:ln>
            <a:effectLst>
              <a:outerShdw blurRad="40000" dist="23000" dir="5400000" rotWithShape="0">
                <a:srgbClr val="000000">
                  <a:alpha val="35000"/>
                </a:srgbClr>
              </a:outerShdw>
            </a:effectLst>
          </c:spPr>
          <c:marker>
            <c:symbol val="none"/>
          </c:marker>
          <c:xVal>
            <c:numRef>
              <c:f>'IntervalData (2)'!$X$6:$X$45</c:f>
              <c:numCache>
                <c:formatCode>General</c:formatCode>
                <c:ptCount val="40"/>
                <c:pt idx="0">
                  <c:v>-14.7</c:v>
                </c:pt>
                <c:pt idx="1">
                  <c:v>-14.7</c:v>
                </c:pt>
                <c:pt idx="7">
                  <c:v>-9.1</c:v>
                </c:pt>
                <c:pt idx="8">
                  <c:v>-9.1</c:v>
                </c:pt>
                <c:pt idx="14">
                  <c:v>-6.125</c:v>
                </c:pt>
                <c:pt idx="15">
                  <c:v>-6.125</c:v>
                </c:pt>
                <c:pt idx="22">
                  <c:v>-4.2874999999999996</c:v>
                </c:pt>
                <c:pt idx="23">
                  <c:v>-4.2874999999999996</c:v>
                </c:pt>
                <c:pt idx="30">
                  <c:v>-2.9749999999999996</c:v>
                </c:pt>
                <c:pt idx="31">
                  <c:v>-2.9749999999999996</c:v>
                </c:pt>
                <c:pt idx="38">
                  <c:v>-2.0999999999999996</c:v>
                </c:pt>
                <c:pt idx="39">
                  <c:v>-2.0999999999999996</c:v>
                </c:pt>
              </c:numCache>
            </c:numRef>
          </c:xVal>
          <c:yVal>
            <c:numRef>
              <c:f>'IntervalData (2)'!$W$6:$W$45</c:f>
              <c:numCache>
                <c:formatCode>General</c:formatCode>
                <c:ptCount val="40"/>
                <c:pt idx="0">
                  <c:v>0</c:v>
                </c:pt>
                <c:pt idx="1">
                  <c:v>1700</c:v>
                </c:pt>
                <c:pt idx="7">
                  <c:v>0</c:v>
                </c:pt>
                <c:pt idx="8">
                  <c:v>2400</c:v>
                </c:pt>
                <c:pt idx="14">
                  <c:v>0</c:v>
                </c:pt>
                <c:pt idx="15">
                  <c:v>3100</c:v>
                </c:pt>
                <c:pt idx="22">
                  <c:v>0</c:v>
                </c:pt>
                <c:pt idx="23">
                  <c:v>5150</c:v>
                </c:pt>
                <c:pt idx="30">
                  <c:v>0</c:v>
                </c:pt>
                <c:pt idx="31">
                  <c:v>11400</c:v>
                </c:pt>
                <c:pt idx="38">
                  <c:v>10000</c:v>
                </c:pt>
                <c:pt idx="39">
                  <c:v>16900</c:v>
                </c:pt>
              </c:numCache>
            </c:numRef>
          </c:yVal>
          <c:smooth val="0"/>
          <c:extLst>
            <c:ext xmlns:c16="http://schemas.microsoft.com/office/drawing/2014/chart" uri="{C3380CC4-5D6E-409C-BE32-E72D297353CC}">
              <c16:uniqueId val="{00000002-F7FE-4BEE-831D-F81B892E461C}"/>
            </c:ext>
          </c:extLst>
        </c:ser>
        <c:ser>
          <c:idx val="2"/>
          <c:order val="3"/>
          <c:tx>
            <c:strRef>
              <c:f>'IntervalData (2)'!$Z$4</c:f>
              <c:strCache>
                <c:ptCount val="1"/>
              </c:strCache>
            </c:strRef>
          </c:tx>
          <c:spPr>
            <a:ln w="38100" cap="rnd">
              <a:solidFill>
                <a:schemeClr val="bg1"/>
              </a:solidFill>
              <a:round/>
            </a:ln>
            <a:effectLst>
              <a:outerShdw blurRad="40000" dist="23000" dir="5400000" rotWithShape="0">
                <a:srgbClr val="000000">
                  <a:alpha val="35000"/>
                </a:srgbClr>
              </a:outerShdw>
            </a:effectLst>
          </c:spPr>
          <c:marker>
            <c:symbol val="none"/>
          </c:marker>
          <c:xVal>
            <c:numRef>
              <c:f>'IntervalData (2)'!$Z$6:$Z$45</c:f>
              <c:numCache>
                <c:formatCode>General</c:formatCode>
                <c:ptCount val="40"/>
                <c:pt idx="0">
                  <c:v>14.7</c:v>
                </c:pt>
                <c:pt idx="1">
                  <c:v>14.7</c:v>
                </c:pt>
                <c:pt idx="7">
                  <c:v>9.1</c:v>
                </c:pt>
                <c:pt idx="8">
                  <c:v>9.1</c:v>
                </c:pt>
                <c:pt idx="14">
                  <c:v>6.125</c:v>
                </c:pt>
                <c:pt idx="15">
                  <c:v>6.125</c:v>
                </c:pt>
                <c:pt idx="22">
                  <c:v>4.2874999999999996</c:v>
                </c:pt>
                <c:pt idx="23">
                  <c:v>4.2874999999999996</c:v>
                </c:pt>
                <c:pt idx="30">
                  <c:v>2.9749999999999996</c:v>
                </c:pt>
                <c:pt idx="31">
                  <c:v>2.9749999999999996</c:v>
                </c:pt>
                <c:pt idx="38">
                  <c:v>2.0999999999999996</c:v>
                </c:pt>
                <c:pt idx="39">
                  <c:v>2.0999999999999996</c:v>
                </c:pt>
              </c:numCache>
            </c:numRef>
          </c:xVal>
          <c:yVal>
            <c:numRef>
              <c:f>'IntervalData (2)'!$W$6:$W$45</c:f>
              <c:numCache>
                <c:formatCode>General</c:formatCode>
                <c:ptCount val="40"/>
                <c:pt idx="0">
                  <c:v>0</c:v>
                </c:pt>
                <c:pt idx="1">
                  <c:v>1700</c:v>
                </c:pt>
                <c:pt idx="7">
                  <c:v>0</c:v>
                </c:pt>
                <c:pt idx="8">
                  <c:v>2400</c:v>
                </c:pt>
                <c:pt idx="14">
                  <c:v>0</c:v>
                </c:pt>
                <c:pt idx="15">
                  <c:v>3100</c:v>
                </c:pt>
                <c:pt idx="22">
                  <c:v>0</c:v>
                </c:pt>
                <c:pt idx="23">
                  <c:v>5150</c:v>
                </c:pt>
                <c:pt idx="30">
                  <c:v>0</c:v>
                </c:pt>
                <c:pt idx="31">
                  <c:v>11400</c:v>
                </c:pt>
                <c:pt idx="38">
                  <c:v>10000</c:v>
                </c:pt>
                <c:pt idx="39">
                  <c:v>16900</c:v>
                </c:pt>
              </c:numCache>
            </c:numRef>
          </c:yVal>
          <c:smooth val="0"/>
          <c:extLst>
            <c:ext xmlns:c16="http://schemas.microsoft.com/office/drawing/2014/chart" uri="{C3380CC4-5D6E-409C-BE32-E72D297353CC}">
              <c16:uniqueId val="{00000003-F7FE-4BEE-831D-F81B892E461C}"/>
            </c:ext>
          </c:extLst>
        </c:ser>
        <c:dLbls>
          <c:showLegendKey val="0"/>
          <c:showVal val="0"/>
          <c:showCatName val="0"/>
          <c:showSerName val="0"/>
          <c:showPercent val="0"/>
          <c:showBubbleSize val="0"/>
        </c:dLbls>
        <c:axId val="-461922272"/>
        <c:axId val="-461942944"/>
      </c:scatterChart>
      <c:valAx>
        <c:axId val="-461922272"/>
        <c:scaling>
          <c:orientation val="minMax"/>
          <c:max val="40"/>
          <c:min val="-40"/>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42944"/>
        <c:crosses val="max"/>
        <c:crossBetween val="midCat"/>
      </c:valAx>
      <c:valAx>
        <c:axId val="-461942944"/>
        <c:scaling>
          <c:orientation val="maxMin"/>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2272"/>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5767213496808797E-2"/>
          <c:y val="4.7007409676616436E-2"/>
          <c:w val="0.43821406071641456"/>
          <c:h val="0.85319522359863931"/>
        </c:manualLayout>
      </c:layout>
      <c:scatterChart>
        <c:scatterStyle val="lineMarker"/>
        <c:varyColors val="0"/>
        <c:ser>
          <c:idx val="0"/>
          <c:order val="0"/>
          <c:tx>
            <c:strRef>
              <c:f>'BHA Shape'!$G$25</c:f>
              <c:strCache>
                <c:ptCount val="1"/>
                <c:pt idx="0">
                  <c:v>TopUpperBand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117"/>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7CA4-43C6-978C-BD31D1D65E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'BHA Shape'!$G$26:$G$953</c:f>
              <c:numCache>
                <c:formatCode>General</c:formatCode>
                <c:ptCount val="928"/>
                <c:pt idx="0">
                  <c:v>0</c:v>
                </c:pt>
                <c:pt idx="1">
                  <c:v>6.1250033074999992</c:v>
                </c:pt>
                <c:pt idx="2">
                  <c:v>6.1250033074999992</c:v>
                </c:pt>
                <c:pt idx="3">
                  <c:v>6.1250033074999992</c:v>
                </c:pt>
                <c:pt idx="4">
                  <c:v>6.1250033074999992</c:v>
                </c:pt>
                <c:pt idx="5">
                  <c:v>6.1250033074999992</c:v>
                </c:pt>
                <c:pt idx="6">
                  <c:v>6.1250033074999992</c:v>
                </c:pt>
                <c:pt idx="7">
                  <c:v>6.1250033074999992</c:v>
                </c:pt>
                <c:pt idx="8">
                  <c:v>6.1250033074999992</c:v>
                </c:pt>
                <c:pt idx="9">
                  <c:v>6.1250033074999992</c:v>
                </c:pt>
                <c:pt idx="10">
                  <c:v>6.1250033074999992</c:v>
                </c:pt>
                <c:pt idx="11">
                  <c:v>4.1250022275000005</c:v>
                </c:pt>
                <c:pt idx="12">
                  <c:v>4.1250022275000005</c:v>
                </c:pt>
                <c:pt idx="13">
                  <c:v>4.1250022275000005</c:v>
                </c:pt>
                <c:pt idx="14">
                  <c:v>4.1250022275000005</c:v>
                </c:pt>
                <c:pt idx="15">
                  <c:v>4.1250022275000005</c:v>
                </c:pt>
                <c:pt idx="16">
                  <c:v>5.0000026999999996</c:v>
                </c:pt>
                <c:pt idx="17">
                  <c:v>5.0000026999999996</c:v>
                </c:pt>
                <c:pt idx="18">
                  <c:v>5.0000026999999996</c:v>
                </c:pt>
                <c:pt idx="19">
                  <c:v>5.0000026999999996</c:v>
                </c:pt>
                <c:pt idx="20">
                  <c:v>5.0000026999999996</c:v>
                </c:pt>
                <c:pt idx="21">
                  <c:v>5.0000026999999996</c:v>
                </c:pt>
                <c:pt idx="22">
                  <c:v>5.0000026999999996</c:v>
                </c:pt>
                <c:pt idx="23">
                  <c:v>5.0000026999999996</c:v>
                </c:pt>
                <c:pt idx="24">
                  <c:v>5.0000026999999996</c:v>
                </c:pt>
                <c:pt idx="25">
                  <c:v>5.0000026999999996</c:v>
                </c:pt>
                <c:pt idx="26">
                  <c:v>5.0000026999999996</c:v>
                </c:pt>
                <c:pt idx="27">
                  <c:v>5.0000026999999996</c:v>
                </c:pt>
                <c:pt idx="28">
                  <c:v>5.0000026999999996</c:v>
                </c:pt>
                <c:pt idx="29">
                  <c:v>5.0000026999999996</c:v>
                </c:pt>
                <c:pt idx="30">
                  <c:v>5.0000026999999996</c:v>
                </c:pt>
                <c:pt idx="31">
                  <c:v>5.0000026999999996</c:v>
                </c:pt>
                <c:pt idx="32">
                  <c:v>5.0000026999999996</c:v>
                </c:pt>
                <c:pt idx="33">
                  <c:v>5.0000026999999996</c:v>
                </c:pt>
                <c:pt idx="34">
                  <c:v>5.0000026999999996</c:v>
                </c:pt>
                <c:pt idx="35">
                  <c:v>5.0000026999999996</c:v>
                </c:pt>
                <c:pt idx="36">
                  <c:v>5.0000026999999996</c:v>
                </c:pt>
                <c:pt idx="37">
                  <c:v>5.0000026999999996</c:v>
                </c:pt>
                <c:pt idx="38">
                  <c:v>5.0000026999999996</c:v>
                </c:pt>
                <c:pt idx="39">
                  <c:v>5.0000026999999996</c:v>
                </c:pt>
                <c:pt idx="40">
                  <c:v>5.0000026999999996</c:v>
                </c:pt>
                <c:pt idx="41">
                  <c:v>5.0000026999999996</c:v>
                </c:pt>
                <c:pt idx="42">
                  <c:v>5.0000026999999996</c:v>
                </c:pt>
                <c:pt idx="43">
                  <c:v>5.0000026999999996</c:v>
                </c:pt>
                <c:pt idx="44">
                  <c:v>5.0000026999999996</c:v>
                </c:pt>
                <c:pt idx="45">
                  <c:v>5.0000026999999996</c:v>
                </c:pt>
                <c:pt idx="46">
                  <c:v>5.0000026999999996</c:v>
                </c:pt>
                <c:pt idx="47">
                  <c:v>5.0000026999999996</c:v>
                </c:pt>
                <c:pt idx="48">
                  <c:v>5.0000026999999996</c:v>
                </c:pt>
                <c:pt idx="49">
                  <c:v>5.0000026999999996</c:v>
                </c:pt>
                <c:pt idx="50">
                  <c:v>5.0000026999999996</c:v>
                </c:pt>
                <c:pt idx="51">
                  <c:v>4.8100025974000005</c:v>
                </c:pt>
                <c:pt idx="52">
                  <c:v>4.8100025974000005</c:v>
                </c:pt>
                <c:pt idx="53">
                  <c:v>4.8100025974000005</c:v>
                </c:pt>
                <c:pt idx="54">
                  <c:v>4.8100025974000005</c:v>
                </c:pt>
                <c:pt idx="55">
                  <c:v>4.8100025974000005</c:v>
                </c:pt>
                <c:pt idx="56">
                  <c:v>5.0000026999999996</c:v>
                </c:pt>
                <c:pt idx="57">
                  <c:v>5.0000026999999996</c:v>
                </c:pt>
                <c:pt idx="58">
                  <c:v>5.0000026999999996</c:v>
                </c:pt>
                <c:pt idx="59">
                  <c:v>5.0000026999999996</c:v>
                </c:pt>
                <c:pt idx="60">
                  <c:v>5.0000026999999996</c:v>
                </c:pt>
                <c:pt idx="61">
                  <c:v>5.5000029699999997</c:v>
                </c:pt>
                <c:pt idx="62">
                  <c:v>5.5000029699999997</c:v>
                </c:pt>
                <c:pt idx="63">
                  <c:v>5.5000029699999997</c:v>
                </c:pt>
                <c:pt idx="64">
                  <c:v>5.5000029699999997</c:v>
                </c:pt>
                <c:pt idx="65">
                  <c:v>5.5000029699999997</c:v>
                </c:pt>
                <c:pt idx="66">
                  <c:v>5.0000026999999996</c:v>
                </c:pt>
                <c:pt idx="67">
                  <c:v>5.0000026999999996</c:v>
                </c:pt>
                <c:pt idx="68">
                  <c:v>5.0000026999999996</c:v>
                </c:pt>
                <c:pt idx="69">
                  <c:v>5.0000026999999996</c:v>
                </c:pt>
                <c:pt idx="70">
                  <c:v>5.0000026999999996</c:v>
                </c:pt>
                <c:pt idx="71">
                  <c:v>4.8100025974000005</c:v>
                </c:pt>
                <c:pt idx="72">
                  <c:v>4.8100025974000005</c:v>
                </c:pt>
                <c:pt idx="73">
                  <c:v>4.8100025974000005</c:v>
                </c:pt>
                <c:pt idx="74">
                  <c:v>4.8100025974000005</c:v>
                </c:pt>
                <c:pt idx="75">
                  <c:v>4.8100025974000005</c:v>
                </c:pt>
                <c:pt idx="76">
                  <c:v>4.8100025974000005</c:v>
                </c:pt>
                <c:pt idx="77">
                  <c:v>4.8100025974000005</c:v>
                </c:pt>
                <c:pt idx="78">
                  <c:v>4.8100025974000005</c:v>
                </c:pt>
                <c:pt idx="79">
                  <c:v>4.8100025974000005</c:v>
                </c:pt>
                <c:pt idx="80">
                  <c:v>4.8100025974000005</c:v>
                </c:pt>
                <c:pt idx="81">
                  <c:v>4.8100025974000005</c:v>
                </c:pt>
                <c:pt idx="82">
                  <c:v>4.8100025974000005</c:v>
                </c:pt>
                <c:pt idx="83">
                  <c:v>4.8100025974000005</c:v>
                </c:pt>
                <c:pt idx="84">
                  <c:v>4.8100025974000005</c:v>
                </c:pt>
                <c:pt idx="85">
                  <c:v>4.8100025974000005</c:v>
                </c:pt>
                <c:pt idx="86">
                  <c:v>4.8100025974000005</c:v>
                </c:pt>
                <c:pt idx="87">
                  <c:v>4.8100025974000005</c:v>
                </c:pt>
                <c:pt idx="88">
                  <c:v>4.8100025974000005</c:v>
                </c:pt>
                <c:pt idx="89">
                  <c:v>4.8100025974000005</c:v>
                </c:pt>
                <c:pt idx="90">
                  <c:v>4.8100025974000005</c:v>
                </c:pt>
                <c:pt idx="91">
                  <c:v>4.8100025974000005</c:v>
                </c:pt>
                <c:pt idx="92">
                  <c:v>4.8100025974000005</c:v>
                </c:pt>
                <c:pt idx="93">
                  <c:v>4.8100025974000005</c:v>
                </c:pt>
                <c:pt idx="94">
                  <c:v>4.8100025974000005</c:v>
                </c:pt>
                <c:pt idx="95">
                  <c:v>4.8100025974000005</c:v>
                </c:pt>
                <c:pt idx="96">
                  <c:v>4.8250026054999999</c:v>
                </c:pt>
                <c:pt idx="97">
                  <c:v>4.8250026054999999</c:v>
                </c:pt>
                <c:pt idx="98">
                  <c:v>4.8250026054999999</c:v>
                </c:pt>
                <c:pt idx="99">
                  <c:v>4.8250026054999999</c:v>
                </c:pt>
                <c:pt idx="100">
                  <c:v>4.8250026054999999</c:v>
                </c:pt>
                <c:pt idx="101">
                  <c:v>4.8250026054999999</c:v>
                </c:pt>
                <c:pt idx="102">
                  <c:v>4.8250026054999999</c:v>
                </c:pt>
                <c:pt idx="103">
                  <c:v>4.8250026054999999</c:v>
                </c:pt>
                <c:pt idx="104">
                  <c:v>4.8250026054999999</c:v>
                </c:pt>
                <c:pt idx="105">
                  <c:v>4.8250026054999999</c:v>
                </c:pt>
                <c:pt idx="106">
                  <c:v>4.8250026054999999</c:v>
                </c:pt>
                <c:pt idx="107">
                  <c:v>4.8250026054999999</c:v>
                </c:pt>
                <c:pt idx="108">
                  <c:v>4.8250026054999999</c:v>
                </c:pt>
                <c:pt idx="109">
                  <c:v>4.8250026054999999</c:v>
                </c:pt>
                <c:pt idx="110">
                  <c:v>4.8250026054999999</c:v>
                </c:pt>
                <c:pt idx="111">
                  <c:v>4.1250022275000005</c:v>
                </c:pt>
                <c:pt idx="112">
                  <c:v>4.1250022275000005</c:v>
                </c:pt>
                <c:pt idx="113">
                  <c:v>4.1250022275000005</c:v>
                </c:pt>
                <c:pt idx="114">
                  <c:v>4.1250022275000005</c:v>
                </c:pt>
                <c:pt idx="115">
                  <c:v>4.1250022275000005</c:v>
                </c:pt>
                <c:pt idx="116">
                  <c:v>4.1250022275000005</c:v>
                </c:pt>
                <c:pt idx="117">
                  <c:v>4.1250022275000005</c:v>
                </c:pt>
                <c:pt idx="118">
                  <c:v>4.1250022275000005</c:v>
                </c:pt>
              </c:numCache>
            </c:numRef>
          </c:xVal>
          <c:yVal>
            <c:numRef>
              <c:f>'BHA Shape'!$F$27:$F$953</c:f>
              <c:numCache>
                <c:formatCode>General</c:formatCode>
                <c:ptCount val="927"/>
                <c:pt idx="0">
                  <c:v>17000</c:v>
                </c:pt>
                <c:pt idx="1">
                  <c:v>16999.9582548215</c:v>
                </c:pt>
                <c:pt idx="2">
                  <c:v>16999.916509544571</c:v>
                </c:pt>
                <c:pt idx="3">
                  <c:v>16999.874764202028</c:v>
                </c:pt>
                <c:pt idx="4">
                  <c:v>16999.833018761059</c:v>
                </c:pt>
                <c:pt idx="5">
                  <c:v>16999.833028439538</c:v>
                </c:pt>
                <c:pt idx="6">
                  <c:v>16999.603826758976</c:v>
                </c:pt>
                <c:pt idx="7">
                  <c:v>16999.374623339569</c:v>
                </c:pt>
                <c:pt idx="8">
                  <c:v>16999.145426481839</c:v>
                </c:pt>
                <c:pt idx="9">
                  <c:v>16998.916251277657</c:v>
                </c:pt>
                <c:pt idx="10">
                  <c:v>16998.916261120175</c:v>
                </c:pt>
                <c:pt idx="11">
                  <c:v>16998.812321812387</c:v>
                </c:pt>
                <c:pt idx="12">
                  <c:v>16998.708381192264</c:v>
                </c:pt>
                <c:pt idx="13">
                  <c:v>16998.604439587889</c:v>
                </c:pt>
                <c:pt idx="14">
                  <c:v>16998.500496343091</c:v>
                </c:pt>
                <c:pt idx="15">
                  <c:v>16998.500509138368</c:v>
                </c:pt>
                <c:pt idx="16">
                  <c:v>16998.250753224864</c:v>
                </c:pt>
                <c:pt idx="17">
                  <c:v>16998.000992062018</c:v>
                </c:pt>
                <c:pt idx="18">
                  <c:v>16997.751226634075</c:v>
                </c:pt>
                <c:pt idx="19">
                  <c:v>16997.501458581464</c:v>
                </c:pt>
                <c:pt idx="20">
                  <c:v>16997.50148942136</c:v>
                </c:pt>
                <c:pt idx="21">
                  <c:v>16997.251719728327</c:v>
                </c:pt>
                <c:pt idx="22">
                  <c:v>16997.001968079916</c:v>
                </c:pt>
                <c:pt idx="23">
                  <c:v>16996.752226274024</c:v>
                </c:pt>
                <c:pt idx="24">
                  <c:v>16996.5024769222</c:v>
                </c:pt>
                <c:pt idx="25">
                  <c:v>16996.50250644976</c:v>
                </c:pt>
                <c:pt idx="26">
                  <c:v>16996.252752504759</c:v>
                </c:pt>
                <c:pt idx="27">
                  <c:v>16996.002988717239</c:v>
                </c:pt>
                <c:pt idx="28">
                  <c:v>16995.753224929718</c:v>
                </c:pt>
                <c:pt idx="29">
                  <c:v>16995.503454580521</c:v>
                </c:pt>
                <c:pt idx="30">
                  <c:v>16995.50348738892</c:v>
                </c:pt>
                <c:pt idx="31">
                  <c:v>16995.253717039719</c:v>
                </c:pt>
                <c:pt idx="32">
                  <c:v>16995.003956533041</c:v>
                </c:pt>
                <c:pt idx="33">
                  <c:v>16994.7542157114</c:v>
                </c:pt>
                <c:pt idx="34">
                  <c:v>16994.504465047241</c:v>
                </c:pt>
                <c:pt idx="35">
                  <c:v>16994.504494574801</c:v>
                </c:pt>
                <c:pt idx="36">
                  <c:v>16994.2547406298</c:v>
                </c:pt>
                <c:pt idx="37">
                  <c:v>16994.004980123122</c:v>
                </c:pt>
                <c:pt idx="38">
                  <c:v>16993.755213054759</c:v>
                </c:pt>
                <c:pt idx="39">
                  <c:v>16993.505442705558</c:v>
                </c:pt>
                <c:pt idx="40">
                  <c:v>16993.505475513961</c:v>
                </c:pt>
                <c:pt idx="41">
                  <c:v>16993.255701883922</c:v>
                </c:pt>
                <c:pt idx="42">
                  <c:v>16993.005931534721</c:v>
                </c:pt>
                <c:pt idx="43">
                  <c:v>16992.756193993919</c:v>
                </c:pt>
                <c:pt idx="44">
                  <c:v>16992.506443329759</c:v>
                </c:pt>
                <c:pt idx="45">
                  <c:v>16992.506476138162</c:v>
                </c:pt>
                <c:pt idx="46">
                  <c:v>16992.256718912318</c:v>
                </c:pt>
                <c:pt idx="47">
                  <c:v>16992.00695840564</c:v>
                </c:pt>
                <c:pt idx="48">
                  <c:v>16991.757191337281</c:v>
                </c:pt>
                <c:pt idx="49">
                  <c:v>16991.50742098808</c:v>
                </c:pt>
                <c:pt idx="50">
                  <c:v>16991.507463639002</c:v>
                </c:pt>
                <c:pt idx="51">
                  <c:v>16991.169146699041</c:v>
                </c:pt>
                <c:pt idx="52">
                  <c:v>16990.830849444119</c:v>
                </c:pt>
                <c:pt idx="53">
                  <c:v>16990.492565312561</c:v>
                </c:pt>
                <c:pt idx="54">
                  <c:v>16990.154271338481</c:v>
                </c:pt>
                <c:pt idx="55">
                  <c:v>16990.154281181</c:v>
                </c:pt>
                <c:pt idx="56">
                  <c:v>16989.99185335428</c:v>
                </c:pt>
                <c:pt idx="57">
                  <c:v>16989.829422246719</c:v>
                </c:pt>
                <c:pt idx="58">
                  <c:v>16989.66698785832</c:v>
                </c:pt>
                <c:pt idx="59">
                  <c:v>16989.504556750759</c:v>
                </c:pt>
                <c:pt idx="60">
                  <c:v>16989.504566593281</c:v>
                </c:pt>
                <c:pt idx="61">
                  <c:v>16989.37918601184</c:v>
                </c:pt>
                <c:pt idx="62">
                  <c:v>16989.253808711241</c:v>
                </c:pt>
                <c:pt idx="63">
                  <c:v>16989.128428129799</c:v>
                </c:pt>
                <c:pt idx="64">
                  <c:v>16989.003047548362</c:v>
                </c:pt>
                <c:pt idx="65">
                  <c:v>16989.003063952561</c:v>
                </c:pt>
                <c:pt idx="66">
                  <c:v>16988.753313288398</c:v>
                </c:pt>
                <c:pt idx="67">
                  <c:v>16988.503565905081</c:v>
                </c:pt>
                <c:pt idx="68">
                  <c:v>16988.253808679241</c:v>
                </c:pt>
                <c:pt idx="69">
                  <c:v>16988.004048172559</c:v>
                </c:pt>
                <c:pt idx="70">
                  <c:v>16988.004058015082</c:v>
                </c:pt>
                <c:pt idx="71">
                  <c:v>16987.937473367281</c:v>
                </c:pt>
                <c:pt idx="72">
                  <c:v>16987.870888719481</c:v>
                </c:pt>
                <c:pt idx="73">
                  <c:v>16987.80430407168</c:v>
                </c:pt>
                <c:pt idx="74">
                  <c:v>16987.737716143041</c:v>
                </c:pt>
                <c:pt idx="75">
                  <c:v>16987.737729266399</c:v>
                </c:pt>
                <c:pt idx="76">
                  <c:v>16987.529645270239</c:v>
                </c:pt>
                <c:pt idx="77">
                  <c:v>16987.321561274079</c:v>
                </c:pt>
                <c:pt idx="78">
                  <c:v>16987.11347399708</c:v>
                </c:pt>
                <c:pt idx="79">
                  <c:v>16986.90539000092</c:v>
                </c:pt>
                <c:pt idx="80">
                  <c:v>16986.9054129668</c:v>
                </c:pt>
                <c:pt idx="81">
                  <c:v>16985.323618296759</c:v>
                </c:pt>
                <c:pt idx="82">
                  <c:v>16983.741807222519</c:v>
                </c:pt>
                <c:pt idx="83">
                  <c:v>16982.159973182399</c:v>
                </c:pt>
                <c:pt idx="84">
                  <c:v>16980.57811289556</c:v>
                </c:pt>
                <c:pt idx="85">
                  <c:v>16980.578309745961</c:v>
                </c:pt>
                <c:pt idx="86">
                  <c:v>16978.996475705841</c:v>
                </c:pt>
                <c:pt idx="87">
                  <c:v>16977.414661350758</c:v>
                </c:pt>
                <c:pt idx="88">
                  <c:v>16975.832837153161</c:v>
                </c:pt>
                <c:pt idx="89">
                  <c:v>16974.25099655136</c:v>
                </c:pt>
                <c:pt idx="90">
                  <c:v>16974.25119340176</c:v>
                </c:pt>
                <c:pt idx="91">
                  <c:v>16972.66937576584</c:v>
                </c:pt>
                <c:pt idx="92">
                  <c:v>16971.087604061679</c:v>
                </c:pt>
                <c:pt idx="93">
                  <c:v>16969.505832357521</c:v>
                </c:pt>
                <c:pt idx="94">
                  <c:v>16967.924050810841</c:v>
                </c:pt>
                <c:pt idx="95">
                  <c:v>16967.924096742601</c:v>
                </c:pt>
                <c:pt idx="96">
                  <c:v>16967.44528439132</c:v>
                </c:pt>
                <c:pt idx="97">
                  <c:v>16966.966468759201</c:v>
                </c:pt>
                <c:pt idx="98">
                  <c:v>16966.487630161198</c:v>
                </c:pt>
                <c:pt idx="99">
                  <c:v>16966.008791563199</c:v>
                </c:pt>
                <c:pt idx="100">
                  <c:v>16966.008791563199</c:v>
                </c:pt>
                <c:pt idx="101">
                  <c:v>16965.894290247201</c:v>
                </c:pt>
                <c:pt idx="102">
                  <c:v>16965.779788931199</c:v>
                </c:pt>
                <c:pt idx="103">
                  <c:v>16965.6652876152</c:v>
                </c:pt>
                <c:pt idx="104">
                  <c:v>16965.550753490799</c:v>
                </c:pt>
                <c:pt idx="105">
                  <c:v>16965.550753490799</c:v>
                </c:pt>
                <c:pt idx="106">
                  <c:v>16965.425851912001</c:v>
                </c:pt>
                <c:pt idx="107">
                  <c:v>16965.300917524801</c:v>
                </c:pt>
                <c:pt idx="108">
                  <c:v>16965.1759831376</c:v>
                </c:pt>
                <c:pt idx="109">
                  <c:v>16965.0510487504</c:v>
                </c:pt>
                <c:pt idx="110">
                  <c:v>16965.051179983999</c:v>
                </c:pt>
                <c:pt idx="111">
                  <c:v>16963.552098571199</c:v>
                </c:pt>
                <c:pt idx="112">
                  <c:v>16962.0530171584</c:v>
                </c:pt>
                <c:pt idx="113">
                  <c:v>16960.553968553999</c:v>
                </c:pt>
                <c:pt idx="114">
                  <c:v>16959.054919949602</c:v>
                </c:pt>
                <c:pt idx="115">
                  <c:v>16959.055018374798</c:v>
                </c:pt>
                <c:pt idx="116">
                  <c:v>16957.555936961999</c:v>
                </c:pt>
                <c:pt idx="117">
                  <c:v>16956.056888357602</c:v>
                </c:pt>
              </c:numCache>
            </c:numRef>
          </c:yVal>
          <c:smooth val="0"/>
          <c:extLst>
            <c:ext xmlns:c16="http://schemas.microsoft.com/office/drawing/2014/chart" uri="{C3380CC4-5D6E-409C-BE32-E72D297353CC}">
              <c16:uniqueId val="{00000001-7CA4-43C6-978C-BD31D1D65EAD}"/>
            </c:ext>
          </c:extLst>
        </c:ser>
        <c:ser>
          <c:idx val="1"/>
          <c:order val="1"/>
          <c:tx>
            <c:strRef>
              <c:f>'BHA Shape'!$H$25</c:f>
              <c:strCache>
                <c:ptCount val="1"/>
                <c:pt idx="0">
                  <c:v>BottomUpperBand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117"/>
              <c:layout>
                <c:manualLayout>
                  <c:x val="-7.0285589586771779E-2"/>
                  <c:y val="-6.1787991345804046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7CA4-43C6-978C-BD31D1D65E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'BHA Shape'!$H$27:$H$953</c:f>
              <c:numCache>
                <c:formatCode>General</c:formatCode>
                <c:ptCount val="927"/>
                <c:pt idx="0">
                  <c:v>0.50000026999999991</c:v>
                </c:pt>
                <c:pt idx="1">
                  <c:v>0.50000026999999991</c:v>
                </c:pt>
                <c:pt idx="2">
                  <c:v>0.50000026999999991</c:v>
                </c:pt>
                <c:pt idx="3">
                  <c:v>0.50000026999999991</c:v>
                </c:pt>
                <c:pt idx="4">
                  <c:v>0.50000026999999991</c:v>
                </c:pt>
                <c:pt idx="5">
                  <c:v>1.4000007560000001</c:v>
                </c:pt>
                <c:pt idx="6">
                  <c:v>1.4000007560000001</c:v>
                </c:pt>
                <c:pt idx="7">
                  <c:v>1.4000007560000001</c:v>
                </c:pt>
                <c:pt idx="8">
                  <c:v>1.4000007560000001</c:v>
                </c:pt>
                <c:pt idx="9">
                  <c:v>1.4000007560000001</c:v>
                </c:pt>
                <c:pt idx="10">
                  <c:v>1.4000007560000001</c:v>
                </c:pt>
                <c:pt idx="11">
                  <c:v>1.4000007560000001</c:v>
                </c:pt>
                <c:pt idx="12">
                  <c:v>1.4000007560000001</c:v>
                </c:pt>
                <c:pt idx="13">
                  <c:v>1.4000007560000001</c:v>
                </c:pt>
                <c:pt idx="14">
                  <c:v>1.4000007560000001</c:v>
                </c:pt>
                <c:pt idx="15">
                  <c:v>4.1400022355999999</c:v>
                </c:pt>
                <c:pt idx="16">
                  <c:v>4.1400022355999999</c:v>
                </c:pt>
                <c:pt idx="17">
                  <c:v>4.1400022355999999</c:v>
                </c:pt>
                <c:pt idx="18">
                  <c:v>4.1400022355999999</c:v>
                </c:pt>
                <c:pt idx="19">
                  <c:v>4.1400022355999999</c:v>
                </c:pt>
                <c:pt idx="20">
                  <c:v>4.1400022355999999</c:v>
                </c:pt>
                <c:pt idx="21">
                  <c:v>4.1400022355999999</c:v>
                </c:pt>
                <c:pt idx="22">
                  <c:v>4.1400022355999999</c:v>
                </c:pt>
                <c:pt idx="23">
                  <c:v>4.1400022355999999</c:v>
                </c:pt>
                <c:pt idx="24">
                  <c:v>4.1400022355999999</c:v>
                </c:pt>
                <c:pt idx="25">
                  <c:v>4.1400022355999999</c:v>
                </c:pt>
                <c:pt idx="26">
                  <c:v>4.1400022355999999</c:v>
                </c:pt>
                <c:pt idx="27">
                  <c:v>4.1400022355999999</c:v>
                </c:pt>
                <c:pt idx="28">
                  <c:v>4.1400022355999999</c:v>
                </c:pt>
                <c:pt idx="29">
                  <c:v>4.1400022355999999</c:v>
                </c:pt>
                <c:pt idx="30">
                  <c:v>4.1400022355999999</c:v>
                </c:pt>
                <c:pt idx="31">
                  <c:v>4.1400022355999999</c:v>
                </c:pt>
                <c:pt idx="32">
                  <c:v>4.1400022355999999</c:v>
                </c:pt>
                <c:pt idx="33">
                  <c:v>4.1400022355999999</c:v>
                </c:pt>
                <c:pt idx="34">
                  <c:v>4.1400022355999999</c:v>
                </c:pt>
                <c:pt idx="35">
                  <c:v>4.1400022355999999</c:v>
                </c:pt>
                <c:pt idx="36">
                  <c:v>4.1400022355999999</c:v>
                </c:pt>
                <c:pt idx="37">
                  <c:v>4.1400022355999999</c:v>
                </c:pt>
                <c:pt idx="38">
                  <c:v>4.1400022355999999</c:v>
                </c:pt>
                <c:pt idx="39">
                  <c:v>4.1400022355999999</c:v>
                </c:pt>
                <c:pt idx="40">
                  <c:v>4.1400022355999999</c:v>
                </c:pt>
                <c:pt idx="41">
                  <c:v>4.1400022355999999</c:v>
                </c:pt>
                <c:pt idx="42">
                  <c:v>4.1400022355999999</c:v>
                </c:pt>
                <c:pt idx="43">
                  <c:v>4.1400022355999999</c:v>
                </c:pt>
                <c:pt idx="44">
                  <c:v>4.1400022355999999</c:v>
                </c:pt>
                <c:pt idx="45">
                  <c:v>4.1400022355999999</c:v>
                </c:pt>
                <c:pt idx="46">
                  <c:v>4.1400022355999999</c:v>
                </c:pt>
                <c:pt idx="47">
                  <c:v>4.1400022355999999</c:v>
                </c:pt>
                <c:pt idx="48">
                  <c:v>4.1400022355999999</c:v>
                </c:pt>
                <c:pt idx="49">
                  <c:v>4.1400022355999999</c:v>
                </c:pt>
                <c:pt idx="50">
                  <c:v>4.1850022599000001</c:v>
                </c:pt>
                <c:pt idx="51">
                  <c:v>4.1850022599000001</c:v>
                </c:pt>
                <c:pt idx="52">
                  <c:v>4.1850022599000001</c:v>
                </c:pt>
                <c:pt idx="53">
                  <c:v>4.1850022599000001</c:v>
                </c:pt>
                <c:pt idx="54">
                  <c:v>4.1850022599000001</c:v>
                </c:pt>
                <c:pt idx="55">
                  <c:v>2.7650014930999998</c:v>
                </c:pt>
                <c:pt idx="56">
                  <c:v>2.7650014930999998</c:v>
                </c:pt>
                <c:pt idx="57">
                  <c:v>2.7650014930999998</c:v>
                </c:pt>
                <c:pt idx="58">
                  <c:v>2.7650014930999998</c:v>
                </c:pt>
                <c:pt idx="59">
                  <c:v>2.7650014930999998</c:v>
                </c:pt>
                <c:pt idx="60">
                  <c:v>2.7650014930999998</c:v>
                </c:pt>
                <c:pt idx="61">
                  <c:v>2.7650014930999998</c:v>
                </c:pt>
                <c:pt idx="62">
                  <c:v>2.7650014930999998</c:v>
                </c:pt>
                <c:pt idx="63">
                  <c:v>2.7650014930999998</c:v>
                </c:pt>
                <c:pt idx="64">
                  <c:v>2.7650014930999998</c:v>
                </c:pt>
                <c:pt idx="65">
                  <c:v>4.1400022355999999</c:v>
                </c:pt>
                <c:pt idx="66">
                  <c:v>4.1400022355999999</c:v>
                </c:pt>
                <c:pt idx="67">
                  <c:v>4.1400022355999999</c:v>
                </c:pt>
                <c:pt idx="68">
                  <c:v>4.1400022355999999</c:v>
                </c:pt>
                <c:pt idx="69">
                  <c:v>4.1400022355999999</c:v>
                </c:pt>
                <c:pt idx="70">
                  <c:v>4.1400022355999999</c:v>
                </c:pt>
                <c:pt idx="71">
                  <c:v>4.1400022355999999</c:v>
                </c:pt>
                <c:pt idx="72">
                  <c:v>4.1400022355999999</c:v>
                </c:pt>
                <c:pt idx="73">
                  <c:v>4.1400022355999999</c:v>
                </c:pt>
                <c:pt idx="74">
                  <c:v>4.1400022355999999</c:v>
                </c:pt>
                <c:pt idx="75">
                  <c:v>4.1400022355999999</c:v>
                </c:pt>
                <c:pt idx="76">
                  <c:v>4.1400022355999999</c:v>
                </c:pt>
                <c:pt idx="77">
                  <c:v>4.1400022355999999</c:v>
                </c:pt>
                <c:pt idx="78">
                  <c:v>4.1400022355999999</c:v>
                </c:pt>
                <c:pt idx="79">
                  <c:v>4.1400022355999999</c:v>
                </c:pt>
                <c:pt idx="80">
                  <c:v>3.9250021194999993</c:v>
                </c:pt>
                <c:pt idx="81">
                  <c:v>3.9250021194999993</c:v>
                </c:pt>
                <c:pt idx="82">
                  <c:v>3.9250021194999993</c:v>
                </c:pt>
                <c:pt idx="83">
                  <c:v>3.9250021194999993</c:v>
                </c:pt>
                <c:pt idx="84">
                  <c:v>3.9250021194999993</c:v>
                </c:pt>
                <c:pt idx="85">
                  <c:v>3.9250021194999993</c:v>
                </c:pt>
                <c:pt idx="86">
                  <c:v>3.9250021194999993</c:v>
                </c:pt>
                <c:pt idx="87">
                  <c:v>3.9250021194999993</c:v>
                </c:pt>
                <c:pt idx="88">
                  <c:v>3.9250021194999993</c:v>
                </c:pt>
                <c:pt idx="89">
                  <c:v>3.9250021194999993</c:v>
                </c:pt>
                <c:pt idx="90">
                  <c:v>3.9250021194999993</c:v>
                </c:pt>
                <c:pt idx="91">
                  <c:v>3.9250021194999993</c:v>
                </c:pt>
                <c:pt idx="92">
                  <c:v>3.9250021194999993</c:v>
                </c:pt>
                <c:pt idx="93">
                  <c:v>3.9250021194999993</c:v>
                </c:pt>
                <c:pt idx="94">
                  <c:v>3.9250021194999993</c:v>
                </c:pt>
                <c:pt idx="95">
                  <c:v>3.5000018900000001</c:v>
                </c:pt>
                <c:pt idx="96">
                  <c:v>3.5000018900000001</c:v>
                </c:pt>
                <c:pt idx="97">
                  <c:v>3.5000018900000001</c:v>
                </c:pt>
                <c:pt idx="98">
                  <c:v>3.5000018900000001</c:v>
                </c:pt>
                <c:pt idx="99">
                  <c:v>3.5000018900000001</c:v>
                </c:pt>
                <c:pt idx="100">
                  <c:v>3.0000016199999999</c:v>
                </c:pt>
                <c:pt idx="101">
                  <c:v>3.0000016199999999</c:v>
                </c:pt>
                <c:pt idx="102">
                  <c:v>3.0000016199999999</c:v>
                </c:pt>
                <c:pt idx="103">
                  <c:v>3.0000016199999999</c:v>
                </c:pt>
                <c:pt idx="104">
                  <c:v>3.0000016199999999</c:v>
                </c:pt>
                <c:pt idx="105">
                  <c:v>3.0000016199999999</c:v>
                </c:pt>
                <c:pt idx="106">
                  <c:v>3.0000016199999999</c:v>
                </c:pt>
                <c:pt idx="107">
                  <c:v>3.0000016199999999</c:v>
                </c:pt>
                <c:pt idx="108">
                  <c:v>3.0000016199999999</c:v>
                </c:pt>
                <c:pt idx="109">
                  <c:v>3.0000016199999999</c:v>
                </c:pt>
                <c:pt idx="110">
                  <c:v>1.950001053</c:v>
                </c:pt>
                <c:pt idx="111">
                  <c:v>1.950001053</c:v>
                </c:pt>
                <c:pt idx="112">
                  <c:v>1.950001053</c:v>
                </c:pt>
                <c:pt idx="113">
                  <c:v>1.950001053</c:v>
                </c:pt>
                <c:pt idx="114">
                  <c:v>1.950001053</c:v>
                </c:pt>
                <c:pt idx="115">
                  <c:v>1.950001053</c:v>
                </c:pt>
                <c:pt idx="116">
                  <c:v>1.950001053</c:v>
                </c:pt>
                <c:pt idx="117">
                  <c:v>1.950001053</c:v>
                </c:pt>
              </c:numCache>
            </c:numRef>
          </c:xVal>
          <c:yVal>
            <c:numRef>
              <c:f>'BHA Shape'!$F$27:$F$953</c:f>
              <c:numCache>
                <c:formatCode>General</c:formatCode>
                <c:ptCount val="927"/>
                <c:pt idx="0">
                  <c:v>17000</c:v>
                </c:pt>
                <c:pt idx="1">
                  <c:v>16999.9582548215</c:v>
                </c:pt>
                <c:pt idx="2">
                  <c:v>16999.916509544571</c:v>
                </c:pt>
                <c:pt idx="3">
                  <c:v>16999.874764202028</c:v>
                </c:pt>
                <c:pt idx="4">
                  <c:v>16999.833018761059</c:v>
                </c:pt>
                <c:pt idx="5">
                  <c:v>16999.833028439538</c:v>
                </c:pt>
                <c:pt idx="6">
                  <c:v>16999.603826758976</c:v>
                </c:pt>
                <c:pt idx="7">
                  <c:v>16999.374623339569</c:v>
                </c:pt>
                <c:pt idx="8">
                  <c:v>16999.145426481839</c:v>
                </c:pt>
                <c:pt idx="9">
                  <c:v>16998.916251277657</c:v>
                </c:pt>
                <c:pt idx="10">
                  <c:v>16998.916261120175</c:v>
                </c:pt>
                <c:pt idx="11">
                  <c:v>16998.812321812387</c:v>
                </c:pt>
                <c:pt idx="12">
                  <c:v>16998.708381192264</c:v>
                </c:pt>
                <c:pt idx="13">
                  <c:v>16998.604439587889</c:v>
                </c:pt>
                <c:pt idx="14">
                  <c:v>16998.500496343091</c:v>
                </c:pt>
                <c:pt idx="15">
                  <c:v>16998.500509138368</c:v>
                </c:pt>
                <c:pt idx="16">
                  <c:v>16998.250753224864</c:v>
                </c:pt>
                <c:pt idx="17">
                  <c:v>16998.000992062018</c:v>
                </c:pt>
                <c:pt idx="18">
                  <c:v>16997.751226634075</c:v>
                </c:pt>
                <c:pt idx="19">
                  <c:v>16997.501458581464</c:v>
                </c:pt>
                <c:pt idx="20">
                  <c:v>16997.50148942136</c:v>
                </c:pt>
                <c:pt idx="21">
                  <c:v>16997.251719728327</c:v>
                </c:pt>
                <c:pt idx="22">
                  <c:v>16997.001968079916</c:v>
                </c:pt>
                <c:pt idx="23">
                  <c:v>16996.752226274024</c:v>
                </c:pt>
                <c:pt idx="24">
                  <c:v>16996.5024769222</c:v>
                </c:pt>
                <c:pt idx="25">
                  <c:v>16996.50250644976</c:v>
                </c:pt>
                <c:pt idx="26">
                  <c:v>16996.252752504759</c:v>
                </c:pt>
                <c:pt idx="27">
                  <c:v>16996.002988717239</c:v>
                </c:pt>
                <c:pt idx="28">
                  <c:v>16995.753224929718</c:v>
                </c:pt>
                <c:pt idx="29">
                  <c:v>16995.503454580521</c:v>
                </c:pt>
                <c:pt idx="30">
                  <c:v>16995.50348738892</c:v>
                </c:pt>
                <c:pt idx="31">
                  <c:v>16995.253717039719</c:v>
                </c:pt>
                <c:pt idx="32">
                  <c:v>16995.003956533041</c:v>
                </c:pt>
                <c:pt idx="33">
                  <c:v>16994.7542157114</c:v>
                </c:pt>
                <c:pt idx="34">
                  <c:v>16994.504465047241</c:v>
                </c:pt>
                <c:pt idx="35">
                  <c:v>16994.504494574801</c:v>
                </c:pt>
                <c:pt idx="36">
                  <c:v>16994.2547406298</c:v>
                </c:pt>
                <c:pt idx="37">
                  <c:v>16994.004980123122</c:v>
                </c:pt>
                <c:pt idx="38">
                  <c:v>16993.755213054759</c:v>
                </c:pt>
                <c:pt idx="39">
                  <c:v>16993.505442705558</c:v>
                </c:pt>
                <c:pt idx="40">
                  <c:v>16993.505475513961</c:v>
                </c:pt>
                <c:pt idx="41">
                  <c:v>16993.255701883922</c:v>
                </c:pt>
                <c:pt idx="42">
                  <c:v>16993.005931534721</c:v>
                </c:pt>
                <c:pt idx="43">
                  <c:v>16992.756193993919</c:v>
                </c:pt>
                <c:pt idx="44">
                  <c:v>16992.506443329759</c:v>
                </c:pt>
                <c:pt idx="45">
                  <c:v>16992.506476138162</c:v>
                </c:pt>
                <c:pt idx="46">
                  <c:v>16992.256718912318</c:v>
                </c:pt>
                <c:pt idx="47">
                  <c:v>16992.00695840564</c:v>
                </c:pt>
                <c:pt idx="48">
                  <c:v>16991.757191337281</c:v>
                </c:pt>
                <c:pt idx="49">
                  <c:v>16991.50742098808</c:v>
                </c:pt>
                <c:pt idx="50">
                  <c:v>16991.507463639002</c:v>
                </c:pt>
                <c:pt idx="51">
                  <c:v>16991.169146699041</c:v>
                </c:pt>
                <c:pt idx="52">
                  <c:v>16990.830849444119</c:v>
                </c:pt>
                <c:pt idx="53">
                  <c:v>16990.492565312561</c:v>
                </c:pt>
                <c:pt idx="54">
                  <c:v>16990.154271338481</c:v>
                </c:pt>
                <c:pt idx="55">
                  <c:v>16990.154281181</c:v>
                </c:pt>
                <c:pt idx="56">
                  <c:v>16989.99185335428</c:v>
                </c:pt>
                <c:pt idx="57">
                  <c:v>16989.829422246719</c:v>
                </c:pt>
                <c:pt idx="58">
                  <c:v>16989.66698785832</c:v>
                </c:pt>
                <c:pt idx="59">
                  <c:v>16989.504556750759</c:v>
                </c:pt>
                <c:pt idx="60">
                  <c:v>16989.504566593281</c:v>
                </c:pt>
                <c:pt idx="61">
                  <c:v>16989.37918601184</c:v>
                </c:pt>
                <c:pt idx="62">
                  <c:v>16989.253808711241</c:v>
                </c:pt>
                <c:pt idx="63">
                  <c:v>16989.128428129799</c:v>
                </c:pt>
                <c:pt idx="64">
                  <c:v>16989.003047548362</c:v>
                </c:pt>
                <c:pt idx="65">
                  <c:v>16989.003063952561</c:v>
                </c:pt>
                <c:pt idx="66">
                  <c:v>16988.753313288398</c:v>
                </c:pt>
                <c:pt idx="67">
                  <c:v>16988.503565905081</c:v>
                </c:pt>
                <c:pt idx="68">
                  <c:v>16988.253808679241</c:v>
                </c:pt>
                <c:pt idx="69">
                  <c:v>16988.004048172559</c:v>
                </c:pt>
                <c:pt idx="70">
                  <c:v>16988.004058015082</c:v>
                </c:pt>
                <c:pt idx="71">
                  <c:v>16987.937473367281</c:v>
                </c:pt>
                <c:pt idx="72">
                  <c:v>16987.870888719481</c:v>
                </c:pt>
                <c:pt idx="73">
                  <c:v>16987.80430407168</c:v>
                </c:pt>
                <c:pt idx="74">
                  <c:v>16987.737716143041</c:v>
                </c:pt>
                <c:pt idx="75">
                  <c:v>16987.737729266399</c:v>
                </c:pt>
                <c:pt idx="76">
                  <c:v>16987.529645270239</c:v>
                </c:pt>
                <c:pt idx="77">
                  <c:v>16987.321561274079</c:v>
                </c:pt>
                <c:pt idx="78">
                  <c:v>16987.11347399708</c:v>
                </c:pt>
                <c:pt idx="79">
                  <c:v>16986.90539000092</c:v>
                </c:pt>
                <c:pt idx="80">
                  <c:v>16986.9054129668</c:v>
                </c:pt>
                <c:pt idx="81">
                  <c:v>16985.323618296759</c:v>
                </c:pt>
                <c:pt idx="82">
                  <c:v>16983.741807222519</c:v>
                </c:pt>
                <c:pt idx="83">
                  <c:v>16982.159973182399</c:v>
                </c:pt>
                <c:pt idx="84">
                  <c:v>16980.57811289556</c:v>
                </c:pt>
                <c:pt idx="85">
                  <c:v>16980.578309745961</c:v>
                </c:pt>
                <c:pt idx="86">
                  <c:v>16978.996475705841</c:v>
                </c:pt>
                <c:pt idx="87">
                  <c:v>16977.414661350758</c:v>
                </c:pt>
                <c:pt idx="88">
                  <c:v>16975.832837153161</c:v>
                </c:pt>
                <c:pt idx="89">
                  <c:v>16974.25099655136</c:v>
                </c:pt>
                <c:pt idx="90">
                  <c:v>16974.25119340176</c:v>
                </c:pt>
                <c:pt idx="91">
                  <c:v>16972.66937576584</c:v>
                </c:pt>
                <c:pt idx="92">
                  <c:v>16971.087604061679</c:v>
                </c:pt>
                <c:pt idx="93">
                  <c:v>16969.505832357521</c:v>
                </c:pt>
                <c:pt idx="94">
                  <c:v>16967.924050810841</c:v>
                </c:pt>
                <c:pt idx="95">
                  <c:v>16967.924096742601</c:v>
                </c:pt>
                <c:pt idx="96">
                  <c:v>16967.44528439132</c:v>
                </c:pt>
                <c:pt idx="97">
                  <c:v>16966.966468759201</c:v>
                </c:pt>
                <c:pt idx="98">
                  <c:v>16966.487630161198</c:v>
                </c:pt>
                <c:pt idx="99">
                  <c:v>16966.008791563199</c:v>
                </c:pt>
                <c:pt idx="100">
                  <c:v>16966.008791563199</c:v>
                </c:pt>
                <c:pt idx="101">
                  <c:v>16965.894290247201</c:v>
                </c:pt>
                <c:pt idx="102">
                  <c:v>16965.779788931199</c:v>
                </c:pt>
                <c:pt idx="103">
                  <c:v>16965.6652876152</c:v>
                </c:pt>
                <c:pt idx="104">
                  <c:v>16965.550753490799</c:v>
                </c:pt>
                <c:pt idx="105">
                  <c:v>16965.550753490799</c:v>
                </c:pt>
                <c:pt idx="106">
                  <c:v>16965.425851912001</c:v>
                </c:pt>
                <c:pt idx="107">
                  <c:v>16965.300917524801</c:v>
                </c:pt>
                <c:pt idx="108">
                  <c:v>16965.1759831376</c:v>
                </c:pt>
                <c:pt idx="109">
                  <c:v>16965.0510487504</c:v>
                </c:pt>
                <c:pt idx="110">
                  <c:v>16965.051179983999</c:v>
                </c:pt>
                <c:pt idx="111">
                  <c:v>16963.552098571199</c:v>
                </c:pt>
                <c:pt idx="112">
                  <c:v>16962.0530171584</c:v>
                </c:pt>
                <c:pt idx="113">
                  <c:v>16960.553968553999</c:v>
                </c:pt>
                <c:pt idx="114">
                  <c:v>16959.054919949602</c:v>
                </c:pt>
                <c:pt idx="115">
                  <c:v>16959.055018374798</c:v>
                </c:pt>
                <c:pt idx="116">
                  <c:v>16957.555936961999</c:v>
                </c:pt>
                <c:pt idx="117">
                  <c:v>16956.056888357602</c:v>
                </c:pt>
              </c:numCache>
            </c:numRef>
          </c:yVal>
          <c:smooth val="0"/>
          <c:extLst>
            <c:ext xmlns:c16="http://schemas.microsoft.com/office/drawing/2014/chart" uri="{C3380CC4-5D6E-409C-BE32-E72D297353CC}">
              <c16:uniqueId val="{00000003-7CA4-43C6-978C-BD31D1D65EAD}"/>
            </c:ext>
          </c:extLst>
        </c:ser>
        <c:ser>
          <c:idx val="2"/>
          <c:order val="2"/>
          <c:tx>
            <c:strRef>
              <c:f>'BHA Shape'!$I$25</c:f>
              <c:strCache>
                <c:ptCount val="1"/>
                <c:pt idx="0">
                  <c:v>TopLowerBand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dLbl>
              <c:idx val="118"/>
              <c:layout>
                <c:manualLayout>
                  <c:x val="-6.2112502901288343E-2"/>
                  <c:y val="-5.165632758301581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7CA4-43C6-978C-BD31D1D65E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'BHA Shape'!$I$26:$I$953</c:f>
              <c:numCache>
                <c:formatCode>General</c:formatCode>
                <c:ptCount val="928"/>
                <c:pt idx="0">
                  <c:v>0</c:v>
                </c:pt>
                <c:pt idx="1">
                  <c:v>-0.50000026999999991</c:v>
                </c:pt>
                <c:pt idx="2">
                  <c:v>-0.50000026999999991</c:v>
                </c:pt>
                <c:pt idx="3">
                  <c:v>-0.50000026999999991</c:v>
                </c:pt>
                <c:pt idx="4">
                  <c:v>-0.50000026999999991</c:v>
                </c:pt>
                <c:pt idx="5">
                  <c:v>-0.50000026999999991</c:v>
                </c:pt>
                <c:pt idx="6">
                  <c:v>-1.4000007560000001</c:v>
                </c:pt>
                <c:pt idx="7">
                  <c:v>-1.4000007560000001</c:v>
                </c:pt>
                <c:pt idx="8">
                  <c:v>-1.4000007560000001</c:v>
                </c:pt>
                <c:pt idx="9">
                  <c:v>-1.4000007560000001</c:v>
                </c:pt>
                <c:pt idx="10">
                  <c:v>-1.4000007560000001</c:v>
                </c:pt>
                <c:pt idx="11">
                  <c:v>-1.4000007560000001</c:v>
                </c:pt>
                <c:pt idx="12">
                  <c:v>-1.4000007560000001</c:v>
                </c:pt>
                <c:pt idx="13">
                  <c:v>-1.4000007560000001</c:v>
                </c:pt>
                <c:pt idx="14">
                  <c:v>-1.4000007560000001</c:v>
                </c:pt>
                <c:pt idx="15">
                  <c:v>-1.4000007560000001</c:v>
                </c:pt>
                <c:pt idx="16">
                  <c:v>-4.1400022355999999</c:v>
                </c:pt>
                <c:pt idx="17">
                  <c:v>-4.1400022355999999</c:v>
                </c:pt>
                <c:pt idx="18">
                  <c:v>-4.1400022355999999</c:v>
                </c:pt>
                <c:pt idx="19">
                  <c:v>-4.1400022355999999</c:v>
                </c:pt>
                <c:pt idx="20">
                  <c:v>-4.1400022355999999</c:v>
                </c:pt>
                <c:pt idx="21">
                  <c:v>-4.1400022355999999</c:v>
                </c:pt>
                <c:pt idx="22">
                  <c:v>-4.1400022355999999</c:v>
                </c:pt>
                <c:pt idx="23">
                  <c:v>-4.1400022355999999</c:v>
                </c:pt>
                <c:pt idx="24">
                  <c:v>-4.1400022355999999</c:v>
                </c:pt>
                <c:pt idx="25">
                  <c:v>-4.1400022355999999</c:v>
                </c:pt>
                <c:pt idx="26">
                  <c:v>-4.1400022355999999</c:v>
                </c:pt>
                <c:pt idx="27">
                  <c:v>-4.1400022355999999</c:v>
                </c:pt>
                <c:pt idx="28">
                  <c:v>-4.1400022355999999</c:v>
                </c:pt>
                <c:pt idx="29">
                  <c:v>-4.1400022355999999</c:v>
                </c:pt>
                <c:pt idx="30">
                  <c:v>-4.1400022355999999</c:v>
                </c:pt>
                <c:pt idx="31">
                  <c:v>-4.1400022355999999</c:v>
                </c:pt>
                <c:pt idx="32">
                  <c:v>-4.1400022355999999</c:v>
                </c:pt>
                <c:pt idx="33">
                  <c:v>-4.1400022355999999</c:v>
                </c:pt>
                <c:pt idx="34">
                  <c:v>-4.1400022355999999</c:v>
                </c:pt>
                <c:pt idx="35">
                  <c:v>-4.1400022355999999</c:v>
                </c:pt>
                <c:pt idx="36">
                  <c:v>-4.1400022355999999</c:v>
                </c:pt>
                <c:pt idx="37">
                  <c:v>-4.1400022355999999</c:v>
                </c:pt>
                <c:pt idx="38">
                  <c:v>-4.1400022355999999</c:v>
                </c:pt>
                <c:pt idx="39">
                  <c:v>-4.1400022355999999</c:v>
                </c:pt>
                <c:pt idx="40">
                  <c:v>-4.1400022355999999</c:v>
                </c:pt>
                <c:pt idx="41">
                  <c:v>-4.1400022355999999</c:v>
                </c:pt>
                <c:pt idx="42">
                  <c:v>-4.1400022355999999</c:v>
                </c:pt>
                <c:pt idx="43">
                  <c:v>-4.1400022355999999</c:v>
                </c:pt>
                <c:pt idx="44">
                  <c:v>-4.1400022355999999</c:v>
                </c:pt>
                <c:pt idx="45">
                  <c:v>-4.1400022355999999</c:v>
                </c:pt>
                <c:pt idx="46">
                  <c:v>-4.1400022355999999</c:v>
                </c:pt>
                <c:pt idx="47">
                  <c:v>-4.1400022355999999</c:v>
                </c:pt>
                <c:pt idx="48">
                  <c:v>-4.1400022355999999</c:v>
                </c:pt>
                <c:pt idx="49">
                  <c:v>-4.1400022355999999</c:v>
                </c:pt>
                <c:pt idx="50">
                  <c:v>-4.1400022355999999</c:v>
                </c:pt>
                <c:pt idx="51">
                  <c:v>-4.1850022599000001</c:v>
                </c:pt>
                <c:pt idx="52">
                  <c:v>-4.1850022599000001</c:v>
                </c:pt>
                <c:pt idx="53">
                  <c:v>-4.1850022599000001</c:v>
                </c:pt>
                <c:pt idx="54">
                  <c:v>-4.1850022599000001</c:v>
                </c:pt>
                <c:pt idx="55">
                  <c:v>-4.1850022599000001</c:v>
                </c:pt>
                <c:pt idx="56">
                  <c:v>-2.7650014930999998</c:v>
                </c:pt>
                <c:pt idx="57">
                  <c:v>-2.7650014930999998</c:v>
                </c:pt>
                <c:pt idx="58">
                  <c:v>-2.7650014930999998</c:v>
                </c:pt>
                <c:pt idx="59">
                  <c:v>-2.7650014930999998</c:v>
                </c:pt>
                <c:pt idx="60">
                  <c:v>-2.7650014930999998</c:v>
                </c:pt>
                <c:pt idx="61">
                  <c:v>-2.7650014930999998</c:v>
                </c:pt>
                <c:pt idx="62">
                  <c:v>-2.7650014930999998</c:v>
                </c:pt>
                <c:pt idx="63">
                  <c:v>-2.7650014930999998</c:v>
                </c:pt>
                <c:pt idx="64">
                  <c:v>-2.7650014930999998</c:v>
                </c:pt>
                <c:pt idx="65">
                  <c:v>-2.7650014930999998</c:v>
                </c:pt>
                <c:pt idx="66">
                  <c:v>-4.1400022355999999</c:v>
                </c:pt>
                <c:pt idx="67">
                  <c:v>-4.1400022355999999</c:v>
                </c:pt>
                <c:pt idx="68">
                  <c:v>-4.1400022355999999</c:v>
                </c:pt>
                <c:pt idx="69">
                  <c:v>-4.1400022355999999</c:v>
                </c:pt>
                <c:pt idx="70">
                  <c:v>-4.1400022355999999</c:v>
                </c:pt>
                <c:pt idx="71">
                  <c:v>-4.1400022355999999</c:v>
                </c:pt>
                <c:pt idx="72">
                  <c:v>-4.1400022355999999</c:v>
                </c:pt>
                <c:pt idx="73">
                  <c:v>-4.1400022355999999</c:v>
                </c:pt>
                <c:pt idx="74">
                  <c:v>-4.1400022355999999</c:v>
                </c:pt>
                <c:pt idx="75">
                  <c:v>-4.1400022355999999</c:v>
                </c:pt>
                <c:pt idx="76">
                  <c:v>-4.1400022355999999</c:v>
                </c:pt>
                <c:pt idx="77">
                  <c:v>-4.1400022355999999</c:v>
                </c:pt>
                <c:pt idx="78">
                  <c:v>-4.1400022355999999</c:v>
                </c:pt>
                <c:pt idx="79">
                  <c:v>-4.1400022355999999</c:v>
                </c:pt>
                <c:pt idx="80">
                  <c:v>-4.1400022355999999</c:v>
                </c:pt>
                <c:pt idx="81">
                  <c:v>-3.9250021194999993</c:v>
                </c:pt>
                <c:pt idx="82">
                  <c:v>-3.9250021194999993</c:v>
                </c:pt>
                <c:pt idx="83">
                  <c:v>-3.9250021194999993</c:v>
                </c:pt>
                <c:pt idx="84">
                  <c:v>-3.9250021194999993</c:v>
                </c:pt>
                <c:pt idx="85">
                  <c:v>-3.9250021194999993</c:v>
                </c:pt>
                <c:pt idx="86">
                  <c:v>-3.9250021194999993</c:v>
                </c:pt>
                <c:pt idx="87">
                  <c:v>-3.9250021194999993</c:v>
                </c:pt>
                <c:pt idx="88">
                  <c:v>-3.9250021194999993</c:v>
                </c:pt>
                <c:pt idx="89">
                  <c:v>-3.9250021194999993</c:v>
                </c:pt>
                <c:pt idx="90">
                  <c:v>-3.9250021194999993</c:v>
                </c:pt>
                <c:pt idx="91">
                  <c:v>-3.9250021194999993</c:v>
                </c:pt>
                <c:pt idx="92">
                  <c:v>-3.9250021194999993</c:v>
                </c:pt>
                <c:pt idx="93">
                  <c:v>-3.9250021194999993</c:v>
                </c:pt>
                <c:pt idx="94">
                  <c:v>-3.9250021194999993</c:v>
                </c:pt>
                <c:pt idx="95">
                  <c:v>-3.9250021194999993</c:v>
                </c:pt>
                <c:pt idx="96">
                  <c:v>-3.5000018900000001</c:v>
                </c:pt>
                <c:pt idx="97">
                  <c:v>-3.5000018900000001</c:v>
                </c:pt>
                <c:pt idx="98">
                  <c:v>-3.5000018900000001</c:v>
                </c:pt>
                <c:pt idx="99">
                  <c:v>-3.5000018900000001</c:v>
                </c:pt>
                <c:pt idx="100">
                  <c:v>-3.5000018900000001</c:v>
                </c:pt>
                <c:pt idx="101">
                  <c:v>-3.0000016199999999</c:v>
                </c:pt>
                <c:pt idx="102">
                  <c:v>-3.0000016199999999</c:v>
                </c:pt>
                <c:pt idx="103">
                  <c:v>-3.0000016199999999</c:v>
                </c:pt>
                <c:pt idx="104">
                  <c:v>-3.0000016199999999</c:v>
                </c:pt>
                <c:pt idx="105">
                  <c:v>-3.0000016199999999</c:v>
                </c:pt>
                <c:pt idx="106">
                  <c:v>-3.0000016199999999</c:v>
                </c:pt>
                <c:pt idx="107">
                  <c:v>-3.0000016199999999</c:v>
                </c:pt>
                <c:pt idx="108">
                  <c:v>-3.0000016199999999</c:v>
                </c:pt>
                <c:pt idx="109">
                  <c:v>-3.0000016199999999</c:v>
                </c:pt>
                <c:pt idx="110">
                  <c:v>-3.0000016199999999</c:v>
                </c:pt>
                <c:pt idx="111">
                  <c:v>-1.950001053</c:v>
                </c:pt>
                <c:pt idx="112">
                  <c:v>-1.950001053</c:v>
                </c:pt>
                <c:pt idx="113">
                  <c:v>-1.950001053</c:v>
                </c:pt>
                <c:pt idx="114">
                  <c:v>-1.950001053</c:v>
                </c:pt>
                <c:pt idx="115">
                  <c:v>-1.950001053</c:v>
                </c:pt>
                <c:pt idx="116">
                  <c:v>-1.950001053</c:v>
                </c:pt>
                <c:pt idx="117">
                  <c:v>-1.950001053</c:v>
                </c:pt>
                <c:pt idx="118">
                  <c:v>-1.950001053</c:v>
                </c:pt>
              </c:numCache>
            </c:numRef>
          </c:xVal>
          <c:yVal>
            <c:numRef>
              <c:f>'BHA Shape'!$F$26:$F$953</c:f>
              <c:numCache>
                <c:formatCode>General</c:formatCode>
                <c:ptCount val="928"/>
                <c:pt idx="0">
                  <c:v>17000</c:v>
                </c:pt>
                <c:pt idx="1">
                  <c:v>17000</c:v>
                </c:pt>
                <c:pt idx="2">
                  <c:v>16999.9582548215</c:v>
                </c:pt>
                <c:pt idx="3">
                  <c:v>16999.916509544571</c:v>
                </c:pt>
                <c:pt idx="4">
                  <c:v>16999.874764202028</c:v>
                </c:pt>
                <c:pt idx="5">
                  <c:v>16999.833018761059</c:v>
                </c:pt>
                <c:pt idx="6">
                  <c:v>16999.833028439538</c:v>
                </c:pt>
                <c:pt idx="7">
                  <c:v>16999.603826758976</c:v>
                </c:pt>
                <c:pt idx="8">
                  <c:v>16999.374623339569</c:v>
                </c:pt>
                <c:pt idx="9">
                  <c:v>16999.145426481839</c:v>
                </c:pt>
                <c:pt idx="10">
                  <c:v>16998.916251277657</c:v>
                </c:pt>
                <c:pt idx="11">
                  <c:v>16998.916261120175</c:v>
                </c:pt>
                <c:pt idx="12">
                  <c:v>16998.812321812387</c:v>
                </c:pt>
                <c:pt idx="13">
                  <c:v>16998.708381192264</c:v>
                </c:pt>
                <c:pt idx="14">
                  <c:v>16998.604439587889</c:v>
                </c:pt>
                <c:pt idx="15">
                  <c:v>16998.500496343091</c:v>
                </c:pt>
                <c:pt idx="16">
                  <c:v>16998.500509138368</c:v>
                </c:pt>
                <c:pt idx="17">
                  <c:v>16998.250753224864</c:v>
                </c:pt>
                <c:pt idx="18">
                  <c:v>16998.000992062018</c:v>
                </c:pt>
                <c:pt idx="19">
                  <c:v>16997.751226634075</c:v>
                </c:pt>
                <c:pt idx="20">
                  <c:v>16997.501458581464</c:v>
                </c:pt>
                <c:pt idx="21">
                  <c:v>16997.50148942136</c:v>
                </c:pt>
                <c:pt idx="22">
                  <c:v>16997.251719728327</c:v>
                </c:pt>
                <c:pt idx="23">
                  <c:v>16997.001968079916</c:v>
                </c:pt>
                <c:pt idx="24">
                  <c:v>16996.752226274024</c:v>
                </c:pt>
                <c:pt idx="25">
                  <c:v>16996.5024769222</c:v>
                </c:pt>
                <c:pt idx="26">
                  <c:v>16996.50250644976</c:v>
                </c:pt>
                <c:pt idx="27">
                  <c:v>16996.252752504759</c:v>
                </c:pt>
                <c:pt idx="28">
                  <c:v>16996.002988717239</c:v>
                </c:pt>
                <c:pt idx="29">
                  <c:v>16995.753224929718</c:v>
                </c:pt>
                <c:pt idx="30">
                  <c:v>16995.503454580521</c:v>
                </c:pt>
                <c:pt idx="31">
                  <c:v>16995.50348738892</c:v>
                </c:pt>
                <c:pt idx="32">
                  <c:v>16995.253717039719</c:v>
                </c:pt>
                <c:pt idx="33">
                  <c:v>16995.003956533041</c:v>
                </c:pt>
                <c:pt idx="34">
                  <c:v>16994.7542157114</c:v>
                </c:pt>
                <c:pt idx="35">
                  <c:v>16994.504465047241</c:v>
                </c:pt>
                <c:pt idx="36">
                  <c:v>16994.504494574801</c:v>
                </c:pt>
                <c:pt idx="37">
                  <c:v>16994.2547406298</c:v>
                </c:pt>
                <c:pt idx="38">
                  <c:v>16994.004980123122</c:v>
                </c:pt>
                <c:pt idx="39">
                  <c:v>16993.755213054759</c:v>
                </c:pt>
                <c:pt idx="40">
                  <c:v>16993.505442705558</c:v>
                </c:pt>
                <c:pt idx="41">
                  <c:v>16993.505475513961</c:v>
                </c:pt>
                <c:pt idx="42">
                  <c:v>16993.255701883922</c:v>
                </c:pt>
                <c:pt idx="43">
                  <c:v>16993.005931534721</c:v>
                </c:pt>
                <c:pt idx="44">
                  <c:v>16992.756193993919</c:v>
                </c:pt>
                <c:pt idx="45">
                  <c:v>16992.506443329759</c:v>
                </c:pt>
                <c:pt idx="46">
                  <c:v>16992.506476138162</c:v>
                </c:pt>
                <c:pt idx="47">
                  <c:v>16992.256718912318</c:v>
                </c:pt>
                <c:pt idx="48">
                  <c:v>16992.00695840564</c:v>
                </c:pt>
                <c:pt idx="49">
                  <c:v>16991.757191337281</c:v>
                </c:pt>
                <c:pt idx="50">
                  <c:v>16991.50742098808</c:v>
                </c:pt>
                <c:pt idx="51">
                  <c:v>16991.507463639002</c:v>
                </c:pt>
                <c:pt idx="52">
                  <c:v>16991.169146699041</c:v>
                </c:pt>
                <c:pt idx="53">
                  <c:v>16990.830849444119</c:v>
                </c:pt>
                <c:pt idx="54">
                  <c:v>16990.492565312561</c:v>
                </c:pt>
                <c:pt idx="55">
                  <c:v>16990.154271338481</c:v>
                </c:pt>
                <c:pt idx="56">
                  <c:v>16990.154281181</c:v>
                </c:pt>
                <c:pt idx="57">
                  <c:v>16989.99185335428</c:v>
                </c:pt>
                <c:pt idx="58">
                  <c:v>16989.829422246719</c:v>
                </c:pt>
                <c:pt idx="59">
                  <c:v>16989.66698785832</c:v>
                </c:pt>
                <c:pt idx="60">
                  <c:v>16989.504556750759</c:v>
                </c:pt>
                <c:pt idx="61">
                  <c:v>16989.504566593281</c:v>
                </c:pt>
                <c:pt idx="62">
                  <c:v>16989.37918601184</c:v>
                </c:pt>
                <c:pt idx="63">
                  <c:v>16989.253808711241</c:v>
                </c:pt>
                <c:pt idx="64">
                  <c:v>16989.128428129799</c:v>
                </c:pt>
                <c:pt idx="65">
                  <c:v>16989.003047548362</c:v>
                </c:pt>
                <c:pt idx="66">
                  <c:v>16989.003063952561</c:v>
                </c:pt>
                <c:pt idx="67">
                  <c:v>16988.753313288398</c:v>
                </c:pt>
                <c:pt idx="68">
                  <c:v>16988.503565905081</c:v>
                </c:pt>
                <c:pt idx="69">
                  <c:v>16988.253808679241</c:v>
                </c:pt>
                <c:pt idx="70">
                  <c:v>16988.004048172559</c:v>
                </c:pt>
                <c:pt idx="71">
                  <c:v>16988.004058015082</c:v>
                </c:pt>
                <c:pt idx="72">
                  <c:v>16987.937473367281</c:v>
                </c:pt>
                <c:pt idx="73">
                  <c:v>16987.870888719481</c:v>
                </c:pt>
                <c:pt idx="74">
                  <c:v>16987.80430407168</c:v>
                </c:pt>
                <c:pt idx="75">
                  <c:v>16987.737716143041</c:v>
                </c:pt>
                <c:pt idx="76">
                  <c:v>16987.737729266399</c:v>
                </c:pt>
                <c:pt idx="77">
                  <c:v>16987.529645270239</c:v>
                </c:pt>
                <c:pt idx="78">
                  <c:v>16987.321561274079</c:v>
                </c:pt>
                <c:pt idx="79">
                  <c:v>16987.11347399708</c:v>
                </c:pt>
                <c:pt idx="80">
                  <c:v>16986.90539000092</c:v>
                </c:pt>
                <c:pt idx="81">
                  <c:v>16986.9054129668</c:v>
                </c:pt>
                <c:pt idx="82">
                  <c:v>16985.323618296759</c:v>
                </c:pt>
                <c:pt idx="83">
                  <c:v>16983.741807222519</c:v>
                </c:pt>
                <c:pt idx="84">
                  <c:v>16982.159973182399</c:v>
                </c:pt>
                <c:pt idx="85">
                  <c:v>16980.57811289556</c:v>
                </c:pt>
                <c:pt idx="86">
                  <c:v>16980.578309745961</c:v>
                </c:pt>
                <c:pt idx="87">
                  <c:v>16978.996475705841</c:v>
                </c:pt>
                <c:pt idx="88">
                  <c:v>16977.414661350758</c:v>
                </c:pt>
                <c:pt idx="89">
                  <c:v>16975.832837153161</c:v>
                </c:pt>
                <c:pt idx="90">
                  <c:v>16974.25099655136</c:v>
                </c:pt>
                <c:pt idx="91">
                  <c:v>16974.25119340176</c:v>
                </c:pt>
                <c:pt idx="92">
                  <c:v>16972.66937576584</c:v>
                </c:pt>
                <c:pt idx="93">
                  <c:v>16971.087604061679</c:v>
                </c:pt>
                <c:pt idx="94">
                  <c:v>16969.505832357521</c:v>
                </c:pt>
                <c:pt idx="95">
                  <c:v>16967.924050810841</c:v>
                </c:pt>
                <c:pt idx="96">
                  <c:v>16967.924096742601</c:v>
                </c:pt>
                <c:pt idx="97">
                  <c:v>16967.44528439132</c:v>
                </c:pt>
                <c:pt idx="98">
                  <c:v>16966.966468759201</c:v>
                </c:pt>
                <c:pt idx="99">
                  <c:v>16966.487630161198</c:v>
                </c:pt>
                <c:pt idx="100">
                  <c:v>16966.008791563199</c:v>
                </c:pt>
                <c:pt idx="101">
                  <c:v>16966.008791563199</c:v>
                </c:pt>
                <c:pt idx="102">
                  <c:v>16965.894290247201</c:v>
                </c:pt>
                <c:pt idx="103">
                  <c:v>16965.779788931199</c:v>
                </c:pt>
                <c:pt idx="104">
                  <c:v>16965.6652876152</c:v>
                </c:pt>
                <c:pt idx="105">
                  <c:v>16965.550753490799</c:v>
                </c:pt>
                <c:pt idx="106">
                  <c:v>16965.550753490799</c:v>
                </c:pt>
                <c:pt idx="107">
                  <c:v>16965.425851912001</c:v>
                </c:pt>
                <c:pt idx="108">
                  <c:v>16965.300917524801</c:v>
                </c:pt>
                <c:pt idx="109">
                  <c:v>16965.1759831376</c:v>
                </c:pt>
                <c:pt idx="110">
                  <c:v>16965.0510487504</c:v>
                </c:pt>
                <c:pt idx="111">
                  <c:v>16965.051179983999</c:v>
                </c:pt>
                <c:pt idx="112">
                  <c:v>16963.552098571199</c:v>
                </c:pt>
                <c:pt idx="113">
                  <c:v>16962.0530171584</c:v>
                </c:pt>
                <c:pt idx="114">
                  <c:v>16960.553968553999</c:v>
                </c:pt>
                <c:pt idx="115">
                  <c:v>16959.054919949602</c:v>
                </c:pt>
                <c:pt idx="116">
                  <c:v>16959.055018374798</c:v>
                </c:pt>
                <c:pt idx="117">
                  <c:v>16957.555936961999</c:v>
                </c:pt>
                <c:pt idx="118">
                  <c:v>16956.056888357602</c:v>
                </c:pt>
              </c:numCache>
            </c:numRef>
          </c:yVal>
          <c:smooth val="0"/>
          <c:extLst>
            <c:ext xmlns:c16="http://schemas.microsoft.com/office/drawing/2014/chart" uri="{C3380CC4-5D6E-409C-BE32-E72D297353CC}">
              <c16:uniqueId val="{00000005-7CA4-43C6-978C-BD31D1D65EAD}"/>
            </c:ext>
          </c:extLst>
        </c:ser>
        <c:ser>
          <c:idx val="3"/>
          <c:order val="3"/>
          <c:tx>
            <c:strRef>
              <c:f>'BHA Shape'!$J$25</c:f>
              <c:strCache>
                <c:ptCount val="1"/>
                <c:pt idx="0">
                  <c:v>BottomLowerBand</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dLbl>
              <c:idx val="118"/>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7CA4-43C6-978C-BD31D1D65EA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'BHA Shape'!$J$26:$J$953</c:f>
              <c:numCache>
                <c:formatCode>General</c:formatCode>
                <c:ptCount val="928"/>
                <c:pt idx="0">
                  <c:v>0</c:v>
                </c:pt>
                <c:pt idx="1">
                  <c:v>-6.1250033074999992</c:v>
                </c:pt>
                <c:pt idx="2">
                  <c:v>-6.1250033074999992</c:v>
                </c:pt>
                <c:pt idx="3">
                  <c:v>-6.1250033074999992</c:v>
                </c:pt>
                <c:pt idx="4">
                  <c:v>-6.1250033074999992</c:v>
                </c:pt>
                <c:pt idx="5">
                  <c:v>-6.1250033074999992</c:v>
                </c:pt>
                <c:pt idx="6">
                  <c:v>-6.1250033074999992</c:v>
                </c:pt>
                <c:pt idx="7">
                  <c:v>-6.1250033074999992</c:v>
                </c:pt>
                <c:pt idx="8">
                  <c:v>-6.1250033074999992</c:v>
                </c:pt>
                <c:pt idx="9">
                  <c:v>-6.1250033074999992</c:v>
                </c:pt>
                <c:pt idx="10">
                  <c:v>-6.1250033074999992</c:v>
                </c:pt>
                <c:pt idx="11">
                  <c:v>-4.1250022275000005</c:v>
                </c:pt>
                <c:pt idx="12">
                  <c:v>-4.1250022275000005</c:v>
                </c:pt>
                <c:pt idx="13">
                  <c:v>-4.1250022275000005</c:v>
                </c:pt>
                <c:pt idx="14">
                  <c:v>-4.1250022275000005</c:v>
                </c:pt>
                <c:pt idx="15">
                  <c:v>-4.1250022275000005</c:v>
                </c:pt>
                <c:pt idx="16">
                  <c:v>-5.0000026999999996</c:v>
                </c:pt>
                <c:pt idx="17">
                  <c:v>-5.0000026999999996</c:v>
                </c:pt>
                <c:pt idx="18">
                  <c:v>-5.0000026999999996</c:v>
                </c:pt>
                <c:pt idx="19">
                  <c:v>-5.0000026999999996</c:v>
                </c:pt>
                <c:pt idx="20">
                  <c:v>-5.0000026999999996</c:v>
                </c:pt>
                <c:pt idx="21">
                  <c:v>-5.0000026999999996</c:v>
                </c:pt>
                <c:pt idx="22">
                  <c:v>-5.0000026999999996</c:v>
                </c:pt>
                <c:pt idx="23">
                  <c:v>-5.0000026999999996</c:v>
                </c:pt>
                <c:pt idx="24">
                  <c:v>-5.0000026999999996</c:v>
                </c:pt>
                <c:pt idx="25">
                  <c:v>-5.0000026999999996</c:v>
                </c:pt>
                <c:pt idx="26">
                  <c:v>-5.0000026999999996</c:v>
                </c:pt>
                <c:pt idx="27">
                  <c:v>-5.0000026999999996</c:v>
                </c:pt>
                <c:pt idx="28">
                  <c:v>-5.0000026999999996</c:v>
                </c:pt>
                <c:pt idx="29">
                  <c:v>-5.0000026999999996</c:v>
                </c:pt>
                <c:pt idx="30">
                  <c:v>-5.0000026999999996</c:v>
                </c:pt>
                <c:pt idx="31">
                  <c:v>-5.0000026999999996</c:v>
                </c:pt>
                <c:pt idx="32">
                  <c:v>-5.0000026999999996</c:v>
                </c:pt>
                <c:pt idx="33">
                  <c:v>-5.0000026999999996</c:v>
                </c:pt>
                <c:pt idx="34">
                  <c:v>-5.0000026999999996</c:v>
                </c:pt>
                <c:pt idx="35">
                  <c:v>-5.0000026999999996</c:v>
                </c:pt>
                <c:pt idx="36">
                  <c:v>-5.0000026999999996</c:v>
                </c:pt>
                <c:pt idx="37">
                  <c:v>-5.0000026999999996</c:v>
                </c:pt>
                <c:pt idx="38">
                  <c:v>-5.0000026999999996</c:v>
                </c:pt>
                <c:pt idx="39">
                  <c:v>-5.0000026999999996</c:v>
                </c:pt>
                <c:pt idx="40">
                  <c:v>-5.0000026999999996</c:v>
                </c:pt>
                <c:pt idx="41">
                  <c:v>-5.0000026999999996</c:v>
                </c:pt>
                <c:pt idx="42">
                  <c:v>-5.0000026999999996</c:v>
                </c:pt>
                <c:pt idx="43">
                  <c:v>-5.0000026999999996</c:v>
                </c:pt>
                <c:pt idx="44">
                  <c:v>-5.0000026999999996</c:v>
                </c:pt>
                <c:pt idx="45">
                  <c:v>-5.0000026999999996</c:v>
                </c:pt>
                <c:pt idx="46">
                  <c:v>-5.0000026999999996</c:v>
                </c:pt>
                <c:pt idx="47">
                  <c:v>-5.0000026999999996</c:v>
                </c:pt>
                <c:pt idx="48">
                  <c:v>-5.0000026999999996</c:v>
                </c:pt>
                <c:pt idx="49">
                  <c:v>-5.0000026999999996</c:v>
                </c:pt>
                <c:pt idx="50">
                  <c:v>-5.0000026999999996</c:v>
                </c:pt>
                <c:pt idx="51">
                  <c:v>-4.8100025974000005</c:v>
                </c:pt>
                <c:pt idx="52">
                  <c:v>-4.8100025974000005</c:v>
                </c:pt>
                <c:pt idx="53">
                  <c:v>-4.8100025974000005</c:v>
                </c:pt>
                <c:pt idx="54">
                  <c:v>-4.8100025974000005</c:v>
                </c:pt>
                <c:pt idx="55">
                  <c:v>-4.8100025974000005</c:v>
                </c:pt>
                <c:pt idx="56">
                  <c:v>-5.0000026999999996</c:v>
                </c:pt>
                <c:pt idx="57">
                  <c:v>-5.0000026999999996</c:v>
                </c:pt>
                <c:pt idx="58">
                  <c:v>-5.0000026999999996</c:v>
                </c:pt>
                <c:pt idx="59">
                  <c:v>-5.0000026999999996</c:v>
                </c:pt>
                <c:pt idx="60">
                  <c:v>-5.0000026999999996</c:v>
                </c:pt>
                <c:pt idx="61">
                  <c:v>-5.5000029699999997</c:v>
                </c:pt>
                <c:pt idx="62">
                  <c:v>-5.5000029699999997</c:v>
                </c:pt>
                <c:pt idx="63">
                  <c:v>-5.5000029699999997</c:v>
                </c:pt>
                <c:pt idx="64">
                  <c:v>-5.5000029699999997</c:v>
                </c:pt>
                <c:pt idx="65">
                  <c:v>-5.5000029699999997</c:v>
                </c:pt>
                <c:pt idx="66">
                  <c:v>-5.0000026999999996</c:v>
                </c:pt>
                <c:pt idx="67">
                  <c:v>-5.0000026999999996</c:v>
                </c:pt>
                <c:pt idx="68">
                  <c:v>-5.0000026999999996</c:v>
                </c:pt>
                <c:pt idx="69">
                  <c:v>-5.0000026999999996</c:v>
                </c:pt>
                <c:pt idx="70">
                  <c:v>-5.0000026999999996</c:v>
                </c:pt>
                <c:pt idx="71">
                  <c:v>-4.8100025974000005</c:v>
                </c:pt>
                <c:pt idx="72">
                  <c:v>-4.8100025974000005</c:v>
                </c:pt>
                <c:pt idx="73">
                  <c:v>-4.8100025974000005</c:v>
                </c:pt>
                <c:pt idx="74">
                  <c:v>-4.8100025974000005</c:v>
                </c:pt>
                <c:pt idx="75">
                  <c:v>-4.8100025974000005</c:v>
                </c:pt>
                <c:pt idx="76">
                  <c:v>-4.8100025974000005</c:v>
                </c:pt>
                <c:pt idx="77">
                  <c:v>-4.8100025974000005</c:v>
                </c:pt>
                <c:pt idx="78">
                  <c:v>-4.8100025974000005</c:v>
                </c:pt>
                <c:pt idx="79">
                  <c:v>-4.8100025974000005</c:v>
                </c:pt>
                <c:pt idx="80">
                  <c:v>-4.8100025974000005</c:v>
                </c:pt>
                <c:pt idx="81">
                  <c:v>-4.8100025974000005</c:v>
                </c:pt>
                <c:pt idx="82">
                  <c:v>-4.8100025974000005</c:v>
                </c:pt>
                <c:pt idx="83">
                  <c:v>-4.8100025974000005</c:v>
                </c:pt>
                <c:pt idx="84">
                  <c:v>-4.8100025974000005</c:v>
                </c:pt>
                <c:pt idx="85">
                  <c:v>-4.8100025974000005</c:v>
                </c:pt>
                <c:pt idx="86">
                  <c:v>-4.8100025974000005</c:v>
                </c:pt>
                <c:pt idx="87">
                  <c:v>-4.8100025974000005</c:v>
                </c:pt>
                <c:pt idx="88">
                  <c:v>-4.8100025974000005</c:v>
                </c:pt>
                <c:pt idx="89">
                  <c:v>-4.8100025974000005</c:v>
                </c:pt>
                <c:pt idx="90">
                  <c:v>-4.8100025974000005</c:v>
                </c:pt>
                <c:pt idx="91">
                  <c:v>-4.8100025974000005</c:v>
                </c:pt>
                <c:pt idx="92">
                  <c:v>-4.8100025974000005</c:v>
                </c:pt>
                <c:pt idx="93">
                  <c:v>-4.8100025974000005</c:v>
                </c:pt>
                <c:pt idx="94">
                  <c:v>-4.8100025974000005</c:v>
                </c:pt>
                <c:pt idx="95">
                  <c:v>-4.8100025974000005</c:v>
                </c:pt>
                <c:pt idx="96">
                  <c:v>-4.8250026054999999</c:v>
                </c:pt>
                <c:pt idx="97">
                  <c:v>-4.8250026054999999</c:v>
                </c:pt>
                <c:pt idx="98">
                  <c:v>-4.8250026054999999</c:v>
                </c:pt>
                <c:pt idx="99">
                  <c:v>-4.8250026054999999</c:v>
                </c:pt>
                <c:pt idx="100">
                  <c:v>-4.8250026054999999</c:v>
                </c:pt>
                <c:pt idx="101">
                  <c:v>-4.8250026054999999</c:v>
                </c:pt>
                <c:pt idx="102">
                  <c:v>-4.8250026054999999</c:v>
                </c:pt>
                <c:pt idx="103">
                  <c:v>-4.8250026054999999</c:v>
                </c:pt>
                <c:pt idx="104">
                  <c:v>-4.8250026054999999</c:v>
                </c:pt>
                <c:pt idx="105">
                  <c:v>-4.8250026054999999</c:v>
                </c:pt>
                <c:pt idx="106">
                  <c:v>-4.8250026054999999</c:v>
                </c:pt>
                <c:pt idx="107">
                  <c:v>-4.8250026054999999</c:v>
                </c:pt>
                <c:pt idx="108">
                  <c:v>-4.8250026054999999</c:v>
                </c:pt>
                <c:pt idx="109">
                  <c:v>-4.8250026054999999</c:v>
                </c:pt>
                <c:pt idx="110">
                  <c:v>-4.8250026054999999</c:v>
                </c:pt>
                <c:pt idx="111">
                  <c:v>-4.1250022275000005</c:v>
                </c:pt>
                <c:pt idx="112">
                  <c:v>-4.1250022275000005</c:v>
                </c:pt>
                <c:pt idx="113">
                  <c:v>-4.1250022275000005</c:v>
                </c:pt>
                <c:pt idx="114">
                  <c:v>-4.1250022275000005</c:v>
                </c:pt>
                <c:pt idx="115">
                  <c:v>-4.1250022275000005</c:v>
                </c:pt>
                <c:pt idx="116">
                  <c:v>-4.1250022275000005</c:v>
                </c:pt>
                <c:pt idx="117">
                  <c:v>-4.1250022275000005</c:v>
                </c:pt>
                <c:pt idx="118">
                  <c:v>-4.1250022275000005</c:v>
                </c:pt>
              </c:numCache>
            </c:numRef>
          </c:xVal>
          <c:yVal>
            <c:numRef>
              <c:f>'BHA Shape'!$F$26:$F$953</c:f>
              <c:numCache>
                <c:formatCode>General</c:formatCode>
                <c:ptCount val="928"/>
                <c:pt idx="0">
                  <c:v>17000</c:v>
                </c:pt>
                <c:pt idx="1">
                  <c:v>17000</c:v>
                </c:pt>
                <c:pt idx="2">
                  <c:v>16999.9582548215</c:v>
                </c:pt>
                <c:pt idx="3">
                  <c:v>16999.916509544571</c:v>
                </c:pt>
                <c:pt idx="4">
                  <c:v>16999.874764202028</c:v>
                </c:pt>
                <c:pt idx="5">
                  <c:v>16999.833018761059</c:v>
                </c:pt>
                <c:pt idx="6">
                  <c:v>16999.833028439538</c:v>
                </c:pt>
                <c:pt idx="7">
                  <c:v>16999.603826758976</c:v>
                </c:pt>
                <c:pt idx="8">
                  <c:v>16999.374623339569</c:v>
                </c:pt>
                <c:pt idx="9">
                  <c:v>16999.145426481839</c:v>
                </c:pt>
                <c:pt idx="10">
                  <c:v>16998.916251277657</c:v>
                </c:pt>
                <c:pt idx="11">
                  <c:v>16998.916261120175</c:v>
                </c:pt>
                <c:pt idx="12">
                  <c:v>16998.812321812387</c:v>
                </c:pt>
                <c:pt idx="13">
                  <c:v>16998.708381192264</c:v>
                </c:pt>
                <c:pt idx="14">
                  <c:v>16998.604439587889</c:v>
                </c:pt>
                <c:pt idx="15">
                  <c:v>16998.500496343091</c:v>
                </c:pt>
                <c:pt idx="16">
                  <c:v>16998.500509138368</c:v>
                </c:pt>
                <c:pt idx="17">
                  <c:v>16998.250753224864</c:v>
                </c:pt>
                <c:pt idx="18">
                  <c:v>16998.000992062018</c:v>
                </c:pt>
                <c:pt idx="19">
                  <c:v>16997.751226634075</c:v>
                </c:pt>
                <c:pt idx="20">
                  <c:v>16997.501458581464</c:v>
                </c:pt>
                <c:pt idx="21">
                  <c:v>16997.50148942136</c:v>
                </c:pt>
                <c:pt idx="22">
                  <c:v>16997.251719728327</c:v>
                </c:pt>
                <c:pt idx="23">
                  <c:v>16997.001968079916</c:v>
                </c:pt>
                <c:pt idx="24">
                  <c:v>16996.752226274024</c:v>
                </c:pt>
                <c:pt idx="25">
                  <c:v>16996.5024769222</c:v>
                </c:pt>
                <c:pt idx="26">
                  <c:v>16996.50250644976</c:v>
                </c:pt>
                <c:pt idx="27">
                  <c:v>16996.252752504759</c:v>
                </c:pt>
                <c:pt idx="28">
                  <c:v>16996.002988717239</c:v>
                </c:pt>
                <c:pt idx="29">
                  <c:v>16995.753224929718</c:v>
                </c:pt>
                <c:pt idx="30">
                  <c:v>16995.503454580521</c:v>
                </c:pt>
                <c:pt idx="31">
                  <c:v>16995.50348738892</c:v>
                </c:pt>
                <c:pt idx="32">
                  <c:v>16995.253717039719</c:v>
                </c:pt>
                <c:pt idx="33">
                  <c:v>16995.003956533041</c:v>
                </c:pt>
                <c:pt idx="34">
                  <c:v>16994.7542157114</c:v>
                </c:pt>
                <c:pt idx="35">
                  <c:v>16994.504465047241</c:v>
                </c:pt>
                <c:pt idx="36">
                  <c:v>16994.504494574801</c:v>
                </c:pt>
                <c:pt idx="37">
                  <c:v>16994.2547406298</c:v>
                </c:pt>
                <c:pt idx="38">
                  <c:v>16994.004980123122</c:v>
                </c:pt>
                <c:pt idx="39">
                  <c:v>16993.755213054759</c:v>
                </c:pt>
                <c:pt idx="40">
                  <c:v>16993.505442705558</c:v>
                </c:pt>
                <c:pt idx="41">
                  <c:v>16993.505475513961</c:v>
                </c:pt>
                <c:pt idx="42">
                  <c:v>16993.255701883922</c:v>
                </c:pt>
                <c:pt idx="43">
                  <c:v>16993.005931534721</c:v>
                </c:pt>
                <c:pt idx="44">
                  <c:v>16992.756193993919</c:v>
                </c:pt>
                <c:pt idx="45">
                  <c:v>16992.506443329759</c:v>
                </c:pt>
                <c:pt idx="46">
                  <c:v>16992.506476138162</c:v>
                </c:pt>
                <c:pt idx="47">
                  <c:v>16992.256718912318</c:v>
                </c:pt>
                <c:pt idx="48">
                  <c:v>16992.00695840564</c:v>
                </c:pt>
                <c:pt idx="49">
                  <c:v>16991.757191337281</c:v>
                </c:pt>
                <c:pt idx="50">
                  <c:v>16991.50742098808</c:v>
                </c:pt>
                <c:pt idx="51">
                  <c:v>16991.507463639002</c:v>
                </c:pt>
                <c:pt idx="52">
                  <c:v>16991.169146699041</c:v>
                </c:pt>
                <c:pt idx="53">
                  <c:v>16990.830849444119</c:v>
                </c:pt>
                <c:pt idx="54">
                  <c:v>16990.492565312561</c:v>
                </c:pt>
                <c:pt idx="55">
                  <c:v>16990.154271338481</c:v>
                </c:pt>
                <c:pt idx="56">
                  <c:v>16990.154281181</c:v>
                </c:pt>
                <c:pt idx="57">
                  <c:v>16989.99185335428</c:v>
                </c:pt>
                <c:pt idx="58">
                  <c:v>16989.829422246719</c:v>
                </c:pt>
                <c:pt idx="59">
                  <c:v>16989.66698785832</c:v>
                </c:pt>
                <c:pt idx="60">
                  <c:v>16989.504556750759</c:v>
                </c:pt>
                <c:pt idx="61">
                  <c:v>16989.504566593281</c:v>
                </c:pt>
                <c:pt idx="62">
                  <c:v>16989.37918601184</c:v>
                </c:pt>
                <c:pt idx="63">
                  <c:v>16989.253808711241</c:v>
                </c:pt>
                <c:pt idx="64">
                  <c:v>16989.128428129799</c:v>
                </c:pt>
                <c:pt idx="65">
                  <c:v>16989.003047548362</c:v>
                </c:pt>
                <c:pt idx="66">
                  <c:v>16989.003063952561</c:v>
                </c:pt>
                <c:pt idx="67">
                  <c:v>16988.753313288398</c:v>
                </c:pt>
                <c:pt idx="68">
                  <c:v>16988.503565905081</c:v>
                </c:pt>
                <c:pt idx="69">
                  <c:v>16988.253808679241</c:v>
                </c:pt>
                <c:pt idx="70">
                  <c:v>16988.004048172559</c:v>
                </c:pt>
                <c:pt idx="71">
                  <c:v>16988.004058015082</c:v>
                </c:pt>
                <c:pt idx="72">
                  <c:v>16987.937473367281</c:v>
                </c:pt>
                <c:pt idx="73">
                  <c:v>16987.870888719481</c:v>
                </c:pt>
                <c:pt idx="74">
                  <c:v>16987.80430407168</c:v>
                </c:pt>
                <c:pt idx="75">
                  <c:v>16987.737716143041</c:v>
                </c:pt>
                <c:pt idx="76">
                  <c:v>16987.737729266399</c:v>
                </c:pt>
                <c:pt idx="77">
                  <c:v>16987.529645270239</c:v>
                </c:pt>
                <c:pt idx="78">
                  <c:v>16987.321561274079</c:v>
                </c:pt>
                <c:pt idx="79">
                  <c:v>16987.11347399708</c:v>
                </c:pt>
                <c:pt idx="80">
                  <c:v>16986.90539000092</c:v>
                </c:pt>
                <c:pt idx="81">
                  <c:v>16986.9054129668</c:v>
                </c:pt>
                <c:pt idx="82">
                  <c:v>16985.323618296759</c:v>
                </c:pt>
                <c:pt idx="83">
                  <c:v>16983.741807222519</c:v>
                </c:pt>
                <c:pt idx="84">
                  <c:v>16982.159973182399</c:v>
                </c:pt>
                <c:pt idx="85">
                  <c:v>16980.57811289556</c:v>
                </c:pt>
                <c:pt idx="86">
                  <c:v>16980.578309745961</c:v>
                </c:pt>
                <c:pt idx="87">
                  <c:v>16978.996475705841</c:v>
                </c:pt>
                <c:pt idx="88">
                  <c:v>16977.414661350758</c:v>
                </c:pt>
                <c:pt idx="89">
                  <c:v>16975.832837153161</c:v>
                </c:pt>
                <c:pt idx="90">
                  <c:v>16974.25099655136</c:v>
                </c:pt>
                <c:pt idx="91">
                  <c:v>16974.25119340176</c:v>
                </c:pt>
                <c:pt idx="92">
                  <c:v>16972.66937576584</c:v>
                </c:pt>
                <c:pt idx="93">
                  <c:v>16971.087604061679</c:v>
                </c:pt>
                <c:pt idx="94">
                  <c:v>16969.505832357521</c:v>
                </c:pt>
                <c:pt idx="95">
                  <c:v>16967.924050810841</c:v>
                </c:pt>
                <c:pt idx="96">
                  <c:v>16967.924096742601</c:v>
                </c:pt>
                <c:pt idx="97">
                  <c:v>16967.44528439132</c:v>
                </c:pt>
                <c:pt idx="98">
                  <c:v>16966.966468759201</c:v>
                </c:pt>
                <c:pt idx="99">
                  <c:v>16966.487630161198</c:v>
                </c:pt>
                <c:pt idx="100">
                  <c:v>16966.008791563199</c:v>
                </c:pt>
                <c:pt idx="101">
                  <c:v>16966.008791563199</c:v>
                </c:pt>
                <c:pt idx="102">
                  <c:v>16965.894290247201</c:v>
                </c:pt>
                <c:pt idx="103">
                  <c:v>16965.779788931199</c:v>
                </c:pt>
                <c:pt idx="104">
                  <c:v>16965.6652876152</c:v>
                </c:pt>
                <c:pt idx="105">
                  <c:v>16965.550753490799</c:v>
                </c:pt>
                <c:pt idx="106">
                  <c:v>16965.550753490799</c:v>
                </c:pt>
                <c:pt idx="107">
                  <c:v>16965.425851912001</c:v>
                </c:pt>
                <c:pt idx="108">
                  <c:v>16965.300917524801</c:v>
                </c:pt>
                <c:pt idx="109">
                  <c:v>16965.1759831376</c:v>
                </c:pt>
                <c:pt idx="110">
                  <c:v>16965.0510487504</c:v>
                </c:pt>
                <c:pt idx="111">
                  <c:v>16965.051179983999</c:v>
                </c:pt>
                <c:pt idx="112">
                  <c:v>16963.552098571199</c:v>
                </c:pt>
                <c:pt idx="113">
                  <c:v>16962.0530171584</c:v>
                </c:pt>
                <c:pt idx="114">
                  <c:v>16960.553968553999</c:v>
                </c:pt>
                <c:pt idx="115">
                  <c:v>16959.054919949602</c:v>
                </c:pt>
                <c:pt idx="116">
                  <c:v>16959.055018374798</c:v>
                </c:pt>
                <c:pt idx="117">
                  <c:v>16957.555936961999</c:v>
                </c:pt>
                <c:pt idx="118">
                  <c:v>16956.056888357602</c:v>
                </c:pt>
              </c:numCache>
            </c:numRef>
          </c:yVal>
          <c:smooth val="0"/>
          <c:extLst>
            <c:ext xmlns:c16="http://schemas.microsoft.com/office/drawing/2014/chart" uri="{C3380CC4-5D6E-409C-BE32-E72D297353CC}">
              <c16:uniqueId val="{00000007-7CA4-43C6-978C-BD31D1D65EAD}"/>
            </c:ext>
          </c:extLst>
        </c:ser>
        <c:dLbls>
          <c:showLegendKey val="0"/>
          <c:showVal val="0"/>
          <c:showCatName val="0"/>
          <c:showSerName val="0"/>
          <c:showPercent val="0"/>
          <c:showBubbleSize val="0"/>
        </c:dLbls>
        <c:axId val="-461931520"/>
        <c:axId val="-461932064"/>
      </c:scatterChart>
      <c:valAx>
        <c:axId val="-461931520"/>
        <c:scaling>
          <c:orientation val="minMax"/>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461932064"/>
        <c:crosses val="autoZero"/>
        <c:crossBetween val="midCat"/>
      </c:valAx>
      <c:valAx>
        <c:axId val="-461932064"/>
        <c:scaling>
          <c:orientation val="maxMin"/>
          <c:max val="170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93152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l">
              <a:defRPr sz="1400"/>
            </a:pPr>
            <a:r>
              <a:rPr lang="en-US" sz="1400">
                <a:solidFill>
                  <a:schemeClr val="bg1"/>
                </a:solidFill>
              </a:rPr>
              <a:t>Drilling</a:t>
            </a:r>
            <a:r>
              <a:rPr lang="en-US" sz="1400" baseline="0">
                <a:solidFill>
                  <a:schemeClr val="bg1"/>
                </a:solidFill>
              </a:rPr>
              <a:t> KPI - </a:t>
            </a:r>
            <a:r>
              <a:rPr lang="en-US" sz="1400">
                <a:solidFill>
                  <a:schemeClr val="bg1"/>
                </a:solidFill>
              </a:rPr>
              <a:t>Limit , Target,</a:t>
            </a:r>
            <a:r>
              <a:rPr lang="en-US" sz="1400" baseline="0">
                <a:solidFill>
                  <a:schemeClr val="bg1"/>
                </a:solidFill>
              </a:rPr>
              <a:t> AverageRange and Actual</a:t>
            </a:r>
            <a:endParaRPr lang="en-US" sz="1400">
              <a:solidFill>
                <a:schemeClr val="bg1"/>
              </a:solidFill>
            </a:endParaRPr>
          </a:p>
        </c:rich>
      </c:tx>
      <c:layout>
        <c:manualLayout>
          <c:xMode val="edge"/>
          <c:yMode val="edge"/>
          <c:x val="3.1306305276444235E-2"/>
          <c:y val="3.510323668426435E-2"/>
        </c:manualLayout>
      </c:layout>
      <c:overlay val="0"/>
    </c:title>
    <c:autoTitleDeleted val="0"/>
    <c:plotArea>
      <c:layout>
        <c:manualLayout>
          <c:layoutTarget val="inner"/>
          <c:xMode val="edge"/>
          <c:yMode val="edge"/>
          <c:x val="3.5879326511735307E-3"/>
          <c:y val="2.1474813326343347E-2"/>
          <c:w val="0.97150331847903315"/>
          <c:h val="0.90796326488540224"/>
        </c:manualLayout>
      </c:layout>
      <c:scatterChart>
        <c:scatterStyle val="smoothMarker"/>
        <c:varyColors val="0"/>
        <c:ser>
          <c:idx val="0"/>
          <c:order val="0"/>
          <c:tx>
            <c:strRef>
              <c:f>'Drilling KPI_RT Chart'!$C$6</c:f>
              <c:strCache>
                <c:ptCount val="1"/>
                <c:pt idx="0">
                  <c:v>Low Range</c:v>
                </c:pt>
              </c:strCache>
            </c:strRef>
          </c:tx>
          <c:spPr>
            <a:ln w="508000" cap="flat">
              <a:solidFill>
                <a:srgbClr val="70AD47"/>
              </a:solidFill>
              <a:miter lim="800000"/>
            </a:ln>
            <a:effectLst/>
          </c:spPr>
          <c:marker>
            <c:symbol val="none"/>
          </c:marker>
          <c:xVal>
            <c:numRef>
              <c:f>'Drilling KPI_RT Chart'!$Z$6:$AA$6</c:f>
              <c:numCache>
                <c:formatCode>General</c:formatCode>
                <c:ptCount val="2"/>
                <c:pt idx="0">
                  <c:v>0</c:v>
                </c:pt>
                <c:pt idx="1">
                  <c:v>30</c:v>
                </c:pt>
              </c:numCache>
            </c:numRef>
          </c:xVal>
          <c:yVal>
            <c:numRef>
              <c:f>'Drilling KPI_RT Chart'!$Z$5:$AA$5</c:f>
              <c:numCache>
                <c:formatCode>General</c:formatCode>
                <c:ptCount val="2"/>
                <c:pt idx="0">
                  <c:v>1</c:v>
                </c:pt>
                <c:pt idx="1">
                  <c:v>1</c:v>
                </c:pt>
              </c:numCache>
            </c:numRef>
          </c:yVal>
          <c:smooth val="1"/>
          <c:extLst>
            <c:ext xmlns:c16="http://schemas.microsoft.com/office/drawing/2014/chart" uri="{C3380CC4-5D6E-409C-BE32-E72D297353CC}">
              <c16:uniqueId val="{00000000-BD0F-4D1E-AFB1-E33335CFF428}"/>
            </c:ext>
          </c:extLst>
        </c:ser>
        <c:ser>
          <c:idx val="1"/>
          <c:order val="1"/>
          <c:tx>
            <c:strRef>
              <c:f>'Drilling KPI_RT Chart'!$C$10</c:f>
              <c:strCache>
                <c:ptCount val="1"/>
                <c:pt idx="0">
                  <c:v>Mid Range</c:v>
                </c:pt>
              </c:strCache>
            </c:strRef>
          </c:tx>
          <c:spPr>
            <a:ln w="508000" cap="flat">
              <a:solidFill>
                <a:srgbClr val="ED7D31"/>
              </a:solidFill>
              <a:round/>
            </a:ln>
            <a:effectLst/>
          </c:spPr>
          <c:marker>
            <c:symbol val="none"/>
          </c:marker>
          <c:xVal>
            <c:numRef>
              <c:f>'Drilling KPI_RT Chart'!$AD$6:$AE$6</c:f>
              <c:numCache>
                <c:formatCode>General</c:formatCode>
                <c:ptCount val="2"/>
                <c:pt idx="0">
                  <c:v>30</c:v>
                </c:pt>
                <c:pt idx="1">
                  <c:v>90</c:v>
                </c:pt>
              </c:numCache>
            </c:numRef>
          </c:xVal>
          <c:yVal>
            <c:numRef>
              <c:f>'Drilling KPI_RT Chart'!$AD$5:$AE$5</c:f>
              <c:numCache>
                <c:formatCode>General</c:formatCode>
                <c:ptCount val="2"/>
                <c:pt idx="0">
                  <c:v>1</c:v>
                </c:pt>
                <c:pt idx="1">
                  <c:v>1</c:v>
                </c:pt>
              </c:numCache>
            </c:numRef>
          </c:yVal>
          <c:smooth val="1"/>
          <c:extLst>
            <c:ext xmlns:c16="http://schemas.microsoft.com/office/drawing/2014/chart" uri="{C3380CC4-5D6E-409C-BE32-E72D297353CC}">
              <c16:uniqueId val="{00000001-BD0F-4D1E-AFB1-E33335CFF428}"/>
            </c:ext>
          </c:extLst>
        </c:ser>
        <c:ser>
          <c:idx val="2"/>
          <c:order val="2"/>
          <c:tx>
            <c:strRef>
              <c:f>'Drilling KPI_RT Chart'!$C$13</c:f>
              <c:strCache>
                <c:ptCount val="1"/>
                <c:pt idx="0">
                  <c:v>High Range</c:v>
                </c:pt>
              </c:strCache>
            </c:strRef>
          </c:tx>
          <c:spPr>
            <a:ln w="508000" cap="flat">
              <a:solidFill>
                <a:srgbClr val="FF0000"/>
              </a:solidFill>
              <a:round/>
            </a:ln>
            <a:effectLst/>
          </c:spPr>
          <c:marker>
            <c:symbol val="none"/>
          </c:marker>
          <c:xVal>
            <c:numRef>
              <c:f>'Drilling KPI_RT Chart'!$AG$6:$AH$6</c:f>
              <c:numCache>
                <c:formatCode>General</c:formatCode>
                <c:ptCount val="2"/>
                <c:pt idx="0">
                  <c:v>85</c:v>
                </c:pt>
                <c:pt idx="1">
                  <c:v>99.998999999999995</c:v>
                </c:pt>
              </c:numCache>
            </c:numRef>
          </c:xVal>
          <c:yVal>
            <c:numRef>
              <c:f>'Drilling KPI_RT Chart'!$AG$5:$AH$5</c:f>
              <c:numCache>
                <c:formatCode>General</c:formatCode>
                <c:ptCount val="2"/>
                <c:pt idx="0">
                  <c:v>1</c:v>
                </c:pt>
                <c:pt idx="1">
                  <c:v>1</c:v>
                </c:pt>
              </c:numCache>
            </c:numRef>
          </c:yVal>
          <c:smooth val="1"/>
          <c:extLst>
            <c:ext xmlns:c16="http://schemas.microsoft.com/office/drawing/2014/chart" uri="{C3380CC4-5D6E-409C-BE32-E72D297353CC}">
              <c16:uniqueId val="{00000002-BD0F-4D1E-AFB1-E33335CFF428}"/>
            </c:ext>
          </c:extLst>
        </c:ser>
        <c:ser>
          <c:idx val="3"/>
          <c:order val="3"/>
          <c:tx>
            <c:strRef>
              <c:f>'Drilling KPI_RT Chart'!$C$17</c:f>
              <c:strCache>
                <c:ptCount val="1"/>
                <c:pt idx="0">
                  <c:v>Actual_Average_Range</c:v>
                </c:pt>
              </c:strCache>
            </c:strRef>
          </c:tx>
          <c:spPr>
            <a:ln w="685800" cap="flat" cmpd="dbl">
              <a:solidFill>
                <a:srgbClr val="00B0F0">
                  <a:alpha val="69000"/>
                </a:srgbClr>
              </a:solidFill>
              <a:bevel/>
            </a:ln>
            <a:effectLst/>
          </c:spPr>
          <c:marker>
            <c:symbol val="none"/>
          </c:marker>
          <c:xVal>
            <c:numRef>
              <c:f>'Drilling KPI_RT Chart'!$AK$41:$AL$41</c:f>
              <c:numCache>
                <c:formatCode>General</c:formatCode>
                <c:ptCount val="2"/>
                <c:pt idx="0">
                  <c:v>20</c:v>
                </c:pt>
                <c:pt idx="1">
                  <c:v>49</c:v>
                </c:pt>
              </c:numCache>
            </c:numRef>
          </c:xVal>
          <c:yVal>
            <c:numRef>
              <c:f>'Drilling KPI_RT Chart'!$AK$5:$AL$5</c:f>
              <c:numCache>
                <c:formatCode>General</c:formatCode>
                <c:ptCount val="2"/>
                <c:pt idx="0">
                  <c:v>1</c:v>
                </c:pt>
                <c:pt idx="1">
                  <c:v>1</c:v>
                </c:pt>
              </c:numCache>
            </c:numRef>
          </c:yVal>
          <c:smooth val="1"/>
          <c:extLst>
            <c:ext xmlns:c16="http://schemas.microsoft.com/office/drawing/2014/chart" uri="{C3380CC4-5D6E-409C-BE32-E72D297353CC}">
              <c16:uniqueId val="{00000003-BD0F-4D1E-AFB1-E33335CFF428}"/>
            </c:ext>
          </c:extLst>
        </c:ser>
        <c:ser>
          <c:idx val="4"/>
          <c:order val="4"/>
          <c:tx>
            <c:strRef>
              <c:f>'Drilling KPI_RT Chart'!$C$24</c:f>
              <c:strCache>
                <c:ptCount val="1"/>
                <c:pt idx="0">
                  <c:v>Target_Setting</c:v>
                </c:pt>
              </c:strCache>
            </c:strRef>
          </c:tx>
          <c:spPr>
            <a:ln w="63500" cap="rnd" cmpd="dbl">
              <a:noFill/>
              <a:round/>
              <a:headEnd type="arrow"/>
            </a:ln>
            <a:effectLst/>
          </c:spPr>
          <c:marker>
            <c:symbol val="picture"/>
            <c:spPr>
              <a:blipFill dpi="0" rotWithShape="1">
                <a:blip xmlns:r="http://schemas.openxmlformats.org/officeDocument/2006/relationships" r:embed="rId2"/>
                <a:srcRect/>
                <a:tile tx="196850" ty="0" sx="100000" sy="100000" flip="none" algn="tl"/>
              </a:blipFill>
              <a:ln w="107950" cap="sq">
                <a:solidFill>
                  <a:sysClr val="windowText" lastClr="000000"/>
                </a:solidFill>
                <a:miter lim="800000"/>
                <a:headEnd w="lg" len="lg"/>
              </a:ln>
              <a:effectLst/>
            </c:spPr>
          </c:marker>
          <c:errBars>
            <c:errDir val="x"/>
            <c:errBarType val="both"/>
            <c:errValType val="stdErr"/>
            <c:noEndCap val="0"/>
          </c:errBars>
          <c:errBars>
            <c:errDir val="y"/>
            <c:errBarType val="both"/>
            <c:errValType val="stdErr"/>
            <c:noEndCap val="0"/>
          </c:errBars>
          <c:xVal>
            <c:numRef>
              <c:f>'Drilling KPI_RT Chart'!$AR$6</c:f>
              <c:numCache>
                <c:formatCode>General</c:formatCode>
                <c:ptCount val="1"/>
                <c:pt idx="0">
                  <c:v>54</c:v>
                </c:pt>
              </c:numCache>
            </c:numRef>
          </c:xVal>
          <c:yVal>
            <c:numRef>
              <c:f>'Drilling KPI_RT Chart'!$AR$5</c:f>
              <c:numCache>
                <c:formatCode>General</c:formatCode>
                <c:ptCount val="1"/>
                <c:pt idx="0">
                  <c:v>1</c:v>
                </c:pt>
              </c:numCache>
            </c:numRef>
          </c:yVal>
          <c:smooth val="1"/>
          <c:extLst>
            <c:ext xmlns:c16="http://schemas.microsoft.com/office/drawing/2014/chart" uri="{C3380CC4-5D6E-409C-BE32-E72D297353CC}">
              <c16:uniqueId val="{00000004-BD0F-4D1E-AFB1-E33335CFF428}"/>
            </c:ext>
          </c:extLst>
        </c:ser>
        <c:ser>
          <c:idx val="5"/>
          <c:order val="5"/>
          <c:tx>
            <c:strRef>
              <c:f>'Drilling KPI_RT Chart'!$C$27</c:f>
              <c:strCache>
                <c:ptCount val="1"/>
                <c:pt idx="0">
                  <c:v>Alarm_Set_Point</c:v>
                </c:pt>
              </c:strCache>
            </c:strRef>
          </c:tx>
          <c:spPr>
            <a:ln w="44450" cap="rnd">
              <a:solidFill>
                <a:srgbClr val="4472C4">
                  <a:lumMod val="50000"/>
                </a:srgbClr>
              </a:solidFill>
              <a:round/>
            </a:ln>
            <a:effectLst/>
          </c:spPr>
          <c:marker>
            <c:symbol val="diamond"/>
            <c:size val="15"/>
            <c:spPr>
              <a:solidFill>
                <a:srgbClr val="4472C4">
                  <a:lumMod val="40000"/>
                  <a:lumOff val="60000"/>
                </a:srgbClr>
              </a:solidFill>
              <a:ln w="9525">
                <a:solidFill>
                  <a:srgbClr val="4472C4">
                    <a:lumMod val="50000"/>
                  </a:srgbClr>
                </a:solidFill>
              </a:ln>
              <a:effectLst/>
            </c:spPr>
          </c:marker>
          <c:xVal>
            <c:numRef>
              <c:f>'Drilling KPI_RT Chart'!$AU$6</c:f>
              <c:numCache>
                <c:formatCode>General</c:formatCode>
                <c:ptCount val="1"/>
                <c:pt idx="0">
                  <c:v>79</c:v>
                </c:pt>
              </c:numCache>
            </c:numRef>
          </c:xVal>
          <c:yVal>
            <c:numRef>
              <c:f>'Drilling KPI_RT Chart'!$AU$5</c:f>
              <c:numCache>
                <c:formatCode>General</c:formatCode>
                <c:ptCount val="1"/>
                <c:pt idx="0">
                  <c:v>1</c:v>
                </c:pt>
              </c:numCache>
            </c:numRef>
          </c:yVal>
          <c:smooth val="1"/>
          <c:extLst>
            <c:ext xmlns:c16="http://schemas.microsoft.com/office/drawing/2014/chart" uri="{C3380CC4-5D6E-409C-BE32-E72D297353CC}">
              <c16:uniqueId val="{00000005-BD0F-4D1E-AFB1-E33335CFF428}"/>
            </c:ext>
          </c:extLst>
        </c:ser>
        <c:ser>
          <c:idx val="6"/>
          <c:order val="6"/>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6-BD0F-4D1E-AFB1-E33335CFF428}"/>
            </c:ext>
          </c:extLst>
        </c:ser>
        <c:ser>
          <c:idx val="7"/>
          <c:order val="7"/>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7-BD0F-4D1E-AFB1-E33335CFF428}"/>
            </c:ext>
          </c:extLst>
        </c:ser>
        <c:ser>
          <c:idx val="8"/>
          <c:order val="8"/>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8-BD0F-4D1E-AFB1-E33335CFF428}"/>
            </c:ext>
          </c:extLst>
        </c:ser>
        <c:ser>
          <c:idx val="9"/>
          <c:order val="9"/>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9-BD0F-4D1E-AFB1-E33335CFF428}"/>
            </c:ext>
          </c:extLst>
        </c:ser>
        <c:ser>
          <c:idx val="10"/>
          <c:order val="10"/>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A-BD0F-4D1E-AFB1-E33335CFF428}"/>
            </c:ext>
          </c:extLst>
        </c:ser>
        <c:ser>
          <c:idx val="11"/>
          <c:order val="11"/>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B-BD0F-4D1E-AFB1-E33335CFF428}"/>
            </c:ext>
          </c:extLst>
        </c:ser>
        <c:ser>
          <c:idx val="12"/>
          <c:order val="12"/>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C-BD0F-4D1E-AFB1-E33335CFF428}"/>
            </c:ext>
          </c:extLst>
        </c:ser>
        <c:ser>
          <c:idx val="13"/>
          <c:order val="13"/>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D-BD0F-4D1E-AFB1-E33335CFF428}"/>
            </c:ext>
          </c:extLst>
        </c:ser>
        <c:ser>
          <c:idx val="14"/>
          <c:order val="14"/>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0E-BD0F-4D1E-AFB1-E33335CFF428}"/>
            </c:ext>
          </c:extLst>
        </c:ser>
        <c:ser>
          <c:idx val="16"/>
          <c:order val="16"/>
          <c:marker>
            <c:symbol val="none"/>
          </c:marker>
          <c:xVal>
            <c:numRef>
              <c:f>'Drilling KPI_RT Chart'!$E$7:$E$8</c:f>
              <c:numCache>
                <c:formatCode>General</c:formatCode>
                <c:ptCount val="2"/>
                <c:pt idx="0">
                  <c:v>0</c:v>
                </c:pt>
                <c:pt idx="1">
                  <c:v>30</c:v>
                </c:pt>
              </c:numCache>
            </c:numRef>
          </c:xVal>
          <c:yVal>
            <c:numRef>
              <c:f>'Drilling KPI_RT Chart'!$D$30</c:f>
              <c:numCache>
                <c:formatCode>General</c:formatCode>
                <c:ptCount val="1"/>
              </c:numCache>
            </c:numRef>
          </c:yVal>
          <c:smooth val="1"/>
          <c:extLst>
            <c:ext xmlns:c16="http://schemas.microsoft.com/office/drawing/2014/chart" uri="{C3380CC4-5D6E-409C-BE32-E72D297353CC}">
              <c16:uniqueId val="{0000000F-BD0F-4D1E-AFB1-E33335CFF428}"/>
            </c:ext>
          </c:extLst>
        </c:ser>
        <c:ser>
          <c:idx val="17"/>
          <c:order val="17"/>
          <c:marker>
            <c:symbol val="none"/>
          </c:marker>
          <c:xVal>
            <c:numRef>
              <c:f>'Drilling KPI_RT Chart'!$E$7:$E$8</c:f>
              <c:numCache>
                <c:formatCode>General</c:formatCode>
                <c:ptCount val="2"/>
                <c:pt idx="0">
                  <c:v>0</c:v>
                </c:pt>
                <c:pt idx="1">
                  <c:v>30</c:v>
                </c:pt>
              </c:numCache>
            </c:numRef>
          </c:xVal>
          <c:yVal>
            <c:numRef>
              <c:f>'Drilling KPI_RT Chart'!$E$30</c:f>
              <c:numCache>
                <c:formatCode>General</c:formatCode>
                <c:ptCount val="1"/>
              </c:numCache>
            </c:numRef>
          </c:yVal>
          <c:smooth val="1"/>
          <c:extLst>
            <c:ext xmlns:c16="http://schemas.microsoft.com/office/drawing/2014/chart" uri="{C3380CC4-5D6E-409C-BE32-E72D297353CC}">
              <c16:uniqueId val="{00000010-BD0F-4D1E-AFB1-E33335CFF428}"/>
            </c:ext>
          </c:extLst>
        </c:ser>
        <c:ser>
          <c:idx val="18"/>
          <c:order val="18"/>
          <c:tx>
            <c:strRef>
              <c:f>'Drilling KPI_RT Chart'!$C$21</c:f>
              <c:strCache>
                <c:ptCount val="1"/>
                <c:pt idx="0">
                  <c:v>Actual_Value_Current</c:v>
                </c:pt>
              </c:strCache>
            </c:strRef>
          </c:tx>
          <c:marker>
            <c:symbol val="circle"/>
            <c:size val="30"/>
            <c:spPr>
              <a:noFill/>
              <a:ln w="34925">
                <a:solidFill>
                  <a:srgbClr val="FFFF00"/>
                </a:solidFill>
              </a:ln>
            </c:spPr>
          </c:marker>
          <c:xVal>
            <c:numRef>
              <c:f>'Drilling KPI_RT Chart'!$AQ$41</c:f>
              <c:numCache>
                <c:formatCode>General</c:formatCode>
                <c:ptCount val="1"/>
                <c:pt idx="0">
                  <c:v>56</c:v>
                </c:pt>
              </c:numCache>
            </c:numRef>
          </c:xVal>
          <c:yVal>
            <c:numRef>
              <c:f>'Drilling KPI_RT Chart'!$AO$5</c:f>
              <c:numCache>
                <c:formatCode>General</c:formatCode>
                <c:ptCount val="1"/>
                <c:pt idx="0">
                  <c:v>1</c:v>
                </c:pt>
              </c:numCache>
            </c:numRef>
          </c:yVal>
          <c:smooth val="0"/>
          <c:extLst>
            <c:ext xmlns:c16="http://schemas.microsoft.com/office/drawing/2014/chart" uri="{C3380CC4-5D6E-409C-BE32-E72D297353CC}">
              <c16:uniqueId val="{00000011-BD0F-4D1E-AFB1-E33335CFF428}"/>
            </c:ext>
          </c:extLst>
        </c:ser>
        <c:ser>
          <c:idx val="19"/>
          <c:order val="19"/>
          <c:marker>
            <c:symbol val="none"/>
          </c:marker>
          <c:xVal>
            <c:numRef>
              <c:f>'Drilling KPI_RT Chart'!$D$21:$D$22</c:f>
              <c:numCache>
                <c:formatCode>General</c:formatCode>
                <c:ptCount val="2"/>
                <c:pt idx="1">
                  <c:v>1.044</c:v>
                </c:pt>
              </c:numCache>
            </c:numRef>
          </c:xVal>
          <c:yVal>
            <c:numRef>
              <c:f>'Drilling KPI_RT Chart'!$E$22</c:f>
              <c:numCache>
                <c:formatCode>General</c:formatCode>
                <c:ptCount val="1"/>
                <c:pt idx="0">
                  <c:v>89</c:v>
                </c:pt>
              </c:numCache>
            </c:numRef>
          </c:yVal>
          <c:smooth val="1"/>
          <c:extLst>
            <c:ext xmlns:c16="http://schemas.microsoft.com/office/drawing/2014/chart" uri="{C3380CC4-5D6E-409C-BE32-E72D297353CC}">
              <c16:uniqueId val="{00000012-BD0F-4D1E-AFB1-E33335CFF428}"/>
            </c:ext>
          </c:extLst>
        </c:ser>
        <c:ser>
          <c:idx val="20"/>
          <c:order val="20"/>
          <c:marker>
            <c:symbol val="none"/>
          </c:marker>
          <c:xVal>
            <c:numRef>
              <c:f>'Drilling KPI_RT Chart'!$E$7:$E$8</c:f>
              <c:numCache>
                <c:formatCode>General</c:formatCode>
                <c:ptCount val="2"/>
                <c:pt idx="0">
                  <c:v>0</c:v>
                </c:pt>
                <c:pt idx="1">
                  <c:v>30</c:v>
                </c:pt>
              </c:numCache>
            </c:numRef>
          </c:xVal>
          <c:yVal>
            <c:numRef>
              <c:f>'Drilling KPI_RT Chart'!$E$21:$E$22</c:f>
              <c:numCache>
                <c:formatCode>General</c:formatCode>
                <c:ptCount val="2"/>
                <c:pt idx="1">
                  <c:v>89</c:v>
                </c:pt>
              </c:numCache>
            </c:numRef>
          </c:yVal>
          <c:smooth val="1"/>
          <c:extLst>
            <c:ext xmlns:c16="http://schemas.microsoft.com/office/drawing/2014/chart" uri="{C3380CC4-5D6E-409C-BE32-E72D297353CC}">
              <c16:uniqueId val="{00000013-BD0F-4D1E-AFB1-E33335CFF428}"/>
            </c:ext>
          </c:extLst>
        </c:ser>
        <c:dLbls>
          <c:showLegendKey val="0"/>
          <c:showVal val="0"/>
          <c:showCatName val="0"/>
          <c:showSerName val="0"/>
          <c:showPercent val="0"/>
          <c:showBubbleSize val="0"/>
        </c:dLbls>
        <c:axId val="-461929344"/>
        <c:axId val="-461913568"/>
      </c:scatterChart>
      <c:scatterChart>
        <c:scatterStyle val="smoothMarker"/>
        <c:varyColors val="0"/>
        <c:ser>
          <c:idx val="15"/>
          <c:order val="15"/>
          <c:tx>
            <c:strRef>
              <c:f>#REF!</c:f>
              <c:strCache>
                <c:ptCount val="1"/>
                <c:pt idx="0">
                  <c:v>#REF!</c:v>
                </c:pt>
              </c:strCache>
            </c:strRef>
          </c:tx>
          <c:marker>
            <c:symbol val="none"/>
          </c:marker>
          <c:xVal>
            <c:numRef>
              <c:f>'Drilling KPI_RT Chart'!$E$7:$E$8</c:f>
              <c:numCache>
                <c:formatCode>General</c:formatCode>
                <c:ptCount val="2"/>
                <c:pt idx="0">
                  <c:v>0</c:v>
                </c:pt>
                <c:pt idx="1">
                  <c:v>30</c:v>
                </c:pt>
              </c:numCache>
            </c:numRef>
          </c:xVal>
          <c:yVal>
            <c:numRef>
              <c:f>#REF!</c:f>
              <c:numCache>
                <c:formatCode>General</c:formatCode>
                <c:ptCount val="1"/>
                <c:pt idx="0">
                  <c:v>1</c:v>
                </c:pt>
              </c:numCache>
            </c:numRef>
          </c:yVal>
          <c:smooth val="1"/>
          <c:extLst>
            <c:ext xmlns:c16="http://schemas.microsoft.com/office/drawing/2014/chart" uri="{C3380CC4-5D6E-409C-BE32-E72D297353CC}">
              <c16:uniqueId val="{00000014-BD0F-4D1E-AFB1-E33335CFF428}"/>
            </c:ext>
          </c:extLst>
        </c:ser>
        <c:dLbls>
          <c:showLegendKey val="0"/>
          <c:showVal val="0"/>
          <c:showCatName val="0"/>
          <c:showSerName val="0"/>
          <c:showPercent val="0"/>
          <c:showBubbleSize val="0"/>
        </c:dLbls>
        <c:axId val="-461926624"/>
        <c:axId val="-461932608"/>
      </c:scatterChart>
      <c:valAx>
        <c:axId val="-461929344"/>
        <c:scaling>
          <c:orientation val="minMax"/>
          <c:max val="100"/>
        </c:scaling>
        <c:delete val="0"/>
        <c:axPos val="b"/>
        <c:numFmt formatCode="General" sourceLinked="1"/>
        <c:majorTickMark val="in"/>
        <c:minorTickMark val="in"/>
        <c:tickLblPos val="low"/>
        <c:spPr>
          <a:ln/>
        </c:spPr>
        <c:crossAx val="-461913568"/>
        <c:crosses val="autoZero"/>
        <c:crossBetween val="midCat"/>
        <c:majorUnit val="50"/>
      </c:valAx>
      <c:valAx>
        <c:axId val="-461913568"/>
        <c:scaling>
          <c:orientation val="minMax"/>
          <c:max val="1.1000000000000001"/>
          <c:min val="0.9"/>
        </c:scaling>
        <c:delete val="1"/>
        <c:axPos val="l"/>
        <c:numFmt formatCode="General" sourceLinked="1"/>
        <c:majorTickMark val="out"/>
        <c:minorTickMark val="none"/>
        <c:tickLblPos val="nextTo"/>
        <c:crossAx val="-461929344"/>
        <c:crosses val="autoZero"/>
        <c:crossBetween val="midCat"/>
      </c:valAx>
      <c:valAx>
        <c:axId val="-461932608"/>
        <c:scaling>
          <c:orientation val="minMax"/>
        </c:scaling>
        <c:delete val="0"/>
        <c:axPos val="r"/>
        <c:numFmt formatCode="General" sourceLinked="1"/>
        <c:majorTickMark val="out"/>
        <c:minorTickMark val="none"/>
        <c:tickLblPos val="nextTo"/>
        <c:crossAx val="-461926624"/>
        <c:crosses val="max"/>
        <c:crossBetween val="midCat"/>
      </c:valAx>
      <c:valAx>
        <c:axId val="-461926624"/>
        <c:scaling>
          <c:orientation val="minMax"/>
        </c:scaling>
        <c:delete val="1"/>
        <c:axPos val="b"/>
        <c:numFmt formatCode="General" sourceLinked="1"/>
        <c:majorTickMark val="out"/>
        <c:minorTickMark val="none"/>
        <c:tickLblPos val="nextTo"/>
        <c:crossAx val="-461932608"/>
        <c:crosses val="autoZero"/>
        <c:crossBetween val="midCat"/>
      </c:valAx>
      <c:spPr>
        <a:solidFill>
          <a:srgbClr val="E7E6E6">
            <a:lumMod val="25000"/>
          </a:srgbClr>
        </a:solidFill>
        <a:ln w="6350">
          <a:solidFill>
            <a:sysClr val="windowText" lastClr="000000"/>
          </a:solidFill>
        </a:ln>
        <a:effectLst/>
      </c:spPr>
    </c:plotArea>
    <c:plotVisOnly val="1"/>
    <c:dispBlanksAs val="gap"/>
    <c:showDLblsOverMax val="0"/>
  </c:chart>
  <c:spPr>
    <a:solidFill>
      <a:sysClr val="window" lastClr="FFFFFF"/>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Generation</a:t>
            </a:r>
          </a:p>
        </c:rich>
      </c:tx>
      <c:layout>
        <c:manualLayout>
          <c:xMode val="edge"/>
          <c:yMode val="edge"/>
          <c:x val="6.6265060240963861E-2"/>
          <c:y val="6.7073270581159763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4.8192771084337352E-2"/>
          <c:y val="5.4878130475494349E-2"/>
          <c:w val="0.91265060240963858"/>
          <c:h val="0.89329401273999132"/>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'Size-Translate-Rotate'!$B$6:$B$11</c:f>
              <c:numCache>
                <c:formatCode>General</c:formatCode>
                <c:ptCount val="6"/>
                <c:pt idx="0">
                  <c:v>1.5</c:v>
                </c:pt>
                <c:pt idx="1">
                  <c:v>1</c:v>
                </c:pt>
                <c:pt idx="2">
                  <c:v>1.5</c:v>
                </c:pt>
                <c:pt idx="3">
                  <c:v>-1.5</c:v>
                </c:pt>
                <c:pt idx="4">
                  <c:v>-1.5</c:v>
                </c:pt>
                <c:pt idx="5">
                  <c:v>1.5</c:v>
                </c:pt>
              </c:numCache>
            </c:numRef>
          </c:xVal>
          <c:yVal>
            <c:numRef>
              <c:f>'Size-Translate-Rotate'!$C$6:$C$11</c:f>
              <c:numCache>
                <c:formatCode>General</c:formatCode>
                <c:ptCount val="6"/>
                <c:pt idx="0">
                  <c:v>1</c:v>
                </c:pt>
                <c:pt idx="1">
                  <c:v>-1</c:v>
                </c:pt>
                <c:pt idx="2">
                  <c:v>-3</c:v>
                </c:pt>
                <c:pt idx="3">
                  <c:v>-2</c:v>
                </c:pt>
                <c:pt idx="4">
                  <c:v>-1</c:v>
                </c:pt>
                <c:pt idx="5">
                  <c:v>3</c:v>
                </c:pt>
              </c:numCache>
            </c:numRef>
          </c:yVal>
          <c:smooth val="0"/>
          <c:extLst>
            <c:ext xmlns:c16="http://schemas.microsoft.com/office/drawing/2014/chart" uri="{C3380CC4-5D6E-409C-BE32-E72D297353CC}">
              <c16:uniqueId val="{00000000-A516-46D9-82BD-0DB1BA73FA00}"/>
            </c:ext>
          </c:extLst>
        </c:ser>
        <c:dLbls>
          <c:showLegendKey val="0"/>
          <c:showVal val="0"/>
          <c:showCatName val="0"/>
          <c:showSerName val="0"/>
          <c:showPercent val="0"/>
          <c:showBubbleSize val="0"/>
        </c:dLbls>
        <c:axId val="-461914112"/>
        <c:axId val="-461941856"/>
      </c:scatterChart>
      <c:valAx>
        <c:axId val="-461914112"/>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9457831325301207"/>
              <c:y val="0.4207323336454566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41856"/>
        <c:crosses val="autoZero"/>
        <c:crossBetween val="midCat"/>
        <c:majorUnit val="1"/>
        <c:minorUnit val="1"/>
      </c:valAx>
      <c:valAx>
        <c:axId val="-461941856"/>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49698795180722893"/>
              <c:y val="6.402448555474341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14112"/>
        <c:crosses val="autoZero"/>
        <c:crossBetween val="midCat"/>
        <c:majorUnit val="1"/>
        <c:minorUnit val="1"/>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Sizing</a:t>
            </a:r>
          </a:p>
        </c:rich>
      </c:tx>
      <c:layout>
        <c:manualLayout>
          <c:xMode val="edge"/>
          <c:yMode val="edge"/>
          <c:x val="6.8323084971681158E-2"/>
          <c:y val="6.4815010172556697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4.6583921571600795E-2"/>
          <c:y val="5.5555723005048602E-2"/>
          <c:w val="0.90993926803193548"/>
          <c:h val="0.89197799713661363"/>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'Size-Translate-Rotate'!$B$25:$B$30</c:f>
              <c:numCache>
                <c:formatCode>General</c:formatCode>
                <c:ptCount val="6"/>
                <c:pt idx="0">
                  <c:v>1.9500000000000002</c:v>
                </c:pt>
                <c:pt idx="1">
                  <c:v>1.3</c:v>
                </c:pt>
                <c:pt idx="2">
                  <c:v>1.9500000000000002</c:v>
                </c:pt>
                <c:pt idx="3">
                  <c:v>-1.9500000000000002</c:v>
                </c:pt>
                <c:pt idx="4">
                  <c:v>-1.9500000000000002</c:v>
                </c:pt>
                <c:pt idx="5">
                  <c:v>1.9500000000000002</c:v>
                </c:pt>
              </c:numCache>
            </c:numRef>
          </c:xVal>
          <c:yVal>
            <c:numRef>
              <c:f>'Size-Translate-Rotate'!$C$25:$C$30</c:f>
              <c:numCache>
                <c:formatCode>General</c:formatCode>
                <c:ptCount val="6"/>
                <c:pt idx="0">
                  <c:v>0.4</c:v>
                </c:pt>
                <c:pt idx="1">
                  <c:v>-0.4</c:v>
                </c:pt>
                <c:pt idx="2">
                  <c:v>-1.2000000000000002</c:v>
                </c:pt>
                <c:pt idx="3">
                  <c:v>-0.8</c:v>
                </c:pt>
                <c:pt idx="4">
                  <c:v>-0.4</c:v>
                </c:pt>
                <c:pt idx="5">
                  <c:v>1.2000000000000002</c:v>
                </c:pt>
              </c:numCache>
            </c:numRef>
          </c:yVal>
          <c:smooth val="0"/>
          <c:extLst>
            <c:ext xmlns:c16="http://schemas.microsoft.com/office/drawing/2014/chart" uri="{C3380CC4-5D6E-409C-BE32-E72D297353CC}">
              <c16:uniqueId val="{00000000-2D1E-4D1B-A6B9-39DD760F77F3}"/>
            </c:ext>
          </c:extLst>
        </c:ser>
        <c:dLbls>
          <c:showLegendKey val="0"/>
          <c:showVal val="0"/>
          <c:showCatName val="0"/>
          <c:showSerName val="0"/>
          <c:showPercent val="0"/>
          <c:showBubbleSize val="0"/>
        </c:dLbls>
        <c:axId val="-461924448"/>
        <c:axId val="-461923360"/>
      </c:scatterChart>
      <c:valAx>
        <c:axId val="-461924448"/>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757777255460949"/>
              <c:y val="0.395062919147012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3360"/>
        <c:crosses val="autoZero"/>
        <c:crossBetween val="midCat"/>
        <c:majorUnit val="1"/>
        <c:minorUnit val="1"/>
      </c:valAx>
      <c:valAx>
        <c:axId val="-461923360"/>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50931754251616868"/>
              <c:y val="8.3333584507572903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4448"/>
        <c:crosses val="autoZero"/>
        <c:crossBetween val="midCat"/>
        <c:majorUnit val="1"/>
        <c:minorUnit val="1"/>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Translation</a:t>
            </a:r>
          </a:p>
        </c:rich>
      </c:tx>
      <c:layout>
        <c:manualLayout>
          <c:xMode val="edge"/>
          <c:yMode val="edge"/>
          <c:x val="4.6012269938650305E-2"/>
          <c:y val="6.6246056782334389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3.6809815950920248E-2"/>
          <c:y val="5.0473186119873815E-2"/>
          <c:w val="0.92944785276073616"/>
          <c:h val="0.90220820189274453"/>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'Size-Translate-Rotate'!$K$8:$K$14</c:f>
              <c:numCache>
                <c:formatCode>General</c:formatCode>
                <c:ptCount val="7"/>
                <c:pt idx="0">
                  <c:v>2.1500000000000004</c:v>
                </c:pt>
                <c:pt idx="1">
                  <c:v>1.5</c:v>
                </c:pt>
                <c:pt idx="2">
                  <c:v>2.1500000000000004</c:v>
                </c:pt>
                <c:pt idx="3">
                  <c:v>-1.7500000000000002</c:v>
                </c:pt>
                <c:pt idx="4">
                  <c:v>-1.7500000000000002</c:v>
                </c:pt>
                <c:pt idx="5">
                  <c:v>2.1500000000000004</c:v>
                </c:pt>
              </c:numCache>
            </c:numRef>
          </c:xVal>
          <c:yVal>
            <c:numRef>
              <c:f>'Size-Translate-Rotate'!$L$8:$L$14</c:f>
              <c:numCache>
                <c:formatCode>General</c:formatCode>
                <c:ptCount val="7"/>
                <c:pt idx="0">
                  <c:v>0.4</c:v>
                </c:pt>
                <c:pt idx="1">
                  <c:v>-0.4</c:v>
                </c:pt>
                <c:pt idx="2">
                  <c:v>-1.2000000000000002</c:v>
                </c:pt>
                <c:pt idx="3">
                  <c:v>-0.8</c:v>
                </c:pt>
                <c:pt idx="4">
                  <c:v>-0.4</c:v>
                </c:pt>
                <c:pt idx="5">
                  <c:v>1.2000000000000002</c:v>
                </c:pt>
              </c:numCache>
            </c:numRef>
          </c:yVal>
          <c:smooth val="0"/>
          <c:extLst>
            <c:ext xmlns:c16="http://schemas.microsoft.com/office/drawing/2014/chart" uri="{C3380CC4-5D6E-409C-BE32-E72D297353CC}">
              <c16:uniqueId val="{00000000-C2FF-4BD2-8DA7-B5C6EE072CC5}"/>
            </c:ext>
          </c:extLst>
        </c:ser>
        <c:dLbls>
          <c:showLegendKey val="0"/>
          <c:showVal val="0"/>
          <c:showCatName val="0"/>
          <c:showSerName val="0"/>
          <c:showPercent val="0"/>
          <c:showBubbleSize val="0"/>
        </c:dLbls>
        <c:axId val="-461942400"/>
        <c:axId val="-461935328"/>
      </c:scatterChart>
      <c:valAx>
        <c:axId val="-461942400"/>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8650306748466257"/>
              <c:y val="0.3943217665615141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5328"/>
        <c:crosses val="autoZero"/>
        <c:crossBetween val="midCat"/>
        <c:majorUnit val="1"/>
        <c:minorUnit val="1"/>
      </c:valAx>
      <c:valAx>
        <c:axId val="-461935328"/>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51226993865030679"/>
              <c:y val="7.8864353312302835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42400"/>
        <c:crosses val="autoZero"/>
        <c:crossBetween val="midCat"/>
        <c:majorUnit val="1"/>
        <c:minorUnit val="1"/>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Rotation _Whole</a:t>
            </a:r>
          </a:p>
        </c:rich>
      </c:tx>
      <c:layout>
        <c:manualLayout>
          <c:xMode val="edge"/>
          <c:yMode val="edge"/>
          <c:x val="4.5871696625623043E-2"/>
          <c:y val="4.7169956177390976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3.6697357300498439E-2"/>
          <c:y val="5.0314619922550374E-2"/>
          <c:w val="0.92966638494596043"/>
          <c:h val="0.90251849486074731"/>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'Size-Translate-Rotate'!$T$23:$T$29</c:f>
              <c:numCache>
                <c:formatCode>General</c:formatCode>
                <c:ptCount val="7"/>
                <c:pt idx="0">
                  <c:v>-0.56383040885779789</c:v>
                </c:pt>
                <c:pt idx="1">
                  <c:v>0.23616959114220226</c:v>
                </c:pt>
                <c:pt idx="2">
                  <c:v>1.0361695911422024</c:v>
                </c:pt>
                <c:pt idx="3">
                  <c:v>0.63616959114220106</c:v>
                </c:pt>
                <c:pt idx="4">
                  <c:v>0.23616959114220115</c:v>
                </c:pt>
                <c:pt idx="5">
                  <c:v>-1.3638304088577979</c:v>
                </c:pt>
              </c:numCache>
            </c:numRef>
          </c:xVal>
          <c:yVal>
            <c:numRef>
              <c:f>'Size-Translate-Rotate'!$U$23:$U$29</c:f>
              <c:numCache>
                <c:formatCode>General</c:formatCode>
                <c:ptCount val="7"/>
                <c:pt idx="0">
                  <c:v>1.8352847127297913</c:v>
                </c:pt>
                <c:pt idx="1">
                  <c:v>1.1852847127297905</c:v>
                </c:pt>
                <c:pt idx="2">
                  <c:v>1.8352847127297909</c:v>
                </c:pt>
                <c:pt idx="3">
                  <c:v>-2.0647152872702099</c:v>
                </c:pt>
                <c:pt idx="4">
                  <c:v>-2.0647152872702099</c:v>
                </c:pt>
                <c:pt idx="5">
                  <c:v>1.8352847127297915</c:v>
                </c:pt>
              </c:numCache>
            </c:numRef>
          </c:yVal>
          <c:smooth val="0"/>
          <c:extLst>
            <c:ext xmlns:c16="http://schemas.microsoft.com/office/drawing/2014/chart" uri="{C3380CC4-5D6E-409C-BE32-E72D297353CC}">
              <c16:uniqueId val="{00000000-1268-4DCC-80C6-A2C693CCD076}"/>
            </c:ext>
          </c:extLst>
        </c:ser>
        <c:dLbls>
          <c:showLegendKey val="0"/>
          <c:showVal val="0"/>
          <c:showCatName val="0"/>
          <c:showSerName val="0"/>
          <c:showPercent val="0"/>
          <c:showBubbleSize val="0"/>
        </c:dLbls>
        <c:axId val="-461924992"/>
        <c:axId val="-461934240"/>
      </c:scatterChart>
      <c:valAx>
        <c:axId val="-461924992"/>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8685280142871226"/>
              <c:y val="0.396227631890084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4240"/>
        <c:crosses val="autoZero"/>
        <c:crossBetween val="midCat"/>
        <c:majorUnit val="1"/>
        <c:minorUnit val="1"/>
      </c:valAx>
      <c:valAx>
        <c:axId val="-461934240"/>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51070488909860323"/>
              <c:y val="7.861659362898496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4992"/>
        <c:crosses val="autoZero"/>
        <c:crossBetween val="midCat"/>
        <c:majorUnit val="1"/>
        <c:minorUnit val="1"/>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Rotation Own</a:t>
            </a:r>
          </a:p>
        </c:rich>
      </c:tx>
      <c:layout>
        <c:manualLayout>
          <c:xMode val="edge"/>
          <c:yMode val="edge"/>
          <c:x val="8.5365980739657871E-2"/>
          <c:y val="5.956121969475487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3.6585420316996235E-2"/>
          <c:y val="5.0156816585056732E-2"/>
          <c:w val="0.92987943305698761"/>
          <c:h val="0.90282269853102126"/>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'Size-Translate-Rotate'!$T$6:$T$11</c:f>
              <c:numCache>
                <c:formatCode>General</c:formatCode>
                <c:ptCount val="6"/>
                <c:pt idx="0">
                  <c:v>-0.59081323316894396</c:v>
                </c:pt>
                <c:pt idx="1">
                  <c:v>-0.87331018497195712</c:v>
                </c:pt>
                <c:pt idx="2">
                  <c:v>-1.9014565040313307</c:v>
                </c:pt>
                <c:pt idx="3">
                  <c:v>0.66315241545334724</c:v>
                </c:pt>
                <c:pt idx="4">
                  <c:v>0.99081323316894387</c:v>
                </c:pt>
                <c:pt idx="5">
                  <c:v>6.4508402262249465E-2</c:v>
                </c:pt>
              </c:numCache>
            </c:numRef>
          </c:xVal>
          <c:yVal>
            <c:numRef>
              <c:f>'Size-Translate-Rotate'!$U$6:$U$11</c:f>
              <c:numCache>
                <c:formatCode>General</c:formatCode>
                <c:ptCount val="6"/>
                <c:pt idx="0">
                  <c:v>-1.8267770609039524</c:v>
                </c:pt>
                <c:pt idx="1">
                  <c:v>-0.8354670830352704</c:v>
                </c:pt>
                <c:pt idx="2">
                  <c:v>-0.90905476274227803</c:v>
                </c:pt>
                <c:pt idx="3">
                  <c:v>2.056207635444371</c:v>
                </c:pt>
                <c:pt idx="4">
                  <c:v>1.8267770609039524</c:v>
                </c:pt>
                <c:pt idx="5">
                  <c:v>-2.2856382099847896</c:v>
                </c:pt>
              </c:numCache>
            </c:numRef>
          </c:yVal>
          <c:smooth val="0"/>
          <c:extLst>
            <c:ext xmlns:c16="http://schemas.microsoft.com/office/drawing/2014/chart" uri="{C3380CC4-5D6E-409C-BE32-E72D297353CC}">
              <c16:uniqueId val="{00000000-9AEC-423F-8521-60FB83FD5DEC}"/>
            </c:ext>
          </c:extLst>
        </c:ser>
        <c:dLbls>
          <c:showLegendKey val="0"/>
          <c:showVal val="0"/>
          <c:showCatName val="0"/>
          <c:showSerName val="0"/>
          <c:showPercent val="0"/>
          <c:showBubbleSize val="0"/>
        </c:dLbls>
        <c:axId val="-461933696"/>
        <c:axId val="-461933152"/>
      </c:scatterChart>
      <c:valAx>
        <c:axId val="-461933696"/>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8414765766074233"/>
              <c:y val="0.3949849306073217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3152"/>
        <c:crosses val="autoZero"/>
        <c:crossBetween val="midCat"/>
        <c:majorUnit val="1"/>
        <c:minorUnit val="1"/>
      </c:valAx>
      <c:valAx>
        <c:axId val="-461933152"/>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51219588443794728"/>
              <c:y val="7.8370025914151153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3696"/>
        <c:crosses val="autoZero"/>
        <c:crossBetween val="midCat"/>
        <c:majorUnit val="1"/>
        <c:minorUnit val="1"/>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spPr>
            <a:ln w="22225" cap="rnd">
              <a:solidFill>
                <a:schemeClr val="accent1"/>
              </a:solid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xVal>
            <c:numRef>
              <c:f>'Size-Translate-Rotate'!$K$23:$K$28</c:f>
              <c:numCache>
                <c:formatCode>General</c:formatCode>
                <c:ptCount val="6"/>
                <c:pt idx="0">
                  <c:v>-1.4461348686001367</c:v>
                </c:pt>
                <c:pt idx="1">
                  <c:v>-0.41798854954076331</c:v>
                </c:pt>
                <c:pt idx="2">
                  <c:v>-0.13549159773774988</c:v>
                </c:pt>
                <c:pt idx="3">
                  <c:v>1.7737956863157334</c:v>
                </c:pt>
                <c:pt idx="4">
                  <c:v>1.4461348686001367</c:v>
                </c:pt>
                <c:pt idx="5">
                  <c:v>-2.1014565040313302</c:v>
                </c:pt>
              </c:numCache>
            </c:numRef>
          </c:xVal>
          <c:yVal>
            <c:numRef>
              <c:f>'Size-Translate-Rotate'!$L$23:$L$28</c:f>
              <c:numCache>
                <c:formatCode>General</c:formatCode>
                <c:ptCount val="6"/>
                <c:pt idx="0">
                  <c:v>1.3679159118231157</c:v>
                </c:pt>
                <c:pt idx="1">
                  <c:v>1.2943282321161078</c:v>
                </c:pt>
                <c:pt idx="2">
                  <c:v>2.2856382099847896</c:v>
                </c:pt>
                <c:pt idx="3">
                  <c:v>-1.1384853372826971</c:v>
                </c:pt>
                <c:pt idx="4">
                  <c:v>-1.3679159118231157</c:v>
                </c:pt>
                <c:pt idx="5">
                  <c:v>0.90905476274227859</c:v>
                </c:pt>
              </c:numCache>
            </c:numRef>
          </c:yVal>
          <c:smooth val="0"/>
          <c:extLst>
            <c:ext xmlns:c16="http://schemas.microsoft.com/office/drawing/2014/chart" uri="{C3380CC4-5D6E-409C-BE32-E72D297353CC}">
              <c16:uniqueId val="{00000000-0DCC-43DF-B9E1-1E6AA861924C}"/>
            </c:ext>
          </c:extLst>
        </c:ser>
        <c:dLbls>
          <c:showLegendKey val="0"/>
          <c:showVal val="0"/>
          <c:showCatName val="0"/>
          <c:showSerName val="0"/>
          <c:showPercent val="0"/>
          <c:showBubbleSize val="0"/>
        </c:dLbls>
        <c:axId val="-461930432"/>
        <c:axId val="-461921184"/>
      </c:scatterChart>
      <c:valAx>
        <c:axId val="-461930432"/>
        <c:scaling>
          <c:orientation val="minMax"/>
          <c:max val="3"/>
          <c:min val="-3"/>
        </c:scaling>
        <c:delete val="0"/>
        <c:axPos val="b"/>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1184"/>
        <c:crosses val="autoZero"/>
        <c:crossBetween val="midCat"/>
      </c:valAx>
      <c:valAx>
        <c:axId val="-461921184"/>
        <c:scaling>
          <c:orientation val="minMax"/>
          <c:max val="3"/>
          <c:min val="-3"/>
        </c:scaling>
        <c:delete val="0"/>
        <c:axPos val="l"/>
        <c:majorGridlines>
          <c:spPr>
            <a:ln w="9525" cap="flat" cmpd="sng" algn="ctr">
              <a:solidFill>
                <a:schemeClr val="dk1">
                  <a:lumMod val="65000"/>
                  <a:lumOff val="35000"/>
                  <a:alpha val="75000"/>
                </a:schemeClr>
              </a:solidFill>
              <a:round/>
            </a:ln>
            <a:effectLst/>
          </c:spPr>
        </c:majorGridlines>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04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Rotation Own</a:t>
            </a:r>
          </a:p>
        </c:rich>
      </c:tx>
      <c:layout>
        <c:manualLayout>
          <c:xMode val="edge"/>
          <c:yMode val="edge"/>
          <c:x val="8.5365980739657871E-2"/>
          <c:y val="5.956121969475487E-2"/>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3.9087808778551392E-2"/>
          <c:y val="2.5367177491188588E-2"/>
          <c:w val="0.92987943305698761"/>
          <c:h val="0.90282269853102126"/>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'Size-Translate-Rotate'!$T$6:$T$11</c:f>
              <c:numCache>
                <c:formatCode>General</c:formatCode>
                <c:ptCount val="6"/>
                <c:pt idx="0">
                  <c:v>-0.59081323316894396</c:v>
                </c:pt>
                <c:pt idx="1">
                  <c:v>-0.87331018497195712</c:v>
                </c:pt>
                <c:pt idx="2">
                  <c:v>-1.9014565040313307</c:v>
                </c:pt>
                <c:pt idx="3">
                  <c:v>0.66315241545334724</c:v>
                </c:pt>
                <c:pt idx="4">
                  <c:v>0.99081323316894387</c:v>
                </c:pt>
                <c:pt idx="5">
                  <c:v>6.4508402262249465E-2</c:v>
                </c:pt>
              </c:numCache>
            </c:numRef>
          </c:xVal>
          <c:yVal>
            <c:numRef>
              <c:f>'Size-Translate-Rotate'!$U$6:$U$11</c:f>
              <c:numCache>
                <c:formatCode>General</c:formatCode>
                <c:ptCount val="6"/>
                <c:pt idx="0">
                  <c:v>-1.8267770609039524</c:v>
                </c:pt>
                <c:pt idx="1">
                  <c:v>-0.8354670830352704</c:v>
                </c:pt>
                <c:pt idx="2">
                  <c:v>-0.90905476274227803</c:v>
                </c:pt>
                <c:pt idx="3">
                  <c:v>2.056207635444371</c:v>
                </c:pt>
                <c:pt idx="4">
                  <c:v>1.8267770609039524</c:v>
                </c:pt>
                <c:pt idx="5">
                  <c:v>-2.2856382099847896</c:v>
                </c:pt>
              </c:numCache>
            </c:numRef>
          </c:yVal>
          <c:smooth val="0"/>
          <c:extLst>
            <c:ext xmlns:c16="http://schemas.microsoft.com/office/drawing/2014/chart" uri="{C3380CC4-5D6E-409C-BE32-E72D297353CC}">
              <c16:uniqueId val="{00000000-918B-4633-B092-461A621564C9}"/>
            </c:ext>
          </c:extLst>
        </c:ser>
        <c:dLbls>
          <c:showLegendKey val="0"/>
          <c:showVal val="0"/>
          <c:showCatName val="0"/>
          <c:showSerName val="0"/>
          <c:showPercent val="0"/>
          <c:showBubbleSize val="0"/>
        </c:dLbls>
        <c:axId val="-461919008"/>
        <c:axId val="-461929888"/>
      </c:scatterChart>
      <c:valAx>
        <c:axId val="-461919008"/>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8414765766074233"/>
              <c:y val="0.39498493060732176"/>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9888"/>
        <c:crosses val="autoZero"/>
        <c:crossBetween val="midCat"/>
        <c:majorUnit val="1"/>
        <c:minorUnit val="1"/>
      </c:valAx>
      <c:valAx>
        <c:axId val="-461929888"/>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51219588443794728"/>
              <c:y val="7.8370025914151153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19008"/>
        <c:crosses val="autoZero"/>
        <c:crossBetween val="midCat"/>
        <c:majorUnit val="1"/>
        <c:minorUnit val="1"/>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697357300498439E-2"/>
          <c:y val="5.0314619922550374E-2"/>
          <c:w val="0.92966638494596043"/>
          <c:h val="0.90251849486074731"/>
        </c:manualLayout>
      </c:layout>
      <c:scatterChart>
        <c:scatterStyle val="smoothMarker"/>
        <c:varyColors val="0"/>
        <c:ser>
          <c:idx val="0"/>
          <c:order val="0"/>
          <c:spPr>
            <a:ln w="22225" cap="rnd">
              <a:solidFill>
                <a:schemeClr val="accent1"/>
              </a:solidFill>
            </a:ln>
            <a:effectLst>
              <a:glow rad="139700">
                <a:schemeClr val="accent1">
                  <a:satMod val="175000"/>
                  <a:alpha val="14000"/>
                </a:schemeClr>
              </a:glow>
            </a:effectLst>
          </c:spPr>
          <c:marker>
            <c:symbol val="none"/>
          </c:marker>
          <c:xVal>
            <c:numRef>
              <c:f>'Size-Translate-Rotate'!$T$23:$T$29</c:f>
              <c:numCache>
                <c:formatCode>General</c:formatCode>
                <c:ptCount val="7"/>
                <c:pt idx="0">
                  <c:v>-0.56383040885779789</c:v>
                </c:pt>
                <c:pt idx="1">
                  <c:v>0.23616959114220226</c:v>
                </c:pt>
                <c:pt idx="2">
                  <c:v>1.0361695911422024</c:v>
                </c:pt>
                <c:pt idx="3">
                  <c:v>0.63616959114220106</c:v>
                </c:pt>
                <c:pt idx="4">
                  <c:v>0.23616959114220115</c:v>
                </c:pt>
                <c:pt idx="5">
                  <c:v>-1.3638304088577979</c:v>
                </c:pt>
              </c:numCache>
            </c:numRef>
          </c:xVal>
          <c:yVal>
            <c:numRef>
              <c:f>'Size-Translate-Rotate'!$U$23:$U$29</c:f>
              <c:numCache>
                <c:formatCode>General</c:formatCode>
                <c:ptCount val="7"/>
                <c:pt idx="0">
                  <c:v>1.8352847127297913</c:v>
                </c:pt>
                <c:pt idx="1">
                  <c:v>1.1852847127297905</c:v>
                </c:pt>
                <c:pt idx="2">
                  <c:v>1.8352847127297909</c:v>
                </c:pt>
                <c:pt idx="3">
                  <c:v>-2.0647152872702099</c:v>
                </c:pt>
                <c:pt idx="4">
                  <c:v>-2.0647152872702099</c:v>
                </c:pt>
                <c:pt idx="5">
                  <c:v>1.8352847127297915</c:v>
                </c:pt>
              </c:numCache>
            </c:numRef>
          </c:yVal>
          <c:smooth val="0"/>
          <c:extLst>
            <c:ext xmlns:c16="http://schemas.microsoft.com/office/drawing/2014/chart" uri="{C3380CC4-5D6E-409C-BE32-E72D297353CC}">
              <c16:uniqueId val="{00000000-4D3D-48CF-82EB-81DA538D8943}"/>
            </c:ext>
          </c:extLst>
        </c:ser>
        <c:dLbls>
          <c:showLegendKey val="0"/>
          <c:showVal val="0"/>
          <c:showCatName val="0"/>
          <c:showSerName val="0"/>
          <c:showPercent val="0"/>
          <c:showBubbleSize val="0"/>
        </c:dLbls>
        <c:axId val="-461927168"/>
        <c:axId val="-461923904"/>
      </c:scatterChart>
      <c:valAx>
        <c:axId val="-461927168"/>
        <c:scaling>
          <c:orientation val="minMax"/>
          <c:max val="4"/>
          <c:min val="-4"/>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X</a:t>
                </a:r>
              </a:p>
            </c:rich>
          </c:tx>
          <c:layout>
            <c:manualLayout>
              <c:xMode val="edge"/>
              <c:yMode val="edge"/>
              <c:x val="0.88685280142871226"/>
              <c:y val="0.396227631890084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3904"/>
        <c:crosses val="autoZero"/>
        <c:crossBetween val="midCat"/>
        <c:majorUnit val="1"/>
        <c:minorUnit val="1"/>
      </c:valAx>
      <c:valAx>
        <c:axId val="-461923904"/>
        <c:scaling>
          <c:orientation val="minMax"/>
          <c:max val="4"/>
          <c:min val="-4"/>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US"/>
                  <a:t>Y</a:t>
                </a:r>
              </a:p>
            </c:rich>
          </c:tx>
          <c:layout>
            <c:manualLayout>
              <c:xMode val="edge"/>
              <c:yMode val="edge"/>
              <c:x val="0.51070488909860323"/>
              <c:y val="7.861659362898496E-2"/>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27168"/>
        <c:crosses val="autoZero"/>
        <c:crossBetween val="midCat"/>
        <c:majorUnit val="1"/>
        <c:minorUnit val="1"/>
      </c:valAx>
      <c:spPr>
        <a:noFill/>
        <a:ln>
          <a:noFill/>
        </a:ln>
        <a:effectLst/>
      </c:spPr>
    </c:plotArea>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alignWithMargins="0"/>
    <c:pageMargins b="1" l="0.75" r="0.75" t="1" header="0.5" footer="0.5"/>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27000" cap="rnd">
              <a:solidFill>
                <a:schemeClr val="accent1"/>
              </a:solidFill>
            </a:ln>
            <a:effectLst>
              <a:glow rad="139700">
                <a:schemeClr val="accent1">
                  <a:satMod val="175000"/>
                  <a:alpha val="14000"/>
                </a:schemeClr>
              </a:glow>
            </a:effectLst>
          </c:spPr>
          <c:marker>
            <c:symbol val="none"/>
          </c:marker>
          <c:xVal>
            <c:numRef>
              <c:f>'Size-Translate-Rotate'!$P$41:$P$47</c:f>
              <c:numCache>
                <c:formatCode>General</c:formatCode>
                <c:ptCount val="7"/>
                <c:pt idx="0">
                  <c:v>-0.56383040885779789</c:v>
                </c:pt>
                <c:pt idx="1">
                  <c:v>0.23616959114220226</c:v>
                </c:pt>
                <c:pt idx="2">
                  <c:v>1.0361695911422024</c:v>
                </c:pt>
                <c:pt idx="3">
                  <c:v>0.63616959114220106</c:v>
                </c:pt>
                <c:pt idx="4">
                  <c:v>0.23616959114220115</c:v>
                </c:pt>
                <c:pt idx="5">
                  <c:v>-1.3638304088577979</c:v>
                </c:pt>
                <c:pt idx="6">
                  <c:v>0</c:v>
                </c:pt>
              </c:numCache>
            </c:numRef>
          </c:xVal>
          <c:yVal>
            <c:numRef>
              <c:f>'Size-Translate-Rotate'!$Q$41:$Q$47</c:f>
              <c:numCache>
                <c:formatCode>General</c:formatCode>
                <c:ptCount val="7"/>
                <c:pt idx="0">
                  <c:v>1.8352847127297913</c:v>
                </c:pt>
                <c:pt idx="1">
                  <c:v>1.1852847127297905</c:v>
                </c:pt>
                <c:pt idx="2">
                  <c:v>1.8352847127297909</c:v>
                </c:pt>
                <c:pt idx="3">
                  <c:v>-2.0647152872702099</c:v>
                </c:pt>
                <c:pt idx="4">
                  <c:v>-2.0647152872702099</c:v>
                </c:pt>
                <c:pt idx="5">
                  <c:v>1.8352847127297915</c:v>
                </c:pt>
                <c:pt idx="6">
                  <c:v>0</c:v>
                </c:pt>
              </c:numCache>
            </c:numRef>
          </c:yVal>
          <c:smooth val="1"/>
          <c:extLst>
            <c:ext xmlns:c16="http://schemas.microsoft.com/office/drawing/2014/chart" uri="{C3380CC4-5D6E-409C-BE32-E72D297353CC}">
              <c16:uniqueId val="{00000000-A773-43DA-85CF-D8BF0A56A7F4}"/>
            </c:ext>
          </c:extLst>
        </c:ser>
        <c:dLbls>
          <c:showLegendKey val="0"/>
          <c:showVal val="0"/>
          <c:showCatName val="0"/>
          <c:showSerName val="0"/>
          <c:showPercent val="0"/>
          <c:showBubbleSize val="0"/>
        </c:dLbls>
        <c:axId val="-461938048"/>
        <c:axId val="-461938592"/>
      </c:scatterChart>
      <c:scatterChart>
        <c:scatterStyle val="smoothMarker"/>
        <c:varyColors val="0"/>
        <c:ser>
          <c:idx val="2"/>
          <c:order val="1"/>
          <c:spPr>
            <a:ln w="117475" cap="rnd">
              <a:solidFill>
                <a:schemeClr val="accent3"/>
              </a:solidFill>
            </a:ln>
            <a:effectLst>
              <a:glow rad="139700">
                <a:schemeClr val="accent3">
                  <a:satMod val="175000"/>
                  <a:alpha val="14000"/>
                </a:schemeClr>
              </a:glow>
            </a:effectLst>
          </c:spPr>
          <c:marker>
            <c:symbol val="none"/>
          </c:marker>
          <c:xVal>
            <c:numRef>
              <c:f>'Size-Translate-Rotate'!$P$33:$P$39</c:f>
              <c:numCache>
                <c:formatCode>General</c:formatCode>
                <c:ptCount val="7"/>
                <c:pt idx="0">
                  <c:v>-0.59081323316894396</c:v>
                </c:pt>
                <c:pt idx="1">
                  <c:v>-0.87331018497195712</c:v>
                </c:pt>
                <c:pt idx="2">
                  <c:v>-1.9014565040313307</c:v>
                </c:pt>
                <c:pt idx="3">
                  <c:v>0.66315241545334724</c:v>
                </c:pt>
                <c:pt idx="4">
                  <c:v>0.99081323316894387</c:v>
                </c:pt>
                <c:pt idx="5">
                  <c:v>6.4508402262249465E-2</c:v>
                </c:pt>
                <c:pt idx="6">
                  <c:v>0</c:v>
                </c:pt>
              </c:numCache>
            </c:numRef>
          </c:xVal>
          <c:yVal>
            <c:numRef>
              <c:f>'Size-Translate-Rotate'!$Q$33:$Q$39</c:f>
              <c:numCache>
                <c:formatCode>General</c:formatCode>
                <c:ptCount val="7"/>
                <c:pt idx="0">
                  <c:v>-1.8267770609039524</c:v>
                </c:pt>
                <c:pt idx="1">
                  <c:v>-0.8354670830352704</c:v>
                </c:pt>
                <c:pt idx="2">
                  <c:v>-0.90905476274227803</c:v>
                </c:pt>
                <c:pt idx="3">
                  <c:v>2.056207635444371</c:v>
                </c:pt>
                <c:pt idx="4">
                  <c:v>1.8267770609039524</c:v>
                </c:pt>
                <c:pt idx="5">
                  <c:v>-2.2856382099847896</c:v>
                </c:pt>
                <c:pt idx="6">
                  <c:v>0</c:v>
                </c:pt>
              </c:numCache>
            </c:numRef>
          </c:yVal>
          <c:smooth val="1"/>
          <c:extLst>
            <c:ext xmlns:c16="http://schemas.microsoft.com/office/drawing/2014/chart" uri="{C3380CC4-5D6E-409C-BE32-E72D297353CC}">
              <c16:uniqueId val="{00000001-A773-43DA-85CF-D8BF0A56A7F4}"/>
            </c:ext>
          </c:extLst>
        </c:ser>
        <c:dLbls>
          <c:showLegendKey val="0"/>
          <c:showVal val="0"/>
          <c:showCatName val="0"/>
          <c:showSerName val="0"/>
          <c:showPercent val="0"/>
          <c:showBubbleSize val="0"/>
        </c:dLbls>
        <c:axId val="-461936416"/>
        <c:axId val="-461920096"/>
      </c:scatterChart>
      <c:valAx>
        <c:axId val="-461938592"/>
        <c:scaling>
          <c:orientation val="minMax"/>
        </c:scaling>
        <c:delete val="0"/>
        <c:axPos val="r"/>
        <c:numFmt formatCode="General"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8048"/>
        <c:crosses val="max"/>
        <c:crossBetween val="midCat"/>
      </c:valAx>
      <c:valAx>
        <c:axId val="-461938048"/>
        <c:scaling>
          <c:orientation val="minMax"/>
        </c:scaling>
        <c:delete val="1"/>
        <c:axPos val="b"/>
        <c:numFmt formatCode="General" sourceLinked="1"/>
        <c:majorTickMark val="out"/>
        <c:minorTickMark val="none"/>
        <c:tickLblPos val="nextTo"/>
        <c:crossAx val="-461938592"/>
        <c:crosses val="autoZero"/>
        <c:crossBetween val="midCat"/>
      </c:valAx>
      <c:valAx>
        <c:axId val="-461920096"/>
        <c:scaling>
          <c:orientation val="minMax"/>
        </c:scaling>
        <c:delete val="0"/>
        <c:axPos val="l"/>
        <c:numFmt formatCode="General"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1936416"/>
        <c:crosses val="autoZero"/>
        <c:crossBetween val="midCat"/>
      </c:valAx>
      <c:valAx>
        <c:axId val="-461936416"/>
        <c:scaling>
          <c:orientation val="minMax"/>
        </c:scaling>
        <c:delete val="1"/>
        <c:axPos val="b"/>
        <c:numFmt formatCode="General" sourceLinked="1"/>
        <c:majorTickMark val="out"/>
        <c:minorTickMark val="none"/>
        <c:tickLblPos val="nextTo"/>
        <c:crossAx val="-461920096"/>
        <c:crosses val="autoZero"/>
        <c:crossBetween val="midCat"/>
      </c:valAx>
      <c:spPr>
        <a:noFill/>
        <a:ln w="25400">
          <a:noFill/>
        </a:ln>
        <a:effectLst/>
      </c:spPr>
    </c:plotArea>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Scroll" dx="22" fmlaLink="$M$10" inc="10" max="20000" page="100" val="5662"/>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checked="Checked"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checked="Checked"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checked="Checked"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Scroll" dx="24" fmlaLink="$T$1" horiz="1" max="360" min="1" page="10" val="133"/>
</file>

<file path=xl/ctrlProps/ctrlProp87.xml><?xml version="1.0" encoding="utf-8"?>
<formControlPr xmlns="http://schemas.microsoft.com/office/spreadsheetml/2009/9/main" objectType="Scroll" dx="24" fmlaLink="$E$18" horiz="1" max="100" page="10" val="59"/>
</file>

<file path=xl/ctrlProps/ctrlProp88.xml><?xml version="1.0" encoding="utf-8"?>
<formControlPr xmlns="http://schemas.microsoft.com/office/spreadsheetml/2009/9/main" objectType="Scroll" dx="24" fmlaLink="$E$19" horiz="1" max="100" page="10" val="55"/>
</file>

<file path=xl/ctrlProps/ctrlProp89.xml><?xml version="1.0" encoding="utf-8"?>
<formControlPr xmlns="http://schemas.microsoft.com/office/spreadsheetml/2009/9/main" objectType="Scroll" dx="24" fmlaLink="$B$22" horiz="1" max="1100" min="900" page="10" val="1044"/>
</file>

<file path=xl/ctrlProps/ctrlProp90.xml><?xml version="1.0" encoding="utf-8"?>
<formControlPr xmlns="http://schemas.microsoft.com/office/spreadsheetml/2009/9/main" objectType="Scroll" dx="24" fmlaLink="$E$25" horiz="1" max="100" page="10" val="54"/>
</file>

<file path=xl/ctrlProps/ctrlProp91.xml><?xml version="1.0" encoding="utf-8"?>
<formControlPr xmlns="http://schemas.microsoft.com/office/spreadsheetml/2009/9/main" objectType="Scroll" dx="24" fmlaLink="$E$28" horiz="1" max="100" page="10" val="34"/>
</file>

<file path=xl/ctrlProps/ctrlProp92.xml><?xml version="1.0" encoding="utf-8"?>
<formControlPr xmlns="http://schemas.microsoft.com/office/spreadsheetml/2009/9/main" objectType="Scroll" dx="24" fmlaLink="$E$22" horiz="1" max="100" page="10" val="89"/>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3.xml.rels><?xml version="1.0" encoding="UTF-8" standalone="yes"?>
<Relationships xmlns="http://schemas.openxmlformats.org/package/2006/relationships"><Relationship Id="rId1" Type="http://schemas.openxmlformats.org/officeDocument/2006/relationships/image" Target="../media/image11.emf"/></Relationships>
</file>

<file path=xl/drawings/_rels/drawing5.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cid:image001.png@01D06627.AE5B6F90" TargetMode="External"/><Relationship Id="rId1" Type="http://schemas.openxmlformats.org/officeDocument/2006/relationships/image" Target="../media/image13.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image" Target="../media/image14.emf"/></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3.xml.rels><?xml version="1.0" encoding="UTF-8" standalone="yes"?>
<Relationships xmlns="http://schemas.openxmlformats.org/package/2006/relationships"><Relationship Id="rId8" Type="http://schemas.openxmlformats.org/officeDocument/2006/relationships/image" Target="../media/image22.png"/><Relationship Id="rId3" Type="http://schemas.openxmlformats.org/officeDocument/2006/relationships/image" Target="../media/image17.png"/><Relationship Id="rId7" Type="http://schemas.openxmlformats.org/officeDocument/2006/relationships/image" Target="../media/image21.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5" Type="http://schemas.openxmlformats.org/officeDocument/2006/relationships/image" Target="../media/image19.png"/><Relationship Id="rId4" Type="http://schemas.openxmlformats.org/officeDocument/2006/relationships/image" Target="../media/image18.png"/><Relationship Id="rId9" Type="http://schemas.openxmlformats.org/officeDocument/2006/relationships/image" Target="../media/image2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7.png"/><Relationship Id="rId2" Type="http://schemas.openxmlformats.org/officeDocument/2006/relationships/image" Target="../media/image26.png"/><Relationship Id="rId1" Type="http://schemas.openxmlformats.org/officeDocument/2006/relationships/image" Target="../media/image25.png"/><Relationship Id="rId4" Type="http://schemas.openxmlformats.org/officeDocument/2006/relationships/image" Target="../media/image28.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9.jpeg"/></Relationships>
</file>

<file path=xl/drawings/_rels/drawing1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8.xml.rels><?xml version="1.0" encoding="UTF-8" standalone="yes"?>
<Relationships xmlns="http://schemas.openxmlformats.org/package/2006/relationships"><Relationship Id="rId1" Type="http://schemas.openxmlformats.org/officeDocument/2006/relationships/image" Target="../media/image31.emf"/></Relationships>
</file>

<file path=xl/drawings/_rels/drawing19.xml.rels><?xml version="1.0" encoding="UTF-8" standalone="yes"?>
<Relationships xmlns="http://schemas.openxmlformats.org/package/2006/relationships"><Relationship Id="rId1" Type="http://schemas.openxmlformats.org/officeDocument/2006/relationships/image" Target="../media/image32.png"/></Relationships>
</file>

<file path=xl/drawings/_rels/drawing21.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4.emf"/><Relationship Id="rId6" Type="http://schemas.openxmlformats.org/officeDocument/2006/relationships/image" Target="../media/image33.emf"/><Relationship Id="rId5" Type="http://schemas.openxmlformats.org/officeDocument/2006/relationships/image" Target="../media/image35.emf"/><Relationship Id="rId4"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xdr:twoCellAnchor editAs="absolute">
    <xdr:from>
      <xdr:col>1</xdr:col>
      <xdr:colOff>4289053</xdr:colOff>
      <xdr:row>0</xdr:row>
      <xdr:rowOff>21343</xdr:rowOff>
    </xdr:from>
    <xdr:to>
      <xdr:col>2</xdr:col>
      <xdr:colOff>177567</xdr:colOff>
      <xdr:row>39</xdr:row>
      <xdr:rowOff>31077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4907964" y="13723"/>
          <a:ext cx="2829692" cy="97165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929640</xdr:colOff>
      <xdr:row>26</xdr:row>
      <xdr:rowOff>72867</xdr:rowOff>
    </xdr:from>
    <xdr:to>
      <xdr:col>10</xdr:col>
      <xdr:colOff>2178844</xdr:colOff>
      <xdr:row>42</xdr:row>
      <xdr:rowOff>106745</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24780240" y="8788242"/>
          <a:ext cx="7211854" cy="4424903"/>
          <a:chOff x="5989320" y="7170420"/>
          <a:chExt cx="3489960" cy="3886265"/>
        </a:xfrm>
      </xdr:grpSpPr>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6004560" y="10302240"/>
            <a:ext cx="3474720" cy="754445"/>
          </a:xfrm>
          <a:prstGeom prst="rect">
            <a:avLst/>
          </a:prstGeom>
        </xdr:spPr>
      </xdr:pic>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5989320" y="7170420"/>
            <a:ext cx="3475021" cy="3147333"/>
          </a:xfrm>
          <a:prstGeom prst="rect">
            <a:avLst/>
          </a:prstGeom>
        </xdr:spPr>
      </xdr:pic>
    </xdr:grpSp>
    <xdr:clientData/>
  </xdr:twoCellAnchor>
  <xdr:twoCellAnchor>
    <xdr:from>
      <xdr:col>0</xdr:col>
      <xdr:colOff>190500</xdr:colOff>
      <xdr:row>27</xdr:row>
      <xdr:rowOff>91440</xdr:rowOff>
    </xdr:from>
    <xdr:to>
      <xdr:col>3</xdr:col>
      <xdr:colOff>975360</xdr:colOff>
      <xdr:row>50</xdr:row>
      <xdr:rowOff>7816</xdr:rowOff>
    </xdr:to>
    <xdr:grpSp>
      <xdr:nvGrpSpPr>
        <xdr:cNvPr id="5" name="Group 4">
          <a:extLst>
            <a:ext uri="{FF2B5EF4-FFF2-40B4-BE49-F238E27FC236}">
              <a16:creationId xmlns:a16="http://schemas.microsoft.com/office/drawing/2014/main" id="{00000000-0008-0000-0300-000005000000}"/>
            </a:ext>
          </a:extLst>
        </xdr:cNvPr>
        <xdr:cNvGrpSpPr/>
      </xdr:nvGrpSpPr>
      <xdr:grpSpPr>
        <a:xfrm>
          <a:off x="190500" y="10054590"/>
          <a:ext cx="9728835" cy="4736026"/>
          <a:chOff x="327660" y="8001000"/>
          <a:chExt cx="3596640" cy="4122616"/>
        </a:xfrm>
      </xdr:grpSpPr>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stretch>
            <a:fillRect/>
          </a:stretch>
        </xdr:blipFill>
        <xdr:spPr>
          <a:xfrm>
            <a:off x="327660" y="9860280"/>
            <a:ext cx="3589020" cy="2263336"/>
          </a:xfrm>
          <a:prstGeom prst="rect">
            <a:avLst/>
          </a:prstGeom>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4"/>
          <a:stretch>
            <a:fillRect/>
          </a:stretch>
        </xdr:blipFill>
        <xdr:spPr>
          <a:xfrm>
            <a:off x="358140" y="8001000"/>
            <a:ext cx="3566160" cy="1882303"/>
          </a:xfrm>
          <a:prstGeom prst="rect">
            <a:avLst/>
          </a:prstGeom>
        </xdr:spPr>
      </xdr:pic>
    </xdr:grpSp>
    <xdr:clientData/>
  </xdr:twoCellAnchor>
  <xdr:twoCellAnchor editAs="oneCell">
    <xdr:from>
      <xdr:col>6</xdr:col>
      <xdr:colOff>1744981</xdr:colOff>
      <xdr:row>27</xdr:row>
      <xdr:rowOff>99061</xdr:rowOff>
    </xdr:from>
    <xdr:to>
      <xdr:col>8</xdr:col>
      <xdr:colOff>814696</xdr:colOff>
      <xdr:row>45</xdr:row>
      <xdr:rowOff>66675</xdr:rowOff>
    </xdr:to>
    <xdr:pic>
      <xdr:nvPicPr>
        <xdr:cNvPr id="8" name="Picture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5"/>
        <a:stretch>
          <a:fillRect/>
        </a:stretch>
      </xdr:blipFill>
      <xdr:spPr>
        <a:xfrm>
          <a:off x="9412606" y="7052311"/>
          <a:ext cx="4289414" cy="3825239"/>
        </a:xfrm>
        <a:prstGeom prst="rect">
          <a:avLst/>
        </a:prstGeom>
      </xdr:spPr>
    </xdr:pic>
    <xdr:clientData/>
  </xdr:twoCellAnchor>
  <xdr:twoCellAnchor editAs="oneCell">
    <xdr:from>
      <xdr:col>2</xdr:col>
      <xdr:colOff>102870</xdr:colOff>
      <xdr:row>54</xdr:row>
      <xdr:rowOff>43815</xdr:rowOff>
    </xdr:from>
    <xdr:to>
      <xdr:col>3</xdr:col>
      <xdr:colOff>1862049</xdr:colOff>
      <xdr:row>66</xdr:row>
      <xdr:rowOff>192632</xdr:rowOff>
    </xdr:to>
    <xdr:pic>
      <xdr:nvPicPr>
        <xdr:cNvPr id="9" name="Picture 8">
          <a:extLst>
            <a:ext uri="{FF2B5EF4-FFF2-40B4-BE49-F238E27FC236}">
              <a16:creationId xmlns:a16="http://schemas.microsoft.com/office/drawing/2014/main" id="{00000000-0008-0000-0300-000009000000}"/>
            </a:ext>
          </a:extLst>
        </xdr:cNvPr>
        <xdr:cNvPicPr>
          <a:picLocks noChangeAspect="1"/>
        </xdr:cNvPicPr>
      </xdr:nvPicPr>
      <xdr:blipFill>
        <a:blip xmlns:r="http://schemas.openxmlformats.org/officeDocument/2006/relationships" r:embed="rId6"/>
        <a:stretch>
          <a:fillRect/>
        </a:stretch>
      </xdr:blipFill>
      <xdr:spPr>
        <a:xfrm>
          <a:off x="2265045" y="12264390"/>
          <a:ext cx="4376172" cy="2720567"/>
        </a:xfrm>
        <a:prstGeom prst="rect">
          <a:avLst/>
        </a:prstGeom>
      </xdr:spPr>
    </xdr:pic>
    <xdr:clientData/>
  </xdr:twoCellAnchor>
  <xdr:twoCellAnchor editAs="oneCell">
    <xdr:from>
      <xdr:col>0</xdr:col>
      <xdr:colOff>651510</xdr:colOff>
      <xdr:row>73</xdr:row>
      <xdr:rowOff>57150</xdr:rowOff>
    </xdr:from>
    <xdr:to>
      <xdr:col>1</xdr:col>
      <xdr:colOff>1144228</xdr:colOff>
      <xdr:row>85</xdr:row>
      <xdr:rowOff>7830</xdr:rowOff>
    </xdr:to>
    <xdr:pic>
      <xdr:nvPicPr>
        <xdr:cNvPr id="10" name="Picture 9">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7"/>
        <a:stretch>
          <a:fillRect/>
        </a:stretch>
      </xdr:blipFill>
      <xdr:spPr>
        <a:xfrm>
          <a:off x="651510" y="16021050"/>
          <a:ext cx="3097806" cy="2522430"/>
        </a:xfrm>
        <a:prstGeom prst="rect">
          <a:avLst/>
        </a:prstGeom>
      </xdr:spPr>
    </xdr:pic>
    <xdr:clientData/>
  </xdr:twoCellAnchor>
  <xdr:twoCellAnchor editAs="oneCell">
    <xdr:from>
      <xdr:col>4</xdr:col>
      <xdr:colOff>68580</xdr:colOff>
      <xdr:row>73</xdr:row>
      <xdr:rowOff>70485</xdr:rowOff>
    </xdr:from>
    <xdr:to>
      <xdr:col>5</xdr:col>
      <xdr:colOff>572727</xdr:colOff>
      <xdr:row>84</xdr:row>
      <xdr:rowOff>159271</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8"/>
        <a:stretch>
          <a:fillRect/>
        </a:stretch>
      </xdr:blipFill>
      <xdr:spPr>
        <a:xfrm>
          <a:off x="5297805" y="16034385"/>
          <a:ext cx="3109235" cy="2446224"/>
        </a:xfrm>
        <a:prstGeom prst="rect">
          <a:avLst/>
        </a:prstGeom>
      </xdr:spPr>
    </xdr:pic>
    <xdr:clientData/>
  </xdr:twoCellAnchor>
  <xdr:twoCellAnchor editAs="oneCell">
    <xdr:from>
      <xdr:col>6</xdr:col>
      <xdr:colOff>2162175</xdr:colOff>
      <xdr:row>74</xdr:row>
      <xdr:rowOff>3810</xdr:rowOff>
    </xdr:from>
    <xdr:to>
      <xdr:col>7</xdr:col>
      <xdr:colOff>2442772</xdr:colOff>
      <xdr:row>84</xdr:row>
      <xdr:rowOff>129540</xdr:rowOff>
    </xdr:to>
    <xdr:pic>
      <xdr:nvPicPr>
        <xdr:cNvPr id="12" name="Picture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9"/>
        <a:stretch>
          <a:fillRect/>
        </a:stretch>
      </xdr:blipFill>
      <xdr:spPr>
        <a:xfrm>
          <a:off x="9829800" y="16158210"/>
          <a:ext cx="2888065" cy="226885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32</xdr:row>
      <xdr:rowOff>0</xdr:rowOff>
    </xdr:from>
    <xdr:to>
      <xdr:col>8</xdr:col>
      <xdr:colOff>0</xdr:colOff>
      <xdr:row>32</xdr:row>
      <xdr:rowOff>0</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1242204" y="7220309"/>
          <a:ext cx="3726611"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8</xdr:col>
      <xdr:colOff>1000664</xdr:colOff>
      <xdr:row>28</xdr:row>
      <xdr:rowOff>8626</xdr:rowOff>
    </xdr:from>
    <xdr:to>
      <xdr:col>13</xdr:col>
      <xdr:colOff>1406106</xdr:colOff>
      <xdr:row>32</xdr:row>
      <xdr:rowOff>0</xdr:rowOff>
    </xdr:to>
    <xdr:sp macro="" textlink="">
      <xdr:nvSpPr>
        <xdr:cNvPr id="3" name="Line 2">
          <a:extLst>
            <a:ext uri="{FF2B5EF4-FFF2-40B4-BE49-F238E27FC236}">
              <a16:creationId xmlns:a16="http://schemas.microsoft.com/office/drawing/2014/main" id="{00000000-0008-0000-0400-000003000000}"/>
            </a:ext>
          </a:extLst>
        </xdr:cNvPr>
        <xdr:cNvSpPr>
          <a:spLocks noChangeShapeType="1"/>
        </xdr:cNvSpPr>
      </xdr:nvSpPr>
      <xdr:spPr bwMode="auto">
        <a:xfrm flipV="1">
          <a:off x="5589917" y="6297283"/>
          <a:ext cx="3105510" cy="923026"/>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0</xdr:colOff>
      <xdr:row>34</xdr:row>
      <xdr:rowOff>0</xdr:rowOff>
    </xdr:from>
    <xdr:to>
      <xdr:col>8</xdr:col>
      <xdr:colOff>0</xdr:colOff>
      <xdr:row>34</xdr:row>
      <xdr:rowOff>0</xdr:rowOff>
    </xdr:to>
    <xdr:sp macro="" textlink="">
      <xdr:nvSpPr>
        <xdr:cNvPr id="4" name="Line 3">
          <a:extLst>
            <a:ext uri="{FF2B5EF4-FFF2-40B4-BE49-F238E27FC236}">
              <a16:creationId xmlns:a16="http://schemas.microsoft.com/office/drawing/2014/main" id="{00000000-0008-0000-0400-000004000000}"/>
            </a:ext>
          </a:extLst>
        </xdr:cNvPr>
        <xdr:cNvSpPr>
          <a:spLocks noChangeShapeType="1"/>
        </xdr:cNvSpPr>
      </xdr:nvSpPr>
      <xdr:spPr bwMode="auto">
        <a:xfrm>
          <a:off x="1242204" y="7686136"/>
          <a:ext cx="3726611"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8626</xdr:colOff>
      <xdr:row>30</xdr:row>
      <xdr:rowOff>0</xdr:rowOff>
    </xdr:from>
    <xdr:to>
      <xdr:col>13</xdr:col>
      <xdr:colOff>1406106</xdr:colOff>
      <xdr:row>34</xdr:row>
      <xdr:rowOff>0</xdr:rowOff>
    </xdr:to>
    <xdr:sp macro="" textlink="">
      <xdr:nvSpPr>
        <xdr:cNvPr id="5" name="Line 4">
          <a:extLst>
            <a:ext uri="{FF2B5EF4-FFF2-40B4-BE49-F238E27FC236}">
              <a16:creationId xmlns:a16="http://schemas.microsoft.com/office/drawing/2014/main" id="{00000000-0008-0000-0400-000005000000}"/>
            </a:ext>
          </a:extLst>
        </xdr:cNvPr>
        <xdr:cNvSpPr>
          <a:spLocks noChangeShapeType="1"/>
        </xdr:cNvSpPr>
      </xdr:nvSpPr>
      <xdr:spPr bwMode="auto">
        <a:xfrm flipV="1">
          <a:off x="5598543" y="6754483"/>
          <a:ext cx="3096884" cy="931653"/>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25879</xdr:colOff>
      <xdr:row>28</xdr:row>
      <xdr:rowOff>0</xdr:rowOff>
    </xdr:from>
    <xdr:to>
      <xdr:col>21</xdr:col>
      <xdr:colOff>0</xdr:colOff>
      <xdr:row>32</xdr:row>
      <xdr:rowOff>155275</xdr:rowOff>
    </xdr:to>
    <xdr:sp macro="" textlink="">
      <xdr:nvSpPr>
        <xdr:cNvPr id="6" name="Line 5">
          <a:extLst>
            <a:ext uri="{FF2B5EF4-FFF2-40B4-BE49-F238E27FC236}">
              <a16:creationId xmlns:a16="http://schemas.microsoft.com/office/drawing/2014/main" id="{00000000-0008-0000-0400-000006000000}"/>
            </a:ext>
          </a:extLst>
        </xdr:cNvPr>
        <xdr:cNvSpPr>
          <a:spLocks noChangeShapeType="1"/>
        </xdr:cNvSpPr>
      </xdr:nvSpPr>
      <xdr:spPr bwMode="auto">
        <a:xfrm>
          <a:off x="9342407" y="6288657"/>
          <a:ext cx="3700733" cy="1086927"/>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30</xdr:row>
      <xdr:rowOff>0</xdr:rowOff>
    </xdr:from>
    <xdr:to>
      <xdr:col>21</xdr:col>
      <xdr:colOff>8626</xdr:colOff>
      <xdr:row>34</xdr:row>
      <xdr:rowOff>155275</xdr:rowOff>
    </xdr:to>
    <xdr:sp macro="" textlink="">
      <xdr:nvSpPr>
        <xdr:cNvPr id="7" name="Line 6">
          <a:extLst>
            <a:ext uri="{FF2B5EF4-FFF2-40B4-BE49-F238E27FC236}">
              <a16:creationId xmlns:a16="http://schemas.microsoft.com/office/drawing/2014/main" id="{00000000-0008-0000-0400-000007000000}"/>
            </a:ext>
          </a:extLst>
        </xdr:cNvPr>
        <xdr:cNvSpPr>
          <a:spLocks noChangeShapeType="1"/>
        </xdr:cNvSpPr>
      </xdr:nvSpPr>
      <xdr:spPr bwMode="auto">
        <a:xfrm>
          <a:off x="9316528" y="6754483"/>
          <a:ext cx="3735238" cy="1086928"/>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38</xdr:row>
      <xdr:rowOff>0</xdr:rowOff>
    </xdr:from>
    <xdr:to>
      <xdr:col>21</xdr:col>
      <xdr:colOff>0</xdr:colOff>
      <xdr:row>64</xdr:row>
      <xdr:rowOff>138023</xdr:rowOff>
    </xdr:to>
    <xdr:sp macro="" textlink="">
      <xdr:nvSpPr>
        <xdr:cNvPr id="8" name="Line 7">
          <a:extLst>
            <a:ext uri="{FF2B5EF4-FFF2-40B4-BE49-F238E27FC236}">
              <a16:creationId xmlns:a16="http://schemas.microsoft.com/office/drawing/2014/main" id="{00000000-0008-0000-0400-000008000000}"/>
            </a:ext>
          </a:extLst>
        </xdr:cNvPr>
        <xdr:cNvSpPr>
          <a:spLocks noChangeShapeType="1"/>
        </xdr:cNvSpPr>
      </xdr:nvSpPr>
      <xdr:spPr bwMode="auto">
        <a:xfrm>
          <a:off x="9316528" y="8617789"/>
          <a:ext cx="3726612" cy="6193766"/>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8626</xdr:colOff>
      <xdr:row>52</xdr:row>
      <xdr:rowOff>155275</xdr:rowOff>
    </xdr:from>
    <xdr:to>
      <xdr:col>7</xdr:col>
      <xdr:colOff>1406106</xdr:colOff>
      <xdr:row>55</xdr:row>
      <xdr:rowOff>155275</xdr:rowOff>
    </xdr:to>
    <xdr:sp macro="" textlink="">
      <xdr:nvSpPr>
        <xdr:cNvPr id="9" name="Line 8">
          <a:extLst>
            <a:ext uri="{FF2B5EF4-FFF2-40B4-BE49-F238E27FC236}">
              <a16:creationId xmlns:a16="http://schemas.microsoft.com/office/drawing/2014/main" id="{00000000-0008-0000-0400-000009000000}"/>
            </a:ext>
          </a:extLst>
        </xdr:cNvPr>
        <xdr:cNvSpPr>
          <a:spLocks noChangeShapeType="1"/>
        </xdr:cNvSpPr>
      </xdr:nvSpPr>
      <xdr:spPr bwMode="auto">
        <a:xfrm flipV="1">
          <a:off x="1250830" y="12033849"/>
          <a:ext cx="3717985" cy="698739"/>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0</xdr:colOff>
      <xdr:row>64</xdr:row>
      <xdr:rowOff>8626</xdr:rowOff>
    </xdr:from>
    <xdr:to>
      <xdr:col>8</xdr:col>
      <xdr:colOff>0</xdr:colOff>
      <xdr:row>69</xdr:row>
      <xdr:rowOff>8626</xdr:rowOff>
    </xdr:to>
    <xdr:sp macro="" textlink="">
      <xdr:nvSpPr>
        <xdr:cNvPr id="10" name="Line 9">
          <a:extLst>
            <a:ext uri="{FF2B5EF4-FFF2-40B4-BE49-F238E27FC236}">
              <a16:creationId xmlns:a16="http://schemas.microsoft.com/office/drawing/2014/main" id="{00000000-0008-0000-0400-00000A000000}"/>
            </a:ext>
          </a:extLst>
        </xdr:cNvPr>
        <xdr:cNvSpPr>
          <a:spLocks noChangeShapeType="1"/>
        </xdr:cNvSpPr>
      </xdr:nvSpPr>
      <xdr:spPr bwMode="auto">
        <a:xfrm flipV="1">
          <a:off x="1242204" y="14682158"/>
          <a:ext cx="3726611" cy="1164566"/>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8626</xdr:colOff>
      <xdr:row>86</xdr:row>
      <xdr:rowOff>155275</xdr:rowOff>
    </xdr:from>
    <xdr:to>
      <xdr:col>7</xdr:col>
      <xdr:colOff>1406106</xdr:colOff>
      <xdr:row>96</xdr:row>
      <xdr:rowOff>155275</xdr:rowOff>
    </xdr:to>
    <xdr:sp macro="" textlink="">
      <xdr:nvSpPr>
        <xdr:cNvPr id="11" name="Line 10">
          <a:extLst>
            <a:ext uri="{FF2B5EF4-FFF2-40B4-BE49-F238E27FC236}">
              <a16:creationId xmlns:a16="http://schemas.microsoft.com/office/drawing/2014/main" id="{00000000-0008-0000-0400-00000B000000}"/>
            </a:ext>
          </a:extLst>
        </xdr:cNvPr>
        <xdr:cNvSpPr>
          <a:spLocks noChangeShapeType="1"/>
        </xdr:cNvSpPr>
      </xdr:nvSpPr>
      <xdr:spPr bwMode="auto">
        <a:xfrm flipV="1">
          <a:off x="1250830" y="19952898"/>
          <a:ext cx="3717985" cy="2329132"/>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8626</xdr:colOff>
      <xdr:row>91</xdr:row>
      <xdr:rowOff>146649</xdr:rowOff>
    </xdr:from>
    <xdr:to>
      <xdr:col>8</xdr:col>
      <xdr:colOff>25879</xdr:colOff>
      <xdr:row>102</xdr:row>
      <xdr:rowOff>0</xdr:rowOff>
    </xdr:to>
    <xdr:sp macro="" textlink="">
      <xdr:nvSpPr>
        <xdr:cNvPr id="12" name="Line 11">
          <a:extLst>
            <a:ext uri="{FF2B5EF4-FFF2-40B4-BE49-F238E27FC236}">
              <a16:creationId xmlns:a16="http://schemas.microsoft.com/office/drawing/2014/main" id="{00000000-0008-0000-0400-00000C000000}"/>
            </a:ext>
          </a:extLst>
        </xdr:cNvPr>
        <xdr:cNvSpPr>
          <a:spLocks noChangeShapeType="1"/>
        </xdr:cNvSpPr>
      </xdr:nvSpPr>
      <xdr:spPr bwMode="auto">
        <a:xfrm flipV="1">
          <a:off x="1250830" y="21108838"/>
          <a:ext cx="3743864" cy="2415396"/>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0</xdr:colOff>
      <xdr:row>100</xdr:row>
      <xdr:rowOff>43132</xdr:rowOff>
    </xdr:from>
    <xdr:to>
      <xdr:col>8</xdr:col>
      <xdr:colOff>0</xdr:colOff>
      <xdr:row>113</xdr:row>
      <xdr:rowOff>0</xdr:rowOff>
    </xdr:to>
    <xdr:sp macro="" textlink="">
      <xdr:nvSpPr>
        <xdr:cNvPr id="13" name="Line 12">
          <a:extLst>
            <a:ext uri="{FF2B5EF4-FFF2-40B4-BE49-F238E27FC236}">
              <a16:creationId xmlns:a16="http://schemas.microsoft.com/office/drawing/2014/main" id="{00000000-0008-0000-0400-00000D000000}"/>
            </a:ext>
          </a:extLst>
        </xdr:cNvPr>
        <xdr:cNvSpPr>
          <a:spLocks noChangeShapeType="1"/>
        </xdr:cNvSpPr>
      </xdr:nvSpPr>
      <xdr:spPr bwMode="auto">
        <a:xfrm flipV="1">
          <a:off x="1242204" y="23101540"/>
          <a:ext cx="3726611" cy="2984739"/>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xdr:col>
      <xdr:colOff>8626</xdr:colOff>
      <xdr:row>102</xdr:row>
      <xdr:rowOff>155275</xdr:rowOff>
    </xdr:from>
    <xdr:to>
      <xdr:col>14</xdr:col>
      <xdr:colOff>25879</xdr:colOff>
      <xdr:row>117</xdr:row>
      <xdr:rowOff>155275</xdr:rowOff>
    </xdr:to>
    <xdr:sp macro="" textlink="">
      <xdr:nvSpPr>
        <xdr:cNvPr id="14" name="Line 13">
          <a:extLst>
            <a:ext uri="{FF2B5EF4-FFF2-40B4-BE49-F238E27FC236}">
              <a16:creationId xmlns:a16="http://schemas.microsoft.com/office/drawing/2014/main" id="{00000000-0008-0000-0400-00000E000000}"/>
            </a:ext>
          </a:extLst>
        </xdr:cNvPr>
        <xdr:cNvSpPr>
          <a:spLocks noChangeShapeType="1"/>
        </xdr:cNvSpPr>
      </xdr:nvSpPr>
      <xdr:spPr bwMode="auto">
        <a:xfrm flipV="1">
          <a:off x="1250830" y="23679509"/>
          <a:ext cx="7470475" cy="3493698"/>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xdr:col>
      <xdr:colOff>1000664</xdr:colOff>
      <xdr:row>103</xdr:row>
      <xdr:rowOff>155275</xdr:rowOff>
    </xdr:from>
    <xdr:to>
      <xdr:col>14</xdr:col>
      <xdr:colOff>0</xdr:colOff>
      <xdr:row>119</xdr:row>
      <xdr:rowOff>8626</xdr:rowOff>
    </xdr:to>
    <xdr:sp macro="" textlink="">
      <xdr:nvSpPr>
        <xdr:cNvPr id="15" name="Line 14">
          <a:extLst>
            <a:ext uri="{FF2B5EF4-FFF2-40B4-BE49-F238E27FC236}">
              <a16:creationId xmlns:a16="http://schemas.microsoft.com/office/drawing/2014/main" id="{00000000-0008-0000-0400-00000F000000}"/>
            </a:ext>
          </a:extLst>
        </xdr:cNvPr>
        <xdr:cNvSpPr>
          <a:spLocks noChangeShapeType="1"/>
        </xdr:cNvSpPr>
      </xdr:nvSpPr>
      <xdr:spPr bwMode="auto">
        <a:xfrm flipV="1">
          <a:off x="1242204" y="23912422"/>
          <a:ext cx="7453222" cy="3579962"/>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8626</xdr:colOff>
      <xdr:row>38</xdr:row>
      <xdr:rowOff>0</xdr:rowOff>
    </xdr:from>
    <xdr:to>
      <xdr:col>14</xdr:col>
      <xdr:colOff>0</xdr:colOff>
      <xdr:row>53</xdr:row>
      <xdr:rowOff>0</xdr:rowOff>
    </xdr:to>
    <xdr:sp macro="" textlink="">
      <xdr:nvSpPr>
        <xdr:cNvPr id="16" name="Line 15">
          <a:extLst>
            <a:ext uri="{FF2B5EF4-FFF2-40B4-BE49-F238E27FC236}">
              <a16:creationId xmlns:a16="http://schemas.microsoft.com/office/drawing/2014/main" id="{00000000-0008-0000-0400-000010000000}"/>
            </a:ext>
          </a:extLst>
        </xdr:cNvPr>
        <xdr:cNvSpPr>
          <a:spLocks noChangeShapeType="1"/>
        </xdr:cNvSpPr>
      </xdr:nvSpPr>
      <xdr:spPr bwMode="auto">
        <a:xfrm flipV="1">
          <a:off x="5598543" y="8617789"/>
          <a:ext cx="3096883" cy="3493698"/>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60</xdr:row>
      <xdr:rowOff>8626</xdr:rowOff>
    </xdr:from>
    <xdr:to>
      <xdr:col>14</xdr:col>
      <xdr:colOff>8626</xdr:colOff>
      <xdr:row>64</xdr:row>
      <xdr:rowOff>8626</xdr:rowOff>
    </xdr:to>
    <xdr:sp macro="" textlink="">
      <xdr:nvSpPr>
        <xdr:cNvPr id="17" name="Line 16">
          <a:extLst>
            <a:ext uri="{FF2B5EF4-FFF2-40B4-BE49-F238E27FC236}">
              <a16:creationId xmlns:a16="http://schemas.microsoft.com/office/drawing/2014/main" id="{00000000-0008-0000-0400-000011000000}"/>
            </a:ext>
          </a:extLst>
        </xdr:cNvPr>
        <xdr:cNvSpPr>
          <a:spLocks noChangeShapeType="1"/>
        </xdr:cNvSpPr>
      </xdr:nvSpPr>
      <xdr:spPr bwMode="auto">
        <a:xfrm flipV="1">
          <a:off x="5589917" y="13750505"/>
          <a:ext cx="3114135" cy="931653"/>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8626</xdr:colOff>
      <xdr:row>79</xdr:row>
      <xdr:rowOff>0</xdr:rowOff>
    </xdr:from>
    <xdr:to>
      <xdr:col>14</xdr:col>
      <xdr:colOff>8626</xdr:colOff>
      <xdr:row>87</xdr:row>
      <xdr:rowOff>8626</xdr:rowOff>
    </xdr:to>
    <xdr:sp macro="" textlink="">
      <xdr:nvSpPr>
        <xdr:cNvPr id="18" name="Line 17">
          <a:extLst>
            <a:ext uri="{FF2B5EF4-FFF2-40B4-BE49-F238E27FC236}">
              <a16:creationId xmlns:a16="http://schemas.microsoft.com/office/drawing/2014/main" id="{00000000-0008-0000-0400-000012000000}"/>
            </a:ext>
          </a:extLst>
        </xdr:cNvPr>
        <xdr:cNvSpPr>
          <a:spLocks noChangeShapeType="1"/>
        </xdr:cNvSpPr>
      </xdr:nvSpPr>
      <xdr:spPr bwMode="auto">
        <a:xfrm flipV="1">
          <a:off x="5598543" y="18167230"/>
          <a:ext cx="3105509" cy="1871932"/>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8626</xdr:colOff>
      <xdr:row>86</xdr:row>
      <xdr:rowOff>8626</xdr:rowOff>
    </xdr:from>
    <xdr:to>
      <xdr:col>13</xdr:col>
      <xdr:colOff>1406106</xdr:colOff>
      <xdr:row>91</xdr:row>
      <xdr:rowOff>163902</xdr:rowOff>
    </xdr:to>
    <xdr:sp macro="" textlink="">
      <xdr:nvSpPr>
        <xdr:cNvPr id="19" name="Line 18">
          <a:extLst>
            <a:ext uri="{FF2B5EF4-FFF2-40B4-BE49-F238E27FC236}">
              <a16:creationId xmlns:a16="http://schemas.microsoft.com/office/drawing/2014/main" id="{00000000-0008-0000-0400-000013000000}"/>
            </a:ext>
          </a:extLst>
        </xdr:cNvPr>
        <xdr:cNvSpPr>
          <a:spLocks noChangeShapeType="1"/>
        </xdr:cNvSpPr>
      </xdr:nvSpPr>
      <xdr:spPr bwMode="auto">
        <a:xfrm flipV="1">
          <a:off x="5598543" y="19806249"/>
          <a:ext cx="3096884" cy="1319842"/>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9</xdr:col>
      <xdr:colOff>0</xdr:colOff>
      <xdr:row>92</xdr:row>
      <xdr:rowOff>0</xdr:rowOff>
    </xdr:from>
    <xdr:to>
      <xdr:col>13</xdr:col>
      <xdr:colOff>1406106</xdr:colOff>
      <xdr:row>100</xdr:row>
      <xdr:rowOff>0</xdr:rowOff>
    </xdr:to>
    <xdr:sp macro="" textlink="">
      <xdr:nvSpPr>
        <xdr:cNvPr id="20" name="Line 19">
          <a:extLst>
            <a:ext uri="{FF2B5EF4-FFF2-40B4-BE49-F238E27FC236}">
              <a16:creationId xmlns:a16="http://schemas.microsoft.com/office/drawing/2014/main" id="{00000000-0008-0000-0400-000014000000}"/>
            </a:ext>
          </a:extLst>
        </xdr:cNvPr>
        <xdr:cNvSpPr>
          <a:spLocks noChangeShapeType="1"/>
        </xdr:cNvSpPr>
      </xdr:nvSpPr>
      <xdr:spPr bwMode="auto">
        <a:xfrm flipV="1">
          <a:off x="5589917" y="21195102"/>
          <a:ext cx="3105510" cy="1863306"/>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8626</xdr:colOff>
      <xdr:row>60</xdr:row>
      <xdr:rowOff>8626</xdr:rowOff>
    </xdr:from>
    <xdr:to>
      <xdr:col>21</xdr:col>
      <xdr:colOff>0</xdr:colOff>
      <xdr:row>69</xdr:row>
      <xdr:rowOff>0</xdr:rowOff>
    </xdr:to>
    <xdr:sp macro="" textlink="">
      <xdr:nvSpPr>
        <xdr:cNvPr id="21" name="Line 20">
          <a:extLst>
            <a:ext uri="{FF2B5EF4-FFF2-40B4-BE49-F238E27FC236}">
              <a16:creationId xmlns:a16="http://schemas.microsoft.com/office/drawing/2014/main" id="{00000000-0008-0000-0400-000015000000}"/>
            </a:ext>
          </a:extLst>
        </xdr:cNvPr>
        <xdr:cNvSpPr>
          <a:spLocks noChangeShapeType="1"/>
        </xdr:cNvSpPr>
      </xdr:nvSpPr>
      <xdr:spPr bwMode="auto">
        <a:xfrm>
          <a:off x="9325154" y="13750505"/>
          <a:ext cx="3717986" cy="2087593"/>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79</xdr:row>
      <xdr:rowOff>0</xdr:rowOff>
    </xdr:from>
    <xdr:to>
      <xdr:col>21</xdr:col>
      <xdr:colOff>8626</xdr:colOff>
      <xdr:row>88</xdr:row>
      <xdr:rowOff>155275</xdr:rowOff>
    </xdr:to>
    <xdr:sp macro="" textlink="">
      <xdr:nvSpPr>
        <xdr:cNvPr id="22" name="Line 21">
          <a:extLst>
            <a:ext uri="{FF2B5EF4-FFF2-40B4-BE49-F238E27FC236}">
              <a16:creationId xmlns:a16="http://schemas.microsoft.com/office/drawing/2014/main" id="{00000000-0008-0000-0400-000016000000}"/>
            </a:ext>
          </a:extLst>
        </xdr:cNvPr>
        <xdr:cNvSpPr>
          <a:spLocks noChangeShapeType="1"/>
        </xdr:cNvSpPr>
      </xdr:nvSpPr>
      <xdr:spPr bwMode="auto">
        <a:xfrm>
          <a:off x="9316528" y="18167230"/>
          <a:ext cx="3735238" cy="2251494"/>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25879</xdr:colOff>
      <xdr:row>86</xdr:row>
      <xdr:rowOff>8626</xdr:rowOff>
    </xdr:from>
    <xdr:to>
      <xdr:col>20</xdr:col>
      <xdr:colOff>1406106</xdr:colOff>
      <xdr:row>93</xdr:row>
      <xdr:rowOff>8626</xdr:rowOff>
    </xdr:to>
    <xdr:sp macro="" textlink="">
      <xdr:nvSpPr>
        <xdr:cNvPr id="23" name="Line 22">
          <a:extLst>
            <a:ext uri="{FF2B5EF4-FFF2-40B4-BE49-F238E27FC236}">
              <a16:creationId xmlns:a16="http://schemas.microsoft.com/office/drawing/2014/main" id="{00000000-0008-0000-0400-000017000000}"/>
            </a:ext>
          </a:extLst>
        </xdr:cNvPr>
        <xdr:cNvSpPr>
          <a:spLocks noChangeShapeType="1"/>
        </xdr:cNvSpPr>
      </xdr:nvSpPr>
      <xdr:spPr bwMode="auto">
        <a:xfrm>
          <a:off x="9342407" y="19806249"/>
          <a:ext cx="3700733" cy="1630392"/>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15</xdr:col>
      <xdr:colOff>0</xdr:colOff>
      <xdr:row>92</xdr:row>
      <xdr:rowOff>0</xdr:rowOff>
    </xdr:from>
    <xdr:to>
      <xdr:col>20</xdr:col>
      <xdr:colOff>1406106</xdr:colOff>
      <xdr:row>98</xdr:row>
      <xdr:rowOff>0</xdr:rowOff>
    </xdr:to>
    <xdr:sp macro="" textlink="">
      <xdr:nvSpPr>
        <xdr:cNvPr id="24" name="Line 23">
          <a:extLst>
            <a:ext uri="{FF2B5EF4-FFF2-40B4-BE49-F238E27FC236}">
              <a16:creationId xmlns:a16="http://schemas.microsoft.com/office/drawing/2014/main" id="{00000000-0008-0000-0400-000018000000}"/>
            </a:ext>
          </a:extLst>
        </xdr:cNvPr>
        <xdr:cNvSpPr>
          <a:spLocks noChangeShapeType="1"/>
        </xdr:cNvSpPr>
      </xdr:nvSpPr>
      <xdr:spPr bwMode="auto">
        <a:xfrm>
          <a:off x="9316528" y="21195102"/>
          <a:ext cx="3726612" cy="1397479"/>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21</xdr:col>
      <xdr:colOff>1000664</xdr:colOff>
      <xdr:row>98</xdr:row>
      <xdr:rowOff>0</xdr:rowOff>
    </xdr:from>
    <xdr:to>
      <xdr:col>28</xdr:col>
      <xdr:colOff>0</xdr:colOff>
      <xdr:row>98</xdr:row>
      <xdr:rowOff>0</xdr:rowOff>
    </xdr:to>
    <xdr:sp macro="" textlink="">
      <xdr:nvSpPr>
        <xdr:cNvPr id="25" name="Line 24">
          <a:extLst>
            <a:ext uri="{FF2B5EF4-FFF2-40B4-BE49-F238E27FC236}">
              <a16:creationId xmlns:a16="http://schemas.microsoft.com/office/drawing/2014/main" id="{00000000-0008-0000-0400-000019000000}"/>
            </a:ext>
          </a:extLst>
        </xdr:cNvPr>
        <xdr:cNvSpPr>
          <a:spLocks noChangeShapeType="1"/>
        </xdr:cNvSpPr>
      </xdr:nvSpPr>
      <xdr:spPr bwMode="auto">
        <a:xfrm flipV="1">
          <a:off x="13664242" y="22592581"/>
          <a:ext cx="3726611"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93</xdr:row>
      <xdr:rowOff>0</xdr:rowOff>
    </xdr:from>
    <xdr:to>
      <xdr:col>28</xdr:col>
      <xdr:colOff>8626</xdr:colOff>
      <xdr:row>93</xdr:row>
      <xdr:rowOff>0</xdr:rowOff>
    </xdr:to>
    <xdr:sp macro="" textlink="">
      <xdr:nvSpPr>
        <xdr:cNvPr id="26" name="Line 25">
          <a:extLst>
            <a:ext uri="{FF2B5EF4-FFF2-40B4-BE49-F238E27FC236}">
              <a16:creationId xmlns:a16="http://schemas.microsoft.com/office/drawing/2014/main" id="{00000000-0008-0000-0400-00001A000000}"/>
            </a:ext>
          </a:extLst>
        </xdr:cNvPr>
        <xdr:cNvSpPr>
          <a:spLocks noChangeShapeType="1"/>
        </xdr:cNvSpPr>
      </xdr:nvSpPr>
      <xdr:spPr bwMode="auto">
        <a:xfrm flipV="1">
          <a:off x="13664242" y="21428015"/>
          <a:ext cx="3735237"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21</xdr:col>
      <xdr:colOff>1000664</xdr:colOff>
      <xdr:row>89</xdr:row>
      <xdr:rowOff>0</xdr:rowOff>
    </xdr:from>
    <xdr:to>
      <xdr:col>28</xdr:col>
      <xdr:colOff>0</xdr:colOff>
      <xdr:row>89</xdr:row>
      <xdr:rowOff>0</xdr:rowOff>
    </xdr:to>
    <xdr:sp macro="" textlink="">
      <xdr:nvSpPr>
        <xdr:cNvPr id="27" name="Line 26">
          <a:extLst>
            <a:ext uri="{FF2B5EF4-FFF2-40B4-BE49-F238E27FC236}">
              <a16:creationId xmlns:a16="http://schemas.microsoft.com/office/drawing/2014/main" id="{00000000-0008-0000-0400-00001B000000}"/>
            </a:ext>
          </a:extLst>
        </xdr:cNvPr>
        <xdr:cNvSpPr>
          <a:spLocks noChangeShapeType="1"/>
        </xdr:cNvSpPr>
      </xdr:nvSpPr>
      <xdr:spPr bwMode="auto">
        <a:xfrm flipV="1">
          <a:off x="13664242" y="20496362"/>
          <a:ext cx="3726611"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69</xdr:row>
      <xdr:rowOff>0</xdr:rowOff>
    </xdr:from>
    <xdr:to>
      <xdr:col>28</xdr:col>
      <xdr:colOff>8626</xdr:colOff>
      <xdr:row>69</xdr:row>
      <xdr:rowOff>0</xdr:rowOff>
    </xdr:to>
    <xdr:sp macro="" textlink="">
      <xdr:nvSpPr>
        <xdr:cNvPr id="28" name="Line 27">
          <a:extLst>
            <a:ext uri="{FF2B5EF4-FFF2-40B4-BE49-F238E27FC236}">
              <a16:creationId xmlns:a16="http://schemas.microsoft.com/office/drawing/2014/main" id="{00000000-0008-0000-0400-00001C000000}"/>
            </a:ext>
          </a:extLst>
        </xdr:cNvPr>
        <xdr:cNvSpPr>
          <a:spLocks noChangeShapeType="1"/>
        </xdr:cNvSpPr>
      </xdr:nvSpPr>
      <xdr:spPr bwMode="auto">
        <a:xfrm flipV="1">
          <a:off x="13664242" y="15838098"/>
          <a:ext cx="3735237"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22</xdr:col>
      <xdr:colOff>8626</xdr:colOff>
      <xdr:row>65</xdr:row>
      <xdr:rowOff>0</xdr:rowOff>
    </xdr:from>
    <xdr:to>
      <xdr:col>28</xdr:col>
      <xdr:colOff>25879</xdr:colOff>
      <xdr:row>65</xdr:row>
      <xdr:rowOff>0</xdr:rowOff>
    </xdr:to>
    <xdr:sp macro="" textlink="">
      <xdr:nvSpPr>
        <xdr:cNvPr id="29" name="Line 28">
          <a:extLst>
            <a:ext uri="{FF2B5EF4-FFF2-40B4-BE49-F238E27FC236}">
              <a16:creationId xmlns:a16="http://schemas.microsoft.com/office/drawing/2014/main" id="{00000000-0008-0000-0400-00001D000000}"/>
            </a:ext>
          </a:extLst>
        </xdr:cNvPr>
        <xdr:cNvSpPr>
          <a:spLocks noChangeShapeType="1"/>
        </xdr:cNvSpPr>
      </xdr:nvSpPr>
      <xdr:spPr bwMode="auto">
        <a:xfrm flipV="1">
          <a:off x="13672868" y="14906445"/>
          <a:ext cx="3743864"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35</xdr:row>
      <xdr:rowOff>0</xdr:rowOff>
    </xdr:from>
    <xdr:to>
      <xdr:col>28</xdr:col>
      <xdr:colOff>8626</xdr:colOff>
      <xdr:row>35</xdr:row>
      <xdr:rowOff>0</xdr:rowOff>
    </xdr:to>
    <xdr:sp macro="" textlink="">
      <xdr:nvSpPr>
        <xdr:cNvPr id="30" name="Line 29">
          <a:extLst>
            <a:ext uri="{FF2B5EF4-FFF2-40B4-BE49-F238E27FC236}">
              <a16:creationId xmlns:a16="http://schemas.microsoft.com/office/drawing/2014/main" id="{00000000-0008-0000-0400-00001E000000}"/>
            </a:ext>
          </a:extLst>
        </xdr:cNvPr>
        <xdr:cNvSpPr>
          <a:spLocks noChangeShapeType="1"/>
        </xdr:cNvSpPr>
      </xdr:nvSpPr>
      <xdr:spPr bwMode="auto">
        <a:xfrm flipV="1">
          <a:off x="13664242" y="7919049"/>
          <a:ext cx="3735237"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21</xdr:col>
      <xdr:colOff>1000664</xdr:colOff>
      <xdr:row>33</xdr:row>
      <xdr:rowOff>0</xdr:rowOff>
    </xdr:from>
    <xdr:to>
      <xdr:col>28</xdr:col>
      <xdr:colOff>0</xdr:colOff>
      <xdr:row>33</xdr:row>
      <xdr:rowOff>0</xdr:rowOff>
    </xdr:to>
    <xdr:sp macro="" textlink="">
      <xdr:nvSpPr>
        <xdr:cNvPr id="31" name="Line 30">
          <a:extLst>
            <a:ext uri="{FF2B5EF4-FFF2-40B4-BE49-F238E27FC236}">
              <a16:creationId xmlns:a16="http://schemas.microsoft.com/office/drawing/2014/main" id="{00000000-0008-0000-0400-00001F000000}"/>
            </a:ext>
          </a:extLst>
        </xdr:cNvPr>
        <xdr:cNvSpPr>
          <a:spLocks noChangeShapeType="1"/>
        </xdr:cNvSpPr>
      </xdr:nvSpPr>
      <xdr:spPr bwMode="auto">
        <a:xfrm flipV="1">
          <a:off x="13664242" y="7453223"/>
          <a:ext cx="3726611"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oneCellAnchor>
        <xdr:from>
          <xdr:col>28</xdr:col>
          <xdr:colOff>258793</xdr:colOff>
          <xdr:row>2</xdr:row>
          <xdr:rowOff>69012</xdr:rowOff>
        </xdr:from>
        <xdr:ext cx="16683486" cy="30330476"/>
        <xdr:pic>
          <xdr:nvPicPr>
            <xdr:cNvPr id="32" name="Picture 31">
              <a:extLst>
                <a:ext uri="{FF2B5EF4-FFF2-40B4-BE49-F238E27FC236}">
                  <a16:creationId xmlns:a16="http://schemas.microsoft.com/office/drawing/2014/main" id="{00000000-0008-0000-0400-000020000000}"/>
                </a:ext>
              </a:extLst>
            </xdr:cNvPr>
            <xdr:cNvPicPr>
              <a:picLocks noChangeAspect="1" noChangeArrowheads="1"/>
              <a:extLst>
                <a:ext uri="{84589F7E-364E-4C9E-8A38-B11213B215E9}">
                  <a14:cameraTool cellRange="$A$2:$AB$126" spid="_x0000_s117815"/>
                </a:ext>
              </a:extLst>
            </xdr:cNvPicPr>
          </xdr:nvPicPr>
          <xdr:blipFill>
            <a:blip xmlns:r="http://schemas.openxmlformats.org/officeDocument/2006/relationships" r:embed="rId1"/>
            <a:srcRect/>
            <a:stretch>
              <a:fillRect/>
            </a:stretch>
          </xdr:blipFill>
          <xdr:spPr bwMode="auto">
            <a:xfrm>
              <a:off x="16942279" y="621102"/>
              <a:ext cx="16683486" cy="3033047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one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34506</xdr:colOff>
          <xdr:row>27</xdr:row>
          <xdr:rowOff>163902</xdr:rowOff>
        </xdr:from>
        <xdr:to>
          <xdr:col>5</xdr:col>
          <xdr:colOff>345057</xdr:colOff>
          <xdr:row>29</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86264</xdr:colOff>
          <xdr:row>28</xdr:row>
          <xdr:rowOff>0</xdr:rowOff>
        </xdr:from>
        <xdr:to>
          <xdr:col>7</xdr:col>
          <xdr:colOff>396815</xdr:colOff>
          <xdr:row>29</xdr:row>
          <xdr:rowOff>51758</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34506</xdr:colOff>
          <xdr:row>28</xdr:row>
          <xdr:rowOff>138023</xdr:rowOff>
        </xdr:from>
        <xdr:to>
          <xdr:col>5</xdr:col>
          <xdr:colOff>345057</xdr:colOff>
          <xdr:row>30</xdr:row>
          <xdr:rowOff>17253</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6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77638</xdr:colOff>
          <xdr:row>28</xdr:row>
          <xdr:rowOff>146649</xdr:rowOff>
        </xdr:from>
        <xdr:to>
          <xdr:col>7</xdr:col>
          <xdr:colOff>388189</xdr:colOff>
          <xdr:row>30</xdr:row>
          <xdr:rowOff>25879</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6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1889185</xdr:colOff>
          <xdr:row>35</xdr:row>
          <xdr:rowOff>0</xdr:rowOff>
        </xdr:from>
        <xdr:to>
          <xdr:col>4</xdr:col>
          <xdr:colOff>2587925</xdr:colOff>
          <xdr:row>35</xdr:row>
          <xdr:rowOff>207034</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1889185</xdr:colOff>
          <xdr:row>38</xdr:row>
          <xdr:rowOff>181155</xdr:rowOff>
        </xdr:from>
        <xdr:to>
          <xdr:col>4</xdr:col>
          <xdr:colOff>2587925</xdr:colOff>
          <xdr:row>38</xdr:row>
          <xdr:rowOff>414068</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1889185</xdr:colOff>
          <xdr:row>37</xdr:row>
          <xdr:rowOff>0</xdr:rowOff>
        </xdr:from>
        <xdr:to>
          <xdr:col>4</xdr:col>
          <xdr:colOff>2587925</xdr:colOff>
          <xdr:row>37</xdr:row>
          <xdr:rowOff>207034</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1889185</xdr:colOff>
          <xdr:row>33</xdr:row>
          <xdr:rowOff>0</xdr:rowOff>
        </xdr:from>
        <xdr:to>
          <xdr:col>4</xdr:col>
          <xdr:colOff>2587925</xdr:colOff>
          <xdr:row>33</xdr:row>
          <xdr:rowOff>207034</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9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1889185</xdr:colOff>
          <xdr:row>34</xdr:row>
          <xdr:rowOff>0</xdr:rowOff>
        </xdr:from>
        <xdr:to>
          <xdr:col>4</xdr:col>
          <xdr:colOff>2587925</xdr:colOff>
          <xdr:row>34</xdr:row>
          <xdr:rowOff>207034</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9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5</xdr:col>
      <xdr:colOff>33992</xdr:colOff>
      <xdr:row>9</xdr:row>
      <xdr:rowOff>15683</xdr:rowOff>
    </xdr:from>
    <xdr:to>
      <xdr:col>13</xdr:col>
      <xdr:colOff>1082222</xdr:colOff>
      <xdr:row>26</xdr:row>
      <xdr:rowOff>0</xdr:rowOff>
    </xdr:to>
    <xdr:pic>
      <xdr:nvPicPr>
        <xdr:cNvPr id="8" name="Picture 7" descr="cid:image001.png@01D06627.AE5B6F90">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1891392" y="3027087"/>
          <a:ext cx="8090521" cy="7214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772809</xdr:colOff>
      <xdr:row>1</xdr:row>
      <xdr:rowOff>50188</xdr:rowOff>
    </xdr:from>
    <xdr:to>
      <xdr:col>2</xdr:col>
      <xdr:colOff>59596</xdr:colOff>
      <xdr:row>44</xdr:row>
      <xdr:rowOff>244676</xdr:rowOff>
    </xdr:to>
    <xdr:grpSp>
      <xdr:nvGrpSpPr>
        <xdr:cNvPr id="9" name="Group 8">
          <a:extLst>
            <a:ext uri="{FF2B5EF4-FFF2-40B4-BE49-F238E27FC236}">
              <a16:creationId xmlns:a16="http://schemas.microsoft.com/office/drawing/2014/main" id="{00000000-0008-0000-0900-000009000000}"/>
            </a:ext>
          </a:extLst>
        </xdr:cNvPr>
        <xdr:cNvGrpSpPr/>
      </xdr:nvGrpSpPr>
      <xdr:grpSpPr>
        <a:xfrm>
          <a:off x="772809" y="316888"/>
          <a:ext cx="4011187" cy="18368188"/>
          <a:chOff x="-46153217" y="-36808"/>
          <a:chExt cx="5497286" cy="8558893"/>
        </a:xfrm>
      </xdr:grpSpPr>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46153217" y="-36808"/>
          <a:ext cx="5497286" cy="8558893"/>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42619740" y="6010718"/>
            <a:ext cx="1592036" cy="598057"/>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sz="1100"/>
              <a:t>Use +/-</a:t>
            </a:r>
            <a:r>
              <a:rPr lang="en-US" sz="1100" baseline="0"/>
              <a:t> grouping to select data for Interval display</a:t>
            </a:r>
            <a:endParaRPr lang="en-US" sz="1100"/>
          </a:p>
        </xdr:txBody>
      </xdr:sp>
    </xdr:grpSp>
    <xdr:clientData/>
  </xdr:twoCellAnchor>
  <xdr:twoCellAnchor>
    <xdr:from>
      <xdr:col>0</xdr:col>
      <xdr:colOff>934032</xdr:colOff>
      <xdr:row>37</xdr:row>
      <xdr:rowOff>78864</xdr:rowOff>
    </xdr:from>
    <xdr:to>
      <xdr:col>1</xdr:col>
      <xdr:colOff>1975550</xdr:colOff>
      <xdr:row>37</xdr:row>
      <xdr:rowOff>1408296</xdr:rowOff>
    </xdr:to>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934032" y="15123332"/>
          <a:ext cx="3180870" cy="1329432"/>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sz="1200"/>
            <a:t>Data</a:t>
          </a:r>
          <a:r>
            <a:rPr lang="en-US" sz="1200" baseline="0"/>
            <a:t> is active from the end depth of the selected openhole section to surface, data below is not passed to the run as bounds for depth ranges </a:t>
          </a:r>
          <a:endParaRPr lang="en-US" sz="12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61618</xdr:rowOff>
    </xdr:from>
    <xdr:to>
      <xdr:col>7</xdr:col>
      <xdr:colOff>1</xdr:colOff>
      <xdr:row>48</xdr:row>
      <xdr:rowOff>184082</xdr:rowOff>
    </xdr:to>
    <xdr:grpSp>
      <xdr:nvGrpSpPr>
        <xdr:cNvPr id="2" name="Group 1">
          <a:extLst>
            <a:ext uri="{FF2B5EF4-FFF2-40B4-BE49-F238E27FC236}">
              <a16:creationId xmlns:a16="http://schemas.microsoft.com/office/drawing/2014/main" id="{00000000-0008-0000-0A00-000002000000}"/>
            </a:ext>
          </a:extLst>
        </xdr:cNvPr>
        <xdr:cNvGrpSpPr/>
      </xdr:nvGrpSpPr>
      <xdr:grpSpPr>
        <a:xfrm>
          <a:off x="0" y="257561"/>
          <a:ext cx="4724401" cy="11759292"/>
          <a:chOff x="-109947" y="9618"/>
          <a:chExt cx="5497286" cy="8558893"/>
        </a:xfrm>
      </xdr:grpSpPr>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109947" y="9618"/>
          <a:ext cx="5497286" cy="8558893"/>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3221801" y="3200768"/>
            <a:ext cx="1847005" cy="598057"/>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sz="1100"/>
              <a:t>Use +/-</a:t>
            </a:r>
            <a:r>
              <a:rPr lang="en-US" sz="1100" baseline="0"/>
              <a:t> grouping to select data for Interval display</a:t>
            </a:r>
            <a:endParaRPr lang="en-US" sz="1100"/>
          </a:p>
        </xdr:txBody>
      </xdr:sp>
    </xdr:grpSp>
    <xdr:clientData/>
  </xdr:twoCellAnchor>
  <xdr:twoCellAnchor>
    <xdr:from>
      <xdr:col>4</xdr:col>
      <xdr:colOff>56031</xdr:colOff>
      <xdr:row>6</xdr:row>
      <xdr:rowOff>72854</xdr:rowOff>
    </xdr:from>
    <xdr:to>
      <xdr:col>6</xdr:col>
      <xdr:colOff>421140</xdr:colOff>
      <xdr:row>12</xdr:row>
      <xdr:rowOff>436454</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2520721" y="1748843"/>
          <a:ext cx="1597455" cy="2261411"/>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sz="1200"/>
            <a:t>Data</a:t>
          </a:r>
          <a:r>
            <a:rPr lang="en-US" sz="1200" baseline="0"/>
            <a:t> is active from the end depth of the selected openhole section to surface, data below is not passed to the run as bounds for depth ranges </a:t>
          </a:r>
          <a:endParaRPr lang="en-US" sz="1200"/>
        </a:p>
      </xdr:txBody>
    </xdr:sp>
    <xdr:clientData/>
  </xdr:twoCellAnchor>
  <mc:AlternateContent xmlns:mc="http://schemas.openxmlformats.org/markup-compatibility/2006">
    <mc:Choice xmlns:a14="http://schemas.microsoft.com/office/drawing/2010/main" Requires="a14">
      <xdr:twoCellAnchor editAs="oneCell">
        <xdr:from>
          <xdr:col>7</xdr:col>
          <xdr:colOff>98588</xdr:colOff>
          <xdr:row>2</xdr:row>
          <xdr:rowOff>61616</xdr:rowOff>
        </xdr:from>
        <xdr:to>
          <xdr:col>7</xdr:col>
          <xdr:colOff>480615</xdr:colOff>
          <xdr:row>21</xdr:row>
          <xdr:rowOff>98588</xdr:rowOff>
        </xdr:to>
        <xdr:sp macro="" textlink="">
          <xdr:nvSpPr>
            <xdr:cNvPr id="27649" name="Scroll Bar 1" hidden="1">
              <a:extLst>
                <a:ext uri="{63B3BB69-23CF-44E3-9099-C40C66FF867C}">
                  <a14:compatExt spid="_x0000_s27649"/>
                </a:ext>
                <a:ext uri="{FF2B5EF4-FFF2-40B4-BE49-F238E27FC236}">
                  <a16:creationId xmlns:a16="http://schemas.microsoft.com/office/drawing/2014/main" id="{00000000-0008-0000-0A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16</xdr:row>
      <xdr:rowOff>19392</xdr:rowOff>
    </xdr:from>
    <xdr:to>
      <xdr:col>16</xdr:col>
      <xdr:colOff>329633</xdr:colOff>
      <xdr:row>40</xdr:row>
      <xdr:rowOff>99391</xdr:rowOff>
    </xdr:to>
    <xdr:graphicFrame macro="">
      <xdr:nvGraphicFramePr>
        <xdr:cNvPr id="2" name="Chart 3">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598715</xdr:colOff>
      <xdr:row>47</xdr:row>
      <xdr:rowOff>122464</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0" y="0"/>
          <a:ext cx="5963195" cy="11682004"/>
          <a:chOff x="0" y="0"/>
          <a:chExt cx="5497286" cy="8558893"/>
        </a:xfrm>
      </xdr:grpSpPr>
      <xdr:graphicFrame macro="">
        <xdr:nvGraphicFramePr>
          <xdr:cNvPr id="12" name="Chart 11">
            <a:extLst>
              <a:ext uri="{FF2B5EF4-FFF2-40B4-BE49-F238E27FC236}">
                <a16:creationId xmlns:a16="http://schemas.microsoft.com/office/drawing/2014/main" id="{00000000-0008-0000-0F00-00000C000000}"/>
              </a:ext>
            </a:extLst>
          </xdr:cNvPr>
          <xdr:cNvGraphicFramePr/>
        </xdr:nvGraphicFramePr>
        <xdr:xfrm>
          <a:off x="0" y="0"/>
          <a:ext cx="5497286" cy="8558893"/>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3718259" y="1814303"/>
            <a:ext cx="1592036" cy="598057"/>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sz="1100"/>
              <a:t>Use +/-</a:t>
            </a:r>
            <a:r>
              <a:rPr lang="en-US" sz="1100" baseline="0"/>
              <a:t> grouping to select data for Interval display</a:t>
            </a:r>
            <a:endParaRPr lang="en-US" sz="1100"/>
          </a:p>
        </xdr:txBody>
      </xdr:sp>
    </xdr:grpSp>
    <xdr:clientData/>
  </xdr:twoCellAnchor>
  <xdr:twoCellAnchor>
    <xdr:from>
      <xdr:col>6</xdr:col>
      <xdr:colOff>56030</xdr:colOff>
      <xdr:row>0</xdr:row>
      <xdr:rowOff>134470</xdr:rowOff>
    </xdr:from>
    <xdr:to>
      <xdr:col>8</xdr:col>
      <xdr:colOff>421141</xdr:colOff>
      <xdr:row>8</xdr:row>
      <xdr:rowOff>165337</xdr:rowOff>
    </xdr:to>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3686736" y="134470"/>
          <a:ext cx="1575346" cy="1700543"/>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sz="1200"/>
            <a:t>Data</a:t>
          </a:r>
          <a:r>
            <a:rPr lang="en-US" sz="1200" baseline="0"/>
            <a:t> is active from the end depth of the selected openhole section to surface, data below is not passed to the run as bounds for depth ranges </a:t>
          </a:r>
          <a:endParaRPr lang="en-US" sz="12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3942272</xdr:colOff>
      <xdr:row>0</xdr:row>
      <xdr:rowOff>0</xdr:rowOff>
    </xdr:from>
    <xdr:to>
      <xdr:col>12</xdr:col>
      <xdr:colOff>508959</xdr:colOff>
      <xdr:row>31</xdr:row>
      <xdr:rowOff>174837</xdr:rowOff>
    </xdr:to>
    <xdr:pic>
      <xdr:nvPicPr>
        <xdr:cNvPr id="158721" name="Picture 1">
          <a:extLst>
            <a:ext uri="{FF2B5EF4-FFF2-40B4-BE49-F238E27FC236}">
              <a16:creationId xmlns:a16="http://schemas.microsoft.com/office/drawing/2014/main" id="{00000000-0008-0000-1000-0000016C02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49265"/>
        <a:stretch/>
      </xdr:blipFill>
      <xdr:spPr bwMode="auto">
        <a:xfrm>
          <a:off x="6193766" y="0"/>
          <a:ext cx="6961518" cy="6161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1120896</xdr:colOff>
      <xdr:row>0</xdr:row>
      <xdr:rowOff>180976</xdr:rowOff>
    </xdr:from>
    <xdr:to>
      <xdr:col>15</xdr:col>
      <xdr:colOff>189243</xdr:colOff>
      <xdr:row>34</xdr:row>
      <xdr:rowOff>150454</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329601</xdr:colOff>
          <xdr:row>5</xdr:row>
          <xdr:rowOff>22334</xdr:rowOff>
        </xdr:to>
        <xdr:sp macro="" textlink="">
          <xdr:nvSpPr>
            <xdr:cNvPr id="48129" name="Check Box 1" hidden="1">
              <a:extLst>
                <a:ext uri="{63B3BB69-23CF-44E3-9099-C40C66FF867C}">
                  <a14:compatExt spid="_x0000_s48129"/>
                </a:ext>
                <a:ext uri="{FF2B5EF4-FFF2-40B4-BE49-F238E27FC236}">
                  <a16:creationId xmlns:a16="http://schemas.microsoft.com/office/drawing/2014/main" id="{00000000-0008-0000-1300-00000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329601</xdr:colOff>
          <xdr:row>6</xdr:row>
          <xdr:rowOff>22332</xdr:rowOff>
        </xdr:to>
        <xdr:sp macro="" textlink="">
          <xdr:nvSpPr>
            <xdr:cNvPr id="48130" name="Check Box 2" hidden="1">
              <a:extLst>
                <a:ext uri="{63B3BB69-23CF-44E3-9099-C40C66FF867C}">
                  <a14:compatExt spid="_x0000_s48130"/>
                </a:ext>
                <a:ext uri="{FF2B5EF4-FFF2-40B4-BE49-F238E27FC236}">
                  <a16:creationId xmlns:a16="http://schemas.microsoft.com/office/drawing/2014/main" id="{00000000-0008-0000-1300-00000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0</xdr:rowOff>
        </xdr:from>
        <xdr:to>
          <xdr:col>0</xdr:col>
          <xdr:colOff>329601</xdr:colOff>
          <xdr:row>7</xdr:row>
          <xdr:rowOff>22333</xdr:rowOff>
        </xdr:to>
        <xdr:sp macro="" textlink="">
          <xdr:nvSpPr>
            <xdr:cNvPr id="48131" name="Check Box 3" hidden="1">
              <a:extLst>
                <a:ext uri="{63B3BB69-23CF-44E3-9099-C40C66FF867C}">
                  <a14:compatExt spid="_x0000_s48131"/>
                </a:ext>
                <a:ext uri="{FF2B5EF4-FFF2-40B4-BE49-F238E27FC236}">
                  <a16:creationId xmlns:a16="http://schemas.microsoft.com/office/drawing/2014/main" id="{00000000-0008-0000-1300-00000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0</xdr:rowOff>
        </xdr:from>
        <xdr:to>
          <xdr:col>0</xdr:col>
          <xdr:colOff>329601</xdr:colOff>
          <xdr:row>8</xdr:row>
          <xdr:rowOff>22332</xdr:rowOff>
        </xdr:to>
        <xdr:sp macro="" textlink="">
          <xdr:nvSpPr>
            <xdr:cNvPr id="48132" name="Check Box 4" hidden="1">
              <a:extLst>
                <a:ext uri="{63B3BB69-23CF-44E3-9099-C40C66FF867C}">
                  <a14:compatExt spid="_x0000_s48132"/>
                </a:ext>
                <a:ext uri="{FF2B5EF4-FFF2-40B4-BE49-F238E27FC236}">
                  <a16:creationId xmlns:a16="http://schemas.microsoft.com/office/drawing/2014/main" id="{00000000-0008-0000-1300-00000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0</xdr:rowOff>
        </xdr:from>
        <xdr:to>
          <xdr:col>0</xdr:col>
          <xdr:colOff>329601</xdr:colOff>
          <xdr:row>9</xdr:row>
          <xdr:rowOff>22333</xdr:rowOff>
        </xdr:to>
        <xdr:sp macro="" textlink="">
          <xdr:nvSpPr>
            <xdr:cNvPr id="48133" name="Check Box 5" hidden="1">
              <a:extLst>
                <a:ext uri="{63B3BB69-23CF-44E3-9099-C40C66FF867C}">
                  <a14:compatExt spid="_x0000_s48133"/>
                </a:ext>
                <a:ext uri="{FF2B5EF4-FFF2-40B4-BE49-F238E27FC236}">
                  <a16:creationId xmlns:a16="http://schemas.microsoft.com/office/drawing/2014/main" id="{00000000-0008-0000-1300-00000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0</xdr:rowOff>
        </xdr:from>
        <xdr:to>
          <xdr:col>0</xdr:col>
          <xdr:colOff>329601</xdr:colOff>
          <xdr:row>10</xdr:row>
          <xdr:rowOff>22333</xdr:rowOff>
        </xdr:to>
        <xdr:sp macro="" textlink="">
          <xdr:nvSpPr>
            <xdr:cNvPr id="48134" name="Check Box 6" hidden="1">
              <a:extLst>
                <a:ext uri="{63B3BB69-23CF-44E3-9099-C40C66FF867C}">
                  <a14:compatExt spid="_x0000_s48134"/>
                </a:ext>
                <a:ext uri="{FF2B5EF4-FFF2-40B4-BE49-F238E27FC236}">
                  <a16:creationId xmlns:a16="http://schemas.microsoft.com/office/drawing/2014/main" id="{00000000-0008-0000-1300-00000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0</xdr:rowOff>
        </xdr:from>
        <xdr:to>
          <xdr:col>0</xdr:col>
          <xdr:colOff>329601</xdr:colOff>
          <xdr:row>11</xdr:row>
          <xdr:rowOff>22334</xdr:rowOff>
        </xdr:to>
        <xdr:sp macro="" textlink="">
          <xdr:nvSpPr>
            <xdr:cNvPr id="48135" name="Check Box 7" hidden="1">
              <a:extLst>
                <a:ext uri="{63B3BB69-23CF-44E3-9099-C40C66FF867C}">
                  <a14:compatExt spid="_x0000_s48135"/>
                </a:ext>
                <a:ext uri="{FF2B5EF4-FFF2-40B4-BE49-F238E27FC236}">
                  <a16:creationId xmlns:a16="http://schemas.microsoft.com/office/drawing/2014/main" id="{00000000-0008-0000-1300-00000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329601</xdr:colOff>
          <xdr:row>12</xdr:row>
          <xdr:rowOff>22334</xdr:rowOff>
        </xdr:to>
        <xdr:sp macro="" textlink="">
          <xdr:nvSpPr>
            <xdr:cNvPr id="48136" name="Check Box 8" hidden="1">
              <a:extLst>
                <a:ext uri="{63B3BB69-23CF-44E3-9099-C40C66FF867C}">
                  <a14:compatExt spid="_x0000_s48136"/>
                </a:ext>
                <a:ext uri="{FF2B5EF4-FFF2-40B4-BE49-F238E27FC236}">
                  <a16:creationId xmlns:a16="http://schemas.microsoft.com/office/drawing/2014/main" id="{00000000-0008-0000-1300-00000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0</xdr:col>
          <xdr:colOff>329601</xdr:colOff>
          <xdr:row>13</xdr:row>
          <xdr:rowOff>22332</xdr:rowOff>
        </xdr:to>
        <xdr:sp macro="" textlink="">
          <xdr:nvSpPr>
            <xdr:cNvPr id="48137" name="Check Box 9" hidden="1">
              <a:extLst>
                <a:ext uri="{63B3BB69-23CF-44E3-9099-C40C66FF867C}">
                  <a14:compatExt spid="_x0000_s48137"/>
                </a:ext>
                <a:ext uri="{FF2B5EF4-FFF2-40B4-BE49-F238E27FC236}">
                  <a16:creationId xmlns:a16="http://schemas.microsoft.com/office/drawing/2014/main" id="{00000000-0008-0000-1300-00000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329601</xdr:colOff>
          <xdr:row>14</xdr:row>
          <xdr:rowOff>22333</xdr:rowOff>
        </xdr:to>
        <xdr:sp macro="" textlink="">
          <xdr:nvSpPr>
            <xdr:cNvPr id="48138" name="Check Box 10" hidden="1">
              <a:extLst>
                <a:ext uri="{63B3BB69-23CF-44E3-9099-C40C66FF867C}">
                  <a14:compatExt spid="_x0000_s48138"/>
                </a:ext>
                <a:ext uri="{FF2B5EF4-FFF2-40B4-BE49-F238E27FC236}">
                  <a16:creationId xmlns:a16="http://schemas.microsoft.com/office/drawing/2014/main" id="{00000000-0008-0000-1300-00000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0</xdr:rowOff>
        </xdr:from>
        <xdr:to>
          <xdr:col>0</xdr:col>
          <xdr:colOff>329601</xdr:colOff>
          <xdr:row>15</xdr:row>
          <xdr:rowOff>22332</xdr:rowOff>
        </xdr:to>
        <xdr:sp macro="" textlink="">
          <xdr:nvSpPr>
            <xdr:cNvPr id="48139" name="Check Box 11" hidden="1">
              <a:extLst>
                <a:ext uri="{63B3BB69-23CF-44E3-9099-C40C66FF867C}">
                  <a14:compatExt spid="_x0000_s48139"/>
                </a:ext>
                <a:ext uri="{FF2B5EF4-FFF2-40B4-BE49-F238E27FC236}">
                  <a16:creationId xmlns:a16="http://schemas.microsoft.com/office/drawing/2014/main" id="{00000000-0008-0000-1300-00000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15</xdr:row>
          <xdr:rowOff>0</xdr:rowOff>
        </xdr:from>
        <xdr:to>
          <xdr:col>0</xdr:col>
          <xdr:colOff>329601</xdr:colOff>
          <xdr:row>16</xdr:row>
          <xdr:rowOff>22333</xdr:rowOff>
        </xdr:to>
        <xdr:sp macro="" textlink="">
          <xdr:nvSpPr>
            <xdr:cNvPr id="48140" name="Check Box 12" hidden="1">
              <a:extLst>
                <a:ext uri="{63B3BB69-23CF-44E3-9099-C40C66FF867C}">
                  <a14:compatExt spid="_x0000_s48140"/>
                </a:ext>
                <a:ext uri="{FF2B5EF4-FFF2-40B4-BE49-F238E27FC236}">
                  <a16:creationId xmlns:a16="http://schemas.microsoft.com/office/drawing/2014/main" id="{00000000-0008-0000-1300-00000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329601</xdr:colOff>
          <xdr:row>17</xdr:row>
          <xdr:rowOff>22333</xdr:rowOff>
        </xdr:to>
        <xdr:sp macro="" textlink="">
          <xdr:nvSpPr>
            <xdr:cNvPr id="48141" name="Check Box 13" hidden="1">
              <a:extLst>
                <a:ext uri="{63B3BB69-23CF-44E3-9099-C40C66FF867C}">
                  <a14:compatExt spid="_x0000_s48141"/>
                </a:ext>
                <a:ext uri="{FF2B5EF4-FFF2-40B4-BE49-F238E27FC236}">
                  <a16:creationId xmlns:a16="http://schemas.microsoft.com/office/drawing/2014/main" id="{00000000-0008-0000-1300-00000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329601</xdr:colOff>
          <xdr:row>18</xdr:row>
          <xdr:rowOff>22334</xdr:rowOff>
        </xdr:to>
        <xdr:sp macro="" textlink="">
          <xdr:nvSpPr>
            <xdr:cNvPr id="48142" name="Check Box 14" hidden="1">
              <a:extLst>
                <a:ext uri="{63B3BB69-23CF-44E3-9099-C40C66FF867C}">
                  <a14:compatExt spid="_x0000_s48142"/>
                </a:ext>
                <a:ext uri="{FF2B5EF4-FFF2-40B4-BE49-F238E27FC236}">
                  <a16:creationId xmlns:a16="http://schemas.microsoft.com/office/drawing/2014/main" id="{00000000-0008-0000-1300-00000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329601</xdr:colOff>
          <xdr:row>19</xdr:row>
          <xdr:rowOff>22333</xdr:rowOff>
        </xdr:to>
        <xdr:sp macro="" textlink="">
          <xdr:nvSpPr>
            <xdr:cNvPr id="48143" name="Check Box 15" hidden="1">
              <a:extLst>
                <a:ext uri="{63B3BB69-23CF-44E3-9099-C40C66FF867C}">
                  <a14:compatExt spid="_x0000_s48143"/>
                </a:ext>
                <a:ext uri="{FF2B5EF4-FFF2-40B4-BE49-F238E27FC236}">
                  <a16:creationId xmlns:a16="http://schemas.microsoft.com/office/drawing/2014/main" id="{00000000-0008-0000-1300-00000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329601</xdr:colOff>
          <xdr:row>20</xdr:row>
          <xdr:rowOff>22334</xdr:rowOff>
        </xdr:to>
        <xdr:sp macro="" textlink="">
          <xdr:nvSpPr>
            <xdr:cNvPr id="48144" name="Check Box 16" hidden="1">
              <a:extLst>
                <a:ext uri="{63B3BB69-23CF-44E3-9099-C40C66FF867C}">
                  <a14:compatExt spid="_x0000_s48144"/>
                </a:ext>
                <a:ext uri="{FF2B5EF4-FFF2-40B4-BE49-F238E27FC236}">
                  <a16:creationId xmlns:a16="http://schemas.microsoft.com/office/drawing/2014/main" id="{00000000-0008-0000-1300-00001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0</xdr:rowOff>
        </xdr:from>
        <xdr:to>
          <xdr:col>0</xdr:col>
          <xdr:colOff>329601</xdr:colOff>
          <xdr:row>21</xdr:row>
          <xdr:rowOff>22333</xdr:rowOff>
        </xdr:to>
        <xdr:sp macro="" textlink="">
          <xdr:nvSpPr>
            <xdr:cNvPr id="48145" name="Check Box 17" hidden="1">
              <a:extLst>
                <a:ext uri="{63B3BB69-23CF-44E3-9099-C40C66FF867C}">
                  <a14:compatExt spid="_x0000_s48145"/>
                </a:ext>
                <a:ext uri="{FF2B5EF4-FFF2-40B4-BE49-F238E27FC236}">
                  <a16:creationId xmlns:a16="http://schemas.microsoft.com/office/drawing/2014/main" id="{00000000-0008-0000-1300-00001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329601</xdr:colOff>
          <xdr:row>22</xdr:row>
          <xdr:rowOff>22333</xdr:rowOff>
        </xdr:to>
        <xdr:sp macro="" textlink="">
          <xdr:nvSpPr>
            <xdr:cNvPr id="48146" name="Check Box 18" hidden="1">
              <a:extLst>
                <a:ext uri="{63B3BB69-23CF-44E3-9099-C40C66FF867C}">
                  <a14:compatExt spid="_x0000_s48146"/>
                </a:ext>
                <a:ext uri="{FF2B5EF4-FFF2-40B4-BE49-F238E27FC236}">
                  <a16:creationId xmlns:a16="http://schemas.microsoft.com/office/drawing/2014/main" id="{00000000-0008-0000-1300-00001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329601</xdr:colOff>
          <xdr:row>23</xdr:row>
          <xdr:rowOff>22333</xdr:rowOff>
        </xdr:to>
        <xdr:sp macro="" textlink="">
          <xdr:nvSpPr>
            <xdr:cNvPr id="48147" name="Check Box 19" hidden="1">
              <a:extLst>
                <a:ext uri="{63B3BB69-23CF-44E3-9099-C40C66FF867C}">
                  <a14:compatExt spid="_x0000_s48147"/>
                </a:ext>
                <a:ext uri="{FF2B5EF4-FFF2-40B4-BE49-F238E27FC236}">
                  <a16:creationId xmlns:a16="http://schemas.microsoft.com/office/drawing/2014/main" id="{00000000-0008-0000-1300-00001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329601</xdr:colOff>
          <xdr:row>24</xdr:row>
          <xdr:rowOff>22332</xdr:rowOff>
        </xdr:to>
        <xdr:sp macro="" textlink="">
          <xdr:nvSpPr>
            <xdr:cNvPr id="48148" name="Check Box 20" hidden="1">
              <a:extLst>
                <a:ext uri="{63B3BB69-23CF-44E3-9099-C40C66FF867C}">
                  <a14:compatExt spid="_x0000_s48148"/>
                </a:ext>
                <a:ext uri="{FF2B5EF4-FFF2-40B4-BE49-F238E27FC236}">
                  <a16:creationId xmlns:a16="http://schemas.microsoft.com/office/drawing/2014/main" id="{00000000-0008-0000-1300-00001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329601</xdr:colOff>
          <xdr:row>25</xdr:row>
          <xdr:rowOff>22333</xdr:rowOff>
        </xdr:to>
        <xdr:sp macro="" textlink="">
          <xdr:nvSpPr>
            <xdr:cNvPr id="48149" name="Check Box 21" hidden="1">
              <a:extLst>
                <a:ext uri="{63B3BB69-23CF-44E3-9099-C40C66FF867C}">
                  <a14:compatExt spid="_x0000_s48149"/>
                </a:ext>
                <a:ext uri="{FF2B5EF4-FFF2-40B4-BE49-F238E27FC236}">
                  <a16:creationId xmlns:a16="http://schemas.microsoft.com/office/drawing/2014/main" id="{00000000-0008-0000-1300-00001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329601</xdr:colOff>
          <xdr:row>26</xdr:row>
          <xdr:rowOff>22332</xdr:rowOff>
        </xdr:to>
        <xdr:sp macro="" textlink="">
          <xdr:nvSpPr>
            <xdr:cNvPr id="48150" name="Check Box 22" hidden="1">
              <a:extLst>
                <a:ext uri="{63B3BB69-23CF-44E3-9099-C40C66FF867C}">
                  <a14:compatExt spid="_x0000_s48150"/>
                </a:ext>
                <a:ext uri="{FF2B5EF4-FFF2-40B4-BE49-F238E27FC236}">
                  <a16:creationId xmlns:a16="http://schemas.microsoft.com/office/drawing/2014/main" id="{00000000-0008-0000-1300-00001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329601</xdr:colOff>
          <xdr:row>27</xdr:row>
          <xdr:rowOff>22334</xdr:rowOff>
        </xdr:to>
        <xdr:sp macro="" textlink="">
          <xdr:nvSpPr>
            <xdr:cNvPr id="48151" name="Check Box 23" hidden="1">
              <a:extLst>
                <a:ext uri="{63B3BB69-23CF-44E3-9099-C40C66FF867C}">
                  <a14:compatExt spid="_x0000_s48151"/>
                </a:ext>
                <a:ext uri="{FF2B5EF4-FFF2-40B4-BE49-F238E27FC236}">
                  <a16:creationId xmlns:a16="http://schemas.microsoft.com/office/drawing/2014/main" id="{00000000-0008-0000-1300-00001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329601</xdr:colOff>
          <xdr:row>27</xdr:row>
          <xdr:rowOff>22334</xdr:rowOff>
        </xdr:to>
        <xdr:sp macro="" textlink="">
          <xdr:nvSpPr>
            <xdr:cNvPr id="48152" name="Check Box 24" hidden="1">
              <a:extLst>
                <a:ext uri="{63B3BB69-23CF-44E3-9099-C40C66FF867C}">
                  <a14:compatExt spid="_x0000_s48152"/>
                </a:ext>
                <a:ext uri="{FF2B5EF4-FFF2-40B4-BE49-F238E27FC236}">
                  <a16:creationId xmlns:a16="http://schemas.microsoft.com/office/drawing/2014/main" id="{00000000-0008-0000-1300-00001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329601</xdr:colOff>
          <xdr:row>27</xdr:row>
          <xdr:rowOff>22334</xdr:rowOff>
        </xdr:to>
        <xdr:sp macro="" textlink="">
          <xdr:nvSpPr>
            <xdr:cNvPr id="48153" name="Check Box 25" hidden="1">
              <a:extLst>
                <a:ext uri="{63B3BB69-23CF-44E3-9099-C40C66FF867C}">
                  <a14:compatExt spid="_x0000_s48153"/>
                </a:ext>
                <a:ext uri="{FF2B5EF4-FFF2-40B4-BE49-F238E27FC236}">
                  <a16:creationId xmlns:a16="http://schemas.microsoft.com/office/drawing/2014/main" id="{00000000-0008-0000-1300-00001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329601</xdr:colOff>
          <xdr:row>27</xdr:row>
          <xdr:rowOff>22334</xdr:rowOff>
        </xdr:to>
        <xdr:sp macro="" textlink="">
          <xdr:nvSpPr>
            <xdr:cNvPr id="48154" name="Check Box 26" hidden="1">
              <a:extLst>
                <a:ext uri="{63B3BB69-23CF-44E3-9099-C40C66FF867C}">
                  <a14:compatExt spid="_x0000_s48154"/>
                </a:ext>
                <a:ext uri="{FF2B5EF4-FFF2-40B4-BE49-F238E27FC236}">
                  <a16:creationId xmlns:a16="http://schemas.microsoft.com/office/drawing/2014/main" id="{00000000-0008-0000-1300-00001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329601</xdr:colOff>
          <xdr:row>31</xdr:row>
          <xdr:rowOff>22333</xdr:rowOff>
        </xdr:to>
        <xdr:sp macro="" textlink="">
          <xdr:nvSpPr>
            <xdr:cNvPr id="48155" name="Check Box 27" hidden="1">
              <a:extLst>
                <a:ext uri="{63B3BB69-23CF-44E3-9099-C40C66FF867C}">
                  <a14:compatExt spid="_x0000_s48155"/>
                </a:ext>
                <a:ext uri="{FF2B5EF4-FFF2-40B4-BE49-F238E27FC236}">
                  <a16:creationId xmlns:a16="http://schemas.microsoft.com/office/drawing/2014/main" id="{00000000-0008-0000-1300-00001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329601</xdr:colOff>
          <xdr:row>31</xdr:row>
          <xdr:rowOff>22333</xdr:rowOff>
        </xdr:to>
        <xdr:sp macro="" textlink="">
          <xdr:nvSpPr>
            <xdr:cNvPr id="48156" name="Check Box 28" hidden="1">
              <a:extLst>
                <a:ext uri="{63B3BB69-23CF-44E3-9099-C40C66FF867C}">
                  <a14:compatExt spid="_x0000_s48156"/>
                </a:ext>
                <a:ext uri="{FF2B5EF4-FFF2-40B4-BE49-F238E27FC236}">
                  <a16:creationId xmlns:a16="http://schemas.microsoft.com/office/drawing/2014/main" id="{00000000-0008-0000-1300-00001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329601</xdr:colOff>
          <xdr:row>31</xdr:row>
          <xdr:rowOff>22333</xdr:rowOff>
        </xdr:to>
        <xdr:sp macro="" textlink="">
          <xdr:nvSpPr>
            <xdr:cNvPr id="48157" name="Check Box 29" hidden="1">
              <a:extLst>
                <a:ext uri="{63B3BB69-23CF-44E3-9099-C40C66FF867C}">
                  <a14:compatExt spid="_x0000_s48157"/>
                </a:ext>
                <a:ext uri="{FF2B5EF4-FFF2-40B4-BE49-F238E27FC236}">
                  <a16:creationId xmlns:a16="http://schemas.microsoft.com/office/drawing/2014/main" id="{00000000-0008-0000-1300-00001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329601</xdr:colOff>
          <xdr:row>31</xdr:row>
          <xdr:rowOff>22333</xdr:rowOff>
        </xdr:to>
        <xdr:sp macro="" textlink="">
          <xdr:nvSpPr>
            <xdr:cNvPr id="48158" name="Check Box 30" hidden="1">
              <a:extLst>
                <a:ext uri="{63B3BB69-23CF-44E3-9099-C40C66FF867C}">
                  <a14:compatExt spid="_x0000_s48158"/>
                </a:ext>
                <a:ext uri="{FF2B5EF4-FFF2-40B4-BE49-F238E27FC236}">
                  <a16:creationId xmlns:a16="http://schemas.microsoft.com/office/drawing/2014/main" id="{00000000-0008-0000-1300-00001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329601</xdr:colOff>
          <xdr:row>31</xdr:row>
          <xdr:rowOff>22333</xdr:rowOff>
        </xdr:to>
        <xdr:sp macro="" textlink="">
          <xdr:nvSpPr>
            <xdr:cNvPr id="48159" name="Check Box 31" hidden="1">
              <a:extLst>
                <a:ext uri="{63B3BB69-23CF-44E3-9099-C40C66FF867C}">
                  <a14:compatExt spid="_x0000_s48159"/>
                </a:ext>
                <a:ext uri="{FF2B5EF4-FFF2-40B4-BE49-F238E27FC236}">
                  <a16:creationId xmlns:a16="http://schemas.microsoft.com/office/drawing/2014/main" id="{00000000-0008-0000-1300-00001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329601</xdr:colOff>
          <xdr:row>36</xdr:row>
          <xdr:rowOff>22333</xdr:rowOff>
        </xdr:to>
        <xdr:sp macro="" textlink="">
          <xdr:nvSpPr>
            <xdr:cNvPr id="48160" name="Check Box 32" hidden="1">
              <a:extLst>
                <a:ext uri="{63B3BB69-23CF-44E3-9099-C40C66FF867C}">
                  <a14:compatExt spid="_x0000_s48160"/>
                </a:ext>
                <a:ext uri="{FF2B5EF4-FFF2-40B4-BE49-F238E27FC236}">
                  <a16:creationId xmlns:a16="http://schemas.microsoft.com/office/drawing/2014/main" id="{00000000-0008-0000-1300-00002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329601</xdr:colOff>
          <xdr:row>36</xdr:row>
          <xdr:rowOff>22333</xdr:rowOff>
        </xdr:to>
        <xdr:sp macro="" textlink="">
          <xdr:nvSpPr>
            <xdr:cNvPr id="48161" name="Check Box 33" hidden="1">
              <a:extLst>
                <a:ext uri="{63B3BB69-23CF-44E3-9099-C40C66FF867C}">
                  <a14:compatExt spid="_x0000_s48161"/>
                </a:ext>
                <a:ext uri="{FF2B5EF4-FFF2-40B4-BE49-F238E27FC236}">
                  <a16:creationId xmlns:a16="http://schemas.microsoft.com/office/drawing/2014/main" id="{00000000-0008-0000-1300-00002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329601</xdr:colOff>
          <xdr:row>36</xdr:row>
          <xdr:rowOff>22333</xdr:rowOff>
        </xdr:to>
        <xdr:sp macro="" textlink="">
          <xdr:nvSpPr>
            <xdr:cNvPr id="48162" name="Check Box 34" hidden="1">
              <a:extLst>
                <a:ext uri="{63B3BB69-23CF-44E3-9099-C40C66FF867C}">
                  <a14:compatExt spid="_x0000_s48162"/>
                </a:ext>
                <a:ext uri="{FF2B5EF4-FFF2-40B4-BE49-F238E27FC236}">
                  <a16:creationId xmlns:a16="http://schemas.microsoft.com/office/drawing/2014/main" id="{00000000-0008-0000-1300-00002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329601</xdr:colOff>
          <xdr:row>36</xdr:row>
          <xdr:rowOff>22333</xdr:rowOff>
        </xdr:to>
        <xdr:sp macro="" textlink="">
          <xdr:nvSpPr>
            <xdr:cNvPr id="48163" name="Check Box 35" hidden="1">
              <a:extLst>
                <a:ext uri="{63B3BB69-23CF-44E3-9099-C40C66FF867C}">
                  <a14:compatExt spid="_x0000_s48163"/>
                </a:ext>
                <a:ext uri="{FF2B5EF4-FFF2-40B4-BE49-F238E27FC236}">
                  <a16:creationId xmlns:a16="http://schemas.microsoft.com/office/drawing/2014/main" id="{00000000-0008-0000-1300-00002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329601</xdr:colOff>
          <xdr:row>40</xdr:row>
          <xdr:rowOff>22334</xdr:rowOff>
        </xdr:to>
        <xdr:sp macro="" textlink="">
          <xdr:nvSpPr>
            <xdr:cNvPr id="48164" name="Check Box 36" hidden="1">
              <a:extLst>
                <a:ext uri="{63B3BB69-23CF-44E3-9099-C40C66FF867C}">
                  <a14:compatExt spid="_x0000_s48164"/>
                </a:ext>
                <a:ext uri="{FF2B5EF4-FFF2-40B4-BE49-F238E27FC236}">
                  <a16:creationId xmlns:a16="http://schemas.microsoft.com/office/drawing/2014/main" id="{00000000-0008-0000-1300-00002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329601</xdr:colOff>
          <xdr:row>40</xdr:row>
          <xdr:rowOff>22334</xdr:rowOff>
        </xdr:to>
        <xdr:sp macro="" textlink="">
          <xdr:nvSpPr>
            <xdr:cNvPr id="48165" name="Check Box 37" hidden="1">
              <a:extLst>
                <a:ext uri="{63B3BB69-23CF-44E3-9099-C40C66FF867C}">
                  <a14:compatExt spid="_x0000_s48165"/>
                </a:ext>
                <a:ext uri="{FF2B5EF4-FFF2-40B4-BE49-F238E27FC236}">
                  <a16:creationId xmlns:a16="http://schemas.microsoft.com/office/drawing/2014/main" id="{00000000-0008-0000-1300-00002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329601</xdr:colOff>
          <xdr:row>40</xdr:row>
          <xdr:rowOff>22334</xdr:rowOff>
        </xdr:to>
        <xdr:sp macro="" textlink="">
          <xdr:nvSpPr>
            <xdr:cNvPr id="48166" name="Check Box 38" hidden="1">
              <a:extLst>
                <a:ext uri="{63B3BB69-23CF-44E3-9099-C40C66FF867C}">
                  <a14:compatExt spid="_x0000_s48166"/>
                </a:ext>
                <a:ext uri="{FF2B5EF4-FFF2-40B4-BE49-F238E27FC236}">
                  <a16:creationId xmlns:a16="http://schemas.microsoft.com/office/drawing/2014/main" id="{00000000-0008-0000-1300-00002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329601</xdr:colOff>
          <xdr:row>40</xdr:row>
          <xdr:rowOff>22334</xdr:rowOff>
        </xdr:to>
        <xdr:sp macro="" textlink="">
          <xdr:nvSpPr>
            <xdr:cNvPr id="48167" name="Check Box 39" hidden="1">
              <a:extLst>
                <a:ext uri="{63B3BB69-23CF-44E3-9099-C40C66FF867C}">
                  <a14:compatExt spid="_x0000_s48167"/>
                </a:ext>
                <a:ext uri="{FF2B5EF4-FFF2-40B4-BE49-F238E27FC236}">
                  <a16:creationId xmlns:a16="http://schemas.microsoft.com/office/drawing/2014/main" id="{00000000-0008-0000-1300-00002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329601</xdr:colOff>
          <xdr:row>44</xdr:row>
          <xdr:rowOff>22332</xdr:rowOff>
        </xdr:to>
        <xdr:sp macro="" textlink="">
          <xdr:nvSpPr>
            <xdr:cNvPr id="48168" name="Check Box 40" hidden="1">
              <a:extLst>
                <a:ext uri="{63B3BB69-23CF-44E3-9099-C40C66FF867C}">
                  <a14:compatExt spid="_x0000_s48168"/>
                </a:ext>
                <a:ext uri="{FF2B5EF4-FFF2-40B4-BE49-F238E27FC236}">
                  <a16:creationId xmlns:a16="http://schemas.microsoft.com/office/drawing/2014/main" id="{00000000-0008-0000-1300-00002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329601</xdr:colOff>
          <xdr:row>44</xdr:row>
          <xdr:rowOff>22332</xdr:rowOff>
        </xdr:to>
        <xdr:sp macro="" textlink="">
          <xdr:nvSpPr>
            <xdr:cNvPr id="48169" name="Check Box 41" hidden="1">
              <a:extLst>
                <a:ext uri="{63B3BB69-23CF-44E3-9099-C40C66FF867C}">
                  <a14:compatExt spid="_x0000_s48169"/>
                </a:ext>
                <a:ext uri="{FF2B5EF4-FFF2-40B4-BE49-F238E27FC236}">
                  <a16:creationId xmlns:a16="http://schemas.microsoft.com/office/drawing/2014/main" id="{00000000-0008-0000-1300-00002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329601</xdr:colOff>
          <xdr:row>44</xdr:row>
          <xdr:rowOff>22332</xdr:rowOff>
        </xdr:to>
        <xdr:sp macro="" textlink="">
          <xdr:nvSpPr>
            <xdr:cNvPr id="48170" name="Check Box 42" hidden="1">
              <a:extLst>
                <a:ext uri="{63B3BB69-23CF-44E3-9099-C40C66FF867C}">
                  <a14:compatExt spid="_x0000_s48170"/>
                </a:ext>
                <a:ext uri="{FF2B5EF4-FFF2-40B4-BE49-F238E27FC236}">
                  <a16:creationId xmlns:a16="http://schemas.microsoft.com/office/drawing/2014/main" id="{00000000-0008-0000-1300-00002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329601</xdr:colOff>
          <xdr:row>47</xdr:row>
          <xdr:rowOff>22334</xdr:rowOff>
        </xdr:to>
        <xdr:sp macro="" textlink="">
          <xdr:nvSpPr>
            <xdr:cNvPr id="48171" name="Check Box 43" hidden="1">
              <a:extLst>
                <a:ext uri="{63B3BB69-23CF-44E3-9099-C40C66FF867C}">
                  <a14:compatExt spid="_x0000_s48171"/>
                </a:ext>
                <a:ext uri="{FF2B5EF4-FFF2-40B4-BE49-F238E27FC236}">
                  <a16:creationId xmlns:a16="http://schemas.microsoft.com/office/drawing/2014/main" id="{00000000-0008-0000-1300-00002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329601</xdr:colOff>
          <xdr:row>47</xdr:row>
          <xdr:rowOff>22334</xdr:rowOff>
        </xdr:to>
        <xdr:sp macro="" textlink="">
          <xdr:nvSpPr>
            <xdr:cNvPr id="48172" name="Check Box 44" hidden="1">
              <a:extLst>
                <a:ext uri="{63B3BB69-23CF-44E3-9099-C40C66FF867C}">
                  <a14:compatExt spid="_x0000_s48172"/>
                </a:ext>
                <a:ext uri="{FF2B5EF4-FFF2-40B4-BE49-F238E27FC236}">
                  <a16:creationId xmlns:a16="http://schemas.microsoft.com/office/drawing/2014/main" id="{00000000-0008-0000-1300-00002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329601</xdr:colOff>
          <xdr:row>47</xdr:row>
          <xdr:rowOff>22334</xdr:rowOff>
        </xdr:to>
        <xdr:sp macro="" textlink="">
          <xdr:nvSpPr>
            <xdr:cNvPr id="48173" name="Check Box 45" hidden="1">
              <a:extLst>
                <a:ext uri="{63B3BB69-23CF-44E3-9099-C40C66FF867C}">
                  <a14:compatExt spid="_x0000_s48173"/>
                </a:ext>
                <a:ext uri="{FF2B5EF4-FFF2-40B4-BE49-F238E27FC236}">
                  <a16:creationId xmlns:a16="http://schemas.microsoft.com/office/drawing/2014/main" id="{00000000-0008-0000-1300-00002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0</xdr:col>
          <xdr:colOff>329601</xdr:colOff>
          <xdr:row>47</xdr:row>
          <xdr:rowOff>22334</xdr:rowOff>
        </xdr:to>
        <xdr:sp macro="" textlink="">
          <xdr:nvSpPr>
            <xdr:cNvPr id="48174" name="Check Box 46" hidden="1">
              <a:extLst>
                <a:ext uri="{63B3BB69-23CF-44E3-9099-C40C66FF867C}">
                  <a14:compatExt spid="_x0000_s48174"/>
                </a:ext>
                <a:ext uri="{FF2B5EF4-FFF2-40B4-BE49-F238E27FC236}">
                  <a16:creationId xmlns:a16="http://schemas.microsoft.com/office/drawing/2014/main" id="{00000000-0008-0000-1300-00002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329601</xdr:colOff>
          <xdr:row>51</xdr:row>
          <xdr:rowOff>22333</xdr:rowOff>
        </xdr:to>
        <xdr:sp macro="" textlink="">
          <xdr:nvSpPr>
            <xdr:cNvPr id="48175" name="Check Box 47" hidden="1">
              <a:extLst>
                <a:ext uri="{63B3BB69-23CF-44E3-9099-C40C66FF867C}">
                  <a14:compatExt spid="_x0000_s48175"/>
                </a:ext>
                <a:ext uri="{FF2B5EF4-FFF2-40B4-BE49-F238E27FC236}">
                  <a16:creationId xmlns:a16="http://schemas.microsoft.com/office/drawing/2014/main" id="{00000000-0008-0000-1300-00002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329601</xdr:colOff>
          <xdr:row>51</xdr:row>
          <xdr:rowOff>22333</xdr:rowOff>
        </xdr:to>
        <xdr:sp macro="" textlink="">
          <xdr:nvSpPr>
            <xdr:cNvPr id="48176" name="Check Box 48" hidden="1">
              <a:extLst>
                <a:ext uri="{63B3BB69-23CF-44E3-9099-C40C66FF867C}">
                  <a14:compatExt spid="_x0000_s48176"/>
                </a:ext>
                <a:ext uri="{FF2B5EF4-FFF2-40B4-BE49-F238E27FC236}">
                  <a16:creationId xmlns:a16="http://schemas.microsoft.com/office/drawing/2014/main" id="{00000000-0008-0000-1300-00003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329601</xdr:colOff>
          <xdr:row>51</xdr:row>
          <xdr:rowOff>22333</xdr:rowOff>
        </xdr:to>
        <xdr:sp macro="" textlink="">
          <xdr:nvSpPr>
            <xdr:cNvPr id="48177" name="Check Box 49" hidden="1">
              <a:extLst>
                <a:ext uri="{63B3BB69-23CF-44E3-9099-C40C66FF867C}">
                  <a14:compatExt spid="_x0000_s48177"/>
                </a:ext>
                <a:ext uri="{FF2B5EF4-FFF2-40B4-BE49-F238E27FC236}">
                  <a16:creationId xmlns:a16="http://schemas.microsoft.com/office/drawing/2014/main" id="{00000000-0008-0000-1300-00003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329601</xdr:colOff>
          <xdr:row>51</xdr:row>
          <xdr:rowOff>22333</xdr:rowOff>
        </xdr:to>
        <xdr:sp macro="" textlink="">
          <xdr:nvSpPr>
            <xdr:cNvPr id="48178" name="Check Box 50" hidden="1">
              <a:extLst>
                <a:ext uri="{63B3BB69-23CF-44E3-9099-C40C66FF867C}">
                  <a14:compatExt spid="_x0000_s48178"/>
                </a:ext>
                <a:ext uri="{FF2B5EF4-FFF2-40B4-BE49-F238E27FC236}">
                  <a16:creationId xmlns:a16="http://schemas.microsoft.com/office/drawing/2014/main" id="{00000000-0008-0000-1300-00003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329601</xdr:colOff>
          <xdr:row>28</xdr:row>
          <xdr:rowOff>22333</xdr:rowOff>
        </xdr:to>
        <xdr:sp macro="" textlink="">
          <xdr:nvSpPr>
            <xdr:cNvPr id="48179" name="Check Box 51" hidden="1">
              <a:extLst>
                <a:ext uri="{63B3BB69-23CF-44E3-9099-C40C66FF867C}">
                  <a14:compatExt spid="_x0000_s48179"/>
                </a:ext>
                <a:ext uri="{FF2B5EF4-FFF2-40B4-BE49-F238E27FC236}">
                  <a16:creationId xmlns:a16="http://schemas.microsoft.com/office/drawing/2014/main" id="{00000000-0008-0000-1300-00003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329601</xdr:colOff>
          <xdr:row>29</xdr:row>
          <xdr:rowOff>22334</xdr:rowOff>
        </xdr:to>
        <xdr:sp macro="" textlink="">
          <xdr:nvSpPr>
            <xdr:cNvPr id="48180" name="Check Box 52" hidden="1">
              <a:extLst>
                <a:ext uri="{63B3BB69-23CF-44E3-9099-C40C66FF867C}">
                  <a14:compatExt spid="_x0000_s48180"/>
                </a:ext>
                <a:ext uri="{FF2B5EF4-FFF2-40B4-BE49-F238E27FC236}">
                  <a16:creationId xmlns:a16="http://schemas.microsoft.com/office/drawing/2014/main" id="{00000000-0008-0000-1300-00003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329601</xdr:colOff>
          <xdr:row>30</xdr:row>
          <xdr:rowOff>22333</xdr:rowOff>
        </xdr:to>
        <xdr:sp macro="" textlink="">
          <xdr:nvSpPr>
            <xdr:cNvPr id="48181" name="Check Box 53" hidden="1">
              <a:extLst>
                <a:ext uri="{63B3BB69-23CF-44E3-9099-C40C66FF867C}">
                  <a14:compatExt spid="_x0000_s48181"/>
                </a:ext>
                <a:ext uri="{FF2B5EF4-FFF2-40B4-BE49-F238E27FC236}">
                  <a16:creationId xmlns:a16="http://schemas.microsoft.com/office/drawing/2014/main" id="{00000000-0008-0000-1300-00003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329601</xdr:colOff>
          <xdr:row>31</xdr:row>
          <xdr:rowOff>22333</xdr:rowOff>
        </xdr:to>
        <xdr:sp macro="" textlink="">
          <xdr:nvSpPr>
            <xdr:cNvPr id="48182" name="Check Box 54" hidden="1">
              <a:extLst>
                <a:ext uri="{63B3BB69-23CF-44E3-9099-C40C66FF867C}">
                  <a14:compatExt spid="_x0000_s48182"/>
                </a:ext>
                <a:ext uri="{FF2B5EF4-FFF2-40B4-BE49-F238E27FC236}">
                  <a16:creationId xmlns:a16="http://schemas.microsoft.com/office/drawing/2014/main" id="{00000000-0008-0000-1300-00003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329601</xdr:colOff>
          <xdr:row>32</xdr:row>
          <xdr:rowOff>22333</xdr:rowOff>
        </xdr:to>
        <xdr:sp macro="" textlink="">
          <xdr:nvSpPr>
            <xdr:cNvPr id="48183" name="Check Box 55" hidden="1">
              <a:extLst>
                <a:ext uri="{63B3BB69-23CF-44E3-9099-C40C66FF867C}">
                  <a14:compatExt spid="_x0000_s48183"/>
                </a:ext>
                <a:ext uri="{FF2B5EF4-FFF2-40B4-BE49-F238E27FC236}">
                  <a16:creationId xmlns:a16="http://schemas.microsoft.com/office/drawing/2014/main" id="{00000000-0008-0000-1300-00003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329601</xdr:colOff>
          <xdr:row>33</xdr:row>
          <xdr:rowOff>22332</xdr:rowOff>
        </xdr:to>
        <xdr:sp macro="" textlink="">
          <xdr:nvSpPr>
            <xdr:cNvPr id="48184" name="Check Box 56" hidden="1">
              <a:extLst>
                <a:ext uri="{63B3BB69-23CF-44E3-9099-C40C66FF867C}">
                  <a14:compatExt spid="_x0000_s48184"/>
                </a:ext>
                <a:ext uri="{FF2B5EF4-FFF2-40B4-BE49-F238E27FC236}">
                  <a16:creationId xmlns:a16="http://schemas.microsoft.com/office/drawing/2014/main" id="{00000000-0008-0000-1300-00003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329601</xdr:colOff>
          <xdr:row>34</xdr:row>
          <xdr:rowOff>22333</xdr:rowOff>
        </xdr:to>
        <xdr:sp macro="" textlink="">
          <xdr:nvSpPr>
            <xdr:cNvPr id="48185" name="Check Box 57" hidden="1">
              <a:extLst>
                <a:ext uri="{63B3BB69-23CF-44E3-9099-C40C66FF867C}">
                  <a14:compatExt spid="_x0000_s48185"/>
                </a:ext>
                <a:ext uri="{FF2B5EF4-FFF2-40B4-BE49-F238E27FC236}">
                  <a16:creationId xmlns:a16="http://schemas.microsoft.com/office/drawing/2014/main" id="{00000000-0008-0000-1300-00003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329601</xdr:colOff>
          <xdr:row>35</xdr:row>
          <xdr:rowOff>22332</xdr:rowOff>
        </xdr:to>
        <xdr:sp macro="" textlink="">
          <xdr:nvSpPr>
            <xdr:cNvPr id="48186" name="Check Box 58" hidden="1">
              <a:extLst>
                <a:ext uri="{63B3BB69-23CF-44E3-9099-C40C66FF867C}">
                  <a14:compatExt spid="_x0000_s48186"/>
                </a:ext>
                <a:ext uri="{FF2B5EF4-FFF2-40B4-BE49-F238E27FC236}">
                  <a16:creationId xmlns:a16="http://schemas.microsoft.com/office/drawing/2014/main" id="{00000000-0008-0000-1300-00003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329601</xdr:colOff>
          <xdr:row>36</xdr:row>
          <xdr:rowOff>22333</xdr:rowOff>
        </xdr:to>
        <xdr:sp macro="" textlink="">
          <xdr:nvSpPr>
            <xdr:cNvPr id="48187" name="Check Box 59" hidden="1">
              <a:extLst>
                <a:ext uri="{63B3BB69-23CF-44E3-9099-C40C66FF867C}">
                  <a14:compatExt spid="_x0000_s48187"/>
                </a:ext>
                <a:ext uri="{FF2B5EF4-FFF2-40B4-BE49-F238E27FC236}">
                  <a16:creationId xmlns:a16="http://schemas.microsoft.com/office/drawing/2014/main" id="{00000000-0008-0000-1300-00003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329601</xdr:colOff>
          <xdr:row>37</xdr:row>
          <xdr:rowOff>22332</xdr:rowOff>
        </xdr:to>
        <xdr:sp macro="" textlink="">
          <xdr:nvSpPr>
            <xdr:cNvPr id="48188" name="Check Box 60" hidden="1">
              <a:extLst>
                <a:ext uri="{63B3BB69-23CF-44E3-9099-C40C66FF867C}">
                  <a14:compatExt spid="_x0000_s48188"/>
                </a:ext>
                <a:ext uri="{FF2B5EF4-FFF2-40B4-BE49-F238E27FC236}">
                  <a16:creationId xmlns:a16="http://schemas.microsoft.com/office/drawing/2014/main" id="{00000000-0008-0000-1300-00003C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329601</xdr:colOff>
          <xdr:row>38</xdr:row>
          <xdr:rowOff>22333</xdr:rowOff>
        </xdr:to>
        <xdr:sp macro="" textlink="">
          <xdr:nvSpPr>
            <xdr:cNvPr id="48189" name="Check Box 61" hidden="1">
              <a:extLst>
                <a:ext uri="{63B3BB69-23CF-44E3-9099-C40C66FF867C}">
                  <a14:compatExt spid="_x0000_s48189"/>
                </a:ext>
                <a:ext uri="{FF2B5EF4-FFF2-40B4-BE49-F238E27FC236}">
                  <a16:creationId xmlns:a16="http://schemas.microsoft.com/office/drawing/2014/main" id="{00000000-0008-0000-1300-00003D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0</xdr:rowOff>
        </xdr:from>
        <xdr:to>
          <xdr:col>0</xdr:col>
          <xdr:colOff>329601</xdr:colOff>
          <xdr:row>39</xdr:row>
          <xdr:rowOff>22332</xdr:rowOff>
        </xdr:to>
        <xdr:sp macro="" textlink="">
          <xdr:nvSpPr>
            <xdr:cNvPr id="48190" name="Check Box 62" hidden="1">
              <a:extLst>
                <a:ext uri="{63B3BB69-23CF-44E3-9099-C40C66FF867C}">
                  <a14:compatExt spid="_x0000_s48190"/>
                </a:ext>
                <a:ext uri="{FF2B5EF4-FFF2-40B4-BE49-F238E27FC236}">
                  <a16:creationId xmlns:a16="http://schemas.microsoft.com/office/drawing/2014/main" id="{00000000-0008-0000-1300-00003E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0</xdr:rowOff>
        </xdr:from>
        <xdr:to>
          <xdr:col>0</xdr:col>
          <xdr:colOff>329601</xdr:colOff>
          <xdr:row>41</xdr:row>
          <xdr:rowOff>22333</xdr:rowOff>
        </xdr:to>
        <xdr:sp macro="" textlink="">
          <xdr:nvSpPr>
            <xdr:cNvPr id="48191" name="Check Box 63" hidden="1">
              <a:extLst>
                <a:ext uri="{63B3BB69-23CF-44E3-9099-C40C66FF867C}">
                  <a14:compatExt spid="_x0000_s48191"/>
                </a:ext>
                <a:ext uri="{FF2B5EF4-FFF2-40B4-BE49-F238E27FC236}">
                  <a16:creationId xmlns:a16="http://schemas.microsoft.com/office/drawing/2014/main" id="{00000000-0008-0000-1300-00003F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0</xdr:col>
          <xdr:colOff>329601</xdr:colOff>
          <xdr:row>42</xdr:row>
          <xdr:rowOff>22334</xdr:rowOff>
        </xdr:to>
        <xdr:sp macro="" textlink="">
          <xdr:nvSpPr>
            <xdr:cNvPr id="48192" name="Check Box 64" hidden="1">
              <a:extLst>
                <a:ext uri="{63B3BB69-23CF-44E3-9099-C40C66FF867C}">
                  <a14:compatExt spid="_x0000_s48192"/>
                </a:ext>
                <a:ext uri="{FF2B5EF4-FFF2-40B4-BE49-F238E27FC236}">
                  <a16:creationId xmlns:a16="http://schemas.microsoft.com/office/drawing/2014/main" id="{00000000-0008-0000-1300-000040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42</xdr:row>
          <xdr:rowOff>0</xdr:rowOff>
        </xdr:from>
        <xdr:to>
          <xdr:col>0</xdr:col>
          <xdr:colOff>329601</xdr:colOff>
          <xdr:row>43</xdr:row>
          <xdr:rowOff>22334</xdr:rowOff>
        </xdr:to>
        <xdr:sp macro="" textlink="">
          <xdr:nvSpPr>
            <xdr:cNvPr id="48193" name="Check Box 65" hidden="1">
              <a:extLst>
                <a:ext uri="{63B3BB69-23CF-44E3-9099-C40C66FF867C}">
                  <a14:compatExt spid="_x0000_s48193"/>
                </a:ext>
                <a:ext uri="{FF2B5EF4-FFF2-40B4-BE49-F238E27FC236}">
                  <a16:creationId xmlns:a16="http://schemas.microsoft.com/office/drawing/2014/main" id="{00000000-0008-0000-1300-000041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0</xdr:rowOff>
        </xdr:from>
        <xdr:to>
          <xdr:col>0</xdr:col>
          <xdr:colOff>329601</xdr:colOff>
          <xdr:row>44</xdr:row>
          <xdr:rowOff>22332</xdr:rowOff>
        </xdr:to>
        <xdr:sp macro="" textlink="">
          <xdr:nvSpPr>
            <xdr:cNvPr id="48194" name="Check Box 66" hidden="1">
              <a:extLst>
                <a:ext uri="{63B3BB69-23CF-44E3-9099-C40C66FF867C}">
                  <a14:compatExt spid="_x0000_s48194"/>
                </a:ext>
                <a:ext uri="{FF2B5EF4-FFF2-40B4-BE49-F238E27FC236}">
                  <a16:creationId xmlns:a16="http://schemas.microsoft.com/office/drawing/2014/main" id="{00000000-0008-0000-1300-000042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329601</xdr:colOff>
          <xdr:row>45</xdr:row>
          <xdr:rowOff>22333</xdr:rowOff>
        </xdr:to>
        <xdr:sp macro="" textlink="">
          <xdr:nvSpPr>
            <xdr:cNvPr id="48195" name="Check Box 67" hidden="1">
              <a:extLst>
                <a:ext uri="{63B3BB69-23CF-44E3-9099-C40C66FF867C}">
                  <a14:compatExt spid="_x0000_s48195"/>
                </a:ext>
                <a:ext uri="{FF2B5EF4-FFF2-40B4-BE49-F238E27FC236}">
                  <a16:creationId xmlns:a16="http://schemas.microsoft.com/office/drawing/2014/main" id="{00000000-0008-0000-1300-000043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0</xdr:col>
          <xdr:colOff>329601</xdr:colOff>
          <xdr:row>46</xdr:row>
          <xdr:rowOff>22332</xdr:rowOff>
        </xdr:to>
        <xdr:sp macro="" textlink="">
          <xdr:nvSpPr>
            <xdr:cNvPr id="48196" name="Check Box 68" hidden="1">
              <a:extLst>
                <a:ext uri="{63B3BB69-23CF-44E3-9099-C40C66FF867C}">
                  <a14:compatExt spid="_x0000_s48196"/>
                </a:ext>
                <a:ext uri="{FF2B5EF4-FFF2-40B4-BE49-F238E27FC236}">
                  <a16:creationId xmlns:a16="http://schemas.microsoft.com/office/drawing/2014/main" id="{00000000-0008-0000-1300-000044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47</xdr:row>
          <xdr:rowOff>0</xdr:rowOff>
        </xdr:from>
        <xdr:to>
          <xdr:col>0</xdr:col>
          <xdr:colOff>329601</xdr:colOff>
          <xdr:row>48</xdr:row>
          <xdr:rowOff>22333</xdr:rowOff>
        </xdr:to>
        <xdr:sp macro="" textlink="">
          <xdr:nvSpPr>
            <xdr:cNvPr id="48197" name="Check Box 69" hidden="1">
              <a:extLst>
                <a:ext uri="{63B3BB69-23CF-44E3-9099-C40C66FF867C}">
                  <a14:compatExt spid="_x0000_s48197"/>
                </a:ext>
                <a:ext uri="{FF2B5EF4-FFF2-40B4-BE49-F238E27FC236}">
                  <a16:creationId xmlns:a16="http://schemas.microsoft.com/office/drawing/2014/main" id="{00000000-0008-0000-1300-000045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0</xdr:col>
          <xdr:colOff>329601</xdr:colOff>
          <xdr:row>49</xdr:row>
          <xdr:rowOff>22334</xdr:rowOff>
        </xdr:to>
        <xdr:sp macro="" textlink="">
          <xdr:nvSpPr>
            <xdr:cNvPr id="48198" name="Check Box 70" hidden="1">
              <a:extLst>
                <a:ext uri="{63B3BB69-23CF-44E3-9099-C40C66FF867C}">
                  <a14:compatExt spid="_x0000_s48198"/>
                </a:ext>
                <a:ext uri="{FF2B5EF4-FFF2-40B4-BE49-F238E27FC236}">
                  <a16:creationId xmlns:a16="http://schemas.microsoft.com/office/drawing/2014/main" id="{00000000-0008-0000-1300-000046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49</xdr:row>
          <xdr:rowOff>0</xdr:rowOff>
        </xdr:from>
        <xdr:to>
          <xdr:col>0</xdr:col>
          <xdr:colOff>329601</xdr:colOff>
          <xdr:row>50</xdr:row>
          <xdr:rowOff>22333</xdr:rowOff>
        </xdr:to>
        <xdr:sp macro="" textlink="">
          <xdr:nvSpPr>
            <xdr:cNvPr id="48199" name="Check Box 71" hidden="1">
              <a:extLst>
                <a:ext uri="{63B3BB69-23CF-44E3-9099-C40C66FF867C}">
                  <a14:compatExt spid="_x0000_s48199"/>
                </a:ext>
                <a:ext uri="{FF2B5EF4-FFF2-40B4-BE49-F238E27FC236}">
                  <a16:creationId xmlns:a16="http://schemas.microsoft.com/office/drawing/2014/main" id="{00000000-0008-0000-1300-000047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50</xdr:row>
          <xdr:rowOff>0</xdr:rowOff>
        </xdr:from>
        <xdr:to>
          <xdr:col>0</xdr:col>
          <xdr:colOff>329601</xdr:colOff>
          <xdr:row>51</xdr:row>
          <xdr:rowOff>22333</xdr:rowOff>
        </xdr:to>
        <xdr:sp macro="" textlink="">
          <xdr:nvSpPr>
            <xdr:cNvPr id="48200" name="Check Box 72" hidden="1">
              <a:extLst>
                <a:ext uri="{63B3BB69-23CF-44E3-9099-C40C66FF867C}">
                  <a14:compatExt spid="_x0000_s48200"/>
                </a:ext>
                <a:ext uri="{FF2B5EF4-FFF2-40B4-BE49-F238E27FC236}">
                  <a16:creationId xmlns:a16="http://schemas.microsoft.com/office/drawing/2014/main" id="{00000000-0008-0000-1300-000048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0</xdr:rowOff>
        </xdr:from>
        <xdr:to>
          <xdr:col>0</xdr:col>
          <xdr:colOff>329601</xdr:colOff>
          <xdr:row>52</xdr:row>
          <xdr:rowOff>22332</xdr:rowOff>
        </xdr:to>
        <xdr:sp macro="" textlink="">
          <xdr:nvSpPr>
            <xdr:cNvPr id="48201" name="Check Box 73" hidden="1">
              <a:extLst>
                <a:ext uri="{63B3BB69-23CF-44E3-9099-C40C66FF867C}">
                  <a14:compatExt spid="_x0000_s48201"/>
                </a:ext>
                <a:ext uri="{FF2B5EF4-FFF2-40B4-BE49-F238E27FC236}">
                  <a16:creationId xmlns:a16="http://schemas.microsoft.com/office/drawing/2014/main" id="{00000000-0008-0000-1300-000049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52</xdr:row>
          <xdr:rowOff>0</xdr:rowOff>
        </xdr:from>
        <xdr:to>
          <xdr:col>0</xdr:col>
          <xdr:colOff>329601</xdr:colOff>
          <xdr:row>53</xdr:row>
          <xdr:rowOff>22333</xdr:rowOff>
        </xdr:to>
        <xdr:sp macro="" textlink="">
          <xdr:nvSpPr>
            <xdr:cNvPr id="48202" name="Check Box 74" hidden="1">
              <a:extLst>
                <a:ext uri="{63B3BB69-23CF-44E3-9099-C40C66FF867C}">
                  <a14:compatExt spid="_x0000_s48202"/>
                </a:ext>
                <a:ext uri="{FF2B5EF4-FFF2-40B4-BE49-F238E27FC236}">
                  <a16:creationId xmlns:a16="http://schemas.microsoft.com/office/drawing/2014/main" id="{00000000-0008-0000-1300-00004A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329601</xdr:colOff>
          <xdr:row>54</xdr:row>
          <xdr:rowOff>22333</xdr:rowOff>
        </xdr:to>
        <xdr:sp macro="" textlink="">
          <xdr:nvSpPr>
            <xdr:cNvPr id="48203" name="Check Box 75" hidden="1">
              <a:extLst>
                <a:ext uri="{63B3BB69-23CF-44E3-9099-C40C66FF867C}">
                  <a14:compatExt spid="_x0000_s48203"/>
                </a:ext>
                <a:ext uri="{FF2B5EF4-FFF2-40B4-BE49-F238E27FC236}">
                  <a16:creationId xmlns:a16="http://schemas.microsoft.com/office/drawing/2014/main" id="{00000000-0008-0000-1300-00004BB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3</xdr:col>
      <xdr:colOff>76200</xdr:colOff>
      <xdr:row>10</xdr:row>
      <xdr:rowOff>0</xdr:rowOff>
    </xdr:from>
    <xdr:ext cx="65" cy="438325"/>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1905000" y="1781175"/>
          <a:ext cx="65" cy="43832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28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0</xdr:row>
          <xdr:rowOff>0</xdr:rowOff>
        </xdr:from>
        <xdr:to>
          <xdr:col>18</xdr:col>
          <xdr:colOff>17253</xdr:colOff>
          <xdr:row>1</xdr:row>
          <xdr:rowOff>0</xdr:rowOff>
        </xdr:to>
        <xdr:sp macro="" textlink="">
          <xdr:nvSpPr>
            <xdr:cNvPr id="14337" name="Scroll Bar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13</xdr:col>
      <xdr:colOff>230064</xdr:colOff>
      <xdr:row>1</xdr:row>
      <xdr:rowOff>184556</xdr:rowOff>
    </xdr:from>
    <xdr:to>
      <xdr:col>40</xdr:col>
      <xdr:colOff>493626</xdr:colOff>
      <xdr:row>26</xdr:row>
      <xdr:rowOff>151534</xdr:rowOff>
    </xdr:to>
    <xdr:pic>
      <xdr:nvPicPr>
        <xdr:cNvPr id="2" name="Picture 1" descr="C:\Users\birsesx\AppData\Local\Temp\SNAGHTML16e4a5f.PNG">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00833" y="375056"/>
          <a:ext cx="16485370" cy="48760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251676</xdr:colOff>
      <xdr:row>29</xdr:row>
      <xdr:rowOff>197526</xdr:rowOff>
    </xdr:from>
    <xdr:to>
      <xdr:col>19</xdr:col>
      <xdr:colOff>247414</xdr:colOff>
      <xdr:row>48</xdr:row>
      <xdr:rowOff>200808</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2"/>
        <a:stretch>
          <a:fillRect/>
        </a:stretch>
      </xdr:blipFill>
      <xdr:spPr>
        <a:xfrm>
          <a:off x="15963650" y="5409071"/>
          <a:ext cx="6801682" cy="4239149"/>
        </a:xfrm>
        <a:prstGeom prst="rect">
          <a:avLst/>
        </a:prstGeom>
      </xdr:spPr>
    </xdr:pic>
    <xdr:clientData/>
  </xdr:twoCellAnchor>
  <xdr:twoCellAnchor editAs="oneCell">
    <xdr:from>
      <xdr:col>8</xdr:col>
      <xdr:colOff>250299</xdr:colOff>
      <xdr:row>48</xdr:row>
      <xdr:rowOff>218706</xdr:rowOff>
    </xdr:from>
    <xdr:to>
      <xdr:col>19</xdr:col>
      <xdr:colOff>379690</xdr:colOff>
      <xdr:row>65</xdr:row>
      <xdr:rowOff>101954</xdr:rowOff>
    </xdr:to>
    <xdr:pic>
      <xdr:nvPicPr>
        <xdr:cNvPr id="4" name="Picture 3">
          <a:extLst>
            <a:ext uri="{FF2B5EF4-FFF2-40B4-BE49-F238E27FC236}">
              <a16:creationId xmlns:a16="http://schemas.microsoft.com/office/drawing/2014/main" id="{00000000-0008-0000-1900-000004000000}"/>
            </a:ext>
          </a:extLst>
        </xdr:cNvPr>
        <xdr:cNvPicPr>
          <a:picLocks noChangeAspect="1"/>
        </xdr:cNvPicPr>
      </xdr:nvPicPr>
      <xdr:blipFill>
        <a:blip xmlns:r="http://schemas.openxmlformats.org/officeDocument/2006/relationships" r:embed="rId3"/>
        <a:stretch>
          <a:fillRect/>
        </a:stretch>
      </xdr:blipFill>
      <xdr:spPr>
        <a:xfrm>
          <a:off x="15962273" y="9648270"/>
          <a:ext cx="6935335" cy="2970910"/>
        </a:xfrm>
        <a:prstGeom prst="rect">
          <a:avLst/>
        </a:prstGeom>
      </xdr:spPr>
    </xdr:pic>
    <xdr:clientData/>
  </xdr:twoCellAnchor>
  <xdr:twoCellAnchor editAs="oneCell">
    <xdr:from>
      <xdr:col>16</xdr:col>
      <xdr:colOff>525470</xdr:colOff>
      <xdr:row>26</xdr:row>
      <xdr:rowOff>42587</xdr:rowOff>
    </xdr:from>
    <xdr:to>
      <xdr:col>27</xdr:col>
      <xdr:colOff>546543</xdr:colOff>
      <xdr:row>45</xdr:row>
      <xdr:rowOff>149190</xdr:rowOff>
    </xdr:to>
    <xdr:pic>
      <xdr:nvPicPr>
        <xdr:cNvPr id="5" name="Picture 4" descr="C:\Users\birsesx\AppData\Local\Temp\SNAGHTML1708fd7.PNG">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1179573" y="4750146"/>
          <a:ext cx="6798970" cy="4185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91518</xdr:colOff>
      <xdr:row>61</xdr:row>
      <xdr:rowOff>111118</xdr:rowOff>
    </xdr:from>
    <xdr:to>
      <xdr:col>19</xdr:col>
      <xdr:colOff>242475</xdr:colOff>
      <xdr:row>89</xdr:row>
      <xdr:rowOff>148504</xdr:rowOff>
    </xdr:to>
    <xdr:pic>
      <xdr:nvPicPr>
        <xdr:cNvPr id="6" name="Picture 5">
          <a:extLst>
            <a:ext uri="{FF2B5EF4-FFF2-40B4-BE49-F238E27FC236}">
              <a16:creationId xmlns:a16="http://schemas.microsoft.com/office/drawing/2014/main" id="{00000000-0008-0000-1900-000006000000}"/>
            </a:ext>
          </a:extLst>
        </xdr:cNvPr>
        <xdr:cNvPicPr>
          <a:picLocks noChangeAspect="1"/>
        </xdr:cNvPicPr>
      </xdr:nvPicPr>
      <xdr:blipFill>
        <a:blip xmlns:r="http://schemas.openxmlformats.org/officeDocument/2006/relationships" r:embed="rId5"/>
        <a:stretch>
          <a:fillRect/>
        </a:stretch>
      </xdr:blipFill>
      <xdr:spPr>
        <a:xfrm>
          <a:off x="15816241" y="11978601"/>
          <a:ext cx="6928854" cy="5188587"/>
        </a:xfrm>
        <a:prstGeom prst="rect">
          <a:avLst/>
        </a:prstGeom>
      </xdr:spPr>
    </xdr:pic>
    <xdr:clientData/>
  </xdr:twoCellAnchor>
  <xdr:twoCellAnchor editAs="oneCell">
    <xdr:from>
      <xdr:col>19</xdr:col>
      <xdr:colOff>303153</xdr:colOff>
      <xdr:row>45</xdr:row>
      <xdr:rowOff>141794</xdr:rowOff>
    </xdr:from>
    <xdr:to>
      <xdr:col>27</xdr:col>
      <xdr:colOff>307108</xdr:colOff>
      <xdr:row>62</xdr:row>
      <xdr:rowOff>105387</xdr:rowOff>
    </xdr:to>
    <xdr:pic>
      <xdr:nvPicPr>
        <xdr:cNvPr id="7" name="Picture 6">
          <a:extLst>
            <a:ext uri="{FF2B5EF4-FFF2-40B4-BE49-F238E27FC236}">
              <a16:creationId xmlns:a16="http://schemas.microsoft.com/office/drawing/2014/main" id="{00000000-0008-0000-1900-000007000000}"/>
            </a:ext>
          </a:extLst>
        </xdr:cNvPr>
        <xdr:cNvPicPr>
          <a:picLocks noChangeAspect="1"/>
        </xdr:cNvPicPr>
      </xdr:nvPicPr>
      <xdr:blipFill>
        <a:blip xmlns:r="http://schemas.openxmlformats.org/officeDocument/2006/relationships" r:embed="rId6"/>
        <a:stretch>
          <a:fillRect/>
        </a:stretch>
      </xdr:blipFill>
      <xdr:spPr>
        <a:xfrm>
          <a:off x="22805773" y="8928414"/>
          <a:ext cx="4933335" cy="3234832"/>
        </a:xfrm>
        <a:prstGeom prst="rect">
          <a:avLst/>
        </a:prstGeom>
      </xdr:spPr>
    </xdr:pic>
    <xdr:clientData/>
  </xdr:twoCellAnchor>
  <xdr:twoCellAnchor editAs="oneCell">
    <xdr:from>
      <xdr:col>8</xdr:col>
      <xdr:colOff>140704</xdr:colOff>
      <xdr:row>90</xdr:row>
      <xdr:rowOff>42433</xdr:rowOff>
    </xdr:from>
    <xdr:to>
      <xdr:col>19</xdr:col>
      <xdr:colOff>275026</xdr:colOff>
      <xdr:row>116</xdr:row>
      <xdr:rowOff>33499</xdr:rowOff>
    </xdr:to>
    <xdr:pic>
      <xdr:nvPicPr>
        <xdr:cNvPr id="8" name="Picture 7">
          <a:extLst>
            <a:ext uri="{FF2B5EF4-FFF2-40B4-BE49-F238E27FC236}">
              <a16:creationId xmlns:a16="http://schemas.microsoft.com/office/drawing/2014/main" id="{00000000-0008-0000-1900-000008000000}"/>
            </a:ext>
          </a:extLst>
        </xdr:cNvPr>
        <xdr:cNvPicPr>
          <a:picLocks noChangeAspect="1"/>
        </xdr:cNvPicPr>
      </xdr:nvPicPr>
      <xdr:blipFill>
        <a:blip xmlns:r="http://schemas.openxmlformats.org/officeDocument/2006/relationships" r:embed="rId7"/>
        <a:stretch>
          <a:fillRect/>
        </a:stretch>
      </xdr:blipFill>
      <xdr:spPr>
        <a:xfrm>
          <a:off x="15875284" y="17364273"/>
          <a:ext cx="6966442" cy="4476803"/>
        </a:xfrm>
        <a:prstGeom prst="rect">
          <a:avLst/>
        </a:prstGeom>
      </xdr:spPr>
    </xdr:pic>
    <xdr:clientData/>
  </xdr:twoCellAnchor>
  <xdr:twoCellAnchor editAs="oneCell">
    <xdr:from>
      <xdr:col>19</xdr:col>
      <xdr:colOff>449805</xdr:colOff>
      <xdr:row>64</xdr:row>
      <xdr:rowOff>74013</xdr:rowOff>
    </xdr:from>
    <xdr:to>
      <xdr:col>32</xdr:col>
      <xdr:colOff>155702</xdr:colOff>
      <xdr:row>102</xdr:row>
      <xdr:rowOff>3773</xdr:rowOff>
    </xdr:to>
    <xdr:pic>
      <xdr:nvPicPr>
        <xdr:cNvPr id="10" name="Picture 9" descr="C:\Users\birsesx\AppData\Local\Temp\SNAGHTML17311c3.PN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2952425" y="12459080"/>
          <a:ext cx="7716140" cy="68062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245112</xdr:colOff>
      <xdr:row>117</xdr:row>
      <xdr:rowOff>14281</xdr:rowOff>
    </xdr:from>
    <xdr:to>
      <xdr:col>23</xdr:col>
      <xdr:colOff>200195</xdr:colOff>
      <xdr:row>124</xdr:row>
      <xdr:rowOff>49376</xdr:rowOff>
    </xdr:to>
    <xdr:pic>
      <xdr:nvPicPr>
        <xdr:cNvPr id="11" name="Picture 10" descr="C:\Users\birsesx\AppData\Local\Temp\SNAGHTML1019b4a.PNG">
          <a:extLst>
            <a:ext uri="{FF2B5EF4-FFF2-40B4-BE49-F238E27FC236}">
              <a16:creationId xmlns:a16="http://schemas.microsoft.com/office/drawing/2014/main" id="{00000000-0008-0000-1900-00000B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5979692" y="21994385"/>
          <a:ext cx="9271611" cy="12427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1</xdr:row>
      <xdr:rowOff>18331</xdr:rowOff>
    </xdr:from>
    <xdr:to>
      <xdr:col>26</xdr:col>
      <xdr:colOff>500997</xdr:colOff>
      <xdr:row>48</xdr:row>
      <xdr:rowOff>76200</xdr:rowOff>
    </xdr:to>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0" y="199306"/>
          <a:ext cx="16350597" cy="856369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8</xdr:col>
      <xdr:colOff>612846</xdr:colOff>
      <xdr:row>0</xdr:row>
      <xdr:rowOff>0</xdr:rowOff>
    </xdr:from>
    <xdr:to>
      <xdr:col>21</xdr:col>
      <xdr:colOff>51758</xdr:colOff>
      <xdr:row>74</xdr:row>
      <xdr:rowOff>120770</xdr:rowOff>
    </xdr:to>
    <xdr:pic>
      <xdr:nvPicPr>
        <xdr:cNvPr id="2" name="Picture 1">
          <a:extLst>
            <a:ext uri="{FF2B5EF4-FFF2-40B4-BE49-F238E27FC236}">
              <a16:creationId xmlns:a16="http://schemas.microsoft.com/office/drawing/2014/main" id="{00000000-0008-0000-1D00-000002000000}"/>
            </a:ext>
          </a:extLst>
        </xdr:cNvPr>
        <xdr:cNvPicPr>
          <a:picLocks noChangeAspect="1"/>
        </xdr:cNvPicPr>
      </xdr:nvPicPr>
      <xdr:blipFill>
        <a:blip xmlns:r="http://schemas.openxmlformats.org/officeDocument/2006/relationships" r:embed="rId1"/>
        <a:stretch>
          <a:fillRect/>
        </a:stretch>
      </xdr:blipFill>
      <xdr:spPr>
        <a:xfrm>
          <a:off x="5581661" y="0"/>
          <a:ext cx="7513237" cy="14164574"/>
        </a:xfrm>
        <a:prstGeom prst="rect">
          <a:avLst/>
        </a:prstGeom>
      </xdr:spPr>
    </xdr:pic>
    <xdr:clientData/>
  </xdr:twoCellAnchor>
  <xdr:twoCellAnchor editAs="oneCell">
    <xdr:from>
      <xdr:col>20</xdr:col>
      <xdr:colOff>338859</xdr:colOff>
      <xdr:row>0</xdr:row>
      <xdr:rowOff>181154</xdr:rowOff>
    </xdr:from>
    <xdr:to>
      <xdr:col>30</xdr:col>
      <xdr:colOff>573656</xdr:colOff>
      <xdr:row>17</xdr:row>
      <xdr:rowOff>64104</xdr:rowOff>
    </xdr:to>
    <xdr:pic>
      <xdr:nvPicPr>
        <xdr:cNvPr id="6" name="Picture 5">
          <a:extLst>
            <a:ext uri="{FF2B5EF4-FFF2-40B4-BE49-F238E27FC236}">
              <a16:creationId xmlns:a16="http://schemas.microsoft.com/office/drawing/2014/main" id="{00000000-0008-0000-1D00-000006000000}"/>
            </a:ext>
          </a:extLst>
        </xdr:cNvPr>
        <xdr:cNvPicPr>
          <a:picLocks noChangeAspect="1"/>
        </xdr:cNvPicPr>
      </xdr:nvPicPr>
      <xdr:blipFill>
        <a:blip xmlns:r="http://schemas.openxmlformats.org/officeDocument/2006/relationships" r:embed="rId2"/>
        <a:stretch>
          <a:fillRect/>
        </a:stretch>
      </xdr:blipFill>
      <xdr:spPr>
        <a:xfrm>
          <a:off x="12760897" y="181154"/>
          <a:ext cx="6445816" cy="3109229"/>
        </a:xfrm>
        <a:prstGeom prst="rect">
          <a:avLst/>
        </a:prstGeom>
      </xdr:spPr>
    </xdr:pic>
    <xdr:clientData/>
  </xdr:twoCellAnchor>
  <xdr:twoCellAnchor editAs="oneCell">
    <xdr:from>
      <xdr:col>8</xdr:col>
      <xdr:colOff>137659</xdr:colOff>
      <xdr:row>19</xdr:row>
      <xdr:rowOff>153657</xdr:rowOff>
    </xdr:from>
    <xdr:to>
      <xdr:col>27</xdr:col>
      <xdr:colOff>594860</xdr:colOff>
      <xdr:row>44</xdr:row>
      <xdr:rowOff>86524</xdr:rowOff>
    </xdr:to>
    <xdr:pic>
      <xdr:nvPicPr>
        <xdr:cNvPr id="8" name="Picture 7">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3"/>
        <a:stretch>
          <a:fillRect/>
        </a:stretch>
      </xdr:blipFill>
      <xdr:spPr>
        <a:xfrm>
          <a:off x="5014459" y="3592182"/>
          <a:ext cx="12039601" cy="4457242"/>
        </a:xfrm>
        <a:prstGeom prst="rect">
          <a:avLst/>
        </a:prstGeom>
      </xdr:spPr>
    </xdr:pic>
    <xdr:clientData/>
  </xdr:twoCellAnchor>
  <xdr:twoCellAnchor editAs="oneCell">
    <xdr:from>
      <xdr:col>0</xdr:col>
      <xdr:colOff>51759</xdr:colOff>
      <xdr:row>3</xdr:row>
      <xdr:rowOff>69011</xdr:rowOff>
    </xdr:from>
    <xdr:to>
      <xdr:col>8</xdr:col>
      <xdr:colOff>577970</xdr:colOff>
      <xdr:row>89</xdr:row>
      <xdr:rowOff>51757</xdr:rowOff>
    </xdr:to>
    <xdr:pic>
      <xdr:nvPicPr>
        <xdr:cNvPr id="9" name="Picture 8">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1759" y="638354"/>
          <a:ext cx="5495026" cy="163039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xdr:colOff>
      <xdr:row>0</xdr:row>
      <xdr:rowOff>311559</xdr:rowOff>
    </xdr:from>
    <xdr:to>
      <xdr:col>6</xdr:col>
      <xdr:colOff>89648</xdr:colOff>
      <xdr:row>7</xdr:row>
      <xdr:rowOff>85164</xdr:rowOff>
    </xdr:to>
    <xdr:pic>
      <xdr:nvPicPr>
        <xdr:cNvPr id="2" name="Picture 63" descr="WFT Drilling Services ">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311559"/>
          <a:ext cx="2879912" cy="1051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6</xdr:col>
      <xdr:colOff>554363</xdr:colOff>
      <xdr:row>11</xdr:row>
      <xdr:rowOff>87086</xdr:rowOff>
    </xdr:from>
    <xdr:to>
      <xdr:col>24</xdr:col>
      <xdr:colOff>394426</xdr:colOff>
      <xdr:row>17</xdr:row>
      <xdr:rowOff>21499</xdr:rowOff>
    </xdr:to>
    <xdr:graphicFrame macro="">
      <xdr:nvGraphicFramePr>
        <xdr:cNvPr id="2" name="Chart 1">
          <a:extLst>
            <a:ext uri="{FF2B5EF4-FFF2-40B4-BE49-F238E27FC236}">
              <a16:creationId xmlns:a16="http://schemas.microsoft.com/office/drawing/2014/main" id="{00000000-0008-0000-24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mc:AlternateContent xmlns:mc="http://schemas.openxmlformats.org/markup-compatibility/2006">
    <mc:Choice xmlns:a14="http://schemas.microsoft.com/office/drawing/2010/main" Requires="a14">
      <xdr:twoCellAnchor editAs="oneCell">
        <xdr:from>
          <xdr:col>6</xdr:col>
          <xdr:colOff>8626</xdr:colOff>
          <xdr:row>17</xdr:row>
          <xdr:rowOff>0</xdr:rowOff>
        </xdr:from>
        <xdr:to>
          <xdr:col>9</xdr:col>
          <xdr:colOff>176076</xdr:colOff>
          <xdr:row>17</xdr:row>
          <xdr:rowOff>134130</xdr:rowOff>
        </xdr:to>
        <xdr:sp macro="" textlink="">
          <xdr:nvSpPr>
            <xdr:cNvPr id="93185" name="Scroll Bar 1" hidden="1">
              <a:extLst>
                <a:ext uri="{63B3BB69-23CF-44E3-9099-C40C66FF867C}">
                  <a14:compatExt spid="_x0000_s93185"/>
                </a:ext>
                <a:ext uri="{FF2B5EF4-FFF2-40B4-BE49-F238E27FC236}">
                  <a16:creationId xmlns:a16="http://schemas.microsoft.com/office/drawing/2014/main" id="{00000000-0008-0000-2400-0000016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16127</xdr:colOff>
          <xdr:row>18</xdr:row>
          <xdr:rowOff>37506</xdr:rowOff>
        </xdr:from>
        <xdr:to>
          <xdr:col>9</xdr:col>
          <xdr:colOff>188657</xdr:colOff>
          <xdr:row>18</xdr:row>
          <xdr:rowOff>176714</xdr:rowOff>
        </xdr:to>
        <xdr:sp macro="" textlink="">
          <xdr:nvSpPr>
            <xdr:cNvPr id="93186" name="Scroll Bar 2" hidden="1">
              <a:extLst>
                <a:ext uri="{63B3BB69-23CF-44E3-9099-C40C66FF867C}">
                  <a14:compatExt spid="_x0000_s93186"/>
                </a:ext>
                <a:ext uri="{FF2B5EF4-FFF2-40B4-BE49-F238E27FC236}">
                  <a16:creationId xmlns:a16="http://schemas.microsoft.com/office/drawing/2014/main" id="{00000000-0008-0000-2400-0000026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591163</xdr:colOff>
          <xdr:row>21</xdr:row>
          <xdr:rowOff>30445</xdr:rowOff>
        </xdr:from>
        <xdr:to>
          <xdr:col>3</xdr:col>
          <xdr:colOff>0</xdr:colOff>
          <xdr:row>22</xdr:row>
          <xdr:rowOff>25400</xdr:rowOff>
        </xdr:to>
        <xdr:sp macro="" textlink="">
          <xdr:nvSpPr>
            <xdr:cNvPr id="93187" name="Scroll Bar 3" hidden="1">
              <a:extLst>
                <a:ext uri="{63B3BB69-23CF-44E3-9099-C40C66FF867C}">
                  <a14:compatExt spid="_x0000_s93187"/>
                </a:ext>
                <a:ext uri="{FF2B5EF4-FFF2-40B4-BE49-F238E27FC236}">
                  <a16:creationId xmlns:a16="http://schemas.microsoft.com/office/drawing/2014/main" id="{00000000-0008-0000-2400-0000036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16128</xdr:colOff>
          <xdr:row>24</xdr:row>
          <xdr:rowOff>15002</xdr:rowOff>
        </xdr:from>
        <xdr:to>
          <xdr:col>9</xdr:col>
          <xdr:colOff>188658</xdr:colOff>
          <xdr:row>24</xdr:row>
          <xdr:rowOff>192826</xdr:rowOff>
        </xdr:to>
        <xdr:sp macro="" textlink="">
          <xdr:nvSpPr>
            <xdr:cNvPr id="93188" name="Scroll Bar 4" hidden="1">
              <a:extLst>
                <a:ext uri="{63B3BB69-23CF-44E3-9099-C40C66FF867C}">
                  <a14:compatExt spid="_x0000_s93188"/>
                </a:ext>
                <a:ext uri="{FF2B5EF4-FFF2-40B4-BE49-F238E27FC236}">
                  <a16:creationId xmlns:a16="http://schemas.microsoft.com/office/drawing/2014/main" id="{00000000-0008-0000-2400-0000046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8627</xdr:colOff>
          <xdr:row>27</xdr:row>
          <xdr:rowOff>15002</xdr:rowOff>
        </xdr:from>
        <xdr:to>
          <xdr:col>9</xdr:col>
          <xdr:colOff>176077</xdr:colOff>
          <xdr:row>27</xdr:row>
          <xdr:rowOff>168181</xdr:rowOff>
        </xdr:to>
        <xdr:sp macro="" textlink="">
          <xdr:nvSpPr>
            <xdr:cNvPr id="93189" name="Scroll Bar 5" hidden="1">
              <a:extLst>
                <a:ext uri="{63B3BB69-23CF-44E3-9099-C40C66FF867C}">
                  <a14:compatExt spid="_x0000_s93189"/>
                </a:ext>
                <a:ext uri="{FF2B5EF4-FFF2-40B4-BE49-F238E27FC236}">
                  <a16:creationId xmlns:a16="http://schemas.microsoft.com/office/drawing/2014/main" id="{00000000-0008-0000-2400-0000056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103517</xdr:colOff>
          <xdr:row>21</xdr:row>
          <xdr:rowOff>19716</xdr:rowOff>
        </xdr:from>
        <xdr:to>
          <xdr:col>12</xdr:col>
          <xdr:colOff>0</xdr:colOff>
          <xdr:row>22</xdr:row>
          <xdr:rowOff>0</xdr:rowOff>
        </xdr:to>
        <xdr:sp macro="" textlink="">
          <xdr:nvSpPr>
            <xdr:cNvPr id="93190" name="Scroll Bar 6" hidden="1">
              <a:extLst>
                <a:ext uri="{63B3BB69-23CF-44E3-9099-C40C66FF867C}">
                  <a14:compatExt spid="_x0000_s93190"/>
                </a:ext>
                <a:ext uri="{FF2B5EF4-FFF2-40B4-BE49-F238E27FC236}">
                  <a16:creationId xmlns:a16="http://schemas.microsoft.com/office/drawing/2014/main" id="{00000000-0008-0000-2400-0000066C0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12700</xdr:colOff>
      <xdr:row>1</xdr:row>
      <xdr:rowOff>12700</xdr:rowOff>
    </xdr:from>
    <xdr:to>
      <xdr:col>1</xdr:col>
      <xdr:colOff>2509245</xdr:colOff>
      <xdr:row>1</xdr:row>
      <xdr:rowOff>1028700</xdr:rowOff>
    </xdr:to>
    <xdr:pic>
      <xdr:nvPicPr>
        <xdr:cNvPr id="94209" name="Picture 1">
          <a:extLst>
            <a:ext uri="{FF2B5EF4-FFF2-40B4-BE49-F238E27FC236}">
              <a16:creationId xmlns:a16="http://schemas.microsoft.com/office/drawing/2014/main" id="{00000000-0008-0000-2500-0000017001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700" y="12700"/>
          <a:ext cx="4748039" cy="101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2247903</xdr:colOff>
      <xdr:row>4</xdr:row>
      <xdr:rowOff>102079</xdr:rowOff>
    </xdr:from>
    <xdr:to>
      <xdr:col>1</xdr:col>
      <xdr:colOff>3468691</xdr:colOff>
      <xdr:row>43</xdr:row>
      <xdr:rowOff>76200</xdr:rowOff>
    </xdr:to>
    <xdr:pic>
      <xdr:nvPicPr>
        <xdr:cNvPr id="4" name="Picture 3">
          <a:extLst>
            <a:ext uri="{FF2B5EF4-FFF2-40B4-BE49-F238E27FC236}">
              <a16:creationId xmlns:a16="http://schemas.microsoft.com/office/drawing/2014/main" id="{00000000-0008-0000-2600-000004000000}"/>
            </a:ext>
          </a:extLst>
        </xdr:cNvPr>
        <xdr:cNvPicPr>
          <a:picLocks noChangeAspect="1"/>
        </xdr:cNvPicPr>
      </xdr:nvPicPr>
      <xdr:blipFill>
        <a:blip xmlns:r="http://schemas.openxmlformats.org/officeDocument/2006/relationships" r:embed="rId1"/>
        <a:stretch>
          <a:fillRect/>
        </a:stretch>
      </xdr:blipFill>
      <xdr:spPr>
        <a:xfrm>
          <a:off x="4419603" y="902179"/>
          <a:ext cx="1220788" cy="703214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28575</xdr:colOff>
      <xdr:row>1</xdr:row>
      <xdr:rowOff>95250</xdr:rowOff>
    </xdr:from>
    <xdr:ext cx="1668983" cy="204736"/>
    <xdr:sp macro="" textlink="">
      <xdr:nvSpPr>
        <xdr:cNvPr id="2" name="Text Box 1">
          <a:extLst>
            <a:ext uri="{FF2B5EF4-FFF2-40B4-BE49-F238E27FC236}">
              <a16:creationId xmlns:a16="http://schemas.microsoft.com/office/drawing/2014/main" id="{00000000-0008-0000-2700-000002000000}"/>
            </a:ext>
          </a:extLst>
        </xdr:cNvPr>
        <xdr:cNvSpPr txBox="1">
          <a:spLocks noChangeArrowheads="1"/>
        </xdr:cNvSpPr>
      </xdr:nvSpPr>
      <xdr:spPr bwMode="auto">
        <a:xfrm>
          <a:off x="28575" y="259152"/>
          <a:ext cx="1668983" cy="204736"/>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27432" tIns="27432" rIns="0" bIns="0" anchor="t" upright="1">
          <a:spAutoFit/>
        </a:bodyPr>
        <a:lstStyle/>
        <a:p>
          <a:pPr algn="l" rtl="0">
            <a:defRPr sz="1000"/>
          </a:pPr>
          <a:r>
            <a:rPr lang="en-US" sz="1200" b="1" i="0" u="none" strike="noStrike" baseline="0">
              <a:solidFill>
                <a:srgbClr val="000000"/>
              </a:solidFill>
              <a:latin typeface="Arial"/>
              <a:cs typeface="Arial"/>
            </a:rPr>
            <a:t>TE CALCULATOR For </a:t>
          </a:r>
        </a:p>
      </xdr:txBody>
    </xdr:sp>
    <xdr:clientData/>
  </xdr:oneCellAnchor>
  <xdr:twoCellAnchor>
    <xdr:from>
      <xdr:col>0</xdr:col>
      <xdr:colOff>0</xdr:colOff>
      <xdr:row>3</xdr:row>
      <xdr:rowOff>63081</xdr:rowOff>
    </xdr:from>
    <xdr:to>
      <xdr:col>6</xdr:col>
      <xdr:colOff>471577</xdr:colOff>
      <xdr:row>23</xdr:row>
      <xdr:rowOff>3955</xdr:rowOff>
    </xdr:to>
    <xdr:sp macro="" textlink="">
      <xdr:nvSpPr>
        <xdr:cNvPr id="3" name="Text Box 2">
          <a:extLst>
            <a:ext uri="{FF2B5EF4-FFF2-40B4-BE49-F238E27FC236}">
              <a16:creationId xmlns:a16="http://schemas.microsoft.com/office/drawing/2014/main" id="{00000000-0008-0000-2700-000003000000}"/>
            </a:ext>
          </a:extLst>
        </xdr:cNvPr>
        <xdr:cNvSpPr txBox="1">
          <a:spLocks noChangeArrowheads="1"/>
        </xdr:cNvSpPr>
      </xdr:nvSpPr>
      <xdr:spPr bwMode="auto">
        <a:xfrm>
          <a:off x="0" y="554787"/>
          <a:ext cx="7088037" cy="321891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endParaRPr lang="en-US" sz="1000" b="1" i="0" u="none" strike="noStrike" baseline="0">
            <a:solidFill>
              <a:srgbClr val="000000"/>
            </a:solidFill>
            <a:latin typeface="Arial"/>
            <a:cs typeface="Arial"/>
          </a:endParaRPr>
        </a:p>
        <a:p>
          <a:pPr algn="l" rtl="0">
            <a:defRPr sz="1000"/>
          </a:pPr>
          <a:r>
            <a:rPr lang="en-US" sz="1000" b="0" i="0" u="none" strike="noStrike" baseline="0">
              <a:solidFill>
                <a:srgbClr val="FF0000"/>
              </a:solidFill>
              <a:latin typeface="Arial"/>
              <a:cs typeface="Arial"/>
            </a:rPr>
            <a:t>→</a:t>
          </a:r>
          <a:r>
            <a:rPr lang="en-US" sz="1000" b="1" i="0" u="none" strike="noStrike" baseline="0">
              <a:solidFill>
                <a:srgbClr val="000000"/>
              </a:solidFill>
              <a:latin typeface="Arial"/>
              <a:cs typeface="Arial"/>
            </a:rPr>
            <a:t>This spread sheet is for use with the Realtime data from offshore.</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a:t>
          </a:r>
          <a:r>
            <a:rPr lang="en-US" sz="1000" b="1" i="0" u="none" strike="noStrike" baseline="0">
              <a:solidFill>
                <a:srgbClr val="000000"/>
              </a:solidFill>
              <a:latin typeface="Arial"/>
              <a:cs typeface="Arial"/>
            </a:rPr>
            <a:t>RPM must include both Surface RPM and motor RPM if being used.</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a:t>
          </a:r>
          <a:r>
            <a:rPr lang="en-US" sz="1000" b="1" i="0" u="none" strike="noStrike" baseline="0">
              <a:solidFill>
                <a:srgbClr val="000000"/>
              </a:solidFill>
              <a:latin typeface="Arial"/>
              <a:cs typeface="Arial"/>
            </a:rPr>
            <a:t>Hours entered are not cumulative.</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a:t>
          </a:r>
          <a:r>
            <a:rPr lang="en-US" sz="1000" b="1" i="0" u="none" strike="noStrike" baseline="0">
              <a:solidFill>
                <a:srgbClr val="000000"/>
              </a:solidFill>
              <a:latin typeface="Arial"/>
              <a:cs typeface="Arial"/>
            </a:rPr>
            <a:t>Flow column is included incase only surface RPM is given and so motor RPM will need to be calculated and added to RPM column. </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a:t>
          </a:r>
          <a:r>
            <a:rPr lang="en-US" sz="1000" b="1" i="0" u="none" strike="noStrike" baseline="0">
              <a:solidFill>
                <a:srgbClr val="000000"/>
              </a:solidFill>
              <a:latin typeface="Arial"/>
              <a:cs typeface="Arial"/>
            </a:rPr>
            <a:t>It should be noted that some logging data does not include drilling cement and shoetracks etc and this should be at least estimated from the daily reports if no real time data is available. Any reaming with WOB and rotation will also add energy to the bit.</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a:t>
          </a:r>
          <a:r>
            <a:rPr lang="en-US" sz="1000" b="1" i="0" u="none" strike="noStrike" baseline="0">
              <a:solidFill>
                <a:srgbClr val="000000"/>
              </a:solidFill>
              <a:latin typeface="Arial"/>
              <a:cs typeface="Arial"/>
            </a:rPr>
            <a:t>To preserve bit life - RPM should be reduced as WOB increases and vice versa. </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Max Total Energy For This bit is 2000 </a:t>
          </a:r>
          <a:r>
            <a:rPr lang="en-US" sz="1000" b="1" i="0" u="none" strike="noStrike" baseline="0">
              <a:solidFill>
                <a:srgbClr val="000000"/>
              </a:solidFill>
              <a:latin typeface="Arial"/>
              <a:cs typeface="Arial"/>
            </a:rPr>
            <a:t>where  TE = (WOB * RPM * HRS * 60) / (Bit Size * 1000)</a:t>
          </a:r>
        </a:p>
        <a:p>
          <a:pPr algn="l" rtl="0">
            <a:defRPr sz="1000"/>
          </a:pPr>
          <a:endParaRPr lang="en-US" sz="1000" b="1" i="0" u="none" strike="noStrike" baseline="0">
            <a:solidFill>
              <a:srgbClr val="000000"/>
            </a:solidFill>
            <a:latin typeface="Arial"/>
            <a:cs typeface="Arial"/>
          </a:endParaRPr>
        </a:p>
        <a:p>
          <a:pPr algn="l" rtl="0">
            <a:defRPr sz="1000"/>
          </a:pPr>
          <a:r>
            <a:rPr lang="en-US" sz="1000" b="1" i="0" u="none" strike="noStrike" baseline="0">
              <a:solidFill>
                <a:srgbClr val="FF0000"/>
              </a:solidFill>
              <a:latin typeface="Arial"/>
              <a:cs typeface="Arial"/>
            </a:rPr>
            <a:t> </a:t>
          </a:r>
          <a:endParaRPr lang="en-US" sz="1000" b="0" i="0" u="none" strike="noStrike" baseline="0">
            <a:solidFill>
              <a:srgbClr val="000000"/>
            </a:solidFill>
            <a:latin typeface="Arial"/>
            <a:cs typeface="Arial"/>
          </a:endParaRPr>
        </a:p>
        <a:p>
          <a:pPr algn="l" rtl="0">
            <a:defRPr sz="1000"/>
          </a:pPr>
          <a:endParaRPr lang="en-US" sz="1000" b="0" i="0" u="none" strike="noStrike" baseline="0">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266700</xdr:colOff>
      <xdr:row>2</xdr:row>
      <xdr:rowOff>0</xdr:rowOff>
    </xdr:from>
    <xdr:to>
      <xdr:col>8</xdr:col>
      <xdr:colOff>381000</xdr:colOff>
      <xdr:row>14</xdr:row>
      <xdr:rowOff>171450</xdr:rowOff>
    </xdr:to>
    <xdr:graphicFrame macro="">
      <xdr:nvGraphicFramePr>
        <xdr:cNvPr id="2" name="Chart 1">
          <a:extLst>
            <a:ext uri="{FF2B5EF4-FFF2-40B4-BE49-F238E27FC236}">
              <a16:creationId xmlns:a16="http://schemas.microsoft.com/office/drawing/2014/main" id="{00000000-0008-0000-2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570139</xdr:colOff>
      <xdr:row>16</xdr:row>
      <xdr:rowOff>234043</xdr:rowOff>
    </xdr:from>
    <xdr:to>
      <xdr:col>8</xdr:col>
      <xdr:colOff>589189</xdr:colOff>
      <xdr:row>30</xdr:row>
      <xdr:rowOff>42182</xdr:rowOff>
    </xdr:to>
    <xdr:graphicFrame macro="">
      <xdr:nvGraphicFramePr>
        <xdr:cNvPr id="3" name="Chart 2">
          <a:extLst>
            <a:ext uri="{FF2B5EF4-FFF2-40B4-BE49-F238E27FC236}">
              <a16:creationId xmlns:a16="http://schemas.microsoft.com/office/drawing/2014/main" id="{00000000-0008-0000-2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19050</xdr:colOff>
          <xdr:row>19</xdr:row>
          <xdr:rowOff>104775</xdr:rowOff>
        </xdr:from>
        <xdr:to>
          <xdr:col>3</xdr:col>
          <xdr:colOff>352425</xdr:colOff>
          <xdr:row>21</xdr:row>
          <xdr:rowOff>133350</xdr:rowOff>
        </xdr:to>
        <xdr:sp macro="" textlink="">
          <xdr:nvSpPr>
            <xdr:cNvPr id="137217" name="Size_X" hidden="1">
              <a:extLst>
                <a:ext uri="{63B3BB69-23CF-44E3-9099-C40C66FF867C}">
                  <a14:compatExt spid="_x0000_s137217"/>
                </a:ext>
                <a:ext uri="{FF2B5EF4-FFF2-40B4-BE49-F238E27FC236}">
                  <a16:creationId xmlns:a16="http://schemas.microsoft.com/office/drawing/2014/main" id="{00000000-0008-0000-2A00-000001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22</xdr:row>
          <xdr:rowOff>104775</xdr:rowOff>
        </xdr:from>
        <xdr:to>
          <xdr:col>3</xdr:col>
          <xdr:colOff>333375</xdr:colOff>
          <xdr:row>24</xdr:row>
          <xdr:rowOff>123825</xdr:rowOff>
        </xdr:to>
        <xdr:sp macro="" textlink="">
          <xdr:nvSpPr>
            <xdr:cNvPr id="137218" name="Size_Y" hidden="1">
              <a:extLst>
                <a:ext uri="{63B3BB69-23CF-44E3-9099-C40C66FF867C}">
                  <a14:compatExt spid="_x0000_s137218"/>
                </a:ext>
                <a:ext uri="{FF2B5EF4-FFF2-40B4-BE49-F238E27FC236}">
                  <a16:creationId xmlns:a16="http://schemas.microsoft.com/office/drawing/2014/main" id="{00000000-0008-0000-2A00-000002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485775</xdr:colOff>
      <xdr:row>2</xdr:row>
      <xdr:rowOff>85725</xdr:rowOff>
    </xdr:from>
    <xdr:to>
      <xdr:col>17</xdr:col>
      <xdr:colOff>542925</xdr:colOff>
      <xdr:row>15</xdr:row>
      <xdr:rowOff>133350</xdr:rowOff>
    </xdr:to>
    <xdr:graphicFrame macro="">
      <xdr:nvGraphicFramePr>
        <xdr:cNvPr id="6" name="Chart 6">
          <a:extLst>
            <a:ext uri="{FF2B5EF4-FFF2-40B4-BE49-F238E27FC236}">
              <a16:creationId xmlns:a16="http://schemas.microsoft.com/office/drawing/2014/main" id="{00000000-0008-0000-2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533400</xdr:colOff>
          <xdr:row>2</xdr:row>
          <xdr:rowOff>180975</xdr:rowOff>
        </xdr:from>
        <xdr:to>
          <xdr:col>12</xdr:col>
          <xdr:colOff>438150</xdr:colOff>
          <xdr:row>4</xdr:row>
          <xdr:rowOff>9525</xdr:rowOff>
        </xdr:to>
        <xdr:sp macro="" textlink="">
          <xdr:nvSpPr>
            <xdr:cNvPr id="137219" name="Shift_X" hidden="1">
              <a:extLst>
                <a:ext uri="{63B3BB69-23CF-44E3-9099-C40C66FF867C}">
                  <a14:compatExt spid="_x0000_s137219"/>
                </a:ext>
                <a:ext uri="{FF2B5EF4-FFF2-40B4-BE49-F238E27FC236}">
                  <a16:creationId xmlns:a16="http://schemas.microsoft.com/office/drawing/2014/main" id="{00000000-0008-0000-2A00-000003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85725</xdr:rowOff>
        </xdr:from>
        <xdr:to>
          <xdr:col>12</xdr:col>
          <xdr:colOff>323850</xdr:colOff>
          <xdr:row>7</xdr:row>
          <xdr:rowOff>76201</xdr:rowOff>
        </xdr:to>
        <xdr:sp macro="" textlink="">
          <xdr:nvSpPr>
            <xdr:cNvPr id="137220" name="Shift_Y" hidden="1">
              <a:extLst>
                <a:ext uri="{63B3BB69-23CF-44E3-9099-C40C66FF867C}">
                  <a14:compatExt spid="_x0000_s137220"/>
                </a:ext>
                <a:ext uri="{FF2B5EF4-FFF2-40B4-BE49-F238E27FC236}">
                  <a16:creationId xmlns:a16="http://schemas.microsoft.com/office/drawing/2014/main" id="{00000000-0008-0000-2A00-000004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38100</xdr:colOff>
          <xdr:row>19</xdr:row>
          <xdr:rowOff>95250</xdr:rowOff>
        </xdr:from>
        <xdr:to>
          <xdr:col>21</xdr:col>
          <xdr:colOff>371475</xdr:colOff>
          <xdr:row>21</xdr:row>
          <xdr:rowOff>123825</xdr:rowOff>
        </xdr:to>
        <xdr:sp macro="" textlink="">
          <xdr:nvSpPr>
            <xdr:cNvPr id="137221" name="Rot_whole" hidden="1">
              <a:extLst>
                <a:ext uri="{63B3BB69-23CF-44E3-9099-C40C66FF867C}">
                  <a14:compatExt spid="_x0000_s137221"/>
                </a:ext>
                <a:ext uri="{FF2B5EF4-FFF2-40B4-BE49-F238E27FC236}">
                  <a16:creationId xmlns:a16="http://schemas.microsoft.com/office/drawing/2014/main" id="{00000000-0008-0000-2A00-000005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542925</xdr:colOff>
      <xdr:row>17</xdr:row>
      <xdr:rowOff>9525</xdr:rowOff>
    </xdr:from>
    <xdr:to>
      <xdr:col>26</xdr:col>
      <xdr:colOff>609600</xdr:colOff>
      <xdr:row>30</xdr:row>
      <xdr:rowOff>38100</xdr:rowOff>
    </xdr:to>
    <xdr:graphicFrame macro="">
      <xdr:nvGraphicFramePr>
        <xdr:cNvPr id="10" name="Chart 10">
          <a:extLst>
            <a:ext uri="{FF2B5EF4-FFF2-40B4-BE49-F238E27FC236}">
              <a16:creationId xmlns:a16="http://schemas.microsoft.com/office/drawing/2014/main" id="{00000000-0008-0000-2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21</xdr:col>
          <xdr:colOff>19050</xdr:colOff>
          <xdr:row>2</xdr:row>
          <xdr:rowOff>104775</xdr:rowOff>
        </xdr:from>
        <xdr:to>
          <xdr:col>21</xdr:col>
          <xdr:colOff>352425</xdr:colOff>
          <xdr:row>4</xdr:row>
          <xdr:rowOff>133350</xdr:rowOff>
        </xdr:to>
        <xdr:sp macro="" textlink="">
          <xdr:nvSpPr>
            <xdr:cNvPr id="137222" name="Rot_own" hidden="1">
              <a:extLst>
                <a:ext uri="{63B3BB69-23CF-44E3-9099-C40C66FF867C}">
                  <a14:compatExt spid="_x0000_s137222"/>
                </a:ext>
                <a:ext uri="{FF2B5EF4-FFF2-40B4-BE49-F238E27FC236}">
                  <a16:creationId xmlns:a16="http://schemas.microsoft.com/office/drawing/2014/main" id="{00000000-0008-0000-2A00-000006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19</xdr:row>
          <xdr:rowOff>104775</xdr:rowOff>
        </xdr:from>
        <xdr:to>
          <xdr:col>12</xdr:col>
          <xdr:colOff>428625</xdr:colOff>
          <xdr:row>21</xdr:row>
          <xdr:rowOff>133350</xdr:rowOff>
        </xdr:to>
        <xdr:sp macro="" textlink="">
          <xdr:nvSpPr>
            <xdr:cNvPr id="137223" name="Rot_simple" hidden="1">
              <a:extLst>
                <a:ext uri="{63B3BB69-23CF-44E3-9099-C40C66FF867C}">
                  <a14:compatExt spid="_x0000_s137223"/>
                </a:ext>
                <a:ext uri="{FF2B5EF4-FFF2-40B4-BE49-F238E27FC236}">
                  <a16:creationId xmlns:a16="http://schemas.microsoft.com/office/drawing/2014/main" id="{00000000-0008-0000-2A00-0000071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466725</xdr:colOff>
      <xdr:row>2</xdr:row>
      <xdr:rowOff>85725</xdr:rowOff>
    </xdr:from>
    <xdr:to>
      <xdr:col>26</xdr:col>
      <xdr:colOff>542925</xdr:colOff>
      <xdr:row>15</xdr:row>
      <xdr:rowOff>152400</xdr:rowOff>
    </xdr:to>
    <xdr:graphicFrame macro="">
      <xdr:nvGraphicFramePr>
        <xdr:cNvPr id="14" name="Chart 14">
          <a:extLst>
            <a:ext uri="{FF2B5EF4-FFF2-40B4-BE49-F238E27FC236}">
              <a16:creationId xmlns:a16="http://schemas.microsoft.com/office/drawing/2014/main" id="{00000000-0008-0000-2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42862</xdr:colOff>
      <xdr:row>16</xdr:row>
      <xdr:rowOff>42862</xdr:rowOff>
    </xdr:from>
    <xdr:to>
      <xdr:col>18</xdr:col>
      <xdr:colOff>95250</xdr:colOff>
      <xdr:row>30</xdr:row>
      <xdr:rowOff>19050</xdr:rowOff>
    </xdr:to>
    <xdr:graphicFrame macro="">
      <xdr:nvGraphicFramePr>
        <xdr:cNvPr id="4" name="Chart 3">
          <a:extLst>
            <a:ext uri="{FF2B5EF4-FFF2-40B4-BE49-F238E27FC236}">
              <a16:creationId xmlns:a16="http://schemas.microsoft.com/office/drawing/2014/main" id="{00000000-0008-0000-2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13608</xdr:colOff>
      <xdr:row>3</xdr:row>
      <xdr:rowOff>176892</xdr:rowOff>
    </xdr:from>
    <xdr:to>
      <xdr:col>33</xdr:col>
      <xdr:colOff>89808</xdr:colOff>
      <xdr:row>16</xdr:row>
      <xdr:rowOff>243568</xdr:rowOff>
    </xdr:to>
    <xdr:graphicFrame macro="">
      <xdr:nvGraphicFramePr>
        <xdr:cNvPr id="18" name="Chart 14">
          <a:extLst>
            <a:ext uri="{FF2B5EF4-FFF2-40B4-BE49-F238E27FC236}">
              <a16:creationId xmlns:a16="http://schemas.microsoft.com/office/drawing/2014/main" id="{00000000-0008-0000-2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28</xdr:col>
      <xdr:colOff>19050</xdr:colOff>
      <xdr:row>3</xdr:row>
      <xdr:rowOff>114300</xdr:rowOff>
    </xdr:from>
    <xdr:to>
      <xdr:col>33</xdr:col>
      <xdr:colOff>85725</xdr:colOff>
      <xdr:row>16</xdr:row>
      <xdr:rowOff>170090</xdr:rowOff>
    </xdr:to>
    <xdr:graphicFrame macro="">
      <xdr:nvGraphicFramePr>
        <xdr:cNvPr id="21" name="Chart 10">
          <a:extLst>
            <a:ext uri="{FF2B5EF4-FFF2-40B4-BE49-F238E27FC236}">
              <a16:creationId xmlns:a16="http://schemas.microsoft.com/office/drawing/2014/main" id="{00000000-0008-0000-2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18</xdr:col>
      <xdr:colOff>20408</xdr:colOff>
      <xdr:row>31</xdr:row>
      <xdr:rowOff>111578</xdr:rowOff>
    </xdr:from>
    <xdr:to>
      <xdr:col>26</xdr:col>
      <xdr:colOff>299358</xdr:colOff>
      <xdr:row>49</xdr:row>
      <xdr:rowOff>122463</xdr:rowOff>
    </xdr:to>
    <xdr:graphicFrame macro="">
      <xdr:nvGraphicFramePr>
        <xdr:cNvPr id="8" name="Chart 7">
          <a:extLst>
            <a:ext uri="{FF2B5EF4-FFF2-40B4-BE49-F238E27FC236}">
              <a16:creationId xmlns:a16="http://schemas.microsoft.com/office/drawing/2014/main" id="{00000000-0008-0000-2A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Table4" displayName="Table4" ref="B15:H18" totalsRowShown="0" headerRowDxfId="170" dataDxfId="168" headerRowBorderDxfId="169" tableBorderDxfId="167" totalsRowBorderDxfId="166">
  <autoFilter ref="B15:H18" xr:uid="{00000000-0009-0000-0100-000010000000}"/>
  <tableColumns count="7">
    <tableColumn id="1" xr3:uid="{00000000-0010-0000-0000-000001000000}" name="Type" dataDxfId="165"/>
    <tableColumn id="2" xr3:uid="{00000000-0010-0000-0000-000002000000}" name="Size (in)" dataDxfId="164"/>
    <tableColumn id="3" xr3:uid="{00000000-0010-0000-0000-000003000000}" name="Weight (ppf)" dataDxfId="163"/>
    <tableColumn id="4" xr3:uid="{00000000-0010-0000-0000-000004000000}" name="Metallurgy" dataDxfId="162"/>
    <tableColumn id="5" xr3:uid="{00000000-0010-0000-0000-000005000000}" name="From " dataDxfId="161"/>
    <tableColumn id="6" xr3:uid="{00000000-0010-0000-0000-000006000000}" name="To (MD)" dataDxfId="160"/>
    <tableColumn id="7" xr3:uid="{00000000-0010-0000-0000-000007000000}" name="To (TVD)" dataDxfId="159"/>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1000000}" name="Table518" displayName="Table518" ref="B20:I22" totalsRowShown="0" headerRowDxfId="158" dataDxfId="156" headerRowBorderDxfId="157" tableBorderDxfId="155" totalsRowBorderDxfId="154">
  <autoFilter ref="B20:I22" xr:uid="{00000000-0009-0000-0100-000011000000}"/>
  <tableColumns count="8">
    <tableColumn id="1" xr3:uid="{00000000-0010-0000-0100-000001000000}" name="# of Pumps" dataDxfId="153"/>
    <tableColumn id="2" xr3:uid="{00000000-0010-0000-0100-000002000000}" name="Total Pump Output" dataDxfId="152"/>
    <tableColumn id="3" xr3:uid="{00000000-0010-0000-0100-000003000000}" name="Maximum Working Pressure" dataDxfId="151"/>
    <tableColumn id="4" xr3:uid="{00000000-0010-0000-0100-000004000000}" name="Pump Plunger OD" dataDxfId="150"/>
    <tableColumn id="5" xr3:uid="{00000000-0010-0000-0100-000005000000}" name="Stroke" dataDxfId="149"/>
    <tableColumn id="6" xr3:uid="{00000000-0010-0000-0100-000006000000}" name="Boost Line ID" dataDxfId="148"/>
    <tableColumn id="7" xr3:uid="{00000000-0010-0000-0100-000007000000}" name="Choke Line ID" dataDxfId="147"/>
    <tableColumn id="8" xr3:uid="{00000000-0010-0000-0100-000008000000}" name="Kill Line ID" dataDxfId="146"/>
  </tableColumns>
  <tableStyleInfo name="TableStyleMedium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2000000}" name="Table6" displayName="Table6" ref="B11:R13" totalsRowShown="0" headerRowDxfId="145" dataDxfId="143" headerRowBorderDxfId="144" tableBorderDxfId="142" totalsRowBorderDxfId="141">
  <autoFilter ref="B11:R13" xr:uid="{00000000-0009-0000-0100-000012000000}"/>
  <tableColumns count="17">
    <tableColumn id="1" xr3:uid="{00000000-0010-0000-0200-000001000000}" name="PBTD" dataDxfId="140"/>
    <tableColumn id="2" xr3:uid="{00000000-0010-0000-0200-000002000000}" name="KOP" dataDxfId="139"/>
    <tableColumn id="3" xr3:uid="{00000000-0010-0000-0200-000003000000}" name="Rotary Table Elevation" dataDxfId="138"/>
    <tableColumn id="4" xr3:uid="{00000000-0010-0000-0200-000004000000}" name="Water Depth" dataDxfId="137"/>
    <tableColumn id="5" xr3:uid="{00000000-0010-0000-0200-000005000000}" name="Max. Deviation" dataDxfId="136"/>
    <tableColumn id="6" xr3:uid="{00000000-0010-0000-0200-000006000000}" name="Max. DLS °/100 ft" dataDxfId="135"/>
    <tableColumn id="7" xr3:uid="{00000000-0010-0000-0200-000007000000}" name="Completion Method" dataDxfId="134"/>
    <tableColumn id="8" xr3:uid="{00000000-0010-0000-0200-000008000000}" name="Mud Weight / Type" dataDxfId="133"/>
    <tableColumn id="9" xr3:uid="{00000000-0010-0000-0200-000009000000}" name="Brine Weight / Type / TCT" dataDxfId="132"/>
    <tableColumn id="10" xr3:uid="{00000000-0010-0000-0200-00000A000000}" name="Packer Fluid Weight / Type / TCT" dataDxfId="131"/>
    <tableColumn id="11" xr3:uid="{00000000-0010-0000-0200-00000B000000}" name="Packer Type" dataDxfId="130"/>
    <tableColumn id="12" xr3:uid="{00000000-0010-0000-0200-00000C000000}" name="Packer Depth" dataDxfId="129"/>
    <tableColumn id="13" xr3:uid="{00000000-0010-0000-0200-00000D000000}" name="Reservoir Temperature / BHT" dataDxfId="128"/>
    <tableColumn id="14" xr3:uid="{00000000-0010-0000-0200-00000E000000}" name="Reservoir Pressure / BHP" dataDxfId="127"/>
    <tableColumn id="15" xr3:uid="{00000000-0010-0000-0200-00000F000000}" name="Reservoir Permeability" dataDxfId="126"/>
    <tableColumn id="16" xr3:uid="{00000000-0010-0000-0200-000010000000}" name="Reservoir Porosity" dataDxfId="125"/>
    <tableColumn id="17" xr3:uid="{00000000-0010-0000-0200-000011000000}" name="CO2 / H2S %" dataDxfId="124"/>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3000000}" name="Table7" displayName="Table7" ref="B4:J9" totalsRowShown="0" headerRowDxfId="123" dataDxfId="121" headerRowBorderDxfId="122" tableBorderDxfId="120" totalsRowBorderDxfId="119">
  <autoFilter ref="B4:J9" xr:uid="{00000000-0009-0000-0100-000013000000}"/>
  <tableColumns count="9">
    <tableColumn id="1" xr3:uid="{00000000-0010-0000-0300-000001000000}" name="Operator" dataDxfId="118"/>
    <tableColumn id="2" xr3:uid="{00000000-0010-0000-0300-000002000000}" name="Well Name" dataDxfId="117"/>
    <tableColumn id="3" xr3:uid="{00000000-0010-0000-0300-000003000000}" name="Engineer" dataDxfId="116"/>
    <tableColumn id="4" xr3:uid="{00000000-0010-0000-0300-000004000000}" name="Company Representative" dataDxfId="115"/>
    <tableColumn id="5" xr3:uid="{00000000-0010-0000-0300-000005000000}" name="Rig Name / Type" dataDxfId="114"/>
    <tableColumn id="6" xr3:uid="{00000000-0010-0000-0300-000006000000}" name="Operation" dataDxfId="113"/>
    <tableColumn id="7" xr3:uid="{00000000-0010-0000-0300-000007000000}" name="Field / Block" dataDxfId="112"/>
    <tableColumn id="8" xr3:uid="{00000000-0010-0000-0300-000008000000}" name="Lease Name" dataDxfId="111"/>
    <tableColumn id="9" xr3:uid="{00000000-0010-0000-0300-000009000000}" name="ITT Number" dataDxfId="110"/>
  </tableColumns>
  <tableStyleInfo name="TableStyleMedium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4000000}" name="Table9" displayName="Table9" ref="B24:H29" totalsRowShown="0" headerRowDxfId="109" dataDxfId="108" tableBorderDxfId="107">
  <autoFilter ref="B24:H29" xr:uid="{00000000-0009-0000-0100-000014000000}"/>
  <tableColumns count="7">
    <tableColumn id="1" xr3:uid="{00000000-0010-0000-0400-000001000000}" name="Size (in)" dataDxfId="106"/>
    <tableColumn id="4" xr3:uid="{00000000-0010-0000-0400-000004000000}" name="Weight (ppf)" dataDxfId="105"/>
    <tableColumn id="9" xr3:uid="{00000000-0010-0000-0400-000009000000}" name="Grade" dataDxfId="104"/>
    <tableColumn id="12" xr3:uid="{00000000-0010-0000-0400-00000C000000}" name="Connection" dataDxfId="103"/>
    <tableColumn id="16" xr3:uid="{00000000-0010-0000-0400-000010000000}" name="Class (1,P,2)" dataDxfId="102"/>
    <tableColumn id="19" xr3:uid="{00000000-0010-0000-0400-000013000000}" name="Column14" dataDxfId="101"/>
    <tableColumn id="20" xr3:uid="{00000000-0010-0000-0400-000014000000}" name="Total Length Available (ft)" dataDxfId="100"/>
  </tableColumns>
  <tableStyleInfo name="TableStyleMedium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5000000}" name="Table10" displayName="Table10" ref="B31:M33" totalsRowShown="0" headerRowDxfId="99" dataDxfId="98">
  <autoFilter ref="B31:M33" xr:uid="{00000000-0009-0000-0100-000015000000}"/>
  <tableColumns count="12">
    <tableColumn id="1" xr3:uid="{00000000-0010-0000-0500-000001000000}" name="Type:" dataDxfId="97"/>
    <tableColumn id="2" xr3:uid="{00000000-0010-0000-0500-000002000000}" name="Density (ppg):" dataDxfId="96"/>
    <tableColumn id="3" xr3:uid="{00000000-0010-0000-0500-000003000000}" name="PV (cP):" dataDxfId="95"/>
    <tableColumn id="4" xr3:uid="{00000000-0010-0000-0500-000004000000}" name="YP (lb/100 ft2):" dataDxfId="94"/>
    <tableColumn id="5" xr3:uid="{00000000-0010-0000-0500-000005000000}" name="10s Gel Strength (lb/100 ft2):" dataDxfId="93"/>
    <tableColumn id="6" xr3:uid="{00000000-0010-0000-0500-000006000000}" name="10m Gel Strength (lb/100 ft2):" dataDxfId="92"/>
    <tableColumn id="7" xr3:uid="{00000000-0010-0000-0500-000007000000}" name="Θ600:" dataDxfId="91"/>
    <tableColumn id="8" xr3:uid="{00000000-0010-0000-0500-000008000000}" name="Θ300:" dataDxfId="90"/>
    <tableColumn id="9" xr3:uid="{00000000-0010-0000-0500-000009000000}" name="Θ200:" dataDxfId="89"/>
    <tableColumn id="10" xr3:uid="{00000000-0010-0000-0500-00000A000000}" name="Θ100:" dataDxfId="88"/>
    <tableColumn id="11" xr3:uid="{00000000-0010-0000-0500-00000B000000}" name="Θ6:" dataDxfId="87"/>
    <tableColumn id="12" xr3:uid="{00000000-0010-0000-0500-00000C000000}" name="Θ3:" dataDxfId="86"/>
  </tableColumns>
  <tableStyleInfo name="TableStyleMedium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6000000}" name="Table11" displayName="Table11" ref="B35:J36" totalsRowShown="0" headerRowDxfId="85" dataDxfId="84">
  <autoFilter ref="B35:J36" xr:uid="{00000000-0009-0000-0100-000016000000}"/>
  <tableColumns count="9">
    <tableColumn id="1" xr3:uid="{00000000-0010-0000-0600-000001000000}" name="Type:" dataDxfId="83"/>
    <tableColumn id="2" xr3:uid="{00000000-0010-0000-0600-000002000000}" name="Density (ppg):" dataDxfId="82"/>
    <tableColumn id="3" xr3:uid="{00000000-0010-0000-0600-000003000000}" name="PV (cP):" dataDxfId="81"/>
    <tableColumn id="4" xr3:uid="{00000000-0010-0000-0600-000004000000}" name="YP (lb/100 ft2):" dataDxfId="80"/>
    <tableColumn id="5" xr3:uid="{00000000-0010-0000-0600-000005000000}" name="10s Gel Strength (lb/100 ft2):" dataDxfId="79"/>
    <tableColumn id="6" xr3:uid="{00000000-0010-0000-0600-000006000000}" name="10m Gel Strength (lb/100 ft2):" dataDxfId="78"/>
    <tableColumn id="7" xr3:uid="{00000000-0010-0000-0600-000007000000}" name="% Solids:" dataDxfId="77"/>
    <tableColumn id="8" xr3:uid="{00000000-0010-0000-0600-000008000000}" name="NTU:" dataDxfId="76"/>
    <tableColumn id="9" xr3:uid="{00000000-0010-0000-0600-000009000000}" name="TCT (°F):" dataDxfId="75"/>
  </tableColumns>
  <tableStyleInfo name="TableStyleMedium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7000000}" name="Well_Information" displayName="Well_Information" ref="A2:C48" totalsRowShown="0" headerRowDxfId="74" dataDxfId="73" headerRowCellStyle="Normal 123">
  <autoFilter ref="A2:C48" xr:uid="{00000000-0009-0000-0100-000004000000}"/>
  <tableColumns count="3">
    <tableColumn id="1" xr3:uid="{00000000-0010-0000-0700-000001000000}" name="Report Section" dataDxfId="72" dataCellStyle="Normal 123"/>
    <tableColumn id="2" xr3:uid="{00000000-0010-0000-0700-000002000000}" name="Attribute" dataDxfId="71" dataCellStyle="Normal 123"/>
    <tableColumn id="3" xr3:uid="{00000000-0010-0000-0700-000003000000}" name="Value" dataDxfId="70" dataCellStyle="Normal 123"/>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Hole_Interval_Name" displayName="Hole_Interval_Name" ref="N32:P39" totalsRowShown="0" headerRowDxfId="69" dataDxfId="68">
  <autoFilter ref="N32:P39" xr:uid="{00000000-0009-0000-0100-000001000000}"/>
  <tableColumns count="3">
    <tableColumn id="1" xr3:uid="{00000000-0010-0000-0800-000001000000}" name="Hole_Interval_Name" dataDxfId="67"/>
    <tableColumn id="2" xr3:uid="{00000000-0010-0000-0800-000002000000}" name="BR" dataDxfId="66"/>
    <tableColumn id="3" xr3:uid="{00000000-0010-0000-0800-000003000000}" name="Material" dataDxfId="6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9000000}" name="Table5" displayName="Table5" ref="B6:J7" totalsRowShown="0" headerRowDxfId="64" dataDxfId="63">
  <autoFilter ref="B6:J7" xr:uid="{00000000-0009-0000-0100-000005000000}"/>
  <tableColumns count="9">
    <tableColumn id="1" xr3:uid="{00000000-0010-0000-0900-000001000000}" name="ID" dataDxfId="62"/>
    <tableColumn id="2" xr3:uid="{00000000-0010-0000-0900-000002000000}" name="Depth" dataDxfId="61"/>
    <tableColumn id="3" xr3:uid="{00000000-0010-0000-0900-000003000000}" name="ChartID" dataDxfId="60"/>
    <tableColumn id="4" xr3:uid="{00000000-0010-0000-0900-000004000000}" name="ChartPosition" dataDxfId="59"/>
    <tableColumn id="5" xr3:uid="{00000000-0010-0000-0900-000005000000}" name="Font" dataDxfId="58"/>
    <tableColumn id="6" xr3:uid="{00000000-0010-0000-0900-000006000000}" name="Color" dataDxfId="57"/>
    <tableColumn id="7" xr3:uid="{00000000-0010-0000-0900-000007000000}" name="Border" dataDxfId="56"/>
    <tableColumn id="8" xr3:uid="{00000000-0010-0000-0900-000008000000}" name="Background" dataDxfId="55"/>
    <tableColumn id="9" xr3:uid="{00000000-0010-0000-0900-000009000000}" name="Text" dataDxfId="5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Table1" displayName="Table1" ref="B2:C13" totalsRowShown="0">
  <autoFilter ref="B2:C13" xr:uid="{00000000-0009-0000-0100-000002000000}"/>
  <sortState xmlns:xlrd2="http://schemas.microsoft.com/office/spreadsheetml/2017/richdata2" ref="B3:C12">
    <sortCondition ref="B2:B12"/>
  </sortState>
  <tableColumns count="2">
    <tableColumn id="1" xr3:uid="{00000000-0010-0000-0A00-000001000000}" name="Class"/>
    <tableColumn id="2" xr3:uid="{00000000-0010-0000-0A00-000002000000}" name="Description" dataDxfId="5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B000000}" name="Table17" displayName="Table17" ref="A3:E55" totalsRowShown="0" headerRowDxfId="52" dataDxfId="51">
  <autoFilter ref="A3:E55" xr:uid="{00000000-0009-0000-0100-000006000000}"/>
  <tableColumns count="5">
    <tableColumn id="2" xr3:uid="{00000000-0010-0000-0B00-000002000000}" name="Check if avalaible" dataDxfId="50"/>
    <tableColumn id="3" xr3:uid="{00000000-0010-0000-0B00-000003000000}" name="Category" dataDxfId="49"/>
    <tableColumn id="4" xr3:uid="{00000000-0010-0000-0B00-000004000000}" name="Class" dataDxfId="48"/>
    <tableColumn id="5" xr3:uid="{00000000-0010-0000-0B00-000005000000}" name="Value" dataDxfId="47"/>
    <tableColumn id="6" xr3:uid="{00000000-0010-0000-0B00-000006000000}" name="Unit" dataDxfId="46"/>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C000000}" name="Table3" displayName="Table3" ref="B1027:M1028" insertRow="1" insertRowShift="1" totalsRowShown="0" headerRowDxfId="43" dataDxfId="41" headerRowBorderDxfId="42" tableBorderDxfId="40">
  <autoFilter ref="B1027:M1028" xr:uid="{00000000-0009-0000-0100-000003000000}"/>
  <tableColumns count="12">
    <tableColumn id="1" xr3:uid="{00000000-0010-0000-0C00-000001000000}" name="MD (ft)" dataDxfId="39"/>
    <tableColumn id="2" xr3:uid="{00000000-0010-0000-0C00-000002000000}" name="Bha" dataDxfId="38"/>
    <tableColumn id="3" xr3:uid="{00000000-0010-0000-0C00-000003000000}" name="Operation" dataDxfId="37"/>
    <tableColumn id="4" xr3:uid="{00000000-0010-0000-0C00-000004000000}" name="Drillstring" dataDxfId="36"/>
    <tableColumn id="5" xr3:uid="{00000000-0010-0000-0C00-000005000000}" name="WZ1 Swab EMW Open (lb/gal)" dataDxfId="35"/>
    <tableColumn id="6" xr3:uid="{00000000-0010-0000-0C00-000006000000}" name="WZ2 Swab EMW Open (lb/gal)" dataDxfId="34"/>
    <tableColumn id="7" xr3:uid="{00000000-0010-0000-0C00-000007000000}" name="WZ3 Swab EMW Open (lb/gal)" dataDxfId="33"/>
    <tableColumn id="8" xr3:uid="{00000000-0010-0000-0C00-000008000000}" name="WZ1 Swab EMW Closed (lb/gal)" dataDxfId="32"/>
    <tableColumn id="9" xr3:uid="{00000000-0010-0000-0C00-000009000000}" name="WZ2 Swab EMW Closed (lb/gal)" dataDxfId="31"/>
    <tableColumn id="10" xr3:uid="{00000000-0010-0000-0C00-00000A000000}" name="WZ3 Swab EMW Closed (lb/gal)" dataDxfId="30"/>
    <tableColumn id="11" xr3:uid="{00000000-0010-0000-0C00-00000B000000}" name="MD (ft)2" dataDxfId="29"/>
    <tableColumn id="12" xr3:uid="{00000000-0010-0000-0C00-00000C000000}" name="MD (ft)3" dataDxfId="2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D000000}" name="Table18" displayName="Table18" ref="B2:C65" totalsRowShown="0" dataDxfId="27">
  <autoFilter ref="B2:C65" xr:uid="{00000000-0009-0000-0100-000007000000}"/>
  <tableColumns count="2">
    <tableColumn id="1" xr3:uid="{00000000-0010-0000-0D00-000001000000}" name="Class" dataDxfId="26"/>
    <tableColumn id="2" xr3:uid="{00000000-0010-0000-0D00-000002000000}" name="SubClass" dataDxfId="2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E000000}" name="Table19" displayName="Table19" ref="A2:O329" totalsRowShown="0" headerRowDxfId="23">
  <autoFilter ref="A2:O329" xr:uid="{00000000-0009-0000-0100-000008000000}"/>
  <tableColumns count="15">
    <tableColumn id="1" xr3:uid="{00000000-0010-0000-0E00-000001000000}" name="Too Class Size_Dec"/>
    <tableColumn id="2" xr3:uid="{00000000-0010-0000-0E00-000002000000}" name="Too Class Size_Fraction" dataDxfId="22"/>
    <tableColumn id="16" xr3:uid="{00000000-0010-0000-0E00-000010000000}" name="Column3"/>
    <tableColumn id="15" xr3:uid="{00000000-0010-0000-0E00-00000F000000}" name="Column2"/>
    <tableColumn id="3" xr3:uid="{00000000-0010-0000-0E00-000003000000}" name="Child 1"/>
    <tableColumn id="4" xr3:uid="{00000000-0010-0000-0E00-000004000000}" name="Child 2"/>
    <tableColumn id="5" xr3:uid="{00000000-0010-0000-0E00-000005000000}" name="Geometry Primitive Description"/>
    <tableColumn id="6" xr3:uid="{00000000-0010-0000-0E00-000006000000}" name="OD"/>
    <tableColumn id="7" xr3:uid="{00000000-0010-0000-0E00-000007000000}" name="ID"/>
    <tableColumn id="8" xr3:uid="{00000000-0010-0000-0E00-000008000000}" name="Lgth"/>
    <tableColumn id="9" xr3:uid="{00000000-0010-0000-0E00-000009000000}" name="Stab_Key"/>
    <tableColumn id="10" xr3:uid="{00000000-0010-0000-0E00-00000A000000}" name="Blade_OD"/>
    <tableColumn id="11" xr3:uid="{00000000-0010-0000-0E00-00000B000000}" name="Blade_Length"/>
    <tableColumn id="12" xr3:uid="{00000000-0010-0000-0E00-00000C000000}" name="Blade_Width"/>
    <tableColumn id="13" xr3:uid="{00000000-0010-0000-0E00-00000D000000}" name="Blade_Twist"/>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F000000}" name="Tubulars_NonSpecial" displayName="Tubulars_NonSpecial" ref="A2:Q8101" totalsRowShown="0" headerRowDxfId="21" dataDxfId="19" headerRowBorderDxfId="20" tableBorderDxfId="18" totalsRowBorderDxfId="17" headerRowCellStyle="Normal 10" dataCellStyle="Normal 10">
  <autoFilter ref="A2:Q8101" xr:uid="{00000000-0009-0000-0100-00000A000000}"/>
  <tableColumns count="17">
    <tableColumn id="1" xr3:uid="{00000000-0010-0000-0F00-000001000000}" name="ID" dataDxfId="16" dataCellStyle="Normal 10"/>
    <tableColumn id="2" xr3:uid="{00000000-0010-0000-0F00-000002000000}" name="Description" dataDxfId="15" dataCellStyle="Normal 10"/>
    <tableColumn id="3" xr3:uid="{00000000-0010-0000-0F00-000003000000}" name="Norminal Size (in)" dataDxfId="14" dataCellStyle="Normal 10"/>
    <tableColumn id="4" xr3:uid="{00000000-0010-0000-0F00-000004000000}" name="PipeId" dataDxfId="13" dataCellStyle="Normal 10"/>
    <tableColumn id="5" xr3:uid="{00000000-0010-0000-0F00-000005000000}" name="NorminalWt" dataDxfId="12" dataCellStyle="Normal 10"/>
    <tableColumn id="6" xr3:uid="{00000000-0010-0000-0F00-000006000000}" name="AdjustWt" dataDxfId="11" dataCellStyle="Normal 10"/>
    <tableColumn id="7" xr3:uid="{00000000-0010-0000-0F00-000007000000}" name="Grad" dataDxfId="10" dataCellStyle="Normal 10"/>
    <tableColumn id="8" xr3:uid="{00000000-0010-0000-0F00-000008000000}" name="Upset" dataDxfId="9" dataCellStyle="Normal 10"/>
    <tableColumn id="9" xr3:uid="{00000000-0010-0000-0F00-000009000000}" name="Thread" dataDxfId="8" dataCellStyle="Normal 10"/>
    <tableColumn id="10" xr3:uid="{00000000-0010-0000-0F00-00000A000000}" name="Yield" dataDxfId="7" dataCellStyle="Normal 10"/>
    <tableColumn id="11" xr3:uid="{00000000-0010-0000-0F00-00000B000000}" name="ToolJointOd" dataDxfId="6" dataCellStyle="Normal 10"/>
    <tableColumn id="12" xr3:uid="{00000000-0010-0000-0F00-00000C000000}" name="ToolJointId" dataDxfId="5" dataCellStyle="Normal 10"/>
    <tableColumn id="13" xr3:uid="{00000000-0010-0000-0F00-00000D000000}" name="TensionBody" dataDxfId="4" dataCellStyle="Normal 10"/>
    <tableColumn id="14" xr3:uid="{00000000-0010-0000-0F00-00000E000000}" name="TensionJoint" dataDxfId="3" dataCellStyle="Normal 10"/>
    <tableColumn id="15" xr3:uid="{00000000-0010-0000-0F00-00000F000000}" name="TorsionBody" dataDxfId="2" dataCellStyle="Normal 10"/>
    <tableColumn id="16" xr3:uid="{00000000-0010-0000-0F00-000010000000}" name="TorsionJoint" dataDxfId="1" dataCellStyle="Normal 10"/>
    <tableColumn id="17" xr3:uid="{00000000-0010-0000-0F00-000011000000}" name="MakeupTorque" dataDxfId="0" dataCellStyle="Normal 10"/>
  </tableColumns>
  <tableStyleInfo name="TableStyleLight2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0000000}" name="Collar_Mech_Props" displayName="Collar_Mech_Props" ref="A1:AU1045" totalsRowShown="0" headerRowDxfId="221" dataDxfId="219" headerRowBorderDxfId="220" tableBorderDxfId="218">
  <autoFilter ref="A1:AU1045" xr:uid="{00000000-0009-0000-0100-000009000000}"/>
  <tableColumns count="47">
    <tableColumn id="3" xr3:uid="{00000000-0010-0000-1000-000003000000}" name="Back to Index" dataDxfId="217"/>
    <tableColumn id="5" xr3:uid="{00000000-0010-0000-1000-000005000000}" name="TJ_Vari_2" dataDxfId="216"/>
    <tableColumn id="7" xr3:uid="{00000000-0010-0000-1000-000007000000}" name="TJ_Vari_3" dataDxfId="215"/>
    <tableColumn id="9" xr3:uid="{00000000-0010-0000-1000-000009000000}" name="TJ_Vari_4" dataDxfId="214"/>
    <tableColumn id="10" xr3:uid="{00000000-0010-0000-1000-00000A000000}" name="TJ_Vari_5" dataDxfId="213"/>
    <tableColumn id="12" xr3:uid="{00000000-0010-0000-1000-00000C000000}" name="TJ_Vari_6" dataDxfId="212"/>
    <tableColumn id="2" xr3:uid="{00000000-0010-0000-1000-000002000000}" name="OutsideDiameter_in" dataDxfId="211"/>
    <tableColumn id="4" xr3:uid="{00000000-0010-0000-1000-000004000000}" name="InsideDiameter_in2" dataDxfId="210"/>
    <tableColumn id="6" xr3:uid="{00000000-0010-0000-1000-000006000000}" name="NominalWeight_lb/ft" dataDxfId="209">
      <calculatedColumnFormula>(G2^2-H2^2)*2.67</calculatedColumnFormula>
    </tableColumn>
    <tableColumn id="8" xr3:uid="{00000000-0010-0000-1000-000008000000}" name="RecommendedMakeupTorque_ft.lb" dataDxfId="208">
      <calculatedColumnFormula>MIN(S2,Q2)</calculatedColumnFormula>
    </tableColumn>
    <tableColumn id="11" xr3:uid="{00000000-0010-0000-1000-00000B000000}" name="Torque To Yield Connection_ft.lb5" dataDxfId="207">
      <calculatedColumnFormula>MIN(P2,R2)</calculatedColumnFormula>
    </tableColumn>
    <tableColumn id="13" xr3:uid="{00000000-0010-0000-1000-00000D000000}" name="Tensile Strength ofConnection_lb" dataDxfId="206">
      <calculatedColumnFormula>MIN(T2,U2)</calculatedColumnFormula>
    </tableColumn>
    <tableColumn id="15" xr3:uid="{00000000-0010-0000-1000-00000F000000}" name="Bend. Str. Ratio_BSR" dataDxfId="205">
      <calculatedColumnFormula>((G2^4-AO2^4)/G2)/((AP2^4-H2^4)/AP2)</calculatedColumnFormula>
    </tableColumn>
    <tableColumn id="16" xr3:uid="{00000000-0010-0000-1000-000010000000}" name="Displ._gal/ft" dataDxfId="204">
      <calculatedColumnFormula>(PI()/4*(G2^2-H2^2)/144*1)*7.48052</calculatedColumnFormula>
    </tableColumn>
    <tableColumn id="18" xr3:uid="{00000000-0010-0000-1000-000012000000}" name="Capacity_gal/ft8" dataDxfId="203">
      <calculatedColumnFormula>(PI()/4*(H2)^2/144*1)*7.48052</calculatedColumnFormula>
    </tableColumn>
    <tableColumn id="20" xr3:uid="{00000000-0010-0000-1000-000014000000}" name="TorqueToYieldPin_ft-lb" dataDxfId="202">
      <calculatedColumnFormula>(V2*AJ2/12)*((AD2/2/PI())+((AH2*0.08)/COS(AE2*PI()/180))+(AS2*0.08))</calculatedColumnFormula>
    </tableColumn>
    <tableColumn id="21" xr3:uid="{00000000-0010-0000-1000-000015000000}" name="Recom.Make-upTorquePin_ft-lb10" dataDxfId="201">
      <calculatedColumnFormula>(W2*AJ2/12)*((AD2/2/PI())+((AH2*0.08)/COS(AE2*PI()/180))+(AS2*0.08))</calculatedColumnFormula>
    </tableColumn>
    <tableColumn id="22" xr3:uid="{00000000-0010-0000-1000-000016000000}" name="TorqueTo YieldBox_ft-lb11" dataDxfId="200">
      <calculatedColumnFormula>V2*AM2*((AD2/PI())/2+AH2*0.08/COS(AE2*PI()/180)+AS2*0.08)/12</calculatedColumnFormula>
    </tableColumn>
    <tableColumn id="23" xr3:uid="{00000000-0010-0000-1000-000017000000}" name="Recom.make-upTorqueBox_ft-lb12" dataDxfId="199">
      <calculatedColumnFormula>W2*AM2*((AD2/PI())/2+AH2*0.08/COS(AE2*PI()/180)+AS2*0.08)/12</calculatedColumnFormula>
    </tableColumn>
    <tableColumn id="24" xr3:uid="{00000000-0010-0000-1000-000018000000}" name="TensileStrengthPin_lb13" dataDxfId="198">
      <calculatedColumnFormula>V2*AJ2</calculatedColumnFormula>
    </tableColumn>
    <tableColumn id="25" xr3:uid="{00000000-0010-0000-1000-000019000000}" name="TensileStrengthBox_lb14" dataDxfId="197">
      <calculatedColumnFormula>V2*(PI()*(G2/2)^2-(PI()*(AO2/2)^2))</calculatedColumnFormula>
    </tableColumn>
    <tableColumn id="26" xr3:uid="{00000000-0010-0000-1000-00001A000000}" name="YieldStrengthMaterial_psi" dataDxfId="196"/>
    <tableColumn id="27" xr3:uid="{00000000-0010-0000-1000-00001B000000}" name="Make-upTorqueStress_psi15" dataDxfId="195"/>
    <tableColumn id="28" xr3:uid="{00000000-0010-0000-1000-00001C000000}" name="Pitch Dia.At GagePoint_(API7TBL8.1COL5)_C" dataDxfId="194"/>
    <tableColumn id="29" xr3:uid="{00000000-0010-0000-1000-00001D000000}" name="TaperPerFoot_tpr" dataDxfId="193"/>
    <tableColumn id="30" xr3:uid="{00000000-0010-0000-1000-00001E000000}" name="Conn.Pin_Length_Lpc" dataDxfId="192"/>
    <tableColumn id="31" xr3:uid="{00000000-0010-0000-1000-00001F000000}" name="ThreadHeightNotTruncated_(API7TBL8.2COL3)_H" dataDxfId="191"/>
    <tableColumn id="32" xr3:uid="{00000000-0010-0000-1000-000020000000}" name="Roottruncation_ (API7TBL8.2COL5)Srs=Frn" dataDxfId="190"/>
    <tableColumn id="33" xr3:uid="{00000000-0010-0000-1000-000021000000}" name="ConnBoxCounterBoreØ_Qc" dataDxfId="189"/>
    <tableColumn id="34" xr3:uid="{00000000-0010-0000-1000-000022000000}" name="Pitch_P" dataDxfId="188"/>
    <tableColumn id="35" xr3:uid="{00000000-0010-0000-1000-000023000000}" name="1/2 AngleOf Thread_THETA" dataDxfId="187"/>
    <tableColumn id="36" xr3:uid="{00000000-0010-0000-1000-000024000000}" name="StressReliefGrooveDia" dataDxfId="186"/>
    <tableColumn id="37" xr3:uid="{00000000-0010-0000-1000-000025000000}" name="Bore_backCylinderDia" dataDxfId="185"/>
    <tableColumn id="38" xr3:uid="{00000000-0010-0000-1000-000026000000}" name="MeanRadiusOfThread_Rt" dataDxfId="184">
      <calculatedColumnFormula>(X2+(X2-(Z2-0.625)*Y2/12))/4</calculatedColumnFormula>
    </tableColumn>
    <tableColumn id="39" xr3:uid="{00000000-0010-0000-1000-000027000000}" name="MeanRadiusOfSholder_Rs" dataDxfId="183">
      <calculatedColumnFormula>(G2+AC2)/4</calculatedColumnFormula>
    </tableColumn>
    <tableColumn id="40" xr3:uid="{00000000-0010-0000-1000-000028000000}" name="AreaofPin_Ap_in" dataDxfId="182">
      <calculatedColumnFormula>PI()*((X2-AL2)^2-H2^2)/4</calculatedColumnFormula>
    </tableColumn>
    <tableColumn id="41" xr3:uid="{00000000-0010-0000-1000-000029000000}" name="AreaOf Pin withGrooves_Apg_in" dataDxfId="181"/>
    <tableColumn id="42" xr3:uid="{00000000-0010-0000-1000-00002A000000}" name="Dimension_B" dataDxfId="180">
      <calculatedColumnFormula>2*((AA2/2)-AB2)+Y2/8/12</calculatedColumnFormula>
    </tableColumn>
    <tableColumn id="43" xr3:uid="{00000000-0010-0000-1000-00002B000000}" name="Torque_x000a_Area Of_x000a_Box_Ab (in)" dataDxfId="179">
      <calculatedColumnFormula>PI()*(G2^2-(AC2-AN2)^2)/4</calculatedColumnFormula>
    </tableColumn>
    <tableColumn id="44" xr3:uid="{00000000-0010-0000-1000-00002C000000}" name="Dimension_E" dataDxfId="178">
      <calculatedColumnFormula>Y2*3/8/12</calculatedColumnFormula>
    </tableColumn>
    <tableColumn id="45" xr3:uid="{00000000-0010-0000-1000-00002D000000}" name="ThreadRootDiaOfBoxAtEndofPin_b18" dataDxfId="177">
      <calculatedColumnFormula>X2-(((Z2-0.625-AD2)*Y2)/12)+2*AQ2</calculatedColumnFormula>
    </tableColumn>
    <tableColumn id="46" xr3:uid="{00000000-0010-0000-1000-00002E000000}" name="Thread Root Dia.Of Pin 3/4&quot;FromShoulder_R" dataDxfId="176">
      <calculatedColumnFormula>X2-2*AQ2-Y2/8/12</calculatedColumnFormula>
    </tableColumn>
    <tableColumn id="47" xr3:uid="{00000000-0010-0000-1000-00002F000000}" name="Dedendum_Column19" dataDxfId="175">
      <calculatedColumnFormula>AA2/2-AB2</calculatedColumnFormula>
    </tableColumn>
    <tableColumn id="48" xr3:uid="{00000000-0010-0000-1000-000030000000}" name="Modified_OD" dataDxfId="174">
      <calculatedColumnFormula>SQRT(4/PI()*AJ2+(AC2-AN2)^2)</calculatedColumnFormula>
    </tableColumn>
    <tableColumn id="49" xr3:uid="{00000000-0010-0000-1000-000031000000}" name="Modified_x000a_RS_Column21" dataDxfId="173">
      <calculatedColumnFormula>IF(G2&lt;=AR2,AI2,1/4*(AR2+AC2))</calculatedColumnFormula>
    </tableColumn>
    <tableColumn id="53" xr3:uid="{00000000-0010-0000-1000-000035000000}" name="SI_Unit" dataDxfId="172"/>
    <tableColumn id="54" xr3:uid="{00000000-0010-0000-1000-000036000000}" name="APItoSI_unitMultiplier" dataDxfId="17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72827CA-0763-4263-B8C5-388C65AC4AC1}">
  <we:reference id="wa200010215" version="2.0.0.0" store="en-US" storeType="OMEX"/>
  <we:alternateReferences>
    <we:reference id="WA200010215" version="2.0.0.0" store=""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ctrlProp" Target="../ctrlProps/ctrlProp5.xml"/><Relationship Id="rId7"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33.xml"/><Relationship Id="rId21" Type="http://schemas.openxmlformats.org/officeDocument/2006/relationships/ctrlProp" Target="../ctrlProps/ctrlProp28.xml"/><Relationship Id="rId42" Type="http://schemas.openxmlformats.org/officeDocument/2006/relationships/ctrlProp" Target="../ctrlProps/ctrlProp49.xml"/><Relationship Id="rId47" Type="http://schemas.openxmlformats.org/officeDocument/2006/relationships/ctrlProp" Target="../ctrlProps/ctrlProp54.xml"/><Relationship Id="rId63" Type="http://schemas.openxmlformats.org/officeDocument/2006/relationships/ctrlProp" Target="../ctrlProps/ctrlProp70.xml"/><Relationship Id="rId68" Type="http://schemas.openxmlformats.org/officeDocument/2006/relationships/ctrlProp" Target="../ctrlProps/ctrlProp75.xml"/><Relationship Id="rId16" Type="http://schemas.openxmlformats.org/officeDocument/2006/relationships/ctrlProp" Target="../ctrlProps/ctrlProp23.xml"/><Relationship Id="rId11" Type="http://schemas.openxmlformats.org/officeDocument/2006/relationships/ctrlProp" Target="../ctrlProps/ctrlProp18.xml"/><Relationship Id="rId24" Type="http://schemas.openxmlformats.org/officeDocument/2006/relationships/ctrlProp" Target="../ctrlProps/ctrlProp31.xml"/><Relationship Id="rId32" Type="http://schemas.openxmlformats.org/officeDocument/2006/relationships/ctrlProp" Target="../ctrlProps/ctrlProp39.xml"/><Relationship Id="rId37" Type="http://schemas.openxmlformats.org/officeDocument/2006/relationships/ctrlProp" Target="../ctrlProps/ctrlProp44.xml"/><Relationship Id="rId40" Type="http://schemas.openxmlformats.org/officeDocument/2006/relationships/ctrlProp" Target="../ctrlProps/ctrlProp47.xml"/><Relationship Id="rId45" Type="http://schemas.openxmlformats.org/officeDocument/2006/relationships/ctrlProp" Target="../ctrlProps/ctrlProp52.xml"/><Relationship Id="rId53" Type="http://schemas.openxmlformats.org/officeDocument/2006/relationships/ctrlProp" Target="../ctrlProps/ctrlProp60.xml"/><Relationship Id="rId58" Type="http://schemas.openxmlformats.org/officeDocument/2006/relationships/ctrlProp" Target="../ctrlProps/ctrlProp65.xml"/><Relationship Id="rId66" Type="http://schemas.openxmlformats.org/officeDocument/2006/relationships/ctrlProp" Target="../ctrlProps/ctrlProp73.xml"/><Relationship Id="rId74" Type="http://schemas.openxmlformats.org/officeDocument/2006/relationships/ctrlProp" Target="../ctrlProps/ctrlProp81.xml"/><Relationship Id="rId79" Type="http://schemas.openxmlformats.org/officeDocument/2006/relationships/table" Target="../tables/table12.xml"/><Relationship Id="rId5" Type="http://schemas.openxmlformats.org/officeDocument/2006/relationships/ctrlProp" Target="../ctrlProps/ctrlProp12.xml"/><Relationship Id="rId61" Type="http://schemas.openxmlformats.org/officeDocument/2006/relationships/ctrlProp" Target="../ctrlProps/ctrlProp68.xml"/><Relationship Id="rId19" Type="http://schemas.openxmlformats.org/officeDocument/2006/relationships/ctrlProp" Target="../ctrlProps/ctrlProp26.xml"/><Relationship Id="rId14" Type="http://schemas.openxmlformats.org/officeDocument/2006/relationships/ctrlProp" Target="../ctrlProps/ctrlProp21.xml"/><Relationship Id="rId22" Type="http://schemas.openxmlformats.org/officeDocument/2006/relationships/ctrlProp" Target="../ctrlProps/ctrlProp29.xml"/><Relationship Id="rId27" Type="http://schemas.openxmlformats.org/officeDocument/2006/relationships/ctrlProp" Target="../ctrlProps/ctrlProp34.xml"/><Relationship Id="rId30" Type="http://schemas.openxmlformats.org/officeDocument/2006/relationships/ctrlProp" Target="../ctrlProps/ctrlProp37.xml"/><Relationship Id="rId35" Type="http://schemas.openxmlformats.org/officeDocument/2006/relationships/ctrlProp" Target="../ctrlProps/ctrlProp42.xml"/><Relationship Id="rId43" Type="http://schemas.openxmlformats.org/officeDocument/2006/relationships/ctrlProp" Target="../ctrlProps/ctrlProp50.xml"/><Relationship Id="rId48" Type="http://schemas.openxmlformats.org/officeDocument/2006/relationships/ctrlProp" Target="../ctrlProps/ctrlProp55.xml"/><Relationship Id="rId56" Type="http://schemas.openxmlformats.org/officeDocument/2006/relationships/ctrlProp" Target="../ctrlProps/ctrlProp63.xml"/><Relationship Id="rId64" Type="http://schemas.openxmlformats.org/officeDocument/2006/relationships/ctrlProp" Target="../ctrlProps/ctrlProp71.xml"/><Relationship Id="rId69" Type="http://schemas.openxmlformats.org/officeDocument/2006/relationships/ctrlProp" Target="../ctrlProps/ctrlProp76.xml"/><Relationship Id="rId77" Type="http://schemas.openxmlformats.org/officeDocument/2006/relationships/ctrlProp" Target="../ctrlProps/ctrlProp84.xml"/><Relationship Id="rId8" Type="http://schemas.openxmlformats.org/officeDocument/2006/relationships/ctrlProp" Target="../ctrlProps/ctrlProp15.xml"/><Relationship Id="rId51" Type="http://schemas.openxmlformats.org/officeDocument/2006/relationships/ctrlProp" Target="../ctrlProps/ctrlProp58.xml"/><Relationship Id="rId72" Type="http://schemas.openxmlformats.org/officeDocument/2006/relationships/ctrlProp" Target="../ctrlProps/ctrlProp79.xml"/><Relationship Id="rId3" Type="http://schemas.openxmlformats.org/officeDocument/2006/relationships/vmlDrawing" Target="../drawings/vmlDrawing5.vml"/><Relationship Id="rId12" Type="http://schemas.openxmlformats.org/officeDocument/2006/relationships/ctrlProp" Target="../ctrlProps/ctrlProp19.xml"/><Relationship Id="rId17" Type="http://schemas.openxmlformats.org/officeDocument/2006/relationships/ctrlProp" Target="../ctrlProps/ctrlProp24.xml"/><Relationship Id="rId25" Type="http://schemas.openxmlformats.org/officeDocument/2006/relationships/ctrlProp" Target="../ctrlProps/ctrlProp32.xml"/><Relationship Id="rId33" Type="http://schemas.openxmlformats.org/officeDocument/2006/relationships/ctrlProp" Target="../ctrlProps/ctrlProp40.xml"/><Relationship Id="rId38" Type="http://schemas.openxmlformats.org/officeDocument/2006/relationships/ctrlProp" Target="../ctrlProps/ctrlProp45.xml"/><Relationship Id="rId46" Type="http://schemas.openxmlformats.org/officeDocument/2006/relationships/ctrlProp" Target="../ctrlProps/ctrlProp53.xml"/><Relationship Id="rId59" Type="http://schemas.openxmlformats.org/officeDocument/2006/relationships/ctrlProp" Target="../ctrlProps/ctrlProp66.xml"/><Relationship Id="rId67" Type="http://schemas.openxmlformats.org/officeDocument/2006/relationships/ctrlProp" Target="../ctrlProps/ctrlProp74.xml"/><Relationship Id="rId20" Type="http://schemas.openxmlformats.org/officeDocument/2006/relationships/ctrlProp" Target="../ctrlProps/ctrlProp27.xml"/><Relationship Id="rId41" Type="http://schemas.openxmlformats.org/officeDocument/2006/relationships/ctrlProp" Target="../ctrlProps/ctrlProp48.xml"/><Relationship Id="rId54" Type="http://schemas.openxmlformats.org/officeDocument/2006/relationships/ctrlProp" Target="../ctrlProps/ctrlProp61.xml"/><Relationship Id="rId62" Type="http://schemas.openxmlformats.org/officeDocument/2006/relationships/ctrlProp" Target="../ctrlProps/ctrlProp69.xml"/><Relationship Id="rId70" Type="http://schemas.openxmlformats.org/officeDocument/2006/relationships/ctrlProp" Target="../ctrlProps/ctrlProp77.xml"/><Relationship Id="rId75" Type="http://schemas.openxmlformats.org/officeDocument/2006/relationships/ctrlProp" Target="../ctrlProps/ctrlProp82.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15" Type="http://schemas.openxmlformats.org/officeDocument/2006/relationships/ctrlProp" Target="../ctrlProps/ctrlProp22.xml"/><Relationship Id="rId23" Type="http://schemas.openxmlformats.org/officeDocument/2006/relationships/ctrlProp" Target="../ctrlProps/ctrlProp30.xml"/><Relationship Id="rId28" Type="http://schemas.openxmlformats.org/officeDocument/2006/relationships/ctrlProp" Target="../ctrlProps/ctrlProp35.xml"/><Relationship Id="rId36" Type="http://schemas.openxmlformats.org/officeDocument/2006/relationships/ctrlProp" Target="../ctrlProps/ctrlProp43.xml"/><Relationship Id="rId49" Type="http://schemas.openxmlformats.org/officeDocument/2006/relationships/ctrlProp" Target="../ctrlProps/ctrlProp56.xml"/><Relationship Id="rId57" Type="http://schemas.openxmlformats.org/officeDocument/2006/relationships/ctrlProp" Target="../ctrlProps/ctrlProp64.xml"/><Relationship Id="rId10" Type="http://schemas.openxmlformats.org/officeDocument/2006/relationships/ctrlProp" Target="../ctrlProps/ctrlProp17.xml"/><Relationship Id="rId31" Type="http://schemas.openxmlformats.org/officeDocument/2006/relationships/ctrlProp" Target="../ctrlProps/ctrlProp38.xml"/><Relationship Id="rId44" Type="http://schemas.openxmlformats.org/officeDocument/2006/relationships/ctrlProp" Target="../ctrlProps/ctrlProp51.xml"/><Relationship Id="rId52" Type="http://schemas.openxmlformats.org/officeDocument/2006/relationships/ctrlProp" Target="../ctrlProps/ctrlProp59.xml"/><Relationship Id="rId60" Type="http://schemas.openxmlformats.org/officeDocument/2006/relationships/ctrlProp" Target="../ctrlProps/ctrlProp67.xml"/><Relationship Id="rId65" Type="http://schemas.openxmlformats.org/officeDocument/2006/relationships/ctrlProp" Target="../ctrlProps/ctrlProp72.xml"/><Relationship Id="rId73" Type="http://schemas.openxmlformats.org/officeDocument/2006/relationships/ctrlProp" Target="../ctrlProps/ctrlProp80.xml"/><Relationship Id="rId78" Type="http://schemas.openxmlformats.org/officeDocument/2006/relationships/ctrlProp" Target="../ctrlProps/ctrlProp85.xml"/><Relationship Id="rId4" Type="http://schemas.openxmlformats.org/officeDocument/2006/relationships/ctrlProp" Target="../ctrlProps/ctrlProp11.xml"/><Relationship Id="rId9" Type="http://schemas.openxmlformats.org/officeDocument/2006/relationships/ctrlProp" Target="../ctrlProps/ctrlProp16.xml"/><Relationship Id="rId13" Type="http://schemas.openxmlformats.org/officeDocument/2006/relationships/ctrlProp" Target="../ctrlProps/ctrlProp20.xml"/><Relationship Id="rId18" Type="http://schemas.openxmlformats.org/officeDocument/2006/relationships/ctrlProp" Target="../ctrlProps/ctrlProp25.xml"/><Relationship Id="rId39" Type="http://schemas.openxmlformats.org/officeDocument/2006/relationships/ctrlProp" Target="../ctrlProps/ctrlProp46.xml"/><Relationship Id="rId34" Type="http://schemas.openxmlformats.org/officeDocument/2006/relationships/ctrlProp" Target="../ctrlProps/ctrlProp41.xml"/><Relationship Id="rId50" Type="http://schemas.openxmlformats.org/officeDocument/2006/relationships/ctrlProp" Target="../ctrlProps/ctrlProp57.xml"/><Relationship Id="rId55" Type="http://schemas.openxmlformats.org/officeDocument/2006/relationships/ctrlProp" Target="../ctrlProps/ctrlProp62.xml"/><Relationship Id="rId76" Type="http://schemas.openxmlformats.org/officeDocument/2006/relationships/ctrlProp" Target="../ctrlProps/ctrlProp83.xml"/><Relationship Id="rId7" Type="http://schemas.openxmlformats.org/officeDocument/2006/relationships/ctrlProp" Target="../ctrlProps/ctrlProp14.xml"/><Relationship Id="rId71" Type="http://schemas.openxmlformats.org/officeDocument/2006/relationships/ctrlProp" Target="../ctrlProps/ctrlProp78.xml"/><Relationship Id="rId2" Type="http://schemas.openxmlformats.org/officeDocument/2006/relationships/drawing" Target="../drawings/drawing11.xml"/><Relationship Id="rId29" Type="http://schemas.openxmlformats.org/officeDocument/2006/relationships/ctrlProp" Target="../ctrlProps/ctrlProp36.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iogp.org/Geomatics" TargetMode="External"/><Relationship Id="rId1" Type="http://schemas.openxmlformats.org/officeDocument/2006/relationships/hyperlink" Target="http://www.drillingformulas.com/minimum-curvature-method/" TargetMode="External"/><Relationship Id="rId6" Type="http://schemas.openxmlformats.org/officeDocument/2006/relationships/ctrlProp" Target="../ctrlProps/ctrlProp86.xml"/><Relationship Id="rId5" Type="http://schemas.openxmlformats.org/officeDocument/2006/relationships/vmlDrawing" Target="../drawings/vmlDrawing6.vml"/><Relationship Id="rId4" Type="http://schemas.openxmlformats.org/officeDocument/2006/relationships/drawing" Target="../drawings/drawing12.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7.xml.rels><?xml version="1.0" encoding="UTF-8" standalone="yes"?>
<Relationships xmlns="http://schemas.openxmlformats.org/package/2006/relationships"><Relationship Id="rId8" Type="http://schemas.openxmlformats.org/officeDocument/2006/relationships/ctrlProp" Target="../ctrlProps/ctrlProp92.xml"/><Relationship Id="rId3" Type="http://schemas.openxmlformats.org/officeDocument/2006/relationships/ctrlProp" Target="../ctrlProps/ctrlProp87.xml"/><Relationship Id="rId7" Type="http://schemas.openxmlformats.org/officeDocument/2006/relationships/ctrlProp" Target="../ctrlProps/ctrlProp91.xml"/><Relationship Id="rId2" Type="http://schemas.openxmlformats.org/officeDocument/2006/relationships/vmlDrawing" Target="../drawings/vmlDrawing8.vml"/><Relationship Id="rId1" Type="http://schemas.openxmlformats.org/officeDocument/2006/relationships/drawing" Target="../drawings/drawing17.xml"/><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7.bin"/></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37.emf"/><Relationship Id="rId3" Type="http://schemas.openxmlformats.org/officeDocument/2006/relationships/vmlDrawing" Target="../drawings/vmlDrawing9.vml"/><Relationship Id="rId7" Type="http://schemas.openxmlformats.org/officeDocument/2006/relationships/image" Target="../media/image34.emf"/><Relationship Id="rId12" Type="http://schemas.openxmlformats.org/officeDocument/2006/relationships/control" Target="../activeX/activeX5.xml"/><Relationship Id="rId2" Type="http://schemas.openxmlformats.org/officeDocument/2006/relationships/drawing" Target="../drawings/drawing21.xml"/><Relationship Id="rId16" Type="http://schemas.openxmlformats.org/officeDocument/2006/relationships/control" Target="../activeX/activeX7.xml"/><Relationship Id="rId1" Type="http://schemas.openxmlformats.org/officeDocument/2006/relationships/printerSettings" Target="../printerSettings/printerSettings18.bin"/><Relationship Id="rId6" Type="http://schemas.openxmlformats.org/officeDocument/2006/relationships/control" Target="../activeX/activeX2.xml"/><Relationship Id="rId11" Type="http://schemas.openxmlformats.org/officeDocument/2006/relationships/image" Target="../media/image36.emf"/><Relationship Id="rId5" Type="http://schemas.openxmlformats.org/officeDocument/2006/relationships/image" Target="../media/image33.emf"/><Relationship Id="rId15" Type="http://schemas.openxmlformats.org/officeDocument/2006/relationships/image" Target="../media/image38.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5.emf"/><Relationship Id="rId14" Type="http://schemas.openxmlformats.org/officeDocument/2006/relationships/control" Target="../activeX/activeX6.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9.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A47"/>
  <sheetViews>
    <sheetView showGridLines="0" showRowColHeaders="0" topLeftCell="A21" workbookViewId="0">
      <selection activeCell="D13" sqref="D13"/>
    </sheetView>
  </sheetViews>
  <sheetFormatPr defaultRowHeight="15"/>
  <cols>
    <col min="1" max="1" width="32.69921875" style="1006" bestFit="1" customWidth="1"/>
  </cols>
  <sheetData>
    <row r="1" spans="1:1">
      <c r="A1" s="990" t="s">
        <v>5780</v>
      </c>
    </row>
    <row r="2" spans="1:1">
      <c r="A2" s="1007" t="s">
        <v>10132</v>
      </c>
    </row>
    <row r="3" spans="1:1">
      <c r="A3" s="1007" t="s">
        <v>5782</v>
      </c>
    </row>
    <row r="4" spans="1:1">
      <c r="A4" s="1007" t="s">
        <v>10635</v>
      </c>
    </row>
    <row r="5" spans="1:1">
      <c r="A5" s="1007" t="s">
        <v>10304</v>
      </c>
    </row>
    <row r="6" spans="1:1">
      <c r="A6" s="1007" t="s">
        <v>5783</v>
      </c>
    </row>
    <row r="7" spans="1:1">
      <c r="A7" s="1007" t="s">
        <v>5784</v>
      </c>
    </row>
    <row r="8" spans="1:1">
      <c r="A8" s="1007" t="s">
        <v>192</v>
      </c>
    </row>
    <row r="9" spans="1:1">
      <c r="A9" s="1007" t="s">
        <v>5785</v>
      </c>
    </row>
    <row r="10" spans="1:1">
      <c r="A10" s="1007" t="s">
        <v>5786</v>
      </c>
    </row>
    <row r="11" spans="1:1">
      <c r="A11" s="1007" t="s">
        <v>5787</v>
      </c>
    </row>
    <row r="12" spans="1:1">
      <c r="A12" s="1007" t="s">
        <v>5788</v>
      </c>
    </row>
    <row r="13" spans="1:1">
      <c r="A13" s="1007" t="s">
        <v>5789</v>
      </c>
    </row>
    <row r="14" spans="1:1">
      <c r="A14" s="1007" t="s">
        <v>5790</v>
      </c>
    </row>
    <row r="15" spans="1:1">
      <c r="A15" s="1007" t="s">
        <v>116</v>
      </c>
    </row>
    <row r="16" spans="1:1">
      <c r="A16" s="1007" t="s">
        <v>5791</v>
      </c>
    </row>
    <row r="17" spans="1:1">
      <c r="A17" s="1007" t="s">
        <v>10453</v>
      </c>
    </row>
    <row r="18" spans="1:1">
      <c r="A18" s="1007" t="s">
        <v>5792</v>
      </c>
    </row>
    <row r="19" spans="1:1">
      <c r="A19" s="1007" t="s">
        <v>5793</v>
      </c>
    </row>
    <row r="20" spans="1:1">
      <c r="A20" s="1007" t="s">
        <v>8113</v>
      </c>
    </row>
    <row r="21" spans="1:1">
      <c r="A21" s="1007" t="s">
        <v>5794</v>
      </c>
    </row>
    <row r="22" spans="1:1">
      <c r="A22" s="1007" t="s">
        <v>9466</v>
      </c>
    </row>
    <row r="23" spans="1:1">
      <c r="A23" s="1007" t="s">
        <v>5795</v>
      </c>
    </row>
    <row r="24" spans="1:1">
      <c r="A24" s="1007" t="s">
        <v>5796</v>
      </c>
    </row>
    <row r="25" spans="1:1">
      <c r="A25" s="1007" t="s">
        <v>9691</v>
      </c>
    </row>
    <row r="26" spans="1:1">
      <c r="A26" s="1007" t="s">
        <v>5797</v>
      </c>
    </row>
    <row r="27" spans="1:1">
      <c r="A27" s="1007" t="s">
        <v>8183</v>
      </c>
    </row>
    <row r="28" spans="1:1">
      <c r="A28" s="1007" t="s">
        <v>5798</v>
      </c>
    </row>
    <row r="29" spans="1:1">
      <c r="A29" s="1007" t="s">
        <v>5799</v>
      </c>
    </row>
    <row r="30" spans="1:1">
      <c r="A30" s="1007" t="s">
        <v>5800</v>
      </c>
    </row>
    <row r="31" spans="1:1">
      <c r="A31" s="1007" t="s">
        <v>8112</v>
      </c>
    </row>
    <row r="32" spans="1:1">
      <c r="A32" s="1007" t="s">
        <v>8184</v>
      </c>
    </row>
    <row r="33" spans="1:1">
      <c r="A33" s="1007" t="s">
        <v>8540</v>
      </c>
    </row>
    <row r="34" spans="1:1">
      <c r="A34" s="1007" t="s">
        <v>8541</v>
      </c>
    </row>
    <row r="35" spans="1:1">
      <c r="A35" s="1007" t="s">
        <v>8542</v>
      </c>
    </row>
    <row r="36" spans="1:1">
      <c r="A36" s="1007" t="s">
        <v>10121</v>
      </c>
    </row>
    <row r="37" spans="1:1">
      <c r="A37" s="1007" t="s">
        <v>10133</v>
      </c>
    </row>
    <row r="38" spans="1:1">
      <c r="A38" s="1007" t="s">
        <v>10254</v>
      </c>
    </row>
    <row r="39" spans="1:1">
      <c r="A39" s="1007" t="s">
        <v>10255</v>
      </c>
    </row>
    <row r="40" spans="1:1">
      <c r="A40" s="1007" t="s">
        <v>10264</v>
      </c>
    </row>
    <row r="41" spans="1:1">
      <c r="A41" s="1007" t="s">
        <v>10434</v>
      </c>
    </row>
    <row r="42" spans="1:1">
      <c r="A42" s="1007" t="s">
        <v>10859</v>
      </c>
    </row>
    <row r="43" spans="1:1">
      <c r="A43" s="1007" t="s">
        <v>10876</v>
      </c>
    </row>
    <row r="44" spans="1:1">
      <c r="A44" s="1007" t="s">
        <v>10860</v>
      </c>
    </row>
    <row r="45" spans="1:1">
      <c r="A45" s="1007" t="s">
        <v>11110</v>
      </c>
    </row>
    <row r="46" spans="1:1">
      <c r="A46" s="1007"/>
    </row>
    <row r="47" spans="1:1">
      <c r="A47" s="1007"/>
    </row>
  </sheetData>
  <hyperlinks>
    <hyperlink ref="A2" location="Start2" display="WellboreCleaningNeeds" xr:uid="{00000000-0004-0000-0000-000000000000}"/>
    <hyperlink ref="A3" location="Start3" display="Tenderheader ref" xr:uid="{00000000-0004-0000-0000-000001000000}"/>
    <hyperlink ref="A4" location="Start4" display="RockPropertiesGuide" xr:uid="{00000000-0004-0000-0000-000002000000}"/>
    <hyperlink ref="A5" location="Start5" display="Offset Schematics" xr:uid="{00000000-0004-0000-0000-000003000000}"/>
    <hyperlink ref="A6" location="Start6" display="Offset data" xr:uid="{00000000-0004-0000-0000-000004000000}"/>
    <hyperlink ref="A7" location="Start7" display="Wellplanning Data Sheet" xr:uid="{00000000-0004-0000-0000-000005000000}"/>
    <hyperlink ref="A8" location="Start8" display="Location" xr:uid="{00000000-0004-0000-0000-000006000000}"/>
    <hyperlink ref="A9" location="Start9" display="Location data example" xr:uid="{00000000-0004-0000-0000-000007000000}"/>
    <hyperlink ref="A10" location="Start10" display="Interval Location Spec" xr:uid="{00000000-0004-0000-0000-000008000000}"/>
    <hyperlink ref="A11" location="Start11" display="IntervalDataWithBitPos" xr:uid="{00000000-0004-0000-0000-000009000000}"/>
    <hyperlink ref="A12" location="Start12" display="Depth Annotations" xr:uid="{00000000-0004-0000-0000-00000A000000}"/>
    <hyperlink ref="A13" location="Start13" display="Well Timeline" xr:uid="{00000000-0004-0000-0000-00000B000000}"/>
    <hyperlink ref="A14" location="Start14" display="Interval And Surface Pipe" xr:uid="{00000000-0004-0000-0000-00000C000000}"/>
    <hyperlink ref="A15" location="Start15" display="Rig" xr:uid="{00000000-0004-0000-0000-00000D000000}"/>
    <hyperlink ref="A16" location="Start16" display="IntervalData (2)" xr:uid="{00000000-0004-0000-0000-00000E000000}"/>
    <hyperlink ref="A17" location="Start17" display="BHA Shape Spec" xr:uid="{00000000-0004-0000-0000-00000F000000}"/>
    <hyperlink ref="A18" location="Start18" display="BHA Shape" xr:uid="{00000000-0004-0000-0000-000010000000}"/>
    <hyperlink ref="A19" location="Start19" display="Rig specStruct Example" xr:uid="{00000000-0004-0000-0000-000011000000}"/>
    <hyperlink ref="A20" location="Start20" display="Rig Logix data" xr:uid="{00000000-0004-0000-0000-000012000000}"/>
    <hyperlink ref="A21" location="Start21" display="Survey Listing" xr:uid="{00000000-0004-0000-0000-000013000000}"/>
    <hyperlink ref="A22" location="Start22" display="Survey Report" xr:uid="{00000000-0004-0000-0000-000014000000}"/>
    <hyperlink ref="A23" location="Start23" display="Hyd Charts" xr:uid="{00000000-0004-0000-0000-000015000000}"/>
    <hyperlink ref="A24" location="Start24" display="MC2 Reqs" xr:uid="{00000000-0004-0000-0000-000016000000}"/>
    <hyperlink ref="A25" location="Start25" display="MC2 Planning Matrix" xr:uid="{00000000-0004-0000-0000-000017000000}"/>
    <hyperlink ref="A26" location="Start26" display="Additonal ReqsBUG mc2" xr:uid="{00000000-0004-0000-0000-000018000000}"/>
    <hyperlink ref="A27" location="Start27" display="Field Planning PC oilplan" xr:uid="{00000000-0004-0000-0000-000019000000}"/>
    <hyperlink ref="A28" location="Start28" display="Rept section Placeholder" xr:uid="{00000000-0004-0000-0000-00001A000000}"/>
    <hyperlink ref="A29" location="Start29" display="Rept sections 2" xr:uid="{00000000-0004-0000-0000-00001B000000}"/>
    <hyperlink ref="A30" location="Start30" display="Supporting Mind Maps" xr:uid="{00000000-0004-0000-0000-00001C000000}"/>
    <hyperlink ref="A31" location="Start31" display="units-dims" xr:uid="{00000000-0004-0000-0000-00001D000000}"/>
    <hyperlink ref="A32" location="Start32" display="Supported Chart Types Worksheet" xr:uid="{00000000-0004-0000-0000-00001E000000}"/>
    <hyperlink ref="A33" location="Start33" display="Parameter sheet" xr:uid="{00000000-0004-0000-0000-00001F000000}"/>
    <hyperlink ref="A34" location="Start34" display="Parameter table Attributes" xr:uid="{00000000-0004-0000-0000-000020000000}"/>
    <hyperlink ref="A35" location="Start35" display="ALL Tool Sizes" xr:uid="{00000000-0004-0000-0000-000021000000}"/>
    <hyperlink ref="A36" location="Start36" display="Usertools" xr:uid="{00000000-0004-0000-0000-000022000000}"/>
    <hyperlink ref="A37" location="Start37" display="Drilling KPI_RT Chart" xr:uid="{00000000-0004-0000-0000-000023000000}"/>
    <hyperlink ref="A38" location="Start38" display="Drilling KPI Spec" xr:uid="{00000000-0004-0000-0000-000024000000}"/>
    <hyperlink ref="A39" location="Start39" display="Interval Chart Spec" xr:uid="{00000000-0004-0000-0000-000025000000}"/>
    <hyperlink ref="A40" location="Start40" display="TE Calculator" xr:uid="{00000000-0004-0000-0000-000026000000}"/>
    <hyperlink ref="A41" location="Start41" display="DDCalcs" xr:uid="{00000000-0004-0000-0000-000027000000}"/>
    <hyperlink ref="A42" location="Start42" display="Regression Eqs" xr:uid="{00000000-0004-0000-0000-000028000000}"/>
    <hyperlink ref="A43" location="Start43" display="Size-Translate-Rotate" xr:uid="{00000000-0004-0000-0000-000029000000}"/>
    <hyperlink ref="A44" location="Start44" display="Tubulars_NonSpecial" xr:uid="{00000000-0004-0000-0000-00002A000000}"/>
    <hyperlink ref="A45" location="Start45" display="CollarConnectionProperties" xr:uid="{00000000-0004-0000-0000-00002B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7"/>
  <dimension ref="A1:AC36"/>
  <sheetViews>
    <sheetView workbookViewId="0">
      <selection activeCell="G9" sqref="G9"/>
    </sheetView>
  </sheetViews>
  <sheetFormatPr defaultColWidth="9" defaultRowHeight="15.6"/>
  <cols>
    <col min="1" max="1" width="30.59765625" style="1018" bestFit="1" customWidth="1"/>
    <col min="2" max="2" width="11.3984375" style="109" bestFit="1" customWidth="1"/>
    <col min="3" max="3" width="17.69921875" style="109" bestFit="1" customWidth="1"/>
    <col min="4" max="4" width="24.796875" style="109" bestFit="1" customWidth="1"/>
    <col min="5" max="5" width="22.19921875" style="109" bestFit="1" customWidth="1"/>
    <col min="6" max="6" width="24.3984375" style="109" bestFit="1" customWidth="1"/>
    <col min="7" max="7" width="25.19921875" style="109" bestFit="1" customWidth="1"/>
    <col min="8" max="8" width="22.69921875" style="109" bestFit="1" customWidth="1"/>
    <col min="9" max="9" width="17.69921875" style="109" bestFit="1" customWidth="1"/>
    <col min="10" max="10" width="22.59765625" style="109" bestFit="1" customWidth="1"/>
    <col min="11" max="11" width="28" style="109" bestFit="1" customWidth="1"/>
    <col min="12" max="12" width="12.09765625" style="109" bestFit="1" customWidth="1"/>
    <col min="13" max="13" width="13.19921875" style="109" bestFit="1" customWidth="1"/>
    <col min="14" max="14" width="25.3984375" style="109" bestFit="1" customWidth="1"/>
    <col min="15" max="15" width="22" style="109" bestFit="1" customWidth="1"/>
    <col min="16" max="16" width="20.19921875" style="109" bestFit="1" customWidth="1"/>
    <col min="17" max="17" width="16.796875" style="109" bestFit="1" customWidth="1"/>
    <col min="18" max="18" width="11.59765625" style="109" bestFit="1" customWidth="1"/>
    <col min="19" max="20" width="11.3984375" style="109" customWidth="1"/>
    <col min="21" max="21" width="25.296875" style="109" customWidth="1"/>
    <col min="22" max="29" width="11.3984375" style="109" customWidth="1"/>
    <col min="30" max="16384" width="9" style="109"/>
  </cols>
  <sheetData>
    <row r="1" spans="1:18" ht="15">
      <c r="A1" s="1034" t="s">
        <v>5781</v>
      </c>
    </row>
    <row r="2" spans="1:18" ht="15">
      <c r="A2" s="1034"/>
      <c r="C2" s="109">
        <v>1099</v>
      </c>
    </row>
    <row r="3" spans="1:18">
      <c r="A3" s="1018" t="s">
        <v>132</v>
      </c>
    </row>
    <row r="4" spans="1:18">
      <c r="B4" s="1019" t="s">
        <v>5697</v>
      </c>
      <c r="C4" s="1020" t="s">
        <v>679</v>
      </c>
      <c r="D4" s="1020" t="s">
        <v>10305</v>
      </c>
      <c r="E4" s="1020" t="s">
        <v>10306</v>
      </c>
      <c r="F4" s="1020" t="s">
        <v>10307</v>
      </c>
      <c r="G4" s="1020" t="s">
        <v>3978</v>
      </c>
      <c r="H4" s="1020" t="s">
        <v>10308</v>
      </c>
      <c r="I4" s="1020" t="s">
        <v>10309</v>
      </c>
      <c r="J4" s="1021" t="s">
        <v>10310</v>
      </c>
    </row>
    <row r="5" spans="1:18">
      <c r="B5" s="1022"/>
      <c r="C5" s="1023"/>
      <c r="D5" s="1023"/>
      <c r="E5" s="1023"/>
      <c r="F5" s="1023"/>
      <c r="G5" s="1023"/>
      <c r="H5" s="1023"/>
      <c r="I5" s="1023"/>
      <c r="J5" s="1024"/>
    </row>
    <row r="6" spans="1:18">
      <c r="B6" s="1022"/>
      <c r="C6" s="1023"/>
      <c r="D6" s="1023"/>
      <c r="E6" s="1023"/>
      <c r="F6" s="1023"/>
      <c r="G6" s="1023"/>
      <c r="H6" s="1023"/>
      <c r="I6" s="1023"/>
      <c r="J6" s="1024"/>
    </row>
    <row r="7" spans="1:18">
      <c r="B7" s="1022"/>
      <c r="C7" s="1023"/>
      <c r="D7" s="1023"/>
      <c r="E7" s="1023"/>
      <c r="F7" s="1023"/>
      <c r="G7" s="1023"/>
      <c r="H7" s="1023"/>
      <c r="I7" s="1023"/>
      <c r="J7" s="1024"/>
    </row>
    <row r="8" spans="1:18">
      <c r="B8" s="1022"/>
      <c r="C8" s="1023"/>
      <c r="D8" s="1023"/>
      <c r="E8" s="1023"/>
      <c r="F8" s="1023"/>
      <c r="G8" s="1023"/>
      <c r="H8" s="1023"/>
      <c r="I8" s="1023"/>
      <c r="J8" s="1024"/>
    </row>
    <row r="9" spans="1:18">
      <c r="B9" s="1022"/>
      <c r="C9" s="1023"/>
      <c r="D9" s="1023"/>
      <c r="E9" s="1023"/>
      <c r="F9" s="1023"/>
      <c r="G9" s="1023"/>
      <c r="H9" s="1023"/>
      <c r="I9" s="1023"/>
      <c r="J9" s="1024"/>
    </row>
    <row r="10" spans="1:18">
      <c r="A10" s="1018" t="s">
        <v>10311</v>
      </c>
    </row>
    <row r="11" spans="1:18">
      <c r="B11" s="1019" t="s">
        <v>10312</v>
      </c>
      <c r="C11" s="1020" t="s">
        <v>10313</v>
      </c>
      <c r="D11" s="1020" t="s">
        <v>10314</v>
      </c>
      <c r="E11" s="1020" t="s">
        <v>10315</v>
      </c>
      <c r="F11" s="1020" t="s">
        <v>10316</v>
      </c>
      <c r="G11" s="1020" t="s">
        <v>11111</v>
      </c>
      <c r="H11" s="1020" t="s">
        <v>10317</v>
      </c>
      <c r="I11" s="1020" t="s">
        <v>10318</v>
      </c>
      <c r="J11" s="1020" t="s">
        <v>10319</v>
      </c>
      <c r="K11" s="1020" t="s">
        <v>10320</v>
      </c>
      <c r="L11" s="1020" t="s">
        <v>10321</v>
      </c>
      <c r="M11" s="1020" t="s">
        <v>10322</v>
      </c>
      <c r="N11" s="1020" t="s">
        <v>10323</v>
      </c>
      <c r="O11" s="1020" t="s">
        <v>10324</v>
      </c>
      <c r="P11" s="1020" t="s">
        <v>10325</v>
      </c>
      <c r="Q11" s="1020" t="s">
        <v>10326</v>
      </c>
      <c r="R11" s="1021" t="s">
        <v>10327</v>
      </c>
    </row>
    <row r="12" spans="1:18">
      <c r="B12" s="1022"/>
      <c r="C12" s="1024"/>
      <c r="D12" s="1023"/>
      <c r="E12" s="1024"/>
      <c r="F12" s="1154" t="s">
        <v>1635</v>
      </c>
      <c r="G12" s="1155"/>
      <c r="H12" s="1155"/>
      <c r="I12" s="1023"/>
      <c r="J12" s="1154" t="s">
        <v>2200</v>
      </c>
      <c r="K12" s="1154" t="s">
        <v>2200</v>
      </c>
      <c r="L12" s="1024"/>
      <c r="M12" s="1154" t="s">
        <v>617</v>
      </c>
      <c r="N12" s="1154" t="s">
        <v>2200</v>
      </c>
      <c r="O12" s="1023" t="s">
        <v>594</v>
      </c>
      <c r="P12" s="1023" t="s">
        <v>1554</v>
      </c>
      <c r="Q12" s="1023"/>
      <c r="R12" s="1024"/>
    </row>
    <row r="13" spans="1:18">
      <c r="B13" s="1022"/>
      <c r="D13" s="1023"/>
      <c r="F13" s="1156"/>
      <c r="G13" s="1156"/>
      <c r="H13" s="1156"/>
      <c r="I13" s="1023"/>
      <c r="J13" s="1156"/>
      <c r="K13" s="1156"/>
      <c r="M13" s="1156"/>
      <c r="N13" s="1156"/>
      <c r="O13" s="1023"/>
      <c r="P13" s="1023"/>
      <c r="Q13" s="1023"/>
      <c r="R13" s="1024"/>
    </row>
    <row r="14" spans="1:18">
      <c r="A14" s="1018" t="s">
        <v>10328</v>
      </c>
      <c r="B14" s="1157"/>
      <c r="D14" s="1158"/>
      <c r="F14" s="1156"/>
      <c r="G14" s="1156"/>
      <c r="H14" s="1156"/>
      <c r="J14" s="1156"/>
      <c r="K14" s="1156"/>
      <c r="M14" s="1156"/>
      <c r="N14" s="1156"/>
    </row>
    <row r="15" spans="1:18">
      <c r="B15" s="1019" t="s">
        <v>621</v>
      </c>
      <c r="C15" s="1020" t="s">
        <v>10329</v>
      </c>
      <c r="D15" s="1020" t="s">
        <v>10330</v>
      </c>
      <c r="E15" s="1020" t="s">
        <v>10331</v>
      </c>
      <c r="F15" s="1020" t="s">
        <v>10332</v>
      </c>
      <c r="G15" s="1020" t="s">
        <v>10333</v>
      </c>
      <c r="H15" s="1021" t="s">
        <v>10334</v>
      </c>
    </row>
    <row r="16" spans="1:18">
      <c r="B16" s="1022"/>
      <c r="C16" s="1023"/>
      <c r="D16" s="1023"/>
      <c r="E16" s="1023"/>
      <c r="F16" s="1023"/>
      <c r="G16" s="1023"/>
      <c r="H16" s="1024"/>
    </row>
    <row r="17" spans="1:29">
      <c r="B17" s="1022"/>
      <c r="C17" s="1023"/>
      <c r="D17" s="1023"/>
      <c r="E17" s="1023"/>
      <c r="F17" s="1023"/>
      <c r="G17" s="1023"/>
      <c r="H17" s="1024"/>
    </row>
    <row r="18" spans="1:29">
      <c r="B18" s="1025"/>
      <c r="C18" s="1026"/>
      <c r="D18" s="1026"/>
      <c r="E18" s="1026"/>
      <c r="F18" s="1026"/>
      <c r="G18" s="1026"/>
      <c r="H18" s="1027"/>
    </row>
    <row r="19" spans="1:29">
      <c r="A19" s="1018" t="s">
        <v>10335</v>
      </c>
      <c r="B19" s="1028"/>
      <c r="C19" s="1029"/>
      <c r="D19" s="1029"/>
      <c r="E19" s="1029"/>
      <c r="F19" s="1029"/>
      <c r="G19" s="1029"/>
      <c r="H19" s="1030"/>
    </row>
    <row r="20" spans="1:29">
      <c r="B20" s="1019" t="s">
        <v>10336</v>
      </c>
      <c r="C20" s="1020" t="s">
        <v>10337</v>
      </c>
      <c r="D20" s="1020" t="s">
        <v>10338</v>
      </c>
      <c r="E20" s="1020" t="s">
        <v>10339</v>
      </c>
      <c r="F20" s="1020" t="s">
        <v>10340</v>
      </c>
      <c r="G20" s="1020" t="s">
        <v>10341</v>
      </c>
      <c r="H20" s="1020" t="s">
        <v>1438</v>
      </c>
      <c r="I20" s="1021" t="s">
        <v>1441</v>
      </c>
    </row>
    <row r="21" spans="1:29">
      <c r="B21" s="1022"/>
      <c r="C21" s="1031" t="s">
        <v>3748</v>
      </c>
      <c r="D21" s="1032" t="s">
        <v>594</v>
      </c>
      <c r="E21" s="1023" t="s">
        <v>592</v>
      </c>
      <c r="F21" s="1023" t="s">
        <v>592</v>
      </c>
      <c r="G21" s="1023" t="s">
        <v>592</v>
      </c>
      <c r="H21" s="1023" t="s">
        <v>592</v>
      </c>
      <c r="I21" s="1024" t="s">
        <v>592</v>
      </c>
    </row>
    <row r="22" spans="1:29">
      <c r="B22" s="1022"/>
      <c r="C22" s="1023"/>
      <c r="D22" s="1033"/>
      <c r="E22" s="1023"/>
      <c r="F22" s="1023"/>
      <c r="G22" s="1023"/>
      <c r="H22" s="1023"/>
      <c r="I22" s="1024"/>
    </row>
    <row r="23" spans="1:29">
      <c r="A23" s="1159" t="s">
        <v>10342</v>
      </c>
    </row>
    <row r="24" spans="1:29" ht="16.2" thickBot="1">
      <c r="B24" s="1160" t="s">
        <v>10329</v>
      </c>
      <c r="C24" s="1161" t="s">
        <v>10330</v>
      </c>
      <c r="D24" s="1161" t="s">
        <v>4354</v>
      </c>
      <c r="E24" s="1161" t="s">
        <v>2066</v>
      </c>
      <c r="F24" s="1161" t="s">
        <v>10343</v>
      </c>
      <c r="G24" s="1162" t="s">
        <v>10344</v>
      </c>
      <c r="H24" s="1161" t="s">
        <v>10345</v>
      </c>
      <c r="S24" s="1160"/>
      <c r="T24" s="1160"/>
      <c r="U24" s="1160"/>
      <c r="V24" s="1160"/>
      <c r="W24" s="1160"/>
      <c r="X24" s="1160"/>
      <c r="Y24" s="1160"/>
      <c r="Z24" s="1160"/>
      <c r="AA24" s="1160"/>
      <c r="AB24" s="1160"/>
      <c r="AC24" s="1160"/>
    </row>
    <row r="25" spans="1:29">
      <c r="B25" s="1163"/>
      <c r="C25" s="1164"/>
      <c r="D25" s="1164"/>
      <c r="E25" s="1164"/>
      <c r="F25" s="1164"/>
      <c r="G25" s="1164"/>
      <c r="H25" s="1164"/>
    </row>
    <row r="26" spans="1:29">
      <c r="B26" s="1165"/>
      <c r="C26" s="1166"/>
      <c r="D26" s="1166"/>
      <c r="E26" s="1166"/>
      <c r="F26" s="1166"/>
      <c r="G26" s="1166"/>
      <c r="H26" s="1166"/>
    </row>
    <row r="27" spans="1:29">
      <c r="B27" s="1165"/>
      <c r="C27" s="1166"/>
      <c r="D27" s="1166"/>
      <c r="E27" s="1166"/>
      <c r="F27" s="1166"/>
      <c r="G27" s="1166"/>
      <c r="H27" s="1166"/>
    </row>
    <row r="28" spans="1:29">
      <c r="B28" s="1165"/>
      <c r="C28" s="1166"/>
      <c r="D28" s="1166"/>
      <c r="E28" s="1166"/>
      <c r="F28" s="1166"/>
      <c r="G28" s="1166"/>
      <c r="H28" s="1166"/>
    </row>
    <row r="29" spans="1:29">
      <c r="B29" s="1167"/>
      <c r="C29" s="1168"/>
      <c r="D29" s="1168"/>
      <c r="E29" s="1168"/>
      <c r="F29" s="1168"/>
      <c r="G29" s="1168"/>
      <c r="H29" s="1168"/>
    </row>
    <row r="30" spans="1:29" ht="16.2" thickBot="1">
      <c r="A30" s="1018" t="s">
        <v>10346</v>
      </c>
    </row>
    <row r="31" spans="1:29" ht="16.8" thickBot="1">
      <c r="A31" s="109"/>
      <c r="B31" s="1169" t="s">
        <v>10347</v>
      </c>
      <c r="C31" s="1170" t="s">
        <v>10348</v>
      </c>
      <c r="D31" s="1170" t="s">
        <v>10349</v>
      </c>
      <c r="E31" s="1170" t="s">
        <v>10350</v>
      </c>
      <c r="F31" s="1170" t="s">
        <v>10351</v>
      </c>
      <c r="G31" s="1171" t="s">
        <v>10352</v>
      </c>
      <c r="H31" s="1172" t="s">
        <v>10353</v>
      </c>
      <c r="I31" s="1173" t="s">
        <v>10354</v>
      </c>
      <c r="J31" s="1173" t="s">
        <v>10355</v>
      </c>
      <c r="K31" s="1173" t="s">
        <v>10356</v>
      </c>
      <c r="L31" s="1173" t="s">
        <v>10357</v>
      </c>
      <c r="M31" s="1174" t="s">
        <v>10358</v>
      </c>
    </row>
    <row r="34" spans="1:10" ht="16.2" thickBot="1">
      <c r="A34" s="1018" t="s">
        <v>10359</v>
      </c>
    </row>
    <row r="35" spans="1:10" ht="16.8" thickBot="1">
      <c r="B35" s="1169" t="s">
        <v>10347</v>
      </c>
      <c r="C35" s="1170" t="s">
        <v>10348</v>
      </c>
      <c r="D35" s="1170" t="s">
        <v>10349</v>
      </c>
      <c r="E35" s="1170" t="s">
        <v>10350</v>
      </c>
      <c r="F35" s="1170" t="s">
        <v>10351</v>
      </c>
      <c r="G35" s="1171" t="s">
        <v>10352</v>
      </c>
      <c r="H35" s="1175" t="s">
        <v>10360</v>
      </c>
      <c r="I35" s="1176" t="s">
        <v>10361</v>
      </c>
      <c r="J35" s="1176" t="s">
        <v>10362</v>
      </c>
    </row>
    <row r="36" spans="1:10" ht="16.2" thickBot="1">
      <c r="B36" s="1163"/>
      <c r="C36" s="1177"/>
      <c r="D36" s="1177"/>
      <c r="E36" s="1177"/>
      <c r="F36" s="1177"/>
      <c r="G36" s="1178"/>
      <c r="H36" s="1160"/>
      <c r="I36" s="1160"/>
      <c r="J36" s="1160"/>
    </row>
  </sheetData>
  <hyperlinks>
    <hyperlink ref="A1" location="Index" display="Back to Index" xr:uid="{00000000-0004-0000-0100-000000000000}"/>
  </hyperlinks>
  <pageMargins left="0.7" right="0.7" top="0.75" bottom="0.75" header="0.3" footer="0.3"/>
  <tableParts count="7">
    <tablePart r:id="rId1"/>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48"/>
  <sheetViews>
    <sheetView showGridLines="0" showRowColHeaders="0" zoomScale="55" zoomScaleNormal="55" workbookViewId="0">
      <selection activeCell="B52" sqref="B52"/>
    </sheetView>
  </sheetViews>
  <sheetFormatPr defaultColWidth="8.8984375" defaultRowHeight="14.4" outlineLevelRow="3"/>
  <cols>
    <col min="1" max="1" width="8.8984375" style="57"/>
    <col min="2" max="2" width="100.3984375" style="57" customWidth="1"/>
    <col min="3" max="16384" width="8.8984375" style="57"/>
  </cols>
  <sheetData>
    <row r="1" spans="1:8">
      <c r="A1" s="50" t="s">
        <v>5781</v>
      </c>
      <c r="H1" s="50"/>
    </row>
    <row r="2" spans="1:8" ht="24.6">
      <c r="B2" s="64" t="s">
        <v>132</v>
      </c>
      <c r="F2" s="57" t="s">
        <v>753</v>
      </c>
    </row>
    <row r="3" spans="1:8" ht="19.8" outlineLevel="1">
      <c r="B3" s="65" t="s">
        <v>99</v>
      </c>
    </row>
    <row r="4" spans="1:8" ht="19.8" outlineLevel="1">
      <c r="B4" s="65" t="s">
        <v>133</v>
      </c>
    </row>
    <row r="5" spans="1:8" ht="19.8" outlineLevel="1">
      <c r="B5" s="65" t="s">
        <v>134</v>
      </c>
    </row>
    <row r="6" spans="1:8" ht="19.8" outlineLevel="1">
      <c r="B6" s="65" t="s">
        <v>135</v>
      </c>
    </row>
    <row r="7" spans="1:8" ht="19.8" outlineLevel="1">
      <c r="B7" s="65" t="s">
        <v>136</v>
      </c>
    </row>
    <row r="8" spans="1:8" ht="19.8" outlineLevel="1">
      <c r="B8" s="65" t="s">
        <v>137</v>
      </c>
    </row>
    <row r="9" spans="1:8" ht="19.8" outlineLevel="1">
      <c r="B9" s="65" t="s">
        <v>138</v>
      </c>
    </row>
    <row r="10" spans="1:8" ht="19.8" outlineLevel="1">
      <c r="B10" s="65" t="s">
        <v>139</v>
      </c>
    </row>
    <row r="11" spans="1:8" ht="19.8" outlineLevel="1">
      <c r="B11" s="65" t="s">
        <v>140</v>
      </c>
    </row>
    <row r="12" spans="1:8" ht="24.6">
      <c r="B12" s="64" t="s">
        <v>141</v>
      </c>
      <c r="F12" s="57" t="s">
        <v>754</v>
      </c>
    </row>
    <row r="13" spans="1:8" ht="19.8" outlineLevel="1">
      <c r="B13" s="65" t="s">
        <v>142</v>
      </c>
    </row>
    <row r="14" spans="1:8" ht="19.8" outlineLevel="1">
      <c r="B14" s="65" t="s">
        <v>143</v>
      </c>
    </row>
    <row r="15" spans="1:8" ht="19.2" outlineLevel="3">
      <c r="B15" s="66" t="s">
        <v>144</v>
      </c>
    </row>
    <row r="16" spans="1:8" ht="19.2" outlineLevel="3">
      <c r="B16" s="66" t="s">
        <v>145</v>
      </c>
    </row>
    <row r="17" spans="2:2" ht="19.2" outlineLevel="3">
      <c r="B17" s="66" t="s">
        <v>146</v>
      </c>
    </row>
    <row r="18" spans="2:2" ht="19.2" outlineLevel="3">
      <c r="B18" s="66" t="s">
        <v>147</v>
      </c>
    </row>
    <row r="19" spans="2:2" ht="19.2" outlineLevel="3">
      <c r="B19" s="66" t="s">
        <v>148</v>
      </c>
    </row>
    <row r="20" spans="2:2" ht="19.2" outlineLevel="3">
      <c r="B20" s="66" t="s">
        <v>149</v>
      </c>
    </row>
    <row r="21" spans="2:2" ht="19.2" outlineLevel="3">
      <c r="B21" s="66" t="s">
        <v>150</v>
      </c>
    </row>
    <row r="22" spans="2:2" ht="19.2" outlineLevel="3">
      <c r="B22" s="66" t="s">
        <v>151</v>
      </c>
    </row>
    <row r="23" spans="2:2" ht="19.2" outlineLevel="3">
      <c r="B23" s="66" t="s">
        <v>152</v>
      </c>
    </row>
    <row r="24" spans="2:2" ht="19.2" outlineLevel="3">
      <c r="B24" s="66" t="s">
        <v>153</v>
      </c>
    </row>
    <row r="25" spans="2:2" ht="24.6">
      <c r="B25" s="64" t="s">
        <v>154</v>
      </c>
    </row>
    <row r="26" spans="2:2" ht="19.8" outlineLevel="1">
      <c r="B26" s="65" t="s">
        <v>155</v>
      </c>
    </row>
    <row r="27" spans="2:2" ht="19.8" outlineLevel="1">
      <c r="B27" s="65" t="s">
        <v>156</v>
      </c>
    </row>
    <row r="28" spans="2:2" ht="19.8" outlineLevel="1">
      <c r="B28" s="65" t="s">
        <v>157</v>
      </c>
    </row>
    <row r="29" spans="2:2" ht="19.8" outlineLevel="1">
      <c r="B29" s="65" t="s">
        <v>158</v>
      </c>
    </row>
    <row r="30" spans="2:2" ht="19.8" outlineLevel="1">
      <c r="B30" s="65" t="s">
        <v>159</v>
      </c>
    </row>
    <row r="31" spans="2:2" ht="19.8" outlineLevel="1">
      <c r="B31" s="65" t="s">
        <v>160</v>
      </c>
    </row>
    <row r="32" spans="2:2" ht="19.2" outlineLevel="1">
      <c r="B32" s="66" t="s">
        <v>161</v>
      </c>
    </row>
    <row r="33" spans="2:2" ht="19.2" outlineLevel="1">
      <c r="B33" s="66" t="s">
        <v>162</v>
      </c>
    </row>
    <row r="34" spans="2:2" ht="19.2" outlineLevel="1">
      <c r="B34" s="66" t="s">
        <v>163</v>
      </c>
    </row>
    <row r="35" spans="2:2" ht="24.6">
      <c r="B35" s="67" t="s">
        <v>164</v>
      </c>
    </row>
    <row r="36" spans="2:2" ht="19.8" outlineLevel="1">
      <c r="B36" s="65" t="s">
        <v>165</v>
      </c>
    </row>
    <row r="37" spans="2:2" ht="19.8" outlineLevel="1">
      <c r="B37" s="65" t="s">
        <v>166</v>
      </c>
    </row>
    <row r="38" spans="2:2" ht="24.6">
      <c r="B38" s="64" t="s">
        <v>167</v>
      </c>
    </row>
    <row r="39" spans="2:2" ht="19.8" outlineLevel="1">
      <c r="B39" s="65" t="s">
        <v>168</v>
      </c>
    </row>
    <row r="40" spans="2:2" ht="19.8" outlineLevel="1">
      <c r="B40" s="65" t="s">
        <v>169</v>
      </c>
    </row>
    <row r="41" spans="2:2" ht="19.8" outlineLevel="1">
      <c r="B41" s="65" t="s">
        <v>170</v>
      </c>
    </row>
    <row r="42" spans="2:2" ht="19.8" outlineLevel="1">
      <c r="B42" s="65" t="s">
        <v>171</v>
      </c>
    </row>
    <row r="43" spans="2:2" ht="19.8" outlineLevel="1">
      <c r="B43" s="65" t="s">
        <v>172</v>
      </c>
    </row>
    <row r="44" spans="2:2" ht="19.8" outlineLevel="1">
      <c r="B44" s="65" t="s">
        <v>173</v>
      </c>
    </row>
    <row r="45" spans="2:2" ht="24.6">
      <c r="B45" s="64" t="s">
        <v>174</v>
      </c>
    </row>
    <row r="46" spans="2:2" ht="19.8" outlineLevel="1">
      <c r="B46" s="65" t="s">
        <v>175</v>
      </c>
    </row>
    <row r="47" spans="2:2" ht="19.8" outlineLevel="1">
      <c r="B47" s="65" t="s">
        <v>176</v>
      </c>
    </row>
    <row r="48" spans="2:2" ht="19.8" outlineLevel="1">
      <c r="B48" s="65" t="s">
        <v>177</v>
      </c>
    </row>
  </sheetData>
  <hyperlinks>
    <hyperlink ref="A1" location="Index" display="Back to Index" xr:uid="{00000000-0004-0000-0200-00000000000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9"/>
  <dimension ref="A1:K72"/>
  <sheetViews>
    <sheetView zoomScale="80" zoomScaleNormal="80" workbookViewId="0">
      <selection activeCell="C13" sqref="C13"/>
    </sheetView>
  </sheetViews>
  <sheetFormatPr defaultColWidth="9.09765625" defaultRowHeight="16.8"/>
  <cols>
    <col min="1" max="10" width="39.09765625" style="1144" customWidth="1"/>
    <col min="11" max="11" width="34.3984375" style="1144" customWidth="1"/>
    <col min="12" max="21" width="39.09765625" style="1144" customWidth="1"/>
    <col min="22" max="16384" width="9.09765625" style="1144"/>
  </cols>
  <sheetData>
    <row r="1" spans="1:11">
      <c r="A1" s="248" t="s">
        <v>5781</v>
      </c>
    </row>
    <row r="2" spans="1:11">
      <c r="A2" s="1145" t="s">
        <v>10470</v>
      </c>
      <c r="B2" s="1145" t="s">
        <v>10471</v>
      </c>
      <c r="C2" s="1145" t="s">
        <v>1548</v>
      </c>
      <c r="D2" s="1145" t="s">
        <v>26</v>
      </c>
      <c r="E2" s="1145" t="s">
        <v>10472</v>
      </c>
      <c r="F2" s="1145" t="s">
        <v>10473</v>
      </c>
      <c r="G2" s="1145" t="s">
        <v>10474</v>
      </c>
      <c r="H2" s="1145" t="s">
        <v>10475</v>
      </c>
      <c r="I2" s="1145" t="s">
        <v>10476</v>
      </c>
      <c r="J2" s="1145" t="s">
        <v>10477</v>
      </c>
      <c r="K2" s="1145" t="s">
        <v>4199</v>
      </c>
    </row>
    <row r="3" spans="1:11">
      <c r="A3" s="1146" t="s">
        <v>10478</v>
      </c>
      <c r="B3" s="1142"/>
      <c r="C3" s="1142"/>
      <c r="D3" s="1142"/>
      <c r="E3" s="1142"/>
      <c r="F3" s="1142"/>
      <c r="G3" s="1142"/>
      <c r="H3" s="1142"/>
      <c r="I3" s="1142"/>
      <c r="J3" s="1212" t="s">
        <v>10479</v>
      </c>
      <c r="K3" s="1142"/>
    </row>
    <row r="4" spans="1:11" ht="33.6">
      <c r="A4" s="1147" t="s">
        <v>4329</v>
      </c>
      <c r="B4" s="1142" t="s">
        <v>10480</v>
      </c>
      <c r="C4" s="1141" t="s">
        <v>10481</v>
      </c>
      <c r="D4" s="1142" t="s">
        <v>10482</v>
      </c>
      <c r="E4" s="1142" t="s">
        <v>10483</v>
      </c>
      <c r="F4" s="1142" t="s">
        <v>10484</v>
      </c>
      <c r="G4" s="1142" t="s">
        <v>10485</v>
      </c>
      <c r="H4" s="1142" t="s">
        <v>10486</v>
      </c>
      <c r="I4" s="1142" t="s">
        <v>10487</v>
      </c>
      <c r="J4" s="1213"/>
      <c r="K4" s="1142" t="s">
        <v>10488</v>
      </c>
    </row>
    <row r="5" spans="1:11" ht="33.6">
      <c r="A5" s="1147" t="s">
        <v>4330</v>
      </c>
      <c r="B5" s="1142" t="s">
        <v>10489</v>
      </c>
      <c r="C5" s="1141" t="s">
        <v>10490</v>
      </c>
      <c r="D5" s="1142" t="s">
        <v>10491</v>
      </c>
      <c r="E5" s="1142" t="s">
        <v>10492</v>
      </c>
      <c r="F5" s="1142" t="s">
        <v>10493</v>
      </c>
      <c r="G5" s="1142" t="s">
        <v>10494</v>
      </c>
      <c r="H5" s="1142" t="s">
        <v>10486</v>
      </c>
      <c r="I5" s="1142" t="s">
        <v>10487</v>
      </c>
      <c r="J5" s="1213"/>
      <c r="K5" s="1142" t="s">
        <v>10495</v>
      </c>
    </row>
    <row r="6" spans="1:11" ht="33.6">
      <c r="A6" s="1147" t="s">
        <v>4331</v>
      </c>
      <c r="B6" s="1142" t="s">
        <v>10496</v>
      </c>
      <c r="C6" s="1141" t="s">
        <v>10497</v>
      </c>
      <c r="D6" s="1142" t="s">
        <v>10498</v>
      </c>
      <c r="E6" s="1142" t="s">
        <v>10499</v>
      </c>
      <c r="F6" s="1142" t="s">
        <v>10500</v>
      </c>
      <c r="G6" s="1142" t="s">
        <v>10501</v>
      </c>
      <c r="H6" s="1142" t="s">
        <v>10486</v>
      </c>
      <c r="I6" s="1142" t="s">
        <v>10502</v>
      </c>
      <c r="J6" s="1213"/>
      <c r="K6" s="1142" t="s">
        <v>10495</v>
      </c>
    </row>
    <row r="7" spans="1:11" ht="33.6">
      <c r="A7" s="1143" t="s">
        <v>4334</v>
      </c>
      <c r="B7" s="1142" t="s">
        <v>10503</v>
      </c>
      <c r="C7" s="1141" t="s">
        <v>10504</v>
      </c>
      <c r="D7" s="1142" t="s">
        <v>10505</v>
      </c>
      <c r="E7" s="1142" t="s">
        <v>10506</v>
      </c>
      <c r="F7" s="1142" t="s">
        <v>10507</v>
      </c>
      <c r="G7" s="1142" t="s">
        <v>10508</v>
      </c>
      <c r="H7" s="1142" t="s">
        <v>10509</v>
      </c>
      <c r="I7" s="1142" t="s">
        <v>10510</v>
      </c>
      <c r="J7" s="1213"/>
      <c r="K7" s="1142" t="s">
        <v>10511</v>
      </c>
    </row>
    <row r="8" spans="1:11" ht="33.6">
      <c r="A8" s="1143" t="s">
        <v>4333</v>
      </c>
      <c r="B8" s="1142" t="s">
        <v>10512</v>
      </c>
      <c r="C8" s="1141" t="s">
        <v>10513</v>
      </c>
      <c r="D8" s="1142" t="s">
        <v>10514</v>
      </c>
      <c r="E8" s="1142" t="s">
        <v>10515</v>
      </c>
      <c r="F8" s="1142" t="s">
        <v>10484</v>
      </c>
      <c r="G8" s="1142" t="s">
        <v>10508</v>
      </c>
      <c r="H8" s="1142" t="s">
        <v>10509</v>
      </c>
      <c r="I8" s="1142" t="s">
        <v>10510</v>
      </c>
      <c r="J8" s="1213"/>
      <c r="K8" s="1142" t="s">
        <v>10511</v>
      </c>
    </row>
    <row r="9" spans="1:11" ht="33.6">
      <c r="A9" s="1143" t="s">
        <v>4332</v>
      </c>
      <c r="B9" s="1142" t="s">
        <v>10516</v>
      </c>
      <c r="C9" s="1141" t="s">
        <v>10517</v>
      </c>
      <c r="D9" s="1142" t="s">
        <v>10518</v>
      </c>
      <c r="E9" s="1142" t="s">
        <v>10519</v>
      </c>
      <c r="F9" s="1142" t="s">
        <v>10493</v>
      </c>
      <c r="G9" s="1142" t="s">
        <v>10501</v>
      </c>
      <c r="H9" s="1142" t="s">
        <v>10509</v>
      </c>
      <c r="I9" s="1142" t="s">
        <v>10510</v>
      </c>
      <c r="J9" s="1213"/>
      <c r="K9" s="1142" t="s">
        <v>10511</v>
      </c>
    </row>
    <row r="10" spans="1:11">
      <c r="A10" s="1146" t="s">
        <v>10520</v>
      </c>
      <c r="B10" s="1142"/>
      <c r="C10" s="1141"/>
      <c r="D10" s="1142"/>
      <c r="E10" s="1142"/>
      <c r="F10" s="1142"/>
      <c r="G10" s="1142"/>
      <c r="H10" s="1142"/>
      <c r="I10" s="1142"/>
      <c r="J10" s="1213"/>
      <c r="K10" s="1142"/>
    </row>
    <row r="11" spans="1:11" ht="33.6">
      <c r="A11" s="1147" t="s">
        <v>4325</v>
      </c>
      <c r="B11" s="1142" t="s">
        <v>10521</v>
      </c>
      <c r="C11" s="1141" t="s">
        <v>10522</v>
      </c>
      <c r="D11" s="1142" t="s">
        <v>10523</v>
      </c>
      <c r="E11" s="1142" t="s">
        <v>10524</v>
      </c>
      <c r="F11" s="1142" t="s">
        <v>10525</v>
      </c>
      <c r="G11" s="1142" t="s">
        <v>10526</v>
      </c>
      <c r="H11" s="1142" t="s">
        <v>10527</v>
      </c>
      <c r="I11" s="1142" t="s">
        <v>10528</v>
      </c>
      <c r="J11" s="1214"/>
      <c r="K11" s="1142" t="s">
        <v>10529</v>
      </c>
    </row>
    <row r="12" spans="1:11" ht="57.6" customHeight="1">
      <c r="A12" s="1147" t="s">
        <v>10530</v>
      </c>
      <c r="B12" s="1142" t="s">
        <v>10531</v>
      </c>
      <c r="C12" s="1141" t="s">
        <v>10532</v>
      </c>
      <c r="D12" s="1141" t="s">
        <v>10533</v>
      </c>
      <c r="E12" s="1142" t="s">
        <v>10534</v>
      </c>
      <c r="F12" s="1142" t="s">
        <v>10535</v>
      </c>
      <c r="G12" s="1142" t="s">
        <v>10536</v>
      </c>
      <c r="H12" s="1142" t="s">
        <v>10537</v>
      </c>
      <c r="I12" s="1142" t="s">
        <v>10538</v>
      </c>
      <c r="J12" s="1142" t="s">
        <v>10539</v>
      </c>
      <c r="K12" s="1142" t="s">
        <v>10540</v>
      </c>
    </row>
    <row r="13" spans="1:11" ht="64.2" customHeight="1">
      <c r="A13" s="1147" t="s">
        <v>10541</v>
      </c>
      <c r="B13" s="1142" t="s">
        <v>10542</v>
      </c>
      <c r="C13" s="1141" t="s">
        <v>10543</v>
      </c>
      <c r="D13" s="1142" t="s">
        <v>10544</v>
      </c>
      <c r="E13" s="1142" t="s">
        <v>10545</v>
      </c>
      <c r="F13" s="1142" t="s">
        <v>10546</v>
      </c>
      <c r="G13" s="1142" t="s">
        <v>10547</v>
      </c>
      <c r="H13" s="1142" t="s">
        <v>10548</v>
      </c>
      <c r="I13" s="1142" t="s">
        <v>10549</v>
      </c>
      <c r="J13" s="1142" t="s">
        <v>10550</v>
      </c>
      <c r="K13" s="1142" t="s">
        <v>10551</v>
      </c>
    </row>
    <row r="14" spans="1:11">
      <c r="A14" s="1147" t="s">
        <v>4327</v>
      </c>
      <c r="B14" s="1142" t="s">
        <v>10552</v>
      </c>
      <c r="C14" s="1141" t="s">
        <v>10553</v>
      </c>
      <c r="D14" s="1142" t="s">
        <v>10554</v>
      </c>
      <c r="E14" s="1142">
        <v>0.3</v>
      </c>
      <c r="F14" s="1142" t="s">
        <v>10555</v>
      </c>
      <c r="G14" s="1142" t="s">
        <v>10556</v>
      </c>
      <c r="H14" s="1142" t="s">
        <v>10557</v>
      </c>
      <c r="I14" s="1142" t="s">
        <v>10558</v>
      </c>
      <c r="J14" s="1142" t="s">
        <v>10557</v>
      </c>
      <c r="K14" s="1142" t="s">
        <v>10557</v>
      </c>
    </row>
    <row r="15" spans="1:11" ht="33.6">
      <c r="A15" s="1143" t="s">
        <v>10559</v>
      </c>
      <c r="B15" s="1142" t="s">
        <v>10560</v>
      </c>
      <c r="C15" s="1141" t="s">
        <v>10561</v>
      </c>
      <c r="D15" s="1142" t="s">
        <v>10562</v>
      </c>
      <c r="E15" s="1142" t="s">
        <v>10563</v>
      </c>
      <c r="F15" s="1142" t="s">
        <v>10564</v>
      </c>
      <c r="G15" s="1142" t="s">
        <v>10565</v>
      </c>
      <c r="H15" s="1142" t="s">
        <v>10566</v>
      </c>
      <c r="I15" s="1142" t="s">
        <v>10567</v>
      </c>
      <c r="J15" s="1142" t="s">
        <v>10568</v>
      </c>
      <c r="K15" s="1142" t="s">
        <v>10569</v>
      </c>
    </row>
    <row r="16" spans="1:11" ht="46.2" customHeight="1">
      <c r="A16" s="1143" t="s">
        <v>4322</v>
      </c>
      <c r="B16" s="1142" t="s">
        <v>10570</v>
      </c>
      <c r="C16" s="1141" t="s">
        <v>10571</v>
      </c>
      <c r="D16" s="1142" t="s">
        <v>10572</v>
      </c>
      <c r="E16" s="1142" t="s">
        <v>10534</v>
      </c>
      <c r="F16" s="1142" t="s">
        <v>10573</v>
      </c>
      <c r="G16" s="1142" t="s">
        <v>10574</v>
      </c>
      <c r="H16" s="1142" t="s">
        <v>10575</v>
      </c>
      <c r="I16" s="1142" t="s">
        <v>10576</v>
      </c>
      <c r="J16" s="1142" t="s">
        <v>10577</v>
      </c>
      <c r="K16" s="1142" t="s">
        <v>10578</v>
      </c>
    </row>
    <row r="17" spans="1:11">
      <c r="A17" s="1146" t="s">
        <v>10579</v>
      </c>
      <c r="B17" s="1142"/>
      <c r="C17" s="1141"/>
      <c r="D17" s="1142"/>
      <c r="E17" s="1142"/>
      <c r="F17" s="1142"/>
      <c r="G17" s="1142"/>
      <c r="H17" s="1142"/>
      <c r="J17" s="1142"/>
      <c r="K17" s="1142"/>
    </row>
    <row r="18" spans="1:11">
      <c r="A18" s="1147" t="s">
        <v>4335</v>
      </c>
      <c r="B18" s="1142" t="s">
        <v>10580</v>
      </c>
      <c r="C18" s="1141" t="s">
        <v>10481</v>
      </c>
      <c r="D18" s="1142" t="s">
        <v>10581</v>
      </c>
      <c r="E18" s="1142" t="s">
        <v>10519</v>
      </c>
      <c r="F18" s="1142" t="s">
        <v>10582</v>
      </c>
      <c r="G18" s="1142" t="s">
        <v>10494</v>
      </c>
      <c r="H18" s="1142" t="s">
        <v>10583</v>
      </c>
      <c r="I18" s="1142" t="s">
        <v>10584</v>
      </c>
      <c r="J18" s="1212" t="s">
        <v>10585</v>
      </c>
      <c r="K18" s="1142" t="s">
        <v>10557</v>
      </c>
    </row>
    <row r="19" spans="1:11">
      <c r="A19" s="1147" t="s">
        <v>4336</v>
      </c>
      <c r="B19" s="1142" t="s">
        <v>10586</v>
      </c>
      <c r="C19" s="1141" t="s">
        <v>10587</v>
      </c>
      <c r="D19" s="1148" t="s">
        <v>10588</v>
      </c>
      <c r="E19" s="1142" t="s">
        <v>10519</v>
      </c>
      <c r="F19" s="1142" t="s">
        <v>10589</v>
      </c>
      <c r="G19" s="1142" t="s">
        <v>10590</v>
      </c>
      <c r="H19" s="1142" t="s">
        <v>10591</v>
      </c>
      <c r="I19" s="1142" t="s">
        <v>10592</v>
      </c>
      <c r="J19" s="1213"/>
      <c r="K19" s="1142" t="s">
        <v>10557</v>
      </c>
    </row>
    <row r="20" spans="1:11">
      <c r="A20" s="1147" t="s">
        <v>4339</v>
      </c>
      <c r="B20" s="1142" t="s">
        <v>10593</v>
      </c>
      <c r="C20" s="1141" t="s">
        <v>10587</v>
      </c>
      <c r="D20" s="1142" t="s">
        <v>10594</v>
      </c>
      <c r="E20" s="1142" t="s">
        <v>10519</v>
      </c>
      <c r="F20" s="1142" t="s">
        <v>10595</v>
      </c>
      <c r="G20" s="1142" t="s">
        <v>10596</v>
      </c>
      <c r="H20" s="1142" t="s">
        <v>10597</v>
      </c>
      <c r="I20" s="1142" t="s">
        <v>10598</v>
      </c>
      <c r="J20" s="1213"/>
      <c r="K20" s="1142" t="s">
        <v>10557</v>
      </c>
    </row>
    <row r="21" spans="1:11">
      <c r="A21" s="1147" t="s">
        <v>4337</v>
      </c>
      <c r="B21" s="1142" t="s">
        <v>10599</v>
      </c>
      <c r="C21" s="1141" t="s">
        <v>10490</v>
      </c>
      <c r="D21" s="1142" t="s">
        <v>10600</v>
      </c>
      <c r="E21" s="1142" t="s">
        <v>10601</v>
      </c>
      <c r="F21" s="1142" t="s">
        <v>10602</v>
      </c>
      <c r="G21" s="1142" t="s">
        <v>10574</v>
      </c>
      <c r="H21" s="1142" t="s">
        <v>10597</v>
      </c>
      <c r="I21" s="1142" t="s">
        <v>10598</v>
      </c>
      <c r="J21" s="1213"/>
      <c r="K21" s="1142" t="s">
        <v>10557</v>
      </c>
    </row>
    <row r="22" spans="1:11">
      <c r="A22" s="1143" t="s">
        <v>10603</v>
      </c>
      <c r="B22" s="1142" t="s">
        <v>10604</v>
      </c>
      <c r="C22" s="1141" t="s">
        <v>10605</v>
      </c>
      <c r="D22" s="1142" t="s">
        <v>10606</v>
      </c>
      <c r="E22" s="1142" t="s">
        <v>10607</v>
      </c>
      <c r="F22" s="1142" t="s">
        <v>10535</v>
      </c>
      <c r="G22" s="1142" t="s">
        <v>10574</v>
      </c>
      <c r="H22" s="1142" t="s">
        <v>10608</v>
      </c>
      <c r="I22" s="1142" t="s">
        <v>10609</v>
      </c>
      <c r="J22" s="1213"/>
      <c r="K22" s="1142" t="s">
        <v>10557</v>
      </c>
    </row>
    <row r="23" spans="1:11">
      <c r="A23" s="1143" t="s">
        <v>4340</v>
      </c>
      <c r="B23" s="1142" t="s">
        <v>10610</v>
      </c>
      <c r="C23" s="1141" t="s">
        <v>10490</v>
      </c>
      <c r="D23" s="1142" t="s">
        <v>10611</v>
      </c>
      <c r="E23" s="1142" t="s">
        <v>10499</v>
      </c>
      <c r="F23" s="1142" t="s">
        <v>10612</v>
      </c>
      <c r="G23" s="1142" t="s">
        <v>10613</v>
      </c>
      <c r="H23" s="1142" t="s">
        <v>10614</v>
      </c>
      <c r="I23" s="1142" t="s">
        <v>10615</v>
      </c>
      <c r="J23" s="1214"/>
      <c r="K23" s="1142" t="s">
        <v>10557</v>
      </c>
    </row>
    <row r="24" spans="1:11">
      <c r="A24" s="1146" t="s">
        <v>10616</v>
      </c>
      <c r="B24" s="1142"/>
      <c r="C24" s="1142"/>
      <c r="D24" s="1142"/>
      <c r="E24" s="1142"/>
      <c r="F24" s="1142"/>
      <c r="G24" s="1142"/>
      <c r="H24" s="1142"/>
      <c r="I24" s="1142"/>
      <c r="J24" s="1142"/>
      <c r="K24" s="1142"/>
    </row>
    <row r="25" spans="1:11">
      <c r="A25" s="1142" t="s">
        <v>4341</v>
      </c>
      <c r="B25" s="1142" t="s">
        <v>10617</v>
      </c>
      <c r="C25" s="1141" t="s">
        <v>10618</v>
      </c>
      <c r="D25" s="1142" t="s">
        <v>10619</v>
      </c>
      <c r="E25" s="1142" t="s">
        <v>10620</v>
      </c>
      <c r="F25" s="1142" t="s">
        <v>10621</v>
      </c>
      <c r="G25" s="1142" t="s">
        <v>10622</v>
      </c>
      <c r="H25" s="1142" t="s">
        <v>10557</v>
      </c>
      <c r="I25" s="1142" t="s">
        <v>10557</v>
      </c>
      <c r="J25" s="1142" t="s">
        <v>10557</v>
      </c>
      <c r="K25" s="1142" t="s">
        <v>10557</v>
      </c>
    </row>
    <row r="26" spans="1:11">
      <c r="A26" s="1142" t="s">
        <v>10623</v>
      </c>
      <c r="B26" s="1142" t="s">
        <v>10624</v>
      </c>
      <c r="C26" s="1142" t="s">
        <v>10625</v>
      </c>
      <c r="D26" s="1142" t="s">
        <v>10626</v>
      </c>
      <c r="E26" s="1142" t="s">
        <v>10627</v>
      </c>
      <c r="F26" s="1142" t="s">
        <v>10628</v>
      </c>
      <c r="G26" s="1142" t="s">
        <v>10629</v>
      </c>
      <c r="H26" s="1142" t="s">
        <v>10557</v>
      </c>
      <c r="I26" s="1142" t="s">
        <v>10557</v>
      </c>
      <c r="J26" s="1142" t="s">
        <v>10557</v>
      </c>
      <c r="K26" s="1142" t="s">
        <v>10557</v>
      </c>
    </row>
    <row r="27" spans="1:11" ht="98.4">
      <c r="A27" s="1149" t="s">
        <v>10630</v>
      </c>
      <c r="B27" s="1150"/>
      <c r="C27" s="1150"/>
      <c r="D27" s="1150"/>
    </row>
    <row r="51" spans="1:7">
      <c r="D51" s="1215"/>
      <c r="E51" s="1215"/>
      <c r="F51" s="1215"/>
    </row>
    <row r="52" spans="1:7" ht="147.6">
      <c r="A52" s="1149" t="s">
        <v>10631</v>
      </c>
      <c r="B52" s="1151"/>
      <c r="C52" s="1151"/>
      <c r="D52" s="1151"/>
      <c r="E52" s="1151"/>
      <c r="F52" s="1151"/>
      <c r="G52" s="1151"/>
    </row>
    <row r="53" spans="1:7" s="1152" customFormat="1" ht="102">
      <c r="A53" s="1152" t="s">
        <v>10632</v>
      </c>
    </row>
    <row r="70" spans="1:5" s="1149" customFormat="1" ht="123">
      <c r="A70" s="1149" t="s">
        <v>10633</v>
      </c>
    </row>
    <row r="72" spans="1:5" s="1153" customFormat="1" ht="61.2">
      <c r="A72" s="1152" t="s">
        <v>10634</v>
      </c>
      <c r="B72" s="1152"/>
      <c r="C72" s="1152"/>
      <c r="D72" s="1152"/>
      <c r="E72" s="1152"/>
    </row>
  </sheetData>
  <mergeCells count="3">
    <mergeCell ref="J3:J11"/>
    <mergeCell ref="J18:J23"/>
    <mergeCell ref="D51:F51"/>
  </mergeCells>
  <hyperlinks>
    <hyperlink ref="A1" location="Index" display="Back to Index" xr:uid="{00000000-0004-0000-0300-000000000000}"/>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7">
    <pageSetUpPr fitToPage="1"/>
  </sheetPr>
  <dimension ref="A1:AB126"/>
  <sheetViews>
    <sheetView showGridLines="0" showRowColHeaders="0" zoomScale="50" zoomScaleNormal="50" workbookViewId="0">
      <selection activeCell="AB64" sqref="AB64"/>
    </sheetView>
  </sheetViews>
  <sheetFormatPr defaultColWidth="9" defaultRowHeight="17.399999999999999"/>
  <cols>
    <col min="1" max="1" width="10.3984375" style="1035" bestFit="1" customWidth="1"/>
    <col min="2" max="2" width="15.09765625" style="1035" bestFit="1" customWidth="1"/>
    <col min="3" max="7" width="2.59765625" style="1035" customWidth="1"/>
    <col min="8" max="8" width="21" style="1035" bestFit="1" customWidth="1"/>
    <col min="9" max="9" width="15.09765625" style="1035" bestFit="1" customWidth="1"/>
    <col min="10" max="10" width="5.59765625" style="1035" customWidth="1"/>
    <col min="11" max="13" width="2.59765625" style="1035" customWidth="1"/>
    <col min="14" max="14" width="27.3984375" style="1035" bestFit="1" customWidth="1"/>
    <col min="15" max="15" width="15.09765625" style="1035" bestFit="1" customWidth="1"/>
    <col min="16" max="16" width="4.09765625" style="1035" customWidth="1"/>
    <col min="17" max="20" width="2.59765625" style="1035" customWidth="1"/>
    <col min="21" max="21" width="20.59765625" style="1035" bestFit="1" customWidth="1"/>
    <col min="22" max="22" width="15.09765625" style="1035" bestFit="1" customWidth="1"/>
    <col min="23" max="23" width="4.09765625" style="1035" customWidth="1"/>
    <col min="24" max="26" width="2.59765625" style="1035" customWidth="1"/>
    <col min="27" max="27" width="21" style="1035" bestFit="1" customWidth="1"/>
    <col min="28" max="28" width="24.3984375" style="1035" bestFit="1" customWidth="1"/>
    <col min="29" max="16384" width="9" style="1035"/>
  </cols>
  <sheetData>
    <row r="1" spans="1:28" ht="36.75" customHeight="1">
      <c r="A1" s="340" t="s">
        <v>5781</v>
      </c>
    </row>
    <row r="2" spans="1:28" s="1036" customFormat="1" ht="22.8">
      <c r="B2" s="1037">
        <v>1</v>
      </c>
      <c r="C2" s="1037"/>
      <c r="D2" s="1037"/>
      <c r="E2" s="1037"/>
      <c r="F2" s="1037"/>
      <c r="G2" s="1037"/>
      <c r="H2" s="1035"/>
      <c r="I2" s="1035"/>
      <c r="J2" s="1037">
        <v>2</v>
      </c>
      <c r="K2" s="1037">
        <v>2</v>
      </c>
      <c r="L2" s="1037"/>
      <c r="M2" s="1037"/>
      <c r="N2" s="1037"/>
      <c r="O2" s="1037"/>
      <c r="P2" s="1037">
        <v>3</v>
      </c>
      <c r="Q2" s="1037"/>
      <c r="R2" s="1037"/>
      <c r="S2" s="1037">
        <v>3</v>
      </c>
      <c r="T2" s="1037"/>
      <c r="U2" s="1037"/>
      <c r="V2" s="1037"/>
      <c r="W2" s="1037">
        <v>4</v>
      </c>
      <c r="X2" s="1037"/>
      <c r="Y2" s="1037"/>
      <c r="Z2" s="1037"/>
      <c r="AA2" s="1037"/>
      <c r="AB2" s="1037"/>
    </row>
    <row r="3" spans="1:28" ht="22.8">
      <c r="H3" s="1037"/>
      <c r="I3" s="1037"/>
    </row>
    <row r="4" spans="1:28">
      <c r="A4" s="1038" t="s">
        <v>631</v>
      </c>
      <c r="B4" s="1038" t="s">
        <v>1541</v>
      </c>
      <c r="C4" s="1216" t="s">
        <v>0</v>
      </c>
      <c r="D4" s="1217"/>
      <c r="E4" s="1217"/>
      <c r="F4" s="1217"/>
      <c r="G4" s="1217"/>
      <c r="H4" s="1218"/>
      <c r="I4" s="1038" t="s">
        <v>1541</v>
      </c>
      <c r="J4" s="1216" t="s">
        <v>0</v>
      </c>
      <c r="K4" s="1217"/>
      <c r="L4" s="1217"/>
      <c r="M4" s="1217"/>
      <c r="N4" s="1218"/>
      <c r="O4" s="1038" t="s">
        <v>1541</v>
      </c>
      <c r="P4" s="1216" t="s">
        <v>0</v>
      </c>
      <c r="Q4" s="1217"/>
      <c r="R4" s="1217"/>
      <c r="S4" s="1217"/>
      <c r="T4" s="1217"/>
      <c r="U4" s="1218"/>
      <c r="V4" s="1038" t="s">
        <v>1541</v>
      </c>
      <c r="W4" s="1216" t="s">
        <v>0</v>
      </c>
      <c r="X4" s="1217"/>
      <c r="Y4" s="1217"/>
      <c r="Z4" s="1217"/>
      <c r="AA4" s="1218"/>
      <c r="AB4" s="1038" t="s">
        <v>273</v>
      </c>
    </row>
    <row r="5" spans="1:28">
      <c r="A5" s="1039"/>
      <c r="B5" s="1039"/>
      <c r="C5" s="1040"/>
      <c r="H5" s="1041"/>
      <c r="I5" s="1039"/>
      <c r="J5" s="1040"/>
      <c r="N5" s="1041"/>
      <c r="O5" s="1039"/>
      <c r="P5" s="1040"/>
      <c r="U5" s="1041"/>
      <c r="V5" s="1039"/>
      <c r="W5" s="1040"/>
      <c r="AA5" s="1041"/>
      <c r="AB5" s="1039"/>
    </row>
    <row r="6" spans="1:28">
      <c r="A6" s="1039">
        <v>0</v>
      </c>
      <c r="B6" s="1039"/>
      <c r="C6" s="1040"/>
      <c r="H6" s="1041"/>
      <c r="I6" s="1039"/>
      <c r="J6" s="1040"/>
      <c r="N6" s="1041"/>
      <c r="O6" s="1039"/>
      <c r="P6" s="1040"/>
      <c r="U6" s="1041"/>
      <c r="V6" s="1039"/>
      <c r="W6" s="1040"/>
      <c r="AA6" s="1041"/>
      <c r="AB6" s="1042"/>
    </row>
    <row r="7" spans="1:28">
      <c r="A7" s="1039"/>
      <c r="B7" s="1043"/>
      <c r="C7" s="1044"/>
      <c r="D7" s="1045"/>
      <c r="E7" s="1045"/>
      <c r="F7" s="1045"/>
      <c r="G7" s="1045"/>
      <c r="H7" s="1046"/>
      <c r="I7" s="1043"/>
      <c r="J7" s="1044"/>
      <c r="K7" s="1045"/>
      <c r="L7" s="1045"/>
      <c r="M7" s="1045"/>
      <c r="N7" s="1046"/>
      <c r="O7" s="1043"/>
      <c r="P7" s="1044"/>
      <c r="Q7" s="1045"/>
      <c r="R7" s="1045"/>
      <c r="S7" s="1045"/>
      <c r="T7" s="1045"/>
      <c r="U7" s="1046"/>
      <c r="V7" s="1043"/>
      <c r="W7" s="1044"/>
      <c r="X7" s="1045"/>
      <c r="Y7" s="1045"/>
      <c r="Z7" s="1045"/>
      <c r="AA7" s="1046"/>
      <c r="AB7" s="1043"/>
    </row>
    <row r="8" spans="1:28">
      <c r="A8" s="1039"/>
      <c r="B8" s="1039"/>
      <c r="C8" s="1040"/>
      <c r="H8" s="1041"/>
      <c r="I8" s="1039"/>
      <c r="J8" s="1040"/>
      <c r="N8" s="1041"/>
      <c r="O8" s="1039"/>
      <c r="P8" s="1040"/>
      <c r="U8" s="1041"/>
      <c r="V8" s="1039"/>
      <c r="W8" s="1040"/>
      <c r="AA8" s="1041"/>
      <c r="AB8" s="1039"/>
    </row>
    <row r="9" spans="1:28">
      <c r="A9" s="1039"/>
      <c r="B9" s="1039"/>
      <c r="C9" s="1040"/>
      <c r="H9" s="1041"/>
      <c r="I9" s="1039"/>
      <c r="J9" s="1040"/>
      <c r="N9" s="1041"/>
      <c r="O9" s="1039"/>
      <c r="P9" s="1040"/>
      <c r="U9" s="1041"/>
      <c r="V9" s="1039"/>
      <c r="W9" s="1040"/>
      <c r="AA9" s="1041"/>
      <c r="AB9" s="1039"/>
    </row>
    <row r="10" spans="1:28">
      <c r="A10" s="1039"/>
      <c r="B10" s="1039"/>
      <c r="C10" s="1040"/>
      <c r="H10" s="1041"/>
      <c r="I10" s="1039"/>
      <c r="J10" s="1040"/>
      <c r="N10" s="1041"/>
      <c r="O10" s="1039"/>
      <c r="P10" s="1047"/>
      <c r="T10" s="1048"/>
      <c r="U10" s="1049"/>
      <c r="V10" s="1039"/>
      <c r="W10" s="1040"/>
      <c r="AA10" s="1041"/>
      <c r="AB10" s="1039"/>
    </row>
    <row r="11" spans="1:28">
      <c r="A11" s="1039">
        <v>500</v>
      </c>
      <c r="B11" s="1042"/>
      <c r="C11" s="1047"/>
      <c r="G11" s="1048"/>
      <c r="H11" s="1049"/>
      <c r="I11" s="1042"/>
      <c r="J11" s="1047"/>
      <c r="M11" s="1048"/>
      <c r="N11" s="1049"/>
      <c r="O11" s="1050"/>
      <c r="P11" s="1044"/>
      <c r="Q11" s="1051"/>
      <c r="R11" s="1051"/>
      <c r="S11" s="1051"/>
      <c r="T11" s="1051"/>
      <c r="U11" s="1046"/>
      <c r="V11" s="1042"/>
      <c r="W11" s="1047"/>
      <c r="Z11" s="1048"/>
      <c r="AA11" s="1049"/>
      <c r="AB11" s="1039"/>
    </row>
    <row r="12" spans="1:28">
      <c r="A12" s="1039"/>
      <c r="B12" s="1050"/>
      <c r="C12" s="1044"/>
      <c r="D12" s="1051"/>
      <c r="E12" s="1051"/>
      <c r="F12" s="1051"/>
      <c r="G12" s="1045"/>
      <c r="H12" s="1046"/>
      <c r="I12" s="1050"/>
      <c r="J12" s="1044"/>
      <c r="K12" s="1051"/>
      <c r="L12" s="1051"/>
      <c r="M12" s="1051"/>
      <c r="N12" s="1046"/>
      <c r="O12" s="1050"/>
      <c r="P12" s="1040"/>
      <c r="Q12" s="1052"/>
      <c r="R12" s="1052"/>
      <c r="S12" s="1052"/>
      <c r="T12" s="1052"/>
      <c r="V12" s="1050"/>
      <c r="W12" s="1044"/>
      <c r="X12" s="1051"/>
      <c r="Y12" s="1051"/>
      <c r="Z12" s="1051"/>
      <c r="AA12" s="1046"/>
      <c r="AB12" s="1039"/>
    </row>
    <row r="13" spans="1:28">
      <c r="A13" s="1039"/>
      <c r="B13" s="1053"/>
      <c r="C13" s="1040"/>
      <c r="D13" s="1052"/>
      <c r="E13" s="1052"/>
      <c r="F13" s="1052"/>
      <c r="H13" s="1041"/>
      <c r="I13" s="1053"/>
      <c r="J13" s="1040"/>
      <c r="K13" s="1052"/>
      <c r="L13" s="1052"/>
      <c r="M13" s="1052"/>
      <c r="N13" s="1041"/>
      <c r="O13" s="1053"/>
      <c r="P13" s="1040"/>
      <c r="Q13" s="1052"/>
      <c r="R13" s="1052"/>
      <c r="S13" s="1052"/>
      <c r="T13" s="1052"/>
      <c r="U13" s="1049" t="s">
        <v>10303</v>
      </c>
      <c r="V13" s="1053"/>
      <c r="W13" s="1040"/>
      <c r="X13" s="1052"/>
      <c r="Y13" s="1052"/>
      <c r="Z13" s="1052"/>
      <c r="AA13" s="1041"/>
      <c r="AB13" s="1039"/>
    </row>
    <row r="14" spans="1:28">
      <c r="A14" s="1039"/>
      <c r="B14" s="1053"/>
      <c r="C14" s="1047"/>
      <c r="D14" s="1054"/>
      <c r="E14" s="1054"/>
      <c r="F14" s="1054"/>
      <c r="G14" s="1048"/>
      <c r="H14" s="1049" t="s">
        <v>10302</v>
      </c>
      <c r="I14" s="1053"/>
      <c r="J14" s="1047"/>
      <c r="K14" s="1054"/>
      <c r="L14" s="1054"/>
      <c r="M14" s="1054"/>
      <c r="N14" s="1049" t="s">
        <v>10301</v>
      </c>
      <c r="O14" s="1053"/>
      <c r="P14" s="1044"/>
      <c r="Q14" s="1055"/>
      <c r="R14" s="1051"/>
      <c r="S14" s="1051"/>
      <c r="T14" s="1051"/>
      <c r="V14" s="1053"/>
      <c r="W14" s="1047"/>
      <c r="X14" s="1054"/>
      <c r="Y14" s="1054"/>
      <c r="Z14" s="1054"/>
      <c r="AA14" s="1049" t="s">
        <v>10300</v>
      </c>
      <c r="AB14" s="1039"/>
    </row>
    <row r="15" spans="1:28">
      <c r="A15" s="1039"/>
      <c r="B15" s="1053"/>
      <c r="C15" s="1040"/>
      <c r="E15" s="1052"/>
      <c r="F15" s="1052"/>
      <c r="H15" s="1041"/>
      <c r="I15" s="1053"/>
      <c r="J15" s="1040"/>
      <c r="L15" s="1052"/>
      <c r="M15" s="1052"/>
      <c r="N15" s="1041"/>
      <c r="O15" s="1053"/>
      <c r="P15" s="1040"/>
      <c r="R15" s="1052"/>
      <c r="S15" s="1052"/>
      <c r="T15" s="1052"/>
      <c r="U15" s="1041"/>
      <c r="V15" s="1053"/>
      <c r="W15" s="1040"/>
      <c r="Y15" s="1052"/>
      <c r="Z15" s="1052"/>
      <c r="AA15" s="1041"/>
      <c r="AB15" s="1039"/>
    </row>
    <row r="16" spans="1:28">
      <c r="A16" s="1039">
        <v>1000</v>
      </c>
      <c r="B16" s="1053"/>
      <c r="C16" s="1040"/>
      <c r="E16" s="1052"/>
      <c r="F16" s="1052"/>
      <c r="H16" s="1041"/>
      <c r="I16" s="1053"/>
      <c r="J16" s="1040"/>
      <c r="L16" s="1052"/>
      <c r="M16" s="1052"/>
      <c r="N16" s="1041"/>
      <c r="O16" s="1053"/>
      <c r="P16" s="1040"/>
      <c r="R16" s="1052"/>
      <c r="S16" s="1052"/>
      <c r="T16" s="1052"/>
      <c r="U16" s="1041"/>
      <c r="V16" s="1053"/>
      <c r="W16" s="1040"/>
      <c r="Y16" s="1052"/>
      <c r="Z16" s="1052"/>
      <c r="AA16" s="1041"/>
      <c r="AB16" s="1039"/>
    </row>
    <row r="17" spans="1:28">
      <c r="A17" s="1039"/>
      <c r="B17" s="1053"/>
      <c r="C17" s="1040"/>
      <c r="E17" s="1052"/>
      <c r="F17" s="1052"/>
      <c r="H17" s="1041"/>
      <c r="I17" s="1053"/>
      <c r="J17" s="1040"/>
      <c r="L17" s="1052"/>
      <c r="M17" s="1052"/>
      <c r="N17" s="1041"/>
      <c r="O17" s="1053"/>
      <c r="P17" s="1040"/>
      <c r="R17" s="1052"/>
      <c r="S17" s="1052"/>
      <c r="T17" s="1052"/>
      <c r="U17" s="1041"/>
      <c r="V17" s="1053"/>
      <c r="W17" s="1040"/>
      <c r="Y17" s="1052"/>
      <c r="Z17" s="1052"/>
      <c r="AA17" s="1041"/>
      <c r="AB17" s="1039"/>
    </row>
    <row r="18" spans="1:28">
      <c r="A18" s="1039"/>
      <c r="B18" s="1053"/>
      <c r="C18" s="1040"/>
      <c r="E18" s="1052"/>
      <c r="F18" s="1052"/>
      <c r="H18" s="1041"/>
      <c r="I18" s="1053"/>
      <c r="J18" s="1040"/>
      <c r="L18" s="1052"/>
      <c r="M18" s="1052"/>
      <c r="N18" s="1041"/>
      <c r="O18" s="1053"/>
      <c r="P18" s="1040"/>
      <c r="R18" s="1052"/>
      <c r="S18" s="1052"/>
      <c r="T18" s="1052"/>
      <c r="U18" s="1041"/>
      <c r="V18" s="1053"/>
      <c r="W18" s="1040"/>
      <c r="Y18" s="1052"/>
      <c r="Z18" s="1052"/>
      <c r="AA18" s="1041"/>
      <c r="AB18" s="1039"/>
    </row>
    <row r="19" spans="1:28">
      <c r="A19" s="1039"/>
      <c r="B19" s="1053"/>
      <c r="C19" s="1040"/>
      <c r="E19" s="1052"/>
      <c r="F19" s="1052"/>
      <c r="H19" s="1041"/>
      <c r="I19" s="1053"/>
      <c r="J19" s="1040"/>
      <c r="L19" s="1052"/>
      <c r="M19" s="1052"/>
      <c r="N19" s="1041"/>
      <c r="O19" s="1053"/>
      <c r="P19" s="1040"/>
      <c r="R19" s="1052"/>
      <c r="S19" s="1052"/>
      <c r="T19" s="1052"/>
      <c r="U19" s="1041"/>
      <c r="V19" s="1053"/>
      <c r="W19" s="1040"/>
      <c r="Y19" s="1052"/>
      <c r="Z19" s="1052"/>
      <c r="AA19" s="1041"/>
      <c r="AB19" s="1039"/>
    </row>
    <row r="20" spans="1:28">
      <c r="A20" s="1039"/>
      <c r="B20" s="1053"/>
      <c r="C20" s="1040"/>
      <c r="E20" s="1052"/>
      <c r="F20" s="1052"/>
      <c r="H20" s="1041"/>
      <c r="I20" s="1053"/>
      <c r="J20" s="1040"/>
      <c r="L20" s="1052"/>
      <c r="M20" s="1052"/>
      <c r="N20" s="1041"/>
      <c r="O20" s="1053"/>
      <c r="P20" s="1040"/>
      <c r="R20" s="1052"/>
      <c r="S20" s="1052"/>
      <c r="T20" s="1052"/>
      <c r="U20" s="1041"/>
      <c r="V20" s="1053"/>
      <c r="W20" s="1040"/>
      <c r="Y20" s="1052"/>
      <c r="Z20" s="1052"/>
      <c r="AA20" s="1041"/>
      <c r="AB20" s="1039" t="s">
        <v>10299</v>
      </c>
    </row>
    <row r="21" spans="1:28">
      <c r="A21" s="1039">
        <v>1500</v>
      </c>
      <c r="B21" s="1053"/>
      <c r="C21" s="1040"/>
      <c r="E21" s="1052"/>
      <c r="F21" s="1052"/>
      <c r="H21" s="1041"/>
      <c r="I21" s="1053"/>
      <c r="J21" s="1040"/>
      <c r="L21" s="1052"/>
      <c r="M21" s="1052"/>
      <c r="N21" s="1041"/>
      <c r="O21" s="1053"/>
      <c r="P21" s="1040"/>
      <c r="R21" s="1052"/>
      <c r="S21" s="1052"/>
      <c r="T21" s="1052"/>
      <c r="U21" s="1041"/>
      <c r="V21" s="1053"/>
      <c r="W21" s="1040"/>
      <c r="Y21" s="1052"/>
      <c r="Z21" s="1052"/>
      <c r="AA21" s="1041"/>
      <c r="AB21" s="1039" t="s">
        <v>10287</v>
      </c>
    </row>
    <row r="22" spans="1:28">
      <c r="A22" s="1039"/>
      <c r="B22" s="1053"/>
      <c r="C22" s="1040"/>
      <c r="E22" s="1052"/>
      <c r="F22" s="1052"/>
      <c r="H22" s="1041"/>
      <c r="I22" s="1053"/>
      <c r="J22" s="1040"/>
      <c r="L22" s="1052"/>
      <c r="M22" s="1052"/>
      <c r="N22" s="1041"/>
      <c r="O22" s="1053"/>
      <c r="P22" s="1040"/>
      <c r="R22" s="1052"/>
      <c r="S22" s="1052"/>
      <c r="T22" s="1052"/>
      <c r="U22" s="1041"/>
      <c r="V22" s="1053"/>
      <c r="W22" s="1040"/>
      <c r="Y22" s="1052"/>
      <c r="Z22" s="1052"/>
      <c r="AA22" s="1041"/>
      <c r="AB22" s="1039" t="s">
        <v>10298</v>
      </c>
    </row>
    <row r="23" spans="1:28">
      <c r="A23" s="1039"/>
      <c r="B23" s="1053"/>
      <c r="C23" s="1040"/>
      <c r="E23" s="1052"/>
      <c r="F23" s="1052"/>
      <c r="H23" s="1041"/>
      <c r="I23" s="1053"/>
      <c r="J23" s="1040"/>
      <c r="L23" s="1052"/>
      <c r="M23" s="1052"/>
      <c r="N23" s="1041"/>
      <c r="O23" s="1053"/>
      <c r="P23" s="1040"/>
      <c r="R23" s="1052"/>
      <c r="S23" s="1052"/>
      <c r="T23" s="1052"/>
      <c r="U23" s="1041"/>
      <c r="V23" s="1053"/>
      <c r="W23" s="1040"/>
      <c r="Y23" s="1052"/>
      <c r="Z23" s="1052"/>
      <c r="AA23" s="1041"/>
      <c r="AB23" s="1039"/>
    </row>
    <row r="24" spans="1:28">
      <c r="A24" s="1039"/>
      <c r="B24" s="1053"/>
      <c r="C24" s="1040"/>
      <c r="E24" s="1052"/>
      <c r="F24" s="1052"/>
      <c r="H24" s="1041"/>
      <c r="I24" s="1053"/>
      <c r="J24" s="1040"/>
      <c r="L24" s="1052"/>
      <c r="M24" s="1052"/>
      <c r="N24" s="1041"/>
      <c r="O24" s="1053"/>
      <c r="P24" s="1040"/>
      <c r="R24" s="1052"/>
      <c r="S24" s="1052"/>
      <c r="T24" s="1052"/>
      <c r="U24" s="1041"/>
      <c r="V24" s="1053"/>
      <c r="W24" s="1040"/>
      <c r="Y24" s="1052"/>
      <c r="Z24" s="1052"/>
      <c r="AA24" s="1041"/>
      <c r="AB24" s="1039"/>
    </row>
    <row r="25" spans="1:28">
      <c r="A25" s="1039"/>
      <c r="B25" s="1053"/>
      <c r="C25" s="1040"/>
      <c r="E25" s="1052"/>
      <c r="F25" s="1052"/>
      <c r="H25" s="1041"/>
      <c r="I25" s="1053"/>
      <c r="J25" s="1040"/>
      <c r="L25" s="1052"/>
      <c r="M25" s="1052"/>
      <c r="N25" s="1041"/>
      <c r="O25" s="1053"/>
      <c r="P25" s="1040"/>
      <c r="R25" s="1052"/>
      <c r="S25" s="1052"/>
      <c r="T25" s="1052"/>
      <c r="U25" s="1041"/>
      <c r="V25" s="1053"/>
      <c r="W25" s="1040"/>
      <c r="Y25" s="1052"/>
      <c r="Z25" s="1052"/>
      <c r="AA25" s="1041"/>
      <c r="AB25" s="1039"/>
    </row>
    <row r="26" spans="1:28">
      <c r="A26" s="1039">
        <v>2000</v>
      </c>
      <c r="B26" s="1053"/>
      <c r="C26" s="1040"/>
      <c r="E26" s="1052"/>
      <c r="F26" s="1052"/>
      <c r="H26" s="1041"/>
      <c r="I26" s="1053"/>
      <c r="J26" s="1040"/>
      <c r="L26" s="1052"/>
      <c r="M26" s="1052"/>
      <c r="N26" s="1041"/>
      <c r="O26" s="1053"/>
      <c r="P26" s="1047"/>
      <c r="Q26" s="1048"/>
      <c r="R26" s="1054"/>
      <c r="S26" s="1054"/>
      <c r="T26" s="1054"/>
      <c r="U26" s="1049" t="s">
        <v>10297</v>
      </c>
      <c r="V26" s="1053"/>
      <c r="W26" s="1040"/>
      <c r="Y26" s="1052"/>
      <c r="Z26" s="1052"/>
      <c r="AA26" s="1041"/>
      <c r="AB26" s="1039"/>
    </row>
    <row r="27" spans="1:28">
      <c r="A27" s="1039"/>
      <c r="B27" s="1053"/>
      <c r="C27" s="1040"/>
      <c r="E27" s="1052"/>
      <c r="F27" s="1052"/>
      <c r="H27" s="1041"/>
      <c r="I27" s="1053"/>
      <c r="J27" s="1040"/>
      <c r="L27" s="1052"/>
      <c r="M27" s="1052"/>
      <c r="N27" s="1041"/>
      <c r="O27" s="1053"/>
      <c r="P27" s="1040"/>
      <c r="R27" s="1056"/>
      <c r="T27" s="1052"/>
      <c r="U27" s="1041" t="s">
        <v>10296</v>
      </c>
      <c r="V27" s="1053"/>
      <c r="W27" s="1040"/>
      <c r="Y27" s="1052"/>
      <c r="Z27" s="1052"/>
      <c r="AA27" s="1041"/>
      <c r="AB27" s="1039"/>
    </row>
    <row r="28" spans="1:28">
      <c r="A28" s="1039"/>
      <c r="B28" s="1053"/>
      <c r="C28" s="1040"/>
      <c r="E28" s="1052"/>
      <c r="F28" s="1052"/>
      <c r="H28" s="1041"/>
      <c r="I28" s="1053"/>
      <c r="J28" s="1040"/>
      <c r="L28" s="1052"/>
      <c r="M28" s="1052"/>
      <c r="N28" s="1041"/>
      <c r="O28" s="1053"/>
      <c r="P28" s="1040"/>
      <c r="R28" s="1056"/>
      <c r="T28" s="1052"/>
      <c r="U28" s="1041"/>
      <c r="V28" s="1053"/>
      <c r="W28" s="1040"/>
      <c r="Y28" s="1052"/>
      <c r="Z28" s="1052"/>
      <c r="AA28" s="1041"/>
      <c r="AB28" s="1039"/>
    </row>
    <row r="29" spans="1:28">
      <c r="A29" s="1039"/>
      <c r="B29" s="1053"/>
      <c r="C29" s="1040"/>
      <c r="E29" s="1052"/>
      <c r="F29" s="1052"/>
      <c r="H29" s="1041"/>
      <c r="I29" s="1053"/>
      <c r="J29" s="1040"/>
      <c r="L29" s="1052"/>
      <c r="M29" s="1052"/>
      <c r="N29" s="1041"/>
      <c r="O29" s="1057"/>
      <c r="P29" s="1040"/>
      <c r="R29" s="1056"/>
      <c r="T29" s="1052"/>
      <c r="U29" s="1041"/>
      <c r="V29" s="1053"/>
      <c r="W29" s="1040"/>
      <c r="Y29" s="1052"/>
      <c r="Z29" s="1052"/>
      <c r="AA29" s="1041"/>
      <c r="AB29" s="1039"/>
    </row>
    <row r="30" spans="1:28">
      <c r="A30" s="1039"/>
      <c r="B30" s="1053"/>
      <c r="C30" s="1040"/>
      <c r="E30" s="1052"/>
      <c r="F30" s="1052"/>
      <c r="H30" s="1041"/>
      <c r="I30" s="1053"/>
      <c r="J30" s="1040"/>
      <c r="L30" s="1052"/>
      <c r="M30" s="1052"/>
      <c r="N30" s="1041"/>
      <c r="O30" s="1057"/>
      <c r="P30" s="1040"/>
      <c r="R30" s="1056"/>
      <c r="T30" s="1052"/>
      <c r="U30" s="1041"/>
      <c r="V30" s="1053"/>
      <c r="W30" s="1040"/>
      <c r="Y30" s="1052"/>
      <c r="Z30" s="1052"/>
      <c r="AA30" s="1041"/>
      <c r="AB30" s="1039"/>
    </row>
    <row r="31" spans="1:28">
      <c r="A31" s="1039">
        <v>2500</v>
      </c>
      <c r="B31" s="1053"/>
      <c r="C31" s="1047"/>
      <c r="D31" s="1048"/>
      <c r="E31" s="1054"/>
      <c r="F31" s="1054"/>
      <c r="G31" s="1048"/>
      <c r="H31" s="1049" t="s">
        <v>10295</v>
      </c>
      <c r="I31" s="1053"/>
      <c r="J31" s="1040"/>
      <c r="L31" s="1052"/>
      <c r="M31" s="1052"/>
      <c r="N31" s="1041"/>
      <c r="O31" s="1053"/>
      <c r="R31" s="1056"/>
      <c r="S31" s="1058"/>
      <c r="V31" s="1053"/>
      <c r="W31" s="1047"/>
      <c r="X31" s="1048"/>
      <c r="Y31" s="1054"/>
      <c r="Z31" s="1054"/>
      <c r="AA31" s="1049" t="s">
        <v>10294</v>
      </c>
      <c r="AB31" s="1039"/>
    </row>
    <row r="32" spans="1:28">
      <c r="A32" s="1039"/>
      <c r="B32" s="1053"/>
      <c r="E32" s="1055"/>
      <c r="I32" s="1053"/>
      <c r="J32" s="1040"/>
      <c r="L32" s="1052"/>
      <c r="M32" s="1052"/>
      <c r="N32" s="1041"/>
      <c r="O32" s="1053"/>
      <c r="R32" s="1056"/>
      <c r="S32" s="1058"/>
      <c r="V32" s="1053"/>
      <c r="W32" s="1040"/>
      <c r="Y32" s="1056"/>
      <c r="Z32" s="1052"/>
      <c r="AA32" s="1041" t="s">
        <v>10293</v>
      </c>
      <c r="AB32" s="1039"/>
    </row>
    <row r="33" spans="1:28">
      <c r="A33" s="1039"/>
      <c r="B33" s="1057"/>
      <c r="C33" s="1040"/>
      <c r="E33" s="1056"/>
      <c r="F33" s="1052"/>
      <c r="H33" s="1041"/>
      <c r="I33" s="1057"/>
      <c r="J33" s="1040"/>
      <c r="L33" s="1052"/>
      <c r="M33" s="1052"/>
      <c r="N33" s="1041"/>
      <c r="O33" s="1059"/>
      <c r="P33" s="1040"/>
      <c r="R33" s="1056"/>
      <c r="T33" s="1052"/>
      <c r="U33" s="1041"/>
      <c r="V33" s="1059"/>
      <c r="W33" s="1040"/>
      <c r="Y33" s="1056"/>
      <c r="Z33" s="1052"/>
      <c r="AA33" s="1041"/>
      <c r="AB33" s="1039"/>
    </row>
    <row r="34" spans="1:28">
      <c r="A34" s="1039"/>
      <c r="B34" s="1057"/>
      <c r="C34" s="1040"/>
      <c r="E34" s="1056"/>
      <c r="F34" s="1052"/>
      <c r="H34" s="1041"/>
      <c r="I34" s="1057"/>
      <c r="J34" s="1040"/>
      <c r="L34" s="1052"/>
      <c r="M34" s="1052"/>
      <c r="N34" s="1041"/>
      <c r="O34" s="1059"/>
      <c r="P34" s="1040"/>
      <c r="R34" s="1056"/>
      <c r="T34" s="1052"/>
      <c r="U34" s="1041"/>
      <c r="V34" s="1057"/>
      <c r="W34" s="1040"/>
      <c r="Y34" s="1056"/>
      <c r="Z34" s="1052"/>
      <c r="AA34" s="1041"/>
      <c r="AB34" s="1039" t="s">
        <v>10292</v>
      </c>
    </row>
    <row r="35" spans="1:28">
      <c r="A35" s="1039"/>
      <c r="B35" s="1053"/>
      <c r="C35" s="1040"/>
      <c r="E35" s="1056"/>
      <c r="F35" s="1052"/>
      <c r="H35" s="1041"/>
      <c r="I35" s="1053"/>
      <c r="J35" s="1040"/>
      <c r="L35" s="1052"/>
      <c r="M35" s="1052"/>
      <c r="N35" s="1041"/>
      <c r="O35" s="1059"/>
      <c r="P35" s="1040"/>
      <c r="R35" s="1056"/>
      <c r="T35" s="1052"/>
      <c r="U35" s="1041"/>
      <c r="V35" s="1057"/>
      <c r="W35" s="1040"/>
      <c r="Y35" s="1056"/>
      <c r="Z35" s="1052"/>
      <c r="AA35" s="1041"/>
      <c r="AB35" s="1039" t="s">
        <v>10291</v>
      </c>
    </row>
    <row r="36" spans="1:28">
      <c r="A36" s="1039">
        <v>3000</v>
      </c>
      <c r="B36" s="1053"/>
      <c r="C36" s="1040"/>
      <c r="E36" s="1056"/>
      <c r="F36" s="1052"/>
      <c r="H36" s="1041"/>
      <c r="I36" s="1053"/>
      <c r="J36" s="1040"/>
      <c r="L36" s="1052"/>
      <c r="M36" s="1052"/>
      <c r="N36" s="1041"/>
      <c r="O36" s="1053"/>
      <c r="P36" s="1040"/>
      <c r="R36" s="1056"/>
      <c r="T36" s="1052"/>
      <c r="U36" s="1041"/>
      <c r="V36" s="1053"/>
      <c r="W36" s="1040"/>
      <c r="Y36" s="1056"/>
      <c r="Z36" s="1052"/>
      <c r="AA36" s="1041"/>
      <c r="AB36" s="1039"/>
    </row>
    <row r="37" spans="1:28">
      <c r="A37" s="1039"/>
      <c r="B37" s="1053"/>
      <c r="C37" s="1040"/>
      <c r="E37" s="1056"/>
      <c r="F37" s="1052"/>
      <c r="H37" s="1041"/>
      <c r="I37" s="1053"/>
      <c r="J37" s="1047"/>
      <c r="K37" s="1048"/>
      <c r="L37" s="1054"/>
      <c r="M37" s="1054"/>
      <c r="N37" s="1049" t="s">
        <v>10290</v>
      </c>
      <c r="O37" s="1053"/>
      <c r="P37" s="1040"/>
      <c r="R37" s="1056"/>
      <c r="T37" s="1052"/>
      <c r="U37" s="1041"/>
      <c r="V37" s="1053"/>
      <c r="W37" s="1040"/>
      <c r="Y37" s="1056"/>
      <c r="Z37" s="1052"/>
      <c r="AA37" s="1041"/>
      <c r="AB37" s="1039"/>
    </row>
    <row r="38" spans="1:28">
      <c r="A38" s="1039"/>
      <c r="B38" s="1053"/>
      <c r="C38" s="1040"/>
      <c r="F38" s="1052"/>
      <c r="H38" s="1041"/>
      <c r="I38" s="1053"/>
      <c r="J38" s="1040"/>
      <c r="M38" s="1052"/>
      <c r="N38" s="1041" t="s">
        <v>10289</v>
      </c>
      <c r="O38" s="1053"/>
      <c r="P38" s="1040"/>
      <c r="R38" s="1056"/>
      <c r="T38" s="1052"/>
      <c r="U38" s="1041"/>
      <c r="V38" s="1053"/>
      <c r="W38" s="1040"/>
      <c r="Z38" s="1052"/>
      <c r="AA38" s="1041"/>
      <c r="AB38" s="1039" t="s">
        <v>10283</v>
      </c>
    </row>
    <row r="39" spans="1:28">
      <c r="A39" s="1039"/>
      <c r="B39" s="1053"/>
      <c r="C39" s="1040"/>
      <c r="F39" s="1052"/>
      <c r="H39" s="1041"/>
      <c r="I39" s="1053"/>
      <c r="J39" s="1040"/>
      <c r="M39" s="1052"/>
      <c r="N39" s="1041"/>
      <c r="O39" s="1057"/>
      <c r="P39" s="1040"/>
      <c r="R39" s="1056"/>
      <c r="T39" s="1052"/>
      <c r="U39" s="1041"/>
      <c r="V39" s="1053"/>
      <c r="W39" s="1040"/>
      <c r="Z39" s="1052"/>
      <c r="AA39" s="1041"/>
      <c r="AB39" s="1039" t="s">
        <v>10288</v>
      </c>
    </row>
    <row r="40" spans="1:28">
      <c r="A40" s="1039"/>
      <c r="B40" s="1053"/>
      <c r="C40" s="1040"/>
      <c r="F40" s="1052"/>
      <c r="H40" s="1041"/>
      <c r="I40" s="1053"/>
      <c r="J40" s="1040"/>
      <c r="M40" s="1052"/>
      <c r="N40" s="1041"/>
      <c r="O40" s="1057"/>
      <c r="P40" s="1040"/>
      <c r="R40" s="1056"/>
      <c r="T40" s="1052"/>
      <c r="U40" s="1041"/>
      <c r="V40" s="1053"/>
      <c r="W40" s="1040"/>
      <c r="Z40" s="1052"/>
      <c r="AA40" s="1041"/>
      <c r="AB40" s="1039" t="s">
        <v>10287</v>
      </c>
    </row>
    <row r="41" spans="1:28">
      <c r="A41" s="1039">
        <v>3500</v>
      </c>
      <c r="B41" s="1053"/>
      <c r="C41" s="1040"/>
      <c r="F41" s="1052"/>
      <c r="H41" s="1041"/>
      <c r="I41" s="1053"/>
      <c r="J41" s="1040"/>
      <c r="M41" s="1052"/>
      <c r="N41" s="1041"/>
      <c r="O41" s="1057"/>
      <c r="P41" s="1040"/>
      <c r="R41" s="1056"/>
      <c r="T41" s="1052"/>
      <c r="U41" s="1041"/>
      <c r="V41" s="1053"/>
      <c r="W41" s="1040"/>
      <c r="Z41" s="1052"/>
      <c r="AA41" s="1041"/>
      <c r="AB41" s="1039" t="s">
        <v>10286</v>
      </c>
    </row>
    <row r="42" spans="1:28">
      <c r="A42" s="1039"/>
      <c r="B42" s="1053"/>
      <c r="C42" s="1040"/>
      <c r="F42" s="1052"/>
      <c r="H42" s="1041"/>
      <c r="I42" s="1053"/>
      <c r="J42" s="1040"/>
      <c r="M42" s="1052"/>
      <c r="N42" s="1041"/>
      <c r="O42" s="1057"/>
      <c r="P42" s="1040"/>
      <c r="R42" s="1056"/>
      <c r="T42" s="1052"/>
      <c r="U42" s="1041"/>
      <c r="V42" s="1053"/>
      <c r="W42" s="1040"/>
      <c r="Z42" s="1052"/>
      <c r="AA42" s="1041"/>
      <c r="AB42" s="1039"/>
    </row>
    <row r="43" spans="1:28">
      <c r="A43" s="1039"/>
      <c r="B43" s="1053"/>
      <c r="C43" s="1040"/>
      <c r="F43" s="1052"/>
      <c r="H43" s="1041"/>
      <c r="I43" s="1053"/>
      <c r="J43" s="1040"/>
      <c r="M43" s="1052"/>
      <c r="N43" s="1041"/>
      <c r="O43" s="1057"/>
      <c r="P43" s="1040"/>
      <c r="R43" s="1056"/>
      <c r="T43" s="1052"/>
      <c r="U43" s="1041"/>
      <c r="V43" s="1053"/>
      <c r="W43" s="1040"/>
      <c r="Z43" s="1052"/>
      <c r="AA43" s="1041"/>
      <c r="AB43" s="1039"/>
    </row>
    <row r="44" spans="1:28">
      <c r="A44" s="1039"/>
      <c r="B44" s="1053"/>
      <c r="C44" s="1040"/>
      <c r="F44" s="1052"/>
      <c r="H44" s="1041"/>
      <c r="I44" s="1053"/>
      <c r="J44" s="1040"/>
      <c r="M44" s="1052"/>
      <c r="N44" s="1041"/>
      <c r="O44" s="1057"/>
      <c r="P44" s="1040"/>
      <c r="R44" s="1056"/>
      <c r="T44" s="1052"/>
      <c r="U44" s="1041"/>
      <c r="V44" s="1053"/>
      <c r="W44" s="1040"/>
      <c r="Z44" s="1052"/>
      <c r="AA44" s="1041"/>
      <c r="AB44" s="1039"/>
    </row>
    <row r="45" spans="1:28">
      <c r="A45" s="1039"/>
      <c r="B45" s="1053"/>
      <c r="C45" s="1040"/>
      <c r="F45" s="1052"/>
      <c r="H45" s="1041"/>
      <c r="I45" s="1053"/>
      <c r="J45" s="1040"/>
      <c r="M45" s="1052"/>
      <c r="N45" s="1041"/>
      <c r="O45" s="1057"/>
      <c r="P45" s="1040"/>
      <c r="R45" s="1056"/>
      <c r="T45" s="1052"/>
      <c r="U45" s="1041"/>
      <c r="V45" s="1053"/>
      <c r="W45" s="1040"/>
      <c r="Z45" s="1052"/>
      <c r="AA45" s="1041"/>
      <c r="AB45" s="1039"/>
    </row>
    <row r="46" spans="1:28">
      <c r="A46" s="1039">
        <v>4000</v>
      </c>
      <c r="B46" s="1053"/>
      <c r="C46" s="1040"/>
      <c r="F46" s="1052"/>
      <c r="H46" s="1041"/>
      <c r="I46" s="1053"/>
      <c r="J46" s="1040"/>
      <c r="M46" s="1052"/>
      <c r="N46" s="1041"/>
      <c r="O46" s="1057"/>
      <c r="P46" s="1040"/>
      <c r="R46" s="1056"/>
      <c r="T46" s="1052"/>
      <c r="U46" s="1041"/>
      <c r="V46" s="1059"/>
      <c r="W46" s="1040"/>
      <c r="Z46" s="1052"/>
      <c r="AA46" s="1041"/>
      <c r="AB46" s="1039"/>
    </row>
    <row r="47" spans="1:28">
      <c r="A47" s="1039"/>
      <c r="B47" s="1053"/>
      <c r="C47" s="1040"/>
      <c r="F47" s="1052"/>
      <c r="H47" s="1041"/>
      <c r="I47" s="1053"/>
      <c r="J47" s="1040"/>
      <c r="M47" s="1052"/>
      <c r="N47" s="1041"/>
      <c r="O47" s="1057"/>
      <c r="P47" s="1040"/>
      <c r="R47" s="1056"/>
      <c r="T47" s="1052"/>
      <c r="U47" s="1041"/>
      <c r="V47" s="1059"/>
      <c r="W47" s="1040"/>
      <c r="Z47" s="1052"/>
      <c r="AA47" s="1041"/>
      <c r="AB47" s="1039"/>
    </row>
    <row r="48" spans="1:28">
      <c r="A48" s="1039"/>
      <c r="B48" s="1053"/>
      <c r="C48" s="1040"/>
      <c r="F48" s="1052"/>
      <c r="H48" s="1041"/>
      <c r="I48" s="1053"/>
      <c r="J48" s="1040"/>
      <c r="M48" s="1052"/>
      <c r="N48" s="1041"/>
      <c r="O48" s="1057"/>
      <c r="P48" s="1040"/>
      <c r="R48" s="1056"/>
      <c r="T48" s="1052"/>
      <c r="U48" s="1041"/>
      <c r="V48" s="1053"/>
      <c r="W48" s="1040"/>
      <c r="Z48" s="1052"/>
      <c r="AA48" s="1041"/>
      <c r="AB48" s="1039"/>
    </row>
    <row r="49" spans="1:28">
      <c r="A49" s="1039"/>
      <c r="B49" s="1053"/>
      <c r="C49" s="1040"/>
      <c r="F49" s="1052"/>
      <c r="H49" s="1041"/>
      <c r="I49" s="1053"/>
      <c r="J49" s="1040"/>
      <c r="M49" s="1052"/>
      <c r="N49" s="1041"/>
      <c r="O49" s="1057"/>
      <c r="P49" s="1040"/>
      <c r="R49" s="1056"/>
      <c r="T49" s="1052"/>
      <c r="U49" s="1041"/>
      <c r="V49" s="1053"/>
      <c r="W49" s="1040"/>
      <c r="Z49" s="1052"/>
      <c r="AA49" s="1041"/>
      <c r="AB49" s="1039"/>
    </row>
    <row r="50" spans="1:28">
      <c r="A50" s="1039"/>
      <c r="B50" s="1053"/>
      <c r="C50" s="1040"/>
      <c r="F50" s="1052"/>
      <c r="H50" s="1041"/>
      <c r="I50" s="1053"/>
      <c r="J50" s="1040"/>
      <c r="M50" s="1052"/>
      <c r="N50" s="1041"/>
      <c r="O50" s="1057"/>
      <c r="P50" s="1040"/>
      <c r="R50" s="1056"/>
      <c r="T50" s="1052"/>
      <c r="U50" s="1041"/>
      <c r="V50" s="1053"/>
      <c r="W50" s="1040"/>
      <c r="Z50" s="1052"/>
      <c r="AA50" s="1041"/>
      <c r="AB50" s="1039"/>
    </row>
    <row r="51" spans="1:28">
      <c r="A51" s="1039">
        <v>4500</v>
      </c>
      <c r="B51" s="1053"/>
      <c r="C51" s="1040"/>
      <c r="F51" s="1052"/>
      <c r="H51" s="1041"/>
      <c r="I51" s="1053"/>
      <c r="J51" s="1040"/>
      <c r="M51" s="1052"/>
      <c r="N51" s="1041"/>
      <c r="O51" s="1057"/>
      <c r="P51" s="1040"/>
      <c r="R51" s="1056"/>
      <c r="T51" s="1052"/>
      <c r="U51" s="1041"/>
      <c r="V51" s="1053"/>
      <c r="W51" s="1040"/>
      <c r="Z51" s="1052"/>
      <c r="AA51" s="1041"/>
      <c r="AB51" s="1039"/>
    </row>
    <row r="52" spans="1:28">
      <c r="A52" s="1039"/>
      <c r="B52" s="1053"/>
      <c r="C52" s="1040"/>
      <c r="F52" s="1052"/>
      <c r="H52" s="1041"/>
      <c r="I52" s="1053"/>
      <c r="J52" s="1040"/>
      <c r="M52" s="1052"/>
      <c r="N52" s="1041"/>
      <c r="O52" s="1057"/>
      <c r="P52" s="1040"/>
      <c r="R52" s="1056"/>
      <c r="T52" s="1052"/>
      <c r="U52" s="1041"/>
      <c r="V52" s="1053"/>
      <c r="W52" s="1040"/>
      <c r="Z52" s="1052"/>
      <c r="AA52" s="1041"/>
      <c r="AB52" s="1039"/>
    </row>
    <row r="53" spans="1:28">
      <c r="A53" s="1039"/>
      <c r="B53" s="1053"/>
      <c r="C53" s="1040"/>
      <c r="F53" s="1052"/>
      <c r="H53" s="1041"/>
      <c r="I53" s="1053"/>
      <c r="J53" s="1040"/>
      <c r="M53" s="1052"/>
      <c r="N53" s="1041"/>
      <c r="O53" s="1057"/>
      <c r="P53" s="1040"/>
      <c r="R53" s="1056"/>
      <c r="T53" s="1052"/>
      <c r="U53" s="1041"/>
      <c r="V53" s="1053"/>
      <c r="W53" s="1040"/>
      <c r="Z53" s="1052"/>
      <c r="AA53" s="1041"/>
      <c r="AB53" s="1039"/>
    </row>
    <row r="54" spans="1:28">
      <c r="A54" s="1039"/>
      <c r="B54" s="1053"/>
      <c r="C54" s="1040"/>
      <c r="F54" s="1052"/>
      <c r="H54" s="1041"/>
      <c r="I54" s="1057"/>
      <c r="J54" s="1040"/>
      <c r="M54" s="1052"/>
      <c r="N54" s="1041"/>
      <c r="O54" s="1057"/>
      <c r="P54" s="1040"/>
      <c r="R54" s="1056"/>
      <c r="T54" s="1052"/>
      <c r="U54" s="1041"/>
      <c r="V54" s="1059"/>
      <c r="W54" s="1040"/>
      <c r="Z54" s="1052"/>
      <c r="AA54" s="1041"/>
      <c r="AB54" s="1039"/>
    </row>
    <row r="55" spans="1:28">
      <c r="A55" s="1039"/>
      <c r="B55" s="1053"/>
      <c r="C55" s="1040"/>
      <c r="F55" s="1052"/>
      <c r="H55" s="1041"/>
      <c r="I55" s="1057"/>
      <c r="J55" s="1040"/>
      <c r="M55" s="1052"/>
      <c r="N55" s="1041"/>
      <c r="O55" s="1057"/>
      <c r="P55" s="1040"/>
      <c r="R55" s="1056"/>
      <c r="T55" s="1052"/>
      <c r="U55" s="1041"/>
      <c r="V55" s="1059"/>
      <c r="W55" s="1040"/>
      <c r="Z55" s="1052"/>
      <c r="AA55" s="1041"/>
      <c r="AB55" s="1039"/>
    </row>
    <row r="56" spans="1:28">
      <c r="A56" s="1039">
        <v>5000</v>
      </c>
      <c r="B56" s="1053"/>
      <c r="C56" s="1040"/>
      <c r="F56" s="1052"/>
      <c r="H56" s="1041"/>
      <c r="I56" s="1057"/>
      <c r="J56" s="1040"/>
      <c r="M56" s="1052"/>
      <c r="N56" s="1041"/>
      <c r="O56" s="1057"/>
      <c r="P56" s="1040"/>
      <c r="R56" s="1056"/>
      <c r="T56" s="1052"/>
      <c r="U56" s="1041"/>
      <c r="V56" s="1059"/>
      <c r="W56" s="1040"/>
      <c r="Z56" s="1052"/>
      <c r="AA56" s="1041"/>
      <c r="AB56" s="1039"/>
    </row>
    <row r="57" spans="1:28">
      <c r="A57" s="1039"/>
      <c r="B57" s="1057"/>
      <c r="C57" s="1040"/>
      <c r="F57" s="1052"/>
      <c r="H57" s="1041"/>
      <c r="I57" s="1057"/>
      <c r="J57" s="1040"/>
      <c r="M57" s="1052"/>
      <c r="N57" s="1041"/>
      <c r="O57" s="1057"/>
      <c r="P57" s="1040"/>
      <c r="R57" s="1056"/>
      <c r="T57" s="1052"/>
      <c r="U57" s="1041"/>
      <c r="V57" s="1059"/>
      <c r="W57" s="1040"/>
      <c r="Z57" s="1052"/>
      <c r="AA57" s="1041"/>
      <c r="AB57" s="1039"/>
    </row>
    <row r="58" spans="1:28">
      <c r="A58" s="1039"/>
      <c r="B58" s="1057"/>
      <c r="C58" s="1040"/>
      <c r="F58" s="1052"/>
      <c r="H58" s="1041"/>
      <c r="I58" s="1057"/>
      <c r="J58" s="1040"/>
      <c r="M58" s="1052"/>
      <c r="N58" s="1041"/>
      <c r="O58" s="1057"/>
      <c r="P58" s="1040"/>
      <c r="R58" s="1056"/>
      <c r="T58" s="1052"/>
      <c r="U58" s="1041"/>
      <c r="V58" s="1059"/>
      <c r="W58" s="1040"/>
      <c r="Z58" s="1052"/>
      <c r="AA58" s="1041"/>
      <c r="AB58" s="1039"/>
    </row>
    <row r="59" spans="1:28">
      <c r="A59" s="1039"/>
      <c r="B59" s="1057"/>
      <c r="C59" s="1040"/>
      <c r="F59" s="1052"/>
      <c r="H59" s="1041"/>
      <c r="I59" s="1057"/>
      <c r="J59" s="1040"/>
      <c r="M59" s="1052"/>
      <c r="N59" s="1041"/>
      <c r="O59" s="1057"/>
      <c r="P59" s="1040"/>
      <c r="R59" s="1056"/>
      <c r="T59" s="1052"/>
      <c r="U59" s="1041"/>
      <c r="V59" s="1059"/>
      <c r="W59" s="1040"/>
      <c r="Z59" s="1052"/>
      <c r="AA59" s="1041"/>
      <c r="AB59" s="1039"/>
    </row>
    <row r="60" spans="1:28">
      <c r="A60" s="1039"/>
      <c r="B60" s="1057"/>
      <c r="C60" s="1040"/>
      <c r="F60" s="1052"/>
      <c r="H60" s="1041"/>
      <c r="I60" s="1057"/>
      <c r="J60" s="1040"/>
      <c r="M60" s="1052"/>
      <c r="N60" s="1041"/>
      <c r="O60" s="1057"/>
      <c r="P60" s="1040"/>
      <c r="R60" s="1056"/>
      <c r="T60" s="1052"/>
      <c r="U60" s="1041"/>
      <c r="V60" s="1059"/>
      <c r="W60" s="1040"/>
      <c r="Z60" s="1052"/>
      <c r="AA60" s="1041"/>
      <c r="AB60" s="1039"/>
    </row>
    <row r="61" spans="1:28">
      <c r="A61" s="1039">
        <v>5500</v>
      </c>
      <c r="B61" s="1057"/>
      <c r="C61" s="1040"/>
      <c r="F61" s="1052"/>
      <c r="H61" s="1041"/>
      <c r="I61" s="1057"/>
      <c r="J61" s="1040"/>
      <c r="M61" s="1052"/>
      <c r="N61" s="1041"/>
      <c r="O61" s="1060"/>
      <c r="P61" s="1040"/>
      <c r="R61" s="1056"/>
      <c r="T61" s="1052"/>
      <c r="U61" s="1041"/>
      <c r="V61" s="1059"/>
      <c r="W61" s="1040"/>
      <c r="Z61" s="1052"/>
      <c r="AA61" s="1041"/>
      <c r="AB61" s="1039"/>
    </row>
    <row r="62" spans="1:28">
      <c r="A62" s="1039"/>
      <c r="B62" s="1057"/>
      <c r="C62" s="1040"/>
      <c r="F62" s="1052"/>
      <c r="H62" s="1041"/>
      <c r="I62" s="1057"/>
      <c r="J62" s="1040"/>
      <c r="M62" s="1052"/>
      <c r="N62" s="1041"/>
      <c r="O62" s="1060"/>
      <c r="P62" s="1040"/>
      <c r="R62" s="1056"/>
      <c r="T62" s="1052"/>
      <c r="U62" s="1041"/>
      <c r="V62" s="1059"/>
      <c r="W62" s="1040"/>
      <c r="Z62" s="1052"/>
      <c r="AA62" s="1041"/>
      <c r="AB62" s="1039"/>
    </row>
    <row r="63" spans="1:28">
      <c r="A63" s="1039"/>
      <c r="B63" s="1057"/>
      <c r="C63" s="1040"/>
      <c r="F63" s="1052"/>
      <c r="H63" s="1041"/>
      <c r="I63" s="1057"/>
      <c r="J63" s="1040"/>
      <c r="M63" s="1052"/>
      <c r="N63" s="1041"/>
      <c r="O63" s="1060"/>
      <c r="P63" s="1047"/>
      <c r="Q63" s="1048"/>
      <c r="R63" s="1061"/>
      <c r="S63" s="1048"/>
      <c r="T63" s="1054"/>
      <c r="U63" s="1049" t="s">
        <v>10285</v>
      </c>
      <c r="V63" s="1059"/>
      <c r="W63" s="1040"/>
      <c r="Z63" s="1052"/>
      <c r="AA63" s="1041"/>
      <c r="AB63" s="1039"/>
    </row>
    <row r="64" spans="1:28">
      <c r="A64" s="1039"/>
      <c r="B64" s="1057"/>
      <c r="C64" s="1040"/>
      <c r="F64" s="1052"/>
      <c r="H64" s="1041"/>
      <c r="I64" s="1057"/>
      <c r="J64" s="1040"/>
      <c r="M64" s="1052"/>
      <c r="N64" s="1041"/>
      <c r="O64" s="1060"/>
      <c r="P64" s="1040"/>
      <c r="R64" s="1045"/>
      <c r="S64" s="1055"/>
      <c r="T64" s="1045"/>
      <c r="U64" s="1041" t="s">
        <v>10284</v>
      </c>
      <c r="V64" s="1059"/>
      <c r="W64" s="1040"/>
      <c r="Z64" s="1052"/>
      <c r="AA64" s="1041"/>
      <c r="AB64" s="1039"/>
    </row>
    <row r="65" spans="1:28">
      <c r="A65" s="1039"/>
      <c r="B65" s="1057"/>
      <c r="C65" s="1040"/>
      <c r="F65" s="1052"/>
      <c r="H65" s="1041"/>
      <c r="I65" s="1060"/>
      <c r="J65" s="1040"/>
      <c r="M65" s="1052"/>
      <c r="N65" s="1041"/>
      <c r="O65" s="1060"/>
      <c r="P65" s="1040"/>
      <c r="S65" s="1056"/>
      <c r="U65" s="1041"/>
      <c r="V65" s="1053"/>
      <c r="W65" s="1040"/>
      <c r="Z65" s="1052"/>
      <c r="AA65" s="1041"/>
      <c r="AB65" s="1039"/>
    </row>
    <row r="66" spans="1:28">
      <c r="A66" s="1039">
        <v>6000</v>
      </c>
      <c r="B66" s="1057"/>
      <c r="C66" s="1040"/>
      <c r="F66" s="1052"/>
      <c r="H66" s="1041"/>
      <c r="I66" s="1060"/>
      <c r="J66" s="1040"/>
      <c r="M66" s="1052"/>
      <c r="N66" s="1041"/>
      <c r="O66" s="1060"/>
      <c r="P66" s="1040"/>
      <c r="S66" s="1056"/>
      <c r="U66" s="1041"/>
      <c r="V66" s="1057"/>
      <c r="W66" s="1040"/>
      <c r="Z66" s="1052"/>
      <c r="AA66" s="1041"/>
      <c r="AB66" s="1039" t="s">
        <v>10283</v>
      </c>
    </row>
    <row r="67" spans="1:28">
      <c r="A67" s="1039"/>
      <c r="B67" s="1057"/>
      <c r="C67" s="1040"/>
      <c r="F67" s="1052"/>
      <c r="H67" s="1041"/>
      <c r="I67" s="1060"/>
      <c r="J67" s="1040"/>
      <c r="M67" s="1052"/>
      <c r="N67" s="1041"/>
      <c r="O67" s="1060"/>
      <c r="P67" s="1040"/>
      <c r="S67" s="1056"/>
      <c r="U67" s="1041"/>
      <c r="V67" s="1057"/>
      <c r="W67" s="1040"/>
      <c r="Z67" s="1052"/>
      <c r="AA67" s="1041"/>
      <c r="AB67" s="1039" t="s">
        <v>10282</v>
      </c>
    </row>
    <row r="68" spans="1:28">
      <c r="A68" s="1039"/>
      <c r="B68" s="1057"/>
      <c r="C68" s="1040"/>
      <c r="F68" s="1052"/>
      <c r="H68" s="1041"/>
      <c r="I68" s="1060"/>
      <c r="J68" s="1040"/>
      <c r="M68" s="1052"/>
      <c r="N68" s="1041"/>
      <c r="O68" s="1060"/>
      <c r="P68" s="1040"/>
      <c r="S68" s="1056"/>
      <c r="U68" s="1041"/>
      <c r="V68" s="1057"/>
      <c r="W68" s="1040"/>
      <c r="Z68" s="1052"/>
      <c r="AA68" s="1041"/>
      <c r="AB68" s="1039"/>
    </row>
    <row r="69" spans="1:28">
      <c r="A69" s="1039"/>
      <c r="B69" s="1057"/>
      <c r="C69" s="1040"/>
      <c r="F69" s="1052"/>
      <c r="H69" s="1041"/>
      <c r="I69" s="1060"/>
      <c r="J69" s="1040"/>
      <c r="M69" s="1052"/>
      <c r="N69" s="1041"/>
      <c r="O69" s="1060"/>
      <c r="P69" s="1040"/>
      <c r="S69" s="1056"/>
      <c r="U69" s="1041"/>
      <c r="V69" s="1057"/>
      <c r="W69" s="1040"/>
      <c r="Z69" s="1052"/>
      <c r="AA69" s="1041"/>
      <c r="AB69" s="1039"/>
    </row>
    <row r="70" spans="1:28">
      <c r="A70" s="1039"/>
      <c r="B70" s="1060"/>
      <c r="C70" s="1040"/>
      <c r="F70" s="1052"/>
      <c r="H70" s="1041"/>
      <c r="I70" s="1060"/>
      <c r="J70" s="1040"/>
      <c r="M70" s="1052"/>
      <c r="N70" s="1041"/>
      <c r="O70" s="1060"/>
      <c r="P70" s="1040"/>
      <c r="S70" s="1056"/>
      <c r="U70" s="1041"/>
      <c r="V70" s="1060"/>
      <c r="W70" s="1040"/>
      <c r="Z70" s="1052"/>
      <c r="AA70" s="1041"/>
      <c r="AB70" s="1039"/>
    </row>
    <row r="71" spans="1:28">
      <c r="A71" s="1039">
        <v>6500</v>
      </c>
      <c r="B71" s="1060"/>
      <c r="C71" s="1040"/>
      <c r="F71" s="1052"/>
      <c r="H71" s="1041"/>
      <c r="I71" s="1060"/>
      <c r="J71" s="1040"/>
      <c r="M71" s="1052"/>
      <c r="N71" s="1041"/>
      <c r="O71" s="1060"/>
      <c r="P71" s="1040"/>
      <c r="S71" s="1056"/>
      <c r="V71" s="1060"/>
      <c r="W71" s="1047"/>
      <c r="X71" s="1048"/>
      <c r="Y71" s="1048"/>
      <c r="Z71" s="1054"/>
      <c r="AA71" s="1049" t="s">
        <v>10281</v>
      </c>
      <c r="AB71" s="1039" t="s">
        <v>10277</v>
      </c>
    </row>
    <row r="72" spans="1:28">
      <c r="A72" s="1039"/>
      <c r="B72" s="1060"/>
      <c r="C72" s="1040"/>
      <c r="F72" s="1052"/>
      <c r="H72" s="1041"/>
      <c r="I72" s="1060"/>
      <c r="J72" s="1040"/>
      <c r="M72" s="1052"/>
      <c r="N72" s="1041"/>
      <c r="O72" s="1060"/>
      <c r="P72" s="1040"/>
      <c r="S72" s="1056"/>
      <c r="U72" s="1041"/>
      <c r="V72" s="1060"/>
      <c r="W72" s="1040"/>
      <c r="AA72" s="1041" t="s">
        <v>10280</v>
      </c>
      <c r="AB72" s="1039" t="s">
        <v>10279</v>
      </c>
    </row>
    <row r="73" spans="1:28">
      <c r="A73" s="1039"/>
      <c r="B73" s="1060"/>
      <c r="C73" s="1040"/>
      <c r="F73" s="1052"/>
      <c r="H73" s="1041"/>
      <c r="I73" s="1060"/>
      <c r="J73" s="1040"/>
      <c r="M73" s="1052"/>
      <c r="N73" s="1041"/>
      <c r="O73" s="1060"/>
      <c r="P73" s="1040"/>
      <c r="S73" s="1056"/>
      <c r="U73" s="1041"/>
      <c r="V73" s="1060"/>
      <c r="W73" s="1040"/>
      <c r="AA73" s="1041"/>
      <c r="AB73" s="1039"/>
    </row>
    <row r="74" spans="1:28">
      <c r="A74" s="1039"/>
      <c r="B74" s="1060"/>
      <c r="C74" s="1040"/>
      <c r="F74" s="1052"/>
      <c r="H74" s="1041"/>
      <c r="I74" s="1060"/>
      <c r="J74" s="1040"/>
      <c r="M74" s="1052"/>
      <c r="N74" s="1041"/>
      <c r="O74" s="1060"/>
      <c r="P74" s="1040"/>
      <c r="S74" s="1056"/>
      <c r="U74" s="1041"/>
      <c r="V74" s="1060"/>
      <c r="W74" s="1040"/>
      <c r="AA74" s="1041"/>
      <c r="AB74" s="1039" t="s">
        <v>10277</v>
      </c>
    </row>
    <row r="75" spans="1:28">
      <c r="A75" s="1039"/>
      <c r="B75" s="1060"/>
      <c r="C75" s="1040"/>
      <c r="F75" s="1052"/>
      <c r="H75" s="1041"/>
      <c r="I75" s="1060"/>
      <c r="J75" s="1040"/>
      <c r="M75" s="1052"/>
      <c r="N75" s="1041"/>
      <c r="O75" s="1060"/>
      <c r="P75" s="1040"/>
      <c r="S75" s="1056"/>
      <c r="U75" s="1041"/>
      <c r="V75" s="1060"/>
      <c r="W75" s="1040"/>
      <c r="AA75" s="1041"/>
      <c r="AB75" s="1039" t="s">
        <v>10278</v>
      </c>
    </row>
    <row r="76" spans="1:28">
      <c r="A76" s="1039">
        <v>7000</v>
      </c>
      <c r="B76" s="1060"/>
      <c r="C76" s="1040"/>
      <c r="F76" s="1052"/>
      <c r="H76" s="1041"/>
      <c r="I76" s="1060"/>
      <c r="J76" s="1040"/>
      <c r="M76" s="1052"/>
      <c r="N76" s="1041"/>
      <c r="O76" s="1060"/>
      <c r="P76" s="1040"/>
      <c r="S76" s="1056"/>
      <c r="U76" s="1041"/>
      <c r="V76" s="1060"/>
      <c r="W76" s="1040"/>
      <c r="AA76" s="1041"/>
      <c r="AB76" s="1039"/>
    </row>
    <row r="77" spans="1:28">
      <c r="A77" s="1039"/>
      <c r="B77" s="1060"/>
      <c r="C77" s="1040"/>
      <c r="F77" s="1052"/>
      <c r="H77" s="1041"/>
      <c r="I77" s="1060"/>
      <c r="J77" s="1040"/>
      <c r="M77" s="1052"/>
      <c r="N77" s="1041"/>
      <c r="O77" s="1060"/>
      <c r="P77" s="1040"/>
      <c r="S77" s="1056"/>
      <c r="U77" s="1041"/>
      <c r="V77" s="1060"/>
      <c r="W77" s="1040"/>
      <c r="AA77" s="1041"/>
      <c r="AB77" s="1039"/>
    </row>
    <row r="78" spans="1:28">
      <c r="A78" s="1039"/>
      <c r="B78" s="1060"/>
      <c r="C78" s="1040"/>
      <c r="F78" s="1052"/>
      <c r="H78" s="1041"/>
      <c r="I78" s="1060"/>
      <c r="J78" s="1040"/>
      <c r="M78" s="1052"/>
      <c r="N78" s="1041"/>
      <c r="O78" s="1060"/>
      <c r="P78" s="1040"/>
      <c r="S78" s="1056"/>
      <c r="U78" s="1041"/>
      <c r="V78" s="1060"/>
      <c r="W78" s="1040"/>
      <c r="AA78" s="1041"/>
      <c r="AB78" s="1039"/>
    </row>
    <row r="79" spans="1:28">
      <c r="A79" s="1039"/>
      <c r="B79" s="1060"/>
      <c r="C79" s="1040"/>
      <c r="F79" s="1052"/>
      <c r="H79" s="1041"/>
      <c r="I79" s="1060"/>
      <c r="J79" s="1040"/>
      <c r="M79" s="1052"/>
      <c r="N79" s="1041"/>
      <c r="O79" s="1060"/>
      <c r="P79" s="1040"/>
      <c r="S79" s="1056"/>
      <c r="U79" s="1041"/>
      <c r="V79" s="1060"/>
      <c r="W79" s="1040"/>
      <c r="AA79" s="1041"/>
      <c r="AB79" s="1039"/>
    </row>
    <row r="80" spans="1:28">
      <c r="A80" s="1039"/>
      <c r="B80" s="1060"/>
      <c r="C80" s="1040"/>
      <c r="F80" s="1052"/>
      <c r="H80" s="1041"/>
      <c r="I80" s="1060"/>
      <c r="J80" s="1040"/>
      <c r="M80" s="1052"/>
      <c r="N80" s="1041"/>
      <c r="O80" s="1062"/>
      <c r="P80" s="1040"/>
      <c r="S80" s="1056"/>
      <c r="U80" s="1041"/>
      <c r="V80" s="1060"/>
      <c r="W80" s="1040"/>
      <c r="AA80" s="1041"/>
      <c r="AB80" s="1039"/>
    </row>
    <row r="81" spans="1:28">
      <c r="A81" s="1039">
        <v>7500</v>
      </c>
      <c r="B81" s="1060"/>
      <c r="C81" s="1040"/>
      <c r="F81" s="1052"/>
      <c r="H81" s="1041"/>
      <c r="I81" s="1060"/>
      <c r="J81" s="1040"/>
      <c r="M81" s="1052"/>
      <c r="N81" s="1041"/>
      <c r="O81" s="1062"/>
      <c r="P81" s="1040"/>
      <c r="S81" s="1056"/>
      <c r="U81" s="1041"/>
      <c r="V81" s="1060"/>
      <c r="W81" s="1040"/>
      <c r="AA81" s="1041"/>
      <c r="AB81" s="1039"/>
    </row>
    <row r="82" spans="1:28">
      <c r="A82" s="1039"/>
      <c r="B82" s="1060"/>
      <c r="C82" s="1040"/>
      <c r="F82" s="1052"/>
      <c r="H82" s="1041"/>
      <c r="I82" s="1060"/>
      <c r="J82" s="1040"/>
      <c r="M82" s="1052"/>
      <c r="N82" s="1041"/>
      <c r="O82" s="1062"/>
      <c r="P82" s="1040"/>
      <c r="S82" s="1056"/>
      <c r="U82" s="1041"/>
      <c r="V82" s="1060"/>
      <c r="W82" s="1040"/>
      <c r="AA82" s="1041"/>
      <c r="AB82" s="1039"/>
    </row>
    <row r="83" spans="1:28">
      <c r="A83" s="1039"/>
      <c r="B83" s="1060"/>
      <c r="C83" s="1040"/>
      <c r="F83" s="1052"/>
      <c r="H83" s="1041"/>
      <c r="I83" s="1060"/>
      <c r="J83" s="1040"/>
      <c r="M83" s="1052"/>
      <c r="N83" s="1041"/>
      <c r="O83" s="1062"/>
      <c r="P83" s="1040"/>
      <c r="S83" s="1056"/>
      <c r="U83" s="1041"/>
      <c r="V83" s="1060"/>
      <c r="W83" s="1040"/>
      <c r="AA83" s="1041"/>
      <c r="AB83" s="1039"/>
    </row>
    <row r="84" spans="1:28">
      <c r="A84" s="1039"/>
      <c r="B84" s="1060"/>
      <c r="C84" s="1040"/>
      <c r="F84" s="1052"/>
      <c r="H84" s="1041"/>
      <c r="I84" s="1060"/>
      <c r="J84" s="1040"/>
      <c r="M84" s="1052"/>
      <c r="N84" s="1041"/>
      <c r="O84" s="1062"/>
      <c r="P84" s="1040"/>
      <c r="S84" s="1056"/>
      <c r="U84" s="1041"/>
      <c r="V84" s="1060"/>
      <c r="W84" s="1040"/>
      <c r="AA84" s="1041"/>
      <c r="AB84" s="1039"/>
    </row>
    <row r="85" spans="1:28">
      <c r="A85" s="1039"/>
      <c r="B85" s="1060"/>
      <c r="C85" s="1040"/>
      <c r="F85" s="1052"/>
      <c r="H85" s="1041"/>
      <c r="I85" s="1060"/>
      <c r="J85" s="1040"/>
      <c r="M85" s="1052"/>
      <c r="N85" s="1041"/>
      <c r="O85" s="1062"/>
      <c r="P85" s="1040"/>
      <c r="S85" s="1056"/>
      <c r="U85" s="1041"/>
      <c r="V85" s="1060"/>
      <c r="W85" s="1040"/>
      <c r="AA85" s="1041"/>
      <c r="AB85" s="1039"/>
    </row>
    <row r="86" spans="1:28">
      <c r="A86" s="1039">
        <v>8000</v>
      </c>
      <c r="B86" s="1060"/>
      <c r="C86" s="1040"/>
      <c r="F86" s="1052"/>
      <c r="H86" s="1041"/>
      <c r="I86" s="1060"/>
      <c r="J86" s="1040"/>
      <c r="M86" s="1052"/>
      <c r="N86" s="1041"/>
      <c r="O86" s="1062"/>
      <c r="P86" s="1040"/>
      <c r="S86" s="1056"/>
      <c r="U86" s="1041"/>
      <c r="V86" s="1060"/>
      <c r="W86" s="1040"/>
      <c r="AA86" s="1041"/>
      <c r="AB86" s="1039"/>
    </row>
    <row r="87" spans="1:28">
      <c r="A87" s="1039"/>
      <c r="B87" s="1060"/>
      <c r="C87" s="1040"/>
      <c r="F87" s="1052"/>
      <c r="H87" s="1041"/>
      <c r="I87" s="1060"/>
      <c r="J87" s="1040"/>
      <c r="M87" s="1052"/>
      <c r="N87" s="1041"/>
      <c r="O87" s="1057"/>
      <c r="P87" s="1040"/>
      <c r="S87" s="1056"/>
      <c r="U87" s="1041"/>
      <c r="V87" s="1060"/>
      <c r="W87" s="1040"/>
      <c r="AA87" s="1041"/>
      <c r="AB87" s="1039"/>
    </row>
    <row r="88" spans="1:28">
      <c r="A88" s="1039"/>
      <c r="B88" s="1060"/>
      <c r="C88" s="1040"/>
      <c r="F88" s="1052"/>
      <c r="H88" s="1041"/>
      <c r="I88" s="1062"/>
      <c r="J88" s="1040"/>
      <c r="M88" s="1052"/>
      <c r="N88" s="1041"/>
      <c r="O88" s="1057"/>
      <c r="P88" s="1040"/>
      <c r="S88" s="1056"/>
      <c r="U88" s="1041"/>
      <c r="V88" s="1060"/>
      <c r="W88" s="1040"/>
      <c r="AA88" s="1041"/>
      <c r="AB88" s="1039"/>
    </row>
    <row r="89" spans="1:28">
      <c r="A89" s="1039"/>
      <c r="B89" s="1060"/>
      <c r="C89" s="1040"/>
      <c r="F89" s="1052"/>
      <c r="H89" s="1041"/>
      <c r="I89" s="1062"/>
      <c r="J89" s="1040"/>
      <c r="M89" s="1052"/>
      <c r="N89" s="1041"/>
      <c r="O89" s="1057"/>
      <c r="P89" s="1040"/>
      <c r="S89" s="1056"/>
      <c r="U89" s="1041"/>
      <c r="V89" s="1060"/>
      <c r="W89" s="1040"/>
      <c r="AA89" s="1041"/>
      <c r="AB89" s="1039"/>
    </row>
    <row r="90" spans="1:28">
      <c r="A90" s="1039"/>
      <c r="B90" s="1060"/>
      <c r="C90" s="1040"/>
      <c r="F90" s="1052"/>
      <c r="H90" s="1041"/>
      <c r="I90" s="1062"/>
      <c r="J90" s="1040"/>
      <c r="M90" s="1052"/>
      <c r="N90" s="1041"/>
      <c r="O90" s="1057"/>
      <c r="P90" s="1040"/>
      <c r="S90" s="1056"/>
      <c r="U90" s="1041"/>
      <c r="V90" s="1062"/>
      <c r="W90" s="1040"/>
      <c r="AA90" s="1041"/>
      <c r="AB90" s="1039" t="s">
        <v>10277</v>
      </c>
    </row>
    <row r="91" spans="1:28" ht="18" thickBot="1">
      <c r="A91" s="1039">
        <v>8500</v>
      </c>
      <c r="B91" s="1060"/>
      <c r="C91" s="1040"/>
      <c r="F91" s="1052"/>
      <c r="H91" s="1041"/>
      <c r="I91" s="1062"/>
      <c r="J91" s="1040"/>
      <c r="M91" s="1052"/>
      <c r="N91" s="1041"/>
      <c r="O91" s="1057"/>
      <c r="P91" s="1040"/>
      <c r="S91" s="1056"/>
      <c r="U91" s="1041"/>
      <c r="V91" s="1062"/>
      <c r="W91" s="1040"/>
      <c r="AA91" s="1041"/>
      <c r="AB91" s="1039" t="s">
        <v>10276</v>
      </c>
    </row>
    <row r="92" spans="1:28" ht="18" thickTop="1">
      <c r="A92" s="1039"/>
      <c r="B92" s="1060"/>
      <c r="C92" s="1040"/>
      <c r="F92" s="1063"/>
      <c r="G92" s="1052"/>
      <c r="H92" s="1041" t="s">
        <v>10275</v>
      </c>
      <c r="I92" s="1062"/>
      <c r="J92" s="1040"/>
      <c r="M92" s="1052"/>
      <c r="N92" s="1041"/>
      <c r="O92" s="1057"/>
      <c r="P92" s="1040"/>
      <c r="S92" s="1056"/>
      <c r="U92" s="1041"/>
      <c r="V92" s="1062"/>
      <c r="W92" s="1040"/>
      <c r="AA92" s="1041"/>
      <c r="AB92" s="1039"/>
    </row>
    <row r="93" spans="1:28">
      <c r="A93" s="1039"/>
      <c r="B93" s="1060"/>
      <c r="C93" s="1040"/>
      <c r="F93" s="1058"/>
      <c r="G93" s="1052"/>
      <c r="H93" s="1041"/>
      <c r="I93" s="1057"/>
      <c r="J93" s="1040"/>
      <c r="M93" s="1052"/>
      <c r="N93" s="1041"/>
      <c r="O93" s="1062"/>
      <c r="P93" s="1040"/>
      <c r="S93" s="1056"/>
      <c r="U93" s="1041"/>
      <c r="V93" s="1062"/>
      <c r="W93" s="1040"/>
      <c r="AA93" s="1041"/>
      <c r="AB93" s="1039"/>
    </row>
    <row r="94" spans="1:28">
      <c r="A94" s="1039"/>
      <c r="B94" s="1060"/>
      <c r="C94" s="1040"/>
      <c r="F94" s="1058"/>
      <c r="G94" s="1052"/>
      <c r="H94" s="1041"/>
      <c r="I94" s="1057"/>
      <c r="J94" s="1040"/>
      <c r="M94" s="1052"/>
      <c r="N94" s="1041"/>
      <c r="O94" s="1062"/>
      <c r="P94" s="1047"/>
      <c r="Q94" s="1048"/>
      <c r="R94" s="1048"/>
      <c r="S94" s="1061"/>
      <c r="T94" s="1048"/>
      <c r="U94" s="1049" t="s">
        <v>10274</v>
      </c>
      <c r="V94" s="1057"/>
      <c r="W94" s="1040"/>
      <c r="AA94" s="1041"/>
      <c r="AB94" s="1039"/>
    </row>
    <row r="95" spans="1:28">
      <c r="A95" s="1039"/>
      <c r="B95" s="1060"/>
      <c r="C95" s="1040"/>
      <c r="F95" s="1058"/>
      <c r="G95" s="1052"/>
      <c r="H95" s="1041"/>
      <c r="I95" s="1057"/>
      <c r="J95" s="1040"/>
      <c r="M95" s="1052"/>
      <c r="N95" s="1041"/>
      <c r="O95" s="1062"/>
      <c r="P95" s="1040"/>
      <c r="U95" s="1041" t="s">
        <v>10273</v>
      </c>
      <c r="V95" s="1057"/>
      <c r="W95" s="1040"/>
      <c r="AA95" s="1041"/>
      <c r="AB95" s="1039" t="s">
        <v>10272</v>
      </c>
    </row>
    <row r="96" spans="1:28">
      <c r="A96" s="1039">
        <v>9000</v>
      </c>
      <c r="B96" s="1060"/>
      <c r="C96" s="1040"/>
      <c r="F96" s="1058"/>
      <c r="G96" s="1052"/>
      <c r="H96" s="1041"/>
      <c r="I96" s="1057"/>
      <c r="J96" s="1040"/>
      <c r="M96" s="1052"/>
      <c r="N96" s="1041"/>
      <c r="O96" s="1062"/>
      <c r="P96" s="1040"/>
      <c r="U96" s="1041"/>
      <c r="V96" s="1057"/>
      <c r="W96" s="1040"/>
      <c r="AA96" s="1041"/>
      <c r="AB96" s="1039"/>
    </row>
    <row r="97" spans="1:28">
      <c r="A97" s="1039"/>
      <c r="B97" s="1060"/>
      <c r="C97" s="1040"/>
      <c r="F97" s="1058"/>
      <c r="G97" s="1052"/>
      <c r="H97" s="1041"/>
      <c r="I97" s="1057"/>
      <c r="J97" s="1040"/>
      <c r="M97" s="1052"/>
      <c r="N97" s="1041"/>
      <c r="O97" s="1062"/>
      <c r="P97" s="1040"/>
      <c r="U97" s="1041"/>
      <c r="V97" s="1057"/>
      <c r="W97" s="1040"/>
      <c r="AA97" s="1041"/>
      <c r="AB97" s="1039"/>
    </row>
    <row r="98" spans="1:28">
      <c r="A98" s="1039"/>
      <c r="B98" s="1062"/>
      <c r="C98" s="1040"/>
      <c r="F98" s="1058"/>
      <c r="G98" s="1052"/>
      <c r="H98" s="1041"/>
      <c r="I98" s="1057"/>
      <c r="J98" s="1040"/>
      <c r="M98" s="1052"/>
      <c r="N98" s="1041"/>
      <c r="O98" s="1062"/>
      <c r="P98" s="1040"/>
      <c r="U98" s="1041"/>
      <c r="V98" s="1057"/>
      <c r="W98" s="1040"/>
      <c r="AA98" s="1041"/>
      <c r="AB98" s="1039"/>
    </row>
    <row r="99" spans="1:28">
      <c r="A99" s="1039"/>
      <c r="B99" s="1062"/>
      <c r="C99" s="1047"/>
      <c r="D99" s="1048"/>
      <c r="E99" s="1048"/>
      <c r="F99" s="1064"/>
      <c r="G99" s="1054"/>
      <c r="H99" s="1049" t="s">
        <v>10271</v>
      </c>
      <c r="I99" s="1057"/>
      <c r="J99" s="1040"/>
      <c r="M99" s="1052"/>
      <c r="N99" s="1041"/>
      <c r="O99" s="1062"/>
      <c r="P99" s="1040"/>
      <c r="U99" s="1041"/>
      <c r="V99" s="1062"/>
      <c r="W99" s="1040"/>
      <c r="AA99" s="1041"/>
      <c r="AB99" s="1039"/>
    </row>
    <row r="100" spans="1:28">
      <c r="A100" s="1039"/>
      <c r="B100" s="1062"/>
      <c r="C100" s="1040"/>
      <c r="E100" s="1045"/>
      <c r="F100" s="1055"/>
      <c r="G100" s="1045"/>
      <c r="H100" s="1041"/>
      <c r="I100" s="1057"/>
      <c r="J100" s="1040"/>
      <c r="M100" s="1052"/>
      <c r="N100" s="1041"/>
      <c r="O100" s="1062"/>
      <c r="P100" s="1040"/>
      <c r="V100" s="1062"/>
      <c r="W100" s="1047"/>
      <c r="X100" s="1048"/>
      <c r="Y100" s="1048"/>
      <c r="Z100" s="1048"/>
      <c r="AA100" s="1049" t="s">
        <v>10270</v>
      </c>
      <c r="AB100" s="1039" t="s">
        <v>10269</v>
      </c>
    </row>
    <row r="101" spans="1:28">
      <c r="A101" s="1039">
        <v>9500</v>
      </c>
      <c r="B101" s="1062"/>
      <c r="C101" s="1040"/>
      <c r="F101" s="1056"/>
      <c r="H101" s="1041"/>
      <c r="I101" s="1062"/>
      <c r="J101" s="1040"/>
      <c r="M101" s="1052"/>
      <c r="N101" s="1041"/>
      <c r="O101" s="1062"/>
      <c r="P101" s="1040"/>
      <c r="U101" s="1041"/>
      <c r="V101" s="1039"/>
      <c r="W101" s="1040"/>
      <c r="AA101" s="1041"/>
      <c r="AB101" s="1039"/>
    </row>
    <row r="102" spans="1:28">
      <c r="A102" s="1039"/>
      <c r="B102" s="1062"/>
      <c r="C102" s="1040"/>
      <c r="F102" s="1056"/>
      <c r="H102" s="1041"/>
      <c r="I102" s="1062"/>
      <c r="J102" s="1040"/>
      <c r="M102" s="1052"/>
      <c r="N102" s="1041"/>
      <c r="O102" s="1062"/>
      <c r="P102" s="1040"/>
      <c r="U102" s="1041"/>
      <c r="V102" s="1039"/>
      <c r="W102" s="1040"/>
      <c r="AA102" s="1041"/>
      <c r="AB102" s="1039"/>
    </row>
    <row r="103" spans="1:28">
      <c r="A103" s="1039"/>
      <c r="B103" s="1057"/>
      <c r="C103" s="1040"/>
      <c r="F103" s="1056"/>
      <c r="H103" s="1041"/>
      <c r="I103" s="1062"/>
      <c r="J103" s="1040"/>
      <c r="M103" s="1052"/>
      <c r="N103" s="1041"/>
      <c r="O103" s="1062"/>
      <c r="P103" s="1040"/>
      <c r="U103" s="1041"/>
      <c r="V103" s="1039"/>
      <c r="W103" s="1040"/>
      <c r="AA103" s="1041"/>
      <c r="AB103" s="1039"/>
    </row>
    <row r="104" spans="1:28">
      <c r="A104" s="1039"/>
      <c r="B104" s="1057"/>
      <c r="C104" s="1040"/>
      <c r="F104" s="1056"/>
      <c r="H104" s="1041"/>
      <c r="I104" s="1062"/>
      <c r="J104" s="1040"/>
      <c r="M104" s="1052"/>
      <c r="N104" s="1041"/>
      <c r="O104" s="1057"/>
      <c r="P104" s="1040"/>
      <c r="U104" s="1041"/>
      <c r="V104" s="1039"/>
      <c r="W104" s="1040"/>
      <c r="AA104" s="1041"/>
      <c r="AB104" s="1039"/>
    </row>
    <row r="105" spans="1:28">
      <c r="A105" s="1039"/>
      <c r="B105" s="1057"/>
      <c r="C105" s="1040"/>
      <c r="F105" s="1056"/>
      <c r="H105" s="1041"/>
      <c r="I105" s="1062"/>
      <c r="J105" s="1040"/>
      <c r="M105" s="1052"/>
      <c r="N105" s="1041"/>
      <c r="O105" s="1062"/>
      <c r="P105" s="1040"/>
      <c r="U105" s="1041"/>
      <c r="V105" s="1039"/>
      <c r="W105" s="1040"/>
      <c r="AA105" s="1041"/>
      <c r="AB105" s="1039"/>
    </row>
    <row r="106" spans="1:28">
      <c r="A106" s="1039">
        <v>10000</v>
      </c>
      <c r="B106" s="1057"/>
      <c r="C106" s="1040"/>
      <c r="F106" s="1056"/>
      <c r="H106" s="1041"/>
      <c r="I106" s="1062"/>
      <c r="J106" s="1047"/>
      <c r="K106" s="1048"/>
      <c r="L106" s="1048"/>
      <c r="M106" s="1054"/>
      <c r="N106" s="1049" t="s">
        <v>10268</v>
      </c>
      <c r="O106" s="1062"/>
      <c r="P106" s="1040"/>
      <c r="U106" s="1041"/>
      <c r="V106" s="1039"/>
      <c r="W106" s="1040"/>
      <c r="AA106" s="1041"/>
      <c r="AB106" s="1039"/>
    </row>
    <row r="107" spans="1:28">
      <c r="A107" s="1039"/>
      <c r="B107" s="1057"/>
      <c r="F107" s="1056"/>
      <c r="I107" s="1039"/>
      <c r="O107" s="1062"/>
      <c r="V107" s="1039"/>
      <c r="AA107" s="1041"/>
      <c r="AB107" s="1039"/>
    </row>
    <row r="108" spans="1:28">
      <c r="A108" s="1039"/>
      <c r="B108" s="1057"/>
      <c r="F108" s="1056"/>
      <c r="I108" s="1039"/>
      <c r="O108" s="1062"/>
      <c r="V108" s="1039"/>
      <c r="AA108" s="1041"/>
      <c r="AB108" s="1039"/>
    </row>
    <row r="109" spans="1:28">
      <c r="A109" s="1039"/>
      <c r="B109" s="1057"/>
      <c r="F109" s="1056"/>
      <c r="I109" s="1039"/>
      <c r="O109" s="1062"/>
      <c r="V109" s="1039"/>
      <c r="AA109" s="1041"/>
      <c r="AB109" s="1039"/>
    </row>
    <row r="110" spans="1:28">
      <c r="A110" s="1039"/>
      <c r="B110" s="1057"/>
      <c r="F110" s="1056"/>
      <c r="I110" s="1039"/>
      <c r="O110" s="1057"/>
      <c r="V110" s="1039"/>
      <c r="AA110" s="1041"/>
      <c r="AB110" s="1039"/>
    </row>
    <row r="111" spans="1:28">
      <c r="A111" s="1039">
        <v>10500</v>
      </c>
      <c r="B111" s="1057"/>
      <c r="F111" s="1056"/>
      <c r="I111" s="1039"/>
      <c r="O111" s="1057"/>
      <c r="V111" s="1039"/>
      <c r="AA111" s="1041"/>
      <c r="AB111" s="1039"/>
    </row>
    <row r="112" spans="1:28">
      <c r="A112" s="1039"/>
      <c r="B112" s="1057"/>
      <c r="F112" s="1056"/>
      <c r="I112" s="1039"/>
      <c r="O112" s="1062"/>
      <c r="V112" s="1039"/>
      <c r="AA112" s="1041"/>
      <c r="AB112" s="1039"/>
    </row>
    <row r="113" spans="1:28">
      <c r="A113" s="1039"/>
      <c r="B113" s="1057"/>
      <c r="F113" s="1056"/>
      <c r="I113" s="1039"/>
      <c r="O113" s="1062"/>
      <c r="V113" s="1039"/>
      <c r="AA113" s="1041"/>
      <c r="AB113" s="1039"/>
    </row>
    <row r="114" spans="1:28">
      <c r="A114" s="1039"/>
      <c r="B114" s="1062"/>
      <c r="F114" s="1056"/>
      <c r="I114" s="1039"/>
      <c r="O114" s="1062"/>
      <c r="P114" s="1048"/>
      <c r="Q114" s="1048"/>
      <c r="R114" s="1048"/>
      <c r="S114" s="1048"/>
      <c r="T114" s="1048"/>
      <c r="U114" s="1049" t="s">
        <v>10267</v>
      </c>
      <c r="V114" s="1039"/>
      <c r="AA114" s="1041"/>
      <c r="AB114" s="1039"/>
    </row>
    <row r="115" spans="1:28">
      <c r="A115" s="1039"/>
      <c r="B115" s="1062"/>
      <c r="F115" s="1056"/>
      <c r="I115" s="1039"/>
      <c r="O115" s="1039"/>
      <c r="V115" s="1039"/>
      <c r="AA115" s="1041"/>
      <c r="AB115" s="1039"/>
    </row>
    <row r="116" spans="1:28">
      <c r="A116" s="1039">
        <v>11000</v>
      </c>
      <c r="B116" s="1062"/>
      <c r="F116" s="1056"/>
      <c r="I116" s="1039"/>
      <c r="O116" s="1039"/>
      <c r="V116" s="1039"/>
      <c r="AA116" s="1041"/>
      <c r="AB116" s="1039"/>
    </row>
    <row r="117" spans="1:28">
      <c r="A117" s="1039"/>
      <c r="B117" s="1062"/>
      <c r="F117" s="1056"/>
      <c r="I117" s="1039"/>
      <c r="O117" s="1039"/>
      <c r="U117" s="1041"/>
      <c r="V117" s="1039"/>
      <c r="W117" s="1040"/>
      <c r="AA117" s="1041"/>
      <c r="AB117" s="1039"/>
    </row>
    <row r="118" spans="1:28">
      <c r="A118" s="1039"/>
      <c r="B118" s="1062"/>
      <c r="F118" s="1056"/>
      <c r="I118" s="1039"/>
      <c r="O118" s="1039"/>
      <c r="U118" s="1041"/>
      <c r="V118" s="1039"/>
      <c r="W118" s="1040"/>
      <c r="AA118" s="1041"/>
      <c r="AB118" s="1039"/>
    </row>
    <row r="119" spans="1:28">
      <c r="A119" s="1039"/>
      <c r="B119" s="1057"/>
      <c r="F119" s="1056"/>
      <c r="I119" s="1039"/>
      <c r="O119" s="1039"/>
      <c r="U119" s="1041"/>
      <c r="V119" s="1039"/>
      <c r="W119" s="1040"/>
      <c r="AA119" s="1041"/>
      <c r="AB119" s="1039"/>
    </row>
    <row r="120" spans="1:28">
      <c r="A120" s="1039"/>
      <c r="B120" s="1062"/>
      <c r="F120" s="1056"/>
      <c r="I120" s="1039"/>
      <c r="O120" s="1039"/>
      <c r="U120" s="1041"/>
      <c r="V120" s="1039"/>
      <c r="W120" s="1040"/>
      <c r="AA120" s="1041"/>
      <c r="AB120" s="1039"/>
    </row>
    <row r="121" spans="1:28">
      <c r="A121" s="1039">
        <v>11500</v>
      </c>
      <c r="B121" s="1062"/>
      <c r="F121" s="1056"/>
      <c r="I121" s="1039"/>
      <c r="O121" s="1039"/>
      <c r="U121" s="1041"/>
      <c r="V121" s="1039"/>
      <c r="W121" s="1040"/>
      <c r="AA121" s="1041"/>
      <c r="AB121" s="1039"/>
    </row>
    <row r="122" spans="1:28">
      <c r="A122" s="1039"/>
      <c r="B122" s="1062"/>
      <c r="F122" s="1056"/>
      <c r="H122" s="1035" t="s">
        <v>10266</v>
      </c>
      <c r="I122" s="1039"/>
      <c r="O122" s="1039"/>
      <c r="U122" s="1041"/>
      <c r="V122" s="1039"/>
      <c r="W122" s="1040"/>
      <c r="AA122" s="1041"/>
      <c r="AB122" s="1039"/>
    </row>
    <row r="123" spans="1:28">
      <c r="A123" s="1039"/>
      <c r="B123" s="1065"/>
      <c r="C123" s="1048"/>
      <c r="D123" s="1048"/>
      <c r="E123" s="1048"/>
      <c r="F123" s="1048"/>
      <c r="G123" s="1048"/>
      <c r="H123" s="1049" t="s">
        <v>10265</v>
      </c>
      <c r="I123" s="1039"/>
      <c r="O123" s="1039"/>
      <c r="U123" s="1041"/>
      <c r="V123" s="1039"/>
      <c r="W123" s="1040"/>
      <c r="AA123" s="1041"/>
      <c r="AB123" s="1039"/>
    </row>
    <row r="124" spans="1:28">
      <c r="A124" s="1039"/>
      <c r="B124" s="1039"/>
      <c r="I124" s="1039"/>
      <c r="O124" s="1039"/>
      <c r="U124" s="1041"/>
      <c r="V124" s="1039"/>
      <c r="W124" s="1040"/>
      <c r="AA124" s="1041"/>
      <c r="AB124" s="1039"/>
    </row>
    <row r="125" spans="1:28">
      <c r="A125" s="1039"/>
      <c r="B125" s="1039"/>
      <c r="I125" s="1039"/>
      <c r="O125" s="1039"/>
      <c r="U125" s="1041"/>
      <c r="V125" s="1039"/>
      <c r="W125" s="1040"/>
      <c r="AA125" s="1041"/>
      <c r="AB125" s="1039"/>
    </row>
    <row r="126" spans="1:28">
      <c r="A126" s="1042">
        <v>12000</v>
      </c>
      <c r="B126" s="1042"/>
      <c r="C126" s="1048"/>
      <c r="D126" s="1048"/>
      <c r="E126" s="1048"/>
      <c r="F126" s="1048"/>
      <c r="G126" s="1048"/>
      <c r="H126" s="1048"/>
      <c r="I126" s="1042"/>
      <c r="J126" s="1048"/>
      <c r="K126" s="1048"/>
      <c r="L126" s="1048"/>
      <c r="M126" s="1048"/>
      <c r="N126" s="1048"/>
      <c r="O126" s="1042"/>
      <c r="P126" s="1048"/>
      <c r="Q126" s="1048"/>
      <c r="R126" s="1048"/>
      <c r="S126" s="1048"/>
      <c r="T126" s="1048"/>
      <c r="U126" s="1049"/>
      <c r="V126" s="1042"/>
      <c r="W126" s="1047"/>
      <c r="X126" s="1048"/>
      <c r="Y126" s="1048"/>
      <c r="Z126" s="1048"/>
      <c r="AA126" s="1049"/>
      <c r="AB126" s="1042"/>
    </row>
  </sheetData>
  <mergeCells count="4">
    <mergeCell ref="J4:N4"/>
    <mergeCell ref="P4:U4"/>
    <mergeCell ref="W4:AA4"/>
    <mergeCell ref="C4:H4"/>
  </mergeCells>
  <hyperlinks>
    <hyperlink ref="A1" location="Index" display="Back to Index" xr:uid="{00000000-0004-0000-0400-000000000000}"/>
  </hyperlinks>
  <pageMargins left="0.75" right="0.49" top="1" bottom="1" header="0.5" footer="0.5"/>
  <pageSetup paperSize="9" scale="41" orientation="portrait" horizontalDpi="4294967292" verticalDpi="300" r:id="rId1"/>
  <headerFooter alignWithMargins="0">
    <oddHeader>&amp;C&amp;"Arial,Bold"&amp;14OFFSET SCHEMATICS</oddHead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H1"/>
  <sheetViews>
    <sheetView showGridLines="0" showRowColHeaders="0" workbookViewId="0"/>
  </sheetViews>
  <sheetFormatPr defaultRowHeight="15"/>
  <sheetData>
    <row r="1" spans="1:8">
      <c r="A1" s="50" t="s">
        <v>5781</v>
      </c>
      <c r="H1" s="50"/>
    </row>
  </sheetData>
  <hyperlinks>
    <hyperlink ref="A1" location="Index" display="Back to Index"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1"/>
  <dimension ref="A1:W50"/>
  <sheetViews>
    <sheetView showGridLines="0" showRowColHeaders="0" zoomScale="85" zoomScaleNormal="85" workbookViewId="0"/>
  </sheetViews>
  <sheetFormatPr defaultColWidth="8.8984375" defaultRowHeight="13.2"/>
  <cols>
    <col min="1" max="1" width="6.8984375" style="820" customWidth="1"/>
    <col min="2" max="2" width="11.8984375" style="820" customWidth="1"/>
    <col min="3" max="3" width="10.59765625" style="820" bestFit="1" customWidth="1"/>
    <col min="4" max="9" width="6.8984375" style="820" customWidth="1"/>
    <col min="10" max="10" width="13.296875" style="820" customWidth="1"/>
    <col min="11" max="13" width="4.59765625" style="820" customWidth="1"/>
    <col min="14" max="14" width="14.296875" style="820" customWidth="1"/>
    <col min="15" max="33" width="4.59765625" style="820" customWidth="1"/>
    <col min="34" max="16384" width="8.8984375" style="820"/>
  </cols>
  <sheetData>
    <row r="1" spans="1:23" s="818" customFormat="1">
      <c r="A1" s="418" t="s">
        <v>5781</v>
      </c>
      <c r="H1" s="418"/>
    </row>
    <row r="2" spans="1:23" ht="29.4">
      <c r="A2" s="819" t="s">
        <v>756</v>
      </c>
      <c r="B2" s="819"/>
      <c r="C2" s="819"/>
      <c r="D2" s="819"/>
      <c r="E2" s="819"/>
      <c r="F2" s="819"/>
      <c r="G2" s="819"/>
      <c r="H2" s="819"/>
      <c r="I2" s="819"/>
      <c r="J2" s="819"/>
      <c r="K2" s="819"/>
      <c r="L2" s="819"/>
    </row>
    <row r="4" spans="1:23" ht="13.8" thickBot="1"/>
    <row r="5" spans="1:23" ht="14.4" thickTop="1" thickBot="1">
      <c r="A5" s="821"/>
      <c r="B5" s="822"/>
      <c r="C5" s="822"/>
      <c r="D5" s="822"/>
      <c r="E5" s="822"/>
      <c r="F5" s="822"/>
      <c r="G5" s="822"/>
      <c r="H5" s="822"/>
      <c r="I5" s="822"/>
      <c r="J5" s="822"/>
      <c r="K5" s="822"/>
      <c r="L5" s="822"/>
      <c r="M5" s="822"/>
      <c r="N5" s="822"/>
      <c r="O5" s="822"/>
      <c r="P5" s="822"/>
      <c r="Q5" s="822"/>
      <c r="R5" s="822"/>
      <c r="S5" s="822"/>
      <c r="T5" s="822"/>
      <c r="U5" s="822"/>
      <c r="V5" s="822"/>
      <c r="W5" s="822"/>
    </row>
    <row r="6" spans="1:23" ht="18.600000000000001" thickTop="1" thickBot="1">
      <c r="A6" s="823" t="s">
        <v>102</v>
      </c>
      <c r="I6" s="824" t="s">
        <v>101</v>
      </c>
      <c r="J6" s="825"/>
      <c r="K6" s="825"/>
      <c r="L6" s="825"/>
      <c r="M6" s="824" t="s">
        <v>100</v>
      </c>
      <c r="N6" s="825"/>
      <c r="O6" s="825"/>
      <c r="P6" s="825"/>
      <c r="Q6" s="826"/>
      <c r="R6" s="825"/>
      <c r="S6" s="826"/>
      <c r="T6" s="825"/>
      <c r="U6" s="826"/>
      <c r="V6" s="825"/>
      <c r="W6" s="826"/>
    </row>
    <row r="7" spans="1:23" ht="11.25" customHeight="1" thickTop="1" thickBot="1">
      <c r="A7" s="827"/>
      <c r="E7" s="828"/>
    </row>
    <row r="8" spans="1:23" ht="16.8" thickTop="1" thickBot="1">
      <c r="A8" s="829" t="s">
        <v>99</v>
      </c>
      <c r="B8" s="830"/>
      <c r="C8" s="830"/>
      <c r="D8" s="830"/>
      <c r="E8" s="830"/>
      <c r="F8" s="830"/>
      <c r="G8" s="830"/>
      <c r="H8" s="830"/>
      <c r="I8" s="830"/>
      <c r="J8" s="831" t="s">
        <v>98</v>
      </c>
      <c r="K8" s="832"/>
      <c r="L8" s="832"/>
      <c r="M8" s="833"/>
      <c r="N8" s="834"/>
      <c r="O8" s="835"/>
      <c r="P8" s="836"/>
      <c r="Q8" s="836"/>
      <c r="R8" s="837"/>
      <c r="S8" s="836" t="s">
        <v>97</v>
      </c>
      <c r="T8" s="832"/>
      <c r="U8" s="832"/>
      <c r="V8" s="832"/>
      <c r="W8" s="834"/>
    </row>
    <row r="9" spans="1:23" ht="14.4" thickTop="1" thickBot="1">
      <c r="A9" s="838" t="s">
        <v>96</v>
      </c>
      <c r="B9" s="839"/>
      <c r="C9" s="839"/>
      <c r="D9" s="839"/>
      <c r="E9" s="840"/>
      <c r="F9" s="841"/>
      <c r="G9" s="842"/>
      <c r="H9" s="842"/>
      <c r="I9" s="843"/>
      <c r="J9" s="844" t="s">
        <v>95</v>
      </c>
      <c r="K9" s="845"/>
      <c r="L9" s="845"/>
      <c r="M9" s="845"/>
      <c r="N9" s="846"/>
      <c r="O9" s="844"/>
      <c r="P9" s="847"/>
      <c r="Q9" s="847"/>
      <c r="R9" s="848"/>
      <c r="S9" s="847" t="s">
        <v>94</v>
      </c>
      <c r="T9" s="845"/>
      <c r="U9" s="845"/>
      <c r="V9" s="845"/>
      <c r="W9" s="846"/>
    </row>
    <row r="10" spans="1:23" ht="16.8" thickTop="1" thickBot="1">
      <c r="A10" s="849" t="s">
        <v>93</v>
      </c>
      <c r="B10" s="839"/>
      <c r="C10" s="839"/>
      <c r="D10" s="839"/>
      <c r="E10" s="839"/>
      <c r="F10" s="839"/>
      <c r="G10" s="839"/>
      <c r="H10" s="839"/>
      <c r="I10" s="839"/>
      <c r="J10" s="839"/>
      <c r="K10" s="839"/>
      <c r="L10" s="839"/>
      <c r="M10" s="839"/>
      <c r="N10" s="839"/>
      <c r="O10" s="839"/>
      <c r="P10" s="839"/>
      <c r="Q10" s="839"/>
      <c r="R10" s="839"/>
      <c r="S10" s="839"/>
      <c r="T10" s="839"/>
      <c r="U10" s="839"/>
      <c r="V10" s="839"/>
      <c r="W10" s="850"/>
    </row>
    <row r="11" spans="1:23" ht="14.4" thickTop="1" thickBot="1">
      <c r="A11" s="851" t="s">
        <v>92</v>
      </c>
      <c r="B11" s="852"/>
      <c r="C11" s="852"/>
      <c r="D11" s="852"/>
      <c r="E11" s="852"/>
      <c r="F11" s="852"/>
      <c r="G11" s="853" t="s">
        <v>91</v>
      </c>
      <c r="H11" s="853"/>
      <c r="I11" s="853"/>
      <c r="J11" s="853" t="s">
        <v>90</v>
      </c>
      <c r="K11" s="853"/>
      <c r="L11" s="854" t="s">
        <v>89</v>
      </c>
      <c r="M11" s="855"/>
      <c r="N11" s="855"/>
      <c r="O11" s="855"/>
      <c r="P11" s="855"/>
      <c r="Q11" s="855"/>
      <c r="R11" s="855"/>
      <c r="S11" s="856"/>
      <c r="T11" s="856"/>
      <c r="U11" s="856"/>
      <c r="V11" s="856"/>
      <c r="W11" s="856"/>
    </row>
    <row r="12" spans="1:23" ht="13.8" thickTop="1">
      <c r="A12" s="857" t="s">
        <v>88</v>
      </c>
      <c r="B12" s="858"/>
      <c r="C12" s="858"/>
      <c r="D12" s="858"/>
      <c r="E12" s="858"/>
      <c r="F12" s="858"/>
      <c r="G12" s="859" t="s">
        <v>87</v>
      </c>
      <c r="H12" s="860"/>
      <c r="I12" s="860"/>
      <c r="J12" s="861"/>
      <c r="K12" s="861"/>
      <c r="L12" s="862"/>
      <c r="M12" s="856"/>
      <c r="N12" s="856"/>
      <c r="O12" s="856"/>
      <c r="P12" s="856"/>
      <c r="Q12" s="856"/>
      <c r="R12" s="856"/>
      <c r="S12" s="856"/>
      <c r="T12" s="856"/>
      <c r="U12" s="856"/>
      <c r="V12" s="856"/>
      <c r="W12" s="856"/>
    </row>
    <row r="13" spans="1:23">
      <c r="A13" s="863" t="s">
        <v>86</v>
      </c>
      <c r="B13" s="864"/>
      <c r="C13" s="864"/>
      <c r="D13" s="864" t="s">
        <v>85</v>
      </c>
      <c r="E13" s="864"/>
      <c r="F13" s="864"/>
      <c r="G13" s="865" t="s">
        <v>86</v>
      </c>
      <c r="H13" s="866"/>
      <c r="I13" s="867"/>
      <c r="J13" s="866" t="s">
        <v>85</v>
      </c>
      <c r="K13" s="866"/>
      <c r="L13" s="862"/>
      <c r="M13" s="856"/>
      <c r="N13" s="856"/>
      <c r="O13" s="856"/>
      <c r="P13" s="856"/>
      <c r="Q13" s="856"/>
      <c r="R13" s="856"/>
      <c r="S13" s="856"/>
      <c r="T13" s="856"/>
      <c r="U13" s="856"/>
      <c r="V13" s="856"/>
      <c r="W13" s="856"/>
    </row>
    <row r="14" spans="1:23">
      <c r="A14" s="868" t="s">
        <v>84</v>
      </c>
      <c r="B14" s="869"/>
      <c r="C14" s="864"/>
      <c r="D14" s="869" t="s">
        <v>83</v>
      </c>
      <c r="E14" s="869"/>
      <c r="F14" s="864"/>
      <c r="G14" s="870" t="s">
        <v>84</v>
      </c>
      <c r="H14" s="871"/>
      <c r="I14" s="872"/>
      <c r="J14" s="871" t="s">
        <v>83</v>
      </c>
      <c r="K14" s="871"/>
      <c r="L14" s="862"/>
      <c r="M14" s="856"/>
      <c r="N14" s="856"/>
      <c r="O14" s="856"/>
      <c r="P14" s="856"/>
      <c r="Q14" s="856"/>
      <c r="R14" s="856"/>
      <c r="S14" s="856"/>
      <c r="T14" s="856"/>
      <c r="U14" s="856"/>
      <c r="V14" s="856"/>
      <c r="W14" s="856"/>
    </row>
    <row r="15" spans="1:23" ht="13.8" thickBot="1">
      <c r="A15" s="873" t="s">
        <v>82</v>
      </c>
      <c r="B15" s="874"/>
      <c r="C15" s="874"/>
      <c r="D15" s="874" t="s">
        <v>81</v>
      </c>
      <c r="E15" s="874"/>
      <c r="F15" s="874"/>
      <c r="G15" s="875" t="s">
        <v>82</v>
      </c>
      <c r="H15" s="876"/>
      <c r="I15" s="874"/>
      <c r="J15" s="876" t="s">
        <v>81</v>
      </c>
      <c r="K15" s="876"/>
      <c r="L15" s="862"/>
      <c r="M15" s="856"/>
      <c r="N15" s="856"/>
      <c r="O15" s="856"/>
      <c r="P15" s="856"/>
      <c r="Q15" s="856"/>
      <c r="R15" s="856"/>
      <c r="S15" s="856"/>
      <c r="T15" s="856"/>
      <c r="U15" s="856"/>
      <c r="V15" s="856"/>
      <c r="W15" s="856"/>
    </row>
    <row r="16" spans="1:23" ht="14.4" thickTop="1" thickBot="1">
      <c r="A16" s="877" t="s">
        <v>80</v>
      </c>
      <c r="B16" s="878"/>
      <c r="C16" s="878"/>
      <c r="D16" s="879" t="s">
        <v>79</v>
      </c>
      <c r="E16" s="880"/>
      <c r="F16" s="880"/>
      <c r="G16" s="878"/>
      <c r="H16" s="881"/>
      <c r="I16" s="878"/>
      <c r="J16" s="878"/>
      <c r="K16" s="878"/>
      <c r="L16" s="862"/>
      <c r="M16" s="856"/>
      <c r="N16" s="856"/>
      <c r="O16" s="856"/>
      <c r="P16" s="856"/>
      <c r="Q16" s="856"/>
      <c r="R16" s="856"/>
      <c r="S16" s="856"/>
      <c r="T16" s="856"/>
      <c r="U16" s="856"/>
      <c r="V16" s="856"/>
      <c r="W16" s="856"/>
    </row>
    <row r="17" spans="1:23" ht="16.8" thickTop="1" thickBot="1">
      <c r="A17" s="849" t="s">
        <v>78</v>
      </c>
      <c r="B17" s="839"/>
      <c r="C17" s="839"/>
      <c r="D17" s="842"/>
      <c r="E17" s="839"/>
      <c r="F17" s="839"/>
      <c r="G17" s="839"/>
      <c r="H17" s="839"/>
      <c r="I17" s="882"/>
      <c r="J17" s="839"/>
      <c r="K17" s="839"/>
      <c r="L17" s="839"/>
      <c r="M17" s="839"/>
      <c r="N17" s="825"/>
      <c r="O17" s="825"/>
      <c r="P17" s="825"/>
      <c r="Q17" s="825"/>
      <c r="R17" s="825"/>
      <c r="S17" s="825"/>
      <c r="T17" s="825"/>
      <c r="U17" s="825"/>
      <c r="V17" s="825"/>
      <c r="W17" s="883"/>
    </row>
    <row r="18" spans="1:23" ht="13.8" thickTop="1">
      <c r="A18" s="884" t="s">
        <v>77</v>
      </c>
      <c r="B18" s="885" t="s">
        <v>76</v>
      </c>
      <c r="C18" s="861" t="s">
        <v>75</v>
      </c>
      <c r="D18" s="860" t="s">
        <v>74</v>
      </c>
      <c r="E18" s="886" t="s">
        <v>73</v>
      </c>
      <c r="F18" s="886" t="s">
        <v>72</v>
      </c>
      <c r="G18" s="886" t="s">
        <v>71</v>
      </c>
      <c r="H18" s="887" t="s">
        <v>70</v>
      </c>
    </row>
    <row r="19" spans="1:23">
      <c r="A19" s="888"/>
      <c r="B19" s="889"/>
      <c r="C19" s="890"/>
      <c r="D19" s="889"/>
      <c r="E19" s="891"/>
      <c r="F19" s="891"/>
      <c r="G19" s="891"/>
      <c r="H19" s="891"/>
    </row>
    <row r="20" spans="1:23">
      <c r="A20" s="892"/>
      <c r="B20" s="893"/>
      <c r="C20" s="894"/>
      <c r="D20" s="893"/>
      <c r="E20" s="895"/>
      <c r="F20" s="895"/>
      <c r="G20" s="895"/>
      <c r="H20" s="895"/>
    </row>
    <row r="21" spans="1:23">
      <c r="A21" s="892"/>
      <c r="B21" s="893"/>
      <c r="C21" s="894"/>
      <c r="D21" s="893"/>
      <c r="E21" s="895"/>
      <c r="F21" s="895"/>
      <c r="G21" s="895"/>
      <c r="H21" s="895"/>
    </row>
    <row r="22" spans="1:23">
      <c r="A22" s="892"/>
      <c r="B22" s="893"/>
      <c r="C22" s="894"/>
      <c r="D22" s="893"/>
      <c r="E22" s="895"/>
      <c r="F22" s="895"/>
      <c r="G22" s="895"/>
      <c r="H22" s="895"/>
    </row>
    <row r="23" spans="1:23" ht="13.8" thickBot="1">
      <c r="A23" s="896"/>
      <c r="B23" s="844"/>
      <c r="C23" s="897"/>
      <c r="D23" s="898"/>
      <c r="E23" s="899"/>
      <c r="F23" s="899"/>
      <c r="G23" s="899"/>
      <c r="H23" s="899"/>
    </row>
    <row r="24" spans="1:23" ht="16.8" thickTop="1" thickBot="1">
      <c r="A24" s="849" t="s">
        <v>69</v>
      </c>
      <c r="B24" s="839"/>
      <c r="C24" s="839"/>
      <c r="D24" s="839"/>
      <c r="E24" s="839"/>
      <c r="F24" s="842"/>
      <c r="G24" s="839"/>
      <c r="H24" s="839"/>
      <c r="I24" s="882"/>
      <c r="J24" s="900"/>
      <c r="K24" s="839"/>
      <c r="L24" s="839"/>
      <c r="M24" s="882"/>
      <c r="N24" s="839"/>
      <c r="O24" s="839"/>
      <c r="P24" s="839"/>
      <c r="Q24" s="839"/>
      <c r="R24" s="839"/>
      <c r="S24" s="825"/>
      <c r="T24" s="825"/>
      <c r="U24" s="825"/>
      <c r="V24" s="825"/>
      <c r="W24" s="825"/>
    </row>
    <row r="25" spans="1:23" ht="13.8" thickTop="1">
      <c r="A25" s="831"/>
      <c r="B25" s="835"/>
      <c r="C25" s="901"/>
      <c r="D25" s="902"/>
      <c r="E25" s="903"/>
      <c r="F25" s="835"/>
      <c r="G25" s="836"/>
      <c r="H25" s="836"/>
      <c r="I25" s="837"/>
      <c r="J25" s="835"/>
      <c r="K25" s="836"/>
      <c r="L25" s="836"/>
      <c r="M25" s="837"/>
      <c r="N25" s="904"/>
      <c r="O25" s="905"/>
      <c r="P25" s="904"/>
      <c r="Q25" s="905"/>
      <c r="R25" s="904"/>
      <c r="S25" s="905"/>
      <c r="T25" s="904"/>
      <c r="U25" s="906"/>
      <c r="V25" s="906"/>
      <c r="W25" s="907"/>
    </row>
    <row r="26" spans="1:23">
      <c r="A26" s="892"/>
      <c r="B26" s="893"/>
      <c r="C26" s="894"/>
      <c r="D26" s="908"/>
      <c r="E26" s="909"/>
      <c r="F26" s="893"/>
      <c r="G26" s="910"/>
      <c r="H26" s="910"/>
      <c r="I26" s="911"/>
      <c r="J26" s="893"/>
      <c r="K26" s="910"/>
      <c r="L26" s="910"/>
      <c r="M26" s="911"/>
      <c r="N26" s="895"/>
      <c r="O26" s="912"/>
      <c r="P26" s="895"/>
      <c r="Q26" s="912"/>
      <c r="R26" s="895"/>
      <c r="S26" s="912"/>
      <c r="T26" s="895"/>
      <c r="U26" s="913"/>
      <c r="V26" s="913"/>
      <c r="W26" s="914"/>
    </row>
    <row r="27" spans="1:23" ht="13.8" thickBot="1">
      <c r="A27" s="896"/>
      <c r="B27" s="898"/>
      <c r="C27" s="897"/>
      <c r="D27" s="915"/>
      <c r="E27" s="916"/>
      <c r="F27" s="898"/>
      <c r="G27" s="917"/>
      <c r="H27" s="917"/>
      <c r="I27" s="918"/>
      <c r="J27" s="898"/>
      <c r="K27" s="917"/>
      <c r="L27" s="917"/>
      <c r="M27" s="918"/>
      <c r="N27" s="899"/>
      <c r="O27" s="919"/>
      <c r="P27" s="899"/>
      <c r="Q27" s="919"/>
      <c r="R27" s="899"/>
      <c r="S27" s="919"/>
      <c r="T27" s="899"/>
      <c r="U27" s="920"/>
      <c r="V27" s="920"/>
      <c r="W27" s="921"/>
    </row>
    <row r="28" spans="1:23" ht="16.8" thickTop="1" thickBot="1">
      <c r="A28" s="849" t="s">
        <v>68</v>
      </c>
      <c r="B28" s="825"/>
      <c r="C28" s="825"/>
      <c r="D28" s="825"/>
      <c r="E28" s="825"/>
      <c r="F28" s="825"/>
      <c r="G28" s="825"/>
      <c r="H28" s="825"/>
      <c r="I28" s="825"/>
      <c r="J28" s="839"/>
      <c r="K28" s="839"/>
      <c r="L28" s="839"/>
      <c r="M28" s="839"/>
      <c r="N28" s="839"/>
      <c r="O28" s="839"/>
      <c r="P28" s="839"/>
      <c r="Q28" s="839"/>
      <c r="R28" s="839"/>
      <c r="S28" s="839"/>
      <c r="T28" s="839"/>
      <c r="U28" s="839"/>
      <c r="V28" s="839"/>
      <c r="W28" s="839"/>
    </row>
    <row r="29" spans="1:23" ht="13.8" thickTop="1">
      <c r="A29" s="922" t="s">
        <v>67</v>
      </c>
      <c r="B29" s="923"/>
      <c r="C29" s="923"/>
      <c r="D29" s="923"/>
      <c r="E29" s="923" t="s">
        <v>64</v>
      </c>
      <c r="F29" s="923"/>
      <c r="G29" s="923" t="s">
        <v>63</v>
      </c>
      <c r="H29" s="924"/>
    </row>
    <row r="30" spans="1:23">
      <c r="A30" s="925" t="s">
        <v>65</v>
      </c>
      <c r="B30" s="872"/>
      <c r="C30" s="872"/>
      <c r="D30" s="872"/>
      <c r="E30" s="872" t="s">
        <v>64</v>
      </c>
      <c r="F30" s="872"/>
      <c r="G30" s="872" t="s">
        <v>63</v>
      </c>
      <c r="H30" s="926"/>
    </row>
    <row r="31" spans="1:23">
      <c r="A31" s="925" t="s">
        <v>62</v>
      </c>
      <c r="B31" s="872"/>
      <c r="C31" s="872"/>
      <c r="D31" s="872"/>
      <c r="E31" s="872"/>
      <c r="F31" s="872"/>
      <c r="G31" s="872"/>
      <c r="H31" s="926"/>
    </row>
    <row r="32" spans="1:23">
      <c r="A32" s="925" t="s">
        <v>56</v>
      </c>
      <c r="B32" s="872"/>
      <c r="C32" s="872"/>
      <c r="D32" s="872"/>
      <c r="E32" s="872"/>
      <c r="F32" s="872"/>
      <c r="G32" s="872"/>
      <c r="H32" s="926"/>
    </row>
    <row r="33" spans="1:20" ht="13.8" thickBot="1">
      <c r="A33" s="927" t="s">
        <v>55</v>
      </c>
      <c r="B33" s="928"/>
      <c r="C33" s="928"/>
      <c r="D33" s="928"/>
      <c r="E33" s="928"/>
      <c r="F33" s="928"/>
      <c r="G33" s="928"/>
      <c r="H33" s="929"/>
    </row>
    <row r="34" spans="1:20" ht="13.8" thickTop="1">
      <c r="A34" s="930" t="s">
        <v>54</v>
      </c>
      <c r="B34" s="931"/>
      <c r="C34" s="931"/>
      <c r="D34" s="931"/>
      <c r="E34" s="931"/>
      <c r="F34" s="931"/>
      <c r="G34" s="931"/>
      <c r="H34" s="932"/>
    </row>
    <row r="35" spans="1:20">
      <c r="A35" s="933"/>
      <c r="B35" s="934"/>
      <c r="C35" s="934"/>
      <c r="D35" s="934"/>
      <c r="E35" s="934"/>
      <c r="F35" s="934"/>
      <c r="G35" s="934"/>
      <c r="H35" s="935"/>
    </row>
    <row r="36" spans="1:20">
      <c r="A36" s="933"/>
      <c r="B36" s="934"/>
      <c r="C36" s="934"/>
      <c r="D36" s="934"/>
      <c r="E36" s="934"/>
      <c r="F36" s="934"/>
      <c r="G36" s="934"/>
      <c r="H36" s="935"/>
    </row>
    <row r="37" spans="1:20">
      <c r="A37" s="933"/>
      <c r="B37" s="934"/>
      <c r="C37" s="934"/>
      <c r="D37" s="934"/>
      <c r="E37" s="934"/>
      <c r="F37" s="934"/>
      <c r="G37" s="934"/>
      <c r="H37" s="935"/>
    </row>
    <row r="38" spans="1:20" ht="13.8" thickBot="1">
      <c r="A38" s="936"/>
      <c r="B38" s="937"/>
      <c r="C38" s="937"/>
      <c r="D38" s="937"/>
      <c r="E38" s="937"/>
      <c r="F38" s="937"/>
      <c r="G38" s="937"/>
      <c r="H38" s="938"/>
    </row>
    <row r="39" spans="1:20" ht="14.4" thickTop="1" thickBot="1"/>
    <row r="40" spans="1:20" ht="13.8" thickTop="1">
      <c r="A40" s="939" t="s">
        <v>66</v>
      </c>
      <c r="B40" s="940"/>
      <c r="C40" s="940"/>
      <c r="D40" s="940"/>
      <c r="E40" s="940"/>
      <c r="F40" s="941"/>
      <c r="G40" s="942"/>
      <c r="H40" s="943"/>
      <c r="I40" s="943"/>
      <c r="J40" s="943"/>
      <c r="K40" s="943"/>
      <c r="L40" s="943"/>
      <c r="M40" s="943"/>
      <c r="N40" s="943"/>
      <c r="O40" s="943"/>
      <c r="P40" s="943"/>
      <c r="Q40" s="943"/>
      <c r="R40" s="943"/>
      <c r="S40" s="943"/>
      <c r="T40" s="944"/>
    </row>
    <row r="41" spans="1:20" ht="13.8" thickBot="1">
      <c r="A41" s="945"/>
      <c r="B41" s="845"/>
      <c r="C41" s="845"/>
      <c r="D41" s="845"/>
      <c r="E41" s="845"/>
      <c r="F41" s="846"/>
      <c r="G41" s="946"/>
      <c r="H41" s="947"/>
      <c r="I41" s="947"/>
      <c r="J41" s="947"/>
      <c r="K41" s="947"/>
      <c r="L41" s="947"/>
      <c r="M41" s="947"/>
      <c r="N41" s="947"/>
      <c r="O41" s="947"/>
      <c r="P41" s="947"/>
      <c r="Q41" s="947"/>
      <c r="R41" s="947"/>
      <c r="S41" s="947"/>
      <c r="T41" s="948"/>
    </row>
    <row r="42" spans="1:20" ht="13.8" thickTop="1">
      <c r="A42" s="949" t="s">
        <v>61</v>
      </c>
      <c r="B42" s="950" t="s">
        <v>60</v>
      </c>
      <c r="C42" s="951" t="s">
        <v>0</v>
      </c>
      <c r="D42" s="820" t="s">
        <v>8185</v>
      </c>
      <c r="E42" s="952" t="s">
        <v>8186</v>
      </c>
      <c r="F42" s="952" t="s">
        <v>59</v>
      </c>
      <c r="G42" s="952" t="s">
        <v>58</v>
      </c>
      <c r="H42" s="952" t="s">
        <v>57</v>
      </c>
    </row>
    <row r="43" spans="1:20">
      <c r="A43" s="953"/>
      <c r="B43" s="954"/>
      <c r="C43" s="953"/>
      <c r="D43" s="954"/>
      <c r="E43" s="955"/>
      <c r="F43" s="954"/>
      <c r="G43" s="954"/>
      <c r="H43" s="955"/>
    </row>
    <row r="44" spans="1:20">
      <c r="A44" s="956"/>
      <c r="B44" s="894"/>
      <c r="C44" s="956"/>
      <c r="D44" s="894"/>
      <c r="E44" s="908"/>
      <c r="F44" s="894"/>
      <c r="G44" s="894"/>
      <c r="H44" s="908"/>
    </row>
    <row r="45" spans="1:20">
      <c r="A45" s="956"/>
      <c r="B45" s="894"/>
      <c r="C45" s="956"/>
      <c r="D45" s="894"/>
      <c r="E45" s="908"/>
      <c r="F45" s="894"/>
      <c r="G45" s="894"/>
      <c r="H45" s="908"/>
    </row>
    <row r="46" spans="1:20">
      <c r="A46" s="956"/>
      <c r="B46" s="894"/>
      <c r="C46" s="956"/>
      <c r="D46" s="894"/>
      <c r="E46" s="908"/>
      <c r="F46" s="894"/>
      <c r="G46" s="894"/>
      <c r="H46" s="908"/>
    </row>
    <row r="47" spans="1:20">
      <c r="A47" s="956"/>
      <c r="B47" s="894"/>
      <c r="C47" s="956"/>
      <c r="D47" s="894"/>
      <c r="E47" s="908"/>
      <c r="F47" s="894"/>
      <c r="G47" s="894"/>
      <c r="H47" s="908"/>
    </row>
    <row r="48" spans="1:20">
      <c r="A48" s="956"/>
      <c r="B48" s="894"/>
      <c r="C48" s="956"/>
      <c r="D48" s="894"/>
      <c r="E48" s="908"/>
      <c r="F48" s="894"/>
      <c r="G48" s="894"/>
      <c r="H48" s="908"/>
    </row>
    <row r="49" spans="1:8" ht="13.8" thickBot="1">
      <c r="A49" s="957"/>
      <c r="B49" s="958"/>
      <c r="C49" s="957"/>
      <c r="D49" s="897"/>
      <c r="E49" s="915"/>
      <c r="F49" s="897"/>
      <c r="G49" s="897"/>
      <c r="H49" s="915"/>
    </row>
    <row r="50" spans="1:8" ht="13.8" thickTop="1"/>
  </sheetData>
  <hyperlinks>
    <hyperlink ref="A1" location="Index" display="Back to Index" xr:uid="{00000000-0004-0000-0600-000000000000}"/>
  </hyperlinks>
  <pageMargins left="0.75" right="0.75" top="0.83" bottom="0.86" header="0.5" footer="0.5"/>
  <pageSetup paperSize="9"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5</xdr:col>
                    <xdr:colOff>30480</xdr:colOff>
                    <xdr:row>27</xdr:row>
                    <xdr:rowOff>144780</xdr:rowOff>
                  </from>
                  <to>
                    <xdr:col>5</xdr:col>
                    <xdr:colOff>304800</xdr:colOff>
                    <xdr:row>29</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7</xdr:col>
                    <xdr:colOff>76200</xdr:colOff>
                    <xdr:row>28</xdr:row>
                    <xdr:rowOff>0</xdr:rowOff>
                  </from>
                  <to>
                    <xdr:col>7</xdr:col>
                    <xdr:colOff>350520</xdr:colOff>
                    <xdr:row>29</xdr:row>
                    <xdr:rowOff>45720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5</xdr:col>
                    <xdr:colOff>30480</xdr:colOff>
                    <xdr:row>28</xdr:row>
                    <xdr:rowOff>121920</xdr:rowOff>
                  </from>
                  <to>
                    <xdr:col>5</xdr:col>
                    <xdr:colOff>304800</xdr:colOff>
                    <xdr:row>30</xdr:row>
                    <xdr:rowOff>15240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7</xdr:col>
                    <xdr:colOff>68580</xdr:colOff>
                    <xdr:row>28</xdr:row>
                    <xdr:rowOff>129540</xdr:rowOff>
                  </from>
                  <to>
                    <xdr:col>7</xdr:col>
                    <xdr:colOff>342900</xdr:colOff>
                    <xdr:row>30</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M43"/>
  <sheetViews>
    <sheetView showGridLines="0" showRowColHeaders="0" topLeftCell="C1" zoomScale="130" zoomScaleNormal="130" workbookViewId="0">
      <pane ySplit="1" topLeftCell="A2" activePane="bottomLeft" state="frozen"/>
      <selection activeCell="A4" sqref="A4"/>
      <selection pane="bottomLeft" activeCell="K6" sqref="K6"/>
    </sheetView>
  </sheetViews>
  <sheetFormatPr defaultColWidth="9" defaultRowHeight="14.4"/>
  <cols>
    <col min="1" max="1" width="25.09765625" style="289" customWidth="1"/>
    <col min="2" max="2" width="4.69921875" style="289" bestFit="1" customWidth="1"/>
    <col min="3" max="3" width="30.3984375" style="289" customWidth="1"/>
    <col min="4" max="4" width="18" style="289" customWidth="1"/>
    <col min="5" max="5" width="17.69921875" style="289" customWidth="1"/>
    <col min="6" max="6" width="12.296875" style="289" customWidth="1"/>
    <col min="7" max="16384" width="9" style="289"/>
  </cols>
  <sheetData>
    <row r="1" spans="1:13" s="288" customFormat="1" ht="15" thickBot="1">
      <c r="A1" s="1008" t="s">
        <v>5781</v>
      </c>
      <c r="B1" s="286"/>
      <c r="C1" s="287" t="s">
        <v>5664</v>
      </c>
      <c r="D1" s="288" t="s">
        <v>465</v>
      </c>
      <c r="E1" s="288" t="s">
        <v>5665</v>
      </c>
      <c r="F1" s="288" t="s">
        <v>5666</v>
      </c>
      <c r="H1" s="339"/>
    </row>
    <row r="2" spans="1:13">
      <c r="B2" s="323"/>
      <c r="C2" s="323"/>
      <c r="D2" s="323"/>
      <c r="E2" s="323"/>
      <c r="F2" s="323"/>
    </row>
    <row r="3" spans="1:13" ht="15">
      <c r="B3" s="290" t="s">
        <v>985</v>
      </c>
      <c r="C3" s="289" t="s">
        <v>5510</v>
      </c>
      <c r="H3" t="s">
        <v>1434</v>
      </c>
      <c r="I3"/>
      <c r="J3" t="s">
        <v>5764</v>
      </c>
      <c r="K3" t="s">
        <v>5629</v>
      </c>
      <c r="L3"/>
      <c r="M3"/>
    </row>
    <row r="4" spans="1:13" ht="15">
      <c r="B4" s="290" t="s">
        <v>985</v>
      </c>
      <c r="C4" s="289" t="s">
        <v>5552</v>
      </c>
      <c r="H4" t="s">
        <v>5765</v>
      </c>
      <c r="I4" t="s">
        <v>5766</v>
      </c>
      <c r="J4" t="s">
        <v>5767</v>
      </c>
      <c r="K4"/>
      <c r="L4"/>
      <c r="M4"/>
    </row>
    <row r="5" spans="1:13" ht="15">
      <c r="B5" s="290" t="s">
        <v>985</v>
      </c>
      <c r="C5" s="289" t="s">
        <v>5512</v>
      </c>
      <c r="E5" s="289" t="s">
        <v>5667</v>
      </c>
      <c r="F5" s="289" t="s">
        <v>5667</v>
      </c>
      <c r="H5"/>
      <c r="I5" t="s">
        <v>5768</v>
      </c>
      <c r="J5" t="s">
        <v>681</v>
      </c>
      <c r="K5"/>
      <c r="L5"/>
      <c r="M5"/>
    </row>
    <row r="6" spans="1:13" ht="15">
      <c r="B6" s="290" t="s">
        <v>985</v>
      </c>
      <c r="C6" s="289" t="s">
        <v>5514</v>
      </c>
      <c r="E6" s="289" t="s">
        <v>44</v>
      </c>
      <c r="F6" s="289" t="s">
        <v>44</v>
      </c>
      <c r="H6"/>
      <c r="I6" t="s">
        <v>5769</v>
      </c>
      <c r="J6" t="s">
        <v>985</v>
      </c>
      <c r="K6" t="s">
        <v>5770</v>
      </c>
      <c r="L6"/>
      <c r="M6"/>
    </row>
    <row r="7" spans="1:13" ht="15">
      <c r="B7" s="290" t="s">
        <v>985</v>
      </c>
      <c r="C7" s="289" t="s">
        <v>5515</v>
      </c>
      <c r="E7" s="289" t="s">
        <v>44</v>
      </c>
      <c r="F7" s="289" t="s">
        <v>44</v>
      </c>
      <c r="H7" t="s">
        <v>5767</v>
      </c>
      <c r="I7" t="s">
        <v>5771</v>
      </c>
      <c r="J7" t="s">
        <v>5767</v>
      </c>
      <c r="K7"/>
      <c r="L7"/>
      <c r="M7"/>
    </row>
    <row r="8" spans="1:13" ht="15">
      <c r="B8" s="290" t="s">
        <v>985</v>
      </c>
      <c r="C8" s="289" t="s">
        <v>5566</v>
      </c>
      <c r="H8"/>
      <c r="I8" t="s">
        <v>26</v>
      </c>
      <c r="J8" t="s">
        <v>681</v>
      </c>
      <c r="K8"/>
      <c r="L8"/>
      <c r="M8"/>
    </row>
    <row r="9" spans="1:13" ht="15">
      <c r="H9"/>
      <c r="I9" t="s">
        <v>5768</v>
      </c>
      <c r="J9" t="s">
        <v>985</v>
      </c>
      <c r="K9" t="s">
        <v>5772</v>
      </c>
      <c r="L9"/>
      <c r="M9"/>
    </row>
    <row r="10" spans="1:13" ht="15">
      <c r="H10"/>
      <c r="I10"/>
      <c r="J10"/>
      <c r="K10"/>
      <c r="L10"/>
      <c r="M10"/>
    </row>
    <row r="11" spans="1:13" ht="15">
      <c r="B11" s="290" t="s">
        <v>683</v>
      </c>
      <c r="C11" s="289" t="s">
        <v>5516</v>
      </c>
      <c r="H11"/>
      <c r="I11"/>
      <c r="J11"/>
      <c r="K11"/>
      <c r="L11"/>
      <c r="M11"/>
    </row>
    <row r="12" spans="1:13" ht="15">
      <c r="B12" s="290" t="s">
        <v>683</v>
      </c>
      <c r="C12" s="289" t="s">
        <v>5517</v>
      </c>
      <c r="H12"/>
      <c r="I12"/>
      <c r="J12"/>
      <c r="K12"/>
      <c r="L12"/>
      <c r="M12"/>
    </row>
    <row r="13" spans="1:13">
      <c r="B13" s="290" t="s">
        <v>683</v>
      </c>
      <c r="C13" s="289" t="s">
        <v>4940</v>
      </c>
      <c r="E13" s="289" t="s">
        <v>39</v>
      </c>
      <c r="F13" s="289" t="s">
        <v>617</v>
      </c>
    </row>
    <row r="14" spans="1:13">
      <c r="B14" s="290" t="s">
        <v>683</v>
      </c>
      <c r="C14" s="289" t="s">
        <v>4938</v>
      </c>
      <c r="E14" s="289" t="s">
        <v>39</v>
      </c>
      <c r="F14" s="289" t="s">
        <v>617</v>
      </c>
    </row>
    <row r="15" spans="1:13">
      <c r="B15" s="290" t="s">
        <v>683</v>
      </c>
      <c r="C15" s="289" t="s">
        <v>5668</v>
      </c>
      <c r="E15" s="289" t="s">
        <v>39</v>
      </c>
      <c r="F15" s="289" t="s">
        <v>617</v>
      </c>
    </row>
    <row r="16" spans="1:13">
      <c r="B16" s="290" t="s">
        <v>683</v>
      </c>
      <c r="C16" s="289" t="s">
        <v>5558</v>
      </c>
      <c r="E16" s="289" t="s">
        <v>49</v>
      </c>
      <c r="F16" s="289" t="s">
        <v>49</v>
      </c>
    </row>
    <row r="17" spans="2:8">
      <c r="B17" s="290" t="s">
        <v>683</v>
      </c>
      <c r="C17" s="289" t="s">
        <v>5559</v>
      </c>
      <c r="E17" s="289" t="s">
        <v>44</v>
      </c>
      <c r="F17" s="289" t="s">
        <v>44</v>
      </c>
    </row>
    <row r="20" spans="2:8">
      <c r="B20" s="290" t="s">
        <v>681</v>
      </c>
      <c r="C20" s="289" t="s">
        <v>5567</v>
      </c>
      <c r="E20" s="289" t="s">
        <v>39</v>
      </c>
      <c r="F20" s="289" t="s">
        <v>617</v>
      </c>
    </row>
    <row r="21" spans="2:8">
      <c r="B21" s="290" t="s">
        <v>681</v>
      </c>
      <c r="C21" s="289" t="s">
        <v>5568</v>
      </c>
      <c r="E21" s="289" t="s">
        <v>39</v>
      </c>
      <c r="F21" s="289" t="s">
        <v>617</v>
      </c>
    </row>
    <row r="22" spans="2:8">
      <c r="B22" s="290" t="s">
        <v>681</v>
      </c>
      <c r="C22" s="289" t="s">
        <v>1434</v>
      </c>
      <c r="E22" s="289" t="s">
        <v>39</v>
      </c>
      <c r="F22" s="289" t="s">
        <v>617</v>
      </c>
    </row>
    <row r="23" spans="2:8">
      <c r="B23" s="290" t="s">
        <v>681</v>
      </c>
      <c r="C23" s="289" t="s">
        <v>5522</v>
      </c>
    </row>
    <row r="24" spans="2:8">
      <c r="B24" s="290" t="s">
        <v>681</v>
      </c>
      <c r="C24" s="289" t="s">
        <v>5561</v>
      </c>
    </row>
    <row r="26" spans="2:8">
      <c r="B26" s="290" t="s">
        <v>5074</v>
      </c>
      <c r="C26" s="324" t="s">
        <v>5562</v>
      </c>
      <c r="E26" s="289" t="s">
        <v>39</v>
      </c>
      <c r="F26" s="289" t="s">
        <v>617</v>
      </c>
    </row>
    <row r="27" spans="2:8">
      <c r="B27" s="290" t="s">
        <v>5074</v>
      </c>
      <c r="C27" s="324" t="s">
        <v>5524</v>
      </c>
      <c r="E27" s="289" t="s">
        <v>39</v>
      </c>
      <c r="F27" s="289" t="s">
        <v>617</v>
      </c>
    </row>
    <row r="28" spans="2:8">
      <c r="B28" s="290" t="s">
        <v>5074</v>
      </c>
      <c r="C28" s="289" t="s">
        <v>1632</v>
      </c>
      <c r="E28" s="289" t="s">
        <v>44</v>
      </c>
      <c r="F28" s="289" t="s">
        <v>44</v>
      </c>
      <c r="H28" s="289" t="s">
        <v>759</v>
      </c>
    </row>
    <row r="29" spans="2:8">
      <c r="B29" s="290" t="s">
        <v>5074</v>
      </c>
      <c r="C29" s="324" t="s">
        <v>30</v>
      </c>
      <c r="E29" s="289" t="s">
        <v>39</v>
      </c>
      <c r="F29" s="289" t="s">
        <v>617</v>
      </c>
    </row>
    <row r="30" spans="2:8">
      <c r="B30" s="290" t="s">
        <v>5074</v>
      </c>
      <c r="C30" s="289" t="s">
        <v>1636</v>
      </c>
      <c r="E30" s="289" t="s">
        <v>44</v>
      </c>
      <c r="F30" s="289" t="s">
        <v>44</v>
      </c>
    </row>
    <row r="31" spans="2:8">
      <c r="B31" s="290" t="s">
        <v>5074</v>
      </c>
      <c r="C31" s="289" t="s">
        <v>5512</v>
      </c>
      <c r="E31" s="289" t="s">
        <v>5667</v>
      </c>
      <c r="F31" s="289" t="s">
        <v>5667</v>
      </c>
    </row>
    <row r="32" spans="2:8">
      <c r="B32" s="290" t="s">
        <v>5074</v>
      </c>
      <c r="C32" s="289" t="s">
        <v>5514</v>
      </c>
      <c r="E32" s="289" t="s">
        <v>44</v>
      </c>
      <c r="F32" s="289" t="s">
        <v>44</v>
      </c>
    </row>
    <row r="33" spans="2:6">
      <c r="B33" s="290" t="s">
        <v>5074</v>
      </c>
      <c r="C33" s="289" t="s">
        <v>5515</v>
      </c>
      <c r="E33" s="289" t="s">
        <v>44</v>
      </c>
      <c r="F33" s="289" t="s">
        <v>44</v>
      </c>
    </row>
    <row r="34" spans="2:6">
      <c r="B34" s="290" t="s">
        <v>5074</v>
      </c>
      <c r="C34" s="289" t="s">
        <v>5565</v>
      </c>
      <c r="E34" s="289" t="s">
        <v>44</v>
      </c>
      <c r="F34" s="289" t="s">
        <v>44</v>
      </c>
    </row>
    <row r="35" spans="2:6">
      <c r="B35" s="290"/>
    </row>
    <row r="36" spans="2:6">
      <c r="B36" s="290" t="s">
        <v>5074</v>
      </c>
      <c r="C36" s="289" t="s">
        <v>5566</v>
      </c>
    </row>
    <row r="37" spans="2:6">
      <c r="B37" s="290" t="s">
        <v>5074</v>
      </c>
      <c r="C37" s="289" t="s">
        <v>1632</v>
      </c>
      <c r="E37" s="289" t="s">
        <v>44</v>
      </c>
      <c r="F37" s="289" t="s">
        <v>44</v>
      </c>
    </row>
    <row r="38" spans="2:6">
      <c r="B38" s="290" t="s">
        <v>5074</v>
      </c>
      <c r="C38" s="289" t="s">
        <v>5669</v>
      </c>
      <c r="E38" s="289" t="s">
        <v>39</v>
      </c>
      <c r="F38" s="289" t="s">
        <v>617</v>
      </c>
    </row>
    <row r="39" spans="2:6">
      <c r="B39" s="290" t="s">
        <v>5074</v>
      </c>
      <c r="C39" s="289" t="s">
        <v>38</v>
      </c>
      <c r="E39" s="289" t="s">
        <v>39</v>
      </c>
      <c r="F39" s="289" t="s">
        <v>617</v>
      </c>
    </row>
    <row r="40" spans="2:6">
      <c r="B40" s="290" t="s">
        <v>5074</v>
      </c>
      <c r="C40" s="289" t="s">
        <v>30</v>
      </c>
      <c r="E40" s="289" t="s">
        <v>39</v>
      </c>
      <c r="F40" s="289" t="s">
        <v>617</v>
      </c>
    </row>
    <row r="41" spans="2:6">
      <c r="B41" s="290" t="s">
        <v>5074</v>
      </c>
      <c r="C41" s="289" t="s">
        <v>1636</v>
      </c>
      <c r="E41" s="289" t="s">
        <v>44</v>
      </c>
      <c r="F41" s="289" t="s">
        <v>44</v>
      </c>
    </row>
    <row r="42" spans="2:6">
      <c r="B42" s="290" t="s">
        <v>5074</v>
      </c>
      <c r="C42" s="289" t="s">
        <v>5567</v>
      </c>
      <c r="E42" s="289" t="s">
        <v>39</v>
      </c>
      <c r="F42" s="289" t="s">
        <v>617</v>
      </c>
    </row>
    <row r="43" spans="2:6">
      <c r="B43" s="290" t="s">
        <v>5074</v>
      </c>
      <c r="C43" s="289" t="s">
        <v>5568</v>
      </c>
      <c r="E43" s="289" t="s">
        <v>39</v>
      </c>
      <c r="F43" s="289" t="s">
        <v>617</v>
      </c>
    </row>
  </sheetData>
  <hyperlinks>
    <hyperlink ref="A1" location="Index" display="Back to Index" xr:uid="{00000000-0004-0000-0700-000000000000}"/>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9"/>
  <dimension ref="A1:H48"/>
  <sheetViews>
    <sheetView showGridLines="0" showRowColHeaders="0" workbookViewId="0">
      <selection activeCell="D127" sqref="D127"/>
    </sheetView>
  </sheetViews>
  <sheetFormatPr defaultColWidth="9" defaultRowHeight="15"/>
  <cols>
    <col min="1" max="1" width="25.59765625" style="109" customWidth="1"/>
    <col min="2" max="2" width="40.3984375" style="109" customWidth="1"/>
    <col min="3" max="3" width="51.09765625" style="109" customWidth="1"/>
    <col min="4" max="16384" width="9" style="109"/>
  </cols>
  <sheetData>
    <row r="1" spans="1:8">
      <c r="A1" s="340" t="s">
        <v>5781</v>
      </c>
      <c r="H1" s="340"/>
    </row>
    <row r="2" spans="1:8" ht="16.8">
      <c r="A2" s="278" t="s">
        <v>5594</v>
      </c>
      <c r="B2" s="278" t="s">
        <v>586</v>
      </c>
      <c r="C2" s="278" t="s">
        <v>587</v>
      </c>
      <c r="H2" s="340"/>
    </row>
    <row r="3" spans="1:8" ht="16.8">
      <c r="A3" s="278" t="s">
        <v>985</v>
      </c>
      <c r="B3" s="278" t="s">
        <v>5595</v>
      </c>
      <c r="C3" s="278" t="s">
        <v>5596</v>
      </c>
    </row>
    <row r="4" spans="1:8" ht="16.8">
      <c r="A4" s="279" t="s">
        <v>985</v>
      </c>
      <c r="B4" s="280" t="s">
        <v>5597</v>
      </c>
      <c r="C4" s="280" t="s">
        <v>39</v>
      </c>
    </row>
    <row r="5" spans="1:8" ht="16.8">
      <c r="A5" s="279" t="s">
        <v>985</v>
      </c>
      <c r="B5" s="280" t="s">
        <v>5598</v>
      </c>
      <c r="C5" s="280" t="s">
        <v>5599</v>
      </c>
    </row>
    <row r="6" spans="1:8" ht="16.8">
      <c r="A6" s="279" t="s">
        <v>985</v>
      </c>
      <c r="B6" s="280" t="s">
        <v>5600</v>
      </c>
      <c r="C6" s="280" t="s">
        <v>5601</v>
      </c>
    </row>
    <row r="7" spans="1:8" ht="16.8">
      <c r="A7" s="279" t="s">
        <v>683</v>
      </c>
      <c r="B7" s="280" t="s">
        <v>5602</v>
      </c>
      <c r="C7" s="280" t="s">
        <v>5603</v>
      </c>
    </row>
    <row r="8" spans="1:8" ht="16.8">
      <c r="A8" s="279" t="s">
        <v>683</v>
      </c>
      <c r="B8" s="280" t="s">
        <v>5604</v>
      </c>
      <c r="C8" s="280"/>
    </row>
    <row r="9" spans="1:8" ht="16.8">
      <c r="A9" s="279" t="s">
        <v>683</v>
      </c>
      <c r="B9" s="280" t="s">
        <v>5605</v>
      </c>
      <c r="C9" s="280" t="s">
        <v>617</v>
      </c>
    </row>
    <row r="10" spans="1:8" ht="16.8">
      <c r="A10" s="279" t="s">
        <v>683</v>
      </c>
      <c r="B10" s="280" t="s">
        <v>5606</v>
      </c>
      <c r="C10" s="280"/>
    </row>
    <row r="11" spans="1:8" ht="16.8">
      <c r="A11" s="279" t="s">
        <v>683</v>
      </c>
      <c r="B11" s="280" t="s">
        <v>5607</v>
      </c>
      <c r="C11" s="280"/>
    </row>
    <row r="12" spans="1:8" ht="16.8">
      <c r="A12" s="279" t="s">
        <v>683</v>
      </c>
      <c r="B12" s="280" t="s">
        <v>5608</v>
      </c>
      <c r="C12" s="280" t="s">
        <v>5609</v>
      </c>
    </row>
    <row r="13" spans="1:8" ht="16.8">
      <c r="A13" s="279" t="s">
        <v>683</v>
      </c>
      <c r="B13" s="280" t="s">
        <v>5610</v>
      </c>
      <c r="C13" s="280" t="s">
        <v>5611</v>
      </c>
    </row>
    <row r="14" spans="1:8" ht="16.8">
      <c r="A14" s="279" t="s">
        <v>683</v>
      </c>
      <c r="B14" s="280" t="s">
        <v>5612</v>
      </c>
      <c r="C14" s="280" t="s">
        <v>5613</v>
      </c>
    </row>
    <row r="15" spans="1:8" ht="16.8">
      <c r="A15" s="279" t="s">
        <v>683</v>
      </c>
      <c r="B15" s="280" t="s">
        <v>5614</v>
      </c>
      <c r="C15" s="280" t="s">
        <v>5615</v>
      </c>
    </row>
    <row r="16" spans="1:8" ht="16.8">
      <c r="A16" s="279" t="s">
        <v>683</v>
      </c>
      <c r="B16" s="280" t="s">
        <v>5616</v>
      </c>
      <c r="C16" s="280" t="s">
        <v>5617</v>
      </c>
    </row>
    <row r="17" spans="1:3" ht="16.8">
      <c r="A17" s="279" t="s">
        <v>683</v>
      </c>
      <c r="B17" s="280" t="s">
        <v>5618</v>
      </c>
      <c r="C17" s="280">
        <v>0.2</v>
      </c>
    </row>
    <row r="18" spans="1:3" ht="16.8">
      <c r="A18" s="279" t="s">
        <v>683</v>
      </c>
      <c r="B18" s="280" t="s">
        <v>5619</v>
      </c>
      <c r="C18" s="280" t="s">
        <v>5620</v>
      </c>
    </row>
    <row r="19" spans="1:3" ht="16.8">
      <c r="A19" s="279" t="s">
        <v>683</v>
      </c>
      <c r="B19" s="280" t="s">
        <v>5621</v>
      </c>
      <c r="C19" s="280" t="s">
        <v>5622</v>
      </c>
    </row>
    <row r="20" spans="1:3" ht="16.8">
      <c r="A20" s="279" t="s">
        <v>681</v>
      </c>
      <c r="B20" s="280" t="s">
        <v>5623</v>
      </c>
      <c r="C20" s="280"/>
    </row>
    <row r="21" spans="1:3" ht="16.8">
      <c r="A21" s="279" t="s">
        <v>681</v>
      </c>
      <c r="B21" s="280" t="s">
        <v>5624</v>
      </c>
      <c r="C21" s="280" t="s">
        <v>5603</v>
      </c>
    </row>
    <row r="22" spans="1:3" ht="16.8">
      <c r="A22" s="279" t="s">
        <v>681</v>
      </c>
      <c r="B22" s="280" t="s">
        <v>5625</v>
      </c>
      <c r="C22" s="280"/>
    </row>
    <row r="23" spans="1:3" ht="16.8">
      <c r="A23" s="279" t="s">
        <v>681</v>
      </c>
      <c r="B23" s="280" t="s">
        <v>5626</v>
      </c>
      <c r="C23" s="280"/>
    </row>
    <row r="24" spans="1:3" ht="16.8">
      <c r="A24" s="279" t="s">
        <v>681</v>
      </c>
      <c r="B24" s="280" t="s">
        <v>4940</v>
      </c>
      <c r="C24" s="280" t="s">
        <v>5609</v>
      </c>
    </row>
    <row r="25" spans="1:3" ht="16.8">
      <c r="A25" s="279" t="s">
        <v>681</v>
      </c>
      <c r="B25" s="280" t="s">
        <v>4938</v>
      </c>
      <c r="C25" s="280" t="s">
        <v>5611</v>
      </c>
    </row>
    <row r="26" spans="1:3" ht="16.8">
      <c r="A26" s="279" t="s">
        <v>681</v>
      </c>
      <c r="B26" s="280" t="s">
        <v>998</v>
      </c>
      <c r="C26" s="280" t="s">
        <v>5627</v>
      </c>
    </row>
    <row r="27" spans="1:3" ht="16.8">
      <c r="A27" s="279" t="s">
        <v>681</v>
      </c>
      <c r="B27" s="280" t="s">
        <v>1000</v>
      </c>
      <c r="C27" s="280" t="s">
        <v>5628</v>
      </c>
    </row>
    <row r="28" spans="1:3" ht="16.8">
      <c r="A28" s="279" t="s">
        <v>681</v>
      </c>
      <c r="B28" s="280" t="s">
        <v>5619</v>
      </c>
      <c r="C28" s="280" t="s">
        <v>5620</v>
      </c>
    </row>
    <row r="29" spans="1:3" ht="16.8">
      <c r="A29" s="279" t="s">
        <v>681</v>
      </c>
      <c r="B29" s="280" t="s">
        <v>5629</v>
      </c>
      <c r="C29" s="280"/>
    </row>
    <row r="30" spans="1:3" ht="16.8">
      <c r="A30" s="279" t="s">
        <v>5074</v>
      </c>
      <c r="B30" s="280" t="s">
        <v>5630</v>
      </c>
      <c r="C30" s="280" t="s">
        <v>5631</v>
      </c>
    </row>
    <row r="31" spans="1:3" ht="16.8">
      <c r="A31" s="279" t="s">
        <v>5074</v>
      </c>
      <c r="B31" s="280" t="s">
        <v>5632</v>
      </c>
      <c r="C31" s="280" t="s">
        <v>5633</v>
      </c>
    </row>
    <row r="32" spans="1:3" ht="16.8">
      <c r="A32" s="279" t="s">
        <v>5074</v>
      </c>
      <c r="B32" s="280" t="s">
        <v>5634</v>
      </c>
      <c r="C32" s="280" t="s">
        <v>5635</v>
      </c>
    </row>
    <row r="33" spans="1:3" ht="16.8">
      <c r="A33" s="279" t="s">
        <v>5074</v>
      </c>
      <c r="B33" s="280" t="s">
        <v>5636</v>
      </c>
      <c r="C33" s="280"/>
    </row>
    <row r="34" spans="1:3" ht="16.8">
      <c r="A34" s="279" t="s">
        <v>5074</v>
      </c>
      <c r="B34" s="280" t="s">
        <v>5637</v>
      </c>
      <c r="C34" s="280" t="s">
        <v>5638</v>
      </c>
    </row>
    <row r="35" spans="1:3" ht="16.8">
      <c r="A35" s="279" t="s">
        <v>5074</v>
      </c>
      <c r="B35" s="280" t="s">
        <v>5639</v>
      </c>
      <c r="C35" s="280" t="s">
        <v>5640</v>
      </c>
    </row>
    <row r="36" spans="1:3" ht="16.8">
      <c r="A36" s="279" t="s">
        <v>5074</v>
      </c>
      <c r="B36" s="280" t="s">
        <v>5629</v>
      </c>
      <c r="C36" s="280" t="s">
        <v>5622</v>
      </c>
    </row>
    <row r="37" spans="1:3" ht="16.8">
      <c r="A37" s="280" t="s">
        <v>5641</v>
      </c>
      <c r="B37" s="280" t="s">
        <v>5642</v>
      </c>
      <c r="C37" s="280" t="s">
        <v>5643</v>
      </c>
    </row>
    <row r="38" spans="1:3" ht="16.8">
      <c r="A38" s="280" t="s">
        <v>5641</v>
      </c>
      <c r="B38" s="280" t="s">
        <v>5644</v>
      </c>
      <c r="C38" s="281" t="s">
        <v>5645</v>
      </c>
    </row>
    <row r="39" spans="1:3" ht="16.8">
      <c r="A39" s="280" t="s">
        <v>5641</v>
      </c>
      <c r="B39" s="280" t="s">
        <v>5644</v>
      </c>
      <c r="C39" s="281" t="s">
        <v>5646</v>
      </c>
    </row>
    <row r="40" spans="1:3" ht="16.8">
      <c r="A40" s="280" t="s">
        <v>5647</v>
      </c>
      <c r="B40" s="280" t="s">
        <v>5648</v>
      </c>
      <c r="C40" s="280" t="s">
        <v>5649</v>
      </c>
    </row>
    <row r="41" spans="1:3" ht="16.8">
      <c r="A41" s="280" t="s">
        <v>5650</v>
      </c>
      <c r="B41" s="280" t="s">
        <v>5651</v>
      </c>
      <c r="C41" s="280" t="s">
        <v>5652</v>
      </c>
    </row>
    <row r="42" spans="1:3" ht="16.8">
      <c r="A42" s="279" t="s">
        <v>5653</v>
      </c>
      <c r="B42" s="280" t="s">
        <v>77</v>
      </c>
      <c r="C42" s="280" t="s">
        <v>5654</v>
      </c>
    </row>
    <row r="43" spans="1:3" ht="16.8">
      <c r="A43" s="279" t="s">
        <v>5653</v>
      </c>
      <c r="B43" s="280" t="s">
        <v>5655</v>
      </c>
      <c r="C43" s="280"/>
    </row>
    <row r="44" spans="1:3" ht="16.8">
      <c r="A44" s="280" t="s">
        <v>266</v>
      </c>
      <c r="B44" s="280" t="s">
        <v>5512</v>
      </c>
      <c r="C44" s="280" t="s">
        <v>5656</v>
      </c>
    </row>
    <row r="45" spans="1:3" ht="16.8">
      <c r="A45" s="280" t="s">
        <v>266</v>
      </c>
      <c r="B45" s="280" t="s">
        <v>5515</v>
      </c>
      <c r="C45" s="280" t="s">
        <v>5657</v>
      </c>
    </row>
    <row r="46" spans="1:3" ht="16.8">
      <c r="A46" s="280" t="s">
        <v>266</v>
      </c>
      <c r="B46" s="280" t="s">
        <v>5514</v>
      </c>
      <c r="C46" s="280" t="s">
        <v>5658</v>
      </c>
    </row>
    <row r="47" spans="1:3" ht="16.8">
      <c r="A47" s="280" t="s">
        <v>266</v>
      </c>
      <c r="B47" s="280" t="s">
        <v>122</v>
      </c>
      <c r="C47" s="280" t="s">
        <v>5659</v>
      </c>
    </row>
    <row r="48" spans="1:3" ht="16.8">
      <c r="A48" s="280" t="s">
        <v>5660</v>
      </c>
      <c r="B48" s="280" t="s">
        <v>5661</v>
      </c>
      <c r="C48" s="280" t="s">
        <v>5662</v>
      </c>
    </row>
  </sheetData>
  <hyperlinks>
    <hyperlink ref="A1" location="Index" display="Back to Index" xr:uid="{00000000-0004-0000-0800-000000000000}"/>
  </hyperlink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E112"/>
  <sheetViews>
    <sheetView showGridLines="0" showRowColHeaders="0" zoomScale="40" zoomScaleNormal="40" workbookViewId="0">
      <selection activeCell="C29" sqref="C29"/>
    </sheetView>
  </sheetViews>
  <sheetFormatPr defaultColWidth="9" defaultRowHeight="20.399999999999999" outlineLevelRow="1"/>
  <cols>
    <col min="1" max="2" width="31" style="109" customWidth="1"/>
    <col min="3" max="3" width="9" style="109"/>
    <col min="4" max="4" width="61.09765625" style="272" customWidth="1"/>
    <col min="5" max="5" width="39.69921875" style="109" customWidth="1"/>
    <col min="6" max="6" width="15.69921875" style="109" bestFit="1" customWidth="1"/>
    <col min="7" max="7" width="10.69921875" style="109" bestFit="1" customWidth="1"/>
    <col min="8" max="8" width="10" style="109" bestFit="1" customWidth="1"/>
    <col min="9" max="9" width="9" style="109"/>
    <col min="10" max="10" width="21.3984375" style="109" customWidth="1"/>
    <col min="11" max="11" width="10.3984375" style="109" bestFit="1" customWidth="1"/>
    <col min="12" max="12" width="16.3984375" style="109" bestFit="1" customWidth="1"/>
    <col min="13" max="13" width="8.09765625" style="109" customWidth="1"/>
    <col min="14" max="14" width="41.8984375" style="109" customWidth="1"/>
    <col min="15" max="15" width="44.09765625" style="109" bestFit="1" customWidth="1"/>
    <col min="16" max="16" width="22.3984375" style="109" bestFit="1" customWidth="1"/>
    <col min="17" max="17" width="20.09765625" style="109" customWidth="1"/>
    <col min="18" max="18" width="17.8984375" style="109" customWidth="1"/>
    <col min="19" max="19" width="11.69921875" style="109" bestFit="1" customWidth="1"/>
    <col min="20" max="20" width="12" style="109" customWidth="1"/>
    <col min="21" max="21" width="12.09765625" style="109" customWidth="1"/>
    <col min="22" max="23" width="9" style="109"/>
    <col min="24" max="24" width="28.59765625" style="262" customWidth="1"/>
    <col min="25" max="25" width="76.3984375" style="262" customWidth="1"/>
    <col min="26" max="30" width="9" style="109"/>
    <col min="31" max="31" width="141.3984375" style="109" customWidth="1"/>
    <col min="32" max="16384" width="9" style="109"/>
  </cols>
  <sheetData>
    <row r="1" spans="1:25" ht="21" thickBot="1">
      <c r="A1" s="340" t="s">
        <v>5781</v>
      </c>
      <c r="H1" s="340"/>
    </row>
    <row r="2" spans="1:25" ht="21" thickBot="1">
      <c r="D2" s="325" t="s">
        <v>715</v>
      </c>
      <c r="E2" s="134"/>
      <c r="F2" s="134"/>
      <c r="G2" s="134"/>
      <c r="H2" s="134"/>
      <c r="I2" s="134"/>
      <c r="J2" s="135"/>
      <c r="K2" s="96"/>
      <c r="L2" s="96"/>
      <c r="M2" s="96"/>
      <c r="N2" s="96"/>
      <c r="O2" s="96"/>
      <c r="P2" s="96"/>
      <c r="Q2" s="96"/>
      <c r="R2" s="96"/>
      <c r="S2" s="96"/>
      <c r="T2" s="96"/>
      <c r="U2" s="96"/>
    </row>
    <row r="3" spans="1:25" ht="31.2">
      <c r="C3" s="180"/>
      <c r="D3" s="326"/>
      <c r="E3" s="181" t="s">
        <v>689</v>
      </c>
      <c r="F3" s="181" t="s">
        <v>687</v>
      </c>
      <c r="G3" s="181" t="s">
        <v>685</v>
      </c>
      <c r="H3" s="181" t="s">
        <v>683</v>
      </c>
      <c r="I3" s="181" t="s">
        <v>681</v>
      </c>
      <c r="J3" s="182" t="s">
        <v>679</v>
      </c>
      <c r="K3" s="180" t="s">
        <v>677</v>
      </c>
      <c r="L3" s="180" t="s">
        <v>676</v>
      </c>
      <c r="M3" s="183" t="s">
        <v>675</v>
      </c>
      <c r="N3" s="183" t="s">
        <v>674</v>
      </c>
      <c r="O3" s="183" t="s">
        <v>673</v>
      </c>
      <c r="P3" s="183" t="s">
        <v>672</v>
      </c>
      <c r="Q3" s="183" t="s">
        <v>671</v>
      </c>
      <c r="R3" s="183" t="s">
        <v>670</v>
      </c>
      <c r="S3" s="183" t="s">
        <v>669</v>
      </c>
      <c r="T3" s="183" t="s">
        <v>668</v>
      </c>
      <c r="U3" s="183" t="s">
        <v>667</v>
      </c>
    </row>
    <row r="4" spans="1:25">
      <c r="D4" s="327"/>
      <c r="E4" s="100" t="s">
        <v>688</v>
      </c>
      <c r="F4" s="100" t="s">
        <v>686</v>
      </c>
      <c r="G4" s="100" t="s">
        <v>684</v>
      </c>
      <c r="H4" s="100" t="s">
        <v>682</v>
      </c>
      <c r="I4" s="100" t="s">
        <v>680</v>
      </c>
      <c r="J4" s="139" t="s">
        <v>678</v>
      </c>
      <c r="K4" s="138">
        <v>0</v>
      </c>
      <c r="L4" s="100">
        <v>0</v>
      </c>
      <c r="M4" s="98">
        <v>120</v>
      </c>
      <c r="N4" s="98">
        <v>400</v>
      </c>
      <c r="O4" s="97">
        <f>SUM(M4+N4)</f>
        <v>520</v>
      </c>
      <c r="P4" s="98">
        <v>40</v>
      </c>
      <c r="Q4" s="98">
        <v>10</v>
      </c>
      <c r="R4" s="97" t="e">
        <f>(Total_offset__Rig_Floor_to_sea_bed-Booster_Line__1_Distance_from_Seabed)</f>
        <v>#NAME?</v>
      </c>
      <c r="S4" s="97" t="e">
        <f>Total_offset__Rig_Floor_to_sea_bed-BOP_length</f>
        <v>#NAME?</v>
      </c>
      <c r="T4" s="97" t="e">
        <f>Waterdepth-BOP_length</f>
        <v>#NAME?</v>
      </c>
      <c r="U4" s="97" t="e">
        <f>Airgap</f>
        <v>#NAME?</v>
      </c>
      <c r="X4" s="262" t="s">
        <v>118</v>
      </c>
      <c r="Y4" s="262" t="s">
        <v>117</v>
      </c>
    </row>
    <row r="5" spans="1:25" ht="21" thickBot="1">
      <c r="D5" s="327"/>
      <c r="E5" s="96"/>
      <c r="F5" s="96"/>
      <c r="G5" s="96"/>
      <c r="H5" s="96"/>
      <c r="I5" s="96"/>
      <c r="J5" s="140"/>
      <c r="K5" s="96"/>
      <c r="L5" s="96"/>
      <c r="M5" s="96"/>
      <c r="N5" s="96"/>
      <c r="O5" s="96"/>
      <c r="P5" s="96"/>
      <c r="Q5" s="96"/>
      <c r="R5" s="96"/>
      <c r="S5" s="96"/>
      <c r="T5" s="96"/>
      <c r="U5" s="96"/>
    </row>
    <row r="6" spans="1:25">
      <c r="D6" s="325" t="s">
        <v>712</v>
      </c>
      <c r="E6" s="134" t="s">
        <v>714</v>
      </c>
      <c r="F6" s="134" t="s">
        <v>714</v>
      </c>
      <c r="G6" s="134" t="s">
        <v>714</v>
      </c>
      <c r="H6" s="134" t="s">
        <v>714</v>
      </c>
      <c r="I6" s="134" t="s">
        <v>714</v>
      </c>
      <c r="J6" s="135" t="s">
        <v>714</v>
      </c>
      <c r="K6" s="135" t="s">
        <v>714</v>
      </c>
      <c r="L6" s="96"/>
      <c r="M6" s="96"/>
      <c r="N6" s="96"/>
      <c r="O6" s="96"/>
      <c r="P6" s="96"/>
      <c r="Q6" s="96"/>
      <c r="R6" s="96"/>
      <c r="S6" s="96"/>
      <c r="T6" s="96"/>
      <c r="U6" s="96"/>
      <c r="X6" s="263" t="s">
        <v>115</v>
      </c>
      <c r="Y6" s="264"/>
    </row>
    <row r="7" spans="1:25" ht="21" thickBot="1">
      <c r="D7" s="328" t="s">
        <v>713</v>
      </c>
      <c r="E7" s="136" t="s">
        <v>714</v>
      </c>
      <c r="F7" s="136" t="s">
        <v>714</v>
      </c>
      <c r="G7" s="136" t="s">
        <v>714</v>
      </c>
      <c r="H7" s="136" t="s">
        <v>714</v>
      </c>
      <c r="I7" s="136" t="s">
        <v>714</v>
      </c>
      <c r="J7" s="137" t="s">
        <v>714</v>
      </c>
      <c r="K7" s="137" t="s">
        <v>714</v>
      </c>
      <c r="L7" s="96"/>
      <c r="M7" s="96"/>
      <c r="N7" s="96"/>
      <c r="O7" s="96"/>
      <c r="P7" s="96"/>
      <c r="Q7" s="96"/>
      <c r="R7" s="96"/>
      <c r="S7" s="96"/>
      <c r="T7" s="96"/>
      <c r="U7" s="96"/>
      <c r="X7" s="265"/>
      <c r="Y7" s="266"/>
    </row>
    <row r="8" spans="1:25" ht="21" thickBot="1">
      <c r="E8" s="96"/>
      <c r="F8" s="96"/>
      <c r="G8" s="96"/>
      <c r="H8" s="96"/>
      <c r="I8" s="96"/>
      <c r="J8" s="96"/>
      <c r="K8" s="96"/>
      <c r="L8" s="96"/>
      <c r="M8" s="96"/>
      <c r="N8" s="96"/>
      <c r="O8" s="96"/>
      <c r="P8" s="96"/>
      <c r="Q8" s="96"/>
      <c r="R8" s="96"/>
      <c r="S8" s="96"/>
      <c r="T8" s="96"/>
      <c r="X8" s="265"/>
      <c r="Y8" s="266"/>
    </row>
    <row r="9" spans="1:25">
      <c r="D9" s="325"/>
      <c r="E9" s="134"/>
      <c r="F9" s="134"/>
      <c r="G9" s="134"/>
      <c r="H9" s="134"/>
      <c r="I9" s="134"/>
      <c r="J9" s="134"/>
      <c r="K9" s="134"/>
      <c r="L9" s="134"/>
      <c r="M9" s="134"/>
      <c r="N9" s="135"/>
      <c r="O9" s="96"/>
      <c r="P9" s="96"/>
      <c r="Q9" s="96"/>
      <c r="R9" s="96"/>
      <c r="S9" s="96"/>
      <c r="T9" s="96"/>
      <c r="X9" s="265"/>
      <c r="Y9" s="266"/>
    </row>
    <row r="10" spans="1:25" ht="29.4">
      <c r="D10" s="971" t="s">
        <v>689</v>
      </c>
      <c r="E10" s="972" t="s">
        <v>688</v>
      </c>
      <c r="F10" s="96"/>
      <c r="G10" s="96"/>
      <c r="H10" s="96"/>
      <c r="I10" s="96"/>
      <c r="J10" s="96"/>
      <c r="K10" s="96"/>
      <c r="L10" s="96"/>
      <c r="M10" s="96"/>
      <c r="N10" s="140"/>
      <c r="O10" s="96"/>
      <c r="P10" s="96"/>
      <c r="Q10" s="96"/>
      <c r="R10" s="96"/>
      <c r="S10" s="96"/>
      <c r="T10" s="96"/>
      <c r="X10" s="265"/>
      <c r="Y10" s="266" t="s">
        <v>114</v>
      </c>
    </row>
    <row r="11" spans="1:25" ht="30" thickBot="1">
      <c r="D11" s="971" t="s">
        <v>687</v>
      </c>
      <c r="E11" s="972" t="s">
        <v>686</v>
      </c>
      <c r="F11" s="96"/>
      <c r="G11" s="96"/>
      <c r="H11" s="96"/>
      <c r="I11" s="96"/>
      <c r="J11" s="96"/>
      <c r="K11" s="96"/>
      <c r="L11" s="96"/>
      <c r="M11" s="96"/>
      <c r="N11" s="973"/>
      <c r="O11" s="101"/>
      <c r="P11" s="96"/>
      <c r="R11" s="96"/>
      <c r="S11" s="96"/>
      <c r="T11" s="96"/>
      <c r="X11" s="267" t="s">
        <v>113</v>
      </c>
      <c r="Y11" s="268" t="s">
        <v>717</v>
      </c>
    </row>
    <row r="12" spans="1:25" ht="29.4">
      <c r="D12" s="971" t="s">
        <v>685</v>
      </c>
      <c r="E12" s="972" t="s">
        <v>684</v>
      </c>
      <c r="F12" s="96"/>
      <c r="G12" s="96"/>
      <c r="H12" s="96"/>
      <c r="I12" s="96"/>
      <c r="J12" s="96"/>
      <c r="K12" s="96"/>
      <c r="L12" s="96"/>
      <c r="M12" s="96"/>
      <c r="N12" s="973"/>
      <c r="O12" s="101"/>
      <c r="P12" s="96"/>
      <c r="Q12" s="96"/>
      <c r="R12" s="96"/>
      <c r="S12" s="96"/>
      <c r="T12" s="96"/>
    </row>
    <row r="13" spans="1:25" ht="29.4">
      <c r="D13" s="971" t="s">
        <v>683</v>
      </c>
      <c r="E13" s="972" t="s">
        <v>682</v>
      </c>
      <c r="F13" s="96"/>
      <c r="G13" s="96"/>
      <c r="H13" s="96"/>
      <c r="I13" s="96"/>
      <c r="J13" s="96"/>
      <c r="K13" s="96"/>
      <c r="L13" s="96"/>
      <c r="M13" s="96"/>
      <c r="N13" s="973"/>
      <c r="O13" s="99"/>
      <c r="P13" s="96"/>
      <c r="Q13" s="96"/>
      <c r="R13" s="96"/>
      <c r="S13" s="96"/>
      <c r="T13" s="96"/>
    </row>
    <row r="14" spans="1:25" ht="29.4">
      <c r="D14" s="971" t="s">
        <v>681</v>
      </c>
      <c r="E14" s="972" t="s">
        <v>680</v>
      </c>
      <c r="F14" s="96"/>
      <c r="G14" s="96"/>
      <c r="H14" s="96"/>
      <c r="I14" s="96"/>
      <c r="J14" s="96"/>
      <c r="K14" s="96"/>
      <c r="L14" s="96"/>
      <c r="M14" s="96"/>
      <c r="N14" s="973"/>
      <c r="O14" s="101"/>
      <c r="P14" s="96"/>
      <c r="Q14" s="96"/>
      <c r="R14" s="96"/>
      <c r="S14" s="96"/>
      <c r="T14" s="96"/>
    </row>
    <row r="15" spans="1:25" ht="40.799999999999997">
      <c r="D15" s="971" t="s">
        <v>679</v>
      </c>
      <c r="E15" s="972" t="s">
        <v>678</v>
      </c>
      <c r="F15" s="96"/>
      <c r="G15" s="96"/>
      <c r="H15" s="96"/>
      <c r="I15" s="96"/>
      <c r="J15" s="96"/>
      <c r="K15" s="96"/>
      <c r="L15" s="96"/>
      <c r="M15" s="96"/>
      <c r="N15" s="973"/>
      <c r="O15" s="101"/>
      <c r="P15" s="96"/>
      <c r="Q15" s="96"/>
      <c r="R15" s="96"/>
      <c r="S15" s="96"/>
      <c r="T15" s="96"/>
      <c r="X15" s="262" t="s">
        <v>5570</v>
      </c>
    </row>
    <row r="16" spans="1:25" ht="40.799999999999997">
      <c r="D16" s="971" t="s">
        <v>677</v>
      </c>
      <c r="E16" s="972">
        <v>0</v>
      </c>
      <c r="F16" s="96"/>
      <c r="G16" s="96"/>
      <c r="H16" s="96"/>
      <c r="I16" s="96"/>
      <c r="J16" s="96"/>
      <c r="K16" s="96"/>
      <c r="L16" s="96"/>
      <c r="M16" s="96"/>
      <c r="N16" s="973"/>
      <c r="O16" s="99"/>
      <c r="P16" s="96"/>
      <c r="Q16" s="96"/>
      <c r="R16" s="96"/>
      <c r="S16" s="96"/>
      <c r="T16" s="96"/>
      <c r="Y16" s="262" t="s">
        <v>718</v>
      </c>
    </row>
    <row r="17" spans="4:25" ht="29.4">
      <c r="D17" s="971" t="s">
        <v>676</v>
      </c>
      <c r="E17" s="972">
        <v>0</v>
      </c>
      <c r="F17" s="96"/>
      <c r="G17" s="96"/>
      <c r="H17" s="96"/>
      <c r="I17" s="96"/>
      <c r="J17" s="96"/>
      <c r="K17" s="96"/>
      <c r="L17" s="96"/>
      <c r="M17" s="96"/>
      <c r="N17" s="973"/>
      <c r="O17" s="99"/>
      <c r="P17" s="96"/>
      <c r="Q17" s="96"/>
      <c r="R17" s="96"/>
      <c r="S17" s="96"/>
      <c r="T17" s="96"/>
      <c r="Y17" s="262" t="s">
        <v>109</v>
      </c>
    </row>
    <row r="18" spans="4:25" ht="29.4">
      <c r="D18" s="974" t="s">
        <v>675</v>
      </c>
      <c r="E18" s="972">
        <v>120</v>
      </c>
      <c r="F18" s="96"/>
      <c r="G18" s="96"/>
      <c r="H18" s="96"/>
      <c r="I18" s="96"/>
      <c r="J18" s="96"/>
      <c r="K18" s="96"/>
      <c r="L18" s="96"/>
      <c r="M18" s="96"/>
      <c r="N18" s="973"/>
      <c r="O18" s="99"/>
      <c r="P18" s="96"/>
      <c r="Q18" s="96"/>
      <c r="R18" s="96"/>
      <c r="S18" s="96"/>
      <c r="T18" s="96"/>
      <c r="Y18" s="262" t="s">
        <v>108</v>
      </c>
    </row>
    <row r="19" spans="4:25" ht="29.4">
      <c r="D19" s="974" t="s">
        <v>674</v>
      </c>
      <c r="E19" s="972">
        <v>400</v>
      </c>
      <c r="F19" s="96"/>
      <c r="G19" s="96"/>
      <c r="H19" s="96"/>
      <c r="I19" s="96"/>
      <c r="J19" s="96"/>
      <c r="K19" s="96"/>
      <c r="L19" s="96"/>
      <c r="M19" s="96"/>
      <c r="N19" s="973"/>
      <c r="O19" s="99"/>
      <c r="P19" s="96"/>
      <c r="Q19" s="96"/>
      <c r="R19" s="96"/>
      <c r="S19" s="96"/>
      <c r="T19" s="96"/>
      <c r="Y19" s="262" t="s">
        <v>719</v>
      </c>
    </row>
    <row r="20" spans="4:25" ht="29.4">
      <c r="D20" s="974" t="s">
        <v>673</v>
      </c>
      <c r="E20" s="975">
        <f>E19+E18</f>
        <v>520</v>
      </c>
      <c r="F20" s="96"/>
      <c r="G20" s="96"/>
      <c r="H20" s="96"/>
      <c r="I20" s="96"/>
      <c r="J20" s="96"/>
      <c r="K20" s="96"/>
      <c r="L20" s="96"/>
      <c r="M20" s="96"/>
      <c r="N20" s="140"/>
      <c r="O20" s="96"/>
      <c r="P20" s="96"/>
      <c r="Q20" s="96"/>
      <c r="R20" s="96"/>
      <c r="S20" s="96"/>
      <c r="T20" s="96"/>
      <c r="X20" s="262" t="s">
        <v>3</v>
      </c>
    </row>
    <row r="21" spans="4:25" ht="29.4">
      <c r="D21" s="974" t="s">
        <v>672</v>
      </c>
      <c r="E21" s="972">
        <v>40</v>
      </c>
      <c r="F21" s="96"/>
      <c r="G21" s="96"/>
      <c r="H21" s="96"/>
      <c r="I21" s="96"/>
      <c r="J21" s="96"/>
      <c r="K21" s="96"/>
      <c r="L21" s="96"/>
      <c r="M21" s="96"/>
      <c r="N21" s="140"/>
      <c r="O21" s="96"/>
      <c r="P21" s="96"/>
      <c r="Q21" s="96"/>
      <c r="R21" s="96"/>
      <c r="S21" s="96"/>
      <c r="T21" s="96"/>
      <c r="Y21" s="262" t="s">
        <v>105</v>
      </c>
    </row>
    <row r="22" spans="4:25" ht="29.4">
      <c r="D22" s="974" t="s">
        <v>671</v>
      </c>
      <c r="E22" s="972">
        <v>10</v>
      </c>
      <c r="F22" s="96"/>
      <c r="G22" s="96"/>
      <c r="H22" s="96"/>
      <c r="I22" s="96"/>
      <c r="J22" s="96"/>
      <c r="K22" s="96"/>
      <c r="L22" s="96"/>
      <c r="M22" s="96"/>
      <c r="N22" s="140"/>
      <c r="O22" s="96"/>
      <c r="P22" s="96"/>
      <c r="Q22" s="96"/>
      <c r="R22" s="96"/>
      <c r="S22" s="96"/>
      <c r="T22" s="96"/>
      <c r="Y22" s="262" t="s">
        <v>748</v>
      </c>
    </row>
    <row r="23" spans="4:25" ht="29.4">
      <c r="D23" s="974" t="s">
        <v>670</v>
      </c>
      <c r="E23" s="975">
        <f>E20-E22</f>
        <v>510</v>
      </c>
      <c r="F23" s="96"/>
      <c r="G23" s="96"/>
      <c r="H23" s="96"/>
      <c r="I23" s="96"/>
      <c r="J23" s="96"/>
      <c r="K23" s="96"/>
      <c r="L23" s="96"/>
      <c r="M23" s="96"/>
      <c r="N23" s="140"/>
      <c r="O23" s="96"/>
      <c r="P23" s="96"/>
      <c r="Q23" s="96"/>
      <c r="R23" s="96"/>
      <c r="S23" s="96"/>
      <c r="T23" s="96"/>
      <c r="X23" s="262" t="s">
        <v>104</v>
      </c>
    </row>
    <row r="24" spans="4:25" ht="29.4">
      <c r="D24" s="974" t="s">
        <v>669</v>
      </c>
      <c r="E24" s="975">
        <f>E25+E26</f>
        <v>480</v>
      </c>
      <c r="F24" s="96"/>
      <c r="G24" s="96"/>
      <c r="H24" s="96"/>
      <c r="I24" s="96"/>
      <c r="J24" s="96"/>
      <c r="K24" s="96"/>
      <c r="L24" s="96"/>
      <c r="M24" s="96"/>
      <c r="N24" s="140"/>
      <c r="O24" s="96"/>
      <c r="P24" s="96"/>
      <c r="Q24" s="96"/>
      <c r="R24" s="96"/>
      <c r="S24" s="96"/>
      <c r="T24" s="96"/>
      <c r="Y24" s="262" t="s">
        <v>103</v>
      </c>
    </row>
    <row r="25" spans="4:25" ht="29.4">
      <c r="D25" s="974" t="s">
        <v>668</v>
      </c>
      <c r="E25" s="975">
        <f>E19-E21</f>
        <v>360</v>
      </c>
      <c r="F25" s="96"/>
      <c r="G25" s="96"/>
      <c r="H25" s="96"/>
      <c r="I25" s="96"/>
      <c r="J25" s="96"/>
      <c r="K25" s="96"/>
      <c r="L25" s="96"/>
      <c r="M25" s="96"/>
      <c r="N25" s="140"/>
      <c r="O25" s="96"/>
      <c r="P25" s="96"/>
      <c r="Q25" s="96"/>
      <c r="R25" s="96"/>
      <c r="S25" s="96"/>
      <c r="T25" s="96"/>
    </row>
    <row r="26" spans="4:25" ht="40.799999999999997">
      <c r="D26" s="974" t="s">
        <v>667</v>
      </c>
      <c r="E26" s="975">
        <f>E18</f>
        <v>120</v>
      </c>
      <c r="F26" s="96"/>
      <c r="G26" s="96"/>
      <c r="H26" s="96"/>
      <c r="I26" s="96"/>
      <c r="J26" s="96"/>
      <c r="K26" s="96"/>
      <c r="L26" s="96"/>
      <c r="M26" s="96"/>
      <c r="N26" s="140"/>
      <c r="O26" s="96"/>
      <c r="P26" s="96"/>
      <c r="Q26" s="96"/>
      <c r="R26" s="96"/>
      <c r="S26" s="96"/>
      <c r="T26" s="96"/>
      <c r="X26" s="269"/>
      <c r="Y26" s="262" t="s">
        <v>752</v>
      </c>
    </row>
    <row r="27" spans="4:25" ht="29.25" customHeight="1" thickBot="1">
      <c r="D27" s="976"/>
      <c r="E27" s="977"/>
      <c r="F27" s="136"/>
      <c r="G27" s="136"/>
      <c r="H27" s="136"/>
      <c r="I27" s="136"/>
      <c r="J27" s="136"/>
      <c r="K27" s="136"/>
      <c r="L27" s="136"/>
      <c r="M27" s="136"/>
      <c r="N27" s="137"/>
      <c r="O27" s="96"/>
      <c r="P27" s="96"/>
      <c r="Q27" s="96"/>
      <c r="R27" s="96"/>
      <c r="S27" s="96"/>
      <c r="T27" s="96"/>
      <c r="X27" s="269"/>
      <c r="Y27" s="262" t="s">
        <v>749</v>
      </c>
    </row>
    <row r="28" spans="4:25" ht="40.799999999999997">
      <c r="E28" s="96"/>
      <c r="F28" s="96"/>
      <c r="G28" s="96"/>
      <c r="H28" s="96"/>
      <c r="I28" s="96"/>
      <c r="J28" s="96"/>
      <c r="K28" s="96"/>
      <c r="L28" s="96"/>
      <c r="M28" s="96"/>
      <c r="N28" s="96"/>
      <c r="O28" s="96"/>
      <c r="P28" s="96"/>
      <c r="Q28" s="96"/>
      <c r="R28" s="96"/>
      <c r="S28" s="96"/>
      <c r="T28" s="96"/>
      <c r="X28" s="269"/>
      <c r="Y28" s="262" t="s">
        <v>750</v>
      </c>
    </row>
    <row r="29" spans="4:25" ht="40.799999999999997">
      <c r="E29" s="96"/>
      <c r="F29" s="96"/>
      <c r="G29" s="96"/>
      <c r="H29" s="96"/>
      <c r="I29" s="96"/>
      <c r="J29" s="96"/>
      <c r="K29" s="96"/>
      <c r="L29" s="96"/>
      <c r="M29" s="96"/>
      <c r="N29" s="96"/>
      <c r="O29" s="96"/>
      <c r="P29" s="96"/>
      <c r="Q29" s="96"/>
      <c r="R29" s="96"/>
      <c r="S29" s="96"/>
      <c r="T29" s="96"/>
      <c r="X29" s="269"/>
      <c r="Y29" s="262" t="s">
        <v>723</v>
      </c>
    </row>
    <row r="30" spans="4:25" ht="40.799999999999997">
      <c r="E30" s="96"/>
      <c r="F30" s="96"/>
      <c r="G30" s="96"/>
      <c r="H30" s="96"/>
      <c r="I30" s="96"/>
      <c r="J30" s="96"/>
      <c r="K30" s="96"/>
      <c r="L30" s="96"/>
      <c r="M30" s="96"/>
      <c r="N30" s="96"/>
      <c r="O30" s="96"/>
      <c r="P30" s="96"/>
      <c r="Q30" s="96"/>
      <c r="R30" s="96"/>
      <c r="S30" s="96"/>
      <c r="T30" s="96"/>
      <c r="X30" s="269"/>
      <c r="Y30" s="262" t="s">
        <v>15</v>
      </c>
    </row>
    <row r="31" spans="4:25" ht="41.4" thickBot="1">
      <c r="D31" s="272" t="s">
        <v>637</v>
      </c>
      <c r="N31" s="109" t="s">
        <v>716</v>
      </c>
      <c r="S31" s="96"/>
      <c r="T31" s="96"/>
      <c r="U31" s="96"/>
      <c r="X31" s="269"/>
      <c r="Y31" s="262" t="s">
        <v>720</v>
      </c>
    </row>
    <row r="32" spans="4:25">
      <c r="D32" s="272" t="s">
        <v>116</v>
      </c>
      <c r="E32" s="141" t="s">
        <v>638</v>
      </c>
      <c r="F32" s="142"/>
      <c r="G32" s="142"/>
      <c r="H32" s="142"/>
      <c r="I32" s="142"/>
      <c r="J32" s="142"/>
      <c r="K32" s="142"/>
      <c r="L32" s="143"/>
      <c r="N32" s="109" t="s">
        <v>639</v>
      </c>
      <c r="O32" s="109" t="s">
        <v>640</v>
      </c>
      <c r="P32" s="109" t="s">
        <v>308</v>
      </c>
      <c r="S32" s="96"/>
      <c r="T32" s="96"/>
      <c r="U32" s="96"/>
      <c r="X32" s="269"/>
      <c r="Y32" s="262" t="s">
        <v>721</v>
      </c>
    </row>
    <row r="33" spans="3:25">
      <c r="E33" s="144" t="s">
        <v>641</v>
      </c>
      <c r="F33" s="109" t="s">
        <v>621</v>
      </c>
      <c r="G33" s="109" t="s">
        <v>642</v>
      </c>
      <c r="H33" s="109" t="s">
        <v>643</v>
      </c>
      <c r="I33" s="109" t="s">
        <v>644</v>
      </c>
      <c r="J33" s="109" t="s">
        <v>645</v>
      </c>
      <c r="K33" s="109" t="s">
        <v>308</v>
      </c>
      <c r="L33" s="145"/>
      <c r="N33" s="109" t="s">
        <v>0</v>
      </c>
      <c r="O33" s="109" t="s">
        <v>646</v>
      </c>
      <c r="P33" s="109">
        <v>1</v>
      </c>
      <c r="S33" s="96"/>
      <c r="T33" s="96"/>
      <c r="U33" s="96"/>
      <c r="X33" s="269"/>
      <c r="Y33" s="262" t="s">
        <v>11</v>
      </c>
    </row>
    <row r="34" spans="3:25">
      <c r="D34" s="272" t="s">
        <v>647</v>
      </c>
      <c r="E34" s="146"/>
      <c r="F34" s="147" t="s">
        <v>615</v>
      </c>
      <c r="G34" s="147">
        <v>0</v>
      </c>
      <c r="H34" s="147">
        <v>320</v>
      </c>
      <c r="I34" s="147">
        <v>50</v>
      </c>
      <c r="J34" s="147">
        <v>42</v>
      </c>
      <c r="K34" s="147"/>
      <c r="L34" s="145"/>
      <c r="N34" s="109" t="s">
        <v>648</v>
      </c>
      <c r="O34" s="109" t="s">
        <v>649</v>
      </c>
      <c r="P34" s="109">
        <v>1</v>
      </c>
      <c r="S34" s="96"/>
      <c r="T34" s="96"/>
      <c r="U34" s="96"/>
      <c r="X34" s="269"/>
      <c r="Y34" s="262" t="s">
        <v>12</v>
      </c>
    </row>
    <row r="35" spans="3:25" ht="41.4" thickBot="1">
      <c r="D35" s="272" t="s">
        <v>650</v>
      </c>
      <c r="E35" s="146"/>
      <c r="F35" s="147" t="s">
        <v>589</v>
      </c>
      <c r="G35" s="147">
        <v>320</v>
      </c>
      <c r="H35" s="147">
        <v>400</v>
      </c>
      <c r="I35" s="147">
        <v>50</v>
      </c>
      <c r="J35" s="147">
        <v>42</v>
      </c>
      <c r="K35" s="147"/>
      <c r="L35" s="145"/>
      <c r="N35" s="109" t="s">
        <v>615</v>
      </c>
      <c r="O35" s="109" t="s">
        <v>651</v>
      </c>
      <c r="P35" s="109">
        <v>1</v>
      </c>
      <c r="X35" s="269"/>
      <c r="Y35" s="262" t="s">
        <v>14</v>
      </c>
    </row>
    <row r="36" spans="3:25">
      <c r="D36" s="272" t="s">
        <v>652</v>
      </c>
      <c r="E36" s="148"/>
      <c r="F36" s="141" t="s">
        <v>653</v>
      </c>
      <c r="G36" s="142">
        <v>400</v>
      </c>
      <c r="H36" s="142">
        <v>1300</v>
      </c>
      <c r="I36" s="149" t="s">
        <v>654</v>
      </c>
      <c r="J36" s="142">
        <v>36</v>
      </c>
      <c r="K36" s="150" t="s">
        <v>654</v>
      </c>
      <c r="L36" s="145"/>
      <c r="N36" s="109" t="s">
        <v>653</v>
      </c>
      <c r="O36" s="109" t="s">
        <v>655</v>
      </c>
      <c r="P36" s="109">
        <v>0</v>
      </c>
      <c r="X36" s="269"/>
      <c r="Y36" s="262" t="s">
        <v>16</v>
      </c>
    </row>
    <row r="37" spans="3:25" ht="41.4" thickBot="1">
      <c r="D37" s="272" t="s">
        <v>656</v>
      </c>
      <c r="E37" s="148"/>
      <c r="F37" s="151" t="s">
        <v>0</v>
      </c>
      <c r="G37" s="152">
        <v>0</v>
      </c>
      <c r="H37" s="152">
        <v>1280</v>
      </c>
      <c r="I37" s="152">
        <v>36</v>
      </c>
      <c r="J37" s="152">
        <v>28</v>
      </c>
      <c r="K37" s="153" t="s">
        <v>657</v>
      </c>
      <c r="L37" s="145"/>
      <c r="N37" s="109" t="s">
        <v>589</v>
      </c>
      <c r="O37" s="109" t="s">
        <v>658</v>
      </c>
      <c r="P37" s="109" t="s">
        <v>654</v>
      </c>
      <c r="X37" s="269"/>
      <c r="Y37" s="262" t="s">
        <v>722</v>
      </c>
    </row>
    <row r="38" spans="3:25" ht="102">
      <c r="D38" s="272" t="s">
        <v>659</v>
      </c>
      <c r="E38" s="148"/>
      <c r="F38" s="141" t="s">
        <v>653</v>
      </c>
      <c r="G38" s="142">
        <v>1300</v>
      </c>
      <c r="H38" s="142">
        <v>2500</v>
      </c>
      <c r="I38" s="149" t="s">
        <v>654</v>
      </c>
      <c r="J38" s="142">
        <v>26</v>
      </c>
      <c r="K38" s="150" t="s">
        <v>654</v>
      </c>
      <c r="L38" s="145"/>
      <c r="N38" s="109" t="s">
        <v>106</v>
      </c>
      <c r="O38" s="154" t="s">
        <v>660</v>
      </c>
      <c r="P38" s="109">
        <v>1</v>
      </c>
      <c r="X38" s="269"/>
      <c r="Y38" s="262" t="s">
        <v>19</v>
      </c>
    </row>
    <row r="39" spans="3:25" ht="61.8" thickBot="1">
      <c r="E39" s="148"/>
      <c r="F39" s="151" t="s">
        <v>0</v>
      </c>
      <c r="G39" s="152">
        <v>0</v>
      </c>
      <c r="H39" s="152">
        <v>2460</v>
      </c>
      <c r="I39" s="152">
        <v>19.8</v>
      </c>
      <c r="J39" s="152">
        <v>18.5</v>
      </c>
      <c r="K39" s="153" t="s">
        <v>657</v>
      </c>
      <c r="L39" s="145"/>
      <c r="N39" s="109" t="s">
        <v>661</v>
      </c>
      <c r="P39" s="109">
        <v>1</v>
      </c>
      <c r="X39" s="269"/>
      <c r="Y39" s="262" t="s">
        <v>20</v>
      </c>
    </row>
    <row r="40" spans="3:25" ht="61.2">
      <c r="E40" s="148"/>
      <c r="F40" s="141" t="s">
        <v>653</v>
      </c>
      <c r="G40" s="142">
        <v>2500</v>
      </c>
      <c r="H40" s="142">
        <v>4000</v>
      </c>
      <c r="I40" s="149" t="s">
        <v>654</v>
      </c>
      <c r="J40" s="142">
        <v>17.5</v>
      </c>
      <c r="K40" s="150" t="s">
        <v>654</v>
      </c>
      <c r="L40" s="145"/>
      <c r="Y40" s="262" t="s">
        <v>22</v>
      </c>
    </row>
    <row r="41" spans="3:25" ht="41.4" thickBot="1">
      <c r="E41" s="148"/>
      <c r="F41" s="151" t="s">
        <v>648</v>
      </c>
      <c r="G41" s="152">
        <v>2350</v>
      </c>
      <c r="H41" s="152">
        <v>3850</v>
      </c>
      <c r="I41" s="152">
        <v>13.3</v>
      </c>
      <c r="J41" s="152">
        <v>12.5</v>
      </c>
      <c r="K41" s="153" t="s">
        <v>657</v>
      </c>
      <c r="L41" s="145"/>
      <c r="X41" s="269"/>
      <c r="Y41" s="262" t="s">
        <v>662</v>
      </c>
    </row>
    <row r="42" spans="3:25">
      <c r="E42" s="148"/>
      <c r="F42" s="109" t="s">
        <v>653</v>
      </c>
      <c r="G42" s="109">
        <v>4000</v>
      </c>
      <c r="H42" s="109">
        <v>10000</v>
      </c>
      <c r="I42" s="155" t="s">
        <v>654</v>
      </c>
      <c r="J42" s="109">
        <v>12.25</v>
      </c>
      <c r="K42" s="155" t="s">
        <v>654</v>
      </c>
      <c r="L42" s="145"/>
      <c r="X42" s="269"/>
      <c r="Y42" s="262" t="s">
        <v>663</v>
      </c>
    </row>
    <row r="43" spans="3:25">
      <c r="E43" s="144"/>
      <c r="L43" s="145"/>
      <c r="X43" s="269"/>
      <c r="Y43" s="262" t="s">
        <v>664</v>
      </c>
    </row>
    <row r="44" spans="3:25" ht="41.4" thickBot="1">
      <c r="E44" s="151"/>
      <c r="F44" s="152"/>
      <c r="G44" s="152"/>
      <c r="H44" s="152"/>
      <c r="I44" s="152"/>
      <c r="J44" s="152"/>
      <c r="K44" s="152"/>
      <c r="L44" s="153"/>
      <c r="X44" s="269"/>
      <c r="Y44" s="262" t="s">
        <v>665</v>
      </c>
    </row>
    <row r="45" spans="3:25">
      <c r="X45" s="269"/>
      <c r="Y45" s="262" t="s">
        <v>5576</v>
      </c>
    </row>
    <row r="46" spans="3:25">
      <c r="X46" s="269"/>
      <c r="Y46" s="262" t="s">
        <v>5577</v>
      </c>
    </row>
    <row r="47" spans="3:25">
      <c r="T47" s="262"/>
      <c r="X47" s="269"/>
      <c r="Y47" s="262" t="s">
        <v>666</v>
      </c>
    </row>
    <row r="48" spans="3:25" ht="32.4">
      <c r="C48" s="156" t="s">
        <v>3</v>
      </c>
      <c r="D48" s="329"/>
      <c r="E48" s="156"/>
      <c r="F48" s="156"/>
      <c r="G48" s="156"/>
      <c r="H48" s="156"/>
      <c r="I48" s="156"/>
      <c r="J48" s="156"/>
      <c r="K48" s="157"/>
      <c r="L48" s="156" t="s">
        <v>6</v>
      </c>
      <c r="M48" s="156"/>
      <c r="N48" s="156"/>
      <c r="O48" s="156"/>
      <c r="P48" s="156"/>
      <c r="Q48" s="156"/>
      <c r="R48" s="156"/>
      <c r="S48" s="158"/>
      <c r="T48" s="262"/>
      <c r="X48" s="269"/>
      <c r="Y48" s="262" t="s">
        <v>301</v>
      </c>
    </row>
    <row r="49" spans="3:25" ht="21" thickBot="1">
      <c r="T49" s="270"/>
      <c r="X49" s="269"/>
      <c r="Y49" s="262" t="s">
        <v>724</v>
      </c>
    </row>
    <row r="50" spans="3:25" ht="40.799999999999997">
      <c r="C50" s="159" t="s">
        <v>3</v>
      </c>
      <c r="D50" s="330">
        <v>1</v>
      </c>
      <c r="E50" s="160" t="s">
        <v>1</v>
      </c>
      <c r="F50" s="160">
        <v>42</v>
      </c>
      <c r="G50" s="160">
        <v>0</v>
      </c>
      <c r="H50" s="160">
        <f>0-(F50/2)</f>
        <v>-21</v>
      </c>
      <c r="I50" s="160">
        <v>0</v>
      </c>
      <c r="J50" s="161">
        <f>ABS(H50)</f>
        <v>21</v>
      </c>
      <c r="K50" s="142"/>
      <c r="L50" s="142"/>
      <c r="M50" s="142"/>
      <c r="N50" s="142"/>
      <c r="O50" s="142"/>
      <c r="P50" s="142"/>
      <c r="Q50" s="142"/>
      <c r="R50" s="143"/>
      <c r="T50" s="262"/>
      <c r="Y50" s="262" t="s">
        <v>725</v>
      </c>
    </row>
    <row r="51" spans="3:25">
      <c r="C51" s="162" t="s">
        <v>3</v>
      </c>
      <c r="D51" s="331">
        <v>1</v>
      </c>
      <c r="E51" s="163" t="s">
        <v>2</v>
      </c>
      <c r="F51" s="163">
        <f>F50</f>
        <v>42</v>
      </c>
      <c r="G51" s="163">
        <v>1800</v>
      </c>
      <c r="H51" s="163">
        <f>0-(F51/2)</f>
        <v>-21</v>
      </c>
      <c r="I51" s="163">
        <v>0</v>
      </c>
      <c r="J51" s="164">
        <f>ABS(H51)</f>
        <v>21</v>
      </c>
      <c r="R51" s="145"/>
      <c r="T51" s="262"/>
      <c r="Y51" s="262" t="s">
        <v>726</v>
      </c>
    </row>
    <row r="52" spans="3:25" ht="41.4" thickBot="1">
      <c r="C52" s="165" t="s">
        <v>5</v>
      </c>
      <c r="D52" s="332"/>
      <c r="E52" s="166"/>
      <c r="F52" s="166">
        <f>F57</f>
        <v>26</v>
      </c>
      <c r="G52" s="166">
        <v>1800</v>
      </c>
      <c r="H52" s="166">
        <f>0-(F52/2)</f>
        <v>-13</v>
      </c>
      <c r="I52" s="166">
        <v>0</v>
      </c>
      <c r="J52" s="167">
        <f>ABS(H52)</f>
        <v>13</v>
      </c>
      <c r="R52" s="145"/>
      <c r="T52" s="262"/>
      <c r="Y52" s="262" t="s">
        <v>727</v>
      </c>
    </row>
    <row r="53" spans="3:25" ht="61.2">
      <c r="C53" s="144"/>
      <c r="L53" s="168" t="s">
        <v>0</v>
      </c>
      <c r="M53" s="169" t="s">
        <v>1</v>
      </c>
      <c r="N53" s="169"/>
      <c r="O53" s="169">
        <v>0</v>
      </c>
      <c r="P53" s="169">
        <f>H50*0.7</f>
        <v>-14.7</v>
      </c>
      <c r="Q53" s="169">
        <v>0</v>
      </c>
      <c r="R53" s="170">
        <f>ABS(P53)</f>
        <v>14.7</v>
      </c>
      <c r="T53" s="262"/>
      <c r="Y53" s="262" t="s">
        <v>751</v>
      </c>
    </row>
    <row r="54" spans="3:25">
      <c r="C54" s="144"/>
      <c r="L54" s="172" t="s">
        <v>0</v>
      </c>
      <c r="M54" s="171" t="s">
        <v>2</v>
      </c>
      <c r="N54" s="171"/>
      <c r="O54" s="171">
        <f>G51-100</f>
        <v>1700</v>
      </c>
      <c r="P54" s="171">
        <f>H51*0.7</f>
        <v>-14.7</v>
      </c>
      <c r="Q54" s="171">
        <v>0</v>
      </c>
      <c r="R54" s="173">
        <f>ABS(P54)</f>
        <v>14.7</v>
      </c>
      <c r="T54" s="262"/>
      <c r="U54" s="262"/>
      <c r="X54" s="109"/>
      <c r="Y54" s="109"/>
    </row>
    <row r="55" spans="3:25" ht="21" thickBot="1">
      <c r="C55" s="151"/>
      <c r="D55" s="333"/>
      <c r="E55" s="152"/>
      <c r="F55" s="152"/>
      <c r="G55" s="152"/>
      <c r="H55" s="152"/>
      <c r="I55" s="152"/>
      <c r="J55" s="152"/>
      <c r="K55" s="152"/>
      <c r="L55" s="151"/>
      <c r="M55" s="152"/>
      <c r="N55" s="152"/>
      <c r="O55" s="152"/>
      <c r="P55" s="152"/>
      <c r="Q55" s="152"/>
      <c r="R55" s="153"/>
      <c r="T55" s="262"/>
      <c r="U55" s="262"/>
      <c r="X55" s="109"/>
      <c r="Y55" s="109"/>
    </row>
    <row r="56" spans="3:25" ht="21" thickBot="1">
      <c r="T56" s="262"/>
      <c r="U56" s="262"/>
      <c r="X56" s="109"/>
      <c r="Y56" s="109"/>
    </row>
    <row r="57" spans="3:25">
      <c r="C57" s="159" t="s">
        <v>3</v>
      </c>
      <c r="D57" s="330">
        <v>2</v>
      </c>
      <c r="E57" s="160" t="s">
        <v>1</v>
      </c>
      <c r="F57" s="160">
        <v>26</v>
      </c>
      <c r="G57" s="160">
        <f>G51</f>
        <v>1800</v>
      </c>
      <c r="H57" s="160">
        <f>0-(F57/2)</f>
        <v>-13</v>
      </c>
      <c r="I57" s="160">
        <v>0</v>
      </c>
      <c r="J57" s="161">
        <f>ABS(H57)</f>
        <v>13</v>
      </c>
      <c r="K57" s="142"/>
      <c r="L57" s="142"/>
      <c r="M57" s="142"/>
      <c r="N57" s="142"/>
      <c r="O57" s="142"/>
      <c r="P57" s="142"/>
      <c r="Q57" s="142"/>
      <c r="R57" s="143"/>
      <c r="T57" s="262"/>
      <c r="U57" s="262"/>
      <c r="X57" s="109"/>
      <c r="Y57" s="109"/>
    </row>
    <row r="58" spans="3:25">
      <c r="C58" s="162" t="s">
        <v>3</v>
      </c>
      <c r="D58" s="331">
        <v>2</v>
      </c>
      <c r="E58" s="163" t="s">
        <v>2</v>
      </c>
      <c r="F58" s="163">
        <f>F57</f>
        <v>26</v>
      </c>
      <c r="G58" s="163">
        <v>2500</v>
      </c>
      <c r="H58" s="163">
        <f>0-(F58/2)</f>
        <v>-13</v>
      </c>
      <c r="I58" s="163">
        <v>0</v>
      </c>
      <c r="J58" s="164">
        <f>ABS(H58)</f>
        <v>13</v>
      </c>
      <c r="R58" s="145"/>
      <c r="T58" s="262"/>
      <c r="U58" s="262"/>
      <c r="X58" s="109"/>
      <c r="Y58" s="109"/>
    </row>
    <row r="59" spans="3:25" ht="33" outlineLevel="1" thickBot="1">
      <c r="C59" s="165" t="s">
        <v>5</v>
      </c>
      <c r="D59" s="332"/>
      <c r="E59" s="166"/>
      <c r="F59" s="166">
        <f>F65</f>
        <v>17.5</v>
      </c>
      <c r="G59" s="166">
        <v>2500</v>
      </c>
      <c r="H59" s="166">
        <f>0-(F59/2)</f>
        <v>-8.75</v>
      </c>
      <c r="I59" s="166">
        <v>0</v>
      </c>
      <c r="J59" s="167">
        <f>ABS(H59)</f>
        <v>8.75</v>
      </c>
      <c r="R59" s="145"/>
      <c r="T59" s="262"/>
      <c r="U59" s="262"/>
      <c r="V59" s="158"/>
      <c r="X59" s="109"/>
      <c r="Y59" s="109"/>
    </row>
    <row r="60" spans="3:25" ht="32.4" outlineLevel="1">
      <c r="C60" s="144"/>
      <c r="L60" s="168" t="s">
        <v>0</v>
      </c>
      <c r="M60" s="169" t="s">
        <v>1</v>
      </c>
      <c r="N60" s="169"/>
      <c r="O60" s="169">
        <v>0</v>
      </c>
      <c r="P60" s="169">
        <f>H57*0.7</f>
        <v>-9.1</v>
      </c>
      <c r="Q60" s="169">
        <v>0</v>
      </c>
      <c r="R60" s="170">
        <f>ABS(P60)</f>
        <v>9.1</v>
      </c>
      <c r="T60" s="262"/>
      <c r="U60" s="262"/>
      <c r="V60" s="158"/>
      <c r="X60" s="109"/>
      <c r="Y60" s="109"/>
    </row>
    <row r="61" spans="3:25" outlineLevel="1">
      <c r="C61" s="144"/>
      <c r="L61" s="172" t="s">
        <v>0</v>
      </c>
      <c r="M61" s="171" t="s">
        <v>2</v>
      </c>
      <c r="N61" s="171"/>
      <c r="O61" s="171">
        <f>G64-100</f>
        <v>2400</v>
      </c>
      <c r="P61" s="171">
        <f>H58*0.7</f>
        <v>-9.1</v>
      </c>
      <c r="Q61" s="171">
        <v>0</v>
      </c>
      <c r="R61" s="173">
        <f>ABS(P61)</f>
        <v>9.1</v>
      </c>
      <c r="T61" s="262"/>
      <c r="U61" s="262"/>
      <c r="X61" s="109"/>
      <c r="Y61" s="109"/>
    </row>
    <row r="62" spans="3:25" ht="21" outlineLevel="1" thickBot="1">
      <c r="C62" s="151"/>
      <c r="D62" s="333"/>
      <c r="E62" s="152"/>
      <c r="F62" s="152"/>
      <c r="G62" s="152"/>
      <c r="H62" s="152"/>
      <c r="I62" s="152"/>
      <c r="J62" s="152"/>
      <c r="K62" s="152"/>
      <c r="L62" s="151"/>
      <c r="M62" s="152"/>
      <c r="N62" s="152"/>
      <c r="O62" s="152"/>
      <c r="P62" s="152"/>
      <c r="Q62" s="152"/>
      <c r="R62" s="153"/>
      <c r="T62" s="262"/>
      <c r="U62" s="262"/>
      <c r="X62" s="109"/>
      <c r="Y62" s="109"/>
    </row>
    <row r="63" spans="3:25" ht="21" outlineLevel="1" thickBot="1">
      <c r="T63" s="262"/>
      <c r="U63" s="262"/>
      <c r="X63" s="109"/>
      <c r="Y63" s="109"/>
    </row>
    <row r="64" spans="3:25" outlineLevel="1">
      <c r="C64" s="159" t="s">
        <v>3</v>
      </c>
      <c r="D64" s="330">
        <v>3</v>
      </c>
      <c r="E64" s="160" t="s">
        <v>1</v>
      </c>
      <c r="F64" s="160">
        <v>17.5</v>
      </c>
      <c r="G64" s="160">
        <f>G58</f>
        <v>2500</v>
      </c>
      <c r="H64" s="160">
        <f>0-(F64/2)</f>
        <v>-8.75</v>
      </c>
      <c r="I64" s="160">
        <v>0</v>
      </c>
      <c r="J64" s="161">
        <f>ABS(H64)</f>
        <v>8.75</v>
      </c>
      <c r="K64" s="142"/>
      <c r="L64" s="142"/>
      <c r="M64" s="142"/>
      <c r="N64" s="142"/>
      <c r="O64" s="142"/>
      <c r="P64" s="142"/>
      <c r="Q64" s="142"/>
      <c r="R64" s="143"/>
      <c r="T64" s="262"/>
      <c r="U64" s="262"/>
      <c r="X64" s="109"/>
      <c r="Y64" s="109"/>
    </row>
    <row r="65" spans="3:25" outlineLevel="1">
      <c r="C65" s="162" t="s">
        <v>3</v>
      </c>
      <c r="D65" s="331">
        <v>3</v>
      </c>
      <c r="E65" s="163" t="s">
        <v>2</v>
      </c>
      <c r="F65" s="163">
        <f>F64</f>
        <v>17.5</v>
      </c>
      <c r="G65" s="163">
        <v>3200</v>
      </c>
      <c r="H65" s="163">
        <f>0-(F65/2)</f>
        <v>-8.75</v>
      </c>
      <c r="I65" s="163">
        <v>0</v>
      </c>
      <c r="J65" s="164">
        <f>ABS(H65)</f>
        <v>8.75</v>
      </c>
      <c r="R65" s="145"/>
      <c r="T65" s="262"/>
      <c r="U65" s="262"/>
      <c r="X65" s="109"/>
      <c r="Y65" s="109"/>
    </row>
    <row r="66" spans="3:25" ht="21" outlineLevel="1" thickBot="1">
      <c r="C66" s="165" t="s">
        <v>5</v>
      </c>
      <c r="D66" s="332"/>
      <c r="E66" s="166"/>
      <c r="F66" s="166">
        <f>F71</f>
        <v>12.25</v>
      </c>
      <c r="G66" s="166">
        <f>G71</f>
        <v>3200</v>
      </c>
      <c r="H66" s="166">
        <f>H71</f>
        <v>-6.125</v>
      </c>
      <c r="I66" s="166">
        <f>I71</f>
        <v>0</v>
      </c>
      <c r="J66" s="167">
        <f>J71</f>
        <v>6.125</v>
      </c>
      <c r="R66" s="145"/>
      <c r="T66" s="262"/>
      <c r="U66" s="262"/>
      <c r="X66" s="109"/>
      <c r="Y66" s="109"/>
    </row>
    <row r="67" spans="3:25" outlineLevel="1">
      <c r="C67" s="144"/>
      <c r="L67" s="168" t="s">
        <v>0</v>
      </c>
      <c r="M67" s="169" t="s">
        <v>1</v>
      </c>
      <c r="N67" s="169"/>
      <c r="O67" s="169">
        <v>0</v>
      </c>
      <c r="P67" s="169">
        <f>H64*0.7</f>
        <v>-6.125</v>
      </c>
      <c r="Q67" s="169">
        <v>0</v>
      </c>
      <c r="R67" s="170">
        <f>ABS(P67)</f>
        <v>6.125</v>
      </c>
      <c r="T67" s="262"/>
      <c r="U67" s="262"/>
      <c r="X67" s="109"/>
      <c r="Y67" s="109"/>
    </row>
    <row r="68" spans="3:25" outlineLevel="1">
      <c r="C68" s="144"/>
      <c r="L68" s="172" t="s">
        <v>0</v>
      </c>
      <c r="M68" s="171" t="s">
        <v>2</v>
      </c>
      <c r="N68" s="171"/>
      <c r="O68" s="171">
        <f>G65-100</f>
        <v>3100</v>
      </c>
      <c r="P68" s="171">
        <f>H65*0.7</f>
        <v>-6.125</v>
      </c>
      <c r="Q68" s="171">
        <v>0</v>
      </c>
      <c r="R68" s="173">
        <f>ABS(P68)</f>
        <v>6.125</v>
      </c>
      <c r="T68" s="262"/>
      <c r="U68" s="262"/>
      <c r="X68" s="109"/>
      <c r="Y68" s="109"/>
    </row>
    <row r="69" spans="3:25" ht="21" outlineLevel="1" thickBot="1">
      <c r="C69" s="151"/>
      <c r="D69" s="333"/>
      <c r="E69" s="152"/>
      <c r="F69" s="152"/>
      <c r="G69" s="152"/>
      <c r="H69" s="152"/>
      <c r="I69" s="152"/>
      <c r="J69" s="152"/>
      <c r="K69" s="152"/>
      <c r="L69" s="151"/>
      <c r="M69" s="152"/>
      <c r="N69" s="152"/>
      <c r="O69" s="152"/>
      <c r="P69" s="152"/>
      <c r="Q69" s="152"/>
      <c r="R69" s="153"/>
      <c r="T69" s="262"/>
      <c r="U69" s="262"/>
      <c r="X69" s="109"/>
      <c r="Y69" s="109"/>
    </row>
    <row r="70" spans="3:25" ht="21" outlineLevel="1" thickBot="1">
      <c r="T70" s="262"/>
      <c r="U70" s="262"/>
      <c r="X70" s="109"/>
      <c r="Y70" s="109"/>
    </row>
    <row r="71" spans="3:25" outlineLevel="1">
      <c r="C71" s="159" t="s">
        <v>3</v>
      </c>
      <c r="D71" s="330">
        <v>4</v>
      </c>
      <c r="E71" s="160" t="s">
        <v>1</v>
      </c>
      <c r="F71" s="160">
        <v>12.25</v>
      </c>
      <c r="G71" s="160">
        <f>G65</f>
        <v>3200</v>
      </c>
      <c r="H71" s="160">
        <f>0-(F71/2)</f>
        <v>-6.125</v>
      </c>
      <c r="I71" s="160">
        <v>0</v>
      </c>
      <c r="J71" s="161">
        <f>ABS(H71)</f>
        <v>6.125</v>
      </c>
      <c r="K71" s="142"/>
      <c r="L71" s="142"/>
      <c r="M71" s="142"/>
      <c r="N71" s="142"/>
      <c r="O71" s="142"/>
      <c r="P71" s="142"/>
      <c r="Q71" s="142"/>
      <c r="R71" s="143"/>
      <c r="T71" s="262"/>
      <c r="U71" s="262"/>
      <c r="X71" s="109"/>
      <c r="Y71" s="109"/>
    </row>
    <row r="72" spans="3:25" outlineLevel="1">
      <c r="C72" s="162" t="s">
        <v>3</v>
      </c>
      <c r="D72" s="331">
        <v>4</v>
      </c>
      <c r="E72" s="163" t="s">
        <v>2</v>
      </c>
      <c r="F72" s="163">
        <f>F71</f>
        <v>12.25</v>
      </c>
      <c r="G72" s="163">
        <v>5250</v>
      </c>
      <c r="H72" s="163">
        <f>0-(F72/2)</f>
        <v>-6.125</v>
      </c>
      <c r="I72" s="163">
        <v>0</v>
      </c>
      <c r="J72" s="164">
        <f>ABS(H72)</f>
        <v>6.125</v>
      </c>
      <c r="R72" s="145"/>
      <c r="T72" s="262"/>
      <c r="U72" s="262"/>
      <c r="X72" s="109"/>
      <c r="Y72" s="109"/>
    </row>
    <row r="73" spans="3:25" ht="21" outlineLevel="1" thickBot="1">
      <c r="C73" s="165" t="s">
        <v>5</v>
      </c>
      <c r="D73" s="332"/>
      <c r="E73" s="166"/>
      <c r="F73" s="166">
        <f>F79</f>
        <v>8.5</v>
      </c>
      <c r="G73" s="166">
        <f>G79</f>
        <v>5250</v>
      </c>
      <c r="H73" s="166">
        <f>H79</f>
        <v>-4.25</v>
      </c>
      <c r="I73" s="166">
        <f>I79</f>
        <v>0</v>
      </c>
      <c r="J73" s="167">
        <f>J79</f>
        <v>4.25</v>
      </c>
      <c r="R73" s="145"/>
      <c r="T73" s="262"/>
      <c r="U73" s="262"/>
      <c r="X73" s="109"/>
      <c r="Y73" s="109"/>
    </row>
    <row r="74" spans="3:25" ht="21" outlineLevel="1" thickBot="1">
      <c r="C74" s="144"/>
      <c r="R74" s="145"/>
      <c r="T74" s="262"/>
      <c r="U74" s="262"/>
      <c r="X74" s="109"/>
      <c r="Y74" s="109"/>
    </row>
    <row r="75" spans="3:25" outlineLevel="1">
      <c r="C75" s="144"/>
      <c r="L75" s="168" t="s">
        <v>0</v>
      </c>
      <c r="M75" s="169" t="s">
        <v>1</v>
      </c>
      <c r="N75" s="169"/>
      <c r="O75" s="169">
        <v>0</v>
      </c>
      <c r="P75" s="169">
        <f>H71*0.7</f>
        <v>-4.2874999999999996</v>
      </c>
      <c r="Q75" s="169">
        <v>0</v>
      </c>
      <c r="R75" s="170">
        <f>ABS(P75)</f>
        <v>4.2874999999999996</v>
      </c>
      <c r="T75" s="262"/>
      <c r="U75" s="262"/>
      <c r="X75" s="109"/>
      <c r="Y75" s="109"/>
    </row>
    <row r="76" spans="3:25" outlineLevel="1">
      <c r="C76" s="144"/>
      <c r="L76" s="172" t="s">
        <v>0</v>
      </c>
      <c r="M76" s="171" t="s">
        <v>2</v>
      </c>
      <c r="N76" s="171"/>
      <c r="O76" s="171">
        <f>G72-100</f>
        <v>5150</v>
      </c>
      <c r="P76" s="171">
        <f>H72*0.7</f>
        <v>-4.2874999999999996</v>
      </c>
      <c r="Q76" s="171">
        <v>0</v>
      </c>
      <c r="R76" s="173">
        <f>ABS(P76)</f>
        <v>4.2874999999999996</v>
      </c>
      <c r="T76" s="262"/>
      <c r="U76" s="262"/>
      <c r="X76" s="109"/>
      <c r="Y76" s="109"/>
    </row>
    <row r="77" spans="3:25" ht="21" outlineLevel="1" thickBot="1">
      <c r="C77" s="151"/>
      <c r="D77" s="333"/>
      <c r="E77" s="152"/>
      <c r="F77" s="152"/>
      <c r="G77" s="152"/>
      <c r="H77" s="152"/>
      <c r="I77" s="152"/>
      <c r="J77" s="152"/>
      <c r="K77" s="152"/>
      <c r="L77" s="174"/>
      <c r="M77" s="175"/>
      <c r="N77" s="175"/>
      <c r="O77" s="175"/>
      <c r="P77" s="175"/>
      <c r="Q77" s="175"/>
      <c r="R77" s="176"/>
      <c r="T77" s="262"/>
      <c r="U77" s="262"/>
      <c r="X77" s="109"/>
      <c r="Y77" s="109"/>
    </row>
    <row r="78" spans="3:25" ht="21" outlineLevel="1" thickBot="1">
      <c r="T78" s="262"/>
      <c r="U78" s="262"/>
      <c r="X78" s="109"/>
      <c r="Y78" s="109"/>
    </row>
    <row r="79" spans="3:25" outlineLevel="1">
      <c r="C79" s="159" t="s">
        <v>3</v>
      </c>
      <c r="D79" s="330">
        <v>5</v>
      </c>
      <c r="E79" s="160" t="s">
        <v>1</v>
      </c>
      <c r="F79" s="160">
        <v>8.5</v>
      </c>
      <c r="G79" s="160">
        <f>G72</f>
        <v>5250</v>
      </c>
      <c r="H79" s="160">
        <f>0-(F79/2)</f>
        <v>-4.25</v>
      </c>
      <c r="I79" s="160">
        <v>0</v>
      </c>
      <c r="J79" s="161">
        <f>ABS(H79)</f>
        <v>4.25</v>
      </c>
      <c r="K79" s="142"/>
      <c r="L79" s="142"/>
      <c r="M79" s="142"/>
      <c r="N79" s="142"/>
      <c r="O79" s="142"/>
      <c r="P79" s="142"/>
      <c r="Q79" s="142"/>
      <c r="R79" s="143"/>
      <c r="T79" s="262"/>
      <c r="U79" s="262"/>
      <c r="X79" s="109"/>
      <c r="Y79" s="109"/>
    </row>
    <row r="80" spans="3:25" outlineLevel="1">
      <c r="C80" s="162" t="s">
        <v>3</v>
      </c>
      <c r="D80" s="331">
        <v>5</v>
      </c>
      <c r="E80" s="163" t="s">
        <v>2</v>
      </c>
      <c r="F80" s="163">
        <f>F79</f>
        <v>8.5</v>
      </c>
      <c r="G80" s="163">
        <v>11500</v>
      </c>
      <c r="H80" s="163">
        <f>0-(F80/2)</f>
        <v>-4.25</v>
      </c>
      <c r="I80" s="163">
        <v>0</v>
      </c>
      <c r="J80" s="164">
        <f>ABS(H80)</f>
        <v>4.25</v>
      </c>
      <c r="R80" s="145"/>
      <c r="T80" s="262"/>
      <c r="U80" s="262"/>
      <c r="X80" s="109"/>
      <c r="Y80" s="109"/>
    </row>
    <row r="81" spans="3:25" ht="21" outlineLevel="1" thickBot="1">
      <c r="C81" s="165" t="s">
        <v>5</v>
      </c>
      <c r="D81" s="332"/>
      <c r="E81" s="166"/>
      <c r="F81" s="166">
        <f>F87</f>
        <v>12.25</v>
      </c>
      <c r="G81" s="166">
        <f>G87</f>
        <v>11500</v>
      </c>
      <c r="H81" s="166">
        <f>H87</f>
        <v>-6.125</v>
      </c>
      <c r="I81" s="166">
        <f>I87</f>
        <v>0</v>
      </c>
      <c r="J81" s="167">
        <f>J87</f>
        <v>6.125</v>
      </c>
      <c r="R81" s="145"/>
      <c r="T81" s="262"/>
      <c r="U81" s="262"/>
      <c r="X81" s="109"/>
      <c r="Y81" s="109"/>
    </row>
    <row r="82" spans="3:25" ht="21" outlineLevel="1" thickBot="1">
      <c r="C82" s="144"/>
      <c r="R82" s="145"/>
      <c r="T82" s="262"/>
      <c r="U82" s="262"/>
      <c r="X82" s="109"/>
      <c r="Y82" s="109"/>
    </row>
    <row r="83" spans="3:25" outlineLevel="1">
      <c r="C83" s="144"/>
      <c r="L83" s="168" t="s">
        <v>0</v>
      </c>
      <c r="M83" s="169" t="s">
        <v>1</v>
      </c>
      <c r="N83" s="169"/>
      <c r="O83" s="169">
        <v>0</v>
      </c>
      <c r="P83" s="169">
        <f>H79*0.7</f>
        <v>-2.9749999999999996</v>
      </c>
      <c r="Q83" s="169">
        <v>0</v>
      </c>
      <c r="R83" s="170">
        <f>ABS(P83)</f>
        <v>2.9749999999999996</v>
      </c>
      <c r="T83" s="262"/>
      <c r="U83" s="262"/>
      <c r="X83" s="109"/>
      <c r="Y83" s="109"/>
    </row>
    <row r="84" spans="3:25">
      <c r="C84" s="144"/>
      <c r="L84" s="172" t="s">
        <v>0</v>
      </c>
      <c r="M84" s="171" t="s">
        <v>2</v>
      </c>
      <c r="N84" s="171"/>
      <c r="O84" s="171">
        <f>G80-100</f>
        <v>11400</v>
      </c>
      <c r="P84" s="171">
        <f>H80*0.7</f>
        <v>-2.9749999999999996</v>
      </c>
      <c r="Q84" s="171">
        <v>0</v>
      </c>
      <c r="R84" s="173">
        <f>ABS(P84)</f>
        <v>2.9749999999999996</v>
      </c>
      <c r="T84" s="262"/>
      <c r="U84" s="262"/>
      <c r="X84" s="109"/>
      <c r="Y84" s="109"/>
    </row>
    <row r="85" spans="3:25" ht="21" thickBot="1">
      <c r="C85" s="151"/>
      <c r="D85" s="333"/>
      <c r="E85" s="152"/>
      <c r="F85" s="152"/>
      <c r="G85" s="152"/>
      <c r="H85" s="152"/>
      <c r="I85" s="152"/>
      <c r="J85" s="152"/>
      <c r="K85" s="152"/>
      <c r="L85" s="151"/>
      <c r="M85" s="152"/>
      <c r="N85" s="152"/>
      <c r="O85" s="152"/>
      <c r="P85" s="152"/>
      <c r="Q85" s="152"/>
      <c r="R85" s="153"/>
      <c r="T85" s="262"/>
      <c r="U85" s="262"/>
      <c r="X85" s="109"/>
      <c r="Y85" s="109"/>
    </row>
    <row r="86" spans="3:25" ht="21" thickBot="1">
      <c r="T86" s="262"/>
      <c r="U86" s="262"/>
      <c r="X86" s="109"/>
      <c r="Y86" s="109"/>
    </row>
    <row r="87" spans="3:25" ht="21" thickBot="1">
      <c r="C87" s="159" t="s">
        <v>3</v>
      </c>
      <c r="D87" s="330">
        <v>12.25</v>
      </c>
      <c r="E87" s="160" t="s">
        <v>1</v>
      </c>
      <c r="F87" s="160">
        <v>12.25</v>
      </c>
      <c r="G87" s="160">
        <f>G80</f>
        <v>11500</v>
      </c>
      <c r="H87" s="160">
        <f>0-(F87/2)</f>
        <v>-6.125</v>
      </c>
      <c r="I87" s="160">
        <v>0</v>
      </c>
      <c r="J87" s="161">
        <f>ABS(H87)</f>
        <v>6.125</v>
      </c>
      <c r="K87" s="142"/>
      <c r="L87" s="142"/>
      <c r="M87" s="142"/>
      <c r="N87" s="142"/>
      <c r="O87" s="142"/>
      <c r="P87" s="142"/>
      <c r="Q87" s="142"/>
      <c r="R87" s="143"/>
      <c r="T87" s="262"/>
      <c r="U87" s="262"/>
      <c r="X87" s="109"/>
      <c r="Y87" s="109"/>
    </row>
    <row r="88" spans="3:25">
      <c r="C88" s="162" t="s">
        <v>3</v>
      </c>
      <c r="D88" s="330">
        <v>12.25</v>
      </c>
      <c r="E88" s="163" t="s">
        <v>2</v>
      </c>
      <c r="F88" s="163">
        <v>12.25</v>
      </c>
      <c r="G88" s="163">
        <v>17000</v>
      </c>
      <c r="H88" s="163">
        <f>0-(F88/2)</f>
        <v>-6.125</v>
      </c>
      <c r="I88" s="163">
        <v>0</v>
      </c>
      <c r="J88" s="164">
        <f>ABS(H88)</f>
        <v>6.125</v>
      </c>
      <c r="R88" s="145"/>
      <c r="T88" s="262"/>
      <c r="U88" s="262"/>
      <c r="X88" s="109"/>
      <c r="Y88" s="109"/>
    </row>
    <row r="89" spans="3:25" ht="21" thickBot="1">
      <c r="C89" s="177"/>
      <c r="D89" s="334"/>
      <c r="E89" s="178"/>
      <c r="F89" s="178"/>
      <c r="G89" s="178"/>
      <c r="H89" s="178"/>
      <c r="I89" s="178"/>
      <c r="J89" s="179"/>
      <c r="R89" s="145"/>
      <c r="T89" s="262"/>
      <c r="U89" s="262"/>
      <c r="X89" s="109"/>
      <c r="Y89" s="109"/>
    </row>
    <row r="90" spans="3:25">
      <c r="C90" s="144"/>
      <c r="R90" s="145"/>
      <c r="T90" s="262"/>
      <c r="U90" s="262"/>
      <c r="X90" s="109"/>
      <c r="Y90" s="109"/>
    </row>
    <row r="91" spans="3:25" ht="21" thickBot="1">
      <c r="C91" s="144"/>
      <c r="L91" s="171" t="s">
        <v>4</v>
      </c>
      <c r="M91" s="171" t="s">
        <v>1</v>
      </c>
      <c r="N91" s="171"/>
      <c r="O91" s="171">
        <v>10000</v>
      </c>
      <c r="P91" s="175">
        <f>H87*0.7845</f>
        <v>-4.8050625</v>
      </c>
      <c r="Q91" s="171">
        <v>0</v>
      </c>
      <c r="R91" s="173">
        <f>ABS(P91)</f>
        <v>4.8050625</v>
      </c>
      <c r="T91" s="262">
        <f>SUM((ABS(P91*2)))</f>
        <v>9.610125</v>
      </c>
      <c r="U91" s="262"/>
      <c r="X91" s="109"/>
      <c r="Y91" s="109"/>
    </row>
    <row r="92" spans="3:25" ht="21" thickBot="1">
      <c r="C92" s="151"/>
      <c r="D92" s="333"/>
      <c r="E92" s="152"/>
      <c r="F92" s="152"/>
      <c r="G92" s="152"/>
      <c r="H92" s="152"/>
      <c r="I92" s="152"/>
      <c r="J92" s="152"/>
      <c r="K92" s="152"/>
      <c r="L92" s="175" t="s">
        <v>4</v>
      </c>
      <c r="M92" s="175" t="s">
        <v>2</v>
      </c>
      <c r="N92" s="175"/>
      <c r="O92" s="175">
        <f>G88-100</f>
        <v>16900</v>
      </c>
      <c r="P92" s="175">
        <f>H88*0.7857</f>
        <v>-4.8124124999999998</v>
      </c>
      <c r="Q92" s="175">
        <v>0</v>
      </c>
      <c r="R92" s="176">
        <f>ABS(P92)</f>
        <v>4.8124124999999998</v>
      </c>
      <c r="T92" s="271">
        <f>SUM((ABS(P92*2)))</f>
        <v>9.6248249999999995</v>
      </c>
      <c r="U92" s="262"/>
      <c r="X92" s="109"/>
      <c r="Y92" s="109"/>
    </row>
    <row r="93" spans="3:25">
      <c r="P93" s="191">
        <f>0.7857/1</f>
        <v>0.78569999999999995</v>
      </c>
      <c r="T93" s="262"/>
      <c r="U93" s="262"/>
      <c r="X93" s="109"/>
      <c r="Y93" s="109"/>
    </row>
    <row r="94" spans="3:25">
      <c r="T94" s="262"/>
      <c r="U94" s="262"/>
      <c r="X94" s="109"/>
      <c r="Y94" s="109"/>
    </row>
    <row r="95" spans="3:25">
      <c r="T95" s="262"/>
      <c r="U95" s="262"/>
      <c r="X95" s="109"/>
      <c r="Y95" s="109"/>
    </row>
    <row r="96" spans="3:25">
      <c r="T96" s="262"/>
      <c r="U96" s="262"/>
      <c r="X96" s="109"/>
      <c r="Y96" s="109"/>
    </row>
    <row r="97" spans="20:31">
      <c r="T97" s="262"/>
      <c r="U97" s="262"/>
      <c r="X97" s="109"/>
      <c r="Y97" s="109"/>
    </row>
    <row r="98" spans="20:31">
      <c r="T98" s="262"/>
      <c r="U98" s="262"/>
      <c r="X98" s="109"/>
      <c r="Y98" s="109"/>
    </row>
    <row r="99" spans="20:31">
      <c r="U99" s="262"/>
      <c r="X99" s="109"/>
      <c r="Y99" s="109"/>
    </row>
    <row r="100" spans="20:31">
      <c r="U100" s="262"/>
      <c r="X100" s="109"/>
      <c r="Y100" s="109"/>
    </row>
    <row r="101" spans="20:31">
      <c r="U101" s="262"/>
      <c r="X101" s="109"/>
      <c r="Y101" s="109"/>
    </row>
    <row r="102" spans="20:31">
      <c r="U102" s="262"/>
      <c r="X102" s="109"/>
      <c r="Y102" s="109"/>
    </row>
    <row r="103" spans="20:31">
      <c r="U103" s="262"/>
      <c r="X103" s="109"/>
      <c r="Y103" s="109"/>
    </row>
    <row r="104" spans="20:31">
      <c r="U104" s="262"/>
      <c r="X104" s="109"/>
      <c r="Y104" s="109"/>
    </row>
    <row r="105" spans="20:31">
      <c r="U105" s="262"/>
      <c r="X105" s="109"/>
      <c r="Y105" s="109"/>
    </row>
    <row r="106" spans="20:31">
      <c r="U106" s="262"/>
      <c r="X106" s="109"/>
      <c r="Y106" s="109"/>
    </row>
    <row r="107" spans="20:31">
      <c r="U107" s="262"/>
      <c r="X107" s="109"/>
      <c r="Y107" s="109"/>
      <c r="AA107" s="180"/>
    </row>
    <row r="108" spans="20:31">
      <c r="U108" s="262"/>
      <c r="X108" s="109"/>
      <c r="Y108" s="109"/>
      <c r="AA108" s="180"/>
    </row>
    <row r="109" spans="20:31">
      <c r="AE109" s="180"/>
    </row>
    <row r="110" spans="20:31">
      <c r="AE110" s="180"/>
    </row>
    <row r="111" spans="20:31">
      <c r="AE111" s="180"/>
    </row>
    <row r="112" spans="20:31">
      <c r="AE112" s="180"/>
    </row>
  </sheetData>
  <dataValidations count="1">
    <dataValidation type="list" allowBlank="1" showInputMessage="1" promptTitle="Select Interval Type" sqref="F34:F46" xr:uid="{00000000-0002-0000-0900-000000000000}">
      <formula1>$N$33:$N$39</formula1>
    </dataValidation>
  </dataValidations>
  <hyperlinks>
    <hyperlink ref="A1" location="Index" display="Back to Index" xr:uid="{00000000-0004-0000-09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Check Box 1">
              <controlPr defaultSize="0" autoFill="0" autoLine="0" autoPict="0">
                <anchor moveWithCells="1">
                  <from>
                    <xdr:col>4</xdr:col>
                    <xdr:colOff>1668780</xdr:colOff>
                    <xdr:row>35</xdr:row>
                    <xdr:rowOff>0</xdr:rowOff>
                  </from>
                  <to>
                    <xdr:col>4</xdr:col>
                    <xdr:colOff>2286000</xdr:colOff>
                    <xdr:row>35</xdr:row>
                    <xdr:rowOff>182880</xdr:rowOff>
                  </to>
                </anchor>
              </controlPr>
            </control>
          </mc:Choice>
        </mc:AlternateContent>
        <mc:AlternateContent xmlns:mc="http://schemas.openxmlformats.org/markup-compatibility/2006">
          <mc:Choice Requires="x14">
            <control shapeId="11266" r:id="rId4" name="Check Box 2">
              <controlPr defaultSize="0" autoFill="0" autoLine="0" autoPict="0">
                <anchor moveWithCells="1">
                  <from>
                    <xdr:col>4</xdr:col>
                    <xdr:colOff>1668780</xdr:colOff>
                    <xdr:row>38</xdr:row>
                    <xdr:rowOff>160020</xdr:rowOff>
                  </from>
                  <to>
                    <xdr:col>4</xdr:col>
                    <xdr:colOff>2286000</xdr:colOff>
                    <xdr:row>38</xdr:row>
                    <xdr:rowOff>365760</xdr:rowOff>
                  </to>
                </anchor>
              </controlPr>
            </control>
          </mc:Choice>
        </mc:AlternateContent>
        <mc:AlternateContent xmlns:mc="http://schemas.openxmlformats.org/markup-compatibility/2006">
          <mc:Choice Requires="x14">
            <control shapeId="11267" r:id="rId5" name="Check Box 3">
              <controlPr defaultSize="0" autoFill="0" autoLine="0" autoPict="0">
                <anchor moveWithCells="1">
                  <from>
                    <xdr:col>4</xdr:col>
                    <xdr:colOff>1668780</xdr:colOff>
                    <xdr:row>37</xdr:row>
                    <xdr:rowOff>0</xdr:rowOff>
                  </from>
                  <to>
                    <xdr:col>4</xdr:col>
                    <xdr:colOff>2286000</xdr:colOff>
                    <xdr:row>37</xdr:row>
                    <xdr:rowOff>182880</xdr:rowOff>
                  </to>
                </anchor>
              </controlPr>
            </control>
          </mc:Choice>
        </mc:AlternateContent>
        <mc:AlternateContent xmlns:mc="http://schemas.openxmlformats.org/markup-compatibility/2006">
          <mc:Choice Requires="x14">
            <control shapeId="11268" r:id="rId6" name="Check Box 4">
              <controlPr defaultSize="0" autoFill="0" autoLine="0" autoPict="0">
                <anchor moveWithCells="1">
                  <from>
                    <xdr:col>4</xdr:col>
                    <xdr:colOff>1668780</xdr:colOff>
                    <xdr:row>33</xdr:row>
                    <xdr:rowOff>0</xdr:rowOff>
                  </from>
                  <to>
                    <xdr:col>4</xdr:col>
                    <xdr:colOff>2286000</xdr:colOff>
                    <xdr:row>33</xdr:row>
                    <xdr:rowOff>182880</xdr:rowOff>
                  </to>
                </anchor>
              </controlPr>
            </control>
          </mc:Choice>
        </mc:AlternateContent>
        <mc:AlternateContent xmlns:mc="http://schemas.openxmlformats.org/markup-compatibility/2006">
          <mc:Choice Requires="x14">
            <control shapeId="11269" r:id="rId7" name="Check Box 5">
              <controlPr defaultSize="0" autoFill="0" autoLine="0" autoPict="0">
                <anchor moveWithCells="1">
                  <from>
                    <xdr:col>4</xdr:col>
                    <xdr:colOff>1668780</xdr:colOff>
                    <xdr:row>34</xdr:row>
                    <xdr:rowOff>0</xdr:rowOff>
                  </from>
                  <to>
                    <xdr:col>4</xdr:col>
                    <xdr:colOff>2286000</xdr:colOff>
                    <xdr:row>34</xdr:row>
                    <xdr:rowOff>182880</xdr:rowOff>
                  </to>
                </anchor>
              </controlPr>
            </control>
          </mc:Choice>
        </mc:AlternateContent>
      </controls>
    </mc:Choice>
  </mc:AlternateContent>
  <tableParts count="1">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0"/>
  <dimension ref="A1:AD49"/>
  <sheetViews>
    <sheetView showGridLines="0" showRowColHeaders="0" topLeftCell="A3" zoomScale="70" zoomScaleNormal="70" workbookViewId="0">
      <selection activeCell="H13" sqref="H13"/>
    </sheetView>
  </sheetViews>
  <sheetFormatPr defaultRowHeight="15" outlineLevelRow="2" outlineLevelCol="1"/>
  <cols>
    <col min="8" max="8" width="10.3984375" customWidth="1"/>
    <col min="9" max="9" width="41.09765625" customWidth="1" outlineLevel="1"/>
    <col min="10" max="10" width="2.09765625" customWidth="1" outlineLevel="1"/>
    <col min="11" max="11" width="5.09765625" customWidth="1" outlineLevel="1"/>
    <col min="12" max="13" width="6.09765625" customWidth="1" outlineLevel="1"/>
    <col min="14" max="14" width="6.8984375" customWidth="1" outlineLevel="1"/>
    <col min="15" max="15" width="2.09765625" customWidth="1" outlineLevel="1"/>
    <col min="16" max="16" width="6.09765625" customWidth="1" outlineLevel="1"/>
    <col min="17" max="17" width="6.09765625" customWidth="1"/>
    <col min="18" max="18" width="11.3984375" customWidth="1" outlineLevel="1"/>
    <col min="19" max="20" width="5.09765625" customWidth="1" outlineLevel="1"/>
    <col min="21" max="21" width="6.09765625" customWidth="1" outlineLevel="1"/>
    <col min="22" max="22" width="7.8984375" customWidth="1" outlineLevel="1"/>
    <col min="23" max="23" width="2.09765625" customWidth="1" outlineLevel="1"/>
    <col min="24" max="24" width="7.09765625" customWidth="1" outlineLevel="1"/>
    <col min="25" max="27" width="7.09765625" customWidth="1"/>
    <col min="28" max="28" width="26.296875" bestFit="1" customWidth="1"/>
    <col min="29" max="29" width="88.296875" style="33" customWidth="1"/>
    <col min="30" max="30" width="2.09765625" bestFit="1" customWidth="1"/>
    <col min="31" max="31" width="5.59765625" bestFit="1" customWidth="1"/>
    <col min="32" max="32" width="6.09765625" bestFit="1" customWidth="1"/>
    <col min="33" max="33" width="6.69921875" bestFit="1" customWidth="1"/>
    <col min="34" max="34" width="6.8984375" bestFit="1" customWidth="1"/>
    <col min="35" max="35" width="2.09765625" bestFit="1" customWidth="1"/>
    <col min="36" max="36" width="6.09765625" bestFit="1" customWidth="1"/>
    <col min="37" max="37" width="1.09765625" customWidth="1"/>
    <col min="38" max="40" width="55.59765625" customWidth="1"/>
  </cols>
  <sheetData>
    <row r="1" spans="1:30">
      <c r="A1" s="50" t="s">
        <v>5781</v>
      </c>
      <c r="H1" s="50"/>
    </row>
    <row r="2" spans="1:30" ht="32.4">
      <c r="H2" s="817"/>
      <c r="I2" s="4" t="s">
        <v>3</v>
      </c>
      <c r="J2" s="4"/>
      <c r="K2" s="4"/>
      <c r="L2" s="4"/>
      <c r="M2" s="4"/>
      <c r="N2" s="4"/>
      <c r="O2" s="4"/>
      <c r="P2" s="4"/>
      <c r="Q2" s="5"/>
      <c r="R2" s="4" t="s">
        <v>6</v>
      </c>
      <c r="S2" s="4"/>
      <c r="T2" s="4"/>
      <c r="U2" s="4"/>
      <c r="V2" s="4"/>
      <c r="W2" s="4"/>
      <c r="X2" s="4"/>
      <c r="Y2" s="4"/>
      <c r="Z2" s="4"/>
      <c r="AA2" s="4"/>
      <c r="AB2" s="4" t="s">
        <v>9</v>
      </c>
      <c r="AC2" s="32" t="s">
        <v>7</v>
      </c>
    </row>
    <row r="3" spans="1:30" ht="32.4">
      <c r="H3" s="816"/>
      <c r="I3" s="31"/>
      <c r="J3" s="31"/>
      <c r="K3" s="31"/>
      <c r="L3" s="31"/>
      <c r="M3" s="31"/>
      <c r="N3" s="31"/>
      <c r="O3" s="31"/>
      <c r="P3" s="31"/>
      <c r="Q3" s="5"/>
      <c r="R3" s="31"/>
      <c r="S3" s="31"/>
      <c r="T3" s="31"/>
      <c r="U3" s="31"/>
      <c r="V3" s="31"/>
      <c r="W3" s="31"/>
      <c r="X3" s="31"/>
      <c r="Y3" s="31"/>
      <c r="Z3" s="31"/>
      <c r="AA3" s="31"/>
      <c r="AB3" s="31"/>
      <c r="AC3" s="815"/>
      <c r="AD3" s="31"/>
    </row>
    <row r="4" spans="1:30" ht="33" outlineLevel="1" thickBot="1">
      <c r="H4" s="816"/>
      <c r="AC4" s="33" t="s">
        <v>13</v>
      </c>
      <c r="AD4" s="31"/>
    </row>
    <row r="5" spans="1:30" ht="14.25" customHeight="1" outlineLevel="1">
      <c r="H5" s="816"/>
      <c r="I5" s="8" t="s">
        <v>3</v>
      </c>
      <c r="J5" s="9">
        <v>1</v>
      </c>
      <c r="K5" s="9" t="s">
        <v>1</v>
      </c>
      <c r="L5" s="9">
        <v>42</v>
      </c>
      <c r="M5" s="9">
        <v>0</v>
      </c>
      <c r="N5" s="9">
        <f>0-(L5/2)</f>
        <v>-21</v>
      </c>
      <c r="O5" s="9">
        <v>0</v>
      </c>
      <c r="P5" s="26">
        <f>ABS(N5)</f>
        <v>21</v>
      </c>
      <c r="Q5" s="10"/>
      <c r="R5" s="10"/>
      <c r="S5" s="10"/>
      <c r="T5" s="10"/>
      <c r="U5" s="10"/>
      <c r="V5" s="10"/>
      <c r="W5" s="10"/>
      <c r="X5" s="11"/>
      <c r="Z5">
        <v>0</v>
      </c>
      <c r="AA5">
        <v>7000</v>
      </c>
      <c r="AC5" s="34" t="s">
        <v>15</v>
      </c>
    </row>
    <row r="6" spans="1:30" ht="14.25" customHeight="1" outlineLevel="1">
      <c r="H6" s="816"/>
      <c r="I6" s="12" t="s">
        <v>3</v>
      </c>
      <c r="J6" s="6">
        <v>1</v>
      </c>
      <c r="K6" s="6" t="s">
        <v>2</v>
      </c>
      <c r="L6" s="6">
        <f>L5</f>
        <v>42</v>
      </c>
      <c r="M6" s="6">
        <v>1800</v>
      </c>
      <c r="N6" s="6">
        <f>0-(L6/2)</f>
        <v>-21</v>
      </c>
      <c r="O6" s="6">
        <v>0</v>
      </c>
      <c r="P6" s="27">
        <f>ABS(N6)</f>
        <v>21</v>
      </c>
      <c r="X6" s="13"/>
      <c r="Z6">
        <v>0</v>
      </c>
      <c r="AA6">
        <v>7000</v>
      </c>
      <c r="AC6" s="33" t="s">
        <v>8</v>
      </c>
    </row>
    <row r="7" spans="1:30" ht="14.25" customHeight="1" outlineLevel="2" thickBot="1">
      <c r="H7" s="816"/>
      <c r="I7" s="1" t="s">
        <v>5</v>
      </c>
      <c r="J7" s="2"/>
      <c r="K7" s="2"/>
      <c r="L7" s="2">
        <f>L13</f>
        <v>26</v>
      </c>
      <c r="M7" s="2">
        <v>1800</v>
      </c>
      <c r="N7" s="2">
        <f>0-(L7/2)</f>
        <v>-13</v>
      </c>
      <c r="O7" s="2">
        <v>0</v>
      </c>
      <c r="P7" s="3">
        <f>ABS(N7)</f>
        <v>13</v>
      </c>
      <c r="X7" s="13"/>
      <c r="AC7" s="33" t="s">
        <v>10</v>
      </c>
    </row>
    <row r="8" spans="1:30" ht="14.25" customHeight="1" outlineLevel="2" thickBot="1">
      <c r="H8" s="816"/>
      <c r="I8" s="282"/>
      <c r="J8" s="283"/>
      <c r="K8" s="283"/>
      <c r="L8" s="283"/>
      <c r="M8" s="283"/>
      <c r="N8" s="283"/>
      <c r="O8" s="283"/>
      <c r="P8" s="284"/>
      <c r="X8" s="13"/>
      <c r="AC8" s="33" t="s">
        <v>11</v>
      </c>
    </row>
    <row r="9" spans="1:30" ht="14.25" customHeight="1" outlineLevel="1">
      <c r="H9" s="816"/>
      <c r="I9" s="14"/>
      <c r="M9" s="285">
        <v>0</v>
      </c>
      <c r="N9" s="10">
        <v>0</v>
      </c>
      <c r="O9" s="10"/>
      <c r="P9" s="11"/>
      <c r="R9" s="21" t="s">
        <v>0</v>
      </c>
      <c r="S9" s="22" t="s">
        <v>1</v>
      </c>
      <c r="T9" s="22"/>
      <c r="U9" s="22">
        <v>0</v>
      </c>
      <c r="V9" s="22">
        <f>N5*0.7</f>
        <v>-14.7</v>
      </c>
      <c r="W9" s="22">
        <v>0</v>
      </c>
      <c r="X9" s="23">
        <f>ABS(V9)</f>
        <v>14.7</v>
      </c>
      <c r="AC9" s="33" t="s">
        <v>12</v>
      </c>
    </row>
    <row r="10" spans="1:30" ht="14.25" customHeight="1">
      <c r="H10" s="816"/>
      <c r="I10" s="14" t="s">
        <v>5663</v>
      </c>
      <c r="M10" s="14">
        <v>5662</v>
      </c>
      <c r="N10">
        <v>0</v>
      </c>
      <c r="P10" s="13">
        <v>22</v>
      </c>
      <c r="R10" s="24" t="s">
        <v>0</v>
      </c>
      <c r="S10" s="7" t="s">
        <v>2</v>
      </c>
      <c r="T10" s="7"/>
      <c r="U10" s="7">
        <f>M6-100</f>
        <v>1700</v>
      </c>
      <c r="V10" s="7">
        <f>N6*0.7</f>
        <v>-14.7</v>
      </c>
      <c r="W10" s="7">
        <v>0</v>
      </c>
      <c r="X10" s="15">
        <f>ABS(V10)</f>
        <v>14.7</v>
      </c>
      <c r="AC10" s="33" t="s">
        <v>14</v>
      </c>
    </row>
    <row r="11" spans="1:30" ht="15.6" outlineLevel="1" thickBot="1">
      <c r="H11" s="816"/>
      <c r="I11" s="16"/>
      <c r="J11" s="17"/>
      <c r="K11" s="17"/>
      <c r="L11" s="17"/>
      <c r="M11" s="14">
        <f>M10</f>
        <v>5662</v>
      </c>
      <c r="N11">
        <v>0</v>
      </c>
      <c r="O11" s="17"/>
      <c r="P11" s="18"/>
      <c r="Q11" s="17"/>
      <c r="R11" s="16"/>
      <c r="S11" s="17"/>
      <c r="T11" s="17"/>
      <c r="U11" s="17"/>
      <c r="V11" s="17"/>
      <c r="W11" s="17"/>
      <c r="X11" s="18"/>
      <c r="AC11" s="33" t="s">
        <v>16</v>
      </c>
    </row>
    <row r="12" spans="1:30" ht="15.6" outlineLevel="1" thickBot="1">
      <c r="H12" s="816"/>
      <c r="AC12" s="33" t="s">
        <v>17</v>
      </c>
    </row>
    <row r="13" spans="1:30" ht="60" outlineLevel="1">
      <c r="H13" s="816"/>
      <c r="I13" s="8" t="s">
        <v>3</v>
      </c>
      <c r="J13" s="9">
        <v>2</v>
      </c>
      <c r="K13" s="9" t="s">
        <v>1</v>
      </c>
      <c r="L13" s="9">
        <v>26</v>
      </c>
      <c r="M13" s="9">
        <f>M6</f>
        <v>1800</v>
      </c>
      <c r="N13" s="9">
        <f>0-(L13/2)</f>
        <v>-13</v>
      </c>
      <c r="O13" s="9">
        <v>0</v>
      </c>
      <c r="P13" s="26">
        <f>ABS(N13)</f>
        <v>13</v>
      </c>
      <c r="Q13" s="10"/>
      <c r="R13" s="10"/>
      <c r="S13" s="10"/>
      <c r="T13" s="10"/>
      <c r="U13" s="10"/>
      <c r="V13" s="10"/>
      <c r="W13" s="10"/>
      <c r="X13" s="11"/>
      <c r="AC13" s="33" t="s">
        <v>18</v>
      </c>
    </row>
    <row r="14" spans="1:30" ht="60" outlineLevel="2">
      <c r="H14" s="816"/>
      <c r="I14" s="12" t="s">
        <v>3</v>
      </c>
      <c r="J14" s="6">
        <v>2</v>
      </c>
      <c r="K14" s="6" t="s">
        <v>2</v>
      </c>
      <c r="L14" s="6">
        <f>L13</f>
        <v>26</v>
      </c>
      <c r="M14" s="6">
        <v>2500</v>
      </c>
      <c r="N14" s="6">
        <f>0-(L14/2)</f>
        <v>-13</v>
      </c>
      <c r="O14" s="6">
        <v>0</v>
      </c>
      <c r="P14" s="27">
        <f>ABS(N14)</f>
        <v>13</v>
      </c>
      <c r="X14" s="13"/>
      <c r="AC14" s="33" t="s">
        <v>19</v>
      </c>
    </row>
    <row r="15" spans="1:30" ht="30.6" outlineLevel="2" thickBot="1">
      <c r="H15" s="816"/>
      <c r="I15" s="1" t="s">
        <v>5</v>
      </c>
      <c r="J15" s="2"/>
      <c r="K15" s="2"/>
      <c r="L15" s="2">
        <f>L21</f>
        <v>17.5</v>
      </c>
      <c r="M15" s="2">
        <v>2500</v>
      </c>
      <c r="N15" s="2">
        <f>0-(L15/2)</f>
        <v>-8.75</v>
      </c>
      <c r="O15" s="2">
        <v>0</v>
      </c>
      <c r="P15" s="3">
        <f>ABS(N15)</f>
        <v>8.75</v>
      </c>
      <c r="X15" s="13"/>
      <c r="AC15" s="33" t="s">
        <v>20</v>
      </c>
    </row>
    <row r="16" spans="1:30" ht="45" outlineLevel="1">
      <c r="H16" s="816"/>
      <c r="I16" s="14"/>
      <c r="R16" s="21" t="s">
        <v>0</v>
      </c>
      <c r="S16" s="22" t="s">
        <v>1</v>
      </c>
      <c r="T16" s="22"/>
      <c r="U16" s="22">
        <v>0</v>
      </c>
      <c r="V16" s="22">
        <f>N13*0.7</f>
        <v>-9.1</v>
      </c>
      <c r="W16" s="22">
        <v>0</v>
      </c>
      <c r="X16" s="23">
        <f>ABS(V16)</f>
        <v>9.1</v>
      </c>
      <c r="AC16" s="33" t="s">
        <v>21</v>
      </c>
    </row>
    <row r="17" spans="8:29" ht="30">
      <c r="H17" s="816"/>
      <c r="I17" s="14"/>
      <c r="R17" s="24" t="s">
        <v>0</v>
      </c>
      <c r="S17" s="7" t="s">
        <v>2</v>
      </c>
      <c r="T17" s="7"/>
      <c r="U17" s="7">
        <f>M20-100</f>
        <v>2400</v>
      </c>
      <c r="V17" s="7">
        <f>N14*0.7</f>
        <v>-9.1</v>
      </c>
      <c r="W17" s="7">
        <v>0</v>
      </c>
      <c r="X17" s="15">
        <f>ABS(V17)</f>
        <v>9.1</v>
      </c>
      <c r="AC17" s="33" t="s">
        <v>22</v>
      </c>
    </row>
    <row r="18" spans="8:29" ht="15.6" outlineLevel="1" thickBot="1">
      <c r="H18" s="816"/>
      <c r="I18" s="16"/>
      <c r="J18" s="17"/>
      <c r="K18" s="17"/>
      <c r="L18" s="17"/>
      <c r="M18" s="17"/>
      <c r="N18" s="17"/>
      <c r="O18" s="17"/>
      <c r="P18" s="17"/>
      <c r="Q18" s="17"/>
      <c r="R18" s="16"/>
      <c r="S18" s="17"/>
      <c r="T18" s="17"/>
      <c r="U18" s="17"/>
      <c r="V18" s="17"/>
      <c r="W18" s="17"/>
      <c r="X18" s="18"/>
    </row>
    <row r="19" spans="8:29" ht="15.6" outlineLevel="1" thickBot="1">
      <c r="H19" s="816"/>
    </row>
    <row r="20" spans="8:29" outlineLevel="1">
      <c r="H20" s="816"/>
      <c r="I20" s="8" t="s">
        <v>3</v>
      </c>
      <c r="J20" s="9">
        <v>3</v>
      </c>
      <c r="K20" s="9" t="s">
        <v>1</v>
      </c>
      <c r="L20" s="9">
        <v>17.5</v>
      </c>
      <c r="M20" s="9">
        <f>M14</f>
        <v>2500</v>
      </c>
      <c r="N20" s="9">
        <f>0-(L20/2)</f>
        <v>-8.75</v>
      </c>
      <c r="O20" s="9">
        <v>0</v>
      </c>
      <c r="P20" s="26">
        <f>ABS(N20)</f>
        <v>8.75</v>
      </c>
      <c r="Q20" s="10"/>
      <c r="R20" s="10"/>
      <c r="S20" s="10"/>
      <c r="T20" s="10"/>
      <c r="U20" s="10"/>
      <c r="V20" s="10"/>
      <c r="W20" s="10"/>
      <c r="X20" s="11"/>
    </row>
    <row r="21" spans="8:29" outlineLevel="2">
      <c r="H21" s="816"/>
      <c r="I21" s="12" t="s">
        <v>3</v>
      </c>
      <c r="J21" s="6">
        <v>3</v>
      </c>
      <c r="K21" s="6" t="s">
        <v>2</v>
      </c>
      <c r="L21" s="6">
        <f>L20</f>
        <v>17.5</v>
      </c>
      <c r="M21" s="6">
        <v>3200</v>
      </c>
      <c r="N21" s="6">
        <f>0-(L21/2)</f>
        <v>-8.75</v>
      </c>
      <c r="O21" s="6">
        <v>0</v>
      </c>
      <c r="P21" s="27">
        <f>ABS(N21)</f>
        <v>8.75</v>
      </c>
      <c r="X21" s="13"/>
    </row>
    <row r="22" spans="8:29" ht="15.6" outlineLevel="2" thickBot="1">
      <c r="H22" s="816"/>
      <c r="I22" s="1" t="s">
        <v>5</v>
      </c>
      <c r="J22" s="2"/>
      <c r="K22" s="2"/>
      <c r="L22" s="2">
        <f>L27</f>
        <v>12.25</v>
      </c>
      <c r="M22" s="2">
        <f>M27</f>
        <v>3200</v>
      </c>
      <c r="N22" s="2">
        <f>N27</f>
        <v>-6.125</v>
      </c>
      <c r="O22" s="2">
        <f>O27</f>
        <v>0</v>
      </c>
      <c r="P22" s="3">
        <f>P27</f>
        <v>6.125</v>
      </c>
      <c r="X22" s="13"/>
    </row>
    <row r="23" spans="8:29" outlineLevel="1">
      <c r="I23" s="14"/>
      <c r="R23" s="21" t="s">
        <v>0</v>
      </c>
      <c r="S23" s="22" t="s">
        <v>1</v>
      </c>
      <c r="T23" s="22"/>
      <c r="U23" s="22">
        <v>0</v>
      </c>
      <c r="V23" s="22">
        <f>N20*0.7</f>
        <v>-6.125</v>
      </c>
      <c r="W23" s="22">
        <v>0</v>
      </c>
      <c r="X23" s="23">
        <f>ABS(V23)</f>
        <v>6.125</v>
      </c>
    </row>
    <row r="24" spans="8:29">
      <c r="I24" s="14"/>
      <c r="R24" s="24" t="s">
        <v>0</v>
      </c>
      <c r="S24" s="7" t="s">
        <v>2</v>
      </c>
      <c r="T24" s="7"/>
      <c r="U24" s="7">
        <f>M21-100</f>
        <v>3100</v>
      </c>
      <c r="V24" s="7">
        <f>N21*0.7</f>
        <v>-6.125</v>
      </c>
      <c r="W24" s="7">
        <v>0</v>
      </c>
      <c r="X24" s="15">
        <f>ABS(V24)</f>
        <v>6.125</v>
      </c>
    </row>
    <row r="25" spans="8:29" ht="15.6" outlineLevel="1" thickBot="1">
      <c r="I25" s="16"/>
      <c r="J25" s="17"/>
      <c r="K25" s="17"/>
      <c r="L25" s="17"/>
      <c r="M25" s="17"/>
      <c r="N25" s="17"/>
      <c r="O25" s="17"/>
      <c r="P25" s="17"/>
      <c r="Q25" s="17"/>
      <c r="R25" s="16"/>
      <c r="S25" s="17"/>
      <c r="T25" s="17"/>
      <c r="U25" s="17"/>
      <c r="V25" s="17"/>
      <c r="W25" s="17"/>
      <c r="X25" s="18"/>
    </row>
    <row r="26" spans="8:29" ht="15.6" outlineLevel="1" thickBot="1"/>
    <row r="27" spans="8:29" outlineLevel="1">
      <c r="I27" s="8" t="s">
        <v>3</v>
      </c>
      <c r="J27" s="9">
        <v>4</v>
      </c>
      <c r="K27" s="9" t="s">
        <v>1</v>
      </c>
      <c r="L27" s="9">
        <v>12.25</v>
      </c>
      <c r="M27" s="9">
        <f>M21</f>
        <v>3200</v>
      </c>
      <c r="N27" s="9">
        <f>0-(L27/2)</f>
        <v>-6.125</v>
      </c>
      <c r="O27" s="9">
        <v>0</v>
      </c>
      <c r="P27" s="26">
        <f>ABS(N27)</f>
        <v>6.125</v>
      </c>
      <c r="Q27" s="10"/>
      <c r="R27" s="10"/>
      <c r="S27" s="10"/>
      <c r="T27" s="10"/>
      <c r="U27" s="10"/>
      <c r="V27" s="10"/>
      <c r="W27" s="10"/>
      <c r="X27" s="11"/>
    </row>
    <row r="28" spans="8:29" outlineLevel="1">
      <c r="I28" s="12" t="s">
        <v>3</v>
      </c>
      <c r="J28" s="6">
        <v>4</v>
      </c>
      <c r="K28" s="6" t="s">
        <v>2</v>
      </c>
      <c r="L28" s="6">
        <f>L27</f>
        <v>12.25</v>
      </c>
      <c r="M28" s="6">
        <v>5250</v>
      </c>
      <c r="N28" s="6">
        <f>0-(L28/2)</f>
        <v>-6.125</v>
      </c>
      <c r="O28" s="6">
        <v>0</v>
      </c>
      <c r="P28" s="27">
        <f>ABS(N28)</f>
        <v>6.125</v>
      </c>
      <c r="X28" s="13"/>
    </row>
    <row r="29" spans="8:29" ht="15.6" outlineLevel="2" thickBot="1">
      <c r="I29" s="1" t="s">
        <v>5</v>
      </c>
      <c r="J29" s="2"/>
      <c r="K29" s="2"/>
      <c r="L29" s="2">
        <f>L35</f>
        <v>8.5</v>
      </c>
      <c r="M29" s="2">
        <f>M35</f>
        <v>5250</v>
      </c>
      <c r="N29" s="2">
        <f>N35</f>
        <v>-4.25</v>
      </c>
      <c r="O29" s="2">
        <f>O35</f>
        <v>0</v>
      </c>
      <c r="P29" s="3">
        <f>P35</f>
        <v>4.25</v>
      </c>
      <c r="X29" s="13"/>
    </row>
    <row r="30" spans="8:29" ht="15.6" outlineLevel="2" thickBot="1">
      <c r="I30" s="14"/>
      <c r="X30" s="13"/>
    </row>
    <row r="31" spans="8:29" ht="15.6" outlineLevel="1" thickBot="1">
      <c r="I31" s="1" t="s">
        <v>5</v>
      </c>
      <c r="J31" s="283"/>
      <c r="K31" s="283"/>
      <c r="L31" s="283">
        <v>8.5</v>
      </c>
      <c r="M31" s="283">
        <v>5250</v>
      </c>
      <c r="N31" s="283">
        <v>-4.25</v>
      </c>
      <c r="O31" s="283">
        <v>0</v>
      </c>
      <c r="P31" s="283">
        <v>4.25</v>
      </c>
      <c r="R31" s="21" t="s">
        <v>0</v>
      </c>
      <c r="S31" s="22" t="s">
        <v>1</v>
      </c>
      <c r="T31" s="22"/>
      <c r="U31" s="22">
        <v>0</v>
      </c>
      <c r="V31" s="22">
        <f>N27*0.7</f>
        <v>-4.2874999999999996</v>
      </c>
      <c r="W31" s="22">
        <v>0</v>
      </c>
      <c r="X31" s="23">
        <f>ABS(V31)</f>
        <v>4.2874999999999996</v>
      </c>
    </row>
    <row r="32" spans="8:29">
      <c r="I32" s="14"/>
      <c r="R32" s="24" t="s">
        <v>0</v>
      </c>
      <c r="S32" s="7" t="s">
        <v>2</v>
      </c>
      <c r="T32" s="7"/>
      <c r="U32" s="7">
        <f>M28-100</f>
        <v>5150</v>
      </c>
      <c r="V32" s="7">
        <f>N28*0.7</f>
        <v>-4.2874999999999996</v>
      </c>
      <c r="W32" s="7">
        <v>0</v>
      </c>
      <c r="X32" s="15">
        <f>ABS(V32)</f>
        <v>4.2874999999999996</v>
      </c>
    </row>
    <row r="33" spans="9:24" ht="15.6" outlineLevel="1" thickBot="1">
      <c r="I33" s="16"/>
      <c r="J33" s="17"/>
      <c r="K33" s="17"/>
      <c r="L33" s="17"/>
      <c r="M33" s="17"/>
      <c r="N33" s="17"/>
      <c r="O33" s="17"/>
      <c r="P33" s="17"/>
      <c r="Q33" s="17"/>
      <c r="R33" s="25"/>
      <c r="S33" s="19"/>
      <c r="T33" s="19"/>
      <c r="U33" s="19"/>
      <c r="V33" s="19"/>
      <c r="W33" s="19"/>
      <c r="X33" s="20"/>
    </row>
    <row r="34" spans="9:24" ht="15.6" outlineLevel="1" thickBot="1"/>
    <row r="35" spans="9:24" outlineLevel="1">
      <c r="I35" s="8" t="s">
        <v>3</v>
      </c>
      <c r="J35" s="9">
        <v>5</v>
      </c>
      <c r="K35" s="9" t="s">
        <v>1</v>
      </c>
      <c r="L35" s="9">
        <v>8.5</v>
      </c>
      <c r="M35" s="9">
        <f>M28</f>
        <v>5250</v>
      </c>
      <c r="N35" s="9">
        <f>0-(L35/2)</f>
        <v>-4.25</v>
      </c>
      <c r="O35" s="9">
        <v>0</v>
      </c>
      <c r="P35" s="26">
        <f>ABS(N35)</f>
        <v>4.25</v>
      </c>
      <c r="Q35" s="10"/>
      <c r="R35" s="10"/>
      <c r="S35" s="10"/>
      <c r="T35" s="10"/>
      <c r="U35" s="10"/>
      <c r="V35" s="10"/>
      <c r="W35" s="10"/>
      <c r="X35" s="11"/>
    </row>
    <row r="36" spans="9:24" outlineLevel="1">
      <c r="I36" s="12" t="s">
        <v>3</v>
      </c>
      <c r="J36" s="6">
        <v>5</v>
      </c>
      <c r="K36" s="6" t="s">
        <v>2</v>
      </c>
      <c r="L36" s="6">
        <f>L35</f>
        <v>8.5</v>
      </c>
      <c r="M36" s="6">
        <v>11500</v>
      </c>
      <c r="N36" s="6">
        <f>0-(L36/2)</f>
        <v>-4.25</v>
      </c>
      <c r="O36" s="6">
        <v>0</v>
      </c>
      <c r="P36" s="27">
        <f>ABS(N36)</f>
        <v>4.25</v>
      </c>
      <c r="X36" s="13"/>
    </row>
    <row r="37" spans="9:24" ht="15.6" outlineLevel="2" thickBot="1">
      <c r="I37" s="1" t="s">
        <v>5</v>
      </c>
      <c r="J37" s="2"/>
      <c r="K37" s="2"/>
      <c r="L37" s="2">
        <f>L43</f>
        <v>6</v>
      </c>
      <c r="M37" s="2">
        <f>M43</f>
        <v>11500</v>
      </c>
      <c r="N37" s="2">
        <f>N43</f>
        <v>-3</v>
      </c>
      <c r="O37" s="2">
        <f>O43</f>
        <v>0</v>
      </c>
      <c r="P37" s="3">
        <f>P43</f>
        <v>3</v>
      </c>
      <c r="X37" s="13"/>
    </row>
    <row r="38" spans="9:24" ht="15.6" outlineLevel="1" thickBot="1">
      <c r="I38" s="14"/>
      <c r="X38" s="13"/>
    </row>
    <row r="39" spans="9:24">
      <c r="I39" s="14"/>
      <c r="R39" s="21" t="s">
        <v>0</v>
      </c>
      <c r="S39" s="22" t="s">
        <v>1</v>
      </c>
      <c r="T39" s="22"/>
      <c r="U39" s="22">
        <v>0</v>
      </c>
      <c r="V39" s="22">
        <f>N35*0.7</f>
        <v>-2.9749999999999996</v>
      </c>
      <c r="W39" s="22">
        <v>0</v>
      </c>
      <c r="X39" s="23">
        <f>ABS(V39)</f>
        <v>2.9749999999999996</v>
      </c>
    </row>
    <row r="40" spans="9:24">
      <c r="I40" s="14"/>
      <c r="R40" s="24" t="s">
        <v>0</v>
      </c>
      <c r="S40" s="7" t="s">
        <v>2</v>
      </c>
      <c r="T40" s="7"/>
      <c r="U40" s="7">
        <f>M36-100</f>
        <v>11400</v>
      </c>
      <c r="V40" s="7">
        <f>N36*0.7</f>
        <v>-2.9749999999999996</v>
      </c>
      <c r="W40" s="7">
        <v>0</v>
      </c>
      <c r="X40" s="15">
        <f>ABS(V40)</f>
        <v>2.9749999999999996</v>
      </c>
    </row>
    <row r="41" spans="9:24" ht="15.6" outlineLevel="1" thickBot="1">
      <c r="I41" s="16"/>
      <c r="J41" s="17"/>
      <c r="K41" s="17"/>
      <c r="L41" s="17"/>
      <c r="M41" s="17"/>
      <c r="N41" s="17"/>
      <c r="O41" s="17"/>
      <c r="P41" s="17"/>
      <c r="Q41" s="17"/>
      <c r="R41" s="16"/>
      <c r="S41" s="17"/>
      <c r="T41" s="17"/>
      <c r="U41" s="17"/>
      <c r="V41" s="17"/>
      <c r="W41" s="17"/>
      <c r="X41" s="18"/>
    </row>
    <row r="42" spans="9:24" ht="15.6" outlineLevel="1" thickBot="1"/>
    <row r="43" spans="9:24" outlineLevel="1">
      <c r="I43" s="8" t="s">
        <v>3</v>
      </c>
      <c r="J43" s="9">
        <v>6</v>
      </c>
      <c r="K43" s="9" t="s">
        <v>1</v>
      </c>
      <c r="L43" s="9">
        <v>6</v>
      </c>
      <c r="M43" s="9">
        <f>M36</f>
        <v>11500</v>
      </c>
      <c r="N43" s="9">
        <f>0-(L43/2)</f>
        <v>-3</v>
      </c>
      <c r="O43" s="9">
        <v>0</v>
      </c>
      <c r="P43" s="26">
        <f>ABS(N43)</f>
        <v>3</v>
      </c>
      <c r="Q43" s="10"/>
      <c r="R43" s="10"/>
      <c r="S43" s="10"/>
      <c r="T43" s="10"/>
      <c r="U43" s="10"/>
      <c r="V43" s="10"/>
      <c r="W43" s="10"/>
      <c r="X43" s="11"/>
    </row>
    <row r="44" spans="9:24" outlineLevel="1">
      <c r="I44" s="12" t="s">
        <v>3</v>
      </c>
      <c r="J44" s="6">
        <v>6</v>
      </c>
      <c r="K44" s="6" t="s">
        <v>2</v>
      </c>
      <c r="L44" s="6">
        <f>L43</f>
        <v>6</v>
      </c>
      <c r="M44" s="6">
        <v>17000</v>
      </c>
      <c r="N44" s="6">
        <f>0-(L44/2)</f>
        <v>-3</v>
      </c>
      <c r="O44" s="6">
        <v>0</v>
      </c>
      <c r="P44" s="27">
        <f>ABS(N44)</f>
        <v>3</v>
      </c>
      <c r="X44" s="13"/>
    </row>
    <row r="45" spans="9:24" ht="15.6" outlineLevel="2" thickBot="1">
      <c r="I45" s="28"/>
      <c r="J45" s="29"/>
      <c r="K45" s="29"/>
      <c r="L45" s="29"/>
      <c r="M45" s="29"/>
      <c r="N45" s="29"/>
      <c r="O45" s="29"/>
      <c r="P45" s="30"/>
      <c r="X45" s="13"/>
    </row>
    <row r="46" spans="9:24" outlineLevel="2">
      <c r="I46" s="14"/>
      <c r="X46" s="13"/>
    </row>
    <row r="47" spans="9:24" outlineLevel="2">
      <c r="I47" s="14"/>
      <c r="R47" s="7" t="s">
        <v>4</v>
      </c>
      <c r="S47" s="7" t="s">
        <v>1</v>
      </c>
      <c r="T47" s="7"/>
      <c r="U47" s="7">
        <v>10000</v>
      </c>
      <c r="V47" s="7">
        <f>N43*0.7</f>
        <v>-2.0999999999999996</v>
      </c>
      <c r="W47" s="7">
        <v>0</v>
      </c>
      <c r="X47" s="15">
        <f>ABS(V47)</f>
        <v>2.0999999999999996</v>
      </c>
    </row>
    <row r="48" spans="9:24" ht="15.6" outlineLevel="1" thickBot="1">
      <c r="I48" s="16"/>
      <c r="J48" s="17"/>
      <c r="K48" s="17"/>
      <c r="L48" s="17"/>
      <c r="M48" s="17"/>
      <c r="N48" s="17"/>
      <c r="O48" s="17"/>
      <c r="P48" s="17"/>
      <c r="Q48" s="17"/>
      <c r="R48" s="19" t="s">
        <v>4</v>
      </c>
      <c r="S48" s="19" t="s">
        <v>2</v>
      </c>
      <c r="T48" s="19"/>
      <c r="U48" s="19">
        <f>M44-100</f>
        <v>16900</v>
      </c>
      <c r="V48" s="19">
        <f>N44*0.7</f>
        <v>-2.0999999999999996</v>
      </c>
      <c r="W48" s="19">
        <v>0</v>
      </c>
      <c r="X48" s="20">
        <f>ABS(V48)</f>
        <v>2.0999999999999996</v>
      </c>
    </row>
    <row r="49" outlineLevel="1"/>
  </sheetData>
  <hyperlinks>
    <hyperlink ref="A1" location="Index" display="Back to Index" xr:uid="{00000000-0004-0000-0A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Scroll Bar 1">
              <controlPr defaultSize="0" autoPict="0">
                <anchor moveWithCells="1">
                  <from>
                    <xdr:col>7</xdr:col>
                    <xdr:colOff>83820</xdr:colOff>
                    <xdr:row>2</xdr:row>
                    <xdr:rowOff>53340</xdr:rowOff>
                  </from>
                  <to>
                    <xdr:col>7</xdr:col>
                    <xdr:colOff>426720</xdr:colOff>
                    <xdr:row>21</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18"/>
  <sheetViews>
    <sheetView showGridLines="0" showRowColHeaders="0" workbookViewId="0">
      <selection activeCell="A4" sqref="A4"/>
    </sheetView>
  </sheetViews>
  <sheetFormatPr defaultColWidth="9" defaultRowHeight="15"/>
  <cols>
    <col min="1" max="1" width="9" style="109"/>
    <col min="2" max="2" width="4.8984375" style="180" customWidth="1"/>
    <col min="3" max="3" width="8.296875" style="180" customWidth="1"/>
    <col min="4" max="4" width="9.3984375" style="180" customWidth="1"/>
    <col min="5" max="5" width="14.3984375" style="180" customWidth="1"/>
    <col min="6" max="6" width="8" style="180" bestFit="1" customWidth="1"/>
    <col min="7" max="7" width="7.59765625" style="180" customWidth="1"/>
    <col min="8" max="8" width="19.3984375" style="180" customWidth="1"/>
    <col min="9" max="9" width="13.3984375" style="180" customWidth="1"/>
    <col min="10" max="10" width="43.09765625" style="180" customWidth="1"/>
    <col min="11" max="11" width="9" style="109"/>
    <col min="12" max="12" width="14" style="180" customWidth="1"/>
    <col min="13" max="13" width="44.3984375" style="180" customWidth="1"/>
    <col min="14" max="16384" width="9" style="109"/>
  </cols>
  <sheetData>
    <row r="1" spans="1:13">
      <c r="A1" s="340" t="s">
        <v>5781</v>
      </c>
      <c r="H1" s="248"/>
    </row>
    <row r="5" spans="1:13" ht="15.6" thickBot="1"/>
    <row r="6" spans="1:13">
      <c r="B6" s="180" t="s">
        <v>1363</v>
      </c>
      <c r="C6" s="180" t="s">
        <v>631</v>
      </c>
      <c r="D6" s="180" t="s">
        <v>5748</v>
      </c>
      <c r="E6" s="180" t="s">
        <v>5742</v>
      </c>
      <c r="F6" s="180" t="s">
        <v>5743</v>
      </c>
      <c r="G6" s="180" t="s">
        <v>5744</v>
      </c>
      <c r="H6" s="180" t="s">
        <v>5745</v>
      </c>
      <c r="I6" s="180" t="s">
        <v>5746</v>
      </c>
      <c r="J6" s="180" t="s">
        <v>5747</v>
      </c>
      <c r="L6" s="315" t="s">
        <v>631</v>
      </c>
      <c r="M6" s="316">
        <v>2800</v>
      </c>
    </row>
    <row r="7" spans="1:13" ht="30">
      <c r="B7" s="180">
        <v>1</v>
      </c>
      <c r="C7" s="180">
        <v>2800</v>
      </c>
      <c r="D7" s="180" t="s">
        <v>5749</v>
      </c>
      <c r="E7" s="180" t="s">
        <v>5750</v>
      </c>
      <c r="F7" s="180" t="s">
        <v>5751</v>
      </c>
      <c r="G7" s="180" t="s">
        <v>5752</v>
      </c>
      <c r="H7" s="180" t="s">
        <v>64</v>
      </c>
      <c r="I7" s="180" t="s">
        <v>5753</v>
      </c>
      <c r="J7" s="180" t="s">
        <v>5754</v>
      </c>
      <c r="L7" s="317"/>
      <c r="M7" s="318"/>
    </row>
    <row r="8" spans="1:13">
      <c r="L8" s="319" t="s">
        <v>5742</v>
      </c>
      <c r="M8" s="320" t="s">
        <v>5750</v>
      </c>
    </row>
    <row r="9" spans="1:13">
      <c r="L9" s="317"/>
      <c r="M9" s="318"/>
    </row>
    <row r="10" spans="1:13">
      <c r="L10" s="319" t="s">
        <v>5743</v>
      </c>
      <c r="M10" s="320" t="s">
        <v>5751</v>
      </c>
    </row>
    <row r="11" spans="1:13" ht="4.6500000000000004" customHeight="1">
      <c r="L11" s="317"/>
      <c r="M11" s="318"/>
    </row>
    <row r="12" spans="1:13">
      <c r="L12" s="319" t="s">
        <v>5744</v>
      </c>
      <c r="M12" s="320" t="s">
        <v>5752</v>
      </c>
    </row>
    <row r="13" spans="1:13" ht="4.2" customHeight="1">
      <c r="L13" s="317"/>
      <c r="M13" s="318"/>
    </row>
    <row r="14" spans="1:13">
      <c r="L14" s="319" t="s">
        <v>5745</v>
      </c>
      <c r="M14" s="320" t="s">
        <v>64</v>
      </c>
    </row>
    <row r="15" spans="1:13" ht="4.2" customHeight="1">
      <c r="L15" s="317"/>
      <c r="M15" s="318"/>
    </row>
    <row r="16" spans="1:13">
      <c r="L16" s="319" t="s">
        <v>5746</v>
      </c>
      <c r="M16" s="320" t="s">
        <v>5753</v>
      </c>
    </row>
    <row r="17" spans="12:13" ht="5.4" customHeight="1">
      <c r="L17" s="317"/>
      <c r="M17" s="318"/>
    </row>
    <row r="18" spans="12:13" ht="30.6" thickBot="1">
      <c r="L18" s="321" t="s">
        <v>5747</v>
      </c>
      <c r="M18" s="322" t="s">
        <v>5754</v>
      </c>
    </row>
  </sheetData>
  <hyperlinks>
    <hyperlink ref="A1" location="Index" display="Back to Index" xr:uid="{00000000-0004-0000-0B00-000000000000}"/>
  </hyperlink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autoPageBreaks="0"/>
  </sheetPr>
  <dimension ref="A1:H61"/>
  <sheetViews>
    <sheetView showGridLines="0" showRowColHeaders="0" zoomScale="115" zoomScaleNormal="115" workbookViewId="0">
      <selection activeCell="B4" sqref="B4"/>
    </sheetView>
  </sheetViews>
  <sheetFormatPr defaultColWidth="8.8984375" defaultRowHeight="14.4"/>
  <cols>
    <col min="1" max="1" width="27.3984375" style="57" bestFit="1" customWidth="1"/>
    <col min="2" max="2" width="9.69921875" style="57" bestFit="1" customWidth="1"/>
    <col min="3" max="3" width="26.3984375" style="57" customWidth="1"/>
    <col min="4" max="16384" width="8.8984375" style="57"/>
  </cols>
  <sheetData>
    <row r="1" spans="1:8">
      <c r="A1" s="50" t="s">
        <v>5781</v>
      </c>
      <c r="H1" s="50"/>
    </row>
    <row r="2" spans="1:8">
      <c r="A2" s="62" t="s">
        <v>122</v>
      </c>
      <c r="B2" s="62" t="s">
        <v>121</v>
      </c>
      <c r="C2" s="62" t="s">
        <v>120</v>
      </c>
    </row>
    <row r="3" spans="1:8" ht="15">
      <c r="A3" s="63">
        <v>42903.002029282405</v>
      </c>
      <c r="B3" s="61">
        <v>3</v>
      </c>
      <c r="C3" s="60" t="s">
        <v>123</v>
      </c>
      <c r="E3" s="59"/>
    </row>
    <row r="4" spans="1:8" ht="15">
      <c r="A4" s="63">
        <v>42904</v>
      </c>
      <c r="B4" s="61">
        <v>4</v>
      </c>
      <c r="C4" s="60" t="s">
        <v>124</v>
      </c>
      <c r="E4" s="59"/>
    </row>
    <row r="5" spans="1:8" ht="15">
      <c r="A5" s="63">
        <v>42905</v>
      </c>
      <c r="B5" s="61">
        <v>2</v>
      </c>
      <c r="C5" s="60" t="s">
        <v>11112</v>
      </c>
      <c r="E5" s="59"/>
    </row>
    <row r="6" spans="1:8" ht="15">
      <c r="A6" s="63">
        <v>42906</v>
      </c>
      <c r="B6" s="61">
        <v>3</v>
      </c>
      <c r="C6" s="60" t="s">
        <v>11113</v>
      </c>
      <c r="E6" s="59"/>
    </row>
    <row r="7" spans="1:8" ht="15">
      <c r="A7" s="63">
        <v>42907</v>
      </c>
      <c r="B7" s="61">
        <v>1</v>
      </c>
      <c r="C7" s="60" t="s">
        <v>11114</v>
      </c>
      <c r="E7" s="59"/>
    </row>
    <row r="8" spans="1:8" ht="15">
      <c r="A8" s="63">
        <v>42908</v>
      </c>
      <c r="B8" s="61">
        <v>2</v>
      </c>
      <c r="C8" s="60" t="s">
        <v>11115</v>
      </c>
      <c r="E8" s="59"/>
    </row>
    <row r="9" spans="1:8" ht="15">
      <c r="A9" s="63">
        <v>42909</v>
      </c>
      <c r="B9" s="61">
        <v>3</v>
      </c>
      <c r="C9" s="60" t="s">
        <v>11116</v>
      </c>
      <c r="E9" s="59"/>
    </row>
    <row r="10" spans="1:8" ht="15">
      <c r="A10" s="63">
        <v>42910</v>
      </c>
      <c r="B10" s="61">
        <v>4</v>
      </c>
      <c r="C10" s="60" t="s">
        <v>125</v>
      </c>
      <c r="E10" s="59"/>
    </row>
    <row r="11" spans="1:8" ht="15">
      <c r="A11" s="63">
        <v>42911</v>
      </c>
      <c r="B11" s="61">
        <v>5</v>
      </c>
      <c r="C11" s="60" t="s">
        <v>126</v>
      </c>
      <c r="E11" s="59"/>
    </row>
    <row r="12" spans="1:8" ht="15">
      <c r="A12" s="63">
        <v>42912</v>
      </c>
      <c r="B12" s="61">
        <v>6</v>
      </c>
      <c r="C12" s="60" t="s">
        <v>127</v>
      </c>
      <c r="E12" s="59"/>
    </row>
    <row r="13" spans="1:8" ht="15">
      <c r="A13" s="63">
        <v>42913</v>
      </c>
      <c r="B13" s="61">
        <v>7</v>
      </c>
      <c r="C13" s="60" t="s">
        <v>128</v>
      </c>
      <c r="E13" s="59"/>
    </row>
    <row r="14" spans="1:8" ht="15">
      <c r="A14" s="63">
        <v>42914</v>
      </c>
      <c r="B14" s="61">
        <v>8</v>
      </c>
      <c r="C14" s="60" t="s">
        <v>129</v>
      </c>
      <c r="E14" s="59"/>
    </row>
    <row r="15" spans="1:8" ht="15">
      <c r="A15" s="63">
        <v>42915</v>
      </c>
      <c r="B15" s="61">
        <v>9</v>
      </c>
      <c r="C15" s="60" t="s">
        <v>130</v>
      </c>
      <c r="E15" s="59"/>
    </row>
    <row r="16" spans="1:8" ht="15">
      <c r="A16" s="63">
        <v>42916</v>
      </c>
      <c r="B16" s="61">
        <v>10</v>
      </c>
      <c r="C16" s="60" t="s">
        <v>131</v>
      </c>
      <c r="E16" s="59"/>
    </row>
    <row r="23" spans="1:1">
      <c r="A23" s="58"/>
    </row>
    <row r="24" spans="1:1">
      <c r="A24" s="58"/>
    </row>
    <row r="25" spans="1:1">
      <c r="A25" s="58"/>
    </row>
    <row r="26" spans="1:1">
      <c r="A26" s="58"/>
    </row>
    <row r="27" spans="1:1">
      <c r="A27" s="58"/>
    </row>
    <row r="28" spans="1:1">
      <c r="A28" s="58"/>
    </row>
    <row r="29" spans="1:1">
      <c r="A29" s="58"/>
    </row>
    <row r="30" spans="1:1">
      <c r="A30" s="58"/>
    </row>
    <row r="31" spans="1:1">
      <c r="A31" s="58"/>
    </row>
    <row r="32" spans="1:1">
      <c r="A32" s="58"/>
    </row>
    <row r="33" spans="1:1">
      <c r="A33" s="58"/>
    </row>
    <row r="34" spans="1:1">
      <c r="A34" s="58"/>
    </row>
    <row r="35" spans="1:1">
      <c r="A35" s="58"/>
    </row>
    <row r="36" spans="1:1">
      <c r="A36" s="58"/>
    </row>
    <row r="37" spans="1:1">
      <c r="A37" s="58"/>
    </row>
    <row r="38" spans="1:1">
      <c r="A38" s="58"/>
    </row>
    <row r="39" spans="1:1">
      <c r="A39" s="58"/>
    </row>
    <row r="40" spans="1:1">
      <c r="A40" s="58"/>
    </row>
    <row r="41" spans="1:1">
      <c r="A41" s="58"/>
    </row>
    <row r="42" spans="1:1">
      <c r="A42" s="58"/>
    </row>
    <row r="43" spans="1:1">
      <c r="A43" s="58"/>
    </row>
    <row r="44" spans="1:1">
      <c r="A44" s="58"/>
    </row>
    <row r="45" spans="1:1">
      <c r="A45" s="58"/>
    </row>
    <row r="46" spans="1:1">
      <c r="A46" s="58"/>
    </row>
    <row r="47" spans="1:1">
      <c r="A47" s="58"/>
    </row>
    <row r="48" spans="1:1">
      <c r="A48" s="58"/>
    </row>
    <row r="49" spans="1:1">
      <c r="A49" s="58"/>
    </row>
    <row r="50" spans="1:1">
      <c r="A50" s="58"/>
    </row>
    <row r="51" spans="1:1">
      <c r="A51" s="58"/>
    </row>
    <row r="52" spans="1:1">
      <c r="A52" s="58"/>
    </row>
    <row r="53" spans="1:1">
      <c r="A53" s="58"/>
    </row>
    <row r="54" spans="1:1">
      <c r="A54" s="58"/>
    </row>
    <row r="55" spans="1:1">
      <c r="A55" s="58"/>
    </row>
    <row r="56" spans="1:1">
      <c r="A56" s="58"/>
    </row>
    <row r="57" spans="1:1">
      <c r="A57" s="58"/>
    </row>
    <row r="58" spans="1:1">
      <c r="A58" s="58"/>
    </row>
    <row r="59" spans="1:1">
      <c r="A59" s="58"/>
    </row>
    <row r="60" spans="1:1">
      <c r="A60" s="58"/>
    </row>
    <row r="61" spans="1:1">
      <c r="A61" s="58"/>
    </row>
  </sheetData>
  <hyperlinks>
    <hyperlink ref="A1" location="Index" display="Back to Index" xr:uid="{00000000-0004-0000-0C00-000000000000}"/>
  </hyperlinks>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H27"/>
  <sheetViews>
    <sheetView workbookViewId="0">
      <selection sqref="A1:F26"/>
    </sheetView>
  </sheetViews>
  <sheetFormatPr defaultColWidth="8.8984375" defaultRowHeight="16.8" outlineLevelRow="3"/>
  <cols>
    <col min="1" max="1" width="54.8984375" style="52" bestFit="1" customWidth="1"/>
    <col min="2" max="2" width="15.09765625" style="52" bestFit="1" customWidth="1"/>
    <col min="3" max="3" width="18.09765625" style="52" bestFit="1" customWidth="1"/>
    <col min="4" max="4" width="48.3984375" style="52" bestFit="1" customWidth="1"/>
    <col min="5" max="5" width="8.8984375" style="52"/>
    <col min="6" max="6" width="54.3984375" style="53" customWidth="1"/>
    <col min="7" max="16384" width="8.8984375" style="52"/>
  </cols>
  <sheetData>
    <row r="1" spans="1:8" ht="32.4">
      <c r="A1" s="1009" t="s">
        <v>5781</v>
      </c>
      <c r="B1" s="56"/>
      <c r="C1" s="56"/>
      <c r="D1" s="56"/>
      <c r="H1" s="50" t="s">
        <v>5781</v>
      </c>
    </row>
    <row r="2" spans="1:8" ht="16.5" customHeight="1">
      <c r="A2" s="56"/>
      <c r="B2" s="56"/>
      <c r="C2" s="56"/>
      <c r="D2" s="56"/>
    </row>
    <row r="4" spans="1:8" outlineLevel="1">
      <c r="B4" s="55" t="s">
        <v>119</v>
      </c>
      <c r="C4" s="55" t="s">
        <v>118</v>
      </c>
      <c r="D4" s="55" t="s">
        <v>117</v>
      </c>
      <c r="E4" s="55"/>
      <c r="F4" s="54"/>
    </row>
    <row r="5" spans="1:8" outlineLevel="1">
      <c r="B5" s="55" t="s">
        <v>116</v>
      </c>
      <c r="C5" s="55"/>
      <c r="D5" s="55"/>
      <c r="E5" s="55"/>
      <c r="F5" s="54"/>
    </row>
    <row r="6" spans="1:8" outlineLevel="2">
      <c r="B6" s="55"/>
      <c r="C6" s="55" t="s">
        <v>115</v>
      </c>
      <c r="D6" s="55"/>
      <c r="E6" s="55"/>
      <c r="F6" s="54"/>
    </row>
    <row r="7" spans="1:8" outlineLevel="2">
      <c r="B7" s="55"/>
      <c r="C7" s="55"/>
      <c r="D7" s="55" t="s">
        <v>114</v>
      </c>
      <c r="E7" s="55"/>
      <c r="F7" s="54"/>
    </row>
    <row r="8" spans="1:8" outlineLevel="2">
      <c r="B8" s="55"/>
      <c r="C8" s="55" t="s">
        <v>113</v>
      </c>
      <c r="D8" s="55" t="s">
        <v>112</v>
      </c>
      <c r="E8" s="55"/>
      <c r="F8" s="54"/>
    </row>
    <row r="9" spans="1:8" outlineLevel="1">
      <c r="B9" s="55"/>
      <c r="C9" s="55"/>
      <c r="D9" s="55"/>
      <c r="E9" s="55"/>
      <c r="F9" s="54"/>
    </row>
    <row r="10" spans="1:8" outlineLevel="1">
      <c r="B10" s="55"/>
      <c r="C10" s="55"/>
      <c r="D10" s="55"/>
      <c r="E10" s="55"/>
      <c r="F10" s="54"/>
    </row>
    <row r="11" spans="1:8" outlineLevel="1">
      <c r="B11" s="55" t="s">
        <v>111</v>
      </c>
      <c r="C11" s="55"/>
      <c r="D11" s="55"/>
      <c r="E11" s="55"/>
      <c r="F11" s="54"/>
    </row>
    <row r="12" spans="1:8" outlineLevel="2">
      <c r="B12" s="55"/>
      <c r="C12" s="55" t="s">
        <v>110</v>
      </c>
      <c r="D12" s="55"/>
      <c r="E12" s="55"/>
      <c r="F12" s="54"/>
    </row>
    <row r="13" spans="1:8" outlineLevel="3">
      <c r="B13" s="55"/>
      <c r="C13" s="55"/>
      <c r="D13" s="55" t="s">
        <v>109</v>
      </c>
      <c r="E13" s="55"/>
      <c r="F13" s="54"/>
    </row>
    <row r="14" spans="1:8" ht="33.6" outlineLevel="3">
      <c r="B14" s="55"/>
      <c r="C14" s="55"/>
      <c r="D14" s="55" t="s">
        <v>108</v>
      </c>
      <c r="E14" s="55"/>
      <c r="F14" s="54" t="s">
        <v>107</v>
      </c>
    </row>
    <row r="15" spans="1:8" outlineLevel="3">
      <c r="B15" s="55"/>
      <c r="C15" s="55"/>
      <c r="D15" s="55" t="s">
        <v>106</v>
      </c>
      <c r="E15" s="55"/>
      <c r="F15" s="54"/>
    </row>
    <row r="16" spans="1:8" outlineLevel="2">
      <c r="B16" s="55"/>
      <c r="C16" s="55" t="s">
        <v>3</v>
      </c>
      <c r="D16" s="55"/>
      <c r="E16" s="55"/>
      <c r="F16" s="54"/>
    </row>
    <row r="17" spans="2:6" outlineLevel="3">
      <c r="B17" s="55"/>
      <c r="C17" s="55"/>
      <c r="D17" s="55" t="s">
        <v>105</v>
      </c>
      <c r="E17" s="55"/>
      <c r="F17" s="54"/>
    </row>
    <row r="18" spans="2:6" outlineLevel="3">
      <c r="B18" s="55"/>
      <c r="C18" s="55"/>
      <c r="D18" s="55"/>
      <c r="E18" s="55"/>
      <c r="F18" s="54"/>
    </row>
    <row r="19" spans="2:6" outlineLevel="2">
      <c r="B19" s="55"/>
      <c r="C19" s="55" t="s">
        <v>104</v>
      </c>
      <c r="D19" s="55"/>
      <c r="E19" s="55"/>
      <c r="F19" s="54"/>
    </row>
    <row r="20" spans="2:6" outlineLevel="3">
      <c r="B20" s="55"/>
      <c r="C20" s="55"/>
      <c r="D20" s="55" t="s">
        <v>103</v>
      </c>
      <c r="E20" s="55"/>
      <c r="F20" s="54"/>
    </row>
    <row r="21" spans="2:6" outlineLevel="3">
      <c r="B21" s="55"/>
      <c r="C21" s="55"/>
      <c r="D21" s="55"/>
      <c r="E21" s="55"/>
      <c r="F21" s="54"/>
    </row>
    <row r="22" spans="2:6" outlineLevel="2">
      <c r="B22" s="55"/>
      <c r="C22" s="55"/>
      <c r="D22" s="55"/>
      <c r="E22" s="55"/>
      <c r="F22" s="54"/>
    </row>
    <row r="23" spans="2:6" outlineLevel="2"/>
    <row r="24" spans="2:6" outlineLevel="2"/>
    <row r="25" spans="2:6" outlineLevel="1"/>
    <row r="26" spans="2:6" outlineLevel="1"/>
    <row r="27" spans="2:6" outlineLevel="1"/>
  </sheetData>
  <hyperlinks>
    <hyperlink ref="H1" location="Index" display="Back to Index" xr:uid="{00000000-0004-0000-0D00-000000000000}"/>
    <hyperlink ref="A1" location="Index" display="Back to Index" xr:uid="{00000000-0004-0000-0D00-000001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H40"/>
  <sheetViews>
    <sheetView showGridLines="0" showRowColHeaders="0" workbookViewId="0">
      <selection activeCell="D49" sqref="D49"/>
    </sheetView>
  </sheetViews>
  <sheetFormatPr defaultRowHeight="15"/>
  <cols>
    <col min="1" max="1" width="8.296875" bestFit="1" customWidth="1"/>
    <col min="2" max="2" width="34.09765625" bestFit="1" customWidth="1"/>
    <col min="3" max="4" width="38.69921875" bestFit="1" customWidth="1"/>
    <col min="5" max="5" width="9.8984375" bestFit="1" customWidth="1"/>
    <col min="6" max="6" width="16.09765625" bestFit="1" customWidth="1"/>
    <col min="7" max="7" width="20.59765625" bestFit="1" customWidth="1"/>
    <col min="8" max="8" width="7.8984375" bestFit="1" customWidth="1"/>
    <col min="9" max="9" width="5.09765625" bestFit="1" customWidth="1"/>
  </cols>
  <sheetData>
    <row r="1" spans="1:8">
      <c r="A1" s="50" t="s">
        <v>5781</v>
      </c>
      <c r="H1" s="50"/>
    </row>
    <row r="2" spans="1:8">
      <c r="B2" t="s">
        <v>5578</v>
      </c>
      <c r="C2" t="s">
        <v>465</v>
      </c>
      <c r="H2" s="50"/>
    </row>
    <row r="3" spans="1:8" ht="20.399999999999999">
      <c r="B3" t="s">
        <v>5579</v>
      </c>
      <c r="C3" s="277" t="s">
        <v>5580</v>
      </c>
    </row>
    <row r="4" spans="1:8" ht="20.399999999999999">
      <c r="B4" t="s">
        <v>5579</v>
      </c>
      <c r="C4" s="277" t="s">
        <v>5581</v>
      </c>
    </row>
    <row r="5" spans="1:8" ht="20.399999999999999">
      <c r="B5" t="s">
        <v>5579</v>
      </c>
      <c r="C5" s="277" t="s">
        <v>5582</v>
      </c>
    </row>
    <row r="6" spans="1:8" ht="20.399999999999999">
      <c r="B6" t="s">
        <v>5579</v>
      </c>
      <c r="C6" s="277" t="s">
        <v>5583</v>
      </c>
    </row>
    <row r="7" spans="1:8" ht="20.399999999999999">
      <c r="B7" t="s">
        <v>5579</v>
      </c>
      <c r="C7" s="277" t="s">
        <v>5584</v>
      </c>
    </row>
    <row r="8" spans="1:8" ht="20.399999999999999">
      <c r="B8" t="s">
        <v>5585</v>
      </c>
      <c r="C8" s="277" t="s">
        <v>5586</v>
      </c>
    </row>
    <row r="9" spans="1:8" ht="20.399999999999999">
      <c r="B9" t="s">
        <v>5585</v>
      </c>
      <c r="C9" s="277" t="s">
        <v>5587</v>
      </c>
    </row>
    <row r="10" spans="1:8" ht="20.399999999999999">
      <c r="B10" t="s">
        <v>5588</v>
      </c>
      <c r="C10" s="277" t="s">
        <v>5589</v>
      </c>
    </row>
    <row r="11" spans="1:8" ht="20.399999999999999">
      <c r="B11" t="s">
        <v>5590</v>
      </c>
      <c r="C11" s="277" t="s">
        <v>5591</v>
      </c>
    </row>
    <row r="12" spans="1:8" ht="20.399999999999999">
      <c r="B12" t="s">
        <v>5590</v>
      </c>
      <c r="C12" s="277" t="s">
        <v>5592</v>
      </c>
    </row>
    <row r="13" spans="1:8" ht="20.399999999999999">
      <c r="B13" t="s">
        <v>5590</v>
      </c>
      <c r="C13" s="277" t="s">
        <v>5593</v>
      </c>
    </row>
    <row r="16" spans="1:8">
      <c r="B16" t="s">
        <v>5664</v>
      </c>
      <c r="C16" t="s">
        <v>5670</v>
      </c>
      <c r="D16" t="s">
        <v>5666</v>
      </c>
    </row>
    <row r="17" spans="1:4">
      <c r="B17" t="s">
        <v>5671</v>
      </c>
      <c r="C17">
        <v>150</v>
      </c>
      <c r="D17" t="s">
        <v>594</v>
      </c>
    </row>
    <row r="18" spans="1:4">
      <c r="B18" t="s">
        <v>3291</v>
      </c>
      <c r="C18">
        <v>50000</v>
      </c>
      <c r="D18" t="s">
        <v>609</v>
      </c>
    </row>
    <row r="19" spans="1:4">
      <c r="B19" t="s">
        <v>591</v>
      </c>
      <c r="C19" t="s">
        <v>5672</v>
      </c>
      <c r="D19" t="s">
        <v>592</v>
      </c>
    </row>
    <row r="20" spans="1:4">
      <c r="B20" t="s">
        <v>593</v>
      </c>
      <c r="C20" t="s">
        <v>5672</v>
      </c>
      <c r="D20" t="s">
        <v>594</v>
      </c>
    </row>
    <row r="21" spans="1:4">
      <c r="B21" t="s">
        <v>608</v>
      </c>
      <c r="C21">
        <v>1200000</v>
      </c>
      <c r="D21" t="s">
        <v>609</v>
      </c>
    </row>
    <row r="22" spans="1:4">
      <c r="A22" t="s">
        <v>628</v>
      </c>
      <c r="B22" t="s">
        <v>608</v>
      </c>
      <c r="C22">
        <v>20000</v>
      </c>
      <c r="D22" t="s">
        <v>609</v>
      </c>
    </row>
    <row r="23" spans="1:4">
      <c r="B23" t="s">
        <v>631</v>
      </c>
      <c r="C23" t="s">
        <v>5672</v>
      </c>
      <c r="D23" t="s">
        <v>617</v>
      </c>
    </row>
    <row r="24" spans="1:4">
      <c r="B24" t="s">
        <v>629</v>
      </c>
      <c r="C24" t="s">
        <v>5672</v>
      </c>
      <c r="D24" t="s">
        <v>617</v>
      </c>
    </row>
    <row r="25" spans="1:4">
      <c r="B25" t="s">
        <v>5673</v>
      </c>
      <c r="C25">
        <v>600000</v>
      </c>
      <c r="D25" t="s">
        <v>609</v>
      </c>
    </row>
    <row r="26" spans="1:4">
      <c r="B26" t="s">
        <v>633</v>
      </c>
      <c r="C26">
        <v>400000</v>
      </c>
      <c r="D26" t="s">
        <v>609</v>
      </c>
    </row>
    <row r="27" spans="1:4">
      <c r="B27" t="s">
        <v>630</v>
      </c>
      <c r="C27" t="s">
        <v>5672</v>
      </c>
      <c r="D27" t="s">
        <v>617</v>
      </c>
    </row>
    <row r="28" spans="1:4">
      <c r="B28" t="s">
        <v>612</v>
      </c>
      <c r="C28">
        <v>2000</v>
      </c>
      <c r="D28" t="s">
        <v>613</v>
      </c>
    </row>
    <row r="29" spans="1:4">
      <c r="B29" t="s">
        <v>5674</v>
      </c>
      <c r="C29">
        <v>1500</v>
      </c>
      <c r="D29" t="s">
        <v>606</v>
      </c>
    </row>
    <row r="30" spans="1:4">
      <c r="B30" t="s">
        <v>5675</v>
      </c>
      <c r="C30">
        <v>60000</v>
      </c>
      <c r="D30" t="s">
        <v>627</v>
      </c>
    </row>
    <row r="31" spans="1:4">
      <c r="B31" t="s">
        <v>616</v>
      </c>
      <c r="C31" t="s">
        <v>5672</v>
      </c>
      <c r="D31" t="s">
        <v>617</v>
      </c>
    </row>
    <row r="33" spans="2:3">
      <c r="B33" t="s">
        <v>5755</v>
      </c>
      <c r="C33" t="s">
        <v>5756</v>
      </c>
    </row>
    <row r="34" spans="2:3">
      <c r="B34" t="s">
        <v>1286</v>
      </c>
      <c r="C34" t="s">
        <v>5757</v>
      </c>
    </row>
    <row r="35" spans="2:3">
      <c r="B35" t="s">
        <v>5593</v>
      </c>
      <c r="C35" t="s">
        <v>5672</v>
      </c>
    </row>
    <row r="36" spans="2:3">
      <c r="B36" t="s">
        <v>5758</v>
      </c>
      <c r="C36" t="s">
        <v>5590</v>
      </c>
    </row>
    <row r="37" spans="2:3">
      <c r="B37" t="s">
        <v>5759</v>
      </c>
      <c r="C37" t="s">
        <v>5759</v>
      </c>
    </row>
    <row r="38" spans="2:3">
      <c r="B38" t="s">
        <v>5579</v>
      </c>
      <c r="C38" t="s">
        <v>5760</v>
      </c>
    </row>
    <row r="39" spans="2:3">
      <c r="B39" t="s">
        <v>5761</v>
      </c>
      <c r="C39" t="s">
        <v>5762</v>
      </c>
    </row>
    <row r="40" spans="2:3">
      <c r="B40" t="s">
        <v>5672</v>
      </c>
      <c r="C40" t="s">
        <v>5763</v>
      </c>
    </row>
  </sheetData>
  <hyperlinks>
    <hyperlink ref="A1" location="Index" display="Back to Index" xr:uid="{00000000-0004-0000-0E00-000000000000}"/>
  </hyperlink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dimension ref="A1:AG48"/>
  <sheetViews>
    <sheetView zoomScaleNormal="100" workbookViewId="0">
      <selection sqref="A1:AH55"/>
    </sheetView>
  </sheetViews>
  <sheetFormatPr defaultRowHeight="15" outlineLevelRow="2" outlineLevelCol="1"/>
  <cols>
    <col min="11" max="11" width="17.09765625" customWidth="1"/>
    <col min="12" max="12" width="2.09765625" customWidth="1"/>
    <col min="13" max="13" width="5.09765625" customWidth="1"/>
    <col min="14" max="15" width="6.09765625" customWidth="1"/>
    <col min="16" max="16" width="6.8984375" customWidth="1"/>
    <col min="17" max="17" width="2.09765625" customWidth="1"/>
    <col min="18" max="19" width="6.09765625" customWidth="1"/>
    <col min="20" max="20" width="11.3984375" customWidth="1" outlineLevel="1"/>
    <col min="21" max="22" width="5.09765625" customWidth="1" outlineLevel="1"/>
    <col min="23" max="23" width="6.09765625" customWidth="1" outlineLevel="1"/>
    <col min="24" max="24" width="7.8984375" customWidth="1" outlineLevel="1"/>
    <col min="25" max="25" width="2.09765625" customWidth="1" outlineLevel="1"/>
    <col min="26" max="26" width="7.09765625" customWidth="1" outlineLevel="1"/>
    <col min="27" max="29" width="7.09765625" customWidth="1"/>
    <col min="30" max="30" width="26.3984375" bestFit="1" customWidth="1"/>
    <col min="31" max="31" width="14.59765625" customWidth="1"/>
    <col min="32" max="32" width="88.3984375" style="33" customWidth="1"/>
    <col min="33" max="33" width="2.09765625" bestFit="1" customWidth="1"/>
    <col min="34" max="34" width="5.3984375" bestFit="1" customWidth="1"/>
    <col min="35" max="35" width="6.09765625" bestFit="1" customWidth="1"/>
    <col min="36" max="36" width="6.59765625" bestFit="1" customWidth="1"/>
    <col min="37" max="37" width="6.8984375" bestFit="1" customWidth="1"/>
    <col min="38" max="38" width="2.09765625" bestFit="1" customWidth="1"/>
    <col min="39" max="39" width="6.09765625" bestFit="1" customWidth="1"/>
    <col min="40" max="40" width="1.09765625" customWidth="1"/>
    <col min="41" max="43" width="55.3984375" customWidth="1"/>
  </cols>
  <sheetData>
    <row r="1" spans="1:33" ht="32.4">
      <c r="A1" s="50" t="s">
        <v>5781</v>
      </c>
      <c r="H1" s="50" t="s">
        <v>5781</v>
      </c>
      <c r="K1" s="4" t="s">
        <v>3</v>
      </c>
      <c r="L1" s="4"/>
      <c r="M1" s="4"/>
      <c r="N1" s="4"/>
      <c r="O1" s="4"/>
      <c r="P1" s="4"/>
      <c r="Q1" s="4"/>
      <c r="R1" s="4"/>
      <c r="S1" s="5"/>
      <c r="T1" s="4" t="s">
        <v>6</v>
      </c>
      <c r="U1" s="4"/>
      <c r="V1" s="4"/>
      <c r="W1" s="4"/>
      <c r="X1" s="4"/>
      <c r="Y1" s="4"/>
      <c r="Z1" s="4"/>
      <c r="AA1" s="4"/>
      <c r="AB1" s="4"/>
      <c r="AC1" s="4"/>
      <c r="AD1" s="4" t="s">
        <v>9</v>
      </c>
      <c r="AF1" s="32" t="s">
        <v>7</v>
      </c>
    </row>
    <row r="2" spans="1:33" ht="33" thickBot="1">
      <c r="AE2">
        <v>1</v>
      </c>
      <c r="AF2" s="33" t="s">
        <v>13</v>
      </c>
      <c r="AG2" s="31"/>
    </row>
    <row r="3" spans="1:33" ht="32.4" outlineLevel="1">
      <c r="K3" s="8" t="s">
        <v>3</v>
      </c>
      <c r="L3" s="9">
        <v>1</v>
      </c>
      <c r="M3" s="9" t="s">
        <v>1</v>
      </c>
      <c r="N3" s="9">
        <v>42</v>
      </c>
      <c r="O3" s="9">
        <v>0</v>
      </c>
      <c r="P3" s="9">
        <f>0-(N3/2)</f>
        <v>-21</v>
      </c>
      <c r="Q3" s="9">
        <v>0</v>
      </c>
      <c r="R3" s="26">
        <f>ABS(P3)</f>
        <v>21</v>
      </c>
      <c r="S3" s="10"/>
      <c r="T3" s="10"/>
      <c r="U3" s="10"/>
      <c r="V3" s="10"/>
      <c r="W3" s="10"/>
      <c r="X3" s="10"/>
      <c r="Y3" s="10"/>
      <c r="Z3" s="11"/>
      <c r="AE3">
        <v>2</v>
      </c>
      <c r="AF3" s="34" t="s">
        <v>15</v>
      </c>
      <c r="AG3" s="31"/>
    </row>
    <row r="4" spans="1:33" ht="14.25" customHeight="1" outlineLevel="1">
      <c r="K4" s="12" t="s">
        <v>3</v>
      </c>
      <c r="L4" s="6">
        <v>1</v>
      </c>
      <c r="M4" s="6" t="s">
        <v>2</v>
      </c>
      <c r="N4" s="6">
        <f>N3</f>
        <v>42</v>
      </c>
      <c r="O4" s="6">
        <v>1800</v>
      </c>
      <c r="P4" s="6">
        <f>0-(N4/2)</f>
        <v>-21</v>
      </c>
      <c r="Q4" s="6">
        <v>0</v>
      </c>
      <c r="R4" s="27">
        <f>ABS(P4)</f>
        <v>21</v>
      </c>
      <c r="Z4" s="13"/>
      <c r="AE4">
        <v>3</v>
      </c>
      <c r="AF4" s="33" t="s">
        <v>8</v>
      </c>
    </row>
    <row r="5" spans="1:33" ht="14.25" customHeight="1" outlineLevel="1" thickBot="1">
      <c r="K5" s="1" t="s">
        <v>5</v>
      </c>
      <c r="L5" s="2"/>
      <c r="M5" s="2"/>
      <c r="N5" s="2">
        <f>N10</f>
        <v>26</v>
      </c>
      <c r="O5" s="2">
        <v>1800</v>
      </c>
      <c r="P5" s="2">
        <f>0-(N5/2)</f>
        <v>-13</v>
      </c>
      <c r="Q5" s="2">
        <v>0</v>
      </c>
      <c r="R5" s="3">
        <f>ABS(P5)</f>
        <v>13</v>
      </c>
      <c r="Z5" s="13"/>
      <c r="AE5">
        <v>4</v>
      </c>
      <c r="AF5" s="33" t="s">
        <v>10</v>
      </c>
    </row>
    <row r="6" spans="1:33" ht="14.25" customHeight="1" outlineLevel="2">
      <c r="K6" s="14"/>
      <c r="T6" s="21" t="s">
        <v>0</v>
      </c>
      <c r="U6" s="22" t="s">
        <v>1</v>
      </c>
      <c r="V6" s="22"/>
      <c r="W6" s="22">
        <v>0</v>
      </c>
      <c r="X6" s="22">
        <f>P3*0.7</f>
        <v>-14.7</v>
      </c>
      <c r="Y6" s="22">
        <v>0</v>
      </c>
      <c r="Z6" s="23">
        <f>ABS(X6)</f>
        <v>14.7</v>
      </c>
      <c r="AE6">
        <v>5</v>
      </c>
      <c r="AF6" s="33" t="s">
        <v>11</v>
      </c>
    </row>
    <row r="7" spans="1:33" ht="14.25" customHeight="1" outlineLevel="2">
      <c r="K7" s="14"/>
      <c r="T7" s="24" t="s">
        <v>0</v>
      </c>
      <c r="U7" s="7" t="s">
        <v>2</v>
      </c>
      <c r="V7" s="7"/>
      <c r="W7" s="7">
        <f>O4-100</f>
        <v>1700</v>
      </c>
      <c r="X7" s="7">
        <f>P4*0.7</f>
        <v>-14.7</v>
      </c>
      <c r="Y7" s="7">
        <v>0</v>
      </c>
      <c r="Z7" s="15">
        <f>ABS(X7)</f>
        <v>14.7</v>
      </c>
      <c r="AE7">
        <v>6</v>
      </c>
      <c r="AF7" s="33" t="s">
        <v>12</v>
      </c>
    </row>
    <row r="8" spans="1:33" ht="14.25" customHeight="1" outlineLevel="1" thickBot="1">
      <c r="K8" s="16"/>
      <c r="L8" s="17"/>
      <c r="M8" s="17"/>
      <c r="N8" s="17"/>
      <c r="O8" s="17"/>
      <c r="P8" s="17"/>
      <c r="Q8" s="17"/>
      <c r="R8" s="17"/>
      <c r="S8" s="17"/>
      <c r="T8" s="16"/>
      <c r="U8" s="17"/>
      <c r="V8" s="17"/>
      <c r="W8" s="17"/>
      <c r="X8" s="17"/>
      <c r="Y8" s="17"/>
      <c r="Z8" s="18"/>
      <c r="AE8">
        <v>7</v>
      </c>
      <c r="AF8" s="33" t="s">
        <v>14</v>
      </c>
    </row>
    <row r="9" spans="1:33" ht="14.25" customHeight="1" thickBot="1">
      <c r="AE9">
        <v>8</v>
      </c>
      <c r="AF9" s="33" t="s">
        <v>16</v>
      </c>
    </row>
    <row r="10" spans="1:33" outlineLevel="1">
      <c r="K10" s="8" t="s">
        <v>3</v>
      </c>
      <c r="L10" s="9">
        <v>2</v>
      </c>
      <c r="M10" s="9" t="s">
        <v>1</v>
      </c>
      <c r="N10" s="9">
        <v>26</v>
      </c>
      <c r="O10" s="9">
        <f>O4</f>
        <v>1800</v>
      </c>
      <c r="P10" s="9">
        <f>0-(N10/2)</f>
        <v>-13</v>
      </c>
      <c r="Q10" s="9">
        <v>0</v>
      </c>
      <c r="R10" s="26">
        <f>ABS(P10)</f>
        <v>13</v>
      </c>
      <c r="S10" s="10"/>
      <c r="T10" s="10"/>
      <c r="U10" s="10"/>
      <c r="V10" s="10"/>
      <c r="W10" s="10"/>
      <c r="X10" s="10"/>
      <c r="Y10" s="10"/>
      <c r="Z10" s="11"/>
      <c r="AE10">
        <v>9</v>
      </c>
      <c r="AF10" s="33" t="s">
        <v>17</v>
      </c>
    </row>
    <row r="11" spans="1:33" ht="60" outlineLevel="1">
      <c r="K11" s="12" t="s">
        <v>3</v>
      </c>
      <c r="L11" s="6">
        <v>2</v>
      </c>
      <c r="M11" s="6" t="s">
        <v>2</v>
      </c>
      <c r="N11" s="6">
        <f>N10</f>
        <v>26</v>
      </c>
      <c r="O11" s="6">
        <v>2500</v>
      </c>
      <c r="P11" s="6">
        <f>0-(N11/2)</f>
        <v>-13</v>
      </c>
      <c r="Q11" s="6">
        <v>0</v>
      </c>
      <c r="R11" s="27">
        <f>ABS(P11)</f>
        <v>13</v>
      </c>
      <c r="Z11" s="13"/>
      <c r="AE11">
        <v>10</v>
      </c>
      <c r="AF11" s="33" t="s">
        <v>18</v>
      </c>
    </row>
    <row r="12" spans="1:33" ht="60.6" outlineLevel="1" thickBot="1">
      <c r="K12" s="1" t="s">
        <v>5</v>
      </c>
      <c r="L12" s="2"/>
      <c r="M12" s="2"/>
      <c r="N12" s="2">
        <f>N18</f>
        <v>17.5</v>
      </c>
      <c r="O12" s="2">
        <v>2500</v>
      </c>
      <c r="P12" s="2">
        <f>0-(N12/2)</f>
        <v>-8.75</v>
      </c>
      <c r="Q12" s="2">
        <v>0</v>
      </c>
      <c r="R12" s="3">
        <f>ABS(P12)</f>
        <v>8.75</v>
      </c>
      <c r="Z12" s="13"/>
      <c r="AE12">
        <v>11</v>
      </c>
      <c r="AF12" s="33" t="s">
        <v>19</v>
      </c>
    </row>
    <row r="13" spans="1:33" ht="30" outlineLevel="2">
      <c r="K13" s="14"/>
      <c r="T13" s="21" t="s">
        <v>0</v>
      </c>
      <c r="U13" s="22" t="s">
        <v>1</v>
      </c>
      <c r="V13" s="22"/>
      <c r="W13" s="22">
        <v>0</v>
      </c>
      <c r="X13" s="22">
        <f>P10*0.7</f>
        <v>-9.1</v>
      </c>
      <c r="Y13" s="22">
        <v>0</v>
      </c>
      <c r="Z13" s="23">
        <f>ABS(X13)</f>
        <v>9.1</v>
      </c>
      <c r="AE13">
        <v>12</v>
      </c>
      <c r="AF13" s="33" t="s">
        <v>20</v>
      </c>
    </row>
    <row r="14" spans="1:33" ht="45" outlineLevel="2">
      <c r="K14" s="14"/>
      <c r="T14" s="24" t="s">
        <v>0</v>
      </c>
      <c r="U14" s="7" t="s">
        <v>2</v>
      </c>
      <c r="V14" s="7"/>
      <c r="W14" s="7">
        <f>O17-100</f>
        <v>2400</v>
      </c>
      <c r="X14" s="7">
        <f>P11*0.7</f>
        <v>-9.1</v>
      </c>
      <c r="Y14" s="7">
        <v>0</v>
      </c>
      <c r="Z14" s="15">
        <f>ABS(X14)</f>
        <v>9.1</v>
      </c>
      <c r="AE14">
        <v>13</v>
      </c>
      <c r="AF14" s="33" t="s">
        <v>21</v>
      </c>
    </row>
    <row r="15" spans="1:33" ht="30.6" outlineLevel="1" thickBot="1">
      <c r="K15" s="16"/>
      <c r="L15" s="17"/>
      <c r="M15" s="17"/>
      <c r="N15" s="17"/>
      <c r="O15" s="17"/>
      <c r="P15" s="17"/>
      <c r="Q15" s="17"/>
      <c r="R15" s="17"/>
      <c r="S15" s="17"/>
      <c r="T15" s="16"/>
      <c r="U15" s="17"/>
      <c r="V15" s="17"/>
      <c r="W15" s="17"/>
      <c r="X15" s="17"/>
      <c r="Y15" s="17"/>
      <c r="Z15" s="18"/>
      <c r="AE15">
        <v>14</v>
      </c>
      <c r="AF15" s="33" t="s">
        <v>22</v>
      </c>
    </row>
    <row r="16" spans="1:33" ht="15.6" thickBot="1"/>
    <row r="17" spans="11:26" outlineLevel="1">
      <c r="K17" s="8" t="s">
        <v>3</v>
      </c>
      <c r="L17" s="9">
        <v>3</v>
      </c>
      <c r="M17" s="9" t="s">
        <v>1</v>
      </c>
      <c r="N17" s="9">
        <v>17.5</v>
      </c>
      <c r="O17" s="9">
        <f>O11</f>
        <v>2500</v>
      </c>
      <c r="P17" s="9">
        <f>0-(N17/2)</f>
        <v>-8.75</v>
      </c>
      <c r="Q17" s="9">
        <v>0</v>
      </c>
      <c r="R17" s="26">
        <f>ABS(P17)</f>
        <v>8.75</v>
      </c>
      <c r="S17" s="10"/>
      <c r="T17" s="10"/>
      <c r="U17" s="10"/>
      <c r="V17" s="10"/>
      <c r="W17" s="10"/>
      <c r="X17" s="10"/>
      <c r="Y17" s="10"/>
      <c r="Z17" s="11"/>
    </row>
    <row r="18" spans="11:26" outlineLevel="1">
      <c r="K18" s="12" t="s">
        <v>3</v>
      </c>
      <c r="L18" s="6">
        <v>3</v>
      </c>
      <c r="M18" s="6" t="s">
        <v>2</v>
      </c>
      <c r="N18" s="6">
        <f>N17</f>
        <v>17.5</v>
      </c>
      <c r="O18" s="6">
        <v>3200</v>
      </c>
      <c r="P18" s="6">
        <f>0-(N18/2)</f>
        <v>-8.75</v>
      </c>
      <c r="Q18" s="6">
        <v>0</v>
      </c>
      <c r="R18" s="27">
        <f>ABS(P18)</f>
        <v>8.75</v>
      </c>
      <c r="Z18" s="13"/>
    </row>
    <row r="19" spans="11:26" ht="15.6" outlineLevel="1" thickBot="1">
      <c r="K19" s="1" t="s">
        <v>5</v>
      </c>
      <c r="L19" s="2"/>
      <c r="M19" s="2"/>
      <c r="N19" s="2">
        <f>N24</f>
        <v>12.25</v>
      </c>
      <c r="O19" s="2">
        <f>O24</f>
        <v>3200</v>
      </c>
      <c r="P19" s="2">
        <f>P24</f>
        <v>-6.125</v>
      </c>
      <c r="Q19" s="2">
        <f>Q24</f>
        <v>0</v>
      </c>
      <c r="R19" s="3">
        <f>R24</f>
        <v>6.125</v>
      </c>
      <c r="Z19" s="13"/>
    </row>
    <row r="20" spans="11:26" outlineLevel="2">
      <c r="K20" s="14"/>
      <c r="T20" s="21" t="s">
        <v>0</v>
      </c>
      <c r="U20" s="22" t="s">
        <v>1</v>
      </c>
      <c r="V20" s="22"/>
      <c r="W20" s="22">
        <v>0</v>
      </c>
      <c r="X20" s="22">
        <f>P17*0.7</f>
        <v>-6.125</v>
      </c>
      <c r="Y20" s="22">
        <v>0</v>
      </c>
      <c r="Z20" s="23">
        <f>ABS(X20)</f>
        <v>6.125</v>
      </c>
    </row>
    <row r="21" spans="11:26" outlineLevel="2">
      <c r="K21" s="14"/>
      <c r="T21" s="24" t="s">
        <v>0</v>
      </c>
      <c r="U21" s="7" t="s">
        <v>2</v>
      </c>
      <c r="V21" s="7"/>
      <c r="W21" s="7">
        <f>O18-100</f>
        <v>3100</v>
      </c>
      <c r="X21" s="7">
        <f>P18*0.7</f>
        <v>-6.125</v>
      </c>
      <c r="Y21" s="7">
        <v>0</v>
      </c>
      <c r="Z21" s="15">
        <f>ABS(X21)</f>
        <v>6.125</v>
      </c>
    </row>
    <row r="22" spans="11:26" ht="15.6" outlineLevel="1" thickBot="1">
      <c r="K22" s="16"/>
      <c r="L22" s="17"/>
      <c r="M22" s="17"/>
      <c r="N22" s="17"/>
      <c r="O22" s="17"/>
      <c r="P22" s="17"/>
      <c r="Q22" s="17"/>
      <c r="R22" s="17"/>
      <c r="S22" s="17"/>
      <c r="T22" s="16"/>
      <c r="U22" s="17"/>
      <c r="V22" s="17"/>
      <c r="W22" s="17"/>
      <c r="X22" s="17"/>
      <c r="Y22" s="17"/>
      <c r="Z22" s="18"/>
    </row>
    <row r="23" spans="11:26" ht="15.6" thickBot="1"/>
    <row r="24" spans="11:26" outlineLevel="1">
      <c r="K24" s="8" t="s">
        <v>3</v>
      </c>
      <c r="L24" s="9">
        <v>4</v>
      </c>
      <c r="M24" s="9" t="s">
        <v>1</v>
      </c>
      <c r="N24" s="9">
        <v>12.25</v>
      </c>
      <c r="O24" s="9">
        <f>O18</f>
        <v>3200</v>
      </c>
      <c r="P24" s="9">
        <f>0-(N24/2)</f>
        <v>-6.125</v>
      </c>
      <c r="Q24" s="9">
        <v>0</v>
      </c>
      <c r="R24" s="26">
        <f>ABS(P24)</f>
        <v>6.125</v>
      </c>
      <c r="S24" s="10"/>
      <c r="T24" s="10"/>
      <c r="U24" s="10"/>
      <c r="V24" s="10"/>
      <c r="W24" s="10"/>
      <c r="X24" s="10"/>
      <c r="Y24" s="10"/>
      <c r="Z24" s="11"/>
    </row>
    <row r="25" spans="11:26" outlineLevel="1">
      <c r="K25" s="12" t="s">
        <v>3</v>
      </c>
      <c r="L25" s="6">
        <v>4</v>
      </c>
      <c r="M25" s="6" t="s">
        <v>2</v>
      </c>
      <c r="N25" s="6">
        <f>N24</f>
        <v>12.25</v>
      </c>
      <c r="O25" s="6">
        <v>5250</v>
      </c>
      <c r="P25" s="6">
        <f>0-(N25/2)</f>
        <v>-6.125</v>
      </c>
      <c r="Q25" s="6">
        <v>0</v>
      </c>
      <c r="R25" s="27">
        <f>ABS(P25)</f>
        <v>6.125</v>
      </c>
      <c r="Z25" s="13"/>
    </row>
    <row r="26" spans="11:26" ht="15.6" outlineLevel="1" thickBot="1">
      <c r="K26" s="1" t="s">
        <v>5</v>
      </c>
      <c r="L26" s="2"/>
      <c r="M26" s="2"/>
      <c r="N26" s="2">
        <f>N32</f>
        <v>8.5</v>
      </c>
      <c r="O26" s="2">
        <f>O32</f>
        <v>5250</v>
      </c>
      <c r="P26" s="2">
        <f>P32</f>
        <v>-4.25</v>
      </c>
      <c r="Q26" s="2">
        <f>Q32</f>
        <v>0</v>
      </c>
      <c r="R26" s="3">
        <f>R32</f>
        <v>4.25</v>
      </c>
      <c r="Z26" s="13"/>
    </row>
    <row r="27" spans="11:26" ht="15.6" outlineLevel="1" thickBot="1">
      <c r="K27" s="14"/>
      <c r="Z27" s="13"/>
    </row>
    <row r="28" spans="11:26" outlineLevel="2">
      <c r="K28" s="14"/>
      <c r="T28" s="21" t="s">
        <v>0</v>
      </c>
      <c r="U28" s="22" t="s">
        <v>1</v>
      </c>
      <c r="V28" s="22"/>
      <c r="W28" s="22">
        <v>0</v>
      </c>
      <c r="X28" s="22">
        <f>P24*0.7</f>
        <v>-4.2874999999999996</v>
      </c>
      <c r="Y28" s="22">
        <v>0</v>
      </c>
      <c r="Z28" s="23">
        <f>ABS(X28)</f>
        <v>4.2874999999999996</v>
      </c>
    </row>
    <row r="29" spans="11:26" outlineLevel="2">
      <c r="K29" s="14"/>
      <c r="T29" s="24" t="s">
        <v>0</v>
      </c>
      <c r="U29" s="7" t="s">
        <v>2</v>
      </c>
      <c r="V29" s="7"/>
      <c r="W29" s="7">
        <f>O25-100</f>
        <v>5150</v>
      </c>
      <c r="X29" s="7">
        <f>P25*0.7</f>
        <v>-4.2874999999999996</v>
      </c>
      <c r="Y29" s="7">
        <v>0</v>
      </c>
      <c r="Z29" s="15">
        <f>ABS(X29)</f>
        <v>4.2874999999999996</v>
      </c>
    </row>
    <row r="30" spans="11:26" ht="15.6" outlineLevel="1" thickBot="1">
      <c r="K30" s="16"/>
      <c r="L30" s="17"/>
      <c r="M30" s="17"/>
      <c r="N30" s="17"/>
      <c r="O30" s="17"/>
      <c r="P30" s="17"/>
      <c r="Q30" s="17"/>
      <c r="R30" s="17"/>
      <c r="S30" s="17"/>
      <c r="T30" s="25"/>
      <c r="U30" s="19"/>
      <c r="V30" s="19"/>
      <c r="W30" s="19"/>
      <c r="X30" s="19"/>
      <c r="Y30" s="19"/>
      <c r="Z30" s="20"/>
    </row>
    <row r="31" spans="11:26" ht="15.6" thickBot="1"/>
    <row r="32" spans="11:26" outlineLevel="1">
      <c r="K32" s="8" t="s">
        <v>3</v>
      </c>
      <c r="L32" s="9">
        <v>5</v>
      </c>
      <c r="M32" s="9" t="s">
        <v>1</v>
      </c>
      <c r="N32" s="9">
        <v>8.5</v>
      </c>
      <c r="O32" s="9">
        <f>O25</f>
        <v>5250</v>
      </c>
      <c r="P32" s="9">
        <f>0-(N32/2)</f>
        <v>-4.25</v>
      </c>
      <c r="Q32" s="9">
        <v>0</v>
      </c>
      <c r="R32" s="26">
        <f>ABS(P32)</f>
        <v>4.25</v>
      </c>
      <c r="S32" s="10"/>
      <c r="T32" s="10"/>
      <c r="U32" s="10"/>
      <c r="V32" s="10"/>
      <c r="W32" s="10"/>
      <c r="X32" s="10"/>
      <c r="Y32" s="10"/>
      <c r="Z32" s="11"/>
    </row>
    <row r="33" spans="11:26" outlineLevel="1">
      <c r="K33" s="12" t="s">
        <v>3</v>
      </c>
      <c r="L33" s="6">
        <v>5</v>
      </c>
      <c r="M33" s="6" t="s">
        <v>2</v>
      </c>
      <c r="N33" s="6">
        <f>N32</f>
        <v>8.5</v>
      </c>
      <c r="O33" s="6">
        <v>11500</v>
      </c>
      <c r="P33" s="6">
        <f>0-(N33/2)</f>
        <v>-4.25</v>
      </c>
      <c r="Q33" s="6">
        <v>0</v>
      </c>
      <c r="R33" s="27">
        <f>ABS(P33)</f>
        <v>4.25</v>
      </c>
      <c r="Z33" s="13"/>
    </row>
    <row r="34" spans="11:26" ht="15.6" outlineLevel="1" thickBot="1">
      <c r="K34" s="1" t="s">
        <v>5</v>
      </c>
      <c r="L34" s="2"/>
      <c r="M34" s="2"/>
      <c r="N34" s="2">
        <f>N40</f>
        <v>6</v>
      </c>
      <c r="O34" s="2">
        <f>O40</f>
        <v>11500</v>
      </c>
      <c r="P34" s="2">
        <f>P40</f>
        <v>-3</v>
      </c>
      <c r="Q34" s="2">
        <f>Q40</f>
        <v>0</v>
      </c>
      <c r="R34" s="3">
        <f>R40</f>
        <v>3</v>
      </c>
      <c r="Z34" s="13"/>
    </row>
    <row r="35" spans="11:26" ht="15.6" outlineLevel="1" thickBot="1">
      <c r="K35" s="14"/>
      <c r="Z35" s="13"/>
    </row>
    <row r="36" spans="11:26" outlineLevel="2">
      <c r="K36" s="14"/>
      <c r="T36" s="21" t="s">
        <v>0</v>
      </c>
      <c r="U36" s="22" t="s">
        <v>1</v>
      </c>
      <c r="V36" s="22"/>
      <c r="W36" s="22">
        <v>0</v>
      </c>
      <c r="X36" s="22">
        <f>P32*0.7</f>
        <v>-2.9749999999999996</v>
      </c>
      <c r="Y36" s="22">
        <v>0</v>
      </c>
      <c r="Z36" s="23">
        <f>ABS(X36)</f>
        <v>2.9749999999999996</v>
      </c>
    </row>
    <row r="37" spans="11:26" outlineLevel="1">
      <c r="K37" s="14"/>
      <c r="T37" s="24" t="s">
        <v>0</v>
      </c>
      <c r="U37" s="7" t="s">
        <v>2</v>
      </c>
      <c r="V37" s="7"/>
      <c r="W37" s="7">
        <f>O33-100</f>
        <v>11400</v>
      </c>
      <c r="X37" s="7">
        <f>P33*0.7</f>
        <v>-2.9749999999999996</v>
      </c>
      <c r="Y37" s="7">
        <v>0</v>
      </c>
      <c r="Z37" s="15">
        <f>ABS(X37)</f>
        <v>2.9749999999999996</v>
      </c>
    </row>
    <row r="38" spans="11:26" ht="15.6" thickBot="1">
      <c r="K38" s="16"/>
      <c r="L38" s="17"/>
      <c r="M38" s="17"/>
      <c r="N38" s="17"/>
      <c r="O38" s="17"/>
      <c r="P38" s="17"/>
      <c r="Q38" s="17"/>
      <c r="R38" s="17"/>
      <c r="S38" s="17"/>
      <c r="T38" s="16"/>
      <c r="U38" s="17"/>
      <c r="V38" s="17"/>
      <c r="W38" s="17"/>
      <c r="X38" s="17"/>
      <c r="Y38" s="17"/>
      <c r="Z38" s="18"/>
    </row>
    <row r="39" spans="11:26" ht="15.6" thickBot="1"/>
    <row r="40" spans="11:26" outlineLevel="1">
      <c r="K40" s="8" t="s">
        <v>3</v>
      </c>
      <c r="L40" s="9">
        <v>6</v>
      </c>
      <c r="M40" s="9" t="s">
        <v>1</v>
      </c>
      <c r="N40" s="9">
        <v>6</v>
      </c>
      <c r="O40" s="9">
        <f>O33</f>
        <v>11500</v>
      </c>
      <c r="P40" s="9">
        <f>0-(N40/2)</f>
        <v>-3</v>
      </c>
      <c r="Q40" s="9">
        <v>0</v>
      </c>
      <c r="R40" s="26">
        <f>ABS(P40)</f>
        <v>3</v>
      </c>
      <c r="S40" s="10"/>
      <c r="T40" s="10"/>
      <c r="U40" s="10"/>
      <c r="V40" s="10"/>
      <c r="W40" s="10"/>
      <c r="X40" s="10"/>
      <c r="Y40" s="10"/>
      <c r="Z40" s="11"/>
    </row>
    <row r="41" spans="11:26" outlineLevel="1">
      <c r="K41" s="12" t="s">
        <v>3</v>
      </c>
      <c r="L41" s="6">
        <v>6</v>
      </c>
      <c r="M41" s="6" t="s">
        <v>2</v>
      </c>
      <c r="N41" s="6">
        <f>N40</f>
        <v>6</v>
      </c>
      <c r="O41" s="6">
        <v>17000</v>
      </c>
      <c r="P41" s="6">
        <f>0-(N41/2)</f>
        <v>-3</v>
      </c>
      <c r="Q41" s="6">
        <v>0</v>
      </c>
      <c r="R41" s="27">
        <f>ABS(P41)</f>
        <v>3</v>
      </c>
      <c r="Z41" s="13"/>
    </row>
    <row r="42" spans="11:26" ht="15.6" outlineLevel="1" thickBot="1">
      <c r="K42" s="28"/>
      <c r="L42" s="29"/>
      <c r="M42" s="29"/>
      <c r="N42" s="29"/>
      <c r="O42" s="29"/>
      <c r="P42" s="29"/>
      <c r="Q42" s="29"/>
      <c r="R42" s="30"/>
      <c r="Z42" s="13"/>
    </row>
    <row r="43" spans="11:26" outlineLevel="1">
      <c r="K43" s="14"/>
      <c r="Z43" s="13"/>
    </row>
    <row r="44" spans="11:26" outlineLevel="2">
      <c r="K44" s="14"/>
      <c r="T44" s="7" t="s">
        <v>4</v>
      </c>
      <c r="U44" s="7" t="s">
        <v>1</v>
      </c>
      <c r="V44" s="7"/>
      <c r="W44" s="7">
        <v>10000</v>
      </c>
      <c r="X44" s="7">
        <f>P40*0.7</f>
        <v>-2.0999999999999996</v>
      </c>
      <c r="Y44" s="7">
        <v>0</v>
      </c>
      <c r="Z44" s="15">
        <f>ABS(X44)</f>
        <v>2.0999999999999996</v>
      </c>
    </row>
    <row r="45" spans="11:26" ht="15.6" outlineLevel="2" thickBot="1">
      <c r="K45" s="16"/>
      <c r="L45" s="17"/>
      <c r="M45" s="17"/>
      <c r="N45" s="17"/>
      <c r="O45" s="17"/>
      <c r="P45" s="17"/>
      <c r="Q45" s="17"/>
      <c r="R45" s="17"/>
      <c r="S45" s="17"/>
      <c r="T45" s="19" t="s">
        <v>4</v>
      </c>
      <c r="U45" s="19" t="s">
        <v>2</v>
      </c>
      <c r="V45" s="19"/>
      <c r="W45" s="19">
        <f>O41-100</f>
        <v>16900</v>
      </c>
      <c r="X45" s="19">
        <f>P41*0.7</f>
        <v>-2.0999999999999996</v>
      </c>
      <c r="Y45" s="19">
        <v>0</v>
      </c>
      <c r="Z45" s="20">
        <f>ABS(X45)</f>
        <v>2.0999999999999996</v>
      </c>
    </row>
    <row r="46" spans="11:26" outlineLevel="2"/>
    <row r="47" spans="11:26" outlineLevel="1"/>
    <row r="48" spans="11:26" outlineLevel="1"/>
  </sheetData>
  <hyperlinks>
    <hyperlink ref="H1" location="Index" display="Back to Index" xr:uid="{00000000-0004-0000-0F00-000000000000}"/>
    <hyperlink ref="A1" location="Index" display="Back to Index" xr:uid="{00000000-0004-0000-0F00-000001000000}"/>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B78"/>
  <sheetViews>
    <sheetView workbookViewId="0">
      <selection activeCell="A5" sqref="A5"/>
    </sheetView>
  </sheetViews>
  <sheetFormatPr defaultRowHeight="15"/>
  <cols>
    <col min="1" max="1" width="32.59765625" customWidth="1"/>
    <col min="2" max="2" width="60.59765625" style="990" customWidth="1"/>
  </cols>
  <sheetData>
    <row r="1" spans="1:2">
      <c r="A1" s="50" t="s">
        <v>5781</v>
      </c>
    </row>
    <row r="2" spans="1:2" ht="20.399999999999999">
      <c r="A2" s="992" t="s">
        <v>10435</v>
      </c>
    </row>
    <row r="3" spans="1:2">
      <c r="A3" t="s">
        <v>10134</v>
      </c>
      <c r="B3" s="993" t="s">
        <v>10436</v>
      </c>
    </row>
    <row r="4" spans="1:2">
      <c r="A4" t="s">
        <v>10136</v>
      </c>
      <c r="B4" s="990" t="s">
        <v>10437</v>
      </c>
    </row>
    <row r="5" spans="1:2">
      <c r="A5" t="s">
        <v>10138</v>
      </c>
      <c r="B5" s="990" t="s">
        <v>5792</v>
      </c>
    </row>
    <row r="6" spans="1:2">
      <c r="A6" t="s">
        <v>10139</v>
      </c>
      <c r="B6" s="990" t="s">
        <v>10140</v>
      </c>
    </row>
    <row r="7" spans="1:2">
      <c r="A7" t="s">
        <v>10141</v>
      </c>
      <c r="B7" s="990" t="s">
        <v>10438</v>
      </c>
    </row>
    <row r="8" spans="1:2">
      <c r="A8" t="s">
        <v>10143</v>
      </c>
      <c r="B8" s="990">
        <v>518.2642822265625</v>
      </c>
    </row>
    <row r="9" spans="1:2">
      <c r="A9" t="s">
        <v>10144</v>
      </c>
      <c r="B9" s="990">
        <v>14.264251708984375</v>
      </c>
    </row>
    <row r="10" spans="1:2">
      <c r="A10" t="s">
        <v>10145</v>
      </c>
      <c r="B10" s="990">
        <v>612.67919921875</v>
      </c>
    </row>
    <row r="11" spans="1:2">
      <c r="A11" t="s">
        <v>10146</v>
      </c>
      <c r="B11" s="990">
        <v>493.50234985351563</v>
      </c>
    </row>
    <row r="12" spans="1:2">
      <c r="A12" t="s">
        <v>10147</v>
      </c>
      <c r="B12" s="990" t="s">
        <v>10222</v>
      </c>
    </row>
    <row r="13" spans="1:2">
      <c r="A13" t="s">
        <v>10149</v>
      </c>
      <c r="B13" s="990" t="s">
        <v>10159</v>
      </c>
    </row>
    <row r="14" spans="1:2">
      <c r="A14" t="s">
        <v>10151</v>
      </c>
      <c r="B14" s="990" t="s">
        <v>63</v>
      </c>
    </row>
    <row r="16" spans="1:2">
      <c r="A16" s="991" t="s">
        <v>10152</v>
      </c>
    </row>
    <row r="17" spans="1:2">
      <c r="A17" t="s">
        <v>10153</v>
      </c>
      <c r="B17" s="990">
        <v>1</v>
      </c>
    </row>
    <row r="18" spans="1:2">
      <c r="A18" t="s">
        <v>10154</v>
      </c>
      <c r="B18" s="990" t="s">
        <v>10237</v>
      </c>
    </row>
    <row r="20" spans="1:2">
      <c r="A20" s="991" t="s">
        <v>10156</v>
      </c>
    </row>
    <row r="21" spans="1:2">
      <c r="A21" t="s">
        <v>10157</v>
      </c>
      <c r="B21" s="990" t="s">
        <v>63</v>
      </c>
    </row>
    <row r="23" spans="1:2">
      <c r="A23" s="991" t="s">
        <v>10166</v>
      </c>
    </row>
    <row r="24" spans="1:2">
      <c r="A24" t="s">
        <v>10157</v>
      </c>
      <c r="B24" s="990" t="s">
        <v>63</v>
      </c>
    </row>
    <row r="26" spans="1:2">
      <c r="A26" s="991" t="s">
        <v>10167</v>
      </c>
    </row>
    <row r="27" spans="1:2">
      <c r="A27" t="s">
        <v>10157</v>
      </c>
      <c r="B27" s="990" t="s">
        <v>64</v>
      </c>
    </row>
    <row r="28" spans="1:2">
      <c r="A28" t="s">
        <v>10158</v>
      </c>
      <c r="B28" s="990" t="s">
        <v>10159</v>
      </c>
    </row>
    <row r="29" spans="1:2">
      <c r="A29" t="s">
        <v>10160</v>
      </c>
      <c r="B29" s="990" t="s">
        <v>10439</v>
      </c>
    </row>
    <row r="30" spans="1:2">
      <c r="A30" t="s">
        <v>10162</v>
      </c>
      <c r="B30" s="990">
        <v>17001</v>
      </c>
    </row>
    <row r="31" spans="1:2">
      <c r="A31" t="s">
        <v>10163</v>
      </c>
      <c r="B31" s="990" t="s">
        <v>10440</v>
      </c>
    </row>
    <row r="32" spans="1:2">
      <c r="A32" t="s">
        <v>10164</v>
      </c>
      <c r="B32" s="990" t="s">
        <v>10441</v>
      </c>
    </row>
    <row r="34" spans="1:2">
      <c r="A34" s="991" t="s">
        <v>10168</v>
      </c>
    </row>
    <row r="35" spans="1:2">
      <c r="A35" t="s">
        <v>10157</v>
      </c>
      <c r="B35" s="990" t="s">
        <v>63</v>
      </c>
    </row>
    <row r="37" spans="1:2">
      <c r="A37" s="991" t="s">
        <v>10169</v>
      </c>
    </row>
    <row r="38" spans="1:2">
      <c r="A38" t="s">
        <v>10157</v>
      </c>
      <c r="B38" s="990" t="s">
        <v>63</v>
      </c>
    </row>
    <row r="40" spans="1:2">
      <c r="A40" s="991" t="s">
        <v>10170</v>
      </c>
    </row>
    <row r="41" spans="1:2">
      <c r="A41" t="s">
        <v>10171</v>
      </c>
      <c r="B41" s="990" t="s">
        <v>743</v>
      </c>
    </row>
    <row r="42" spans="1:2">
      <c r="A42" t="s">
        <v>10172</v>
      </c>
      <c r="B42" s="990" t="s">
        <v>10222</v>
      </c>
    </row>
    <row r="43" spans="1:2">
      <c r="A43" t="s">
        <v>10173</v>
      </c>
      <c r="B43" s="993" t="s">
        <v>10442</v>
      </c>
    </row>
    <row r="44" spans="1:2">
      <c r="A44" t="s">
        <v>10175</v>
      </c>
      <c r="B44" s="993" t="s">
        <v>10443</v>
      </c>
    </row>
    <row r="45" spans="1:2">
      <c r="A45" t="s">
        <v>10177</v>
      </c>
      <c r="B45" s="993" t="s">
        <v>10444</v>
      </c>
    </row>
    <row r="46" spans="1:2">
      <c r="A46" t="s">
        <v>10157</v>
      </c>
      <c r="B46" s="990" t="s">
        <v>10179</v>
      </c>
    </row>
    <row r="47" spans="1:2">
      <c r="A47" t="s">
        <v>10180</v>
      </c>
      <c r="B47" s="990">
        <v>927</v>
      </c>
    </row>
    <row r="48" spans="1:2">
      <c r="A48" t="s">
        <v>10181</v>
      </c>
      <c r="B48" s="990" t="b">
        <v>0</v>
      </c>
    </row>
    <row r="50" spans="1:2">
      <c r="A50" s="991" t="s">
        <v>10182</v>
      </c>
    </row>
    <row r="51" spans="1:2">
      <c r="A51" t="s">
        <v>10171</v>
      </c>
      <c r="B51" s="990" t="s">
        <v>744</v>
      </c>
    </row>
    <row r="52" spans="1:2">
      <c r="A52" t="s">
        <v>10172</v>
      </c>
      <c r="B52" s="990" t="s">
        <v>10222</v>
      </c>
    </row>
    <row r="53" spans="1:2">
      <c r="A53" t="s">
        <v>10173</v>
      </c>
      <c r="B53" s="993" t="s">
        <v>10445</v>
      </c>
    </row>
    <row r="54" spans="1:2">
      <c r="A54" t="s">
        <v>10175</v>
      </c>
      <c r="B54" s="993" t="s">
        <v>10446</v>
      </c>
    </row>
    <row r="55" spans="1:2">
      <c r="A55" t="s">
        <v>10177</v>
      </c>
      <c r="B55" s="993" t="s">
        <v>10444</v>
      </c>
    </row>
    <row r="56" spans="1:2">
      <c r="A56" t="s">
        <v>10157</v>
      </c>
      <c r="B56" s="990" t="s">
        <v>10179</v>
      </c>
    </row>
    <row r="57" spans="1:2">
      <c r="A57" t="s">
        <v>10180</v>
      </c>
      <c r="B57" s="990">
        <v>927</v>
      </c>
    </row>
    <row r="58" spans="1:2">
      <c r="A58" t="s">
        <v>10181</v>
      </c>
      <c r="B58" s="990" t="b">
        <v>0</v>
      </c>
    </row>
    <row r="60" spans="1:2">
      <c r="A60" s="991" t="s">
        <v>10186</v>
      </c>
    </row>
    <row r="61" spans="1:2">
      <c r="A61" t="s">
        <v>10171</v>
      </c>
      <c r="B61" s="990" t="s">
        <v>745</v>
      </c>
    </row>
    <row r="62" spans="1:2">
      <c r="A62" t="s">
        <v>10172</v>
      </c>
      <c r="B62" s="990" t="s">
        <v>10222</v>
      </c>
    </row>
    <row r="63" spans="1:2">
      <c r="A63" t="s">
        <v>10173</v>
      </c>
      <c r="B63" s="993" t="s">
        <v>10447</v>
      </c>
    </row>
    <row r="64" spans="1:2">
      <c r="A64" t="s">
        <v>10175</v>
      </c>
      <c r="B64" s="993" t="s">
        <v>10448</v>
      </c>
    </row>
    <row r="65" spans="1:2">
      <c r="A65" t="s">
        <v>10177</v>
      </c>
      <c r="B65" s="993" t="s">
        <v>10449</v>
      </c>
    </row>
    <row r="66" spans="1:2">
      <c r="A66" t="s">
        <v>10157</v>
      </c>
      <c r="B66" s="990" t="s">
        <v>10179</v>
      </c>
    </row>
    <row r="67" spans="1:2">
      <c r="A67" t="s">
        <v>10180</v>
      </c>
      <c r="B67" s="990">
        <v>928</v>
      </c>
    </row>
    <row r="68" spans="1:2">
      <c r="A68" t="s">
        <v>10181</v>
      </c>
      <c r="B68" s="990" t="b">
        <v>0</v>
      </c>
    </row>
    <row r="70" spans="1:2">
      <c r="A70" s="991" t="s">
        <v>10190</v>
      </c>
    </row>
    <row r="71" spans="1:2">
      <c r="A71" t="s">
        <v>10171</v>
      </c>
      <c r="B71" s="990" t="s">
        <v>746</v>
      </c>
    </row>
    <row r="72" spans="1:2">
      <c r="A72" t="s">
        <v>10172</v>
      </c>
      <c r="B72" s="990" t="s">
        <v>10222</v>
      </c>
    </row>
    <row r="73" spans="1:2">
      <c r="A73" t="s">
        <v>10173</v>
      </c>
      <c r="B73" s="993" t="s">
        <v>10450</v>
      </c>
    </row>
    <row r="74" spans="1:2">
      <c r="A74" t="s">
        <v>10175</v>
      </c>
      <c r="B74" s="993" t="s">
        <v>10451</v>
      </c>
    </row>
    <row r="75" spans="1:2">
      <c r="A75" t="s">
        <v>10177</v>
      </c>
      <c r="B75" s="993" t="s">
        <v>10449</v>
      </c>
    </row>
    <row r="76" spans="1:2">
      <c r="A76" t="s">
        <v>10157</v>
      </c>
      <c r="B76" s="990" t="s">
        <v>10179</v>
      </c>
    </row>
    <row r="77" spans="1:2">
      <c r="A77" t="s">
        <v>10180</v>
      </c>
      <c r="B77" s="990">
        <v>928</v>
      </c>
    </row>
    <row r="78" spans="1:2">
      <c r="A78" t="s">
        <v>10181</v>
      </c>
      <c r="B78" s="990" t="b">
        <v>0</v>
      </c>
    </row>
  </sheetData>
  <hyperlinks>
    <hyperlink ref="A1" location="Index" display="Back to Index" xr:uid="{00000000-0004-0000-1000-000000000000}"/>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Q144"/>
  <sheetViews>
    <sheetView zoomScaleNormal="100" workbookViewId="0">
      <selection activeCell="O44" sqref="O44"/>
    </sheetView>
  </sheetViews>
  <sheetFormatPr defaultColWidth="9" defaultRowHeight="14.4"/>
  <cols>
    <col min="1" max="1" width="11" style="57" bestFit="1" customWidth="1"/>
    <col min="2" max="2" width="11.296875" style="57" bestFit="1" customWidth="1"/>
    <col min="3" max="3" width="10.09765625" style="57" bestFit="1" customWidth="1"/>
    <col min="4" max="6" width="9" style="57"/>
    <col min="7" max="7" width="21" style="57" customWidth="1"/>
    <col min="8" max="8" width="28.3984375" style="57" bestFit="1" customWidth="1"/>
    <col min="9" max="9" width="29.59765625" style="57" customWidth="1"/>
    <col min="10" max="10" width="23.296875" style="57" customWidth="1"/>
    <col min="11" max="16384" width="9" style="57"/>
  </cols>
  <sheetData>
    <row r="1" spans="1:17">
      <c r="A1" s="50" t="s">
        <v>5781</v>
      </c>
      <c r="H1" s="50" t="s">
        <v>5781</v>
      </c>
      <c r="I1" s="184"/>
    </row>
    <row r="2" spans="1:17" ht="23.4">
      <c r="A2" s="1219"/>
      <c r="B2" s="1219"/>
      <c r="C2" s="1219"/>
      <c r="D2" s="1219"/>
      <c r="E2" s="1219"/>
      <c r="F2" s="1219"/>
      <c r="G2" s="1219"/>
      <c r="H2" s="1219"/>
      <c r="I2" s="1219"/>
      <c r="J2" s="1219"/>
      <c r="K2" s="1219"/>
      <c r="L2" s="1219"/>
      <c r="M2" s="1219"/>
      <c r="N2" s="1219"/>
      <c r="O2" s="1219"/>
      <c r="P2" s="1219"/>
      <c r="Q2" s="1219"/>
    </row>
    <row r="4" spans="1:17" ht="15">
      <c r="A4" s="185" t="s">
        <v>728</v>
      </c>
      <c r="B4" s="185"/>
      <c r="C4" s="185"/>
      <c r="D4" s="185"/>
      <c r="E4" s="185"/>
      <c r="F4" s="185"/>
      <c r="G4" s="185"/>
      <c r="H4" s="185"/>
      <c r="I4" s="185"/>
      <c r="J4" s="185"/>
      <c r="K4" s="185"/>
      <c r="L4" s="185"/>
      <c r="M4" s="185"/>
      <c r="N4" s="185"/>
      <c r="O4" s="185"/>
      <c r="P4" s="185"/>
      <c r="Q4" s="185"/>
    </row>
    <row r="5" spans="1:17">
      <c r="A5" s="185"/>
      <c r="B5" s="185"/>
      <c r="C5" s="185"/>
      <c r="D5" s="185"/>
      <c r="E5" s="185"/>
      <c r="F5" s="185"/>
      <c r="G5" s="185"/>
      <c r="H5" s="185"/>
      <c r="I5" s="185"/>
      <c r="J5" s="185"/>
      <c r="K5" s="185"/>
      <c r="L5" s="185"/>
      <c r="M5" s="185"/>
      <c r="N5" s="185"/>
      <c r="O5" s="185"/>
      <c r="P5" s="185"/>
      <c r="Q5" s="185"/>
    </row>
    <row r="6" spans="1:17">
      <c r="A6" s="186" t="s">
        <v>729</v>
      </c>
      <c r="B6" s="185"/>
      <c r="C6" s="185"/>
      <c r="D6" s="185"/>
      <c r="E6" s="185"/>
      <c r="F6" s="185"/>
      <c r="G6" s="185"/>
      <c r="H6" s="185"/>
      <c r="I6" s="185"/>
      <c r="J6" s="185"/>
      <c r="K6" s="185"/>
      <c r="L6" s="185"/>
      <c r="M6" s="185"/>
      <c r="N6" s="185"/>
      <c r="O6" s="185"/>
      <c r="P6" s="185"/>
      <c r="Q6" s="185"/>
    </row>
    <row r="7" spans="1:17">
      <c r="A7" s="185"/>
      <c r="B7" s="185" t="s">
        <v>694</v>
      </c>
      <c r="C7" s="185" t="s">
        <v>730</v>
      </c>
      <c r="D7" s="185"/>
      <c r="E7" s="185"/>
      <c r="F7" s="185"/>
      <c r="G7" s="185"/>
      <c r="H7" s="185"/>
      <c r="I7" s="185"/>
      <c r="J7" s="185"/>
      <c r="K7" s="185"/>
      <c r="L7" s="185"/>
      <c r="M7" s="185"/>
      <c r="N7" s="185"/>
      <c r="O7" s="185"/>
      <c r="P7" s="185"/>
      <c r="Q7" s="185"/>
    </row>
    <row r="8" spans="1:17">
      <c r="A8" s="185"/>
      <c r="B8" s="185" t="s">
        <v>731</v>
      </c>
      <c r="C8" s="185" t="s">
        <v>732</v>
      </c>
      <c r="D8" s="185"/>
      <c r="E8" s="185"/>
      <c r="F8" s="185"/>
      <c r="G8" s="185"/>
      <c r="H8" s="185"/>
      <c r="I8" s="185"/>
      <c r="J8" s="185"/>
      <c r="K8" s="185"/>
      <c r="L8" s="185"/>
      <c r="M8" s="185"/>
      <c r="N8" s="185"/>
      <c r="O8" s="185"/>
      <c r="P8" s="185"/>
      <c r="Q8" s="185"/>
    </row>
    <row r="9" spans="1:17">
      <c r="A9" s="185"/>
      <c r="B9" s="185" t="s">
        <v>733</v>
      </c>
      <c r="C9" s="185" t="s">
        <v>734</v>
      </c>
      <c r="D9" s="185"/>
      <c r="E9" s="185"/>
      <c r="F9" s="185"/>
      <c r="G9" s="185"/>
      <c r="H9" s="185"/>
      <c r="I9" s="185"/>
      <c r="J9" s="185"/>
      <c r="K9" s="185"/>
      <c r="L9" s="185"/>
      <c r="M9" s="185"/>
      <c r="N9" s="185"/>
      <c r="O9" s="185"/>
      <c r="P9" s="185"/>
      <c r="Q9" s="185"/>
    </row>
    <row r="10" spans="1:17">
      <c r="A10" s="185"/>
      <c r="B10" s="185" t="s">
        <v>735</v>
      </c>
      <c r="C10" s="185" t="s">
        <v>736</v>
      </c>
      <c r="D10" s="185"/>
      <c r="E10" s="185"/>
      <c r="F10" s="185"/>
      <c r="G10" s="185"/>
      <c r="H10" s="185"/>
      <c r="I10" s="185"/>
      <c r="J10" s="185"/>
      <c r="K10" s="185"/>
      <c r="L10" s="185"/>
      <c r="M10" s="185"/>
      <c r="N10" s="185"/>
      <c r="O10" s="185"/>
      <c r="P10" s="185"/>
      <c r="Q10" s="185"/>
    </row>
    <row r="11" spans="1:17">
      <c r="A11" s="185"/>
      <c r="B11" s="185"/>
      <c r="C11" s="185"/>
      <c r="D11" s="185"/>
      <c r="E11" s="185"/>
      <c r="F11" s="185"/>
      <c r="G11" s="185"/>
      <c r="H11" s="185"/>
      <c r="I11" s="185"/>
      <c r="J11" s="185"/>
      <c r="K11" s="185"/>
      <c r="L11" s="185"/>
      <c r="M11" s="185"/>
      <c r="N11" s="185"/>
      <c r="O11" s="185"/>
      <c r="P11" s="185"/>
      <c r="Q11" s="185"/>
    </row>
    <row r="12" spans="1:17">
      <c r="A12" s="185"/>
      <c r="B12" s="185"/>
      <c r="C12" s="185"/>
      <c r="D12" s="185"/>
      <c r="E12" s="185"/>
      <c r="F12" s="185"/>
      <c r="G12" s="185"/>
      <c r="H12" s="185"/>
      <c r="I12" s="185"/>
      <c r="J12" s="185"/>
      <c r="K12" s="185"/>
      <c r="L12" s="185"/>
      <c r="M12" s="185"/>
      <c r="N12" s="185"/>
      <c r="O12" s="185"/>
      <c r="P12" s="185"/>
      <c r="Q12" s="185"/>
    </row>
    <row r="13" spans="1:17">
      <c r="A13" s="185"/>
      <c r="B13" s="185"/>
      <c r="C13" s="185"/>
      <c r="D13" s="185"/>
      <c r="E13" s="185"/>
      <c r="F13" s="185"/>
      <c r="G13" s="185"/>
      <c r="H13" s="185"/>
      <c r="I13" s="185"/>
      <c r="J13" s="185"/>
      <c r="K13" s="185"/>
      <c r="L13" s="185"/>
      <c r="M13" s="185"/>
      <c r="N13" s="185"/>
      <c r="O13" s="185"/>
      <c r="P13" s="185"/>
      <c r="Q13" s="185"/>
    </row>
    <row r="14" spans="1:17">
      <c r="A14" s="185"/>
      <c r="B14" s="185"/>
      <c r="C14" s="185"/>
      <c r="D14" s="185"/>
      <c r="E14" s="185"/>
      <c r="F14" s="185"/>
      <c r="G14" s="185"/>
      <c r="H14" s="185"/>
      <c r="I14" s="185"/>
      <c r="J14" s="185"/>
      <c r="K14" s="185"/>
      <c r="L14" s="185"/>
      <c r="M14" s="185"/>
      <c r="N14" s="185"/>
      <c r="O14" s="185"/>
      <c r="P14" s="185"/>
      <c r="Q14" s="185"/>
    </row>
    <row r="15" spans="1:17">
      <c r="A15" s="185"/>
      <c r="B15" s="185"/>
      <c r="C15" s="185"/>
      <c r="D15" s="185"/>
      <c r="E15" s="185"/>
      <c r="F15" s="185"/>
      <c r="G15" s="185"/>
      <c r="H15" s="185"/>
      <c r="I15" s="185"/>
      <c r="J15" s="185"/>
      <c r="K15" s="185"/>
      <c r="L15" s="185"/>
      <c r="M15" s="185"/>
      <c r="N15" s="185"/>
      <c r="O15" s="185"/>
      <c r="P15" s="185"/>
      <c r="Q15" s="185"/>
    </row>
    <row r="16" spans="1:17">
      <c r="A16" s="185"/>
      <c r="B16" s="185"/>
      <c r="C16" s="185"/>
      <c r="D16" s="185"/>
      <c r="E16" s="185"/>
      <c r="F16" s="185"/>
      <c r="G16" s="185"/>
      <c r="H16" s="185"/>
      <c r="I16" s="185"/>
      <c r="J16" s="185"/>
      <c r="K16" s="185"/>
      <c r="L16" s="185"/>
      <c r="M16" s="185"/>
      <c r="N16" s="185"/>
      <c r="O16" s="185"/>
      <c r="P16" s="185"/>
      <c r="Q16" s="185"/>
    </row>
    <row r="17" spans="1:17">
      <c r="A17" s="185"/>
      <c r="B17" s="185"/>
      <c r="C17" s="185"/>
      <c r="D17" s="185"/>
      <c r="E17" s="185"/>
      <c r="F17" s="185"/>
      <c r="G17" s="185"/>
      <c r="H17" s="185"/>
      <c r="I17" s="185"/>
      <c r="J17" s="185"/>
      <c r="K17" s="185"/>
      <c r="L17" s="185"/>
      <c r="M17" s="185"/>
      <c r="N17" s="185"/>
      <c r="O17" s="185"/>
      <c r="P17" s="185"/>
      <c r="Q17" s="185"/>
    </row>
    <row r="18" spans="1:17">
      <c r="A18" s="185"/>
      <c r="B18" s="185"/>
      <c r="C18" s="185"/>
      <c r="D18" s="185"/>
      <c r="E18" s="185"/>
      <c r="F18" s="185"/>
      <c r="G18" s="185"/>
      <c r="H18" s="185"/>
      <c r="I18" s="185"/>
      <c r="J18" s="185"/>
      <c r="K18" s="185"/>
      <c r="L18" s="185"/>
      <c r="M18" s="185"/>
      <c r="N18" s="185"/>
      <c r="O18" s="185"/>
      <c r="P18" s="185"/>
      <c r="Q18" s="185"/>
    </row>
    <row r="19" spans="1:17">
      <c r="A19" s="185"/>
      <c r="B19" s="185"/>
      <c r="C19" s="185"/>
      <c r="D19" s="185"/>
      <c r="E19" s="185"/>
      <c r="F19" s="185"/>
      <c r="G19" s="185"/>
      <c r="H19" s="185"/>
      <c r="I19" s="185"/>
      <c r="J19" s="185"/>
      <c r="K19" s="185"/>
      <c r="L19" s="185"/>
      <c r="M19" s="185"/>
      <c r="N19" s="185"/>
      <c r="O19" s="185"/>
      <c r="P19" s="185"/>
      <c r="Q19" s="185"/>
    </row>
    <row r="20" spans="1:17">
      <c r="A20" s="185"/>
      <c r="B20" s="185"/>
      <c r="C20" s="185"/>
      <c r="D20" s="185"/>
      <c r="E20" s="185"/>
      <c r="F20" s="185"/>
      <c r="G20" s="185"/>
      <c r="H20" s="185"/>
      <c r="I20" s="185"/>
      <c r="J20" s="185"/>
      <c r="K20" s="185"/>
      <c r="L20" s="185"/>
      <c r="M20" s="185"/>
      <c r="N20" s="185"/>
      <c r="O20" s="185"/>
      <c r="P20" s="185"/>
      <c r="Q20" s="185"/>
    </row>
    <row r="21" spans="1:17">
      <c r="A21" s="185"/>
      <c r="B21" s="185"/>
      <c r="C21" s="185"/>
      <c r="D21" s="185"/>
      <c r="E21" s="185"/>
      <c r="F21" s="185"/>
      <c r="G21" s="185"/>
      <c r="H21" s="185"/>
      <c r="I21" s="185"/>
      <c r="J21" s="185"/>
      <c r="K21" s="185"/>
      <c r="L21" s="185"/>
      <c r="M21" s="185"/>
      <c r="N21" s="185"/>
      <c r="O21" s="185"/>
      <c r="P21" s="185"/>
      <c r="Q21" s="185"/>
    </row>
    <row r="22" spans="1:17">
      <c r="A22" s="185"/>
      <c r="B22" s="185"/>
      <c r="C22" s="185"/>
      <c r="D22" s="185"/>
      <c r="E22" s="185"/>
      <c r="F22" s="185"/>
      <c r="G22" s="185"/>
      <c r="H22" s="185"/>
      <c r="I22" s="185"/>
      <c r="J22" s="185"/>
      <c r="K22" s="185"/>
      <c r="L22" s="185"/>
      <c r="M22" s="185"/>
      <c r="N22" s="185"/>
      <c r="O22" s="185"/>
      <c r="P22" s="185"/>
      <c r="Q22" s="185"/>
    </row>
    <row r="23" spans="1:17">
      <c r="A23" s="185"/>
      <c r="B23" s="185"/>
      <c r="C23" s="185"/>
      <c r="D23" s="185"/>
      <c r="E23" s="185"/>
      <c r="F23" s="185"/>
      <c r="G23" s="1220" t="s">
        <v>737</v>
      </c>
      <c r="H23" s="1220"/>
      <c r="I23" s="1220"/>
      <c r="J23" s="1220"/>
      <c r="K23" s="185"/>
      <c r="L23" s="185"/>
      <c r="M23" s="185"/>
      <c r="N23" s="185"/>
      <c r="O23" s="185"/>
      <c r="P23" s="185"/>
      <c r="Q23" s="185"/>
    </row>
    <row r="24" spans="1:17">
      <c r="A24" s="1221" t="s">
        <v>738</v>
      </c>
      <c r="B24" s="1221"/>
      <c r="C24" s="1221"/>
      <c r="D24" s="1221"/>
      <c r="G24" s="57" t="s">
        <v>739</v>
      </c>
      <c r="H24" s="57" t="s">
        <v>740</v>
      </c>
      <c r="I24" s="57" t="s">
        <v>741</v>
      </c>
      <c r="J24" s="57" t="s">
        <v>742</v>
      </c>
    </row>
    <row r="25" spans="1:17">
      <c r="A25" s="57" t="s">
        <v>694</v>
      </c>
      <c r="B25" s="57" t="s">
        <v>10879</v>
      </c>
      <c r="C25" s="57" t="s">
        <v>10880</v>
      </c>
      <c r="D25" s="57" t="s">
        <v>735</v>
      </c>
      <c r="E25" s="57" t="str">
        <f t="shared" ref="E25:E89" si="0">A25</f>
        <v>X</v>
      </c>
      <c r="F25" s="57" t="s">
        <v>747</v>
      </c>
      <c r="G25" s="187" t="s">
        <v>743</v>
      </c>
      <c r="H25" s="188" t="s">
        <v>744</v>
      </c>
      <c r="I25" s="189" t="s">
        <v>745</v>
      </c>
      <c r="J25" s="190" t="s">
        <v>746</v>
      </c>
    </row>
    <row r="26" spans="1:17">
      <c r="F26" s="57">
        <f>ABS(E26-17000)</f>
        <v>17000</v>
      </c>
      <c r="G26" s="190">
        <v>0</v>
      </c>
      <c r="H26" s="190">
        <v>0</v>
      </c>
      <c r="I26" s="190">
        <v>0</v>
      </c>
      <c r="J26" s="190">
        <v>0</v>
      </c>
    </row>
    <row r="27" spans="1:17">
      <c r="A27" s="57">
        <v>0</v>
      </c>
      <c r="B27" s="57">
        <v>6.1250033074999992</v>
      </c>
      <c r="C27" s="57">
        <v>0.50000026999999991</v>
      </c>
      <c r="D27" s="57">
        <v>0</v>
      </c>
      <c r="E27" s="57">
        <f t="shared" si="0"/>
        <v>0</v>
      </c>
      <c r="F27" s="57">
        <f>ABS(E27-17000)</f>
        <v>17000</v>
      </c>
      <c r="G27" s="57">
        <f>D27+B27</f>
        <v>6.1250033074999992</v>
      </c>
      <c r="H27" s="57">
        <f>D27+C27</f>
        <v>0.50000026999999991</v>
      </c>
      <c r="I27" s="57">
        <f>D27-C27</f>
        <v>-0.50000026999999991</v>
      </c>
      <c r="J27" s="57">
        <f>D27-B27</f>
        <v>-6.1250033074999992</v>
      </c>
    </row>
    <row r="28" spans="1:17">
      <c r="A28" s="57">
        <v>4.1745178501199999E-2</v>
      </c>
      <c r="B28" s="57">
        <v>6.1250033074999992</v>
      </c>
      <c r="C28" s="57">
        <v>0.50000026999999991</v>
      </c>
      <c r="D28" s="57">
        <v>0</v>
      </c>
      <c r="E28" s="57">
        <f t="shared" si="0"/>
        <v>4.1745178501199999E-2</v>
      </c>
      <c r="F28" s="57">
        <f t="shared" ref="F28:F91" si="1">ABS(E28-17000)</f>
        <v>16999.9582548215</v>
      </c>
      <c r="G28" s="57">
        <f t="shared" ref="G28:G91" si="2">D28+B28</f>
        <v>6.1250033074999992</v>
      </c>
      <c r="H28" s="57">
        <f t="shared" ref="H28:H91" si="3">D28+C28</f>
        <v>0.50000026999999991</v>
      </c>
      <c r="I28" s="57">
        <f t="shared" ref="I28:I91" si="4">D28-C28</f>
        <v>-0.50000026999999991</v>
      </c>
      <c r="J28" s="57">
        <f t="shared" ref="J28:J91" si="5">D28-B28</f>
        <v>-6.1250033074999992</v>
      </c>
    </row>
    <row r="29" spans="1:17">
      <c r="A29" s="57">
        <v>8.3490455427600002E-2</v>
      </c>
      <c r="B29" s="57">
        <v>6.1250033074999992</v>
      </c>
      <c r="C29" s="57">
        <v>0.50000026999999991</v>
      </c>
      <c r="D29" s="57">
        <v>0</v>
      </c>
      <c r="E29" s="57">
        <f t="shared" si="0"/>
        <v>8.3490455427600002E-2</v>
      </c>
      <c r="F29" s="57">
        <f t="shared" si="1"/>
        <v>16999.916509544571</v>
      </c>
      <c r="G29" s="57">
        <f t="shared" si="2"/>
        <v>6.1250033074999992</v>
      </c>
      <c r="H29" s="57">
        <f t="shared" si="3"/>
        <v>0.50000026999999991</v>
      </c>
      <c r="I29" s="57">
        <f t="shared" si="4"/>
        <v>-0.50000026999999991</v>
      </c>
      <c r="J29" s="57">
        <f t="shared" si="5"/>
        <v>-6.1250033074999992</v>
      </c>
    </row>
    <row r="30" spans="1:17">
      <c r="A30" s="57">
        <v>0.12523579797079998</v>
      </c>
      <c r="B30" s="57">
        <v>6.1250033074999992</v>
      </c>
      <c r="C30" s="57">
        <v>0.50000026999999991</v>
      </c>
      <c r="D30" s="57">
        <v>0</v>
      </c>
      <c r="E30" s="57">
        <f t="shared" si="0"/>
        <v>0.12523579797079998</v>
      </c>
      <c r="F30" s="57">
        <f t="shared" si="1"/>
        <v>16999.874764202028</v>
      </c>
      <c r="G30" s="57">
        <f t="shared" si="2"/>
        <v>6.1250033074999992</v>
      </c>
      <c r="H30" s="57">
        <f t="shared" si="3"/>
        <v>0.50000026999999991</v>
      </c>
      <c r="I30" s="57">
        <f t="shared" si="4"/>
        <v>-0.50000026999999991</v>
      </c>
      <c r="J30" s="57">
        <f t="shared" si="5"/>
        <v>-6.1250033074999992</v>
      </c>
    </row>
    <row r="31" spans="1:17">
      <c r="A31" s="57">
        <v>0.1669812389392</v>
      </c>
      <c r="B31" s="57">
        <v>6.1250033074999992</v>
      </c>
      <c r="C31" s="57">
        <v>0.50000026999999991</v>
      </c>
      <c r="D31" s="57">
        <v>0</v>
      </c>
      <c r="E31" s="57">
        <f t="shared" si="0"/>
        <v>0.1669812389392</v>
      </c>
      <c r="F31" s="57">
        <f t="shared" si="1"/>
        <v>16999.833018761059</v>
      </c>
      <c r="G31" s="57">
        <f t="shared" si="2"/>
        <v>6.1250033074999992</v>
      </c>
      <c r="H31" s="57">
        <f t="shared" si="3"/>
        <v>0.50000026999999991</v>
      </c>
      <c r="I31" s="57">
        <f t="shared" si="4"/>
        <v>-0.50000026999999991</v>
      </c>
      <c r="J31" s="57">
        <f t="shared" si="5"/>
        <v>-6.1250033074999992</v>
      </c>
    </row>
    <row r="32" spans="1:17">
      <c r="A32" s="57">
        <v>0.16697156046120001</v>
      </c>
      <c r="B32" s="57">
        <v>6.1250033074999992</v>
      </c>
      <c r="C32" s="57">
        <v>1.4000007560000001</v>
      </c>
      <c r="D32" s="57">
        <v>0</v>
      </c>
      <c r="E32" s="57">
        <f t="shared" si="0"/>
        <v>0.16697156046120001</v>
      </c>
      <c r="F32" s="57">
        <f t="shared" si="1"/>
        <v>16999.833028439538</v>
      </c>
      <c r="G32" s="57">
        <f t="shared" si="2"/>
        <v>6.1250033074999992</v>
      </c>
      <c r="H32" s="57">
        <f t="shared" si="3"/>
        <v>1.4000007560000001</v>
      </c>
      <c r="I32" s="57">
        <f t="shared" si="4"/>
        <v>-1.4000007560000001</v>
      </c>
      <c r="J32" s="57">
        <f t="shared" si="5"/>
        <v>-6.1250033074999992</v>
      </c>
    </row>
    <row r="33" spans="1:10">
      <c r="A33" s="57">
        <v>0.39617324102400003</v>
      </c>
      <c r="B33" s="57">
        <v>6.1250033074999992</v>
      </c>
      <c r="C33" s="57">
        <v>1.4000007560000001</v>
      </c>
      <c r="D33" s="57">
        <v>0</v>
      </c>
      <c r="E33" s="57">
        <f t="shared" si="0"/>
        <v>0.39617324102400003</v>
      </c>
      <c r="F33" s="57">
        <f t="shared" si="1"/>
        <v>16999.603826758976</v>
      </c>
      <c r="G33" s="57">
        <f t="shared" si="2"/>
        <v>6.1250033074999992</v>
      </c>
      <c r="H33" s="57">
        <f t="shared" si="3"/>
        <v>1.4000007560000001</v>
      </c>
      <c r="I33" s="57">
        <f t="shared" si="4"/>
        <v>-1.4000007560000001</v>
      </c>
      <c r="J33" s="57">
        <f t="shared" si="5"/>
        <v>-6.1250033074999992</v>
      </c>
    </row>
    <row r="34" spans="1:10">
      <c r="A34" s="57">
        <v>0.62537666043200002</v>
      </c>
      <c r="B34" s="57">
        <v>6.1250033074999992</v>
      </c>
      <c r="C34" s="57">
        <v>1.4000007560000001</v>
      </c>
      <c r="D34" s="57">
        <v>0</v>
      </c>
      <c r="E34" s="57">
        <f t="shared" si="0"/>
        <v>0.62537666043200002</v>
      </c>
      <c r="F34" s="57">
        <f t="shared" si="1"/>
        <v>16999.374623339569</v>
      </c>
      <c r="G34" s="57">
        <f t="shared" si="2"/>
        <v>6.1250033074999992</v>
      </c>
      <c r="H34" s="57">
        <f t="shared" si="3"/>
        <v>1.4000007560000001</v>
      </c>
      <c r="I34" s="57">
        <f t="shared" si="4"/>
        <v>-1.4000007560000001</v>
      </c>
      <c r="J34" s="57">
        <f t="shared" si="5"/>
        <v>-6.1250033074999992</v>
      </c>
    </row>
    <row r="35" spans="1:10">
      <c r="A35" s="57">
        <v>0.85457351815999993</v>
      </c>
      <c r="B35" s="57">
        <v>6.1250033074999992</v>
      </c>
      <c r="C35" s="57">
        <v>1.4000007560000001</v>
      </c>
      <c r="D35" s="57">
        <v>0</v>
      </c>
      <c r="E35" s="57">
        <f t="shared" si="0"/>
        <v>0.85457351815999993</v>
      </c>
      <c r="F35" s="57">
        <f t="shared" si="1"/>
        <v>16999.145426481839</v>
      </c>
      <c r="G35" s="57">
        <f t="shared" si="2"/>
        <v>6.1250033074999992</v>
      </c>
      <c r="H35" s="57">
        <f t="shared" si="3"/>
        <v>1.4000007560000001</v>
      </c>
      <c r="I35" s="57">
        <f t="shared" si="4"/>
        <v>-1.4000007560000001</v>
      </c>
      <c r="J35" s="57">
        <f t="shared" si="5"/>
        <v>-6.1250033074999992</v>
      </c>
    </row>
    <row r="36" spans="1:10">
      <c r="A36" s="57">
        <v>1.0837487223440001</v>
      </c>
      <c r="B36" s="57">
        <v>6.1250033074999992</v>
      </c>
      <c r="C36" s="57">
        <v>1.4000007560000001</v>
      </c>
      <c r="D36" s="57">
        <v>0</v>
      </c>
      <c r="E36" s="57">
        <f t="shared" si="0"/>
        <v>1.0837487223440001</v>
      </c>
      <c r="F36" s="57">
        <f t="shared" si="1"/>
        <v>16998.916251277657</v>
      </c>
      <c r="G36" s="57">
        <f t="shared" si="2"/>
        <v>6.1250033074999992</v>
      </c>
      <c r="H36" s="57">
        <f t="shared" si="3"/>
        <v>1.4000007560000001</v>
      </c>
      <c r="I36" s="57">
        <f t="shared" si="4"/>
        <v>-1.4000007560000001</v>
      </c>
      <c r="J36" s="57">
        <f t="shared" si="5"/>
        <v>-6.1250033074999992</v>
      </c>
    </row>
    <row r="37" spans="1:10">
      <c r="A37" s="57">
        <v>1.083738879824</v>
      </c>
      <c r="B37" s="57">
        <v>4.1250022275000005</v>
      </c>
      <c r="C37" s="57">
        <v>1.4000007560000001</v>
      </c>
      <c r="D37" s="57">
        <v>0</v>
      </c>
      <c r="E37" s="57">
        <f t="shared" si="0"/>
        <v>1.083738879824</v>
      </c>
      <c r="F37" s="57">
        <f t="shared" si="1"/>
        <v>16998.916261120175</v>
      </c>
      <c r="G37" s="57">
        <f t="shared" si="2"/>
        <v>4.1250022275000005</v>
      </c>
      <c r="H37" s="57">
        <f t="shared" si="3"/>
        <v>1.4000007560000001</v>
      </c>
      <c r="I37" s="57">
        <f t="shared" si="4"/>
        <v>-1.4000007560000001</v>
      </c>
      <c r="J37" s="57">
        <f t="shared" si="5"/>
        <v>-4.1250022275000005</v>
      </c>
    </row>
    <row r="38" spans="1:10">
      <c r="A38" s="57">
        <v>1.1876781876119999</v>
      </c>
      <c r="B38" s="57">
        <v>4.1250022275000005</v>
      </c>
      <c r="C38" s="57">
        <v>1.4000007560000001</v>
      </c>
      <c r="D38" s="57">
        <v>0</v>
      </c>
      <c r="E38" s="57">
        <f t="shared" si="0"/>
        <v>1.1876781876119999</v>
      </c>
      <c r="F38" s="57">
        <f t="shared" si="1"/>
        <v>16998.812321812387</v>
      </c>
      <c r="G38" s="57">
        <f t="shared" si="2"/>
        <v>4.1250022275000005</v>
      </c>
      <c r="H38" s="57">
        <f t="shared" si="3"/>
        <v>1.4000007560000001</v>
      </c>
      <c r="I38" s="57">
        <f t="shared" si="4"/>
        <v>-1.4000007560000001</v>
      </c>
      <c r="J38" s="57">
        <f t="shared" si="5"/>
        <v>-4.1250022275000005</v>
      </c>
    </row>
    <row r="39" spans="1:10">
      <c r="A39" s="57">
        <v>1.291618807736</v>
      </c>
      <c r="B39" s="57">
        <v>4.1250022275000005</v>
      </c>
      <c r="C39" s="57">
        <v>1.4000007560000001</v>
      </c>
      <c r="D39" s="57">
        <v>0</v>
      </c>
      <c r="E39" s="57">
        <f t="shared" si="0"/>
        <v>1.291618807736</v>
      </c>
      <c r="F39" s="57">
        <f t="shared" si="1"/>
        <v>16998.708381192264</v>
      </c>
      <c r="G39" s="57">
        <f t="shared" si="2"/>
        <v>4.1250022275000005</v>
      </c>
      <c r="H39" s="57">
        <f t="shared" si="3"/>
        <v>1.4000007560000001</v>
      </c>
      <c r="I39" s="57">
        <f t="shared" si="4"/>
        <v>-1.4000007560000001</v>
      </c>
      <c r="J39" s="57">
        <f t="shared" si="5"/>
        <v>-4.1250022275000005</v>
      </c>
    </row>
    <row r="40" spans="1:10">
      <c r="A40" s="57">
        <v>1.395560412112</v>
      </c>
      <c r="B40" s="57">
        <v>4.1250022275000005</v>
      </c>
      <c r="C40" s="57">
        <v>1.4000007560000001</v>
      </c>
      <c r="D40" s="57">
        <v>0</v>
      </c>
      <c r="E40" s="57">
        <f t="shared" si="0"/>
        <v>1.395560412112</v>
      </c>
      <c r="F40" s="57">
        <f t="shared" si="1"/>
        <v>16998.604439587889</v>
      </c>
      <c r="G40" s="57">
        <f t="shared" si="2"/>
        <v>4.1250022275000005</v>
      </c>
      <c r="H40" s="57">
        <f t="shared" si="3"/>
        <v>1.4000007560000001</v>
      </c>
      <c r="I40" s="57">
        <f t="shared" si="4"/>
        <v>-1.4000007560000001</v>
      </c>
      <c r="J40" s="57">
        <f t="shared" si="5"/>
        <v>-4.1250022275000005</v>
      </c>
    </row>
    <row r="41" spans="1:10">
      <c r="A41" s="57">
        <v>1.4995036569079998</v>
      </c>
      <c r="B41" s="57">
        <v>4.1250022275000005</v>
      </c>
      <c r="C41" s="57">
        <v>1.4000007560000001</v>
      </c>
      <c r="D41" s="57">
        <v>0</v>
      </c>
      <c r="E41" s="57">
        <f t="shared" si="0"/>
        <v>1.4995036569079998</v>
      </c>
      <c r="F41" s="57">
        <f t="shared" si="1"/>
        <v>16998.500496343091</v>
      </c>
      <c r="G41" s="57">
        <f t="shared" si="2"/>
        <v>4.1250022275000005</v>
      </c>
      <c r="H41" s="57">
        <f t="shared" si="3"/>
        <v>1.4000007560000001</v>
      </c>
      <c r="I41" s="57">
        <f t="shared" si="4"/>
        <v>-1.4000007560000001</v>
      </c>
      <c r="J41" s="57">
        <f t="shared" si="5"/>
        <v>-4.1250022275000005</v>
      </c>
    </row>
    <row r="42" spans="1:10">
      <c r="A42" s="57">
        <v>1.499490861632</v>
      </c>
      <c r="B42" s="57">
        <v>5.0000026999999996</v>
      </c>
      <c r="C42" s="57">
        <v>4.1400022355999999</v>
      </c>
      <c r="D42" s="57">
        <v>0</v>
      </c>
      <c r="E42" s="57">
        <f t="shared" si="0"/>
        <v>1.499490861632</v>
      </c>
      <c r="F42" s="57">
        <f t="shared" si="1"/>
        <v>16998.500509138368</v>
      </c>
      <c r="G42" s="57">
        <f t="shared" si="2"/>
        <v>5.0000026999999996</v>
      </c>
      <c r="H42" s="57">
        <f t="shared" si="3"/>
        <v>4.1400022355999999</v>
      </c>
      <c r="I42" s="57">
        <f t="shared" si="4"/>
        <v>-4.1400022355999999</v>
      </c>
      <c r="J42" s="57">
        <f t="shared" si="5"/>
        <v>-5.0000026999999996</v>
      </c>
    </row>
    <row r="43" spans="1:10">
      <c r="A43" s="57">
        <v>1.7492467751360001</v>
      </c>
      <c r="B43" s="57">
        <v>5.0000026999999996</v>
      </c>
      <c r="C43" s="57">
        <v>4.1400022355999999</v>
      </c>
      <c r="D43" s="57">
        <v>0</v>
      </c>
      <c r="E43" s="57">
        <f t="shared" si="0"/>
        <v>1.7492467751360001</v>
      </c>
      <c r="F43" s="57">
        <f t="shared" si="1"/>
        <v>16998.250753224864</v>
      </c>
      <c r="G43" s="57">
        <f t="shared" si="2"/>
        <v>5.0000026999999996</v>
      </c>
      <c r="H43" s="57">
        <f t="shared" si="3"/>
        <v>4.1400022355999999</v>
      </c>
      <c r="I43" s="57">
        <f t="shared" si="4"/>
        <v>-4.1400022355999999</v>
      </c>
      <c r="J43" s="57">
        <f t="shared" si="5"/>
        <v>-5.0000026999999996</v>
      </c>
    </row>
    <row r="44" spans="1:10">
      <c r="A44" s="57">
        <v>1.999007937984</v>
      </c>
      <c r="B44" s="57">
        <v>5.0000026999999996</v>
      </c>
      <c r="C44" s="57">
        <v>4.1400022355999999</v>
      </c>
      <c r="D44" s="57">
        <v>0</v>
      </c>
      <c r="E44" s="57">
        <f t="shared" si="0"/>
        <v>1.999007937984</v>
      </c>
      <c r="F44" s="57">
        <f t="shared" si="1"/>
        <v>16998.000992062018</v>
      </c>
      <c r="G44" s="57">
        <f t="shared" si="2"/>
        <v>5.0000026999999996</v>
      </c>
      <c r="H44" s="57">
        <f t="shared" si="3"/>
        <v>4.1400022355999999</v>
      </c>
      <c r="I44" s="57">
        <f t="shared" si="4"/>
        <v>-4.1400022355999999</v>
      </c>
      <c r="J44" s="57">
        <f t="shared" si="5"/>
        <v>-5.0000026999999996</v>
      </c>
    </row>
    <row r="45" spans="1:10">
      <c r="A45" s="57">
        <v>2.2487733659239999</v>
      </c>
      <c r="B45" s="57">
        <v>5.0000026999999996</v>
      </c>
      <c r="C45" s="57">
        <v>4.1400022355999999</v>
      </c>
      <c r="D45" s="57">
        <v>0</v>
      </c>
      <c r="E45" s="57">
        <f t="shared" si="0"/>
        <v>2.2487733659239999</v>
      </c>
      <c r="F45" s="57">
        <f t="shared" si="1"/>
        <v>16997.751226634075</v>
      </c>
      <c r="G45" s="57">
        <f t="shared" si="2"/>
        <v>5.0000026999999996</v>
      </c>
      <c r="H45" s="57">
        <f t="shared" si="3"/>
        <v>4.1400022355999999</v>
      </c>
      <c r="I45" s="57">
        <f t="shared" si="4"/>
        <v>-4.1400022355999999</v>
      </c>
      <c r="J45" s="57">
        <f t="shared" si="5"/>
        <v>-5.0000026999999996</v>
      </c>
    </row>
    <row r="46" spans="1:10">
      <c r="A46" s="57">
        <v>2.498541418536</v>
      </c>
      <c r="B46" s="57">
        <v>5.0000026999999996</v>
      </c>
      <c r="C46" s="57">
        <v>4.1400022355999999</v>
      </c>
      <c r="D46" s="57">
        <v>0</v>
      </c>
      <c r="E46" s="57">
        <f t="shared" si="0"/>
        <v>2.498541418536</v>
      </c>
      <c r="F46" s="57">
        <f t="shared" si="1"/>
        <v>16997.501458581464</v>
      </c>
      <c r="G46" s="57">
        <f t="shared" si="2"/>
        <v>5.0000026999999996</v>
      </c>
      <c r="H46" s="57">
        <f t="shared" si="3"/>
        <v>4.1400022355999999</v>
      </c>
      <c r="I46" s="57">
        <f t="shared" si="4"/>
        <v>-4.1400022355999999</v>
      </c>
      <c r="J46" s="57">
        <f t="shared" si="5"/>
        <v>-5.0000026999999996</v>
      </c>
    </row>
    <row r="47" spans="1:10">
      <c r="A47" s="57">
        <v>2.4985105786399999</v>
      </c>
      <c r="B47" s="57">
        <v>5.0000026999999996</v>
      </c>
      <c r="C47" s="57">
        <v>4.1400022355999999</v>
      </c>
      <c r="D47" s="57">
        <v>0</v>
      </c>
      <c r="E47" s="57">
        <f t="shared" si="0"/>
        <v>2.4985105786399999</v>
      </c>
      <c r="F47" s="57">
        <f t="shared" si="1"/>
        <v>16997.50148942136</v>
      </c>
      <c r="G47" s="57">
        <f t="shared" si="2"/>
        <v>5.0000026999999996</v>
      </c>
      <c r="H47" s="57">
        <f t="shared" si="3"/>
        <v>4.1400022355999999</v>
      </c>
      <c r="I47" s="57">
        <f t="shared" si="4"/>
        <v>-4.1400022355999999</v>
      </c>
      <c r="J47" s="57">
        <f t="shared" si="5"/>
        <v>-5.0000026999999996</v>
      </c>
    </row>
    <row r="48" spans="1:10">
      <c r="A48" s="57">
        <v>2.7482802716719998</v>
      </c>
      <c r="B48" s="57">
        <v>5.0000026999999996</v>
      </c>
      <c r="C48" s="57">
        <v>4.1400022355999999</v>
      </c>
      <c r="D48" s="57">
        <v>0</v>
      </c>
      <c r="E48" s="57">
        <f t="shared" si="0"/>
        <v>2.7482802716719998</v>
      </c>
      <c r="F48" s="57">
        <f t="shared" si="1"/>
        <v>16997.251719728327</v>
      </c>
      <c r="G48" s="57">
        <f t="shared" si="2"/>
        <v>5.0000026999999996</v>
      </c>
      <c r="H48" s="57">
        <f t="shared" si="3"/>
        <v>4.1400022355999999</v>
      </c>
      <c r="I48" s="57">
        <f t="shared" si="4"/>
        <v>-4.1400022355999999</v>
      </c>
      <c r="J48" s="57">
        <f t="shared" si="5"/>
        <v>-5.0000026999999996</v>
      </c>
    </row>
    <row r="49" spans="1:10">
      <c r="A49" s="57">
        <v>2.9980319200840002</v>
      </c>
      <c r="B49" s="57">
        <v>5.0000026999999996</v>
      </c>
      <c r="C49" s="57">
        <v>4.1400022355999999</v>
      </c>
      <c r="D49" s="57">
        <v>0</v>
      </c>
      <c r="E49" s="57">
        <f t="shared" si="0"/>
        <v>2.9980319200840002</v>
      </c>
      <c r="F49" s="57">
        <f t="shared" si="1"/>
        <v>16997.001968079916</v>
      </c>
      <c r="G49" s="57">
        <f t="shared" si="2"/>
        <v>5.0000026999999996</v>
      </c>
      <c r="H49" s="57">
        <f t="shared" si="3"/>
        <v>4.1400022355999999</v>
      </c>
      <c r="I49" s="57">
        <f t="shared" si="4"/>
        <v>-4.1400022355999999</v>
      </c>
      <c r="J49" s="57">
        <f t="shared" si="5"/>
        <v>-5.0000026999999996</v>
      </c>
    </row>
    <row r="50" spans="1:10">
      <c r="A50" s="57">
        <v>3.2477737259759998</v>
      </c>
      <c r="B50" s="57">
        <v>5.0000026999999996</v>
      </c>
      <c r="C50" s="57">
        <v>4.1400022355999999</v>
      </c>
      <c r="D50" s="57">
        <v>0</v>
      </c>
      <c r="E50" s="57">
        <f t="shared" si="0"/>
        <v>3.2477737259759998</v>
      </c>
      <c r="F50" s="57">
        <f t="shared" si="1"/>
        <v>16996.752226274024</v>
      </c>
      <c r="G50" s="57">
        <f t="shared" si="2"/>
        <v>5.0000026999999996</v>
      </c>
      <c r="H50" s="57">
        <f t="shared" si="3"/>
        <v>4.1400022355999999</v>
      </c>
      <c r="I50" s="57">
        <f t="shared" si="4"/>
        <v>-4.1400022355999999</v>
      </c>
      <c r="J50" s="57">
        <f t="shared" si="5"/>
        <v>-5.0000026999999996</v>
      </c>
    </row>
    <row r="51" spans="1:10">
      <c r="A51" s="57">
        <v>3.4975230777999995</v>
      </c>
      <c r="B51" s="57">
        <v>5.0000026999999996</v>
      </c>
      <c r="C51" s="57">
        <v>4.1400022355999999</v>
      </c>
      <c r="D51" s="57">
        <v>0</v>
      </c>
      <c r="E51" s="57">
        <f t="shared" si="0"/>
        <v>3.4975230777999995</v>
      </c>
      <c r="F51" s="57">
        <f t="shared" si="1"/>
        <v>16996.5024769222</v>
      </c>
      <c r="G51" s="57">
        <f t="shared" si="2"/>
        <v>5.0000026999999996</v>
      </c>
      <c r="H51" s="57">
        <f t="shared" si="3"/>
        <v>4.1400022355999999</v>
      </c>
      <c r="I51" s="57">
        <f t="shared" si="4"/>
        <v>-4.1400022355999999</v>
      </c>
      <c r="J51" s="57">
        <f t="shared" si="5"/>
        <v>-5.0000026999999996</v>
      </c>
    </row>
    <row r="52" spans="1:10">
      <c r="A52" s="57">
        <v>3.4974935502399997</v>
      </c>
      <c r="B52" s="57">
        <v>5.0000026999999996</v>
      </c>
      <c r="C52" s="57">
        <v>4.1400022355999999</v>
      </c>
      <c r="D52" s="57">
        <v>0</v>
      </c>
      <c r="E52" s="57">
        <f t="shared" si="0"/>
        <v>3.4974935502399997</v>
      </c>
      <c r="F52" s="57">
        <f t="shared" si="1"/>
        <v>16996.50250644976</v>
      </c>
      <c r="G52" s="57">
        <f t="shared" si="2"/>
        <v>5.0000026999999996</v>
      </c>
      <c r="H52" s="57">
        <f t="shared" si="3"/>
        <v>4.1400022355999999</v>
      </c>
      <c r="I52" s="57">
        <f t="shared" si="4"/>
        <v>-4.1400022355999999</v>
      </c>
      <c r="J52" s="57">
        <f t="shared" si="5"/>
        <v>-5.0000026999999996</v>
      </c>
    </row>
    <row r="53" spans="1:10">
      <c r="A53" s="57">
        <v>3.7472474952399999</v>
      </c>
      <c r="B53" s="57">
        <v>5.0000026999999996</v>
      </c>
      <c r="C53" s="57">
        <v>4.1400022355999999</v>
      </c>
      <c r="D53" s="57">
        <v>0</v>
      </c>
      <c r="E53" s="57">
        <f t="shared" si="0"/>
        <v>3.7472474952399999</v>
      </c>
      <c r="F53" s="57">
        <f t="shared" si="1"/>
        <v>16996.252752504759</v>
      </c>
      <c r="G53" s="57">
        <f t="shared" si="2"/>
        <v>5.0000026999999996</v>
      </c>
      <c r="H53" s="57">
        <f t="shared" si="3"/>
        <v>4.1400022355999999</v>
      </c>
      <c r="I53" s="57">
        <f t="shared" si="4"/>
        <v>-4.1400022355999999</v>
      </c>
      <c r="J53" s="57">
        <f t="shared" si="5"/>
        <v>-5.0000026999999996</v>
      </c>
    </row>
    <row r="54" spans="1:10">
      <c r="A54" s="57">
        <v>3.99701128276</v>
      </c>
      <c r="B54" s="57">
        <v>5.0000026999999996</v>
      </c>
      <c r="C54" s="57">
        <v>4.1400022355999999</v>
      </c>
      <c r="D54" s="57">
        <v>0</v>
      </c>
      <c r="E54" s="57">
        <f t="shared" si="0"/>
        <v>3.99701128276</v>
      </c>
      <c r="F54" s="57">
        <f t="shared" si="1"/>
        <v>16996.002988717239</v>
      </c>
      <c r="G54" s="57">
        <f t="shared" si="2"/>
        <v>5.0000026999999996</v>
      </c>
      <c r="H54" s="57">
        <f t="shared" si="3"/>
        <v>4.1400022355999999</v>
      </c>
      <c r="I54" s="57">
        <f t="shared" si="4"/>
        <v>-4.1400022355999999</v>
      </c>
      <c r="J54" s="57">
        <f t="shared" si="5"/>
        <v>-5.0000026999999996</v>
      </c>
    </row>
    <row r="55" spans="1:10">
      <c r="A55" s="57">
        <v>4.24677507028</v>
      </c>
      <c r="B55" s="57">
        <v>5.0000026999999996</v>
      </c>
      <c r="C55" s="57">
        <v>4.1400022355999999</v>
      </c>
      <c r="D55" s="57">
        <v>0</v>
      </c>
      <c r="E55" s="57">
        <f t="shared" si="0"/>
        <v>4.24677507028</v>
      </c>
      <c r="F55" s="57">
        <f t="shared" si="1"/>
        <v>16995.753224929718</v>
      </c>
      <c r="G55" s="57">
        <f t="shared" si="2"/>
        <v>5.0000026999999996</v>
      </c>
      <c r="H55" s="57">
        <f t="shared" si="3"/>
        <v>4.1400022355999999</v>
      </c>
      <c r="I55" s="57">
        <f t="shared" si="4"/>
        <v>-4.1400022355999999</v>
      </c>
      <c r="J55" s="57">
        <f t="shared" si="5"/>
        <v>-5.0000026999999996</v>
      </c>
    </row>
    <row r="56" spans="1:10">
      <c r="A56" s="57">
        <v>4.4965454194799994</v>
      </c>
      <c r="B56" s="57">
        <v>5.0000026999999996</v>
      </c>
      <c r="C56" s="57">
        <v>4.1400022355999999</v>
      </c>
      <c r="D56" s="57">
        <v>0</v>
      </c>
      <c r="E56" s="57">
        <f t="shared" si="0"/>
        <v>4.4965454194799994</v>
      </c>
      <c r="F56" s="57">
        <f t="shared" si="1"/>
        <v>16995.503454580521</v>
      </c>
      <c r="G56" s="57">
        <f t="shared" si="2"/>
        <v>5.0000026999999996</v>
      </c>
      <c r="H56" s="57">
        <f t="shared" si="3"/>
        <v>4.1400022355999999</v>
      </c>
      <c r="I56" s="57">
        <f t="shared" si="4"/>
        <v>-4.1400022355999999</v>
      </c>
      <c r="J56" s="57">
        <f t="shared" si="5"/>
        <v>-5.0000026999999996</v>
      </c>
    </row>
    <row r="57" spans="1:10">
      <c r="A57" s="57">
        <v>4.49651261108</v>
      </c>
      <c r="B57" s="57">
        <v>5.0000026999999996</v>
      </c>
      <c r="C57" s="57">
        <v>4.1400022355999999</v>
      </c>
      <c r="D57" s="57">
        <v>0</v>
      </c>
      <c r="E57" s="57">
        <f t="shared" si="0"/>
        <v>4.49651261108</v>
      </c>
      <c r="F57" s="57">
        <f t="shared" si="1"/>
        <v>16995.50348738892</v>
      </c>
      <c r="G57" s="57">
        <f t="shared" si="2"/>
        <v>5.0000026999999996</v>
      </c>
      <c r="H57" s="57">
        <f t="shared" si="3"/>
        <v>4.1400022355999999</v>
      </c>
      <c r="I57" s="57">
        <f t="shared" si="4"/>
        <v>-4.1400022355999999</v>
      </c>
      <c r="J57" s="57">
        <f t="shared" si="5"/>
        <v>-5.0000026999999996</v>
      </c>
    </row>
    <row r="58" spans="1:10">
      <c r="A58" s="57">
        <v>4.7462829602799994</v>
      </c>
      <c r="B58" s="57">
        <v>5.0000026999999996</v>
      </c>
      <c r="C58" s="57">
        <v>4.1400022355999999</v>
      </c>
      <c r="D58" s="57">
        <v>0</v>
      </c>
      <c r="E58" s="57">
        <f t="shared" si="0"/>
        <v>4.7462829602799994</v>
      </c>
      <c r="F58" s="57">
        <f t="shared" si="1"/>
        <v>16995.253717039719</v>
      </c>
      <c r="G58" s="57">
        <f t="shared" si="2"/>
        <v>5.0000026999999996</v>
      </c>
      <c r="H58" s="57">
        <f t="shared" si="3"/>
        <v>4.1400022355999999</v>
      </c>
      <c r="I58" s="57">
        <f t="shared" si="4"/>
        <v>-4.1400022355999999</v>
      </c>
      <c r="J58" s="57">
        <f t="shared" si="5"/>
        <v>-5.0000026999999996</v>
      </c>
    </row>
    <row r="59" spans="1:10">
      <c r="A59" s="57">
        <v>4.9960434669599998</v>
      </c>
      <c r="B59" s="57">
        <v>5.0000026999999996</v>
      </c>
      <c r="C59" s="57">
        <v>4.1400022355999999</v>
      </c>
      <c r="D59" s="57">
        <v>0</v>
      </c>
      <c r="E59" s="57">
        <f t="shared" si="0"/>
        <v>4.9960434669599998</v>
      </c>
      <c r="F59" s="57">
        <f t="shared" si="1"/>
        <v>16995.003956533041</v>
      </c>
      <c r="G59" s="57">
        <f t="shared" si="2"/>
        <v>5.0000026999999996</v>
      </c>
      <c r="H59" s="57">
        <f t="shared" si="3"/>
        <v>4.1400022355999999</v>
      </c>
      <c r="I59" s="57">
        <f t="shared" si="4"/>
        <v>-4.1400022355999999</v>
      </c>
      <c r="J59" s="57">
        <f t="shared" si="5"/>
        <v>-5.0000026999999996</v>
      </c>
    </row>
    <row r="60" spans="1:10">
      <c r="A60" s="57">
        <v>5.2457842886000003</v>
      </c>
      <c r="B60" s="57">
        <v>5.0000026999999996</v>
      </c>
      <c r="C60" s="57">
        <v>4.1400022355999999</v>
      </c>
      <c r="D60" s="57">
        <v>0</v>
      </c>
      <c r="E60" s="57">
        <f t="shared" si="0"/>
        <v>5.2457842886000003</v>
      </c>
      <c r="F60" s="57">
        <f t="shared" si="1"/>
        <v>16994.7542157114</v>
      </c>
      <c r="G60" s="57">
        <f t="shared" si="2"/>
        <v>5.0000026999999996</v>
      </c>
      <c r="H60" s="57">
        <f t="shared" si="3"/>
        <v>4.1400022355999999</v>
      </c>
      <c r="I60" s="57">
        <f t="shared" si="4"/>
        <v>-4.1400022355999999</v>
      </c>
      <c r="J60" s="57">
        <f t="shared" si="5"/>
        <v>-5.0000026999999996</v>
      </c>
    </row>
    <row r="61" spans="1:10">
      <c r="A61" s="57">
        <v>5.4955349527599999</v>
      </c>
      <c r="B61" s="57">
        <v>5.0000026999999996</v>
      </c>
      <c r="C61" s="57">
        <v>4.1400022355999999</v>
      </c>
      <c r="D61" s="57">
        <v>0</v>
      </c>
      <c r="E61" s="57">
        <f t="shared" si="0"/>
        <v>5.4955349527599999</v>
      </c>
      <c r="F61" s="57">
        <f t="shared" si="1"/>
        <v>16994.504465047241</v>
      </c>
      <c r="G61" s="57">
        <f t="shared" si="2"/>
        <v>5.0000026999999996</v>
      </c>
      <c r="H61" s="57">
        <f t="shared" si="3"/>
        <v>4.1400022355999999</v>
      </c>
      <c r="I61" s="57">
        <f t="shared" si="4"/>
        <v>-4.1400022355999999</v>
      </c>
      <c r="J61" s="57">
        <f t="shared" si="5"/>
        <v>-5.0000026999999996</v>
      </c>
    </row>
    <row r="62" spans="1:10">
      <c r="A62" s="57">
        <v>5.4955054252000002</v>
      </c>
      <c r="B62" s="57">
        <v>5.0000026999999996</v>
      </c>
      <c r="C62" s="57">
        <v>4.1400022355999999</v>
      </c>
      <c r="D62" s="57">
        <v>0</v>
      </c>
      <c r="E62" s="57">
        <f t="shared" si="0"/>
        <v>5.4955054252000002</v>
      </c>
      <c r="F62" s="57">
        <f t="shared" si="1"/>
        <v>16994.504494574801</v>
      </c>
      <c r="G62" s="57">
        <f t="shared" si="2"/>
        <v>5.0000026999999996</v>
      </c>
      <c r="H62" s="57">
        <f t="shared" si="3"/>
        <v>4.1400022355999999</v>
      </c>
      <c r="I62" s="57">
        <f t="shared" si="4"/>
        <v>-4.1400022355999999</v>
      </c>
      <c r="J62" s="57">
        <f t="shared" si="5"/>
        <v>-5.0000026999999996</v>
      </c>
    </row>
    <row r="63" spans="1:10">
      <c r="A63" s="57">
        <v>5.7452593702000003</v>
      </c>
      <c r="B63" s="57">
        <v>5.0000026999999996</v>
      </c>
      <c r="C63" s="57">
        <v>4.1400022355999999</v>
      </c>
      <c r="D63" s="57">
        <v>0</v>
      </c>
      <c r="E63" s="57">
        <f t="shared" si="0"/>
        <v>5.7452593702000003</v>
      </c>
      <c r="F63" s="57">
        <f t="shared" si="1"/>
        <v>16994.2547406298</v>
      </c>
      <c r="G63" s="57">
        <f t="shared" si="2"/>
        <v>5.0000026999999996</v>
      </c>
      <c r="H63" s="57">
        <f t="shared" si="3"/>
        <v>4.1400022355999999</v>
      </c>
      <c r="I63" s="57">
        <f t="shared" si="4"/>
        <v>-4.1400022355999999</v>
      </c>
      <c r="J63" s="57">
        <f t="shared" si="5"/>
        <v>-5.0000026999999996</v>
      </c>
    </row>
    <row r="64" spans="1:10">
      <c r="A64" s="57">
        <v>5.9950198768799998</v>
      </c>
      <c r="B64" s="57">
        <v>5.0000026999999996</v>
      </c>
      <c r="C64" s="57">
        <v>4.1400022355999999</v>
      </c>
      <c r="D64" s="57">
        <v>0</v>
      </c>
      <c r="E64" s="57">
        <f t="shared" si="0"/>
        <v>5.9950198768799998</v>
      </c>
      <c r="F64" s="57">
        <f t="shared" si="1"/>
        <v>16994.004980123122</v>
      </c>
      <c r="G64" s="57">
        <f t="shared" si="2"/>
        <v>5.0000026999999996</v>
      </c>
      <c r="H64" s="57">
        <f t="shared" si="3"/>
        <v>4.1400022355999999</v>
      </c>
      <c r="I64" s="57">
        <f t="shared" si="4"/>
        <v>-4.1400022355999999</v>
      </c>
      <c r="J64" s="57">
        <f t="shared" si="5"/>
        <v>-5.0000026999999996</v>
      </c>
    </row>
    <row r="65" spans="1:10">
      <c r="A65" s="57">
        <v>6.2447869452399996</v>
      </c>
      <c r="B65" s="57">
        <v>5.0000026999999996</v>
      </c>
      <c r="C65" s="57">
        <v>4.1400022355999999</v>
      </c>
      <c r="D65" s="57">
        <v>0</v>
      </c>
      <c r="E65" s="57">
        <f t="shared" si="0"/>
        <v>6.2447869452399996</v>
      </c>
      <c r="F65" s="57">
        <f t="shared" si="1"/>
        <v>16993.755213054759</v>
      </c>
      <c r="G65" s="57">
        <f t="shared" si="2"/>
        <v>5.0000026999999996</v>
      </c>
      <c r="H65" s="57">
        <f t="shared" si="3"/>
        <v>4.1400022355999999</v>
      </c>
      <c r="I65" s="57">
        <f t="shared" si="4"/>
        <v>-4.1400022355999999</v>
      </c>
      <c r="J65" s="57">
        <f t="shared" si="5"/>
        <v>-5.0000026999999996</v>
      </c>
    </row>
    <row r="66" spans="1:10">
      <c r="A66" s="57">
        <v>6.4945572944399999</v>
      </c>
      <c r="B66" s="57">
        <v>5.0000026999999996</v>
      </c>
      <c r="C66" s="57">
        <v>4.1400022355999999</v>
      </c>
      <c r="D66" s="57">
        <v>0</v>
      </c>
      <c r="E66" s="57">
        <f t="shared" si="0"/>
        <v>6.4945572944399999</v>
      </c>
      <c r="F66" s="57">
        <f t="shared" si="1"/>
        <v>16993.505442705558</v>
      </c>
      <c r="G66" s="57">
        <f t="shared" si="2"/>
        <v>5.0000026999999996</v>
      </c>
      <c r="H66" s="57">
        <f t="shared" si="3"/>
        <v>4.1400022355999999</v>
      </c>
      <c r="I66" s="57">
        <f t="shared" si="4"/>
        <v>-4.1400022355999999</v>
      </c>
      <c r="J66" s="57">
        <f t="shared" si="5"/>
        <v>-5.0000026999999996</v>
      </c>
    </row>
    <row r="67" spans="1:10">
      <c r="A67" s="57">
        <v>6.4945244860399995</v>
      </c>
      <c r="B67" s="57">
        <v>5.0000026999999996</v>
      </c>
      <c r="C67" s="57">
        <v>4.1400022355999999</v>
      </c>
      <c r="D67" s="57">
        <v>0</v>
      </c>
      <c r="E67" s="57">
        <f t="shared" si="0"/>
        <v>6.4945244860399995</v>
      </c>
      <c r="F67" s="57">
        <f t="shared" si="1"/>
        <v>16993.505475513961</v>
      </c>
      <c r="G67" s="57">
        <f t="shared" si="2"/>
        <v>5.0000026999999996</v>
      </c>
      <c r="H67" s="57">
        <f t="shared" si="3"/>
        <v>4.1400022355999999</v>
      </c>
      <c r="I67" s="57">
        <f t="shared" si="4"/>
        <v>-4.1400022355999999</v>
      </c>
      <c r="J67" s="57">
        <f t="shared" si="5"/>
        <v>-5.0000026999999996</v>
      </c>
    </row>
    <row r="68" spans="1:10">
      <c r="A68" s="57">
        <v>6.7442981160799995</v>
      </c>
      <c r="B68" s="57">
        <v>5.0000026999999996</v>
      </c>
      <c r="C68" s="57">
        <v>4.1400022355999999</v>
      </c>
      <c r="D68" s="57">
        <v>0</v>
      </c>
      <c r="E68" s="57">
        <f t="shared" si="0"/>
        <v>6.7442981160799995</v>
      </c>
      <c r="F68" s="57">
        <f t="shared" si="1"/>
        <v>16993.255701883922</v>
      </c>
      <c r="G68" s="57">
        <f t="shared" si="2"/>
        <v>5.0000026999999996</v>
      </c>
      <c r="H68" s="57">
        <f t="shared" si="3"/>
        <v>4.1400022355999999</v>
      </c>
      <c r="I68" s="57">
        <f t="shared" si="4"/>
        <v>-4.1400022355999999</v>
      </c>
      <c r="J68" s="57">
        <f t="shared" si="5"/>
        <v>-5.0000026999999996</v>
      </c>
    </row>
    <row r="69" spans="1:10">
      <c r="A69" s="57">
        <v>6.9940684652799998</v>
      </c>
      <c r="B69" s="57">
        <v>5.0000026999999996</v>
      </c>
      <c r="C69" s="57">
        <v>4.1400022355999999</v>
      </c>
      <c r="D69" s="57">
        <v>0</v>
      </c>
      <c r="E69" s="57">
        <f t="shared" si="0"/>
        <v>6.9940684652799998</v>
      </c>
      <c r="F69" s="57">
        <f t="shared" si="1"/>
        <v>16993.005931534721</v>
      </c>
      <c r="G69" s="57">
        <f t="shared" si="2"/>
        <v>5.0000026999999996</v>
      </c>
      <c r="H69" s="57">
        <f t="shared" si="3"/>
        <v>4.1400022355999999</v>
      </c>
      <c r="I69" s="57">
        <f t="shared" si="4"/>
        <v>-4.1400022355999999</v>
      </c>
      <c r="J69" s="57">
        <f t="shared" si="5"/>
        <v>-5.0000026999999996</v>
      </c>
    </row>
    <row r="70" spans="1:10">
      <c r="A70" s="57">
        <v>7.2438060060799998</v>
      </c>
      <c r="B70" s="57">
        <v>5.0000026999999996</v>
      </c>
      <c r="C70" s="57">
        <v>4.1400022355999999</v>
      </c>
      <c r="D70" s="57">
        <v>0</v>
      </c>
      <c r="E70" s="57">
        <f t="shared" si="0"/>
        <v>7.2438060060799998</v>
      </c>
      <c r="F70" s="57">
        <f t="shared" si="1"/>
        <v>16992.756193993919</v>
      </c>
      <c r="G70" s="57">
        <f t="shared" si="2"/>
        <v>5.0000026999999996</v>
      </c>
      <c r="H70" s="57">
        <f t="shared" si="3"/>
        <v>4.1400022355999999</v>
      </c>
      <c r="I70" s="57">
        <f t="shared" si="4"/>
        <v>-4.1400022355999999</v>
      </c>
      <c r="J70" s="57">
        <f t="shared" si="5"/>
        <v>-5.0000026999999996</v>
      </c>
    </row>
    <row r="71" spans="1:10">
      <c r="A71" s="57">
        <v>7.4935566702399994</v>
      </c>
      <c r="B71" s="57">
        <v>5.0000026999999996</v>
      </c>
      <c r="C71" s="57">
        <v>4.1400022355999999</v>
      </c>
      <c r="D71" s="57">
        <v>0</v>
      </c>
      <c r="E71" s="57">
        <f t="shared" si="0"/>
        <v>7.4935566702399994</v>
      </c>
      <c r="F71" s="57">
        <f t="shared" si="1"/>
        <v>16992.506443329759</v>
      </c>
      <c r="G71" s="57">
        <f t="shared" si="2"/>
        <v>5.0000026999999996</v>
      </c>
      <c r="H71" s="57">
        <f t="shared" si="3"/>
        <v>4.1400022355999999</v>
      </c>
      <c r="I71" s="57">
        <f t="shared" si="4"/>
        <v>-4.1400022355999999</v>
      </c>
      <c r="J71" s="57">
        <f t="shared" si="5"/>
        <v>-5.0000026999999996</v>
      </c>
    </row>
    <row r="72" spans="1:10">
      <c r="A72" s="57">
        <v>7.49352386184</v>
      </c>
      <c r="B72" s="57">
        <v>5.0000026999999996</v>
      </c>
      <c r="C72" s="57">
        <v>4.1400022355999999</v>
      </c>
      <c r="D72" s="57">
        <v>0</v>
      </c>
      <c r="E72" s="57">
        <f t="shared" si="0"/>
        <v>7.49352386184</v>
      </c>
      <c r="F72" s="57">
        <f t="shared" si="1"/>
        <v>16992.506476138162</v>
      </c>
      <c r="G72" s="57">
        <f t="shared" si="2"/>
        <v>5.0000026999999996</v>
      </c>
      <c r="H72" s="57">
        <f t="shared" si="3"/>
        <v>4.1400022355999999</v>
      </c>
      <c r="I72" s="57">
        <f t="shared" si="4"/>
        <v>-4.1400022355999999</v>
      </c>
      <c r="J72" s="57">
        <f t="shared" si="5"/>
        <v>-5.0000026999999996</v>
      </c>
    </row>
    <row r="73" spans="1:10">
      <c r="A73" s="57">
        <v>7.7432810876799989</v>
      </c>
      <c r="B73" s="57">
        <v>5.0000026999999996</v>
      </c>
      <c r="C73" s="57">
        <v>4.1400022355999999</v>
      </c>
      <c r="D73" s="57">
        <v>0</v>
      </c>
      <c r="E73" s="57">
        <f t="shared" si="0"/>
        <v>7.7432810876799989</v>
      </c>
      <c r="F73" s="57">
        <f t="shared" si="1"/>
        <v>16992.256718912318</v>
      </c>
      <c r="G73" s="57">
        <f t="shared" si="2"/>
        <v>5.0000026999999996</v>
      </c>
      <c r="H73" s="57">
        <f t="shared" si="3"/>
        <v>4.1400022355999999</v>
      </c>
      <c r="I73" s="57">
        <f t="shared" si="4"/>
        <v>-4.1400022355999999</v>
      </c>
      <c r="J73" s="57">
        <f t="shared" si="5"/>
        <v>-5.0000026999999996</v>
      </c>
    </row>
    <row r="74" spans="1:10">
      <c r="A74" s="57">
        <v>7.9930415943599993</v>
      </c>
      <c r="B74" s="57">
        <v>5.0000026999999996</v>
      </c>
      <c r="C74" s="57">
        <v>4.1400022355999999</v>
      </c>
      <c r="D74" s="57">
        <v>0</v>
      </c>
      <c r="E74" s="57">
        <f t="shared" si="0"/>
        <v>7.9930415943599993</v>
      </c>
      <c r="F74" s="57">
        <f t="shared" si="1"/>
        <v>16992.00695840564</v>
      </c>
      <c r="G74" s="57">
        <f t="shared" si="2"/>
        <v>5.0000026999999996</v>
      </c>
      <c r="H74" s="57">
        <f t="shared" si="3"/>
        <v>4.1400022355999999</v>
      </c>
      <c r="I74" s="57">
        <f t="shared" si="4"/>
        <v>-4.1400022355999999</v>
      </c>
      <c r="J74" s="57">
        <f t="shared" si="5"/>
        <v>-5.0000026999999996</v>
      </c>
    </row>
    <row r="75" spans="1:10">
      <c r="A75" s="57">
        <v>8.2428086627199999</v>
      </c>
      <c r="B75" s="57">
        <v>5.0000026999999996</v>
      </c>
      <c r="C75" s="57">
        <v>4.1400022355999999</v>
      </c>
      <c r="D75" s="57">
        <v>0</v>
      </c>
      <c r="E75" s="57">
        <f t="shared" si="0"/>
        <v>8.2428086627199999</v>
      </c>
      <c r="F75" s="57">
        <f t="shared" si="1"/>
        <v>16991.757191337281</v>
      </c>
      <c r="G75" s="57">
        <f t="shared" si="2"/>
        <v>5.0000026999999996</v>
      </c>
      <c r="H75" s="57">
        <f t="shared" si="3"/>
        <v>4.1400022355999999</v>
      </c>
      <c r="I75" s="57">
        <f t="shared" si="4"/>
        <v>-4.1400022355999999</v>
      </c>
      <c r="J75" s="57">
        <f t="shared" si="5"/>
        <v>-5.0000026999999996</v>
      </c>
    </row>
    <row r="76" spans="1:10">
      <c r="A76" s="57">
        <v>8.4925790119199984</v>
      </c>
      <c r="B76" s="57">
        <v>5.0000026999999996</v>
      </c>
      <c r="C76" s="57">
        <v>4.1400022355999999</v>
      </c>
      <c r="D76" s="57">
        <v>0</v>
      </c>
      <c r="E76" s="57">
        <f t="shared" si="0"/>
        <v>8.4925790119199984</v>
      </c>
      <c r="F76" s="57">
        <f t="shared" si="1"/>
        <v>16991.50742098808</v>
      </c>
      <c r="G76" s="57">
        <f t="shared" si="2"/>
        <v>5.0000026999999996</v>
      </c>
      <c r="H76" s="57">
        <f t="shared" si="3"/>
        <v>4.1400022355999999</v>
      </c>
      <c r="I76" s="57">
        <f t="shared" si="4"/>
        <v>-4.1400022355999999</v>
      </c>
      <c r="J76" s="57">
        <f t="shared" si="5"/>
        <v>-5.0000026999999996</v>
      </c>
    </row>
    <row r="77" spans="1:10">
      <c r="A77" s="57">
        <v>8.4925363610000009</v>
      </c>
      <c r="B77" s="57">
        <v>4.8100025974000005</v>
      </c>
      <c r="C77" s="57">
        <v>4.1850022599000001</v>
      </c>
      <c r="D77" s="57">
        <v>0</v>
      </c>
      <c r="E77" s="57">
        <f t="shared" si="0"/>
        <v>8.4925363610000009</v>
      </c>
      <c r="F77" s="57">
        <f t="shared" si="1"/>
        <v>16991.507463639002</v>
      </c>
      <c r="G77" s="57">
        <f t="shared" si="2"/>
        <v>4.8100025974000005</v>
      </c>
      <c r="H77" s="57">
        <f t="shared" si="3"/>
        <v>4.1850022599000001</v>
      </c>
      <c r="I77" s="57">
        <f t="shared" si="4"/>
        <v>-4.1850022599000001</v>
      </c>
      <c r="J77" s="57">
        <f t="shared" si="5"/>
        <v>-4.8100025974000005</v>
      </c>
    </row>
    <row r="78" spans="1:10">
      <c r="A78" s="57">
        <v>8.8308533009600012</v>
      </c>
      <c r="B78" s="57">
        <v>4.8100025974000005</v>
      </c>
      <c r="C78" s="57">
        <v>4.1850022599000001</v>
      </c>
      <c r="D78" s="57">
        <v>0</v>
      </c>
      <c r="E78" s="57">
        <f t="shared" si="0"/>
        <v>8.8308533009600012</v>
      </c>
      <c r="F78" s="57">
        <f t="shared" si="1"/>
        <v>16991.169146699041</v>
      </c>
      <c r="G78" s="57">
        <f t="shared" si="2"/>
        <v>4.8100025974000005</v>
      </c>
      <c r="H78" s="57">
        <f t="shared" si="3"/>
        <v>4.1850022599000001</v>
      </c>
      <c r="I78" s="57">
        <f t="shared" si="4"/>
        <v>-4.1850022599000001</v>
      </c>
      <c r="J78" s="57">
        <f t="shared" si="5"/>
        <v>-4.8100025974000005</v>
      </c>
    </row>
    <row r="79" spans="1:10">
      <c r="A79" s="57">
        <v>9.1691505558799999</v>
      </c>
      <c r="B79" s="57">
        <v>4.8100025974000005</v>
      </c>
      <c r="C79" s="57">
        <v>4.1850022599000001</v>
      </c>
      <c r="D79" s="57">
        <v>0</v>
      </c>
      <c r="E79" s="57">
        <f t="shared" si="0"/>
        <v>9.1691505558799999</v>
      </c>
      <c r="F79" s="57">
        <f t="shared" si="1"/>
        <v>16990.830849444119</v>
      </c>
      <c r="G79" s="57">
        <f t="shared" si="2"/>
        <v>4.8100025974000005</v>
      </c>
      <c r="H79" s="57">
        <f t="shared" si="3"/>
        <v>4.1850022599000001</v>
      </c>
      <c r="I79" s="57">
        <f t="shared" si="4"/>
        <v>-4.1850022599000001</v>
      </c>
      <c r="J79" s="57">
        <f t="shared" si="5"/>
        <v>-4.8100025974000005</v>
      </c>
    </row>
    <row r="80" spans="1:10">
      <c r="A80" s="57">
        <v>9.50743468744</v>
      </c>
      <c r="B80" s="57">
        <v>4.8100025974000005</v>
      </c>
      <c r="C80" s="57">
        <v>4.1850022599000001</v>
      </c>
      <c r="D80" s="57">
        <v>0</v>
      </c>
      <c r="E80" s="57">
        <f t="shared" si="0"/>
        <v>9.50743468744</v>
      </c>
      <c r="F80" s="57">
        <f t="shared" si="1"/>
        <v>16990.492565312561</v>
      </c>
      <c r="G80" s="57">
        <f t="shared" si="2"/>
        <v>4.8100025974000005</v>
      </c>
      <c r="H80" s="57">
        <f t="shared" si="3"/>
        <v>4.1850022599000001</v>
      </c>
      <c r="I80" s="57">
        <f t="shared" si="4"/>
        <v>-4.1850022599000001</v>
      </c>
      <c r="J80" s="57">
        <f t="shared" si="5"/>
        <v>-4.8100025974000005</v>
      </c>
    </row>
    <row r="81" spans="1:10">
      <c r="A81" s="57">
        <v>9.845728661519999</v>
      </c>
      <c r="B81" s="57">
        <v>4.8100025974000005</v>
      </c>
      <c r="C81" s="57">
        <v>4.1850022599000001</v>
      </c>
      <c r="D81" s="57">
        <v>0</v>
      </c>
      <c r="E81" s="57">
        <f t="shared" si="0"/>
        <v>9.845728661519999</v>
      </c>
      <c r="F81" s="57">
        <f t="shared" si="1"/>
        <v>16990.154271338481</v>
      </c>
      <c r="G81" s="57">
        <f t="shared" si="2"/>
        <v>4.8100025974000005</v>
      </c>
      <c r="H81" s="57">
        <f t="shared" si="3"/>
        <v>4.1850022599000001</v>
      </c>
      <c r="I81" s="57">
        <f t="shared" si="4"/>
        <v>-4.1850022599000001</v>
      </c>
      <c r="J81" s="57">
        <f t="shared" si="5"/>
        <v>-4.8100025974000005</v>
      </c>
    </row>
    <row r="82" spans="1:10">
      <c r="A82" s="57">
        <v>9.845718819</v>
      </c>
      <c r="B82" s="57">
        <v>5.0000026999999996</v>
      </c>
      <c r="C82" s="57">
        <v>2.7650014930999998</v>
      </c>
      <c r="D82" s="57">
        <v>0</v>
      </c>
      <c r="E82" s="57">
        <f t="shared" si="0"/>
        <v>9.845718819</v>
      </c>
      <c r="F82" s="57">
        <f t="shared" si="1"/>
        <v>16990.154281181</v>
      </c>
      <c r="G82" s="57">
        <f t="shared" si="2"/>
        <v>5.0000026999999996</v>
      </c>
      <c r="H82" s="57">
        <f t="shared" si="3"/>
        <v>2.7650014930999998</v>
      </c>
      <c r="I82" s="57">
        <f t="shared" si="4"/>
        <v>-2.7650014930999998</v>
      </c>
      <c r="J82" s="57">
        <f t="shared" si="5"/>
        <v>-5.0000026999999996</v>
      </c>
    </row>
    <row r="83" spans="1:10">
      <c r="A83" s="57">
        <v>10.00814664572</v>
      </c>
      <c r="B83" s="57">
        <v>5.0000026999999996</v>
      </c>
      <c r="C83" s="57">
        <v>2.7650014930999998</v>
      </c>
      <c r="D83" s="57">
        <v>0</v>
      </c>
      <c r="E83" s="57">
        <f t="shared" si="0"/>
        <v>10.00814664572</v>
      </c>
      <c r="F83" s="57">
        <f t="shared" si="1"/>
        <v>16989.99185335428</v>
      </c>
      <c r="G83" s="57">
        <f t="shared" si="2"/>
        <v>5.0000026999999996</v>
      </c>
      <c r="H83" s="57">
        <f t="shared" si="3"/>
        <v>2.7650014930999998</v>
      </c>
      <c r="I83" s="57">
        <f t="shared" si="4"/>
        <v>-2.7650014930999998</v>
      </c>
      <c r="J83" s="57">
        <f t="shared" si="5"/>
        <v>-5.0000026999999996</v>
      </c>
    </row>
    <row r="84" spans="1:10">
      <c r="A84" s="57">
        <v>10.17057775328</v>
      </c>
      <c r="B84" s="57">
        <v>5.0000026999999996</v>
      </c>
      <c r="C84" s="57">
        <v>2.7650014930999998</v>
      </c>
      <c r="D84" s="57">
        <v>0</v>
      </c>
      <c r="E84" s="57">
        <f t="shared" si="0"/>
        <v>10.17057775328</v>
      </c>
      <c r="F84" s="57">
        <f t="shared" si="1"/>
        <v>16989.829422246719</v>
      </c>
      <c r="G84" s="57">
        <f t="shared" si="2"/>
        <v>5.0000026999999996</v>
      </c>
      <c r="H84" s="57">
        <f t="shared" si="3"/>
        <v>2.7650014930999998</v>
      </c>
      <c r="I84" s="57">
        <f t="shared" si="4"/>
        <v>-2.7650014930999998</v>
      </c>
      <c r="J84" s="57">
        <f t="shared" si="5"/>
        <v>-5.0000026999999996</v>
      </c>
    </row>
    <row r="85" spans="1:10">
      <c r="A85" s="57">
        <v>10.333012141679999</v>
      </c>
      <c r="B85" s="57">
        <v>5.0000026999999996</v>
      </c>
      <c r="C85" s="57">
        <v>2.7650014930999998</v>
      </c>
      <c r="D85" s="57">
        <v>0</v>
      </c>
      <c r="E85" s="57">
        <f t="shared" si="0"/>
        <v>10.333012141679999</v>
      </c>
      <c r="F85" s="57">
        <f t="shared" si="1"/>
        <v>16989.66698785832</v>
      </c>
      <c r="G85" s="57">
        <f t="shared" si="2"/>
        <v>5.0000026999999996</v>
      </c>
      <c r="H85" s="57">
        <f t="shared" si="3"/>
        <v>2.7650014930999998</v>
      </c>
      <c r="I85" s="57">
        <f t="shared" si="4"/>
        <v>-2.7650014930999998</v>
      </c>
      <c r="J85" s="57">
        <f t="shared" si="5"/>
        <v>-5.0000026999999996</v>
      </c>
    </row>
    <row r="86" spans="1:10">
      <c r="A86" s="57">
        <v>10.495443249240001</v>
      </c>
      <c r="B86" s="57">
        <v>5.0000026999999996</v>
      </c>
      <c r="C86" s="57">
        <v>2.7650014930999998</v>
      </c>
      <c r="D86" s="57">
        <v>0</v>
      </c>
      <c r="E86" s="57">
        <f t="shared" si="0"/>
        <v>10.495443249240001</v>
      </c>
      <c r="F86" s="57">
        <f t="shared" si="1"/>
        <v>16989.504556750759</v>
      </c>
      <c r="G86" s="57">
        <f t="shared" si="2"/>
        <v>5.0000026999999996</v>
      </c>
      <c r="H86" s="57">
        <f t="shared" si="3"/>
        <v>2.7650014930999998</v>
      </c>
      <c r="I86" s="57">
        <f t="shared" si="4"/>
        <v>-2.7650014930999998</v>
      </c>
      <c r="J86" s="57">
        <f t="shared" si="5"/>
        <v>-5.0000026999999996</v>
      </c>
    </row>
    <row r="87" spans="1:10">
      <c r="A87" s="57">
        <v>10.49543340672</v>
      </c>
      <c r="B87" s="57">
        <v>5.5000029699999997</v>
      </c>
      <c r="C87" s="57">
        <v>2.7650014930999998</v>
      </c>
      <c r="D87" s="57">
        <v>0</v>
      </c>
      <c r="E87" s="57">
        <f t="shared" si="0"/>
        <v>10.49543340672</v>
      </c>
      <c r="F87" s="57">
        <f t="shared" si="1"/>
        <v>16989.504566593281</v>
      </c>
      <c r="G87" s="57">
        <f t="shared" si="2"/>
        <v>5.5000029699999997</v>
      </c>
      <c r="H87" s="57">
        <f t="shared" si="3"/>
        <v>2.7650014930999998</v>
      </c>
      <c r="I87" s="57">
        <f t="shared" si="4"/>
        <v>-2.7650014930999998</v>
      </c>
      <c r="J87" s="57">
        <f t="shared" si="5"/>
        <v>-5.5000029699999997</v>
      </c>
    </row>
    <row r="88" spans="1:10">
      <c r="A88" s="57">
        <v>10.62081398816</v>
      </c>
      <c r="B88" s="57">
        <v>5.5000029699999997</v>
      </c>
      <c r="C88" s="57">
        <v>2.7650014930999998</v>
      </c>
      <c r="D88" s="57">
        <v>0</v>
      </c>
      <c r="E88" s="57">
        <f t="shared" si="0"/>
        <v>10.62081398816</v>
      </c>
      <c r="F88" s="57">
        <f t="shared" si="1"/>
        <v>16989.37918601184</v>
      </c>
      <c r="G88" s="57">
        <f t="shared" si="2"/>
        <v>5.5000029699999997</v>
      </c>
      <c r="H88" s="57">
        <f t="shared" si="3"/>
        <v>2.7650014930999998</v>
      </c>
      <c r="I88" s="57">
        <f t="shared" si="4"/>
        <v>-2.7650014930999998</v>
      </c>
      <c r="J88" s="57">
        <f t="shared" si="5"/>
        <v>-5.5000029699999997</v>
      </c>
    </row>
    <row r="89" spans="1:10">
      <c r="A89" s="57">
        <v>10.74619128876</v>
      </c>
      <c r="B89" s="57">
        <v>5.5000029699999997</v>
      </c>
      <c r="C89" s="57">
        <v>2.7650014930999998</v>
      </c>
      <c r="D89" s="57">
        <v>0</v>
      </c>
      <c r="E89" s="57">
        <f t="shared" si="0"/>
        <v>10.74619128876</v>
      </c>
      <c r="F89" s="57">
        <f t="shared" si="1"/>
        <v>16989.253808711241</v>
      </c>
      <c r="G89" s="57">
        <f t="shared" si="2"/>
        <v>5.5000029699999997</v>
      </c>
      <c r="H89" s="57">
        <f t="shared" si="3"/>
        <v>2.7650014930999998</v>
      </c>
      <c r="I89" s="57">
        <f t="shared" si="4"/>
        <v>-2.7650014930999998</v>
      </c>
      <c r="J89" s="57">
        <f t="shared" si="5"/>
        <v>-5.5000029699999997</v>
      </c>
    </row>
    <row r="90" spans="1:10">
      <c r="A90" s="57">
        <v>10.871571870199999</v>
      </c>
      <c r="B90" s="57">
        <v>5.5000029699999997</v>
      </c>
      <c r="C90" s="57">
        <v>2.7650014930999998</v>
      </c>
      <c r="D90" s="57">
        <v>0</v>
      </c>
      <c r="E90" s="57">
        <f t="shared" ref="E90:E144" si="6">A90</f>
        <v>10.871571870199999</v>
      </c>
      <c r="F90" s="57">
        <f t="shared" si="1"/>
        <v>16989.128428129799</v>
      </c>
      <c r="G90" s="57">
        <f t="shared" si="2"/>
        <v>5.5000029699999997</v>
      </c>
      <c r="H90" s="57">
        <f t="shared" si="3"/>
        <v>2.7650014930999998</v>
      </c>
      <c r="I90" s="57">
        <f t="shared" si="4"/>
        <v>-2.7650014930999998</v>
      </c>
      <c r="J90" s="57">
        <f t="shared" si="5"/>
        <v>-5.5000029699999997</v>
      </c>
    </row>
    <row r="91" spans="1:10">
      <c r="A91" s="57">
        <v>10.99695245164</v>
      </c>
      <c r="B91" s="57">
        <v>5.5000029699999997</v>
      </c>
      <c r="C91" s="57">
        <v>2.7650014930999998</v>
      </c>
      <c r="D91" s="57">
        <v>0</v>
      </c>
      <c r="E91" s="57">
        <f t="shared" si="6"/>
        <v>10.99695245164</v>
      </c>
      <c r="F91" s="57">
        <f t="shared" si="1"/>
        <v>16989.003047548362</v>
      </c>
      <c r="G91" s="57">
        <f t="shared" si="2"/>
        <v>5.5000029699999997</v>
      </c>
      <c r="H91" s="57">
        <f t="shared" si="3"/>
        <v>2.7650014930999998</v>
      </c>
      <c r="I91" s="57">
        <f t="shared" si="4"/>
        <v>-2.7650014930999998</v>
      </c>
      <c r="J91" s="57">
        <f t="shared" si="5"/>
        <v>-5.5000029699999997</v>
      </c>
    </row>
    <row r="92" spans="1:10">
      <c r="A92" s="57">
        <v>10.996936047439998</v>
      </c>
      <c r="B92" s="57">
        <v>5.0000026999999996</v>
      </c>
      <c r="C92" s="57">
        <v>4.1400022355999999</v>
      </c>
      <c r="D92" s="57">
        <v>0</v>
      </c>
      <c r="E92" s="57">
        <f t="shared" si="6"/>
        <v>10.996936047439998</v>
      </c>
      <c r="F92" s="57">
        <f t="shared" ref="F92:F144" si="7">ABS(E92-17000)</f>
        <v>16989.003063952561</v>
      </c>
      <c r="G92" s="57">
        <f t="shared" ref="G92:G144" si="8">D92+B92</f>
        <v>5.0000026999999996</v>
      </c>
      <c r="H92" s="57">
        <f t="shared" ref="H92:H144" si="9">D92+C92</f>
        <v>4.1400022355999999</v>
      </c>
      <c r="I92" s="57">
        <f t="shared" ref="I92:I144" si="10">D92-C92</f>
        <v>-4.1400022355999999</v>
      </c>
      <c r="J92" s="57">
        <f t="shared" ref="J92:J144" si="11">D92-B92</f>
        <v>-5.0000026999999996</v>
      </c>
    </row>
    <row r="93" spans="1:10">
      <c r="A93" s="57">
        <v>11.246686711599999</v>
      </c>
      <c r="B93" s="57">
        <v>5.0000026999999996</v>
      </c>
      <c r="C93" s="57">
        <v>4.1400022355999999</v>
      </c>
      <c r="D93" s="57">
        <v>0</v>
      </c>
      <c r="E93" s="57">
        <f t="shared" si="6"/>
        <v>11.246686711599999</v>
      </c>
      <c r="F93" s="57">
        <f t="shared" si="7"/>
        <v>16988.753313288398</v>
      </c>
      <c r="G93" s="57">
        <f t="shared" si="8"/>
        <v>5.0000026999999996</v>
      </c>
      <c r="H93" s="57">
        <f t="shared" si="9"/>
        <v>4.1400022355999999</v>
      </c>
      <c r="I93" s="57">
        <f t="shared" si="10"/>
        <v>-4.1400022355999999</v>
      </c>
      <c r="J93" s="57">
        <f t="shared" si="11"/>
        <v>-5.0000026999999996</v>
      </c>
    </row>
    <row r="94" spans="1:10">
      <c r="A94" s="57">
        <v>11.49643409492</v>
      </c>
      <c r="B94" s="57">
        <v>5.0000026999999996</v>
      </c>
      <c r="C94" s="57">
        <v>4.1400022355999999</v>
      </c>
      <c r="D94" s="57">
        <v>0</v>
      </c>
      <c r="E94" s="57">
        <f t="shared" si="6"/>
        <v>11.49643409492</v>
      </c>
      <c r="F94" s="57">
        <f t="shared" si="7"/>
        <v>16988.503565905081</v>
      </c>
      <c r="G94" s="57">
        <f t="shared" si="8"/>
        <v>5.0000026999999996</v>
      </c>
      <c r="H94" s="57">
        <f t="shared" si="9"/>
        <v>4.1400022355999999</v>
      </c>
      <c r="I94" s="57">
        <f t="shared" si="10"/>
        <v>-4.1400022355999999</v>
      </c>
      <c r="J94" s="57">
        <f t="shared" si="11"/>
        <v>-5.0000026999999996</v>
      </c>
    </row>
    <row r="95" spans="1:10">
      <c r="A95" s="57">
        <v>11.746191320760001</v>
      </c>
      <c r="B95" s="57">
        <v>5.0000026999999996</v>
      </c>
      <c r="C95" s="57">
        <v>4.1400022355999999</v>
      </c>
      <c r="D95" s="57">
        <v>0</v>
      </c>
      <c r="E95" s="57">
        <f t="shared" si="6"/>
        <v>11.746191320760001</v>
      </c>
      <c r="F95" s="57">
        <f t="shared" si="7"/>
        <v>16988.253808679241</v>
      </c>
      <c r="G95" s="57">
        <f t="shared" si="8"/>
        <v>5.0000026999999996</v>
      </c>
      <c r="H95" s="57">
        <f t="shared" si="9"/>
        <v>4.1400022355999999</v>
      </c>
      <c r="I95" s="57">
        <f t="shared" si="10"/>
        <v>-4.1400022355999999</v>
      </c>
      <c r="J95" s="57">
        <f t="shared" si="11"/>
        <v>-5.0000026999999996</v>
      </c>
    </row>
    <row r="96" spans="1:10">
      <c r="A96" s="57">
        <v>11.995951827439999</v>
      </c>
      <c r="B96" s="57">
        <v>5.0000026999999996</v>
      </c>
      <c r="C96" s="57">
        <v>4.1400022355999999</v>
      </c>
      <c r="D96" s="57">
        <v>0</v>
      </c>
      <c r="E96" s="57">
        <f t="shared" si="6"/>
        <v>11.995951827439999</v>
      </c>
      <c r="F96" s="57">
        <f t="shared" si="7"/>
        <v>16988.004048172559</v>
      </c>
      <c r="G96" s="57">
        <f t="shared" si="8"/>
        <v>5.0000026999999996</v>
      </c>
      <c r="H96" s="57">
        <f t="shared" si="9"/>
        <v>4.1400022355999999</v>
      </c>
      <c r="I96" s="57">
        <f t="shared" si="10"/>
        <v>-4.1400022355999999</v>
      </c>
      <c r="J96" s="57">
        <f t="shared" si="11"/>
        <v>-5.0000026999999996</v>
      </c>
    </row>
    <row r="97" spans="1:10">
      <c r="A97" s="57">
        <v>11.99594198492</v>
      </c>
      <c r="B97" s="57">
        <v>4.8100025974000005</v>
      </c>
      <c r="C97" s="57">
        <v>4.1400022355999999</v>
      </c>
      <c r="D97" s="57">
        <v>0</v>
      </c>
      <c r="E97" s="57">
        <f t="shared" si="6"/>
        <v>11.99594198492</v>
      </c>
      <c r="F97" s="57">
        <f t="shared" si="7"/>
        <v>16988.004058015082</v>
      </c>
      <c r="G97" s="57">
        <f t="shared" si="8"/>
        <v>4.8100025974000005</v>
      </c>
      <c r="H97" s="57">
        <f t="shared" si="9"/>
        <v>4.1400022355999999</v>
      </c>
      <c r="I97" s="57">
        <f t="shared" si="10"/>
        <v>-4.1400022355999999</v>
      </c>
      <c r="J97" s="57">
        <f t="shared" si="11"/>
        <v>-4.8100025974000005</v>
      </c>
    </row>
    <row r="98" spans="1:10">
      <c r="A98" s="57">
        <v>12.062526632720001</v>
      </c>
      <c r="B98" s="57">
        <v>4.8100025974000005</v>
      </c>
      <c r="C98" s="57">
        <v>4.1400022355999999</v>
      </c>
      <c r="D98" s="57">
        <v>0</v>
      </c>
      <c r="E98" s="57">
        <f t="shared" si="6"/>
        <v>12.062526632720001</v>
      </c>
      <c r="F98" s="57">
        <f t="shared" si="7"/>
        <v>16987.937473367281</v>
      </c>
      <c r="G98" s="57">
        <f t="shared" si="8"/>
        <v>4.8100025974000005</v>
      </c>
      <c r="H98" s="57">
        <f t="shared" si="9"/>
        <v>4.1400022355999999</v>
      </c>
      <c r="I98" s="57">
        <f t="shared" si="10"/>
        <v>-4.1400022355999999</v>
      </c>
      <c r="J98" s="57">
        <f t="shared" si="11"/>
        <v>-4.8100025974000005</v>
      </c>
    </row>
    <row r="99" spans="1:10">
      <c r="A99" s="57">
        <v>12.12911128052</v>
      </c>
      <c r="B99" s="57">
        <v>4.8100025974000005</v>
      </c>
      <c r="C99" s="57">
        <v>4.1400022355999999</v>
      </c>
      <c r="D99" s="57">
        <v>0</v>
      </c>
      <c r="E99" s="57">
        <f t="shared" si="6"/>
        <v>12.12911128052</v>
      </c>
      <c r="F99" s="57">
        <f t="shared" si="7"/>
        <v>16987.870888719481</v>
      </c>
      <c r="G99" s="57">
        <f t="shared" si="8"/>
        <v>4.8100025974000005</v>
      </c>
      <c r="H99" s="57">
        <f t="shared" si="9"/>
        <v>4.1400022355999999</v>
      </c>
      <c r="I99" s="57">
        <f t="shared" si="10"/>
        <v>-4.1400022355999999</v>
      </c>
      <c r="J99" s="57">
        <f t="shared" si="11"/>
        <v>-4.8100025974000005</v>
      </c>
    </row>
    <row r="100" spans="1:10">
      <c r="A100" s="57">
        <v>12.195695928320001</v>
      </c>
      <c r="B100" s="57">
        <v>4.8100025974000005</v>
      </c>
      <c r="C100" s="57">
        <v>4.1400022355999999</v>
      </c>
      <c r="D100" s="57">
        <v>0</v>
      </c>
      <c r="E100" s="57">
        <f t="shared" si="6"/>
        <v>12.195695928320001</v>
      </c>
      <c r="F100" s="57">
        <f t="shared" si="7"/>
        <v>16987.80430407168</v>
      </c>
      <c r="G100" s="57">
        <f t="shared" si="8"/>
        <v>4.8100025974000005</v>
      </c>
      <c r="H100" s="57">
        <f t="shared" si="9"/>
        <v>4.1400022355999999</v>
      </c>
      <c r="I100" s="57">
        <f t="shared" si="10"/>
        <v>-4.1400022355999999</v>
      </c>
      <c r="J100" s="57">
        <f t="shared" si="11"/>
        <v>-4.8100025974000005</v>
      </c>
    </row>
    <row r="101" spans="1:10">
      <c r="A101" s="57">
        <v>12.26228385696</v>
      </c>
      <c r="B101" s="57">
        <v>4.8100025974000005</v>
      </c>
      <c r="C101" s="57">
        <v>4.1400022355999999</v>
      </c>
      <c r="D101" s="57">
        <v>0</v>
      </c>
      <c r="E101" s="57">
        <f t="shared" si="6"/>
        <v>12.26228385696</v>
      </c>
      <c r="F101" s="57">
        <f t="shared" si="7"/>
        <v>16987.737716143041</v>
      </c>
      <c r="G101" s="57">
        <f t="shared" si="8"/>
        <v>4.8100025974000005</v>
      </c>
      <c r="H101" s="57">
        <f t="shared" si="9"/>
        <v>4.1400022355999999</v>
      </c>
      <c r="I101" s="57">
        <f t="shared" si="10"/>
        <v>-4.1400022355999999</v>
      </c>
      <c r="J101" s="57">
        <f t="shared" si="11"/>
        <v>-4.8100025974000005</v>
      </c>
    </row>
    <row r="102" spans="1:10">
      <c r="A102" s="57">
        <v>12.262270733599999</v>
      </c>
      <c r="B102" s="57">
        <v>4.8100025974000005</v>
      </c>
      <c r="C102" s="57">
        <v>4.1400022355999999</v>
      </c>
      <c r="D102" s="57">
        <v>0</v>
      </c>
      <c r="E102" s="57">
        <f t="shared" si="6"/>
        <v>12.262270733599999</v>
      </c>
      <c r="F102" s="57">
        <f t="shared" si="7"/>
        <v>16987.737729266399</v>
      </c>
      <c r="G102" s="57">
        <f t="shared" si="8"/>
        <v>4.8100025974000005</v>
      </c>
      <c r="H102" s="57">
        <f t="shared" si="9"/>
        <v>4.1400022355999999</v>
      </c>
      <c r="I102" s="57">
        <f t="shared" si="10"/>
        <v>-4.1400022355999999</v>
      </c>
      <c r="J102" s="57">
        <f t="shared" si="11"/>
        <v>-4.8100025974000005</v>
      </c>
    </row>
    <row r="103" spans="1:10">
      <c r="A103" s="57">
        <v>12.47035472976</v>
      </c>
      <c r="B103" s="57">
        <v>4.8100025974000005</v>
      </c>
      <c r="C103" s="57">
        <v>4.1400022355999999</v>
      </c>
      <c r="D103" s="57">
        <v>0</v>
      </c>
      <c r="E103" s="57">
        <f t="shared" si="6"/>
        <v>12.47035472976</v>
      </c>
      <c r="F103" s="57">
        <f t="shared" si="7"/>
        <v>16987.529645270239</v>
      </c>
      <c r="G103" s="57">
        <f t="shared" si="8"/>
        <v>4.8100025974000005</v>
      </c>
      <c r="H103" s="57">
        <f t="shared" si="9"/>
        <v>4.1400022355999999</v>
      </c>
      <c r="I103" s="57">
        <f t="shared" si="10"/>
        <v>-4.1400022355999999</v>
      </c>
      <c r="J103" s="57">
        <f t="shared" si="11"/>
        <v>-4.8100025974000005</v>
      </c>
    </row>
    <row r="104" spans="1:10">
      <c r="A104" s="57">
        <v>12.67843872592</v>
      </c>
      <c r="B104" s="57">
        <v>4.8100025974000005</v>
      </c>
      <c r="C104" s="57">
        <v>4.1400022355999999</v>
      </c>
      <c r="D104" s="57">
        <v>0</v>
      </c>
      <c r="E104" s="57">
        <f t="shared" si="6"/>
        <v>12.67843872592</v>
      </c>
      <c r="F104" s="57">
        <f t="shared" si="7"/>
        <v>16987.321561274079</v>
      </c>
      <c r="G104" s="57">
        <f t="shared" si="8"/>
        <v>4.8100025974000005</v>
      </c>
      <c r="H104" s="57">
        <f t="shared" si="9"/>
        <v>4.1400022355999999</v>
      </c>
      <c r="I104" s="57">
        <f t="shared" si="10"/>
        <v>-4.1400022355999999</v>
      </c>
      <c r="J104" s="57">
        <f t="shared" si="11"/>
        <v>-4.8100025974000005</v>
      </c>
    </row>
    <row r="105" spans="1:10">
      <c r="A105" s="57">
        <v>12.88652600292</v>
      </c>
      <c r="B105" s="57">
        <v>4.8100025974000005</v>
      </c>
      <c r="C105" s="57">
        <v>4.1400022355999999</v>
      </c>
      <c r="D105" s="57">
        <v>0</v>
      </c>
      <c r="E105" s="57">
        <f t="shared" si="6"/>
        <v>12.88652600292</v>
      </c>
      <c r="F105" s="57">
        <f t="shared" si="7"/>
        <v>16987.11347399708</v>
      </c>
      <c r="G105" s="57">
        <f t="shared" si="8"/>
        <v>4.8100025974000005</v>
      </c>
      <c r="H105" s="57">
        <f t="shared" si="9"/>
        <v>4.1400022355999999</v>
      </c>
      <c r="I105" s="57">
        <f t="shared" si="10"/>
        <v>-4.1400022355999999</v>
      </c>
      <c r="J105" s="57">
        <f t="shared" si="11"/>
        <v>-4.8100025974000005</v>
      </c>
    </row>
    <row r="106" spans="1:10">
      <c r="A106" s="57">
        <v>13.094609999079999</v>
      </c>
      <c r="B106" s="57">
        <v>4.8100025974000005</v>
      </c>
      <c r="C106" s="57">
        <v>4.1400022355999999</v>
      </c>
      <c r="D106" s="57">
        <v>0</v>
      </c>
      <c r="E106" s="57">
        <f t="shared" si="6"/>
        <v>13.094609999079999</v>
      </c>
      <c r="F106" s="57">
        <f t="shared" si="7"/>
        <v>16986.90539000092</v>
      </c>
      <c r="G106" s="57">
        <f t="shared" si="8"/>
        <v>4.8100025974000005</v>
      </c>
      <c r="H106" s="57">
        <f t="shared" si="9"/>
        <v>4.1400022355999999</v>
      </c>
      <c r="I106" s="57">
        <f t="shared" si="10"/>
        <v>-4.1400022355999999</v>
      </c>
      <c r="J106" s="57">
        <f t="shared" si="11"/>
        <v>-4.8100025974000005</v>
      </c>
    </row>
    <row r="107" spans="1:10">
      <c r="A107" s="57">
        <v>13.0945870332</v>
      </c>
      <c r="B107" s="57">
        <v>4.8100025974000005</v>
      </c>
      <c r="C107" s="57">
        <v>3.9250021194999993</v>
      </c>
      <c r="D107" s="57">
        <v>0</v>
      </c>
      <c r="E107" s="57">
        <f t="shared" si="6"/>
        <v>13.0945870332</v>
      </c>
      <c r="F107" s="57">
        <f t="shared" si="7"/>
        <v>16986.9054129668</v>
      </c>
      <c r="G107" s="57">
        <f t="shared" si="8"/>
        <v>4.8100025974000005</v>
      </c>
      <c r="H107" s="57">
        <f t="shared" si="9"/>
        <v>3.9250021194999993</v>
      </c>
      <c r="I107" s="57">
        <f t="shared" si="10"/>
        <v>-3.9250021194999993</v>
      </c>
      <c r="J107" s="57">
        <f t="shared" si="11"/>
        <v>-4.8100025974000005</v>
      </c>
    </row>
    <row r="108" spans="1:10">
      <c r="A108" s="57">
        <v>14.676381703239999</v>
      </c>
      <c r="B108" s="57">
        <v>4.8100025974000005</v>
      </c>
      <c r="C108" s="57">
        <v>3.9250021194999993</v>
      </c>
      <c r="D108" s="57">
        <v>0</v>
      </c>
      <c r="E108" s="57">
        <f t="shared" si="6"/>
        <v>14.676381703239999</v>
      </c>
      <c r="F108" s="57">
        <f t="shared" si="7"/>
        <v>16985.323618296759</v>
      </c>
      <c r="G108" s="57">
        <f t="shared" si="8"/>
        <v>4.8100025974000005</v>
      </c>
      <c r="H108" s="57">
        <f t="shared" si="9"/>
        <v>3.9250021194999993</v>
      </c>
      <c r="I108" s="57">
        <f t="shared" si="10"/>
        <v>-3.9250021194999993</v>
      </c>
      <c r="J108" s="57">
        <f t="shared" si="11"/>
        <v>-4.8100025974000005</v>
      </c>
    </row>
    <row r="109" spans="1:10">
      <c r="A109" s="57">
        <v>16.258192777480001</v>
      </c>
      <c r="B109" s="57">
        <v>4.8100025974000005</v>
      </c>
      <c r="C109" s="57">
        <v>3.9250021194999993</v>
      </c>
      <c r="D109" s="57">
        <v>0</v>
      </c>
      <c r="E109" s="57">
        <f t="shared" si="6"/>
        <v>16.258192777480001</v>
      </c>
      <c r="F109" s="57">
        <f t="shared" si="7"/>
        <v>16983.741807222519</v>
      </c>
      <c r="G109" s="57">
        <f t="shared" si="8"/>
        <v>4.8100025974000005</v>
      </c>
      <c r="H109" s="57">
        <f t="shared" si="9"/>
        <v>3.9250021194999993</v>
      </c>
      <c r="I109" s="57">
        <f t="shared" si="10"/>
        <v>-3.9250021194999993</v>
      </c>
      <c r="J109" s="57">
        <f t="shared" si="11"/>
        <v>-4.8100025974000005</v>
      </c>
    </row>
    <row r="110" spans="1:10">
      <c r="A110" s="57">
        <v>17.840026817599998</v>
      </c>
      <c r="B110" s="57">
        <v>4.8100025974000005</v>
      </c>
      <c r="C110" s="57">
        <v>3.9250021194999993</v>
      </c>
      <c r="D110" s="57">
        <v>0</v>
      </c>
      <c r="E110" s="57">
        <f t="shared" si="6"/>
        <v>17.840026817599998</v>
      </c>
      <c r="F110" s="57">
        <f t="shared" si="7"/>
        <v>16982.159973182399</v>
      </c>
      <c r="G110" s="57">
        <f t="shared" si="8"/>
        <v>4.8100025974000005</v>
      </c>
      <c r="H110" s="57">
        <f t="shared" si="9"/>
        <v>3.9250021194999993</v>
      </c>
      <c r="I110" s="57">
        <f t="shared" si="10"/>
        <v>-3.9250021194999993</v>
      </c>
      <c r="J110" s="57">
        <f t="shared" si="11"/>
        <v>-4.8100025974000005</v>
      </c>
    </row>
    <row r="111" spans="1:10">
      <c r="A111" s="57">
        <v>19.42188710444</v>
      </c>
      <c r="B111" s="57">
        <v>4.8100025974000005</v>
      </c>
      <c r="C111" s="57">
        <v>3.9250021194999993</v>
      </c>
      <c r="D111" s="57">
        <v>0</v>
      </c>
      <c r="E111" s="57">
        <f t="shared" si="6"/>
        <v>19.42188710444</v>
      </c>
      <c r="F111" s="57">
        <f t="shared" si="7"/>
        <v>16980.57811289556</v>
      </c>
      <c r="G111" s="57">
        <f t="shared" si="8"/>
        <v>4.8100025974000005</v>
      </c>
      <c r="H111" s="57">
        <f t="shared" si="9"/>
        <v>3.9250021194999993</v>
      </c>
      <c r="I111" s="57">
        <f t="shared" si="10"/>
        <v>-3.9250021194999993</v>
      </c>
      <c r="J111" s="57">
        <f t="shared" si="11"/>
        <v>-4.8100025974000005</v>
      </c>
    </row>
    <row r="112" spans="1:10">
      <c r="A112" s="57">
        <v>19.421690254039998</v>
      </c>
      <c r="B112" s="57">
        <v>4.8100025974000005</v>
      </c>
      <c r="C112" s="57">
        <v>3.9250021194999993</v>
      </c>
      <c r="D112" s="57">
        <v>0</v>
      </c>
      <c r="E112" s="57">
        <f t="shared" si="6"/>
        <v>19.421690254039998</v>
      </c>
      <c r="F112" s="57">
        <f t="shared" si="7"/>
        <v>16980.578309745961</v>
      </c>
      <c r="G112" s="57">
        <f t="shared" si="8"/>
        <v>4.8100025974000005</v>
      </c>
      <c r="H112" s="57">
        <f t="shared" si="9"/>
        <v>3.9250021194999993</v>
      </c>
      <c r="I112" s="57">
        <f t="shared" si="10"/>
        <v>-3.9250021194999993</v>
      </c>
      <c r="J112" s="57">
        <f t="shared" si="11"/>
        <v>-4.8100025974000005</v>
      </c>
    </row>
    <row r="113" spans="1:10">
      <c r="A113" s="57">
        <v>21.003524294160002</v>
      </c>
      <c r="B113" s="57">
        <v>4.8100025974000005</v>
      </c>
      <c r="C113" s="57">
        <v>3.9250021194999993</v>
      </c>
      <c r="D113" s="57">
        <v>0</v>
      </c>
      <c r="E113" s="57">
        <f t="shared" si="6"/>
        <v>21.003524294160002</v>
      </c>
      <c r="F113" s="57">
        <f t="shared" si="7"/>
        <v>16978.996475705841</v>
      </c>
      <c r="G113" s="57">
        <f t="shared" si="8"/>
        <v>4.8100025974000005</v>
      </c>
      <c r="H113" s="57">
        <f t="shared" si="9"/>
        <v>3.9250021194999993</v>
      </c>
      <c r="I113" s="57">
        <f t="shared" si="10"/>
        <v>-3.9250021194999993</v>
      </c>
      <c r="J113" s="57">
        <f t="shared" si="11"/>
        <v>-4.8100025974000005</v>
      </c>
    </row>
    <row r="114" spans="1:10">
      <c r="A114" s="57">
        <v>22.585338649240001</v>
      </c>
      <c r="B114" s="57">
        <v>4.8100025974000005</v>
      </c>
      <c r="C114" s="57">
        <v>3.9250021194999993</v>
      </c>
      <c r="D114" s="57">
        <v>0</v>
      </c>
      <c r="E114" s="57">
        <f t="shared" si="6"/>
        <v>22.585338649240001</v>
      </c>
      <c r="F114" s="57">
        <f t="shared" si="7"/>
        <v>16977.414661350758</v>
      </c>
      <c r="G114" s="57">
        <f t="shared" si="8"/>
        <v>4.8100025974000005</v>
      </c>
      <c r="H114" s="57">
        <f t="shared" si="9"/>
        <v>3.9250021194999993</v>
      </c>
      <c r="I114" s="57">
        <f t="shared" si="10"/>
        <v>-3.9250021194999993</v>
      </c>
      <c r="J114" s="57">
        <f t="shared" si="11"/>
        <v>-4.8100025974000005</v>
      </c>
    </row>
    <row r="115" spans="1:10">
      <c r="A115" s="57">
        <v>24.16716284684</v>
      </c>
      <c r="B115" s="57">
        <v>4.8100025974000005</v>
      </c>
      <c r="C115" s="57">
        <v>3.9250021194999993</v>
      </c>
      <c r="D115" s="57">
        <v>0</v>
      </c>
      <c r="E115" s="57">
        <f t="shared" si="6"/>
        <v>24.16716284684</v>
      </c>
      <c r="F115" s="57">
        <f t="shared" si="7"/>
        <v>16975.832837153161</v>
      </c>
      <c r="G115" s="57">
        <f t="shared" si="8"/>
        <v>4.8100025974000005</v>
      </c>
      <c r="H115" s="57">
        <f t="shared" si="9"/>
        <v>3.9250021194999993</v>
      </c>
      <c r="I115" s="57">
        <f t="shared" si="10"/>
        <v>-3.9250021194999993</v>
      </c>
      <c r="J115" s="57">
        <f t="shared" si="11"/>
        <v>-4.8100025974000005</v>
      </c>
    </row>
    <row r="116" spans="1:10">
      <c r="A116" s="57">
        <v>25.74900344864</v>
      </c>
      <c r="B116" s="57">
        <v>4.8100025974000005</v>
      </c>
      <c r="C116" s="57">
        <v>3.9250021194999993</v>
      </c>
      <c r="D116" s="57">
        <v>0</v>
      </c>
      <c r="E116" s="57">
        <f t="shared" si="6"/>
        <v>25.74900344864</v>
      </c>
      <c r="F116" s="57">
        <f t="shared" si="7"/>
        <v>16974.25099655136</v>
      </c>
      <c r="G116" s="57">
        <f t="shared" si="8"/>
        <v>4.8100025974000005</v>
      </c>
      <c r="H116" s="57">
        <f t="shared" si="9"/>
        <v>3.9250021194999993</v>
      </c>
      <c r="I116" s="57">
        <f t="shared" si="10"/>
        <v>-3.9250021194999993</v>
      </c>
      <c r="J116" s="57">
        <f t="shared" si="11"/>
        <v>-4.8100025974000005</v>
      </c>
    </row>
    <row r="117" spans="1:10">
      <c r="A117" s="57">
        <v>25.748806598239998</v>
      </c>
      <c r="B117" s="57">
        <v>4.8100025974000005</v>
      </c>
      <c r="C117" s="57">
        <v>3.9250021194999993</v>
      </c>
      <c r="D117" s="57">
        <v>0</v>
      </c>
      <c r="E117" s="57">
        <f t="shared" si="6"/>
        <v>25.748806598239998</v>
      </c>
      <c r="F117" s="57">
        <f t="shared" si="7"/>
        <v>16974.25119340176</v>
      </c>
      <c r="G117" s="57">
        <f t="shared" si="8"/>
        <v>4.8100025974000005</v>
      </c>
      <c r="H117" s="57">
        <f t="shared" si="9"/>
        <v>3.9250021194999993</v>
      </c>
      <c r="I117" s="57">
        <f t="shared" si="10"/>
        <v>-3.9250021194999993</v>
      </c>
      <c r="J117" s="57">
        <f t="shared" si="11"/>
        <v>-4.8100025974000005</v>
      </c>
    </row>
    <row r="118" spans="1:10">
      <c r="A118" s="57">
        <v>27.330624234160002</v>
      </c>
      <c r="B118" s="57">
        <v>4.8100025974000005</v>
      </c>
      <c r="C118" s="57">
        <v>3.9250021194999993</v>
      </c>
      <c r="D118" s="57">
        <v>0</v>
      </c>
      <c r="E118" s="57">
        <f t="shared" si="6"/>
        <v>27.330624234160002</v>
      </c>
      <c r="F118" s="57">
        <f t="shared" si="7"/>
        <v>16972.66937576584</v>
      </c>
      <c r="G118" s="57">
        <f t="shared" si="8"/>
        <v>4.8100025974000005</v>
      </c>
      <c r="H118" s="57">
        <f t="shared" si="9"/>
        <v>3.9250021194999993</v>
      </c>
      <c r="I118" s="57">
        <f t="shared" si="10"/>
        <v>-3.9250021194999993</v>
      </c>
      <c r="J118" s="57">
        <f t="shared" si="11"/>
        <v>-4.8100025974000005</v>
      </c>
    </row>
    <row r="119" spans="1:10">
      <c r="A119" s="57">
        <v>28.91239593832</v>
      </c>
      <c r="B119" s="57">
        <v>4.8100025974000005</v>
      </c>
      <c r="C119" s="57">
        <v>3.9250021194999993</v>
      </c>
      <c r="D119" s="57">
        <v>0</v>
      </c>
      <c r="E119" s="57">
        <f t="shared" si="6"/>
        <v>28.91239593832</v>
      </c>
      <c r="F119" s="57">
        <f t="shared" si="7"/>
        <v>16971.087604061679</v>
      </c>
      <c r="G119" s="57">
        <f t="shared" si="8"/>
        <v>4.8100025974000005</v>
      </c>
      <c r="H119" s="57">
        <f t="shared" si="9"/>
        <v>3.9250021194999993</v>
      </c>
      <c r="I119" s="57">
        <f t="shared" si="10"/>
        <v>-3.9250021194999993</v>
      </c>
      <c r="J119" s="57">
        <f t="shared" si="11"/>
        <v>-4.8100025974000005</v>
      </c>
    </row>
    <row r="120" spans="1:10">
      <c r="A120" s="57">
        <v>30.494167642480001</v>
      </c>
      <c r="B120" s="57">
        <v>4.8100025974000005</v>
      </c>
      <c r="C120" s="57">
        <v>3.9250021194999993</v>
      </c>
      <c r="D120" s="57">
        <v>0</v>
      </c>
      <c r="E120" s="57">
        <f t="shared" si="6"/>
        <v>30.494167642480001</v>
      </c>
      <c r="F120" s="57">
        <f t="shared" si="7"/>
        <v>16969.505832357521</v>
      </c>
      <c r="G120" s="57">
        <f t="shared" si="8"/>
        <v>4.8100025974000005</v>
      </c>
      <c r="H120" s="57">
        <f t="shared" si="9"/>
        <v>3.9250021194999993</v>
      </c>
      <c r="I120" s="57">
        <f t="shared" si="10"/>
        <v>-3.9250021194999993</v>
      </c>
      <c r="J120" s="57">
        <f t="shared" si="11"/>
        <v>-4.8100025974000005</v>
      </c>
    </row>
    <row r="121" spans="1:10">
      <c r="A121" s="57">
        <v>32.075949189159999</v>
      </c>
      <c r="B121" s="57">
        <v>4.8100025974000005</v>
      </c>
      <c r="C121" s="57">
        <v>3.9250021194999993</v>
      </c>
      <c r="D121" s="57">
        <v>0</v>
      </c>
      <c r="E121" s="57">
        <f t="shared" si="6"/>
        <v>32.075949189159999</v>
      </c>
      <c r="F121" s="57">
        <f t="shared" si="7"/>
        <v>16967.924050810841</v>
      </c>
      <c r="G121" s="57">
        <f t="shared" si="8"/>
        <v>4.8100025974000005</v>
      </c>
      <c r="H121" s="57">
        <f t="shared" si="9"/>
        <v>3.9250021194999993</v>
      </c>
      <c r="I121" s="57">
        <f t="shared" si="10"/>
        <v>-3.9250021194999993</v>
      </c>
      <c r="J121" s="57">
        <f t="shared" si="11"/>
        <v>-4.8100025974000005</v>
      </c>
    </row>
    <row r="122" spans="1:10">
      <c r="A122" s="57">
        <v>32.0759032574</v>
      </c>
      <c r="B122" s="57">
        <v>4.8250026054999999</v>
      </c>
      <c r="C122" s="57">
        <v>3.5000018900000001</v>
      </c>
      <c r="D122" s="57">
        <v>0</v>
      </c>
      <c r="E122" s="57">
        <f t="shared" si="6"/>
        <v>32.0759032574</v>
      </c>
      <c r="F122" s="57">
        <f t="shared" si="7"/>
        <v>16967.924096742601</v>
      </c>
      <c r="G122" s="57">
        <f t="shared" si="8"/>
        <v>4.8250026054999999</v>
      </c>
      <c r="H122" s="57">
        <f t="shared" si="9"/>
        <v>3.5000018900000001</v>
      </c>
      <c r="I122" s="57">
        <f t="shared" si="10"/>
        <v>-3.5000018900000001</v>
      </c>
      <c r="J122" s="57">
        <f t="shared" si="11"/>
        <v>-4.8250026054999999</v>
      </c>
    </row>
    <row r="123" spans="1:10">
      <c r="A123" s="57">
        <v>32.554715608679999</v>
      </c>
      <c r="B123" s="57">
        <v>4.8250026054999999</v>
      </c>
      <c r="C123" s="57">
        <v>3.5000018900000001</v>
      </c>
      <c r="D123" s="57">
        <v>0</v>
      </c>
      <c r="E123" s="57">
        <f t="shared" si="6"/>
        <v>32.554715608679999</v>
      </c>
      <c r="F123" s="57">
        <f t="shared" si="7"/>
        <v>16967.44528439132</v>
      </c>
      <c r="G123" s="57">
        <f t="shared" si="8"/>
        <v>4.8250026054999999</v>
      </c>
      <c r="H123" s="57">
        <f t="shared" si="9"/>
        <v>3.5000018900000001</v>
      </c>
      <c r="I123" s="57">
        <f t="shared" si="10"/>
        <v>-3.5000018900000001</v>
      </c>
      <c r="J123" s="57">
        <f t="shared" si="11"/>
        <v>-4.8250026054999999</v>
      </c>
    </row>
    <row r="124" spans="1:10">
      <c r="A124" s="57">
        <v>33.033531240799995</v>
      </c>
      <c r="B124" s="57">
        <v>4.8250026054999999</v>
      </c>
      <c r="C124" s="57">
        <v>3.5000018900000001</v>
      </c>
      <c r="D124" s="57">
        <v>0</v>
      </c>
      <c r="E124" s="57">
        <f t="shared" si="6"/>
        <v>33.033531240799995</v>
      </c>
      <c r="F124" s="57">
        <f t="shared" si="7"/>
        <v>16966.966468759201</v>
      </c>
      <c r="G124" s="57">
        <f t="shared" si="8"/>
        <v>4.8250026054999999</v>
      </c>
      <c r="H124" s="57">
        <f t="shared" si="9"/>
        <v>3.5000018900000001</v>
      </c>
      <c r="I124" s="57">
        <f t="shared" si="10"/>
        <v>-3.5000018900000001</v>
      </c>
      <c r="J124" s="57">
        <f t="shared" si="11"/>
        <v>-4.8250026054999999</v>
      </c>
    </row>
    <row r="125" spans="1:10">
      <c r="A125" s="57">
        <v>33.512369838799998</v>
      </c>
      <c r="B125" s="57">
        <v>4.8250026054999999</v>
      </c>
      <c r="C125" s="57">
        <v>3.5000018900000001</v>
      </c>
      <c r="D125" s="57">
        <v>0</v>
      </c>
      <c r="E125" s="57">
        <f t="shared" si="6"/>
        <v>33.512369838799998</v>
      </c>
      <c r="F125" s="57">
        <f t="shared" si="7"/>
        <v>16966.487630161198</v>
      </c>
      <c r="G125" s="57">
        <f t="shared" si="8"/>
        <v>4.8250026054999999</v>
      </c>
      <c r="H125" s="57">
        <f t="shared" si="9"/>
        <v>3.5000018900000001</v>
      </c>
      <c r="I125" s="57">
        <f t="shared" si="10"/>
        <v>-3.5000018900000001</v>
      </c>
      <c r="J125" s="57">
        <f t="shared" si="11"/>
        <v>-4.8250026054999999</v>
      </c>
    </row>
    <row r="126" spans="1:10">
      <c r="A126" s="57">
        <v>33.991208436800001</v>
      </c>
      <c r="B126" s="57">
        <v>4.8250026054999999</v>
      </c>
      <c r="C126" s="57">
        <v>3.5000018900000001</v>
      </c>
      <c r="D126" s="57">
        <v>0</v>
      </c>
      <c r="E126" s="57">
        <f t="shared" si="6"/>
        <v>33.991208436800001</v>
      </c>
      <c r="F126" s="57">
        <f t="shared" si="7"/>
        <v>16966.008791563199</v>
      </c>
      <c r="G126" s="57">
        <f t="shared" si="8"/>
        <v>4.8250026054999999</v>
      </c>
      <c r="H126" s="57">
        <f t="shared" si="9"/>
        <v>3.5000018900000001</v>
      </c>
      <c r="I126" s="57">
        <f t="shared" si="10"/>
        <v>-3.5000018900000001</v>
      </c>
      <c r="J126" s="57">
        <f t="shared" si="11"/>
        <v>-4.8250026054999999</v>
      </c>
    </row>
    <row r="127" spans="1:10">
      <c r="A127" s="57">
        <v>33.991208436800001</v>
      </c>
      <c r="B127" s="57">
        <v>4.8250026054999999</v>
      </c>
      <c r="C127" s="57">
        <v>3.0000016199999999</v>
      </c>
      <c r="D127" s="57">
        <v>0</v>
      </c>
      <c r="E127" s="57">
        <f t="shared" si="6"/>
        <v>33.991208436800001</v>
      </c>
      <c r="F127" s="57">
        <f t="shared" si="7"/>
        <v>16966.008791563199</v>
      </c>
      <c r="G127" s="57">
        <f t="shared" si="8"/>
        <v>4.8250026054999999</v>
      </c>
      <c r="H127" s="57">
        <f t="shared" si="9"/>
        <v>3.0000016199999999</v>
      </c>
      <c r="I127" s="57">
        <f t="shared" si="10"/>
        <v>-3.0000016199999999</v>
      </c>
      <c r="J127" s="57">
        <f t="shared" si="11"/>
        <v>-4.8250026054999999</v>
      </c>
    </row>
    <row r="128" spans="1:10">
      <c r="A128" s="57">
        <v>34.105709752799996</v>
      </c>
      <c r="B128" s="57">
        <v>4.8250026054999999</v>
      </c>
      <c r="C128" s="57">
        <v>3.0000016199999999</v>
      </c>
      <c r="D128" s="57">
        <v>0</v>
      </c>
      <c r="E128" s="57">
        <f t="shared" si="6"/>
        <v>34.105709752799996</v>
      </c>
      <c r="F128" s="57">
        <f t="shared" si="7"/>
        <v>16965.894290247201</v>
      </c>
      <c r="G128" s="57">
        <f t="shared" si="8"/>
        <v>4.8250026054999999</v>
      </c>
      <c r="H128" s="57">
        <f t="shared" si="9"/>
        <v>3.0000016199999999</v>
      </c>
      <c r="I128" s="57">
        <f t="shared" si="10"/>
        <v>-3.0000016199999999</v>
      </c>
      <c r="J128" s="57">
        <f t="shared" si="11"/>
        <v>-4.8250026054999999</v>
      </c>
    </row>
    <row r="129" spans="1:10">
      <c r="A129" s="57">
        <v>34.220211068799998</v>
      </c>
      <c r="B129" s="57">
        <v>4.8250026054999999</v>
      </c>
      <c r="C129" s="57">
        <v>3.0000016199999999</v>
      </c>
      <c r="D129" s="57">
        <v>0</v>
      </c>
      <c r="E129" s="57">
        <f t="shared" si="6"/>
        <v>34.220211068799998</v>
      </c>
      <c r="F129" s="57">
        <f t="shared" si="7"/>
        <v>16965.779788931199</v>
      </c>
      <c r="G129" s="57">
        <f t="shared" si="8"/>
        <v>4.8250026054999999</v>
      </c>
      <c r="H129" s="57">
        <f t="shared" si="9"/>
        <v>3.0000016199999999</v>
      </c>
      <c r="I129" s="57">
        <f t="shared" si="10"/>
        <v>-3.0000016199999999</v>
      </c>
      <c r="J129" s="57">
        <f t="shared" si="11"/>
        <v>-4.8250026054999999</v>
      </c>
    </row>
    <row r="130" spans="1:10">
      <c r="A130" s="57">
        <v>34.3347123848</v>
      </c>
      <c r="B130" s="57">
        <v>4.8250026054999999</v>
      </c>
      <c r="C130" s="57">
        <v>3.0000016199999999</v>
      </c>
      <c r="D130" s="57">
        <v>0</v>
      </c>
      <c r="E130" s="57">
        <f t="shared" si="6"/>
        <v>34.3347123848</v>
      </c>
      <c r="F130" s="57">
        <f t="shared" si="7"/>
        <v>16965.6652876152</v>
      </c>
      <c r="G130" s="57">
        <f t="shared" si="8"/>
        <v>4.8250026054999999</v>
      </c>
      <c r="H130" s="57">
        <f t="shared" si="9"/>
        <v>3.0000016199999999</v>
      </c>
      <c r="I130" s="57">
        <f t="shared" si="10"/>
        <v>-3.0000016199999999</v>
      </c>
      <c r="J130" s="57">
        <f t="shared" si="11"/>
        <v>-4.8250026054999999</v>
      </c>
    </row>
    <row r="131" spans="1:10">
      <c r="A131" s="57">
        <v>34.449246509200002</v>
      </c>
      <c r="B131" s="57">
        <v>4.8250026054999999</v>
      </c>
      <c r="C131" s="57">
        <v>3.0000016199999999</v>
      </c>
      <c r="D131" s="57">
        <v>0</v>
      </c>
      <c r="E131" s="57">
        <f t="shared" si="6"/>
        <v>34.449246509200002</v>
      </c>
      <c r="F131" s="57">
        <f t="shared" si="7"/>
        <v>16965.550753490799</v>
      </c>
      <c r="G131" s="57">
        <f t="shared" si="8"/>
        <v>4.8250026054999999</v>
      </c>
      <c r="H131" s="57">
        <f t="shared" si="9"/>
        <v>3.0000016199999999</v>
      </c>
      <c r="I131" s="57">
        <f t="shared" si="10"/>
        <v>-3.0000016199999999</v>
      </c>
      <c r="J131" s="57">
        <f t="shared" si="11"/>
        <v>-4.8250026054999999</v>
      </c>
    </row>
    <row r="132" spans="1:10">
      <c r="A132" s="57">
        <v>34.449246509200002</v>
      </c>
      <c r="B132" s="57">
        <v>4.8250026054999999</v>
      </c>
      <c r="C132" s="57">
        <v>3.0000016199999999</v>
      </c>
      <c r="D132" s="57">
        <v>0</v>
      </c>
      <c r="E132" s="57">
        <f t="shared" si="6"/>
        <v>34.449246509200002</v>
      </c>
      <c r="F132" s="57">
        <f t="shared" si="7"/>
        <v>16965.550753490799</v>
      </c>
      <c r="G132" s="57">
        <f t="shared" si="8"/>
        <v>4.8250026054999999</v>
      </c>
      <c r="H132" s="57">
        <f t="shared" si="9"/>
        <v>3.0000016199999999</v>
      </c>
      <c r="I132" s="57">
        <f t="shared" si="10"/>
        <v>-3.0000016199999999</v>
      </c>
      <c r="J132" s="57">
        <f t="shared" si="11"/>
        <v>-4.8250026054999999</v>
      </c>
    </row>
    <row r="133" spans="1:10">
      <c r="A133" s="57">
        <v>34.574148088000001</v>
      </c>
      <c r="B133" s="57">
        <v>4.8250026054999999</v>
      </c>
      <c r="C133" s="57">
        <v>3.0000016199999999</v>
      </c>
      <c r="D133" s="57">
        <v>0</v>
      </c>
      <c r="E133" s="57">
        <f t="shared" si="6"/>
        <v>34.574148088000001</v>
      </c>
      <c r="F133" s="57">
        <f t="shared" si="7"/>
        <v>16965.425851912001</v>
      </c>
      <c r="G133" s="57">
        <f t="shared" si="8"/>
        <v>4.8250026054999999</v>
      </c>
      <c r="H133" s="57">
        <f t="shared" si="9"/>
        <v>3.0000016199999999</v>
      </c>
      <c r="I133" s="57">
        <f t="shared" si="10"/>
        <v>-3.0000016199999999</v>
      </c>
      <c r="J133" s="57">
        <f t="shared" si="11"/>
        <v>-4.8250026054999999</v>
      </c>
    </row>
    <row r="134" spans="1:10">
      <c r="A134" s="57">
        <v>34.699082475200001</v>
      </c>
      <c r="B134" s="57">
        <v>4.8250026054999999</v>
      </c>
      <c r="C134" s="57">
        <v>3.0000016199999999</v>
      </c>
      <c r="D134" s="57">
        <v>0</v>
      </c>
      <c r="E134" s="57">
        <f t="shared" si="6"/>
        <v>34.699082475200001</v>
      </c>
      <c r="F134" s="57">
        <f t="shared" si="7"/>
        <v>16965.300917524801</v>
      </c>
      <c r="G134" s="57">
        <f t="shared" si="8"/>
        <v>4.8250026054999999</v>
      </c>
      <c r="H134" s="57">
        <f t="shared" si="9"/>
        <v>3.0000016199999999</v>
      </c>
      <c r="I134" s="57">
        <f t="shared" si="10"/>
        <v>-3.0000016199999999</v>
      </c>
      <c r="J134" s="57">
        <f t="shared" si="11"/>
        <v>-4.8250026054999999</v>
      </c>
    </row>
    <row r="135" spans="1:10">
      <c r="A135" s="57">
        <v>34.824016862400001</v>
      </c>
      <c r="B135" s="57">
        <v>4.8250026054999999</v>
      </c>
      <c r="C135" s="57">
        <v>3.0000016199999999</v>
      </c>
      <c r="D135" s="57">
        <v>0</v>
      </c>
      <c r="E135" s="57">
        <f t="shared" si="6"/>
        <v>34.824016862400001</v>
      </c>
      <c r="F135" s="57">
        <f t="shared" si="7"/>
        <v>16965.1759831376</v>
      </c>
      <c r="G135" s="57">
        <f t="shared" si="8"/>
        <v>4.8250026054999999</v>
      </c>
      <c r="H135" s="57">
        <f t="shared" si="9"/>
        <v>3.0000016199999999</v>
      </c>
      <c r="I135" s="57">
        <f t="shared" si="10"/>
        <v>-3.0000016199999999</v>
      </c>
      <c r="J135" s="57">
        <f t="shared" si="11"/>
        <v>-4.8250026054999999</v>
      </c>
    </row>
    <row r="136" spans="1:10">
      <c r="A136" s="57">
        <v>34.9489512496</v>
      </c>
      <c r="B136" s="57">
        <v>4.8250026054999999</v>
      </c>
      <c r="C136" s="57">
        <v>3.0000016199999999</v>
      </c>
      <c r="D136" s="57">
        <v>0</v>
      </c>
      <c r="E136" s="57">
        <f t="shared" si="6"/>
        <v>34.9489512496</v>
      </c>
      <c r="F136" s="57">
        <f t="shared" si="7"/>
        <v>16965.0510487504</v>
      </c>
      <c r="G136" s="57">
        <f t="shared" si="8"/>
        <v>4.8250026054999999</v>
      </c>
      <c r="H136" s="57">
        <f t="shared" si="9"/>
        <v>3.0000016199999999</v>
      </c>
      <c r="I136" s="57">
        <f t="shared" si="10"/>
        <v>-3.0000016199999999</v>
      </c>
      <c r="J136" s="57">
        <f t="shared" si="11"/>
        <v>-4.8250026054999999</v>
      </c>
    </row>
    <row r="137" spans="1:10">
      <c r="A137" s="57">
        <v>34.948820015999999</v>
      </c>
      <c r="B137" s="57">
        <v>4.1250022275000005</v>
      </c>
      <c r="C137" s="57">
        <v>1.950001053</v>
      </c>
      <c r="D137" s="57">
        <v>0</v>
      </c>
      <c r="E137" s="57">
        <f t="shared" si="6"/>
        <v>34.948820015999999</v>
      </c>
      <c r="F137" s="57">
        <f t="shared" si="7"/>
        <v>16965.051179983999</v>
      </c>
      <c r="G137" s="57">
        <f t="shared" si="8"/>
        <v>4.1250022275000005</v>
      </c>
      <c r="H137" s="57">
        <f t="shared" si="9"/>
        <v>1.950001053</v>
      </c>
      <c r="I137" s="57">
        <f t="shared" si="10"/>
        <v>-1.950001053</v>
      </c>
      <c r="J137" s="57">
        <f t="shared" si="11"/>
        <v>-4.1250022275000005</v>
      </c>
    </row>
    <row r="138" spans="1:10">
      <c r="A138" s="57">
        <v>36.447901428800002</v>
      </c>
      <c r="B138" s="57">
        <v>4.1250022275000005</v>
      </c>
      <c r="C138" s="57">
        <v>1.950001053</v>
      </c>
      <c r="D138" s="57">
        <v>0</v>
      </c>
      <c r="E138" s="57">
        <f t="shared" si="6"/>
        <v>36.447901428800002</v>
      </c>
      <c r="F138" s="57">
        <f t="shared" si="7"/>
        <v>16963.552098571199</v>
      </c>
      <c r="G138" s="57">
        <f t="shared" si="8"/>
        <v>4.1250022275000005</v>
      </c>
      <c r="H138" s="57">
        <f t="shared" si="9"/>
        <v>1.950001053</v>
      </c>
      <c r="I138" s="57">
        <f t="shared" si="10"/>
        <v>-1.950001053</v>
      </c>
      <c r="J138" s="57">
        <f t="shared" si="11"/>
        <v>-4.1250022275000005</v>
      </c>
    </row>
    <row r="139" spans="1:10">
      <c r="A139" s="57">
        <v>37.946982841600004</v>
      </c>
      <c r="B139" s="57">
        <v>4.1250022275000005</v>
      </c>
      <c r="C139" s="57">
        <v>1.950001053</v>
      </c>
      <c r="D139" s="57">
        <v>0</v>
      </c>
      <c r="E139" s="57">
        <f t="shared" si="6"/>
        <v>37.946982841600004</v>
      </c>
      <c r="F139" s="57">
        <f t="shared" si="7"/>
        <v>16962.0530171584</v>
      </c>
      <c r="G139" s="57">
        <f t="shared" si="8"/>
        <v>4.1250022275000005</v>
      </c>
      <c r="H139" s="57">
        <f t="shared" si="9"/>
        <v>1.950001053</v>
      </c>
      <c r="I139" s="57">
        <f t="shared" si="10"/>
        <v>-1.950001053</v>
      </c>
      <c r="J139" s="57">
        <f t="shared" si="11"/>
        <v>-4.1250022275000005</v>
      </c>
    </row>
    <row r="140" spans="1:10">
      <c r="A140" s="57">
        <v>39.446031445999999</v>
      </c>
      <c r="B140" s="57">
        <v>4.1250022275000005</v>
      </c>
      <c r="C140" s="57">
        <v>1.950001053</v>
      </c>
      <c r="D140" s="57">
        <v>0</v>
      </c>
      <c r="E140" s="57">
        <f t="shared" si="6"/>
        <v>39.446031445999999</v>
      </c>
      <c r="F140" s="57">
        <f t="shared" si="7"/>
        <v>16960.553968553999</v>
      </c>
      <c r="G140" s="57">
        <f t="shared" si="8"/>
        <v>4.1250022275000005</v>
      </c>
      <c r="H140" s="57">
        <f t="shared" si="9"/>
        <v>1.950001053</v>
      </c>
      <c r="I140" s="57">
        <f t="shared" si="10"/>
        <v>-1.950001053</v>
      </c>
      <c r="J140" s="57">
        <f t="shared" si="11"/>
        <v>-4.1250022275000005</v>
      </c>
    </row>
    <row r="141" spans="1:10">
      <c r="A141" s="57">
        <v>40.945080050400001</v>
      </c>
      <c r="B141" s="57">
        <v>4.1250022275000005</v>
      </c>
      <c r="C141" s="57">
        <v>1.950001053</v>
      </c>
      <c r="D141" s="57">
        <v>0</v>
      </c>
      <c r="E141" s="57">
        <f t="shared" si="6"/>
        <v>40.945080050400001</v>
      </c>
      <c r="F141" s="57">
        <f t="shared" si="7"/>
        <v>16959.054919949602</v>
      </c>
      <c r="G141" s="57">
        <f t="shared" si="8"/>
        <v>4.1250022275000005</v>
      </c>
      <c r="H141" s="57">
        <f t="shared" si="9"/>
        <v>1.950001053</v>
      </c>
      <c r="I141" s="57">
        <f t="shared" si="10"/>
        <v>-1.950001053</v>
      </c>
      <c r="J141" s="57">
        <f t="shared" si="11"/>
        <v>-4.1250022275000005</v>
      </c>
    </row>
    <row r="142" spans="1:10">
      <c r="A142" s="57">
        <v>40.944981625200001</v>
      </c>
      <c r="B142" s="57">
        <v>4.1250022275000005</v>
      </c>
      <c r="C142" s="57">
        <v>1.950001053</v>
      </c>
      <c r="D142" s="57">
        <v>0</v>
      </c>
      <c r="E142" s="57">
        <f t="shared" si="6"/>
        <v>40.944981625200001</v>
      </c>
      <c r="F142" s="57">
        <f t="shared" si="7"/>
        <v>16959.055018374798</v>
      </c>
      <c r="G142" s="57">
        <f t="shared" si="8"/>
        <v>4.1250022275000005</v>
      </c>
      <c r="H142" s="57">
        <f t="shared" si="9"/>
        <v>1.950001053</v>
      </c>
      <c r="I142" s="57">
        <f t="shared" si="10"/>
        <v>-1.950001053</v>
      </c>
      <c r="J142" s="57">
        <f t="shared" si="11"/>
        <v>-4.1250022275000005</v>
      </c>
    </row>
    <row r="143" spans="1:10">
      <c r="A143" s="57">
        <v>42.444063037999996</v>
      </c>
      <c r="B143" s="57">
        <v>4.1250022275000005</v>
      </c>
      <c r="C143" s="57">
        <v>1.950001053</v>
      </c>
      <c r="D143" s="57">
        <v>0</v>
      </c>
      <c r="E143" s="57">
        <f t="shared" si="6"/>
        <v>42.444063037999996</v>
      </c>
      <c r="F143" s="57">
        <f t="shared" si="7"/>
        <v>16957.555936961999</v>
      </c>
      <c r="G143" s="57">
        <f t="shared" si="8"/>
        <v>4.1250022275000005</v>
      </c>
      <c r="H143" s="57">
        <f t="shared" si="9"/>
        <v>1.950001053</v>
      </c>
      <c r="I143" s="57">
        <f t="shared" si="10"/>
        <v>-1.950001053</v>
      </c>
      <c r="J143" s="57">
        <f t="shared" si="11"/>
        <v>-4.1250022275000005</v>
      </c>
    </row>
    <row r="144" spans="1:10">
      <c r="A144" s="57">
        <v>43.943111642399998</v>
      </c>
      <c r="B144" s="57">
        <v>4.1250022275000005</v>
      </c>
      <c r="C144" s="57">
        <v>1.950001053</v>
      </c>
      <c r="D144" s="57">
        <v>0</v>
      </c>
      <c r="E144" s="57">
        <f t="shared" si="6"/>
        <v>43.943111642399998</v>
      </c>
      <c r="F144" s="57">
        <f t="shared" si="7"/>
        <v>16956.056888357602</v>
      </c>
      <c r="G144" s="57">
        <f t="shared" si="8"/>
        <v>4.1250022275000005</v>
      </c>
      <c r="H144" s="57">
        <f t="shared" si="9"/>
        <v>1.950001053</v>
      </c>
      <c r="I144" s="57">
        <f t="shared" si="10"/>
        <v>-1.950001053</v>
      </c>
      <c r="J144" s="57">
        <f t="shared" si="11"/>
        <v>-4.1250022275000005</v>
      </c>
    </row>
  </sheetData>
  <mergeCells count="3">
    <mergeCell ref="A2:Q2"/>
    <mergeCell ref="G23:J23"/>
    <mergeCell ref="A24:D24"/>
  </mergeCells>
  <hyperlinks>
    <hyperlink ref="H1" location="Index" display="Back to Index" xr:uid="{00000000-0004-0000-1100-000000000000}"/>
    <hyperlink ref="A1" location="Index" display="Back to Index" xr:uid="{00000000-0004-0000-1100-000001000000}"/>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pageSetUpPr fitToPage="1"/>
  </sheetPr>
  <dimension ref="A1:K79"/>
  <sheetViews>
    <sheetView showGridLines="0" showRowColHeaders="0" view="pageBreakPreview" zoomScaleNormal="100" workbookViewId="0">
      <selection activeCell="O26" sqref="O26"/>
    </sheetView>
  </sheetViews>
  <sheetFormatPr defaultRowHeight="13.2"/>
  <cols>
    <col min="1" max="4" width="9" style="35"/>
    <col min="5" max="5" width="16.09765625" style="35" customWidth="1"/>
    <col min="6" max="6" width="13.3984375" style="35" bestFit="1" customWidth="1"/>
    <col min="7" max="260" width="9" style="35"/>
    <col min="261" max="261" width="16.09765625" style="35" customWidth="1"/>
    <col min="262" max="262" width="13.3984375" style="35" bestFit="1" customWidth="1"/>
    <col min="263" max="516" width="9" style="35"/>
    <col min="517" max="517" width="16.09765625" style="35" customWidth="1"/>
    <col min="518" max="518" width="13.3984375" style="35" bestFit="1" customWidth="1"/>
    <col min="519" max="772" width="9" style="35"/>
    <col min="773" max="773" width="16.09765625" style="35" customWidth="1"/>
    <col min="774" max="774" width="13.3984375" style="35" bestFit="1" customWidth="1"/>
    <col min="775" max="1028" width="9" style="35"/>
    <col min="1029" max="1029" width="16.09765625" style="35" customWidth="1"/>
    <col min="1030" max="1030" width="13.3984375" style="35" bestFit="1" customWidth="1"/>
    <col min="1031" max="1284" width="9" style="35"/>
    <col min="1285" max="1285" width="16.09765625" style="35" customWidth="1"/>
    <col min="1286" max="1286" width="13.3984375" style="35" bestFit="1" customWidth="1"/>
    <col min="1287" max="1540" width="9" style="35"/>
    <col min="1541" max="1541" width="16.09765625" style="35" customWidth="1"/>
    <col min="1542" max="1542" width="13.3984375" style="35" bestFit="1" customWidth="1"/>
    <col min="1543" max="1796" width="9" style="35"/>
    <col min="1797" max="1797" width="16.09765625" style="35" customWidth="1"/>
    <col min="1798" max="1798" width="13.3984375" style="35" bestFit="1" customWidth="1"/>
    <col min="1799" max="2052" width="9" style="35"/>
    <col min="2053" max="2053" width="16.09765625" style="35" customWidth="1"/>
    <col min="2054" max="2054" width="13.3984375" style="35" bestFit="1" customWidth="1"/>
    <col min="2055" max="2308" width="9" style="35"/>
    <col min="2309" max="2309" width="16.09765625" style="35" customWidth="1"/>
    <col min="2310" max="2310" width="13.3984375" style="35" bestFit="1" customWidth="1"/>
    <col min="2311" max="2564" width="9" style="35"/>
    <col min="2565" max="2565" width="16.09765625" style="35" customWidth="1"/>
    <col min="2566" max="2566" width="13.3984375" style="35" bestFit="1" customWidth="1"/>
    <col min="2567" max="2820" width="9" style="35"/>
    <col min="2821" max="2821" width="16.09765625" style="35" customWidth="1"/>
    <col min="2822" max="2822" width="13.3984375" style="35" bestFit="1" customWidth="1"/>
    <col min="2823" max="3076" width="9" style="35"/>
    <col min="3077" max="3077" width="16.09765625" style="35" customWidth="1"/>
    <col min="3078" max="3078" width="13.3984375" style="35" bestFit="1" customWidth="1"/>
    <col min="3079" max="3332" width="9" style="35"/>
    <col min="3333" max="3333" width="16.09765625" style="35" customWidth="1"/>
    <col min="3334" max="3334" width="13.3984375" style="35" bestFit="1" customWidth="1"/>
    <col min="3335" max="3588" width="9" style="35"/>
    <col min="3589" max="3589" width="16.09765625" style="35" customWidth="1"/>
    <col min="3590" max="3590" width="13.3984375" style="35" bestFit="1" customWidth="1"/>
    <col min="3591" max="3844" width="9" style="35"/>
    <col min="3845" max="3845" width="16.09765625" style="35" customWidth="1"/>
    <col min="3846" max="3846" width="13.3984375" style="35" bestFit="1" customWidth="1"/>
    <col min="3847" max="4100" width="9" style="35"/>
    <col min="4101" max="4101" width="16.09765625" style="35" customWidth="1"/>
    <col min="4102" max="4102" width="13.3984375" style="35" bestFit="1" customWidth="1"/>
    <col min="4103" max="4356" width="9" style="35"/>
    <col min="4357" max="4357" width="16.09765625" style="35" customWidth="1"/>
    <col min="4358" max="4358" width="13.3984375" style="35" bestFit="1" customWidth="1"/>
    <col min="4359" max="4612" width="9" style="35"/>
    <col min="4613" max="4613" width="16.09765625" style="35" customWidth="1"/>
    <col min="4614" max="4614" width="13.3984375" style="35" bestFit="1" customWidth="1"/>
    <col min="4615" max="4868" width="9" style="35"/>
    <col min="4869" max="4869" width="16.09765625" style="35" customWidth="1"/>
    <col min="4870" max="4870" width="13.3984375" style="35" bestFit="1" customWidth="1"/>
    <col min="4871" max="5124" width="9" style="35"/>
    <col min="5125" max="5125" width="16.09765625" style="35" customWidth="1"/>
    <col min="5126" max="5126" width="13.3984375" style="35" bestFit="1" customWidth="1"/>
    <col min="5127" max="5380" width="9" style="35"/>
    <col min="5381" max="5381" width="16.09765625" style="35" customWidth="1"/>
    <col min="5382" max="5382" width="13.3984375" style="35" bestFit="1" customWidth="1"/>
    <col min="5383" max="5636" width="9" style="35"/>
    <col min="5637" max="5637" width="16.09765625" style="35" customWidth="1"/>
    <col min="5638" max="5638" width="13.3984375" style="35" bestFit="1" customWidth="1"/>
    <col min="5639" max="5892" width="9" style="35"/>
    <col min="5893" max="5893" width="16.09765625" style="35" customWidth="1"/>
    <col min="5894" max="5894" width="13.3984375" style="35" bestFit="1" customWidth="1"/>
    <col min="5895" max="6148" width="9" style="35"/>
    <col min="6149" max="6149" width="16.09765625" style="35" customWidth="1"/>
    <col min="6150" max="6150" width="13.3984375" style="35" bestFit="1" customWidth="1"/>
    <col min="6151" max="6404" width="9" style="35"/>
    <col min="6405" max="6405" width="16.09765625" style="35" customWidth="1"/>
    <col min="6406" max="6406" width="13.3984375" style="35" bestFit="1" customWidth="1"/>
    <col min="6407" max="6660" width="9" style="35"/>
    <col min="6661" max="6661" width="16.09765625" style="35" customWidth="1"/>
    <col min="6662" max="6662" width="13.3984375" style="35" bestFit="1" customWidth="1"/>
    <col min="6663" max="6916" width="9" style="35"/>
    <col min="6917" max="6917" width="16.09765625" style="35" customWidth="1"/>
    <col min="6918" max="6918" width="13.3984375" style="35" bestFit="1" customWidth="1"/>
    <col min="6919" max="7172" width="9" style="35"/>
    <col min="7173" max="7173" width="16.09765625" style="35" customWidth="1"/>
    <col min="7174" max="7174" width="13.3984375" style="35" bestFit="1" customWidth="1"/>
    <col min="7175" max="7428" width="9" style="35"/>
    <col min="7429" max="7429" width="16.09765625" style="35" customWidth="1"/>
    <col min="7430" max="7430" width="13.3984375" style="35" bestFit="1" customWidth="1"/>
    <col min="7431" max="7684" width="9" style="35"/>
    <col min="7685" max="7685" width="16.09765625" style="35" customWidth="1"/>
    <col min="7686" max="7686" width="13.3984375" style="35" bestFit="1" customWidth="1"/>
    <col min="7687" max="7940" width="9" style="35"/>
    <col min="7941" max="7941" width="16.09765625" style="35" customWidth="1"/>
    <col min="7942" max="7942" width="13.3984375" style="35" bestFit="1" customWidth="1"/>
    <col min="7943" max="8196" width="9" style="35"/>
    <col min="8197" max="8197" width="16.09765625" style="35" customWidth="1"/>
    <col min="8198" max="8198" width="13.3984375" style="35" bestFit="1" customWidth="1"/>
    <col min="8199" max="8452" width="9" style="35"/>
    <col min="8453" max="8453" width="16.09765625" style="35" customWidth="1"/>
    <col min="8454" max="8454" width="13.3984375" style="35" bestFit="1" customWidth="1"/>
    <col min="8455" max="8708" width="9" style="35"/>
    <col min="8709" max="8709" width="16.09765625" style="35" customWidth="1"/>
    <col min="8710" max="8710" width="13.3984375" style="35" bestFit="1" customWidth="1"/>
    <col min="8711" max="8964" width="9" style="35"/>
    <col min="8965" max="8965" width="16.09765625" style="35" customWidth="1"/>
    <col min="8966" max="8966" width="13.3984375" style="35" bestFit="1" customWidth="1"/>
    <col min="8967" max="9220" width="9" style="35"/>
    <col min="9221" max="9221" width="16.09765625" style="35" customWidth="1"/>
    <col min="9222" max="9222" width="13.3984375" style="35" bestFit="1" customWidth="1"/>
    <col min="9223" max="9476" width="9" style="35"/>
    <col min="9477" max="9477" width="16.09765625" style="35" customWidth="1"/>
    <col min="9478" max="9478" width="13.3984375" style="35" bestFit="1" customWidth="1"/>
    <col min="9479" max="9732" width="9" style="35"/>
    <col min="9733" max="9733" width="16.09765625" style="35" customWidth="1"/>
    <col min="9734" max="9734" width="13.3984375" style="35" bestFit="1" customWidth="1"/>
    <col min="9735" max="9988" width="9" style="35"/>
    <col min="9989" max="9989" width="16.09765625" style="35" customWidth="1"/>
    <col min="9990" max="9990" width="13.3984375" style="35" bestFit="1" customWidth="1"/>
    <col min="9991" max="10244" width="9" style="35"/>
    <col min="10245" max="10245" width="16.09765625" style="35" customWidth="1"/>
    <col min="10246" max="10246" width="13.3984375" style="35" bestFit="1" customWidth="1"/>
    <col min="10247" max="10500" width="9" style="35"/>
    <col min="10501" max="10501" width="16.09765625" style="35" customWidth="1"/>
    <col min="10502" max="10502" width="13.3984375" style="35" bestFit="1" customWidth="1"/>
    <col min="10503" max="10756" width="9" style="35"/>
    <col min="10757" max="10757" width="16.09765625" style="35" customWidth="1"/>
    <col min="10758" max="10758" width="13.3984375" style="35" bestFit="1" customWidth="1"/>
    <col min="10759" max="11012" width="9" style="35"/>
    <col min="11013" max="11013" width="16.09765625" style="35" customWidth="1"/>
    <col min="11014" max="11014" width="13.3984375" style="35" bestFit="1" customWidth="1"/>
    <col min="11015" max="11268" width="9" style="35"/>
    <col min="11269" max="11269" width="16.09765625" style="35" customWidth="1"/>
    <col min="11270" max="11270" width="13.3984375" style="35" bestFit="1" customWidth="1"/>
    <col min="11271" max="11524" width="9" style="35"/>
    <col min="11525" max="11525" width="16.09765625" style="35" customWidth="1"/>
    <col min="11526" max="11526" width="13.3984375" style="35" bestFit="1" customWidth="1"/>
    <col min="11527" max="11780" width="9" style="35"/>
    <col min="11781" max="11781" width="16.09765625" style="35" customWidth="1"/>
    <col min="11782" max="11782" width="13.3984375" style="35" bestFit="1" customWidth="1"/>
    <col min="11783" max="12036" width="9" style="35"/>
    <col min="12037" max="12037" width="16.09765625" style="35" customWidth="1"/>
    <col min="12038" max="12038" width="13.3984375" style="35" bestFit="1" customWidth="1"/>
    <col min="12039" max="12292" width="9" style="35"/>
    <col min="12293" max="12293" width="16.09765625" style="35" customWidth="1"/>
    <col min="12294" max="12294" width="13.3984375" style="35" bestFit="1" customWidth="1"/>
    <col min="12295" max="12548" width="9" style="35"/>
    <col min="12549" max="12549" width="16.09765625" style="35" customWidth="1"/>
    <col min="12550" max="12550" width="13.3984375" style="35" bestFit="1" customWidth="1"/>
    <col min="12551" max="12804" width="9" style="35"/>
    <col min="12805" max="12805" width="16.09765625" style="35" customWidth="1"/>
    <col min="12806" max="12806" width="13.3984375" style="35" bestFit="1" customWidth="1"/>
    <col min="12807" max="13060" width="9" style="35"/>
    <col min="13061" max="13061" width="16.09765625" style="35" customWidth="1"/>
    <col min="13062" max="13062" width="13.3984375" style="35" bestFit="1" customWidth="1"/>
    <col min="13063" max="13316" width="9" style="35"/>
    <col min="13317" max="13317" width="16.09765625" style="35" customWidth="1"/>
    <col min="13318" max="13318" width="13.3984375" style="35" bestFit="1" customWidth="1"/>
    <col min="13319" max="13572" width="9" style="35"/>
    <col min="13573" max="13573" width="16.09765625" style="35" customWidth="1"/>
    <col min="13574" max="13574" width="13.3984375" style="35" bestFit="1" customWidth="1"/>
    <col min="13575" max="13828" width="9" style="35"/>
    <col min="13829" max="13829" width="16.09765625" style="35" customWidth="1"/>
    <col min="13830" max="13830" width="13.3984375" style="35" bestFit="1" customWidth="1"/>
    <col min="13831" max="14084" width="9" style="35"/>
    <col min="14085" max="14085" width="16.09765625" style="35" customWidth="1"/>
    <col min="14086" max="14086" width="13.3984375" style="35" bestFit="1" customWidth="1"/>
    <col min="14087" max="14340" width="9" style="35"/>
    <col min="14341" max="14341" width="16.09765625" style="35" customWidth="1"/>
    <col min="14342" max="14342" width="13.3984375" style="35" bestFit="1" customWidth="1"/>
    <col min="14343" max="14596" width="9" style="35"/>
    <col min="14597" max="14597" width="16.09765625" style="35" customWidth="1"/>
    <col min="14598" max="14598" width="13.3984375" style="35" bestFit="1" customWidth="1"/>
    <col min="14599" max="14852" width="9" style="35"/>
    <col min="14853" max="14853" width="16.09765625" style="35" customWidth="1"/>
    <col min="14854" max="14854" width="13.3984375" style="35" bestFit="1" customWidth="1"/>
    <col min="14855" max="15108" width="9" style="35"/>
    <col min="15109" max="15109" width="16.09765625" style="35" customWidth="1"/>
    <col min="15110" max="15110" width="13.3984375" style="35" bestFit="1" customWidth="1"/>
    <col min="15111" max="15364" width="9" style="35"/>
    <col min="15365" max="15365" width="16.09765625" style="35" customWidth="1"/>
    <col min="15366" max="15366" width="13.3984375" style="35" bestFit="1" customWidth="1"/>
    <col min="15367" max="15620" width="9" style="35"/>
    <col min="15621" max="15621" width="16.09765625" style="35" customWidth="1"/>
    <col min="15622" max="15622" width="13.3984375" style="35" bestFit="1" customWidth="1"/>
    <col min="15623" max="15876" width="9" style="35"/>
    <col min="15877" max="15877" width="16.09765625" style="35" customWidth="1"/>
    <col min="15878" max="15878" width="13.3984375" style="35" bestFit="1" customWidth="1"/>
    <col min="15879" max="16132" width="9" style="35"/>
    <col min="16133" max="16133" width="16.09765625" style="35" customWidth="1"/>
    <col min="16134" max="16134" width="13.3984375" style="35" bestFit="1" customWidth="1"/>
    <col min="16135" max="16384" width="9" style="35"/>
  </cols>
  <sheetData>
    <row r="1" spans="1:9">
      <c r="A1" s="50" t="s">
        <v>5781</v>
      </c>
      <c r="H1" s="50"/>
    </row>
    <row r="2" spans="1:9" ht="17.399999999999999">
      <c r="A2" s="291" t="s">
        <v>5676</v>
      </c>
      <c r="B2" s="292"/>
      <c r="C2" s="292"/>
      <c r="D2" s="292"/>
      <c r="E2" s="293" t="s">
        <v>5677</v>
      </c>
      <c r="F2" s="294"/>
      <c r="G2" s="294"/>
      <c r="H2" s="341"/>
    </row>
    <row r="3" spans="1:9">
      <c r="A3" s="296" t="s">
        <v>5678</v>
      </c>
      <c r="B3" s="296"/>
      <c r="C3" s="296"/>
      <c r="D3" s="296"/>
      <c r="E3" s="296"/>
      <c r="F3" s="35">
        <v>7.8</v>
      </c>
      <c r="G3" s="35" t="s">
        <v>39</v>
      </c>
      <c r="I3" s="297"/>
    </row>
    <row r="4" spans="1:9">
      <c r="A4" s="296" t="s">
        <v>5679</v>
      </c>
      <c r="B4" s="296"/>
      <c r="C4" s="296"/>
      <c r="D4" s="296"/>
      <c r="E4" s="296"/>
      <c r="F4" s="35">
        <v>8</v>
      </c>
      <c r="G4" s="35" t="s">
        <v>39</v>
      </c>
      <c r="I4" s="297"/>
    </row>
    <row r="5" spans="1:9" ht="12.75" customHeight="1">
      <c r="A5" s="296" t="s">
        <v>5680</v>
      </c>
      <c r="B5" s="296"/>
      <c r="C5" s="296"/>
      <c r="D5" s="296"/>
      <c r="E5" s="296"/>
      <c r="F5" s="35">
        <v>118.1</v>
      </c>
      <c r="G5" s="35" t="s">
        <v>39</v>
      </c>
      <c r="I5" s="297"/>
    </row>
    <row r="6" spans="1:9" ht="12.75" customHeight="1">
      <c r="A6" s="296" t="s">
        <v>5681</v>
      </c>
      <c r="B6" s="296"/>
      <c r="C6" s="296"/>
      <c r="D6" s="296"/>
      <c r="E6" s="296"/>
      <c r="F6" s="35">
        <v>13</v>
      </c>
      <c r="G6" s="35" t="s">
        <v>39</v>
      </c>
      <c r="I6" s="297"/>
    </row>
    <row r="7" spans="1:9" ht="12.75" customHeight="1">
      <c r="A7" s="296" t="s">
        <v>5682</v>
      </c>
      <c r="B7" s="296"/>
      <c r="C7" s="296"/>
      <c r="D7" s="296"/>
      <c r="E7" s="296"/>
      <c r="F7" s="35">
        <v>11.9</v>
      </c>
      <c r="G7" s="35" t="s">
        <v>39</v>
      </c>
      <c r="I7" s="297"/>
    </row>
    <row r="8" spans="1:9" ht="12.75" customHeight="1">
      <c r="A8" s="296" t="s">
        <v>5683</v>
      </c>
      <c r="B8" s="296"/>
      <c r="C8" s="296"/>
      <c r="D8" s="296"/>
      <c r="E8" s="296"/>
      <c r="F8" s="35">
        <f>F9+F4</f>
        <v>17.52</v>
      </c>
      <c r="G8" s="35" t="s">
        <v>39</v>
      </c>
      <c r="I8" s="297"/>
    </row>
    <row r="9" spans="1:9" ht="12.75" customHeight="1">
      <c r="A9" s="296" t="s">
        <v>5684</v>
      </c>
      <c r="B9" s="296"/>
      <c r="C9" s="296"/>
      <c r="D9" s="296"/>
      <c r="E9" s="296"/>
      <c r="F9" s="35">
        <v>9.52</v>
      </c>
      <c r="G9" s="35" t="s">
        <v>39</v>
      </c>
      <c r="I9" s="297"/>
    </row>
    <row r="10" spans="1:9" ht="12.75" customHeight="1">
      <c r="A10" s="296" t="s">
        <v>5685</v>
      </c>
      <c r="B10" s="296"/>
      <c r="C10" s="296"/>
      <c r="D10" s="296"/>
      <c r="E10" s="296"/>
      <c r="F10" s="35">
        <v>1.1000000000000001</v>
      </c>
      <c r="G10" s="35" t="s">
        <v>39</v>
      </c>
      <c r="I10" s="297"/>
    </row>
    <row r="11" spans="1:9" ht="12.75" customHeight="1">
      <c r="A11" s="296" t="s">
        <v>5686</v>
      </c>
      <c r="B11" s="296"/>
      <c r="C11" s="296"/>
      <c r="D11" s="296"/>
      <c r="E11" s="296"/>
      <c r="F11" s="35">
        <f>F12+13+8</f>
        <v>78.81</v>
      </c>
      <c r="G11" s="35" t="s">
        <v>39</v>
      </c>
      <c r="I11" s="297"/>
    </row>
    <row r="12" spans="1:9" ht="12.75" customHeight="1">
      <c r="A12" s="296" t="s">
        <v>5687</v>
      </c>
      <c r="B12" s="296"/>
      <c r="C12" s="296"/>
      <c r="D12" s="296"/>
      <c r="E12" s="296"/>
      <c r="F12" s="35">
        <v>57.81</v>
      </c>
      <c r="G12" s="35" t="s">
        <v>39</v>
      </c>
      <c r="I12" s="297"/>
    </row>
    <row r="13" spans="1:9" ht="12.75" customHeight="1">
      <c r="A13" s="296" t="s">
        <v>5688</v>
      </c>
      <c r="B13" s="296"/>
      <c r="C13" s="296"/>
      <c r="D13" s="296"/>
      <c r="E13" s="296"/>
      <c r="F13" s="35">
        <v>61.84</v>
      </c>
      <c r="G13" s="35" t="s">
        <v>39</v>
      </c>
      <c r="I13" s="297"/>
    </row>
    <row r="14" spans="1:9" ht="12.75" customHeight="1">
      <c r="A14" s="296" t="s">
        <v>5689</v>
      </c>
      <c r="B14" s="296"/>
      <c r="C14" s="296"/>
      <c r="D14" s="296"/>
      <c r="E14" s="296"/>
      <c r="F14" s="35">
        <v>6</v>
      </c>
      <c r="G14" s="35" t="s">
        <v>39</v>
      </c>
      <c r="I14" s="297"/>
    </row>
    <row r="15" spans="1:9" ht="12.75" customHeight="1">
      <c r="A15" s="296" t="s">
        <v>5690</v>
      </c>
      <c r="B15" s="296"/>
      <c r="C15" s="296"/>
      <c r="D15" s="296"/>
      <c r="E15" s="296"/>
      <c r="F15" s="35">
        <f>F17+F4</f>
        <v>17.45</v>
      </c>
      <c r="G15" s="35" t="s">
        <v>39</v>
      </c>
      <c r="I15" s="297"/>
    </row>
    <row r="16" spans="1:9" ht="12.75" customHeight="1">
      <c r="A16" s="296" t="s">
        <v>5691</v>
      </c>
      <c r="B16" s="296"/>
      <c r="C16" s="296"/>
      <c r="D16" s="296"/>
      <c r="E16" s="296"/>
      <c r="F16" s="35">
        <v>6</v>
      </c>
      <c r="G16" s="35" t="s">
        <v>39</v>
      </c>
      <c r="I16" s="297"/>
    </row>
    <row r="17" spans="1:11" ht="12.75" customHeight="1">
      <c r="A17" s="296" t="s">
        <v>5692</v>
      </c>
      <c r="B17" s="296"/>
      <c r="C17" s="296"/>
      <c r="D17" s="296"/>
      <c r="E17" s="296"/>
      <c r="F17" s="35">
        <v>9.4499999999999993</v>
      </c>
      <c r="G17" s="35" t="s">
        <v>39</v>
      </c>
      <c r="I17" s="297"/>
    </row>
    <row r="18" spans="1:11" ht="12.75" customHeight="1">
      <c r="A18" s="296" t="s">
        <v>5693</v>
      </c>
      <c r="B18" s="296"/>
      <c r="C18" s="296"/>
      <c r="D18" s="296"/>
      <c r="E18" s="296"/>
      <c r="F18" s="35">
        <v>1</v>
      </c>
      <c r="G18" s="35" t="s">
        <v>39</v>
      </c>
      <c r="I18" s="297"/>
    </row>
    <row r="19" spans="1:11" ht="12.75" customHeight="1">
      <c r="A19" s="296" t="s">
        <v>5694</v>
      </c>
      <c r="B19" s="296"/>
      <c r="C19" s="296"/>
      <c r="D19" s="296"/>
      <c r="E19" s="296"/>
      <c r="F19" s="35">
        <v>12</v>
      </c>
      <c r="G19" s="35" t="s">
        <v>39</v>
      </c>
      <c r="I19" s="297"/>
    </row>
    <row r="20" spans="1:11" ht="12.75" customHeight="1">
      <c r="A20" s="35" t="s">
        <v>5695</v>
      </c>
      <c r="F20" s="35">
        <f>31.61+1.5</f>
        <v>33.11</v>
      </c>
      <c r="G20" s="35" t="s">
        <v>39</v>
      </c>
      <c r="I20" s="297"/>
    </row>
    <row r="21" spans="1:11" ht="12.75" customHeight="1">
      <c r="A21" s="296"/>
      <c r="B21" s="296"/>
      <c r="C21" s="296"/>
      <c r="D21" s="296"/>
      <c r="E21" s="296"/>
    </row>
    <row r="22" spans="1:11" ht="12.75" customHeight="1">
      <c r="A22" s="296"/>
      <c r="B22" s="296"/>
      <c r="C22" s="296"/>
      <c r="D22" s="296"/>
      <c r="E22" s="296"/>
    </row>
    <row r="23" spans="1:11" ht="12.75" customHeight="1">
      <c r="A23" s="296"/>
      <c r="B23" s="296"/>
      <c r="C23" s="296"/>
      <c r="D23" s="296"/>
      <c r="E23" s="296"/>
    </row>
    <row r="24" spans="1:11" ht="12.75" customHeight="1">
      <c r="A24" s="296"/>
      <c r="B24" s="296"/>
      <c r="C24" s="296"/>
      <c r="D24" s="296"/>
      <c r="E24" s="296"/>
    </row>
    <row r="25" spans="1:11" ht="17.399999999999999">
      <c r="A25" s="298" t="s">
        <v>5696</v>
      </c>
      <c r="B25" s="299"/>
      <c r="C25" s="299"/>
      <c r="D25" s="299"/>
      <c r="E25" s="299"/>
      <c r="F25" s="299"/>
      <c r="G25" s="294"/>
    </row>
    <row r="26" spans="1:11" ht="12.75" customHeight="1">
      <c r="H26" s="300" t="s">
        <v>4654</v>
      </c>
    </row>
    <row r="27" spans="1:11" ht="12.75" customHeight="1">
      <c r="A27" s="296" t="s">
        <v>5697</v>
      </c>
      <c r="B27" s="295"/>
      <c r="C27" s="295"/>
      <c r="D27" s="295"/>
      <c r="E27" s="295"/>
      <c r="F27" s="301" t="s">
        <v>5698</v>
      </c>
    </row>
    <row r="28" spans="1:11" ht="12.75" customHeight="1">
      <c r="A28" s="296" t="s">
        <v>192</v>
      </c>
      <c r="B28" s="295"/>
      <c r="C28" s="295"/>
      <c r="D28" s="295"/>
      <c r="E28" s="295"/>
      <c r="F28" s="301" t="s">
        <v>5699</v>
      </c>
    </row>
    <row r="29" spans="1:11" ht="12.75" customHeight="1">
      <c r="A29" s="296" t="s">
        <v>5607</v>
      </c>
      <c r="B29" s="295"/>
      <c r="C29" s="296" t="s">
        <v>998</v>
      </c>
      <c r="D29" s="295"/>
      <c r="F29" s="302" t="s">
        <v>5700</v>
      </c>
      <c r="K29" s="300"/>
    </row>
    <row r="30" spans="1:11" ht="12.75" customHeight="1">
      <c r="A30" s="296"/>
      <c r="B30" s="295"/>
      <c r="C30" s="296" t="s">
        <v>1000</v>
      </c>
      <c r="D30" s="295"/>
      <c r="E30" s="295"/>
      <c r="F30" s="302" t="s">
        <v>5701</v>
      </c>
      <c r="K30" s="303"/>
    </row>
    <row r="31" spans="1:11" ht="12.75" customHeight="1">
      <c r="A31" s="296" t="s">
        <v>5702</v>
      </c>
      <c r="B31" s="295"/>
      <c r="C31" s="295"/>
      <c r="D31" s="295"/>
      <c r="E31" s="304"/>
      <c r="F31" s="301">
        <v>41</v>
      </c>
      <c r="G31" s="35" t="s">
        <v>5703</v>
      </c>
      <c r="H31" s="305">
        <v>256.3</v>
      </c>
    </row>
    <row r="32" spans="1:11" ht="12.75" customHeight="1">
      <c r="A32" s="296" t="s">
        <v>5704</v>
      </c>
      <c r="B32" s="295"/>
      <c r="C32" s="295"/>
      <c r="D32" s="295"/>
      <c r="E32" s="306"/>
      <c r="F32" s="307">
        <v>22</v>
      </c>
      <c r="G32" s="35" t="s">
        <v>39</v>
      </c>
      <c r="H32" s="308"/>
      <c r="I32" s="309"/>
    </row>
    <row r="33" spans="1:9" ht="12.75" customHeight="1">
      <c r="A33" s="296" t="s">
        <v>5705</v>
      </c>
      <c r="B33" s="296"/>
      <c r="C33" s="296"/>
      <c r="D33" s="296"/>
      <c r="E33" s="296"/>
      <c r="F33" s="310">
        <v>36.5</v>
      </c>
      <c r="G33" s="35" t="s">
        <v>39</v>
      </c>
      <c r="H33" s="309"/>
      <c r="I33" s="311"/>
    </row>
    <row r="34" spans="1:9" ht="12.75" customHeight="1">
      <c r="A34" s="312" t="s">
        <v>5706</v>
      </c>
      <c r="B34" s="295"/>
      <c r="C34" s="295"/>
      <c r="D34" s="295"/>
      <c r="E34" s="295"/>
      <c r="F34" s="313"/>
      <c r="G34" s="35" t="s">
        <v>39</v>
      </c>
    </row>
    <row r="35" spans="1:9" ht="12.75" customHeight="1">
      <c r="A35" s="296" t="s">
        <v>5707</v>
      </c>
      <c r="B35" s="295"/>
      <c r="C35" s="295"/>
      <c r="D35" s="295"/>
      <c r="E35" s="295"/>
      <c r="F35" s="313"/>
      <c r="G35" s="35" t="s">
        <v>39</v>
      </c>
    </row>
    <row r="36" spans="1:9" ht="12.75" customHeight="1">
      <c r="A36" s="296" t="s">
        <v>5708</v>
      </c>
      <c r="B36" s="295"/>
      <c r="C36" s="295"/>
      <c r="D36" s="295"/>
      <c r="E36" s="295"/>
      <c r="F36" s="313">
        <v>4.5</v>
      </c>
      <c r="G36" s="35" t="s">
        <v>39</v>
      </c>
    </row>
    <row r="37" spans="1:9" ht="12.75" customHeight="1">
      <c r="A37" s="300" t="s">
        <v>5709</v>
      </c>
      <c r="F37" s="314">
        <v>21</v>
      </c>
      <c r="G37" s="35" t="s">
        <v>39</v>
      </c>
    </row>
    <row r="38" spans="1:9" ht="12.75" customHeight="1">
      <c r="A38" s="296" t="s">
        <v>5710</v>
      </c>
      <c r="B38" s="295"/>
      <c r="C38" s="295"/>
      <c r="D38" s="295"/>
      <c r="E38" s="295"/>
      <c r="F38" s="313">
        <v>8</v>
      </c>
      <c r="G38" s="35" t="s">
        <v>39</v>
      </c>
    </row>
    <row r="39" spans="1:9" ht="12.75" customHeight="1">
      <c r="A39" s="296" t="s">
        <v>5711</v>
      </c>
      <c r="B39" s="296"/>
      <c r="C39" s="296"/>
      <c r="D39" s="296"/>
      <c r="E39" s="296"/>
      <c r="F39" s="313">
        <v>8</v>
      </c>
      <c r="G39" s="35" t="s">
        <v>39</v>
      </c>
    </row>
    <row r="40" spans="1:9">
      <c r="A40" s="296" t="s">
        <v>5712</v>
      </c>
      <c r="F40" s="313">
        <v>9</v>
      </c>
      <c r="G40" s="35" t="s">
        <v>39</v>
      </c>
    </row>
    <row r="41" spans="1:9">
      <c r="A41" s="296" t="s">
        <v>5713</v>
      </c>
      <c r="B41" s="296"/>
      <c r="C41" s="296"/>
      <c r="F41" s="313">
        <v>13.64</v>
      </c>
      <c r="G41" s="35" t="s">
        <v>39</v>
      </c>
    </row>
    <row r="42" spans="1:9">
      <c r="A42" s="35" t="s">
        <v>5714</v>
      </c>
      <c r="F42" s="313">
        <v>4.5</v>
      </c>
      <c r="G42" s="35" t="s">
        <v>39</v>
      </c>
    </row>
    <row r="44" spans="1:9" ht="17.399999999999999">
      <c r="A44" s="291" t="s">
        <v>5715</v>
      </c>
      <c r="B44" s="294"/>
      <c r="C44" s="294"/>
      <c r="D44" s="294"/>
      <c r="E44" s="294"/>
      <c r="F44" s="294"/>
      <c r="G44" s="294"/>
      <c r="H44" s="294"/>
    </row>
    <row r="45" spans="1:9">
      <c r="A45" s="296" t="s">
        <v>48</v>
      </c>
      <c r="B45" s="296" t="s">
        <v>5716</v>
      </c>
      <c r="C45" s="296"/>
      <c r="D45" s="296"/>
      <c r="F45" s="296">
        <f>((F38*6)+3)-F32-17.52</f>
        <v>11.48</v>
      </c>
      <c r="G45" s="35" t="s">
        <v>39</v>
      </c>
    </row>
    <row r="46" spans="1:9">
      <c r="A46" s="296" t="s">
        <v>48</v>
      </c>
      <c r="B46" s="296" t="s">
        <v>5717</v>
      </c>
      <c r="C46" s="296"/>
      <c r="D46" s="296"/>
      <c r="F46" s="296">
        <f>((F39*6)+3)-F32-17.52</f>
        <v>11.48</v>
      </c>
      <c r="G46" s="35" t="s">
        <v>39</v>
      </c>
    </row>
    <row r="47" spans="1:9">
      <c r="A47" s="296" t="s">
        <v>48</v>
      </c>
      <c r="B47" s="296" t="s">
        <v>5718</v>
      </c>
      <c r="C47" s="296"/>
      <c r="D47" s="296"/>
      <c r="F47" s="296">
        <f>((F40*6)+3)-F32-17.52</f>
        <v>17.48</v>
      </c>
      <c r="G47" s="35" t="s">
        <v>39</v>
      </c>
    </row>
    <row r="48" spans="1:9">
      <c r="A48" s="296"/>
      <c r="B48" s="296"/>
      <c r="C48" s="296"/>
      <c r="D48" s="296"/>
      <c r="F48" s="296"/>
    </row>
    <row r="49" spans="1:8">
      <c r="A49" s="296" t="s">
        <v>48</v>
      </c>
      <c r="B49" s="296" t="s">
        <v>5719</v>
      </c>
      <c r="C49" s="296"/>
      <c r="D49" s="296"/>
      <c r="F49" s="296">
        <f>F33-F45</f>
        <v>25.02</v>
      </c>
      <c r="G49" s="35" t="s">
        <v>39</v>
      </c>
    </row>
    <row r="50" spans="1:8">
      <c r="A50" s="296" t="s">
        <v>48</v>
      </c>
      <c r="B50" s="296" t="s">
        <v>5719</v>
      </c>
      <c r="C50" s="296"/>
      <c r="D50" s="296"/>
      <c r="F50" s="35">
        <f>F33-F46</f>
        <v>25.02</v>
      </c>
      <c r="G50" s="35" t="s">
        <v>39</v>
      </c>
    </row>
    <row r="51" spans="1:8">
      <c r="A51" s="296" t="s">
        <v>48</v>
      </c>
      <c r="B51" s="296" t="s">
        <v>5719</v>
      </c>
      <c r="C51" s="296"/>
      <c r="F51" s="35">
        <f>F33-F47</f>
        <v>19.02</v>
      </c>
      <c r="G51" s="35" t="s">
        <v>39</v>
      </c>
    </row>
    <row r="52" spans="1:8">
      <c r="A52" s="296"/>
      <c r="B52" s="296"/>
      <c r="C52" s="296"/>
    </row>
    <row r="53" spans="1:8">
      <c r="A53" s="296" t="s">
        <v>48</v>
      </c>
      <c r="B53" s="296" t="s">
        <v>5720</v>
      </c>
      <c r="C53" s="296"/>
      <c r="F53" s="35">
        <f>'Rig specStruct Example'!F12+'Rig specStruct Example'!F6+'Rig specStruct Example'!F32+'Rig specStruct Example'!F4</f>
        <v>100.81</v>
      </c>
      <c r="G53" s="35" t="s">
        <v>39</v>
      </c>
    </row>
    <row r="54" spans="1:8">
      <c r="A54" s="296" t="s">
        <v>48</v>
      </c>
      <c r="B54" s="296" t="s">
        <v>5721</v>
      </c>
      <c r="C54" s="296"/>
      <c r="F54" s="35">
        <f>F53+'Rig specStruct Example'!F33</f>
        <v>137.31</v>
      </c>
      <c r="G54" s="35" t="s">
        <v>39</v>
      </c>
    </row>
    <row r="55" spans="1:8">
      <c r="A55" s="296"/>
    </row>
    <row r="56" spans="1:8">
      <c r="A56" s="296" t="s">
        <v>48</v>
      </c>
      <c r="B56" s="296" t="s">
        <v>5722</v>
      </c>
      <c r="C56" s="296"/>
      <c r="F56" s="35">
        <f>F41+'Rig specStruct Example'!F16</f>
        <v>19.64</v>
      </c>
      <c r="G56" s="35" t="s">
        <v>39</v>
      </c>
    </row>
    <row r="57" spans="1:8">
      <c r="A57" s="296" t="s">
        <v>48</v>
      </c>
      <c r="B57" s="296" t="s">
        <v>5723</v>
      </c>
      <c r="C57" s="296"/>
      <c r="F57" s="35">
        <f>'Rig specStruct Example'!F8+'Rig specStruct Example'!F32</f>
        <v>39.519999999999996</v>
      </c>
      <c r="G57" s="35" t="s">
        <v>39</v>
      </c>
    </row>
    <row r="58" spans="1:8">
      <c r="A58" s="296" t="s">
        <v>48</v>
      </c>
      <c r="B58" s="296" t="s">
        <v>5724</v>
      </c>
      <c r="C58" s="296"/>
      <c r="F58" s="35">
        <f>'Rig specStruct Example'!F5-'Rig specStruct Example'!F36-'Rig specStruct Example'!F33</f>
        <v>77.099999999999994</v>
      </c>
      <c r="G58" s="35" t="s">
        <v>39</v>
      </c>
    </row>
    <row r="59" spans="1:8">
      <c r="A59" s="296" t="s">
        <v>48</v>
      </c>
      <c r="B59" s="296" t="s">
        <v>5725</v>
      </c>
      <c r="C59" s="296"/>
      <c r="F59" s="35">
        <f>+F15+F32</f>
        <v>39.450000000000003</v>
      </c>
      <c r="G59" s="35" t="s">
        <v>39</v>
      </c>
    </row>
    <row r="60" spans="1:8">
      <c r="A60" s="296" t="s">
        <v>48</v>
      </c>
      <c r="B60" s="296" t="s">
        <v>5726</v>
      </c>
      <c r="C60" s="296"/>
      <c r="F60" s="35">
        <f>'Rig specStruct Example'!F5-F36-'Rig specStruct Example'!F8-F32-F33</f>
        <v>37.58</v>
      </c>
      <c r="G60" s="35" t="s">
        <v>39</v>
      </c>
    </row>
    <row r="61" spans="1:8">
      <c r="A61" s="296" t="s">
        <v>48</v>
      </c>
      <c r="B61" s="296" t="s">
        <v>5727</v>
      </c>
      <c r="C61" s="296"/>
      <c r="F61" s="35">
        <f>F32+'Rig specStruct Example'!F4</f>
        <v>30</v>
      </c>
      <c r="G61" s="35" t="s">
        <v>39</v>
      </c>
    </row>
    <row r="62" spans="1:8">
      <c r="A62" s="296" t="s">
        <v>48</v>
      </c>
      <c r="B62" s="296" t="s">
        <v>5728</v>
      </c>
      <c r="C62" s="296"/>
      <c r="F62" s="35">
        <f>F32+'Rig specStruct Example'!F3</f>
        <v>29.8</v>
      </c>
      <c r="G62" s="35" t="s">
        <v>39</v>
      </c>
    </row>
    <row r="63" spans="1:8" ht="13.65" customHeight="1">
      <c r="A63" s="296" t="s">
        <v>48</v>
      </c>
      <c r="B63" s="296" t="s">
        <v>5729</v>
      </c>
      <c r="C63" s="296"/>
      <c r="F63" s="35">
        <f>F6+F4+F32</f>
        <v>43</v>
      </c>
      <c r="G63" s="35" t="s">
        <v>39</v>
      </c>
      <c r="H63" s="40"/>
    </row>
    <row r="64" spans="1:8">
      <c r="A64" s="296" t="s">
        <v>48</v>
      </c>
      <c r="B64" s="296" t="s">
        <v>5730</v>
      </c>
      <c r="C64" s="296"/>
      <c r="F64" s="35">
        <f>F63+F33</f>
        <v>79.5</v>
      </c>
      <c r="G64" s="35" t="s">
        <v>39</v>
      </c>
    </row>
    <row r="65" spans="1:8">
      <c r="A65" s="296" t="s">
        <v>48</v>
      </c>
      <c r="B65" s="296" t="s">
        <v>5731</v>
      </c>
      <c r="C65" s="296"/>
      <c r="F65" s="40">
        <f>F33-F69</f>
        <v>20</v>
      </c>
      <c r="G65" s="35" t="s">
        <v>39</v>
      </c>
    </row>
    <row r="66" spans="1:8">
      <c r="A66" s="35" t="s">
        <v>48</v>
      </c>
      <c r="B66" s="296" t="s">
        <v>5732</v>
      </c>
      <c r="F66" s="35">
        <f>F15+F32+F18</f>
        <v>40.450000000000003</v>
      </c>
      <c r="G66" s="35" t="s">
        <v>39</v>
      </c>
    </row>
    <row r="67" spans="1:8" ht="12.75" customHeight="1">
      <c r="A67" s="35" t="s">
        <v>48</v>
      </c>
      <c r="B67" s="296" t="s">
        <v>5733</v>
      </c>
      <c r="F67" s="35">
        <f>F15+F19+F32</f>
        <v>51.45</v>
      </c>
      <c r="G67" s="35" t="s">
        <v>39</v>
      </c>
    </row>
    <row r="68" spans="1:8">
      <c r="A68" s="35" t="s">
        <v>48</v>
      </c>
      <c r="B68" s="35" t="s">
        <v>5734</v>
      </c>
      <c r="F68" s="40">
        <f>F32+F10+F4</f>
        <v>31.1</v>
      </c>
      <c r="G68" s="35" t="s">
        <v>39</v>
      </c>
    </row>
    <row r="69" spans="1:8">
      <c r="A69" s="35" t="s">
        <v>48</v>
      </c>
      <c r="B69" s="35" t="s">
        <v>5735</v>
      </c>
      <c r="F69" s="40">
        <f>F37-F42</f>
        <v>16.5</v>
      </c>
      <c r="G69" s="35" t="s">
        <v>39</v>
      </c>
    </row>
    <row r="70" spans="1:8">
      <c r="A70" s="35" t="s">
        <v>48</v>
      </c>
      <c r="B70" s="300" t="s">
        <v>5736</v>
      </c>
      <c r="F70" s="40">
        <f>+F63+F13</f>
        <v>104.84</v>
      </c>
      <c r="G70" s="35" t="s">
        <v>39</v>
      </c>
      <c r="H70" s="40"/>
    </row>
    <row r="71" spans="1:8">
      <c r="A71" s="35" t="s">
        <v>48</v>
      </c>
      <c r="B71" s="300" t="s">
        <v>5737</v>
      </c>
      <c r="F71" s="40">
        <f>+F58</f>
        <v>77.099999999999994</v>
      </c>
      <c r="G71" s="35" t="s">
        <v>39</v>
      </c>
    </row>
    <row r="72" spans="1:8">
      <c r="B72" s="300"/>
      <c r="F72" s="40"/>
    </row>
    <row r="73" spans="1:8">
      <c r="B73" s="303" t="s">
        <v>5738</v>
      </c>
      <c r="F73" s="40">
        <f>(F33+F36-7)-F45</f>
        <v>22.52</v>
      </c>
    </row>
    <row r="74" spans="1:8">
      <c r="B74" s="300" t="s">
        <v>5739</v>
      </c>
      <c r="F74" s="40">
        <f>(F33+F36-7)-F46</f>
        <v>22.52</v>
      </c>
    </row>
    <row r="75" spans="1:8">
      <c r="B75" s="300" t="s">
        <v>5740</v>
      </c>
      <c r="F75" s="40">
        <f>(F33+F36-7)-F47</f>
        <v>16.52</v>
      </c>
    </row>
    <row r="76" spans="1:8">
      <c r="B76" s="300"/>
      <c r="F76" s="40"/>
    </row>
    <row r="77" spans="1:8">
      <c r="F77" s="40"/>
    </row>
    <row r="78" spans="1:8">
      <c r="F78" s="40"/>
    </row>
    <row r="79" spans="1:8">
      <c r="A79" s="35" t="s">
        <v>5741</v>
      </c>
      <c r="F79" s="40"/>
    </row>
  </sheetData>
  <hyperlinks>
    <hyperlink ref="A1" location="Index" display="Back to Index" xr:uid="{00000000-0004-0000-1200-000000000000}"/>
  </hyperlinks>
  <pageMargins left="0.75" right="0.75" top="1" bottom="1" header="0.5" footer="0.5"/>
  <pageSetup scale="61" orientation="portrait" horizontalDpi="4294967292" r:id="rId1"/>
  <headerFooter alignWithMargins="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A1:H66"/>
  <sheetViews>
    <sheetView showGridLines="0" showRowColHeaders="0" workbookViewId="0">
      <selection activeCell="B61" sqref="B61"/>
    </sheetView>
  </sheetViews>
  <sheetFormatPr defaultColWidth="8.8984375" defaultRowHeight="15" customHeight="1" outlineLevelRow="1"/>
  <cols>
    <col min="1" max="1" width="21.296875" style="391" customWidth="1"/>
    <col min="2" max="2" width="16.69921875" style="401" bestFit="1" customWidth="1"/>
    <col min="3" max="3" width="24.8984375" style="402" customWidth="1"/>
    <col min="4" max="4" width="17" style="402" customWidth="1"/>
    <col min="5" max="5" width="27.296875" style="402" customWidth="1"/>
    <col min="6" max="16384" width="8.8984375" style="391"/>
  </cols>
  <sheetData>
    <row r="1" spans="1:8" ht="16.2" customHeight="1">
      <c r="A1" s="50" t="s">
        <v>5781</v>
      </c>
      <c r="B1" s="389"/>
      <c r="C1" s="390"/>
      <c r="D1" s="390"/>
      <c r="E1" s="390"/>
      <c r="H1" s="403"/>
    </row>
    <row r="2" spans="1:8" ht="16.2" customHeight="1">
      <c r="A2" s="388"/>
      <c r="B2" s="389"/>
      <c r="C2" s="390"/>
      <c r="D2" s="390"/>
      <c r="E2" s="390"/>
    </row>
    <row r="3" spans="1:8" s="395" customFormat="1" ht="16.2" customHeight="1">
      <c r="A3" s="392" t="s">
        <v>8089</v>
      </c>
      <c r="B3" s="393" t="s">
        <v>3232</v>
      </c>
      <c r="C3" s="394" t="s">
        <v>5578</v>
      </c>
      <c r="D3" s="394" t="s">
        <v>587</v>
      </c>
      <c r="E3" s="394" t="s">
        <v>588</v>
      </c>
    </row>
    <row r="4" spans="1:8" ht="16.2" customHeight="1" outlineLevel="1">
      <c r="A4" s="392" t="s">
        <v>176</v>
      </c>
      <c r="B4" s="393"/>
      <c r="C4" s="394"/>
      <c r="D4" s="394"/>
      <c r="E4" s="394"/>
    </row>
    <row r="5" spans="1:8" ht="16.2" customHeight="1">
      <c r="A5" s="392"/>
      <c r="B5" s="393" t="s">
        <v>2095</v>
      </c>
      <c r="C5" s="394"/>
      <c r="D5" s="394"/>
      <c r="E5" s="394"/>
    </row>
    <row r="6" spans="1:8" ht="16.2" customHeight="1" outlineLevel="1">
      <c r="A6" s="392"/>
      <c r="B6" s="393"/>
      <c r="C6" s="394" t="s">
        <v>8090</v>
      </c>
      <c r="D6" s="394" t="s">
        <v>8091</v>
      </c>
      <c r="E6" s="394" t="s">
        <v>8092</v>
      </c>
    </row>
    <row r="7" spans="1:8" ht="16.2" customHeight="1" outlineLevel="1">
      <c r="A7" s="392"/>
      <c r="B7" s="393"/>
      <c r="C7" s="394" t="s">
        <v>8093</v>
      </c>
      <c r="D7" s="394" t="s">
        <v>8091</v>
      </c>
      <c r="E7" s="394" t="s">
        <v>8092</v>
      </c>
    </row>
    <row r="8" spans="1:8" ht="16.2" customHeight="1" outlineLevel="1">
      <c r="A8" s="392"/>
      <c r="B8" s="393"/>
      <c r="C8" s="394" t="s">
        <v>8094</v>
      </c>
      <c r="D8" s="394" t="s">
        <v>8091</v>
      </c>
      <c r="E8" s="394" t="s">
        <v>8092</v>
      </c>
    </row>
    <row r="9" spans="1:8" ht="16.2" customHeight="1">
      <c r="A9" s="392"/>
      <c r="B9" s="393" t="s">
        <v>600</v>
      </c>
      <c r="C9" s="394"/>
      <c r="D9" s="394"/>
      <c r="E9" s="394"/>
    </row>
    <row r="10" spans="1:8" ht="16.2" customHeight="1" outlineLevel="1">
      <c r="A10" s="392"/>
      <c r="B10" s="393"/>
      <c r="C10" s="394" t="s">
        <v>597</v>
      </c>
      <c r="D10" s="394" t="s">
        <v>8095</v>
      </c>
      <c r="E10" s="394" t="s">
        <v>8096</v>
      </c>
    </row>
    <row r="11" spans="1:8" ht="16.2" customHeight="1" outlineLevel="1">
      <c r="A11" s="392"/>
      <c r="B11" s="393"/>
      <c r="C11" s="394" t="s">
        <v>599</v>
      </c>
      <c r="D11" s="394" t="s">
        <v>8095</v>
      </c>
      <c r="E11" s="394" t="s">
        <v>8092</v>
      </c>
    </row>
    <row r="12" spans="1:8" ht="16.2" customHeight="1">
      <c r="A12" s="392"/>
      <c r="B12" s="393" t="s">
        <v>8097</v>
      </c>
      <c r="C12" s="394"/>
      <c r="D12" s="394"/>
      <c r="E12" s="394"/>
    </row>
    <row r="13" spans="1:8" ht="16.2" customHeight="1" outlineLevel="1">
      <c r="A13" s="392"/>
      <c r="B13" s="393"/>
      <c r="C13" s="394" t="s">
        <v>597</v>
      </c>
      <c r="D13" s="394" t="s">
        <v>8095</v>
      </c>
      <c r="E13" s="394" t="s">
        <v>8096</v>
      </c>
    </row>
    <row r="14" spans="1:8" ht="16.2" customHeight="1" outlineLevel="1">
      <c r="A14" s="392"/>
      <c r="B14" s="393"/>
      <c r="C14" s="394" t="s">
        <v>591</v>
      </c>
      <c r="D14" s="394" t="s">
        <v>8091</v>
      </c>
      <c r="E14" s="394" t="s">
        <v>8092</v>
      </c>
    </row>
    <row r="15" spans="1:8" ht="16.2" customHeight="1" outlineLevel="1">
      <c r="A15" s="392"/>
      <c r="B15" s="393"/>
      <c r="C15" s="394" t="s">
        <v>1432</v>
      </c>
      <c r="D15" s="394" t="s">
        <v>8091</v>
      </c>
      <c r="E15" s="394" t="s">
        <v>8092</v>
      </c>
    </row>
    <row r="16" spans="1:8" ht="16.2" customHeight="1">
      <c r="A16" s="392"/>
      <c r="B16" s="393" t="s">
        <v>8098</v>
      </c>
      <c r="C16" s="394"/>
      <c r="D16" s="394"/>
      <c r="E16" s="394"/>
    </row>
    <row r="17" spans="1:5" ht="16.2" customHeight="1" outlineLevel="1">
      <c r="A17" s="392"/>
      <c r="B17" s="393"/>
      <c r="C17" s="394" t="s">
        <v>8099</v>
      </c>
      <c r="D17" s="394" t="s">
        <v>8091</v>
      </c>
      <c r="E17" s="394" t="s">
        <v>8096</v>
      </c>
    </row>
    <row r="18" spans="1:5" ht="16.2" customHeight="1" outlineLevel="1">
      <c r="A18" s="392"/>
      <c r="B18" s="393"/>
      <c r="C18" s="394" t="s">
        <v>8100</v>
      </c>
      <c r="D18" s="394" t="s">
        <v>8095</v>
      </c>
      <c r="E18" s="394" t="s">
        <v>8096</v>
      </c>
    </row>
    <row r="19" spans="1:5" ht="16.2" customHeight="1" outlineLevel="1">
      <c r="A19" s="392"/>
      <c r="B19" s="393"/>
      <c r="C19" s="394" t="s">
        <v>8101</v>
      </c>
      <c r="D19" s="394" t="s">
        <v>8091</v>
      </c>
      <c r="E19" s="394" t="s">
        <v>8092</v>
      </c>
    </row>
    <row r="20" spans="1:5" ht="16.2" customHeight="1" outlineLevel="1">
      <c r="A20" s="392"/>
      <c r="B20" s="393"/>
      <c r="C20" s="394" t="s">
        <v>608</v>
      </c>
      <c r="D20" s="394" t="s">
        <v>8091</v>
      </c>
      <c r="E20" s="394" t="s">
        <v>8092</v>
      </c>
    </row>
    <row r="21" spans="1:5" ht="16.2" customHeight="1">
      <c r="A21" s="392"/>
      <c r="B21" s="393" t="s">
        <v>2763</v>
      </c>
      <c r="C21" s="394"/>
      <c r="D21" s="394"/>
      <c r="E21" s="394"/>
    </row>
    <row r="22" spans="1:5" ht="16.2" customHeight="1" outlineLevel="1">
      <c r="A22" s="392"/>
      <c r="B22" s="393"/>
      <c r="C22" s="394" t="s">
        <v>8099</v>
      </c>
      <c r="D22" s="394" t="s">
        <v>8091</v>
      </c>
      <c r="E22" s="394" t="s">
        <v>8096</v>
      </c>
    </row>
    <row r="23" spans="1:5" ht="16.2" customHeight="1" outlineLevel="1">
      <c r="A23" s="392"/>
      <c r="B23" s="393"/>
      <c r="C23" s="394" t="s">
        <v>8102</v>
      </c>
      <c r="D23" s="394" t="s">
        <v>8095</v>
      </c>
      <c r="E23" s="394" t="s">
        <v>8096</v>
      </c>
    </row>
    <row r="24" spans="1:5" ht="16.2" customHeight="1" outlineLevel="1">
      <c r="A24" s="392"/>
      <c r="B24" s="393"/>
      <c r="C24" s="394" t="s">
        <v>605</v>
      </c>
      <c r="D24" s="394" t="s">
        <v>8091</v>
      </c>
      <c r="E24" s="394" t="s">
        <v>8092</v>
      </c>
    </row>
    <row r="25" spans="1:5" ht="16.2" customHeight="1" outlineLevel="1">
      <c r="A25" s="392"/>
      <c r="B25" s="393"/>
      <c r="C25" s="394" t="s">
        <v>8103</v>
      </c>
      <c r="D25" s="394" t="s">
        <v>8091</v>
      </c>
      <c r="E25" s="394" t="s">
        <v>8092</v>
      </c>
    </row>
    <row r="26" spans="1:5" ht="16.2" customHeight="1">
      <c r="A26" s="392"/>
      <c r="B26" s="393" t="s">
        <v>628</v>
      </c>
      <c r="C26" s="394"/>
      <c r="D26" s="394"/>
      <c r="E26" s="394"/>
    </row>
    <row r="27" spans="1:5" ht="16.2" customHeight="1" outlineLevel="1">
      <c r="A27" s="392"/>
      <c r="B27" s="393"/>
      <c r="C27" s="394" t="s">
        <v>8100</v>
      </c>
      <c r="D27" s="394" t="s">
        <v>8095</v>
      </c>
      <c r="E27" s="394" t="s">
        <v>8096</v>
      </c>
    </row>
    <row r="28" spans="1:5" ht="16.2" customHeight="1" outlineLevel="1">
      <c r="A28" s="392"/>
      <c r="B28" s="393"/>
      <c r="C28" s="394" t="s">
        <v>629</v>
      </c>
      <c r="D28" s="394" t="s">
        <v>8091</v>
      </c>
      <c r="E28" s="394" t="s">
        <v>8092</v>
      </c>
    </row>
    <row r="29" spans="1:5" ht="16.2" customHeight="1" outlineLevel="1">
      <c r="A29" s="392"/>
      <c r="B29" s="393"/>
      <c r="C29" s="394" t="s">
        <v>608</v>
      </c>
      <c r="D29" s="394" t="s">
        <v>8091</v>
      </c>
      <c r="E29" s="394" t="s">
        <v>8092</v>
      </c>
    </row>
    <row r="30" spans="1:5" ht="16.2" customHeight="1">
      <c r="A30" s="392"/>
      <c r="B30" s="393" t="s">
        <v>604</v>
      </c>
      <c r="C30" s="394"/>
      <c r="D30" s="394"/>
      <c r="E30" s="394"/>
    </row>
    <row r="31" spans="1:5" ht="16.2" customHeight="1" outlineLevel="1">
      <c r="A31" s="392"/>
      <c r="B31" s="393"/>
      <c r="C31" s="394" t="s">
        <v>8100</v>
      </c>
      <c r="D31" s="394" t="s">
        <v>8095</v>
      </c>
      <c r="E31" s="394" t="s">
        <v>8096</v>
      </c>
    </row>
    <row r="32" spans="1:5" ht="16.2" customHeight="1" outlineLevel="1">
      <c r="A32" s="392"/>
      <c r="B32" s="393"/>
      <c r="C32" s="394" t="s">
        <v>605</v>
      </c>
      <c r="D32" s="394" t="s">
        <v>8091</v>
      </c>
      <c r="E32" s="394" t="s">
        <v>8092</v>
      </c>
    </row>
    <row r="33" spans="1:5" ht="16.2" customHeight="1" outlineLevel="1">
      <c r="A33" s="392"/>
      <c r="B33" s="393"/>
      <c r="C33" s="394" t="s">
        <v>8104</v>
      </c>
      <c r="D33" s="394" t="s">
        <v>8091</v>
      </c>
      <c r="E33" s="394" t="s">
        <v>8092</v>
      </c>
    </row>
    <row r="34" spans="1:5" ht="16.2" customHeight="1" outlineLevel="1">
      <c r="A34" s="392"/>
      <c r="B34" s="393"/>
      <c r="C34" s="394" t="s">
        <v>8105</v>
      </c>
      <c r="D34" s="394" t="s">
        <v>8091</v>
      </c>
      <c r="E34" s="394" t="s">
        <v>8092</v>
      </c>
    </row>
    <row r="35" spans="1:5" ht="16.2" customHeight="1">
      <c r="A35" s="392"/>
      <c r="B35" s="393" t="s">
        <v>8106</v>
      </c>
      <c r="C35" s="394"/>
      <c r="D35" s="394"/>
      <c r="E35" s="394"/>
    </row>
    <row r="36" spans="1:5" ht="16.2" customHeight="1" outlineLevel="1">
      <c r="A36" s="392"/>
      <c r="B36" s="396"/>
      <c r="C36" s="394" t="s">
        <v>8099</v>
      </c>
      <c r="D36" s="394" t="s">
        <v>8091</v>
      </c>
      <c r="E36" s="394" t="s">
        <v>8096</v>
      </c>
    </row>
    <row r="37" spans="1:5" ht="16.2" customHeight="1" outlineLevel="1">
      <c r="A37" s="392"/>
      <c r="B37" s="396"/>
      <c r="C37" s="394" t="s">
        <v>8100</v>
      </c>
      <c r="D37" s="394" t="s">
        <v>8095</v>
      </c>
      <c r="E37" s="394" t="s">
        <v>8096</v>
      </c>
    </row>
    <row r="38" spans="1:5" ht="16.2" customHeight="1" outlineLevel="1">
      <c r="A38" s="392"/>
      <c r="B38" s="396"/>
      <c r="C38" s="394" t="s">
        <v>605</v>
      </c>
      <c r="D38" s="394" t="s">
        <v>8095</v>
      </c>
      <c r="E38" s="394" t="s">
        <v>8092</v>
      </c>
    </row>
    <row r="39" spans="1:5" ht="16.2" customHeight="1">
      <c r="A39" s="392"/>
      <c r="B39" s="393" t="s">
        <v>602</v>
      </c>
      <c r="C39" s="394"/>
      <c r="D39" s="394"/>
      <c r="E39" s="394"/>
    </row>
    <row r="40" spans="1:5" ht="16.2" customHeight="1" outlineLevel="1">
      <c r="A40" s="392"/>
      <c r="B40" s="393"/>
      <c r="C40" s="394" t="s">
        <v>8100</v>
      </c>
      <c r="D40" s="394" t="s">
        <v>8095</v>
      </c>
      <c r="E40" s="397" t="s">
        <v>8096</v>
      </c>
    </row>
    <row r="41" spans="1:5" ht="16.2" customHeight="1" outlineLevel="1">
      <c r="A41" s="392"/>
      <c r="B41" s="393"/>
      <c r="C41" s="394" t="s">
        <v>1432</v>
      </c>
      <c r="D41" s="394" t="s">
        <v>8091</v>
      </c>
      <c r="E41" s="397" t="s">
        <v>8092</v>
      </c>
    </row>
    <row r="42" spans="1:5" ht="16.2" customHeight="1" outlineLevel="1">
      <c r="A42" s="392"/>
      <c r="B42" s="393"/>
      <c r="C42" s="394" t="s">
        <v>8107</v>
      </c>
      <c r="D42" s="394" t="s">
        <v>8095</v>
      </c>
      <c r="E42" s="397" t="s">
        <v>8096</v>
      </c>
    </row>
    <row r="43" spans="1:5" ht="16.2" customHeight="1">
      <c r="A43" s="392"/>
      <c r="B43" s="393" t="s">
        <v>8108</v>
      </c>
      <c r="C43" s="394"/>
      <c r="D43" s="394"/>
      <c r="E43" s="397"/>
    </row>
    <row r="44" spans="1:5" ht="16.2" customHeight="1" outlineLevel="1">
      <c r="A44" s="392"/>
      <c r="B44" s="393"/>
      <c r="C44" s="394" t="s">
        <v>8100</v>
      </c>
      <c r="D44" s="394" t="s">
        <v>8095</v>
      </c>
      <c r="E44" s="397" t="s">
        <v>8096</v>
      </c>
    </row>
    <row r="45" spans="1:5" ht="16.2" customHeight="1" outlineLevel="1">
      <c r="A45" s="392"/>
      <c r="B45" s="393"/>
      <c r="C45" s="394" t="s">
        <v>591</v>
      </c>
      <c r="D45" s="394" t="s">
        <v>8091</v>
      </c>
      <c r="E45" s="397" t="s">
        <v>8092</v>
      </c>
    </row>
    <row r="46" spans="1:5" ht="16.2" customHeight="1">
      <c r="A46" s="392"/>
      <c r="B46" s="393" t="s">
        <v>8109</v>
      </c>
      <c r="C46" s="394"/>
      <c r="D46" s="394"/>
      <c r="E46" s="397"/>
    </row>
    <row r="47" spans="1:5" ht="16.2" customHeight="1" outlineLevel="1">
      <c r="A47" s="392"/>
      <c r="B47" s="393"/>
      <c r="C47" s="394" t="s">
        <v>8099</v>
      </c>
      <c r="D47" s="394" t="s">
        <v>8091</v>
      </c>
      <c r="E47" s="397" t="s">
        <v>8096</v>
      </c>
    </row>
    <row r="48" spans="1:5" ht="16.2" customHeight="1" outlineLevel="1">
      <c r="A48" s="392"/>
      <c r="B48" s="393"/>
      <c r="C48" s="394" t="s">
        <v>8100</v>
      </c>
      <c r="D48" s="394" t="s">
        <v>8095</v>
      </c>
      <c r="E48" s="397" t="s">
        <v>8096</v>
      </c>
    </row>
    <row r="49" spans="1:5" ht="16.2" customHeight="1" outlineLevel="1">
      <c r="A49" s="392"/>
      <c r="B49" s="393"/>
      <c r="C49" s="394" t="s">
        <v>8110</v>
      </c>
      <c r="D49" s="394" t="s">
        <v>8091</v>
      </c>
      <c r="E49" s="397" t="s">
        <v>8092</v>
      </c>
    </row>
    <row r="50" spans="1:5" ht="16.2" customHeight="1">
      <c r="A50" s="392"/>
      <c r="B50" s="393" t="s">
        <v>8111</v>
      </c>
      <c r="C50" s="394"/>
      <c r="D50" s="394"/>
      <c r="E50" s="397"/>
    </row>
    <row r="51" spans="1:5" ht="16.2" customHeight="1" outlineLevel="1">
      <c r="A51" s="392"/>
      <c r="B51" s="393"/>
      <c r="C51" s="394" t="s">
        <v>8099</v>
      </c>
      <c r="D51" s="394" t="s">
        <v>8091</v>
      </c>
      <c r="E51" s="397" t="s">
        <v>8096</v>
      </c>
    </row>
    <row r="52" spans="1:5" ht="16.2" customHeight="1" outlineLevel="1">
      <c r="A52" s="392"/>
      <c r="B52" s="393"/>
      <c r="C52" s="394" t="s">
        <v>597</v>
      </c>
      <c r="D52" s="394" t="s">
        <v>8095</v>
      </c>
      <c r="E52" s="397" t="s">
        <v>8096</v>
      </c>
    </row>
    <row r="53" spans="1:5" ht="16.2" customHeight="1" outlineLevel="1">
      <c r="A53" s="392"/>
      <c r="B53" s="393"/>
      <c r="C53" s="394" t="s">
        <v>591</v>
      </c>
      <c r="D53" s="394" t="s">
        <v>8091</v>
      </c>
      <c r="E53" s="397" t="s">
        <v>8092</v>
      </c>
    </row>
    <row r="54" spans="1:5" ht="16.2" customHeight="1" outlineLevel="1">
      <c r="A54" s="392"/>
      <c r="B54" s="393"/>
      <c r="C54" s="394" t="s">
        <v>2764</v>
      </c>
      <c r="D54" s="394" t="s">
        <v>8091</v>
      </c>
      <c r="E54" s="397" t="s">
        <v>8092</v>
      </c>
    </row>
    <row r="55" spans="1:5" ht="16.2" customHeight="1">
      <c r="A55" s="398" t="s">
        <v>4654</v>
      </c>
      <c r="B55" s="399" t="s">
        <v>4654</v>
      </c>
      <c r="C55" s="400" t="s">
        <v>4654</v>
      </c>
      <c r="D55" s="397"/>
      <c r="E55" s="397"/>
    </row>
    <row r="56" spans="1:5" ht="16.2" customHeight="1"/>
    <row r="57" spans="1:5" ht="16.2" customHeight="1"/>
    <row r="58" spans="1:5" ht="16.2" customHeight="1"/>
    <row r="59" spans="1:5" ht="16.2" customHeight="1"/>
    <row r="60" spans="1:5" ht="16.2" customHeight="1"/>
    <row r="61" spans="1:5" ht="16.2" customHeight="1"/>
    <row r="62" spans="1:5" ht="16.2" customHeight="1"/>
    <row r="63" spans="1:5" ht="16.2" customHeight="1"/>
    <row r="64" spans="1:5" ht="16.2" customHeight="1"/>
    <row r="65" ht="16.2" customHeight="1"/>
    <row r="66" ht="16.2" customHeight="1"/>
  </sheetData>
  <hyperlinks>
    <hyperlink ref="A1" location="Index" display="Back to Index" xr:uid="{00000000-0004-0000-1300-000000000000}"/>
  </hyperlink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Check Box 1">
              <controlPr defaultSize="0" autoFill="0" autoLine="0" autoPict="0">
                <anchor moveWithCells="1">
                  <from>
                    <xdr:col>0</xdr:col>
                    <xdr:colOff>0</xdr:colOff>
                    <xdr:row>4</xdr:row>
                    <xdr:rowOff>0</xdr:rowOff>
                  </from>
                  <to>
                    <xdr:col>0</xdr:col>
                    <xdr:colOff>274320</xdr:colOff>
                    <xdr:row>5</xdr:row>
                    <xdr:rowOff>15240</xdr:rowOff>
                  </to>
                </anchor>
              </controlPr>
            </control>
          </mc:Choice>
        </mc:AlternateContent>
        <mc:AlternateContent xmlns:mc="http://schemas.openxmlformats.org/markup-compatibility/2006">
          <mc:Choice Requires="x14">
            <control shapeId="48130" r:id="rId5" name="Check Box 2">
              <controlPr defaultSize="0" autoFill="0" autoLine="0" autoPict="0">
                <anchor moveWithCells="1">
                  <from>
                    <xdr:col>0</xdr:col>
                    <xdr:colOff>0</xdr:colOff>
                    <xdr:row>5</xdr:row>
                    <xdr:rowOff>0</xdr:rowOff>
                  </from>
                  <to>
                    <xdr:col>0</xdr:col>
                    <xdr:colOff>274320</xdr:colOff>
                    <xdr:row>6</xdr:row>
                    <xdr:rowOff>15240</xdr:rowOff>
                  </to>
                </anchor>
              </controlPr>
            </control>
          </mc:Choice>
        </mc:AlternateContent>
        <mc:AlternateContent xmlns:mc="http://schemas.openxmlformats.org/markup-compatibility/2006">
          <mc:Choice Requires="x14">
            <control shapeId="48131" r:id="rId6" name="Check Box 3">
              <controlPr defaultSize="0" autoFill="0" autoLine="0" autoPict="0">
                <anchor moveWithCells="1">
                  <from>
                    <xdr:col>0</xdr:col>
                    <xdr:colOff>0</xdr:colOff>
                    <xdr:row>6</xdr:row>
                    <xdr:rowOff>0</xdr:rowOff>
                  </from>
                  <to>
                    <xdr:col>0</xdr:col>
                    <xdr:colOff>274320</xdr:colOff>
                    <xdr:row>7</xdr:row>
                    <xdr:rowOff>15240</xdr:rowOff>
                  </to>
                </anchor>
              </controlPr>
            </control>
          </mc:Choice>
        </mc:AlternateContent>
        <mc:AlternateContent xmlns:mc="http://schemas.openxmlformats.org/markup-compatibility/2006">
          <mc:Choice Requires="x14">
            <control shapeId="48132" r:id="rId7" name="Check Box 4">
              <controlPr defaultSize="0" autoFill="0" autoLine="0" autoPict="0">
                <anchor moveWithCells="1">
                  <from>
                    <xdr:col>0</xdr:col>
                    <xdr:colOff>0</xdr:colOff>
                    <xdr:row>7</xdr:row>
                    <xdr:rowOff>0</xdr:rowOff>
                  </from>
                  <to>
                    <xdr:col>0</xdr:col>
                    <xdr:colOff>274320</xdr:colOff>
                    <xdr:row>8</xdr:row>
                    <xdr:rowOff>15240</xdr:rowOff>
                  </to>
                </anchor>
              </controlPr>
            </control>
          </mc:Choice>
        </mc:AlternateContent>
        <mc:AlternateContent xmlns:mc="http://schemas.openxmlformats.org/markup-compatibility/2006">
          <mc:Choice Requires="x14">
            <control shapeId="48133" r:id="rId8" name="Check Box 5">
              <controlPr defaultSize="0" autoFill="0" autoLine="0" autoPict="0">
                <anchor moveWithCells="1">
                  <from>
                    <xdr:col>0</xdr:col>
                    <xdr:colOff>0</xdr:colOff>
                    <xdr:row>8</xdr:row>
                    <xdr:rowOff>0</xdr:rowOff>
                  </from>
                  <to>
                    <xdr:col>0</xdr:col>
                    <xdr:colOff>274320</xdr:colOff>
                    <xdr:row>9</xdr:row>
                    <xdr:rowOff>15240</xdr:rowOff>
                  </to>
                </anchor>
              </controlPr>
            </control>
          </mc:Choice>
        </mc:AlternateContent>
        <mc:AlternateContent xmlns:mc="http://schemas.openxmlformats.org/markup-compatibility/2006">
          <mc:Choice Requires="x14">
            <control shapeId="48134" r:id="rId9" name="Check Box 6">
              <controlPr defaultSize="0" autoFill="0" autoLine="0" autoPict="0">
                <anchor moveWithCells="1">
                  <from>
                    <xdr:col>0</xdr:col>
                    <xdr:colOff>0</xdr:colOff>
                    <xdr:row>9</xdr:row>
                    <xdr:rowOff>0</xdr:rowOff>
                  </from>
                  <to>
                    <xdr:col>0</xdr:col>
                    <xdr:colOff>274320</xdr:colOff>
                    <xdr:row>10</xdr:row>
                    <xdr:rowOff>15240</xdr:rowOff>
                  </to>
                </anchor>
              </controlPr>
            </control>
          </mc:Choice>
        </mc:AlternateContent>
        <mc:AlternateContent xmlns:mc="http://schemas.openxmlformats.org/markup-compatibility/2006">
          <mc:Choice Requires="x14">
            <control shapeId="48135" r:id="rId10" name="Check Box 7">
              <controlPr defaultSize="0" autoFill="0" autoLine="0" autoPict="0">
                <anchor moveWithCells="1">
                  <from>
                    <xdr:col>0</xdr:col>
                    <xdr:colOff>0</xdr:colOff>
                    <xdr:row>10</xdr:row>
                    <xdr:rowOff>0</xdr:rowOff>
                  </from>
                  <to>
                    <xdr:col>0</xdr:col>
                    <xdr:colOff>274320</xdr:colOff>
                    <xdr:row>11</xdr:row>
                    <xdr:rowOff>15240</xdr:rowOff>
                  </to>
                </anchor>
              </controlPr>
            </control>
          </mc:Choice>
        </mc:AlternateContent>
        <mc:AlternateContent xmlns:mc="http://schemas.openxmlformats.org/markup-compatibility/2006">
          <mc:Choice Requires="x14">
            <control shapeId="48136" r:id="rId11" name="Check Box 8">
              <controlPr defaultSize="0" autoFill="0" autoLine="0" autoPict="0">
                <anchor moveWithCells="1">
                  <from>
                    <xdr:col>0</xdr:col>
                    <xdr:colOff>0</xdr:colOff>
                    <xdr:row>11</xdr:row>
                    <xdr:rowOff>0</xdr:rowOff>
                  </from>
                  <to>
                    <xdr:col>0</xdr:col>
                    <xdr:colOff>274320</xdr:colOff>
                    <xdr:row>12</xdr:row>
                    <xdr:rowOff>15240</xdr:rowOff>
                  </to>
                </anchor>
              </controlPr>
            </control>
          </mc:Choice>
        </mc:AlternateContent>
        <mc:AlternateContent xmlns:mc="http://schemas.openxmlformats.org/markup-compatibility/2006">
          <mc:Choice Requires="x14">
            <control shapeId="48137" r:id="rId12" name="Check Box 9">
              <controlPr defaultSize="0" autoFill="0" autoLine="0" autoPict="0">
                <anchor moveWithCells="1">
                  <from>
                    <xdr:col>0</xdr:col>
                    <xdr:colOff>0</xdr:colOff>
                    <xdr:row>12</xdr:row>
                    <xdr:rowOff>0</xdr:rowOff>
                  </from>
                  <to>
                    <xdr:col>0</xdr:col>
                    <xdr:colOff>274320</xdr:colOff>
                    <xdr:row>13</xdr:row>
                    <xdr:rowOff>15240</xdr:rowOff>
                  </to>
                </anchor>
              </controlPr>
            </control>
          </mc:Choice>
        </mc:AlternateContent>
        <mc:AlternateContent xmlns:mc="http://schemas.openxmlformats.org/markup-compatibility/2006">
          <mc:Choice Requires="x14">
            <control shapeId="48138" r:id="rId13" name="Check Box 10">
              <controlPr defaultSize="0" autoFill="0" autoLine="0" autoPict="0">
                <anchor moveWithCells="1">
                  <from>
                    <xdr:col>0</xdr:col>
                    <xdr:colOff>0</xdr:colOff>
                    <xdr:row>13</xdr:row>
                    <xdr:rowOff>0</xdr:rowOff>
                  </from>
                  <to>
                    <xdr:col>0</xdr:col>
                    <xdr:colOff>274320</xdr:colOff>
                    <xdr:row>14</xdr:row>
                    <xdr:rowOff>15240</xdr:rowOff>
                  </to>
                </anchor>
              </controlPr>
            </control>
          </mc:Choice>
        </mc:AlternateContent>
        <mc:AlternateContent xmlns:mc="http://schemas.openxmlformats.org/markup-compatibility/2006">
          <mc:Choice Requires="x14">
            <control shapeId="48139" r:id="rId14" name="Check Box 11">
              <controlPr defaultSize="0" autoFill="0" autoLine="0" autoPict="0">
                <anchor moveWithCells="1">
                  <from>
                    <xdr:col>0</xdr:col>
                    <xdr:colOff>0</xdr:colOff>
                    <xdr:row>14</xdr:row>
                    <xdr:rowOff>0</xdr:rowOff>
                  </from>
                  <to>
                    <xdr:col>0</xdr:col>
                    <xdr:colOff>274320</xdr:colOff>
                    <xdr:row>15</xdr:row>
                    <xdr:rowOff>15240</xdr:rowOff>
                  </to>
                </anchor>
              </controlPr>
            </control>
          </mc:Choice>
        </mc:AlternateContent>
        <mc:AlternateContent xmlns:mc="http://schemas.openxmlformats.org/markup-compatibility/2006">
          <mc:Choice Requires="x14">
            <control shapeId="48140" r:id="rId15" name="Check Box 12">
              <controlPr defaultSize="0" autoFill="0" autoLine="0" autoPict="0">
                <anchor moveWithCells="1">
                  <from>
                    <xdr:col>0</xdr:col>
                    <xdr:colOff>0</xdr:colOff>
                    <xdr:row>15</xdr:row>
                    <xdr:rowOff>0</xdr:rowOff>
                  </from>
                  <to>
                    <xdr:col>0</xdr:col>
                    <xdr:colOff>274320</xdr:colOff>
                    <xdr:row>16</xdr:row>
                    <xdr:rowOff>15240</xdr:rowOff>
                  </to>
                </anchor>
              </controlPr>
            </control>
          </mc:Choice>
        </mc:AlternateContent>
        <mc:AlternateContent xmlns:mc="http://schemas.openxmlformats.org/markup-compatibility/2006">
          <mc:Choice Requires="x14">
            <control shapeId="48141" r:id="rId16" name="Check Box 13">
              <controlPr defaultSize="0" autoFill="0" autoLine="0" autoPict="0">
                <anchor moveWithCells="1">
                  <from>
                    <xdr:col>0</xdr:col>
                    <xdr:colOff>0</xdr:colOff>
                    <xdr:row>16</xdr:row>
                    <xdr:rowOff>0</xdr:rowOff>
                  </from>
                  <to>
                    <xdr:col>0</xdr:col>
                    <xdr:colOff>274320</xdr:colOff>
                    <xdr:row>17</xdr:row>
                    <xdr:rowOff>15240</xdr:rowOff>
                  </to>
                </anchor>
              </controlPr>
            </control>
          </mc:Choice>
        </mc:AlternateContent>
        <mc:AlternateContent xmlns:mc="http://schemas.openxmlformats.org/markup-compatibility/2006">
          <mc:Choice Requires="x14">
            <control shapeId="48142" r:id="rId17" name="Check Box 14">
              <controlPr defaultSize="0" autoFill="0" autoLine="0" autoPict="0">
                <anchor moveWithCells="1">
                  <from>
                    <xdr:col>0</xdr:col>
                    <xdr:colOff>0</xdr:colOff>
                    <xdr:row>17</xdr:row>
                    <xdr:rowOff>0</xdr:rowOff>
                  </from>
                  <to>
                    <xdr:col>0</xdr:col>
                    <xdr:colOff>274320</xdr:colOff>
                    <xdr:row>18</xdr:row>
                    <xdr:rowOff>15240</xdr:rowOff>
                  </to>
                </anchor>
              </controlPr>
            </control>
          </mc:Choice>
        </mc:AlternateContent>
        <mc:AlternateContent xmlns:mc="http://schemas.openxmlformats.org/markup-compatibility/2006">
          <mc:Choice Requires="x14">
            <control shapeId="48143" r:id="rId18" name="Check Box 15">
              <controlPr defaultSize="0" autoFill="0" autoLine="0" autoPict="0">
                <anchor moveWithCells="1">
                  <from>
                    <xdr:col>0</xdr:col>
                    <xdr:colOff>0</xdr:colOff>
                    <xdr:row>18</xdr:row>
                    <xdr:rowOff>0</xdr:rowOff>
                  </from>
                  <to>
                    <xdr:col>0</xdr:col>
                    <xdr:colOff>274320</xdr:colOff>
                    <xdr:row>19</xdr:row>
                    <xdr:rowOff>15240</xdr:rowOff>
                  </to>
                </anchor>
              </controlPr>
            </control>
          </mc:Choice>
        </mc:AlternateContent>
        <mc:AlternateContent xmlns:mc="http://schemas.openxmlformats.org/markup-compatibility/2006">
          <mc:Choice Requires="x14">
            <control shapeId="48144" r:id="rId19" name="Check Box 16">
              <controlPr defaultSize="0" autoFill="0" autoLine="0" autoPict="0">
                <anchor moveWithCells="1">
                  <from>
                    <xdr:col>0</xdr:col>
                    <xdr:colOff>0</xdr:colOff>
                    <xdr:row>19</xdr:row>
                    <xdr:rowOff>0</xdr:rowOff>
                  </from>
                  <to>
                    <xdr:col>0</xdr:col>
                    <xdr:colOff>274320</xdr:colOff>
                    <xdr:row>20</xdr:row>
                    <xdr:rowOff>15240</xdr:rowOff>
                  </to>
                </anchor>
              </controlPr>
            </control>
          </mc:Choice>
        </mc:AlternateContent>
        <mc:AlternateContent xmlns:mc="http://schemas.openxmlformats.org/markup-compatibility/2006">
          <mc:Choice Requires="x14">
            <control shapeId="48145" r:id="rId20" name="Check Box 17">
              <controlPr defaultSize="0" autoFill="0" autoLine="0" autoPict="0">
                <anchor moveWithCells="1">
                  <from>
                    <xdr:col>0</xdr:col>
                    <xdr:colOff>0</xdr:colOff>
                    <xdr:row>20</xdr:row>
                    <xdr:rowOff>0</xdr:rowOff>
                  </from>
                  <to>
                    <xdr:col>0</xdr:col>
                    <xdr:colOff>274320</xdr:colOff>
                    <xdr:row>21</xdr:row>
                    <xdr:rowOff>15240</xdr:rowOff>
                  </to>
                </anchor>
              </controlPr>
            </control>
          </mc:Choice>
        </mc:AlternateContent>
        <mc:AlternateContent xmlns:mc="http://schemas.openxmlformats.org/markup-compatibility/2006">
          <mc:Choice Requires="x14">
            <control shapeId="48146" r:id="rId21" name="Check Box 18">
              <controlPr defaultSize="0" autoFill="0" autoLine="0" autoPict="0">
                <anchor moveWithCells="1">
                  <from>
                    <xdr:col>0</xdr:col>
                    <xdr:colOff>0</xdr:colOff>
                    <xdr:row>21</xdr:row>
                    <xdr:rowOff>0</xdr:rowOff>
                  </from>
                  <to>
                    <xdr:col>0</xdr:col>
                    <xdr:colOff>274320</xdr:colOff>
                    <xdr:row>22</xdr:row>
                    <xdr:rowOff>15240</xdr:rowOff>
                  </to>
                </anchor>
              </controlPr>
            </control>
          </mc:Choice>
        </mc:AlternateContent>
        <mc:AlternateContent xmlns:mc="http://schemas.openxmlformats.org/markup-compatibility/2006">
          <mc:Choice Requires="x14">
            <control shapeId="48147" r:id="rId22" name="Check Box 19">
              <controlPr defaultSize="0" autoFill="0" autoLine="0" autoPict="0">
                <anchor moveWithCells="1">
                  <from>
                    <xdr:col>0</xdr:col>
                    <xdr:colOff>0</xdr:colOff>
                    <xdr:row>22</xdr:row>
                    <xdr:rowOff>0</xdr:rowOff>
                  </from>
                  <to>
                    <xdr:col>0</xdr:col>
                    <xdr:colOff>274320</xdr:colOff>
                    <xdr:row>23</xdr:row>
                    <xdr:rowOff>15240</xdr:rowOff>
                  </to>
                </anchor>
              </controlPr>
            </control>
          </mc:Choice>
        </mc:AlternateContent>
        <mc:AlternateContent xmlns:mc="http://schemas.openxmlformats.org/markup-compatibility/2006">
          <mc:Choice Requires="x14">
            <control shapeId="48148" r:id="rId23" name="Check Box 20">
              <controlPr defaultSize="0" autoFill="0" autoLine="0" autoPict="0">
                <anchor moveWithCells="1">
                  <from>
                    <xdr:col>0</xdr:col>
                    <xdr:colOff>0</xdr:colOff>
                    <xdr:row>23</xdr:row>
                    <xdr:rowOff>0</xdr:rowOff>
                  </from>
                  <to>
                    <xdr:col>0</xdr:col>
                    <xdr:colOff>274320</xdr:colOff>
                    <xdr:row>24</xdr:row>
                    <xdr:rowOff>15240</xdr:rowOff>
                  </to>
                </anchor>
              </controlPr>
            </control>
          </mc:Choice>
        </mc:AlternateContent>
        <mc:AlternateContent xmlns:mc="http://schemas.openxmlformats.org/markup-compatibility/2006">
          <mc:Choice Requires="x14">
            <control shapeId="48149" r:id="rId24" name="Check Box 21">
              <controlPr defaultSize="0" autoFill="0" autoLine="0" autoPict="0">
                <anchor moveWithCells="1">
                  <from>
                    <xdr:col>0</xdr:col>
                    <xdr:colOff>0</xdr:colOff>
                    <xdr:row>24</xdr:row>
                    <xdr:rowOff>0</xdr:rowOff>
                  </from>
                  <to>
                    <xdr:col>0</xdr:col>
                    <xdr:colOff>274320</xdr:colOff>
                    <xdr:row>25</xdr:row>
                    <xdr:rowOff>15240</xdr:rowOff>
                  </to>
                </anchor>
              </controlPr>
            </control>
          </mc:Choice>
        </mc:AlternateContent>
        <mc:AlternateContent xmlns:mc="http://schemas.openxmlformats.org/markup-compatibility/2006">
          <mc:Choice Requires="x14">
            <control shapeId="48150" r:id="rId25" name="Check Box 22">
              <controlPr defaultSize="0" autoFill="0" autoLine="0" autoPict="0">
                <anchor moveWithCells="1">
                  <from>
                    <xdr:col>0</xdr:col>
                    <xdr:colOff>0</xdr:colOff>
                    <xdr:row>25</xdr:row>
                    <xdr:rowOff>0</xdr:rowOff>
                  </from>
                  <to>
                    <xdr:col>0</xdr:col>
                    <xdr:colOff>274320</xdr:colOff>
                    <xdr:row>26</xdr:row>
                    <xdr:rowOff>15240</xdr:rowOff>
                  </to>
                </anchor>
              </controlPr>
            </control>
          </mc:Choice>
        </mc:AlternateContent>
        <mc:AlternateContent xmlns:mc="http://schemas.openxmlformats.org/markup-compatibility/2006">
          <mc:Choice Requires="x14">
            <control shapeId="48151" r:id="rId26" name="Check Box 23">
              <controlPr defaultSize="0" autoFill="0" autoLine="0" autoPict="0">
                <anchor moveWithCells="1">
                  <from>
                    <xdr:col>0</xdr:col>
                    <xdr:colOff>0</xdr:colOff>
                    <xdr:row>26</xdr:row>
                    <xdr:rowOff>0</xdr:rowOff>
                  </from>
                  <to>
                    <xdr:col>0</xdr:col>
                    <xdr:colOff>274320</xdr:colOff>
                    <xdr:row>27</xdr:row>
                    <xdr:rowOff>15240</xdr:rowOff>
                  </to>
                </anchor>
              </controlPr>
            </control>
          </mc:Choice>
        </mc:AlternateContent>
        <mc:AlternateContent xmlns:mc="http://schemas.openxmlformats.org/markup-compatibility/2006">
          <mc:Choice Requires="x14">
            <control shapeId="48152" r:id="rId27" name="Check Box 24">
              <controlPr defaultSize="0" autoFill="0" autoLine="0" autoPict="0">
                <anchor moveWithCells="1">
                  <from>
                    <xdr:col>0</xdr:col>
                    <xdr:colOff>0</xdr:colOff>
                    <xdr:row>26</xdr:row>
                    <xdr:rowOff>0</xdr:rowOff>
                  </from>
                  <to>
                    <xdr:col>0</xdr:col>
                    <xdr:colOff>274320</xdr:colOff>
                    <xdr:row>27</xdr:row>
                    <xdr:rowOff>15240</xdr:rowOff>
                  </to>
                </anchor>
              </controlPr>
            </control>
          </mc:Choice>
        </mc:AlternateContent>
        <mc:AlternateContent xmlns:mc="http://schemas.openxmlformats.org/markup-compatibility/2006">
          <mc:Choice Requires="x14">
            <control shapeId="48153" r:id="rId28" name="Check Box 25">
              <controlPr defaultSize="0" autoFill="0" autoLine="0" autoPict="0">
                <anchor moveWithCells="1">
                  <from>
                    <xdr:col>0</xdr:col>
                    <xdr:colOff>0</xdr:colOff>
                    <xdr:row>26</xdr:row>
                    <xdr:rowOff>0</xdr:rowOff>
                  </from>
                  <to>
                    <xdr:col>0</xdr:col>
                    <xdr:colOff>274320</xdr:colOff>
                    <xdr:row>27</xdr:row>
                    <xdr:rowOff>15240</xdr:rowOff>
                  </to>
                </anchor>
              </controlPr>
            </control>
          </mc:Choice>
        </mc:AlternateContent>
        <mc:AlternateContent xmlns:mc="http://schemas.openxmlformats.org/markup-compatibility/2006">
          <mc:Choice Requires="x14">
            <control shapeId="48154" r:id="rId29" name="Check Box 26">
              <controlPr defaultSize="0" autoFill="0" autoLine="0" autoPict="0">
                <anchor moveWithCells="1">
                  <from>
                    <xdr:col>0</xdr:col>
                    <xdr:colOff>0</xdr:colOff>
                    <xdr:row>26</xdr:row>
                    <xdr:rowOff>0</xdr:rowOff>
                  </from>
                  <to>
                    <xdr:col>0</xdr:col>
                    <xdr:colOff>274320</xdr:colOff>
                    <xdr:row>27</xdr:row>
                    <xdr:rowOff>15240</xdr:rowOff>
                  </to>
                </anchor>
              </controlPr>
            </control>
          </mc:Choice>
        </mc:AlternateContent>
        <mc:AlternateContent xmlns:mc="http://schemas.openxmlformats.org/markup-compatibility/2006">
          <mc:Choice Requires="x14">
            <control shapeId="48155" r:id="rId30" name="Check Box 27">
              <controlPr defaultSize="0" autoFill="0" autoLine="0" autoPict="0">
                <anchor moveWithCells="1">
                  <from>
                    <xdr:col>0</xdr:col>
                    <xdr:colOff>0</xdr:colOff>
                    <xdr:row>30</xdr:row>
                    <xdr:rowOff>0</xdr:rowOff>
                  </from>
                  <to>
                    <xdr:col>0</xdr:col>
                    <xdr:colOff>274320</xdr:colOff>
                    <xdr:row>31</xdr:row>
                    <xdr:rowOff>15240</xdr:rowOff>
                  </to>
                </anchor>
              </controlPr>
            </control>
          </mc:Choice>
        </mc:AlternateContent>
        <mc:AlternateContent xmlns:mc="http://schemas.openxmlformats.org/markup-compatibility/2006">
          <mc:Choice Requires="x14">
            <control shapeId="48156" r:id="rId31" name="Check Box 28">
              <controlPr defaultSize="0" autoFill="0" autoLine="0" autoPict="0">
                <anchor moveWithCells="1">
                  <from>
                    <xdr:col>0</xdr:col>
                    <xdr:colOff>0</xdr:colOff>
                    <xdr:row>30</xdr:row>
                    <xdr:rowOff>0</xdr:rowOff>
                  </from>
                  <to>
                    <xdr:col>0</xdr:col>
                    <xdr:colOff>274320</xdr:colOff>
                    <xdr:row>31</xdr:row>
                    <xdr:rowOff>15240</xdr:rowOff>
                  </to>
                </anchor>
              </controlPr>
            </control>
          </mc:Choice>
        </mc:AlternateContent>
        <mc:AlternateContent xmlns:mc="http://schemas.openxmlformats.org/markup-compatibility/2006">
          <mc:Choice Requires="x14">
            <control shapeId="48157" r:id="rId32" name="Check Box 29">
              <controlPr defaultSize="0" autoFill="0" autoLine="0" autoPict="0">
                <anchor moveWithCells="1">
                  <from>
                    <xdr:col>0</xdr:col>
                    <xdr:colOff>0</xdr:colOff>
                    <xdr:row>30</xdr:row>
                    <xdr:rowOff>0</xdr:rowOff>
                  </from>
                  <to>
                    <xdr:col>0</xdr:col>
                    <xdr:colOff>274320</xdr:colOff>
                    <xdr:row>31</xdr:row>
                    <xdr:rowOff>15240</xdr:rowOff>
                  </to>
                </anchor>
              </controlPr>
            </control>
          </mc:Choice>
        </mc:AlternateContent>
        <mc:AlternateContent xmlns:mc="http://schemas.openxmlformats.org/markup-compatibility/2006">
          <mc:Choice Requires="x14">
            <control shapeId="48158" r:id="rId33" name="Check Box 30">
              <controlPr defaultSize="0" autoFill="0" autoLine="0" autoPict="0">
                <anchor moveWithCells="1">
                  <from>
                    <xdr:col>0</xdr:col>
                    <xdr:colOff>0</xdr:colOff>
                    <xdr:row>30</xdr:row>
                    <xdr:rowOff>0</xdr:rowOff>
                  </from>
                  <to>
                    <xdr:col>0</xdr:col>
                    <xdr:colOff>274320</xdr:colOff>
                    <xdr:row>31</xdr:row>
                    <xdr:rowOff>15240</xdr:rowOff>
                  </to>
                </anchor>
              </controlPr>
            </control>
          </mc:Choice>
        </mc:AlternateContent>
        <mc:AlternateContent xmlns:mc="http://schemas.openxmlformats.org/markup-compatibility/2006">
          <mc:Choice Requires="x14">
            <control shapeId="48159" r:id="rId34" name="Check Box 31">
              <controlPr defaultSize="0" autoFill="0" autoLine="0" autoPict="0">
                <anchor moveWithCells="1">
                  <from>
                    <xdr:col>0</xdr:col>
                    <xdr:colOff>0</xdr:colOff>
                    <xdr:row>30</xdr:row>
                    <xdr:rowOff>0</xdr:rowOff>
                  </from>
                  <to>
                    <xdr:col>0</xdr:col>
                    <xdr:colOff>274320</xdr:colOff>
                    <xdr:row>31</xdr:row>
                    <xdr:rowOff>15240</xdr:rowOff>
                  </to>
                </anchor>
              </controlPr>
            </control>
          </mc:Choice>
        </mc:AlternateContent>
        <mc:AlternateContent xmlns:mc="http://schemas.openxmlformats.org/markup-compatibility/2006">
          <mc:Choice Requires="x14">
            <control shapeId="48160" r:id="rId35" name="Check Box 32">
              <controlPr defaultSize="0" autoFill="0" autoLine="0" autoPict="0">
                <anchor moveWithCells="1">
                  <from>
                    <xdr:col>0</xdr:col>
                    <xdr:colOff>0</xdr:colOff>
                    <xdr:row>35</xdr:row>
                    <xdr:rowOff>0</xdr:rowOff>
                  </from>
                  <to>
                    <xdr:col>0</xdr:col>
                    <xdr:colOff>274320</xdr:colOff>
                    <xdr:row>36</xdr:row>
                    <xdr:rowOff>15240</xdr:rowOff>
                  </to>
                </anchor>
              </controlPr>
            </control>
          </mc:Choice>
        </mc:AlternateContent>
        <mc:AlternateContent xmlns:mc="http://schemas.openxmlformats.org/markup-compatibility/2006">
          <mc:Choice Requires="x14">
            <control shapeId="48161" r:id="rId36" name="Check Box 33">
              <controlPr defaultSize="0" autoFill="0" autoLine="0" autoPict="0">
                <anchor moveWithCells="1">
                  <from>
                    <xdr:col>0</xdr:col>
                    <xdr:colOff>0</xdr:colOff>
                    <xdr:row>35</xdr:row>
                    <xdr:rowOff>0</xdr:rowOff>
                  </from>
                  <to>
                    <xdr:col>0</xdr:col>
                    <xdr:colOff>274320</xdr:colOff>
                    <xdr:row>36</xdr:row>
                    <xdr:rowOff>15240</xdr:rowOff>
                  </to>
                </anchor>
              </controlPr>
            </control>
          </mc:Choice>
        </mc:AlternateContent>
        <mc:AlternateContent xmlns:mc="http://schemas.openxmlformats.org/markup-compatibility/2006">
          <mc:Choice Requires="x14">
            <control shapeId="48162" r:id="rId37" name="Check Box 34">
              <controlPr defaultSize="0" autoFill="0" autoLine="0" autoPict="0">
                <anchor moveWithCells="1">
                  <from>
                    <xdr:col>0</xdr:col>
                    <xdr:colOff>0</xdr:colOff>
                    <xdr:row>35</xdr:row>
                    <xdr:rowOff>0</xdr:rowOff>
                  </from>
                  <to>
                    <xdr:col>0</xdr:col>
                    <xdr:colOff>274320</xdr:colOff>
                    <xdr:row>36</xdr:row>
                    <xdr:rowOff>15240</xdr:rowOff>
                  </to>
                </anchor>
              </controlPr>
            </control>
          </mc:Choice>
        </mc:AlternateContent>
        <mc:AlternateContent xmlns:mc="http://schemas.openxmlformats.org/markup-compatibility/2006">
          <mc:Choice Requires="x14">
            <control shapeId="48163" r:id="rId38" name="Check Box 35">
              <controlPr defaultSize="0" autoFill="0" autoLine="0" autoPict="0">
                <anchor moveWithCells="1">
                  <from>
                    <xdr:col>0</xdr:col>
                    <xdr:colOff>0</xdr:colOff>
                    <xdr:row>35</xdr:row>
                    <xdr:rowOff>0</xdr:rowOff>
                  </from>
                  <to>
                    <xdr:col>0</xdr:col>
                    <xdr:colOff>274320</xdr:colOff>
                    <xdr:row>36</xdr:row>
                    <xdr:rowOff>15240</xdr:rowOff>
                  </to>
                </anchor>
              </controlPr>
            </control>
          </mc:Choice>
        </mc:AlternateContent>
        <mc:AlternateContent xmlns:mc="http://schemas.openxmlformats.org/markup-compatibility/2006">
          <mc:Choice Requires="x14">
            <control shapeId="48164" r:id="rId39" name="Check Box 36">
              <controlPr defaultSize="0" autoFill="0" autoLine="0" autoPict="0">
                <anchor moveWithCells="1">
                  <from>
                    <xdr:col>0</xdr:col>
                    <xdr:colOff>0</xdr:colOff>
                    <xdr:row>39</xdr:row>
                    <xdr:rowOff>0</xdr:rowOff>
                  </from>
                  <to>
                    <xdr:col>0</xdr:col>
                    <xdr:colOff>274320</xdr:colOff>
                    <xdr:row>40</xdr:row>
                    <xdr:rowOff>15240</xdr:rowOff>
                  </to>
                </anchor>
              </controlPr>
            </control>
          </mc:Choice>
        </mc:AlternateContent>
        <mc:AlternateContent xmlns:mc="http://schemas.openxmlformats.org/markup-compatibility/2006">
          <mc:Choice Requires="x14">
            <control shapeId="48165" r:id="rId40" name="Check Box 37">
              <controlPr defaultSize="0" autoFill="0" autoLine="0" autoPict="0">
                <anchor moveWithCells="1">
                  <from>
                    <xdr:col>0</xdr:col>
                    <xdr:colOff>0</xdr:colOff>
                    <xdr:row>39</xdr:row>
                    <xdr:rowOff>0</xdr:rowOff>
                  </from>
                  <to>
                    <xdr:col>0</xdr:col>
                    <xdr:colOff>274320</xdr:colOff>
                    <xdr:row>40</xdr:row>
                    <xdr:rowOff>15240</xdr:rowOff>
                  </to>
                </anchor>
              </controlPr>
            </control>
          </mc:Choice>
        </mc:AlternateContent>
        <mc:AlternateContent xmlns:mc="http://schemas.openxmlformats.org/markup-compatibility/2006">
          <mc:Choice Requires="x14">
            <control shapeId="48166" r:id="rId41" name="Check Box 38">
              <controlPr defaultSize="0" autoFill="0" autoLine="0" autoPict="0">
                <anchor moveWithCells="1">
                  <from>
                    <xdr:col>0</xdr:col>
                    <xdr:colOff>0</xdr:colOff>
                    <xdr:row>39</xdr:row>
                    <xdr:rowOff>0</xdr:rowOff>
                  </from>
                  <to>
                    <xdr:col>0</xdr:col>
                    <xdr:colOff>274320</xdr:colOff>
                    <xdr:row>40</xdr:row>
                    <xdr:rowOff>15240</xdr:rowOff>
                  </to>
                </anchor>
              </controlPr>
            </control>
          </mc:Choice>
        </mc:AlternateContent>
        <mc:AlternateContent xmlns:mc="http://schemas.openxmlformats.org/markup-compatibility/2006">
          <mc:Choice Requires="x14">
            <control shapeId="48167" r:id="rId42" name="Check Box 39">
              <controlPr defaultSize="0" autoFill="0" autoLine="0" autoPict="0">
                <anchor moveWithCells="1">
                  <from>
                    <xdr:col>0</xdr:col>
                    <xdr:colOff>0</xdr:colOff>
                    <xdr:row>39</xdr:row>
                    <xdr:rowOff>0</xdr:rowOff>
                  </from>
                  <to>
                    <xdr:col>0</xdr:col>
                    <xdr:colOff>274320</xdr:colOff>
                    <xdr:row>40</xdr:row>
                    <xdr:rowOff>15240</xdr:rowOff>
                  </to>
                </anchor>
              </controlPr>
            </control>
          </mc:Choice>
        </mc:AlternateContent>
        <mc:AlternateContent xmlns:mc="http://schemas.openxmlformats.org/markup-compatibility/2006">
          <mc:Choice Requires="x14">
            <control shapeId="48168" r:id="rId43" name="Check Box 40">
              <controlPr defaultSize="0" autoFill="0" autoLine="0" autoPict="0">
                <anchor moveWithCells="1">
                  <from>
                    <xdr:col>0</xdr:col>
                    <xdr:colOff>0</xdr:colOff>
                    <xdr:row>43</xdr:row>
                    <xdr:rowOff>0</xdr:rowOff>
                  </from>
                  <to>
                    <xdr:col>0</xdr:col>
                    <xdr:colOff>274320</xdr:colOff>
                    <xdr:row>44</xdr:row>
                    <xdr:rowOff>15240</xdr:rowOff>
                  </to>
                </anchor>
              </controlPr>
            </control>
          </mc:Choice>
        </mc:AlternateContent>
        <mc:AlternateContent xmlns:mc="http://schemas.openxmlformats.org/markup-compatibility/2006">
          <mc:Choice Requires="x14">
            <control shapeId="48169" r:id="rId44" name="Check Box 41">
              <controlPr defaultSize="0" autoFill="0" autoLine="0" autoPict="0">
                <anchor moveWithCells="1">
                  <from>
                    <xdr:col>0</xdr:col>
                    <xdr:colOff>0</xdr:colOff>
                    <xdr:row>43</xdr:row>
                    <xdr:rowOff>0</xdr:rowOff>
                  </from>
                  <to>
                    <xdr:col>0</xdr:col>
                    <xdr:colOff>274320</xdr:colOff>
                    <xdr:row>44</xdr:row>
                    <xdr:rowOff>15240</xdr:rowOff>
                  </to>
                </anchor>
              </controlPr>
            </control>
          </mc:Choice>
        </mc:AlternateContent>
        <mc:AlternateContent xmlns:mc="http://schemas.openxmlformats.org/markup-compatibility/2006">
          <mc:Choice Requires="x14">
            <control shapeId="48170" r:id="rId45" name="Check Box 42">
              <controlPr defaultSize="0" autoFill="0" autoLine="0" autoPict="0">
                <anchor moveWithCells="1">
                  <from>
                    <xdr:col>0</xdr:col>
                    <xdr:colOff>0</xdr:colOff>
                    <xdr:row>43</xdr:row>
                    <xdr:rowOff>0</xdr:rowOff>
                  </from>
                  <to>
                    <xdr:col>0</xdr:col>
                    <xdr:colOff>274320</xdr:colOff>
                    <xdr:row>44</xdr:row>
                    <xdr:rowOff>15240</xdr:rowOff>
                  </to>
                </anchor>
              </controlPr>
            </control>
          </mc:Choice>
        </mc:AlternateContent>
        <mc:AlternateContent xmlns:mc="http://schemas.openxmlformats.org/markup-compatibility/2006">
          <mc:Choice Requires="x14">
            <control shapeId="48171" r:id="rId46" name="Check Box 43">
              <controlPr defaultSize="0" autoFill="0" autoLine="0" autoPict="0">
                <anchor moveWithCells="1">
                  <from>
                    <xdr:col>0</xdr:col>
                    <xdr:colOff>0</xdr:colOff>
                    <xdr:row>46</xdr:row>
                    <xdr:rowOff>0</xdr:rowOff>
                  </from>
                  <to>
                    <xdr:col>0</xdr:col>
                    <xdr:colOff>274320</xdr:colOff>
                    <xdr:row>47</xdr:row>
                    <xdr:rowOff>15240</xdr:rowOff>
                  </to>
                </anchor>
              </controlPr>
            </control>
          </mc:Choice>
        </mc:AlternateContent>
        <mc:AlternateContent xmlns:mc="http://schemas.openxmlformats.org/markup-compatibility/2006">
          <mc:Choice Requires="x14">
            <control shapeId="48172" r:id="rId47" name="Check Box 44">
              <controlPr defaultSize="0" autoFill="0" autoLine="0" autoPict="0">
                <anchor moveWithCells="1">
                  <from>
                    <xdr:col>0</xdr:col>
                    <xdr:colOff>0</xdr:colOff>
                    <xdr:row>46</xdr:row>
                    <xdr:rowOff>0</xdr:rowOff>
                  </from>
                  <to>
                    <xdr:col>0</xdr:col>
                    <xdr:colOff>274320</xdr:colOff>
                    <xdr:row>47</xdr:row>
                    <xdr:rowOff>15240</xdr:rowOff>
                  </to>
                </anchor>
              </controlPr>
            </control>
          </mc:Choice>
        </mc:AlternateContent>
        <mc:AlternateContent xmlns:mc="http://schemas.openxmlformats.org/markup-compatibility/2006">
          <mc:Choice Requires="x14">
            <control shapeId="48173" r:id="rId48" name="Check Box 45">
              <controlPr defaultSize="0" autoFill="0" autoLine="0" autoPict="0">
                <anchor moveWithCells="1">
                  <from>
                    <xdr:col>0</xdr:col>
                    <xdr:colOff>0</xdr:colOff>
                    <xdr:row>46</xdr:row>
                    <xdr:rowOff>0</xdr:rowOff>
                  </from>
                  <to>
                    <xdr:col>0</xdr:col>
                    <xdr:colOff>274320</xdr:colOff>
                    <xdr:row>47</xdr:row>
                    <xdr:rowOff>15240</xdr:rowOff>
                  </to>
                </anchor>
              </controlPr>
            </control>
          </mc:Choice>
        </mc:AlternateContent>
        <mc:AlternateContent xmlns:mc="http://schemas.openxmlformats.org/markup-compatibility/2006">
          <mc:Choice Requires="x14">
            <control shapeId="48174" r:id="rId49" name="Check Box 46">
              <controlPr defaultSize="0" autoFill="0" autoLine="0" autoPict="0">
                <anchor moveWithCells="1">
                  <from>
                    <xdr:col>0</xdr:col>
                    <xdr:colOff>0</xdr:colOff>
                    <xdr:row>46</xdr:row>
                    <xdr:rowOff>0</xdr:rowOff>
                  </from>
                  <to>
                    <xdr:col>0</xdr:col>
                    <xdr:colOff>274320</xdr:colOff>
                    <xdr:row>47</xdr:row>
                    <xdr:rowOff>15240</xdr:rowOff>
                  </to>
                </anchor>
              </controlPr>
            </control>
          </mc:Choice>
        </mc:AlternateContent>
        <mc:AlternateContent xmlns:mc="http://schemas.openxmlformats.org/markup-compatibility/2006">
          <mc:Choice Requires="x14">
            <control shapeId="48175" r:id="rId50" name="Check Box 47">
              <controlPr defaultSize="0" autoFill="0" autoLine="0" autoPict="0">
                <anchor moveWithCells="1">
                  <from>
                    <xdr:col>0</xdr:col>
                    <xdr:colOff>0</xdr:colOff>
                    <xdr:row>50</xdr:row>
                    <xdr:rowOff>0</xdr:rowOff>
                  </from>
                  <to>
                    <xdr:col>0</xdr:col>
                    <xdr:colOff>274320</xdr:colOff>
                    <xdr:row>51</xdr:row>
                    <xdr:rowOff>15240</xdr:rowOff>
                  </to>
                </anchor>
              </controlPr>
            </control>
          </mc:Choice>
        </mc:AlternateContent>
        <mc:AlternateContent xmlns:mc="http://schemas.openxmlformats.org/markup-compatibility/2006">
          <mc:Choice Requires="x14">
            <control shapeId="48176" r:id="rId51" name="Check Box 48">
              <controlPr defaultSize="0" autoFill="0" autoLine="0" autoPict="0">
                <anchor moveWithCells="1">
                  <from>
                    <xdr:col>0</xdr:col>
                    <xdr:colOff>0</xdr:colOff>
                    <xdr:row>50</xdr:row>
                    <xdr:rowOff>0</xdr:rowOff>
                  </from>
                  <to>
                    <xdr:col>0</xdr:col>
                    <xdr:colOff>274320</xdr:colOff>
                    <xdr:row>51</xdr:row>
                    <xdr:rowOff>15240</xdr:rowOff>
                  </to>
                </anchor>
              </controlPr>
            </control>
          </mc:Choice>
        </mc:AlternateContent>
        <mc:AlternateContent xmlns:mc="http://schemas.openxmlformats.org/markup-compatibility/2006">
          <mc:Choice Requires="x14">
            <control shapeId="48177" r:id="rId52" name="Check Box 49">
              <controlPr defaultSize="0" autoFill="0" autoLine="0" autoPict="0">
                <anchor moveWithCells="1">
                  <from>
                    <xdr:col>0</xdr:col>
                    <xdr:colOff>0</xdr:colOff>
                    <xdr:row>50</xdr:row>
                    <xdr:rowOff>0</xdr:rowOff>
                  </from>
                  <to>
                    <xdr:col>0</xdr:col>
                    <xdr:colOff>274320</xdr:colOff>
                    <xdr:row>51</xdr:row>
                    <xdr:rowOff>15240</xdr:rowOff>
                  </to>
                </anchor>
              </controlPr>
            </control>
          </mc:Choice>
        </mc:AlternateContent>
        <mc:AlternateContent xmlns:mc="http://schemas.openxmlformats.org/markup-compatibility/2006">
          <mc:Choice Requires="x14">
            <control shapeId="48178" r:id="rId53" name="Check Box 50">
              <controlPr defaultSize="0" autoFill="0" autoLine="0" autoPict="0">
                <anchor moveWithCells="1">
                  <from>
                    <xdr:col>0</xdr:col>
                    <xdr:colOff>0</xdr:colOff>
                    <xdr:row>50</xdr:row>
                    <xdr:rowOff>0</xdr:rowOff>
                  </from>
                  <to>
                    <xdr:col>0</xdr:col>
                    <xdr:colOff>274320</xdr:colOff>
                    <xdr:row>51</xdr:row>
                    <xdr:rowOff>15240</xdr:rowOff>
                  </to>
                </anchor>
              </controlPr>
            </control>
          </mc:Choice>
        </mc:AlternateContent>
        <mc:AlternateContent xmlns:mc="http://schemas.openxmlformats.org/markup-compatibility/2006">
          <mc:Choice Requires="x14">
            <control shapeId="48179" r:id="rId54" name="Check Box 51">
              <controlPr defaultSize="0" autoFill="0" autoLine="0" autoPict="0">
                <anchor moveWithCells="1">
                  <from>
                    <xdr:col>0</xdr:col>
                    <xdr:colOff>0</xdr:colOff>
                    <xdr:row>27</xdr:row>
                    <xdr:rowOff>0</xdr:rowOff>
                  </from>
                  <to>
                    <xdr:col>0</xdr:col>
                    <xdr:colOff>274320</xdr:colOff>
                    <xdr:row>28</xdr:row>
                    <xdr:rowOff>15240</xdr:rowOff>
                  </to>
                </anchor>
              </controlPr>
            </control>
          </mc:Choice>
        </mc:AlternateContent>
        <mc:AlternateContent xmlns:mc="http://schemas.openxmlformats.org/markup-compatibility/2006">
          <mc:Choice Requires="x14">
            <control shapeId="48180" r:id="rId55" name="Check Box 52">
              <controlPr defaultSize="0" autoFill="0" autoLine="0" autoPict="0">
                <anchor moveWithCells="1">
                  <from>
                    <xdr:col>0</xdr:col>
                    <xdr:colOff>0</xdr:colOff>
                    <xdr:row>28</xdr:row>
                    <xdr:rowOff>0</xdr:rowOff>
                  </from>
                  <to>
                    <xdr:col>0</xdr:col>
                    <xdr:colOff>274320</xdr:colOff>
                    <xdr:row>29</xdr:row>
                    <xdr:rowOff>15240</xdr:rowOff>
                  </to>
                </anchor>
              </controlPr>
            </control>
          </mc:Choice>
        </mc:AlternateContent>
        <mc:AlternateContent xmlns:mc="http://schemas.openxmlformats.org/markup-compatibility/2006">
          <mc:Choice Requires="x14">
            <control shapeId="48181" r:id="rId56" name="Check Box 53">
              <controlPr defaultSize="0" autoFill="0" autoLine="0" autoPict="0">
                <anchor moveWithCells="1">
                  <from>
                    <xdr:col>0</xdr:col>
                    <xdr:colOff>0</xdr:colOff>
                    <xdr:row>29</xdr:row>
                    <xdr:rowOff>0</xdr:rowOff>
                  </from>
                  <to>
                    <xdr:col>0</xdr:col>
                    <xdr:colOff>274320</xdr:colOff>
                    <xdr:row>30</xdr:row>
                    <xdr:rowOff>15240</xdr:rowOff>
                  </to>
                </anchor>
              </controlPr>
            </control>
          </mc:Choice>
        </mc:AlternateContent>
        <mc:AlternateContent xmlns:mc="http://schemas.openxmlformats.org/markup-compatibility/2006">
          <mc:Choice Requires="x14">
            <control shapeId="48182" r:id="rId57" name="Check Box 54">
              <controlPr defaultSize="0" autoFill="0" autoLine="0" autoPict="0">
                <anchor moveWithCells="1">
                  <from>
                    <xdr:col>0</xdr:col>
                    <xdr:colOff>0</xdr:colOff>
                    <xdr:row>30</xdr:row>
                    <xdr:rowOff>0</xdr:rowOff>
                  </from>
                  <to>
                    <xdr:col>0</xdr:col>
                    <xdr:colOff>274320</xdr:colOff>
                    <xdr:row>31</xdr:row>
                    <xdr:rowOff>15240</xdr:rowOff>
                  </to>
                </anchor>
              </controlPr>
            </control>
          </mc:Choice>
        </mc:AlternateContent>
        <mc:AlternateContent xmlns:mc="http://schemas.openxmlformats.org/markup-compatibility/2006">
          <mc:Choice Requires="x14">
            <control shapeId="48183" r:id="rId58" name="Check Box 55">
              <controlPr defaultSize="0" autoFill="0" autoLine="0" autoPict="0">
                <anchor moveWithCells="1">
                  <from>
                    <xdr:col>0</xdr:col>
                    <xdr:colOff>0</xdr:colOff>
                    <xdr:row>31</xdr:row>
                    <xdr:rowOff>0</xdr:rowOff>
                  </from>
                  <to>
                    <xdr:col>0</xdr:col>
                    <xdr:colOff>274320</xdr:colOff>
                    <xdr:row>32</xdr:row>
                    <xdr:rowOff>15240</xdr:rowOff>
                  </to>
                </anchor>
              </controlPr>
            </control>
          </mc:Choice>
        </mc:AlternateContent>
        <mc:AlternateContent xmlns:mc="http://schemas.openxmlformats.org/markup-compatibility/2006">
          <mc:Choice Requires="x14">
            <control shapeId="48184" r:id="rId59" name="Check Box 56">
              <controlPr defaultSize="0" autoFill="0" autoLine="0" autoPict="0">
                <anchor moveWithCells="1">
                  <from>
                    <xdr:col>0</xdr:col>
                    <xdr:colOff>0</xdr:colOff>
                    <xdr:row>32</xdr:row>
                    <xdr:rowOff>0</xdr:rowOff>
                  </from>
                  <to>
                    <xdr:col>0</xdr:col>
                    <xdr:colOff>274320</xdr:colOff>
                    <xdr:row>33</xdr:row>
                    <xdr:rowOff>15240</xdr:rowOff>
                  </to>
                </anchor>
              </controlPr>
            </control>
          </mc:Choice>
        </mc:AlternateContent>
        <mc:AlternateContent xmlns:mc="http://schemas.openxmlformats.org/markup-compatibility/2006">
          <mc:Choice Requires="x14">
            <control shapeId="48185" r:id="rId60" name="Check Box 57">
              <controlPr defaultSize="0" autoFill="0" autoLine="0" autoPict="0">
                <anchor moveWithCells="1">
                  <from>
                    <xdr:col>0</xdr:col>
                    <xdr:colOff>0</xdr:colOff>
                    <xdr:row>33</xdr:row>
                    <xdr:rowOff>0</xdr:rowOff>
                  </from>
                  <to>
                    <xdr:col>0</xdr:col>
                    <xdr:colOff>274320</xdr:colOff>
                    <xdr:row>34</xdr:row>
                    <xdr:rowOff>15240</xdr:rowOff>
                  </to>
                </anchor>
              </controlPr>
            </control>
          </mc:Choice>
        </mc:AlternateContent>
        <mc:AlternateContent xmlns:mc="http://schemas.openxmlformats.org/markup-compatibility/2006">
          <mc:Choice Requires="x14">
            <control shapeId="48186" r:id="rId61" name="Check Box 58">
              <controlPr defaultSize="0" autoFill="0" autoLine="0" autoPict="0">
                <anchor moveWithCells="1">
                  <from>
                    <xdr:col>0</xdr:col>
                    <xdr:colOff>0</xdr:colOff>
                    <xdr:row>34</xdr:row>
                    <xdr:rowOff>0</xdr:rowOff>
                  </from>
                  <to>
                    <xdr:col>0</xdr:col>
                    <xdr:colOff>274320</xdr:colOff>
                    <xdr:row>35</xdr:row>
                    <xdr:rowOff>15240</xdr:rowOff>
                  </to>
                </anchor>
              </controlPr>
            </control>
          </mc:Choice>
        </mc:AlternateContent>
        <mc:AlternateContent xmlns:mc="http://schemas.openxmlformats.org/markup-compatibility/2006">
          <mc:Choice Requires="x14">
            <control shapeId="48187" r:id="rId62" name="Check Box 59">
              <controlPr defaultSize="0" autoFill="0" autoLine="0" autoPict="0">
                <anchor moveWithCells="1">
                  <from>
                    <xdr:col>0</xdr:col>
                    <xdr:colOff>0</xdr:colOff>
                    <xdr:row>35</xdr:row>
                    <xdr:rowOff>0</xdr:rowOff>
                  </from>
                  <to>
                    <xdr:col>0</xdr:col>
                    <xdr:colOff>274320</xdr:colOff>
                    <xdr:row>36</xdr:row>
                    <xdr:rowOff>15240</xdr:rowOff>
                  </to>
                </anchor>
              </controlPr>
            </control>
          </mc:Choice>
        </mc:AlternateContent>
        <mc:AlternateContent xmlns:mc="http://schemas.openxmlformats.org/markup-compatibility/2006">
          <mc:Choice Requires="x14">
            <control shapeId="48188" r:id="rId63" name="Check Box 60">
              <controlPr defaultSize="0" autoFill="0" autoLine="0" autoPict="0">
                <anchor moveWithCells="1">
                  <from>
                    <xdr:col>0</xdr:col>
                    <xdr:colOff>0</xdr:colOff>
                    <xdr:row>36</xdr:row>
                    <xdr:rowOff>0</xdr:rowOff>
                  </from>
                  <to>
                    <xdr:col>0</xdr:col>
                    <xdr:colOff>274320</xdr:colOff>
                    <xdr:row>37</xdr:row>
                    <xdr:rowOff>15240</xdr:rowOff>
                  </to>
                </anchor>
              </controlPr>
            </control>
          </mc:Choice>
        </mc:AlternateContent>
        <mc:AlternateContent xmlns:mc="http://schemas.openxmlformats.org/markup-compatibility/2006">
          <mc:Choice Requires="x14">
            <control shapeId="48189" r:id="rId64" name="Check Box 61">
              <controlPr defaultSize="0" autoFill="0" autoLine="0" autoPict="0">
                <anchor moveWithCells="1">
                  <from>
                    <xdr:col>0</xdr:col>
                    <xdr:colOff>0</xdr:colOff>
                    <xdr:row>37</xdr:row>
                    <xdr:rowOff>0</xdr:rowOff>
                  </from>
                  <to>
                    <xdr:col>0</xdr:col>
                    <xdr:colOff>274320</xdr:colOff>
                    <xdr:row>38</xdr:row>
                    <xdr:rowOff>15240</xdr:rowOff>
                  </to>
                </anchor>
              </controlPr>
            </control>
          </mc:Choice>
        </mc:AlternateContent>
        <mc:AlternateContent xmlns:mc="http://schemas.openxmlformats.org/markup-compatibility/2006">
          <mc:Choice Requires="x14">
            <control shapeId="48190" r:id="rId65" name="Check Box 62">
              <controlPr defaultSize="0" autoFill="0" autoLine="0" autoPict="0">
                <anchor moveWithCells="1">
                  <from>
                    <xdr:col>0</xdr:col>
                    <xdr:colOff>0</xdr:colOff>
                    <xdr:row>38</xdr:row>
                    <xdr:rowOff>0</xdr:rowOff>
                  </from>
                  <to>
                    <xdr:col>0</xdr:col>
                    <xdr:colOff>274320</xdr:colOff>
                    <xdr:row>39</xdr:row>
                    <xdr:rowOff>15240</xdr:rowOff>
                  </to>
                </anchor>
              </controlPr>
            </control>
          </mc:Choice>
        </mc:AlternateContent>
        <mc:AlternateContent xmlns:mc="http://schemas.openxmlformats.org/markup-compatibility/2006">
          <mc:Choice Requires="x14">
            <control shapeId="48191" r:id="rId66" name="Check Box 63">
              <controlPr defaultSize="0" autoFill="0" autoLine="0" autoPict="0">
                <anchor moveWithCells="1">
                  <from>
                    <xdr:col>0</xdr:col>
                    <xdr:colOff>0</xdr:colOff>
                    <xdr:row>40</xdr:row>
                    <xdr:rowOff>0</xdr:rowOff>
                  </from>
                  <to>
                    <xdr:col>0</xdr:col>
                    <xdr:colOff>274320</xdr:colOff>
                    <xdr:row>41</xdr:row>
                    <xdr:rowOff>15240</xdr:rowOff>
                  </to>
                </anchor>
              </controlPr>
            </control>
          </mc:Choice>
        </mc:AlternateContent>
        <mc:AlternateContent xmlns:mc="http://schemas.openxmlformats.org/markup-compatibility/2006">
          <mc:Choice Requires="x14">
            <control shapeId="48192" r:id="rId67" name="Check Box 64">
              <controlPr defaultSize="0" autoFill="0" autoLine="0" autoPict="0">
                <anchor moveWithCells="1">
                  <from>
                    <xdr:col>0</xdr:col>
                    <xdr:colOff>0</xdr:colOff>
                    <xdr:row>41</xdr:row>
                    <xdr:rowOff>0</xdr:rowOff>
                  </from>
                  <to>
                    <xdr:col>0</xdr:col>
                    <xdr:colOff>274320</xdr:colOff>
                    <xdr:row>42</xdr:row>
                    <xdr:rowOff>15240</xdr:rowOff>
                  </to>
                </anchor>
              </controlPr>
            </control>
          </mc:Choice>
        </mc:AlternateContent>
        <mc:AlternateContent xmlns:mc="http://schemas.openxmlformats.org/markup-compatibility/2006">
          <mc:Choice Requires="x14">
            <control shapeId="48193" r:id="rId68" name="Check Box 65">
              <controlPr defaultSize="0" autoFill="0" autoLine="0" autoPict="0">
                <anchor moveWithCells="1">
                  <from>
                    <xdr:col>0</xdr:col>
                    <xdr:colOff>0</xdr:colOff>
                    <xdr:row>42</xdr:row>
                    <xdr:rowOff>0</xdr:rowOff>
                  </from>
                  <to>
                    <xdr:col>0</xdr:col>
                    <xdr:colOff>274320</xdr:colOff>
                    <xdr:row>43</xdr:row>
                    <xdr:rowOff>15240</xdr:rowOff>
                  </to>
                </anchor>
              </controlPr>
            </control>
          </mc:Choice>
        </mc:AlternateContent>
        <mc:AlternateContent xmlns:mc="http://schemas.openxmlformats.org/markup-compatibility/2006">
          <mc:Choice Requires="x14">
            <control shapeId="48194" r:id="rId69" name="Check Box 66">
              <controlPr defaultSize="0" autoFill="0" autoLine="0" autoPict="0">
                <anchor moveWithCells="1">
                  <from>
                    <xdr:col>0</xdr:col>
                    <xdr:colOff>0</xdr:colOff>
                    <xdr:row>43</xdr:row>
                    <xdr:rowOff>0</xdr:rowOff>
                  </from>
                  <to>
                    <xdr:col>0</xdr:col>
                    <xdr:colOff>274320</xdr:colOff>
                    <xdr:row>44</xdr:row>
                    <xdr:rowOff>15240</xdr:rowOff>
                  </to>
                </anchor>
              </controlPr>
            </control>
          </mc:Choice>
        </mc:AlternateContent>
        <mc:AlternateContent xmlns:mc="http://schemas.openxmlformats.org/markup-compatibility/2006">
          <mc:Choice Requires="x14">
            <control shapeId="48195" r:id="rId70" name="Check Box 67">
              <controlPr defaultSize="0" autoFill="0" autoLine="0" autoPict="0">
                <anchor moveWithCells="1">
                  <from>
                    <xdr:col>0</xdr:col>
                    <xdr:colOff>0</xdr:colOff>
                    <xdr:row>44</xdr:row>
                    <xdr:rowOff>0</xdr:rowOff>
                  </from>
                  <to>
                    <xdr:col>0</xdr:col>
                    <xdr:colOff>274320</xdr:colOff>
                    <xdr:row>45</xdr:row>
                    <xdr:rowOff>15240</xdr:rowOff>
                  </to>
                </anchor>
              </controlPr>
            </control>
          </mc:Choice>
        </mc:AlternateContent>
        <mc:AlternateContent xmlns:mc="http://schemas.openxmlformats.org/markup-compatibility/2006">
          <mc:Choice Requires="x14">
            <control shapeId="48196" r:id="rId71" name="Check Box 68">
              <controlPr defaultSize="0" autoFill="0" autoLine="0" autoPict="0">
                <anchor moveWithCells="1">
                  <from>
                    <xdr:col>0</xdr:col>
                    <xdr:colOff>0</xdr:colOff>
                    <xdr:row>45</xdr:row>
                    <xdr:rowOff>0</xdr:rowOff>
                  </from>
                  <to>
                    <xdr:col>0</xdr:col>
                    <xdr:colOff>274320</xdr:colOff>
                    <xdr:row>46</xdr:row>
                    <xdr:rowOff>15240</xdr:rowOff>
                  </to>
                </anchor>
              </controlPr>
            </control>
          </mc:Choice>
        </mc:AlternateContent>
        <mc:AlternateContent xmlns:mc="http://schemas.openxmlformats.org/markup-compatibility/2006">
          <mc:Choice Requires="x14">
            <control shapeId="48197" r:id="rId72" name="Check Box 69">
              <controlPr defaultSize="0" autoFill="0" autoLine="0" autoPict="0">
                <anchor moveWithCells="1">
                  <from>
                    <xdr:col>0</xdr:col>
                    <xdr:colOff>0</xdr:colOff>
                    <xdr:row>47</xdr:row>
                    <xdr:rowOff>0</xdr:rowOff>
                  </from>
                  <to>
                    <xdr:col>0</xdr:col>
                    <xdr:colOff>274320</xdr:colOff>
                    <xdr:row>48</xdr:row>
                    <xdr:rowOff>15240</xdr:rowOff>
                  </to>
                </anchor>
              </controlPr>
            </control>
          </mc:Choice>
        </mc:AlternateContent>
        <mc:AlternateContent xmlns:mc="http://schemas.openxmlformats.org/markup-compatibility/2006">
          <mc:Choice Requires="x14">
            <control shapeId="48198" r:id="rId73" name="Check Box 70">
              <controlPr defaultSize="0" autoFill="0" autoLine="0" autoPict="0">
                <anchor moveWithCells="1">
                  <from>
                    <xdr:col>0</xdr:col>
                    <xdr:colOff>0</xdr:colOff>
                    <xdr:row>48</xdr:row>
                    <xdr:rowOff>0</xdr:rowOff>
                  </from>
                  <to>
                    <xdr:col>0</xdr:col>
                    <xdr:colOff>274320</xdr:colOff>
                    <xdr:row>49</xdr:row>
                    <xdr:rowOff>15240</xdr:rowOff>
                  </to>
                </anchor>
              </controlPr>
            </control>
          </mc:Choice>
        </mc:AlternateContent>
        <mc:AlternateContent xmlns:mc="http://schemas.openxmlformats.org/markup-compatibility/2006">
          <mc:Choice Requires="x14">
            <control shapeId="48199" r:id="rId74" name="Check Box 71">
              <controlPr defaultSize="0" autoFill="0" autoLine="0" autoPict="0">
                <anchor moveWithCells="1">
                  <from>
                    <xdr:col>0</xdr:col>
                    <xdr:colOff>0</xdr:colOff>
                    <xdr:row>49</xdr:row>
                    <xdr:rowOff>0</xdr:rowOff>
                  </from>
                  <to>
                    <xdr:col>0</xdr:col>
                    <xdr:colOff>274320</xdr:colOff>
                    <xdr:row>50</xdr:row>
                    <xdr:rowOff>15240</xdr:rowOff>
                  </to>
                </anchor>
              </controlPr>
            </control>
          </mc:Choice>
        </mc:AlternateContent>
        <mc:AlternateContent xmlns:mc="http://schemas.openxmlformats.org/markup-compatibility/2006">
          <mc:Choice Requires="x14">
            <control shapeId="48200" r:id="rId75" name="Check Box 72">
              <controlPr defaultSize="0" autoFill="0" autoLine="0" autoPict="0">
                <anchor moveWithCells="1">
                  <from>
                    <xdr:col>0</xdr:col>
                    <xdr:colOff>0</xdr:colOff>
                    <xdr:row>50</xdr:row>
                    <xdr:rowOff>0</xdr:rowOff>
                  </from>
                  <to>
                    <xdr:col>0</xdr:col>
                    <xdr:colOff>274320</xdr:colOff>
                    <xdr:row>51</xdr:row>
                    <xdr:rowOff>15240</xdr:rowOff>
                  </to>
                </anchor>
              </controlPr>
            </control>
          </mc:Choice>
        </mc:AlternateContent>
        <mc:AlternateContent xmlns:mc="http://schemas.openxmlformats.org/markup-compatibility/2006">
          <mc:Choice Requires="x14">
            <control shapeId="48201" r:id="rId76" name="Check Box 73">
              <controlPr defaultSize="0" autoFill="0" autoLine="0" autoPict="0">
                <anchor moveWithCells="1">
                  <from>
                    <xdr:col>0</xdr:col>
                    <xdr:colOff>0</xdr:colOff>
                    <xdr:row>51</xdr:row>
                    <xdr:rowOff>0</xdr:rowOff>
                  </from>
                  <to>
                    <xdr:col>0</xdr:col>
                    <xdr:colOff>274320</xdr:colOff>
                    <xdr:row>52</xdr:row>
                    <xdr:rowOff>15240</xdr:rowOff>
                  </to>
                </anchor>
              </controlPr>
            </control>
          </mc:Choice>
        </mc:AlternateContent>
        <mc:AlternateContent xmlns:mc="http://schemas.openxmlformats.org/markup-compatibility/2006">
          <mc:Choice Requires="x14">
            <control shapeId="48202" r:id="rId77" name="Check Box 74">
              <controlPr defaultSize="0" autoFill="0" autoLine="0" autoPict="0">
                <anchor moveWithCells="1">
                  <from>
                    <xdr:col>0</xdr:col>
                    <xdr:colOff>0</xdr:colOff>
                    <xdr:row>52</xdr:row>
                    <xdr:rowOff>0</xdr:rowOff>
                  </from>
                  <to>
                    <xdr:col>0</xdr:col>
                    <xdr:colOff>274320</xdr:colOff>
                    <xdr:row>53</xdr:row>
                    <xdr:rowOff>15240</xdr:rowOff>
                  </to>
                </anchor>
              </controlPr>
            </control>
          </mc:Choice>
        </mc:AlternateContent>
        <mc:AlternateContent xmlns:mc="http://schemas.openxmlformats.org/markup-compatibility/2006">
          <mc:Choice Requires="x14">
            <control shapeId="48203" r:id="rId78" name="Check Box 75">
              <controlPr defaultSize="0" autoFill="0" autoLine="0" autoPict="0">
                <anchor moveWithCells="1">
                  <from>
                    <xdr:col>0</xdr:col>
                    <xdr:colOff>0</xdr:colOff>
                    <xdr:row>53</xdr:row>
                    <xdr:rowOff>0</xdr:rowOff>
                  </from>
                  <to>
                    <xdr:col>0</xdr:col>
                    <xdr:colOff>274320</xdr:colOff>
                    <xdr:row>54</xdr:row>
                    <xdr:rowOff>15240</xdr:rowOff>
                  </to>
                </anchor>
              </controlPr>
            </control>
          </mc:Choice>
        </mc:AlternateContent>
      </controls>
    </mc:Choice>
  </mc:AlternateContent>
  <tableParts count="1">
    <tablePart r:id="rId79"/>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
  <dimension ref="A1:V96"/>
  <sheetViews>
    <sheetView showGridLines="0" showRowColHeaders="0" zoomScaleNormal="100" workbookViewId="0">
      <pane xSplit="1" ySplit="3" topLeftCell="B4" activePane="bottomRight" state="frozen"/>
      <selection activeCell="A4" sqref="A4"/>
      <selection pane="topRight" activeCell="A4" sqref="A4"/>
      <selection pane="bottomLeft" activeCell="A4" sqref="A4"/>
      <selection pane="bottomRight" activeCell="A2" sqref="A2:W9"/>
    </sheetView>
  </sheetViews>
  <sheetFormatPr defaultColWidth="9.09765625" defaultRowHeight="13.2"/>
  <cols>
    <col min="1" max="6" width="9.09765625" style="35"/>
    <col min="7" max="7" width="7.3984375" style="35" bestFit="1" customWidth="1"/>
    <col min="8" max="8" width="8.8984375" style="36" customWidth="1"/>
    <col min="9" max="9" width="13.3984375" style="36" bestFit="1" customWidth="1"/>
    <col min="10" max="10" width="5.09765625" style="35" customWidth="1"/>
    <col min="11" max="11" width="9.3984375" style="38" customWidth="1"/>
    <col min="12" max="12" width="12.3984375" style="37" customWidth="1"/>
    <col min="13" max="16" width="12.3984375" style="36" customWidth="1"/>
    <col min="17" max="17" width="9.3984375" style="35" customWidth="1"/>
    <col min="18" max="18" width="9.59765625" style="35" customWidth="1"/>
    <col min="19" max="20" width="10.3984375" style="35" customWidth="1"/>
    <col min="21" max="21" width="11.8984375" style="35" customWidth="1"/>
    <col min="22" max="16384" width="9.09765625" style="35"/>
  </cols>
  <sheetData>
    <row r="1" spans="1:22">
      <c r="A1" s="50" t="s">
        <v>5781</v>
      </c>
      <c r="B1" s="50" t="s">
        <v>5575</v>
      </c>
      <c r="H1" s="342"/>
      <c r="S1" s="51" t="s">
        <v>47</v>
      </c>
      <c r="T1" s="51">
        <v>133</v>
      </c>
    </row>
    <row r="2" spans="1:22">
      <c r="A2" s="1223" t="s">
        <v>46</v>
      </c>
      <c r="B2" s="1223"/>
      <c r="C2" s="1223"/>
      <c r="D2" s="1223"/>
      <c r="E2" s="1223"/>
      <c r="F2" s="1223"/>
      <c r="K2" s="1222" t="s">
        <v>45</v>
      </c>
      <c r="L2" s="1222"/>
      <c r="M2" s="1222"/>
      <c r="N2" s="1222"/>
      <c r="O2" s="1222"/>
      <c r="P2" s="1222"/>
      <c r="Q2" s="1222"/>
      <c r="U2" s="50"/>
    </row>
    <row r="3" spans="1:22">
      <c r="A3" s="45" t="s">
        <v>43</v>
      </c>
      <c r="B3" s="45" t="s">
        <v>44</v>
      </c>
      <c r="C3" s="45" t="s">
        <v>44</v>
      </c>
      <c r="D3" s="45" t="s">
        <v>43</v>
      </c>
      <c r="E3" s="45" t="s">
        <v>43</v>
      </c>
      <c r="F3" s="45" t="s">
        <v>43</v>
      </c>
      <c r="G3" s="45" t="s">
        <v>43</v>
      </c>
      <c r="H3" s="46" t="s">
        <v>42</v>
      </c>
      <c r="I3" s="46" t="s">
        <v>42</v>
      </c>
      <c r="J3" s="45"/>
      <c r="K3" s="49" t="s">
        <v>41</v>
      </c>
      <c r="L3" s="48"/>
      <c r="M3" s="44" t="s">
        <v>39</v>
      </c>
      <c r="N3" s="45" t="s">
        <v>39</v>
      </c>
      <c r="O3" s="44" t="s">
        <v>39</v>
      </c>
      <c r="P3" s="45" t="s">
        <v>39</v>
      </c>
      <c r="Q3" s="44" t="s">
        <v>39</v>
      </c>
      <c r="R3" s="45" t="s">
        <v>39</v>
      </c>
      <c r="S3" s="44" t="s">
        <v>40</v>
      </c>
      <c r="T3" s="44"/>
      <c r="U3" s="44" t="s">
        <v>39</v>
      </c>
      <c r="V3" s="44"/>
    </row>
    <row r="4" spans="1:22">
      <c r="A4" s="45" t="s">
        <v>38</v>
      </c>
      <c r="B4" s="45" t="s">
        <v>34</v>
      </c>
      <c r="C4" s="45" t="s">
        <v>33</v>
      </c>
      <c r="D4" s="45" t="s">
        <v>30</v>
      </c>
      <c r="E4" s="45" t="s">
        <v>37</v>
      </c>
      <c r="F4" s="45" t="s">
        <v>36</v>
      </c>
      <c r="G4" s="45" t="s">
        <v>35</v>
      </c>
      <c r="H4" s="46" t="s">
        <v>51</v>
      </c>
      <c r="I4" s="46" t="s">
        <v>52</v>
      </c>
      <c r="J4" s="45"/>
      <c r="K4" s="49" t="s">
        <v>53</v>
      </c>
      <c r="L4" s="48" t="s">
        <v>32</v>
      </c>
      <c r="M4" s="47" t="s">
        <v>31</v>
      </c>
      <c r="N4" s="46" t="s">
        <v>30</v>
      </c>
      <c r="O4" s="47" t="s">
        <v>29</v>
      </c>
      <c r="P4" s="46" t="s">
        <v>28</v>
      </c>
      <c r="Q4" s="44" t="s">
        <v>27</v>
      </c>
      <c r="R4" s="45" t="s">
        <v>26</v>
      </c>
      <c r="S4" s="44" t="s">
        <v>23</v>
      </c>
      <c r="T4" s="44" t="s">
        <v>25</v>
      </c>
      <c r="U4" s="44" t="s">
        <v>24</v>
      </c>
      <c r="V4" s="44" t="s">
        <v>23</v>
      </c>
    </row>
    <row r="5" spans="1:22">
      <c r="A5" s="40">
        <v>0</v>
      </c>
      <c r="B5" s="40">
        <v>0</v>
      </c>
      <c r="C5" s="40">
        <v>0</v>
      </c>
      <c r="D5" s="42">
        <v>0</v>
      </c>
      <c r="E5" s="42">
        <v>0</v>
      </c>
      <c r="F5" s="42">
        <v>0</v>
      </c>
      <c r="G5" s="40">
        <v>0</v>
      </c>
      <c r="H5" s="36">
        <f t="shared" ref="H5:H36" si="0">RADIANS(B5)</f>
        <v>0</v>
      </c>
      <c r="I5" s="36">
        <f t="shared" ref="I5:I36" si="1">RADIANS(C5)</f>
        <v>0</v>
      </c>
      <c r="J5" s="40"/>
      <c r="N5" s="43">
        <f>B5</f>
        <v>0</v>
      </c>
      <c r="P5" s="43">
        <f>C5</f>
        <v>0</v>
      </c>
      <c r="Q5" s="40"/>
      <c r="R5" s="39">
        <f>C5</f>
        <v>0</v>
      </c>
      <c r="S5" s="41">
        <v>0</v>
      </c>
      <c r="T5" s="41">
        <v>0</v>
      </c>
      <c r="U5" s="40">
        <v>0</v>
      </c>
      <c r="V5" s="40">
        <v>0</v>
      </c>
    </row>
    <row r="6" spans="1:22">
      <c r="A6" s="40">
        <v>144.30000000000001</v>
      </c>
      <c r="B6" s="40">
        <v>0</v>
      </c>
      <c r="C6" s="40">
        <v>0</v>
      </c>
      <c r="D6" s="42">
        <v>144.30000000000001</v>
      </c>
      <c r="E6" s="42">
        <v>0</v>
      </c>
      <c r="F6" s="42">
        <v>0</v>
      </c>
      <c r="G6" s="40">
        <v>0</v>
      </c>
      <c r="H6" s="36">
        <f t="shared" si="0"/>
        <v>0</v>
      </c>
      <c r="I6" s="36">
        <f t="shared" si="1"/>
        <v>0</v>
      </c>
      <c r="J6" s="40"/>
      <c r="M6" s="40">
        <v>144.30000000000001</v>
      </c>
      <c r="N6" s="39">
        <v>0</v>
      </c>
      <c r="O6" s="40">
        <v>0</v>
      </c>
      <c r="P6" s="39">
        <v>0</v>
      </c>
      <c r="Q6" s="40">
        <v>0</v>
      </c>
      <c r="R6" s="39">
        <v>0</v>
      </c>
      <c r="S6" s="41">
        <v>0</v>
      </c>
      <c r="T6" s="41">
        <v>0</v>
      </c>
      <c r="U6" s="40">
        <f t="shared" ref="U6:U37" si="2">COS($I$96-((I6+I5)/2))*SQRT(O6^2+Q6^2)</f>
        <v>0</v>
      </c>
      <c r="V6" s="39">
        <v>0</v>
      </c>
    </row>
    <row r="7" spans="1:22">
      <c r="A7" s="40">
        <v>170</v>
      </c>
      <c r="B7" s="40">
        <v>0.53</v>
      </c>
      <c r="C7" s="40">
        <v>145.54</v>
      </c>
      <c r="D7" s="42">
        <v>170</v>
      </c>
      <c r="E7" s="42">
        <v>-0.1</v>
      </c>
      <c r="F7" s="42">
        <v>7.0000000000000007E-2</v>
      </c>
      <c r="G7" s="40">
        <v>0.06</v>
      </c>
      <c r="H7" s="36">
        <f t="shared" si="0"/>
        <v>9.250245035569947E-3</v>
      </c>
      <c r="I7" s="36">
        <f t="shared" si="1"/>
        <v>2.5401521933525473</v>
      </c>
      <c r="J7" s="40"/>
      <c r="K7" s="38">
        <f t="shared" ref="K7:K38" si="3">ACOS(COS(H7-H6)-(SIN(H6)*SIN(H7)*(1-COS(I7-I6))))</f>
        <v>9.2502450355724797E-3</v>
      </c>
      <c r="L7" s="37">
        <f>(2/K7)*TAN(K7/2)</f>
        <v>1.0000071306471163</v>
      </c>
      <c r="M7" s="40">
        <f t="shared" ref="M7:M38" si="4">((A7-A6)/2)*(COS(H6)+COS(H7))*L7</f>
        <v>25.699633489442437</v>
      </c>
      <c r="N7" s="39">
        <f>SUM($M$6:M7)</f>
        <v>169.99963348944246</v>
      </c>
      <c r="O7" s="40">
        <f t="shared" ref="O7:O38" si="5">((A7-A6)/2)*(SIN(H6)*COS(I6)+SIN(H7)*COS(I7))*L7</f>
        <v>-9.8006573889373103E-2</v>
      </c>
      <c r="P7" s="39">
        <f>SUM($O$6:O7)</f>
        <v>-9.8006573889373103E-2</v>
      </c>
      <c r="Q7" s="40">
        <f t="shared" ref="Q7:Q38" si="6">((A7-A6)/2)*(SIN(H6)*SIN(I6)+SIN(H7)*SIN(I7))*L7</f>
        <v>6.7257359609235956E-2</v>
      </c>
      <c r="R7" s="39">
        <f>SUM($Q$6:Q7)</f>
        <v>6.7257359609235956E-2</v>
      </c>
      <c r="S7" s="41">
        <f>COS($I$96-(($I7+$I6)/2))*SQRT($P7^2+$R7^2)</f>
        <v>-7.6325331203883476E-2</v>
      </c>
      <c r="T7" s="41">
        <f t="shared" ref="T7:T38" si="7">COS($T$1-(($I7+$I6)/2))*SQRT($P7^2+$R7^2)</f>
        <v>0.11607798403733456</v>
      </c>
      <c r="U7" s="40">
        <f t="shared" si="2"/>
        <v>-7.6325331203883476E-2</v>
      </c>
      <c r="V7" s="39">
        <f>SUM($U$6:U7)</f>
        <v>-7.6325331203883476E-2</v>
      </c>
    </row>
    <row r="8" spans="1:22">
      <c r="A8" s="40">
        <v>191</v>
      </c>
      <c r="B8" s="40">
        <v>0.62</v>
      </c>
      <c r="C8" s="40">
        <v>12.3</v>
      </c>
      <c r="D8" s="42">
        <v>191</v>
      </c>
      <c r="E8" s="42">
        <v>-7.0000000000000007E-2</v>
      </c>
      <c r="F8" s="42">
        <v>0.15</v>
      </c>
      <c r="G8" s="40">
        <v>0.01</v>
      </c>
      <c r="H8" s="36">
        <f t="shared" si="0"/>
        <v>1.0821041362364843E-2</v>
      </c>
      <c r="I8" s="36">
        <f t="shared" si="1"/>
        <v>0.21467549799530256</v>
      </c>
      <c r="J8" s="40"/>
      <c r="K8" s="38">
        <f t="shared" si="3"/>
        <v>1.8433791201655447E-2</v>
      </c>
      <c r="L8" s="37">
        <f t="shared" ref="L8:L38" si="8">(2/K8)*TAN(K8/2)</f>
        <v>1.0000283180170988</v>
      </c>
      <c r="M8" s="40">
        <f t="shared" si="4"/>
        <v>20.999530682092278</v>
      </c>
      <c r="N8" s="39">
        <f>SUM($M$6:M8)</f>
        <v>190.99916417153474</v>
      </c>
      <c r="O8" s="40">
        <f t="shared" si="5"/>
        <v>3.092891872120429E-2</v>
      </c>
      <c r="P8" s="39">
        <f>SUM($O$6:O8)</f>
        <v>-6.7077655168168812E-2</v>
      </c>
      <c r="Q8" s="40">
        <f t="shared" si="6"/>
        <v>7.916346451797851E-2</v>
      </c>
      <c r="R8" s="39">
        <f>SUM($Q$6:Q8)</f>
        <v>0.14642082412721447</v>
      </c>
      <c r="S8" s="41">
        <f t="shared" ref="S8:S39" si="9">COS($I$96-((I8+I7)/2))*SQRT(P8^2+R8^2)</f>
        <v>-8.9593769882202648E-2</v>
      </c>
      <c r="T8" s="41">
        <f t="shared" si="7"/>
        <v>0.15265886048507638</v>
      </c>
      <c r="U8" s="40">
        <f t="shared" si="2"/>
        <v>-4.7280061901828249E-2</v>
      </c>
      <c r="V8" s="39">
        <f>SUM($U$6:U8)</f>
        <v>-0.12360539310571172</v>
      </c>
    </row>
    <row r="9" spans="1:22">
      <c r="A9" s="40">
        <v>215.5</v>
      </c>
      <c r="B9" s="40">
        <v>0.53</v>
      </c>
      <c r="C9" s="40">
        <v>28.82</v>
      </c>
      <c r="D9" s="42">
        <v>215.5</v>
      </c>
      <c r="E9" s="42">
        <v>0.16</v>
      </c>
      <c r="F9" s="42">
        <v>0.23</v>
      </c>
      <c r="G9" s="40">
        <v>-0.24</v>
      </c>
      <c r="H9" s="36">
        <f t="shared" si="0"/>
        <v>9.250245035569947E-3</v>
      </c>
      <c r="I9" s="36">
        <f t="shared" si="1"/>
        <v>0.50300389042476579</v>
      </c>
      <c r="J9" s="40"/>
      <c r="K9" s="38">
        <f t="shared" si="3"/>
        <v>3.2758289725374201E-3</v>
      </c>
      <c r="L9" s="37">
        <f t="shared" si="8"/>
        <v>1.0000008942555811</v>
      </c>
      <c r="M9" s="40">
        <f t="shared" si="4"/>
        <v>24.498780614324755</v>
      </c>
      <c r="N9" s="39">
        <f>SUM($M$6:M9)</f>
        <v>215.49794478585949</v>
      </c>
      <c r="O9" s="40">
        <f t="shared" si="5"/>
        <v>0.22879130017734289</v>
      </c>
      <c r="P9" s="39">
        <f>SUM($O$6:O9)</f>
        <v>0.16171364500917407</v>
      </c>
      <c r="Q9" s="40">
        <f t="shared" si="6"/>
        <v>8.286239197879737E-2</v>
      </c>
      <c r="R9" s="39">
        <f>SUM($Q$6:Q9)</f>
        <v>0.22928321610601182</v>
      </c>
      <c r="S9" s="41">
        <f t="shared" si="9"/>
        <v>-0.28037522627117561</v>
      </c>
      <c r="T9" s="41">
        <f t="shared" si="7"/>
        <v>0.21562765798326683</v>
      </c>
      <c r="U9" s="40">
        <f t="shared" si="2"/>
        <v>-0.24316151414408627</v>
      </c>
      <c r="V9" s="39">
        <f>SUM($U$6:U9)</f>
        <v>-0.36676690724979799</v>
      </c>
    </row>
    <row r="10" spans="1:22">
      <c r="A10" s="40">
        <v>242</v>
      </c>
      <c r="B10" s="40">
        <v>0.53100000000000003</v>
      </c>
      <c r="C10" s="40">
        <v>42.44</v>
      </c>
      <c r="D10" s="42">
        <v>242</v>
      </c>
      <c r="E10" s="42">
        <v>0.36</v>
      </c>
      <c r="F10" s="42">
        <v>0.37</v>
      </c>
      <c r="G10" s="40">
        <v>-0.47</v>
      </c>
      <c r="H10" s="36">
        <f t="shared" si="0"/>
        <v>9.2676983280898899E-3</v>
      </c>
      <c r="I10" s="36">
        <f t="shared" si="1"/>
        <v>0.74071773454639345</v>
      </c>
      <c r="J10" s="40"/>
      <c r="K10" s="38">
        <f t="shared" si="3"/>
        <v>2.195844656597723E-3</v>
      </c>
      <c r="L10" s="37">
        <f t="shared" si="8"/>
        <v>1.0000004018113402</v>
      </c>
      <c r="M10" s="40">
        <f t="shared" si="4"/>
        <v>26.498874751275004</v>
      </c>
      <c r="N10" s="39">
        <f>SUM($M$6:M10)</f>
        <v>241.99681953713448</v>
      </c>
      <c r="O10" s="40">
        <f t="shared" si="5"/>
        <v>0.1980040893711108</v>
      </c>
      <c r="P10" s="39">
        <f>SUM($O$6:O10)</f>
        <v>0.35971773438028487</v>
      </c>
      <c r="Q10" s="40">
        <f t="shared" si="6"/>
        <v>0.14194761357765875</v>
      </c>
      <c r="R10" s="39">
        <f>SUM($Q$6:Q10)</f>
        <v>0.3712308296836706</v>
      </c>
      <c r="S10" s="41">
        <f t="shared" si="9"/>
        <v>-0.503856132916217</v>
      </c>
      <c r="T10" s="41">
        <f t="shared" si="7"/>
        <v>0.46959587656241836</v>
      </c>
      <c r="U10" s="40">
        <f t="shared" si="2"/>
        <v>-0.2374699078685242</v>
      </c>
      <c r="V10" s="39">
        <f>SUM($U$6:U10)</f>
        <v>-0.60423681511832217</v>
      </c>
    </row>
    <row r="11" spans="1:22">
      <c r="A11" s="40">
        <v>271</v>
      </c>
      <c r="B11" s="40">
        <v>0.26</v>
      </c>
      <c r="C11" s="40">
        <v>45.16</v>
      </c>
      <c r="D11" s="42">
        <v>271</v>
      </c>
      <c r="E11" s="42">
        <v>0.5</v>
      </c>
      <c r="F11" s="42">
        <v>0.51</v>
      </c>
      <c r="G11" s="40">
        <v>-0.66</v>
      </c>
      <c r="H11" s="36">
        <f t="shared" si="0"/>
        <v>4.5378560551852572E-3</v>
      </c>
      <c r="I11" s="36">
        <f t="shared" si="1"/>
        <v>0.78819069020063914</v>
      </c>
      <c r="J11" s="40"/>
      <c r="K11" s="38">
        <f t="shared" si="3"/>
        <v>4.7398489912802155E-3</v>
      </c>
      <c r="L11" s="37">
        <f t="shared" si="8"/>
        <v>1.0000018721849111</v>
      </c>
      <c r="M11" s="40">
        <f t="shared" si="4"/>
        <v>28.999282299448684</v>
      </c>
      <c r="N11" s="39">
        <f>SUM($M$6:M11)</f>
        <v>270.99610183658319</v>
      </c>
      <c r="O11" s="40">
        <f t="shared" si="5"/>
        <v>0.14556698699279552</v>
      </c>
      <c r="P11" s="39">
        <f>SUM($O$6:O11)</f>
        <v>0.50528472137308045</v>
      </c>
      <c r="Q11" s="40">
        <f t="shared" si="6"/>
        <v>0.13733851020798768</v>
      </c>
      <c r="R11" s="39">
        <f>SUM($Q$6:Q11)</f>
        <v>0.50856933989165831</v>
      </c>
      <c r="S11" s="41">
        <f t="shared" si="9"/>
        <v>-0.66893082197474718</v>
      </c>
      <c r="T11" s="41">
        <f t="shared" si="7"/>
        <v>0.68724683304523737</v>
      </c>
      <c r="U11" s="40">
        <f t="shared" si="2"/>
        <v>-0.18673618937354361</v>
      </c>
      <c r="V11" s="39">
        <f>SUM($U$6:U11)</f>
        <v>-0.79097300449186581</v>
      </c>
    </row>
    <row r="12" spans="1:22">
      <c r="A12" s="40">
        <v>303</v>
      </c>
      <c r="B12" s="40">
        <v>0.09</v>
      </c>
      <c r="C12" s="40">
        <v>145.53</v>
      </c>
      <c r="D12" s="42">
        <v>303</v>
      </c>
      <c r="E12" s="42">
        <v>0.54</v>
      </c>
      <c r="F12" s="42">
        <v>0.56999999999999995</v>
      </c>
      <c r="G12" s="40">
        <v>-0.71</v>
      </c>
      <c r="H12" s="36">
        <f t="shared" si="0"/>
        <v>1.5707963267948964E-3</v>
      </c>
      <c r="I12" s="36">
        <f t="shared" si="1"/>
        <v>2.5399776604273478</v>
      </c>
      <c r="J12" s="40"/>
      <c r="K12" s="38">
        <f t="shared" si="3"/>
        <v>5.0621811724311794E-3</v>
      </c>
      <c r="L12" s="37">
        <f t="shared" si="8"/>
        <v>1.0000021354786575</v>
      </c>
      <c r="M12" s="40">
        <f t="shared" si="4"/>
        <v>31.999883858900418</v>
      </c>
      <c r="N12" s="39">
        <f>SUM($M$6:M12)</f>
        <v>302.99598569548363</v>
      </c>
      <c r="O12" s="40">
        <f t="shared" si="5"/>
        <v>3.0476309242213992E-2</v>
      </c>
      <c r="P12" s="39">
        <f>SUM($O$6:O12)</f>
        <v>0.53576103061529445</v>
      </c>
      <c r="Q12" s="40">
        <f t="shared" si="6"/>
        <v>6.57076006668873E-2</v>
      </c>
      <c r="R12" s="39">
        <f>SUM($Q$6:Q12)</f>
        <v>0.57427694055854561</v>
      </c>
      <c r="S12" s="41">
        <f t="shared" si="9"/>
        <v>-0.2345359379897754</v>
      </c>
      <c r="T12" s="41">
        <f t="shared" si="7"/>
        <v>0.64330223311864165</v>
      </c>
      <c r="U12" s="40">
        <f t="shared" si="2"/>
        <v>-2.1629755394893053E-2</v>
      </c>
      <c r="V12" s="39">
        <f>SUM($U$6:U12)</f>
        <v>-0.8126027598867589</v>
      </c>
    </row>
    <row r="13" spans="1:22">
      <c r="A13" s="40">
        <v>332</v>
      </c>
      <c r="B13" s="40">
        <v>9.0999999999999998E-2</v>
      </c>
      <c r="C13" s="40">
        <v>46.48</v>
      </c>
      <c r="D13" s="42">
        <v>332</v>
      </c>
      <c r="E13" s="42">
        <v>0.53</v>
      </c>
      <c r="F13" s="42">
        <v>0.6</v>
      </c>
      <c r="G13" s="40">
        <v>-0.72</v>
      </c>
      <c r="H13" s="36">
        <f t="shared" si="0"/>
        <v>1.5882496193148398E-3</v>
      </c>
      <c r="I13" s="36">
        <f t="shared" si="1"/>
        <v>0.8112290363269643</v>
      </c>
      <c r="J13" s="40"/>
      <c r="K13" s="38">
        <f t="shared" si="3"/>
        <v>2.403078634238387E-3</v>
      </c>
      <c r="L13" s="37">
        <f t="shared" si="8"/>
        <v>1.0000004812325214</v>
      </c>
      <c r="M13" s="40">
        <f t="shared" si="4"/>
        <v>28.999977778683068</v>
      </c>
      <c r="N13" s="39">
        <f>SUM($M$6:M13)</f>
        <v>331.99596347416667</v>
      </c>
      <c r="O13" s="40">
        <f t="shared" si="5"/>
        <v>-2.9191271037949528E-3</v>
      </c>
      <c r="P13" s="39">
        <f>SUM($O$6:O13)</f>
        <v>0.53284190351149952</v>
      </c>
      <c r="Q13" s="40">
        <f t="shared" si="6"/>
        <v>2.959051108283299E-2</v>
      </c>
      <c r="R13" s="39">
        <f>SUM($Q$6:Q13)</f>
        <v>0.60386745164137856</v>
      </c>
      <c r="S13" s="41">
        <f t="shared" si="9"/>
        <v>-0.23162555046022418</v>
      </c>
      <c r="T13" s="41">
        <f t="shared" si="7"/>
        <v>0.65428140013690006</v>
      </c>
      <c r="U13" s="40">
        <f t="shared" si="2"/>
        <v>-8.5518764341022142E-3</v>
      </c>
      <c r="V13" s="39">
        <f>SUM($U$6:U13)</f>
        <v>-0.82115463632086116</v>
      </c>
    </row>
    <row r="14" spans="1:22">
      <c r="A14" s="40">
        <v>360</v>
      </c>
      <c r="B14" s="40">
        <v>0.09</v>
      </c>
      <c r="C14" s="40">
        <v>42.7</v>
      </c>
      <c r="D14" s="42">
        <v>360</v>
      </c>
      <c r="E14" s="42">
        <v>0.56000000000000005</v>
      </c>
      <c r="F14" s="42">
        <v>0.63</v>
      </c>
      <c r="G14" s="40">
        <v>-0.76</v>
      </c>
      <c r="H14" s="36">
        <f t="shared" si="0"/>
        <v>1.5707963267948964E-3</v>
      </c>
      <c r="I14" s="36">
        <f t="shared" si="1"/>
        <v>0.74525559060157875</v>
      </c>
      <c r="J14" s="40"/>
      <c r="K14" s="38">
        <f t="shared" si="3"/>
        <v>1.0563781893213608E-4</v>
      </c>
      <c r="L14" s="37">
        <f t="shared" si="8"/>
        <v>1.0000000009299459</v>
      </c>
      <c r="M14" s="40">
        <f t="shared" si="4"/>
        <v>27.99996509648004</v>
      </c>
      <c r="N14" s="39">
        <f>SUM($M$6:M14)</f>
        <v>359.9959285706467</v>
      </c>
      <c r="O14" s="40">
        <f t="shared" si="5"/>
        <v>3.1473136667646062E-2</v>
      </c>
      <c r="P14" s="39">
        <f>SUM($O$6:O14)</f>
        <v>0.56431504017914558</v>
      </c>
      <c r="Q14" s="40">
        <f t="shared" si="6"/>
        <v>3.1037211384475072E-2</v>
      </c>
      <c r="R14" s="39">
        <f>SUM($Q$6:Q14)</f>
        <v>0.63490466302585369</v>
      </c>
      <c r="S14" s="41">
        <f t="shared" si="9"/>
        <v>-0.78831088032220464</v>
      </c>
      <c r="T14" s="41">
        <f t="shared" si="7"/>
        <v>0.81755731919047936</v>
      </c>
      <c r="U14" s="40">
        <f t="shared" si="2"/>
        <v>-4.1021370012854858E-2</v>
      </c>
      <c r="V14" s="39">
        <f>SUM($U$6:U14)</f>
        <v>-0.86217600633371605</v>
      </c>
    </row>
    <row r="15" spans="1:22">
      <c r="A15" s="40">
        <v>389</v>
      </c>
      <c r="B15" s="40">
        <v>9.0999999999999998E-2</v>
      </c>
      <c r="C15" s="40">
        <v>292.49</v>
      </c>
      <c r="D15" s="42">
        <v>389</v>
      </c>
      <c r="E15" s="42">
        <v>0.59</v>
      </c>
      <c r="F15" s="42">
        <v>0.63</v>
      </c>
      <c r="G15" s="40">
        <v>-0.79</v>
      </c>
      <c r="H15" s="36">
        <f t="shared" si="0"/>
        <v>1.5882496193148398E-3</v>
      </c>
      <c r="I15" s="36">
        <f t="shared" si="1"/>
        <v>5.1049135291582148</v>
      </c>
      <c r="J15" s="40"/>
      <c r="K15" s="38">
        <f t="shared" si="3"/>
        <v>2.591074062342269E-3</v>
      </c>
      <c r="L15" s="37">
        <f t="shared" si="8"/>
        <v>1.0000005594724419</v>
      </c>
      <c r="M15" s="40">
        <f t="shared" si="4"/>
        <v>28.999980047637933</v>
      </c>
      <c r="N15" s="39">
        <f>SUM($M$6:M15)</f>
        <v>388.9959086182846</v>
      </c>
      <c r="O15" s="40">
        <f t="shared" si="5"/>
        <v>2.5548160559811812E-2</v>
      </c>
      <c r="P15" s="39">
        <f>SUM($O$6:O15)</f>
        <v>0.58986320073895737</v>
      </c>
      <c r="Q15" s="40">
        <f t="shared" si="6"/>
        <v>-5.8319971752145748E-3</v>
      </c>
      <c r="R15" s="39">
        <f>SUM($Q$6:Q15)</f>
        <v>0.62907266585063915</v>
      </c>
      <c r="S15" s="41">
        <f t="shared" si="9"/>
        <v>0.70532612421583285</v>
      </c>
      <c r="T15" s="41">
        <f t="shared" si="7"/>
        <v>-0.25581757740444816</v>
      </c>
      <c r="U15" s="40">
        <f t="shared" si="2"/>
        <v>2.143332806456727E-2</v>
      </c>
      <c r="V15" s="39">
        <f>SUM($U$6:U15)</f>
        <v>-0.84074267826914872</v>
      </c>
    </row>
    <row r="16" spans="1:22">
      <c r="A16" s="40">
        <v>418</v>
      </c>
      <c r="B16" s="40">
        <v>0.09</v>
      </c>
      <c r="C16" s="40">
        <v>8.69</v>
      </c>
      <c r="D16" s="42">
        <v>418</v>
      </c>
      <c r="E16" s="42">
        <v>0.62</v>
      </c>
      <c r="F16" s="42">
        <v>0.61</v>
      </c>
      <c r="G16" s="40">
        <v>-0.81</v>
      </c>
      <c r="H16" s="36">
        <f t="shared" si="0"/>
        <v>1.5707963267948964E-3</v>
      </c>
      <c r="I16" s="36">
        <f t="shared" si="1"/>
        <v>0.15166911199830724</v>
      </c>
      <c r="J16" s="40"/>
      <c r="K16" s="38">
        <f t="shared" si="3"/>
        <v>1.9492925652981885E-3</v>
      </c>
      <c r="L16" s="37">
        <f t="shared" si="8"/>
        <v>1.0000003166452458</v>
      </c>
      <c r="M16" s="40">
        <f t="shared" si="4"/>
        <v>28.999973005658031</v>
      </c>
      <c r="N16" s="39">
        <f>SUM($M$6:M16)</f>
        <v>417.99588162394264</v>
      </c>
      <c r="O16" s="40">
        <f t="shared" si="5"/>
        <v>3.1324415355813283E-2</v>
      </c>
      <c r="P16" s="39">
        <f>SUM($O$6:O16)</f>
        <v>0.62118761609477069</v>
      </c>
      <c r="Q16" s="40">
        <f t="shared" si="6"/>
        <v>-1.7836860468413162E-2</v>
      </c>
      <c r="R16" s="39">
        <f>SUM($Q$6:Q16)</f>
        <v>0.61123580538222599</v>
      </c>
      <c r="S16" s="41">
        <f t="shared" si="9"/>
        <v>0.53497919786602355</v>
      </c>
      <c r="T16" s="41">
        <f t="shared" si="7"/>
        <v>-3.8227012240603349E-3</v>
      </c>
      <c r="U16" s="40">
        <f t="shared" si="2"/>
        <v>2.2128126294939064E-2</v>
      </c>
      <c r="V16" s="39">
        <f>SUM($U$6:U16)</f>
        <v>-0.81861455197420963</v>
      </c>
    </row>
    <row r="17" spans="1:22">
      <c r="A17" s="40">
        <v>447</v>
      </c>
      <c r="B17" s="40">
        <v>0.18099999999999999</v>
      </c>
      <c r="C17" s="40">
        <v>266.38</v>
      </c>
      <c r="D17" s="42">
        <v>447</v>
      </c>
      <c r="E17" s="42">
        <v>0.64</v>
      </c>
      <c r="F17" s="42">
        <v>0.56999999999999995</v>
      </c>
      <c r="G17" s="40">
        <v>-0.81</v>
      </c>
      <c r="H17" s="36">
        <f t="shared" si="0"/>
        <v>3.1590459461097362E-3</v>
      </c>
      <c r="I17" s="36">
        <f t="shared" si="1"/>
        <v>4.6492080614624953</v>
      </c>
      <c r="J17" s="40"/>
      <c r="K17" s="38">
        <f t="shared" si="3"/>
        <v>3.8161319735021682E-3</v>
      </c>
      <c r="L17" s="37">
        <f t="shared" si="8"/>
        <v>1.000001213573704</v>
      </c>
      <c r="M17" s="40">
        <f t="shared" si="4"/>
        <v>28.999944953041926</v>
      </c>
      <c r="N17" s="39">
        <f>SUM($M$6:M17)</f>
        <v>446.99582657698454</v>
      </c>
      <c r="O17" s="40">
        <f t="shared" si="5"/>
        <v>1.9622946920764328E-2</v>
      </c>
      <c r="P17" s="39">
        <f>SUM($O$6:O17)</f>
        <v>0.64081056301553496</v>
      </c>
      <c r="Q17" s="40">
        <f t="shared" si="6"/>
        <v>-4.2273478556529909E-2</v>
      </c>
      <c r="R17" s="39">
        <f>SUM($Q$6:Q17)</f>
        <v>0.56896232682569603</v>
      </c>
      <c r="S17" s="41">
        <f t="shared" si="9"/>
        <v>0.35965139567188087</v>
      </c>
      <c r="T17" s="41">
        <f t="shared" si="7"/>
        <v>0.18990868318399171</v>
      </c>
      <c r="U17" s="40">
        <f t="shared" si="2"/>
        <v>1.9560004325896118E-2</v>
      </c>
      <c r="V17" s="39">
        <f>SUM($U$6:U17)</f>
        <v>-0.79905454764831352</v>
      </c>
    </row>
    <row r="18" spans="1:22">
      <c r="A18" s="40">
        <v>474</v>
      </c>
      <c r="B18" s="40">
        <v>0.18</v>
      </c>
      <c r="C18" s="40">
        <v>272.01</v>
      </c>
      <c r="D18" s="42">
        <v>474</v>
      </c>
      <c r="E18" s="42">
        <v>0.64</v>
      </c>
      <c r="F18" s="42">
        <v>0.48</v>
      </c>
      <c r="G18" s="40">
        <v>-0.78</v>
      </c>
      <c r="H18" s="36">
        <f t="shared" si="0"/>
        <v>3.1415926535897929E-3</v>
      </c>
      <c r="I18" s="36">
        <f t="shared" si="1"/>
        <v>4.7474700983497753</v>
      </c>
      <c r="J18" s="40"/>
      <c r="K18" s="38">
        <f t="shared" si="3"/>
        <v>3.0992240262861515E-4</v>
      </c>
      <c r="L18" s="37">
        <f t="shared" si="8"/>
        <v>1.0000000080043248</v>
      </c>
      <c r="M18" s="40">
        <f t="shared" si="4"/>
        <v>26.999866234290597</v>
      </c>
      <c r="N18" s="39">
        <f>SUM($M$6:M18)</f>
        <v>473.99569281127515</v>
      </c>
      <c r="O18" s="40">
        <f t="shared" si="5"/>
        <v>-1.2051522260520006E-3</v>
      </c>
      <c r="P18" s="39">
        <f>SUM($O$6:O18)</f>
        <v>0.63960541078948296</v>
      </c>
      <c r="Q18" s="40">
        <f t="shared" si="6"/>
        <v>-8.4947294660031009E-2</v>
      </c>
      <c r="R18" s="39">
        <f>SUM($Q$6:Q18)</f>
        <v>0.48401503216566499</v>
      </c>
      <c r="S18" s="41">
        <f t="shared" si="9"/>
        <v>0.32015785665272284</v>
      </c>
      <c r="T18" s="41">
        <f t="shared" si="7"/>
        <v>-0.70250605026995439</v>
      </c>
      <c r="U18" s="40">
        <f t="shared" si="2"/>
        <v>3.3910054556192913E-2</v>
      </c>
      <c r="V18" s="39">
        <f>SUM($U$6:U18)</f>
        <v>-0.76514449309212063</v>
      </c>
    </row>
    <row r="19" spans="1:22">
      <c r="A19" s="40">
        <v>503</v>
      </c>
      <c r="B19" s="40">
        <v>0.35</v>
      </c>
      <c r="C19" s="40">
        <v>143.51</v>
      </c>
      <c r="D19" s="42">
        <v>503</v>
      </c>
      <c r="E19" s="42">
        <v>0.56999999999999995</v>
      </c>
      <c r="F19" s="42">
        <v>0.49</v>
      </c>
      <c r="G19" s="40">
        <v>-0.71</v>
      </c>
      <c r="H19" s="36">
        <f t="shared" si="0"/>
        <v>6.1086523819801532E-3</v>
      </c>
      <c r="I19" s="36">
        <f t="shared" si="1"/>
        <v>2.5047220095370624</v>
      </c>
      <c r="J19" s="40"/>
      <c r="K19" s="38">
        <f t="shared" si="3"/>
        <v>8.4308002132726934E-3</v>
      </c>
      <c r="L19" s="37">
        <f t="shared" si="8"/>
        <v>1.0000059232414544</v>
      </c>
      <c r="M19" s="40">
        <f t="shared" si="4"/>
        <v>28.999829679898156</v>
      </c>
      <c r="N19" s="39">
        <f>SUM($M$6:M19)</f>
        <v>502.99552249117329</v>
      </c>
      <c r="O19" s="40">
        <f t="shared" si="5"/>
        <v>-6.9613431711357088E-2</v>
      </c>
      <c r="P19" s="39">
        <f>SUM($O$6:O19)</f>
        <v>0.56999197907812582</v>
      </c>
      <c r="Q19" s="40">
        <f t="shared" si="6"/>
        <v>7.1489978211383169E-3</v>
      </c>
      <c r="R19" s="39">
        <f>SUM($Q$6:Q19)</f>
        <v>0.49116402998680331</v>
      </c>
      <c r="S19" s="41">
        <f t="shared" si="9"/>
        <v>0.7495089332827396</v>
      </c>
      <c r="T19" s="41">
        <f t="shared" si="7"/>
        <v>-0.63402724508090647</v>
      </c>
      <c r="U19" s="40">
        <f t="shared" si="2"/>
        <v>6.9708986165120654E-2</v>
      </c>
      <c r="V19" s="39">
        <f>SUM($U$6:U19)</f>
        <v>-0.69543550692699996</v>
      </c>
    </row>
    <row r="20" spans="1:22">
      <c r="A20" s="40">
        <v>560</v>
      </c>
      <c r="B20" s="40">
        <v>0.18</v>
      </c>
      <c r="C20" s="40">
        <v>168.56</v>
      </c>
      <c r="D20" s="42">
        <v>559.99</v>
      </c>
      <c r="E20" s="42">
        <v>0.34</v>
      </c>
      <c r="F20" s="42">
        <v>0.61</v>
      </c>
      <c r="G20" s="40">
        <v>-0.55000000000000004</v>
      </c>
      <c r="H20" s="36">
        <f t="shared" si="0"/>
        <v>3.1415926535897929E-3</v>
      </c>
      <c r="I20" s="36">
        <f t="shared" si="1"/>
        <v>2.9419269871616418</v>
      </c>
      <c r="J20" s="40"/>
      <c r="K20" s="38">
        <f t="shared" si="3"/>
        <v>3.5233031841936935E-3</v>
      </c>
      <c r="L20" s="37">
        <f t="shared" si="8"/>
        <v>1.0000010344733947</v>
      </c>
      <c r="M20" s="40">
        <f t="shared" si="4"/>
        <v>56.999386576411013</v>
      </c>
      <c r="N20" s="39">
        <f>SUM($M$6:M20)</f>
        <v>559.99490906758433</v>
      </c>
      <c r="O20" s="40">
        <f t="shared" si="5"/>
        <v>-0.22772261932660218</v>
      </c>
      <c r="P20" s="39">
        <f>SUM($O$6:O20)</f>
        <v>0.34226935975152362</v>
      </c>
      <c r="Q20" s="40">
        <f t="shared" si="6"/>
        <v>0.12129024282899072</v>
      </c>
      <c r="R20" s="39">
        <f>SUM($Q$6:Q20)</f>
        <v>0.61245427281579401</v>
      </c>
      <c r="S20" s="41">
        <f t="shared" si="9"/>
        <v>0.48130674497806919</v>
      </c>
      <c r="T20" s="41">
        <f t="shared" si="7"/>
        <v>-6.9638378406640528E-2</v>
      </c>
      <c r="U20" s="40">
        <f t="shared" si="2"/>
        <v>0.17699681924419902</v>
      </c>
      <c r="V20" s="39">
        <f>SUM($U$6:U20)</f>
        <v>-0.51843868768280088</v>
      </c>
    </row>
    <row r="21" spans="1:22">
      <c r="A21" s="40">
        <v>588</v>
      </c>
      <c r="B21" s="40">
        <v>0.45</v>
      </c>
      <c r="C21" s="40">
        <v>130.54</v>
      </c>
      <c r="D21" s="42">
        <v>587.99</v>
      </c>
      <c r="E21" s="42">
        <v>0.23</v>
      </c>
      <c r="F21" s="42">
        <v>0.71</v>
      </c>
      <c r="G21" s="40">
        <v>-0.48</v>
      </c>
      <c r="H21" s="36">
        <f t="shared" si="0"/>
        <v>7.8539816339744835E-3</v>
      </c>
      <c r="I21" s="36">
        <f t="shared" si="1"/>
        <v>2.2783528055533977</v>
      </c>
      <c r="J21" s="40"/>
      <c r="K21" s="38">
        <f t="shared" si="3"/>
        <v>5.7165015948186237E-3</v>
      </c>
      <c r="L21" s="37">
        <f t="shared" si="8"/>
        <v>1.0000027232081059</v>
      </c>
      <c r="M21" s="40">
        <f t="shared" si="4"/>
        <v>27.999575368316034</v>
      </c>
      <c r="N21" s="39">
        <f>SUM($M$6:M21)</f>
        <v>587.9944844359004</v>
      </c>
      <c r="O21" s="40">
        <f t="shared" si="5"/>
        <v>-0.11457690147423483</v>
      </c>
      <c r="P21" s="39">
        <f>SUM($O$6:O21)</f>
        <v>0.22769245827728879</v>
      </c>
      <c r="Q21" s="40">
        <f t="shared" si="6"/>
        <v>9.2284027793393314E-2</v>
      </c>
      <c r="R21" s="39">
        <f>SUM($Q$6:Q21)</f>
        <v>0.7047383006091873</v>
      </c>
      <c r="S21" s="41">
        <f t="shared" si="9"/>
        <v>0.44395200315935351</v>
      </c>
      <c r="T21" s="41">
        <f t="shared" si="7"/>
        <v>1.019412951344407E-2</v>
      </c>
      <c r="U21" s="40">
        <f t="shared" si="2"/>
        <v>8.8189845810969225E-2</v>
      </c>
      <c r="V21" s="39">
        <f>SUM($U$6:U21)</f>
        <v>-0.43024884187183166</v>
      </c>
    </row>
    <row r="22" spans="1:22">
      <c r="A22" s="40">
        <v>600</v>
      </c>
      <c r="B22" s="40">
        <v>1.4</v>
      </c>
      <c r="C22" s="40">
        <v>185.94</v>
      </c>
      <c r="D22" s="42">
        <v>599.99</v>
      </c>
      <c r="E22" s="42">
        <v>0.05</v>
      </c>
      <c r="F22" s="42">
        <v>0.73</v>
      </c>
      <c r="G22" s="40">
        <v>-0.33</v>
      </c>
      <c r="H22" s="36">
        <f t="shared" si="0"/>
        <v>2.4434609527920613E-2</v>
      </c>
      <c r="I22" s="36">
        <f t="shared" si="1"/>
        <v>3.2452652111582565</v>
      </c>
      <c r="J22" s="40"/>
      <c r="K22" s="38">
        <f t="shared" si="3"/>
        <v>2.0994719115545069E-2</v>
      </c>
      <c r="L22" s="37">
        <f t="shared" si="8"/>
        <v>1.000036733138346</v>
      </c>
      <c r="M22" s="40">
        <f t="shared" si="4"/>
        <v>11.998464609627067</v>
      </c>
      <c r="N22" s="39">
        <f>SUM($M$6:M22)</f>
        <v>599.99294904552744</v>
      </c>
      <c r="O22" s="40">
        <f t="shared" si="5"/>
        <v>-0.1764416764465829</v>
      </c>
      <c r="P22" s="39">
        <f>SUM($O$6:O22)</f>
        <v>5.1250781830705888E-2</v>
      </c>
      <c r="Q22" s="40">
        <f t="shared" si="6"/>
        <v>2.0641833353264163E-2</v>
      </c>
      <c r="R22" s="39">
        <f>SUM($Q$6:Q22)</f>
        <v>0.72538013396245149</v>
      </c>
      <c r="S22" s="41">
        <f t="shared" si="9"/>
        <v>0.51884534379755176</v>
      </c>
      <c r="T22" s="41">
        <f t="shared" si="7"/>
        <v>-9.9964734717960038E-2</v>
      </c>
      <c r="U22" s="40">
        <f t="shared" si="2"/>
        <v>0.12674884049458607</v>
      </c>
      <c r="V22" s="39">
        <f>SUM($U$6:U22)</f>
        <v>-0.30350000137724559</v>
      </c>
    </row>
    <row r="23" spans="1:22">
      <c r="A23" s="40">
        <v>630</v>
      </c>
      <c r="B23" s="40">
        <v>4.3499999999999996</v>
      </c>
      <c r="C23" s="40">
        <v>198.25</v>
      </c>
      <c r="D23" s="42">
        <v>629.95000000000005</v>
      </c>
      <c r="E23" s="42">
        <v>-1.39</v>
      </c>
      <c r="F23" s="42">
        <v>0.33</v>
      </c>
      <c r="G23" s="40">
        <v>1.1599999999999999</v>
      </c>
      <c r="H23" s="36">
        <f t="shared" si="0"/>
        <v>7.592182246175333E-2</v>
      </c>
      <c r="I23" s="36">
        <f t="shared" si="1"/>
        <v>3.4601152420787584</v>
      </c>
      <c r="J23" s="40"/>
      <c r="K23" s="38">
        <f t="shared" si="3"/>
        <v>5.2308559452967529E-2</v>
      </c>
      <c r="L23" s="37">
        <f t="shared" si="8"/>
        <v>1.0002280778558701</v>
      </c>
      <c r="M23" s="40">
        <f t="shared" si="4"/>
        <v>29.959143644122566</v>
      </c>
      <c r="N23" s="39">
        <f>SUM($M$6:M23)</f>
        <v>629.95209268965004</v>
      </c>
      <c r="O23" s="40">
        <f t="shared" si="5"/>
        <v>-1.4453491362522142</v>
      </c>
      <c r="P23" s="39">
        <f>SUM($O$6:O23)</f>
        <v>-1.3940983544215082</v>
      </c>
      <c r="Q23" s="40">
        <f t="shared" si="6"/>
        <v>-0.39431306930365045</v>
      </c>
      <c r="R23" s="39">
        <f>SUM($Q$6:Q23)</f>
        <v>0.33106706465880104</v>
      </c>
      <c r="S23" s="41">
        <f t="shared" si="9"/>
        <v>1.4083031528015528</v>
      </c>
      <c r="T23" s="41">
        <f t="shared" si="7"/>
        <v>-0.95423967284043421</v>
      </c>
      <c r="U23" s="40">
        <f t="shared" si="2"/>
        <v>1.4724850350003817</v>
      </c>
      <c r="V23" s="39">
        <f>SUM($U$6:U23)</f>
        <v>1.1689850336231362</v>
      </c>
    </row>
    <row r="24" spans="1:22">
      <c r="A24" s="40">
        <v>660</v>
      </c>
      <c r="B24" s="40">
        <v>7.34</v>
      </c>
      <c r="C24" s="40">
        <v>200.58</v>
      </c>
      <c r="D24" s="42">
        <v>659.79</v>
      </c>
      <c r="E24" s="42">
        <v>-4.2699999999999996</v>
      </c>
      <c r="F24" s="42">
        <v>-0.7</v>
      </c>
      <c r="G24" s="40">
        <v>4.21</v>
      </c>
      <c r="H24" s="36">
        <f t="shared" si="0"/>
        <v>0.12810716709638378</v>
      </c>
      <c r="I24" s="36">
        <f t="shared" si="1"/>
        <v>3.5007814136502264</v>
      </c>
      <c r="J24" s="40"/>
      <c r="K24" s="38">
        <f t="shared" si="3"/>
        <v>5.2338708272812395E-2</v>
      </c>
      <c r="L24" s="37">
        <f t="shared" si="8"/>
        <v>1.0002283409158588</v>
      </c>
      <c r="M24" s="40">
        <f t="shared" si="4"/>
        <v>29.840684527681898</v>
      </c>
      <c r="N24" s="39">
        <f>SUM($M$6:M24)</f>
        <v>659.79277721733195</v>
      </c>
      <c r="O24" s="40">
        <f t="shared" si="5"/>
        <v>-2.8752193125359353</v>
      </c>
      <c r="P24" s="39">
        <f>SUM($O$6:O24)</f>
        <v>-4.2693176669574431</v>
      </c>
      <c r="Q24" s="40">
        <f t="shared" si="6"/>
        <v>-1.0301597227897901</v>
      </c>
      <c r="R24" s="39">
        <f>SUM($Q$6:Q24)</f>
        <v>-0.69909265813098909</v>
      </c>
      <c r="S24" s="41">
        <f t="shared" si="9"/>
        <v>4.3189812470441371</v>
      </c>
      <c r="T24" s="41">
        <f t="shared" si="7"/>
        <v>-3.2687848745810357</v>
      </c>
      <c r="U24" s="40">
        <f t="shared" si="2"/>
        <v>3.0491165464435932</v>
      </c>
      <c r="V24" s="39">
        <f>SUM($U$6:U24)</f>
        <v>4.2181015800667296</v>
      </c>
    </row>
    <row r="25" spans="1:22">
      <c r="A25" s="40">
        <v>690</v>
      </c>
      <c r="B25" s="40">
        <v>10.34</v>
      </c>
      <c r="C25" s="40">
        <v>201.56</v>
      </c>
      <c r="D25" s="42">
        <v>689.43</v>
      </c>
      <c r="E25" s="42">
        <v>-8.57</v>
      </c>
      <c r="F25" s="42">
        <v>-2.36</v>
      </c>
      <c r="G25" s="40">
        <v>8.82</v>
      </c>
      <c r="H25" s="36">
        <f t="shared" si="0"/>
        <v>0.18046704465621366</v>
      </c>
      <c r="I25" s="36">
        <f t="shared" si="1"/>
        <v>3.5178856403197707</v>
      </c>
      <c r="J25" s="40"/>
      <c r="K25" s="38">
        <f t="shared" si="3"/>
        <v>5.2423928229490491E-2</v>
      </c>
      <c r="L25" s="37">
        <f t="shared" si="8"/>
        <v>1.0002290853132461</v>
      </c>
      <c r="M25" s="40">
        <f t="shared" si="4"/>
        <v>29.640270551440434</v>
      </c>
      <c r="N25" s="39">
        <f>SUM($M$6:M25)</f>
        <v>689.43304776877233</v>
      </c>
      <c r="O25" s="40">
        <f t="shared" si="5"/>
        <v>-4.2990047746086724</v>
      </c>
      <c r="P25" s="39">
        <f>SUM($O$6:O25)</f>
        <v>-8.5683224415661154</v>
      </c>
      <c r="Q25" s="40">
        <f t="shared" si="6"/>
        <v>-1.6633755883738517</v>
      </c>
      <c r="R25" s="39">
        <f>SUM($Q$6:Q25)</f>
        <v>-2.3624682465048408</v>
      </c>
      <c r="S25" s="41">
        <f t="shared" si="9"/>
        <v>8.8843632065316758</v>
      </c>
      <c r="T25" s="41">
        <f t="shared" si="7"/>
        <v>-6.8810060394522887</v>
      </c>
      <c r="U25" s="40">
        <f t="shared" si="2"/>
        <v>4.6076722587352155</v>
      </c>
      <c r="V25" s="39">
        <f>SUM($U$6:U25)</f>
        <v>8.8257738388019451</v>
      </c>
    </row>
    <row r="26" spans="1:22">
      <c r="A26" s="40">
        <v>699.13</v>
      </c>
      <c r="B26" s="40">
        <v>11.25</v>
      </c>
      <c r="C26" s="40">
        <v>201.76</v>
      </c>
      <c r="D26" s="42">
        <v>698.4</v>
      </c>
      <c r="E26" s="42">
        <v>-10.16</v>
      </c>
      <c r="F26" s="42">
        <v>-2.99</v>
      </c>
      <c r="G26" s="40">
        <v>10.53</v>
      </c>
      <c r="H26" s="36">
        <f t="shared" si="0"/>
        <v>0.19634954084936207</v>
      </c>
      <c r="I26" s="36">
        <f t="shared" si="1"/>
        <v>3.5213762988237591</v>
      </c>
      <c r="J26" s="40"/>
      <c r="K26" s="38">
        <f t="shared" si="3"/>
        <v>1.5895923037704041E-2</v>
      </c>
      <c r="L26" s="37">
        <f t="shared" si="8"/>
        <v>1.0000210572295103</v>
      </c>
      <c r="M26" s="40">
        <f t="shared" si="4"/>
        <v>8.9683379155788465</v>
      </c>
      <c r="N26" s="39">
        <f>SUM($M$6:M26)</f>
        <v>698.40138568435123</v>
      </c>
      <c r="O26" s="40">
        <f t="shared" si="5"/>
        <v>-1.5892009134944183</v>
      </c>
      <c r="P26" s="39">
        <f>SUM($O$6:O26)</f>
        <v>-10.157523355060533</v>
      </c>
      <c r="Q26" s="40">
        <f t="shared" si="6"/>
        <v>-0.63126878768120909</v>
      </c>
      <c r="R26" s="39">
        <f>SUM($Q$6:Q26)</f>
        <v>-2.9937370341860499</v>
      </c>
      <c r="S26" s="41">
        <f t="shared" si="9"/>
        <v>10.587698774592882</v>
      </c>
      <c r="T26" s="41">
        <f t="shared" si="7"/>
        <v>-8.2668400281029708</v>
      </c>
      <c r="U26" s="40">
        <f t="shared" si="2"/>
        <v>1.7096956242068042</v>
      </c>
      <c r="V26" s="39">
        <f>SUM($U$6:U26)</f>
        <v>10.535469463008749</v>
      </c>
    </row>
    <row r="27" spans="1:22">
      <c r="A27" s="40">
        <v>720</v>
      </c>
      <c r="B27" s="40">
        <v>11.250999999999999</v>
      </c>
      <c r="C27" s="40">
        <v>201.761</v>
      </c>
      <c r="D27" s="42">
        <v>718.87</v>
      </c>
      <c r="E27" s="42">
        <v>-13.94</v>
      </c>
      <c r="F27" s="42">
        <v>-4.5</v>
      </c>
      <c r="G27" s="40">
        <v>14.6</v>
      </c>
      <c r="H27" s="36">
        <f t="shared" si="0"/>
        <v>0.196366994141882</v>
      </c>
      <c r="I27" s="36">
        <f t="shared" si="1"/>
        <v>3.5213937521162793</v>
      </c>
      <c r="J27" s="40"/>
      <c r="K27" s="38">
        <f t="shared" si="3"/>
        <v>1.7782355512308001E-5</v>
      </c>
      <c r="L27" s="37">
        <f t="shared" si="8"/>
        <v>1.0000000000263509</v>
      </c>
      <c r="M27" s="40">
        <f t="shared" si="4"/>
        <v>20.468953270150141</v>
      </c>
      <c r="N27" s="39">
        <f>SUM($M$6:M27)</f>
        <v>718.87033895450134</v>
      </c>
      <c r="O27" s="40">
        <f t="shared" si="5"/>
        <v>-3.7815699639109588</v>
      </c>
      <c r="P27" s="39">
        <f>SUM($O$6:O27)</f>
        <v>-13.939093318971493</v>
      </c>
      <c r="Q27" s="40">
        <f t="shared" si="6"/>
        <v>-1.5094968105229918</v>
      </c>
      <c r="R27" s="39">
        <f>SUM($Q$6:Q27)</f>
        <v>-4.5032338447090421</v>
      </c>
      <c r="S27" s="41">
        <f t="shared" si="9"/>
        <v>14.646407972183002</v>
      </c>
      <c r="T27" s="41">
        <f t="shared" si="7"/>
        <v>-11.451553201110775</v>
      </c>
      <c r="U27" s="40">
        <f t="shared" si="2"/>
        <v>4.071142717174232</v>
      </c>
      <c r="V27" s="39">
        <f>SUM($U$6:U27)</f>
        <v>14.606612180182982</v>
      </c>
    </row>
    <row r="28" spans="1:22">
      <c r="A28" s="40">
        <v>750</v>
      </c>
      <c r="B28" s="40">
        <v>11.25</v>
      </c>
      <c r="C28" s="40">
        <v>201.76</v>
      </c>
      <c r="D28" s="42">
        <v>748.29</v>
      </c>
      <c r="E28" s="42">
        <v>-19.37</v>
      </c>
      <c r="F28" s="42">
        <v>-6.67</v>
      </c>
      <c r="G28" s="40">
        <v>20.45</v>
      </c>
      <c r="H28" s="36">
        <f t="shared" si="0"/>
        <v>0.19634954084936207</v>
      </c>
      <c r="I28" s="36">
        <f t="shared" si="1"/>
        <v>3.5213762988237591</v>
      </c>
      <c r="J28" s="40"/>
      <c r="K28" s="38">
        <f t="shared" si="3"/>
        <v>1.7782355512308001E-5</v>
      </c>
      <c r="L28" s="37">
        <f t="shared" si="8"/>
        <v>1.0000000000263509</v>
      </c>
      <c r="M28" s="40">
        <f t="shared" si="4"/>
        <v>29.423507336104652</v>
      </c>
      <c r="N28" s="39">
        <f>SUM($M$6:M28)</f>
        <v>748.29384629060598</v>
      </c>
      <c r="O28" s="40">
        <f t="shared" si="5"/>
        <v>-5.4358935753391826</v>
      </c>
      <c r="P28" s="39">
        <f>SUM($O$6:O28)</f>
        <v>-19.374986894310673</v>
      </c>
      <c r="Q28" s="40">
        <f t="shared" si="6"/>
        <v>-2.1698564597838881</v>
      </c>
      <c r="R28" s="39">
        <f>SUM($Q$6:Q28)</f>
        <v>-6.6730903044929306</v>
      </c>
      <c r="S28" s="41">
        <f t="shared" si="9"/>
        <v>20.48908242590884</v>
      </c>
      <c r="T28" s="41">
        <f t="shared" si="7"/>
        <v>-16.019751592872485</v>
      </c>
      <c r="U28" s="40">
        <f t="shared" si="2"/>
        <v>5.8521457362351201</v>
      </c>
      <c r="V28" s="39">
        <f>SUM($U$6:U28)</f>
        <v>20.458757916418101</v>
      </c>
    </row>
    <row r="29" spans="1:22">
      <c r="A29" s="40">
        <v>780</v>
      </c>
      <c r="B29" s="40">
        <v>11.250999999999999</v>
      </c>
      <c r="C29" s="40">
        <v>201.761</v>
      </c>
      <c r="D29" s="42">
        <v>777.72</v>
      </c>
      <c r="E29" s="42">
        <v>-24.81</v>
      </c>
      <c r="F29" s="42">
        <v>-8.84</v>
      </c>
      <c r="G29" s="40">
        <v>26.3</v>
      </c>
      <c r="H29" s="36">
        <f t="shared" si="0"/>
        <v>0.196366994141882</v>
      </c>
      <c r="I29" s="36">
        <f t="shared" si="1"/>
        <v>3.5213937521162793</v>
      </c>
      <c r="J29" s="40"/>
      <c r="K29" s="38">
        <f t="shared" si="3"/>
        <v>1.7782355512308001E-5</v>
      </c>
      <c r="L29" s="37">
        <f t="shared" si="8"/>
        <v>1.0000000000263509</v>
      </c>
      <c r="M29" s="40">
        <f t="shared" si="4"/>
        <v>29.423507336104652</v>
      </c>
      <c r="N29" s="39">
        <f>SUM($M$6:M29)</f>
        <v>777.71735362671063</v>
      </c>
      <c r="O29" s="40">
        <f t="shared" si="5"/>
        <v>-5.4358935753391826</v>
      </c>
      <c r="P29" s="39">
        <f>SUM($O$6:O29)</f>
        <v>-24.810880469649856</v>
      </c>
      <c r="Q29" s="40">
        <f t="shared" si="6"/>
        <v>-2.1698564597838881</v>
      </c>
      <c r="R29" s="39">
        <f>SUM($Q$6:Q29)</f>
        <v>-8.8429467642768191</v>
      </c>
      <c r="S29" s="41">
        <f t="shared" si="9"/>
        <v>26.335963059284872</v>
      </c>
      <c r="T29" s="41">
        <f t="shared" si="7"/>
        <v>-20.591238660610522</v>
      </c>
      <c r="U29" s="40">
        <f t="shared" si="2"/>
        <v>5.8521457362351201</v>
      </c>
      <c r="V29" s="39">
        <f>SUM($U$6:U29)</f>
        <v>26.31090365265322</v>
      </c>
    </row>
    <row r="30" spans="1:22">
      <c r="A30" s="40">
        <v>810</v>
      </c>
      <c r="B30" s="40">
        <v>11.25</v>
      </c>
      <c r="C30" s="40">
        <v>201.76</v>
      </c>
      <c r="D30" s="42">
        <v>807.14</v>
      </c>
      <c r="E30" s="42">
        <v>-30.25</v>
      </c>
      <c r="F30" s="42">
        <v>-11.01</v>
      </c>
      <c r="G30" s="40">
        <v>32.15</v>
      </c>
      <c r="H30" s="36">
        <f t="shared" si="0"/>
        <v>0.19634954084936207</v>
      </c>
      <c r="I30" s="36">
        <f t="shared" si="1"/>
        <v>3.5213762988237591</v>
      </c>
      <c r="J30" s="40"/>
      <c r="K30" s="38">
        <f t="shared" si="3"/>
        <v>1.7782355512308001E-5</v>
      </c>
      <c r="L30" s="37">
        <f t="shared" si="8"/>
        <v>1.0000000000263509</v>
      </c>
      <c r="M30" s="40">
        <f t="shared" si="4"/>
        <v>29.423507336104652</v>
      </c>
      <c r="N30" s="39">
        <f>SUM($M$6:M30)</f>
        <v>807.14086096281528</v>
      </c>
      <c r="O30" s="40">
        <f t="shared" si="5"/>
        <v>-5.4358935753391826</v>
      </c>
      <c r="P30" s="39">
        <f>SUM($O$6:O30)</f>
        <v>-30.246774044989039</v>
      </c>
      <c r="Q30" s="40">
        <f t="shared" si="6"/>
        <v>-2.1698564597838881</v>
      </c>
      <c r="R30" s="39">
        <f>SUM($Q$6:Q30)</f>
        <v>-11.012803224060708</v>
      </c>
      <c r="S30" s="41">
        <f t="shared" si="9"/>
        <v>32.184757592696229</v>
      </c>
      <c r="T30" s="41">
        <f t="shared" si="7"/>
        <v>-25.164222144952397</v>
      </c>
      <c r="U30" s="40">
        <f t="shared" si="2"/>
        <v>5.8521457362351201</v>
      </c>
      <c r="V30" s="39">
        <f>SUM($U$6:U30)</f>
        <v>32.163049388888339</v>
      </c>
    </row>
    <row r="31" spans="1:22">
      <c r="A31" s="40">
        <v>840</v>
      </c>
      <c r="B31" s="40">
        <v>11.250999999999999</v>
      </c>
      <c r="C31" s="40">
        <v>201.761</v>
      </c>
      <c r="D31" s="42">
        <v>836.56</v>
      </c>
      <c r="E31" s="42">
        <v>-35.68</v>
      </c>
      <c r="F31" s="42">
        <v>-13.18</v>
      </c>
      <c r="G31" s="40">
        <v>38.01</v>
      </c>
      <c r="H31" s="36">
        <f t="shared" si="0"/>
        <v>0.196366994141882</v>
      </c>
      <c r="I31" s="36">
        <f t="shared" si="1"/>
        <v>3.5213937521162793</v>
      </c>
      <c r="J31" s="40"/>
      <c r="K31" s="38">
        <f t="shared" si="3"/>
        <v>1.7782355512308001E-5</v>
      </c>
      <c r="L31" s="37">
        <f t="shared" si="8"/>
        <v>1.0000000000263509</v>
      </c>
      <c r="M31" s="40">
        <f t="shared" si="4"/>
        <v>29.423507336104652</v>
      </c>
      <c r="N31" s="39">
        <f>SUM($M$6:M31)</f>
        <v>836.56436829891993</v>
      </c>
      <c r="O31" s="40">
        <f t="shared" si="5"/>
        <v>-5.4358935753391826</v>
      </c>
      <c r="P31" s="39">
        <f>SUM($O$6:O31)</f>
        <v>-35.682667620328218</v>
      </c>
      <c r="Q31" s="40">
        <f t="shared" si="6"/>
        <v>-2.1698564597838881</v>
      </c>
      <c r="R31" s="39">
        <f>SUM($Q$6:Q31)</f>
        <v>-13.182659683844596</v>
      </c>
      <c r="S31" s="41">
        <f t="shared" si="9"/>
        <v>38.034583102454107</v>
      </c>
      <c r="T31" s="41">
        <f t="shared" si="7"/>
        <v>-29.7380117163911</v>
      </c>
      <c r="U31" s="40">
        <f t="shared" si="2"/>
        <v>5.8521457362351201</v>
      </c>
      <c r="V31" s="39">
        <f>SUM($U$6:U31)</f>
        <v>38.015195125123462</v>
      </c>
    </row>
    <row r="32" spans="1:22">
      <c r="A32" s="40">
        <v>870</v>
      </c>
      <c r="B32" s="40">
        <v>11.25</v>
      </c>
      <c r="C32" s="40">
        <v>201.76</v>
      </c>
      <c r="D32" s="42">
        <v>865.99</v>
      </c>
      <c r="E32" s="42">
        <v>-41.12</v>
      </c>
      <c r="F32" s="42">
        <v>-15.35</v>
      </c>
      <c r="G32" s="40">
        <v>43.86</v>
      </c>
      <c r="H32" s="36">
        <f t="shared" si="0"/>
        <v>0.19634954084936207</v>
      </c>
      <c r="I32" s="36">
        <f t="shared" si="1"/>
        <v>3.5213762988237591</v>
      </c>
      <c r="J32" s="40"/>
      <c r="K32" s="38">
        <f t="shared" si="3"/>
        <v>1.7782355512308001E-5</v>
      </c>
      <c r="L32" s="37">
        <f t="shared" si="8"/>
        <v>1.0000000000263509</v>
      </c>
      <c r="M32" s="40">
        <f t="shared" si="4"/>
        <v>29.423507336104652</v>
      </c>
      <c r="N32" s="39">
        <f>SUM($M$6:M32)</f>
        <v>865.98787563502458</v>
      </c>
      <c r="O32" s="40">
        <f t="shared" si="5"/>
        <v>-5.4358935753391826</v>
      </c>
      <c r="P32" s="39">
        <f>SUM($O$6:O32)</f>
        <v>-41.118561195667397</v>
      </c>
      <c r="Q32" s="40">
        <f t="shared" si="6"/>
        <v>-2.1698564597838881</v>
      </c>
      <c r="R32" s="39">
        <f>SUM($Q$6:Q32)</f>
        <v>-15.352516143628485</v>
      </c>
      <c r="S32" s="41">
        <f t="shared" si="9"/>
        <v>43.885027306481497</v>
      </c>
      <c r="T32" s="41">
        <f t="shared" si="7"/>
        <v>-34.312285024890521</v>
      </c>
      <c r="U32" s="40">
        <f t="shared" si="2"/>
        <v>5.8521457362351201</v>
      </c>
      <c r="V32" s="39">
        <f>SUM($U$6:U32)</f>
        <v>43.867340861358585</v>
      </c>
    </row>
    <row r="33" spans="1:22">
      <c r="A33" s="40">
        <v>900</v>
      </c>
      <c r="B33" s="40">
        <v>11.250999999999999</v>
      </c>
      <c r="C33" s="40">
        <v>201.761</v>
      </c>
      <c r="D33" s="42">
        <v>895.41</v>
      </c>
      <c r="E33" s="42">
        <v>-46.55</v>
      </c>
      <c r="F33" s="42">
        <v>-17.52</v>
      </c>
      <c r="G33" s="40">
        <v>49.71</v>
      </c>
      <c r="H33" s="36">
        <f t="shared" si="0"/>
        <v>0.196366994141882</v>
      </c>
      <c r="I33" s="36">
        <f t="shared" si="1"/>
        <v>3.5213937521162793</v>
      </c>
      <c r="J33" s="40"/>
      <c r="K33" s="38">
        <f t="shared" si="3"/>
        <v>1.7782355512308001E-5</v>
      </c>
      <c r="L33" s="37">
        <f t="shared" si="8"/>
        <v>1.0000000000263509</v>
      </c>
      <c r="M33" s="40">
        <f t="shared" si="4"/>
        <v>29.423507336104652</v>
      </c>
      <c r="N33" s="39">
        <f>SUM($M$6:M33)</f>
        <v>895.41138297112923</v>
      </c>
      <c r="O33" s="40">
        <f t="shared" si="5"/>
        <v>-5.4358935753391826</v>
      </c>
      <c r="P33" s="39">
        <f>SUM($O$6:O33)</f>
        <v>-46.554454771006576</v>
      </c>
      <c r="Q33" s="40">
        <f t="shared" si="6"/>
        <v>-2.1698564597838881</v>
      </c>
      <c r="R33" s="39">
        <f>SUM($Q$6:Q33)</f>
        <v>-17.522372603412371</v>
      </c>
      <c r="S33" s="41">
        <f t="shared" si="9"/>
        <v>49.735871873729494</v>
      </c>
      <c r="T33" s="41">
        <f t="shared" si="7"/>
        <v>-38.886871364457299</v>
      </c>
      <c r="U33" s="40">
        <f t="shared" si="2"/>
        <v>5.8521457362351201</v>
      </c>
      <c r="V33" s="39">
        <f>SUM($U$6:U33)</f>
        <v>49.719486597593708</v>
      </c>
    </row>
    <row r="34" spans="1:22">
      <c r="A34" s="40">
        <v>930</v>
      </c>
      <c r="B34" s="40">
        <v>11.25</v>
      </c>
      <c r="C34" s="40">
        <v>201.76</v>
      </c>
      <c r="D34" s="42">
        <v>924.84</v>
      </c>
      <c r="E34" s="42">
        <v>-51.99</v>
      </c>
      <c r="F34" s="42">
        <v>-19.690000000000001</v>
      </c>
      <c r="G34" s="40">
        <v>55.56</v>
      </c>
      <c r="H34" s="36">
        <f t="shared" si="0"/>
        <v>0.19634954084936207</v>
      </c>
      <c r="I34" s="36">
        <f t="shared" si="1"/>
        <v>3.5213762988237591</v>
      </c>
      <c r="J34" s="40"/>
      <c r="K34" s="38">
        <f t="shared" si="3"/>
        <v>1.7782355512308001E-5</v>
      </c>
      <c r="L34" s="37">
        <f t="shared" si="8"/>
        <v>1.0000000000263509</v>
      </c>
      <c r="M34" s="40">
        <f t="shared" si="4"/>
        <v>29.423507336104652</v>
      </c>
      <c r="N34" s="39">
        <f>SUM($M$6:M34)</f>
        <v>924.83489030723388</v>
      </c>
      <c r="O34" s="40">
        <f t="shared" si="5"/>
        <v>-5.4358935753391826</v>
      </c>
      <c r="P34" s="39">
        <f>SUM($O$6:O34)</f>
        <v>-51.990348346345755</v>
      </c>
      <c r="Q34" s="40">
        <f t="shared" si="6"/>
        <v>-2.1698564597838881</v>
      </c>
      <c r="R34" s="39">
        <f>SUM($Q$6:Q34)</f>
        <v>-19.692229063196258</v>
      </c>
      <c r="S34" s="41">
        <f t="shared" si="9"/>
        <v>55.5869903828739</v>
      </c>
      <c r="T34" s="41">
        <f t="shared" si="7"/>
        <v>-43.461671890342444</v>
      </c>
      <c r="U34" s="40">
        <f t="shared" si="2"/>
        <v>5.8521457362351201</v>
      </c>
      <c r="V34" s="39">
        <f>SUM($U$6:U34)</f>
        <v>55.57163233382883</v>
      </c>
    </row>
    <row r="35" spans="1:22">
      <c r="A35" s="40">
        <v>960</v>
      </c>
      <c r="B35" s="40">
        <v>11.250999999999999</v>
      </c>
      <c r="C35" s="40">
        <v>201.761</v>
      </c>
      <c r="D35" s="42">
        <v>954.26</v>
      </c>
      <c r="E35" s="42">
        <v>-57.42</v>
      </c>
      <c r="F35" s="42">
        <v>-21.86</v>
      </c>
      <c r="G35" s="40">
        <v>61.42</v>
      </c>
      <c r="H35" s="36">
        <f t="shared" si="0"/>
        <v>0.196366994141882</v>
      </c>
      <c r="I35" s="36">
        <f t="shared" si="1"/>
        <v>3.5213937521162793</v>
      </c>
      <c r="J35" s="40"/>
      <c r="K35" s="38">
        <f t="shared" si="3"/>
        <v>1.7782355512308001E-5</v>
      </c>
      <c r="L35" s="37">
        <f t="shared" si="8"/>
        <v>1.0000000000263509</v>
      </c>
      <c r="M35" s="40">
        <f t="shared" si="4"/>
        <v>29.423507336104652</v>
      </c>
      <c r="N35" s="39">
        <f>SUM($M$6:M35)</f>
        <v>954.25839764333853</v>
      </c>
      <c r="O35" s="40">
        <f t="shared" si="5"/>
        <v>-5.4358935753391826</v>
      </c>
      <c r="P35" s="39">
        <f>SUM($O$6:O35)</f>
        <v>-57.426241921684934</v>
      </c>
      <c r="Q35" s="40">
        <f t="shared" si="6"/>
        <v>-2.1698564597838881</v>
      </c>
      <c r="R35" s="39">
        <f>SUM($Q$6:Q35)</f>
        <v>-21.862085522980145</v>
      </c>
      <c r="S35" s="41">
        <f t="shared" si="9"/>
        <v>61.438304566838951</v>
      </c>
      <c r="T35" s="41">
        <f t="shared" si="7"/>
        <v>-48.036625408048039</v>
      </c>
      <c r="U35" s="40">
        <f t="shared" si="2"/>
        <v>5.8521457362351201</v>
      </c>
      <c r="V35" s="39">
        <f>SUM($U$6:U35)</f>
        <v>61.423778070063953</v>
      </c>
    </row>
    <row r="36" spans="1:22">
      <c r="A36" s="40">
        <v>977.07</v>
      </c>
      <c r="B36" s="40">
        <v>11.25</v>
      </c>
      <c r="C36" s="40">
        <v>201.76</v>
      </c>
      <c r="D36" s="42">
        <v>971</v>
      </c>
      <c r="E36" s="42">
        <v>-60.52</v>
      </c>
      <c r="F36" s="42">
        <v>-23.1</v>
      </c>
      <c r="G36" s="40">
        <v>64.75</v>
      </c>
      <c r="H36" s="36">
        <f t="shared" si="0"/>
        <v>0.19634954084936207</v>
      </c>
      <c r="I36" s="36">
        <f t="shared" si="1"/>
        <v>3.5213762988237591</v>
      </c>
      <c r="J36" s="40"/>
      <c r="K36" s="38">
        <f t="shared" si="3"/>
        <v>1.7782355512308001E-5</v>
      </c>
      <c r="L36" s="37">
        <f t="shared" si="8"/>
        <v>1.0000000000263509</v>
      </c>
      <c r="M36" s="40">
        <f t="shared" si="4"/>
        <v>16.741975674243594</v>
      </c>
      <c r="N36" s="39">
        <f>SUM($M$6:M36)</f>
        <v>971.0003733175821</v>
      </c>
      <c r="O36" s="40">
        <f t="shared" si="5"/>
        <v>-3.0930234443680038</v>
      </c>
      <c r="P36" s="39">
        <f>SUM($O$6:O36)</f>
        <v>-60.519265366052934</v>
      </c>
      <c r="Q36" s="40">
        <f t="shared" si="6"/>
        <v>-1.234648325617036</v>
      </c>
      <c r="R36" s="39">
        <f>SUM($Q$6:Q36)</f>
        <v>-23.096733848597182</v>
      </c>
      <c r="S36" s="41">
        <f t="shared" si="9"/>
        <v>64.767769410915548</v>
      </c>
      <c r="T36" s="41">
        <f t="shared" si="7"/>
        <v>-50.639826402147364</v>
      </c>
      <c r="U36" s="40">
        <f t="shared" si="2"/>
        <v>3.329870923917793</v>
      </c>
      <c r="V36" s="39">
        <f>SUM($U$6:U36)</f>
        <v>64.753648993981741</v>
      </c>
    </row>
    <row r="37" spans="1:22">
      <c r="A37" s="40">
        <v>990</v>
      </c>
      <c r="B37" s="40">
        <v>12.54</v>
      </c>
      <c r="C37" s="40">
        <v>201.87</v>
      </c>
      <c r="D37" s="42">
        <v>983.65</v>
      </c>
      <c r="E37" s="42">
        <v>-62.99</v>
      </c>
      <c r="F37" s="42">
        <v>-24.09</v>
      </c>
      <c r="G37" s="40">
        <v>67.41</v>
      </c>
      <c r="H37" s="36">
        <f t="shared" ref="H37:H68" si="10">RADIANS(B37)</f>
        <v>0.21886428820008891</v>
      </c>
      <c r="I37" s="36">
        <f t="shared" ref="I37:I68" si="11">RADIANS(C37)</f>
        <v>3.5232961610009532</v>
      </c>
      <c r="J37" s="40"/>
      <c r="K37" s="38">
        <f t="shared" si="3"/>
        <v>2.2518214591510599E-2</v>
      </c>
      <c r="L37" s="37">
        <f t="shared" si="8"/>
        <v>1.0000422579751422</v>
      </c>
      <c r="M37" s="40">
        <f t="shared" si="4"/>
        <v>12.652086731559546</v>
      </c>
      <c r="N37" s="39">
        <f>SUM($M$6:M37)</f>
        <v>983.65246004914161</v>
      </c>
      <c r="O37" s="40">
        <f t="shared" si="5"/>
        <v>-2.4741590593994993</v>
      </c>
      <c r="P37" s="39">
        <f>SUM($O$6:O37)</f>
        <v>-62.993424425452432</v>
      </c>
      <c r="Q37" s="40">
        <f t="shared" si="6"/>
        <v>-0.99049173049680883</v>
      </c>
      <c r="R37" s="39">
        <f>SUM($Q$6:Q37)</f>
        <v>-24.087225579093992</v>
      </c>
      <c r="S37" s="41">
        <f t="shared" si="9"/>
        <v>67.433161595413168</v>
      </c>
      <c r="T37" s="41">
        <f t="shared" si="7"/>
        <v>-52.762973742990518</v>
      </c>
      <c r="U37" s="40">
        <f t="shared" si="2"/>
        <v>2.6647260759623568</v>
      </c>
      <c r="V37" s="39">
        <f>SUM($U$6:U37)</f>
        <v>67.418375069944105</v>
      </c>
    </row>
    <row r="38" spans="1:22">
      <c r="A38" s="40">
        <v>1020</v>
      </c>
      <c r="B38" s="40">
        <v>15.54</v>
      </c>
      <c r="C38" s="40">
        <v>202.05</v>
      </c>
      <c r="D38" s="42">
        <v>1012.75</v>
      </c>
      <c r="E38" s="42">
        <v>-69.739999999999995</v>
      </c>
      <c r="F38" s="42">
        <v>-26.81</v>
      </c>
      <c r="G38" s="40">
        <v>74.69</v>
      </c>
      <c r="H38" s="36">
        <f t="shared" si="10"/>
        <v>0.27122416575991881</v>
      </c>
      <c r="I38" s="36">
        <f t="shared" si="11"/>
        <v>3.5264377536545433</v>
      </c>
      <c r="J38" s="40"/>
      <c r="K38" s="38">
        <f t="shared" si="3"/>
        <v>5.2365362087774647E-2</v>
      </c>
      <c r="L38" s="37">
        <f t="shared" si="8"/>
        <v>1.0002285736069672</v>
      </c>
      <c r="M38" s="40">
        <f t="shared" si="4"/>
        <v>29.100474830511821</v>
      </c>
      <c r="N38" s="39">
        <f>SUM($M$6:M38)</f>
        <v>1012.7529348796535</v>
      </c>
      <c r="O38" s="40">
        <f t="shared" si="5"/>
        <v>-6.7486977705866993</v>
      </c>
      <c r="P38" s="39">
        <f>SUM($O$6:O38)</f>
        <v>-69.742122196039134</v>
      </c>
      <c r="Q38" s="40">
        <f t="shared" si="6"/>
        <v>-2.722462488505534</v>
      </c>
      <c r="R38" s="39">
        <f>SUM($Q$6:Q38)</f>
        <v>-26.809688067599527</v>
      </c>
      <c r="S38" s="41">
        <f t="shared" si="9"/>
        <v>74.711048559199483</v>
      </c>
      <c r="T38" s="41">
        <f t="shared" si="7"/>
        <v>-58.572980632018528</v>
      </c>
      <c r="U38" s="40">
        <f t="shared" ref="U38:U69" si="12">COS($I$96-((I38+I37)/2))*SQRT(O38^2+Q38^2)</f>
        <v>7.2764968610383338</v>
      </c>
      <c r="V38" s="39">
        <f>SUM($U$6:U38)</f>
        <v>74.694871930982444</v>
      </c>
    </row>
    <row r="39" spans="1:22">
      <c r="A39" s="40">
        <v>1050</v>
      </c>
      <c r="B39" s="40">
        <v>18.54</v>
      </c>
      <c r="C39" s="40">
        <v>202.17</v>
      </c>
      <c r="D39" s="42">
        <v>1041.43</v>
      </c>
      <c r="E39" s="42">
        <v>-77.89</v>
      </c>
      <c r="F39" s="42">
        <v>-30.12</v>
      </c>
      <c r="G39" s="40">
        <v>83.48</v>
      </c>
      <c r="H39" s="36">
        <f t="shared" si="10"/>
        <v>0.32358404331974866</v>
      </c>
      <c r="I39" s="36">
        <f t="shared" si="11"/>
        <v>3.5285321487569359</v>
      </c>
      <c r="J39" s="40"/>
      <c r="K39" s="38">
        <f t="shared" ref="K39:K70" si="13">ACOS(COS(H39-H38)-(SIN(H38)*SIN(H39)*(1-COS(I39-I38))))</f>
        <v>5.2363447363215965E-2</v>
      </c>
      <c r="L39" s="37">
        <f t="shared" ref="L39:L70" si="14">(2/K39)*TAN(K39/2)</f>
        <v>1.0002285568872307</v>
      </c>
      <c r="M39" s="40">
        <f t="shared" ref="M39:M70" si="15">((A39-A38)/2)*(COS(H38)+COS(H39))*L39</f>
        <v>28.679736770949706</v>
      </c>
      <c r="N39" s="39">
        <f>SUM($M$6:M39)</f>
        <v>1041.4326716506032</v>
      </c>
      <c r="O39" s="40">
        <f t="shared" ref="O39:O70" si="16">((A39-A38)/2)*(SIN(H38)*COS(I38)+SIN(H39)*COS(I39))*L39</f>
        <v>-8.1434699790798177</v>
      </c>
      <c r="P39" s="39">
        <f>SUM($O$6:O39)</f>
        <v>-77.885592175118944</v>
      </c>
      <c r="Q39" s="40">
        <f t="shared" ref="Q39:Q70" si="17">((A39-A38)/2)*(SIN(H38)*SIN(I38)+SIN(H39)*SIN(I39))*L39</f>
        <v>-3.3092249012295616</v>
      </c>
      <c r="R39" s="39">
        <f>SUM($Q$6:Q39)</f>
        <v>-30.11891296882909</v>
      </c>
      <c r="S39" s="41">
        <f t="shared" si="9"/>
        <v>83.501640729554893</v>
      </c>
      <c r="T39" s="41">
        <f t="shared" ref="T39:T70" si="18">COS($T$1-(($I39+$I38)/2))*SQRT($P39^2+$R39^2)</f>
        <v>-65.598205716564536</v>
      </c>
      <c r="U39" s="40">
        <f t="shared" si="12"/>
        <v>8.789670926653903</v>
      </c>
      <c r="V39" s="39">
        <f>SUM($U$6:U39)</f>
        <v>83.484542857636342</v>
      </c>
    </row>
    <row r="40" spans="1:22">
      <c r="A40" s="40">
        <v>1080</v>
      </c>
      <c r="B40" s="40">
        <v>21.54</v>
      </c>
      <c r="C40" s="40">
        <v>202.27</v>
      </c>
      <c r="D40" s="42">
        <v>1069.6099999999999</v>
      </c>
      <c r="E40" s="42">
        <v>-87.4</v>
      </c>
      <c r="F40" s="42">
        <v>-34.01</v>
      </c>
      <c r="G40" s="40">
        <v>93.76</v>
      </c>
      <c r="H40" s="36">
        <f t="shared" si="10"/>
        <v>0.37594392087957856</v>
      </c>
      <c r="I40" s="36">
        <f t="shared" si="11"/>
        <v>3.5302774780089305</v>
      </c>
      <c r="J40" s="40"/>
      <c r="K40" s="38">
        <f t="shared" si="13"/>
        <v>5.2363274878524102E-2</v>
      </c>
      <c r="L40" s="37">
        <f t="shared" si="14"/>
        <v>1.0002285553810919</v>
      </c>
      <c r="M40" s="40">
        <f t="shared" si="15"/>
        <v>28.180389990409676</v>
      </c>
      <c r="N40" s="39">
        <f>SUM($M$6:M40)</f>
        <v>1069.6130616410128</v>
      </c>
      <c r="O40" s="40">
        <f t="shared" si="16"/>
        <v>-9.5155209183981757</v>
      </c>
      <c r="P40" s="39">
        <f>SUM($O$6:O40)</f>
        <v>-87.401113093517125</v>
      </c>
      <c r="Q40" s="40">
        <f t="shared" si="17"/>
        <v>-3.8877830433983336</v>
      </c>
      <c r="R40" s="39">
        <f>SUM($Q$6:Q40)</f>
        <v>-34.006696012227422</v>
      </c>
      <c r="S40" s="41">
        <f t="shared" ref="S40:S71" si="19">COS($I$96-((I40+I39)/2))*SQRT(P40^2+R40^2)</f>
        <v>93.78027592135696</v>
      </c>
      <c r="T40" s="41">
        <f t="shared" si="18"/>
        <v>-73.78292796647095</v>
      </c>
      <c r="U40" s="40">
        <f t="shared" si="12"/>
        <v>10.278713395969158</v>
      </c>
      <c r="V40" s="39">
        <f>SUM($U$6:U40)</f>
        <v>93.763256253605505</v>
      </c>
    </row>
    <row r="41" spans="1:22">
      <c r="A41" s="40">
        <v>1110</v>
      </c>
      <c r="B41" s="40">
        <v>24.54</v>
      </c>
      <c r="C41" s="40">
        <v>202.33</v>
      </c>
      <c r="D41" s="42">
        <v>1097.22</v>
      </c>
      <c r="E41" s="42">
        <v>-98.26</v>
      </c>
      <c r="F41" s="42">
        <v>-38.46</v>
      </c>
      <c r="G41" s="40">
        <v>105.5</v>
      </c>
      <c r="H41" s="36">
        <f t="shared" si="10"/>
        <v>0.42830379843940847</v>
      </c>
      <c r="I41" s="36">
        <f t="shared" si="11"/>
        <v>3.5313246755601271</v>
      </c>
      <c r="J41" s="40"/>
      <c r="K41" s="38">
        <f t="shared" si="13"/>
        <v>5.236147511701339E-2</v>
      </c>
      <c r="L41" s="37">
        <f t="shared" si="14"/>
        <v>1.0002285396658439</v>
      </c>
      <c r="M41" s="40">
        <f t="shared" si="15"/>
        <v>27.60380232918514</v>
      </c>
      <c r="N41" s="39">
        <f>SUM($M$6:M41)</f>
        <v>1097.2168639701979</v>
      </c>
      <c r="O41" s="40">
        <f t="shared" si="16"/>
        <v>-10.861695786902581</v>
      </c>
      <c r="P41" s="39">
        <f>SUM($O$6:O41)</f>
        <v>-98.262808880419712</v>
      </c>
      <c r="Q41" s="40">
        <f t="shared" si="17"/>
        <v>-4.4551151601311476</v>
      </c>
      <c r="R41" s="39">
        <f>SUM($Q$6:Q41)</f>
        <v>-38.461811172358573</v>
      </c>
      <c r="S41" s="41">
        <f t="shared" si="19"/>
        <v>105.51915565681325</v>
      </c>
      <c r="T41" s="41">
        <f t="shared" si="18"/>
        <v>-83.108591898080505</v>
      </c>
      <c r="U41" s="40">
        <f t="shared" si="12"/>
        <v>11.739551978600353</v>
      </c>
      <c r="V41" s="39">
        <f>SUM($U$6:U41)</f>
        <v>105.50280823220587</v>
      </c>
    </row>
    <row r="42" spans="1:22">
      <c r="A42" s="40">
        <v>1140</v>
      </c>
      <c r="B42" s="40">
        <v>27.54</v>
      </c>
      <c r="C42" s="40">
        <v>202.39</v>
      </c>
      <c r="D42" s="42">
        <v>1124.17</v>
      </c>
      <c r="E42" s="42">
        <v>-110.44</v>
      </c>
      <c r="F42" s="42">
        <v>-43.47</v>
      </c>
      <c r="G42" s="40">
        <v>118.67</v>
      </c>
      <c r="H42" s="36">
        <f t="shared" si="10"/>
        <v>0.48066367599923832</v>
      </c>
      <c r="I42" s="36">
        <f t="shared" si="11"/>
        <v>3.5323718731113232</v>
      </c>
      <c r="J42" s="40"/>
      <c r="K42" s="38">
        <f t="shared" si="13"/>
        <v>5.236188942040676E-2</v>
      </c>
      <c r="L42" s="37">
        <f t="shared" si="14"/>
        <v>1.0002285432834312</v>
      </c>
      <c r="M42" s="40">
        <f t="shared" si="15"/>
        <v>26.951555104731032</v>
      </c>
      <c r="N42" s="39">
        <f>SUM($M$6:M42)</f>
        <v>1124.168419074929</v>
      </c>
      <c r="O42" s="40">
        <f t="shared" si="16"/>
        <v>-12.178197552732085</v>
      </c>
      <c r="P42" s="39">
        <f>SUM($O$6:O42)</f>
        <v>-110.4410064331518</v>
      </c>
      <c r="Q42" s="40">
        <f t="shared" si="17"/>
        <v>-5.0099469094795017</v>
      </c>
      <c r="R42" s="39">
        <f>SUM($Q$6:Q42)</f>
        <v>-43.471758081838075</v>
      </c>
      <c r="S42" s="41">
        <f t="shared" si="19"/>
        <v>118.68636622275467</v>
      </c>
      <c r="T42" s="41">
        <f t="shared" si="18"/>
        <v>-93.555169066758097</v>
      </c>
      <c r="U42" s="40">
        <f t="shared" si="12"/>
        <v>13.168189620570745</v>
      </c>
      <c r="V42" s="39">
        <f>SUM($U$6:U42)</f>
        <v>118.67099785277661</v>
      </c>
    </row>
    <row r="43" spans="1:22">
      <c r="A43" s="40">
        <v>1170</v>
      </c>
      <c r="B43" s="40">
        <v>30.54</v>
      </c>
      <c r="C43" s="40">
        <v>202.44</v>
      </c>
      <c r="D43" s="42">
        <v>1150.3900000000001</v>
      </c>
      <c r="E43" s="42">
        <v>-123.9</v>
      </c>
      <c r="F43" s="42">
        <v>-49.03</v>
      </c>
      <c r="G43" s="40">
        <v>133.22999999999999</v>
      </c>
      <c r="H43" s="36">
        <f t="shared" si="10"/>
        <v>0.53302355355906827</v>
      </c>
      <c r="I43" s="36">
        <f t="shared" si="11"/>
        <v>3.5332445377373207</v>
      </c>
      <c r="J43" s="40"/>
      <c r="K43" s="38">
        <f t="shared" si="13"/>
        <v>5.2361586898810986E-2</v>
      </c>
      <c r="L43" s="37">
        <f t="shared" si="14"/>
        <v>1.00022854064189</v>
      </c>
      <c r="M43" s="40">
        <f t="shared" si="15"/>
        <v>26.225435372018392</v>
      </c>
      <c r="N43" s="39">
        <f>SUM($M$6:M43)</f>
        <v>1150.3938544469474</v>
      </c>
      <c r="O43" s="40">
        <f t="shared" si="16"/>
        <v>-13.460690497183775</v>
      </c>
      <c r="P43" s="39">
        <f>SUM($O$6:O43)</f>
        <v>-123.90169693033558</v>
      </c>
      <c r="Q43" s="40">
        <f t="shared" si="17"/>
        <v>-5.5525435158392265</v>
      </c>
      <c r="R43" s="39">
        <f>SUM($Q$6:Q43)</f>
        <v>-49.024301597677301</v>
      </c>
      <c r="S43" s="41">
        <f t="shared" si="19"/>
        <v>133.24604883329852</v>
      </c>
      <c r="T43" s="41">
        <f t="shared" si="18"/>
        <v>-105.10999501983709</v>
      </c>
      <c r="U43" s="40">
        <f t="shared" si="12"/>
        <v>14.560732130234692</v>
      </c>
      <c r="V43" s="39">
        <f>SUM($U$6:U43)</f>
        <v>133.23172998301129</v>
      </c>
    </row>
    <row r="44" spans="1:22">
      <c r="A44" s="40">
        <v>1200</v>
      </c>
      <c r="B44" s="40">
        <v>33.54</v>
      </c>
      <c r="C44" s="40">
        <v>202.47</v>
      </c>
      <c r="D44" s="42">
        <v>1175.82</v>
      </c>
      <c r="E44" s="42">
        <v>-138.61000000000001</v>
      </c>
      <c r="F44" s="42">
        <v>-55.1</v>
      </c>
      <c r="G44" s="40">
        <v>149.13999999999999</v>
      </c>
      <c r="H44" s="36">
        <f t="shared" si="10"/>
        <v>0.58538343111889812</v>
      </c>
      <c r="I44" s="36">
        <f t="shared" si="11"/>
        <v>3.533768136512919</v>
      </c>
      <c r="J44" s="40"/>
      <c r="K44" s="38">
        <f t="shared" si="13"/>
        <v>5.2360612910416382E-2</v>
      </c>
      <c r="L44" s="37">
        <f t="shared" si="14"/>
        <v>1.0002285321373767</v>
      </c>
      <c r="M44" s="40">
        <f t="shared" si="15"/>
        <v>25.42743339883755</v>
      </c>
      <c r="N44" s="39">
        <f>SUM($M$6:M44)</f>
        <v>1175.821287845785</v>
      </c>
      <c r="O44" s="40">
        <f t="shared" si="16"/>
        <v>-14.706884584970361</v>
      </c>
      <c r="P44" s="39">
        <f>SUM($O$6:O44)</f>
        <v>-138.60858151530593</v>
      </c>
      <c r="Q44" s="40">
        <f t="shared" si="17"/>
        <v>-6.0784515140522926</v>
      </c>
      <c r="R44" s="39">
        <f>SUM($Q$6:Q44)</f>
        <v>-55.102753111729591</v>
      </c>
      <c r="S44" s="41">
        <f t="shared" si="19"/>
        <v>149.15822584014325</v>
      </c>
      <c r="T44" s="41">
        <f t="shared" si="18"/>
        <v>-117.72574259919675</v>
      </c>
      <c r="U44" s="40">
        <f t="shared" si="12"/>
        <v>15.913346907344815</v>
      </c>
      <c r="V44" s="39">
        <f>SUM($U$6:U44)</f>
        <v>149.14507689035611</v>
      </c>
    </row>
    <row r="45" spans="1:22">
      <c r="A45" s="40">
        <v>1230</v>
      </c>
      <c r="B45" s="40">
        <v>36.54</v>
      </c>
      <c r="C45" s="40">
        <v>202.5</v>
      </c>
      <c r="D45" s="42">
        <v>1200.3800000000001</v>
      </c>
      <c r="E45" s="42">
        <v>-154.53</v>
      </c>
      <c r="F45" s="42">
        <v>-61.69</v>
      </c>
      <c r="G45" s="40">
        <v>166.37</v>
      </c>
      <c r="H45" s="36">
        <f t="shared" si="10"/>
        <v>0.63774330867872797</v>
      </c>
      <c r="I45" s="36">
        <f t="shared" si="11"/>
        <v>3.5342917352885173</v>
      </c>
      <c r="J45" s="40"/>
      <c r="K45" s="38">
        <f t="shared" si="13"/>
        <v>5.2360739163966441E-2</v>
      </c>
      <c r="L45" s="37">
        <f t="shared" si="14"/>
        <v>1.0002285332397682</v>
      </c>
      <c r="M45" s="40">
        <f t="shared" si="15"/>
        <v>24.559736848201585</v>
      </c>
      <c r="N45" s="39">
        <f>SUM($M$6:M45)</f>
        <v>1200.3810246939865</v>
      </c>
      <c r="O45" s="40">
        <f t="shared" si="16"/>
        <v>-15.91315471147284</v>
      </c>
      <c r="P45" s="39">
        <f>SUM($O$6:O45)</f>
        <v>-154.52173622677876</v>
      </c>
      <c r="Q45" s="40">
        <f t="shared" si="17"/>
        <v>-6.5867464154190136</v>
      </c>
      <c r="R45" s="39">
        <f>SUM($Q$6:Q45)</f>
        <v>-61.689499527148605</v>
      </c>
      <c r="S45" s="41">
        <f t="shared" si="19"/>
        <v>166.37937261347832</v>
      </c>
      <c r="T45" s="41">
        <f t="shared" si="18"/>
        <v>-131.3710112944627</v>
      </c>
      <c r="U45" s="40">
        <f t="shared" si="12"/>
        <v>17.222332346603</v>
      </c>
      <c r="V45" s="39">
        <f>SUM($U$6:U45)</f>
        <v>166.36740923695911</v>
      </c>
    </row>
    <row r="46" spans="1:22">
      <c r="A46" s="40">
        <v>1260</v>
      </c>
      <c r="B46" s="40">
        <v>39.54</v>
      </c>
      <c r="C46" s="40">
        <v>202.53</v>
      </c>
      <c r="D46" s="42">
        <v>1224</v>
      </c>
      <c r="E46" s="42">
        <v>-171.6</v>
      </c>
      <c r="F46" s="42">
        <v>-68.77</v>
      </c>
      <c r="G46" s="40">
        <v>184.85</v>
      </c>
      <c r="H46" s="36">
        <f t="shared" si="10"/>
        <v>0.69010318623855793</v>
      </c>
      <c r="I46" s="36">
        <f t="shared" si="11"/>
        <v>3.5348153340641155</v>
      </c>
      <c r="J46" s="40"/>
      <c r="K46" s="38">
        <f t="shared" si="13"/>
        <v>5.2360870305665053E-2</v>
      </c>
      <c r="L46" s="37">
        <f t="shared" si="14"/>
        <v>1.0002285343848434</v>
      </c>
      <c r="M46" s="40">
        <f t="shared" si="15"/>
        <v>23.624723765012391</v>
      </c>
      <c r="N46" s="39">
        <f>SUM($M$6:M46)</f>
        <v>1224.0057484589988</v>
      </c>
      <c r="O46" s="40">
        <f t="shared" si="16"/>
        <v>-17.075288864545676</v>
      </c>
      <c r="P46" s="39">
        <f>SUM($O$6:O46)</f>
        <v>-171.59702509132444</v>
      </c>
      <c r="Q46" s="40">
        <f t="shared" si="17"/>
        <v>-7.0782294010990192</v>
      </c>
      <c r="R46" s="39">
        <f>SUM($Q$6:Q46)</f>
        <v>-68.767728928247621</v>
      </c>
      <c r="S46" s="41">
        <f t="shared" si="19"/>
        <v>184.86238686393651</v>
      </c>
      <c r="T46" s="41">
        <f t="shared" si="18"/>
        <v>-146.02404555351623</v>
      </c>
      <c r="U46" s="40">
        <f t="shared" si="12"/>
        <v>18.484113379251674</v>
      </c>
      <c r="V46" s="39">
        <f>SUM($U$6:U46)</f>
        <v>184.85152261621079</v>
      </c>
    </row>
    <row r="47" spans="1:22">
      <c r="A47" s="40">
        <v>1290</v>
      </c>
      <c r="B47" s="40">
        <v>42.54</v>
      </c>
      <c r="C47" s="40">
        <v>202.56</v>
      </c>
      <c r="D47" s="42">
        <v>1246.6300000000001</v>
      </c>
      <c r="E47" s="42">
        <v>-189.79</v>
      </c>
      <c r="F47" s="42">
        <v>-76.319999999999993</v>
      </c>
      <c r="G47" s="40">
        <v>204.55</v>
      </c>
      <c r="H47" s="36">
        <f t="shared" si="10"/>
        <v>0.74246306379838778</v>
      </c>
      <c r="I47" s="36">
        <f t="shared" si="11"/>
        <v>3.5353389328397138</v>
      </c>
      <c r="J47" s="40"/>
      <c r="K47" s="38">
        <f t="shared" si="13"/>
        <v>5.236100489865958E-2</v>
      </c>
      <c r="L47" s="37">
        <f t="shared" si="14"/>
        <v>1.0002285355600571</v>
      </c>
      <c r="M47" s="40">
        <f t="shared" si="15"/>
        <v>22.624956954584484</v>
      </c>
      <c r="N47" s="39">
        <f>SUM($M$6:M47)</f>
        <v>1246.6307054135832</v>
      </c>
      <c r="O47" s="40">
        <f t="shared" si="16"/>
        <v>-18.190120368987344</v>
      </c>
      <c r="P47" s="39">
        <f>SUM($O$6:O47)</f>
        <v>-189.78714546031179</v>
      </c>
      <c r="Q47" s="40">
        <f t="shared" si="17"/>
        <v>-7.5515056077204514</v>
      </c>
      <c r="R47" s="39">
        <f>SUM($Q$6:Q47)</f>
        <v>-76.319234535968079</v>
      </c>
      <c r="S47" s="41">
        <f t="shared" si="19"/>
        <v>204.55658333696354</v>
      </c>
      <c r="T47" s="41">
        <f t="shared" si="18"/>
        <v>-161.64600243319322</v>
      </c>
      <c r="U47" s="40">
        <f t="shared" si="12"/>
        <v>19.695230317414694</v>
      </c>
      <c r="V47" s="39">
        <f>SUM($U$6:U47)</f>
        <v>204.54675293362547</v>
      </c>
    </row>
    <row r="48" spans="1:22">
      <c r="A48" s="40">
        <v>1320</v>
      </c>
      <c r="B48" s="40">
        <v>45.54</v>
      </c>
      <c r="C48" s="40">
        <v>202.58</v>
      </c>
      <c r="D48" s="42">
        <v>1268.19</v>
      </c>
      <c r="E48" s="42">
        <v>-209.05</v>
      </c>
      <c r="F48" s="42">
        <v>-84.33</v>
      </c>
      <c r="G48" s="40">
        <v>225.4</v>
      </c>
      <c r="H48" s="36">
        <f t="shared" si="10"/>
        <v>0.79482294135821763</v>
      </c>
      <c r="I48" s="36">
        <f t="shared" si="11"/>
        <v>3.5356879986901131</v>
      </c>
      <c r="J48" s="40"/>
      <c r="K48" s="38">
        <f t="shared" si="13"/>
        <v>5.2360439300702444E-2</v>
      </c>
      <c r="L48" s="37">
        <f t="shared" si="14"/>
        <v>1.0002285306214964</v>
      </c>
      <c r="M48" s="40">
        <f t="shared" si="15"/>
        <v>21.563176575561055</v>
      </c>
      <c r="N48" s="39">
        <f>SUM($M$6:M48)</f>
        <v>1268.1938819891443</v>
      </c>
      <c r="O48" s="40">
        <f t="shared" si="16"/>
        <v>-19.255331301576543</v>
      </c>
      <c r="P48" s="39">
        <f>SUM($O$6:O48)</f>
        <v>-209.04247676188834</v>
      </c>
      <c r="Q48" s="40">
        <f t="shared" si="17"/>
        <v>-8.0035011124906976</v>
      </c>
      <c r="R48" s="39">
        <f>SUM($Q$6:Q48)</f>
        <v>-84.322735648458774</v>
      </c>
      <c r="S48" s="41">
        <f t="shared" si="19"/>
        <v>225.40792488027168</v>
      </c>
      <c r="T48" s="41">
        <f t="shared" si="18"/>
        <v>-178.1833173165648</v>
      </c>
      <c r="U48" s="40">
        <f t="shared" si="12"/>
        <v>20.852357980873251</v>
      </c>
      <c r="V48" s="39">
        <f>SUM($U$6:U48)</f>
        <v>225.39911091449872</v>
      </c>
    </row>
    <row r="49" spans="1:22">
      <c r="A49" s="40">
        <v>1350</v>
      </c>
      <c r="B49" s="40">
        <v>48.54</v>
      </c>
      <c r="C49" s="40">
        <v>202.6</v>
      </c>
      <c r="D49" s="42">
        <v>1288.6300000000001</v>
      </c>
      <c r="E49" s="42">
        <v>-229.32</v>
      </c>
      <c r="F49" s="42">
        <v>-92.76</v>
      </c>
      <c r="G49" s="40">
        <v>247.35</v>
      </c>
      <c r="H49" s="36">
        <f t="shared" si="10"/>
        <v>0.84718281891804759</v>
      </c>
      <c r="I49" s="36">
        <f t="shared" si="11"/>
        <v>3.5360370645405115</v>
      </c>
      <c r="J49" s="40"/>
      <c r="K49" s="38">
        <f t="shared" si="13"/>
        <v>5.2360500212673244E-2</v>
      </c>
      <c r="L49" s="37">
        <f t="shared" si="14"/>
        <v>1.0002285311533512</v>
      </c>
      <c r="M49" s="40">
        <f t="shared" si="15"/>
        <v>20.442293150961081</v>
      </c>
      <c r="N49" s="39">
        <f>SUM($M$6:M49)</f>
        <v>1288.6361751401055</v>
      </c>
      <c r="O49" s="40">
        <f t="shared" si="16"/>
        <v>-20.268098968609642</v>
      </c>
      <c r="P49" s="39">
        <f>SUM($O$6:O49)</f>
        <v>-229.31057573049799</v>
      </c>
      <c r="Q49" s="40">
        <f t="shared" si="17"/>
        <v>-8.4327464132649688</v>
      </c>
      <c r="R49" s="39">
        <f>SUM($Q$6:Q49)</f>
        <v>-92.75548206172374</v>
      </c>
      <c r="S49" s="41">
        <f t="shared" si="19"/>
        <v>247.35926221293832</v>
      </c>
      <c r="T49" s="41">
        <f t="shared" si="18"/>
        <v>-195.5883944495404</v>
      </c>
      <c r="U49" s="40">
        <f t="shared" si="12"/>
        <v>21.952324865535047</v>
      </c>
      <c r="V49" s="39">
        <f>SUM($U$6:U49)</f>
        <v>247.35143578003377</v>
      </c>
    </row>
    <row r="50" spans="1:22">
      <c r="A50" s="40">
        <v>1380</v>
      </c>
      <c r="B50" s="40">
        <v>51.54</v>
      </c>
      <c r="C50" s="40">
        <v>202.62</v>
      </c>
      <c r="D50" s="42">
        <v>1307.9000000000001</v>
      </c>
      <c r="E50" s="42">
        <v>-250.54</v>
      </c>
      <c r="F50" s="42">
        <v>-101.6</v>
      </c>
      <c r="G50" s="40">
        <v>270.35000000000002</v>
      </c>
      <c r="H50" s="36">
        <f t="shared" si="10"/>
        <v>0.89954269647787743</v>
      </c>
      <c r="I50" s="36">
        <f t="shared" si="11"/>
        <v>3.5363861303909108</v>
      </c>
      <c r="J50" s="40"/>
      <c r="K50" s="38">
        <f t="shared" si="13"/>
        <v>5.236056067086281E-2</v>
      </c>
      <c r="L50" s="37">
        <f t="shared" si="14"/>
        <v>1.0002285316812445</v>
      </c>
      <c r="M50" s="40">
        <f t="shared" si="15"/>
        <v>19.26537882046258</v>
      </c>
      <c r="N50" s="39">
        <f>SUM($M$6:M50)</f>
        <v>1307.901553960568</v>
      </c>
      <c r="O50" s="40">
        <f t="shared" si="16"/>
        <v>-21.22502381041194</v>
      </c>
      <c r="P50" s="39">
        <f>SUM($O$6:O50)</f>
        <v>-250.53559954090991</v>
      </c>
      <c r="Q50" s="40">
        <f t="shared" si="17"/>
        <v>-8.8395667211905842</v>
      </c>
      <c r="R50" s="39">
        <f>SUM($Q$6:Q50)</f>
        <v>-101.59504878291432</v>
      </c>
      <c r="S50" s="41">
        <f t="shared" si="19"/>
        <v>270.35045991432384</v>
      </c>
      <c r="T50" s="41">
        <f t="shared" si="18"/>
        <v>-213.82527108566543</v>
      </c>
      <c r="U50" s="40">
        <f t="shared" si="12"/>
        <v>22.992120978199541</v>
      </c>
      <c r="V50" s="39">
        <f>SUM($U$6:U50)</f>
        <v>270.34355675823332</v>
      </c>
    </row>
    <row r="51" spans="1:22">
      <c r="A51" s="40">
        <v>1410</v>
      </c>
      <c r="B51" s="40">
        <v>54.54</v>
      </c>
      <c r="C51" s="40">
        <v>202.63</v>
      </c>
      <c r="D51" s="42">
        <v>1325.93</v>
      </c>
      <c r="E51" s="42">
        <v>-272.67</v>
      </c>
      <c r="F51" s="42">
        <v>-110.82</v>
      </c>
      <c r="G51" s="40">
        <v>294.32</v>
      </c>
      <c r="H51" s="36">
        <f t="shared" si="10"/>
        <v>0.95190257403770728</v>
      </c>
      <c r="I51" s="36">
        <f t="shared" si="11"/>
        <v>3.5365606633161097</v>
      </c>
      <c r="J51" s="40"/>
      <c r="K51" s="38">
        <f t="shared" si="13"/>
        <v>5.2360063174080373E-2</v>
      </c>
      <c r="L51" s="37">
        <f t="shared" si="14"/>
        <v>1.0002285273373486</v>
      </c>
      <c r="M51" s="40">
        <f t="shared" si="15"/>
        <v>18.035659336621237</v>
      </c>
      <c r="N51" s="39">
        <f>SUM($M$6:M51)</f>
        <v>1325.9372132971891</v>
      </c>
      <c r="O51" s="40">
        <f t="shared" si="16"/>
        <v>-22.12431989522133</v>
      </c>
      <c r="P51" s="39">
        <f>SUM($O$6:O51)</f>
        <v>-272.65991943613125</v>
      </c>
      <c r="Q51" s="40">
        <f t="shared" si="17"/>
        <v>-9.2208384673396999</v>
      </c>
      <c r="R51" s="39">
        <f>SUM($Q$6:Q51)</f>
        <v>-110.81588725025402</v>
      </c>
      <c r="S51" s="41">
        <f t="shared" si="19"/>
        <v>294.3184574419742</v>
      </c>
      <c r="T51" s="41">
        <f t="shared" si="18"/>
        <v>-232.82904498391673</v>
      </c>
      <c r="U51" s="40">
        <f t="shared" si="12"/>
        <v>23.968892620291115</v>
      </c>
      <c r="V51" s="39">
        <f>SUM($U$6:U51)</f>
        <v>294.31244937852443</v>
      </c>
    </row>
    <row r="52" spans="1:22">
      <c r="A52" s="40">
        <v>1440</v>
      </c>
      <c r="B52" s="40">
        <v>57.54</v>
      </c>
      <c r="C52" s="40">
        <v>202.65</v>
      </c>
      <c r="D52" s="42">
        <v>1342.69</v>
      </c>
      <c r="E52" s="42">
        <v>-295.63</v>
      </c>
      <c r="F52" s="42">
        <v>-120.4</v>
      </c>
      <c r="G52" s="40">
        <v>319.2</v>
      </c>
      <c r="H52" s="36">
        <f t="shared" si="10"/>
        <v>1.0042624515975371</v>
      </c>
      <c r="I52" s="36">
        <f t="shared" si="11"/>
        <v>3.536909729166509</v>
      </c>
      <c r="J52" s="40"/>
      <c r="K52" s="38">
        <f t="shared" si="13"/>
        <v>5.236067758856966E-2</v>
      </c>
      <c r="L52" s="37">
        <f t="shared" si="14"/>
        <v>1.0002285327021181</v>
      </c>
      <c r="M52" s="40">
        <f t="shared" si="15"/>
        <v>16.756505537723466</v>
      </c>
      <c r="N52" s="39">
        <f>SUM($M$6:M52)</f>
        <v>1342.6937188349127</v>
      </c>
      <c r="O52" s="40">
        <f t="shared" si="16"/>
        <v>-22.962751159377003</v>
      </c>
      <c r="P52" s="39">
        <f>SUM($O$6:O52)</f>
        <v>-295.62267059550823</v>
      </c>
      <c r="Q52" s="40">
        <f t="shared" si="17"/>
        <v>-9.5773679633561297</v>
      </c>
      <c r="R52" s="39">
        <f>SUM($Q$6:Q52)</f>
        <v>-120.39325521361015</v>
      </c>
      <c r="S52" s="41">
        <f t="shared" si="19"/>
        <v>319.19758870728202</v>
      </c>
      <c r="T52" s="41">
        <f t="shared" si="18"/>
        <v>-252.56140322971282</v>
      </c>
      <c r="U52" s="40">
        <f t="shared" si="12"/>
        <v>24.87996605934724</v>
      </c>
      <c r="V52" s="39">
        <f>SUM($U$6:U52)</f>
        <v>319.19241543787166</v>
      </c>
    </row>
    <row r="53" spans="1:22">
      <c r="A53" s="40">
        <v>1470</v>
      </c>
      <c r="B53" s="40">
        <v>60.54</v>
      </c>
      <c r="C53" s="40">
        <v>202.66</v>
      </c>
      <c r="D53" s="42">
        <v>1358.12</v>
      </c>
      <c r="E53" s="42">
        <v>-319.37</v>
      </c>
      <c r="F53" s="42">
        <v>-130.31</v>
      </c>
      <c r="G53" s="40">
        <v>344.92</v>
      </c>
      <c r="H53" s="36">
        <f t="shared" si="10"/>
        <v>1.0566223291573671</v>
      </c>
      <c r="I53" s="36">
        <f t="shared" si="11"/>
        <v>3.537084262091708</v>
      </c>
      <c r="J53" s="40"/>
      <c r="K53" s="38">
        <f t="shared" si="13"/>
        <v>5.2360091362961381E-2</v>
      </c>
      <c r="L53" s="37">
        <f t="shared" si="14"/>
        <v>1.0002285275834788</v>
      </c>
      <c r="M53" s="40">
        <f t="shared" si="15"/>
        <v>15.431423146172316</v>
      </c>
      <c r="N53" s="39">
        <f>SUM($M$6:M53)</f>
        <v>1358.1251419810851</v>
      </c>
      <c r="O53" s="40">
        <f t="shared" si="16"/>
        <v>-23.738094515081318</v>
      </c>
      <c r="P53" s="39">
        <f>SUM($O$6:O53)</f>
        <v>-319.36076511058957</v>
      </c>
      <c r="Q53" s="40">
        <f t="shared" si="17"/>
        <v>-9.907999234406466</v>
      </c>
      <c r="R53" s="39">
        <f>SUM($Q$6:Q53)</f>
        <v>-130.30125444801661</v>
      </c>
      <c r="S53" s="41">
        <f t="shared" si="19"/>
        <v>344.91964584199485</v>
      </c>
      <c r="T53" s="41">
        <f t="shared" si="18"/>
        <v>-272.96880304026996</v>
      </c>
      <c r="U53" s="40">
        <f t="shared" si="12"/>
        <v>25.722844486312304</v>
      </c>
      <c r="V53" s="39">
        <f>SUM($U$6:U53)</f>
        <v>344.91525992418394</v>
      </c>
    </row>
    <row r="54" spans="1:22">
      <c r="A54" s="40">
        <v>1500</v>
      </c>
      <c r="B54" s="40">
        <v>63.54</v>
      </c>
      <c r="C54" s="40">
        <v>202.68</v>
      </c>
      <c r="D54" s="42">
        <v>1372.18</v>
      </c>
      <c r="E54" s="42">
        <v>-343.82</v>
      </c>
      <c r="F54" s="42">
        <v>-140.52000000000001</v>
      </c>
      <c r="G54" s="40">
        <v>371.42</v>
      </c>
      <c r="H54" s="36">
        <f t="shared" si="10"/>
        <v>1.108982206717197</v>
      </c>
      <c r="I54" s="36">
        <f t="shared" si="11"/>
        <v>3.5374333279421073</v>
      </c>
      <c r="J54" s="40"/>
      <c r="K54" s="38">
        <f t="shared" si="13"/>
        <v>5.2360784943998429E-2</v>
      </c>
      <c r="L54" s="37">
        <f t="shared" si="14"/>
        <v>1.0002285336395003</v>
      </c>
      <c r="M54" s="40">
        <f t="shared" si="15"/>
        <v>14.06404446730618</v>
      </c>
      <c r="N54" s="39">
        <f>SUM($M$6:M54)</f>
        <v>1372.1891864483912</v>
      </c>
      <c r="O54" s="40">
        <f t="shared" si="16"/>
        <v>-24.448181496864493</v>
      </c>
      <c r="P54" s="39">
        <f>SUM($O$6:O54)</f>
        <v>-343.80894660745406</v>
      </c>
      <c r="Q54" s="40">
        <f t="shared" si="17"/>
        <v>-10.211927811325699</v>
      </c>
      <c r="R54" s="39">
        <f>SUM($Q$6:Q54)</f>
        <v>-140.5131822593423</v>
      </c>
      <c r="S54" s="41">
        <f t="shared" si="19"/>
        <v>371.41410999338126</v>
      </c>
      <c r="T54" s="41">
        <f t="shared" si="18"/>
        <v>-293.99582875660656</v>
      </c>
      <c r="U54" s="40">
        <f t="shared" si="12"/>
        <v>26.495216804664324</v>
      </c>
      <c r="V54" s="39">
        <f>SUM($U$6:U54)</f>
        <v>371.41047672884827</v>
      </c>
    </row>
    <row r="55" spans="1:22">
      <c r="A55" s="40">
        <v>1530</v>
      </c>
      <c r="B55" s="40">
        <v>66.540000000000006</v>
      </c>
      <c r="C55" s="40">
        <v>202.69</v>
      </c>
      <c r="D55" s="42">
        <v>1384.84</v>
      </c>
      <c r="E55" s="42">
        <v>-368.91</v>
      </c>
      <c r="F55" s="42">
        <v>-151.01</v>
      </c>
      <c r="G55" s="40">
        <v>398.61</v>
      </c>
      <c r="H55" s="36">
        <f t="shared" si="10"/>
        <v>1.161342084277027</v>
      </c>
      <c r="I55" s="36">
        <f t="shared" si="11"/>
        <v>3.5376078608673067</v>
      </c>
      <c r="J55" s="40"/>
      <c r="K55" s="38">
        <f t="shared" si="13"/>
        <v>5.236011655839623E-2</v>
      </c>
      <c r="L55" s="37">
        <f t="shared" si="14"/>
        <v>1.0002285278034719</v>
      </c>
      <c r="M55" s="40">
        <f t="shared" si="15"/>
        <v>12.658117052846979</v>
      </c>
      <c r="N55" s="39">
        <f>SUM($M$6:M55)</f>
        <v>1384.8473035012382</v>
      </c>
      <c r="O55" s="40">
        <f t="shared" si="16"/>
        <v>-25.091132507162591</v>
      </c>
      <c r="P55" s="39">
        <f>SUM($O$6:O55)</f>
        <v>-368.90007911461663</v>
      </c>
      <c r="Q55" s="40">
        <f t="shared" si="17"/>
        <v>-10.488162009558181</v>
      </c>
      <c r="R55" s="39">
        <f>SUM($Q$6:Q55)</f>
        <v>-151.00134426890048</v>
      </c>
      <c r="S55" s="41">
        <f t="shared" si="19"/>
        <v>398.60834794504331</v>
      </c>
      <c r="T55" s="41">
        <f t="shared" si="18"/>
        <v>-315.5853456655064</v>
      </c>
      <c r="U55" s="40">
        <f t="shared" si="12"/>
        <v>27.19496638822794</v>
      </c>
      <c r="V55" s="39">
        <f>SUM($U$6:U55)</f>
        <v>398.60544311707622</v>
      </c>
    </row>
    <row r="56" spans="1:22">
      <c r="A56" s="40">
        <v>1560</v>
      </c>
      <c r="B56" s="40">
        <v>69.540000000000006</v>
      </c>
      <c r="C56" s="40">
        <v>202.7</v>
      </c>
      <c r="D56" s="42">
        <v>1396.06</v>
      </c>
      <c r="E56" s="42">
        <v>-394.57</v>
      </c>
      <c r="F56" s="42">
        <v>-161.74</v>
      </c>
      <c r="G56" s="40">
        <v>426.43</v>
      </c>
      <c r="H56" s="36">
        <f t="shared" si="10"/>
        <v>1.213701961836857</v>
      </c>
      <c r="I56" s="36">
        <f t="shared" si="11"/>
        <v>3.5377823937925057</v>
      </c>
      <c r="J56" s="40"/>
      <c r="K56" s="38">
        <f t="shared" si="13"/>
        <v>5.2360127682983038E-2</v>
      </c>
      <c r="L56" s="37">
        <f t="shared" si="14"/>
        <v>1.0002285279006062</v>
      </c>
      <c r="M56" s="40">
        <f t="shared" si="15"/>
        <v>11.217494702549615</v>
      </c>
      <c r="N56" s="39">
        <f>SUM($M$6:M56)</f>
        <v>1396.0647982037879</v>
      </c>
      <c r="O56" s="40">
        <f t="shared" si="16"/>
        <v>-25.666099249506306</v>
      </c>
      <c r="P56" s="39">
        <f>SUM($O$6:O56)</f>
        <v>-394.56617836412295</v>
      </c>
      <c r="Q56" s="40">
        <f t="shared" si="17"/>
        <v>-10.733758054833968</v>
      </c>
      <c r="R56" s="39">
        <f>SUM($Q$6:Q56)</f>
        <v>-161.73510232373445</v>
      </c>
      <c r="S56" s="41">
        <f t="shared" si="19"/>
        <v>426.42781078704814</v>
      </c>
      <c r="T56" s="41">
        <f t="shared" si="18"/>
        <v>-337.65594078212655</v>
      </c>
      <c r="U56" s="40">
        <f t="shared" si="12"/>
        <v>27.820173711063486</v>
      </c>
      <c r="V56" s="39">
        <f>SUM($U$6:U56)</f>
        <v>426.42561682813971</v>
      </c>
    </row>
    <row r="57" spans="1:22">
      <c r="A57" s="40">
        <v>1590</v>
      </c>
      <c r="B57" s="40">
        <v>72.540000000000006</v>
      </c>
      <c r="C57" s="40">
        <v>202.71</v>
      </c>
      <c r="D57" s="42">
        <v>1405.8</v>
      </c>
      <c r="E57" s="42">
        <v>-420.74</v>
      </c>
      <c r="F57" s="42">
        <v>-172.69</v>
      </c>
      <c r="G57" s="40">
        <v>454.8</v>
      </c>
      <c r="H57" s="36">
        <f t="shared" si="10"/>
        <v>1.2660618393966867</v>
      </c>
      <c r="I57" s="36">
        <f t="shared" si="11"/>
        <v>3.5379569267177056</v>
      </c>
      <c r="J57" s="40"/>
      <c r="K57" s="38">
        <f t="shared" si="13"/>
        <v>5.2360137659226647E-2</v>
      </c>
      <c r="L57" s="37">
        <f t="shared" si="14"/>
        <v>1.0002285279877134</v>
      </c>
      <c r="M57" s="40">
        <f t="shared" si="15"/>
        <v>9.7461259786105678</v>
      </c>
      <c r="N57" s="39">
        <f>SUM($M$6:M57)</f>
        <v>1405.8109241823984</v>
      </c>
      <c r="O57" s="40">
        <f t="shared" si="16"/>
        <v>-26.170637151150732</v>
      </c>
      <c r="P57" s="39">
        <f>SUM($O$6:O57)</f>
        <v>-420.73681551527369</v>
      </c>
      <c r="Q57" s="40">
        <f t="shared" si="17"/>
        <v>-10.950122350936173</v>
      </c>
      <c r="R57" s="39">
        <f>SUM($Q$6:Q57)</f>
        <v>-172.68522467467062</v>
      </c>
      <c r="S57" s="41">
        <f t="shared" si="19"/>
        <v>454.79626270925849</v>
      </c>
      <c r="T57" s="41">
        <f t="shared" si="18"/>
        <v>-360.16722484292188</v>
      </c>
      <c r="U57" s="40">
        <f t="shared" si="12"/>
        <v>28.369127114471333</v>
      </c>
      <c r="V57" s="39">
        <f>SUM($U$6:U57)</f>
        <v>454.79474394261103</v>
      </c>
    </row>
    <row r="58" spans="1:22">
      <c r="A58" s="40">
        <v>1604.59</v>
      </c>
      <c r="B58" s="40">
        <v>74</v>
      </c>
      <c r="C58" s="40">
        <v>202.72</v>
      </c>
      <c r="D58" s="42">
        <v>1410</v>
      </c>
      <c r="E58" s="42">
        <v>-433.63</v>
      </c>
      <c r="F58" s="42">
        <v>-178.09</v>
      </c>
      <c r="G58" s="40">
        <v>468.77</v>
      </c>
      <c r="H58" s="36">
        <f t="shared" si="10"/>
        <v>1.2915436464758039</v>
      </c>
      <c r="I58" s="36">
        <f t="shared" si="11"/>
        <v>3.538131459642905</v>
      </c>
      <c r="J58" s="40"/>
      <c r="K58" s="38">
        <f t="shared" si="13"/>
        <v>2.5482355221602804E-2</v>
      </c>
      <c r="L58" s="37">
        <f t="shared" si="14"/>
        <v>1.0000541160496674</v>
      </c>
      <c r="M58" s="40">
        <f t="shared" si="15"/>
        <v>4.1997928906171316</v>
      </c>
      <c r="N58" s="39">
        <f>SUM($M$6:M58)</f>
        <v>1410.0107170730155</v>
      </c>
      <c r="O58" s="40">
        <f t="shared" si="16"/>
        <v>-12.888339089894529</v>
      </c>
      <c r="P58" s="39">
        <f>SUM($O$6:O58)</f>
        <v>-433.62515460516823</v>
      </c>
      <c r="Q58" s="40">
        <f t="shared" si="17"/>
        <v>-5.3952791027426343</v>
      </c>
      <c r="R58" s="39">
        <f>SUM($Q$6:Q58)</f>
        <v>-178.08050377741324</v>
      </c>
      <c r="S58" s="41">
        <f t="shared" si="19"/>
        <v>468.76800110345778</v>
      </c>
      <c r="T58" s="41">
        <f t="shared" si="18"/>
        <v>-371.28181697669805</v>
      </c>
      <c r="U58" s="40">
        <f t="shared" si="12"/>
        <v>13.972054952866534</v>
      </c>
      <c r="V58" s="39">
        <f>SUM($U$6:U58)</f>
        <v>468.76679889547756</v>
      </c>
    </row>
    <row r="59" spans="1:22">
      <c r="A59" s="40">
        <v>1620</v>
      </c>
      <c r="B59" s="40">
        <v>74.010000000000005</v>
      </c>
      <c r="C59" s="40">
        <v>202.721</v>
      </c>
      <c r="D59" s="42">
        <v>1414.25</v>
      </c>
      <c r="E59" s="42">
        <v>-447.3</v>
      </c>
      <c r="F59" s="42">
        <v>-183.81</v>
      </c>
      <c r="G59" s="40">
        <v>483.59</v>
      </c>
      <c r="H59" s="36">
        <f t="shared" si="10"/>
        <v>1.2917181794010033</v>
      </c>
      <c r="I59" s="36">
        <f t="shared" si="11"/>
        <v>3.5381489129354247</v>
      </c>
      <c r="J59" s="40"/>
      <c r="K59" s="38">
        <f t="shared" si="13"/>
        <v>1.7533747408493561E-4</v>
      </c>
      <c r="L59" s="37">
        <f t="shared" si="14"/>
        <v>1.0000000025619358</v>
      </c>
      <c r="M59" s="40">
        <f t="shared" si="15"/>
        <v>4.2462789498383575</v>
      </c>
      <c r="N59" s="39">
        <f>SUM($M$6:M59)</f>
        <v>1414.2569960228539</v>
      </c>
      <c r="O59" s="40">
        <f t="shared" si="16"/>
        <v>-13.663891803954144</v>
      </c>
      <c r="P59" s="39">
        <f>SUM($O$6:O59)</f>
        <v>-447.28904640912236</v>
      </c>
      <c r="Q59" s="40">
        <f t="shared" si="17"/>
        <v>-5.721474918377158</v>
      </c>
      <c r="R59" s="39">
        <f>SUM($Q$6:Q59)</f>
        <v>-183.80197869579041</v>
      </c>
      <c r="S59" s="41">
        <f t="shared" si="19"/>
        <v>483.58107737199674</v>
      </c>
      <c r="T59" s="41">
        <f t="shared" si="18"/>
        <v>-383.04266348088032</v>
      </c>
      <c r="U59" s="40">
        <f t="shared" si="12"/>
        <v>14.813413328975637</v>
      </c>
      <c r="V59" s="39">
        <f>SUM($U$6:U59)</f>
        <v>483.58021222445319</v>
      </c>
    </row>
    <row r="60" spans="1:22">
      <c r="A60" s="40">
        <v>1650</v>
      </c>
      <c r="B60" s="40">
        <v>74</v>
      </c>
      <c r="C60" s="40">
        <v>202.72</v>
      </c>
      <c r="D60" s="42">
        <v>1422.52</v>
      </c>
      <c r="E60" s="42">
        <v>-473.9</v>
      </c>
      <c r="F60" s="42">
        <v>-194.95</v>
      </c>
      <c r="G60" s="40">
        <v>512.41999999999996</v>
      </c>
      <c r="H60" s="36">
        <f t="shared" si="10"/>
        <v>1.2915436464758039</v>
      </c>
      <c r="I60" s="36">
        <f t="shared" si="11"/>
        <v>3.538131459642905</v>
      </c>
      <c r="J60" s="40"/>
      <c r="K60" s="38">
        <f t="shared" si="13"/>
        <v>1.7533747408493561E-4</v>
      </c>
      <c r="L60" s="37">
        <f t="shared" si="14"/>
        <v>1.0000000025619358</v>
      </c>
      <c r="M60" s="40">
        <f t="shared" si="15"/>
        <v>8.2666040554931897</v>
      </c>
      <c r="N60" s="39">
        <f>SUM($M$6:M60)</f>
        <v>1422.523600078347</v>
      </c>
      <c r="O60" s="40">
        <f t="shared" si="16"/>
        <v>-26.600697866231158</v>
      </c>
      <c r="P60" s="39">
        <f>SUM($O$6:O60)</f>
        <v>-473.88974427535351</v>
      </c>
      <c r="Q60" s="40">
        <f t="shared" si="17"/>
        <v>-11.138497569845153</v>
      </c>
      <c r="R60" s="39">
        <f>SUM($Q$6:Q60)</f>
        <v>-194.94047626563557</v>
      </c>
      <c r="S60" s="41">
        <f t="shared" si="19"/>
        <v>512.41904628539783</v>
      </c>
      <c r="T60" s="41">
        <f t="shared" si="18"/>
        <v>-405.88510488077549</v>
      </c>
      <c r="U60" s="40">
        <f t="shared" si="12"/>
        <v>28.838572347129571</v>
      </c>
      <c r="V60" s="39">
        <f>SUM($U$6:U60)</f>
        <v>512.41878457158282</v>
      </c>
    </row>
    <row r="61" spans="1:22">
      <c r="A61" s="40">
        <v>1680</v>
      </c>
      <c r="B61" s="40">
        <v>74.010000000000005</v>
      </c>
      <c r="C61" s="40">
        <v>202.721</v>
      </c>
      <c r="D61" s="42">
        <v>1430.79</v>
      </c>
      <c r="E61" s="42">
        <v>-500.5</v>
      </c>
      <c r="F61" s="42">
        <v>-206.09</v>
      </c>
      <c r="G61" s="40">
        <v>541.26</v>
      </c>
      <c r="H61" s="36">
        <f t="shared" si="10"/>
        <v>1.2917181794010033</v>
      </c>
      <c r="I61" s="36">
        <f t="shared" si="11"/>
        <v>3.5381489129354247</v>
      </c>
      <c r="J61" s="40"/>
      <c r="K61" s="38">
        <f t="shared" si="13"/>
        <v>1.7533747408493561E-4</v>
      </c>
      <c r="L61" s="37">
        <f t="shared" si="14"/>
        <v>1.0000000025619358</v>
      </c>
      <c r="M61" s="40">
        <f t="shared" si="15"/>
        <v>8.2666040554931897</v>
      </c>
      <c r="N61" s="39">
        <f>SUM($M$6:M61)</f>
        <v>1430.7902041338402</v>
      </c>
      <c r="O61" s="40">
        <f t="shared" si="16"/>
        <v>-26.600697866231158</v>
      </c>
      <c r="P61" s="39">
        <f>SUM($O$6:O61)</f>
        <v>-500.49044214158465</v>
      </c>
      <c r="Q61" s="40">
        <f t="shared" si="17"/>
        <v>-11.138497569845153</v>
      </c>
      <c r="R61" s="39">
        <f>SUM($Q$6:Q61)</f>
        <v>-206.07897383548072</v>
      </c>
      <c r="S61" s="41">
        <f t="shared" si="19"/>
        <v>541.25707950090919</v>
      </c>
      <c r="T61" s="41">
        <f t="shared" si="18"/>
        <v>-428.72759721411848</v>
      </c>
      <c r="U61" s="40">
        <f t="shared" si="12"/>
        <v>28.838572347129571</v>
      </c>
      <c r="V61" s="39">
        <f>SUM($U$6:U61)</f>
        <v>541.25735691871239</v>
      </c>
    </row>
    <row r="62" spans="1:22">
      <c r="A62" s="40">
        <v>1710</v>
      </c>
      <c r="B62" s="40">
        <v>74</v>
      </c>
      <c r="C62" s="40">
        <v>202.72</v>
      </c>
      <c r="D62" s="42">
        <v>1439.06</v>
      </c>
      <c r="E62" s="42">
        <v>-527.1</v>
      </c>
      <c r="F62" s="42">
        <v>-217.22</v>
      </c>
      <c r="G62" s="40">
        <v>570.1</v>
      </c>
      <c r="H62" s="36">
        <f t="shared" si="10"/>
        <v>1.2915436464758039</v>
      </c>
      <c r="I62" s="36">
        <f t="shared" si="11"/>
        <v>3.538131459642905</v>
      </c>
      <c r="J62" s="40"/>
      <c r="K62" s="38">
        <f t="shared" si="13"/>
        <v>1.7533747408493561E-4</v>
      </c>
      <c r="L62" s="37">
        <f t="shared" si="14"/>
        <v>1.0000000025619358</v>
      </c>
      <c r="M62" s="40">
        <f t="shared" si="15"/>
        <v>8.2666040554931897</v>
      </c>
      <c r="N62" s="39">
        <f>SUM($M$6:M62)</f>
        <v>1439.0568081893334</v>
      </c>
      <c r="O62" s="40">
        <f t="shared" si="16"/>
        <v>-26.600697866231158</v>
      </c>
      <c r="P62" s="39">
        <f>SUM($O$6:O62)</f>
        <v>-527.09114000781585</v>
      </c>
      <c r="Q62" s="40">
        <f t="shared" si="17"/>
        <v>-11.138497569845153</v>
      </c>
      <c r="R62" s="39">
        <f>SUM($Q$6:Q62)</f>
        <v>-217.21747140532588</v>
      </c>
      <c r="S62" s="41">
        <f t="shared" si="19"/>
        <v>570.09516726044228</v>
      </c>
      <c r="T62" s="41">
        <f t="shared" si="18"/>
        <v>-451.57013275156578</v>
      </c>
      <c r="U62" s="40">
        <f t="shared" si="12"/>
        <v>28.838572347129571</v>
      </c>
      <c r="V62" s="39">
        <f>SUM($U$6:U62)</f>
        <v>570.09592926584196</v>
      </c>
    </row>
    <row r="63" spans="1:22">
      <c r="A63" s="40">
        <v>1740</v>
      </c>
      <c r="B63" s="40">
        <v>74.010000000000005</v>
      </c>
      <c r="C63" s="40">
        <v>202.721</v>
      </c>
      <c r="D63" s="42">
        <v>1447.32</v>
      </c>
      <c r="E63" s="42">
        <v>-553.70000000000005</v>
      </c>
      <c r="F63" s="42">
        <v>-228.36</v>
      </c>
      <c r="G63" s="40">
        <v>598.94000000000005</v>
      </c>
      <c r="H63" s="36">
        <f t="shared" si="10"/>
        <v>1.2917181794010033</v>
      </c>
      <c r="I63" s="36">
        <f t="shared" si="11"/>
        <v>3.5381489129354247</v>
      </c>
      <c r="J63" s="40"/>
      <c r="K63" s="38">
        <f t="shared" si="13"/>
        <v>1.7533747408493561E-4</v>
      </c>
      <c r="L63" s="37">
        <f t="shared" si="14"/>
        <v>1.0000000025619358</v>
      </c>
      <c r="M63" s="40">
        <f t="shared" si="15"/>
        <v>8.2666040554931897</v>
      </c>
      <c r="N63" s="39">
        <f>SUM($M$6:M63)</f>
        <v>1447.3234122448266</v>
      </c>
      <c r="O63" s="40">
        <f t="shared" si="16"/>
        <v>-26.600697866231158</v>
      </c>
      <c r="P63" s="39">
        <f>SUM($O$6:O63)</f>
        <v>-553.691837874047</v>
      </c>
      <c r="Q63" s="40">
        <f t="shared" si="17"/>
        <v>-11.138497569845153</v>
      </c>
      <c r="R63" s="39">
        <f>SUM($Q$6:Q63)</f>
        <v>-228.35596897517104</v>
      </c>
      <c r="S63" s="41">
        <f t="shared" si="19"/>
        <v>598.93330168526359</v>
      </c>
      <c r="T63" s="41">
        <f t="shared" si="18"/>
        <v>-474.4127052524039</v>
      </c>
      <c r="U63" s="40">
        <f t="shared" si="12"/>
        <v>28.838572347129571</v>
      </c>
      <c r="V63" s="39">
        <f>SUM($U$6:U63)</f>
        <v>598.93450161297153</v>
      </c>
    </row>
    <row r="64" spans="1:22">
      <c r="A64" s="40">
        <v>1770</v>
      </c>
      <c r="B64" s="40">
        <v>74</v>
      </c>
      <c r="C64" s="40">
        <v>202.72</v>
      </c>
      <c r="D64" s="42">
        <v>1455.59</v>
      </c>
      <c r="E64" s="42">
        <v>-580.29999999999995</v>
      </c>
      <c r="F64" s="42">
        <v>-239.5</v>
      </c>
      <c r="G64" s="40">
        <v>627.77</v>
      </c>
      <c r="H64" s="36">
        <f t="shared" si="10"/>
        <v>1.2915436464758039</v>
      </c>
      <c r="I64" s="36">
        <f t="shared" si="11"/>
        <v>3.538131459642905</v>
      </c>
      <c r="J64" s="40"/>
      <c r="K64" s="38">
        <f t="shared" si="13"/>
        <v>1.7533747408493561E-4</v>
      </c>
      <c r="L64" s="37">
        <f t="shared" si="14"/>
        <v>1.0000000025619358</v>
      </c>
      <c r="M64" s="40">
        <f t="shared" si="15"/>
        <v>8.2666040554931897</v>
      </c>
      <c r="N64" s="39">
        <f>SUM($M$6:M64)</f>
        <v>1455.5900163003198</v>
      </c>
      <c r="O64" s="40">
        <f t="shared" si="16"/>
        <v>-26.600697866231158</v>
      </c>
      <c r="P64" s="39">
        <f>SUM($O$6:O64)</f>
        <v>-580.29253574027814</v>
      </c>
      <c r="Q64" s="40">
        <f t="shared" si="17"/>
        <v>-11.138497569845153</v>
      </c>
      <c r="R64" s="39">
        <f>SUM($Q$6:Q64)</f>
        <v>-239.49446654501619</v>
      </c>
      <c r="S64" s="41">
        <f t="shared" si="19"/>
        <v>627.77147634433948</v>
      </c>
      <c r="T64" s="41">
        <f t="shared" si="18"/>
        <v>-497.25530962263628</v>
      </c>
      <c r="U64" s="40">
        <f t="shared" si="12"/>
        <v>28.838572347129571</v>
      </c>
      <c r="V64" s="39">
        <f>SUM($U$6:U64)</f>
        <v>627.7730739601011</v>
      </c>
    </row>
    <row r="65" spans="1:22">
      <c r="A65" s="40">
        <v>1800</v>
      </c>
      <c r="B65" s="40">
        <v>74.010000000000005</v>
      </c>
      <c r="C65" s="40">
        <v>202.721</v>
      </c>
      <c r="D65" s="42">
        <v>1463.86</v>
      </c>
      <c r="E65" s="42">
        <v>-606.9</v>
      </c>
      <c r="F65" s="42">
        <v>-250.64</v>
      </c>
      <c r="G65" s="40">
        <v>656.61</v>
      </c>
      <c r="H65" s="36">
        <f t="shared" si="10"/>
        <v>1.2917181794010033</v>
      </c>
      <c r="I65" s="36">
        <f t="shared" si="11"/>
        <v>3.5381489129354247</v>
      </c>
      <c r="J65" s="40"/>
      <c r="K65" s="38">
        <f t="shared" si="13"/>
        <v>1.7533747408493561E-4</v>
      </c>
      <c r="L65" s="37">
        <f t="shared" si="14"/>
        <v>1.0000000025619358</v>
      </c>
      <c r="M65" s="40">
        <f t="shared" si="15"/>
        <v>8.2666040554931897</v>
      </c>
      <c r="N65" s="39">
        <f>SUM($M$6:M65)</f>
        <v>1463.856620355813</v>
      </c>
      <c r="O65" s="40">
        <f t="shared" si="16"/>
        <v>-26.600697866231158</v>
      </c>
      <c r="P65" s="39">
        <f>SUM($O$6:O65)</f>
        <v>-606.89323360650928</v>
      </c>
      <c r="Q65" s="40">
        <f t="shared" si="17"/>
        <v>-11.138497569845153</v>
      </c>
      <c r="R65" s="39">
        <f>SUM($Q$6:Q65)</f>
        <v>-250.63296411486135</v>
      </c>
      <c r="S65" s="41">
        <f t="shared" si="19"/>
        <v>656.60968593642713</v>
      </c>
      <c r="T65" s="41">
        <f t="shared" si="18"/>
        <v>-520.09794166316942</v>
      </c>
      <c r="U65" s="40">
        <f t="shared" si="12"/>
        <v>28.838572347129571</v>
      </c>
      <c r="V65" s="39">
        <f>SUM($U$6:U65)</f>
        <v>656.61164630723067</v>
      </c>
    </row>
    <row r="66" spans="1:22">
      <c r="A66" s="40">
        <v>1830</v>
      </c>
      <c r="B66" s="40">
        <v>74</v>
      </c>
      <c r="C66" s="40">
        <v>202.72</v>
      </c>
      <c r="D66" s="42">
        <v>1472.13</v>
      </c>
      <c r="E66" s="42">
        <v>-633.5</v>
      </c>
      <c r="F66" s="42">
        <v>-261.77999999999997</v>
      </c>
      <c r="G66" s="40">
        <v>685.45</v>
      </c>
      <c r="H66" s="36">
        <f t="shared" si="10"/>
        <v>1.2915436464758039</v>
      </c>
      <c r="I66" s="36">
        <f t="shared" si="11"/>
        <v>3.538131459642905</v>
      </c>
      <c r="J66" s="40"/>
      <c r="K66" s="38">
        <f t="shared" si="13"/>
        <v>1.7533747408493561E-4</v>
      </c>
      <c r="L66" s="37">
        <f t="shared" si="14"/>
        <v>1.0000000025619358</v>
      </c>
      <c r="M66" s="40">
        <f t="shared" si="15"/>
        <v>8.2666040554931897</v>
      </c>
      <c r="N66" s="39">
        <f>SUM($M$6:M66)</f>
        <v>1472.1232244113062</v>
      </c>
      <c r="O66" s="40">
        <f t="shared" si="16"/>
        <v>-26.600697866231158</v>
      </c>
      <c r="P66" s="39">
        <f>SUM($O$6:O66)</f>
        <v>-633.49393147274043</v>
      </c>
      <c r="Q66" s="40">
        <f t="shared" si="17"/>
        <v>-11.138497569845153</v>
      </c>
      <c r="R66" s="39">
        <f>SUM($Q$6:Q66)</f>
        <v>-261.77146168470648</v>
      </c>
      <c r="S66" s="41">
        <f t="shared" si="19"/>
        <v>685.44792605241469</v>
      </c>
      <c r="T66" s="41">
        <f t="shared" si="18"/>
        <v>-542.94059788156335</v>
      </c>
      <c r="U66" s="40">
        <f t="shared" si="12"/>
        <v>28.838572347129571</v>
      </c>
      <c r="V66" s="39">
        <f>SUM($U$6:U66)</f>
        <v>685.45021865436024</v>
      </c>
    </row>
    <row r="67" spans="1:22">
      <c r="A67" s="40">
        <v>1860</v>
      </c>
      <c r="B67" s="40">
        <v>74.010000000000005</v>
      </c>
      <c r="C67" s="40">
        <v>202.721</v>
      </c>
      <c r="D67" s="42">
        <v>1480.4</v>
      </c>
      <c r="E67" s="42">
        <v>-660.1</v>
      </c>
      <c r="F67" s="42">
        <v>-272.91000000000003</v>
      </c>
      <c r="G67" s="40">
        <v>714.29</v>
      </c>
      <c r="H67" s="36">
        <f t="shared" si="10"/>
        <v>1.2917181794010033</v>
      </c>
      <c r="I67" s="36">
        <f t="shared" si="11"/>
        <v>3.5381489129354247</v>
      </c>
      <c r="J67" s="40"/>
      <c r="K67" s="38">
        <f t="shared" si="13"/>
        <v>1.7533747408493561E-4</v>
      </c>
      <c r="L67" s="37">
        <f t="shared" si="14"/>
        <v>1.0000000025619358</v>
      </c>
      <c r="M67" s="40">
        <f t="shared" si="15"/>
        <v>8.2666040554931897</v>
      </c>
      <c r="N67" s="39">
        <f>SUM($M$6:M67)</f>
        <v>1480.3898284667994</v>
      </c>
      <c r="O67" s="40">
        <f t="shared" si="16"/>
        <v>-26.600697866231158</v>
      </c>
      <c r="P67" s="39">
        <f>SUM($O$6:O67)</f>
        <v>-660.09462933897157</v>
      </c>
      <c r="Q67" s="40">
        <f t="shared" si="17"/>
        <v>-11.138497569845153</v>
      </c>
      <c r="R67" s="39">
        <f>SUM($Q$6:Q67)</f>
        <v>-272.90995925455161</v>
      </c>
      <c r="S67" s="41">
        <f t="shared" si="19"/>
        <v>714.28619299523143</v>
      </c>
      <c r="T67" s="41">
        <f t="shared" si="18"/>
        <v>-565.78327534938273</v>
      </c>
      <c r="U67" s="40">
        <f t="shared" si="12"/>
        <v>28.838572347129571</v>
      </c>
      <c r="V67" s="39">
        <f>SUM($U$6:U67)</f>
        <v>714.28879100148981</v>
      </c>
    </row>
    <row r="68" spans="1:22">
      <c r="A68" s="40">
        <v>1890</v>
      </c>
      <c r="B68" s="40">
        <v>74</v>
      </c>
      <c r="C68" s="40">
        <v>202.72</v>
      </c>
      <c r="D68" s="42">
        <v>1488.67</v>
      </c>
      <c r="E68" s="42">
        <v>-686.7</v>
      </c>
      <c r="F68" s="42">
        <v>-284.05</v>
      </c>
      <c r="G68" s="40">
        <v>743.13</v>
      </c>
      <c r="H68" s="36">
        <f t="shared" si="10"/>
        <v>1.2915436464758039</v>
      </c>
      <c r="I68" s="36">
        <f t="shared" si="11"/>
        <v>3.538131459642905</v>
      </c>
      <c r="J68" s="40"/>
      <c r="K68" s="38">
        <f t="shared" si="13"/>
        <v>1.7533747408493561E-4</v>
      </c>
      <c r="L68" s="37">
        <f t="shared" si="14"/>
        <v>1.0000000025619358</v>
      </c>
      <c r="M68" s="40">
        <f t="shared" si="15"/>
        <v>8.2666040554931897</v>
      </c>
      <c r="N68" s="39">
        <f>SUM($M$6:M68)</f>
        <v>1488.6564325222926</v>
      </c>
      <c r="O68" s="40">
        <f t="shared" si="16"/>
        <v>-26.600697866231158</v>
      </c>
      <c r="P68" s="39">
        <f>SUM($O$6:O68)</f>
        <v>-686.69532720520272</v>
      </c>
      <c r="Q68" s="40">
        <f t="shared" si="17"/>
        <v>-11.138497569845153</v>
      </c>
      <c r="R68" s="39">
        <f>SUM($Q$6:Q68)</f>
        <v>-284.04845682439674</v>
      </c>
      <c r="S68" s="41">
        <f t="shared" si="19"/>
        <v>743.12448364168881</v>
      </c>
      <c r="T68" s="41">
        <f t="shared" si="18"/>
        <v>-588.62597159276243</v>
      </c>
      <c r="U68" s="40">
        <f t="shared" si="12"/>
        <v>28.838572347129571</v>
      </c>
      <c r="V68" s="39">
        <f>SUM($U$6:U68)</f>
        <v>743.12736334861938</v>
      </c>
    </row>
    <row r="69" spans="1:22">
      <c r="A69" s="40">
        <v>1920</v>
      </c>
      <c r="B69" s="40">
        <v>74.010000000000005</v>
      </c>
      <c r="C69" s="40">
        <v>202.721</v>
      </c>
      <c r="D69" s="42">
        <v>1496.94</v>
      </c>
      <c r="E69" s="42">
        <v>-713.3</v>
      </c>
      <c r="F69" s="42">
        <v>-295.19</v>
      </c>
      <c r="G69" s="40">
        <v>771.96</v>
      </c>
      <c r="H69" s="36">
        <f t="shared" ref="H69:H96" si="20">RADIANS(B69)</f>
        <v>1.2917181794010033</v>
      </c>
      <c r="I69" s="36">
        <f t="shared" ref="I69:I96" si="21">RADIANS(C69)</f>
        <v>3.5381489129354247</v>
      </c>
      <c r="J69" s="40"/>
      <c r="K69" s="38">
        <f t="shared" si="13"/>
        <v>1.7533747408493561E-4</v>
      </c>
      <c r="L69" s="37">
        <f t="shared" si="14"/>
        <v>1.0000000025619358</v>
      </c>
      <c r="M69" s="40">
        <f t="shared" si="15"/>
        <v>8.2666040554931897</v>
      </c>
      <c r="N69" s="39">
        <f>SUM($M$6:M69)</f>
        <v>1496.9230365777858</v>
      </c>
      <c r="O69" s="40">
        <f t="shared" si="16"/>
        <v>-26.600697866231158</v>
      </c>
      <c r="P69" s="39">
        <f>SUM($O$6:O69)</f>
        <v>-713.29602507143386</v>
      </c>
      <c r="Q69" s="40">
        <f t="shared" si="17"/>
        <v>-11.138497569845153</v>
      </c>
      <c r="R69" s="39">
        <f>SUM($Q$6:Q69)</f>
        <v>-295.18695439424187</v>
      </c>
      <c r="S69" s="41">
        <f t="shared" si="19"/>
        <v>771.96279533528912</v>
      </c>
      <c r="T69" s="41">
        <f t="shared" si="18"/>
        <v>-611.46868450750094</v>
      </c>
      <c r="U69" s="40">
        <f t="shared" si="12"/>
        <v>28.838572347129571</v>
      </c>
      <c r="V69" s="39">
        <f>SUM($U$6:U69)</f>
        <v>771.96593569574895</v>
      </c>
    </row>
    <row r="70" spans="1:22">
      <c r="A70" s="40">
        <v>1950</v>
      </c>
      <c r="B70" s="40">
        <v>74</v>
      </c>
      <c r="C70" s="40">
        <v>202.72</v>
      </c>
      <c r="D70" s="42">
        <v>1505.21</v>
      </c>
      <c r="E70" s="42">
        <v>-739.9</v>
      </c>
      <c r="F70" s="42">
        <v>-306.33</v>
      </c>
      <c r="G70" s="40">
        <v>800.8</v>
      </c>
      <c r="H70" s="36">
        <f t="shared" si="20"/>
        <v>1.2915436464758039</v>
      </c>
      <c r="I70" s="36">
        <f t="shared" si="21"/>
        <v>3.538131459642905</v>
      </c>
      <c r="J70" s="40"/>
      <c r="K70" s="38">
        <f t="shared" si="13"/>
        <v>1.7533747408493561E-4</v>
      </c>
      <c r="L70" s="37">
        <f t="shared" si="14"/>
        <v>1.0000000025619358</v>
      </c>
      <c r="M70" s="40">
        <f t="shared" si="15"/>
        <v>8.2666040554931897</v>
      </c>
      <c r="N70" s="39">
        <f>SUM($M$6:M70)</f>
        <v>1505.1896406332789</v>
      </c>
      <c r="O70" s="40">
        <f t="shared" si="16"/>
        <v>-26.600697866231158</v>
      </c>
      <c r="P70" s="39">
        <f>SUM($O$6:O70)</f>
        <v>-739.896722937665</v>
      </c>
      <c r="Q70" s="40">
        <f t="shared" si="17"/>
        <v>-11.138497569845153</v>
      </c>
      <c r="R70" s="39">
        <f>SUM($Q$6:Q70)</f>
        <v>-306.32545196408699</v>
      </c>
      <c r="S70" s="41">
        <f t="shared" si="19"/>
        <v>800.80112580219418</v>
      </c>
      <c r="T70" s="41">
        <f t="shared" si="18"/>
        <v>-634.31141229250011</v>
      </c>
      <c r="U70" s="40">
        <f t="shared" ref="U70:U96" si="22">COS($I$96-((I70+I69)/2))*SQRT(O70^2+Q70^2)</f>
        <v>28.838572347129571</v>
      </c>
      <c r="V70" s="39">
        <f>SUM($U$6:U70)</f>
        <v>800.80450804287852</v>
      </c>
    </row>
    <row r="71" spans="1:22">
      <c r="A71" s="40">
        <v>1980</v>
      </c>
      <c r="B71" s="40">
        <v>74.010000000000005</v>
      </c>
      <c r="C71" s="40">
        <v>202.721</v>
      </c>
      <c r="D71" s="42">
        <v>1513.48</v>
      </c>
      <c r="E71" s="42">
        <v>-766.5</v>
      </c>
      <c r="F71" s="42">
        <v>-317.47000000000003</v>
      </c>
      <c r="G71" s="40">
        <v>829.64</v>
      </c>
      <c r="H71" s="36">
        <f t="shared" si="20"/>
        <v>1.2917181794010033</v>
      </c>
      <c r="I71" s="36">
        <f t="shared" si="21"/>
        <v>3.5381489129354247</v>
      </c>
      <c r="J71" s="40"/>
      <c r="K71" s="38">
        <f t="shared" ref="K71:K96" si="23">ACOS(COS(H71-H70)-(SIN(H70)*SIN(H71)*(1-COS(I71-I70))))</f>
        <v>1.7533747408493561E-4</v>
      </c>
      <c r="L71" s="37">
        <f t="shared" ref="L71:L96" si="24">(2/K71)*TAN(K71/2)</f>
        <v>1.0000000025619358</v>
      </c>
      <c r="M71" s="40">
        <f t="shared" ref="M71:M96" si="25">((A71-A70)/2)*(COS(H70)+COS(H71))*L71</f>
        <v>8.2666040554931897</v>
      </c>
      <c r="N71" s="39">
        <f>SUM($M$6:M71)</f>
        <v>1513.4562446887721</v>
      </c>
      <c r="O71" s="40">
        <f t="shared" ref="O71:O96" si="26">((A71-A70)/2)*(SIN(H70)*COS(I70)+SIN(H71)*COS(I71))*L71</f>
        <v>-26.600697866231158</v>
      </c>
      <c r="P71" s="39">
        <f>SUM($O$6:O71)</f>
        <v>-766.49742080389615</v>
      </c>
      <c r="Q71" s="40">
        <f t="shared" ref="Q71:Q96" si="27">((A71-A70)/2)*(SIN(H70)*SIN(I70)+SIN(H71)*SIN(I71))*L71</f>
        <v>-11.138497569845153</v>
      </c>
      <c r="R71" s="39">
        <f>SUM($Q$6:Q71)</f>
        <v>-317.46394953393212</v>
      </c>
      <c r="S71" s="41">
        <f t="shared" si="19"/>
        <v>829.63947308471938</v>
      </c>
      <c r="T71" s="41">
        <f t="shared" ref="T71:T96" si="28">COS($T$1-(($I71+$I70)/2))*SQRT($P71^2+$R71^2)</f>
        <v>-657.15415339708557</v>
      </c>
      <c r="U71" s="40">
        <f t="shared" si="22"/>
        <v>28.838572347129571</v>
      </c>
      <c r="V71" s="39">
        <f>SUM($U$6:U71)</f>
        <v>829.64308039000809</v>
      </c>
    </row>
    <row r="72" spans="1:22">
      <c r="A72" s="40">
        <v>2010</v>
      </c>
      <c r="B72" s="40">
        <v>74</v>
      </c>
      <c r="C72" s="40">
        <v>202.72</v>
      </c>
      <c r="D72" s="42">
        <v>1521.75</v>
      </c>
      <c r="E72" s="42">
        <v>-793.1</v>
      </c>
      <c r="F72" s="42">
        <v>-328.6</v>
      </c>
      <c r="G72" s="40">
        <v>858.48</v>
      </c>
      <c r="H72" s="36">
        <f t="shared" si="20"/>
        <v>1.2915436464758039</v>
      </c>
      <c r="I72" s="36">
        <f t="shared" si="21"/>
        <v>3.538131459642905</v>
      </c>
      <c r="J72" s="40"/>
      <c r="K72" s="38">
        <f t="shared" si="23"/>
        <v>1.7533747408493561E-4</v>
      </c>
      <c r="L72" s="37">
        <f t="shared" si="24"/>
        <v>1.0000000025619358</v>
      </c>
      <c r="M72" s="40">
        <f t="shared" si="25"/>
        <v>8.2666040554931897</v>
      </c>
      <c r="N72" s="39">
        <f>SUM($M$6:M72)</f>
        <v>1521.7228487442653</v>
      </c>
      <c r="O72" s="40">
        <f t="shared" si="26"/>
        <v>-26.600697866231158</v>
      </c>
      <c r="P72" s="39">
        <f>SUM($O$6:O72)</f>
        <v>-793.09811867012729</v>
      </c>
      <c r="Q72" s="40">
        <f t="shared" si="27"/>
        <v>-11.138497569845153</v>
      </c>
      <c r="R72" s="39">
        <f>SUM($Q$6:Q72)</f>
        <v>-328.60244710377725</v>
      </c>
      <c r="S72" s="41">
        <f t="shared" ref="S72:S96" si="29">COS($I$96-((I72+I71)/2))*SQRT(P72^2+R72^2)</f>
        <v>858.47783548823281</v>
      </c>
      <c r="T72" s="41">
        <f t="shared" si="28"/>
        <v>-679.99690647894624</v>
      </c>
      <c r="U72" s="40">
        <f t="shared" si="22"/>
        <v>28.838572347129571</v>
      </c>
      <c r="V72" s="39">
        <f>SUM($U$6:U72)</f>
        <v>858.48165273713767</v>
      </c>
    </row>
    <row r="73" spans="1:22">
      <c r="A73" s="40">
        <v>2040</v>
      </c>
      <c r="B73" s="40">
        <v>74.010000000000005</v>
      </c>
      <c r="C73" s="40">
        <v>202.721</v>
      </c>
      <c r="D73" s="42">
        <v>1530.02</v>
      </c>
      <c r="E73" s="42">
        <v>-819.7</v>
      </c>
      <c r="F73" s="42">
        <v>-339.74</v>
      </c>
      <c r="G73" s="40">
        <v>887.31</v>
      </c>
      <c r="H73" s="36">
        <f t="shared" si="20"/>
        <v>1.2917181794010033</v>
      </c>
      <c r="I73" s="36">
        <f t="shared" si="21"/>
        <v>3.5381489129354247</v>
      </c>
      <c r="J73" s="40"/>
      <c r="K73" s="38">
        <f t="shared" si="23"/>
        <v>1.7533747408493561E-4</v>
      </c>
      <c r="L73" s="37">
        <f t="shared" si="24"/>
        <v>1.0000000025619358</v>
      </c>
      <c r="M73" s="40">
        <f t="shared" si="25"/>
        <v>8.2666040554931897</v>
      </c>
      <c r="N73" s="39">
        <f>SUM($M$6:M73)</f>
        <v>1529.9894527997585</v>
      </c>
      <c r="O73" s="40">
        <f t="shared" si="26"/>
        <v>-26.600697866231158</v>
      </c>
      <c r="P73" s="39">
        <f>SUM($O$6:O73)</f>
        <v>-819.69881653635844</v>
      </c>
      <c r="Q73" s="40">
        <f t="shared" si="27"/>
        <v>-11.138497569845153</v>
      </c>
      <c r="R73" s="39">
        <f>SUM($Q$6:Q73)</f>
        <v>-339.74094467362238</v>
      </c>
      <c r="S73" s="41">
        <f t="shared" si="29"/>
        <v>887.31621153840831</v>
      </c>
      <c r="T73" s="41">
        <f t="shared" si="28"/>
        <v>-702.83967037027401</v>
      </c>
      <c r="U73" s="40">
        <f t="shared" si="22"/>
        <v>28.838572347129571</v>
      </c>
      <c r="V73" s="39">
        <f>SUM($U$6:U73)</f>
        <v>887.32022508426724</v>
      </c>
    </row>
    <row r="74" spans="1:22">
      <c r="A74" s="40">
        <v>2070</v>
      </c>
      <c r="B74" s="40">
        <v>74</v>
      </c>
      <c r="C74" s="40">
        <v>202.72</v>
      </c>
      <c r="D74" s="42">
        <v>1538.29</v>
      </c>
      <c r="E74" s="42">
        <v>-846.3</v>
      </c>
      <c r="F74" s="42">
        <v>-350.88</v>
      </c>
      <c r="G74" s="40">
        <v>916.15</v>
      </c>
      <c r="H74" s="36">
        <f t="shared" si="20"/>
        <v>1.2915436464758039</v>
      </c>
      <c r="I74" s="36">
        <f t="shared" si="21"/>
        <v>3.538131459642905</v>
      </c>
      <c r="J74" s="40"/>
      <c r="K74" s="38">
        <f t="shared" si="23"/>
        <v>1.7533747408493561E-4</v>
      </c>
      <c r="L74" s="37">
        <f t="shared" si="24"/>
        <v>1.0000000025619358</v>
      </c>
      <c r="M74" s="40">
        <f t="shared" si="25"/>
        <v>8.2666040554931897</v>
      </c>
      <c r="N74" s="39">
        <f>SUM($M$6:M74)</f>
        <v>1538.2560568552517</v>
      </c>
      <c r="O74" s="40">
        <f t="shared" si="26"/>
        <v>-26.600697866231158</v>
      </c>
      <c r="P74" s="39">
        <f>SUM($O$6:O74)</f>
        <v>-846.29951440258958</v>
      </c>
      <c r="Q74" s="40">
        <f t="shared" si="27"/>
        <v>-11.138497569845153</v>
      </c>
      <c r="R74" s="39">
        <f>SUM($Q$6:Q74)</f>
        <v>-350.87944224346751</v>
      </c>
      <c r="S74" s="41">
        <f t="shared" si="29"/>
        <v>916.1545999465518</v>
      </c>
      <c r="T74" s="41">
        <f t="shared" si="28"/>
        <v>-725.68244405029952</v>
      </c>
      <c r="U74" s="40">
        <f t="shared" si="22"/>
        <v>28.838572347129571</v>
      </c>
      <c r="V74" s="39">
        <f>SUM($U$6:U74)</f>
        <v>916.15879743139681</v>
      </c>
    </row>
    <row r="75" spans="1:22">
      <c r="A75" s="40">
        <v>2100</v>
      </c>
      <c r="B75" s="40">
        <v>74.010000000000005</v>
      </c>
      <c r="C75" s="40">
        <v>202.721</v>
      </c>
      <c r="D75" s="42">
        <v>1546.55</v>
      </c>
      <c r="E75" s="42">
        <v>-872.9</v>
      </c>
      <c r="F75" s="42">
        <v>-362.02</v>
      </c>
      <c r="G75" s="40">
        <v>944.99</v>
      </c>
      <c r="H75" s="36">
        <f t="shared" si="20"/>
        <v>1.2917181794010033</v>
      </c>
      <c r="I75" s="36">
        <f t="shared" si="21"/>
        <v>3.5381489129354247</v>
      </c>
      <c r="J75" s="40"/>
      <c r="K75" s="38">
        <f t="shared" si="23"/>
        <v>1.7533747408493561E-4</v>
      </c>
      <c r="L75" s="37">
        <f t="shared" si="24"/>
        <v>1.0000000025619358</v>
      </c>
      <c r="M75" s="40">
        <f t="shared" si="25"/>
        <v>8.2666040554931897</v>
      </c>
      <c r="N75" s="39">
        <f>SUM($M$6:M75)</f>
        <v>1546.5226609107449</v>
      </c>
      <c r="O75" s="40">
        <f t="shared" si="26"/>
        <v>-26.600697866231158</v>
      </c>
      <c r="P75" s="39">
        <f>SUM($O$6:O75)</f>
        <v>-872.90021226882072</v>
      </c>
      <c r="Q75" s="40">
        <f t="shared" si="27"/>
        <v>-11.138497569845153</v>
      </c>
      <c r="R75" s="39">
        <f>SUM($Q$6:Q75)</f>
        <v>-362.01793981331264</v>
      </c>
      <c r="S75" s="41">
        <f t="shared" si="29"/>
        <v>944.99299958127767</v>
      </c>
      <c r="T75" s="41">
        <f t="shared" si="28"/>
        <v>-748.52522662285662</v>
      </c>
      <c r="U75" s="40">
        <f t="shared" si="22"/>
        <v>28.838572347129571</v>
      </c>
      <c r="V75" s="39">
        <f>SUM($U$6:U75)</f>
        <v>944.99736977852638</v>
      </c>
    </row>
    <row r="76" spans="1:22">
      <c r="A76" s="40">
        <v>2130</v>
      </c>
      <c r="B76" s="40">
        <v>74</v>
      </c>
      <c r="C76" s="40">
        <v>202.72</v>
      </c>
      <c r="D76" s="42">
        <v>1554.82</v>
      </c>
      <c r="E76" s="42">
        <v>-899.5</v>
      </c>
      <c r="F76" s="42">
        <v>-373.16</v>
      </c>
      <c r="G76" s="40">
        <v>973.83</v>
      </c>
      <c r="H76" s="36">
        <f t="shared" si="20"/>
        <v>1.2915436464758039</v>
      </c>
      <c r="I76" s="36">
        <f t="shared" si="21"/>
        <v>3.538131459642905</v>
      </c>
      <c r="J76" s="40"/>
      <c r="K76" s="38">
        <f t="shared" si="23"/>
        <v>1.7533747408493561E-4</v>
      </c>
      <c r="L76" s="37">
        <f t="shared" si="24"/>
        <v>1.0000000025619358</v>
      </c>
      <c r="M76" s="40">
        <f t="shared" si="25"/>
        <v>8.2666040554931897</v>
      </c>
      <c r="N76" s="39">
        <f>SUM($M$6:M76)</f>
        <v>1554.7892649662381</v>
      </c>
      <c r="O76" s="40">
        <f t="shared" si="26"/>
        <v>-26.600697866231158</v>
      </c>
      <c r="P76" s="39">
        <f>SUM($O$6:O76)</f>
        <v>-899.50091013505187</v>
      </c>
      <c r="Q76" s="40">
        <f t="shared" si="27"/>
        <v>-11.138497569845153</v>
      </c>
      <c r="R76" s="39">
        <f>SUM($Q$6:Q76)</f>
        <v>-373.15643738315777</v>
      </c>
      <c r="S76" s="41">
        <f t="shared" si="29"/>
        <v>973.8314094452162</v>
      </c>
      <c r="T76" s="41">
        <f t="shared" si="28"/>
        <v>-771.36801729793274</v>
      </c>
      <c r="U76" s="40">
        <f t="shared" si="22"/>
        <v>28.838572347129571</v>
      </c>
      <c r="V76" s="39">
        <f>SUM($U$6:U76)</f>
        <v>973.83594212565595</v>
      </c>
    </row>
    <row r="77" spans="1:22">
      <c r="A77" s="40">
        <v>2160</v>
      </c>
      <c r="B77" s="40">
        <v>74.010000000000005</v>
      </c>
      <c r="C77" s="40">
        <v>202.721</v>
      </c>
      <c r="D77" s="42">
        <v>1563.09</v>
      </c>
      <c r="E77" s="42">
        <v>-926.1</v>
      </c>
      <c r="F77" s="42">
        <v>-384.29</v>
      </c>
      <c r="G77" s="40">
        <v>1002.67</v>
      </c>
      <c r="H77" s="36">
        <f t="shared" si="20"/>
        <v>1.2917181794010033</v>
      </c>
      <c r="I77" s="36">
        <f t="shared" si="21"/>
        <v>3.5381489129354247</v>
      </c>
      <c r="J77" s="40"/>
      <c r="K77" s="38">
        <f t="shared" si="23"/>
        <v>1.7533747408493561E-4</v>
      </c>
      <c r="L77" s="37">
        <f t="shared" si="24"/>
        <v>1.0000000025619358</v>
      </c>
      <c r="M77" s="40">
        <f t="shared" si="25"/>
        <v>8.2666040554931897</v>
      </c>
      <c r="N77" s="39">
        <f>SUM($M$6:M77)</f>
        <v>1563.0558690217313</v>
      </c>
      <c r="O77" s="40">
        <f t="shared" si="26"/>
        <v>-26.600697866231158</v>
      </c>
      <c r="P77" s="39">
        <f>SUM($O$6:O77)</f>
        <v>-926.10160800128301</v>
      </c>
      <c r="Q77" s="40">
        <f t="shared" si="27"/>
        <v>-11.138497569845153</v>
      </c>
      <c r="R77" s="39">
        <f>SUM($Q$6:Q77)</f>
        <v>-384.29493495300289</v>
      </c>
      <c r="S77" s="41">
        <f t="shared" si="29"/>
        <v>1002.6698286557411</v>
      </c>
      <c r="T77" s="41">
        <f t="shared" si="28"/>
        <v>-794.21081537640305</v>
      </c>
      <c r="U77" s="40">
        <f t="shared" si="22"/>
        <v>28.838572347129571</v>
      </c>
      <c r="V77" s="39">
        <f>SUM($U$6:U77)</f>
        <v>1002.6745144727855</v>
      </c>
    </row>
    <row r="78" spans="1:22">
      <c r="A78" s="40">
        <v>2190</v>
      </c>
      <c r="B78" s="40">
        <v>74</v>
      </c>
      <c r="C78" s="40">
        <v>202.72</v>
      </c>
      <c r="D78" s="42">
        <v>1571.36</v>
      </c>
      <c r="E78" s="42">
        <v>-952.7</v>
      </c>
      <c r="F78" s="42">
        <v>-395.43</v>
      </c>
      <c r="G78" s="40">
        <v>1031.5</v>
      </c>
      <c r="H78" s="36">
        <f t="shared" si="20"/>
        <v>1.2915436464758039</v>
      </c>
      <c r="I78" s="36">
        <f t="shared" si="21"/>
        <v>3.538131459642905</v>
      </c>
      <c r="J78" s="40"/>
      <c r="K78" s="38">
        <f t="shared" si="23"/>
        <v>1.7533747408493561E-4</v>
      </c>
      <c r="L78" s="37">
        <f t="shared" si="24"/>
        <v>1.0000000025619358</v>
      </c>
      <c r="M78" s="40">
        <f t="shared" si="25"/>
        <v>8.2666040554931897</v>
      </c>
      <c r="N78" s="39">
        <f>SUM($M$6:M78)</f>
        <v>1571.3224730772245</v>
      </c>
      <c r="O78" s="40">
        <f t="shared" si="26"/>
        <v>-26.600697866231158</v>
      </c>
      <c r="P78" s="39">
        <f>SUM($O$6:O78)</f>
        <v>-952.70230586751416</v>
      </c>
      <c r="Q78" s="40">
        <f t="shared" si="27"/>
        <v>-11.138497569845153</v>
      </c>
      <c r="R78" s="39">
        <f>SUM($Q$6:Q78)</f>
        <v>-395.43343252284802</v>
      </c>
      <c r="S78" s="41">
        <f t="shared" si="29"/>
        <v>1031.5082564289301</v>
      </c>
      <c r="T78" s="41">
        <f t="shared" si="28"/>
        <v>-817.05362023732584</v>
      </c>
      <c r="U78" s="40">
        <f t="shared" si="22"/>
        <v>28.838572347129571</v>
      </c>
      <c r="V78" s="39">
        <f>SUM($U$6:U78)</f>
        <v>1031.5130868199151</v>
      </c>
    </row>
    <row r="79" spans="1:22">
      <c r="A79" s="40">
        <v>2220</v>
      </c>
      <c r="B79" s="40">
        <v>74.010000000000005</v>
      </c>
      <c r="C79" s="40">
        <v>202.721</v>
      </c>
      <c r="D79" s="42">
        <v>1579.63</v>
      </c>
      <c r="E79" s="42">
        <v>-979.3</v>
      </c>
      <c r="F79" s="42">
        <v>-406.57</v>
      </c>
      <c r="G79" s="40">
        <v>1060.3399999999999</v>
      </c>
      <c r="H79" s="36">
        <f t="shared" si="20"/>
        <v>1.2917181794010033</v>
      </c>
      <c r="I79" s="36">
        <f t="shared" si="21"/>
        <v>3.5381489129354247</v>
      </c>
      <c r="J79" s="40"/>
      <c r="K79" s="38">
        <f t="shared" si="23"/>
        <v>1.7533747408493561E-4</v>
      </c>
      <c r="L79" s="37">
        <f t="shared" si="24"/>
        <v>1.0000000025619358</v>
      </c>
      <c r="M79" s="40">
        <f t="shared" si="25"/>
        <v>8.2666040554931897</v>
      </c>
      <c r="N79" s="39">
        <f>SUM($M$6:M79)</f>
        <v>1579.5890771327176</v>
      </c>
      <c r="O79" s="40">
        <f t="shared" si="26"/>
        <v>-26.600697866231158</v>
      </c>
      <c r="P79" s="39">
        <f>SUM($O$6:O79)</f>
        <v>-979.3030037337453</v>
      </c>
      <c r="Q79" s="40">
        <f t="shared" si="27"/>
        <v>-11.138497569845153</v>
      </c>
      <c r="R79" s="39">
        <f>SUM($Q$6:Q79)</f>
        <v>-406.57193009269315</v>
      </c>
      <c r="S79" s="41">
        <f t="shared" si="29"/>
        <v>1060.3466920661426</v>
      </c>
      <c r="T79" s="41">
        <f t="shared" si="28"/>
        <v>-839.89643132731055</v>
      </c>
      <c r="U79" s="40">
        <f t="shared" si="22"/>
        <v>28.838572347129571</v>
      </c>
      <c r="V79" s="39">
        <f>SUM($U$6:U79)</f>
        <v>1060.3516591670445</v>
      </c>
    </row>
    <row r="80" spans="1:22">
      <c r="A80" s="40">
        <v>2250</v>
      </c>
      <c r="B80" s="40">
        <v>74</v>
      </c>
      <c r="C80" s="40">
        <v>202.72</v>
      </c>
      <c r="D80" s="42">
        <v>1587.9</v>
      </c>
      <c r="E80" s="42">
        <v>-1005.9</v>
      </c>
      <c r="F80" s="42">
        <v>-417.71</v>
      </c>
      <c r="G80" s="40">
        <v>1089.18</v>
      </c>
      <c r="H80" s="36">
        <f t="shared" si="20"/>
        <v>1.2915436464758039</v>
      </c>
      <c r="I80" s="36">
        <f t="shared" si="21"/>
        <v>3.538131459642905</v>
      </c>
      <c r="J80" s="40"/>
      <c r="K80" s="38">
        <f t="shared" si="23"/>
        <v>1.7533747408493561E-4</v>
      </c>
      <c r="L80" s="37">
        <f t="shared" si="24"/>
        <v>1.0000000025619358</v>
      </c>
      <c r="M80" s="40">
        <f t="shared" si="25"/>
        <v>8.2666040554931897</v>
      </c>
      <c r="N80" s="39">
        <f>SUM($M$6:M80)</f>
        <v>1587.8556811882108</v>
      </c>
      <c r="O80" s="40">
        <f t="shared" si="26"/>
        <v>-26.600697866231158</v>
      </c>
      <c r="P80" s="39">
        <f>SUM($O$6:O80)</f>
        <v>-1005.9037015999764</v>
      </c>
      <c r="Q80" s="40">
        <f t="shared" si="27"/>
        <v>-11.138497569845153</v>
      </c>
      <c r="R80" s="39">
        <f>SUM($Q$6:Q80)</f>
        <v>-417.71042766253828</v>
      </c>
      <c r="S80" s="41">
        <f t="shared" si="29"/>
        <v>1089.1851349427293</v>
      </c>
      <c r="T80" s="41">
        <f t="shared" si="28"/>
        <v>-862.73924815157511</v>
      </c>
      <c r="U80" s="40">
        <f t="shared" si="22"/>
        <v>28.838572347129571</v>
      </c>
      <c r="V80" s="39">
        <f>SUM($U$6:U80)</f>
        <v>1089.1902315141742</v>
      </c>
    </row>
    <row r="81" spans="1:22">
      <c r="A81" s="40">
        <v>2280</v>
      </c>
      <c r="B81" s="40">
        <v>74.010000000000005</v>
      </c>
      <c r="C81" s="40">
        <v>202.721</v>
      </c>
      <c r="D81" s="42">
        <v>1596.17</v>
      </c>
      <c r="E81" s="42">
        <v>-1032.5</v>
      </c>
      <c r="F81" s="42">
        <v>-428.85</v>
      </c>
      <c r="G81" s="40">
        <v>1118.02</v>
      </c>
      <c r="H81" s="36">
        <f t="shared" si="20"/>
        <v>1.2917181794010033</v>
      </c>
      <c r="I81" s="36">
        <f t="shared" si="21"/>
        <v>3.5381489129354247</v>
      </c>
      <c r="J81" s="40"/>
      <c r="K81" s="38">
        <f t="shared" si="23"/>
        <v>1.7533747408493561E-4</v>
      </c>
      <c r="L81" s="37">
        <f t="shared" si="24"/>
        <v>1.0000000025619358</v>
      </c>
      <c r="M81" s="40">
        <f t="shared" si="25"/>
        <v>8.2666040554931897</v>
      </c>
      <c r="N81" s="39">
        <f>SUM($M$6:M81)</f>
        <v>1596.122285243704</v>
      </c>
      <c r="O81" s="40">
        <f t="shared" si="26"/>
        <v>-26.600697866231158</v>
      </c>
      <c r="P81" s="39">
        <f>SUM($O$6:O81)</f>
        <v>-1032.5043994662076</v>
      </c>
      <c r="Q81" s="40">
        <f t="shared" si="27"/>
        <v>-11.138497569845153</v>
      </c>
      <c r="R81" s="39">
        <f>SUM($Q$6:Q81)</f>
        <v>-428.84892523238341</v>
      </c>
      <c r="S81" s="41">
        <f t="shared" si="29"/>
        <v>1118.0235844984904</v>
      </c>
      <c r="T81" s="41">
        <f t="shared" si="28"/>
        <v>-885.58207026638718</v>
      </c>
      <c r="U81" s="40">
        <f t="shared" si="22"/>
        <v>28.838572347129571</v>
      </c>
      <c r="V81" s="39">
        <f>SUM($U$6:U81)</f>
        <v>1118.0288038613039</v>
      </c>
    </row>
    <row r="82" spans="1:22">
      <c r="A82" s="40">
        <v>2310</v>
      </c>
      <c r="B82" s="40">
        <v>74</v>
      </c>
      <c r="C82" s="40">
        <v>202.72</v>
      </c>
      <c r="D82" s="42">
        <v>1604.44</v>
      </c>
      <c r="E82" s="42">
        <v>-1059.0999999999999</v>
      </c>
      <c r="F82" s="42">
        <v>-439.98</v>
      </c>
      <c r="G82" s="40">
        <v>1146.8599999999999</v>
      </c>
      <c r="H82" s="36">
        <f t="shared" si="20"/>
        <v>1.2915436464758039</v>
      </c>
      <c r="I82" s="36">
        <f t="shared" si="21"/>
        <v>3.538131459642905</v>
      </c>
      <c r="J82" s="40"/>
      <c r="K82" s="38">
        <f t="shared" si="23"/>
        <v>1.7533747408493561E-4</v>
      </c>
      <c r="L82" s="37">
        <f t="shared" si="24"/>
        <v>1.0000000025619358</v>
      </c>
      <c r="M82" s="40">
        <f t="shared" si="25"/>
        <v>8.2666040554931897</v>
      </c>
      <c r="N82" s="39">
        <f>SUM($M$6:M82)</f>
        <v>1604.3888892991972</v>
      </c>
      <c r="O82" s="40">
        <f t="shared" si="26"/>
        <v>-26.600697866231158</v>
      </c>
      <c r="P82" s="39">
        <f>SUM($O$6:O82)</f>
        <v>-1059.1050973324388</v>
      </c>
      <c r="Q82" s="40">
        <f t="shared" si="27"/>
        <v>-11.138497569845153</v>
      </c>
      <c r="R82" s="39">
        <f>SUM($Q$6:Q82)</f>
        <v>-439.98742280222854</v>
      </c>
      <c r="S82" s="41">
        <f t="shared" si="29"/>
        <v>1146.8620402295719</v>
      </c>
      <c r="T82" s="41">
        <f t="shared" si="28"/>
        <v>-908.42489727264638</v>
      </c>
      <c r="U82" s="40">
        <f t="shared" si="22"/>
        <v>28.838572347129571</v>
      </c>
      <c r="V82" s="39">
        <f>SUM($U$6:U82)</f>
        <v>1146.8673762084336</v>
      </c>
    </row>
    <row r="83" spans="1:22">
      <c r="A83" s="40">
        <v>2340</v>
      </c>
      <c r="B83" s="40">
        <v>74.010000000000005</v>
      </c>
      <c r="C83" s="40">
        <v>202.721</v>
      </c>
      <c r="D83" s="42">
        <v>1612.71</v>
      </c>
      <c r="E83" s="42">
        <v>-1085.7</v>
      </c>
      <c r="F83" s="42">
        <v>-451.12</v>
      </c>
      <c r="G83" s="40">
        <v>1175.69</v>
      </c>
      <c r="H83" s="36">
        <f t="shared" si="20"/>
        <v>1.2917181794010033</v>
      </c>
      <c r="I83" s="36">
        <f t="shared" si="21"/>
        <v>3.5381489129354247</v>
      </c>
      <c r="J83" s="40"/>
      <c r="K83" s="38">
        <f t="shared" si="23"/>
        <v>1.7533747408493561E-4</v>
      </c>
      <c r="L83" s="37">
        <f t="shared" si="24"/>
        <v>1.0000000025619358</v>
      </c>
      <c r="M83" s="40">
        <f t="shared" si="25"/>
        <v>8.2666040554931897</v>
      </c>
      <c r="N83" s="39">
        <f>SUM($M$6:M83)</f>
        <v>1612.6554933546904</v>
      </c>
      <c r="O83" s="40">
        <f t="shared" si="26"/>
        <v>-26.600697866231158</v>
      </c>
      <c r="P83" s="39">
        <f>SUM($O$6:O83)</f>
        <v>-1085.7057951986701</v>
      </c>
      <c r="Q83" s="40">
        <f t="shared" si="27"/>
        <v>-11.138497569845153</v>
      </c>
      <c r="R83" s="39">
        <f>SUM($Q$6:Q83)</f>
        <v>-451.12592037207367</v>
      </c>
      <c r="S83" s="41">
        <f t="shared" si="29"/>
        <v>1175.7005016815554</v>
      </c>
      <c r="T83" s="41">
        <f t="shared" si="28"/>
        <v>-931.26772881040927</v>
      </c>
      <c r="U83" s="40">
        <f t="shared" si="22"/>
        <v>28.838572347129571</v>
      </c>
      <c r="V83" s="39">
        <f>SUM($U$6:U83)</f>
        <v>1175.7059485555633</v>
      </c>
    </row>
    <row r="84" spans="1:22">
      <c r="A84" s="40">
        <v>2370</v>
      </c>
      <c r="B84" s="40">
        <v>74</v>
      </c>
      <c r="C84" s="40">
        <v>202.72</v>
      </c>
      <c r="D84" s="42">
        <v>1620.98</v>
      </c>
      <c r="E84" s="42">
        <v>-1112.3</v>
      </c>
      <c r="F84" s="42">
        <v>-462.26</v>
      </c>
      <c r="G84" s="40">
        <v>1204.53</v>
      </c>
      <c r="H84" s="36">
        <f t="shared" si="20"/>
        <v>1.2915436464758039</v>
      </c>
      <c r="I84" s="36">
        <f t="shared" si="21"/>
        <v>3.538131459642905</v>
      </c>
      <c r="J84" s="40"/>
      <c r="K84" s="38">
        <f t="shared" si="23"/>
        <v>1.7533747408493561E-4</v>
      </c>
      <c r="L84" s="37">
        <f t="shared" si="24"/>
        <v>1.0000000025619358</v>
      </c>
      <c r="M84" s="40">
        <f t="shared" si="25"/>
        <v>8.2666040554931897</v>
      </c>
      <c r="N84" s="39">
        <f>SUM($M$6:M84)</f>
        <v>1620.9220974101836</v>
      </c>
      <c r="O84" s="40">
        <f t="shared" si="26"/>
        <v>-26.600697866231158</v>
      </c>
      <c r="P84" s="39">
        <f>SUM($O$6:O84)</f>
        <v>-1112.3064930649014</v>
      </c>
      <c r="Q84" s="40">
        <f t="shared" si="27"/>
        <v>-11.138497569845153</v>
      </c>
      <c r="R84" s="39">
        <f>SUM($Q$6:Q84)</f>
        <v>-462.26441794191879</v>
      </c>
      <c r="S84" s="41">
        <f t="shared" si="29"/>
        <v>1204.5389684435397</v>
      </c>
      <c r="T84" s="41">
        <f t="shared" si="28"/>
        <v>-954.11056455420305</v>
      </c>
      <c r="U84" s="40">
        <f t="shared" si="22"/>
        <v>28.838572347129571</v>
      </c>
      <c r="V84" s="39">
        <f>SUM($U$6:U84)</f>
        <v>1204.544520902693</v>
      </c>
    </row>
    <row r="85" spans="1:22">
      <c r="A85" s="40">
        <v>2400</v>
      </c>
      <c r="B85" s="40">
        <v>74.010000000000005</v>
      </c>
      <c r="C85" s="40">
        <v>202.721</v>
      </c>
      <c r="D85" s="42">
        <v>1629.25</v>
      </c>
      <c r="E85" s="42">
        <v>-1138.9000000000001</v>
      </c>
      <c r="F85" s="42">
        <v>-473.4</v>
      </c>
      <c r="G85" s="40">
        <v>1233.3699999999999</v>
      </c>
      <c r="H85" s="36">
        <f t="shared" si="20"/>
        <v>1.2917181794010033</v>
      </c>
      <c r="I85" s="36">
        <f t="shared" si="21"/>
        <v>3.5381489129354247</v>
      </c>
      <c r="J85" s="40"/>
      <c r="K85" s="38">
        <f t="shared" si="23"/>
        <v>1.7533747408493561E-4</v>
      </c>
      <c r="L85" s="37">
        <f t="shared" si="24"/>
        <v>1.0000000025619358</v>
      </c>
      <c r="M85" s="40">
        <f t="shared" si="25"/>
        <v>8.2666040554931897</v>
      </c>
      <c r="N85" s="39">
        <f>SUM($M$6:M85)</f>
        <v>1629.1887014656768</v>
      </c>
      <c r="O85" s="40">
        <f t="shared" si="26"/>
        <v>-26.600697866231158</v>
      </c>
      <c r="P85" s="39">
        <f>SUM($O$6:O85)</f>
        <v>-1138.9071909311326</v>
      </c>
      <c r="Q85" s="40">
        <f t="shared" si="27"/>
        <v>-11.138497569845153</v>
      </c>
      <c r="R85" s="39">
        <f>SUM($Q$6:Q85)</f>
        <v>-473.40291551176392</v>
      </c>
      <c r="S85" s="41">
        <f t="shared" si="29"/>
        <v>1233.3774401430544</v>
      </c>
      <c r="T85" s="41">
        <f t="shared" si="28"/>
        <v>-976.95340420899504</v>
      </c>
      <c r="U85" s="40">
        <f t="shared" si="22"/>
        <v>28.838572347129571</v>
      </c>
      <c r="V85" s="39">
        <f>SUM($U$6:U85)</f>
        <v>1233.3830932498227</v>
      </c>
    </row>
    <row r="86" spans="1:22">
      <c r="A86" s="40">
        <v>2430</v>
      </c>
      <c r="B86" s="40">
        <v>74</v>
      </c>
      <c r="C86" s="40">
        <v>202.72</v>
      </c>
      <c r="D86" s="42">
        <v>1637.51</v>
      </c>
      <c r="E86" s="42">
        <v>-1165.5</v>
      </c>
      <c r="F86" s="42">
        <v>-484.54</v>
      </c>
      <c r="G86" s="40">
        <v>1262.21</v>
      </c>
      <c r="H86" s="36">
        <f t="shared" si="20"/>
        <v>1.2915436464758039</v>
      </c>
      <c r="I86" s="36">
        <f t="shared" si="21"/>
        <v>3.538131459642905</v>
      </c>
      <c r="J86" s="40"/>
      <c r="K86" s="38">
        <f t="shared" si="23"/>
        <v>1.7533747408493561E-4</v>
      </c>
      <c r="L86" s="37">
        <f t="shared" si="24"/>
        <v>1.0000000025619358</v>
      </c>
      <c r="M86" s="40">
        <f t="shared" si="25"/>
        <v>8.2666040554931897</v>
      </c>
      <c r="N86" s="39">
        <f>SUM($M$6:M86)</f>
        <v>1637.45530552117</v>
      </c>
      <c r="O86" s="40">
        <f t="shared" si="26"/>
        <v>-26.600697866231158</v>
      </c>
      <c r="P86" s="39">
        <f>SUM($O$6:O86)</f>
        <v>-1165.5078887973639</v>
      </c>
      <c r="Q86" s="40">
        <f t="shared" si="27"/>
        <v>-11.138497569845153</v>
      </c>
      <c r="R86" s="39">
        <f>SUM($Q$6:Q86)</f>
        <v>-484.54141308160905</v>
      </c>
      <c r="S86" s="41">
        <f t="shared" si="29"/>
        <v>1262.2159164416692</v>
      </c>
      <c r="T86" s="41">
        <f t="shared" si="28"/>
        <v>-999.79624750671599</v>
      </c>
      <c r="U86" s="40">
        <f t="shared" si="22"/>
        <v>28.838572347129571</v>
      </c>
      <c r="V86" s="39">
        <f>SUM($U$6:U86)</f>
        <v>1262.2216655969523</v>
      </c>
    </row>
    <row r="87" spans="1:22">
      <c r="A87" s="40">
        <v>2460</v>
      </c>
      <c r="B87" s="40">
        <v>74.010000000000005</v>
      </c>
      <c r="C87" s="40">
        <v>202.721</v>
      </c>
      <c r="D87" s="42">
        <v>1645.78</v>
      </c>
      <c r="E87" s="42">
        <v>-1192.0999999999999</v>
      </c>
      <c r="F87" s="42">
        <v>-495.67</v>
      </c>
      <c r="G87" s="40">
        <v>1291.04</v>
      </c>
      <c r="H87" s="36">
        <f t="shared" si="20"/>
        <v>1.2917181794010033</v>
      </c>
      <c r="I87" s="36">
        <f t="shared" si="21"/>
        <v>3.5381489129354247</v>
      </c>
      <c r="J87" s="40"/>
      <c r="K87" s="38">
        <f t="shared" si="23"/>
        <v>1.7533747408493561E-4</v>
      </c>
      <c r="L87" s="37">
        <f t="shared" si="24"/>
        <v>1.0000000025619358</v>
      </c>
      <c r="M87" s="40">
        <f t="shared" si="25"/>
        <v>8.2666040554931897</v>
      </c>
      <c r="N87" s="39">
        <f>SUM($M$6:M87)</f>
        <v>1645.7219095766632</v>
      </c>
      <c r="O87" s="40">
        <f t="shared" si="26"/>
        <v>-26.600697866231158</v>
      </c>
      <c r="P87" s="39">
        <f>SUM($O$6:O87)</f>
        <v>-1192.1085866635951</v>
      </c>
      <c r="Q87" s="40">
        <f t="shared" si="27"/>
        <v>-11.138497569845153</v>
      </c>
      <c r="R87" s="39">
        <f>SUM($Q$6:Q87)</f>
        <v>-495.67991065145418</v>
      </c>
      <c r="S87" s="41">
        <f t="shared" si="29"/>
        <v>1291.054397031191</v>
      </c>
      <c r="T87" s="41">
        <f t="shared" si="28"/>
        <v>-1022.6390942032477</v>
      </c>
      <c r="U87" s="40">
        <f t="shared" si="22"/>
        <v>28.838572347129571</v>
      </c>
      <c r="V87" s="39">
        <f>SUM($U$6:U87)</f>
        <v>1291.060237944082</v>
      </c>
    </row>
    <row r="88" spans="1:22">
      <c r="A88" s="40">
        <v>2490</v>
      </c>
      <c r="B88" s="40">
        <v>74</v>
      </c>
      <c r="C88" s="40">
        <v>202.72</v>
      </c>
      <c r="D88" s="42">
        <v>1654.05</v>
      </c>
      <c r="E88" s="42">
        <v>-1218.7</v>
      </c>
      <c r="F88" s="42">
        <v>-506.81</v>
      </c>
      <c r="G88" s="40">
        <v>1319.88</v>
      </c>
      <c r="H88" s="36">
        <f t="shared" si="20"/>
        <v>1.2915436464758039</v>
      </c>
      <c r="I88" s="36">
        <f t="shared" si="21"/>
        <v>3.538131459642905</v>
      </c>
      <c r="J88" s="40"/>
      <c r="K88" s="38">
        <f t="shared" si="23"/>
        <v>1.7533747408493561E-4</v>
      </c>
      <c r="L88" s="37">
        <f t="shared" si="24"/>
        <v>1.0000000025619358</v>
      </c>
      <c r="M88" s="40">
        <f t="shared" si="25"/>
        <v>8.2666040554931897</v>
      </c>
      <c r="N88" s="39">
        <f>SUM($M$6:M88)</f>
        <v>1653.9885136321564</v>
      </c>
      <c r="O88" s="40">
        <f t="shared" si="26"/>
        <v>-26.600697866231158</v>
      </c>
      <c r="P88" s="39">
        <f>SUM($O$6:O88)</f>
        <v>-1218.7092845298264</v>
      </c>
      <c r="Q88" s="40">
        <f t="shared" si="27"/>
        <v>-11.138497569845153</v>
      </c>
      <c r="R88" s="39">
        <f>SUM($Q$6:Q88)</f>
        <v>-506.81840822129931</v>
      </c>
      <c r="S88" s="41">
        <f t="shared" si="29"/>
        <v>1319.8928816303628</v>
      </c>
      <c r="T88" s="41">
        <f t="shared" si="28"/>
        <v>-1045.4819440758072</v>
      </c>
      <c r="U88" s="40">
        <f t="shared" si="22"/>
        <v>28.838572347129571</v>
      </c>
      <c r="V88" s="39">
        <f>SUM($U$6:U88)</f>
        <v>1319.8988102912117</v>
      </c>
    </row>
    <row r="89" spans="1:22">
      <c r="A89" s="40">
        <v>2520</v>
      </c>
      <c r="B89" s="40">
        <v>74.010000000000005</v>
      </c>
      <c r="C89" s="40">
        <v>202.721</v>
      </c>
      <c r="D89" s="42">
        <v>1662.32</v>
      </c>
      <c r="E89" s="42">
        <v>-1245.3</v>
      </c>
      <c r="F89" s="42">
        <v>-517.95000000000005</v>
      </c>
      <c r="G89" s="40">
        <v>1348.72</v>
      </c>
      <c r="H89" s="36">
        <f t="shared" si="20"/>
        <v>1.2917181794010033</v>
      </c>
      <c r="I89" s="36">
        <f t="shared" si="21"/>
        <v>3.5381489129354247</v>
      </c>
      <c r="J89" s="40"/>
      <c r="K89" s="38">
        <f t="shared" si="23"/>
        <v>1.7533747408493561E-4</v>
      </c>
      <c r="L89" s="37">
        <f t="shared" si="24"/>
        <v>1.0000000025619358</v>
      </c>
      <c r="M89" s="40">
        <f t="shared" si="25"/>
        <v>8.2666040554931897</v>
      </c>
      <c r="N89" s="39">
        <f>SUM($M$6:M89)</f>
        <v>1662.2551176876495</v>
      </c>
      <c r="O89" s="40">
        <f t="shared" si="26"/>
        <v>-26.600697866231158</v>
      </c>
      <c r="P89" s="39">
        <f>SUM($O$6:O89)</f>
        <v>-1245.3099823960576</v>
      </c>
      <c r="Q89" s="40">
        <f t="shared" si="27"/>
        <v>-11.138497569845153</v>
      </c>
      <c r="R89" s="39">
        <f>SUM($Q$6:Q89)</f>
        <v>-517.95690579114444</v>
      </c>
      <c r="S89" s="41">
        <f t="shared" si="29"/>
        <v>1348.7313699819824</v>
      </c>
      <c r="T89" s="41">
        <f t="shared" si="28"/>
        <v>-1068.3247969206659</v>
      </c>
      <c r="U89" s="40">
        <f t="shared" si="22"/>
        <v>28.838572347129571</v>
      </c>
      <c r="V89" s="39">
        <f>SUM($U$6:U89)</f>
        <v>1348.7373826383414</v>
      </c>
    </row>
    <row r="90" spans="1:22">
      <c r="A90" s="40">
        <v>2550</v>
      </c>
      <c r="B90" s="40">
        <v>74</v>
      </c>
      <c r="C90" s="40">
        <v>202.72</v>
      </c>
      <c r="D90" s="42">
        <v>1670.59</v>
      </c>
      <c r="E90" s="42">
        <v>-1271.9000000000001</v>
      </c>
      <c r="F90" s="42">
        <v>-529.09</v>
      </c>
      <c r="G90" s="40">
        <v>1377.56</v>
      </c>
      <c r="H90" s="36">
        <f t="shared" si="20"/>
        <v>1.2915436464758039</v>
      </c>
      <c r="I90" s="36">
        <f t="shared" si="21"/>
        <v>3.538131459642905</v>
      </c>
      <c r="J90" s="40"/>
      <c r="K90" s="38">
        <f t="shared" si="23"/>
        <v>1.7533747408493561E-4</v>
      </c>
      <c r="L90" s="37">
        <f t="shared" si="24"/>
        <v>1.0000000025619358</v>
      </c>
      <c r="M90" s="40">
        <f t="shared" si="25"/>
        <v>8.2666040554931897</v>
      </c>
      <c r="N90" s="39">
        <f>SUM($M$6:M90)</f>
        <v>1670.5217217431427</v>
      </c>
      <c r="O90" s="40">
        <f t="shared" si="26"/>
        <v>-26.600697866231158</v>
      </c>
      <c r="P90" s="39">
        <f>SUM($O$6:O90)</f>
        <v>-1271.9106802622889</v>
      </c>
      <c r="Q90" s="40">
        <f t="shared" si="27"/>
        <v>-11.138497569845153</v>
      </c>
      <c r="R90" s="39">
        <f>SUM($Q$6:Q90)</f>
        <v>-529.09540336098962</v>
      </c>
      <c r="S90" s="41">
        <f t="shared" si="29"/>
        <v>1377.569861850385</v>
      </c>
      <c r="T90" s="41">
        <f t="shared" si="28"/>
        <v>-1091.1676525511543</v>
      </c>
      <c r="U90" s="40">
        <f t="shared" si="22"/>
        <v>28.838572347129571</v>
      </c>
      <c r="V90" s="39">
        <f>SUM($U$6:U90)</f>
        <v>1377.5759549854711</v>
      </c>
    </row>
    <row r="91" spans="1:22">
      <c r="A91" s="40">
        <v>2573.98</v>
      </c>
      <c r="B91" s="40">
        <v>74.010000000000005</v>
      </c>
      <c r="C91" s="40">
        <v>202.721</v>
      </c>
      <c r="D91" s="42">
        <v>1677.2</v>
      </c>
      <c r="E91" s="42">
        <v>-1293.1600000000001</v>
      </c>
      <c r="F91" s="42">
        <v>-537.99</v>
      </c>
      <c r="G91" s="40">
        <v>1400.61</v>
      </c>
      <c r="H91" s="36">
        <f t="shared" si="20"/>
        <v>1.2917181794010033</v>
      </c>
      <c r="I91" s="36">
        <f t="shared" si="21"/>
        <v>3.5381489129354247</v>
      </c>
      <c r="J91" s="40"/>
      <c r="K91" s="38">
        <f t="shared" si="23"/>
        <v>1.7533747408493561E-4</v>
      </c>
      <c r="L91" s="37">
        <f t="shared" si="24"/>
        <v>1.0000000025619358</v>
      </c>
      <c r="M91" s="40">
        <f t="shared" si="25"/>
        <v>6.6077721750242286</v>
      </c>
      <c r="N91" s="39">
        <f>SUM($M$6:M91)</f>
        <v>1677.1294939181669</v>
      </c>
      <c r="O91" s="40">
        <f t="shared" si="26"/>
        <v>-21.262824494407454</v>
      </c>
      <c r="P91" s="39">
        <f>SUM($O$6:O91)</f>
        <v>-1293.1735047566963</v>
      </c>
      <c r="Q91" s="40">
        <f t="shared" si="27"/>
        <v>-8.9033723908295652</v>
      </c>
      <c r="R91" s="39">
        <f>SUM($Q$6:Q91)</f>
        <v>-537.99877575181915</v>
      </c>
      <c r="S91" s="41">
        <f t="shared" si="29"/>
        <v>1400.6214320671299</v>
      </c>
      <c r="T91" s="41">
        <f t="shared" si="28"/>
        <v>-1109.4267103729026</v>
      </c>
      <c r="U91" s="40">
        <f t="shared" si="22"/>
        <v>23.051632162805589</v>
      </c>
      <c r="V91" s="39">
        <f>SUM($U$6:U91)</f>
        <v>1400.6275871482767</v>
      </c>
    </row>
    <row r="92" spans="1:22">
      <c r="A92" s="40">
        <v>2580</v>
      </c>
      <c r="B92" s="40">
        <v>74</v>
      </c>
      <c r="C92" s="40">
        <v>202.72</v>
      </c>
      <c r="D92" s="42">
        <v>1678.86</v>
      </c>
      <c r="E92" s="42">
        <v>-1298.5</v>
      </c>
      <c r="F92" s="42">
        <v>-540.23</v>
      </c>
      <c r="G92" s="40">
        <v>1406.4</v>
      </c>
      <c r="H92" s="36">
        <f t="shared" si="20"/>
        <v>1.2915436464758039</v>
      </c>
      <c r="I92" s="36">
        <f t="shared" si="21"/>
        <v>3.538131459642905</v>
      </c>
      <c r="J92" s="40"/>
      <c r="K92" s="38">
        <f t="shared" si="23"/>
        <v>1.7533747408493561E-4</v>
      </c>
      <c r="L92" s="37">
        <f t="shared" si="24"/>
        <v>1.0000000025619358</v>
      </c>
      <c r="M92" s="40">
        <f t="shared" si="25"/>
        <v>1.6588318804689619</v>
      </c>
      <c r="N92" s="39">
        <f>SUM($M$6:M92)</f>
        <v>1678.7883257986359</v>
      </c>
      <c r="O92" s="40">
        <f t="shared" si="26"/>
        <v>-5.3378733718237026</v>
      </c>
      <c r="P92" s="39">
        <f>SUM($O$6:O92)</f>
        <v>-1298.5113781285199</v>
      </c>
      <c r="Q92" s="40">
        <f t="shared" si="27"/>
        <v>-2.2351251790155873</v>
      </c>
      <c r="R92" s="39">
        <f>SUM($Q$6:Q92)</f>
        <v>-540.23390093083469</v>
      </c>
      <c r="S92" s="41">
        <f t="shared" si="29"/>
        <v>1406.4083570192345</v>
      </c>
      <c r="T92" s="41">
        <f t="shared" si="28"/>
        <v>-1114.0105107959139</v>
      </c>
      <c r="U92" s="40">
        <f t="shared" si="22"/>
        <v>5.7869401843239832</v>
      </c>
      <c r="V92" s="39">
        <f>SUM($U$6:U92)</f>
        <v>1406.4145273326008</v>
      </c>
    </row>
    <row r="93" spans="1:22">
      <c r="A93" s="40">
        <v>2610</v>
      </c>
      <c r="B93" s="40">
        <v>74.010000000000005</v>
      </c>
      <c r="C93" s="40">
        <v>202.721</v>
      </c>
      <c r="D93" s="42">
        <v>1687.13</v>
      </c>
      <c r="E93" s="42">
        <v>-1325.1</v>
      </c>
      <c r="F93" s="42">
        <v>-551.36</v>
      </c>
      <c r="G93" s="40">
        <v>1435.23</v>
      </c>
      <c r="H93" s="36">
        <f t="shared" si="20"/>
        <v>1.2917181794010033</v>
      </c>
      <c r="I93" s="36">
        <f t="shared" si="21"/>
        <v>3.5381489129354247</v>
      </c>
      <c r="J93" s="40"/>
      <c r="K93" s="38">
        <f t="shared" si="23"/>
        <v>1.7533747408493561E-4</v>
      </c>
      <c r="L93" s="37">
        <f t="shared" si="24"/>
        <v>1.0000000025619358</v>
      </c>
      <c r="M93" s="40">
        <f t="shared" si="25"/>
        <v>8.2666040554931897</v>
      </c>
      <c r="N93" s="39">
        <f>SUM($M$6:M93)</f>
        <v>1687.0549298541291</v>
      </c>
      <c r="O93" s="40">
        <f t="shared" si="26"/>
        <v>-26.600697866231158</v>
      </c>
      <c r="P93" s="39">
        <f>SUM($O$6:O93)</f>
        <v>-1325.1120759947512</v>
      </c>
      <c r="Q93" s="40">
        <f t="shared" si="27"/>
        <v>-11.138497569845153</v>
      </c>
      <c r="R93" s="39">
        <f>SUM($Q$6:Q93)</f>
        <v>-551.37239850067988</v>
      </c>
      <c r="S93" s="41">
        <f t="shared" si="29"/>
        <v>1435.2468552895834</v>
      </c>
      <c r="T93" s="41">
        <f t="shared" si="28"/>
        <v>-1136.8533714973589</v>
      </c>
      <c r="U93" s="40">
        <f t="shared" si="22"/>
        <v>28.838572347129571</v>
      </c>
      <c r="V93" s="39">
        <f>SUM($U$6:U93)</f>
        <v>1435.2530996797304</v>
      </c>
    </row>
    <row r="94" spans="1:22">
      <c r="A94" s="40">
        <v>2640</v>
      </c>
      <c r="B94" s="40">
        <v>74</v>
      </c>
      <c r="C94" s="40">
        <v>202.72</v>
      </c>
      <c r="D94" s="42">
        <v>1695.4</v>
      </c>
      <c r="E94" s="42">
        <v>-1351.7</v>
      </c>
      <c r="F94" s="42">
        <v>-562.5</v>
      </c>
      <c r="G94" s="40">
        <v>1464.07</v>
      </c>
      <c r="H94" s="36">
        <f t="shared" si="20"/>
        <v>1.2915436464758039</v>
      </c>
      <c r="I94" s="36">
        <f t="shared" si="21"/>
        <v>3.538131459642905</v>
      </c>
      <c r="J94" s="40"/>
      <c r="K94" s="38">
        <f t="shared" si="23"/>
        <v>1.7533747408493561E-4</v>
      </c>
      <c r="L94" s="37">
        <f t="shared" si="24"/>
        <v>1.0000000025619358</v>
      </c>
      <c r="M94" s="40">
        <f t="shared" si="25"/>
        <v>8.2666040554931897</v>
      </c>
      <c r="N94" s="39">
        <f>SUM($M$6:M94)</f>
        <v>1695.3215339096223</v>
      </c>
      <c r="O94" s="40">
        <f t="shared" si="26"/>
        <v>-26.600697866231158</v>
      </c>
      <c r="P94" s="39">
        <f>SUM($O$6:O94)</f>
        <v>-1351.7127738609825</v>
      </c>
      <c r="Q94" s="40">
        <f t="shared" si="27"/>
        <v>-11.138497569845153</v>
      </c>
      <c r="R94" s="39">
        <f>SUM($Q$6:Q94)</f>
        <v>-562.51089607052506</v>
      </c>
      <c r="S94" s="41">
        <f t="shared" si="29"/>
        <v>1464.0853564781582</v>
      </c>
      <c r="T94" s="41">
        <f t="shared" si="28"/>
        <v>-1159.6962345103193</v>
      </c>
      <c r="U94" s="40">
        <f t="shared" si="22"/>
        <v>28.838572347129571</v>
      </c>
      <c r="V94" s="39">
        <f>SUM($U$6:U94)</f>
        <v>1464.0916720268601</v>
      </c>
    </row>
    <row r="95" spans="1:22">
      <c r="A95" s="40">
        <v>2670</v>
      </c>
      <c r="B95" s="40">
        <v>74.010000000000005</v>
      </c>
      <c r="C95" s="40">
        <v>202.721</v>
      </c>
      <c r="D95" s="42">
        <v>1703.67</v>
      </c>
      <c r="E95" s="42">
        <v>-1378.3</v>
      </c>
      <c r="F95" s="42">
        <v>-573.64</v>
      </c>
      <c r="G95" s="40">
        <v>1492.91</v>
      </c>
      <c r="H95" s="36">
        <f t="shared" si="20"/>
        <v>1.2917181794010033</v>
      </c>
      <c r="I95" s="36">
        <f t="shared" si="21"/>
        <v>3.5381489129354247</v>
      </c>
      <c r="J95" s="40"/>
      <c r="K95" s="38">
        <f t="shared" si="23"/>
        <v>1.7533747408493561E-4</v>
      </c>
      <c r="L95" s="37">
        <f t="shared" si="24"/>
        <v>1.0000000025619358</v>
      </c>
      <c r="M95" s="40">
        <f t="shared" si="25"/>
        <v>8.2666040554931897</v>
      </c>
      <c r="N95" s="39">
        <f>SUM($M$6:M95)</f>
        <v>1703.5881379651155</v>
      </c>
      <c r="O95" s="40">
        <f t="shared" si="26"/>
        <v>-26.600697866231158</v>
      </c>
      <c r="P95" s="39">
        <f>SUM($O$6:O95)</f>
        <v>-1378.3134717272137</v>
      </c>
      <c r="Q95" s="40">
        <f t="shared" si="27"/>
        <v>-11.138497569845153</v>
      </c>
      <c r="R95" s="39">
        <f>SUM($Q$6:Q95)</f>
        <v>-573.64939364037025</v>
      </c>
      <c r="S95" s="41">
        <f t="shared" si="29"/>
        <v>1492.9238604158465</v>
      </c>
      <c r="T95" s="41">
        <f t="shared" si="28"/>
        <v>-1182.5390997008412</v>
      </c>
      <c r="U95" s="40">
        <f t="shared" si="22"/>
        <v>28.838572347129571</v>
      </c>
      <c r="V95" s="39">
        <f>SUM($U$6:U95)</f>
        <v>1492.9302443739898</v>
      </c>
    </row>
    <row r="96" spans="1:22">
      <c r="A96" s="40">
        <v>2680.64</v>
      </c>
      <c r="B96" s="40">
        <v>74</v>
      </c>
      <c r="C96" s="40">
        <v>202.72</v>
      </c>
      <c r="D96" s="42">
        <v>1706.6</v>
      </c>
      <c r="E96" s="42">
        <v>-1387.73</v>
      </c>
      <c r="F96" s="42">
        <v>-577.59</v>
      </c>
      <c r="G96" s="40">
        <v>1503.14</v>
      </c>
      <c r="H96" s="36">
        <f t="shared" si="20"/>
        <v>1.2915436464758039</v>
      </c>
      <c r="I96" s="36">
        <f t="shared" si="21"/>
        <v>3.538131459642905</v>
      </c>
      <c r="J96" s="40"/>
      <c r="K96" s="38">
        <f t="shared" si="23"/>
        <v>1.7533747408493561E-4</v>
      </c>
      <c r="L96" s="37">
        <f t="shared" si="24"/>
        <v>1.0000000025619358</v>
      </c>
      <c r="M96" s="40">
        <f t="shared" si="25"/>
        <v>2.9318889050148833</v>
      </c>
      <c r="N96" s="39">
        <f>SUM($M$6:M96)</f>
        <v>1706.5200268701303</v>
      </c>
      <c r="O96" s="40">
        <f t="shared" si="26"/>
        <v>-9.4343808432232041</v>
      </c>
      <c r="P96" s="39">
        <f>SUM($O$6:O96)</f>
        <v>-1387.7478525704369</v>
      </c>
      <c r="Q96" s="40">
        <f t="shared" si="27"/>
        <v>-3.9504538047717008</v>
      </c>
      <c r="R96" s="39">
        <f>SUM($Q$6:Q96)</f>
        <v>-577.5998474451419</v>
      </c>
      <c r="S96" s="41">
        <f t="shared" si="29"/>
        <v>1503.1519171096586</v>
      </c>
      <c r="T96" s="41">
        <f t="shared" si="28"/>
        <v>-1190.6407030545586</v>
      </c>
      <c r="U96" s="40">
        <f t="shared" si="22"/>
        <v>10.228080325781832</v>
      </c>
      <c r="V96" s="39">
        <f>SUM($U$6:U96)</f>
        <v>1503.1583246997716</v>
      </c>
    </row>
  </sheetData>
  <mergeCells count="2">
    <mergeCell ref="K2:Q2"/>
    <mergeCell ref="A2:F2"/>
  </mergeCells>
  <hyperlinks>
    <hyperlink ref="K2" r:id="rId1" xr:uid="{00000000-0004-0000-1400-000000000000}"/>
    <hyperlink ref="B1" r:id="rId2" xr:uid="{00000000-0004-0000-1400-000001000000}"/>
    <hyperlink ref="A1" location="Index" display="Back to Index" xr:uid="{00000000-0004-0000-1400-000002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4337" r:id="rId6" name="Scroll Bar 1">
              <controlPr defaultSize="0" autoPict="0">
                <anchor moveWithCells="1">
                  <from>
                    <xdr:col>14</xdr:col>
                    <xdr:colOff>0</xdr:colOff>
                    <xdr:row>0</xdr:row>
                    <xdr:rowOff>0</xdr:rowOff>
                  </from>
                  <to>
                    <xdr:col>18</xdr:col>
                    <xdr:colOff>15240</xdr:colOff>
                    <xdr:row>1</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8"/>
  <dimension ref="A1:O501"/>
  <sheetViews>
    <sheetView showGridLines="0" showRowColHeaders="0" zoomScaleNormal="100" workbookViewId="0">
      <pane ySplit="18" topLeftCell="A19" activePane="bottomLeft" state="frozen"/>
      <selection activeCell="A4" sqref="A4"/>
      <selection pane="bottomLeft" activeCell="A4" sqref="A4"/>
    </sheetView>
  </sheetViews>
  <sheetFormatPr defaultColWidth="8" defaultRowHeight="11.4"/>
  <cols>
    <col min="1" max="1" width="8" style="786"/>
    <col min="2" max="2" width="18" style="785" bestFit="1" customWidth="1"/>
    <col min="3" max="3" width="4.69921875" style="785" bestFit="1" customWidth="1"/>
    <col min="4" max="5" width="7.3984375" style="785" bestFit="1" customWidth="1"/>
    <col min="6" max="6" width="6.3984375" style="785" bestFit="1" customWidth="1"/>
    <col min="7" max="7" width="20.3984375" style="785" bestFit="1" customWidth="1"/>
    <col min="8" max="8" width="6.3984375" style="785" bestFit="1" customWidth="1"/>
    <col min="9" max="9" width="6.59765625" style="785" bestFit="1" customWidth="1"/>
    <col min="10" max="10" width="8.296875" style="785" bestFit="1" customWidth="1"/>
    <col min="11" max="11" width="9.09765625" style="785" bestFit="1" customWidth="1"/>
    <col min="12" max="12" width="13.3984375" style="786" bestFit="1" customWidth="1"/>
    <col min="13" max="13" width="14.09765625" style="786" bestFit="1" customWidth="1"/>
    <col min="14" max="14" width="14.09765625" style="785" bestFit="1" customWidth="1"/>
    <col min="15" max="15" width="9.296875" style="786" bestFit="1" customWidth="1"/>
    <col min="16" max="16384" width="8" style="786"/>
  </cols>
  <sheetData>
    <row r="1" spans="1:15" ht="13.8" thickBot="1">
      <c r="A1" s="340" t="s">
        <v>5781</v>
      </c>
      <c r="H1" s="814"/>
    </row>
    <row r="2" spans="1:15" ht="12" thickBot="1">
      <c r="B2" s="787"/>
      <c r="C2" s="788"/>
      <c r="D2" s="788"/>
      <c r="E2" s="788"/>
      <c r="F2" s="788"/>
      <c r="G2" s="788"/>
      <c r="H2" s="788"/>
      <c r="I2" s="788"/>
      <c r="J2" s="788"/>
      <c r="K2" s="788"/>
      <c r="L2" s="789"/>
      <c r="M2" s="789"/>
      <c r="N2" s="788"/>
      <c r="O2" s="790"/>
    </row>
    <row r="3" spans="1:15">
      <c r="B3" s="791" t="s">
        <v>8543</v>
      </c>
      <c r="C3" s="788"/>
      <c r="D3" s="788"/>
      <c r="E3" s="792"/>
      <c r="G3" s="791" t="s">
        <v>8544</v>
      </c>
      <c r="H3" s="788"/>
      <c r="I3" s="788"/>
      <c r="J3" s="792"/>
      <c r="N3" s="813" t="s">
        <v>8545</v>
      </c>
      <c r="O3" s="793"/>
    </row>
    <row r="4" spans="1:15">
      <c r="B4" s="794" t="s">
        <v>183</v>
      </c>
      <c r="E4" s="795"/>
      <c r="G4" s="794" t="s">
        <v>8546</v>
      </c>
      <c r="J4" s="795"/>
      <c r="N4" s="796" t="s">
        <v>38</v>
      </c>
      <c r="O4" s="797" t="s">
        <v>617</v>
      </c>
    </row>
    <row r="5" spans="1:15">
      <c r="B5" s="794" t="s">
        <v>181</v>
      </c>
      <c r="E5" s="795"/>
      <c r="G5" s="794" t="s">
        <v>8547</v>
      </c>
      <c r="J5" s="795"/>
      <c r="N5" s="796" t="s">
        <v>34</v>
      </c>
      <c r="O5" s="797" t="s">
        <v>44</v>
      </c>
    </row>
    <row r="6" spans="1:15">
      <c r="B6" s="794" t="s">
        <v>8548</v>
      </c>
      <c r="E6" s="795"/>
      <c r="G6" s="794" t="s">
        <v>8549</v>
      </c>
      <c r="J6" s="795"/>
      <c r="N6" s="796" t="s">
        <v>33</v>
      </c>
      <c r="O6" s="797" t="s">
        <v>44</v>
      </c>
    </row>
    <row r="7" spans="1:15">
      <c r="B7" s="794" t="s">
        <v>8550</v>
      </c>
      <c r="E7" s="795"/>
      <c r="G7" s="794" t="s">
        <v>8551</v>
      </c>
      <c r="J7" s="795"/>
      <c r="N7" s="796" t="s">
        <v>30</v>
      </c>
      <c r="O7" s="797" t="s">
        <v>617</v>
      </c>
    </row>
    <row r="8" spans="1:15">
      <c r="B8" s="794" t="s">
        <v>8552</v>
      </c>
      <c r="E8" s="795"/>
      <c r="G8" s="794" t="s">
        <v>8553</v>
      </c>
      <c r="J8" s="795"/>
      <c r="N8" s="796" t="s">
        <v>37</v>
      </c>
      <c r="O8" s="797" t="s">
        <v>617</v>
      </c>
    </row>
    <row r="9" spans="1:15">
      <c r="B9" s="794" t="s">
        <v>8554</v>
      </c>
      <c r="E9" s="795"/>
      <c r="G9" s="794" t="s">
        <v>8555</v>
      </c>
      <c r="J9" s="795"/>
      <c r="N9" s="796" t="s">
        <v>36</v>
      </c>
      <c r="O9" s="797" t="s">
        <v>617</v>
      </c>
    </row>
    <row r="10" spans="1:15">
      <c r="B10" s="794" t="s">
        <v>8556</v>
      </c>
      <c r="E10" s="795"/>
      <c r="G10" s="794" t="s">
        <v>8557</v>
      </c>
      <c r="J10" s="795"/>
      <c r="N10" s="796" t="s">
        <v>35</v>
      </c>
      <c r="O10" s="797" t="s">
        <v>617</v>
      </c>
    </row>
    <row r="11" spans="1:15">
      <c r="B11" s="794" t="s">
        <v>8558</v>
      </c>
      <c r="E11" s="795"/>
      <c r="G11" s="794" t="s">
        <v>185</v>
      </c>
      <c r="J11" s="795"/>
      <c r="N11" s="796" t="s">
        <v>8559</v>
      </c>
      <c r="O11" s="797" t="s">
        <v>8560</v>
      </c>
    </row>
    <row r="12" spans="1:15">
      <c r="B12" s="794" t="s">
        <v>8561</v>
      </c>
      <c r="E12" s="795"/>
      <c r="G12" s="794"/>
      <c r="J12" s="795"/>
      <c r="N12" s="796" t="s">
        <v>8562</v>
      </c>
      <c r="O12" s="797" t="s">
        <v>39</v>
      </c>
    </row>
    <row r="13" spans="1:15">
      <c r="B13" s="794" t="s">
        <v>8563</v>
      </c>
      <c r="E13" s="795"/>
      <c r="G13" s="794"/>
      <c r="J13" s="795"/>
      <c r="N13" s="796" t="s">
        <v>8564</v>
      </c>
      <c r="O13" s="797" t="s">
        <v>39</v>
      </c>
    </row>
    <row r="14" spans="1:15">
      <c r="B14" s="794" t="s">
        <v>8565</v>
      </c>
      <c r="E14" s="795"/>
      <c r="G14" s="794"/>
      <c r="J14" s="795"/>
      <c r="N14" s="798" t="s">
        <v>8566</v>
      </c>
      <c r="O14" s="799" t="s">
        <v>759</v>
      </c>
    </row>
    <row r="15" spans="1:15" ht="12" thickBot="1">
      <c r="B15" s="800"/>
      <c r="C15" s="801"/>
      <c r="D15" s="801"/>
      <c r="E15" s="802"/>
      <c r="G15" s="803"/>
      <c r="H15" s="801"/>
      <c r="I15" s="804"/>
      <c r="J15" s="802"/>
      <c r="N15" s="798" t="s">
        <v>8567</v>
      </c>
      <c r="O15" s="799" t="s">
        <v>759</v>
      </c>
    </row>
    <row r="16" spans="1:15" ht="12" thickBot="1">
      <c r="B16" s="800"/>
      <c r="C16" s="801"/>
      <c r="D16" s="801"/>
      <c r="E16" s="801"/>
      <c r="F16" s="801"/>
      <c r="G16" s="801"/>
      <c r="H16" s="801"/>
      <c r="I16" s="801"/>
      <c r="J16" s="801"/>
      <c r="K16" s="801"/>
      <c r="L16" s="804"/>
      <c r="M16" s="804"/>
      <c r="N16" s="805" t="s">
        <v>8568</v>
      </c>
      <c r="O16" s="806" t="s">
        <v>617</v>
      </c>
    </row>
    <row r="17" spans="2:15" ht="12" thickBot="1">
      <c r="B17" s="807"/>
      <c r="L17" s="808"/>
      <c r="M17" s="808"/>
      <c r="N17" s="786"/>
    </row>
    <row r="18" spans="2:15" ht="12" thickBot="1">
      <c r="B18" s="809" t="s">
        <v>38</v>
      </c>
      <c r="C18" s="810" t="s">
        <v>34</v>
      </c>
      <c r="D18" s="810" t="s">
        <v>33</v>
      </c>
      <c r="E18" s="810" t="s">
        <v>30</v>
      </c>
      <c r="F18" s="810" t="s">
        <v>37</v>
      </c>
      <c r="G18" s="810" t="s">
        <v>36</v>
      </c>
      <c r="H18" s="810" t="s">
        <v>35</v>
      </c>
      <c r="I18" s="810" t="s">
        <v>8559</v>
      </c>
      <c r="J18" s="810" t="s">
        <v>8562</v>
      </c>
      <c r="K18" s="810" t="s">
        <v>8564</v>
      </c>
      <c r="L18" s="811" t="s">
        <v>8566</v>
      </c>
      <c r="M18" s="811" t="s">
        <v>8567</v>
      </c>
      <c r="N18" s="810" t="s">
        <v>8568</v>
      </c>
      <c r="O18" s="812" t="s">
        <v>8569</v>
      </c>
    </row>
    <row r="19" spans="2:15">
      <c r="B19" s="785">
        <v>0</v>
      </c>
      <c r="C19" s="785">
        <v>0</v>
      </c>
      <c r="D19" s="785">
        <v>0</v>
      </c>
      <c r="E19" s="785">
        <v>0</v>
      </c>
      <c r="F19" s="785">
        <v>46.19</v>
      </c>
      <c r="G19" s="785">
        <v>-11.83</v>
      </c>
      <c r="H19" s="785">
        <v>0</v>
      </c>
      <c r="I19" s="785">
        <v>0</v>
      </c>
      <c r="J19" s="785">
        <v>415069.14399999997</v>
      </c>
      <c r="K19" s="785">
        <v>6527361.5590000004</v>
      </c>
      <c r="L19" s="785" t="s">
        <v>8570</v>
      </c>
      <c r="M19" s="785" t="s">
        <v>8571</v>
      </c>
      <c r="N19" s="785">
        <v>-210</v>
      </c>
      <c r="O19" s="786" t="s">
        <v>8572</v>
      </c>
    </row>
    <row r="20" spans="2:15">
      <c r="B20" s="785">
        <v>593</v>
      </c>
      <c r="C20" s="785">
        <v>0</v>
      </c>
      <c r="D20" s="785">
        <v>0</v>
      </c>
      <c r="E20" s="785">
        <v>593</v>
      </c>
      <c r="F20" s="785">
        <v>46.19</v>
      </c>
      <c r="G20" s="785">
        <v>-11.83</v>
      </c>
      <c r="H20" s="785">
        <v>0</v>
      </c>
      <c r="I20" s="785">
        <v>0</v>
      </c>
      <c r="J20" s="785">
        <v>415069.14399999997</v>
      </c>
      <c r="K20" s="785">
        <v>6527361.5590000004</v>
      </c>
      <c r="L20" s="785" t="s">
        <v>8570</v>
      </c>
      <c r="M20" s="785" t="s">
        <v>8571</v>
      </c>
      <c r="N20" s="785">
        <v>383</v>
      </c>
      <c r="O20" s="786" t="s">
        <v>8572</v>
      </c>
    </row>
    <row r="21" spans="2:15">
      <c r="B21" s="785">
        <v>725</v>
      </c>
      <c r="C21" s="785">
        <v>0.19</v>
      </c>
      <c r="D21" s="785">
        <v>337.34</v>
      </c>
      <c r="E21" s="785">
        <v>725</v>
      </c>
      <c r="F21" s="785">
        <v>46.39</v>
      </c>
      <c r="G21" s="785">
        <v>-11.91</v>
      </c>
      <c r="H21" s="785">
        <v>0.05</v>
      </c>
      <c r="I21" s="785">
        <v>0.14000000000000001</v>
      </c>
      <c r="J21" s="785">
        <v>415069.11900000001</v>
      </c>
      <c r="K21" s="785">
        <v>6527361.6200000001</v>
      </c>
      <c r="L21" s="785" t="s">
        <v>8573</v>
      </c>
      <c r="M21" s="785" t="s">
        <v>8574</v>
      </c>
      <c r="N21" s="785">
        <v>515</v>
      </c>
      <c r="O21" s="786" t="s">
        <v>8572</v>
      </c>
    </row>
    <row r="22" spans="2:15">
      <c r="B22" s="785">
        <v>825</v>
      </c>
      <c r="C22" s="785">
        <v>0.51</v>
      </c>
      <c r="D22" s="785">
        <v>358.61</v>
      </c>
      <c r="E22" s="785">
        <v>825</v>
      </c>
      <c r="F22" s="785">
        <v>46.99</v>
      </c>
      <c r="G22" s="785">
        <v>-11.99</v>
      </c>
      <c r="H22" s="785">
        <v>0.33</v>
      </c>
      <c r="I22" s="785">
        <v>0.34</v>
      </c>
      <c r="J22" s="785">
        <v>415069.09600000002</v>
      </c>
      <c r="K22" s="785">
        <v>6527361.8030000003</v>
      </c>
      <c r="L22" s="785" t="s">
        <v>8575</v>
      </c>
      <c r="M22" s="785" t="s">
        <v>8576</v>
      </c>
      <c r="N22" s="785">
        <v>615</v>
      </c>
      <c r="O22" s="786" t="s">
        <v>8572</v>
      </c>
    </row>
    <row r="23" spans="2:15">
      <c r="B23" s="785">
        <v>925</v>
      </c>
      <c r="C23" s="785">
        <v>0.76</v>
      </c>
      <c r="D23" s="785">
        <v>3.43</v>
      </c>
      <c r="E23" s="785">
        <v>924.99</v>
      </c>
      <c r="F23" s="785">
        <v>48.1</v>
      </c>
      <c r="G23" s="785">
        <v>-11.96</v>
      </c>
      <c r="H23" s="785">
        <v>0.99</v>
      </c>
      <c r="I23" s="785">
        <v>0.26</v>
      </c>
      <c r="J23" s="785">
        <v>415069.10499999998</v>
      </c>
      <c r="K23" s="785">
        <v>6527362.1399999997</v>
      </c>
      <c r="L23" s="785" t="s">
        <v>8577</v>
      </c>
      <c r="M23" s="785" t="s">
        <v>8578</v>
      </c>
      <c r="N23" s="785">
        <v>714.99</v>
      </c>
      <c r="O23" s="786" t="s">
        <v>8572</v>
      </c>
    </row>
    <row r="24" spans="2:15">
      <c r="B24" s="785">
        <v>1025</v>
      </c>
      <c r="C24" s="785">
        <v>1.51</v>
      </c>
      <c r="D24" s="785">
        <v>6.97</v>
      </c>
      <c r="E24" s="785">
        <v>1024.97</v>
      </c>
      <c r="F24" s="785">
        <v>50.07</v>
      </c>
      <c r="G24" s="785">
        <v>-11.76</v>
      </c>
      <c r="H24" s="785">
        <v>2.29</v>
      </c>
      <c r="I24" s="785">
        <v>0.75</v>
      </c>
      <c r="J24" s="785">
        <v>415069.16499999998</v>
      </c>
      <c r="K24" s="785">
        <v>6527362.7400000002</v>
      </c>
      <c r="L24" s="785" t="s">
        <v>8579</v>
      </c>
      <c r="M24" s="785" t="s">
        <v>8580</v>
      </c>
      <c r="N24" s="785">
        <v>814.97</v>
      </c>
      <c r="O24" s="786" t="s">
        <v>8572</v>
      </c>
    </row>
    <row r="25" spans="2:15">
      <c r="B25" s="785">
        <v>1125</v>
      </c>
      <c r="C25" s="785">
        <v>2.63</v>
      </c>
      <c r="D25" s="785">
        <v>6.66</v>
      </c>
      <c r="E25" s="785">
        <v>1124.9000000000001</v>
      </c>
      <c r="F25" s="785">
        <v>53.65</v>
      </c>
      <c r="G25" s="785">
        <v>-11.33</v>
      </c>
      <c r="H25" s="785">
        <v>4.71</v>
      </c>
      <c r="I25" s="785">
        <v>1.1200000000000001</v>
      </c>
      <c r="J25" s="785">
        <v>415069.29499999998</v>
      </c>
      <c r="K25" s="785">
        <v>6527363.8339999998</v>
      </c>
      <c r="L25" s="785" t="s">
        <v>8581</v>
      </c>
      <c r="M25" s="785" t="s">
        <v>8582</v>
      </c>
      <c r="N25" s="785">
        <v>914.9</v>
      </c>
      <c r="O25" s="786" t="s">
        <v>8572</v>
      </c>
    </row>
    <row r="26" spans="2:15">
      <c r="B26" s="785">
        <v>1225</v>
      </c>
      <c r="C26" s="785">
        <v>2.99</v>
      </c>
      <c r="D26" s="785">
        <v>9.86</v>
      </c>
      <c r="E26" s="785">
        <v>1224.78</v>
      </c>
      <c r="F26" s="785">
        <v>58.5</v>
      </c>
      <c r="G26" s="785">
        <v>-10.62</v>
      </c>
      <c r="H26" s="785">
        <v>8.08</v>
      </c>
      <c r="I26" s="785">
        <v>0.39</v>
      </c>
      <c r="J26" s="785">
        <v>415069.51199999999</v>
      </c>
      <c r="K26" s="785">
        <v>6527365.3109999998</v>
      </c>
      <c r="L26" s="785" t="s">
        <v>8583</v>
      </c>
      <c r="M26" s="785" t="s">
        <v>8584</v>
      </c>
      <c r="N26" s="785">
        <v>1014.78</v>
      </c>
      <c r="O26" s="786" t="s">
        <v>8572</v>
      </c>
    </row>
    <row r="27" spans="2:15">
      <c r="B27" s="785">
        <v>1325</v>
      </c>
      <c r="C27" s="785">
        <v>3.4</v>
      </c>
      <c r="D27" s="785">
        <v>6.56</v>
      </c>
      <c r="E27" s="785">
        <v>1324.63</v>
      </c>
      <c r="F27" s="785">
        <v>64.02</v>
      </c>
      <c r="G27" s="785">
        <v>-9.84</v>
      </c>
      <c r="H27" s="785">
        <v>11.9</v>
      </c>
      <c r="I27" s="785">
        <v>0.45</v>
      </c>
      <c r="J27" s="785">
        <v>415069.75199999998</v>
      </c>
      <c r="K27" s="785">
        <v>6527366.9929999998</v>
      </c>
      <c r="L27" s="785" t="s">
        <v>8585</v>
      </c>
      <c r="M27" s="785" t="s">
        <v>8586</v>
      </c>
      <c r="N27" s="785">
        <v>1114.6300000000001</v>
      </c>
      <c r="O27" s="786" t="s">
        <v>8572</v>
      </c>
    </row>
    <row r="28" spans="2:15">
      <c r="B28" s="785">
        <v>1425</v>
      </c>
      <c r="C28" s="785">
        <v>3.88</v>
      </c>
      <c r="D28" s="785">
        <v>2.57</v>
      </c>
      <c r="E28" s="785">
        <v>1424.43</v>
      </c>
      <c r="F28" s="785">
        <v>70.34</v>
      </c>
      <c r="G28" s="785">
        <v>-9.35</v>
      </c>
      <c r="H28" s="785">
        <v>15.95</v>
      </c>
      <c r="I28" s="785">
        <v>0.54</v>
      </c>
      <c r="J28" s="785">
        <v>415069.90100000001</v>
      </c>
      <c r="K28" s="785">
        <v>6527368.9210000001</v>
      </c>
      <c r="L28" s="785" t="s">
        <v>8587</v>
      </c>
      <c r="M28" s="785" t="s">
        <v>8588</v>
      </c>
      <c r="N28" s="785">
        <v>1214.43</v>
      </c>
      <c r="O28" s="786" t="s">
        <v>8572</v>
      </c>
    </row>
    <row r="29" spans="2:15">
      <c r="B29" s="785">
        <v>1525</v>
      </c>
      <c r="C29" s="785">
        <v>3.98</v>
      </c>
      <c r="D29" s="785">
        <v>1.74</v>
      </c>
      <c r="E29" s="785">
        <v>1524.19</v>
      </c>
      <c r="F29" s="785">
        <v>77.19</v>
      </c>
      <c r="G29" s="785">
        <v>-9.09</v>
      </c>
      <c r="H29" s="785">
        <v>20.11</v>
      </c>
      <c r="I29" s="785">
        <v>0.12</v>
      </c>
      <c r="J29" s="785">
        <v>415069.98</v>
      </c>
      <c r="K29" s="785">
        <v>6527371.0080000004</v>
      </c>
      <c r="L29" s="785" t="s">
        <v>8589</v>
      </c>
      <c r="M29" s="785" t="s">
        <v>8590</v>
      </c>
      <c r="N29" s="785">
        <v>1314.19</v>
      </c>
      <c r="O29" s="786" t="s">
        <v>8572</v>
      </c>
    </row>
    <row r="30" spans="2:15">
      <c r="B30" s="785">
        <v>1625</v>
      </c>
      <c r="C30" s="785">
        <v>4.17</v>
      </c>
      <c r="D30" s="785">
        <v>1.42</v>
      </c>
      <c r="E30" s="785">
        <v>1623.94</v>
      </c>
      <c r="F30" s="785">
        <v>84.3</v>
      </c>
      <c r="G30" s="785">
        <v>-8.89</v>
      </c>
      <c r="H30" s="785">
        <v>24.36</v>
      </c>
      <c r="I30" s="785">
        <v>0.19</v>
      </c>
      <c r="J30" s="785">
        <v>415070.03899999999</v>
      </c>
      <c r="K30" s="785">
        <v>6527373.1730000004</v>
      </c>
      <c r="L30" s="785" t="s">
        <v>8591</v>
      </c>
      <c r="M30" s="785" t="s">
        <v>8592</v>
      </c>
      <c r="N30" s="785">
        <v>1413.94</v>
      </c>
      <c r="O30" s="786" t="s">
        <v>8572</v>
      </c>
    </row>
    <row r="31" spans="2:15">
      <c r="B31" s="785">
        <v>1725</v>
      </c>
      <c r="C31" s="785">
        <v>4.3499999999999996</v>
      </c>
      <c r="D31" s="785">
        <v>1.92</v>
      </c>
      <c r="E31" s="785">
        <v>1723.66</v>
      </c>
      <c r="F31" s="785">
        <v>91.72</v>
      </c>
      <c r="G31" s="785">
        <v>-8.68</v>
      </c>
      <c r="H31" s="785">
        <v>28.82</v>
      </c>
      <c r="I31" s="785">
        <v>0.18</v>
      </c>
      <c r="J31" s="785">
        <v>415070.10499999998</v>
      </c>
      <c r="K31" s="785">
        <v>6527375.4359999998</v>
      </c>
      <c r="L31" s="785" t="s">
        <v>8593</v>
      </c>
      <c r="M31" s="785" t="s">
        <v>8594</v>
      </c>
      <c r="N31" s="785">
        <v>1513.66</v>
      </c>
      <c r="O31" s="786" t="s">
        <v>8572</v>
      </c>
    </row>
    <row r="32" spans="2:15">
      <c r="B32" s="785">
        <v>1825</v>
      </c>
      <c r="C32" s="785">
        <v>5.05</v>
      </c>
      <c r="D32" s="785">
        <v>10.199999999999999</v>
      </c>
      <c r="E32" s="785">
        <v>1823.33</v>
      </c>
      <c r="F32" s="785">
        <v>99.84</v>
      </c>
      <c r="G32" s="785">
        <v>-7.77</v>
      </c>
      <c r="H32" s="785">
        <v>34.24</v>
      </c>
      <c r="I32" s="785">
        <v>0.97</v>
      </c>
      <c r="J32" s="785">
        <v>415070.38199999998</v>
      </c>
      <c r="K32" s="785">
        <v>6527377.9119999995</v>
      </c>
      <c r="L32" s="785" t="s">
        <v>8595</v>
      </c>
      <c r="M32" s="785" t="s">
        <v>8596</v>
      </c>
      <c r="N32" s="785">
        <v>1613.33</v>
      </c>
      <c r="O32" s="786" t="s">
        <v>8572</v>
      </c>
    </row>
    <row r="33" spans="2:15">
      <c r="B33" s="785">
        <v>1925</v>
      </c>
      <c r="C33" s="785">
        <v>7.35</v>
      </c>
      <c r="D33" s="785">
        <v>14.45</v>
      </c>
      <c r="E33" s="785">
        <v>1922.74</v>
      </c>
      <c r="F33" s="785">
        <v>110.37</v>
      </c>
      <c r="G33" s="785">
        <v>-5.39</v>
      </c>
      <c r="H33" s="785">
        <v>42.25</v>
      </c>
      <c r="I33" s="785">
        <v>2.34</v>
      </c>
      <c r="J33" s="785">
        <v>415071.10600000003</v>
      </c>
      <c r="K33" s="785">
        <v>6527381.1210000003</v>
      </c>
      <c r="L33" s="785" t="s">
        <v>8597</v>
      </c>
      <c r="M33" s="785" t="s">
        <v>8598</v>
      </c>
      <c r="N33" s="785">
        <v>1712.74</v>
      </c>
      <c r="O33" s="786" t="s">
        <v>8572</v>
      </c>
    </row>
    <row r="34" spans="2:15">
      <c r="B34" s="785">
        <v>2025</v>
      </c>
      <c r="C34" s="785">
        <v>8.92</v>
      </c>
      <c r="D34" s="785">
        <v>19.55</v>
      </c>
      <c r="E34" s="785">
        <v>2021.73</v>
      </c>
      <c r="F34" s="785">
        <v>123.87</v>
      </c>
      <c r="G34" s="785">
        <v>-1.2</v>
      </c>
      <c r="H34" s="785">
        <v>53.46</v>
      </c>
      <c r="I34" s="785">
        <v>1.73</v>
      </c>
      <c r="J34" s="785">
        <v>415072.38299999997</v>
      </c>
      <c r="K34" s="785">
        <v>6527385.2359999996</v>
      </c>
      <c r="L34" s="785" t="s">
        <v>8599</v>
      </c>
      <c r="M34" s="785" t="s">
        <v>8600</v>
      </c>
      <c r="N34" s="785">
        <v>1811.73</v>
      </c>
      <c r="O34" s="786" t="s">
        <v>8572</v>
      </c>
    </row>
    <row r="35" spans="2:15">
      <c r="B35" s="785">
        <v>2125</v>
      </c>
      <c r="C35" s="785">
        <v>10.36</v>
      </c>
      <c r="D35" s="785">
        <v>27.14</v>
      </c>
      <c r="E35" s="785">
        <v>2120.3200000000002</v>
      </c>
      <c r="F35" s="785">
        <v>139.18</v>
      </c>
      <c r="G35" s="785">
        <v>5.49</v>
      </c>
      <c r="H35" s="785">
        <v>67.760000000000005</v>
      </c>
      <c r="I35" s="785">
        <v>1.92</v>
      </c>
      <c r="J35" s="785">
        <v>415074.424</v>
      </c>
      <c r="K35" s="785">
        <v>6527389.9019999998</v>
      </c>
      <c r="L35" s="785" t="s">
        <v>8601</v>
      </c>
      <c r="M35" s="785" t="s">
        <v>8602</v>
      </c>
      <c r="N35" s="785">
        <v>1910.32</v>
      </c>
      <c r="O35" s="786" t="s">
        <v>8572</v>
      </c>
    </row>
    <row r="36" spans="2:15">
      <c r="B36" s="785">
        <v>2225</v>
      </c>
      <c r="C36" s="785">
        <v>11.12</v>
      </c>
      <c r="D36" s="785">
        <v>32.450000000000003</v>
      </c>
      <c r="E36" s="785">
        <v>2218.5700000000002</v>
      </c>
      <c r="F36" s="785">
        <v>155.32</v>
      </c>
      <c r="G36" s="785">
        <v>14.77</v>
      </c>
      <c r="H36" s="785">
        <v>84.64</v>
      </c>
      <c r="I36" s="785">
        <v>1.25</v>
      </c>
      <c r="J36" s="785">
        <v>415077.25199999998</v>
      </c>
      <c r="K36" s="785">
        <v>6527394.8210000005</v>
      </c>
      <c r="L36" s="785" t="s">
        <v>8603</v>
      </c>
      <c r="M36" s="785" t="s">
        <v>8604</v>
      </c>
      <c r="N36" s="785">
        <v>2008.57</v>
      </c>
      <c r="O36" s="786" t="s">
        <v>8572</v>
      </c>
    </row>
    <row r="37" spans="2:15">
      <c r="B37" s="785">
        <v>2325</v>
      </c>
      <c r="C37" s="785">
        <v>11.44</v>
      </c>
      <c r="D37" s="785">
        <v>32.96</v>
      </c>
      <c r="E37" s="785">
        <v>2316.64</v>
      </c>
      <c r="F37" s="785">
        <v>171.78</v>
      </c>
      <c r="G37" s="785">
        <v>25.34</v>
      </c>
      <c r="H37" s="785">
        <v>102.76</v>
      </c>
      <c r="I37" s="785">
        <v>0.34</v>
      </c>
      <c r="J37" s="785">
        <v>415080.473</v>
      </c>
      <c r="K37" s="785">
        <v>6527399.8380000005</v>
      </c>
      <c r="L37" s="785" t="s">
        <v>8605</v>
      </c>
      <c r="M37" s="785" t="s">
        <v>8606</v>
      </c>
      <c r="N37" s="785">
        <v>2106.64</v>
      </c>
      <c r="O37" s="786" t="s">
        <v>8572</v>
      </c>
    </row>
    <row r="38" spans="2:15">
      <c r="B38" s="785">
        <v>2425</v>
      </c>
      <c r="C38" s="785">
        <v>11.61</v>
      </c>
      <c r="D38" s="785">
        <v>31.62</v>
      </c>
      <c r="E38" s="785">
        <v>2414.62</v>
      </c>
      <c r="F38" s="785">
        <v>188.67</v>
      </c>
      <c r="G38" s="785">
        <v>36.01</v>
      </c>
      <c r="H38" s="785">
        <v>121.22</v>
      </c>
      <c r="I38" s="785">
        <v>0.32</v>
      </c>
      <c r="J38" s="785">
        <v>415083.72600000002</v>
      </c>
      <c r="K38" s="785">
        <v>6527404.9859999996</v>
      </c>
      <c r="L38" s="785" t="s">
        <v>8607</v>
      </c>
      <c r="M38" s="785" t="s">
        <v>8608</v>
      </c>
      <c r="N38" s="785">
        <v>2204.62</v>
      </c>
      <c r="O38" s="786" t="s">
        <v>8572</v>
      </c>
    </row>
    <row r="39" spans="2:15">
      <c r="B39" s="785">
        <v>2525</v>
      </c>
      <c r="C39" s="785">
        <v>13.52</v>
      </c>
      <c r="D39" s="785">
        <v>31.68</v>
      </c>
      <c r="E39" s="785">
        <v>2512.2199999999998</v>
      </c>
      <c r="F39" s="785">
        <v>207.19</v>
      </c>
      <c r="G39" s="785">
        <v>47.43</v>
      </c>
      <c r="H39" s="785">
        <v>141.22</v>
      </c>
      <c r="I39" s="785">
        <v>1.91</v>
      </c>
      <c r="J39" s="785">
        <v>415087.20500000002</v>
      </c>
      <c r="K39" s="785">
        <v>6527410.6299999999</v>
      </c>
      <c r="L39" s="785" t="s">
        <v>8609</v>
      </c>
      <c r="M39" s="785" t="s">
        <v>8610</v>
      </c>
      <c r="N39" s="785">
        <v>2302.2199999999998</v>
      </c>
      <c r="O39" s="786" t="s">
        <v>8572</v>
      </c>
    </row>
    <row r="40" spans="2:15">
      <c r="B40" s="785">
        <v>2625</v>
      </c>
      <c r="C40" s="785">
        <v>15.1</v>
      </c>
      <c r="D40" s="785">
        <v>33.14</v>
      </c>
      <c r="E40" s="785">
        <v>2609.11</v>
      </c>
      <c r="F40" s="785">
        <v>228.04</v>
      </c>
      <c r="G40" s="785">
        <v>60.69</v>
      </c>
      <c r="H40" s="785">
        <v>164.08</v>
      </c>
      <c r="I40" s="785">
        <v>1.62</v>
      </c>
      <c r="J40" s="785">
        <v>415091.24699999997</v>
      </c>
      <c r="K40" s="785">
        <v>6527416.9869999997</v>
      </c>
      <c r="L40" s="785" t="s">
        <v>8611</v>
      </c>
      <c r="M40" s="785" t="s">
        <v>8612</v>
      </c>
      <c r="N40" s="785">
        <v>2399.11</v>
      </c>
      <c r="O40" s="786" t="s">
        <v>8572</v>
      </c>
    </row>
    <row r="41" spans="2:15">
      <c r="B41" s="785">
        <v>2650</v>
      </c>
      <c r="C41" s="785">
        <v>15.16</v>
      </c>
      <c r="D41" s="785">
        <v>33.369999999999997</v>
      </c>
      <c r="E41" s="785">
        <v>2633.25</v>
      </c>
      <c r="F41" s="785">
        <v>233.5</v>
      </c>
      <c r="G41" s="785">
        <v>64.260000000000005</v>
      </c>
      <c r="H41" s="785">
        <v>170.15</v>
      </c>
      <c r="I41" s="785">
        <v>0.34</v>
      </c>
      <c r="J41" s="785">
        <v>415092.33799999999</v>
      </c>
      <c r="K41" s="785">
        <v>6527418.6500000004</v>
      </c>
      <c r="L41" s="785" t="s">
        <v>8613</v>
      </c>
      <c r="M41" s="785" t="s">
        <v>8614</v>
      </c>
      <c r="N41" s="785">
        <v>2423.25</v>
      </c>
      <c r="O41" s="786" t="s">
        <v>8572</v>
      </c>
    </row>
    <row r="42" spans="2:15">
      <c r="B42" s="785">
        <v>2675</v>
      </c>
      <c r="C42" s="785">
        <v>15.09</v>
      </c>
      <c r="D42" s="785">
        <v>33.58</v>
      </c>
      <c r="E42" s="785">
        <v>2657.38</v>
      </c>
      <c r="F42" s="785">
        <v>238.94</v>
      </c>
      <c r="G42" s="785">
        <v>67.86</v>
      </c>
      <c r="H42" s="785">
        <v>176.22</v>
      </c>
      <c r="I42" s="785">
        <v>0.36</v>
      </c>
      <c r="J42" s="785">
        <v>415093.435</v>
      </c>
      <c r="K42" s="785">
        <v>6527420.3090000004</v>
      </c>
      <c r="L42" s="785" t="s">
        <v>8615</v>
      </c>
      <c r="M42" s="785" t="s">
        <v>8616</v>
      </c>
      <c r="N42" s="785">
        <v>2447.38</v>
      </c>
      <c r="O42" s="786" t="s">
        <v>8572</v>
      </c>
    </row>
    <row r="43" spans="2:15">
      <c r="B43" s="785">
        <v>2700</v>
      </c>
      <c r="C43" s="785">
        <v>14.87</v>
      </c>
      <c r="D43" s="785">
        <v>34.04</v>
      </c>
      <c r="E43" s="785">
        <v>2681.53</v>
      </c>
      <c r="F43" s="785">
        <v>244.31</v>
      </c>
      <c r="G43" s="785">
        <v>71.459999999999994</v>
      </c>
      <c r="H43" s="785">
        <v>182.26</v>
      </c>
      <c r="I43" s="785">
        <v>1</v>
      </c>
      <c r="J43" s="785">
        <v>415094.53</v>
      </c>
      <c r="K43" s="785">
        <v>6527421.9450000003</v>
      </c>
      <c r="L43" s="785" t="s">
        <v>8617</v>
      </c>
      <c r="M43" s="785" t="s">
        <v>8618</v>
      </c>
      <c r="N43" s="785">
        <v>2471.5300000000002</v>
      </c>
      <c r="O43" s="786" t="s">
        <v>8572</v>
      </c>
    </row>
    <row r="44" spans="2:15">
      <c r="B44" s="785">
        <v>2725</v>
      </c>
      <c r="C44" s="785">
        <v>14.65</v>
      </c>
      <c r="D44" s="785">
        <v>34.21</v>
      </c>
      <c r="E44" s="785">
        <v>2705.71</v>
      </c>
      <c r="F44" s="785">
        <v>249.58</v>
      </c>
      <c r="G44" s="785">
        <v>75.03</v>
      </c>
      <c r="H44" s="785">
        <v>188.22</v>
      </c>
      <c r="I44" s="785">
        <v>0.9</v>
      </c>
      <c r="J44" s="785">
        <v>415095.62</v>
      </c>
      <c r="K44" s="785">
        <v>6527423.5520000001</v>
      </c>
      <c r="L44" s="785" t="s">
        <v>8619</v>
      </c>
      <c r="M44" s="785" t="s">
        <v>8620</v>
      </c>
      <c r="N44" s="785">
        <v>2495.71</v>
      </c>
      <c r="O44" s="786" t="s">
        <v>8572</v>
      </c>
    </row>
    <row r="45" spans="2:15">
      <c r="B45" s="785">
        <v>2750</v>
      </c>
      <c r="C45" s="785">
        <v>14.62</v>
      </c>
      <c r="D45" s="785">
        <v>33.54</v>
      </c>
      <c r="E45" s="785">
        <v>2729.9</v>
      </c>
      <c r="F45" s="785">
        <v>254.82</v>
      </c>
      <c r="G45" s="785">
        <v>78.55</v>
      </c>
      <c r="H45" s="785">
        <v>194.12</v>
      </c>
      <c r="I45" s="785">
        <v>0.69</v>
      </c>
      <c r="J45" s="785">
        <v>415096.69300000003</v>
      </c>
      <c r="K45" s="785">
        <v>6527425.1509999996</v>
      </c>
      <c r="L45" s="785" t="s">
        <v>8621</v>
      </c>
      <c r="M45" s="785" t="s">
        <v>8622</v>
      </c>
      <c r="N45" s="785">
        <v>2519.9</v>
      </c>
      <c r="O45" s="786" t="s">
        <v>8572</v>
      </c>
    </row>
    <row r="46" spans="2:15">
      <c r="B46" s="785">
        <v>2775</v>
      </c>
      <c r="C46" s="785">
        <v>14.65</v>
      </c>
      <c r="D46" s="785">
        <v>33.549999999999997</v>
      </c>
      <c r="E46" s="785">
        <v>2754.08</v>
      </c>
      <c r="F46" s="785">
        <v>260.08999999999997</v>
      </c>
      <c r="G46" s="785">
        <v>82.04</v>
      </c>
      <c r="H46" s="785">
        <v>200</v>
      </c>
      <c r="I46" s="785">
        <v>0.12</v>
      </c>
      <c r="J46" s="785">
        <v>415097.75699999998</v>
      </c>
      <c r="K46" s="785">
        <v>6527426.7549999999</v>
      </c>
      <c r="L46" s="785" t="s">
        <v>8623</v>
      </c>
      <c r="M46" s="785" t="s">
        <v>8624</v>
      </c>
      <c r="N46" s="785">
        <v>2544.08</v>
      </c>
      <c r="O46" s="786" t="s">
        <v>8572</v>
      </c>
    </row>
    <row r="47" spans="2:15">
      <c r="B47" s="785">
        <v>2800</v>
      </c>
      <c r="C47" s="785">
        <v>14.81</v>
      </c>
      <c r="D47" s="785">
        <v>33.83</v>
      </c>
      <c r="E47" s="785">
        <v>2778.26</v>
      </c>
      <c r="F47" s="785">
        <v>265.38</v>
      </c>
      <c r="G47" s="785">
        <v>85.57</v>
      </c>
      <c r="H47" s="785">
        <v>205.93</v>
      </c>
      <c r="I47" s="785">
        <v>0.7</v>
      </c>
      <c r="J47" s="785">
        <v>415098.83100000001</v>
      </c>
      <c r="K47" s="785">
        <v>6527428.3669999996</v>
      </c>
      <c r="L47" s="785" t="s">
        <v>8625</v>
      </c>
      <c r="M47" s="785" t="s">
        <v>8626</v>
      </c>
      <c r="N47" s="785">
        <v>2568.2600000000002</v>
      </c>
      <c r="O47" s="786" t="s">
        <v>8572</v>
      </c>
    </row>
    <row r="48" spans="2:15">
      <c r="B48" s="785">
        <v>2825</v>
      </c>
      <c r="C48" s="785">
        <v>14.88</v>
      </c>
      <c r="D48" s="785">
        <v>34.04</v>
      </c>
      <c r="E48" s="785">
        <v>2802.43</v>
      </c>
      <c r="F48" s="785">
        <v>270.69</v>
      </c>
      <c r="G48" s="785">
        <v>89.14</v>
      </c>
      <c r="H48" s="785">
        <v>211.92</v>
      </c>
      <c r="I48" s="785">
        <v>0.35</v>
      </c>
      <c r="J48" s="785">
        <v>415099.92099999997</v>
      </c>
      <c r="K48" s="785">
        <v>6527429.9869999997</v>
      </c>
      <c r="L48" s="785" t="s">
        <v>8627</v>
      </c>
      <c r="M48" s="785" t="s">
        <v>8628</v>
      </c>
      <c r="N48" s="785">
        <v>2592.4299999999998</v>
      </c>
      <c r="O48" s="786" t="s">
        <v>8572</v>
      </c>
    </row>
    <row r="49" spans="2:15">
      <c r="B49" s="785">
        <v>2850</v>
      </c>
      <c r="C49" s="785">
        <v>14.84</v>
      </c>
      <c r="D49" s="785">
        <v>33.729999999999997</v>
      </c>
      <c r="E49" s="785">
        <v>2826.59</v>
      </c>
      <c r="F49" s="785">
        <v>276.01</v>
      </c>
      <c r="G49" s="785">
        <v>92.72</v>
      </c>
      <c r="H49" s="785">
        <v>217.91</v>
      </c>
      <c r="I49" s="785">
        <v>0.36</v>
      </c>
      <c r="J49" s="785">
        <v>415101.011</v>
      </c>
      <c r="K49" s="785">
        <v>6527431.6090000002</v>
      </c>
      <c r="L49" s="785" t="s">
        <v>8629</v>
      </c>
      <c r="M49" s="785" t="s">
        <v>8630</v>
      </c>
      <c r="N49" s="785">
        <v>2616.59</v>
      </c>
      <c r="O49" s="786" t="s">
        <v>8572</v>
      </c>
    </row>
    <row r="50" spans="2:15">
      <c r="B50" s="785">
        <v>2875</v>
      </c>
      <c r="C50" s="785">
        <v>14.81</v>
      </c>
      <c r="D50" s="785">
        <v>33.89</v>
      </c>
      <c r="E50" s="785">
        <v>2850.76</v>
      </c>
      <c r="F50" s="785">
        <v>281.33</v>
      </c>
      <c r="G50" s="785">
        <v>96.28</v>
      </c>
      <c r="H50" s="785">
        <v>223.88</v>
      </c>
      <c r="I50" s="785">
        <v>0.2</v>
      </c>
      <c r="J50" s="785">
        <v>415102.09600000002</v>
      </c>
      <c r="K50" s="785">
        <v>6527433.2290000003</v>
      </c>
      <c r="L50" s="785" t="s">
        <v>8631</v>
      </c>
      <c r="M50" s="785" t="s">
        <v>8632</v>
      </c>
      <c r="N50" s="785">
        <v>2640.76</v>
      </c>
      <c r="O50" s="786" t="s">
        <v>8572</v>
      </c>
    </row>
    <row r="51" spans="2:15">
      <c r="B51" s="785">
        <v>2900</v>
      </c>
      <c r="C51" s="785">
        <v>14.99</v>
      </c>
      <c r="D51" s="785">
        <v>33.72</v>
      </c>
      <c r="E51" s="785">
        <v>2874.92</v>
      </c>
      <c r="F51" s="785">
        <v>286.67</v>
      </c>
      <c r="G51" s="785">
        <v>99.85</v>
      </c>
      <c r="H51" s="785">
        <v>229.88</v>
      </c>
      <c r="I51" s="785">
        <v>0.74</v>
      </c>
      <c r="J51" s="785">
        <v>415103.18599999999</v>
      </c>
      <c r="K51" s="785">
        <v>6527434.8569999998</v>
      </c>
      <c r="L51" s="785" t="s">
        <v>8633</v>
      </c>
      <c r="M51" s="785" t="s">
        <v>8634</v>
      </c>
      <c r="N51" s="785">
        <v>2664.92</v>
      </c>
      <c r="O51" s="786" t="s">
        <v>8572</v>
      </c>
    </row>
    <row r="52" spans="2:15">
      <c r="B52" s="785">
        <v>2925</v>
      </c>
      <c r="C52" s="785">
        <v>15.16</v>
      </c>
      <c r="D52" s="785">
        <v>33.69</v>
      </c>
      <c r="E52" s="785">
        <v>2899.06</v>
      </c>
      <c r="F52" s="785">
        <v>292.08</v>
      </c>
      <c r="G52" s="785">
        <v>103.46</v>
      </c>
      <c r="H52" s="785">
        <v>235.95</v>
      </c>
      <c r="I52" s="785">
        <v>0.68</v>
      </c>
      <c r="J52" s="785">
        <v>415104.28499999997</v>
      </c>
      <c r="K52" s="785">
        <v>6527436.5060000001</v>
      </c>
      <c r="L52" s="785" t="s">
        <v>8635</v>
      </c>
      <c r="M52" s="785" t="s">
        <v>8636</v>
      </c>
      <c r="N52" s="785">
        <v>2689.06</v>
      </c>
      <c r="O52" s="786" t="s">
        <v>8572</v>
      </c>
    </row>
    <row r="53" spans="2:15">
      <c r="B53" s="785">
        <v>2950</v>
      </c>
      <c r="C53" s="785">
        <v>15.49</v>
      </c>
      <c r="D53" s="785">
        <v>34.020000000000003</v>
      </c>
      <c r="E53" s="785">
        <v>2923.17</v>
      </c>
      <c r="F53" s="785">
        <v>297.57</v>
      </c>
      <c r="G53" s="785">
        <v>107.14</v>
      </c>
      <c r="H53" s="785">
        <v>242.12</v>
      </c>
      <c r="I53" s="785">
        <v>1.37</v>
      </c>
      <c r="J53" s="785">
        <v>415105.40700000001</v>
      </c>
      <c r="K53" s="785">
        <v>6527438.1789999995</v>
      </c>
      <c r="L53" s="785" t="s">
        <v>8637</v>
      </c>
      <c r="M53" s="785" t="s">
        <v>8638</v>
      </c>
      <c r="N53" s="785">
        <v>2713.17</v>
      </c>
      <c r="O53" s="786" t="s">
        <v>8572</v>
      </c>
    </row>
    <row r="54" spans="2:15">
      <c r="B54" s="785">
        <v>2975</v>
      </c>
      <c r="C54" s="785">
        <v>15.84</v>
      </c>
      <c r="D54" s="785">
        <v>33.979999999999997</v>
      </c>
      <c r="E54" s="785">
        <v>2947.24</v>
      </c>
      <c r="F54" s="785">
        <v>303.16000000000003</v>
      </c>
      <c r="G54" s="785">
        <v>110.92</v>
      </c>
      <c r="H54" s="785">
        <v>248.43</v>
      </c>
      <c r="I54" s="785">
        <v>1.4</v>
      </c>
      <c r="J54" s="785">
        <v>415106.55800000002</v>
      </c>
      <c r="K54" s="785">
        <v>6527439.8839999996</v>
      </c>
      <c r="L54" s="785" t="s">
        <v>8639</v>
      </c>
      <c r="M54" s="785" t="s">
        <v>8640</v>
      </c>
      <c r="N54" s="785">
        <v>2737.24</v>
      </c>
      <c r="O54" s="786" t="s">
        <v>8572</v>
      </c>
    </row>
    <row r="55" spans="2:15">
      <c r="B55" s="785">
        <v>3000</v>
      </c>
      <c r="C55" s="785">
        <v>16.25</v>
      </c>
      <c r="D55" s="785">
        <v>33.96</v>
      </c>
      <c r="E55" s="785">
        <v>2971.27</v>
      </c>
      <c r="F55" s="785">
        <v>308.89</v>
      </c>
      <c r="G55" s="785">
        <v>114.78</v>
      </c>
      <c r="H55" s="785">
        <v>254.89</v>
      </c>
      <c r="I55" s="785">
        <v>1.64</v>
      </c>
      <c r="J55" s="785">
        <v>415107.73499999999</v>
      </c>
      <c r="K55" s="785">
        <v>6527441.6310000001</v>
      </c>
      <c r="L55" s="785" t="s">
        <v>8641</v>
      </c>
      <c r="M55" s="785" t="s">
        <v>8642</v>
      </c>
      <c r="N55" s="785">
        <v>2761.27</v>
      </c>
      <c r="O55" s="786" t="s">
        <v>8572</v>
      </c>
    </row>
    <row r="56" spans="2:15">
      <c r="B56" s="785">
        <v>3025</v>
      </c>
      <c r="C56" s="785">
        <v>16.46</v>
      </c>
      <c r="D56" s="785">
        <v>33.64</v>
      </c>
      <c r="E56" s="785">
        <v>2995.26</v>
      </c>
      <c r="F56" s="785">
        <v>314.74</v>
      </c>
      <c r="G56" s="785">
        <v>118.7</v>
      </c>
      <c r="H56" s="785">
        <v>261.45999999999998</v>
      </c>
      <c r="I56" s="785">
        <v>0.91</v>
      </c>
      <c r="J56" s="785">
        <v>415108.92800000001</v>
      </c>
      <c r="K56" s="785">
        <v>6527443.4139999999</v>
      </c>
      <c r="L56" s="785" t="s">
        <v>8643</v>
      </c>
      <c r="M56" s="785" t="s">
        <v>8644</v>
      </c>
      <c r="N56" s="785">
        <v>2785.26</v>
      </c>
      <c r="O56" s="786" t="s">
        <v>8572</v>
      </c>
    </row>
    <row r="57" spans="2:15">
      <c r="B57" s="785">
        <v>3050</v>
      </c>
      <c r="C57" s="785">
        <v>16.59</v>
      </c>
      <c r="D57" s="785">
        <v>33.42</v>
      </c>
      <c r="E57" s="785">
        <v>3019.22</v>
      </c>
      <c r="F57" s="785">
        <v>320.67</v>
      </c>
      <c r="G57" s="785">
        <v>122.62</v>
      </c>
      <c r="H57" s="785">
        <v>268.08</v>
      </c>
      <c r="I57" s="785">
        <v>0.57999999999999996</v>
      </c>
      <c r="J57" s="785">
        <v>415110.12599999999</v>
      </c>
      <c r="K57" s="785">
        <v>6527445.2209999999</v>
      </c>
      <c r="L57" s="785" t="s">
        <v>8645</v>
      </c>
      <c r="M57" s="785" t="s">
        <v>8646</v>
      </c>
      <c r="N57" s="785">
        <v>2809.22</v>
      </c>
      <c r="O57" s="786" t="s">
        <v>8572</v>
      </c>
    </row>
    <row r="58" spans="2:15">
      <c r="B58" s="785">
        <v>3075</v>
      </c>
      <c r="C58" s="785">
        <v>16.73</v>
      </c>
      <c r="D58" s="785">
        <v>33.869999999999997</v>
      </c>
      <c r="E58" s="785">
        <v>3043.17</v>
      </c>
      <c r="F58" s="785">
        <v>326.64</v>
      </c>
      <c r="G58" s="785">
        <v>126.59</v>
      </c>
      <c r="H58" s="785">
        <v>274.77</v>
      </c>
      <c r="I58" s="785">
        <v>0.76</v>
      </c>
      <c r="J58" s="785">
        <v>415111.33600000001</v>
      </c>
      <c r="K58" s="785">
        <v>6527447.0389999999</v>
      </c>
      <c r="L58" s="785" t="s">
        <v>8647</v>
      </c>
      <c r="M58" s="785" t="s">
        <v>8648</v>
      </c>
      <c r="N58" s="785">
        <v>2833.17</v>
      </c>
      <c r="O58" s="786" t="s">
        <v>8572</v>
      </c>
    </row>
    <row r="59" spans="2:15">
      <c r="B59" s="785">
        <v>3100</v>
      </c>
      <c r="C59" s="785">
        <v>16.8</v>
      </c>
      <c r="D59" s="785">
        <v>33.99</v>
      </c>
      <c r="E59" s="785">
        <v>3067.11</v>
      </c>
      <c r="F59" s="785">
        <v>332.62</v>
      </c>
      <c r="G59" s="785">
        <v>130.62</v>
      </c>
      <c r="H59" s="785">
        <v>281.51</v>
      </c>
      <c r="I59" s="785">
        <v>0.31</v>
      </c>
      <c r="J59" s="785">
        <v>415112.56300000002</v>
      </c>
      <c r="K59" s="785">
        <v>6527448.8629999999</v>
      </c>
      <c r="L59" s="785" t="s">
        <v>8649</v>
      </c>
      <c r="M59" s="785" t="s">
        <v>8650</v>
      </c>
      <c r="N59" s="785">
        <v>2857.11</v>
      </c>
      <c r="O59" s="786" t="s">
        <v>8572</v>
      </c>
    </row>
    <row r="60" spans="2:15">
      <c r="B60" s="785">
        <v>3125</v>
      </c>
      <c r="C60" s="785">
        <v>16.75</v>
      </c>
      <c r="D60" s="785">
        <v>34.07</v>
      </c>
      <c r="E60" s="785">
        <v>3091.05</v>
      </c>
      <c r="F60" s="785">
        <v>338.6</v>
      </c>
      <c r="G60" s="785">
        <v>134.66</v>
      </c>
      <c r="H60" s="785">
        <v>288.25</v>
      </c>
      <c r="I60" s="785">
        <v>0.22</v>
      </c>
      <c r="J60" s="785">
        <v>415113.79399999999</v>
      </c>
      <c r="K60" s="785">
        <v>6527450.6859999998</v>
      </c>
      <c r="L60" s="785" t="s">
        <v>8651</v>
      </c>
      <c r="M60" s="785" t="s">
        <v>8652</v>
      </c>
      <c r="N60" s="785">
        <v>2881.05</v>
      </c>
      <c r="O60" s="786" t="s">
        <v>8572</v>
      </c>
    </row>
    <row r="61" spans="2:15">
      <c r="B61" s="785">
        <v>3150</v>
      </c>
      <c r="C61" s="785">
        <v>16.91</v>
      </c>
      <c r="D61" s="785">
        <v>34.909999999999997</v>
      </c>
      <c r="E61" s="785">
        <v>3114.98</v>
      </c>
      <c r="F61" s="785">
        <v>344.57</v>
      </c>
      <c r="G61" s="785">
        <v>138.76</v>
      </c>
      <c r="H61" s="785">
        <v>295.04000000000002</v>
      </c>
      <c r="I61" s="785">
        <v>1.1599999999999999</v>
      </c>
      <c r="J61" s="785">
        <v>415115.04300000001</v>
      </c>
      <c r="K61" s="785">
        <v>6527452.5039999997</v>
      </c>
      <c r="L61" s="785" t="s">
        <v>8653</v>
      </c>
      <c r="M61" s="785" t="s">
        <v>8654</v>
      </c>
      <c r="N61" s="785">
        <v>2904.98</v>
      </c>
      <c r="O61" s="786" t="s">
        <v>8572</v>
      </c>
    </row>
    <row r="62" spans="2:15">
      <c r="B62" s="785">
        <v>3175</v>
      </c>
      <c r="C62" s="785">
        <v>17.010000000000002</v>
      </c>
      <c r="D62" s="785">
        <v>35.43</v>
      </c>
      <c r="E62" s="785">
        <v>3138.89</v>
      </c>
      <c r="F62" s="785">
        <v>350.53</v>
      </c>
      <c r="G62" s="785">
        <v>142.96</v>
      </c>
      <c r="H62" s="785">
        <v>301.91000000000003</v>
      </c>
      <c r="I62" s="785">
        <v>0.73</v>
      </c>
      <c r="J62" s="785">
        <v>415116.32299999997</v>
      </c>
      <c r="K62" s="785">
        <v>6527454.3210000005</v>
      </c>
      <c r="L62" s="785" t="s">
        <v>8655</v>
      </c>
      <c r="M62" s="785" t="s">
        <v>8656</v>
      </c>
      <c r="N62" s="785">
        <v>2928.89</v>
      </c>
      <c r="O62" s="786" t="s">
        <v>8572</v>
      </c>
    </row>
    <row r="63" spans="2:15">
      <c r="B63" s="785">
        <v>3200</v>
      </c>
      <c r="C63" s="785">
        <v>17.18</v>
      </c>
      <c r="D63" s="785">
        <v>34.979999999999997</v>
      </c>
      <c r="E63" s="785">
        <v>3162.78</v>
      </c>
      <c r="F63" s="785">
        <v>356.53</v>
      </c>
      <c r="G63" s="785">
        <v>147.19</v>
      </c>
      <c r="H63" s="785">
        <v>308.83</v>
      </c>
      <c r="I63" s="785">
        <v>0.86</v>
      </c>
      <c r="J63" s="785">
        <v>415117.61499999999</v>
      </c>
      <c r="K63" s="785">
        <v>6527456.1509999996</v>
      </c>
      <c r="L63" s="785" t="s">
        <v>8657</v>
      </c>
      <c r="M63" s="785" t="s">
        <v>8658</v>
      </c>
      <c r="N63" s="785">
        <v>2952.78</v>
      </c>
      <c r="O63" s="786" t="s">
        <v>8572</v>
      </c>
    </row>
    <row r="64" spans="2:15">
      <c r="B64" s="785">
        <v>3225</v>
      </c>
      <c r="C64" s="785">
        <v>17.37</v>
      </c>
      <c r="D64" s="785">
        <v>34.82</v>
      </c>
      <c r="E64" s="785">
        <v>3186.66</v>
      </c>
      <c r="F64" s="785">
        <v>362.62</v>
      </c>
      <c r="G64" s="785">
        <v>151.44</v>
      </c>
      <c r="H64" s="785">
        <v>315.81</v>
      </c>
      <c r="I64" s="785">
        <v>0.78</v>
      </c>
      <c r="J64" s="785">
        <v>415118.90899999999</v>
      </c>
      <c r="K64" s="785">
        <v>6527458.0070000002</v>
      </c>
      <c r="L64" s="785" t="s">
        <v>8659</v>
      </c>
      <c r="M64" s="785" t="s">
        <v>8660</v>
      </c>
      <c r="N64" s="785">
        <v>2976.66</v>
      </c>
      <c r="O64" s="786" t="s">
        <v>8572</v>
      </c>
    </row>
    <row r="65" spans="2:15">
      <c r="B65" s="785">
        <v>3250</v>
      </c>
      <c r="C65" s="785">
        <v>17.7</v>
      </c>
      <c r="D65" s="785">
        <v>34.619999999999997</v>
      </c>
      <c r="E65" s="785">
        <v>3210.5</v>
      </c>
      <c r="F65" s="785">
        <v>368.81</v>
      </c>
      <c r="G65" s="785">
        <v>155.72999999999999</v>
      </c>
      <c r="H65" s="785">
        <v>322.89</v>
      </c>
      <c r="I65" s="785">
        <v>1.34</v>
      </c>
      <c r="J65" s="785">
        <v>415120.217</v>
      </c>
      <c r="K65" s="785">
        <v>6527459.8940000003</v>
      </c>
      <c r="L65" s="785" t="s">
        <v>8661</v>
      </c>
      <c r="M65" s="785" t="s">
        <v>8662</v>
      </c>
      <c r="N65" s="785">
        <v>3000.5</v>
      </c>
      <c r="O65" s="786" t="s">
        <v>8572</v>
      </c>
    </row>
    <row r="66" spans="2:15">
      <c r="B66" s="785">
        <v>3275</v>
      </c>
      <c r="C66" s="785">
        <v>18.18</v>
      </c>
      <c r="D66" s="785">
        <v>34.049999999999997</v>
      </c>
      <c r="E66" s="785">
        <v>3234.28</v>
      </c>
      <c r="F66" s="785">
        <v>375.17</v>
      </c>
      <c r="G66" s="785">
        <v>160.07</v>
      </c>
      <c r="H66" s="785">
        <v>330.1</v>
      </c>
      <c r="I66" s="785">
        <v>2.04</v>
      </c>
      <c r="J66" s="785">
        <v>415121.54</v>
      </c>
      <c r="K66" s="785">
        <v>6527461.8320000004</v>
      </c>
      <c r="L66" s="785" t="s">
        <v>8663</v>
      </c>
      <c r="M66" s="785" t="s">
        <v>8664</v>
      </c>
      <c r="N66" s="785">
        <v>3024.28</v>
      </c>
      <c r="O66" s="786" t="s">
        <v>8572</v>
      </c>
    </row>
    <row r="67" spans="2:15">
      <c r="B67" s="785">
        <v>3300</v>
      </c>
      <c r="C67" s="785">
        <v>19.010000000000002</v>
      </c>
      <c r="D67" s="785">
        <v>32.9</v>
      </c>
      <c r="E67" s="785">
        <v>3257.97</v>
      </c>
      <c r="F67" s="785">
        <v>381.82</v>
      </c>
      <c r="G67" s="785">
        <v>164.47</v>
      </c>
      <c r="H67" s="785">
        <v>337.53</v>
      </c>
      <c r="I67" s="785">
        <v>3.63</v>
      </c>
      <c r="J67" s="785">
        <v>415122.88</v>
      </c>
      <c r="K67" s="785">
        <v>6527463.8590000002</v>
      </c>
      <c r="L67" s="785" t="s">
        <v>8665</v>
      </c>
      <c r="M67" s="785" t="s">
        <v>8666</v>
      </c>
      <c r="N67" s="785">
        <v>3047.97</v>
      </c>
      <c r="O67" s="786" t="s">
        <v>8572</v>
      </c>
    </row>
    <row r="68" spans="2:15">
      <c r="B68" s="785">
        <v>3325</v>
      </c>
      <c r="C68" s="785">
        <v>19.8</v>
      </c>
      <c r="D68" s="785">
        <v>31.89</v>
      </c>
      <c r="E68" s="785">
        <v>3281.55</v>
      </c>
      <c r="F68" s="785">
        <v>388.84</v>
      </c>
      <c r="G68" s="785">
        <v>168.92</v>
      </c>
      <c r="H68" s="785">
        <v>345.2</v>
      </c>
      <c r="I68" s="785">
        <v>3.43</v>
      </c>
      <c r="J68" s="785">
        <v>415124.23599999998</v>
      </c>
      <c r="K68" s="785">
        <v>6527465.9970000004</v>
      </c>
      <c r="L68" s="785" t="s">
        <v>8667</v>
      </c>
      <c r="M68" s="785" t="s">
        <v>8668</v>
      </c>
      <c r="N68" s="785">
        <v>3071.55</v>
      </c>
      <c r="O68" s="786" t="s">
        <v>8572</v>
      </c>
    </row>
    <row r="69" spans="2:15">
      <c r="B69" s="785">
        <v>3350</v>
      </c>
      <c r="C69" s="785">
        <v>20.27</v>
      </c>
      <c r="D69" s="785">
        <v>31.43</v>
      </c>
      <c r="E69" s="785">
        <v>3305.04</v>
      </c>
      <c r="F69" s="785">
        <v>396.13</v>
      </c>
      <c r="G69" s="785">
        <v>173.41</v>
      </c>
      <c r="H69" s="785">
        <v>353.08</v>
      </c>
      <c r="I69" s="785">
        <v>1.98</v>
      </c>
      <c r="J69" s="785">
        <v>415125.60600000003</v>
      </c>
      <c r="K69" s="785">
        <v>6527468.2189999996</v>
      </c>
      <c r="L69" s="785" t="s">
        <v>8669</v>
      </c>
      <c r="M69" s="785" t="s">
        <v>8670</v>
      </c>
      <c r="N69" s="785">
        <v>3095.04</v>
      </c>
      <c r="O69" s="786" t="s">
        <v>8572</v>
      </c>
    </row>
    <row r="70" spans="2:15">
      <c r="B70" s="785">
        <v>3375</v>
      </c>
      <c r="C70" s="785">
        <v>20.7</v>
      </c>
      <c r="D70" s="785">
        <v>30.99</v>
      </c>
      <c r="E70" s="785">
        <v>3328.46</v>
      </c>
      <c r="F70" s="785">
        <v>403.61</v>
      </c>
      <c r="G70" s="785">
        <v>177.95</v>
      </c>
      <c r="H70" s="785">
        <v>361.1</v>
      </c>
      <c r="I70" s="785">
        <v>1.83</v>
      </c>
      <c r="J70" s="785">
        <v>415126.98800000001</v>
      </c>
      <c r="K70" s="785">
        <v>6527470.5</v>
      </c>
      <c r="L70" s="785" t="s">
        <v>8671</v>
      </c>
      <c r="M70" s="785" t="s">
        <v>8672</v>
      </c>
      <c r="N70" s="785">
        <v>3118.46</v>
      </c>
      <c r="O70" s="786" t="s">
        <v>8572</v>
      </c>
    </row>
    <row r="71" spans="2:15">
      <c r="B71" s="785">
        <v>3400</v>
      </c>
      <c r="C71" s="785">
        <v>21</v>
      </c>
      <c r="D71" s="785">
        <v>31.04</v>
      </c>
      <c r="E71" s="785">
        <v>3351.82</v>
      </c>
      <c r="F71" s="785">
        <v>411.23</v>
      </c>
      <c r="G71" s="785">
        <v>182.53</v>
      </c>
      <c r="H71" s="785">
        <v>369.24</v>
      </c>
      <c r="I71" s="785">
        <v>1.2</v>
      </c>
      <c r="J71" s="785">
        <v>415128.38500000001</v>
      </c>
      <c r="K71" s="785">
        <v>6527472.824</v>
      </c>
      <c r="L71" s="785" t="s">
        <v>8673</v>
      </c>
      <c r="M71" s="785" t="s">
        <v>8674</v>
      </c>
      <c r="N71" s="785">
        <v>3141.82</v>
      </c>
      <c r="O71" s="786" t="s">
        <v>8572</v>
      </c>
    </row>
    <row r="72" spans="2:15">
      <c r="B72" s="785">
        <v>3425</v>
      </c>
      <c r="C72" s="785">
        <v>21.26</v>
      </c>
      <c r="D72" s="785">
        <v>31.18</v>
      </c>
      <c r="E72" s="785">
        <v>3375.14</v>
      </c>
      <c r="F72" s="785">
        <v>418.95</v>
      </c>
      <c r="G72" s="785">
        <v>187.19</v>
      </c>
      <c r="H72" s="785">
        <v>377.49</v>
      </c>
      <c r="I72" s="785">
        <v>1.06</v>
      </c>
      <c r="J72" s="785">
        <v>415129.80499999999</v>
      </c>
      <c r="K72" s="785">
        <v>6527475.176</v>
      </c>
      <c r="L72" s="785" t="s">
        <v>8675</v>
      </c>
      <c r="M72" s="785" t="s">
        <v>8676</v>
      </c>
      <c r="N72" s="785">
        <v>3165.14</v>
      </c>
      <c r="O72" s="786" t="s">
        <v>8572</v>
      </c>
    </row>
    <row r="73" spans="2:15">
      <c r="B73" s="785">
        <v>3450</v>
      </c>
      <c r="C73" s="785">
        <v>21.46</v>
      </c>
      <c r="D73" s="785">
        <v>31</v>
      </c>
      <c r="E73" s="785">
        <v>3398.43</v>
      </c>
      <c r="F73" s="785">
        <v>426.75</v>
      </c>
      <c r="G73" s="785">
        <v>191.89</v>
      </c>
      <c r="H73" s="785">
        <v>385.83</v>
      </c>
      <c r="I73" s="785">
        <v>0.84</v>
      </c>
      <c r="J73" s="785">
        <v>415131.23800000001</v>
      </c>
      <c r="K73" s="785">
        <v>6527477.5530000003</v>
      </c>
      <c r="L73" s="785" t="s">
        <v>8677</v>
      </c>
      <c r="M73" s="785" t="s">
        <v>8678</v>
      </c>
      <c r="N73" s="785">
        <v>3188.43</v>
      </c>
      <c r="O73" s="786" t="s">
        <v>8572</v>
      </c>
    </row>
    <row r="74" spans="2:15">
      <c r="B74" s="785">
        <v>3475</v>
      </c>
      <c r="C74" s="785">
        <v>21.66</v>
      </c>
      <c r="D74" s="785">
        <v>30.81</v>
      </c>
      <c r="E74" s="785">
        <v>3421.68</v>
      </c>
      <c r="F74" s="785">
        <v>434.63</v>
      </c>
      <c r="G74" s="785">
        <v>196.61</v>
      </c>
      <c r="H74" s="785">
        <v>394.23</v>
      </c>
      <c r="I74" s="785">
        <v>0.85</v>
      </c>
      <c r="J74" s="785">
        <v>415132.67599999998</v>
      </c>
      <c r="K74" s="785">
        <v>6527479.9560000002</v>
      </c>
      <c r="L74" s="785" t="s">
        <v>8679</v>
      </c>
      <c r="M74" s="785" t="s">
        <v>8680</v>
      </c>
      <c r="N74" s="785">
        <v>3211.68</v>
      </c>
      <c r="O74" s="786" t="s">
        <v>8572</v>
      </c>
    </row>
    <row r="75" spans="2:15">
      <c r="B75" s="785">
        <v>3500</v>
      </c>
      <c r="C75" s="785">
        <v>21.86</v>
      </c>
      <c r="D75" s="785">
        <v>30.53</v>
      </c>
      <c r="E75" s="785">
        <v>3444.89</v>
      </c>
      <c r="F75" s="785">
        <v>442.6</v>
      </c>
      <c r="G75" s="785">
        <v>201.34</v>
      </c>
      <c r="H75" s="785">
        <v>402.69</v>
      </c>
      <c r="I75" s="785">
        <v>0.9</v>
      </c>
      <c r="J75" s="785">
        <v>415134.11700000003</v>
      </c>
      <c r="K75" s="785">
        <v>6527482.3849999998</v>
      </c>
      <c r="L75" s="785" t="s">
        <v>8681</v>
      </c>
      <c r="M75" s="785" t="s">
        <v>8682</v>
      </c>
      <c r="N75" s="785">
        <v>3234.89</v>
      </c>
      <c r="O75" s="786" t="s">
        <v>8572</v>
      </c>
    </row>
    <row r="76" spans="2:15">
      <c r="B76" s="785">
        <v>3525</v>
      </c>
      <c r="C76" s="785">
        <v>21.94</v>
      </c>
      <c r="D76" s="785">
        <v>30.53</v>
      </c>
      <c r="E76" s="785">
        <v>3468.09</v>
      </c>
      <c r="F76" s="785">
        <v>450.63</v>
      </c>
      <c r="G76" s="785">
        <v>206.07</v>
      </c>
      <c r="H76" s="785">
        <v>411.19</v>
      </c>
      <c r="I76" s="785">
        <v>0.32</v>
      </c>
      <c r="J76" s="785">
        <v>415135.56099999999</v>
      </c>
      <c r="K76" s="785">
        <v>6527484.8329999996</v>
      </c>
      <c r="L76" s="785" t="s">
        <v>8683</v>
      </c>
      <c r="M76" s="785" t="s">
        <v>8684</v>
      </c>
      <c r="N76" s="785">
        <v>3258.09</v>
      </c>
      <c r="O76" s="786" t="s">
        <v>8572</v>
      </c>
    </row>
    <row r="77" spans="2:15">
      <c r="B77" s="785">
        <v>3550</v>
      </c>
      <c r="C77" s="785">
        <v>22.16</v>
      </c>
      <c r="D77" s="785">
        <v>30.45</v>
      </c>
      <c r="E77" s="785">
        <v>3491.26</v>
      </c>
      <c r="F77" s="785">
        <v>458.72</v>
      </c>
      <c r="G77" s="785">
        <v>210.83</v>
      </c>
      <c r="H77" s="785">
        <v>419.74</v>
      </c>
      <c r="I77" s="785">
        <v>0.89</v>
      </c>
      <c r="J77" s="785">
        <v>415137.01199999999</v>
      </c>
      <c r="K77" s="785">
        <v>6527487.2989999996</v>
      </c>
      <c r="L77" s="785" t="s">
        <v>8685</v>
      </c>
      <c r="M77" s="785" t="s">
        <v>8686</v>
      </c>
      <c r="N77" s="785">
        <v>3281.26</v>
      </c>
      <c r="O77" s="786" t="s">
        <v>8572</v>
      </c>
    </row>
    <row r="78" spans="2:15">
      <c r="B78" s="785">
        <v>3575</v>
      </c>
      <c r="C78" s="785">
        <v>22.38</v>
      </c>
      <c r="D78" s="785">
        <v>30.17</v>
      </c>
      <c r="E78" s="785">
        <v>3514.4</v>
      </c>
      <c r="F78" s="785">
        <v>466.9</v>
      </c>
      <c r="G78" s="785">
        <v>215.62</v>
      </c>
      <c r="H78" s="785">
        <v>428.36</v>
      </c>
      <c r="I78" s="785">
        <v>0.98</v>
      </c>
      <c r="J78" s="785">
        <v>415138.47</v>
      </c>
      <c r="K78" s="785">
        <v>6527489.7920000004</v>
      </c>
      <c r="L78" s="785" t="s">
        <v>8687</v>
      </c>
      <c r="M78" s="785" t="s">
        <v>8688</v>
      </c>
      <c r="N78" s="785">
        <v>3304.4</v>
      </c>
      <c r="O78" s="786" t="s">
        <v>8572</v>
      </c>
    </row>
    <row r="79" spans="2:15">
      <c r="B79" s="785">
        <v>3600</v>
      </c>
      <c r="C79" s="785">
        <v>22.51</v>
      </c>
      <c r="D79" s="785">
        <v>29.98</v>
      </c>
      <c r="E79" s="785">
        <v>3537.5</v>
      </c>
      <c r="F79" s="785">
        <v>475.16</v>
      </c>
      <c r="G79" s="785">
        <v>220.4</v>
      </c>
      <c r="H79" s="785">
        <v>437.03</v>
      </c>
      <c r="I79" s="785">
        <v>0.6</v>
      </c>
      <c r="J79" s="785">
        <v>415139.92800000001</v>
      </c>
      <c r="K79" s="785">
        <v>6527492.3090000004</v>
      </c>
      <c r="L79" s="785" t="s">
        <v>8689</v>
      </c>
      <c r="M79" s="785" t="s">
        <v>8690</v>
      </c>
      <c r="N79" s="785">
        <v>3327.5</v>
      </c>
      <c r="O79" s="786" t="s">
        <v>8572</v>
      </c>
    </row>
    <row r="80" spans="2:15">
      <c r="B80" s="785">
        <v>3625</v>
      </c>
      <c r="C80" s="785">
        <v>22.75</v>
      </c>
      <c r="D80" s="785">
        <v>29.65</v>
      </c>
      <c r="E80" s="785">
        <v>3560.58</v>
      </c>
      <c r="F80" s="785">
        <v>483.51</v>
      </c>
      <c r="G80" s="785">
        <v>225.18</v>
      </c>
      <c r="H80" s="785">
        <v>445.75</v>
      </c>
      <c r="I80" s="785">
        <v>1.0900000000000001</v>
      </c>
      <c r="J80" s="785">
        <v>415141.38500000001</v>
      </c>
      <c r="K80" s="785">
        <v>6527494.8530000001</v>
      </c>
      <c r="L80" s="785" t="s">
        <v>8691</v>
      </c>
      <c r="M80" s="785" t="s">
        <v>8692</v>
      </c>
      <c r="N80" s="785">
        <v>3350.58</v>
      </c>
      <c r="O80" s="786" t="s">
        <v>8572</v>
      </c>
    </row>
    <row r="81" spans="2:15">
      <c r="B81" s="785">
        <v>3650</v>
      </c>
      <c r="C81" s="785">
        <v>23.05</v>
      </c>
      <c r="D81" s="785">
        <v>29.53</v>
      </c>
      <c r="E81" s="785">
        <v>3583.61</v>
      </c>
      <c r="F81" s="785">
        <v>491.97</v>
      </c>
      <c r="G81" s="785">
        <v>229.99</v>
      </c>
      <c r="H81" s="785">
        <v>454.55</v>
      </c>
      <c r="I81" s="785">
        <v>1.21</v>
      </c>
      <c r="J81" s="785">
        <v>415142.84899999999</v>
      </c>
      <c r="K81" s="785">
        <v>6527497.432</v>
      </c>
      <c r="L81" s="785" t="s">
        <v>8693</v>
      </c>
      <c r="M81" s="785" t="s">
        <v>8694</v>
      </c>
      <c r="N81" s="785">
        <v>3373.61</v>
      </c>
      <c r="O81" s="786" t="s">
        <v>8572</v>
      </c>
    </row>
    <row r="82" spans="2:15">
      <c r="B82" s="785">
        <v>3675</v>
      </c>
      <c r="C82" s="785">
        <v>23.39</v>
      </c>
      <c r="D82" s="785">
        <v>29.19</v>
      </c>
      <c r="E82" s="785">
        <v>3606.58</v>
      </c>
      <c r="F82" s="785">
        <v>500.56</v>
      </c>
      <c r="G82" s="785">
        <v>234.82</v>
      </c>
      <c r="H82" s="785">
        <v>463.45</v>
      </c>
      <c r="I82" s="785">
        <v>1.46</v>
      </c>
      <c r="J82" s="785">
        <v>415144.32199999999</v>
      </c>
      <c r="K82" s="785">
        <v>6527500.0499999998</v>
      </c>
      <c r="L82" s="785" t="s">
        <v>8695</v>
      </c>
      <c r="M82" s="785" t="s">
        <v>8696</v>
      </c>
      <c r="N82" s="785">
        <v>3396.58</v>
      </c>
      <c r="O82" s="786" t="s">
        <v>8572</v>
      </c>
    </row>
    <row r="83" spans="2:15">
      <c r="B83" s="785">
        <v>3700</v>
      </c>
      <c r="C83" s="785">
        <v>23.75</v>
      </c>
      <c r="D83" s="785">
        <v>28.92</v>
      </c>
      <c r="E83" s="785">
        <v>3629.5</v>
      </c>
      <c r="F83" s="785">
        <v>509.3</v>
      </c>
      <c r="G83" s="785">
        <v>239.67</v>
      </c>
      <c r="H83" s="785">
        <v>472.46</v>
      </c>
      <c r="I83" s="785">
        <v>1.5</v>
      </c>
      <c r="J83" s="785">
        <v>415145.80200000003</v>
      </c>
      <c r="K83" s="785">
        <v>6527502.7139999997</v>
      </c>
      <c r="L83" s="785" t="s">
        <v>8697</v>
      </c>
      <c r="M83" s="785" t="s">
        <v>8698</v>
      </c>
      <c r="N83" s="785">
        <v>3419.5</v>
      </c>
      <c r="O83" s="786" t="s">
        <v>8572</v>
      </c>
    </row>
    <row r="84" spans="2:15">
      <c r="B84" s="785">
        <v>3725</v>
      </c>
      <c r="C84" s="785">
        <v>24.12</v>
      </c>
      <c r="D84" s="785">
        <v>28.65</v>
      </c>
      <c r="E84" s="785">
        <v>3652.35</v>
      </c>
      <c r="F84" s="785">
        <v>518.19000000000005</v>
      </c>
      <c r="G84" s="785">
        <v>244.56</v>
      </c>
      <c r="H84" s="785">
        <v>481.57</v>
      </c>
      <c r="I84" s="785">
        <v>1.54</v>
      </c>
      <c r="J84" s="785">
        <v>415147.29100000003</v>
      </c>
      <c r="K84" s="785">
        <v>6527505.4230000004</v>
      </c>
      <c r="L84" s="785" t="s">
        <v>8699</v>
      </c>
      <c r="M84" s="785" t="s">
        <v>8700</v>
      </c>
      <c r="N84" s="785">
        <v>3442.35</v>
      </c>
      <c r="O84" s="786" t="s">
        <v>8572</v>
      </c>
    </row>
    <row r="85" spans="2:15">
      <c r="B85" s="785">
        <v>3750</v>
      </c>
      <c r="C85" s="785">
        <v>24.48</v>
      </c>
      <c r="D85" s="785">
        <v>28.57</v>
      </c>
      <c r="E85" s="785">
        <v>3675.13</v>
      </c>
      <c r="F85" s="785">
        <v>527.22</v>
      </c>
      <c r="G85" s="785">
        <v>249.48</v>
      </c>
      <c r="H85" s="785">
        <v>490.8</v>
      </c>
      <c r="I85" s="785">
        <v>1.45</v>
      </c>
      <c r="J85" s="785">
        <v>415148.79200000002</v>
      </c>
      <c r="K85" s="785">
        <v>6527508.176</v>
      </c>
      <c r="L85" s="785" t="s">
        <v>8701</v>
      </c>
      <c r="M85" s="785" t="s">
        <v>8702</v>
      </c>
      <c r="N85" s="785">
        <v>3465.13</v>
      </c>
      <c r="O85" s="786" t="s">
        <v>8572</v>
      </c>
    </row>
    <row r="86" spans="2:15">
      <c r="B86" s="785">
        <v>3775</v>
      </c>
      <c r="C86" s="785">
        <v>25.09</v>
      </c>
      <c r="D86" s="785">
        <v>28.65</v>
      </c>
      <c r="E86" s="785">
        <v>3697.83</v>
      </c>
      <c r="F86" s="785">
        <v>536.41999999999996</v>
      </c>
      <c r="G86" s="785">
        <v>254.5</v>
      </c>
      <c r="H86" s="785">
        <v>500.21</v>
      </c>
      <c r="I86" s="785">
        <v>2.44</v>
      </c>
      <c r="J86" s="785">
        <v>415150.32199999999</v>
      </c>
      <c r="K86" s="785">
        <v>6527510.9800000004</v>
      </c>
      <c r="L86" s="785" t="s">
        <v>8703</v>
      </c>
      <c r="M86" s="785" t="s">
        <v>8704</v>
      </c>
      <c r="N86" s="785">
        <v>3487.83</v>
      </c>
      <c r="O86" s="786" t="s">
        <v>8572</v>
      </c>
    </row>
    <row r="87" spans="2:15">
      <c r="B87" s="785">
        <v>3800</v>
      </c>
      <c r="C87" s="785">
        <v>25.56</v>
      </c>
      <c r="D87" s="785">
        <v>28.74</v>
      </c>
      <c r="E87" s="785">
        <v>3720.43</v>
      </c>
      <c r="F87" s="785">
        <v>545.79999999999995</v>
      </c>
      <c r="G87" s="785">
        <v>259.64</v>
      </c>
      <c r="H87" s="785">
        <v>509.81</v>
      </c>
      <c r="I87" s="785">
        <v>1.89</v>
      </c>
      <c r="J87" s="785">
        <v>415151.88699999999</v>
      </c>
      <c r="K87" s="785">
        <v>6527513.8389999997</v>
      </c>
      <c r="L87" s="785" t="s">
        <v>8705</v>
      </c>
      <c r="M87" s="785" t="s">
        <v>8706</v>
      </c>
      <c r="N87" s="785">
        <v>3510.43</v>
      </c>
      <c r="O87" s="786" t="s">
        <v>8572</v>
      </c>
    </row>
    <row r="88" spans="2:15">
      <c r="B88" s="785">
        <v>3825</v>
      </c>
      <c r="C88" s="785">
        <v>26.03</v>
      </c>
      <c r="D88" s="785">
        <v>28.78</v>
      </c>
      <c r="E88" s="785">
        <v>3742.94</v>
      </c>
      <c r="F88" s="785">
        <v>555.34</v>
      </c>
      <c r="G88" s="785">
        <v>264.87</v>
      </c>
      <c r="H88" s="785">
        <v>519.58000000000004</v>
      </c>
      <c r="I88" s="785">
        <v>1.88</v>
      </c>
      <c r="J88" s="785">
        <v>415153.48200000002</v>
      </c>
      <c r="K88" s="785">
        <v>6527516.7460000003</v>
      </c>
      <c r="L88" s="785" t="s">
        <v>8707</v>
      </c>
      <c r="M88" s="785" t="s">
        <v>8708</v>
      </c>
      <c r="N88" s="785">
        <v>3532.94</v>
      </c>
      <c r="O88" s="786" t="s">
        <v>8572</v>
      </c>
    </row>
    <row r="89" spans="2:15">
      <c r="B89" s="785">
        <v>3850</v>
      </c>
      <c r="C89" s="785">
        <v>26.63</v>
      </c>
      <c r="D89" s="785">
        <v>29.07</v>
      </c>
      <c r="E89" s="785">
        <v>3765.34</v>
      </c>
      <c r="F89" s="785">
        <v>565.04</v>
      </c>
      <c r="G89" s="785">
        <v>270.23</v>
      </c>
      <c r="H89" s="785">
        <v>529.55999999999995</v>
      </c>
      <c r="I89" s="785">
        <v>2.4500000000000002</v>
      </c>
      <c r="J89" s="785">
        <v>415155.11700000003</v>
      </c>
      <c r="K89" s="785">
        <v>6527519.7039999999</v>
      </c>
      <c r="L89" s="785" t="s">
        <v>8709</v>
      </c>
      <c r="M89" s="785" t="s">
        <v>8710</v>
      </c>
      <c r="N89" s="785">
        <v>3555.34</v>
      </c>
      <c r="O89" s="786" t="s">
        <v>8572</v>
      </c>
    </row>
    <row r="90" spans="2:15">
      <c r="B90" s="785">
        <v>3875</v>
      </c>
      <c r="C90" s="785">
        <v>27.25</v>
      </c>
      <c r="D90" s="785">
        <v>29.33</v>
      </c>
      <c r="E90" s="785">
        <v>3787.63</v>
      </c>
      <c r="F90" s="785">
        <v>574.92999999999995</v>
      </c>
      <c r="G90" s="785">
        <v>275.76</v>
      </c>
      <c r="H90" s="785">
        <v>539.77</v>
      </c>
      <c r="I90" s="785">
        <v>2.52</v>
      </c>
      <c r="J90" s="785">
        <v>415156.80099999998</v>
      </c>
      <c r="K90" s="785">
        <v>6527522.7180000003</v>
      </c>
      <c r="L90" s="785" t="s">
        <v>8711</v>
      </c>
      <c r="M90" s="785" t="s">
        <v>8712</v>
      </c>
      <c r="N90" s="785">
        <v>3577.63</v>
      </c>
      <c r="O90" s="786" t="s">
        <v>8572</v>
      </c>
    </row>
    <row r="91" spans="2:15">
      <c r="B91" s="785">
        <v>3900</v>
      </c>
      <c r="C91" s="785">
        <v>27.8</v>
      </c>
      <c r="D91" s="785">
        <v>29.57</v>
      </c>
      <c r="E91" s="785">
        <v>3809.8</v>
      </c>
      <c r="F91" s="785">
        <v>584.99</v>
      </c>
      <c r="G91" s="785">
        <v>281.44</v>
      </c>
      <c r="H91" s="785">
        <v>550.22</v>
      </c>
      <c r="I91" s="785">
        <v>2.2400000000000002</v>
      </c>
      <c r="J91" s="785">
        <v>415158.533</v>
      </c>
      <c r="K91" s="785">
        <v>6527525.784</v>
      </c>
      <c r="L91" s="785" t="s">
        <v>8713</v>
      </c>
      <c r="M91" s="785" t="s">
        <v>8714</v>
      </c>
      <c r="N91" s="785">
        <v>3599.8</v>
      </c>
      <c r="O91" s="786" t="s">
        <v>8572</v>
      </c>
    </row>
    <row r="92" spans="2:15">
      <c r="B92" s="785">
        <v>3925</v>
      </c>
      <c r="C92" s="785">
        <v>28.5</v>
      </c>
      <c r="D92" s="785">
        <v>29.85</v>
      </c>
      <c r="E92" s="785">
        <v>3831.84</v>
      </c>
      <c r="F92" s="785">
        <v>595.23</v>
      </c>
      <c r="G92" s="785">
        <v>287.29000000000002</v>
      </c>
      <c r="H92" s="785">
        <v>560.9</v>
      </c>
      <c r="I92" s="785">
        <v>2.85</v>
      </c>
      <c r="J92" s="785">
        <v>415160.315</v>
      </c>
      <c r="K92" s="785">
        <v>6527528.9069999997</v>
      </c>
      <c r="L92" s="785" t="s">
        <v>8715</v>
      </c>
      <c r="M92" s="785" t="s">
        <v>8716</v>
      </c>
      <c r="N92" s="785">
        <v>3621.84</v>
      </c>
      <c r="O92" s="786" t="s">
        <v>8572</v>
      </c>
    </row>
    <row r="93" spans="2:15">
      <c r="B93" s="785">
        <v>3950</v>
      </c>
      <c r="C93" s="785">
        <v>29.26</v>
      </c>
      <c r="D93" s="785">
        <v>30.24</v>
      </c>
      <c r="E93" s="785">
        <v>3853.73</v>
      </c>
      <c r="F93" s="785">
        <v>605.67999999999995</v>
      </c>
      <c r="G93" s="785">
        <v>293.33</v>
      </c>
      <c r="H93" s="785">
        <v>571.86</v>
      </c>
      <c r="I93" s="785">
        <v>3.13</v>
      </c>
      <c r="J93" s="785">
        <v>415162.15700000001</v>
      </c>
      <c r="K93" s="785">
        <v>6527532.0920000002</v>
      </c>
      <c r="L93" s="785" t="s">
        <v>8717</v>
      </c>
      <c r="M93" s="785" t="s">
        <v>8718</v>
      </c>
      <c r="N93" s="785">
        <v>3643.73</v>
      </c>
      <c r="O93" s="786" t="s">
        <v>8572</v>
      </c>
    </row>
    <row r="94" spans="2:15">
      <c r="B94" s="785">
        <v>3975</v>
      </c>
      <c r="C94" s="785">
        <v>29.9</v>
      </c>
      <c r="D94" s="785">
        <v>30.28</v>
      </c>
      <c r="E94" s="785">
        <v>3875.47</v>
      </c>
      <c r="F94" s="785">
        <v>616.34</v>
      </c>
      <c r="G94" s="785">
        <v>299.55</v>
      </c>
      <c r="H94" s="785">
        <v>583.09</v>
      </c>
      <c r="I94" s="785">
        <v>2.56</v>
      </c>
      <c r="J94" s="785">
        <v>415164.05300000001</v>
      </c>
      <c r="K94" s="785">
        <v>6527535.341</v>
      </c>
      <c r="L94" s="785" t="s">
        <v>8719</v>
      </c>
      <c r="M94" s="785" t="s">
        <v>8720</v>
      </c>
      <c r="N94" s="785">
        <v>3665.47</v>
      </c>
      <c r="O94" s="786" t="s">
        <v>8572</v>
      </c>
    </row>
    <row r="95" spans="2:15">
      <c r="B95" s="785">
        <v>4000</v>
      </c>
      <c r="C95" s="785">
        <v>30.62</v>
      </c>
      <c r="D95" s="785">
        <v>30.27</v>
      </c>
      <c r="E95" s="785">
        <v>3897.07</v>
      </c>
      <c r="F95" s="785">
        <v>627.22</v>
      </c>
      <c r="G95" s="785">
        <v>305.89999999999998</v>
      </c>
      <c r="H95" s="785">
        <v>594.54999999999995</v>
      </c>
      <c r="I95" s="785">
        <v>2.88</v>
      </c>
      <c r="J95" s="785">
        <v>415165.989</v>
      </c>
      <c r="K95" s="785">
        <v>6527538.6569999997</v>
      </c>
      <c r="L95" s="785" t="s">
        <v>8721</v>
      </c>
      <c r="M95" s="785" t="s">
        <v>8722</v>
      </c>
      <c r="N95" s="785">
        <v>3687.07</v>
      </c>
      <c r="O95" s="786" t="s">
        <v>8572</v>
      </c>
    </row>
    <row r="96" spans="2:15">
      <c r="B96" s="785">
        <v>4025</v>
      </c>
      <c r="C96" s="785">
        <v>31.19</v>
      </c>
      <c r="D96" s="785">
        <v>30.38</v>
      </c>
      <c r="E96" s="785">
        <v>3918.52</v>
      </c>
      <c r="F96" s="785">
        <v>638.30999999999995</v>
      </c>
      <c r="G96" s="785">
        <v>312.38</v>
      </c>
      <c r="H96" s="785">
        <v>606.24</v>
      </c>
      <c r="I96" s="785">
        <v>2.29</v>
      </c>
      <c r="J96" s="785">
        <v>415167.96500000003</v>
      </c>
      <c r="K96" s="785">
        <v>6527542.0360000003</v>
      </c>
      <c r="L96" s="785" t="s">
        <v>8723</v>
      </c>
      <c r="M96" s="785" t="s">
        <v>8724</v>
      </c>
      <c r="N96" s="785">
        <v>3708.52</v>
      </c>
      <c r="O96" s="786" t="s">
        <v>8572</v>
      </c>
    </row>
    <row r="97" spans="2:15">
      <c r="B97" s="785">
        <v>4050</v>
      </c>
      <c r="C97" s="785">
        <v>31.8</v>
      </c>
      <c r="D97" s="785">
        <v>30.44</v>
      </c>
      <c r="E97" s="785">
        <v>3939.84</v>
      </c>
      <c r="F97" s="785">
        <v>649.57000000000005</v>
      </c>
      <c r="G97" s="785">
        <v>319</v>
      </c>
      <c r="H97" s="785">
        <v>618.13</v>
      </c>
      <c r="I97" s="785">
        <v>2.44</v>
      </c>
      <c r="J97" s="785">
        <v>415169.98</v>
      </c>
      <c r="K97" s="785">
        <v>6527545.4689999996</v>
      </c>
      <c r="L97" s="785" t="s">
        <v>8725</v>
      </c>
      <c r="M97" s="785" t="s">
        <v>8726</v>
      </c>
      <c r="N97" s="785">
        <v>3729.84</v>
      </c>
      <c r="O97" s="786" t="s">
        <v>8572</v>
      </c>
    </row>
    <row r="98" spans="2:15">
      <c r="B98" s="785">
        <v>4075</v>
      </c>
      <c r="C98" s="785">
        <v>32.159999999999997</v>
      </c>
      <c r="D98" s="785">
        <v>30.46</v>
      </c>
      <c r="E98" s="785">
        <v>3961.04</v>
      </c>
      <c r="F98" s="785">
        <v>660.98</v>
      </c>
      <c r="G98" s="785">
        <v>325.70999999999998</v>
      </c>
      <c r="H98" s="785">
        <v>630.19000000000005</v>
      </c>
      <c r="I98" s="785">
        <v>1.44</v>
      </c>
      <c r="J98" s="785">
        <v>415172.02500000002</v>
      </c>
      <c r="K98" s="785">
        <v>6527548.9479999999</v>
      </c>
      <c r="L98" s="785" t="s">
        <v>8727</v>
      </c>
      <c r="M98" s="785" t="s">
        <v>8728</v>
      </c>
      <c r="N98" s="785">
        <v>3751.04</v>
      </c>
      <c r="O98" s="786" t="s">
        <v>8572</v>
      </c>
    </row>
    <row r="99" spans="2:15">
      <c r="B99" s="785">
        <v>4100</v>
      </c>
      <c r="C99" s="785">
        <v>32.71</v>
      </c>
      <c r="D99" s="785">
        <v>30.43</v>
      </c>
      <c r="E99" s="785">
        <v>3982.14</v>
      </c>
      <c r="F99" s="785">
        <v>672.54</v>
      </c>
      <c r="G99" s="785">
        <v>332.5</v>
      </c>
      <c r="H99" s="785">
        <v>642.41</v>
      </c>
      <c r="I99" s="785">
        <v>2.2000000000000002</v>
      </c>
      <c r="J99" s="785">
        <v>415174.09600000002</v>
      </c>
      <c r="K99" s="785">
        <v>6527552.4709999999</v>
      </c>
      <c r="L99" s="785" t="s">
        <v>8729</v>
      </c>
      <c r="M99" s="785" t="s">
        <v>8730</v>
      </c>
      <c r="N99" s="785">
        <v>3772.14</v>
      </c>
      <c r="O99" s="786" t="s">
        <v>8572</v>
      </c>
    </row>
    <row r="100" spans="2:15">
      <c r="B100" s="785">
        <v>4125</v>
      </c>
      <c r="C100" s="785">
        <v>33.24</v>
      </c>
      <c r="D100" s="785">
        <v>30.24</v>
      </c>
      <c r="E100" s="785">
        <v>4003.11</v>
      </c>
      <c r="F100" s="785">
        <v>684.29</v>
      </c>
      <c r="G100" s="785">
        <v>339.37</v>
      </c>
      <c r="H100" s="785">
        <v>654.79</v>
      </c>
      <c r="I100" s="785">
        <v>2.16</v>
      </c>
      <c r="J100" s="785">
        <v>415176.19099999999</v>
      </c>
      <c r="K100" s="785">
        <v>6527556.051</v>
      </c>
      <c r="L100" s="785" t="s">
        <v>8731</v>
      </c>
      <c r="M100" s="785" t="s">
        <v>8732</v>
      </c>
      <c r="N100" s="785">
        <v>3793.11</v>
      </c>
      <c r="O100" s="786" t="s">
        <v>8572</v>
      </c>
    </row>
    <row r="101" spans="2:15">
      <c r="B101" s="785">
        <v>4150</v>
      </c>
      <c r="C101" s="785">
        <v>33.659999999999997</v>
      </c>
      <c r="D101" s="785">
        <v>30.18</v>
      </c>
      <c r="E101" s="785">
        <v>4023.97</v>
      </c>
      <c r="F101" s="785">
        <v>696.2</v>
      </c>
      <c r="G101" s="785">
        <v>346.31</v>
      </c>
      <c r="H101" s="785">
        <v>667.32</v>
      </c>
      <c r="I101" s="785">
        <v>1.69</v>
      </c>
      <c r="J101" s="785">
        <v>415178.304</v>
      </c>
      <c r="K101" s="785">
        <v>6527559.6809999999</v>
      </c>
      <c r="L101" s="785" t="s">
        <v>8733</v>
      </c>
      <c r="M101" s="785" t="s">
        <v>8734</v>
      </c>
      <c r="N101" s="785">
        <v>3813.97</v>
      </c>
      <c r="O101" s="786" t="s">
        <v>8572</v>
      </c>
    </row>
    <row r="102" spans="2:15">
      <c r="B102" s="785">
        <v>4175</v>
      </c>
      <c r="C102" s="785">
        <v>34.24</v>
      </c>
      <c r="D102" s="785">
        <v>30.06</v>
      </c>
      <c r="E102" s="785">
        <v>4044.71</v>
      </c>
      <c r="F102" s="785">
        <v>708.27</v>
      </c>
      <c r="G102" s="785">
        <v>353.31</v>
      </c>
      <c r="H102" s="785">
        <v>680.01</v>
      </c>
      <c r="I102" s="785">
        <v>2.34</v>
      </c>
      <c r="J102" s="785">
        <v>415180.43900000001</v>
      </c>
      <c r="K102" s="785">
        <v>6527563.3609999996</v>
      </c>
      <c r="L102" s="785" t="s">
        <v>8735</v>
      </c>
      <c r="M102" s="785" t="s">
        <v>8736</v>
      </c>
      <c r="N102" s="785">
        <v>3834.71</v>
      </c>
      <c r="O102" s="786" t="s">
        <v>8572</v>
      </c>
    </row>
    <row r="103" spans="2:15">
      <c r="B103" s="785">
        <v>4200</v>
      </c>
      <c r="C103" s="785">
        <v>34.82</v>
      </c>
      <c r="D103" s="785">
        <v>29.56</v>
      </c>
      <c r="E103" s="785">
        <v>4065.31</v>
      </c>
      <c r="F103" s="785">
        <v>720.57</v>
      </c>
      <c r="G103" s="785">
        <v>360.36</v>
      </c>
      <c r="H103" s="785">
        <v>692.85</v>
      </c>
      <c r="I103" s="785">
        <v>2.58</v>
      </c>
      <c r="J103" s="785">
        <v>415182.58600000001</v>
      </c>
      <c r="K103" s="785">
        <v>6527567.1090000002</v>
      </c>
      <c r="L103" s="785" t="s">
        <v>8737</v>
      </c>
      <c r="M103" s="785" t="s">
        <v>8738</v>
      </c>
      <c r="N103" s="785">
        <v>3855.31</v>
      </c>
      <c r="O103" s="786" t="s">
        <v>8572</v>
      </c>
    </row>
    <row r="104" spans="2:15">
      <c r="B104" s="785">
        <v>4225</v>
      </c>
      <c r="C104" s="785">
        <v>35.51</v>
      </c>
      <c r="D104" s="785">
        <v>29.51</v>
      </c>
      <c r="E104" s="785">
        <v>4085.74</v>
      </c>
      <c r="F104" s="785">
        <v>733.1</v>
      </c>
      <c r="G104" s="785">
        <v>367.45</v>
      </c>
      <c r="H104" s="785">
        <v>705.87</v>
      </c>
      <c r="I104" s="785">
        <v>2.76</v>
      </c>
      <c r="J104" s="785">
        <v>415184.75</v>
      </c>
      <c r="K104" s="785">
        <v>6527570.9280000003</v>
      </c>
      <c r="L104" s="785" t="s">
        <v>8739</v>
      </c>
      <c r="M104" s="785" t="s">
        <v>8740</v>
      </c>
      <c r="N104" s="785">
        <v>3875.74</v>
      </c>
      <c r="O104" s="786" t="s">
        <v>8572</v>
      </c>
    </row>
    <row r="105" spans="2:15">
      <c r="B105" s="785">
        <v>4250</v>
      </c>
      <c r="C105" s="785">
        <v>35.97</v>
      </c>
      <c r="D105" s="785">
        <v>29.61</v>
      </c>
      <c r="E105" s="785">
        <v>4106.04</v>
      </c>
      <c r="F105" s="785">
        <v>745.8</v>
      </c>
      <c r="G105" s="785">
        <v>374.66</v>
      </c>
      <c r="H105" s="785">
        <v>719.08</v>
      </c>
      <c r="I105" s="785">
        <v>1.85</v>
      </c>
      <c r="J105" s="785">
        <v>415186.946</v>
      </c>
      <c r="K105" s="785">
        <v>6527574.7989999996</v>
      </c>
      <c r="L105" s="785" t="s">
        <v>8741</v>
      </c>
      <c r="M105" s="785" t="s">
        <v>8742</v>
      </c>
      <c r="N105" s="785">
        <v>3896.04</v>
      </c>
      <c r="O105" s="786" t="s">
        <v>8572</v>
      </c>
    </row>
    <row r="106" spans="2:15">
      <c r="B106" s="785">
        <v>4275</v>
      </c>
      <c r="C106" s="785">
        <v>36.44</v>
      </c>
      <c r="D106" s="785">
        <v>29.65</v>
      </c>
      <c r="E106" s="785">
        <v>4126.21</v>
      </c>
      <c r="F106" s="785">
        <v>758.63</v>
      </c>
      <c r="G106" s="785">
        <v>381.96</v>
      </c>
      <c r="H106" s="785">
        <v>732.45</v>
      </c>
      <c r="I106" s="785">
        <v>1.88</v>
      </c>
      <c r="J106" s="785">
        <v>415189.17099999997</v>
      </c>
      <c r="K106" s="785">
        <v>6527578.7110000001</v>
      </c>
      <c r="L106" s="785" t="s">
        <v>8743</v>
      </c>
      <c r="M106" s="785" t="s">
        <v>8744</v>
      </c>
      <c r="N106" s="785">
        <v>3916.21</v>
      </c>
      <c r="O106" s="786" t="s">
        <v>8572</v>
      </c>
    </row>
    <row r="107" spans="2:15">
      <c r="B107" s="785">
        <v>4300</v>
      </c>
      <c r="C107" s="785">
        <v>37.04</v>
      </c>
      <c r="D107" s="785">
        <v>29.88</v>
      </c>
      <c r="E107" s="785">
        <v>4146.24</v>
      </c>
      <c r="F107" s="785">
        <v>771.61</v>
      </c>
      <c r="G107" s="785">
        <v>389.38</v>
      </c>
      <c r="H107" s="785">
        <v>746</v>
      </c>
      <c r="I107" s="785">
        <v>2.46</v>
      </c>
      <c r="J107" s="785">
        <v>415191.43400000001</v>
      </c>
      <c r="K107" s="785">
        <v>6527582.6679999996</v>
      </c>
      <c r="L107" s="785" t="s">
        <v>8745</v>
      </c>
      <c r="M107" s="785" t="s">
        <v>8746</v>
      </c>
      <c r="N107" s="785">
        <v>3936.24</v>
      </c>
      <c r="O107" s="786" t="s">
        <v>8572</v>
      </c>
    </row>
    <row r="108" spans="2:15">
      <c r="B108" s="785">
        <v>4325</v>
      </c>
      <c r="C108" s="785">
        <v>37.46</v>
      </c>
      <c r="D108" s="785">
        <v>29.99</v>
      </c>
      <c r="E108" s="785">
        <v>4166.1400000000003</v>
      </c>
      <c r="F108" s="785">
        <v>784.73</v>
      </c>
      <c r="G108" s="785">
        <v>396.93</v>
      </c>
      <c r="H108" s="785">
        <v>759.73</v>
      </c>
      <c r="I108" s="785">
        <v>1.7</v>
      </c>
      <c r="J108" s="785">
        <v>415193.73499999999</v>
      </c>
      <c r="K108" s="785">
        <v>6527586.665</v>
      </c>
      <c r="L108" s="785" t="s">
        <v>8747</v>
      </c>
      <c r="M108" s="785" t="s">
        <v>8748</v>
      </c>
      <c r="N108" s="785">
        <v>3956.14</v>
      </c>
      <c r="O108" s="786" t="s">
        <v>8572</v>
      </c>
    </row>
    <row r="109" spans="2:15">
      <c r="B109" s="785">
        <v>4350</v>
      </c>
      <c r="C109" s="785">
        <v>37.979999999999997</v>
      </c>
      <c r="D109" s="785">
        <v>30.27</v>
      </c>
      <c r="E109" s="785">
        <v>4185.92</v>
      </c>
      <c r="F109" s="785">
        <v>797.96</v>
      </c>
      <c r="G109" s="785">
        <v>404.61</v>
      </c>
      <c r="H109" s="785">
        <v>773.62</v>
      </c>
      <c r="I109" s="785">
        <v>2.19</v>
      </c>
      <c r="J109" s="785">
        <v>415196.076</v>
      </c>
      <c r="K109" s="785">
        <v>6527590.6969999997</v>
      </c>
      <c r="L109" s="785" t="s">
        <v>8749</v>
      </c>
      <c r="M109" s="785" t="s">
        <v>8750</v>
      </c>
      <c r="N109" s="785">
        <v>3975.92</v>
      </c>
      <c r="O109" s="786" t="s">
        <v>8572</v>
      </c>
    </row>
    <row r="110" spans="2:15">
      <c r="B110" s="785">
        <v>4375</v>
      </c>
      <c r="C110" s="785">
        <v>38.26</v>
      </c>
      <c r="D110" s="785">
        <v>30.45</v>
      </c>
      <c r="E110" s="785">
        <v>4205.59</v>
      </c>
      <c r="F110" s="785">
        <v>811.27</v>
      </c>
      <c r="G110" s="785">
        <v>412.41</v>
      </c>
      <c r="H110" s="785">
        <v>787.67</v>
      </c>
      <c r="I110" s="785">
        <v>1.2</v>
      </c>
      <c r="J110" s="785">
        <v>415198.45299999998</v>
      </c>
      <c r="K110" s="785">
        <v>6527594.7560000001</v>
      </c>
      <c r="L110" s="785" t="s">
        <v>8751</v>
      </c>
      <c r="M110" s="785" t="s">
        <v>8752</v>
      </c>
      <c r="N110" s="785">
        <v>3995.59</v>
      </c>
      <c r="O110" s="786" t="s">
        <v>8572</v>
      </c>
    </row>
    <row r="111" spans="2:15">
      <c r="B111" s="785">
        <v>4400</v>
      </c>
      <c r="C111" s="785">
        <v>38.590000000000003</v>
      </c>
      <c r="D111" s="785">
        <v>30.55</v>
      </c>
      <c r="E111" s="785">
        <v>4225.17</v>
      </c>
      <c r="F111" s="785">
        <v>824.66</v>
      </c>
      <c r="G111" s="785">
        <v>420.3</v>
      </c>
      <c r="H111" s="785">
        <v>801.83</v>
      </c>
      <c r="I111" s="785">
        <v>1.34</v>
      </c>
      <c r="J111" s="785">
        <v>415200.85700000002</v>
      </c>
      <c r="K111" s="785">
        <v>6527598.8370000003</v>
      </c>
      <c r="L111" s="785" t="s">
        <v>8753</v>
      </c>
      <c r="M111" s="785" t="s">
        <v>8754</v>
      </c>
      <c r="N111" s="785">
        <v>4015.17</v>
      </c>
      <c r="O111" s="786" t="s">
        <v>8572</v>
      </c>
    </row>
    <row r="112" spans="2:15">
      <c r="B112" s="785">
        <v>4425</v>
      </c>
      <c r="C112" s="785">
        <v>39.1</v>
      </c>
      <c r="D112" s="785">
        <v>30.49</v>
      </c>
      <c r="E112" s="785">
        <v>4244.6400000000003</v>
      </c>
      <c r="F112" s="785">
        <v>838.17</v>
      </c>
      <c r="G112" s="785">
        <v>428.26</v>
      </c>
      <c r="H112" s="785">
        <v>816.13</v>
      </c>
      <c r="I112" s="785">
        <v>2.0499999999999998</v>
      </c>
      <c r="J112" s="785">
        <v>415203.28399999999</v>
      </c>
      <c r="K112" s="785">
        <v>6527602.9539999999</v>
      </c>
      <c r="L112" s="785" t="s">
        <v>8755</v>
      </c>
      <c r="M112" s="785" t="s">
        <v>8756</v>
      </c>
      <c r="N112" s="785">
        <v>4034.64</v>
      </c>
      <c r="O112" s="786" t="s">
        <v>8572</v>
      </c>
    </row>
    <row r="113" spans="2:15">
      <c r="B113" s="785">
        <v>4450</v>
      </c>
      <c r="C113" s="785">
        <v>39.71</v>
      </c>
      <c r="D113" s="785">
        <v>30.66</v>
      </c>
      <c r="E113" s="785">
        <v>4263.96</v>
      </c>
      <c r="F113" s="785">
        <v>851.83</v>
      </c>
      <c r="G113" s="785">
        <v>436.33</v>
      </c>
      <c r="H113" s="785">
        <v>830.6</v>
      </c>
      <c r="I113" s="785">
        <v>2.48</v>
      </c>
      <c r="J113" s="785">
        <v>415205.74400000001</v>
      </c>
      <c r="K113" s="785">
        <v>6527607.1179999998</v>
      </c>
      <c r="L113" s="785" t="s">
        <v>8757</v>
      </c>
      <c r="M113" s="785" t="s">
        <v>8758</v>
      </c>
      <c r="N113" s="785">
        <v>4053.96</v>
      </c>
      <c r="O113" s="786" t="s">
        <v>8572</v>
      </c>
    </row>
    <row r="114" spans="2:15">
      <c r="B114" s="785">
        <v>4475</v>
      </c>
      <c r="C114" s="785">
        <v>40.08</v>
      </c>
      <c r="D114" s="785">
        <v>30.8</v>
      </c>
      <c r="E114" s="785">
        <v>4283.1400000000003</v>
      </c>
      <c r="F114" s="785">
        <v>865.61</v>
      </c>
      <c r="G114" s="785">
        <v>444.53</v>
      </c>
      <c r="H114" s="785">
        <v>845.24</v>
      </c>
      <c r="I114" s="785">
        <v>1.52</v>
      </c>
      <c r="J114" s="785">
        <v>415208.24200000003</v>
      </c>
      <c r="K114" s="785">
        <v>6527611.3190000001</v>
      </c>
      <c r="L114" s="785" t="s">
        <v>8759</v>
      </c>
      <c r="M114" s="785" t="s">
        <v>8760</v>
      </c>
      <c r="N114" s="785">
        <v>4073.14</v>
      </c>
      <c r="O114" s="786" t="s">
        <v>8572</v>
      </c>
    </row>
    <row r="115" spans="2:15">
      <c r="B115" s="785">
        <v>4500</v>
      </c>
      <c r="C115" s="785">
        <v>40.549999999999997</v>
      </c>
      <c r="D115" s="785">
        <v>30.98</v>
      </c>
      <c r="E115" s="785">
        <v>4302.2</v>
      </c>
      <c r="F115" s="785">
        <v>879.49</v>
      </c>
      <c r="G115" s="785">
        <v>452.83</v>
      </c>
      <c r="H115" s="785">
        <v>860.03</v>
      </c>
      <c r="I115" s="785">
        <v>1.94</v>
      </c>
      <c r="J115" s="785">
        <v>415210.77299999999</v>
      </c>
      <c r="K115" s="785">
        <v>6527615.5499999998</v>
      </c>
      <c r="L115" s="785" t="s">
        <v>8761</v>
      </c>
      <c r="M115" s="785" t="s">
        <v>8762</v>
      </c>
      <c r="N115" s="785">
        <v>4092.2</v>
      </c>
      <c r="O115" s="786" t="s">
        <v>8572</v>
      </c>
    </row>
    <row r="116" spans="2:15">
      <c r="B116" s="785">
        <v>4525</v>
      </c>
      <c r="C116" s="785">
        <v>41.07</v>
      </c>
      <c r="D116" s="785">
        <v>31.35</v>
      </c>
      <c r="E116" s="785">
        <v>4321.12</v>
      </c>
      <c r="F116" s="785">
        <v>893.48</v>
      </c>
      <c r="G116" s="785">
        <v>461.29</v>
      </c>
      <c r="H116" s="785">
        <v>874.99</v>
      </c>
      <c r="I116" s="785">
        <v>2.29</v>
      </c>
      <c r="J116" s="785">
        <v>415213.35</v>
      </c>
      <c r="K116" s="785">
        <v>6527619.8109999998</v>
      </c>
      <c r="L116" s="785" t="s">
        <v>8763</v>
      </c>
      <c r="M116" s="785" t="s">
        <v>8764</v>
      </c>
      <c r="N116" s="785">
        <v>4111.12</v>
      </c>
      <c r="O116" s="786" t="s">
        <v>8572</v>
      </c>
    </row>
    <row r="117" spans="2:15">
      <c r="B117" s="785">
        <v>4550</v>
      </c>
      <c r="C117" s="785">
        <v>41.64</v>
      </c>
      <c r="D117" s="785">
        <v>31.81</v>
      </c>
      <c r="E117" s="785">
        <v>4339.8900000000003</v>
      </c>
      <c r="F117" s="785">
        <v>907.55</v>
      </c>
      <c r="G117" s="785">
        <v>469.94</v>
      </c>
      <c r="H117" s="785">
        <v>890.17</v>
      </c>
      <c r="I117" s="785">
        <v>2.58</v>
      </c>
      <c r="J117" s="785">
        <v>415215.98700000002</v>
      </c>
      <c r="K117" s="785">
        <v>6527624.0999999996</v>
      </c>
      <c r="L117" s="785" t="s">
        <v>8765</v>
      </c>
      <c r="M117" s="785" t="s">
        <v>8766</v>
      </c>
      <c r="N117" s="785">
        <v>4129.8900000000003</v>
      </c>
      <c r="O117" s="786" t="s">
        <v>8572</v>
      </c>
    </row>
    <row r="118" spans="2:15">
      <c r="B118" s="785">
        <v>4575</v>
      </c>
      <c r="C118" s="785">
        <v>42.27</v>
      </c>
      <c r="D118" s="785">
        <v>32.21</v>
      </c>
      <c r="E118" s="785">
        <v>4358.4799999999996</v>
      </c>
      <c r="F118" s="785">
        <v>921.72</v>
      </c>
      <c r="G118" s="785">
        <v>478.8</v>
      </c>
      <c r="H118" s="785">
        <v>905.58</v>
      </c>
      <c r="I118" s="785">
        <v>2.74</v>
      </c>
      <c r="J118" s="785">
        <v>415218.68699999998</v>
      </c>
      <c r="K118" s="785">
        <v>6527628.4199999999</v>
      </c>
      <c r="L118" s="785" t="s">
        <v>8767</v>
      </c>
      <c r="M118" s="785" t="s">
        <v>8768</v>
      </c>
      <c r="N118" s="785">
        <v>4148.4799999999996</v>
      </c>
      <c r="O118" s="786" t="s">
        <v>8572</v>
      </c>
    </row>
    <row r="119" spans="2:15">
      <c r="B119" s="785">
        <v>4600</v>
      </c>
      <c r="C119" s="785">
        <v>42.85</v>
      </c>
      <c r="D119" s="785">
        <v>32.549999999999997</v>
      </c>
      <c r="E119" s="785">
        <v>4376.8999999999996</v>
      </c>
      <c r="F119" s="785">
        <v>936</v>
      </c>
      <c r="G119" s="785">
        <v>487.85</v>
      </c>
      <c r="H119" s="785">
        <v>921.21</v>
      </c>
      <c r="I119" s="785">
        <v>2.5</v>
      </c>
      <c r="J119" s="785">
        <v>415221.44699999999</v>
      </c>
      <c r="K119" s="785">
        <v>6527632.7719999999</v>
      </c>
      <c r="L119" s="785" t="s">
        <v>8769</v>
      </c>
      <c r="M119" s="785" t="s">
        <v>8770</v>
      </c>
      <c r="N119" s="785">
        <v>4166.8999999999996</v>
      </c>
      <c r="O119" s="786" t="s">
        <v>8572</v>
      </c>
    </row>
    <row r="120" spans="2:15">
      <c r="B120" s="785">
        <v>4625</v>
      </c>
      <c r="C120" s="785">
        <v>43.01</v>
      </c>
      <c r="D120" s="785">
        <v>32.880000000000003</v>
      </c>
      <c r="E120" s="785">
        <v>4395.2</v>
      </c>
      <c r="F120" s="785">
        <v>950.33</v>
      </c>
      <c r="G120" s="785">
        <v>497.06</v>
      </c>
      <c r="H120" s="785">
        <v>936.99</v>
      </c>
      <c r="I120" s="785">
        <v>1.1000000000000001</v>
      </c>
      <c r="J120" s="785">
        <v>415224.25199999998</v>
      </c>
      <c r="K120" s="785">
        <v>6527637.1390000004</v>
      </c>
      <c r="L120" s="785" t="s">
        <v>8771</v>
      </c>
      <c r="M120" s="785" t="s">
        <v>8772</v>
      </c>
      <c r="N120" s="785">
        <v>4185.2</v>
      </c>
      <c r="O120" s="786" t="s">
        <v>8572</v>
      </c>
    </row>
    <row r="121" spans="2:15">
      <c r="B121" s="785">
        <v>4650</v>
      </c>
      <c r="C121" s="785">
        <v>43.17</v>
      </c>
      <c r="D121" s="785">
        <v>33.25</v>
      </c>
      <c r="E121" s="785">
        <v>4413.46</v>
      </c>
      <c r="F121" s="785">
        <v>964.64</v>
      </c>
      <c r="G121" s="785">
        <v>506.37</v>
      </c>
      <c r="H121" s="785">
        <v>952.86</v>
      </c>
      <c r="I121" s="785">
        <v>1.2</v>
      </c>
      <c r="J121" s="785">
        <v>415227.09299999999</v>
      </c>
      <c r="K121" s="785">
        <v>6527641.5020000003</v>
      </c>
      <c r="L121" s="785" t="s">
        <v>8773</v>
      </c>
      <c r="M121" s="785" t="s">
        <v>8774</v>
      </c>
      <c r="N121" s="785">
        <v>4203.46</v>
      </c>
      <c r="O121" s="786" t="s">
        <v>8572</v>
      </c>
    </row>
    <row r="122" spans="2:15">
      <c r="B122" s="785">
        <v>4675</v>
      </c>
      <c r="C122" s="785">
        <v>43.08</v>
      </c>
      <c r="D122" s="785">
        <v>33.32</v>
      </c>
      <c r="E122" s="785">
        <v>4431.7</v>
      </c>
      <c r="F122" s="785">
        <v>978.92</v>
      </c>
      <c r="G122" s="785">
        <v>515.75</v>
      </c>
      <c r="H122" s="785">
        <v>968.76</v>
      </c>
      <c r="I122" s="785">
        <v>0.41</v>
      </c>
      <c r="J122" s="785">
        <v>415229.951</v>
      </c>
      <c r="K122" s="785">
        <v>6527645.8559999997</v>
      </c>
      <c r="L122" s="785" t="s">
        <v>8775</v>
      </c>
      <c r="M122" s="785" t="s">
        <v>8776</v>
      </c>
      <c r="N122" s="785">
        <v>4221.7</v>
      </c>
      <c r="O122" s="786" t="s">
        <v>8572</v>
      </c>
    </row>
    <row r="123" spans="2:15">
      <c r="B123" s="785">
        <v>4700</v>
      </c>
      <c r="C123" s="785">
        <v>43.08</v>
      </c>
      <c r="D123" s="785">
        <v>33.33</v>
      </c>
      <c r="E123" s="785">
        <v>4449.96</v>
      </c>
      <c r="F123" s="785">
        <v>993.19</v>
      </c>
      <c r="G123" s="785">
        <v>525.13</v>
      </c>
      <c r="H123" s="785">
        <v>984.65</v>
      </c>
      <c r="I123" s="785">
        <v>0.03</v>
      </c>
      <c r="J123" s="785">
        <v>415232.81099999999</v>
      </c>
      <c r="K123" s="785">
        <v>6527650.2050000001</v>
      </c>
      <c r="L123" s="785" t="s">
        <v>8777</v>
      </c>
      <c r="M123" s="785" t="s">
        <v>8778</v>
      </c>
      <c r="N123" s="785">
        <v>4239.96</v>
      </c>
      <c r="O123" s="786" t="s">
        <v>8572</v>
      </c>
    </row>
    <row r="124" spans="2:15">
      <c r="B124" s="785">
        <v>4725</v>
      </c>
      <c r="C124" s="785">
        <v>43.16</v>
      </c>
      <c r="D124" s="785">
        <v>33.56</v>
      </c>
      <c r="E124" s="785">
        <v>4468.21</v>
      </c>
      <c r="F124" s="785">
        <v>1007.45</v>
      </c>
      <c r="G124" s="785">
        <v>534.54999999999995</v>
      </c>
      <c r="H124" s="785">
        <v>1000.56</v>
      </c>
      <c r="I124" s="785">
        <v>0.71</v>
      </c>
      <c r="J124" s="785">
        <v>415235.68099999998</v>
      </c>
      <c r="K124" s="785">
        <v>6527654.551</v>
      </c>
      <c r="L124" s="785" t="s">
        <v>8779</v>
      </c>
      <c r="M124" s="785" t="s">
        <v>8780</v>
      </c>
      <c r="N124" s="785">
        <v>4258.21</v>
      </c>
      <c r="O124" s="786" t="s">
        <v>8572</v>
      </c>
    </row>
    <row r="125" spans="2:15">
      <c r="B125" s="785">
        <v>4750</v>
      </c>
      <c r="C125" s="785">
        <v>43.2</v>
      </c>
      <c r="D125" s="785">
        <v>33.68</v>
      </c>
      <c r="E125" s="785">
        <v>4486.4399999999996</v>
      </c>
      <c r="F125" s="785">
        <v>1021.7</v>
      </c>
      <c r="G125" s="785">
        <v>544.02</v>
      </c>
      <c r="H125" s="785">
        <v>1016.51</v>
      </c>
      <c r="I125" s="785">
        <v>0.37</v>
      </c>
      <c r="J125" s="785">
        <v>415238.56800000003</v>
      </c>
      <c r="K125" s="785">
        <v>6527658.8930000002</v>
      </c>
      <c r="L125" s="785" t="s">
        <v>8781</v>
      </c>
      <c r="M125" s="785" t="s">
        <v>8782</v>
      </c>
      <c r="N125" s="785">
        <v>4276.4399999999996</v>
      </c>
      <c r="O125" s="786" t="s">
        <v>8572</v>
      </c>
    </row>
    <row r="126" spans="2:15">
      <c r="B126" s="785">
        <v>4775</v>
      </c>
      <c r="C126" s="785">
        <v>43.31</v>
      </c>
      <c r="D126" s="785">
        <v>33.71</v>
      </c>
      <c r="E126" s="785">
        <v>4504.6499999999996</v>
      </c>
      <c r="F126" s="785">
        <v>1035.95</v>
      </c>
      <c r="G126" s="785">
        <v>553.53</v>
      </c>
      <c r="H126" s="785">
        <v>1032.49</v>
      </c>
      <c r="I126" s="785">
        <v>0.45</v>
      </c>
      <c r="J126" s="785">
        <v>415241.46500000003</v>
      </c>
      <c r="K126" s="785">
        <v>6527663.2369999997</v>
      </c>
      <c r="L126" s="785" t="s">
        <v>8783</v>
      </c>
      <c r="M126" s="785" t="s">
        <v>8784</v>
      </c>
      <c r="N126" s="785">
        <v>4294.6499999999996</v>
      </c>
      <c r="O126" s="786" t="s">
        <v>8572</v>
      </c>
    </row>
    <row r="127" spans="2:15">
      <c r="B127" s="785">
        <v>4800</v>
      </c>
      <c r="C127" s="785">
        <v>43.26</v>
      </c>
      <c r="D127" s="785">
        <v>33.85</v>
      </c>
      <c r="E127" s="785">
        <v>4522.8500000000004</v>
      </c>
      <c r="F127" s="785">
        <v>1050.2</v>
      </c>
      <c r="G127" s="785">
        <v>563.05999999999995</v>
      </c>
      <c r="H127" s="785">
        <v>1048.49</v>
      </c>
      <c r="I127" s="785">
        <v>0.43</v>
      </c>
      <c r="J127" s="785">
        <v>415244.37</v>
      </c>
      <c r="K127" s="785">
        <v>6527667.5800000001</v>
      </c>
      <c r="L127" s="785" t="s">
        <v>8785</v>
      </c>
      <c r="M127" s="785" t="s">
        <v>8786</v>
      </c>
      <c r="N127" s="785">
        <v>4312.8500000000004</v>
      </c>
      <c r="O127" s="786" t="s">
        <v>8572</v>
      </c>
    </row>
    <row r="128" spans="2:15">
      <c r="B128" s="785">
        <v>4825</v>
      </c>
      <c r="C128" s="785">
        <v>43.19</v>
      </c>
      <c r="D128" s="785">
        <v>33.99</v>
      </c>
      <c r="E128" s="785">
        <v>4541.07</v>
      </c>
      <c r="F128" s="785">
        <v>1064.4000000000001</v>
      </c>
      <c r="G128" s="785">
        <v>572.61</v>
      </c>
      <c r="H128" s="785">
        <v>1064.49</v>
      </c>
      <c r="I128" s="785">
        <v>0.47</v>
      </c>
      <c r="J128" s="785">
        <v>415247.28200000001</v>
      </c>
      <c r="K128" s="785">
        <v>6527671.9100000001</v>
      </c>
      <c r="L128" s="785" t="s">
        <v>8787</v>
      </c>
      <c r="M128" s="785" t="s">
        <v>8788</v>
      </c>
      <c r="N128" s="785">
        <v>4331.07</v>
      </c>
      <c r="O128" s="786" t="s">
        <v>8572</v>
      </c>
    </row>
    <row r="129" spans="2:15">
      <c r="B129" s="785">
        <v>4850</v>
      </c>
      <c r="C129" s="785">
        <v>43.43</v>
      </c>
      <c r="D129" s="785">
        <v>34.21</v>
      </c>
      <c r="E129" s="785">
        <v>4559.26</v>
      </c>
      <c r="F129" s="785">
        <v>1078.5999999999999</v>
      </c>
      <c r="G129" s="785">
        <v>582.23</v>
      </c>
      <c r="H129" s="785">
        <v>1080.53</v>
      </c>
      <c r="I129" s="785">
        <v>1.1299999999999999</v>
      </c>
      <c r="J129" s="785">
        <v>415250.212</v>
      </c>
      <c r="K129" s="785">
        <v>6527676.2390000001</v>
      </c>
      <c r="L129" s="785" t="s">
        <v>8789</v>
      </c>
      <c r="M129" s="785" t="s">
        <v>8790</v>
      </c>
      <c r="N129" s="785">
        <v>4349.26</v>
      </c>
      <c r="O129" s="786" t="s">
        <v>8572</v>
      </c>
    </row>
    <row r="130" spans="2:15">
      <c r="B130" s="785">
        <v>4875</v>
      </c>
      <c r="C130" s="785">
        <v>43.44</v>
      </c>
      <c r="D130" s="785">
        <v>34.47</v>
      </c>
      <c r="E130" s="785">
        <v>4577.41</v>
      </c>
      <c r="F130" s="785">
        <v>1092.8</v>
      </c>
      <c r="G130" s="785">
        <v>591.91999999999996</v>
      </c>
      <c r="H130" s="785">
        <v>1096.6400000000001</v>
      </c>
      <c r="I130" s="785">
        <v>0.72</v>
      </c>
      <c r="J130" s="785">
        <v>415253.16800000001</v>
      </c>
      <c r="K130" s="785">
        <v>6527680.5640000002</v>
      </c>
      <c r="L130" s="785" t="s">
        <v>8791</v>
      </c>
      <c r="M130" s="785" t="s">
        <v>8792</v>
      </c>
      <c r="N130" s="785">
        <v>4367.41</v>
      </c>
      <c r="O130" s="786" t="s">
        <v>8572</v>
      </c>
    </row>
    <row r="131" spans="2:15">
      <c r="B131" s="785">
        <v>4900</v>
      </c>
      <c r="C131" s="785">
        <v>43.38</v>
      </c>
      <c r="D131" s="785">
        <v>34.659999999999997</v>
      </c>
      <c r="E131" s="785">
        <v>4595.57</v>
      </c>
      <c r="F131" s="785">
        <v>1106.94</v>
      </c>
      <c r="G131" s="785">
        <v>601.66999999999996</v>
      </c>
      <c r="H131" s="785">
        <v>1112.76</v>
      </c>
      <c r="I131" s="785">
        <v>0.56999999999999995</v>
      </c>
      <c r="J131" s="785">
        <v>415256.13900000002</v>
      </c>
      <c r="K131" s="785">
        <v>6527684.8770000003</v>
      </c>
      <c r="L131" s="785" t="s">
        <v>8793</v>
      </c>
      <c r="M131" s="785" t="s">
        <v>8794</v>
      </c>
      <c r="N131" s="785">
        <v>4385.57</v>
      </c>
      <c r="O131" s="786" t="s">
        <v>8572</v>
      </c>
    </row>
    <row r="132" spans="2:15">
      <c r="B132" s="785">
        <v>4925</v>
      </c>
      <c r="C132" s="785">
        <v>43.37</v>
      </c>
      <c r="D132" s="785">
        <v>34.729999999999997</v>
      </c>
      <c r="E132" s="785">
        <v>4613.74</v>
      </c>
      <c r="F132" s="785">
        <v>1121.06</v>
      </c>
      <c r="G132" s="785">
        <v>611.44000000000005</v>
      </c>
      <c r="H132" s="785">
        <v>1128.8800000000001</v>
      </c>
      <c r="I132" s="785">
        <v>0.2</v>
      </c>
      <c r="J132" s="785">
        <v>415259.11700000003</v>
      </c>
      <c r="K132" s="785">
        <v>6527689.1789999995</v>
      </c>
      <c r="L132" s="785" t="s">
        <v>8795</v>
      </c>
      <c r="M132" s="785" t="s">
        <v>8796</v>
      </c>
      <c r="N132" s="785">
        <v>4403.74</v>
      </c>
      <c r="O132" s="786" t="s">
        <v>8572</v>
      </c>
    </row>
    <row r="133" spans="2:15">
      <c r="B133" s="785">
        <v>4950</v>
      </c>
      <c r="C133" s="785">
        <v>43.35</v>
      </c>
      <c r="D133" s="785">
        <v>34.81</v>
      </c>
      <c r="E133" s="785">
        <v>4631.92</v>
      </c>
      <c r="F133" s="785">
        <v>1135.1600000000001</v>
      </c>
      <c r="G133" s="785">
        <v>621.23</v>
      </c>
      <c r="H133" s="785">
        <v>1145</v>
      </c>
      <c r="I133" s="785">
        <v>0.23</v>
      </c>
      <c r="J133" s="785">
        <v>415262.10100000002</v>
      </c>
      <c r="K133" s="785">
        <v>6527693.477</v>
      </c>
      <c r="L133" s="785" t="s">
        <v>8797</v>
      </c>
      <c r="M133" s="785" t="s">
        <v>8798</v>
      </c>
      <c r="N133" s="785">
        <v>4421.92</v>
      </c>
      <c r="O133" s="786" t="s">
        <v>8572</v>
      </c>
    </row>
    <row r="134" spans="2:15">
      <c r="B134" s="785">
        <v>4975</v>
      </c>
      <c r="C134" s="785">
        <v>43.22</v>
      </c>
      <c r="D134" s="785">
        <v>35.020000000000003</v>
      </c>
      <c r="E134" s="785">
        <v>4650.12</v>
      </c>
      <c r="F134" s="785">
        <v>1149.22</v>
      </c>
      <c r="G134" s="785">
        <v>631.04</v>
      </c>
      <c r="H134" s="785">
        <v>1161.1199999999999</v>
      </c>
      <c r="I134" s="785">
        <v>0.78</v>
      </c>
      <c r="J134" s="785">
        <v>415265.09100000001</v>
      </c>
      <c r="K134" s="785">
        <v>6527697.7609999999</v>
      </c>
      <c r="L134" s="785" t="s">
        <v>8799</v>
      </c>
      <c r="M134" s="785" t="s">
        <v>8800</v>
      </c>
      <c r="N134" s="785">
        <v>4440.12</v>
      </c>
      <c r="O134" s="786" t="s">
        <v>8572</v>
      </c>
    </row>
    <row r="135" spans="2:15">
      <c r="B135" s="785">
        <v>5000</v>
      </c>
      <c r="C135" s="785">
        <v>43.22</v>
      </c>
      <c r="D135" s="785">
        <v>35.15</v>
      </c>
      <c r="E135" s="785">
        <v>4668.34</v>
      </c>
      <c r="F135" s="785">
        <v>1163.23</v>
      </c>
      <c r="G135" s="785">
        <v>640.88</v>
      </c>
      <c r="H135" s="785">
        <v>1177.24</v>
      </c>
      <c r="I135" s="785">
        <v>0.36</v>
      </c>
      <c r="J135" s="785">
        <v>415268.09100000001</v>
      </c>
      <c r="K135" s="785">
        <v>6527702.0310000004</v>
      </c>
      <c r="L135" s="785" t="s">
        <v>8801</v>
      </c>
      <c r="M135" s="785" t="s">
        <v>8802</v>
      </c>
      <c r="N135" s="785">
        <v>4458.34</v>
      </c>
      <c r="O135" s="786" t="s">
        <v>8572</v>
      </c>
    </row>
    <row r="136" spans="2:15">
      <c r="B136" s="785">
        <v>5025</v>
      </c>
      <c r="C136" s="785">
        <v>43.24</v>
      </c>
      <c r="D136" s="785">
        <v>35.119999999999997</v>
      </c>
      <c r="E136" s="785">
        <v>4686.55</v>
      </c>
      <c r="F136" s="785">
        <v>1177.23</v>
      </c>
      <c r="G136" s="785">
        <v>650.74</v>
      </c>
      <c r="H136" s="785">
        <v>1193.3599999999999</v>
      </c>
      <c r="I136" s="785">
        <v>0.11</v>
      </c>
      <c r="J136" s="785">
        <v>415271.09399999998</v>
      </c>
      <c r="K136" s="785">
        <v>6527706.2989999996</v>
      </c>
      <c r="L136" s="785" t="s">
        <v>8803</v>
      </c>
      <c r="M136" s="785" t="s">
        <v>8804</v>
      </c>
      <c r="N136" s="785">
        <v>4476.55</v>
      </c>
      <c r="O136" s="786" t="s">
        <v>8572</v>
      </c>
    </row>
    <row r="137" spans="2:15">
      <c r="B137" s="785">
        <v>5050</v>
      </c>
      <c r="C137" s="785">
        <v>43.1</v>
      </c>
      <c r="D137" s="785">
        <v>34.92</v>
      </c>
      <c r="E137" s="785">
        <v>4704.79</v>
      </c>
      <c r="F137" s="785">
        <v>1191.24</v>
      </c>
      <c r="G137" s="785">
        <v>660.55</v>
      </c>
      <c r="H137" s="785">
        <v>1209.46</v>
      </c>
      <c r="I137" s="785">
        <v>0.78</v>
      </c>
      <c r="J137" s="785">
        <v>415274.08600000001</v>
      </c>
      <c r="K137" s="785">
        <v>6527710.5690000001</v>
      </c>
      <c r="L137" s="785" t="s">
        <v>8805</v>
      </c>
      <c r="M137" s="785" t="s">
        <v>8806</v>
      </c>
      <c r="N137" s="785">
        <v>4494.79</v>
      </c>
      <c r="O137" s="786" t="s">
        <v>8572</v>
      </c>
    </row>
    <row r="138" spans="2:15">
      <c r="B138" s="785">
        <v>5075</v>
      </c>
      <c r="C138" s="785">
        <v>43.14</v>
      </c>
      <c r="D138" s="785">
        <v>34.799999999999997</v>
      </c>
      <c r="E138" s="785">
        <v>4723.03</v>
      </c>
      <c r="F138" s="785">
        <v>1205.26</v>
      </c>
      <c r="G138" s="785">
        <v>670.32</v>
      </c>
      <c r="H138" s="785">
        <v>1225.52</v>
      </c>
      <c r="I138" s="785">
        <v>0.37</v>
      </c>
      <c r="J138" s="785">
        <v>415277.06300000002</v>
      </c>
      <c r="K138" s="785">
        <v>6527714.8430000003</v>
      </c>
      <c r="L138" s="785" t="s">
        <v>8807</v>
      </c>
      <c r="M138" s="785" t="s">
        <v>8808</v>
      </c>
      <c r="N138" s="785">
        <v>4513.03</v>
      </c>
      <c r="O138" s="786" t="s">
        <v>8572</v>
      </c>
    </row>
    <row r="139" spans="2:15">
      <c r="B139" s="785">
        <v>5100</v>
      </c>
      <c r="C139" s="785">
        <v>43.23</v>
      </c>
      <c r="D139" s="785">
        <v>34.979999999999997</v>
      </c>
      <c r="E139" s="785">
        <v>4741.26</v>
      </c>
      <c r="F139" s="785">
        <v>1219.29</v>
      </c>
      <c r="G139" s="785">
        <v>680.11</v>
      </c>
      <c r="H139" s="785">
        <v>1241.6099999999999</v>
      </c>
      <c r="I139" s="785">
        <v>0.61</v>
      </c>
      <c r="J139" s="785">
        <v>415280.04599999997</v>
      </c>
      <c r="K139" s="785">
        <v>6527719.1200000001</v>
      </c>
      <c r="L139" s="785" t="s">
        <v>8809</v>
      </c>
      <c r="M139" s="785" t="s">
        <v>8810</v>
      </c>
      <c r="N139" s="785">
        <v>4531.26</v>
      </c>
      <c r="O139" s="786" t="s">
        <v>8572</v>
      </c>
    </row>
    <row r="140" spans="2:15">
      <c r="B140" s="785">
        <v>5125</v>
      </c>
      <c r="C140" s="785">
        <v>43.3</v>
      </c>
      <c r="D140" s="785">
        <v>35.08</v>
      </c>
      <c r="E140" s="785">
        <v>4759.47</v>
      </c>
      <c r="F140" s="785">
        <v>1233.32</v>
      </c>
      <c r="G140" s="785">
        <v>689.94</v>
      </c>
      <c r="H140" s="785">
        <v>1257.73</v>
      </c>
      <c r="I140" s="785">
        <v>0.39</v>
      </c>
      <c r="J140" s="785">
        <v>415283.04399999999</v>
      </c>
      <c r="K140" s="785">
        <v>6527723.3969999999</v>
      </c>
      <c r="L140" s="785" t="s">
        <v>8811</v>
      </c>
      <c r="M140" s="785" t="s">
        <v>8812</v>
      </c>
      <c r="N140" s="785">
        <v>4549.47</v>
      </c>
      <c r="O140" s="786" t="s">
        <v>8572</v>
      </c>
    </row>
    <row r="141" spans="2:15">
      <c r="B141" s="785">
        <v>5150</v>
      </c>
      <c r="C141" s="785">
        <v>43.19</v>
      </c>
      <c r="D141" s="785">
        <v>35.409999999999997</v>
      </c>
      <c r="E141" s="785">
        <v>4777.68</v>
      </c>
      <c r="F141" s="785">
        <v>1247.31</v>
      </c>
      <c r="G141" s="785">
        <v>699.82</v>
      </c>
      <c r="H141" s="785">
        <v>1273.8699999999999</v>
      </c>
      <c r="I141" s="785">
        <v>1.01</v>
      </c>
      <c r="J141" s="785">
        <v>415286.05599999998</v>
      </c>
      <c r="K141" s="785">
        <v>6527727.6600000001</v>
      </c>
      <c r="L141" s="785" t="s">
        <v>8813</v>
      </c>
      <c r="M141" s="785" t="s">
        <v>8814</v>
      </c>
      <c r="N141" s="785">
        <v>4567.68</v>
      </c>
      <c r="O141" s="786" t="s">
        <v>8572</v>
      </c>
    </row>
    <row r="142" spans="2:15">
      <c r="B142" s="785">
        <v>5175</v>
      </c>
      <c r="C142" s="785">
        <v>43.11</v>
      </c>
      <c r="D142" s="785">
        <v>35.840000000000003</v>
      </c>
      <c r="E142" s="785">
        <v>4795.92</v>
      </c>
      <c r="F142" s="785">
        <v>1261.21</v>
      </c>
      <c r="G142" s="785">
        <v>709.78</v>
      </c>
      <c r="H142" s="785">
        <v>1290.02</v>
      </c>
      <c r="I142" s="785">
        <v>1.22</v>
      </c>
      <c r="J142" s="785">
        <v>415289.092</v>
      </c>
      <c r="K142" s="785">
        <v>6527731.8959999997</v>
      </c>
      <c r="L142" s="785" t="s">
        <v>8815</v>
      </c>
      <c r="M142" s="785" t="s">
        <v>8816</v>
      </c>
      <c r="N142" s="785">
        <v>4585.92</v>
      </c>
      <c r="O142" s="786" t="s">
        <v>8572</v>
      </c>
    </row>
    <row r="143" spans="2:15">
      <c r="B143" s="785">
        <v>5200</v>
      </c>
      <c r="C143" s="785">
        <v>43.27</v>
      </c>
      <c r="D143" s="785">
        <v>35.81</v>
      </c>
      <c r="E143" s="785">
        <v>4814.1400000000003</v>
      </c>
      <c r="F143" s="785">
        <v>1275.08</v>
      </c>
      <c r="G143" s="785">
        <v>719.8</v>
      </c>
      <c r="H143" s="785">
        <v>1306.2</v>
      </c>
      <c r="I143" s="785">
        <v>0.65</v>
      </c>
      <c r="J143" s="785">
        <v>415292.14500000002</v>
      </c>
      <c r="K143" s="785">
        <v>6527736.125</v>
      </c>
      <c r="L143" s="785" t="s">
        <v>8817</v>
      </c>
      <c r="M143" s="785" t="s">
        <v>8818</v>
      </c>
      <c r="N143" s="785">
        <v>4604.1400000000003</v>
      </c>
      <c r="O143" s="786" t="s">
        <v>8572</v>
      </c>
    </row>
    <row r="144" spans="2:15">
      <c r="B144" s="785">
        <v>5225</v>
      </c>
      <c r="C144" s="785">
        <v>43.35</v>
      </c>
      <c r="D144" s="785">
        <v>35.9</v>
      </c>
      <c r="E144" s="785">
        <v>4832.34</v>
      </c>
      <c r="F144" s="785">
        <v>1288.98</v>
      </c>
      <c r="G144" s="785">
        <v>729.84</v>
      </c>
      <c r="H144" s="785">
        <v>1322.42</v>
      </c>
      <c r="I144" s="785">
        <v>0.4</v>
      </c>
      <c r="J144" s="785">
        <v>415295.20600000001</v>
      </c>
      <c r="K144" s="785">
        <v>6527740.3609999996</v>
      </c>
      <c r="L144" s="785" t="s">
        <v>8819</v>
      </c>
      <c r="M144" s="785" t="s">
        <v>8820</v>
      </c>
      <c r="N144" s="785">
        <v>4622.34</v>
      </c>
      <c r="O144" s="786" t="s">
        <v>8572</v>
      </c>
    </row>
    <row r="145" spans="2:15">
      <c r="B145" s="785">
        <v>5250</v>
      </c>
      <c r="C145" s="785">
        <v>43.44</v>
      </c>
      <c r="D145" s="785">
        <v>35.979999999999997</v>
      </c>
      <c r="E145" s="785">
        <v>4850.5</v>
      </c>
      <c r="F145" s="785">
        <v>1302.8900000000001</v>
      </c>
      <c r="G145" s="785">
        <v>739.92</v>
      </c>
      <c r="H145" s="785">
        <v>1338.67</v>
      </c>
      <c r="I145" s="785">
        <v>0.42</v>
      </c>
      <c r="J145" s="785">
        <v>415298.27899999998</v>
      </c>
      <c r="K145" s="785">
        <v>6527744.5999999996</v>
      </c>
      <c r="L145" s="785" t="s">
        <v>8821</v>
      </c>
      <c r="M145" s="785" t="s">
        <v>8822</v>
      </c>
      <c r="N145" s="785">
        <v>4640.5</v>
      </c>
      <c r="O145" s="786" t="s">
        <v>8572</v>
      </c>
    </row>
    <row r="146" spans="2:15">
      <c r="B146" s="785">
        <v>5275</v>
      </c>
      <c r="C146" s="785">
        <v>43.42</v>
      </c>
      <c r="D146" s="785">
        <v>36.04</v>
      </c>
      <c r="E146" s="785">
        <v>4868.66</v>
      </c>
      <c r="F146" s="785">
        <v>1316.79</v>
      </c>
      <c r="G146" s="785">
        <v>750.03</v>
      </c>
      <c r="H146" s="785">
        <v>1354.94</v>
      </c>
      <c r="I146" s="785">
        <v>0.18</v>
      </c>
      <c r="J146" s="785">
        <v>415301.359</v>
      </c>
      <c r="K146" s="785">
        <v>6527748.8370000003</v>
      </c>
      <c r="L146" s="785" t="s">
        <v>8823</v>
      </c>
      <c r="M146" s="785" t="s">
        <v>8824</v>
      </c>
      <c r="N146" s="785">
        <v>4658.66</v>
      </c>
      <c r="O146" s="786" t="s">
        <v>8572</v>
      </c>
    </row>
    <row r="147" spans="2:15">
      <c r="B147" s="785">
        <v>5300</v>
      </c>
      <c r="C147" s="785">
        <v>43.43</v>
      </c>
      <c r="D147" s="785">
        <v>36.17</v>
      </c>
      <c r="E147" s="785">
        <v>4886.8100000000004</v>
      </c>
      <c r="F147" s="785">
        <v>1330.67</v>
      </c>
      <c r="G147" s="785">
        <v>760.16</v>
      </c>
      <c r="H147" s="785">
        <v>1371.22</v>
      </c>
      <c r="I147" s="785">
        <v>0.36</v>
      </c>
      <c r="J147" s="785">
        <v>415304.44500000001</v>
      </c>
      <c r="K147" s="785">
        <v>6527753.0690000001</v>
      </c>
      <c r="L147" s="785" t="s">
        <v>8825</v>
      </c>
      <c r="M147" s="785" t="s">
        <v>8826</v>
      </c>
      <c r="N147" s="785">
        <v>4676.8100000000004</v>
      </c>
      <c r="O147" s="786" t="s">
        <v>8572</v>
      </c>
    </row>
    <row r="148" spans="2:15">
      <c r="B148" s="785">
        <v>5325</v>
      </c>
      <c r="C148" s="785">
        <v>43.44</v>
      </c>
      <c r="D148" s="785">
        <v>36.19</v>
      </c>
      <c r="E148" s="785">
        <v>4904.97</v>
      </c>
      <c r="F148" s="785">
        <v>1344.55</v>
      </c>
      <c r="G148" s="785">
        <v>770.3</v>
      </c>
      <c r="H148" s="785">
        <v>1387.51</v>
      </c>
      <c r="I148" s="785">
        <v>7.0000000000000007E-2</v>
      </c>
      <c r="J148" s="785">
        <v>415307.538</v>
      </c>
      <c r="K148" s="785">
        <v>6527757.2980000004</v>
      </c>
      <c r="L148" s="785" t="s">
        <v>8827</v>
      </c>
      <c r="M148" s="785" t="s">
        <v>8828</v>
      </c>
      <c r="N148" s="785">
        <v>4694.97</v>
      </c>
      <c r="O148" s="786" t="s">
        <v>8572</v>
      </c>
    </row>
    <row r="149" spans="2:15">
      <c r="B149" s="785">
        <v>5350</v>
      </c>
      <c r="C149" s="785">
        <v>43.5</v>
      </c>
      <c r="D149" s="785">
        <v>36.35</v>
      </c>
      <c r="E149" s="785">
        <v>4923.1099999999997</v>
      </c>
      <c r="F149" s="785">
        <v>1358.41</v>
      </c>
      <c r="G149" s="785">
        <v>780.48</v>
      </c>
      <c r="H149" s="785">
        <v>1403.82</v>
      </c>
      <c r="I149" s="785">
        <v>0.5</v>
      </c>
      <c r="J149" s="785">
        <v>415310.63900000002</v>
      </c>
      <c r="K149" s="785">
        <v>6527761.5250000004</v>
      </c>
      <c r="L149" s="785" t="s">
        <v>8829</v>
      </c>
      <c r="M149" s="785" t="s">
        <v>8830</v>
      </c>
      <c r="N149" s="785">
        <v>4713.1099999999997</v>
      </c>
      <c r="O149" s="786" t="s">
        <v>8572</v>
      </c>
    </row>
    <row r="150" spans="2:15">
      <c r="B150" s="785">
        <v>5375</v>
      </c>
      <c r="C150" s="785">
        <v>43.65</v>
      </c>
      <c r="D150" s="785">
        <v>36.369999999999997</v>
      </c>
      <c r="E150" s="785">
        <v>4941.22</v>
      </c>
      <c r="F150" s="785">
        <v>1372.29</v>
      </c>
      <c r="G150" s="785">
        <v>790.69</v>
      </c>
      <c r="H150" s="785">
        <v>1420.17</v>
      </c>
      <c r="I150" s="785">
        <v>0.6</v>
      </c>
      <c r="J150" s="785">
        <v>415313.75300000003</v>
      </c>
      <c r="K150" s="785">
        <v>6527765.7539999997</v>
      </c>
      <c r="L150" s="785" t="s">
        <v>8831</v>
      </c>
      <c r="M150" s="785" t="s">
        <v>8832</v>
      </c>
      <c r="N150" s="785">
        <v>4731.22</v>
      </c>
      <c r="O150" s="786" t="s">
        <v>8572</v>
      </c>
    </row>
    <row r="151" spans="2:15">
      <c r="B151" s="785">
        <v>5400</v>
      </c>
      <c r="C151" s="785">
        <v>43.31</v>
      </c>
      <c r="D151" s="785">
        <v>36.520000000000003</v>
      </c>
      <c r="E151" s="785">
        <v>4959.3599999999997</v>
      </c>
      <c r="F151" s="785">
        <v>1386.13</v>
      </c>
      <c r="G151" s="785">
        <v>800.91</v>
      </c>
      <c r="H151" s="785">
        <v>1436.49</v>
      </c>
      <c r="I151" s="785">
        <v>1.42</v>
      </c>
      <c r="J151" s="785">
        <v>415316.86800000002</v>
      </c>
      <c r="K151" s="785">
        <v>6527769.9720000001</v>
      </c>
      <c r="L151" s="785" t="s">
        <v>8833</v>
      </c>
      <c r="M151" s="785" t="s">
        <v>8834</v>
      </c>
      <c r="N151" s="785">
        <v>4749.3599999999997</v>
      </c>
      <c r="O151" s="786" t="s">
        <v>8572</v>
      </c>
    </row>
    <row r="152" spans="2:15">
      <c r="B152" s="785">
        <v>5425</v>
      </c>
      <c r="C152" s="785">
        <v>43.05</v>
      </c>
      <c r="D152" s="785">
        <v>36.71</v>
      </c>
      <c r="E152" s="785">
        <v>4977.59</v>
      </c>
      <c r="F152" s="785">
        <v>1399.86</v>
      </c>
      <c r="G152" s="785">
        <v>811.12</v>
      </c>
      <c r="H152" s="785">
        <v>1452.75</v>
      </c>
      <c r="I152" s="785">
        <v>1.1599999999999999</v>
      </c>
      <c r="J152" s="785">
        <v>415319.978</v>
      </c>
      <c r="K152" s="785">
        <v>6527774.1579999998</v>
      </c>
      <c r="L152" s="785" t="s">
        <v>8835</v>
      </c>
      <c r="M152" s="785" t="s">
        <v>8836</v>
      </c>
      <c r="N152" s="785">
        <v>4767.59</v>
      </c>
      <c r="O152" s="786" t="s">
        <v>8572</v>
      </c>
    </row>
    <row r="153" spans="2:15">
      <c r="B153" s="785">
        <v>5450</v>
      </c>
      <c r="C153" s="785">
        <v>43.08</v>
      </c>
      <c r="D153" s="785">
        <v>36.72</v>
      </c>
      <c r="E153" s="785">
        <v>4995.8599999999997</v>
      </c>
      <c r="F153" s="785">
        <v>1413.55</v>
      </c>
      <c r="G153" s="785">
        <v>821.32</v>
      </c>
      <c r="H153" s="785">
        <v>1468.97</v>
      </c>
      <c r="I153" s="785">
        <v>0.12</v>
      </c>
      <c r="J153" s="785">
        <v>415323.08899999998</v>
      </c>
      <c r="K153" s="785">
        <v>6527778.3289999999</v>
      </c>
      <c r="L153" s="785" t="s">
        <v>8837</v>
      </c>
      <c r="M153" s="785" t="s">
        <v>8838</v>
      </c>
      <c r="N153" s="785">
        <v>4785.8599999999997</v>
      </c>
      <c r="O153" s="786" t="s">
        <v>8572</v>
      </c>
    </row>
    <row r="154" spans="2:15">
      <c r="B154" s="785">
        <v>5475</v>
      </c>
      <c r="C154" s="785">
        <v>43.15</v>
      </c>
      <c r="D154" s="785">
        <v>36.72</v>
      </c>
      <c r="E154" s="785">
        <v>5014.1099999999997</v>
      </c>
      <c r="F154" s="785">
        <v>1427.24</v>
      </c>
      <c r="G154" s="785">
        <v>831.54</v>
      </c>
      <c r="H154" s="785">
        <v>1485.22</v>
      </c>
      <c r="I154" s="785">
        <v>0.28000000000000003</v>
      </c>
      <c r="J154" s="785">
        <v>415326.20299999998</v>
      </c>
      <c r="K154" s="785">
        <v>6527782.5029999996</v>
      </c>
      <c r="L154" s="785" t="s">
        <v>8839</v>
      </c>
      <c r="M154" s="785" t="s">
        <v>8840</v>
      </c>
      <c r="N154" s="785">
        <v>4804.1099999999997</v>
      </c>
      <c r="O154" s="786" t="s">
        <v>8572</v>
      </c>
    </row>
    <row r="155" spans="2:15">
      <c r="B155" s="785">
        <v>5500</v>
      </c>
      <c r="C155" s="785">
        <v>43.14</v>
      </c>
      <c r="D155" s="785">
        <v>36.74</v>
      </c>
      <c r="E155" s="785">
        <v>5032.3500000000004</v>
      </c>
      <c r="F155" s="785">
        <v>1440.94</v>
      </c>
      <c r="G155" s="785">
        <v>841.76</v>
      </c>
      <c r="H155" s="785">
        <v>1501.47</v>
      </c>
      <c r="I155" s="785">
        <v>7.0000000000000007E-2</v>
      </c>
      <c r="J155" s="785">
        <v>415329.31900000002</v>
      </c>
      <c r="K155" s="785">
        <v>6527786.6789999995</v>
      </c>
      <c r="L155" s="785" t="s">
        <v>8841</v>
      </c>
      <c r="M155" s="785" t="s">
        <v>8842</v>
      </c>
      <c r="N155" s="785">
        <v>4822.3500000000004</v>
      </c>
      <c r="O155" s="786" t="s">
        <v>8572</v>
      </c>
    </row>
    <row r="156" spans="2:15">
      <c r="B156" s="785">
        <v>5525</v>
      </c>
      <c r="C156" s="785">
        <v>43.13</v>
      </c>
      <c r="D156" s="785">
        <v>36.909999999999997</v>
      </c>
      <c r="E156" s="785">
        <v>5050.59</v>
      </c>
      <c r="F156" s="785">
        <v>1454.63</v>
      </c>
      <c r="G156" s="785">
        <v>852.01</v>
      </c>
      <c r="H156" s="785">
        <v>1517.73</v>
      </c>
      <c r="I156" s="785">
        <v>0.47</v>
      </c>
      <c r="J156" s="785">
        <v>415332.44199999998</v>
      </c>
      <c r="K156" s="785">
        <v>6527790.8499999996</v>
      </c>
      <c r="L156" s="785" t="s">
        <v>8843</v>
      </c>
      <c r="M156" s="785" t="s">
        <v>8844</v>
      </c>
      <c r="N156" s="785">
        <v>4840.59</v>
      </c>
      <c r="O156" s="786" t="s">
        <v>8572</v>
      </c>
    </row>
    <row r="157" spans="2:15">
      <c r="B157" s="785">
        <v>5550</v>
      </c>
      <c r="C157" s="785">
        <v>43.2</v>
      </c>
      <c r="D157" s="785">
        <v>37.15</v>
      </c>
      <c r="E157" s="785">
        <v>5068.83</v>
      </c>
      <c r="F157" s="785">
        <v>1468.28</v>
      </c>
      <c r="G157" s="785">
        <v>862.31</v>
      </c>
      <c r="H157" s="785">
        <v>1534.01</v>
      </c>
      <c r="I157" s="785">
        <v>0.71</v>
      </c>
      <c r="J157" s="785">
        <v>415335.58100000001</v>
      </c>
      <c r="K157" s="785">
        <v>6527795.0109999999</v>
      </c>
      <c r="L157" s="785" t="s">
        <v>8845</v>
      </c>
      <c r="M157" s="785" t="s">
        <v>8846</v>
      </c>
      <c r="N157" s="785">
        <v>4858.83</v>
      </c>
      <c r="O157" s="786" t="s">
        <v>8572</v>
      </c>
    </row>
    <row r="158" spans="2:15">
      <c r="B158" s="785">
        <v>5575</v>
      </c>
      <c r="C158" s="785">
        <v>43.34</v>
      </c>
      <c r="D158" s="785">
        <v>37.130000000000003</v>
      </c>
      <c r="E158" s="785">
        <v>5087.03</v>
      </c>
      <c r="F158" s="785">
        <v>1481.94</v>
      </c>
      <c r="G158" s="785">
        <v>872.65</v>
      </c>
      <c r="H158" s="785">
        <v>1550.34</v>
      </c>
      <c r="I158" s="785">
        <v>0.56000000000000005</v>
      </c>
      <c r="J158" s="785">
        <v>415338.734</v>
      </c>
      <c r="K158" s="785">
        <v>6527799.1749999998</v>
      </c>
      <c r="L158" s="785" t="s">
        <v>8847</v>
      </c>
      <c r="M158" s="785" t="s">
        <v>8848</v>
      </c>
      <c r="N158" s="785">
        <v>4877.03</v>
      </c>
      <c r="O158" s="786" t="s">
        <v>8572</v>
      </c>
    </row>
    <row r="159" spans="2:15">
      <c r="B159" s="785">
        <v>5600</v>
      </c>
      <c r="C159" s="785">
        <v>43.31</v>
      </c>
      <c r="D159" s="785">
        <v>37.299999999999997</v>
      </c>
      <c r="E159" s="785">
        <v>5105.22</v>
      </c>
      <c r="F159" s="785">
        <v>1495.6</v>
      </c>
      <c r="G159" s="785">
        <v>883.03</v>
      </c>
      <c r="H159" s="785">
        <v>1566.69</v>
      </c>
      <c r="I159" s="785">
        <v>0.48</v>
      </c>
      <c r="J159" s="785">
        <v>415341.897</v>
      </c>
      <c r="K159" s="785">
        <v>6527803.3389999997</v>
      </c>
      <c r="L159" s="785" t="s">
        <v>8849</v>
      </c>
      <c r="M159" s="785" t="s">
        <v>8850</v>
      </c>
      <c r="N159" s="785">
        <v>4895.22</v>
      </c>
      <c r="O159" s="786" t="s">
        <v>8572</v>
      </c>
    </row>
    <row r="160" spans="2:15">
      <c r="B160" s="785">
        <v>5625</v>
      </c>
      <c r="C160" s="785">
        <v>43.54</v>
      </c>
      <c r="D160" s="785">
        <v>37.51</v>
      </c>
      <c r="E160" s="785">
        <v>5123.37</v>
      </c>
      <c r="F160" s="785">
        <v>1509.25</v>
      </c>
      <c r="G160" s="785">
        <v>893.47</v>
      </c>
      <c r="H160" s="785">
        <v>1583.09</v>
      </c>
      <c r="I160" s="785">
        <v>1.0900000000000001</v>
      </c>
      <c r="J160" s="785">
        <v>415345.07799999998</v>
      </c>
      <c r="K160" s="785">
        <v>6527807.5</v>
      </c>
      <c r="L160" s="785" t="s">
        <v>8851</v>
      </c>
      <c r="M160" s="785" t="s">
        <v>8852</v>
      </c>
      <c r="N160" s="785">
        <v>4913.37</v>
      </c>
      <c r="O160" s="786" t="s">
        <v>8572</v>
      </c>
    </row>
    <row r="161" spans="2:15">
      <c r="B161" s="785">
        <v>5650</v>
      </c>
      <c r="C161" s="785">
        <v>43.61</v>
      </c>
      <c r="D161" s="785">
        <v>37.5</v>
      </c>
      <c r="E161" s="785">
        <v>5141.49</v>
      </c>
      <c r="F161" s="785">
        <v>1522.92</v>
      </c>
      <c r="G161" s="785">
        <v>903.96</v>
      </c>
      <c r="H161" s="785">
        <v>1599.55</v>
      </c>
      <c r="I161" s="785">
        <v>0.28000000000000003</v>
      </c>
      <c r="J161" s="785">
        <v>415348.27600000001</v>
      </c>
      <c r="K161" s="785">
        <v>6527811.6660000002</v>
      </c>
      <c r="L161" s="785" t="s">
        <v>8853</v>
      </c>
      <c r="M161" s="785" t="s">
        <v>8854</v>
      </c>
      <c r="N161" s="785">
        <v>4931.49</v>
      </c>
      <c r="O161" s="786" t="s">
        <v>8572</v>
      </c>
    </row>
    <row r="162" spans="2:15">
      <c r="B162" s="785">
        <v>5675</v>
      </c>
      <c r="C162" s="785">
        <v>43.64</v>
      </c>
      <c r="D162" s="785">
        <v>37.74</v>
      </c>
      <c r="E162" s="785">
        <v>5159.58</v>
      </c>
      <c r="F162" s="785">
        <v>1536.58</v>
      </c>
      <c r="G162" s="785">
        <v>914.49</v>
      </c>
      <c r="H162" s="785">
        <v>1616.02</v>
      </c>
      <c r="I162" s="785">
        <v>0.67</v>
      </c>
      <c r="J162" s="785">
        <v>415351.48499999999</v>
      </c>
      <c r="K162" s="785">
        <v>6527815.8310000002</v>
      </c>
      <c r="L162" s="785" t="s">
        <v>8855</v>
      </c>
      <c r="M162" s="785" t="s">
        <v>8856</v>
      </c>
      <c r="N162" s="785">
        <v>4949.58</v>
      </c>
      <c r="O162" s="786" t="s">
        <v>8572</v>
      </c>
    </row>
    <row r="163" spans="2:15">
      <c r="B163" s="785">
        <v>5700</v>
      </c>
      <c r="C163" s="785">
        <v>43.58</v>
      </c>
      <c r="D163" s="785">
        <v>37.74</v>
      </c>
      <c r="E163" s="785">
        <v>5177.68</v>
      </c>
      <c r="F163" s="785">
        <v>1550.22</v>
      </c>
      <c r="G163" s="785">
        <v>925.04</v>
      </c>
      <c r="H163" s="785">
        <v>1632.51</v>
      </c>
      <c r="I163" s="785">
        <v>0.24</v>
      </c>
      <c r="J163" s="785">
        <v>415354.70199999999</v>
      </c>
      <c r="K163" s="785">
        <v>6527819.9869999997</v>
      </c>
      <c r="L163" s="785" t="s">
        <v>8857</v>
      </c>
      <c r="M163" s="785" t="s">
        <v>8858</v>
      </c>
      <c r="N163" s="785">
        <v>4967.68</v>
      </c>
      <c r="O163" s="786" t="s">
        <v>8572</v>
      </c>
    </row>
    <row r="164" spans="2:15">
      <c r="B164" s="785">
        <v>5725</v>
      </c>
      <c r="C164" s="785">
        <v>43.66</v>
      </c>
      <c r="D164" s="785">
        <v>37.880000000000003</v>
      </c>
      <c r="E164" s="785">
        <v>5195.78</v>
      </c>
      <c r="F164" s="785">
        <v>1563.85</v>
      </c>
      <c r="G164" s="785">
        <v>935.61</v>
      </c>
      <c r="H164" s="785">
        <v>1649</v>
      </c>
      <c r="I164" s="785">
        <v>0.5</v>
      </c>
      <c r="J164" s="785">
        <v>415357.92499999999</v>
      </c>
      <c r="K164" s="785">
        <v>6527824.1399999997</v>
      </c>
      <c r="L164" s="785" t="s">
        <v>8859</v>
      </c>
      <c r="M164" s="785" t="s">
        <v>8860</v>
      </c>
      <c r="N164" s="785">
        <v>4985.78</v>
      </c>
      <c r="O164" s="786" t="s">
        <v>8572</v>
      </c>
    </row>
    <row r="165" spans="2:15">
      <c r="B165" s="785">
        <v>5750</v>
      </c>
      <c r="C165" s="785">
        <v>43.85</v>
      </c>
      <c r="D165" s="785">
        <v>37.96</v>
      </c>
      <c r="E165" s="785">
        <v>5213.84</v>
      </c>
      <c r="F165" s="785">
        <v>1577.48</v>
      </c>
      <c r="G165" s="785">
        <v>946.24</v>
      </c>
      <c r="H165" s="785">
        <v>1665.55</v>
      </c>
      <c r="I165" s="785">
        <v>0.79</v>
      </c>
      <c r="J165" s="785">
        <v>415361.16399999999</v>
      </c>
      <c r="K165" s="785">
        <v>6527828.2970000003</v>
      </c>
      <c r="L165" s="785" t="s">
        <v>8861</v>
      </c>
      <c r="M165" s="785" t="s">
        <v>8862</v>
      </c>
      <c r="N165" s="785">
        <v>5003.84</v>
      </c>
      <c r="O165" s="786" t="s">
        <v>8572</v>
      </c>
    </row>
    <row r="166" spans="2:15">
      <c r="B166" s="785">
        <v>5775</v>
      </c>
      <c r="C166" s="785">
        <v>43.95</v>
      </c>
      <c r="D166" s="785">
        <v>38.03</v>
      </c>
      <c r="E166" s="785">
        <v>5231.8500000000004</v>
      </c>
      <c r="F166" s="785">
        <v>1591.15</v>
      </c>
      <c r="G166" s="785">
        <v>956.91</v>
      </c>
      <c r="H166" s="785">
        <v>1682.14</v>
      </c>
      <c r="I166" s="785">
        <v>0.44</v>
      </c>
      <c r="J166" s="785">
        <v>415364.41600000003</v>
      </c>
      <c r="K166" s="785">
        <v>6527832.4610000001</v>
      </c>
      <c r="L166" s="785" t="s">
        <v>8863</v>
      </c>
      <c r="M166" s="785" t="s">
        <v>8864</v>
      </c>
      <c r="N166" s="785">
        <v>5021.8500000000004</v>
      </c>
      <c r="O166" s="786" t="s">
        <v>8572</v>
      </c>
    </row>
    <row r="167" spans="2:15">
      <c r="B167" s="785">
        <v>5800</v>
      </c>
      <c r="C167" s="785">
        <v>44.01</v>
      </c>
      <c r="D167" s="785">
        <v>38.18</v>
      </c>
      <c r="E167" s="785">
        <v>5249.84</v>
      </c>
      <c r="F167" s="785">
        <v>1604.81</v>
      </c>
      <c r="G167" s="785">
        <v>967.62</v>
      </c>
      <c r="H167" s="785">
        <v>1698.77</v>
      </c>
      <c r="I167" s="785">
        <v>0.48</v>
      </c>
      <c r="J167" s="785">
        <v>415367.68199999997</v>
      </c>
      <c r="K167" s="785">
        <v>6527836.625</v>
      </c>
      <c r="L167" s="785" t="s">
        <v>8865</v>
      </c>
      <c r="M167" s="785" t="s">
        <v>8866</v>
      </c>
      <c r="N167" s="785">
        <v>5039.84</v>
      </c>
      <c r="O167" s="786" t="s">
        <v>8572</v>
      </c>
    </row>
    <row r="168" spans="2:15">
      <c r="B168" s="785">
        <v>5825</v>
      </c>
      <c r="C168" s="785">
        <v>44.01</v>
      </c>
      <c r="D168" s="785">
        <v>38.229999999999997</v>
      </c>
      <c r="E168" s="785">
        <v>5267.82</v>
      </c>
      <c r="F168" s="785">
        <v>1618.45</v>
      </c>
      <c r="G168" s="785">
        <v>978.37</v>
      </c>
      <c r="H168" s="785">
        <v>1715.42</v>
      </c>
      <c r="I168" s="785">
        <v>0.14000000000000001</v>
      </c>
      <c r="J168" s="785">
        <v>415370.95600000001</v>
      </c>
      <c r="K168" s="785">
        <v>6527840.7850000001</v>
      </c>
      <c r="L168" s="785" t="s">
        <v>8867</v>
      </c>
      <c r="M168" s="785" t="s">
        <v>8868</v>
      </c>
      <c r="N168" s="785">
        <v>5057.82</v>
      </c>
      <c r="O168" s="786" t="s">
        <v>8572</v>
      </c>
    </row>
    <row r="169" spans="2:15">
      <c r="B169" s="785">
        <v>5850</v>
      </c>
      <c r="C169" s="785">
        <v>44.12</v>
      </c>
      <c r="D169" s="785">
        <v>38.21</v>
      </c>
      <c r="E169" s="785">
        <v>5285.79</v>
      </c>
      <c r="F169" s="785">
        <v>1632.11</v>
      </c>
      <c r="G169" s="785">
        <v>989.12</v>
      </c>
      <c r="H169" s="785">
        <v>1732.08</v>
      </c>
      <c r="I169" s="785">
        <v>0.44</v>
      </c>
      <c r="J169" s="785">
        <v>415374.23499999999</v>
      </c>
      <c r="K169" s="785">
        <v>6527844.949</v>
      </c>
      <c r="L169" s="785" t="s">
        <v>8869</v>
      </c>
      <c r="M169" s="785" t="s">
        <v>8870</v>
      </c>
      <c r="N169" s="785">
        <v>5075.79</v>
      </c>
      <c r="O169" s="786" t="s">
        <v>8572</v>
      </c>
    </row>
    <row r="170" spans="2:15">
      <c r="B170" s="785">
        <v>5875</v>
      </c>
      <c r="C170" s="785">
        <v>44.13</v>
      </c>
      <c r="D170" s="785">
        <v>38.39</v>
      </c>
      <c r="E170" s="785">
        <v>5303.73</v>
      </c>
      <c r="F170" s="785">
        <v>1645.77</v>
      </c>
      <c r="G170" s="785">
        <v>999.91</v>
      </c>
      <c r="H170" s="785">
        <v>1748.77</v>
      </c>
      <c r="I170" s="785">
        <v>0.5</v>
      </c>
      <c r="J170" s="785">
        <v>415377.52299999999</v>
      </c>
      <c r="K170" s="785">
        <v>6527849.1119999997</v>
      </c>
      <c r="L170" s="785" t="s">
        <v>8871</v>
      </c>
      <c r="M170" s="785" t="s">
        <v>8872</v>
      </c>
      <c r="N170" s="785">
        <v>5093.7299999999996</v>
      </c>
      <c r="O170" s="786" t="s">
        <v>8572</v>
      </c>
    </row>
    <row r="171" spans="2:15">
      <c r="B171" s="785">
        <v>5900</v>
      </c>
      <c r="C171" s="785">
        <v>44.39</v>
      </c>
      <c r="D171" s="785">
        <v>38.47</v>
      </c>
      <c r="E171" s="785">
        <v>5321.64</v>
      </c>
      <c r="F171" s="785">
        <v>1659.44</v>
      </c>
      <c r="G171" s="785">
        <v>1010.76</v>
      </c>
      <c r="H171" s="785">
        <v>1765.51</v>
      </c>
      <c r="I171" s="785">
        <v>1.06</v>
      </c>
      <c r="J171" s="785">
        <v>415380.82799999998</v>
      </c>
      <c r="K171" s="785">
        <v>6527853.2779999999</v>
      </c>
      <c r="L171" s="785" t="s">
        <v>8873</v>
      </c>
      <c r="M171" s="785" t="s">
        <v>8874</v>
      </c>
      <c r="N171" s="785">
        <v>5111.6400000000003</v>
      </c>
      <c r="O171" s="786" t="s">
        <v>8572</v>
      </c>
    </row>
    <row r="172" spans="2:15">
      <c r="B172" s="785">
        <v>5925</v>
      </c>
      <c r="C172" s="785">
        <v>44.55</v>
      </c>
      <c r="D172" s="785">
        <v>38.56</v>
      </c>
      <c r="E172" s="785">
        <v>5339.48</v>
      </c>
      <c r="F172" s="785">
        <v>1673.15</v>
      </c>
      <c r="G172" s="785">
        <v>1021.66</v>
      </c>
      <c r="H172" s="785">
        <v>1782.32</v>
      </c>
      <c r="I172" s="785">
        <v>0.69</v>
      </c>
      <c r="J172" s="785">
        <v>415384.15299999999</v>
      </c>
      <c r="K172" s="785">
        <v>6527857.4550000001</v>
      </c>
      <c r="L172" s="785" t="s">
        <v>8875</v>
      </c>
      <c r="M172" s="785" t="s">
        <v>8876</v>
      </c>
      <c r="N172" s="785">
        <v>5129.4799999999996</v>
      </c>
      <c r="O172" s="786" t="s">
        <v>8572</v>
      </c>
    </row>
    <row r="173" spans="2:15">
      <c r="B173" s="785">
        <v>5950</v>
      </c>
      <c r="C173" s="785">
        <v>44.63</v>
      </c>
      <c r="D173" s="785">
        <v>38.67</v>
      </c>
      <c r="E173" s="785">
        <v>5357.28</v>
      </c>
      <c r="F173" s="785">
        <v>1686.86</v>
      </c>
      <c r="G173" s="785">
        <v>1032.6199999999999</v>
      </c>
      <c r="H173" s="785">
        <v>1799.18</v>
      </c>
      <c r="I173" s="785">
        <v>0.44</v>
      </c>
      <c r="J173" s="785">
        <v>415387.49099999998</v>
      </c>
      <c r="K173" s="785">
        <v>6527861.6349999998</v>
      </c>
      <c r="L173" s="785" t="s">
        <v>8877</v>
      </c>
      <c r="M173" s="785" t="s">
        <v>8878</v>
      </c>
      <c r="N173" s="785">
        <v>5147.28</v>
      </c>
      <c r="O173" s="786" t="s">
        <v>8572</v>
      </c>
    </row>
    <row r="174" spans="2:15">
      <c r="B174" s="785">
        <v>5975</v>
      </c>
      <c r="C174" s="785">
        <v>44.63</v>
      </c>
      <c r="D174" s="785">
        <v>38.68</v>
      </c>
      <c r="E174" s="785">
        <v>5375.07</v>
      </c>
      <c r="F174" s="785">
        <v>1700.57</v>
      </c>
      <c r="G174" s="785">
        <v>1043.5899999999999</v>
      </c>
      <c r="H174" s="785">
        <v>1816.05</v>
      </c>
      <c r="I174" s="785">
        <v>0.03</v>
      </c>
      <c r="J174" s="785">
        <v>415390.83600000001</v>
      </c>
      <c r="K174" s="785">
        <v>6527865.8140000002</v>
      </c>
      <c r="L174" s="785" t="s">
        <v>8879</v>
      </c>
      <c r="M174" s="785" t="s">
        <v>8880</v>
      </c>
      <c r="N174" s="785">
        <v>5165.07</v>
      </c>
      <c r="O174" s="786" t="s">
        <v>8572</v>
      </c>
    </row>
    <row r="175" spans="2:15">
      <c r="B175" s="785">
        <v>6000</v>
      </c>
      <c r="C175" s="785">
        <v>44.76</v>
      </c>
      <c r="D175" s="785">
        <v>38.4</v>
      </c>
      <c r="E175" s="785">
        <v>5392.84</v>
      </c>
      <c r="F175" s="785">
        <v>1714.32</v>
      </c>
      <c r="G175" s="785">
        <v>1054.55</v>
      </c>
      <c r="H175" s="785">
        <v>1832.93</v>
      </c>
      <c r="I175" s="785">
        <v>0.94</v>
      </c>
      <c r="J175" s="785">
        <v>415394.17599999998</v>
      </c>
      <c r="K175" s="785">
        <v>6527870.0060000001</v>
      </c>
      <c r="L175" s="785" t="s">
        <v>8881</v>
      </c>
      <c r="M175" s="785" t="s">
        <v>8882</v>
      </c>
      <c r="N175" s="785">
        <v>5182.84</v>
      </c>
      <c r="O175" s="786" t="s">
        <v>8572</v>
      </c>
    </row>
    <row r="176" spans="2:15">
      <c r="B176" s="785">
        <v>6025</v>
      </c>
      <c r="C176" s="785">
        <v>44.85</v>
      </c>
      <c r="D176" s="785">
        <v>38.369999999999997</v>
      </c>
      <c r="E176" s="785">
        <v>5410.58</v>
      </c>
      <c r="F176" s="785">
        <v>1728.13</v>
      </c>
      <c r="G176" s="785">
        <v>1065.49</v>
      </c>
      <c r="H176" s="785">
        <v>1849.83</v>
      </c>
      <c r="I176" s="785">
        <v>0.37</v>
      </c>
      <c r="J176" s="785">
        <v>415397.51</v>
      </c>
      <c r="K176" s="785">
        <v>6527874.2149999999</v>
      </c>
      <c r="L176" s="785" t="s">
        <v>8883</v>
      </c>
      <c r="M176" s="785" t="s">
        <v>8884</v>
      </c>
      <c r="N176" s="785">
        <v>5200.58</v>
      </c>
      <c r="O176" s="786" t="s">
        <v>8572</v>
      </c>
    </row>
    <row r="177" spans="2:15">
      <c r="B177" s="785">
        <v>6050</v>
      </c>
      <c r="C177" s="785">
        <v>45.1</v>
      </c>
      <c r="D177" s="785">
        <v>38.4</v>
      </c>
      <c r="E177" s="785">
        <v>5428.27</v>
      </c>
      <c r="F177" s="785">
        <v>1741.98</v>
      </c>
      <c r="G177" s="785">
        <v>1076.46</v>
      </c>
      <c r="H177" s="785">
        <v>1866.78</v>
      </c>
      <c r="I177" s="785">
        <v>1</v>
      </c>
      <c r="J177" s="785">
        <v>415400.85399999999</v>
      </c>
      <c r="K177" s="785">
        <v>6527878.4369999999</v>
      </c>
      <c r="L177" s="785" t="s">
        <v>8885</v>
      </c>
      <c r="M177" s="785" t="s">
        <v>8886</v>
      </c>
      <c r="N177" s="785">
        <v>5218.2700000000004</v>
      </c>
      <c r="O177" s="786" t="s">
        <v>8572</v>
      </c>
    </row>
    <row r="178" spans="2:15">
      <c r="B178" s="785">
        <v>6075</v>
      </c>
      <c r="C178" s="785">
        <v>45.34</v>
      </c>
      <c r="D178" s="785">
        <v>38.42</v>
      </c>
      <c r="E178" s="785">
        <v>5445.88</v>
      </c>
      <c r="F178" s="785">
        <v>1755.89</v>
      </c>
      <c r="G178" s="785">
        <v>1087.48</v>
      </c>
      <c r="H178" s="785">
        <v>1883.8</v>
      </c>
      <c r="I178" s="785">
        <v>0.96</v>
      </c>
      <c r="J178" s="785">
        <v>415404.21500000003</v>
      </c>
      <c r="K178" s="785">
        <v>6527882.6749999998</v>
      </c>
      <c r="L178" s="785" t="s">
        <v>8887</v>
      </c>
      <c r="M178" s="785" t="s">
        <v>8888</v>
      </c>
      <c r="N178" s="785">
        <v>5235.88</v>
      </c>
      <c r="O178" s="786" t="s">
        <v>8572</v>
      </c>
    </row>
    <row r="179" spans="2:15">
      <c r="B179" s="785">
        <v>6083.6</v>
      </c>
      <c r="C179" s="785">
        <v>45.46</v>
      </c>
      <c r="D179" s="785">
        <v>38.409999999999997</v>
      </c>
      <c r="E179" s="785">
        <v>5451.92</v>
      </c>
      <c r="F179" s="785">
        <v>1760.69</v>
      </c>
      <c r="G179" s="785">
        <v>1091.29</v>
      </c>
      <c r="H179" s="785">
        <v>1889.67</v>
      </c>
      <c r="I179" s="785">
        <v>1.4</v>
      </c>
      <c r="J179" s="785">
        <v>415405.37400000001</v>
      </c>
      <c r="K179" s="785">
        <v>6527884.1370000001</v>
      </c>
      <c r="L179" s="785" t="s">
        <v>8889</v>
      </c>
      <c r="M179" s="785" t="s">
        <v>8890</v>
      </c>
      <c r="N179" s="785">
        <v>5241.92</v>
      </c>
      <c r="O179" s="786" t="s">
        <v>8572</v>
      </c>
    </row>
    <row r="180" spans="2:15">
      <c r="B180" s="785">
        <v>6108.4</v>
      </c>
      <c r="C180" s="785">
        <v>45.58</v>
      </c>
      <c r="D180" s="785">
        <v>38.46</v>
      </c>
      <c r="E180" s="785">
        <v>5469.29</v>
      </c>
      <c r="F180" s="785">
        <v>1774.55</v>
      </c>
      <c r="G180" s="785">
        <v>1102.29</v>
      </c>
      <c r="H180" s="785">
        <v>1906.65</v>
      </c>
      <c r="I180" s="785">
        <v>0.5</v>
      </c>
      <c r="J180" s="785">
        <v>415408.72700000001</v>
      </c>
      <c r="K180" s="785">
        <v>6527888.3619999997</v>
      </c>
      <c r="L180" s="785" t="s">
        <v>8891</v>
      </c>
      <c r="M180" s="785" t="s">
        <v>8892</v>
      </c>
      <c r="N180" s="785">
        <v>5259.29</v>
      </c>
      <c r="O180" s="786" t="s">
        <v>8572</v>
      </c>
    </row>
    <row r="181" spans="2:15">
      <c r="B181" s="785">
        <v>6133.3</v>
      </c>
      <c r="C181" s="785">
        <v>45.57</v>
      </c>
      <c r="D181" s="785">
        <v>38.64</v>
      </c>
      <c r="E181" s="785">
        <v>5486.72</v>
      </c>
      <c r="F181" s="785">
        <v>1788.45</v>
      </c>
      <c r="G181" s="785">
        <v>1113.3699999999999</v>
      </c>
      <c r="H181" s="785">
        <v>1923.72</v>
      </c>
      <c r="I181" s="785">
        <v>0.52</v>
      </c>
      <c r="J181" s="785">
        <v>415412.10499999998</v>
      </c>
      <c r="K181" s="785">
        <v>6527892.6009999998</v>
      </c>
      <c r="L181" s="785" t="s">
        <v>8893</v>
      </c>
      <c r="M181" s="785" t="s">
        <v>8894</v>
      </c>
      <c r="N181" s="785">
        <v>5276.72</v>
      </c>
      <c r="O181" s="786" t="s">
        <v>8572</v>
      </c>
    </row>
    <row r="182" spans="2:15">
      <c r="B182" s="785">
        <v>6158.4</v>
      </c>
      <c r="C182" s="785">
        <v>45.59</v>
      </c>
      <c r="D182" s="785">
        <v>38.799999999999997</v>
      </c>
      <c r="E182" s="785">
        <v>5504.29</v>
      </c>
      <c r="F182" s="785">
        <v>1802.44</v>
      </c>
      <c r="G182" s="785">
        <v>1124.58</v>
      </c>
      <c r="H182" s="785">
        <v>1940.95</v>
      </c>
      <c r="I182" s="785">
        <v>0.46</v>
      </c>
      <c r="J182" s="785">
        <v>415415.52299999999</v>
      </c>
      <c r="K182" s="785">
        <v>6527896.8640000001</v>
      </c>
      <c r="L182" s="785" t="s">
        <v>8895</v>
      </c>
      <c r="M182" s="785" t="s">
        <v>8896</v>
      </c>
      <c r="N182" s="785">
        <v>5294.29</v>
      </c>
      <c r="O182" s="786" t="s">
        <v>8572</v>
      </c>
    </row>
    <row r="183" spans="2:15">
      <c r="B183" s="785">
        <v>6183.2</v>
      </c>
      <c r="C183" s="785">
        <v>45.88</v>
      </c>
      <c r="D183" s="785">
        <v>38.82</v>
      </c>
      <c r="E183" s="785">
        <v>5521.6</v>
      </c>
      <c r="F183" s="785">
        <v>1816.28</v>
      </c>
      <c r="G183" s="785">
        <v>1135.71</v>
      </c>
      <c r="H183" s="785">
        <v>1958.02</v>
      </c>
      <c r="I183" s="785">
        <v>1.17</v>
      </c>
      <c r="J183" s="785">
        <v>415418.91499999998</v>
      </c>
      <c r="K183" s="785">
        <v>6527901.0820000004</v>
      </c>
      <c r="L183" s="785" t="s">
        <v>8897</v>
      </c>
      <c r="M183" s="785" t="s">
        <v>8898</v>
      </c>
      <c r="N183" s="785">
        <v>5311.6</v>
      </c>
      <c r="O183" s="786" t="s">
        <v>8572</v>
      </c>
    </row>
    <row r="184" spans="2:15">
      <c r="B184" s="785">
        <v>6208.2</v>
      </c>
      <c r="C184" s="785">
        <v>45.97</v>
      </c>
      <c r="D184" s="785">
        <v>38.89</v>
      </c>
      <c r="E184" s="785">
        <v>5538.99</v>
      </c>
      <c r="F184" s="785">
        <v>1830.27</v>
      </c>
      <c r="G184" s="785">
        <v>1146.98</v>
      </c>
      <c r="H184" s="785">
        <v>1975.29</v>
      </c>
      <c r="I184" s="785">
        <v>0.41</v>
      </c>
      <c r="J184" s="785">
        <v>415422.35</v>
      </c>
      <c r="K184" s="785">
        <v>6527905.3449999997</v>
      </c>
      <c r="L184" s="785" t="s">
        <v>8899</v>
      </c>
      <c r="M184" s="785" t="s">
        <v>8900</v>
      </c>
      <c r="N184" s="785">
        <v>5328.99</v>
      </c>
      <c r="O184" s="786" t="s">
        <v>8572</v>
      </c>
    </row>
    <row r="185" spans="2:15">
      <c r="B185" s="785">
        <v>6233.1</v>
      </c>
      <c r="C185" s="785">
        <v>45.87</v>
      </c>
      <c r="D185" s="785">
        <v>38.82</v>
      </c>
      <c r="E185" s="785">
        <v>5556.31</v>
      </c>
      <c r="F185" s="785">
        <v>1844.2</v>
      </c>
      <c r="G185" s="785">
        <v>1158.2</v>
      </c>
      <c r="H185" s="785">
        <v>1992.49</v>
      </c>
      <c r="I185" s="785">
        <v>0.45</v>
      </c>
      <c r="J185" s="785">
        <v>415425.77</v>
      </c>
      <c r="K185" s="785">
        <v>6527909.591</v>
      </c>
      <c r="L185" s="785" t="s">
        <v>8901</v>
      </c>
      <c r="M185" s="785" t="s">
        <v>8902</v>
      </c>
      <c r="N185" s="785">
        <v>5346.31</v>
      </c>
      <c r="O185" s="786" t="s">
        <v>8572</v>
      </c>
    </row>
    <row r="186" spans="2:15">
      <c r="B186" s="785">
        <v>6257.9</v>
      </c>
      <c r="C186" s="785">
        <v>46.1</v>
      </c>
      <c r="D186" s="785">
        <v>38.659999999999997</v>
      </c>
      <c r="E186" s="785">
        <v>5573.54</v>
      </c>
      <c r="F186" s="785">
        <v>1858.11</v>
      </c>
      <c r="G186" s="785">
        <v>1169.3599999999999</v>
      </c>
      <c r="H186" s="785">
        <v>2009.63</v>
      </c>
      <c r="I186" s="785">
        <v>1.04</v>
      </c>
      <c r="J186" s="785">
        <v>415429.17200000002</v>
      </c>
      <c r="K186" s="785">
        <v>6527913.8310000002</v>
      </c>
      <c r="L186" s="785" t="s">
        <v>8903</v>
      </c>
      <c r="M186" s="785" t="s">
        <v>8904</v>
      </c>
      <c r="N186" s="785">
        <v>5363.54</v>
      </c>
      <c r="O186" s="786" t="s">
        <v>8572</v>
      </c>
    </row>
    <row r="187" spans="2:15">
      <c r="B187" s="785">
        <v>6282.9</v>
      </c>
      <c r="C187" s="785">
        <v>46.25</v>
      </c>
      <c r="D187" s="785">
        <v>38.56</v>
      </c>
      <c r="E187" s="785">
        <v>5590.85</v>
      </c>
      <c r="F187" s="785">
        <v>1872.2</v>
      </c>
      <c r="G187" s="785">
        <v>1180.6199999999999</v>
      </c>
      <c r="H187" s="785">
        <v>2026.95</v>
      </c>
      <c r="I187" s="785">
        <v>0.67</v>
      </c>
      <c r="J187" s="785">
        <v>415432.603</v>
      </c>
      <c r="K187" s="785">
        <v>6527918.1270000003</v>
      </c>
      <c r="L187" s="785" t="s">
        <v>8905</v>
      </c>
      <c r="M187" s="785" t="s">
        <v>8906</v>
      </c>
      <c r="N187" s="785">
        <v>5380.85</v>
      </c>
      <c r="O187" s="786" t="s">
        <v>8572</v>
      </c>
    </row>
    <row r="188" spans="2:15">
      <c r="B188" s="785">
        <v>6307.8</v>
      </c>
      <c r="C188" s="785">
        <v>46.52</v>
      </c>
      <c r="D188" s="785">
        <v>38.409999999999997</v>
      </c>
      <c r="E188" s="785">
        <v>5608.03</v>
      </c>
      <c r="F188" s="785">
        <v>1886.31</v>
      </c>
      <c r="G188" s="785">
        <v>1191.8399999999999</v>
      </c>
      <c r="H188" s="785">
        <v>2044.25</v>
      </c>
      <c r="I188" s="785">
        <v>1.17</v>
      </c>
      <c r="J188" s="785">
        <v>415436.022</v>
      </c>
      <c r="K188" s="785">
        <v>6527922.4280000003</v>
      </c>
      <c r="L188" s="785" t="s">
        <v>8907</v>
      </c>
      <c r="M188" s="785" t="s">
        <v>8908</v>
      </c>
      <c r="N188" s="785">
        <v>5398.03</v>
      </c>
      <c r="O188" s="786" t="s">
        <v>8572</v>
      </c>
    </row>
    <row r="189" spans="2:15">
      <c r="B189" s="785">
        <v>6332.7</v>
      </c>
      <c r="C189" s="785">
        <v>46.72</v>
      </c>
      <c r="D189" s="785">
        <v>38.380000000000003</v>
      </c>
      <c r="E189" s="785">
        <v>5625.13</v>
      </c>
      <c r="F189" s="785">
        <v>1900.5</v>
      </c>
      <c r="G189" s="785">
        <v>1203.08</v>
      </c>
      <c r="H189" s="785">
        <v>2061.61</v>
      </c>
      <c r="I189" s="785">
        <v>0.81</v>
      </c>
      <c r="J189" s="785">
        <v>415439.44799999997</v>
      </c>
      <c r="K189" s="785">
        <v>6527926.7510000002</v>
      </c>
      <c r="L189" s="785" t="s">
        <v>8909</v>
      </c>
      <c r="M189" s="785" t="s">
        <v>8910</v>
      </c>
      <c r="N189" s="785">
        <v>5415.13</v>
      </c>
      <c r="O189" s="786" t="s">
        <v>8572</v>
      </c>
    </row>
    <row r="190" spans="2:15">
      <c r="B190" s="785">
        <v>6357.7</v>
      </c>
      <c r="C190" s="785">
        <v>46.65</v>
      </c>
      <c r="D190" s="785">
        <v>38.39</v>
      </c>
      <c r="E190" s="785">
        <v>5642.28</v>
      </c>
      <c r="F190" s="785">
        <v>1914.76</v>
      </c>
      <c r="G190" s="785">
        <v>1214.3699999999999</v>
      </c>
      <c r="H190" s="785">
        <v>2079.06</v>
      </c>
      <c r="I190" s="785">
        <v>0.28000000000000003</v>
      </c>
      <c r="J190" s="785">
        <v>415442.891</v>
      </c>
      <c r="K190" s="785">
        <v>6527931.0970000001</v>
      </c>
      <c r="L190" s="785" t="s">
        <v>8911</v>
      </c>
      <c r="M190" s="785" t="s">
        <v>8912</v>
      </c>
      <c r="N190" s="785">
        <v>5432.28</v>
      </c>
      <c r="O190" s="786" t="s">
        <v>8572</v>
      </c>
    </row>
    <row r="191" spans="2:15">
      <c r="B191" s="785">
        <v>6382.6</v>
      </c>
      <c r="C191" s="785">
        <v>46.67</v>
      </c>
      <c r="D191" s="785">
        <v>38.4</v>
      </c>
      <c r="E191" s="785">
        <v>5659.37</v>
      </c>
      <c r="F191" s="785">
        <v>1928.95</v>
      </c>
      <c r="G191" s="785">
        <v>1225.6199999999999</v>
      </c>
      <c r="H191" s="785">
        <v>2096.4299999999998</v>
      </c>
      <c r="I191" s="785">
        <v>0.09</v>
      </c>
      <c r="J191" s="785">
        <v>415446.31900000002</v>
      </c>
      <c r="K191" s="785">
        <v>6527935.4239999996</v>
      </c>
      <c r="L191" s="785" t="s">
        <v>8913</v>
      </c>
      <c r="M191" s="785" t="s">
        <v>8914</v>
      </c>
      <c r="N191" s="785">
        <v>5449.37</v>
      </c>
      <c r="O191" s="786" t="s">
        <v>8572</v>
      </c>
    </row>
    <row r="192" spans="2:15">
      <c r="B192" s="785">
        <v>6407.5</v>
      </c>
      <c r="C192" s="785">
        <v>46.53</v>
      </c>
      <c r="D192" s="785">
        <v>38.36</v>
      </c>
      <c r="E192" s="785">
        <v>5676.48</v>
      </c>
      <c r="F192" s="785">
        <v>1943.13</v>
      </c>
      <c r="G192" s="785">
        <v>1236.8499999999999</v>
      </c>
      <c r="H192" s="785">
        <v>2113.79</v>
      </c>
      <c r="I192" s="785">
        <v>0.56999999999999995</v>
      </c>
      <c r="J192" s="785">
        <v>415449.74300000002</v>
      </c>
      <c r="K192" s="785">
        <v>6527939.7460000003</v>
      </c>
      <c r="L192" s="785" t="s">
        <v>8915</v>
      </c>
      <c r="M192" s="785" t="s">
        <v>8916</v>
      </c>
      <c r="N192" s="785">
        <v>5466.48</v>
      </c>
      <c r="O192" s="786" t="s">
        <v>8572</v>
      </c>
    </row>
    <row r="193" spans="2:15">
      <c r="B193" s="785">
        <v>6432.3</v>
      </c>
      <c r="C193" s="785">
        <v>46.66</v>
      </c>
      <c r="D193" s="785">
        <v>38.369999999999997</v>
      </c>
      <c r="E193" s="785">
        <v>5693.52</v>
      </c>
      <c r="F193" s="785">
        <v>1957.26</v>
      </c>
      <c r="G193" s="785">
        <v>1248.04</v>
      </c>
      <c r="H193" s="785">
        <v>2131.0700000000002</v>
      </c>
      <c r="I193" s="785">
        <v>0.53</v>
      </c>
      <c r="J193" s="785">
        <v>415453.15100000001</v>
      </c>
      <c r="K193" s="785">
        <v>6527944.0520000001</v>
      </c>
      <c r="L193" s="785" t="s">
        <v>8917</v>
      </c>
      <c r="M193" s="785" t="s">
        <v>8918</v>
      </c>
      <c r="N193" s="785">
        <v>5483.52</v>
      </c>
      <c r="O193" s="786" t="s">
        <v>8572</v>
      </c>
    </row>
    <row r="194" spans="2:15">
      <c r="B194" s="785">
        <v>6457.3</v>
      </c>
      <c r="C194" s="785">
        <v>46.71</v>
      </c>
      <c r="D194" s="785">
        <v>38.340000000000003</v>
      </c>
      <c r="E194" s="785">
        <v>5710.67</v>
      </c>
      <c r="F194" s="785">
        <v>1971.52</v>
      </c>
      <c r="G194" s="785">
        <v>1259.32</v>
      </c>
      <c r="H194" s="785">
        <v>2148.5100000000002</v>
      </c>
      <c r="I194" s="785">
        <v>0.22</v>
      </c>
      <c r="J194" s="785">
        <v>415456.59100000001</v>
      </c>
      <c r="K194" s="785">
        <v>6527948.4000000004</v>
      </c>
      <c r="L194" s="785" t="s">
        <v>8919</v>
      </c>
      <c r="M194" s="785" t="s">
        <v>8920</v>
      </c>
      <c r="N194" s="785">
        <v>5500.67</v>
      </c>
      <c r="O194" s="786" t="s">
        <v>8572</v>
      </c>
    </row>
    <row r="195" spans="2:15">
      <c r="B195" s="785">
        <v>6482.2</v>
      </c>
      <c r="C195" s="785">
        <v>46.47</v>
      </c>
      <c r="D195" s="785">
        <v>38.380000000000003</v>
      </c>
      <c r="E195" s="785">
        <v>5727.78</v>
      </c>
      <c r="F195" s="785">
        <v>1985.71</v>
      </c>
      <c r="G195" s="785">
        <v>1270.55</v>
      </c>
      <c r="H195" s="785">
        <v>2165.86</v>
      </c>
      <c r="I195" s="785">
        <v>0.97</v>
      </c>
      <c r="J195" s="785">
        <v>415460.01299999998</v>
      </c>
      <c r="K195" s="785">
        <v>6527952.7230000002</v>
      </c>
      <c r="L195" s="785" t="s">
        <v>8921</v>
      </c>
      <c r="M195" s="785" t="s">
        <v>8922</v>
      </c>
      <c r="N195" s="785">
        <v>5517.78</v>
      </c>
      <c r="O195" s="786" t="s">
        <v>8572</v>
      </c>
    </row>
    <row r="196" spans="2:15">
      <c r="B196" s="785">
        <v>6507.1</v>
      </c>
      <c r="C196" s="785">
        <v>46.55</v>
      </c>
      <c r="D196" s="785">
        <v>38.409999999999997</v>
      </c>
      <c r="E196" s="785">
        <v>5744.92</v>
      </c>
      <c r="F196" s="785">
        <v>1999.86</v>
      </c>
      <c r="G196" s="785">
        <v>1281.77</v>
      </c>
      <c r="H196" s="785">
        <v>2183.19</v>
      </c>
      <c r="I196" s="785">
        <v>0.33</v>
      </c>
      <c r="J196" s="785">
        <v>415463.43300000002</v>
      </c>
      <c r="K196" s="785">
        <v>6527957.0389999999</v>
      </c>
      <c r="L196" s="785" t="s">
        <v>8923</v>
      </c>
      <c r="M196" s="785" t="s">
        <v>8924</v>
      </c>
      <c r="N196" s="785">
        <v>5534.92</v>
      </c>
      <c r="O196" s="786" t="s">
        <v>8572</v>
      </c>
    </row>
    <row r="197" spans="2:15">
      <c r="B197" s="785">
        <v>6532.1</v>
      </c>
      <c r="C197" s="785">
        <v>46.55</v>
      </c>
      <c r="D197" s="785">
        <v>38.32</v>
      </c>
      <c r="E197" s="785">
        <v>5762.11</v>
      </c>
      <c r="F197" s="785">
        <v>2014.09</v>
      </c>
      <c r="G197" s="785">
        <v>1293.03</v>
      </c>
      <c r="H197" s="785">
        <v>2200.6</v>
      </c>
      <c r="I197" s="785">
        <v>0.26</v>
      </c>
      <c r="J197" s="785">
        <v>415466.86599999998</v>
      </c>
      <c r="K197" s="785">
        <v>6527961.3760000002</v>
      </c>
      <c r="L197" s="785" t="s">
        <v>8925</v>
      </c>
      <c r="M197" s="785" t="s">
        <v>8926</v>
      </c>
      <c r="N197" s="785">
        <v>5552.11</v>
      </c>
      <c r="O197" s="786" t="s">
        <v>8572</v>
      </c>
    </row>
    <row r="198" spans="2:15">
      <c r="B198" s="785">
        <v>6557</v>
      </c>
      <c r="C198" s="785">
        <v>46.4</v>
      </c>
      <c r="D198" s="785">
        <v>38.35</v>
      </c>
      <c r="E198" s="785">
        <v>5779.26</v>
      </c>
      <c r="F198" s="785">
        <v>2028.26</v>
      </c>
      <c r="G198" s="785">
        <v>1304.23</v>
      </c>
      <c r="H198" s="785">
        <v>2217.91</v>
      </c>
      <c r="I198" s="785">
        <v>0.61</v>
      </c>
      <c r="J198" s="785">
        <v>415470.28</v>
      </c>
      <c r="K198" s="785">
        <v>6527965.693</v>
      </c>
      <c r="L198" s="785" t="s">
        <v>8927</v>
      </c>
      <c r="M198" s="785" t="s">
        <v>8928</v>
      </c>
      <c r="N198" s="785">
        <v>5569.26</v>
      </c>
      <c r="O198" s="786" t="s">
        <v>8572</v>
      </c>
    </row>
    <row r="199" spans="2:15">
      <c r="B199" s="785">
        <v>6581.8</v>
      </c>
      <c r="C199" s="785">
        <v>46.54</v>
      </c>
      <c r="D199" s="785">
        <v>38.380000000000003</v>
      </c>
      <c r="E199" s="785">
        <v>5796.34</v>
      </c>
      <c r="F199" s="785">
        <v>2042.35</v>
      </c>
      <c r="G199" s="785">
        <v>1315.39</v>
      </c>
      <c r="H199" s="785">
        <v>2235.16</v>
      </c>
      <c r="I199" s="785">
        <v>0.56999999999999995</v>
      </c>
      <c r="J199" s="785">
        <v>415473.68099999998</v>
      </c>
      <c r="K199" s="785">
        <v>6527969.9900000002</v>
      </c>
      <c r="L199" s="785" t="s">
        <v>8929</v>
      </c>
      <c r="M199" s="785" t="s">
        <v>8930</v>
      </c>
      <c r="N199" s="785">
        <v>5586.34</v>
      </c>
      <c r="O199" s="786" t="s">
        <v>8572</v>
      </c>
    </row>
    <row r="200" spans="2:15">
      <c r="B200" s="785">
        <v>6606.8</v>
      </c>
      <c r="C200" s="785">
        <v>46.45</v>
      </c>
      <c r="D200" s="785">
        <v>38.270000000000003</v>
      </c>
      <c r="E200" s="785">
        <v>5813.55</v>
      </c>
      <c r="F200" s="785">
        <v>2056.58</v>
      </c>
      <c r="G200" s="785">
        <v>1326.64</v>
      </c>
      <c r="H200" s="785">
        <v>2252.5500000000002</v>
      </c>
      <c r="I200" s="785">
        <v>0.48</v>
      </c>
      <c r="J200" s="785">
        <v>415477.109</v>
      </c>
      <c r="K200" s="785">
        <v>6527974.3250000002</v>
      </c>
      <c r="L200" s="785" t="s">
        <v>8931</v>
      </c>
      <c r="M200" s="785" t="s">
        <v>8932</v>
      </c>
      <c r="N200" s="785">
        <v>5603.55</v>
      </c>
      <c r="O200" s="786" t="s">
        <v>8572</v>
      </c>
    </row>
    <row r="201" spans="2:15">
      <c r="B201" s="785">
        <v>6631.9</v>
      </c>
      <c r="C201" s="785">
        <v>46.38</v>
      </c>
      <c r="D201" s="785">
        <v>38.42</v>
      </c>
      <c r="E201" s="785">
        <v>5830.86</v>
      </c>
      <c r="F201" s="785">
        <v>2070.84</v>
      </c>
      <c r="G201" s="785">
        <v>1337.92</v>
      </c>
      <c r="H201" s="785">
        <v>2269.98</v>
      </c>
      <c r="I201" s="785">
        <v>0.51</v>
      </c>
      <c r="J201" s="785">
        <v>415480.54700000002</v>
      </c>
      <c r="K201" s="785">
        <v>6527978.6720000003</v>
      </c>
      <c r="L201" s="785" t="s">
        <v>8933</v>
      </c>
      <c r="M201" s="785" t="s">
        <v>8934</v>
      </c>
      <c r="N201" s="785">
        <v>5620.86</v>
      </c>
      <c r="O201" s="786" t="s">
        <v>8572</v>
      </c>
    </row>
    <row r="202" spans="2:15">
      <c r="B202" s="785">
        <v>6656.7</v>
      </c>
      <c r="C202" s="785">
        <v>46.5</v>
      </c>
      <c r="D202" s="785">
        <v>38.479999999999997</v>
      </c>
      <c r="E202" s="785">
        <v>5847.95</v>
      </c>
      <c r="F202" s="785">
        <v>2084.91</v>
      </c>
      <c r="G202" s="785">
        <v>1349.09</v>
      </c>
      <c r="H202" s="785">
        <v>2287.23</v>
      </c>
      <c r="I202" s="785">
        <v>0.51</v>
      </c>
      <c r="J202" s="785">
        <v>415483.95299999998</v>
      </c>
      <c r="K202" s="785">
        <v>6527982.9620000003</v>
      </c>
      <c r="L202" s="785" t="s">
        <v>8935</v>
      </c>
      <c r="M202" s="785" t="s">
        <v>8936</v>
      </c>
      <c r="N202" s="785">
        <v>5637.95</v>
      </c>
      <c r="O202" s="786" t="s">
        <v>8572</v>
      </c>
    </row>
    <row r="203" spans="2:15">
      <c r="B203" s="785">
        <v>6681.5</v>
      </c>
      <c r="C203" s="785">
        <v>46.41</v>
      </c>
      <c r="D203" s="785">
        <v>38.4</v>
      </c>
      <c r="E203" s="785">
        <v>5865.03</v>
      </c>
      <c r="F203" s="785">
        <v>2098.9899999999998</v>
      </c>
      <c r="G203" s="785">
        <v>1360.27</v>
      </c>
      <c r="H203" s="785">
        <v>2304.48</v>
      </c>
      <c r="I203" s="785">
        <v>0.43</v>
      </c>
      <c r="J203" s="785">
        <v>415487.359</v>
      </c>
      <c r="K203" s="785">
        <v>6527987.2529999996</v>
      </c>
      <c r="L203" s="785" t="s">
        <v>8937</v>
      </c>
      <c r="M203" s="785" t="s">
        <v>8938</v>
      </c>
      <c r="N203" s="785">
        <v>5655.03</v>
      </c>
      <c r="O203" s="786" t="s">
        <v>8572</v>
      </c>
    </row>
    <row r="204" spans="2:15">
      <c r="B204" s="785">
        <v>6706.5</v>
      </c>
      <c r="C204" s="785">
        <v>46.41</v>
      </c>
      <c r="D204" s="785">
        <v>38.409999999999997</v>
      </c>
      <c r="E204" s="785">
        <v>5882.27</v>
      </c>
      <c r="F204" s="785">
        <v>2113.1799999999998</v>
      </c>
      <c r="G204" s="785">
        <v>1371.51</v>
      </c>
      <c r="H204" s="785">
        <v>2321.85</v>
      </c>
      <c r="I204" s="785">
        <v>0.03</v>
      </c>
      <c r="J204" s="785">
        <v>415490.788</v>
      </c>
      <c r="K204" s="785">
        <v>6527991.5779999997</v>
      </c>
      <c r="L204" s="785" t="s">
        <v>8939</v>
      </c>
      <c r="M204" s="785" t="s">
        <v>8940</v>
      </c>
      <c r="N204" s="785">
        <v>5672.27</v>
      </c>
      <c r="O204" s="786" t="s">
        <v>8572</v>
      </c>
    </row>
    <row r="205" spans="2:15">
      <c r="B205" s="785">
        <v>6731.4</v>
      </c>
      <c r="C205" s="785">
        <v>46.35</v>
      </c>
      <c r="D205" s="785">
        <v>38.44</v>
      </c>
      <c r="E205" s="785">
        <v>5899.45</v>
      </c>
      <c r="F205" s="785">
        <v>2127.3000000000002</v>
      </c>
      <c r="G205" s="785">
        <v>1382.72</v>
      </c>
      <c r="H205" s="785">
        <v>2339.14</v>
      </c>
      <c r="I205" s="785">
        <v>0.26</v>
      </c>
      <c r="J205" s="785">
        <v>415494.20199999999</v>
      </c>
      <c r="K205" s="785">
        <v>6527995.8820000002</v>
      </c>
      <c r="L205" s="785" t="s">
        <v>8941</v>
      </c>
      <c r="M205" s="785" t="s">
        <v>8942</v>
      </c>
      <c r="N205" s="785">
        <v>5689.45</v>
      </c>
      <c r="O205" s="786" t="s">
        <v>8572</v>
      </c>
    </row>
    <row r="206" spans="2:15">
      <c r="B206" s="785">
        <v>6756.2</v>
      </c>
      <c r="C206" s="785">
        <v>46.31</v>
      </c>
      <c r="D206" s="785">
        <v>38.53</v>
      </c>
      <c r="E206" s="785">
        <v>5916.57</v>
      </c>
      <c r="F206" s="785">
        <v>2141.35</v>
      </c>
      <c r="G206" s="785">
        <v>1393.88</v>
      </c>
      <c r="H206" s="785">
        <v>2356.36</v>
      </c>
      <c r="I206" s="785">
        <v>0.31</v>
      </c>
      <c r="J206" s="785">
        <v>415497.60499999998</v>
      </c>
      <c r="K206" s="785">
        <v>6528000.1619999995</v>
      </c>
      <c r="L206" s="785" t="s">
        <v>8943</v>
      </c>
      <c r="M206" s="785" t="s">
        <v>8944</v>
      </c>
      <c r="N206" s="785">
        <v>5706.57</v>
      </c>
      <c r="O206" s="786" t="s">
        <v>8572</v>
      </c>
    </row>
    <row r="207" spans="2:15">
      <c r="B207" s="785">
        <v>6781.1</v>
      </c>
      <c r="C207" s="785">
        <v>46.23</v>
      </c>
      <c r="D207" s="785">
        <v>38.51</v>
      </c>
      <c r="E207" s="785">
        <v>5933.78</v>
      </c>
      <c r="F207" s="785">
        <v>2155.42</v>
      </c>
      <c r="G207" s="785">
        <v>1405.09</v>
      </c>
      <c r="H207" s="785">
        <v>2373.63</v>
      </c>
      <c r="I207" s="785">
        <v>0.33</v>
      </c>
      <c r="J207" s="785">
        <v>415501.02</v>
      </c>
      <c r="K207" s="785">
        <v>6528004.4529999997</v>
      </c>
      <c r="L207" s="785" t="s">
        <v>8945</v>
      </c>
      <c r="M207" s="785" t="s">
        <v>8946</v>
      </c>
      <c r="N207" s="785">
        <v>5723.78</v>
      </c>
      <c r="O207" s="786" t="s">
        <v>8572</v>
      </c>
    </row>
    <row r="208" spans="2:15">
      <c r="B208" s="785">
        <v>6806.1</v>
      </c>
      <c r="C208" s="785">
        <v>46.31</v>
      </c>
      <c r="D208" s="785">
        <v>38.549999999999997</v>
      </c>
      <c r="E208" s="785">
        <v>5951.07</v>
      </c>
      <c r="F208" s="785">
        <v>2169.56</v>
      </c>
      <c r="G208" s="785">
        <v>1416.34</v>
      </c>
      <c r="H208" s="785">
        <v>2390.9699999999998</v>
      </c>
      <c r="I208" s="785">
        <v>0.34</v>
      </c>
      <c r="J208" s="785">
        <v>415504.45</v>
      </c>
      <c r="K208" s="785">
        <v>6528008.7609999999</v>
      </c>
      <c r="L208" s="785" t="s">
        <v>8947</v>
      </c>
      <c r="M208" s="785" t="s">
        <v>8948</v>
      </c>
      <c r="N208" s="785">
        <v>5741.07</v>
      </c>
      <c r="O208" s="786" t="s">
        <v>8572</v>
      </c>
    </row>
    <row r="209" spans="2:15">
      <c r="B209" s="785">
        <v>6831</v>
      </c>
      <c r="C209" s="785">
        <v>46.23</v>
      </c>
      <c r="D209" s="785">
        <v>38.58</v>
      </c>
      <c r="E209" s="785">
        <v>5968.28</v>
      </c>
      <c r="F209" s="785">
        <v>2183.62</v>
      </c>
      <c r="G209" s="785">
        <v>1427.56</v>
      </c>
      <c r="H209" s="785">
        <v>2408.25</v>
      </c>
      <c r="I209" s="785">
        <v>0.33</v>
      </c>
      <c r="J209" s="785">
        <v>415507.86900000001</v>
      </c>
      <c r="K209" s="785">
        <v>6528013.0489999996</v>
      </c>
      <c r="L209" s="785" t="s">
        <v>8949</v>
      </c>
      <c r="M209" s="785" t="s">
        <v>8950</v>
      </c>
      <c r="N209" s="785">
        <v>5758.28</v>
      </c>
      <c r="O209" s="786" t="s">
        <v>8572</v>
      </c>
    </row>
    <row r="210" spans="2:15">
      <c r="B210" s="785">
        <v>6855.9</v>
      </c>
      <c r="C210" s="785">
        <v>46.15</v>
      </c>
      <c r="D210" s="785">
        <v>38.56</v>
      </c>
      <c r="E210" s="785">
        <v>5985.52</v>
      </c>
      <c r="F210" s="785">
        <v>2197.67</v>
      </c>
      <c r="G210" s="785">
        <v>1438.76</v>
      </c>
      <c r="H210" s="785">
        <v>2425.5</v>
      </c>
      <c r="I210" s="785">
        <v>0.33</v>
      </c>
      <c r="J210" s="785">
        <v>415511.28399999999</v>
      </c>
      <c r="K210" s="785">
        <v>6528017.3310000002</v>
      </c>
      <c r="L210" s="785" t="s">
        <v>8951</v>
      </c>
      <c r="M210" s="785" t="s">
        <v>8952</v>
      </c>
      <c r="N210" s="785">
        <v>5775.52</v>
      </c>
      <c r="O210" s="786" t="s">
        <v>8572</v>
      </c>
    </row>
    <row r="211" spans="2:15">
      <c r="B211" s="785">
        <v>6880.7</v>
      </c>
      <c r="C211" s="785">
        <v>45.97</v>
      </c>
      <c r="D211" s="785">
        <v>38.54</v>
      </c>
      <c r="E211" s="785">
        <v>6002.73</v>
      </c>
      <c r="F211" s="785">
        <v>2211.64</v>
      </c>
      <c r="G211" s="785">
        <v>1449.89</v>
      </c>
      <c r="H211" s="785">
        <v>2442.64</v>
      </c>
      <c r="I211" s="785">
        <v>0.73</v>
      </c>
      <c r="J211" s="785">
        <v>415514.67599999998</v>
      </c>
      <c r="K211" s="785">
        <v>6528021.5880000005</v>
      </c>
      <c r="L211" s="785" t="s">
        <v>8953</v>
      </c>
      <c r="M211" s="785" t="s">
        <v>8954</v>
      </c>
      <c r="N211" s="785">
        <v>5792.73</v>
      </c>
      <c r="O211" s="786" t="s">
        <v>8572</v>
      </c>
    </row>
    <row r="212" spans="2:15">
      <c r="B212" s="785">
        <v>6905.8</v>
      </c>
      <c r="C212" s="785">
        <v>45.82</v>
      </c>
      <c r="D212" s="785">
        <v>38.619999999999997</v>
      </c>
      <c r="E212" s="785">
        <v>6020.19</v>
      </c>
      <c r="F212" s="785">
        <v>2225.73</v>
      </c>
      <c r="G212" s="785">
        <v>1461.13</v>
      </c>
      <c r="H212" s="785">
        <v>2459.9499999999998</v>
      </c>
      <c r="I212" s="785">
        <v>0.64</v>
      </c>
      <c r="J212" s="785">
        <v>415518.10200000001</v>
      </c>
      <c r="K212" s="785">
        <v>6528025.8820000002</v>
      </c>
      <c r="L212" s="785" t="s">
        <v>8955</v>
      </c>
      <c r="M212" s="785" t="s">
        <v>8956</v>
      </c>
      <c r="N212" s="785">
        <v>5810.19</v>
      </c>
      <c r="O212" s="786" t="s">
        <v>8572</v>
      </c>
    </row>
    <row r="213" spans="2:15">
      <c r="B213" s="785">
        <v>6930.7</v>
      </c>
      <c r="C213" s="785">
        <v>45.98</v>
      </c>
      <c r="D213" s="785">
        <v>38.6</v>
      </c>
      <c r="E213" s="785">
        <v>6037.52</v>
      </c>
      <c r="F213" s="785">
        <v>2239.6999999999998</v>
      </c>
      <c r="G213" s="785">
        <v>1472.29</v>
      </c>
      <c r="H213" s="785">
        <v>2477.12</v>
      </c>
      <c r="I213" s="785">
        <v>0.65</v>
      </c>
      <c r="J213" s="785">
        <v>415521.50300000003</v>
      </c>
      <c r="K213" s="785">
        <v>6528030.1409999998</v>
      </c>
      <c r="L213" s="785" t="s">
        <v>8957</v>
      </c>
      <c r="M213" s="785" t="s">
        <v>8958</v>
      </c>
      <c r="N213" s="785">
        <v>5827.52</v>
      </c>
      <c r="O213" s="786" t="s">
        <v>8572</v>
      </c>
    </row>
    <row r="214" spans="2:15">
      <c r="B214" s="785">
        <v>6955.5</v>
      </c>
      <c r="C214" s="785">
        <v>46.1</v>
      </c>
      <c r="D214" s="785">
        <v>38.6</v>
      </c>
      <c r="E214" s="785">
        <v>6054.74</v>
      </c>
      <c r="F214" s="785">
        <v>2253.65</v>
      </c>
      <c r="G214" s="785">
        <v>1483.42</v>
      </c>
      <c r="H214" s="785">
        <v>2494.2600000000002</v>
      </c>
      <c r="I214" s="785">
        <v>0.48</v>
      </c>
      <c r="J214" s="785">
        <v>415524.897</v>
      </c>
      <c r="K214" s="785">
        <v>6528034.3930000002</v>
      </c>
      <c r="L214" s="785" t="s">
        <v>8959</v>
      </c>
      <c r="M214" s="785" t="s">
        <v>8960</v>
      </c>
      <c r="N214" s="785">
        <v>5844.74</v>
      </c>
      <c r="O214" s="786" t="s">
        <v>8572</v>
      </c>
    </row>
    <row r="215" spans="2:15">
      <c r="B215" s="785">
        <v>6980.4</v>
      </c>
      <c r="C215" s="785">
        <v>46.17</v>
      </c>
      <c r="D215" s="785">
        <v>38.659999999999997</v>
      </c>
      <c r="E215" s="785">
        <v>6071.99</v>
      </c>
      <c r="F215" s="785">
        <v>2267.6799999999998</v>
      </c>
      <c r="G215" s="785">
        <v>1494.63</v>
      </c>
      <c r="H215" s="785">
        <v>2511.5</v>
      </c>
      <c r="I215" s="785">
        <v>0.33</v>
      </c>
      <c r="J215" s="785">
        <v>415528.31300000002</v>
      </c>
      <c r="K215" s="785">
        <v>6528038.6679999996</v>
      </c>
      <c r="L215" s="785" t="s">
        <v>8961</v>
      </c>
      <c r="M215" s="785" t="s">
        <v>8962</v>
      </c>
      <c r="N215" s="785">
        <v>5861.99</v>
      </c>
      <c r="O215" s="786" t="s">
        <v>8572</v>
      </c>
    </row>
    <row r="216" spans="2:15">
      <c r="B216" s="785">
        <v>7005.5</v>
      </c>
      <c r="C216" s="785">
        <v>45.92</v>
      </c>
      <c r="D216" s="785">
        <v>38.79</v>
      </c>
      <c r="E216" s="785">
        <v>6089.41</v>
      </c>
      <c r="F216" s="785">
        <v>2281.77</v>
      </c>
      <c r="G216" s="785">
        <v>1505.93</v>
      </c>
      <c r="H216" s="785">
        <v>2528.87</v>
      </c>
      <c r="I216" s="785">
        <v>1.06</v>
      </c>
      <c r="J216" s="785">
        <v>415531.75900000002</v>
      </c>
      <c r="K216" s="785">
        <v>6528042.9649999999</v>
      </c>
      <c r="L216" s="785" t="s">
        <v>8963</v>
      </c>
      <c r="M216" s="785" t="s">
        <v>8964</v>
      </c>
      <c r="N216" s="785">
        <v>5879.41</v>
      </c>
      <c r="O216" s="786" t="s">
        <v>8572</v>
      </c>
    </row>
    <row r="217" spans="2:15">
      <c r="B217" s="785">
        <v>7030.3</v>
      </c>
      <c r="C217" s="785">
        <v>45.82</v>
      </c>
      <c r="D217" s="785">
        <v>38.700000000000003</v>
      </c>
      <c r="E217" s="785">
        <v>6106.68</v>
      </c>
      <c r="F217" s="785">
        <v>2295.66</v>
      </c>
      <c r="G217" s="785">
        <v>1517.07</v>
      </c>
      <c r="H217" s="785">
        <v>2545.9699999999998</v>
      </c>
      <c r="I217" s="785">
        <v>0.48</v>
      </c>
      <c r="J217" s="785">
        <v>415535.15399999998</v>
      </c>
      <c r="K217" s="785">
        <v>6528047.1960000005</v>
      </c>
      <c r="L217" s="785" t="s">
        <v>8965</v>
      </c>
      <c r="M217" s="785" t="s">
        <v>8966</v>
      </c>
      <c r="N217" s="785">
        <v>5896.68</v>
      </c>
      <c r="O217" s="786" t="s">
        <v>8572</v>
      </c>
    </row>
    <row r="218" spans="2:15">
      <c r="B218" s="785">
        <v>7055.2</v>
      </c>
      <c r="C218" s="785">
        <v>45.71</v>
      </c>
      <c r="D218" s="785">
        <v>38.770000000000003</v>
      </c>
      <c r="E218" s="785">
        <v>6124.05</v>
      </c>
      <c r="F218" s="785">
        <v>2309.5700000000002</v>
      </c>
      <c r="G218" s="785">
        <v>1528.24</v>
      </c>
      <c r="H218" s="785">
        <v>2563.12</v>
      </c>
      <c r="I218" s="785">
        <v>0.49</v>
      </c>
      <c r="J218" s="785">
        <v>415538.55699999997</v>
      </c>
      <c r="K218" s="785">
        <v>6528051.4380000001</v>
      </c>
      <c r="L218" s="785" t="s">
        <v>8967</v>
      </c>
      <c r="M218" s="785" t="s">
        <v>8968</v>
      </c>
      <c r="N218" s="785">
        <v>5914.05</v>
      </c>
      <c r="O218" s="786" t="s">
        <v>8572</v>
      </c>
    </row>
    <row r="219" spans="2:15">
      <c r="B219" s="785">
        <v>7080.1</v>
      </c>
      <c r="C219" s="785">
        <v>45.65</v>
      </c>
      <c r="D219" s="785">
        <v>38.76</v>
      </c>
      <c r="E219" s="785">
        <v>6141.45</v>
      </c>
      <c r="F219" s="785">
        <v>2323.46</v>
      </c>
      <c r="G219" s="785">
        <v>1539.39</v>
      </c>
      <c r="H219" s="785">
        <v>2580.2399999999998</v>
      </c>
      <c r="I219" s="785">
        <v>0.24</v>
      </c>
      <c r="J219" s="785">
        <v>415541.95699999999</v>
      </c>
      <c r="K219" s="785">
        <v>6528055.6720000003</v>
      </c>
      <c r="L219" s="785" t="s">
        <v>8969</v>
      </c>
      <c r="M219" s="785" t="s">
        <v>8970</v>
      </c>
      <c r="N219" s="785">
        <v>5931.45</v>
      </c>
      <c r="O219" s="786" t="s">
        <v>8572</v>
      </c>
    </row>
    <row r="220" spans="2:15">
      <c r="B220" s="785">
        <v>7105</v>
      </c>
      <c r="C220" s="785">
        <v>45.56</v>
      </c>
      <c r="D220" s="785">
        <v>38.880000000000003</v>
      </c>
      <c r="E220" s="785">
        <v>6158.87</v>
      </c>
      <c r="F220" s="785">
        <v>2337.33</v>
      </c>
      <c r="G220" s="785">
        <v>1550.55</v>
      </c>
      <c r="H220" s="785">
        <v>2597.34</v>
      </c>
      <c r="I220" s="785">
        <v>0.5</v>
      </c>
      <c r="J220" s="785">
        <v>415545.35600000003</v>
      </c>
      <c r="K220" s="785">
        <v>6528059.8969999999</v>
      </c>
      <c r="L220" s="785" t="s">
        <v>8971</v>
      </c>
      <c r="M220" s="785" t="s">
        <v>8972</v>
      </c>
      <c r="N220" s="785">
        <v>5948.87</v>
      </c>
      <c r="O220" s="786" t="s">
        <v>8572</v>
      </c>
    </row>
    <row r="221" spans="2:15">
      <c r="B221" s="785">
        <v>7130</v>
      </c>
      <c r="C221" s="785">
        <v>45.57</v>
      </c>
      <c r="D221" s="785">
        <v>38.909999999999997</v>
      </c>
      <c r="E221" s="785">
        <v>6176.37</v>
      </c>
      <c r="F221" s="785">
        <v>2351.2199999999998</v>
      </c>
      <c r="G221" s="785">
        <v>1561.75</v>
      </c>
      <c r="H221" s="785">
        <v>2614.5100000000002</v>
      </c>
      <c r="I221" s="785">
        <v>0.09</v>
      </c>
      <c r="J221" s="785">
        <v>415548.77299999999</v>
      </c>
      <c r="K221" s="785">
        <v>6528064.1320000002</v>
      </c>
      <c r="L221" s="785" t="s">
        <v>8973</v>
      </c>
      <c r="M221" s="785" t="s">
        <v>8974</v>
      </c>
      <c r="N221" s="785">
        <v>5966.37</v>
      </c>
      <c r="O221" s="786" t="s">
        <v>8572</v>
      </c>
    </row>
    <row r="222" spans="2:15">
      <c r="B222" s="785">
        <v>7154.8</v>
      </c>
      <c r="C222" s="785">
        <v>45.4</v>
      </c>
      <c r="D222" s="785">
        <v>38.9</v>
      </c>
      <c r="E222" s="785">
        <v>6193.76</v>
      </c>
      <c r="F222" s="785">
        <v>2364.98</v>
      </c>
      <c r="G222" s="785">
        <v>1572.86</v>
      </c>
      <c r="H222" s="785">
        <v>2631.52</v>
      </c>
      <c r="I222" s="785">
        <v>0.69</v>
      </c>
      <c r="J222" s="785">
        <v>415552.158</v>
      </c>
      <c r="K222" s="785">
        <v>6528068.3260000004</v>
      </c>
      <c r="L222" s="785" t="s">
        <v>8975</v>
      </c>
      <c r="M222" s="785" t="s">
        <v>8976</v>
      </c>
      <c r="N222" s="785">
        <v>5983.76</v>
      </c>
      <c r="O222" s="786" t="s">
        <v>8572</v>
      </c>
    </row>
    <row r="223" spans="2:15">
      <c r="B223" s="785">
        <v>7179.8</v>
      </c>
      <c r="C223" s="785">
        <v>45.51</v>
      </c>
      <c r="D223" s="785">
        <v>38.950000000000003</v>
      </c>
      <c r="E223" s="785">
        <v>6211.3</v>
      </c>
      <c r="F223" s="785">
        <v>2378.84</v>
      </c>
      <c r="G223" s="785">
        <v>1584.06</v>
      </c>
      <c r="H223" s="785">
        <v>2648.66</v>
      </c>
      <c r="I223" s="785">
        <v>0.46</v>
      </c>
      <c r="J223" s="785">
        <v>415555.57</v>
      </c>
      <c r="K223" s="785">
        <v>6528072.551</v>
      </c>
      <c r="L223" s="785" t="s">
        <v>8977</v>
      </c>
      <c r="M223" s="785" t="s">
        <v>8978</v>
      </c>
      <c r="N223" s="785">
        <v>6001.3</v>
      </c>
      <c r="O223" s="786" t="s">
        <v>8572</v>
      </c>
    </row>
    <row r="224" spans="2:15">
      <c r="B224" s="785">
        <v>7204.8</v>
      </c>
      <c r="C224" s="785">
        <v>45.58</v>
      </c>
      <c r="D224" s="785">
        <v>38.93</v>
      </c>
      <c r="E224" s="785">
        <v>6228.8</v>
      </c>
      <c r="F224" s="785">
        <v>2392.7199999999998</v>
      </c>
      <c r="G224" s="785">
        <v>1595.27</v>
      </c>
      <c r="H224" s="785">
        <v>2665.82</v>
      </c>
      <c r="I224" s="785">
        <v>0.28999999999999998</v>
      </c>
      <c r="J224" s="785">
        <v>415558.989</v>
      </c>
      <c r="K224" s="785">
        <v>6528076.7819999997</v>
      </c>
      <c r="L224" s="785" t="s">
        <v>8979</v>
      </c>
      <c r="M224" s="785" t="s">
        <v>8980</v>
      </c>
      <c r="N224" s="785">
        <v>6018.8</v>
      </c>
      <c r="O224" s="786" t="s">
        <v>8572</v>
      </c>
    </row>
    <row r="225" spans="2:15">
      <c r="B225" s="785">
        <v>7229.6</v>
      </c>
      <c r="C225" s="785">
        <v>45.4</v>
      </c>
      <c r="D225" s="785">
        <v>38.94</v>
      </c>
      <c r="E225" s="785">
        <v>6246.19</v>
      </c>
      <c r="F225" s="785">
        <v>2406.48</v>
      </c>
      <c r="G225" s="785">
        <v>1606.39</v>
      </c>
      <c r="H225" s="785">
        <v>2682.83</v>
      </c>
      <c r="I225" s="785">
        <v>0.73</v>
      </c>
      <c r="J225" s="785">
        <v>415562.37599999999</v>
      </c>
      <c r="K225" s="785">
        <v>6528080.9749999996</v>
      </c>
      <c r="L225" s="785" t="s">
        <v>8981</v>
      </c>
      <c r="M225" s="785" t="s">
        <v>8982</v>
      </c>
      <c r="N225" s="785">
        <v>6036.19</v>
      </c>
      <c r="O225" s="786" t="s">
        <v>8572</v>
      </c>
    </row>
    <row r="226" spans="2:15">
      <c r="B226" s="785">
        <v>7254.6</v>
      </c>
      <c r="C226" s="785">
        <v>45.34</v>
      </c>
      <c r="D226" s="785">
        <v>39.01</v>
      </c>
      <c r="E226" s="785">
        <v>6263.75</v>
      </c>
      <c r="F226" s="785">
        <v>2420.31</v>
      </c>
      <c r="G226" s="785">
        <v>1617.58</v>
      </c>
      <c r="H226" s="785">
        <v>2699.95</v>
      </c>
      <c r="I226" s="785">
        <v>0.31</v>
      </c>
      <c r="J226" s="785">
        <v>415565.78700000001</v>
      </c>
      <c r="K226" s="785">
        <v>6528085.1909999996</v>
      </c>
      <c r="L226" s="785" t="s">
        <v>8983</v>
      </c>
      <c r="M226" s="785" t="s">
        <v>8984</v>
      </c>
      <c r="N226" s="785">
        <v>6053.75</v>
      </c>
      <c r="O226" s="786" t="s">
        <v>8572</v>
      </c>
    </row>
    <row r="227" spans="2:15">
      <c r="B227" s="785">
        <v>7279.6</v>
      </c>
      <c r="C227" s="785">
        <v>45.35</v>
      </c>
      <c r="D227" s="785">
        <v>38.950000000000003</v>
      </c>
      <c r="E227" s="785">
        <v>6281.32</v>
      </c>
      <c r="F227" s="785">
        <v>2434.13</v>
      </c>
      <c r="G227" s="785">
        <v>1628.76</v>
      </c>
      <c r="H227" s="785">
        <v>2717.06</v>
      </c>
      <c r="I227" s="785">
        <v>0.18</v>
      </c>
      <c r="J227" s="785">
        <v>415569.19699999999</v>
      </c>
      <c r="K227" s="785">
        <v>6528089.4040000001</v>
      </c>
      <c r="L227" s="785" t="s">
        <v>8985</v>
      </c>
      <c r="M227" s="785" t="s">
        <v>8986</v>
      </c>
      <c r="N227" s="785">
        <v>6071.32</v>
      </c>
      <c r="O227" s="786" t="s">
        <v>8572</v>
      </c>
    </row>
    <row r="228" spans="2:15">
      <c r="B228" s="785">
        <v>7304.4</v>
      </c>
      <c r="C228" s="785">
        <v>45.24</v>
      </c>
      <c r="D228" s="785">
        <v>39.04</v>
      </c>
      <c r="E228" s="785">
        <v>6298.77</v>
      </c>
      <c r="F228" s="785">
        <v>2447.83</v>
      </c>
      <c r="G228" s="785">
        <v>1639.85</v>
      </c>
      <c r="H228" s="785">
        <v>2734.02</v>
      </c>
      <c r="I228" s="785">
        <v>0.51</v>
      </c>
      <c r="J228" s="785">
        <v>415572.57699999999</v>
      </c>
      <c r="K228" s="785">
        <v>6528093.5800000001</v>
      </c>
      <c r="L228" s="785" t="s">
        <v>8987</v>
      </c>
      <c r="M228" s="785" t="s">
        <v>8988</v>
      </c>
      <c r="N228" s="785">
        <v>6088.77</v>
      </c>
      <c r="O228" s="786" t="s">
        <v>8572</v>
      </c>
    </row>
    <row r="229" spans="2:15">
      <c r="B229" s="785">
        <v>7329.3</v>
      </c>
      <c r="C229" s="785">
        <v>45.31</v>
      </c>
      <c r="D229" s="785">
        <v>39.049999999999997</v>
      </c>
      <c r="E229" s="785">
        <v>6316.29</v>
      </c>
      <c r="F229" s="785">
        <v>2461.5700000000002</v>
      </c>
      <c r="G229" s="785">
        <v>1651</v>
      </c>
      <c r="H229" s="785">
        <v>2751.05</v>
      </c>
      <c r="I229" s="785">
        <v>0.28000000000000003</v>
      </c>
      <c r="J229" s="785">
        <v>415575.97399999999</v>
      </c>
      <c r="K229" s="785">
        <v>6528097.7680000002</v>
      </c>
      <c r="L229" s="785" t="s">
        <v>8989</v>
      </c>
      <c r="M229" s="785" t="s">
        <v>8990</v>
      </c>
      <c r="N229" s="785">
        <v>6106.29</v>
      </c>
      <c r="O229" s="786" t="s">
        <v>8572</v>
      </c>
    </row>
    <row r="230" spans="2:15">
      <c r="B230" s="785">
        <v>7354.2</v>
      </c>
      <c r="C230" s="785">
        <v>45.03</v>
      </c>
      <c r="D230" s="785">
        <v>39.04</v>
      </c>
      <c r="E230" s="785">
        <v>6333.85</v>
      </c>
      <c r="F230" s="785">
        <v>2475.29</v>
      </c>
      <c r="G230" s="785">
        <v>1662.12</v>
      </c>
      <c r="H230" s="785">
        <v>2768.04</v>
      </c>
      <c r="I230" s="785">
        <v>1.1200000000000001</v>
      </c>
      <c r="J230" s="785">
        <v>415579.36499999999</v>
      </c>
      <c r="K230" s="785">
        <v>6528101.9479999999</v>
      </c>
      <c r="L230" s="785" t="s">
        <v>8991</v>
      </c>
      <c r="M230" s="785" t="s">
        <v>8992</v>
      </c>
      <c r="N230" s="785">
        <v>6123.85</v>
      </c>
      <c r="O230" s="786" t="s">
        <v>8572</v>
      </c>
    </row>
    <row r="231" spans="2:15">
      <c r="B231" s="785">
        <v>7379.1</v>
      </c>
      <c r="C231" s="785">
        <v>44.96</v>
      </c>
      <c r="D231" s="785">
        <v>39.15</v>
      </c>
      <c r="E231" s="785">
        <v>6351.45</v>
      </c>
      <c r="F231" s="785">
        <v>2488.9499999999998</v>
      </c>
      <c r="G231" s="785">
        <v>1673.22</v>
      </c>
      <c r="H231" s="785">
        <v>2784.99</v>
      </c>
      <c r="I231" s="785">
        <v>0.42</v>
      </c>
      <c r="J231" s="785">
        <v>415582.74900000001</v>
      </c>
      <c r="K231" s="785">
        <v>6528106.1129999999</v>
      </c>
      <c r="L231" s="785" t="s">
        <v>8993</v>
      </c>
      <c r="M231" s="785" t="s">
        <v>8994</v>
      </c>
      <c r="N231" s="785">
        <v>6141.45</v>
      </c>
      <c r="O231" s="786" t="s">
        <v>8572</v>
      </c>
    </row>
    <row r="232" spans="2:15">
      <c r="B232" s="785">
        <v>7404.4</v>
      </c>
      <c r="C232" s="785">
        <v>45.09</v>
      </c>
      <c r="D232" s="785">
        <v>39.07</v>
      </c>
      <c r="E232" s="785">
        <v>6369.34</v>
      </c>
      <c r="F232" s="785">
        <v>2502.84</v>
      </c>
      <c r="G232" s="785">
        <v>1684.51</v>
      </c>
      <c r="H232" s="785">
        <v>2802.22</v>
      </c>
      <c r="I232" s="785">
        <v>0.56000000000000005</v>
      </c>
      <c r="J232" s="785">
        <v>415586.19</v>
      </c>
      <c r="K232" s="785">
        <v>6528110.3459999999</v>
      </c>
      <c r="L232" s="785" t="s">
        <v>8995</v>
      </c>
      <c r="M232" s="785" t="s">
        <v>8996</v>
      </c>
      <c r="N232" s="785">
        <v>6159.34</v>
      </c>
      <c r="O232" s="786" t="s">
        <v>8572</v>
      </c>
    </row>
    <row r="233" spans="2:15">
      <c r="B233" s="785">
        <v>7428.9</v>
      </c>
      <c r="C233" s="785">
        <v>45.31</v>
      </c>
      <c r="D233" s="785">
        <v>39.090000000000003</v>
      </c>
      <c r="E233" s="785">
        <v>6386.6</v>
      </c>
      <c r="F233" s="785">
        <v>2516.33</v>
      </c>
      <c r="G233" s="785">
        <v>1695.47</v>
      </c>
      <c r="H233" s="785">
        <v>2818.95</v>
      </c>
      <c r="I233" s="785">
        <v>0.9</v>
      </c>
      <c r="J233" s="785">
        <v>415589.53</v>
      </c>
      <c r="K233" s="785">
        <v>6528114.4589999998</v>
      </c>
      <c r="L233" s="785" t="s">
        <v>8997</v>
      </c>
      <c r="M233" s="785" t="s">
        <v>8998</v>
      </c>
      <c r="N233" s="785">
        <v>6176.6</v>
      </c>
      <c r="O233" s="786" t="s">
        <v>8572</v>
      </c>
    </row>
    <row r="234" spans="2:15">
      <c r="B234" s="785">
        <v>7453.9</v>
      </c>
      <c r="C234" s="785">
        <v>45</v>
      </c>
      <c r="D234" s="785">
        <v>39.08</v>
      </c>
      <c r="E234" s="785">
        <v>6404.23</v>
      </c>
      <c r="F234" s="785">
        <v>2530.09</v>
      </c>
      <c r="G234" s="785">
        <v>1706.65</v>
      </c>
      <c r="H234" s="785">
        <v>2836.02</v>
      </c>
      <c r="I234" s="785">
        <v>1.24</v>
      </c>
      <c r="J234" s="785">
        <v>415592.93699999998</v>
      </c>
      <c r="K234" s="785">
        <v>6528118.6529999999</v>
      </c>
      <c r="L234" s="785" t="s">
        <v>8999</v>
      </c>
      <c r="M234" s="785" t="s">
        <v>9000</v>
      </c>
      <c r="N234" s="785">
        <v>6194.23</v>
      </c>
      <c r="O234" s="786" t="s">
        <v>8572</v>
      </c>
    </row>
    <row r="235" spans="2:15">
      <c r="B235" s="785">
        <v>7478.8</v>
      </c>
      <c r="C235" s="785">
        <v>44.64</v>
      </c>
      <c r="D235" s="785">
        <v>39.07</v>
      </c>
      <c r="E235" s="785">
        <v>6421.89</v>
      </c>
      <c r="F235" s="785">
        <v>2543.7199999999998</v>
      </c>
      <c r="G235" s="785">
        <v>1717.71</v>
      </c>
      <c r="H235" s="785">
        <v>2852.91</v>
      </c>
      <c r="I235" s="785">
        <v>1.45</v>
      </c>
      <c r="J235" s="785">
        <v>415596.30900000001</v>
      </c>
      <c r="K235" s="785">
        <v>6528122.8059999999</v>
      </c>
      <c r="L235" s="785" t="s">
        <v>9001</v>
      </c>
      <c r="M235" s="785" t="s">
        <v>9002</v>
      </c>
      <c r="N235" s="785">
        <v>6211.89</v>
      </c>
      <c r="O235" s="786" t="s">
        <v>8572</v>
      </c>
    </row>
    <row r="236" spans="2:15">
      <c r="B236" s="785">
        <v>7503.6</v>
      </c>
      <c r="C236" s="785">
        <v>44.19</v>
      </c>
      <c r="D236" s="785">
        <v>39.130000000000003</v>
      </c>
      <c r="E236" s="785">
        <v>6439.61</v>
      </c>
      <c r="F236" s="785">
        <v>2557.19</v>
      </c>
      <c r="G236" s="785">
        <v>1728.66</v>
      </c>
      <c r="H236" s="785">
        <v>2869.62</v>
      </c>
      <c r="I236" s="785">
        <v>1.82</v>
      </c>
      <c r="J236" s="785">
        <v>415599.64500000002</v>
      </c>
      <c r="K236" s="785">
        <v>6528126.9110000003</v>
      </c>
      <c r="L236" s="785" t="s">
        <v>9003</v>
      </c>
      <c r="M236" s="785" t="s">
        <v>9004</v>
      </c>
      <c r="N236" s="785">
        <v>6229.61</v>
      </c>
      <c r="O236" s="786" t="s">
        <v>8572</v>
      </c>
    </row>
    <row r="237" spans="2:15">
      <c r="B237" s="785">
        <v>7528.6</v>
      </c>
      <c r="C237" s="785">
        <v>44.28</v>
      </c>
      <c r="D237" s="785">
        <v>39.08</v>
      </c>
      <c r="E237" s="785">
        <v>6457.52</v>
      </c>
      <c r="F237" s="785">
        <v>2570.7199999999998</v>
      </c>
      <c r="G237" s="785">
        <v>1739.66</v>
      </c>
      <c r="H237" s="785">
        <v>2886.41</v>
      </c>
      <c r="I237" s="785">
        <v>0.39</v>
      </c>
      <c r="J237" s="785">
        <v>415602.99800000002</v>
      </c>
      <c r="K237" s="785">
        <v>6528131.0360000003</v>
      </c>
      <c r="L237" s="785" t="s">
        <v>9005</v>
      </c>
      <c r="M237" s="785" t="s">
        <v>9006</v>
      </c>
      <c r="N237" s="785">
        <v>6247.52</v>
      </c>
      <c r="O237" s="786" t="s">
        <v>8572</v>
      </c>
    </row>
    <row r="238" spans="2:15">
      <c r="B238" s="785">
        <v>7553.5</v>
      </c>
      <c r="C238" s="785">
        <v>44.37</v>
      </c>
      <c r="D238" s="785">
        <v>38.99</v>
      </c>
      <c r="E238" s="785">
        <v>6475.33</v>
      </c>
      <c r="F238" s="785">
        <v>2584.2399999999998</v>
      </c>
      <c r="G238" s="785">
        <v>1750.62</v>
      </c>
      <c r="H238" s="785">
        <v>2903.15</v>
      </c>
      <c r="I238" s="785">
        <v>0.44</v>
      </c>
      <c r="J238" s="785">
        <v>415606.33799999999</v>
      </c>
      <c r="K238" s="785">
        <v>6528135.1550000003</v>
      </c>
      <c r="L238" s="785" t="s">
        <v>9007</v>
      </c>
      <c r="M238" s="785" t="s">
        <v>9008</v>
      </c>
      <c r="N238" s="785">
        <v>6265.33</v>
      </c>
      <c r="O238" s="786" t="s">
        <v>8572</v>
      </c>
    </row>
    <row r="239" spans="2:15">
      <c r="B239" s="785">
        <v>7578.4</v>
      </c>
      <c r="C239" s="785">
        <v>44.58</v>
      </c>
      <c r="D239" s="785">
        <v>39.03</v>
      </c>
      <c r="E239" s="785">
        <v>6493.1</v>
      </c>
      <c r="F239" s="785">
        <v>2597.79</v>
      </c>
      <c r="G239" s="785">
        <v>1761.6</v>
      </c>
      <c r="H239" s="785">
        <v>2919.94</v>
      </c>
      <c r="I239" s="785">
        <v>0.85</v>
      </c>
      <c r="J239" s="785">
        <v>415609.685</v>
      </c>
      <c r="K239" s="785">
        <v>6528139.2869999995</v>
      </c>
      <c r="L239" s="785" t="s">
        <v>9009</v>
      </c>
      <c r="M239" s="785" t="s">
        <v>9010</v>
      </c>
      <c r="N239" s="785">
        <v>6283.1</v>
      </c>
      <c r="O239" s="786" t="s">
        <v>8572</v>
      </c>
    </row>
    <row r="240" spans="2:15">
      <c r="B240" s="785">
        <v>7603.2</v>
      </c>
      <c r="C240" s="785">
        <v>44.54</v>
      </c>
      <c r="D240" s="785">
        <v>39.229999999999997</v>
      </c>
      <c r="E240" s="785">
        <v>6510.77</v>
      </c>
      <c r="F240" s="785">
        <v>2611.29</v>
      </c>
      <c r="G240" s="785">
        <v>1772.58</v>
      </c>
      <c r="H240" s="785">
        <v>2936.69</v>
      </c>
      <c r="I240" s="785">
        <v>0.59</v>
      </c>
      <c r="J240" s="785">
        <v>415613.03200000001</v>
      </c>
      <c r="K240" s="785">
        <v>6528143.4009999996</v>
      </c>
      <c r="L240" s="785" t="s">
        <v>9011</v>
      </c>
      <c r="M240" s="785" t="s">
        <v>9012</v>
      </c>
      <c r="N240" s="785">
        <v>6300.77</v>
      </c>
      <c r="O240" s="786" t="s">
        <v>8572</v>
      </c>
    </row>
    <row r="241" spans="2:15">
      <c r="B241" s="785">
        <v>7628.2</v>
      </c>
      <c r="C241" s="785">
        <v>44.31</v>
      </c>
      <c r="D241" s="785">
        <v>39.369999999999997</v>
      </c>
      <c r="E241" s="785">
        <v>6528.62</v>
      </c>
      <c r="F241" s="785">
        <v>2624.83</v>
      </c>
      <c r="G241" s="785">
        <v>1783.66</v>
      </c>
      <c r="H241" s="785">
        <v>2953.56</v>
      </c>
      <c r="I241" s="785">
        <v>1</v>
      </c>
      <c r="J241" s="785">
        <v>415616.41</v>
      </c>
      <c r="K241" s="785">
        <v>6528147.5290000001</v>
      </c>
      <c r="L241" s="785" t="s">
        <v>9013</v>
      </c>
      <c r="M241" s="785" t="s">
        <v>9014</v>
      </c>
      <c r="N241" s="785">
        <v>6318.62</v>
      </c>
      <c r="O241" s="786" t="s">
        <v>8572</v>
      </c>
    </row>
    <row r="242" spans="2:15">
      <c r="B242" s="785">
        <v>7653.2</v>
      </c>
      <c r="C242" s="785">
        <v>44.4</v>
      </c>
      <c r="D242" s="785">
        <v>39.36</v>
      </c>
      <c r="E242" s="785">
        <v>6546.5</v>
      </c>
      <c r="F242" s="785">
        <v>2638.34</v>
      </c>
      <c r="G242" s="785">
        <v>1794.75</v>
      </c>
      <c r="H242" s="785">
        <v>2970.4</v>
      </c>
      <c r="I242" s="785">
        <v>0.36</v>
      </c>
      <c r="J242" s="785">
        <v>415619.78899999999</v>
      </c>
      <c r="K242" s="785">
        <v>6528151.6469999999</v>
      </c>
      <c r="L242" s="785" t="s">
        <v>9015</v>
      </c>
      <c r="M242" s="785" t="s">
        <v>9016</v>
      </c>
      <c r="N242" s="785">
        <v>6336.5</v>
      </c>
      <c r="O242" s="786" t="s">
        <v>8572</v>
      </c>
    </row>
    <row r="243" spans="2:15">
      <c r="B243" s="785">
        <v>7678</v>
      </c>
      <c r="C243" s="785">
        <v>44.49</v>
      </c>
      <c r="D243" s="785">
        <v>39.4</v>
      </c>
      <c r="E243" s="785">
        <v>6564.2</v>
      </c>
      <c r="F243" s="785">
        <v>2651.77</v>
      </c>
      <c r="G243" s="785">
        <v>1805.77</v>
      </c>
      <c r="H243" s="785">
        <v>2987.14</v>
      </c>
      <c r="I243" s="785">
        <v>0.38</v>
      </c>
      <c r="J243" s="785">
        <v>415623.147</v>
      </c>
      <c r="K243" s="785">
        <v>6528155.7379999999</v>
      </c>
      <c r="L243" s="785" t="s">
        <v>9017</v>
      </c>
      <c r="M243" s="785" t="s">
        <v>9018</v>
      </c>
      <c r="N243" s="785">
        <v>6354.2</v>
      </c>
      <c r="O243" s="786" t="s">
        <v>8572</v>
      </c>
    </row>
    <row r="244" spans="2:15">
      <c r="B244" s="785">
        <v>7702.9</v>
      </c>
      <c r="C244" s="785">
        <v>44.55</v>
      </c>
      <c r="D244" s="785">
        <v>39.47</v>
      </c>
      <c r="E244" s="785">
        <v>6581.96</v>
      </c>
      <c r="F244" s="785">
        <v>2665.25</v>
      </c>
      <c r="G244" s="785">
        <v>1816.86</v>
      </c>
      <c r="H244" s="785">
        <v>3003.98</v>
      </c>
      <c r="I244" s="785">
        <v>0.31</v>
      </c>
      <c r="J244" s="785">
        <v>415626.527</v>
      </c>
      <c r="K244" s="785">
        <v>6528159.8480000002</v>
      </c>
      <c r="L244" s="785" t="s">
        <v>9019</v>
      </c>
      <c r="M244" s="785" t="s">
        <v>9020</v>
      </c>
      <c r="N244" s="785">
        <v>6371.96</v>
      </c>
      <c r="O244" s="786" t="s">
        <v>8572</v>
      </c>
    </row>
    <row r="245" spans="2:15">
      <c r="B245" s="785">
        <v>7727.9</v>
      </c>
      <c r="C245" s="785">
        <v>44.73</v>
      </c>
      <c r="D245" s="785">
        <v>39.5</v>
      </c>
      <c r="E245" s="785">
        <v>6599.75</v>
      </c>
      <c r="F245" s="785">
        <v>2678.81</v>
      </c>
      <c r="G245" s="785">
        <v>1828.03</v>
      </c>
      <c r="H245" s="785">
        <v>3020.92</v>
      </c>
      <c r="I245" s="785">
        <v>0.72</v>
      </c>
      <c r="J245" s="785">
        <v>415629.93199999997</v>
      </c>
      <c r="K245" s="785">
        <v>6528163.9809999997</v>
      </c>
      <c r="L245" s="785" t="s">
        <v>9021</v>
      </c>
      <c r="M245" s="785" t="s">
        <v>9022</v>
      </c>
      <c r="N245" s="785">
        <v>6389.75</v>
      </c>
      <c r="O245" s="786" t="s">
        <v>8572</v>
      </c>
    </row>
    <row r="246" spans="2:15">
      <c r="B246" s="785">
        <v>7752.8</v>
      </c>
      <c r="C246" s="785">
        <v>44.75</v>
      </c>
      <c r="D246" s="785">
        <v>39.5</v>
      </c>
      <c r="E246" s="785">
        <v>6617.43</v>
      </c>
      <c r="F246" s="785">
        <v>2692.33</v>
      </c>
      <c r="G246" s="785">
        <v>1839.17</v>
      </c>
      <c r="H246" s="785">
        <v>3037.83</v>
      </c>
      <c r="I246" s="785">
        <v>0.08</v>
      </c>
      <c r="J246" s="785">
        <v>415633.33</v>
      </c>
      <c r="K246" s="785">
        <v>6528168.1030000001</v>
      </c>
      <c r="L246" s="785" t="s">
        <v>9023</v>
      </c>
      <c r="M246" s="785" t="s">
        <v>9024</v>
      </c>
      <c r="N246" s="785">
        <v>6407.43</v>
      </c>
      <c r="O246" s="786" t="s">
        <v>8572</v>
      </c>
    </row>
    <row r="247" spans="2:15">
      <c r="B247" s="785">
        <v>7777.6</v>
      </c>
      <c r="C247" s="785">
        <v>44.51</v>
      </c>
      <c r="D247" s="785">
        <v>39.46</v>
      </c>
      <c r="E247" s="785">
        <v>6635.08</v>
      </c>
      <c r="F247" s="785">
        <v>2705.78</v>
      </c>
      <c r="G247" s="785">
        <v>1850.25</v>
      </c>
      <c r="H247" s="785">
        <v>3054.63</v>
      </c>
      <c r="I247" s="785">
        <v>0.97</v>
      </c>
      <c r="J247" s="785">
        <v>415636.70699999999</v>
      </c>
      <c r="K247" s="785">
        <v>6528172.2019999996</v>
      </c>
      <c r="L247" s="785" t="s">
        <v>9025</v>
      </c>
      <c r="M247" s="785" t="s">
        <v>9026</v>
      </c>
      <c r="N247" s="785">
        <v>6425.08</v>
      </c>
      <c r="O247" s="786" t="s">
        <v>8572</v>
      </c>
    </row>
    <row r="248" spans="2:15">
      <c r="B248" s="785">
        <v>7802.6</v>
      </c>
      <c r="C248" s="785">
        <v>44.36</v>
      </c>
      <c r="D248" s="785">
        <v>39.54</v>
      </c>
      <c r="E248" s="785">
        <v>6652.93</v>
      </c>
      <c r="F248" s="785">
        <v>2719.29</v>
      </c>
      <c r="G248" s="785">
        <v>1861.38</v>
      </c>
      <c r="H248" s="785">
        <v>3071.51</v>
      </c>
      <c r="I248" s="785">
        <v>0.64</v>
      </c>
      <c r="J248" s="785">
        <v>415640.1</v>
      </c>
      <c r="K248" s="785">
        <v>6528176.318</v>
      </c>
      <c r="L248" s="785" t="s">
        <v>9027</v>
      </c>
      <c r="M248" s="785" t="s">
        <v>9028</v>
      </c>
      <c r="N248" s="785">
        <v>6442.93</v>
      </c>
      <c r="O248" s="786" t="s">
        <v>8572</v>
      </c>
    </row>
    <row r="249" spans="2:15">
      <c r="B249" s="785">
        <v>7827.7</v>
      </c>
      <c r="C249" s="785">
        <v>44.39</v>
      </c>
      <c r="D249" s="785">
        <v>39.369999999999997</v>
      </c>
      <c r="E249" s="785">
        <v>6670.87</v>
      </c>
      <c r="F249" s="785">
        <v>2732.84</v>
      </c>
      <c r="G249" s="785">
        <v>1872.54</v>
      </c>
      <c r="H249" s="785">
        <v>3088.44</v>
      </c>
      <c r="I249" s="785">
        <v>0.49</v>
      </c>
      <c r="J249" s="785">
        <v>415643.5</v>
      </c>
      <c r="K249" s="785">
        <v>6528180.449</v>
      </c>
      <c r="L249" s="785" t="s">
        <v>9029</v>
      </c>
      <c r="M249" s="785" t="s">
        <v>9030</v>
      </c>
      <c r="N249" s="785">
        <v>6460.87</v>
      </c>
      <c r="O249" s="786" t="s">
        <v>8572</v>
      </c>
    </row>
    <row r="250" spans="2:15">
      <c r="B250" s="785">
        <v>7852.5</v>
      </c>
      <c r="C250" s="785">
        <v>44.16</v>
      </c>
      <c r="D250" s="785">
        <v>39.47</v>
      </c>
      <c r="E250" s="785">
        <v>6688.63</v>
      </c>
      <c r="F250" s="785">
        <v>2746.21</v>
      </c>
      <c r="G250" s="785">
        <v>1883.53</v>
      </c>
      <c r="H250" s="785">
        <v>3105.13</v>
      </c>
      <c r="I250" s="785">
        <v>0.97</v>
      </c>
      <c r="J250" s="785">
        <v>415646.85100000002</v>
      </c>
      <c r="K250" s="785">
        <v>6528184.5259999996</v>
      </c>
      <c r="L250" s="785" t="s">
        <v>9031</v>
      </c>
      <c r="M250" s="785" t="s">
        <v>9032</v>
      </c>
      <c r="N250" s="785">
        <v>6478.63</v>
      </c>
      <c r="O250" s="786" t="s">
        <v>8572</v>
      </c>
    </row>
    <row r="251" spans="2:15">
      <c r="B251" s="785">
        <v>7877.3</v>
      </c>
      <c r="C251" s="785">
        <v>44</v>
      </c>
      <c r="D251" s="785">
        <v>39.43</v>
      </c>
      <c r="E251" s="785">
        <v>6706.45</v>
      </c>
      <c r="F251" s="785">
        <v>2759.54</v>
      </c>
      <c r="G251" s="785">
        <v>1894.49</v>
      </c>
      <c r="H251" s="785">
        <v>3121.77</v>
      </c>
      <c r="I251" s="785">
        <v>0.65</v>
      </c>
      <c r="J251" s="785">
        <v>415650.19199999998</v>
      </c>
      <c r="K251" s="785">
        <v>6528188.5860000001</v>
      </c>
      <c r="L251" s="785" t="s">
        <v>9033</v>
      </c>
      <c r="M251" s="785" t="s">
        <v>9034</v>
      </c>
      <c r="N251" s="785">
        <v>6496.45</v>
      </c>
      <c r="O251" s="786" t="s">
        <v>8572</v>
      </c>
    </row>
    <row r="252" spans="2:15">
      <c r="B252" s="785">
        <v>7902.4</v>
      </c>
      <c r="C252" s="785">
        <v>43.77</v>
      </c>
      <c r="D252" s="785">
        <v>39.450000000000003</v>
      </c>
      <c r="E252" s="785">
        <v>6724.54</v>
      </c>
      <c r="F252" s="785">
        <v>2772.97</v>
      </c>
      <c r="G252" s="785">
        <v>1905.55</v>
      </c>
      <c r="H252" s="785">
        <v>3138.55</v>
      </c>
      <c r="I252" s="785">
        <v>0.92</v>
      </c>
      <c r="J252" s="785">
        <v>415653.56099999999</v>
      </c>
      <c r="K252" s="785">
        <v>6528192.682</v>
      </c>
      <c r="L252" s="785" t="s">
        <v>9035</v>
      </c>
      <c r="M252" s="785" t="s">
        <v>9036</v>
      </c>
      <c r="N252" s="785">
        <v>6514.54</v>
      </c>
      <c r="O252" s="786" t="s">
        <v>8572</v>
      </c>
    </row>
    <row r="253" spans="2:15">
      <c r="B253" s="785">
        <v>7927.2</v>
      </c>
      <c r="C253" s="785">
        <v>43.64</v>
      </c>
      <c r="D253" s="785">
        <v>39.49</v>
      </c>
      <c r="E253" s="785">
        <v>6742.47</v>
      </c>
      <c r="F253" s="785">
        <v>2786.2</v>
      </c>
      <c r="G253" s="785">
        <v>1916.44</v>
      </c>
      <c r="H253" s="785">
        <v>3155.07</v>
      </c>
      <c r="I253" s="785">
        <v>0.54</v>
      </c>
      <c r="J253" s="785">
        <v>415656.88099999999</v>
      </c>
      <c r="K253" s="785">
        <v>6528196.7139999997</v>
      </c>
      <c r="L253" s="785" t="s">
        <v>9037</v>
      </c>
      <c r="M253" s="785" t="s">
        <v>9038</v>
      </c>
      <c r="N253" s="785">
        <v>6532.47</v>
      </c>
      <c r="O253" s="786" t="s">
        <v>8572</v>
      </c>
    </row>
    <row r="254" spans="2:15">
      <c r="B254" s="785">
        <v>7952.4</v>
      </c>
      <c r="C254" s="785">
        <v>43.84</v>
      </c>
      <c r="D254" s="785">
        <v>39.43</v>
      </c>
      <c r="E254" s="785">
        <v>6760.67</v>
      </c>
      <c r="F254" s="785">
        <v>2799.65</v>
      </c>
      <c r="G254" s="785">
        <v>1927.51</v>
      </c>
      <c r="H254" s="785">
        <v>3171.88</v>
      </c>
      <c r="I254" s="785">
        <v>0.81</v>
      </c>
      <c r="J254" s="785">
        <v>415660.25599999999</v>
      </c>
      <c r="K254" s="785">
        <v>6528200.8140000002</v>
      </c>
      <c r="L254" s="785" t="s">
        <v>9039</v>
      </c>
      <c r="M254" s="785" t="s">
        <v>9040</v>
      </c>
      <c r="N254" s="785">
        <v>6550.67</v>
      </c>
      <c r="O254" s="786" t="s">
        <v>8572</v>
      </c>
    </row>
    <row r="255" spans="2:15">
      <c r="B255" s="785">
        <v>7977</v>
      </c>
      <c r="C255" s="785">
        <v>43.87</v>
      </c>
      <c r="D255" s="785">
        <v>39.520000000000003</v>
      </c>
      <c r="E255" s="785">
        <v>6778.41</v>
      </c>
      <c r="F255" s="785">
        <v>2812.81</v>
      </c>
      <c r="G255" s="785">
        <v>1938.35</v>
      </c>
      <c r="H255" s="785">
        <v>3188.31</v>
      </c>
      <c r="I255" s="785">
        <v>0.28000000000000003</v>
      </c>
      <c r="J255" s="785">
        <v>415663.55900000001</v>
      </c>
      <c r="K255" s="785">
        <v>6528204.824</v>
      </c>
      <c r="L255" s="785" t="s">
        <v>9041</v>
      </c>
      <c r="M255" s="785" t="s">
        <v>9042</v>
      </c>
      <c r="N255" s="785">
        <v>6568.41</v>
      </c>
      <c r="O255" s="786" t="s">
        <v>8572</v>
      </c>
    </row>
    <row r="256" spans="2:15">
      <c r="B256" s="785">
        <v>8001.9</v>
      </c>
      <c r="C256" s="785">
        <v>43.79</v>
      </c>
      <c r="D256" s="785">
        <v>39.58</v>
      </c>
      <c r="E256" s="785">
        <v>6796.37</v>
      </c>
      <c r="F256" s="785">
        <v>2826.1</v>
      </c>
      <c r="G256" s="785">
        <v>1949.33</v>
      </c>
      <c r="H256" s="785">
        <v>3204.95</v>
      </c>
      <c r="I256" s="785">
        <v>0.36</v>
      </c>
      <c r="J256" s="785">
        <v>415666.90600000002</v>
      </c>
      <c r="K256" s="785">
        <v>6528208.8770000003</v>
      </c>
      <c r="L256" s="785" t="s">
        <v>9043</v>
      </c>
      <c r="M256" s="785" t="s">
        <v>9044</v>
      </c>
      <c r="N256" s="785">
        <v>6586.37</v>
      </c>
      <c r="O256" s="786" t="s">
        <v>8572</v>
      </c>
    </row>
    <row r="257" spans="2:15">
      <c r="B257" s="785">
        <v>8026.9</v>
      </c>
      <c r="C257" s="785">
        <v>43.7</v>
      </c>
      <c r="D257" s="785">
        <v>39.6</v>
      </c>
      <c r="E257" s="785">
        <v>6814.43</v>
      </c>
      <c r="F257" s="785">
        <v>2839.43</v>
      </c>
      <c r="G257" s="785">
        <v>1960.35</v>
      </c>
      <c r="H257" s="785">
        <v>3221.63</v>
      </c>
      <c r="I257" s="785">
        <v>0.36</v>
      </c>
      <c r="J257" s="785">
        <v>415670.26299999998</v>
      </c>
      <c r="K257" s="785">
        <v>6528212.9369999999</v>
      </c>
      <c r="L257" s="785" t="s">
        <v>9045</v>
      </c>
      <c r="M257" s="785" t="s">
        <v>9046</v>
      </c>
      <c r="N257" s="785">
        <v>6604.43</v>
      </c>
      <c r="O257" s="786" t="s">
        <v>8572</v>
      </c>
    </row>
    <row r="258" spans="2:15">
      <c r="B258" s="785">
        <v>8051.8</v>
      </c>
      <c r="C258" s="785">
        <v>43.5</v>
      </c>
      <c r="D258" s="785">
        <v>39.68</v>
      </c>
      <c r="E258" s="785">
        <v>6832.47</v>
      </c>
      <c r="F258" s="785">
        <v>2852.65</v>
      </c>
      <c r="G258" s="785">
        <v>1971.3</v>
      </c>
      <c r="H258" s="785">
        <v>3238.2</v>
      </c>
      <c r="I258" s="785">
        <v>0.83</v>
      </c>
      <c r="J258" s="785">
        <v>415673.60200000001</v>
      </c>
      <c r="K258" s="785">
        <v>6528216.9680000003</v>
      </c>
      <c r="L258" s="785" t="s">
        <v>9047</v>
      </c>
      <c r="M258" s="785" t="s">
        <v>9048</v>
      </c>
      <c r="N258" s="785">
        <v>6622.47</v>
      </c>
      <c r="O258" s="786" t="s">
        <v>8572</v>
      </c>
    </row>
    <row r="259" spans="2:15">
      <c r="B259" s="785">
        <v>8077.1</v>
      </c>
      <c r="C259" s="785">
        <v>43.52</v>
      </c>
      <c r="D259" s="785">
        <v>39.65</v>
      </c>
      <c r="E259" s="785">
        <v>6850.82</v>
      </c>
      <c r="F259" s="785">
        <v>2866.06</v>
      </c>
      <c r="G259" s="785">
        <v>1982.42</v>
      </c>
      <c r="H259" s="785">
        <v>3255.02</v>
      </c>
      <c r="I259" s="785">
        <v>0.11</v>
      </c>
      <c r="J259" s="785">
        <v>415676.99099999998</v>
      </c>
      <c r="K259" s="785">
        <v>6528221.0539999995</v>
      </c>
      <c r="L259" s="785" t="s">
        <v>9049</v>
      </c>
      <c r="M259" s="785" t="s">
        <v>9050</v>
      </c>
      <c r="N259" s="785">
        <v>6640.82</v>
      </c>
      <c r="O259" s="786" t="s">
        <v>8572</v>
      </c>
    </row>
    <row r="260" spans="2:15">
      <c r="B260" s="785">
        <v>8101.5</v>
      </c>
      <c r="C260" s="785">
        <v>43.53</v>
      </c>
      <c r="D260" s="785">
        <v>39.659999999999997</v>
      </c>
      <c r="E260" s="785">
        <v>6868.51</v>
      </c>
      <c r="F260" s="785">
        <v>2878.99</v>
      </c>
      <c r="G260" s="785">
        <v>1993.14</v>
      </c>
      <c r="H260" s="785">
        <v>3271.24</v>
      </c>
      <c r="I260" s="785">
        <v>0.05</v>
      </c>
      <c r="J260" s="785">
        <v>415680.26</v>
      </c>
      <c r="K260" s="785">
        <v>6528224.9979999997</v>
      </c>
      <c r="L260" s="785" t="s">
        <v>9051</v>
      </c>
      <c r="M260" s="785" t="s">
        <v>9052</v>
      </c>
      <c r="N260" s="785">
        <v>6658.51</v>
      </c>
      <c r="O260" s="786" t="s">
        <v>8572</v>
      </c>
    </row>
    <row r="261" spans="2:15">
      <c r="B261" s="785">
        <v>8126.4</v>
      </c>
      <c r="C261" s="785">
        <v>43.28</v>
      </c>
      <c r="D261" s="785">
        <v>39.78</v>
      </c>
      <c r="E261" s="785">
        <v>6886.6</v>
      </c>
      <c r="F261" s="785">
        <v>2892.16</v>
      </c>
      <c r="G261" s="785">
        <v>2004.08</v>
      </c>
      <c r="H261" s="785">
        <v>3287.76</v>
      </c>
      <c r="I261" s="785">
        <v>1.06</v>
      </c>
      <c r="J261" s="785">
        <v>415683.592</v>
      </c>
      <c r="K261" s="785">
        <v>6528229.0089999996</v>
      </c>
      <c r="L261" s="785" t="s">
        <v>9053</v>
      </c>
      <c r="M261" s="785" t="s">
        <v>9054</v>
      </c>
      <c r="N261" s="785">
        <v>6676.6</v>
      </c>
      <c r="O261" s="786" t="s">
        <v>8572</v>
      </c>
    </row>
    <row r="262" spans="2:15">
      <c r="B262" s="785">
        <v>8151.4</v>
      </c>
      <c r="C262" s="785">
        <v>43.38</v>
      </c>
      <c r="D262" s="785">
        <v>39.78</v>
      </c>
      <c r="E262" s="785">
        <v>6904.78</v>
      </c>
      <c r="F262" s="785">
        <v>2905.34</v>
      </c>
      <c r="G262" s="785">
        <v>2015.05</v>
      </c>
      <c r="H262" s="785">
        <v>3304.33</v>
      </c>
      <c r="I262" s="785">
        <v>0.4</v>
      </c>
      <c r="J262" s="785">
        <v>415686.93800000002</v>
      </c>
      <c r="K262" s="785">
        <v>6528233.0269999998</v>
      </c>
      <c r="L262" s="785" t="s">
        <v>9055</v>
      </c>
      <c r="M262" s="785" t="s">
        <v>9056</v>
      </c>
      <c r="N262" s="785">
        <v>6694.78</v>
      </c>
      <c r="O262" s="786" t="s">
        <v>8572</v>
      </c>
    </row>
    <row r="263" spans="2:15">
      <c r="B263" s="785">
        <v>8176.2</v>
      </c>
      <c r="C263" s="785">
        <v>43.41</v>
      </c>
      <c r="D263" s="785">
        <v>39.799999999999997</v>
      </c>
      <c r="E263" s="785">
        <v>6922.8</v>
      </c>
      <c r="F263" s="785">
        <v>2918.43</v>
      </c>
      <c r="G263" s="785">
        <v>2025.96</v>
      </c>
      <c r="H263" s="785">
        <v>3320.78</v>
      </c>
      <c r="I263" s="785">
        <v>0.13</v>
      </c>
      <c r="J263" s="785">
        <v>415690.26199999999</v>
      </c>
      <c r="K263" s="785">
        <v>6528237.0180000002</v>
      </c>
      <c r="L263" s="785" t="s">
        <v>9057</v>
      </c>
      <c r="M263" s="785" t="s">
        <v>9058</v>
      </c>
      <c r="N263" s="785">
        <v>6712.8</v>
      </c>
      <c r="O263" s="786" t="s">
        <v>8572</v>
      </c>
    </row>
    <row r="264" spans="2:15">
      <c r="B264" s="785">
        <v>8201.2000000000007</v>
      </c>
      <c r="C264" s="785">
        <v>43.24</v>
      </c>
      <c r="D264" s="785">
        <v>39.799999999999997</v>
      </c>
      <c r="E264" s="785">
        <v>6940.99</v>
      </c>
      <c r="F264" s="785">
        <v>2931.61</v>
      </c>
      <c r="G264" s="785">
        <v>2036.94</v>
      </c>
      <c r="H264" s="785">
        <v>3337.35</v>
      </c>
      <c r="I264" s="785">
        <v>0.68</v>
      </c>
      <c r="J264" s="785">
        <v>415693.60800000001</v>
      </c>
      <c r="K264" s="785">
        <v>6528241.0350000001</v>
      </c>
      <c r="L264" s="785" t="s">
        <v>9059</v>
      </c>
      <c r="M264" s="785" t="s">
        <v>9060</v>
      </c>
      <c r="N264" s="785">
        <v>6730.99</v>
      </c>
      <c r="O264" s="786" t="s">
        <v>8572</v>
      </c>
    </row>
    <row r="265" spans="2:15">
      <c r="B265" s="785">
        <v>8226.2000000000007</v>
      </c>
      <c r="C265" s="785">
        <v>43.09</v>
      </c>
      <c r="D265" s="785">
        <v>39.92</v>
      </c>
      <c r="E265" s="785">
        <v>6959.22</v>
      </c>
      <c r="F265" s="785">
        <v>2944.74</v>
      </c>
      <c r="G265" s="785">
        <v>2047.9</v>
      </c>
      <c r="H265" s="785">
        <v>3353.88</v>
      </c>
      <c r="I265" s="785">
        <v>0.68</v>
      </c>
      <c r="J265" s="785">
        <v>415696.94900000002</v>
      </c>
      <c r="K265" s="785">
        <v>6528245.0360000003</v>
      </c>
      <c r="L265" s="785" t="s">
        <v>9061</v>
      </c>
      <c r="M265" s="785" t="s">
        <v>9062</v>
      </c>
      <c r="N265" s="785">
        <v>6749.22</v>
      </c>
      <c r="O265" s="786" t="s">
        <v>8572</v>
      </c>
    </row>
    <row r="266" spans="2:15">
      <c r="B266" s="785">
        <v>8251.1</v>
      </c>
      <c r="C266" s="785">
        <v>42.77</v>
      </c>
      <c r="D266" s="785">
        <v>39.909999999999997</v>
      </c>
      <c r="E266" s="785">
        <v>6977.46</v>
      </c>
      <c r="F266" s="785">
        <v>2957.75</v>
      </c>
      <c r="G266" s="785">
        <v>2058.7800000000002</v>
      </c>
      <c r="H266" s="785">
        <v>3370.27</v>
      </c>
      <c r="I266" s="785">
        <v>1.29</v>
      </c>
      <c r="J266" s="785">
        <v>415700.266</v>
      </c>
      <c r="K266" s="785">
        <v>6528249.0010000002</v>
      </c>
      <c r="L266" s="785" t="s">
        <v>9063</v>
      </c>
      <c r="M266" s="785" t="s">
        <v>9064</v>
      </c>
      <c r="N266" s="785">
        <v>6767.46</v>
      </c>
      <c r="O266" s="786" t="s">
        <v>8572</v>
      </c>
    </row>
    <row r="267" spans="2:15">
      <c r="B267" s="785">
        <v>8276</v>
      </c>
      <c r="C267" s="785">
        <v>42.88</v>
      </c>
      <c r="D267" s="785">
        <v>39.89</v>
      </c>
      <c r="E267" s="785">
        <v>6995.72</v>
      </c>
      <c r="F267" s="785">
        <v>2970.73</v>
      </c>
      <c r="G267" s="785">
        <v>2069.64</v>
      </c>
      <c r="H267" s="785">
        <v>3386.62</v>
      </c>
      <c r="I267" s="785">
        <v>0.45</v>
      </c>
      <c r="J267" s="785">
        <v>415703.57500000001</v>
      </c>
      <c r="K267" s="785">
        <v>6528252.9589999998</v>
      </c>
      <c r="L267" s="785" t="s">
        <v>9065</v>
      </c>
      <c r="M267" s="785" t="s">
        <v>9066</v>
      </c>
      <c r="N267" s="785">
        <v>6785.72</v>
      </c>
      <c r="O267" s="786" t="s">
        <v>8572</v>
      </c>
    </row>
    <row r="268" spans="2:15">
      <c r="B268" s="785">
        <v>8300.9</v>
      </c>
      <c r="C268" s="785">
        <v>43.04</v>
      </c>
      <c r="D268" s="785">
        <v>39.92</v>
      </c>
      <c r="E268" s="785">
        <v>7013.94</v>
      </c>
      <c r="F268" s="785">
        <v>2983.75</v>
      </c>
      <c r="G268" s="785">
        <v>2080.52</v>
      </c>
      <c r="H268" s="785">
        <v>3403.02</v>
      </c>
      <c r="I268" s="785">
        <v>0.65</v>
      </c>
      <c r="J268" s="785">
        <v>415706.89299999998</v>
      </c>
      <c r="K268" s="785">
        <v>6528256.926</v>
      </c>
      <c r="L268" s="785" t="s">
        <v>9067</v>
      </c>
      <c r="M268" s="785" t="s">
        <v>9068</v>
      </c>
      <c r="N268" s="785">
        <v>6803.94</v>
      </c>
      <c r="O268" s="786" t="s">
        <v>8572</v>
      </c>
    </row>
    <row r="269" spans="2:15">
      <c r="B269" s="785">
        <v>8325.7999999999993</v>
      </c>
      <c r="C269" s="785">
        <v>43.27</v>
      </c>
      <c r="D269" s="785">
        <v>39.92</v>
      </c>
      <c r="E269" s="785">
        <v>7032.11</v>
      </c>
      <c r="F269" s="785">
        <v>2996.81</v>
      </c>
      <c r="G269" s="785">
        <v>2091.4499999999998</v>
      </c>
      <c r="H269" s="785">
        <v>3419.48</v>
      </c>
      <c r="I269" s="785">
        <v>0.92</v>
      </c>
      <c r="J269" s="785">
        <v>415710.22499999998</v>
      </c>
      <c r="K269" s="785">
        <v>6528260.9079999998</v>
      </c>
      <c r="L269" s="785" t="s">
        <v>9069</v>
      </c>
      <c r="M269" s="785" t="s">
        <v>9070</v>
      </c>
      <c r="N269" s="785">
        <v>6822.11</v>
      </c>
      <c r="O269" s="786" t="s">
        <v>8572</v>
      </c>
    </row>
    <row r="270" spans="2:15">
      <c r="B270" s="785">
        <v>8350.7999999999993</v>
      </c>
      <c r="C270" s="785">
        <v>43.36</v>
      </c>
      <c r="D270" s="785">
        <v>39.96</v>
      </c>
      <c r="E270" s="785">
        <v>7050.3</v>
      </c>
      <c r="F270" s="785">
        <v>3009.96</v>
      </c>
      <c r="G270" s="785">
        <v>2102.46</v>
      </c>
      <c r="H270" s="785">
        <v>3436.06</v>
      </c>
      <c r="I270" s="785">
        <v>0.38</v>
      </c>
      <c r="J270" s="785">
        <v>415713.58</v>
      </c>
      <c r="K270" s="785">
        <v>6528264.9160000002</v>
      </c>
      <c r="L270" s="785" t="s">
        <v>9071</v>
      </c>
      <c r="M270" s="785" t="s">
        <v>9072</v>
      </c>
      <c r="N270" s="785">
        <v>6840.3</v>
      </c>
      <c r="O270" s="786" t="s">
        <v>8572</v>
      </c>
    </row>
    <row r="271" spans="2:15">
      <c r="B271" s="785">
        <v>8375.5</v>
      </c>
      <c r="C271" s="785">
        <v>43.21</v>
      </c>
      <c r="D271" s="785">
        <v>40.01</v>
      </c>
      <c r="E271" s="785">
        <v>7068.28</v>
      </c>
      <c r="F271" s="785">
        <v>3022.94</v>
      </c>
      <c r="G271" s="785">
        <v>2113.34</v>
      </c>
      <c r="H271" s="785">
        <v>3452.43</v>
      </c>
      <c r="I271" s="785">
        <v>0.62</v>
      </c>
      <c r="J271" s="785">
        <v>415716.897</v>
      </c>
      <c r="K271" s="785">
        <v>6528268.8710000003</v>
      </c>
      <c r="L271" s="785" t="s">
        <v>9073</v>
      </c>
      <c r="M271" s="785" t="s">
        <v>9074</v>
      </c>
      <c r="N271" s="785">
        <v>6858.28</v>
      </c>
      <c r="O271" s="786" t="s">
        <v>8572</v>
      </c>
    </row>
    <row r="272" spans="2:15">
      <c r="B272" s="785">
        <v>8400.5</v>
      </c>
      <c r="C272" s="785">
        <v>42.8</v>
      </c>
      <c r="D272" s="785">
        <v>40.090000000000003</v>
      </c>
      <c r="E272" s="785">
        <v>7086.56</v>
      </c>
      <c r="F272" s="785">
        <v>3035.99</v>
      </c>
      <c r="G272" s="785">
        <v>2124.3200000000002</v>
      </c>
      <c r="H272" s="785">
        <v>3468.92</v>
      </c>
      <c r="I272" s="785">
        <v>1.65</v>
      </c>
      <c r="J272" s="785">
        <v>415720.24200000003</v>
      </c>
      <c r="K272" s="785">
        <v>6528272.8490000004</v>
      </c>
      <c r="L272" s="785" t="s">
        <v>9075</v>
      </c>
      <c r="M272" s="785" t="s">
        <v>9076</v>
      </c>
      <c r="N272" s="785">
        <v>6876.56</v>
      </c>
      <c r="O272" s="786" t="s">
        <v>8572</v>
      </c>
    </row>
    <row r="273" spans="2:15">
      <c r="B273" s="785">
        <v>8425.5</v>
      </c>
      <c r="C273" s="785">
        <v>42.61</v>
      </c>
      <c r="D273" s="785">
        <v>40.020000000000003</v>
      </c>
      <c r="E273" s="785">
        <v>7104.93</v>
      </c>
      <c r="F273" s="785">
        <v>3048.97</v>
      </c>
      <c r="G273" s="785">
        <v>2135.23</v>
      </c>
      <c r="H273" s="785">
        <v>3485.32</v>
      </c>
      <c r="I273" s="785">
        <v>0.78</v>
      </c>
      <c r="J273" s="785">
        <v>415723.56699999998</v>
      </c>
      <c r="K273" s="785">
        <v>6528276.8049999997</v>
      </c>
      <c r="L273" s="785" t="s">
        <v>9077</v>
      </c>
      <c r="M273" s="785" t="s">
        <v>9078</v>
      </c>
      <c r="N273" s="785">
        <v>6894.93</v>
      </c>
      <c r="O273" s="786" t="s">
        <v>8572</v>
      </c>
    </row>
    <row r="274" spans="2:15">
      <c r="B274" s="785">
        <v>8450.2999999999993</v>
      </c>
      <c r="C274" s="785">
        <v>42.52</v>
      </c>
      <c r="D274" s="785">
        <v>40.07</v>
      </c>
      <c r="E274" s="785">
        <v>7123.2</v>
      </c>
      <c r="F274" s="785">
        <v>3061.81</v>
      </c>
      <c r="G274" s="785">
        <v>2146.02</v>
      </c>
      <c r="H274" s="785">
        <v>3501.54</v>
      </c>
      <c r="I274" s="785">
        <v>0.39</v>
      </c>
      <c r="J274" s="785">
        <v>415726.85700000002</v>
      </c>
      <c r="K274" s="785">
        <v>6528280.7189999996</v>
      </c>
      <c r="L274" s="785" t="s">
        <v>9079</v>
      </c>
      <c r="M274" s="785" t="s">
        <v>9080</v>
      </c>
      <c r="N274" s="785">
        <v>6913.2</v>
      </c>
      <c r="O274" s="786" t="s">
        <v>8572</v>
      </c>
    </row>
    <row r="275" spans="2:15">
      <c r="B275" s="785">
        <v>8475.2999999999993</v>
      </c>
      <c r="C275" s="785">
        <v>42.39</v>
      </c>
      <c r="D275" s="785">
        <v>40.08</v>
      </c>
      <c r="E275" s="785">
        <v>7141.64</v>
      </c>
      <c r="F275" s="785">
        <v>3074.72</v>
      </c>
      <c r="G275" s="785">
        <v>2156.88</v>
      </c>
      <c r="H275" s="785">
        <v>3517.86</v>
      </c>
      <c r="I275" s="785">
        <v>0.52</v>
      </c>
      <c r="J275" s="785">
        <v>415730.16800000001</v>
      </c>
      <c r="K275" s="785">
        <v>6528284.6550000003</v>
      </c>
      <c r="L275" s="785" t="s">
        <v>9081</v>
      </c>
      <c r="M275" s="785" t="s">
        <v>9082</v>
      </c>
      <c r="N275" s="785">
        <v>6931.64</v>
      </c>
      <c r="O275" s="786" t="s">
        <v>8572</v>
      </c>
    </row>
    <row r="276" spans="2:15">
      <c r="B276" s="785">
        <v>8500.2999999999993</v>
      </c>
      <c r="C276" s="785">
        <v>42.36</v>
      </c>
      <c r="D276" s="785">
        <v>40.06</v>
      </c>
      <c r="E276" s="785">
        <v>7160.11</v>
      </c>
      <c r="F276" s="785">
        <v>3087.62</v>
      </c>
      <c r="G276" s="785">
        <v>2167.73</v>
      </c>
      <c r="H276" s="785">
        <v>3534.16</v>
      </c>
      <c r="I276" s="785">
        <v>0.13</v>
      </c>
      <c r="J276" s="785">
        <v>415733.47399999999</v>
      </c>
      <c r="K276" s="785">
        <v>6528288.585</v>
      </c>
      <c r="L276" s="785" t="s">
        <v>9083</v>
      </c>
      <c r="M276" s="785" t="s">
        <v>9084</v>
      </c>
      <c r="N276" s="785">
        <v>6950.11</v>
      </c>
      <c r="O276" s="786" t="s">
        <v>8572</v>
      </c>
    </row>
    <row r="277" spans="2:15">
      <c r="B277" s="785">
        <v>8525.1</v>
      </c>
      <c r="C277" s="785">
        <v>42.33</v>
      </c>
      <c r="D277" s="785">
        <v>40.11</v>
      </c>
      <c r="E277" s="785">
        <v>7178.44</v>
      </c>
      <c r="F277" s="785">
        <v>3100.4</v>
      </c>
      <c r="G277" s="785">
        <v>2178.4899999999998</v>
      </c>
      <c r="H277" s="785">
        <v>3550.31</v>
      </c>
      <c r="I277" s="785">
        <v>0.18</v>
      </c>
      <c r="J277" s="785">
        <v>415736.75300000003</v>
      </c>
      <c r="K277" s="785">
        <v>6528292.4809999997</v>
      </c>
      <c r="L277" s="785" t="s">
        <v>9085</v>
      </c>
      <c r="M277" s="785" t="s">
        <v>9086</v>
      </c>
      <c r="N277" s="785">
        <v>6968.44</v>
      </c>
      <c r="O277" s="786" t="s">
        <v>8572</v>
      </c>
    </row>
    <row r="278" spans="2:15">
      <c r="B278" s="785">
        <v>8549.9</v>
      </c>
      <c r="C278" s="785">
        <v>42.19</v>
      </c>
      <c r="D278" s="785">
        <v>40.1</v>
      </c>
      <c r="E278" s="785">
        <v>7196.79</v>
      </c>
      <c r="F278" s="785">
        <v>3113.15</v>
      </c>
      <c r="G278" s="785">
        <v>2189.23</v>
      </c>
      <c r="H278" s="785">
        <v>3566.45</v>
      </c>
      <c r="I278" s="785">
        <v>0.56999999999999995</v>
      </c>
      <c r="J278" s="785">
        <v>415740.02799999999</v>
      </c>
      <c r="K278" s="785">
        <v>6528296.3689999999</v>
      </c>
      <c r="L278" s="785" t="s">
        <v>9087</v>
      </c>
      <c r="M278" s="785" t="s">
        <v>9088</v>
      </c>
      <c r="N278" s="785">
        <v>6986.79</v>
      </c>
      <c r="O278" s="786" t="s">
        <v>8572</v>
      </c>
    </row>
    <row r="279" spans="2:15">
      <c r="B279" s="785">
        <v>8575</v>
      </c>
      <c r="C279" s="785">
        <v>42.17</v>
      </c>
      <c r="D279" s="785">
        <v>40.1</v>
      </c>
      <c r="E279" s="785">
        <v>7215.39</v>
      </c>
      <c r="F279" s="785">
        <v>3126.04</v>
      </c>
      <c r="G279" s="785">
        <v>2200.09</v>
      </c>
      <c r="H279" s="785">
        <v>3582.75</v>
      </c>
      <c r="I279" s="785">
        <v>0.08</v>
      </c>
      <c r="J279" s="785">
        <v>415743.337</v>
      </c>
      <c r="K279" s="785">
        <v>6528300.2980000004</v>
      </c>
      <c r="L279" s="785" t="s">
        <v>9089</v>
      </c>
      <c r="M279" s="785" t="s">
        <v>9090</v>
      </c>
      <c r="N279" s="785">
        <v>7005.39</v>
      </c>
      <c r="O279" s="786" t="s">
        <v>8572</v>
      </c>
    </row>
    <row r="280" spans="2:15">
      <c r="B280" s="785">
        <v>8600</v>
      </c>
      <c r="C280" s="785">
        <v>42.09</v>
      </c>
      <c r="D280" s="785">
        <v>40.159999999999997</v>
      </c>
      <c r="E280" s="785">
        <v>7233.93</v>
      </c>
      <c r="F280" s="785">
        <v>3138.87</v>
      </c>
      <c r="G280" s="785">
        <v>2210.9</v>
      </c>
      <c r="H280" s="785">
        <v>3598.97</v>
      </c>
      <c r="I280" s="785">
        <v>0.36</v>
      </c>
      <c r="J280" s="785">
        <v>415746.63099999999</v>
      </c>
      <c r="K280" s="785">
        <v>6528304.2070000004</v>
      </c>
      <c r="L280" s="785" t="s">
        <v>9091</v>
      </c>
      <c r="M280" s="785" t="s">
        <v>9092</v>
      </c>
      <c r="N280" s="785">
        <v>7023.93</v>
      </c>
      <c r="O280" s="786" t="s">
        <v>8572</v>
      </c>
    </row>
    <row r="281" spans="2:15">
      <c r="B281" s="785">
        <v>8624.7999999999993</v>
      </c>
      <c r="C281" s="785">
        <v>41.95</v>
      </c>
      <c r="D281" s="785">
        <v>40.200000000000003</v>
      </c>
      <c r="E281" s="785">
        <v>7252.36</v>
      </c>
      <c r="F281" s="785">
        <v>3151.55</v>
      </c>
      <c r="G281" s="785">
        <v>2221.61</v>
      </c>
      <c r="H281" s="785">
        <v>3615.03</v>
      </c>
      <c r="I281" s="785">
        <v>0.56999999999999995</v>
      </c>
      <c r="J281" s="785">
        <v>415749.89600000001</v>
      </c>
      <c r="K281" s="785">
        <v>6528308.0729999999</v>
      </c>
      <c r="L281" s="785" t="s">
        <v>9093</v>
      </c>
      <c r="M281" s="785" t="s">
        <v>9094</v>
      </c>
      <c r="N281" s="785">
        <v>7042.36</v>
      </c>
      <c r="O281" s="786" t="s">
        <v>8572</v>
      </c>
    </row>
    <row r="282" spans="2:15">
      <c r="B282" s="785">
        <v>8649.7000000000007</v>
      </c>
      <c r="C282" s="785">
        <v>41.98</v>
      </c>
      <c r="D282" s="785">
        <v>40.17</v>
      </c>
      <c r="E282" s="785">
        <v>7270.87</v>
      </c>
      <c r="F282" s="785">
        <v>3164.27</v>
      </c>
      <c r="G282" s="785">
        <v>2232.35</v>
      </c>
      <c r="H282" s="785">
        <v>3631.15</v>
      </c>
      <c r="I282" s="785">
        <v>0.14000000000000001</v>
      </c>
      <c r="J282" s="785">
        <v>415753.17099999997</v>
      </c>
      <c r="K282" s="785">
        <v>6528311.9500000002</v>
      </c>
      <c r="L282" s="785" t="s">
        <v>9095</v>
      </c>
      <c r="M282" s="785" t="s">
        <v>9096</v>
      </c>
      <c r="N282" s="785">
        <v>7060.87</v>
      </c>
      <c r="O282" s="786" t="s">
        <v>8572</v>
      </c>
    </row>
    <row r="283" spans="2:15">
      <c r="B283" s="785">
        <v>8674.5</v>
      </c>
      <c r="C283" s="785">
        <v>41.93</v>
      </c>
      <c r="D283" s="785">
        <v>40.17</v>
      </c>
      <c r="E283" s="785">
        <v>7289.32</v>
      </c>
      <c r="F283" s="785">
        <v>3176.94</v>
      </c>
      <c r="G283" s="785">
        <v>2243.0500000000002</v>
      </c>
      <c r="H283" s="785">
        <v>3647.19</v>
      </c>
      <c r="I283" s="785">
        <v>0.2</v>
      </c>
      <c r="J283" s="785">
        <v>415756.43</v>
      </c>
      <c r="K283" s="785">
        <v>6528315.8109999998</v>
      </c>
      <c r="L283" s="785" t="s">
        <v>9097</v>
      </c>
      <c r="M283" s="785" t="s">
        <v>9098</v>
      </c>
      <c r="N283" s="785">
        <v>7079.32</v>
      </c>
      <c r="O283" s="786" t="s">
        <v>8572</v>
      </c>
    </row>
    <row r="284" spans="2:15">
      <c r="B284" s="785">
        <v>8699.4</v>
      </c>
      <c r="C284" s="785">
        <v>41.82</v>
      </c>
      <c r="D284" s="785">
        <v>40.31</v>
      </c>
      <c r="E284" s="785">
        <v>7307.86</v>
      </c>
      <c r="F284" s="785">
        <v>3189.63</v>
      </c>
      <c r="G284" s="785">
        <v>2253.7800000000002</v>
      </c>
      <c r="H284" s="785">
        <v>3663.27</v>
      </c>
      <c r="I284" s="785">
        <v>0.57999999999999996</v>
      </c>
      <c r="J284" s="785">
        <v>415759.70299999998</v>
      </c>
      <c r="K284" s="785">
        <v>6528319.6780000003</v>
      </c>
      <c r="L284" s="785" t="s">
        <v>9099</v>
      </c>
      <c r="M284" s="785" t="s">
        <v>9100</v>
      </c>
      <c r="N284" s="785">
        <v>7097.86</v>
      </c>
      <c r="O284" s="786" t="s">
        <v>8572</v>
      </c>
    </row>
    <row r="285" spans="2:15">
      <c r="B285" s="785">
        <v>8724.2999999999993</v>
      </c>
      <c r="C285" s="785">
        <v>41.78</v>
      </c>
      <c r="D285" s="785">
        <v>40.33</v>
      </c>
      <c r="E285" s="785">
        <v>7326.42</v>
      </c>
      <c r="F285" s="785">
        <v>3202.28</v>
      </c>
      <c r="G285" s="785">
        <v>2264.52</v>
      </c>
      <c r="H285" s="785">
        <v>3679.34</v>
      </c>
      <c r="I285" s="785">
        <v>0.17</v>
      </c>
      <c r="J285" s="785">
        <v>415762.97600000002</v>
      </c>
      <c r="K285" s="785">
        <v>6528323.5350000001</v>
      </c>
      <c r="L285" s="785" t="s">
        <v>9101</v>
      </c>
      <c r="M285" s="785" t="s">
        <v>9102</v>
      </c>
      <c r="N285" s="785">
        <v>7116.42</v>
      </c>
      <c r="O285" s="786" t="s">
        <v>8572</v>
      </c>
    </row>
    <row r="286" spans="2:15">
      <c r="B286" s="785">
        <v>8749.2000000000007</v>
      </c>
      <c r="C286" s="785">
        <v>41.76</v>
      </c>
      <c r="D286" s="785">
        <v>40.33</v>
      </c>
      <c r="E286" s="785">
        <v>7344.99</v>
      </c>
      <c r="F286" s="785">
        <v>3214.93</v>
      </c>
      <c r="G286" s="785">
        <v>2275.2600000000002</v>
      </c>
      <c r="H286" s="785">
        <v>3695.4</v>
      </c>
      <c r="I286" s="785">
        <v>0.08</v>
      </c>
      <c r="J286" s="785">
        <v>415766.24800000002</v>
      </c>
      <c r="K286" s="785">
        <v>6528327.3890000004</v>
      </c>
      <c r="L286" s="785" t="s">
        <v>9103</v>
      </c>
      <c r="M286" s="785" t="s">
        <v>9104</v>
      </c>
      <c r="N286" s="785">
        <v>7134.99</v>
      </c>
      <c r="O286" s="786" t="s">
        <v>8572</v>
      </c>
    </row>
    <row r="287" spans="2:15">
      <c r="B287" s="785">
        <v>8774.7000000000007</v>
      </c>
      <c r="C287" s="785">
        <v>41.75</v>
      </c>
      <c r="D287" s="785">
        <v>40.36</v>
      </c>
      <c r="E287" s="785">
        <v>7364.01</v>
      </c>
      <c r="F287" s="785">
        <v>3227.87</v>
      </c>
      <c r="G287" s="785">
        <v>2286.25</v>
      </c>
      <c r="H287" s="785">
        <v>3711.85</v>
      </c>
      <c r="I287" s="785">
        <v>0.09</v>
      </c>
      <c r="J287" s="785">
        <v>415769.59899999999</v>
      </c>
      <c r="K287" s="785">
        <v>6528331.3339999998</v>
      </c>
      <c r="L287" s="785" t="s">
        <v>9105</v>
      </c>
      <c r="M287" s="785" t="s">
        <v>9106</v>
      </c>
      <c r="N287" s="785">
        <v>7154.01</v>
      </c>
      <c r="O287" s="786" t="s">
        <v>8572</v>
      </c>
    </row>
    <row r="288" spans="2:15">
      <c r="B288" s="785">
        <v>8799.1</v>
      </c>
      <c r="C288" s="785">
        <v>41.52</v>
      </c>
      <c r="D288" s="785">
        <v>40.340000000000003</v>
      </c>
      <c r="E288" s="785">
        <v>7382.25</v>
      </c>
      <c r="F288" s="785">
        <v>3240.22</v>
      </c>
      <c r="G288" s="785">
        <v>2296.75</v>
      </c>
      <c r="H288" s="785">
        <v>3727.55</v>
      </c>
      <c r="I288" s="785">
        <v>0.94</v>
      </c>
      <c r="J288" s="785">
        <v>415772.79800000001</v>
      </c>
      <c r="K288" s="785">
        <v>6528335.0999999996</v>
      </c>
      <c r="L288" s="785" t="s">
        <v>9107</v>
      </c>
      <c r="M288" s="785" t="s">
        <v>9108</v>
      </c>
      <c r="N288" s="785">
        <v>7172.25</v>
      </c>
      <c r="O288" s="786" t="s">
        <v>8572</v>
      </c>
    </row>
    <row r="289" spans="2:15">
      <c r="B289" s="785">
        <v>8824.1</v>
      </c>
      <c r="C289" s="785">
        <v>41.56</v>
      </c>
      <c r="D289" s="785">
        <v>40.33</v>
      </c>
      <c r="E289" s="785">
        <v>7400.96</v>
      </c>
      <c r="F289" s="785">
        <v>3252.86</v>
      </c>
      <c r="G289" s="785">
        <v>2307.48</v>
      </c>
      <c r="H289" s="785">
        <v>3743.6</v>
      </c>
      <c r="I289" s="785">
        <v>0.16</v>
      </c>
      <c r="J289" s="785">
        <v>415776.06900000002</v>
      </c>
      <c r="K289" s="785">
        <v>6528338.9519999996</v>
      </c>
      <c r="L289" s="785" t="s">
        <v>9109</v>
      </c>
      <c r="M289" s="785" t="s">
        <v>9110</v>
      </c>
      <c r="N289" s="785">
        <v>7190.96</v>
      </c>
      <c r="O289" s="786" t="s">
        <v>8572</v>
      </c>
    </row>
    <row r="290" spans="2:15">
      <c r="B290" s="785">
        <v>8849</v>
      </c>
      <c r="C290" s="785">
        <v>41.5</v>
      </c>
      <c r="D290" s="785">
        <v>40.369999999999997</v>
      </c>
      <c r="E290" s="785">
        <v>7419.6</v>
      </c>
      <c r="F290" s="785">
        <v>3265.44</v>
      </c>
      <c r="G290" s="785">
        <v>2318.17</v>
      </c>
      <c r="H290" s="785">
        <v>3759.59</v>
      </c>
      <c r="I290" s="785">
        <v>0.26</v>
      </c>
      <c r="J290" s="785">
        <v>415779.32699999999</v>
      </c>
      <c r="K290" s="785">
        <v>6528342.7869999995</v>
      </c>
      <c r="L290" s="785" t="s">
        <v>9111</v>
      </c>
      <c r="M290" s="785" t="s">
        <v>9112</v>
      </c>
      <c r="N290" s="785">
        <v>7209.6</v>
      </c>
      <c r="O290" s="786" t="s">
        <v>8572</v>
      </c>
    </row>
    <row r="291" spans="2:15">
      <c r="B291" s="785">
        <v>8873.9</v>
      </c>
      <c r="C291" s="785">
        <v>41.47</v>
      </c>
      <c r="D291" s="785">
        <v>40.31</v>
      </c>
      <c r="E291" s="785">
        <v>7438.26</v>
      </c>
      <c r="F291" s="785">
        <v>3278.01</v>
      </c>
      <c r="G291" s="785">
        <v>2328.84</v>
      </c>
      <c r="H291" s="785">
        <v>3775.56</v>
      </c>
      <c r="I291" s="785">
        <v>0.2</v>
      </c>
      <c r="J291" s="785">
        <v>415782.58100000001</v>
      </c>
      <c r="K291" s="785">
        <v>6528346.6189999999</v>
      </c>
      <c r="L291" s="785" t="s">
        <v>9113</v>
      </c>
      <c r="M291" s="785" t="s">
        <v>9114</v>
      </c>
      <c r="N291" s="785">
        <v>7228.26</v>
      </c>
      <c r="O291" s="786" t="s">
        <v>8572</v>
      </c>
    </row>
    <row r="292" spans="2:15">
      <c r="B292" s="785">
        <v>8899.1</v>
      </c>
      <c r="C292" s="785">
        <v>41.41</v>
      </c>
      <c r="D292" s="785">
        <v>40.36</v>
      </c>
      <c r="E292" s="785">
        <v>7457.15</v>
      </c>
      <c r="F292" s="785">
        <v>3290.73</v>
      </c>
      <c r="G292" s="785">
        <v>2339.64</v>
      </c>
      <c r="H292" s="785">
        <v>3791.71</v>
      </c>
      <c r="I292" s="785">
        <v>0.27</v>
      </c>
      <c r="J292" s="785">
        <v>415785.87199999997</v>
      </c>
      <c r="K292" s="785">
        <v>6528350.4939999999</v>
      </c>
      <c r="L292" s="785" t="s">
        <v>9115</v>
      </c>
      <c r="M292" s="785" t="s">
        <v>9116</v>
      </c>
      <c r="N292" s="785">
        <v>7247.15</v>
      </c>
      <c r="O292" s="786" t="s">
        <v>8572</v>
      </c>
    </row>
    <row r="293" spans="2:15">
      <c r="B293" s="785">
        <v>8923.6</v>
      </c>
      <c r="C293" s="785">
        <v>41.38</v>
      </c>
      <c r="D293" s="785">
        <v>40.28</v>
      </c>
      <c r="E293" s="785">
        <v>7475.53</v>
      </c>
      <c r="F293" s="785">
        <v>3303.08</v>
      </c>
      <c r="G293" s="785">
        <v>2350.12</v>
      </c>
      <c r="H293" s="785">
        <v>3807.39</v>
      </c>
      <c r="I293" s="785">
        <v>0.25</v>
      </c>
      <c r="J293" s="785">
        <v>415789.06699999998</v>
      </c>
      <c r="K293" s="785">
        <v>6528354.2589999996</v>
      </c>
      <c r="L293" s="785" t="s">
        <v>9117</v>
      </c>
      <c r="M293" s="785" t="s">
        <v>9118</v>
      </c>
      <c r="N293" s="785">
        <v>7265.53</v>
      </c>
      <c r="O293" s="786" t="s">
        <v>8572</v>
      </c>
    </row>
    <row r="294" spans="2:15">
      <c r="B294" s="785">
        <v>8948.6</v>
      </c>
      <c r="C294" s="785">
        <v>41.34</v>
      </c>
      <c r="D294" s="785">
        <v>40.28</v>
      </c>
      <c r="E294" s="785">
        <v>7494.29</v>
      </c>
      <c r="F294" s="785">
        <v>3315.68</v>
      </c>
      <c r="G294" s="785">
        <v>2360.8000000000002</v>
      </c>
      <c r="H294" s="785">
        <v>3823.39</v>
      </c>
      <c r="I294" s="785">
        <v>0.16</v>
      </c>
      <c r="J294" s="785">
        <v>415792.32199999999</v>
      </c>
      <c r="K294" s="785">
        <v>6528358.0999999996</v>
      </c>
      <c r="L294" s="785" t="s">
        <v>9119</v>
      </c>
      <c r="M294" s="785" t="s">
        <v>9120</v>
      </c>
      <c r="N294" s="785">
        <v>7284.29</v>
      </c>
      <c r="O294" s="786" t="s">
        <v>8572</v>
      </c>
    </row>
    <row r="295" spans="2:15">
      <c r="B295" s="785">
        <v>8973.6</v>
      </c>
      <c r="C295" s="785">
        <v>41.27</v>
      </c>
      <c r="D295" s="785">
        <v>40.18</v>
      </c>
      <c r="E295" s="785">
        <v>7513.07</v>
      </c>
      <c r="F295" s="785">
        <v>3328.28</v>
      </c>
      <c r="G295" s="785">
        <v>2371.46</v>
      </c>
      <c r="H295" s="785">
        <v>3839.36</v>
      </c>
      <c r="I295" s="785">
        <v>0.38</v>
      </c>
      <c r="J295" s="785">
        <v>415795.571</v>
      </c>
      <c r="K295" s="785">
        <v>6528361.9400000004</v>
      </c>
      <c r="L295" s="785" t="s">
        <v>9121</v>
      </c>
      <c r="M295" s="785" t="s">
        <v>9122</v>
      </c>
      <c r="N295" s="785">
        <v>7303.07</v>
      </c>
      <c r="O295" s="786" t="s">
        <v>8572</v>
      </c>
    </row>
    <row r="296" spans="2:15">
      <c r="B296" s="785">
        <v>8998.7000000000007</v>
      </c>
      <c r="C296" s="785">
        <v>41.26</v>
      </c>
      <c r="D296" s="785">
        <v>40.19</v>
      </c>
      <c r="E296" s="785">
        <v>7531.94</v>
      </c>
      <c r="F296" s="785">
        <v>3340.93</v>
      </c>
      <c r="G296" s="785">
        <v>2382.14</v>
      </c>
      <c r="H296" s="785">
        <v>3855.37</v>
      </c>
      <c r="I296" s="785">
        <v>0.05</v>
      </c>
      <c r="J296" s="785">
        <v>415798.826</v>
      </c>
      <c r="K296" s="785">
        <v>6528365.7949999999</v>
      </c>
      <c r="L296" s="785" t="s">
        <v>9123</v>
      </c>
      <c r="M296" s="785" t="s">
        <v>9124</v>
      </c>
      <c r="N296" s="785">
        <v>7321.94</v>
      </c>
      <c r="O296" s="786" t="s">
        <v>8572</v>
      </c>
    </row>
    <row r="297" spans="2:15">
      <c r="B297" s="785">
        <v>9023.2999999999993</v>
      </c>
      <c r="C297" s="785">
        <v>41.13</v>
      </c>
      <c r="D297" s="785">
        <v>40.11</v>
      </c>
      <c r="E297" s="785">
        <v>7550.45</v>
      </c>
      <c r="F297" s="785">
        <v>3353.31</v>
      </c>
      <c r="G297" s="785">
        <v>2392.59</v>
      </c>
      <c r="H297" s="785">
        <v>3871.05</v>
      </c>
      <c r="I297" s="785">
        <v>0.56999999999999995</v>
      </c>
      <c r="J297" s="785">
        <v>415802.011</v>
      </c>
      <c r="K297" s="785">
        <v>6528369.5690000001</v>
      </c>
      <c r="L297" s="785" t="s">
        <v>9125</v>
      </c>
      <c r="M297" s="785" t="s">
        <v>9126</v>
      </c>
      <c r="N297" s="785">
        <v>7340.45</v>
      </c>
      <c r="O297" s="786" t="s">
        <v>8572</v>
      </c>
    </row>
    <row r="298" spans="2:15">
      <c r="B298" s="785">
        <v>9048.2999999999993</v>
      </c>
      <c r="C298" s="785">
        <v>41.11</v>
      </c>
      <c r="D298" s="785">
        <v>40.130000000000003</v>
      </c>
      <c r="E298" s="785">
        <v>7569.28</v>
      </c>
      <c r="F298" s="785">
        <v>3365.88</v>
      </c>
      <c r="G298" s="785">
        <v>2403.1799999999998</v>
      </c>
      <c r="H298" s="785">
        <v>3886.95</v>
      </c>
      <c r="I298" s="785">
        <v>0.1</v>
      </c>
      <c r="J298" s="785">
        <v>415805.24</v>
      </c>
      <c r="K298" s="785">
        <v>6528373.4019999998</v>
      </c>
      <c r="L298" s="785" t="s">
        <v>9127</v>
      </c>
      <c r="M298" s="785" t="s">
        <v>9128</v>
      </c>
      <c r="N298" s="785">
        <v>7359.28</v>
      </c>
      <c r="O298" s="786" t="s">
        <v>8572</v>
      </c>
    </row>
    <row r="299" spans="2:15">
      <c r="B299" s="785">
        <v>9073.1</v>
      </c>
      <c r="C299" s="785">
        <v>41.19</v>
      </c>
      <c r="D299" s="785">
        <v>40.04</v>
      </c>
      <c r="E299" s="785">
        <v>7587.96</v>
      </c>
      <c r="F299" s="785">
        <v>3378.37</v>
      </c>
      <c r="G299" s="785">
        <v>2413.69</v>
      </c>
      <c r="H299" s="785">
        <v>3902.74</v>
      </c>
      <c r="I299" s="785">
        <v>0.4</v>
      </c>
      <c r="J299" s="785">
        <v>415808.44300000003</v>
      </c>
      <c r="K299" s="785">
        <v>6528377.2070000004</v>
      </c>
      <c r="L299" s="785" t="s">
        <v>9129</v>
      </c>
      <c r="M299" s="785" t="s">
        <v>9130</v>
      </c>
      <c r="N299" s="785">
        <v>7377.96</v>
      </c>
      <c r="O299" s="786" t="s">
        <v>8572</v>
      </c>
    </row>
    <row r="300" spans="2:15">
      <c r="B300" s="785">
        <v>9098.2000000000007</v>
      </c>
      <c r="C300" s="785">
        <v>41.06</v>
      </c>
      <c r="D300" s="785">
        <v>40.1</v>
      </c>
      <c r="E300" s="785">
        <v>7606.86</v>
      </c>
      <c r="F300" s="785">
        <v>3391</v>
      </c>
      <c r="G300" s="785">
        <v>2424.3200000000002</v>
      </c>
      <c r="H300" s="785">
        <v>3918.7</v>
      </c>
      <c r="I300" s="785">
        <v>0.54</v>
      </c>
      <c r="J300" s="785">
        <v>415811.68199999997</v>
      </c>
      <c r="K300" s="785">
        <v>6528381.0580000002</v>
      </c>
      <c r="L300" s="785" t="s">
        <v>9131</v>
      </c>
      <c r="M300" s="785" t="s">
        <v>9132</v>
      </c>
      <c r="N300" s="785">
        <v>7396.86</v>
      </c>
      <c r="O300" s="786" t="s">
        <v>8572</v>
      </c>
    </row>
    <row r="301" spans="2:15">
      <c r="B301" s="785">
        <v>9122.9</v>
      </c>
      <c r="C301" s="785">
        <v>41.1</v>
      </c>
      <c r="D301" s="785">
        <v>39.99</v>
      </c>
      <c r="E301" s="785">
        <v>7625.48</v>
      </c>
      <c r="F301" s="785">
        <v>3403.43</v>
      </c>
      <c r="G301" s="785">
        <v>2434.7600000000002</v>
      </c>
      <c r="H301" s="785">
        <v>3934.4</v>
      </c>
      <c r="I301" s="785">
        <v>0.33</v>
      </c>
      <c r="J301" s="785">
        <v>415814.86499999999</v>
      </c>
      <c r="K301" s="785">
        <v>6528384.8449999997</v>
      </c>
      <c r="L301" s="785" t="s">
        <v>9133</v>
      </c>
      <c r="M301" s="785" t="s">
        <v>9134</v>
      </c>
      <c r="N301" s="785">
        <v>7415.48</v>
      </c>
      <c r="O301" s="786" t="s">
        <v>8572</v>
      </c>
    </row>
    <row r="302" spans="2:15">
      <c r="B302" s="785">
        <v>9147.9</v>
      </c>
      <c r="C302" s="785">
        <v>41.01</v>
      </c>
      <c r="D302" s="785">
        <v>39.92</v>
      </c>
      <c r="E302" s="785">
        <v>7644.33</v>
      </c>
      <c r="F302" s="785">
        <v>3416.01</v>
      </c>
      <c r="G302" s="785">
        <v>2445.3000000000002</v>
      </c>
      <c r="H302" s="785">
        <v>3950.27</v>
      </c>
      <c r="I302" s="785">
        <v>0.4</v>
      </c>
      <c r="J302" s="785">
        <v>415818.07900000003</v>
      </c>
      <c r="K302" s="785">
        <v>6528388.6809999999</v>
      </c>
      <c r="L302" s="785" t="s">
        <v>9135</v>
      </c>
      <c r="M302" s="785" t="s">
        <v>9136</v>
      </c>
      <c r="N302" s="785">
        <v>7434.33</v>
      </c>
      <c r="O302" s="786" t="s">
        <v>8572</v>
      </c>
    </row>
    <row r="303" spans="2:15">
      <c r="B303" s="785">
        <v>9172.9</v>
      </c>
      <c r="C303" s="785">
        <v>41.06</v>
      </c>
      <c r="D303" s="785">
        <v>39.9</v>
      </c>
      <c r="E303" s="785">
        <v>7663.19</v>
      </c>
      <c r="F303" s="785">
        <v>3428.6</v>
      </c>
      <c r="G303" s="785">
        <v>2455.83</v>
      </c>
      <c r="H303" s="785">
        <v>3966.13</v>
      </c>
      <c r="I303" s="785">
        <v>0.21</v>
      </c>
      <c r="J303" s="785">
        <v>415821.288</v>
      </c>
      <c r="K303" s="785">
        <v>6528392.5190000003</v>
      </c>
      <c r="L303" s="785" t="s">
        <v>9137</v>
      </c>
      <c r="M303" s="785" t="s">
        <v>9138</v>
      </c>
      <c r="N303" s="785">
        <v>7453.19</v>
      </c>
      <c r="O303" s="786" t="s">
        <v>8572</v>
      </c>
    </row>
    <row r="304" spans="2:15">
      <c r="B304" s="785">
        <v>9197.7000000000007</v>
      </c>
      <c r="C304" s="785">
        <v>40.99</v>
      </c>
      <c r="D304" s="785">
        <v>39.86</v>
      </c>
      <c r="E304" s="785">
        <v>7681.9</v>
      </c>
      <c r="F304" s="785">
        <v>3441.1</v>
      </c>
      <c r="G304" s="785">
        <v>2466.27</v>
      </c>
      <c r="H304" s="785">
        <v>3981.86</v>
      </c>
      <c r="I304" s="785">
        <v>0.3</v>
      </c>
      <c r="J304" s="785">
        <v>415824.47</v>
      </c>
      <c r="K304" s="785">
        <v>6528396.3260000004</v>
      </c>
      <c r="L304" s="785" t="s">
        <v>9139</v>
      </c>
      <c r="M304" s="785" t="s">
        <v>9140</v>
      </c>
      <c r="N304" s="785">
        <v>7471.9</v>
      </c>
      <c r="O304" s="786" t="s">
        <v>8572</v>
      </c>
    </row>
    <row r="305" spans="2:15">
      <c r="B305" s="785">
        <v>9222.7000000000007</v>
      </c>
      <c r="C305" s="785">
        <v>41.01</v>
      </c>
      <c r="D305" s="785">
        <v>39.799999999999997</v>
      </c>
      <c r="E305" s="785">
        <v>7700.77</v>
      </c>
      <c r="F305" s="785">
        <v>3453.69</v>
      </c>
      <c r="G305" s="785">
        <v>2476.7800000000002</v>
      </c>
      <c r="H305" s="785">
        <v>3997.71</v>
      </c>
      <c r="I305" s="785">
        <v>0.18</v>
      </c>
      <c r="J305" s="785">
        <v>415827.67200000002</v>
      </c>
      <c r="K305" s="785">
        <v>6528400.165</v>
      </c>
      <c r="L305" s="785" t="s">
        <v>9141</v>
      </c>
      <c r="M305" s="785" t="s">
        <v>9142</v>
      </c>
      <c r="N305" s="785">
        <v>7490.77</v>
      </c>
      <c r="O305" s="786" t="s">
        <v>8572</v>
      </c>
    </row>
    <row r="306" spans="2:15">
      <c r="B306" s="785">
        <v>9247.6</v>
      </c>
      <c r="C306" s="785">
        <v>40.93</v>
      </c>
      <c r="D306" s="785">
        <v>39.83</v>
      </c>
      <c r="E306" s="785">
        <v>7719.57</v>
      </c>
      <c r="F306" s="785">
        <v>3466.23</v>
      </c>
      <c r="G306" s="785">
        <v>2487.23</v>
      </c>
      <c r="H306" s="785">
        <v>4013.48</v>
      </c>
      <c r="I306" s="785">
        <v>0.33</v>
      </c>
      <c r="J306" s="785">
        <v>415830.85800000001</v>
      </c>
      <c r="K306" s="785">
        <v>6528403.9879999999</v>
      </c>
      <c r="L306" s="785" t="s">
        <v>9143</v>
      </c>
      <c r="M306" s="785" t="s">
        <v>9144</v>
      </c>
      <c r="N306" s="785">
        <v>7509.57</v>
      </c>
      <c r="O306" s="786" t="s">
        <v>8572</v>
      </c>
    </row>
    <row r="307" spans="2:15">
      <c r="B307" s="785">
        <v>9272.4</v>
      </c>
      <c r="C307" s="785">
        <v>40.869999999999997</v>
      </c>
      <c r="D307" s="785">
        <v>39.85</v>
      </c>
      <c r="E307" s="785">
        <v>7738.31</v>
      </c>
      <c r="F307" s="785">
        <v>3478.7</v>
      </c>
      <c r="G307" s="785">
        <v>2497.63</v>
      </c>
      <c r="H307" s="785">
        <v>4029.16</v>
      </c>
      <c r="I307" s="785">
        <v>0.25</v>
      </c>
      <c r="J307" s="785">
        <v>415834.02899999998</v>
      </c>
      <c r="K307" s="785">
        <v>6528407.7879999997</v>
      </c>
      <c r="L307" s="785" t="s">
        <v>9145</v>
      </c>
      <c r="M307" s="785" t="s">
        <v>9146</v>
      </c>
      <c r="N307" s="785">
        <v>7528.31</v>
      </c>
      <c r="O307" s="786" t="s">
        <v>8572</v>
      </c>
    </row>
    <row r="308" spans="2:15">
      <c r="B308" s="785">
        <v>9297.2999999999993</v>
      </c>
      <c r="C308" s="785">
        <v>40.76</v>
      </c>
      <c r="D308" s="785">
        <v>39.799999999999997</v>
      </c>
      <c r="E308" s="785">
        <v>7757.16</v>
      </c>
      <c r="F308" s="785">
        <v>3491.2</v>
      </c>
      <c r="G308" s="785">
        <v>2508.06</v>
      </c>
      <c r="H308" s="785">
        <v>4044.89</v>
      </c>
      <c r="I308" s="785">
        <v>0.46</v>
      </c>
      <c r="J308" s="785">
        <v>415837.20600000001</v>
      </c>
      <c r="K308" s="785">
        <v>6528411.5980000002</v>
      </c>
      <c r="L308" s="785" t="s">
        <v>9147</v>
      </c>
      <c r="M308" s="785" t="s">
        <v>9148</v>
      </c>
      <c r="N308" s="785">
        <v>7547.16</v>
      </c>
      <c r="O308" s="786" t="s">
        <v>8572</v>
      </c>
    </row>
    <row r="309" spans="2:15">
      <c r="B309" s="785">
        <v>9322.2999999999993</v>
      </c>
      <c r="C309" s="785">
        <v>40.770000000000003</v>
      </c>
      <c r="D309" s="785">
        <v>39.78</v>
      </c>
      <c r="E309" s="785">
        <v>7776.09</v>
      </c>
      <c r="F309" s="785">
        <v>3503.74</v>
      </c>
      <c r="G309" s="785">
        <v>2518.5</v>
      </c>
      <c r="H309" s="785">
        <v>4060.65</v>
      </c>
      <c r="I309" s="785">
        <v>7.0000000000000007E-2</v>
      </c>
      <c r="J309" s="785">
        <v>415840.39</v>
      </c>
      <c r="K309" s="785">
        <v>6528415.4210000001</v>
      </c>
      <c r="L309" s="785" t="s">
        <v>9149</v>
      </c>
      <c r="M309" s="785" t="s">
        <v>9150</v>
      </c>
      <c r="N309" s="785">
        <v>7566.09</v>
      </c>
      <c r="O309" s="786" t="s">
        <v>8572</v>
      </c>
    </row>
    <row r="310" spans="2:15">
      <c r="B310" s="785">
        <v>9347.2000000000007</v>
      </c>
      <c r="C310" s="785">
        <v>40.71</v>
      </c>
      <c r="D310" s="785">
        <v>39.840000000000003</v>
      </c>
      <c r="E310" s="785">
        <v>7794.96</v>
      </c>
      <c r="F310" s="785">
        <v>3516.23</v>
      </c>
      <c r="G310" s="785">
        <v>2528.91</v>
      </c>
      <c r="H310" s="785">
        <v>4076.35</v>
      </c>
      <c r="I310" s="785">
        <v>0.28999999999999998</v>
      </c>
      <c r="J310" s="785">
        <v>415843.56099999999</v>
      </c>
      <c r="K310" s="785">
        <v>6528419.2259999998</v>
      </c>
      <c r="L310" s="785" t="s">
        <v>9151</v>
      </c>
      <c r="M310" s="785" t="s">
        <v>9152</v>
      </c>
      <c r="N310" s="785">
        <v>7584.96</v>
      </c>
      <c r="O310" s="786" t="s">
        <v>8572</v>
      </c>
    </row>
    <row r="311" spans="2:15">
      <c r="B311" s="785">
        <v>9372.2000000000007</v>
      </c>
      <c r="C311" s="785">
        <v>40.770000000000003</v>
      </c>
      <c r="D311" s="785">
        <v>39.880000000000003</v>
      </c>
      <c r="E311" s="785">
        <v>7813.9</v>
      </c>
      <c r="F311" s="785">
        <v>3528.75</v>
      </c>
      <c r="G311" s="785">
        <v>2539.37</v>
      </c>
      <c r="H311" s="785">
        <v>4092.11</v>
      </c>
      <c r="I311" s="785">
        <v>0.26</v>
      </c>
      <c r="J311" s="785">
        <v>415846.74800000002</v>
      </c>
      <c r="K311" s="785">
        <v>6528423.0429999996</v>
      </c>
      <c r="L311" s="785" t="s">
        <v>9153</v>
      </c>
      <c r="M311" s="785" t="s">
        <v>9154</v>
      </c>
      <c r="N311" s="785">
        <v>7603.9</v>
      </c>
      <c r="O311" s="786" t="s">
        <v>8572</v>
      </c>
    </row>
    <row r="312" spans="2:15">
      <c r="B312" s="785">
        <v>9397.1</v>
      </c>
      <c r="C312" s="785">
        <v>40.53</v>
      </c>
      <c r="D312" s="785">
        <v>39.93</v>
      </c>
      <c r="E312" s="785">
        <v>7832.79</v>
      </c>
      <c r="F312" s="785">
        <v>3541.19</v>
      </c>
      <c r="G312" s="785">
        <v>2549.77</v>
      </c>
      <c r="H312" s="785">
        <v>4107.79</v>
      </c>
      <c r="I312" s="785">
        <v>0.97</v>
      </c>
      <c r="J312" s="785">
        <v>415849.92</v>
      </c>
      <c r="K312" s="785">
        <v>6528426.8360000001</v>
      </c>
      <c r="L312" s="785" t="s">
        <v>9155</v>
      </c>
      <c r="M312" s="785" t="s">
        <v>9156</v>
      </c>
      <c r="N312" s="785">
        <v>7622.79</v>
      </c>
      <c r="O312" s="786" t="s">
        <v>8572</v>
      </c>
    </row>
    <row r="313" spans="2:15">
      <c r="B313" s="785">
        <v>9422.1</v>
      </c>
      <c r="C313" s="785">
        <v>40.5</v>
      </c>
      <c r="D313" s="785">
        <v>39.97</v>
      </c>
      <c r="E313" s="785">
        <v>7851.8</v>
      </c>
      <c r="F313" s="785">
        <v>3553.64</v>
      </c>
      <c r="G313" s="785">
        <v>2560.1999999999998</v>
      </c>
      <c r="H313" s="785">
        <v>4123.49</v>
      </c>
      <c r="I313" s="785">
        <v>0.16</v>
      </c>
      <c r="J313" s="785">
        <v>415853.09899999999</v>
      </c>
      <c r="K313" s="785">
        <v>6528430.6299999999</v>
      </c>
      <c r="L313" s="785" t="s">
        <v>9157</v>
      </c>
      <c r="M313" s="785" t="s">
        <v>9158</v>
      </c>
      <c r="N313" s="785">
        <v>7641.8</v>
      </c>
      <c r="O313" s="786" t="s">
        <v>8572</v>
      </c>
    </row>
    <row r="314" spans="2:15">
      <c r="B314" s="785">
        <v>9447.4</v>
      </c>
      <c r="C314" s="785">
        <v>40.6</v>
      </c>
      <c r="D314" s="785">
        <v>39.93</v>
      </c>
      <c r="E314" s="785">
        <v>7871.02</v>
      </c>
      <c r="F314" s="785">
        <v>3566.25</v>
      </c>
      <c r="G314" s="785">
        <v>2570.7600000000002</v>
      </c>
      <c r="H314" s="785">
        <v>4139.3900000000003</v>
      </c>
      <c r="I314" s="785">
        <v>0.41</v>
      </c>
      <c r="J314" s="785">
        <v>415856.31800000003</v>
      </c>
      <c r="K314" s="785">
        <v>6528434.4740000004</v>
      </c>
      <c r="L314" s="785" t="s">
        <v>9159</v>
      </c>
      <c r="M314" s="785" t="s">
        <v>9160</v>
      </c>
      <c r="N314" s="785">
        <v>7661.02</v>
      </c>
      <c r="O314" s="786" t="s">
        <v>8572</v>
      </c>
    </row>
    <row r="315" spans="2:15">
      <c r="B315" s="785">
        <v>9471.7000000000007</v>
      </c>
      <c r="C315" s="785">
        <v>40.479999999999997</v>
      </c>
      <c r="D315" s="785">
        <v>39.83</v>
      </c>
      <c r="E315" s="785">
        <v>7889.49</v>
      </c>
      <c r="F315" s="785">
        <v>3578.37</v>
      </c>
      <c r="G315" s="785">
        <v>2580.89</v>
      </c>
      <c r="H315" s="785">
        <v>4154.6499999999996</v>
      </c>
      <c r="I315" s="785">
        <v>0.56000000000000005</v>
      </c>
      <c r="J315" s="785">
        <v>415859.40500000003</v>
      </c>
      <c r="K315" s="785">
        <v>6528438.1679999996</v>
      </c>
      <c r="L315" s="785" t="s">
        <v>9161</v>
      </c>
      <c r="M315" s="785" t="s">
        <v>9162</v>
      </c>
      <c r="N315" s="785">
        <v>7679.49</v>
      </c>
      <c r="O315" s="786" t="s">
        <v>8572</v>
      </c>
    </row>
    <row r="316" spans="2:15">
      <c r="B316" s="785">
        <v>9496.7000000000007</v>
      </c>
      <c r="C316" s="785">
        <v>40.58</v>
      </c>
      <c r="D316" s="785">
        <v>40</v>
      </c>
      <c r="E316" s="785">
        <v>7908.49</v>
      </c>
      <c r="F316" s="785">
        <v>3590.83</v>
      </c>
      <c r="G316" s="785">
        <v>2591.31</v>
      </c>
      <c r="H316" s="785">
        <v>4170.3500000000004</v>
      </c>
      <c r="I316" s="785">
        <v>0.6</v>
      </c>
      <c r="J316" s="785">
        <v>415862.58199999999</v>
      </c>
      <c r="K316" s="785">
        <v>6528441.966</v>
      </c>
      <c r="L316" s="785" t="s">
        <v>9163</v>
      </c>
      <c r="M316" s="785" t="s">
        <v>9164</v>
      </c>
      <c r="N316" s="785">
        <v>7698.49</v>
      </c>
      <c r="O316" s="786" t="s">
        <v>8572</v>
      </c>
    </row>
    <row r="317" spans="2:15">
      <c r="B317" s="785">
        <v>9521.6</v>
      </c>
      <c r="C317" s="785">
        <v>40.450000000000003</v>
      </c>
      <c r="D317" s="785">
        <v>40.03</v>
      </c>
      <c r="E317" s="785">
        <v>7927.42</v>
      </c>
      <c r="F317" s="785">
        <v>3603.22</v>
      </c>
      <c r="G317" s="785">
        <v>2601.71</v>
      </c>
      <c r="H317" s="785">
        <v>4185.99</v>
      </c>
      <c r="I317" s="785">
        <v>0.53</v>
      </c>
      <c r="J317" s="785">
        <v>415865.75199999998</v>
      </c>
      <c r="K317" s="785">
        <v>6528445.7419999996</v>
      </c>
      <c r="L317" s="785" t="s">
        <v>9165</v>
      </c>
      <c r="M317" s="785" t="s">
        <v>9166</v>
      </c>
      <c r="N317" s="785">
        <v>7717.42</v>
      </c>
      <c r="O317" s="786" t="s">
        <v>8572</v>
      </c>
    </row>
    <row r="318" spans="2:15">
      <c r="B318" s="785">
        <v>9546.6</v>
      </c>
      <c r="C318" s="785">
        <v>40.42</v>
      </c>
      <c r="D318" s="785">
        <v>40.020000000000003</v>
      </c>
      <c r="E318" s="785">
        <v>7946.45</v>
      </c>
      <c r="F318" s="785">
        <v>3615.64</v>
      </c>
      <c r="G318" s="785">
        <v>2612.14</v>
      </c>
      <c r="H318" s="785">
        <v>4201.67</v>
      </c>
      <c r="I318" s="785">
        <v>0.12</v>
      </c>
      <c r="J318" s="785">
        <v>415868.93099999998</v>
      </c>
      <c r="K318" s="785">
        <v>6528449.5269999998</v>
      </c>
      <c r="L318" s="785" t="s">
        <v>9167</v>
      </c>
      <c r="M318" s="785" t="s">
        <v>9168</v>
      </c>
      <c r="N318" s="785">
        <v>7736.45</v>
      </c>
      <c r="O318" s="786" t="s">
        <v>8572</v>
      </c>
    </row>
    <row r="319" spans="2:15">
      <c r="B319" s="785">
        <v>9571.4</v>
      </c>
      <c r="C319" s="785">
        <v>40.450000000000003</v>
      </c>
      <c r="D319" s="785">
        <v>40</v>
      </c>
      <c r="E319" s="785">
        <v>7965.33</v>
      </c>
      <c r="F319" s="785">
        <v>3627.96</v>
      </c>
      <c r="G319" s="785">
        <v>2622.48</v>
      </c>
      <c r="H319" s="785">
        <v>4217.22</v>
      </c>
      <c r="I319" s="785">
        <v>0.13</v>
      </c>
      <c r="J319" s="785">
        <v>415872.08299999998</v>
      </c>
      <c r="K319" s="785">
        <v>6528453.2819999997</v>
      </c>
      <c r="L319" s="785" t="s">
        <v>9169</v>
      </c>
      <c r="M319" s="785" t="s">
        <v>9170</v>
      </c>
      <c r="N319" s="785">
        <v>7755.33</v>
      </c>
      <c r="O319" s="786" t="s">
        <v>8572</v>
      </c>
    </row>
    <row r="320" spans="2:15">
      <c r="B320" s="785">
        <v>9596.2999999999993</v>
      </c>
      <c r="C320" s="785">
        <v>40.33</v>
      </c>
      <c r="D320" s="785">
        <v>40.049999999999997</v>
      </c>
      <c r="E320" s="785">
        <v>7984.29</v>
      </c>
      <c r="F320" s="785">
        <v>3640.31</v>
      </c>
      <c r="G320" s="785">
        <v>2632.86</v>
      </c>
      <c r="H320" s="785">
        <v>4232.82</v>
      </c>
      <c r="I320" s="785">
        <v>0.5</v>
      </c>
      <c r="J320" s="785">
        <v>415875.24599999998</v>
      </c>
      <c r="K320" s="785">
        <v>6528457.0480000004</v>
      </c>
      <c r="L320" s="785" t="s">
        <v>9171</v>
      </c>
      <c r="M320" s="785" t="s">
        <v>9172</v>
      </c>
      <c r="N320" s="785">
        <v>7774.29</v>
      </c>
      <c r="O320" s="786" t="s">
        <v>8572</v>
      </c>
    </row>
    <row r="321" spans="2:15">
      <c r="B321" s="785">
        <v>9621.2999999999993</v>
      </c>
      <c r="C321" s="785">
        <v>40.299999999999997</v>
      </c>
      <c r="D321" s="785">
        <v>40.03</v>
      </c>
      <c r="E321" s="785">
        <v>8003.35</v>
      </c>
      <c r="F321" s="785">
        <v>3652.7</v>
      </c>
      <c r="G321" s="785">
        <v>2643.27</v>
      </c>
      <c r="H321" s="785">
        <v>4248.46</v>
      </c>
      <c r="I321" s="785">
        <v>0.13</v>
      </c>
      <c r="J321" s="785">
        <v>415878.41700000002</v>
      </c>
      <c r="K321" s="785">
        <v>6528460.8219999997</v>
      </c>
      <c r="L321" s="785" t="s">
        <v>9173</v>
      </c>
      <c r="M321" s="785" t="s">
        <v>9174</v>
      </c>
      <c r="N321" s="785">
        <v>7793.35</v>
      </c>
      <c r="O321" s="786" t="s">
        <v>8572</v>
      </c>
    </row>
    <row r="322" spans="2:15">
      <c r="B322" s="785">
        <v>9646.2999999999993</v>
      </c>
      <c r="C322" s="785">
        <v>40.32</v>
      </c>
      <c r="D322" s="785">
        <v>40.08</v>
      </c>
      <c r="E322" s="785">
        <v>8022.42</v>
      </c>
      <c r="F322" s="785">
        <v>3665.08</v>
      </c>
      <c r="G322" s="785">
        <v>2653.67</v>
      </c>
      <c r="H322" s="785">
        <v>4264.1000000000004</v>
      </c>
      <c r="I322" s="785">
        <v>0.15</v>
      </c>
      <c r="J322" s="785">
        <v>415881.59</v>
      </c>
      <c r="K322" s="785">
        <v>6528464.5949999997</v>
      </c>
      <c r="L322" s="785" t="s">
        <v>9175</v>
      </c>
      <c r="M322" s="785" t="s">
        <v>9176</v>
      </c>
      <c r="N322" s="785">
        <v>7812.42</v>
      </c>
      <c r="O322" s="786" t="s">
        <v>8572</v>
      </c>
    </row>
    <row r="323" spans="2:15">
      <c r="B323" s="785">
        <v>9671.1</v>
      </c>
      <c r="C323" s="785">
        <v>40.229999999999997</v>
      </c>
      <c r="D323" s="785">
        <v>40.04</v>
      </c>
      <c r="E323" s="785">
        <v>8041.34</v>
      </c>
      <c r="F323" s="785">
        <v>3677.35</v>
      </c>
      <c r="G323" s="785">
        <v>2663.99</v>
      </c>
      <c r="H323" s="785">
        <v>4279.6099999999997</v>
      </c>
      <c r="I323" s="785">
        <v>0.38</v>
      </c>
      <c r="J323" s="785">
        <v>415884.73499999999</v>
      </c>
      <c r="K323" s="785">
        <v>6528468.3360000001</v>
      </c>
      <c r="L323" s="785" t="s">
        <v>9177</v>
      </c>
      <c r="M323" s="785" t="s">
        <v>9178</v>
      </c>
      <c r="N323" s="785">
        <v>7831.34</v>
      </c>
      <c r="O323" s="786" t="s">
        <v>8572</v>
      </c>
    </row>
    <row r="324" spans="2:15">
      <c r="B324" s="785">
        <v>9695.9</v>
      </c>
      <c r="C324" s="785">
        <v>40.049999999999997</v>
      </c>
      <c r="D324" s="785">
        <v>40.14</v>
      </c>
      <c r="E324" s="785">
        <v>8060.3</v>
      </c>
      <c r="F324" s="785">
        <v>3689.58</v>
      </c>
      <c r="G324" s="785">
        <v>2674.29</v>
      </c>
      <c r="H324" s="785">
        <v>4295.07</v>
      </c>
      <c r="I324" s="785">
        <v>0.77</v>
      </c>
      <c r="J324" s="785">
        <v>415887.87300000002</v>
      </c>
      <c r="K324" s="785">
        <v>6528472.0640000002</v>
      </c>
      <c r="L324" s="785" t="s">
        <v>9179</v>
      </c>
      <c r="M324" s="785" t="s">
        <v>9180</v>
      </c>
      <c r="N324" s="785">
        <v>7850.3</v>
      </c>
      <c r="O324" s="786" t="s">
        <v>8572</v>
      </c>
    </row>
    <row r="325" spans="2:15">
      <c r="B325" s="785">
        <v>9720.9</v>
      </c>
      <c r="C325" s="785">
        <v>40.119999999999997</v>
      </c>
      <c r="D325" s="785">
        <v>40.14</v>
      </c>
      <c r="E325" s="785">
        <v>8079.43</v>
      </c>
      <c r="F325" s="785">
        <v>3701.89</v>
      </c>
      <c r="G325" s="785">
        <v>2684.66</v>
      </c>
      <c r="H325" s="785">
        <v>4310.6400000000003</v>
      </c>
      <c r="I325" s="785">
        <v>0.28000000000000003</v>
      </c>
      <c r="J325" s="785">
        <v>415891.03600000002</v>
      </c>
      <c r="K325" s="785">
        <v>6528475.8150000004</v>
      </c>
      <c r="L325" s="785" t="s">
        <v>9181</v>
      </c>
      <c r="M325" s="785" t="s">
        <v>9182</v>
      </c>
      <c r="N325" s="785">
        <v>7869.43</v>
      </c>
      <c r="O325" s="786" t="s">
        <v>8572</v>
      </c>
    </row>
    <row r="326" spans="2:15">
      <c r="B326" s="785">
        <v>9745.9</v>
      </c>
      <c r="C326" s="785">
        <v>40.159999999999997</v>
      </c>
      <c r="D326" s="785">
        <v>40.06</v>
      </c>
      <c r="E326" s="785">
        <v>8098.54</v>
      </c>
      <c r="F326" s="785">
        <v>3714.21</v>
      </c>
      <c r="G326" s="785">
        <v>2695.05</v>
      </c>
      <c r="H326" s="785">
        <v>4326.2299999999996</v>
      </c>
      <c r="I326" s="785">
        <v>0.26</v>
      </c>
      <c r="J326" s="785">
        <v>415894.2</v>
      </c>
      <c r="K326" s="785">
        <v>6528479.5719999997</v>
      </c>
      <c r="L326" s="785" t="s">
        <v>9183</v>
      </c>
      <c r="M326" s="785" t="s">
        <v>9184</v>
      </c>
      <c r="N326" s="785">
        <v>7888.54</v>
      </c>
      <c r="O326" s="786" t="s">
        <v>8572</v>
      </c>
    </row>
    <row r="327" spans="2:15">
      <c r="B327" s="785">
        <v>9770.7999999999993</v>
      </c>
      <c r="C327" s="785">
        <v>40.090000000000003</v>
      </c>
      <c r="D327" s="785">
        <v>40.18</v>
      </c>
      <c r="E327" s="785">
        <v>8117.58</v>
      </c>
      <c r="F327" s="785">
        <v>3726.48</v>
      </c>
      <c r="G327" s="785">
        <v>2705.39</v>
      </c>
      <c r="H327" s="785">
        <v>4341.76</v>
      </c>
      <c r="I327" s="785">
        <v>0.42</v>
      </c>
      <c r="J327" s="785">
        <v>415897.35200000001</v>
      </c>
      <c r="K327" s="785">
        <v>6528483.3119999999</v>
      </c>
      <c r="L327" s="785" t="s">
        <v>9185</v>
      </c>
      <c r="M327" s="785" t="s">
        <v>9186</v>
      </c>
      <c r="N327" s="785">
        <v>7907.58</v>
      </c>
      <c r="O327" s="786" t="s">
        <v>8572</v>
      </c>
    </row>
    <row r="328" spans="2:15">
      <c r="B328" s="785">
        <v>9795.7000000000007</v>
      </c>
      <c r="C328" s="785">
        <v>39.979999999999997</v>
      </c>
      <c r="D328" s="785">
        <v>40.130000000000003</v>
      </c>
      <c r="E328" s="785">
        <v>8136.64</v>
      </c>
      <c r="F328" s="785">
        <v>3738.73</v>
      </c>
      <c r="G328" s="785">
        <v>2715.72</v>
      </c>
      <c r="H328" s="785">
        <v>4357.25</v>
      </c>
      <c r="I328" s="785">
        <v>0.46</v>
      </c>
      <c r="J328" s="785">
        <v>415900.5</v>
      </c>
      <c r="K328" s="785">
        <v>6528487.0439999998</v>
      </c>
      <c r="L328" s="785" t="s">
        <v>9187</v>
      </c>
      <c r="M328" s="785" t="s">
        <v>9188</v>
      </c>
      <c r="N328" s="785">
        <v>7926.64</v>
      </c>
      <c r="O328" s="786" t="s">
        <v>8572</v>
      </c>
    </row>
    <row r="329" spans="2:15">
      <c r="B329" s="785">
        <v>9820.7000000000007</v>
      </c>
      <c r="C329" s="785">
        <v>39.99</v>
      </c>
      <c r="D329" s="785">
        <v>40.17</v>
      </c>
      <c r="E329" s="785">
        <v>8155.8</v>
      </c>
      <c r="F329" s="785">
        <v>3751</v>
      </c>
      <c r="G329" s="785">
        <v>2726.07</v>
      </c>
      <c r="H329" s="785">
        <v>4372.8</v>
      </c>
      <c r="I329" s="785">
        <v>0.11</v>
      </c>
      <c r="J329" s="785">
        <v>415903.65700000001</v>
      </c>
      <c r="K329" s="785">
        <v>6528490.7860000003</v>
      </c>
      <c r="L329" s="785" t="s">
        <v>9189</v>
      </c>
      <c r="M329" s="785" t="s">
        <v>9190</v>
      </c>
      <c r="N329" s="785">
        <v>7945.8</v>
      </c>
      <c r="O329" s="786" t="s">
        <v>8572</v>
      </c>
    </row>
    <row r="330" spans="2:15">
      <c r="B330" s="785">
        <v>9845.5</v>
      </c>
      <c r="C330" s="785">
        <v>40.03</v>
      </c>
      <c r="D330" s="785">
        <v>40.229999999999997</v>
      </c>
      <c r="E330" s="785">
        <v>8174.79</v>
      </c>
      <c r="F330" s="785">
        <v>3763.18</v>
      </c>
      <c r="G330" s="785">
        <v>2736.36</v>
      </c>
      <c r="H330" s="785">
        <v>4388.22</v>
      </c>
      <c r="I330" s="785">
        <v>0.22</v>
      </c>
      <c r="J330" s="785">
        <v>415906.79399999999</v>
      </c>
      <c r="K330" s="785">
        <v>6528494.4979999997</v>
      </c>
      <c r="L330" s="785" t="s">
        <v>9191</v>
      </c>
      <c r="M330" s="785" t="s">
        <v>9192</v>
      </c>
      <c r="N330" s="785">
        <v>7964.79</v>
      </c>
      <c r="O330" s="786" t="s">
        <v>8572</v>
      </c>
    </row>
    <row r="331" spans="2:15">
      <c r="B331" s="785">
        <v>9870.4</v>
      </c>
      <c r="C331" s="785">
        <v>39.93</v>
      </c>
      <c r="D331" s="785">
        <v>40.200000000000003</v>
      </c>
      <c r="E331" s="785">
        <v>8193.8700000000008</v>
      </c>
      <c r="F331" s="785">
        <v>3775.4</v>
      </c>
      <c r="G331" s="785">
        <v>2746.69</v>
      </c>
      <c r="H331" s="785">
        <v>4403.71</v>
      </c>
      <c r="I331" s="785">
        <v>0.41</v>
      </c>
      <c r="J331" s="785">
        <v>415909.94300000003</v>
      </c>
      <c r="K331" s="785">
        <v>6528498.2220000001</v>
      </c>
      <c r="L331" s="785" t="s">
        <v>9193</v>
      </c>
      <c r="M331" s="785" t="s">
        <v>9194</v>
      </c>
      <c r="N331" s="785">
        <v>7983.87</v>
      </c>
      <c r="O331" s="786" t="s">
        <v>8572</v>
      </c>
    </row>
    <row r="332" spans="2:15">
      <c r="B332" s="785">
        <v>9895.2999999999993</v>
      </c>
      <c r="C332" s="785">
        <v>39.85</v>
      </c>
      <c r="D332" s="785">
        <v>40.26</v>
      </c>
      <c r="E332" s="785">
        <v>8212.98</v>
      </c>
      <c r="F332" s="785">
        <v>3787.59</v>
      </c>
      <c r="G332" s="785">
        <v>2757.01</v>
      </c>
      <c r="H332" s="785">
        <v>4419.16</v>
      </c>
      <c r="I332" s="785">
        <v>0.36</v>
      </c>
      <c r="J332" s="785">
        <v>415913.08600000001</v>
      </c>
      <c r="K332" s="785">
        <v>6528501.9380000001</v>
      </c>
      <c r="L332" s="785" t="s">
        <v>9195</v>
      </c>
      <c r="M332" s="785" t="s">
        <v>9196</v>
      </c>
      <c r="N332" s="785">
        <v>8002.98</v>
      </c>
      <c r="O332" s="786" t="s">
        <v>8572</v>
      </c>
    </row>
    <row r="333" spans="2:15">
      <c r="B333" s="785">
        <v>9920.2999999999993</v>
      </c>
      <c r="C333" s="785">
        <v>39.82</v>
      </c>
      <c r="D333" s="785">
        <v>40.22</v>
      </c>
      <c r="E333" s="785">
        <v>8232.17</v>
      </c>
      <c r="F333" s="785">
        <v>3799.82</v>
      </c>
      <c r="G333" s="785">
        <v>2767.35</v>
      </c>
      <c r="H333" s="785">
        <v>4434.66</v>
      </c>
      <c r="I333" s="785">
        <v>0.16</v>
      </c>
      <c r="J333" s="785">
        <v>415916.239</v>
      </c>
      <c r="K333" s="785">
        <v>6528505.6639999999</v>
      </c>
      <c r="L333" s="785" t="s">
        <v>9197</v>
      </c>
      <c r="M333" s="785" t="s">
        <v>9198</v>
      </c>
      <c r="N333" s="785">
        <v>8022.17</v>
      </c>
      <c r="O333" s="786" t="s">
        <v>8572</v>
      </c>
    </row>
    <row r="334" spans="2:15">
      <c r="B334" s="785">
        <v>9945.2000000000007</v>
      </c>
      <c r="C334" s="785">
        <v>39.770000000000003</v>
      </c>
      <c r="D334" s="785">
        <v>40.270000000000003</v>
      </c>
      <c r="E334" s="785">
        <v>8251.31</v>
      </c>
      <c r="F334" s="785">
        <v>3811.98</v>
      </c>
      <c r="G334" s="785">
        <v>2777.65</v>
      </c>
      <c r="H334" s="785">
        <v>4450.09</v>
      </c>
      <c r="I334" s="785">
        <v>0.24</v>
      </c>
      <c r="J334" s="785">
        <v>415919.37800000003</v>
      </c>
      <c r="K334" s="785">
        <v>6528509.3720000004</v>
      </c>
      <c r="L334" s="785" t="s">
        <v>9199</v>
      </c>
      <c r="M334" s="785" t="s">
        <v>9200</v>
      </c>
      <c r="N334" s="785">
        <v>8041.31</v>
      </c>
      <c r="O334" s="786" t="s">
        <v>8572</v>
      </c>
    </row>
    <row r="335" spans="2:15">
      <c r="B335" s="785">
        <v>9970</v>
      </c>
      <c r="C335" s="785">
        <v>39.75</v>
      </c>
      <c r="D335" s="785">
        <v>40.229999999999997</v>
      </c>
      <c r="E335" s="785">
        <v>8270.3700000000008</v>
      </c>
      <c r="F335" s="785">
        <v>3824.09</v>
      </c>
      <c r="G335" s="785">
        <v>2787.9</v>
      </c>
      <c r="H335" s="785">
        <v>4465.4399999999996</v>
      </c>
      <c r="I335" s="785">
        <v>0.13</v>
      </c>
      <c r="J335" s="785">
        <v>415922.50099999999</v>
      </c>
      <c r="K335" s="785">
        <v>6528513.0619999999</v>
      </c>
      <c r="L335" s="785" t="s">
        <v>9201</v>
      </c>
      <c r="M335" s="785" t="s">
        <v>9202</v>
      </c>
      <c r="N335" s="785">
        <v>8060.37</v>
      </c>
      <c r="O335" s="786" t="s">
        <v>8572</v>
      </c>
    </row>
    <row r="336" spans="2:15">
      <c r="B336" s="785">
        <v>9995</v>
      </c>
      <c r="C336" s="785">
        <v>39.700000000000003</v>
      </c>
      <c r="D336" s="785">
        <v>40.24</v>
      </c>
      <c r="E336" s="785">
        <v>8289.6</v>
      </c>
      <c r="F336" s="785">
        <v>3836.28</v>
      </c>
      <c r="G336" s="785">
        <v>2798.22</v>
      </c>
      <c r="H336" s="785">
        <v>4480.91</v>
      </c>
      <c r="I336" s="785">
        <v>0.2</v>
      </c>
      <c r="J336" s="785">
        <v>415925.647</v>
      </c>
      <c r="K336" s="785">
        <v>6528516.7790000001</v>
      </c>
      <c r="L336" s="785" t="s">
        <v>9203</v>
      </c>
      <c r="M336" s="785" t="s">
        <v>9204</v>
      </c>
      <c r="N336" s="785">
        <v>8079.6</v>
      </c>
      <c r="O336" s="786" t="s">
        <v>8572</v>
      </c>
    </row>
    <row r="337" spans="2:15">
      <c r="B337" s="785">
        <v>10020</v>
      </c>
      <c r="C337" s="785">
        <v>39.659999999999997</v>
      </c>
      <c r="D337" s="785">
        <v>40.270000000000003</v>
      </c>
      <c r="E337" s="785">
        <v>8308.84</v>
      </c>
      <c r="F337" s="785">
        <v>3848.47</v>
      </c>
      <c r="G337" s="785">
        <v>2808.53</v>
      </c>
      <c r="H337" s="785">
        <v>4496.3599999999997</v>
      </c>
      <c r="I337" s="785">
        <v>0.18</v>
      </c>
      <c r="J337" s="785">
        <v>415928.79100000003</v>
      </c>
      <c r="K337" s="785">
        <v>6528520.4929999998</v>
      </c>
      <c r="L337" s="785" t="s">
        <v>9205</v>
      </c>
      <c r="M337" s="785" t="s">
        <v>9206</v>
      </c>
      <c r="N337" s="785">
        <v>8098.84</v>
      </c>
      <c r="O337" s="786" t="s">
        <v>8572</v>
      </c>
    </row>
    <row r="338" spans="2:15">
      <c r="B338" s="785">
        <v>10044.799999999999</v>
      </c>
      <c r="C338" s="785">
        <v>39.5</v>
      </c>
      <c r="D338" s="785">
        <v>40.15</v>
      </c>
      <c r="E338" s="785">
        <v>8327.9500000000007</v>
      </c>
      <c r="F338" s="785">
        <v>3860.53</v>
      </c>
      <c r="G338" s="785">
        <v>2818.73</v>
      </c>
      <c r="H338" s="785">
        <v>4511.6499999999996</v>
      </c>
      <c r="I338" s="785">
        <v>0.72</v>
      </c>
      <c r="J338" s="785">
        <v>415931.9</v>
      </c>
      <c r="K338" s="785">
        <v>6528524.1710000001</v>
      </c>
      <c r="L338" s="785" t="s">
        <v>9207</v>
      </c>
      <c r="M338" s="785" t="s">
        <v>9208</v>
      </c>
      <c r="N338" s="785">
        <v>8117.95</v>
      </c>
      <c r="O338" s="786" t="s">
        <v>8572</v>
      </c>
    </row>
    <row r="339" spans="2:15">
      <c r="B339" s="785">
        <v>10069.6</v>
      </c>
      <c r="C339" s="785">
        <v>39.590000000000003</v>
      </c>
      <c r="D339" s="785">
        <v>40.24</v>
      </c>
      <c r="E339" s="785">
        <v>8347.08</v>
      </c>
      <c r="F339" s="785">
        <v>3872.59</v>
      </c>
      <c r="G339" s="785">
        <v>2828.93</v>
      </c>
      <c r="H339" s="785">
        <v>4526.93</v>
      </c>
      <c r="I339" s="785">
        <v>0.43</v>
      </c>
      <c r="J339" s="785">
        <v>415935.00599999999</v>
      </c>
      <c r="K339" s="785">
        <v>6528527.8470000001</v>
      </c>
      <c r="L339" s="785" t="s">
        <v>9209</v>
      </c>
      <c r="M339" s="785" t="s">
        <v>9210</v>
      </c>
      <c r="N339" s="785">
        <v>8137.08</v>
      </c>
      <c r="O339" s="786" t="s">
        <v>8572</v>
      </c>
    </row>
    <row r="340" spans="2:15">
      <c r="B340" s="785">
        <v>10094.799999999999</v>
      </c>
      <c r="C340" s="785">
        <v>39.450000000000003</v>
      </c>
      <c r="D340" s="785">
        <v>40.21</v>
      </c>
      <c r="E340" s="785">
        <v>8366.52</v>
      </c>
      <c r="F340" s="785">
        <v>3884.84</v>
      </c>
      <c r="G340" s="785">
        <v>2839.28</v>
      </c>
      <c r="H340" s="785">
        <v>4542.45</v>
      </c>
      <c r="I340" s="785">
        <v>0.56000000000000005</v>
      </c>
      <c r="J340" s="785">
        <v>415938.163</v>
      </c>
      <c r="K340" s="785">
        <v>6528531.5789999999</v>
      </c>
      <c r="L340" s="785" t="s">
        <v>9211</v>
      </c>
      <c r="M340" s="785" t="s">
        <v>9212</v>
      </c>
      <c r="N340" s="785">
        <v>8156.52</v>
      </c>
      <c r="O340" s="786" t="s">
        <v>8572</v>
      </c>
    </row>
    <row r="341" spans="2:15">
      <c r="B341" s="785">
        <v>10119.5</v>
      </c>
      <c r="C341" s="785">
        <v>39.450000000000003</v>
      </c>
      <c r="D341" s="785">
        <v>40.22</v>
      </c>
      <c r="E341" s="785">
        <v>8385.59</v>
      </c>
      <c r="F341" s="785">
        <v>3896.82</v>
      </c>
      <c r="G341" s="785">
        <v>2849.41</v>
      </c>
      <c r="H341" s="785">
        <v>4557.6400000000003</v>
      </c>
      <c r="I341" s="785">
        <v>0.03</v>
      </c>
      <c r="J341" s="785">
        <v>415941.25099999999</v>
      </c>
      <c r="K341" s="785">
        <v>6528535.2319999998</v>
      </c>
      <c r="L341" s="785" t="s">
        <v>9213</v>
      </c>
      <c r="M341" s="785" t="s">
        <v>9214</v>
      </c>
      <c r="N341" s="785">
        <v>8175.59</v>
      </c>
      <c r="O341" s="786" t="s">
        <v>8572</v>
      </c>
    </row>
    <row r="342" spans="2:15">
      <c r="B342" s="785">
        <v>10144.5</v>
      </c>
      <c r="C342" s="785">
        <v>39.25</v>
      </c>
      <c r="D342" s="785">
        <v>40.33</v>
      </c>
      <c r="E342" s="785">
        <v>8404.92</v>
      </c>
      <c r="F342" s="785">
        <v>3908.92</v>
      </c>
      <c r="G342" s="785">
        <v>2859.66</v>
      </c>
      <c r="H342" s="785">
        <v>4572.9799999999996</v>
      </c>
      <c r="I342" s="785">
        <v>0.85</v>
      </c>
      <c r="J342" s="785">
        <v>415944.375</v>
      </c>
      <c r="K342" s="785">
        <v>6528538.9179999996</v>
      </c>
      <c r="L342" s="785" t="s">
        <v>9215</v>
      </c>
      <c r="M342" s="785" t="s">
        <v>9216</v>
      </c>
      <c r="N342" s="785">
        <v>8194.92</v>
      </c>
      <c r="O342" s="786" t="s">
        <v>8572</v>
      </c>
    </row>
    <row r="343" spans="2:15">
      <c r="B343" s="785">
        <v>10169.4</v>
      </c>
      <c r="C343" s="785">
        <v>39.270000000000003</v>
      </c>
      <c r="D343" s="785">
        <v>40.18</v>
      </c>
      <c r="E343" s="785">
        <v>8424.2000000000007</v>
      </c>
      <c r="F343" s="785">
        <v>3920.94</v>
      </c>
      <c r="G343" s="785">
        <v>2869.84</v>
      </c>
      <c r="H343" s="785">
        <v>4588.2299999999996</v>
      </c>
      <c r="I343" s="785">
        <v>0.39</v>
      </c>
      <c r="J343" s="785">
        <v>415947.478</v>
      </c>
      <c r="K343" s="785">
        <v>6528542.5829999996</v>
      </c>
      <c r="L343" s="785" t="s">
        <v>9217</v>
      </c>
      <c r="M343" s="785" t="s">
        <v>9218</v>
      </c>
      <c r="N343" s="785">
        <v>8214.2000000000007</v>
      </c>
      <c r="O343" s="786" t="s">
        <v>8572</v>
      </c>
    </row>
    <row r="344" spans="2:15">
      <c r="B344" s="785">
        <v>10194.299999999999</v>
      </c>
      <c r="C344" s="785">
        <v>39.26</v>
      </c>
      <c r="D344" s="785">
        <v>40.25</v>
      </c>
      <c r="E344" s="785">
        <v>8443.48</v>
      </c>
      <c r="F344" s="785">
        <v>3932.98</v>
      </c>
      <c r="G344" s="785">
        <v>2880.02</v>
      </c>
      <c r="H344" s="785">
        <v>4603.4799999999996</v>
      </c>
      <c r="I344" s="785">
        <v>0.18</v>
      </c>
      <c r="J344" s="785">
        <v>415950.58</v>
      </c>
      <c r="K344" s="785">
        <v>6528546.2510000002</v>
      </c>
      <c r="L344" s="785" t="s">
        <v>9219</v>
      </c>
      <c r="M344" s="785" t="s">
        <v>9220</v>
      </c>
      <c r="N344" s="785">
        <v>8233.48</v>
      </c>
      <c r="O344" s="786" t="s">
        <v>8572</v>
      </c>
    </row>
    <row r="345" spans="2:15">
      <c r="B345" s="785">
        <v>10219.200000000001</v>
      </c>
      <c r="C345" s="785">
        <v>39.19</v>
      </c>
      <c r="D345" s="785">
        <v>40.31</v>
      </c>
      <c r="E345" s="785">
        <v>8462.77</v>
      </c>
      <c r="F345" s="785">
        <v>3944.99</v>
      </c>
      <c r="G345" s="785">
        <v>2890.2</v>
      </c>
      <c r="H345" s="785">
        <v>4618.7299999999996</v>
      </c>
      <c r="I345" s="785">
        <v>0.32</v>
      </c>
      <c r="J345" s="785">
        <v>415953.68300000002</v>
      </c>
      <c r="K345" s="785">
        <v>6528549.9129999997</v>
      </c>
      <c r="L345" s="785" t="s">
        <v>9221</v>
      </c>
      <c r="M345" s="785" t="s">
        <v>9222</v>
      </c>
      <c r="N345" s="785">
        <v>8252.77</v>
      </c>
      <c r="O345" s="786" t="s">
        <v>8572</v>
      </c>
    </row>
    <row r="346" spans="2:15">
      <c r="B346" s="785">
        <v>10244.200000000001</v>
      </c>
      <c r="C346" s="785">
        <v>39.119999999999997</v>
      </c>
      <c r="D346" s="785">
        <v>40.32</v>
      </c>
      <c r="E346" s="785">
        <v>8482.16</v>
      </c>
      <c r="F346" s="785">
        <v>3957.03</v>
      </c>
      <c r="G346" s="785">
        <v>2900.41</v>
      </c>
      <c r="H346" s="785">
        <v>4634.01</v>
      </c>
      <c r="I346" s="785">
        <v>0.28000000000000003</v>
      </c>
      <c r="J346" s="785">
        <v>415956.79599999997</v>
      </c>
      <c r="K346" s="785">
        <v>6528553.5820000004</v>
      </c>
      <c r="L346" s="785" t="s">
        <v>9223</v>
      </c>
      <c r="M346" s="785" t="s">
        <v>9224</v>
      </c>
      <c r="N346" s="785">
        <v>8272.16</v>
      </c>
      <c r="O346" s="786" t="s">
        <v>8572</v>
      </c>
    </row>
    <row r="347" spans="2:15">
      <c r="B347" s="785">
        <v>10269</v>
      </c>
      <c r="C347" s="785">
        <v>39.090000000000003</v>
      </c>
      <c r="D347" s="785">
        <v>40.409999999999997</v>
      </c>
      <c r="E347" s="785">
        <v>8501.4</v>
      </c>
      <c r="F347" s="785">
        <v>3968.94</v>
      </c>
      <c r="G347" s="785">
        <v>2910.54</v>
      </c>
      <c r="H347" s="785">
        <v>4649.16</v>
      </c>
      <c r="I347" s="785">
        <v>0.26</v>
      </c>
      <c r="J347" s="785">
        <v>415959.88400000002</v>
      </c>
      <c r="K347" s="785">
        <v>6528557.2139999997</v>
      </c>
      <c r="L347" s="785" t="s">
        <v>9225</v>
      </c>
      <c r="M347" s="785" t="s">
        <v>9226</v>
      </c>
      <c r="N347" s="785">
        <v>8291.4</v>
      </c>
      <c r="O347" s="786" t="s">
        <v>8572</v>
      </c>
    </row>
    <row r="348" spans="2:15">
      <c r="B348" s="785">
        <v>10293.9</v>
      </c>
      <c r="C348" s="785">
        <v>39.08</v>
      </c>
      <c r="D348" s="785">
        <v>40.32</v>
      </c>
      <c r="E348" s="785">
        <v>8520.73</v>
      </c>
      <c r="F348" s="785">
        <v>3980.91</v>
      </c>
      <c r="G348" s="785">
        <v>2920.71</v>
      </c>
      <c r="H348" s="785">
        <v>4664.3599999999997</v>
      </c>
      <c r="I348" s="785">
        <v>0.23</v>
      </c>
      <c r="J348" s="785">
        <v>415962.98300000001</v>
      </c>
      <c r="K348" s="785">
        <v>6528560.8600000003</v>
      </c>
      <c r="L348" s="785" t="s">
        <v>9227</v>
      </c>
      <c r="M348" s="785" t="s">
        <v>9228</v>
      </c>
      <c r="N348" s="785">
        <v>8310.73</v>
      </c>
      <c r="O348" s="786" t="s">
        <v>8572</v>
      </c>
    </row>
    <row r="349" spans="2:15">
      <c r="B349" s="785">
        <v>10319</v>
      </c>
      <c r="C349" s="785">
        <v>39</v>
      </c>
      <c r="D349" s="785">
        <v>40.36</v>
      </c>
      <c r="E349" s="785">
        <v>8540.2199999999993</v>
      </c>
      <c r="F349" s="785">
        <v>3992.96</v>
      </c>
      <c r="G349" s="785">
        <v>2930.94</v>
      </c>
      <c r="H349" s="785">
        <v>4679.67</v>
      </c>
      <c r="I349" s="785">
        <v>0.33</v>
      </c>
      <c r="J349" s="785">
        <v>415966.10200000001</v>
      </c>
      <c r="K349" s="785">
        <v>6528564.5329999998</v>
      </c>
      <c r="L349" s="785" t="s">
        <v>9229</v>
      </c>
      <c r="M349" s="785" t="s">
        <v>9230</v>
      </c>
      <c r="N349" s="785">
        <v>8330.2199999999993</v>
      </c>
      <c r="O349" s="786" t="s">
        <v>8572</v>
      </c>
    </row>
    <row r="350" spans="2:15">
      <c r="B350" s="785">
        <v>10343.700000000001</v>
      </c>
      <c r="C350" s="785">
        <v>38.97</v>
      </c>
      <c r="D350" s="785">
        <v>40.47</v>
      </c>
      <c r="E350" s="785">
        <v>8559.42</v>
      </c>
      <c r="F350" s="785">
        <v>4004.79</v>
      </c>
      <c r="G350" s="785">
        <v>2941.02</v>
      </c>
      <c r="H350" s="785">
        <v>4694.72</v>
      </c>
      <c r="I350" s="785">
        <v>0.31</v>
      </c>
      <c r="J350" s="785">
        <v>415969.17300000001</v>
      </c>
      <c r="K350" s="785">
        <v>6528568.1390000004</v>
      </c>
      <c r="L350" s="785" t="s">
        <v>9231</v>
      </c>
      <c r="M350" s="785" t="s">
        <v>9232</v>
      </c>
      <c r="N350" s="785">
        <v>8349.42</v>
      </c>
      <c r="O350" s="786" t="s">
        <v>8572</v>
      </c>
    </row>
    <row r="351" spans="2:15">
      <c r="B351" s="785">
        <v>10368.700000000001</v>
      </c>
      <c r="C351" s="785">
        <v>38.950000000000003</v>
      </c>
      <c r="D351" s="785">
        <v>40.47</v>
      </c>
      <c r="E351" s="785">
        <v>8578.86</v>
      </c>
      <c r="F351" s="785">
        <v>4016.75</v>
      </c>
      <c r="G351" s="785">
        <v>2951.22</v>
      </c>
      <c r="H351" s="785">
        <v>4709.95</v>
      </c>
      <c r="I351" s="785">
        <v>0.08</v>
      </c>
      <c r="J351" s="785">
        <v>415972.28200000001</v>
      </c>
      <c r="K351" s="785">
        <v>6528571.784</v>
      </c>
      <c r="L351" s="785" t="s">
        <v>9233</v>
      </c>
      <c r="M351" s="785" t="s">
        <v>9234</v>
      </c>
      <c r="N351" s="785">
        <v>8368.86</v>
      </c>
      <c r="O351" s="786" t="s">
        <v>8572</v>
      </c>
    </row>
    <row r="352" spans="2:15">
      <c r="B352" s="785">
        <v>10393.6</v>
      </c>
      <c r="C352" s="785">
        <v>38.880000000000003</v>
      </c>
      <c r="D352" s="785">
        <v>40.49</v>
      </c>
      <c r="E352" s="785">
        <v>8598.24</v>
      </c>
      <c r="F352" s="785">
        <v>4028.64</v>
      </c>
      <c r="G352" s="785">
        <v>2961.38</v>
      </c>
      <c r="H352" s="785">
        <v>4725.1099999999997</v>
      </c>
      <c r="I352" s="785">
        <v>0.28999999999999998</v>
      </c>
      <c r="J352" s="785">
        <v>415975.37699999998</v>
      </c>
      <c r="K352" s="785">
        <v>6528575.4100000001</v>
      </c>
      <c r="L352" s="785" t="s">
        <v>9235</v>
      </c>
      <c r="M352" s="785" t="s">
        <v>9236</v>
      </c>
      <c r="N352" s="785">
        <v>8388.24</v>
      </c>
      <c r="O352" s="786" t="s">
        <v>8572</v>
      </c>
    </row>
    <row r="353" spans="2:15">
      <c r="B353" s="785">
        <v>10418.5</v>
      </c>
      <c r="C353" s="785">
        <v>38.81</v>
      </c>
      <c r="D353" s="785">
        <v>40.549999999999997</v>
      </c>
      <c r="E353" s="785">
        <v>8617.6299999999992</v>
      </c>
      <c r="F353" s="785">
        <v>4040.52</v>
      </c>
      <c r="G353" s="785">
        <v>2971.52</v>
      </c>
      <c r="H353" s="785">
        <v>4740.24</v>
      </c>
      <c r="I353" s="785">
        <v>0.32</v>
      </c>
      <c r="J353" s="785">
        <v>415978.47</v>
      </c>
      <c r="K353" s="785">
        <v>6528579.0290000001</v>
      </c>
      <c r="L353" s="785" t="s">
        <v>9237</v>
      </c>
      <c r="M353" s="785" t="s">
        <v>9238</v>
      </c>
      <c r="N353" s="785">
        <v>8407.6299999999992</v>
      </c>
      <c r="O353" s="786" t="s">
        <v>8572</v>
      </c>
    </row>
    <row r="354" spans="2:15">
      <c r="B354" s="785">
        <v>10443.4</v>
      </c>
      <c r="C354" s="785">
        <v>38.69</v>
      </c>
      <c r="D354" s="785">
        <v>40.549999999999997</v>
      </c>
      <c r="E354" s="785">
        <v>8637.0499999999993</v>
      </c>
      <c r="F354" s="785">
        <v>4052.36</v>
      </c>
      <c r="G354" s="785">
        <v>2981.65</v>
      </c>
      <c r="H354" s="785">
        <v>4755.3500000000004</v>
      </c>
      <c r="I354" s="785">
        <v>0.48</v>
      </c>
      <c r="J354" s="785">
        <v>415981.55800000002</v>
      </c>
      <c r="K354" s="785">
        <v>6528582.6390000004</v>
      </c>
      <c r="L354" s="785" t="s">
        <v>9239</v>
      </c>
      <c r="M354" s="785" t="s">
        <v>9240</v>
      </c>
      <c r="N354" s="785">
        <v>8427.0499999999993</v>
      </c>
      <c r="O354" s="786" t="s">
        <v>8572</v>
      </c>
    </row>
    <row r="355" spans="2:15">
      <c r="B355" s="785">
        <v>10468.4</v>
      </c>
      <c r="C355" s="785">
        <v>38.659999999999997</v>
      </c>
      <c r="D355" s="785">
        <v>40.56</v>
      </c>
      <c r="E355" s="785">
        <v>8656.57</v>
      </c>
      <c r="F355" s="785">
        <v>4064.23</v>
      </c>
      <c r="G355" s="785">
        <v>2991.81</v>
      </c>
      <c r="H355" s="785">
        <v>4770.49</v>
      </c>
      <c r="I355" s="785">
        <v>0.12</v>
      </c>
      <c r="J355" s="785">
        <v>415984.65399999998</v>
      </c>
      <c r="K355" s="785">
        <v>6528586.2570000002</v>
      </c>
      <c r="L355" s="785" t="s">
        <v>9241</v>
      </c>
      <c r="M355" s="785" t="s">
        <v>9242</v>
      </c>
      <c r="N355" s="785">
        <v>8446.57</v>
      </c>
      <c r="O355" s="786" t="s">
        <v>8572</v>
      </c>
    </row>
    <row r="356" spans="2:15">
      <c r="B356" s="785">
        <v>10493.3</v>
      </c>
      <c r="C356" s="785">
        <v>38.67</v>
      </c>
      <c r="D356" s="785">
        <v>40.630000000000003</v>
      </c>
      <c r="E356" s="785">
        <v>8676.01</v>
      </c>
      <c r="F356" s="785">
        <v>4076.04</v>
      </c>
      <c r="G356" s="785">
        <v>3001.94</v>
      </c>
      <c r="H356" s="785">
        <v>4785.57</v>
      </c>
      <c r="I356" s="785">
        <v>0.18</v>
      </c>
      <c r="J356" s="785">
        <v>415987.74</v>
      </c>
      <c r="K356" s="785">
        <v>6528589.8569999998</v>
      </c>
      <c r="L356" s="785" t="s">
        <v>9243</v>
      </c>
      <c r="M356" s="785" t="s">
        <v>9244</v>
      </c>
      <c r="N356" s="785">
        <v>8466.01</v>
      </c>
      <c r="O356" s="786" t="s">
        <v>8572</v>
      </c>
    </row>
    <row r="357" spans="2:15">
      <c r="B357" s="785">
        <v>10518.1</v>
      </c>
      <c r="C357" s="785">
        <v>38.64</v>
      </c>
      <c r="D357" s="785">
        <v>40.590000000000003</v>
      </c>
      <c r="E357" s="785">
        <v>8695.3799999999992</v>
      </c>
      <c r="F357" s="785">
        <v>4087.8</v>
      </c>
      <c r="G357" s="785">
        <v>3012.02</v>
      </c>
      <c r="H357" s="785">
        <v>4800.59</v>
      </c>
      <c r="I357" s="785">
        <v>0.16</v>
      </c>
      <c r="J357" s="785">
        <v>415990.81300000002</v>
      </c>
      <c r="K357" s="785">
        <v>6528593.4419999998</v>
      </c>
      <c r="L357" s="785" t="s">
        <v>9245</v>
      </c>
      <c r="M357" s="785" t="s">
        <v>9246</v>
      </c>
      <c r="N357" s="785">
        <v>8485.3799999999992</v>
      </c>
      <c r="O357" s="786" t="s">
        <v>8572</v>
      </c>
    </row>
    <row r="358" spans="2:15">
      <c r="B358" s="785">
        <v>10543.1</v>
      </c>
      <c r="C358" s="785">
        <v>38.54</v>
      </c>
      <c r="D358" s="785">
        <v>40.53</v>
      </c>
      <c r="E358" s="785">
        <v>8714.92</v>
      </c>
      <c r="F358" s="785">
        <v>4099.6499999999996</v>
      </c>
      <c r="G358" s="785">
        <v>3022.16</v>
      </c>
      <c r="H358" s="785">
        <v>4815.7</v>
      </c>
      <c r="I358" s="785">
        <v>0.43</v>
      </c>
      <c r="J358" s="785">
        <v>415993.90399999998</v>
      </c>
      <c r="K358" s="785">
        <v>6528597.0520000001</v>
      </c>
      <c r="L358" s="785" t="s">
        <v>9247</v>
      </c>
      <c r="M358" s="785" t="s">
        <v>9248</v>
      </c>
      <c r="N358" s="785">
        <v>8504.92</v>
      </c>
      <c r="O358" s="786" t="s">
        <v>8572</v>
      </c>
    </row>
    <row r="359" spans="2:15">
      <c r="B359" s="785">
        <v>10567.9</v>
      </c>
      <c r="C359" s="785">
        <v>38.47</v>
      </c>
      <c r="D359" s="785">
        <v>40.47</v>
      </c>
      <c r="E359" s="785">
        <v>8734.32</v>
      </c>
      <c r="F359" s="785">
        <v>4111.3900000000003</v>
      </c>
      <c r="G359" s="785">
        <v>3032.19</v>
      </c>
      <c r="H359" s="785">
        <v>4830.67</v>
      </c>
      <c r="I359" s="785">
        <v>0.32</v>
      </c>
      <c r="J359" s="785">
        <v>415996.96</v>
      </c>
      <c r="K359" s="785">
        <v>6528600.6310000001</v>
      </c>
      <c r="L359" s="785" t="s">
        <v>9249</v>
      </c>
      <c r="M359" s="785" t="s">
        <v>9250</v>
      </c>
      <c r="N359" s="785">
        <v>8524.32</v>
      </c>
      <c r="O359" s="786" t="s">
        <v>8572</v>
      </c>
    </row>
    <row r="360" spans="2:15">
      <c r="B360" s="785">
        <v>10592.8</v>
      </c>
      <c r="C360" s="785">
        <v>38.380000000000003</v>
      </c>
      <c r="D360" s="785">
        <v>40.42</v>
      </c>
      <c r="E360" s="785">
        <v>8753.83</v>
      </c>
      <c r="F360" s="785">
        <v>4123.16</v>
      </c>
      <c r="G360" s="785">
        <v>3042.22</v>
      </c>
      <c r="H360" s="785">
        <v>4845.66</v>
      </c>
      <c r="I360" s="785">
        <v>0.38</v>
      </c>
      <c r="J360" s="785">
        <v>416000.02</v>
      </c>
      <c r="K360" s="785">
        <v>6528604.2209999999</v>
      </c>
      <c r="L360" s="785" t="s">
        <v>9251</v>
      </c>
      <c r="M360" s="785" t="s">
        <v>9252</v>
      </c>
      <c r="N360" s="785">
        <v>8543.83</v>
      </c>
      <c r="O360" s="786" t="s">
        <v>8572</v>
      </c>
    </row>
    <row r="361" spans="2:15">
      <c r="B361" s="785">
        <v>10617.8</v>
      </c>
      <c r="C361" s="785">
        <v>38.299999999999997</v>
      </c>
      <c r="D361" s="785">
        <v>40.47</v>
      </c>
      <c r="E361" s="785">
        <v>8773.44</v>
      </c>
      <c r="F361" s="785">
        <v>4134.97</v>
      </c>
      <c r="G361" s="785">
        <v>3052.28</v>
      </c>
      <c r="H361" s="785">
        <v>4860.68</v>
      </c>
      <c r="I361" s="785">
        <v>0.34</v>
      </c>
      <c r="J361" s="785">
        <v>416003.08600000001</v>
      </c>
      <c r="K361" s="785">
        <v>6528607.818</v>
      </c>
      <c r="L361" s="785" t="s">
        <v>9253</v>
      </c>
      <c r="M361" s="785" t="s">
        <v>9254</v>
      </c>
      <c r="N361" s="785">
        <v>8563.44</v>
      </c>
      <c r="O361" s="786" t="s">
        <v>8572</v>
      </c>
    </row>
    <row r="362" spans="2:15">
      <c r="B362" s="785">
        <v>10642.9</v>
      </c>
      <c r="C362" s="785">
        <v>38.36</v>
      </c>
      <c r="D362" s="785">
        <v>40.56</v>
      </c>
      <c r="E362" s="785">
        <v>8793.1299999999992</v>
      </c>
      <c r="F362" s="785">
        <v>4146.8</v>
      </c>
      <c r="G362" s="785">
        <v>3062.4</v>
      </c>
      <c r="H362" s="785">
        <v>4875.7700000000004</v>
      </c>
      <c r="I362" s="785">
        <v>0.33</v>
      </c>
      <c r="J362" s="785">
        <v>416006.16899999999</v>
      </c>
      <c r="K362" s="785">
        <v>6528611.4249999998</v>
      </c>
      <c r="L362" s="785" t="s">
        <v>9255</v>
      </c>
      <c r="M362" s="785" t="s">
        <v>9256</v>
      </c>
      <c r="N362" s="785">
        <v>8583.1299999999992</v>
      </c>
      <c r="O362" s="786" t="s">
        <v>8572</v>
      </c>
    </row>
    <row r="363" spans="2:15">
      <c r="B363" s="785">
        <v>10667.7</v>
      </c>
      <c r="C363" s="785">
        <v>38.18</v>
      </c>
      <c r="D363" s="785">
        <v>40.5</v>
      </c>
      <c r="E363" s="785">
        <v>8812.6</v>
      </c>
      <c r="F363" s="785">
        <v>4158.4799999999996</v>
      </c>
      <c r="G363" s="785">
        <v>3072.38</v>
      </c>
      <c r="H363" s="785">
        <v>4890.6499999999996</v>
      </c>
      <c r="I363" s="785">
        <v>0.74</v>
      </c>
      <c r="J363" s="785">
        <v>416009.21100000001</v>
      </c>
      <c r="K363" s="785">
        <v>6528614.9840000002</v>
      </c>
      <c r="L363" s="785" t="s">
        <v>9257</v>
      </c>
      <c r="M363" s="785" t="s">
        <v>9258</v>
      </c>
      <c r="N363" s="785">
        <v>8602.6</v>
      </c>
      <c r="O363" s="786" t="s">
        <v>8572</v>
      </c>
    </row>
    <row r="364" spans="2:15">
      <c r="B364" s="785">
        <v>10692.7</v>
      </c>
      <c r="C364" s="785">
        <v>38.07</v>
      </c>
      <c r="D364" s="785">
        <v>40.58</v>
      </c>
      <c r="E364" s="785">
        <v>8832.27</v>
      </c>
      <c r="F364" s="785">
        <v>4170.21</v>
      </c>
      <c r="G364" s="785">
        <v>3082.41</v>
      </c>
      <c r="H364" s="785">
        <v>4905.6099999999997</v>
      </c>
      <c r="I364" s="785">
        <v>0.48</v>
      </c>
      <c r="J364" s="785">
        <v>416012.26899999997</v>
      </c>
      <c r="K364" s="785">
        <v>6528618.5590000004</v>
      </c>
      <c r="L364" s="785" t="s">
        <v>9259</v>
      </c>
      <c r="M364" s="785" t="s">
        <v>9260</v>
      </c>
      <c r="N364" s="785">
        <v>8622.27</v>
      </c>
      <c r="O364" s="786" t="s">
        <v>8572</v>
      </c>
    </row>
    <row r="365" spans="2:15">
      <c r="B365" s="785">
        <v>10717.5</v>
      </c>
      <c r="C365" s="785">
        <v>38.1</v>
      </c>
      <c r="D365" s="785">
        <v>40.56</v>
      </c>
      <c r="E365" s="785">
        <v>8851.7900000000009</v>
      </c>
      <c r="F365" s="785">
        <v>4181.83</v>
      </c>
      <c r="G365" s="785">
        <v>3092.36</v>
      </c>
      <c r="H365" s="785">
        <v>4920.4399999999996</v>
      </c>
      <c r="I365" s="785">
        <v>0.13</v>
      </c>
      <c r="J365" s="785">
        <v>416015.30200000003</v>
      </c>
      <c r="K365" s="785">
        <v>6528622.0999999996</v>
      </c>
      <c r="L365" s="785" t="s">
        <v>9261</v>
      </c>
      <c r="M365" s="785" t="s">
        <v>9262</v>
      </c>
      <c r="N365" s="785">
        <v>8641.7900000000009</v>
      </c>
      <c r="O365" s="786" t="s">
        <v>8572</v>
      </c>
    </row>
    <row r="366" spans="2:15">
      <c r="B366" s="785">
        <v>10742.3</v>
      </c>
      <c r="C366" s="785">
        <v>37.92</v>
      </c>
      <c r="D366" s="785">
        <v>40.54</v>
      </c>
      <c r="E366" s="785">
        <v>8871.33</v>
      </c>
      <c r="F366" s="785">
        <v>4193.43</v>
      </c>
      <c r="G366" s="785">
        <v>3102.29</v>
      </c>
      <c r="H366" s="785">
        <v>4935.24</v>
      </c>
      <c r="I366" s="785">
        <v>0.73</v>
      </c>
      <c r="J366" s="785">
        <v>416018.32799999998</v>
      </c>
      <c r="K366" s="785">
        <v>6528625.6370000001</v>
      </c>
      <c r="L366" s="785" t="s">
        <v>9263</v>
      </c>
      <c r="M366" s="785" t="s">
        <v>9264</v>
      </c>
      <c r="N366" s="785">
        <v>8661.33</v>
      </c>
      <c r="O366" s="786" t="s">
        <v>8572</v>
      </c>
    </row>
    <row r="367" spans="2:15">
      <c r="B367" s="785">
        <v>10767.4</v>
      </c>
      <c r="C367" s="785">
        <v>37.82</v>
      </c>
      <c r="D367" s="785">
        <v>40.58</v>
      </c>
      <c r="E367" s="785">
        <v>8891.14</v>
      </c>
      <c r="F367" s="785">
        <v>4205.1400000000003</v>
      </c>
      <c r="G367" s="785">
        <v>3112.31</v>
      </c>
      <c r="H367" s="785">
        <v>4950.18</v>
      </c>
      <c r="I367" s="785">
        <v>0.41</v>
      </c>
      <c r="J367" s="785">
        <v>416021.38199999998</v>
      </c>
      <c r="K367" s="785">
        <v>6528629.2050000001</v>
      </c>
      <c r="L367" s="785" t="s">
        <v>9265</v>
      </c>
      <c r="M367" s="785" t="s">
        <v>9266</v>
      </c>
      <c r="N367" s="785">
        <v>8681.14</v>
      </c>
      <c r="O367" s="786" t="s">
        <v>8572</v>
      </c>
    </row>
    <row r="368" spans="2:15">
      <c r="B368" s="785">
        <v>10792.2</v>
      </c>
      <c r="C368" s="785">
        <v>37.909999999999997</v>
      </c>
      <c r="D368" s="785">
        <v>40.53</v>
      </c>
      <c r="E368" s="785">
        <v>8910.7199999999993</v>
      </c>
      <c r="F368" s="785">
        <v>4216.7</v>
      </c>
      <c r="G368" s="785">
        <v>3122.21</v>
      </c>
      <c r="H368" s="785">
        <v>4964.93</v>
      </c>
      <c r="I368" s="785">
        <v>0.38</v>
      </c>
      <c r="J368" s="785">
        <v>416024.39799999999</v>
      </c>
      <c r="K368" s="785">
        <v>6528632.7309999997</v>
      </c>
      <c r="L368" s="785" t="s">
        <v>9267</v>
      </c>
      <c r="M368" s="785" t="s">
        <v>9268</v>
      </c>
      <c r="N368" s="785">
        <v>8700.7199999999993</v>
      </c>
      <c r="O368" s="786" t="s">
        <v>8572</v>
      </c>
    </row>
    <row r="369" spans="2:15">
      <c r="B369" s="785">
        <v>10817</v>
      </c>
      <c r="C369" s="785">
        <v>37.909999999999997</v>
      </c>
      <c r="D369" s="785">
        <v>40.6</v>
      </c>
      <c r="E369" s="785">
        <v>8930.2900000000009</v>
      </c>
      <c r="F369" s="785">
        <v>4228.28</v>
      </c>
      <c r="G369" s="785">
        <v>3132.11</v>
      </c>
      <c r="H369" s="785">
        <v>4979.7</v>
      </c>
      <c r="I369" s="785">
        <v>0.17</v>
      </c>
      <c r="J369" s="785">
        <v>416027.41899999999</v>
      </c>
      <c r="K369" s="785">
        <v>6528636.2589999996</v>
      </c>
      <c r="L369" s="785" t="s">
        <v>9269</v>
      </c>
      <c r="M369" s="785" t="s">
        <v>9270</v>
      </c>
      <c r="N369" s="785">
        <v>8720.2900000000009</v>
      </c>
      <c r="O369" s="786" t="s">
        <v>8572</v>
      </c>
    </row>
    <row r="370" spans="2:15">
      <c r="B370" s="785">
        <v>10842.2</v>
      </c>
      <c r="C370" s="785">
        <v>37.869999999999997</v>
      </c>
      <c r="D370" s="785">
        <v>40.69</v>
      </c>
      <c r="E370" s="785">
        <v>8950.17</v>
      </c>
      <c r="F370" s="785">
        <v>4240.0200000000004</v>
      </c>
      <c r="G370" s="785">
        <v>3142.2</v>
      </c>
      <c r="H370" s="785">
        <v>4994.71</v>
      </c>
      <c r="I370" s="785">
        <v>0.27</v>
      </c>
      <c r="J370" s="785">
        <v>416030.49099999998</v>
      </c>
      <c r="K370" s="785">
        <v>6528639.8380000005</v>
      </c>
      <c r="L370" s="785" t="s">
        <v>9271</v>
      </c>
      <c r="M370" s="785" t="s">
        <v>9272</v>
      </c>
      <c r="N370" s="785">
        <v>8740.17</v>
      </c>
      <c r="O370" s="786" t="s">
        <v>8572</v>
      </c>
    </row>
    <row r="371" spans="2:15">
      <c r="B371" s="785">
        <v>10867</v>
      </c>
      <c r="C371" s="785">
        <v>37.93</v>
      </c>
      <c r="D371" s="785">
        <v>40.68</v>
      </c>
      <c r="E371" s="785">
        <v>8969.74</v>
      </c>
      <c r="F371" s="785">
        <v>4251.57</v>
      </c>
      <c r="G371" s="785">
        <v>3152.13</v>
      </c>
      <c r="H371" s="785">
        <v>5009.4799999999996</v>
      </c>
      <c r="I371" s="785">
        <v>0.24</v>
      </c>
      <c r="J371" s="785">
        <v>416033.51799999998</v>
      </c>
      <c r="K371" s="785">
        <v>6528643.3590000002</v>
      </c>
      <c r="L371" s="785" t="s">
        <v>9273</v>
      </c>
      <c r="M371" s="785" t="s">
        <v>9274</v>
      </c>
      <c r="N371" s="785">
        <v>8759.74</v>
      </c>
      <c r="O371" s="786" t="s">
        <v>8572</v>
      </c>
    </row>
    <row r="372" spans="2:15">
      <c r="B372" s="785">
        <v>10891.9</v>
      </c>
      <c r="C372" s="785">
        <v>37.97</v>
      </c>
      <c r="D372" s="785">
        <v>40.65</v>
      </c>
      <c r="E372" s="785">
        <v>8989.3799999999992</v>
      </c>
      <c r="F372" s="785">
        <v>4263.1899999999996</v>
      </c>
      <c r="G372" s="785">
        <v>3162.11</v>
      </c>
      <c r="H372" s="785">
        <v>5024.33</v>
      </c>
      <c r="I372" s="785">
        <v>0.18</v>
      </c>
      <c r="J372" s="785">
        <v>416036.56</v>
      </c>
      <c r="K372" s="785">
        <v>6528646.9000000004</v>
      </c>
      <c r="L372" s="785" t="s">
        <v>9275</v>
      </c>
      <c r="M372" s="785" t="s">
        <v>9276</v>
      </c>
      <c r="N372" s="785">
        <v>8779.3799999999992</v>
      </c>
      <c r="O372" s="786" t="s">
        <v>8572</v>
      </c>
    </row>
    <row r="373" spans="2:15">
      <c r="B373" s="785">
        <v>10916.8</v>
      </c>
      <c r="C373" s="785">
        <v>38.11</v>
      </c>
      <c r="D373" s="785">
        <v>40.729999999999997</v>
      </c>
      <c r="E373" s="785">
        <v>9008.99</v>
      </c>
      <c r="F373" s="785">
        <v>4274.82</v>
      </c>
      <c r="G373" s="785">
        <v>3172.11</v>
      </c>
      <c r="H373" s="785">
        <v>5039.21</v>
      </c>
      <c r="I373" s="785">
        <v>0.6</v>
      </c>
      <c r="J373" s="785">
        <v>416039.609</v>
      </c>
      <c r="K373" s="785">
        <v>6528650.4460000005</v>
      </c>
      <c r="L373" s="785" t="s">
        <v>9277</v>
      </c>
      <c r="M373" s="785" t="s">
        <v>9278</v>
      </c>
      <c r="N373" s="785">
        <v>8798.99</v>
      </c>
      <c r="O373" s="786" t="s">
        <v>8572</v>
      </c>
    </row>
    <row r="374" spans="2:15">
      <c r="B374" s="785">
        <v>10941.7</v>
      </c>
      <c r="C374" s="785">
        <v>38.11</v>
      </c>
      <c r="D374" s="785">
        <v>40.590000000000003</v>
      </c>
      <c r="E374" s="785">
        <v>9028.58</v>
      </c>
      <c r="F374" s="785">
        <v>4286.4799999999996</v>
      </c>
      <c r="G374" s="785">
        <v>3182.12</v>
      </c>
      <c r="H374" s="785">
        <v>5054.1099999999997</v>
      </c>
      <c r="I374" s="785">
        <v>0.35</v>
      </c>
      <c r="J374" s="785">
        <v>416042.66100000002</v>
      </c>
      <c r="K374" s="785">
        <v>6528653.9989999998</v>
      </c>
      <c r="L374" s="785" t="s">
        <v>9279</v>
      </c>
      <c r="M374" s="785" t="s">
        <v>9280</v>
      </c>
      <c r="N374" s="785">
        <v>8818.58</v>
      </c>
      <c r="O374" s="786" t="s">
        <v>8572</v>
      </c>
    </row>
    <row r="375" spans="2:15">
      <c r="B375" s="785">
        <v>10966.7</v>
      </c>
      <c r="C375" s="785">
        <v>37.979999999999997</v>
      </c>
      <c r="D375" s="785">
        <v>40.659999999999997</v>
      </c>
      <c r="E375" s="785">
        <v>9048.27</v>
      </c>
      <c r="F375" s="785">
        <v>4298.17</v>
      </c>
      <c r="G375" s="785">
        <v>3192.15</v>
      </c>
      <c r="H375" s="785">
        <v>5069.05</v>
      </c>
      <c r="I375" s="785">
        <v>0.55000000000000004</v>
      </c>
      <c r="J375" s="785">
        <v>416045.71799999999</v>
      </c>
      <c r="K375" s="785">
        <v>6528657.5630000001</v>
      </c>
      <c r="L375" s="785" t="s">
        <v>9281</v>
      </c>
      <c r="M375" s="785" t="s">
        <v>9282</v>
      </c>
      <c r="N375" s="785">
        <v>8838.27</v>
      </c>
      <c r="O375" s="786" t="s">
        <v>8572</v>
      </c>
    </row>
    <row r="376" spans="2:15">
      <c r="B376" s="785">
        <v>10991.5</v>
      </c>
      <c r="C376" s="785">
        <v>38.14</v>
      </c>
      <c r="D376" s="785">
        <v>40.67</v>
      </c>
      <c r="E376" s="785">
        <v>9067.7900000000009</v>
      </c>
      <c r="F376" s="785">
        <v>4309.7700000000004</v>
      </c>
      <c r="G376" s="785">
        <v>3202.12</v>
      </c>
      <c r="H376" s="785">
        <v>5083.88</v>
      </c>
      <c r="I376" s="785">
        <v>0.65</v>
      </c>
      <c r="J376" s="785">
        <v>416048.755</v>
      </c>
      <c r="K376" s="785">
        <v>6528661.0980000002</v>
      </c>
      <c r="L376" s="785" t="s">
        <v>9283</v>
      </c>
      <c r="M376" s="785" t="s">
        <v>9284</v>
      </c>
      <c r="N376" s="785">
        <v>8857.7900000000009</v>
      </c>
      <c r="O376" s="786" t="s">
        <v>8572</v>
      </c>
    </row>
    <row r="377" spans="2:15">
      <c r="B377" s="785">
        <v>11016.5</v>
      </c>
      <c r="C377" s="785">
        <v>38.24</v>
      </c>
      <c r="D377" s="785">
        <v>40.67</v>
      </c>
      <c r="E377" s="785">
        <v>9087.44</v>
      </c>
      <c r="F377" s="785">
        <v>4321.49</v>
      </c>
      <c r="G377" s="785">
        <v>3212.19</v>
      </c>
      <c r="H377" s="785">
        <v>5098.87</v>
      </c>
      <c r="I377" s="785">
        <v>0.4</v>
      </c>
      <c r="J377" s="785">
        <v>416051.82500000001</v>
      </c>
      <c r="K377" s="785">
        <v>6528664.6710000001</v>
      </c>
      <c r="L377" s="785" t="s">
        <v>9285</v>
      </c>
      <c r="M377" s="785" t="s">
        <v>9286</v>
      </c>
      <c r="N377" s="785">
        <v>8877.44</v>
      </c>
      <c r="O377" s="786" t="s">
        <v>8572</v>
      </c>
    </row>
    <row r="378" spans="2:15">
      <c r="B378" s="785">
        <v>11041.3</v>
      </c>
      <c r="C378" s="785">
        <v>38.299999999999997</v>
      </c>
      <c r="D378" s="785">
        <v>40.85</v>
      </c>
      <c r="E378" s="785">
        <v>9106.91</v>
      </c>
      <c r="F378" s="785">
        <v>4333.13</v>
      </c>
      <c r="G378" s="785">
        <v>3222.22</v>
      </c>
      <c r="H378" s="785">
        <v>5113.7700000000004</v>
      </c>
      <c r="I378" s="785">
        <v>0.51</v>
      </c>
      <c r="J378" s="785">
        <v>416054.88199999998</v>
      </c>
      <c r="K378" s="785">
        <v>6528668.2180000003</v>
      </c>
      <c r="L378" s="785" t="s">
        <v>9287</v>
      </c>
      <c r="M378" s="785" t="s">
        <v>9288</v>
      </c>
      <c r="N378" s="785">
        <v>8896.91</v>
      </c>
      <c r="O378" s="786" t="s">
        <v>8572</v>
      </c>
    </row>
    <row r="379" spans="2:15">
      <c r="B379" s="785">
        <v>11066.2</v>
      </c>
      <c r="C379" s="785">
        <v>38.24</v>
      </c>
      <c r="D379" s="785">
        <v>40.75</v>
      </c>
      <c r="E379" s="785">
        <v>9126.4599999999991</v>
      </c>
      <c r="F379" s="785">
        <v>4344.8</v>
      </c>
      <c r="G379" s="785">
        <v>3232.3</v>
      </c>
      <c r="H379" s="785">
        <v>5128.7299999999996</v>
      </c>
      <c r="I379" s="785">
        <v>0.35</v>
      </c>
      <c r="J379" s="785">
        <v>416057.95400000003</v>
      </c>
      <c r="K379" s="785">
        <v>6528671.7759999996</v>
      </c>
      <c r="L379" s="785" t="s">
        <v>9289</v>
      </c>
      <c r="M379" s="785" t="s">
        <v>9290</v>
      </c>
      <c r="N379" s="785">
        <v>8916.4599999999991</v>
      </c>
      <c r="O379" s="786" t="s">
        <v>8572</v>
      </c>
    </row>
    <row r="380" spans="2:15">
      <c r="B380" s="785">
        <v>11091.2</v>
      </c>
      <c r="C380" s="785">
        <v>38.270000000000003</v>
      </c>
      <c r="D380" s="785">
        <v>40.86</v>
      </c>
      <c r="E380" s="785">
        <v>9146.09</v>
      </c>
      <c r="F380" s="785">
        <v>4356.5200000000004</v>
      </c>
      <c r="G380" s="785">
        <v>3242.41</v>
      </c>
      <c r="H380" s="785">
        <v>5143.75</v>
      </c>
      <c r="I380" s="785">
        <v>0.3</v>
      </c>
      <c r="J380" s="785">
        <v>416061.03700000001</v>
      </c>
      <c r="K380" s="785">
        <v>6528675.3470000001</v>
      </c>
      <c r="L380" s="785" t="s">
        <v>9291</v>
      </c>
      <c r="M380" s="785" t="s">
        <v>9292</v>
      </c>
      <c r="N380" s="785">
        <v>8936.09</v>
      </c>
      <c r="O380" s="786" t="s">
        <v>8572</v>
      </c>
    </row>
    <row r="381" spans="2:15">
      <c r="B381" s="785">
        <v>11116.1</v>
      </c>
      <c r="C381" s="785">
        <v>38.18</v>
      </c>
      <c r="D381" s="785">
        <v>40.92</v>
      </c>
      <c r="E381" s="785">
        <v>9165.66</v>
      </c>
      <c r="F381" s="785">
        <v>4368.17</v>
      </c>
      <c r="G381" s="785">
        <v>3252.5</v>
      </c>
      <c r="H381" s="785">
        <v>5158.7</v>
      </c>
      <c r="I381" s="785">
        <v>0.39</v>
      </c>
      <c r="J381" s="785">
        <v>416064.11099999998</v>
      </c>
      <c r="K381" s="785">
        <v>6528678.8969999999</v>
      </c>
      <c r="L381" s="785" t="s">
        <v>9293</v>
      </c>
      <c r="M381" s="785" t="s">
        <v>9294</v>
      </c>
      <c r="N381" s="785">
        <v>8955.66</v>
      </c>
      <c r="O381" s="786" t="s">
        <v>8572</v>
      </c>
    </row>
    <row r="382" spans="2:15">
      <c r="B382" s="785">
        <v>11141</v>
      </c>
      <c r="C382" s="785">
        <v>38.229999999999997</v>
      </c>
      <c r="D382" s="785">
        <v>40.9</v>
      </c>
      <c r="E382" s="785">
        <v>9185.2199999999993</v>
      </c>
      <c r="F382" s="785">
        <v>4379.8100000000004</v>
      </c>
      <c r="G382" s="785">
        <v>3262.58</v>
      </c>
      <c r="H382" s="785">
        <v>5173.6499999999996</v>
      </c>
      <c r="I382" s="785">
        <v>0.21</v>
      </c>
      <c r="J382" s="785">
        <v>416067.185</v>
      </c>
      <c r="K382" s="785">
        <v>6528682.4450000003</v>
      </c>
      <c r="L382" s="785" t="s">
        <v>9295</v>
      </c>
      <c r="M382" s="785" t="s">
        <v>9296</v>
      </c>
      <c r="N382" s="785">
        <v>8975.2199999999993</v>
      </c>
      <c r="O382" s="786" t="s">
        <v>8572</v>
      </c>
    </row>
    <row r="383" spans="2:15">
      <c r="B383" s="785">
        <v>11165.9</v>
      </c>
      <c r="C383" s="785">
        <v>38.229999999999997</v>
      </c>
      <c r="D383" s="785">
        <v>41.08</v>
      </c>
      <c r="E383" s="785">
        <v>9204.7800000000007</v>
      </c>
      <c r="F383" s="785">
        <v>4391.4399999999996</v>
      </c>
      <c r="G383" s="785">
        <v>3272.69</v>
      </c>
      <c r="H383" s="785">
        <v>5188.62</v>
      </c>
      <c r="I383" s="785">
        <v>0.45</v>
      </c>
      <c r="J383" s="785">
        <v>416070.26500000001</v>
      </c>
      <c r="K383" s="785">
        <v>6528685.9900000002</v>
      </c>
      <c r="L383" s="785" t="s">
        <v>9297</v>
      </c>
      <c r="M383" s="785" t="s">
        <v>9298</v>
      </c>
      <c r="N383" s="785">
        <v>8994.7800000000007</v>
      </c>
      <c r="O383" s="786" t="s">
        <v>8572</v>
      </c>
    </row>
    <row r="384" spans="2:15">
      <c r="B384" s="785">
        <v>11190.8</v>
      </c>
      <c r="C384" s="785">
        <v>38.22</v>
      </c>
      <c r="D384" s="785">
        <v>40.96</v>
      </c>
      <c r="E384" s="785">
        <v>9224.34</v>
      </c>
      <c r="F384" s="785">
        <v>4403.0600000000004</v>
      </c>
      <c r="G384" s="785">
        <v>3282.8</v>
      </c>
      <c r="H384" s="785">
        <v>5203.58</v>
      </c>
      <c r="I384" s="785">
        <v>0.3</v>
      </c>
      <c r="J384" s="785">
        <v>416073.34700000001</v>
      </c>
      <c r="K384" s="785">
        <v>6528689.5329999998</v>
      </c>
      <c r="L384" s="785" t="s">
        <v>9299</v>
      </c>
      <c r="M384" s="785" t="s">
        <v>9300</v>
      </c>
      <c r="N384" s="785">
        <v>9014.34</v>
      </c>
      <c r="O384" s="786" t="s">
        <v>8572</v>
      </c>
    </row>
    <row r="385" spans="2:15">
      <c r="B385" s="785">
        <v>11198</v>
      </c>
      <c r="C385" s="785">
        <v>38.21</v>
      </c>
      <c r="D385" s="785">
        <v>40.99</v>
      </c>
      <c r="E385" s="785">
        <v>9230</v>
      </c>
      <c r="F385" s="785">
        <v>4406.42</v>
      </c>
      <c r="G385" s="785">
        <v>3285.72</v>
      </c>
      <c r="H385" s="785">
        <v>5207.91</v>
      </c>
      <c r="I385" s="785">
        <v>0.28000000000000003</v>
      </c>
      <c r="J385" s="785">
        <v>416074.23800000001</v>
      </c>
      <c r="K385" s="785">
        <v>6528690.5580000002</v>
      </c>
      <c r="L385" s="785" t="s">
        <v>9301</v>
      </c>
      <c r="M385" s="785" t="s">
        <v>9302</v>
      </c>
      <c r="N385" s="785">
        <v>9020</v>
      </c>
      <c r="O385" s="786" t="s">
        <v>9303</v>
      </c>
    </row>
    <row r="386" spans="2:15">
      <c r="B386" s="785">
        <v>11215.7</v>
      </c>
      <c r="C386" s="785">
        <v>38.18</v>
      </c>
      <c r="D386" s="785">
        <v>41.05</v>
      </c>
      <c r="E386" s="785">
        <v>9243.91</v>
      </c>
      <c r="F386" s="785">
        <v>4414.68</v>
      </c>
      <c r="G386" s="785">
        <v>3292.9</v>
      </c>
      <c r="H386" s="785">
        <v>5218.54</v>
      </c>
      <c r="I386" s="785">
        <v>0.28000000000000003</v>
      </c>
      <c r="J386" s="785">
        <v>416076.42700000003</v>
      </c>
      <c r="K386" s="785">
        <v>6528693.0750000002</v>
      </c>
      <c r="L386" s="785" t="s">
        <v>9304</v>
      </c>
      <c r="M386" s="785" t="s">
        <v>9305</v>
      </c>
      <c r="N386" s="785">
        <v>9033.91</v>
      </c>
      <c r="O386" s="786" t="s">
        <v>8572</v>
      </c>
    </row>
    <row r="387" spans="2:15">
      <c r="B387" s="785">
        <v>11240.7</v>
      </c>
      <c r="C387" s="785">
        <v>38.31</v>
      </c>
      <c r="D387" s="785">
        <v>41.12</v>
      </c>
      <c r="E387" s="785">
        <v>9263.5499999999993</v>
      </c>
      <c r="F387" s="785">
        <v>4426.3500000000004</v>
      </c>
      <c r="G387" s="785">
        <v>3303.07</v>
      </c>
      <c r="H387" s="785">
        <v>5233.57</v>
      </c>
      <c r="I387" s="785">
        <v>0.55000000000000004</v>
      </c>
      <c r="J387" s="785">
        <v>416079.527</v>
      </c>
      <c r="K387" s="785">
        <v>6528696.6299999999</v>
      </c>
      <c r="L387" s="785" t="s">
        <v>9306</v>
      </c>
      <c r="M387" s="785" t="s">
        <v>9307</v>
      </c>
      <c r="N387" s="785">
        <v>9053.5499999999993</v>
      </c>
      <c r="O387" s="786" t="s">
        <v>8572</v>
      </c>
    </row>
    <row r="388" spans="2:15">
      <c r="B388" s="785">
        <v>11265.7</v>
      </c>
      <c r="C388" s="785">
        <v>38.31</v>
      </c>
      <c r="D388" s="785">
        <v>41.11</v>
      </c>
      <c r="E388" s="785">
        <v>9283.16</v>
      </c>
      <c r="F388" s="785">
        <v>4438.0200000000004</v>
      </c>
      <c r="G388" s="785">
        <v>3313.26</v>
      </c>
      <c r="H388" s="785">
        <v>5248.63</v>
      </c>
      <c r="I388" s="785">
        <v>0.02</v>
      </c>
      <c r="J388" s="785">
        <v>416082.63299999997</v>
      </c>
      <c r="K388" s="785">
        <v>6528700.1890000002</v>
      </c>
      <c r="L388" s="785" t="s">
        <v>9308</v>
      </c>
      <c r="M388" s="785" t="s">
        <v>9309</v>
      </c>
      <c r="N388" s="785">
        <v>9073.16</v>
      </c>
      <c r="O388" s="786" t="s">
        <v>8572</v>
      </c>
    </row>
    <row r="389" spans="2:15">
      <c r="B389" s="785">
        <v>11290.5</v>
      </c>
      <c r="C389" s="785">
        <v>38.33</v>
      </c>
      <c r="D389" s="785">
        <v>41.17</v>
      </c>
      <c r="E389" s="785">
        <v>9302.6200000000008</v>
      </c>
      <c r="F389" s="785">
        <v>4449.6000000000004</v>
      </c>
      <c r="G389" s="785">
        <v>3323.38</v>
      </c>
      <c r="H389" s="785">
        <v>5263.57</v>
      </c>
      <c r="I389" s="785">
        <v>0.17</v>
      </c>
      <c r="J389" s="785">
        <v>416085.717</v>
      </c>
      <c r="K389" s="785">
        <v>6528703.7189999996</v>
      </c>
      <c r="L389" s="785" t="s">
        <v>9310</v>
      </c>
      <c r="M389" s="785" t="s">
        <v>9311</v>
      </c>
      <c r="N389" s="785">
        <v>9092.6200000000008</v>
      </c>
    </row>
    <row r="390" spans="2:15">
      <c r="B390" s="785">
        <v>11315.4</v>
      </c>
      <c r="C390" s="785">
        <v>38.36</v>
      </c>
      <c r="D390" s="785">
        <v>41.31</v>
      </c>
      <c r="E390" s="785">
        <v>9322.15</v>
      </c>
      <c r="F390" s="785">
        <v>4461.22</v>
      </c>
      <c r="G390" s="785">
        <v>3333.56</v>
      </c>
      <c r="H390" s="785">
        <v>5278.59</v>
      </c>
      <c r="I390" s="785">
        <v>0.37</v>
      </c>
      <c r="J390" s="785">
        <v>416088.821</v>
      </c>
      <c r="K390" s="785">
        <v>6528707.2589999996</v>
      </c>
      <c r="L390" s="785" t="s">
        <v>9312</v>
      </c>
      <c r="M390" s="785" t="s">
        <v>9313</v>
      </c>
      <c r="N390" s="785">
        <v>9112.15</v>
      </c>
    </row>
    <row r="391" spans="2:15">
      <c r="B391" s="785">
        <v>11325.4</v>
      </c>
      <c r="C391" s="785">
        <v>38.4</v>
      </c>
      <c r="D391" s="785">
        <v>41.31</v>
      </c>
      <c r="E391" s="785">
        <v>9329.99</v>
      </c>
      <c r="F391" s="785">
        <v>4465.88</v>
      </c>
      <c r="G391" s="785">
        <v>3337.66</v>
      </c>
      <c r="H391" s="785">
        <v>5284.62</v>
      </c>
      <c r="I391" s="785">
        <v>0.36</v>
      </c>
      <c r="J391" s="785">
        <v>416090.07</v>
      </c>
      <c r="K391" s="785">
        <v>6528708.6809999999</v>
      </c>
      <c r="L391" s="785" t="s">
        <v>9314</v>
      </c>
      <c r="M391" s="785" t="s">
        <v>9315</v>
      </c>
      <c r="N391" s="785">
        <v>9119.99</v>
      </c>
    </row>
    <row r="392" spans="2:15">
      <c r="B392" s="785">
        <v>11400</v>
      </c>
      <c r="C392" s="785">
        <v>35.130000000000003</v>
      </c>
      <c r="D392" s="785">
        <v>42.64</v>
      </c>
      <c r="E392" s="785">
        <v>9389.74</v>
      </c>
      <c r="F392" s="785">
        <v>4499.08</v>
      </c>
      <c r="G392" s="785">
        <v>3367.51</v>
      </c>
      <c r="H392" s="785">
        <v>5328.15</v>
      </c>
      <c r="I392" s="785">
        <v>4.5</v>
      </c>
      <c r="J392" s="785">
        <v>416099.16600000003</v>
      </c>
      <c r="K392" s="785">
        <v>6528718.801</v>
      </c>
      <c r="L392" s="785" t="s">
        <v>9316</v>
      </c>
      <c r="M392" s="785" t="s">
        <v>9317</v>
      </c>
      <c r="N392" s="785">
        <v>9179.74</v>
      </c>
    </row>
    <row r="393" spans="2:15">
      <c r="B393" s="785">
        <v>11500</v>
      </c>
      <c r="C393" s="785">
        <v>30.79</v>
      </c>
      <c r="D393" s="785">
        <v>44.8</v>
      </c>
      <c r="E393" s="785">
        <v>9473.6299999999992</v>
      </c>
      <c r="F393" s="785">
        <v>4538.43</v>
      </c>
      <c r="G393" s="785">
        <v>3405.05</v>
      </c>
      <c r="H393" s="785">
        <v>5381.51</v>
      </c>
      <c r="I393" s="785">
        <v>4.5</v>
      </c>
      <c r="J393" s="785">
        <v>416110.61</v>
      </c>
      <c r="K393" s="785">
        <v>6528730.7939999998</v>
      </c>
      <c r="L393" s="785" t="s">
        <v>9318</v>
      </c>
      <c r="M393" s="785" t="s">
        <v>9319</v>
      </c>
      <c r="N393" s="785">
        <v>9263.6299999999992</v>
      </c>
    </row>
    <row r="394" spans="2:15">
      <c r="B394" s="785">
        <v>11600</v>
      </c>
      <c r="C394" s="785">
        <v>26.49</v>
      </c>
      <c r="D394" s="785">
        <v>47.59</v>
      </c>
      <c r="E394" s="785">
        <v>9561.3700000000008</v>
      </c>
      <c r="F394" s="785">
        <v>4571.6499999999996</v>
      </c>
      <c r="G394" s="785">
        <v>3439.57</v>
      </c>
      <c r="H394" s="785">
        <v>5428.87</v>
      </c>
      <c r="I394" s="785">
        <v>4.5</v>
      </c>
      <c r="J394" s="785">
        <v>416121.13199999998</v>
      </c>
      <c r="K394" s="785">
        <v>6528740.9199999999</v>
      </c>
      <c r="L394" s="785" t="s">
        <v>9320</v>
      </c>
      <c r="M394" s="785" t="s">
        <v>9321</v>
      </c>
      <c r="N394" s="785">
        <v>9351.3700000000008</v>
      </c>
    </row>
    <row r="395" spans="2:15">
      <c r="B395" s="785">
        <v>11700</v>
      </c>
      <c r="C395" s="785">
        <v>22.27</v>
      </c>
      <c r="D395" s="785">
        <v>51.36</v>
      </c>
      <c r="E395" s="785">
        <v>9652.44</v>
      </c>
      <c r="F395" s="785">
        <v>4598.54</v>
      </c>
      <c r="G395" s="785">
        <v>3470.86</v>
      </c>
      <c r="H395" s="785">
        <v>5469.93</v>
      </c>
      <c r="I395" s="785">
        <v>4.5</v>
      </c>
      <c r="J395" s="785">
        <v>416130.66800000001</v>
      </c>
      <c r="K395" s="785">
        <v>6528749.1150000002</v>
      </c>
      <c r="L395" s="785" t="s">
        <v>9322</v>
      </c>
      <c r="M395" s="785" t="s">
        <v>9323</v>
      </c>
      <c r="N395" s="785">
        <v>9442.44</v>
      </c>
    </row>
    <row r="396" spans="2:15">
      <c r="B396" s="785">
        <v>11800</v>
      </c>
      <c r="C396" s="785">
        <v>18.170000000000002</v>
      </c>
      <c r="D396" s="785">
        <v>56.76</v>
      </c>
      <c r="E396" s="785">
        <v>9746.27</v>
      </c>
      <c r="F396" s="785">
        <v>4618.93</v>
      </c>
      <c r="G396" s="785">
        <v>3498.71</v>
      </c>
      <c r="H396" s="785">
        <v>5504.44</v>
      </c>
      <c r="I396" s="785">
        <v>4.5</v>
      </c>
      <c r="J396" s="785">
        <v>416139.158</v>
      </c>
      <c r="K396" s="785">
        <v>6528755.3289999999</v>
      </c>
      <c r="L396" s="785" t="s">
        <v>9324</v>
      </c>
      <c r="M396" s="785" t="s">
        <v>9325</v>
      </c>
      <c r="N396" s="785">
        <v>9536.27</v>
      </c>
    </row>
    <row r="397" spans="2:15">
      <c r="B397" s="785">
        <v>11900</v>
      </c>
      <c r="C397" s="785">
        <v>14.3</v>
      </c>
      <c r="D397" s="785">
        <v>65.05</v>
      </c>
      <c r="E397" s="785">
        <v>9842.27</v>
      </c>
      <c r="F397" s="785">
        <v>4632.6899999999996</v>
      </c>
      <c r="G397" s="785">
        <v>3522.96</v>
      </c>
      <c r="H397" s="785">
        <v>5532.19</v>
      </c>
      <c r="I397" s="785">
        <v>4.5</v>
      </c>
      <c r="J397" s="785">
        <v>416146.549</v>
      </c>
      <c r="K397" s="785">
        <v>6528759.5240000002</v>
      </c>
      <c r="L397" s="785" t="s">
        <v>9326</v>
      </c>
      <c r="M397" s="785" t="s">
        <v>9327</v>
      </c>
      <c r="N397" s="785">
        <v>9632.27</v>
      </c>
    </row>
    <row r="398" spans="2:15">
      <c r="B398" s="785">
        <v>12000</v>
      </c>
      <c r="C398" s="785">
        <v>10.92</v>
      </c>
      <c r="D398" s="785">
        <v>78.8</v>
      </c>
      <c r="E398" s="785">
        <v>9939.8700000000008</v>
      </c>
      <c r="F398" s="785">
        <v>4639.74</v>
      </c>
      <c r="G398" s="785">
        <v>3543.46</v>
      </c>
      <c r="H398" s="785">
        <v>5553.01</v>
      </c>
      <c r="I398" s="785">
        <v>4.5</v>
      </c>
      <c r="J398" s="785">
        <v>416152.79700000002</v>
      </c>
      <c r="K398" s="785">
        <v>6528761.6739999996</v>
      </c>
      <c r="L398" s="785" t="s">
        <v>9328</v>
      </c>
      <c r="M398" s="785" t="s">
        <v>9329</v>
      </c>
      <c r="N398" s="785">
        <v>9729.8700000000008</v>
      </c>
    </row>
    <row r="399" spans="2:15">
      <c r="B399" s="785">
        <v>12100</v>
      </c>
      <c r="C399" s="785">
        <v>8.61</v>
      </c>
      <c r="D399" s="785">
        <v>101.88</v>
      </c>
      <c r="E399" s="785">
        <v>10038.450000000001</v>
      </c>
      <c r="F399" s="785">
        <v>4640.04</v>
      </c>
      <c r="G399" s="785">
        <v>3560.08</v>
      </c>
      <c r="H399" s="785">
        <v>5566.77</v>
      </c>
      <c r="I399" s="785">
        <v>4.5</v>
      </c>
      <c r="J399" s="785">
        <v>416157.86300000001</v>
      </c>
      <c r="K399" s="785">
        <v>6528761.7649999997</v>
      </c>
      <c r="L399" s="785" t="s">
        <v>9330</v>
      </c>
      <c r="M399" s="785" t="s">
        <v>9331</v>
      </c>
      <c r="N399" s="785">
        <v>9828.4500000000007</v>
      </c>
    </row>
    <row r="400" spans="2:15">
      <c r="B400" s="785">
        <v>12200</v>
      </c>
      <c r="C400" s="785">
        <v>8.32</v>
      </c>
      <c r="D400" s="785">
        <v>132.76</v>
      </c>
      <c r="E400" s="785">
        <v>10137.41</v>
      </c>
      <c r="F400" s="785">
        <v>4633.59</v>
      </c>
      <c r="G400" s="785">
        <v>3572.72</v>
      </c>
      <c r="H400" s="785">
        <v>5573.37</v>
      </c>
      <c r="I400" s="785">
        <v>4.5</v>
      </c>
      <c r="J400" s="785">
        <v>416161.71600000001</v>
      </c>
      <c r="K400" s="785">
        <v>6528759.7980000004</v>
      </c>
      <c r="L400" s="785" t="s">
        <v>9332</v>
      </c>
      <c r="M400" s="785" t="s">
        <v>9333</v>
      </c>
      <c r="N400" s="785">
        <v>9927.41</v>
      </c>
    </row>
    <row r="401" spans="2:14">
      <c r="B401" s="785">
        <v>12300</v>
      </c>
      <c r="C401" s="785">
        <v>10.220000000000001</v>
      </c>
      <c r="D401" s="785">
        <v>158.41</v>
      </c>
      <c r="E401" s="785">
        <v>10236.14</v>
      </c>
      <c r="F401" s="785">
        <v>4620.42</v>
      </c>
      <c r="G401" s="785">
        <v>3581.3</v>
      </c>
      <c r="H401" s="785">
        <v>5572.79</v>
      </c>
      <c r="I401" s="785">
        <v>4.5</v>
      </c>
      <c r="J401" s="785">
        <v>416164.33199999999</v>
      </c>
      <c r="K401" s="785">
        <v>6528755.784</v>
      </c>
      <c r="L401" s="785" t="s">
        <v>9334</v>
      </c>
      <c r="M401" s="785" t="s">
        <v>9335</v>
      </c>
      <c r="N401" s="785">
        <v>10026.14</v>
      </c>
    </row>
    <row r="402" spans="2:14">
      <c r="B402" s="785">
        <v>12400</v>
      </c>
      <c r="C402" s="785">
        <v>13.42</v>
      </c>
      <c r="D402" s="785">
        <v>174.06</v>
      </c>
      <c r="E402" s="785">
        <v>10334.040000000001</v>
      </c>
      <c r="F402" s="785">
        <v>4600.6099999999997</v>
      </c>
      <c r="G402" s="785">
        <v>3585.77</v>
      </c>
      <c r="H402" s="785">
        <v>5565.03</v>
      </c>
      <c r="I402" s="785">
        <v>4.5</v>
      </c>
      <c r="J402" s="785">
        <v>416165.69400000002</v>
      </c>
      <c r="K402" s="785">
        <v>6528749.7470000004</v>
      </c>
      <c r="L402" s="785" t="s">
        <v>9336</v>
      </c>
      <c r="M402" s="785" t="s">
        <v>9337</v>
      </c>
      <c r="N402" s="785">
        <v>10124.040000000001</v>
      </c>
    </row>
    <row r="403" spans="2:14">
      <c r="B403" s="785">
        <v>12500</v>
      </c>
      <c r="C403" s="785">
        <v>17.2</v>
      </c>
      <c r="D403" s="785">
        <v>183.38</v>
      </c>
      <c r="E403" s="785">
        <v>10430.48</v>
      </c>
      <c r="F403" s="785">
        <v>4574.3</v>
      </c>
      <c r="G403" s="785">
        <v>3586.1</v>
      </c>
      <c r="H403" s="785">
        <v>5550.13</v>
      </c>
      <c r="I403" s="785">
        <v>4.5</v>
      </c>
      <c r="J403" s="785">
        <v>416165.79499999998</v>
      </c>
      <c r="K403" s="785">
        <v>6528741.7259999998</v>
      </c>
      <c r="L403" s="785" t="s">
        <v>9338</v>
      </c>
      <c r="M403" s="785" t="s">
        <v>9339</v>
      </c>
      <c r="N403" s="785">
        <v>10220.48</v>
      </c>
    </row>
    <row r="404" spans="2:14">
      <c r="B404" s="785">
        <v>12600</v>
      </c>
      <c r="C404" s="785">
        <v>21.26</v>
      </c>
      <c r="D404" s="785">
        <v>189.33</v>
      </c>
      <c r="E404" s="785">
        <v>10524.89</v>
      </c>
      <c r="F404" s="785">
        <v>4541.63</v>
      </c>
      <c r="G404" s="785">
        <v>3582.29</v>
      </c>
      <c r="H404" s="785">
        <v>5528.19</v>
      </c>
      <c r="I404" s="785">
        <v>4.5</v>
      </c>
      <c r="J404" s="785">
        <v>416164.63299999997</v>
      </c>
      <c r="K404" s="785">
        <v>6528731.7690000003</v>
      </c>
      <c r="L404" s="785" t="s">
        <v>9340</v>
      </c>
      <c r="M404" s="785" t="s">
        <v>9341</v>
      </c>
      <c r="N404" s="785">
        <v>10314.89</v>
      </c>
    </row>
    <row r="405" spans="2:14">
      <c r="B405" s="785">
        <v>12636.79</v>
      </c>
      <c r="C405" s="785">
        <v>22.79</v>
      </c>
      <c r="D405" s="785">
        <v>191</v>
      </c>
      <c r="E405" s="785">
        <v>10559</v>
      </c>
      <c r="F405" s="785">
        <v>4528.05</v>
      </c>
      <c r="G405" s="785">
        <v>3579.85</v>
      </c>
      <c r="H405" s="785">
        <v>5518.37</v>
      </c>
      <c r="I405" s="785">
        <v>4.5</v>
      </c>
      <c r="J405" s="785">
        <v>416163.88900000002</v>
      </c>
      <c r="K405" s="785">
        <v>6528727.6310000001</v>
      </c>
      <c r="L405" s="785" t="s">
        <v>9342</v>
      </c>
      <c r="M405" s="785" t="s">
        <v>9343</v>
      </c>
      <c r="N405" s="785">
        <v>10349</v>
      </c>
    </row>
    <row r="406" spans="2:14">
      <c r="B406" s="785">
        <v>12700</v>
      </c>
      <c r="C406" s="785">
        <v>25.46</v>
      </c>
      <c r="D406" s="785">
        <v>193.42</v>
      </c>
      <c r="E406" s="785">
        <v>10616.68</v>
      </c>
      <c r="F406" s="785">
        <v>4502.82</v>
      </c>
      <c r="G406" s="785">
        <v>3574.36</v>
      </c>
      <c r="H406" s="785">
        <v>5499.34</v>
      </c>
      <c r="I406" s="785">
        <v>4.5</v>
      </c>
      <c r="J406" s="785">
        <v>416162.21600000001</v>
      </c>
      <c r="K406" s="785">
        <v>6528719.9380000001</v>
      </c>
      <c r="L406" s="785" t="s">
        <v>9344</v>
      </c>
      <c r="M406" s="785" t="s">
        <v>9345</v>
      </c>
      <c r="N406" s="785">
        <v>10406.68</v>
      </c>
    </row>
    <row r="407" spans="2:14">
      <c r="B407" s="785">
        <v>12800</v>
      </c>
      <c r="C407" s="785">
        <v>29.74</v>
      </c>
      <c r="D407" s="785">
        <v>196.4</v>
      </c>
      <c r="E407" s="785">
        <v>10705.29</v>
      </c>
      <c r="F407" s="785">
        <v>4458.09</v>
      </c>
      <c r="G407" s="785">
        <v>3562.37</v>
      </c>
      <c r="H407" s="785">
        <v>5463.75</v>
      </c>
      <c r="I407" s="785">
        <v>4.5</v>
      </c>
      <c r="J407" s="785">
        <v>416158.56</v>
      </c>
      <c r="K407" s="785">
        <v>6528706.307</v>
      </c>
      <c r="L407" s="785" t="s">
        <v>9346</v>
      </c>
      <c r="M407" s="785" t="s">
        <v>9347</v>
      </c>
      <c r="N407" s="785">
        <v>10495.29</v>
      </c>
    </row>
    <row r="408" spans="2:14">
      <c r="B408" s="785">
        <v>12900</v>
      </c>
      <c r="C408" s="785">
        <v>34.08</v>
      </c>
      <c r="D408" s="785">
        <v>198.69</v>
      </c>
      <c r="E408" s="785">
        <v>10790.16</v>
      </c>
      <c r="F408" s="785">
        <v>4407.74</v>
      </c>
      <c r="G408" s="785">
        <v>3546.38</v>
      </c>
      <c r="H408" s="785">
        <v>5421.66</v>
      </c>
      <c r="I408" s="785">
        <v>4.5</v>
      </c>
      <c r="J408" s="785">
        <v>416153.685</v>
      </c>
      <c r="K408" s="785">
        <v>6528690.9579999996</v>
      </c>
      <c r="L408" s="785" t="s">
        <v>9348</v>
      </c>
      <c r="M408" s="785" t="s">
        <v>9349</v>
      </c>
      <c r="N408" s="785">
        <v>10580.16</v>
      </c>
    </row>
    <row r="409" spans="2:14">
      <c r="B409" s="785">
        <v>13000</v>
      </c>
      <c r="C409" s="785">
        <v>38.44</v>
      </c>
      <c r="D409" s="785">
        <v>200.52</v>
      </c>
      <c r="E409" s="785">
        <v>10870.78</v>
      </c>
      <c r="F409" s="785">
        <v>4352.0600000000004</v>
      </c>
      <c r="G409" s="785">
        <v>3526.49</v>
      </c>
      <c r="H409" s="785">
        <v>5373.31</v>
      </c>
      <c r="I409" s="785">
        <v>4.5</v>
      </c>
      <c r="J409" s="785">
        <v>416147.62300000002</v>
      </c>
      <c r="K409" s="785">
        <v>6528673.9869999997</v>
      </c>
      <c r="L409" s="785" t="s">
        <v>9350</v>
      </c>
      <c r="M409" s="785" t="s">
        <v>9351</v>
      </c>
      <c r="N409" s="785">
        <v>10660.78</v>
      </c>
    </row>
    <row r="410" spans="2:14">
      <c r="B410" s="785">
        <v>13100</v>
      </c>
      <c r="C410" s="785">
        <v>42.84</v>
      </c>
      <c r="D410" s="785">
        <v>202.03</v>
      </c>
      <c r="E410" s="785">
        <v>10946.64</v>
      </c>
      <c r="F410" s="785">
        <v>4291.3999999999996</v>
      </c>
      <c r="G410" s="785">
        <v>3502.82</v>
      </c>
      <c r="H410" s="785">
        <v>5319.01</v>
      </c>
      <c r="I410" s="785">
        <v>4.5</v>
      </c>
      <c r="J410" s="785">
        <v>416140.41100000002</v>
      </c>
      <c r="K410" s="785">
        <v>6528655.4979999997</v>
      </c>
      <c r="L410" s="785" t="s">
        <v>9352</v>
      </c>
      <c r="M410" s="785" t="s">
        <v>9353</v>
      </c>
      <c r="N410" s="785">
        <v>10736.64</v>
      </c>
    </row>
    <row r="411" spans="2:14">
      <c r="B411" s="785">
        <v>13200</v>
      </c>
      <c r="C411" s="785">
        <v>47.25</v>
      </c>
      <c r="D411" s="785">
        <v>203.31</v>
      </c>
      <c r="E411" s="785">
        <v>11017.29</v>
      </c>
      <c r="F411" s="785">
        <v>4226.13</v>
      </c>
      <c r="G411" s="785">
        <v>3475.53</v>
      </c>
      <c r="H411" s="785">
        <v>5259.09</v>
      </c>
      <c r="I411" s="785">
        <v>4.5</v>
      </c>
      <c r="J411" s="785">
        <v>416132.09299999999</v>
      </c>
      <c r="K411" s="785">
        <v>6528635.6050000004</v>
      </c>
      <c r="L411" s="785" t="s">
        <v>9354</v>
      </c>
      <c r="M411" s="785" t="s">
        <v>9355</v>
      </c>
      <c r="N411" s="785">
        <v>10807.29</v>
      </c>
    </row>
    <row r="412" spans="2:14">
      <c r="B412" s="785">
        <v>13280.72</v>
      </c>
      <c r="C412" s="785">
        <v>50.81</v>
      </c>
      <c r="D412" s="785">
        <v>204.21</v>
      </c>
      <c r="E412" s="785">
        <v>11070.2</v>
      </c>
      <c r="F412" s="785">
        <v>4170.37</v>
      </c>
      <c r="G412" s="785">
        <v>3450.97</v>
      </c>
      <c r="H412" s="785">
        <v>5206.88</v>
      </c>
      <c r="I412" s="785">
        <v>4.5</v>
      </c>
      <c r="J412" s="785">
        <v>416124.60700000002</v>
      </c>
      <c r="K412" s="785">
        <v>6528618.6069999998</v>
      </c>
      <c r="L412" s="785" t="s">
        <v>9356</v>
      </c>
      <c r="M412" s="785" t="s">
        <v>9357</v>
      </c>
      <c r="N412" s="785">
        <v>10860.2</v>
      </c>
    </row>
    <row r="413" spans="2:14">
      <c r="B413" s="785">
        <v>13300</v>
      </c>
      <c r="C413" s="785">
        <v>50.81</v>
      </c>
      <c r="D413" s="785">
        <v>204.21</v>
      </c>
      <c r="E413" s="785">
        <v>11082.39</v>
      </c>
      <c r="F413" s="785">
        <v>4156.74</v>
      </c>
      <c r="G413" s="785">
        <v>3444.85</v>
      </c>
      <c r="H413" s="785">
        <v>5194.0200000000004</v>
      </c>
      <c r="I413" s="785">
        <v>0</v>
      </c>
      <c r="J413" s="785">
        <v>416122.739</v>
      </c>
      <c r="K413" s="785">
        <v>6528614.4529999997</v>
      </c>
      <c r="L413" s="785" t="s">
        <v>9358</v>
      </c>
      <c r="M413" s="785" t="s">
        <v>9359</v>
      </c>
      <c r="N413" s="785">
        <v>10872.39</v>
      </c>
    </row>
    <row r="414" spans="2:14">
      <c r="B414" s="785">
        <v>13400</v>
      </c>
      <c r="C414" s="785">
        <v>50.81</v>
      </c>
      <c r="D414" s="785">
        <v>204.21</v>
      </c>
      <c r="E414" s="785">
        <v>11145.57</v>
      </c>
      <c r="F414" s="785">
        <v>4086.04</v>
      </c>
      <c r="G414" s="785">
        <v>3413.06</v>
      </c>
      <c r="H414" s="785">
        <v>5127.3</v>
      </c>
      <c r="I414" s="785">
        <v>0</v>
      </c>
      <c r="J414" s="785">
        <v>416113.05200000003</v>
      </c>
      <c r="K414" s="785">
        <v>6528592.9060000004</v>
      </c>
      <c r="L414" s="785" t="s">
        <v>9360</v>
      </c>
      <c r="M414" s="785" t="s">
        <v>9361</v>
      </c>
      <c r="N414" s="785">
        <v>10935.57</v>
      </c>
    </row>
    <row r="415" spans="2:14">
      <c r="B415" s="785">
        <v>13500</v>
      </c>
      <c r="C415" s="785">
        <v>50.81</v>
      </c>
      <c r="D415" s="785">
        <v>204.21</v>
      </c>
      <c r="E415" s="785">
        <v>11208.76</v>
      </c>
      <c r="F415" s="785">
        <v>4015.35</v>
      </c>
      <c r="G415" s="785">
        <v>3381.28</v>
      </c>
      <c r="H415" s="785">
        <v>5060.58</v>
      </c>
      <c r="I415" s="785">
        <v>0</v>
      </c>
      <c r="J415" s="785">
        <v>416103.364</v>
      </c>
      <c r="K415" s="785">
        <v>6528571.3590000002</v>
      </c>
      <c r="L415" s="785" t="s">
        <v>9362</v>
      </c>
      <c r="M415" s="785" t="s">
        <v>9363</v>
      </c>
      <c r="N415" s="785">
        <v>10998.76</v>
      </c>
    </row>
    <row r="416" spans="2:14">
      <c r="B416" s="785">
        <v>13600</v>
      </c>
      <c r="C416" s="785">
        <v>50.81</v>
      </c>
      <c r="D416" s="785">
        <v>204.21</v>
      </c>
      <c r="E416" s="785">
        <v>11271.94</v>
      </c>
      <c r="F416" s="785">
        <v>3944.66</v>
      </c>
      <c r="G416" s="785">
        <v>3349.5</v>
      </c>
      <c r="H416" s="785">
        <v>4993.8599999999997</v>
      </c>
      <c r="I416" s="785">
        <v>0</v>
      </c>
      <c r="J416" s="785">
        <v>416093.67599999998</v>
      </c>
      <c r="K416" s="785">
        <v>6528549.8119999999</v>
      </c>
      <c r="L416" s="785" t="s">
        <v>9364</v>
      </c>
      <c r="M416" s="785" t="s">
        <v>9365</v>
      </c>
      <c r="N416" s="785">
        <v>11061.94</v>
      </c>
    </row>
    <row r="417" spans="2:14">
      <c r="B417" s="785">
        <v>13700</v>
      </c>
      <c r="C417" s="785">
        <v>50.81</v>
      </c>
      <c r="D417" s="785">
        <v>204.21</v>
      </c>
      <c r="E417" s="785">
        <v>11335.13</v>
      </c>
      <c r="F417" s="785">
        <v>3873.97</v>
      </c>
      <c r="G417" s="785">
        <v>3317.71</v>
      </c>
      <c r="H417" s="785">
        <v>4927.1400000000003</v>
      </c>
      <c r="I417" s="785">
        <v>0</v>
      </c>
      <c r="J417" s="785">
        <v>416083.989</v>
      </c>
      <c r="K417" s="785">
        <v>6528528.2649999997</v>
      </c>
      <c r="L417" s="785" t="s">
        <v>9366</v>
      </c>
      <c r="M417" s="785" t="s">
        <v>9367</v>
      </c>
      <c r="N417" s="785">
        <v>11125.13</v>
      </c>
    </row>
    <row r="418" spans="2:14">
      <c r="B418" s="785">
        <v>13800</v>
      </c>
      <c r="C418" s="785">
        <v>50.81</v>
      </c>
      <c r="D418" s="785">
        <v>204.21</v>
      </c>
      <c r="E418" s="785">
        <v>11398.31</v>
      </c>
      <c r="F418" s="785">
        <v>3803.27</v>
      </c>
      <c r="G418" s="785">
        <v>3285.93</v>
      </c>
      <c r="H418" s="785">
        <v>4860.42</v>
      </c>
      <c r="I418" s="785">
        <v>0</v>
      </c>
      <c r="J418" s="785">
        <v>416074.30099999998</v>
      </c>
      <c r="K418" s="785">
        <v>6528506.7180000003</v>
      </c>
      <c r="L418" s="785" t="s">
        <v>9368</v>
      </c>
      <c r="M418" s="785" t="s">
        <v>9369</v>
      </c>
      <c r="N418" s="785">
        <v>11188.31</v>
      </c>
    </row>
    <row r="419" spans="2:14">
      <c r="B419" s="785">
        <v>13900</v>
      </c>
      <c r="C419" s="785">
        <v>50.81</v>
      </c>
      <c r="D419" s="785">
        <v>204.21</v>
      </c>
      <c r="E419" s="785">
        <v>11461.5</v>
      </c>
      <c r="F419" s="785">
        <v>3732.58</v>
      </c>
      <c r="G419" s="785">
        <v>3254.15</v>
      </c>
      <c r="H419" s="785">
        <v>4793.7</v>
      </c>
      <c r="I419" s="785">
        <v>0</v>
      </c>
      <c r="J419" s="785">
        <v>416064.614</v>
      </c>
      <c r="K419" s="785">
        <v>6528485.1699999999</v>
      </c>
      <c r="L419" s="785" t="s">
        <v>9370</v>
      </c>
      <c r="M419" s="785" t="s">
        <v>9371</v>
      </c>
      <c r="N419" s="785">
        <v>11251.5</v>
      </c>
    </row>
    <row r="420" spans="2:14">
      <c r="B420" s="785">
        <v>14000</v>
      </c>
      <c r="C420" s="785">
        <v>50.81</v>
      </c>
      <c r="D420" s="785">
        <v>204.21</v>
      </c>
      <c r="E420" s="785">
        <v>11524.68</v>
      </c>
      <c r="F420" s="785">
        <v>3661.89</v>
      </c>
      <c r="G420" s="785">
        <v>3222.36</v>
      </c>
      <c r="H420" s="785">
        <v>4726.9799999999996</v>
      </c>
      <c r="I420" s="785">
        <v>0</v>
      </c>
      <c r="J420" s="785">
        <v>416054.92599999998</v>
      </c>
      <c r="K420" s="785">
        <v>6528463.6229999997</v>
      </c>
      <c r="L420" s="785" t="s">
        <v>9372</v>
      </c>
      <c r="M420" s="785" t="s">
        <v>9373</v>
      </c>
      <c r="N420" s="785">
        <v>11314.68</v>
      </c>
    </row>
    <row r="421" spans="2:14">
      <c r="B421" s="785">
        <v>14100</v>
      </c>
      <c r="C421" s="785">
        <v>50.81</v>
      </c>
      <c r="D421" s="785">
        <v>204.21</v>
      </c>
      <c r="E421" s="785">
        <v>11587.87</v>
      </c>
      <c r="F421" s="785">
        <v>3591.2</v>
      </c>
      <c r="G421" s="785">
        <v>3190.58</v>
      </c>
      <c r="H421" s="785">
        <v>4660.26</v>
      </c>
      <c r="I421" s="785">
        <v>0</v>
      </c>
      <c r="J421" s="785">
        <v>416045.239</v>
      </c>
      <c r="K421" s="785">
        <v>6528442.0760000004</v>
      </c>
      <c r="L421" s="785" t="s">
        <v>9374</v>
      </c>
      <c r="M421" s="785" t="s">
        <v>9375</v>
      </c>
      <c r="N421" s="785">
        <v>11377.87</v>
      </c>
    </row>
    <row r="422" spans="2:14">
      <c r="B422" s="785">
        <v>14200</v>
      </c>
      <c r="C422" s="785">
        <v>50.81</v>
      </c>
      <c r="D422" s="785">
        <v>204.21</v>
      </c>
      <c r="E422" s="785">
        <v>11651.05</v>
      </c>
      <c r="F422" s="785">
        <v>3520.5</v>
      </c>
      <c r="G422" s="785">
        <v>3158.8</v>
      </c>
      <c r="H422" s="785">
        <v>4593.54</v>
      </c>
      <c r="I422" s="785">
        <v>0</v>
      </c>
      <c r="J422" s="785">
        <v>416035.55099999998</v>
      </c>
      <c r="K422" s="785">
        <v>6528420.5290000001</v>
      </c>
      <c r="L422" s="785" t="s">
        <v>9376</v>
      </c>
      <c r="M422" s="785" t="s">
        <v>9377</v>
      </c>
      <c r="N422" s="785">
        <v>11441.05</v>
      </c>
    </row>
    <row r="423" spans="2:14">
      <c r="B423" s="785">
        <v>14300</v>
      </c>
      <c r="C423" s="785">
        <v>50.81</v>
      </c>
      <c r="D423" s="785">
        <v>204.21</v>
      </c>
      <c r="E423" s="785">
        <v>11714.24</v>
      </c>
      <c r="F423" s="785">
        <v>3449.81</v>
      </c>
      <c r="G423" s="785">
        <v>3127.01</v>
      </c>
      <c r="H423" s="785">
        <v>4526.82</v>
      </c>
      <c r="I423" s="785">
        <v>0</v>
      </c>
      <c r="J423" s="785">
        <v>416025.86300000001</v>
      </c>
      <c r="K423" s="785">
        <v>6528398.9819999998</v>
      </c>
      <c r="L423" s="785" t="s">
        <v>9378</v>
      </c>
      <c r="M423" s="785" t="s">
        <v>9379</v>
      </c>
      <c r="N423" s="785">
        <v>11504.24</v>
      </c>
    </row>
    <row r="424" spans="2:14">
      <c r="B424" s="785">
        <v>14400</v>
      </c>
      <c r="C424" s="785">
        <v>50.81</v>
      </c>
      <c r="D424" s="785">
        <v>204.21</v>
      </c>
      <c r="E424" s="785">
        <v>11777.42</v>
      </c>
      <c r="F424" s="785">
        <v>3379.12</v>
      </c>
      <c r="G424" s="785">
        <v>3095.23</v>
      </c>
      <c r="H424" s="785">
        <v>4460.1000000000004</v>
      </c>
      <c r="I424" s="785">
        <v>0</v>
      </c>
      <c r="J424" s="785">
        <v>416016.17599999998</v>
      </c>
      <c r="K424" s="785">
        <v>6528377.4349999996</v>
      </c>
      <c r="L424" s="785" t="s">
        <v>9380</v>
      </c>
      <c r="M424" s="785" t="s">
        <v>9381</v>
      </c>
      <c r="N424" s="785">
        <v>11567.42</v>
      </c>
    </row>
    <row r="425" spans="2:14">
      <c r="B425" s="785">
        <v>14500</v>
      </c>
      <c r="C425" s="785">
        <v>50.81</v>
      </c>
      <c r="D425" s="785">
        <v>204.21</v>
      </c>
      <c r="E425" s="785">
        <v>11840.61</v>
      </c>
      <c r="F425" s="785">
        <v>3308.43</v>
      </c>
      <c r="G425" s="785">
        <v>3063.45</v>
      </c>
      <c r="H425" s="785">
        <v>4393.38</v>
      </c>
      <c r="I425" s="785">
        <v>0</v>
      </c>
      <c r="J425" s="785">
        <v>416006.48800000001</v>
      </c>
      <c r="K425" s="785">
        <v>6528355.8880000003</v>
      </c>
      <c r="L425" s="785" t="s">
        <v>9382</v>
      </c>
      <c r="M425" s="785" t="s">
        <v>9383</v>
      </c>
      <c r="N425" s="785">
        <v>11630.61</v>
      </c>
    </row>
    <row r="426" spans="2:14">
      <c r="B426" s="785">
        <v>14600</v>
      </c>
      <c r="C426" s="785">
        <v>50.81</v>
      </c>
      <c r="D426" s="785">
        <v>204.21</v>
      </c>
      <c r="E426" s="785">
        <v>11903.8</v>
      </c>
      <c r="F426" s="785">
        <v>3237.73</v>
      </c>
      <c r="G426" s="785">
        <v>3031.66</v>
      </c>
      <c r="H426" s="785">
        <v>4326.66</v>
      </c>
      <c r="I426" s="785">
        <v>0</v>
      </c>
      <c r="J426" s="785">
        <v>415996.80099999998</v>
      </c>
      <c r="K426" s="785">
        <v>6528334.341</v>
      </c>
      <c r="L426" s="785" t="s">
        <v>9384</v>
      </c>
      <c r="M426" s="785" t="s">
        <v>9385</v>
      </c>
      <c r="N426" s="785">
        <v>11693.8</v>
      </c>
    </row>
    <row r="427" spans="2:14">
      <c r="B427" s="785">
        <v>14700</v>
      </c>
      <c r="C427" s="785">
        <v>50.81</v>
      </c>
      <c r="D427" s="785">
        <v>204.21</v>
      </c>
      <c r="E427" s="785">
        <v>11966.98</v>
      </c>
      <c r="F427" s="785">
        <v>3167.04</v>
      </c>
      <c r="G427" s="785">
        <v>2999.88</v>
      </c>
      <c r="H427" s="785">
        <v>4259.9399999999996</v>
      </c>
      <c r="I427" s="785">
        <v>0</v>
      </c>
      <c r="J427" s="785">
        <v>415987.11300000001</v>
      </c>
      <c r="K427" s="785">
        <v>6528312.7939999998</v>
      </c>
      <c r="L427" s="785" t="s">
        <v>9386</v>
      </c>
      <c r="M427" s="785" t="s">
        <v>9387</v>
      </c>
      <c r="N427" s="785">
        <v>11756.98</v>
      </c>
    </row>
    <row r="428" spans="2:14">
      <c r="B428" s="785">
        <v>14757.01</v>
      </c>
      <c r="C428" s="785">
        <v>50.81</v>
      </c>
      <c r="D428" s="785">
        <v>204.21</v>
      </c>
      <c r="E428" s="785">
        <v>12003</v>
      </c>
      <c r="F428" s="785">
        <v>3126.74</v>
      </c>
      <c r="G428" s="785">
        <v>2981.76</v>
      </c>
      <c r="H428" s="785">
        <v>4221.8999999999996</v>
      </c>
      <c r="I428" s="785">
        <v>0</v>
      </c>
      <c r="J428" s="785">
        <v>415981.59100000001</v>
      </c>
      <c r="K428" s="785">
        <v>6528300.5109999999</v>
      </c>
      <c r="L428" s="785" t="s">
        <v>9388</v>
      </c>
      <c r="M428" s="785" t="s">
        <v>9389</v>
      </c>
      <c r="N428" s="785">
        <v>11793</v>
      </c>
    </row>
    <row r="429" spans="2:14">
      <c r="B429" s="785">
        <v>14800</v>
      </c>
      <c r="C429" s="785">
        <v>50.81</v>
      </c>
      <c r="D429" s="785">
        <v>204.21</v>
      </c>
      <c r="E429" s="785">
        <v>12030.17</v>
      </c>
      <c r="F429" s="785">
        <v>3096.35</v>
      </c>
      <c r="G429" s="785">
        <v>2968.1</v>
      </c>
      <c r="H429" s="785">
        <v>4193.22</v>
      </c>
      <c r="I429" s="785">
        <v>0</v>
      </c>
      <c r="J429" s="785">
        <v>415977.42599999998</v>
      </c>
      <c r="K429" s="785">
        <v>6528291.2470000004</v>
      </c>
      <c r="L429" s="785" t="s">
        <v>9390</v>
      </c>
      <c r="M429" s="785" t="s">
        <v>9391</v>
      </c>
      <c r="N429" s="785">
        <v>11820.17</v>
      </c>
    </row>
    <row r="430" spans="2:14">
      <c r="B430" s="785">
        <v>14900</v>
      </c>
      <c r="C430" s="785">
        <v>50.81</v>
      </c>
      <c r="D430" s="785">
        <v>204.21</v>
      </c>
      <c r="E430" s="785">
        <v>12093.35</v>
      </c>
      <c r="F430" s="785">
        <v>3025.65</v>
      </c>
      <c r="G430" s="785">
        <v>2936.31</v>
      </c>
      <c r="H430" s="785">
        <v>4126.5</v>
      </c>
      <c r="I430" s="785">
        <v>0</v>
      </c>
      <c r="J430" s="785">
        <v>415967.73800000001</v>
      </c>
      <c r="K430" s="785">
        <v>6528269.7000000002</v>
      </c>
      <c r="L430" s="785" t="s">
        <v>9392</v>
      </c>
      <c r="M430" s="785" t="s">
        <v>9393</v>
      </c>
      <c r="N430" s="785">
        <v>11883.35</v>
      </c>
    </row>
    <row r="431" spans="2:14">
      <c r="B431" s="785">
        <v>15000</v>
      </c>
      <c r="C431" s="785">
        <v>50.81</v>
      </c>
      <c r="D431" s="785">
        <v>204.21</v>
      </c>
      <c r="E431" s="785">
        <v>12156.54</v>
      </c>
      <c r="F431" s="785">
        <v>2954.96</v>
      </c>
      <c r="G431" s="785">
        <v>2904.53</v>
      </c>
      <c r="H431" s="785">
        <v>4059.78</v>
      </c>
      <c r="I431" s="785">
        <v>0</v>
      </c>
      <c r="J431" s="785">
        <v>415958.05</v>
      </c>
      <c r="K431" s="785">
        <v>6528248.1529999999</v>
      </c>
      <c r="L431" s="785" t="s">
        <v>9394</v>
      </c>
      <c r="M431" s="785" t="s">
        <v>9395</v>
      </c>
      <c r="N431" s="785">
        <v>11946.54</v>
      </c>
    </row>
    <row r="432" spans="2:14">
      <c r="B432" s="785">
        <v>15100</v>
      </c>
      <c r="C432" s="785">
        <v>50.81</v>
      </c>
      <c r="D432" s="785">
        <v>204.21</v>
      </c>
      <c r="E432" s="785">
        <v>12219.72</v>
      </c>
      <c r="F432" s="785">
        <v>2884.27</v>
      </c>
      <c r="G432" s="785">
        <v>2872.75</v>
      </c>
      <c r="H432" s="785">
        <v>3993.06</v>
      </c>
      <c r="I432" s="785">
        <v>0</v>
      </c>
      <c r="J432" s="785">
        <v>415948.36300000001</v>
      </c>
      <c r="K432" s="785">
        <v>6528226.6050000004</v>
      </c>
      <c r="L432" s="785" t="s">
        <v>9396</v>
      </c>
      <c r="M432" s="785" t="s">
        <v>9397</v>
      </c>
      <c r="N432" s="785">
        <v>12009.72</v>
      </c>
    </row>
    <row r="433" spans="2:14">
      <c r="B433" s="785">
        <v>15200</v>
      </c>
      <c r="C433" s="785">
        <v>50.81</v>
      </c>
      <c r="D433" s="785">
        <v>204.21</v>
      </c>
      <c r="E433" s="785">
        <v>12282.91</v>
      </c>
      <c r="F433" s="785">
        <v>2813.58</v>
      </c>
      <c r="G433" s="785">
        <v>2840.96</v>
      </c>
      <c r="H433" s="785">
        <v>3926.34</v>
      </c>
      <c r="I433" s="785">
        <v>0</v>
      </c>
      <c r="J433" s="785">
        <v>415938.67499999999</v>
      </c>
      <c r="K433" s="785">
        <v>6528205.0580000002</v>
      </c>
      <c r="L433" s="785" t="s">
        <v>9398</v>
      </c>
      <c r="M433" s="785" t="s">
        <v>9399</v>
      </c>
      <c r="N433" s="785">
        <v>12072.91</v>
      </c>
    </row>
    <row r="434" spans="2:14">
      <c r="B434" s="785">
        <v>15300</v>
      </c>
      <c r="C434" s="785">
        <v>50.81</v>
      </c>
      <c r="D434" s="785">
        <v>204.21</v>
      </c>
      <c r="E434" s="785">
        <v>12346.09</v>
      </c>
      <c r="F434" s="785">
        <v>2742.88</v>
      </c>
      <c r="G434" s="785">
        <v>2809.18</v>
      </c>
      <c r="H434" s="785">
        <v>3859.62</v>
      </c>
      <c r="I434" s="785">
        <v>0</v>
      </c>
      <c r="J434" s="785">
        <v>415928.98800000001</v>
      </c>
      <c r="K434" s="785">
        <v>6528183.5109999999</v>
      </c>
      <c r="L434" s="785" t="s">
        <v>9400</v>
      </c>
      <c r="M434" s="785" t="s">
        <v>9401</v>
      </c>
      <c r="N434" s="785">
        <v>12136.09</v>
      </c>
    </row>
    <row r="435" spans="2:14">
      <c r="B435" s="785">
        <v>15400</v>
      </c>
      <c r="C435" s="785">
        <v>50.81</v>
      </c>
      <c r="D435" s="785">
        <v>204.21</v>
      </c>
      <c r="E435" s="785">
        <v>12409.28</v>
      </c>
      <c r="F435" s="785">
        <v>2672.19</v>
      </c>
      <c r="G435" s="785">
        <v>2777.4</v>
      </c>
      <c r="H435" s="785">
        <v>3792.9</v>
      </c>
      <c r="I435" s="785">
        <v>0</v>
      </c>
      <c r="J435" s="785">
        <v>415919.3</v>
      </c>
      <c r="K435" s="785">
        <v>6528161.9639999997</v>
      </c>
      <c r="L435" s="785" t="s">
        <v>9402</v>
      </c>
      <c r="M435" s="785" t="s">
        <v>9403</v>
      </c>
      <c r="N435" s="785">
        <v>12199.28</v>
      </c>
    </row>
    <row r="436" spans="2:14">
      <c r="B436" s="785">
        <v>15500</v>
      </c>
      <c r="C436" s="785">
        <v>50.81</v>
      </c>
      <c r="D436" s="785">
        <v>204.21</v>
      </c>
      <c r="E436" s="785">
        <v>12472.46</v>
      </c>
      <c r="F436" s="785">
        <v>2601.5</v>
      </c>
      <c r="G436" s="785">
        <v>2745.61</v>
      </c>
      <c r="H436" s="785">
        <v>3726.18</v>
      </c>
      <c r="I436" s="785">
        <v>0</v>
      </c>
      <c r="J436" s="785">
        <v>415909.61300000001</v>
      </c>
      <c r="K436" s="785">
        <v>6528140.4170000004</v>
      </c>
      <c r="L436" s="785" t="s">
        <v>9404</v>
      </c>
      <c r="M436" s="785" t="s">
        <v>9405</v>
      </c>
      <c r="N436" s="785">
        <v>12262.46</v>
      </c>
    </row>
    <row r="437" spans="2:14">
      <c r="B437" s="785">
        <v>15575.23</v>
      </c>
      <c r="C437" s="785">
        <v>50.81</v>
      </c>
      <c r="D437" s="785">
        <v>204.21</v>
      </c>
      <c r="E437" s="785">
        <v>12520</v>
      </c>
      <c r="F437" s="785">
        <v>2548.3200000000002</v>
      </c>
      <c r="G437" s="785">
        <v>2721.7</v>
      </c>
      <c r="H437" s="785">
        <v>3675.98</v>
      </c>
      <c r="I437" s="785">
        <v>0</v>
      </c>
      <c r="J437" s="785">
        <v>415902.32400000002</v>
      </c>
      <c r="K437" s="785">
        <v>6528124.2070000004</v>
      </c>
      <c r="L437" s="785" t="s">
        <v>9406</v>
      </c>
      <c r="M437" s="785" t="s">
        <v>9407</v>
      </c>
      <c r="N437" s="785">
        <v>12310</v>
      </c>
    </row>
    <row r="438" spans="2:14">
      <c r="B438" s="785">
        <v>15600</v>
      </c>
      <c r="C438" s="785">
        <v>50.81</v>
      </c>
      <c r="D438" s="785">
        <v>204.21</v>
      </c>
      <c r="E438" s="785">
        <v>12535.65</v>
      </c>
      <c r="F438" s="785">
        <v>2530.81</v>
      </c>
      <c r="G438" s="785">
        <v>2713.83</v>
      </c>
      <c r="H438" s="785">
        <v>3659.46</v>
      </c>
      <c r="I438" s="785">
        <v>0</v>
      </c>
      <c r="J438" s="785">
        <v>415899.92499999999</v>
      </c>
      <c r="K438" s="785">
        <v>6528118.8700000001</v>
      </c>
      <c r="L438" s="785" t="s">
        <v>9408</v>
      </c>
      <c r="M438" s="785" t="s">
        <v>9409</v>
      </c>
      <c r="N438" s="785">
        <v>12325.65</v>
      </c>
    </row>
    <row r="439" spans="2:14">
      <c r="B439" s="785">
        <v>15697.56</v>
      </c>
      <c r="C439" s="785">
        <v>50.81</v>
      </c>
      <c r="D439" s="785">
        <v>204.21</v>
      </c>
      <c r="E439" s="785">
        <v>12597.29</v>
      </c>
      <c r="F439" s="785">
        <v>2461.84</v>
      </c>
      <c r="G439" s="785">
        <v>2682.82</v>
      </c>
      <c r="H439" s="785">
        <v>3594.37</v>
      </c>
      <c r="I439" s="785">
        <v>0</v>
      </c>
      <c r="J439" s="785">
        <v>415890.47399999999</v>
      </c>
      <c r="K439" s="785">
        <v>6528097.8490000004</v>
      </c>
      <c r="L439" s="785" t="s">
        <v>9410</v>
      </c>
      <c r="M439" s="785" t="s">
        <v>9411</v>
      </c>
      <c r="N439" s="785">
        <v>12387.29</v>
      </c>
    </row>
    <row r="440" spans="2:14">
      <c r="B440" s="785">
        <v>15700</v>
      </c>
      <c r="C440" s="785">
        <v>50.74</v>
      </c>
      <c r="D440" s="785">
        <v>204.21</v>
      </c>
      <c r="E440" s="785">
        <v>12598.84</v>
      </c>
      <c r="F440" s="785">
        <v>2460.12</v>
      </c>
      <c r="G440" s="785">
        <v>2682.05</v>
      </c>
      <c r="H440" s="785">
        <v>3592.74</v>
      </c>
      <c r="I440" s="785">
        <v>3</v>
      </c>
      <c r="J440" s="785">
        <v>415890.23800000001</v>
      </c>
      <c r="K440" s="785">
        <v>6528097.3229999999</v>
      </c>
      <c r="L440" s="785" t="s">
        <v>9412</v>
      </c>
      <c r="M440" s="785" t="s">
        <v>9413</v>
      </c>
      <c r="N440" s="785">
        <v>12388.84</v>
      </c>
    </row>
    <row r="441" spans="2:14">
      <c r="B441" s="785">
        <v>15800</v>
      </c>
      <c r="C441" s="785">
        <v>47.74</v>
      </c>
      <c r="D441" s="785">
        <v>204.1</v>
      </c>
      <c r="E441" s="785">
        <v>12664.12</v>
      </c>
      <c r="F441" s="785">
        <v>2391.0100000000002</v>
      </c>
      <c r="G441" s="785">
        <v>2651.06</v>
      </c>
      <c r="H441" s="785">
        <v>3527.58</v>
      </c>
      <c r="I441" s="785">
        <v>3</v>
      </c>
      <c r="J441" s="785">
        <v>415880.79200000002</v>
      </c>
      <c r="K441" s="785">
        <v>6528076.2599999998</v>
      </c>
      <c r="L441" s="785" t="s">
        <v>9414</v>
      </c>
      <c r="M441" s="785" t="s">
        <v>9415</v>
      </c>
      <c r="N441" s="785">
        <v>12454.12</v>
      </c>
    </row>
    <row r="442" spans="2:14">
      <c r="B442" s="785">
        <v>15900</v>
      </c>
      <c r="C442" s="785">
        <v>44.74</v>
      </c>
      <c r="D442" s="785">
        <v>203.98</v>
      </c>
      <c r="E442" s="785">
        <v>12733.27</v>
      </c>
      <c r="F442" s="785">
        <v>2325.06</v>
      </c>
      <c r="G442" s="785">
        <v>2621.63</v>
      </c>
      <c r="H442" s="785">
        <v>3465.52</v>
      </c>
      <c r="I442" s="785">
        <v>3</v>
      </c>
      <c r="J442" s="785">
        <v>415871.82400000002</v>
      </c>
      <c r="K442" s="785">
        <v>6528056.1579999998</v>
      </c>
      <c r="L442" s="785" t="s">
        <v>9416</v>
      </c>
      <c r="M442" s="785" t="s">
        <v>9417</v>
      </c>
      <c r="N442" s="785">
        <v>12523.27</v>
      </c>
    </row>
    <row r="443" spans="2:14">
      <c r="B443" s="785">
        <v>15923.41</v>
      </c>
      <c r="C443" s="785">
        <v>44.04</v>
      </c>
      <c r="D443" s="785">
        <v>203.95</v>
      </c>
      <c r="E443" s="785">
        <v>12750</v>
      </c>
      <c r="F443" s="785">
        <v>2310.09</v>
      </c>
      <c r="G443" s="785">
        <v>2614.98</v>
      </c>
      <c r="H443" s="785">
        <v>3451.46</v>
      </c>
      <c r="I443" s="785">
        <v>3</v>
      </c>
      <c r="J443" s="785">
        <v>415869.79599999997</v>
      </c>
      <c r="K443" s="785">
        <v>6528051.5959999999</v>
      </c>
      <c r="L443" s="785" t="s">
        <v>9418</v>
      </c>
      <c r="M443" s="785" t="s">
        <v>9419</v>
      </c>
      <c r="N443" s="785">
        <v>12540</v>
      </c>
    </row>
    <row r="444" spans="2:14">
      <c r="B444" s="785">
        <v>16000</v>
      </c>
      <c r="C444" s="785">
        <v>41.74</v>
      </c>
      <c r="D444" s="785">
        <v>203.85</v>
      </c>
      <c r="E444" s="785">
        <v>12806.11</v>
      </c>
      <c r="F444" s="785">
        <v>2262.44</v>
      </c>
      <c r="G444" s="785">
        <v>2593.86</v>
      </c>
      <c r="H444" s="785">
        <v>3406.73</v>
      </c>
      <c r="I444" s="785">
        <v>3</v>
      </c>
      <c r="J444" s="785">
        <v>415863.35800000001</v>
      </c>
      <c r="K444" s="785">
        <v>6528037.0719999997</v>
      </c>
      <c r="L444" s="785" t="s">
        <v>9420</v>
      </c>
      <c r="M444" s="785" t="s">
        <v>9421</v>
      </c>
      <c r="N444" s="785">
        <v>12596.11</v>
      </c>
    </row>
    <row r="445" spans="2:14">
      <c r="B445" s="785">
        <v>16100</v>
      </c>
      <c r="C445" s="785">
        <v>39.159999999999997</v>
      </c>
      <c r="D445" s="785">
        <v>203.77</v>
      </c>
      <c r="E445" s="785">
        <v>12882.33</v>
      </c>
      <c r="F445" s="785">
        <v>2203.2199999999998</v>
      </c>
      <c r="G445" s="785">
        <v>2567.75</v>
      </c>
      <c r="H445" s="785">
        <v>3351.26</v>
      </c>
      <c r="I445" s="785">
        <v>2</v>
      </c>
      <c r="J445" s="785">
        <v>415855.4</v>
      </c>
      <c r="K445" s="785">
        <v>6528019.023</v>
      </c>
      <c r="L445" s="785" t="s">
        <v>9422</v>
      </c>
      <c r="M445" s="785" t="s">
        <v>9423</v>
      </c>
      <c r="N445" s="785">
        <v>12672.33</v>
      </c>
    </row>
    <row r="446" spans="2:14">
      <c r="B446" s="785">
        <v>16122.71</v>
      </c>
      <c r="C446" s="785">
        <v>38.71</v>
      </c>
      <c r="D446" s="785">
        <v>203.77</v>
      </c>
      <c r="E446" s="785">
        <v>12900</v>
      </c>
      <c r="F446" s="785">
        <v>2190.16</v>
      </c>
      <c r="G446" s="785">
        <v>2561.9899999999998</v>
      </c>
      <c r="H446" s="785">
        <v>3339.03</v>
      </c>
      <c r="I446" s="785">
        <v>2</v>
      </c>
      <c r="J446" s="785">
        <v>415853.64600000001</v>
      </c>
      <c r="K446" s="785">
        <v>6528015.0410000002</v>
      </c>
      <c r="L446" s="785" t="s">
        <v>9424</v>
      </c>
      <c r="M446" s="785" t="s">
        <v>9425</v>
      </c>
      <c r="N446" s="785">
        <v>12690</v>
      </c>
    </row>
    <row r="447" spans="2:14">
      <c r="B447" s="785">
        <v>16176.14</v>
      </c>
      <c r="C447" s="785">
        <v>37.64</v>
      </c>
      <c r="D447" s="785">
        <v>203.77</v>
      </c>
      <c r="E447" s="785">
        <v>12942</v>
      </c>
      <c r="F447" s="785">
        <v>2159.94</v>
      </c>
      <c r="G447" s="785">
        <v>2548.6799999999998</v>
      </c>
      <c r="H447" s="785">
        <v>3310.74</v>
      </c>
      <c r="I447" s="785">
        <v>2</v>
      </c>
      <c r="J447" s="785">
        <v>415849.58899999998</v>
      </c>
      <c r="K447" s="785">
        <v>6528005.8300000001</v>
      </c>
      <c r="L447" s="785" t="s">
        <v>9426</v>
      </c>
      <c r="M447" s="785" t="s">
        <v>9427</v>
      </c>
      <c r="N447" s="785">
        <v>12732</v>
      </c>
    </row>
    <row r="448" spans="2:14">
      <c r="B448" s="785">
        <v>16200</v>
      </c>
      <c r="C448" s="785">
        <v>37.159999999999997</v>
      </c>
      <c r="D448" s="785">
        <v>203.77</v>
      </c>
      <c r="E448" s="785">
        <v>12960.95</v>
      </c>
      <c r="F448" s="785">
        <v>2146.6799999999998</v>
      </c>
      <c r="G448" s="785">
        <v>2542.84</v>
      </c>
      <c r="H448" s="785">
        <v>3298.32</v>
      </c>
      <c r="I448" s="785">
        <v>2</v>
      </c>
      <c r="J448" s="785">
        <v>415847.80900000001</v>
      </c>
      <c r="K448" s="785">
        <v>6528001.7869999995</v>
      </c>
      <c r="L448" s="785" t="s">
        <v>9428</v>
      </c>
      <c r="M448" s="785" t="s">
        <v>9429</v>
      </c>
      <c r="N448" s="785">
        <v>12750.95</v>
      </c>
    </row>
    <row r="449" spans="2:14">
      <c r="B449" s="785">
        <v>16300</v>
      </c>
      <c r="C449" s="785">
        <v>35.159999999999997</v>
      </c>
      <c r="D449" s="785">
        <v>203.77</v>
      </c>
      <c r="E449" s="785">
        <v>13041.68</v>
      </c>
      <c r="F449" s="785">
        <v>2092.6799999999998</v>
      </c>
      <c r="G449" s="785">
        <v>2519.06</v>
      </c>
      <c r="H449" s="785">
        <v>3247.76</v>
      </c>
      <c r="I449" s="785">
        <v>2</v>
      </c>
      <c r="J449" s="785">
        <v>415840.55900000001</v>
      </c>
      <c r="K449" s="785">
        <v>6527985.3279999997</v>
      </c>
      <c r="L449" s="785" t="s">
        <v>9430</v>
      </c>
      <c r="M449" s="785" t="s">
        <v>9431</v>
      </c>
      <c r="N449" s="785">
        <v>12831.68</v>
      </c>
    </row>
    <row r="450" spans="2:14">
      <c r="B450" s="785">
        <v>16400</v>
      </c>
      <c r="C450" s="785">
        <v>33.159999999999997</v>
      </c>
      <c r="D450" s="785">
        <v>203.77</v>
      </c>
      <c r="E450" s="785">
        <v>13124.42</v>
      </c>
      <c r="F450" s="785">
        <v>2041.29</v>
      </c>
      <c r="G450" s="785">
        <v>2496.4299999999998</v>
      </c>
      <c r="H450" s="785">
        <v>3199.64</v>
      </c>
      <c r="I450" s="785">
        <v>2</v>
      </c>
      <c r="J450" s="785">
        <v>415833.66100000002</v>
      </c>
      <c r="K450" s="785">
        <v>6527969.6639999999</v>
      </c>
      <c r="L450" s="785" t="s">
        <v>9432</v>
      </c>
      <c r="M450" s="785" t="s">
        <v>9433</v>
      </c>
      <c r="N450" s="785">
        <v>12914.42</v>
      </c>
    </row>
    <row r="451" spans="2:14">
      <c r="B451" s="785">
        <v>16432.82</v>
      </c>
      <c r="C451" s="785">
        <v>32.51</v>
      </c>
      <c r="D451" s="785">
        <v>203.77</v>
      </c>
      <c r="E451" s="785">
        <v>13152</v>
      </c>
      <c r="F451" s="785">
        <v>2025</v>
      </c>
      <c r="G451" s="785">
        <v>2489.25</v>
      </c>
      <c r="H451" s="785">
        <v>3184.39</v>
      </c>
      <c r="I451" s="785">
        <v>2</v>
      </c>
      <c r="J451" s="785">
        <v>415831.47399999999</v>
      </c>
      <c r="K451" s="785">
        <v>6527964.7000000002</v>
      </c>
      <c r="L451" s="785" t="s">
        <v>9434</v>
      </c>
      <c r="M451" s="785" t="s">
        <v>9435</v>
      </c>
      <c r="N451" s="785">
        <v>12942</v>
      </c>
    </row>
    <row r="452" spans="2:14">
      <c r="B452" s="785">
        <v>16500</v>
      </c>
      <c r="C452" s="785">
        <v>31.16</v>
      </c>
      <c r="D452" s="785">
        <v>203.77</v>
      </c>
      <c r="E452" s="785">
        <v>13209.07</v>
      </c>
      <c r="F452" s="785">
        <v>1992.57</v>
      </c>
      <c r="G452" s="785">
        <v>2474.9699999999998</v>
      </c>
      <c r="H452" s="785">
        <v>3154.03</v>
      </c>
      <c r="I452" s="785">
        <v>2</v>
      </c>
      <c r="J452" s="785">
        <v>415827.12099999998</v>
      </c>
      <c r="K452" s="785">
        <v>6527954.8159999996</v>
      </c>
      <c r="L452" s="785" t="s">
        <v>9436</v>
      </c>
      <c r="M452" s="785" t="s">
        <v>9437</v>
      </c>
      <c r="N452" s="785">
        <v>12999.07</v>
      </c>
    </row>
    <row r="453" spans="2:14">
      <c r="B453" s="785">
        <v>16533.689999999999</v>
      </c>
      <c r="C453" s="785">
        <v>30.49</v>
      </c>
      <c r="D453" s="785">
        <v>203.77</v>
      </c>
      <c r="E453" s="785">
        <v>13238</v>
      </c>
      <c r="F453" s="785">
        <v>1976.77</v>
      </c>
      <c r="G453" s="785">
        <v>2468.0100000000002</v>
      </c>
      <c r="H453" s="785">
        <v>3139.24</v>
      </c>
      <c r="I453" s="785">
        <v>2</v>
      </c>
      <c r="J453" s="785">
        <v>415825</v>
      </c>
      <c r="K453" s="785">
        <v>6527950</v>
      </c>
      <c r="L453" s="785" t="s">
        <v>9438</v>
      </c>
      <c r="M453" s="785" t="s">
        <v>9439</v>
      </c>
      <c r="N453" s="785">
        <v>13028</v>
      </c>
    </row>
    <row r="454" spans="2:14">
      <c r="B454" s="785">
        <v>16600</v>
      </c>
      <c r="C454" s="785">
        <v>29.16</v>
      </c>
      <c r="D454" s="785">
        <v>203.77</v>
      </c>
      <c r="E454" s="785">
        <v>13295.53</v>
      </c>
      <c r="F454" s="785">
        <v>1946.59</v>
      </c>
      <c r="G454" s="785">
        <v>2454.7199999999998</v>
      </c>
      <c r="H454" s="785">
        <v>3110.97</v>
      </c>
      <c r="I454" s="785">
        <v>2</v>
      </c>
      <c r="J454" s="785">
        <v>415820.94799999997</v>
      </c>
      <c r="K454" s="785">
        <v>6527940.7999999998</v>
      </c>
      <c r="L454" s="785" t="s">
        <v>9440</v>
      </c>
      <c r="M454" s="785" t="s">
        <v>9441</v>
      </c>
      <c r="N454" s="785">
        <v>13085.53</v>
      </c>
    </row>
    <row r="455" spans="2:14">
      <c r="B455" s="785">
        <v>16622.25</v>
      </c>
      <c r="C455" s="785">
        <v>28.72</v>
      </c>
      <c r="D455" s="785">
        <v>203.77</v>
      </c>
      <c r="E455" s="785">
        <v>13315</v>
      </c>
      <c r="F455" s="785">
        <v>1936.73</v>
      </c>
      <c r="G455" s="785">
        <v>2450.38</v>
      </c>
      <c r="H455" s="785">
        <v>3101.75</v>
      </c>
      <c r="I455" s="785">
        <v>2</v>
      </c>
      <c r="J455" s="785">
        <v>415819.625</v>
      </c>
      <c r="K455" s="785">
        <v>6527937.7960000001</v>
      </c>
      <c r="L455" s="785" t="s">
        <v>9442</v>
      </c>
      <c r="M455" s="785" t="s">
        <v>9443</v>
      </c>
      <c r="N455" s="785">
        <v>13105</v>
      </c>
    </row>
    <row r="456" spans="2:14">
      <c r="B456" s="785">
        <v>16700</v>
      </c>
      <c r="C456" s="785">
        <v>27.16</v>
      </c>
      <c r="D456" s="785">
        <v>203.77</v>
      </c>
      <c r="E456" s="785">
        <v>13383.68</v>
      </c>
      <c r="F456" s="785">
        <v>1903.4</v>
      </c>
      <c r="G456" s="785">
        <v>2435.69</v>
      </c>
      <c r="H456" s="785">
        <v>3070.53</v>
      </c>
      <c r="I456" s="785">
        <v>2</v>
      </c>
      <c r="J456" s="785">
        <v>415815.15</v>
      </c>
      <c r="K456" s="785">
        <v>6527927.6349999998</v>
      </c>
      <c r="L456" s="785" t="s">
        <v>9444</v>
      </c>
      <c r="M456" s="785" t="s">
        <v>9445</v>
      </c>
      <c r="N456" s="785">
        <v>13173.68</v>
      </c>
    </row>
    <row r="457" spans="2:14">
      <c r="B457" s="785">
        <v>16723.91</v>
      </c>
      <c r="C457" s="785">
        <v>26.69</v>
      </c>
      <c r="D457" s="785">
        <v>203.77</v>
      </c>
      <c r="E457" s="785">
        <v>13405</v>
      </c>
      <c r="F457" s="785">
        <v>1893.49</v>
      </c>
      <c r="G457" s="785">
        <v>2431.33</v>
      </c>
      <c r="H457" s="785">
        <v>3061.25</v>
      </c>
      <c r="I457" s="785">
        <v>2</v>
      </c>
      <c r="J457" s="785">
        <v>415813.82</v>
      </c>
      <c r="K457" s="785">
        <v>6527924.6150000002</v>
      </c>
      <c r="L457" s="785" t="s">
        <v>9446</v>
      </c>
      <c r="M457" s="785" t="s">
        <v>9447</v>
      </c>
      <c r="N457" s="785">
        <v>13195</v>
      </c>
    </row>
    <row r="458" spans="2:14">
      <c r="B458" s="785">
        <v>16800</v>
      </c>
      <c r="C458" s="785">
        <v>25.16</v>
      </c>
      <c r="D458" s="785">
        <v>203.77</v>
      </c>
      <c r="E458" s="785">
        <v>13473.43</v>
      </c>
      <c r="F458" s="785">
        <v>1863.04</v>
      </c>
      <c r="G458" s="785">
        <v>2417.92</v>
      </c>
      <c r="H458" s="785">
        <v>3032.75</v>
      </c>
      <c r="I458" s="785">
        <v>2</v>
      </c>
      <c r="J458" s="785">
        <v>415809.73300000001</v>
      </c>
      <c r="K458" s="785">
        <v>6527915.3360000001</v>
      </c>
      <c r="L458" s="785" t="s">
        <v>9448</v>
      </c>
      <c r="M458" s="785" t="s">
        <v>9449</v>
      </c>
      <c r="N458" s="785">
        <v>13263.43</v>
      </c>
    </row>
    <row r="459" spans="2:14">
      <c r="B459" s="785">
        <v>16884.03</v>
      </c>
      <c r="C459" s="785">
        <v>23.48</v>
      </c>
      <c r="D459" s="785">
        <v>203.77</v>
      </c>
      <c r="E459" s="785">
        <v>13550</v>
      </c>
      <c r="F459" s="785">
        <v>1831.37</v>
      </c>
      <c r="G459" s="785">
        <v>2403.9699999999998</v>
      </c>
      <c r="H459" s="785">
        <v>3003.09</v>
      </c>
      <c r="I459" s="785">
        <v>2</v>
      </c>
      <c r="J459" s="785">
        <v>415805.48100000003</v>
      </c>
      <c r="K459" s="785">
        <v>6527905.6809999999</v>
      </c>
      <c r="L459" s="785" t="s">
        <v>9450</v>
      </c>
      <c r="M459" s="785" t="s">
        <v>9451</v>
      </c>
      <c r="N459" s="785">
        <v>13340</v>
      </c>
    </row>
    <row r="460" spans="2:14">
      <c r="B460" s="785">
        <v>16900</v>
      </c>
      <c r="C460" s="785">
        <v>23.16</v>
      </c>
      <c r="D460" s="785">
        <v>203.77</v>
      </c>
      <c r="E460" s="785">
        <v>13564.66</v>
      </c>
      <c r="F460" s="785">
        <v>1825.58</v>
      </c>
      <c r="G460" s="785">
        <v>2401.42</v>
      </c>
      <c r="H460" s="785">
        <v>2997.68</v>
      </c>
      <c r="I460" s="785">
        <v>2</v>
      </c>
      <c r="J460" s="785">
        <v>415804.70400000003</v>
      </c>
      <c r="K460" s="785">
        <v>6527903.9179999996</v>
      </c>
      <c r="L460" s="785" t="s">
        <v>9452</v>
      </c>
      <c r="M460" s="785" t="s">
        <v>9453</v>
      </c>
      <c r="N460" s="785">
        <v>13354.66</v>
      </c>
    </row>
    <row r="461" spans="2:14">
      <c r="B461" s="785">
        <v>16927.5</v>
      </c>
      <c r="C461" s="785">
        <v>22.61</v>
      </c>
      <c r="D461" s="785">
        <v>203.77</v>
      </c>
      <c r="E461" s="785">
        <v>13590</v>
      </c>
      <c r="F461" s="785">
        <v>1815.79</v>
      </c>
      <c r="G461" s="785">
        <v>2397.11</v>
      </c>
      <c r="H461" s="785">
        <v>2988.51</v>
      </c>
      <c r="I461" s="785">
        <v>2</v>
      </c>
      <c r="J461" s="785">
        <v>415803.39</v>
      </c>
      <c r="K461" s="785">
        <v>6527900.9340000004</v>
      </c>
      <c r="L461" s="785" t="s">
        <v>9454</v>
      </c>
      <c r="M461" s="785" t="s">
        <v>9455</v>
      </c>
      <c r="N461" s="785">
        <v>13380</v>
      </c>
    </row>
    <row r="462" spans="2:14">
      <c r="B462" s="785">
        <v>17000</v>
      </c>
      <c r="C462" s="785">
        <v>21.16</v>
      </c>
      <c r="D462" s="785">
        <v>203.77</v>
      </c>
      <c r="E462" s="785">
        <v>13657.27</v>
      </c>
      <c r="F462" s="785">
        <v>1791.06</v>
      </c>
      <c r="G462" s="785">
        <v>2386.2199999999998</v>
      </c>
      <c r="H462" s="785">
        <v>2965.35</v>
      </c>
      <c r="I462" s="785">
        <v>2</v>
      </c>
      <c r="J462" s="785">
        <v>415800.07</v>
      </c>
      <c r="K462" s="785">
        <v>6527893.3949999996</v>
      </c>
      <c r="L462" s="785" t="s">
        <v>9456</v>
      </c>
      <c r="M462" s="785" t="s">
        <v>9457</v>
      </c>
      <c r="N462" s="785">
        <v>13447.27</v>
      </c>
    </row>
    <row r="463" spans="2:14">
      <c r="B463" s="785">
        <v>17061.650000000001</v>
      </c>
      <c r="C463" s="785">
        <v>19.93</v>
      </c>
      <c r="D463" s="785">
        <v>203.77</v>
      </c>
      <c r="E463" s="785">
        <v>13715</v>
      </c>
      <c r="F463" s="785">
        <v>1771.26</v>
      </c>
      <c r="G463" s="785">
        <v>2377.5</v>
      </c>
      <c r="H463" s="785">
        <v>2946.81</v>
      </c>
      <c r="I463" s="785">
        <v>2</v>
      </c>
      <c r="J463" s="785">
        <v>415797.41100000002</v>
      </c>
      <c r="K463" s="785">
        <v>6527887.3590000002</v>
      </c>
      <c r="L463" s="785" t="s">
        <v>9458</v>
      </c>
      <c r="M463" s="785" t="s">
        <v>9459</v>
      </c>
      <c r="N463" s="785">
        <v>13505</v>
      </c>
    </row>
    <row r="464" spans="2:14">
      <c r="B464" s="785">
        <v>17100</v>
      </c>
      <c r="C464" s="785">
        <v>19.16</v>
      </c>
      <c r="D464" s="785">
        <v>203.77</v>
      </c>
      <c r="E464" s="785">
        <v>13751.14</v>
      </c>
      <c r="F464" s="785">
        <v>1759.52</v>
      </c>
      <c r="G464" s="785">
        <v>2372.33</v>
      </c>
      <c r="H464" s="785">
        <v>2935.82</v>
      </c>
      <c r="I464" s="785">
        <v>2</v>
      </c>
      <c r="J464" s="785">
        <v>415795.83500000002</v>
      </c>
      <c r="K464" s="785">
        <v>6527883.7800000003</v>
      </c>
      <c r="L464" s="785" t="s">
        <v>9460</v>
      </c>
      <c r="M464" s="785" t="s">
        <v>9461</v>
      </c>
      <c r="N464" s="785">
        <v>13541.14</v>
      </c>
    </row>
    <row r="465" spans="2:14">
      <c r="B465" s="785">
        <v>17200</v>
      </c>
      <c r="C465" s="785">
        <v>17.16</v>
      </c>
      <c r="D465" s="785">
        <v>203.77</v>
      </c>
      <c r="E465" s="785">
        <v>13846.15</v>
      </c>
      <c r="F465" s="785">
        <v>1730.99</v>
      </c>
      <c r="G465" s="785">
        <v>2359.7600000000002</v>
      </c>
      <c r="H465" s="785">
        <v>2909.11</v>
      </c>
      <c r="I465" s="785">
        <v>2</v>
      </c>
      <c r="J465" s="785">
        <v>415792.005</v>
      </c>
      <c r="K465" s="785">
        <v>6527875.085</v>
      </c>
      <c r="L465" s="785" t="s">
        <v>9462</v>
      </c>
      <c r="M465" s="785" t="s">
        <v>9463</v>
      </c>
      <c r="N465" s="785">
        <v>13636.15</v>
      </c>
    </row>
    <row r="466" spans="2:14">
      <c r="B466" s="785">
        <v>17266.599999999999</v>
      </c>
      <c r="C466" s="785">
        <v>15.83</v>
      </c>
      <c r="D466" s="785">
        <v>203.77</v>
      </c>
      <c r="E466" s="785">
        <v>13910</v>
      </c>
      <c r="F466" s="785">
        <v>1713.68</v>
      </c>
      <c r="G466" s="785">
        <v>2352.14</v>
      </c>
      <c r="H466" s="785">
        <v>2892.9</v>
      </c>
      <c r="I466" s="785">
        <v>2</v>
      </c>
      <c r="J466" s="785">
        <v>415789.68199999997</v>
      </c>
      <c r="K466" s="785">
        <v>6527869.8099999996</v>
      </c>
      <c r="L466" s="785" t="s">
        <v>9464</v>
      </c>
      <c r="M466" s="785" t="s">
        <v>9465</v>
      </c>
      <c r="N466" s="785">
        <v>13700</v>
      </c>
    </row>
    <row r="467" spans="2:14">
      <c r="L467" s="785"/>
      <c r="M467" s="785"/>
    </row>
    <row r="468" spans="2:14">
      <c r="L468" s="785"/>
      <c r="M468" s="785"/>
    </row>
    <row r="469" spans="2:14">
      <c r="L469" s="785"/>
      <c r="M469" s="785"/>
    </row>
    <row r="470" spans="2:14">
      <c r="L470" s="785"/>
      <c r="M470" s="785"/>
    </row>
    <row r="471" spans="2:14">
      <c r="L471" s="785"/>
      <c r="M471" s="785"/>
    </row>
    <row r="472" spans="2:14">
      <c r="L472" s="785"/>
      <c r="M472" s="785"/>
    </row>
    <row r="473" spans="2:14">
      <c r="L473" s="785"/>
      <c r="M473" s="785"/>
    </row>
    <row r="474" spans="2:14">
      <c r="L474" s="785"/>
      <c r="M474" s="785"/>
    </row>
    <row r="475" spans="2:14">
      <c r="L475" s="785"/>
      <c r="M475" s="785"/>
    </row>
    <row r="476" spans="2:14">
      <c r="L476" s="785"/>
      <c r="M476" s="785"/>
    </row>
    <row r="477" spans="2:14">
      <c r="L477" s="785"/>
      <c r="M477" s="785"/>
    </row>
    <row r="478" spans="2:14">
      <c r="L478" s="785"/>
      <c r="M478" s="785"/>
    </row>
    <row r="479" spans="2:14">
      <c r="L479" s="785"/>
      <c r="M479" s="785"/>
    </row>
    <row r="480" spans="2:14">
      <c r="L480" s="785"/>
      <c r="M480" s="785"/>
    </row>
    <row r="481" spans="12:13">
      <c r="L481" s="785"/>
      <c r="M481" s="785"/>
    </row>
    <row r="482" spans="12:13">
      <c r="L482" s="785"/>
      <c r="M482" s="785"/>
    </row>
    <row r="483" spans="12:13">
      <c r="L483" s="785"/>
      <c r="M483" s="785"/>
    </row>
    <row r="484" spans="12:13">
      <c r="L484" s="785"/>
      <c r="M484" s="785"/>
    </row>
    <row r="485" spans="12:13">
      <c r="L485" s="785"/>
      <c r="M485" s="785"/>
    </row>
    <row r="486" spans="12:13">
      <c r="L486" s="785"/>
      <c r="M486" s="785"/>
    </row>
    <row r="487" spans="12:13">
      <c r="L487" s="785"/>
      <c r="M487" s="785"/>
    </row>
    <row r="488" spans="12:13">
      <c r="L488" s="785"/>
      <c r="M488" s="785"/>
    </row>
    <row r="489" spans="12:13">
      <c r="L489" s="785"/>
      <c r="M489" s="785"/>
    </row>
    <row r="490" spans="12:13">
      <c r="L490" s="785"/>
      <c r="M490" s="785"/>
    </row>
    <row r="491" spans="12:13">
      <c r="L491" s="785"/>
      <c r="M491" s="785"/>
    </row>
    <row r="492" spans="12:13">
      <c r="L492" s="785"/>
      <c r="M492" s="785"/>
    </row>
    <row r="493" spans="12:13">
      <c r="L493" s="785"/>
      <c r="M493" s="785"/>
    </row>
    <row r="494" spans="12:13">
      <c r="L494" s="785"/>
      <c r="M494" s="785"/>
    </row>
    <row r="495" spans="12:13">
      <c r="L495" s="785"/>
      <c r="M495" s="785"/>
    </row>
    <row r="496" spans="12:13">
      <c r="L496" s="785"/>
      <c r="M496" s="785"/>
    </row>
    <row r="497" spans="12:13">
      <c r="L497" s="785"/>
      <c r="M497" s="785"/>
    </row>
    <row r="498" spans="12:13">
      <c r="L498" s="785"/>
      <c r="M498" s="785"/>
    </row>
    <row r="499" spans="12:13">
      <c r="L499" s="785"/>
      <c r="M499" s="785"/>
    </row>
    <row r="500" spans="12:13">
      <c r="L500" s="785"/>
      <c r="M500" s="785"/>
    </row>
    <row r="501" spans="12:13">
      <c r="L501" s="785"/>
      <c r="M501" s="785"/>
    </row>
  </sheetData>
  <conditionalFormatting sqref="B19:N501">
    <cfRule type="expression" dxfId="45" priority="1" stopIfTrue="1">
      <formula>RIGHT(TRIM($O19),1)=CHAR(34)</formula>
    </cfRule>
    <cfRule type="expression" dxfId="44" priority="2" stopIfTrue="1">
      <formula>TRIM($O19)&lt;&gt;""</formula>
    </cfRule>
  </conditionalFormatting>
  <hyperlinks>
    <hyperlink ref="A1" location="Index" display="Back to Index" xr:uid="{00000000-0004-0000-1500-000000000000}"/>
  </hyperlinks>
  <pageMargins left="0.74803149606299213" right="0.74803149606299213" top="0.98425196850393704" bottom="0.98425196850393704" header="0.51181102362204722" footer="0.51181102362204722"/>
  <pageSetup paperSize="9" scale="95"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34"/>
  <sheetViews>
    <sheetView showGridLines="0" showRowColHeaders="0" workbookViewId="0">
      <selection activeCell="B4" sqref="B4"/>
    </sheetView>
  </sheetViews>
  <sheetFormatPr defaultColWidth="9" defaultRowHeight="14.4"/>
  <cols>
    <col min="1" max="1" width="9" style="57"/>
    <col min="2" max="2" width="36.09765625" style="57" bestFit="1" customWidth="1"/>
    <col min="3" max="16384" width="9" style="57"/>
  </cols>
  <sheetData>
    <row r="1" spans="1:8">
      <c r="A1" s="50" t="s">
        <v>5781</v>
      </c>
      <c r="H1" s="50"/>
    </row>
    <row r="2" spans="1:8" ht="15" thickBot="1">
      <c r="B2" s="102" t="s">
        <v>690</v>
      </c>
      <c r="C2" s="103" t="s">
        <v>691</v>
      </c>
      <c r="D2" s="103" t="s">
        <v>692</v>
      </c>
    </row>
    <row r="3" spans="1:8" ht="15" thickTop="1">
      <c r="B3" s="104" t="s">
        <v>693</v>
      </c>
      <c r="C3" s="105"/>
      <c r="D3" s="105"/>
    </row>
    <row r="4" spans="1:8">
      <c r="B4" s="106" t="s">
        <v>695</v>
      </c>
      <c r="C4" s="107"/>
      <c r="D4" s="107"/>
    </row>
    <row r="5" spans="1:8">
      <c r="B5" s="106" t="s">
        <v>696</v>
      </c>
      <c r="C5" s="107"/>
      <c r="D5" s="107"/>
    </row>
    <row r="6" spans="1:8">
      <c r="B6" s="106" t="s">
        <v>697</v>
      </c>
      <c r="C6" s="107"/>
      <c r="D6" s="107"/>
      <c r="E6" s="193"/>
    </row>
    <row r="7" spans="1:8">
      <c r="B7" s="106" t="s">
        <v>698</v>
      </c>
      <c r="C7" s="107"/>
      <c r="D7" s="107"/>
      <c r="E7" s="193"/>
    </row>
    <row r="8" spans="1:8">
      <c r="B8" s="106" t="s">
        <v>699</v>
      </c>
      <c r="C8" s="107"/>
      <c r="D8" s="107"/>
      <c r="E8" s="193"/>
    </row>
    <row r="9" spans="1:8">
      <c r="B9" s="106" t="s">
        <v>700</v>
      </c>
      <c r="C9" s="107"/>
      <c r="D9" s="107"/>
    </row>
    <row r="10" spans="1:8">
      <c r="B10" s="106" t="s">
        <v>701</v>
      </c>
      <c r="C10" s="107"/>
      <c r="D10" s="107"/>
    </row>
    <row r="11" spans="1:8">
      <c r="B11" s="106" t="s">
        <v>702</v>
      </c>
      <c r="C11" s="107"/>
      <c r="D11" s="107"/>
    </row>
    <row r="12" spans="1:8">
      <c r="B12" s="106" t="s">
        <v>703</v>
      </c>
      <c r="C12" s="107"/>
      <c r="D12" s="107"/>
    </row>
    <row r="13" spans="1:8">
      <c r="B13" s="106" t="s">
        <v>704</v>
      </c>
      <c r="C13" s="107"/>
      <c r="D13" s="107"/>
    </row>
    <row r="14" spans="1:8">
      <c r="B14" s="106" t="s">
        <v>705</v>
      </c>
      <c r="C14" s="107"/>
      <c r="D14" s="107"/>
    </row>
    <row r="15" spans="1:8">
      <c r="B15" s="106" t="s">
        <v>706</v>
      </c>
      <c r="C15" s="107"/>
      <c r="D15" s="107"/>
    </row>
    <row r="16" spans="1:8">
      <c r="B16" s="106" t="s">
        <v>707</v>
      </c>
      <c r="C16" s="107"/>
      <c r="D16" s="107"/>
    </row>
    <row r="17" spans="2:11">
      <c r="B17" s="106" t="s">
        <v>708</v>
      </c>
      <c r="C17" s="107"/>
      <c r="D17" s="107"/>
      <c r="E17" s="193"/>
    </row>
    <row r="18" spans="2:11">
      <c r="B18" s="106" t="s">
        <v>709</v>
      </c>
      <c r="C18" s="107"/>
      <c r="D18" s="107"/>
      <c r="E18" s="193"/>
    </row>
    <row r="19" spans="2:11">
      <c r="B19" s="106" t="s">
        <v>710</v>
      </c>
      <c r="C19" s="107"/>
      <c r="D19" s="107"/>
      <c r="E19" s="193"/>
    </row>
    <row r="22" spans="2:11" ht="15" thickBot="1">
      <c r="B22" s="102" t="s">
        <v>711</v>
      </c>
      <c r="C22" s="103" t="s">
        <v>691</v>
      </c>
      <c r="D22" s="103" t="s">
        <v>692</v>
      </c>
    </row>
    <row r="23" spans="2:11" ht="15" thickTop="1">
      <c r="B23" s="104" t="s">
        <v>693</v>
      </c>
      <c r="C23" s="105"/>
      <c r="D23" s="105"/>
      <c r="E23" s="193"/>
    </row>
    <row r="24" spans="2:11">
      <c r="B24" s="106" t="s">
        <v>695</v>
      </c>
      <c r="C24" s="107"/>
      <c r="D24" s="107"/>
      <c r="E24" s="193"/>
      <c r="J24" s="108"/>
      <c r="K24" s="108"/>
    </row>
    <row r="25" spans="2:11">
      <c r="B25" s="106" t="s">
        <v>696</v>
      </c>
      <c r="C25" s="107"/>
      <c r="D25" s="107"/>
      <c r="E25" s="193"/>
      <c r="J25" s="108"/>
      <c r="K25" s="108"/>
    </row>
    <row r="26" spans="2:11">
      <c r="B26" s="106" t="s">
        <v>697</v>
      </c>
      <c r="C26" s="107"/>
      <c r="D26" s="107"/>
      <c r="E26" s="193"/>
      <c r="I26" s="108"/>
      <c r="J26" s="108"/>
      <c r="K26" s="108"/>
    </row>
    <row r="27" spans="2:11">
      <c r="B27" s="106" t="s">
        <v>698</v>
      </c>
      <c r="C27" s="107"/>
      <c r="D27" s="107"/>
      <c r="E27" s="193"/>
      <c r="I27" s="108"/>
      <c r="J27" s="108"/>
      <c r="K27" s="108"/>
    </row>
    <row r="28" spans="2:11">
      <c r="B28" s="106" t="s">
        <v>699</v>
      </c>
      <c r="C28" s="107"/>
      <c r="D28" s="107"/>
      <c r="E28" s="193"/>
      <c r="I28" s="108"/>
      <c r="J28" s="108"/>
      <c r="K28" s="108"/>
    </row>
    <row r="29" spans="2:11">
      <c r="B29" s="106" t="s">
        <v>700</v>
      </c>
      <c r="C29" s="107"/>
      <c r="D29" s="107"/>
      <c r="E29" s="193"/>
      <c r="J29" s="108"/>
      <c r="K29" s="108"/>
    </row>
    <row r="30" spans="2:11">
      <c r="B30" s="106" t="s">
        <v>701</v>
      </c>
      <c r="C30" s="107"/>
      <c r="D30" s="107"/>
    </row>
    <row r="31" spans="2:11">
      <c r="B31" s="106" t="s">
        <v>702</v>
      </c>
      <c r="C31" s="107"/>
      <c r="D31" s="107"/>
    </row>
    <row r="32" spans="2:11">
      <c r="B32" s="106" t="s">
        <v>703</v>
      </c>
      <c r="C32" s="107"/>
      <c r="D32" s="107"/>
    </row>
    <row r="33" spans="2:5">
      <c r="B33" s="106" t="s">
        <v>704</v>
      </c>
      <c r="C33" s="107"/>
      <c r="D33" s="107"/>
      <c r="E33" s="193"/>
    </row>
    <row r="34" spans="2:5">
      <c r="B34" s="106" t="s">
        <v>705</v>
      </c>
      <c r="C34" s="107"/>
      <c r="D34" s="107"/>
      <c r="E34" s="193"/>
    </row>
  </sheetData>
  <hyperlinks>
    <hyperlink ref="A1" location="Index" display="Back to Index" xr:uid="{00000000-0004-0000-1600-000000000000}"/>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S4717"/>
  <sheetViews>
    <sheetView showGridLines="0" showRowColHeaders="0" topLeftCell="A2724" zoomScaleNormal="100" workbookViewId="0">
      <selection activeCell="G13" sqref="G13"/>
    </sheetView>
  </sheetViews>
  <sheetFormatPr defaultColWidth="9" defaultRowHeight="39.6"/>
  <cols>
    <col min="1" max="1" width="14.09765625" style="109" customWidth="1"/>
    <col min="2" max="2" width="14.09765625" style="967" customWidth="1"/>
    <col min="3" max="3" width="14.09765625" style="961" customWidth="1"/>
    <col min="4" max="4" width="46.8984375" style="109" customWidth="1"/>
    <col min="5" max="5" width="31.3984375" style="180" customWidth="1"/>
    <col min="6" max="6" width="21.3984375" style="180" customWidth="1"/>
    <col min="7" max="7" width="25" style="180" bestFit="1" customWidth="1"/>
    <col min="8" max="12" width="12.8984375" style="180" customWidth="1"/>
    <col min="13" max="19" width="9" style="180"/>
    <col min="20" max="16384" width="9" style="109"/>
  </cols>
  <sheetData>
    <row r="1" spans="1:10">
      <c r="A1" s="340" t="s">
        <v>5781</v>
      </c>
      <c r="D1" s="345" t="s">
        <v>758</v>
      </c>
      <c r="H1" s="248"/>
      <c r="J1" s="248"/>
    </row>
    <row r="2" spans="1:10">
      <c r="D2" s="345" t="s">
        <v>759</v>
      </c>
    </row>
    <row r="3" spans="1:10">
      <c r="D3" s="345" t="s">
        <v>760</v>
      </c>
    </row>
    <row r="4" spans="1:10">
      <c r="D4" s="345"/>
    </row>
    <row r="5" spans="1:10">
      <c r="D5" s="345"/>
    </row>
    <row r="6" spans="1:10" ht="43.8">
      <c r="A6" s="344" t="s">
        <v>761</v>
      </c>
      <c r="B6" s="968"/>
    </row>
    <row r="7" spans="1:10" ht="43.8">
      <c r="B7" s="968" t="s">
        <v>762</v>
      </c>
    </row>
    <row r="8" spans="1:10">
      <c r="C8" s="962" t="s">
        <v>763</v>
      </c>
    </row>
    <row r="9" spans="1:10">
      <c r="D9" s="346" t="s">
        <v>809</v>
      </c>
    </row>
    <row r="10" spans="1:10">
      <c r="C10" s="962" t="s">
        <v>764</v>
      </c>
    </row>
    <row r="11" spans="1:10">
      <c r="D11" s="346" t="s">
        <v>810</v>
      </c>
    </row>
    <row r="12" spans="1:10">
      <c r="D12" s="347" t="s">
        <v>811</v>
      </c>
    </row>
    <row r="13" spans="1:10">
      <c r="D13" s="347" t="s">
        <v>812</v>
      </c>
    </row>
    <row r="14" spans="1:10">
      <c r="D14" s="347" t="s">
        <v>813</v>
      </c>
    </row>
    <row r="15" spans="1:10">
      <c r="D15" s="347" t="s">
        <v>814</v>
      </c>
    </row>
    <row r="16" spans="1:10">
      <c r="C16" s="962" t="s">
        <v>765</v>
      </c>
    </row>
    <row r="17" spans="2:7">
      <c r="D17" s="348" t="s">
        <v>815</v>
      </c>
      <c r="E17" s="232" t="s">
        <v>122</v>
      </c>
      <c r="F17" s="232" t="s">
        <v>465</v>
      </c>
      <c r="G17" s="232" t="s">
        <v>816</v>
      </c>
    </row>
    <row r="18" spans="2:7">
      <c r="D18" s="346">
        <v>1</v>
      </c>
      <c r="E18" s="234">
        <v>42066</v>
      </c>
      <c r="F18" s="233" t="s">
        <v>817</v>
      </c>
      <c r="G18" s="233" t="s">
        <v>818</v>
      </c>
    </row>
    <row r="19" spans="2:7">
      <c r="D19" s="1248">
        <v>1.1000000000000001</v>
      </c>
      <c r="E19" s="1249">
        <v>42069</v>
      </c>
      <c r="F19" s="1250" t="s">
        <v>819</v>
      </c>
      <c r="G19" s="233" t="s">
        <v>818</v>
      </c>
    </row>
    <row r="20" spans="2:7">
      <c r="D20" s="1248"/>
      <c r="E20" s="1249"/>
      <c r="F20" s="1250"/>
      <c r="G20" s="233" t="s">
        <v>820</v>
      </c>
    </row>
    <row r="21" spans="2:7">
      <c r="D21" s="346">
        <v>1.2</v>
      </c>
      <c r="E21" s="234">
        <v>42102</v>
      </c>
      <c r="F21" s="233" t="s">
        <v>821</v>
      </c>
      <c r="G21" s="233" t="s">
        <v>818</v>
      </c>
    </row>
    <row r="22" spans="2:7" ht="43.8">
      <c r="B22" s="968" t="s">
        <v>766</v>
      </c>
    </row>
    <row r="23" spans="2:7" ht="40.200000000000003" thickBot="1">
      <c r="C23" s="963" t="s">
        <v>767</v>
      </c>
    </row>
    <row r="24" spans="2:7" ht="40.200000000000003" thickBot="1">
      <c r="D24" s="1243" t="s">
        <v>822</v>
      </c>
      <c r="E24" s="1244"/>
    </row>
    <row r="25" spans="2:7" ht="40.200000000000003" thickTop="1">
      <c r="D25" s="349" t="s">
        <v>823</v>
      </c>
      <c r="E25" s="228" t="s">
        <v>824</v>
      </c>
    </row>
    <row r="26" spans="2:7">
      <c r="D26" s="1245" t="s">
        <v>825</v>
      </c>
      <c r="E26" s="229" t="s">
        <v>826</v>
      </c>
    </row>
    <row r="27" spans="2:7">
      <c r="D27" s="1246"/>
      <c r="E27" s="230" t="s">
        <v>827</v>
      </c>
    </row>
    <row r="28" spans="2:7">
      <c r="D28" s="1246"/>
      <c r="E28" s="230" t="s">
        <v>828</v>
      </c>
    </row>
    <row r="29" spans="2:7" ht="64.5" customHeight="1">
      <c r="D29" s="1246"/>
      <c r="E29" s="230" t="s">
        <v>829</v>
      </c>
    </row>
    <row r="30" spans="2:7">
      <c r="D30" s="1247"/>
      <c r="E30" s="231" t="s">
        <v>830</v>
      </c>
    </row>
    <row r="31" spans="2:7">
      <c r="D31" s="349" t="s">
        <v>831</v>
      </c>
      <c r="E31" s="228" t="s">
        <v>832</v>
      </c>
    </row>
    <row r="32" spans="2:7" ht="40.200000000000003" thickBot="1">
      <c r="D32" s="346"/>
    </row>
    <row r="33" spans="3:5" ht="40.200000000000003" thickBot="1">
      <c r="D33" s="1243" t="s">
        <v>833</v>
      </c>
      <c r="E33" s="1244"/>
    </row>
    <row r="34" spans="3:5" ht="40.200000000000003" thickTop="1">
      <c r="D34" s="349" t="s">
        <v>834</v>
      </c>
      <c r="E34" s="228" t="s">
        <v>835</v>
      </c>
    </row>
    <row r="35" spans="3:5">
      <c r="D35" s="349" t="s">
        <v>836</v>
      </c>
      <c r="E35" s="228" t="s">
        <v>837</v>
      </c>
    </row>
    <row r="36" spans="3:5">
      <c r="D36" s="349" t="s">
        <v>838</v>
      </c>
      <c r="E36" s="228" t="s">
        <v>839</v>
      </c>
    </row>
    <row r="37" spans="3:5">
      <c r="D37" s="349" t="s">
        <v>840</v>
      </c>
      <c r="E37" s="228" t="s">
        <v>841</v>
      </c>
    </row>
    <row r="38" spans="3:5">
      <c r="D38" s="346"/>
    </row>
    <row r="39" spans="3:5" ht="40.200000000000003" thickBot="1">
      <c r="C39" s="963" t="s">
        <v>768</v>
      </c>
    </row>
    <row r="40" spans="3:5" ht="40.200000000000003" thickBot="1">
      <c r="D40" s="1243" t="s">
        <v>822</v>
      </c>
      <c r="E40" s="1244"/>
    </row>
    <row r="41" spans="3:5" ht="40.200000000000003" thickTop="1">
      <c r="D41" s="349" t="s">
        <v>823</v>
      </c>
      <c r="E41" s="228" t="s">
        <v>842</v>
      </c>
    </row>
    <row r="42" spans="3:5">
      <c r="D42" s="1245" t="s">
        <v>825</v>
      </c>
      <c r="E42" s="229" t="s">
        <v>826</v>
      </c>
    </row>
    <row r="43" spans="3:5">
      <c r="D43" s="1246"/>
      <c r="E43" s="230" t="s">
        <v>827</v>
      </c>
    </row>
    <row r="44" spans="3:5">
      <c r="D44" s="1246"/>
      <c r="E44" s="230" t="s">
        <v>828</v>
      </c>
    </row>
    <row r="45" spans="3:5">
      <c r="D45" s="1246"/>
      <c r="E45" s="230" t="s">
        <v>829</v>
      </c>
    </row>
    <row r="46" spans="3:5">
      <c r="D46" s="1247"/>
      <c r="E46" s="231" t="s">
        <v>830</v>
      </c>
    </row>
    <row r="47" spans="3:5">
      <c r="D47" s="349" t="s">
        <v>831</v>
      </c>
      <c r="E47" s="228" t="s">
        <v>843</v>
      </c>
    </row>
    <row r="48" spans="3:5" ht="40.200000000000003" thickBot="1">
      <c r="D48" s="346"/>
    </row>
    <row r="49" spans="2:5" ht="40.200000000000003" thickBot="1">
      <c r="D49" s="1243" t="s">
        <v>833</v>
      </c>
      <c r="E49" s="1244"/>
    </row>
    <row r="50" spans="2:5" ht="40.200000000000003" thickTop="1">
      <c r="D50" s="349" t="s">
        <v>834</v>
      </c>
      <c r="E50" s="228" t="s">
        <v>844</v>
      </c>
    </row>
    <row r="51" spans="2:5">
      <c r="D51" s="349" t="s">
        <v>836</v>
      </c>
      <c r="E51" s="228" t="s">
        <v>845</v>
      </c>
    </row>
    <row r="52" spans="2:5">
      <c r="D52" s="349" t="s">
        <v>838</v>
      </c>
      <c r="E52" s="228" t="s">
        <v>846</v>
      </c>
    </row>
    <row r="53" spans="2:5">
      <c r="D53" s="349" t="s">
        <v>847</v>
      </c>
      <c r="E53" s="228" t="s">
        <v>848</v>
      </c>
    </row>
    <row r="54" spans="2:5">
      <c r="C54" s="963" t="s">
        <v>769</v>
      </c>
    </row>
    <row r="55" spans="2:5">
      <c r="D55" s="350" t="s">
        <v>849</v>
      </c>
    </row>
    <row r="56" spans="2:5">
      <c r="D56" s="351"/>
    </row>
    <row r="57" spans="2:5">
      <c r="D57" s="348" t="s">
        <v>850</v>
      </c>
    </row>
    <row r="58" spans="2:5">
      <c r="D58" s="351"/>
    </row>
    <row r="59" spans="2:5" ht="43.8">
      <c r="B59" s="968" t="s">
        <v>770</v>
      </c>
    </row>
    <row r="60" spans="2:5">
      <c r="C60" s="962" t="s">
        <v>771</v>
      </c>
    </row>
    <row r="61" spans="2:5">
      <c r="D61" s="346" t="s">
        <v>851</v>
      </c>
    </row>
    <row r="62" spans="2:5">
      <c r="D62" s="346" t="s">
        <v>852</v>
      </c>
    </row>
    <row r="63" spans="2:5">
      <c r="D63" s="346" t="s">
        <v>853</v>
      </c>
    </row>
    <row r="64" spans="2:5">
      <c r="D64" s="346" t="s">
        <v>854</v>
      </c>
    </row>
    <row r="65" spans="3:4">
      <c r="D65" s="346" t="s">
        <v>855</v>
      </c>
    </row>
    <row r="66" spans="3:4">
      <c r="C66" s="963" t="s">
        <v>772</v>
      </c>
    </row>
    <row r="67" spans="3:4">
      <c r="D67" s="346" t="s">
        <v>856</v>
      </c>
    </row>
    <row r="68" spans="3:4">
      <c r="D68" s="346" t="s">
        <v>857</v>
      </c>
    </row>
    <row r="69" spans="3:4">
      <c r="D69" s="346" t="s">
        <v>858</v>
      </c>
    </row>
    <row r="70" spans="3:4">
      <c r="D70" s="352" t="s">
        <v>859</v>
      </c>
    </row>
    <row r="71" spans="3:4">
      <c r="D71" s="352" t="s">
        <v>860</v>
      </c>
    </row>
    <row r="72" spans="3:4">
      <c r="D72" s="352" t="s">
        <v>861</v>
      </c>
    </row>
    <row r="73" spans="3:4">
      <c r="D73" s="352" t="s">
        <v>862</v>
      </c>
    </row>
    <row r="74" spans="3:4">
      <c r="D74" s="346" t="s">
        <v>863</v>
      </c>
    </row>
    <row r="75" spans="3:4">
      <c r="D75" s="352" t="s">
        <v>864</v>
      </c>
    </row>
    <row r="76" spans="3:4">
      <c r="D76" s="346" t="s">
        <v>865</v>
      </c>
    </row>
    <row r="77" spans="3:4">
      <c r="D77" s="346" t="s">
        <v>866</v>
      </c>
    </row>
    <row r="78" spans="3:4">
      <c r="D78" s="346" t="s">
        <v>867</v>
      </c>
    </row>
    <row r="79" spans="3:4">
      <c r="D79" s="346" t="s">
        <v>868</v>
      </c>
    </row>
    <row r="80" spans="3:4">
      <c r="D80" s="352" t="s">
        <v>869</v>
      </c>
    </row>
    <row r="81" spans="4:4">
      <c r="D81" s="352" t="s">
        <v>870</v>
      </c>
    </row>
    <row r="82" spans="4:4">
      <c r="D82" s="352" t="s">
        <v>871</v>
      </c>
    </row>
    <row r="83" spans="4:4">
      <c r="D83" s="352" t="s">
        <v>872</v>
      </c>
    </row>
    <row r="84" spans="4:4">
      <c r="D84" s="352" t="s">
        <v>873</v>
      </c>
    </row>
    <row r="85" spans="4:4">
      <c r="D85" s="352" t="s">
        <v>874</v>
      </c>
    </row>
    <row r="86" spans="4:4">
      <c r="D86" s="352" t="s">
        <v>875</v>
      </c>
    </row>
    <row r="87" spans="4:4">
      <c r="D87" s="346" t="s">
        <v>876</v>
      </c>
    </row>
    <row r="88" spans="4:4">
      <c r="D88" s="352" t="s">
        <v>877</v>
      </c>
    </row>
    <row r="89" spans="4:4">
      <c r="D89" s="346" t="s">
        <v>878</v>
      </c>
    </row>
    <row r="90" spans="4:4">
      <c r="D90" s="346" t="s">
        <v>879</v>
      </c>
    </row>
    <row r="91" spans="4:4">
      <c r="D91" s="352" t="s">
        <v>880</v>
      </c>
    </row>
    <row r="92" spans="4:4">
      <c r="D92" s="346" t="s">
        <v>881</v>
      </c>
    </row>
    <row r="93" spans="4:4">
      <c r="D93" s="352" t="s">
        <v>882</v>
      </c>
    </row>
    <row r="94" spans="4:4">
      <c r="D94" s="352" t="s">
        <v>883</v>
      </c>
    </row>
    <row r="95" spans="4:4">
      <c r="D95" s="346" t="s">
        <v>884</v>
      </c>
    </row>
    <row r="96" spans="4:4">
      <c r="D96" s="352" t="s">
        <v>885</v>
      </c>
    </row>
    <row r="97" spans="3:4">
      <c r="D97" s="352" t="s">
        <v>886</v>
      </c>
    </row>
    <row r="98" spans="3:4">
      <c r="C98" s="963" t="s">
        <v>773</v>
      </c>
    </row>
    <row r="99" spans="3:4">
      <c r="D99" s="346" t="s">
        <v>887</v>
      </c>
    </row>
    <row r="100" spans="3:4">
      <c r="D100" s="346" t="s">
        <v>888</v>
      </c>
    </row>
    <row r="101" spans="3:4">
      <c r="D101" s="346" t="s">
        <v>889</v>
      </c>
    </row>
    <row r="102" spans="3:4">
      <c r="D102" s="346" t="s">
        <v>890</v>
      </c>
    </row>
    <row r="103" spans="3:4">
      <c r="D103" s="346" t="s">
        <v>891</v>
      </c>
    </row>
    <row r="104" spans="3:4">
      <c r="D104" s="346" t="s">
        <v>892</v>
      </c>
    </row>
    <row r="105" spans="3:4">
      <c r="D105" s="352" t="s">
        <v>893</v>
      </c>
    </row>
    <row r="106" spans="3:4">
      <c r="D106" s="346" t="s">
        <v>894</v>
      </c>
    </row>
    <row r="107" spans="3:4">
      <c r="D107" s="352" t="s">
        <v>895</v>
      </c>
    </row>
    <row r="108" spans="3:4">
      <c r="D108" s="346" t="s">
        <v>896</v>
      </c>
    </row>
    <row r="109" spans="3:4">
      <c r="D109" s="352" t="s">
        <v>897</v>
      </c>
    </row>
    <row r="110" spans="3:4">
      <c r="D110" s="352" t="s">
        <v>898</v>
      </c>
    </row>
    <row r="111" spans="3:4">
      <c r="D111" s="346" t="s">
        <v>899</v>
      </c>
    </row>
    <row r="112" spans="3:4">
      <c r="D112" s="352" t="s">
        <v>900</v>
      </c>
    </row>
    <row r="113" spans="4:4">
      <c r="D113" s="346" t="s">
        <v>901</v>
      </c>
    </row>
    <row r="114" spans="4:4">
      <c r="D114" s="346" t="s">
        <v>902</v>
      </c>
    </row>
    <row r="115" spans="4:4">
      <c r="D115" s="346" t="s">
        <v>903</v>
      </c>
    </row>
    <row r="116" spans="4:4">
      <c r="D116" s="352" t="s">
        <v>904</v>
      </c>
    </row>
    <row r="117" spans="4:4">
      <c r="D117" s="346" t="s">
        <v>905</v>
      </c>
    </row>
    <row r="118" spans="4:4">
      <c r="D118" s="352" t="s">
        <v>906</v>
      </c>
    </row>
    <row r="119" spans="4:4">
      <c r="D119" s="352" t="s">
        <v>907</v>
      </c>
    </row>
    <row r="120" spans="4:4">
      <c r="D120" s="352" t="s">
        <v>908</v>
      </c>
    </row>
    <row r="121" spans="4:4">
      <c r="D121" s="352" t="s">
        <v>909</v>
      </c>
    </row>
    <row r="122" spans="4:4">
      <c r="D122" s="352" t="s">
        <v>910</v>
      </c>
    </row>
    <row r="123" spans="4:4">
      <c r="D123" s="346" t="s">
        <v>911</v>
      </c>
    </row>
    <row r="124" spans="4:4">
      <c r="D124" s="346" t="s">
        <v>912</v>
      </c>
    </row>
    <row r="125" spans="4:4">
      <c r="D125" s="346" t="s">
        <v>913</v>
      </c>
    </row>
    <row r="126" spans="4:4">
      <c r="D126" s="346" t="s">
        <v>914</v>
      </c>
    </row>
    <row r="127" spans="4:4">
      <c r="D127" s="352" t="s">
        <v>915</v>
      </c>
    </row>
    <row r="128" spans="4:4">
      <c r="D128" s="346" t="s">
        <v>916</v>
      </c>
    </row>
    <row r="129" spans="4:4">
      <c r="D129" s="346" t="s">
        <v>917</v>
      </c>
    </row>
    <row r="130" spans="4:4">
      <c r="D130" s="346" t="s">
        <v>918</v>
      </c>
    </row>
    <row r="131" spans="4:4">
      <c r="D131" s="346" t="s">
        <v>919</v>
      </c>
    </row>
    <row r="132" spans="4:4">
      <c r="D132" s="346" t="s">
        <v>920</v>
      </c>
    </row>
    <row r="133" spans="4:4">
      <c r="D133" s="346" t="s">
        <v>921</v>
      </c>
    </row>
    <row r="134" spans="4:4">
      <c r="D134" s="346" t="s">
        <v>922</v>
      </c>
    </row>
    <row r="135" spans="4:4">
      <c r="D135" s="346" t="s">
        <v>923</v>
      </c>
    </row>
    <row r="136" spans="4:4">
      <c r="D136" s="346" t="s">
        <v>924</v>
      </c>
    </row>
    <row r="137" spans="4:4">
      <c r="D137" s="346" t="s">
        <v>925</v>
      </c>
    </row>
    <row r="138" spans="4:4">
      <c r="D138" s="346" t="s">
        <v>926</v>
      </c>
    </row>
    <row r="139" spans="4:4">
      <c r="D139" s="346" t="s">
        <v>927</v>
      </c>
    </row>
    <row r="140" spans="4:4">
      <c r="D140" s="346" t="s">
        <v>928</v>
      </c>
    </row>
    <row r="141" spans="4:4">
      <c r="D141" s="346" t="s">
        <v>929</v>
      </c>
    </row>
    <row r="142" spans="4:4">
      <c r="D142" s="346" t="s">
        <v>930</v>
      </c>
    </row>
    <row r="143" spans="4:4">
      <c r="D143" s="346" t="s">
        <v>931</v>
      </c>
    </row>
    <row r="144" spans="4:4">
      <c r="D144" s="346" t="s">
        <v>932</v>
      </c>
    </row>
    <row r="145" spans="3:4">
      <c r="D145" s="346" t="s">
        <v>933</v>
      </c>
    </row>
    <row r="146" spans="3:4">
      <c r="D146" s="346" t="s">
        <v>934</v>
      </c>
    </row>
    <row r="147" spans="3:4">
      <c r="D147" s="346" t="s">
        <v>935</v>
      </c>
    </row>
    <row r="148" spans="3:4">
      <c r="C148" s="962" t="s">
        <v>774</v>
      </c>
    </row>
    <row r="149" spans="3:4">
      <c r="D149" s="346" t="s">
        <v>936</v>
      </c>
    </row>
    <row r="150" spans="3:4">
      <c r="C150" s="963" t="s">
        <v>775</v>
      </c>
    </row>
    <row r="151" spans="3:4">
      <c r="D151" s="346" t="s">
        <v>937</v>
      </c>
    </row>
    <row r="152" spans="3:4">
      <c r="D152" s="346" t="s">
        <v>938</v>
      </c>
    </row>
    <row r="153" spans="3:4">
      <c r="D153" s="346" t="s">
        <v>939</v>
      </c>
    </row>
    <row r="154" spans="3:4">
      <c r="D154" s="346" t="s">
        <v>940</v>
      </c>
    </row>
    <row r="155" spans="3:4">
      <c r="D155" s="346" t="s">
        <v>941</v>
      </c>
    </row>
    <row r="156" spans="3:4">
      <c r="D156" s="346" t="s">
        <v>942</v>
      </c>
    </row>
    <row r="157" spans="3:4">
      <c r="D157" s="346" t="s">
        <v>943</v>
      </c>
    </row>
    <row r="158" spans="3:4">
      <c r="D158" s="346" t="s">
        <v>944</v>
      </c>
    </row>
    <row r="159" spans="3:4">
      <c r="D159" s="346" t="s">
        <v>945</v>
      </c>
    </row>
    <row r="160" spans="3:4">
      <c r="D160" s="346" t="s">
        <v>946</v>
      </c>
    </row>
    <row r="161" spans="4:4">
      <c r="D161" s="346" t="s">
        <v>947</v>
      </c>
    </row>
    <row r="162" spans="4:4">
      <c r="D162" s="346" t="s">
        <v>948</v>
      </c>
    </row>
    <row r="163" spans="4:4">
      <c r="D163" s="346" t="s">
        <v>949</v>
      </c>
    </row>
    <row r="164" spans="4:4">
      <c r="D164" s="352" t="s">
        <v>950</v>
      </c>
    </row>
    <row r="165" spans="4:4">
      <c r="D165" s="352" t="s">
        <v>951</v>
      </c>
    </row>
    <row r="166" spans="4:4">
      <c r="D166" s="352" t="s">
        <v>952</v>
      </c>
    </row>
    <row r="167" spans="4:4">
      <c r="D167" s="352" t="s">
        <v>953</v>
      </c>
    </row>
    <row r="168" spans="4:4">
      <c r="D168" s="352" t="s">
        <v>954</v>
      </c>
    </row>
    <row r="169" spans="4:4">
      <c r="D169" s="352" t="s">
        <v>955</v>
      </c>
    </row>
    <row r="170" spans="4:4">
      <c r="D170" s="352" t="s">
        <v>956</v>
      </c>
    </row>
    <row r="171" spans="4:4">
      <c r="D171" s="352" t="s">
        <v>957</v>
      </c>
    </row>
    <row r="172" spans="4:4">
      <c r="D172" s="352" t="s">
        <v>958</v>
      </c>
    </row>
    <row r="173" spans="4:4">
      <c r="D173" s="352" t="s">
        <v>959</v>
      </c>
    </row>
    <row r="174" spans="4:4">
      <c r="D174" s="346" t="s">
        <v>960</v>
      </c>
    </row>
    <row r="175" spans="4:4">
      <c r="D175" s="346" t="s">
        <v>961</v>
      </c>
    </row>
    <row r="176" spans="4:4">
      <c r="D176" s="352" t="s">
        <v>962</v>
      </c>
    </row>
    <row r="177" spans="4:8">
      <c r="D177" s="352" t="s">
        <v>963</v>
      </c>
    </row>
    <row r="178" spans="4:8">
      <c r="D178" s="352" t="s">
        <v>964</v>
      </c>
    </row>
    <row r="179" spans="4:8">
      <c r="D179" s="352" t="s">
        <v>965</v>
      </c>
    </row>
    <row r="180" spans="4:8">
      <c r="D180" s="352" t="s">
        <v>966</v>
      </c>
    </row>
    <row r="181" spans="4:8">
      <c r="D181" s="352" t="s">
        <v>967</v>
      </c>
    </row>
    <row r="182" spans="4:8">
      <c r="D182" s="346" t="s">
        <v>968</v>
      </c>
    </row>
    <row r="183" spans="4:8">
      <c r="D183" s="346" t="s">
        <v>969</v>
      </c>
    </row>
    <row r="184" spans="4:8">
      <c r="D184" s="346" t="s">
        <v>970</v>
      </c>
    </row>
    <row r="185" spans="4:8">
      <c r="D185" s="346" t="s">
        <v>971</v>
      </c>
    </row>
    <row r="186" spans="4:8">
      <c r="D186" s="346" t="s">
        <v>972</v>
      </c>
    </row>
    <row r="187" spans="4:8">
      <c r="D187" s="352" t="s">
        <v>973</v>
      </c>
    </row>
    <row r="188" spans="4:8" ht="40.200000000000003" thickBot="1">
      <c r="D188" s="352" t="s">
        <v>974</v>
      </c>
    </row>
    <row r="189" spans="4:8" ht="40.200000000000003" thickBot="1">
      <c r="D189" s="353" t="s">
        <v>975</v>
      </c>
      <c r="E189" s="235" t="s">
        <v>465</v>
      </c>
      <c r="F189" s="235" t="s">
        <v>976</v>
      </c>
      <c r="G189" s="235" t="s">
        <v>977</v>
      </c>
      <c r="H189" s="235" t="s">
        <v>978</v>
      </c>
    </row>
    <row r="190" spans="4:8" ht="40.200000000000003" thickBot="1">
      <c r="D190" s="354" t="s">
        <v>979</v>
      </c>
      <c r="E190" s="236" t="s">
        <v>980</v>
      </c>
      <c r="F190" s="236" t="s">
        <v>981</v>
      </c>
      <c r="G190" s="236">
        <v>50</v>
      </c>
      <c r="H190" s="236"/>
    </row>
    <row r="191" spans="4:8" ht="40.200000000000003" thickBot="1">
      <c r="D191" s="354" t="s">
        <v>679</v>
      </c>
      <c r="E191" s="236" t="s">
        <v>982</v>
      </c>
      <c r="F191" s="236" t="s">
        <v>981</v>
      </c>
      <c r="G191" s="236">
        <v>50</v>
      </c>
      <c r="H191" s="236"/>
    </row>
    <row r="192" spans="4:8" ht="40.200000000000003" thickBot="1">
      <c r="D192" s="354" t="s">
        <v>983</v>
      </c>
      <c r="E192" s="236" t="s">
        <v>984</v>
      </c>
      <c r="F192" s="236" t="s">
        <v>981</v>
      </c>
      <c r="G192" s="236">
        <v>50</v>
      </c>
      <c r="H192" s="236"/>
    </row>
    <row r="193" spans="3:8" ht="40.200000000000003" thickBot="1">
      <c r="D193" s="354" t="s">
        <v>985</v>
      </c>
      <c r="E193" s="236" t="s">
        <v>986</v>
      </c>
      <c r="F193" s="236" t="s">
        <v>981</v>
      </c>
      <c r="G193" s="236">
        <v>50</v>
      </c>
      <c r="H193" s="236"/>
    </row>
    <row r="194" spans="3:8" ht="40.200000000000003" thickBot="1">
      <c r="D194" s="354" t="s">
        <v>987</v>
      </c>
      <c r="E194" s="236" t="s">
        <v>988</v>
      </c>
      <c r="F194" s="236" t="s">
        <v>981</v>
      </c>
      <c r="G194" s="236">
        <v>50</v>
      </c>
      <c r="H194" s="236"/>
    </row>
    <row r="195" spans="3:8" ht="40.200000000000003" thickBot="1">
      <c r="D195" s="354" t="s">
        <v>989</v>
      </c>
      <c r="E195" s="236" t="s">
        <v>990</v>
      </c>
      <c r="F195" s="236" t="s">
        <v>981</v>
      </c>
      <c r="G195" s="236">
        <v>50</v>
      </c>
      <c r="H195" s="236"/>
    </row>
    <row r="196" spans="3:8" ht="40.200000000000003" thickBot="1">
      <c r="D196" s="354" t="s">
        <v>991</v>
      </c>
      <c r="E196" s="236" t="s">
        <v>992</v>
      </c>
      <c r="F196" s="236" t="s">
        <v>981</v>
      </c>
      <c r="G196" s="236">
        <v>50</v>
      </c>
      <c r="H196" s="236"/>
    </row>
    <row r="197" spans="3:8" ht="40.200000000000003" thickBot="1">
      <c r="D197" s="354" t="s">
        <v>993</v>
      </c>
      <c r="E197" s="236" t="s">
        <v>994</v>
      </c>
      <c r="F197" s="236" t="s">
        <v>981</v>
      </c>
      <c r="G197" s="236"/>
      <c r="H197" s="236" t="s">
        <v>496</v>
      </c>
    </row>
    <row r="198" spans="3:8" ht="40.200000000000003" thickBot="1">
      <c r="D198" s="354" t="s">
        <v>687</v>
      </c>
      <c r="E198" s="236" t="s">
        <v>995</v>
      </c>
      <c r="F198" s="236" t="s">
        <v>981</v>
      </c>
      <c r="G198" s="236"/>
      <c r="H198" s="236" t="s">
        <v>996</v>
      </c>
    </row>
    <row r="199" spans="3:8" ht="40.200000000000003" thickBot="1">
      <c r="D199" s="354" t="s">
        <v>689</v>
      </c>
      <c r="E199" s="236" t="s">
        <v>997</v>
      </c>
      <c r="F199" s="236" t="s">
        <v>981</v>
      </c>
      <c r="G199" s="236"/>
      <c r="H199" s="236" t="s">
        <v>996</v>
      </c>
    </row>
    <row r="200" spans="3:8" ht="40.200000000000003" thickBot="1">
      <c r="D200" s="354" t="s">
        <v>998</v>
      </c>
      <c r="E200" s="236" t="s">
        <v>999</v>
      </c>
      <c r="F200" s="236" t="s">
        <v>981</v>
      </c>
      <c r="G200" s="236">
        <v>25</v>
      </c>
      <c r="H200" s="236"/>
    </row>
    <row r="201" spans="3:8" ht="40.200000000000003" thickBot="1">
      <c r="D201" s="354" t="s">
        <v>1000</v>
      </c>
      <c r="E201" s="236" t="s">
        <v>1001</v>
      </c>
      <c r="F201" s="236" t="s">
        <v>981</v>
      </c>
      <c r="G201" s="236">
        <v>25</v>
      </c>
      <c r="H201" s="236"/>
    </row>
    <row r="202" spans="3:8">
      <c r="C202" s="963" t="s">
        <v>776</v>
      </c>
    </row>
    <row r="203" spans="3:8">
      <c r="D203" s="346" t="s">
        <v>1002</v>
      </c>
    </row>
    <row r="204" spans="3:8">
      <c r="D204" s="346" t="s">
        <v>1003</v>
      </c>
    </row>
    <row r="205" spans="3:8">
      <c r="D205" s="346" t="s">
        <v>1004</v>
      </c>
    </row>
    <row r="206" spans="3:8">
      <c r="D206" s="346" t="s">
        <v>1005</v>
      </c>
    </row>
    <row r="207" spans="3:8">
      <c r="D207" s="346" t="s">
        <v>1006</v>
      </c>
    </row>
    <row r="208" spans="3:8">
      <c r="D208" s="346" t="s">
        <v>1007</v>
      </c>
    </row>
    <row r="209" spans="4:4">
      <c r="D209" s="346" t="s">
        <v>1008</v>
      </c>
    </row>
    <row r="210" spans="4:4">
      <c r="D210" s="346" t="s">
        <v>1009</v>
      </c>
    </row>
    <row r="211" spans="4:4">
      <c r="D211" s="346" t="s">
        <v>1010</v>
      </c>
    </row>
    <row r="212" spans="4:4">
      <c r="D212" s="346" t="s">
        <v>1011</v>
      </c>
    </row>
    <row r="213" spans="4:4">
      <c r="D213" s="346" t="s">
        <v>1012</v>
      </c>
    </row>
    <row r="214" spans="4:4">
      <c r="D214" s="346" t="s">
        <v>1013</v>
      </c>
    </row>
    <row r="215" spans="4:4">
      <c r="D215" s="346" t="s">
        <v>1014</v>
      </c>
    </row>
    <row r="216" spans="4:4">
      <c r="D216" s="346" t="s">
        <v>1015</v>
      </c>
    </row>
    <row r="217" spans="4:4">
      <c r="D217" s="346" t="s">
        <v>1016</v>
      </c>
    </row>
    <row r="218" spans="4:4">
      <c r="D218" s="346" t="s">
        <v>1017</v>
      </c>
    </row>
    <row r="219" spans="4:4">
      <c r="D219" s="346" t="s">
        <v>1018</v>
      </c>
    </row>
    <row r="220" spans="4:4">
      <c r="D220" s="346" t="s">
        <v>1019</v>
      </c>
    </row>
    <row r="221" spans="4:4">
      <c r="D221" s="346" t="s">
        <v>1020</v>
      </c>
    </row>
    <row r="222" spans="4:4">
      <c r="D222" s="346" t="s">
        <v>1021</v>
      </c>
    </row>
    <row r="223" spans="4:4">
      <c r="D223" s="346" t="s">
        <v>972</v>
      </c>
    </row>
    <row r="224" spans="4:4">
      <c r="D224" s="352" t="s">
        <v>973</v>
      </c>
    </row>
    <row r="225" spans="3:4">
      <c r="D225" s="352" t="s">
        <v>974</v>
      </c>
    </row>
    <row r="226" spans="3:4">
      <c r="D226" s="346" t="s">
        <v>1022</v>
      </c>
    </row>
    <row r="227" spans="3:4">
      <c r="C227" s="963" t="s">
        <v>777</v>
      </c>
    </row>
    <row r="228" spans="3:4">
      <c r="D228" s="346" t="s">
        <v>1023</v>
      </c>
    </row>
    <row r="229" spans="3:4">
      <c r="D229" s="346" t="s">
        <v>1024</v>
      </c>
    </row>
    <row r="230" spans="3:4">
      <c r="D230" s="346" t="s">
        <v>1025</v>
      </c>
    </row>
    <row r="231" spans="3:4">
      <c r="D231" s="346" t="s">
        <v>1026</v>
      </c>
    </row>
    <row r="232" spans="3:4">
      <c r="D232" s="346" t="s">
        <v>1027</v>
      </c>
    </row>
    <row r="233" spans="3:4">
      <c r="D233" s="346" t="s">
        <v>1028</v>
      </c>
    </row>
    <row r="234" spans="3:4">
      <c r="D234" s="346" t="s">
        <v>1029</v>
      </c>
    </row>
    <row r="235" spans="3:4">
      <c r="D235" s="346" t="s">
        <v>1030</v>
      </c>
    </row>
    <row r="236" spans="3:4">
      <c r="D236" s="346" t="s">
        <v>1031</v>
      </c>
    </row>
    <row r="237" spans="3:4">
      <c r="D237" s="346" t="s">
        <v>1032</v>
      </c>
    </row>
    <row r="238" spans="3:4">
      <c r="D238" s="346" t="s">
        <v>1033</v>
      </c>
    </row>
    <row r="239" spans="3:4">
      <c r="D239" s="346" t="s">
        <v>971</v>
      </c>
    </row>
    <row r="240" spans="3:4">
      <c r="D240" s="346" t="s">
        <v>972</v>
      </c>
    </row>
    <row r="241" spans="3:4">
      <c r="D241" s="352" t="s">
        <v>973</v>
      </c>
    </row>
    <row r="242" spans="3:4">
      <c r="D242" s="352" t="s">
        <v>974</v>
      </c>
    </row>
    <row r="243" spans="3:4">
      <c r="C243" s="963" t="s">
        <v>778</v>
      </c>
    </row>
    <row r="244" spans="3:4">
      <c r="D244" s="346" t="s">
        <v>1034</v>
      </c>
    </row>
    <row r="245" spans="3:4">
      <c r="D245" s="346" t="s">
        <v>1035</v>
      </c>
    </row>
    <row r="246" spans="3:4">
      <c r="D246" s="346" t="s">
        <v>1036</v>
      </c>
    </row>
    <row r="247" spans="3:4">
      <c r="D247" s="346" t="s">
        <v>1037</v>
      </c>
    </row>
    <row r="248" spans="3:4">
      <c r="D248" s="346" t="s">
        <v>1038</v>
      </c>
    </row>
    <row r="249" spans="3:4">
      <c r="D249" s="346" t="s">
        <v>1039</v>
      </c>
    </row>
    <row r="250" spans="3:4">
      <c r="D250" s="352" t="s">
        <v>1040</v>
      </c>
    </row>
    <row r="251" spans="3:4">
      <c r="D251" s="352" t="s">
        <v>1041</v>
      </c>
    </row>
    <row r="252" spans="3:4">
      <c r="D252" s="346" t="s">
        <v>1042</v>
      </c>
    </row>
    <row r="253" spans="3:4">
      <c r="D253" s="346" t="s">
        <v>1043</v>
      </c>
    </row>
    <row r="254" spans="3:4">
      <c r="D254" s="346" t="s">
        <v>1044</v>
      </c>
    </row>
    <row r="255" spans="3:4">
      <c r="D255" s="346" t="s">
        <v>1045</v>
      </c>
    </row>
    <row r="256" spans="3:4">
      <c r="D256" s="346"/>
    </row>
    <row r="257" spans="3:4">
      <c r="C257" s="962" t="s">
        <v>779</v>
      </c>
    </row>
    <row r="258" spans="3:4">
      <c r="D258" s="346" t="s">
        <v>1046</v>
      </c>
    </row>
    <row r="259" spans="3:4">
      <c r="C259" s="963" t="s">
        <v>780</v>
      </c>
    </row>
    <row r="260" spans="3:4">
      <c r="D260" s="346" t="s">
        <v>1047</v>
      </c>
    </row>
    <row r="261" spans="3:4">
      <c r="D261" s="346" t="s">
        <v>1048</v>
      </c>
    </row>
    <row r="262" spans="3:4">
      <c r="D262" s="346" t="s">
        <v>1049</v>
      </c>
    </row>
    <row r="263" spans="3:4">
      <c r="D263" s="346" t="s">
        <v>1050</v>
      </c>
    </row>
    <row r="264" spans="3:4">
      <c r="D264" s="352" t="s">
        <v>1051</v>
      </c>
    </row>
    <row r="265" spans="3:4">
      <c r="D265" s="346" t="s">
        <v>1052</v>
      </c>
    </row>
    <row r="266" spans="3:4">
      <c r="D266" s="346" t="s">
        <v>942</v>
      </c>
    </row>
    <row r="267" spans="3:4">
      <c r="D267" s="346" t="s">
        <v>943</v>
      </c>
    </row>
    <row r="268" spans="3:4">
      <c r="D268" s="346" t="s">
        <v>944</v>
      </c>
    </row>
    <row r="269" spans="3:4">
      <c r="D269" s="346" t="s">
        <v>945</v>
      </c>
    </row>
    <row r="270" spans="3:4">
      <c r="D270" s="346" t="s">
        <v>946</v>
      </c>
    </row>
    <row r="271" spans="3:4">
      <c r="D271" s="346" t="s">
        <v>947</v>
      </c>
    </row>
    <row r="272" spans="3:4">
      <c r="D272" s="346" t="s">
        <v>948</v>
      </c>
    </row>
    <row r="273" spans="4:4">
      <c r="D273" s="346" t="s">
        <v>949</v>
      </c>
    </row>
    <row r="274" spans="4:4">
      <c r="D274" s="352" t="s">
        <v>950</v>
      </c>
    </row>
    <row r="275" spans="4:4">
      <c r="D275" s="352" t="s">
        <v>951</v>
      </c>
    </row>
    <row r="276" spans="4:4">
      <c r="D276" s="352" t="s">
        <v>952</v>
      </c>
    </row>
    <row r="277" spans="4:4">
      <c r="D277" s="352" t="s">
        <v>953</v>
      </c>
    </row>
    <row r="278" spans="4:4">
      <c r="D278" s="352" t="s">
        <v>954</v>
      </c>
    </row>
    <row r="279" spans="4:4">
      <c r="D279" s="352" t="s">
        <v>955</v>
      </c>
    </row>
    <row r="280" spans="4:4">
      <c r="D280" s="352" t="s">
        <v>956</v>
      </c>
    </row>
    <row r="281" spans="4:4">
      <c r="D281" s="352" t="s">
        <v>957</v>
      </c>
    </row>
    <row r="282" spans="4:4">
      <c r="D282" s="352" t="s">
        <v>958</v>
      </c>
    </row>
    <row r="283" spans="4:4">
      <c r="D283" s="352" t="s">
        <v>959</v>
      </c>
    </row>
    <row r="284" spans="4:4">
      <c r="D284" s="346" t="s">
        <v>960</v>
      </c>
    </row>
    <row r="285" spans="4:4">
      <c r="D285" s="346" t="s">
        <v>961</v>
      </c>
    </row>
    <row r="286" spans="4:4">
      <c r="D286" s="352" t="s">
        <v>962</v>
      </c>
    </row>
    <row r="287" spans="4:4">
      <c r="D287" s="352" t="s">
        <v>963</v>
      </c>
    </row>
    <row r="288" spans="4:4">
      <c r="D288" s="352" t="s">
        <v>964</v>
      </c>
    </row>
    <row r="289" spans="4:8">
      <c r="D289" s="352" t="s">
        <v>965</v>
      </c>
    </row>
    <row r="290" spans="4:8">
      <c r="D290" s="352" t="s">
        <v>966</v>
      </c>
    </row>
    <row r="291" spans="4:8">
      <c r="D291" s="352" t="s">
        <v>967</v>
      </c>
    </row>
    <row r="292" spans="4:8">
      <c r="D292" s="346" t="s">
        <v>968</v>
      </c>
    </row>
    <row r="293" spans="4:8">
      <c r="D293" s="346" t="s">
        <v>969</v>
      </c>
    </row>
    <row r="294" spans="4:8">
      <c r="D294" s="346" t="s">
        <v>1053</v>
      </c>
    </row>
    <row r="295" spans="4:8">
      <c r="D295" s="346" t="s">
        <v>1054</v>
      </c>
    </row>
    <row r="296" spans="4:8">
      <c r="D296" s="346" t="s">
        <v>1055</v>
      </c>
    </row>
    <row r="297" spans="4:8">
      <c r="D297" s="352" t="s">
        <v>1056</v>
      </c>
    </row>
    <row r="298" spans="4:8" ht="40.200000000000003" thickBot="1">
      <c r="D298" s="352" t="s">
        <v>1057</v>
      </c>
    </row>
    <row r="299" spans="4:8" ht="40.200000000000003" thickBot="1">
      <c r="D299" s="353" t="s">
        <v>975</v>
      </c>
      <c r="E299" s="235" t="s">
        <v>465</v>
      </c>
      <c r="F299" s="235" t="s">
        <v>976</v>
      </c>
      <c r="G299" s="235" t="s">
        <v>977</v>
      </c>
      <c r="H299" s="235" t="s">
        <v>978</v>
      </c>
    </row>
    <row r="300" spans="4:8" ht="40.200000000000003" thickBot="1">
      <c r="D300" s="354" t="s">
        <v>979</v>
      </c>
      <c r="E300" s="236" t="s">
        <v>980</v>
      </c>
      <c r="F300" s="236" t="s">
        <v>981</v>
      </c>
      <c r="G300" s="236">
        <v>50</v>
      </c>
      <c r="H300" s="236"/>
    </row>
    <row r="301" spans="4:8" ht="40.200000000000003" thickBot="1">
      <c r="D301" s="354" t="s">
        <v>679</v>
      </c>
      <c r="E301" s="236" t="s">
        <v>982</v>
      </c>
      <c r="F301" s="236" t="s">
        <v>981</v>
      </c>
      <c r="G301" s="236">
        <v>50</v>
      </c>
      <c r="H301" s="236"/>
    </row>
    <row r="302" spans="4:8" ht="40.200000000000003" thickBot="1">
      <c r="D302" s="354" t="s">
        <v>983</v>
      </c>
      <c r="E302" s="236" t="s">
        <v>984</v>
      </c>
      <c r="F302" s="236" t="s">
        <v>981</v>
      </c>
      <c r="G302" s="236">
        <v>50</v>
      </c>
      <c r="H302" s="236"/>
    </row>
    <row r="303" spans="4:8" ht="40.200000000000003" thickBot="1">
      <c r="D303" s="354" t="s">
        <v>985</v>
      </c>
      <c r="E303" s="236" t="s">
        <v>986</v>
      </c>
      <c r="F303" s="236" t="s">
        <v>981</v>
      </c>
      <c r="G303" s="236">
        <v>50</v>
      </c>
      <c r="H303" s="236"/>
    </row>
    <row r="304" spans="4:8" ht="40.200000000000003" thickBot="1">
      <c r="D304" s="354" t="s">
        <v>987</v>
      </c>
      <c r="E304" s="236" t="s">
        <v>988</v>
      </c>
      <c r="F304" s="236" t="s">
        <v>981</v>
      </c>
      <c r="G304" s="236">
        <v>50</v>
      </c>
      <c r="H304" s="236"/>
    </row>
    <row r="305" spans="3:8" ht="40.200000000000003" thickBot="1">
      <c r="D305" s="354" t="s">
        <v>989</v>
      </c>
      <c r="E305" s="236" t="s">
        <v>990</v>
      </c>
      <c r="F305" s="236" t="s">
        <v>981</v>
      </c>
      <c r="G305" s="236">
        <v>50</v>
      </c>
      <c r="H305" s="236"/>
    </row>
    <row r="306" spans="3:8" ht="40.200000000000003" thickBot="1">
      <c r="D306" s="354" t="s">
        <v>991</v>
      </c>
      <c r="E306" s="236" t="s">
        <v>992</v>
      </c>
      <c r="F306" s="236" t="s">
        <v>981</v>
      </c>
      <c r="G306" s="236">
        <v>50</v>
      </c>
      <c r="H306" s="236"/>
    </row>
    <row r="307" spans="3:8" ht="40.200000000000003" thickBot="1">
      <c r="D307" s="354" t="s">
        <v>993</v>
      </c>
      <c r="E307" s="236" t="s">
        <v>994</v>
      </c>
      <c r="F307" s="236" t="s">
        <v>981</v>
      </c>
      <c r="G307" s="236"/>
      <c r="H307" s="236" t="s">
        <v>496</v>
      </c>
    </row>
    <row r="308" spans="3:8" ht="40.200000000000003" thickBot="1">
      <c r="D308" s="354" t="s">
        <v>687</v>
      </c>
      <c r="E308" s="236" t="s">
        <v>995</v>
      </c>
      <c r="F308" s="236" t="s">
        <v>981</v>
      </c>
      <c r="G308" s="236"/>
      <c r="H308" s="236" t="s">
        <v>996</v>
      </c>
    </row>
    <row r="309" spans="3:8" ht="40.200000000000003" thickBot="1">
      <c r="D309" s="354" t="s">
        <v>689</v>
      </c>
      <c r="E309" s="236" t="s">
        <v>997</v>
      </c>
      <c r="F309" s="236" t="s">
        <v>981</v>
      </c>
      <c r="G309" s="236"/>
      <c r="H309" s="236" t="s">
        <v>996</v>
      </c>
    </row>
    <row r="310" spans="3:8" ht="40.200000000000003" thickBot="1">
      <c r="D310" s="354" t="s">
        <v>998</v>
      </c>
      <c r="E310" s="236" t="s">
        <v>999</v>
      </c>
      <c r="F310" s="236" t="s">
        <v>981</v>
      </c>
      <c r="G310" s="236">
        <v>25</v>
      </c>
      <c r="H310" s="236"/>
    </row>
    <row r="311" spans="3:8" ht="40.200000000000003" thickBot="1">
      <c r="D311" s="354" t="s">
        <v>1000</v>
      </c>
      <c r="E311" s="236" t="s">
        <v>1001</v>
      </c>
      <c r="F311" s="236" t="s">
        <v>981</v>
      </c>
      <c r="G311" s="236">
        <v>25</v>
      </c>
      <c r="H311" s="236"/>
    </row>
    <row r="312" spans="3:8">
      <c r="D312" s="346"/>
    </row>
    <row r="313" spans="3:8">
      <c r="C313" s="963" t="s">
        <v>781</v>
      </c>
    </row>
    <row r="314" spans="3:8">
      <c r="D314" s="346" t="s">
        <v>1058</v>
      </c>
    </row>
    <row r="315" spans="3:8">
      <c r="D315" s="346" t="s">
        <v>1059</v>
      </c>
    </row>
    <row r="316" spans="3:8">
      <c r="D316" s="346" t="s">
        <v>1060</v>
      </c>
    </row>
    <row r="317" spans="3:8">
      <c r="D317" s="346" t="s">
        <v>1050</v>
      </c>
    </row>
    <row r="318" spans="3:8">
      <c r="D318" s="352" t="s">
        <v>1061</v>
      </c>
    </row>
    <row r="319" spans="3:8">
      <c r="D319" s="352" t="s">
        <v>1062</v>
      </c>
    </row>
    <row r="320" spans="3:8">
      <c r="D320" s="346" t="s">
        <v>1063</v>
      </c>
    </row>
    <row r="321" spans="4:4">
      <c r="D321" s="346" t="s">
        <v>1064</v>
      </c>
    </row>
    <row r="322" spans="4:4">
      <c r="D322" s="346" t="s">
        <v>1065</v>
      </c>
    </row>
    <row r="323" spans="4:4">
      <c r="D323" s="346" t="s">
        <v>1066</v>
      </c>
    </row>
    <row r="324" spans="4:4">
      <c r="D324" s="352" t="s">
        <v>1067</v>
      </c>
    </row>
    <row r="325" spans="4:4">
      <c r="D325" s="346" t="s">
        <v>1068</v>
      </c>
    </row>
    <row r="326" spans="4:4">
      <c r="D326" s="352" t="s">
        <v>1069</v>
      </c>
    </row>
    <row r="327" spans="4:4">
      <c r="D327" s="352" t="s">
        <v>1070</v>
      </c>
    </row>
    <row r="328" spans="4:4">
      <c r="D328" s="352" t="s">
        <v>1071</v>
      </c>
    </row>
    <row r="329" spans="4:4">
      <c r="D329" s="352" t="s">
        <v>1072</v>
      </c>
    </row>
    <row r="330" spans="4:4">
      <c r="D330" s="352" t="s">
        <v>1073</v>
      </c>
    </row>
    <row r="331" spans="4:4">
      <c r="D331" s="346" t="s">
        <v>1074</v>
      </c>
    </row>
    <row r="332" spans="4:4">
      <c r="D332" s="352" t="s">
        <v>1075</v>
      </c>
    </row>
    <row r="333" spans="4:4">
      <c r="D333" s="352" t="s">
        <v>1076</v>
      </c>
    </row>
    <row r="334" spans="4:4">
      <c r="D334" s="352" t="s">
        <v>1077</v>
      </c>
    </row>
    <row r="335" spans="4:4">
      <c r="D335" s="352" t="s">
        <v>1078</v>
      </c>
    </row>
    <row r="336" spans="4:4">
      <c r="D336" s="352" t="s">
        <v>1079</v>
      </c>
    </row>
    <row r="337" spans="4:4">
      <c r="D337" s="346" t="s">
        <v>1080</v>
      </c>
    </row>
    <row r="338" spans="4:4">
      <c r="D338" s="352" t="s">
        <v>1081</v>
      </c>
    </row>
    <row r="339" spans="4:4">
      <c r="D339" s="346" t="s">
        <v>1082</v>
      </c>
    </row>
    <row r="340" spans="4:4">
      <c r="D340" s="346" t="s">
        <v>1083</v>
      </c>
    </row>
    <row r="341" spans="4:4">
      <c r="D341" s="352" t="s">
        <v>1084</v>
      </c>
    </row>
    <row r="342" spans="4:4">
      <c r="D342" s="346" t="s">
        <v>1085</v>
      </c>
    </row>
    <row r="343" spans="4:4">
      <c r="D343" s="346" t="s">
        <v>1086</v>
      </c>
    </row>
    <row r="344" spans="4:4">
      <c r="D344" s="346" t="s">
        <v>1087</v>
      </c>
    </row>
    <row r="345" spans="4:4">
      <c r="D345" s="352" t="s">
        <v>1088</v>
      </c>
    </row>
    <row r="346" spans="4:4">
      <c r="D346" s="352" t="s">
        <v>1089</v>
      </c>
    </row>
    <row r="347" spans="4:4">
      <c r="D347" s="352" t="s">
        <v>1090</v>
      </c>
    </row>
    <row r="348" spans="4:4">
      <c r="D348" s="352" t="s">
        <v>1091</v>
      </c>
    </row>
    <row r="349" spans="4:4">
      <c r="D349" s="352" t="s">
        <v>1092</v>
      </c>
    </row>
    <row r="350" spans="4:4">
      <c r="D350" s="352" t="s">
        <v>1093</v>
      </c>
    </row>
    <row r="351" spans="4:4">
      <c r="D351" s="346" t="s">
        <v>1094</v>
      </c>
    </row>
    <row r="352" spans="4:4">
      <c r="D352" s="352" t="s">
        <v>1095</v>
      </c>
    </row>
    <row r="353" spans="4:4">
      <c r="D353" s="352" t="s">
        <v>1096</v>
      </c>
    </row>
    <row r="354" spans="4:4">
      <c r="D354" s="352" t="s">
        <v>1097</v>
      </c>
    </row>
    <row r="355" spans="4:4">
      <c r="D355" s="346" t="s">
        <v>1098</v>
      </c>
    </row>
    <row r="356" spans="4:4">
      <c r="D356" s="352" t="s">
        <v>1099</v>
      </c>
    </row>
    <row r="357" spans="4:4">
      <c r="D357" s="352" t="s">
        <v>1100</v>
      </c>
    </row>
    <row r="358" spans="4:4">
      <c r="D358" s="352" t="s">
        <v>1101</v>
      </c>
    </row>
    <row r="359" spans="4:4">
      <c r="D359" s="352" t="s">
        <v>1102</v>
      </c>
    </row>
    <row r="360" spans="4:4">
      <c r="D360" s="352" t="s">
        <v>1103</v>
      </c>
    </row>
    <row r="361" spans="4:4">
      <c r="D361" s="352" t="s">
        <v>1104</v>
      </c>
    </row>
    <row r="362" spans="4:4">
      <c r="D362" s="346" t="s">
        <v>1105</v>
      </c>
    </row>
    <row r="363" spans="4:4">
      <c r="D363" s="352" t="s">
        <v>1106</v>
      </c>
    </row>
    <row r="364" spans="4:4">
      <c r="D364" s="352" t="s">
        <v>1096</v>
      </c>
    </row>
    <row r="365" spans="4:4">
      <c r="D365" s="352" t="s">
        <v>1107</v>
      </c>
    </row>
    <row r="366" spans="4:4">
      <c r="D366" s="352" t="s">
        <v>1108</v>
      </c>
    </row>
    <row r="367" spans="4:4">
      <c r="D367" s="346" t="s">
        <v>1109</v>
      </c>
    </row>
    <row r="368" spans="4:4">
      <c r="D368" s="352" t="s">
        <v>1099</v>
      </c>
    </row>
    <row r="369" spans="4:4">
      <c r="D369" s="352" t="s">
        <v>1100</v>
      </c>
    </row>
    <row r="370" spans="4:4">
      <c r="D370" s="352" t="s">
        <v>1101</v>
      </c>
    </row>
    <row r="371" spans="4:4">
      <c r="D371" s="352" t="s">
        <v>1102</v>
      </c>
    </row>
    <row r="372" spans="4:4">
      <c r="D372" s="352" t="s">
        <v>1103</v>
      </c>
    </row>
    <row r="373" spans="4:4">
      <c r="D373" s="352" t="s">
        <v>1104</v>
      </c>
    </row>
    <row r="374" spans="4:4">
      <c r="D374" s="346" t="s">
        <v>1110</v>
      </c>
    </row>
    <row r="375" spans="4:4">
      <c r="D375" s="352" t="s">
        <v>1111</v>
      </c>
    </row>
    <row r="376" spans="4:4">
      <c r="D376" s="352" t="s">
        <v>1112</v>
      </c>
    </row>
    <row r="377" spans="4:4">
      <c r="D377" s="352" t="s">
        <v>1113</v>
      </c>
    </row>
    <row r="378" spans="4:4">
      <c r="D378" s="352" t="s">
        <v>1114</v>
      </c>
    </row>
    <row r="379" spans="4:4">
      <c r="D379" s="346" t="s">
        <v>1115</v>
      </c>
    </row>
    <row r="380" spans="4:4">
      <c r="D380" s="352" t="s">
        <v>1116</v>
      </c>
    </row>
    <row r="381" spans="4:4">
      <c r="D381" s="352" t="s">
        <v>1117</v>
      </c>
    </row>
    <row r="382" spans="4:4">
      <c r="D382" s="346" t="s">
        <v>1118</v>
      </c>
    </row>
    <row r="383" spans="4:4">
      <c r="D383" s="352" t="s">
        <v>1119</v>
      </c>
    </row>
    <row r="384" spans="4:4">
      <c r="D384" s="352" t="s">
        <v>1120</v>
      </c>
    </row>
    <row r="385" spans="4:4">
      <c r="D385" s="346" t="s">
        <v>1121</v>
      </c>
    </row>
    <row r="386" spans="4:4">
      <c r="D386" s="352" t="s">
        <v>1122</v>
      </c>
    </row>
    <row r="387" spans="4:4">
      <c r="D387" s="352" t="s">
        <v>1123</v>
      </c>
    </row>
    <row r="388" spans="4:4">
      <c r="D388" s="352" t="s">
        <v>1124</v>
      </c>
    </row>
    <row r="389" spans="4:4">
      <c r="D389" s="346" t="s">
        <v>1125</v>
      </c>
    </row>
    <row r="390" spans="4:4">
      <c r="D390" s="352" t="s">
        <v>1126</v>
      </c>
    </row>
    <row r="391" spans="4:4">
      <c r="D391" s="352" t="s">
        <v>1127</v>
      </c>
    </row>
    <row r="392" spans="4:4">
      <c r="D392" s="346" t="s">
        <v>1128</v>
      </c>
    </row>
    <row r="393" spans="4:4">
      <c r="D393" s="352" t="s">
        <v>1129</v>
      </c>
    </row>
    <row r="394" spans="4:4">
      <c r="D394" s="352" t="s">
        <v>1130</v>
      </c>
    </row>
    <row r="395" spans="4:4">
      <c r="D395" s="352" t="s">
        <v>1131</v>
      </c>
    </row>
    <row r="396" spans="4:4">
      <c r="D396" s="352" t="s">
        <v>1132</v>
      </c>
    </row>
    <row r="397" spans="4:4">
      <c r="D397" s="352" t="s">
        <v>1133</v>
      </c>
    </row>
    <row r="398" spans="4:4">
      <c r="D398" s="352" t="s">
        <v>1134</v>
      </c>
    </row>
    <row r="399" spans="4:4">
      <c r="D399" s="352" t="s">
        <v>1135</v>
      </c>
    </row>
    <row r="400" spans="4:4">
      <c r="D400" s="352" t="s">
        <v>1136</v>
      </c>
    </row>
    <row r="401" spans="4:4">
      <c r="D401" s="352" t="s">
        <v>1137</v>
      </c>
    </row>
    <row r="402" spans="4:4">
      <c r="D402" s="352" t="s">
        <v>1138</v>
      </c>
    </row>
    <row r="403" spans="4:4">
      <c r="D403" s="346" t="s">
        <v>1139</v>
      </c>
    </row>
    <row r="404" spans="4:4">
      <c r="D404" s="352" t="s">
        <v>1122</v>
      </c>
    </row>
    <row r="405" spans="4:4">
      <c r="D405" s="352" t="s">
        <v>1140</v>
      </c>
    </row>
    <row r="406" spans="4:4">
      <c r="D406" s="352" t="s">
        <v>1124</v>
      </c>
    </row>
    <row r="407" spans="4:4">
      <c r="D407" s="346" t="s">
        <v>1141</v>
      </c>
    </row>
    <row r="408" spans="4:4">
      <c r="D408" s="352" t="s">
        <v>1142</v>
      </c>
    </row>
    <row r="409" spans="4:4">
      <c r="D409" s="352" t="s">
        <v>1143</v>
      </c>
    </row>
    <row r="410" spans="4:4">
      <c r="D410" s="352" t="s">
        <v>1144</v>
      </c>
    </row>
    <row r="411" spans="4:4">
      <c r="D411" s="352" t="s">
        <v>1145</v>
      </c>
    </row>
    <row r="412" spans="4:4">
      <c r="D412" s="352" t="s">
        <v>1146</v>
      </c>
    </row>
    <row r="413" spans="4:4">
      <c r="D413" s="352" t="s">
        <v>1147</v>
      </c>
    </row>
    <row r="414" spans="4:4">
      <c r="D414" s="352" t="s">
        <v>1148</v>
      </c>
    </row>
    <row r="415" spans="4:4">
      <c r="D415" s="352" t="s">
        <v>1149</v>
      </c>
    </row>
    <row r="416" spans="4:4">
      <c r="D416" s="352" t="s">
        <v>1150</v>
      </c>
    </row>
    <row r="417" spans="4:4">
      <c r="D417" s="352" t="s">
        <v>1151</v>
      </c>
    </row>
    <row r="418" spans="4:4">
      <c r="D418" s="352" t="s">
        <v>1152</v>
      </c>
    </row>
    <row r="419" spans="4:4">
      <c r="D419" s="346" t="s">
        <v>1153</v>
      </c>
    </row>
    <row r="420" spans="4:4">
      <c r="D420" s="346" t="s">
        <v>1154</v>
      </c>
    </row>
    <row r="421" spans="4:4">
      <c r="D421" s="352" t="s">
        <v>1155</v>
      </c>
    </row>
    <row r="422" spans="4:4">
      <c r="D422" s="352" t="s">
        <v>1156</v>
      </c>
    </row>
    <row r="423" spans="4:4">
      <c r="D423" s="352" t="s">
        <v>1157</v>
      </c>
    </row>
    <row r="424" spans="4:4">
      <c r="D424" s="352" t="s">
        <v>1158</v>
      </c>
    </row>
    <row r="425" spans="4:4">
      <c r="D425" s="346" t="s">
        <v>1159</v>
      </c>
    </row>
    <row r="426" spans="4:4">
      <c r="D426" s="346" t="s">
        <v>1160</v>
      </c>
    </row>
    <row r="427" spans="4:4">
      <c r="D427" s="346" t="s">
        <v>1161</v>
      </c>
    </row>
    <row r="428" spans="4:4">
      <c r="D428" s="346" t="s">
        <v>1162</v>
      </c>
    </row>
    <row r="429" spans="4:4">
      <c r="D429" s="346" t="s">
        <v>1163</v>
      </c>
    </row>
    <row r="430" spans="4:4">
      <c r="D430" s="352" t="s">
        <v>1164</v>
      </c>
    </row>
    <row r="431" spans="4:4">
      <c r="D431" s="346" t="s">
        <v>1165</v>
      </c>
    </row>
    <row r="432" spans="4:4">
      <c r="D432" s="352" t="s">
        <v>1166</v>
      </c>
    </row>
    <row r="433" spans="4:4">
      <c r="D433" s="346" t="s">
        <v>1167</v>
      </c>
    </row>
    <row r="434" spans="4:4">
      <c r="D434" s="352" t="s">
        <v>1168</v>
      </c>
    </row>
    <row r="435" spans="4:4">
      <c r="D435" s="346" t="s">
        <v>1167</v>
      </c>
    </row>
    <row r="436" spans="4:4">
      <c r="D436" s="352" t="s">
        <v>1169</v>
      </c>
    </row>
    <row r="437" spans="4:4">
      <c r="D437" s="346" t="s">
        <v>1167</v>
      </c>
    </row>
    <row r="438" spans="4:4">
      <c r="D438" s="346" t="s">
        <v>1170</v>
      </c>
    </row>
    <row r="439" spans="4:4">
      <c r="D439" s="352" t="s">
        <v>1171</v>
      </c>
    </row>
    <row r="440" spans="4:4">
      <c r="D440" s="352" t="s">
        <v>1172</v>
      </c>
    </row>
    <row r="441" spans="4:4">
      <c r="D441" s="346" t="s">
        <v>1173</v>
      </c>
    </row>
    <row r="442" spans="4:4">
      <c r="D442" s="346" t="s">
        <v>1174</v>
      </c>
    </row>
    <row r="443" spans="4:4">
      <c r="D443" s="346" t="s">
        <v>1175</v>
      </c>
    </row>
    <row r="444" spans="4:4">
      <c r="D444" s="346" t="s">
        <v>1176</v>
      </c>
    </row>
    <row r="445" spans="4:4">
      <c r="D445" s="346" t="s">
        <v>1177</v>
      </c>
    </row>
    <row r="446" spans="4:4">
      <c r="D446" s="346" t="s">
        <v>1178</v>
      </c>
    </row>
    <row r="447" spans="4:4">
      <c r="D447" s="346" t="s">
        <v>1179</v>
      </c>
    </row>
    <row r="448" spans="4:4">
      <c r="D448" s="346" t="s">
        <v>1180</v>
      </c>
    </row>
    <row r="449" spans="4:4">
      <c r="D449" s="346" t="s">
        <v>1181</v>
      </c>
    </row>
    <row r="450" spans="4:4">
      <c r="D450" s="346" t="s">
        <v>1182</v>
      </c>
    </row>
    <row r="451" spans="4:4">
      <c r="D451" s="346" t="s">
        <v>1183</v>
      </c>
    </row>
    <row r="452" spans="4:4">
      <c r="D452" s="346" t="s">
        <v>1184</v>
      </c>
    </row>
    <row r="453" spans="4:4">
      <c r="D453" s="346" t="s">
        <v>1185</v>
      </c>
    </row>
    <row r="454" spans="4:4">
      <c r="D454" s="346" t="s">
        <v>1186</v>
      </c>
    </row>
    <row r="455" spans="4:4">
      <c r="D455" s="346" t="s">
        <v>1187</v>
      </c>
    </row>
    <row r="456" spans="4:4">
      <c r="D456" s="346" t="s">
        <v>1188</v>
      </c>
    </row>
    <row r="457" spans="4:4">
      <c r="D457" s="346" t="s">
        <v>1189</v>
      </c>
    </row>
    <row r="458" spans="4:4">
      <c r="D458" s="346" t="s">
        <v>1190</v>
      </c>
    </row>
    <row r="459" spans="4:4">
      <c r="D459" s="346" t="s">
        <v>1191</v>
      </c>
    </row>
    <row r="460" spans="4:4">
      <c r="D460" s="346" t="s">
        <v>1192</v>
      </c>
    </row>
    <row r="461" spans="4:4">
      <c r="D461" s="346" t="s">
        <v>1193</v>
      </c>
    </row>
    <row r="462" spans="4:4">
      <c r="D462" s="346" t="s">
        <v>1194</v>
      </c>
    </row>
    <row r="463" spans="4:4">
      <c r="D463" s="346" t="s">
        <v>1195</v>
      </c>
    </row>
    <row r="464" spans="4:4">
      <c r="D464" s="346" t="s">
        <v>1196</v>
      </c>
    </row>
    <row r="465" spans="4:4">
      <c r="D465" s="346" t="s">
        <v>1197</v>
      </c>
    </row>
    <row r="466" spans="4:4">
      <c r="D466" s="346" t="s">
        <v>1198</v>
      </c>
    </row>
    <row r="467" spans="4:4">
      <c r="D467" s="352" t="s">
        <v>1199</v>
      </c>
    </row>
    <row r="468" spans="4:4">
      <c r="D468" s="352" t="s">
        <v>1200</v>
      </c>
    </row>
    <row r="469" spans="4:4">
      <c r="D469" s="346" t="s">
        <v>1201</v>
      </c>
    </row>
    <row r="470" spans="4:4">
      <c r="D470" s="346" t="s">
        <v>1202</v>
      </c>
    </row>
    <row r="471" spans="4:4">
      <c r="D471" s="346" t="s">
        <v>1203</v>
      </c>
    </row>
    <row r="472" spans="4:4">
      <c r="D472" s="346" t="s">
        <v>1204</v>
      </c>
    </row>
    <row r="473" spans="4:4">
      <c r="D473" s="352" t="s">
        <v>1205</v>
      </c>
    </row>
    <row r="474" spans="4:4">
      <c r="D474" s="346" t="s">
        <v>1206</v>
      </c>
    </row>
    <row r="475" spans="4:4">
      <c r="D475" s="352" t="s">
        <v>1205</v>
      </c>
    </row>
    <row r="476" spans="4:4">
      <c r="D476" s="346" t="s">
        <v>1207</v>
      </c>
    </row>
    <row r="477" spans="4:4">
      <c r="D477" s="352" t="s">
        <v>1205</v>
      </c>
    </row>
    <row r="478" spans="4:4">
      <c r="D478" s="346" t="s">
        <v>1208</v>
      </c>
    </row>
    <row r="479" spans="4:4">
      <c r="D479" s="352" t="s">
        <v>1205</v>
      </c>
    </row>
    <row r="480" spans="4:4">
      <c r="D480" s="346" t="s">
        <v>1209</v>
      </c>
    </row>
    <row r="481" spans="4:4">
      <c r="D481" s="352" t="s">
        <v>1205</v>
      </c>
    </row>
    <row r="482" spans="4:4">
      <c r="D482" s="346" t="s">
        <v>1210</v>
      </c>
    </row>
    <row r="483" spans="4:4">
      <c r="D483" s="346" t="s">
        <v>1202</v>
      </c>
    </row>
    <row r="484" spans="4:4">
      <c r="D484" s="346" t="s">
        <v>1211</v>
      </c>
    </row>
    <row r="485" spans="4:4">
      <c r="D485" s="352" t="s">
        <v>1205</v>
      </c>
    </row>
    <row r="486" spans="4:4">
      <c r="D486" s="346" t="s">
        <v>1212</v>
      </c>
    </row>
    <row r="487" spans="4:4">
      <c r="D487" s="352" t="s">
        <v>1205</v>
      </c>
    </row>
    <row r="488" spans="4:4">
      <c r="D488" s="352" t="s">
        <v>1213</v>
      </c>
    </row>
    <row r="489" spans="4:4">
      <c r="D489" s="346" t="s">
        <v>1214</v>
      </c>
    </row>
    <row r="490" spans="4:4">
      <c r="D490" s="352" t="s">
        <v>1205</v>
      </c>
    </row>
    <row r="491" spans="4:4">
      <c r="D491" s="346" t="s">
        <v>1215</v>
      </c>
    </row>
    <row r="492" spans="4:4">
      <c r="D492" s="352" t="s">
        <v>1216</v>
      </c>
    </row>
    <row r="493" spans="4:4">
      <c r="D493" s="346" t="s">
        <v>1217</v>
      </c>
    </row>
    <row r="494" spans="4:4">
      <c r="D494" s="352" t="s">
        <v>1205</v>
      </c>
    </row>
    <row r="495" spans="4:4">
      <c r="D495" s="346" t="s">
        <v>1218</v>
      </c>
    </row>
    <row r="496" spans="4:4">
      <c r="D496" s="352" t="s">
        <v>1205</v>
      </c>
    </row>
    <row r="497" spans="4:4">
      <c r="D497" s="346" t="s">
        <v>1219</v>
      </c>
    </row>
    <row r="498" spans="4:4">
      <c r="D498" s="346" t="s">
        <v>1202</v>
      </c>
    </row>
    <row r="499" spans="4:4">
      <c r="D499" s="346" t="s">
        <v>1220</v>
      </c>
    </row>
    <row r="500" spans="4:4">
      <c r="D500" s="346" t="s">
        <v>1202</v>
      </c>
    </row>
    <row r="501" spans="4:4">
      <c r="D501" s="346" t="s">
        <v>1221</v>
      </c>
    </row>
    <row r="502" spans="4:4">
      <c r="D502" s="346" t="s">
        <v>1202</v>
      </c>
    </row>
    <row r="503" spans="4:4">
      <c r="D503" s="346" t="s">
        <v>1203</v>
      </c>
    </row>
    <row r="504" spans="4:4">
      <c r="D504" s="346" t="s">
        <v>1222</v>
      </c>
    </row>
    <row r="505" spans="4:4">
      <c r="D505" s="346" t="s">
        <v>1223</v>
      </c>
    </row>
    <row r="506" spans="4:4">
      <c r="D506" s="352" t="s">
        <v>1224</v>
      </c>
    </row>
    <row r="507" spans="4:4">
      <c r="D507" s="352" t="s">
        <v>1225</v>
      </c>
    </row>
    <row r="508" spans="4:4">
      <c r="D508" s="346" t="s">
        <v>1226</v>
      </c>
    </row>
    <row r="509" spans="4:4">
      <c r="D509" s="346" t="s">
        <v>1227</v>
      </c>
    </row>
    <row r="510" spans="4:4">
      <c r="D510" s="346" t="s">
        <v>1228</v>
      </c>
    </row>
    <row r="511" spans="4:4">
      <c r="D511" s="346" t="s">
        <v>1229</v>
      </c>
    </row>
    <row r="512" spans="4:4">
      <c r="D512" s="346" t="s">
        <v>1230</v>
      </c>
    </row>
    <row r="513" spans="4:4">
      <c r="D513" s="346" t="s">
        <v>1231</v>
      </c>
    </row>
    <row r="514" spans="4:4">
      <c r="D514" s="346" t="s">
        <v>1232</v>
      </c>
    </row>
    <row r="515" spans="4:4">
      <c r="D515" s="352" t="s">
        <v>1233</v>
      </c>
    </row>
    <row r="516" spans="4:4">
      <c r="D516" s="352" t="s">
        <v>1234</v>
      </c>
    </row>
    <row r="517" spans="4:4">
      <c r="D517" s="352" t="s">
        <v>1235</v>
      </c>
    </row>
    <row r="518" spans="4:4">
      <c r="D518" s="346" t="s">
        <v>1236</v>
      </c>
    </row>
    <row r="519" spans="4:4">
      <c r="D519" s="352" t="s">
        <v>1233</v>
      </c>
    </row>
    <row r="520" spans="4:4">
      <c r="D520" s="352" t="s">
        <v>1234</v>
      </c>
    </row>
    <row r="521" spans="4:4">
      <c r="D521" s="352" t="s">
        <v>1235</v>
      </c>
    </row>
    <row r="522" spans="4:4">
      <c r="D522" s="346" t="s">
        <v>1237</v>
      </c>
    </row>
    <row r="523" spans="4:4">
      <c r="D523" s="352" t="s">
        <v>1205</v>
      </c>
    </row>
    <row r="524" spans="4:4">
      <c r="D524" s="346" t="s">
        <v>1238</v>
      </c>
    </row>
    <row r="525" spans="4:4">
      <c r="D525" s="352" t="s">
        <v>1205</v>
      </c>
    </row>
    <row r="526" spans="4:4">
      <c r="D526" s="346" t="s">
        <v>1239</v>
      </c>
    </row>
    <row r="527" spans="4:4">
      <c r="D527" s="346" t="s">
        <v>1202</v>
      </c>
    </row>
    <row r="528" spans="4:4">
      <c r="D528" s="346" t="s">
        <v>1240</v>
      </c>
    </row>
    <row r="529" spans="4:4">
      <c r="D529" s="352" t="s">
        <v>1241</v>
      </c>
    </row>
    <row r="530" spans="4:4">
      <c r="D530" s="352" t="s">
        <v>1242</v>
      </c>
    </row>
    <row r="531" spans="4:4">
      <c r="D531" s="346" t="s">
        <v>1243</v>
      </c>
    </row>
    <row r="532" spans="4:4">
      <c r="D532" s="352" t="s">
        <v>1244</v>
      </c>
    </row>
    <row r="533" spans="4:4">
      <c r="D533" s="352" t="s">
        <v>1245</v>
      </c>
    </row>
    <row r="534" spans="4:4">
      <c r="D534" s="346" t="s">
        <v>1246</v>
      </c>
    </row>
    <row r="535" spans="4:4">
      <c r="D535" s="352" t="s">
        <v>1247</v>
      </c>
    </row>
    <row r="536" spans="4:4">
      <c r="D536" s="346" t="s">
        <v>1248</v>
      </c>
    </row>
    <row r="537" spans="4:4">
      <c r="D537" s="352" t="s">
        <v>1205</v>
      </c>
    </row>
    <row r="538" spans="4:4">
      <c r="D538" s="346" t="s">
        <v>1249</v>
      </c>
    </row>
    <row r="539" spans="4:4">
      <c r="D539" s="352" t="s">
        <v>1205</v>
      </c>
    </row>
    <row r="540" spans="4:4">
      <c r="D540" s="346" t="s">
        <v>1250</v>
      </c>
    </row>
    <row r="541" spans="4:4">
      <c r="D541" s="352" t="s">
        <v>1251</v>
      </c>
    </row>
    <row r="542" spans="4:4">
      <c r="D542" s="352" t="s">
        <v>1252</v>
      </c>
    </row>
    <row r="543" spans="4:4">
      <c r="D543" s="352" t="s">
        <v>1253</v>
      </c>
    </row>
    <row r="544" spans="4:4">
      <c r="D544" s="352" t="s">
        <v>1254</v>
      </c>
    </row>
    <row r="545" spans="4:4">
      <c r="D545" s="352" t="s">
        <v>1255</v>
      </c>
    </row>
    <row r="546" spans="4:4">
      <c r="D546" s="352" t="s">
        <v>1256</v>
      </c>
    </row>
    <row r="547" spans="4:4">
      <c r="D547" s="346" t="s">
        <v>1257</v>
      </c>
    </row>
    <row r="548" spans="4:4">
      <c r="D548" s="352" t="s">
        <v>1216</v>
      </c>
    </row>
    <row r="549" spans="4:4">
      <c r="D549" s="346" t="s">
        <v>1258</v>
      </c>
    </row>
    <row r="550" spans="4:4">
      <c r="D550" s="352" t="s">
        <v>1216</v>
      </c>
    </row>
    <row r="551" spans="4:4">
      <c r="D551" s="346" t="s">
        <v>1259</v>
      </c>
    </row>
    <row r="552" spans="4:4">
      <c r="D552" s="352" t="s">
        <v>1205</v>
      </c>
    </row>
    <row r="553" spans="4:4">
      <c r="D553" s="346" t="s">
        <v>1260</v>
      </c>
    </row>
    <row r="554" spans="4:4">
      <c r="D554" s="346" t="s">
        <v>1202</v>
      </c>
    </row>
    <row r="555" spans="4:4">
      <c r="D555" s="346" t="s">
        <v>1261</v>
      </c>
    </row>
    <row r="556" spans="4:4">
      <c r="D556" s="352" t="s">
        <v>1262</v>
      </c>
    </row>
    <row r="557" spans="4:4">
      <c r="D557" s="346" t="s">
        <v>1263</v>
      </c>
    </row>
    <row r="558" spans="4:4">
      <c r="D558" s="346" t="s">
        <v>1202</v>
      </c>
    </row>
    <row r="559" spans="4:4">
      <c r="D559" s="346" t="s">
        <v>1264</v>
      </c>
    </row>
    <row r="560" spans="4:4">
      <c r="D560" s="346" t="s">
        <v>1265</v>
      </c>
    </row>
    <row r="561" spans="4:4">
      <c r="D561" s="346" t="s">
        <v>1266</v>
      </c>
    </row>
    <row r="562" spans="4:4">
      <c r="D562" s="346" t="s">
        <v>1267</v>
      </c>
    </row>
    <row r="563" spans="4:4">
      <c r="D563" s="352" t="s">
        <v>1216</v>
      </c>
    </row>
    <row r="564" spans="4:4">
      <c r="D564" s="346" t="s">
        <v>1268</v>
      </c>
    </row>
    <row r="565" spans="4:4">
      <c r="D565" s="352" t="s">
        <v>1205</v>
      </c>
    </row>
    <row r="566" spans="4:4">
      <c r="D566" s="346" t="s">
        <v>1269</v>
      </c>
    </row>
    <row r="567" spans="4:4">
      <c r="D567" s="352" t="s">
        <v>1205</v>
      </c>
    </row>
    <row r="568" spans="4:4">
      <c r="D568" s="346" t="s">
        <v>1270</v>
      </c>
    </row>
    <row r="569" spans="4:4">
      <c r="D569" s="346" t="s">
        <v>1202</v>
      </c>
    </row>
    <row r="570" spans="4:4">
      <c r="D570" s="346" t="s">
        <v>1271</v>
      </c>
    </row>
    <row r="571" spans="4:4">
      <c r="D571" s="346" t="s">
        <v>1202</v>
      </c>
    </row>
    <row r="572" spans="4:4">
      <c r="D572" s="346" t="s">
        <v>1266</v>
      </c>
    </row>
    <row r="573" spans="4:4">
      <c r="D573" s="346" t="s">
        <v>1272</v>
      </c>
    </row>
    <row r="574" spans="4:4">
      <c r="D574" s="352" t="s">
        <v>1205</v>
      </c>
    </row>
    <row r="575" spans="4:4">
      <c r="D575" s="346" t="s">
        <v>1273</v>
      </c>
    </row>
    <row r="576" spans="4:4">
      <c r="D576" s="352" t="s">
        <v>1205</v>
      </c>
    </row>
    <row r="577" spans="3:7">
      <c r="D577" s="346" t="s">
        <v>1274</v>
      </c>
    </row>
    <row r="578" spans="3:7">
      <c r="D578" s="352" t="s">
        <v>1205</v>
      </c>
    </row>
    <row r="579" spans="3:7">
      <c r="D579" s="346" t="s">
        <v>1275</v>
      </c>
    </row>
    <row r="580" spans="3:7">
      <c r="D580" s="346" t="s">
        <v>1202</v>
      </c>
    </row>
    <row r="581" spans="3:7">
      <c r="D581" s="346" t="s">
        <v>1203</v>
      </c>
    </row>
    <row r="582" spans="3:7">
      <c r="D582" s="346" t="s">
        <v>1222</v>
      </c>
    </row>
    <row r="583" spans="3:7">
      <c r="D583" s="346" t="s">
        <v>1276</v>
      </c>
    </row>
    <row r="584" spans="3:7">
      <c r="D584" s="346" t="s">
        <v>1277</v>
      </c>
    </row>
    <row r="585" spans="3:7">
      <c r="D585" s="352" t="s">
        <v>1278</v>
      </c>
    </row>
    <row r="586" spans="3:7">
      <c r="D586" s="346" t="s">
        <v>1279</v>
      </c>
    </row>
    <row r="587" spans="3:7">
      <c r="D587" s="346" t="s">
        <v>1280</v>
      </c>
    </row>
    <row r="588" spans="3:7">
      <c r="D588" s="346" t="s">
        <v>1281</v>
      </c>
    </row>
    <row r="589" spans="3:7">
      <c r="D589" s="346" t="s">
        <v>1282</v>
      </c>
    </row>
    <row r="590" spans="3:7" ht="40.200000000000003" thickBot="1">
      <c r="C590" s="964" t="s">
        <v>1283</v>
      </c>
    </row>
    <row r="591" spans="3:7" ht="40.200000000000003" thickBot="1">
      <c r="D591" s="353" t="s">
        <v>975</v>
      </c>
      <c r="E591" s="235" t="s">
        <v>465</v>
      </c>
      <c r="F591" s="235" t="s">
        <v>976</v>
      </c>
      <c r="G591" s="235" t="s">
        <v>978</v>
      </c>
    </row>
    <row r="592" spans="3:7" ht="40.200000000000003" thickBot="1">
      <c r="D592" s="354" t="s">
        <v>1284</v>
      </c>
      <c r="E592" s="236" t="s">
        <v>1285</v>
      </c>
      <c r="F592" s="236" t="s">
        <v>981</v>
      </c>
      <c r="G592" s="236" t="s">
        <v>1286</v>
      </c>
    </row>
    <row r="593" spans="4:7" ht="53.4" thickBot="1">
      <c r="D593" s="354" t="s">
        <v>1287</v>
      </c>
      <c r="E593" s="236" t="s">
        <v>1288</v>
      </c>
      <c r="F593" s="236" t="s">
        <v>981</v>
      </c>
      <c r="G593" s="236" t="s">
        <v>1289</v>
      </c>
    </row>
    <row r="594" spans="4:7" ht="40.200000000000003" thickBot="1">
      <c r="D594" s="354" t="s">
        <v>1290</v>
      </c>
      <c r="E594" s="236" t="s">
        <v>1291</v>
      </c>
      <c r="F594" s="236" t="s">
        <v>981</v>
      </c>
      <c r="G594" s="236" t="s">
        <v>1292</v>
      </c>
    </row>
    <row r="595" spans="4:7" ht="40.200000000000003" thickBot="1">
      <c r="D595" s="354" t="s">
        <v>1293</v>
      </c>
      <c r="E595" s="236" t="s">
        <v>1294</v>
      </c>
      <c r="F595" s="236" t="s">
        <v>981</v>
      </c>
      <c r="G595" s="236" t="s">
        <v>1295</v>
      </c>
    </row>
    <row r="596" spans="4:7" ht="40.200000000000003" thickBot="1">
      <c r="D596" s="354" t="s">
        <v>1296</v>
      </c>
      <c r="E596" s="236" t="s">
        <v>1297</v>
      </c>
      <c r="F596" s="236" t="s">
        <v>981</v>
      </c>
      <c r="G596" s="236" t="s">
        <v>1298</v>
      </c>
    </row>
    <row r="597" spans="4:7" ht="40.200000000000003" thickBot="1">
      <c r="D597" s="354" t="s">
        <v>1299</v>
      </c>
      <c r="E597" s="236" t="s">
        <v>1300</v>
      </c>
      <c r="F597" s="236" t="s">
        <v>981</v>
      </c>
      <c r="G597" s="236" t="s">
        <v>1301</v>
      </c>
    </row>
    <row r="598" spans="4:7" ht="40.200000000000003" thickBot="1">
      <c r="D598" s="354" t="s">
        <v>1302</v>
      </c>
      <c r="E598" s="236" t="s">
        <v>1303</v>
      </c>
      <c r="F598" s="236" t="s">
        <v>981</v>
      </c>
      <c r="G598" s="236" t="s">
        <v>1298</v>
      </c>
    </row>
    <row r="599" spans="4:7" ht="40.200000000000003" thickBot="1">
      <c r="D599" s="354" t="s">
        <v>1304</v>
      </c>
      <c r="E599" s="236" t="s">
        <v>1305</v>
      </c>
      <c r="F599" s="236" t="s">
        <v>981</v>
      </c>
      <c r="G599" s="236" t="s">
        <v>1301</v>
      </c>
    </row>
    <row r="600" spans="4:7" ht="40.200000000000003" thickBot="1">
      <c r="D600" s="354" t="s">
        <v>1306</v>
      </c>
      <c r="E600" s="236" t="s">
        <v>1307</v>
      </c>
      <c r="F600" s="236" t="s">
        <v>981</v>
      </c>
      <c r="G600" s="236" t="s">
        <v>1308</v>
      </c>
    </row>
    <row r="601" spans="4:7" ht="40.200000000000003" thickBot="1">
      <c r="D601" s="354" t="s">
        <v>1309</v>
      </c>
      <c r="E601" s="236" t="s">
        <v>1310</v>
      </c>
      <c r="F601" s="236" t="s">
        <v>981</v>
      </c>
      <c r="G601" s="236" t="s">
        <v>1311</v>
      </c>
    </row>
    <row r="602" spans="4:7" ht="40.200000000000003" thickBot="1">
      <c r="D602" s="354" t="s">
        <v>1312</v>
      </c>
      <c r="E602" s="236" t="s">
        <v>1313</v>
      </c>
      <c r="F602" s="236" t="s">
        <v>981</v>
      </c>
      <c r="G602" s="236" t="s">
        <v>1314</v>
      </c>
    </row>
    <row r="603" spans="4:7" ht="40.200000000000003" thickBot="1">
      <c r="D603" s="354" t="s">
        <v>1315</v>
      </c>
      <c r="E603" s="236" t="s">
        <v>1316</v>
      </c>
      <c r="F603" s="236" t="s">
        <v>981</v>
      </c>
      <c r="G603" s="236" t="s">
        <v>1317</v>
      </c>
    </row>
    <row r="604" spans="4:7" ht="40.200000000000003" thickBot="1">
      <c r="D604" s="354" t="s">
        <v>1318</v>
      </c>
      <c r="E604" s="236" t="s">
        <v>1319</v>
      </c>
      <c r="F604" s="236" t="s">
        <v>981</v>
      </c>
      <c r="G604" s="236" t="s">
        <v>1317</v>
      </c>
    </row>
    <row r="605" spans="4:7" ht="40.200000000000003" thickBot="1">
      <c r="D605" s="354" t="s">
        <v>1320</v>
      </c>
      <c r="E605" s="236" t="s">
        <v>1321</v>
      </c>
      <c r="F605" s="236" t="s">
        <v>981</v>
      </c>
      <c r="G605" s="236" t="s">
        <v>1322</v>
      </c>
    </row>
    <row r="606" spans="4:7" ht="40.200000000000003" thickBot="1">
      <c r="D606" s="354" t="s">
        <v>1323</v>
      </c>
      <c r="E606" s="236" t="s">
        <v>1324</v>
      </c>
      <c r="F606" s="236" t="s">
        <v>981</v>
      </c>
      <c r="G606" s="236" t="s">
        <v>496</v>
      </c>
    </row>
    <row r="607" spans="4:7" ht="40.200000000000003" thickBot="1">
      <c r="D607" s="354" t="s">
        <v>1325</v>
      </c>
      <c r="E607" s="236" t="s">
        <v>1326</v>
      </c>
      <c r="F607" s="236" t="s">
        <v>981</v>
      </c>
      <c r="G607" s="236" t="b">
        <v>0</v>
      </c>
    </row>
    <row r="608" spans="4:7" ht="40.200000000000003" thickBot="1">
      <c r="D608" s="354" t="s">
        <v>1327</v>
      </c>
      <c r="E608" s="236" t="s">
        <v>1328</v>
      </c>
      <c r="F608" s="236" t="s">
        <v>981</v>
      </c>
      <c r="G608" s="236" t="b">
        <v>0</v>
      </c>
    </row>
    <row r="609" spans="3:7" ht="40.200000000000003" thickBot="1">
      <c r="D609" s="354" t="s">
        <v>1329</v>
      </c>
      <c r="E609" s="236" t="s">
        <v>1330</v>
      </c>
      <c r="F609" s="236" t="s">
        <v>64</v>
      </c>
      <c r="G609" s="236" t="b">
        <v>0</v>
      </c>
    </row>
    <row r="610" spans="3:7" ht="40.200000000000003" thickBot="1">
      <c r="D610" s="354" t="s">
        <v>1331</v>
      </c>
      <c r="E610" s="236" t="s">
        <v>1332</v>
      </c>
      <c r="F610" s="236" t="s">
        <v>64</v>
      </c>
      <c r="G610" s="236" t="b">
        <v>0</v>
      </c>
    </row>
    <row r="611" spans="3:7" ht="40.200000000000003" thickBot="1">
      <c r="D611" s="354" t="s">
        <v>1333</v>
      </c>
      <c r="E611" s="236" t="s">
        <v>1334</v>
      </c>
      <c r="F611" s="236" t="s">
        <v>981</v>
      </c>
      <c r="G611" s="236" t="b">
        <v>0</v>
      </c>
    </row>
    <row r="612" spans="3:7" ht="40.200000000000003" thickBot="1">
      <c r="D612" s="354" t="s">
        <v>1335</v>
      </c>
      <c r="E612" s="236" t="s">
        <v>1336</v>
      </c>
      <c r="F612" s="236" t="s">
        <v>981</v>
      </c>
      <c r="G612" s="236" t="b">
        <v>0</v>
      </c>
    </row>
    <row r="613" spans="3:7" ht="40.200000000000003" thickBot="1">
      <c r="D613" s="354" t="s">
        <v>1337</v>
      </c>
      <c r="E613" s="236" t="s">
        <v>1338</v>
      </c>
      <c r="F613" s="236" t="s">
        <v>64</v>
      </c>
      <c r="G613" s="236" t="b">
        <v>0</v>
      </c>
    </row>
    <row r="614" spans="3:7" ht="40.200000000000003" thickBot="1">
      <c r="D614" s="354" t="s">
        <v>1339</v>
      </c>
      <c r="E614" s="236" t="s">
        <v>1340</v>
      </c>
      <c r="F614" s="236" t="s">
        <v>64</v>
      </c>
      <c r="G614" s="236" t="b">
        <v>0</v>
      </c>
    </row>
    <row r="615" spans="3:7" ht="40.200000000000003" thickBot="1">
      <c r="D615" s="354" t="s">
        <v>1341</v>
      </c>
      <c r="E615" s="236" t="s">
        <v>1342</v>
      </c>
      <c r="F615" s="236" t="s">
        <v>64</v>
      </c>
      <c r="G615" s="236" t="b">
        <v>0</v>
      </c>
    </row>
    <row r="616" spans="3:7" ht="40.200000000000003" thickBot="1">
      <c r="D616" s="354" t="s">
        <v>1343</v>
      </c>
      <c r="E616" s="236" t="s">
        <v>1344</v>
      </c>
      <c r="F616" s="236" t="s">
        <v>64</v>
      </c>
      <c r="G616" s="236" t="b">
        <v>0</v>
      </c>
    </row>
    <row r="617" spans="3:7" ht="40.200000000000003" thickBot="1">
      <c r="D617" s="354" t="s">
        <v>1345</v>
      </c>
      <c r="E617" s="236" t="s">
        <v>1346</v>
      </c>
      <c r="F617" s="236" t="s">
        <v>64</v>
      </c>
      <c r="G617" s="236" t="b">
        <v>0</v>
      </c>
    </row>
    <row r="618" spans="3:7">
      <c r="C618" s="964" t="s">
        <v>1347</v>
      </c>
    </row>
    <row r="619" spans="3:7">
      <c r="D619" s="356" t="s">
        <v>1348</v>
      </c>
    </row>
    <row r="620" spans="3:7">
      <c r="D620" s="356" t="s">
        <v>1349</v>
      </c>
    </row>
    <row r="621" spans="3:7">
      <c r="D621" s="356" t="s">
        <v>1350</v>
      </c>
    </row>
    <row r="622" spans="3:7">
      <c r="D622" s="356" t="s">
        <v>1351</v>
      </c>
    </row>
    <row r="624" spans="3:7">
      <c r="C624" s="964" t="s">
        <v>1352</v>
      </c>
      <c r="D624" s="357"/>
    </row>
    <row r="625" spans="3:11">
      <c r="D625" s="356" t="s">
        <v>1353</v>
      </c>
    </row>
    <row r="626" spans="3:11">
      <c r="D626" s="356" t="s">
        <v>1354</v>
      </c>
    </row>
    <row r="627" spans="3:11">
      <c r="D627" s="356"/>
    </row>
    <row r="629" spans="3:11" ht="40.200000000000003" thickBot="1">
      <c r="C629" s="964" t="s">
        <v>1355</v>
      </c>
      <c r="D629" s="355"/>
    </row>
    <row r="630" spans="3:11" ht="40.200000000000003" thickBot="1">
      <c r="D630" s="353" t="s">
        <v>975</v>
      </c>
      <c r="E630" s="235" t="s">
        <v>465</v>
      </c>
      <c r="F630" s="235" t="s">
        <v>976</v>
      </c>
      <c r="G630" s="235" t="s">
        <v>1356</v>
      </c>
      <c r="H630" s="235" t="s">
        <v>978</v>
      </c>
      <c r="I630" s="235" t="s">
        <v>1357</v>
      </c>
      <c r="J630" s="235" t="s">
        <v>1358</v>
      </c>
      <c r="K630" s="235" t="s">
        <v>1359</v>
      </c>
    </row>
    <row r="631" spans="3:11" ht="40.200000000000003" thickBot="1">
      <c r="D631" s="354" t="s">
        <v>77</v>
      </c>
      <c r="E631" s="236"/>
      <c r="F631" s="236" t="s">
        <v>981</v>
      </c>
      <c r="G631" s="236">
        <v>50</v>
      </c>
      <c r="H631" s="236" t="s">
        <v>1360</v>
      </c>
      <c r="I631" s="236"/>
      <c r="J631" s="236"/>
      <c r="K631" s="236"/>
    </row>
    <row r="632" spans="3:11" ht="40.200000000000003" thickBot="1">
      <c r="D632" s="354" t="s">
        <v>1361</v>
      </c>
      <c r="E632" s="236"/>
      <c r="F632" s="236" t="s">
        <v>981</v>
      </c>
      <c r="G632" s="236"/>
      <c r="H632" s="236">
        <v>0</v>
      </c>
      <c r="I632" s="236" t="s">
        <v>1362</v>
      </c>
      <c r="J632" s="236" t="s">
        <v>617</v>
      </c>
      <c r="K632" s="236" t="s">
        <v>39</v>
      </c>
    </row>
    <row r="633" spans="3:11" ht="40.200000000000003" thickBot="1">
      <c r="D633" s="354" t="s">
        <v>1363</v>
      </c>
      <c r="E633" s="236"/>
      <c r="F633" s="236" t="s">
        <v>981</v>
      </c>
      <c r="G633" s="236"/>
      <c r="H633" s="236">
        <v>0</v>
      </c>
      <c r="I633" s="236" t="s">
        <v>1364</v>
      </c>
      <c r="J633" s="236" t="s">
        <v>592</v>
      </c>
      <c r="K633" s="236" t="s">
        <v>1365</v>
      </c>
    </row>
    <row r="634" spans="3:11" ht="40.200000000000003" thickBot="1">
      <c r="D634" s="354" t="s">
        <v>621</v>
      </c>
      <c r="E634" s="236"/>
      <c r="F634" s="236" t="s">
        <v>981</v>
      </c>
      <c r="G634" s="236"/>
      <c r="H634" s="236" t="s">
        <v>1366</v>
      </c>
      <c r="I634" s="236"/>
      <c r="J634" s="236" t="s">
        <v>1367</v>
      </c>
      <c r="K634" s="236" t="s">
        <v>1367</v>
      </c>
    </row>
    <row r="635" spans="3:11" ht="40.200000000000003" thickBot="1">
      <c r="D635" s="354" t="s">
        <v>1368</v>
      </c>
      <c r="E635" s="236"/>
      <c r="F635" s="236" t="s">
        <v>981</v>
      </c>
      <c r="G635" s="236"/>
      <c r="H635" s="236">
        <v>0</v>
      </c>
      <c r="I635" s="236" t="s">
        <v>1369</v>
      </c>
      <c r="J635" s="236" t="s">
        <v>1367</v>
      </c>
      <c r="K635" s="236" t="s">
        <v>1367</v>
      </c>
    </row>
    <row r="636" spans="3:11" ht="40.200000000000003" thickBot="1">
      <c r="D636" s="354" t="s">
        <v>1370</v>
      </c>
      <c r="E636" s="236" t="s">
        <v>1371</v>
      </c>
      <c r="F636" s="236" t="s">
        <v>981</v>
      </c>
      <c r="G636" s="236">
        <v>50</v>
      </c>
      <c r="H636" s="236">
        <v>0</v>
      </c>
      <c r="I636" s="236"/>
      <c r="J636" s="236" t="s">
        <v>1367</v>
      </c>
      <c r="K636" s="236" t="s">
        <v>1367</v>
      </c>
    </row>
    <row r="637" spans="3:11">
      <c r="D637" s="355"/>
    </row>
    <row r="639" spans="3:11" ht="40.200000000000003" thickBot="1">
      <c r="C639" s="964" t="s">
        <v>1372</v>
      </c>
      <c r="D639" s="355"/>
    </row>
    <row r="640" spans="3:11" ht="40.200000000000003" thickBot="1">
      <c r="D640" s="353" t="s">
        <v>975</v>
      </c>
      <c r="E640" s="235" t="s">
        <v>465</v>
      </c>
      <c r="F640" s="235" t="s">
        <v>976</v>
      </c>
      <c r="G640" s="235" t="s">
        <v>1356</v>
      </c>
      <c r="H640" s="235" t="s">
        <v>978</v>
      </c>
      <c r="I640" s="235" t="s">
        <v>1357</v>
      </c>
      <c r="J640" s="235" t="s">
        <v>1358</v>
      </c>
      <c r="K640" s="235" t="s">
        <v>1359</v>
      </c>
    </row>
    <row r="641" spans="3:11" ht="40.200000000000003" thickBot="1">
      <c r="D641" s="354" t="s">
        <v>1373</v>
      </c>
      <c r="E641" s="236" t="s">
        <v>1374</v>
      </c>
      <c r="F641" s="236" t="s">
        <v>981</v>
      </c>
      <c r="G641" s="236"/>
      <c r="H641" s="236">
        <v>8</v>
      </c>
      <c r="I641" s="236" t="s">
        <v>1375</v>
      </c>
      <c r="J641" s="236" t="s">
        <v>592</v>
      </c>
      <c r="K641" s="236" t="s">
        <v>1365</v>
      </c>
    </row>
    <row r="642" spans="3:11" ht="40.200000000000003" thickBot="1">
      <c r="D642" s="354" t="s">
        <v>400</v>
      </c>
      <c r="E642" s="236" t="s">
        <v>1376</v>
      </c>
      <c r="F642" s="236" t="s">
        <v>981</v>
      </c>
      <c r="G642" s="236"/>
      <c r="H642" s="236">
        <v>100</v>
      </c>
      <c r="I642" s="236" t="s">
        <v>1377</v>
      </c>
      <c r="J642" s="236" t="s">
        <v>1378</v>
      </c>
      <c r="K642" s="236" t="s">
        <v>1378</v>
      </c>
    </row>
    <row r="643" spans="3:11" ht="40.200000000000003" thickBot="1">
      <c r="D643" s="354" t="s">
        <v>1379</v>
      </c>
      <c r="E643" s="236" t="s">
        <v>1380</v>
      </c>
      <c r="F643" s="236" t="s">
        <v>981</v>
      </c>
      <c r="G643" s="236"/>
      <c r="H643" s="236">
        <v>6</v>
      </c>
      <c r="I643" s="236" t="s">
        <v>1381</v>
      </c>
      <c r="J643" s="236" t="s">
        <v>592</v>
      </c>
      <c r="K643" s="236" t="s">
        <v>1365</v>
      </c>
    </row>
    <row r="644" spans="3:11" ht="40.200000000000003" thickBot="1">
      <c r="D644" s="354" t="s">
        <v>1382</v>
      </c>
      <c r="E644" s="236" t="s">
        <v>1383</v>
      </c>
      <c r="F644" s="236" t="s">
        <v>981</v>
      </c>
      <c r="G644" s="236"/>
      <c r="H644" s="236"/>
      <c r="I644" s="236"/>
      <c r="J644" s="236" t="s">
        <v>1367</v>
      </c>
      <c r="K644" s="236" t="s">
        <v>1367</v>
      </c>
    </row>
    <row r="645" spans="3:11" ht="40.200000000000003" thickBot="1">
      <c r="D645" s="354" t="s">
        <v>1384</v>
      </c>
      <c r="E645" s="236" t="s">
        <v>1385</v>
      </c>
      <c r="F645" s="236" t="s">
        <v>981</v>
      </c>
      <c r="G645" s="236"/>
      <c r="H645" s="236" t="s">
        <v>1386</v>
      </c>
      <c r="I645" s="236"/>
      <c r="J645" s="236" t="s">
        <v>1367</v>
      </c>
      <c r="K645" s="236" t="s">
        <v>1367</v>
      </c>
    </row>
    <row r="646" spans="3:11" ht="40.200000000000003" thickBot="1">
      <c r="D646" s="354" t="s">
        <v>1387</v>
      </c>
      <c r="E646" s="236" t="s">
        <v>1388</v>
      </c>
      <c r="F646" s="236" t="s">
        <v>981</v>
      </c>
      <c r="G646" s="236"/>
      <c r="H646" s="236"/>
      <c r="I646" s="236" t="s">
        <v>1389</v>
      </c>
      <c r="J646" s="236" t="s">
        <v>594</v>
      </c>
      <c r="K646" s="236" t="s">
        <v>1390</v>
      </c>
    </row>
    <row r="647" spans="3:11" ht="40.200000000000003" thickBot="1">
      <c r="D647" s="354" t="s">
        <v>1391</v>
      </c>
      <c r="E647" s="236" t="s">
        <v>1392</v>
      </c>
      <c r="F647" s="236" t="s">
        <v>981</v>
      </c>
      <c r="G647" s="236"/>
      <c r="H647" s="236"/>
      <c r="I647" s="236" t="s">
        <v>1393</v>
      </c>
      <c r="J647" s="236" t="s">
        <v>606</v>
      </c>
      <c r="K647" s="236" t="s">
        <v>1394</v>
      </c>
    </row>
    <row r="648" spans="3:11" ht="40.200000000000003" thickBot="1">
      <c r="D648" s="354" t="s">
        <v>612</v>
      </c>
      <c r="E648" s="236" t="s">
        <v>1395</v>
      </c>
      <c r="F648" s="236" t="s">
        <v>981</v>
      </c>
      <c r="G648" s="236"/>
      <c r="H648" s="236"/>
      <c r="I648" s="236" t="s">
        <v>1396</v>
      </c>
      <c r="J648" s="236" t="s">
        <v>1397</v>
      </c>
      <c r="K648" s="236" t="s">
        <v>1398</v>
      </c>
    </row>
    <row r="649" spans="3:11">
      <c r="D649" s="355"/>
    </row>
    <row r="651" spans="3:11" ht="40.200000000000003" thickBot="1">
      <c r="C651" s="964" t="s">
        <v>615</v>
      </c>
      <c r="D651" s="355"/>
    </row>
    <row r="652" spans="3:11" ht="40.200000000000003" thickBot="1">
      <c r="D652" s="353" t="s">
        <v>975</v>
      </c>
      <c r="E652" s="235" t="s">
        <v>465</v>
      </c>
      <c r="F652" s="235" t="s">
        <v>976</v>
      </c>
      <c r="G652" s="235" t="s">
        <v>1399</v>
      </c>
      <c r="H652" s="235" t="s">
        <v>1357</v>
      </c>
      <c r="I652" s="235" t="s">
        <v>1358</v>
      </c>
      <c r="J652" s="235" t="s">
        <v>1359</v>
      </c>
    </row>
    <row r="653" spans="3:11" ht="40.200000000000003" thickBot="1">
      <c r="D653" s="354" t="s">
        <v>77</v>
      </c>
      <c r="E653" s="236" t="s">
        <v>77</v>
      </c>
      <c r="F653" s="236" t="s">
        <v>1400</v>
      </c>
      <c r="G653" s="236" t="s">
        <v>615</v>
      </c>
      <c r="H653" s="236"/>
      <c r="I653" s="236" t="s">
        <v>1367</v>
      </c>
      <c r="J653" s="236" t="s">
        <v>1367</v>
      </c>
    </row>
    <row r="654" spans="3:11" ht="40.200000000000003" thickBot="1">
      <c r="D654" s="354" t="s">
        <v>1363</v>
      </c>
      <c r="E654" s="236" t="s">
        <v>1363</v>
      </c>
      <c r="F654" s="236" t="s">
        <v>981</v>
      </c>
      <c r="G654" s="236"/>
      <c r="H654" s="236" t="s">
        <v>1401</v>
      </c>
      <c r="I654" s="236" t="s">
        <v>592</v>
      </c>
      <c r="J654" s="236" t="s">
        <v>1365</v>
      </c>
    </row>
    <row r="655" spans="3:11" ht="40.200000000000003" thickBot="1">
      <c r="D655" s="354" t="s">
        <v>388</v>
      </c>
      <c r="E655" s="236" t="s">
        <v>1402</v>
      </c>
      <c r="F655" s="236" t="s">
        <v>981</v>
      </c>
      <c r="G655" s="236"/>
      <c r="H655" s="236" t="s">
        <v>1403</v>
      </c>
      <c r="I655" s="236" t="s">
        <v>617</v>
      </c>
      <c r="J655" s="236" t="s">
        <v>39</v>
      </c>
    </row>
    <row r="656" spans="3:11" ht="40.200000000000003" thickBot="1">
      <c r="D656" s="354" t="s">
        <v>1404</v>
      </c>
      <c r="E656" s="236" t="s">
        <v>1405</v>
      </c>
      <c r="F656" s="236" t="s">
        <v>981</v>
      </c>
      <c r="G656" s="236"/>
      <c r="H656" s="236" t="s">
        <v>1406</v>
      </c>
      <c r="I656" s="236" t="s">
        <v>594</v>
      </c>
      <c r="J656" s="236" t="s">
        <v>1390</v>
      </c>
    </row>
    <row r="657" spans="3:10" ht="40.200000000000003" thickBot="1">
      <c r="D657" s="354" t="s">
        <v>1407</v>
      </c>
      <c r="E657" s="236" t="s">
        <v>1408</v>
      </c>
      <c r="F657" s="236" t="s">
        <v>981</v>
      </c>
      <c r="G657" s="236"/>
      <c r="H657" s="236" t="s">
        <v>1409</v>
      </c>
      <c r="I657" s="236" t="s">
        <v>594</v>
      </c>
      <c r="J657" s="236" t="s">
        <v>1390</v>
      </c>
    </row>
    <row r="658" spans="3:10" ht="40.200000000000003" thickBot="1">
      <c r="D658" s="354" t="s">
        <v>1410</v>
      </c>
      <c r="E658" s="236" t="s">
        <v>1411</v>
      </c>
      <c r="F658" s="236" t="s">
        <v>981</v>
      </c>
      <c r="G658" s="236"/>
      <c r="H658" s="236" t="s">
        <v>1403</v>
      </c>
      <c r="I658" s="236" t="s">
        <v>617</v>
      </c>
      <c r="J658" s="236" t="s">
        <v>39</v>
      </c>
    </row>
    <row r="659" spans="3:10" ht="40.200000000000003" thickBot="1">
      <c r="D659" s="354" t="s">
        <v>1412</v>
      </c>
      <c r="E659" s="236" t="s">
        <v>1413</v>
      </c>
      <c r="F659" s="236" t="s">
        <v>981</v>
      </c>
      <c r="G659" s="236"/>
      <c r="H659" s="236" t="s">
        <v>1401</v>
      </c>
      <c r="I659" s="236" t="s">
        <v>592</v>
      </c>
      <c r="J659" s="236" t="s">
        <v>1365</v>
      </c>
    </row>
    <row r="660" spans="3:10">
      <c r="D660" s="355"/>
    </row>
    <row r="662" spans="3:10" ht="40.200000000000003" thickBot="1">
      <c r="C662" s="964" t="s">
        <v>1414</v>
      </c>
      <c r="D662" s="355"/>
    </row>
    <row r="663" spans="3:10" ht="40.200000000000003" thickBot="1">
      <c r="D663" s="353" t="s">
        <v>975</v>
      </c>
      <c r="E663" s="235" t="s">
        <v>465</v>
      </c>
      <c r="F663" s="235" t="s">
        <v>976</v>
      </c>
      <c r="G663" s="235" t="s">
        <v>1399</v>
      </c>
      <c r="H663" s="235" t="s">
        <v>1357</v>
      </c>
      <c r="I663" s="235" t="s">
        <v>1358</v>
      </c>
      <c r="J663" s="235" t="s">
        <v>1359</v>
      </c>
    </row>
    <row r="664" spans="3:10" ht="40.200000000000003" thickBot="1">
      <c r="D664" s="354" t="s">
        <v>77</v>
      </c>
      <c r="E664" s="236" t="s">
        <v>77</v>
      </c>
      <c r="F664" s="236" t="s">
        <v>1400</v>
      </c>
      <c r="G664" s="236" t="s">
        <v>1414</v>
      </c>
      <c r="H664" s="236"/>
      <c r="I664" s="236" t="s">
        <v>1367</v>
      </c>
      <c r="J664" s="236" t="s">
        <v>1367</v>
      </c>
    </row>
    <row r="665" spans="3:10" ht="40.200000000000003" thickBot="1">
      <c r="D665" s="354" t="s">
        <v>1415</v>
      </c>
      <c r="E665" s="236" t="s">
        <v>1415</v>
      </c>
      <c r="F665" s="236"/>
      <c r="G665" s="236"/>
      <c r="H665" s="236"/>
      <c r="I665" s="236" t="s">
        <v>1367</v>
      </c>
      <c r="J665" s="236" t="s">
        <v>1367</v>
      </c>
    </row>
    <row r="666" spans="3:10" ht="40.200000000000003" thickBot="1">
      <c r="D666" s="354" t="s">
        <v>599</v>
      </c>
      <c r="E666" s="236" t="s">
        <v>599</v>
      </c>
      <c r="F666" s="236"/>
      <c r="G666" s="236" t="s">
        <v>1322</v>
      </c>
      <c r="H666" s="236"/>
      <c r="I666" s="236" t="s">
        <v>1367</v>
      </c>
      <c r="J666" s="236" t="s">
        <v>1367</v>
      </c>
    </row>
    <row r="667" spans="3:10" ht="40.200000000000003" thickBot="1">
      <c r="D667" s="354" t="s">
        <v>621</v>
      </c>
      <c r="E667" s="236" t="s">
        <v>1416</v>
      </c>
      <c r="F667" s="236" t="s">
        <v>981</v>
      </c>
      <c r="G667" s="236"/>
      <c r="H667" s="236"/>
      <c r="I667" s="236" t="s">
        <v>1367</v>
      </c>
      <c r="J667" s="236" t="s">
        <v>1367</v>
      </c>
    </row>
    <row r="668" spans="3:10" ht="40.200000000000003" thickBot="1">
      <c r="D668" s="354" t="s">
        <v>1417</v>
      </c>
      <c r="E668" s="236" t="s">
        <v>1418</v>
      </c>
      <c r="F668" s="236"/>
      <c r="G668" s="236"/>
      <c r="H668" s="236"/>
      <c r="I668" s="236" t="s">
        <v>1367</v>
      </c>
      <c r="J668" s="236" t="s">
        <v>1367</v>
      </c>
    </row>
    <row r="669" spans="3:10" ht="40.200000000000003" thickBot="1">
      <c r="D669" s="354" t="s">
        <v>1419</v>
      </c>
      <c r="E669" s="236" t="s">
        <v>1420</v>
      </c>
      <c r="F669" s="236"/>
      <c r="G669" s="236"/>
      <c r="H669" s="236"/>
      <c r="I669" s="236" t="s">
        <v>1367</v>
      </c>
      <c r="J669" s="236" t="s">
        <v>1367</v>
      </c>
    </row>
    <row r="670" spans="3:10" ht="40.200000000000003" thickBot="1">
      <c r="D670" s="354" t="s">
        <v>1421</v>
      </c>
      <c r="E670" s="236" t="s">
        <v>1422</v>
      </c>
      <c r="F670" s="236"/>
      <c r="G670" s="236"/>
      <c r="H670" s="236"/>
      <c r="I670" s="236" t="s">
        <v>1367</v>
      </c>
      <c r="J670" s="236" t="s">
        <v>1367</v>
      </c>
    </row>
    <row r="671" spans="3:10" ht="40.200000000000003" thickBot="1">
      <c r="D671" s="354" t="s">
        <v>1423</v>
      </c>
      <c r="E671" s="236" t="s">
        <v>1424</v>
      </c>
      <c r="F671" s="236"/>
      <c r="G671" s="236"/>
      <c r="H671" s="236"/>
      <c r="I671" s="236" t="s">
        <v>1367</v>
      </c>
      <c r="J671" s="236" t="s">
        <v>1367</v>
      </c>
    </row>
    <row r="672" spans="3:10" ht="40.200000000000003" thickBot="1">
      <c r="D672" s="354" t="s">
        <v>1425</v>
      </c>
      <c r="E672" s="236" t="s">
        <v>1426</v>
      </c>
      <c r="F672" s="236"/>
      <c r="G672" s="236"/>
      <c r="H672" s="236"/>
      <c r="I672" s="236" t="s">
        <v>1367</v>
      </c>
      <c r="J672" s="236" t="s">
        <v>1367</v>
      </c>
    </row>
    <row r="673" spans="3:10" ht="40.200000000000003" thickBot="1">
      <c r="D673" s="354" t="s">
        <v>1427</v>
      </c>
      <c r="E673" s="236" t="s">
        <v>1427</v>
      </c>
      <c r="F673" s="236"/>
      <c r="G673" s="236"/>
      <c r="H673" s="236"/>
      <c r="I673" s="236" t="s">
        <v>1367</v>
      </c>
      <c r="J673" s="236" t="s">
        <v>1367</v>
      </c>
    </row>
    <row r="674" spans="3:10" ht="40.200000000000003" thickBot="1">
      <c r="D674" s="354" t="s">
        <v>1428</v>
      </c>
      <c r="E674" s="236" t="s">
        <v>1429</v>
      </c>
      <c r="F674" s="236" t="s">
        <v>981</v>
      </c>
      <c r="G674" s="236"/>
      <c r="H674" s="236"/>
      <c r="I674" s="236" t="s">
        <v>1367</v>
      </c>
      <c r="J674" s="236" t="s">
        <v>1367</v>
      </c>
    </row>
    <row r="675" spans="3:10" ht="40.200000000000003" thickBot="1">
      <c r="D675" s="354" t="s">
        <v>1430</v>
      </c>
      <c r="E675" s="236" t="s">
        <v>1431</v>
      </c>
      <c r="F675" s="236" t="s">
        <v>981</v>
      </c>
      <c r="G675" s="236"/>
      <c r="H675" s="236"/>
      <c r="I675" s="236" t="s">
        <v>1367</v>
      </c>
      <c r="J675" s="236" t="s">
        <v>1367</v>
      </c>
    </row>
    <row r="676" spans="3:10" ht="40.200000000000003" thickBot="1">
      <c r="D676" s="354" t="s">
        <v>1432</v>
      </c>
      <c r="E676" s="236" t="s">
        <v>1432</v>
      </c>
      <c r="F676" s="236" t="s">
        <v>981</v>
      </c>
      <c r="G676" s="236"/>
      <c r="H676" s="236" t="s">
        <v>1433</v>
      </c>
      <c r="I676" s="236" t="s">
        <v>594</v>
      </c>
      <c r="J676" s="236" t="s">
        <v>1390</v>
      </c>
    </row>
    <row r="677" spans="3:10" ht="40.200000000000003" thickBot="1">
      <c r="D677" s="354" t="s">
        <v>1434</v>
      </c>
      <c r="E677" s="236" t="s">
        <v>1435</v>
      </c>
      <c r="F677" s="236" t="s">
        <v>981</v>
      </c>
      <c r="G677" s="236"/>
      <c r="H677" s="236" t="s">
        <v>1436</v>
      </c>
      <c r="I677" s="236" t="s">
        <v>617</v>
      </c>
      <c r="J677" s="236" t="s">
        <v>39</v>
      </c>
    </row>
    <row r="678" spans="3:10">
      <c r="D678" s="355"/>
    </row>
    <row r="680" spans="3:10" ht="40.200000000000003" thickBot="1">
      <c r="C680" s="964" t="s">
        <v>589</v>
      </c>
      <c r="D680" s="355"/>
    </row>
    <row r="681" spans="3:10" ht="40.200000000000003" thickBot="1">
      <c r="D681" s="353" t="s">
        <v>975</v>
      </c>
      <c r="E681" s="235" t="s">
        <v>465</v>
      </c>
      <c r="F681" s="235" t="s">
        <v>976</v>
      </c>
      <c r="G681" s="235" t="s">
        <v>1399</v>
      </c>
      <c r="H681" s="235" t="s">
        <v>1357</v>
      </c>
      <c r="I681" s="235" t="s">
        <v>1358</v>
      </c>
      <c r="J681" s="235" t="s">
        <v>1359</v>
      </c>
    </row>
    <row r="682" spans="3:10" ht="40.200000000000003" thickBot="1">
      <c r="D682" s="354" t="s">
        <v>77</v>
      </c>
      <c r="E682" s="236" t="s">
        <v>77</v>
      </c>
      <c r="F682" s="236" t="s">
        <v>1400</v>
      </c>
      <c r="G682" s="236" t="s">
        <v>589</v>
      </c>
      <c r="H682" s="236"/>
      <c r="I682" s="236" t="s">
        <v>1367</v>
      </c>
      <c r="J682" s="236" t="s">
        <v>1367</v>
      </c>
    </row>
    <row r="683" spans="3:10" ht="40.200000000000003" thickBot="1">
      <c r="D683" s="354" t="s">
        <v>1415</v>
      </c>
      <c r="E683" s="236" t="s">
        <v>1415</v>
      </c>
      <c r="F683" s="236"/>
      <c r="G683" s="236"/>
      <c r="H683" s="236"/>
      <c r="I683" s="236" t="s">
        <v>1367</v>
      </c>
      <c r="J683" s="236" t="s">
        <v>1367</v>
      </c>
    </row>
    <row r="684" spans="3:10" ht="40.200000000000003" thickBot="1">
      <c r="D684" s="354" t="s">
        <v>1432</v>
      </c>
      <c r="E684" s="236" t="s">
        <v>1432</v>
      </c>
      <c r="F684" s="236" t="s">
        <v>981</v>
      </c>
      <c r="G684" s="236"/>
      <c r="H684" s="236" t="s">
        <v>1433</v>
      </c>
      <c r="I684" s="236" t="s">
        <v>594</v>
      </c>
      <c r="J684" s="236" t="s">
        <v>1390</v>
      </c>
    </row>
    <row r="685" spans="3:10" ht="40.200000000000003" thickBot="1">
      <c r="D685" s="354" t="s">
        <v>1437</v>
      </c>
      <c r="E685" s="236" t="s">
        <v>1437</v>
      </c>
      <c r="F685" s="236" t="s">
        <v>981</v>
      </c>
      <c r="G685" s="236"/>
      <c r="H685" s="236" t="s">
        <v>1369</v>
      </c>
      <c r="I685" s="236" t="s">
        <v>592</v>
      </c>
      <c r="J685" s="236" t="s">
        <v>1365</v>
      </c>
    </row>
    <row r="686" spans="3:10" ht="40.200000000000003" thickBot="1">
      <c r="D686" s="354" t="s">
        <v>1438</v>
      </c>
      <c r="E686" s="236" t="s">
        <v>1439</v>
      </c>
      <c r="F686" s="236" t="s">
        <v>981</v>
      </c>
      <c r="G686" s="236"/>
      <c r="H686" s="236" t="s">
        <v>1440</v>
      </c>
      <c r="I686" s="236" t="s">
        <v>592</v>
      </c>
      <c r="J686" s="236" t="s">
        <v>1365</v>
      </c>
    </row>
    <row r="687" spans="3:10" ht="40.200000000000003" thickBot="1">
      <c r="D687" s="354" t="s">
        <v>1441</v>
      </c>
      <c r="E687" s="236" t="s">
        <v>1442</v>
      </c>
      <c r="F687" s="236" t="s">
        <v>981</v>
      </c>
      <c r="G687" s="236"/>
      <c r="H687" s="236" t="s">
        <v>1440</v>
      </c>
      <c r="I687" s="236" t="s">
        <v>592</v>
      </c>
      <c r="J687" s="236" t="s">
        <v>1365</v>
      </c>
    </row>
    <row r="688" spans="3:10" ht="40.200000000000003" thickBot="1">
      <c r="D688" s="354" t="s">
        <v>616</v>
      </c>
      <c r="E688" s="236" t="s">
        <v>616</v>
      </c>
      <c r="F688" s="236" t="s">
        <v>981</v>
      </c>
      <c r="G688" s="236"/>
      <c r="H688" s="236" t="s">
        <v>1443</v>
      </c>
      <c r="I688" s="236" t="s">
        <v>617</v>
      </c>
      <c r="J688" s="236" t="s">
        <v>39</v>
      </c>
    </row>
    <row r="689" spans="3:10">
      <c r="D689" s="355"/>
    </row>
    <row r="691" spans="3:10" ht="40.200000000000003" thickBot="1">
      <c r="C691" s="964" t="s">
        <v>1444</v>
      </c>
      <c r="D691" s="355"/>
    </row>
    <row r="692" spans="3:10" ht="40.200000000000003" thickBot="1">
      <c r="D692" s="353" t="s">
        <v>975</v>
      </c>
      <c r="E692" s="235" t="s">
        <v>465</v>
      </c>
      <c r="F692" s="235" t="s">
        <v>976</v>
      </c>
      <c r="G692" s="235" t="s">
        <v>1399</v>
      </c>
      <c r="H692" s="235" t="s">
        <v>1357</v>
      </c>
      <c r="I692" s="235" t="s">
        <v>1358</v>
      </c>
      <c r="J692" s="235" t="s">
        <v>1359</v>
      </c>
    </row>
    <row r="693" spans="3:10" ht="40.200000000000003" thickBot="1">
      <c r="D693" s="354" t="s">
        <v>77</v>
      </c>
      <c r="E693" s="236" t="s">
        <v>77</v>
      </c>
      <c r="F693" s="236" t="s">
        <v>1400</v>
      </c>
      <c r="G693" s="236" t="s">
        <v>1444</v>
      </c>
      <c r="H693" s="236"/>
      <c r="I693" s="236" t="s">
        <v>1367</v>
      </c>
      <c r="J693" s="236" t="s">
        <v>1367</v>
      </c>
    </row>
    <row r="694" spans="3:10" ht="40.200000000000003" thickBot="1">
      <c r="D694" s="354" t="s">
        <v>1445</v>
      </c>
      <c r="E694" s="236" t="s">
        <v>1445</v>
      </c>
      <c r="F694" s="236" t="s">
        <v>981</v>
      </c>
      <c r="G694" s="236"/>
      <c r="H694" s="236" t="s">
        <v>1446</v>
      </c>
      <c r="I694" s="236" t="s">
        <v>1447</v>
      </c>
      <c r="J694" s="236" t="s">
        <v>1448</v>
      </c>
    </row>
    <row r="695" spans="3:10">
      <c r="D695" s="355"/>
    </row>
    <row r="697" spans="3:10" ht="40.200000000000003" thickBot="1">
      <c r="C697" s="964" t="s">
        <v>1449</v>
      </c>
      <c r="D697" s="355"/>
    </row>
    <row r="698" spans="3:10" ht="40.200000000000003" thickBot="1">
      <c r="D698" s="353" t="s">
        <v>975</v>
      </c>
      <c r="E698" s="235" t="s">
        <v>465</v>
      </c>
      <c r="F698" s="235" t="s">
        <v>976</v>
      </c>
      <c r="G698" s="235" t="s">
        <v>1399</v>
      </c>
      <c r="H698" s="235" t="s">
        <v>1357</v>
      </c>
      <c r="I698" s="235" t="s">
        <v>1358</v>
      </c>
      <c r="J698" s="235" t="s">
        <v>1359</v>
      </c>
    </row>
    <row r="699" spans="3:10" ht="40.200000000000003" thickBot="1">
      <c r="D699" s="354" t="s">
        <v>77</v>
      </c>
      <c r="E699" s="236" t="s">
        <v>77</v>
      </c>
      <c r="F699" s="236" t="s">
        <v>1400</v>
      </c>
      <c r="G699" s="236" t="s">
        <v>1450</v>
      </c>
      <c r="H699" s="236"/>
      <c r="I699" s="236" t="s">
        <v>1367</v>
      </c>
      <c r="J699" s="236" t="s">
        <v>1367</v>
      </c>
    </row>
    <row r="700" spans="3:10" ht="40.200000000000003" thickBot="1">
      <c r="D700" s="354" t="s">
        <v>1445</v>
      </c>
      <c r="E700" s="236" t="s">
        <v>1445</v>
      </c>
      <c r="F700" s="236" t="s">
        <v>981</v>
      </c>
      <c r="G700" s="236"/>
      <c r="H700" s="236" t="s">
        <v>1446</v>
      </c>
      <c r="I700" s="236" t="s">
        <v>1447</v>
      </c>
      <c r="J700" s="236" t="s">
        <v>1448</v>
      </c>
    </row>
    <row r="701" spans="3:10">
      <c r="D701" s="355"/>
    </row>
    <row r="703" spans="3:10" ht="40.200000000000003" thickBot="1">
      <c r="C703" s="964" t="s">
        <v>603</v>
      </c>
      <c r="D703" s="355"/>
    </row>
    <row r="704" spans="3:10" ht="40.200000000000003" thickBot="1">
      <c r="D704" s="353" t="s">
        <v>975</v>
      </c>
      <c r="E704" s="235" t="s">
        <v>465</v>
      </c>
      <c r="F704" s="235" t="s">
        <v>976</v>
      </c>
      <c r="G704" s="235" t="s">
        <v>1399</v>
      </c>
      <c r="H704" s="235" t="s">
        <v>1357</v>
      </c>
      <c r="I704" s="235" t="s">
        <v>1358</v>
      </c>
      <c r="J704" s="235" t="s">
        <v>1359</v>
      </c>
    </row>
    <row r="705" spans="3:10" ht="40.200000000000003" thickBot="1">
      <c r="D705" s="354" t="s">
        <v>77</v>
      </c>
      <c r="E705" s="236" t="s">
        <v>77</v>
      </c>
      <c r="F705" s="236" t="s">
        <v>1400</v>
      </c>
      <c r="G705" s="236" t="s">
        <v>603</v>
      </c>
      <c r="H705" s="236"/>
      <c r="I705" s="236" t="s">
        <v>1367</v>
      </c>
      <c r="J705" s="236" t="s">
        <v>1367</v>
      </c>
    </row>
    <row r="706" spans="3:10" ht="40.200000000000003" thickBot="1">
      <c r="D706" s="354" t="s">
        <v>1432</v>
      </c>
      <c r="E706" s="236" t="s">
        <v>1432</v>
      </c>
      <c r="F706" s="236" t="s">
        <v>981</v>
      </c>
      <c r="G706" s="236"/>
      <c r="H706" s="236" t="s">
        <v>1433</v>
      </c>
      <c r="I706" s="236" t="s">
        <v>594</v>
      </c>
      <c r="J706" s="236" t="s">
        <v>1390</v>
      </c>
    </row>
    <row r="707" spans="3:10" ht="40.200000000000003" thickBot="1">
      <c r="D707" s="354" t="s">
        <v>1434</v>
      </c>
      <c r="E707" s="236" t="s">
        <v>1434</v>
      </c>
      <c r="F707" s="236" t="s">
        <v>981</v>
      </c>
      <c r="G707" s="236"/>
      <c r="H707" s="236" t="s">
        <v>1451</v>
      </c>
      <c r="I707" s="236" t="s">
        <v>617</v>
      </c>
      <c r="J707" s="236" t="s">
        <v>39</v>
      </c>
    </row>
    <row r="708" spans="3:10" ht="40.200000000000003" thickBot="1">
      <c r="D708" s="354" t="s">
        <v>1452</v>
      </c>
      <c r="E708" s="236" t="s">
        <v>1452</v>
      </c>
      <c r="F708" s="236" t="s">
        <v>981</v>
      </c>
      <c r="G708" s="236"/>
      <c r="H708" s="236" t="s">
        <v>1453</v>
      </c>
      <c r="I708" s="236" t="s">
        <v>592</v>
      </c>
      <c r="J708" s="236" t="s">
        <v>1365</v>
      </c>
    </row>
    <row r="709" spans="3:10">
      <c r="D709" s="355"/>
    </row>
    <row r="711" spans="3:10" ht="40.200000000000003" thickBot="1">
      <c r="C711" s="964" t="s">
        <v>1454</v>
      </c>
      <c r="D711" s="355"/>
    </row>
    <row r="712" spans="3:10" ht="40.200000000000003" thickBot="1">
      <c r="D712" s="353" t="s">
        <v>975</v>
      </c>
      <c r="E712" s="235" t="s">
        <v>465</v>
      </c>
      <c r="F712" s="235" t="s">
        <v>976</v>
      </c>
      <c r="G712" s="235" t="s">
        <v>1399</v>
      </c>
      <c r="H712" s="235" t="s">
        <v>1357</v>
      </c>
      <c r="I712" s="235" t="s">
        <v>1358</v>
      </c>
      <c r="J712" s="235" t="s">
        <v>1359</v>
      </c>
    </row>
    <row r="713" spans="3:10" ht="40.200000000000003" thickBot="1">
      <c r="D713" s="354" t="s">
        <v>77</v>
      </c>
      <c r="E713" s="236" t="s">
        <v>77</v>
      </c>
      <c r="F713" s="236" t="s">
        <v>1400</v>
      </c>
      <c r="G713" s="236" t="s">
        <v>1454</v>
      </c>
      <c r="H713" s="236"/>
      <c r="I713" s="236" t="s">
        <v>1367</v>
      </c>
      <c r="J713" s="236" t="s">
        <v>1367</v>
      </c>
    </row>
    <row r="714" spans="3:10" ht="40.200000000000003" thickBot="1">
      <c r="D714" s="354" t="s">
        <v>1445</v>
      </c>
      <c r="E714" s="236" t="s">
        <v>1445</v>
      </c>
      <c r="F714" s="236" t="s">
        <v>981</v>
      </c>
      <c r="G714" s="236"/>
      <c r="H714" s="236" t="s">
        <v>1446</v>
      </c>
      <c r="I714" s="236" t="s">
        <v>1447</v>
      </c>
      <c r="J714" s="236" t="s">
        <v>1448</v>
      </c>
    </row>
    <row r="715" spans="3:10">
      <c r="D715" s="355"/>
    </row>
    <row r="717" spans="3:10" ht="40.200000000000003" thickBot="1">
      <c r="C717" s="964" t="s">
        <v>1455</v>
      </c>
      <c r="D717" s="355"/>
    </row>
    <row r="718" spans="3:10" ht="40.200000000000003" thickBot="1">
      <c r="D718" s="353" t="s">
        <v>975</v>
      </c>
      <c r="E718" s="235" t="s">
        <v>465</v>
      </c>
      <c r="F718" s="235" t="s">
        <v>976</v>
      </c>
      <c r="G718" s="235" t="s">
        <v>1399</v>
      </c>
      <c r="H718" s="235" t="s">
        <v>1357</v>
      </c>
      <c r="I718" s="235" t="s">
        <v>1358</v>
      </c>
      <c r="J718" s="235" t="s">
        <v>1359</v>
      </c>
    </row>
    <row r="719" spans="3:10" ht="40.200000000000003" thickBot="1">
      <c r="D719" s="354" t="s">
        <v>77</v>
      </c>
      <c r="E719" s="236" t="s">
        <v>77</v>
      </c>
      <c r="F719" s="236" t="s">
        <v>1400</v>
      </c>
      <c r="G719" s="236" t="s">
        <v>1455</v>
      </c>
      <c r="H719" s="236"/>
      <c r="I719" s="236" t="s">
        <v>1367</v>
      </c>
      <c r="J719" s="236" t="s">
        <v>1367</v>
      </c>
    </row>
    <row r="720" spans="3:10">
      <c r="D720" s="355"/>
    </row>
    <row r="722" spans="3:10" ht="40.200000000000003" thickBot="1">
      <c r="C722" s="964" t="s">
        <v>1456</v>
      </c>
      <c r="D722" s="355"/>
    </row>
    <row r="723" spans="3:10" ht="40.200000000000003" thickBot="1">
      <c r="D723" s="353" t="s">
        <v>975</v>
      </c>
      <c r="E723" s="235" t="s">
        <v>465</v>
      </c>
      <c r="F723" s="235" t="s">
        <v>976</v>
      </c>
      <c r="G723" s="235" t="s">
        <v>1399</v>
      </c>
      <c r="H723" s="235" t="s">
        <v>1357</v>
      </c>
      <c r="I723" s="235" t="s">
        <v>1358</v>
      </c>
      <c r="J723" s="235" t="s">
        <v>1359</v>
      </c>
    </row>
    <row r="724" spans="3:10" ht="40.200000000000003" thickBot="1">
      <c r="D724" s="354" t="s">
        <v>77</v>
      </c>
      <c r="E724" s="236" t="s">
        <v>77</v>
      </c>
      <c r="F724" s="236" t="s">
        <v>1400</v>
      </c>
      <c r="G724" s="236" t="s">
        <v>1456</v>
      </c>
      <c r="H724" s="236"/>
      <c r="I724" s="236" t="s">
        <v>1367</v>
      </c>
      <c r="J724" s="236" t="s">
        <v>1367</v>
      </c>
    </row>
    <row r="725" spans="3:10" ht="40.200000000000003" thickBot="1">
      <c r="D725" s="354" t="s">
        <v>1370</v>
      </c>
      <c r="E725" s="236" t="s">
        <v>1457</v>
      </c>
      <c r="F725" s="236"/>
      <c r="G725" s="236"/>
      <c r="H725" s="236"/>
      <c r="I725" s="236" t="s">
        <v>1367</v>
      </c>
      <c r="J725" s="236" t="s">
        <v>1367</v>
      </c>
    </row>
    <row r="726" spans="3:10" ht="40.200000000000003" thickBot="1">
      <c r="D726" s="354" t="s">
        <v>1458</v>
      </c>
      <c r="E726" s="236" t="s">
        <v>1458</v>
      </c>
      <c r="F726" s="236" t="s">
        <v>981</v>
      </c>
      <c r="G726" s="236"/>
      <c r="H726" s="236" t="s">
        <v>1443</v>
      </c>
      <c r="I726" s="236" t="s">
        <v>594</v>
      </c>
      <c r="J726" s="236" t="s">
        <v>1390</v>
      </c>
    </row>
    <row r="727" spans="3:10" ht="40.200000000000003" thickBot="1">
      <c r="D727" s="354" t="s">
        <v>1459</v>
      </c>
      <c r="E727" s="236" t="s">
        <v>1459</v>
      </c>
      <c r="F727" s="236" t="s">
        <v>981</v>
      </c>
      <c r="G727" s="236"/>
      <c r="H727" s="236" t="s">
        <v>1460</v>
      </c>
      <c r="I727" s="236" t="s">
        <v>1397</v>
      </c>
      <c r="J727" s="236" t="s">
        <v>1398</v>
      </c>
    </row>
    <row r="728" spans="3:10" ht="40.200000000000003" thickBot="1">
      <c r="D728" s="354" t="s">
        <v>1461</v>
      </c>
      <c r="E728" s="236" t="s">
        <v>1461</v>
      </c>
      <c r="F728" s="236"/>
      <c r="G728" s="236"/>
      <c r="H728" s="236" t="s">
        <v>1462</v>
      </c>
      <c r="I728" s="236" t="s">
        <v>1397</v>
      </c>
      <c r="J728" s="236" t="s">
        <v>1398</v>
      </c>
    </row>
    <row r="729" spans="3:10">
      <c r="D729" s="355"/>
    </row>
    <row r="731" spans="3:10" ht="40.200000000000003" thickBot="1">
      <c r="C731" s="964" t="s">
        <v>1293</v>
      </c>
      <c r="D731" s="355"/>
    </row>
    <row r="732" spans="3:10" ht="40.200000000000003" thickBot="1">
      <c r="D732" s="353" t="s">
        <v>975</v>
      </c>
      <c r="E732" s="235" t="s">
        <v>465</v>
      </c>
      <c r="F732" s="235" t="s">
        <v>976</v>
      </c>
      <c r="G732" s="235" t="s">
        <v>1399</v>
      </c>
      <c r="H732" s="235" t="s">
        <v>1357</v>
      </c>
      <c r="I732" s="235" t="s">
        <v>1358</v>
      </c>
      <c r="J732" s="235" t="s">
        <v>1359</v>
      </c>
    </row>
    <row r="733" spans="3:10" ht="40.200000000000003" thickBot="1">
      <c r="D733" s="354" t="s">
        <v>77</v>
      </c>
      <c r="E733" s="236" t="s">
        <v>77</v>
      </c>
      <c r="F733" s="236" t="s">
        <v>1400</v>
      </c>
      <c r="G733" s="236" t="s">
        <v>603</v>
      </c>
      <c r="H733" s="236"/>
      <c r="I733" s="236" t="s">
        <v>1367</v>
      </c>
      <c r="J733" s="236" t="s">
        <v>1367</v>
      </c>
    </row>
    <row r="734" spans="3:10" ht="40.200000000000003" thickBot="1">
      <c r="D734" s="354" t="s">
        <v>1370</v>
      </c>
      <c r="E734" s="236" t="s">
        <v>1457</v>
      </c>
      <c r="F734" s="236"/>
      <c r="G734" s="236"/>
      <c r="H734" s="236"/>
      <c r="I734" s="236" t="s">
        <v>1367</v>
      </c>
      <c r="J734" s="236" t="s">
        <v>1367</v>
      </c>
    </row>
    <row r="735" spans="3:10" ht="40.200000000000003" thickBot="1">
      <c r="D735" s="354" t="s">
        <v>1432</v>
      </c>
      <c r="E735" s="236" t="s">
        <v>1432</v>
      </c>
      <c r="F735" s="236" t="s">
        <v>981</v>
      </c>
      <c r="G735" s="236"/>
      <c r="H735" s="236" t="s">
        <v>1433</v>
      </c>
      <c r="I735" s="236" t="s">
        <v>594</v>
      </c>
      <c r="J735" s="236" t="s">
        <v>1390</v>
      </c>
    </row>
    <row r="736" spans="3:10" ht="40.200000000000003" thickBot="1">
      <c r="D736" s="354" t="s">
        <v>1434</v>
      </c>
      <c r="E736" s="236" t="s">
        <v>1434</v>
      </c>
      <c r="F736" s="236" t="s">
        <v>981</v>
      </c>
      <c r="G736" s="236"/>
      <c r="H736" s="236" t="s">
        <v>1451</v>
      </c>
      <c r="I736" s="236" t="s">
        <v>617</v>
      </c>
      <c r="J736" s="236" t="s">
        <v>39</v>
      </c>
    </row>
    <row r="737" spans="2:10" ht="40.200000000000003" thickBot="1">
      <c r="D737" s="354" t="s">
        <v>1452</v>
      </c>
      <c r="E737" s="236" t="s">
        <v>1452</v>
      </c>
      <c r="F737" s="236" t="s">
        <v>981</v>
      </c>
      <c r="G737" s="236"/>
      <c r="H737" s="236" t="s">
        <v>1453</v>
      </c>
      <c r="I737" s="236" t="s">
        <v>592</v>
      </c>
      <c r="J737" s="236" t="s">
        <v>1365</v>
      </c>
    </row>
    <row r="738" spans="2:10">
      <c r="D738" s="355"/>
    </row>
    <row r="740" spans="2:10" ht="35.4">
      <c r="B740" s="969" t="s">
        <v>1463</v>
      </c>
    </row>
    <row r="741" spans="2:10">
      <c r="D741" s="351"/>
    </row>
    <row r="742" spans="2:10">
      <c r="D742" s="356" t="s">
        <v>1464</v>
      </c>
    </row>
    <row r="743" spans="2:10">
      <c r="D743" s="356" t="s">
        <v>1465</v>
      </c>
    </row>
    <row r="744" spans="2:10">
      <c r="C744" s="963" t="s">
        <v>782</v>
      </c>
    </row>
    <row r="745" spans="2:10">
      <c r="D745" s="346" t="s">
        <v>1466</v>
      </c>
    </row>
    <row r="746" spans="2:10">
      <c r="D746" s="346" t="s">
        <v>1467</v>
      </c>
    </row>
    <row r="747" spans="2:10">
      <c r="D747" s="346" t="s">
        <v>1468</v>
      </c>
    </row>
    <row r="748" spans="2:10">
      <c r="D748" s="346" t="s">
        <v>1469</v>
      </c>
    </row>
    <row r="749" spans="2:10">
      <c r="D749" s="352" t="s">
        <v>1470</v>
      </c>
    </row>
    <row r="750" spans="2:10">
      <c r="D750" s="346" t="s">
        <v>1471</v>
      </c>
    </row>
    <row r="751" spans="2:10">
      <c r="D751" s="346" t="s">
        <v>1472</v>
      </c>
    </row>
    <row r="752" spans="2:10">
      <c r="D752" s="352" t="s">
        <v>1473</v>
      </c>
    </row>
    <row r="753" spans="4:4">
      <c r="D753" s="352" t="s">
        <v>1474</v>
      </c>
    </row>
    <row r="754" spans="4:4">
      <c r="D754" s="352" t="s">
        <v>1475</v>
      </c>
    </row>
    <row r="755" spans="4:4">
      <c r="D755" s="352" t="s">
        <v>1476</v>
      </c>
    </row>
    <row r="756" spans="4:4">
      <c r="D756" s="352" t="s">
        <v>1477</v>
      </c>
    </row>
    <row r="757" spans="4:4">
      <c r="D757" s="352" t="s">
        <v>1478</v>
      </c>
    </row>
    <row r="758" spans="4:4">
      <c r="D758" s="352" t="s">
        <v>1479</v>
      </c>
    </row>
    <row r="759" spans="4:4">
      <c r="D759" s="352" t="s">
        <v>1480</v>
      </c>
    </row>
    <row r="760" spans="4:4">
      <c r="D760" s="352" t="s">
        <v>1481</v>
      </c>
    </row>
    <row r="761" spans="4:4">
      <c r="D761" s="352" t="s">
        <v>1482</v>
      </c>
    </row>
    <row r="762" spans="4:4">
      <c r="D762" s="352" t="s">
        <v>1483</v>
      </c>
    </row>
    <row r="763" spans="4:4">
      <c r="D763" s="352" t="s">
        <v>1484</v>
      </c>
    </row>
    <row r="764" spans="4:4">
      <c r="D764" s="352" t="s">
        <v>1485</v>
      </c>
    </row>
    <row r="765" spans="4:4">
      <c r="D765" s="352" t="s">
        <v>1486</v>
      </c>
    </row>
    <row r="766" spans="4:4">
      <c r="D766" s="352" t="s">
        <v>1487</v>
      </c>
    </row>
    <row r="767" spans="4:4">
      <c r="D767" s="352" t="s">
        <v>1488</v>
      </c>
    </row>
    <row r="768" spans="4:4">
      <c r="D768" s="352" t="s">
        <v>1489</v>
      </c>
    </row>
    <row r="769" spans="4:4">
      <c r="D769" s="352" t="s">
        <v>1490</v>
      </c>
    </row>
    <row r="770" spans="4:4">
      <c r="D770" s="352" t="s">
        <v>1491</v>
      </c>
    </row>
    <row r="771" spans="4:4">
      <c r="D771" s="352" t="s">
        <v>1492</v>
      </c>
    </row>
    <row r="772" spans="4:4">
      <c r="D772" s="352" t="s">
        <v>1493</v>
      </c>
    </row>
    <row r="773" spans="4:4">
      <c r="D773" s="352" t="s">
        <v>1494</v>
      </c>
    </row>
    <row r="774" spans="4:4">
      <c r="D774" s="352" t="s">
        <v>1495</v>
      </c>
    </row>
    <row r="775" spans="4:4">
      <c r="D775" s="352" t="s">
        <v>1496</v>
      </c>
    </row>
    <row r="776" spans="4:4">
      <c r="D776" s="352" t="s">
        <v>1497</v>
      </c>
    </row>
    <row r="777" spans="4:4">
      <c r="D777" s="352" t="s">
        <v>1498</v>
      </c>
    </row>
    <row r="778" spans="4:4">
      <c r="D778" s="352" t="s">
        <v>1499</v>
      </c>
    </row>
    <row r="779" spans="4:4">
      <c r="D779" s="352" t="s">
        <v>1500</v>
      </c>
    </row>
    <row r="780" spans="4:4">
      <c r="D780" s="346" t="s">
        <v>1501</v>
      </c>
    </row>
    <row r="781" spans="4:4">
      <c r="D781" s="346" t="s">
        <v>1502</v>
      </c>
    </row>
    <row r="782" spans="4:4">
      <c r="D782" s="346" t="s">
        <v>1503</v>
      </c>
    </row>
    <row r="783" spans="4:4">
      <c r="D783" s="352" t="s">
        <v>1504</v>
      </c>
    </row>
    <row r="784" spans="4:4">
      <c r="D784" s="352" t="s">
        <v>1505</v>
      </c>
    </row>
    <row r="785" spans="4:4">
      <c r="D785" s="352" t="s">
        <v>1506</v>
      </c>
    </row>
    <row r="786" spans="4:4">
      <c r="D786" s="346" t="s">
        <v>1507</v>
      </c>
    </row>
    <row r="787" spans="4:4">
      <c r="D787" s="346" t="s">
        <v>1508</v>
      </c>
    </row>
    <row r="788" spans="4:4">
      <c r="D788" s="352" t="s">
        <v>1509</v>
      </c>
    </row>
    <row r="789" spans="4:4">
      <c r="D789" s="346" t="s">
        <v>1510</v>
      </c>
    </row>
    <row r="790" spans="4:4">
      <c r="D790" s="346" t="s">
        <v>1511</v>
      </c>
    </row>
    <row r="791" spans="4:4">
      <c r="D791" s="346" t="s">
        <v>1512</v>
      </c>
    </row>
    <row r="792" spans="4:4">
      <c r="D792" s="346" t="s">
        <v>1513</v>
      </c>
    </row>
    <row r="793" spans="4:4">
      <c r="D793" s="346" t="s">
        <v>1514</v>
      </c>
    </row>
    <row r="794" spans="4:4">
      <c r="D794" s="346" t="s">
        <v>1515</v>
      </c>
    </row>
    <row r="795" spans="4:4">
      <c r="D795" s="352" t="s">
        <v>1516</v>
      </c>
    </row>
    <row r="796" spans="4:4">
      <c r="D796" s="346" t="s">
        <v>1517</v>
      </c>
    </row>
    <row r="797" spans="4:4">
      <c r="D797" s="346" t="s">
        <v>1518</v>
      </c>
    </row>
    <row r="798" spans="4:4">
      <c r="D798" s="352" t="s">
        <v>1519</v>
      </c>
    </row>
    <row r="799" spans="4:4">
      <c r="D799" s="346" t="s">
        <v>1520</v>
      </c>
    </row>
    <row r="800" spans="4:4">
      <c r="D800" s="346" t="s">
        <v>1521</v>
      </c>
    </row>
    <row r="801" spans="4:4">
      <c r="D801" s="352" t="s">
        <v>1522</v>
      </c>
    </row>
    <row r="802" spans="4:4">
      <c r="D802" s="346" t="s">
        <v>1523</v>
      </c>
    </row>
    <row r="803" spans="4:4">
      <c r="D803" s="352" t="s">
        <v>1524</v>
      </c>
    </row>
    <row r="804" spans="4:4">
      <c r="D804" s="346" t="s">
        <v>1525</v>
      </c>
    </row>
    <row r="805" spans="4:4">
      <c r="D805" s="346" t="s">
        <v>1526</v>
      </c>
    </row>
    <row r="806" spans="4:4">
      <c r="D806" s="346" t="s">
        <v>1527</v>
      </c>
    </row>
    <row r="807" spans="4:4">
      <c r="D807" s="346" t="s">
        <v>1528</v>
      </c>
    </row>
    <row r="808" spans="4:4">
      <c r="D808" s="346" t="s">
        <v>1529</v>
      </c>
    </row>
    <row r="809" spans="4:4">
      <c r="D809" s="346" t="s">
        <v>1530</v>
      </c>
    </row>
    <row r="810" spans="4:4">
      <c r="D810" s="346" t="s">
        <v>1531</v>
      </c>
    </row>
    <row r="811" spans="4:4">
      <c r="D811" s="346" t="s">
        <v>1532</v>
      </c>
    </row>
    <row r="812" spans="4:4">
      <c r="D812" s="346" t="s">
        <v>1533</v>
      </c>
    </row>
    <row r="813" spans="4:4">
      <c r="D813" s="346" t="s">
        <v>1534</v>
      </c>
    </row>
    <row r="814" spans="4:4">
      <c r="D814" s="346" t="s">
        <v>1535</v>
      </c>
    </row>
    <row r="815" spans="4:4">
      <c r="D815" s="346" t="s">
        <v>1536</v>
      </c>
    </row>
    <row r="816" spans="4:4">
      <c r="D816" s="346" t="s">
        <v>1537</v>
      </c>
    </row>
    <row r="817" spans="3:12">
      <c r="D817" s="346"/>
    </row>
    <row r="818" spans="3:12" ht="40.200000000000003" thickBot="1">
      <c r="C818" s="964" t="s">
        <v>1538</v>
      </c>
    </row>
    <row r="819" spans="3:12" ht="40.200000000000003" thickBot="1">
      <c r="D819" s="353" t="s">
        <v>975</v>
      </c>
      <c r="E819" s="235" t="s">
        <v>976</v>
      </c>
      <c r="F819" s="235" t="s">
        <v>465</v>
      </c>
      <c r="G819" s="235" t="s">
        <v>1356</v>
      </c>
      <c r="H819" s="235" t="s">
        <v>1539</v>
      </c>
      <c r="I819" s="235" t="s">
        <v>978</v>
      </c>
      <c r="J819" s="235" t="s">
        <v>1540</v>
      </c>
      <c r="K819" s="235" t="s">
        <v>1358</v>
      </c>
      <c r="L819" s="235" t="s">
        <v>1359</v>
      </c>
    </row>
    <row r="820" spans="3:12" ht="40.200000000000003" thickBot="1">
      <c r="D820" s="354" t="s">
        <v>1541</v>
      </c>
      <c r="E820" s="236" t="s">
        <v>981</v>
      </c>
      <c r="F820" s="236" t="s">
        <v>1542</v>
      </c>
      <c r="G820" s="236"/>
      <c r="H820" s="236"/>
      <c r="I820" s="236" t="s">
        <v>1543</v>
      </c>
      <c r="J820" s="236"/>
      <c r="K820" s="236" t="s">
        <v>1367</v>
      </c>
      <c r="L820" s="236" t="s">
        <v>1367</v>
      </c>
    </row>
    <row r="821" spans="3:12" ht="40.200000000000003" thickBot="1">
      <c r="D821" s="354" t="s">
        <v>77</v>
      </c>
      <c r="E821" s="236" t="s">
        <v>981</v>
      </c>
      <c r="F821" s="236" t="s">
        <v>1544</v>
      </c>
      <c r="G821" s="236">
        <v>50</v>
      </c>
      <c r="H821" s="236"/>
      <c r="I821" s="236"/>
      <c r="J821" s="236"/>
      <c r="K821" s="236" t="s">
        <v>1367</v>
      </c>
      <c r="L821" s="236" t="s">
        <v>1367</v>
      </c>
    </row>
    <row r="822" spans="3:12" ht="40.200000000000003" thickBot="1">
      <c r="D822" s="354" t="s">
        <v>1545</v>
      </c>
      <c r="E822" s="236" t="s">
        <v>981</v>
      </c>
      <c r="F822" s="236" t="s">
        <v>1546</v>
      </c>
      <c r="G822" s="236"/>
      <c r="H822" s="236"/>
      <c r="I822" s="236" t="s">
        <v>1547</v>
      </c>
      <c r="J822" s="236"/>
      <c r="K822" s="236" t="s">
        <v>1367</v>
      </c>
      <c r="L822" s="236" t="s">
        <v>1367</v>
      </c>
    </row>
    <row r="823" spans="3:12" ht="40.200000000000003" thickBot="1">
      <c r="D823" s="354" t="s">
        <v>1548</v>
      </c>
      <c r="E823" s="236" t="s">
        <v>981</v>
      </c>
      <c r="F823" s="236" t="s">
        <v>1549</v>
      </c>
      <c r="G823" s="236"/>
      <c r="H823" s="236" t="s">
        <v>1550</v>
      </c>
      <c r="I823" s="236">
        <v>0</v>
      </c>
      <c r="J823" s="236"/>
      <c r="K823" s="236" t="s">
        <v>1367</v>
      </c>
      <c r="L823" s="236" t="s">
        <v>1367</v>
      </c>
    </row>
    <row r="824" spans="3:12" ht="40.200000000000003" thickBot="1">
      <c r="D824" s="354" t="s">
        <v>1551</v>
      </c>
      <c r="E824" s="236" t="s">
        <v>981</v>
      </c>
      <c r="F824" s="236" t="s">
        <v>1552</v>
      </c>
      <c r="G824" s="236"/>
      <c r="H824" s="236" t="s">
        <v>1553</v>
      </c>
      <c r="I824" s="236">
        <v>10</v>
      </c>
      <c r="J824" s="236"/>
      <c r="K824" s="236" t="s">
        <v>1554</v>
      </c>
      <c r="L824" s="236" t="s">
        <v>1555</v>
      </c>
    </row>
    <row r="825" spans="3:12" ht="40.200000000000003" thickBot="1">
      <c r="D825" s="354" t="s">
        <v>38</v>
      </c>
      <c r="E825" s="236" t="s">
        <v>981</v>
      </c>
      <c r="F825" s="236" t="s">
        <v>1556</v>
      </c>
      <c r="G825" s="236"/>
      <c r="H825" s="236" t="s">
        <v>1557</v>
      </c>
      <c r="I825" s="236">
        <v>0</v>
      </c>
      <c r="J825" s="236"/>
      <c r="K825" s="236" t="s">
        <v>617</v>
      </c>
      <c r="L825" s="236" t="s">
        <v>39</v>
      </c>
    </row>
    <row r="826" spans="3:12" ht="40.200000000000003" thickBot="1">
      <c r="D826" s="354" t="s">
        <v>30</v>
      </c>
      <c r="E826" s="236" t="s">
        <v>981</v>
      </c>
      <c r="F826" s="236" t="s">
        <v>1558</v>
      </c>
      <c r="G826" s="236"/>
      <c r="H826" s="236"/>
      <c r="I826" s="236"/>
      <c r="J826" s="236" t="b">
        <v>0</v>
      </c>
      <c r="K826" s="236" t="s">
        <v>617</v>
      </c>
      <c r="L826" s="236" t="s">
        <v>39</v>
      </c>
    </row>
    <row r="827" spans="3:12" ht="40.200000000000003" thickBot="1">
      <c r="D827" s="354" t="s">
        <v>1559</v>
      </c>
      <c r="E827" s="236" t="s">
        <v>981</v>
      </c>
      <c r="F827" s="236" t="s">
        <v>1560</v>
      </c>
      <c r="G827" s="236"/>
      <c r="H827" s="236" t="s">
        <v>1561</v>
      </c>
      <c r="I827" s="236">
        <v>0</v>
      </c>
      <c r="J827" s="236"/>
      <c r="K827" s="236" t="s">
        <v>1562</v>
      </c>
      <c r="L827" s="236" t="s">
        <v>1563</v>
      </c>
    </row>
    <row r="828" spans="3:12" ht="40.200000000000003" thickBot="1">
      <c r="D828" s="354" t="s">
        <v>1564</v>
      </c>
      <c r="E828" s="236" t="s">
        <v>981</v>
      </c>
      <c r="F828" s="236" t="s">
        <v>1565</v>
      </c>
      <c r="G828" s="236"/>
      <c r="H828" s="236" t="s">
        <v>1561</v>
      </c>
      <c r="I828" s="236">
        <v>0</v>
      </c>
      <c r="J828" s="236"/>
      <c r="K828" s="236" t="s">
        <v>1562</v>
      </c>
      <c r="L828" s="236" t="s">
        <v>1563</v>
      </c>
    </row>
    <row r="829" spans="3:12" ht="40.200000000000003" thickBot="1">
      <c r="D829" s="354" t="s">
        <v>1566</v>
      </c>
      <c r="E829" s="236" t="s">
        <v>981</v>
      </c>
      <c r="F829" s="236" t="s">
        <v>1567</v>
      </c>
      <c r="G829" s="236"/>
      <c r="H829" s="236" t="s">
        <v>1561</v>
      </c>
      <c r="I829" s="236"/>
      <c r="J829" s="236"/>
      <c r="K829" s="236" t="s">
        <v>1562</v>
      </c>
      <c r="L829" s="236" t="s">
        <v>1563</v>
      </c>
    </row>
    <row r="830" spans="3:12" ht="40.200000000000003" thickBot="1">
      <c r="D830" s="354" t="s">
        <v>1568</v>
      </c>
      <c r="E830" s="236" t="s">
        <v>981</v>
      </c>
      <c r="F830" s="236" t="s">
        <v>1569</v>
      </c>
      <c r="G830" s="236"/>
      <c r="H830" s="236" t="s">
        <v>1561</v>
      </c>
      <c r="I830" s="236">
        <v>20</v>
      </c>
      <c r="J830" s="236"/>
      <c r="K830" s="236" t="s">
        <v>1562</v>
      </c>
      <c r="L830" s="236" t="s">
        <v>1563</v>
      </c>
    </row>
    <row r="831" spans="3:12">
      <c r="D831" s="355"/>
    </row>
    <row r="832" spans="3:12">
      <c r="C832" s="964" t="s">
        <v>1570</v>
      </c>
    </row>
    <row r="833" spans="3:4">
      <c r="D833" s="356" t="s">
        <v>1571</v>
      </c>
    </row>
    <row r="834" spans="3:4">
      <c r="D834" s="356" t="s">
        <v>1572</v>
      </c>
    </row>
    <row r="835" spans="3:4">
      <c r="D835" s="356" t="s">
        <v>1573</v>
      </c>
    </row>
    <row r="836" spans="3:4">
      <c r="D836" s="356" t="s">
        <v>1574</v>
      </c>
    </row>
    <row r="837" spans="3:4">
      <c r="D837" s="356" t="s">
        <v>1575</v>
      </c>
    </row>
    <row r="838" spans="3:4">
      <c r="D838" s="356" t="s">
        <v>1576</v>
      </c>
    </row>
    <row r="839" spans="3:4">
      <c r="D839" s="356" t="s">
        <v>1577</v>
      </c>
    </row>
    <row r="840" spans="3:4">
      <c r="D840" s="356" t="s">
        <v>1578</v>
      </c>
    </row>
    <row r="841" spans="3:4">
      <c r="D841" s="356" t="s">
        <v>1579</v>
      </c>
    </row>
    <row r="842" spans="3:4">
      <c r="D842" s="356"/>
    </row>
    <row r="843" spans="3:4">
      <c r="C843" s="964" t="s">
        <v>1580</v>
      </c>
    </row>
    <row r="844" spans="3:4">
      <c r="D844" s="355"/>
    </row>
    <row r="845" spans="3:4">
      <c r="D845" s="356" t="s">
        <v>1581</v>
      </c>
    </row>
    <row r="846" spans="3:4">
      <c r="D846" s="356" t="s">
        <v>1582</v>
      </c>
    </row>
    <row r="847" spans="3:4">
      <c r="C847" s="963" t="s">
        <v>783</v>
      </c>
    </row>
    <row r="848" spans="3:4">
      <c r="D848" s="346" t="s">
        <v>1583</v>
      </c>
    </row>
    <row r="849" spans="4:4">
      <c r="D849" s="346" t="s">
        <v>1584</v>
      </c>
    </row>
    <row r="850" spans="4:4">
      <c r="D850" s="346" t="s">
        <v>1585</v>
      </c>
    </row>
    <row r="851" spans="4:4">
      <c r="D851" s="346" t="s">
        <v>1469</v>
      </c>
    </row>
    <row r="852" spans="4:4">
      <c r="D852" s="352" t="s">
        <v>1586</v>
      </c>
    </row>
    <row r="853" spans="4:4">
      <c r="D853" s="346" t="s">
        <v>1587</v>
      </c>
    </row>
    <row r="854" spans="4:4">
      <c r="D854" s="346" t="s">
        <v>1588</v>
      </c>
    </row>
    <row r="855" spans="4:4">
      <c r="D855" s="346" t="s">
        <v>1589</v>
      </c>
    </row>
    <row r="856" spans="4:4">
      <c r="D856" s="352" t="s">
        <v>1590</v>
      </c>
    </row>
    <row r="857" spans="4:4">
      <c r="D857" s="346" t="s">
        <v>1591</v>
      </c>
    </row>
    <row r="858" spans="4:4">
      <c r="D858" s="352" t="s">
        <v>1592</v>
      </c>
    </row>
    <row r="859" spans="4:4">
      <c r="D859" s="346" t="s">
        <v>1593</v>
      </c>
    </row>
    <row r="860" spans="4:4">
      <c r="D860" s="352" t="s">
        <v>1594</v>
      </c>
    </row>
    <row r="861" spans="4:4">
      <c r="D861" s="346" t="s">
        <v>1595</v>
      </c>
    </row>
    <row r="862" spans="4:4">
      <c r="D862" s="352" t="s">
        <v>1596</v>
      </c>
    </row>
    <row r="863" spans="4:4">
      <c r="D863" s="346" t="s">
        <v>1597</v>
      </c>
    </row>
    <row r="864" spans="4:4">
      <c r="D864" s="352" t="s">
        <v>1594</v>
      </c>
    </row>
    <row r="865" spans="4:4">
      <c r="D865" s="346" t="s">
        <v>1598</v>
      </c>
    </row>
    <row r="866" spans="4:4">
      <c r="D866" s="346" t="s">
        <v>1599</v>
      </c>
    </row>
    <row r="867" spans="4:4">
      <c r="D867" s="346" t="s">
        <v>1600</v>
      </c>
    </row>
    <row r="868" spans="4:4">
      <c r="D868" s="346" t="s">
        <v>1601</v>
      </c>
    </row>
    <row r="869" spans="4:4">
      <c r="D869" s="346" t="s">
        <v>1602</v>
      </c>
    </row>
    <row r="870" spans="4:4">
      <c r="D870" s="346" t="s">
        <v>1603</v>
      </c>
    </row>
    <row r="871" spans="4:4">
      <c r="D871" s="346" t="s">
        <v>1604</v>
      </c>
    </row>
    <row r="872" spans="4:4">
      <c r="D872" s="346" t="s">
        <v>1605</v>
      </c>
    </row>
    <row r="873" spans="4:4">
      <c r="D873" s="352" t="s">
        <v>1606</v>
      </c>
    </row>
    <row r="874" spans="4:4">
      <c r="D874" s="346" t="s">
        <v>1607</v>
      </c>
    </row>
    <row r="875" spans="4:4">
      <c r="D875" s="346" t="s">
        <v>1608</v>
      </c>
    </row>
    <row r="876" spans="4:4">
      <c r="D876" s="346" t="s">
        <v>1609</v>
      </c>
    </row>
    <row r="877" spans="4:4">
      <c r="D877" s="352" t="s">
        <v>1610</v>
      </c>
    </row>
    <row r="878" spans="4:4">
      <c r="D878" s="352" t="s">
        <v>1611</v>
      </c>
    </row>
    <row r="879" spans="4:4">
      <c r="D879" s="346" t="s">
        <v>1612</v>
      </c>
    </row>
    <row r="880" spans="4:4">
      <c r="D880" s="346" t="s">
        <v>1613</v>
      </c>
    </row>
    <row r="881" spans="3:11">
      <c r="D881" s="352" t="s">
        <v>1614</v>
      </c>
    </row>
    <row r="882" spans="3:11">
      <c r="D882" s="352" t="s">
        <v>1615</v>
      </c>
    </row>
    <row r="883" spans="3:11">
      <c r="D883" s="352" t="s">
        <v>1616</v>
      </c>
    </row>
    <row r="884" spans="3:11">
      <c r="D884" s="346" t="s">
        <v>1617</v>
      </c>
    </row>
    <row r="885" spans="3:11">
      <c r="D885" s="346" t="s">
        <v>1618</v>
      </c>
    </row>
    <row r="886" spans="3:11">
      <c r="D886" s="346" t="s">
        <v>1619</v>
      </c>
    </row>
    <row r="887" spans="3:11">
      <c r="D887" s="346" t="s">
        <v>1620</v>
      </c>
    </row>
    <row r="888" spans="3:11">
      <c r="D888" s="346" t="s">
        <v>1621</v>
      </c>
    </row>
    <row r="889" spans="3:11">
      <c r="D889" s="346" t="s">
        <v>1622</v>
      </c>
    </row>
    <row r="890" spans="3:11">
      <c r="D890" s="346" t="s">
        <v>1623</v>
      </c>
    </row>
    <row r="891" spans="3:11">
      <c r="D891" s="346" t="s">
        <v>1624</v>
      </c>
    </row>
    <row r="892" spans="3:11">
      <c r="D892" s="346" t="s">
        <v>1625</v>
      </c>
    </row>
    <row r="893" spans="3:11">
      <c r="D893" s="346" t="s">
        <v>1626</v>
      </c>
    </row>
    <row r="894" spans="3:11">
      <c r="D894" s="346" t="s">
        <v>1627</v>
      </c>
    </row>
    <row r="895" spans="3:11" ht="40.200000000000003" thickBot="1">
      <c r="C895" s="964" t="s">
        <v>1628</v>
      </c>
    </row>
    <row r="896" spans="3:11" ht="40.200000000000003" thickBot="1">
      <c r="D896" s="353" t="s">
        <v>975</v>
      </c>
      <c r="E896" s="235" t="s">
        <v>976</v>
      </c>
      <c r="F896" s="235" t="s">
        <v>465</v>
      </c>
      <c r="G896" s="235" t="s">
        <v>1539</v>
      </c>
      <c r="H896" s="235" t="s">
        <v>978</v>
      </c>
      <c r="I896" s="235" t="s">
        <v>1540</v>
      </c>
      <c r="J896" s="235" t="s">
        <v>1358</v>
      </c>
      <c r="K896" s="235" t="s">
        <v>1359</v>
      </c>
    </row>
    <row r="897" spans="3:11" ht="40.200000000000003" thickBot="1">
      <c r="D897" s="354" t="s">
        <v>38</v>
      </c>
      <c r="E897" s="236" t="s">
        <v>981</v>
      </c>
      <c r="F897" s="236" t="s">
        <v>1629</v>
      </c>
      <c r="G897" s="236" t="s">
        <v>1630</v>
      </c>
      <c r="H897" s="236">
        <v>0</v>
      </c>
      <c r="I897" s="236"/>
      <c r="J897" s="236" t="s">
        <v>1631</v>
      </c>
      <c r="K897" s="236" t="s">
        <v>39</v>
      </c>
    </row>
    <row r="898" spans="3:11" ht="40.200000000000003" thickBot="1">
      <c r="D898" s="354" t="s">
        <v>1632</v>
      </c>
      <c r="E898" s="236" t="s">
        <v>981</v>
      </c>
      <c r="F898" s="236" t="s">
        <v>1633</v>
      </c>
      <c r="G898" s="236" t="s">
        <v>1634</v>
      </c>
      <c r="H898" s="236">
        <v>0</v>
      </c>
      <c r="I898" s="236"/>
      <c r="J898" s="237" t="s">
        <v>1635</v>
      </c>
      <c r="K898" s="237" t="s">
        <v>1635</v>
      </c>
    </row>
    <row r="899" spans="3:11" ht="53.4" thickBot="1">
      <c r="D899" s="354" t="s">
        <v>1636</v>
      </c>
      <c r="E899" s="236" t="s">
        <v>981</v>
      </c>
      <c r="F899" s="236" t="s">
        <v>1637</v>
      </c>
      <c r="G899" s="236" t="s">
        <v>1638</v>
      </c>
      <c r="H899" s="236">
        <v>0</v>
      </c>
      <c r="I899" s="236"/>
      <c r="J899" s="237" t="s">
        <v>1635</v>
      </c>
      <c r="K899" s="237" t="s">
        <v>1635</v>
      </c>
    </row>
    <row r="900" spans="3:11" ht="40.200000000000003" thickBot="1">
      <c r="D900" s="354" t="s">
        <v>30</v>
      </c>
      <c r="E900" s="236" t="s">
        <v>981</v>
      </c>
      <c r="F900" s="236" t="s">
        <v>1639</v>
      </c>
      <c r="G900" s="236"/>
      <c r="H900" s="236" t="s">
        <v>1640</v>
      </c>
      <c r="I900" s="236" t="b">
        <v>0</v>
      </c>
      <c r="J900" s="236" t="s">
        <v>617</v>
      </c>
      <c r="K900" s="236" t="s">
        <v>39</v>
      </c>
    </row>
    <row r="901" spans="3:11" ht="40.200000000000003" thickBot="1">
      <c r="D901" s="354" t="s">
        <v>1641</v>
      </c>
      <c r="E901" s="236" t="s">
        <v>981</v>
      </c>
      <c r="F901" s="236" t="s">
        <v>1642</v>
      </c>
      <c r="G901" s="236" t="s">
        <v>1643</v>
      </c>
      <c r="H901" s="236" t="s">
        <v>1644</v>
      </c>
      <c r="I901" s="236" t="b">
        <v>0</v>
      </c>
      <c r="J901" s="236" t="s">
        <v>617</v>
      </c>
      <c r="K901" s="236" t="s">
        <v>39</v>
      </c>
    </row>
    <row r="902" spans="3:11" ht="40.200000000000003" thickBot="1">
      <c r="D902" s="354" t="s">
        <v>1645</v>
      </c>
      <c r="E902" s="236" t="s">
        <v>981</v>
      </c>
      <c r="F902" s="236" t="s">
        <v>1646</v>
      </c>
      <c r="G902" s="236" t="s">
        <v>1643</v>
      </c>
      <c r="H902" s="236" t="s">
        <v>1644</v>
      </c>
      <c r="I902" s="236" t="b">
        <v>0</v>
      </c>
      <c r="J902" s="236" t="s">
        <v>617</v>
      </c>
      <c r="K902" s="236" t="s">
        <v>39</v>
      </c>
    </row>
    <row r="903" spans="3:11">
      <c r="D903" s="355"/>
    </row>
    <row r="904" spans="3:11">
      <c r="C904" s="963" t="s">
        <v>784</v>
      </c>
    </row>
    <row r="905" spans="3:11">
      <c r="D905" s="346" t="s">
        <v>1647</v>
      </c>
    </row>
    <row r="906" spans="3:11">
      <c r="D906" s="346" t="s">
        <v>1648</v>
      </c>
    </row>
    <row r="907" spans="3:11">
      <c r="D907" s="346" t="s">
        <v>1649</v>
      </c>
    </row>
    <row r="908" spans="3:11">
      <c r="D908" s="346" t="s">
        <v>1469</v>
      </c>
    </row>
    <row r="909" spans="3:11">
      <c r="D909" s="352" t="s">
        <v>1650</v>
      </c>
    </row>
    <row r="910" spans="3:11">
      <c r="D910" s="346" t="s">
        <v>1651</v>
      </c>
    </row>
    <row r="911" spans="3:11">
      <c r="D911" s="346" t="s">
        <v>1652</v>
      </c>
    </row>
    <row r="912" spans="3:11">
      <c r="D912" s="352" t="s">
        <v>1653</v>
      </c>
    </row>
    <row r="913" spans="4:4">
      <c r="D913" s="352" t="s">
        <v>1654</v>
      </c>
    </row>
    <row r="914" spans="4:4">
      <c r="D914" s="352" t="s">
        <v>1655</v>
      </c>
    </row>
    <row r="915" spans="4:4">
      <c r="D915" s="352" t="s">
        <v>1656</v>
      </c>
    </row>
    <row r="916" spans="4:4">
      <c r="D916" s="352" t="s">
        <v>1657</v>
      </c>
    </row>
    <row r="917" spans="4:4">
      <c r="D917" s="352" t="s">
        <v>1658</v>
      </c>
    </row>
    <row r="918" spans="4:4">
      <c r="D918" s="346" t="s">
        <v>1659</v>
      </c>
    </row>
    <row r="919" spans="4:4">
      <c r="D919" s="352" t="s">
        <v>1660</v>
      </c>
    </row>
    <row r="920" spans="4:4">
      <c r="D920" s="346" t="s">
        <v>1661</v>
      </c>
    </row>
    <row r="921" spans="4:4">
      <c r="D921" s="352" t="s">
        <v>1660</v>
      </c>
    </row>
    <row r="922" spans="4:4">
      <c r="D922" s="346" t="s">
        <v>1662</v>
      </c>
    </row>
    <row r="923" spans="4:4">
      <c r="D923" s="352" t="s">
        <v>1663</v>
      </c>
    </row>
    <row r="924" spans="4:4">
      <c r="D924" s="346" t="s">
        <v>1664</v>
      </c>
    </row>
    <row r="925" spans="4:4">
      <c r="D925" s="352" t="s">
        <v>1665</v>
      </c>
    </row>
    <row r="926" spans="4:4">
      <c r="D926" s="346" t="s">
        <v>1666</v>
      </c>
    </row>
    <row r="927" spans="4:4">
      <c r="D927" s="346" t="s">
        <v>1667</v>
      </c>
    </row>
    <row r="928" spans="4:4">
      <c r="D928" s="352" t="s">
        <v>1668</v>
      </c>
    </row>
    <row r="929" spans="4:4">
      <c r="D929" s="352" t="s">
        <v>1669</v>
      </c>
    </row>
    <row r="930" spans="4:4">
      <c r="D930" s="352" t="s">
        <v>1670</v>
      </c>
    </row>
    <row r="931" spans="4:4">
      <c r="D931" s="352" t="s">
        <v>1671</v>
      </c>
    </row>
    <row r="932" spans="4:4">
      <c r="D932" s="352" t="s">
        <v>1672</v>
      </c>
    </row>
    <row r="933" spans="4:4">
      <c r="D933" s="352" t="s">
        <v>1673</v>
      </c>
    </row>
    <row r="934" spans="4:4">
      <c r="D934" s="352" t="s">
        <v>1674</v>
      </c>
    </row>
    <row r="935" spans="4:4">
      <c r="D935" s="352" t="s">
        <v>1675</v>
      </c>
    </row>
    <row r="936" spans="4:4">
      <c r="D936" s="352" t="s">
        <v>1676</v>
      </c>
    </row>
    <row r="937" spans="4:4">
      <c r="D937" s="352" t="s">
        <v>1677</v>
      </c>
    </row>
    <row r="938" spans="4:4">
      <c r="D938" s="352" t="s">
        <v>1678</v>
      </c>
    </row>
    <row r="939" spans="4:4">
      <c r="D939" s="352" t="s">
        <v>1679</v>
      </c>
    </row>
    <row r="940" spans="4:4">
      <c r="D940" s="352" t="s">
        <v>1680</v>
      </c>
    </row>
    <row r="941" spans="4:4">
      <c r="D941" s="352" t="s">
        <v>1681</v>
      </c>
    </row>
    <row r="942" spans="4:4">
      <c r="D942" s="352" t="s">
        <v>1682</v>
      </c>
    </row>
    <row r="943" spans="4:4">
      <c r="D943" s="352" t="s">
        <v>1683</v>
      </c>
    </row>
    <row r="944" spans="4:4">
      <c r="D944" s="352" t="s">
        <v>1684</v>
      </c>
    </row>
    <row r="945" spans="4:4">
      <c r="D945" s="352" t="s">
        <v>1685</v>
      </c>
    </row>
    <row r="946" spans="4:4">
      <c r="D946" s="352" t="s">
        <v>1686</v>
      </c>
    </row>
    <row r="947" spans="4:4">
      <c r="D947" s="352" t="s">
        <v>1687</v>
      </c>
    </row>
    <row r="948" spans="4:4">
      <c r="D948" s="346" t="s">
        <v>1688</v>
      </c>
    </row>
    <row r="949" spans="4:4">
      <c r="D949" s="352" t="s">
        <v>1689</v>
      </c>
    </row>
    <row r="950" spans="4:4">
      <c r="D950" s="352" t="s">
        <v>1690</v>
      </c>
    </row>
    <row r="951" spans="4:4">
      <c r="D951" s="346" t="s">
        <v>1691</v>
      </c>
    </row>
    <row r="952" spans="4:4">
      <c r="D952" s="352" t="s">
        <v>1692</v>
      </c>
    </row>
    <row r="953" spans="4:4">
      <c r="D953" s="352" t="s">
        <v>1693</v>
      </c>
    </row>
    <row r="954" spans="4:4">
      <c r="D954" s="346" t="s">
        <v>1694</v>
      </c>
    </row>
    <row r="955" spans="4:4">
      <c r="D955" s="346" t="s">
        <v>1695</v>
      </c>
    </row>
    <row r="956" spans="4:4">
      <c r="D956" s="346" t="s">
        <v>1696</v>
      </c>
    </row>
    <row r="957" spans="4:4">
      <c r="D957" s="346" t="s">
        <v>1697</v>
      </c>
    </row>
    <row r="958" spans="4:4">
      <c r="D958" s="346" t="s">
        <v>1698</v>
      </c>
    </row>
    <row r="959" spans="4:4">
      <c r="D959" s="346" t="s">
        <v>1699</v>
      </c>
    </row>
    <row r="960" spans="4:4">
      <c r="D960" s="352" t="s">
        <v>1700</v>
      </c>
    </row>
    <row r="961" spans="4:4">
      <c r="D961" s="352" t="s">
        <v>1701</v>
      </c>
    </row>
    <row r="962" spans="4:4">
      <c r="D962" s="346" t="s">
        <v>1702</v>
      </c>
    </row>
    <row r="963" spans="4:4">
      <c r="D963" s="346" t="s">
        <v>1703</v>
      </c>
    </row>
    <row r="964" spans="4:4">
      <c r="D964" s="346" t="s">
        <v>1704</v>
      </c>
    </row>
    <row r="965" spans="4:4">
      <c r="D965" s="346" t="s">
        <v>1705</v>
      </c>
    </row>
    <row r="966" spans="4:4">
      <c r="D966" s="346" t="s">
        <v>1706</v>
      </c>
    </row>
    <row r="967" spans="4:4">
      <c r="D967" s="352" t="s">
        <v>1700</v>
      </c>
    </row>
    <row r="968" spans="4:4">
      <c r="D968" s="352" t="s">
        <v>1701</v>
      </c>
    </row>
    <row r="969" spans="4:4">
      <c r="D969" s="346" t="s">
        <v>1702</v>
      </c>
    </row>
    <row r="970" spans="4:4">
      <c r="D970" s="346" t="s">
        <v>1703</v>
      </c>
    </row>
    <row r="971" spans="4:4">
      <c r="D971" s="346" t="s">
        <v>1707</v>
      </c>
    </row>
    <row r="972" spans="4:4">
      <c r="D972" s="346" t="s">
        <v>1708</v>
      </c>
    </row>
    <row r="973" spans="4:4">
      <c r="D973" s="346" t="s">
        <v>1709</v>
      </c>
    </row>
    <row r="974" spans="4:4">
      <c r="D974" s="346" t="s">
        <v>1710</v>
      </c>
    </row>
    <row r="975" spans="4:4">
      <c r="D975" s="352" t="s">
        <v>1711</v>
      </c>
    </row>
    <row r="976" spans="4:4">
      <c r="D976" s="346" t="s">
        <v>1712</v>
      </c>
    </row>
    <row r="977" spans="3:11">
      <c r="D977" s="346" t="s">
        <v>1713</v>
      </c>
    </row>
    <row r="978" spans="3:11">
      <c r="D978" s="346" t="s">
        <v>1714</v>
      </c>
    </row>
    <row r="979" spans="3:11">
      <c r="D979" s="346" t="s">
        <v>1715</v>
      </c>
    </row>
    <row r="980" spans="3:11">
      <c r="D980" s="346" t="s">
        <v>1716</v>
      </c>
    </row>
    <row r="981" spans="3:11">
      <c r="D981" s="346" t="s">
        <v>1717</v>
      </c>
    </row>
    <row r="982" spans="3:11">
      <c r="D982" s="352" t="s">
        <v>1718</v>
      </c>
    </row>
    <row r="983" spans="3:11">
      <c r="D983" s="346" t="s">
        <v>1719</v>
      </c>
    </row>
    <row r="984" spans="3:11">
      <c r="D984" s="346" t="s">
        <v>1720</v>
      </c>
    </row>
    <row r="985" spans="3:11">
      <c r="D985" s="352" t="s">
        <v>1721</v>
      </c>
    </row>
    <row r="986" spans="3:11">
      <c r="D986" s="352" t="s">
        <v>1722</v>
      </c>
    </row>
    <row r="987" spans="3:11">
      <c r="D987" s="352" t="s">
        <v>1723</v>
      </c>
    </row>
    <row r="988" spans="3:11">
      <c r="D988" s="346" t="s">
        <v>1724</v>
      </c>
    </row>
    <row r="989" spans="3:11">
      <c r="D989" s="346" t="s">
        <v>1725</v>
      </c>
    </row>
    <row r="990" spans="3:11">
      <c r="D990" s="346"/>
    </row>
    <row r="991" spans="3:11" ht="40.200000000000003" thickBot="1">
      <c r="C991" s="964" t="s">
        <v>1726</v>
      </c>
    </row>
    <row r="992" spans="3:11" ht="40.200000000000003" thickBot="1">
      <c r="D992" s="353" t="s">
        <v>975</v>
      </c>
      <c r="E992" s="235" t="s">
        <v>976</v>
      </c>
      <c r="F992" s="235" t="s">
        <v>465</v>
      </c>
      <c r="G992" s="235" t="s">
        <v>1539</v>
      </c>
      <c r="H992" s="235" t="s">
        <v>978</v>
      </c>
      <c r="I992" s="235" t="s">
        <v>1540</v>
      </c>
      <c r="J992" s="235" t="s">
        <v>1358</v>
      </c>
      <c r="K992" s="235" t="s">
        <v>1359</v>
      </c>
    </row>
    <row r="993" spans="3:11" ht="40.200000000000003" thickBot="1">
      <c r="D993" s="354" t="s">
        <v>621</v>
      </c>
      <c r="E993" s="236" t="s">
        <v>981</v>
      </c>
      <c r="F993" s="236" t="s">
        <v>1727</v>
      </c>
      <c r="G993" s="236"/>
      <c r="H993" s="236"/>
      <c r="I993" s="236"/>
      <c r="J993" s="236" t="s">
        <v>1367</v>
      </c>
      <c r="K993" s="236" t="s">
        <v>1367</v>
      </c>
    </row>
    <row r="994" spans="3:11" ht="40.200000000000003" thickBot="1">
      <c r="D994" s="354" t="s">
        <v>644</v>
      </c>
      <c r="E994" s="236" t="s">
        <v>981</v>
      </c>
      <c r="F994" s="236" t="s">
        <v>1728</v>
      </c>
      <c r="G994" s="236"/>
      <c r="H994" s="236"/>
      <c r="I994" s="236"/>
      <c r="J994" s="236" t="s">
        <v>592</v>
      </c>
      <c r="K994" s="236" t="s">
        <v>1365</v>
      </c>
    </row>
    <row r="995" spans="3:11" ht="40.200000000000003" thickBot="1">
      <c r="D995" s="354" t="s">
        <v>1729</v>
      </c>
      <c r="E995" s="236" t="s">
        <v>981</v>
      </c>
      <c r="F995" s="236" t="s">
        <v>1730</v>
      </c>
      <c r="G995" s="236" t="s">
        <v>1731</v>
      </c>
      <c r="H995" s="236"/>
      <c r="I995" s="236"/>
      <c r="J995" s="236" t="s">
        <v>1732</v>
      </c>
      <c r="K995" s="236" t="s">
        <v>1365</v>
      </c>
    </row>
    <row r="996" spans="3:11" ht="40.200000000000003" thickBot="1">
      <c r="D996" s="354" t="s">
        <v>1363</v>
      </c>
      <c r="E996" s="236" t="s">
        <v>981</v>
      </c>
      <c r="F996" s="236" t="s">
        <v>1733</v>
      </c>
      <c r="G996" s="236" t="s">
        <v>1734</v>
      </c>
      <c r="H996" s="236"/>
      <c r="I996" s="236"/>
      <c r="J996" s="236" t="s">
        <v>592</v>
      </c>
      <c r="K996" s="236" t="s">
        <v>1365</v>
      </c>
    </row>
    <row r="997" spans="3:11" ht="40.200000000000003" thickBot="1">
      <c r="D997" s="354" t="s">
        <v>1735</v>
      </c>
      <c r="E997" s="236" t="s">
        <v>981</v>
      </c>
      <c r="F997" s="236" t="s">
        <v>1736</v>
      </c>
      <c r="G997" s="236" t="s">
        <v>1630</v>
      </c>
      <c r="H997" s="236"/>
      <c r="I997" s="236"/>
      <c r="J997" s="236" t="s">
        <v>617</v>
      </c>
      <c r="K997" s="236" t="s">
        <v>39</v>
      </c>
    </row>
    <row r="998" spans="3:11" ht="40.200000000000003" thickBot="1">
      <c r="D998" s="354" t="s">
        <v>1737</v>
      </c>
      <c r="E998" s="236" t="s">
        <v>981</v>
      </c>
      <c r="F998" s="236" t="s">
        <v>1738</v>
      </c>
      <c r="G998" s="236" t="s">
        <v>1630</v>
      </c>
      <c r="H998" s="236"/>
      <c r="I998" s="236" t="b">
        <v>0</v>
      </c>
      <c r="J998" s="236" t="s">
        <v>617</v>
      </c>
      <c r="K998" s="236" t="s">
        <v>39</v>
      </c>
    </row>
    <row r="999" spans="3:11" ht="40.200000000000003" thickBot="1">
      <c r="D999" s="354" t="s">
        <v>308</v>
      </c>
      <c r="E999" s="236" t="s">
        <v>981</v>
      </c>
      <c r="F999" s="236" t="s">
        <v>1739</v>
      </c>
      <c r="G999" s="236"/>
      <c r="H999" s="236"/>
      <c r="I999" s="236"/>
      <c r="J999" s="236" t="s">
        <v>1367</v>
      </c>
      <c r="K999" s="236" t="s">
        <v>1367</v>
      </c>
    </row>
    <row r="1000" spans="3:11" ht="40.200000000000003" thickBot="1">
      <c r="D1000" s="354" t="s">
        <v>1740</v>
      </c>
      <c r="E1000" s="236" t="s">
        <v>981</v>
      </c>
      <c r="F1000" s="236" t="s">
        <v>1741</v>
      </c>
      <c r="G1000" s="236"/>
      <c r="H1000" s="236"/>
      <c r="I1000" s="236"/>
      <c r="J1000" s="236" t="s">
        <v>592</v>
      </c>
      <c r="K1000" s="236" t="s">
        <v>1365</v>
      </c>
    </row>
    <row r="1001" spans="3:11">
      <c r="D1001" s="1224" t="s">
        <v>1742</v>
      </c>
      <c r="E1001" s="1226" t="s">
        <v>981</v>
      </c>
      <c r="F1001" s="1226" t="s">
        <v>1743</v>
      </c>
      <c r="G1001" s="1226" t="s">
        <v>1744</v>
      </c>
      <c r="H1001" s="1226">
        <v>0.2</v>
      </c>
      <c r="I1001" s="1226"/>
      <c r="J1001" s="404" t="s">
        <v>1367</v>
      </c>
      <c r="K1001" s="404" t="s">
        <v>1367</v>
      </c>
    </row>
    <row r="1002" spans="3:11" ht="40.200000000000003" thickBot="1">
      <c r="D1002" s="1225"/>
      <c r="E1002" s="1227"/>
      <c r="F1002" s="1227"/>
      <c r="G1002" s="1227"/>
      <c r="H1002" s="1227"/>
      <c r="I1002" s="1227"/>
      <c r="J1002" s="405"/>
      <c r="K1002" s="405"/>
    </row>
    <row r="1003" spans="3:11" ht="40.200000000000003" thickBot="1">
      <c r="D1003" s="354" t="s">
        <v>1745</v>
      </c>
      <c r="E1003" s="236" t="s">
        <v>981</v>
      </c>
      <c r="F1003" s="236" t="s">
        <v>1743</v>
      </c>
      <c r="G1003" s="236"/>
      <c r="H1003" s="236">
        <v>0.25</v>
      </c>
      <c r="I1003" s="236"/>
      <c r="J1003" s="236" t="s">
        <v>1367</v>
      </c>
      <c r="K1003" s="236" t="s">
        <v>1367</v>
      </c>
    </row>
    <row r="1004" spans="3:11">
      <c r="D1004" s="355"/>
    </row>
    <row r="1005" spans="3:11">
      <c r="C1005" s="964" t="s">
        <v>1746</v>
      </c>
    </row>
    <row r="1006" spans="3:11">
      <c r="D1006" s="356" t="s">
        <v>1747</v>
      </c>
    </row>
    <row r="1007" spans="3:11">
      <c r="D1007" s="356" t="s">
        <v>1748</v>
      </c>
    </row>
    <row r="1008" spans="3:11">
      <c r="D1008" s="356" t="s">
        <v>1749</v>
      </c>
    </row>
    <row r="1009" spans="3:6">
      <c r="D1009" s="356" t="s">
        <v>1750</v>
      </c>
    </row>
    <row r="1010" spans="3:6">
      <c r="D1010" s="356" t="s">
        <v>1751</v>
      </c>
    </row>
    <row r="1011" spans="3:6">
      <c r="D1011" s="356" t="s">
        <v>1752</v>
      </c>
    </row>
    <row r="1012" spans="3:6">
      <c r="D1012" s="356" t="s">
        <v>1753</v>
      </c>
    </row>
    <row r="1013" spans="3:6">
      <c r="D1013" s="356" t="s">
        <v>757</v>
      </c>
      <c r="F1013" s="249" t="s">
        <v>1754</v>
      </c>
    </row>
    <row r="1014" spans="3:6">
      <c r="D1014" s="356" t="s">
        <v>1755</v>
      </c>
      <c r="F1014" s="249" t="s">
        <v>1756</v>
      </c>
    </row>
    <row r="1015" spans="3:6">
      <c r="D1015" s="356" t="s">
        <v>1757</v>
      </c>
    </row>
    <row r="1016" spans="3:6">
      <c r="D1016" s="356" t="s">
        <v>1758</v>
      </c>
    </row>
    <row r="1017" spans="3:6">
      <c r="D1017" s="356" t="s">
        <v>1759</v>
      </c>
    </row>
    <row r="1018" spans="3:6">
      <c r="D1018" s="356" t="s">
        <v>1760</v>
      </c>
    </row>
    <row r="1019" spans="3:6" ht="36" customHeight="1">
      <c r="D1019" s="356" t="s">
        <v>1761</v>
      </c>
    </row>
    <row r="1020" spans="3:6">
      <c r="D1020" s="356" t="s">
        <v>1762</v>
      </c>
      <c r="F1020" s="249" t="s">
        <v>1763</v>
      </c>
    </row>
    <row r="1021" spans="3:6">
      <c r="D1021" s="356" t="s">
        <v>1764</v>
      </c>
    </row>
    <row r="1022" spans="3:6">
      <c r="D1022" s="356" t="s">
        <v>1765</v>
      </c>
    </row>
    <row r="1023" spans="3:6">
      <c r="D1023" s="356" t="s">
        <v>1766</v>
      </c>
      <c r="F1023" s="249" t="s">
        <v>1767</v>
      </c>
    </row>
    <row r="1024" spans="3:6">
      <c r="C1024" s="963" t="s">
        <v>785</v>
      </c>
    </row>
    <row r="1025" spans="4:4">
      <c r="D1025" s="346" t="s">
        <v>1768</v>
      </c>
    </row>
    <row r="1026" spans="4:4">
      <c r="D1026" s="346" t="s">
        <v>1769</v>
      </c>
    </row>
    <row r="1027" spans="4:4">
      <c r="D1027" s="346" t="s">
        <v>1770</v>
      </c>
    </row>
    <row r="1028" spans="4:4">
      <c r="D1028" s="346" t="s">
        <v>1469</v>
      </c>
    </row>
    <row r="1029" spans="4:4">
      <c r="D1029" s="352" t="s">
        <v>1771</v>
      </c>
    </row>
    <row r="1030" spans="4:4">
      <c r="D1030" s="346" t="s">
        <v>1772</v>
      </c>
    </row>
    <row r="1031" spans="4:4">
      <c r="D1031" s="346" t="s">
        <v>1773</v>
      </c>
    </row>
    <row r="1032" spans="4:4">
      <c r="D1032" s="352" t="s">
        <v>1774</v>
      </c>
    </row>
    <row r="1033" spans="4:4">
      <c r="D1033" s="352" t="s">
        <v>1775</v>
      </c>
    </row>
    <row r="1034" spans="4:4">
      <c r="D1034" s="346" t="s">
        <v>1776</v>
      </c>
    </row>
    <row r="1035" spans="4:4">
      <c r="D1035" s="352" t="s">
        <v>1777</v>
      </c>
    </row>
    <row r="1036" spans="4:4">
      <c r="D1036" s="346" t="s">
        <v>1778</v>
      </c>
    </row>
    <row r="1037" spans="4:4">
      <c r="D1037" s="352" t="s">
        <v>1779</v>
      </c>
    </row>
    <row r="1038" spans="4:4">
      <c r="D1038" s="352" t="s">
        <v>1780</v>
      </c>
    </row>
    <row r="1039" spans="4:4">
      <c r="D1039" s="352" t="s">
        <v>1781</v>
      </c>
    </row>
    <row r="1040" spans="4:4">
      <c r="D1040" s="352" t="s">
        <v>1782</v>
      </c>
    </row>
    <row r="1041" spans="4:4">
      <c r="D1041" s="352" t="s">
        <v>1783</v>
      </c>
    </row>
    <row r="1042" spans="4:4">
      <c r="D1042" s="352" t="s">
        <v>1784</v>
      </c>
    </row>
    <row r="1043" spans="4:4">
      <c r="D1043" s="352" t="s">
        <v>1785</v>
      </c>
    </row>
    <row r="1044" spans="4:4">
      <c r="D1044" s="352" t="s">
        <v>1786</v>
      </c>
    </row>
    <row r="1045" spans="4:4">
      <c r="D1045" s="352" t="s">
        <v>1787</v>
      </c>
    </row>
    <row r="1046" spans="4:4">
      <c r="D1046" s="352" t="s">
        <v>1788</v>
      </c>
    </row>
    <row r="1047" spans="4:4">
      <c r="D1047" s="352" t="s">
        <v>1789</v>
      </c>
    </row>
    <row r="1048" spans="4:4">
      <c r="D1048" s="352" t="s">
        <v>1790</v>
      </c>
    </row>
    <row r="1049" spans="4:4">
      <c r="D1049" s="352" t="s">
        <v>1791</v>
      </c>
    </row>
    <row r="1050" spans="4:4">
      <c r="D1050" s="352" t="s">
        <v>1792</v>
      </c>
    </row>
    <row r="1051" spans="4:4">
      <c r="D1051" s="352" t="s">
        <v>1793</v>
      </c>
    </row>
    <row r="1052" spans="4:4">
      <c r="D1052" s="352" t="s">
        <v>1794</v>
      </c>
    </row>
    <row r="1053" spans="4:4">
      <c r="D1053" s="346" t="s">
        <v>1795</v>
      </c>
    </row>
    <row r="1054" spans="4:4">
      <c r="D1054" s="352" t="s">
        <v>1660</v>
      </c>
    </row>
    <row r="1055" spans="4:4">
      <c r="D1055" s="346" t="s">
        <v>1796</v>
      </c>
    </row>
    <row r="1056" spans="4:4">
      <c r="D1056" s="352" t="s">
        <v>1660</v>
      </c>
    </row>
    <row r="1057" spans="4:4">
      <c r="D1057" s="346" t="s">
        <v>1797</v>
      </c>
    </row>
    <row r="1058" spans="4:4">
      <c r="D1058" s="352" t="s">
        <v>1663</v>
      </c>
    </row>
    <row r="1059" spans="4:4">
      <c r="D1059" s="346" t="s">
        <v>1798</v>
      </c>
    </row>
    <row r="1060" spans="4:4">
      <c r="D1060" s="346" t="s">
        <v>1799</v>
      </c>
    </row>
    <row r="1061" spans="4:4">
      <c r="D1061" s="352" t="s">
        <v>1800</v>
      </c>
    </row>
    <row r="1062" spans="4:4">
      <c r="D1062" s="346" t="s">
        <v>1801</v>
      </c>
    </row>
    <row r="1063" spans="4:4">
      <c r="D1063" s="346" t="s">
        <v>1802</v>
      </c>
    </row>
    <row r="1064" spans="4:4">
      <c r="D1064" s="352" t="s">
        <v>1803</v>
      </c>
    </row>
    <row r="1065" spans="4:4">
      <c r="D1065" s="346" t="s">
        <v>1804</v>
      </c>
    </row>
    <row r="1066" spans="4:4">
      <c r="D1066" s="346" t="s">
        <v>1805</v>
      </c>
    </row>
    <row r="1067" spans="4:4">
      <c r="D1067" s="352" t="s">
        <v>1806</v>
      </c>
    </row>
    <row r="1068" spans="4:4">
      <c r="D1068" s="346" t="s">
        <v>1807</v>
      </c>
    </row>
    <row r="1069" spans="4:4">
      <c r="D1069" s="352" t="s">
        <v>1808</v>
      </c>
    </row>
    <row r="1070" spans="4:4">
      <c r="D1070" s="346" t="s">
        <v>1809</v>
      </c>
    </row>
    <row r="1071" spans="4:4">
      <c r="D1071" s="346" t="s">
        <v>1810</v>
      </c>
    </row>
    <row r="1072" spans="4:4">
      <c r="D1072" s="352" t="s">
        <v>1811</v>
      </c>
    </row>
    <row r="1073" spans="4:4">
      <c r="D1073" s="352" t="s">
        <v>1812</v>
      </c>
    </row>
    <row r="1074" spans="4:4">
      <c r="D1074" s="352" t="s">
        <v>1813</v>
      </c>
    </row>
    <row r="1075" spans="4:4">
      <c r="D1075" s="346" t="s">
        <v>1814</v>
      </c>
    </row>
    <row r="1076" spans="4:4">
      <c r="D1076" s="346" t="s">
        <v>1815</v>
      </c>
    </row>
    <row r="1077" spans="4:4">
      <c r="D1077" s="352" t="s">
        <v>1816</v>
      </c>
    </row>
    <row r="1078" spans="4:4">
      <c r="D1078" s="346" t="s">
        <v>1817</v>
      </c>
    </row>
    <row r="1079" spans="4:4">
      <c r="D1079" s="346" t="s">
        <v>1818</v>
      </c>
    </row>
    <row r="1080" spans="4:4">
      <c r="D1080" s="346" t="s">
        <v>1819</v>
      </c>
    </row>
    <row r="1081" spans="4:4">
      <c r="D1081" s="346" t="s">
        <v>1820</v>
      </c>
    </row>
    <row r="1082" spans="4:4">
      <c r="D1082" s="346" t="s">
        <v>1821</v>
      </c>
    </row>
    <row r="1083" spans="4:4">
      <c r="D1083" s="352" t="s">
        <v>1822</v>
      </c>
    </row>
    <row r="1084" spans="4:4">
      <c r="D1084" s="346" t="s">
        <v>1823</v>
      </c>
    </row>
    <row r="1085" spans="4:4">
      <c r="D1085" s="346" t="s">
        <v>1824</v>
      </c>
    </row>
    <row r="1086" spans="4:4">
      <c r="D1086" s="346" t="s">
        <v>1825</v>
      </c>
    </row>
    <row r="1087" spans="4:4">
      <c r="D1087" s="346" t="s">
        <v>1826</v>
      </c>
    </row>
    <row r="1088" spans="4:4">
      <c r="D1088" s="346" t="s">
        <v>1827</v>
      </c>
    </row>
    <row r="1089" spans="4:4">
      <c r="D1089" s="346" t="s">
        <v>1828</v>
      </c>
    </row>
    <row r="1090" spans="4:4">
      <c r="D1090" s="346" t="s">
        <v>1829</v>
      </c>
    </row>
    <row r="1091" spans="4:4">
      <c r="D1091" s="352" t="s">
        <v>1830</v>
      </c>
    </row>
    <row r="1092" spans="4:4">
      <c r="D1092" s="346" t="s">
        <v>1831</v>
      </c>
    </row>
    <row r="1093" spans="4:4">
      <c r="D1093" s="346" t="s">
        <v>1832</v>
      </c>
    </row>
    <row r="1094" spans="4:4">
      <c r="D1094" s="346" t="s">
        <v>1833</v>
      </c>
    </row>
    <row r="1095" spans="4:4">
      <c r="D1095" s="346" t="s">
        <v>1834</v>
      </c>
    </row>
    <row r="1096" spans="4:4">
      <c r="D1096" s="352" t="s">
        <v>1835</v>
      </c>
    </row>
    <row r="1097" spans="4:4">
      <c r="D1097" s="346" t="s">
        <v>1836</v>
      </c>
    </row>
    <row r="1098" spans="4:4">
      <c r="D1098" s="346" t="s">
        <v>1837</v>
      </c>
    </row>
    <row r="1099" spans="4:4">
      <c r="D1099" s="346" t="s">
        <v>1838</v>
      </c>
    </row>
    <row r="1100" spans="4:4">
      <c r="D1100" s="346" t="s">
        <v>1839</v>
      </c>
    </row>
    <row r="1101" spans="4:4">
      <c r="D1101" s="346" t="s">
        <v>1840</v>
      </c>
    </row>
    <row r="1102" spans="4:4">
      <c r="D1102" s="352" t="s">
        <v>1841</v>
      </c>
    </row>
    <row r="1103" spans="4:4">
      <c r="D1103" s="346" t="s">
        <v>1842</v>
      </c>
    </row>
    <row r="1104" spans="4:4">
      <c r="D1104" s="346" t="s">
        <v>1843</v>
      </c>
    </row>
    <row r="1105" spans="4:4">
      <c r="D1105" s="346" t="s">
        <v>1844</v>
      </c>
    </row>
    <row r="1106" spans="4:4">
      <c r="D1106" s="352" t="s">
        <v>1845</v>
      </c>
    </row>
    <row r="1107" spans="4:4">
      <c r="D1107" s="346" t="s">
        <v>1846</v>
      </c>
    </row>
    <row r="1108" spans="4:4">
      <c r="D1108" s="346" t="s">
        <v>1847</v>
      </c>
    </row>
    <row r="1109" spans="4:4">
      <c r="D1109" s="352" t="s">
        <v>1848</v>
      </c>
    </row>
    <row r="1110" spans="4:4">
      <c r="D1110" s="346" t="s">
        <v>1849</v>
      </c>
    </row>
    <row r="1111" spans="4:4">
      <c r="D1111" s="346" t="s">
        <v>1850</v>
      </c>
    </row>
    <row r="1112" spans="4:4">
      <c r="D1112" s="346" t="s">
        <v>1851</v>
      </c>
    </row>
    <row r="1113" spans="4:4">
      <c r="D1113" s="346" t="s">
        <v>1852</v>
      </c>
    </row>
    <row r="1114" spans="4:4">
      <c r="D1114" s="346" t="s">
        <v>1853</v>
      </c>
    </row>
    <row r="1115" spans="4:4">
      <c r="D1115" s="346" t="s">
        <v>1854</v>
      </c>
    </row>
    <row r="1116" spans="4:4">
      <c r="D1116" s="346" t="s">
        <v>1838</v>
      </c>
    </row>
    <row r="1117" spans="4:4">
      <c r="D1117" s="346" t="s">
        <v>1839</v>
      </c>
    </row>
    <row r="1118" spans="4:4">
      <c r="D1118" s="346" t="s">
        <v>1840</v>
      </c>
    </row>
    <row r="1119" spans="4:4">
      <c r="D1119" s="352" t="s">
        <v>1841</v>
      </c>
    </row>
    <row r="1120" spans="4:4">
      <c r="D1120" s="346" t="s">
        <v>1855</v>
      </c>
    </row>
    <row r="1121" spans="4:4">
      <c r="D1121" s="346" t="s">
        <v>1856</v>
      </c>
    </row>
    <row r="1122" spans="4:4">
      <c r="D1122" s="346" t="s">
        <v>1857</v>
      </c>
    </row>
    <row r="1123" spans="4:4">
      <c r="D1123" s="346" t="s">
        <v>1858</v>
      </c>
    </row>
    <row r="1124" spans="4:4">
      <c r="D1124" s="352" t="s">
        <v>1835</v>
      </c>
    </row>
    <row r="1125" spans="4:4">
      <c r="D1125" s="346" t="s">
        <v>1836</v>
      </c>
    </row>
    <row r="1126" spans="4:4">
      <c r="D1126" s="346" t="s">
        <v>1859</v>
      </c>
    </row>
    <row r="1127" spans="4:4">
      <c r="D1127" s="346" t="s">
        <v>1860</v>
      </c>
    </row>
    <row r="1128" spans="4:4">
      <c r="D1128" s="346" t="s">
        <v>1861</v>
      </c>
    </row>
    <row r="1129" spans="4:4">
      <c r="D1129" s="352" t="s">
        <v>1841</v>
      </c>
    </row>
    <row r="1130" spans="4:4">
      <c r="D1130" s="346" t="s">
        <v>1855</v>
      </c>
    </row>
    <row r="1131" spans="4:4">
      <c r="D1131" s="346" t="s">
        <v>1856</v>
      </c>
    </row>
    <row r="1132" spans="4:4">
      <c r="D1132" s="346" t="s">
        <v>1862</v>
      </c>
    </row>
    <row r="1133" spans="4:4">
      <c r="D1133" s="352" t="s">
        <v>1863</v>
      </c>
    </row>
    <row r="1134" spans="4:4">
      <c r="D1134" s="346" t="s">
        <v>1864</v>
      </c>
    </row>
    <row r="1135" spans="4:4">
      <c r="D1135" s="346" t="s">
        <v>1865</v>
      </c>
    </row>
    <row r="1136" spans="4:4">
      <c r="D1136" s="346" t="s">
        <v>1866</v>
      </c>
    </row>
    <row r="1137" spans="4:4">
      <c r="D1137" s="346" t="s">
        <v>1867</v>
      </c>
    </row>
    <row r="1138" spans="4:4">
      <c r="D1138" s="352" t="s">
        <v>1848</v>
      </c>
    </row>
    <row r="1139" spans="4:4">
      <c r="D1139" s="346" t="s">
        <v>1868</v>
      </c>
    </row>
    <row r="1140" spans="4:4">
      <c r="D1140" s="346" t="s">
        <v>1869</v>
      </c>
    </row>
    <row r="1141" spans="4:4">
      <c r="D1141" s="346" t="s">
        <v>1870</v>
      </c>
    </row>
    <row r="1142" spans="4:4">
      <c r="D1142" s="346" t="s">
        <v>1854</v>
      </c>
    </row>
    <row r="1143" spans="4:4">
      <c r="D1143" s="346" t="s">
        <v>1871</v>
      </c>
    </row>
    <row r="1144" spans="4:4">
      <c r="D1144" s="346" t="s">
        <v>1839</v>
      </c>
    </row>
    <row r="1145" spans="4:4">
      <c r="D1145" s="346" t="s">
        <v>1840</v>
      </c>
    </row>
    <row r="1146" spans="4:4">
      <c r="D1146" s="352" t="s">
        <v>1841</v>
      </c>
    </row>
    <row r="1147" spans="4:4">
      <c r="D1147" s="346" t="s">
        <v>1855</v>
      </c>
    </row>
    <row r="1148" spans="4:4">
      <c r="D1148" s="346" t="s">
        <v>1872</v>
      </c>
    </row>
    <row r="1149" spans="4:4">
      <c r="D1149" s="346" t="s">
        <v>1862</v>
      </c>
    </row>
    <row r="1150" spans="4:4">
      <c r="D1150" s="352" t="s">
        <v>1863</v>
      </c>
    </row>
    <row r="1151" spans="4:4">
      <c r="D1151" s="346" t="s">
        <v>1873</v>
      </c>
    </row>
    <row r="1152" spans="4:4">
      <c r="D1152" s="346" t="s">
        <v>1874</v>
      </c>
    </row>
    <row r="1153" spans="4:4">
      <c r="D1153" s="346" t="s">
        <v>1875</v>
      </c>
    </row>
    <row r="1154" spans="4:4">
      <c r="D1154" s="346" t="s">
        <v>1876</v>
      </c>
    </row>
    <row r="1155" spans="4:4">
      <c r="D1155" s="346" t="s">
        <v>1877</v>
      </c>
    </row>
    <row r="1156" spans="4:4">
      <c r="D1156" s="346" t="s">
        <v>1878</v>
      </c>
    </row>
    <row r="1157" spans="4:4">
      <c r="D1157" s="346" t="s">
        <v>1879</v>
      </c>
    </row>
    <row r="1158" spans="4:4">
      <c r="D1158" s="346" t="s">
        <v>1874</v>
      </c>
    </row>
    <row r="1159" spans="4:4">
      <c r="D1159" s="346" t="s">
        <v>1875</v>
      </c>
    </row>
    <row r="1160" spans="4:4">
      <c r="D1160" s="346" t="s">
        <v>1880</v>
      </c>
    </row>
    <row r="1161" spans="4:4">
      <c r="D1161" s="346" t="s">
        <v>1877</v>
      </c>
    </row>
    <row r="1162" spans="4:4">
      <c r="D1162" s="346" t="s">
        <v>1881</v>
      </c>
    </row>
    <row r="1163" spans="4:4">
      <c r="D1163" s="346" t="s">
        <v>1882</v>
      </c>
    </row>
    <row r="1164" spans="4:4">
      <c r="D1164" s="346" t="s">
        <v>1883</v>
      </c>
    </row>
    <row r="1165" spans="4:4">
      <c r="D1165" s="346" t="s">
        <v>1884</v>
      </c>
    </row>
    <row r="1166" spans="4:4">
      <c r="D1166" s="346" t="s">
        <v>1885</v>
      </c>
    </row>
    <row r="1167" spans="4:4">
      <c r="D1167" s="346" t="s">
        <v>1886</v>
      </c>
    </row>
    <row r="1168" spans="4:4">
      <c r="D1168" s="352" t="s">
        <v>1835</v>
      </c>
    </row>
    <row r="1169" spans="4:4">
      <c r="D1169" s="346" t="s">
        <v>1836</v>
      </c>
    </row>
    <row r="1170" spans="4:4">
      <c r="D1170" s="346" t="s">
        <v>1887</v>
      </c>
    </row>
    <row r="1171" spans="4:4">
      <c r="D1171" s="346" t="s">
        <v>1838</v>
      </c>
    </row>
    <row r="1172" spans="4:4">
      <c r="D1172" s="346" t="s">
        <v>1839</v>
      </c>
    </row>
    <row r="1173" spans="4:4">
      <c r="D1173" s="346" t="s">
        <v>1840</v>
      </c>
    </row>
    <row r="1174" spans="4:4">
      <c r="D1174" s="352" t="s">
        <v>1888</v>
      </c>
    </row>
    <row r="1175" spans="4:4">
      <c r="D1175" s="346" t="s">
        <v>1864</v>
      </c>
    </row>
    <row r="1176" spans="4:4">
      <c r="D1176" s="346" t="s">
        <v>1865</v>
      </c>
    </row>
    <row r="1177" spans="4:4">
      <c r="D1177" s="346" t="s">
        <v>1866</v>
      </c>
    </row>
    <row r="1178" spans="4:4">
      <c r="D1178" s="346" t="s">
        <v>1889</v>
      </c>
    </row>
    <row r="1179" spans="4:4">
      <c r="D1179" s="352" t="s">
        <v>1835</v>
      </c>
    </row>
    <row r="1180" spans="4:4">
      <c r="D1180" s="346" t="s">
        <v>1868</v>
      </c>
    </row>
    <row r="1181" spans="4:4">
      <c r="D1181" s="346" t="s">
        <v>1890</v>
      </c>
    </row>
    <row r="1182" spans="4:4">
      <c r="D1182" s="346" t="s">
        <v>1891</v>
      </c>
    </row>
    <row r="1183" spans="4:4">
      <c r="D1183" s="346" t="s">
        <v>1892</v>
      </c>
    </row>
    <row r="1184" spans="4:4">
      <c r="D1184" s="346" t="s">
        <v>1893</v>
      </c>
    </row>
    <row r="1185" spans="4:4">
      <c r="D1185" s="346" t="s">
        <v>1894</v>
      </c>
    </row>
    <row r="1186" spans="4:4">
      <c r="D1186" s="346" t="s">
        <v>1895</v>
      </c>
    </row>
    <row r="1187" spans="4:4">
      <c r="D1187" s="346" t="s">
        <v>1820</v>
      </c>
    </row>
    <row r="1188" spans="4:4">
      <c r="D1188" s="346" t="s">
        <v>1896</v>
      </c>
    </row>
    <row r="1189" spans="4:4">
      <c r="D1189" s="352" t="s">
        <v>1897</v>
      </c>
    </row>
    <row r="1190" spans="4:4">
      <c r="D1190" s="346" t="s">
        <v>1898</v>
      </c>
    </row>
    <row r="1191" spans="4:4">
      <c r="D1191" s="346" t="s">
        <v>1899</v>
      </c>
    </row>
    <row r="1192" spans="4:4">
      <c r="D1192" s="346" t="s">
        <v>1860</v>
      </c>
    </row>
    <row r="1193" spans="4:4">
      <c r="D1193" s="346" t="s">
        <v>1900</v>
      </c>
    </row>
    <row r="1194" spans="4:4">
      <c r="D1194" s="346" t="s">
        <v>1901</v>
      </c>
    </row>
    <row r="1195" spans="4:4">
      <c r="D1195" s="346" t="s">
        <v>1902</v>
      </c>
    </row>
    <row r="1196" spans="4:4">
      <c r="D1196" s="346" t="s">
        <v>1903</v>
      </c>
    </row>
    <row r="1197" spans="4:4">
      <c r="D1197" s="346" t="s">
        <v>1904</v>
      </c>
    </row>
    <row r="1198" spans="4:4">
      <c r="D1198" s="346" t="s">
        <v>1905</v>
      </c>
    </row>
    <row r="1199" spans="4:4">
      <c r="D1199" s="346" t="s">
        <v>1906</v>
      </c>
    </row>
    <row r="1200" spans="4:4">
      <c r="D1200" s="346" t="s">
        <v>1907</v>
      </c>
    </row>
    <row r="1201" spans="4:4">
      <c r="D1201" s="352" t="s">
        <v>1908</v>
      </c>
    </row>
    <row r="1202" spans="4:4">
      <c r="D1202" s="346" t="s">
        <v>1909</v>
      </c>
    </row>
    <row r="1203" spans="4:4">
      <c r="D1203" s="352" t="s">
        <v>1910</v>
      </c>
    </row>
    <row r="1204" spans="4:4">
      <c r="D1204" s="346" t="s">
        <v>1911</v>
      </c>
    </row>
    <row r="1205" spans="4:4">
      <c r="D1205" s="352" t="s">
        <v>1910</v>
      </c>
    </row>
    <row r="1206" spans="4:4">
      <c r="D1206" s="346" t="s">
        <v>1912</v>
      </c>
    </row>
    <row r="1207" spans="4:4">
      <c r="D1207" s="352" t="s">
        <v>1910</v>
      </c>
    </row>
    <row r="1208" spans="4:4">
      <c r="D1208" s="346" t="s">
        <v>1913</v>
      </c>
    </row>
    <row r="1209" spans="4:4">
      <c r="D1209" s="352" t="s">
        <v>1910</v>
      </c>
    </row>
    <row r="1210" spans="4:4">
      <c r="D1210" s="346" t="s">
        <v>1914</v>
      </c>
    </row>
    <row r="1211" spans="4:4">
      <c r="D1211" s="346" t="s">
        <v>1915</v>
      </c>
    </row>
    <row r="1212" spans="4:4">
      <c r="D1212" s="346" t="s">
        <v>1916</v>
      </c>
    </row>
    <row r="1213" spans="4:4">
      <c r="D1213" s="352" t="s">
        <v>1917</v>
      </c>
    </row>
    <row r="1214" spans="4:4">
      <c r="D1214" s="346" t="s">
        <v>1918</v>
      </c>
    </row>
    <row r="1215" spans="4:4">
      <c r="D1215" s="346" t="s">
        <v>1919</v>
      </c>
    </row>
    <row r="1216" spans="4:4">
      <c r="D1216" s="352" t="s">
        <v>1920</v>
      </c>
    </row>
    <row r="1217" spans="4:4">
      <c r="D1217" s="346" t="s">
        <v>1921</v>
      </c>
    </row>
    <row r="1218" spans="4:4">
      <c r="D1218" s="346" t="s">
        <v>1922</v>
      </c>
    </row>
    <row r="1219" spans="4:4">
      <c r="D1219" s="346" t="s">
        <v>1923</v>
      </c>
    </row>
    <row r="1220" spans="4:4">
      <c r="D1220" s="346" t="s">
        <v>1924</v>
      </c>
    </row>
    <row r="1221" spans="4:4">
      <c r="D1221" s="346" t="s">
        <v>1925</v>
      </c>
    </row>
    <row r="1222" spans="4:4">
      <c r="D1222" s="346" t="s">
        <v>1922</v>
      </c>
    </row>
    <row r="1223" spans="4:4">
      <c r="D1223" s="346" t="s">
        <v>1926</v>
      </c>
    </row>
    <row r="1224" spans="4:4">
      <c r="D1224" s="346" t="s">
        <v>1927</v>
      </c>
    </row>
    <row r="1225" spans="4:4">
      <c r="D1225" s="346" t="s">
        <v>1922</v>
      </c>
    </row>
    <row r="1226" spans="4:4">
      <c r="D1226" s="346" t="s">
        <v>1923</v>
      </c>
    </row>
    <row r="1227" spans="4:4">
      <c r="D1227" s="346" t="s">
        <v>1924</v>
      </c>
    </row>
    <row r="1228" spans="4:4">
      <c r="D1228" s="346" t="s">
        <v>1928</v>
      </c>
    </row>
    <row r="1229" spans="4:4">
      <c r="D1229" s="346" t="s">
        <v>1929</v>
      </c>
    </row>
    <row r="1230" spans="4:4">
      <c r="D1230" s="346" t="s">
        <v>1922</v>
      </c>
    </row>
    <row r="1231" spans="4:4">
      <c r="D1231" s="346" t="s">
        <v>1923</v>
      </c>
    </row>
    <row r="1232" spans="4:4">
      <c r="D1232" s="346" t="s">
        <v>1924</v>
      </c>
    </row>
    <row r="1233" spans="4:4">
      <c r="D1233" s="346" t="s">
        <v>1930</v>
      </c>
    </row>
    <row r="1234" spans="4:4">
      <c r="D1234" s="346" t="s">
        <v>1922</v>
      </c>
    </row>
    <row r="1235" spans="4:4">
      <c r="D1235" s="346" t="s">
        <v>1923</v>
      </c>
    </row>
    <row r="1236" spans="4:4">
      <c r="D1236" s="346" t="s">
        <v>1931</v>
      </c>
    </row>
    <row r="1237" spans="4:4">
      <c r="D1237" s="346" t="s">
        <v>1932</v>
      </c>
    </row>
    <row r="1238" spans="4:4">
      <c r="D1238" s="346" t="s">
        <v>1933</v>
      </c>
    </row>
    <row r="1239" spans="4:4">
      <c r="D1239" s="346" t="s">
        <v>1922</v>
      </c>
    </row>
    <row r="1240" spans="4:4">
      <c r="D1240" s="346" t="s">
        <v>1926</v>
      </c>
    </row>
    <row r="1241" spans="4:4">
      <c r="D1241" s="346" t="s">
        <v>1934</v>
      </c>
    </row>
    <row r="1242" spans="4:4">
      <c r="D1242" s="352" t="s">
        <v>1935</v>
      </c>
    </row>
    <row r="1243" spans="4:4">
      <c r="D1243" s="346" t="s">
        <v>1936</v>
      </c>
    </row>
    <row r="1244" spans="4:4">
      <c r="D1244" s="346" t="s">
        <v>1937</v>
      </c>
    </row>
    <row r="1245" spans="4:4">
      <c r="D1245" s="352" t="s">
        <v>1938</v>
      </c>
    </row>
    <row r="1246" spans="4:4">
      <c r="D1246" s="346" t="s">
        <v>1939</v>
      </c>
    </row>
    <row r="1247" spans="4:4">
      <c r="D1247" s="346" t="s">
        <v>1940</v>
      </c>
    </row>
    <row r="1248" spans="4:4">
      <c r="D1248" s="346" t="s">
        <v>1941</v>
      </c>
    </row>
    <row r="1249" spans="4:4">
      <c r="D1249" s="346" t="s">
        <v>1942</v>
      </c>
    </row>
    <row r="1250" spans="4:4">
      <c r="D1250" s="346" t="s">
        <v>1943</v>
      </c>
    </row>
    <row r="1251" spans="4:4">
      <c r="D1251" s="346" t="s">
        <v>1944</v>
      </c>
    </row>
    <row r="1252" spans="4:4">
      <c r="D1252" s="346" t="s">
        <v>1945</v>
      </c>
    </row>
    <row r="1253" spans="4:4">
      <c r="D1253" s="352" t="s">
        <v>1946</v>
      </c>
    </row>
    <row r="1254" spans="4:4">
      <c r="D1254" s="346" t="s">
        <v>1947</v>
      </c>
    </row>
    <row r="1255" spans="4:4">
      <c r="D1255" s="346" t="s">
        <v>1948</v>
      </c>
    </row>
    <row r="1256" spans="4:4">
      <c r="D1256" s="346" t="s">
        <v>1949</v>
      </c>
    </row>
    <row r="1257" spans="4:4">
      <c r="D1257" s="352" t="s">
        <v>1950</v>
      </c>
    </row>
    <row r="1258" spans="4:4">
      <c r="D1258" s="346" t="s">
        <v>1951</v>
      </c>
    </row>
    <row r="1259" spans="4:4">
      <c r="D1259" s="346" t="s">
        <v>1952</v>
      </c>
    </row>
    <row r="1260" spans="4:4">
      <c r="D1260" s="352" t="s">
        <v>1953</v>
      </c>
    </row>
    <row r="1261" spans="4:4">
      <c r="D1261" s="346" t="s">
        <v>1954</v>
      </c>
    </row>
    <row r="1262" spans="4:4">
      <c r="D1262" s="346" t="s">
        <v>1955</v>
      </c>
    </row>
    <row r="1263" spans="4:4">
      <c r="D1263" s="346" t="s">
        <v>1956</v>
      </c>
    </row>
    <row r="1264" spans="4:4">
      <c r="D1264" s="346" t="s">
        <v>1957</v>
      </c>
    </row>
    <row r="1265" spans="4:4">
      <c r="D1265" s="352" t="s">
        <v>1835</v>
      </c>
    </row>
    <row r="1266" spans="4:4">
      <c r="D1266" s="346" t="s">
        <v>1836</v>
      </c>
    </row>
    <row r="1267" spans="4:4">
      <c r="D1267" s="346" t="s">
        <v>1958</v>
      </c>
    </row>
    <row r="1268" spans="4:4">
      <c r="D1268" s="346" t="s">
        <v>1838</v>
      </c>
    </row>
    <row r="1269" spans="4:4">
      <c r="D1269" s="346" t="s">
        <v>1839</v>
      </c>
    </row>
    <row r="1270" spans="4:4">
      <c r="D1270" s="346" t="s">
        <v>1840</v>
      </c>
    </row>
    <row r="1271" spans="4:4">
      <c r="D1271" s="352" t="s">
        <v>1959</v>
      </c>
    </row>
    <row r="1272" spans="4:4">
      <c r="D1272" s="346" t="s">
        <v>1868</v>
      </c>
    </row>
    <row r="1273" spans="4:4">
      <c r="D1273" s="346" t="s">
        <v>1960</v>
      </c>
    </row>
    <row r="1274" spans="4:4">
      <c r="D1274" s="346" t="s">
        <v>1961</v>
      </c>
    </row>
    <row r="1275" spans="4:4">
      <c r="D1275" s="346" t="s">
        <v>1962</v>
      </c>
    </row>
    <row r="1276" spans="4:4">
      <c r="D1276" s="346" t="s">
        <v>1963</v>
      </c>
    </row>
    <row r="1277" spans="4:4">
      <c r="D1277" s="346" t="s">
        <v>1964</v>
      </c>
    </row>
    <row r="1278" spans="4:4">
      <c r="D1278" s="352" t="s">
        <v>1830</v>
      </c>
    </row>
    <row r="1279" spans="4:4">
      <c r="D1279" s="346" t="s">
        <v>1965</v>
      </c>
    </row>
    <row r="1280" spans="4:4">
      <c r="D1280" s="346" t="s">
        <v>1966</v>
      </c>
    </row>
    <row r="1281" spans="4:4">
      <c r="D1281" s="352" t="s">
        <v>1935</v>
      </c>
    </row>
    <row r="1282" spans="4:4">
      <c r="D1282" s="346" t="s">
        <v>1967</v>
      </c>
    </row>
    <row r="1283" spans="4:4">
      <c r="D1283" s="346" t="s">
        <v>1968</v>
      </c>
    </row>
    <row r="1284" spans="4:4">
      <c r="D1284" s="352" t="s">
        <v>1969</v>
      </c>
    </row>
    <row r="1285" spans="4:4">
      <c r="D1285" s="346" t="s">
        <v>1970</v>
      </c>
    </row>
    <row r="1286" spans="4:4">
      <c r="D1286" s="346" t="s">
        <v>1971</v>
      </c>
    </row>
    <row r="1287" spans="4:4">
      <c r="D1287" s="346" t="s">
        <v>1972</v>
      </c>
    </row>
    <row r="1288" spans="4:4">
      <c r="D1288" s="346" t="s">
        <v>1973</v>
      </c>
    </row>
    <row r="1289" spans="4:4">
      <c r="D1289" s="346" t="s">
        <v>1974</v>
      </c>
    </row>
    <row r="1290" spans="4:4">
      <c r="D1290" s="352" t="s">
        <v>1975</v>
      </c>
    </row>
    <row r="1291" spans="4:4">
      <c r="D1291" s="346" t="s">
        <v>1951</v>
      </c>
    </row>
    <row r="1292" spans="4:4">
      <c r="D1292" s="346" t="s">
        <v>1952</v>
      </c>
    </row>
    <row r="1293" spans="4:4">
      <c r="D1293" s="346" t="s">
        <v>1976</v>
      </c>
    </row>
    <row r="1294" spans="4:4">
      <c r="D1294" s="352" t="s">
        <v>1935</v>
      </c>
    </row>
    <row r="1295" spans="4:4">
      <c r="D1295" s="346" t="s">
        <v>1967</v>
      </c>
    </row>
    <row r="1296" spans="4:4">
      <c r="D1296" s="346" t="s">
        <v>1977</v>
      </c>
    </row>
    <row r="1297" spans="4:4">
      <c r="D1297" s="352" t="s">
        <v>1978</v>
      </c>
    </row>
    <row r="1298" spans="4:4">
      <c r="D1298" s="346" t="s">
        <v>1979</v>
      </c>
    </row>
    <row r="1299" spans="4:4">
      <c r="D1299" s="346" t="s">
        <v>1980</v>
      </c>
    </row>
    <row r="1300" spans="4:4">
      <c r="D1300" s="346" t="s">
        <v>1981</v>
      </c>
    </row>
    <row r="1301" spans="4:4">
      <c r="D1301" s="346" t="s">
        <v>1982</v>
      </c>
    </row>
    <row r="1302" spans="4:4">
      <c r="D1302" s="346" t="s">
        <v>1983</v>
      </c>
    </row>
    <row r="1303" spans="4:4">
      <c r="D1303" s="352" t="s">
        <v>1984</v>
      </c>
    </row>
    <row r="1304" spans="4:4">
      <c r="D1304" s="346" t="s">
        <v>1967</v>
      </c>
    </row>
    <row r="1305" spans="4:4">
      <c r="D1305" s="346" t="s">
        <v>1977</v>
      </c>
    </row>
    <row r="1306" spans="4:4">
      <c r="D1306" s="352" t="s">
        <v>1978</v>
      </c>
    </row>
    <row r="1307" spans="4:4">
      <c r="D1307" s="346" t="s">
        <v>1985</v>
      </c>
    </row>
    <row r="1308" spans="4:4">
      <c r="D1308" s="346" t="s">
        <v>1986</v>
      </c>
    </row>
    <row r="1309" spans="4:4">
      <c r="D1309" s="346" t="s">
        <v>1987</v>
      </c>
    </row>
    <row r="1310" spans="4:4">
      <c r="D1310" s="346" t="s">
        <v>1988</v>
      </c>
    </row>
    <row r="1311" spans="4:4">
      <c r="D1311" s="346" t="s">
        <v>1989</v>
      </c>
    </row>
    <row r="1312" spans="4:4">
      <c r="D1312" s="346" t="s">
        <v>1990</v>
      </c>
    </row>
    <row r="1313" spans="4:4">
      <c r="D1313" s="346" t="s">
        <v>1991</v>
      </c>
    </row>
    <row r="1314" spans="4:4">
      <c r="D1314" s="352" t="s">
        <v>1830</v>
      </c>
    </row>
    <row r="1315" spans="4:4">
      <c r="D1315" s="346" t="s">
        <v>1992</v>
      </c>
    </row>
    <row r="1316" spans="4:4">
      <c r="D1316" s="346" t="s">
        <v>1993</v>
      </c>
    </row>
    <row r="1317" spans="4:4">
      <c r="D1317" s="346" t="s">
        <v>1994</v>
      </c>
    </row>
    <row r="1318" spans="4:4">
      <c r="D1318" s="346" t="s">
        <v>1995</v>
      </c>
    </row>
    <row r="1319" spans="4:4">
      <c r="D1319" s="352" t="s">
        <v>1984</v>
      </c>
    </row>
    <row r="1320" spans="4:4">
      <c r="D1320" s="346" t="s">
        <v>1836</v>
      </c>
    </row>
    <row r="1321" spans="4:4">
      <c r="D1321" s="346" t="s">
        <v>1958</v>
      </c>
    </row>
    <row r="1322" spans="4:4">
      <c r="D1322" s="346" t="s">
        <v>1838</v>
      </c>
    </row>
    <row r="1323" spans="4:4">
      <c r="D1323" s="346" t="s">
        <v>1839</v>
      </c>
    </row>
    <row r="1324" spans="4:4">
      <c r="D1324" s="346" t="s">
        <v>1840</v>
      </c>
    </row>
    <row r="1325" spans="4:4">
      <c r="D1325" s="352" t="s">
        <v>1996</v>
      </c>
    </row>
    <row r="1326" spans="4:4">
      <c r="D1326" s="346" t="s">
        <v>1997</v>
      </c>
    </row>
    <row r="1327" spans="4:4">
      <c r="D1327" s="352" t="s">
        <v>1998</v>
      </c>
    </row>
    <row r="1328" spans="4:4">
      <c r="D1328" s="346" t="s">
        <v>1965</v>
      </c>
    </row>
    <row r="1329" spans="4:4">
      <c r="D1329" s="346" t="s">
        <v>1999</v>
      </c>
    </row>
    <row r="1330" spans="4:4">
      <c r="D1330" s="352" t="s">
        <v>1984</v>
      </c>
    </row>
    <row r="1331" spans="4:4">
      <c r="D1331" s="346" t="s">
        <v>1836</v>
      </c>
    </row>
    <row r="1332" spans="4:4">
      <c r="D1332" s="346" t="s">
        <v>1958</v>
      </c>
    </row>
    <row r="1333" spans="4:4">
      <c r="D1333" s="346" t="s">
        <v>1838</v>
      </c>
    </row>
    <row r="1334" spans="4:4">
      <c r="D1334" s="346" t="s">
        <v>1839</v>
      </c>
    </row>
    <row r="1335" spans="4:4">
      <c r="D1335" s="346" t="s">
        <v>1840</v>
      </c>
    </row>
    <row r="1336" spans="4:4">
      <c r="D1336" s="352" t="s">
        <v>1888</v>
      </c>
    </row>
    <row r="1337" spans="4:4">
      <c r="D1337" s="346" t="s">
        <v>1864</v>
      </c>
    </row>
    <row r="1338" spans="4:4">
      <c r="D1338" s="346" t="s">
        <v>1865</v>
      </c>
    </row>
    <row r="1339" spans="4:4">
      <c r="D1339" s="346" t="s">
        <v>1866</v>
      </c>
    </row>
    <row r="1340" spans="4:4">
      <c r="D1340" s="346" t="s">
        <v>2000</v>
      </c>
    </row>
    <row r="1341" spans="4:4">
      <c r="D1341" s="352" t="s">
        <v>2001</v>
      </c>
    </row>
    <row r="1342" spans="4:4">
      <c r="D1342" s="346" t="s">
        <v>2002</v>
      </c>
    </row>
    <row r="1343" spans="4:4">
      <c r="D1343" s="346" t="s">
        <v>2003</v>
      </c>
    </row>
    <row r="1344" spans="4:4">
      <c r="D1344" s="346" t="s">
        <v>2004</v>
      </c>
    </row>
    <row r="1345" spans="4:4">
      <c r="D1345" s="346" t="s">
        <v>2005</v>
      </c>
    </row>
    <row r="1346" spans="4:4">
      <c r="D1346" s="346" t="s">
        <v>2006</v>
      </c>
    </row>
    <row r="1347" spans="4:4">
      <c r="D1347" s="346" t="s">
        <v>2007</v>
      </c>
    </row>
    <row r="1348" spans="4:4">
      <c r="D1348" s="346" t="s">
        <v>2008</v>
      </c>
    </row>
    <row r="1349" spans="4:4">
      <c r="D1349" s="346" t="s">
        <v>2009</v>
      </c>
    </row>
    <row r="1350" spans="4:4">
      <c r="D1350" s="346" t="s">
        <v>2010</v>
      </c>
    </row>
    <row r="1351" spans="4:4">
      <c r="D1351" s="346" t="s">
        <v>2011</v>
      </c>
    </row>
    <row r="1352" spans="4:4">
      <c r="D1352" s="346" t="s">
        <v>2012</v>
      </c>
    </row>
    <row r="1353" spans="4:4">
      <c r="D1353" s="352" t="s">
        <v>2013</v>
      </c>
    </row>
    <row r="1354" spans="4:4">
      <c r="D1354" s="346" t="s">
        <v>2014</v>
      </c>
    </row>
    <row r="1355" spans="4:4">
      <c r="D1355" s="346" t="s">
        <v>2015</v>
      </c>
    </row>
    <row r="1356" spans="4:4">
      <c r="D1356" s="352" t="s">
        <v>2016</v>
      </c>
    </row>
    <row r="1357" spans="4:4">
      <c r="D1357" s="352" t="s">
        <v>2017</v>
      </c>
    </row>
    <row r="1358" spans="4:4">
      <c r="D1358" s="346" t="s">
        <v>2018</v>
      </c>
    </row>
    <row r="1359" spans="4:4">
      <c r="D1359" s="346" t="s">
        <v>2019</v>
      </c>
    </row>
    <row r="1360" spans="4:4">
      <c r="D1360" s="346" t="s">
        <v>2020</v>
      </c>
    </row>
    <row r="1361" spans="3:11">
      <c r="D1361" s="346" t="s">
        <v>2021</v>
      </c>
    </row>
    <row r="1362" spans="3:11">
      <c r="D1362" s="346" t="s">
        <v>2022</v>
      </c>
    </row>
    <row r="1363" spans="3:11">
      <c r="D1363" s="355" t="s">
        <v>2023</v>
      </c>
    </row>
    <row r="1364" spans="3:11" ht="40.200000000000003" thickBot="1">
      <c r="C1364" s="964" t="s">
        <v>2024</v>
      </c>
    </row>
    <row r="1365" spans="3:11" ht="40.200000000000003" thickBot="1">
      <c r="D1365" s="353" t="s">
        <v>975</v>
      </c>
      <c r="E1365" s="235" t="s">
        <v>976</v>
      </c>
      <c r="F1365" s="235" t="s">
        <v>465</v>
      </c>
      <c r="G1365" s="235" t="s">
        <v>1539</v>
      </c>
      <c r="H1365" s="235" t="s">
        <v>978</v>
      </c>
      <c r="I1365" s="235" t="s">
        <v>1540</v>
      </c>
      <c r="J1365" s="235" t="s">
        <v>1358</v>
      </c>
      <c r="K1365" s="235" t="s">
        <v>1359</v>
      </c>
    </row>
    <row r="1366" spans="3:11" ht="40.200000000000003" thickBot="1">
      <c r="D1366" s="358" t="s">
        <v>621</v>
      </c>
      <c r="E1366" s="238" t="s">
        <v>981</v>
      </c>
      <c r="F1366" s="238" t="s">
        <v>2025</v>
      </c>
      <c r="G1366" s="236"/>
      <c r="H1366" s="236"/>
      <c r="I1366" s="236" t="b">
        <v>0</v>
      </c>
      <c r="J1366" s="236" t="s">
        <v>1367</v>
      </c>
      <c r="K1366" s="236" t="s">
        <v>1367</v>
      </c>
    </row>
    <row r="1367" spans="3:11" ht="40.200000000000003" thickBot="1">
      <c r="D1367" s="358" t="s">
        <v>644</v>
      </c>
      <c r="E1367" s="238" t="s">
        <v>981</v>
      </c>
      <c r="F1367" s="238" t="s">
        <v>2026</v>
      </c>
      <c r="G1367" s="236" t="s">
        <v>2027</v>
      </c>
      <c r="H1367" s="236"/>
      <c r="I1367" s="236" t="b">
        <v>0</v>
      </c>
      <c r="J1367" s="236" t="s">
        <v>592</v>
      </c>
      <c r="K1367" s="236" t="s">
        <v>1365</v>
      </c>
    </row>
    <row r="1368" spans="3:11" ht="40.200000000000003" thickBot="1">
      <c r="D1368" s="358" t="s">
        <v>1729</v>
      </c>
      <c r="E1368" s="238" t="s">
        <v>981</v>
      </c>
      <c r="F1368" s="238" t="s">
        <v>2028</v>
      </c>
      <c r="G1368" s="236" t="s">
        <v>2029</v>
      </c>
      <c r="H1368" s="236"/>
      <c r="I1368" s="236" t="b">
        <v>0</v>
      </c>
      <c r="J1368" s="236" t="s">
        <v>2030</v>
      </c>
      <c r="K1368" s="236" t="s">
        <v>39</v>
      </c>
    </row>
    <row r="1369" spans="3:11" ht="40.200000000000003" thickBot="1">
      <c r="D1369" s="358" t="s">
        <v>1363</v>
      </c>
      <c r="E1369" s="238" t="s">
        <v>981</v>
      </c>
      <c r="F1369" s="238" t="s">
        <v>2031</v>
      </c>
      <c r="G1369" s="236" t="s">
        <v>2032</v>
      </c>
      <c r="H1369" s="236"/>
      <c r="I1369" s="236" t="b">
        <v>0</v>
      </c>
      <c r="J1369" s="236" t="s">
        <v>592</v>
      </c>
      <c r="K1369" s="236" t="s">
        <v>1365</v>
      </c>
    </row>
    <row r="1370" spans="3:11" ht="40.200000000000003" thickBot="1">
      <c r="D1370" s="358" t="s">
        <v>616</v>
      </c>
      <c r="E1370" s="238" t="s">
        <v>981</v>
      </c>
      <c r="F1370" s="238" t="s">
        <v>2033</v>
      </c>
      <c r="G1370" s="236" t="s">
        <v>2034</v>
      </c>
      <c r="H1370" s="236"/>
      <c r="I1370" s="236" t="b">
        <v>0</v>
      </c>
      <c r="J1370" s="236" t="s">
        <v>617</v>
      </c>
      <c r="K1370" s="236" t="s">
        <v>39</v>
      </c>
    </row>
    <row r="1371" spans="3:11" ht="40.200000000000003" thickBot="1">
      <c r="D1371" s="358" t="s">
        <v>590</v>
      </c>
      <c r="E1371" s="238" t="s">
        <v>981</v>
      </c>
      <c r="F1371" s="238" t="s">
        <v>2035</v>
      </c>
      <c r="G1371" s="236" t="s">
        <v>2036</v>
      </c>
      <c r="H1371" s="236">
        <v>1</v>
      </c>
      <c r="I1371" s="236"/>
      <c r="J1371" s="236" t="s">
        <v>1367</v>
      </c>
      <c r="K1371" s="236" t="s">
        <v>1367</v>
      </c>
    </row>
    <row r="1372" spans="3:11" ht="40.200000000000003" thickBot="1">
      <c r="D1372" s="358" t="s">
        <v>2037</v>
      </c>
      <c r="E1372" s="238"/>
      <c r="F1372" s="238" t="s">
        <v>2038</v>
      </c>
      <c r="G1372" s="236"/>
      <c r="H1372" s="236"/>
      <c r="I1372" s="236" t="b">
        <v>0</v>
      </c>
      <c r="J1372" s="236" t="s">
        <v>617</v>
      </c>
      <c r="K1372" s="236" t="s">
        <v>39</v>
      </c>
    </row>
    <row r="1373" spans="3:11" ht="40.200000000000003" thickBot="1">
      <c r="D1373" s="358" t="s">
        <v>2039</v>
      </c>
      <c r="E1373" s="238"/>
      <c r="F1373" s="238" t="s">
        <v>2040</v>
      </c>
      <c r="G1373" s="236" t="s">
        <v>2041</v>
      </c>
      <c r="H1373" s="236"/>
      <c r="I1373" s="236" t="b">
        <v>0</v>
      </c>
      <c r="J1373" s="236" t="s">
        <v>617</v>
      </c>
      <c r="K1373" s="236" t="s">
        <v>39</v>
      </c>
    </row>
    <row r="1374" spans="3:11">
      <c r="D1374" s="355"/>
    </row>
    <row r="1375" spans="3:11">
      <c r="D1375" s="355" t="s">
        <v>2042</v>
      </c>
    </row>
    <row r="1376" spans="3:11" ht="40.200000000000003" thickBot="1">
      <c r="C1376" s="964" t="s">
        <v>803</v>
      </c>
    </row>
    <row r="1377" spans="3:9" ht="40.200000000000003" thickBot="1">
      <c r="D1377" s="353" t="s">
        <v>975</v>
      </c>
      <c r="E1377" s="235" t="s">
        <v>465</v>
      </c>
      <c r="F1377" s="235" t="s">
        <v>976</v>
      </c>
      <c r="G1377" s="235" t="s">
        <v>1539</v>
      </c>
      <c r="H1377" s="235" t="s">
        <v>1358</v>
      </c>
      <c r="I1377" s="235" t="s">
        <v>1359</v>
      </c>
    </row>
    <row r="1378" spans="3:9" ht="40.200000000000003" thickBot="1">
      <c r="D1378" s="358" t="s">
        <v>585</v>
      </c>
      <c r="E1378" s="238"/>
      <c r="F1378" s="238" t="s">
        <v>981</v>
      </c>
      <c r="G1378" s="236"/>
      <c r="H1378" s="236" t="s">
        <v>1367</v>
      </c>
      <c r="I1378" s="236" t="s">
        <v>1367</v>
      </c>
    </row>
    <row r="1379" spans="3:9" ht="40.200000000000003" thickBot="1">
      <c r="D1379" s="358" t="s">
        <v>621</v>
      </c>
      <c r="E1379" s="238"/>
      <c r="F1379" s="238"/>
      <c r="G1379" s="236"/>
      <c r="H1379" s="236" t="s">
        <v>1367</v>
      </c>
      <c r="I1379" s="236" t="s">
        <v>1367</v>
      </c>
    </row>
    <row r="1380" spans="3:9" ht="40.200000000000003" thickBot="1">
      <c r="D1380" s="358" t="s">
        <v>2043</v>
      </c>
      <c r="E1380" s="238"/>
      <c r="F1380" s="238" t="s">
        <v>981</v>
      </c>
      <c r="G1380" s="236"/>
      <c r="H1380" s="236" t="s">
        <v>592</v>
      </c>
      <c r="I1380" s="236" t="s">
        <v>1365</v>
      </c>
    </row>
    <row r="1381" spans="3:9" ht="40.200000000000003" thickBot="1">
      <c r="D1381" s="358" t="s">
        <v>1363</v>
      </c>
      <c r="E1381" s="238" t="s">
        <v>2031</v>
      </c>
      <c r="F1381" s="238" t="s">
        <v>64</v>
      </c>
      <c r="G1381" s="236"/>
      <c r="H1381" s="236" t="s">
        <v>592</v>
      </c>
      <c r="I1381" s="236" t="s">
        <v>1365</v>
      </c>
    </row>
    <row r="1382" spans="3:9" ht="40.200000000000003" thickBot="1">
      <c r="D1382" s="358" t="s">
        <v>2044</v>
      </c>
      <c r="E1382" s="238"/>
      <c r="F1382" s="238" t="s">
        <v>981</v>
      </c>
      <c r="G1382" s="236"/>
      <c r="H1382" s="236" t="s">
        <v>1367</v>
      </c>
      <c r="I1382" s="236" t="s">
        <v>1367</v>
      </c>
    </row>
    <row r="1383" spans="3:9" ht="40.200000000000003" thickBot="1">
      <c r="D1383" s="358" t="s">
        <v>2045</v>
      </c>
      <c r="E1383" s="238"/>
      <c r="F1383" s="238" t="s">
        <v>981</v>
      </c>
      <c r="G1383" s="236" t="s">
        <v>2046</v>
      </c>
      <c r="H1383" s="236" t="s">
        <v>1367</v>
      </c>
      <c r="I1383" s="236" t="s">
        <v>1367</v>
      </c>
    </row>
    <row r="1384" spans="3:9" ht="40.200000000000003" thickBot="1">
      <c r="D1384" s="358" t="s">
        <v>394</v>
      </c>
      <c r="E1384" s="238"/>
      <c r="F1384" s="238" t="s">
        <v>981</v>
      </c>
      <c r="G1384" s="236"/>
      <c r="H1384" s="236" t="s">
        <v>2047</v>
      </c>
      <c r="I1384" s="236" t="s">
        <v>2048</v>
      </c>
    </row>
    <row r="1385" spans="3:9" ht="40.200000000000003" thickBot="1">
      <c r="D1385" s="358" t="s">
        <v>644</v>
      </c>
      <c r="E1385" s="238" t="s">
        <v>2049</v>
      </c>
      <c r="F1385" s="238" t="s">
        <v>981</v>
      </c>
      <c r="G1385" s="236" t="s">
        <v>2050</v>
      </c>
      <c r="H1385" s="236" t="s">
        <v>592</v>
      </c>
      <c r="I1385" s="236" t="s">
        <v>1365</v>
      </c>
    </row>
    <row r="1386" spans="3:9" ht="40.200000000000003" thickBot="1">
      <c r="D1386" s="358" t="s">
        <v>616</v>
      </c>
      <c r="E1386" s="238" t="s">
        <v>2051</v>
      </c>
      <c r="F1386" s="238" t="s">
        <v>981</v>
      </c>
      <c r="G1386" s="236" t="s">
        <v>2052</v>
      </c>
      <c r="H1386" s="236" t="s">
        <v>617</v>
      </c>
      <c r="I1386" s="236" t="s">
        <v>39</v>
      </c>
    </row>
    <row r="1387" spans="3:9">
      <c r="D1387" s="355"/>
    </row>
    <row r="1388" spans="3:9">
      <c r="C1388" s="964" t="s">
        <v>2053</v>
      </c>
    </row>
    <row r="1389" spans="3:9">
      <c r="D1389" s="359" t="s">
        <v>2054</v>
      </c>
    </row>
    <row r="1390" spans="3:9">
      <c r="D1390" s="359" t="s">
        <v>2055</v>
      </c>
    </row>
    <row r="1391" spans="3:9">
      <c r="D1391" s="359" t="s">
        <v>2056</v>
      </c>
    </row>
    <row r="1392" spans="3:9">
      <c r="D1392" s="360" t="s">
        <v>2057</v>
      </c>
    </row>
    <row r="1393" spans="3:10">
      <c r="D1393" s="360" t="s">
        <v>2058</v>
      </c>
      <c r="E1393" s="250" t="s">
        <v>2059</v>
      </c>
    </row>
    <row r="1394" spans="3:10" ht="40.200000000000003" thickBot="1">
      <c r="C1394" s="964" t="s">
        <v>2060</v>
      </c>
    </row>
    <row r="1395" spans="3:10" ht="40.200000000000003" thickBot="1">
      <c r="D1395" s="353" t="s">
        <v>975</v>
      </c>
      <c r="E1395" s="235" t="s">
        <v>465</v>
      </c>
      <c r="F1395" s="235" t="s">
        <v>976</v>
      </c>
      <c r="G1395" s="235" t="s">
        <v>1540</v>
      </c>
      <c r="H1395" s="235" t="s">
        <v>1539</v>
      </c>
      <c r="I1395" s="235" t="s">
        <v>1358</v>
      </c>
      <c r="J1395" s="235" t="s">
        <v>1359</v>
      </c>
    </row>
    <row r="1396" spans="3:10" ht="40.200000000000003" thickBot="1">
      <c r="D1396" s="358" t="s">
        <v>585</v>
      </c>
      <c r="E1396" s="238"/>
      <c r="F1396" s="238" t="s">
        <v>981</v>
      </c>
      <c r="G1396" s="236"/>
      <c r="H1396" s="236"/>
      <c r="I1396" s="236"/>
      <c r="J1396" s="236"/>
    </row>
    <row r="1397" spans="3:10" ht="40.200000000000003" thickBot="1">
      <c r="D1397" s="358" t="s">
        <v>644</v>
      </c>
      <c r="E1397" s="238" t="s">
        <v>2026</v>
      </c>
      <c r="F1397" s="238" t="s">
        <v>64</v>
      </c>
      <c r="G1397" s="236" t="b">
        <v>0</v>
      </c>
      <c r="H1397" s="236" t="s">
        <v>2061</v>
      </c>
      <c r="I1397" s="236" t="s">
        <v>592</v>
      </c>
      <c r="J1397" s="236" t="s">
        <v>1365</v>
      </c>
    </row>
    <row r="1398" spans="3:10" ht="40.200000000000003" thickBot="1">
      <c r="D1398" s="358" t="s">
        <v>1729</v>
      </c>
      <c r="E1398" s="238" t="s">
        <v>2028</v>
      </c>
      <c r="F1398" s="238" t="s">
        <v>981</v>
      </c>
      <c r="G1398" s="236" t="b">
        <v>0</v>
      </c>
      <c r="H1398" s="236" t="s">
        <v>2062</v>
      </c>
      <c r="I1398" s="236" t="s">
        <v>2030</v>
      </c>
      <c r="J1398" s="236" t="s">
        <v>2063</v>
      </c>
    </row>
    <row r="1399" spans="3:10" ht="40.200000000000003" thickBot="1">
      <c r="D1399" s="358" t="s">
        <v>1363</v>
      </c>
      <c r="E1399" s="238" t="s">
        <v>2064</v>
      </c>
      <c r="F1399" s="238" t="s">
        <v>64</v>
      </c>
      <c r="G1399" s="236" t="b">
        <v>0</v>
      </c>
      <c r="H1399" s="236" t="s">
        <v>2032</v>
      </c>
      <c r="I1399" s="236" t="s">
        <v>592</v>
      </c>
      <c r="J1399" s="236" t="s">
        <v>1365</v>
      </c>
    </row>
    <row r="1400" spans="3:10" ht="40.200000000000003" thickBot="1">
      <c r="D1400" s="358" t="s">
        <v>616</v>
      </c>
      <c r="E1400" s="238" t="s">
        <v>2065</v>
      </c>
      <c r="F1400" s="238" t="s">
        <v>64</v>
      </c>
      <c r="G1400" s="236" t="b">
        <v>0</v>
      </c>
      <c r="H1400" s="236" t="s">
        <v>2034</v>
      </c>
      <c r="I1400" s="236" t="s">
        <v>617</v>
      </c>
      <c r="J1400" s="236" t="s">
        <v>39</v>
      </c>
    </row>
    <row r="1401" spans="3:10" ht="40.200000000000003" thickBot="1">
      <c r="D1401" s="358" t="s">
        <v>308</v>
      </c>
      <c r="E1401" s="238"/>
      <c r="F1401" s="238" t="s">
        <v>981</v>
      </c>
      <c r="G1401" s="236"/>
      <c r="H1401" s="236"/>
      <c r="I1401" s="236" t="s">
        <v>1367</v>
      </c>
      <c r="J1401" s="236"/>
    </row>
    <row r="1402" spans="3:10" ht="40.200000000000003" thickBot="1">
      <c r="D1402" s="358" t="s">
        <v>2066</v>
      </c>
      <c r="E1402" s="238"/>
      <c r="F1402" s="238"/>
      <c r="G1402" s="236"/>
      <c r="H1402" s="236"/>
      <c r="I1402" s="236" t="s">
        <v>1367</v>
      </c>
      <c r="J1402" s="236"/>
    </row>
    <row r="1403" spans="3:10" ht="40.200000000000003" thickBot="1">
      <c r="D1403" s="358" t="s">
        <v>2067</v>
      </c>
      <c r="E1403" s="238"/>
      <c r="F1403" s="238"/>
      <c r="G1403" s="236"/>
      <c r="H1403" s="236"/>
      <c r="I1403" s="236" t="s">
        <v>2068</v>
      </c>
      <c r="J1403" s="236" t="s">
        <v>2069</v>
      </c>
    </row>
    <row r="1404" spans="3:10" ht="40.200000000000003" thickBot="1">
      <c r="D1404" s="358" t="s">
        <v>621</v>
      </c>
      <c r="E1404" s="238"/>
      <c r="F1404" s="238" t="s">
        <v>64</v>
      </c>
      <c r="G1404" s="236"/>
      <c r="H1404" s="236"/>
      <c r="I1404" s="236"/>
      <c r="J1404" s="236"/>
    </row>
    <row r="1405" spans="3:10" ht="40.200000000000003" thickBot="1">
      <c r="D1405" s="358" t="s">
        <v>644</v>
      </c>
      <c r="E1405" s="238" t="s">
        <v>2049</v>
      </c>
      <c r="F1405" s="238" t="s">
        <v>64</v>
      </c>
      <c r="G1405" s="236"/>
      <c r="H1405" s="236" t="s">
        <v>2061</v>
      </c>
      <c r="I1405" s="236" t="s">
        <v>592</v>
      </c>
      <c r="J1405" s="236" t="s">
        <v>1365</v>
      </c>
    </row>
    <row r="1406" spans="3:10" ht="40.200000000000003" thickBot="1">
      <c r="D1406" s="358" t="s">
        <v>616</v>
      </c>
      <c r="E1406" s="238" t="s">
        <v>2051</v>
      </c>
      <c r="F1406" s="238" t="s">
        <v>981</v>
      </c>
      <c r="G1406" s="236"/>
      <c r="H1406" s="236" t="s">
        <v>2070</v>
      </c>
      <c r="I1406" s="236" t="s">
        <v>617</v>
      </c>
      <c r="J1406" s="236" t="s">
        <v>39</v>
      </c>
    </row>
    <row r="1407" spans="3:10" ht="40.200000000000003" thickBot="1">
      <c r="D1407" s="358" t="s">
        <v>1729</v>
      </c>
      <c r="E1407" s="238" t="s">
        <v>2071</v>
      </c>
      <c r="F1407" s="238"/>
      <c r="G1407" s="236"/>
      <c r="H1407" s="236" t="s">
        <v>2072</v>
      </c>
      <c r="I1407" s="236" t="s">
        <v>2030</v>
      </c>
      <c r="J1407" s="236" t="s">
        <v>2063</v>
      </c>
    </row>
    <row r="1408" spans="3:10" ht="40.200000000000003" thickBot="1">
      <c r="D1408" s="358" t="s">
        <v>1363</v>
      </c>
      <c r="E1408" s="238" t="s">
        <v>2073</v>
      </c>
      <c r="F1408" s="238"/>
      <c r="G1408" s="236"/>
      <c r="H1408" s="236" t="s">
        <v>2062</v>
      </c>
      <c r="I1408" s="236" t="s">
        <v>592</v>
      </c>
      <c r="J1408" s="236" t="s">
        <v>1365</v>
      </c>
    </row>
    <row r="1409" spans="3:10">
      <c r="D1409" s="355"/>
    </row>
    <row r="1410" spans="3:10">
      <c r="C1410" s="965" t="s">
        <v>2053</v>
      </c>
    </row>
    <row r="1411" spans="3:10">
      <c r="D1411" s="359"/>
    </row>
    <row r="1412" spans="3:10">
      <c r="D1412" s="359" t="s">
        <v>2074</v>
      </c>
    </row>
    <row r="1413" spans="3:10">
      <c r="D1413" s="359"/>
    </row>
    <row r="1414" spans="3:10">
      <c r="D1414" s="359" t="s">
        <v>2075</v>
      </c>
    </row>
    <row r="1415" spans="3:10">
      <c r="D1415" s="355"/>
    </row>
    <row r="1416" spans="3:10" ht="40.200000000000003" thickBot="1">
      <c r="D1416" s="355" t="s">
        <v>2076</v>
      </c>
    </row>
    <row r="1417" spans="3:10" ht="40.200000000000003" thickBot="1">
      <c r="D1417" s="353" t="s">
        <v>975</v>
      </c>
      <c r="E1417" s="235" t="s">
        <v>465</v>
      </c>
      <c r="F1417" s="235" t="s">
        <v>976</v>
      </c>
      <c r="G1417" s="235" t="s">
        <v>1540</v>
      </c>
      <c r="H1417" s="235" t="s">
        <v>1539</v>
      </c>
      <c r="I1417" s="235" t="s">
        <v>1358</v>
      </c>
      <c r="J1417" s="235" t="s">
        <v>1359</v>
      </c>
    </row>
    <row r="1418" spans="3:10" ht="40.200000000000003" thickBot="1">
      <c r="D1418" s="358" t="s">
        <v>585</v>
      </c>
      <c r="E1418" s="238"/>
      <c r="F1418" s="238" t="s">
        <v>981</v>
      </c>
      <c r="G1418" s="236"/>
      <c r="H1418" s="236"/>
      <c r="I1418" s="236"/>
      <c r="J1418" s="236"/>
    </row>
    <row r="1419" spans="3:10" ht="40.200000000000003" thickBot="1">
      <c r="D1419" s="358" t="s">
        <v>621</v>
      </c>
      <c r="E1419" s="238"/>
      <c r="F1419" s="238"/>
      <c r="G1419" s="236"/>
      <c r="H1419" s="236"/>
      <c r="I1419" s="236"/>
      <c r="J1419" s="236"/>
    </row>
    <row r="1420" spans="3:10" ht="40.200000000000003" thickBot="1">
      <c r="D1420" s="358" t="s">
        <v>644</v>
      </c>
      <c r="E1420" s="238" t="s">
        <v>2026</v>
      </c>
      <c r="F1420" s="238" t="s">
        <v>64</v>
      </c>
      <c r="G1420" s="236" t="b">
        <v>0</v>
      </c>
      <c r="H1420" s="236" t="s">
        <v>2061</v>
      </c>
      <c r="I1420" s="236" t="s">
        <v>592</v>
      </c>
      <c r="J1420" s="236" t="s">
        <v>1365</v>
      </c>
    </row>
    <row r="1421" spans="3:10" ht="40.200000000000003" thickBot="1">
      <c r="D1421" s="358" t="s">
        <v>1729</v>
      </c>
      <c r="E1421" s="238" t="s">
        <v>2028</v>
      </c>
      <c r="F1421" s="238" t="s">
        <v>981</v>
      </c>
      <c r="G1421" s="236" t="b">
        <v>0</v>
      </c>
      <c r="H1421" s="236" t="s">
        <v>2062</v>
      </c>
      <c r="I1421" s="236" t="s">
        <v>2030</v>
      </c>
      <c r="J1421" s="236" t="s">
        <v>2063</v>
      </c>
    </row>
    <row r="1422" spans="3:10" ht="40.200000000000003" thickBot="1">
      <c r="D1422" s="358" t="s">
        <v>1363</v>
      </c>
      <c r="E1422" s="238" t="s">
        <v>2064</v>
      </c>
      <c r="F1422" s="238" t="s">
        <v>64</v>
      </c>
      <c r="G1422" s="236" t="b">
        <v>0</v>
      </c>
      <c r="H1422" s="236" t="s">
        <v>2032</v>
      </c>
      <c r="I1422" s="236" t="s">
        <v>592</v>
      </c>
      <c r="J1422" s="236" t="s">
        <v>1365</v>
      </c>
    </row>
    <row r="1423" spans="3:10" ht="40.200000000000003" thickBot="1">
      <c r="D1423" s="358" t="s">
        <v>616</v>
      </c>
      <c r="E1423" s="238" t="s">
        <v>2065</v>
      </c>
      <c r="F1423" s="238" t="s">
        <v>64</v>
      </c>
      <c r="G1423" s="236" t="b">
        <v>0</v>
      </c>
      <c r="H1423" s="236" t="s">
        <v>2034</v>
      </c>
      <c r="I1423" s="236" t="s">
        <v>617</v>
      </c>
      <c r="J1423" s="236" t="s">
        <v>39</v>
      </c>
    </row>
    <row r="1424" spans="3:10" ht="40.200000000000003" thickBot="1">
      <c r="D1424" s="358" t="s">
        <v>308</v>
      </c>
      <c r="E1424" s="238"/>
      <c r="F1424" s="238"/>
      <c r="G1424" s="236"/>
      <c r="H1424" s="236"/>
      <c r="I1424" s="236" t="s">
        <v>1367</v>
      </c>
      <c r="J1424" s="236" t="s">
        <v>1367</v>
      </c>
    </row>
    <row r="1425" spans="3:11" ht="40.200000000000003" thickBot="1">
      <c r="D1425" s="358" t="s">
        <v>2066</v>
      </c>
      <c r="E1425" s="238"/>
      <c r="F1425" s="238"/>
      <c r="G1425" s="236"/>
      <c r="H1425" s="236"/>
      <c r="I1425" s="236" t="s">
        <v>1367</v>
      </c>
      <c r="J1425" s="236" t="s">
        <v>1367</v>
      </c>
    </row>
    <row r="1426" spans="3:11" ht="40.200000000000003" thickBot="1">
      <c r="D1426" s="358" t="s">
        <v>2067</v>
      </c>
      <c r="E1426" s="238"/>
      <c r="F1426" s="238"/>
      <c r="G1426" s="236"/>
      <c r="H1426" s="236"/>
      <c r="I1426" s="236" t="s">
        <v>2068</v>
      </c>
      <c r="J1426" s="236" t="s">
        <v>2069</v>
      </c>
    </row>
    <row r="1427" spans="3:11">
      <c r="D1427" s="355"/>
    </row>
    <row r="1428" spans="3:11">
      <c r="C1428" s="964" t="s">
        <v>2053</v>
      </c>
    </row>
    <row r="1429" spans="3:11">
      <c r="D1429" s="359" t="s">
        <v>2077</v>
      </c>
    </row>
    <row r="1430" spans="3:11">
      <c r="D1430" s="359" t="s">
        <v>2078</v>
      </c>
    </row>
    <row r="1431" spans="3:11">
      <c r="D1431" s="359" t="s">
        <v>2079</v>
      </c>
    </row>
    <row r="1432" spans="3:11">
      <c r="D1432" s="359" t="s">
        <v>2080</v>
      </c>
    </row>
    <row r="1433" spans="3:11" ht="40.200000000000003" thickBot="1">
      <c r="C1433" s="964" t="s">
        <v>2081</v>
      </c>
    </row>
    <row r="1434" spans="3:11" ht="40.200000000000003" thickBot="1">
      <c r="D1434" s="353" t="s">
        <v>975</v>
      </c>
      <c r="E1434" s="235" t="s">
        <v>465</v>
      </c>
      <c r="F1434" s="235" t="s">
        <v>976</v>
      </c>
      <c r="G1434" s="235" t="s">
        <v>1540</v>
      </c>
      <c r="H1434" s="235" t="s">
        <v>2082</v>
      </c>
      <c r="I1434" s="235" t="s">
        <v>1539</v>
      </c>
      <c r="J1434" s="235" t="s">
        <v>1358</v>
      </c>
      <c r="K1434" s="235" t="s">
        <v>1359</v>
      </c>
    </row>
    <row r="1435" spans="3:11" ht="40.200000000000003" thickBot="1">
      <c r="D1435" s="358" t="s">
        <v>585</v>
      </c>
      <c r="E1435" s="238"/>
      <c r="F1435" s="238" t="s">
        <v>981</v>
      </c>
      <c r="G1435" s="236"/>
      <c r="H1435" s="236"/>
      <c r="I1435" s="236"/>
      <c r="J1435" s="236"/>
      <c r="K1435" s="236"/>
    </row>
    <row r="1436" spans="3:11" ht="40.200000000000003" thickBot="1">
      <c r="D1436" s="358" t="s">
        <v>644</v>
      </c>
      <c r="E1436" s="238" t="s">
        <v>2026</v>
      </c>
      <c r="F1436" s="238" t="s">
        <v>64</v>
      </c>
      <c r="G1436" s="236" t="b">
        <v>0</v>
      </c>
      <c r="H1436" s="236"/>
      <c r="I1436" s="236" t="s">
        <v>2061</v>
      </c>
      <c r="J1436" s="236" t="s">
        <v>592</v>
      </c>
      <c r="K1436" s="236" t="s">
        <v>1365</v>
      </c>
    </row>
    <row r="1437" spans="3:11" ht="40.200000000000003" thickBot="1">
      <c r="D1437" s="358" t="s">
        <v>2083</v>
      </c>
      <c r="E1437" s="238"/>
      <c r="F1437" s="238"/>
      <c r="G1437" s="236"/>
      <c r="H1437" s="236"/>
      <c r="I1437" s="236"/>
      <c r="J1437" s="236"/>
      <c r="K1437" s="236"/>
    </row>
    <row r="1438" spans="3:11" ht="40.200000000000003" thickBot="1">
      <c r="D1438" s="358" t="s">
        <v>1729</v>
      </c>
      <c r="E1438" s="238" t="s">
        <v>2028</v>
      </c>
      <c r="F1438" s="238" t="s">
        <v>981</v>
      </c>
      <c r="G1438" s="236" t="b">
        <v>0</v>
      </c>
      <c r="H1438" s="236"/>
      <c r="I1438" s="236" t="s">
        <v>2062</v>
      </c>
      <c r="J1438" s="236" t="s">
        <v>2030</v>
      </c>
      <c r="K1438" s="236" t="s">
        <v>2063</v>
      </c>
    </row>
    <row r="1439" spans="3:11" ht="40.200000000000003" thickBot="1">
      <c r="D1439" s="358" t="s">
        <v>1363</v>
      </c>
      <c r="E1439" s="238" t="s">
        <v>2064</v>
      </c>
      <c r="F1439" s="238" t="s">
        <v>64</v>
      </c>
      <c r="G1439" s="236" t="b">
        <v>0</v>
      </c>
      <c r="H1439" s="236"/>
      <c r="I1439" s="236" t="s">
        <v>2032</v>
      </c>
      <c r="J1439" s="236" t="s">
        <v>592</v>
      </c>
      <c r="K1439" s="236" t="s">
        <v>1365</v>
      </c>
    </row>
    <row r="1440" spans="3:11" ht="40.200000000000003" thickBot="1">
      <c r="D1440" s="358" t="s">
        <v>616</v>
      </c>
      <c r="E1440" s="238" t="s">
        <v>2065</v>
      </c>
      <c r="F1440" s="238" t="s">
        <v>64</v>
      </c>
      <c r="G1440" s="236" t="b">
        <v>0</v>
      </c>
      <c r="H1440" s="236"/>
      <c r="I1440" s="236" t="s">
        <v>2034</v>
      </c>
      <c r="J1440" s="236" t="s">
        <v>617</v>
      </c>
      <c r="K1440" s="236" t="s">
        <v>39</v>
      </c>
    </row>
    <row r="1441" spans="3:11" ht="40.200000000000003" thickBot="1">
      <c r="D1441" s="358" t="s">
        <v>77</v>
      </c>
      <c r="E1441" s="238"/>
      <c r="F1441" s="238" t="s">
        <v>981</v>
      </c>
      <c r="G1441" s="236"/>
      <c r="H1441" s="236">
        <v>50</v>
      </c>
      <c r="I1441" s="236"/>
      <c r="J1441" s="236"/>
      <c r="K1441" s="236"/>
    </row>
    <row r="1442" spans="3:11" ht="40.200000000000003" thickBot="1">
      <c r="D1442" s="358" t="s">
        <v>2084</v>
      </c>
      <c r="E1442" s="238"/>
      <c r="F1442" s="238"/>
      <c r="G1442" s="236"/>
      <c r="H1442" s="236"/>
      <c r="I1442" s="236"/>
      <c r="J1442" s="236" t="s">
        <v>1397</v>
      </c>
      <c r="K1442" s="236" t="s">
        <v>1398</v>
      </c>
    </row>
    <row r="1443" spans="3:11" ht="40.200000000000003" thickBot="1">
      <c r="D1443" s="358" t="s">
        <v>2085</v>
      </c>
      <c r="E1443" s="238"/>
      <c r="F1443" s="238"/>
      <c r="G1443" s="236"/>
      <c r="H1443" s="236"/>
      <c r="I1443" s="236"/>
      <c r="J1443" s="236" t="s">
        <v>594</v>
      </c>
      <c r="K1443" s="236" t="s">
        <v>2086</v>
      </c>
    </row>
    <row r="1444" spans="3:11" ht="40.200000000000003" thickBot="1">
      <c r="D1444" s="358" t="s">
        <v>621</v>
      </c>
      <c r="E1444" s="238"/>
      <c r="F1444" s="238" t="s">
        <v>64</v>
      </c>
      <c r="G1444" s="236"/>
      <c r="H1444" s="236"/>
      <c r="I1444" s="236"/>
      <c r="J1444" s="236"/>
      <c r="K1444" s="236"/>
    </row>
    <row r="1445" spans="3:11" ht="40.200000000000003" thickBot="1">
      <c r="D1445" s="358" t="s">
        <v>644</v>
      </c>
      <c r="E1445" s="238" t="s">
        <v>2049</v>
      </c>
      <c r="F1445" s="238" t="s">
        <v>64</v>
      </c>
      <c r="G1445" s="236"/>
      <c r="H1445" s="236"/>
      <c r="I1445" s="236" t="s">
        <v>2061</v>
      </c>
      <c r="J1445" s="236" t="s">
        <v>592</v>
      </c>
      <c r="K1445" s="236" t="s">
        <v>1365</v>
      </c>
    </row>
    <row r="1446" spans="3:11" ht="40.200000000000003" thickBot="1">
      <c r="D1446" s="358" t="s">
        <v>616</v>
      </c>
      <c r="E1446" s="238" t="s">
        <v>2051</v>
      </c>
      <c r="F1446" s="238" t="s">
        <v>981</v>
      </c>
      <c r="G1446" s="236"/>
      <c r="H1446" s="236"/>
      <c r="I1446" s="236" t="s">
        <v>2070</v>
      </c>
      <c r="J1446" s="236" t="s">
        <v>617</v>
      </c>
      <c r="K1446" s="236" t="s">
        <v>39</v>
      </c>
    </row>
    <row r="1447" spans="3:11" ht="40.200000000000003" thickBot="1">
      <c r="D1447" s="358" t="s">
        <v>1729</v>
      </c>
      <c r="E1447" s="238" t="s">
        <v>2071</v>
      </c>
      <c r="F1447" s="238"/>
      <c r="G1447" s="236"/>
      <c r="H1447" s="236"/>
      <c r="I1447" s="236" t="s">
        <v>2072</v>
      </c>
      <c r="J1447" s="236" t="s">
        <v>2030</v>
      </c>
      <c r="K1447" s="236" t="s">
        <v>2063</v>
      </c>
    </row>
    <row r="1448" spans="3:11" ht="40.200000000000003" thickBot="1">
      <c r="D1448" s="358" t="s">
        <v>1363</v>
      </c>
      <c r="E1448" s="238" t="s">
        <v>2073</v>
      </c>
      <c r="F1448" s="238"/>
      <c r="G1448" s="236"/>
      <c r="H1448" s="236"/>
      <c r="I1448" s="236" t="s">
        <v>2062</v>
      </c>
      <c r="J1448" s="236" t="s">
        <v>592</v>
      </c>
      <c r="K1448" s="236" t="s">
        <v>1365</v>
      </c>
    </row>
    <row r="1449" spans="3:11">
      <c r="D1449" s="355"/>
    </row>
    <row r="1450" spans="3:11" ht="40.200000000000003" thickBot="1">
      <c r="C1450" s="964" t="s">
        <v>2087</v>
      </c>
    </row>
    <row r="1451" spans="3:11" ht="40.200000000000003" thickBot="1">
      <c r="D1451" s="353" t="s">
        <v>975</v>
      </c>
      <c r="E1451" s="235" t="s">
        <v>465</v>
      </c>
      <c r="F1451" s="235" t="s">
        <v>976</v>
      </c>
      <c r="G1451" s="235" t="s">
        <v>1540</v>
      </c>
      <c r="H1451" s="235" t="s">
        <v>1539</v>
      </c>
      <c r="I1451" s="235" t="s">
        <v>1358</v>
      </c>
      <c r="J1451" s="235" t="s">
        <v>1359</v>
      </c>
    </row>
    <row r="1452" spans="3:11" ht="40.200000000000003" thickBot="1">
      <c r="D1452" s="358" t="s">
        <v>585</v>
      </c>
      <c r="E1452" s="238"/>
      <c r="F1452" s="238" t="s">
        <v>981</v>
      </c>
      <c r="G1452" s="236"/>
      <c r="H1452" s="236"/>
      <c r="I1452" s="236"/>
      <c r="J1452" s="236"/>
    </row>
    <row r="1453" spans="3:11" ht="40.200000000000003" thickBot="1">
      <c r="D1453" s="358" t="s">
        <v>621</v>
      </c>
      <c r="E1453" s="238"/>
      <c r="F1453" s="238"/>
      <c r="G1453" s="236"/>
      <c r="H1453" s="236"/>
      <c r="I1453" s="236"/>
      <c r="J1453" s="236"/>
    </row>
    <row r="1454" spans="3:11" ht="40.200000000000003" thickBot="1">
      <c r="D1454" s="358" t="s">
        <v>644</v>
      </c>
      <c r="E1454" s="238" t="s">
        <v>2026</v>
      </c>
      <c r="F1454" s="238" t="s">
        <v>64</v>
      </c>
      <c r="G1454" s="236" t="b">
        <v>0</v>
      </c>
      <c r="H1454" s="236" t="s">
        <v>2061</v>
      </c>
      <c r="I1454" s="236" t="s">
        <v>592</v>
      </c>
      <c r="J1454" s="236" t="s">
        <v>1365</v>
      </c>
    </row>
    <row r="1455" spans="3:11" ht="40.200000000000003" thickBot="1">
      <c r="D1455" s="358" t="s">
        <v>1729</v>
      </c>
      <c r="E1455" s="238" t="s">
        <v>2028</v>
      </c>
      <c r="F1455" s="238" t="s">
        <v>981</v>
      </c>
      <c r="G1455" s="236" t="b">
        <v>0</v>
      </c>
      <c r="H1455" s="236" t="s">
        <v>2062</v>
      </c>
      <c r="I1455" s="236" t="s">
        <v>2030</v>
      </c>
      <c r="J1455" s="236" t="s">
        <v>2063</v>
      </c>
    </row>
    <row r="1456" spans="3:11" ht="40.200000000000003" thickBot="1">
      <c r="D1456" s="358" t="s">
        <v>1363</v>
      </c>
      <c r="E1456" s="238" t="s">
        <v>2064</v>
      </c>
      <c r="F1456" s="238" t="s">
        <v>64</v>
      </c>
      <c r="G1456" s="236" t="b">
        <v>0</v>
      </c>
      <c r="H1456" s="236" t="s">
        <v>2032</v>
      </c>
      <c r="I1456" s="236" t="s">
        <v>592</v>
      </c>
      <c r="J1456" s="236" t="s">
        <v>1365</v>
      </c>
    </row>
    <row r="1457" spans="3:10" ht="40.200000000000003" thickBot="1">
      <c r="D1457" s="358" t="s">
        <v>616</v>
      </c>
      <c r="E1457" s="238" t="s">
        <v>2065</v>
      </c>
      <c r="F1457" s="238" t="s">
        <v>64</v>
      </c>
      <c r="G1457" s="236" t="b">
        <v>0</v>
      </c>
      <c r="H1457" s="236" t="s">
        <v>2034</v>
      </c>
      <c r="I1457" s="236" t="s">
        <v>617</v>
      </c>
      <c r="J1457" s="236" t="s">
        <v>39</v>
      </c>
    </row>
    <row r="1458" spans="3:10" ht="40.200000000000003" thickBot="1">
      <c r="D1458" s="358" t="s">
        <v>308</v>
      </c>
      <c r="E1458" s="238"/>
      <c r="F1458" s="238" t="s">
        <v>981</v>
      </c>
      <c r="G1458" s="236"/>
      <c r="H1458" s="236"/>
      <c r="I1458" s="236"/>
      <c r="J1458" s="236"/>
    </row>
    <row r="1459" spans="3:10" ht="40.200000000000003" thickBot="1">
      <c r="D1459" s="358" t="s">
        <v>2066</v>
      </c>
      <c r="E1459" s="238"/>
      <c r="F1459" s="238"/>
      <c r="G1459" s="236"/>
      <c r="H1459" s="236"/>
      <c r="I1459" s="236"/>
      <c r="J1459" s="236"/>
    </row>
    <row r="1460" spans="3:10" ht="40.200000000000003" thickBot="1">
      <c r="D1460" s="358" t="s">
        <v>2067</v>
      </c>
      <c r="E1460" s="238"/>
      <c r="F1460" s="238"/>
      <c r="G1460" s="236"/>
      <c r="H1460" s="236"/>
      <c r="I1460" s="236" t="s">
        <v>2068</v>
      </c>
      <c r="J1460" s="236" t="s">
        <v>2069</v>
      </c>
    </row>
    <row r="1461" spans="3:10" ht="40.200000000000003" thickBot="1">
      <c r="D1461" s="358" t="s">
        <v>621</v>
      </c>
      <c r="E1461" s="238"/>
      <c r="F1461" s="238" t="s">
        <v>64</v>
      </c>
      <c r="G1461" s="236"/>
      <c r="H1461" s="236"/>
      <c r="I1461" s="236"/>
      <c r="J1461" s="236"/>
    </row>
    <row r="1462" spans="3:10" ht="40.200000000000003" thickBot="1">
      <c r="D1462" s="358" t="s">
        <v>644</v>
      </c>
      <c r="E1462" s="238" t="s">
        <v>2049</v>
      </c>
      <c r="F1462" s="238" t="s">
        <v>64</v>
      </c>
      <c r="G1462" s="236"/>
      <c r="H1462" s="236" t="s">
        <v>2061</v>
      </c>
      <c r="I1462" s="236" t="s">
        <v>592</v>
      </c>
      <c r="J1462" s="236" t="s">
        <v>1365</v>
      </c>
    </row>
    <row r="1463" spans="3:10" ht="40.200000000000003" thickBot="1">
      <c r="D1463" s="358" t="s">
        <v>616</v>
      </c>
      <c r="E1463" s="238" t="s">
        <v>2051</v>
      </c>
      <c r="F1463" s="238" t="s">
        <v>981</v>
      </c>
      <c r="G1463" s="236"/>
      <c r="H1463" s="236" t="s">
        <v>2070</v>
      </c>
      <c r="I1463" s="236" t="s">
        <v>617</v>
      </c>
      <c r="J1463" s="236" t="s">
        <v>39</v>
      </c>
    </row>
    <row r="1464" spans="3:10" ht="40.200000000000003" thickBot="1">
      <c r="D1464" s="358" t="s">
        <v>1729</v>
      </c>
      <c r="E1464" s="238" t="s">
        <v>2071</v>
      </c>
      <c r="F1464" s="238"/>
      <c r="G1464" s="236"/>
      <c r="H1464" s="236" t="s">
        <v>2072</v>
      </c>
      <c r="I1464" s="236" t="s">
        <v>2030</v>
      </c>
      <c r="J1464" s="236" t="s">
        <v>2063</v>
      </c>
    </row>
    <row r="1465" spans="3:10" ht="40.200000000000003" thickBot="1">
      <c r="D1465" s="358" t="s">
        <v>1363</v>
      </c>
      <c r="E1465" s="238" t="s">
        <v>2073</v>
      </c>
      <c r="F1465" s="238"/>
      <c r="G1465" s="236"/>
      <c r="H1465" s="236" t="s">
        <v>2062</v>
      </c>
      <c r="I1465" s="236" t="s">
        <v>592</v>
      </c>
      <c r="J1465" s="236" t="s">
        <v>1365</v>
      </c>
    </row>
    <row r="1466" spans="3:10">
      <c r="D1466" s="355"/>
    </row>
    <row r="1467" spans="3:10" ht="40.200000000000003" thickBot="1">
      <c r="C1467" s="964" t="s">
        <v>2088</v>
      </c>
    </row>
    <row r="1468" spans="3:10" ht="40.200000000000003" thickBot="1">
      <c r="D1468" s="353" t="s">
        <v>975</v>
      </c>
      <c r="E1468" s="235" t="s">
        <v>465</v>
      </c>
      <c r="F1468" s="235" t="s">
        <v>976</v>
      </c>
      <c r="G1468" s="235" t="s">
        <v>1540</v>
      </c>
      <c r="H1468" s="235" t="s">
        <v>1539</v>
      </c>
      <c r="I1468" s="235" t="s">
        <v>1358</v>
      </c>
      <c r="J1468" s="235" t="s">
        <v>1359</v>
      </c>
    </row>
    <row r="1469" spans="3:10" ht="40.200000000000003" thickBot="1">
      <c r="D1469" s="358" t="s">
        <v>585</v>
      </c>
      <c r="E1469" s="238"/>
      <c r="F1469" s="238" t="s">
        <v>981</v>
      </c>
      <c r="G1469" s="236"/>
      <c r="H1469" s="236"/>
      <c r="I1469" s="236"/>
      <c r="J1469" s="236"/>
    </row>
    <row r="1470" spans="3:10">
      <c r="D1470" s="1239" t="s">
        <v>644</v>
      </c>
      <c r="E1470" s="1241" t="s">
        <v>2026</v>
      </c>
      <c r="F1470" s="1241" t="s">
        <v>64</v>
      </c>
      <c r="G1470" s="1226" t="b">
        <v>0</v>
      </c>
      <c r="H1470" s="1226" t="s">
        <v>2061</v>
      </c>
      <c r="I1470" s="1226" t="s">
        <v>592</v>
      </c>
      <c r="J1470" s="404" t="s">
        <v>1365</v>
      </c>
    </row>
    <row r="1471" spans="3:10" ht="40.200000000000003" thickBot="1">
      <c r="D1471" s="1240"/>
      <c r="E1471" s="1242"/>
      <c r="F1471" s="1242"/>
      <c r="G1471" s="1227"/>
      <c r="H1471" s="1227"/>
      <c r="I1471" s="1227"/>
      <c r="J1471" s="405"/>
    </row>
    <row r="1472" spans="3:10" ht="40.200000000000003" thickBot="1">
      <c r="D1472" s="358" t="s">
        <v>2083</v>
      </c>
      <c r="E1472" s="238"/>
      <c r="F1472" s="238"/>
      <c r="G1472" s="236"/>
      <c r="H1472" s="236"/>
      <c r="I1472" s="236"/>
      <c r="J1472" s="236"/>
    </row>
    <row r="1473" spans="3:10" ht="40.200000000000003" thickBot="1">
      <c r="D1473" s="358" t="s">
        <v>1729</v>
      </c>
      <c r="E1473" s="238" t="s">
        <v>2028</v>
      </c>
      <c r="F1473" s="238" t="s">
        <v>981</v>
      </c>
      <c r="G1473" s="236" t="b">
        <v>0</v>
      </c>
      <c r="H1473" s="236" t="s">
        <v>2062</v>
      </c>
      <c r="I1473" s="236" t="s">
        <v>2030</v>
      </c>
      <c r="J1473" s="236" t="s">
        <v>2063</v>
      </c>
    </row>
    <row r="1474" spans="3:10" ht="40.200000000000003" thickBot="1">
      <c r="D1474" s="358" t="s">
        <v>1363</v>
      </c>
      <c r="E1474" s="238" t="s">
        <v>2064</v>
      </c>
      <c r="F1474" s="238" t="s">
        <v>64</v>
      </c>
      <c r="G1474" s="236" t="b">
        <v>0</v>
      </c>
      <c r="H1474" s="236" t="s">
        <v>2032</v>
      </c>
      <c r="I1474" s="236" t="s">
        <v>592</v>
      </c>
      <c r="J1474" s="236" t="s">
        <v>1365</v>
      </c>
    </row>
    <row r="1475" spans="3:10" ht="40.200000000000003" thickBot="1">
      <c r="D1475" s="358" t="s">
        <v>616</v>
      </c>
      <c r="E1475" s="238" t="s">
        <v>2065</v>
      </c>
      <c r="F1475" s="238" t="s">
        <v>64</v>
      </c>
      <c r="G1475" s="236" t="b">
        <v>0</v>
      </c>
      <c r="H1475" s="236" t="s">
        <v>2034</v>
      </c>
      <c r="I1475" s="236" t="s">
        <v>617</v>
      </c>
      <c r="J1475" s="236" t="s">
        <v>39</v>
      </c>
    </row>
    <row r="1476" spans="3:10" ht="40.200000000000003" thickBot="1">
      <c r="D1476" s="358" t="s">
        <v>621</v>
      </c>
      <c r="E1476" s="238"/>
      <c r="F1476" s="238" t="s">
        <v>64</v>
      </c>
      <c r="G1476" s="236"/>
      <c r="H1476" s="236"/>
      <c r="I1476" s="236"/>
      <c r="J1476" s="236"/>
    </row>
    <row r="1477" spans="3:10" ht="40.200000000000003" thickBot="1">
      <c r="D1477" s="358" t="s">
        <v>644</v>
      </c>
      <c r="E1477" s="238" t="s">
        <v>2049</v>
      </c>
      <c r="F1477" s="238" t="s">
        <v>64</v>
      </c>
      <c r="G1477" s="236"/>
      <c r="H1477" s="236" t="s">
        <v>2061</v>
      </c>
      <c r="I1477" s="236" t="s">
        <v>592</v>
      </c>
      <c r="J1477" s="236" t="s">
        <v>1365</v>
      </c>
    </row>
    <row r="1478" spans="3:10" ht="40.200000000000003" thickBot="1">
      <c r="D1478" s="358" t="s">
        <v>616</v>
      </c>
      <c r="E1478" s="238" t="s">
        <v>2051</v>
      </c>
      <c r="F1478" s="238" t="s">
        <v>981</v>
      </c>
      <c r="G1478" s="236"/>
      <c r="H1478" s="236" t="s">
        <v>2070</v>
      </c>
      <c r="I1478" s="236" t="s">
        <v>617</v>
      </c>
      <c r="J1478" s="236" t="s">
        <v>39</v>
      </c>
    </row>
    <row r="1479" spans="3:10" ht="40.200000000000003" thickBot="1">
      <c r="D1479" s="358" t="s">
        <v>1729</v>
      </c>
      <c r="E1479" s="238" t="s">
        <v>2071</v>
      </c>
      <c r="F1479" s="238"/>
      <c r="G1479" s="236"/>
      <c r="H1479" s="236" t="s">
        <v>2072</v>
      </c>
      <c r="I1479" s="236" t="s">
        <v>2030</v>
      </c>
      <c r="J1479" s="236" t="s">
        <v>2063</v>
      </c>
    </row>
    <row r="1480" spans="3:10" ht="40.200000000000003" thickBot="1">
      <c r="D1480" s="358" t="s">
        <v>1363</v>
      </c>
      <c r="E1480" s="238" t="s">
        <v>2073</v>
      </c>
      <c r="F1480" s="238"/>
      <c r="G1480" s="236"/>
      <c r="H1480" s="236" t="s">
        <v>2062</v>
      </c>
      <c r="I1480" s="236" t="s">
        <v>592</v>
      </c>
      <c r="J1480" s="236" t="s">
        <v>1365</v>
      </c>
    </row>
    <row r="1481" spans="3:10">
      <c r="D1481" s="355"/>
    </row>
    <row r="1482" spans="3:10" ht="40.200000000000003" thickBot="1">
      <c r="C1482" s="964" t="s">
        <v>2089</v>
      </c>
    </row>
    <row r="1483" spans="3:10" ht="40.200000000000003" thickBot="1">
      <c r="D1483" s="353" t="s">
        <v>975</v>
      </c>
      <c r="E1483" s="235" t="s">
        <v>465</v>
      </c>
      <c r="F1483" s="235" t="s">
        <v>976</v>
      </c>
      <c r="G1483" s="235" t="s">
        <v>1540</v>
      </c>
      <c r="H1483" s="235" t="s">
        <v>1539</v>
      </c>
      <c r="I1483" s="235" t="s">
        <v>1358</v>
      </c>
      <c r="J1483" s="235" t="s">
        <v>1359</v>
      </c>
    </row>
    <row r="1484" spans="3:10" ht="40.200000000000003" thickBot="1">
      <c r="D1484" s="358" t="s">
        <v>585</v>
      </c>
      <c r="E1484" s="238"/>
      <c r="F1484" s="238" t="s">
        <v>981</v>
      </c>
      <c r="G1484" s="236"/>
      <c r="H1484" s="236"/>
      <c r="I1484" s="236"/>
      <c r="J1484" s="236"/>
    </row>
    <row r="1485" spans="3:10" ht="40.200000000000003" thickBot="1">
      <c r="D1485" s="358" t="s">
        <v>621</v>
      </c>
      <c r="E1485" s="238"/>
      <c r="F1485" s="238"/>
      <c r="G1485" s="236"/>
      <c r="H1485" s="236"/>
      <c r="I1485" s="236"/>
      <c r="J1485" s="236"/>
    </row>
    <row r="1486" spans="3:10" ht="40.200000000000003" thickBot="1">
      <c r="D1486" s="358" t="s">
        <v>2043</v>
      </c>
      <c r="E1486" s="238"/>
      <c r="F1486" s="238"/>
      <c r="G1486" s="236"/>
      <c r="H1486" s="236"/>
      <c r="I1486" s="236" t="s">
        <v>592</v>
      </c>
      <c r="J1486" s="236" t="s">
        <v>1365</v>
      </c>
    </row>
    <row r="1487" spans="3:10" ht="40.200000000000003" thickBot="1">
      <c r="D1487" s="358" t="s">
        <v>2090</v>
      </c>
      <c r="E1487" s="238"/>
      <c r="F1487" s="238"/>
      <c r="G1487" s="236"/>
      <c r="H1487" s="236"/>
      <c r="I1487" s="236"/>
      <c r="J1487" s="236"/>
    </row>
    <row r="1488" spans="3:10" ht="52.35" customHeight="1" thickBot="1">
      <c r="D1488" s="358" t="s">
        <v>1729</v>
      </c>
      <c r="E1488" s="238" t="s">
        <v>2028</v>
      </c>
      <c r="F1488" s="238" t="s">
        <v>981</v>
      </c>
      <c r="G1488" s="236" t="b">
        <v>0</v>
      </c>
      <c r="H1488" s="236" t="s">
        <v>2062</v>
      </c>
      <c r="I1488" s="236" t="s">
        <v>2030</v>
      </c>
      <c r="J1488" s="236" t="s">
        <v>2063</v>
      </c>
    </row>
    <row r="1489" spans="4:10" ht="40.200000000000003" thickBot="1">
      <c r="D1489" s="358" t="s">
        <v>616</v>
      </c>
      <c r="E1489" s="238" t="s">
        <v>2065</v>
      </c>
      <c r="F1489" s="238" t="s">
        <v>64</v>
      </c>
      <c r="G1489" s="236" t="b">
        <v>0</v>
      </c>
      <c r="H1489" s="236" t="s">
        <v>2034</v>
      </c>
      <c r="I1489" s="236" t="s">
        <v>617</v>
      </c>
      <c r="J1489" s="236" t="s">
        <v>39</v>
      </c>
    </row>
    <row r="1490" spans="4:10" ht="40.200000000000003" thickBot="1">
      <c r="D1490" s="358" t="s">
        <v>1363</v>
      </c>
      <c r="E1490" s="238" t="s">
        <v>2064</v>
      </c>
      <c r="F1490" s="238" t="s">
        <v>64</v>
      </c>
      <c r="G1490" s="236" t="b">
        <v>0</v>
      </c>
      <c r="H1490" s="236" t="s">
        <v>2032</v>
      </c>
      <c r="I1490" s="236" t="s">
        <v>592</v>
      </c>
      <c r="J1490" s="236" t="s">
        <v>1365</v>
      </c>
    </row>
    <row r="1491" spans="4:10" ht="40.200000000000003" thickBot="1">
      <c r="D1491" s="358" t="s">
        <v>308</v>
      </c>
      <c r="E1491" s="238"/>
      <c r="F1491" s="238"/>
      <c r="G1491" s="236"/>
      <c r="H1491" s="236"/>
      <c r="I1491" s="236"/>
      <c r="J1491" s="236"/>
    </row>
    <row r="1492" spans="4:10" ht="40.200000000000003" thickBot="1">
      <c r="D1492" s="358" t="s">
        <v>2066</v>
      </c>
      <c r="E1492" s="238"/>
      <c r="F1492" s="238"/>
      <c r="G1492" s="236"/>
      <c r="H1492" s="236"/>
      <c r="I1492" s="236"/>
      <c r="J1492" s="236"/>
    </row>
    <row r="1493" spans="4:10" ht="40.200000000000003" thickBot="1">
      <c r="D1493" s="358" t="s">
        <v>2067</v>
      </c>
      <c r="E1493" s="238"/>
      <c r="F1493" s="238"/>
      <c r="G1493" s="236"/>
      <c r="H1493" s="236"/>
      <c r="I1493" s="236" t="s">
        <v>2068</v>
      </c>
      <c r="J1493" s="236" t="s">
        <v>2069</v>
      </c>
    </row>
    <row r="1494" spans="4:10" ht="40.200000000000003" thickBot="1">
      <c r="D1494" s="358" t="s">
        <v>2091</v>
      </c>
      <c r="E1494" s="238"/>
      <c r="F1494" s="238"/>
      <c r="G1494" s="236"/>
      <c r="H1494" s="236"/>
      <c r="I1494" s="236" t="s">
        <v>2092</v>
      </c>
      <c r="J1494" s="236" t="s">
        <v>2092</v>
      </c>
    </row>
    <row r="1495" spans="4:10" ht="40.200000000000003" thickBot="1">
      <c r="D1495" s="358" t="s">
        <v>2093</v>
      </c>
      <c r="E1495" s="238"/>
      <c r="F1495" s="238"/>
      <c r="G1495" s="236"/>
      <c r="H1495" s="236"/>
      <c r="I1495" s="236" t="s">
        <v>2068</v>
      </c>
      <c r="J1495" s="236" t="s">
        <v>2069</v>
      </c>
    </row>
    <row r="1496" spans="4:10" ht="40.200000000000003" thickBot="1">
      <c r="D1496" s="358" t="s">
        <v>2094</v>
      </c>
      <c r="E1496" s="238"/>
      <c r="F1496" s="238"/>
      <c r="G1496" s="236"/>
      <c r="H1496" s="236"/>
      <c r="I1496" s="236"/>
      <c r="J1496" s="236"/>
    </row>
    <row r="1497" spans="4:10" ht="40.200000000000003" thickBot="1">
      <c r="D1497" s="358" t="s">
        <v>2095</v>
      </c>
      <c r="E1497" s="238"/>
      <c r="F1497" s="238"/>
      <c r="G1497" s="236" t="b">
        <v>0</v>
      </c>
      <c r="H1497" s="236"/>
      <c r="I1497" s="236"/>
      <c r="J1497" s="236"/>
    </row>
    <row r="1498" spans="4:10" ht="40.200000000000003" thickBot="1">
      <c r="D1498" s="358" t="s">
        <v>2096</v>
      </c>
      <c r="E1498" s="238"/>
      <c r="F1498" s="238"/>
      <c r="G1498" s="236"/>
      <c r="H1498" s="236"/>
      <c r="I1498" s="236"/>
      <c r="J1498" s="236"/>
    </row>
    <row r="1499" spans="4:10" ht="40.200000000000003" thickBot="1">
      <c r="D1499" s="358" t="s">
        <v>2097</v>
      </c>
      <c r="E1499" s="238"/>
      <c r="F1499" s="238"/>
      <c r="G1499" s="236"/>
      <c r="H1499" s="236"/>
      <c r="I1499" s="236"/>
      <c r="J1499" s="236"/>
    </row>
    <row r="1500" spans="4:10" ht="40.200000000000003" thickBot="1">
      <c r="D1500" s="358" t="s">
        <v>2098</v>
      </c>
      <c r="E1500" s="238"/>
      <c r="F1500" s="238"/>
      <c r="G1500" s="236"/>
      <c r="H1500" s="236"/>
      <c r="I1500" s="236"/>
      <c r="J1500" s="236"/>
    </row>
    <row r="1501" spans="4:10" ht="40.200000000000003" thickBot="1">
      <c r="D1501" s="358" t="s">
        <v>2099</v>
      </c>
      <c r="E1501" s="238"/>
      <c r="F1501" s="238"/>
      <c r="G1501" s="236" t="b">
        <v>0</v>
      </c>
      <c r="H1501" s="236"/>
      <c r="I1501" s="236"/>
      <c r="J1501" s="236"/>
    </row>
    <row r="1502" spans="4:10" ht="40.200000000000003" thickBot="1">
      <c r="D1502" s="358" t="s">
        <v>2100</v>
      </c>
      <c r="E1502" s="238"/>
      <c r="F1502" s="238"/>
      <c r="G1502" s="236"/>
      <c r="H1502" s="236"/>
      <c r="I1502" s="236" t="s">
        <v>1367</v>
      </c>
      <c r="J1502" s="236" t="s">
        <v>1367</v>
      </c>
    </row>
    <row r="1503" spans="4:10" ht="40.200000000000003" thickBot="1">
      <c r="D1503" s="358" t="s">
        <v>2101</v>
      </c>
      <c r="E1503" s="238"/>
      <c r="F1503" s="238"/>
      <c r="G1503" s="236"/>
      <c r="H1503" s="236"/>
      <c r="I1503" s="236" t="s">
        <v>592</v>
      </c>
      <c r="J1503" s="236" t="s">
        <v>1365</v>
      </c>
    </row>
    <row r="1504" spans="4:10" ht="40.200000000000003" thickBot="1">
      <c r="D1504" s="358" t="s">
        <v>2102</v>
      </c>
      <c r="E1504" s="238"/>
      <c r="F1504" s="238"/>
      <c r="G1504" s="236"/>
      <c r="H1504" s="236"/>
      <c r="I1504" s="236" t="s">
        <v>1367</v>
      </c>
      <c r="J1504" s="236" t="s">
        <v>1367</v>
      </c>
    </row>
    <row r="1505" spans="3:10" ht="40.200000000000003" thickBot="1">
      <c r="D1505" s="358" t="s">
        <v>2103</v>
      </c>
      <c r="E1505" s="238"/>
      <c r="F1505" s="238"/>
      <c r="G1505" s="236"/>
      <c r="H1505" s="236"/>
      <c r="I1505" s="236" t="s">
        <v>592</v>
      </c>
      <c r="J1505" s="236" t="s">
        <v>1365</v>
      </c>
    </row>
    <row r="1506" spans="3:10">
      <c r="D1506" s="355"/>
    </row>
    <row r="1507" spans="3:10">
      <c r="D1507" s="361" t="s">
        <v>2104</v>
      </c>
    </row>
    <row r="1508" spans="3:10">
      <c r="D1508" s="355"/>
    </row>
    <row r="1510" spans="3:10">
      <c r="C1510" s="964" t="s">
        <v>2053</v>
      </c>
    </row>
    <row r="1511" spans="3:10">
      <c r="D1511" s="359" t="s">
        <v>2105</v>
      </c>
    </row>
    <row r="1512" spans="3:10">
      <c r="D1512" s="359" t="s">
        <v>2106</v>
      </c>
    </row>
    <row r="1513" spans="3:10" ht="40.200000000000003" thickBot="1">
      <c r="C1513" s="964" t="s">
        <v>2107</v>
      </c>
    </row>
    <row r="1514" spans="3:10" ht="40.200000000000003" thickBot="1">
      <c r="D1514" s="353" t="s">
        <v>975</v>
      </c>
      <c r="E1514" s="235" t="s">
        <v>465</v>
      </c>
      <c r="F1514" s="235" t="s">
        <v>976</v>
      </c>
      <c r="G1514" s="235" t="s">
        <v>1540</v>
      </c>
      <c r="H1514" s="235" t="s">
        <v>2082</v>
      </c>
      <c r="I1514" s="235" t="s">
        <v>1358</v>
      </c>
      <c r="J1514" s="235" t="s">
        <v>1359</v>
      </c>
    </row>
    <row r="1515" spans="3:10" ht="40.200000000000003" thickBot="1">
      <c r="D1515" s="358" t="s">
        <v>585</v>
      </c>
      <c r="E1515" s="238"/>
      <c r="F1515" s="238" t="s">
        <v>981</v>
      </c>
      <c r="G1515" s="236"/>
      <c r="H1515" s="236"/>
      <c r="I1515" s="236"/>
      <c r="J1515" s="236"/>
    </row>
    <row r="1516" spans="3:10" ht="40.200000000000003" thickBot="1">
      <c r="D1516" s="358" t="s">
        <v>621</v>
      </c>
      <c r="E1516" s="238"/>
      <c r="F1516" s="238"/>
      <c r="G1516" s="236"/>
      <c r="H1516" s="236"/>
      <c r="I1516" s="236"/>
      <c r="J1516" s="236"/>
    </row>
    <row r="1517" spans="3:10" ht="40.200000000000003" thickBot="1">
      <c r="D1517" s="358" t="s">
        <v>2043</v>
      </c>
      <c r="E1517" s="238"/>
      <c r="F1517" s="238"/>
      <c r="G1517" s="236"/>
      <c r="H1517" s="236"/>
      <c r="I1517" s="236" t="s">
        <v>592</v>
      </c>
      <c r="J1517" s="236" t="s">
        <v>1365</v>
      </c>
    </row>
    <row r="1518" spans="3:10" ht="40.200000000000003" thickBot="1">
      <c r="D1518" s="358" t="s">
        <v>2108</v>
      </c>
      <c r="E1518" s="238"/>
      <c r="F1518" s="238"/>
      <c r="G1518" s="236"/>
      <c r="H1518" s="236"/>
      <c r="I1518" s="236" t="s">
        <v>1635</v>
      </c>
      <c r="J1518" s="236" t="s">
        <v>1635</v>
      </c>
    </row>
    <row r="1519" spans="3:10" ht="40.200000000000003" thickBot="1">
      <c r="D1519" s="358" t="s">
        <v>2109</v>
      </c>
      <c r="E1519" s="238"/>
      <c r="F1519" s="238"/>
      <c r="G1519" s="236" t="b">
        <v>0</v>
      </c>
      <c r="H1519" s="236"/>
      <c r="I1519" s="236" t="s">
        <v>2110</v>
      </c>
      <c r="J1519" s="236" t="s">
        <v>2111</v>
      </c>
    </row>
    <row r="1520" spans="3:10" ht="40.200000000000003" thickBot="1">
      <c r="D1520" s="358" t="s">
        <v>2112</v>
      </c>
      <c r="E1520" s="238"/>
      <c r="F1520" s="238"/>
      <c r="G1520" s="236" t="b">
        <v>0</v>
      </c>
      <c r="H1520" s="236">
        <v>99</v>
      </c>
      <c r="I1520" s="236" t="s">
        <v>1367</v>
      </c>
      <c r="J1520" s="236" t="s">
        <v>1367</v>
      </c>
    </row>
    <row r="1521" spans="4:10" ht="40.200000000000003" thickBot="1">
      <c r="D1521" s="358" t="s">
        <v>2113</v>
      </c>
      <c r="E1521" s="238"/>
      <c r="F1521" s="238"/>
      <c r="G1521" s="236" t="b">
        <v>0</v>
      </c>
      <c r="H1521" s="236"/>
      <c r="I1521" s="236" t="s">
        <v>1367</v>
      </c>
      <c r="J1521" s="236" t="s">
        <v>1367</v>
      </c>
    </row>
    <row r="1522" spans="4:10" ht="40.200000000000003" thickBot="1">
      <c r="D1522" s="358" t="s">
        <v>2093</v>
      </c>
      <c r="E1522" s="238"/>
      <c r="F1522" s="238"/>
      <c r="G1522" s="236" t="b">
        <v>0</v>
      </c>
      <c r="H1522" s="236"/>
      <c r="I1522" s="236" t="s">
        <v>2068</v>
      </c>
      <c r="J1522" s="236" t="s">
        <v>2069</v>
      </c>
    </row>
    <row r="1523" spans="4:10" ht="40.200000000000003" thickBot="1">
      <c r="D1523" s="358" t="s">
        <v>2114</v>
      </c>
      <c r="E1523" s="238"/>
      <c r="F1523" s="238"/>
      <c r="G1523" s="236" t="b">
        <v>0</v>
      </c>
      <c r="H1523" s="236"/>
      <c r="I1523" s="236" t="s">
        <v>594</v>
      </c>
      <c r="J1523" s="236" t="s">
        <v>1390</v>
      </c>
    </row>
    <row r="1524" spans="4:10" ht="40.200000000000003" thickBot="1">
      <c r="D1524" s="358" t="s">
        <v>2115</v>
      </c>
      <c r="E1524" s="238"/>
      <c r="F1524" s="238"/>
      <c r="G1524" s="236" t="b">
        <v>0</v>
      </c>
      <c r="H1524" s="236"/>
      <c r="I1524" s="236" t="s">
        <v>2116</v>
      </c>
      <c r="J1524" s="236" t="s">
        <v>28</v>
      </c>
    </row>
    <row r="1525" spans="4:10" ht="40.200000000000003" thickBot="1">
      <c r="D1525" s="358" t="s">
        <v>2117</v>
      </c>
      <c r="E1525" s="238"/>
      <c r="F1525" s="238"/>
      <c r="G1525" s="236"/>
      <c r="H1525" s="236"/>
      <c r="I1525" s="236"/>
      <c r="J1525" s="236"/>
    </row>
    <row r="1526" spans="4:10" ht="40.200000000000003" thickBot="1">
      <c r="D1526" s="358" t="s">
        <v>2118</v>
      </c>
      <c r="E1526" s="238"/>
      <c r="F1526" s="238"/>
      <c r="G1526" s="236"/>
      <c r="H1526" s="236"/>
      <c r="I1526" s="236"/>
      <c r="J1526" s="236"/>
    </row>
    <row r="1527" spans="4:10" ht="40.200000000000003" thickBot="1">
      <c r="D1527" s="358" t="s">
        <v>2119</v>
      </c>
      <c r="E1527" s="238"/>
      <c r="F1527" s="238"/>
      <c r="G1527" s="236"/>
      <c r="H1527" s="236"/>
      <c r="I1527" s="236"/>
      <c r="J1527" s="236"/>
    </row>
    <row r="1528" spans="4:10" ht="40.200000000000003" thickBot="1">
      <c r="D1528" s="358" t="s">
        <v>2095</v>
      </c>
      <c r="E1528" s="238"/>
      <c r="F1528" s="238"/>
      <c r="G1528" s="236" t="b">
        <v>0</v>
      </c>
      <c r="H1528" s="236"/>
      <c r="I1528" s="236"/>
      <c r="J1528" s="236"/>
    </row>
    <row r="1529" spans="4:10" ht="40.200000000000003" thickBot="1">
      <c r="D1529" s="358" t="s">
        <v>2096</v>
      </c>
      <c r="E1529" s="238"/>
      <c r="F1529" s="238"/>
      <c r="G1529" s="236"/>
      <c r="H1529" s="236"/>
      <c r="I1529" s="236"/>
      <c r="J1529" s="236"/>
    </row>
    <row r="1530" spans="4:10" ht="40.200000000000003" thickBot="1">
      <c r="D1530" s="358" t="s">
        <v>2097</v>
      </c>
      <c r="E1530" s="238"/>
      <c r="F1530" s="238"/>
      <c r="G1530" s="236"/>
      <c r="H1530" s="236"/>
      <c r="I1530" s="236"/>
      <c r="J1530" s="236"/>
    </row>
    <row r="1531" spans="4:10" ht="40.200000000000003" thickBot="1">
      <c r="D1531" s="358" t="s">
        <v>2098</v>
      </c>
      <c r="E1531" s="238"/>
      <c r="F1531" s="238"/>
      <c r="G1531" s="236"/>
      <c r="H1531" s="236"/>
      <c r="I1531" s="236"/>
      <c r="J1531" s="236"/>
    </row>
    <row r="1532" spans="4:10" ht="40.200000000000003" thickBot="1">
      <c r="D1532" s="358" t="s">
        <v>2099</v>
      </c>
      <c r="E1532" s="238"/>
      <c r="F1532" s="238"/>
      <c r="G1532" s="236" t="b">
        <v>0</v>
      </c>
      <c r="H1532" s="236"/>
      <c r="I1532" s="236"/>
      <c r="J1532" s="236"/>
    </row>
    <row r="1533" spans="4:10" ht="40.200000000000003" thickBot="1">
      <c r="D1533" s="358" t="s">
        <v>2100</v>
      </c>
      <c r="E1533" s="238"/>
      <c r="F1533" s="238"/>
      <c r="G1533" s="236"/>
      <c r="H1533" s="236"/>
      <c r="I1533" s="236" t="s">
        <v>1367</v>
      </c>
      <c r="J1533" s="236" t="s">
        <v>1367</v>
      </c>
    </row>
    <row r="1534" spans="4:10" ht="40.200000000000003" thickBot="1">
      <c r="D1534" s="358" t="s">
        <v>2101</v>
      </c>
      <c r="E1534" s="238"/>
      <c r="F1534" s="238"/>
      <c r="G1534" s="236"/>
      <c r="H1534" s="236"/>
      <c r="I1534" s="236" t="s">
        <v>592</v>
      </c>
      <c r="J1534" s="236" t="s">
        <v>1365</v>
      </c>
    </row>
    <row r="1535" spans="4:10" ht="40.200000000000003" thickBot="1">
      <c r="D1535" s="358" t="s">
        <v>2102</v>
      </c>
      <c r="E1535" s="238"/>
      <c r="F1535" s="238"/>
      <c r="G1535" s="236"/>
      <c r="H1535" s="236"/>
      <c r="I1535" s="236" t="s">
        <v>1367</v>
      </c>
      <c r="J1535" s="236" t="s">
        <v>1367</v>
      </c>
    </row>
    <row r="1536" spans="4:10" ht="40.200000000000003" thickBot="1">
      <c r="D1536" s="358" t="s">
        <v>2103</v>
      </c>
      <c r="E1536" s="238"/>
      <c r="F1536" s="238"/>
      <c r="G1536" s="236"/>
      <c r="H1536" s="236"/>
      <c r="I1536" s="236" t="s">
        <v>592</v>
      </c>
      <c r="J1536" s="236" t="s">
        <v>1365</v>
      </c>
    </row>
    <row r="1537" spans="3:10">
      <c r="D1537" s="355"/>
    </row>
    <row r="1538" spans="3:10" ht="40.200000000000003" thickBot="1">
      <c r="C1538" s="964" t="s">
        <v>2120</v>
      </c>
    </row>
    <row r="1539" spans="3:10" ht="40.200000000000003" thickBot="1">
      <c r="D1539" s="353" t="s">
        <v>975</v>
      </c>
      <c r="E1539" s="235" t="s">
        <v>465</v>
      </c>
      <c r="F1539" s="235" t="s">
        <v>976</v>
      </c>
      <c r="G1539" s="235" t="s">
        <v>1540</v>
      </c>
      <c r="H1539" s="235" t="s">
        <v>1539</v>
      </c>
      <c r="I1539" s="235" t="s">
        <v>1358</v>
      </c>
      <c r="J1539" s="235" t="s">
        <v>1359</v>
      </c>
    </row>
    <row r="1540" spans="3:10" ht="40.200000000000003" thickBot="1">
      <c r="D1540" s="358" t="s">
        <v>585</v>
      </c>
      <c r="E1540" s="238"/>
      <c r="F1540" s="238" t="s">
        <v>981</v>
      </c>
      <c r="G1540" s="236"/>
      <c r="H1540" s="236"/>
      <c r="I1540" s="236"/>
      <c r="J1540" s="236"/>
    </row>
    <row r="1541" spans="3:10" ht="40.200000000000003" thickBot="1">
      <c r="D1541" s="358" t="s">
        <v>644</v>
      </c>
      <c r="E1541" s="238" t="s">
        <v>2026</v>
      </c>
      <c r="F1541" s="238" t="s">
        <v>981</v>
      </c>
      <c r="G1541" s="236"/>
      <c r="H1541" s="236" t="s">
        <v>2050</v>
      </c>
      <c r="I1541" s="236" t="s">
        <v>592</v>
      </c>
      <c r="J1541" s="236" t="s">
        <v>1365</v>
      </c>
    </row>
    <row r="1542" spans="3:10" ht="40.200000000000003" thickBot="1">
      <c r="D1542" s="358" t="s">
        <v>2083</v>
      </c>
      <c r="E1542" s="238"/>
      <c r="F1542" s="238"/>
      <c r="G1542" s="236"/>
      <c r="H1542" s="236"/>
      <c r="I1542" s="236"/>
      <c r="J1542" s="236"/>
    </row>
    <row r="1543" spans="3:10" ht="40.200000000000003" thickBot="1">
      <c r="D1543" s="358" t="s">
        <v>1729</v>
      </c>
      <c r="E1543" s="238" t="s">
        <v>2028</v>
      </c>
      <c r="F1543" s="238" t="s">
        <v>981</v>
      </c>
      <c r="G1543" s="236" t="b">
        <v>0</v>
      </c>
      <c r="H1543" s="236" t="s">
        <v>2062</v>
      </c>
      <c r="I1543" s="236" t="s">
        <v>2030</v>
      </c>
      <c r="J1543" s="236" t="s">
        <v>2063</v>
      </c>
    </row>
    <row r="1544" spans="3:10" ht="40.200000000000003" thickBot="1">
      <c r="D1544" s="358" t="s">
        <v>1363</v>
      </c>
      <c r="E1544" s="238" t="s">
        <v>2064</v>
      </c>
      <c r="F1544" s="238" t="s">
        <v>64</v>
      </c>
      <c r="G1544" s="236" t="b">
        <v>0</v>
      </c>
      <c r="H1544" s="236" t="s">
        <v>2032</v>
      </c>
      <c r="I1544" s="236" t="s">
        <v>592</v>
      </c>
      <c r="J1544" s="236" t="s">
        <v>1365</v>
      </c>
    </row>
    <row r="1545" spans="3:10" ht="40.200000000000003" thickBot="1">
      <c r="D1545" s="358" t="s">
        <v>616</v>
      </c>
      <c r="E1545" s="238" t="s">
        <v>2065</v>
      </c>
      <c r="F1545" s="238" t="s">
        <v>64</v>
      </c>
      <c r="G1545" s="236" t="b">
        <v>0</v>
      </c>
      <c r="H1545" s="236" t="s">
        <v>2034</v>
      </c>
      <c r="I1545" s="236" t="s">
        <v>617</v>
      </c>
      <c r="J1545" s="236" t="s">
        <v>39</v>
      </c>
    </row>
    <row r="1546" spans="3:10" ht="40.200000000000003" thickBot="1">
      <c r="D1546" s="358" t="s">
        <v>621</v>
      </c>
      <c r="E1546" s="238"/>
      <c r="F1546" s="238"/>
      <c r="G1546" s="236"/>
      <c r="H1546" s="236"/>
      <c r="I1546" s="236"/>
      <c r="J1546" s="236"/>
    </row>
    <row r="1547" spans="3:10" ht="40.200000000000003" thickBot="1">
      <c r="D1547" s="358" t="s">
        <v>1740</v>
      </c>
      <c r="E1547" s="238"/>
      <c r="F1547" s="238"/>
      <c r="G1547" s="236"/>
      <c r="H1547" s="236" t="s">
        <v>2034</v>
      </c>
      <c r="I1547" s="236" t="s">
        <v>592</v>
      </c>
      <c r="J1547" s="236" t="s">
        <v>1365</v>
      </c>
    </row>
    <row r="1548" spans="3:10" ht="40.200000000000003" thickBot="1">
      <c r="D1548" s="358" t="s">
        <v>394</v>
      </c>
      <c r="E1548" s="238"/>
      <c r="F1548" s="238" t="s">
        <v>981</v>
      </c>
      <c r="G1548" s="236"/>
      <c r="H1548" s="236"/>
      <c r="I1548" s="236" t="s">
        <v>2047</v>
      </c>
      <c r="J1548" s="236" t="s">
        <v>1555</v>
      </c>
    </row>
    <row r="1549" spans="3:10" ht="40.200000000000003" thickBot="1">
      <c r="D1549" s="358" t="s">
        <v>621</v>
      </c>
      <c r="E1549" s="238"/>
      <c r="F1549" s="238"/>
      <c r="G1549" s="236"/>
      <c r="H1549" s="236"/>
      <c r="I1549" s="236"/>
      <c r="J1549" s="236"/>
    </row>
    <row r="1550" spans="3:10" ht="40.200000000000003" thickBot="1">
      <c r="D1550" s="358" t="s">
        <v>644</v>
      </c>
      <c r="E1550" s="238" t="s">
        <v>2049</v>
      </c>
      <c r="F1550" s="238" t="s">
        <v>981</v>
      </c>
      <c r="G1550" s="236"/>
      <c r="H1550" s="236" t="s">
        <v>2050</v>
      </c>
      <c r="I1550" s="236" t="s">
        <v>592</v>
      </c>
      <c r="J1550" s="236" t="s">
        <v>1365</v>
      </c>
    </row>
    <row r="1551" spans="3:10" ht="40.200000000000003" thickBot="1">
      <c r="D1551" s="358" t="s">
        <v>616</v>
      </c>
      <c r="E1551" s="238" t="s">
        <v>2051</v>
      </c>
      <c r="F1551" s="238" t="s">
        <v>981</v>
      </c>
      <c r="G1551" s="236"/>
      <c r="H1551" s="236" t="s">
        <v>2052</v>
      </c>
      <c r="I1551" s="236" t="s">
        <v>617</v>
      </c>
      <c r="J1551" s="236" t="s">
        <v>39</v>
      </c>
    </row>
    <row r="1552" spans="3:10" ht="40.200000000000003" thickBot="1">
      <c r="D1552" s="358" t="s">
        <v>1729</v>
      </c>
      <c r="E1552" s="238" t="s">
        <v>2071</v>
      </c>
      <c r="F1552" s="238"/>
      <c r="G1552" s="236"/>
      <c r="H1552" s="236" t="s">
        <v>2072</v>
      </c>
      <c r="I1552" s="236" t="s">
        <v>2030</v>
      </c>
      <c r="J1552" s="238" t="s">
        <v>2063</v>
      </c>
    </row>
    <row r="1553" spans="3:10" ht="40.200000000000003" thickBot="1">
      <c r="D1553" s="358" t="s">
        <v>1363</v>
      </c>
      <c r="E1553" s="238" t="s">
        <v>2121</v>
      </c>
      <c r="F1553" s="238" t="s">
        <v>64</v>
      </c>
      <c r="G1553" s="236"/>
      <c r="H1553" s="236" t="s">
        <v>2122</v>
      </c>
      <c r="I1553" s="236" t="s">
        <v>592</v>
      </c>
      <c r="J1553" s="236" t="s">
        <v>1365</v>
      </c>
    </row>
    <row r="1554" spans="3:10">
      <c r="C1554" s="964" t="s">
        <v>2053</v>
      </c>
    </row>
    <row r="1555" spans="3:10">
      <c r="D1555" s="359" t="s">
        <v>2123</v>
      </c>
    </row>
    <row r="1556" spans="3:10">
      <c r="D1556" s="359" t="s">
        <v>2124</v>
      </c>
    </row>
    <row r="1557" spans="3:10">
      <c r="D1557" s="359" t="s">
        <v>2125</v>
      </c>
    </row>
    <row r="1558" spans="3:10" ht="40.200000000000003" thickBot="1">
      <c r="C1558" s="964" t="s">
        <v>2126</v>
      </c>
    </row>
    <row r="1559" spans="3:10" ht="40.200000000000003" thickBot="1">
      <c r="D1559" s="353" t="s">
        <v>975</v>
      </c>
      <c r="E1559" s="235" t="s">
        <v>465</v>
      </c>
      <c r="F1559" s="235" t="s">
        <v>976</v>
      </c>
      <c r="G1559" s="235" t="s">
        <v>1540</v>
      </c>
      <c r="H1559" s="235" t="s">
        <v>1539</v>
      </c>
      <c r="I1559" s="235" t="s">
        <v>1358</v>
      </c>
      <c r="J1559" s="235" t="s">
        <v>1359</v>
      </c>
    </row>
    <row r="1560" spans="3:10" ht="40.200000000000003" thickBot="1">
      <c r="D1560" s="358" t="s">
        <v>585</v>
      </c>
      <c r="E1560" s="238"/>
      <c r="F1560" s="238" t="s">
        <v>981</v>
      </c>
      <c r="G1560" s="236"/>
      <c r="H1560" s="236"/>
      <c r="I1560" s="236"/>
      <c r="J1560" s="236"/>
    </row>
    <row r="1561" spans="3:10" ht="40.200000000000003" thickBot="1">
      <c r="D1561" s="358" t="s">
        <v>621</v>
      </c>
      <c r="E1561" s="238"/>
      <c r="F1561" s="238"/>
      <c r="G1561" s="236"/>
      <c r="H1561" s="236"/>
      <c r="I1561" s="236"/>
      <c r="J1561" s="236"/>
    </row>
    <row r="1562" spans="3:10" ht="40.200000000000003" thickBot="1">
      <c r="D1562" s="358" t="s">
        <v>2043</v>
      </c>
      <c r="E1562" s="238"/>
      <c r="F1562" s="238"/>
      <c r="G1562" s="236"/>
      <c r="H1562" s="236"/>
      <c r="I1562" s="236" t="s">
        <v>592</v>
      </c>
      <c r="J1562" s="236" t="s">
        <v>1365</v>
      </c>
    </row>
    <row r="1563" spans="3:10" ht="40.200000000000003" thickBot="1">
      <c r="D1563" s="358" t="s">
        <v>2127</v>
      </c>
      <c r="E1563" s="238"/>
      <c r="F1563" s="238"/>
      <c r="G1563" s="236" t="b">
        <v>0</v>
      </c>
      <c r="H1563" s="236"/>
      <c r="I1563" s="236" t="s">
        <v>592</v>
      </c>
      <c r="J1563" s="236" t="s">
        <v>1365</v>
      </c>
    </row>
    <row r="1564" spans="3:10" ht="40.200000000000003" thickBot="1">
      <c r="D1564" s="358" t="s">
        <v>2128</v>
      </c>
      <c r="E1564" s="238"/>
      <c r="F1564" s="238"/>
      <c r="G1564" s="236"/>
      <c r="H1564" s="236" t="s">
        <v>1369</v>
      </c>
      <c r="I1564" s="236" t="s">
        <v>1378</v>
      </c>
      <c r="J1564" s="236" t="s">
        <v>1378</v>
      </c>
    </row>
    <row r="1565" spans="3:10" ht="40.200000000000003" thickBot="1">
      <c r="D1565" s="358" t="s">
        <v>2129</v>
      </c>
      <c r="E1565" s="238"/>
      <c r="F1565" s="238"/>
      <c r="G1565" s="236"/>
      <c r="H1565" s="236"/>
      <c r="I1565" s="236" t="s">
        <v>592</v>
      </c>
      <c r="J1565" s="236" t="s">
        <v>1365</v>
      </c>
    </row>
    <row r="1566" spans="3:10" ht="40.200000000000003" thickBot="1">
      <c r="D1566" s="358" t="s">
        <v>2130</v>
      </c>
      <c r="E1566" s="238"/>
      <c r="F1566" s="238"/>
      <c r="G1566" s="236"/>
      <c r="H1566" s="236"/>
      <c r="I1566" s="236"/>
      <c r="J1566" s="236"/>
    </row>
    <row r="1567" spans="3:10" ht="40.200000000000003" thickBot="1">
      <c r="D1567" s="358" t="s">
        <v>2131</v>
      </c>
      <c r="E1567" s="238"/>
      <c r="F1567" s="238"/>
      <c r="G1567" s="236"/>
      <c r="H1567" s="236"/>
      <c r="I1567" s="236" t="s">
        <v>1367</v>
      </c>
      <c r="J1567" s="236" t="s">
        <v>1367</v>
      </c>
    </row>
    <row r="1568" spans="3:10" ht="40.200000000000003" thickBot="1">
      <c r="D1568" s="358" t="s">
        <v>2095</v>
      </c>
      <c r="E1568" s="238"/>
      <c r="F1568" s="238"/>
      <c r="G1568" s="236" t="b">
        <v>0</v>
      </c>
      <c r="H1568" s="236"/>
      <c r="I1568" s="236"/>
      <c r="J1568" s="236"/>
    </row>
    <row r="1569" spans="3:10" ht="40.200000000000003" thickBot="1">
      <c r="D1569" s="358" t="s">
        <v>2096</v>
      </c>
      <c r="E1569" s="238"/>
      <c r="F1569" s="238"/>
      <c r="G1569" s="236"/>
      <c r="H1569" s="236"/>
      <c r="I1569" s="236"/>
      <c r="J1569" s="236"/>
    </row>
    <row r="1570" spans="3:10" ht="40.200000000000003" thickBot="1">
      <c r="D1570" s="358" t="s">
        <v>2132</v>
      </c>
      <c r="E1570" s="238"/>
      <c r="F1570" s="238"/>
      <c r="G1570" s="236"/>
      <c r="H1570" s="236"/>
      <c r="I1570" s="236"/>
      <c r="J1570" s="236"/>
    </row>
    <row r="1571" spans="3:10" ht="40.200000000000003" thickBot="1">
      <c r="D1571" s="358" t="s">
        <v>2098</v>
      </c>
      <c r="E1571" s="238"/>
      <c r="F1571" s="238"/>
      <c r="G1571" s="236"/>
      <c r="H1571" s="236"/>
      <c r="I1571" s="236"/>
      <c r="J1571" s="236"/>
    </row>
    <row r="1572" spans="3:10">
      <c r="D1572" s="355"/>
    </row>
    <row r="1574" spans="3:10" ht="40.200000000000003" thickBot="1">
      <c r="C1574" s="964" t="s">
        <v>2133</v>
      </c>
      <c r="D1574" s="355"/>
    </row>
    <row r="1575" spans="3:10" ht="40.200000000000003" thickBot="1">
      <c r="D1575" s="353" t="s">
        <v>975</v>
      </c>
      <c r="E1575" s="235" t="s">
        <v>465</v>
      </c>
      <c r="F1575" s="235" t="s">
        <v>976</v>
      </c>
      <c r="G1575" s="235" t="s">
        <v>1540</v>
      </c>
      <c r="H1575" s="235" t="s">
        <v>1539</v>
      </c>
      <c r="I1575" s="235" t="s">
        <v>1358</v>
      </c>
      <c r="J1575" s="235" t="s">
        <v>1359</v>
      </c>
    </row>
    <row r="1576" spans="3:10" ht="40.200000000000003" thickBot="1">
      <c r="D1576" s="358" t="s">
        <v>585</v>
      </c>
      <c r="E1576" s="238"/>
      <c r="F1576" s="238" t="s">
        <v>981</v>
      </c>
      <c r="G1576" s="236"/>
      <c r="H1576" s="236"/>
      <c r="I1576" s="236"/>
      <c r="J1576" s="236"/>
    </row>
    <row r="1577" spans="3:10" ht="40.200000000000003" thickBot="1">
      <c r="D1577" s="358" t="s">
        <v>621</v>
      </c>
      <c r="E1577" s="238"/>
      <c r="F1577" s="238"/>
      <c r="G1577" s="236"/>
      <c r="H1577" s="236"/>
      <c r="I1577" s="236"/>
      <c r="J1577" s="236"/>
    </row>
    <row r="1578" spans="3:10" ht="40.200000000000003" thickBot="1">
      <c r="D1578" s="358" t="s">
        <v>2043</v>
      </c>
      <c r="E1578" s="238"/>
      <c r="F1578" s="238"/>
      <c r="G1578" s="236"/>
      <c r="H1578" s="236"/>
      <c r="I1578" s="236" t="s">
        <v>592</v>
      </c>
      <c r="J1578" s="236" t="s">
        <v>1365</v>
      </c>
    </row>
    <row r="1579" spans="3:10" ht="40.200000000000003" thickBot="1">
      <c r="D1579" s="358" t="s">
        <v>2134</v>
      </c>
      <c r="E1579" s="238"/>
      <c r="F1579" s="238"/>
      <c r="G1579" s="236"/>
      <c r="H1579" s="236"/>
      <c r="I1579" s="236" t="s">
        <v>609</v>
      </c>
      <c r="J1579" s="236" t="s">
        <v>2135</v>
      </c>
    </row>
    <row r="1580" spans="3:10" ht="40.200000000000003" thickBot="1">
      <c r="D1580" s="358" t="s">
        <v>1729</v>
      </c>
      <c r="E1580" s="238"/>
      <c r="F1580" s="238"/>
      <c r="G1580" s="236"/>
      <c r="H1580" s="236"/>
      <c r="I1580" s="236" t="s">
        <v>2030</v>
      </c>
      <c r="J1580" s="236" t="s">
        <v>2063</v>
      </c>
    </row>
    <row r="1581" spans="3:10" ht="40.200000000000003" thickBot="1">
      <c r="D1581" s="358" t="s">
        <v>2103</v>
      </c>
      <c r="E1581" s="238"/>
      <c r="F1581" s="238"/>
      <c r="G1581" s="236"/>
      <c r="H1581" s="236"/>
      <c r="I1581" s="236" t="s">
        <v>592</v>
      </c>
      <c r="J1581" s="236" t="s">
        <v>1365</v>
      </c>
    </row>
    <row r="1582" spans="3:10" ht="40.200000000000003" thickBot="1">
      <c r="D1582" s="358" t="s">
        <v>2136</v>
      </c>
      <c r="E1582" s="238"/>
      <c r="F1582" s="238"/>
      <c r="G1582" s="236"/>
      <c r="H1582" s="236"/>
      <c r="I1582" s="236" t="s">
        <v>1367</v>
      </c>
      <c r="J1582" s="236" t="s">
        <v>1367</v>
      </c>
    </row>
    <row r="1583" spans="3:10">
      <c r="D1583" s="355"/>
    </row>
    <row r="1584" spans="3:10" ht="40.200000000000003" thickBot="1">
      <c r="C1584" s="964" t="s">
        <v>2099</v>
      </c>
    </row>
    <row r="1585" spans="4:10" ht="40.200000000000003" thickBot="1">
      <c r="D1585" s="353" t="s">
        <v>975</v>
      </c>
      <c r="E1585" s="235" t="s">
        <v>465</v>
      </c>
      <c r="F1585" s="235" t="s">
        <v>976</v>
      </c>
      <c r="G1585" s="235" t="s">
        <v>1540</v>
      </c>
      <c r="H1585" s="235" t="s">
        <v>1539</v>
      </c>
      <c r="I1585" s="235" t="s">
        <v>1358</v>
      </c>
      <c r="J1585" s="235" t="s">
        <v>1359</v>
      </c>
    </row>
    <row r="1586" spans="4:10" ht="40.200000000000003" thickBot="1">
      <c r="D1586" s="358" t="s">
        <v>585</v>
      </c>
      <c r="E1586" s="238"/>
      <c r="F1586" s="238" t="s">
        <v>981</v>
      </c>
      <c r="G1586" s="236"/>
      <c r="H1586" s="236"/>
      <c r="I1586" s="236"/>
      <c r="J1586" s="236"/>
    </row>
    <row r="1587" spans="4:10" ht="40.200000000000003" thickBot="1">
      <c r="D1587" s="358" t="s">
        <v>621</v>
      </c>
      <c r="E1587" s="238"/>
      <c r="F1587" s="238"/>
      <c r="G1587" s="236"/>
      <c r="H1587" s="236"/>
      <c r="I1587" s="236"/>
      <c r="J1587" s="236"/>
    </row>
    <row r="1588" spans="4:10" ht="40.200000000000003" thickBot="1">
      <c r="D1588" s="358" t="s">
        <v>2043</v>
      </c>
      <c r="E1588" s="238"/>
      <c r="F1588" s="238"/>
      <c r="G1588" s="236"/>
      <c r="H1588" s="236"/>
      <c r="I1588" s="236" t="s">
        <v>592</v>
      </c>
      <c r="J1588" s="236" t="s">
        <v>1365</v>
      </c>
    </row>
    <row r="1589" spans="4:10" ht="40.200000000000003" thickBot="1">
      <c r="D1589" s="358" t="s">
        <v>616</v>
      </c>
      <c r="E1589" s="238"/>
      <c r="F1589" s="238"/>
      <c r="G1589" s="236" t="b">
        <v>0</v>
      </c>
      <c r="H1589" s="236"/>
      <c r="I1589" s="236" t="s">
        <v>617</v>
      </c>
      <c r="J1589" s="236" t="s">
        <v>39</v>
      </c>
    </row>
    <row r="1590" spans="4:10" ht="40.200000000000003" thickBot="1">
      <c r="D1590" s="358" t="s">
        <v>1363</v>
      </c>
      <c r="E1590" s="238"/>
      <c r="F1590" s="238"/>
      <c r="G1590" s="236"/>
      <c r="H1590" s="236"/>
      <c r="I1590" s="236" t="s">
        <v>592</v>
      </c>
      <c r="J1590" s="236" t="s">
        <v>1365</v>
      </c>
    </row>
    <row r="1591" spans="4:10" ht="40.200000000000003" thickBot="1">
      <c r="D1591" s="358" t="s">
        <v>308</v>
      </c>
      <c r="E1591" s="238"/>
      <c r="F1591" s="238"/>
      <c r="G1591" s="236"/>
      <c r="H1591" s="236"/>
      <c r="I1591" s="236"/>
      <c r="J1591" s="236"/>
    </row>
    <row r="1592" spans="4:10" ht="40.200000000000003" thickBot="1">
      <c r="D1592" s="358" t="s">
        <v>2137</v>
      </c>
      <c r="E1592" s="238"/>
      <c r="F1592" s="238"/>
      <c r="G1592" s="236"/>
      <c r="H1592" s="236"/>
      <c r="I1592" s="236" t="s">
        <v>1367</v>
      </c>
      <c r="J1592" s="236"/>
    </row>
    <row r="1593" spans="4:10" ht="40.200000000000003" thickBot="1">
      <c r="D1593" s="358" t="s">
        <v>2134</v>
      </c>
      <c r="E1593" s="238"/>
      <c r="F1593" s="238"/>
      <c r="G1593" s="236"/>
      <c r="H1593" s="236"/>
      <c r="I1593" s="236" t="s">
        <v>609</v>
      </c>
      <c r="J1593" s="236" t="s">
        <v>2135</v>
      </c>
    </row>
    <row r="1594" spans="4:10" ht="40.200000000000003" thickBot="1">
      <c r="D1594" s="358" t="s">
        <v>2066</v>
      </c>
      <c r="E1594" s="238"/>
      <c r="F1594" s="238"/>
      <c r="G1594" s="236" t="b">
        <v>0</v>
      </c>
      <c r="H1594" s="236"/>
      <c r="I1594" s="236" t="s">
        <v>1367</v>
      </c>
      <c r="J1594" s="236"/>
    </row>
    <row r="1595" spans="4:10" ht="40.200000000000003" thickBot="1">
      <c r="D1595" s="358" t="s">
        <v>2138</v>
      </c>
      <c r="E1595" s="238"/>
      <c r="F1595" s="238"/>
      <c r="G1595" s="236"/>
      <c r="H1595" s="236"/>
      <c r="I1595" s="236" t="s">
        <v>2068</v>
      </c>
      <c r="J1595" s="236" t="s">
        <v>2069</v>
      </c>
    </row>
    <row r="1596" spans="4:10" ht="40.200000000000003" thickBot="1">
      <c r="D1596" s="358" t="s">
        <v>2139</v>
      </c>
      <c r="E1596" s="238"/>
      <c r="F1596" s="238"/>
      <c r="G1596" s="236" t="b">
        <v>0</v>
      </c>
      <c r="H1596" s="236"/>
      <c r="I1596" s="236"/>
      <c r="J1596" s="236"/>
    </row>
    <row r="1597" spans="4:10">
      <c r="D1597" s="1239" t="s">
        <v>644</v>
      </c>
      <c r="E1597" s="1241"/>
      <c r="F1597" s="1241"/>
      <c r="G1597" s="239"/>
      <c r="H1597" s="1226" t="s">
        <v>2141</v>
      </c>
      <c r="I1597" s="1226" t="s">
        <v>592</v>
      </c>
      <c r="J1597" s="404" t="s">
        <v>1365</v>
      </c>
    </row>
    <row r="1598" spans="4:10" ht="40.200000000000003" thickBot="1">
      <c r="D1598" s="1240"/>
      <c r="E1598" s="1242"/>
      <c r="F1598" s="1242"/>
      <c r="G1598" s="236" t="s">
        <v>2140</v>
      </c>
      <c r="H1598" s="1227"/>
      <c r="I1598" s="1227"/>
      <c r="J1598" s="405"/>
    </row>
    <row r="1599" spans="4:10" ht="40.200000000000003" thickBot="1">
      <c r="D1599" s="358" t="s">
        <v>616</v>
      </c>
      <c r="E1599" s="238"/>
      <c r="F1599" s="238"/>
      <c r="G1599" s="236" t="b">
        <v>0</v>
      </c>
      <c r="H1599" s="236"/>
      <c r="I1599" s="236" t="s">
        <v>617</v>
      </c>
      <c r="J1599" s="236" t="s">
        <v>39</v>
      </c>
    </row>
    <row r="1600" spans="4:10">
      <c r="D1600" s="355"/>
    </row>
    <row r="1601" spans="3:10">
      <c r="C1601" s="964" t="s">
        <v>2053</v>
      </c>
    </row>
    <row r="1602" spans="3:10">
      <c r="D1602" s="359" t="s">
        <v>2142</v>
      </c>
    </row>
    <row r="1603" spans="3:10">
      <c r="D1603" s="359" t="s">
        <v>2143</v>
      </c>
    </row>
    <row r="1604" spans="3:10">
      <c r="D1604" s="359" t="s">
        <v>2144</v>
      </c>
    </row>
    <row r="1605" spans="3:10" ht="40.200000000000003" thickBot="1">
      <c r="C1605" s="964" t="s">
        <v>2145</v>
      </c>
    </row>
    <row r="1606" spans="3:10" ht="40.200000000000003" thickBot="1">
      <c r="D1606" s="353" t="s">
        <v>975</v>
      </c>
      <c r="E1606" s="235" t="s">
        <v>465</v>
      </c>
      <c r="F1606" s="235" t="s">
        <v>976</v>
      </c>
      <c r="G1606" s="235" t="s">
        <v>1540</v>
      </c>
      <c r="H1606" s="235" t="s">
        <v>1539</v>
      </c>
      <c r="I1606" s="235" t="s">
        <v>1358</v>
      </c>
      <c r="J1606" s="235" t="s">
        <v>1359</v>
      </c>
    </row>
    <row r="1607" spans="3:10" ht="40.200000000000003" thickBot="1">
      <c r="D1607" s="358" t="s">
        <v>585</v>
      </c>
      <c r="E1607" s="238"/>
      <c r="F1607" s="238" t="s">
        <v>981</v>
      </c>
      <c r="G1607" s="236"/>
      <c r="H1607" s="236"/>
      <c r="I1607" s="236"/>
      <c r="J1607" s="236"/>
    </row>
    <row r="1608" spans="3:10" ht="40.200000000000003" thickBot="1">
      <c r="D1608" s="358" t="s">
        <v>644</v>
      </c>
      <c r="E1608" s="238" t="s">
        <v>2026</v>
      </c>
      <c r="F1608" s="238" t="s">
        <v>64</v>
      </c>
      <c r="G1608" s="236" t="b">
        <v>0</v>
      </c>
      <c r="H1608" s="236" t="s">
        <v>2061</v>
      </c>
      <c r="I1608" s="236" t="s">
        <v>592</v>
      </c>
      <c r="J1608" s="236" t="s">
        <v>1365</v>
      </c>
    </row>
    <row r="1609" spans="3:10" ht="40.200000000000003" thickBot="1">
      <c r="D1609" s="358" t="s">
        <v>2083</v>
      </c>
      <c r="E1609" s="238"/>
      <c r="F1609" s="238"/>
      <c r="G1609" s="236"/>
      <c r="H1609" s="236"/>
      <c r="I1609" s="236"/>
      <c r="J1609" s="236"/>
    </row>
    <row r="1610" spans="3:10" ht="40.200000000000003" thickBot="1">
      <c r="D1610" s="358" t="s">
        <v>1729</v>
      </c>
      <c r="E1610" s="238" t="s">
        <v>2028</v>
      </c>
      <c r="F1610" s="238" t="s">
        <v>981</v>
      </c>
      <c r="G1610" s="236" t="b">
        <v>0</v>
      </c>
      <c r="H1610" s="236" t="s">
        <v>2062</v>
      </c>
      <c r="I1610" s="236" t="s">
        <v>2030</v>
      </c>
      <c r="J1610" s="236" t="s">
        <v>2063</v>
      </c>
    </row>
    <row r="1611" spans="3:10" ht="40.200000000000003" thickBot="1">
      <c r="D1611" s="358" t="s">
        <v>1363</v>
      </c>
      <c r="E1611" s="238" t="s">
        <v>2064</v>
      </c>
      <c r="F1611" s="238" t="s">
        <v>64</v>
      </c>
      <c r="G1611" s="236" t="b">
        <v>0</v>
      </c>
      <c r="H1611" s="236" t="s">
        <v>2032</v>
      </c>
      <c r="I1611" s="236" t="s">
        <v>592</v>
      </c>
      <c r="J1611" s="236" t="s">
        <v>1365</v>
      </c>
    </row>
    <row r="1612" spans="3:10" ht="40.200000000000003" thickBot="1">
      <c r="D1612" s="358" t="s">
        <v>616</v>
      </c>
      <c r="E1612" s="238" t="s">
        <v>2065</v>
      </c>
      <c r="F1612" s="238" t="s">
        <v>64</v>
      </c>
      <c r="G1612" s="236" t="b">
        <v>0</v>
      </c>
      <c r="H1612" s="236" t="s">
        <v>2034</v>
      </c>
      <c r="I1612" s="236" t="s">
        <v>617</v>
      </c>
      <c r="J1612" s="236" t="s">
        <v>39</v>
      </c>
    </row>
    <row r="1613" spans="3:10" ht="40.200000000000003" thickBot="1">
      <c r="D1613" s="358" t="s">
        <v>394</v>
      </c>
      <c r="E1613" s="238"/>
      <c r="F1613" s="238"/>
      <c r="G1613" s="236"/>
      <c r="H1613" s="236"/>
      <c r="I1613" s="236" t="s">
        <v>2047</v>
      </c>
      <c r="J1613" s="236" t="s">
        <v>2048</v>
      </c>
    </row>
    <row r="1614" spans="3:10" ht="40.200000000000003" thickBot="1">
      <c r="D1614" s="358" t="s">
        <v>621</v>
      </c>
      <c r="E1614" s="238"/>
      <c r="F1614" s="238" t="s">
        <v>64</v>
      </c>
      <c r="G1614" s="238"/>
      <c r="H1614" s="238"/>
      <c r="I1614" s="236"/>
      <c r="J1614" s="236"/>
    </row>
    <row r="1615" spans="3:10" ht="40.200000000000003" thickBot="1">
      <c r="D1615" s="358" t="s">
        <v>644</v>
      </c>
      <c r="E1615" s="238" t="s">
        <v>2049</v>
      </c>
      <c r="F1615" s="238" t="s">
        <v>64</v>
      </c>
      <c r="G1615" s="238"/>
      <c r="H1615" s="238" t="s">
        <v>2061</v>
      </c>
      <c r="I1615" s="236" t="s">
        <v>592</v>
      </c>
      <c r="J1615" s="236" t="s">
        <v>1365</v>
      </c>
    </row>
    <row r="1616" spans="3:10" ht="40.200000000000003" thickBot="1">
      <c r="D1616" s="358" t="s">
        <v>616</v>
      </c>
      <c r="E1616" s="238" t="s">
        <v>2051</v>
      </c>
      <c r="F1616" s="238" t="s">
        <v>981</v>
      </c>
      <c r="G1616" s="238"/>
      <c r="H1616" s="238" t="s">
        <v>2070</v>
      </c>
      <c r="I1616" s="236" t="s">
        <v>617</v>
      </c>
      <c r="J1616" s="236" t="s">
        <v>39</v>
      </c>
    </row>
    <row r="1617" spans="3:10" ht="42" thickBot="1">
      <c r="D1617" s="358" t="s">
        <v>1729</v>
      </c>
      <c r="E1617" s="238" t="s">
        <v>2071</v>
      </c>
      <c r="F1617" s="238"/>
      <c r="G1617" s="238"/>
      <c r="H1617" s="238" t="s">
        <v>2072</v>
      </c>
      <c r="I1617" s="236" t="s">
        <v>2030</v>
      </c>
      <c r="J1617" s="236" t="s">
        <v>2063</v>
      </c>
    </row>
    <row r="1618" spans="3:10" ht="40.200000000000003" thickBot="1">
      <c r="D1618" s="358" t="s">
        <v>1363</v>
      </c>
      <c r="E1618" s="238" t="s">
        <v>2073</v>
      </c>
      <c r="F1618" s="238"/>
      <c r="G1618" s="238"/>
      <c r="H1618" s="238" t="s">
        <v>2062</v>
      </c>
      <c r="I1618" s="236" t="s">
        <v>592</v>
      </c>
      <c r="J1618" s="236" t="s">
        <v>1365</v>
      </c>
    </row>
    <row r="1619" spans="3:10">
      <c r="D1619" s="355"/>
    </row>
    <row r="1620" spans="3:10">
      <c r="C1620" s="964" t="s">
        <v>2146</v>
      </c>
    </row>
    <row r="1621" spans="3:10">
      <c r="D1621" s="356" t="s">
        <v>2147</v>
      </c>
    </row>
    <row r="1622" spans="3:10">
      <c r="D1622" s="356" t="s">
        <v>2148</v>
      </c>
    </row>
    <row r="1623" spans="3:10">
      <c r="D1623" s="356" t="s">
        <v>2149</v>
      </c>
    </row>
    <row r="1624" spans="3:10">
      <c r="D1624" s="356" t="s">
        <v>2150</v>
      </c>
    </row>
    <row r="1625" spans="3:10">
      <c r="D1625" s="356" t="s">
        <v>2151</v>
      </c>
    </row>
    <row r="1626" spans="3:10">
      <c r="D1626" s="356" t="s">
        <v>2152</v>
      </c>
    </row>
    <row r="1627" spans="3:10">
      <c r="D1627" s="356" t="s">
        <v>2153</v>
      </c>
    </row>
    <row r="1628" spans="3:10">
      <c r="D1628" s="356" t="s">
        <v>2154</v>
      </c>
    </row>
    <row r="1629" spans="3:10">
      <c r="D1629" s="356" t="s">
        <v>2155</v>
      </c>
    </row>
    <row r="1630" spans="3:10">
      <c r="D1630" s="356" t="s">
        <v>2156</v>
      </c>
    </row>
    <row r="1631" spans="3:10">
      <c r="D1631" s="356" t="s">
        <v>2157</v>
      </c>
    </row>
    <row r="1632" spans="3:10">
      <c r="D1632" s="356" t="s">
        <v>2158</v>
      </c>
    </row>
    <row r="1633" spans="3:4">
      <c r="D1633" s="356" t="s">
        <v>2159</v>
      </c>
    </row>
    <row r="1634" spans="3:4">
      <c r="D1634" s="356" t="s">
        <v>2160</v>
      </c>
    </row>
    <row r="1635" spans="3:4">
      <c r="D1635" s="356" t="s">
        <v>2161</v>
      </c>
    </row>
    <row r="1636" spans="3:4">
      <c r="D1636" s="356" t="s">
        <v>2162</v>
      </c>
    </row>
    <row r="1637" spans="3:4">
      <c r="D1637" s="356" t="s">
        <v>2163</v>
      </c>
    </row>
    <row r="1638" spans="3:4">
      <c r="D1638" s="356" t="s">
        <v>2164</v>
      </c>
    </row>
    <row r="1639" spans="3:4">
      <c r="D1639" s="356" t="s">
        <v>2165</v>
      </c>
    </row>
    <row r="1640" spans="3:4">
      <c r="D1640" s="356" t="s">
        <v>2166</v>
      </c>
    </row>
    <row r="1641" spans="3:4">
      <c r="D1641" s="356" t="s">
        <v>2167</v>
      </c>
    </row>
    <row r="1642" spans="3:4">
      <c r="D1642" s="356" t="s">
        <v>2168</v>
      </c>
    </row>
    <row r="1643" spans="3:4">
      <c r="D1643" s="356" t="s">
        <v>2169</v>
      </c>
    </row>
    <row r="1644" spans="3:4">
      <c r="D1644" s="356" t="s">
        <v>2170</v>
      </c>
    </row>
    <row r="1645" spans="3:4">
      <c r="D1645" s="356" t="s">
        <v>2171</v>
      </c>
    </row>
    <row r="1646" spans="3:4">
      <c r="D1646" s="356" t="s">
        <v>2172</v>
      </c>
    </row>
    <row r="1647" spans="3:4">
      <c r="C1647" s="964" t="s">
        <v>2173</v>
      </c>
    </row>
    <row r="1648" spans="3:4">
      <c r="D1648" s="356" t="s">
        <v>2174</v>
      </c>
    </row>
    <row r="1649" spans="3:4">
      <c r="D1649" s="356" t="s">
        <v>2175</v>
      </c>
    </row>
    <row r="1650" spans="3:4">
      <c r="D1650" s="356" t="s">
        <v>2176</v>
      </c>
    </row>
    <row r="1651" spans="3:4">
      <c r="D1651" s="356" t="s">
        <v>2177</v>
      </c>
    </row>
    <row r="1652" spans="3:4">
      <c r="C1652" s="963" t="s">
        <v>786</v>
      </c>
    </row>
    <row r="1653" spans="3:4">
      <c r="D1653" s="346" t="s">
        <v>2178</v>
      </c>
    </row>
    <row r="1654" spans="3:4">
      <c r="D1654" s="346" t="s">
        <v>2179</v>
      </c>
    </row>
    <row r="1655" spans="3:4">
      <c r="D1655" s="346" t="s">
        <v>2180</v>
      </c>
    </row>
    <row r="1656" spans="3:4">
      <c r="D1656" s="346" t="s">
        <v>1469</v>
      </c>
    </row>
    <row r="1657" spans="3:4">
      <c r="D1657" s="352" t="s">
        <v>2181</v>
      </c>
    </row>
    <row r="1658" spans="3:4">
      <c r="D1658" s="346" t="s">
        <v>2182</v>
      </c>
    </row>
    <row r="1659" spans="3:4">
      <c r="D1659" s="346" t="s">
        <v>2183</v>
      </c>
    </row>
    <row r="1660" spans="3:4">
      <c r="D1660" s="346" t="s">
        <v>2184</v>
      </c>
    </row>
    <row r="1661" spans="3:4">
      <c r="D1661" s="346" t="s">
        <v>2185</v>
      </c>
    </row>
    <row r="1662" spans="3:4">
      <c r="D1662" s="346" t="s">
        <v>2186</v>
      </c>
    </row>
    <row r="1663" spans="3:4">
      <c r="D1663" s="346" t="s">
        <v>2187</v>
      </c>
    </row>
    <row r="1664" spans="3:4">
      <c r="D1664" s="346" t="s">
        <v>2188</v>
      </c>
    </row>
    <row r="1665" spans="3:10">
      <c r="D1665" s="346" t="s">
        <v>2189</v>
      </c>
    </row>
    <row r="1666" spans="3:10">
      <c r="D1666" s="346" t="s">
        <v>2190</v>
      </c>
    </row>
    <row r="1667" spans="3:10">
      <c r="D1667" s="346" t="s">
        <v>2191</v>
      </c>
    </row>
    <row r="1668" spans="3:10">
      <c r="D1668" s="346" t="s">
        <v>2192</v>
      </c>
    </row>
    <row r="1669" spans="3:10">
      <c r="D1669" s="346" t="s">
        <v>2193</v>
      </c>
    </row>
    <row r="1670" spans="3:10">
      <c r="D1670" s="346" t="s">
        <v>2194</v>
      </c>
    </row>
    <row r="1671" spans="3:10" ht="40.200000000000003" thickBot="1">
      <c r="C1671" s="964" t="s">
        <v>2195</v>
      </c>
    </row>
    <row r="1672" spans="3:10" ht="40.200000000000003" thickBot="1">
      <c r="D1672" s="353" t="s">
        <v>975</v>
      </c>
      <c r="E1672" s="235" t="s">
        <v>976</v>
      </c>
      <c r="F1672" s="235" t="s">
        <v>465</v>
      </c>
      <c r="G1672" s="235" t="s">
        <v>1539</v>
      </c>
      <c r="H1672" s="235" t="s">
        <v>978</v>
      </c>
      <c r="I1672" s="235" t="s">
        <v>1358</v>
      </c>
      <c r="J1672" s="235" t="s">
        <v>1359</v>
      </c>
    </row>
    <row r="1673" spans="3:10" ht="40.200000000000003" thickBot="1">
      <c r="D1673" s="354" t="s">
        <v>30</v>
      </c>
      <c r="E1673" s="238" t="s">
        <v>981</v>
      </c>
      <c r="F1673" s="236" t="s">
        <v>2196</v>
      </c>
      <c r="G1673" s="236" t="s">
        <v>2197</v>
      </c>
      <c r="H1673" s="236"/>
      <c r="I1673" s="236" t="s">
        <v>617</v>
      </c>
      <c r="J1673" s="236" t="s">
        <v>39</v>
      </c>
    </row>
    <row r="1674" spans="3:10" ht="40.200000000000003" thickBot="1">
      <c r="D1674" s="354" t="s">
        <v>2198</v>
      </c>
      <c r="E1674" s="238" t="s">
        <v>981</v>
      </c>
      <c r="F1674" s="236" t="s">
        <v>2198</v>
      </c>
      <c r="G1674" s="236" t="s">
        <v>2199</v>
      </c>
      <c r="H1674" s="236">
        <v>70</v>
      </c>
      <c r="I1674" s="236" t="s">
        <v>2200</v>
      </c>
      <c r="J1674" s="236" t="s">
        <v>2201</v>
      </c>
    </row>
    <row r="1675" spans="3:10" ht="40.200000000000003" thickBot="1">
      <c r="D1675" s="354" t="s">
        <v>2202</v>
      </c>
      <c r="E1675" s="238" t="s">
        <v>981</v>
      </c>
      <c r="F1675" s="236" t="s">
        <v>2203</v>
      </c>
      <c r="G1675" s="236"/>
      <c r="H1675" s="236">
        <v>0</v>
      </c>
      <c r="I1675" s="236" t="s">
        <v>2204</v>
      </c>
      <c r="J1675" s="236" t="s">
        <v>2205</v>
      </c>
    </row>
    <row r="1676" spans="3:10">
      <c r="D1676" s="355"/>
    </row>
    <row r="1677" spans="3:10">
      <c r="C1677" s="964" t="s">
        <v>2206</v>
      </c>
    </row>
    <row r="1678" spans="3:10">
      <c r="D1678" s="362" t="s">
        <v>2207</v>
      </c>
    </row>
    <row r="1680" spans="3:10">
      <c r="C1680" s="963" t="s">
        <v>787</v>
      </c>
    </row>
    <row r="1681" spans="4:4">
      <c r="D1681" s="346" t="s">
        <v>2208</v>
      </c>
    </row>
    <row r="1682" spans="4:4">
      <c r="D1682" s="346" t="s">
        <v>2209</v>
      </c>
    </row>
    <row r="1683" spans="4:4">
      <c r="D1683" s="346" t="s">
        <v>2210</v>
      </c>
    </row>
    <row r="1684" spans="4:4">
      <c r="D1684" s="346" t="s">
        <v>2211</v>
      </c>
    </row>
    <row r="1685" spans="4:4">
      <c r="D1685" s="346" t="s">
        <v>2212</v>
      </c>
    </row>
    <row r="1686" spans="4:4">
      <c r="D1686" s="346" t="s">
        <v>2213</v>
      </c>
    </row>
    <row r="1687" spans="4:4">
      <c r="D1687" s="352" t="s">
        <v>2214</v>
      </c>
    </row>
    <row r="1688" spans="4:4">
      <c r="D1688" s="346" t="s">
        <v>2215</v>
      </c>
    </row>
    <row r="1689" spans="4:4">
      <c r="D1689" s="346" t="s">
        <v>2216</v>
      </c>
    </row>
    <row r="1690" spans="4:4">
      <c r="D1690" s="346" t="s">
        <v>2217</v>
      </c>
    </row>
    <row r="1691" spans="4:4">
      <c r="D1691" s="346" t="s">
        <v>2218</v>
      </c>
    </row>
    <row r="1692" spans="4:4">
      <c r="D1692" s="346" t="s">
        <v>2219</v>
      </c>
    </row>
    <row r="1693" spans="4:4">
      <c r="D1693" s="346" t="s">
        <v>2220</v>
      </c>
    </row>
    <row r="1694" spans="4:4">
      <c r="D1694" s="352" t="s">
        <v>2221</v>
      </c>
    </row>
    <row r="1695" spans="4:4">
      <c r="D1695" s="346" t="s">
        <v>2222</v>
      </c>
    </row>
    <row r="1696" spans="4:4">
      <c r="D1696" s="346" t="s">
        <v>2223</v>
      </c>
    </row>
    <row r="1697" spans="4:4">
      <c r="D1697" s="346" t="s">
        <v>2224</v>
      </c>
    </row>
    <row r="1698" spans="4:4">
      <c r="D1698" s="346" t="s">
        <v>2225</v>
      </c>
    </row>
    <row r="1699" spans="4:4">
      <c r="D1699" s="346" t="s">
        <v>2226</v>
      </c>
    </row>
    <row r="1700" spans="4:4">
      <c r="D1700" s="346" t="s">
        <v>2227</v>
      </c>
    </row>
    <row r="1701" spans="4:4">
      <c r="D1701" s="346" t="s">
        <v>2228</v>
      </c>
    </row>
    <row r="1702" spans="4:4">
      <c r="D1702" s="346" t="s">
        <v>2229</v>
      </c>
    </row>
    <row r="1703" spans="4:4">
      <c r="D1703" s="346" t="s">
        <v>2230</v>
      </c>
    </row>
    <row r="1704" spans="4:4">
      <c r="D1704" s="346" t="s">
        <v>2231</v>
      </c>
    </row>
    <row r="1705" spans="4:4">
      <c r="D1705" s="346" t="s">
        <v>2232</v>
      </c>
    </row>
    <row r="1706" spans="4:4">
      <c r="D1706" s="346" t="s">
        <v>2233</v>
      </c>
    </row>
    <row r="1707" spans="4:4">
      <c r="D1707" s="346" t="s">
        <v>2234</v>
      </c>
    </row>
    <row r="1708" spans="4:4">
      <c r="D1708" s="346" t="s">
        <v>2235</v>
      </c>
    </row>
    <row r="1709" spans="4:4">
      <c r="D1709" s="346" t="s">
        <v>2236</v>
      </c>
    </row>
    <row r="1710" spans="4:4">
      <c r="D1710" s="346" t="s">
        <v>2237</v>
      </c>
    </row>
    <row r="1711" spans="4:4">
      <c r="D1711" s="346" t="s">
        <v>2238</v>
      </c>
    </row>
    <row r="1712" spans="4:4">
      <c r="D1712" s="346" t="s">
        <v>2239</v>
      </c>
    </row>
    <row r="1713" spans="4:4">
      <c r="D1713" s="352" t="s">
        <v>2240</v>
      </c>
    </row>
    <row r="1714" spans="4:4">
      <c r="D1714" s="346" t="s">
        <v>2222</v>
      </c>
    </row>
    <row r="1715" spans="4:4">
      <c r="D1715" s="346" t="s">
        <v>2241</v>
      </c>
    </row>
    <row r="1716" spans="4:4">
      <c r="D1716" s="346" t="s">
        <v>2242</v>
      </c>
    </row>
    <row r="1717" spans="4:4">
      <c r="D1717" s="346" t="s">
        <v>2243</v>
      </c>
    </row>
    <row r="1718" spans="4:4">
      <c r="D1718" s="346" t="s">
        <v>2226</v>
      </c>
    </row>
    <row r="1719" spans="4:4">
      <c r="D1719" s="346" t="s">
        <v>2244</v>
      </c>
    </row>
    <row r="1720" spans="4:4">
      <c r="D1720" s="346" t="s">
        <v>2245</v>
      </c>
    </row>
    <row r="1721" spans="4:4">
      <c r="D1721" s="346" t="s">
        <v>2246</v>
      </c>
    </row>
    <row r="1722" spans="4:4">
      <c r="D1722" s="346" t="s">
        <v>2247</v>
      </c>
    </row>
    <row r="1723" spans="4:4">
      <c r="D1723" s="346" t="s">
        <v>2248</v>
      </c>
    </row>
    <row r="1724" spans="4:4">
      <c r="D1724" s="346" t="s">
        <v>2249</v>
      </c>
    </row>
    <row r="1725" spans="4:4">
      <c r="D1725" s="346" t="s">
        <v>2250</v>
      </c>
    </row>
    <row r="1726" spans="4:4">
      <c r="D1726" s="346" t="s">
        <v>2251</v>
      </c>
    </row>
    <row r="1727" spans="4:4">
      <c r="D1727" s="346" t="s">
        <v>2235</v>
      </c>
    </row>
    <row r="1728" spans="4:4">
      <c r="D1728" s="346" t="s">
        <v>2236</v>
      </c>
    </row>
    <row r="1729" spans="4:4">
      <c r="D1729" s="346" t="s">
        <v>2252</v>
      </c>
    </row>
    <row r="1730" spans="4:4">
      <c r="D1730" s="346" t="s">
        <v>2238</v>
      </c>
    </row>
    <row r="1731" spans="4:4">
      <c r="D1731" s="346" t="s">
        <v>2239</v>
      </c>
    </row>
    <row r="1732" spans="4:4">
      <c r="D1732" s="352" t="s">
        <v>2253</v>
      </c>
    </row>
    <row r="1733" spans="4:4">
      <c r="D1733" s="346" t="s">
        <v>2222</v>
      </c>
    </row>
    <row r="1734" spans="4:4">
      <c r="D1734" s="346" t="s">
        <v>2241</v>
      </c>
    </row>
    <row r="1735" spans="4:4">
      <c r="D1735" s="346" t="s">
        <v>2242</v>
      </c>
    </row>
    <row r="1736" spans="4:4">
      <c r="D1736" s="346" t="s">
        <v>2243</v>
      </c>
    </row>
    <row r="1737" spans="4:4">
      <c r="D1737" s="346" t="s">
        <v>2226</v>
      </c>
    </row>
    <row r="1738" spans="4:4">
      <c r="D1738" s="346" t="s">
        <v>2244</v>
      </c>
    </row>
    <row r="1739" spans="4:4">
      <c r="D1739" s="346" t="s">
        <v>2245</v>
      </c>
    </row>
    <row r="1740" spans="4:4">
      <c r="D1740" s="346" t="s">
        <v>2246</v>
      </c>
    </row>
    <row r="1741" spans="4:4">
      <c r="D1741" s="346" t="s">
        <v>2247</v>
      </c>
    </row>
    <row r="1742" spans="4:4">
      <c r="D1742" s="346" t="s">
        <v>2254</v>
      </c>
    </row>
    <row r="1743" spans="4:4">
      <c r="D1743" s="346" t="s">
        <v>2249</v>
      </c>
    </row>
    <row r="1744" spans="4:4">
      <c r="D1744" s="346" t="s">
        <v>2250</v>
      </c>
    </row>
    <row r="1745" spans="4:4">
      <c r="D1745" s="346" t="s">
        <v>2251</v>
      </c>
    </row>
    <row r="1746" spans="4:4">
      <c r="D1746" s="346" t="s">
        <v>2235</v>
      </c>
    </row>
    <row r="1747" spans="4:4">
      <c r="D1747" s="346" t="s">
        <v>2236</v>
      </c>
    </row>
    <row r="1748" spans="4:4">
      <c r="D1748" s="346" t="s">
        <v>2252</v>
      </c>
    </row>
    <row r="1749" spans="4:4">
      <c r="D1749" s="346" t="s">
        <v>2238</v>
      </c>
    </row>
    <row r="1750" spans="4:4">
      <c r="D1750" s="346" t="s">
        <v>2239</v>
      </c>
    </row>
    <row r="1751" spans="4:4">
      <c r="D1751" s="352" t="s">
        <v>2255</v>
      </c>
    </row>
    <row r="1752" spans="4:4">
      <c r="D1752" s="346" t="s">
        <v>2222</v>
      </c>
    </row>
    <row r="1753" spans="4:4">
      <c r="D1753" s="346" t="s">
        <v>2241</v>
      </c>
    </row>
    <row r="1754" spans="4:4">
      <c r="D1754" s="346" t="s">
        <v>2242</v>
      </c>
    </row>
    <row r="1755" spans="4:4">
      <c r="D1755" s="346" t="s">
        <v>2243</v>
      </c>
    </row>
    <row r="1756" spans="4:4">
      <c r="D1756" s="346" t="s">
        <v>2256</v>
      </c>
    </row>
    <row r="1757" spans="4:4">
      <c r="D1757" s="346" t="s">
        <v>2257</v>
      </c>
    </row>
    <row r="1758" spans="4:4">
      <c r="D1758" s="346" t="s">
        <v>2258</v>
      </c>
    </row>
    <row r="1759" spans="4:4">
      <c r="D1759" s="346" t="s">
        <v>2259</v>
      </c>
    </row>
    <row r="1760" spans="4:4">
      <c r="D1760" s="346" t="s">
        <v>2260</v>
      </c>
    </row>
    <row r="1761" spans="4:4">
      <c r="D1761" s="346" t="s">
        <v>2261</v>
      </c>
    </row>
    <row r="1762" spans="4:4">
      <c r="D1762" s="346" t="s">
        <v>2249</v>
      </c>
    </row>
    <row r="1763" spans="4:4">
      <c r="D1763" s="346" t="s">
        <v>2250</v>
      </c>
    </row>
    <row r="1764" spans="4:4">
      <c r="D1764" s="346" t="s">
        <v>2251</v>
      </c>
    </row>
    <row r="1765" spans="4:4">
      <c r="D1765" s="346" t="s">
        <v>2235</v>
      </c>
    </row>
    <row r="1766" spans="4:4">
      <c r="D1766" s="346" t="s">
        <v>2236</v>
      </c>
    </row>
    <row r="1767" spans="4:4">
      <c r="D1767" s="346" t="s">
        <v>2252</v>
      </c>
    </row>
    <row r="1768" spans="4:4">
      <c r="D1768" s="346" t="s">
        <v>2238</v>
      </c>
    </row>
    <row r="1769" spans="4:4">
      <c r="D1769" s="346" t="s">
        <v>2239</v>
      </c>
    </row>
    <row r="1770" spans="4:4">
      <c r="D1770" s="346" t="s">
        <v>2262</v>
      </c>
    </row>
    <row r="1771" spans="4:4">
      <c r="D1771" s="352" t="s">
        <v>2263</v>
      </c>
    </row>
    <row r="1772" spans="4:4">
      <c r="D1772" s="346" t="s">
        <v>2264</v>
      </c>
    </row>
    <row r="1773" spans="4:4">
      <c r="D1773" s="346" t="s">
        <v>2265</v>
      </c>
    </row>
    <row r="1774" spans="4:4">
      <c r="D1774" s="346" t="s">
        <v>2266</v>
      </c>
    </row>
    <row r="1775" spans="4:4">
      <c r="D1775" s="346" t="s">
        <v>2267</v>
      </c>
    </row>
    <row r="1776" spans="4:4">
      <c r="D1776" s="346" t="s">
        <v>2265</v>
      </c>
    </row>
    <row r="1777" spans="4:4">
      <c r="D1777" s="346" t="s">
        <v>2268</v>
      </c>
    </row>
    <row r="1778" spans="4:4">
      <c r="D1778" s="346" t="s">
        <v>2265</v>
      </c>
    </row>
    <row r="1779" spans="4:4">
      <c r="D1779" s="346" t="s">
        <v>2269</v>
      </c>
    </row>
    <row r="1780" spans="4:4">
      <c r="D1780" s="346" t="s">
        <v>2265</v>
      </c>
    </row>
    <row r="1781" spans="4:4">
      <c r="D1781" s="346" t="s">
        <v>2270</v>
      </c>
    </row>
    <row r="1782" spans="4:4">
      <c r="D1782" s="346" t="s">
        <v>2265</v>
      </c>
    </row>
    <row r="1783" spans="4:4">
      <c r="D1783" s="346" t="s">
        <v>2271</v>
      </c>
    </row>
    <row r="1784" spans="4:4">
      <c r="D1784" s="346" t="s">
        <v>2265</v>
      </c>
    </row>
    <row r="1785" spans="4:4">
      <c r="D1785" s="346" t="s">
        <v>2272</v>
      </c>
    </row>
    <row r="1786" spans="4:4">
      <c r="D1786" s="346" t="s">
        <v>2265</v>
      </c>
    </row>
    <row r="1787" spans="4:4">
      <c r="D1787" s="346" t="s">
        <v>2273</v>
      </c>
    </row>
    <row r="1788" spans="4:4">
      <c r="D1788" s="346" t="s">
        <v>2265</v>
      </c>
    </row>
    <row r="1789" spans="4:4">
      <c r="D1789" s="346" t="s">
        <v>2274</v>
      </c>
    </row>
    <row r="1790" spans="4:4">
      <c r="D1790" s="346" t="s">
        <v>2275</v>
      </c>
    </row>
    <row r="1791" spans="4:4">
      <c r="D1791" s="346" t="s">
        <v>2276</v>
      </c>
    </row>
    <row r="1792" spans="4:4">
      <c r="D1792" s="346" t="s">
        <v>2265</v>
      </c>
    </row>
    <row r="1793" spans="4:4">
      <c r="D1793" s="346" t="s">
        <v>2277</v>
      </c>
    </row>
    <row r="1794" spans="4:4">
      <c r="D1794" s="346" t="s">
        <v>2275</v>
      </c>
    </row>
    <row r="1795" spans="4:4">
      <c r="D1795" s="352" t="s">
        <v>2278</v>
      </c>
    </row>
    <row r="1796" spans="4:4">
      <c r="D1796" s="346" t="s">
        <v>2279</v>
      </c>
    </row>
    <row r="1797" spans="4:4">
      <c r="D1797" s="346" t="s">
        <v>2265</v>
      </c>
    </row>
    <row r="1798" spans="4:4">
      <c r="D1798" s="346" t="s">
        <v>2280</v>
      </c>
    </row>
    <row r="1799" spans="4:4">
      <c r="D1799" s="346" t="s">
        <v>2265</v>
      </c>
    </row>
    <row r="1800" spans="4:4">
      <c r="D1800" s="346" t="s">
        <v>2281</v>
      </c>
    </row>
    <row r="1801" spans="4:4">
      <c r="D1801" s="346" t="s">
        <v>2265</v>
      </c>
    </row>
    <row r="1802" spans="4:4">
      <c r="D1802" s="346" t="s">
        <v>2282</v>
      </c>
    </row>
    <row r="1803" spans="4:4">
      <c r="D1803" s="346" t="s">
        <v>2265</v>
      </c>
    </row>
    <row r="1804" spans="4:4">
      <c r="D1804" s="352" t="s">
        <v>2283</v>
      </c>
    </row>
    <row r="1805" spans="4:4">
      <c r="D1805" s="346" t="s">
        <v>2284</v>
      </c>
    </row>
    <row r="1806" spans="4:4">
      <c r="D1806" s="346" t="s">
        <v>2285</v>
      </c>
    </row>
    <row r="1807" spans="4:4">
      <c r="D1807" s="346" t="s">
        <v>2286</v>
      </c>
    </row>
    <row r="1808" spans="4:4">
      <c r="D1808" s="346" t="s">
        <v>2287</v>
      </c>
    </row>
    <row r="1809" spans="4:4">
      <c r="D1809" s="346" t="s">
        <v>2288</v>
      </c>
    </row>
    <row r="1810" spans="4:4">
      <c r="D1810" s="346" t="s">
        <v>2265</v>
      </c>
    </row>
    <row r="1811" spans="4:4">
      <c r="D1811" s="346" t="s">
        <v>2289</v>
      </c>
    </row>
    <row r="1812" spans="4:4">
      <c r="D1812" s="346" t="s">
        <v>2265</v>
      </c>
    </row>
    <row r="1813" spans="4:4">
      <c r="D1813" s="352" t="s">
        <v>2290</v>
      </c>
    </row>
    <row r="1814" spans="4:4">
      <c r="D1814" s="346" t="s">
        <v>2291</v>
      </c>
    </row>
    <row r="1815" spans="4:4">
      <c r="D1815" s="346" t="s">
        <v>2292</v>
      </c>
    </row>
    <row r="1816" spans="4:4">
      <c r="D1816" s="346" t="s">
        <v>2293</v>
      </c>
    </row>
    <row r="1817" spans="4:4">
      <c r="D1817" s="346" t="s">
        <v>2294</v>
      </c>
    </row>
    <row r="1818" spans="4:4">
      <c r="D1818" s="346" t="s">
        <v>2295</v>
      </c>
    </row>
    <row r="1819" spans="4:4">
      <c r="D1819" s="346" t="s">
        <v>2296</v>
      </c>
    </row>
    <row r="1820" spans="4:4">
      <c r="D1820" s="346" t="s">
        <v>2297</v>
      </c>
    </row>
    <row r="1821" spans="4:4">
      <c r="D1821" s="346" t="s">
        <v>2298</v>
      </c>
    </row>
    <row r="1822" spans="4:4">
      <c r="D1822" s="346" t="s">
        <v>2299</v>
      </c>
    </row>
    <row r="1823" spans="4:4">
      <c r="D1823" s="346" t="s">
        <v>2300</v>
      </c>
    </row>
    <row r="1824" spans="4:4">
      <c r="D1824" s="346" t="s">
        <v>2301</v>
      </c>
    </row>
    <row r="1825" spans="3:12">
      <c r="D1825" s="346" t="s">
        <v>2302</v>
      </c>
    </row>
    <row r="1826" spans="3:12" ht="40.200000000000003" thickBot="1">
      <c r="C1826" s="964" t="s">
        <v>2303</v>
      </c>
    </row>
    <row r="1827" spans="3:12" ht="40.200000000000003" thickBot="1">
      <c r="D1827" s="353" t="s">
        <v>975</v>
      </c>
      <c r="E1827" s="235" t="s">
        <v>976</v>
      </c>
      <c r="F1827" s="235" t="s">
        <v>465</v>
      </c>
      <c r="G1827" s="235" t="s">
        <v>1539</v>
      </c>
      <c r="H1827" s="235" t="s">
        <v>978</v>
      </c>
      <c r="I1827" s="235" t="s">
        <v>2304</v>
      </c>
      <c r="J1827" s="235" t="s">
        <v>1540</v>
      </c>
      <c r="K1827" s="235" t="s">
        <v>1358</v>
      </c>
      <c r="L1827" s="235" t="s">
        <v>1359</v>
      </c>
    </row>
    <row r="1828" spans="3:12" ht="40.200000000000003" thickBot="1">
      <c r="D1828" s="354" t="s">
        <v>2305</v>
      </c>
      <c r="E1828" s="236" t="s">
        <v>981</v>
      </c>
      <c r="F1828" s="236" t="s">
        <v>2306</v>
      </c>
      <c r="G1828" s="236"/>
      <c r="H1828" s="236" t="s">
        <v>2307</v>
      </c>
      <c r="I1828" s="236"/>
      <c r="J1828" s="236"/>
      <c r="K1828" s="236" t="s">
        <v>1367</v>
      </c>
      <c r="L1828" s="236" t="s">
        <v>1367</v>
      </c>
    </row>
    <row r="1829" spans="3:12" ht="40.200000000000003" thickBot="1">
      <c r="D1829" s="354" t="s">
        <v>2308</v>
      </c>
      <c r="E1829" s="236" t="s">
        <v>981</v>
      </c>
      <c r="F1829" s="236" t="s">
        <v>2309</v>
      </c>
      <c r="G1829" s="240" t="s">
        <v>2310</v>
      </c>
      <c r="H1829" s="236"/>
      <c r="I1829" s="236"/>
      <c r="J1829" s="236"/>
      <c r="K1829" s="236" t="s">
        <v>1562</v>
      </c>
      <c r="L1829" s="236" t="s">
        <v>1563</v>
      </c>
    </row>
    <row r="1830" spans="3:12" ht="40.200000000000003" thickBot="1">
      <c r="D1830" s="354" t="s">
        <v>491</v>
      </c>
      <c r="E1830" s="236" t="s">
        <v>981</v>
      </c>
      <c r="F1830" s="236" t="s">
        <v>2311</v>
      </c>
      <c r="G1830" s="236"/>
      <c r="H1830" s="236" t="s">
        <v>2312</v>
      </c>
      <c r="I1830" s="236"/>
      <c r="J1830" s="236"/>
      <c r="K1830" s="236" t="s">
        <v>1367</v>
      </c>
      <c r="L1830" s="236" t="s">
        <v>1367</v>
      </c>
    </row>
    <row r="1831" spans="3:12" ht="40.200000000000003" thickBot="1">
      <c r="D1831" s="354" t="s">
        <v>2313</v>
      </c>
      <c r="E1831" s="236" t="s">
        <v>981</v>
      </c>
      <c r="F1831" s="236" t="s">
        <v>2314</v>
      </c>
      <c r="G1831" s="236" t="s">
        <v>2315</v>
      </c>
      <c r="H1831" s="236">
        <v>15</v>
      </c>
      <c r="I1831" s="236"/>
      <c r="J1831" s="236"/>
      <c r="K1831" s="236" t="s">
        <v>2316</v>
      </c>
      <c r="L1831" s="236" t="s">
        <v>2316</v>
      </c>
    </row>
    <row r="1832" spans="3:12" ht="40.200000000000003" thickBot="1">
      <c r="D1832" s="354" t="s">
        <v>2317</v>
      </c>
      <c r="E1832" s="236" t="s">
        <v>64</v>
      </c>
      <c r="F1832" s="236" t="s">
        <v>2318</v>
      </c>
      <c r="G1832" s="236" t="s">
        <v>1377</v>
      </c>
      <c r="H1832" s="236">
        <v>0</v>
      </c>
      <c r="I1832" s="236"/>
      <c r="J1832" s="236"/>
      <c r="K1832" s="236" t="s">
        <v>1378</v>
      </c>
      <c r="L1832" s="236" t="s">
        <v>1378</v>
      </c>
    </row>
    <row r="1833" spans="3:12" ht="40.200000000000003" thickBot="1">
      <c r="D1833" s="354" t="s">
        <v>2319</v>
      </c>
      <c r="E1833" s="236" t="s">
        <v>981</v>
      </c>
      <c r="F1833" s="236" t="s">
        <v>2320</v>
      </c>
      <c r="G1833" s="236" t="s">
        <v>2321</v>
      </c>
      <c r="H1833" s="236">
        <v>100</v>
      </c>
      <c r="I1833" s="236"/>
      <c r="J1833" s="236"/>
      <c r="K1833" s="236" t="s">
        <v>1378</v>
      </c>
      <c r="L1833" s="236" t="s">
        <v>1378</v>
      </c>
    </row>
    <row r="1834" spans="3:12" ht="40.200000000000003" thickBot="1">
      <c r="D1834" s="354" t="s">
        <v>2322</v>
      </c>
      <c r="E1834" s="236" t="s">
        <v>981</v>
      </c>
      <c r="F1834" s="236" t="s">
        <v>2322</v>
      </c>
      <c r="G1834" s="236" t="s">
        <v>2323</v>
      </c>
      <c r="H1834" s="236">
        <v>0</v>
      </c>
      <c r="I1834" s="236"/>
      <c r="J1834" s="236" t="b">
        <v>0</v>
      </c>
      <c r="K1834" s="236" t="s">
        <v>1378</v>
      </c>
      <c r="L1834" s="236" t="s">
        <v>1378</v>
      </c>
    </row>
    <row r="1835" spans="3:12" ht="40.200000000000003" thickBot="1">
      <c r="D1835" s="354" t="s">
        <v>2324</v>
      </c>
      <c r="E1835" s="236" t="s">
        <v>981</v>
      </c>
      <c r="F1835" s="236" t="s">
        <v>2325</v>
      </c>
      <c r="G1835" s="236"/>
      <c r="H1835" s="236">
        <v>0.34699999999999998</v>
      </c>
      <c r="I1835" s="240" t="s">
        <v>2326</v>
      </c>
      <c r="J1835" s="236" t="b">
        <v>0</v>
      </c>
      <c r="K1835" s="236" t="s">
        <v>2327</v>
      </c>
      <c r="L1835" s="236" t="s">
        <v>2328</v>
      </c>
    </row>
    <row r="1836" spans="3:12" ht="40.200000000000003" thickBot="1">
      <c r="D1836" s="354" t="s">
        <v>2329</v>
      </c>
      <c r="E1836" s="236" t="s">
        <v>981</v>
      </c>
      <c r="F1836" s="236" t="s">
        <v>2330</v>
      </c>
      <c r="G1836" s="236"/>
      <c r="H1836" s="236">
        <v>1</v>
      </c>
      <c r="I1836" s="240" t="s">
        <v>2331</v>
      </c>
      <c r="J1836" s="236" t="b">
        <v>0</v>
      </c>
      <c r="K1836" s="236" t="s">
        <v>2332</v>
      </c>
      <c r="L1836" s="236" t="s">
        <v>2333</v>
      </c>
    </row>
    <row r="1837" spans="3:12" ht="53.4" thickBot="1">
      <c r="D1837" s="354" t="s">
        <v>2334</v>
      </c>
      <c r="E1837" s="236" t="s">
        <v>981</v>
      </c>
      <c r="F1837" s="236" t="s">
        <v>2335</v>
      </c>
      <c r="G1837" s="236" t="s">
        <v>2336</v>
      </c>
      <c r="H1837" s="236">
        <v>5</v>
      </c>
      <c r="I1837" s="240" t="s">
        <v>2337</v>
      </c>
      <c r="J1837" s="236"/>
      <c r="K1837" s="236" t="s">
        <v>2338</v>
      </c>
      <c r="L1837" s="236" t="s">
        <v>2338</v>
      </c>
    </row>
    <row r="1838" spans="3:12" ht="40.200000000000003" thickBot="1">
      <c r="D1838" s="354" t="s">
        <v>2339</v>
      </c>
      <c r="E1838" s="236" t="s">
        <v>981</v>
      </c>
      <c r="F1838" s="236" t="s">
        <v>2340</v>
      </c>
      <c r="G1838" s="236" t="s">
        <v>2341</v>
      </c>
      <c r="H1838" s="236">
        <v>99</v>
      </c>
      <c r="I1838" s="240" t="s">
        <v>2342</v>
      </c>
      <c r="J1838" s="236"/>
      <c r="K1838" s="236" t="s">
        <v>2338</v>
      </c>
      <c r="L1838" s="236" t="s">
        <v>2338</v>
      </c>
    </row>
    <row r="1839" spans="3:12" ht="40.200000000000003" thickBot="1">
      <c r="D1839" s="354" t="s">
        <v>2343</v>
      </c>
      <c r="E1839" s="236" t="s">
        <v>981</v>
      </c>
      <c r="F1839" s="236" t="s">
        <v>2344</v>
      </c>
      <c r="G1839" s="236" t="s">
        <v>2345</v>
      </c>
      <c r="H1839" s="236">
        <v>1</v>
      </c>
      <c r="I1839" s="240" t="s">
        <v>2346</v>
      </c>
      <c r="J1839" s="236"/>
      <c r="K1839" s="236" t="s">
        <v>2347</v>
      </c>
      <c r="L1839" s="236" t="s">
        <v>2347</v>
      </c>
    </row>
    <row r="1840" spans="3:12" ht="40.200000000000003" thickBot="1">
      <c r="D1840" s="354" t="s">
        <v>2348</v>
      </c>
      <c r="E1840" s="236" t="s">
        <v>981</v>
      </c>
      <c r="F1840" s="236" t="s">
        <v>2349</v>
      </c>
      <c r="G1840" s="240" t="s">
        <v>2350</v>
      </c>
      <c r="H1840" s="236">
        <v>10</v>
      </c>
      <c r="I1840" s="236"/>
      <c r="J1840" s="236"/>
      <c r="K1840" s="236"/>
      <c r="L1840" s="236"/>
    </row>
    <row r="1841" spans="3:12" ht="40.200000000000003" thickBot="1">
      <c r="D1841" s="354" t="s">
        <v>2351</v>
      </c>
      <c r="E1841" s="236" t="s">
        <v>981</v>
      </c>
      <c r="F1841" s="236" t="s">
        <v>2352</v>
      </c>
      <c r="G1841" s="236" t="s">
        <v>2353</v>
      </c>
      <c r="H1841" s="236">
        <v>90</v>
      </c>
      <c r="I1841" s="236"/>
      <c r="J1841" s="236"/>
      <c r="K1841" s="236" t="s">
        <v>2200</v>
      </c>
      <c r="L1841" s="236" t="s">
        <v>2201</v>
      </c>
    </row>
    <row r="1842" spans="3:12" ht="40.200000000000003" thickBot="1">
      <c r="D1842" s="354" t="s">
        <v>2354</v>
      </c>
      <c r="E1842" s="236" t="s">
        <v>981</v>
      </c>
      <c r="F1842" s="236" t="s">
        <v>2355</v>
      </c>
      <c r="G1842" s="236" t="s">
        <v>2356</v>
      </c>
      <c r="H1842" s="236">
        <v>90</v>
      </c>
      <c r="I1842" s="240" t="s">
        <v>2357</v>
      </c>
      <c r="J1842" s="236"/>
      <c r="K1842" s="236" t="s">
        <v>2200</v>
      </c>
      <c r="L1842" s="236" t="s">
        <v>2201</v>
      </c>
    </row>
    <row r="1843" spans="3:12" ht="40.200000000000003" thickBot="1">
      <c r="D1843" s="354" t="s">
        <v>2358</v>
      </c>
      <c r="E1843" s="236"/>
      <c r="F1843" s="236" t="s">
        <v>2358</v>
      </c>
      <c r="G1843" s="236"/>
      <c r="H1843" s="236" t="b">
        <v>0</v>
      </c>
      <c r="I1843" s="236"/>
      <c r="J1843" s="236"/>
      <c r="K1843" s="236" t="s">
        <v>1367</v>
      </c>
      <c r="L1843" s="236" t="s">
        <v>1367</v>
      </c>
    </row>
    <row r="1844" spans="3:12">
      <c r="D1844" s="355"/>
    </row>
    <row r="1845" spans="3:12">
      <c r="C1845" s="964" t="s">
        <v>2359</v>
      </c>
    </row>
    <row r="1846" spans="3:12">
      <c r="D1846" s="356" t="s">
        <v>2360</v>
      </c>
    </row>
    <row r="1847" spans="3:12">
      <c r="D1847" s="356" t="s">
        <v>2361</v>
      </c>
    </row>
    <row r="1848" spans="3:12">
      <c r="D1848" s="356" t="s">
        <v>2362</v>
      </c>
    </row>
    <row r="1849" spans="3:12" ht="40.200000000000003" thickBot="1">
      <c r="C1849" s="964" t="s">
        <v>2363</v>
      </c>
    </row>
    <row r="1850" spans="3:12" ht="40.200000000000003" thickBot="1">
      <c r="D1850" s="353" t="s">
        <v>975</v>
      </c>
      <c r="E1850" s="235" t="s">
        <v>976</v>
      </c>
      <c r="F1850" s="235" t="s">
        <v>465</v>
      </c>
      <c r="G1850" s="235" t="s">
        <v>978</v>
      </c>
      <c r="H1850" s="235" t="s">
        <v>1540</v>
      </c>
      <c r="I1850" s="235" t="s">
        <v>1358</v>
      </c>
      <c r="J1850" s="235" t="s">
        <v>1359</v>
      </c>
    </row>
    <row r="1851" spans="3:12" ht="40.200000000000003" thickBot="1">
      <c r="D1851" s="358" t="s">
        <v>2364</v>
      </c>
      <c r="E1851" s="238" t="s">
        <v>981</v>
      </c>
      <c r="F1851" s="236" t="s">
        <v>2365</v>
      </c>
      <c r="G1851" s="236">
        <v>90</v>
      </c>
      <c r="H1851" s="236"/>
      <c r="I1851" s="236" t="s">
        <v>2200</v>
      </c>
      <c r="J1851" s="236" t="s">
        <v>2201</v>
      </c>
    </row>
    <row r="1852" spans="3:12" ht="40.200000000000003" thickBot="1">
      <c r="D1852" s="358" t="s">
        <v>2366</v>
      </c>
      <c r="E1852" s="238" t="s">
        <v>981</v>
      </c>
      <c r="F1852" s="236" t="s">
        <v>2367</v>
      </c>
      <c r="G1852" s="236">
        <v>14.7</v>
      </c>
      <c r="H1852" s="236" t="b">
        <v>0</v>
      </c>
      <c r="I1852" s="236" t="s">
        <v>594</v>
      </c>
      <c r="J1852" s="236" t="s">
        <v>1390</v>
      </c>
    </row>
    <row r="1853" spans="3:12" ht="40.200000000000003" thickBot="1">
      <c r="D1853" s="358" t="s">
        <v>2368</v>
      </c>
      <c r="E1853" s="238" t="s">
        <v>981</v>
      </c>
      <c r="F1853" s="236" t="s">
        <v>2369</v>
      </c>
      <c r="G1853" s="236">
        <v>42</v>
      </c>
      <c r="H1853" s="236"/>
      <c r="I1853" s="236"/>
      <c r="J1853" s="236"/>
    </row>
    <row r="1854" spans="3:12" ht="40.200000000000003" thickBot="1">
      <c r="D1854" s="358" t="s">
        <v>2370</v>
      </c>
      <c r="E1854" s="238" t="s">
        <v>981</v>
      </c>
      <c r="F1854" s="236" t="s">
        <v>2371</v>
      </c>
      <c r="G1854" s="236">
        <v>31</v>
      </c>
      <c r="H1854" s="236"/>
      <c r="I1854" s="236"/>
      <c r="J1854" s="236"/>
    </row>
    <row r="1855" spans="3:12" ht="40.200000000000003" thickBot="1">
      <c r="D1855" s="358" t="s">
        <v>2372</v>
      </c>
      <c r="E1855" s="238" t="s">
        <v>981</v>
      </c>
      <c r="F1855" s="236" t="s">
        <v>2373</v>
      </c>
      <c r="G1855" s="236">
        <v>24</v>
      </c>
      <c r="H1855" s="236"/>
      <c r="I1855" s="236"/>
      <c r="J1855" s="236"/>
    </row>
    <row r="1856" spans="3:12" ht="40.200000000000003" thickBot="1">
      <c r="D1856" s="358" t="s">
        <v>2374</v>
      </c>
      <c r="E1856" s="238" t="s">
        <v>981</v>
      </c>
      <c r="F1856" s="236" t="s">
        <v>2375</v>
      </c>
      <c r="G1856" s="236">
        <v>15</v>
      </c>
      <c r="H1856" s="236"/>
      <c r="I1856" s="236"/>
      <c r="J1856" s="236"/>
    </row>
    <row r="1857" spans="3:10" ht="40.200000000000003" thickBot="1">
      <c r="D1857" s="358" t="s">
        <v>2376</v>
      </c>
      <c r="E1857" s="238" t="s">
        <v>981</v>
      </c>
      <c r="F1857" s="236" t="s">
        <v>2377</v>
      </c>
      <c r="G1857" s="236">
        <v>7</v>
      </c>
      <c r="H1857" s="236"/>
      <c r="I1857" s="236"/>
      <c r="J1857" s="236"/>
    </row>
    <row r="1858" spans="3:10" ht="40.200000000000003" thickBot="1">
      <c r="D1858" s="358" t="s">
        <v>2378</v>
      </c>
      <c r="E1858" s="238" t="s">
        <v>981</v>
      </c>
      <c r="F1858" s="236" t="s">
        <v>2379</v>
      </c>
      <c r="G1858" s="236">
        <v>5</v>
      </c>
      <c r="H1858" s="236"/>
      <c r="I1858" s="236"/>
      <c r="J1858" s="236"/>
    </row>
    <row r="1859" spans="3:10" ht="40.200000000000003" thickBot="1">
      <c r="D1859" s="358" t="s">
        <v>2380</v>
      </c>
      <c r="E1859" s="238" t="s">
        <v>981</v>
      </c>
      <c r="F1859" s="236" t="s">
        <v>2381</v>
      </c>
      <c r="G1859" s="236">
        <v>6</v>
      </c>
      <c r="H1859" s="236"/>
      <c r="I1859" s="236"/>
      <c r="J1859" s="236"/>
    </row>
    <row r="1860" spans="3:10" ht="40.200000000000003" thickBot="1">
      <c r="D1860" s="358" t="s">
        <v>2382</v>
      </c>
      <c r="E1860" s="238"/>
      <c r="F1860" s="236" t="s">
        <v>2383</v>
      </c>
      <c r="G1860" s="236"/>
      <c r="H1860" s="236"/>
      <c r="I1860" s="236"/>
      <c r="J1860" s="236"/>
    </row>
    <row r="1861" spans="3:10" ht="40.200000000000003" thickBot="1">
      <c r="D1861" s="358" t="s">
        <v>2384</v>
      </c>
      <c r="E1861" s="238" t="s">
        <v>981</v>
      </c>
      <c r="F1861" s="236" t="s">
        <v>2385</v>
      </c>
      <c r="G1861" s="236">
        <v>10</v>
      </c>
      <c r="H1861" s="236"/>
      <c r="I1861" s="236"/>
      <c r="J1861" s="236"/>
    </row>
    <row r="1862" spans="3:10" ht="40.200000000000003" thickBot="1">
      <c r="D1862" s="358" t="s">
        <v>2386</v>
      </c>
      <c r="E1862" s="238"/>
      <c r="F1862" s="236" t="s">
        <v>2387</v>
      </c>
      <c r="G1862" s="236"/>
      <c r="H1862" s="236"/>
      <c r="I1862" s="236"/>
      <c r="J1862" s="236"/>
    </row>
    <row r="1863" spans="3:10">
      <c r="D1863" s="355"/>
    </row>
    <row r="1864" spans="3:10" ht="40.200000000000003" thickBot="1">
      <c r="C1864" s="964" t="s">
        <v>2388</v>
      </c>
    </row>
    <row r="1865" spans="3:10" ht="40.200000000000003" thickBot="1">
      <c r="D1865" s="353" t="s">
        <v>975</v>
      </c>
      <c r="E1865" s="235" t="s">
        <v>976</v>
      </c>
      <c r="F1865" s="235" t="s">
        <v>465</v>
      </c>
      <c r="G1865" s="235" t="s">
        <v>1358</v>
      </c>
      <c r="H1865" s="235" t="s">
        <v>1359</v>
      </c>
    </row>
    <row r="1866" spans="3:10" ht="40.200000000000003" thickBot="1">
      <c r="D1866" s="358" t="s">
        <v>360</v>
      </c>
      <c r="E1866" s="238" t="s">
        <v>981</v>
      </c>
      <c r="F1866" s="236" t="s">
        <v>2389</v>
      </c>
      <c r="G1866" s="236" t="s">
        <v>2390</v>
      </c>
      <c r="H1866" s="236" t="s">
        <v>2391</v>
      </c>
    </row>
    <row r="1867" spans="3:10" ht="40.200000000000003" thickBot="1">
      <c r="D1867" s="358" t="s">
        <v>361</v>
      </c>
      <c r="E1867" s="238" t="s">
        <v>981</v>
      </c>
      <c r="F1867" s="236" t="s">
        <v>2392</v>
      </c>
      <c r="G1867" s="236" t="s">
        <v>2393</v>
      </c>
      <c r="H1867" s="236" t="s">
        <v>2394</v>
      </c>
    </row>
    <row r="1868" spans="3:10" ht="40.200000000000003" thickBot="1">
      <c r="D1868" s="358" t="s">
        <v>362</v>
      </c>
      <c r="E1868" s="238" t="s">
        <v>981</v>
      </c>
      <c r="F1868" s="236" t="s">
        <v>2395</v>
      </c>
      <c r="G1868" s="236" t="s">
        <v>2393</v>
      </c>
      <c r="H1868" s="236" t="s">
        <v>2394</v>
      </c>
    </row>
    <row r="1869" spans="3:10" ht="40.200000000000003" thickBot="1">
      <c r="D1869" s="358" t="s">
        <v>2396</v>
      </c>
      <c r="E1869" s="238" t="s">
        <v>981</v>
      </c>
      <c r="F1869" s="236" t="s">
        <v>2396</v>
      </c>
      <c r="G1869" s="236" t="s">
        <v>2393</v>
      </c>
      <c r="H1869" s="236" t="s">
        <v>2394</v>
      </c>
    </row>
    <row r="1870" spans="3:10">
      <c r="D1870" s="355"/>
    </row>
    <row r="1871" spans="3:10" ht="40.200000000000003" thickBot="1">
      <c r="C1871" s="964" t="s">
        <v>2397</v>
      </c>
    </row>
    <row r="1872" spans="3:10" ht="40.200000000000003" thickBot="1">
      <c r="D1872" s="353" t="s">
        <v>975</v>
      </c>
      <c r="E1872" s="235" t="s">
        <v>976</v>
      </c>
      <c r="F1872" s="235" t="s">
        <v>465</v>
      </c>
      <c r="G1872" s="235" t="s">
        <v>1358</v>
      </c>
      <c r="H1872" s="235" t="s">
        <v>1359</v>
      </c>
    </row>
    <row r="1873" spans="4:8" ht="40.200000000000003" thickBot="1">
      <c r="D1873" s="358" t="s">
        <v>28</v>
      </c>
      <c r="E1873" s="238" t="s">
        <v>981</v>
      </c>
      <c r="F1873" s="236" t="s">
        <v>2398</v>
      </c>
      <c r="G1873" s="236" t="s">
        <v>2390</v>
      </c>
      <c r="H1873" s="236" t="s">
        <v>2391</v>
      </c>
    </row>
    <row r="1874" spans="4:8" ht="40.200000000000003" thickBot="1">
      <c r="D1874" s="358" t="s">
        <v>2399</v>
      </c>
      <c r="E1874" s="238" t="s">
        <v>981</v>
      </c>
      <c r="F1874" s="236" t="s">
        <v>2400</v>
      </c>
      <c r="G1874" s="236" t="s">
        <v>2393</v>
      </c>
      <c r="H1874" s="236" t="s">
        <v>2394</v>
      </c>
    </row>
    <row r="1875" spans="4:8" ht="40.200000000000003" thickBot="1">
      <c r="D1875" s="358" t="s">
        <v>2401</v>
      </c>
      <c r="E1875" s="238" t="s">
        <v>981</v>
      </c>
      <c r="F1875" s="236" t="s">
        <v>2402</v>
      </c>
      <c r="G1875" s="236" t="s">
        <v>2393</v>
      </c>
      <c r="H1875" s="236" t="s">
        <v>2394</v>
      </c>
    </row>
    <row r="1876" spans="4:8" ht="40.200000000000003" thickBot="1">
      <c r="D1876" s="358" t="s">
        <v>2396</v>
      </c>
      <c r="E1876" s="238" t="s">
        <v>981</v>
      </c>
      <c r="F1876" s="236" t="s">
        <v>2403</v>
      </c>
      <c r="G1876" s="236" t="s">
        <v>2393</v>
      </c>
      <c r="H1876" s="236" t="s">
        <v>2394</v>
      </c>
    </row>
    <row r="1877" spans="4:8">
      <c r="D1877" s="355"/>
    </row>
    <row r="1878" spans="4:8" ht="40.200000000000003" thickBot="1">
      <c r="D1878" s="355" t="s">
        <v>2404</v>
      </c>
    </row>
    <row r="1879" spans="4:8" ht="40.200000000000003" thickBot="1">
      <c r="D1879" s="353" t="s">
        <v>975</v>
      </c>
      <c r="E1879" s="235" t="s">
        <v>976</v>
      </c>
      <c r="F1879" s="235" t="s">
        <v>465</v>
      </c>
      <c r="G1879" s="235" t="s">
        <v>978</v>
      </c>
    </row>
    <row r="1880" spans="4:8" ht="40.200000000000003" thickBot="1">
      <c r="D1880" s="358" t="s">
        <v>2368</v>
      </c>
      <c r="E1880" s="238" t="s">
        <v>981</v>
      </c>
      <c r="F1880" s="236" t="s">
        <v>2369</v>
      </c>
      <c r="G1880" s="236">
        <v>42</v>
      </c>
    </row>
    <row r="1881" spans="4:8" ht="40.200000000000003" thickBot="1">
      <c r="D1881" s="358" t="s">
        <v>2370</v>
      </c>
      <c r="E1881" s="238" t="s">
        <v>981</v>
      </c>
      <c r="F1881" s="236" t="s">
        <v>2371</v>
      </c>
      <c r="G1881" s="236">
        <v>31</v>
      </c>
    </row>
    <row r="1882" spans="4:8" ht="40.200000000000003" thickBot="1">
      <c r="D1882" s="358" t="s">
        <v>2372</v>
      </c>
      <c r="E1882" s="238" t="s">
        <v>981</v>
      </c>
      <c r="F1882" s="236" t="s">
        <v>2373</v>
      </c>
      <c r="G1882" s="236">
        <v>24</v>
      </c>
    </row>
    <row r="1883" spans="4:8" ht="40.200000000000003" thickBot="1">
      <c r="D1883" s="358" t="s">
        <v>2374</v>
      </c>
      <c r="E1883" s="238" t="s">
        <v>981</v>
      </c>
      <c r="F1883" s="236" t="s">
        <v>2375</v>
      </c>
      <c r="G1883" s="236">
        <v>15</v>
      </c>
    </row>
    <row r="1884" spans="4:8" ht="40.200000000000003" thickBot="1">
      <c r="D1884" s="358" t="s">
        <v>2376</v>
      </c>
      <c r="E1884" s="238" t="s">
        <v>981</v>
      </c>
      <c r="F1884" s="236" t="s">
        <v>2377</v>
      </c>
      <c r="G1884" s="236">
        <v>7</v>
      </c>
    </row>
    <row r="1885" spans="4:8" ht="40.200000000000003" thickBot="1">
      <c r="D1885" s="358" t="s">
        <v>2378</v>
      </c>
      <c r="E1885" s="238" t="s">
        <v>981</v>
      </c>
      <c r="F1885" s="236" t="s">
        <v>2379</v>
      </c>
      <c r="G1885" s="236">
        <v>5</v>
      </c>
    </row>
    <row r="1886" spans="4:8" ht="40.200000000000003" thickBot="1">
      <c r="D1886" s="358" t="s">
        <v>2380</v>
      </c>
      <c r="E1886" s="238" t="s">
        <v>981</v>
      </c>
      <c r="F1886" s="236" t="s">
        <v>2381</v>
      </c>
      <c r="G1886" s="236">
        <v>6</v>
      </c>
    </row>
    <row r="1887" spans="4:8" ht="40.200000000000003" thickBot="1">
      <c r="D1887" s="358" t="s">
        <v>2382</v>
      </c>
      <c r="E1887" s="238"/>
      <c r="F1887" s="236" t="s">
        <v>2383</v>
      </c>
      <c r="G1887" s="236"/>
    </row>
    <row r="1888" spans="4:8" ht="40.200000000000003" thickBot="1">
      <c r="D1888" s="358" t="s">
        <v>2384</v>
      </c>
      <c r="E1888" s="238" t="s">
        <v>981</v>
      </c>
      <c r="F1888" s="236" t="s">
        <v>2385</v>
      </c>
      <c r="G1888" s="236">
        <v>10</v>
      </c>
    </row>
    <row r="1889" spans="3:7" ht="40.200000000000003" thickBot="1">
      <c r="D1889" s="358" t="s">
        <v>2386</v>
      </c>
      <c r="E1889" s="238"/>
      <c r="F1889" s="236" t="s">
        <v>2405</v>
      </c>
      <c r="G1889" s="236"/>
    </row>
    <row r="1890" spans="3:7">
      <c r="D1890" s="380"/>
      <c r="E1890" s="381"/>
      <c r="F1890" s="233"/>
      <c r="G1890" s="233"/>
    </row>
    <row r="1891" spans="3:7">
      <c r="C1891" s="963" t="s">
        <v>788</v>
      </c>
    </row>
    <row r="1892" spans="3:7">
      <c r="D1892" s="346" t="s">
        <v>2406</v>
      </c>
    </row>
    <row r="1893" spans="3:7">
      <c r="D1893" s="346" t="s">
        <v>2407</v>
      </c>
    </row>
    <row r="1894" spans="3:7">
      <c r="D1894" s="346" t="s">
        <v>2408</v>
      </c>
    </row>
    <row r="1895" spans="3:7">
      <c r="D1895" s="346" t="s">
        <v>2409</v>
      </c>
    </row>
    <row r="1896" spans="3:7">
      <c r="D1896" s="346" t="s">
        <v>2410</v>
      </c>
    </row>
    <row r="1897" spans="3:7">
      <c r="D1897" s="346" t="s">
        <v>2411</v>
      </c>
    </row>
    <row r="1898" spans="3:7">
      <c r="D1898" s="346" t="s">
        <v>2412</v>
      </c>
    </row>
    <row r="1899" spans="3:7">
      <c r="D1899" s="346" t="s">
        <v>2413</v>
      </c>
    </row>
    <row r="1900" spans="3:7">
      <c r="D1900" s="352" t="s">
        <v>2414</v>
      </c>
    </row>
    <row r="1901" spans="3:7">
      <c r="D1901" s="352" t="s">
        <v>2415</v>
      </c>
    </row>
    <row r="1902" spans="3:7">
      <c r="D1902" s="346" t="s">
        <v>2416</v>
      </c>
    </row>
    <row r="1903" spans="3:7">
      <c r="D1903" s="352" t="s">
        <v>2417</v>
      </c>
    </row>
    <row r="1904" spans="3:7">
      <c r="D1904" s="352" t="s">
        <v>2418</v>
      </c>
    </row>
    <row r="1905" spans="4:4">
      <c r="D1905" s="352" t="s">
        <v>2419</v>
      </c>
    </row>
    <row r="1906" spans="4:4">
      <c r="D1906" s="352" t="s">
        <v>2420</v>
      </c>
    </row>
    <row r="1907" spans="4:4">
      <c r="D1907" s="352" t="s">
        <v>2421</v>
      </c>
    </row>
    <row r="1908" spans="4:4">
      <c r="D1908" s="346" t="s">
        <v>2422</v>
      </c>
    </row>
    <row r="1909" spans="4:4">
      <c r="D1909" s="352" t="s">
        <v>2423</v>
      </c>
    </row>
    <row r="1910" spans="4:4">
      <c r="D1910" s="352" t="s">
        <v>2424</v>
      </c>
    </row>
    <row r="1911" spans="4:4">
      <c r="D1911" s="352" t="s">
        <v>2425</v>
      </c>
    </row>
    <row r="1912" spans="4:4">
      <c r="D1912" s="352" t="s">
        <v>2426</v>
      </c>
    </row>
    <row r="1913" spans="4:4">
      <c r="D1913" s="352" t="s">
        <v>2427</v>
      </c>
    </row>
    <row r="1914" spans="4:4">
      <c r="D1914" s="352" t="s">
        <v>2428</v>
      </c>
    </row>
    <row r="1915" spans="4:4">
      <c r="D1915" s="346" t="s">
        <v>2429</v>
      </c>
    </row>
    <row r="1916" spans="4:4">
      <c r="D1916" s="352" t="s">
        <v>2430</v>
      </c>
    </row>
    <row r="1917" spans="4:4">
      <c r="D1917" s="352" t="s">
        <v>2431</v>
      </c>
    </row>
    <row r="1918" spans="4:4">
      <c r="D1918" s="346" t="s">
        <v>2432</v>
      </c>
    </row>
    <row r="1919" spans="4:4">
      <c r="D1919" s="352" t="s">
        <v>2433</v>
      </c>
    </row>
    <row r="1920" spans="4:4">
      <c r="D1920" s="352" t="s">
        <v>2434</v>
      </c>
    </row>
    <row r="1921" spans="4:4">
      <c r="D1921" s="352" t="s">
        <v>2435</v>
      </c>
    </row>
    <row r="1922" spans="4:4">
      <c r="D1922" s="352" t="s">
        <v>2436</v>
      </c>
    </row>
    <row r="1923" spans="4:4">
      <c r="D1923" s="352" t="s">
        <v>2437</v>
      </c>
    </row>
    <row r="1924" spans="4:4">
      <c r="D1924" s="352" t="s">
        <v>2438</v>
      </c>
    </row>
    <row r="1925" spans="4:4">
      <c r="D1925" s="352" t="s">
        <v>2439</v>
      </c>
    </row>
    <row r="1926" spans="4:4">
      <c r="D1926" s="352" t="s">
        <v>2440</v>
      </c>
    </row>
    <row r="1927" spans="4:4">
      <c r="D1927" s="346" t="s">
        <v>2441</v>
      </c>
    </row>
    <row r="1928" spans="4:4">
      <c r="D1928" s="352" t="s">
        <v>2442</v>
      </c>
    </row>
    <row r="1929" spans="4:4">
      <c r="D1929" s="352" t="s">
        <v>2443</v>
      </c>
    </row>
    <row r="1930" spans="4:4">
      <c r="D1930" s="346" t="s">
        <v>2444</v>
      </c>
    </row>
    <row r="1931" spans="4:4">
      <c r="D1931" s="352" t="s">
        <v>2445</v>
      </c>
    </row>
    <row r="1932" spans="4:4">
      <c r="D1932" s="352" t="s">
        <v>2446</v>
      </c>
    </row>
    <row r="1933" spans="4:4">
      <c r="D1933" s="346" t="s">
        <v>2447</v>
      </c>
    </row>
    <row r="1934" spans="4:4">
      <c r="D1934" s="352" t="s">
        <v>2448</v>
      </c>
    </row>
    <row r="1935" spans="4:4">
      <c r="D1935" s="346" t="s">
        <v>2449</v>
      </c>
    </row>
    <row r="1936" spans="4:4">
      <c r="D1936" s="352" t="s">
        <v>2450</v>
      </c>
    </row>
    <row r="1937" spans="4:4">
      <c r="D1937" s="352" t="s">
        <v>2451</v>
      </c>
    </row>
    <row r="1938" spans="4:4">
      <c r="D1938" s="352" t="s">
        <v>2452</v>
      </c>
    </row>
    <row r="1939" spans="4:4">
      <c r="D1939" s="352" t="s">
        <v>2453</v>
      </c>
    </row>
    <row r="1940" spans="4:4">
      <c r="D1940" s="346" t="s">
        <v>2454</v>
      </c>
    </row>
    <row r="1941" spans="4:4">
      <c r="D1941" s="352" t="s">
        <v>2455</v>
      </c>
    </row>
    <row r="1942" spans="4:4">
      <c r="D1942" s="346" t="s">
        <v>2456</v>
      </c>
    </row>
    <row r="1943" spans="4:4">
      <c r="D1943" s="352" t="s">
        <v>2457</v>
      </c>
    </row>
    <row r="1944" spans="4:4">
      <c r="D1944" s="346" t="s">
        <v>2458</v>
      </c>
    </row>
    <row r="1945" spans="4:4">
      <c r="D1945" s="352" t="s">
        <v>2459</v>
      </c>
    </row>
    <row r="1946" spans="4:4">
      <c r="D1946" s="352" t="s">
        <v>2460</v>
      </c>
    </row>
    <row r="1947" spans="4:4">
      <c r="D1947" s="352" t="s">
        <v>2461</v>
      </c>
    </row>
    <row r="1948" spans="4:4">
      <c r="D1948" s="352" t="s">
        <v>2462</v>
      </c>
    </row>
    <row r="1949" spans="4:4">
      <c r="D1949" s="352" t="s">
        <v>2463</v>
      </c>
    </row>
    <row r="1950" spans="4:4">
      <c r="D1950" s="352" t="s">
        <v>2464</v>
      </c>
    </row>
    <row r="1951" spans="4:4">
      <c r="D1951" s="352" t="s">
        <v>2465</v>
      </c>
    </row>
    <row r="1952" spans="4:4">
      <c r="D1952" s="352" t="s">
        <v>2466</v>
      </c>
    </row>
    <row r="1953" spans="4:4">
      <c r="D1953" s="352" t="s">
        <v>2467</v>
      </c>
    </row>
    <row r="1954" spans="4:4">
      <c r="D1954" s="352" t="s">
        <v>2468</v>
      </c>
    </row>
    <row r="1955" spans="4:4">
      <c r="D1955" s="352" t="s">
        <v>2469</v>
      </c>
    </row>
    <row r="1956" spans="4:4">
      <c r="D1956" s="352" t="s">
        <v>2470</v>
      </c>
    </row>
    <row r="1957" spans="4:4">
      <c r="D1957" s="352" t="s">
        <v>2471</v>
      </c>
    </row>
    <row r="1958" spans="4:4">
      <c r="D1958" s="352" t="s">
        <v>2472</v>
      </c>
    </row>
    <row r="1959" spans="4:4">
      <c r="D1959" s="352" t="s">
        <v>2473</v>
      </c>
    </row>
    <row r="1960" spans="4:4">
      <c r="D1960" s="352" t="s">
        <v>2474</v>
      </c>
    </row>
    <row r="1961" spans="4:4">
      <c r="D1961" s="352" t="s">
        <v>2475</v>
      </c>
    </row>
    <row r="1962" spans="4:4">
      <c r="D1962" s="352" t="s">
        <v>2476</v>
      </c>
    </row>
    <row r="1963" spans="4:4">
      <c r="D1963" s="352" t="s">
        <v>2477</v>
      </c>
    </row>
    <row r="1964" spans="4:4">
      <c r="D1964" s="352" t="s">
        <v>2478</v>
      </c>
    </row>
    <row r="1965" spans="4:4">
      <c r="D1965" s="352" t="s">
        <v>2479</v>
      </c>
    </row>
    <row r="1966" spans="4:4">
      <c r="D1966" s="352" t="s">
        <v>2480</v>
      </c>
    </row>
    <row r="1967" spans="4:4">
      <c r="D1967" s="352" t="s">
        <v>2481</v>
      </c>
    </row>
    <row r="1968" spans="4:4">
      <c r="D1968" s="352" t="s">
        <v>2482</v>
      </c>
    </row>
    <row r="1969" spans="4:4">
      <c r="D1969" s="352" t="s">
        <v>2483</v>
      </c>
    </row>
    <row r="1970" spans="4:4">
      <c r="D1970" s="352" t="s">
        <v>2484</v>
      </c>
    </row>
    <row r="1971" spans="4:4">
      <c r="D1971" s="352" t="s">
        <v>2485</v>
      </c>
    </row>
    <row r="1972" spans="4:4">
      <c r="D1972" s="352" t="s">
        <v>2486</v>
      </c>
    </row>
    <row r="1973" spans="4:4">
      <c r="D1973" s="352" t="s">
        <v>2487</v>
      </c>
    </row>
    <row r="1974" spans="4:4">
      <c r="D1974" s="352" t="s">
        <v>2488</v>
      </c>
    </row>
    <row r="1975" spans="4:4">
      <c r="D1975" s="352" t="s">
        <v>2489</v>
      </c>
    </row>
    <row r="1976" spans="4:4">
      <c r="D1976" s="346" t="s">
        <v>2490</v>
      </c>
    </row>
    <row r="1977" spans="4:4">
      <c r="D1977" s="352" t="s">
        <v>2491</v>
      </c>
    </row>
    <row r="1978" spans="4:4">
      <c r="D1978" s="346" t="s">
        <v>2492</v>
      </c>
    </row>
    <row r="1979" spans="4:4">
      <c r="D1979" s="352" t="s">
        <v>2493</v>
      </c>
    </row>
    <row r="1980" spans="4:4">
      <c r="D1980" s="352" t="s">
        <v>2494</v>
      </c>
    </row>
    <row r="1981" spans="4:4">
      <c r="D1981" s="352" t="s">
        <v>2495</v>
      </c>
    </row>
    <row r="1982" spans="4:4">
      <c r="D1982" s="352" t="s">
        <v>2496</v>
      </c>
    </row>
    <row r="1983" spans="4:4">
      <c r="D1983" s="352" t="s">
        <v>2497</v>
      </c>
    </row>
    <row r="1984" spans="4:4">
      <c r="D1984" s="352" t="s">
        <v>2498</v>
      </c>
    </row>
    <row r="1985" spans="4:4">
      <c r="D1985" s="352" t="s">
        <v>2499</v>
      </c>
    </row>
    <row r="1986" spans="4:4">
      <c r="D1986" s="352" t="s">
        <v>2500</v>
      </c>
    </row>
    <row r="1987" spans="4:4">
      <c r="D1987" s="352" t="s">
        <v>2501</v>
      </c>
    </row>
    <row r="1988" spans="4:4">
      <c r="D1988" s="352" t="s">
        <v>2502</v>
      </c>
    </row>
    <row r="1989" spans="4:4">
      <c r="D1989" s="346" t="s">
        <v>2503</v>
      </c>
    </row>
    <row r="1990" spans="4:4">
      <c r="D1990" s="352" t="s">
        <v>2504</v>
      </c>
    </row>
    <row r="1991" spans="4:4">
      <c r="D1991" s="346" t="s">
        <v>2505</v>
      </c>
    </row>
    <row r="1992" spans="4:4">
      <c r="D1992" s="352" t="s">
        <v>2506</v>
      </c>
    </row>
    <row r="1993" spans="4:4">
      <c r="D1993" s="352" t="s">
        <v>2507</v>
      </c>
    </row>
    <row r="1994" spans="4:4">
      <c r="D1994" s="352" t="s">
        <v>2508</v>
      </c>
    </row>
    <row r="1995" spans="4:4">
      <c r="D1995" s="352" t="s">
        <v>2509</v>
      </c>
    </row>
    <row r="1996" spans="4:4">
      <c r="D1996" s="352" t="s">
        <v>2510</v>
      </c>
    </row>
    <row r="1997" spans="4:4">
      <c r="D1997" s="352" t="s">
        <v>2511</v>
      </c>
    </row>
    <row r="1998" spans="4:4">
      <c r="D1998" s="352" t="s">
        <v>2512</v>
      </c>
    </row>
    <row r="1999" spans="4:4">
      <c r="D1999" s="352" t="s">
        <v>2513</v>
      </c>
    </row>
    <row r="2000" spans="4:4">
      <c r="D2000" s="352" t="s">
        <v>2514</v>
      </c>
    </row>
    <row r="2001" spans="4:4">
      <c r="D2001" s="346" t="s">
        <v>2515</v>
      </c>
    </row>
    <row r="2002" spans="4:4">
      <c r="D2002" s="352" t="s">
        <v>2516</v>
      </c>
    </row>
    <row r="2003" spans="4:4">
      <c r="D2003" s="346" t="s">
        <v>2517</v>
      </c>
    </row>
    <row r="2004" spans="4:4">
      <c r="D2004" s="352" t="s">
        <v>2518</v>
      </c>
    </row>
    <row r="2005" spans="4:4">
      <c r="D2005" s="352" t="s">
        <v>2519</v>
      </c>
    </row>
    <row r="2006" spans="4:4">
      <c r="D2006" s="352" t="s">
        <v>2520</v>
      </c>
    </row>
    <row r="2007" spans="4:4">
      <c r="D2007" s="352" t="s">
        <v>2521</v>
      </c>
    </row>
    <row r="2008" spans="4:4">
      <c r="D2008" s="352" t="s">
        <v>2522</v>
      </c>
    </row>
    <row r="2009" spans="4:4">
      <c r="D2009" s="352" t="s">
        <v>2523</v>
      </c>
    </row>
    <row r="2010" spans="4:4">
      <c r="D2010" s="352" t="s">
        <v>2524</v>
      </c>
    </row>
    <row r="2011" spans="4:4">
      <c r="D2011" s="352" t="s">
        <v>2525</v>
      </c>
    </row>
    <row r="2012" spans="4:4">
      <c r="D2012" s="352" t="s">
        <v>2526</v>
      </c>
    </row>
    <row r="2013" spans="4:4">
      <c r="D2013" s="346" t="s">
        <v>2527</v>
      </c>
    </row>
    <row r="2014" spans="4:4">
      <c r="D2014" s="352" t="s">
        <v>2528</v>
      </c>
    </row>
    <row r="2015" spans="4:4">
      <c r="D2015" s="352" t="s">
        <v>2529</v>
      </c>
    </row>
    <row r="2016" spans="4:4">
      <c r="D2016" s="346" t="s">
        <v>2530</v>
      </c>
    </row>
    <row r="2017" spans="4:4">
      <c r="D2017" s="352" t="s">
        <v>2531</v>
      </c>
    </row>
    <row r="2018" spans="4:4">
      <c r="D2018" s="352" t="s">
        <v>2532</v>
      </c>
    </row>
    <row r="2019" spans="4:4">
      <c r="D2019" s="352" t="s">
        <v>2533</v>
      </c>
    </row>
    <row r="2020" spans="4:4">
      <c r="D2020" s="352" t="s">
        <v>2534</v>
      </c>
    </row>
    <row r="2021" spans="4:4">
      <c r="D2021" s="352" t="s">
        <v>2535</v>
      </c>
    </row>
    <row r="2022" spans="4:4">
      <c r="D2022" s="352" t="s">
        <v>2536</v>
      </c>
    </row>
    <row r="2023" spans="4:4">
      <c r="D2023" s="352" t="s">
        <v>2537</v>
      </c>
    </row>
    <row r="2024" spans="4:4">
      <c r="D2024" s="346" t="s">
        <v>2538</v>
      </c>
    </row>
    <row r="2025" spans="4:4">
      <c r="D2025" s="352" t="s">
        <v>2539</v>
      </c>
    </row>
    <row r="2026" spans="4:4">
      <c r="D2026" s="352" t="s">
        <v>2540</v>
      </c>
    </row>
    <row r="2027" spans="4:4">
      <c r="D2027" s="352" t="s">
        <v>2541</v>
      </c>
    </row>
    <row r="2028" spans="4:4">
      <c r="D2028" s="352" t="s">
        <v>2542</v>
      </c>
    </row>
    <row r="2029" spans="4:4">
      <c r="D2029" s="352" t="s">
        <v>2543</v>
      </c>
    </row>
    <row r="2030" spans="4:4">
      <c r="D2030" s="352" t="s">
        <v>2544</v>
      </c>
    </row>
    <row r="2031" spans="4:4">
      <c r="D2031" s="352" t="s">
        <v>2545</v>
      </c>
    </row>
    <row r="2032" spans="4:4">
      <c r="D2032" s="352" t="s">
        <v>2546</v>
      </c>
    </row>
    <row r="2033" spans="4:4">
      <c r="D2033" s="352" t="s">
        <v>2547</v>
      </c>
    </row>
    <row r="2034" spans="4:4">
      <c r="D2034" s="352" t="s">
        <v>2548</v>
      </c>
    </row>
    <row r="2035" spans="4:4">
      <c r="D2035" s="352" t="s">
        <v>2549</v>
      </c>
    </row>
    <row r="2036" spans="4:4">
      <c r="D2036" s="352" t="s">
        <v>2550</v>
      </c>
    </row>
    <row r="2037" spans="4:4">
      <c r="D2037" s="352" t="s">
        <v>2551</v>
      </c>
    </row>
    <row r="2038" spans="4:4">
      <c r="D2038" s="352" t="s">
        <v>2552</v>
      </c>
    </row>
    <row r="2039" spans="4:4">
      <c r="D2039" s="352" t="s">
        <v>2553</v>
      </c>
    </row>
    <row r="2040" spans="4:4">
      <c r="D2040" s="352" t="s">
        <v>2554</v>
      </c>
    </row>
    <row r="2041" spans="4:4">
      <c r="D2041" s="352" t="s">
        <v>2555</v>
      </c>
    </row>
    <row r="2042" spans="4:4">
      <c r="D2042" s="352" t="s">
        <v>2556</v>
      </c>
    </row>
    <row r="2043" spans="4:4">
      <c r="D2043" s="352" t="s">
        <v>2557</v>
      </c>
    </row>
    <row r="2044" spans="4:4">
      <c r="D2044" s="352" t="s">
        <v>2558</v>
      </c>
    </row>
    <row r="2045" spans="4:4">
      <c r="D2045" s="352" t="s">
        <v>2559</v>
      </c>
    </row>
    <row r="2046" spans="4:4">
      <c r="D2046" s="352" t="s">
        <v>2560</v>
      </c>
    </row>
    <row r="2047" spans="4:4">
      <c r="D2047" s="352" t="s">
        <v>2561</v>
      </c>
    </row>
    <row r="2048" spans="4:4">
      <c r="D2048" s="352" t="s">
        <v>2562</v>
      </c>
    </row>
    <row r="2049" spans="4:4">
      <c r="D2049" s="346" t="s">
        <v>2563</v>
      </c>
    </row>
    <row r="2050" spans="4:4">
      <c r="D2050" s="352" t="s">
        <v>2564</v>
      </c>
    </row>
    <row r="2051" spans="4:4">
      <c r="D2051" s="352" t="s">
        <v>2565</v>
      </c>
    </row>
    <row r="2052" spans="4:4">
      <c r="D2052" s="346" t="s">
        <v>2566</v>
      </c>
    </row>
    <row r="2053" spans="4:4">
      <c r="D2053" s="352" t="s">
        <v>2567</v>
      </c>
    </row>
    <row r="2054" spans="4:4">
      <c r="D2054" s="352" t="s">
        <v>2568</v>
      </c>
    </row>
    <row r="2055" spans="4:4">
      <c r="D2055" s="346" t="s">
        <v>2569</v>
      </c>
    </row>
    <row r="2056" spans="4:4">
      <c r="D2056" s="352" t="s">
        <v>2570</v>
      </c>
    </row>
    <row r="2057" spans="4:4">
      <c r="D2057" s="352" t="s">
        <v>2571</v>
      </c>
    </row>
    <row r="2058" spans="4:4">
      <c r="D2058" s="352" t="s">
        <v>2572</v>
      </c>
    </row>
    <row r="2059" spans="4:4">
      <c r="D2059" s="352" t="s">
        <v>2573</v>
      </c>
    </row>
    <row r="2060" spans="4:4">
      <c r="D2060" s="346" t="s">
        <v>2574</v>
      </c>
    </row>
    <row r="2061" spans="4:4">
      <c r="D2061" s="352" t="s">
        <v>2575</v>
      </c>
    </row>
    <row r="2062" spans="4:4">
      <c r="D2062" s="352" t="s">
        <v>2576</v>
      </c>
    </row>
    <row r="2063" spans="4:4">
      <c r="D2063" s="352" t="s">
        <v>2577</v>
      </c>
    </row>
    <row r="2064" spans="4:4">
      <c r="D2064" s="346" t="s">
        <v>2578</v>
      </c>
    </row>
    <row r="2065" spans="4:4">
      <c r="D2065" s="352" t="s">
        <v>2579</v>
      </c>
    </row>
    <row r="2066" spans="4:4">
      <c r="D2066" s="352" t="s">
        <v>2580</v>
      </c>
    </row>
    <row r="2067" spans="4:4">
      <c r="D2067" s="352" t="s">
        <v>2581</v>
      </c>
    </row>
    <row r="2068" spans="4:4">
      <c r="D2068" s="352" t="s">
        <v>2582</v>
      </c>
    </row>
    <row r="2069" spans="4:4">
      <c r="D2069" s="352" t="s">
        <v>2583</v>
      </c>
    </row>
    <row r="2070" spans="4:4">
      <c r="D2070" s="352" t="s">
        <v>2584</v>
      </c>
    </row>
    <row r="2071" spans="4:4">
      <c r="D2071" s="352" t="s">
        <v>2585</v>
      </c>
    </row>
    <row r="2072" spans="4:4">
      <c r="D2072" s="352" t="s">
        <v>2586</v>
      </c>
    </row>
    <row r="2073" spans="4:4">
      <c r="D2073" s="352" t="s">
        <v>2587</v>
      </c>
    </row>
    <row r="2074" spans="4:4">
      <c r="D2074" s="352" t="s">
        <v>2588</v>
      </c>
    </row>
    <row r="2075" spans="4:4">
      <c r="D2075" s="352" t="s">
        <v>2589</v>
      </c>
    </row>
    <row r="2076" spans="4:4">
      <c r="D2076" s="352" t="s">
        <v>2590</v>
      </c>
    </row>
    <row r="2077" spans="4:4">
      <c r="D2077" s="352" t="s">
        <v>2591</v>
      </c>
    </row>
    <row r="2078" spans="4:4">
      <c r="D2078" s="352" t="s">
        <v>2592</v>
      </c>
    </row>
    <row r="2079" spans="4:4">
      <c r="D2079" s="352" t="s">
        <v>2593</v>
      </c>
    </row>
    <row r="2080" spans="4:4">
      <c r="D2080" s="352" t="s">
        <v>2594</v>
      </c>
    </row>
    <row r="2081" spans="4:4">
      <c r="D2081" s="346" t="s">
        <v>2595</v>
      </c>
    </row>
    <row r="2082" spans="4:4">
      <c r="D2082" s="352" t="s">
        <v>2596</v>
      </c>
    </row>
    <row r="2083" spans="4:4">
      <c r="D2083" s="352" t="s">
        <v>2597</v>
      </c>
    </row>
    <row r="2084" spans="4:4">
      <c r="D2084" s="352" t="s">
        <v>2598</v>
      </c>
    </row>
    <row r="2085" spans="4:4">
      <c r="D2085" s="352" t="s">
        <v>2599</v>
      </c>
    </row>
    <row r="2086" spans="4:4">
      <c r="D2086" s="346" t="s">
        <v>2600</v>
      </c>
    </row>
    <row r="2087" spans="4:4">
      <c r="D2087" s="352" t="s">
        <v>2601</v>
      </c>
    </row>
    <row r="2088" spans="4:4">
      <c r="D2088" s="352" t="s">
        <v>2602</v>
      </c>
    </row>
    <row r="2089" spans="4:4">
      <c r="D2089" s="352" t="s">
        <v>2603</v>
      </c>
    </row>
    <row r="2090" spans="4:4">
      <c r="D2090" s="346" t="s">
        <v>2604</v>
      </c>
    </row>
    <row r="2091" spans="4:4">
      <c r="D2091" s="352" t="s">
        <v>2605</v>
      </c>
    </row>
    <row r="2092" spans="4:4">
      <c r="D2092" s="346" t="s">
        <v>2606</v>
      </c>
    </row>
    <row r="2093" spans="4:4">
      <c r="D2093" s="352" t="s">
        <v>2607</v>
      </c>
    </row>
    <row r="2094" spans="4:4">
      <c r="D2094" s="352" t="s">
        <v>2608</v>
      </c>
    </row>
    <row r="2095" spans="4:4">
      <c r="D2095" s="352" t="s">
        <v>2609</v>
      </c>
    </row>
    <row r="2096" spans="4:4">
      <c r="D2096" s="352" t="s">
        <v>2610</v>
      </c>
    </row>
    <row r="2097" spans="4:4">
      <c r="D2097" s="352" t="s">
        <v>2611</v>
      </c>
    </row>
    <row r="2098" spans="4:4">
      <c r="D2098" s="346" t="s">
        <v>2612</v>
      </c>
    </row>
    <row r="2099" spans="4:4">
      <c r="D2099" s="352" t="s">
        <v>2613</v>
      </c>
    </row>
    <row r="2100" spans="4:4">
      <c r="D2100" s="352" t="s">
        <v>2614</v>
      </c>
    </row>
    <row r="2101" spans="4:4">
      <c r="D2101" s="352" t="s">
        <v>2615</v>
      </c>
    </row>
    <row r="2102" spans="4:4">
      <c r="D2102" s="346" t="s">
        <v>2616</v>
      </c>
    </row>
    <row r="2103" spans="4:4">
      <c r="D2103" s="352" t="s">
        <v>2617</v>
      </c>
    </row>
    <row r="2104" spans="4:4">
      <c r="D2104" s="352" t="s">
        <v>2565</v>
      </c>
    </row>
    <row r="2105" spans="4:4">
      <c r="D2105" s="352" t="s">
        <v>2520</v>
      </c>
    </row>
    <row r="2106" spans="4:4">
      <c r="D2106" s="352" t="s">
        <v>2521</v>
      </c>
    </row>
    <row r="2107" spans="4:4">
      <c r="D2107" s="352" t="s">
        <v>2618</v>
      </c>
    </row>
    <row r="2108" spans="4:4">
      <c r="D2108" s="352" t="s">
        <v>2619</v>
      </c>
    </row>
    <row r="2109" spans="4:4">
      <c r="D2109" s="352" t="s">
        <v>2620</v>
      </c>
    </row>
    <row r="2110" spans="4:4">
      <c r="D2110" s="346" t="s">
        <v>2621</v>
      </c>
    </row>
    <row r="2111" spans="4:4">
      <c r="D2111" s="352" t="s">
        <v>2622</v>
      </c>
    </row>
    <row r="2112" spans="4:4">
      <c r="D2112" s="352" t="s">
        <v>2623</v>
      </c>
    </row>
    <row r="2113" spans="4:4">
      <c r="D2113" s="352" t="s">
        <v>2624</v>
      </c>
    </row>
    <row r="2114" spans="4:4">
      <c r="D2114" s="352" t="s">
        <v>2625</v>
      </c>
    </row>
    <row r="2115" spans="4:4">
      <c r="D2115" s="346" t="s">
        <v>2626</v>
      </c>
    </row>
    <row r="2116" spans="4:4">
      <c r="D2116" s="352" t="s">
        <v>2627</v>
      </c>
    </row>
    <row r="2117" spans="4:4">
      <c r="D2117" s="352" t="s">
        <v>2628</v>
      </c>
    </row>
    <row r="2118" spans="4:4">
      <c r="D2118" s="352" t="s">
        <v>2629</v>
      </c>
    </row>
    <row r="2119" spans="4:4">
      <c r="D2119" s="352" t="s">
        <v>2630</v>
      </c>
    </row>
    <row r="2120" spans="4:4">
      <c r="D2120" s="352" t="s">
        <v>2631</v>
      </c>
    </row>
    <row r="2121" spans="4:4">
      <c r="D2121" s="352" t="s">
        <v>2632</v>
      </c>
    </row>
    <row r="2122" spans="4:4">
      <c r="D2122" s="352" t="s">
        <v>2633</v>
      </c>
    </row>
    <row r="2123" spans="4:4">
      <c r="D2123" s="346" t="s">
        <v>2634</v>
      </c>
    </row>
    <row r="2124" spans="4:4">
      <c r="D2124" s="352" t="s">
        <v>2635</v>
      </c>
    </row>
    <row r="2125" spans="4:4">
      <c r="D2125" s="352" t="s">
        <v>2636</v>
      </c>
    </row>
    <row r="2126" spans="4:4">
      <c r="D2126" s="346" t="s">
        <v>2637</v>
      </c>
    </row>
    <row r="2127" spans="4:4">
      <c r="D2127" s="352" t="s">
        <v>2579</v>
      </c>
    </row>
    <row r="2128" spans="4:4">
      <c r="D2128" s="352" t="s">
        <v>2638</v>
      </c>
    </row>
    <row r="2129" spans="4:4">
      <c r="D2129" s="352" t="s">
        <v>2639</v>
      </c>
    </row>
    <row r="2130" spans="4:4">
      <c r="D2130" s="352" t="s">
        <v>2640</v>
      </c>
    </row>
    <row r="2131" spans="4:4">
      <c r="D2131" s="346" t="s">
        <v>2641</v>
      </c>
    </row>
    <row r="2132" spans="4:4">
      <c r="D2132" s="352" t="s">
        <v>2642</v>
      </c>
    </row>
    <row r="2133" spans="4:4">
      <c r="D2133" s="352" t="s">
        <v>2643</v>
      </c>
    </row>
    <row r="2134" spans="4:4">
      <c r="D2134" s="352" t="s">
        <v>2644</v>
      </c>
    </row>
    <row r="2135" spans="4:4">
      <c r="D2135" s="352" t="s">
        <v>2645</v>
      </c>
    </row>
    <row r="2136" spans="4:4">
      <c r="D2136" s="346" t="s">
        <v>2646</v>
      </c>
    </row>
    <row r="2137" spans="4:4">
      <c r="D2137" s="352" t="s">
        <v>2647</v>
      </c>
    </row>
    <row r="2138" spans="4:4">
      <c r="D2138" s="352" t="s">
        <v>2648</v>
      </c>
    </row>
    <row r="2139" spans="4:4">
      <c r="D2139" s="352" t="s">
        <v>2649</v>
      </c>
    </row>
    <row r="2140" spans="4:4">
      <c r="D2140" s="352" t="s">
        <v>2650</v>
      </c>
    </row>
    <row r="2141" spans="4:4">
      <c r="D2141" s="352" t="s">
        <v>2651</v>
      </c>
    </row>
    <row r="2142" spans="4:4">
      <c r="D2142" s="346" t="s">
        <v>2652</v>
      </c>
    </row>
    <row r="2143" spans="4:4">
      <c r="D2143" s="352" t="s">
        <v>2653</v>
      </c>
    </row>
    <row r="2144" spans="4:4">
      <c r="D2144" s="352" t="s">
        <v>2654</v>
      </c>
    </row>
    <row r="2145" spans="4:4">
      <c r="D2145" s="352" t="s">
        <v>2655</v>
      </c>
    </row>
    <row r="2146" spans="4:4">
      <c r="D2146" s="346" t="s">
        <v>2656</v>
      </c>
    </row>
    <row r="2147" spans="4:4">
      <c r="D2147" s="352" t="s">
        <v>2657</v>
      </c>
    </row>
    <row r="2148" spans="4:4">
      <c r="D2148" s="352" t="s">
        <v>2658</v>
      </c>
    </row>
    <row r="2149" spans="4:4">
      <c r="D2149" s="352" t="s">
        <v>2659</v>
      </c>
    </row>
    <row r="2150" spans="4:4">
      <c r="D2150" s="352" t="s">
        <v>2660</v>
      </c>
    </row>
    <row r="2151" spans="4:4">
      <c r="D2151" s="352" t="s">
        <v>2661</v>
      </c>
    </row>
    <row r="2152" spans="4:4">
      <c r="D2152" s="346" t="s">
        <v>2662</v>
      </c>
    </row>
    <row r="2153" spans="4:4">
      <c r="D2153" s="352" t="s">
        <v>2663</v>
      </c>
    </row>
    <row r="2154" spans="4:4">
      <c r="D2154" s="352" t="s">
        <v>2664</v>
      </c>
    </row>
    <row r="2155" spans="4:4">
      <c r="D2155" s="352" t="s">
        <v>2665</v>
      </c>
    </row>
    <row r="2156" spans="4:4">
      <c r="D2156" s="352" t="s">
        <v>2666</v>
      </c>
    </row>
    <row r="2157" spans="4:4">
      <c r="D2157" s="352" t="s">
        <v>2667</v>
      </c>
    </row>
    <row r="2158" spans="4:4">
      <c r="D2158" s="346" t="s">
        <v>2668</v>
      </c>
    </row>
    <row r="2159" spans="4:4">
      <c r="D2159" s="352" t="s">
        <v>2669</v>
      </c>
    </row>
    <row r="2160" spans="4:4">
      <c r="D2160" s="352" t="s">
        <v>2670</v>
      </c>
    </row>
    <row r="2161" spans="4:4">
      <c r="D2161" s="352" t="s">
        <v>2671</v>
      </c>
    </row>
    <row r="2162" spans="4:4">
      <c r="D2162" s="352" t="s">
        <v>2672</v>
      </c>
    </row>
    <row r="2163" spans="4:4">
      <c r="D2163" s="352" t="s">
        <v>2673</v>
      </c>
    </row>
    <row r="2164" spans="4:4">
      <c r="D2164" s="352" t="s">
        <v>2674</v>
      </c>
    </row>
    <row r="2165" spans="4:4">
      <c r="D2165" s="352" t="s">
        <v>2675</v>
      </c>
    </row>
    <row r="2166" spans="4:4">
      <c r="D2166" s="352" t="s">
        <v>2676</v>
      </c>
    </row>
    <row r="2167" spans="4:4">
      <c r="D2167" s="352" t="s">
        <v>2677</v>
      </c>
    </row>
    <row r="2168" spans="4:4">
      <c r="D2168" s="346" t="s">
        <v>2678</v>
      </c>
    </row>
    <row r="2169" spans="4:4">
      <c r="D2169" s="352" t="s">
        <v>2679</v>
      </c>
    </row>
    <row r="2170" spans="4:4">
      <c r="D2170" s="352" t="s">
        <v>2680</v>
      </c>
    </row>
    <row r="2171" spans="4:4">
      <c r="D2171" s="352" t="s">
        <v>2681</v>
      </c>
    </row>
    <row r="2172" spans="4:4">
      <c r="D2172" s="352" t="s">
        <v>2682</v>
      </c>
    </row>
    <row r="2173" spans="4:4">
      <c r="D2173" s="352" t="s">
        <v>2683</v>
      </c>
    </row>
    <row r="2174" spans="4:4">
      <c r="D2174" s="352" t="s">
        <v>2684</v>
      </c>
    </row>
    <row r="2175" spans="4:4">
      <c r="D2175" s="352" t="s">
        <v>2685</v>
      </c>
    </row>
    <row r="2176" spans="4:4">
      <c r="D2176" s="352" t="s">
        <v>2686</v>
      </c>
    </row>
    <row r="2177" spans="4:4">
      <c r="D2177" s="352" t="s">
        <v>2687</v>
      </c>
    </row>
    <row r="2178" spans="4:4">
      <c r="D2178" s="352" t="s">
        <v>2688</v>
      </c>
    </row>
    <row r="2179" spans="4:4">
      <c r="D2179" s="352" t="s">
        <v>2689</v>
      </c>
    </row>
    <row r="2180" spans="4:4">
      <c r="D2180" s="352" t="s">
        <v>2690</v>
      </c>
    </row>
    <row r="2181" spans="4:4">
      <c r="D2181" s="352" t="s">
        <v>2691</v>
      </c>
    </row>
    <row r="2182" spans="4:4">
      <c r="D2182" s="346" t="s">
        <v>2692</v>
      </c>
    </row>
    <row r="2183" spans="4:4">
      <c r="D2183" s="352" t="s">
        <v>2693</v>
      </c>
    </row>
    <row r="2184" spans="4:4">
      <c r="D2184" s="352" t="s">
        <v>2694</v>
      </c>
    </row>
    <row r="2185" spans="4:4">
      <c r="D2185" s="352" t="s">
        <v>2695</v>
      </c>
    </row>
    <row r="2186" spans="4:4">
      <c r="D2186" s="352" t="s">
        <v>2696</v>
      </c>
    </row>
    <row r="2187" spans="4:4">
      <c r="D2187" s="352" t="s">
        <v>2697</v>
      </c>
    </row>
    <row r="2188" spans="4:4">
      <c r="D2188" s="352" t="s">
        <v>2698</v>
      </c>
    </row>
    <row r="2189" spans="4:4">
      <c r="D2189" s="352" t="s">
        <v>2699</v>
      </c>
    </row>
    <row r="2190" spans="4:4">
      <c r="D2190" s="352" t="s">
        <v>2700</v>
      </c>
    </row>
    <row r="2191" spans="4:4">
      <c r="D2191" s="352" t="s">
        <v>2701</v>
      </c>
    </row>
    <row r="2192" spans="4:4">
      <c r="D2192" s="346" t="s">
        <v>2702</v>
      </c>
    </row>
    <row r="2193" spans="4:4">
      <c r="D2193" s="352" t="s">
        <v>2703</v>
      </c>
    </row>
    <row r="2194" spans="4:4">
      <c r="D2194" s="352" t="s">
        <v>2704</v>
      </c>
    </row>
    <row r="2195" spans="4:4">
      <c r="D2195" s="352" t="s">
        <v>2705</v>
      </c>
    </row>
    <row r="2196" spans="4:4">
      <c r="D2196" s="346" t="s">
        <v>2706</v>
      </c>
    </row>
    <row r="2197" spans="4:4">
      <c r="D2197" s="352" t="s">
        <v>2707</v>
      </c>
    </row>
    <row r="2198" spans="4:4">
      <c r="D2198" s="352" t="s">
        <v>2708</v>
      </c>
    </row>
    <row r="2199" spans="4:4">
      <c r="D2199" s="352" t="s">
        <v>2709</v>
      </c>
    </row>
    <row r="2200" spans="4:4">
      <c r="D2200" s="352" t="s">
        <v>2710</v>
      </c>
    </row>
    <row r="2201" spans="4:4">
      <c r="D2201" s="352" t="s">
        <v>2711</v>
      </c>
    </row>
    <row r="2202" spans="4:4">
      <c r="D2202" s="352" t="s">
        <v>2511</v>
      </c>
    </row>
    <row r="2203" spans="4:4">
      <c r="D2203" s="352" t="s">
        <v>2712</v>
      </c>
    </row>
    <row r="2204" spans="4:4">
      <c r="D2204" s="352" t="s">
        <v>2713</v>
      </c>
    </row>
    <row r="2205" spans="4:4">
      <c r="D2205" s="352" t="s">
        <v>2714</v>
      </c>
    </row>
    <row r="2206" spans="4:4">
      <c r="D2206" s="352" t="s">
        <v>2715</v>
      </c>
    </row>
    <row r="2207" spans="4:4">
      <c r="D2207" s="352" t="s">
        <v>2716</v>
      </c>
    </row>
    <row r="2208" spans="4:4">
      <c r="D2208" s="352" t="s">
        <v>2717</v>
      </c>
    </row>
    <row r="2209" spans="3:6">
      <c r="D2209" s="352" t="s">
        <v>2718</v>
      </c>
    </row>
    <row r="2210" spans="3:6">
      <c r="D2210" s="346" t="s">
        <v>2719</v>
      </c>
    </row>
    <row r="2211" spans="3:6">
      <c r="D2211" s="352" t="s">
        <v>2720</v>
      </c>
    </row>
    <row r="2212" spans="3:6">
      <c r="D2212" s="352" t="s">
        <v>2721</v>
      </c>
    </row>
    <row r="2213" spans="3:6">
      <c r="D2213" s="346" t="s">
        <v>2722</v>
      </c>
    </row>
    <row r="2214" spans="3:6">
      <c r="D2214" s="346" t="s">
        <v>2723</v>
      </c>
    </row>
    <row r="2215" spans="3:6">
      <c r="D2215" s="346" t="s">
        <v>2724</v>
      </c>
    </row>
    <row r="2216" spans="3:6">
      <c r="D2216" s="346" t="s">
        <v>2725</v>
      </c>
    </row>
    <row r="2217" spans="3:6">
      <c r="D2217" s="346" t="s">
        <v>2726</v>
      </c>
    </row>
    <row r="2218" spans="3:6">
      <c r="D2218" s="346" t="s">
        <v>2727</v>
      </c>
    </row>
    <row r="2219" spans="3:6">
      <c r="D2219" s="346" t="s">
        <v>2728</v>
      </c>
    </row>
    <row r="2220" spans="3:6">
      <c r="D2220" s="346" t="s">
        <v>2729</v>
      </c>
    </row>
    <row r="2221" spans="3:6">
      <c r="D2221" s="346"/>
    </row>
    <row r="2222" spans="3:6" ht="40.200000000000003" thickBot="1">
      <c r="C2222" s="964" t="s">
        <v>2730</v>
      </c>
    </row>
    <row r="2223" spans="3:6" ht="40.200000000000003" thickBot="1">
      <c r="D2223" s="353" t="s">
        <v>975</v>
      </c>
      <c r="E2223" s="235" t="s">
        <v>2731</v>
      </c>
      <c r="F2223" s="235" t="s">
        <v>2732</v>
      </c>
    </row>
    <row r="2224" spans="3:6" ht="40.200000000000003" thickBot="1">
      <c r="D2224" s="363" t="s">
        <v>2733</v>
      </c>
      <c r="E2224" s="252" t="s">
        <v>2734</v>
      </c>
      <c r="F2224" s="252" t="s">
        <v>2735</v>
      </c>
    </row>
    <row r="2225" spans="4:6" ht="40.200000000000003" thickBot="1">
      <c r="D2225" s="363" t="s">
        <v>2736</v>
      </c>
      <c r="E2225" s="252" t="s">
        <v>2734</v>
      </c>
      <c r="F2225" s="252" t="s">
        <v>2735</v>
      </c>
    </row>
    <row r="2226" spans="4:6" ht="40.200000000000003" thickBot="1">
      <c r="D2226" s="363" t="s">
        <v>2737</v>
      </c>
      <c r="E2226" s="252" t="s">
        <v>2734</v>
      </c>
      <c r="F2226" s="252" t="s">
        <v>2735</v>
      </c>
    </row>
    <row r="2227" spans="4:6" ht="40.200000000000003" thickBot="1">
      <c r="D2227" s="363" t="s">
        <v>2738</v>
      </c>
      <c r="E2227" s="252" t="s">
        <v>2734</v>
      </c>
      <c r="F2227" s="252" t="s">
        <v>2735</v>
      </c>
    </row>
    <row r="2228" spans="4:6" ht="40.200000000000003" thickBot="1">
      <c r="D2228" s="363" t="s">
        <v>352</v>
      </c>
      <c r="E2228" s="252" t="s">
        <v>2734</v>
      </c>
      <c r="F2228" s="252" t="s">
        <v>2735</v>
      </c>
    </row>
    <row r="2229" spans="4:6" ht="40.200000000000003" thickBot="1">
      <c r="D2229" s="363" t="s">
        <v>2739</v>
      </c>
      <c r="E2229" s="252" t="s">
        <v>2734</v>
      </c>
      <c r="F2229" s="252" t="s">
        <v>2735</v>
      </c>
    </row>
    <row r="2230" spans="4:6" ht="40.200000000000003" thickBot="1">
      <c r="D2230" s="363" t="s">
        <v>2740</v>
      </c>
      <c r="E2230" s="252" t="s">
        <v>2734</v>
      </c>
      <c r="F2230" s="252" t="s">
        <v>2741</v>
      </c>
    </row>
    <row r="2231" spans="4:6" ht="40.200000000000003" thickBot="1">
      <c r="D2231" s="363" t="s">
        <v>2742</v>
      </c>
      <c r="E2231" s="252" t="s">
        <v>2734</v>
      </c>
      <c r="F2231" s="252" t="s">
        <v>2741</v>
      </c>
    </row>
    <row r="2232" spans="4:6" ht="40.200000000000003" thickBot="1">
      <c r="D2232" s="363" t="s">
        <v>2743</v>
      </c>
      <c r="E2232" s="252" t="s">
        <v>2734</v>
      </c>
      <c r="F2232" s="252" t="s">
        <v>2735</v>
      </c>
    </row>
    <row r="2233" spans="4:6" ht="40.200000000000003" thickBot="1">
      <c r="D2233" s="363" t="s">
        <v>2744</v>
      </c>
      <c r="E2233" s="252" t="s">
        <v>2734</v>
      </c>
      <c r="F2233" s="252" t="s">
        <v>2735</v>
      </c>
    </row>
    <row r="2234" spans="4:6" ht="40.200000000000003" thickBot="1">
      <c r="D2234" s="363" t="s">
        <v>2745</v>
      </c>
      <c r="E2234" s="252" t="s">
        <v>2734</v>
      </c>
      <c r="F2234" s="252" t="s">
        <v>2735</v>
      </c>
    </row>
    <row r="2235" spans="4:6" ht="40.200000000000003" thickBot="1">
      <c r="D2235" s="363" t="s">
        <v>2746</v>
      </c>
      <c r="E2235" s="252" t="s">
        <v>2734</v>
      </c>
      <c r="F2235" s="252" t="s">
        <v>2747</v>
      </c>
    </row>
    <row r="2236" spans="4:6" ht="40.200000000000003" thickBot="1">
      <c r="D2236" s="363" t="s">
        <v>2748</v>
      </c>
      <c r="E2236" s="252" t="s">
        <v>2734</v>
      </c>
      <c r="F2236" s="252" t="s">
        <v>2747</v>
      </c>
    </row>
    <row r="2237" spans="4:6" ht="40.200000000000003" thickBot="1">
      <c r="D2237" s="363" t="s">
        <v>2749</v>
      </c>
      <c r="E2237" s="252" t="s">
        <v>2734</v>
      </c>
      <c r="F2237" s="252" t="s">
        <v>2747</v>
      </c>
    </row>
    <row r="2238" spans="4:6" ht="40.200000000000003" thickBot="1">
      <c r="D2238" s="363" t="s">
        <v>2750</v>
      </c>
      <c r="E2238" s="252" t="s">
        <v>2734</v>
      </c>
      <c r="F2238" s="252" t="s">
        <v>2747</v>
      </c>
    </row>
    <row r="2239" spans="4:6" ht="40.200000000000003" thickBot="1">
      <c r="D2239" s="363" t="s">
        <v>2751</v>
      </c>
      <c r="E2239" s="252" t="s">
        <v>2734</v>
      </c>
      <c r="F2239" s="252" t="s">
        <v>2747</v>
      </c>
    </row>
    <row r="2240" spans="4:6" ht="40.200000000000003" thickBot="1">
      <c r="D2240" s="363" t="s">
        <v>2752</v>
      </c>
      <c r="E2240" s="252" t="s">
        <v>2734</v>
      </c>
      <c r="F2240" s="252" t="s">
        <v>2747</v>
      </c>
    </row>
    <row r="2241" spans="4:6" ht="40.200000000000003" thickBot="1">
      <c r="D2241" s="363" t="s">
        <v>2753</v>
      </c>
      <c r="E2241" s="252" t="s">
        <v>2734</v>
      </c>
      <c r="F2241" s="252" t="s">
        <v>2754</v>
      </c>
    </row>
    <row r="2242" spans="4:6" ht="40.200000000000003" thickBot="1">
      <c r="D2242" s="363" t="s">
        <v>2755</v>
      </c>
      <c r="E2242" s="252" t="s">
        <v>2734</v>
      </c>
      <c r="F2242" s="252" t="s">
        <v>2735</v>
      </c>
    </row>
    <row r="2243" spans="4:6" ht="40.200000000000003" thickBot="1">
      <c r="D2243" s="363" t="s">
        <v>616</v>
      </c>
      <c r="E2243" s="252" t="s">
        <v>2734</v>
      </c>
      <c r="F2243" s="252" t="s">
        <v>2735</v>
      </c>
    </row>
    <row r="2244" spans="4:6" ht="40.200000000000003" thickBot="1">
      <c r="D2244" s="363" t="s">
        <v>2756</v>
      </c>
      <c r="E2244" s="252" t="s">
        <v>2734</v>
      </c>
      <c r="F2244" s="252" t="s">
        <v>2735</v>
      </c>
    </row>
    <row r="2245" spans="4:6" ht="40.200000000000003" thickBot="1">
      <c r="D2245" s="363" t="s">
        <v>2134</v>
      </c>
      <c r="E2245" s="252" t="s">
        <v>2734</v>
      </c>
      <c r="F2245" s="252" t="s">
        <v>2735</v>
      </c>
    </row>
    <row r="2246" spans="4:6" ht="40.200000000000003" thickBot="1">
      <c r="D2246" s="363" t="s">
        <v>2757</v>
      </c>
      <c r="E2246" s="252" t="s">
        <v>2734</v>
      </c>
      <c r="F2246" s="252" t="s">
        <v>2735</v>
      </c>
    </row>
    <row r="2247" spans="4:6" ht="40.200000000000003" thickBot="1">
      <c r="D2247" s="363" t="s">
        <v>2758</v>
      </c>
      <c r="E2247" s="252" t="s">
        <v>2734</v>
      </c>
      <c r="F2247" s="252" t="s">
        <v>2735</v>
      </c>
    </row>
    <row r="2248" spans="4:6" ht="40.200000000000003" thickBot="1">
      <c r="D2248" s="363" t="s">
        <v>2759</v>
      </c>
      <c r="E2248" s="252" t="s">
        <v>2734</v>
      </c>
      <c r="F2248" s="252" t="s">
        <v>2735</v>
      </c>
    </row>
    <row r="2249" spans="4:6" ht="40.200000000000003" thickBot="1">
      <c r="D2249" s="363" t="s">
        <v>2760</v>
      </c>
      <c r="E2249" s="252" t="s">
        <v>2734</v>
      </c>
      <c r="F2249" s="252" t="s">
        <v>2735</v>
      </c>
    </row>
    <row r="2250" spans="4:6" ht="40.200000000000003" thickBot="1">
      <c r="D2250" s="363" t="s">
        <v>2761</v>
      </c>
      <c r="E2250" s="252" t="s">
        <v>2734</v>
      </c>
      <c r="F2250" s="252" t="s">
        <v>2735</v>
      </c>
    </row>
    <row r="2251" spans="4:6" ht="40.200000000000003" thickBot="1">
      <c r="D2251" s="363" t="s">
        <v>2762</v>
      </c>
      <c r="E2251" s="252" t="s">
        <v>2734</v>
      </c>
      <c r="F2251" s="252" t="s">
        <v>2735</v>
      </c>
    </row>
    <row r="2252" spans="4:6" ht="40.200000000000003" thickBot="1">
      <c r="D2252" s="363" t="s">
        <v>1551</v>
      </c>
      <c r="E2252" s="252" t="s">
        <v>2734</v>
      </c>
      <c r="F2252" s="252" t="s">
        <v>2735</v>
      </c>
    </row>
    <row r="2253" spans="4:6" ht="40.200000000000003" thickBot="1">
      <c r="D2253" s="363" t="s">
        <v>2763</v>
      </c>
      <c r="E2253" s="252" t="s">
        <v>2734</v>
      </c>
      <c r="F2253" s="252" t="s">
        <v>2735</v>
      </c>
    </row>
    <row r="2254" spans="4:6" ht="40.200000000000003" thickBot="1">
      <c r="D2254" s="363" t="s">
        <v>2764</v>
      </c>
      <c r="E2254" s="252" t="s">
        <v>2734</v>
      </c>
      <c r="F2254" s="252" t="s">
        <v>2735</v>
      </c>
    </row>
    <row r="2255" spans="4:6" ht="40.200000000000003" thickBot="1">
      <c r="D2255" s="363" t="s">
        <v>2765</v>
      </c>
      <c r="E2255" s="252" t="s">
        <v>2734</v>
      </c>
      <c r="F2255" s="252" t="s">
        <v>2735</v>
      </c>
    </row>
    <row r="2256" spans="4:6" ht="40.200000000000003" thickBot="1">
      <c r="D2256" s="363" t="s">
        <v>2766</v>
      </c>
      <c r="E2256" s="252" t="s">
        <v>2734</v>
      </c>
      <c r="F2256" s="252" t="s">
        <v>2735</v>
      </c>
    </row>
    <row r="2257" spans="4:6" ht="40.200000000000003" thickBot="1">
      <c r="D2257" s="363" t="s">
        <v>2767</v>
      </c>
      <c r="E2257" s="252" t="s">
        <v>2734</v>
      </c>
      <c r="F2257" s="252" t="s">
        <v>2735</v>
      </c>
    </row>
    <row r="2258" spans="4:6" ht="40.200000000000003" thickBot="1">
      <c r="D2258" s="363" t="s">
        <v>2768</v>
      </c>
      <c r="E2258" s="252" t="s">
        <v>2734</v>
      </c>
      <c r="F2258" s="252" t="s">
        <v>2735</v>
      </c>
    </row>
    <row r="2259" spans="4:6" ht="40.200000000000003" thickBot="1">
      <c r="D2259" s="363" t="s">
        <v>2769</v>
      </c>
      <c r="E2259" s="252" t="s">
        <v>2734</v>
      </c>
      <c r="F2259" s="252" t="s">
        <v>2735</v>
      </c>
    </row>
    <row r="2260" spans="4:6" ht="40.200000000000003" thickBot="1">
      <c r="D2260" s="363" t="s">
        <v>2770</v>
      </c>
      <c r="E2260" s="252" t="s">
        <v>2734</v>
      </c>
      <c r="F2260" s="252" t="s">
        <v>2735</v>
      </c>
    </row>
    <row r="2261" spans="4:6" ht="40.200000000000003" thickBot="1">
      <c r="D2261" s="363" t="s">
        <v>2771</v>
      </c>
      <c r="E2261" s="252" t="s">
        <v>2734</v>
      </c>
      <c r="F2261" s="252" t="s">
        <v>2735</v>
      </c>
    </row>
    <row r="2262" spans="4:6" ht="40.200000000000003" thickBot="1">
      <c r="D2262" s="363" t="s">
        <v>2772</v>
      </c>
      <c r="E2262" s="252" t="s">
        <v>2734</v>
      </c>
      <c r="F2262" s="252" t="s">
        <v>2735</v>
      </c>
    </row>
    <row r="2263" spans="4:6" ht="40.200000000000003" thickBot="1">
      <c r="D2263" s="363" t="s">
        <v>2773</v>
      </c>
      <c r="E2263" s="252" t="s">
        <v>2734</v>
      </c>
      <c r="F2263" s="252" t="s">
        <v>2735</v>
      </c>
    </row>
    <row r="2264" spans="4:6" ht="40.200000000000003" thickBot="1">
      <c r="D2264" s="363" t="s">
        <v>2774</v>
      </c>
      <c r="E2264" s="252" t="s">
        <v>2734</v>
      </c>
      <c r="F2264" s="252" t="s">
        <v>2735</v>
      </c>
    </row>
    <row r="2265" spans="4:6" ht="40.200000000000003" thickBot="1">
      <c r="D2265" s="363" t="s">
        <v>2775</v>
      </c>
      <c r="E2265" s="252" t="s">
        <v>2734</v>
      </c>
      <c r="F2265" s="252" t="s">
        <v>2735</v>
      </c>
    </row>
    <row r="2266" spans="4:6" ht="40.200000000000003" thickBot="1">
      <c r="D2266" s="363" t="s">
        <v>2776</v>
      </c>
      <c r="E2266" s="252" t="s">
        <v>2734</v>
      </c>
      <c r="F2266" s="252" t="s">
        <v>2735</v>
      </c>
    </row>
    <row r="2267" spans="4:6" ht="40.200000000000003" thickBot="1">
      <c r="D2267" s="363" t="s">
        <v>2198</v>
      </c>
      <c r="E2267" s="252" t="s">
        <v>2734</v>
      </c>
      <c r="F2267" s="252" t="s">
        <v>2735</v>
      </c>
    </row>
    <row r="2268" spans="4:6" ht="40.200000000000003" thickBot="1">
      <c r="D2268" s="363" t="s">
        <v>2777</v>
      </c>
      <c r="E2268" s="252" t="s">
        <v>2734</v>
      </c>
      <c r="F2268" s="252" t="s">
        <v>2735</v>
      </c>
    </row>
    <row r="2269" spans="4:6" ht="40.200000000000003" thickBot="1">
      <c r="D2269" s="363" t="s">
        <v>2778</v>
      </c>
      <c r="E2269" s="252" t="s">
        <v>2734</v>
      </c>
      <c r="F2269" s="252" t="s">
        <v>2735</v>
      </c>
    </row>
    <row r="2270" spans="4:6" ht="40.200000000000003" thickBot="1">
      <c r="D2270" s="363" t="s">
        <v>2779</v>
      </c>
      <c r="E2270" s="252" t="s">
        <v>2734</v>
      </c>
      <c r="F2270" s="252" t="s">
        <v>2735</v>
      </c>
    </row>
    <row r="2271" spans="4:6" ht="40.200000000000003" thickBot="1">
      <c r="D2271" s="363" t="s">
        <v>2780</v>
      </c>
      <c r="E2271" s="252" t="s">
        <v>2734</v>
      </c>
      <c r="F2271" s="252" t="s">
        <v>2735</v>
      </c>
    </row>
    <row r="2272" spans="4:6" ht="40.200000000000003" thickBot="1">
      <c r="D2272" s="363" t="s">
        <v>462</v>
      </c>
      <c r="E2272" s="252" t="s">
        <v>2734</v>
      </c>
      <c r="F2272" s="252" t="s">
        <v>2735</v>
      </c>
    </row>
    <row r="2273" spans="3:6" ht="40.200000000000003" thickBot="1">
      <c r="D2273" s="363" t="s">
        <v>2781</v>
      </c>
      <c r="E2273" s="252" t="s">
        <v>2734</v>
      </c>
      <c r="F2273" s="252" t="s">
        <v>2735</v>
      </c>
    </row>
    <row r="2274" spans="3:6" ht="40.200000000000003" thickBot="1">
      <c r="D2274" s="363" t="s">
        <v>353</v>
      </c>
      <c r="E2274" s="252" t="s">
        <v>2734</v>
      </c>
      <c r="F2274" s="252" t="s">
        <v>2735</v>
      </c>
    </row>
    <row r="2275" spans="3:6" ht="40.200000000000003" thickBot="1">
      <c r="D2275" s="363" t="s">
        <v>1445</v>
      </c>
      <c r="E2275" s="252" t="s">
        <v>2734</v>
      </c>
      <c r="F2275" s="252" t="s">
        <v>2735</v>
      </c>
    </row>
    <row r="2276" spans="3:6" ht="40.200000000000003" thickBot="1">
      <c r="D2276" s="363" t="s">
        <v>2782</v>
      </c>
      <c r="E2276" s="252" t="s">
        <v>2734</v>
      </c>
      <c r="F2276" s="252" t="s">
        <v>2735</v>
      </c>
    </row>
    <row r="2277" spans="3:6" ht="40.200000000000003" thickBot="1">
      <c r="D2277" s="363" t="s">
        <v>2783</v>
      </c>
      <c r="E2277" s="252" t="s">
        <v>2734</v>
      </c>
      <c r="F2277" s="252" t="s">
        <v>2735</v>
      </c>
    </row>
    <row r="2278" spans="3:6">
      <c r="D2278" s="382"/>
      <c r="E2278" s="383"/>
      <c r="F2278" s="383"/>
    </row>
    <row r="2279" spans="3:6">
      <c r="C2279" s="963" t="s">
        <v>789</v>
      </c>
    </row>
    <row r="2280" spans="3:6">
      <c r="D2280" s="346" t="s">
        <v>2784</v>
      </c>
    </row>
    <row r="2281" spans="3:6">
      <c r="D2281" s="346" t="s">
        <v>2785</v>
      </c>
    </row>
    <row r="2282" spans="3:6">
      <c r="D2282" s="346" t="s">
        <v>2786</v>
      </c>
    </row>
    <row r="2283" spans="3:6">
      <c r="D2283" s="346" t="s">
        <v>2787</v>
      </c>
    </row>
    <row r="2284" spans="3:6">
      <c r="D2284" s="346" t="s">
        <v>2788</v>
      </c>
    </row>
    <row r="2285" spans="3:6">
      <c r="D2285" s="352" t="s">
        <v>2789</v>
      </c>
    </row>
    <row r="2286" spans="3:6">
      <c r="D2286" s="346" t="s">
        <v>2790</v>
      </c>
    </row>
    <row r="2287" spans="3:6">
      <c r="D2287" s="346" t="s">
        <v>2791</v>
      </c>
    </row>
    <row r="2288" spans="3:6">
      <c r="D2288" s="346" t="s">
        <v>2792</v>
      </c>
    </row>
    <row r="2289" spans="4:4">
      <c r="D2289" s="346" t="s">
        <v>2793</v>
      </c>
    </row>
    <row r="2290" spans="4:4">
      <c r="D2290" s="346" t="s">
        <v>2794</v>
      </c>
    </row>
    <row r="2291" spans="4:4">
      <c r="D2291" s="346" t="s">
        <v>2795</v>
      </c>
    </row>
    <row r="2292" spans="4:4">
      <c r="D2292" s="346" t="s">
        <v>2796</v>
      </c>
    </row>
    <row r="2293" spans="4:4">
      <c r="D2293" s="346" t="s">
        <v>2792</v>
      </c>
    </row>
    <row r="2294" spans="4:4">
      <c r="D2294" s="346" t="s">
        <v>2793</v>
      </c>
    </row>
    <row r="2295" spans="4:4">
      <c r="D2295" s="346" t="s">
        <v>2794</v>
      </c>
    </row>
    <row r="2296" spans="4:4">
      <c r="D2296" s="346" t="s">
        <v>2795</v>
      </c>
    </row>
    <row r="2297" spans="4:4">
      <c r="D2297" s="346" t="s">
        <v>2797</v>
      </c>
    </row>
    <row r="2298" spans="4:4">
      <c r="D2298" s="346" t="s">
        <v>2792</v>
      </c>
    </row>
    <row r="2299" spans="4:4">
      <c r="D2299" s="346" t="s">
        <v>2793</v>
      </c>
    </row>
    <row r="2300" spans="4:4">
      <c r="D2300" s="346" t="s">
        <v>2794</v>
      </c>
    </row>
    <row r="2301" spans="4:4">
      <c r="D2301" s="346" t="s">
        <v>2795</v>
      </c>
    </row>
    <row r="2302" spans="4:4">
      <c r="D2302" s="346" t="s">
        <v>2798</v>
      </c>
    </row>
    <row r="2303" spans="4:4">
      <c r="D2303" s="346" t="s">
        <v>2792</v>
      </c>
    </row>
    <row r="2304" spans="4:4">
      <c r="D2304" s="346" t="s">
        <v>2793</v>
      </c>
    </row>
    <row r="2305" spans="4:4">
      <c r="D2305" s="346" t="s">
        <v>2799</v>
      </c>
    </row>
    <row r="2306" spans="4:4">
      <c r="D2306" s="346" t="s">
        <v>2800</v>
      </c>
    </row>
    <row r="2307" spans="4:4">
      <c r="D2307" s="346" t="s">
        <v>2801</v>
      </c>
    </row>
    <row r="2308" spans="4:4">
      <c r="D2308" s="352" t="s">
        <v>2802</v>
      </c>
    </row>
    <row r="2309" spans="4:4">
      <c r="D2309" s="346" t="s">
        <v>2803</v>
      </c>
    </row>
    <row r="2310" spans="4:4">
      <c r="D2310" s="352" t="s">
        <v>2804</v>
      </c>
    </row>
    <row r="2311" spans="4:4">
      <c r="D2311" s="346" t="s">
        <v>2805</v>
      </c>
    </row>
    <row r="2312" spans="4:4">
      <c r="D2312" s="352" t="s">
        <v>2806</v>
      </c>
    </row>
    <row r="2313" spans="4:4">
      <c r="D2313" s="352" t="s">
        <v>2807</v>
      </c>
    </row>
    <row r="2314" spans="4:4">
      <c r="D2314" s="346" t="s">
        <v>2808</v>
      </c>
    </row>
    <row r="2315" spans="4:4">
      <c r="D2315" s="352" t="s">
        <v>2809</v>
      </c>
    </row>
    <row r="2316" spans="4:4">
      <c r="D2316" s="352" t="s">
        <v>2810</v>
      </c>
    </row>
    <row r="2317" spans="4:4">
      <c r="D2317" s="352" t="s">
        <v>2811</v>
      </c>
    </row>
    <row r="2318" spans="4:4">
      <c r="D2318" s="346" t="s">
        <v>2812</v>
      </c>
    </row>
    <row r="2319" spans="4:4">
      <c r="D2319" s="346" t="s">
        <v>2813</v>
      </c>
    </row>
    <row r="2320" spans="4:4">
      <c r="D2320" s="346" t="s">
        <v>2814</v>
      </c>
    </row>
    <row r="2321" spans="4:4">
      <c r="D2321" s="346" t="s">
        <v>2815</v>
      </c>
    </row>
    <row r="2322" spans="4:4">
      <c r="D2322" s="346" t="s">
        <v>2816</v>
      </c>
    </row>
    <row r="2323" spans="4:4">
      <c r="D2323" s="346" t="s">
        <v>2817</v>
      </c>
    </row>
    <row r="2324" spans="4:4">
      <c r="D2324" s="346" t="s">
        <v>2818</v>
      </c>
    </row>
    <row r="2325" spans="4:4">
      <c r="D2325" s="346" t="s">
        <v>2819</v>
      </c>
    </row>
    <row r="2326" spans="4:4">
      <c r="D2326" s="346" t="s">
        <v>2820</v>
      </c>
    </row>
    <row r="2327" spans="4:4">
      <c r="D2327" s="346" t="s">
        <v>2821</v>
      </c>
    </row>
    <row r="2328" spans="4:4">
      <c r="D2328" s="346" t="s">
        <v>2822</v>
      </c>
    </row>
    <row r="2329" spans="4:4">
      <c r="D2329" s="346" t="s">
        <v>2823</v>
      </c>
    </row>
    <row r="2330" spans="4:4">
      <c r="D2330" s="346" t="s">
        <v>2824</v>
      </c>
    </row>
    <row r="2331" spans="4:4">
      <c r="D2331" s="346" t="s">
        <v>2825</v>
      </c>
    </row>
    <row r="2332" spans="4:4">
      <c r="D2332" s="346" t="s">
        <v>2826</v>
      </c>
    </row>
    <row r="2333" spans="4:4">
      <c r="D2333" s="346" t="s">
        <v>2827</v>
      </c>
    </row>
    <row r="2334" spans="4:4">
      <c r="D2334" s="346" t="s">
        <v>2819</v>
      </c>
    </row>
    <row r="2335" spans="4:4">
      <c r="D2335" s="346" t="s">
        <v>2828</v>
      </c>
    </row>
    <row r="2336" spans="4:4">
      <c r="D2336" s="346" t="s">
        <v>2829</v>
      </c>
    </row>
    <row r="2337" spans="4:4">
      <c r="D2337" s="346" t="s">
        <v>2830</v>
      </c>
    </row>
    <row r="2338" spans="4:4">
      <c r="D2338" s="346" t="s">
        <v>2831</v>
      </c>
    </row>
    <row r="2339" spans="4:4">
      <c r="D2339" s="346" t="s">
        <v>2832</v>
      </c>
    </row>
    <row r="2340" spans="4:4">
      <c r="D2340" s="346" t="s">
        <v>2816</v>
      </c>
    </row>
    <row r="2341" spans="4:4">
      <c r="D2341" s="346" t="s">
        <v>2826</v>
      </c>
    </row>
    <row r="2342" spans="4:4">
      <c r="D2342" s="346" t="s">
        <v>2827</v>
      </c>
    </row>
    <row r="2343" spans="4:4">
      <c r="D2343" s="346" t="s">
        <v>2819</v>
      </c>
    </row>
    <row r="2344" spans="4:4">
      <c r="D2344" s="346" t="s">
        <v>2833</v>
      </c>
    </row>
    <row r="2345" spans="4:4">
      <c r="D2345" s="346" t="s">
        <v>2834</v>
      </c>
    </row>
    <row r="2346" spans="4:4">
      <c r="D2346" s="346" t="s">
        <v>2835</v>
      </c>
    </row>
    <row r="2347" spans="4:4">
      <c r="D2347" s="346" t="s">
        <v>2836</v>
      </c>
    </row>
    <row r="2348" spans="4:4">
      <c r="D2348" s="346" t="s">
        <v>2837</v>
      </c>
    </row>
    <row r="2349" spans="4:4">
      <c r="D2349" s="346" t="s">
        <v>2838</v>
      </c>
    </row>
    <row r="2350" spans="4:4">
      <c r="D2350" s="352" t="s">
        <v>2839</v>
      </c>
    </row>
    <row r="2351" spans="4:4">
      <c r="D2351" s="346" t="s">
        <v>2840</v>
      </c>
    </row>
    <row r="2352" spans="4:4">
      <c r="D2352" s="346" t="s">
        <v>2841</v>
      </c>
    </row>
    <row r="2353" spans="3:7">
      <c r="D2353" s="352" t="s">
        <v>2842</v>
      </c>
    </row>
    <row r="2354" spans="3:7">
      <c r="D2354" s="346" t="s">
        <v>2843</v>
      </c>
    </row>
    <row r="2355" spans="3:7">
      <c r="D2355" s="346" t="s">
        <v>2844</v>
      </c>
    </row>
    <row r="2356" spans="3:7">
      <c r="D2356" s="352" t="s">
        <v>2845</v>
      </c>
    </row>
    <row r="2357" spans="3:7">
      <c r="D2357" s="346" t="s">
        <v>2846</v>
      </c>
    </row>
    <row r="2358" spans="3:7">
      <c r="D2358" s="346" t="s">
        <v>2847</v>
      </c>
    </row>
    <row r="2359" spans="3:7">
      <c r="D2359" s="352" t="s">
        <v>2848</v>
      </c>
    </row>
    <row r="2360" spans="3:7">
      <c r="D2360" s="346" t="s">
        <v>2849</v>
      </c>
    </row>
    <row r="2361" spans="3:7">
      <c r="D2361" s="346" t="s">
        <v>2850</v>
      </c>
    </row>
    <row r="2362" spans="3:7">
      <c r="D2362" s="346" t="s">
        <v>2851</v>
      </c>
    </row>
    <row r="2363" spans="3:7">
      <c r="D2363" s="346"/>
    </row>
    <row r="2364" spans="3:7" ht="40.200000000000003" thickBot="1">
      <c r="C2364" s="964" t="s">
        <v>2852</v>
      </c>
    </row>
    <row r="2365" spans="3:7" ht="40.200000000000003" thickBot="1">
      <c r="D2365" s="353" t="s">
        <v>975</v>
      </c>
      <c r="E2365" s="235" t="s">
        <v>976</v>
      </c>
      <c r="F2365" s="235" t="s">
        <v>978</v>
      </c>
      <c r="G2365" s="235" t="s">
        <v>2082</v>
      </c>
    </row>
    <row r="2366" spans="3:7" ht="40.200000000000003" thickBot="1">
      <c r="D2366" s="354" t="s">
        <v>2853</v>
      </c>
      <c r="E2366" s="236" t="s">
        <v>981</v>
      </c>
      <c r="F2366" s="236" t="s">
        <v>2854</v>
      </c>
      <c r="G2366" s="236">
        <v>12</v>
      </c>
    </row>
    <row r="2367" spans="3:7" ht="40.200000000000003" thickBot="1">
      <c r="D2367" s="354" t="s">
        <v>2855</v>
      </c>
      <c r="E2367" s="236" t="s">
        <v>981</v>
      </c>
      <c r="F2367" s="236"/>
      <c r="G2367" s="236"/>
    </row>
    <row r="2368" spans="3:7" ht="40.200000000000003" thickBot="1">
      <c r="D2368" s="354" t="s">
        <v>0</v>
      </c>
      <c r="E2368" s="236" t="s">
        <v>981</v>
      </c>
      <c r="F2368" s="236"/>
      <c r="G2368" s="236"/>
    </row>
    <row r="2369" spans="3:7" ht="40.200000000000003" thickBot="1">
      <c r="D2369" s="354" t="s">
        <v>2856</v>
      </c>
      <c r="E2369" s="236" t="s">
        <v>981</v>
      </c>
      <c r="F2369" s="236"/>
      <c r="G2369" s="236"/>
    </row>
    <row r="2370" spans="3:7" ht="40.200000000000003" thickBot="1">
      <c r="D2370" s="354" t="s">
        <v>2857</v>
      </c>
      <c r="E2370" s="236" t="s">
        <v>981</v>
      </c>
      <c r="F2370" s="236"/>
      <c r="G2370" s="236"/>
    </row>
    <row r="2371" spans="3:7">
      <c r="D2371" s="384"/>
      <c r="E2371" s="233"/>
      <c r="F2371" s="233"/>
      <c r="G2371" s="233"/>
    </row>
    <row r="2372" spans="3:7">
      <c r="C2372" s="963" t="s">
        <v>790</v>
      </c>
    </row>
    <row r="2373" spans="3:7">
      <c r="D2373" s="346" t="s">
        <v>2858</v>
      </c>
    </row>
    <row r="2374" spans="3:7">
      <c r="D2374" s="346" t="s">
        <v>2859</v>
      </c>
    </row>
    <row r="2375" spans="3:7">
      <c r="D2375" s="346" t="s">
        <v>2860</v>
      </c>
    </row>
    <row r="2376" spans="3:7">
      <c r="D2376" s="346" t="s">
        <v>2861</v>
      </c>
    </row>
    <row r="2377" spans="3:7">
      <c r="D2377" s="346" t="s">
        <v>2862</v>
      </c>
    </row>
    <row r="2378" spans="3:7">
      <c r="D2378" s="352" t="s">
        <v>2863</v>
      </c>
    </row>
    <row r="2379" spans="3:7">
      <c r="D2379" s="346" t="s">
        <v>2864</v>
      </c>
    </row>
    <row r="2380" spans="3:7">
      <c r="D2380" s="352" t="s">
        <v>2865</v>
      </c>
    </row>
    <row r="2381" spans="3:7">
      <c r="D2381" s="346" t="s">
        <v>2866</v>
      </c>
    </row>
    <row r="2382" spans="3:7">
      <c r="D2382" s="346"/>
    </row>
    <row r="2383" spans="3:7">
      <c r="C2383" s="962" t="s">
        <v>791</v>
      </c>
    </row>
    <row r="2384" spans="3:7">
      <c r="D2384" s="346" t="s">
        <v>2867</v>
      </c>
    </row>
    <row r="2385" spans="3:4">
      <c r="D2385" s="346" t="s">
        <v>2868</v>
      </c>
    </row>
    <row r="2386" spans="3:4">
      <c r="D2386" s="346" t="s">
        <v>2869</v>
      </c>
    </row>
    <row r="2387" spans="3:4">
      <c r="D2387" s="346" t="s">
        <v>2870</v>
      </c>
    </row>
    <row r="2388" spans="3:4">
      <c r="D2388" s="346" t="s">
        <v>2871</v>
      </c>
    </row>
    <row r="2389" spans="3:4">
      <c r="D2389" s="346" t="s">
        <v>2872</v>
      </c>
    </row>
    <row r="2390" spans="3:4">
      <c r="D2390" s="346" t="s">
        <v>2873</v>
      </c>
    </row>
    <row r="2391" spans="3:4">
      <c r="C2391" s="963" t="s">
        <v>792</v>
      </c>
    </row>
    <row r="2392" spans="3:4">
      <c r="D2392" s="346" t="s">
        <v>2874</v>
      </c>
    </row>
    <row r="2393" spans="3:4">
      <c r="D2393" s="346" t="s">
        <v>2875</v>
      </c>
    </row>
    <row r="2394" spans="3:4">
      <c r="D2394" s="346" t="s">
        <v>2876</v>
      </c>
    </row>
    <row r="2395" spans="3:4">
      <c r="D2395" s="346" t="s">
        <v>2877</v>
      </c>
    </row>
    <row r="2396" spans="3:4">
      <c r="D2396" s="346" t="s">
        <v>2878</v>
      </c>
    </row>
    <row r="2397" spans="3:4">
      <c r="D2397" s="346" t="s">
        <v>2879</v>
      </c>
    </row>
    <row r="2398" spans="3:4">
      <c r="D2398" s="346" t="s">
        <v>2880</v>
      </c>
    </row>
    <row r="2399" spans="3:4">
      <c r="D2399" s="346" t="s">
        <v>2881</v>
      </c>
    </row>
    <row r="2400" spans="3:4">
      <c r="D2400" s="346" t="s">
        <v>2882</v>
      </c>
    </row>
    <row r="2401" spans="4:4">
      <c r="D2401" s="352" t="s">
        <v>2883</v>
      </c>
    </row>
    <row r="2402" spans="4:4">
      <c r="D2402" s="346" t="s">
        <v>2884</v>
      </c>
    </row>
    <row r="2403" spans="4:4">
      <c r="D2403" s="352" t="s">
        <v>2885</v>
      </c>
    </row>
    <row r="2404" spans="4:4">
      <c r="D2404" s="352" t="s">
        <v>2886</v>
      </c>
    </row>
    <row r="2405" spans="4:4">
      <c r="D2405" s="352" t="s">
        <v>2887</v>
      </c>
    </row>
    <row r="2406" spans="4:4">
      <c r="D2406" s="346" t="s">
        <v>2888</v>
      </c>
    </row>
    <row r="2407" spans="4:4">
      <c r="D2407" s="346" t="s">
        <v>2889</v>
      </c>
    </row>
    <row r="2408" spans="4:4">
      <c r="D2408" s="346" t="s">
        <v>2890</v>
      </c>
    </row>
    <row r="2409" spans="4:4">
      <c r="D2409" s="352" t="s">
        <v>2891</v>
      </c>
    </row>
    <row r="2410" spans="4:4">
      <c r="D2410" s="352" t="s">
        <v>2892</v>
      </c>
    </row>
    <row r="2411" spans="4:4">
      <c r="D2411" s="352" t="s">
        <v>2893</v>
      </c>
    </row>
    <row r="2412" spans="4:4">
      <c r="D2412" s="352" t="s">
        <v>2894</v>
      </c>
    </row>
    <row r="2413" spans="4:4">
      <c r="D2413" s="346" t="s">
        <v>2895</v>
      </c>
    </row>
    <row r="2414" spans="4:4">
      <c r="D2414" s="346" t="s">
        <v>2896</v>
      </c>
    </row>
    <row r="2415" spans="4:4">
      <c r="D2415" s="346" t="s">
        <v>2897</v>
      </c>
    </row>
    <row r="2416" spans="4:4">
      <c r="D2416" s="346" t="s">
        <v>2898</v>
      </c>
    </row>
    <row r="2417" spans="4:4">
      <c r="D2417" s="346" t="s">
        <v>2899</v>
      </c>
    </row>
    <row r="2418" spans="4:4">
      <c r="D2418" s="346" t="s">
        <v>2900</v>
      </c>
    </row>
    <row r="2419" spans="4:4">
      <c r="D2419" s="352" t="s">
        <v>2901</v>
      </c>
    </row>
    <row r="2420" spans="4:4">
      <c r="D2420" s="346" t="s">
        <v>2902</v>
      </c>
    </row>
    <row r="2421" spans="4:4">
      <c r="D2421" s="346" t="s">
        <v>2903</v>
      </c>
    </row>
    <row r="2422" spans="4:4">
      <c r="D2422" s="346" t="s">
        <v>2904</v>
      </c>
    </row>
    <row r="2423" spans="4:4">
      <c r="D2423" s="346" t="s">
        <v>2905</v>
      </c>
    </row>
    <row r="2424" spans="4:4">
      <c r="D2424" s="346" t="s">
        <v>2906</v>
      </c>
    </row>
    <row r="2425" spans="4:4">
      <c r="D2425" s="346" t="s">
        <v>2907</v>
      </c>
    </row>
    <row r="2426" spans="4:4">
      <c r="D2426" s="346" t="s">
        <v>2908</v>
      </c>
    </row>
    <row r="2427" spans="4:4">
      <c r="D2427" s="346" t="s">
        <v>2909</v>
      </c>
    </row>
    <row r="2428" spans="4:4">
      <c r="D2428" s="346" t="s">
        <v>2910</v>
      </c>
    </row>
    <row r="2429" spans="4:4">
      <c r="D2429" s="352" t="s">
        <v>2911</v>
      </c>
    </row>
    <row r="2430" spans="4:4">
      <c r="D2430" s="352" t="s">
        <v>2912</v>
      </c>
    </row>
    <row r="2431" spans="4:4">
      <c r="D2431" s="346" t="s">
        <v>2913</v>
      </c>
    </row>
    <row r="2432" spans="4:4">
      <c r="D2432" s="346" t="s">
        <v>2914</v>
      </c>
    </row>
    <row r="2433" spans="4:4">
      <c r="D2433" s="346" t="s">
        <v>2915</v>
      </c>
    </row>
    <row r="2434" spans="4:4">
      <c r="D2434" s="346" t="s">
        <v>2916</v>
      </c>
    </row>
    <row r="2435" spans="4:4">
      <c r="D2435" s="346" t="s">
        <v>2917</v>
      </c>
    </row>
    <row r="2436" spans="4:4">
      <c r="D2436" s="346" t="s">
        <v>2918</v>
      </c>
    </row>
    <row r="2437" spans="4:4">
      <c r="D2437" s="352" t="s">
        <v>2919</v>
      </c>
    </row>
    <row r="2438" spans="4:4">
      <c r="D2438" s="346" t="s">
        <v>2920</v>
      </c>
    </row>
    <row r="2439" spans="4:4">
      <c r="D2439" s="346" t="s">
        <v>2921</v>
      </c>
    </row>
    <row r="2440" spans="4:4">
      <c r="D2440" s="352" t="s">
        <v>2922</v>
      </c>
    </row>
    <row r="2441" spans="4:4">
      <c r="D2441" s="346" t="s">
        <v>2923</v>
      </c>
    </row>
    <row r="2442" spans="4:4">
      <c r="D2442" s="346" t="s">
        <v>2924</v>
      </c>
    </row>
    <row r="2443" spans="4:4">
      <c r="D2443" s="352" t="s">
        <v>2925</v>
      </c>
    </row>
    <row r="2444" spans="4:4">
      <c r="D2444" s="346" t="s">
        <v>2926</v>
      </c>
    </row>
    <row r="2445" spans="4:4">
      <c r="D2445" s="346" t="s">
        <v>2927</v>
      </c>
    </row>
    <row r="2446" spans="4:4">
      <c r="D2446" s="346" t="s">
        <v>2928</v>
      </c>
    </row>
    <row r="2447" spans="4:4">
      <c r="D2447" s="346" t="s">
        <v>2929</v>
      </c>
    </row>
    <row r="2448" spans="4:4">
      <c r="D2448" s="346" t="s">
        <v>2930</v>
      </c>
    </row>
    <row r="2449" spans="4:4">
      <c r="D2449" s="352" t="s">
        <v>2885</v>
      </c>
    </row>
    <row r="2450" spans="4:4">
      <c r="D2450" s="352" t="s">
        <v>2931</v>
      </c>
    </row>
    <row r="2451" spans="4:4">
      <c r="D2451" s="352" t="s">
        <v>2887</v>
      </c>
    </row>
    <row r="2452" spans="4:4">
      <c r="D2452" s="346" t="s">
        <v>2888</v>
      </c>
    </row>
    <row r="2453" spans="4:4">
      <c r="D2453" s="346" t="s">
        <v>2889</v>
      </c>
    </row>
    <row r="2454" spans="4:4">
      <c r="D2454" s="346" t="s">
        <v>2890</v>
      </c>
    </row>
    <row r="2455" spans="4:4">
      <c r="D2455" s="352" t="s">
        <v>2891</v>
      </c>
    </row>
    <row r="2456" spans="4:4">
      <c r="D2456" s="352" t="s">
        <v>2892</v>
      </c>
    </row>
    <row r="2457" spans="4:4">
      <c r="D2457" s="352" t="s">
        <v>2893</v>
      </c>
    </row>
    <row r="2458" spans="4:4">
      <c r="D2458" s="352" t="s">
        <v>2894</v>
      </c>
    </row>
    <row r="2459" spans="4:4">
      <c r="D2459" s="346" t="s">
        <v>2895</v>
      </c>
    </row>
    <row r="2460" spans="4:4">
      <c r="D2460" s="346" t="s">
        <v>2896</v>
      </c>
    </row>
    <row r="2461" spans="4:4">
      <c r="D2461" s="346" t="s">
        <v>2897</v>
      </c>
    </row>
    <row r="2462" spans="4:4">
      <c r="D2462" s="346" t="s">
        <v>2898</v>
      </c>
    </row>
    <row r="2463" spans="4:4">
      <c r="D2463" s="346" t="s">
        <v>2899</v>
      </c>
    </row>
    <row r="2464" spans="4:4">
      <c r="D2464" s="346" t="s">
        <v>2900</v>
      </c>
    </row>
    <row r="2465" spans="4:4">
      <c r="D2465" s="352" t="s">
        <v>2901</v>
      </c>
    </row>
    <row r="2466" spans="4:4">
      <c r="D2466" s="346" t="s">
        <v>2902</v>
      </c>
    </row>
    <row r="2467" spans="4:4">
      <c r="D2467" s="346" t="s">
        <v>2903</v>
      </c>
    </row>
    <row r="2468" spans="4:4">
      <c r="D2468" s="346" t="s">
        <v>2904</v>
      </c>
    </row>
    <row r="2469" spans="4:4">
      <c r="D2469" s="346" t="s">
        <v>2905</v>
      </c>
    </row>
    <row r="2470" spans="4:4">
      <c r="D2470" s="346" t="s">
        <v>2906</v>
      </c>
    </row>
    <row r="2471" spans="4:4">
      <c r="D2471" s="346" t="s">
        <v>2907</v>
      </c>
    </row>
    <row r="2472" spans="4:4">
      <c r="D2472" s="346" t="s">
        <v>2908</v>
      </c>
    </row>
    <row r="2473" spans="4:4">
      <c r="D2473" s="346" t="s">
        <v>2909</v>
      </c>
    </row>
    <row r="2474" spans="4:4">
      <c r="D2474" s="346" t="s">
        <v>2910</v>
      </c>
    </row>
    <row r="2475" spans="4:4">
      <c r="D2475" s="352" t="s">
        <v>2911</v>
      </c>
    </row>
    <row r="2476" spans="4:4">
      <c r="D2476" s="352" t="s">
        <v>2932</v>
      </c>
    </row>
    <row r="2477" spans="4:4">
      <c r="D2477" s="346" t="s">
        <v>2933</v>
      </c>
    </row>
    <row r="2478" spans="4:4">
      <c r="D2478" s="346" t="s">
        <v>2934</v>
      </c>
    </row>
    <row r="2479" spans="4:4">
      <c r="D2479" s="346" t="s">
        <v>2935</v>
      </c>
    </row>
    <row r="2480" spans="4:4">
      <c r="D2480" s="346" t="s">
        <v>2936</v>
      </c>
    </row>
    <row r="2481" spans="4:4">
      <c r="D2481" s="346" t="s">
        <v>2937</v>
      </c>
    </row>
    <row r="2482" spans="4:4">
      <c r="D2482" s="352" t="s">
        <v>2919</v>
      </c>
    </row>
    <row r="2483" spans="4:4">
      <c r="D2483" s="346" t="s">
        <v>2938</v>
      </c>
    </row>
    <row r="2484" spans="4:4">
      <c r="D2484" s="346" t="s">
        <v>2939</v>
      </c>
    </row>
    <row r="2485" spans="4:4">
      <c r="D2485" s="352" t="s">
        <v>2940</v>
      </c>
    </row>
    <row r="2486" spans="4:4">
      <c r="D2486" s="352" t="s">
        <v>2941</v>
      </c>
    </row>
    <row r="2487" spans="4:4">
      <c r="D2487" s="346" t="s">
        <v>2942</v>
      </c>
    </row>
    <row r="2488" spans="4:4">
      <c r="D2488" s="346" t="s">
        <v>2943</v>
      </c>
    </row>
    <row r="2489" spans="4:4">
      <c r="D2489" s="346" t="s">
        <v>2944</v>
      </c>
    </row>
    <row r="2490" spans="4:4">
      <c r="D2490" s="346" t="s">
        <v>2945</v>
      </c>
    </row>
    <row r="2491" spans="4:4">
      <c r="D2491" s="346" t="s">
        <v>2946</v>
      </c>
    </row>
    <row r="2492" spans="4:4">
      <c r="D2492" s="346" t="s">
        <v>2947</v>
      </c>
    </row>
    <row r="2493" spans="4:4">
      <c r="D2493" s="352" t="s">
        <v>2948</v>
      </c>
    </row>
    <row r="2494" spans="4:4">
      <c r="D2494" s="346" t="s">
        <v>2949</v>
      </c>
    </row>
    <row r="2495" spans="4:4">
      <c r="D2495" s="346" t="s">
        <v>2950</v>
      </c>
    </row>
    <row r="2496" spans="4:4">
      <c r="D2496" s="346" t="s">
        <v>2951</v>
      </c>
    </row>
    <row r="2497" spans="4:4">
      <c r="D2497" s="346" t="s">
        <v>2952</v>
      </c>
    </row>
    <row r="2498" spans="4:4">
      <c r="D2498" s="346" t="s">
        <v>2953</v>
      </c>
    </row>
    <row r="2499" spans="4:4">
      <c r="D2499" s="352" t="s">
        <v>2954</v>
      </c>
    </row>
    <row r="2500" spans="4:4">
      <c r="D2500" s="346" t="s">
        <v>2955</v>
      </c>
    </row>
    <row r="2501" spans="4:4">
      <c r="D2501" s="346" t="s">
        <v>2956</v>
      </c>
    </row>
    <row r="2502" spans="4:4">
      <c r="D2502" s="346" t="s">
        <v>2928</v>
      </c>
    </row>
    <row r="2503" spans="4:4">
      <c r="D2503" s="346" t="s">
        <v>2957</v>
      </c>
    </row>
    <row r="2504" spans="4:4">
      <c r="D2504" s="346" t="s">
        <v>2958</v>
      </c>
    </row>
    <row r="2505" spans="4:4">
      <c r="D2505" s="352" t="s">
        <v>2885</v>
      </c>
    </row>
    <row r="2506" spans="4:4">
      <c r="D2506" s="352" t="s">
        <v>2959</v>
      </c>
    </row>
    <row r="2507" spans="4:4">
      <c r="D2507" s="352" t="s">
        <v>2887</v>
      </c>
    </row>
    <row r="2508" spans="4:4">
      <c r="D2508" s="346" t="s">
        <v>2888</v>
      </c>
    </row>
    <row r="2509" spans="4:4">
      <c r="D2509" s="346" t="s">
        <v>2889</v>
      </c>
    </row>
    <row r="2510" spans="4:4">
      <c r="D2510" s="346" t="s">
        <v>2890</v>
      </c>
    </row>
    <row r="2511" spans="4:4">
      <c r="D2511" s="352" t="s">
        <v>2891</v>
      </c>
    </row>
    <row r="2512" spans="4:4">
      <c r="D2512" s="352" t="s">
        <v>2892</v>
      </c>
    </row>
    <row r="2513" spans="4:4">
      <c r="D2513" s="352" t="s">
        <v>2893</v>
      </c>
    </row>
    <row r="2514" spans="4:4">
      <c r="D2514" s="352" t="s">
        <v>2894</v>
      </c>
    </row>
    <row r="2515" spans="4:4">
      <c r="D2515" s="346" t="s">
        <v>2895</v>
      </c>
    </row>
    <row r="2516" spans="4:4">
      <c r="D2516" s="346" t="s">
        <v>2896</v>
      </c>
    </row>
    <row r="2517" spans="4:4">
      <c r="D2517" s="346" t="s">
        <v>2897</v>
      </c>
    </row>
    <row r="2518" spans="4:4">
      <c r="D2518" s="346" t="s">
        <v>2898</v>
      </c>
    </row>
    <row r="2519" spans="4:4">
      <c r="D2519" s="346" t="s">
        <v>2899</v>
      </c>
    </row>
    <row r="2520" spans="4:4">
      <c r="D2520" s="346" t="s">
        <v>2900</v>
      </c>
    </row>
    <row r="2521" spans="4:4">
      <c r="D2521" s="352" t="s">
        <v>2901</v>
      </c>
    </row>
    <row r="2522" spans="4:4">
      <c r="D2522" s="346" t="s">
        <v>2902</v>
      </c>
    </row>
    <row r="2523" spans="4:4">
      <c r="D2523" s="346" t="s">
        <v>2903</v>
      </c>
    </row>
    <row r="2524" spans="4:4">
      <c r="D2524" s="346" t="s">
        <v>2904</v>
      </c>
    </row>
    <row r="2525" spans="4:4">
      <c r="D2525" s="346" t="s">
        <v>2905</v>
      </c>
    </row>
    <row r="2526" spans="4:4">
      <c r="D2526" s="346" t="s">
        <v>2906</v>
      </c>
    </row>
    <row r="2527" spans="4:4">
      <c r="D2527" s="346" t="s">
        <v>2907</v>
      </c>
    </row>
    <row r="2528" spans="4:4">
      <c r="D2528" s="346" t="s">
        <v>2908</v>
      </c>
    </row>
    <row r="2529" spans="4:4">
      <c r="D2529" s="346" t="s">
        <v>2909</v>
      </c>
    </row>
    <row r="2530" spans="4:4">
      <c r="D2530" s="346" t="s">
        <v>2910</v>
      </c>
    </row>
    <row r="2531" spans="4:4">
      <c r="D2531" s="352" t="s">
        <v>2911</v>
      </c>
    </row>
    <row r="2532" spans="4:4">
      <c r="D2532" s="346" t="s">
        <v>2960</v>
      </c>
    </row>
    <row r="2533" spans="4:4">
      <c r="D2533" s="352" t="s">
        <v>2961</v>
      </c>
    </row>
    <row r="2534" spans="4:4">
      <c r="D2534" s="346" t="s">
        <v>2962</v>
      </c>
    </row>
    <row r="2535" spans="4:4">
      <c r="D2535" s="352" t="s">
        <v>2963</v>
      </c>
    </row>
    <row r="2536" spans="4:4">
      <c r="D2536" s="346" t="s">
        <v>2964</v>
      </c>
    </row>
    <row r="2537" spans="4:4">
      <c r="D2537" s="352" t="s">
        <v>2965</v>
      </c>
    </row>
    <row r="2538" spans="4:4">
      <c r="D2538" s="352" t="s">
        <v>2966</v>
      </c>
    </row>
    <row r="2539" spans="4:4">
      <c r="D2539" s="346" t="s">
        <v>2967</v>
      </c>
    </row>
    <row r="2540" spans="4:4">
      <c r="D2540" s="352" t="s">
        <v>2968</v>
      </c>
    </row>
    <row r="2541" spans="4:4">
      <c r="D2541" s="346" t="s">
        <v>2969</v>
      </c>
    </row>
    <row r="2542" spans="4:4">
      <c r="D2542" s="346" t="s">
        <v>2970</v>
      </c>
    </row>
    <row r="2543" spans="4:4">
      <c r="D2543" s="346" t="s">
        <v>2971</v>
      </c>
    </row>
    <row r="2544" spans="4:4">
      <c r="D2544" s="346" t="s">
        <v>2972</v>
      </c>
    </row>
    <row r="2545" spans="4:4">
      <c r="D2545" s="352" t="s">
        <v>2973</v>
      </c>
    </row>
    <row r="2546" spans="4:4">
      <c r="D2546" s="352" t="s">
        <v>2974</v>
      </c>
    </row>
    <row r="2547" spans="4:4">
      <c r="D2547" s="346" t="s">
        <v>2975</v>
      </c>
    </row>
    <row r="2548" spans="4:4">
      <c r="D2548" s="352" t="s">
        <v>2919</v>
      </c>
    </row>
    <row r="2549" spans="4:4">
      <c r="D2549" s="346" t="s">
        <v>2938</v>
      </c>
    </row>
    <row r="2550" spans="4:4">
      <c r="D2550" s="346" t="s">
        <v>2976</v>
      </c>
    </row>
    <row r="2551" spans="4:4">
      <c r="D2551" s="352" t="s">
        <v>2977</v>
      </c>
    </row>
    <row r="2552" spans="4:4">
      <c r="D2552" s="346" t="s">
        <v>2978</v>
      </c>
    </row>
    <row r="2553" spans="4:4">
      <c r="D2553" s="346" t="s">
        <v>2979</v>
      </c>
    </row>
    <row r="2554" spans="4:4">
      <c r="D2554" s="346" t="s">
        <v>2980</v>
      </c>
    </row>
    <row r="2555" spans="4:4">
      <c r="D2555" s="346" t="s">
        <v>2981</v>
      </c>
    </row>
    <row r="2556" spans="4:4">
      <c r="D2556" s="346" t="s">
        <v>2982</v>
      </c>
    </row>
    <row r="2557" spans="4:4">
      <c r="D2557" s="346" t="s">
        <v>2983</v>
      </c>
    </row>
    <row r="2558" spans="4:4">
      <c r="D2558" s="352" t="s">
        <v>2984</v>
      </c>
    </row>
    <row r="2559" spans="4:4">
      <c r="D2559" s="346" t="s">
        <v>2985</v>
      </c>
    </row>
    <row r="2560" spans="4:4">
      <c r="D2560" s="346" t="s">
        <v>2986</v>
      </c>
    </row>
    <row r="2561" spans="3:4">
      <c r="D2561" s="346" t="s">
        <v>2987</v>
      </c>
    </row>
    <row r="2562" spans="3:4">
      <c r="D2562" s="346" t="s">
        <v>2988</v>
      </c>
    </row>
    <row r="2563" spans="3:4">
      <c r="D2563" s="346" t="s">
        <v>2989</v>
      </c>
    </row>
    <row r="2564" spans="3:4">
      <c r="D2564" s="346" t="s">
        <v>2990</v>
      </c>
    </row>
    <row r="2565" spans="3:4">
      <c r="D2565" s="346" t="s">
        <v>2991</v>
      </c>
    </row>
    <row r="2566" spans="3:4">
      <c r="D2566" s="346" t="s">
        <v>2992</v>
      </c>
    </row>
    <row r="2567" spans="3:4">
      <c r="D2567" s="355"/>
    </row>
    <row r="2568" spans="3:4">
      <c r="C2568" s="964" t="s">
        <v>2993</v>
      </c>
    </row>
    <row r="2569" spans="3:4">
      <c r="D2569" s="362" t="s">
        <v>2994</v>
      </c>
    </row>
    <row r="2570" spans="3:4">
      <c r="D2570" s="362" t="s">
        <v>2995</v>
      </c>
    </row>
    <row r="2571" spans="3:4">
      <c r="D2571" s="362"/>
    </row>
    <row r="2572" spans="3:4">
      <c r="C2572" s="963" t="s">
        <v>793</v>
      </c>
    </row>
    <row r="2573" spans="3:4">
      <c r="D2573" s="346" t="s">
        <v>2996</v>
      </c>
    </row>
    <row r="2574" spans="3:4">
      <c r="D2574" s="346" t="s">
        <v>2997</v>
      </c>
    </row>
    <row r="2575" spans="3:4">
      <c r="D2575" s="346" t="s">
        <v>2998</v>
      </c>
    </row>
    <row r="2576" spans="3:4">
      <c r="D2576" s="346" t="s">
        <v>2999</v>
      </c>
    </row>
    <row r="2577" spans="4:4">
      <c r="D2577" s="346" t="s">
        <v>3000</v>
      </c>
    </row>
    <row r="2578" spans="4:4">
      <c r="D2578" s="346" t="s">
        <v>3001</v>
      </c>
    </row>
    <row r="2579" spans="4:4">
      <c r="D2579" s="352" t="s">
        <v>3002</v>
      </c>
    </row>
    <row r="2580" spans="4:4">
      <c r="D2580" s="346" t="s">
        <v>3003</v>
      </c>
    </row>
    <row r="2581" spans="4:4">
      <c r="D2581" s="346" t="s">
        <v>3004</v>
      </c>
    </row>
    <row r="2582" spans="4:4">
      <c r="D2582" s="346" t="s">
        <v>3005</v>
      </c>
    </row>
    <row r="2583" spans="4:4">
      <c r="D2583" s="352" t="s">
        <v>3006</v>
      </c>
    </row>
    <row r="2584" spans="4:4">
      <c r="D2584" s="352" t="s">
        <v>3007</v>
      </c>
    </row>
    <row r="2585" spans="4:4">
      <c r="D2585" s="352" t="s">
        <v>3008</v>
      </c>
    </row>
    <row r="2586" spans="4:4">
      <c r="D2586" s="346" t="s">
        <v>3009</v>
      </c>
    </row>
    <row r="2587" spans="4:4">
      <c r="D2587" s="346" t="s">
        <v>3010</v>
      </c>
    </row>
    <row r="2588" spans="4:4">
      <c r="D2588" s="352" t="s">
        <v>3011</v>
      </c>
    </row>
    <row r="2589" spans="4:4">
      <c r="D2589" s="346" t="s">
        <v>3012</v>
      </c>
    </row>
    <row r="2590" spans="4:4">
      <c r="D2590" s="346" t="s">
        <v>3013</v>
      </c>
    </row>
    <row r="2591" spans="4:4">
      <c r="D2591" s="346" t="s">
        <v>3014</v>
      </c>
    </row>
    <row r="2592" spans="4:4">
      <c r="D2592" s="346" t="s">
        <v>3015</v>
      </c>
    </row>
    <row r="2593" spans="4:4">
      <c r="D2593" s="352" t="s">
        <v>3016</v>
      </c>
    </row>
    <row r="2594" spans="4:4">
      <c r="D2594" s="346" t="s">
        <v>3017</v>
      </c>
    </row>
    <row r="2595" spans="4:4">
      <c r="D2595" s="346" t="s">
        <v>3018</v>
      </c>
    </row>
    <row r="2596" spans="4:4">
      <c r="D2596" s="352" t="s">
        <v>3019</v>
      </c>
    </row>
    <row r="2597" spans="4:4">
      <c r="D2597" s="346" t="s">
        <v>3020</v>
      </c>
    </row>
    <row r="2598" spans="4:4">
      <c r="D2598" s="352" t="s">
        <v>3021</v>
      </c>
    </row>
    <row r="2599" spans="4:4">
      <c r="D2599" s="346" t="s">
        <v>3022</v>
      </c>
    </row>
    <row r="2600" spans="4:4">
      <c r="D2600" s="352" t="s">
        <v>3023</v>
      </c>
    </row>
    <row r="2601" spans="4:4">
      <c r="D2601" s="346" t="s">
        <v>3024</v>
      </c>
    </row>
    <row r="2602" spans="4:4">
      <c r="D2602" s="346" t="s">
        <v>3025</v>
      </c>
    </row>
    <row r="2603" spans="4:4">
      <c r="D2603" s="352" t="s">
        <v>3026</v>
      </c>
    </row>
    <row r="2604" spans="4:4">
      <c r="D2604" s="346" t="s">
        <v>3027</v>
      </c>
    </row>
    <row r="2605" spans="4:4">
      <c r="D2605" s="346" t="s">
        <v>3028</v>
      </c>
    </row>
    <row r="2606" spans="4:4">
      <c r="D2606" s="352" t="s">
        <v>3029</v>
      </c>
    </row>
    <row r="2607" spans="4:4">
      <c r="D2607" s="346" t="s">
        <v>3030</v>
      </c>
    </row>
    <row r="2608" spans="4:4">
      <c r="D2608" s="346" t="s">
        <v>3031</v>
      </c>
    </row>
    <row r="2609" spans="4:4">
      <c r="D2609" s="352" t="s">
        <v>3032</v>
      </c>
    </row>
    <row r="2610" spans="4:4">
      <c r="D2610" s="351" t="s">
        <v>3033</v>
      </c>
    </row>
    <row r="2611" spans="4:4">
      <c r="D2611" s="351" t="s">
        <v>3034</v>
      </c>
    </row>
    <row r="2612" spans="4:4">
      <c r="D2612" s="351" t="s">
        <v>3035</v>
      </c>
    </row>
    <row r="2613" spans="4:4">
      <c r="D2613" s="351" t="s">
        <v>3036</v>
      </c>
    </row>
    <row r="2614" spans="4:4">
      <c r="D2614" s="346" t="s">
        <v>3037</v>
      </c>
    </row>
    <row r="2615" spans="4:4">
      <c r="D2615" s="346" t="s">
        <v>3038</v>
      </c>
    </row>
    <row r="2616" spans="4:4">
      <c r="D2616" s="346" t="s">
        <v>3039</v>
      </c>
    </row>
    <row r="2617" spans="4:4">
      <c r="D2617" s="352" t="s">
        <v>3040</v>
      </c>
    </row>
    <row r="2618" spans="4:4">
      <c r="D2618" s="352" t="s">
        <v>3041</v>
      </c>
    </row>
    <row r="2619" spans="4:4">
      <c r="D2619" s="346" t="s">
        <v>3042</v>
      </c>
    </row>
    <row r="2620" spans="4:4">
      <c r="D2620" s="346" t="s">
        <v>3043</v>
      </c>
    </row>
    <row r="2621" spans="4:4">
      <c r="D2621" s="346" t="s">
        <v>3044</v>
      </c>
    </row>
    <row r="2622" spans="4:4">
      <c r="D2622" s="346" t="s">
        <v>3045</v>
      </c>
    </row>
    <row r="2623" spans="4:4">
      <c r="D2623" s="346" t="s">
        <v>3046</v>
      </c>
    </row>
    <row r="2624" spans="4:4">
      <c r="D2624" s="346" t="s">
        <v>3047</v>
      </c>
    </row>
    <row r="2625" spans="4:4">
      <c r="D2625" s="346" t="s">
        <v>3048</v>
      </c>
    </row>
    <row r="2626" spans="4:4">
      <c r="D2626" s="346" t="s">
        <v>3049</v>
      </c>
    </row>
    <row r="2627" spans="4:4">
      <c r="D2627" s="346" t="s">
        <v>3050</v>
      </c>
    </row>
    <row r="2628" spans="4:4">
      <c r="D2628" s="346" t="s">
        <v>3051</v>
      </c>
    </row>
    <row r="2629" spans="4:4">
      <c r="D2629" s="346" t="s">
        <v>3052</v>
      </c>
    </row>
    <row r="2630" spans="4:4">
      <c r="D2630" s="346" t="s">
        <v>3053</v>
      </c>
    </row>
    <row r="2631" spans="4:4">
      <c r="D2631" s="346" t="s">
        <v>3054</v>
      </c>
    </row>
    <row r="2632" spans="4:4">
      <c r="D2632" s="346" t="s">
        <v>3055</v>
      </c>
    </row>
    <row r="2633" spans="4:4">
      <c r="D2633" s="346" t="s">
        <v>3056</v>
      </c>
    </row>
    <row r="2634" spans="4:4">
      <c r="D2634" s="346" t="s">
        <v>3057</v>
      </c>
    </row>
    <row r="2635" spans="4:4">
      <c r="D2635" s="346" t="s">
        <v>3058</v>
      </c>
    </row>
    <row r="2636" spans="4:4">
      <c r="D2636" s="352" t="s">
        <v>3059</v>
      </c>
    </row>
    <row r="2637" spans="4:4">
      <c r="D2637" s="346" t="s">
        <v>3060</v>
      </c>
    </row>
    <row r="2638" spans="4:4">
      <c r="D2638" s="346" t="s">
        <v>3061</v>
      </c>
    </row>
    <row r="2639" spans="4:4">
      <c r="D2639" s="346" t="s">
        <v>3062</v>
      </c>
    </row>
    <row r="2640" spans="4:4">
      <c r="D2640" s="346" t="s">
        <v>3063</v>
      </c>
    </row>
    <row r="2641" spans="4:4">
      <c r="D2641" s="346" t="s">
        <v>3064</v>
      </c>
    </row>
    <row r="2642" spans="4:4">
      <c r="D2642" s="346" t="s">
        <v>3065</v>
      </c>
    </row>
    <row r="2643" spans="4:4">
      <c r="D2643" s="346" t="s">
        <v>3066</v>
      </c>
    </row>
    <row r="2644" spans="4:4">
      <c r="D2644" s="346" t="s">
        <v>3067</v>
      </c>
    </row>
    <row r="2645" spans="4:4">
      <c r="D2645" s="352" t="s">
        <v>3068</v>
      </c>
    </row>
    <row r="2646" spans="4:4">
      <c r="D2646" s="346" t="s">
        <v>3069</v>
      </c>
    </row>
    <row r="2647" spans="4:4">
      <c r="D2647" s="346" t="s">
        <v>3070</v>
      </c>
    </row>
    <row r="2648" spans="4:4">
      <c r="D2648" s="346" t="s">
        <v>3071</v>
      </c>
    </row>
    <row r="2649" spans="4:4">
      <c r="D2649" s="346" t="s">
        <v>3065</v>
      </c>
    </row>
    <row r="2650" spans="4:4">
      <c r="D2650" s="346" t="s">
        <v>3072</v>
      </c>
    </row>
    <row r="2651" spans="4:4">
      <c r="D2651" s="346" t="s">
        <v>3073</v>
      </c>
    </row>
    <row r="2652" spans="4:4">
      <c r="D2652" s="346" t="s">
        <v>3074</v>
      </c>
    </row>
    <row r="2653" spans="4:4">
      <c r="D2653" s="352" t="s">
        <v>3075</v>
      </c>
    </row>
    <row r="2654" spans="4:4">
      <c r="D2654" s="346" t="s">
        <v>3069</v>
      </c>
    </row>
    <row r="2655" spans="4:4">
      <c r="D2655" s="346" t="s">
        <v>3070</v>
      </c>
    </row>
    <row r="2656" spans="4:4">
      <c r="D2656" s="346" t="s">
        <v>3071</v>
      </c>
    </row>
    <row r="2657" spans="4:4">
      <c r="D2657" s="346" t="s">
        <v>3065</v>
      </c>
    </row>
    <row r="2658" spans="4:4">
      <c r="D2658" s="346" t="s">
        <v>3072</v>
      </c>
    </row>
    <row r="2659" spans="4:4">
      <c r="D2659" s="346" t="s">
        <v>3073</v>
      </c>
    </row>
    <row r="2660" spans="4:4">
      <c r="D2660" s="352" t="s">
        <v>3076</v>
      </c>
    </row>
    <row r="2661" spans="4:4">
      <c r="D2661" s="346" t="s">
        <v>3077</v>
      </c>
    </row>
    <row r="2662" spans="4:4">
      <c r="D2662" s="346" t="s">
        <v>3078</v>
      </c>
    </row>
    <row r="2663" spans="4:4">
      <c r="D2663" s="346" t="s">
        <v>3071</v>
      </c>
    </row>
    <row r="2664" spans="4:4">
      <c r="D2664" s="346" t="s">
        <v>3065</v>
      </c>
    </row>
    <row r="2665" spans="4:4">
      <c r="D2665" s="346" t="s">
        <v>3072</v>
      </c>
    </row>
    <row r="2666" spans="4:4">
      <c r="D2666" s="352" t="s">
        <v>3079</v>
      </c>
    </row>
    <row r="2667" spans="4:4">
      <c r="D2667" s="346" t="s">
        <v>3060</v>
      </c>
    </row>
    <row r="2668" spans="4:4">
      <c r="D2668" s="346" t="s">
        <v>3061</v>
      </c>
    </row>
    <row r="2669" spans="4:4">
      <c r="D2669" s="346" t="s">
        <v>3071</v>
      </c>
    </row>
    <row r="2670" spans="4:4">
      <c r="D2670" s="346" t="s">
        <v>3065</v>
      </c>
    </row>
    <row r="2671" spans="4:4">
      <c r="D2671" s="346" t="s">
        <v>3066</v>
      </c>
    </row>
    <row r="2672" spans="4:4">
      <c r="D2672" s="346" t="s">
        <v>3067</v>
      </c>
    </row>
    <row r="2673" spans="4:4">
      <c r="D2673" s="346" t="s">
        <v>3080</v>
      </c>
    </row>
    <row r="2674" spans="4:4">
      <c r="D2674" s="352" t="s">
        <v>3081</v>
      </c>
    </row>
    <row r="2675" spans="4:4">
      <c r="D2675" s="346" t="s">
        <v>3060</v>
      </c>
    </row>
    <row r="2676" spans="4:4">
      <c r="D2676" s="346" t="s">
        <v>3061</v>
      </c>
    </row>
    <row r="2677" spans="4:4">
      <c r="D2677" s="346" t="s">
        <v>3062</v>
      </c>
    </row>
    <row r="2678" spans="4:4">
      <c r="D2678" s="346" t="s">
        <v>3063</v>
      </c>
    </row>
    <row r="2679" spans="4:4">
      <c r="D2679" s="346" t="s">
        <v>3064</v>
      </c>
    </row>
    <row r="2680" spans="4:4">
      <c r="D2680" s="346" t="s">
        <v>3065</v>
      </c>
    </row>
    <row r="2681" spans="4:4">
      <c r="D2681" s="346" t="s">
        <v>3066</v>
      </c>
    </row>
    <row r="2682" spans="4:4">
      <c r="D2682" s="346" t="s">
        <v>3067</v>
      </c>
    </row>
    <row r="2683" spans="4:4">
      <c r="D2683" s="352" t="s">
        <v>3082</v>
      </c>
    </row>
    <row r="2684" spans="4:4">
      <c r="D2684" s="346" t="s">
        <v>3060</v>
      </c>
    </row>
    <row r="2685" spans="4:4">
      <c r="D2685" s="346" t="s">
        <v>3083</v>
      </c>
    </row>
    <row r="2686" spans="4:4">
      <c r="D2686" s="346" t="s">
        <v>3084</v>
      </c>
    </row>
    <row r="2687" spans="4:4">
      <c r="D2687" s="346" t="s">
        <v>3085</v>
      </c>
    </row>
    <row r="2688" spans="4:4">
      <c r="D2688" s="346" t="s">
        <v>3086</v>
      </c>
    </row>
    <row r="2689" spans="4:4">
      <c r="D2689" s="346" t="s">
        <v>3087</v>
      </c>
    </row>
    <row r="2690" spans="4:4">
      <c r="D2690" s="346" t="s">
        <v>3065</v>
      </c>
    </row>
    <row r="2691" spans="4:4">
      <c r="D2691" s="346" t="s">
        <v>3066</v>
      </c>
    </row>
    <row r="2692" spans="4:4">
      <c r="D2692" s="346" t="s">
        <v>3067</v>
      </c>
    </row>
    <row r="2693" spans="4:4">
      <c r="D2693" s="351" t="s">
        <v>3088</v>
      </c>
    </row>
    <row r="2694" spans="4:4">
      <c r="D2694" s="346" t="s">
        <v>3089</v>
      </c>
    </row>
    <row r="2695" spans="4:4">
      <c r="D2695" s="346" t="s">
        <v>3090</v>
      </c>
    </row>
    <row r="2696" spans="4:4">
      <c r="D2696" s="352" t="s">
        <v>3091</v>
      </c>
    </row>
    <row r="2697" spans="4:4">
      <c r="D2697" s="346" t="s">
        <v>3092</v>
      </c>
    </row>
    <row r="2698" spans="4:4">
      <c r="D2698" s="346" t="s">
        <v>3093</v>
      </c>
    </row>
    <row r="2699" spans="4:4">
      <c r="D2699" s="346" t="s">
        <v>3094</v>
      </c>
    </row>
    <row r="2700" spans="4:4">
      <c r="D2700" s="346" t="s">
        <v>3095</v>
      </c>
    </row>
    <row r="2701" spans="4:4">
      <c r="D2701" s="346" t="s">
        <v>3096</v>
      </c>
    </row>
    <row r="2702" spans="4:4">
      <c r="D2702" s="352" t="s">
        <v>3097</v>
      </c>
    </row>
    <row r="2703" spans="4:4">
      <c r="D2703" s="346" t="s">
        <v>3098</v>
      </c>
    </row>
    <row r="2704" spans="4:4">
      <c r="D2704" s="346" t="s">
        <v>3099</v>
      </c>
    </row>
    <row r="2705" spans="4:4">
      <c r="D2705" s="346" t="s">
        <v>3100</v>
      </c>
    </row>
    <row r="2706" spans="4:4">
      <c r="D2706" s="352" t="s">
        <v>3101</v>
      </c>
    </row>
    <row r="2707" spans="4:4">
      <c r="D2707" s="346" t="s">
        <v>3102</v>
      </c>
    </row>
    <row r="2708" spans="4:4">
      <c r="D2708" s="346" t="s">
        <v>3103</v>
      </c>
    </row>
    <row r="2709" spans="4:4">
      <c r="D2709" s="352" t="s">
        <v>3104</v>
      </c>
    </row>
    <row r="2710" spans="4:4">
      <c r="D2710" s="346" t="s">
        <v>3105</v>
      </c>
    </row>
    <row r="2711" spans="4:4">
      <c r="D2711" s="346" t="s">
        <v>3106</v>
      </c>
    </row>
    <row r="2712" spans="4:4">
      <c r="D2712" s="346" t="s">
        <v>3100</v>
      </c>
    </row>
    <row r="2713" spans="4:4">
      <c r="D2713" s="352" t="s">
        <v>3107</v>
      </c>
    </row>
    <row r="2714" spans="4:4">
      <c r="D2714" s="346" t="s">
        <v>3108</v>
      </c>
    </row>
    <row r="2715" spans="4:4">
      <c r="D2715" s="346" t="s">
        <v>3109</v>
      </c>
    </row>
    <row r="2716" spans="4:4">
      <c r="D2716" s="346" t="s">
        <v>3110</v>
      </c>
    </row>
    <row r="2717" spans="4:4">
      <c r="D2717" s="346" t="s">
        <v>3111</v>
      </c>
    </row>
    <row r="2718" spans="4:4">
      <c r="D2718" s="352" t="s">
        <v>3112</v>
      </c>
    </row>
    <row r="2719" spans="4:4">
      <c r="D2719" s="346" t="s">
        <v>3113</v>
      </c>
    </row>
    <row r="2720" spans="4:4">
      <c r="D2720" s="346" t="s">
        <v>3114</v>
      </c>
    </row>
    <row r="2721" spans="4:4">
      <c r="D2721" s="346" t="s">
        <v>3100</v>
      </c>
    </row>
    <row r="2722" spans="4:4">
      <c r="D2722" s="346" t="s">
        <v>3115</v>
      </c>
    </row>
    <row r="2723" spans="4:4">
      <c r="D2723" s="352" t="s">
        <v>3116</v>
      </c>
    </row>
    <row r="2724" spans="4:4">
      <c r="D2724" s="352" t="s">
        <v>3117</v>
      </c>
    </row>
    <row r="2725" spans="4:4">
      <c r="D2725" s="346" t="s">
        <v>3118</v>
      </c>
    </row>
    <row r="2726" spans="4:4">
      <c r="D2726" s="346" t="s">
        <v>3119</v>
      </c>
    </row>
    <row r="2727" spans="4:4">
      <c r="D2727" s="346" t="s">
        <v>3120</v>
      </c>
    </row>
    <row r="2728" spans="4:4">
      <c r="D2728" s="346" t="s">
        <v>3121</v>
      </c>
    </row>
    <row r="2729" spans="4:4">
      <c r="D2729" s="346" t="s">
        <v>3122</v>
      </c>
    </row>
    <row r="2730" spans="4:4">
      <c r="D2730" s="346" t="s">
        <v>3123</v>
      </c>
    </row>
    <row r="2731" spans="4:4">
      <c r="D2731" s="346" t="s">
        <v>3124</v>
      </c>
    </row>
    <row r="2732" spans="4:4">
      <c r="D2732" s="346" t="s">
        <v>3125</v>
      </c>
    </row>
    <row r="2733" spans="4:4">
      <c r="D2733" s="346" t="s">
        <v>3126</v>
      </c>
    </row>
    <row r="2734" spans="4:4">
      <c r="D2734" s="346" t="s">
        <v>3127</v>
      </c>
    </row>
    <row r="2735" spans="4:4">
      <c r="D2735" s="346" t="s">
        <v>3128</v>
      </c>
    </row>
    <row r="2736" spans="4:4">
      <c r="D2736" s="346" t="s">
        <v>3129</v>
      </c>
    </row>
    <row r="2737" spans="4:4">
      <c r="D2737" s="346" t="s">
        <v>3130</v>
      </c>
    </row>
    <row r="2738" spans="4:4">
      <c r="D2738" s="346" t="s">
        <v>3131</v>
      </c>
    </row>
    <row r="2739" spans="4:4">
      <c r="D2739" s="352" t="s">
        <v>3132</v>
      </c>
    </row>
    <row r="2740" spans="4:4">
      <c r="D2740" s="346" t="s">
        <v>3133</v>
      </c>
    </row>
    <row r="2741" spans="4:4">
      <c r="D2741" s="352" t="s">
        <v>3134</v>
      </c>
    </row>
    <row r="2742" spans="4:4">
      <c r="D2742" s="346" t="s">
        <v>3135</v>
      </c>
    </row>
    <row r="2743" spans="4:4">
      <c r="D2743" s="346" t="s">
        <v>3136</v>
      </c>
    </row>
    <row r="2744" spans="4:4">
      <c r="D2744" s="346" t="s">
        <v>3137</v>
      </c>
    </row>
    <row r="2745" spans="4:4">
      <c r="D2745" s="346" t="s">
        <v>3138</v>
      </c>
    </row>
    <row r="2746" spans="4:4">
      <c r="D2746" s="346" t="s">
        <v>3139</v>
      </c>
    </row>
    <row r="2747" spans="4:4">
      <c r="D2747" s="346" t="s">
        <v>3140</v>
      </c>
    </row>
    <row r="2748" spans="4:4">
      <c r="D2748" s="346" t="s">
        <v>3141</v>
      </c>
    </row>
    <row r="2749" spans="4:4">
      <c r="D2749" s="346" t="s">
        <v>3142</v>
      </c>
    </row>
    <row r="2750" spans="4:4">
      <c r="D2750" s="346" t="s">
        <v>3143</v>
      </c>
    </row>
    <row r="2751" spans="4:4">
      <c r="D2751" s="352" t="s">
        <v>3144</v>
      </c>
    </row>
    <row r="2752" spans="4:4">
      <c r="D2752" s="346" t="s">
        <v>3145</v>
      </c>
    </row>
    <row r="2753" spans="4:4">
      <c r="D2753" s="346" t="s">
        <v>3146</v>
      </c>
    </row>
    <row r="2754" spans="4:4">
      <c r="D2754" s="346" t="s">
        <v>3147</v>
      </c>
    </row>
    <row r="2755" spans="4:4">
      <c r="D2755" s="352" t="s">
        <v>3148</v>
      </c>
    </row>
    <row r="2756" spans="4:4">
      <c r="D2756" s="352" t="s">
        <v>3149</v>
      </c>
    </row>
    <row r="2757" spans="4:4">
      <c r="D2757" s="352" t="s">
        <v>3150</v>
      </c>
    </row>
    <row r="2758" spans="4:4">
      <c r="D2758" s="352" t="s">
        <v>3151</v>
      </c>
    </row>
    <row r="2759" spans="4:4">
      <c r="D2759" s="352" t="s">
        <v>3152</v>
      </c>
    </row>
    <row r="2760" spans="4:4">
      <c r="D2760" s="346" t="s">
        <v>3153</v>
      </c>
    </row>
    <row r="2761" spans="4:4">
      <c r="D2761" s="352" t="s">
        <v>3154</v>
      </c>
    </row>
    <row r="2762" spans="4:4">
      <c r="D2762" s="346" t="s">
        <v>3155</v>
      </c>
    </row>
    <row r="2763" spans="4:4">
      <c r="D2763" s="346" t="s">
        <v>3156</v>
      </c>
    </row>
    <row r="2764" spans="4:4">
      <c r="D2764" s="346" t="s">
        <v>3157</v>
      </c>
    </row>
    <row r="2765" spans="4:4">
      <c r="D2765" s="346" t="s">
        <v>3158</v>
      </c>
    </row>
    <row r="2766" spans="4:4">
      <c r="D2766" s="352" t="s">
        <v>3159</v>
      </c>
    </row>
    <row r="2767" spans="4:4">
      <c r="D2767" s="352" t="s">
        <v>3160</v>
      </c>
    </row>
    <row r="2768" spans="4:4">
      <c r="D2768" s="346" t="s">
        <v>3161</v>
      </c>
    </row>
    <row r="2769" spans="4:4">
      <c r="D2769" s="346" t="s">
        <v>3162</v>
      </c>
    </row>
    <row r="2770" spans="4:4">
      <c r="D2770" s="346" t="s">
        <v>3163</v>
      </c>
    </row>
    <row r="2771" spans="4:4">
      <c r="D2771" s="346" t="s">
        <v>3164</v>
      </c>
    </row>
    <row r="2772" spans="4:4">
      <c r="D2772" s="352" t="s">
        <v>3165</v>
      </c>
    </row>
    <row r="2773" spans="4:4">
      <c r="D2773" s="346" t="s">
        <v>3166</v>
      </c>
    </row>
    <row r="2774" spans="4:4">
      <c r="D2774" s="346" t="s">
        <v>3167</v>
      </c>
    </row>
    <row r="2775" spans="4:4">
      <c r="D2775" s="346" t="s">
        <v>3168</v>
      </c>
    </row>
    <row r="2776" spans="4:4">
      <c r="D2776" s="346" t="s">
        <v>3169</v>
      </c>
    </row>
    <row r="2777" spans="4:4">
      <c r="D2777" s="346" t="s">
        <v>3170</v>
      </c>
    </row>
    <row r="2778" spans="4:4">
      <c r="D2778" s="346" t="s">
        <v>3171</v>
      </c>
    </row>
    <row r="2779" spans="4:4">
      <c r="D2779" s="346" t="s">
        <v>3172</v>
      </c>
    </row>
    <row r="2780" spans="4:4">
      <c r="D2780" s="346" t="s">
        <v>3173</v>
      </c>
    </row>
    <row r="2781" spans="4:4">
      <c r="D2781" s="352" t="s">
        <v>3174</v>
      </c>
    </row>
    <row r="2782" spans="4:4">
      <c r="D2782" s="346" t="s">
        <v>3175</v>
      </c>
    </row>
    <row r="2783" spans="4:4">
      <c r="D2783" s="352" t="s">
        <v>3176</v>
      </c>
    </row>
    <row r="2784" spans="4:4">
      <c r="D2784" s="346" t="s">
        <v>3175</v>
      </c>
    </row>
    <row r="2785" spans="4:4">
      <c r="D2785" s="346" t="s">
        <v>3177</v>
      </c>
    </row>
    <row r="2786" spans="4:4">
      <c r="D2786" s="352" t="s">
        <v>3178</v>
      </c>
    </row>
    <row r="2787" spans="4:4">
      <c r="D2787" s="346" t="s">
        <v>3175</v>
      </c>
    </row>
    <row r="2788" spans="4:4">
      <c r="D2788" s="352" t="s">
        <v>3179</v>
      </c>
    </row>
    <row r="2789" spans="4:4">
      <c r="D2789" s="346" t="s">
        <v>3175</v>
      </c>
    </row>
    <row r="2790" spans="4:4">
      <c r="D2790" s="346" t="s">
        <v>3180</v>
      </c>
    </row>
    <row r="2791" spans="4:4">
      <c r="D2791" s="352" t="s">
        <v>3178</v>
      </c>
    </row>
    <row r="2792" spans="4:4">
      <c r="D2792" s="346" t="s">
        <v>3175</v>
      </c>
    </row>
    <row r="2793" spans="4:4">
      <c r="D2793" s="352" t="s">
        <v>3179</v>
      </c>
    </row>
    <row r="2794" spans="4:4">
      <c r="D2794" s="346" t="s">
        <v>3175</v>
      </c>
    </row>
    <row r="2795" spans="4:4">
      <c r="D2795" s="352" t="s">
        <v>3181</v>
      </c>
    </row>
    <row r="2796" spans="4:4">
      <c r="D2796" s="346" t="s">
        <v>3182</v>
      </c>
    </row>
    <row r="2797" spans="4:4">
      <c r="D2797" s="352" t="s">
        <v>3183</v>
      </c>
    </row>
    <row r="2798" spans="4:4">
      <c r="D2798" s="352" t="s">
        <v>3184</v>
      </c>
    </row>
    <row r="2799" spans="4:4">
      <c r="D2799" s="346" t="s">
        <v>3185</v>
      </c>
    </row>
    <row r="2800" spans="4:4">
      <c r="D2800" s="346" t="s">
        <v>3186</v>
      </c>
    </row>
    <row r="2801" spans="4:4">
      <c r="D2801" s="346" t="s">
        <v>3187</v>
      </c>
    </row>
    <row r="2802" spans="4:4">
      <c r="D2802" s="346" t="s">
        <v>3188</v>
      </c>
    </row>
    <row r="2803" spans="4:4">
      <c r="D2803" s="346" t="s">
        <v>3189</v>
      </c>
    </row>
    <row r="2804" spans="4:4">
      <c r="D2804" s="346" t="s">
        <v>3190</v>
      </c>
    </row>
    <row r="2805" spans="4:4">
      <c r="D2805" s="346" t="s">
        <v>3191</v>
      </c>
    </row>
    <row r="2806" spans="4:4">
      <c r="D2806" s="346" t="s">
        <v>3192</v>
      </c>
    </row>
    <row r="2807" spans="4:4">
      <c r="D2807" s="346" t="s">
        <v>3193</v>
      </c>
    </row>
    <row r="2808" spans="4:4">
      <c r="D2808" s="346" t="s">
        <v>3194</v>
      </c>
    </row>
    <row r="2809" spans="4:4">
      <c r="D2809" s="352" t="s">
        <v>3195</v>
      </c>
    </row>
    <row r="2810" spans="4:4">
      <c r="D2810" s="346" t="s">
        <v>3060</v>
      </c>
    </row>
    <row r="2811" spans="4:4">
      <c r="D2811" s="346" t="s">
        <v>3196</v>
      </c>
    </row>
    <row r="2812" spans="4:4">
      <c r="D2812" s="346" t="s">
        <v>3084</v>
      </c>
    </row>
    <row r="2813" spans="4:4">
      <c r="D2813" s="346" t="s">
        <v>3197</v>
      </c>
    </row>
    <row r="2814" spans="4:4">
      <c r="D2814" s="346" t="s">
        <v>3065</v>
      </c>
    </row>
    <row r="2815" spans="4:4">
      <c r="D2815" s="346" t="s">
        <v>3066</v>
      </c>
    </row>
    <row r="2816" spans="4:4">
      <c r="D2816" s="346" t="s">
        <v>3067</v>
      </c>
    </row>
    <row r="2817" spans="4:4">
      <c r="D2817" s="352" t="s">
        <v>3198</v>
      </c>
    </row>
    <row r="2818" spans="4:4">
      <c r="D2818" s="346" t="s">
        <v>3199</v>
      </c>
    </row>
    <row r="2819" spans="4:4">
      <c r="D2819" s="346" t="s">
        <v>3078</v>
      </c>
    </row>
    <row r="2820" spans="4:4">
      <c r="D2820" s="346" t="s">
        <v>3200</v>
      </c>
    </row>
    <row r="2821" spans="4:4">
      <c r="D2821" s="346" t="s">
        <v>3197</v>
      </c>
    </row>
    <row r="2822" spans="4:4">
      <c r="D2822" s="346" t="s">
        <v>3065</v>
      </c>
    </row>
    <row r="2823" spans="4:4">
      <c r="D2823" s="346" t="s">
        <v>3072</v>
      </c>
    </row>
    <row r="2824" spans="4:4">
      <c r="D2824" s="346" t="s">
        <v>3073</v>
      </c>
    </row>
    <row r="2825" spans="4:4">
      <c r="D2825" s="352" t="s">
        <v>3201</v>
      </c>
    </row>
    <row r="2826" spans="4:4">
      <c r="D2826" s="346" t="s">
        <v>3077</v>
      </c>
    </row>
    <row r="2827" spans="4:4">
      <c r="D2827" s="346" t="s">
        <v>3196</v>
      </c>
    </row>
    <row r="2828" spans="4:4">
      <c r="D2828" s="346" t="s">
        <v>3062</v>
      </c>
    </row>
    <row r="2829" spans="4:4">
      <c r="D2829" s="346" t="s">
        <v>3197</v>
      </c>
    </row>
    <row r="2830" spans="4:4">
      <c r="D2830" s="346" t="s">
        <v>3065</v>
      </c>
    </row>
    <row r="2831" spans="4:4">
      <c r="D2831" s="346" t="s">
        <v>3072</v>
      </c>
    </row>
    <row r="2832" spans="4:4">
      <c r="D2832" s="352" t="s">
        <v>3202</v>
      </c>
    </row>
    <row r="2833" spans="4:4">
      <c r="D2833" s="352" t="s">
        <v>3203</v>
      </c>
    </row>
    <row r="2834" spans="4:4">
      <c r="D2834" s="352" t="s">
        <v>3204</v>
      </c>
    </row>
    <row r="2835" spans="4:4">
      <c r="D2835" s="346" t="s">
        <v>3205</v>
      </c>
    </row>
    <row r="2836" spans="4:4">
      <c r="D2836" s="346" t="s">
        <v>3206</v>
      </c>
    </row>
    <row r="2837" spans="4:4">
      <c r="D2837" s="352" t="s">
        <v>3207</v>
      </c>
    </row>
    <row r="2838" spans="4:4">
      <c r="D2838" s="346" t="s">
        <v>3208</v>
      </c>
    </row>
    <row r="2839" spans="4:4">
      <c r="D2839" s="352" t="s">
        <v>3207</v>
      </c>
    </row>
    <row r="2840" spans="4:4">
      <c r="D2840" s="346" t="s">
        <v>3209</v>
      </c>
    </row>
    <row r="2841" spans="4:4">
      <c r="D2841" s="352" t="s">
        <v>3207</v>
      </c>
    </row>
    <row r="2842" spans="4:4">
      <c r="D2842" s="346" t="s">
        <v>3210</v>
      </c>
    </row>
    <row r="2843" spans="4:4">
      <c r="D2843" s="352" t="s">
        <v>3207</v>
      </c>
    </row>
    <row r="2844" spans="4:4">
      <c r="D2844" s="346" t="s">
        <v>3211</v>
      </c>
    </row>
    <row r="2845" spans="4:4">
      <c r="D2845" s="346" t="s">
        <v>3206</v>
      </c>
    </row>
    <row r="2846" spans="4:4">
      <c r="D2846" s="352" t="s">
        <v>3207</v>
      </c>
    </row>
    <row r="2847" spans="4:4">
      <c r="D2847" s="346" t="s">
        <v>3212</v>
      </c>
    </row>
    <row r="2848" spans="4:4">
      <c r="D2848" s="352" t="s">
        <v>3207</v>
      </c>
    </row>
    <row r="2849" spans="4:4">
      <c r="D2849" s="346" t="s">
        <v>3213</v>
      </c>
    </row>
    <row r="2850" spans="4:4">
      <c r="D2850" s="346" t="s">
        <v>3206</v>
      </c>
    </row>
    <row r="2851" spans="4:4">
      <c r="D2851" s="352" t="s">
        <v>3207</v>
      </c>
    </row>
    <row r="2852" spans="4:4">
      <c r="D2852" s="346" t="s">
        <v>3208</v>
      </c>
    </row>
    <row r="2853" spans="4:4">
      <c r="D2853" s="352" t="s">
        <v>3207</v>
      </c>
    </row>
    <row r="2854" spans="4:4">
      <c r="D2854" s="346" t="s">
        <v>3209</v>
      </c>
    </row>
    <row r="2855" spans="4:4">
      <c r="D2855" s="352" t="s">
        <v>3207</v>
      </c>
    </row>
    <row r="2856" spans="4:4">
      <c r="D2856" s="346" t="s">
        <v>3214</v>
      </c>
    </row>
    <row r="2857" spans="4:4">
      <c r="D2857" s="352" t="s">
        <v>3207</v>
      </c>
    </row>
    <row r="2858" spans="4:4">
      <c r="D2858" s="346" t="s">
        <v>3215</v>
      </c>
    </row>
    <row r="2859" spans="4:4">
      <c r="D2859" s="346" t="s">
        <v>3206</v>
      </c>
    </row>
    <row r="2860" spans="4:4">
      <c r="D2860" s="352" t="s">
        <v>3207</v>
      </c>
    </row>
    <row r="2861" spans="4:4">
      <c r="D2861" s="346" t="s">
        <v>3208</v>
      </c>
    </row>
    <row r="2862" spans="4:4">
      <c r="D2862" s="352" t="s">
        <v>3207</v>
      </c>
    </row>
    <row r="2863" spans="4:4">
      <c r="D2863" s="346" t="s">
        <v>3209</v>
      </c>
    </row>
    <row r="2864" spans="4:4">
      <c r="D2864" s="352" t="s">
        <v>3207</v>
      </c>
    </row>
    <row r="2865" spans="4:4">
      <c r="D2865" s="346" t="s">
        <v>3214</v>
      </c>
    </row>
    <row r="2866" spans="4:4">
      <c r="D2866" s="352" t="s">
        <v>3207</v>
      </c>
    </row>
    <row r="2867" spans="4:4">
      <c r="D2867" s="352" t="s">
        <v>3216</v>
      </c>
    </row>
    <row r="2868" spans="4:4">
      <c r="D2868" s="346" t="s">
        <v>3185</v>
      </c>
    </row>
    <row r="2869" spans="4:4">
      <c r="D2869" s="346" t="s">
        <v>3186</v>
      </c>
    </row>
    <row r="2870" spans="4:4">
      <c r="D2870" s="346" t="s">
        <v>3187</v>
      </c>
    </row>
    <row r="2871" spans="4:4">
      <c r="D2871" s="346" t="s">
        <v>3188</v>
      </c>
    </row>
    <row r="2872" spans="4:4">
      <c r="D2872" s="346" t="s">
        <v>3189</v>
      </c>
    </row>
    <row r="2873" spans="4:4">
      <c r="D2873" s="346" t="s">
        <v>3190</v>
      </c>
    </row>
    <row r="2874" spans="4:4">
      <c r="D2874" s="346" t="s">
        <v>3217</v>
      </c>
    </row>
    <row r="2875" spans="4:4">
      <c r="D2875" s="346" t="s">
        <v>3218</v>
      </c>
    </row>
    <row r="2876" spans="4:4">
      <c r="D2876" s="352" t="s">
        <v>3219</v>
      </c>
    </row>
    <row r="2877" spans="4:4">
      <c r="D2877" s="346" t="s">
        <v>3220</v>
      </c>
    </row>
    <row r="2878" spans="4:4">
      <c r="D2878" s="346" t="s">
        <v>3221</v>
      </c>
    </row>
    <row r="2879" spans="4:4">
      <c r="D2879" s="346" t="s">
        <v>3222</v>
      </c>
    </row>
    <row r="2880" spans="4:4">
      <c r="D2880" s="346" t="s">
        <v>3197</v>
      </c>
    </row>
    <row r="2881" spans="4:4">
      <c r="D2881" s="346" t="s">
        <v>3065</v>
      </c>
    </row>
    <row r="2882" spans="4:4">
      <c r="D2882" s="346" t="s">
        <v>3066</v>
      </c>
    </row>
    <row r="2883" spans="4:4">
      <c r="D2883" s="346" t="s">
        <v>3067</v>
      </c>
    </row>
    <row r="2884" spans="4:4">
      <c r="D2884" s="352" t="s">
        <v>3223</v>
      </c>
    </row>
    <row r="2885" spans="4:4">
      <c r="D2885" s="346" t="s">
        <v>3224</v>
      </c>
    </row>
    <row r="2886" spans="4:4">
      <c r="D2886" s="346" t="s">
        <v>3225</v>
      </c>
    </row>
    <row r="2887" spans="4:4">
      <c r="D2887" s="346" t="s">
        <v>3226</v>
      </c>
    </row>
    <row r="2888" spans="4:4">
      <c r="D2888" s="346" t="s">
        <v>3227</v>
      </c>
    </row>
    <row r="2889" spans="4:4">
      <c r="D2889" s="346" t="s">
        <v>3064</v>
      </c>
    </row>
    <row r="2890" spans="4:4">
      <c r="D2890" s="346" t="s">
        <v>3065</v>
      </c>
    </row>
    <row r="2891" spans="4:4">
      <c r="D2891" s="346" t="s">
        <v>3072</v>
      </c>
    </row>
    <row r="2892" spans="4:4">
      <c r="D2892" s="346" t="s">
        <v>3073</v>
      </c>
    </row>
    <row r="2893" spans="4:4">
      <c r="D2893" s="352" t="s">
        <v>3228</v>
      </c>
    </row>
    <row r="2894" spans="4:4">
      <c r="D2894" s="346" t="s">
        <v>3220</v>
      </c>
    </row>
    <row r="2895" spans="4:4">
      <c r="D2895" s="346" t="s">
        <v>3221</v>
      </c>
    </row>
    <row r="2896" spans="4:4">
      <c r="D2896" s="346" t="s">
        <v>3222</v>
      </c>
    </row>
    <row r="2897" spans="3:9">
      <c r="D2897" s="346" t="s">
        <v>3197</v>
      </c>
    </row>
    <row r="2898" spans="3:9">
      <c r="D2898" s="346" t="s">
        <v>3065</v>
      </c>
    </row>
    <row r="2899" spans="3:9">
      <c r="D2899" s="346" t="s">
        <v>3066</v>
      </c>
    </row>
    <row r="2900" spans="3:9">
      <c r="D2900" s="346" t="s">
        <v>3067</v>
      </c>
    </row>
    <row r="2901" spans="3:9">
      <c r="D2901" s="352" t="s">
        <v>3229</v>
      </c>
    </row>
    <row r="2902" spans="3:9">
      <c r="D2902" s="346" t="s">
        <v>3230</v>
      </c>
    </row>
    <row r="2903" spans="3:9">
      <c r="D2903" s="346" t="s">
        <v>3225</v>
      </c>
    </row>
    <row r="2904" spans="3:9">
      <c r="D2904" s="346" t="s">
        <v>3226</v>
      </c>
    </row>
    <row r="2905" spans="3:9">
      <c r="D2905" s="346" t="s">
        <v>3227</v>
      </c>
    </row>
    <row r="2906" spans="3:9">
      <c r="D2906" s="346" t="s">
        <v>3064</v>
      </c>
    </row>
    <row r="2907" spans="3:9">
      <c r="D2907" s="346" t="s">
        <v>3065</v>
      </c>
    </row>
    <row r="2908" spans="3:9">
      <c r="D2908" s="346" t="s">
        <v>3066</v>
      </c>
    </row>
    <row r="2909" spans="3:9">
      <c r="D2909" s="346" t="s">
        <v>3067</v>
      </c>
    </row>
    <row r="2910" spans="3:9" ht="40.200000000000003" thickBot="1">
      <c r="C2910" s="964" t="s">
        <v>3231</v>
      </c>
    </row>
    <row r="2911" spans="3:9" ht="40.200000000000003" thickBot="1">
      <c r="D2911" s="353" t="s">
        <v>975</v>
      </c>
      <c r="E2911" s="235" t="s">
        <v>3232</v>
      </c>
      <c r="F2911" s="235" t="s">
        <v>465</v>
      </c>
      <c r="G2911" s="235" t="s">
        <v>1539</v>
      </c>
      <c r="H2911" s="235" t="s">
        <v>1358</v>
      </c>
      <c r="I2911" s="235" t="s">
        <v>1359</v>
      </c>
    </row>
    <row r="2912" spans="3:9" ht="40.200000000000003" thickBot="1">
      <c r="D2912" s="354" t="s">
        <v>2856</v>
      </c>
      <c r="E2912" s="241" t="s">
        <v>3233</v>
      </c>
      <c r="F2912" s="236" t="s">
        <v>3234</v>
      </c>
      <c r="G2912" s="236"/>
      <c r="H2912" s="236" t="s">
        <v>1367</v>
      </c>
      <c r="I2912" s="236" t="s">
        <v>1367</v>
      </c>
    </row>
    <row r="2913" spans="4:9" ht="40.200000000000003" thickBot="1">
      <c r="D2913" s="354" t="s">
        <v>351</v>
      </c>
      <c r="E2913" s="241" t="s">
        <v>3233</v>
      </c>
      <c r="F2913" s="236" t="s">
        <v>3235</v>
      </c>
      <c r="G2913" s="236"/>
      <c r="H2913" s="236" t="s">
        <v>1367</v>
      </c>
      <c r="I2913" s="236" t="s">
        <v>1367</v>
      </c>
    </row>
    <row r="2914" spans="4:9" ht="40.200000000000003" thickBot="1">
      <c r="D2914" s="354" t="s">
        <v>3236</v>
      </c>
      <c r="E2914" s="241" t="s">
        <v>3233</v>
      </c>
      <c r="F2914" s="236" t="s">
        <v>3236</v>
      </c>
      <c r="G2914" s="236" t="s">
        <v>3237</v>
      </c>
      <c r="H2914" s="236" t="s">
        <v>3238</v>
      </c>
      <c r="I2914" s="236" t="s">
        <v>39</v>
      </c>
    </row>
    <row r="2915" spans="4:9" ht="40.200000000000003" thickBot="1">
      <c r="D2915" s="354" t="s">
        <v>3239</v>
      </c>
      <c r="E2915" s="241" t="s">
        <v>3240</v>
      </c>
      <c r="F2915" s="236" t="s">
        <v>3239</v>
      </c>
      <c r="G2915" s="236" t="s">
        <v>3241</v>
      </c>
      <c r="H2915" s="236" t="s">
        <v>2116</v>
      </c>
      <c r="I2915" s="236" t="s">
        <v>28</v>
      </c>
    </row>
    <row r="2916" spans="4:9" ht="40.200000000000003" thickBot="1">
      <c r="D2916" s="354" t="s">
        <v>3242</v>
      </c>
      <c r="E2916" s="241" t="s">
        <v>3240</v>
      </c>
      <c r="F2916" s="236" t="s">
        <v>3242</v>
      </c>
      <c r="G2916" s="236" t="s">
        <v>3243</v>
      </c>
      <c r="H2916" s="236" t="s">
        <v>627</v>
      </c>
      <c r="I2916" s="236" t="s">
        <v>2069</v>
      </c>
    </row>
    <row r="2917" spans="4:9" ht="40.200000000000003" thickBot="1">
      <c r="D2917" s="354" t="s">
        <v>3244</v>
      </c>
      <c r="E2917" s="241" t="s">
        <v>3240</v>
      </c>
      <c r="F2917" s="236" t="s">
        <v>3244</v>
      </c>
      <c r="G2917" s="236" t="s">
        <v>3245</v>
      </c>
      <c r="H2917" s="236" t="s">
        <v>2092</v>
      </c>
      <c r="I2917" s="236" t="s">
        <v>2092</v>
      </c>
    </row>
    <row r="2918" spans="4:9" ht="40.200000000000003" thickBot="1">
      <c r="D2918" s="354" t="s">
        <v>3246</v>
      </c>
      <c r="E2918" s="241" t="s">
        <v>3240</v>
      </c>
      <c r="F2918" s="236" t="s">
        <v>3246</v>
      </c>
      <c r="G2918" s="236" t="s">
        <v>3247</v>
      </c>
      <c r="H2918" s="236" t="s">
        <v>3248</v>
      </c>
      <c r="I2918" s="236" t="s">
        <v>3249</v>
      </c>
    </row>
    <row r="2919" spans="4:9" ht="40.200000000000003" thickBot="1">
      <c r="D2919" s="354" t="s">
        <v>3239</v>
      </c>
      <c r="E2919" s="241" t="s">
        <v>3250</v>
      </c>
      <c r="F2919" s="236" t="s">
        <v>3239</v>
      </c>
      <c r="G2919" s="236" t="s">
        <v>3241</v>
      </c>
      <c r="H2919" s="236" t="s">
        <v>2116</v>
      </c>
      <c r="I2919" s="236" t="s">
        <v>28</v>
      </c>
    </row>
    <row r="2920" spans="4:9" ht="40.200000000000003" thickBot="1">
      <c r="D2920" s="354" t="s">
        <v>3246</v>
      </c>
      <c r="E2920" s="241" t="s">
        <v>3250</v>
      </c>
      <c r="F2920" s="236" t="s">
        <v>3246</v>
      </c>
      <c r="G2920" s="236" t="s">
        <v>3247</v>
      </c>
      <c r="H2920" s="236" t="s">
        <v>3248</v>
      </c>
      <c r="I2920" s="236" t="s">
        <v>3249</v>
      </c>
    </row>
    <row r="2921" spans="4:9" ht="40.200000000000003" thickBot="1">
      <c r="D2921" s="354" t="s">
        <v>3251</v>
      </c>
      <c r="E2921" s="241" t="s">
        <v>3252</v>
      </c>
      <c r="F2921" s="236" t="s">
        <v>3251</v>
      </c>
      <c r="G2921" s="236" t="s">
        <v>3253</v>
      </c>
      <c r="H2921" s="236" t="s">
        <v>3254</v>
      </c>
      <c r="I2921" s="236" t="s">
        <v>3255</v>
      </c>
    </row>
    <row r="2922" spans="4:9" ht="40.200000000000003" thickBot="1">
      <c r="D2922" s="354" t="s">
        <v>3251</v>
      </c>
      <c r="E2922" s="241" t="s">
        <v>3256</v>
      </c>
      <c r="F2922" s="236" t="s">
        <v>3251</v>
      </c>
      <c r="G2922" s="236" t="s">
        <v>3257</v>
      </c>
      <c r="H2922" s="236" t="s">
        <v>3254</v>
      </c>
      <c r="I2922" s="236" t="s">
        <v>3255</v>
      </c>
    </row>
    <row r="2923" spans="4:9" ht="40.200000000000003" thickBot="1">
      <c r="D2923" s="354" t="s">
        <v>3244</v>
      </c>
      <c r="E2923" s="241" t="s">
        <v>3258</v>
      </c>
      <c r="F2923" s="236" t="s">
        <v>3244</v>
      </c>
      <c r="G2923" s="236" t="s">
        <v>3259</v>
      </c>
      <c r="H2923" s="236" t="s">
        <v>2092</v>
      </c>
      <c r="I2923" s="236" t="s">
        <v>2092</v>
      </c>
    </row>
    <row r="2924" spans="4:9" ht="40.200000000000003" thickBot="1">
      <c r="D2924" s="354" t="s">
        <v>3244</v>
      </c>
      <c r="E2924" s="241" t="s">
        <v>346</v>
      </c>
      <c r="F2924" s="236" t="s">
        <v>3244</v>
      </c>
      <c r="G2924" s="236" t="s">
        <v>3245</v>
      </c>
      <c r="H2924" s="236" t="s">
        <v>2092</v>
      </c>
      <c r="I2924" s="236" t="s">
        <v>2092</v>
      </c>
    </row>
    <row r="2925" spans="4:9" ht="40.200000000000003" thickBot="1">
      <c r="D2925" s="354" t="s">
        <v>3251</v>
      </c>
      <c r="E2925" s="241" t="s">
        <v>346</v>
      </c>
      <c r="F2925" s="236" t="s">
        <v>3251</v>
      </c>
      <c r="G2925" s="236" t="s">
        <v>3260</v>
      </c>
      <c r="H2925" s="236" t="s">
        <v>3254</v>
      </c>
      <c r="I2925" s="236" t="s">
        <v>3255</v>
      </c>
    </row>
    <row r="2926" spans="4:9" ht="40.200000000000003" thickBot="1">
      <c r="D2926" s="354" t="s">
        <v>3244</v>
      </c>
      <c r="E2926" s="241" t="s">
        <v>345</v>
      </c>
      <c r="F2926" s="236" t="s">
        <v>3244</v>
      </c>
      <c r="G2926" s="236" t="s">
        <v>3245</v>
      </c>
      <c r="H2926" s="236" t="s">
        <v>2092</v>
      </c>
      <c r="I2926" s="236" t="s">
        <v>2092</v>
      </c>
    </row>
    <row r="2927" spans="4:9" ht="40.200000000000003" thickBot="1">
      <c r="D2927" s="354" t="s">
        <v>3251</v>
      </c>
      <c r="E2927" s="241" t="s">
        <v>345</v>
      </c>
      <c r="F2927" s="236" t="s">
        <v>3251</v>
      </c>
      <c r="G2927" s="236" t="s">
        <v>3260</v>
      </c>
      <c r="H2927" s="236" t="s">
        <v>3254</v>
      </c>
      <c r="I2927" s="236" t="s">
        <v>3255</v>
      </c>
    </row>
    <row r="2928" spans="4:9">
      <c r="D2928" s="355"/>
    </row>
    <row r="2930" spans="3:11" ht="40.200000000000003" thickBot="1">
      <c r="C2930" s="964" t="s">
        <v>3261</v>
      </c>
      <c r="D2930" s="355"/>
    </row>
    <row r="2931" spans="3:11" ht="40.200000000000003" thickBot="1">
      <c r="D2931" s="353" t="s">
        <v>975</v>
      </c>
      <c r="E2931" s="235" t="s">
        <v>1358</v>
      </c>
      <c r="F2931" s="235" t="s">
        <v>1359</v>
      </c>
      <c r="G2931" s="1232" t="s">
        <v>1358</v>
      </c>
      <c r="H2931" s="1233"/>
      <c r="I2931" s="235" t="s">
        <v>1359</v>
      </c>
      <c r="J2931" s="235" t="s">
        <v>1358</v>
      </c>
      <c r="K2931" s="235" t="s">
        <v>1359</v>
      </c>
    </row>
    <row r="2932" spans="3:11" ht="40.200000000000003" thickBot="1">
      <c r="D2932" s="364" t="s">
        <v>3262</v>
      </c>
      <c r="E2932" s="236" t="s">
        <v>2116</v>
      </c>
      <c r="F2932" s="236" t="s">
        <v>28</v>
      </c>
      <c r="G2932" s="236"/>
      <c r="H2932" s="1228"/>
      <c r="I2932" s="1229"/>
      <c r="J2932" s="236"/>
      <c r="K2932" s="236"/>
    </row>
    <row r="2933" spans="3:11" ht="40.200000000000003" thickBot="1">
      <c r="D2933" s="364" t="s">
        <v>3263</v>
      </c>
      <c r="E2933" s="236" t="s">
        <v>2116</v>
      </c>
      <c r="F2933" s="236" t="s">
        <v>28</v>
      </c>
      <c r="G2933" s="236"/>
      <c r="H2933" s="1228"/>
      <c r="I2933" s="1229"/>
      <c r="J2933" s="236"/>
      <c r="K2933" s="236"/>
    </row>
    <row r="2934" spans="3:11" ht="40.200000000000003" thickBot="1">
      <c r="D2934" s="364" t="s">
        <v>3264</v>
      </c>
      <c r="E2934" s="236" t="s">
        <v>2116</v>
      </c>
      <c r="F2934" s="236" t="s">
        <v>28</v>
      </c>
      <c r="G2934" s="236"/>
      <c r="H2934" s="1228"/>
      <c r="I2934" s="1229"/>
      <c r="J2934" s="236"/>
      <c r="K2934" s="236"/>
    </row>
    <row r="2935" spans="3:11" ht="40.200000000000003" thickBot="1">
      <c r="D2935" s="364" t="s">
        <v>3265</v>
      </c>
      <c r="E2935" s="236" t="s">
        <v>2068</v>
      </c>
      <c r="F2935" s="236" t="s">
        <v>2069</v>
      </c>
      <c r="G2935" s="236"/>
      <c r="H2935" s="1228"/>
      <c r="I2935" s="1229"/>
      <c r="J2935" s="236"/>
      <c r="K2935" s="236"/>
    </row>
    <row r="2936" spans="3:11" ht="40.200000000000003" thickBot="1">
      <c r="D2936" s="364" t="s">
        <v>3266</v>
      </c>
      <c r="E2936" s="236" t="s">
        <v>2116</v>
      </c>
      <c r="F2936" s="236" t="s">
        <v>28</v>
      </c>
      <c r="G2936" s="236"/>
      <c r="H2936" s="1228"/>
      <c r="I2936" s="1229"/>
      <c r="J2936" s="236"/>
      <c r="K2936" s="236"/>
    </row>
    <row r="2937" spans="3:11" ht="40.200000000000003" thickBot="1">
      <c r="D2937" s="364" t="s">
        <v>3267</v>
      </c>
      <c r="E2937" s="236" t="s">
        <v>2116</v>
      </c>
      <c r="F2937" s="236" t="s">
        <v>28</v>
      </c>
      <c r="G2937" s="236"/>
      <c r="H2937" s="1228"/>
      <c r="I2937" s="1229"/>
      <c r="J2937" s="236"/>
      <c r="K2937" s="236"/>
    </row>
    <row r="2938" spans="3:11" ht="40.200000000000003" thickBot="1">
      <c r="D2938" s="365" t="s">
        <v>3268</v>
      </c>
      <c r="E2938" s="1234" t="s">
        <v>3269</v>
      </c>
      <c r="F2938" s="1235"/>
      <c r="G2938" s="1236" t="s">
        <v>38</v>
      </c>
      <c r="H2938" s="1237"/>
      <c r="I2938" s="1238"/>
      <c r="J2938" s="406" t="s">
        <v>608</v>
      </c>
      <c r="K2938" s="407"/>
    </row>
    <row r="2939" spans="3:11" ht="40.200000000000003" thickBot="1">
      <c r="D2939" s="364" t="s">
        <v>458</v>
      </c>
      <c r="E2939" s="236" t="s">
        <v>2116</v>
      </c>
      <c r="F2939" s="236" t="s">
        <v>28</v>
      </c>
      <c r="G2939" s="242" t="s">
        <v>617</v>
      </c>
      <c r="H2939" s="1230" t="s">
        <v>39</v>
      </c>
      <c r="I2939" s="1231"/>
      <c r="J2939" s="236" t="s">
        <v>1378</v>
      </c>
      <c r="K2939" s="242" t="s">
        <v>1378</v>
      </c>
    </row>
    <row r="2940" spans="3:11" ht="40.200000000000003" thickBot="1">
      <c r="D2940" s="364" t="s">
        <v>461</v>
      </c>
      <c r="E2940" s="236" t="s">
        <v>2068</v>
      </c>
      <c r="F2940" s="236" t="s">
        <v>2069</v>
      </c>
      <c r="G2940" s="236" t="s">
        <v>617</v>
      </c>
      <c r="H2940" s="1228" t="s">
        <v>39</v>
      </c>
      <c r="I2940" s="1229"/>
      <c r="J2940" s="236" t="s">
        <v>1378</v>
      </c>
      <c r="K2940" s="236" t="s">
        <v>1378</v>
      </c>
    </row>
    <row r="2941" spans="3:11" ht="40.200000000000003" thickBot="1">
      <c r="D2941" s="364" t="s">
        <v>3270</v>
      </c>
      <c r="E2941" s="236" t="s">
        <v>3271</v>
      </c>
      <c r="F2941" s="236" t="s">
        <v>3272</v>
      </c>
      <c r="G2941" s="236" t="s">
        <v>617</v>
      </c>
      <c r="H2941" s="1228" t="s">
        <v>39</v>
      </c>
      <c r="I2941" s="1229"/>
      <c r="J2941" s="236" t="s">
        <v>1378</v>
      </c>
      <c r="K2941" s="236" t="s">
        <v>1378</v>
      </c>
    </row>
    <row r="2942" spans="3:11" ht="40.200000000000003" thickBot="1">
      <c r="D2942" s="364" t="s">
        <v>3273</v>
      </c>
      <c r="E2942" s="236" t="s">
        <v>2116</v>
      </c>
      <c r="F2942" s="236" t="s">
        <v>28</v>
      </c>
      <c r="G2942" s="236" t="s">
        <v>617</v>
      </c>
      <c r="H2942" s="1228" t="s">
        <v>39</v>
      </c>
      <c r="I2942" s="1229"/>
      <c r="J2942" s="236" t="s">
        <v>1378</v>
      </c>
      <c r="K2942" s="236" t="s">
        <v>1378</v>
      </c>
    </row>
    <row r="2943" spans="3:11" ht="40.200000000000003" thickBot="1">
      <c r="D2943" s="364" t="s">
        <v>3274</v>
      </c>
      <c r="E2943" s="236" t="s">
        <v>2116</v>
      </c>
      <c r="F2943" s="236" t="s">
        <v>28</v>
      </c>
      <c r="G2943" s="236" t="s">
        <v>617</v>
      </c>
      <c r="H2943" s="1228" t="s">
        <v>39</v>
      </c>
      <c r="I2943" s="1229"/>
      <c r="J2943" s="236" t="s">
        <v>1378</v>
      </c>
      <c r="K2943" s="236" t="s">
        <v>1378</v>
      </c>
    </row>
    <row r="2944" spans="3:11" ht="40.200000000000003" thickBot="1">
      <c r="D2944" s="364" t="s">
        <v>3275</v>
      </c>
      <c r="E2944" s="236" t="s">
        <v>592</v>
      </c>
      <c r="F2944" s="236" t="s">
        <v>1365</v>
      </c>
      <c r="G2944" s="236" t="s">
        <v>617</v>
      </c>
      <c r="H2944" s="1228" t="s">
        <v>39</v>
      </c>
      <c r="I2944" s="1229"/>
      <c r="J2944" s="236" t="s">
        <v>1378</v>
      </c>
      <c r="K2944" s="236" t="s">
        <v>1378</v>
      </c>
    </row>
    <row r="2945" spans="3:11" ht="40.200000000000003" thickBot="1">
      <c r="D2945" s="364" t="s">
        <v>3276</v>
      </c>
      <c r="E2945" s="236" t="s">
        <v>3277</v>
      </c>
      <c r="F2945" s="236" t="s">
        <v>3277</v>
      </c>
      <c r="G2945" s="236" t="s">
        <v>617</v>
      </c>
      <c r="H2945" s="1228" t="s">
        <v>39</v>
      </c>
      <c r="I2945" s="1229"/>
      <c r="J2945" s="236" t="s">
        <v>1378</v>
      </c>
      <c r="K2945" s="236" t="s">
        <v>1378</v>
      </c>
    </row>
    <row r="2946" spans="3:11">
      <c r="D2946" s="366"/>
      <c r="E2946" s="243"/>
      <c r="F2946" s="243"/>
      <c r="G2946" s="243"/>
      <c r="H2946" s="243"/>
      <c r="I2946" s="243"/>
      <c r="J2946" s="243"/>
      <c r="K2946" s="243"/>
    </row>
    <row r="2947" spans="3:11">
      <c r="D2947" s="355"/>
    </row>
    <row r="2948" spans="3:11" ht="40.200000000000003" thickBot="1">
      <c r="C2948" s="964" t="s">
        <v>3278</v>
      </c>
    </row>
    <row r="2949" spans="3:11" ht="40.200000000000003" thickBot="1">
      <c r="D2949" s="353" t="s">
        <v>975</v>
      </c>
      <c r="E2949" s="235" t="s">
        <v>3232</v>
      </c>
      <c r="F2949" s="235" t="s">
        <v>1358</v>
      </c>
      <c r="G2949" s="235" t="s">
        <v>1359</v>
      </c>
    </row>
    <row r="2950" spans="3:11" ht="40.200000000000003" thickBot="1">
      <c r="D2950" s="364" t="s">
        <v>3279</v>
      </c>
      <c r="E2950" s="236" t="s">
        <v>3280</v>
      </c>
      <c r="F2950" s="236" t="s">
        <v>2068</v>
      </c>
      <c r="G2950" s="236" t="s">
        <v>2069</v>
      </c>
    </row>
    <row r="2951" spans="3:11" ht="40.200000000000003" thickBot="1">
      <c r="D2951" s="364" t="s">
        <v>3275</v>
      </c>
      <c r="E2951" s="236" t="s">
        <v>3280</v>
      </c>
      <c r="F2951" s="236" t="s">
        <v>592</v>
      </c>
      <c r="G2951" s="238" t="s">
        <v>1365</v>
      </c>
    </row>
    <row r="2952" spans="3:11" ht="40.200000000000003" thickBot="1">
      <c r="D2952" s="364" t="s">
        <v>3276</v>
      </c>
      <c r="E2952" s="236" t="s">
        <v>3280</v>
      </c>
      <c r="F2952" s="236" t="s">
        <v>3277</v>
      </c>
      <c r="G2952" s="236" t="s">
        <v>3277</v>
      </c>
    </row>
    <row r="2953" spans="3:11" ht="40.200000000000003" thickBot="1">
      <c r="D2953" s="364" t="s">
        <v>3281</v>
      </c>
      <c r="E2953" s="236" t="s">
        <v>3280</v>
      </c>
      <c r="F2953" s="236" t="s">
        <v>2116</v>
      </c>
      <c r="G2953" s="236" t="s">
        <v>28</v>
      </c>
    </row>
    <row r="2954" spans="3:11" ht="40.200000000000003" thickBot="1">
      <c r="D2954" s="364" t="s">
        <v>3265</v>
      </c>
      <c r="E2954" s="236" t="s">
        <v>3280</v>
      </c>
      <c r="F2954" s="236" t="s">
        <v>2068</v>
      </c>
      <c r="G2954" s="236" t="s">
        <v>2069</v>
      </c>
    </row>
    <row r="2955" spans="3:11" ht="40.200000000000003" thickBot="1">
      <c r="D2955" s="364" t="s">
        <v>3282</v>
      </c>
      <c r="E2955" s="236" t="s">
        <v>3280</v>
      </c>
      <c r="F2955" s="236" t="s">
        <v>1378</v>
      </c>
      <c r="G2955" s="236" t="s">
        <v>1378</v>
      </c>
    </row>
    <row r="2956" spans="3:11" ht="40.200000000000003" thickBot="1">
      <c r="D2956" s="364" t="s">
        <v>462</v>
      </c>
      <c r="E2956" s="236" t="s">
        <v>3280</v>
      </c>
      <c r="F2956" s="236" t="s">
        <v>1378</v>
      </c>
      <c r="G2956" s="236" t="s">
        <v>1378</v>
      </c>
    </row>
    <row r="2957" spans="3:11" ht="40.200000000000003" thickBot="1">
      <c r="D2957" s="364" t="s">
        <v>2776</v>
      </c>
      <c r="E2957" s="236" t="s">
        <v>3280</v>
      </c>
      <c r="F2957" s="236" t="s">
        <v>1378</v>
      </c>
      <c r="G2957" s="236" t="s">
        <v>1378</v>
      </c>
    </row>
    <row r="2958" spans="3:11" ht="40.200000000000003" thickBot="1">
      <c r="D2958" s="364" t="s">
        <v>3275</v>
      </c>
      <c r="E2958" s="236" t="s">
        <v>3283</v>
      </c>
      <c r="F2958" s="236" t="s">
        <v>592</v>
      </c>
      <c r="G2958" s="236" t="s">
        <v>1365</v>
      </c>
    </row>
    <row r="2959" spans="3:11" ht="40.200000000000003" thickBot="1">
      <c r="D2959" s="364" t="s">
        <v>3281</v>
      </c>
      <c r="E2959" s="236" t="s">
        <v>3283</v>
      </c>
      <c r="F2959" s="236" t="s">
        <v>2116</v>
      </c>
      <c r="G2959" s="236" t="s">
        <v>28</v>
      </c>
    </row>
    <row r="2960" spans="3:11" ht="40.200000000000003" thickBot="1">
      <c r="D2960" s="364" t="s">
        <v>3267</v>
      </c>
      <c r="E2960" s="236" t="s">
        <v>3283</v>
      </c>
      <c r="F2960" s="236" t="s">
        <v>2116</v>
      </c>
      <c r="G2960" s="236" t="s">
        <v>28</v>
      </c>
    </row>
    <row r="2961" spans="3:7" ht="40.200000000000003" thickBot="1">
      <c r="D2961" s="364" t="s">
        <v>3282</v>
      </c>
      <c r="E2961" s="236" t="s">
        <v>3283</v>
      </c>
      <c r="F2961" s="236" t="s">
        <v>1378</v>
      </c>
      <c r="G2961" s="236" t="s">
        <v>1378</v>
      </c>
    </row>
    <row r="2962" spans="3:7" ht="40.200000000000003" thickBot="1">
      <c r="D2962" s="364" t="s">
        <v>2776</v>
      </c>
      <c r="E2962" s="236" t="s">
        <v>3283</v>
      </c>
      <c r="F2962" s="236" t="s">
        <v>1378</v>
      </c>
      <c r="G2962" s="236" t="s">
        <v>1378</v>
      </c>
    </row>
    <row r="2963" spans="3:7" ht="40.200000000000003" thickBot="1">
      <c r="D2963" s="364" t="s">
        <v>3273</v>
      </c>
      <c r="E2963" s="236" t="s">
        <v>3283</v>
      </c>
      <c r="F2963" s="236" t="s">
        <v>1378</v>
      </c>
      <c r="G2963" s="236" t="s">
        <v>1378</v>
      </c>
    </row>
    <row r="2964" spans="3:7">
      <c r="D2964" s="355"/>
    </row>
    <row r="2965" spans="3:7" ht="40.200000000000003" thickBot="1">
      <c r="C2965" s="964" t="s">
        <v>3284</v>
      </c>
    </row>
    <row r="2966" spans="3:7" ht="40.200000000000003" thickBot="1">
      <c r="D2966" s="353" t="s">
        <v>975</v>
      </c>
      <c r="E2966" s="235" t="s">
        <v>3232</v>
      </c>
      <c r="F2966" s="235" t="s">
        <v>1358</v>
      </c>
      <c r="G2966" s="235" t="s">
        <v>1359</v>
      </c>
    </row>
    <row r="2967" spans="3:7" ht="40.200000000000003" thickBot="1">
      <c r="D2967" s="364" t="s">
        <v>3275</v>
      </c>
      <c r="E2967" s="236" t="s">
        <v>3285</v>
      </c>
      <c r="F2967" s="236" t="s">
        <v>592</v>
      </c>
      <c r="G2967" s="236" t="s">
        <v>1365</v>
      </c>
    </row>
    <row r="2968" spans="3:7" ht="40.200000000000003" thickBot="1">
      <c r="D2968" s="364" t="s">
        <v>3281</v>
      </c>
      <c r="E2968" s="236" t="s">
        <v>3285</v>
      </c>
      <c r="F2968" s="236" t="s">
        <v>2116</v>
      </c>
      <c r="G2968" s="238" t="s">
        <v>28</v>
      </c>
    </row>
    <row r="2969" spans="3:7" ht="40.200000000000003" thickBot="1">
      <c r="D2969" s="364" t="s">
        <v>3267</v>
      </c>
      <c r="E2969" s="236" t="s">
        <v>3285</v>
      </c>
      <c r="F2969" s="236" t="s">
        <v>2116</v>
      </c>
      <c r="G2969" s="236" t="s">
        <v>28</v>
      </c>
    </row>
    <row r="2970" spans="3:7" ht="40.200000000000003" thickBot="1">
      <c r="D2970" s="364" t="s">
        <v>3282</v>
      </c>
      <c r="E2970" s="236" t="s">
        <v>3285</v>
      </c>
      <c r="F2970" s="236" t="s">
        <v>1378</v>
      </c>
      <c r="G2970" s="236" t="s">
        <v>1378</v>
      </c>
    </row>
    <row r="2971" spans="3:7" ht="40.200000000000003" thickBot="1">
      <c r="D2971" s="364" t="s">
        <v>2776</v>
      </c>
      <c r="E2971" s="236" t="s">
        <v>3285</v>
      </c>
      <c r="F2971" s="236" t="s">
        <v>1378</v>
      </c>
      <c r="G2971" s="236" t="s">
        <v>1378</v>
      </c>
    </row>
    <row r="2972" spans="3:7" ht="40.200000000000003" thickBot="1">
      <c r="D2972" s="364" t="s">
        <v>3273</v>
      </c>
      <c r="E2972" s="236" t="s">
        <v>3285</v>
      </c>
      <c r="F2972" s="236" t="s">
        <v>1378</v>
      </c>
      <c r="G2972" s="236" t="s">
        <v>1378</v>
      </c>
    </row>
    <row r="2973" spans="3:7" ht="40.200000000000003" thickBot="1">
      <c r="D2973" s="364" t="s">
        <v>3286</v>
      </c>
      <c r="E2973" s="236" t="s">
        <v>3287</v>
      </c>
      <c r="F2973" s="236" t="s">
        <v>2116</v>
      </c>
      <c r="G2973" s="236" t="s">
        <v>28</v>
      </c>
    </row>
    <row r="2974" spans="3:7" ht="40.200000000000003" thickBot="1">
      <c r="D2974" s="364" t="s">
        <v>3275</v>
      </c>
      <c r="E2974" s="236" t="s">
        <v>3287</v>
      </c>
      <c r="F2974" s="236" t="s">
        <v>592</v>
      </c>
      <c r="G2974" s="236" t="s">
        <v>1365</v>
      </c>
    </row>
    <row r="2975" spans="3:7" ht="40.200000000000003" thickBot="1">
      <c r="D2975" s="364" t="s">
        <v>3281</v>
      </c>
      <c r="E2975" s="236" t="s">
        <v>3287</v>
      </c>
      <c r="F2975" s="236" t="s">
        <v>2116</v>
      </c>
      <c r="G2975" s="236" t="s">
        <v>28</v>
      </c>
    </row>
    <row r="2976" spans="3:7" ht="40.200000000000003" thickBot="1">
      <c r="D2976" s="364" t="s">
        <v>3282</v>
      </c>
      <c r="E2976" s="236" t="s">
        <v>3287</v>
      </c>
      <c r="F2976" s="236" t="s">
        <v>1378</v>
      </c>
      <c r="G2976" s="236" t="s">
        <v>1378</v>
      </c>
    </row>
    <row r="2977" spans="3:7" ht="40.200000000000003" thickBot="1">
      <c r="D2977" s="364" t="s">
        <v>2776</v>
      </c>
      <c r="E2977" s="236" t="s">
        <v>3287</v>
      </c>
      <c r="F2977" s="236" t="s">
        <v>1378</v>
      </c>
      <c r="G2977" s="236" t="s">
        <v>1378</v>
      </c>
    </row>
    <row r="2978" spans="3:7" ht="40.200000000000003" thickBot="1">
      <c r="D2978" s="364" t="s">
        <v>3279</v>
      </c>
      <c r="E2978" s="236" t="s">
        <v>3258</v>
      </c>
      <c r="F2978" s="236" t="s">
        <v>2068</v>
      </c>
      <c r="G2978" s="236" t="s">
        <v>2069</v>
      </c>
    </row>
    <row r="2979" spans="3:7" ht="40.200000000000003" thickBot="1">
      <c r="D2979" s="364" t="s">
        <v>3275</v>
      </c>
      <c r="E2979" s="236" t="s">
        <v>3258</v>
      </c>
      <c r="F2979" s="236" t="s">
        <v>592</v>
      </c>
      <c r="G2979" s="236" t="s">
        <v>1365</v>
      </c>
    </row>
    <row r="2980" spans="3:7" ht="40.200000000000003" thickBot="1">
      <c r="D2980" s="364" t="s">
        <v>3276</v>
      </c>
      <c r="E2980" s="236" t="s">
        <v>3258</v>
      </c>
      <c r="F2980" s="236" t="s">
        <v>3277</v>
      </c>
      <c r="G2980" s="236" t="s">
        <v>3277</v>
      </c>
    </row>
    <row r="2981" spans="3:7" ht="40.200000000000003" thickBot="1">
      <c r="D2981" s="364" t="s">
        <v>3282</v>
      </c>
      <c r="E2981" s="236" t="s">
        <v>3258</v>
      </c>
      <c r="F2981" s="236" t="s">
        <v>1378</v>
      </c>
      <c r="G2981" s="236" t="s">
        <v>1378</v>
      </c>
    </row>
    <row r="2982" spans="3:7" ht="40.200000000000003" thickBot="1">
      <c r="D2982" s="364" t="s">
        <v>462</v>
      </c>
      <c r="E2982" s="236" t="s">
        <v>3258</v>
      </c>
      <c r="F2982" s="236" t="s">
        <v>1378</v>
      </c>
      <c r="G2982" s="236" t="s">
        <v>1378</v>
      </c>
    </row>
    <row r="2983" spans="3:7" ht="40.200000000000003" thickBot="1">
      <c r="D2983" s="364" t="s">
        <v>2776</v>
      </c>
      <c r="E2983" s="236" t="s">
        <v>3258</v>
      </c>
      <c r="F2983" s="236" t="s">
        <v>1378</v>
      </c>
      <c r="G2983" s="236" t="s">
        <v>1378</v>
      </c>
    </row>
    <row r="2984" spans="3:7">
      <c r="D2984" s="355"/>
    </row>
    <row r="2985" spans="3:7" ht="40.200000000000003" thickBot="1">
      <c r="C2985" s="964" t="s">
        <v>346</v>
      </c>
    </row>
    <row r="2986" spans="3:7" ht="40.200000000000003" thickBot="1">
      <c r="D2986" s="353" t="s">
        <v>975</v>
      </c>
      <c r="E2986" s="235" t="s">
        <v>3232</v>
      </c>
      <c r="F2986" s="235" t="s">
        <v>1358</v>
      </c>
      <c r="G2986" s="235" t="s">
        <v>1359</v>
      </c>
    </row>
    <row r="2987" spans="3:7" ht="40.200000000000003" thickBot="1">
      <c r="D2987" s="364" t="s">
        <v>3279</v>
      </c>
      <c r="E2987" s="236" t="s">
        <v>346</v>
      </c>
      <c r="F2987" s="236" t="s">
        <v>2068</v>
      </c>
      <c r="G2987" s="236" t="s">
        <v>2069</v>
      </c>
    </row>
    <row r="2988" spans="3:7" ht="40.200000000000003" thickBot="1">
      <c r="D2988" s="364" t="s">
        <v>3275</v>
      </c>
      <c r="E2988" s="236" t="s">
        <v>346</v>
      </c>
      <c r="F2988" s="236" t="s">
        <v>592</v>
      </c>
      <c r="G2988" s="238" t="s">
        <v>1365</v>
      </c>
    </row>
    <row r="2989" spans="3:7" ht="40.200000000000003" thickBot="1">
      <c r="D2989" s="364" t="s">
        <v>3276</v>
      </c>
      <c r="E2989" s="236" t="s">
        <v>346</v>
      </c>
      <c r="F2989" s="236" t="s">
        <v>3277</v>
      </c>
      <c r="G2989" s="236" t="s">
        <v>3277</v>
      </c>
    </row>
    <row r="2990" spans="3:7" ht="40.200000000000003" thickBot="1">
      <c r="D2990" s="364" t="s">
        <v>3281</v>
      </c>
      <c r="E2990" s="236" t="s">
        <v>346</v>
      </c>
      <c r="F2990" s="236" t="s">
        <v>2116</v>
      </c>
      <c r="G2990" s="236" t="s">
        <v>28</v>
      </c>
    </row>
    <row r="2991" spans="3:7" ht="40.200000000000003" thickBot="1">
      <c r="D2991" s="364" t="s">
        <v>3265</v>
      </c>
      <c r="E2991" s="236" t="s">
        <v>346</v>
      </c>
      <c r="F2991" s="236" t="s">
        <v>2068</v>
      </c>
      <c r="G2991" s="236" t="s">
        <v>2069</v>
      </c>
    </row>
    <row r="2992" spans="3:7" ht="40.200000000000003" thickBot="1">
      <c r="D2992" s="364" t="s">
        <v>3282</v>
      </c>
      <c r="E2992" s="236" t="s">
        <v>346</v>
      </c>
      <c r="F2992" s="236" t="s">
        <v>1378</v>
      </c>
      <c r="G2992" s="236" t="s">
        <v>1378</v>
      </c>
    </row>
    <row r="2993" spans="3:9" ht="40.200000000000003" thickBot="1">
      <c r="D2993" s="364" t="s">
        <v>462</v>
      </c>
      <c r="E2993" s="236" t="s">
        <v>346</v>
      </c>
      <c r="F2993" s="236" t="s">
        <v>1378</v>
      </c>
      <c r="G2993" s="236" t="s">
        <v>1378</v>
      </c>
    </row>
    <row r="2994" spans="3:9" ht="40.200000000000003" thickBot="1">
      <c r="D2994" s="364" t="s">
        <v>2776</v>
      </c>
      <c r="E2994" s="236" t="s">
        <v>346</v>
      </c>
      <c r="F2994" s="236" t="s">
        <v>1378</v>
      </c>
      <c r="G2994" s="236" t="s">
        <v>1378</v>
      </c>
    </row>
    <row r="2995" spans="3:9" ht="40.200000000000003" thickBot="1">
      <c r="D2995" s="364" t="s">
        <v>3279</v>
      </c>
      <c r="E2995" s="236" t="s">
        <v>345</v>
      </c>
      <c r="F2995" s="236" t="s">
        <v>2068</v>
      </c>
      <c r="G2995" s="236" t="s">
        <v>2069</v>
      </c>
    </row>
    <row r="2996" spans="3:9" ht="40.200000000000003" thickBot="1">
      <c r="D2996" s="364" t="s">
        <v>3286</v>
      </c>
      <c r="E2996" s="236" t="s">
        <v>345</v>
      </c>
      <c r="F2996" s="236" t="s">
        <v>2116</v>
      </c>
      <c r="G2996" s="236" t="s">
        <v>28</v>
      </c>
    </row>
    <row r="2997" spans="3:9" ht="40.200000000000003" thickBot="1">
      <c r="D2997" s="364" t="s">
        <v>3275</v>
      </c>
      <c r="E2997" s="236" t="s">
        <v>345</v>
      </c>
      <c r="F2997" s="236" t="s">
        <v>592</v>
      </c>
      <c r="G2997" s="236" t="s">
        <v>1365</v>
      </c>
    </row>
    <row r="2998" spans="3:9" ht="40.200000000000003" thickBot="1">
      <c r="D2998" s="364" t="s">
        <v>3276</v>
      </c>
      <c r="E2998" s="236" t="s">
        <v>345</v>
      </c>
      <c r="F2998" s="236" t="s">
        <v>3277</v>
      </c>
      <c r="G2998" s="236" t="s">
        <v>3277</v>
      </c>
    </row>
    <row r="2999" spans="3:9" ht="40.200000000000003" thickBot="1">
      <c r="D2999" s="364" t="s">
        <v>3281</v>
      </c>
      <c r="E2999" s="236" t="s">
        <v>345</v>
      </c>
      <c r="F2999" s="236" t="s">
        <v>2116</v>
      </c>
      <c r="G2999" s="236" t="s">
        <v>28</v>
      </c>
    </row>
    <row r="3000" spans="3:9" ht="40.200000000000003" thickBot="1">
      <c r="D3000" s="364" t="s">
        <v>3265</v>
      </c>
      <c r="E3000" s="236" t="s">
        <v>345</v>
      </c>
      <c r="F3000" s="236" t="s">
        <v>2068</v>
      </c>
      <c r="G3000" s="236" t="s">
        <v>2069</v>
      </c>
    </row>
    <row r="3001" spans="3:9" ht="40.200000000000003" thickBot="1">
      <c r="D3001" s="364" t="s">
        <v>3282</v>
      </c>
      <c r="E3001" s="236" t="s">
        <v>345</v>
      </c>
      <c r="F3001" s="236" t="s">
        <v>1378</v>
      </c>
      <c r="G3001" s="236" t="s">
        <v>1378</v>
      </c>
    </row>
    <row r="3002" spans="3:9" ht="40.200000000000003" thickBot="1">
      <c r="D3002" s="364" t="s">
        <v>462</v>
      </c>
      <c r="E3002" s="236" t="s">
        <v>345</v>
      </c>
      <c r="F3002" s="236" t="s">
        <v>1378</v>
      </c>
      <c r="G3002" s="236" t="s">
        <v>1378</v>
      </c>
    </row>
    <row r="3003" spans="3:9" ht="40.200000000000003" thickBot="1">
      <c r="D3003" s="364" t="s">
        <v>2776</v>
      </c>
      <c r="E3003" s="236" t="s">
        <v>345</v>
      </c>
      <c r="F3003" s="236" t="s">
        <v>1378</v>
      </c>
      <c r="G3003" s="236" t="s">
        <v>1378</v>
      </c>
    </row>
    <row r="3004" spans="3:9">
      <c r="D3004" s="355"/>
    </row>
    <row r="3005" spans="3:9">
      <c r="C3005" s="964" t="s">
        <v>3288</v>
      </c>
    </row>
    <row r="3006" spans="3:9">
      <c r="D3006" s="355"/>
    </row>
    <row r="3007" spans="3:9" ht="40.200000000000003" thickBot="1">
      <c r="C3007" s="964" t="s">
        <v>3289</v>
      </c>
    </row>
    <row r="3008" spans="3:9" ht="40.200000000000003" thickBot="1">
      <c r="D3008" s="353" t="s">
        <v>975</v>
      </c>
      <c r="E3008" s="235" t="s">
        <v>3232</v>
      </c>
      <c r="F3008" s="235" t="s">
        <v>465</v>
      </c>
      <c r="G3008" s="235" t="s">
        <v>1539</v>
      </c>
      <c r="H3008" s="235" t="s">
        <v>1358</v>
      </c>
      <c r="I3008" s="235" t="s">
        <v>1359</v>
      </c>
    </row>
    <row r="3009" spans="4:9" ht="40.200000000000003" thickBot="1">
      <c r="D3009" s="354" t="s">
        <v>2856</v>
      </c>
      <c r="E3009" s="241" t="s">
        <v>3233</v>
      </c>
      <c r="F3009" s="236" t="s">
        <v>3234</v>
      </c>
      <c r="G3009" s="236"/>
      <c r="H3009" s="236" t="s">
        <v>1367</v>
      </c>
      <c r="I3009" s="236" t="s">
        <v>1367</v>
      </c>
    </row>
    <row r="3010" spans="4:9" ht="40.200000000000003" thickBot="1">
      <c r="D3010" s="354" t="s">
        <v>351</v>
      </c>
      <c r="E3010" s="241" t="s">
        <v>3233</v>
      </c>
      <c r="F3010" s="236" t="s">
        <v>3235</v>
      </c>
      <c r="G3010" s="236"/>
      <c r="H3010" s="236" t="s">
        <v>1367</v>
      </c>
      <c r="I3010" s="236" t="s">
        <v>1367</v>
      </c>
    </row>
    <row r="3011" spans="4:9" ht="40.200000000000003" thickBot="1">
      <c r="D3011" s="354" t="s">
        <v>3236</v>
      </c>
      <c r="E3011" s="241" t="s">
        <v>3233</v>
      </c>
      <c r="F3011" s="236" t="s">
        <v>3236</v>
      </c>
      <c r="G3011" s="236" t="s">
        <v>3290</v>
      </c>
      <c r="H3011" s="236" t="s">
        <v>617</v>
      </c>
      <c r="I3011" s="236" t="s">
        <v>39</v>
      </c>
    </row>
    <row r="3012" spans="4:9" ht="40.200000000000003" thickBot="1">
      <c r="D3012" s="354" t="s">
        <v>3291</v>
      </c>
      <c r="E3012" s="241" t="s">
        <v>3233</v>
      </c>
      <c r="F3012" s="236" t="s">
        <v>3291</v>
      </c>
      <c r="G3012" s="236"/>
      <c r="H3012" s="236" t="s">
        <v>2116</v>
      </c>
      <c r="I3012" s="236" t="s">
        <v>28</v>
      </c>
    </row>
    <row r="3013" spans="4:9" ht="40.200000000000003" thickBot="1">
      <c r="D3013" s="354" t="s">
        <v>461</v>
      </c>
      <c r="E3013" s="241" t="s">
        <v>3258</v>
      </c>
      <c r="F3013" s="236" t="s">
        <v>461</v>
      </c>
      <c r="G3013" s="236"/>
      <c r="H3013" s="236" t="s">
        <v>2068</v>
      </c>
      <c r="I3013" s="236" t="s">
        <v>2069</v>
      </c>
    </row>
    <row r="3014" spans="4:9" ht="40.200000000000003" thickBot="1">
      <c r="D3014" s="354" t="s">
        <v>3244</v>
      </c>
      <c r="E3014" s="241" t="s">
        <v>3258</v>
      </c>
      <c r="F3014" s="236" t="s">
        <v>3244</v>
      </c>
      <c r="G3014" s="236" t="s">
        <v>3245</v>
      </c>
      <c r="H3014" s="236" t="s">
        <v>2092</v>
      </c>
      <c r="I3014" s="236" t="s">
        <v>2092</v>
      </c>
    </row>
    <row r="3015" spans="4:9" ht="40.200000000000003" thickBot="1">
      <c r="D3015" s="354" t="s">
        <v>458</v>
      </c>
      <c r="E3015" s="241" t="s">
        <v>3292</v>
      </c>
      <c r="F3015" s="236" t="s">
        <v>458</v>
      </c>
      <c r="G3015" s="236"/>
      <c r="H3015" s="236" t="s">
        <v>2116</v>
      </c>
      <c r="I3015" s="236" t="s">
        <v>28</v>
      </c>
    </row>
    <row r="3016" spans="4:9" ht="40.200000000000003" thickBot="1">
      <c r="D3016" s="354" t="s">
        <v>3251</v>
      </c>
      <c r="E3016" s="241" t="s">
        <v>3292</v>
      </c>
      <c r="F3016" s="236" t="s">
        <v>3251</v>
      </c>
      <c r="G3016" s="236" t="s">
        <v>3260</v>
      </c>
      <c r="H3016" s="236" t="s">
        <v>3254</v>
      </c>
      <c r="I3016" s="236" t="s">
        <v>3255</v>
      </c>
    </row>
    <row r="3017" spans="4:9" ht="40.200000000000003" thickBot="1">
      <c r="D3017" s="354" t="s">
        <v>458</v>
      </c>
      <c r="E3017" s="241" t="s">
        <v>3293</v>
      </c>
      <c r="F3017" s="236" t="s">
        <v>458</v>
      </c>
      <c r="G3017" s="236"/>
      <c r="H3017" s="236" t="s">
        <v>2116</v>
      </c>
      <c r="I3017" s="236" t="s">
        <v>28</v>
      </c>
    </row>
    <row r="3018" spans="4:9" ht="40.200000000000003" thickBot="1">
      <c r="D3018" s="354" t="s">
        <v>3251</v>
      </c>
      <c r="E3018" s="241" t="s">
        <v>3293</v>
      </c>
      <c r="F3018" s="236" t="s">
        <v>3251</v>
      </c>
      <c r="G3018" s="236" t="s">
        <v>3260</v>
      </c>
      <c r="H3018" s="236" t="s">
        <v>3254</v>
      </c>
      <c r="I3018" s="236" t="s">
        <v>3255</v>
      </c>
    </row>
    <row r="3019" spans="4:9" ht="40.200000000000003" thickBot="1">
      <c r="D3019" s="354" t="s">
        <v>458</v>
      </c>
      <c r="E3019" s="241" t="s">
        <v>3294</v>
      </c>
      <c r="F3019" s="236" t="s">
        <v>458</v>
      </c>
      <c r="G3019" s="236"/>
      <c r="H3019" s="236" t="s">
        <v>2116</v>
      </c>
      <c r="I3019" s="236" t="s">
        <v>28</v>
      </c>
    </row>
    <row r="3020" spans="4:9" ht="40.200000000000003" thickBot="1">
      <c r="D3020" s="354" t="s">
        <v>461</v>
      </c>
      <c r="E3020" s="241" t="s">
        <v>3294</v>
      </c>
      <c r="F3020" s="236" t="s">
        <v>461</v>
      </c>
      <c r="G3020" s="236"/>
      <c r="H3020" s="236" t="s">
        <v>2068</v>
      </c>
      <c r="I3020" s="236" t="s">
        <v>2069</v>
      </c>
    </row>
    <row r="3021" spans="4:9" ht="40.200000000000003" thickBot="1">
      <c r="D3021" s="354" t="s">
        <v>3244</v>
      </c>
      <c r="E3021" s="241" t="s">
        <v>3294</v>
      </c>
      <c r="F3021" s="236" t="s">
        <v>3244</v>
      </c>
      <c r="G3021" s="236" t="s">
        <v>3259</v>
      </c>
      <c r="H3021" s="236" t="s">
        <v>2092</v>
      </c>
      <c r="I3021" s="236" t="s">
        <v>2092</v>
      </c>
    </row>
    <row r="3022" spans="4:9" ht="40.200000000000003" thickBot="1">
      <c r="D3022" s="354" t="s">
        <v>3246</v>
      </c>
      <c r="E3022" s="241" t="s">
        <v>3294</v>
      </c>
      <c r="F3022" s="236" t="s">
        <v>3246</v>
      </c>
      <c r="G3022" s="236" t="s">
        <v>3247</v>
      </c>
      <c r="H3022" s="236" t="s">
        <v>3248</v>
      </c>
      <c r="I3022" s="236" t="s">
        <v>3249</v>
      </c>
    </row>
    <row r="3023" spans="4:9" ht="40.200000000000003" thickBot="1">
      <c r="D3023" s="354" t="s">
        <v>458</v>
      </c>
      <c r="E3023" s="241" t="s">
        <v>3295</v>
      </c>
      <c r="F3023" s="236" t="s">
        <v>458</v>
      </c>
      <c r="G3023" s="236"/>
      <c r="H3023" s="236" t="s">
        <v>2116</v>
      </c>
      <c r="I3023" s="236" t="s">
        <v>28</v>
      </c>
    </row>
    <row r="3024" spans="4:9" ht="40.200000000000003" thickBot="1">
      <c r="D3024" s="354" t="s">
        <v>3246</v>
      </c>
      <c r="E3024" s="241" t="s">
        <v>3295</v>
      </c>
      <c r="F3024" s="236" t="s">
        <v>3246</v>
      </c>
      <c r="G3024" s="236" t="s">
        <v>3247</v>
      </c>
      <c r="H3024" s="236" t="s">
        <v>3248</v>
      </c>
      <c r="I3024" s="236" t="s">
        <v>3249</v>
      </c>
    </row>
    <row r="3025" spans="3:9" ht="40.200000000000003" thickBot="1">
      <c r="D3025" s="354" t="s">
        <v>458</v>
      </c>
      <c r="E3025" s="241" t="s">
        <v>346</v>
      </c>
      <c r="F3025" s="236" t="s">
        <v>458</v>
      </c>
      <c r="G3025" s="236"/>
      <c r="H3025" s="236" t="s">
        <v>2116</v>
      </c>
      <c r="I3025" s="236" t="s">
        <v>28</v>
      </c>
    </row>
    <row r="3026" spans="3:9" ht="40.200000000000003" thickBot="1">
      <c r="D3026" s="354" t="s">
        <v>3296</v>
      </c>
      <c r="E3026" s="241" t="s">
        <v>346</v>
      </c>
      <c r="F3026" s="236" t="s">
        <v>461</v>
      </c>
      <c r="G3026" s="236"/>
      <c r="H3026" s="236" t="s">
        <v>2068</v>
      </c>
      <c r="I3026" s="236" t="s">
        <v>2069</v>
      </c>
    </row>
    <row r="3027" spans="3:9" ht="40.200000000000003" thickBot="1">
      <c r="D3027" s="354" t="s">
        <v>3244</v>
      </c>
      <c r="E3027" s="241" t="s">
        <v>346</v>
      </c>
      <c r="F3027" s="236" t="s">
        <v>3244</v>
      </c>
      <c r="G3027" s="236" t="s">
        <v>3259</v>
      </c>
      <c r="H3027" s="236" t="s">
        <v>2092</v>
      </c>
      <c r="I3027" s="236" t="s">
        <v>2092</v>
      </c>
    </row>
    <row r="3028" spans="3:9" ht="40.200000000000003" thickBot="1">
      <c r="D3028" s="354" t="s">
        <v>3251</v>
      </c>
      <c r="E3028" s="241" t="s">
        <v>346</v>
      </c>
      <c r="F3028" s="236" t="s">
        <v>3251</v>
      </c>
      <c r="G3028" s="236" t="s">
        <v>3253</v>
      </c>
      <c r="H3028" s="236" t="s">
        <v>3254</v>
      </c>
      <c r="I3028" s="236" t="s">
        <v>3255</v>
      </c>
    </row>
    <row r="3029" spans="3:9" ht="40.200000000000003" thickBot="1">
      <c r="D3029" s="354" t="s">
        <v>458</v>
      </c>
      <c r="E3029" s="241" t="s">
        <v>3297</v>
      </c>
      <c r="F3029" s="236" t="s">
        <v>458</v>
      </c>
      <c r="G3029" s="236"/>
      <c r="H3029" s="236" t="s">
        <v>2116</v>
      </c>
      <c r="I3029" s="236" t="s">
        <v>28</v>
      </c>
    </row>
    <row r="3030" spans="3:9" ht="40.200000000000003" thickBot="1">
      <c r="D3030" s="354" t="s">
        <v>461</v>
      </c>
      <c r="E3030" s="241" t="s">
        <v>3297</v>
      </c>
      <c r="F3030" s="236" t="s">
        <v>461</v>
      </c>
      <c r="G3030" s="236"/>
      <c r="H3030" s="236" t="s">
        <v>2068</v>
      </c>
      <c r="I3030" s="236" t="s">
        <v>2069</v>
      </c>
    </row>
    <row r="3031" spans="3:9" ht="40.200000000000003" thickBot="1">
      <c r="D3031" s="354" t="s">
        <v>3244</v>
      </c>
      <c r="E3031" s="241" t="s">
        <v>3297</v>
      </c>
      <c r="F3031" s="236" t="s">
        <v>3244</v>
      </c>
      <c r="G3031" s="236" t="s">
        <v>3259</v>
      </c>
      <c r="H3031" s="236" t="s">
        <v>2092</v>
      </c>
      <c r="I3031" s="236" t="s">
        <v>2092</v>
      </c>
    </row>
    <row r="3032" spans="3:9" ht="40.200000000000003" thickBot="1">
      <c r="D3032" s="354" t="s">
        <v>3251</v>
      </c>
      <c r="E3032" s="241" t="s">
        <v>3297</v>
      </c>
      <c r="F3032" s="236" t="s">
        <v>3251</v>
      </c>
      <c r="G3032" s="236" t="s">
        <v>3253</v>
      </c>
      <c r="H3032" s="236" t="s">
        <v>3254</v>
      </c>
      <c r="I3032" s="236" t="s">
        <v>3255</v>
      </c>
    </row>
    <row r="3033" spans="3:9">
      <c r="D3033" s="355"/>
    </row>
    <row r="3034" spans="3:9" ht="40.200000000000003" thickBot="1">
      <c r="C3034" s="964" t="s">
        <v>3298</v>
      </c>
    </row>
    <row r="3035" spans="3:9" ht="40.200000000000003" thickBot="1">
      <c r="D3035" s="353" t="s">
        <v>975</v>
      </c>
      <c r="E3035" s="235" t="s">
        <v>1539</v>
      </c>
      <c r="F3035" s="235" t="s">
        <v>1358</v>
      </c>
      <c r="G3035" s="235" t="s">
        <v>1359</v>
      </c>
    </row>
    <row r="3036" spans="3:9" ht="40.200000000000003" thickBot="1">
      <c r="D3036" s="354" t="s">
        <v>3299</v>
      </c>
      <c r="E3036" s="236" t="s">
        <v>3300</v>
      </c>
      <c r="F3036" s="236" t="s">
        <v>1367</v>
      </c>
      <c r="G3036" s="236" t="s">
        <v>1367</v>
      </c>
    </row>
    <row r="3037" spans="3:9" ht="40.200000000000003" thickBot="1">
      <c r="D3037" s="354" t="s">
        <v>3301</v>
      </c>
      <c r="E3037" s="236" t="s">
        <v>3300</v>
      </c>
      <c r="F3037" s="236" t="s">
        <v>1367</v>
      </c>
      <c r="G3037" s="236" t="s">
        <v>1367</v>
      </c>
    </row>
    <row r="3038" spans="3:9" ht="40.200000000000003" thickBot="1">
      <c r="D3038" s="354" t="s">
        <v>3302</v>
      </c>
      <c r="E3038" s="236" t="s">
        <v>3300</v>
      </c>
      <c r="F3038" s="236"/>
      <c r="G3038" s="236"/>
    </row>
    <row r="3039" spans="3:9" ht="40.200000000000003" thickBot="1">
      <c r="D3039" s="354" t="s">
        <v>38</v>
      </c>
      <c r="E3039" s="236"/>
      <c r="F3039" s="236" t="s">
        <v>617</v>
      </c>
      <c r="G3039" s="236" t="s">
        <v>39</v>
      </c>
    </row>
    <row r="3040" spans="3:9">
      <c r="D3040" s="346"/>
    </row>
    <row r="3041" spans="3:5" ht="40.200000000000003" thickBot="1">
      <c r="C3041" s="964" t="s">
        <v>3303</v>
      </c>
    </row>
    <row r="3042" spans="3:5" ht="40.200000000000003" thickBot="1">
      <c r="D3042" s="367" t="s">
        <v>3304</v>
      </c>
      <c r="E3042" s="253" t="s">
        <v>3305</v>
      </c>
    </row>
    <row r="3043" spans="3:5" ht="40.200000000000003" thickBot="1">
      <c r="D3043" s="368"/>
      <c r="E3043" s="254"/>
    </row>
    <row r="3044" spans="3:5" ht="40.200000000000003" thickBot="1">
      <c r="D3044" s="369" t="s">
        <v>3306</v>
      </c>
      <c r="E3044" s="254"/>
    </row>
    <row r="3045" spans="3:5" ht="40.200000000000003" thickBot="1">
      <c r="D3045" s="368"/>
      <c r="E3045" s="254"/>
    </row>
    <row r="3046" spans="3:5" ht="40.200000000000003" thickBot="1">
      <c r="D3046" s="369" t="s">
        <v>3307</v>
      </c>
      <c r="E3046" s="254"/>
    </row>
    <row r="3047" spans="3:5" ht="40.200000000000003" thickBot="1">
      <c r="D3047" s="368"/>
      <c r="E3047" s="254"/>
    </row>
    <row r="3048" spans="3:5" ht="40.200000000000003" thickBot="1">
      <c r="D3048" s="370" t="s">
        <v>3308</v>
      </c>
      <c r="E3048" s="254"/>
    </row>
    <row r="3049" spans="3:5" ht="40.200000000000003" thickBot="1">
      <c r="D3049" s="370" t="s">
        <v>3309</v>
      </c>
      <c r="E3049" s="255" t="s">
        <v>3310</v>
      </c>
    </row>
    <row r="3050" spans="3:5" ht="40.200000000000003" thickBot="1">
      <c r="D3050" s="370" t="s">
        <v>3311</v>
      </c>
      <c r="E3050" s="255" t="s">
        <v>3312</v>
      </c>
    </row>
    <row r="3051" spans="3:5" ht="40.200000000000003" thickBot="1">
      <c r="D3051" s="368"/>
      <c r="E3051" s="254"/>
    </row>
    <row r="3052" spans="3:5" ht="40.200000000000003" thickBot="1">
      <c r="D3052" s="369" t="s">
        <v>3313</v>
      </c>
      <c r="E3052" s="254"/>
    </row>
    <row r="3053" spans="3:5" ht="40.200000000000003" thickBot="1">
      <c r="D3053" s="370" t="s">
        <v>3314</v>
      </c>
      <c r="E3053" s="254"/>
    </row>
    <row r="3054" spans="3:5" ht="40.200000000000003" thickBot="1">
      <c r="D3054" s="368"/>
      <c r="E3054" s="256" t="s">
        <v>3315</v>
      </c>
    </row>
    <row r="3055" spans="3:5" ht="40.200000000000003" thickBot="1">
      <c r="D3055" s="370" t="s">
        <v>3316</v>
      </c>
      <c r="E3055" s="255" t="s">
        <v>3317</v>
      </c>
    </row>
    <row r="3056" spans="3:5" ht="40.200000000000003" thickBot="1">
      <c r="D3056" s="370" t="s">
        <v>3318</v>
      </c>
      <c r="E3056" s="255" t="s">
        <v>3319</v>
      </c>
    </row>
    <row r="3057" spans="4:5" ht="42" thickBot="1">
      <c r="D3057" s="370" t="s">
        <v>3320</v>
      </c>
      <c r="E3057" s="255" t="s">
        <v>3321</v>
      </c>
    </row>
    <row r="3058" spans="4:5" ht="40.200000000000003" thickBot="1">
      <c r="D3058" s="370" t="s">
        <v>3322</v>
      </c>
      <c r="E3058" s="255" t="s">
        <v>3323</v>
      </c>
    </row>
    <row r="3059" spans="4:5" ht="42" thickBot="1">
      <c r="D3059" s="370" t="s">
        <v>3324</v>
      </c>
      <c r="E3059" s="255" t="s">
        <v>3325</v>
      </c>
    </row>
    <row r="3060" spans="4:5" ht="40.200000000000003" thickBot="1">
      <c r="D3060" s="368"/>
      <c r="E3060" s="254"/>
    </row>
    <row r="3061" spans="4:5" ht="40.200000000000003" thickBot="1">
      <c r="D3061" s="370" t="s">
        <v>3326</v>
      </c>
      <c r="E3061" s="254"/>
    </row>
    <row r="3062" spans="4:5" ht="40.200000000000003" thickBot="1">
      <c r="D3062" s="370" t="s">
        <v>3327</v>
      </c>
      <c r="E3062" s="255" t="s">
        <v>3328</v>
      </c>
    </row>
    <row r="3063" spans="4:5" ht="42" thickBot="1">
      <c r="D3063" s="370" t="s">
        <v>3329</v>
      </c>
      <c r="E3063" s="255" t="s">
        <v>3330</v>
      </c>
    </row>
    <row r="3064" spans="4:5" ht="40.200000000000003" thickBot="1">
      <c r="D3064" s="370" t="s">
        <v>3331</v>
      </c>
      <c r="E3064" s="255" t="s">
        <v>3332</v>
      </c>
    </row>
    <row r="3065" spans="4:5" ht="42" thickBot="1">
      <c r="D3065" s="370" t="s">
        <v>3333</v>
      </c>
      <c r="E3065" s="255" t="s">
        <v>3334</v>
      </c>
    </row>
    <row r="3066" spans="4:5" ht="40.200000000000003" thickBot="1">
      <c r="D3066" s="370" t="s">
        <v>3335</v>
      </c>
      <c r="E3066" s="255" t="s">
        <v>3336</v>
      </c>
    </row>
    <row r="3067" spans="4:5" ht="40.200000000000003" thickBot="1">
      <c r="D3067" s="370" t="s">
        <v>3337</v>
      </c>
      <c r="E3067" s="255" t="s">
        <v>3338</v>
      </c>
    </row>
    <row r="3068" spans="4:5" ht="40.200000000000003" thickBot="1">
      <c r="D3068" s="370" t="s">
        <v>3339</v>
      </c>
      <c r="E3068" s="255" t="s">
        <v>3340</v>
      </c>
    </row>
    <row r="3069" spans="4:5" ht="40.200000000000003" thickBot="1">
      <c r="D3069" s="370" t="s">
        <v>3341</v>
      </c>
      <c r="E3069" s="255" t="s">
        <v>3342</v>
      </c>
    </row>
    <row r="3070" spans="4:5" ht="42" thickBot="1">
      <c r="D3070" s="370" t="s">
        <v>3343</v>
      </c>
      <c r="E3070" s="255" t="s">
        <v>3344</v>
      </c>
    </row>
    <row r="3071" spans="4:5" ht="40.200000000000003" thickBot="1">
      <c r="D3071" s="368"/>
      <c r="E3071" s="254"/>
    </row>
    <row r="3072" spans="4:5" ht="40.200000000000003" thickBot="1">
      <c r="D3072" s="370" t="s">
        <v>3345</v>
      </c>
      <c r="E3072" s="254"/>
    </row>
    <row r="3073" spans="3:5" ht="40.200000000000003" thickBot="1">
      <c r="D3073" s="370" t="s">
        <v>3346</v>
      </c>
      <c r="E3073" s="255" t="s">
        <v>3347</v>
      </c>
    </row>
    <row r="3074" spans="3:5" ht="40.200000000000003" thickBot="1">
      <c r="D3074" s="370" t="s">
        <v>3348</v>
      </c>
      <c r="E3074" s="255" t="s">
        <v>3349</v>
      </c>
    </row>
    <row r="3075" spans="3:5" ht="28.5" customHeight="1" thickBot="1">
      <c r="D3075" s="370" t="s">
        <v>3350</v>
      </c>
      <c r="E3075" s="255" t="s">
        <v>3351</v>
      </c>
    </row>
    <row r="3076" spans="3:5" ht="28.5" customHeight="1">
      <c r="D3076" s="385"/>
      <c r="E3076" s="386"/>
    </row>
    <row r="3077" spans="3:5">
      <c r="C3077" s="963" t="s">
        <v>794</v>
      </c>
    </row>
    <row r="3078" spans="3:5">
      <c r="D3078" s="346" t="s">
        <v>3352</v>
      </c>
    </row>
    <row r="3079" spans="3:5">
      <c r="D3079" s="346" t="s">
        <v>3353</v>
      </c>
    </row>
    <row r="3080" spans="3:5">
      <c r="D3080" s="346" t="s">
        <v>3354</v>
      </c>
    </row>
    <row r="3081" spans="3:5">
      <c r="D3081" s="346" t="s">
        <v>3355</v>
      </c>
    </row>
    <row r="3082" spans="3:5">
      <c r="D3082" s="346" t="s">
        <v>3356</v>
      </c>
    </row>
    <row r="3083" spans="3:5">
      <c r="D3083" s="346" t="s">
        <v>3357</v>
      </c>
    </row>
    <row r="3084" spans="3:5">
      <c r="D3084" s="346" t="s">
        <v>3358</v>
      </c>
    </row>
    <row r="3085" spans="3:5">
      <c r="D3085" s="346" t="s">
        <v>3359</v>
      </c>
    </row>
    <row r="3086" spans="3:5">
      <c r="D3086" s="346" t="s">
        <v>3360</v>
      </c>
    </row>
    <row r="3087" spans="3:5">
      <c r="D3087" s="346" t="s">
        <v>3361</v>
      </c>
    </row>
    <row r="3088" spans="3:5">
      <c r="D3088" s="346" t="s">
        <v>3362</v>
      </c>
    </row>
    <row r="3089" spans="4:4">
      <c r="D3089" s="346" t="s">
        <v>3363</v>
      </c>
    </row>
    <row r="3090" spans="4:4">
      <c r="D3090" s="352" t="s">
        <v>3364</v>
      </c>
    </row>
    <row r="3091" spans="4:4">
      <c r="D3091" s="352" t="s">
        <v>3365</v>
      </c>
    </row>
    <row r="3092" spans="4:4">
      <c r="D3092" s="352" t="s">
        <v>3366</v>
      </c>
    </row>
    <row r="3093" spans="4:4">
      <c r="D3093" s="346" t="s">
        <v>3367</v>
      </c>
    </row>
    <row r="3094" spans="4:4">
      <c r="D3094" s="346" t="s">
        <v>3368</v>
      </c>
    </row>
    <row r="3095" spans="4:4">
      <c r="D3095" s="346" t="s">
        <v>3369</v>
      </c>
    </row>
    <row r="3096" spans="4:4">
      <c r="D3096" s="346" t="s">
        <v>3370</v>
      </c>
    </row>
    <row r="3097" spans="4:4">
      <c r="D3097" s="352" t="s">
        <v>3371</v>
      </c>
    </row>
    <row r="3098" spans="4:4">
      <c r="D3098" s="352" t="s">
        <v>3372</v>
      </c>
    </row>
    <row r="3099" spans="4:4">
      <c r="D3099" s="346" t="s">
        <v>3373</v>
      </c>
    </row>
    <row r="3100" spans="4:4">
      <c r="D3100" s="346" t="s">
        <v>3374</v>
      </c>
    </row>
    <row r="3101" spans="4:4">
      <c r="D3101" s="346" t="s">
        <v>3375</v>
      </c>
    </row>
    <row r="3102" spans="4:4">
      <c r="D3102" s="346" t="s">
        <v>3376</v>
      </c>
    </row>
    <row r="3103" spans="4:4">
      <c r="D3103" s="346" t="s">
        <v>3377</v>
      </c>
    </row>
    <row r="3104" spans="4:4">
      <c r="D3104" s="346" t="s">
        <v>3378</v>
      </c>
    </row>
    <row r="3105" spans="4:4">
      <c r="D3105" s="352" t="s">
        <v>3379</v>
      </c>
    </row>
    <row r="3106" spans="4:4">
      <c r="D3106" s="352" t="s">
        <v>3380</v>
      </c>
    </row>
    <row r="3107" spans="4:4">
      <c r="D3107" s="352" t="s">
        <v>3381</v>
      </c>
    </row>
    <row r="3108" spans="4:4">
      <c r="D3108" s="352" t="s">
        <v>3382</v>
      </c>
    </row>
    <row r="3109" spans="4:4">
      <c r="D3109" s="352" t="s">
        <v>3383</v>
      </c>
    </row>
    <row r="3110" spans="4:4">
      <c r="D3110" s="352" t="s">
        <v>3384</v>
      </c>
    </row>
    <row r="3111" spans="4:4">
      <c r="D3111" s="352" t="s">
        <v>3385</v>
      </c>
    </row>
    <row r="3112" spans="4:4">
      <c r="D3112" s="352" t="s">
        <v>3386</v>
      </c>
    </row>
    <row r="3113" spans="4:4">
      <c r="D3113" s="352" t="s">
        <v>3387</v>
      </c>
    </row>
    <row r="3114" spans="4:4">
      <c r="D3114" s="346" t="s">
        <v>3388</v>
      </c>
    </row>
    <row r="3115" spans="4:4">
      <c r="D3115" s="352" t="s">
        <v>3389</v>
      </c>
    </row>
    <row r="3116" spans="4:4">
      <c r="D3116" s="346" t="s">
        <v>3390</v>
      </c>
    </row>
    <row r="3117" spans="4:4">
      <c r="D3117" s="346" t="s">
        <v>3391</v>
      </c>
    </row>
    <row r="3118" spans="4:4">
      <c r="D3118" s="346" t="s">
        <v>3392</v>
      </c>
    </row>
    <row r="3119" spans="4:4">
      <c r="D3119" s="346" t="s">
        <v>3393</v>
      </c>
    </row>
    <row r="3120" spans="4:4">
      <c r="D3120" s="346" t="s">
        <v>3394</v>
      </c>
    </row>
    <row r="3121" spans="4:4">
      <c r="D3121" s="346" t="s">
        <v>3395</v>
      </c>
    </row>
    <row r="3122" spans="4:4">
      <c r="D3122" s="346" t="s">
        <v>3396</v>
      </c>
    </row>
    <row r="3123" spans="4:4">
      <c r="D3123" s="346" t="s">
        <v>3397</v>
      </c>
    </row>
    <row r="3124" spans="4:4">
      <c r="D3124" s="346" t="s">
        <v>3398</v>
      </c>
    </row>
    <row r="3125" spans="4:4">
      <c r="D3125" s="346" t="s">
        <v>3399</v>
      </c>
    </row>
    <row r="3126" spans="4:4">
      <c r="D3126" s="346" t="s">
        <v>3400</v>
      </c>
    </row>
    <row r="3127" spans="4:4">
      <c r="D3127" s="346" t="s">
        <v>3401</v>
      </c>
    </row>
    <row r="3128" spans="4:4">
      <c r="D3128" s="346" t="s">
        <v>3402</v>
      </c>
    </row>
    <row r="3129" spans="4:4">
      <c r="D3129" s="346" t="s">
        <v>3403</v>
      </c>
    </row>
    <row r="3130" spans="4:4">
      <c r="D3130" s="346" t="s">
        <v>3404</v>
      </c>
    </row>
    <row r="3131" spans="4:4">
      <c r="D3131" s="346" t="s">
        <v>3405</v>
      </c>
    </row>
    <row r="3132" spans="4:4">
      <c r="D3132" s="346" t="s">
        <v>3406</v>
      </c>
    </row>
    <row r="3133" spans="4:4">
      <c r="D3133" s="346" t="s">
        <v>3407</v>
      </c>
    </row>
    <row r="3134" spans="4:4">
      <c r="D3134" s="346" t="s">
        <v>3408</v>
      </c>
    </row>
    <row r="3135" spans="4:4">
      <c r="D3135" s="346" t="s">
        <v>3409</v>
      </c>
    </row>
    <row r="3136" spans="4:4">
      <c r="D3136" s="346" t="s">
        <v>3410</v>
      </c>
    </row>
    <row r="3137" spans="4:4">
      <c r="D3137" s="346" t="s">
        <v>3411</v>
      </c>
    </row>
    <row r="3138" spans="4:4">
      <c r="D3138" s="352" t="s">
        <v>3412</v>
      </c>
    </row>
    <row r="3139" spans="4:4">
      <c r="D3139" s="346" t="s">
        <v>3413</v>
      </c>
    </row>
    <row r="3140" spans="4:4">
      <c r="D3140" s="346" t="s">
        <v>3414</v>
      </c>
    </row>
    <row r="3141" spans="4:4">
      <c r="D3141" s="346" t="s">
        <v>3415</v>
      </c>
    </row>
    <row r="3142" spans="4:4">
      <c r="D3142" s="346" t="s">
        <v>3416</v>
      </c>
    </row>
    <row r="3143" spans="4:4">
      <c r="D3143" s="346" t="s">
        <v>3417</v>
      </c>
    </row>
    <row r="3144" spans="4:4">
      <c r="D3144" s="346" t="s">
        <v>3418</v>
      </c>
    </row>
    <row r="3145" spans="4:4">
      <c r="D3145" s="346" t="s">
        <v>3419</v>
      </c>
    </row>
    <row r="3146" spans="4:4">
      <c r="D3146" s="346" t="s">
        <v>3420</v>
      </c>
    </row>
    <row r="3147" spans="4:4">
      <c r="D3147" s="346" t="s">
        <v>3421</v>
      </c>
    </row>
    <row r="3148" spans="4:4">
      <c r="D3148" s="346" t="s">
        <v>3422</v>
      </c>
    </row>
    <row r="3149" spans="4:4">
      <c r="D3149" s="346" t="s">
        <v>3423</v>
      </c>
    </row>
    <row r="3150" spans="4:4">
      <c r="D3150" s="346" t="s">
        <v>3424</v>
      </c>
    </row>
    <row r="3151" spans="4:4">
      <c r="D3151" s="346" t="s">
        <v>3425</v>
      </c>
    </row>
    <row r="3152" spans="4:4">
      <c r="D3152" s="346" t="s">
        <v>3426</v>
      </c>
    </row>
    <row r="3153" spans="4:4">
      <c r="D3153" s="346" t="s">
        <v>3427</v>
      </c>
    </row>
    <row r="3154" spans="4:4">
      <c r="D3154" s="346" t="s">
        <v>3428</v>
      </c>
    </row>
    <row r="3155" spans="4:4">
      <c r="D3155" s="346" t="s">
        <v>3429</v>
      </c>
    </row>
    <row r="3156" spans="4:4">
      <c r="D3156" s="346" t="s">
        <v>3430</v>
      </c>
    </row>
    <row r="3157" spans="4:4">
      <c r="D3157" s="346" t="s">
        <v>3431</v>
      </c>
    </row>
    <row r="3158" spans="4:4">
      <c r="D3158" s="346" t="s">
        <v>3432</v>
      </c>
    </row>
    <row r="3159" spans="4:4">
      <c r="D3159" s="346" t="s">
        <v>3433</v>
      </c>
    </row>
    <row r="3160" spans="4:4">
      <c r="D3160" s="346" t="s">
        <v>3434</v>
      </c>
    </row>
    <row r="3161" spans="4:4">
      <c r="D3161" s="346" t="s">
        <v>3435</v>
      </c>
    </row>
    <row r="3162" spans="4:4">
      <c r="D3162" s="346" t="s">
        <v>3436</v>
      </c>
    </row>
    <row r="3163" spans="4:4">
      <c r="D3163" s="346" t="s">
        <v>3437</v>
      </c>
    </row>
    <row r="3164" spans="4:4">
      <c r="D3164" s="346" t="s">
        <v>3438</v>
      </c>
    </row>
    <row r="3165" spans="4:4">
      <c r="D3165" s="346" t="s">
        <v>3439</v>
      </c>
    </row>
    <row r="3166" spans="4:4">
      <c r="D3166" s="346" t="s">
        <v>3440</v>
      </c>
    </row>
    <row r="3167" spans="4:4">
      <c r="D3167" s="346" t="s">
        <v>3441</v>
      </c>
    </row>
    <row r="3168" spans="4:4">
      <c r="D3168" s="346" t="s">
        <v>3442</v>
      </c>
    </row>
    <row r="3169" spans="4:4">
      <c r="D3169" s="346" t="s">
        <v>3443</v>
      </c>
    </row>
    <row r="3170" spans="4:4">
      <c r="D3170" s="346" t="s">
        <v>3444</v>
      </c>
    </row>
    <row r="3171" spans="4:4">
      <c r="D3171" s="346" t="s">
        <v>3445</v>
      </c>
    </row>
    <row r="3172" spans="4:4">
      <c r="D3172" s="346" t="s">
        <v>3446</v>
      </c>
    </row>
    <row r="3173" spans="4:4">
      <c r="D3173" s="352" t="s">
        <v>3447</v>
      </c>
    </row>
    <row r="3174" spans="4:4">
      <c r="D3174" s="352" t="s">
        <v>3448</v>
      </c>
    </row>
    <row r="3175" spans="4:4">
      <c r="D3175" s="352" t="s">
        <v>3449</v>
      </c>
    </row>
    <row r="3176" spans="4:4">
      <c r="D3176" s="346" t="s">
        <v>3450</v>
      </c>
    </row>
    <row r="3177" spans="4:4">
      <c r="D3177" s="352" t="s">
        <v>3451</v>
      </c>
    </row>
    <row r="3178" spans="4:4">
      <c r="D3178" s="352" t="s">
        <v>3452</v>
      </c>
    </row>
    <row r="3179" spans="4:4">
      <c r="D3179" s="352" t="s">
        <v>3453</v>
      </c>
    </row>
    <row r="3180" spans="4:4">
      <c r="D3180" s="346" t="s">
        <v>3454</v>
      </c>
    </row>
    <row r="3181" spans="4:4">
      <c r="D3181" s="352" t="s">
        <v>3455</v>
      </c>
    </row>
    <row r="3182" spans="4:4">
      <c r="D3182" s="346" t="s">
        <v>3456</v>
      </c>
    </row>
    <row r="3183" spans="4:4">
      <c r="D3183" s="346" t="s">
        <v>3457</v>
      </c>
    </row>
    <row r="3184" spans="4:4">
      <c r="D3184" s="352" t="s">
        <v>3458</v>
      </c>
    </row>
    <row r="3185" spans="4:4">
      <c r="D3185" s="346" t="s">
        <v>3459</v>
      </c>
    </row>
    <row r="3186" spans="4:4">
      <c r="D3186" s="346" t="s">
        <v>3460</v>
      </c>
    </row>
    <row r="3187" spans="4:4">
      <c r="D3187" s="352" t="s">
        <v>3364</v>
      </c>
    </row>
    <row r="3188" spans="4:4">
      <c r="D3188" s="352" t="s">
        <v>3365</v>
      </c>
    </row>
    <row r="3189" spans="4:4">
      <c r="D3189" s="352" t="s">
        <v>3366</v>
      </c>
    </row>
    <row r="3190" spans="4:4">
      <c r="D3190" s="346" t="s">
        <v>3367</v>
      </c>
    </row>
    <row r="3191" spans="4:4">
      <c r="D3191" s="346" t="s">
        <v>3368</v>
      </c>
    </row>
    <row r="3192" spans="4:4">
      <c r="D3192" s="346" t="s">
        <v>3369</v>
      </c>
    </row>
    <row r="3193" spans="4:4">
      <c r="D3193" s="346" t="s">
        <v>3370</v>
      </c>
    </row>
    <row r="3194" spans="4:4">
      <c r="D3194" s="352" t="s">
        <v>3371</v>
      </c>
    </row>
    <row r="3195" spans="4:4">
      <c r="D3195" s="352" t="s">
        <v>3372</v>
      </c>
    </row>
    <row r="3196" spans="4:4">
      <c r="D3196" s="346" t="s">
        <v>3373</v>
      </c>
    </row>
    <row r="3197" spans="4:4">
      <c r="D3197" s="346" t="s">
        <v>3374</v>
      </c>
    </row>
    <row r="3198" spans="4:4">
      <c r="D3198" s="346" t="s">
        <v>3375</v>
      </c>
    </row>
    <row r="3199" spans="4:4">
      <c r="D3199" s="346" t="s">
        <v>3376</v>
      </c>
    </row>
    <row r="3200" spans="4:4">
      <c r="D3200" s="346" t="s">
        <v>3377</v>
      </c>
    </row>
    <row r="3201" spans="4:4">
      <c r="D3201" s="346" t="s">
        <v>3378</v>
      </c>
    </row>
    <row r="3202" spans="4:4">
      <c r="D3202" s="352" t="s">
        <v>3379</v>
      </c>
    </row>
    <row r="3203" spans="4:4">
      <c r="D3203" s="352" t="s">
        <v>3380</v>
      </c>
    </row>
    <row r="3204" spans="4:4">
      <c r="D3204" s="352" t="s">
        <v>3381</v>
      </c>
    </row>
    <row r="3205" spans="4:4">
      <c r="D3205" s="352" t="s">
        <v>3382</v>
      </c>
    </row>
    <row r="3206" spans="4:4">
      <c r="D3206" s="352" t="s">
        <v>3461</v>
      </c>
    </row>
    <row r="3207" spans="4:4">
      <c r="D3207" s="352" t="s">
        <v>3462</v>
      </c>
    </row>
    <row r="3208" spans="4:4">
      <c r="D3208" s="346" t="s">
        <v>3463</v>
      </c>
    </row>
    <row r="3209" spans="4:4">
      <c r="D3209" s="346" t="s">
        <v>3464</v>
      </c>
    </row>
    <row r="3210" spans="4:4">
      <c r="D3210" s="346" t="s">
        <v>3465</v>
      </c>
    </row>
    <row r="3211" spans="4:4">
      <c r="D3211" s="346" t="s">
        <v>3466</v>
      </c>
    </row>
    <row r="3212" spans="4:4">
      <c r="D3212" s="346" t="s">
        <v>3467</v>
      </c>
    </row>
    <row r="3213" spans="4:4">
      <c r="D3213" s="352" t="s">
        <v>3468</v>
      </c>
    </row>
    <row r="3214" spans="4:4">
      <c r="D3214" s="346" t="s">
        <v>3469</v>
      </c>
    </row>
    <row r="3215" spans="4:4">
      <c r="D3215" s="346" t="s">
        <v>3470</v>
      </c>
    </row>
    <row r="3216" spans="4:4">
      <c r="D3216" s="346" t="s">
        <v>3471</v>
      </c>
    </row>
    <row r="3217" spans="4:4">
      <c r="D3217" s="346" t="s">
        <v>3466</v>
      </c>
    </row>
    <row r="3218" spans="4:4">
      <c r="D3218" s="346" t="s">
        <v>3467</v>
      </c>
    </row>
    <row r="3219" spans="4:4">
      <c r="D3219" s="352" t="s">
        <v>3472</v>
      </c>
    </row>
    <row r="3220" spans="4:4">
      <c r="D3220" s="346" t="s">
        <v>3473</v>
      </c>
    </row>
    <row r="3221" spans="4:4">
      <c r="D3221" s="346" t="s">
        <v>3474</v>
      </c>
    </row>
    <row r="3222" spans="4:4">
      <c r="D3222" s="346" t="s">
        <v>3475</v>
      </c>
    </row>
    <row r="3223" spans="4:4">
      <c r="D3223" s="346" t="s">
        <v>3466</v>
      </c>
    </row>
    <row r="3224" spans="4:4">
      <c r="D3224" s="346" t="s">
        <v>3467</v>
      </c>
    </row>
    <row r="3225" spans="4:4">
      <c r="D3225" s="346" t="s">
        <v>3476</v>
      </c>
    </row>
    <row r="3226" spans="4:4">
      <c r="D3226" s="352" t="s">
        <v>3477</v>
      </c>
    </row>
    <row r="3227" spans="4:4">
      <c r="D3227" s="352" t="s">
        <v>3478</v>
      </c>
    </row>
    <row r="3228" spans="4:4">
      <c r="D3228" s="352" t="s">
        <v>3479</v>
      </c>
    </row>
    <row r="3229" spans="4:4">
      <c r="D3229" s="346" t="s">
        <v>3480</v>
      </c>
    </row>
    <row r="3230" spans="4:4">
      <c r="D3230" s="346" t="s">
        <v>3481</v>
      </c>
    </row>
    <row r="3231" spans="4:4">
      <c r="D3231" s="346" t="s">
        <v>3482</v>
      </c>
    </row>
    <row r="3232" spans="4:4">
      <c r="D3232" s="346" t="s">
        <v>3483</v>
      </c>
    </row>
    <row r="3233" spans="4:4">
      <c r="D3233" s="346" t="s">
        <v>3484</v>
      </c>
    </row>
    <row r="3234" spans="4:4">
      <c r="D3234" s="346" t="s">
        <v>3485</v>
      </c>
    </row>
    <row r="3235" spans="4:4">
      <c r="D3235" s="346" t="s">
        <v>3486</v>
      </c>
    </row>
    <row r="3236" spans="4:4">
      <c r="D3236" s="346" t="s">
        <v>3487</v>
      </c>
    </row>
    <row r="3237" spans="4:4">
      <c r="D3237" s="346" t="s">
        <v>3488</v>
      </c>
    </row>
    <row r="3238" spans="4:4">
      <c r="D3238" s="346" t="s">
        <v>3489</v>
      </c>
    </row>
    <row r="3239" spans="4:4">
      <c r="D3239" s="346" t="s">
        <v>3490</v>
      </c>
    </row>
    <row r="3240" spans="4:4">
      <c r="D3240" s="346" t="s">
        <v>3491</v>
      </c>
    </row>
    <row r="3241" spans="4:4">
      <c r="D3241" s="346" t="s">
        <v>3492</v>
      </c>
    </row>
    <row r="3242" spans="4:4">
      <c r="D3242" s="346" t="s">
        <v>3493</v>
      </c>
    </row>
    <row r="3243" spans="4:4">
      <c r="D3243" s="352" t="s">
        <v>3494</v>
      </c>
    </row>
    <row r="3244" spans="4:4">
      <c r="D3244" s="346" t="s">
        <v>3495</v>
      </c>
    </row>
    <row r="3245" spans="4:4">
      <c r="D3245" s="346" t="s">
        <v>3496</v>
      </c>
    </row>
    <row r="3246" spans="4:4">
      <c r="D3246" s="346" t="s">
        <v>3497</v>
      </c>
    </row>
    <row r="3247" spans="4:4">
      <c r="D3247" s="346" t="s">
        <v>3498</v>
      </c>
    </row>
    <row r="3248" spans="4:4">
      <c r="D3248" s="346" t="s">
        <v>3499</v>
      </c>
    </row>
    <row r="3249" spans="4:4">
      <c r="D3249" s="346" t="s">
        <v>3500</v>
      </c>
    </row>
    <row r="3250" spans="4:4">
      <c r="D3250" s="346" t="s">
        <v>3501</v>
      </c>
    </row>
    <row r="3251" spans="4:4">
      <c r="D3251" s="346" t="s">
        <v>3502</v>
      </c>
    </row>
    <row r="3252" spans="4:4">
      <c r="D3252" s="346" t="s">
        <v>3503</v>
      </c>
    </row>
    <row r="3253" spans="4:4">
      <c r="D3253" s="352" t="s">
        <v>3504</v>
      </c>
    </row>
    <row r="3254" spans="4:4">
      <c r="D3254" s="352" t="s">
        <v>3505</v>
      </c>
    </row>
    <row r="3255" spans="4:4">
      <c r="D3255" s="346" t="s">
        <v>3506</v>
      </c>
    </row>
    <row r="3256" spans="4:4">
      <c r="D3256" s="346" t="s">
        <v>3507</v>
      </c>
    </row>
    <row r="3257" spans="4:4">
      <c r="D3257" s="352" t="s">
        <v>3364</v>
      </c>
    </row>
    <row r="3258" spans="4:4">
      <c r="D3258" s="352" t="s">
        <v>3365</v>
      </c>
    </row>
    <row r="3259" spans="4:4">
      <c r="D3259" s="352" t="s">
        <v>3508</v>
      </c>
    </row>
    <row r="3260" spans="4:4">
      <c r="D3260" s="352" t="s">
        <v>3509</v>
      </c>
    </row>
    <row r="3261" spans="4:4">
      <c r="D3261" s="352" t="s">
        <v>3510</v>
      </c>
    </row>
    <row r="3262" spans="4:4">
      <c r="D3262" s="352" t="s">
        <v>3511</v>
      </c>
    </row>
    <row r="3263" spans="4:4">
      <c r="D3263" s="352" t="s">
        <v>3512</v>
      </c>
    </row>
    <row r="3264" spans="4:4">
      <c r="D3264" s="352" t="s">
        <v>3513</v>
      </c>
    </row>
    <row r="3265" spans="4:4">
      <c r="D3265" s="352" t="s">
        <v>3514</v>
      </c>
    </row>
    <row r="3266" spans="4:4">
      <c r="D3266" s="346" t="s">
        <v>3373</v>
      </c>
    </row>
    <row r="3267" spans="4:4">
      <c r="D3267" s="346" t="s">
        <v>3374</v>
      </c>
    </row>
    <row r="3268" spans="4:4">
      <c r="D3268" s="346" t="s">
        <v>3375</v>
      </c>
    </row>
    <row r="3269" spans="4:4">
      <c r="D3269" s="346" t="s">
        <v>3376</v>
      </c>
    </row>
    <row r="3270" spans="4:4">
      <c r="D3270" s="346" t="s">
        <v>3377</v>
      </c>
    </row>
    <row r="3271" spans="4:4">
      <c r="D3271" s="346" t="s">
        <v>3378</v>
      </c>
    </row>
    <row r="3272" spans="4:4">
      <c r="D3272" s="352" t="s">
        <v>3515</v>
      </c>
    </row>
    <row r="3273" spans="4:4">
      <c r="D3273" s="352" t="s">
        <v>3516</v>
      </c>
    </row>
    <row r="3274" spans="4:4">
      <c r="D3274" s="352" t="s">
        <v>3517</v>
      </c>
    </row>
    <row r="3275" spans="4:4">
      <c r="D3275" s="352" t="s">
        <v>3386</v>
      </c>
    </row>
    <row r="3276" spans="4:4">
      <c r="D3276" s="346" t="s">
        <v>3518</v>
      </c>
    </row>
    <row r="3277" spans="4:4">
      <c r="D3277" s="352" t="s">
        <v>3519</v>
      </c>
    </row>
    <row r="3278" spans="4:4">
      <c r="D3278" s="352" t="s">
        <v>3520</v>
      </c>
    </row>
    <row r="3279" spans="4:4">
      <c r="D3279" s="352" t="s">
        <v>3521</v>
      </c>
    </row>
    <row r="3280" spans="4:4">
      <c r="D3280" s="346" t="s">
        <v>3522</v>
      </c>
    </row>
    <row r="3281" spans="4:4">
      <c r="D3281" s="346" t="s">
        <v>3523</v>
      </c>
    </row>
    <row r="3282" spans="4:4">
      <c r="D3282" s="346" t="s">
        <v>3524</v>
      </c>
    </row>
    <row r="3283" spans="4:4">
      <c r="D3283" s="346" t="s">
        <v>3525</v>
      </c>
    </row>
    <row r="3284" spans="4:4">
      <c r="D3284" s="346" t="s">
        <v>3526</v>
      </c>
    </row>
    <row r="3285" spans="4:4">
      <c r="D3285" s="346" t="s">
        <v>3527</v>
      </c>
    </row>
    <row r="3286" spans="4:4">
      <c r="D3286" s="346" t="s">
        <v>3528</v>
      </c>
    </row>
    <row r="3287" spans="4:4">
      <c r="D3287" s="352" t="s">
        <v>3529</v>
      </c>
    </row>
    <row r="3288" spans="4:4">
      <c r="D3288" s="346" t="s">
        <v>3522</v>
      </c>
    </row>
    <row r="3289" spans="4:4">
      <c r="D3289" s="346" t="s">
        <v>3523</v>
      </c>
    </row>
    <row r="3290" spans="4:4">
      <c r="D3290" s="346" t="s">
        <v>3524</v>
      </c>
    </row>
    <row r="3291" spans="4:4">
      <c r="D3291" s="346" t="s">
        <v>3525</v>
      </c>
    </row>
    <row r="3292" spans="4:4">
      <c r="D3292" s="346" t="s">
        <v>3526</v>
      </c>
    </row>
    <row r="3293" spans="4:4">
      <c r="D3293" s="346" t="s">
        <v>3527</v>
      </c>
    </row>
    <row r="3294" spans="4:4">
      <c r="D3294" s="346" t="s">
        <v>3528</v>
      </c>
    </row>
    <row r="3295" spans="4:4">
      <c r="D3295" s="346" t="s">
        <v>3530</v>
      </c>
    </row>
    <row r="3296" spans="4:4">
      <c r="D3296" s="352" t="s">
        <v>3531</v>
      </c>
    </row>
    <row r="3297" spans="4:4">
      <c r="D3297" s="352" t="s">
        <v>3532</v>
      </c>
    </row>
    <row r="3298" spans="4:4">
      <c r="D3298" s="346" t="s">
        <v>3533</v>
      </c>
    </row>
    <row r="3299" spans="4:4">
      <c r="D3299" s="346" t="s">
        <v>3534</v>
      </c>
    </row>
    <row r="3300" spans="4:4">
      <c r="D3300" s="346" t="s">
        <v>3535</v>
      </c>
    </row>
    <row r="3301" spans="4:4">
      <c r="D3301" s="352" t="s">
        <v>3536</v>
      </c>
    </row>
    <row r="3302" spans="4:4">
      <c r="D3302" s="346" t="s">
        <v>3537</v>
      </c>
    </row>
    <row r="3303" spans="4:4">
      <c r="D3303" s="352" t="s">
        <v>3538</v>
      </c>
    </row>
    <row r="3304" spans="4:4">
      <c r="D3304" s="352" t="s">
        <v>3539</v>
      </c>
    </row>
    <row r="3305" spans="4:4">
      <c r="D3305" s="352" t="s">
        <v>3540</v>
      </c>
    </row>
    <row r="3306" spans="4:4">
      <c r="D3306" s="346" t="s">
        <v>3541</v>
      </c>
    </row>
    <row r="3307" spans="4:4">
      <c r="D3307" s="346" t="s">
        <v>3542</v>
      </c>
    </row>
    <row r="3308" spans="4:4">
      <c r="D3308" s="352" t="s">
        <v>3364</v>
      </c>
    </row>
    <row r="3309" spans="4:4">
      <c r="D3309" s="352" t="s">
        <v>3365</v>
      </c>
    </row>
    <row r="3310" spans="4:4">
      <c r="D3310" s="352" t="s">
        <v>3543</v>
      </c>
    </row>
    <row r="3311" spans="4:4">
      <c r="D3311" s="346" t="s">
        <v>3544</v>
      </c>
    </row>
    <row r="3312" spans="4:4">
      <c r="D3312" s="346" t="s">
        <v>3545</v>
      </c>
    </row>
    <row r="3313" spans="4:4">
      <c r="D3313" s="352" t="s">
        <v>3546</v>
      </c>
    </row>
    <row r="3314" spans="4:4">
      <c r="D3314" s="346" t="s">
        <v>3547</v>
      </c>
    </row>
    <row r="3315" spans="4:4">
      <c r="D3315" s="346" t="s">
        <v>3548</v>
      </c>
    </row>
    <row r="3316" spans="4:4">
      <c r="D3316" s="352" t="s">
        <v>3549</v>
      </c>
    </row>
    <row r="3317" spans="4:4">
      <c r="D3317" s="346" t="s">
        <v>3550</v>
      </c>
    </row>
    <row r="3318" spans="4:4">
      <c r="D3318" s="346" t="s">
        <v>3551</v>
      </c>
    </row>
    <row r="3319" spans="4:4">
      <c r="D3319" s="352" t="s">
        <v>3552</v>
      </c>
    </row>
    <row r="3320" spans="4:4">
      <c r="D3320" s="346" t="s">
        <v>3553</v>
      </c>
    </row>
    <row r="3321" spans="4:4">
      <c r="D3321" s="346" t="s">
        <v>3554</v>
      </c>
    </row>
    <row r="3322" spans="4:4">
      <c r="D3322" s="346" t="s">
        <v>3555</v>
      </c>
    </row>
    <row r="3323" spans="4:4">
      <c r="D3323" s="352" t="s">
        <v>3556</v>
      </c>
    </row>
    <row r="3324" spans="4:4">
      <c r="D3324" s="346" t="s">
        <v>3557</v>
      </c>
    </row>
    <row r="3325" spans="4:4">
      <c r="D3325" s="346" t="s">
        <v>3558</v>
      </c>
    </row>
    <row r="3326" spans="4:4">
      <c r="D3326" s="352" t="s">
        <v>3559</v>
      </c>
    </row>
    <row r="3327" spans="4:4">
      <c r="D3327" s="352" t="s">
        <v>3560</v>
      </c>
    </row>
    <row r="3328" spans="4:4">
      <c r="D3328" s="352" t="s">
        <v>3561</v>
      </c>
    </row>
    <row r="3329" spans="4:4">
      <c r="D3329" s="352" t="s">
        <v>3562</v>
      </c>
    </row>
    <row r="3330" spans="4:4">
      <c r="D3330" s="352" t="s">
        <v>3563</v>
      </c>
    </row>
    <row r="3331" spans="4:4">
      <c r="D3331" s="352" t="s">
        <v>3564</v>
      </c>
    </row>
    <row r="3332" spans="4:4">
      <c r="D3332" s="346" t="s">
        <v>3565</v>
      </c>
    </row>
    <row r="3333" spans="4:4">
      <c r="D3333" s="352" t="s">
        <v>3566</v>
      </c>
    </row>
    <row r="3334" spans="4:4">
      <c r="D3334" s="346" t="s">
        <v>3567</v>
      </c>
    </row>
    <row r="3335" spans="4:4">
      <c r="D3335" s="346" t="s">
        <v>3568</v>
      </c>
    </row>
    <row r="3336" spans="4:4">
      <c r="D3336" s="346" t="s">
        <v>3569</v>
      </c>
    </row>
    <row r="3337" spans="4:4">
      <c r="D3337" s="346" t="s">
        <v>3570</v>
      </c>
    </row>
    <row r="3338" spans="4:4">
      <c r="D3338" s="346" t="s">
        <v>3571</v>
      </c>
    </row>
    <row r="3339" spans="4:4">
      <c r="D3339" s="346" t="s">
        <v>3572</v>
      </c>
    </row>
    <row r="3340" spans="4:4">
      <c r="D3340" s="346" t="s">
        <v>3573</v>
      </c>
    </row>
    <row r="3341" spans="4:4">
      <c r="D3341" s="346" t="s">
        <v>3574</v>
      </c>
    </row>
    <row r="3342" spans="4:4">
      <c r="D3342" s="352" t="s">
        <v>3575</v>
      </c>
    </row>
    <row r="3343" spans="4:4">
      <c r="D3343" s="352" t="s">
        <v>3576</v>
      </c>
    </row>
    <row r="3344" spans="4:4">
      <c r="D3344" s="352" t="s">
        <v>3577</v>
      </c>
    </row>
    <row r="3345" spans="3:10">
      <c r="D3345" s="352" t="s">
        <v>3578</v>
      </c>
    </row>
    <row r="3346" spans="3:10">
      <c r="D3346" s="352" t="s">
        <v>3579</v>
      </c>
    </row>
    <row r="3347" spans="3:10">
      <c r="D3347" s="346" t="s">
        <v>3580</v>
      </c>
    </row>
    <row r="3348" spans="3:10">
      <c r="C3348" s="964" t="s">
        <v>3581</v>
      </c>
    </row>
    <row r="3349" spans="3:10" ht="40.200000000000003" thickBot="1">
      <c r="C3349" s="964" t="s">
        <v>3582</v>
      </c>
    </row>
    <row r="3350" spans="3:10" ht="40.200000000000003" thickBot="1">
      <c r="D3350" s="353" t="s">
        <v>975</v>
      </c>
      <c r="E3350" s="235" t="s">
        <v>465</v>
      </c>
      <c r="F3350" s="235" t="s">
        <v>2731</v>
      </c>
      <c r="G3350" s="235" t="s">
        <v>978</v>
      </c>
      <c r="H3350" s="235" t="s">
        <v>1539</v>
      </c>
      <c r="I3350" s="235" t="s">
        <v>1358</v>
      </c>
      <c r="J3350" s="235" t="s">
        <v>1359</v>
      </c>
    </row>
    <row r="3351" spans="3:10">
      <c r="D3351" s="1224" t="s">
        <v>2856</v>
      </c>
      <c r="E3351" s="1226" t="s">
        <v>3234</v>
      </c>
      <c r="F3351" s="1226"/>
      <c r="G3351" s="1226"/>
      <c r="H3351" s="1226"/>
      <c r="I3351" s="1226" t="s">
        <v>1367</v>
      </c>
      <c r="J3351" s="404" t="s">
        <v>1367</v>
      </c>
    </row>
    <row r="3352" spans="3:10" ht="40.200000000000003" thickBot="1">
      <c r="D3352" s="1225"/>
      <c r="E3352" s="1227"/>
      <c r="F3352" s="1227"/>
      <c r="G3352" s="1227"/>
      <c r="H3352" s="1227"/>
      <c r="I3352" s="1227"/>
      <c r="J3352" s="405"/>
    </row>
    <row r="3353" spans="3:10">
      <c r="D3353" s="1224" t="s">
        <v>351</v>
      </c>
      <c r="E3353" s="1226" t="s">
        <v>3235</v>
      </c>
      <c r="F3353" s="1226"/>
      <c r="G3353" s="1226"/>
      <c r="H3353" s="1226"/>
      <c r="I3353" s="1226" t="s">
        <v>1367</v>
      </c>
      <c r="J3353" s="404" t="s">
        <v>1367</v>
      </c>
    </row>
    <row r="3354" spans="3:10" ht="40.200000000000003" thickBot="1">
      <c r="D3354" s="1225"/>
      <c r="E3354" s="1227"/>
      <c r="F3354" s="1227"/>
      <c r="G3354" s="1227"/>
      <c r="H3354" s="1227"/>
      <c r="I3354" s="1227"/>
      <c r="J3354" s="405"/>
    </row>
    <row r="3355" spans="3:10" ht="40.200000000000003" thickBot="1">
      <c r="D3355" s="354" t="s">
        <v>3583</v>
      </c>
      <c r="E3355" s="236" t="s">
        <v>3584</v>
      </c>
      <c r="F3355" s="236"/>
      <c r="G3355" s="236" t="s">
        <v>3585</v>
      </c>
      <c r="H3355" s="236"/>
      <c r="I3355" s="236" t="s">
        <v>1367</v>
      </c>
      <c r="J3355" s="236" t="s">
        <v>1367</v>
      </c>
    </row>
    <row r="3356" spans="3:10" ht="53.4" thickBot="1">
      <c r="D3356" s="354" t="s">
        <v>3586</v>
      </c>
      <c r="E3356" s="236" t="s">
        <v>3587</v>
      </c>
      <c r="F3356" s="236"/>
      <c r="G3356" s="236">
        <v>0</v>
      </c>
      <c r="H3356" s="236" t="s">
        <v>3588</v>
      </c>
      <c r="I3356" s="236" t="s">
        <v>594</v>
      </c>
      <c r="J3356" s="236" t="s">
        <v>1390</v>
      </c>
    </row>
    <row r="3357" spans="3:10">
      <c r="D3357" s="1224" t="s">
        <v>3589</v>
      </c>
      <c r="E3357" s="1226" t="s">
        <v>3590</v>
      </c>
      <c r="F3357" s="1226"/>
      <c r="G3357" s="1226" t="s">
        <v>3591</v>
      </c>
      <c r="H3357" s="1226"/>
      <c r="I3357" s="1226" t="s">
        <v>1367</v>
      </c>
      <c r="J3357" s="404" t="s">
        <v>1367</v>
      </c>
    </row>
    <row r="3358" spans="3:10" ht="40.200000000000003" thickBot="1">
      <c r="D3358" s="1225"/>
      <c r="E3358" s="1227"/>
      <c r="F3358" s="1227"/>
      <c r="G3358" s="1227"/>
      <c r="H3358" s="1227"/>
      <c r="I3358" s="1227"/>
      <c r="J3358" s="405"/>
    </row>
    <row r="3359" spans="3:10" ht="40.200000000000003" thickBot="1">
      <c r="D3359" s="354" t="s">
        <v>3592</v>
      </c>
      <c r="E3359" s="236" t="s">
        <v>3593</v>
      </c>
      <c r="F3359" s="236"/>
      <c r="G3359" s="236">
        <v>0.05</v>
      </c>
      <c r="H3359" s="236" t="s">
        <v>3594</v>
      </c>
      <c r="I3359" s="236" t="s">
        <v>592</v>
      </c>
      <c r="J3359" s="236" t="s">
        <v>1365</v>
      </c>
    </row>
    <row r="3360" spans="3:10" ht="40.200000000000003" thickBot="1">
      <c r="D3360" s="354" t="s">
        <v>3595</v>
      </c>
      <c r="E3360" s="236" t="s">
        <v>3596</v>
      </c>
      <c r="F3360" s="236"/>
      <c r="G3360" s="236">
        <v>21.6</v>
      </c>
      <c r="H3360" s="236" t="s">
        <v>3597</v>
      </c>
      <c r="I3360" s="236" t="s">
        <v>1562</v>
      </c>
      <c r="J3360" s="236" t="s">
        <v>1563</v>
      </c>
    </row>
    <row r="3361" spans="3:10" ht="40.200000000000003" thickBot="1">
      <c r="D3361" s="354" t="s">
        <v>3598</v>
      </c>
      <c r="E3361" s="236" t="s">
        <v>3599</v>
      </c>
      <c r="F3361" s="236"/>
      <c r="G3361" s="236"/>
      <c r="H3361" s="236" t="s">
        <v>3600</v>
      </c>
      <c r="I3361" s="236" t="s">
        <v>617</v>
      </c>
      <c r="J3361" s="236" t="s">
        <v>39</v>
      </c>
    </row>
    <row r="3362" spans="3:10" ht="40.200000000000003" thickBot="1">
      <c r="D3362" s="354" t="s">
        <v>3601</v>
      </c>
      <c r="E3362" s="236" t="s">
        <v>3602</v>
      </c>
      <c r="F3362" s="236"/>
      <c r="G3362" s="236"/>
      <c r="H3362" s="236" t="s">
        <v>3603</v>
      </c>
      <c r="I3362" s="236" t="s">
        <v>1397</v>
      </c>
      <c r="J3362" s="236" t="s">
        <v>1398</v>
      </c>
    </row>
    <row r="3363" spans="3:10" ht="40.200000000000003" thickBot="1">
      <c r="D3363" s="354" t="s">
        <v>2084</v>
      </c>
      <c r="E3363" s="236" t="s">
        <v>3604</v>
      </c>
      <c r="F3363" s="236"/>
      <c r="G3363" s="236"/>
      <c r="H3363" s="236" t="s">
        <v>3603</v>
      </c>
      <c r="I3363" s="236" t="s">
        <v>1397</v>
      </c>
      <c r="J3363" s="236" t="s">
        <v>1398</v>
      </c>
    </row>
    <row r="3364" spans="3:10" ht="40.200000000000003" thickBot="1">
      <c r="D3364" s="354" t="s">
        <v>3605</v>
      </c>
      <c r="E3364" s="236" t="s">
        <v>3606</v>
      </c>
      <c r="F3364" s="236"/>
      <c r="G3364" s="236"/>
      <c r="H3364" s="236" t="s">
        <v>3607</v>
      </c>
      <c r="I3364" s="236" t="s">
        <v>2092</v>
      </c>
      <c r="J3364" s="236" t="s">
        <v>2092</v>
      </c>
    </row>
    <row r="3365" spans="3:10" ht="40.200000000000003" thickBot="1">
      <c r="D3365" s="354" t="s">
        <v>3608</v>
      </c>
      <c r="E3365" s="236" t="s">
        <v>3609</v>
      </c>
      <c r="F3365" s="236"/>
      <c r="G3365" s="236"/>
      <c r="H3365" s="236" t="s">
        <v>3610</v>
      </c>
      <c r="I3365" s="236" t="s">
        <v>3248</v>
      </c>
      <c r="J3365" s="236" t="s">
        <v>3249</v>
      </c>
    </row>
    <row r="3366" spans="3:10" ht="40.200000000000003" thickBot="1">
      <c r="D3366" s="354" t="s">
        <v>2354</v>
      </c>
      <c r="E3366" s="236"/>
      <c r="F3366" s="236" t="s">
        <v>981</v>
      </c>
      <c r="G3366" s="236" t="s">
        <v>3611</v>
      </c>
      <c r="H3366" s="236"/>
      <c r="I3366" s="236" t="s">
        <v>2200</v>
      </c>
      <c r="J3366" s="236" t="s">
        <v>2201</v>
      </c>
    </row>
    <row r="3367" spans="3:10" ht="40.200000000000003" thickBot="1">
      <c r="D3367" s="354" t="s">
        <v>3612</v>
      </c>
      <c r="E3367" s="236"/>
      <c r="F3367" s="236"/>
      <c r="G3367" s="236"/>
      <c r="H3367" s="236"/>
      <c r="I3367" s="236" t="s">
        <v>2200</v>
      </c>
      <c r="J3367" s="236" t="s">
        <v>2201</v>
      </c>
    </row>
    <row r="3368" spans="3:10">
      <c r="D3368" s="355"/>
    </row>
    <row r="3369" spans="3:10" ht="48.9" customHeight="1" thickBot="1">
      <c r="C3369" s="964" t="s">
        <v>3613</v>
      </c>
    </row>
    <row r="3370" spans="3:10" ht="40.200000000000003" thickBot="1">
      <c r="D3370" s="353" t="s">
        <v>975</v>
      </c>
      <c r="E3370" s="235" t="s">
        <v>465</v>
      </c>
      <c r="F3370" s="235" t="s">
        <v>2731</v>
      </c>
      <c r="G3370" s="235" t="s">
        <v>978</v>
      </c>
      <c r="H3370" s="235" t="s">
        <v>1539</v>
      </c>
      <c r="I3370" s="235" t="s">
        <v>1358</v>
      </c>
      <c r="J3370" s="235" t="s">
        <v>1359</v>
      </c>
    </row>
    <row r="3371" spans="3:10" ht="36" customHeight="1">
      <c r="D3371" s="1224" t="s">
        <v>2856</v>
      </c>
      <c r="E3371" s="1226" t="s">
        <v>3234</v>
      </c>
      <c r="F3371" s="1226"/>
      <c r="G3371" s="1226"/>
      <c r="H3371" s="1226"/>
      <c r="I3371" s="1226" t="s">
        <v>1367</v>
      </c>
      <c r="J3371" s="404" t="s">
        <v>1367</v>
      </c>
    </row>
    <row r="3372" spans="3:10" ht="40.200000000000003" thickBot="1">
      <c r="D3372" s="1225"/>
      <c r="E3372" s="1227"/>
      <c r="F3372" s="1227"/>
      <c r="G3372" s="1227"/>
      <c r="H3372" s="1227"/>
      <c r="I3372" s="1227"/>
      <c r="J3372" s="405"/>
    </row>
    <row r="3373" spans="3:10">
      <c r="D3373" s="1224" t="s">
        <v>351</v>
      </c>
      <c r="E3373" s="1226" t="s">
        <v>3235</v>
      </c>
      <c r="F3373" s="1226"/>
      <c r="G3373" s="1226"/>
      <c r="H3373" s="1226"/>
      <c r="I3373" s="1226" t="s">
        <v>1367</v>
      </c>
      <c r="J3373" s="404" t="s">
        <v>1367</v>
      </c>
    </row>
    <row r="3374" spans="3:10" ht="40.200000000000003" thickBot="1">
      <c r="D3374" s="1225"/>
      <c r="E3374" s="1227"/>
      <c r="F3374" s="1227"/>
      <c r="G3374" s="1227"/>
      <c r="H3374" s="1227"/>
      <c r="I3374" s="1227"/>
      <c r="J3374" s="405"/>
    </row>
    <row r="3375" spans="3:10" ht="23.1" customHeight="1" thickBot="1">
      <c r="D3375" s="354" t="s">
        <v>3583</v>
      </c>
      <c r="E3375" s="236" t="s">
        <v>3584</v>
      </c>
      <c r="F3375" s="236"/>
      <c r="G3375" s="236" t="s">
        <v>3585</v>
      </c>
      <c r="H3375" s="236"/>
      <c r="I3375" s="236" t="s">
        <v>1367</v>
      </c>
      <c r="J3375" s="236" t="s">
        <v>1367</v>
      </c>
    </row>
    <row r="3376" spans="3:10" ht="53.4" thickBot="1">
      <c r="D3376" s="354" t="s">
        <v>3586</v>
      </c>
      <c r="E3376" s="236" t="s">
        <v>3587</v>
      </c>
      <c r="F3376" s="236"/>
      <c r="G3376" s="236">
        <v>0</v>
      </c>
      <c r="H3376" s="236" t="s">
        <v>3588</v>
      </c>
      <c r="I3376" s="236" t="s">
        <v>594</v>
      </c>
      <c r="J3376" s="236" t="s">
        <v>1390</v>
      </c>
    </row>
    <row r="3377" spans="3:11">
      <c r="D3377" s="1224" t="s">
        <v>3589</v>
      </c>
      <c r="E3377" s="1226" t="s">
        <v>3590</v>
      </c>
      <c r="F3377" s="1226"/>
      <c r="G3377" s="1226" t="s">
        <v>3591</v>
      </c>
      <c r="H3377" s="1226"/>
      <c r="I3377" s="1226" t="s">
        <v>1367</v>
      </c>
      <c r="J3377" s="404" t="s">
        <v>1367</v>
      </c>
    </row>
    <row r="3378" spans="3:11" ht="40.200000000000003" thickBot="1">
      <c r="D3378" s="1225"/>
      <c r="E3378" s="1227"/>
      <c r="F3378" s="1227"/>
      <c r="G3378" s="1227"/>
      <c r="H3378" s="1227"/>
      <c r="I3378" s="1227"/>
      <c r="J3378" s="405"/>
    </row>
    <row r="3379" spans="3:11" ht="40.200000000000003" thickBot="1">
      <c r="D3379" s="354" t="s">
        <v>3592</v>
      </c>
      <c r="E3379" s="236" t="s">
        <v>3593</v>
      </c>
      <c r="F3379" s="236"/>
      <c r="G3379" s="236">
        <v>0.05</v>
      </c>
      <c r="H3379" s="236" t="s">
        <v>3594</v>
      </c>
      <c r="I3379" s="236" t="s">
        <v>592</v>
      </c>
      <c r="J3379" s="236" t="s">
        <v>1365</v>
      </c>
    </row>
    <row r="3380" spans="3:11" ht="40.200000000000003" thickBot="1">
      <c r="D3380" s="354" t="s">
        <v>3595</v>
      </c>
      <c r="E3380" s="236" t="s">
        <v>3596</v>
      </c>
      <c r="F3380" s="236"/>
      <c r="G3380" s="236">
        <v>21.6</v>
      </c>
      <c r="H3380" s="236" t="s">
        <v>3597</v>
      </c>
      <c r="I3380" s="236" t="s">
        <v>1562</v>
      </c>
      <c r="J3380" s="236" t="s">
        <v>1563</v>
      </c>
    </row>
    <row r="3381" spans="3:11" ht="40.200000000000003" thickBot="1">
      <c r="D3381" s="354" t="s">
        <v>3598</v>
      </c>
      <c r="E3381" s="236" t="s">
        <v>3599</v>
      </c>
      <c r="F3381" s="236"/>
      <c r="G3381" s="236"/>
      <c r="H3381" s="236" t="s">
        <v>3600</v>
      </c>
      <c r="I3381" s="236" t="s">
        <v>617</v>
      </c>
      <c r="J3381" s="236" t="s">
        <v>39</v>
      </c>
    </row>
    <row r="3382" spans="3:11" ht="40.200000000000003" thickBot="1">
      <c r="D3382" s="354" t="s">
        <v>3601</v>
      </c>
      <c r="E3382" s="236" t="s">
        <v>3602</v>
      </c>
      <c r="F3382" s="236"/>
      <c r="G3382" s="236"/>
      <c r="H3382" s="236" t="s">
        <v>3603</v>
      </c>
      <c r="I3382" s="236" t="s">
        <v>1397</v>
      </c>
      <c r="J3382" s="236" t="s">
        <v>1398</v>
      </c>
    </row>
    <row r="3383" spans="3:11" ht="40.200000000000003" thickBot="1">
      <c r="D3383" s="354" t="s">
        <v>2084</v>
      </c>
      <c r="E3383" s="236" t="s">
        <v>3604</v>
      </c>
      <c r="F3383" s="236"/>
      <c r="G3383" s="236"/>
      <c r="H3383" s="236" t="s">
        <v>3603</v>
      </c>
      <c r="I3383" s="236" t="s">
        <v>1397</v>
      </c>
      <c r="J3383" s="236" t="s">
        <v>1398</v>
      </c>
    </row>
    <row r="3384" spans="3:11" ht="40.200000000000003" thickBot="1">
      <c r="D3384" s="354" t="s">
        <v>3605</v>
      </c>
      <c r="E3384" s="236" t="s">
        <v>3606</v>
      </c>
      <c r="F3384" s="236"/>
      <c r="G3384" s="236"/>
      <c r="H3384" s="236" t="s">
        <v>3607</v>
      </c>
      <c r="I3384" s="236" t="s">
        <v>2092</v>
      </c>
      <c r="J3384" s="236" t="s">
        <v>2092</v>
      </c>
    </row>
    <row r="3385" spans="3:11" ht="40.200000000000003" thickBot="1">
      <c r="D3385" s="354" t="s">
        <v>3608</v>
      </c>
      <c r="E3385" s="236" t="s">
        <v>3609</v>
      </c>
      <c r="F3385" s="236"/>
      <c r="G3385" s="236"/>
      <c r="H3385" s="236" t="s">
        <v>3610</v>
      </c>
      <c r="I3385" s="236" t="s">
        <v>3248</v>
      </c>
      <c r="J3385" s="236" t="s">
        <v>3249</v>
      </c>
    </row>
    <row r="3386" spans="3:11" ht="40.200000000000003" thickBot="1">
      <c r="D3386" s="354" t="s">
        <v>2354</v>
      </c>
      <c r="E3386" s="236"/>
      <c r="F3386" s="236" t="s">
        <v>981</v>
      </c>
      <c r="G3386" s="236" t="s">
        <v>3611</v>
      </c>
      <c r="H3386" s="236"/>
      <c r="I3386" s="236" t="s">
        <v>2200</v>
      </c>
      <c r="J3386" s="236" t="s">
        <v>2201</v>
      </c>
    </row>
    <row r="3387" spans="3:11" ht="40.200000000000003" thickBot="1">
      <c r="D3387" s="354" t="s">
        <v>3612</v>
      </c>
      <c r="E3387" s="236"/>
      <c r="F3387" s="236"/>
      <c r="G3387" s="236"/>
      <c r="H3387" s="236"/>
      <c r="I3387" s="236" t="s">
        <v>2200</v>
      </c>
      <c r="J3387" s="236" t="s">
        <v>2201</v>
      </c>
    </row>
    <row r="3388" spans="3:11">
      <c r="D3388" s="355"/>
    </row>
    <row r="3389" spans="3:11" ht="48.9" customHeight="1" thickBot="1">
      <c r="C3389" s="964" t="s">
        <v>3614</v>
      </c>
    </row>
    <row r="3390" spans="3:11" ht="40.200000000000003" thickBot="1">
      <c r="D3390" s="353" t="s">
        <v>975</v>
      </c>
      <c r="E3390" s="235" t="s">
        <v>3232</v>
      </c>
      <c r="F3390" s="244" t="s">
        <v>3615</v>
      </c>
      <c r="G3390" s="235" t="s">
        <v>465</v>
      </c>
      <c r="H3390" s="235" t="s">
        <v>1540</v>
      </c>
      <c r="I3390" s="235" t="s">
        <v>3616</v>
      </c>
      <c r="J3390" s="235" t="s">
        <v>1358</v>
      </c>
      <c r="K3390" s="235" t="s">
        <v>1359</v>
      </c>
    </row>
    <row r="3391" spans="3:11" ht="36" customHeight="1" thickBot="1">
      <c r="D3391" s="354" t="s">
        <v>803</v>
      </c>
      <c r="E3391" s="236" t="s">
        <v>279</v>
      </c>
      <c r="F3391" s="245" t="s">
        <v>3617</v>
      </c>
      <c r="G3391" s="246" t="s">
        <v>3618</v>
      </c>
      <c r="H3391" s="236" t="b">
        <v>0</v>
      </c>
      <c r="I3391" s="236">
        <v>1</v>
      </c>
      <c r="J3391" s="236" t="s">
        <v>1378</v>
      </c>
      <c r="K3391" s="236" t="s">
        <v>1378</v>
      </c>
    </row>
    <row r="3392" spans="3:11" ht="40.200000000000003" thickBot="1">
      <c r="D3392" s="354" t="s">
        <v>3619</v>
      </c>
      <c r="E3392" s="236" t="s">
        <v>279</v>
      </c>
      <c r="F3392" s="246" t="s">
        <v>3620</v>
      </c>
      <c r="G3392" s="246" t="s">
        <v>3621</v>
      </c>
      <c r="H3392" s="236" t="b">
        <v>0</v>
      </c>
      <c r="I3392" s="236">
        <v>1</v>
      </c>
      <c r="J3392" s="236" t="s">
        <v>1378</v>
      </c>
      <c r="K3392" s="236" t="s">
        <v>1378</v>
      </c>
    </row>
    <row r="3393" spans="4:11" ht="40.200000000000003" thickBot="1">
      <c r="D3393" s="371" t="s">
        <v>3622</v>
      </c>
      <c r="E3393" s="236" t="s">
        <v>279</v>
      </c>
      <c r="F3393" s="246" t="s">
        <v>3623</v>
      </c>
      <c r="G3393" s="246" t="s">
        <v>3624</v>
      </c>
      <c r="H3393" s="236" t="b">
        <v>0</v>
      </c>
      <c r="I3393" s="236">
        <v>1</v>
      </c>
      <c r="J3393" s="236" t="s">
        <v>1378</v>
      </c>
      <c r="K3393" s="236" t="s">
        <v>1378</v>
      </c>
    </row>
    <row r="3394" spans="4:11" ht="40.200000000000003" thickBot="1">
      <c r="D3394" s="372" t="s">
        <v>3625</v>
      </c>
      <c r="E3394" s="236" t="s">
        <v>279</v>
      </c>
      <c r="F3394" s="236"/>
      <c r="G3394" s="236"/>
      <c r="H3394" s="236" t="b">
        <v>0</v>
      </c>
      <c r="I3394" s="236"/>
      <c r="J3394" s="236"/>
      <c r="K3394" s="236"/>
    </row>
    <row r="3395" spans="4:11" ht="23.1" customHeight="1" thickBot="1">
      <c r="D3395" s="354" t="s">
        <v>3622</v>
      </c>
      <c r="E3395" s="236" t="s">
        <v>279</v>
      </c>
      <c r="F3395" s="236"/>
      <c r="G3395" s="246" t="s">
        <v>3626</v>
      </c>
      <c r="H3395" s="236" t="b">
        <v>0</v>
      </c>
      <c r="I3395" s="236"/>
      <c r="J3395" s="236" t="s">
        <v>594</v>
      </c>
      <c r="K3395" s="236" t="s">
        <v>1390</v>
      </c>
    </row>
    <row r="3396" spans="4:11" ht="40.200000000000003" thickBot="1">
      <c r="D3396" s="354" t="s">
        <v>802</v>
      </c>
      <c r="E3396" s="236" t="s">
        <v>279</v>
      </c>
      <c r="F3396" s="236"/>
      <c r="G3396" s="246" t="s">
        <v>3627</v>
      </c>
      <c r="H3396" s="236" t="b">
        <v>0</v>
      </c>
      <c r="I3396" s="236"/>
      <c r="J3396" s="236" t="s">
        <v>594</v>
      </c>
      <c r="K3396" s="236" t="s">
        <v>1390</v>
      </c>
    </row>
    <row r="3397" spans="4:11" ht="40.200000000000003" thickBot="1">
      <c r="D3397" s="354" t="s">
        <v>803</v>
      </c>
      <c r="E3397" s="236" t="s">
        <v>279</v>
      </c>
      <c r="F3397" s="236"/>
      <c r="G3397" s="246" t="s">
        <v>3628</v>
      </c>
      <c r="H3397" s="236" t="b">
        <v>0</v>
      </c>
      <c r="I3397" s="236"/>
      <c r="J3397" s="236" t="s">
        <v>594</v>
      </c>
      <c r="K3397" s="236" t="s">
        <v>1390</v>
      </c>
    </row>
    <row r="3398" spans="4:11" ht="40.200000000000003" thickBot="1">
      <c r="D3398" s="354" t="s">
        <v>3619</v>
      </c>
      <c r="E3398" s="236" t="s">
        <v>279</v>
      </c>
      <c r="F3398" s="236"/>
      <c r="G3398" s="246" t="s">
        <v>3629</v>
      </c>
      <c r="H3398" s="236" t="b">
        <v>0</v>
      </c>
      <c r="I3398" s="236"/>
      <c r="J3398" s="236" t="s">
        <v>594</v>
      </c>
      <c r="K3398" s="236" t="s">
        <v>1390</v>
      </c>
    </row>
    <row r="3399" spans="4:11" ht="40.200000000000003" thickBot="1">
      <c r="D3399" s="354" t="s">
        <v>3630</v>
      </c>
      <c r="E3399" s="236" t="s">
        <v>279</v>
      </c>
      <c r="F3399" s="236"/>
      <c r="G3399" s="246" t="s">
        <v>3631</v>
      </c>
      <c r="H3399" s="236" t="b">
        <v>0</v>
      </c>
      <c r="I3399" s="236"/>
      <c r="J3399" s="236" t="s">
        <v>594</v>
      </c>
      <c r="K3399" s="236" t="s">
        <v>1390</v>
      </c>
    </row>
    <row r="3400" spans="4:11" ht="40.200000000000003" thickBot="1">
      <c r="D3400" s="354" t="s">
        <v>3632</v>
      </c>
      <c r="E3400" s="236" t="s">
        <v>279</v>
      </c>
      <c r="F3400" s="236"/>
      <c r="G3400" s="246" t="s">
        <v>3633</v>
      </c>
      <c r="H3400" s="236" t="b">
        <v>0</v>
      </c>
      <c r="I3400" s="236"/>
      <c r="J3400" s="236" t="s">
        <v>594</v>
      </c>
      <c r="K3400" s="236" t="s">
        <v>1390</v>
      </c>
    </row>
    <row r="3401" spans="4:11" ht="40.200000000000003" thickBot="1">
      <c r="D3401" s="354" t="s">
        <v>3634</v>
      </c>
      <c r="E3401" s="236" t="s">
        <v>279</v>
      </c>
      <c r="F3401" s="236"/>
      <c r="G3401" s="236" t="s">
        <v>3635</v>
      </c>
      <c r="H3401" s="236" t="b">
        <v>0</v>
      </c>
      <c r="I3401" s="236"/>
      <c r="J3401" s="236" t="s">
        <v>594</v>
      </c>
      <c r="K3401" s="236" t="s">
        <v>1390</v>
      </c>
    </row>
    <row r="3402" spans="4:11" ht="40.200000000000003" thickBot="1">
      <c r="D3402" s="372" t="s">
        <v>375</v>
      </c>
      <c r="E3402" s="236" t="s">
        <v>279</v>
      </c>
      <c r="F3402" s="236"/>
      <c r="G3402" s="236"/>
      <c r="H3402" s="236" t="b">
        <v>0</v>
      </c>
      <c r="I3402" s="236"/>
      <c r="J3402" s="236"/>
      <c r="K3402" s="236"/>
    </row>
    <row r="3403" spans="4:11" ht="40.200000000000003" thickBot="1">
      <c r="D3403" s="354" t="s">
        <v>3636</v>
      </c>
      <c r="E3403" s="236" t="s">
        <v>279</v>
      </c>
      <c r="F3403" s="236"/>
      <c r="G3403" s="236" t="s">
        <v>3637</v>
      </c>
      <c r="H3403" s="236" t="b">
        <v>0</v>
      </c>
      <c r="I3403" s="236"/>
      <c r="J3403" s="236" t="s">
        <v>3638</v>
      </c>
      <c r="K3403" s="236" t="s">
        <v>3639</v>
      </c>
    </row>
    <row r="3404" spans="4:11" ht="40.200000000000003" thickBot="1">
      <c r="D3404" s="354" t="s">
        <v>2084</v>
      </c>
      <c r="E3404" s="236" t="s">
        <v>279</v>
      </c>
      <c r="F3404" s="236"/>
      <c r="G3404" s="236" t="s">
        <v>3640</v>
      </c>
      <c r="H3404" s="236" t="b">
        <v>0</v>
      </c>
      <c r="I3404" s="236"/>
      <c r="J3404" s="236" t="s">
        <v>1397</v>
      </c>
      <c r="K3404" s="236" t="s">
        <v>1398</v>
      </c>
    </row>
    <row r="3405" spans="4:11" ht="40.200000000000003" thickBot="1">
      <c r="D3405" s="372" t="s">
        <v>3641</v>
      </c>
      <c r="E3405" s="236" t="s">
        <v>279</v>
      </c>
      <c r="F3405" s="236"/>
      <c r="G3405" s="236"/>
      <c r="H3405" s="236" t="b">
        <v>0</v>
      </c>
      <c r="I3405" s="236"/>
      <c r="J3405" s="236"/>
      <c r="K3405" s="236"/>
    </row>
    <row r="3406" spans="4:11" ht="40.200000000000003" thickBot="1">
      <c r="D3406" s="354" t="s">
        <v>3642</v>
      </c>
      <c r="E3406" s="236" t="s">
        <v>279</v>
      </c>
      <c r="F3406" s="236"/>
      <c r="G3406" s="236"/>
      <c r="H3406" s="236" t="b">
        <v>0</v>
      </c>
      <c r="I3406" s="236"/>
      <c r="J3406" s="236" t="s">
        <v>3643</v>
      </c>
      <c r="K3406" s="236" t="s">
        <v>3643</v>
      </c>
    </row>
    <row r="3407" spans="4:11" ht="40.200000000000003" thickBot="1">
      <c r="D3407" s="354" t="s">
        <v>3644</v>
      </c>
      <c r="E3407" s="236" t="s">
        <v>279</v>
      </c>
      <c r="F3407" s="236"/>
      <c r="G3407" s="236"/>
      <c r="H3407" s="236" t="b">
        <v>0</v>
      </c>
      <c r="I3407" s="236"/>
      <c r="J3407" s="236" t="s">
        <v>3643</v>
      </c>
      <c r="K3407" s="236" t="s">
        <v>3643</v>
      </c>
    </row>
    <row r="3408" spans="4:11" ht="40.200000000000003" thickBot="1">
      <c r="D3408" s="354" t="s">
        <v>3645</v>
      </c>
      <c r="E3408" s="236" t="s">
        <v>279</v>
      </c>
      <c r="F3408" s="236"/>
      <c r="G3408" s="236"/>
      <c r="H3408" s="236" t="b">
        <v>0</v>
      </c>
      <c r="I3408" s="236"/>
      <c r="J3408" s="236" t="s">
        <v>3643</v>
      </c>
      <c r="K3408" s="236" t="s">
        <v>3643</v>
      </c>
    </row>
    <row r="3409" spans="4:11" ht="40.200000000000003" thickBot="1">
      <c r="D3409" s="372" t="s">
        <v>3646</v>
      </c>
      <c r="E3409" s="236" t="s">
        <v>280</v>
      </c>
      <c r="F3409" s="236"/>
      <c r="G3409" s="236"/>
      <c r="H3409" s="236" t="b">
        <v>0</v>
      </c>
      <c r="I3409" s="236"/>
      <c r="J3409" s="236"/>
      <c r="K3409" s="236"/>
    </row>
    <row r="3410" spans="4:11" ht="40.200000000000003" thickBot="1">
      <c r="D3410" s="354" t="s">
        <v>803</v>
      </c>
      <c r="E3410" s="236" t="s">
        <v>280</v>
      </c>
      <c r="F3410" s="236"/>
      <c r="G3410" s="236"/>
      <c r="H3410" s="236" t="b">
        <v>0</v>
      </c>
      <c r="I3410" s="236"/>
      <c r="J3410" s="236" t="s">
        <v>606</v>
      </c>
      <c r="K3410" s="236" t="s">
        <v>1394</v>
      </c>
    </row>
    <row r="3411" spans="4:11" ht="40.200000000000003" thickBot="1">
      <c r="D3411" s="354" t="s">
        <v>3647</v>
      </c>
      <c r="E3411" s="236" t="s">
        <v>280</v>
      </c>
      <c r="F3411" s="236"/>
      <c r="G3411" s="236"/>
      <c r="H3411" s="236" t="b">
        <v>0</v>
      </c>
      <c r="I3411" s="236"/>
      <c r="J3411" s="236" t="s">
        <v>606</v>
      </c>
      <c r="K3411" s="236" t="s">
        <v>1394</v>
      </c>
    </row>
    <row r="3412" spans="4:11" ht="40.200000000000003" thickBot="1">
      <c r="D3412" s="354" t="s">
        <v>3634</v>
      </c>
      <c r="E3412" s="236" t="s">
        <v>280</v>
      </c>
      <c r="F3412" s="236"/>
      <c r="G3412" s="236"/>
      <c r="H3412" s="236" t="b">
        <v>0</v>
      </c>
      <c r="I3412" s="236"/>
      <c r="J3412" s="236" t="s">
        <v>606</v>
      </c>
      <c r="K3412" s="236" t="s">
        <v>1394</v>
      </c>
    </row>
    <row r="3413" spans="4:11" ht="40.200000000000003" thickBot="1">
      <c r="D3413" s="354" t="s">
        <v>803</v>
      </c>
      <c r="E3413" s="236" t="s">
        <v>280</v>
      </c>
      <c r="F3413" s="236"/>
      <c r="G3413" s="236"/>
      <c r="H3413" s="236" t="b">
        <v>0</v>
      </c>
      <c r="I3413" s="236"/>
      <c r="J3413" s="236" t="s">
        <v>405</v>
      </c>
      <c r="K3413" s="236" t="s">
        <v>405</v>
      </c>
    </row>
    <row r="3414" spans="4:11" ht="40.200000000000003" thickBot="1">
      <c r="D3414" s="354" t="s">
        <v>3647</v>
      </c>
      <c r="E3414" s="236" t="s">
        <v>280</v>
      </c>
      <c r="F3414" s="236"/>
      <c r="G3414" s="236"/>
      <c r="H3414" s="236" t="b">
        <v>0</v>
      </c>
      <c r="I3414" s="236"/>
      <c r="J3414" s="236" t="s">
        <v>405</v>
      </c>
      <c r="K3414" s="236" t="s">
        <v>405</v>
      </c>
    </row>
    <row r="3415" spans="4:11" ht="40.200000000000003" thickBot="1">
      <c r="D3415" s="354" t="s">
        <v>3634</v>
      </c>
      <c r="E3415" s="236" t="s">
        <v>280</v>
      </c>
      <c r="F3415" s="236"/>
      <c r="G3415" s="236"/>
      <c r="H3415" s="236" t="b">
        <v>0</v>
      </c>
      <c r="I3415" s="236"/>
      <c r="J3415" s="236" t="s">
        <v>405</v>
      </c>
      <c r="K3415" s="236" t="s">
        <v>405</v>
      </c>
    </row>
    <row r="3416" spans="4:11" ht="40.200000000000003" thickBot="1">
      <c r="D3416" s="372" t="s">
        <v>3648</v>
      </c>
      <c r="E3416" s="236" t="s">
        <v>280</v>
      </c>
      <c r="F3416" s="236"/>
      <c r="G3416" s="236"/>
      <c r="H3416" s="236" t="b">
        <v>0</v>
      </c>
      <c r="I3416" s="236"/>
      <c r="J3416" s="236"/>
      <c r="K3416" s="236"/>
    </row>
    <row r="3417" spans="4:11" ht="40.200000000000003" thickBot="1">
      <c r="D3417" s="354" t="s">
        <v>3649</v>
      </c>
      <c r="E3417" s="236" t="s">
        <v>280</v>
      </c>
      <c r="F3417" s="236"/>
      <c r="G3417" s="236"/>
      <c r="H3417" s="236" t="b">
        <v>0</v>
      </c>
      <c r="I3417" s="236"/>
      <c r="J3417" s="236" t="s">
        <v>594</v>
      </c>
      <c r="K3417" s="236" t="s">
        <v>1390</v>
      </c>
    </row>
    <row r="3418" spans="4:11" ht="40.200000000000003" thickBot="1">
      <c r="D3418" s="354" t="s">
        <v>3650</v>
      </c>
      <c r="E3418" s="236" t="s">
        <v>280</v>
      </c>
      <c r="F3418" s="236"/>
      <c r="G3418" s="236"/>
      <c r="H3418" s="236" t="b">
        <v>0</v>
      </c>
      <c r="I3418" s="236"/>
      <c r="J3418" s="236" t="s">
        <v>1562</v>
      </c>
      <c r="K3418" s="236" t="s">
        <v>1563</v>
      </c>
    </row>
    <row r="3419" spans="4:11" ht="40.200000000000003" thickBot="1">
      <c r="D3419" s="354" t="s">
        <v>3651</v>
      </c>
      <c r="E3419" s="236" t="s">
        <v>280</v>
      </c>
      <c r="F3419" s="236"/>
      <c r="G3419" s="236"/>
      <c r="H3419" s="236" t="b">
        <v>0</v>
      </c>
      <c r="I3419" s="236"/>
      <c r="J3419" s="236" t="s">
        <v>1562</v>
      </c>
      <c r="K3419" s="236" t="s">
        <v>1563</v>
      </c>
    </row>
    <row r="3420" spans="4:11" ht="40.200000000000003" thickBot="1">
      <c r="D3420" s="354" t="s">
        <v>3652</v>
      </c>
      <c r="E3420" s="236" t="s">
        <v>280</v>
      </c>
      <c r="F3420" s="236"/>
      <c r="G3420" s="236"/>
      <c r="H3420" s="236" t="b">
        <v>0</v>
      </c>
      <c r="I3420" s="236"/>
      <c r="J3420" s="236" t="s">
        <v>1562</v>
      </c>
      <c r="K3420" s="236" t="s">
        <v>1563</v>
      </c>
    </row>
    <row r="3421" spans="4:11" ht="40.200000000000003" thickBot="1">
      <c r="D3421" s="354" t="s">
        <v>3653</v>
      </c>
      <c r="E3421" s="236" t="s">
        <v>280</v>
      </c>
      <c r="F3421" s="236"/>
      <c r="G3421" s="236"/>
      <c r="H3421" s="236" t="b">
        <v>0</v>
      </c>
      <c r="I3421" s="236"/>
      <c r="J3421" s="236" t="s">
        <v>1562</v>
      </c>
      <c r="K3421" s="236" t="s">
        <v>1563</v>
      </c>
    </row>
    <row r="3422" spans="4:11" ht="40.200000000000003" thickBot="1">
      <c r="D3422" s="372" t="s">
        <v>3654</v>
      </c>
      <c r="E3422" s="236" t="s">
        <v>280</v>
      </c>
      <c r="F3422" s="236"/>
      <c r="G3422" s="236"/>
      <c r="H3422" s="236" t="b">
        <v>0</v>
      </c>
      <c r="I3422" s="236"/>
      <c r="J3422" s="236"/>
      <c r="K3422" s="236"/>
    </row>
    <row r="3423" spans="4:11" ht="40.200000000000003" thickBot="1">
      <c r="D3423" s="354" t="s">
        <v>3655</v>
      </c>
      <c r="E3423" s="236" t="s">
        <v>280</v>
      </c>
      <c r="F3423" s="236"/>
      <c r="G3423" s="236"/>
      <c r="H3423" s="236" t="b">
        <v>0</v>
      </c>
      <c r="I3423" s="236"/>
      <c r="J3423" s="236" t="s">
        <v>606</v>
      </c>
      <c r="K3423" s="236" t="s">
        <v>1394</v>
      </c>
    </row>
    <row r="3424" spans="4:11" ht="40.200000000000003" thickBot="1">
      <c r="D3424" s="354" t="s">
        <v>3656</v>
      </c>
      <c r="E3424" s="236" t="s">
        <v>280</v>
      </c>
      <c r="F3424" s="236"/>
      <c r="G3424" s="236"/>
      <c r="H3424" s="236" t="b">
        <v>0</v>
      </c>
      <c r="I3424" s="236"/>
      <c r="J3424" s="236" t="s">
        <v>2116</v>
      </c>
      <c r="K3424" s="236" t="s">
        <v>28</v>
      </c>
    </row>
    <row r="3425" spans="3:11" ht="40.200000000000003" thickBot="1">
      <c r="D3425" s="354" t="s">
        <v>3657</v>
      </c>
      <c r="E3425" s="236" t="s">
        <v>280</v>
      </c>
      <c r="F3425" s="236"/>
      <c r="G3425" s="236"/>
      <c r="H3425" s="236" t="b">
        <v>0</v>
      </c>
      <c r="I3425" s="236"/>
      <c r="J3425" s="236" t="s">
        <v>3638</v>
      </c>
      <c r="K3425" s="236" t="s">
        <v>3639</v>
      </c>
    </row>
    <row r="3426" spans="3:11" ht="40.200000000000003" thickBot="1">
      <c r="D3426" s="372" t="s">
        <v>2198</v>
      </c>
      <c r="E3426" s="236" t="s">
        <v>280</v>
      </c>
      <c r="F3426" s="236"/>
      <c r="G3426" s="236"/>
      <c r="H3426" s="236" t="b">
        <v>0</v>
      </c>
      <c r="I3426" s="236"/>
      <c r="J3426" s="236"/>
      <c r="K3426" s="236"/>
    </row>
    <row r="3427" spans="3:11" ht="40.200000000000003" thickBot="1">
      <c r="D3427" s="354" t="s">
        <v>3658</v>
      </c>
      <c r="E3427" s="236" t="s">
        <v>280</v>
      </c>
      <c r="F3427" s="236"/>
      <c r="G3427" s="236"/>
      <c r="H3427" s="236" t="b">
        <v>0</v>
      </c>
      <c r="I3427" s="236"/>
      <c r="J3427" s="236" t="s">
        <v>2200</v>
      </c>
      <c r="K3427" s="236" t="s">
        <v>2201</v>
      </c>
    </row>
    <row r="3428" spans="3:11" ht="40.200000000000003" thickBot="1">
      <c r="D3428" s="354" t="s">
        <v>803</v>
      </c>
      <c r="E3428" s="236" t="s">
        <v>280</v>
      </c>
      <c r="F3428" s="236"/>
      <c r="G3428" s="236"/>
      <c r="H3428" s="236" t="b">
        <v>0</v>
      </c>
      <c r="I3428" s="236"/>
      <c r="J3428" s="236" t="s">
        <v>2200</v>
      </c>
      <c r="K3428" s="236" t="s">
        <v>2201</v>
      </c>
    </row>
    <row r="3429" spans="3:11" ht="40.200000000000003" thickBot="1">
      <c r="D3429" s="354" t="s">
        <v>3659</v>
      </c>
      <c r="E3429" s="236" t="s">
        <v>280</v>
      </c>
      <c r="F3429" s="236"/>
      <c r="G3429" s="236"/>
      <c r="H3429" s="236" t="b">
        <v>0</v>
      </c>
      <c r="I3429" s="236"/>
      <c r="J3429" s="236" t="s">
        <v>2200</v>
      </c>
      <c r="K3429" s="236" t="s">
        <v>2201</v>
      </c>
    </row>
    <row r="3430" spans="3:11" ht="40.200000000000003" thickBot="1">
      <c r="D3430" s="354" t="s">
        <v>3660</v>
      </c>
      <c r="E3430" s="236"/>
      <c r="F3430" s="236"/>
      <c r="G3430" s="236" t="s">
        <v>3661</v>
      </c>
      <c r="H3430" s="236"/>
      <c r="I3430" s="236"/>
      <c r="J3430" s="236" t="s">
        <v>1562</v>
      </c>
      <c r="K3430" s="236" t="s">
        <v>1563</v>
      </c>
    </row>
    <row r="3431" spans="3:11" ht="40.200000000000003" thickBot="1">
      <c r="D3431" s="354" t="s">
        <v>3662</v>
      </c>
      <c r="E3431" s="236"/>
      <c r="F3431" s="236"/>
      <c r="G3431" s="236" t="s">
        <v>3663</v>
      </c>
      <c r="H3431" s="236"/>
      <c r="I3431" s="236"/>
      <c r="J3431" s="236" t="s">
        <v>1562</v>
      </c>
      <c r="K3431" s="236" t="s">
        <v>1563</v>
      </c>
    </row>
    <row r="3432" spans="3:11" ht="40.200000000000003" thickBot="1">
      <c r="D3432" s="354" t="s">
        <v>3664</v>
      </c>
      <c r="E3432" s="236"/>
      <c r="F3432" s="236"/>
      <c r="G3432" s="236" t="s">
        <v>3664</v>
      </c>
      <c r="H3432" s="236"/>
      <c r="I3432" s="236"/>
      <c r="J3432" s="236" t="s">
        <v>1562</v>
      </c>
      <c r="K3432" s="236" t="s">
        <v>1563</v>
      </c>
    </row>
    <row r="3433" spans="3:11" ht="40.200000000000003" thickBot="1">
      <c r="D3433" s="354" t="s">
        <v>3665</v>
      </c>
      <c r="E3433" s="236"/>
      <c r="F3433" s="236"/>
      <c r="G3433" s="236" t="s">
        <v>3666</v>
      </c>
      <c r="H3433" s="236"/>
      <c r="I3433" s="236"/>
      <c r="J3433" s="236" t="s">
        <v>1562</v>
      </c>
      <c r="K3433" s="236" t="s">
        <v>1563</v>
      </c>
    </row>
    <row r="3434" spans="3:11" ht="40.200000000000003" thickBot="1">
      <c r="D3434" s="354" t="s">
        <v>3667</v>
      </c>
      <c r="E3434" s="236"/>
      <c r="F3434" s="236"/>
      <c r="G3434" s="236" t="s">
        <v>3668</v>
      </c>
      <c r="H3434" s="236"/>
      <c r="I3434" s="236"/>
      <c r="J3434" s="236" t="s">
        <v>1562</v>
      </c>
      <c r="K3434" s="236" t="s">
        <v>1563</v>
      </c>
    </row>
    <row r="3435" spans="3:11" ht="40.200000000000003" thickBot="1">
      <c r="D3435" s="354" t="s">
        <v>3669</v>
      </c>
      <c r="E3435" s="236"/>
      <c r="F3435" s="236"/>
      <c r="G3435" s="236" t="s">
        <v>3670</v>
      </c>
      <c r="H3435" s="236"/>
      <c r="I3435" s="236"/>
      <c r="J3435" s="236" t="s">
        <v>1562</v>
      </c>
      <c r="K3435" s="236" t="s">
        <v>1563</v>
      </c>
    </row>
    <row r="3436" spans="3:11">
      <c r="D3436" s="355"/>
    </row>
    <row r="3437" spans="3:11" ht="40.200000000000003" thickBot="1">
      <c r="C3437" s="964" t="s">
        <v>3671</v>
      </c>
    </row>
    <row r="3438" spans="3:11" ht="40.200000000000003" thickBot="1">
      <c r="D3438" s="353" t="s">
        <v>975</v>
      </c>
      <c r="E3438" s="235" t="s">
        <v>1358</v>
      </c>
      <c r="F3438" s="235" t="s">
        <v>1359</v>
      </c>
    </row>
    <row r="3439" spans="3:11" ht="40.200000000000003" thickBot="1">
      <c r="D3439" s="354" t="s">
        <v>3622</v>
      </c>
      <c r="E3439" s="236" t="s">
        <v>1367</v>
      </c>
      <c r="F3439" s="236" t="s">
        <v>1367</v>
      </c>
    </row>
    <row r="3440" spans="3:11" ht="40.200000000000003" thickBot="1">
      <c r="D3440" s="354" t="s">
        <v>2084</v>
      </c>
      <c r="E3440" s="236" t="s">
        <v>613</v>
      </c>
      <c r="F3440" s="236" t="s">
        <v>1398</v>
      </c>
    </row>
    <row r="3441" spans="3:10" ht="40.200000000000003" thickBot="1">
      <c r="D3441" s="354" t="s">
        <v>2085</v>
      </c>
      <c r="E3441" s="236" t="s">
        <v>594</v>
      </c>
      <c r="F3441" s="236"/>
    </row>
    <row r="3442" spans="3:10">
      <c r="D3442" s="355"/>
    </row>
    <row r="3443" spans="3:10">
      <c r="C3443" s="964" t="s">
        <v>3672</v>
      </c>
    </row>
    <row r="3444" spans="3:10" ht="40.200000000000003" thickBot="1">
      <c r="C3444" s="964" t="s">
        <v>3582</v>
      </c>
    </row>
    <row r="3445" spans="3:10" ht="40.200000000000003" thickBot="1">
      <c r="D3445" s="353" t="s">
        <v>975</v>
      </c>
      <c r="E3445" s="235" t="s">
        <v>465</v>
      </c>
      <c r="F3445" s="235" t="s">
        <v>2731</v>
      </c>
      <c r="G3445" s="235" t="s">
        <v>978</v>
      </c>
      <c r="H3445" s="235" t="s">
        <v>1539</v>
      </c>
      <c r="I3445" s="235" t="s">
        <v>1358</v>
      </c>
      <c r="J3445" s="235" t="s">
        <v>1359</v>
      </c>
    </row>
    <row r="3446" spans="3:10">
      <c r="D3446" s="1224" t="s">
        <v>2856</v>
      </c>
      <c r="E3446" s="1226" t="s">
        <v>3234</v>
      </c>
      <c r="F3446" s="1226"/>
      <c r="G3446" s="1226"/>
      <c r="H3446" s="1226"/>
      <c r="I3446" s="1226" t="s">
        <v>1367</v>
      </c>
      <c r="J3446" s="404" t="s">
        <v>1367</v>
      </c>
    </row>
    <row r="3447" spans="3:10" ht="40.200000000000003" thickBot="1">
      <c r="D3447" s="1225"/>
      <c r="E3447" s="1227"/>
      <c r="F3447" s="1227"/>
      <c r="G3447" s="1227"/>
      <c r="H3447" s="1227"/>
      <c r="I3447" s="1227"/>
      <c r="J3447" s="405"/>
    </row>
    <row r="3448" spans="3:10">
      <c r="D3448" s="1224" t="s">
        <v>351</v>
      </c>
      <c r="E3448" s="1226" t="s">
        <v>3235</v>
      </c>
      <c r="F3448" s="1226"/>
      <c r="G3448" s="1226"/>
      <c r="H3448" s="1226"/>
      <c r="I3448" s="1226" t="s">
        <v>1367</v>
      </c>
      <c r="J3448" s="404" t="s">
        <v>1367</v>
      </c>
    </row>
    <row r="3449" spans="3:10" ht="40.200000000000003" thickBot="1">
      <c r="D3449" s="1225"/>
      <c r="E3449" s="1227"/>
      <c r="F3449" s="1227"/>
      <c r="G3449" s="1227"/>
      <c r="H3449" s="1227"/>
      <c r="I3449" s="1227"/>
      <c r="J3449" s="405"/>
    </row>
    <row r="3450" spans="3:10" ht="40.200000000000003" thickBot="1">
      <c r="D3450" s="354" t="s">
        <v>3583</v>
      </c>
      <c r="E3450" s="236" t="s">
        <v>3584</v>
      </c>
      <c r="F3450" s="236"/>
      <c r="G3450" s="236" t="s">
        <v>3585</v>
      </c>
      <c r="H3450" s="236"/>
      <c r="I3450" s="236" t="s">
        <v>1367</v>
      </c>
      <c r="J3450" s="236" t="s">
        <v>1367</v>
      </c>
    </row>
    <row r="3451" spans="3:10" ht="53.4" thickBot="1">
      <c r="D3451" s="354" t="s">
        <v>3586</v>
      </c>
      <c r="E3451" s="236" t="s">
        <v>3587</v>
      </c>
      <c r="F3451" s="236"/>
      <c r="G3451" s="236">
        <v>0</v>
      </c>
      <c r="H3451" s="236" t="s">
        <v>3588</v>
      </c>
      <c r="I3451" s="236" t="s">
        <v>594</v>
      </c>
      <c r="J3451" s="236" t="s">
        <v>1390</v>
      </c>
    </row>
    <row r="3452" spans="3:10">
      <c r="D3452" s="1224" t="s">
        <v>3589</v>
      </c>
      <c r="E3452" s="1226" t="s">
        <v>3590</v>
      </c>
      <c r="F3452" s="1226"/>
      <c r="G3452" s="1226" t="s">
        <v>3591</v>
      </c>
      <c r="H3452" s="1226"/>
      <c r="I3452" s="1226" t="s">
        <v>1367</v>
      </c>
      <c r="J3452" s="404" t="s">
        <v>1367</v>
      </c>
    </row>
    <row r="3453" spans="3:10" ht="40.200000000000003" thickBot="1">
      <c r="D3453" s="1225"/>
      <c r="E3453" s="1227"/>
      <c r="F3453" s="1227"/>
      <c r="G3453" s="1227"/>
      <c r="H3453" s="1227"/>
      <c r="I3453" s="1227"/>
      <c r="J3453" s="405"/>
    </row>
    <row r="3454" spans="3:10" ht="40.200000000000003" thickBot="1">
      <c r="D3454" s="354" t="s">
        <v>3592</v>
      </c>
      <c r="E3454" s="236" t="s">
        <v>3593</v>
      </c>
      <c r="F3454" s="236"/>
      <c r="G3454" s="236">
        <v>0.05</v>
      </c>
      <c r="H3454" s="236" t="s">
        <v>3594</v>
      </c>
      <c r="I3454" s="236" t="s">
        <v>592</v>
      </c>
      <c r="J3454" s="236" t="s">
        <v>1365</v>
      </c>
    </row>
    <row r="3455" spans="3:10" ht="40.200000000000003" thickBot="1">
      <c r="D3455" s="354" t="s">
        <v>3595</v>
      </c>
      <c r="E3455" s="236" t="s">
        <v>3596</v>
      </c>
      <c r="F3455" s="236"/>
      <c r="G3455" s="236">
        <v>21.6</v>
      </c>
      <c r="H3455" s="236" t="s">
        <v>3673</v>
      </c>
      <c r="I3455" s="236" t="s">
        <v>1562</v>
      </c>
      <c r="J3455" s="236" t="s">
        <v>1563</v>
      </c>
    </row>
    <row r="3456" spans="3:10" ht="40.200000000000003" thickBot="1">
      <c r="D3456" s="354" t="s">
        <v>3598</v>
      </c>
      <c r="E3456" s="236" t="s">
        <v>3599</v>
      </c>
      <c r="F3456" s="236"/>
      <c r="G3456" s="236"/>
      <c r="H3456" s="236" t="s">
        <v>3600</v>
      </c>
      <c r="I3456" s="236" t="s">
        <v>617</v>
      </c>
      <c r="J3456" s="236" t="s">
        <v>39</v>
      </c>
    </row>
    <row r="3457" spans="4:10" ht="40.200000000000003" thickBot="1">
      <c r="D3457" s="354" t="s">
        <v>3601</v>
      </c>
      <c r="E3457" s="236" t="s">
        <v>3602</v>
      </c>
      <c r="F3457" s="236"/>
      <c r="G3457" s="236"/>
      <c r="H3457" s="236" t="s">
        <v>3603</v>
      </c>
      <c r="I3457" s="236" t="s">
        <v>1397</v>
      </c>
      <c r="J3457" s="236" t="s">
        <v>1398</v>
      </c>
    </row>
    <row r="3458" spans="4:10" ht="40.200000000000003" thickBot="1">
      <c r="D3458" s="354" t="s">
        <v>2354</v>
      </c>
      <c r="E3458" s="236"/>
      <c r="F3458" s="236" t="s">
        <v>981</v>
      </c>
      <c r="G3458" s="236" t="s">
        <v>3611</v>
      </c>
      <c r="H3458" s="236"/>
      <c r="I3458" s="236" t="s">
        <v>2200</v>
      </c>
      <c r="J3458" s="236" t="s">
        <v>2201</v>
      </c>
    </row>
    <row r="3459" spans="4:10" ht="40.200000000000003" thickBot="1">
      <c r="D3459" s="355"/>
    </row>
    <row r="3460" spans="4:10" ht="40.200000000000003" thickBot="1">
      <c r="D3460" s="353" t="s">
        <v>975</v>
      </c>
      <c r="E3460" s="235" t="s">
        <v>465</v>
      </c>
      <c r="F3460" s="235" t="s">
        <v>978</v>
      </c>
      <c r="G3460" s="235" t="s">
        <v>1539</v>
      </c>
      <c r="H3460" s="235" t="s">
        <v>1358</v>
      </c>
      <c r="I3460" s="235" t="s">
        <v>1359</v>
      </c>
    </row>
    <row r="3461" spans="4:10" ht="40.200000000000003" thickBot="1">
      <c r="D3461" s="354" t="s">
        <v>3674</v>
      </c>
      <c r="E3461" s="236" t="s">
        <v>3675</v>
      </c>
      <c r="F3461" s="236">
        <v>350</v>
      </c>
      <c r="G3461" s="236" t="s">
        <v>3676</v>
      </c>
      <c r="H3461" s="236" t="s">
        <v>1397</v>
      </c>
      <c r="I3461" s="236" t="s">
        <v>1398</v>
      </c>
    </row>
    <row r="3462" spans="4:10" ht="40.200000000000003" thickBot="1">
      <c r="D3462" s="354" t="s">
        <v>3677</v>
      </c>
      <c r="E3462" s="236" t="s">
        <v>3678</v>
      </c>
      <c r="F3462" s="236">
        <v>450</v>
      </c>
      <c r="G3462" s="236" t="s">
        <v>3676</v>
      </c>
      <c r="H3462" s="236" t="s">
        <v>1397</v>
      </c>
      <c r="I3462" s="236" t="s">
        <v>1398</v>
      </c>
    </row>
    <row r="3463" spans="4:10" ht="40.200000000000003" thickBot="1">
      <c r="D3463" s="354" t="s">
        <v>3679</v>
      </c>
      <c r="E3463" s="236" t="s">
        <v>3680</v>
      </c>
      <c r="F3463" s="236">
        <v>50</v>
      </c>
      <c r="G3463" s="236" t="s">
        <v>3676</v>
      </c>
      <c r="H3463" s="236" t="s">
        <v>1397</v>
      </c>
      <c r="I3463" s="236" t="s">
        <v>1398</v>
      </c>
    </row>
    <row r="3464" spans="4:10" ht="48.9" customHeight="1" thickBot="1">
      <c r="D3464" s="354" t="s">
        <v>3681</v>
      </c>
      <c r="E3464" s="236" t="s">
        <v>3682</v>
      </c>
      <c r="F3464" s="236">
        <v>30</v>
      </c>
      <c r="G3464" s="236" t="s">
        <v>3683</v>
      </c>
      <c r="H3464" s="236" t="s">
        <v>2092</v>
      </c>
      <c r="I3464" s="236" t="s">
        <v>2092</v>
      </c>
    </row>
    <row r="3465" spans="4:10" ht="40.200000000000003" thickBot="1">
      <c r="D3465" s="354" t="s">
        <v>3684</v>
      </c>
      <c r="E3465" s="236" t="s">
        <v>3685</v>
      </c>
      <c r="F3465" s="236">
        <v>40</v>
      </c>
      <c r="G3465" s="236" t="s">
        <v>3683</v>
      </c>
      <c r="H3465" s="236" t="s">
        <v>2092</v>
      </c>
      <c r="I3465" s="236" t="s">
        <v>2092</v>
      </c>
    </row>
    <row r="3466" spans="4:10" ht="36" customHeight="1" thickBot="1">
      <c r="D3466" s="354" t="s">
        <v>3686</v>
      </c>
      <c r="E3466" s="236" t="s">
        <v>3686</v>
      </c>
      <c r="F3466" s="236">
        <v>5</v>
      </c>
      <c r="G3466" s="236" t="s">
        <v>3687</v>
      </c>
      <c r="H3466" s="236" t="s">
        <v>2092</v>
      </c>
      <c r="I3466" s="236" t="s">
        <v>2092</v>
      </c>
    </row>
    <row r="3467" spans="4:10" ht="40.200000000000003" thickBot="1">
      <c r="D3467" s="354" t="s">
        <v>3688</v>
      </c>
      <c r="E3467" s="236" t="s">
        <v>3689</v>
      </c>
      <c r="F3467" s="236">
        <v>40</v>
      </c>
      <c r="G3467" s="236" t="s">
        <v>3690</v>
      </c>
      <c r="H3467" s="236" t="s">
        <v>3248</v>
      </c>
      <c r="I3467" s="236" t="s">
        <v>3249</v>
      </c>
    </row>
    <row r="3468" spans="4:10" ht="40.200000000000003" thickBot="1">
      <c r="D3468" s="354" t="s">
        <v>3691</v>
      </c>
      <c r="E3468" s="236" t="s">
        <v>3692</v>
      </c>
      <c r="F3468" s="236">
        <v>50</v>
      </c>
      <c r="G3468" s="236" t="s">
        <v>3690</v>
      </c>
      <c r="H3468" s="236" t="s">
        <v>3248</v>
      </c>
      <c r="I3468" s="236" t="s">
        <v>3249</v>
      </c>
    </row>
    <row r="3469" spans="4:10">
      <c r="D3469" s="1224" t="s">
        <v>3693</v>
      </c>
      <c r="E3469" s="1226" t="s">
        <v>3694</v>
      </c>
      <c r="F3469" s="1226">
        <v>5</v>
      </c>
      <c r="G3469" s="1226" t="s">
        <v>3690</v>
      </c>
      <c r="H3469" s="1226" t="s">
        <v>3248</v>
      </c>
      <c r="I3469" s="1226" t="s">
        <v>3249</v>
      </c>
    </row>
    <row r="3470" spans="4:10" ht="23.1" customHeight="1" thickBot="1">
      <c r="D3470" s="1225"/>
      <c r="E3470" s="1227"/>
      <c r="F3470" s="1227"/>
      <c r="G3470" s="1227"/>
      <c r="H3470" s="1227"/>
      <c r="I3470" s="1227"/>
    </row>
    <row r="3471" spans="4:10" ht="40.200000000000003" thickBot="1">
      <c r="D3471" s="355"/>
    </row>
    <row r="3472" spans="4:10" ht="40.200000000000003" thickBot="1">
      <c r="D3472" s="353" t="s">
        <v>975</v>
      </c>
      <c r="E3472" s="235" t="s">
        <v>465</v>
      </c>
      <c r="F3472" s="235" t="s">
        <v>978</v>
      </c>
      <c r="G3472" s="235" t="s">
        <v>1539</v>
      </c>
      <c r="H3472" s="235" t="s">
        <v>1358</v>
      </c>
      <c r="I3472" s="235" t="s">
        <v>1359</v>
      </c>
    </row>
    <row r="3473" spans="3:9" ht="40.200000000000003" thickBot="1">
      <c r="D3473" s="354" t="s">
        <v>3674</v>
      </c>
      <c r="E3473" s="236" t="s">
        <v>3675</v>
      </c>
      <c r="F3473" s="236">
        <v>350</v>
      </c>
      <c r="G3473" s="236" t="s">
        <v>3676</v>
      </c>
      <c r="H3473" s="236" t="s">
        <v>1397</v>
      </c>
      <c r="I3473" s="236" t="s">
        <v>1398</v>
      </c>
    </row>
    <row r="3474" spans="3:9" ht="40.200000000000003" thickBot="1">
      <c r="D3474" s="354" t="s">
        <v>3677</v>
      </c>
      <c r="E3474" s="236" t="s">
        <v>3678</v>
      </c>
      <c r="F3474" s="236">
        <v>450</v>
      </c>
      <c r="G3474" s="236" t="s">
        <v>3676</v>
      </c>
      <c r="H3474" s="236" t="s">
        <v>1397</v>
      </c>
      <c r="I3474" s="236" t="s">
        <v>1398</v>
      </c>
    </row>
    <row r="3475" spans="3:9" ht="40.200000000000003" thickBot="1">
      <c r="D3475" s="354" t="s">
        <v>3679</v>
      </c>
      <c r="E3475" s="236" t="s">
        <v>3680</v>
      </c>
      <c r="F3475" s="236">
        <v>50</v>
      </c>
      <c r="G3475" s="236" t="s">
        <v>3676</v>
      </c>
      <c r="H3475" s="236" t="s">
        <v>1397</v>
      </c>
      <c r="I3475" s="236" t="s">
        <v>1398</v>
      </c>
    </row>
    <row r="3476" spans="3:9" ht="40.200000000000003" thickBot="1">
      <c r="D3476" s="354" t="s">
        <v>3681</v>
      </c>
      <c r="E3476" s="236" t="s">
        <v>3682</v>
      </c>
      <c r="F3476" s="236">
        <v>30</v>
      </c>
      <c r="G3476" s="236" t="s">
        <v>3683</v>
      </c>
      <c r="H3476" s="236" t="s">
        <v>2092</v>
      </c>
      <c r="I3476" s="236" t="s">
        <v>2092</v>
      </c>
    </row>
    <row r="3477" spans="3:9" ht="40.200000000000003" thickBot="1">
      <c r="D3477" s="354" t="s">
        <v>3684</v>
      </c>
      <c r="E3477" s="236" t="s">
        <v>3685</v>
      </c>
      <c r="F3477" s="236">
        <v>40</v>
      </c>
      <c r="G3477" s="236" t="s">
        <v>3683</v>
      </c>
      <c r="H3477" s="236" t="s">
        <v>2092</v>
      </c>
      <c r="I3477" s="236" t="s">
        <v>2092</v>
      </c>
    </row>
    <row r="3478" spans="3:9" ht="40.200000000000003" thickBot="1">
      <c r="D3478" s="354" t="s">
        <v>3686</v>
      </c>
      <c r="E3478" s="236" t="s">
        <v>3686</v>
      </c>
      <c r="F3478" s="236">
        <v>5</v>
      </c>
      <c r="G3478" s="236" t="s">
        <v>3687</v>
      </c>
      <c r="H3478" s="236" t="s">
        <v>2092</v>
      </c>
      <c r="I3478" s="236" t="s">
        <v>2092</v>
      </c>
    </row>
    <row r="3479" spans="3:9" ht="40.200000000000003" thickBot="1">
      <c r="D3479" s="354" t="s">
        <v>3688</v>
      </c>
      <c r="E3479" s="236" t="s">
        <v>3689</v>
      </c>
      <c r="F3479" s="236">
        <v>40</v>
      </c>
      <c r="G3479" s="236" t="s">
        <v>3690</v>
      </c>
      <c r="H3479" s="236" t="s">
        <v>3248</v>
      </c>
      <c r="I3479" s="236" t="s">
        <v>3249</v>
      </c>
    </row>
    <row r="3480" spans="3:9" ht="40.200000000000003" thickBot="1">
      <c r="D3480" s="354" t="s">
        <v>3691</v>
      </c>
      <c r="E3480" s="236" t="s">
        <v>3692</v>
      </c>
      <c r="F3480" s="236">
        <v>50</v>
      </c>
      <c r="G3480" s="236" t="s">
        <v>3690</v>
      </c>
      <c r="H3480" s="236" t="s">
        <v>3248</v>
      </c>
      <c r="I3480" s="236" t="s">
        <v>3249</v>
      </c>
    </row>
    <row r="3481" spans="3:9">
      <c r="D3481" s="1224" t="s">
        <v>3693</v>
      </c>
      <c r="E3481" s="1226" t="s">
        <v>3694</v>
      </c>
      <c r="F3481" s="1226">
        <v>5</v>
      </c>
      <c r="G3481" s="1226" t="s">
        <v>3690</v>
      </c>
      <c r="H3481" s="1226" t="s">
        <v>3248</v>
      </c>
      <c r="I3481" s="1226" t="s">
        <v>3249</v>
      </c>
    </row>
    <row r="3482" spans="3:9" ht="40.200000000000003" thickBot="1">
      <c r="D3482" s="1225"/>
      <c r="E3482" s="1227"/>
      <c r="F3482" s="1227"/>
      <c r="G3482" s="1227"/>
      <c r="H3482" s="1227"/>
      <c r="I3482" s="1227"/>
    </row>
    <row r="3483" spans="3:9">
      <c r="D3483" s="355"/>
    </row>
    <row r="3484" spans="3:9" ht="40.200000000000003" thickBot="1">
      <c r="C3484" s="964" t="s">
        <v>3614</v>
      </c>
    </row>
    <row r="3485" spans="3:9" ht="40.200000000000003" thickBot="1">
      <c r="D3485" s="353" t="s">
        <v>975</v>
      </c>
      <c r="E3485" s="235" t="s">
        <v>465</v>
      </c>
      <c r="F3485" s="235" t="s">
        <v>1540</v>
      </c>
      <c r="G3485" s="235" t="s">
        <v>1358</v>
      </c>
      <c r="H3485" s="235" t="s">
        <v>1359</v>
      </c>
    </row>
    <row r="3486" spans="3:9" ht="40.200000000000003" thickBot="1">
      <c r="D3486" s="354" t="s">
        <v>2084</v>
      </c>
      <c r="E3486" s="247" t="s">
        <v>3604</v>
      </c>
      <c r="F3486" s="236" t="b">
        <v>0</v>
      </c>
      <c r="G3486" s="236" t="s">
        <v>1397</v>
      </c>
      <c r="H3486" s="236" t="s">
        <v>1398</v>
      </c>
    </row>
    <row r="3487" spans="3:9" ht="36" customHeight="1" thickBot="1">
      <c r="D3487" s="354" t="s">
        <v>3246</v>
      </c>
      <c r="E3487" s="247" t="s">
        <v>3609</v>
      </c>
      <c r="F3487" s="236" t="b">
        <v>0</v>
      </c>
      <c r="G3487" s="236" t="s">
        <v>3248</v>
      </c>
      <c r="H3487" s="236" t="s">
        <v>3249</v>
      </c>
    </row>
    <row r="3488" spans="3:9" ht="40.200000000000003" thickBot="1">
      <c r="D3488" s="354" t="s">
        <v>3244</v>
      </c>
      <c r="E3488" s="247" t="s">
        <v>3606</v>
      </c>
      <c r="F3488" s="236" t="b">
        <v>0</v>
      </c>
      <c r="G3488" s="236" t="s">
        <v>2092</v>
      </c>
      <c r="H3488" s="236" t="s">
        <v>2092</v>
      </c>
    </row>
    <row r="3489" spans="3:8" ht="40.200000000000003" thickBot="1">
      <c r="D3489" s="354" t="s">
        <v>3695</v>
      </c>
      <c r="E3489" s="236" t="s">
        <v>3696</v>
      </c>
      <c r="F3489" s="236" t="b">
        <v>0</v>
      </c>
      <c r="G3489" s="236" t="s">
        <v>594</v>
      </c>
      <c r="H3489" s="236" t="s">
        <v>1390</v>
      </c>
    </row>
    <row r="3490" spans="3:8" ht="40.200000000000003" thickBot="1">
      <c r="D3490" s="354" t="s">
        <v>3697</v>
      </c>
      <c r="E3490" s="247" t="s">
        <v>1392</v>
      </c>
      <c r="F3490" s="236" t="b">
        <v>0</v>
      </c>
      <c r="G3490" s="236" t="s">
        <v>606</v>
      </c>
      <c r="H3490" s="236" t="s">
        <v>1394</v>
      </c>
    </row>
    <row r="3491" spans="3:8" ht="40.200000000000003" thickBot="1">
      <c r="D3491" s="354" t="s">
        <v>3655</v>
      </c>
      <c r="E3491" s="247" t="s">
        <v>3698</v>
      </c>
      <c r="F3491" s="236" t="b">
        <v>0</v>
      </c>
      <c r="G3491" s="236" t="s">
        <v>606</v>
      </c>
      <c r="H3491" s="236" t="s">
        <v>1394</v>
      </c>
    </row>
    <row r="3492" spans="3:8" ht="40.200000000000003" thickBot="1">
      <c r="D3492" s="371" t="s">
        <v>3699</v>
      </c>
      <c r="E3492" s="247" t="s">
        <v>3700</v>
      </c>
      <c r="F3492" s="236" t="b">
        <v>0</v>
      </c>
      <c r="G3492" s="236" t="s">
        <v>1562</v>
      </c>
      <c r="H3492" s="236" t="s">
        <v>1563</v>
      </c>
    </row>
    <row r="3493" spans="3:8" ht="40.200000000000003" thickBot="1">
      <c r="D3493" s="371" t="s">
        <v>3701</v>
      </c>
      <c r="E3493" s="247" t="s">
        <v>3702</v>
      </c>
      <c r="F3493" s="236" t="b">
        <v>0</v>
      </c>
      <c r="G3493" s="236" t="s">
        <v>1562</v>
      </c>
      <c r="H3493" s="236" t="s">
        <v>1563</v>
      </c>
    </row>
    <row r="3494" spans="3:8" ht="40.200000000000003" thickBot="1">
      <c r="D3494" s="371" t="s">
        <v>3703</v>
      </c>
      <c r="E3494" s="247" t="s">
        <v>3704</v>
      </c>
      <c r="F3494" s="236" t="b">
        <v>0</v>
      </c>
      <c r="G3494" s="236" t="s">
        <v>1562</v>
      </c>
      <c r="H3494" s="236" t="s">
        <v>1563</v>
      </c>
    </row>
    <row r="3495" spans="3:8" ht="40.200000000000003" thickBot="1">
      <c r="D3495" s="371" t="s">
        <v>3705</v>
      </c>
      <c r="E3495" s="247" t="s">
        <v>3706</v>
      </c>
      <c r="F3495" s="236" t="b">
        <v>0</v>
      </c>
      <c r="G3495" s="236" t="s">
        <v>1378</v>
      </c>
      <c r="H3495" s="236" t="s">
        <v>1378</v>
      </c>
    </row>
    <row r="3496" spans="3:8" ht="40.200000000000003" thickBot="1">
      <c r="D3496" s="371" t="s">
        <v>3707</v>
      </c>
      <c r="E3496" s="247" t="s">
        <v>3708</v>
      </c>
      <c r="F3496" s="236" t="b">
        <v>0</v>
      </c>
      <c r="G3496" s="236" t="s">
        <v>1367</v>
      </c>
      <c r="H3496" s="236" t="s">
        <v>1367</v>
      </c>
    </row>
    <row r="3497" spans="3:8">
      <c r="D3497" s="355"/>
    </row>
    <row r="3498" spans="3:8">
      <c r="C3498" s="964" t="s">
        <v>2993</v>
      </c>
    </row>
    <row r="3499" spans="3:8" ht="36" customHeight="1">
      <c r="D3499" s="356" t="s">
        <v>3709</v>
      </c>
    </row>
    <row r="3500" spans="3:8">
      <c r="D3500" s="356" t="s">
        <v>3710</v>
      </c>
    </row>
    <row r="3501" spans="3:8">
      <c r="D3501" s="356" t="s">
        <v>3711</v>
      </c>
    </row>
    <row r="3502" spans="3:8">
      <c r="D3502" s="356" t="s">
        <v>3712</v>
      </c>
    </row>
    <row r="3503" spans="3:8">
      <c r="D3503" s="356" t="s">
        <v>3713</v>
      </c>
    </row>
    <row r="3504" spans="3:8">
      <c r="D3504" s="373" t="s">
        <v>3714</v>
      </c>
    </row>
    <row r="3505" spans="3:10">
      <c r="D3505" s="355"/>
    </row>
    <row r="3506" spans="3:10" ht="40.200000000000003" thickBot="1">
      <c r="C3506" s="964" t="s">
        <v>3715</v>
      </c>
    </row>
    <row r="3507" spans="3:10" ht="40.200000000000003" thickBot="1">
      <c r="D3507" s="353" t="s">
        <v>975</v>
      </c>
      <c r="E3507" s="235" t="s">
        <v>465</v>
      </c>
      <c r="F3507" s="235" t="s">
        <v>978</v>
      </c>
      <c r="G3507" s="235" t="s">
        <v>2731</v>
      </c>
      <c r="H3507" s="235" t="s">
        <v>1539</v>
      </c>
      <c r="I3507" s="235" t="s">
        <v>1358</v>
      </c>
      <c r="J3507" s="235" t="s">
        <v>1359</v>
      </c>
    </row>
    <row r="3508" spans="3:10" ht="40.200000000000003" thickBot="1">
      <c r="D3508" s="354" t="s">
        <v>3716</v>
      </c>
      <c r="E3508" s="236" t="s">
        <v>3234</v>
      </c>
      <c r="F3508" s="236"/>
      <c r="G3508" s="236"/>
      <c r="H3508" s="236"/>
      <c r="I3508" s="236" t="s">
        <v>1367</v>
      </c>
      <c r="J3508" s="236" t="s">
        <v>1367</v>
      </c>
    </row>
    <row r="3509" spans="3:10" ht="40.200000000000003" thickBot="1">
      <c r="D3509" s="354" t="s">
        <v>351</v>
      </c>
      <c r="E3509" s="236" t="s">
        <v>3235</v>
      </c>
      <c r="F3509" s="236"/>
      <c r="G3509" s="236"/>
      <c r="H3509" s="236"/>
      <c r="I3509" s="236" t="s">
        <v>1367</v>
      </c>
      <c r="J3509" s="236" t="s">
        <v>1367</v>
      </c>
    </row>
    <row r="3510" spans="3:10" ht="40.200000000000003" thickBot="1">
      <c r="D3510" s="354" t="s">
        <v>3717</v>
      </c>
      <c r="E3510" s="236" t="s">
        <v>3718</v>
      </c>
      <c r="F3510" s="236">
        <v>2000</v>
      </c>
      <c r="G3510" s="236"/>
      <c r="H3510" s="236" t="s">
        <v>3719</v>
      </c>
      <c r="I3510" s="236" t="s">
        <v>594</v>
      </c>
      <c r="J3510" s="236" t="s">
        <v>1390</v>
      </c>
    </row>
    <row r="3511" spans="3:10" ht="40.200000000000003" thickBot="1">
      <c r="D3511" s="354" t="s">
        <v>3720</v>
      </c>
      <c r="E3511" s="236" t="s">
        <v>3721</v>
      </c>
      <c r="F3511" s="236">
        <v>100</v>
      </c>
      <c r="G3511" s="236"/>
      <c r="H3511" s="236" t="s">
        <v>3722</v>
      </c>
      <c r="I3511" s="236" t="s">
        <v>3248</v>
      </c>
      <c r="J3511" s="236" t="s">
        <v>3249</v>
      </c>
    </row>
    <row r="3512" spans="3:10" ht="40.200000000000003" thickBot="1">
      <c r="D3512" s="354" t="s">
        <v>3723</v>
      </c>
      <c r="E3512" s="236" t="s">
        <v>3724</v>
      </c>
      <c r="F3512" s="236">
        <v>10</v>
      </c>
      <c r="G3512" s="236"/>
      <c r="H3512" s="236" t="s">
        <v>3725</v>
      </c>
      <c r="I3512" s="236" t="s">
        <v>3638</v>
      </c>
      <c r="J3512" s="236" t="s">
        <v>3639</v>
      </c>
    </row>
    <row r="3513" spans="3:10" ht="40.200000000000003" thickBot="1">
      <c r="D3513" s="354" t="s">
        <v>3726</v>
      </c>
      <c r="E3513" s="236" t="s">
        <v>3727</v>
      </c>
      <c r="F3513" s="236">
        <v>0</v>
      </c>
      <c r="G3513" s="236"/>
      <c r="H3513" s="236" t="s">
        <v>3728</v>
      </c>
      <c r="I3513" s="236" t="s">
        <v>2047</v>
      </c>
      <c r="J3513" s="236" t="s">
        <v>2048</v>
      </c>
    </row>
    <row r="3514" spans="3:10" ht="40.200000000000003" thickBot="1">
      <c r="D3514" s="354" t="s">
        <v>382</v>
      </c>
      <c r="E3514" s="236" t="s">
        <v>3729</v>
      </c>
      <c r="F3514" s="236">
        <v>6</v>
      </c>
      <c r="G3514" s="236"/>
      <c r="H3514" s="236" t="s">
        <v>3730</v>
      </c>
      <c r="I3514" s="236" t="s">
        <v>1367</v>
      </c>
      <c r="J3514" s="236" t="s">
        <v>1367</v>
      </c>
    </row>
    <row r="3515" spans="3:10" ht="40.200000000000003" thickBot="1">
      <c r="D3515" s="354" t="s">
        <v>3605</v>
      </c>
      <c r="E3515" s="236" t="s">
        <v>3606</v>
      </c>
      <c r="F3515" s="236"/>
      <c r="G3515" s="236"/>
      <c r="H3515" s="236" t="s">
        <v>3731</v>
      </c>
      <c r="I3515" s="236" t="s">
        <v>2092</v>
      </c>
      <c r="J3515" s="236" t="s">
        <v>2092</v>
      </c>
    </row>
    <row r="3516" spans="3:10" ht="40.200000000000003" thickBot="1">
      <c r="D3516" s="354" t="s">
        <v>3589</v>
      </c>
      <c r="E3516" s="236" t="s">
        <v>3590</v>
      </c>
      <c r="F3516" s="236" t="s">
        <v>3732</v>
      </c>
      <c r="G3516" s="236"/>
      <c r="H3516" s="236"/>
      <c r="I3516" s="236" t="s">
        <v>1367</v>
      </c>
      <c r="J3516" s="236" t="s">
        <v>1367</v>
      </c>
    </row>
    <row r="3517" spans="3:10" ht="40.200000000000003" thickBot="1">
      <c r="D3517" s="354" t="s">
        <v>3592</v>
      </c>
      <c r="E3517" s="236" t="s">
        <v>3593</v>
      </c>
      <c r="F3517" s="236">
        <v>0.05</v>
      </c>
      <c r="G3517" s="236"/>
      <c r="H3517" s="236" t="s">
        <v>3733</v>
      </c>
      <c r="I3517" s="236" t="s">
        <v>592</v>
      </c>
      <c r="J3517" s="236" t="s">
        <v>1365</v>
      </c>
    </row>
    <row r="3518" spans="3:10" ht="40.200000000000003" thickBot="1">
      <c r="D3518" s="354" t="s">
        <v>3595</v>
      </c>
      <c r="E3518" s="236" t="s">
        <v>3596</v>
      </c>
      <c r="F3518" s="236">
        <v>21.6</v>
      </c>
      <c r="G3518" s="236"/>
      <c r="H3518" s="236" t="s">
        <v>3734</v>
      </c>
      <c r="I3518" s="236" t="s">
        <v>1562</v>
      </c>
      <c r="J3518" s="236" t="s">
        <v>1563</v>
      </c>
    </row>
    <row r="3519" spans="3:10" ht="40.200000000000003" thickBot="1">
      <c r="D3519" s="354" t="s">
        <v>3598</v>
      </c>
      <c r="E3519" s="236" t="s">
        <v>3735</v>
      </c>
      <c r="F3519" s="236"/>
      <c r="G3519" s="236"/>
      <c r="H3519" s="236" t="s">
        <v>1630</v>
      </c>
      <c r="I3519" s="236" t="s">
        <v>617</v>
      </c>
      <c r="J3519" s="236" t="s">
        <v>39</v>
      </c>
    </row>
    <row r="3520" spans="3:10" ht="40.200000000000003" thickBot="1">
      <c r="D3520" s="354" t="s">
        <v>2354</v>
      </c>
      <c r="E3520" s="236"/>
      <c r="F3520" s="236">
        <v>90</v>
      </c>
      <c r="G3520" s="236" t="s">
        <v>981</v>
      </c>
      <c r="H3520" s="236"/>
      <c r="I3520" s="236" t="s">
        <v>2200</v>
      </c>
      <c r="J3520" s="236" t="s">
        <v>2201</v>
      </c>
    </row>
    <row r="3521" spans="3:8">
      <c r="D3521" s="355"/>
    </row>
    <row r="3522" spans="3:8" ht="40.200000000000003" thickBot="1">
      <c r="C3522" s="964" t="s">
        <v>3736</v>
      </c>
    </row>
    <row r="3523" spans="3:8" ht="40.200000000000003" thickBot="1">
      <c r="D3523" s="353" t="s">
        <v>975</v>
      </c>
      <c r="E3523" s="235" t="s">
        <v>465</v>
      </c>
      <c r="F3523" s="235" t="s">
        <v>1540</v>
      </c>
      <c r="G3523" s="235" t="s">
        <v>1358</v>
      </c>
      <c r="H3523" s="235" t="s">
        <v>1359</v>
      </c>
    </row>
    <row r="3524" spans="3:8" ht="40.200000000000003" thickBot="1">
      <c r="D3524" s="354" t="s">
        <v>3674</v>
      </c>
      <c r="E3524" s="236" t="s">
        <v>3737</v>
      </c>
      <c r="F3524" s="236" t="b">
        <v>0</v>
      </c>
      <c r="G3524" s="236" t="s">
        <v>1397</v>
      </c>
      <c r="H3524" s="236" t="s">
        <v>1398</v>
      </c>
    </row>
    <row r="3525" spans="3:8" ht="40.200000000000003" thickBot="1">
      <c r="D3525" s="354" t="s">
        <v>612</v>
      </c>
      <c r="E3525" s="236" t="s">
        <v>3738</v>
      </c>
      <c r="F3525" s="236" t="b">
        <v>0</v>
      </c>
      <c r="G3525" s="236" t="s">
        <v>1397</v>
      </c>
      <c r="H3525" s="236" t="s">
        <v>1398</v>
      </c>
    </row>
    <row r="3526" spans="3:8" ht="40.200000000000003" thickBot="1">
      <c r="D3526" s="372" t="s">
        <v>3655</v>
      </c>
      <c r="E3526" s="236"/>
      <c r="F3526" s="236" t="b">
        <v>0</v>
      </c>
      <c r="G3526" s="236"/>
      <c r="H3526" s="236" t="s">
        <v>1398</v>
      </c>
    </row>
    <row r="3527" spans="3:8" ht="40.200000000000003" thickBot="1">
      <c r="D3527" s="354" t="s">
        <v>3739</v>
      </c>
      <c r="E3527" s="236"/>
      <c r="F3527" s="236" t="b">
        <v>0</v>
      </c>
      <c r="G3527" s="236" t="s">
        <v>1397</v>
      </c>
      <c r="H3527" s="236" t="s">
        <v>1390</v>
      </c>
    </row>
    <row r="3528" spans="3:8" ht="40.200000000000003" thickBot="1">
      <c r="D3528" s="354" t="s">
        <v>3740</v>
      </c>
      <c r="E3528" s="236"/>
      <c r="F3528" s="236" t="b">
        <v>0</v>
      </c>
      <c r="G3528" s="236" t="s">
        <v>594</v>
      </c>
      <c r="H3528" s="236" t="s">
        <v>1390</v>
      </c>
    </row>
    <row r="3529" spans="3:8" ht="40.200000000000003" thickBot="1">
      <c r="D3529" s="354" t="s">
        <v>3741</v>
      </c>
      <c r="E3529" s="236"/>
      <c r="F3529" s="236" t="b">
        <v>0</v>
      </c>
      <c r="G3529" s="236" t="s">
        <v>1378</v>
      </c>
      <c r="H3529" s="236" t="s">
        <v>1378</v>
      </c>
    </row>
    <row r="3530" spans="3:8" ht="40.200000000000003" thickBot="1">
      <c r="D3530" s="354" t="s">
        <v>3655</v>
      </c>
      <c r="E3530" s="236"/>
      <c r="F3530" s="236" t="b">
        <v>0</v>
      </c>
      <c r="G3530" s="236" t="s">
        <v>606</v>
      </c>
      <c r="H3530" s="236" t="s">
        <v>1394</v>
      </c>
    </row>
    <row r="3531" spans="3:8" ht="40.200000000000003" thickBot="1">
      <c r="D3531" s="354" t="s">
        <v>3742</v>
      </c>
      <c r="E3531" s="236"/>
      <c r="F3531" s="236" t="b">
        <v>0</v>
      </c>
      <c r="G3531" s="236" t="s">
        <v>2116</v>
      </c>
      <c r="H3531" s="236" t="s">
        <v>28</v>
      </c>
    </row>
    <row r="3532" spans="3:8" ht="40.200000000000003" thickBot="1">
      <c r="D3532" s="354" t="s">
        <v>3743</v>
      </c>
      <c r="E3532" s="236"/>
      <c r="F3532" s="236" t="b">
        <v>0</v>
      </c>
      <c r="G3532" s="236" t="s">
        <v>2047</v>
      </c>
      <c r="H3532" s="236" t="s">
        <v>2048</v>
      </c>
    </row>
    <row r="3533" spans="3:8" ht="40.200000000000003" thickBot="1">
      <c r="D3533" s="354" t="s">
        <v>3744</v>
      </c>
      <c r="E3533" s="236"/>
      <c r="F3533" s="236" t="b">
        <v>0</v>
      </c>
      <c r="G3533" s="236" t="s">
        <v>2347</v>
      </c>
      <c r="H3533" s="236" t="s">
        <v>1365</v>
      </c>
    </row>
    <row r="3534" spans="3:8" ht="40.200000000000003" thickBot="1">
      <c r="D3534" s="372" t="s">
        <v>3745</v>
      </c>
      <c r="E3534" s="236"/>
      <c r="F3534" s="236" t="b">
        <v>0</v>
      </c>
      <c r="G3534" s="236"/>
      <c r="H3534" s="236"/>
    </row>
    <row r="3535" spans="3:8" ht="40.200000000000003" thickBot="1">
      <c r="D3535" s="354" t="s">
        <v>3739</v>
      </c>
      <c r="E3535" s="236"/>
      <c r="F3535" s="236" t="b">
        <v>0</v>
      </c>
      <c r="G3535" s="236" t="s">
        <v>1397</v>
      </c>
      <c r="H3535" s="236" t="s">
        <v>1398</v>
      </c>
    </row>
    <row r="3536" spans="3:8" ht="40.200000000000003" thickBot="1">
      <c r="D3536" s="354" t="s">
        <v>3740</v>
      </c>
      <c r="E3536" s="236"/>
      <c r="F3536" s="236" t="b">
        <v>0</v>
      </c>
      <c r="G3536" s="236" t="s">
        <v>594</v>
      </c>
      <c r="H3536" s="236" t="s">
        <v>1390</v>
      </c>
    </row>
    <row r="3537" spans="3:8" ht="40.200000000000003" thickBot="1">
      <c r="D3537" s="354" t="s">
        <v>3741</v>
      </c>
      <c r="E3537" s="236"/>
      <c r="F3537" s="236" t="b">
        <v>0</v>
      </c>
      <c r="G3537" s="236" t="s">
        <v>1378</v>
      </c>
      <c r="H3537" s="236" t="s">
        <v>1378</v>
      </c>
    </row>
    <row r="3538" spans="3:8" ht="40.200000000000003" thickBot="1">
      <c r="D3538" s="354" t="s">
        <v>3655</v>
      </c>
      <c r="E3538" s="236"/>
      <c r="F3538" s="236" t="b">
        <v>0</v>
      </c>
      <c r="G3538" s="236" t="s">
        <v>606</v>
      </c>
      <c r="H3538" s="236" t="s">
        <v>1394</v>
      </c>
    </row>
    <row r="3539" spans="3:8" ht="40.200000000000003" thickBot="1">
      <c r="D3539" s="354" t="s">
        <v>3742</v>
      </c>
      <c r="E3539" s="236"/>
      <c r="F3539" s="236"/>
      <c r="G3539" s="236" t="s">
        <v>2116</v>
      </c>
      <c r="H3539" s="236" t="s">
        <v>28</v>
      </c>
    </row>
    <row r="3540" spans="3:8" ht="40.200000000000003" thickBot="1">
      <c r="D3540" s="354" t="s">
        <v>3743</v>
      </c>
      <c r="E3540" s="236"/>
      <c r="F3540" s="236" t="b">
        <v>0</v>
      </c>
      <c r="G3540" s="236" t="s">
        <v>2047</v>
      </c>
      <c r="H3540" s="236" t="s">
        <v>2048</v>
      </c>
    </row>
    <row r="3541" spans="3:8" ht="40.200000000000003" thickBot="1">
      <c r="D3541" s="354" t="s">
        <v>3744</v>
      </c>
      <c r="E3541" s="236"/>
      <c r="F3541" s="236" t="b">
        <v>0</v>
      </c>
      <c r="G3541" s="236" t="s">
        <v>2347</v>
      </c>
      <c r="H3541" s="236" t="s">
        <v>1365</v>
      </c>
    </row>
    <row r="3542" spans="3:8">
      <c r="D3542" s="355"/>
    </row>
    <row r="3543" spans="3:8" ht="40.200000000000003" thickBot="1">
      <c r="C3543" s="964" t="s">
        <v>3746</v>
      </c>
    </row>
    <row r="3544" spans="3:8" ht="40.200000000000003" thickBot="1">
      <c r="D3544" s="353" t="s">
        <v>975</v>
      </c>
      <c r="E3544" s="235" t="s">
        <v>1358</v>
      </c>
      <c r="F3544" s="235" t="s">
        <v>1359</v>
      </c>
    </row>
    <row r="3545" spans="3:8" ht="40.200000000000003" thickBot="1">
      <c r="D3545" s="354" t="s">
        <v>3697</v>
      </c>
      <c r="E3545" s="236" t="s">
        <v>606</v>
      </c>
      <c r="F3545" s="236" t="s">
        <v>1394</v>
      </c>
    </row>
    <row r="3546" spans="3:8" ht="40.200000000000003" thickBot="1">
      <c r="D3546" s="354" t="s">
        <v>3655</v>
      </c>
      <c r="E3546" s="236" t="s">
        <v>606</v>
      </c>
      <c r="F3546" s="236" t="s">
        <v>1394</v>
      </c>
    </row>
    <row r="3547" spans="3:8" ht="40.200000000000003" thickBot="1">
      <c r="D3547" s="354" t="s">
        <v>3747</v>
      </c>
      <c r="E3547" s="236" t="s">
        <v>3748</v>
      </c>
      <c r="F3547" s="236" t="s">
        <v>1394</v>
      </c>
    </row>
    <row r="3548" spans="3:8" ht="40.200000000000003" thickBot="1">
      <c r="D3548" s="354" t="s">
        <v>3674</v>
      </c>
      <c r="E3548" s="236" t="s">
        <v>3749</v>
      </c>
      <c r="F3548" s="236" t="s">
        <v>1398</v>
      </c>
    </row>
    <row r="3549" spans="3:8" ht="40.200000000000003" thickBot="1">
      <c r="D3549" s="354" t="s">
        <v>612</v>
      </c>
      <c r="E3549" s="236" t="s">
        <v>3749</v>
      </c>
      <c r="F3549" s="236" t="s">
        <v>1398</v>
      </c>
    </row>
    <row r="3550" spans="3:8" ht="40.200000000000003" thickBot="1">
      <c r="D3550" s="354" t="s">
        <v>3745</v>
      </c>
      <c r="E3550" s="236" t="s">
        <v>2116</v>
      </c>
      <c r="F3550" s="236" t="s">
        <v>28</v>
      </c>
    </row>
    <row r="3551" spans="3:8">
      <c r="D3551" s="355"/>
    </row>
    <row r="3552" spans="3:8">
      <c r="C3552" s="964" t="s">
        <v>2993</v>
      </c>
    </row>
    <row r="3553" spans="3:9">
      <c r="D3553" s="359" t="s">
        <v>3750</v>
      </c>
    </row>
    <row r="3554" spans="3:9">
      <c r="C3554" s="964" t="s">
        <v>3751</v>
      </c>
    </row>
    <row r="3555" spans="3:9" ht="40.200000000000003" thickBot="1">
      <c r="C3555" s="964" t="s">
        <v>3752</v>
      </c>
    </row>
    <row r="3556" spans="3:9" ht="40.200000000000003" thickBot="1">
      <c r="D3556" s="353" t="s">
        <v>975</v>
      </c>
      <c r="E3556" s="235" t="s">
        <v>465</v>
      </c>
      <c r="F3556" s="235" t="s">
        <v>978</v>
      </c>
      <c r="G3556" s="235" t="s">
        <v>1539</v>
      </c>
      <c r="H3556" s="235" t="s">
        <v>1358</v>
      </c>
      <c r="I3556" s="235" t="s">
        <v>1359</v>
      </c>
    </row>
    <row r="3557" spans="3:9">
      <c r="D3557" s="1224" t="s">
        <v>2856</v>
      </c>
      <c r="E3557" s="1226" t="s">
        <v>3234</v>
      </c>
      <c r="F3557" s="1226"/>
      <c r="G3557" s="1226"/>
      <c r="H3557" s="1226" t="s">
        <v>1367</v>
      </c>
      <c r="I3557" s="1226" t="s">
        <v>1367</v>
      </c>
    </row>
    <row r="3558" spans="3:9" ht="40.200000000000003" thickBot="1">
      <c r="D3558" s="1225"/>
      <c r="E3558" s="1227"/>
      <c r="F3558" s="1227"/>
      <c r="G3558" s="1227"/>
      <c r="H3558" s="1227"/>
      <c r="I3558" s="1227"/>
    </row>
    <row r="3559" spans="3:9">
      <c r="D3559" s="1224" t="s">
        <v>351</v>
      </c>
      <c r="E3559" s="1226" t="s">
        <v>3235</v>
      </c>
      <c r="F3559" s="1226"/>
      <c r="G3559" s="1226"/>
      <c r="H3559" s="1226" t="s">
        <v>1367</v>
      </c>
      <c r="I3559" s="1226" t="s">
        <v>1367</v>
      </c>
    </row>
    <row r="3560" spans="3:9" ht="40.200000000000003" thickBot="1">
      <c r="D3560" s="1225"/>
      <c r="E3560" s="1227"/>
      <c r="F3560" s="1227"/>
      <c r="G3560" s="1227"/>
      <c r="H3560" s="1227"/>
      <c r="I3560" s="1227"/>
    </row>
    <row r="3561" spans="3:9" ht="40.200000000000003" thickBot="1">
      <c r="D3561" s="354" t="s">
        <v>3753</v>
      </c>
      <c r="E3561" s="236" t="s">
        <v>3754</v>
      </c>
      <c r="F3561" s="236" t="s">
        <v>3755</v>
      </c>
      <c r="G3561" s="236"/>
      <c r="H3561" s="236" t="s">
        <v>1367</v>
      </c>
      <c r="I3561" s="236" t="s">
        <v>1367</v>
      </c>
    </row>
    <row r="3562" spans="3:9" ht="40.200000000000003" thickBot="1">
      <c r="D3562" s="354" t="s">
        <v>3756</v>
      </c>
      <c r="E3562" s="236" t="s">
        <v>3757</v>
      </c>
      <c r="F3562" s="236" t="s">
        <v>3758</v>
      </c>
      <c r="G3562" s="236"/>
      <c r="H3562" s="236" t="s">
        <v>1367</v>
      </c>
      <c r="I3562" s="236" t="s">
        <v>1367</v>
      </c>
    </row>
    <row r="3563" spans="3:9" ht="40.200000000000003" thickBot="1">
      <c r="D3563" s="354" t="s">
        <v>3759</v>
      </c>
      <c r="E3563" s="236" t="s">
        <v>3760</v>
      </c>
      <c r="F3563" s="236" t="s">
        <v>3761</v>
      </c>
      <c r="G3563" s="236"/>
      <c r="H3563" s="236" t="s">
        <v>1367</v>
      </c>
      <c r="I3563" s="236" t="s">
        <v>1367</v>
      </c>
    </row>
    <row r="3564" spans="3:9" ht="40.200000000000003" thickBot="1">
      <c r="D3564" s="354" t="s">
        <v>3762</v>
      </c>
      <c r="E3564" s="236" t="s">
        <v>3762</v>
      </c>
      <c r="F3564" s="236" t="s">
        <v>3763</v>
      </c>
      <c r="G3564" s="236"/>
      <c r="H3564" s="236" t="s">
        <v>1367</v>
      </c>
      <c r="I3564" s="236" t="s">
        <v>1367</v>
      </c>
    </row>
    <row r="3565" spans="3:9" ht="40.200000000000003" thickBot="1">
      <c r="D3565" s="354" t="s">
        <v>3764</v>
      </c>
      <c r="E3565" s="236" t="s">
        <v>3764</v>
      </c>
      <c r="F3565" s="236">
        <v>8.33</v>
      </c>
      <c r="G3565" s="236" t="s">
        <v>3765</v>
      </c>
      <c r="H3565" s="236" t="s">
        <v>1562</v>
      </c>
      <c r="I3565" s="236" t="s">
        <v>1563</v>
      </c>
    </row>
    <row r="3566" spans="3:9" ht="40.200000000000003" thickBot="1">
      <c r="D3566" s="354" t="s">
        <v>3766</v>
      </c>
      <c r="E3566" s="236" t="s">
        <v>3767</v>
      </c>
      <c r="F3566" s="236"/>
      <c r="G3566" s="236" t="s">
        <v>3768</v>
      </c>
      <c r="H3566" s="236" t="s">
        <v>617</v>
      </c>
      <c r="I3566" s="236" t="s">
        <v>39</v>
      </c>
    </row>
    <row r="3567" spans="3:9" ht="40.200000000000003" thickBot="1">
      <c r="D3567" s="354" t="s">
        <v>3769</v>
      </c>
      <c r="E3567" s="236" t="s">
        <v>3770</v>
      </c>
      <c r="F3567" s="236">
        <v>0.2</v>
      </c>
      <c r="G3567" s="236" t="s">
        <v>3771</v>
      </c>
      <c r="H3567" s="236" t="s">
        <v>3254</v>
      </c>
      <c r="I3567" s="236" t="s">
        <v>3255</v>
      </c>
    </row>
    <row r="3568" spans="3:9" ht="40.200000000000003" thickBot="1">
      <c r="D3568" s="354" t="s">
        <v>3772</v>
      </c>
      <c r="E3568" s="236" t="s">
        <v>3773</v>
      </c>
      <c r="F3568" s="236">
        <v>0.1</v>
      </c>
      <c r="G3568" s="236" t="s">
        <v>3771</v>
      </c>
      <c r="H3568" s="236" t="s">
        <v>3774</v>
      </c>
      <c r="I3568" s="236" t="s">
        <v>3255</v>
      </c>
    </row>
    <row r="3569" spans="3:9" ht="40.200000000000003" thickBot="1">
      <c r="D3569" s="354" t="s">
        <v>3775</v>
      </c>
      <c r="E3569" s="236" t="s">
        <v>3776</v>
      </c>
      <c r="F3569" s="236">
        <v>5</v>
      </c>
      <c r="G3569" s="236" t="s">
        <v>3777</v>
      </c>
      <c r="H3569" s="236" t="s">
        <v>3778</v>
      </c>
      <c r="I3569" s="236" t="s">
        <v>3778</v>
      </c>
    </row>
    <row r="3570" spans="3:9" ht="40.200000000000003" thickBot="1">
      <c r="D3570" s="354" t="s">
        <v>3779</v>
      </c>
      <c r="E3570" s="236" t="s">
        <v>3780</v>
      </c>
      <c r="F3570" s="236">
        <v>90</v>
      </c>
      <c r="G3570" s="236" t="s">
        <v>3781</v>
      </c>
      <c r="H3570" s="236" t="s">
        <v>617</v>
      </c>
      <c r="I3570" s="236" t="s">
        <v>39</v>
      </c>
    </row>
    <row r="3571" spans="3:9" ht="40.200000000000003" thickBot="1">
      <c r="D3571" s="354" t="s">
        <v>3782</v>
      </c>
      <c r="E3571" s="236" t="s">
        <v>3782</v>
      </c>
      <c r="F3571" s="236"/>
      <c r="G3571" s="236" t="s">
        <v>3783</v>
      </c>
      <c r="H3571" s="236" t="s">
        <v>3778</v>
      </c>
      <c r="I3571" s="236" t="s">
        <v>3778</v>
      </c>
    </row>
    <row r="3572" spans="3:9" ht="40.200000000000003" thickBot="1">
      <c r="D3572" s="354" t="s">
        <v>3586</v>
      </c>
      <c r="E3572" s="236" t="s">
        <v>3587</v>
      </c>
      <c r="F3572" s="236"/>
      <c r="G3572" s="236" t="s">
        <v>3784</v>
      </c>
      <c r="H3572" s="236" t="s">
        <v>594</v>
      </c>
      <c r="I3572" s="236" t="s">
        <v>1390</v>
      </c>
    </row>
    <row r="3573" spans="3:9">
      <c r="D3573" s="355"/>
    </row>
    <row r="3574" spans="3:9" ht="40.200000000000003" thickBot="1">
      <c r="C3574" s="964" t="s">
        <v>3785</v>
      </c>
    </row>
    <row r="3575" spans="3:9" ht="48.9" customHeight="1" thickBot="1">
      <c r="D3575" s="353" t="s">
        <v>975</v>
      </c>
      <c r="E3575" s="235" t="s">
        <v>1540</v>
      </c>
      <c r="F3575" s="235" t="s">
        <v>1358</v>
      </c>
      <c r="G3575" s="235" t="s">
        <v>1359</v>
      </c>
    </row>
    <row r="3576" spans="3:9" ht="40.200000000000003" thickBot="1">
      <c r="D3576" s="354" t="s">
        <v>2780</v>
      </c>
      <c r="E3576" s="236" t="b">
        <v>0</v>
      </c>
      <c r="F3576" s="236" t="s">
        <v>3786</v>
      </c>
      <c r="G3576" s="236" t="s">
        <v>3778</v>
      </c>
    </row>
    <row r="3577" spans="3:9" ht="36" customHeight="1" thickBot="1">
      <c r="D3577" s="354" t="s">
        <v>3236</v>
      </c>
      <c r="E3577" s="236" t="b">
        <v>0</v>
      </c>
      <c r="F3577" s="236" t="s">
        <v>617</v>
      </c>
      <c r="G3577" s="236" t="s">
        <v>39</v>
      </c>
    </row>
    <row r="3578" spans="3:9" ht="40.200000000000003" thickBot="1">
      <c r="D3578" s="354" t="s">
        <v>2733</v>
      </c>
      <c r="E3578" s="236" t="b">
        <v>0</v>
      </c>
      <c r="F3578" s="236" t="s">
        <v>3787</v>
      </c>
      <c r="G3578" s="236" t="s">
        <v>3788</v>
      </c>
    </row>
    <row r="3579" spans="3:9" ht="40.200000000000003" thickBot="1">
      <c r="D3579" s="354" t="s">
        <v>3789</v>
      </c>
      <c r="E3579" s="236" t="b">
        <v>0</v>
      </c>
      <c r="F3579" s="236" t="s">
        <v>3254</v>
      </c>
      <c r="G3579" s="236" t="s">
        <v>3255</v>
      </c>
    </row>
    <row r="3580" spans="3:9" ht="40.200000000000003" thickBot="1">
      <c r="D3580" s="354" t="s">
        <v>3790</v>
      </c>
      <c r="E3580" s="236" t="b">
        <v>0</v>
      </c>
      <c r="F3580" s="236" t="s">
        <v>1562</v>
      </c>
      <c r="G3580" s="236" t="s">
        <v>1563</v>
      </c>
    </row>
    <row r="3581" spans="3:9" ht="40.200000000000003" thickBot="1">
      <c r="D3581" s="354" t="s">
        <v>3791</v>
      </c>
      <c r="E3581" s="236" t="b">
        <v>0</v>
      </c>
      <c r="F3581" s="236" t="s">
        <v>1562</v>
      </c>
      <c r="G3581" s="236" t="s">
        <v>1563</v>
      </c>
    </row>
    <row r="3582" spans="3:9" ht="40.200000000000003" thickBot="1">
      <c r="D3582" s="354" t="s">
        <v>3792</v>
      </c>
      <c r="E3582" s="236" t="b">
        <v>0</v>
      </c>
      <c r="F3582" s="236" t="s">
        <v>1562</v>
      </c>
      <c r="G3582" s="236" t="s">
        <v>1563</v>
      </c>
    </row>
    <row r="3583" spans="3:9" ht="40.200000000000003" thickBot="1">
      <c r="D3583" s="354" t="s">
        <v>1632</v>
      </c>
      <c r="E3583" s="236"/>
      <c r="F3583" s="236" t="s">
        <v>1635</v>
      </c>
      <c r="G3583" s="236" t="s">
        <v>1635</v>
      </c>
    </row>
    <row r="3584" spans="3:9" ht="40.200000000000003" thickBot="1">
      <c r="D3584" s="354" t="s">
        <v>360</v>
      </c>
      <c r="E3584" s="236"/>
      <c r="F3584" s="236" t="s">
        <v>3793</v>
      </c>
      <c r="G3584" s="236" t="s">
        <v>2391</v>
      </c>
    </row>
    <row r="3585" spans="3:7" ht="40.200000000000003" thickBot="1">
      <c r="D3585" s="354" t="s">
        <v>361</v>
      </c>
      <c r="E3585" s="236"/>
      <c r="F3585" s="236" t="s">
        <v>3794</v>
      </c>
      <c r="G3585" s="236" t="s">
        <v>2394</v>
      </c>
    </row>
    <row r="3586" spans="3:7" ht="40.200000000000003" thickBot="1">
      <c r="D3586" s="354" t="s">
        <v>362</v>
      </c>
      <c r="E3586" s="236"/>
      <c r="F3586" s="236" t="s">
        <v>3794</v>
      </c>
      <c r="G3586" s="236" t="s">
        <v>2394</v>
      </c>
    </row>
    <row r="3587" spans="3:7">
      <c r="D3587" s="355"/>
    </row>
    <row r="3588" spans="3:7">
      <c r="C3588" s="964" t="s">
        <v>2993</v>
      </c>
    </row>
    <row r="3589" spans="3:7">
      <c r="D3589" s="356" t="s">
        <v>3795</v>
      </c>
    </row>
    <row r="3590" spans="3:7">
      <c r="D3590" s="356" t="s">
        <v>3796</v>
      </c>
      <c r="E3590" s="249" t="s">
        <v>3797</v>
      </c>
    </row>
    <row r="3591" spans="3:7">
      <c r="D3591" s="356" t="s">
        <v>3798</v>
      </c>
      <c r="F3591" s="249" t="s">
        <v>3799</v>
      </c>
    </row>
    <row r="3592" spans="3:7">
      <c r="D3592" s="356" t="s">
        <v>3800</v>
      </c>
    </row>
    <row r="3593" spans="3:7">
      <c r="D3593" s="356" t="s">
        <v>1762</v>
      </c>
    </row>
    <row r="3594" spans="3:7">
      <c r="D3594" s="356" t="s">
        <v>3801</v>
      </c>
    </row>
    <row r="3595" spans="3:7">
      <c r="D3595" s="356" t="s">
        <v>3802</v>
      </c>
    </row>
    <row r="3596" spans="3:7">
      <c r="D3596" s="356" t="s">
        <v>3803</v>
      </c>
    </row>
    <row r="3597" spans="3:7">
      <c r="D3597" s="356" t="s">
        <v>3804</v>
      </c>
    </row>
    <row r="3598" spans="3:7">
      <c r="D3598" s="360" t="s">
        <v>1762</v>
      </c>
    </row>
    <row r="3599" spans="3:7">
      <c r="C3599" s="963" t="s">
        <v>795</v>
      </c>
    </row>
    <row r="3600" spans="3:7">
      <c r="D3600" s="346" t="s">
        <v>3805</v>
      </c>
    </row>
    <row r="3601" spans="4:4">
      <c r="D3601" s="346" t="s">
        <v>3806</v>
      </c>
    </row>
    <row r="3602" spans="4:4">
      <c r="D3602" s="346" t="s">
        <v>3807</v>
      </c>
    </row>
    <row r="3603" spans="4:4">
      <c r="D3603" s="346" t="s">
        <v>3808</v>
      </c>
    </row>
    <row r="3604" spans="4:4">
      <c r="D3604" s="346" t="s">
        <v>3809</v>
      </c>
    </row>
    <row r="3605" spans="4:4">
      <c r="D3605" s="346" t="s">
        <v>3810</v>
      </c>
    </row>
    <row r="3606" spans="4:4">
      <c r="D3606" s="346" t="s">
        <v>3359</v>
      </c>
    </row>
    <row r="3607" spans="4:4">
      <c r="D3607" s="346" t="s">
        <v>3360</v>
      </c>
    </row>
    <row r="3608" spans="4:4">
      <c r="D3608" s="346" t="s">
        <v>3811</v>
      </c>
    </row>
    <row r="3609" spans="4:4">
      <c r="D3609" s="346" t="s">
        <v>3363</v>
      </c>
    </row>
    <row r="3610" spans="4:4">
      <c r="D3610" s="352" t="s">
        <v>3364</v>
      </c>
    </row>
    <row r="3611" spans="4:4">
      <c r="D3611" s="352" t="s">
        <v>3365</v>
      </c>
    </row>
    <row r="3612" spans="4:4">
      <c r="D3612" s="352" t="s">
        <v>3812</v>
      </c>
    </row>
    <row r="3613" spans="4:4">
      <c r="D3613" s="352" t="s">
        <v>3813</v>
      </c>
    </row>
    <row r="3614" spans="4:4">
      <c r="D3614" s="346" t="s">
        <v>3814</v>
      </c>
    </row>
    <row r="3615" spans="4:4">
      <c r="D3615" s="346" t="s">
        <v>3815</v>
      </c>
    </row>
    <row r="3616" spans="4:4">
      <c r="D3616" s="346" t="s">
        <v>3816</v>
      </c>
    </row>
    <row r="3617" spans="4:4">
      <c r="D3617" s="352" t="s">
        <v>3817</v>
      </c>
    </row>
    <row r="3618" spans="4:4">
      <c r="D3618" s="346" t="s">
        <v>3818</v>
      </c>
    </row>
    <row r="3619" spans="4:4">
      <c r="D3619" s="352" t="s">
        <v>3819</v>
      </c>
    </row>
    <row r="3620" spans="4:4">
      <c r="D3620" s="346" t="s">
        <v>3820</v>
      </c>
    </row>
    <row r="3621" spans="4:4">
      <c r="D3621" s="346" t="s">
        <v>3821</v>
      </c>
    </row>
    <row r="3622" spans="4:4">
      <c r="D3622" s="346" t="s">
        <v>3822</v>
      </c>
    </row>
    <row r="3623" spans="4:4">
      <c r="D3623" s="346" t="s">
        <v>3823</v>
      </c>
    </row>
    <row r="3624" spans="4:4">
      <c r="D3624" s="346" t="s">
        <v>3824</v>
      </c>
    </row>
    <row r="3625" spans="4:4">
      <c r="D3625" s="346" t="s">
        <v>3825</v>
      </c>
    </row>
    <row r="3626" spans="4:4">
      <c r="D3626" s="352" t="s">
        <v>3826</v>
      </c>
    </row>
    <row r="3627" spans="4:4">
      <c r="D3627" s="346" t="s">
        <v>3827</v>
      </c>
    </row>
    <row r="3628" spans="4:4">
      <c r="D3628" s="352" t="s">
        <v>3828</v>
      </c>
    </row>
    <row r="3629" spans="4:4">
      <c r="D3629" s="352" t="s">
        <v>3829</v>
      </c>
    </row>
    <row r="3630" spans="4:4">
      <c r="D3630" s="346" t="s">
        <v>3830</v>
      </c>
    </row>
    <row r="3631" spans="4:4">
      <c r="D3631" s="346" t="s">
        <v>3831</v>
      </c>
    </row>
    <row r="3632" spans="4:4">
      <c r="D3632" s="346" t="s">
        <v>3832</v>
      </c>
    </row>
    <row r="3633" spans="4:4">
      <c r="D3633" s="346" t="s">
        <v>3833</v>
      </c>
    </row>
    <row r="3634" spans="4:4">
      <c r="D3634" s="346" t="s">
        <v>3834</v>
      </c>
    </row>
    <row r="3635" spans="4:4">
      <c r="D3635" s="346" t="s">
        <v>3835</v>
      </c>
    </row>
    <row r="3636" spans="4:4">
      <c r="D3636" s="346" t="s">
        <v>3836</v>
      </c>
    </row>
    <row r="3637" spans="4:4">
      <c r="D3637" s="346" t="s">
        <v>3837</v>
      </c>
    </row>
    <row r="3638" spans="4:4">
      <c r="D3638" s="346" t="s">
        <v>3838</v>
      </c>
    </row>
    <row r="3639" spans="4:4">
      <c r="D3639" s="352" t="s">
        <v>3839</v>
      </c>
    </row>
    <row r="3640" spans="4:4">
      <c r="D3640" s="346" t="s">
        <v>3840</v>
      </c>
    </row>
    <row r="3641" spans="4:4">
      <c r="D3641" s="346" t="s">
        <v>3841</v>
      </c>
    </row>
    <row r="3642" spans="4:4">
      <c r="D3642" s="346" t="s">
        <v>3842</v>
      </c>
    </row>
    <row r="3643" spans="4:4">
      <c r="D3643" s="346" t="s">
        <v>3843</v>
      </c>
    </row>
    <row r="3644" spans="4:4">
      <c r="D3644" s="346" t="s">
        <v>3844</v>
      </c>
    </row>
    <row r="3645" spans="4:4">
      <c r="D3645" s="352" t="s">
        <v>3845</v>
      </c>
    </row>
    <row r="3646" spans="4:4">
      <c r="D3646" s="346" t="s">
        <v>3846</v>
      </c>
    </row>
    <row r="3647" spans="4:4">
      <c r="D3647" s="346" t="s">
        <v>3847</v>
      </c>
    </row>
    <row r="3648" spans="4:4">
      <c r="D3648" s="346" t="s">
        <v>3848</v>
      </c>
    </row>
    <row r="3649" spans="4:4">
      <c r="D3649" s="346" t="s">
        <v>3849</v>
      </c>
    </row>
    <row r="3650" spans="4:4">
      <c r="D3650" s="346" t="s">
        <v>3850</v>
      </c>
    </row>
    <row r="3651" spans="4:4">
      <c r="D3651" s="346" t="s">
        <v>3851</v>
      </c>
    </row>
    <row r="3652" spans="4:4">
      <c r="D3652" s="352" t="s">
        <v>3852</v>
      </c>
    </row>
    <row r="3653" spans="4:4">
      <c r="D3653" s="346" t="s">
        <v>3853</v>
      </c>
    </row>
    <row r="3654" spans="4:4">
      <c r="D3654" s="352" t="s">
        <v>3854</v>
      </c>
    </row>
    <row r="3655" spans="4:4">
      <c r="D3655" s="346" t="s">
        <v>3855</v>
      </c>
    </row>
    <row r="3656" spans="4:4">
      <c r="D3656" s="346" t="s">
        <v>3856</v>
      </c>
    </row>
    <row r="3657" spans="4:4">
      <c r="D3657" s="346" t="s">
        <v>3857</v>
      </c>
    </row>
    <row r="3658" spans="4:4">
      <c r="D3658" s="352" t="s">
        <v>3858</v>
      </c>
    </row>
    <row r="3659" spans="4:4">
      <c r="D3659" s="352" t="s">
        <v>3859</v>
      </c>
    </row>
    <row r="3660" spans="4:4">
      <c r="D3660" s="352" t="s">
        <v>3860</v>
      </c>
    </row>
    <row r="3661" spans="4:4">
      <c r="D3661" s="352" t="s">
        <v>3861</v>
      </c>
    </row>
    <row r="3662" spans="4:4">
      <c r="D3662" s="352" t="s">
        <v>3862</v>
      </c>
    </row>
    <row r="3663" spans="4:4">
      <c r="D3663" s="346" t="s">
        <v>3863</v>
      </c>
    </row>
    <row r="3664" spans="4:4">
      <c r="D3664" s="346" t="s">
        <v>3864</v>
      </c>
    </row>
    <row r="3665" spans="4:4">
      <c r="D3665" s="346" t="s">
        <v>3363</v>
      </c>
    </row>
    <row r="3666" spans="4:4">
      <c r="D3666" s="352" t="s">
        <v>3364</v>
      </c>
    </row>
    <row r="3667" spans="4:4">
      <c r="D3667" s="352" t="s">
        <v>3365</v>
      </c>
    </row>
    <row r="3668" spans="4:4">
      <c r="D3668" s="352" t="s">
        <v>3812</v>
      </c>
    </row>
    <row r="3669" spans="4:4">
      <c r="D3669" s="352" t="s">
        <v>3813</v>
      </c>
    </row>
    <row r="3670" spans="4:4">
      <c r="D3670" s="346" t="s">
        <v>3814</v>
      </c>
    </row>
    <row r="3671" spans="4:4">
      <c r="D3671" s="346" t="s">
        <v>3815</v>
      </c>
    </row>
    <row r="3672" spans="4:4">
      <c r="D3672" s="346" t="s">
        <v>3816</v>
      </c>
    </row>
    <row r="3673" spans="4:4">
      <c r="D3673" s="352" t="s">
        <v>3817</v>
      </c>
    </row>
    <row r="3674" spans="4:4">
      <c r="D3674" s="346" t="s">
        <v>3818</v>
      </c>
    </row>
    <row r="3675" spans="4:4">
      <c r="D3675" s="352" t="s">
        <v>3819</v>
      </c>
    </row>
    <row r="3676" spans="4:4">
      <c r="D3676" s="346" t="s">
        <v>3820</v>
      </c>
    </row>
    <row r="3677" spans="4:4">
      <c r="D3677" s="346" t="s">
        <v>3821</v>
      </c>
    </row>
    <row r="3678" spans="4:4">
      <c r="D3678" s="346" t="s">
        <v>3822</v>
      </c>
    </row>
    <row r="3679" spans="4:4">
      <c r="D3679" s="346" t="s">
        <v>3823</v>
      </c>
    </row>
    <row r="3680" spans="4:4">
      <c r="D3680" s="346" t="s">
        <v>3824</v>
      </c>
    </row>
    <row r="3681" spans="4:4">
      <c r="D3681" s="352" t="s">
        <v>3865</v>
      </c>
    </row>
    <row r="3682" spans="4:4">
      <c r="D3682" s="346" t="s">
        <v>3866</v>
      </c>
    </row>
    <row r="3683" spans="4:4">
      <c r="D3683" s="346" t="s">
        <v>3867</v>
      </c>
    </row>
    <row r="3684" spans="4:4">
      <c r="D3684" s="346" t="s">
        <v>3868</v>
      </c>
    </row>
    <row r="3685" spans="4:4">
      <c r="D3685" s="346" t="s">
        <v>3823</v>
      </c>
    </row>
    <row r="3686" spans="4:4">
      <c r="D3686" s="346" t="s">
        <v>3869</v>
      </c>
    </row>
    <row r="3687" spans="4:4">
      <c r="D3687" s="352" t="s">
        <v>3870</v>
      </c>
    </row>
    <row r="3688" spans="4:4">
      <c r="D3688" s="346" t="s">
        <v>3871</v>
      </c>
    </row>
    <row r="3689" spans="4:4">
      <c r="D3689" s="346" t="s">
        <v>3872</v>
      </c>
    </row>
    <row r="3690" spans="4:4">
      <c r="D3690" s="346" t="s">
        <v>3873</v>
      </c>
    </row>
    <row r="3691" spans="4:4">
      <c r="D3691" s="346" t="s">
        <v>3874</v>
      </c>
    </row>
    <row r="3692" spans="4:4">
      <c r="D3692" s="346" t="s">
        <v>3823</v>
      </c>
    </row>
    <row r="3693" spans="4:4">
      <c r="D3693" s="346" t="s">
        <v>3875</v>
      </c>
    </row>
    <row r="3694" spans="4:4">
      <c r="D3694" s="346" t="s">
        <v>3825</v>
      </c>
    </row>
    <row r="3695" spans="4:4">
      <c r="D3695" s="352" t="s">
        <v>3826</v>
      </c>
    </row>
    <row r="3696" spans="4:4">
      <c r="D3696" s="346" t="s">
        <v>3827</v>
      </c>
    </row>
    <row r="3697" spans="4:4">
      <c r="D3697" s="352" t="s">
        <v>3828</v>
      </c>
    </row>
    <row r="3698" spans="4:4">
      <c r="D3698" s="352" t="s">
        <v>3829</v>
      </c>
    </row>
    <row r="3699" spans="4:4">
      <c r="D3699" s="346" t="s">
        <v>3830</v>
      </c>
    </row>
    <row r="3700" spans="4:4">
      <c r="D3700" s="346" t="s">
        <v>3831</v>
      </c>
    </row>
    <row r="3701" spans="4:4">
      <c r="D3701" s="346" t="s">
        <v>3876</v>
      </c>
    </row>
    <row r="3702" spans="4:4">
      <c r="D3702" s="346" t="s">
        <v>3877</v>
      </c>
    </row>
    <row r="3703" spans="4:4">
      <c r="D3703" s="346" t="s">
        <v>3878</v>
      </c>
    </row>
    <row r="3704" spans="4:4">
      <c r="D3704" s="346" t="s">
        <v>3879</v>
      </c>
    </row>
    <row r="3705" spans="4:4">
      <c r="D3705" s="346" t="s">
        <v>3880</v>
      </c>
    </row>
    <row r="3706" spans="4:4">
      <c r="D3706" s="352" t="s">
        <v>3881</v>
      </c>
    </row>
    <row r="3707" spans="4:4">
      <c r="D3707" s="346" t="s">
        <v>3838</v>
      </c>
    </row>
    <row r="3708" spans="4:4">
      <c r="D3708" s="352" t="s">
        <v>3839</v>
      </c>
    </row>
    <row r="3709" spans="4:4">
      <c r="D3709" s="346" t="s">
        <v>3840</v>
      </c>
    </row>
    <row r="3710" spans="4:4">
      <c r="D3710" s="346" t="s">
        <v>3841</v>
      </c>
    </row>
    <row r="3711" spans="4:4">
      <c r="D3711" s="346" t="s">
        <v>3882</v>
      </c>
    </row>
    <row r="3712" spans="4:4">
      <c r="D3712" s="352" t="s">
        <v>3845</v>
      </c>
    </row>
    <row r="3713" spans="4:4">
      <c r="D3713" s="346" t="s">
        <v>3883</v>
      </c>
    </row>
    <row r="3714" spans="4:4">
      <c r="D3714" s="346" t="s">
        <v>3884</v>
      </c>
    </row>
    <row r="3715" spans="4:4">
      <c r="D3715" s="346" t="s">
        <v>3885</v>
      </c>
    </row>
    <row r="3716" spans="4:4">
      <c r="D3716" s="346" t="s">
        <v>3886</v>
      </c>
    </row>
    <row r="3717" spans="4:4">
      <c r="D3717" s="346" t="s">
        <v>3887</v>
      </c>
    </row>
    <row r="3718" spans="4:4">
      <c r="D3718" s="346" t="s">
        <v>3888</v>
      </c>
    </row>
    <row r="3719" spans="4:4">
      <c r="D3719" s="346" t="s">
        <v>3889</v>
      </c>
    </row>
    <row r="3720" spans="4:4">
      <c r="D3720" s="346" t="s">
        <v>3890</v>
      </c>
    </row>
    <row r="3721" spans="4:4">
      <c r="D3721" s="346" t="s">
        <v>3891</v>
      </c>
    </row>
    <row r="3722" spans="4:4">
      <c r="D3722" s="346" t="s">
        <v>3892</v>
      </c>
    </row>
    <row r="3723" spans="4:4">
      <c r="D3723" s="346" t="s">
        <v>3893</v>
      </c>
    </row>
    <row r="3724" spans="4:4">
      <c r="D3724" s="352" t="s">
        <v>3894</v>
      </c>
    </row>
    <row r="3725" spans="4:4">
      <c r="D3725" s="346" t="s">
        <v>3895</v>
      </c>
    </row>
    <row r="3726" spans="4:4">
      <c r="D3726" s="352" t="s">
        <v>3896</v>
      </c>
    </row>
    <row r="3727" spans="4:4">
      <c r="D3727" s="346" t="s">
        <v>3897</v>
      </c>
    </row>
    <row r="3728" spans="4:4">
      <c r="D3728" s="346" t="s">
        <v>3898</v>
      </c>
    </row>
    <row r="3729" spans="3:9">
      <c r="D3729" s="352" t="s">
        <v>3858</v>
      </c>
    </row>
    <row r="3730" spans="3:9">
      <c r="D3730" s="352" t="s">
        <v>3859</v>
      </c>
    </row>
    <row r="3731" spans="3:9">
      <c r="D3731" s="352" t="s">
        <v>3860</v>
      </c>
    </row>
    <row r="3732" spans="3:9">
      <c r="D3732" s="352" t="s">
        <v>3861</v>
      </c>
    </row>
    <row r="3733" spans="3:9">
      <c r="D3733" s="352" t="s">
        <v>3862</v>
      </c>
    </row>
    <row r="3734" spans="3:9">
      <c r="D3734" s="346" t="s">
        <v>3863</v>
      </c>
    </row>
    <row r="3735" spans="3:9">
      <c r="D3735" s="346"/>
    </row>
    <row r="3736" spans="3:9" ht="40.200000000000003" thickBot="1">
      <c r="C3736" s="964" t="s">
        <v>795</v>
      </c>
    </row>
    <row r="3737" spans="3:9" ht="40.200000000000003" thickBot="1">
      <c r="D3737" s="353" t="s">
        <v>975</v>
      </c>
      <c r="E3737" s="235" t="s">
        <v>465</v>
      </c>
      <c r="F3737" s="235" t="s">
        <v>978</v>
      </c>
      <c r="G3737" s="235" t="s">
        <v>1539</v>
      </c>
      <c r="H3737" s="235" t="s">
        <v>1358</v>
      </c>
      <c r="I3737" s="235" t="s">
        <v>1359</v>
      </c>
    </row>
    <row r="3738" spans="3:9" ht="40.200000000000003" thickBot="1">
      <c r="D3738" s="354" t="s">
        <v>2856</v>
      </c>
      <c r="E3738" s="236" t="s">
        <v>3234</v>
      </c>
      <c r="F3738" s="236"/>
      <c r="G3738" s="236"/>
      <c r="H3738" s="236" t="s">
        <v>1367</v>
      </c>
      <c r="I3738" s="236" t="s">
        <v>1367</v>
      </c>
    </row>
    <row r="3739" spans="3:9" ht="40.200000000000003" thickBot="1">
      <c r="D3739" s="354" t="s">
        <v>351</v>
      </c>
      <c r="E3739" s="236" t="s">
        <v>3235</v>
      </c>
      <c r="F3739" s="236"/>
      <c r="G3739" s="236"/>
      <c r="H3739" s="236" t="s">
        <v>1367</v>
      </c>
      <c r="I3739" s="236" t="s">
        <v>1367</v>
      </c>
    </row>
    <row r="3740" spans="3:9" ht="40.200000000000003" thickBot="1">
      <c r="D3740" s="354" t="s">
        <v>3236</v>
      </c>
      <c r="E3740" s="236" t="s">
        <v>3236</v>
      </c>
      <c r="F3740" s="236"/>
      <c r="G3740" s="236" t="s">
        <v>3899</v>
      </c>
      <c r="H3740" s="236" t="s">
        <v>617</v>
      </c>
      <c r="I3740" s="236" t="s">
        <v>39</v>
      </c>
    </row>
    <row r="3741" spans="3:9" ht="40.200000000000003" thickBot="1">
      <c r="D3741" s="354" t="s">
        <v>3900</v>
      </c>
      <c r="E3741" s="236"/>
      <c r="F3741" s="236"/>
      <c r="G3741" s="236" t="s">
        <v>3901</v>
      </c>
      <c r="H3741" s="236" t="s">
        <v>1635</v>
      </c>
      <c r="I3741" s="236" t="s">
        <v>1635</v>
      </c>
    </row>
    <row r="3742" spans="3:9" ht="40.200000000000003" thickBot="1">
      <c r="D3742" s="354" t="s">
        <v>3902</v>
      </c>
      <c r="E3742" s="236"/>
      <c r="F3742" s="236"/>
      <c r="G3742" s="236" t="s">
        <v>3903</v>
      </c>
      <c r="H3742" s="236" t="s">
        <v>1378</v>
      </c>
      <c r="I3742" s="236" t="s">
        <v>1378</v>
      </c>
    </row>
    <row r="3743" spans="3:9" ht="40.200000000000003" thickBot="1">
      <c r="D3743" s="354" t="s">
        <v>3904</v>
      </c>
      <c r="E3743" s="236" t="s">
        <v>3905</v>
      </c>
      <c r="F3743" s="236">
        <v>0</v>
      </c>
      <c r="G3743" s="236" t="s">
        <v>3906</v>
      </c>
      <c r="H3743" s="236" t="s">
        <v>2116</v>
      </c>
      <c r="I3743" s="236" t="s">
        <v>28</v>
      </c>
    </row>
    <row r="3744" spans="3:9" ht="40.200000000000003" thickBot="1">
      <c r="D3744" s="354" t="s">
        <v>3907</v>
      </c>
      <c r="E3744" s="236" t="s">
        <v>3908</v>
      </c>
      <c r="F3744" s="236">
        <v>30000</v>
      </c>
      <c r="G3744" s="236" t="s">
        <v>3909</v>
      </c>
      <c r="H3744" s="236" t="s">
        <v>2116</v>
      </c>
      <c r="I3744" s="236" t="s">
        <v>28</v>
      </c>
    </row>
    <row r="3745" spans="3:9" ht="40.200000000000003" thickBot="1">
      <c r="D3745" s="354" t="s">
        <v>3910</v>
      </c>
      <c r="E3745" s="236" t="s">
        <v>3910</v>
      </c>
      <c r="F3745" s="236">
        <v>10000</v>
      </c>
      <c r="G3745" s="236" t="s">
        <v>3911</v>
      </c>
      <c r="H3745" s="236" t="s">
        <v>2116</v>
      </c>
      <c r="I3745" s="236" t="s">
        <v>28</v>
      </c>
    </row>
    <row r="3746" spans="3:9">
      <c r="D3746" s="355"/>
    </row>
    <row r="3748" spans="3:9" ht="40.200000000000003" thickBot="1">
      <c r="C3748" s="964" t="s">
        <v>3912</v>
      </c>
      <c r="D3748" s="355"/>
    </row>
    <row r="3749" spans="3:9" ht="40.200000000000003" thickBot="1">
      <c r="D3749" s="353" t="s">
        <v>975</v>
      </c>
      <c r="E3749" s="235" t="s">
        <v>465</v>
      </c>
      <c r="F3749" s="235" t="s">
        <v>1540</v>
      </c>
      <c r="G3749" s="235" t="s">
        <v>1358</v>
      </c>
      <c r="H3749" s="235" t="s">
        <v>1359</v>
      </c>
    </row>
    <row r="3750" spans="3:9" ht="40.200000000000003" thickBot="1">
      <c r="D3750" s="354" t="s">
        <v>3239</v>
      </c>
      <c r="E3750" s="236" t="s">
        <v>3913</v>
      </c>
      <c r="F3750" s="236"/>
      <c r="G3750" s="236" t="s">
        <v>2116</v>
      </c>
      <c r="H3750" s="236" t="s">
        <v>28</v>
      </c>
    </row>
    <row r="3751" spans="3:9" ht="40.200000000000003" thickBot="1">
      <c r="D3751" s="354" t="s">
        <v>3914</v>
      </c>
      <c r="E3751" s="236"/>
      <c r="F3751" s="236" t="b">
        <v>0</v>
      </c>
      <c r="G3751" s="236" t="s">
        <v>2116</v>
      </c>
      <c r="H3751" s="236" t="s">
        <v>28</v>
      </c>
    </row>
    <row r="3752" spans="3:9" ht="40.200000000000003" thickBot="1">
      <c r="D3752" s="354" t="s">
        <v>3915</v>
      </c>
      <c r="E3752" s="236"/>
      <c r="F3752" s="236" t="b">
        <v>0</v>
      </c>
      <c r="G3752" s="236" t="s">
        <v>3271</v>
      </c>
      <c r="H3752" s="236" t="s">
        <v>3916</v>
      </c>
    </row>
    <row r="3753" spans="3:9" ht="40.200000000000003" thickBot="1">
      <c r="D3753" s="354" t="s">
        <v>3917</v>
      </c>
      <c r="E3753" s="236"/>
      <c r="F3753" s="236" t="b">
        <v>0</v>
      </c>
      <c r="G3753" s="236" t="s">
        <v>2068</v>
      </c>
      <c r="H3753" s="236" t="s">
        <v>2069</v>
      </c>
    </row>
    <row r="3754" spans="3:9" ht="40.200000000000003" thickBot="1">
      <c r="D3754" s="354" t="s">
        <v>3918</v>
      </c>
      <c r="E3754" s="236" t="s">
        <v>3918</v>
      </c>
      <c r="F3754" s="236" t="b">
        <v>0</v>
      </c>
      <c r="G3754" s="236" t="s">
        <v>1367</v>
      </c>
      <c r="H3754" s="236" t="s">
        <v>1367</v>
      </c>
    </row>
    <row r="3755" spans="3:9" ht="40.200000000000003" thickBot="1">
      <c r="D3755" s="354" t="s">
        <v>3919</v>
      </c>
      <c r="E3755" s="236" t="s">
        <v>3281</v>
      </c>
      <c r="F3755" s="236"/>
      <c r="G3755" s="236" t="s">
        <v>2116</v>
      </c>
      <c r="H3755" s="236" t="s">
        <v>28</v>
      </c>
    </row>
    <row r="3756" spans="3:9" ht="40.200000000000003" thickBot="1">
      <c r="D3756" s="354" t="s">
        <v>3920</v>
      </c>
      <c r="E3756" s="236" t="s">
        <v>3920</v>
      </c>
      <c r="F3756" s="236"/>
      <c r="G3756" s="236" t="s">
        <v>2068</v>
      </c>
      <c r="H3756" s="236" t="s">
        <v>2069</v>
      </c>
    </row>
    <row r="3757" spans="3:9">
      <c r="D3757" s="374"/>
    </row>
    <row r="3758" spans="3:9" ht="40.200000000000003" thickBot="1">
      <c r="C3758" s="964" t="s">
        <v>3921</v>
      </c>
    </row>
    <row r="3759" spans="3:9" ht="40.200000000000003" thickBot="1">
      <c r="D3759" s="353" t="s">
        <v>975</v>
      </c>
      <c r="E3759" s="235" t="s">
        <v>1358</v>
      </c>
      <c r="F3759" s="235" t="s">
        <v>1359</v>
      </c>
    </row>
    <row r="3760" spans="3:9" ht="40.200000000000003" thickBot="1">
      <c r="D3760" s="354" t="s">
        <v>38</v>
      </c>
      <c r="E3760" s="236" t="s">
        <v>3922</v>
      </c>
      <c r="F3760" s="236" t="s">
        <v>39</v>
      </c>
    </row>
    <row r="3761" spans="4:6" ht="40.200000000000003" thickBot="1">
      <c r="D3761" s="354" t="s">
        <v>3923</v>
      </c>
      <c r="E3761" s="236" t="s">
        <v>3922</v>
      </c>
      <c r="F3761" s="236" t="s">
        <v>39</v>
      </c>
    </row>
    <row r="3762" spans="4:6" ht="40.200000000000003" thickBot="1">
      <c r="D3762" s="354" t="s">
        <v>3924</v>
      </c>
      <c r="E3762" s="236" t="s">
        <v>3922</v>
      </c>
      <c r="F3762" s="236" t="s">
        <v>39</v>
      </c>
    </row>
    <row r="3763" spans="4:6" ht="40.200000000000003" thickBot="1">
      <c r="D3763" s="354" t="s">
        <v>3925</v>
      </c>
      <c r="E3763" s="236" t="s">
        <v>3922</v>
      </c>
      <c r="F3763" s="236" t="s">
        <v>39</v>
      </c>
    </row>
    <row r="3764" spans="4:6" ht="40.200000000000003" thickBot="1">
      <c r="D3764" s="354" t="s">
        <v>419</v>
      </c>
      <c r="E3764" s="236" t="s">
        <v>3922</v>
      </c>
      <c r="F3764" s="236" t="s">
        <v>39</v>
      </c>
    </row>
    <row r="3765" spans="4:6" ht="40.200000000000003" thickBot="1">
      <c r="D3765" s="354" t="s">
        <v>428</v>
      </c>
      <c r="E3765" s="236" t="s">
        <v>3922</v>
      </c>
      <c r="F3765" s="236" t="s">
        <v>39</v>
      </c>
    </row>
    <row r="3766" spans="4:6" ht="40.200000000000003" thickBot="1">
      <c r="D3766" s="354" t="s">
        <v>3926</v>
      </c>
      <c r="E3766" s="236" t="s">
        <v>3922</v>
      </c>
      <c r="F3766" s="236" t="s">
        <v>39</v>
      </c>
    </row>
    <row r="3767" spans="4:6" ht="40.200000000000003" thickBot="1">
      <c r="D3767" s="354" t="s">
        <v>3927</v>
      </c>
      <c r="E3767" s="236" t="s">
        <v>3922</v>
      </c>
      <c r="F3767" s="236" t="s">
        <v>1365</v>
      </c>
    </row>
    <row r="3768" spans="4:6" ht="40.200000000000003" thickBot="1">
      <c r="D3768" s="354" t="s">
        <v>3928</v>
      </c>
      <c r="E3768" s="236" t="s">
        <v>3922</v>
      </c>
      <c r="F3768" s="236" t="s">
        <v>1365</v>
      </c>
    </row>
    <row r="3769" spans="4:6" ht="40.200000000000003" thickBot="1">
      <c r="D3769" s="354" t="s">
        <v>3929</v>
      </c>
      <c r="E3769" s="236" t="s">
        <v>3930</v>
      </c>
      <c r="F3769" s="236" t="s">
        <v>28</v>
      </c>
    </row>
    <row r="3770" spans="4:6" ht="40.200000000000003" thickBot="1">
      <c r="D3770" s="354" t="s">
        <v>3931</v>
      </c>
      <c r="E3770" s="236" t="s">
        <v>3930</v>
      </c>
      <c r="F3770" s="236" t="s">
        <v>28</v>
      </c>
    </row>
    <row r="3771" spans="4:6" ht="40.200000000000003" thickBot="1">
      <c r="D3771" s="354" t="s">
        <v>3932</v>
      </c>
      <c r="E3771" s="236" t="s">
        <v>3930</v>
      </c>
      <c r="F3771" s="236" t="s">
        <v>28</v>
      </c>
    </row>
    <row r="3772" spans="4:6" ht="40.200000000000003" thickBot="1">
      <c r="D3772" s="354" t="s">
        <v>3933</v>
      </c>
      <c r="E3772" s="236" t="s">
        <v>3930</v>
      </c>
      <c r="F3772" s="236" t="s">
        <v>28</v>
      </c>
    </row>
    <row r="3773" spans="4:6" ht="40.200000000000003" thickBot="1">
      <c r="D3773" s="354" t="s">
        <v>3934</v>
      </c>
      <c r="E3773" s="236" t="s">
        <v>3930</v>
      </c>
      <c r="F3773" s="236" t="s">
        <v>28</v>
      </c>
    </row>
    <row r="3774" spans="4:6" ht="40.200000000000003" thickBot="1">
      <c r="D3774" s="354" t="s">
        <v>3935</v>
      </c>
      <c r="E3774" s="236" t="s">
        <v>3936</v>
      </c>
      <c r="F3774" s="236" t="s">
        <v>2069</v>
      </c>
    </row>
    <row r="3775" spans="4:6" ht="40.200000000000003" thickBot="1">
      <c r="D3775" s="354" t="s">
        <v>1632</v>
      </c>
      <c r="E3775" s="236" t="s">
        <v>3936</v>
      </c>
      <c r="F3775" s="236" t="s">
        <v>2069</v>
      </c>
    </row>
    <row r="3776" spans="4:6" ht="40.200000000000003" thickBot="1">
      <c r="D3776" s="354" t="s">
        <v>3937</v>
      </c>
      <c r="E3776" s="236" t="s">
        <v>3936</v>
      </c>
      <c r="F3776" s="236" t="s">
        <v>2069</v>
      </c>
    </row>
    <row r="3777" spans="3:6" ht="40.200000000000003" thickBot="1">
      <c r="D3777" s="354" t="s">
        <v>3938</v>
      </c>
      <c r="E3777" s="236" t="s">
        <v>3936</v>
      </c>
      <c r="F3777" s="236" t="s">
        <v>2069</v>
      </c>
    </row>
    <row r="3778" spans="3:6" ht="40.200000000000003" thickBot="1">
      <c r="D3778" s="354" t="s">
        <v>3939</v>
      </c>
      <c r="E3778" s="236" t="s">
        <v>3940</v>
      </c>
      <c r="F3778" s="236" t="s">
        <v>2086</v>
      </c>
    </row>
    <row r="3779" spans="3:6" ht="40.200000000000003" thickBot="1">
      <c r="D3779" s="354" t="s">
        <v>3941</v>
      </c>
      <c r="E3779" s="236" t="s">
        <v>3940</v>
      </c>
      <c r="F3779" s="236" t="s">
        <v>2086</v>
      </c>
    </row>
    <row r="3780" spans="3:6" ht="40.200000000000003" thickBot="1">
      <c r="D3780" s="354" t="s">
        <v>3942</v>
      </c>
      <c r="E3780" s="236" t="s">
        <v>3940</v>
      </c>
      <c r="F3780" s="236" t="s">
        <v>2086</v>
      </c>
    </row>
    <row r="3781" spans="3:6" ht="40.200000000000003" thickBot="1">
      <c r="D3781" s="354" t="s">
        <v>3943</v>
      </c>
      <c r="E3781" s="236" t="s">
        <v>3940</v>
      </c>
      <c r="F3781" s="236" t="s">
        <v>2086</v>
      </c>
    </row>
    <row r="3782" spans="3:6" ht="40.200000000000003" thickBot="1">
      <c r="D3782" s="354" t="s">
        <v>3944</v>
      </c>
      <c r="E3782" s="236" t="s">
        <v>3940</v>
      </c>
      <c r="F3782" s="236" t="s">
        <v>2086</v>
      </c>
    </row>
    <row r="3783" spans="3:6" ht="40.200000000000003" thickBot="1">
      <c r="D3783" s="354" t="s">
        <v>3935</v>
      </c>
      <c r="E3783" s="236" t="s">
        <v>3940</v>
      </c>
      <c r="F3783" s="236" t="s">
        <v>2086</v>
      </c>
    </row>
    <row r="3784" spans="3:6" ht="40.200000000000003" thickBot="1">
      <c r="D3784" s="354" t="s">
        <v>3945</v>
      </c>
      <c r="E3784" s="236" t="s">
        <v>3940</v>
      </c>
      <c r="F3784" s="236" t="s">
        <v>2086</v>
      </c>
    </row>
    <row r="3785" spans="3:6" ht="40.200000000000003" thickBot="1">
      <c r="D3785" s="354" t="s">
        <v>3946</v>
      </c>
      <c r="E3785" s="236" t="s">
        <v>3940</v>
      </c>
      <c r="F3785" s="236" t="s">
        <v>2086</v>
      </c>
    </row>
    <row r="3786" spans="3:6" ht="40.200000000000003" thickBot="1">
      <c r="D3786" s="354" t="s">
        <v>3947</v>
      </c>
      <c r="E3786" s="236" t="s">
        <v>3948</v>
      </c>
      <c r="F3786" s="236" t="s">
        <v>2086</v>
      </c>
    </row>
    <row r="3787" spans="3:6" ht="40.200000000000003" thickBot="1">
      <c r="D3787" s="354" t="s">
        <v>3949</v>
      </c>
      <c r="E3787" s="236" t="s">
        <v>3950</v>
      </c>
      <c r="F3787" s="236"/>
    </row>
    <row r="3788" spans="3:6" ht="40.200000000000003" thickBot="1">
      <c r="D3788" s="354" t="s">
        <v>3281</v>
      </c>
      <c r="E3788" s="236" t="s">
        <v>3951</v>
      </c>
      <c r="F3788" s="236"/>
    </row>
    <row r="3789" spans="3:6" ht="40.200000000000003" thickBot="1">
      <c r="D3789" s="354" t="s">
        <v>3952</v>
      </c>
      <c r="E3789" s="236" t="s">
        <v>1367</v>
      </c>
      <c r="F3789" s="236"/>
    </row>
    <row r="3790" spans="3:6">
      <c r="D3790" s="355"/>
    </row>
    <row r="3791" spans="3:6" ht="40.200000000000003" thickBot="1">
      <c r="C3791" s="964" t="s">
        <v>3953</v>
      </c>
    </row>
    <row r="3792" spans="3:6" ht="40.200000000000003" thickBot="1">
      <c r="D3792" s="353" t="s">
        <v>975</v>
      </c>
      <c r="E3792" s="235" t="s">
        <v>1358</v>
      </c>
      <c r="F3792" s="235" t="s">
        <v>1359</v>
      </c>
    </row>
    <row r="3793" spans="3:9" ht="40.200000000000003" thickBot="1">
      <c r="D3793" s="354" t="s">
        <v>2780</v>
      </c>
      <c r="E3793" s="236" t="s">
        <v>3954</v>
      </c>
      <c r="F3793" s="236"/>
    </row>
    <row r="3794" spans="3:9" ht="40.200000000000003" thickBot="1">
      <c r="D3794" s="354" t="s">
        <v>3955</v>
      </c>
      <c r="E3794" s="236" t="s">
        <v>3956</v>
      </c>
      <c r="F3794" s="236" t="s">
        <v>3957</v>
      </c>
    </row>
    <row r="3795" spans="3:9">
      <c r="D3795" s="355"/>
    </row>
    <row r="3796" spans="3:9" ht="45">
      <c r="D3796" s="355" t="s">
        <v>3958</v>
      </c>
      <c r="E3796" s="251" t="s">
        <v>3959</v>
      </c>
    </row>
    <row r="3797" spans="3:9">
      <c r="D3797" s="362" t="s">
        <v>3960</v>
      </c>
    </row>
    <row r="3798" spans="3:9">
      <c r="D3798" s="355"/>
    </row>
    <row r="3799" spans="3:9">
      <c r="D3799" s="355"/>
    </row>
    <row r="3800" spans="3:9">
      <c r="D3800" s="355"/>
    </row>
    <row r="3801" spans="3:9">
      <c r="C3801" s="964" t="s">
        <v>3961</v>
      </c>
    </row>
    <row r="3802" spans="3:9">
      <c r="D3802" s="356" t="s">
        <v>3962</v>
      </c>
    </row>
    <row r="3803" spans="3:9">
      <c r="D3803" s="356" t="s">
        <v>3963</v>
      </c>
    </row>
    <row r="3804" spans="3:9">
      <c r="D3804" s="356" t="s">
        <v>3964</v>
      </c>
    </row>
    <row r="3805" spans="3:9">
      <c r="D3805" s="356"/>
    </row>
    <row r="3806" spans="3:9" ht="40.200000000000003" thickBot="1">
      <c r="C3806" s="964" t="s">
        <v>3965</v>
      </c>
    </row>
    <row r="3807" spans="3:9" ht="40.200000000000003" thickBot="1">
      <c r="D3807" s="353" t="s">
        <v>975</v>
      </c>
      <c r="E3807" s="235" t="s">
        <v>465</v>
      </c>
      <c r="F3807" s="235" t="s">
        <v>978</v>
      </c>
      <c r="G3807" s="235" t="s">
        <v>1539</v>
      </c>
      <c r="H3807" s="235" t="s">
        <v>1358</v>
      </c>
      <c r="I3807" s="235" t="s">
        <v>1359</v>
      </c>
    </row>
    <row r="3808" spans="3:9" ht="40.200000000000003" thickBot="1">
      <c r="D3808" s="354" t="s">
        <v>2856</v>
      </c>
      <c r="E3808" s="236" t="s">
        <v>3234</v>
      </c>
      <c r="F3808" s="236"/>
      <c r="G3808" s="236"/>
      <c r="H3808" s="236" t="s">
        <v>1367</v>
      </c>
      <c r="I3808" s="236" t="s">
        <v>1367</v>
      </c>
    </row>
    <row r="3809" spans="3:9" ht="40.200000000000003" thickBot="1">
      <c r="D3809" s="354" t="s">
        <v>351</v>
      </c>
      <c r="E3809" s="236" t="s">
        <v>3235</v>
      </c>
      <c r="F3809" s="236"/>
      <c r="G3809" s="236"/>
      <c r="H3809" s="236" t="s">
        <v>1367</v>
      </c>
      <c r="I3809" s="236" t="s">
        <v>1367</v>
      </c>
    </row>
    <row r="3810" spans="3:9" ht="40.200000000000003" thickBot="1">
      <c r="D3810" s="354" t="s">
        <v>3236</v>
      </c>
      <c r="E3810" s="236" t="s">
        <v>3236</v>
      </c>
      <c r="F3810" s="236"/>
      <c r="G3810" s="236" t="s">
        <v>3899</v>
      </c>
      <c r="H3810" s="236" t="s">
        <v>617</v>
      </c>
      <c r="I3810" s="236" t="s">
        <v>39</v>
      </c>
    </row>
    <row r="3811" spans="3:9" ht="40.200000000000003" thickBot="1">
      <c r="D3811" s="354" t="s">
        <v>3900</v>
      </c>
      <c r="E3811" s="236"/>
      <c r="F3811" s="236"/>
      <c r="G3811" s="236" t="s">
        <v>3901</v>
      </c>
      <c r="H3811" s="236" t="s">
        <v>1635</v>
      </c>
      <c r="I3811" s="236" t="s">
        <v>1635</v>
      </c>
    </row>
    <row r="3812" spans="3:9" ht="40.200000000000003" thickBot="1">
      <c r="D3812" s="354" t="s">
        <v>3902</v>
      </c>
      <c r="E3812" s="236"/>
      <c r="F3812" s="236"/>
      <c r="G3812" s="236" t="s">
        <v>3903</v>
      </c>
      <c r="H3812" s="236" t="s">
        <v>1378</v>
      </c>
      <c r="I3812" s="236" t="s">
        <v>1378</v>
      </c>
    </row>
    <row r="3813" spans="3:9" ht="40.200000000000003" thickBot="1">
      <c r="D3813" s="354" t="s">
        <v>3904</v>
      </c>
      <c r="E3813" s="236" t="s">
        <v>3905</v>
      </c>
      <c r="F3813" s="236">
        <v>0</v>
      </c>
      <c r="G3813" s="236" t="s">
        <v>3966</v>
      </c>
      <c r="H3813" s="236" t="s">
        <v>2116</v>
      </c>
      <c r="I3813" s="236" t="s">
        <v>28</v>
      </c>
    </row>
    <row r="3814" spans="3:9" ht="40.200000000000003" thickBot="1">
      <c r="D3814" s="354" t="s">
        <v>3907</v>
      </c>
      <c r="E3814" s="236" t="s">
        <v>3908</v>
      </c>
      <c r="F3814" s="236">
        <v>30000</v>
      </c>
      <c r="G3814" s="236" t="s">
        <v>3967</v>
      </c>
      <c r="H3814" s="236" t="s">
        <v>2116</v>
      </c>
      <c r="I3814" s="236" t="s">
        <v>28</v>
      </c>
    </row>
    <row r="3815" spans="3:9" ht="40.200000000000003" thickBot="1">
      <c r="D3815" s="354" t="s">
        <v>3910</v>
      </c>
      <c r="E3815" s="236" t="s">
        <v>3910</v>
      </c>
      <c r="F3815" s="236">
        <v>10000</v>
      </c>
      <c r="G3815" s="236" t="s">
        <v>3968</v>
      </c>
      <c r="H3815" s="236" t="s">
        <v>2116</v>
      </c>
      <c r="I3815" s="236" t="s">
        <v>28</v>
      </c>
    </row>
    <row r="3816" spans="3:9" ht="40.200000000000003" thickBot="1">
      <c r="D3816" s="354" t="s">
        <v>3969</v>
      </c>
      <c r="E3816" s="236" t="s">
        <v>3682</v>
      </c>
      <c r="F3816" s="236">
        <v>50</v>
      </c>
      <c r="G3816" s="236" t="s">
        <v>3970</v>
      </c>
      <c r="H3816" s="236" t="s">
        <v>2092</v>
      </c>
      <c r="I3816" s="236" t="s">
        <v>2092</v>
      </c>
    </row>
    <row r="3817" spans="3:9" ht="40.200000000000003" thickBot="1">
      <c r="D3817" s="354" t="s">
        <v>3971</v>
      </c>
      <c r="E3817" s="236" t="s">
        <v>3685</v>
      </c>
      <c r="F3817" s="236">
        <v>150</v>
      </c>
      <c r="G3817" s="236" t="s">
        <v>3972</v>
      </c>
      <c r="H3817" s="236" t="s">
        <v>2092</v>
      </c>
      <c r="I3817" s="236" t="s">
        <v>2092</v>
      </c>
    </row>
    <row r="3818" spans="3:9" ht="40.200000000000003" thickBot="1">
      <c r="D3818" s="354" t="s">
        <v>3686</v>
      </c>
      <c r="E3818" s="236" t="s">
        <v>3686</v>
      </c>
      <c r="F3818" s="236">
        <v>10</v>
      </c>
      <c r="G3818" s="236" t="s">
        <v>3973</v>
      </c>
      <c r="H3818" s="236" t="s">
        <v>2092</v>
      </c>
      <c r="I3818" s="236" t="s">
        <v>2092</v>
      </c>
    </row>
    <row r="3819" spans="3:9" ht="40.200000000000003" thickBot="1">
      <c r="D3819" s="354" t="s">
        <v>3674</v>
      </c>
      <c r="E3819" s="236" t="s">
        <v>3974</v>
      </c>
      <c r="F3819" s="236">
        <v>0</v>
      </c>
      <c r="G3819" s="236" t="s">
        <v>3975</v>
      </c>
      <c r="H3819" s="236" t="s">
        <v>1397</v>
      </c>
      <c r="I3819" s="236" t="s">
        <v>1398</v>
      </c>
    </row>
    <row r="3820" spans="3:9" ht="40.200000000000003" thickBot="1">
      <c r="D3820" s="354" t="s">
        <v>612</v>
      </c>
      <c r="E3820" s="236" t="s">
        <v>3678</v>
      </c>
      <c r="F3820" s="236">
        <v>500</v>
      </c>
      <c r="G3820" s="236" t="s">
        <v>3975</v>
      </c>
      <c r="H3820" s="236" t="s">
        <v>1397</v>
      </c>
      <c r="I3820" s="236" t="s">
        <v>1398</v>
      </c>
    </row>
    <row r="3821" spans="3:9" ht="40.200000000000003" thickBot="1">
      <c r="D3821" s="354" t="s">
        <v>3679</v>
      </c>
      <c r="E3821" s="236" t="s">
        <v>3680</v>
      </c>
      <c r="F3821" s="236">
        <v>100</v>
      </c>
      <c r="G3821" s="236" t="s">
        <v>3975</v>
      </c>
      <c r="H3821" s="236" t="s">
        <v>1397</v>
      </c>
      <c r="I3821" s="236" t="s">
        <v>1398</v>
      </c>
    </row>
    <row r="3824" spans="3:9" ht="40.200000000000003" thickBot="1">
      <c r="C3824" s="966" t="s">
        <v>3976</v>
      </c>
    </row>
    <row r="3825" spans="3:7" ht="40.200000000000003" thickBot="1">
      <c r="D3825" s="353" t="s">
        <v>975</v>
      </c>
      <c r="E3825" s="235" t="s">
        <v>1540</v>
      </c>
      <c r="F3825" s="235" t="s">
        <v>1358</v>
      </c>
      <c r="G3825" s="235" t="s">
        <v>1359</v>
      </c>
    </row>
    <row r="3826" spans="3:7" ht="40.200000000000003" thickBot="1">
      <c r="D3826" s="354" t="s">
        <v>3239</v>
      </c>
      <c r="E3826" s="236" t="b">
        <v>0</v>
      </c>
      <c r="F3826" s="236" t="s">
        <v>3930</v>
      </c>
      <c r="G3826" s="236" t="s">
        <v>28</v>
      </c>
    </row>
    <row r="3827" spans="3:7" ht="40.200000000000003" thickBot="1">
      <c r="D3827" s="354" t="s">
        <v>3977</v>
      </c>
      <c r="E3827" s="236" t="b">
        <v>0</v>
      </c>
      <c r="F3827" s="236" t="s">
        <v>592</v>
      </c>
      <c r="G3827" s="236" t="s">
        <v>1365</v>
      </c>
    </row>
    <row r="3828" spans="3:7" ht="40.200000000000003" thickBot="1">
      <c r="D3828" s="354" t="s">
        <v>3244</v>
      </c>
      <c r="E3828" s="236" t="b">
        <v>0</v>
      </c>
      <c r="F3828" s="236" t="s">
        <v>2092</v>
      </c>
      <c r="G3828" s="236" t="s">
        <v>2092</v>
      </c>
    </row>
    <row r="3829" spans="3:7" ht="40.200000000000003" thickBot="1">
      <c r="D3829" s="354" t="s">
        <v>2084</v>
      </c>
      <c r="E3829" s="236" t="b">
        <v>0</v>
      </c>
      <c r="F3829" s="236" t="s">
        <v>613</v>
      </c>
      <c r="G3829" s="236" t="s">
        <v>1398</v>
      </c>
    </row>
    <row r="3830" spans="3:7" ht="40.200000000000003" thickBot="1">
      <c r="D3830" s="354" t="s">
        <v>803</v>
      </c>
      <c r="E3830" s="236" t="b">
        <v>0</v>
      </c>
      <c r="F3830" s="236" t="s">
        <v>2092</v>
      </c>
      <c r="G3830" s="236" t="s">
        <v>2092</v>
      </c>
    </row>
    <row r="3831" spans="3:7" ht="40.200000000000003" thickBot="1">
      <c r="D3831" s="354" t="s">
        <v>3978</v>
      </c>
      <c r="E3831" s="236" t="b">
        <v>0</v>
      </c>
      <c r="F3831" s="236"/>
      <c r="G3831" s="236"/>
    </row>
    <row r="3832" spans="3:7">
      <c r="D3832" s="375"/>
    </row>
    <row r="3833" spans="3:7" ht="40.200000000000003" thickBot="1">
      <c r="C3833" s="966" t="s">
        <v>3979</v>
      </c>
    </row>
    <row r="3834" spans="3:7" ht="40.200000000000003" thickBot="1">
      <c r="D3834" s="353" t="s">
        <v>975</v>
      </c>
      <c r="E3834" s="235" t="s">
        <v>465</v>
      </c>
      <c r="F3834" s="235" t="s">
        <v>1358</v>
      </c>
      <c r="G3834" s="235" t="s">
        <v>1359</v>
      </c>
    </row>
    <row r="3835" spans="3:7" ht="40.200000000000003" thickBot="1">
      <c r="D3835" s="354" t="s">
        <v>3605</v>
      </c>
      <c r="E3835" s="236" t="s">
        <v>3980</v>
      </c>
      <c r="F3835" s="236" t="s">
        <v>2092</v>
      </c>
      <c r="G3835" s="236" t="s">
        <v>2092</v>
      </c>
    </row>
    <row r="3836" spans="3:7" ht="40.200000000000003" thickBot="1">
      <c r="D3836" s="354" t="s">
        <v>2084</v>
      </c>
      <c r="E3836" s="236" t="s">
        <v>3981</v>
      </c>
      <c r="F3836" s="236" t="s">
        <v>613</v>
      </c>
      <c r="G3836" s="236" t="s">
        <v>1398</v>
      </c>
    </row>
    <row r="3837" spans="3:7" ht="40.200000000000003" thickBot="1">
      <c r="D3837" s="354" t="s">
        <v>3982</v>
      </c>
      <c r="E3837" s="236" t="s">
        <v>3983</v>
      </c>
      <c r="F3837" s="236"/>
      <c r="G3837" s="236"/>
    </row>
    <row r="3838" spans="3:7" ht="40.200000000000003" thickBot="1">
      <c r="D3838" s="354" t="s">
        <v>3984</v>
      </c>
      <c r="E3838" s="236" t="s">
        <v>3985</v>
      </c>
      <c r="F3838" s="240" t="s">
        <v>3986</v>
      </c>
      <c r="G3838" s="236"/>
    </row>
    <row r="3839" spans="3:7">
      <c r="D3839" s="375"/>
    </row>
    <row r="3840" spans="3:7" ht="40.200000000000003" thickBot="1">
      <c r="C3840" s="966" t="s">
        <v>3987</v>
      </c>
    </row>
    <row r="3841" spans="3:6" ht="40.200000000000003" thickBot="1">
      <c r="D3841" s="353" t="s">
        <v>975</v>
      </c>
      <c r="E3841" s="235" t="s">
        <v>1358</v>
      </c>
      <c r="F3841" s="235" t="s">
        <v>1359</v>
      </c>
    </row>
    <row r="3842" spans="3:6" ht="40.200000000000003" thickBot="1">
      <c r="D3842" s="354" t="s">
        <v>38</v>
      </c>
      <c r="E3842" s="236" t="s">
        <v>3988</v>
      </c>
      <c r="F3842" s="236" t="s">
        <v>39</v>
      </c>
    </row>
    <row r="3843" spans="3:6" ht="40.200000000000003" thickBot="1">
      <c r="D3843" s="354" t="s">
        <v>419</v>
      </c>
      <c r="E3843" s="236" t="s">
        <v>592</v>
      </c>
      <c r="F3843" s="236" t="s">
        <v>39</v>
      </c>
    </row>
    <row r="3844" spans="3:6" ht="40.200000000000003" thickBot="1">
      <c r="D3844" s="354" t="s">
        <v>428</v>
      </c>
      <c r="E3844" s="236" t="s">
        <v>592</v>
      </c>
      <c r="F3844" s="236" t="s">
        <v>39</v>
      </c>
    </row>
    <row r="3845" spans="3:6" ht="40.200000000000003" thickBot="1">
      <c r="D3845" s="354" t="s">
        <v>409</v>
      </c>
      <c r="E3845" s="236" t="s">
        <v>592</v>
      </c>
      <c r="F3845" s="236" t="s">
        <v>1365</v>
      </c>
    </row>
    <row r="3846" spans="3:6" ht="40.200000000000003" thickBot="1">
      <c r="D3846" s="354" t="s">
        <v>412</v>
      </c>
      <c r="E3846" s="236" t="s">
        <v>592</v>
      </c>
      <c r="F3846" s="236" t="s">
        <v>1365</v>
      </c>
    </row>
    <row r="3847" spans="3:6" ht="40.200000000000003" thickBot="1">
      <c r="D3847" s="354" t="s">
        <v>408</v>
      </c>
      <c r="E3847" s="236" t="s">
        <v>592</v>
      </c>
      <c r="F3847" s="236" t="s">
        <v>1365</v>
      </c>
    </row>
    <row r="3848" spans="3:6" ht="40.200000000000003" thickBot="1">
      <c r="D3848" s="354" t="s">
        <v>410</v>
      </c>
      <c r="E3848" s="236" t="s">
        <v>592</v>
      </c>
      <c r="F3848" s="236" t="s">
        <v>1365</v>
      </c>
    </row>
    <row r="3849" spans="3:6" ht="40.200000000000003" thickBot="1">
      <c r="D3849" s="354" t="s">
        <v>411</v>
      </c>
      <c r="E3849" s="236" t="s">
        <v>3989</v>
      </c>
      <c r="F3849" s="236"/>
    </row>
    <row r="3850" spans="3:6">
      <c r="C3850" s="964" t="s">
        <v>3990</v>
      </c>
    </row>
    <row r="3851" spans="3:6">
      <c r="D3851" s="362" t="s">
        <v>3991</v>
      </c>
    </row>
    <row r="3852" spans="3:6">
      <c r="D3852" s="362" t="s">
        <v>3992</v>
      </c>
    </row>
    <row r="3853" spans="3:6">
      <c r="D3853" s="362" t="s">
        <v>3993</v>
      </c>
    </row>
    <row r="3854" spans="3:6">
      <c r="D3854" s="362" t="s">
        <v>3994</v>
      </c>
    </row>
    <row r="3855" spans="3:6">
      <c r="C3855" s="966" t="s">
        <v>3995</v>
      </c>
    </row>
    <row r="3856" spans="3:6">
      <c r="D3856" s="356" t="s">
        <v>3962</v>
      </c>
    </row>
    <row r="3857" spans="3:4">
      <c r="D3857" s="356" t="s">
        <v>3963</v>
      </c>
    </row>
    <row r="3858" spans="3:4">
      <c r="D3858" s="356" t="s">
        <v>3996</v>
      </c>
    </row>
    <row r="3859" spans="3:4">
      <c r="D3859" s="356" t="s">
        <v>3997</v>
      </c>
    </row>
    <row r="3860" spans="3:4">
      <c r="C3860" s="962" t="s">
        <v>796</v>
      </c>
    </row>
    <row r="3861" spans="3:4">
      <c r="D3861" s="346" t="s">
        <v>3998</v>
      </c>
    </row>
    <row r="3862" spans="3:4">
      <c r="C3862" s="963" t="s">
        <v>797</v>
      </c>
    </row>
    <row r="3863" spans="3:4">
      <c r="D3863" s="346" t="s">
        <v>3999</v>
      </c>
    </row>
    <row r="3864" spans="3:4">
      <c r="D3864" s="346" t="s">
        <v>4000</v>
      </c>
    </row>
    <row r="3865" spans="3:4">
      <c r="D3865" s="346" t="s">
        <v>4001</v>
      </c>
    </row>
    <row r="3866" spans="3:4">
      <c r="C3866" s="963" t="s">
        <v>798</v>
      </c>
    </row>
    <row r="3867" spans="3:4">
      <c r="D3867" s="346" t="s">
        <v>4002</v>
      </c>
    </row>
    <row r="3868" spans="3:4">
      <c r="D3868" s="346" t="s">
        <v>4003</v>
      </c>
    </row>
    <row r="3869" spans="3:4">
      <c r="D3869" s="346" t="s">
        <v>4004</v>
      </c>
    </row>
    <row r="3870" spans="3:4">
      <c r="C3870" s="962" t="s">
        <v>799</v>
      </c>
    </row>
    <row r="3871" spans="3:4">
      <c r="D3871" s="346" t="s">
        <v>4005</v>
      </c>
    </row>
    <row r="3872" spans="3:4">
      <c r="C3872" s="963" t="s">
        <v>800</v>
      </c>
    </row>
    <row r="3873" spans="4:4">
      <c r="D3873" s="346" t="s">
        <v>4006</v>
      </c>
    </row>
    <row r="3874" spans="4:4">
      <c r="D3874" s="346" t="s">
        <v>4007</v>
      </c>
    </row>
    <row r="3875" spans="4:4">
      <c r="D3875" s="346" t="s">
        <v>4008</v>
      </c>
    </row>
    <row r="3876" spans="4:4">
      <c r="D3876" s="346" t="s">
        <v>4009</v>
      </c>
    </row>
    <row r="3877" spans="4:4">
      <c r="D3877" s="346" t="s">
        <v>4010</v>
      </c>
    </row>
    <row r="3878" spans="4:4">
      <c r="D3878" s="346" t="s">
        <v>4011</v>
      </c>
    </row>
    <row r="3879" spans="4:4">
      <c r="D3879" s="352" t="s">
        <v>4012</v>
      </c>
    </row>
    <row r="3880" spans="4:4">
      <c r="D3880" s="352" t="s">
        <v>4013</v>
      </c>
    </row>
    <row r="3881" spans="4:4">
      <c r="D3881" s="352" t="s">
        <v>4014</v>
      </c>
    </row>
    <row r="3882" spans="4:4">
      <c r="D3882" s="352" t="s">
        <v>4015</v>
      </c>
    </row>
    <row r="3883" spans="4:4">
      <c r="D3883" s="346" t="s">
        <v>4016</v>
      </c>
    </row>
    <row r="3884" spans="4:4">
      <c r="D3884" s="346" t="s">
        <v>4017</v>
      </c>
    </row>
    <row r="3885" spans="4:4">
      <c r="D3885" s="346" t="s">
        <v>4018</v>
      </c>
    </row>
    <row r="3886" spans="4:4">
      <c r="D3886" s="346" t="s">
        <v>4019</v>
      </c>
    </row>
    <row r="3887" spans="4:4">
      <c r="D3887" s="346" t="s">
        <v>4020</v>
      </c>
    </row>
    <row r="3888" spans="4:4">
      <c r="D3888" s="346" t="s">
        <v>4021</v>
      </c>
    </row>
    <row r="3889" spans="4:4">
      <c r="D3889" s="346" t="s">
        <v>4022</v>
      </c>
    </row>
    <row r="3890" spans="4:4">
      <c r="D3890" s="346" t="s">
        <v>4023</v>
      </c>
    </row>
    <row r="3891" spans="4:4">
      <c r="D3891" s="352" t="s">
        <v>4024</v>
      </c>
    </row>
    <row r="3892" spans="4:4">
      <c r="D3892" s="346" t="s">
        <v>4025</v>
      </c>
    </row>
    <row r="3893" spans="4:4">
      <c r="D3893" s="346" t="s">
        <v>4026</v>
      </c>
    </row>
    <row r="3894" spans="4:4">
      <c r="D3894" s="346" t="s">
        <v>4027</v>
      </c>
    </row>
    <row r="3895" spans="4:4">
      <c r="D3895" s="346" t="s">
        <v>4028</v>
      </c>
    </row>
    <row r="3896" spans="4:4">
      <c r="D3896" s="346" t="s">
        <v>4029</v>
      </c>
    </row>
    <row r="3897" spans="4:4">
      <c r="D3897" s="346" t="s">
        <v>4030</v>
      </c>
    </row>
    <row r="3898" spans="4:4">
      <c r="D3898" s="346" t="s">
        <v>4031</v>
      </c>
    </row>
    <row r="3899" spans="4:4">
      <c r="D3899" s="352" t="s">
        <v>4032</v>
      </c>
    </row>
    <row r="3900" spans="4:4">
      <c r="D3900" s="346" t="s">
        <v>4033</v>
      </c>
    </row>
    <row r="3901" spans="4:4">
      <c r="D3901" s="346" t="s">
        <v>4026</v>
      </c>
    </row>
    <row r="3902" spans="4:4">
      <c r="D3902" s="346" t="s">
        <v>4034</v>
      </c>
    </row>
    <row r="3903" spans="4:4">
      <c r="D3903" s="346" t="s">
        <v>4035</v>
      </c>
    </row>
    <row r="3904" spans="4:4">
      <c r="D3904" s="346" t="s">
        <v>4036</v>
      </c>
    </row>
    <row r="3905" spans="4:4">
      <c r="D3905" s="346" t="s">
        <v>4037</v>
      </c>
    </row>
    <row r="3906" spans="4:4">
      <c r="D3906" s="346" t="s">
        <v>4038</v>
      </c>
    </row>
    <row r="3907" spans="4:4">
      <c r="D3907" s="352" t="s">
        <v>4039</v>
      </c>
    </row>
    <row r="3908" spans="4:4">
      <c r="D3908" s="352" t="s">
        <v>4040</v>
      </c>
    </row>
    <row r="3909" spans="4:4">
      <c r="D3909" s="346" t="s">
        <v>4041</v>
      </c>
    </row>
    <row r="3910" spans="4:4">
      <c r="D3910" s="346" t="s">
        <v>4042</v>
      </c>
    </row>
    <row r="3911" spans="4:4">
      <c r="D3911" s="346" t="s">
        <v>4043</v>
      </c>
    </row>
    <row r="3912" spans="4:4">
      <c r="D3912" s="346" t="s">
        <v>4044</v>
      </c>
    </row>
    <row r="3913" spans="4:4">
      <c r="D3913" s="352" t="s">
        <v>4045</v>
      </c>
    </row>
    <row r="3914" spans="4:4">
      <c r="D3914" s="346" t="s">
        <v>4046</v>
      </c>
    </row>
    <row r="3915" spans="4:4">
      <c r="D3915" s="352" t="s">
        <v>4047</v>
      </c>
    </row>
    <row r="3916" spans="4:4">
      <c r="D3916" s="352" t="s">
        <v>4040</v>
      </c>
    </row>
    <row r="3917" spans="4:4">
      <c r="D3917" s="346" t="s">
        <v>4041</v>
      </c>
    </row>
    <row r="3918" spans="4:4">
      <c r="D3918" s="346" t="s">
        <v>4042</v>
      </c>
    </row>
    <row r="3919" spans="4:4">
      <c r="D3919" s="346" t="s">
        <v>4043</v>
      </c>
    </row>
    <row r="3920" spans="4:4">
      <c r="D3920" s="346" t="s">
        <v>4044</v>
      </c>
    </row>
    <row r="3921" spans="4:4">
      <c r="D3921" s="346" t="s">
        <v>4048</v>
      </c>
    </row>
    <row r="3922" spans="4:4">
      <c r="D3922" s="352" t="s">
        <v>4049</v>
      </c>
    </row>
    <row r="3923" spans="4:4">
      <c r="D3923" s="352" t="s">
        <v>4050</v>
      </c>
    </row>
    <row r="3924" spans="4:4">
      <c r="D3924" s="352" t="s">
        <v>4051</v>
      </c>
    </row>
    <row r="3925" spans="4:4">
      <c r="D3925" s="352" t="s">
        <v>4052</v>
      </c>
    </row>
    <row r="3926" spans="4:4">
      <c r="D3926" s="352" t="s">
        <v>4053</v>
      </c>
    </row>
    <row r="3927" spans="4:4">
      <c r="D3927" s="352" t="s">
        <v>4054</v>
      </c>
    </row>
    <row r="3928" spans="4:4">
      <c r="D3928" s="352" t="s">
        <v>4055</v>
      </c>
    </row>
    <row r="3929" spans="4:4">
      <c r="D3929" s="352" t="s">
        <v>4056</v>
      </c>
    </row>
    <row r="3930" spans="4:4">
      <c r="D3930" s="352" t="s">
        <v>4057</v>
      </c>
    </row>
    <row r="3931" spans="4:4">
      <c r="D3931" s="352" t="s">
        <v>4058</v>
      </c>
    </row>
    <row r="3932" spans="4:4">
      <c r="D3932" s="346" t="s">
        <v>4059</v>
      </c>
    </row>
    <row r="3933" spans="4:4">
      <c r="D3933" s="352" t="s">
        <v>4060</v>
      </c>
    </row>
    <row r="3934" spans="4:4">
      <c r="D3934" s="352" t="s">
        <v>4061</v>
      </c>
    </row>
    <row r="3935" spans="4:4">
      <c r="D3935" s="352" t="s">
        <v>4062</v>
      </c>
    </row>
    <row r="3936" spans="4:4">
      <c r="D3936" s="352" t="s">
        <v>4063</v>
      </c>
    </row>
    <row r="3937" spans="4:4">
      <c r="D3937" s="346" t="s">
        <v>4064</v>
      </c>
    </row>
    <row r="3938" spans="4:4">
      <c r="D3938" s="352" t="s">
        <v>4065</v>
      </c>
    </row>
    <row r="3939" spans="4:4">
      <c r="D3939" s="352" t="s">
        <v>4066</v>
      </c>
    </row>
    <row r="3940" spans="4:4">
      <c r="D3940" s="352" t="s">
        <v>4067</v>
      </c>
    </row>
    <row r="3941" spans="4:4">
      <c r="D3941" s="352" t="s">
        <v>4068</v>
      </c>
    </row>
    <row r="3942" spans="4:4">
      <c r="D3942" s="352" t="s">
        <v>4069</v>
      </c>
    </row>
    <row r="3943" spans="4:4">
      <c r="D3943" s="352" t="s">
        <v>4070</v>
      </c>
    </row>
    <row r="3944" spans="4:4">
      <c r="D3944" s="352" t="s">
        <v>4071</v>
      </c>
    </row>
    <row r="3945" spans="4:4">
      <c r="D3945" s="352" t="s">
        <v>4072</v>
      </c>
    </row>
    <row r="3946" spans="4:4">
      <c r="D3946" s="352" t="s">
        <v>4073</v>
      </c>
    </row>
    <row r="3947" spans="4:4">
      <c r="D3947" s="346" t="s">
        <v>4074</v>
      </c>
    </row>
    <row r="3948" spans="4:4">
      <c r="D3948" s="346" t="s">
        <v>4075</v>
      </c>
    </row>
    <row r="3949" spans="4:4">
      <c r="D3949" s="346" t="s">
        <v>4076</v>
      </c>
    </row>
    <row r="3950" spans="4:4">
      <c r="D3950" s="346" t="s">
        <v>4077</v>
      </c>
    </row>
    <row r="3951" spans="4:4">
      <c r="D3951" s="346" t="s">
        <v>4078</v>
      </c>
    </row>
    <row r="3952" spans="4:4">
      <c r="D3952" s="352" t="s">
        <v>4079</v>
      </c>
    </row>
    <row r="3953" spans="4:4">
      <c r="D3953" s="352" t="s">
        <v>4080</v>
      </c>
    </row>
    <row r="3954" spans="4:4">
      <c r="D3954" s="352" t="s">
        <v>4081</v>
      </c>
    </row>
    <row r="3955" spans="4:4">
      <c r="D3955" s="352" t="s">
        <v>4082</v>
      </c>
    </row>
    <row r="3956" spans="4:4">
      <c r="D3956" s="352" t="s">
        <v>4083</v>
      </c>
    </row>
    <row r="3957" spans="4:4">
      <c r="D3957" s="352" t="s">
        <v>4084</v>
      </c>
    </row>
    <row r="3958" spans="4:4">
      <c r="D3958" s="352" t="s">
        <v>4085</v>
      </c>
    </row>
    <row r="3959" spans="4:4">
      <c r="D3959" s="352" t="s">
        <v>4086</v>
      </c>
    </row>
    <row r="3960" spans="4:4">
      <c r="D3960" s="352" t="s">
        <v>4087</v>
      </c>
    </row>
    <row r="3961" spans="4:4">
      <c r="D3961" s="352" t="s">
        <v>4088</v>
      </c>
    </row>
    <row r="3962" spans="4:4">
      <c r="D3962" s="352" t="s">
        <v>4089</v>
      </c>
    </row>
    <row r="3963" spans="4:4">
      <c r="D3963" s="352" t="s">
        <v>4090</v>
      </c>
    </row>
    <row r="3964" spans="4:4">
      <c r="D3964" s="352" t="s">
        <v>4091</v>
      </c>
    </row>
    <row r="3965" spans="4:4">
      <c r="D3965" s="346" t="s">
        <v>4092</v>
      </c>
    </row>
    <row r="3966" spans="4:4">
      <c r="D3966" s="346" t="s">
        <v>4093</v>
      </c>
    </row>
    <row r="3967" spans="4:4">
      <c r="D3967" s="346" t="s">
        <v>4094</v>
      </c>
    </row>
    <row r="3968" spans="4:4">
      <c r="D3968" s="346" t="s">
        <v>4095</v>
      </c>
    </row>
    <row r="3969" spans="4:4">
      <c r="D3969" s="346" t="s">
        <v>4096</v>
      </c>
    </row>
    <row r="3970" spans="4:4">
      <c r="D3970" s="346" t="s">
        <v>4097</v>
      </c>
    </row>
    <row r="3971" spans="4:4">
      <c r="D3971" s="346" t="s">
        <v>4098</v>
      </c>
    </row>
    <row r="3972" spans="4:4">
      <c r="D3972" s="346" t="s">
        <v>4099</v>
      </c>
    </row>
    <row r="3973" spans="4:4">
      <c r="D3973" s="346" t="s">
        <v>4100</v>
      </c>
    </row>
    <row r="3974" spans="4:4">
      <c r="D3974" s="346" t="s">
        <v>4101</v>
      </c>
    </row>
    <row r="3975" spans="4:4">
      <c r="D3975" s="346" t="s">
        <v>4102</v>
      </c>
    </row>
    <row r="3976" spans="4:4">
      <c r="D3976" s="346" t="s">
        <v>4103</v>
      </c>
    </row>
    <row r="3977" spans="4:4">
      <c r="D3977" s="346" t="s">
        <v>4104</v>
      </c>
    </row>
    <row r="3978" spans="4:4">
      <c r="D3978" s="346" t="s">
        <v>4105</v>
      </c>
    </row>
    <row r="3979" spans="4:4">
      <c r="D3979" s="346" t="s">
        <v>4106</v>
      </c>
    </row>
    <row r="3980" spans="4:4">
      <c r="D3980" s="346" t="s">
        <v>4107</v>
      </c>
    </row>
    <row r="3981" spans="4:4">
      <c r="D3981" s="346" t="s">
        <v>4108</v>
      </c>
    </row>
    <row r="3982" spans="4:4">
      <c r="D3982" s="346" t="s">
        <v>4109</v>
      </c>
    </row>
    <row r="3983" spans="4:4">
      <c r="D3983" s="346" t="s">
        <v>4110</v>
      </c>
    </row>
    <row r="3984" spans="4:4">
      <c r="D3984" s="346" t="s">
        <v>4111</v>
      </c>
    </row>
    <row r="3985" spans="4:4">
      <c r="D3985" s="346" t="s">
        <v>4077</v>
      </c>
    </row>
    <row r="3986" spans="4:4">
      <c r="D3986" s="346" t="s">
        <v>4112</v>
      </c>
    </row>
    <row r="3987" spans="4:4">
      <c r="D3987" s="352" t="s">
        <v>4113</v>
      </c>
    </row>
    <row r="3988" spans="4:4">
      <c r="D3988" s="346" t="s">
        <v>4114</v>
      </c>
    </row>
    <row r="3989" spans="4:4">
      <c r="D3989" s="346" t="s">
        <v>4115</v>
      </c>
    </row>
    <row r="3990" spans="4:4">
      <c r="D3990" s="346" t="s">
        <v>4116</v>
      </c>
    </row>
    <row r="3991" spans="4:4">
      <c r="D3991" s="346" t="s">
        <v>4117</v>
      </c>
    </row>
    <row r="3992" spans="4:4">
      <c r="D3992" s="346" t="s">
        <v>4118</v>
      </c>
    </row>
    <row r="3993" spans="4:4">
      <c r="D3993" s="346" t="s">
        <v>4119</v>
      </c>
    </row>
    <row r="3994" spans="4:4">
      <c r="D3994" s="346" t="s">
        <v>4120</v>
      </c>
    </row>
    <row r="3995" spans="4:4">
      <c r="D3995" s="346" t="s">
        <v>4121</v>
      </c>
    </row>
    <row r="3996" spans="4:4">
      <c r="D3996" s="346" t="s">
        <v>4122</v>
      </c>
    </row>
    <row r="3997" spans="4:4">
      <c r="D3997" s="346" t="s">
        <v>4123</v>
      </c>
    </row>
    <row r="3998" spans="4:4">
      <c r="D3998" s="352" t="s">
        <v>4124</v>
      </c>
    </row>
    <row r="3999" spans="4:4">
      <c r="D3999" s="346" t="s">
        <v>4125</v>
      </c>
    </row>
    <row r="4000" spans="4:4">
      <c r="D4000" s="346" t="s">
        <v>4126</v>
      </c>
    </row>
    <row r="4001" spans="4:4">
      <c r="D4001" s="346" t="s">
        <v>4077</v>
      </c>
    </row>
    <row r="4002" spans="4:4">
      <c r="D4002" s="346" t="s">
        <v>4078</v>
      </c>
    </row>
    <row r="4003" spans="4:4">
      <c r="D4003" s="352" t="s">
        <v>4127</v>
      </c>
    </row>
    <row r="4004" spans="4:4">
      <c r="D4004" s="352" t="s">
        <v>4080</v>
      </c>
    </row>
    <row r="4005" spans="4:4">
      <c r="D4005" s="352" t="s">
        <v>4128</v>
      </c>
    </row>
    <row r="4006" spans="4:4">
      <c r="D4006" s="346" t="s">
        <v>4129</v>
      </c>
    </row>
    <row r="4007" spans="4:4">
      <c r="D4007" s="346" t="s">
        <v>4130</v>
      </c>
    </row>
    <row r="4008" spans="4:4">
      <c r="D4008" s="346" t="s">
        <v>4131</v>
      </c>
    </row>
    <row r="4009" spans="4:4">
      <c r="D4009" s="346" t="s">
        <v>4077</v>
      </c>
    </row>
    <row r="4010" spans="4:4">
      <c r="D4010" s="346" t="s">
        <v>4078</v>
      </c>
    </row>
    <row r="4011" spans="4:4">
      <c r="D4011" s="352" t="s">
        <v>4132</v>
      </c>
    </row>
    <row r="4012" spans="4:4">
      <c r="D4012" s="352" t="s">
        <v>4133</v>
      </c>
    </row>
    <row r="4013" spans="4:4">
      <c r="D4013" s="346" t="s">
        <v>4134</v>
      </c>
    </row>
    <row r="4014" spans="4:4">
      <c r="D4014" s="346" t="s">
        <v>4135</v>
      </c>
    </row>
    <row r="4015" spans="4:4">
      <c r="D4015" s="346" t="s">
        <v>4136</v>
      </c>
    </row>
    <row r="4016" spans="4:4">
      <c r="D4016" s="346" t="s">
        <v>4137</v>
      </c>
    </row>
    <row r="4017" spans="4:4">
      <c r="D4017" s="346" t="s">
        <v>4138</v>
      </c>
    </row>
    <row r="4018" spans="4:4">
      <c r="D4018" s="346" t="s">
        <v>4139</v>
      </c>
    </row>
    <row r="4019" spans="4:4">
      <c r="D4019" s="346" t="s">
        <v>4140</v>
      </c>
    </row>
    <row r="4020" spans="4:4">
      <c r="D4020" s="346" t="s">
        <v>4141</v>
      </c>
    </row>
    <row r="4021" spans="4:4">
      <c r="D4021" s="346" t="s">
        <v>4077</v>
      </c>
    </row>
    <row r="4022" spans="4:4">
      <c r="D4022" s="346" t="s">
        <v>4078</v>
      </c>
    </row>
    <row r="4023" spans="4:4">
      <c r="D4023" s="352" t="s">
        <v>4142</v>
      </c>
    </row>
    <row r="4024" spans="4:4">
      <c r="D4024" s="346" t="s">
        <v>4143</v>
      </c>
    </row>
    <row r="4025" spans="4:4">
      <c r="D4025" s="346" t="s">
        <v>4144</v>
      </c>
    </row>
    <row r="4026" spans="4:4">
      <c r="D4026" s="346" t="s">
        <v>4145</v>
      </c>
    </row>
    <row r="4027" spans="4:4">
      <c r="D4027" s="346" t="s">
        <v>3063</v>
      </c>
    </row>
    <row r="4028" spans="4:4">
      <c r="D4028" s="346" t="s">
        <v>4146</v>
      </c>
    </row>
    <row r="4029" spans="4:4">
      <c r="D4029" s="346" t="s">
        <v>4147</v>
      </c>
    </row>
    <row r="4030" spans="4:4">
      <c r="D4030" s="352" t="s">
        <v>4080</v>
      </c>
    </row>
    <row r="4031" spans="4:4">
      <c r="D4031" s="346" t="s">
        <v>4148</v>
      </c>
    </row>
    <row r="4032" spans="4:4">
      <c r="D4032" s="346" t="s">
        <v>4149</v>
      </c>
    </row>
    <row r="4033" spans="4:4">
      <c r="D4033" s="352" t="s">
        <v>4150</v>
      </c>
    </row>
    <row r="4034" spans="4:4">
      <c r="D4034" s="346" t="s">
        <v>4151</v>
      </c>
    </row>
    <row r="4035" spans="4:4">
      <c r="D4035" s="346" t="s">
        <v>4152</v>
      </c>
    </row>
    <row r="4036" spans="4:4">
      <c r="D4036" s="346" t="s">
        <v>4153</v>
      </c>
    </row>
    <row r="4037" spans="4:4">
      <c r="D4037" s="346" t="s">
        <v>4154</v>
      </c>
    </row>
    <row r="4038" spans="4:4">
      <c r="D4038" s="346" t="s">
        <v>4155</v>
      </c>
    </row>
    <row r="4039" spans="4:4">
      <c r="D4039" s="346" t="s">
        <v>4156</v>
      </c>
    </row>
    <row r="4040" spans="4:4">
      <c r="D4040" s="346" t="s">
        <v>4157</v>
      </c>
    </row>
    <row r="4041" spans="4:4">
      <c r="D4041" s="352" t="s">
        <v>4158</v>
      </c>
    </row>
    <row r="4042" spans="4:4">
      <c r="D4042" s="352" t="s">
        <v>4159</v>
      </c>
    </row>
    <row r="4043" spans="4:4">
      <c r="D4043" s="346" t="s">
        <v>4160</v>
      </c>
    </row>
    <row r="4044" spans="4:4">
      <c r="D4044" s="352" t="s">
        <v>4161</v>
      </c>
    </row>
    <row r="4045" spans="4:4">
      <c r="D4045" s="346" t="s">
        <v>4162</v>
      </c>
    </row>
    <row r="4046" spans="4:4">
      <c r="D4046" s="352" t="s">
        <v>4163</v>
      </c>
    </row>
    <row r="4047" spans="4:4">
      <c r="D4047" s="346" t="s">
        <v>4164</v>
      </c>
    </row>
    <row r="4048" spans="4:4">
      <c r="D4048" s="346" t="s">
        <v>4165</v>
      </c>
    </row>
    <row r="4049" spans="3:8">
      <c r="D4049" s="346" t="s">
        <v>4166</v>
      </c>
    </row>
    <row r="4050" spans="3:8">
      <c r="D4050" s="346" t="s">
        <v>4167</v>
      </c>
    </row>
    <row r="4051" spans="3:8">
      <c r="D4051" s="346" t="s">
        <v>4168</v>
      </c>
    </row>
    <row r="4052" spans="3:8">
      <c r="D4052" s="346" t="s">
        <v>4169</v>
      </c>
    </row>
    <row r="4053" spans="3:8" ht="40.200000000000003" thickBot="1">
      <c r="C4053" s="964" t="s">
        <v>10122</v>
      </c>
    </row>
    <row r="4054" spans="3:8" ht="40.200000000000003" thickBot="1">
      <c r="D4054" s="353" t="s">
        <v>975</v>
      </c>
      <c r="E4054" s="235" t="s">
        <v>2082</v>
      </c>
      <c r="F4054" s="235" t="s">
        <v>1540</v>
      </c>
      <c r="G4054" s="235" t="s">
        <v>1358</v>
      </c>
      <c r="H4054" s="235" t="s">
        <v>1359</v>
      </c>
    </row>
    <row r="4055" spans="3:8" ht="40.200000000000003" thickBot="1">
      <c r="D4055" s="358" t="s">
        <v>4170</v>
      </c>
      <c r="E4055" s="236">
        <v>50</v>
      </c>
      <c r="F4055" s="236"/>
      <c r="G4055" s="236"/>
      <c r="H4055" s="236"/>
    </row>
    <row r="4056" spans="3:8" ht="40.200000000000003" thickBot="1">
      <c r="D4056" s="358" t="s">
        <v>4171</v>
      </c>
      <c r="E4056" s="236"/>
      <c r="F4056" s="236"/>
      <c r="G4056" s="236"/>
      <c r="H4056" s="236"/>
    </row>
    <row r="4057" spans="3:8" ht="40.200000000000003" thickBot="1">
      <c r="D4057" s="358" t="s">
        <v>4172</v>
      </c>
      <c r="E4057" s="236"/>
      <c r="F4057" s="236"/>
      <c r="G4057" s="236"/>
      <c r="H4057" s="236"/>
    </row>
    <row r="4058" spans="3:8" ht="40.200000000000003" thickBot="1">
      <c r="D4058" s="358" t="s">
        <v>4173</v>
      </c>
      <c r="E4058" s="236"/>
      <c r="F4058" s="236"/>
      <c r="G4058" s="236"/>
      <c r="H4058" s="236"/>
    </row>
    <row r="4059" spans="3:8" ht="40.200000000000003" thickBot="1">
      <c r="D4059" s="358" t="s">
        <v>4174</v>
      </c>
      <c r="E4059" s="236"/>
      <c r="F4059" s="236"/>
      <c r="G4059" s="236"/>
      <c r="H4059" s="236"/>
    </row>
    <row r="4060" spans="3:8" ht="40.200000000000003" thickBot="1">
      <c r="D4060" s="358" t="s">
        <v>1559</v>
      </c>
      <c r="E4060" s="236">
        <v>50</v>
      </c>
      <c r="F4060" s="236" t="b">
        <v>0</v>
      </c>
      <c r="G4060" s="236"/>
      <c r="H4060" s="236"/>
    </row>
    <row r="4061" spans="3:8" ht="40.200000000000003" thickBot="1">
      <c r="D4061" s="358" t="s">
        <v>4175</v>
      </c>
      <c r="E4061" s="236"/>
      <c r="F4061" s="236"/>
      <c r="G4061" s="236" t="s">
        <v>1562</v>
      </c>
      <c r="H4061" s="236" t="s">
        <v>1563</v>
      </c>
    </row>
    <row r="4062" spans="3:8" ht="40.200000000000003" thickBot="1">
      <c r="D4062" s="358" t="s">
        <v>30</v>
      </c>
      <c r="E4062" s="236"/>
      <c r="F4062" s="236"/>
      <c r="G4062" s="236" t="s">
        <v>617</v>
      </c>
      <c r="H4062" s="236" t="s">
        <v>39</v>
      </c>
    </row>
    <row r="4063" spans="3:8" ht="40.200000000000003" thickBot="1">
      <c r="D4063" s="358" t="s">
        <v>4176</v>
      </c>
      <c r="E4063" s="236">
        <v>50</v>
      </c>
      <c r="F4063" s="236" t="b">
        <v>0</v>
      </c>
      <c r="G4063" s="236"/>
      <c r="H4063" s="236"/>
    </row>
    <row r="4064" spans="3:8" ht="40.200000000000003" thickBot="1">
      <c r="D4064" s="358" t="s">
        <v>4175</v>
      </c>
      <c r="E4064" s="236"/>
      <c r="F4064" s="236"/>
      <c r="G4064" s="236" t="s">
        <v>1562</v>
      </c>
      <c r="H4064" s="236" t="s">
        <v>1563</v>
      </c>
    </row>
    <row r="4065" spans="4:8" ht="40.200000000000003" thickBot="1">
      <c r="D4065" s="358" t="s">
        <v>30</v>
      </c>
      <c r="E4065" s="236"/>
      <c r="F4065" s="236"/>
      <c r="G4065" s="236" t="s">
        <v>617</v>
      </c>
      <c r="H4065" s="236" t="s">
        <v>39</v>
      </c>
    </row>
    <row r="4066" spans="4:8" ht="40.200000000000003" thickBot="1">
      <c r="D4066" s="358" t="s">
        <v>4177</v>
      </c>
      <c r="E4066" s="236">
        <v>50</v>
      </c>
      <c r="F4066" s="236"/>
      <c r="G4066" s="236"/>
      <c r="H4066" s="236"/>
    </row>
    <row r="4067" spans="4:8" ht="40.200000000000003" thickBot="1">
      <c r="D4067" s="358" t="s">
        <v>4178</v>
      </c>
      <c r="E4067" s="236">
        <v>50</v>
      </c>
      <c r="F4067" s="236"/>
      <c r="G4067" s="236"/>
      <c r="H4067" s="236"/>
    </row>
    <row r="4068" spans="4:8" ht="40.200000000000003" thickBot="1">
      <c r="D4068" s="358" t="s">
        <v>4179</v>
      </c>
      <c r="E4068" s="236">
        <v>50</v>
      </c>
      <c r="F4068" s="236"/>
      <c r="G4068" s="236"/>
      <c r="H4068" s="236"/>
    </row>
    <row r="4069" spans="4:8" ht="40.200000000000003" thickBot="1">
      <c r="D4069" s="358" t="s">
        <v>4180</v>
      </c>
      <c r="E4069" s="236">
        <v>50</v>
      </c>
      <c r="F4069" s="236"/>
      <c r="G4069" s="236"/>
      <c r="H4069" s="236"/>
    </row>
    <row r="4070" spans="4:8" ht="40.200000000000003" thickBot="1">
      <c r="D4070" s="358" t="s">
        <v>3246</v>
      </c>
      <c r="E4070" s="236">
        <v>50</v>
      </c>
      <c r="F4070" s="236"/>
      <c r="G4070" s="236"/>
      <c r="H4070" s="236"/>
    </row>
    <row r="4071" spans="4:8" ht="40.200000000000003" thickBot="1">
      <c r="D4071" s="358" t="s">
        <v>462</v>
      </c>
      <c r="E4071" s="236">
        <v>50</v>
      </c>
      <c r="F4071" s="236"/>
      <c r="G4071" s="236"/>
      <c r="H4071" s="236"/>
    </row>
    <row r="4072" spans="4:8" ht="40.200000000000003" thickBot="1">
      <c r="D4072" s="358" t="s">
        <v>4181</v>
      </c>
      <c r="E4072" s="236">
        <v>50</v>
      </c>
      <c r="F4072" s="236"/>
      <c r="G4072" s="236"/>
      <c r="H4072" s="236"/>
    </row>
    <row r="4073" spans="4:8" ht="40.200000000000003" thickBot="1">
      <c r="D4073" s="358" t="s">
        <v>4182</v>
      </c>
      <c r="E4073" s="236">
        <v>50</v>
      </c>
      <c r="F4073" s="236"/>
      <c r="G4073" s="236"/>
      <c r="H4073" s="236"/>
    </row>
    <row r="4074" spans="4:8" ht="40.200000000000003" thickBot="1">
      <c r="D4074" s="358" t="s">
        <v>4183</v>
      </c>
      <c r="E4074" s="236">
        <v>50</v>
      </c>
      <c r="F4074" s="236"/>
      <c r="G4074" s="236"/>
      <c r="H4074" s="236"/>
    </row>
    <row r="4075" spans="4:8" ht="40.200000000000003" thickBot="1">
      <c r="D4075" s="358" t="s">
        <v>4184</v>
      </c>
      <c r="E4075" s="236">
        <v>50</v>
      </c>
      <c r="F4075" s="236"/>
      <c r="G4075" s="236"/>
      <c r="H4075" s="236"/>
    </row>
    <row r="4076" spans="4:8" ht="40.200000000000003" thickBot="1">
      <c r="D4076" s="358" t="s">
        <v>4185</v>
      </c>
      <c r="E4076" s="236">
        <v>50</v>
      </c>
      <c r="F4076" s="236"/>
      <c r="G4076" s="236"/>
      <c r="H4076" s="236"/>
    </row>
    <row r="4077" spans="4:8" ht="40.200000000000003" thickBot="1">
      <c r="D4077" s="358" t="s">
        <v>4186</v>
      </c>
      <c r="E4077" s="236">
        <v>50</v>
      </c>
      <c r="F4077" s="236"/>
      <c r="G4077" s="236"/>
      <c r="H4077" s="236"/>
    </row>
    <row r="4078" spans="4:8" ht="40.200000000000003" thickBot="1">
      <c r="D4078" s="358" t="s">
        <v>4187</v>
      </c>
      <c r="E4078" s="236"/>
      <c r="F4078" s="236"/>
      <c r="G4078" s="236" t="s">
        <v>1562</v>
      </c>
      <c r="H4078" s="236" t="s">
        <v>1563</v>
      </c>
    </row>
    <row r="4079" spans="4:8" ht="40.200000000000003" thickBot="1">
      <c r="D4079" s="358" t="s">
        <v>4188</v>
      </c>
      <c r="E4079" s="236"/>
      <c r="F4079" s="236"/>
      <c r="G4079" s="236" t="s">
        <v>1562</v>
      </c>
      <c r="H4079" s="236" t="s">
        <v>1563</v>
      </c>
    </row>
    <row r="4080" spans="4:8" ht="40.200000000000003" thickBot="1">
      <c r="D4080" s="358" t="s">
        <v>4189</v>
      </c>
      <c r="E4080" s="236"/>
      <c r="F4080" s="236"/>
      <c r="G4080" s="236" t="s">
        <v>1562</v>
      </c>
      <c r="H4080" s="236" t="s">
        <v>1563</v>
      </c>
    </row>
    <row r="4081" spans="4:8" ht="40.200000000000003" thickBot="1">
      <c r="D4081" s="358" t="s">
        <v>4190</v>
      </c>
      <c r="E4081" s="236"/>
      <c r="F4081" s="236"/>
      <c r="G4081" s="236" t="s">
        <v>1562</v>
      </c>
      <c r="H4081" s="236" t="s">
        <v>1563</v>
      </c>
    </row>
    <row r="4082" spans="4:8" ht="40.200000000000003" thickBot="1">
      <c r="D4082" s="358" t="s">
        <v>4191</v>
      </c>
      <c r="E4082" s="236">
        <v>50</v>
      </c>
      <c r="F4082" s="236"/>
      <c r="G4082" s="236"/>
      <c r="H4082" s="236"/>
    </row>
    <row r="4083" spans="4:8" ht="40.200000000000003" thickBot="1">
      <c r="D4083" s="358" t="s">
        <v>4187</v>
      </c>
      <c r="E4083" s="236"/>
      <c r="F4083" s="236"/>
      <c r="G4083" s="236" t="s">
        <v>1562</v>
      </c>
      <c r="H4083" s="236" t="s">
        <v>1563</v>
      </c>
    </row>
    <row r="4084" spans="4:8" ht="40.200000000000003" thickBot="1">
      <c r="D4084" s="358" t="s">
        <v>4188</v>
      </c>
      <c r="E4084" s="236"/>
      <c r="F4084" s="236"/>
      <c r="G4084" s="236" t="s">
        <v>1562</v>
      </c>
      <c r="H4084" s="236" t="s">
        <v>1563</v>
      </c>
    </row>
    <row r="4085" spans="4:8" ht="40.200000000000003" thickBot="1">
      <c r="D4085" s="358" t="s">
        <v>4189</v>
      </c>
      <c r="E4085" s="236"/>
      <c r="F4085" s="236"/>
      <c r="G4085" s="236" t="s">
        <v>1562</v>
      </c>
      <c r="H4085" s="236" t="s">
        <v>1563</v>
      </c>
    </row>
    <row r="4086" spans="4:8" ht="40.200000000000003" thickBot="1">
      <c r="D4086" s="358" t="s">
        <v>4190</v>
      </c>
      <c r="E4086" s="236"/>
      <c r="F4086" s="236"/>
      <c r="G4086" s="236" t="s">
        <v>1562</v>
      </c>
      <c r="H4086" s="236" t="s">
        <v>1563</v>
      </c>
    </row>
    <row r="4087" spans="4:8" ht="40.200000000000003" thickBot="1">
      <c r="D4087" s="358" t="s">
        <v>4192</v>
      </c>
      <c r="E4087" s="236">
        <v>50</v>
      </c>
      <c r="F4087" s="236"/>
      <c r="G4087" s="236"/>
      <c r="H4087" s="236"/>
    </row>
    <row r="4088" spans="4:8" ht="40.200000000000003" thickBot="1">
      <c r="D4088" s="358" t="s">
        <v>4193</v>
      </c>
      <c r="E4088" s="236">
        <v>50</v>
      </c>
      <c r="F4088" s="236"/>
      <c r="G4088" s="236"/>
      <c r="H4088" s="236"/>
    </row>
    <row r="4089" spans="4:8" ht="40.200000000000003" thickBot="1">
      <c r="D4089" s="358" t="s">
        <v>4194</v>
      </c>
      <c r="E4089" s="236">
        <v>50</v>
      </c>
      <c r="F4089" s="236"/>
      <c r="G4089" s="236"/>
      <c r="H4089" s="236"/>
    </row>
    <row r="4090" spans="4:8" ht="40.200000000000003" thickBot="1">
      <c r="D4090" s="358" t="s">
        <v>4195</v>
      </c>
      <c r="E4090" s="236">
        <v>50</v>
      </c>
      <c r="F4090" s="236"/>
      <c r="G4090" s="236"/>
      <c r="H4090" s="236"/>
    </row>
    <row r="4091" spans="4:8" ht="40.200000000000003" thickBot="1">
      <c r="D4091" s="358" t="s">
        <v>4171</v>
      </c>
      <c r="E4091" s="236">
        <v>50</v>
      </c>
      <c r="F4091" s="236"/>
      <c r="G4091" s="236"/>
      <c r="H4091" s="236"/>
    </row>
    <row r="4092" spans="4:8" ht="40.200000000000003" thickBot="1">
      <c r="D4092" s="358" t="s">
        <v>3269</v>
      </c>
      <c r="E4092" s="236">
        <v>50</v>
      </c>
      <c r="F4092" s="236"/>
      <c r="G4092" s="236"/>
      <c r="H4092" s="236"/>
    </row>
    <row r="4093" spans="4:8" ht="40.200000000000003" thickBot="1">
      <c r="D4093" s="358" t="s">
        <v>4196</v>
      </c>
      <c r="E4093" s="236">
        <v>50</v>
      </c>
      <c r="F4093" s="236"/>
      <c r="G4093" s="236"/>
      <c r="H4093" s="236"/>
    </row>
    <row r="4094" spans="4:8" ht="40.200000000000003" thickBot="1">
      <c r="D4094" s="358" t="s">
        <v>4197</v>
      </c>
      <c r="E4094" s="236">
        <v>50</v>
      </c>
      <c r="F4094" s="236"/>
      <c r="G4094" s="236"/>
      <c r="H4094" s="236"/>
    </row>
    <row r="4095" spans="4:8" ht="40.200000000000003" thickBot="1">
      <c r="D4095" s="358" t="s">
        <v>4198</v>
      </c>
      <c r="E4095" s="236">
        <v>50</v>
      </c>
      <c r="F4095" s="236"/>
      <c r="G4095" s="236"/>
      <c r="H4095" s="236"/>
    </row>
    <row r="4096" spans="4:8" ht="40.200000000000003" thickBot="1">
      <c r="D4096" s="358" t="s">
        <v>4199</v>
      </c>
      <c r="E4096" s="236">
        <v>50</v>
      </c>
      <c r="F4096" s="236"/>
      <c r="G4096" s="236"/>
      <c r="H4096" s="236"/>
    </row>
    <row r="4097" spans="3:8" ht="40.200000000000003" thickBot="1">
      <c r="D4097" s="358" t="s">
        <v>4200</v>
      </c>
      <c r="E4097" s="236"/>
      <c r="F4097" s="236"/>
      <c r="G4097" s="236" t="s">
        <v>617</v>
      </c>
      <c r="H4097" s="236" t="s">
        <v>39</v>
      </c>
    </row>
    <row r="4098" spans="3:8" ht="40.200000000000003" thickBot="1">
      <c r="D4098" s="358" t="s">
        <v>4177</v>
      </c>
      <c r="E4098" s="236"/>
      <c r="F4098" s="236"/>
      <c r="G4098" s="236" t="s">
        <v>617</v>
      </c>
      <c r="H4098" s="236" t="s">
        <v>39</v>
      </c>
    </row>
    <row r="4099" spans="3:8" ht="40.200000000000003" thickBot="1">
      <c r="D4099" s="358" t="s">
        <v>4179</v>
      </c>
      <c r="E4099" s="236"/>
      <c r="F4099" s="236"/>
      <c r="G4099" s="236" t="s">
        <v>617</v>
      </c>
      <c r="H4099" s="236" t="s">
        <v>39</v>
      </c>
    </row>
    <row r="4100" spans="3:8" ht="40.200000000000003" thickBot="1">
      <c r="D4100" s="358" t="s">
        <v>4201</v>
      </c>
      <c r="E4100" s="236"/>
      <c r="F4100" s="236"/>
      <c r="G4100" s="236" t="s">
        <v>617</v>
      </c>
      <c r="H4100" s="236" t="s">
        <v>39</v>
      </c>
    </row>
    <row r="4101" spans="3:8" ht="40.200000000000003" thickBot="1">
      <c r="D4101" s="358" t="s">
        <v>4202</v>
      </c>
      <c r="E4101" s="236"/>
      <c r="F4101" s="236"/>
      <c r="G4101" s="236" t="s">
        <v>617</v>
      </c>
      <c r="H4101" s="236" t="s">
        <v>39</v>
      </c>
    </row>
    <row r="4102" spans="3:8" ht="40.200000000000003" thickBot="1">
      <c r="D4102" s="358" t="s">
        <v>4203</v>
      </c>
      <c r="E4102" s="236"/>
      <c r="F4102" s="236"/>
      <c r="G4102" s="236" t="s">
        <v>617</v>
      </c>
      <c r="H4102" s="236" t="s">
        <v>39</v>
      </c>
    </row>
    <row r="4103" spans="3:8" ht="40.200000000000003" thickBot="1">
      <c r="D4103" s="358" t="s">
        <v>4204</v>
      </c>
      <c r="E4103" s="236"/>
      <c r="F4103" s="236"/>
      <c r="G4103" s="236" t="s">
        <v>617</v>
      </c>
      <c r="H4103" s="236" t="s">
        <v>39</v>
      </c>
    </row>
    <row r="4104" spans="3:8" ht="40.200000000000003" thickBot="1">
      <c r="D4104" s="358" t="s">
        <v>4205</v>
      </c>
      <c r="E4104" s="236"/>
      <c r="F4104" s="236"/>
      <c r="G4104" s="236" t="s">
        <v>617</v>
      </c>
      <c r="H4104" s="236" t="s">
        <v>39</v>
      </c>
    </row>
    <row r="4105" spans="3:8" ht="40.200000000000003" thickBot="1">
      <c r="D4105" s="358" t="s">
        <v>4206</v>
      </c>
      <c r="E4105" s="236"/>
      <c r="F4105" s="236"/>
      <c r="G4105" s="236" t="s">
        <v>617</v>
      </c>
      <c r="H4105" s="236" t="s">
        <v>39</v>
      </c>
    </row>
    <row r="4106" spans="3:8">
      <c r="D4106" s="346"/>
    </row>
    <row r="4107" spans="3:8">
      <c r="C4107" s="963" t="s">
        <v>801</v>
      </c>
    </row>
    <row r="4108" spans="3:8">
      <c r="D4108" s="346" t="s">
        <v>4207</v>
      </c>
    </row>
    <row r="4109" spans="3:8">
      <c r="D4109" s="346" t="s">
        <v>4208</v>
      </c>
    </row>
    <row r="4110" spans="3:8">
      <c r="D4110" s="346" t="s">
        <v>4209</v>
      </c>
    </row>
    <row r="4111" spans="3:8">
      <c r="D4111" s="352" t="s">
        <v>4210</v>
      </c>
    </row>
    <row r="4112" spans="3:8">
      <c r="D4112" s="352" t="s">
        <v>4211</v>
      </c>
    </row>
    <row r="4113" spans="3:4">
      <c r="D4113" s="352" t="s">
        <v>4212</v>
      </c>
    </row>
    <row r="4114" spans="3:4">
      <c r="D4114" s="352" t="s">
        <v>4213</v>
      </c>
    </row>
    <row r="4115" spans="3:4">
      <c r="D4115" s="352" t="s">
        <v>4214</v>
      </c>
    </row>
    <row r="4116" spans="3:4">
      <c r="D4116" s="352" t="s">
        <v>4215</v>
      </c>
    </row>
    <row r="4117" spans="3:4">
      <c r="D4117" s="346" t="s">
        <v>4216</v>
      </c>
    </row>
    <row r="4118" spans="3:4">
      <c r="D4118" s="346" t="s">
        <v>4217</v>
      </c>
    </row>
    <row r="4119" spans="3:4">
      <c r="D4119" s="346" t="s">
        <v>4218</v>
      </c>
    </row>
    <row r="4120" spans="3:4">
      <c r="D4120" s="346" t="s">
        <v>4219</v>
      </c>
    </row>
    <row r="4121" spans="3:4">
      <c r="D4121" s="346" t="s">
        <v>4220</v>
      </c>
    </row>
    <row r="4122" spans="3:4">
      <c r="D4122" s="346" t="s">
        <v>4221</v>
      </c>
    </row>
    <row r="4123" spans="3:4">
      <c r="D4123" s="346" t="s">
        <v>4222</v>
      </c>
    </row>
    <row r="4124" spans="3:4">
      <c r="C4124" s="962" t="s">
        <v>802</v>
      </c>
    </row>
    <row r="4125" spans="3:4">
      <c r="D4125" s="346" t="s">
        <v>4223</v>
      </c>
    </row>
    <row r="4126" spans="3:4">
      <c r="C4126" s="963" t="s">
        <v>803</v>
      </c>
    </row>
    <row r="4127" spans="3:4">
      <c r="D4127" s="346" t="s">
        <v>4224</v>
      </c>
    </row>
    <row r="4128" spans="3:4">
      <c r="D4128" s="346" t="s">
        <v>4225</v>
      </c>
    </row>
    <row r="4129" spans="3:4">
      <c r="D4129" s="346" t="s">
        <v>4226</v>
      </c>
    </row>
    <row r="4130" spans="3:4">
      <c r="D4130" s="346" t="s">
        <v>4227</v>
      </c>
    </row>
    <row r="4131" spans="3:4">
      <c r="D4131" s="346" t="s">
        <v>4228</v>
      </c>
    </row>
    <row r="4132" spans="3:4">
      <c r="D4132" s="346" t="s">
        <v>4229</v>
      </c>
    </row>
    <row r="4133" spans="3:4">
      <c r="D4133" s="352" t="s">
        <v>4230</v>
      </c>
    </row>
    <row r="4134" spans="3:4">
      <c r="D4134" s="352" t="s">
        <v>4231</v>
      </c>
    </row>
    <row r="4135" spans="3:4">
      <c r="D4135" s="346" t="s">
        <v>4232</v>
      </c>
    </row>
    <row r="4136" spans="3:4">
      <c r="D4136" s="346" t="s">
        <v>4233</v>
      </c>
    </row>
    <row r="4137" spans="3:4">
      <c r="D4137" s="352" t="s">
        <v>4234</v>
      </c>
    </row>
    <row r="4138" spans="3:4">
      <c r="D4138" s="352" t="s">
        <v>4235</v>
      </c>
    </row>
    <row r="4139" spans="3:4">
      <c r="D4139" s="352" t="s">
        <v>4236</v>
      </c>
    </row>
    <row r="4140" spans="3:4">
      <c r="D4140" s="346" t="s">
        <v>4237</v>
      </c>
    </row>
    <row r="4141" spans="3:4">
      <c r="D4141" s="346" t="s">
        <v>4238</v>
      </c>
    </row>
    <row r="4142" spans="3:4">
      <c r="D4142" s="346" t="s">
        <v>4239</v>
      </c>
    </row>
    <row r="4143" spans="3:4">
      <c r="C4143" s="964" t="s">
        <v>4240</v>
      </c>
    </row>
    <row r="4144" spans="3:4" ht="40.200000000000003" thickBot="1">
      <c r="C4144" s="964" t="s">
        <v>803</v>
      </c>
    </row>
    <row r="4145" spans="3:11" ht="40.200000000000003" thickBot="1">
      <c r="D4145" s="353" t="s">
        <v>975</v>
      </c>
      <c r="E4145" s="235" t="s">
        <v>3232</v>
      </c>
      <c r="F4145" s="235" t="s">
        <v>976</v>
      </c>
      <c r="G4145" s="235" t="s">
        <v>1399</v>
      </c>
      <c r="H4145" s="235" t="s">
        <v>1357</v>
      </c>
      <c r="I4145" s="235" t="s">
        <v>1540</v>
      </c>
      <c r="J4145" s="235" t="s">
        <v>1358</v>
      </c>
      <c r="K4145" s="235" t="s">
        <v>1359</v>
      </c>
    </row>
    <row r="4146" spans="3:11" ht="40.200000000000003" thickBot="1">
      <c r="D4146" s="358" t="s">
        <v>2084</v>
      </c>
      <c r="E4146" s="238" t="s">
        <v>4241</v>
      </c>
      <c r="F4146" s="238"/>
      <c r="G4146" s="236">
        <v>25</v>
      </c>
      <c r="H4146" s="236" t="s">
        <v>4242</v>
      </c>
      <c r="I4146" s="236"/>
      <c r="J4146" s="236" t="s">
        <v>1397</v>
      </c>
      <c r="K4146" s="236" t="s">
        <v>1398</v>
      </c>
    </row>
    <row r="4147" spans="3:11" ht="40.200000000000003" thickBot="1">
      <c r="D4147" s="358" t="s">
        <v>4243</v>
      </c>
      <c r="E4147" s="238" t="s">
        <v>4241</v>
      </c>
      <c r="F4147" s="238"/>
      <c r="G4147" s="236">
        <v>8</v>
      </c>
      <c r="H4147" s="236" t="s">
        <v>4244</v>
      </c>
      <c r="I4147" s="236"/>
      <c r="J4147" s="236" t="s">
        <v>1562</v>
      </c>
      <c r="K4147" s="236" t="s">
        <v>1563</v>
      </c>
    </row>
    <row r="4148" spans="3:11" ht="40.200000000000003" thickBot="1">
      <c r="D4148" s="358" t="s">
        <v>394</v>
      </c>
      <c r="E4148" s="238" t="s">
        <v>4245</v>
      </c>
      <c r="F4148" s="238"/>
      <c r="G4148" s="236">
        <v>1.1759999999999999</v>
      </c>
      <c r="H4148" s="236"/>
      <c r="I4148" s="236" t="b">
        <v>0</v>
      </c>
      <c r="J4148" s="236" t="s">
        <v>2047</v>
      </c>
      <c r="K4148" s="236" t="s">
        <v>2048</v>
      </c>
    </row>
    <row r="4149" spans="3:11" ht="40.200000000000003" thickBot="1">
      <c r="D4149" s="358" t="s">
        <v>4246</v>
      </c>
      <c r="E4149" s="238" t="s">
        <v>4247</v>
      </c>
      <c r="F4149" s="238"/>
      <c r="G4149" s="236">
        <v>0.33</v>
      </c>
      <c r="H4149" s="236"/>
      <c r="I4149" s="236" t="b">
        <v>0</v>
      </c>
      <c r="J4149" s="236" t="s">
        <v>594</v>
      </c>
      <c r="K4149" s="236" t="s">
        <v>1390</v>
      </c>
    </row>
    <row r="4150" spans="3:11" ht="40.200000000000003" thickBot="1">
      <c r="D4150" s="358" t="s">
        <v>3748</v>
      </c>
      <c r="E4150" s="238" t="s">
        <v>4247</v>
      </c>
      <c r="F4150" s="238"/>
      <c r="G4150" s="236"/>
      <c r="H4150" s="236"/>
      <c r="I4150" s="236" t="b">
        <v>0</v>
      </c>
      <c r="J4150" s="236" t="s">
        <v>606</v>
      </c>
      <c r="K4150" s="236" t="s">
        <v>1394</v>
      </c>
    </row>
    <row r="4151" spans="3:11">
      <c r="D4151" s="355"/>
    </row>
    <row r="4152" spans="3:11" ht="40.200000000000003" thickBot="1">
      <c r="C4152" s="964" t="s">
        <v>804</v>
      </c>
    </row>
    <row r="4153" spans="3:11" ht="40.200000000000003" thickBot="1">
      <c r="D4153" s="353" t="s">
        <v>975</v>
      </c>
      <c r="E4153" s="235" t="s">
        <v>3232</v>
      </c>
      <c r="F4153" s="235" t="s">
        <v>1399</v>
      </c>
    </row>
    <row r="4154" spans="3:11" ht="40.200000000000003" thickBot="1">
      <c r="D4154" s="358" t="s">
        <v>4248</v>
      </c>
      <c r="E4154" s="236" t="s">
        <v>4249</v>
      </c>
      <c r="F4154" s="236" t="s">
        <v>2764</v>
      </c>
    </row>
    <row r="4155" spans="3:11" ht="40.200000000000003" thickBot="1">
      <c r="D4155" s="358" t="s">
        <v>4250</v>
      </c>
      <c r="E4155" s="236" t="s">
        <v>4241</v>
      </c>
      <c r="F4155" s="236"/>
    </row>
    <row r="4156" spans="3:11" ht="17.100000000000001" customHeight="1" thickBot="1">
      <c r="D4156" s="358" t="s">
        <v>4251</v>
      </c>
      <c r="E4156" s="236" t="s">
        <v>4245</v>
      </c>
      <c r="F4156" s="236"/>
    </row>
    <row r="4157" spans="3:11" ht="17.100000000000001" customHeight="1">
      <c r="D4157" s="380"/>
      <c r="E4157" s="233"/>
      <c r="F4157" s="233"/>
    </row>
    <row r="4158" spans="3:11">
      <c r="C4158" s="963" t="s">
        <v>804</v>
      </c>
    </row>
    <row r="4159" spans="3:11">
      <c r="D4159" s="346" t="s">
        <v>4252</v>
      </c>
    </row>
    <row r="4160" spans="3:11">
      <c r="D4160" s="346" t="s">
        <v>4253</v>
      </c>
    </row>
    <row r="4161" spans="4:4">
      <c r="D4161" s="346" t="s">
        <v>4254</v>
      </c>
    </row>
    <row r="4162" spans="4:4">
      <c r="D4162" s="346" t="s">
        <v>4255</v>
      </c>
    </row>
    <row r="4163" spans="4:4">
      <c r="D4163" s="346" t="s">
        <v>4256</v>
      </c>
    </row>
    <row r="4164" spans="4:4">
      <c r="D4164" s="346" t="s">
        <v>4257</v>
      </c>
    </row>
    <row r="4165" spans="4:4">
      <c r="D4165" s="346" t="s">
        <v>4258</v>
      </c>
    </row>
    <row r="4166" spans="4:4">
      <c r="D4166" s="346" t="s">
        <v>2432</v>
      </c>
    </row>
    <row r="4167" spans="4:4">
      <c r="D4167" s="346" t="s">
        <v>4259</v>
      </c>
    </row>
    <row r="4168" spans="4:4">
      <c r="D4168" s="346" t="s">
        <v>4260</v>
      </c>
    </row>
    <row r="4169" spans="4:4">
      <c r="D4169" s="346" t="s">
        <v>4261</v>
      </c>
    </row>
    <row r="4170" spans="4:4">
      <c r="D4170" s="346" t="s">
        <v>4262</v>
      </c>
    </row>
    <row r="4171" spans="4:4">
      <c r="D4171" s="346" t="s">
        <v>4263</v>
      </c>
    </row>
    <row r="4172" spans="4:4">
      <c r="D4172" s="346" t="s">
        <v>4264</v>
      </c>
    </row>
    <row r="4173" spans="4:4">
      <c r="D4173" s="346" t="s">
        <v>4265</v>
      </c>
    </row>
    <row r="4174" spans="4:4">
      <c r="D4174" s="346" t="s">
        <v>4266</v>
      </c>
    </row>
    <row r="4175" spans="4:4">
      <c r="D4175" s="346" t="s">
        <v>4267</v>
      </c>
    </row>
    <row r="4176" spans="4:4">
      <c r="D4176" s="346" t="s">
        <v>4268</v>
      </c>
    </row>
    <row r="4177" spans="4:4">
      <c r="D4177" s="346" t="s">
        <v>4269</v>
      </c>
    </row>
    <row r="4178" spans="4:4">
      <c r="D4178" s="346" t="s">
        <v>4270</v>
      </c>
    </row>
    <row r="4179" spans="4:4">
      <c r="D4179" s="346" t="s">
        <v>4271</v>
      </c>
    </row>
    <row r="4180" spans="4:4">
      <c r="D4180" s="346" t="s">
        <v>4272</v>
      </c>
    </row>
    <row r="4181" spans="4:4">
      <c r="D4181" s="346" t="s">
        <v>4273</v>
      </c>
    </row>
    <row r="4182" spans="4:4">
      <c r="D4182" s="346" t="s">
        <v>4274</v>
      </c>
    </row>
    <row r="4183" spans="4:4">
      <c r="D4183" s="346" t="s">
        <v>4275</v>
      </c>
    </row>
    <row r="4184" spans="4:4">
      <c r="D4184" s="346" t="s">
        <v>4276</v>
      </c>
    </row>
    <row r="4185" spans="4:4">
      <c r="D4185" s="346" t="s">
        <v>4277</v>
      </c>
    </row>
    <row r="4186" spans="4:4">
      <c r="D4186" s="346" t="s">
        <v>4278</v>
      </c>
    </row>
    <row r="4187" spans="4:4">
      <c r="D4187" s="346" t="s">
        <v>4279</v>
      </c>
    </row>
    <row r="4188" spans="4:4">
      <c r="D4188" s="346" t="s">
        <v>4280</v>
      </c>
    </row>
    <row r="4189" spans="4:4">
      <c r="D4189" s="346" t="s">
        <v>4281</v>
      </c>
    </row>
    <row r="4190" spans="4:4">
      <c r="D4190" s="346" t="s">
        <v>4282</v>
      </c>
    </row>
    <row r="4191" spans="4:4">
      <c r="D4191" s="346" t="s">
        <v>4283</v>
      </c>
    </row>
    <row r="4192" spans="4:4">
      <c r="D4192" s="346" t="s">
        <v>4284</v>
      </c>
    </row>
    <row r="4193" spans="4:4">
      <c r="D4193" s="346" t="s">
        <v>4285</v>
      </c>
    </row>
    <row r="4194" spans="4:4">
      <c r="D4194" s="346" t="s">
        <v>4286</v>
      </c>
    </row>
    <row r="4195" spans="4:4">
      <c r="D4195" s="346" t="s">
        <v>4287</v>
      </c>
    </row>
    <row r="4196" spans="4:4">
      <c r="D4196" s="346" t="s">
        <v>4288</v>
      </c>
    </row>
    <row r="4197" spans="4:4">
      <c r="D4197" s="346" t="s">
        <v>4289</v>
      </c>
    </row>
    <row r="4198" spans="4:4">
      <c r="D4198" s="346" t="s">
        <v>4290</v>
      </c>
    </row>
    <row r="4199" spans="4:4">
      <c r="D4199" s="346" t="s">
        <v>4291</v>
      </c>
    </row>
    <row r="4200" spans="4:4">
      <c r="D4200" s="346" t="s">
        <v>4292</v>
      </c>
    </row>
    <row r="4201" spans="4:4">
      <c r="D4201" s="346" t="s">
        <v>4293</v>
      </c>
    </row>
    <row r="4202" spans="4:4">
      <c r="D4202" s="346" t="s">
        <v>4294</v>
      </c>
    </row>
    <row r="4203" spans="4:4">
      <c r="D4203" s="346" t="s">
        <v>4295</v>
      </c>
    </row>
    <row r="4204" spans="4:4">
      <c r="D4204" s="346" t="s">
        <v>4296</v>
      </c>
    </row>
    <row r="4205" spans="4:4">
      <c r="D4205" s="346" t="s">
        <v>4297</v>
      </c>
    </row>
    <row r="4206" spans="4:4">
      <c r="D4206" s="346" t="s">
        <v>4298</v>
      </c>
    </row>
    <row r="4207" spans="4:4">
      <c r="D4207" s="346" t="s">
        <v>4299</v>
      </c>
    </row>
    <row r="4208" spans="4:4">
      <c r="D4208" s="346" t="s">
        <v>4300</v>
      </c>
    </row>
    <row r="4209" spans="2:8">
      <c r="D4209" s="346" t="s">
        <v>4301</v>
      </c>
    </row>
    <row r="4210" spans="2:8">
      <c r="D4210" s="346" t="s">
        <v>4302</v>
      </c>
    </row>
    <row r="4211" spans="2:8">
      <c r="D4211" s="346" t="s">
        <v>4303</v>
      </c>
    </row>
    <row r="4212" spans="2:8">
      <c r="D4212" s="346" t="s">
        <v>4304</v>
      </c>
    </row>
    <row r="4213" spans="2:8">
      <c r="D4213" s="346" t="s">
        <v>4305</v>
      </c>
    </row>
    <row r="4214" spans="2:8">
      <c r="D4214" s="346" t="s">
        <v>4306</v>
      </c>
    </row>
    <row r="4215" spans="2:8">
      <c r="D4215" s="346" t="s">
        <v>4307</v>
      </c>
    </row>
    <row r="4216" spans="2:8">
      <c r="D4216" s="352" t="s">
        <v>4308</v>
      </c>
    </row>
    <row r="4217" spans="2:8">
      <c r="D4217" s="352" t="s">
        <v>4309</v>
      </c>
    </row>
    <row r="4218" spans="2:8">
      <c r="D4218" s="346" t="s">
        <v>4310</v>
      </c>
    </row>
    <row r="4219" spans="2:8">
      <c r="D4219" s="346" t="s">
        <v>4311</v>
      </c>
    </row>
    <row r="4220" spans="2:8">
      <c r="D4220" s="346"/>
    </row>
    <row r="4221" spans="2:8" ht="43.8">
      <c r="B4221" s="968" t="s">
        <v>805</v>
      </c>
    </row>
    <row r="4222" spans="2:8">
      <c r="C4222" s="962" t="s">
        <v>806</v>
      </c>
    </row>
    <row r="4223" spans="2:8" ht="40.200000000000003" thickBot="1">
      <c r="D4223" s="346" t="s">
        <v>4312</v>
      </c>
    </row>
    <row r="4224" spans="2:8" ht="40.200000000000003" thickBot="1">
      <c r="D4224" s="376" t="s">
        <v>1541</v>
      </c>
      <c r="E4224" s="257" t="s">
        <v>4313</v>
      </c>
      <c r="F4224" s="257" t="s">
        <v>4314</v>
      </c>
      <c r="G4224" s="257" t="s">
        <v>4315</v>
      </c>
      <c r="H4224" s="257" t="s">
        <v>4316</v>
      </c>
    </row>
    <row r="4225" spans="4:8" ht="40.200000000000003" thickBot="1">
      <c r="D4225" s="377" t="s">
        <v>4317</v>
      </c>
      <c r="E4225" s="252">
        <v>0.26</v>
      </c>
      <c r="F4225" s="252">
        <v>9.8000000000000004E-2</v>
      </c>
      <c r="G4225" s="252">
        <v>70</v>
      </c>
      <c r="H4225" s="252">
        <v>0.3</v>
      </c>
    </row>
    <row r="4226" spans="4:8" ht="40.200000000000003" thickBot="1">
      <c r="D4226" s="377" t="s">
        <v>4318</v>
      </c>
      <c r="E4226" s="252">
        <v>1.3</v>
      </c>
      <c r="F4226" s="252">
        <v>0.4</v>
      </c>
      <c r="G4226" s="252">
        <v>0</v>
      </c>
      <c r="H4226" s="252">
        <v>0</v>
      </c>
    </row>
    <row r="4227" spans="4:8" ht="40.200000000000003" thickBot="1">
      <c r="D4227" s="377" t="s">
        <v>4319</v>
      </c>
      <c r="E4227" s="252">
        <v>0.22</v>
      </c>
      <c r="F4227" s="252">
        <v>0.56000000000000005</v>
      </c>
      <c r="G4227" s="252">
        <v>20</v>
      </c>
      <c r="H4227" s="252">
        <v>0.3</v>
      </c>
    </row>
    <row r="4228" spans="4:8" ht="40.200000000000003" thickBot="1">
      <c r="D4228" s="377" t="s">
        <v>4320</v>
      </c>
      <c r="E4228" s="252">
        <v>1.3</v>
      </c>
      <c r="F4228" s="252">
        <v>0.9</v>
      </c>
      <c r="G4228" s="252">
        <v>0</v>
      </c>
      <c r="H4228" s="252">
        <v>0</v>
      </c>
    </row>
    <row r="4229" spans="4:8" ht="40.200000000000003" thickBot="1">
      <c r="D4229" s="377" t="s">
        <v>1543</v>
      </c>
      <c r="E4229" s="252">
        <v>0.22</v>
      </c>
      <c r="F4229" s="252">
        <v>0.98</v>
      </c>
      <c r="G4229" s="252">
        <v>37</v>
      </c>
      <c r="H4229" s="252">
        <v>0.25</v>
      </c>
    </row>
    <row r="4230" spans="4:8" ht="40.200000000000003" thickBot="1">
      <c r="D4230" s="377" t="s">
        <v>4321</v>
      </c>
      <c r="E4230" s="252">
        <v>0.19</v>
      </c>
      <c r="F4230" s="252">
        <v>0.4</v>
      </c>
      <c r="G4230" s="252">
        <v>0</v>
      </c>
      <c r="H4230" s="252">
        <v>0</v>
      </c>
    </row>
    <row r="4231" spans="4:8" ht="40.200000000000003" thickBot="1">
      <c r="D4231" s="377" t="s">
        <v>4322</v>
      </c>
      <c r="E4231" s="252">
        <v>0.217</v>
      </c>
      <c r="F4231" s="252">
        <v>0.75</v>
      </c>
      <c r="G4231" s="252">
        <v>40</v>
      </c>
      <c r="H4231" s="252">
        <v>0.2</v>
      </c>
    </row>
    <row r="4232" spans="4:8" ht="40.200000000000003" thickBot="1">
      <c r="D4232" s="377" t="s">
        <v>4323</v>
      </c>
      <c r="E4232" s="252">
        <v>0.22</v>
      </c>
      <c r="F4232" s="252">
        <v>1.75</v>
      </c>
      <c r="G4232" s="252">
        <v>60</v>
      </c>
      <c r="H4232" s="252">
        <v>0.2</v>
      </c>
    </row>
    <row r="4233" spans="4:8" ht="40.200000000000003" thickBot="1">
      <c r="D4233" s="377" t="s">
        <v>4324</v>
      </c>
      <c r="E4233" s="252">
        <v>1.3</v>
      </c>
      <c r="F4233" s="252">
        <v>0.98</v>
      </c>
      <c r="G4233" s="252">
        <v>0</v>
      </c>
      <c r="H4233" s="252">
        <v>0</v>
      </c>
    </row>
    <row r="4234" spans="4:8" ht="40.200000000000003" thickBot="1">
      <c r="D4234" s="377" t="s">
        <v>4325</v>
      </c>
      <c r="E4234" s="252">
        <v>0.3</v>
      </c>
      <c r="F4234" s="252">
        <v>0.11</v>
      </c>
      <c r="G4234" s="252">
        <v>2</v>
      </c>
      <c r="H4234" s="252">
        <v>0.35</v>
      </c>
    </row>
    <row r="4235" spans="4:8" ht="40.200000000000003" thickBot="1">
      <c r="D4235" s="377" t="s">
        <v>4326</v>
      </c>
      <c r="E4235" s="252">
        <v>1.3</v>
      </c>
      <c r="F4235" s="252">
        <v>0.8</v>
      </c>
      <c r="G4235" s="252">
        <v>0</v>
      </c>
      <c r="H4235" s="252">
        <v>0</v>
      </c>
    </row>
    <row r="4236" spans="4:8" ht="40.200000000000003" thickBot="1">
      <c r="D4236" s="377" t="s">
        <v>163</v>
      </c>
      <c r="E4236" s="252">
        <v>1.3</v>
      </c>
      <c r="F4236" s="252">
        <v>0.4</v>
      </c>
      <c r="G4236" s="252">
        <v>0</v>
      </c>
      <c r="H4236" s="252">
        <v>0</v>
      </c>
    </row>
    <row r="4237" spans="4:8" ht="40.200000000000003" thickBot="1">
      <c r="D4237" s="377" t="s">
        <v>4327</v>
      </c>
      <c r="E4237" s="252">
        <v>1</v>
      </c>
      <c r="F4237" s="252">
        <v>1.44</v>
      </c>
      <c r="G4237" s="252">
        <v>0.1</v>
      </c>
      <c r="H4237" s="252">
        <v>0.35</v>
      </c>
    </row>
    <row r="4238" spans="4:8" ht="40.200000000000003" thickBot="1">
      <c r="D4238" s="377" t="s">
        <v>4328</v>
      </c>
      <c r="E4238" s="252">
        <v>0.22</v>
      </c>
      <c r="F4238" s="252">
        <v>0.05</v>
      </c>
      <c r="G4238" s="252">
        <v>10</v>
      </c>
      <c r="H4238" s="252">
        <v>0.2</v>
      </c>
    </row>
    <row r="4239" spans="4:8" ht="40.200000000000003" thickBot="1">
      <c r="D4239" s="377" t="s">
        <v>4329</v>
      </c>
      <c r="E4239" s="252">
        <v>0.19</v>
      </c>
      <c r="F4239" s="252">
        <v>1.96</v>
      </c>
      <c r="G4239" s="252">
        <v>50</v>
      </c>
      <c r="H4239" s="252">
        <v>0.2</v>
      </c>
    </row>
    <row r="4240" spans="4:8" ht="40.200000000000003" thickBot="1">
      <c r="D4240" s="377" t="s">
        <v>4330</v>
      </c>
      <c r="E4240" s="252">
        <v>0.22</v>
      </c>
      <c r="F4240" s="252">
        <v>2.6</v>
      </c>
      <c r="G4240" s="252">
        <v>60</v>
      </c>
      <c r="H4240" s="252">
        <v>0.15</v>
      </c>
    </row>
    <row r="4241" spans="4:9" ht="40.200000000000003" thickBot="1">
      <c r="D4241" s="377" t="s">
        <v>4331</v>
      </c>
      <c r="E4241" s="252">
        <v>0.14099999999999999</v>
      </c>
      <c r="F4241" s="252">
        <v>1.24</v>
      </c>
      <c r="G4241" s="252">
        <v>80</v>
      </c>
      <c r="H4241" s="252">
        <v>0.15</v>
      </c>
    </row>
    <row r="4242" spans="4:9" ht="40.200000000000003" thickBot="1">
      <c r="D4242" s="377" t="s">
        <v>4332</v>
      </c>
      <c r="E4242" s="252">
        <v>0.2</v>
      </c>
      <c r="F4242" s="252">
        <v>0.98</v>
      </c>
      <c r="G4242" s="252">
        <v>80</v>
      </c>
      <c r="H4242" s="252">
        <v>0.2</v>
      </c>
    </row>
    <row r="4243" spans="4:9" ht="40.200000000000003" thickBot="1">
      <c r="D4243" s="377" t="s">
        <v>4333</v>
      </c>
      <c r="E4243" s="252">
        <v>0.2</v>
      </c>
      <c r="F4243" s="252">
        <v>1.08</v>
      </c>
      <c r="G4243" s="252">
        <v>40</v>
      </c>
      <c r="H4243" s="252">
        <v>0.15</v>
      </c>
    </row>
    <row r="4244" spans="4:9" ht="40.200000000000003" thickBot="1">
      <c r="D4244" s="377" t="s">
        <v>4334</v>
      </c>
      <c r="E4244" s="252">
        <v>0.2</v>
      </c>
      <c r="F4244" s="252">
        <v>0.46</v>
      </c>
      <c r="G4244" s="252">
        <v>45</v>
      </c>
      <c r="H4244" s="252">
        <v>0.17</v>
      </c>
    </row>
    <row r="4245" spans="4:9" ht="40.200000000000003" thickBot="1">
      <c r="D4245" s="377" t="s">
        <v>4335</v>
      </c>
      <c r="E4245" s="252">
        <v>0.2</v>
      </c>
      <c r="F4245" s="252">
        <v>1.39</v>
      </c>
      <c r="G4245" s="252">
        <v>50</v>
      </c>
      <c r="H4245" s="252">
        <v>0.2</v>
      </c>
    </row>
    <row r="4246" spans="4:9" ht="40.200000000000003" thickBot="1">
      <c r="D4246" s="377" t="s">
        <v>4336</v>
      </c>
      <c r="E4246" s="252">
        <v>0.2</v>
      </c>
      <c r="F4246" s="252">
        <v>1.47</v>
      </c>
      <c r="G4246" s="252">
        <v>30</v>
      </c>
      <c r="H4246" s="252">
        <v>0.2</v>
      </c>
    </row>
    <row r="4247" spans="4:9" ht="40.200000000000003" thickBot="1">
      <c r="D4247" s="377" t="s">
        <v>4337</v>
      </c>
      <c r="E4247" s="252">
        <v>0.2</v>
      </c>
      <c r="F4247" s="252">
        <v>1.1499999999999999</v>
      </c>
      <c r="G4247" s="252">
        <v>45</v>
      </c>
      <c r="H4247" s="252">
        <v>0.25</v>
      </c>
    </row>
    <row r="4248" spans="4:9" ht="40.200000000000003" thickBot="1">
      <c r="D4248" s="377" t="s">
        <v>4338</v>
      </c>
      <c r="E4248" s="252">
        <v>0.18</v>
      </c>
      <c r="F4248" s="252">
        <v>1.2</v>
      </c>
      <c r="G4248" s="252">
        <v>60</v>
      </c>
      <c r="H4248" s="252">
        <v>0.15</v>
      </c>
    </row>
    <row r="4249" spans="4:9" ht="40.200000000000003" thickBot="1">
      <c r="D4249" s="377" t="s">
        <v>4339</v>
      </c>
      <c r="E4249" s="252">
        <v>0.2</v>
      </c>
      <c r="F4249" s="252">
        <v>1</v>
      </c>
      <c r="G4249" s="252">
        <v>45</v>
      </c>
      <c r="H4249" s="252">
        <v>0.2</v>
      </c>
    </row>
    <row r="4250" spans="4:9" ht="40.200000000000003" thickBot="1">
      <c r="D4250" s="377" t="s">
        <v>4340</v>
      </c>
      <c r="E4250" s="252">
        <v>0.19</v>
      </c>
      <c r="F4250" s="252">
        <v>1.73</v>
      </c>
      <c r="G4250" s="252">
        <v>70</v>
      </c>
      <c r="H4250" s="252">
        <v>0.17</v>
      </c>
    </row>
    <row r="4251" spans="4:9" ht="40.200000000000003" thickBot="1">
      <c r="D4251" s="377" t="s">
        <v>4341</v>
      </c>
      <c r="E4251" s="252">
        <v>1</v>
      </c>
      <c r="F4251" s="252">
        <v>1</v>
      </c>
      <c r="G4251" s="252">
        <v>22</v>
      </c>
      <c r="H4251" s="252">
        <v>0.25</v>
      </c>
    </row>
    <row r="4252" spans="4:9" ht="40.200000000000003" thickBot="1">
      <c r="D4252" s="378" t="s">
        <v>4342</v>
      </c>
      <c r="E4252" s="252">
        <v>0.95</v>
      </c>
      <c r="F4252" s="252">
        <v>0.34</v>
      </c>
      <c r="G4252" s="252">
        <v>2.2000000000000002</v>
      </c>
      <c r="H4252" s="252">
        <v>0.5</v>
      </c>
    </row>
    <row r="4253" spans="4:9" ht="40.200000000000003" thickBot="1">
      <c r="D4253" s="351"/>
    </row>
    <row r="4254" spans="4:9" ht="40.200000000000003" thickBot="1">
      <c r="D4254" s="376" t="s">
        <v>1541</v>
      </c>
      <c r="E4254" s="257" t="s">
        <v>4343</v>
      </c>
      <c r="F4254" s="257" t="s">
        <v>4344</v>
      </c>
      <c r="G4254" s="257" t="s">
        <v>4345</v>
      </c>
      <c r="H4254" s="257" t="s">
        <v>4346</v>
      </c>
      <c r="I4254" s="257" t="s">
        <v>4347</v>
      </c>
    </row>
    <row r="4255" spans="4:9" ht="40.200000000000003" thickBot="1">
      <c r="D4255" s="377" t="s">
        <v>4317</v>
      </c>
      <c r="E4255" s="252">
        <v>40</v>
      </c>
      <c r="F4255" s="252">
        <v>1</v>
      </c>
      <c r="G4255" s="252">
        <v>1</v>
      </c>
      <c r="H4255" s="252">
        <v>0</v>
      </c>
      <c r="I4255" s="252">
        <v>0</v>
      </c>
    </row>
    <row r="4256" spans="4:9" ht="40.200000000000003" thickBot="1">
      <c r="D4256" s="377" t="s">
        <v>4318</v>
      </c>
      <c r="E4256" s="252">
        <v>0</v>
      </c>
      <c r="F4256" s="252">
        <v>1</v>
      </c>
      <c r="G4256" s="252">
        <v>1</v>
      </c>
      <c r="H4256" s="252">
        <v>0</v>
      </c>
      <c r="I4256" s="252">
        <v>0</v>
      </c>
    </row>
    <row r="4257" spans="4:9" ht="40.200000000000003" thickBot="1">
      <c r="D4257" s="377" t="s">
        <v>4319</v>
      </c>
      <c r="E4257" s="252">
        <v>9</v>
      </c>
      <c r="F4257" s="252">
        <v>1</v>
      </c>
      <c r="G4257" s="252">
        <v>1</v>
      </c>
      <c r="H4257" s="252">
        <v>0.6</v>
      </c>
      <c r="I4257" s="252">
        <v>20</v>
      </c>
    </row>
    <row r="4258" spans="4:9" ht="40.200000000000003" thickBot="1">
      <c r="D4258" s="377" t="s">
        <v>4320</v>
      </c>
      <c r="E4258" s="252">
        <v>0</v>
      </c>
      <c r="F4258" s="252">
        <v>1</v>
      </c>
      <c r="G4258" s="252">
        <v>1</v>
      </c>
      <c r="H4258" s="252">
        <v>0</v>
      </c>
      <c r="I4258" s="252">
        <v>0</v>
      </c>
    </row>
    <row r="4259" spans="4:9" ht="40.200000000000003" thickBot="1">
      <c r="D4259" s="377" t="s">
        <v>1543</v>
      </c>
      <c r="E4259" s="252">
        <v>5</v>
      </c>
      <c r="F4259" s="252">
        <v>1</v>
      </c>
      <c r="G4259" s="252">
        <v>1</v>
      </c>
      <c r="H4259" s="252">
        <v>0.8</v>
      </c>
      <c r="I4259" s="252">
        <v>40</v>
      </c>
    </row>
    <row r="4260" spans="4:9" ht="40.200000000000003" thickBot="1">
      <c r="D4260" s="377" t="s">
        <v>4321</v>
      </c>
      <c r="E4260" s="252">
        <v>9</v>
      </c>
      <c r="F4260" s="252">
        <v>1</v>
      </c>
      <c r="G4260" s="252">
        <v>1</v>
      </c>
      <c r="H4260" s="252">
        <v>0</v>
      </c>
      <c r="I4260" s="252">
        <v>20</v>
      </c>
    </row>
    <row r="4261" spans="4:9" ht="40.200000000000003" thickBot="1">
      <c r="D4261" s="377" t="s">
        <v>4322</v>
      </c>
      <c r="E4261" s="252">
        <v>4.4000000000000004</v>
      </c>
      <c r="F4261" s="252">
        <v>1</v>
      </c>
      <c r="G4261" s="252">
        <v>1</v>
      </c>
      <c r="H4261" s="252">
        <v>0.7</v>
      </c>
      <c r="I4261" s="252">
        <v>40</v>
      </c>
    </row>
    <row r="4262" spans="4:9" ht="40.200000000000003" thickBot="1">
      <c r="D4262" s="377" t="s">
        <v>4323</v>
      </c>
      <c r="E4262" s="252">
        <v>4.4000000000000004</v>
      </c>
      <c r="F4262" s="252">
        <v>1</v>
      </c>
      <c r="G4262" s="252">
        <v>1</v>
      </c>
      <c r="H4262" s="252">
        <v>0.3</v>
      </c>
      <c r="I4262" s="252">
        <v>40</v>
      </c>
    </row>
    <row r="4263" spans="4:9" ht="40.200000000000003" thickBot="1">
      <c r="D4263" s="377" t="s">
        <v>4324</v>
      </c>
      <c r="E4263" s="252">
        <v>0</v>
      </c>
      <c r="F4263" s="252">
        <v>1</v>
      </c>
      <c r="G4263" s="252">
        <v>1</v>
      </c>
      <c r="H4263" s="252">
        <v>0</v>
      </c>
      <c r="I4263" s="252">
        <v>0</v>
      </c>
    </row>
    <row r="4264" spans="4:9" ht="40.200000000000003" thickBot="1">
      <c r="D4264" s="377" t="s">
        <v>4325</v>
      </c>
      <c r="E4264" s="252">
        <v>20</v>
      </c>
      <c r="F4264" s="252">
        <v>1</v>
      </c>
      <c r="G4264" s="252">
        <v>1</v>
      </c>
      <c r="H4264" s="252">
        <v>0.3</v>
      </c>
      <c r="I4264" s="252">
        <v>30</v>
      </c>
    </row>
    <row r="4265" spans="4:9" ht="40.200000000000003" thickBot="1">
      <c r="D4265" s="377" t="s">
        <v>4326</v>
      </c>
      <c r="E4265" s="252">
        <v>0</v>
      </c>
      <c r="F4265" s="252">
        <v>1</v>
      </c>
      <c r="G4265" s="252">
        <v>1</v>
      </c>
      <c r="H4265" s="252">
        <v>0</v>
      </c>
      <c r="I4265" s="252">
        <v>0</v>
      </c>
    </row>
    <row r="4266" spans="4:9" ht="40.200000000000003" thickBot="1">
      <c r="D4266" s="377" t="s">
        <v>163</v>
      </c>
      <c r="E4266" s="252">
        <v>0</v>
      </c>
      <c r="F4266" s="252">
        <v>1</v>
      </c>
      <c r="G4266" s="252">
        <v>1</v>
      </c>
      <c r="H4266" s="252">
        <v>0</v>
      </c>
      <c r="I4266" s="252">
        <v>0</v>
      </c>
    </row>
    <row r="4267" spans="4:9" ht="40.200000000000003" thickBot="1">
      <c r="D4267" s="377" t="s">
        <v>4327</v>
      </c>
      <c r="E4267" s="252">
        <v>3.9</v>
      </c>
      <c r="F4267" s="252">
        <v>1</v>
      </c>
      <c r="G4267" s="252">
        <v>1</v>
      </c>
      <c r="H4267" s="252">
        <v>0.8</v>
      </c>
      <c r="I4267" s="252">
        <v>40</v>
      </c>
    </row>
    <row r="4268" spans="4:9" ht="40.200000000000003" thickBot="1">
      <c r="D4268" s="377" t="s">
        <v>4328</v>
      </c>
      <c r="E4268" s="252">
        <v>4.4000000000000004</v>
      </c>
      <c r="F4268" s="252">
        <v>1</v>
      </c>
      <c r="G4268" s="252">
        <v>1</v>
      </c>
      <c r="H4268" s="252">
        <v>0.7</v>
      </c>
      <c r="I4268" s="252">
        <v>25</v>
      </c>
    </row>
    <row r="4269" spans="4:9" ht="40.200000000000003" thickBot="1">
      <c r="D4269" s="377" t="s">
        <v>4329</v>
      </c>
      <c r="E4269" s="252">
        <v>5</v>
      </c>
      <c r="F4269" s="252">
        <v>1</v>
      </c>
      <c r="G4269" s="252">
        <v>1</v>
      </c>
      <c r="H4269" s="252">
        <v>0.3</v>
      </c>
      <c r="I4269" s="252">
        <v>45</v>
      </c>
    </row>
    <row r="4270" spans="4:9" ht="40.200000000000003" thickBot="1">
      <c r="D4270" s="377" t="s">
        <v>4330</v>
      </c>
      <c r="E4270" s="252">
        <v>5</v>
      </c>
      <c r="F4270" s="252">
        <v>1</v>
      </c>
      <c r="G4270" s="252">
        <v>1</v>
      </c>
      <c r="H4270" s="252">
        <v>0.3</v>
      </c>
      <c r="I4270" s="252">
        <v>45</v>
      </c>
    </row>
    <row r="4271" spans="4:9" ht="40.200000000000003" thickBot="1">
      <c r="D4271" s="377" t="s">
        <v>4331</v>
      </c>
      <c r="E4271" s="252">
        <v>2.5</v>
      </c>
      <c r="F4271" s="252">
        <v>1</v>
      </c>
      <c r="G4271" s="252">
        <v>1</v>
      </c>
      <c r="H4271" s="252">
        <v>0.3</v>
      </c>
      <c r="I4271" s="252">
        <v>45</v>
      </c>
    </row>
    <row r="4272" spans="4:9" ht="40.200000000000003" thickBot="1">
      <c r="D4272" s="377" t="s">
        <v>4332</v>
      </c>
      <c r="E4272" s="252">
        <v>3.3</v>
      </c>
      <c r="F4272" s="252">
        <v>1</v>
      </c>
      <c r="G4272" s="252">
        <v>1</v>
      </c>
      <c r="H4272" s="252">
        <v>0.3</v>
      </c>
      <c r="I4272" s="252">
        <v>45</v>
      </c>
    </row>
    <row r="4273" spans="4:9" ht="40.200000000000003" thickBot="1">
      <c r="D4273" s="377" t="s">
        <v>4333</v>
      </c>
      <c r="E4273" s="252">
        <v>7</v>
      </c>
      <c r="F4273" s="252">
        <v>1</v>
      </c>
      <c r="G4273" s="252">
        <v>1</v>
      </c>
      <c r="H4273" s="252">
        <v>0.3</v>
      </c>
      <c r="I4273" s="252">
        <v>45</v>
      </c>
    </row>
    <row r="4274" spans="4:9" ht="40.200000000000003" thickBot="1">
      <c r="D4274" s="377" t="s">
        <v>4334</v>
      </c>
      <c r="E4274" s="252">
        <v>3</v>
      </c>
      <c r="F4274" s="252">
        <v>1</v>
      </c>
      <c r="G4274" s="252">
        <v>1</v>
      </c>
      <c r="H4274" s="252">
        <v>0.3</v>
      </c>
      <c r="I4274" s="252">
        <v>45</v>
      </c>
    </row>
    <row r="4275" spans="4:9" ht="40.200000000000003" thickBot="1">
      <c r="D4275" s="377" t="s">
        <v>4335</v>
      </c>
      <c r="E4275" s="252">
        <v>2.8</v>
      </c>
      <c r="F4275" s="252">
        <v>1</v>
      </c>
      <c r="G4275" s="252">
        <v>1</v>
      </c>
      <c r="H4275" s="252">
        <v>0.3</v>
      </c>
      <c r="I4275" s="252">
        <v>35</v>
      </c>
    </row>
    <row r="4276" spans="4:9" ht="40.200000000000003" thickBot="1">
      <c r="D4276" s="377" t="s">
        <v>4336</v>
      </c>
      <c r="E4276" s="252">
        <v>4</v>
      </c>
      <c r="F4276" s="252">
        <v>1</v>
      </c>
      <c r="G4276" s="252">
        <v>1</v>
      </c>
      <c r="H4276" s="252">
        <v>0.3</v>
      </c>
      <c r="I4276" s="252">
        <v>45</v>
      </c>
    </row>
    <row r="4277" spans="4:9" ht="40.200000000000003" thickBot="1">
      <c r="D4277" s="377" t="s">
        <v>4337</v>
      </c>
      <c r="E4277" s="252">
        <v>4.7</v>
      </c>
      <c r="F4277" s="252">
        <v>1</v>
      </c>
      <c r="G4277" s="252">
        <v>1</v>
      </c>
      <c r="H4277" s="252">
        <v>0.3</v>
      </c>
      <c r="I4277" s="252">
        <v>35</v>
      </c>
    </row>
    <row r="4278" spans="4:9" ht="40.200000000000003" thickBot="1">
      <c r="D4278" s="377" t="s">
        <v>4338</v>
      </c>
      <c r="E4278" s="252">
        <v>3.9</v>
      </c>
      <c r="F4278" s="252">
        <v>1</v>
      </c>
      <c r="G4278" s="252">
        <v>1</v>
      </c>
      <c r="H4278" s="252">
        <v>0.3</v>
      </c>
      <c r="I4278" s="252">
        <v>40</v>
      </c>
    </row>
    <row r="4279" spans="4:9" ht="40.200000000000003" thickBot="1">
      <c r="D4279" s="377" t="s">
        <v>4339</v>
      </c>
      <c r="E4279" s="252">
        <v>6</v>
      </c>
      <c r="F4279" s="252">
        <v>1</v>
      </c>
      <c r="G4279" s="252">
        <v>1</v>
      </c>
      <c r="H4279" s="252">
        <v>0.3</v>
      </c>
      <c r="I4279" s="252">
        <v>30</v>
      </c>
    </row>
    <row r="4280" spans="4:9" ht="40.200000000000003" thickBot="1">
      <c r="D4280" s="377" t="s">
        <v>4340</v>
      </c>
      <c r="E4280" s="252">
        <v>6</v>
      </c>
      <c r="F4280" s="252">
        <v>1</v>
      </c>
      <c r="G4280" s="252">
        <v>1</v>
      </c>
      <c r="H4280" s="252">
        <v>0.3</v>
      </c>
      <c r="I4280" s="252">
        <v>50</v>
      </c>
    </row>
    <row r="4281" spans="4:9" ht="40.200000000000003" thickBot="1">
      <c r="D4281" s="377" t="s">
        <v>4341</v>
      </c>
      <c r="E4281" s="252">
        <v>40</v>
      </c>
      <c r="F4281" s="252">
        <v>1</v>
      </c>
      <c r="G4281" s="252">
        <v>1</v>
      </c>
      <c r="H4281" s="252">
        <v>0</v>
      </c>
      <c r="I4281" s="252">
        <v>0</v>
      </c>
    </row>
    <row r="4282" spans="4:9" ht="40.200000000000003" thickBot="1">
      <c r="D4282" s="378" t="s">
        <v>4342</v>
      </c>
      <c r="E4282" s="252">
        <v>69</v>
      </c>
      <c r="F4282" s="252">
        <v>0</v>
      </c>
      <c r="G4282" s="252">
        <v>0</v>
      </c>
      <c r="H4282" s="252">
        <v>0</v>
      </c>
      <c r="I4282" s="252">
        <v>0</v>
      </c>
    </row>
    <row r="4283" spans="4:9" ht="40.200000000000003" thickBot="1">
      <c r="D4283" s="351"/>
    </row>
    <row r="4284" spans="4:9" ht="40.200000000000003" thickBot="1">
      <c r="D4284" s="376" t="s">
        <v>1541</v>
      </c>
      <c r="E4284" s="257" t="s">
        <v>4348</v>
      </c>
      <c r="F4284" s="257" t="s">
        <v>4349</v>
      </c>
      <c r="G4284" s="257" t="s">
        <v>4350</v>
      </c>
    </row>
    <row r="4285" spans="4:9" ht="40.200000000000003" thickBot="1">
      <c r="D4285" s="377" t="s">
        <v>4317</v>
      </c>
      <c r="E4285" s="252">
        <v>0</v>
      </c>
      <c r="F4285" s="252">
        <v>10</v>
      </c>
      <c r="G4285" s="252">
        <v>100</v>
      </c>
    </row>
    <row r="4286" spans="4:9" ht="40.200000000000003" thickBot="1">
      <c r="D4286" s="377" t="s">
        <v>4318</v>
      </c>
      <c r="E4286" s="252">
        <v>0</v>
      </c>
      <c r="F4286" s="252">
        <v>0</v>
      </c>
      <c r="G4286" s="252">
        <v>0</v>
      </c>
    </row>
    <row r="4287" spans="4:9" ht="40.200000000000003" thickBot="1">
      <c r="D4287" s="377" t="s">
        <v>4319</v>
      </c>
      <c r="E4287" s="252">
        <v>20</v>
      </c>
      <c r="F4287" s="252">
        <v>5</v>
      </c>
      <c r="G4287" s="252">
        <v>25</v>
      </c>
    </row>
    <row r="4288" spans="4:9" ht="40.200000000000003" thickBot="1">
      <c r="D4288" s="377" t="s">
        <v>4320</v>
      </c>
      <c r="E4288" s="252">
        <v>0</v>
      </c>
      <c r="F4288" s="252">
        <v>0</v>
      </c>
      <c r="G4288" s="252">
        <v>0</v>
      </c>
    </row>
    <row r="4289" spans="4:7" ht="40.200000000000003" thickBot="1">
      <c r="D4289" s="377" t="s">
        <v>1543</v>
      </c>
      <c r="E4289" s="252">
        <v>10</v>
      </c>
      <c r="F4289" s="252">
        <v>10</v>
      </c>
      <c r="G4289" s="252">
        <v>100</v>
      </c>
    </row>
    <row r="4290" spans="4:7" ht="40.200000000000003" thickBot="1">
      <c r="D4290" s="377" t="s">
        <v>4321</v>
      </c>
      <c r="E4290" s="252">
        <v>20</v>
      </c>
      <c r="F4290" s="252">
        <v>0</v>
      </c>
      <c r="G4290" s="252">
        <v>0</v>
      </c>
    </row>
    <row r="4291" spans="4:7" ht="40.200000000000003" thickBot="1">
      <c r="D4291" s="377" t="s">
        <v>4322</v>
      </c>
      <c r="E4291" s="252">
        <v>20</v>
      </c>
      <c r="F4291" s="252">
        <v>15</v>
      </c>
      <c r="G4291" s="252">
        <v>140</v>
      </c>
    </row>
    <row r="4292" spans="4:7" ht="40.200000000000003" thickBot="1">
      <c r="D4292" s="377" t="s">
        <v>4323</v>
      </c>
      <c r="E4292" s="252">
        <v>20</v>
      </c>
      <c r="F4292" s="252">
        <v>10</v>
      </c>
      <c r="G4292" s="252">
        <v>120</v>
      </c>
    </row>
    <row r="4293" spans="4:7" ht="40.200000000000003" thickBot="1">
      <c r="D4293" s="377" t="s">
        <v>4324</v>
      </c>
      <c r="E4293" s="252">
        <v>0</v>
      </c>
      <c r="F4293" s="252">
        <v>0</v>
      </c>
      <c r="G4293" s="252">
        <v>0</v>
      </c>
    </row>
    <row r="4294" spans="4:7" ht="40.200000000000003" thickBot="1">
      <c r="D4294" s="377" t="s">
        <v>4325</v>
      </c>
      <c r="E4294" s="252">
        <v>5</v>
      </c>
      <c r="F4294" s="252">
        <v>2</v>
      </c>
      <c r="G4294" s="252">
        <v>20</v>
      </c>
    </row>
    <row r="4295" spans="4:7" ht="40.200000000000003" thickBot="1">
      <c r="D4295" s="377" t="s">
        <v>4326</v>
      </c>
      <c r="E4295" s="252">
        <v>0</v>
      </c>
      <c r="F4295" s="252">
        <v>0</v>
      </c>
      <c r="G4295" s="252">
        <v>0</v>
      </c>
    </row>
    <row r="4296" spans="4:7" ht="40.200000000000003" thickBot="1">
      <c r="D4296" s="377" t="s">
        <v>163</v>
      </c>
      <c r="E4296" s="252">
        <v>0</v>
      </c>
      <c r="F4296" s="252">
        <v>0</v>
      </c>
      <c r="G4296" s="252">
        <v>0</v>
      </c>
    </row>
    <row r="4297" spans="4:7" ht="40.200000000000003" thickBot="1">
      <c r="D4297" s="377" t="s">
        <v>4327</v>
      </c>
      <c r="E4297" s="252">
        <v>0</v>
      </c>
      <c r="F4297" s="252">
        <v>2</v>
      </c>
      <c r="G4297" s="252">
        <v>40</v>
      </c>
    </row>
    <row r="4298" spans="4:7" ht="40.200000000000003" thickBot="1">
      <c r="D4298" s="377" t="s">
        <v>4328</v>
      </c>
      <c r="E4298" s="252">
        <v>2.5</v>
      </c>
      <c r="F4298" s="252">
        <v>0.3</v>
      </c>
      <c r="G4298" s="252">
        <v>15</v>
      </c>
    </row>
    <row r="4299" spans="4:7" ht="40.200000000000003" thickBot="1">
      <c r="D4299" s="377" t="s">
        <v>4329</v>
      </c>
      <c r="E4299" s="252">
        <v>50</v>
      </c>
      <c r="F4299" s="252">
        <v>15</v>
      </c>
      <c r="G4299" s="252">
        <v>200</v>
      </c>
    </row>
    <row r="4300" spans="4:7" ht="40.200000000000003" thickBot="1">
      <c r="D4300" s="377" t="s">
        <v>4330</v>
      </c>
      <c r="E4300" s="252">
        <v>50</v>
      </c>
      <c r="F4300" s="252">
        <v>15</v>
      </c>
      <c r="G4300" s="252">
        <v>200</v>
      </c>
    </row>
    <row r="4301" spans="4:7" ht="40.200000000000003" thickBot="1">
      <c r="D4301" s="377" t="s">
        <v>4331</v>
      </c>
      <c r="E4301" s="252">
        <v>50</v>
      </c>
      <c r="F4301" s="252">
        <v>15</v>
      </c>
      <c r="G4301" s="252">
        <v>200</v>
      </c>
    </row>
    <row r="4302" spans="4:7" ht="40.200000000000003" thickBot="1">
      <c r="D4302" s="377" t="s">
        <v>4332</v>
      </c>
      <c r="E4302" s="252">
        <v>30</v>
      </c>
      <c r="F4302" s="252">
        <v>20</v>
      </c>
      <c r="G4302" s="252">
        <v>220</v>
      </c>
    </row>
    <row r="4303" spans="4:7" ht="40.200000000000003" thickBot="1">
      <c r="D4303" s="377" t="s">
        <v>4333</v>
      </c>
      <c r="E4303" s="252">
        <v>30</v>
      </c>
      <c r="F4303" s="252">
        <v>20</v>
      </c>
      <c r="G4303" s="252">
        <v>200</v>
      </c>
    </row>
    <row r="4304" spans="4:7" ht="40.200000000000003" thickBot="1">
      <c r="D4304" s="377" t="s">
        <v>4334</v>
      </c>
      <c r="E4304" s="252">
        <v>30</v>
      </c>
      <c r="F4304" s="252">
        <v>12</v>
      </c>
      <c r="G4304" s="252">
        <v>120</v>
      </c>
    </row>
    <row r="4305" spans="4:8" ht="40.200000000000003" thickBot="1">
      <c r="D4305" s="377" t="s">
        <v>4335</v>
      </c>
      <c r="E4305" s="252">
        <v>20</v>
      </c>
      <c r="F4305" s="252">
        <v>15</v>
      </c>
      <c r="G4305" s="252">
        <v>175</v>
      </c>
    </row>
    <row r="4306" spans="4:8" ht="40.200000000000003" thickBot="1">
      <c r="D4306" s="377" t="s">
        <v>4336</v>
      </c>
      <c r="E4306" s="252">
        <v>10</v>
      </c>
      <c r="F4306" s="252">
        <v>7</v>
      </c>
      <c r="G4306" s="252">
        <v>100</v>
      </c>
    </row>
    <row r="4307" spans="4:8" ht="40.200000000000003" thickBot="1">
      <c r="D4307" s="377" t="s">
        <v>4337</v>
      </c>
      <c r="E4307" s="252">
        <v>5</v>
      </c>
      <c r="F4307" s="252">
        <v>12</v>
      </c>
      <c r="G4307" s="252">
        <v>120</v>
      </c>
    </row>
    <row r="4308" spans="4:8" ht="40.200000000000003" thickBot="1">
      <c r="D4308" s="377" t="s">
        <v>4338</v>
      </c>
      <c r="E4308" s="252">
        <v>30</v>
      </c>
      <c r="F4308" s="252">
        <v>12.5</v>
      </c>
      <c r="G4308" s="252">
        <v>125</v>
      </c>
    </row>
    <row r="4309" spans="4:8" ht="40.200000000000003" thickBot="1">
      <c r="D4309" s="377" t="s">
        <v>4339</v>
      </c>
      <c r="E4309" s="252">
        <v>5</v>
      </c>
      <c r="F4309" s="252">
        <v>10</v>
      </c>
      <c r="G4309" s="252">
        <v>75</v>
      </c>
    </row>
    <row r="4310" spans="4:8" ht="40.200000000000003" thickBot="1">
      <c r="D4310" s="377" t="s">
        <v>4340</v>
      </c>
      <c r="E4310" s="252">
        <v>30</v>
      </c>
      <c r="F4310" s="252">
        <v>20</v>
      </c>
      <c r="G4310" s="252">
        <v>225</v>
      </c>
    </row>
    <row r="4311" spans="4:8" ht="40.200000000000003" thickBot="1">
      <c r="D4311" s="377" t="s">
        <v>4341</v>
      </c>
      <c r="E4311" s="252">
        <v>0</v>
      </c>
      <c r="F4311" s="252">
        <v>1</v>
      </c>
      <c r="G4311" s="252">
        <v>15</v>
      </c>
    </row>
    <row r="4312" spans="4:8" ht="40.200000000000003" thickBot="1">
      <c r="D4312" s="378" t="s">
        <v>4342</v>
      </c>
      <c r="E4312" s="252">
        <v>0</v>
      </c>
      <c r="F4312" s="252">
        <v>0</v>
      </c>
      <c r="G4312" s="252">
        <v>0</v>
      </c>
    </row>
    <row r="4313" spans="4:8" ht="40.200000000000003" thickBot="1">
      <c r="D4313" s="351"/>
    </row>
    <row r="4314" spans="4:8" ht="40.200000000000003" thickBot="1">
      <c r="D4314" s="376" t="s">
        <v>1541</v>
      </c>
      <c r="E4314" s="257" t="s">
        <v>4351</v>
      </c>
      <c r="F4314" s="257" t="s">
        <v>4352</v>
      </c>
      <c r="G4314" s="257" t="s">
        <v>4200</v>
      </c>
      <c r="H4314" s="257" t="s">
        <v>352</v>
      </c>
    </row>
    <row r="4315" spans="4:8" ht="40.200000000000003" thickBot="1">
      <c r="D4315" s="377" t="s">
        <v>4317</v>
      </c>
      <c r="E4315" s="252">
        <v>4.75</v>
      </c>
      <c r="F4315" s="252">
        <v>2.65</v>
      </c>
      <c r="G4315" s="252">
        <v>15</v>
      </c>
      <c r="H4315" s="252">
        <v>2.85</v>
      </c>
    </row>
    <row r="4316" spans="4:8" ht="40.200000000000003" thickBot="1">
      <c r="D4316" s="377" t="s">
        <v>4318</v>
      </c>
      <c r="E4316" s="252">
        <v>0</v>
      </c>
      <c r="F4316" s="252">
        <v>0</v>
      </c>
      <c r="G4316" s="252">
        <v>0</v>
      </c>
      <c r="H4316" s="252">
        <v>2.64</v>
      </c>
    </row>
    <row r="4317" spans="4:8" ht="40.200000000000003" thickBot="1">
      <c r="D4317" s="377" t="s">
        <v>4319</v>
      </c>
      <c r="E4317" s="252">
        <v>1.8</v>
      </c>
      <c r="F4317" s="252">
        <v>0.6</v>
      </c>
      <c r="G4317" s="252">
        <v>150</v>
      </c>
      <c r="H4317" s="252">
        <v>2.5</v>
      </c>
    </row>
    <row r="4318" spans="4:8" ht="40.200000000000003" thickBot="1">
      <c r="D4318" s="377" t="s">
        <v>4320</v>
      </c>
      <c r="E4318" s="252">
        <v>0</v>
      </c>
      <c r="F4318" s="252">
        <v>0</v>
      </c>
      <c r="G4318" s="252">
        <v>0</v>
      </c>
      <c r="H4318" s="252">
        <v>2.64</v>
      </c>
    </row>
    <row r="4319" spans="4:8" ht="40.200000000000003" thickBot="1">
      <c r="D4319" s="377" t="s">
        <v>1543</v>
      </c>
      <c r="E4319" s="252">
        <v>4.09</v>
      </c>
      <c r="F4319" s="252">
        <v>2.41</v>
      </c>
      <c r="G4319" s="252">
        <v>30</v>
      </c>
      <c r="H4319" s="252">
        <v>2.2999999999999998</v>
      </c>
    </row>
    <row r="4320" spans="4:8" ht="40.200000000000003" thickBot="1">
      <c r="D4320" s="377" t="s">
        <v>4321</v>
      </c>
      <c r="E4320" s="252">
        <v>0</v>
      </c>
      <c r="F4320" s="252">
        <v>0</v>
      </c>
      <c r="G4320" s="252">
        <v>0</v>
      </c>
      <c r="H4320" s="252">
        <v>2.2999999999999998</v>
      </c>
    </row>
    <row r="4321" spans="4:8" ht="40.200000000000003" thickBot="1">
      <c r="D4321" s="377" t="s">
        <v>4322</v>
      </c>
      <c r="E4321" s="252">
        <v>4.63</v>
      </c>
      <c r="F4321" s="252">
        <v>2.44</v>
      </c>
      <c r="G4321" s="252">
        <v>40</v>
      </c>
      <c r="H4321" s="252">
        <v>2.5</v>
      </c>
    </row>
    <row r="4322" spans="4:8" ht="40.200000000000003" thickBot="1">
      <c r="D4322" s="377" t="s">
        <v>4323</v>
      </c>
      <c r="E4322" s="252">
        <v>5.39</v>
      </c>
      <c r="F4322" s="252">
        <v>2.97</v>
      </c>
      <c r="G4322" s="252">
        <v>40</v>
      </c>
      <c r="H4322" s="252">
        <v>2.7</v>
      </c>
    </row>
    <row r="4323" spans="4:8" ht="40.200000000000003" thickBot="1">
      <c r="D4323" s="377" t="s">
        <v>4324</v>
      </c>
      <c r="E4323" s="252">
        <v>0</v>
      </c>
      <c r="F4323" s="252">
        <v>0</v>
      </c>
      <c r="G4323" s="252">
        <v>0</v>
      </c>
      <c r="H4323" s="252">
        <v>2.64</v>
      </c>
    </row>
    <row r="4324" spans="4:8" ht="40.200000000000003" thickBot="1">
      <c r="D4324" s="377" t="s">
        <v>4325</v>
      </c>
      <c r="E4324" s="252">
        <v>2.8</v>
      </c>
      <c r="F4324" s="252">
        <v>1.25</v>
      </c>
      <c r="G4324" s="252">
        <v>150</v>
      </c>
      <c r="H4324" s="252">
        <v>1.3</v>
      </c>
    </row>
    <row r="4325" spans="4:8" ht="40.200000000000003" thickBot="1">
      <c r="D4325" s="377" t="s">
        <v>4326</v>
      </c>
      <c r="E4325" s="252">
        <v>0</v>
      </c>
      <c r="F4325" s="252">
        <v>0</v>
      </c>
      <c r="G4325" s="252">
        <v>0</v>
      </c>
      <c r="H4325" s="252">
        <v>2.64</v>
      </c>
    </row>
    <row r="4326" spans="4:8" ht="40.200000000000003" thickBot="1">
      <c r="D4326" s="377" t="s">
        <v>163</v>
      </c>
      <c r="E4326" s="252">
        <v>0</v>
      </c>
      <c r="F4326" s="252">
        <v>0</v>
      </c>
      <c r="G4326" s="252">
        <v>0</v>
      </c>
      <c r="H4326" s="252">
        <v>2.64</v>
      </c>
    </row>
    <row r="4327" spans="4:8" ht="40.200000000000003" thickBot="1">
      <c r="D4327" s="377" t="s">
        <v>4327</v>
      </c>
      <c r="E4327" s="252">
        <v>2.5</v>
      </c>
      <c r="F4327" s="252">
        <v>1.1000000000000001</v>
      </c>
      <c r="G4327" s="252">
        <v>0</v>
      </c>
      <c r="H4327" s="252">
        <v>2.5</v>
      </c>
    </row>
    <row r="4328" spans="4:8" ht="40.200000000000003" thickBot="1">
      <c r="D4328" s="377" t="s">
        <v>4328</v>
      </c>
      <c r="E4328" s="252">
        <v>2.16</v>
      </c>
      <c r="F4328" s="252">
        <v>2.0299999999999998</v>
      </c>
      <c r="G4328" s="252">
        <v>0</v>
      </c>
      <c r="H4328" s="252">
        <v>1.7</v>
      </c>
    </row>
    <row r="4329" spans="4:8" ht="40.200000000000003" thickBot="1">
      <c r="D4329" s="377" t="s">
        <v>4329</v>
      </c>
      <c r="E4329" s="252">
        <v>5.25</v>
      </c>
      <c r="F4329" s="252">
        <v>2.75</v>
      </c>
      <c r="G4329" s="252">
        <v>320</v>
      </c>
      <c r="H4329" s="252">
        <v>2.65</v>
      </c>
    </row>
    <row r="4330" spans="4:8" ht="40.200000000000003" thickBot="1">
      <c r="D4330" s="377" t="s">
        <v>4330</v>
      </c>
      <c r="E4330" s="252">
        <v>0</v>
      </c>
      <c r="F4330" s="252">
        <v>0</v>
      </c>
      <c r="G4330" s="252">
        <v>0</v>
      </c>
      <c r="H4330" s="252">
        <v>3</v>
      </c>
    </row>
    <row r="4331" spans="4:8" ht="40.200000000000003" thickBot="1">
      <c r="D4331" s="377" t="s">
        <v>4331</v>
      </c>
      <c r="E4331" s="252">
        <v>0</v>
      </c>
      <c r="F4331" s="252">
        <v>0</v>
      </c>
      <c r="G4331" s="252">
        <v>100</v>
      </c>
      <c r="H4331" s="252">
        <v>2.8</v>
      </c>
    </row>
    <row r="4332" spans="4:8" ht="40.200000000000003" thickBot="1">
      <c r="D4332" s="377" t="s">
        <v>4332</v>
      </c>
      <c r="E4332" s="252">
        <v>5.5</v>
      </c>
      <c r="F4332" s="252">
        <v>3.1</v>
      </c>
      <c r="G4332" s="252">
        <v>0</v>
      </c>
      <c r="H4332" s="252">
        <v>2.8</v>
      </c>
    </row>
    <row r="4333" spans="4:8" ht="40.200000000000003" thickBot="1">
      <c r="D4333" s="377" t="s">
        <v>4333</v>
      </c>
      <c r="E4333" s="252">
        <v>0</v>
      </c>
      <c r="F4333" s="252">
        <v>0</v>
      </c>
      <c r="G4333" s="252">
        <v>0</v>
      </c>
      <c r="H4333" s="252">
        <v>2.7</v>
      </c>
    </row>
    <row r="4334" spans="4:8" ht="40.200000000000003" thickBot="1">
      <c r="D4334" s="377" t="s">
        <v>4334</v>
      </c>
      <c r="E4334" s="252">
        <v>0</v>
      </c>
      <c r="F4334" s="252">
        <v>0</v>
      </c>
      <c r="G4334" s="252">
        <v>0</v>
      </c>
      <c r="H4334" s="252">
        <v>2.5</v>
      </c>
    </row>
    <row r="4335" spans="4:8" ht="40.200000000000003" thickBot="1">
      <c r="D4335" s="377" t="s">
        <v>4335</v>
      </c>
      <c r="E4335" s="252">
        <v>4.8</v>
      </c>
      <c r="F4335" s="252">
        <v>2.9</v>
      </c>
      <c r="G4335" s="252">
        <v>0</v>
      </c>
      <c r="H4335" s="252">
        <v>2.8</v>
      </c>
    </row>
    <row r="4336" spans="4:8" ht="40.200000000000003" thickBot="1">
      <c r="D4336" s="377" t="s">
        <v>4336</v>
      </c>
      <c r="E4336" s="252">
        <v>0</v>
      </c>
      <c r="F4336" s="252">
        <v>0</v>
      </c>
      <c r="G4336" s="252">
        <v>0</v>
      </c>
      <c r="H4336" s="252">
        <v>2.7</v>
      </c>
    </row>
    <row r="4337" spans="2:8" ht="40.200000000000003" thickBot="1">
      <c r="D4337" s="377" t="s">
        <v>4337</v>
      </c>
      <c r="E4337" s="252">
        <v>0</v>
      </c>
      <c r="F4337" s="252">
        <v>0</v>
      </c>
      <c r="G4337" s="252">
        <v>0</v>
      </c>
      <c r="H4337" s="252">
        <v>2.75</v>
      </c>
    </row>
    <row r="4338" spans="2:8" ht="40.200000000000003" thickBot="1">
      <c r="D4338" s="377" t="s">
        <v>4338</v>
      </c>
      <c r="E4338" s="252">
        <v>0</v>
      </c>
      <c r="F4338" s="252">
        <v>0</v>
      </c>
      <c r="G4338" s="252">
        <v>0</v>
      </c>
      <c r="H4338" s="252">
        <v>2.8</v>
      </c>
    </row>
    <row r="4339" spans="2:8" ht="40.200000000000003" thickBot="1">
      <c r="D4339" s="377" t="s">
        <v>4339</v>
      </c>
      <c r="E4339" s="252">
        <v>0</v>
      </c>
      <c r="F4339" s="252">
        <v>0</v>
      </c>
      <c r="G4339" s="252">
        <v>0</v>
      </c>
      <c r="H4339" s="252">
        <v>2.75</v>
      </c>
    </row>
    <row r="4340" spans="2:8" ht="40.200000000000003" thickBot="1">
      <c r="D4340" s="377" t="s">
        <v>4340</v>
      </c>
      <c r="E4340" s="252">
        <v>0</v>
      </c>
      <c r="F4340" s="252">
        <v>0</v>
      </c>
      <c r="G4340" s="252">
        <v>0</v>
      </c>
      <c r="H4340" s="252">
        <v>2.65</v>
      </c>
    </row>
    <row r="4341" spans="2:8" ht="40.200000000000003" thickBot="1">
      <c r="D4341" s="377" t="s">
        <v>4341</v>
      </c>
      <c r="E4341" s="252">
        <v>5</v>
      </c>
      <c r="F4341" s="252">
        <v>2.8</v>
      </c>
      <c r="G4341" s="252">
        <v>0</v>
      </c>
      <c r="H4341" s="252">
        <v>2.1</v>
      </c>
    </row>
    <row r="4342" spans="2:8" ht="40.200000000000003" thickBot="1">
      <c r="D4342" s="378" t="s">
        <v>4342</v>
      </c>
      <c r="E4342" s="252">
        <v>1.5</v>
      </c>
      <c r="F4342" s="252">
        <v>1.5</v>
      </c>
      <c r="G4342" s="252">
        <v>0</v>
      </c>
      <c r="H4342" s="252">
        <v>1.034</v>
      </c>
    </row>
    <row r="4343" spans="2:8" ht="40.200000000000003" thickBot="1">
      <c r="D4343" s="351"/>
    </row>
    <row r="4344" spans="2:8" ht="40.200000000000003" thickTop="1">
      <c r="D4344" s="379"/>
    </row>
    <row r="4345" spans="2:8" ht="35.4" thickBot="1">
      <c r="B4345" s="970" t="s">
        <v>807</v>
      </c>
    </row>
    <row r="4346" spans="2:8" ht="40.200000000000003" thickBot="1">
      <c r="D4346" s="376" t="s">
        <v>4353</v>
      </c>
      <c r="E4346" s="257" t="s">
        <v>4354</v>
      </c>
      <c r="F4346" s="257" t="s">
        <v>352</v>
      </c>
      <c r="G4346" s="257" t="s">
        <v>4313</v>
      </c>
      <c r="H4346" s="257" t="s">
        <v>4314</v>
      </c>
    </row>
    <row r="4347" spans="2:8" ht="40.200000000000003" thickBot="1">
      <c r="D4347" s="378" t="s">
        <v>4355</v>
      </c>
      <c r="E4347" s="252" t="s">
        <v>4355</v>
      </c>
      <c r="F4347" s="252">
        <v>22.592009130000001</v>
      </c>
      <c r="G4347" s="252">
        <v>0.214</v>
      </c>
      <c r="H4347" s="252">
        <v>118.44</v>
      </c>
    </row>
    <row r="4348" spans="2:8" ht="40.200000000000003" thickBot="1">
      <c r="D4348" s="378" t="s">
        <v>4356</v>
      </c>
      <c r="E4348" s="252" t="s">
        <v>4357</v>
      </c>
      <c r="F4348" s="252">
        <v>22.592009130000001</v>
      </c>
      <c r="G4348" s="252">
        <v>0.214</v>
      </c>
      <c r="H4348" s="252">
        <v>118.44</v>
      </c>
    </row>
    <row r="4349" spans="2:8" ht="40.200000000000003" thickBot="1">
      <c r="D4349" s="378" t="s">
        <v>4358</v>
      </c>
      <c r="E4349" s="252" t="s">
        <v>4359</v>
      </c>
      <c r="F4349" s="252">
        <v>22.592009130000001</v>
      </c>
      <c r="G4349" s="252">
        <v>0.214</v>
      </c>
      <c r="H4349" s="252">
        <v>75.11</v>
      </c>
    </row>
    <row r="4350" spans="2:8" ht="40.200000000000003" thickBot="1">
      <c r="D4350" s="378" t="s">
        <v>4360</v>
      </c>
      <c r="E4350" s="252" t="s">
        <v>4360</v>
      </c>
      <c r="F4350" s="252">
        <v>68.177068969999993</v>
      </c>
      <c r="G4350" s="252">
        <v>0.1</v>
      </c>
      <c r="H4350" s="252">
        <v>38</v>
      </c>
    </row>
    <row r="4351" spans="2:8" ht="40.200000000000003" thickBot="1">
      <c r="D4351" s="378" t="s">
        <v>4361</v>
      </c>
      <c r="E4351" s="252" t="s">
        <v>4361</v>
      </c>
      <c r="F4351" s="252">
        <v>67.241305280000006</v>
      </c>
      <c r="G4351" s="252">
        <v>0.104</v>
      </c>
      <c r="H4351" s="252">
        <v>6.9249999999999998</v>
      </c>
    </row>
    <row r="4352" spans="2:8" ht="40.200000000000003" thickBot="1">
      <c r="D4352" s="378" t="s">
        <v>4362</v>
      </c>
      <c r="E4352" s="252" t="s">
        <v>4362</v>
      </c>
      <c r="F4352" s="252">
        <v>73.524290070000006</v>
      </c>
      <c r="G4352" s="252">
        <v>0.127</v>
      </c>
      <c r="H4352" s="252">
        <v>15.022</v>
      </c>
    </row>
    <row r="4353" spans="4:9" ht="40.200000000000003" thickBot="1">
      <c r="D4353" s="378" t="s">
        <v>4363</v>
      </c>
      <c r="E4353" s="252" t="s">
        <v>4363</v>
      </c>
      <c r="F4353" s="252">
        <v>66.763235620000003</v>
      </c>
      <c r="G4353" s="252">
        <v>0.11</v>
      </c>
      <c r="H4353" s="252">
        <v>8.4</v>
      </c>
    </row>
    <row r="4354" spans="4:9" ht="40.200000000000003" thickBot="1">
      <c r="D4354" s="378" t="s">
        <v>4364</v>
      </c>
      <c r="E4354" s="252" t="s">
        <v>4364</v>
      </c>
      <c r="F4354" s="252">
        <v>66.706583170000002</v>
      </c>
      <c r="G4354" s="252">
        <v>0.113</v>
      </c>
      <c r="H4354" s="252">
        <v>9.24</v>
      </c>
    </row>
    <row r="4355" spans="4:9" ht="40.200000000000003" thickBot="1">
      <c r="D4355" s="378" t="s">
        <v>4365</v>
      </c>
      <c r="E4355" s="252" t="s">
        <v>4365</v>
      </c>
      <c r="F4355" s="252">
        <v>66.706583170000002</v>
      </c>
      <c r="G4355" s="252">
        <v>0.113</v>
      </c>
      <c r="H4355" s="252">
        <v>9.24</v>
      </c>
    </row>
    <row r="4356" spans="4:9" ht="40.200000000000003" thickBot="1">
      <c r="D4356" s="378" t="s">
        <v>4366</v>
      </c>
      <c r="E4356" s="252" t="s">
        <v>4366</v>
      </c>
      <c r="F4356" s="252">
        <v>66.706583170000002</v>
      </c>
      <c r="G4356" s="252">
        <v>0.113</v>
      </c>
      <c r="H4356" s="252">
        <v>9.24</v>
      </c>
    </row>
    <row r="4357" spans="4:9" ht="40.200000000000003" thickBot="1">
      <c r="D4357" s="378" t="s">
        <v>4367</v>
      </c>
      <c r="E4357" s="252" t="s">
        <v>4367</v>
      </c>
      <c r="F4357" s="252">
        <v>66.706583170000002</v>
      </c>
      <c r="G4357" s="252">
        <v>0.113</v>
      </c>
      <c r="H4357" s="252">
        <v>9.24</v>
      </c>
    </row>
    <row r="4358" spans="4:9" ht="40.200000000000003" thickBot="1">
      <c r="D4358" s="378" t="s">
        <v>657</v>
      </c>
      <c r="E4358" s="252" t="s">
        <v>657</v>
      </c>
      <c r="F4358" s="252">
        <v>65.511424950000006</v>
      </c>
      <c r="G4358" s="252">
        <v>0.113</v>
      </c>
      <c r="H4358" s="252">
        <v>24.85</v>
      </c>
    </row>
    <row r="4359" spans="4:9" ht="40.200000000000003" thickBot="1">
      <c r="D4359" s="378" t="s">
        <v>4368</v>
      </c>
      <c r="E4359" s="252" t="s">
        <v>4369</v>
      </c>
      <c r="F4359" s="252">
        <v>65.102500129999996</v>
      </c>
      <c r="G4359" s="252">
        <v>0.113</v>
      </c>
      <c r="H4359" s="252">
        <v>29.99</v>
      </c>
    </row>
    <row r="4360" spans="4:9" ht="40.200000000000003" thickBot="1">
      <c r="D4360" s="378" t="s">
        <v>4370</v>
      </c>
      <c r="E4360" s="252" t="s">
        <v>4371</v>
      </c>
      <c r="F4360" s="252">
        <v>65.102430560000002</v>
      </c>
      <c r="G4360" s="252">
        <v>0.113</v>
      </c>
      <c r="H4360" s="252">
        <v>21.614000000000001</v>
      </c>
    </row>
    <row r="4361" spans="4:9" ht="40.200000000000003" thickBot="1">
      <c r="D4361" s="378" t="s">
        <v>4372</v>
      </c>
      <c r="E4361" s="252" t="s">
        <v>4373</v>
      </c>
      <c r="F4361" s="252">
        <v>65.503458429999995</v>
      </c>
      <c r="G4361" s="252">
        <v>0.113</v>
      </c>
      <c r="H4361" s="252">
        <v>24.85</v>
      </c>
    </row>
    <row r="4362" spans="4:9" ht="40.200000000000003" thickBot="1">
      <c r="D4362" s="378" t="s">
        <v>4374</v>
      </c>
      <c r="E4362" s="252" t="s">
        <v>4375</v>
      </c>
      <c r="F4362" s="252">
        <v>65.503458429999995</v>
      </c>
      <c r="G4362" s="252">
        <v>0.113</v>
      </c>
      <c r="H4362" s="252">
        <v>24.85</v>
      </c>
    </row>
    <row r="4363" spans="4:9" ht="40.200000000000003" thickBot="1">
      <c r="D4363" s="378" t="s">
        <v>4376</v>
      </c>
      <c r="E4363" s="252" t="s">
        <v>4377</v>
      </c>
      <c r="F4363" s="252">
        <v>65.511424950000006</v>
      </c>
      <c r="G4363" s="252">
        <v>0.113</v>
      </c>
      <c r="H4363" s="252">
        <v>24.85</v>
      </c>
    </row>
    <row r="4364" spans="4:9" ht="40.200000000000003" thickBot="1">
      <c r="D4364" s="378" t="s">
        <v>4378</v>
      </c>
      <c r="E4364" s="252" t="s">
        <v>4379</v>
      </c>
      <c r="F4364" s="252">
        <v>65.511424950000006</v>
      </c>
      <c r="G4364" s="252">
        <v>0.113</v>
      </c>
      <c r="H4364" s="252">
        <v>24.85</v>
      </c>
    </row>
    <row r="4365" spans="4:9" ht="40.200000000000003" thickBot="1">
      <c r="D4365" s="378" t="s">
        <v>4380</v>
      </c>
      <c r="E4365" s="252" t="s">
        <v>4381</v>
      </c>
      <c r="F4365" s="252">
        <v>65.511424950000006</v>
      </c>
      <c r="G4365" s="252">
        <v>0.113</v>
      </c>
      <c r="H4365" s="252">
        <v>24.85</v>
      </c>
    </row>
    <row r="4366" spans="4:9" ht="40.200000000000003" thickBot="1">
      <c r="D4366" s="378" t="s">
        <v>4382</v>
      </c>
      <c r="E4366" s="252" t="s">
        <v>4382</v>
      </c>
      <c r="F4366" s="252">
        <v>163.6249655</v>
      </c>
      <c r="G4366" s="252">
        <v>3.2000000000000001E-2</v>
      </c>
      <c r="H4366" s="252">
        <v>100.53</v>
      </c>
    </row>
    <row r="4367" spans="4:9" ht="40.200000000000003" thickBot="1">
      <c r="D4367" s="346"/>
    </row>
    <row r="4368" spans="4:9" ht="40.200000000000003" thickBot="1">
      <c r="D4368" s="376" t="s">
        <v>4353</v>
      </c>
      <c r="E4368" s="257" t="s">
        <v>4383</v>
      </c>
      <c r="F4368" s="257" t="s">
        <v>4384</v>
      </c>
      <c r="G4368" s="257" t="s">
        <v>4385</v>
      </c>
      <c r="H4368" s="257" t="s">
        <v>4386</v>
      </c>
      <c r="I4368" s="257" t="s">
        <v>4345</v>
      </c>
    </row>
    <row r="4369" spans="4:9" ht="40.200000000000003" thickBot="1">
      <c r="D4369" s="378" t="s">
        <v>4355</v>
      </c>
      <c r="E4369" s="252">
        <v>10300010.460000001</v>
      </c>
      <c r="F4369" s="252">
        <v>0.33</v>
      </c>
      <c r="G4369" s="258">
        <v>1.2999999999999999E-5</v>
      </c>
      <c r="H4369" s="252">
        <v>20000.02116</v>
      </c>
      <c r="I4369" s="252">
        <v>3</v>
      </c>
    </row>
    <row r="4370" spans="4:9" ht="40.200000000000003" thickBot="1">
      <c r="D4370" s="378" t="s">
        <v>4356</v>
      </c>
      <c r="E4370" s="252">
        <v>10300010.460000001</v>
      </c>
      <c r="F4370" s="252">
        <v>0.33</v>
      </c>
      <c r="G4370" s="258">
        <v>1.2999999999999999E-5</v>
      </c>
      <c r="H4370" s="252">
        <v>25000.026440000001</v>
      </c>
      <c r="I4370" s="252">
        <v>3</v>
      </c>
    </row>
    <row r="4371" spans="4:9" ht="40.200000000000003" thickBot="1">
      <c r="D4371" s="378" t="s">
        <v>4358</v>
      </c>
      <c r="E4371" s="252">
        <v>10300010.460000001</v>
      </c>
      <c r="F4371" s="252">
        <v>0.33</v>
      </c>
      <c r="G4371" s="258">
        <v>1.2999999999999999E-5</v>
      </c>
      <c r="H4371" s="252">
        <v>25000.026440000001</v>
      </c>
      <c r="I4371" s="252">
        <v>3</v>
      </c>
    </row>
    <row r="4372" spans="4:9" ht="40.200000000000003" thickBot="1">
      <c r="D4372" s="378" t="s">
        <v>4360</v>
      </c>
      <c r="E4372" s="252">
        <v>19500019.800000001</v>
      </c>
      <c r="F4372" s="252">
        <v>0.28499999999999998</v>
      </c>
      <c r="G4372" s="258">
        <v>1.2999999999999999E-5</v>
      </c>
      <c r="H4372" s="252">
        <v>55000.05818</v>
      </c>
      <c r="I4372" s="252">
        <v>3</v>
      </c>
    </row>
    <row r="4373" spans="4:9" ht="40.200000000000003" thickBot="1">
      <c r="D4373" s="378" t="s">
        <v>4361</v>
      </c>
      <c r="E4373" s="252">
        <v>31908033.75</v>
      </c>
      <c r="F4373" s="252">
        <v>0.3</v>
      </c>
      <c r="G4373" s="258">
        <v>1.59E-5</v>
      </c>
      <c r="H4373" s="252">
        <v>120000.1269</v>
      </c>
      <c r="I4373" s="252">
        <v>0</v>
      </c>
    </row>
    <row r="4374" spans="4:9" ht="40.200000000000003" thickBot="1">
      <c r="D4374" s="378" t="s">
        <v>4362</v>
      </c>
      <c r="E4374" s="252">
        <v>26000026.399999999</v>
      </c>
      <c r="F4374" s="252">
        <v>0.315</v>
      </c>
      <c r="G4374" s="258">
        <v>1.2999999999999999E-5</v>
      </c>
      <c r="H4374" s="252">
        <v>35000.037020000003</v>
      </c>
      <c r="I4374" s="252">
        <v>3</v>
      </c>
    </row>
    <row r="4375" spans="4:9" ht="40.200000000000003" thickBot="1">
      <c r="D4375" s="378" t="s">
        <v>4363</v>
      </c>
      <c r="E4375" s="252">
        <v>27992312.989999998</v>
      </c>
      <c r="F4375" s="252">
        <v>0.3</v>
      </c>
      <c r="G4375" s="258">
        <v>1.59E-5</v>
      </c>
      <c r="H4375" s="252">
        <v>120000.1269</v>
      </c>
      <c r="I4375" s="252">
        <v>3</v>
      </c>
    </row>
    <row r="4376" spans="4:9" ht="40.200000000000003" thickBot="1">
      <c r="D4376" s="378" t="s">
        <v>4364</v>
      </c>
      <c r="E4376" s="252">
        <v>31908033.75</v>
      </c>
      <c r="F4376" s="252">
        <v>0.3</v>
      </c>
      <c r="G4376" s="258">
        <v>1.59E-5</v>
      </c>
      <c r="H4376" s="252">
        <v>120000.1269</v>
      </c>
      <c r="I4376" s="252">
        <v>3</v>
      </c>
    </row>
    <row r="4377" spans="4:9" ht="40.200000000000003" thickBot="1">
      <c r="D4377" s="378" t="s">
        <v>4365</v>
      </c>
      <c r="E4377" s="252">
        <v>31908033.75</v>
      </c>
      <c r="F4377" s="252">
        <v>0.3</v>
      </c>
      <c r="G4377" s="258">
        <v>1.59E-5</v>
      </c>
      <c r="H4377" s="252">
        <v>120000.1269</v>
      </c>
      <c r="I4377" s="252">
        <v>0</v>
      </c>
    </row>
    <row r="4378" spans="4:9" ht="40.200000000000003" thickBot="1">
      <c r="D4378" s="378" t="s">
        <v>4366</v>
      </c>
      <c r="E4378" s="252">
        <v>31908033.75</v>
      </c>
      <c r="F4378" s="252">
        <v>0.3</v>
      </c>
      <c r="G4378" s="258">
        <v>1.59E-5</v>
      </c>
      <c r="H4378" s="252">
        <v>120000.1269</v>
      </c>
      <c r="I4378" s="252">
        <v>3</v>
      </c>
    </row>
    <row r="4379" spans="4:9" ht="40.200000000000003" thickBot="1">
      <c r="D4379" s="378" t="s">
        <v>4367</v>
      </c>
      <c r="E4379" s="252">
        <v>31908033.75</v>
      </c>
      <c r="F4379" s="252">
        <v>0.3</v>
      </c>
      <c r="G4379" s="258">
        <v>1.59E-5</v>
      </c>
      <c r="H4379" s="252">
        <v>120000.1269</v>
      </c>
      <c r="I4379" s="252">
        <v>0</v>
      </c>
    </row>
    <row r="4380" spans="4:9" ht="40.200000000000003" thickBot="1">
      <c r="D4380" s="378" t="s">
        <v>657</v>
      </c>
      <c r="E4380" s="252">
        <v>29000029.440000001</v>
      </c>
      <c r="F4380" s="252">
        <v>0.3</v>
      </c>
      <c r="G4380" s="258">
        <v>1.2999999999999999E-5</v>
      </c>
      <c r="H4380" s="252">
        <v>65000.068760000002</v>
      </c>
      <c r="I4380" s="252">
        <v>3</v>
      </c>
    </row>
    <row r="4381" spans="4:9" ht="40.200000000000003" thickBot="1">
      <c r="D4381" s="378" t="s">
        <v>4368</v>
      </c>
      <c r="E4381" s="252">
        <v>30000031.73</v>
      </c>
      <c r="F4381" s="252">
        <v>0.28999999999999998</v>
      </c>
      <c r="G4381" s="258">
        <v>1.2999999999999999E-5</v>
      </c>
      <c r="H4381" s="252">
        <v>90000.095199999996</v>
      </c>
      <c r="I4381" s="252">
        <v>3</v>
      </c>
    </row>
    <row r="4382" spans="4:9" ht="40.200000000000003" thickBot="1">
      <c r="D4382" s="378" t="s">
        <v>4370</v>
      </c>
      <c r="E4382" s="252">
        <v>30000031.760000002</v>
      </c>
      <c r="F4382" s="252">
        <v>0.3</v>
      </c>
      <c r="G4382" s="258">
        <v>6.8900000000000001E-6</v>
      </c>
      <c r="H4382" s="252">
        <v>120000.1269</v>
      </c>
      <c r="I4382" s="252">
        <v>3</v>
      </c>
    </row>
    <row r="4383" spans="4:9" ht="40.200000000000003" thickBot="1">
      <c r="D4383" s="378" t="s">
        <v>4372</v>
      </c>
      <c r="E4383" s="252">
        <v>29000029.440000001</v>
      </c>
      <c r="F4383" s="252">
        <v>0.3</v>
      </c>
      <c r="G4383" s="258">
        <v>1.2999999999999999E-5</v>
      </c>
      <c r="H4383" s="252">
        <v>75000.079329999993</v>
      </c>
      <c r="I4383" s="252">
        <v>3</v>
      </c>
    </row>
    <row r="4384" spans="4:9" ht="40.200000000000003" thickBot="1">
      <c r="D4384" s="378" t="s">
        <v>4374</v>
      </c>
      <c r="E4384" s="252">
        <v>29000029.440000001</v>
      </c>
      <c r="F4384" s="252">
        <v>0.3</v>
      </c>
      <c r="G4384" s="258">
        <v>1.2999999999999999E-5</v>
      </c>
      <c r="H4384" s="252">
        <v>105000.11109999999</v>
      </c>
      <c r="I4384" s="252">
        <v>3</v>
      </c>
    </row>
    <row r="4385" spans="2:9" ht="40.200000000000003" thickBot="1">
      <c r="D4385" s="378" t="s">
        <v>4376</v>
      </c>
      <c r="E4385" s="252">
        <v>29000029.440000001</v>
      </c>
      <c r="F4385" s="252">
        <v>0.3</v>
      </c>
      <c r="G4385" s="258">
        <v>1.2999999999999999E-5</v>
      </c>
      <c r="H4385" s="252">
        <v>135000.1428</v>
      </c>
      <c r="I4385" s="252">
        <v>3</v>
      </c>
    </row>
    <row r="4386" spans="2:9" ht="40.200000000000003" thickBot="1">
      <c r="D4386" s="378" t="s">
        <v>4378</v>
      </c>
      <c r="E4386" s="252">
        <v>29000029.440000001</v>
      </c>
      <c r="F4386" s="252">
        <v>0.3</v>
      </c>
      <c r="G4386" s="258">
        <v>1.2999999999999999E-5</v>
      </c>
      <c r="H4386" s="252">
        <v>95000.100489999997</v>
      </c>
      <c r="I4386" s="252">
        <v>3</v>
      </c>
    </row>
    <row r="4387" spans="2:9" ht="40.200000000000003" thickBot="1">
      <c r="D4387" s="378" t="s">
        <v>4380</v>
      </c>
      <c r="E4387" s="252">
        <v>29000029.440000001</v>
      </c>
      <c r="F4387" s="252">
        <v>0.3</v>
      </c>
      <c r="G4387" s="258">
        <v>1.2999999999999999E-5</v>
      </c>
      <c r="H4387" s="252">
        <v>95000.100489999997</v>
      </c>
      <c r="I4387" s="252">
        <v>3</v>
      </c>
    </row>
    <row r="4388" spans="2:9" ht="40.200000000000003" thickBot="1">
      <c r="D4388" s="378" t="s">
        <v>4382</v>
      </c>
      <c r="E4388" s="252">
        <v>87022734.689999998</v>
      </c>
      <c r="F4388" s="252">
        <v>0.28999999999999998</v>
      </c>
      <c r="G4388" s="258">
        <v>1.2999999999999999E-5</v>
      </c>
      <c r="H4388" s="252">
        <v>114000.12059999999</v>
      </c>
      <c r="I4388" s="252">
        <v>3</v>
      </c>
    </row>
    <row r="4389" spans="2:9" ht="34.799999999999997">
      <c r="B4389" s="970" t="s">
        <v>808</v>
      </c>
    </row>
    <row r="4390" spans="2:9">
      <c r="D4390" s="346" t="s">
        <v>2733</v>
      </c>
    </row>
    <row r="4391" spans="2:9">
      <c r="D4391" s="347" t="s">
        <v>4387</v>
      </c>
    </row>
    <row r="4392" spans="2:9">
      <c r="D4392" s="347" t="s">
        <v>4388</v>
      </c>
    </row>
    <row r="4393" spans="2:9">
      <c r="D4393" s="346" t="s">
        <v>2736</v>
      </c>
    </row>
    <row r="4394" spans="2:9">
      <c r="D4394" s="347" t="s">
        <v>4389</v>
      </c>
    </row>
    <row r="4395" spans="2:9">
      <c r="D4395" s="347" t="s">
        <v>4390</v>
      </c>
    </row>
    <row r="4396" spans="2:9">
      <c r="D4396" s="347" t="s">
        <v>4390</v>
      </c>
    </row>
    <row r="4397" spans="2:9">
      <c r="D4397" s="347" t="s">
        <v>4391</v>
      </c>
    </row>
    <row r="4398" spans="2:9">
      <c r="D4398" s="347" t="s">
        <v>4392</v>
      </c>
    </row>
    <row r="4399" spans="2:9">
      <c r="D4399" s="347" t="s">
        <v>4393</v>
      </c>
    </row>
    <row r="4400" spans="2:9">
      <c r="D4400" s="346" t="s">
        <v>2737</v>
      </c>
    </row>
    <row r="4401" spans="4:4">
      <c r="D4401" s="347" t="s">
        <v>4394</v>
      </c>
    </row>
    <row r="4402" spans="4:4">
      <c r="D4402" s="347" t="s">
        <v>4395</v>
      </c>
    </row>
    <row r="4403" spans="4:4">
      <c r="D4403" s="347" t="s">
        <v>4396</v>
      </c>
    </row>
    <row r="4404" spans="4:4">
      <c r="D4404" s="347" t="s">
        <v>4397</v>
      </c>
    </row>
    <row r="4405" spans="4:4">
      <c r="D4405" s="347" t="s">
        <v>4398</v>
      </c>
    </row>
    <row r="4406" spans="4:4">
      <c r="D4406" s="347" t="s">
        <v>4399</v>
      </c>
    </row>
    <row r="4407" spans="4:4">
      <c r="D4407" s="346" t="s">
        <v>4400</v>
      </c>
    </row>
    <row r="4408" spans="4:4">
      <c r="D4408" s="347" t="s">
        <v>4398</v>
      </c>
    </row>
    <row r="4409" spans="4:4">
      <c r="D4409" s="347" t="s">
        <v>4397</v>
      </c>
    </row>
    <row r="4410" spans="4:4">
      <c r="D4410" s="347" t="s">
        <v>4396</v>
      </c>
    </row>
    <row r="4411" spans="4:4">
      <c r="D4411" s="346" t="s">
        <v>2738</v>
      </c>
    </row>
    <row r="4412" spans="4:4">
      <c r="D4412" s="347" t="s">
        <v>4401</v>
      </c>
    </row>
    <row r="4413" spans="4:4">
      <c r="D4413" s="347" t="s">
        <v>4402</v>
      </c>
    </row>
    <row r="4414" spans="4:4">
      <c r="D4414" s="346" t="s">
        <v>352</v>
      </c>
    </row>
    <row r="4415" spans="4:4">
      <c r="D4415" s="347" t="s">
        <v>4403</v>
      </c>
    </row>
    <row r="4416" spans="4:4">
      <c r="D4416" s="347" t="s">
        <v>4404</v>
      </c>
    </row>
    <row r="4417" spans="4:4">
      <c r="D4417" s="347" t="s">
        <v>4405</v>
      </c>
    </row>
    <row r="4418" spans="4:4">
      <c r="D4418" s="347" t="s">
        <v>4406</v>
      </c>
    </row>
    <row r="4419" spans="4:4">
      <c r="D4419" s="347" t="s">
        <v>4407</v>
      </c>
    </row>
    <row r="4420" spans="4:4">
      <c r="D4420" s="347" t="s">
        <v>4408</v>
      </c>
    </row>
    <row r="4421" spans="4:4">
      <c r="D4421" s="347" t="s">
        <v>4409</v>
      </c>
    </row>
    <row r="4422" spans="4:4">
      <c r="D4422" s="347" t="s">
        <v>4410</v>
      </c>
    </row>
    <row r="4423" spans="4:4">
      <c r="D4423" s="347" t="s">
        <v>4411</v>
      </c>
    </row>
    <row r="4424" spans="4:4">
      <c r="D4424" s="346" t="s">
        <v>4412</v>
      </c>
    </row>
    <row r="4425" spans="4:4">
      <c r="D4425" s="347" t="s">
        <v>4413</v>
      </c>
    </row>
    <row r="4426" spans="4:4">
      <c r="D4426" s="347" t="s">
        <v>4414</v>
      </c>
    </row>
    <row r="4427" spans="4:4">
      <c r="D4427" s="346" t="s">
        <v>4415</v>
      </c>
    </row>
    <row r="4428" spans="4:4">
      <c r="D4428" s="347" t="s">
        <v>4416</v>
      </c>
    </row>
    <row r="4429" spans="4:4">
      <c r="D4429" s="347" t="s">
        <v>4417</v>
      </c>
    </row>
    <row r="4430" spans="4:4">
      <c r="D4430" s="346" t="s">
        <v>4418</v>
      </c>
    </row>
    <row r="4431" spans="4:4">
      <c r="D4431" s="347" t="s">
        <v>4419</v>
      </c>
    </row>
    <row r="4432" spans="4:4">
      <c r="D4432" s="346" t="s">
        <v>4420</v>
      </c>
    </row>
    <row r="4433" spans="4:4">
      <c r="D4433" s="347" t="s">
        <v>4421</v>
      </c>
    </row>
    <row r="4434" spans="4:4">
      <c r="D4434" s="347" t="s">
        <v>4422</v>
      </c>
    </row>
    <row r="4435" spans="4:4">
      <c r="D4435" s="347" t="s">
        <v>4423</v>
      </c>
    </row>
    <row r="4436" spans="4:4">
      <c r="D4436" s="347" t="s">
        <v>4424</v>
      </c>
    </row>
    <row r="4437" spans="4:4">
      <c r="D4437" s="346" t="s">
        <v>2744</v>
      </c>
    </row>
    <row r="4438" spans="4:4">
      <c r="D4438" s="347" t="s">
        <v>4425</v>
      </c>
    </row>
    <row r="4439" spans="4:4">
      <c r="D4439" s="346" t="s">
        <v>2745</v>
      </c>
    </row>
    <row r="4440" spans="4:4">
      <c r="D4440" s="347" t="s">
        <v>4426</v>
      </c>
    </row>
    <row r="4441" spans="4:4">
      <c r="D4441" s="346" t="s">
        <v>2746</v>
      </c>
    </row>
    <row r="4442" spans="4:4">
      <c r="D4442" s="347" t="s">
        <v>4402</v>
      </c>
    </row>
    <row r="4443" spans="4:4">
      <c r="D4443" s="346" t="s">
        <v>2748</v>
      </c>
    </row>
    <row r="4444" spans="4:4">
      <c r="D4444" s="347" t="s">
        <v>4427</v>
      </c>
    </row>
    <row r="4445" spans="4:4">
      <c r="D4445" s="347" t="s">
        <v>4428</v>
      </c>
    </row>
    <row r="4446" spans="4:4">
      <c r="D4446" s="347" t="s">
        <v>4429</v>
      </c>
    </row>
    <row r="4447" spans="4:4">
      <c r="D4447" s="347" t="s">
        <v>4430</v>
      </c>
    </row>
    <row r="4448" spans="4:4">
      <c r="D4448" s="347" t="s">
        <v>4431</v>
      </c>
    </row>
    <row r="4449" spans="4:4">
      <c r="D4449" s="347" t="s">
        <v>4432</v>
      </c>
    </row>
    <row r="4450" spans="4:4">
      <c r="D4450" s="347" t="s">
        <v>4433</v>
      </c>
    </row>
    <row r="4451" spans="4:4">
      <c r="D4451" s="347" t="s">
        <v>4434</v>
      </c>
    </row>
    <row r="4452" spans="4:4">
      <c r="D4452" s="347" t="s">
        <v>4435</v>
      </c>
    </row>
    <row r="4453" spans="4:4">
      <c r="D4453" s="347" t="s">
        <v>4436</v>
      </c>
    </row>
    <row r="4454" spans="4:4">
      <c r="D4454" s="347" t="s">
        <v>4437</v>
      </c>
    </row>
    <row r="4455" spans="4:4">
      <c r="D4455" s="347" t="s">
        <v>4438</v>
      </c>
    </row>
    <row r="4456" spans="4:4">
      <c r="D4456" s="347" t="s">
        <v>4439</v>
      </c>
    </row>
    <row r="4457" spans="4:4">
      <c r="D4457" s="347" t="s">
        <v>4440</v>
      </c>
    </row>
    <row r="4458" spans="4:4">
      <c r="D4458" s="347" t="s">
        <v>4441</v>
      </c>
    </row>
    <row r="4459" spans="4:4">
      <c r="D4459" s="347" t="s">
        <v>4442</v>
      </c>
    </row>
    <row r="4460" spans="4:4">
      <c r="D4460" s="347" t="s">
        <v>4443</v>
      </c>
    </row>
    <row r="4461" spans="4:4">
      <c r="D4461" s="347" t="s">
        <v>4444</v>
      </c>
    </row>
    <row r="4462" spans="4:4">
      <c r="D4462" s="347" t="s">
        <v>4445</v>
      </c>
    </row>
    <row r="4463" spans="4:4">
      <c r="D4463" s="347" t="s">
        <v>4446</v>
      </c>
    </row>
    <row r="4464" spans="4:4">
      <c r="D4464" s="347" t="s">
        <v>4447</v>
      </c>
    </row>
    <row r="4465" spans="4:4">
      <c r="D4465" s="347" t="s">
        <v>4448</v>
      </c>
    </row>
    <row r="4466" spans="4:4">
      <c r="D4466" s="347" t="s">
        <v>4449</v>
      </c>
    </row>
    <row r="4467" spans="4:4">
      <c r="D4467" s="347" t="s">
        <v>4450</v>
      </c>
    </row>
    <row r="4468" spans="4:4">
      <c r="D4468" s="347" t="s">
        <v>4451</v>
      </c>
    </row>
    <row r="4469" spans="4:4">
      <c r="D4469" s="347" t="s">
        <v>4452</v>
      </c>
    </row>
    <row r="4470" spans="4:4">
      <c r="D4470" s="347" t="s">
        <v>4453</v>
      </c>
    </row>
    <row r="4471" spans="4:4">
      <c r="D4471" s="347" t="s">
        <v>4454</v>
      </c>
    </row>
    <row r="4472" spans="4:4">
      <c r="D4472" s="347" t="s">
        <v>4455</v>
      </c>
    </row>
    <row r="4473" spans="4:4">
      <c r="D4473" s="347" t="s">
        <v>4456</v>
      </c>
    </row>
    <row r="4474" spans="4:4">
      <c r="D4474" s="347" t="s">
        <v>4457</v>
      </c>
    </row>
    <row r="4475" spans="4:4">
      <c r="D4475" s="346" t="s">
        <v>4458</v>
      </c>
    </row>
    <row r="4476" spans="4:4">
      <c r="D4476" s="347" t="s">
        <v>4459</v>
      </c>
    </row>
    <row r="4477" spans="4:4">
      <c r="D4477" s="346" t="s">
        <v>4460</v>
      </c>
    </row>
    <row r="4478" spans="4:4">
      <c r="D4478" s="347" t="s">
        <v>4461</v>
      </c>
    </row>
    <row r="4479" spans="4:4">
      <c r="D4479" s="346" t="s">
        <v>2750</v>
      </c>
    </row>
    <row r="4480" spans="4:4">
      <c r="D4480" s="347" t="s">
        <v>4462</v>
      </c>
    </row>
    <row r="4481" spans="4:4">
      <c r="D4481" s="347" t="s">
        <v>4463</v>
      </c>
    </row>
    <row r="4482" spans="4:4">
      <c r="D4482" s="347" t="s">
        <v>4464</v>
      </c>
    </row>
    <row r="4483" spans="4:4">
      <c r="D4483" s="347" t="s">
        <v>4465</v>
      </c>
    </row>
    <row r="4484" spans="4:4">
      <c r="D4484" s="347" t="s">
        <v>4466</v>
      </c>
    </row>
    <row r="4485" spans="4:4">
      <c r="D4485" s="347" t="s">
        <v>4467</v>
      </c>
    </row>
    <row r="4486" spans="4:4">
      <c r="D4486" s="347" t="s">
        <v>4468</v>
      </c>
    </row>
    <row r="4487" spans="4:4">
      <c r="D4487" s="347" t="s">
        <v>4469</v>
      </c>
    </row>
    <row r="4488" spans="4:4">
      <c r="D4488" s="347" t="s">
        <v>4470</v>
      </c>
    </row>
    <row r="4489" spans="4:4">
      <c r="D4489" s="347" t="s">
        <v>4471</v>
      </c>
    </row>
    <row r="4490" spans="4:4">
      <c r="D4490" s="346" t="s">
        <v>2752</v>
      </c>
    </row>
    <row r="4491" spans="4:4">
      <c r="D4491" s="347" t="s">
        <v>4472</v>
      </c>
    </row>
    <row r="4492" spans="4:4">
      <c r="D4492" s="346" t="s">
        <v>4473</v>
      </c>
    </row>
    <row r="4493" spans="4:4">
      <c r="D4493" s="347" t="s">
        <v>4474</v>
      </c>
    </row>
    <row r="4494" spans="4:4">
      <c r="D4494" s="347" t="s">
        <v>4475</v>
      </c>
    </row>
    <row r="4495" spans="4:4">
      <c r="D4495" s="347" t="s">
        <v>4476</v>
      </c>
    </row>
    <row r="4496" spans="4:4">
      <c r="D4496" s="347" t="s">
        <v>4477</v>
      </c>
    </row>
    <row r="4497" spans="4:4">
      <c r="D4497" s="347" t="s">
        <v>4478</v>
      </c>
    </row>
    <row r="4498" spans="4:4">
      <c r="D4498" s="347" t="s">
        <v>4479</v>
      </c>
    </row>
    <row r="4499" spans="4:4">
      <c r="D4499" s="347" t="s">
        <v>4480</v>
      </c>
    </row>
    <row r="4500" spans="4:4">
      <c r="D4500" s="347" t="s">
        <v>4481</v>
      </c>
    </row>
    <row r="4501" spans="4:4">
      <c r="D4501" s="347" t="s">
        <v>4482</v>
      </c>
    </row>
    <row r="4502" spans="4:4">
      <c r="D4502" s="346" t="s">
        <v>2755</v>
      </c>
    </row>
    <row r="4503" spans="4:4">
      <c r="D4503" s="347" t="s">
        <v>4483</v>
      </c>
    </row>
    <row r="4504" spans="4:4">
      <c r="D4504" s="346" t="s">
        <v>616</v>
      </c>
    </row>
    <row r="4505" spans="4:4">
      <c r="D4505" s="347" t="s">
        <v>4484</v>
      </c>
    </row>
    <row r="4506" spans="4:4">
      <c r="D4506" s="347" t="s">
        <v>4485</v>
      </c>
    </row>
    <row r="4507" spans="4:4">
      <c r="D4507" s="347" t="s">
        <v>4486</v>
      </c>
    </row>
    <row r="4508" spans="4:4">
      <c r="D4508" s="347" t="s">
        <v>4487</v>
      </c>
    </row>
    <row r="4509" spans="4:4">
      <c r="D4509" s="347" t="s">
        <v>4488</v>
      </c>
    </row>
    <row r="4510" spans="4:4">
      <c r="D4510" s="347" t="s">
        <v>4489</v>
      </c>
    </row>
    <row r="4511" spans="4:4">
      <c r="D4511" s="347" t="s">
        <v>4490</v>
      </c>
    </row>
    <row r="4512" spans="4:4">
      <c r="D4512" s="347" t="s">
        <v>4491</v>
      </c>
    </row>
    <row r="4513" spans="4:4">
      <c r="D4513" s="347" t="s">
        <v>4492</v>
      </c>
    </row>
    <row r="4514" spans="4:4">
      <c r="D4514" s="346" t="s">
        <v>4493</v>
      </c>
    </row>
    <row r="4515" spans="4:4">
      <c r="D4515" s="347" t="s">
        <v>4494</v>
      </c>
    </row>
    <row r="4516" spans="4:4">
      <c r="D4516" s="347" t="s">
        <v>4495</v>
      </c>
    </row>
    <row r="4517" spans="4:4">
      <c r="D4517" s="346" t="s">
        <v>4496</v>
      </c>
    </row>
    <row r="4518" spans="4:4">
      <c r="D4518" s="347" t="s">
        <v>4497</v>
      </c>
    </row>
    <row r="4519" spans="4:4">
      <c r="D4519" s="347" t="s">
        <v>4498</v>
      </c>
    </row>
    <row r="4520" spans="4:4">
      <c r="D4520" s="347" t="s">
        <v>4499</v>
      </c>
    </row>
    <row r="4521" spans="4:4">
      <c r="D4521" s="347" t="s">
        <v>4500</v>
      </c>
    </row>
    <row r="4522" spans="4:4">
      <c r="D4522" s="347" t="s">
        <v>4501</v>
      </c>
    </row>
    <row r="4523" spans="4:4">
      <c r="D4523" s="347" t="s">
        <v>4502</v>
      </c>
    </row>
    <row r="4524" spans="4:4">
      <c r="D4524" s="347" t="s">
        <v>4503</v>
      </c>
    </row>
    <row r="4525" spans="4:4">
      <c r="D4525" s="347" t="s">
        <v>4504</v>
      </c>
    </row>
    <row r="4526" spans="4:4">
      <c r="D4526" s="347" t="s">
        <v>4505</v>
      </c>
    </row>
    <row r="4527" spans="4:4">
      <c r="D4527" s="347" t="s">
        <v>4506</v>
      </c>
    </row>
    <row r="4528" spans="4:4">
      <c r="D4528" s="347" t="s">
        <v>4507</v>
      </c>
    </row>
    <row r="4529" spans="4:4">
      <c r="D4529" s="347" t="s">
        <v>4508</v>
      </c>
    </row>
    <row r="4530" spans="4:4">
      <c r="D4530" s="347" t="s">
        <v>4509</v>
      </c>
    </row>
    <row r="4531" spans="4:4">
      <c r="D4531" s="347" t="s">
        <v>4510</v>
      </c>
    </row>
    <row r="4532" spans="4:4">
      <c r="D4532" s="347" t="s">
        <v>4511</v>
      </c>
    </row>
    <row r="4533" spans="4:4">
      <c r="D4533" s="347" t="s">
        <v>4512</v>
      </c>
    </row>
    <row r="4534" spans="4:4">
      <c r="D4534" s="347" t="s">
        <v>4513</v>
      </c>
    </row>
    <row r="4535" spans="4:4">
      <c r="D4535" s="347" t="s">
        <v>4514</v>
      </c>
    </row>
    <row r="4536" spans="4:4">
      <c r="D4536" s="347" t="s">
        <v>4515</v>
      </c>
    </row>
    <row r="4537" spans="4:4">
      <c r="D4537" s="347" t="s">
        <v>4516</v>
      </c>
    </row>
    <row r="4538" spans="4:4">
      <c r="D4538" s="347" t="s">
        <v>4517</v>
      </c>
    </row>
    <row r="4539" spans="4:4">
      <c r="D4539" s="347" t="s">
        <v>4518</v>
      </c>
    </row>
    <row r="4540" spans="4:4">
      <c r="D4540" s="347" t="s">
        <v>4519</v>
      </c>
    </row>
    <row r="4541" spans="4:4">
      <c r="D4541" s="347" t="s">
        <v>4520</v>
      </c>
    </row>
    <row r="4542" spans="4:4">
      <c r="D4542" s="346" t="s">
        <v>2134</v>
      </c>
    </row>
    <row r="4543" spans="4:4">
      <c r="D4543" s="347" t="s">
        <v>4521</v>
      </c>
    </row>
    <row r="4544" spans="4:4">
      <c r="D4544" s="347" t="s">
        <v>4522</v>
      </c>
    </row>
    <row r="4545" spans="4:4">
      <c r="D4545" s="347" t="s">
        <v>4523</v>
      </c>
    </row>
    <row r="4546" spans="4:4">
      <c r="D4546" s="347" t="s">
        <v>4524</v>
      </c>
    </row>
    <row r="4547" spans="4:4">
      <c r="D4547" s="347" t="s">
        <v>4525</v>
      </c>
    </row>
    <row r="4548" spans="4:4">
      <c r="D4548" s="347" t="s">
        <v>4526</v>
      </c>
    </row>
    <row r="4549" spans="4:4">
      <c r="D4549" s="347" t="s">
        <v>4527</v>
      </c>
    </row>
    <row r="4550" spans="4:4">
      <c r="D4550" s="346" t="s">
        <v>4528</v>
      </c>
    </row>
    <row r="4551" spans="4:4">
      <c r="D4551" s="347" t="s">
        <v>4529</v>
      </c>
    </row>
    <row r="4552" spans="4:4">
      <c r="D4552" s="347" t="s">
        <v>4530</v>
      </c>
    </row>
    <row r="4553" spans="4:4">
      <c r="D4553" s="346" t="s">
        <v>2762</v>
      </c>
    </row>
    <row r="4554" spans="4:4">
      <c r="D4554" s="347" t="s">
        <v>4531</v>
      </c>
    </row>
    <row r="4555" spans="4:4">
      <c r="D4555" s="347" t="s">
        <v>4532</v>
      </c>
    </row>
    <row r="4556" spans="4:4">
      <c r="D4556" s="347" t="s">
        <v>4533</v>
      </c>
    </row>
    <row r="4557" spans="4:4">
      <c r="D4557" s="347" t="s">
        <v>4534</v>
      </c>
    </row>
    <row r="4558" spans="4:4">
      <c r="D4558" s="346" t="s">
        <v>4535</v>
      </c>
    </row>
    <row r="4559" spans="4:4">
      <c r="D4559" s="347" t="s">
        <v>4536</v>
      </c>
    </row>
    <row r="4560" spans="4:4">
      <c r="D4560" s="346" t="s">
        <v>1551</v>
      </c>
    </row>
    <row r="4561" spans="4:4">
      <c r="D4561" s="347" t="s">
        <v>4537</v>
      </c>
    </row>
    <row r="4562" spans="4:4">
      <c r="D4562" s="347" t="s">
        <v>4538</v>
      </c>
    </row>
    <row r="4563" spans="4:4">
      <c r="D4563" s="347" t="s">
        <v>4539</v>
      </c>
    </row>
    <row r="4564" spans="4:4">
      <c r="D4564" s="346" t="s">
        <v>2763</v>
      </c>
    </row>
    <row r="4565" spans="4:4">
      <c r="D4565" s="347" t="s">
        <v>4540</v>
      </c>
    </row>
    <row r="4566" spans="4:4">
      <c r="D4566" s="347" t="s">
        <v>4541</v>
      </c>
    </row>
    <row r="4567" spans="4:4">
      <c r="D4567" s="347" t="s">
        <v>4542</v>
      </c>
    </row>
    <row r="4568" spans="4:4">
      <c r="D4568" s="346" t="s">
        <v>4543</v>
      </c>
    </row>
    <row r="4569" spans="4:4">
      <c r="D4569" s="347" t="s">
        <v>4544</v>
      </c>
    </row>
    <row r="4570" spans="4:4">
      <c r="D4570" s="347" t="s">
        <v>4545</v>
      </c>
    </row>
    <row r="4571" spans="4:4">
      <c r="D4571" s="347" t="s">
        <v>4546</v>
      </c>
    </row>
    <row r="4572" spans="4:4">
      <c r="D4572" s="347" t="s">
        <v>4547</v>
      </c>
    </row>
    <row r="4573" spans="4:4">
      <c r="D4573" s="346" t="s">
        <v>2764</v>
      </c>
    </row>
    <row r="4574" spans="4:4">
      <c r="D4574" s="347" t="s">
        <v>4548</v>
      </c>
    </row>
    <row r="4575" spans="4:4">
      <c r="D4575" s="347" t="s">
        <v>4549</v>
      </c>
    </row>
    <row r="4576" spans="4:4">
      <c r="D4576" s="347" t="s">
        <v>4550</v>
      </c>
    </row>
    <row r="4577" spans="4:4">
      <c r="D4577" s="347" t="s">
        <v>4551</v>
      </c>
    </row>
    <row r="4578" spans="4:4">
      <c r="D4578" s="347" t="s">
        <v>4552</v>
      </c>
    </row>
    <row r="4579" spans="4:4">
      <c r="D4579" s="347" t="s">
        <v>4553</v>
      </c>
    </row>
    <row r="4580" spans="4:4">
      <c r="D4580" s="347" t="s">
        <v>4554</v>
      </c>
    </row>
    <row r="4581" spans="4:4">
      <c r="D4581" s="347" t="s">
        <v>4555</v>
      </c>
    </row>
    <row r="4582" spans="4:4">
      <c r="D4582" s="347" t="s">
        <v>4556</v>
      </c>
    </row>
    <row r="4583" spans="4:4">
      <c r="D4583" s="347" t="s">
        <v>4557</v>
      </c>
    </row>
    <row r="4584" spans="4:4">
      <c r="D4584" s="347" t="s">
        <v>4558</v>
      </c>
    </row>
    <row r="4585" spans="4:4">
      <c r="D4585" s="347" t="s">
        <v>4559</v>
      </c>
    </row>
    <row r="4586" spans="4:4">
      <c r="D4586" s="347" t="s">
        <v>4560</v>
      </c>
    </row>
    <row r="4587" spans="4:4">
      <c r="D4587" s="347" t="s">
        <v>4561</v>
      </c>
    </row>
    <row r="4588" spans="4:4">
      <c r="D4588" s="347" t="s">
        <v>4562</v>
      </c>
    </row>
    <row r="4589" spans="4:4">
      <c r="D4589" s="347" t="s">
        <v>4563</v>
      </c>
    </row>
    <row r="4590" spans="4:4">
      <c r="D4590" s="346" t="s">
        <v>4564</v>
      </c>
    </row>
    <row r="4591" spans="4:4">
      <c r="D4591" s="347" t="s">
        <v>4565</v>
      </c>
    </row>
    <row r="4592" spans="4:4">
      <c r="D4592" s="346" t="s">
        <v>2767</v>
      </c>
    </row>
    <row r="4593" spans="4:4">
      <c r="D4593" s="347" t="s">
        <v>4566</v>
      </c>
    </row>
    <row r="4594" spans="4:4">
      <c r="D4594" s="347" t="s">
        <v>4567</v>
      </c>
    </row>
    <row r="4595" spans="4:4">
      <c r="D4595" s="347" t="s">
        <v>4568</v>
      </c>
    </row>
    <row r="4596" spans="4:4">
      <c r="D4596" s="347" t="s">
        <v>4569</v>
      </c>
    </row>
    <row r="4597" spans="4:4">
      <c r="D4597" s="347" t="s">
        <v>4570</v>
      </c>
    </row>
    <row r="4598" spans="4:4">
      <c r="D4598" s="346" t="s">
        <v>2768</v>
      </c>
    </row>
    <row r="4599" spans="4:4">
      <c r="D4599" s="347" t="s">
        <v>4571</v>
      </c>
    </row>
    <row r="4600" spans="4:4">
      <c r="D4600" s="346" t="s">
        <v>4572</v>
      </c>
    </row>
    <row r="4601" spans="4:4">
      <c r="D4601" s="347" t="s">
        <v>4573</v>
      </c>
    </row>
    <row r="4602" spans="4:4">
      <c r="D4602" s="347" t="s">
        <v>4574</v>
      </c>
    </row>
    <row r="4603" spans="4:4">
      <c r="D4603" s="347" t="s">
        <v>4575</v>
      </c>
    </row>
    <row r="4604" spans="4:4">
      <c r="D4604" s="346" t="s">
        <v>4576</v>
      </c>
    </row>
    <row r="4605" spans="4:4">
      <c r="D4605" s="347" t="s">
        <v>4489</v>
      </c>
    </row>
    <row r="4606" spans="4:4">
      <c r="D4606" s="347" t="s">
        <v>4488</v>
      </c>
    </row>
    <row r="4607" spans="4:4">
      <c r="D4607" s="347" t="s">
        <v>4486</v>
      </c>
    </row>
    <row r="4608" spans="4:4">
      <c r="D4608" s="347" t="s">
        <v>4487</v>
      </c>
    </row>
    <row r="4609" spans="4:4">
      <c r="D4609" s="347" t="s">
        <v>4485</v>
      </c>
    </row>
    <row r="4610" spans="4:4">
      <c r="D4610" s="347" t="s">
        <v>4577</v>
      </c>
    </row>
    <row r="4611" spans="4:4">
      <c r="D4611" s="347" t="s">
        <v>4484</v>
      </c>
    </row>
    <row r="4612" spans="4:4">
      <c r="D4612" s="346" t="s">
        <v>4578</v>
      </c>
    </row>
    <row r="4613" spans="4:4">
      <c r="D4613" s="347" t="s">
        <v>4577</v>
      </c>
    </row>
    <row r="4614" spans="4:4">
      <c r="D4614" s="347" t="s">
        <v>4488</v>
      </c>
    </row>
    <row r="4615" spans="4:4">
      <c r="D4615" s="346" t="s">
        <v>2771</v>
      </c>
    </row>
    <row r="4616" spans="4:4">
      <c r="D4616" s="347" t="s">
        <v>4579</v>
      </c>
    </row>
    <row r="4617" spans="4:4">
      <c r="D4617" s="347" t="s">
        <v>4580</v>
      </c>
    </row>
    <row r="4618" spans="4:4">
      <c r="D4618" s="347" t="s">
        <v>4581</v>
      </c>
    </row>
    <row r="4619" spans="4:4">
      <c r="D4619" s="347" t="s">
        <v>4582</v>
      </c>
    </row>
    <row r="4620" spans="4:4">
      <c r="D4620" s="346" t="s">
        <v>4313</v>
      </c>
    </row>
    <row r="4621" spans="4:4">
      <c r="D4621" s="347" t="s">
        <v>4583</v>
      </c>
    </row>
    <row r="4622" spans="4:4">
      <c r="D4622" s="347" t="s">
        <v>4584</v>
      </c>
    </row>
    <row r="4623" spans="4:4">
      <c r="D4623" s="347" t="s">
        <v>4585</v>
      </c>
    </row>
    <row r="4624" spans="4:4">
      <c r="D4624" s="347" t="s">
        <v>4586</v>
      </c>
    </row>
    <row r="4625" spans="4:4">
      <c r="D4625" s="347" t="s">
        <v>4587</v>
      </c>
    </row>
    <row r="4626" spans="4:4">
      <c r="D4626" s="347" t="s">
        <v>4588</v>
      </c>
    </row>
    <row r="4627" spans="4:4">
      <c r="D4627" s="347" t="s">
        <v>4589</v>
      </c>
    </row>
    <row r="4628" spans="4:4">
      <c r="D4628" s="346" t="s">
        <v>2774</v>
      </c>
    </row>
    <row r="4629" spans="4:4">
      <c r="D4629" s="347" t="s">
        <v>4590</v>
      </c>
    </row>
    <row r="4630" spans="4:4">
      <c r="D4630" s="347" t="s">
        <v>4591</v>
      </c>
    </row>
    <row r="4631" spans="4:4">
      <c r="D4631" s="347" t="s">
        <v>4592</v>
      </c>
    </row>
    <row r="4632" spans="4:4">
      <c r="D4632" s="347" t="s">
        <v>4593</v>
      </c>
    </row>
    <row r="4633" spans="4:4">
      <c r="D4633" s="347" t="s">
        <v>4529</v>
      </c>
    </row>
    <row r="4634" spans="4:4">
      <c r="D4634" s="347" t="s">
        <v>4530</v>
      </c>
    </row>
    <row r="4635" spans="4:4">
      <c r="D4635" s="347" t="s">
        <v>4594</v>
      </c>
    </row>
    <row r="4636" spans="4:4">
      <c r="D4636" s="347" t="s">
        <v>4595</v>
      </c>
    </row>
    <row r="4637" spans="4:4">
      <c r="D4637" s="347" t="s">
        <v>4596</v>
      </c>
    </row>
    <row r="4638" spans="4:4">
      <c r="D4638" s="347" t="s">
        <v>4597</v>
      </c>
    </row>
    <row r="4639" spans="4:4">
      <c r="D4639" s="347" t="s">
        <v>4598</v>
      </c>
    </row>
    <row r="4640" spans="4:4">
      <c r="D4640" s="347" t="s">
        <v>4599</v>
      </c>
    </row>
    <row r="4641" spans="4:4">
      <c r="D4641" s="347" t="s">
        <v>4600</v>
      </c>
    </row>
    <row r="4642" spans="4:4">
      <c r="D4642" s="346" t="s">
        <v>2775</v>
      </c>
    </row>
    <row r="4643" spans="4:4">
      <c r="D4643" s="347" t="s">
        <v>4601</v>
      </c>
    </row>
    <row r="4644" spans="4:4">
      <c r="D4644" s="347" t="s">
        <v>4602</v>
      </c>
    </row>
    <row r="4645" spans="4:4">
      <c r="D4645" s="346" t="s">
        <v>2776</v>
      </c>
    </row>
    <row r="4646" spans="4:4">
      <c r="D4646" s="347" t="s">
        <v>4548</v>
      </c>
    </row>
    <row r="4647" spans="4:4">
      <c r="D4647" s="347" t="s">
        <v>4551</v>
      </c>
    </row>
    <row r="4648" spans="4:4">
      <c r="D4648" s="347" t="s">
        <v>4552</v>
      </c>
    </row>
    <row r="4649" spans="4:4">
      <c r="D4649" s="347" t="s">
        <v>4553</v>
      </c>
    </row>
    <row r="4650" spans="4:4">
      <c r="D4650" s="346" t="s">
        <v>2198</v>
      </c>
    </row>
    <row r="4651" spans="4:4">
      <c r="D4651" s="347" t="s">
        <v>4603</v>
      </c>
    </row>
    <row r="4652" spans="4:4">
      <c r="D4652" s="347" t="s">
        <v>4604</v>
      </c>
    </row>
    <row r="4653" spans="4:4">
      <c r="D4653" s="347" t="s">
        <v>4605</v>
      </c>
    </row>
    <row r="4654" spans="4:4">
      <c r="D4654" s="347" t="s">
        <v>4606</v>
      </c>
    </row>
    <row r="4655" spans="4:4">
      <c r="D4655" s="346" t="s">
        <v>4607</v>
      </c>
    </row>
    <row r="4656" spans="4:4">
      <c r="D4656" s="347" t="s">
        <v>4608</v>
      </c>
    </row>
    <row r="4657" spans="4:4">
      <c r="D4657" s="347" t="s">
        <v>4609</v>
      </c>
    </row>
    <row r="4658" spans="4:4">
      <c r="D4658" s="347" t="s">
        <v>4610</v>
      </c>
    </row>
    <row r="4659" spans="4:4">
      <c r="D4659" s="347" t="s">
        <v>4611</v>
      </c>
    </row>
    <row r="4660" spans="4:4">
      <c r="D4660" s="347" t="s">
        <v>4612</v>
      </c>
    </row>
    <row r="4661" spans="4:4">
      <c r="D4661" s="346" t="s">
        <v>4314</v>
      </c>
    </row>
    <row r="4662" spans="4:4">
      <c r="D4662" s="347" t="s">
        <v>4613</v>
      </c>
    </row>
    <row r="4663" spans="4:4">
      <c r="D4663" s="347" t="s">
        <v>4614</v>
      </c>
    </row>
    <row r="4664" spans="4:4">
      <c r="D4664" s="347" t="s">
        <v>4615</v>
      </c>
    </row>
    <row r="4665" spans="4:4">
      <c r="D4665" s="346" t="s">
        <v>4616</v>
      </c>
    </row>
    <row r="4666" spans="4:4">
      <c r="D4666" s="347" t="s">
        <v>4617</v>
      </c>
    </row>
    <row r="4667" spans="4:4">
      <c r="D4667" s="347" t="s">
        <v>4618</v>
      </c>
    </row>
    <row r="4668" spans="4:4">
      <c r="D4668" s="347" t="s">
        <v>4619</v>
      </c>
    </row>
    <row r="4669" spans="4:4">
      <c r="D4669" s="347" t="s">
        <v>4620</v>
      </c>
    </row>
    <row r="4670" spans="4:4">
      <c r="D4670" s="347" t="s">
        <v>4621</v>
      </c>
    </row>
    <row r="4671" spans="4:4">
      <c r="D4671" s="346" t="s">
        <v>2780</v>
      </c>
    </row>
    <row r="4672" spans="4:4">
      <c r="D4672" s="347" t="s">
        <v>4622</v>
      </c>
    </row>
    <row r="4673" spans="4:4">
      <c r="D4673" s="347" t="s">
        <v>4623</v>
      </c>
    </row>
    <row r="4674" spans="4:4">
      <c r="D4674" s="347" t="s">
        <v>4624</v>
      </c>
    </row>
    <row r="4675" spans="4:4">
      <c r="D4675" s="347" t="s">
        <v>4625</v>
      </c>
    </row>
    <row r="4676" spans="4:4">
      <c r="D4676" s="347" t="s">
        <v>4626</v>
      </c>
    </row>
    <row r="4677" spans="4:4">
      <c r="D4677" s="346" t="s">
        <v>462</v>
      </c>
    </row>
    <row r="4678" spans="4:4">
      <c r="D4678" s="347" t="s">
        <v>4627</v>
      </c>
    </row>
    <row r="4679" spans="4:4">
      <c r="D4679" s="347" t="s">
        <v>4628</v>
      </c>
    </row>
    <row r="4680" spans="4:4">
      <c r="D4680" s="347" t="s">
        <v>4629</v>
      </c>
    </row>
    <row r="4681" spans="4:4">
      <c r="D4681" s="347" t="s">
        <v>4630</v>
      </c>
    </row>
    <row r="4682" spans="4:4">
      <c r="D4682" s="347" t="s">
        <v>4631</v>
      </c>
    </row>
    <row r="4683" spans="4:4">
      <c r="D4683" s="347" t="s">
        <v>4632</v>
      </c>
    </row>
    <row r="4684" spans="4:4">
      <c r="D4684" s="347" t="s">
        <v>4633</v>
      </c>
    </row>
    <row r="4685" spans="4:4">
      <c r="D4685" s="347" t="s">
        <v>4634</v>
      </c>
    </row>
    <row r="4686" spans="4:4">
      <c r="D4686" s="347" t="s">
        <v>4635</v>
      </c>
    </row>
    <row r="4687" spans="4:4">
      <c r="D4687" s="346" t="s">
        <v>2781</v>
      </c>
    </row>
    <row r="4688" spans="4:4">
      <c r="D4688" s="347" t="s">
        <v>4636</v>
      </c>
    </row>
    <row r="4689" spans="4:4">
      <c r="D4689" s="347" t="s">
        <v>4637</v>
      </c>
    </row>
    <row r="4690" spans="4:4">
      <c r="D4690" s="347" t="s">
        <v>4638</v>
      </c>
    </row>
    <row r="4691" spans="4:4">
      <c r="D4691" s="347" t="s">
        <v>4590</v>
      </c>
    </row>
    <row r="4692" spans="4:4">
      <c r="D4692" s="347" t="s">
        <v>4591</v>
      </c>
    </row>
    <row r="4693" spans="4:4">
      <c r="D4693" s="347" t="s">
        <v>4592</v>
      </c>
    </row>
    <row r="4694" spans="4:4">
      <c r="D4694" s="347" t="s">
        <v>4593</v>
      </c>
    </row>
    <row r="4695" spans="4:4">
      <c r="D4695" s="347" t="s">
        <v>4529</v>
      </c>
    </row>
    <row r="4696" spans="4:4">
      <c r="D4696" s="347" t="s">
        <v>4530</v>
      </c>
    </row>
    <row r="4697" spans="4:4">
      <c r="D4697" s="346" t="s">
        <v>353</v>
      </c>
    </row>
    <row r="4698" spans="4:4">
      <c r="D4698" s="347" t="s">
        <v>4639</v>
      </c>
    </row>
    <row r="4699" spans="4:4">
      <c r="D4699" s="347" t="s">
        <v>4640</v>
      </c>
    </row>
    <row r="4700" spans="4:4">
      <c r="D4700" s="347" t="s">
        <v>4641</v>
      </c>
    </row>
    <row r="4701" spans="4:4">
      <c r="D4701" s="346" t="s">
        <v>1445</v>
      </c>
    </row>
    <row r="4702" spans="4:4">
      <c r="D4702" s="347" t="s">
        <v>4642</v>
      </c>
    </row>
    <row r="4703" spans="4:4">
      <c r="D4703" s="347" t="s">
        <v>4643</v>
      </c>
    </row>
    <row r="4704" spans="4:4">
      <c r="D4704" s="347" t="s">
        <v>4644</v>
      </c>
    </row>
    <row r="4705" spans="4:4">
      <c r="D4705" s="347" t="s">
        <v>4480</v>
      </c>
    </row>
    <row r="4706" spans="4:4">
      <c r="D4706" s="347" t="s">
        <v>4478</v>
      </c>
    </row>
    <row r="4707" spans="4:4">
      <c r="D4707" s="347" t="s">
        <v>4479</v>
      </c>
    </row>
    <row r="4708" spans="4:4">
      <c r="D4708" s="347" t="s">
        <v>4645</v>
      </c>
    </row>
    <row r="4709" spans="4:4">
      <c r="D4709" s="347" t="s">
        <v>4474</v>
      </c>
    </row>
    <row r="4710" spans="4:4">
      <c r="D4710" s="347" t="s">
        <v>4475</v>
      </c>
    </row>
    <row r="4711" spans="4:4">
      <c r="D4711" s="347" t="s">
        <v>4646</v>
      </c>
    </row>
    <row r="4712" spans="4:4">
      <c r="D4712" s="347" t="s">
        <v>4647</v>
      </c>
    </row>
    <row r="4713" spans="4:4">
      <c r="D4713" s="347" t="s">
        <v>4648</v>
      </c>
    </row>
    <row r="4714" spans="4:4">
      <c r="D4714" s="347" t="s">
        <v>4649</v>
      </c>
    </row>
    <row r="4715" spans="4:4">
      <c r="D4715" s="346" t="s">
        <v>4650</v>
      </c>
    </row>
    <row r="4716" spans="4:4">
      <c r="D4716" s="347" t="s">
        <v>4651</v>
      </c>
    </row>
    <row r="4717" spans="4:4">
      <c r="D4717" s="347" t="s">
        <v>4652</v>
      </c>
    </row>
  </sheetData>
  <mergeCells count="120">
    <mergeCell ref="D24:E24"/>
    <mergeCell ref="D26:D30"/>
    <mergeCell ref="D33:E33"/>
    <mergeCell ref="D40:E40"/>
    <mergeCell ref="D42:D46"/>
    <mergeCell ref="D49:E49"/>
    <mergeCell ref="D19:D20"/>
    <mergeCell ref="E19:E20"/>
    <mergeCell ref="F19:F20"/>
    <mergeCell ref="D1001:D1002"/>
    <mergeCell ref="E1001:E1002"/>
    <mergeCell ref="F1001:F1002"/>
    <mergeCell ref="G1001:G1002"/>
    <mergeCell ref="H1001:H1002"/>
    <mergeCell ref="I1001:I1002"/>
    <mergeCell ref="H2937:I2937"/>
    <mergeCell ref="E2938:F2938"/>
    <mergeCell ref="G2938:I2938"/>
    <mergeCell ref="D1597:D1598"/>
    <mergeCell ref="E1597:E1598"/>
    <mergeCell ref="F1597:F1598"/>
    <mergeCell ref="H1597:H1598"/>
    <mergeCell ref="I1597:I1598"/>
    <mergeCell ref="D1470:D1471"/>
    <mergeCell ref="E1470:E1471"/>
    <mergeCell ref="F1470:F1471"/>
    <mergeCell ref="G1470:G1471"/>
    <mergeCell ref="H1470:H1471"/>
    <mergeCell ref="I1470:I1471"/>
    <mergeCell ref="H2939:I2939"/>
    <mergeCell ref="H2940:I2940"/>
    <mergeCell ref="G2931:H2931"/>
    <mergeCell ref="H2932:I2932"/>
    <mergeCell ref="H2933:I2933"/>
    <mergeCell ref="H2934:I2934"/>
    <mergeCell ref="H2935:I2935"/>
    <mergeCell ref="H2936:I2936"/>
    <mergeCell ref="H2941:I2941"/>
    <mergeCell ref="H2942:I2942"/>
    <mergeCell ref="H2943:I2943"/>
    <mergeCell ref="H2944:I2944"/>
    <mergeCell ref="H2945:I2945"/>
    <mergeCell ref="D3351:D3352"/>
    <mergeCell ref="E3351:E3352"/>
    <mergeCell ref="F3351:F3352"/>
    <mergeCell ref="G3351:G3352"/>
    <mergeCell ref="H3351:H3352"/>
    <mergeCell ref="I3351:I3352"/>
    <mergeCell ref="D3373:D3374"/>
    <mergeCell ref="E3373:E3374"/>
    <mergeCell ref="F3373:F3374"/>
    <mergeCell ref="G3373:G3374"/>
    <mergeCell ref="H3373:H3374"/>
    <mergeCell ref="I3373:I3374"/>
    <mergeCell ref="D3353:D3354"/>
    <mergeCell ref="E3353:E3354"/>
    <mergeCell ref="F3353:F3354"/>
    <mergeCell ref="G3353:G3354"/>
    <mergeCell ref="H3353:H3354"/>
    <mergeCell ref="I3353:I3354"/>
    <mergeCell ref="D3371:D3372"/>
    <mergeCell ref="E3371:E3372"/>
    <mergeCell ref="F3371:F3372"/>
    <mergeCell ref="G3371:G3372"/>
    <mergeCell ref="H3371:H3372"/>
    <mergeCell ref="I3371:I3372"/>
    <mergeCell ref="D3357:D3358"/>
    <mergeCell ref="E3357:E3358"/>
    <mergeCell ref="F3357:F3358"/>
    <mergeCell ref="G3357:G3358"/>
    <mergeCell ref="H3357:H3358"/>
    <mergeCell ref="I3357:I3358"/>
    <mergeCell ref="D3446:D3447"/>
    <mergeCell ref="E3446:E3447"/>
    <mergeCell ref="F3446:F3447"/>
    <mergeCell ref="G3446:G3447"/>
    <mergeCell ref="H3446:H3447"/>
    <mergeCell ref="I3446:I3447"/>
    <mergeCell ref="D3377:D3378"/>
    <mergeCell ref="E3377:E3378"/>
    <mergeCell ref="F3377:F3378"/>
    <mergeCell ref="G3377:G3378"/>
    <mergeCell ref="H3377:H3378"/>
    <mergeCell ref="I3377:I3378"/>
    <mergeCell ref="D3469:D3470"/>
    <mergeCell ref="E3469:E3470"/>
    <mergeCell ref="F3469:F3470"/>
    <mergeCell ref="G3469:G3470"/>
    <mergeCell ref="H3469:H3470"/>
    <mergeCell ref="I3469:I3470"/>
    <mergeCell ref="D3448:D3449"/>
    <mergeCell ref="E3448:E3449"/>
    <mergeCell ref="F3448:F3449"/>
    <mergeCell ref="G3448:G3449"/>
    <mergeCell ref="H3448:H3449"/>
    <mergeCell ref="I3448:I3449"/>
    <mergeCell ref="D3452:D3453"/>
    <mergeCell ref="E3452:E3453"/>
    <mergeCell ref="F3452:F3453"/>
    <mergeCell ref="G3452:G3453"/>
    <mergeCell ref="H3452:H3453"/>
    <mergeCell ref="I3452:I3453"/>
    <mergeCell ref="D3481:D3482"/>
    <mergeCell ref="E3481:E3482"/>
    <mergeCell ref="F3481:F3482"/>
    <mergeCell ref="G3481:G3482"/>
    <mergeCell ref="H3481:H3482"/>
    <mergeCell ref="I3481:I3482"/>
    <mergeCell ref="D3559:D3560"/>
    <mergeCell ref="E3559:E3560"/>
    <mergeCell ref="F3559:F3560"/>
    <mergeCell ref="G3559:G3560"/>
    <mergeCell ref="H3559:H3560"/>
    <mergeCell ref="I3559:I3560"/>
    <mergeCell ref="D3557:D3558"/>
    <mergeCell ref="E3557:E3558"/>
    <mergeCell ref="F3557:F3558"/>
    <mergeCell ref="G3557:G3558"/>
    <mergeCell ref="H3557:H3558"/>
    <mergeCell ref="I3557:I3558"/>
  </mergeCells>
  <hyperlinks>
    <hyperlink ref="A1" location="Index" display="Back to Index" xr:uid="{00000000-0004-0000-1700-000000000000}"/>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1"/>
  <dimension ref="A1:J272"/>
  <sheetViews>
    <sheetView showGridLines="0" showRowColHeaders="0" workbookViewId="0">
      <pane ySplit="3" topLeftCell="A4" activePane="bottomLeft" state="frozen"/>
      <selection activeCell="A4" sqref="A4"/>
      <selection pane="bottomLeft" activeCell="B1" sqref="B1:H1"/>
    </sheetView>
  </sheetViews>
  <sheetFormatPr defaultColWidth="9" defaultRowHeight="14.4"/>
  <cols>
    <col min="1" max="1" width="19.09765625" style="995" customWidth="1"/>
    <col min="2" max="2" width="18.8984375" style="979" customWidth="1"/>
    <col min="3" max="3" width="19.8984375" style="979" customWidth="1"/>
    <col min="4" max="4" width="19" style="979" bestFit="1" customWidth="1"/>
    <col min="5" max="16384" width="9" style="979"/>
  </cols>
  <sheetData>
    <row r="1" spans="1:10">
      <c r="A1" s="248" t="s">
        <v>5781</v>
      </c>
      <c r="B1" s="1251" t="s">
        <v>9467</v>
      </c>
      <c r="C1" s="1251"/>
      <c r="D1" s="1251"/>
      <c r="E1" s="1251"/>
      <c r="F1" s="1251"/>
      <c r="G1" s="1251"/>
      <c r="H1" s="1252"/>
    </row>
    <row r="2" spans="1:10">
      <c r="D2" s="1253" t="s">
        <v>9468</v>
      </c>
      <c r="E2" s="1253"/>
      <c r="F2" s="1253"/>
      <c r="G2" s="1253"/>
      <c r="H2" s="1253"/>
      <c r="I2" s="1253"/>
      <c r="J2" s="1253"/>
    </row>
    <row r="3" spans="1:10">
      <c r="A3" s="996" t="s">
        <v>1360</v>
      </c>
      <c r="B3" s="997" t="s">
        <v>9469</v>
      </c>
      <c r="C3" s="997" t="s">
        <v>587</v>
      </c>
      <c r="D3" s="997" t="s">
        <v>9470</v>
      </c>
    </row>
    <row r="4" spans="1:10" s="998" customFormat="1" ht="15" customHeight="1">
      <c r="A4" s="959" t="s">
        <v>9471</v>
      </c>
      <c r="B4" s="998" t="s">
        <v>1284</v>
      </c>
      <c r="C4" s="998" t="s">
        <v>1286</v>
      </c>
      <c r="D4" s="998" t="s">
        <v>64</v>
      </c>
    </row>
    <row r="5" spans="1:10">
      <c r="A5" s="960"/>
      <c r="C5" s="979" t="s">
        <v>9472</v>
      </c>
      <c r="D5" s="979" t="s">
        <v>63</v>
      </c>
    </row>
    <row r="6" spans="1:10">
      <c r="A6" s="960"/>
      <c r="C6" s="979" t="s">
        <v>5761</v>
      </c>
      <c r="D6" s="979" t="s">
        <v>63</v>
      </c>
    </row>
    <row r="7" spans="1:10">
      <c r="A7" s="999"/>
      <c r="C7" s="979" t="s">
        <v>5758</v>
      </c>
      <c r="D7" s="979" t="s">
        <v>63</v>
      </c>
    </row>
    <row r="8" spans="1:10">
      <c r="A8" s="999"/>
      <c r="C8" s="979" t="s">
        <v>5579</v>
      </c>
      <c r="D8" s="979" t="s">
        <v>63</v>
      </c>
    </row>
    <row r="9" spans="1:10" s="994" customFormat="1">
      <c r="A9" s="1000"/>
      <c r="C9" s="994" t="s">
        <v>9473</v>
      </c>
      <c r="D9" s="994" t="s">
        <v>63</v>
      </c>
    </row>
    <row r="10" spans="1:10" s="998" customFormat="1">
      <c r="A10" s="1001"/>
      <c r="B10" s="998" t="s">
        <v>1287</v>
      </c>
      <c r="C10" s="998" t="s">
        <v>9474</v>
      </c>
      <c r="D10" s="998" t="s">
        <v>64</v>
      </c>
    </row>
    <row r="11" spans="1:10">
      <c r="A11" s="999"/>
      <c r="C11" s="979" t="s">
        <v>9475</v>
      </c>
      <c r="D11" s="979" t="s">
        <v>63</v>
      </c>
    </row>
    <row r="12" spans="1:10">
      <c r="A12" s="999"/>
      <c r="C12" s="979" t="s">
        <v>9476</v>
      </c>
      <c r="D12" s="979" t="s">
        <v>63</v>
      </c>
    </row>
    <row r="13" spans="1:10">
      <c r="A13" s="999"/>
      <c r="C13" s="979" t="s">
        <v>9477</v>
      </c>
      <c r="D13" s="979" t="s">
        <v>63</v>
      </c>
    </row>
    <row r="14" spans="1:10" s="994" customFormat="1">
      <c r="A14" s="1000"/>
      <c r="C14" s="994" t="s">
        <v>9478</v>
      </c>
      <c r="D14" s="994" t="s">
        <v>63</v>
      </c>
    </row>
    <row r="15" spans="1:10" s="998" customFormat="1">
      <c r="A15" s="1001"/>
      <c r="B15" s="998" t="s">
        <v>589</v>
      </c>
      <c r="C15" s="998" t="s">
        <v>9479</v>
      </c>
      <c r="D15" s="998" t="s">
        <v>64</v>
      </c>
    </row>
    <row r="16" spans="1:10" s="994" customFormat="1">
      <c r="A16" s="1000"/>
      <c r="C16" s="994" t="s">
        <v>9480</v>
      </c>
      <c r="D16" s="994" t="s">
        <v>63</v>
      </c>
    </row>
    <row r="17" spans="1:4" s="998" customFormat="1">
      <c r="A17" s="1002"/>
      <c r="B17" s="998" t="s">
        <v>9481</v>
      </c>
      <c r="C17" s="998" t="s">
        <v>9482</v>
      </c>
      <c r="D17" s="998" t="s">
        <v>63</v>
      </c>
    </row>
    <row r="18" spans="1:4">
      <c r="C18" s="979" t="s">
        <v>9483</v>
      </c>
      <c r="D18" s="979" t="s">
        <v>63</v>
      </c>
    </row>
    <row r="19" spans="1:4">
      <c r="C19" s="979" t="s">
        <v>496</v>
      </c>
      <c r="D19" s="979" t="s">
        <v>64</v>
      </c>
    </row>
    <row r="20" spans="1:4">
      <c r="C20" s="979" t="s">
        <v>9484</v>
      </c>
      <c r="D20" s="979" t="s">
        <v>63</v>
      </c>
    </row>
    <row r="21" spans="1:4">
      <c r="C21" s="979" t="s">
        <v>9485</v>
      </c>
      <c r="D21" s="979" t="s">
        <v>63</v>
      </c>
    </row>
    <row r="22" spans="1:4" s="994" customFormat="1">
      <c r="A22" s="1003"/>
      <c r="C22" s="994" t="s">
        <v>9486</v>
      </c>
      <c r="D22" s="994" t="s">
        <v>63</v>
      </c>
    </row>
    <row r="23" spans="1:4" s="998" customFormat="1">
      <c r="A23" s="1002"/>
      <c r="B23" s="998" t="s">
        <v>1296</v>
      </c>
      <c r="C23" s="998" t="s">
        <v>9487</v>
      </c>
      <c r="D23" s="998" t="s">
        <v>63</v>
      </c>
    </row>
    <row r="24" spans="1:4">
      <c r="C24" s="979" t="s">
        <v>9488</v>
      </c>
      <c r="D24" s="979" t="s">
        <v>63</v>
      </c>
    </row>
    <row r="25" spans="1:4" s="994" customFormat="1">
      <c r="A25" s="1003"/>
      <c r="C25" s="994" t="s">
        <v>9489</v>
      </c>
      <c r="D25" s="994" t="s">
        <v>64</v>
      </c>
    </row>
    <row r="26" spans="1:4" s="998" customFormat="1">
      <c r="A26" s="1002"/>
      <c r="B26" s="998" t="s">
        <v>1299</v>
      </c>
      <c r="C26" s="998" t="s">
        <v>1301</v>
      </c>
      <c r="D26" s="998" t="s">
        <v>64</v>
      </c>
    </row>
    <row r="27" spans="1:4">
      <c r="C27" s="979" t="s">
        <v>9490</v>
      </c>
      <c r="D27" s="979" t="s">
        <v>63</v>
      </c>
    </row>
    <row r="28" spans="1:4">
      <c r="C28" s="979" t="s">
        <v>9491</v>
      </c>
      <c r="D28" s="979" t="s">
        <v>63</v>
      </c>
    </row>
    <row r="29" spans="1:4">
      <c r="C29" s="979" t="s">
        <v>9492</v>
      </c>
      <c r="D29" s="979" t="s">
        <v>63</v>
      </c>
    </row>
    <row r="30" spans="1:4">
      <c r="C30" s="979" t="s">
        <v>9493</v>
      </c>
      <c r="D30" s="979" t="s">
        <v>63</v>
      </c>
    </row>
    <row r="31" spans="1:4" s="994" customFormat="1">
      <c r="A31" s="1003"/>
      <c r="C31" s="994" t="s">
        <v>9494</v>
      </c>
      <c r="D31" s="994" t="s">
        <v>63</v>
      </c>
    </row>
    <row r="32" spans="1:4" s="998" customFormat="1">
      <c r="A32" s="1002"/>
      <c r="B32" s="998" t="s">
        <v>1302</v>
      </c>
      <c r="C32" s="998" t="s">
        <v>9487</v>
      </c>
      <c r="D32" s="998" t="s">
        <v>63</v>
      </c>
    </row>
    <row r="33" spans="1:4">
      <c r="C33" s="979" t="s">
        <v>9488</v>
      </c>
      <c r="D33" s="979" t="s">
        <v>63</v>
      </c>
    </row>
    <row r="34" spans="1:4">
      <c r="C34" s="979" t="s">
        <v>9489</v>
      </c>
      <c r="D34" s="979" t="s">
        <v>64</v>
      </c>
    </row>
    <row r="35" spans="1:4" s="994" customFormat="1">
      <c r="A35" s="1003"/>
      <c r="C35" s="994" t="s">
        <v>9495</v>
      </c>
      <c r="D35" s="994" t="s">
        <v>63</v>
      </c>
    </row>
    <row r="36" spans="1:4" s="998" customFormat="1">
      <c r="A36" s="1002"/>
      <c r="B36" s="998" t="s">
        <v>1304</v>
      </c>
      <c r="C36" s="998" t="s">
        <v>1301</v>
      </c>
      <c r="D36" s="998" t="s">
        <v>64</v>
      </c>
    </row>
    <row r="37" spans="1:4">
      <c r="C37" s="979" t="s">
        <v>9490</v>
      </c>
      <c r="D37" s="979" t="s">
        <v>63</v>
      </c>
    </row>
    <row r="38" spans="1:4">
      <c r="C38" s="979" t="s">
        <v>9491</v>
      </c>
      <c r="D38" s="979" t="s">
        <v>63</v>
      </c>
    </row>
    <row r="39" spans="1:4">
      <c r="C39" s="979" t="s">
        <v>9492</v>
      </c>
      <c r="D39" s="979" t="s">
        <v>63</v>
      </c>
    </row>
    <row r="40" spans="1:4">
      <c r="C40" s="979" t="s">
        <v>9493</v>
      </c>
      <c r="D40" s="979" t="s">
        <v>63</v>
      </c>
    </row>
    <row r="41" spans="1:4" s="994" customFormat="1">
      <c r="A41" s="1003"/>
      <c r="C41" s="994" t="s">
        <v>9494</v>
      </c>
      <c r="D41" s="994" t="s">
        <v>63</v>
      </c>
    </row>
    <row r="42" spans="1:4" s="998" customFormat="1">
      <c r="A42" s="1002"/>
      <c r="B42" s="998" t="s">
        <v>9496</v>
      </c>
      <c r="C42" s="998" t="s">
        <v>9497</v>
      </c>
      <c r="D42" s="998" t="s">
        <v>64</v>
      </c>
    </row>
    <row r="43" spans="1:4">
      <c r="C43" s="979" t="s">
        <v>9498</v>
      </c>
      <c r="D43" s="979" t="s">
        <v>63</v>
      </c>
    </row>
    <row r="44" spans="1:4">
      <c r="C44" s="979" t="s">
        <v>9499</v>
      </c>
      <c r="D44" s="979" t="s">
        <v>63</v>
      </c>
    </row>
    <row r="45" spans="1:4" s="994" customFormat="1">
      <c r="A45" s="1003"/>
      <c r="C45" s="994" t="s">
        <v>9500</v>
      </c>
      <c r="D45" s="994" t="s">
        <v>63</v>
      </c>
    </row>
    <row r="46" spans="1:4" s="998" customFormat="1">
      <c r="A46" s="1002"/>
      <c r="B46" s="998" t="s">
        <v>1309</v>
      </c>
      <c r="C46" s="998" t="s">
        <v>1311</v>
      </c>
      <c r="D46" s="998" t="s">
        <v>64</v>
      </c>
    </row>
    <row r="47" spans="1:4" s="994" customFormat="1">
      <c r="A47" s="1003"/>
      <c r="C47" s="994" t="s">
        <v>9501</v>
      </c>
      <c r="D47" s="994" t="s">
        <v>63</v>
      </c>
    </row>
    <row r="48" spans="1:4" s="998" customFormat="1">
      <c r="A48" s="1002"/>
      <c r="B48" s="998" t="s">
        <v>1312</v>
      </c>
      <c r="C48" s="998" t="s">
        <v>9502</v>
      </c>
      <c r="D48" s="998" t="s">
        <v>63</v>
      </c>
    </row>
    <row r="49" spans="1:4" s="994" customFormat="1">
      <c r="A49" s="1003"/>
      <c r="C49" s="994" t="s">
        <v>9503</v>
      </c>
      <c r="D49" s="994" t="s">
        <v>64</v>
      </c>
    </row>
    <row r="50" spans="1:4" s="998" customFormat="1">
      <c r="A50" s="1002"/>
      <c r="B50" s="998" t="s">
        <v>9504</v>
      </c>
      <c r="C50" s="998" t="s">
        <v>496</v>
      </c>
      <c r="D50" s="998" t="s">
        <v>64</v>
      </c>
    </row>
    <row r="51" spans="1:4">
      <c r="C51" s="979" t="s">
        <v>9505</v>
      </c>
      <c r="D51" s="979" t="s">
        <v>63</v>
      </c>
    </row>
    <row r="52" spans="1:4" s="994" customFormat="1">
      <c r="A52" s="1003"/>
      <c r="C52" s="994" t="s">
        <v>1317</v>
      </c>
      <c r="D52" s="994" t="s">
        <v>63</v>
      </c>
    </row>
    <row r="53" spans="1:4" s="998" customFormat="1">
      <c r="A53" s="1002"/>
      <c r="B53" s="998" t="s">
        <v>1318</v>
      </c>
      <c r="C53" s="998" t="s">
        <v>9506</v>
      </c>
      <c r="D53" s="998" t="s">
        <v>63</v>
      </c>
    </row>
    <row r="54" spans="1:4" s="994" customFormat="1">
      <c r="A54" s="1003"/>
      <c r="C54" s="994" t="s">
        <v>1317</v>
      </c>
      <c r="D54" s="994" t="s">
        <v>64</v>
      </c>
    </row>
    <row r="55" spans="1:4" s="998" customFormat="1">
      <c r="A55" s="1002"/>
      <c r="B55" s="998" t="s">
        <v>1416</v>
      </c>
      <c r="C55" s="998" t="s">
        <v>1322</v>
      </c>
      <c r="D55" s="998" t="s">
        <v>64</v>
      </c>
    </row>
    <row r="56" spans="1:4">
      <c r="C56" s="979">
        <v>7800</v>
      </c>
      <c r="D56" s="979" t="s">
        <v>63</v>
      </c>
    </row>
    <row r="57" spans="1:4">
      <c r="C57" s="979" t="s">
        <v>9507</v>
      </c>
      <c r="D57" s="979" t="s">
        <v>63</v>
      </c>
    </row>
    <row r="58" spans="1:4">
      <c r="C58" s="979" t="s">
        <v>9508</v>
      </c>
      <c r="D58" s="979" t="s">
        <v>63</v>
      </c>
    </row>
    <row r="59" spans="1:4">
      <c r="C59" s="979">
        <v>9000</v>
      </c>
      <c r="D59" s="979" t="s">
        <v>63</v>
      </c>
    </row>
    <row r="60" spans="1:4">
      <c r="C60" s="979" t="s">
        <v>9509</v>
      </c>
      <c r="D60" s="979" t="s">
        <v>63</v>
      </c>
    </row>
    <row r="61" spans="1:4">
      <c r="C61" s="979" t="s">
        <v>9510</v>
      </c>
      <c r="D61" s="979" t="s">
        <v>63</v>
      </c>
    </row>
    <row r="62" spans="1:4">
      <c r="C62" s="979" t="s">
        <v>9511</v>
      </c>
      <c r="D62" s="979" t="s">
        <v>63</v>
      </c>
    </row>
    <row r="63" spans="1:4">
      <c r="C63" s="979" t="s">
        <v>163</v>
      </c>
      <c r="D63" s="979" t="s">
        <v>63</v>
      </c>
    </row>
    <row r="64" spans="1:4" s="994" customFormat="1">
      <c r="A64" s="1003"/>
      <c r="C64" s="994" t="s">
        <v>9512</v>
      </c>
      <c r="D64" s="994" t="s">
        <v>63</v>
      </c>
    </row>
    <row r="65" spans="1:4" s="998" customFormat="1">
      <c r="A65" s="1002"/>
      <c r="B65" s="998" t="s">
        <v>9513</v>
      </c>
      <c r="C65" s="998" t="s">
        <v>496</v>
      </c>
      <c r="D65" s="998" t="s">
        <v>64</v>
      </c>
    </row>
    <row r="66" spans="1:4">
      <c r="C66" s="979" t="s">
        <v>163</v>
      </c>
      <c r="D66" s="979" t="s">
        <v>63</v>
      </c>
    </row>
    <row r="67" spans="1:4" s="994" customFormat="1">
      <c r="A67" s="1003"/>
      <c r="C67" s="994" t="s">
        <v>1317</v>
      </c>
      <c r="D67" s="994" t="s">
        <v>63</v>
      </c>
    </row>
    <row r="68" spans="1:4" s="998" customFormat="1">
      <c r="A68" s="1002"/>
      <c r="B68" s="998" t="s">
        <v>9514</v>
      </c>
      <c r="C68" s="998" t="s">
        <v>9515</v>
      </c>
      <c r="D68" s="998" t="s">
        <v>63</v>
      </c>
    </row>
    <row r="69" spans="1:4">
      <c r="C69" s="979" t="s">
        <v>1327</v>
      </c>
      <c r="D69" s="979" t="s">
        <v>63</v>
      </c>
    </row>
    <row r="70" spans="1:4">
      <c r="C70" s="979" t="s">
        <v>9516</v>
      </c>
      <c r="D70" s="979" t="s">
        <v>63</v>
      </c>
    </row>
    <row r="71" spans="1:4">
      <c r="C71" s="979" t="s">
        <v>1331</v>
      </c>
      <c r="D71" s="979" t="s">
        <v>63</v>
      </c>
    </row>
    <row r="72" spans="1:4">
      <c r="C72" s="979" t="s">
        <v>1333</v>
      </c>
      <c r="D72" s="979" t="s">
        <v>63</v>
      </c>
    </row>
    <row r="73" spans="1:4">
      <c r="C73" s="979" t="s">
        <v>1335</v>
      </c>
      <c r="D73" s="979" t="s">
        <v>63</v>
      </c>
    </row>
    <row r="74" spans="1:4">
      <c r="C74" s="979" t="s">
        <v>1337</v>
      </c>
      <c r="D74" s="979" t="s">
        <v>63</v>
      </c>
    </row>
    <row r="75" spans="1:4">
      <c r="C75" s="979" t="s">
        <v>9517</v>
      </c>
      <c r="D75" s="979" t="s">
        <v>63</v>
      </c>
    </row>
    <row r="76" spans="1:4">
      <c r="C76" s="979" t="s">
        <v>1341</v>
      </c>
      <c r="D76" s="979" t="s">
        <v>63</v>
      </c>
    </row>
    <row r="77" spans="1:4">
      <c r="C77" s="979" t="s">
        <v>1343</v>
      </c>
      <c r="D77" s="979" t="s">
        <v>63</v>
      </c>
    </row>
    <row r="78" spans="1:4" s="994" customFormat="1">
      <c r="A78" s="1003"/>
      <c r="C78" s="994" t="s">
        <v>1345</v>
      </c>
      <c r="D78" s="994" t="s">
        <v>63</v>
      </c>
    </row>
    <row r="79" spans="1:4" s="998" customFormat="1">
      <c r="A79" s="1002" t="s">
        <v>9518</v>
      </c>
      <c r="B79" s="998" t="s">
        <v>9519</v>
      </c>
      <c r="C79" s="998" t="s">
        <v>9520</v>
      </c>
      <c r="D79" s="998" t="s">
        <v>64</v>
      </c>
    </row>
    <row r="80" spans="1:4" s="994" customFormat="1">
      <c r="A80" s="1003"/>
      <c r="C80" s="994" t="s">
        <v>9521</v>
      </c>
      <c r="D80" s="994" t="s">
        <v>63</v>
      </c>
    </row>
    <row r="81" spans="1:4" s="998" customFormat="1">
      <c r="A81" s="1002"/>
      <c r="B81" s="998" t="s">
        <v>9522</v>
      </c>
      <c r="C81" s="998" t="s">
        <v>9523</v>
      </c>
      <c r="D81" s="998" t="s">
        <v>64</v>
      </c>
    </row>
    <row r="82" spans="1:4" s="994" customFormat="1">
      <c r="A82" s="1003"/>
      <c r="C82" s="994" t="s">
        <v>9524</v>
      </c>
      <c r="D82" s="994" t="s">
        <v>63</v>
      </c>
    </row>
    <row r="83" spans="1:4" s="998" customFormat="1">
      <c r="A83" s="1002"/>
      <c r="B83" s="998" t="s">
        <v>9525</v>
      </c>
      <c r="C83" s="998" t="s">
        <v>9526</v>
      </c>
      <c r="D83" s="998" t="s">
        <v>64</v>
      </c>
    </row>
    <row r="84" spans="1:4">
      <c r="C84" s="979" t="s">
        <v>9527</v>
      </c>
      <c r="D84" s="979" t="s">
        <v>63</v>
      </c>
    </row>
    <row r="85" spans="1:4" s="994" customFormat="1">
      <c r="A85" s="1003"/>
      <c r="C85" s="994" t="s">
        <v>9528</v>
      </c>
      <c r="D85" s="994" t="s">
        <v>63</v>
      </c>
    </row>
    <row r="86" spans="1:4" s="998" customFormat="1">
      <c r="A86" s="1002"/>
      <c r="B86" s="998" t="s">
        <v>9529</v>
      </c>
      <c r="C86" s="998" t="s">
        <v>9520</v>
      </c>
      <c r="D86" s="998" t="s">
        <v>64</v>
      </c>
    </row>
    <row r="87" spans="1:4" s="994" customFormat="1">
      <c r="A87" s="1003"/>
      <c r="C87" s="994" t="s">
        <v>9521</v>
      </c>
      <c r="D87" s="994" t="s">
        <v>63</v>
      </c>
    </row>
    <row r="88" spans="1:4" s="998" customFormat="1">
      <c r="A88" s="1002"/>
      <c r="B88" s="998" t="s">
        <v>9530</v>
      </c>
      <c r="C88" s="998" t="s">
        <v>9523</v>
      </c>
      <c r="D88" s="998" t="s">
        <v>64</v>
      </c>
    </row>
    <row r="89" spans="1:4" s="994" customFormat="1">
      <c r="A89" s="1003"/>
      <c r="C89" s="994" t="s">
        <v>9524</v>
      </c>
      <c r="D89" s="994" t="s">
        <v>63</v>
      </c>
    </row>
    <row r="90" spans="1:4" s="998" customFormat="1">
      <c r="A90" s="1002"/>
      <c r="B90" s="998" t="s">
        <v>9531</v>
      </c>
      <c r="C90" s="998" t="s">
        <v>9532</v>
      </c>
      <c r="D90" s="998" t="s">
        <v>64</v>
      </c>
    </row>
    <row r="91" spans="1:4" s="994" customFormat="1">
      <c r="A91" s="1003"/>
      <c r="C91" s="994" t="s">
        <v>9533</v>
      </c>
      <c r="D91" s="994" t="s">
        <v>63</v>
      </c>
    </row>
    <row r="92" spans="1:4" s="998" customFormat="1">
      <c r="A92" s="1002"/>
      <c r="B92" s="998" t="s">
        <v>9534</v>
      </c>
      <c r="C92" s="998" t="s">
        <v>9535</v>
      </c>
      <c r="D92" s="998" t="s">
        <v>64</v>
      </c>
    </row>
    <row r="93" spans="1:4">
      <c r="C93" s="979" t="s">
        <v>9536</v>
      </c>
      <c r="D93" s="979" t="s">
        <v>63</v>
      </c>
    </row>
    <row r="94" spans="1:4" s="994" customFormat="1">
      <c r="A94" s="1003"/>
      <c r="C94" s="994" t="s">
        <v>9537</v>
      </c>
      <c r="D94" s="994" t="s">
        <v>63</v>
      </c>
    </row>
    <row r="95" spans="1:4">
      <c r="B95" s="979" t="s">
        <v>9538</v>
      </c>
      <c r="C95" s="979" t="s">
        <v>9539</v>
      </c>
      <c r="D95" s="979" t="s">
        <v>64</v>
      </c>
    </row>
    <row r="96" spans="1:4">
      <c r="C96" s="979" t="s">
        <v>9540</v>
      </c>
      <c r="D96" s="979" t="s">
        <v>63</v>
      </c>
    </row>
    <row r="97" spans="1:4" s="998" customFormat="1">
      <c r="A97" s="1002"/>
      <c r="B97" s="998" t="s">
        <v>9541</v>
      </c>
      <c r="C97" s="998" t="s">
        <v>9542</v>
      </c>
      <c r="D97" s="998" t="s">
        <v>64</v>
      </c>
    </row>
    <row r="98" spans="1:4" s="994" customFormat="1">
      <c r="A98" s="1003"/>
      <c r="C98" s="994" t="s">
        <v>9543</v>
      </c>
      <c r="D98" s="994" t="s">
        <v>63</v>
      </c>
    </row>
    <row r="99" spans="1:4">
      <c r="B99" s="979" t="s">
        <v>1437</v>
      </c>
      <c r="C99" s="979" t="s">
        <v>9544</v>
      </c>
      <c r="D99" s="979" t="s">
        <v>64</v>
      </c>
    </row>
    <row r="100" spans="1:4">
      <c r="C100" s="979" t="s">
        <v>9545</v>
      </c>
      <c r="D100" s="979" t="s">
        <v>63</v>
      </c>
    </row>
    <row r="101" spans="1:4" s="998" customFormat="1">
      <c r="A101" s="1002"/>
      <c r="B101" s="998" t="s">
        <v>9546</v>
      </c>
      <c r="C101" s="998" t="s">
        <v>9542</v>
      </c>
      <c r="D101" s="998" t="s">
        <v>64</v>
      </c>
    </row>
    <row r="102" spans="1:4" s="994" customFormat="1">
      <c r="A102" s="1003"/>
      <c r="C102" s="994" t="s">
        <v>9543</v>
      </c>
      <c r="D102" s="994" t="s">
        <v>63</v>
      </c>
    </row>
    <row r="103" spans="1:4" s="998" customFormat="1">
      <c r="A103" s="1002"/>
      <c r="B103" s="998" t="s">
        <v>9547</v>
      </c>
      <c r="C103" s="998" t="s">
        <v>9548</v>
      </c>
      <c r="D103" s="998" t="s">
        <v>64</v>
      </c>
    </row>
    <row r="104" spans="1:4" s="994" customFormat="1">
      <c r="A104" s="1003"/>
      <c r="C104" s="994" t="s">
        <v>9549</v>
      </c>
      <c r="D104" s="994" t="s">
        <v>63</v>
      </c>
    </row>
    <row r="105" spans="1:4" s="998" customFormat="1">
      <c r="A105" s="1002"/>
      <c r="B105" s="998" t="s">
        <v>9550</v>
      </c>
      <c r="C105" s="998" t="s">
        <v>496</v>
      </c>
      <c r="D105" s="998" t="s">
        <v>64</v>
      </c>
    </row>
    <row r="106" spans="1:4" s="994" customFormat="1">
      <c r="A106" s="1003"/>
      <c r="C106" s="994" t="s">
        <v>9551</v>
      </c>
      <c r="D106" s="994" t="s">
        <v>63</v>
      </c>
    </row>
    <row r="107" spans="1:4" s="998" customFormat="1">
      <c r="A107" s="1002"/>
      <c r="B107" s="998" t="s">
        <v>9552</v>
      </c>
      <c r="C107" s="998" t="s">
        <v>496</v>
      </c>
      <c r="D107" s="998" t="s">
        <v>64</v>
      </c>
    </row>
    <row r="108" spans="1:4" s="994" customFormat="1">
      <c r="A108" s="1003"/>
      <c r="C108" s="994" t="s">
        <v>9553</v>
      </c>
      <c r="D108" s="994" t="s">
        <v>63</v>
      </c>
    </row>
    <row r="109" spans="1:4">
      <c r="A109" s="1254" t="s">
        <v>9554</v>
      </c>
      <c r="B109" s="979" t="s">
        <v>273</v>
      </c>
      <c r="C109" s="979" t="s">
        <v>9555</v>
      </c>
      <c r="D109" s="979" t="s">
        <v>64</v>
      </c>
    </row>
    <row r="110" spans="1:4">
      <c r="A110" s="1255"/>
      <c r="C110" s="979" t="s">
        <v>9537</v>
      </c>
      <c r="D110" s="979" t="s">
        <v>63</v>
      </c>
    </row>
    <row r="111" spans="1:4">
      <c r="C111" s="979" t="s">
        <v>9556</v>
      </c>
      <c r="D111" s="979" t="s">
        <v>63</v>
      </c>
    </row>
    <row r="112" spans="1:4" s="998" customFormat="1">
      <c r="A112" s="1001"/>
      <c r="B112" s="998" t="s">
        <v>9557</v>
      </c>
      <c r="C112" s="998" t="s">
        <v>9558</v>
      </c>
      <c r="D112" s="998" t="s">
        <v>64</v>
      </c>
    </row>
    <row r="113" spans="1:4">
      <c r="A113" s="999"/>
      <c r="C113" s="979" t="s">
        <v>9559</v>
      </c>
      <c r="D113" s="979" t="s">
        <v>64</v>
      </c>
    </row>
    <row r="114" spans="1:4">
      <c r="A114" s="999"/>
      <c r="C114" s="979" t="s">
        <v>9560</v>
      </c>
      <c r="D114" s="979" t="s">
        <v>63</v>
      </c>
    </row>
    <row r="115" spans="1:4" s="994" customFormat="1">
      <c r="A115" s="1000"/>
      <c r="C115" s="994" t="s">
        <v>9561</v>
      </c>
      <c r="D115" s="994" t="s">
        <v>63</v>
      </c>
    </row>
    <row r="116" spans="1:4" s="998" customFormat="1">
      <c r="A116" s="1002"/>
      <c r="B116" s="998" t="s">
        <v>5074</v>
      </c>
      <c r="C116" s="998" t="s">
        <v>9562</v>
      </c>
      <c r="D116" s="998" t="s">
        <v>64</v>
      </c>
    </row>
    <row r="117" spans="1:4">
      <c r="C117" s="979" t="s">
        <v>9563</v>
      </c>
      <c r="D117" s="979" t="s">
        <v>64</v>
      </c>
    </row>
    <row r="118" spans="1:4">
      <c r="C118" s="979" t="s">
        <v>648</v>
      </c>
      <c r="D118" s="979" t="s">
        <v>63</v>
      </c>
    </row>
    <row r="119" spans="1:4" s="994" customFormat="1">
      <c r="A119" s="1003"/>
      <c r="C119" s="994" t="s">
        <v>310</v>
      </c>
      <c r="D119" s="994" t="s">
        <v>64</v>
      </c>
    </row>
    <row r="120" spans="1:4" s="998" customFormat="1">
      <c r="A120" s="1002"/>
      <c r="B120" s="998" t="s">
        <v>3622</v>
      </c>
      <c r="C120" s="998" t="s">
        <v>9564</v>
      </c>
      <c r="D120" s="998" t="s">
        <v>64</v>
      </c>
    </row>
    <row r="121" spans="1:4">
      <c r="C121" s="979" t="s">
        <v>2145</v>
      </c>
      <c r="D121" s="979" t="s">
        <v>64</v>
      </c>
    </row>
    <row r="122" spans="1:4">
      <c r="C122" s="979" t="s">
        <v>2120</v>
      </c>
      <c r="D122" s="979" t="s">
        <v>64</v>
      </c>
    </row>
    <row r="123" spans="1:4" s="994" customFormat="1">
      <c r="A123" s="1003"/>
      <c r="C123" s="994" t="s">
        <v>803</v>
      </c>
      <c r="D123" s="994" t="s">
        <v>64</v>
      </c>
    </row>
    <row r="124" spans="1:4" s="998" customFormat="1">
      <c r="A124" s="1002"/>
      <c r="B124" s="998" t="s">
        <v>9565</v>
      </c>
      <c r="C124" s="998" t="s">
        <v>9566</v>
      </c>
      <c r="D124" s="998" t="s">
        <v>64</v>
      </c>
    </row>
    <row r="125" spans="1:4" s="994" customFormat="1">
      <c r="A125" s="1003"/>
      <c r="C125" s="994" t="s">
        <v>9567</v>
      </c>
      <c r="D125" s="994" t="s">
        <v>63</v>
      </c>
    </row>
    <row r="126" spans="1:4" s="998" customFormat="1">
      <c r="A126" s="1002" t="s">
        <v>9568</v>
      </c>
      <c r="B126" s="998" t="s">
        <v>9569</v>
      </c>
      <c r="C126" s="998" t="s">
        <v>9570</v>
      </c>
      <c r="D126" s="998" t="s">
        <v>64</v>
      </c>
    </row>
    <row r="127" spans="1:4">
      <c r="C127" s="979" t="s">
        <v>9571</v>
      </c>
      <c r="D127" s="979" t="s">
        <v>63</v>
      </c>
    </row>
    <row r="128" spans="1:4">
      <c r="C128" s="979" t="s">
        <v>9572</v>
      </c>
      <c r="D128" s="979" t="s">
        <v>63</v>
      </c>
    </row>
    <row r="129" spans="1:4" s="994" customFormat="1">
      <c r="A129" s="1003"/>
      <c r="C129" s="994" t="s">
        <v>9573</v>
      </c>
      <c r="D129" s="994" t="s">
        <v>63</v>
      </c>
    </row>
    <row r="130" spans="1:4" s="998" customFormat="1">
      <c r="A130" s="1002"/>
      <c r="B130" s="998" t="s">
        <v>491</v>
      </c>
      <c r="C130" s="998" t="s">
        <v>496</v>
      </c>
      <c r="D130" s="998" t="s">
        <v>63</v>
      </c>
    </row>
    <row r="131" spans="1:4">
      <c r="C131" s="979" t="s">
        <v>2312</v>
      </c>
      <c r="D131" s="979" t="s">
        <v>64</v>
      </c>
    </row>
    <row r="132" spans="1:4" s="994" customFormat="1">
      <c r="A132" s="1003"/>
      <c r="C132" s="994" t="s">
        <v>9574</v>
      </c>
      <c r="D132" s="994" t="s">
        <v>63</v>
      </c>
    </row>
    <row r="133" spans="1:4">
      <c r="B133" s="979" t="s">
        <v>4243</v>
      </c>
      <c r="C133" s="979" t="s">
        <v>9575</v>
      </c>
      <c r="D133" s="979" t="s">
        <v>63</v>
      </c>
    </row>
    <row r="134" spans="1:4">
      <c r="C134" s="979" t="s">
        <v>9576</v>
      </c>
      <c r="D134" s="979" t="s">
        <v>64</v>
      </c>
    </row>
    <row r="135" spans="1:4">
      <c r="C135" s="979" t="s">
        <v>9577</v>
      </c>
      <c r="D135" s="979" t="s">
        <v>63</v>
      </c>
    </row>
    <row r="136" spans="1:4" s="998" customFormat="1">
      <c r="A136" s="1002"/>
      <c r="B136" s="998" t="s">
        <v>9578</v>
      </c>
      <c r="C136" s="998" t="s">
        <v>9579</v>
      </c>
      <c r="D136" s="998" t="s">
        <v>63</v>
      </c>
    </row>
    <row r="137" spans="1:4" s="994" customFormat="1">
      <c r="A137" s="1003"/>
      <c r="C137" s="994" t="s">
        <v>9580</v>
      </c>
      <c r="D137" s="994" t="s">
        <v>64</v>
      </c>
    </row>
    <row r="138" spans="1:4" s="998" customFormat="1">
      <c r="A138" s="1002"/>
      <c r="B138" s="998" t="s">
        <v>9581</v>
      </c>
      <c r="C138" s="998" t="s">
        <v>9582</v>
      </c>
      <c r="D138" s="998" t="s">
        <v>64</v>
      </c>
    </row>
    <row r="139" spans="1:4">
      <c r="C139" s="979" t="s">
        <v>9583</v>
      </c>
      <c r="D139" s="979" t="s">
        <v>63</v>
      </c>
    </row>
    <row r="140" spans="1:4">
      <c r="C140" s="979" t="s">
        <v>9584</v>
      </c>
      <c r="D140" s="979" t="s">
        <v>63</v>
      </c>
    </row>
    <row r="141" spans="1:4" s="994" customFormat="1">
      <c r="A141" s="1003"/>
      <c r="C141" s="994" t="s">
        <v>9585</v>
      </c>
      <c r="D141" s="994" t="s">
        <v>63</v>
      </c>
    </row>
    <row r="142" spans="1:4" s="998" customFormat="1">
      <c r="A142" s="1002"/>
      <c r="B142" s="998" t="s">
        <v>9586</v>
      </c>
      <c r="C142" s="998" t="s">
        <v>9587</v>
      </c>
      <c r="D142" s="998" t="s">
        <v>63</v>
      </c>
    </row>
    <row r="143" spans="1:4" s="994" customFormat="1">
      <c r="A143" s="1003"/>
      <c r="C143" s="994" t="s">
        <v>9588</v>
      </c>
      <c r="D143" s="994" t="s">
        <v>63</v>
      </c>
    </row>
    <row r="144" spans="1:4" s="998" customFormat="1">
      <c r="A144" s="1002" t="s">
        <v>3582</v>
      </c>
      <c r="B144" s="998" t="s">
        <v>9589</v>
      </c>
      <c r="C144" s="998" t="s">
        <v>3585</v>
      </c>
      <c r="D144" s="998" t="s">
        <v>64</v>
      </c>
    </row>
    <row r="145" spans="1:4" s="994" customFormat="1">
      <c r="A145" s="1003"/>
      <c r="C145" s="994" t="s">
        <v>9590</v>
      </c>
      <c r="D145" s="994" t="s">
        <v>63</v>
      </c>
    </row>
    <row r="146" spans="1:4" s="998" customFormat="1">
      <c r="A146" s="1002"/>
      <c r="B146" s="998" t="s">
        <v>3236</v>
      </c>
      <c r="C146" s="998" t="s">
        <v>9591</v>
      </c>
      <c r="D146" s="998" t="s">
        <v>64</v>
      </c>
    </row>
    <row r="147" spans="1:4" s="994" customFormat="1">
      <c r="A147" s="1003"/>
      <c r="C147" s="994" t="s">
        <v>9592</v>
      </c>
      <c r="D147" s="994" t="s">
        <v>63</v>
      </c>
    </row>
    <row r="148" spans="1:4">
      <c r="B148" s="979" t="s">
        <v>2084</v>
      </c>
      <c r="C148" s="979" t="s">
        <v>9593</v>
      </c>
      <c r="D148" s="979" t="s">
        <v>64</v>
      </c>
    </row>
    <row r="149" spans="1:4">
      <c r="C149" s="979" t="s">
        <v>9594</v>
      </c>
      <c r="D149" s="979" t="s">
        <v>63</v>
      </c>
    </row>
    <row r="150" spans="1:4" s="998" customFormat="1">
      <c r="A150" s="1002"/>
      <c r="B150" s="998" t="s">
        <v>3608</v>
      </c>
      <c r="C150" s="998" t="s">
        <v>9595</v>
      </c>
      <c r="D150" s="998" t="s">
        <v>64</v>
      </c>
    </row>
    <row r="151" spans="1:4" s="994" customFormat="1">
      <c r="A151" s="1003"/>
      <c r="C151" s="994" t="s">
        <v>9596</v>
      </c>
      <c r="D151" s="994" t="s">
        <v>63</v>
      </c>
    </row>
    <row r="152" spans="1:4" s="998" customFormat="1">
      <c r="A152" s="1002"/>
      <c r="B152" s="998" t="s">
        <v>3605</v>
      </c>
      <c r="C152" s="998" t="s">
        <v>9597</v>
      </c>
      <c r="D152" s="998" t="s">
        <v>64</v>
      </c>
    </row>
    <row r="153" spans="1:4" s="994" customFormat="1">
      <c r="A153" s="1003"/>
      <c r="C153" s="994" t="s">
        <v>9598</v>
      </c>
      <c r="D153" s="994" t="s">
        <v>63</v>
      </c>
    </row>
    <row r="154" spans="1:4" s="998" customFormat="1">
      <c r="A154" s="1002"/>
      <c r="B154" s="998" t="s">
        <v>9599</v>
      </c>
      <c r="C154" s="998" t="s">
        <v>3732</v>
      </c>
      <c r="D154" s="998" t="s">
        <v>64</v>
      </c>
    </row>
    <row r="155" spans="1:4">
      <c r="C155" s="979" t="s">
        <v>9600</v>
      </c>
      <c r="D155" s="979" t="s">
        <v>63</v>
      </c>
    </row>
    <row r="156" spans="1:4">
      <c r="C156" s="979" t="s">
        <v>9601</v>
      </c>
      <c r="D156" s="979" t="s">
        <v>63</v>
      </c>
    </row>
    <row r="157" spans="1:4">
      <c r="C157" s="979" t="s">
        <v>9602</v>
      </c>
      <c r="D157" s="979" t="s">
        <v>63</v>
      </c>
    </row>
    <row r="158" spans="1:4">
      <c r="C158" s="979" t="s">
        <v>9603</v>
      </c>
      <c r="D158" s="979" t="s">
        <v>63</v>
      </c>
    </row>
    <row r="159" spans="1:4" s="994" customFormat="1">
      <c r="A159" s="1003"/>
      <c r="C159" s="994" t="s">
        <v>9604</v>
      </c>
      <c r="D159" s="994" t="s">
        <v>63</v>
      </c>
    </row>
    <row r="160" spans="1:4" s="998" customFormat="1">
      <c r="A160" s="1002"/>
      <c r="B160" s="998" t="s">
        <v>9605</v>
      </c>
      <c r="C160" s="998" t="s">
        <v>9606</v>
      </c>
      <c r="D160" s="998" t="s">
        <v>64</v>
      </c>
    </row>
    <row r="161" spans="1:4" s="994" customFormat="1">
      <c r="A161" s="1003"/>
      <c r="C161" s="994" t="s">
        <v>9577</v>
      </c>
      <c r="D161" s="994" t="s">
        <v>63</v>
      </c>
    </row>
    <row r="162" spans="1:4">
      <c r="B162" s="979" t="s">
        <v>9607</v>
      </c>
      <c r="C162" s="979">
        <v>90</v>
      </c>
      <c r="D162" s="979" t="s">
        <v>64</v>
      </c>
    </row>
    <row r="163" spans="1:4">
      <c r="C163" s="979">
        <v>150</v>
      </c>
      <c r="D163" s="979" t="s">
        <v>63</v>
      </c>
    </row>
    <row r="164" spans="1:4" s="998" customFormat="1">
      <c r="A164" s="1002"/>
      <c r="B164" s="998" t="s">
        <v>9608</v>
      </c>
      <c r="C164" s="998" t="s">
        <v>496</v>
      </c>
      <c r="D164" s="998" t="s">
        <v>64</v>
      </c>
    </row>
    <row r="165" spans="1:4" s="994" customFormat="1">
      <c r="A165" s="1003"/>
      <c r="C165" s="994">
        <v>90</v>
      </c>
      <c r="D165" s="994" t="s">
        <v>63</v>
      </c>
    </row>
    <row r="166" spans="1:4" s="998" customFormat="1">
      <c r="A166" s="1002"/>
      <c r="B166" s="998" t="s">
        <v>9609</v>
      </c>
      <c r="C166" s="998" t="s">
        <v>9610</v>
      </c>
      <c r="D166" s="998" t="s">
        <v>64</v>
      </c>
    </row>
    <row r="167" spans="1:4" s="994" customFormat="1">
      <c r="A167" s="1003"/>
      <c r="C167" s="994" t="s">
        <v>9611</v>
      </c>
      <c r="D167" s="994" t="s">
        <v>63</v>
      </c>
    </row>
    <row r="168" spans="1:4" s="998" customFormat="1">
      <c r="A168" s="1002" t="s">
        <v>9612</v>
      </c>
      <c r="B168" s="998" t="s">
        <v>9589</v>
      </c>
      <c r="C168" s="998" t="s">
        <v>3585</v>
      </c>
      <c r="D168" s="998" t="s">
        <v>64</v>
      </c>
    </row>
    <row r="169" spans="1:4" s="994" customFormat="1">
      <c r="A169" s="1003"/>
      <c r="C169" s="994" t="s">
        <v>9590</v>
      </c>
      <c r="D169" s="994" t="s">
        <v>63</v>
      </c>
    </row>
    <row r="170" spans="1:4">
      <c r="B170" s="979" t="s">
        <v>9613</v>
      </c>
      <c r="C170" s="979" t="s">
        <v>9614</v>
      </c>
      <c r="D170" s="979" t="s">
        <v>63</v>
      </c>
    </row>
    <row r="171" spans="1:4">
      <c r="C171" s="979" t="s">
        <v>9615</v>
      </c>
      <c r="D171" s="979" t="s">
        <v>64</v>
      </c>
    </row>
    <row r="172" spans="1:4" s="998" customFormat="1">
      <c r="A172" s="1002"/>
      <c r="B172" s="998" t="s">
        <v>9616</v>
      </c>
      <c r="C172" s="998" t="s">
        <v>9617</v>
      </c>
      <c r="D172" s="998" t="s">
        <v>63</v>
      </c>
    </row>
    <row r="173" spans="1:4" s="994" customFormat="1">
      <c r="A173" s="1003"/>
      <c r="C173" s="994" t="s">
        <v>9618</v>
      </c>
      <c r="D173" s="994" t="s">
        <v>64</v>
      </c>
    </row>
    <row r="174" spans="1:4" s="998" customFormat="1">
      <c r="A174" s="1002"/>
      <c r="B174" s="998" t="s">
        <v>9619</v>
      </c>
      <c r="C174" s="998" t="s">
        <v>9620</v>
      </c>
      <c r="D174" s="998" t="s">
        <v>981</v>
      </c>
    </row>
    <row r="175" spans="1:4" s="998" customFormat="1">
      <c r="A175" s="1002"/>
      <c r="B175" s="998" t="s">
        <v>9621</v>
      </c>
      <c r="C175" s="998" t="s">
        <v>9595</v>
      </c>
      <c r="D175" s="998" t="s">
        <v>63</v>
      </c>
    </row>
    <row r="176" spans="1:4" s="994" customFormat="1">
      <c r="A176" s="1003"/>
      <c r="C176" s="994" t="s">
        <v>9622</v>
      </c>
      <c r="D176" s="994" t="s">
        <v>64</v>
      </c>
    </row>
    <row r="177" spans="1:4" s="998" customFormat="1">
      <c r="A177" s="1002"/>
      <c r="B177" s="998" t="s">
        <v>9623</v>
      </c>
      <c r="C177" s="998" t="s">
        <v>9624</v>
      </c>
      <c r="D177" s="998" t="s">
        <v>63</v>
      </c>
    </row>
    <row r="178" spans="1:4" s="994" customFormat="1">
      <c r="A178" s="1003"/>
      <c r="C178" s="994" t="s">
        <v>9625</v>
      </c>
      <c r="D178" s="994" t="s">
        <v>64</v>
      </c>
    </row>
    <row r="179" spans="1:4">
      <c r="B179" s="979" t="s">
        <v>9626</v>
      </c>
      <c r="C179" s="979" t="s">
        <v>9627</v>
      </c>
      <c r="D179" s="979" t="s">
        <v>64</v>
      </c>
    </row>
    <row r="180" spans="1:4" s="998" customFormat="1">
      <c r="A180" s="1002"/>
      <c r="B180" s="998" t="s">
        <v>9628</v>
      </c>
      <c r="C180" s="998" t="s">
        <v>9597</v>
      </c>
      <c r="D180" s="998" t="s">
        <v>63</v>
      </c>
    </row>
    <row r="181" spans="1:4" s="994" customFormat="1">
      <c r="A181" s="1003"/>
      <c r="C181" s="994" t="s">
        <v>9629</v>
      </c>
      <c r="D181" s="994" t="s">
        <v>64</v>
      </c>
    </row>
    <row r="182" spans="1:4" s="998" customFormat="1">
      <c r="A182" s="1002"/>
      <c r="B182" s="998" t="s">
        <v>9630</v>
      </c>
      <c r="C182" s="998" t="s">
        <v>9631</v>
      </c>
      <c r="D182" s="998" t="s">
        <v>63</v>
      </c>
    </row>
    <row r="183" spans="1:4" s="994" customFormat="1">
      <c r="A183" s="1003"/>
      <c r="C183" s="994" t="s">
        <v>9598</v>
      </c>
      <c r="D183" s="994" t="s">
        <v>64</v>
      </c>
    </row>
    <row r="184" spans="1:4">
      <c r="B184" s="979" t="s">
        <v>9632</v>
      </c>
      <c r="C184" s="979" t="s">
        <v>9633</v>
      </c>
      <c r="D184" s="979" t="s">
        <v>64</v>
      </c>
    </row>
    <row r="185" spans="1:4" s="998" customFormat="1">
      <c r="A185" s="1002"/>
      <c r="B185" s="998" t="s">
        <v>9599</v>
      </c>
      <c r="C185" s="998" t="s">
        <v>3732</v>
      </c>
      <c r="D185" s="998" t="s">
        <v>64</v>
      </c>
    </row>
    <row r="186" spans="1:4">
      <c r="C186" s="979" t="s">
        <v>9600</v>
      </c>
      <c r="D186" s="979" t="s">
        <v>63</v>
      </c>
    </row>
    <row r="187" spans="1:4">
      <c r="C187" s="979" t="s">
        <v>9601</v>
      </c>
      <c r="D187" s="979" t="s">
        <v>63</v>
      </c>
    </row>
    <row r="188" spans="1:4">
      <c r="C188" s="979" t="s">
        <v>9602</v>
      </c>
      <c r="D188" s="979" t="s">
        <v>63</v>
      </c>
    </row>
    <row r="189" spans="1:4">
      <c r="C189" s="979" t="s">
        <v>9603</v>
      </c>
      <c r="D189" s="979" t="s">
        <v>63</v>
      </c>
    </row>
    <row r="190" spans="1:4" s="994" customFormat="1">
      <c r="A190" s="1003"/>
      <c r="C190" s="994" t="s">
        <v>9604</v>
      </c>
      <c r="D190" s="994" t="s">
        <v>63</v>
      </c>
    </row>
    <row r="191" spans="1:4" s="998" customFormat="1">
      <c r="A191" s="1002"/>
      <c r="B191" s="998" t="s">
        <v>9605</v>
      </c>
      <c r="C191" s="998" t="s">
        <v>9606</v>
      </c>
      <c r="D191" s="998" t="s">
        <v>64</v>
      </c>
    </row>
    <row r="192" spans="1:4" s="994" customFormat="1">
      <c r="A192" s="1003"/>
      <c r="C192" s="994" t="s">
        <v>9577</v>
      </c>
      <c r="D192" s="994" t="s">
        <v>63</v>
      </c>
    </row>
    <row r="193" spans="1:4">
      <c r="B193" s="979" t="s">
        <v>9607</v>
      </c>
      <c r="C193" s="979">
        <v>90</v>
      </c>
      <c r="D193" s="979" t="s">
        <v>64</v>
      </c>
    </row>
    <row r="194" spans="1:4">
      <c r="C194" s="979">
        <v>150</v>
      </c>
      <c r="D194" s="979" t="s">
        <v>63</v>
      </c>
    </row>
    <row r="195" spans="1:4" s="998" customFormat="1">
      <c r="A195" s="1002"/>
      <c r="B195" s="998" t="s">
        <v>9609</v>
      </c>
      <c r="C195" s="998" t="s">
        <v>9610</v>
      </c>
      <c r="D195" s="998" t="s">
        <v>64</v>
      </c>
    </row>
    <row r="196" spans="1:4" s="994" customFormat="1">
      <c r="A196" s="1003"/>
      <c r="C196" s="994" t="s">
        <v>9611</v>
      </c>
      <c r="D196" s="994" t="s">
        <v>63</v>
      </c>
    </row>
    <row r="197" spans="1:4" s="998" customFormat="1">
      <c r="A197" s="1256" t="s">
        <v>9634</v>
      </c>
      <c r="B197" s="998" t="s">
        <v>9635</v>
      </c>
      <c r="C197" s="998" t="s">
        <v>9636</v>
      </c>
      <c r="D197" s="998" t="s">
        <v>64</v>
      </c>
    </row>
    <row r="198" spans="1:4" s="994" customFormat="1">
      <c r="A198" s="1257"/>
      <c r="C198" s="994" t="s">
        <v>9637</v>
      </c>
      <c r="D198" s="994" t="s">
        <v>63</v>
      </c>
    </row>
    <row r="199" spans="1:4">
      <c r="B199" s="979" t="s">
        <v>3720</v>
      </c>
      <c r="C199" s="979" t="s">
        <v>9624</v>
      </c>
      <c r="D199" s="979" t="s">
        <v>64</v>
      </c>
    </row>
    <row r="200" spans="1:4">
      <c r="C200" s="979" t="s">
        <v>9638</v>
      </c>
      <c r="D200" s="979" t="s">
        <v>63</v>
      </c>
    </row>
    <row r="201" spans="1:4" s="998" customFormat="1">
      <c r="A201" s="1002"/>
      <c r="B201" s="998" t="s">
        <v>3636</v>
      </c>
      <c r="C201" s="998" t="s">
        <v>9639</v>
      </c>
      <c r="D201" s="998" t="s">
        <v>64</v>
      </c>
    </row>
    <row r="202" spans="1:4" s="994" customFormat="1">
      <c r="A202" s="1003"/>
      <c r="C202" s="994" t="s">
        <v>9640</v>
      </c>
      <c r="D202" s="994" t="s">
        <v>63</v>
      </c>
    </row>
    <row r="203" spans="1:4" s="998" customFormat="1">
      <c r="A203" s="1002"/>
      <c r="B203" s="998" t="s">
        <v>3726</v>
      </c>
      <c r="C203" s="998" t="s">
        <v>9641</v>
      </c>
      <c r="D203" s="998" t="s">
        <v>64</v>
      </c>
    </row>
    <row r="204" spans="1:4" s="994" customFormat="1">
      <c r="A204" s="1003"/>
      <c r="C204" s="994" t="s">
        <v>9642</v>
      </c>
      <c r="D204" s="994" t="s">
        <v>63</v>
      </c>
    </row>
    <row r="205" spans="1:4" s="998" customFormat="1">
      <c r="A205" s="1002"/>
      <c r="B205" s="998" t="s">
        <v>3605</v>
      </c>
      <c r="C205" s="998" t="s">
        <v>9597</v>
      </c>
      <c r="D205" s="998" t="s">
        <v>64</v>
      </c>
    </row>
    <row r="206" spans="1:4" s="994" customFormat="1">
      <c r="A206" s="1003"/>
      <c r="C206" s="994" t="s">
        <v>9598</v>
      </c>
      <c r="D206" s="994" t="s">
        <v>63</v>
      </c>
    </row>
    <row r="207" spans="1:4" s="998" customFormat="1">
      <c r="A207" s="1002"/>
      <c r="B207" s="998" t="s">
        <v>9599</v>
      </c>
      <c r="C207" s="998" t="s">
        <v>3732</v>
      </c>
      <c r="D207" s="998" t="s">
        <v>64</v>
      </c>
    </row>
    <row r="208" spans="1:4">
      <c r="C208" s="979" t="s">
        <v>9600</v>
      </c>
      <c r="D208" s="979" t="s">
        <v>63</v>
      </c>
    </row>
    <row r="209" spans="1:4">
      <c r="C209" s="979" t="s">
        <v>9601</v>
      </c>
      <c r="D209" s="979" t="s">
        <v>63</v>
      </c>
    </row>
    <row r="210" spans="1:4">
      <c r="C210" s="979" t="s">
        <v>9602</v>
      </c>
      <c r="D210" s="979" t="s">
        <v>63</v>
      </c>
    </row>
    <row r="211" spans="1:4">
      <c r="C211" s="979" t="s">
        <v>9603</v>
      </c>
      <c r="D211" s="979" t="s">
        <v>63</v>
      </c>
    </row>
    <row r="212" spans="1:4" s="994" customFormat="1">
      <c r="A212" s="1003"/>
      <c r="C212" s="994" t="s">
        <v>9604</v>
      </c>
      <c r="D212" s="994" t="s">
        <v>63</v>
      </c>
    </row>
    <row r="213" spans="1:4" s="998" customFormat="1">
      <c r="A213" s="1002"/>
      <c r="B213" s="998" t="s">
        <v>9605</v>
      </c>
      <c r="C213" s="998" t="s">
        <v>9606</v>
      </c>
      <c r="D213" s="998" t="s">
        <v>64</v>
      </c>
    </row>
    <row r="214" spans="1:4" s="994" customFormat="1">
      <c r="A214" s="1003"/>
      <c r="C214" s="994" t="s">
        <v>9577</v>
      </c>
      <c r="D214" s="994" t="s">
        <v>63</v>
      </c>
    </row>
    <row r="215" spans="1:4">
      <c r="B215" s="979" t="s">
        <v>9607</v>
      </c>
      <c r="C215" s="979">
        <v>90</v>
      </c>
      <c r="D215" s="979" t="s">
        <v>64</v>
      </c>
    </row>
    <row r="216" spans="1:4">
      <c r="C216" s="979">
        <v>150</v>
      </c>
      <c r="D216" s="979" t="s">
        <v>63</v>
      </c>
    </row>
    <row r="217" spans="1:4" s="998" customFormat="1">
      <c r="A217" s="1002" t="s">
        <v>3284</v>
      </c>
      <c r="B217" s="998" t="s">
        <v>9643</v>
      </c>
      <c r="C217" s="998" t="s">
        <v>3755</v>
      </c>
      <c r="D217" s="998" t="s">
        <v>64</v>
      </c>
    </row>
    <row r="218" spans="1:4" s="994" customFormat="1">
      <c r="A218" s="1003"/>
      <c r="C218" s="994" t="s">
        <v>9644</v>
      </c>
      <c r="D218" s="994" t="s">
        <v>63</v>
      </c>
    </row>
    <row r="219" spans="1:4" s="998" customFormat="1">
      <c r="A219" s="1002"/>
      <c r="B219" s="998" t="s">
        <v>9645</v>
      </c>
      <c r="C219" s="998" t="s">
        <v>9646</v>
      </c>
      <c r="D219" s="998" t="s">
        <v>64</v>
      </c>
    </row>
    <row r="220" spans="1:4" s="994" customFormat="1">
      <c r="A220" s="1003"/>
      <c r="C220" s="994" t="s">
        <v>9647</v>
      </c>
      <c r="D220" s="994" t="s">
        <v>63</v>
      </c>
    </row>
    <row r="221" spans="1:4" s="998" customFormat="1">
      <c r="A221" s="1002"/>
      <c r="B221" s="998" t="s">
        <v>9648</v>
      </c>
      <c r="C221" s="998" t="s">
        <v>9649</v>
      </c>
      <c r="D221" s="998" t="s">
        <v>64</v>
      </c>
    </row>
    <row r="222" spans="1:4" s="994" customFormat="1">
      <c r="A222" s="1003"/>
      <c r="C222" s="994" t="s">
        <v>9650</v>
      </c>
      <c r="D222" s="994" t="s">
        <v>63</v>
      </c>
    </row>
    <row r="223" spans="1:4" s="998" customFormat="1">
      <c r="A223" s="1002"/>
      <c r="B223" s="998" t="s">
        <v>9651</v>
      </c>
      <c r="C223" s="998" t="s">
        <v>9652</v>
      </c>
      <c r="D223" s="998" t="s">
        <v>64</v>
      </c>
    </row>
    <row r="224" spans="1:4">
      <c r="C224" s="979" t="s">
        <v>9653</v>
      </c>
      <c r="D224" s="979" t="s">
        <v>63</v>
      </c>
    </row>
    <row r="225" spans="1:4" s="994" customFormat="1">
      <c r="A225" s="1003"/>
      <c r="C225" s="994" t="s">
        <v>9654</v>
      </c>
      <c r="D225" s="994" t="s">
        <v>63</v>
      </c>
    </row>
    <row r="226" spans="1:4" s="998" customFormat="1">
      <c r="A226" s="1002"/>
      <c r="B226" s="998" t="s">
        <v>9655</v>
      </c>
      <c r="C226" s="998" t="s">
        <v>9575</v>
      </c>
      <c r="D226" s="998" t="s">
        <v>64</v>
      </c>
    </row>
    <row r="227" spans="1:4" s="994" customFormat="1">
      <c r="A227" s="1003"/>
      <c r="C227" s="994" t="s">
        <v>9576</v>
      </c>
      <c r="D227" s="994" t="s">
        <v>63</v>
      </c>
    </row>
    <row r="228" spans="1:4" s="998" customFormat="1">
      <c r="A228" s="1002"/>
      <c r="B228" s="998" t="s">
        <v>9656</v>
      </c>
      <c r="C228" s="998" t="s">
        <v>9657</v>
      </c>
      <c r="D228" s="998" t="s">
        <v>64</v>
      </c>
    </row>
    <row r="229" spans="1:4" s="994" customFormat="1">
      <c r="A229" s="1003"/>
      <c r="C229" s="994" t="s">
        <v>9658</v>
      </c>
      <c r="D229" s="994" t="s">
        <v>63</v>
      </c>
    </row>
    <row r="230" spans="1:4">
      <c r="B230" s="979" t="s">
        <v>9659</v>
      </c>
      <c r="C230" s="979" t="s">
        <v>9660</v>
      </c>
      <c r="D230" s="979" t="s">
        <v>64</v>
      </c>
    </row>
    <row r="231" spans="1:4">
      <c r="C231" s="979" t="s">
        <v>9661</v>
      </c>
      <c r="D231" s="979" t="s">
        <v>63</v>
      </c>
    </row>
    <row r="232" spans="1:4" s="998" customFormat="1">
      <c r="A232" s="1002"/>
      <c r="B232" s="998" t="s">
        <v>3779</v>
      </c>
      <c r="C232" s="998" t="s">
        <v>9662</v>
      </c>
      <c r="D232" s="998" t="s">
        <v>64</v>
      </c>
    </row>
    <row r="233" spans="1:4" s="994" customFormat="1">
      <c r="A233" s="1003"/>
      <c r="C233" s="994" t="s">
        <v>9663</v>
      </c>
      <c r="D233" s="994" t="s">
        <v>63</v>
      </c>
    </row>
    <row r="234" spans="1:4">
      <c r="B234" s="979" t="s">
        <v>9664</v>
      </c>
      <c r="C234" s="979" t="s">
        <v>9665</v>
      </c>
      <c r="D234" s="979" t="s">
        <v>64</v>
      </c>
    </row>
    <row r="235" spans="1:4">
      <c r="C235" s="979" t="s">
        <v>9666</v>
      </c>
      <c r="D235" s="979" t="s">
        <v>63</v>
      </c>
    </row>
    <row r="236" spans="1:4" s="998" customFormat="1">
      <c r="A236" s="1002"/>
      <c r="B236" s="998" t="s">
        <v>9609</v>
      </c>
      <c r="C236" s="998" t="s">
        <v>9610</v>
      </c>
      <c r="D236" s="998" t="s">
        <v>64</v>
      </c>
    </row>
    <row r="237" spans="1:4" s="994" customFormat="1">
      <c r="A237" s="1003"/>
      <c r="C237" s="994" t="s">
        <v>9611</v>
      </c>
      <c r="D237" s="994" t="s">
        <v>63</v>
      </c>
    </row>
    <row r="238" spans="1:4" s="1005" customFormat="1" ht="15" thickBot="1">
      <c r="A238" s="1004" t="s">
        <v>1360</v>
      </c>
      <c r="B238" s="1005" t="s">
        <v>9667</v>
      </c>
      <c r="C238" s="1005" t="s">
        <v>587</v>
      </c>
    </row>
    <row r="239" spans="1:4">
      <c r="A239" s="995" t="s">
        <v>3582</v>
      </c>
      <c r="B239" s="979" t="s">
        <v>9668</v>
      </c>
      <c r="C239" s="979" t="s">
        <v>3622</v>
      </c>
      <c r="D239" s="979">
        <v>258.64</v>
      </c>
    </row>
    <row r="240" spans="1:4">
      <c r="C240" s="979" t="s">
        <v>802</v>
      </c>
      <c r="D240" s="979">
        <v>0</v>
      </c>
    </row>
    <row r="241" spans="2:4">
      <c r="C241" s="979" t="s">
        <v>803</v>
      </c>
      <c r="D241" s="979">
        <v>10.199999999999999</v>
      </c>
    </row>
    <row r="242" spans="2:4">
      <c r="C242" s="979" t="s">
        <v>3619</v>
      </c>
      <c r="D242" s="979">
        <v>26.8</v>
      </c>
    </row>
    <row r="243" spans="2:4">
      <c r="C243" s="979" t="s">
        <v>9479</v>
      </c>
      <c r="D243" s="979">
        <v>1.25</v>
      </c>
    </row>
    <row r="244" spans="2:4">
      <c r="C244" s="979" t="s">
        <v>3632</v>
      </c>
      <c r="D244" s="979">
        <v>-36.79</v>
      </c>
    </row>
    <row r="245" spans="2:4">
      <c r="C245" s="979" t="s">
        <v>3634</v>
      </c>
      <c r="D245" s="979">
        <v>260.44</v>
      </c>
    </row>
    <row r="246" spans="2:4">
      <c r="B246" s="979" t="s">
        <v>9669</v>
      </c>
      <c r="C246" s="979" t="s">
        <v>9670</v>
      </c>
      <c r="D246" s="979">
        <v>7.98</v>
      </c>
    </row>
    <row r="247" spans="2:4">
      <c r="C247" s="979" t="s">
        <v>9671</v>
      </c>
      <c r="D247" s="979">
        <v>0</v>
      </c>
    </row>
    <row r="248" spans="2:4">
      <c r="B248" s="979" t="s">
        <v>9672</v>
      </c>
      <c r="C248" s="979" t="s">
        <v>9673</v>
      </c>
      <c r="D248" s="979">
        <v>493.97</v>
      </c>
    </row>
    <row r="249" spans="2:4">
      <c r="C249" s="979" t="s">
        <v>9674</v>
      </c>
      <c r="D249" s="979">
        <v>54.49</v>
      </c>
    </row>
    <row r="250" spans="2:4">
      <c r="B250" s="979" t="s">
        <v>9675</v>
      </c>
      <c r="C250" s="979" t="s">
        <v>803</v>
      </c>
      <c r="D250" s="979">
        <v>0.6</v>
      </c>
    </row>
    <row r="251" spans="2:4">
      <c r="C251" s="979" t="s">
        <v>3647</v>
      </c>
      <c r="D251" s="979">
        <v>14.57</v>
      </c>
    </row>
    <row r="252" spans="2:4">
      <c r="B252" s="979" t="s">
        <v>9676</v>
      </c>
      <c r="C252" s="979" t="s">
        <v>803</v>
      </c>
      <c r="D252" s="979">
        <v>0</v>
      </c>
    </row>
    <row r="253" spans="2:4">
      <c r="C253" s="979" t="s">
        <v>3647</v>
      </c>
      <c r="D253" s="979">
        <v>0.12</v>
      </c>
    </row>
    <row r="254" spans="2:4">
      <c r="B254" s="979" t="s">
        <v>9677</v>
      </c>
      <c r="C254" s="979" t="s">
        <v>9678</v>
      </c>
      <c r="D254" s="979">
        <v>173.4</v>
      </c>
    </row>
    <row r="255" spans="2:4">
      <c r="C255" s="979" t="s">
        <v>9679</v>
      </c>
      <c r="D255" s="979">
        <v>8.3699999999999992</v>
      </c>
    </row>
    <row r="256" spans="2:4">
      <c r="C256" s="979" t="s">
        <v>3651</v>
      </c>
      <c r="D256" s="979">
        <v>8.4600000000000009</v>
      </c>
    </row>
    <row r="257" spans="2:4">
      <c r="C257" s="979" t="s">
        <v>3653</v>
      </c>
      <c r="D257" s="979">
        <v>8.3699999999999992</v>
      </c>
    </row>
    <row r="258" spans="2:4">
      <c r="B258" s="979" t="s">
        <v>803</v>
      </c>
      <c r="C258" s="979" t="s">
        <v>3748</v>
      </c>
      <c r="D258" s="979">
        <v>0.6</v>
      </c>
    </row>
    <row r="259" spans="2:4">
      <c r="C259" s="979" t="s">
        <v>9680</v>
      </c>
      <c r="D259" s="979">
        <v>16.34</v>
      </c>
    </row>
    <row r="260" spans="2:4">
      <c r="C260" s="979" t="s">
        <v>9681</v>
      </c>
      <c r="D260" s="979">
        <v>2272.02</v>
      </c>
    </row>
    <row r="261" spans="2:4">
      <c r="B261" s="979" t="s">
        <v>9565</v>
      </c>
      <c r="C261" s="979" t="s">
        <v>3658</v>
      </c>
      <c r="D261" s="979">
        <v>121.34</v>
      </c>
    </row>
    <row r="262" spans="2:4">
      <c r="C262" s="979" t="s">
        <v>803</v>
      </c>
      <c r="D262" s="979">
        <v>121.34</v>
      </c>
    </row>
    <row r="263" spans="2:4">
      <c r="C263" s="979" t="s">
        <v>3659</v>
      </c>
      <c r="D263" s="979">
        <v>129.11000000000001</v>
      </c>
    </row>
    <row r="264" spans="2:4">
      <c r="B264" s="979" t="s">
        <v>9682</v>
      </c>
      <c r="C264" s="979" t="s">
        <v>3695</v>
      </c>
      <c r="D264" s="979">
        <v>907.88</v>
      </c>
    </row>
    <row r="265" spans="2:4">
      <c r="C265" s="979" t="s">
        <v>3634</v>
      </c>
      <c r="D265" s="979">
        <v>337.41</v>
      </c>
    </row>
    <row r="266" spans="2:4">
      <c r="B266" s="979" t="s">
        <v>9683</v>
      </c>
      <c r="C266" s="979" t="s">
        <v>9684</v>
      </c>
      <c r="D266" s="979">
        <v>387.94</v>
      </c>
    </row>
    <row r="267" spans="2:4">
      <c r="C267" s="979" t="s">
        <v>9685</v>
      </c>
      <c r="D267" s="979">
        <v>1149.48</v>
      </c>
    </row>
    <row r="268" spans="2:4">
      <c r="C268" s="979" t="s">
        <v>9686</v>
      </c>
      <c r="D268" s="979">
        <v>489.42</v>
      </c>
    </row>
    <row r="269" spans="2:4">
      <c r="C269" s="979" t="s">
        <v>9687</v>
      </c>
      <c r="D269" s="979">
        <v>827.35</v>
      </c>
    </row>
    <row r="270" spans="2:4">
      <c r="B270" s="979" t="s">
        <v>3284</v>
      </c>
      <c r="C270" s="979" t="s">
        <v>9688</v>
      </c>
      <c r="D270" s="979">
        <v>8.43</v>
      </c>
    </row>
    <row r="271" spans="2:4">
      <c r="C271" s="979" t="s">
        <v>9689</v>
      </c>
      <c r="D271" s="979">
        <v>8.3699999999999992</v>
      </c>
    </row>
    <row r="272" spans="2:4">
      <c r="C272" s="979" t="s">
        <v>9690</v>
      </c>
      <c r="D272" s="979">
        <v>8.43</v>
      </c>
    </row>
  </sheetData>
  <mergeCells count="4">
    <mergeCell ref="B1:H1"/>
    <mergeCell ref="D2:J2"/>
    <mergeCell ref="A109:A110"/>
    <mergeCell ref="A197:A198"/>
  </mergeCells>
  <hyperlinks>
    <hyperlink ref="H1" location="Index" display="Back to Index" xr:uid="{00000000-0004-0000-1800-000000000000}"/>
    <hyperlink ref="A1" location="Index" display="Back to Index" xr:uid="{00000000-0004-0000-1800-000001000000}"/>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dimension ref="A1:AI293"/>
  <sheetViews>
    <sheetView showGridLines="0" showRowColHeaders="0" zoomScale="85" zoomScaleNormal="85" workbookViewId="0">
      <selection activeCell="A133" sqref="A133"/>
    </sheetView>
  </sheetViews>
  <sheetFormatPr defaultColWidth="9" defaultRowHeight="15" customHeight="1"/>
  <cols>
    <col min="1" max="1" width="32" style="196" bestFit="1" customWidth="1"/>
    <col min="2" max="2" width="106.8984375" style="197" customWidth="1"/>
    <col min="3" max="3" width="10" style="196" bestFit="1" customWidth="1"/>
    <col min="4" max="4" width="12.09765625" style="196" bestFit="1" customWidth="1"/>
    <col min="5" max="5" width="13.8984375" style="196" bestFit="1" customWidth="1"/>
    <col min="6" max="6" width="16.8984375" style="196" bestFit="1" customWidth="1"/>
    <col min="7" max="7" width="21.3984375" style="196" bestFit="1" customWidth="1"/>
    <col min="8" max="8" width="14.3984375" style="196" bestFit="1" customWidth="1"/>
    <col min="9" max="16384" width="9" style="196"/>
  </cols>
  <sheetData>
    <row r="1" spans="1:8" ht="15" customHeight="1">
      <c r="A1" s="340" t="s">
        <v>5781</v>
      </c>
      <c r="H1" s="340"/>
    </row>
    <row r="2" spans="1:8" ht="30.15" customHeight="1" thickBot="1">
      <c r="A2" s="194" t="s">
        <v>4653</v>
      </c>
      <c r="B2" s="195"/>
      <c r="C2" s="194"/>
      <c r="D2" s="194"/>
      <c r="E2" s="194"/>
      <c r="F2" s="194"/>
      <c r="G2" s="194"/>
      <c r="H2" s="343"/>
    </row>
    <row r="3" spans="1:8" ht="6.75" customHeight="1" thickBot="1"/>
    <row r="4" spans="1:8" ht="18.75" customHeight="1">
      <c r="A4" s="198" t="s">
        <v>4654</v>
      </c>
      <c r="B4" s="199" t="s">
        <v>77</v>
      </c>
      <c r="C4" s="200" t="s">
        <v>4655</v>
      </c>
      <c r="D4" s="200" t="s">
        <v>4656</v>
      </c>
      <c r="E4" s="200" t="s">
        <v>4657</v>
      </c>
      <c r="F4" s="200" t="s">
        <v>4658</v>
      </c>
      <c r="G4" s="200" t="s">
        <v>4659</v>
      </c>
      <c r="H4" s="201" t="s">
        <v>4660</v>
      </c>
    </row>
    <row r="5" spans="1:8" s="206" customFormat="1" ht="13.8">
      <c r="A5" s="202" t="s">
        <v>4661</v>
      </c>
      <c r="B5" s="203" t="s">
        <v>4653</v>
      </c>
      <c r="C5" s="204">
        <v>42136.583333333336</v>
      </c>
      <c r="D5" s="204">
        <v>42136.958333333336</v>
      </c>
      <c r="E5" s="205"/>
      <c r="F5" s="205"/>
      <c r="G5" s="205"/>
      <c r="H5" s="205"/>
    </row>
    <row r="6" spans="1:8" ht="13.8">
      <c r="A6" s="207" t="s">
        <v>4662</v>
      </c>
      <c r="B6" s="208" t="s">
        <v>132</v>
      </c>
      <c r="C6" s="204">
        <v>42136.583333333336</v>
      </c>
      <c r="D6" s="204">
        <v>42136.958333333336</v>
      </c>
      <c r="E6" s="209"/>
      <c r="F6" s="209"/>
      <c r="G6" s="209"/>
      <c r="H6" s="209"/>
    </row>
    <row r="7" spans="1:8" ht="13.8">
      <c r="A7" s="210" t="s">
        <v>4663</v>
      </c>
      <c r="B7" s="211" t="s">
        <v>301</v>
      </c>
      <c r="C7" s="204">
        <v>42136.583333333336</v>
      </c>
      <c r="D7" s="204">
        <v>42136.958333333336</v>
      </c>
      <c r="E7" s="209"/>
      <c r="F7" s="209"/>
      <c r="G7" s="209"/>
      <c r="H7" s="209"/>
    </row>
    <row r="8" spans="1:8" ht="17.100000000000001" customHeight="1">
      <c r="A8" s="210" t="s">
        <v>4664</v>
      </c>
      <c r="B8" s="260" t="s">
        <v>4665</v>
      </c>
      <c r="C8" s="204">
        <v>42136.583333333336</v>
      </c>
      <c r="D8" s="204">
        <v>42136.958333333336</v>
      </c>
      <c r="E8" s="209"/>
      <c r="F8" s="209"/>
      <c r="G8" s="209"/>
      <c r="H8" s="209"/>
    </row>
    <row r="9" spans="1:8" ht="13.8">
      <c r="A9" s="210" t="s">
        <v>4666</v>
      </c>
      <c r="B9" s="260" t="s">
        <v>724</v>
      </c>
      <c r="C9" s="204">
        <v>42136.583333333336</v>
      </c>
      <c r="D9" s="204">
        <v>42136.958333333336</v>
      </c>
      <c r="E9" s="209"/>
      <c r="F9" s="209"/>
      <c r="G9" s="209"/>
      <c r="H9" s="209"/>
    </row>
    <row r="10" spans="1:8" ht="26.4">
      <c r="A10" s="210" t="s">
        <v>4667</v>
      </c>
      <c r="B10" s="260" t="s">
        <v>4668</v>
      </c>
      <c r="C10" s="204">
        <v>42136.583333333336</v>
      </c>
      <c r="D10" s="204">
        <v>42136.958333333336</v>
      </c>
      <c r="E10" s="209"/>
      <c r="F10" s="209"/>
      <c r="G10" s="209"/>
      <c r="H10" s="209"/>
    </row>
    <row r="11" spans="1:8" ht="13.8">
      <c r="A11" s="210" t="s">
        <v>4669</v>
      </c>
      <c r="B11" s="260" t="s">
        <v>4670</v>
      </c>
      <c r="C11" s="204">
        <v>42136.583333333336</v>
      </c>
      <c r="D11" s="204">
        <v>42136.958333333336</v>
      </c>
      <c r="E11" s="209"/>
      <c r="F11" s="209"/>
      <c r="G11" s="209"/>
      <c r="H11" s="209"/>
    </row>
    <row r="12" spans="1:8" ht="13.8">
      <c r="A12" s="210" t="s">
        <v>4671</v>
      </c>
      <c r="B12" s="260" t="s">
        <v>718</v>
      </c>
      <c r="C12" s="204">
        <v>42136.583333333336</v>
      </c>
      <c r="D12" s="204">
        <v>42136.958333333336</v>
      </c>
      <c r="E12" s="209"/>
      <c r="F12" s="209"/>
      <c r="G12" s="209"/>
      <c r="H12" s="209"/>
    </row>
    <row r="13" spans="1:8" ht="13.8">
      <c r="A13" s="210" t="s">
        <v>4672</v>
      </c>
      <c r="B13" s="260" t="s">
        <v>109</v>
      </c>
      <c r="C13" s="204">
        <v>42136.583333333336</v>
      </c>
      <c r="D13" s="204">
        <v>42136.958333333336</v>
      </c>
      <c r="E13" s="209"/>
      <c r="F13" s="209"/>
      <c r="G13" s="209"/>
      <c r="H13" s="209"/>
    </row>
    <row r="14" spans="1:8" ht="13.8">
      <c r="A14" s="210" t="s">
        <v>4673</v>
      </c>
      <c r="B14" s="260" t="s">
        <v>4674</v>
      </c>
      <c r="C14" s="204">
        <v>42136.583333333336</v>
      </c>
      <c r="D14" s="204">
        <v>42136.958333333336</v>
      </c>
      <c r="E14" s="209"/>
      <c r="F14" s="209"/>
      <c r="G14" s="209"/>
      <c r="H14" s="209"/>
    </row>
    <row r="15" spans="1:8" ht="13.8">
      <c r="A15" s="210" t="s">
        <v>4675</v>
      </c>
      <c r="B15" s="260" t="s">
        <v>4676</v>
      </c>
      <c r="C15" s="204">
        <v>42136.583333333336</v>
      </c>
      <c r="D15" s="204">
        <v>42136.958333333336</v>
      </c>
      <c r="E15" s="209"/>
      <c r="F15" s="209"/>
      <c r="G15" s="209"/>
      <c r="H15" s="209"/>
    </row>
    <row r="16" spans="1:8" ht="13.8">
      <c r="A16" s="210" t="s">
        <v>4677</v>
      </c>
      <c r="B16" s="260" t="s">
        <v>4678</v>
      </c>
      <c r="C16" s="204">
        <v>42136.583333333336</v>
      </c>
      <c r="D16" s="204">
        <v>42136.958333333336</v>
      </c>
      <c r="E16" s="209"/>
      <c r="F16" s="209"/>
      <c r="G16" s="209"/>
      <c r="H16" s="209"/>
    </row>
    <row r="17" spans="1:8" ht="13.8">
      <c r="A17" s="210" t="s">
        <v>4679</v>
      </c>
      <c r="B17" s="260" t="s">
        <v>4680</v>
      </c>
      <c r="C17" s="204">
        <v>42136.583333333336</v>
      </c>
      <c r="D17" s="204">
        <v>42136.958333333336</v>
      </c>
      <c r="E17" s="209"/>
      <c r="F17" s="209"/>
      <c r="G17" s="209"/>
      <c r="H17" s="209"/>
    </row>
    <row r="18" spans="1:8" ht="13.8">
      <c r="A18" s="210" t="s">
        <v>4681</v>
      </c>
      <c r="B18" s="260" t="s">
        <v>106</v>
      </c>
      <c r="C18" s="204">
        <v>42136.583333333336</v>
      </c>
      <c r="D18" s="204">
        <v>42136.958333333336</v>
      </c>
      <c r="E18" s="209"/>
      <c r="F18" s="209"/>
      <c r="G18" s="209"/>
      <c r="H18" s="209"/>
    </row>
    <row r="19" spans="1:8" ht="13.8">
      <c r="A19" s="210" t="s">
        <v>4682</v>
      </c>
      <c r="B19" s="260" t="s">
        <v>4683</v>
      </c>
      <c r="C19" s="204">
        <v>42136.583333333336</v>
      </c>
      <c r="D19" s="204">
        <v>42136.958333333336</v>
      </c>
      <c r="E19" s="209"/>
      <c r="F19" s="209"/>
      <c r="G19" s="209"/>
      <c r="H19" s="209"/>
    </row>
    <row r="20" spans="1:8" ht="13.8">
      <c r="A20" s="210" t="s">
        <v>4684</v>
      </c>
      <c r="B20" s="260" t="s">
        <v>16</v>
      </c>
      <c r="C20" s="204">
        <v>42136.583333333336</v>
      </c>
      <c r="D20" s="204">
        <v>42136.958333333336</v>
      </c>
      <c r="E20" s="209"/>
      <c r="F20" s="209"/>
      <c r="G20" s="209"/>
      <c r="H20" s="209"/>
    </row>
    <row r="21" spans="1:8" ht="13.8">
      <c r="A21" s="210" t="s">
        <v>4685</v>
      </c>
      <c r="B21" s="260" t="s">
        <v>14</v>
      </c>
      <c r="C21" s="204">
        <v>42136.583333333336</v>
      </c>
      <c r="D21" s="204">
        <v>42136.958333333336</v>
      </c>
      <c r="E21" s="209"/>
      <c r="F21" s="209"/>
      <c r="G21" s="209"/>
      <c r="H21" s="209"/>
    </row>
    <row r="22" spans="1:8" ht="13.8">
      <c r="A22" s="210" t="s">
        <v>4686</v>
      </c>
      <c r="B22" s="260" t="s">
        <v>12</v>
      </c>
      <c r="C22" s="204">
        <v>42136.583333333336</v>
      </c>
      <c r="D22" s="204">
        <v>42136.958333333336</v>
      </c>
      <c r="E22" s="209"/>
      <c r="F22" s="209"/>
      <c r="G22" s="209"/>
      <c r="H22" s="209"/>
    </row>
    <row r="23" spans="1:8" ht="13.8">
      <c r="A23" s="210" t="s">
        <v>4687</v>
      </c>
      <c r="B23" s="260" t="s">
        <v>11</v>
      </c>
      <c r="C23" s="204">
        <v>42136.583333333336</v>
      </c>
      <c r="D23" s="204">
        <v>42136.958333333336</v>
      </c>
      <c r="E23" s="209"/>
      <c r="F23" s="209"/>
      <c r="G23" s="209"/>
      <c r="H23" s="209"/>
    </row>
    <row r="24" spans="1:8" ht="13.8">
      <c r="A24" s="210" t="s">
        <v>4688</v>
      </c>
      <c r="B24" s="260" t="s">
        <v>721</v>
      </c>
      <c r="C24" s="204">
        <v>42136.583333333336</v>
      </c>
      <c r="D24" s="204">
        <v>42136.958333333336</v>
      </c>
      <c r="E24" s="209"/>
      <c r="F24" s="209"/>
      <c r="G24" s="209"/>
      <c r="H24" s="209"/>
    </row>
    <row r="25" spans="1:8" ht="13.8">
      <c r="A25" s="210" t="s">
        <v>4689</v>
      </c>
      <c r="B25" s="260" t="s">
        <v>720</v>
      </c>
      <c r="C25" s="204">
        <v>42136.583333333336</v>
      </c>
      <c r="D25" s="204">
        <v>42136.958333333336</v>
      </c>
      <c r="E25" s="209"/>
      <c r="F25" s="209"/>
      <c r="G25" s="209"/>
      <c r="H25" s="209"/>
    </row>
    <row r="26" spans="1:8" ht="13.8">
      <c r="A26" s="210" t="s">
        <v>4690</v>
      </c>
      <c r="B26" s="260" t="s">
        <v>750</v>
      </c>
      <c r="C26" s="204">
        <v>42136.583333333336</v>
      </c>
      <c r="D26" s="204">
        <v>42136.958333333336</v>
      </c>
      <c r="E26" s="209"/>
      <c r="F26" s="209"/>
      <c r="G26" s="209"/>
      <c r="H26" s="209"/>
    </row>
    <row r="27" spans="1:8" ht="13.8">
      <c r="A27" s="210" t="s">
        <v>4691</v>
      </c>
      <c r="B27" s="260" t="s">
        <v>4694</v>
      </c>
      <c r="C27" s="204">
        <v>42136.583333333336</v>
      </c>
      <c r="D27" s="204">
        <v>42136.958333333336</v>
      </c>
      <c r="E27" s="209"/>
      <c r="F27" s="209"/>
      <c r="G27" s="209"/>
      <c r="H27" s="209"/>
    </row>
    <row r="28" spans="1:8" ht="13.8">
      <c r="A28" s="210" t="s">
        <v>4692</v>
      </c>
      <c r="B28" s="260" t="s">
        <v>105</v>
      </c>
      <c r="C28" s="204">
        <v>42136.583333333336</v>
      </c>
      <c r="D28" s="204">
        <v>42136.958333333336</v>
      </c>
      <c r="E28" s="209"/>
      <c r="F28" s="209"/>
      <c r="G28" s="209"/>
      <c r="H28" s="209"/>
    </row>
    <row r="29" spans="1:8" ht="13.8">
      <c r="A29" s="210" t="s">
        <v>4693</v>
      </c>
      <c r="B29" s="260" t="s">
        <v>4697</v>
      </c>
      <c r="C29" s="204">
        <v>42136.583333333336</v>
      </c>
      <c r="D29" s="204">
        <v>42136.958333333336</v>
      </c>
      <c r="E29" s="209"/>
      <c r="F29" s="209"/>
      <c r="G29" s="209"/>
      <c r="H29" s="209"/>
    </row>
    <row r="30" spans="1:8" ht="39.6">
      <c r="A30" s="210" t="s">
        <v>4695</v>
      </c>
      <c r="B30" s="260" t="s">
        <v>19</v>
      </c>
      <c r="C30" s="204">
        <v>42136.583333333336</v>
      </c>
      <c r="D30" s="204">
        <v>42136.958333333336</v>
      </c>
      <c r="E30" s="209"/>
      <c r="F30" s="209"/>
      <c r="G30" s="209"/>
      <c r="H30" s="209"/>
    </row>
    <row r="31" spans="1:8" ht="13.8">
      <c r="A31" s="210" t="s">
        <v>4696</v>
      </c>
      <c r="B31" s="212" t="s">
        <v>4700</v>
      </c>
      <c r="C31" s="204">
        <v>42136.583333333336</v>
      </c>
      <c r="D31" s="204">
        <v>42136.958333333336</v>
      </c>
      <c r="E31" s="209"/>
      <c r="F31" s="209"/>
      <c r="G31" s="209"/>
      <c r="H31" s="209"/>
    </row>
    <row r="32" spans="1:8" ht="13.8">
      <c r="A32" s="210" t="s">
        <v>4698</v>
      </c>
      <c r="B32" s="260" t="s">
        <v>103</v>
      </c>
      <c r="C32" s="204">
        <v>42136.583333333336</v>
      </c>
      <c r="D32" s="204">
        <v>42136.958333333336</v>
      </c>
      <c r="E32" s="209"/>
      <c r="F32" s="209"/>
      <c r="G32" s="209"/>
      <c r="H32" s="209"/>
    </row>
    <row r="33" spans="1:8" ht="13.8">
      <c r="A33" s="210" t="s">
        <v>4699</v>
      </c>
      <c r="B33" s="260" t="s">
        <v>726</v>
      </c>
      <c r="C33" s="204">
        <v>42136.583333333336</v>
      </c>
      <c r="D33" s="204">
        <v>42136.958333333336</v>
      </c>
      <c r="E33" s="209"/>
      <c r="F33" s="209"/>
      <c r="G33" s="209"/>
      <c r="H33" s="209"/>
    </row>
    <row r="34" spans="1:8" ht="13.8">
      <c r="A34" s="210" t="s">
        <v>4701</v>
      </c>
      <c r="B34" s="260" t="s">
        <v>727</v>
      </c>
      <c r="C34" s="204">
        <v>42136.583333333336</v>
      </c>
      <c r="D34" s="204">
        <v>42136.958333333336</v>
      </c>
      <c r="E34" s="209"/>
      <c r="F34" s="209"/>
      <c r="G34" s="209"/>
      <c r="H34" s="209"/>
    </row>
    <row r="35" spans="1:8" ht="13.8">
      <c r="A35" s="210" t="s">
        <v>4702</v>
      </c>
      <c r="B35" s="260" t="s">
        <v>752</v>
      </c>
      <c r="C35" s="204">
        <v>42136.583333333336</v>
      </c>
      <c r="D35" s="204">
        <v>42136.958333333336</v>
      </c>
      <c r="E35" s="209"/>
      <c r="F35" s="209"/>
      <c r="G35" s="209"/>
      <c r="H35" s="209"/>
    </row>
    <row r="36" spans="1:8" ht="26.4">
      <c r="A36" s="210" t="s">
        <v>4703</v>
      </c>
      <c r="B36" s="260" t="s">
        <v>749</v>
      </c>
      <c r="C36" s="204">
        <v>42136.583333333336</v>
      </c>
      <c r="D36" s="204">
        <v>42136.958333333336</v>
      </c>
      <c r="E36" s="209"/>
      <c r="F36" s="209"/>
      <c r="G36" s="209"/>
      <c r="H36" s="209"/>
    </row>
    <row r="37" spans="1:8" ht="26.4">
      <c r="A37" s="210" t="s">
        <v>4704</v>
      </c>
      <c r="B37" s="260" t="s">
        <v>22</v>
      </c>
      <c r="C37" s="204">
        <v>42136.583333333336</v>
      </c>
      <c r="D37" s="204">
        <v>42136.958333333336</v>
      </c>
      <c r="E37" s="209"/>
      <c r="F37" s="209"/>
      <c r="G37" s="209"/>
      <c r="H37" s="209"/>
    </row>
    <row r="38" spans="1:8" ht="26.4">
      <c r="A38" s="210" t="s">
        <v>4705</v>
      </c>
      <c r="B38" s="260" t="s">
        <v>20</v>
      </c>
      <c r="C38" s="204">
        <v>42136.583333333336</v>
      </c>
      <c r="D38" s="204">
        <v>42136.958333333336</v>
      </c>
      <c r="E38" s="209"/>
      <c r="F38" s="209"/>
      <c r="G38" s="209"/>
      <c r="H38" s="209"/>
    </row>
    <row r="39" spans="1:8" ht="13.8">
      <c r="A39" s="210" t="s">
        <v>4706</v>
      </c>
      <c r="B39" s="260" t="s">
        <v>722</v>
      </c>
      <c r="C39" s="204">
        <v>42136.583333333336</v>
      </c>
      <c r="D39" s="204">
        <v>42136.958333333336</v>
      </c>
      <c r="E39" s="209"/>
      <c r="F39" s="209"/>
      <c r="G39" s="209"/>
      <c r="H39" s="209"/>
    </row>
    <row r="40" spans="1:8" ht="13.8">
      <c r="A40" s="210" t="s">
        <v>4707</v>
      </c>
      <c r="B40" s="260" t="s">
        <v>662</v>
      </c>
      <c r="C40" s="204">
        <v>42136.583333333336</v>
      </c>
      <c r="D40" s="204">
        <v>42136.958333333336</v>
      </c>
      <c r="E40" s="209"/>
      <c r="F40" s="209"/>
      <c r="G40" s="209"/>
      <c r="H40" s="209"/>
    </row>
    <row r="41" spans="1:8" ht="13.8">
      <c r="A41" s="210" t="s">
        <v>4708</v>
      </c>
      <c r="B41" s="260" t="s">
        <v>4711</v>
      </c>
      <c r="C41" s="204">
        <v>42136.583333333336</v>
      </c>
      <c r="D41" s="204">
        <v>42136.958333333336</v>
      </c>
      <c r="E41" s="209"/>
      <c r="F41" s="209"/>
      <c r="G41" s="209"/>
      <c r="H41" s="209"/>
    </row>
    <row r="42" spans="1:8" ht="13.8">
      <c r="A42" s="210" t="s">
        <v>4709</v>
      </c>
      <c r="B42" s="260" t="s">
        <v>664</v>
      </c>
      <c r="C42" s="204">
        <v>42136.583333333336</v>
      </c>
      <c r="D42" s="204">
        <v>42136.958333333336</v>
      </c>
      <c r="E42" s="209"/>
      <c r="F42" s="209"/>
      <c r="G42" s="209"/>
      <c r="H42" s="209"/>
    </row>
    <row r="43" spans="1:8" ht="13.8">
      <c r="A43" s="210" t="s">
        <v>4710</v>
      </c>
      <c r="B43" s="260" t="s">
        <v>4714</v>
      </c>
      <c r="C43" s="204">
        <v>42136.583333333336</v>
      </c>
      <c r="D43" s="204">
        <v>42136.958333333336</v>
      </c>
      <c r="E43" s="209"/>
      <c r="F43" s="209"/>
      <c r="G43" s="209"/>
      <c r="H43" s="209"/>
    </row>
    <row r="44" spans="1:8" ht="13.8">
      <c r="A44" s="210" t="s">
        <v>4712</v>
      </c>
      <c r="B44" s="260" t="s">
        <v>4716</v>
      </c>
      <c r="C44" s="204">
        <v>42136.583333333336</v>
      </c>
      <c r="D44" s="204">
        <v>42136.958333333336</v>
      </c>
      <c r="E44" s="209"/>
      <c r="F44" s="209"/>
      <c r="G44" s="209"/>
      <c r="H44" s="209"/>
    </row>
    <row r="45" spans="1:8" ht="13.8">
      <c r="A45" s="210" t="s">
        <v>4713</v>
      </c>
      <c r="B45" s="260" t="s">
        <v>4718</v>
      </c>
      <c r="C45" s="204">
        <v>42136.583333333336</v>
      </c>
      <c r="D45" s="204">
        <v>42136.958333333336</v>
      </c>
      <c r="E45" s="209"/>
      <c r="F45" s="209"/>
      <c r="G45" s="209"/>
      <c r="H45" s="209"/>
    </row>
    <row r="46" spans="1:8" ht="13.8">
      <c r="A46" s="210" t="s">
        <v>4715</v>
      </c>
      <c r="B46" s="211" t="s">
        <v>4720</v>
      </c>
      <c r="C46" s="204">
        <v>42136.583333333336</v>
      </c>
      <c r="D46" s="204">
        <v>42136.958333333336</v>
      </c>
      <c r="E46" s="209"/>
      <c r="F46" s="209"/>
      <c r="G46" s="209"/>
      <c r="H46" s="209"/>
    </row>
    <row r="47" spans="1:8">
      <c r="A47" s="210" t="s">
        <v>4717</v>
      </c>
      <c r="B47" s="260" t="s">
        <v>4722</v>
      </c>
      <c r="C47"/>
      <c r="D47" s="204">
        <v>42136.958333333336</v>
      </c>
      <c r="E47" s="209"/>
      <c r="F47" s="209"/>
      <c r="G47" s="209"/>
      <c r="H47" s="209"/>
    </row>
    <row r="48" spans="1:8" ht="26.4">
      <c r="A48" s="210" t="s">
        <v>4719</v>
      </c>
      <c r="B48" s="260" t="s">
        <v>4724</v>
      </c>
      <c r="C48" s="204">
        <v>42136.583333333336</v>
      </c>
      <c r="D48" s="204">
        <v>42136.958333333336</v>
      </c>
      <c r="E48" s="209"/>
      <c r="F48" s="209"/>
      <c r="G48" s="209"/>
      <c r="H48" s="209"/>
    </row>
    <row r="49" spans="1:8" ht="26.4">
      <c r="A49" s="210" t="s">
        <v>4721</v>
      </c>
      <c r="B49" s="260" t="s">
        <v>4726</v>
      </c>
      <c r="C49" s="204">
        <v>42136.583333333336</v>
      </c>
      <c r="D49" s="204">
        <v>42136.958333333336</v>
      </c>
      <c r="E49" s="209"/>
      <c r="F49" s="209"/>
      <c r="G49" s="209"/>
      <c r="H49" s="209"/>
    </row>
    <row r="50" spans="1:8" ht="13.8">
      <c r="A50" s="210" t="s">
        <v>4723</v>
      </c>
      <c r="B50" s="259" t="s">
        <v>4728</v>
      </c>
      <c r="C50" s="204">
        <v>42136.583333333336</v>
      </c>
      <c r="D50" s="204">
        <v>42136.958333333336</v>
      </c>
      <c r="E50" s="209"/>
      <c r="F50" s="209"/>
      <c r="G50" s="209"/>
      <c r="H50" s="209"/>
    </row>
    <row r="51" spans="1:8" ht="13.8">
      <c r="A51" s="210" t="s">
        <v>4725</v>
      </c>
      <c r="B51" s="260" t="s">
        <v>4730</v>
      </c>
      <c r="C51" s="204">
        <v>42136.583333333336</v>
      </c>
      <c r="D51" s="204">
        <v>42136.958333333336</v>
      </c>
      <c r="E51" s="209"/>
      <c r="F51" s="209"/>
      <c r="G51" s="209"/>
      <c r="H51" s="209"/>
    </row>
    <row r="52" spans="1:8" ht="13.8">
      <c r="A52" s="210" t="s">
        <v>4727</v>
      </c>
      <c r="B52" s="260" t="s">
        <v>4732</v>
      </c>
      <c r="C52" s="204">
        <v>42136.583333333336</v>
      </c>
      <c r="D52" s="204">
        <v>42136.958333333336</v>
      </c>
      <c r="E52" s="209"/>
      <c r="F52" s="209"/>
      <c r="G52" s="209"/>
      <c r="H52" s="209"/>
    </row>
    <row r="53" spans="1:8" ht="13.8">
      <c r="A53" s="210" t="s">
        <v>4729</v>
      </c>
      <c r="B53" s="260" t="s">
        <v>4734</v>
      </c>
      <c r="C53" s="204">
        <v>42136.583333333336</v>
      </c>
      <c r="D53" s="204">
        <v>42136.958333333336</v>
      </c>
      <c r="E53" s="209"/>
      <c r="F53" s="209"/>
      <c r="G53" s="209"/>
      <c r="H53" s="209"/>
    </row>
    <row r="54" spans="1:8" ht="13.8">
      <c r="A54" s="210" t="s">
        <v>4731</v>
      </c>
      <c r="B54" s="260" t="s">
        <v>4736</v>
      </c>
      <c r="C54" s="204">
        <v>42136.583333333336</v>
      </c>
      <c r="D54" s="204">
        <v>42136.958333333336</v>
      </c>
      <c r="E54" s="209"/>
      <c r="F54" s="209"/>
      <c r="G54" s="209"/>
      <c r="H54" s="209"/>
    </row>
    <row r="55" spans="1:8" ht="13.8">
      <c r="A55" s="210" t="s">
        <v>4733</v>
      </c>
      <c r="B55" s="208" t="s">
        <v>15</v>
      </c>
      <c r="C55" s="204">
        <v>42136.583333333336</v>
      </c>
      <c r="D55" s="204">
        <v>42136.958333333336</v>
      </c>
      <c r="E55" s="209"/>
      <c r="F55" s="209"/>
      <c r="G55" s="209"/>
      <c r="H55" s="209"/>
    </row>
    <row r="56" spans="1:8" ht="13.8">
      <c r="A56" s="210" t="s">
        <v>4735</v>
      </c>
      <c r="B56" s="208" t="s">
        <v>4739</v>
      </c>
      <c r="C56" s="204">
        <v>42136.583333333336</v>
      </c>
      <c r="D56" s="204">
        <v>42136.958333333336</v>
      </c>
      <c r="E56" s="209"/>
      <c r="F56" s="209"/>
      <c r="G56" s="209"/>
      <c r="H56" s="209"/>
    </row>
    <row r="57" spans="1:8" ht="13.8">
      <c r="A57" s="207" t="s">
        <v>4737</v>
      </c>
      <c r="B57" s="259" t="s">
        <v>4741</v>
      </c>
      <c r="C57" s="204">
        <v>42136.583333333336</v>
      </c>
      <c r="D57" s="204">
        <v>42136.958333333336</v>
      </c>
      <c r="E57" s="209"/>
      <c r="F57" s="209"/>
      <c r="G57" s="209"/>
      <c r="H57" s="209"/>
    </row>
    <row r="58" spans="1:8" ht="13.8">
      <c r="A58" s="207" t="s">
        <v>4738</v>
      </c>
      <c r="B58" s="260" t="s">
        <v>4743</v>
      </c>
      <c r="C58" s="204">
        <v>42136.583333333336</v>
      </c>
      <c r="D58" s="204">
        <v>42136.958333333336</v>
      </c>
      <c r="E58" s="209"/>
      <c r="F58" s="209"/>
      <c r="G58" s="209"/>
      <c r="H58" s="209"/>
    </row>
    <row r="59" spans="1:8" ht="13.8">
      <c r="A59" s="210" t="s">
        <v>4740</v>
      </c>
      <c r="B59" s="273" t="s">
        <v>636</v>
      </c>
      <c r="C59" s="204">
        <v>42136.583333333336</v>
      </c>
      <c r="D59" s="204">
        <v>42136.958333333336</v>
      </c>
      <c r="E59" s="209"/>
      <c r="F59" s="209"/>
      <c r="G59" s="209"/>
      <c r="H59" s="209"/>
    </row>
    <row r="60" spans="1:8" ht="13.8">
      <c r="A60" s="210" t="s">
        <v>4742</v>
      </c>
      <c r="B60" s="273" t="s">
        <v>4746</v>
      </c>
      <c r="C60" s="204">
        <v>42136.583333333336</v>
      </c>
      <c r="D60" s="204">
        <v>42136.958333333336</v>
      </c>
      <c r="E60" s="209"/>
      <c r="F60" s="209"/>
      <c r="G60" s="209"/>
      <c r="H60" s="209"/>
    </row>
    <row r="61" spans="1:8" ht="13.8">
      <c r="A61" s="210" t="s">
        <v>4744</v>
      </c>
      <c r="B61" s="273" t="s">
        <v>2126</v>
      </c>
      <c r="C61" s="204">
        <v>42136.583333333336</v>
      </c>
      <c r="D61" s="204">
        <v>42136.958333333336</v>
      </c>
      <c r="E61" s="209"/>
      <c r="F61" s="209"/>
      <c r="G61" s="209"/>
      <c r="H61" s="209"/>
    </row>
    <row r="62" spans="1:8" ht="13.8">
      <c r="A62" s="210" t="s">
        <v>4745</v>
      </c>
      <c r="B62" s="273" t="s">
        <v>4749</v>
      </c>
      <c r="C62" s="204">
        <v>42136.583333333336</v>
      </c>
      <c r="D62" s="204">
        <v>42136.958333333336</v>
      </c>
      <c r="E62" s="209"/>
      <c r="F62" s="209"/>
      <c r="G62" s="209"/>
      <c r="H62" s="209"/>
    </row>
    <row r="63" spans="1:8" ht="13.8">
      <c r="A63" s="210" t="s">
        <v>4747</v>
      </c>
      <c r="B63" s="260" t="s">
        <v>4751</v>
      </c>
      <c r="C63" s="204">
        <v>42136.583333333336</v>
      </c>
      <c r="D63" s="204">
        <v>42136.958333333336</v>
      </c>
      <c r="E63" s="209"/>
      <c r="F63" s="209"/>
      <c r="G63" s="209"/>
      <c r="H63" s="209"/>
    </row>
    <row r="64" spans="1:8" ht="13.8">
      <c r="A64" s="210" t="s">
        <v>4748</v>
      </c>
      <c r="B64" s="273" t="s">
        <v>4753</v>
      </c>
      <c r="C64" s="204">
        <v>42136.583333333336</v>
      </c>
      <c r="D64" s="204">
        <v>42136.958333333336</v>
      </c>
      <c r="E64" s="209"/>
      <c r="F64" s="209"/>
      <c r="G64" s="209"/>
      <c r="H64" s="209"/>
    </row>
    <row r="65" spans="1:8" ht="13.8">
      <c r="A65" s="210" t="s">
        <v>4750</v>
      </c>
      <c r="B65" s="273" t="s">
        <v>4755</v>
      </c>
      <c r="C65" s="204">
        <v>42136.583333333336</v>
      </c>
      <c r="D65" s="204">
        <v>42136.958333333336</v>
      </c>
      <c r="E65" s="209"/>
      <c r="F65" s="209"/>
      <c r="G65" s="209"/>
      <c r="H65" s="209"/>
    </row>
    <row r="66" spans="1:8" ht="13.8">
      <c r="A66" s="210" t="s">
        <v>4752</v>
      </c>
      <c r="B66" s="273" t="s">
        <v>4757</v>
      </c>
      <c r="C66" s="204">
        <v>42136.583333333336</v>
      </c>
      <c r="D66" s="204">
        <v>42136.958333333336</v>
      </c>
      <c r="E66" s="209"/>
      <c r="F66" s="209"/>
      <c r="G66" s="209"/>
      <c r="H66" s="209"/>
    </row>
    <row r="67" spans="1:8" ht="13.8">
      <c r="A67" s="210" t="s">
        <v>4754</v>
      </c>
      <c r="B67" s="260" t="s">
        <v>5572</v>
      </c>
      <c r="C67" s="204">
        <v>42136.583333333336</v>
      </c>
      <c r="D67" s="204">
        <v>42136.958333333336</v>
      </c>
      <c r="E67" s="209"/>
      <c r="F67" s="209"/>
      <c r="G67" s="209"/>
      <c r="H67" s="209"/>
    </row>
    <row r="68" spans="1:8" ht="13.8">
      <c r="A68" s="210" t="s">
        <v>4756</v>
      </c>
      <c r="B68" s="273" t="s">
        <v>4760</v>
      </c>
      <c r="C68" s="204">
        <v>42136.583333333336</v>
      </c>
      <c r="D68" s="204">
        <v>42136.958333333336</v>
      </c>
      <c r="E68" s="209"/>
      <c r="F68" s="209"/>
      <c r="G68" s="209"/>
      <c r="H68" s="209"/>
    </row>
    <row r="69" spans="1:8" ht="13.8">
      <c r="A69" s="210" t="s">
        <v>4758</v>
      </c>
      <c r="B69" s="273" t="s">
        <v>4762</v>
      </c>
      <c r="C69" s="204">
        <v>42136.583333333336</v>
      </c>
      <c r="D69" s="204">
        <v>42136.958333333336</v>
      </c>
      <c r="E69" s="209"/>
      <c r="F69" s="209"/>
      <c r="G69" s="209"/>
      <c r="H69" s="209"/>
    </row>
    <row r="70" spans="1:8" ht="13.8">
      <c r="A70" s="210" t="s">
        <v>4759</v>
      </c>
      <c r="B70" s="273" t="s">
        <v>4764</v>
      </c>
      <c r="C70" s="204">
        <v>42136.583333333336</v>
      </c>
      <c r="D70" s="204">
        <v>42136.958333333336</v>
      </c>
      <c r="E70" s="209"/>
      <c r="F70" s="209"/>
      <c r="G70" s="209"/>
      <c r="H70" s="209"/>
    </row>
    <row r="71" spans="1:8" ht="13.8">
      <c r="A71" s="210" t="s">
        <v>4761</v>
      </c>
      <c r="B71" s="259" t="s">
        <v>4766</v>
      </c>
      <c r="C71" s="204">
        <v>42136.583333333336</v>
      </c>
      <c r="D71" s="204">
        <v>42136.958333333336</v>
      </c>
      <c r="E71" s="209"/>
      <c r="F71" s="209"/>
      <c r="G71" s="209"/>
      <c r="H71" s="209"/>
    </row>
    <row r="72" spans="1:8" ht="13.8">
      <c r="A72" s="210" t="s">
        <v>4763</v>
      </c>
      <c r="B72" s="259" t="s">
        <v>4774</v>
      </c>
      <c r="C72" s="204">
        <v>42136.583333333336</v>
      </c>
      <c r="D72" s="204">
        <v>42136.958333333336</v>
      </c>
      <c r="E72" s="209"/>
      <c r="F72" s="209"/>
      <c r="G72" s="209"/>
      <c r="H72" s="209"/>
    </row>
    <row r="73" spans="1:8" ht="13.8">
      <c r="A73" s="210" t="s">
        <v>4765</v>
      </c>
      <c r="B73" s="260" t="s">
        <v>4779</v>
      </c>
      <c r="C73" s="204">
        <v>42136.583333333336</v>
      </c>
      <c r="D73" s="204">
        <v>42136.958333333336</v>
      </c>
      <c r="E73" s="209"/>
      <c r="F73" s="209"/>
      <c r="G73" s="209"/>
      <c r="H73" s="209"/>
    </row>
    <row r="74" spans="1:8" ht="26.4">
      <c r="A74" s="210" t="s">
        <v>4767</v>
      </c>
      <c r="B74" s="260" t="s">
        <v>4783</v>
      </c>
      <c r="C74" s="204">
        <v>42136.583333333336</v>
      </c>
      <c r="D74" s="204">
        <v>42136.958333333336</v>
      </c>
      <c r="E74" s="209"/>
      <c r="F74" s="209"/>
      <c r="G74" s="209"/>
      <c r="H74" s="209"/>
    </row>
    <row r="75" spans="1:8" ht="13.8">
      <c r="A75" s="210" t="s">
        <v>4768</v>
      </c>
      <c r="B75" s="260" t="s">
        <v>4785</v>
      </c>
      <c r="C75" s="204">
        <v>42136.583333333336</v>
      </c>
      <c r="D75" s="204">
        <v>42136.958333333336</v>
      </c>
      <c r="E75" s="209"/>
      <c r="F75" s="209"/>
      <c r="G75" s="209"/>
      <c r="H75" s="209"/>
    </row>
    <row r="76" spans="1:8" ht="13.8">
      <c r="A76" s="210" t="s">
        <v>4769</v>
      </c>
      <c r="B76" s="259" t="s">
        <v>4787</v>
      </c>
      <c r="C76" s="204">
        <v>42136.583333333336</v>
      </c>
      <c r="D76" s="204">
        <v>42136.958333333336</v>
      </c>
      <c r="E76" s="209"/>
      <c r="F76" s="209"/>
      <c r="G76" s="209"/>
      <c r="H76" s="209"/>
    </row>
    <row r="77" spans="1:8" ht="13.8">
      <c r="A77" s="210" t="s">
        <v>4770</v>
      </c>
      <c r="B77" s="273" t="s">
        <v>5573</v>
      </c>
      <c r="C77" s="204">
        <v>42136.583333333336</v>
      </c>
      <c r="D77" s="204">
        <v>42136.958333333336</v>
      </c>
      <c r="E77" s="209"/>
      <c r="F77" s="209"/>
      <c r="G77" s="209"/>
      <c r="H77" s="209"/>
    </row>
    <row r="78" spans="1:8" ht="13.8">
      <c r="A78" s="210" t="s">
        <v>4771</v>
      </c>
      <c r="B78" s="273" t="s">
        <v>4790</v>
      </c>
      <c r="C78" s="204">
        <v>42136.583333333336</v>
      </c>
      <c r="D78" s="204">
        <v>42136.958333333336</v>
      </c>
      <c r="E78" s="209"/>
      <c r="F78" s="209"/>
      <c r="G78" s="209"/>
      <c r="H78" s="209"/>
    </row>
    <row r="79" spans="1:8" ht="13.8">
      <c r="A79" s="210" t="s">
        <v>4772</v>
      </c>
      <c r="B79" s="273" t="s">
        <v>4792</v>
      </c>
      <c r="C79" s="204">
        <v>42136.583333333336</v>
      </c>
      <c r="D79" s="204">
        <v>42136.958333333336</v>
      </c>
      <c r="E79" s="209"/>
      <c r="F79" s="209"/>
      <c r="G79" s="209"/>
      <c r="H79" s="209"/>
    </row>
    <row r="80" spans="1:8" ht="13.8">
      <c r="A80" s="210" t="s">
        <v>4773</v>
      </c>
      <c r="B80" s="273" t="s">
        <v>4794</v>
      </c>
      <c r="C80" s="204">
        <v>42136.583333333336</v>
      </c>
      <c r="D80" s="204">
        <v>42136.958333333336</v>
      </c>
      <c r="E80" s="209"/>
      <c r="F80" s="209"/>
      <c r="G80" s="209"/>
      <c r="H80" s="209"/>
    </row>
    <row r="81" spans="1:8" ht="13.8">
      <c r="A81" s="210" t="s">
        <v>4775</v>
      </c>
      <c r="B81" s="273" t="s">
        <v>4796</v>
      </c>
      <c r="C81" s="204">
        <v>42136.583333333336</v>
      </c>
      <c r="D81" s="204">
        <v>42136.958333333336</v>
      </c>
      <c r="E81" s="209"/>
      <c r="F81" s="209"/>
      <c r="G81" s="209"/>
      <c r="H81" s="209"/>
    </row>
    <row r="82" spans="1:8" ht="13.8">
      <c r="A82" s="210" t="s">
        <v>4776</v>
      </c>
      <c r="B82" s="273" t="s">
        <v>4798</v>
      </c>
      <c r="C82" s="204">
        <v>42136.583333333336</v>
      </c>
      <c r="D82" s="204">
        <v>42136.958333333336</v>
      </c>
      <c r="E82" s="209"/>
      <c r="F82" s="209"/>
      <c r="G82" s="209"/>
      <c r="H82" s="209"/>
    </row>
    <row r="83" spans="1:8" ht="13.8">
      <c r="A83" s="210" t="s">
        <v>4777</v>
      </c>
      <c r="B83" s="273" t="s">
        <v>4800</v>
      </c>
      <c r="C83" s="204">
        <v>42136.583333333336</v>
      </c>
      <c r="D83" s="204">
        <v>42136.958333333336</v>
      </c>
      <c r="E83" s="209"/>
      <c r="F83" s="209"/>
      <c r="G83" s="209"/>
      <c r="H83" s="209"/>
    </row>
    <row r="84" spans="1:8" ht="13.8">
      <c r="A84" s="210" t="s">
        <v>4778</v>
      </c>
      <c r="B84" s="273" t="s">
        <v>4802</v>
      </c>
      <c r="C84" s="204">
        <v>42136.583333333336</v>
      </c>
      <c r="D84" s="204">
        <v>42136.958333333336</v>
      </c>
      <c r="E84" s="209"/>
      <c r="F84" s="209"/>
      <c r="G84" s="209"/>
      <c r="H84" s="209"/>
    </row>
    <row r="85" spans="1:8" ht="13.8">
      <c r="A85" s="210" t="s">
        <v>4780</v>
      </c>
      <c r="B85" s="273" t="s">
        <v>4804</v>
      </c>
      <c r="C85" s="204">
        <v>42136.583333333336</v>
      </c>
      <c r="D85" s="204">
        <v>42136.958333333336</v>
      </c>
      <c r="E85" s="209"/>
      <c r="F85" s="209"/>
      <c r="G85" s="209"/>
      <c r="H85" s="209"/>
    </row>
    <row r="86" spans="1:8" ht="13.8">
      <c r="A86" s="210" t="s">
        <v>4781</v>
      </c>
      <c r="B86" s="208" t="s">
        <v>4806</v>
      </c>
      <c r="C86" s="204">
        <v>42136.583333333336</v>
      </c>
      <c r="D86" s="204">
        <v>42136.958333333336</v>
      </c>
      <c r="E86" s="209"/>
      <c r="F86" s="209"/>
      <c r="G86" s="209"/>
      <c r="H86" s="209"/>
    </row>
    <row r="87" spans="1:8" ht="13.8">
      <c r="A87" s="210" t="s">
        <v>4782</v>
      </c>
      <c r="B87" s="259" t="s">
        <v>4808</v>
      </c>
      <c r="C87" s="204">
        <v>42136.583333333336</v>
      </c>
      <c r="D87" s="204">
        <v>42136.958333333336</v>
      </c>
      <c r="E87" s="209"/>
      <c r="F87" s="209"/>
      <c r="G87" s="209"/>
      <c r="H87" s="209"/>
    </row>
    <row r="88" spans="1:8" ht="13.8">
      <c r="A88" s="210" t="s">
        <v>4784</v>
      </c>
      <c r="B88" s="274" t="s">
        <v>4810</v>
      </c>
      <c r="C88" s="204">
        <v>42136.583333333336</v>
      </c>
      <c r="D88" s="204">
        <v>42136.958333333336</v>
      </c>
      <c r="E88" s="209"/>
      <c r="F88" s="209"/>
      <c r="G88" s="209"/>
      <c r="H88" s="209"/>
    </row>
    <row r="89" spans="1:8" ht="13.8">
      <c r="A89" s="210" t="s">
        <v>4786</v>
      </c>
      <c r="B89" s="274" t="s">
        <v>122</v>
      </c>
      <c r="C89" s="204">
        <v>42136.583333333336</v>
      </c>
      <c r="D89" s="204">
        <v>42136.958333333336</v>
      </c>
      <c r="E89" s="209"/>
      <c r="F89" s="209"/>
      <c r="G89" s="209"/>
      <c r="H89" s="209"/>
    </row>
    <row r="90" spans="1:8" ht="13.8">
      <c r="A90" s="210" t="s">
        <v>4788</v>
      </c>
      <c r="B90" s="274" t="s">
        <v>2780</v>
      </c>
      <c r="C90" s="204">
        <v>42136.583333333336</v>
      </c>
      <c r="D90" s="204">
        <v>42136.958333333336</v>
      </c>
      <c r="E90" s="209"/>
      <c r="F90" s="209"/>
      <c r="G90" s="209"/>
      <c r="H90" s="209"/>
    </row>
    <row r="91" spans="1:8" ht="13.8">
      <c r="A91" s="210" t="s">
        <v>4789</v>
      </c>
      <c r="B91" s="274" t="s">
        <v>4814</v>
      </c>
      <c r="C91" s="204">
        <v>42136.583333333336</v>
      </c>
      <c r="D91" s="204">
        <v>42136.958333333336</v>
      </c>
      <c r="E91" s="209"/>
      <c r="F91" s="209"/>
      <c r="G91" s="209"/>
      <c r="H91" s="209"/>
    </row>
    <row r="92" spans="1:8" ht="13.8">
      <c r="A92" s="210" t="s">
        <v>4791</v>
      </c>
      <c r="B92" s="275" t="s">
        <v>4816</v>
      </c>
      <c r="C92" s="204">
        <v>42136.583333333336</v>
      </c>
      <c r="D92" s="204">
        <v>42136.958333333336</v>
      </c>
      <c r="E92" s="209"/>
      <c r="F92" s="209"/>
      <c r="G92" s="209"/>
      <c r="H92" s="209"/>
    </row>
    <row r="93" spans="1:8" ht="13.8">
      <c r="A93" s="210" t="s">
        <v>4793</v>
      </c>
      <c r="B93" s="274" t="s">
        <v>4818</v>
      </c>
      <c r="C93" s="204">
        <v>42136.583333333336</v>
      </c>
      <c r="D93" s="204">
        <v>42136.958333333336</v>
      </c>
      <c r="E93" s="209"/>
      <c r="F93" s="209"/>
      <c r="G93" s="209"/>
      <c r="H93" s="209"/>
    </row>
    <row r="94" spans="1:8" ht="13.8">
      <c r="A94" s="210" t="s">
        <v>4795</v>
      </c>
      <c r="B94" s="274" t="s">
        <v>4820</v>
      </c>
      <c r="C94" s="204">
        <v>42136.583333333336</v>
      </c>
      <c r="D94" s="204">
        <v>42136.958333333336</v>
      </c>
      <c r="E94" s="209"/>
      <c r="F94" s="209"/>
      <c r="G94" s="209"/>
      <c r="H94" s="209"/>
    </row>
    <row r="95" spans="1:8" ht="13.8">
      <c r="A95" s="210" t="s">
        <v>4797</v>
      </c>
      <c r="B95" s="274" t="s">
        <v>4822</v>
      </c>
      <c r="C95" s="204">
        <v>42136.583333333336</v>
      </c>
      <c r="D95" s="204">
        <v>42136.958333333336</v>
      </c>
      <c r="E95" s="209"/>
      <c r="F95" s="209"/>
      <c r="G95" s="209"/>
      <c r="H95" s="209"/>
    </row>
    <row r="96" spans="1:8" ht="13.8">
      <c r="A96" s="210" t="s">
        <v>4799</v>
      </c>
      <c r="B96" s="274" t="s">
        <v>4824</v>
      </c>
      <c r="C96" s="204">
        <v>42136.583333333336</v>
      </c>
      <c r="D96" s="204">
        <v>42136.958333333336</v>
      </c>
      <c r="E96" s="209"/>
      <c r="F96" s="209"/>
      <c r="G96" s="209"/>
      <c r="H96" s="209"/>
    </row>
    <row r="97" spans="1:8" ht="13.8">
      <c r="A97" s="210" t="s">
        <v>4801</v>
      </c>
      <c r="B97" s="274" t="s">
        <v>4826</v>
      </c>
      <c r="C97" s="204">
        <v>42136.583333333336</v>
      </c>
      <c r="D97" s="204">
        <v>42136.958333333336</v>
      </c>
      <c r="E97" s="209"/>
      <c r="F97" s="209"/>
      <c r="G97" s="209"/>
      <c r="H97" s="209"/>
    </row>
    <row r="98" spans="1:8" ht="13.8">
      <c r="A98" s="210" t="s">
        <v>4803</v>
      </c>
      <c r="B98" s="274" t="s">
        <v>4828</v>
      </c>
      <c r="C98" s="204">
        <v>42136.583333333336</v>
      </c>
      <c r="D98" s="204">
        <v>42136.958333333336</v>
      </c>
      <c r="E98" s="209"/>
      <c r="F98" s="209"/>
      <c r="G98" s="209"/>
      <c r="H98" s="209"/>
    </row>
    <row r="99" spans="1:8" ht="13.8">
      <c r="A99" s="207" t="s">
        <v>4805</v>
      </c>
      <c r="B99" s="274" t="s">
        <v>4830</v>
      </c>
      <c r="C99" s="204">
        <v>42136.583333333336</v>
      </c>
      <c r="D99" s="204">
        <v>42136.958333333336</v>
      </c>
      <c r="E99" s="209"/>
      <c r="F99" s="209"/>
      <c r="G99" s="209"/>
      <c r="H99" s="209"/>
    </row>
    <row r="100" spans="1:8" ht="13.8">
      <c r="A100" s="210" t="s">
        <v>4807</v>
      </c>
      <c r="B100" s="274" t="s">
        <v>4832</v>
      </c>
      <c r="C100" s="204">
        <v>42136.583333333336</v>
      </c>
      <c r="D100" s="204">
        <v>42136.958333333336</v>
      </c>
      <c r="E100" s="209"/>
      <c r="F100" s="209"/>
      <c r="G100" s="209"/>
      <c r="H100" s="209"/>
    </row>
    <row r="101" spans="1:8" ht="13.8">
      <c r="A101" s="210" t="s">
        <v>4809</v>
      </c>
      <c r="B101" s="274" t="s">
        <v>4834</v>
      </c>
      <c r="C101" s="204">
        <v>42136.583333333336</v>
      </c>
      <c r="D101" s="204">
        <v>42136.958333333336</v>
      </c>
      <c r="E101" s="209"/>
      <c r="F101" s="209"/>
      <c r="G101" s="209"/>
      <c r="H101" s="209"/>
    </row>
    <row r="102" spans="1:8" ht="13.8">
      <c r="A102" s="210" t="s">
        <v>4811</v>
      </c>
      <c r="B102" s="274" t="s">
        <v>4836</v>
      </c>
      <c r="C102" s="204">
        <v>42136.583333333336</v>
      </c>
      <c r="D102" s="204">
        <v>42136.958333333336</v>
      </c>
      <c r="E102" s="209"/>
      <c r="F102" s="209"/>
      <c r="G102" s="209"/>
      <c r="H102" s="209"/>
    </row>
    <row r="103" spans="1:8" ht="13.8">
      <c r="A103" s="210" t="s">
        <v>4812</v>
      </c>
      <c r="B103" s="274" t="s">
        <v>4838</v>
      </c>
      <c r="C103" s="204">
        <v>42136.583333333336</v>
      </c>
      <c r="D103" s="204">
        <v>42136.958333333336</v>
      </c>
      <c r="E103" s="209"/>
      <c r="F103" s="209"/>
      <c r="G103" s="209"/>
      <c r="H103" s="209"/>
    </row>
    <row r="104" spans="1:8" ht="13.8">
      <c r="A104" s="210" t="s">
        <v>4813</v>
      </c>
      <c r="B104" s="274" t="s">
        <v>4840</v>
      </c>
      <c r="C104" s="204">
        <v>42136.583333333336</v>
      </c>
      <c r="D104" s="204">
        <v>42136.958333333336</v>
      </c>
      <c r="E104" s="209"/>
      <c r="F104" s="209"/>
      <c r="G104" s="209"/>
      <c r="H104" s="209"/>
    </row>
    <row r="105" spans="1:8" ht="13.8">
      <c r="A105" s="210" t="s">
        <v>4815</v>
      </c>
      <c r="B105" s="274" t="s">
        <v>4842</v>
      </c>
      <c r="C105" s="204">
        <v>42136.583333333336</v>
      </c>
      <c r="D105" s="204">
        <v>42136.958333333336</v>
      </c>
      <c r="E105" s="209"/>
      <c r="F105" s="209"/>
      <c r="G105" s="209"/>
      <c r="H105" s="209"/>
    </row>
    <row r="106" spans="1:8" ht="13.8">
      <c r="A106" s="210" t="s">
        <v>4817</v>
      </c>
      <c r="B106" s="274" t="s">
        <v>4844</v>
      </c>
      <c r="C106" s="204">
        <v>42136.583333333336</v>
      </c>
      <c r="D106" s="204">
        <v>42136.958333333336</v>
      </c>
      <c r="E106" s="209"/>
      <c r="F106" s="209"/>
      <c r="G106" s="209"/>
      <c r="H106" s="209"/>
    </row>
    <row r="107" spans="1:8" ht="13.8">
      <c r="A107" s="210" t="s">
        <v>4819</v>
      </c>
      <c r="B107" s="274" t="s">
        <v>4846</v>
      </c>
      <c r="C107" s="204">
        <v>42136.583333333336</v>
      </c>
      <c r="D107" s="204">
        <v>42136.958333333336</v>
      </c>
      <c r="E107" s="209"/>
      <c r="F107" s="209"/>
      <c r="G107" s="209"/>
      <c r="H107" s="209"/>
    </row>
    <row r="108" spans="1:8" ht="13.8">
      <c r="A108" s="210" t="s">
        <v>4821</v>
      </c>
      <c r="B108" s="274" t="s">
        <v>4848</v>
      </c>
      <c r="C108" s="204">
        <v>42136.583333333336</v>
      </c>
      <c r="D108" s="204">
        <v>42136.958333333336</v>
      </c>
      <c r="E108" s="209"/>
      <c r="F108" s="209"/>
      <c r="G108" s="209"/>
      <c r="H108" s="209"/>
    </row>
    <row r="109" spans="1:8" ht="13.8">
      <c r="A109" s="210" t="s">
        <v>4823</v>
      </c>
      <c r="B109" s="274" t="s">
        <v>4850</v>
      </c>
      <c r="C109" s="204">
        <v>42136.583333333336</v>
      </c>
      <c r="D109" s="204">
        <v>42136.958333333336</v>
      </c>
      <c r="E109" s="209"/>
      <c r="F109" s="209"/>
      <c r="G109" s="209"/>
      <c r="H109" s="209"/>
    </row>
    <row r="110" spans="1:8" ht="13.8">
      <c r="A110" s="210" t="s">
        <v>4825</v>
      </c>
      <c r="B110" s="274" t="s">
        <v>4852</v>
      </c>
      <c r="C110" s="204">
        <v>42136.583333333336</v>
      </c>
      <c r="D110" s="204">
        <v>42136.958333333336</v>
      </c>
      <c r="E110" s="209"/>
      <c r="F110" s="209"/>
      <c r="G110" s="209"/>
      <c r="H110" s="209"/>
    </row>
    <row r="111" spans="1:8" ht="13.8">
      <c r="A111" s="210" t="s">
        <v>4827</v>
      </c>
      <c r="B111" s="274" t="s">
        <v>4854</v>
      </c>
      <c r="C111" s="204">
        <v>42136.583333333336</v>
      </c>
      <c r="D111" s="204">
        <v>42136.958333333336</v>
      </c>
      <c r="E111" s="209"/>
      <c r="F111" s="209"/>
      <c r="G111" s="209"/>
      <c r="H111" s="209"/>
    </row>
    <row r="112" spans="1:8" ht="13.8">
      <c r="A112" s="210" t="s">
        <v>4829</v>
      </c>
      <c r="B112" s="275" t="s">
        <v>4856</v>
      </c>
      <c r="C112" s="204">
        <v>42136.583333333336</v>
      </c>
      <c r="D112" s="204">
        <v>42136.958333333336</v>
      </c>
      <c r="E112" s="209"/>
      <c r="F112" s="209"/>
      <c r="G112" s="209"/>
      <c r="H112" s="209"/>
    </row>
    <row r="113" spans="1:8" ht="13.8">
      <c r="A113" s="210" t="s">
        <v>4831</v>
      </c>
      <c r="B113" s="274" t="s">
        <v>4858</v>
      </c>
      <c r="C113" s="204">
        <v>42136.583333333336</v>
      </c>
      <c r="D113" s="204">
        <v>42136.958333333336</v>
      </c>
      <c r="E113" s="209"/>
      <c r="F113" s="209"/>
      <c r="G113" s="209"/>
      <c r="H113" s="209"/>
    </row>
    <row r="114" spans="1:8" ht="13.8">
      <c r="A114" s="210" t="s">
        <v>4833</v>
      </c>
      <c r="B114" s="274" t="s">
        <v>4860</v>
      </c>
      <c r="C114" s="204">
        <v>42136.583333333336</v>
      </c>
      <c r="D114" s="204">
        <v>42136.958333333336</v>
      </c>
      <c r="E114" s="209"/>
      <c r="F114" s="209"/>
      <c r="G114" s="209"/>
      <c r="H114" s="209"/>
    </row>
    <row r="115" spans="1:8" ht="13.8">
      <c r="A115" s="210" t="s">
        <v>4835</v>
      </c>
      <c r="B115" s="274" t="s">
        <v>4862</v>
      </c>
      <c r="C115" s="204">
        <v>42136.583333333336</v>
      </c>
      <c r="D115" s="204">
        <v>42136.958333333336</v>
      </c>
      <c r="E115" s="209"/>
      <c r="F115" s="209"/>
      <c r="G115" s="209"/>
      <c r="H115" s="209"/>
    </row>
    <row r="116" spans="1:8" ht="13.8">
      <c r="A116" s="210" t="s">
        <v>4837</v>
      </c>
      <c r="B116" s="274" t="s">
        <v>4864</v>
      </c>
      <c r="C116" s="204">
        <v>42136.583333333336</v>
      </c>
      <c r="D116" s="204">
        <v>42136.958333333336</v>
      </c>
      <c r="E116" s="209"/>
      <c r="F116" s="209"/>
      <c r="G116" s="209"/>
      <c r="H116" s="209"/>
    </row>
    <row r="117" spans="1:8" ht="13.8">
      <c r="A117" s="210" t="s">
        <v>4839</v>
      </c>
      <c r="B117" s="274" t="s">
        <v>4866</v>
      </c>
      <c r="C117" s="204">
        <v>42136.583333333336</v>
      </c>
      <c r="D117" s="204">
        <v>42136.958333333336</v>
      </c>
      <c r="E117" s="209"/>
      <c r="F117" s="209"/>
      <c r="G117" s="209"/>
      <c r="H117" s="209"/>
    </row>
    <row r="118" spans="1:8" ht="13.8">
      <c r="A118" s="210" t="s">
        <v>4841</v>
      </c>
      <c r="B118" s="274" t="s">
        <v>4868</v>
      </c>
      <c r="C118" s="204">
        <v>42136.583333333336</v>
      </c>
      <c r="D118" s="204">
        <v>42136.958333333336</v>
      </c>
      <c r="E118" s="209"/>
      <c r="F118" s="209"/>
      <c r="G118" s="209"/>
      <c r="H118" s="209"/>
    </row>
    <row r="119" spans="1:8" ht="13.8">
      <c r="A119" s="210" t="s">
        <v>4843</v>
      </c>
      <c r="B119" s="274" t="s">
        <v>4870</v>
      </c>
      <c r="C119" s="204">
        <v>42136.583333333336</v>
      </c>
      <c r="D119" s="204">
        <v>42136.958333333336</v>
      </c>
      <c r="E119" s="209"/>
      <c r="F119" s="209"/>
      <c r="G119" s="209"/>
      <c r="H119" s="209"/>
    </row>
    <row r="120" spans="1:8" ht="13.8">
      <c r="A120" s="210" t="s">
        <v>4845</v>
      </c>
      <c r="B120" s="274" t="s">
        <v>4872</v>
      </c>
      <c r="C120" s="204">
        <v>42136.583333333336</v>
      </c>
      <c r="D120" s="204">
        <v>42136.958333333336</v>
      </c>
      <c r="E120" s="209"/>
      <c r="F120" s="209"/>
      <c r="G120" s="209"/>
      <c r="H120" s="209"/>
    </row>
    <row r="121" spans="1:8" ht="13.8">
      <c r="A121" s="210" t="s">
        <v>4847</v>
      </c>
      <c r="B121" s="274" t="s">
        <v>4874</v>
      </c>
      <c r="C121" s="204">
        <v>42136.583333333336</v>
      </c>
      <c r="D121" s="204">
        <v>42136.958333333336</v>
      </c>
      <c r="E121" s="209"/>
      <c r="F121" s="209"/>
      <c r="G121" s="209"/>
      <c r="H121" s="209"/>
    </row>
    <row r="122" spans="1:8" ht="13.8">
      <c r="A122" s="210" t="s">
        <v>4849</v>
      </c>
      <c r="B122" s="274" t="s">
        <v>4876</v>
      </c>
      <c r="C122" s="204">
        <v>42136.583333333336</v>
      </c>
      <c r="D122" s="204">
        <v>42136.958333333336</v>
      </c>
      <c r="E122" s="209"/>
      <c r="F122" s="209"/>
      <c r="G122" s="209"/>
      <c r="H122" s="209"/>
    </row>
    <row r="123" spans="1:8" ht="13.8">
      <c r="A123" s="210" t="s">
        <v>4851</v>
      </c>
      <c r="B123" s="274" t="s">
        <v>4878</v>
      </c>
      <c r="C123" s="204">
        <v>42136.583333333336</v>
      </c>
      <c r="D123" s="204">
        <v>42136.958333333336</v>
      </c>
      <c r="E123" s="209"/>
      <c r="F123" s="209"/>
      <c r="G123" s="209"/>
      <c r="H123" s="209"/>
    </row>
    <row r="124" spans="1:8" ht="13.8">
      <c r="A124" s="210" t="s">
        <v>4853</v>
      </c>
      <c r="B124" s="274" t="s">
        <v>4880</v>
      </c>
      <c r="C124" s="204">
        <v>42136.583333333336</v>
      </c>
      <c r="D124" s="204">
        <v>42136.958333333336</v>
      </c>
      <c r="E124" s="209"/>
      <c r="F124" s="209"/>
      <c r="G124" s="209"/>
      <c r="H124" s="209"/>
    </row>
    <row r="125" spans="1:8" ht="13.8">
      <c r="A125" s="210" t="s">
        <v>4855</v>
      </c>
      <c r="B125" s="274" t="s">
        <v>4882</v>
      </c>
      <c r="C125" s="204">
        <v>42136.583333333336</v>
      </c>
      <c r="D125" s="204">
        <v>42136.958333333336</v>
      </c>
      <c r="E125" s="209"/>
      <c r="F125" s="209"/>
      <c r="G125" s="209"/>
      <c r="H125" s="209"/>
    </row>
    <row r="126" spans="1:8" ht="13.8">
      <c r="A126" s="210" t="s">
        <v>4857</v>
      </c>
      <c r="B126" s="274" t="s">
        <v>4884</v>
      </c>
      <c r="C126" s="204">
        <v>42136.583333333336</v>
      </c>
      <c r="D126" s="204">
        <v>42136.958333333336</v>
      </c>
      <c r="E126" s="209"/>
      <c r="F126" s="209"/>
      <c r="G126" s="209"/>
      <c r="H126" s="209"/>
    </row>
    <row r="127" spans="1:8" ht="13.8">
      <c r="A127" s="210" t="s">
        <v>4859</v>
      </c>
      <c r="B127" s="274" t="s">
        <v>4886</v>
      </c>
      <c r="C127" s="204">
        <v>42136.583333333336</v>
      </c>
      <c r="D127" s="204">
        <v>42136.958333333336</v>
      </c>
      <c r="E127" s="209"/>
      <c r="F127" s="209"/>
      <c r="G127" s="209"/>
      <c r="H127" s="209"/>
    </row>
    <row r="128" spans="1:8" ht="13.8">
      <c r="A128" s="210" t="s">
        <v>4861</v>
      </c>
      <c r="B128" s="274" t="s">
        <v>4888</v>
      </c>
      <c r="C128" s="204">
        <v>42136.583333333336</v>
      </c>
      <c r="D128" s="204">
        <v>42136.958333333336</v>
      </c>
      <c r="E128" s="209"/>
      <c r="F128" s="209"/>
      <c r="G128" s="209"/>
      <c r="H128" s="209"/>
    </row>
    <row r="129" spans="1:8" ht="13.8">
      <c r="A129" s="210" t="s">
        <v>4863</v>
      </c>
      <c r="B129" s="274" t="s">
        <v>4890</v>
      </c>
      <c r="C129" s="204">
        <v>42136.583333333336</v>
      </c>
      <c r="D129" s="204">
        <v>42136.958333333336</v>
      </c>
      <c r="E129" s="209"/>
      <c r="F129" s="209"/>
      <c r="G129" s="209"/>
      <c r="H129" s="209"/>
    </row>
    <row r="130" spans="1:8" ht="13.8">
      <c r="A130" s="210" t="s">
        <v>4865</v>
      </c>
      <c r="B130" s="274" t="s">
        <v>4892</v>
      </c>
      <c r="C130" s="204">
        <v>42136.583333333336</v>
      </c>
      <c r="D130" s="204">
        <v>42136.958333333336</v>
      </c>
      <c r="E130" s="209"/>
      <c r="F130" s="209"/>
      <c r="G130" s="209"/>
      <c r="H130" s="209"/>
    </row>
    <row r="131" spans="1:8" ht="13.8">
      <c r="A131" s="210" t="s">
        <v>4867</v>
      </c>
      <c r="B131" s="274" t="s">
        <v>4894</v>
      </c>
      <c r="C131" s="204">
        <v>42136.583333333336</v>
      </c>
      <c r="D131" s="204">
        <v>42136.958333333336</v>
      </c>
      <c r="E131" s="209"/>
      <c r="F131" s="209"/>
      <c r="G131" s="209"/>
      <c r="H131" s="209"/>
    </row>
    <row r="132" spans="1:8" ht="13.8">
      <c r="A132" s="210" t="s">
        <v>4869</v>
      </c>
      <c r="B132" s="274" t="s">
        <v>4896</v>
      </c>
      <c r="C132" s="204">
        <v>42136.583333333336</v>
      </c>
      <c r="D132" s="204">
        <v>42136.958333333336</v>
      </c>
      <c r="E132" s="209"/>
      <c r="F132" s="209"/>
      <c r="G132" s="209"/>
      <c r="H132" s="209"/>
    </row>
    <row r="133" spans="1:8" ht="13.8">
      <c r="A133" s="210" t="s">
        <v>4871</v>
      </c>
      <c r="B133" s="274" t="s">
        <v>4898</v>
      </c>
      <c r="C133" s="204">
        <v>42136.583333333336</v>
      </c>
      <c r="D133" s="204">
        <v>42136.958333333336</v>
      </c>
      <c r="E133" s="209"/>
      <c r="F133" s="209"/>
      <c r="G133" s="209"/>
      <c r="H133" s="209"/>
    </row>
    <row r="134" spans="1:8" ht="13.8">
      <c r="A134" s="210" t="s">
        <v>4873</v>
      </c>
      <c r="B134" s="274" t="s">
        <v>4900</v>
      </c>
      <c r="C134" s="204">
        <v>42136.583333333336</v>
      </c>
      <c r="D134" s="204">
        <v>42136.958333333336</v>
      </c>
      <c r="E134" s="209"/>
      <c r="F134" s="209"/>
      <c r="G134" s="209"/>
      <c r="H134" s="209"/>
    </row>
    <row r="135" spans="1:8" ht="13.8">
      <c r="A135" s="210" t="s">
        <v>4875</v>
      </c>
      <c r="B135" s="274" t="s">
        <v>4902</v>
      </c>
      <c r="C135" s="204">
        <v>42136.583333333336</v>
      </c>
      <c r="D135" s="204">
        <v>42136.958333333336</v>
      </c>
      <c r="E135" s="209"/>
      <c r="F135" s="209"/>
      <c r="G135" s="209"/>
      <c r="H135" s="209"/>
    </row>
    <row r="136" spans="1:8" ht="13.8">
      <c r="A136" s="210" t="s">
        <v>4877</v>
      </c>
      <c r="B136" s="274" t="s">
        <v>4904</v>
      </c>
      <c r="C136" s="204">
        <v>42136.583333333336</v>
      </c>
      <c r="D136" s="204">
        <v>42136.958333333336</v>
      </c>
      <c r="E136" s="209"/>
      <c r="F136" s="209"/>
      <c r="G136" s="209"/>
      <c r="H136" s="209"/>
    </row>
    <row r="137" spans="1:8" ht="13.8">
      <c r="A137" s="210" t="s">
        <v>4879</v>
      </c>
      <c r="B137" s="274" t="s">
        <v>4906</v>
      </c>
      <c r="C137" s="204">
        <v>42136.583333333336</v>
      </c>
      <c r="D137" s="204">
        <v>42136.958333333336</v>
      </c>
      <c r="E137" s="209"/>
      <c r="F137" s="209"/>
      <c r="G137" s="209"/>
      <c r="H137" s="209"/>
    </row>
    <row r="138" spans="1:8" ht="13.8">
      <c r="A138" s="210" t="s">
        <v>4881</v>
      </c>
      <c r="B138" s="274" t="s">
        <v>4908</v>
      </c>
      <c r="C138" s="204">
        <v>42136.583333333336</v>
      </c>
      <c r="D138" s="204">
        <v>42136.958333333336</v>
      </c>
      <c r="E138" s="209"/>
      <c r="F138" s="209"/>
      <c r="G138" s="209"/>
      <c r="H138" s="209"/>
    </row>
    <row r="139" spans="1:8" ht="13.8">
      <c r="A139" s="210" t="s">
        <v>4883</v>
      </c>
      <c r="B139" s="274" t="s">
        <v>4910</v>
      </c>
      <c r="C139" s="204">
        <v>42136.583333333336</v>
      </c>
      <c r="D139" s="204">
        <v>42136.958333333336</v>
      </c>
      <c r="E139" s="209"/>
      <c r="F139" s="209"/>
      <c r="G139" s="209"/>
      <c r="H139" s="209"/>
    </row>
    <row r="140" spans="1:8" ht="13.8">
      <c r="A140" s="210" t="s">
        <v>4885</v>
      </c>
      <c r="B140" s="274" t="s">
        <v>4912</v>
      </c>
      <c r="C140" s="204">
        <v>42136.583333333336</v>
      </c>
      <c r="D140" s="204">
        <v>42136.958333333336</v>
      </c>
      <c r="E140" s="209"/>
      <c r="F140" s="209"/>
      <c r="G140" s="209"/>
      <c r="H140" s="209"/>
    </row>
    <row r="141" spans="1:8" ht="13.8">
      <c r="A141" s="210" t="s">
        <v>4887</v>
      </c>
      <c r="B141" s="274" t="s">
        <v>4914</v>
      </c>
      <c r="C141" s="204">
        <v>42136.583333333336</v>
      </c>
      <c r="D141" s="204">
        <v>42136.958333333336</v>
      </c>
      <c r="E141" s="209"/>
      <c r="F141" s="209"/>
      <c r="G141" s="209"/>
      <c r="H141" s="209"/>
    </row>
    <row r="142" spans="1:8" ht="13.8">
      <c r="A142" s="210" t="s">
        <v>4889</v>
      </c>
      <c r="B142" s="274" t="s">
        <v>4916</v>
      </c>
      <c r="C142" s="204">
        <v>42136.583333333336</v>
      </c>
      <c r="D142" s="204">
        <v>42136.958333333336</v>
      </c>
      <c r="E142" s="209"/>
      <c r="F142" s="209"/>
      <c r="G142" s="209"/>
      <c r="H142" s="209"/>
    </row>
    <row r="143" spans="1:8" ht="13.8">
      <c r="A143" s="210" t="s">
        <v>4891</v>
      </c>
      <c r="B143" s="274" t="s">
        <v>4918</v>
      </c>
      <c r="C143" s="204">
        <v>42136.583333333336</v>
      </c>
      <c r="D143" s="204">
        <v>42136.958333333336</v>
      </c>
      <c r="E143" s="209"/>
      <c r="F143" s="209"/>
      <c r="G143" s="209"/>
      <c r="H143" s="209"/>
    </row>
    <row r="144" spans="1:8" ht="13.8">
      <c r="A144" s="210" t="s">
        <v>4893</v>
      </c>
      <c r="B144" s="274" t="s">
        <v>4920</v>
      </c>
      <c r="C144" s="204">
        <v>42136.583333333336</v>
      </c>
      <c r="D144" s="204">
        <v>42136.958333333336</v>
      </c>
      <c r="E144" s="209"/>
      <c r="F144" s="209"/>
      <c r="G144" s="209"/>
      <c r="H144" s="209"/>
    </row>
    <row r="145" spans="1:8" ht="13.8">
      <c r="A145" s="210" t="s">
        <v>4895</v>
      </c>
      <c r="B145" s="274" t="s">
        <v>4922</v>
      </c>
      <c r="C145" s="204">
        <v>42136.583333333336</v>
      </c>
      <c r="D145" s="204">
        <v>42136.958333333336</v>
      </c>
      <c r="E145" s="209"/>
      <c r="F145" s="209"/>
      <c r="G145" s="209"/>
      <c r="H145" s="209"/>
    </row>
    <row r="146" spans="1:8" ht="13.8">
      <c r="A146" s="210" t="s">
        <v>4897</v>
      </c>
      <c r="B146" s="274" t="s">
        <v>4924</v>
      </c>
      <c r="C146" s="204">
        <v>42136.583333333336</v>
      </c>
      <c r="D146" s="204">
        <v>42136.958333333336</v>
      </c>
      <c r="E146" s="209"/>
      <c r="F146" s="209"/>
      <c r="G146" s="209"/>
      <c r="H146" s="209"/>
    </row>
    <row r="147" spans="1:8" ht="13.8">
      <c r="A147" s="210" t="s">
        <v>4899</v>
      </c>
      <c r="B147" s="274" t="s">
        <v>4926</v>
      </c>
      <c r="C147" s="204">
        <v>42136.583333333336</v>
      </c>
      <c r="D147" s="204">
        <v>42136.958333333336</v>
      </c>
      <c r="E147" s="209"/>
      <c r="F147" s="209"/>
      <c r="G147" s="209"/>
      <c r="H147" s="209"/>
    </row>
    <row r="148" spans="1:8" ht="13.8">
      <c r="A148" s="210" t="s">
        <v>4901</v>
      </c>
      <c r="B148" s="274" t="s">
        <v>4928</v>
      </c>
      <c r="C148" s="204">
        <v>42136.583333333336</v>
      </c>
      <c r="D148" s="204">
        <v>42136.958333333336</v>
      </c>
      <c r="E148" s="209"/>
      <c r="F148" s="209"/>
      <c r="G148" s="209"/>
      <c r="H148" s="209"/>
    </row>
    <row r="149" spans="1:8" ht="13.8">
      <c r="A149" s="210" t="s">
        <v>4903</v>
      </c>
      <c r="B149" s="274" t="s">
        <v>4930</v>
      </c>
      <c r="C149" s="204">
        <v>42136.583333333336</v>
      </c>
      <c r="D149" s="204">
        <v>42136.958333333336</v>
      </c>
      <c r="E149" s="209"/>
      <c r="F149" s="209"/>
      <c r="G149" s="209"/>
      <c r="H149" s="209"/>
    </row>
    <row r="150" spans="1:8" ht="13.8">
      <c r="A150" s="210" t="s">
        <v>4905</v>
      </c>
      <c r="B150" s="274" t="s">
        <v>4932</v>
      </c>
      <c r="C150" s="204">
        <v>42136.583333333336</v>
      </c>
      <c r="D150" s="204">
        <v>42136.958333333336</v>
      </c>
      <c r="E150" s="209"/>
      <c r="F150" s="209"/>
      <c r="G150" s="209"/>
      <c r="H150" s="209"/>
    </row>
    <row r="151" spans="1:8" ht="13.8">
      <c r="A151" s="210" t="s">
        <v>4907</v>
      </c>
      <c r="B151" s="274" t="s">
        <v>4934</v>
      </c>
      <c r="C151" s="204">
        <v>42136.583333333336</v>
      </c>
      <c r="D151" s="204">
        <v>42136.958333333336</v>
      </c>
      <c r="E151" s="209"/>
      <c r="F151" s="209"/>
      <c r="G151" s="209"/>
      <c r="H151" s="209"/>
    </row>
    <row r="152" spans="1:8" ht="13.8">
      <c r="A152" s="210" t="s">
        <v>4909</v>
      </c>
      <c r="B152" s="274" t="s">
        <v>4936</v>
      </c>
      <c r="C152" s="204">
        <v>42136.583333333336</v>
      </c>
      <c r="D152" s="204">
        <v>42136.958333333336</v>
      </c>
      <c r="E152" s="209"/>
      <c r="F152" s="209"/>
      <c r="G152" s="209"/>
      <c r="H152" s="209"/>
    </row>
    <row r="153" spans="1:8" ht="13.8">
      <c r="A153" s="210" t="s">
        <v>4911</v>
      </c>
      <c r="B153" s="276" t="s">
        <v>4938</v>
      </c>
      <c r="C153" s="204">
        <v>42136.583333333336</v>
      </c>
      <c r="D153" s="204">
        <v>42136.958333333336</v>
      </c>
      <c r="E153" s="209"/>
      <c r="F153" s="209"/>
      <c r="G153" s="209"/>
      <c r="H153" s="209"/>
    </row>
    <row r="154" spans="1:8" ht="13.8">
      <c r="A154" s="210" t="s">
        <v>4913</v>
      </c>
      <c r="B154" s="276" t="s">
        <v>4940</v>
      </c>
      <c r="C154" s="204">
        <v>42136.583333333336</v>
      </c>
      <c r="D154" s="204">
        <v>42136.958333333336</v>
      </c>
      <c r="E154" s="209"/>
      <c r="F154" s="209"/>
      <c r="G154" s="209"/>
      <c r="H154" s="209"/>
    </row>
    <row r="155" spans="1:8" ht="13.8">
      <c r="A155" s="210" t="s">
        <v>4915</v>
      </c>
      <c r="B155" s="276" t="s">
        <v>4942</v>
      </c>
      <c r="C155" s="204">
        <v>42136.583333333336</v>
      </c>
      <c r="D155" s="204">
        <v>42136.958333333336</v>
      </c>
      <c r="E155" s="209"/>
      <c r="F155" s="209"/>
      <c r="G155" s="209"/>
      <c r="H155" s="209"/>
    </row>
    <row r="156" spans="1:8" ht="13.8">
      <c r="A156" s="210" t="s">
        <v>4917</v>
      </c>
      <c r="B156" s="274" t="s">
        <v>4944</v>
      </c>
      <c r="C156" s="204">
        <v>42136.583333333336</v>
      </c>
      <c r="D156" s="204">
        <v>42136.958333333336</v>
      </c>
      <c r="E156" s="209"/>
      <c r="F156" s="209"/>
      <c r="G156" s="209"/>
      <c r="H156" s="209"/>
    </row>
    <row r="157" spans="1:8" ht="13.8">
      <c r="A157" s="210" t="s">
        <v>4919</v>
      </c>
      <c r="B157" s="274" t="s">
        <v>4946</v>
      </c>
      <c r="C157" s="204">
        <v>42136.583333333336</v>
      </c>
      <c r="D157" s="204">
        <v>42136.958333333336</v>
      </c>
      <c r="E157" s="209"/>
      <c r="F157" s="209"/>
      <c r="G157" s="209"/>
      <c r="H157" s="209"/>
    </row>
    <row r="158" spans="1:8" ht="13.8">
      <c r="A158" s="210" t="s">
        <v>4921</v>
      </c>
      <c r="B158" s="274" t="s">
        <v>4948</v>
      </c>
      <c r="C158" s="204">
        <v>42136.583333333336</v>
      </c>
      <c r="D158" s="204">
        <v>42136.958333333336</v>
      </c>
      <c r="E158" s="209"/>
      <c r="F158" s="209"/>
      <c r="G158" s="209"/>
      <c r="H158" s="209"/>
    </row>
    <row r="159" spans="1:8" ht="13.8">
      <c r="A159" s="210" t="s">
        <v>4923</v>
      </c>
      <c r="B159" s="274" t="s">
        <v>4950</v>
      </c>
      <c r="C159" s="204">
        <v>42136.583333333336</v>
      </c>
      <c r="D159" s="204">
        <v>42136.958333333336</v>
      </c>
      <c r="E159" s="209"/>
      <c r="F159" s="209"/>
      <c r="G159" s="209"/>
      <c r="H159" s="209"/>
    </row>
    <row r="160" spans="1:8" ht="13.8">
      <c r="A160" s="210" t="s">
        <v>4925</v>
      </c>
      <c r="B160" s="274" t="s">
        <v>4952</v>
      </c>
      <c r="C160" s="204">
        <v>42136.583333333336</v>
      </c>
      <c r="D160" s="204">
        <v>42136.958333333336</v>
      </c>
      <c r="E160" s="209"/>
      <c r="F160" s="209"/>
      <c r="G160" s="209"/>
      <c r="H160" s="209"/>
    </row>
    <row r="161" spans="1:8" ht="13.8">
      <c r="A161" s="210" t="s">
        <v>4927</v>
      </c>
      <c r="B161" s="274" t="s">
        <v>4954</v>
      </c>
      <c r="C161" s="204">
        <v>42136.583333333336</v>
      </c>
      <c r="D161" s="204">
        <v>42136.958333333336</v>
      </c>
      <c r="E161" s="209"/>
      <c r="F161" s="209"/>
      <c r="G161" s="209"/>
      <c r="H161" s="209"/>
    </row>
    <row r="162" spans="1:8" ht="13.8">
      <c r="A162" s="210" t="s">
        <v>4929</v>
      </c>
      <c r="B162" s="274" t="s">
        <v>4956</v>
      </c>
      <c r="C162" s="204">
        <v>42136.583333333336</v>
      </c>
      <c r="D162" s="204">
        <v>42136.958333333336</v>
      </c>
      <c r="E162" s="209"/>
      <c r="F162" s="209"/>
      <c r="G162" s="209"/>
      <c r="H162" s="209"/>
    </row>
    <row r="163" spans="1:8" ht="13.8">
      <c r="A163" s="210" t="s">
        <v>4931</v>
      </c>
      <c r="B163" s="274" t="s">
        <v>4958</v>
      </c>
      <c r="C163" s="204">
        <v>42136.583333333336</v>
      </c>
      <c r="D163" s="204">
        <v>42136.958333333336</v>
      </c>
      <c r="E163" s="209"/>
      <c r="F163" s="209"/>
      <c r="G163" s="209"/>
      <c r="H163" s="209"/>
    </row>
    <row r="164" spans="1:8" ht="13.8">
      <c r="A164" s="210" t="s">
        <v>4933</v>
      </c>
      <c r="B164" s="274" t="s">
        <v>4960</v>
      </c>
      <c r="C164" s="204">
        <v>42136.583333333336</v>
      </c>
      <c r="D164" s="204">
        <v>42136.958333333336</v>
      </c>
      <c r="E164" s="209"/>
      <c r="F164" s="209"/>
      <c r="G164" s="209"/>
      <c r="H164" s="209"/>
    </row>
    <row r="165" spans="1:8" ht="13.8">
      <c r="A165" s="210" t="s">
        <v>4935</v>
      </c>
      <c r="B165" s="274" t="s">
        <v>4962</v>
      </c>
      <c r="C165" s="204">
        <v>42136.583333333336</v>
      </c>
      <c r="D165" s="204">
        <v>42136.958333333336</v>
      </c>
      <c r="E165" s="209"/>
      <c r="F165" s="209"/>
      <c r="G165" s="209"/>
      <c r="H165" s="209"/>
    </row>
    <row r="166" spans="1:8" ht="13.8">
      <c r="A166" s="210" t="s">
        <v>4937</v>
      </c>
      <c r="B166" s="274" t="s">
        <v>4964</v>
      </c>
      <c r="C166" s="204">
        <v>42136.583333333336</v>
      </c>
      <c r="D166" s="204">
        <v>42136.958333333336</v>
      </c>
      <c r="E166" s="209"/>
      <c r="F166" s="209"/>
      <c r="G166" s="209"/>
      <c r="H166" s="209"/>
    </row>
    <row r="167" spans="1:8" ht="13.8">
      <c r="A167" s="210" t="s">
        <v>4939</v>
      </c>
      <c r="B167" s="274" t="s">
        <v>4966</v>
      </c>
      <c r="C167" s="204">
        <v>42136.583333333336</v>
      </c>
      <c r="D167" s="204">
        <v>42136.958333333336</v>
      </c>
      <c r="E167" s="209"/>
      <c r="F167" s="209"/>
      <c r="G167" s="209"/>
      <c r="H167" s="209"/>
    </row>
    <row r="168" spans="1:8" ht="13.8">
      <c r="A168" s="210" t="s">
        <v>4941</v>
      </c>
      <c r="B168" s="274" t="s">
        <v>4968</v>
      </c>
      <c r="C168" s="204">
        <v>42136.583333333336</v>
      </c>
      <c r="D168" s="204">
        <v>42136.958333333336</v>
      </c>
      <c r="E168" s="209"/>
      <c r="F168" s="209"/>
      <c r="G168" s="209"/>
      <c r="H168" s="209"/>
    </row>
    <row r="169" spans="1:8" ht="13.8">
      <c r="A169" s="210" t="s">
        <v>4943</v>
      </c>
      <c r="B169" s="274" t="s">
        <v>4970</v>
      </c>
      <c r="C169" s="204">
        <v>42136.583333333336</v>
      </c>
      <c r="D169" s="204">
        <v>42136.958333333336</v>
      </c>
      <c r="E169" s="209"/>
      <c r="F169" s="209"/>
      <c r="G169" s="209"/>
      <c r="H169" s="209"/>
    </row>
    <row r="170" spans="1:8" ht="13.8">
      <c r="A170" s="210" t="s">
        <v>4945</v>
      </c>
      <c r="B170" s="274" t="s">
        <v>4972</v>
      </c>
      <c r="C170" s="204">
        <v>42136.583333333336</v>
      </c>
      <c r="D170" s="204">
        <v>42136.958333333336</v>
      </c>
      <c r="E170" s="209"/>
      <c r="F170" s="209"/>
      <c r="G170" s="209"/>
      <c r="H170" s="209"/>
    </row>
    <row r="171" spans="1:8" ht="13.8">
      <c r="A171" s="210" t="s">
        <v>4947</v>
      </c>
      <c r="B171" s="274" t="s">
        <v>4974</v>
      </c>
      <c r="C171" s="204">
        <v>42136.583333333336</v>
      </c>
      <c r="D171" s="204">
        <v>42136.958333333336</v>
      </c>
      <c r="E171" s="209"/>
      <c r="F171" s="209"/>
      <c r="G171" s="209"/>
      <c r="H171" s="209"/>
    </row>
    <row r="172" spans="1:8" ht="13.8">
      <c r="A172" s="210" t="s">
        <v>4949</v>
      </c>
      <c r="B172" s="274" t="s">
        <v>4976</v>
      </c>
      <c r="C172" s="204">
        <v>42136.583333333336</v>
      </c>
      <c r="D172" s="204">
        <v>42136.958333333336</v>
      </c>
      <c r="E172" s="209"/>
      <c r="F172" s="209"/>
      <c r="G172" s="209"/>
      <c r="H172" s="209"/>
    </row>
    <row r="173" spans="1:8" ht="13.8">
      <c r="A173" s="210" t="s">
        <v>4951</v>
      </c>
      <c r="B173" s="274" t="s">
        <v>4978</v>
      </c>
      <c r="C173" s="204">
        <v>42136.583333333336</v>
      </c>
      <c r="D173" s="204">
        <v>42136.958333333336</v>
      </c>
      <c r="E173" s="209"/>
      <c r="F173" s="209"/>
      <c r="G173" s="209"/>
      <c r="H173" s="209"/>
    </row>
    <row r="174" spans="1:8" ht="13.8">
      <c r="A174" s="210" t="s">
        <v>4953</v>
      </c>
      <c r="B174" s="274" t="s">
        <v>4980</v>
      </c>
      <c r="C174" s="204">
        <v>42136.583333333336</v>
      </c>
      <c r="D174" s="204">
        <v>42136.958333333336</v>
      </c>
      <c r="E174" s="209"/>
      <c r="F174" s="209"/>
      <c r="G174" s="209"/>
      <c r="H174" s="209"/>
    </row>
    <row r="175" spans="1:8" ht="13.8">
      <c r="A175" s="210" t="s">
        <v>4955</v>
      </c>
      <c r="B175" s="274" t="s">
        <v>4982</v>
      </c>
      <c r="C175" s="204">
        <v>42136.583333333336</v>
      </c>
      <c r="D175" s="204">
        <v>42136.958333333336</v>
      </c>
      <c r="E175" s="209"/>
      <c r="F175" s="209"/>
      <c r="G175" s="209"/>
      <c r="H175" s="209"/>
    </row>
    <row r="176" spans="1:8" ht="13.8">
      <c r="A176" s="210" t="s">
        <v>4957</v>
      </c>
      <c r="B176" s="274" t="s">
        <v>4984</v>
      </c>
      <c r="C176" s="204">
        <v>42136.583333333336</v>
      </c>
      <c r="D176" s="204">
        <v>42136.958333333336</v>
      </c>
      <c r="E176" s="209"/>
      <c r="F176" s="209"/>
      <c r="G176" s="209"/>
      <c r="H176" s="209"/>
    </row>
    <row r="177" spans="1:8" ht="13.8">
      <c r="A177" s="210" t="s">
        <v>4959</v>
      </c>
      <c r="B177" s="274" t="s">
        <v>4986</v>
      </c>
      <c r="C177" s="204">
        <v>42136.583333333336</v>
      </c>
      <c r="D177" s="204">
        <v>42136.958333333336</v>
      </c>
      <c r="E177" s="209"/>
      <c r="F177" s="209"/>
      <c r="G177" s="209"/>
      <c r="H177" s="209"/>
    </row>
    <row r="178" spans="1:8" ht="13.8">
      <c r="A178" s="210" t="s">
        <v>4961</v>
      </c>
      <c r="B178" s="274" t="s">
        <v>30</v>
      </c>
      <c r="C178" s="204">
        <v>42136.583333333336</v>
      </c>
      <c r="D178" s="204">
        <v>42136.958333333336</v>
      </c>
      <c r="E178" s="209"/>
      <c r="F178" s="209"/>
      <c r="G178" s="209"/>
      <c r="H178" s="209"/>
    </row>
    <row r="179" spans="1:8" ht="13.8">
      <c r="A179" s="210" t="s">
        <v>4963</v>
      </c>
      <c r="B179" s="274" t="s">
        <v>4992</v>
      </c>
      <c r="C179" s="204">
        <v>42136.583333333336</v>
      </c>
      <c r="D179" s="204">
        <v>42136.958333333336</v>
      </c>
      <c r="E179" s="209"/>
      <c r="F179" s="209"/>
      <c r="G179" s="209"/>
      <c r="H179" s="209"/>
    </row>
    <row r="180" spans="1:8" ht="13.8">
      <c r="A180" s="210" t="s">
        <v>4965</v>
      </c>
      <c r="B180" s="274" t="s">
        <v>4994</v>
      </c>
      <c r="C180" s="204">
        <v>42136.583333333336</v>
      </c>
      <c r="D180" s="204">
        <v>42136.958333333336</v>
      </c>
      <c r="E180" s="209"/>
      <c r="F180" s="209"/>
      <c r="G180" s="209"/>
      <c r="H180" s="209"/>
    </row>
    <row r="181" spans="1:8" ht="13.8">
      <c r="A181" s="210" t="s">
        <v>4967</v>
      </c>
      <c r="B181" s="274" t="s">
        <v>4996</v>
      </c>
      <c r="C181" s="204">
        <v>42136.583333333336</v>
      </c>
      <c r="D181" s="204">
        <v>42136.958333333336</v>
      </c>
      <c r="E181" s="209"/>
      <c r="F181" s="209"/>
      <c r="G181" s="209"/>
      <c r="H181" s="209"/>
    </row>
    <row r="182" spans="1:8" ht="13.8">
      <c r="A182" s="210" t="s">
        <v>4969</v>
      </c>
      <c r="B182" s="274" t="s">
        <v>4998</v>
      </c>
      <c r="C182" s="204">
        <v>42136.583333333336</v>
      </c>
      <c r="D182" s="204">
        <v>42136.958333333336</v>
      </c>
      <c r="E182" s="209"/>
      <c r="F182" s="209"/>
      <c r="G182" s="209"/>
      <c r="H182" s="209"/>
    </row>
    <row r="183" spans="1:8" ht="13.8">
      <c r="A183" s="210" t="s">
        <v>4971</v>
      </c>
      <c r="B183" s="274" t="s">
        <v>5000</v>
      </c>
      <c r="C183" s="204">
        <v>42136.583333333336</v>
      </c>
      <c r="D183" s="204">
        <v>42136.958333333336</v>
      </c>
      <c r="E183" s="209"/>
      <c r="F183" s="209"/>
      <c r="G183" s="209"/>
      <c r="H183" s="209"/>
    </row>
    <row r="184" spans="1:8" ht="13.8">
      <c r="A184" s="210" t="s">
        <v>4973</v>
      </c>
      <c r="B184" s="274" t="s">
        <v>5002</v>
      </c>
      <c r="C184" s="204">
        <v>42136.583333333336</v>
      </c>
      <c r="D184" s="204">
        <v>42136.958333333336</v>
      </c>
      <c r="E184" s="209"/>
      <c r="F184" s="209"/>
      <c r="G184" s="209"/>
      <c r="H184" s="209"/>
    </row>
    <row r="185" spans="1:8" ht="13.8">
      <c r="A185" s="210" t="s">
        <v>4975</v>
      </c>
      <c r="B185" s="274" t="s">
        <v>5004</v>
      </c>
      <c r="C185" s="204">
        <v>42136.583333333336</v>
      </c>
      <c r="D185" s="204">
        <v>42136.958333333336</v>
      </c>
      <c r="E185" s="209"/>
      <c r="F185" s="209"/>
      <c r="G185" s="209"/>
      <c r="H185" s="209"/>
    </row>
    <row r="186" spans="1:8" ht="13.8">
      <c r="A186" s="210" t="s">
        <v>4977</v>
      </c>
      <c r="B186" s="274" t="s">
        <v>5006</v>
      </c>
      <c r="C186" s="204">
        <v>42136.583333333336</v>
      </c>
      <c r="D186" s="204">
        <v>42136.958333333336</v>
      </c>
      <c r="E186" s="209"/>
      <c r="F186" s="209"/>
      <c r="G186" s="209"/>
      <c r="H186" s="209"/>
    </row>
    <row r="187" spans="1:8" ht="13.8">
      <c r="A187" s="210" t="s">
        <v>4979</v>
      </c>
      <c r="B187" s="274" t="s">
        <v>5008</v>
      </c>
      <c r="C187" s="204">
        <v>42136.583333333336</v>
      </c>
      <c r="D187" s="204">
        <v>42136.958333333336</v>
      </c>
      <c r="E187" s="209"/>
      <c r="F187" s="209"/>
      <c r="G187" s="209"/>
      <c r="H187" s="209"/>
    </row>
    <row r="188" spans="1:8" ht="13.8">
      <c r="A188" s="210" t="s">
        <v>4981</v>
      </c>
      <c r="B188" s="274" t="s">
        <v>5010</v>
      </c>
      <c r="C188" s="204">
        <v>42136.583333333336</v>
      </c>
      <c r="D188" s="204">
        <v>42136.958333333336</v>
      </c>
      <c r="E188" s="209"/>
      <c r="F188" s="209"/>
      <c r="G188" s="209"/>
      <c r="H188" s="209"/>
    </row>
    <row r="189" spans="1:8" ht="13.8">
      <c r="A189" s="210" t="s">
        <v>4983</v>
      </c>
      <c r="B189" s="274" t="s">
        <v>5012</v>
      </c>
      <c r="C189" s="204">
        <v>42136.583333333336</v>
      </c>
      <c r="D189" s="204">
        <v>42136.958333333336</v>
      </c>
      <c r="E189" s="209"/>
      <c r="F189" s="209"/>
      <c r="G189" s="209"/>
      <c r="H189" s="209"/>
    </row>
    <row r="190" spans="1:8" ht="13.8">
      <c r="A190" s="210" t="s">
        <v>4985</v>
      </c>
      <c r="B190" s="274" t="s">
        <v>5014</v>
      </c>
      <c r="C190" s="204">
        <v>42136.583333333336</v>
      </c>
      <c r="D190" s="204">
        <v>42136.958333333336</v>
      </c>
      <c r="E190" s="209"/>
      <c r="F190" s="209"/>
      <c r="G190" s="209"/>
      <c r="H190" s="209"/>
    </row>
    <row r="191" spans="1:8" ht="13.8">
      <c r="A191" s="210" t="s">
        <v>4987</v>
      </c>
      <c r="B191" s="274" t="s">
        <v>5016</v>
      </c>
      <c r="C191" s="204">
        <v>42136.583333333336</v>
      </c>
      <c r="D191" s="204">
        <v>42136.958333333336</v>
      </c>
      <c r="E191" s="209"/>
      <c r="F191" s="209"/>
      <c r="G191" s="209"/>
      <c r="H191" s="209"/>
    </row>
    <row r="192" spans="1:8" ht="13.8">
      <c r="A192" s="210" t="s">
        <v>4988</v>
      </c>
      <c r="B192" s="274" t="s">
        <v>5018</v>
      </c>
      <c r="C192" s="204">
        <v>42136.583333333336</v>
      </c>
      <c r="D192" s="204">
        <v>42136.958333333336</v>
      </c>
      <c r="E192" s="209"/>
      <c r="F192" s="209"/>
      <c r="G192" s="209"/>
      <c r="H192" s="209"/>
    </row>
    <row r="193" spans="1:35" ht="13.8">
      <c r="A193" s="210" t="s">
        <v>4989</v>
      </c>
      <c r="B193" s="274" t="s">
        <v>5020</v>
      </c>
      <c r="C193" s="204">
        <v>42136.583333333336</v>
      </c>
      <c r="D193" s="204">
        <v>42136.958333333336</v>
      </c>
      <c r="E193" s="209"/>
      <c r="F193" s="209"/>
      <c r="G193" s="209"/>
      <c r="H193" s="209"/>
    </row>
    <row r="194" spans="1:35" ht="13.8">
      <c r="A194" s="210" t="s">
        <v>4990</v>
      </c>
      <c r="B194" s="274" t="s">
        <v>5022</v>
      </c>
      <c r="C194" s="204">
        <v>42136.583333333336</v>
      </c>
      <c r="D194" s="204">
        <v>42136.958333333336</v>
      </c>
      <c r="E194" s="209"/>
      <c r="F194" s="209"/>
      <c r="G194" s="209"/>
      <c r="H194" s="209"/>
    </row>
    <row r="195" spans="1:35" ht="13.8">
      <c r="A195" s="210" t="s">
        <v>4991</v>
      </c>
      <c r="B195" s="274" t="s">
        <v>5024</v>
      </c>
      <c r="C195" s="204">
        <v>42136.583333333336</v>
      </c>
      <c r="D195" s="204">
        <v>42136.958333333336</v>
      </c>
      <c r="E195" s="209"/>
      <c r="F195" s="209"/>
      <c r="G195" s="209"/>
      <c r="H195" s="209"/>
    </row>
    <row r="196" spans="1:35" ht="13.8">
      <c r="A196" s="210" t="s">
        <v>4993</v>
      </c>
      <c r="B196" s="274" t="s">
        <v>5026</v>
      </c>
      <c r="C196" s="204">
        <v>42136.583333333336</v>
      </c>
      <c r="D196" s="204">
        <v>42136.958333333336</v>
      </c>
      <c r="E196" s="209"/>
      <c r="F196" s="209"/>
      <c r="G196" s="209"/>
      <c r="H196" s="209"/>
    </row>
    <row r="197" spans="1:35" ht="13.8">
      <c r="A197" s="210" t="s">
        <v>4995</v>
      </c>
      <c r="B197" s="274" t="s">
        <v>5028</v>
      </c>
      <c r="C197" s="204">
        <v>42136.583333333336</v>
      </c>
      <c r="D197" s="204">
        <v>42136.958333333336</v>
      </c>
      <c r="E197" s="209"/>
      <c r="F197" s="209"/>
      <c r="G197" s="209"/>
      <c r="H197" s="209"/>
    </row>
    <row r="198" spans="1:35" ht="13.8">
      <c r="A198" s="210" t="s">
        <v>4997</v>
      </c>
      <c r="B198" s="274" t="s">
        <v>5030</v>
      </c>
      <c r="C198" s="204">
        <v>42136.583333333336</v>
      </c>
      <c r="D198" s="204">
        <v>42136.958333333336</v>
      </c>
      <c r="E198" s="209"/>
      <c r="F198" s="209"/>
      <c r="G198" s="209"/>
      <c r="H198" s="209"/>
    </row>
    <row r="199" spans="1:35">
      <c r="A199" s="210" t="s">
        <v>4999</v>
      </c>
      <c r="B199" s="274" t="s">
        <v>5032</v>
      </c>
      <c r="C199" s="204">
        <v>42136.583333333336</v>
      </c>
      <c r="D199" s="204">
        <v>42136.958333333336</v>
      </c>
      <c r="E199" s="209"/>
      <c r="F199" s="209"/>
      <c r="G199" s="209"/>
      <c r="H199" s="209"/>
      <c r="AI199"/>
    </row>
    <row r="200" spans="1:35" ht="13.8">
      <c r="A200" s="210" t="s">
        <v>5001</v>
      </c>
      <c r="B200" s="274" t="s">
        <v>5034</v>
      </c>
      <c r="C200" s="204">
        <v>42136.583333333336</v>
      </c>
      <c r="D200" s="204">
        <v>42136.958333333336</v>
      </c>
      <c r="E200" s="209"/>
      <c r="F200" s="209"/>
      <c r="G200" s="209"/>
      <c r="H200" s="209"/>
    </row>
    <row r="201" spans="1:35" ht="13.8">
      <c r="A201" s="210" t="s">
        <v>5003</v>
      </c>
      <c r="B201" s="274" t="s">
        <v>5036</v>
      </c>
      <c r="C201" s="204">
        <v>42136.583333333336</v>
      </c>
      <c r="D201" s="204">
        <v>42136.958333333336</v>
      </c>
      <c r="E201" s="209"/>
      <c r="F201" s="209"/>
      <c r="G201" s="209"/>
      <c r="H201" s="209"/>
    </row>
    <row r="202" spans="1:35" ht="13.8">
      <c r="A202" s="210" t="s">
        <v>5005</v>
      </c>
      <c r="B202" s="274" t="s">
        <v>5038</v>
      </c>
      <c r="C202" s="204">
        <v>42136.583333333336</v>
      </c>
      <c r="D202" s="204">
        <v>42136.958333333336</v>
      </c>
      <c r="E202" s="209"/>
      <c r="F202" s="209"/>
      <c r="G202" s="209"/>
      <c r="H202" s="209"/>
    </row>
    <row r="203" spans="1:35" ht="13.8">
      <c r="A203" s="210" t="s">
        <v>5007</v>
      </c>
      <c r="B203" s="274" t="s">
        <v>5040</v>
      </c>
      <c r="C203" s="204">
        <v>42136.583333333336</v>
      </c>
      <c r="D203" s="204">
        <v>42136.958333333336</v>
      </c>
      <c r="E203" s="209"/>
      <c r="F203" s="209"/>
      <c r="G203" s="209"/>
      <c r="H203" s="209"/>
    </row>
    <row r="204" spans="1:35" ht="13.8">
      <c r="A204" s="210" t="s">
        <v>5009</v>
      </c>
      <c r="B204" s="274" t="s">
        <v>5042</v>
      </c>
      <c r="C204" s="204">
        <v>42136.583333333336</v>
      </c>
      <c r="D204" s="204">
        <v>42136.958333333336</v>
      </c>
      <c r="E204" s="209"/>
      <c r="F204" s="209"/>
      <c r="G204" s="209"/>
      <c r="H204" s="209"/>
    </row>
    <row r="205" spans="1:35" ht="13.8">
      <c r="A205" s="210" t="s">
        <v>5011</v>
      </c>
      <c r="B205" s="274" t="s">
        <v>5044</v>
      </c>
      <c r="C205" s="204">
        <v>42136.583333333336</v>
      </c>
      <c r="D205" s="204">
        <v>42136.958333333336</v>
      </c>
      <c r="E205" s="209"/>
      <c r="F205" s="209"/>
      <c r="G205" s="209"/>
      <c r="H205" s="209"/>
    </row>
    <row r="206" spans="1:35" ht="13.8">
      <c r="A206" s="210" t="s">
        <v>5013</v>
      </c>
      <c r="B206" s="274" t="s">
        <v>5046</v>
      </c>
      <c r="C206" s="204">
        <v>42136.583333333336</v>
      </c>
      <c r="D206" s="204">
        <v>42136.958333333336</v>
      </c>
      <c r="E206" s="209"/>
      <c r="F206" s="209"/>
      <c r="G206" s="209"/>
      <c r="H206" s="209"/>
    </row>
    <row r="207" spans="1:35" ht="13.8">
      <c r="A207" s="210" t="s">
        <v>5015</v>
      </c>
      <c r="B207" s="274" t="s">
        <v>5048</v>
      </c>
      <c r="C207" s="204">
        <v>42136.583333333336</v>
      </c>
      <c r="D207" s="204">
        <v>42136.958333333336</v>
      </c>
      <c r="E207" s="209"/>
      <c r="F207" s="209"/>
      <c r="G207" s="209"/>
      <c r="H207" s="209"/>
    </row>
    <row r="208" spans="1:35" ht="13.8">
      <c r="A208" s="210" t="s">
        <v>5017</v>
      </c>
      <c r="B208" s="274" t="s">
        <v>5050</v>
      </c>
      <c r="C208" s="204">
        <v>42136.583333333336</v>
      </c>
      <c r="D208" s="204">
        <v>42136.958333333336</v>
      </c>
      <c r="E208" s="209"/>
      <c r="F208" s="209"/>
      <c r="G208" s="209"/>
      <c r="H208" s="209"/>
    </row>
    <row r="209" spans="1:8" ht="13.8">
      <c r="A209" s="210" t="s">
        <v>5019</v>
      </c>
      <c r="B209" s="274" t="s">
        <v>5052</v>
      </c>
      <c r="C209" s="204">
        <v>42136.583333333336</v>
      </c>
      <c r="D209" s="204">
        <v>42136.958333333336</v>
      </c>
      <c r="E209" s="209"/>
      <c r="F209" s="209"/>
      <c r="G209" s="209"/>
      <c r="H209" s="209"/>
    </row>
    <row r="210" spans="1:8" ht="13.8">
      <c r="A210" s="210" t="s">
        <v>5021</v>
      </c>
      <c r="B210" s="274" t="s">
        <v>5054</v>
      </c>
      <c r="C210" s="204">
        <v>42136.583333333336</v>
      </c>
      <c r="D210" s="204">
        <v>42136.958333333336</v>
      </c>
      <c r="E210" s="209"/>
      <c r="F210" s="209"/>
      <c r="G210" s="209"/>
      <c r="H210" s="209"/>
    </row>
    <row r="211" spans="1:8" ht="13.8">
      <c r="A211" s="210" t="s">
        <v>5023</v>
      </c>
      <c r="B211" s="274" t="s">
        <v>5056</v>
      </c>
      <c r="C211" s="204">
        <v>42136.583333333336</v>
      </c>
      <c r="D211" s="204">
        <v>42136.958333333336</v>
      </c>
      <c r="E211" s="209"/>
      <c r="F211" s="209"/>
      <c r="G211" s="209"/>
      <c r="H211" s="209"/>
    </row>
    <row r="212" spans="1:8" ht="13.8">
      <c r="A212" s="210" t="s">
        <v>5025</v>
      </c>
      <c r="B212" s="274" t="s">
        <v>5058</v>
      </c>
      <c r="C212" s="204">
        <v>42136.583333333336</v>
      </c>
      <c r="D212" s="204">
        <v>42136.958333333336</v>
      </c>
      <c r="E212" s="209"/>
      <c r="F212" s="209"/>
      <c r="G212" s="209"/>
      <c r="H212" s="209"/>
    </row>
    <row r="213" spans="1:8" ht="13.8">
      <c r="A213" s="210" t="s">
        <v>5027</v>
      </c>
      <c r="B213" s="274" t="s">
        <v>5060</v>
      </c>
      <c r="C213" s="204">
        <v>42136.583333333336</v>
      </c>
      <c r="D213" s="204">
        <v>42136.958333333336</v>
      </c>
      <c r="E213" s="209"/>
      <c r="F213" s="209"/>
      <c r="G213" s="209"/>
      <c r="H213" s="209"/>
    </row>
    <row r="214" spans="1:8" ht="13.8">
      <c r="A214" s="210" t="s">
        <v>5029</v>
      </c>
      <c r="B214" s="274" t="s">
        <v>5062</v>
      </c>
      <c r="C214" s="204">
        <v>42136.583333333336</v>
      </c>
      <c r="D214" s="204">
        <v>42136.958333333336</v>
      </c>
      <c r="E214" s="209"/>
      <c r="F214" s="209"/>
      <c r="G214" s="209"/>
      <c r="H214" s="209"/>
    </row>
    <row r="215" spans="1:8" ht="13.8">
      <c r="A215" s="210" t="s">
        <v>5031</v>
      </c>
      <c r="B215" s="274" t="s">
        <v>5064</v>
      </c>
      <c r="C215" s="204">
        <v>42136.583333333336</v>
      </c>
      <c r="D215" s="204">
        <v>42136.958333333336</v>
      </c>
      <c r="E215" s="209"/>
      <c r="F215" s="209"/>
      <c r="G215" s="209"/>
      <c r="H215" s="209"/>
    </row>
    <row r="216" spans="1:8" ht="13.8">
      <c r="A216" s="210" t="s">
        <v>5033</v>
      </c>
      <c r="B216" s="208" t="s">
        <v>5574</v>
      </c>
      <c r="C216" s="204">
        <v>42136.583333333336</v>
      </c>
      <c r="D216" s="204">
        <v>42136.958333333336</v>
      </c>
      <c r="E216" s="209"/>
      <c r="F216" s="209"/>
      <c r="G216" s="209"/>
      <c r="H216" s="209"/>
    </row>
    <row r="217" spans="1:8" ht="13.8">
      <c r="A217" s="210" t="s">
        <v>5035</v>
      </c>
      <c r="B217" s="259" t="s">
        <v>689</v>
      </c>
      <c r="C217" s="204">
        <v>42136.583333333336</v>
      </c>
      <c r="D217" s="204">
        <v>42136.958333333336</v>
      </c>
      <c r="E217" s="209"/>
      <c r="F217" s="209"/>
      <c r="G217" s="209"/>
      <c r="H217" s="209"/>
    </row>
    <row r="218" spans="1:8" ht="13.8">
      <c r="A218" s="210" t="s">
        <v>5037</v>
      </c>
      <c r="B218" s="260" t="s">
        <v>687</v>
      </c>
      <c r="C218" s="204">
        <v>42136.583333333336</v>
      </c>
      <c r="D218" s="204">
        <v>42136.958333333336</v>
      </c>
      <c r="E218" s="209"/>
      <c r="F218" s="209"/>
      <c r="G218" s="209"/>
      <c r="H218" s="209"/>
    </row>
    <row r="219" spans="1:8" ht="13.8">
      <c r="A219" s="210" t="s">
        <v>5039</v>
      </c>
      <c r="B219" s="260" t="s">
        <v>5069</v>
      </c>
      <c r="C219" s="204">
        <v>42136.583333333336</v>
      </c>
      <c r="D219" s="204">
        <v>42136.958333333336</v>
      </c>
      <c r="E219" s="209"/>
      <c r="F219" s="209"/>
      <c r="G219" s="209"/>
      <c r="H219" s="209"/>
    </row>
    <row r="220" spans="1:8" ht="13.8">
      <c r="A220" s="210" t="s">
        <v>5041</v>
      </c>
      <c r="B220" s="260" t="s">
        <v>985</v>
      </c>
      <c r="C220" s="204">
        <v>42136.583333333336</v>
      </c>
      <c r="D220" s="204">
        <v>42136.958333333336</v>
      </c>
      <c r="E220" s="209"/>
      <c r="F220" s="209"/>
      <c r="G220" s="209"/>
      <c r="H220" s="209"/>
    </row>
    <row r="221" spans="1:8" ht="13.8">
      <c r="A221" s="210" t="s">
        <v>5043</v>
      </c>
      <c r="B221" s="260" t="s">
        <v>683</v>
      </c>
      <c r="C221" s="204">
        <v>42136.583333333336</v>
      </c>
      <c r="D221" s="204">
        <v>42136.958333333336</v>
      </c>
      <c r="E221" s="209"/>
      <c r="F221" s="209"/>
      <c r="G221" s="209"/>
      <c r="H221" s="209"/>
    </row>
    <row r="222" spans="1:8" ht="13.8">
      <c r="A222" s="210" t="s">
        <v>5045</v>
      </c>
      <c r="B222" s="260" t="s">
        <v>681</v>
      </c>
      <c r="C222" s="204">
        <v>42136.583333333336</v>
      </c>
      <c r="D222" s="204">
        <v>42136.958333333336</v>
      </c>
      <c r="E222" s="209"/>
      <c r="F222" s="209"/>
      <c r="G222" s="209"/>
      <c r="H222" s="209"/>
    </row>
    <row r="223" spans="1:8" ht="13.8">
      <c r="A223" s="210" t="s">
        <v>5047</v>
      </c>
      <c r="B223" s="260" t="s">
        <v>5074</v>
      </c>
      <c r="C223" s="204">
        <v>42136.583333333336</v>
      </c>
      <c r="D223" s="204">
        <v>42136.958333333336</v>
      </c>
      <c r="E223" s="209"/>
      <c r="F223" s="209"/>
      <c r="G223" s="209"/>
      <c r="H223" s="209"/>
    </row>
    <row r="224" spans="1:8" ht="13.8">
      <c r="A224" s="210" t="s">
        <v>5049</v>
      </c>
      <c r="B224" s="260" t="s">
        <v>274</v>
      </c>
      <c r="C224" s="204">
        <v>42136.583333333336</v>
      </c>
      <c r="D224" s="204">
        <v>42136.958333333336</v>
      </c>
      <c r="E224" s="209"/>
      <c r="F224" s="209"/>
      <c r="G224" s="209"/>
      <c r="H224" s="209"/>
    </row>
    <row r="225" spans="1:8" ht="13.8">
      <c r="A225" s="210" t="s">
        <v>5051</v>
      </c>
      <c r="B225" s="260" t="s">
        <v>5078</v>
      </c>
      <c r="C225" s="204">
        <v>42136.583333333336</v>
      </c>
      <c r="D225" s="204">
        <v>42136.958333333336</v>
      </c>
      <c r="E225" s="209"/>
      <c r="F225" s="209"/>
      <c r="G225" s="209"/>
      <c r="H225" s="209"/>
    </row>
    <row r="226" spans="1:8" ht="13.8">
      <c r="A226" s="210" t="s">
        <v>5053</v>
      </c>
      <c r="B226" s="260" t="s">
        <v>5080</v>
      </c>
      <c r="C226" s="204">
        <v>42136.583333333336</v>
      </c>
      <c r="D226" s="204">
        <v>42136.958333333336</v>
      </c>
      <c r="E226" s="209"/>
      <c r="F226" s="209"/>
      <c r="G226" s="209"/>
      <c r="H226" s="209"/>
    </row>
    <row r="227" spans="1:8" ht="13.8">
      <c r="A227" s="210" t="s">
        <v>5055</v>
      </c>
      <c r="B227" s="260" t="s">
        <v>5082</v>
      </c>
      <c r="C227" s="204">
        <v>42136.583333333336</v>
      </c>
      <c r="D227" s="204">
        <v>42136.958333333336</v>
      </c>
      <c r="E227" s="209"/>
      <c r="F227" s="209"/>
      <c r="G227" s="209"/>
      <c r="H227" s="209"/>
    </row>
    <row r="228" spans="1:8" ht="13.8">
      <c r="A228" s="210" t="s">
        <v>5057</v>
      </c>
      <c r="B228" s="260" t="s">
        <v>5084</v>
      </c>
      <c r="C228" s="204">
        <v>42136.583333333336</v>
      </c>
      <c r="D228" s="204">
        <v>42136.958333333336</v>
      </c>
      <c r="E228" s="209"/>
      <c r="F228" s="209"/>
      <c r="G228" s="209"/>
      <c r="H228" s="209"/>
    </row>
    <row r="229" spans="1:8" ht="13.8">
      <c r="A229" s="210" t="s">
        <v>5059</v>
      </c>
      <c r="B229" s="260" t="s">
        <v>5086</v>
      </c>
      <c r="C229" s="204">
        <v>42136.583333333336</v>
      </c>
      <c r="D229" s="204">
        <v>42136.958333333336</v>
      </c>
      <c r="E229" s="209"/>
      <c r="F229" s="209"/>
      <c r="G229" s="209"/>
      <c r="H229" s="209"/>
    </row>
    <row r="230" spans="1:8" ht="13.8">
      <c r="A230" s="210" t="s">
        <v>5061</v>
      </c>
      <c r="B230" s="260" t="s">
        <v>5088</v>
      </c>
      <c r="C230" s="204">
        <v>42136.583333333336</v>
      </c>
      <c r="D230" s="204">
        <v>42136.958333333336</v>
      </c>
      <c r="E230" s="209"/>
      <c r="F230" s="209"/>
      <c r="G230" s="209"/>
      <c r="H230" s="209"/>
    </row>
    <row r="231" spans="1:8" ht="13.8">
      <c r="A231" s="210" t="s">
        <v>5063</v>
      </c>
      <c r="B231" s="260" t="s">
        <v>5090</v>
      </c>
      <c r="C231" s="204">
        <v>42136.583333333336</v>
      </c>
      <c r="D231" s="204">
        <v>42136.958333333336</v>
      </c>
      <c r="E231" s="209"/>
      <c r="F231" s="209"/>
      <c r="G231" s="209"/>
      <c r="H231" s="209"/>
    </row>
    <row r="232" spans="1:8" ht="13.8">
      <c r="A232" s="207" t="s">
        <v>5065</v>
      </c>
      <c r="B232" s="260" t="s">
        <v>5092</v>
      </c>
      <c r="C232" s="204">
        <v>42136.583333333336</v>
      </c>
      <c r="D232" s="204">
        <v>42136.958333333336</v>
      </c>
      <c r="E232" s="209"/>
      <c r="F232" s="209"/>
      <c r="G232" s="209"/>
      <c r="H232" s="209"/>
    </row>
    <row r="233" spans="1:8" ht="13.8">
      <c r="A233" s="210" t="s">
        <v>5066</v>
      </c>
      <c r="B233" s="260" t="s">
        <v>5094</v>
      </c>
      <c r="C233" s="204">
        <v>42136.583333333336</v>
      </c>
      <c r="D233" s="204">
        <v>42136.958333333336</v>
      </c>
      <c r="E233" s="209"/>
      <c r="F233" s="209"/>
      <c r="G233" s="209"/>
      <c r="H233" s="209"/>
    </row>
    <row r="234" spans="1:8" ht="13.8">
      <c r="A234" s="210" t="s">
        <v>5067</v>
      </c>
      <c r="B234" s="260" t="s">
        <v>5096</v>
      </c>
      <c r="C234" s="204">
        <v>42136.583333333336</v>
      </c>
      <c r="D234" s="204">
        <v>42136.958333333336</v>
      </c>
      <c r="E234" s="209"/>
      <c r="F234" s="209"/>
      <c r="G234" s="209"/>
      <c r="H234" s="209"/>
    </row>
    <row r="235" spans="1:8" ht="13.8">
      <c r="A235" s="210" t="s">
        <v>5068</v>
      </c>
      <c r="B235" s="260" t="s">
        <v>5098</v>
      </c>
      <c r="C235" s="204">
        <v>42136.583333333336</v>
      </c>
      <c r="D235" s="204">
        <v>42136.958333333336</v>
      </c>
      <c r="E235" s="209"/>
      <c r="F235" s="209"/>
      <c r="G235" s="209"/>
      <c r="H235" s="209"/>
    </row>
    <row r="236" spans="1:8" ht="13.8">
      <c r="A236" s="210" t="s">
        <v>5070</v>
      </c>
      <c r="B236" s="261" t="s">
        <v>5569</v>
      </c>
      <c r="C236" s="204">
        <v>42136.583333333336</v>
      </c>
      <c r="D236" s="204">
        <v>42136.958333333336</v>
      </c>
      <c r="E236" s="209"/>
      <c r="F236" s="209"/>
      <c r="G236" s="209"/>
      <c r="H236" s="209"/>
    </row>
    <row r="237" spans="1:8" ht="13.8">
      <c r="A237" s="210" t="s">
        <v>5071</v>
      </c>
      <c r="B237" s="260" t="s">
        <v>5101</v>
      </c>
      <c r="C237" s="204">
        <v>42136.583333333336</v>
      </c>
      <c r="D237" s="204">
        <v>42136.958333333336</v>
      </c>
      <c r="E237" s="209"/>
      <c r="F237" s="209"/>
      <c r="G237" s="209"/>
      <c r="H237" s="209"/>
    </row>
    <row r="238" spans="1:8" ht="13.8">
      <c r="A238" s="210" t="s">
        <v>5072</v>
      </c>
      <c r="B238" s="260" t="s">
        <v>5103</v>
      </c>
      <c r="C238" s="204">
        <v>42136.583333333336</v>
      </c>
      <c r="D238" s="204">
        <v>42136.958333333336</v>
      </c>
      <c r="E238" s="209"/>
      <c r="F238" s="209"/>
      <c r="G238" s="209"/>
      <c r="H238" s="209"/>
    </row>
    <row r="239" spans="1:8" ht="13.8">
      <c r="A239" s="210" t="s">
        <v>5073</v>
      </c>
      <c r="B239" s="260" t="s">
        <v>5105</v>
      </c>
      <c r="C239" s="204">
        <v>42136.583333333336</v>
      </c>
      <c r="D239" s="204">
        <v>42136.958333333336</v>
      </c>
      <c r="E239" s="209"/>
      <c r="F239" s="209"/>
      <c r="G239" s="209"/>
      <c r="H239" s="209"/>
    </row>
    <row r="240" spans="1:8" ht="13.8">
      <c r="A240" s="210" t="s">
        <v>5075</v>
      </c>
      <c r="B240" s="260" t="s">
        <v>5107</v>
      </c>
      <c r="C240" s="204">
        <v>42136.583333333336</v>
      </c>
      <c r="D240" s="204">
        <v>42136.958333333336</v>
      </c>
      <c r="E240" s="209"/>
      <c r="F240" s="209"/>
      <c r="G240" s="209"/>
      <c r="H240" s="209"/>
    </row>
    <row r="241" spans="1:8" ht="13.8">
      <c r="A241" s="210" t="s">
        <v>5076</v>
      </c>
      <c r="B241" s="260" t="s">
        <v>5109</v>
      </c>
      <c r="C241" s="204">
        <v>42136.583333333336</v>
      </c>
      <c r="D241" s="204">
        <v>42136.958333333336</v>
      </c>
      <c r="E241" s="209"/>
      <c r="F241" s="209"/>
      <c r="G241" s="209"/>
      <c r="H241" s="209"/>
    </row>
    <row r="242" spans="1:8" ht="13.8">
      <c r="A242" s="210" t="s">
        <v>5077</v>
      </c>
      <c r="B242" s="260" t="s">
        <v>5111</v>
      </c>
      <c r="C242" s="204">
        <v>42136.583333333336</v>
      </c>
      <c r="D242" s="204">
        <v>42136.958333333336</v>
      </c>
      <c r="E242" s="209"/>
      <c r="F242" s="209"/>
      <c r="G242" s="209"/>
      <c r="H242" s="209"/>
    </row>
    <row r="243" spans="1:8" ht="13.8">
      <c r="A243" s="210" t="s">
        <v>5079</v>
      </c>
      <c r="B243" s="260" t="s">
        <v>5113</v>
      </c>
      <c r="C243" s="204">
        <v>42136.583333333336</v>
      </c>
      <c r="D243" s="204">
        <v>42136.958333333336</v>
      </c>
      <c r="E243" s="209"/>
      <c r="F243" s="209"/>
      <c r="G243" s="209"/>
      <c r="H243" s="209"/>
    </row>
    <row r="244" spans="1:8" ht="13.8">
      <c r="A244" s="210" t="s">
        <v>5081</v>
      </c>
      <c r="B244" s="260" t="s">
        <v>5114</v>
      </c>
      <c r="C244" s="204">
        <v>42136.583333333336</v>
      </c>
      <c r="D244" s="204">
        <v>42136.958333333336</v>
      </c>
      <c r="E244" s="209"/>
      <c r="F244" s="209"/>
      <c r="G244" s="209"/>
      <c r="H244" s="209"/>
    </row>
    <row r="245" spans="1:8" ht="13.8">
      <c r="A245" s="210" t="s">
        <v>5083</v>
      </c>
      <c r="B245" s="260" t="s">
        <v>5115</v>
      </c>
      <c r="C245" s="204">
        <v>42136.583333333336</v>
      </c>
      <c r="D245" s="204">
        <v>42136.958333333336</v>
      </c>
      <c r="E245" s="209"/>
      <c r="F245" s="209"/>
      <c r="G245" s="209"/>
      <c r="H245" s="209"/>
    </row>
    <row r="246" spans="1:8" ht="13.8">
      <c r="A246" s="210" t="s">
        <v>5085</v>
      </c>
      <c r="B246" s="260" t="s">
        <v>5116</v>
      </c>
      <c r="C246" s="204">
        <v>42136.583333333336</v>
      </c>
      <c r="D246" s="204">
        <v>42136.958333333336</v>
      </c>
      <c r="E246" s="209"/>
      <c r="F246" s="209"/>
      <c r="G246" s="209"/>
      <c r="H246" s="209"/>
    </row>
    <row r="247" spans="1:8" ht="13.8">
      <c r="A247" s="210" t="s">
        <v>5087</v>
      </c>
      <c r="B247" s="260" t="s">
        <v>5117</v>
      </c>
      <c r="C247" s="204">
        <v>42136.583333333336</v>
      </c>
      <c r="D247" s="204">
        <v>42136.958333333336</v>
      </c>
      <c r="E247" s="209"/>
      <c r="F247" s="209"/>
      <c r="G247" s="209"/>
      <c r="H247" s="209"/>
    </row>
    <row r="248" spans="1:8" ht="13.8">
      <c r="A248" s="210" t="s">
        <v>5089</v>
      </c>
      <c r="B248" s="260" t="s">
        <v>5118</v>
      </c>
      <c r="C248" s="204">
        <v>42136.583333333336</v>
      </c>
      <c r="D248" s="204">
        <v>42136.958333333336</v>
      </c>
      <c r="E248" s="209"/>
      <c r="F248" s="209"/>
      <c r="G248" s="209"/>
      <c r="H248" s="209"/>
    </row>
    <row r="249" spans="1:8" ht="13.8">
      <c r="A249" s="210" t="s">
        <v>5091</v>
      </c>
      <c r="B249" s="260" t="s">
        <v>5119</v>
      </c>
      <c r="C249" s="204">
        <v>42136.583333333336</v>
      </c>
      <c r="D249" s="204">
        <v>42136.958333333336</v>
      </c>
      <c r="E249" s="209"/>
      <c r="F249" s="209"/>
      <c r="G249" s="209"/>
      <c r="H249" s="209"/>
    </row>
    <row r="250" spans="1:8" ht="13.8">
      <c r="A250" s="210" t="s">
        <v>5093</v>
      </c>
      <c r="B250" s="260" t="s">
        <v>5120</v>
      </c>
      <c r="C250" s="204">
        <v>42136.583333333336</v>
      </c>
      <c r="D250" s="204">
        <v>42136.958333333336</v>
      </c>
      <c r="E250" s="209"/>
      <c r="F250" s="209"/>
      <c r="G250" s="209"/>
      <c r="H250" s="209"/>
    </row>
    <row r="251" spans="1:8" ht="13.8">
      <c r="A251" s="210" t="s">
        <v>5095</v>
      </c>
      <c r="B251" s="260" t="s">
        <v>5121</v>
      </c>
      <c r="C251" s="204">
        <v>42136.583333333336</v>
      </c>
      <c r="D251" s="204">
        <v>42136.958333333336</v>
      </c>
      <c r="E251" s="209"/>
      <c r="F251" s="209"/>
      <c r="G251" s="209"/>
      <c r="H251" s="209"/>
    </row>
    <row r="252" spans="1:8" ht="13.8">
      <c r="A252" s="210" t="s">
        <v>5097</v>
      </c>
      <c r="B252" s="260" t="s">
        <v>5122</v>
      </c>
      <c r="C252" s="204">
        <v>42136.583333333336</v>
      </c>
      <c r="D252" s="204">
        <v>42136.958333333336</v>
      </c>
      <c r="E252" s="209"/>
      <c r="F252" s="209"/>
      <c r="G252" s="209"/>
      <c r="H252" s="209"/>
    </row>
    <row r="253" spans="1:8" ht="13.8">
      <c r="A253" s="210" t="s">
        <v>5099</v>
      </c>
      <c r="B253" s="260" t="s">
        <v>5123</v>
      </c>
      <c r="C253" s="204">
        <v>42136.583333333336</v>
      </c>
      <c r="D253" s="204">
        <v>42136.958333333336</v>
      </c>
      <c r="E253" s="209"/>
      <c r="F253" s="209"/>
      <c r="G253" s="209"/>
      <c r="H253" s="209"/>
    </row>
    <row r="254" spans="1:8" ht="13.8">
      <c r="A254" s="210" t="s">
        <v>5100</v>
      </c>
      <c r="B254" s="260" t="s">
        <v>5124</v>
      </c>
      <c r="C254" s="204">
        <v>42136.583333333336</v>
      </c>
      <c r="D254" s="204">
        <v>42136.958333333336</v>
      </c>
      <c r="E254" s="209"/>
      <c r="F254" s="209"/>
      <c r="G254" s="209"/>
      <c r="H254" s="209"/>
    </row>
    <row r="255" spans="1:8" ht="13.8">
      <c r="A255" s="210" t="s">
        <v>5102</v>
      </c>
      <c r="B255" s="260" t="s">
        <v>5125</v>
      </c>
      <c r="C255" s="204">
        <v>42136.583333333336</v>
      </c>
      <c r="D255" s="204">
        <v>42136.958333333336</v>
      </c>
      <c r="E255" s="209"/>
      <c r="F255" s="209"/>
      <c r="G255" s="209"/>
      <c r="H255" s="209"/>
    </row>
    <row r="256" spans="1:8" ht="13.8">
      <c r="A256" s="210" t="s">
        <v>5104</v>
      </c>
      <c r="B256" s="260" t="s">
        <v>5126</v>
      </c>
      <c r="C256" s="204">
        <v>42136.583333333336</v>
      </c>
      <c r="D256" s="204">
        <v>42136.958333333336</v>
      </c>
      <c r="E256" s="209"/>
      <c r="F256" s="209"/>
      <c r="G256" s="209"/>
      <c r="H256" s="209"/>
    </row>
    <row r="257" spans="1:8" ht="13.8">
      <c r="A257" s="210" t="s">
        <v>5106</v>
      </c>
      <c r="B257" s="260" t="s">
        <v>5127</v>
      </c>
      <c r="C257" s="204">
        <v>42136.583333333336</v>
      </c>
      <c r="D257" s="204">
        <v>42136.958333333336</v>
      </c>
      <c r="E257" s="209"/>
      <c r="F257" s="209"/>
      <c r="G257" s="209"/>
      <c r="H257" s="209"/>
    </row>
    <row r="258" spans="1:8" ht="13.8">
      <c r="A258" s="210" t="s">
        <v>5108</v>
      </c>
      <c r="B258" s="260" t="s">
        <v>5128</v>
      </c>
      <c r="C258" s="204">
        <v>42136.583333333336</v>
      </c>
      <c r="D258" s="204">
        <v>42136.958333333336</v>
      </c>
      <c r="E258" s="209"/>
      <c r="F258" s="209"/>
      <c r="G258" s="209"/>
      <c r="H258" s="209"/>
    </row>
    <row r="259" spans="1:8" ht="13.8">
      <c r="A259" s="210" t="s">
        <v>5110</v>
      </c>
      <c r="B259" s="260" t="s">
        <v>5129</v>
      </c>
      <c r="C259" s="204">
        <v>42136.583333333336</v>
      </c>
      <c r="D259" s="204">
        <v>42136.958333333336</v>
      </c>
      <c r="E259" s="209"/>
      <c r="F259" s="209"/>
      <c r="G259" s="209"/>
      <c r="H259" s="209"/>
    </row>
    <row r="260" spans="1:8" ht="13.8">
      <c r="A260" s="210" t="s">
        <v>5112</v>
      </c>
      <c r="B260" s="260" t="s">
        <v>5130</v>
      </c>
      <c r="C260" s="204">
        <v>42136.583333333336</v>
      </c>
      <c r="D260" s="204">
        <v>42136.958333333336</v>
      </c>
      <c r="E260" s="209"/>
      <c r="F260" s="209"/>
      <c r="G260" s="209"/>
      <c r="H260" s="209"/>
    </row>
    <row r="261" spans="1:8" ht="13.8">
      <c r="A261" s="214" t="s">
        <v>5131</v>
      </c>
      <c r="B261" s="215"/>
      <c r="H261" s="213"/>
    </row>
    <row r="262" spans="1:8" ht="14.4" thickBot="1">
      <c r="A262" s="216" t="s">
        <v>5132</v>
      </c>
      <c r="B262" s="217"/>
      <c r="C262" s="218"/>
      <c r="D262" s="218"/>
      <c r="E262" s="218"/>
      <c r="F262" s="218"/>
      <c r="G262" s="218"/>
      <c r="H262" s="219"/>
    </row>
    <row r="278" spans="2:2" ht="15" customHeight="1">
      <c r="B278"/>
    </row>
    <row r="293" spans="15:15" ht="15" customHeight="1">
      <c r="O293"/>
    </row>
  </sheetData>
  <hyperlinks>
    <hyperlink ref="A1" location="Index" display="Back to Index" xr:uid="{00000000-0004-0000-1900-000000000000}"/>
  </hyperlinks>
  <pageMargins left="0.7" right="0.7" top="0.75" bottom="0.75" header="0.3" footer="0.3"/>
  <pageSetup paperSize="9" orientation="portrait" horizontalDpi="300" verticalDpi="30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4"/>
  <dimension ref="A1:H1"/>
  <sheetViews>
    <sheetView showGridLines="0" showRowColHeaders="0" zoomScale="40" zoomScaleNormal="40" workbookViewId="0"/>
  </sheetViews>
  <sheetFormatPr defaultRowHeight="15"/>
  <sheetData>
    <row r="1" spans="1:8">
      <c r="A1" s="50" t="s">
        <v>5781</v>
      </c>
      <c r="H1" s="50"/>
    </row>
  </sheetData>
  <hyperlinks>
    <hyperlink ref="A1" location="Index" display="Back to Index" xr:uid="{00000000-0004-0000-1A00-000000000000}"/>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
  <dimension ref="A1:N474"/>
  <sheetViews>
    <sheetView showGridLines="0" showRowColHeaders="0" topLeftCell="A688" zoomScale="85" zoomScaleNormal="85" workbookViewId="0">
      <selection activeCell="B78" sqref="B78"/>
    </sheetView>
  </sheetViews>
  <sheetFormatPr defaultColWidth="9" defaultRowHeight="15"/>
  <cols>
    <col min="1" max="1" width="9" style="109"/>
    <col min="2" max="2" width="33.59765625" style="109" customWidth="1"/>
    <col min="3" max="3" width="51" style="109" customWidth="1"/>
    <col min="4" max="4" width="52.59765625" style="109" customWidth="1"/>
    <col min="5" max="5" width="26.8984375" style="109" customWidth="1"/>
    <col min="6" max="6" width="16.3984375" style="109" customWidth="1"/>
    <col min="7" max="7" width="17.3984375" style="109" customWidth="1"/>
    <col min="8" max="8" width="29.296875" style="109" customWidth="1"/>
    <col min="9" max="9" width="24" style="109" customWidth="1"/>
    <col min="10" max="10" width="22" style="109" customWidth="1"/>
    <col min="11" max="11" width="18.3984375" style="109" customWidth="1"/>
    <col min="12" max="16384" width="9" style="109"/>
  </cols>
  <sheetData>
    <row r="1" spans="1:8">
      <c r="A1" s="340" t="s">
        <v>5781</v>
      </c>
      <c r="H1" s="340"/>
    </row>
    <row r="3" spans="1:8" ht="49.65" customHeight="1">
      <c r="A3" s="1259" t="s">
        <v>755</v>
      </c>
      <c r="B3" s="1259"/>
      <c r="C3" s="1260"/>
    </row>
    <row r="6" spans="1:8" ht="39.6">
      <c r="A6" s="1258" t="s">
        <v>178</v>
      </c>
      <c r="B6" s="1258"/>
      <c r="C6" s="1258"/>
      <c r="D6" s="1258"/>
      <c r="E6" s="1258"/>
    </row>
    <row r="7" spans="1:8" ht="17.100000000000001" customHeight="1">
      <c r="B7" s="192"/>
      <c r="C7" s="192"/>
    </row>
    <row r="8" spans="1:8" ht="19.2">
      <c r="B8" s="110" t="s">
        <v>179</v>
      </c>
      <c r="C8" s="111" t="s">
        <v>180</v>
      </c>
    </row>
    <row r="9" spans="1:8" ht="19.2">
      <c r="B9" s="110" t="s">
        <v>181</v>
      </c>
      <c r="C9" s="111" t="s">
        <v>182</v>
      </c>
    </row>
    <row r="10" spans="1:8" ht="19.2">
      <c r="B10" s="110" t="s">
        <v>183</v>
      </c>
      <c r="C10" s="111" t="s">
        <v>184</v>
      </c>
    </row>
    <row r="11" spans="1:8" ht="19.2">
      <c r="B11" s="110" t="s">
        <v>185</v>
      </c>
      <c r="C11" s="112">
        <v>41647</v>
      </c>
    </row>
    <row r="12" spans="1:8" ht="19.2">
      <c r="B12" s="110" t="s">
        <v>186</v>
      </c>
      <c r="C12" s="111" t="s">
        <v>187</v>
      </c>
    </row>
    <row r="13" spans="1:8" ht="19.2">
      <c r="C13" s="110"/>
      <c r="D13" s="111"/>
    </row>
    <row r="14" spans="1:8" ht="24.6">
      <c r="B14" s="113" t="s">
        <v>188</v>
      </c>
    </row>
    <row r="15" spans="1:8" ht="20.399999999999999">
      <c r="B15" s="114" t="s">
        <v>99</v>
      </c>
    </row>
    <row r="16" spans="1:8">
      <c r="C16" s="115" t="s">
        <v>189</v>
      </c>
    </row>
    <row r="17" spans="2:6" ht="19.8" thickBot="1">
      <c r="B17" s="116" t="s">
        <v>190</v>
      </c>
    </row>
    <row r="18" spans="2:6" ht="15.6" thickBot="1">
      <c r="C18" s="117" t="s">
        <v>191</v>
      </c>
      <c r="D18" s="118" t="s">
        <v>192</v>
      </c>
    </row>
    <row r="19" spans="2:6" ht="15.6" thickBot="1">
      <c r="C19" s="119" t="s">
        <v>193</v>
      </c>
      <c r="D19" s="120" t="s">
        <v>194</v>
      </c>
    </row>
    <row r="20" spans="2:6">
      <c r="C20" s="121"/>
    </row>
    <row r="21" spans="2:6" ht="19.8" thickBot="1">
      <c r="B21" s="116" t="s">
        <v>195</v>
      </c>
    </row>
    <row r="22" spans="2:6" ht="15.6" thickBot="1">
      <c r="C22" s="117" t="s">
        <v>196</v>
      </c>
      <c r="D22" s="122" t="s">
        <v>77</v>
      </c>
      <c r="E22" s="122" t="s">
        <v>197</v>
      </c>
      <c r="F22" s="118" t="s">
        <v>191</v>
      </c>
    </row>
    <row r="23" spans="2:6" ht="15.6" thickBot="1">
      <c r="C23" s="119"/>
      <c r="D23" s="123" t="s">
        <v>198</v>
      </c>
      <c r="E23" s="123" t="s">
        <v>199</v>
      </c>
      <c r="F23" s="120" t="s">
        <v>193</v>
      </c>
    </row>
    <row r="24" spans="2:6" ht="15.6" thickBot="1">
      <c r="C24" s="124"/>
      <c r="D24" s="125" t="s">
        <v>200</v>
      </c>
      <c r="E24" s="125" t="s">
        <v>201</v>
      </c>
      <c r="F24" s="126" t="s">
        <v>193</v>
      </c>
    </row>
    <row r="25" spans="2:6" ht="15.6" thickBot="1">
      <c r="C25" s="119"/>
      <c r="D25" s="123" t="s">
        <v>202</v>
      </c>
      <c r="E25" s="123" t="s">
        <v>203</v>
      </c>
      <c r="F25" s="120" t="s">
        <v>193</v>
      </c>
    </row>
    <row r="26" spans="2:6">
      <c r="C26" s="121"/>
    </row>
    <row r="27" spans="2:6" ht="20.399999999999999">
      <c r="B27" s="114" t="s">
        <v>204</v>
      </c>
    </row>
    <row r="28" spans="2:6" ht="15" customHeight="1">
      <c r="C28" s="127" t="s">
        <v>205</v>
      </c>
      <c r="D28" s="127" t="s">
        <v>206</v>
      </c>
    </row>
    <row r="29" spans="2:6">
      <c r="C29" s="127" t="s">
        <v>207</v>
      </c>
      <c r="D29" s="128"/>
    </row>
    <row r="30" spans="2:6">
      <c r="C30" s="127" t="s">
        <v>208</v>
      </c>
      <c r="D30" s="127" t="s">
        <v>209</v>
      </c>
    </row>
    <row r="31" spans="2:6">
      <c r="C31" s="127" t="s">
        <v>210</v>
      </c>
      <c r="D31" s="127" t="s">
        <v>211</v>
      </c>
    </row>
    <row r="32" spans="2:6">
      <c r="C32" s="127" t="s">
        <v>212</v>
      </c>
      <c r="D32" s="127" t="s">
        <v>213</v>
      </c>
    </row>
    <row r="33" spans="2:4">
      <c r="C33" s="127" t="s">
        <v>214</v>
      </c>
      <c r="D33" s="128"/>
    </row>
    <row r="34" spans="2:4">
      <c r="C34" s="127" t="s">
        <v>215</v>
      </c>
      <c r="D34" s="127" t="s">
        <v>216</v>
      </c>
    </row>
    <row r="35" spans="2:4">
      <c r="C35" s="127" t="s">
        <v>217</v>
      </c>
      <c r="D35" s="127" t="s">
        <v>218</v>
      </c>
    </row>
    <row r="36" spans="2:4">
      <c r="C36" s="127" t="s">
        <v>219</v>
      </c>
      <c r="D36" s="128"/>
    </row>
    <row r="37" spans="2:4" ht="19.2">
      <c r="C37" s="116" t="s">
        <v>220</v>
      </c>
    </row>
    <row r="38" spans="2:4">
      <c r="C38" s="127" t="s">
        <v>221</v>
      </c>
      <c r="D38" s="127" t="s">
        <v>222</v>
      </c>
    </row>
    <row r="39" spans="2:4">
      <c r="C39" s="127" t="s">
        <v>206</v>
      </c>
      <c r="D39" s="127" t="s">
        <v>207</v>
      </c>
    </row>
    <row r="40" spans="2:4">
      <c r="C40" s="127" t="s">
        <v>209</v>
      </c>
      <c r="D40" s="127" t="s">
        <v>223</v>
      </c>
    </row>
    <row r="41" spans="2:4">
      <c r="C41" s="127" t="s">
        <v>224</v>
      </c>
      <c r="D41" s="127" t="s">
        <v>225</v>
      </c>
    </row>
    <row r="42" spans="2:4">
      <c r="C42" s="127" t="s">
        <v>226</v>
      </c>
      <c r="D42" s="127" t="s">
        <v>227</v>
      </c>
    </row>
    <row r="43" spans="2:4">
      <c r="C43" s="127" t="s">
        <v>228</v>
      </c>
      <c r="D43" s="128"/>
    </row>
    <row r="44" spans="2:4" ht="20.399999999999999">
      <c r="B44" s="114" t="s">
        <v>229</v>
      </c>
    </row>
    <row r="45" spans="2:4">
      <c r="C45" s="127" t="s">
        <v>230</v>
      </c>
      <c r="D45" s="127" t="s">
        <v>231</v>
      </c>
    </row>
    <row r="46" spans="2:4">
      <c r="C46" s="127" t="s">
        <v>232</v>
      </c>
      <c r="D46" s="128"/>
    </row>
    <row r="47" spans="2:4" ht="19.2">
      <c r="C47" s="116" t="s">
        <v>233</v>
      </c>
    </row>
    <row r="48" spans="2:4">
      <c r="C48" s="127" t="s">
        <v>234</v>
      </c>
      <c r="D48" s="127" t="s">
        <v>235</v>
      </c>
    </row>
    <row r="49" spans="2:4">
      <c r="C49" s="127" t="s">
        <v>236</v>
      </c>
      <c r="D49" s="127" t="s">
        <v>237</v>
      </c>
    </row>
    <row r="50" spans="2:4">
      <c r="C50" s="127" t="s">
        <v>238</v>
      </c>
      <c r="D50" s="128"/>
    </row>
    <row r="51" spans="2:4" ht="20.399999999999999">
      <c r="B51" s="114" t="s">
        <v>239</v>
      </c>
    </row>
    <row r="52" spans="2:4">
      <c r="C52" s="127" t="s">
        <v>240</v>
      </c>
    </row>
    <row r="53" spans="2:4" ht="19.2">
      <c r="C53" s="116" t="s">
        <v>241</v>
      </c>
    </row>
    <row r="54" spans="2:4">
      <c r="C54" s="127" t="s">
        <v>242</v>
      </c>
      <c r="D54" s="127" t="s">
        <v>243</v>
      </c>
    </row>
    <row r="55" spans="2:4" ht="20.399999999999999">
      <c r="B55" s="114" t="s">
        <v>244</v>
      </c>
    </row>
    <row r="56" spans="2:4">
      <c r="C56" s="127" t="s">
        <v>245</v>
      </c>
      <c r="D56" s="127" t="s">
        <v>246</v>
      </c>
    </row>
    <row r="57" spans="2:4">
      <c r="C57" s="127" t="s">
        <v>247</v>
      </c>
      <c r="D57" s="128"/>
    </row>
    <row r="58" spans="2:4" ht="19.2">
      <c r="C58" s="116" t="s">
        <v>248</v>
      </c>
    </row>
    <row r="59" spans="2:4">
      <c r="C59" s="127" t="s">
        <v>249</v>
      </c>
      <c r="D59" s="127" t="s">
        <v>250</v>
      </c>
    </row>
    <row r="60" spans="2:4" ht="20.399999999999999">
      <c r="B60" s="114" t="s">
        <v>251</v>
      </c>
    </row>
    <row r="61" spans="2:4" ht="19.2">
      <c r="C61" s="116" t="s">
        <v>252</v>
      </c>
    </row>
    <row r="62" spans="2:4">
      <c r="C62" s="127" t="s">
        <v>253</v>
      </c>
      <c r="D62" s="127" t="s">
        <v>254</v>
      </c>
    </row>
    <row r="63" spans="2:4">
      <c r="C63" s="127" t="s">
        <v>255</v>
      </c>
      <c r="D63" s="127" t="s">
        <v>256</v>
      </c>
    </row>
    <row r="64" spans="2:4" ht="19.2">
      <c r="C64" s="116" t="s">
        <v>257</v>
      </c>
    </row>
    <row r="65" spans="2:5">
      <c r="C65" s="127" t="s">
        <v>258</v>
      </c>
      <c r="D65" s="127" t="s">
        <v>259</v>
      </c>
    </row>
    <row r="66" spans="2:5">
      <c r="C66" s="127" t="s">
        <v>260</v>
      </c>
      <c r="D66" s="127" t="s">
        <v>261</v>
      </c>
    </row>
    <row r="67" spans="2:5">
      <c r="C67" s="127" t="s">
        <v>262</v>
      </c>
      <c r="D67" s="127" t="s">
        <v>263</v>
      </c>
    </row>
    <row r="68" spans="2:5">
      <c r="C68" s="127" t="s">
        <v>264</v>
      </c>
      <c r="D68" s="127" t="s">
        <v>265</v>
      </c>
    </row>
    <row r="69" spans="2:5" ht="19.2">
      <c r="C69" s="116" t="s">
        <v>266</v>
      </c>
    </row>
    <row r="70" spans="2:5">
      <c r="C70" s="127" t="s">
        <v>267</v>
      </c>
      <c r="D70" s="127" t="s">
        <v>268</v>
      </c>
    </row>
    <row r="71" spans="2:5">
      <c r="C71" s="127" t="s">
        <v>269</v>
      </c>
      <c r="D71" s="127" t="s">
        <v>270</v>
      </c>
    </row>
    <row r="72" spans="2:5">
      <c r="C72" s="127" t="s">
        <v>271</v>
      </c>
      <c r="D72" s="127" t="s">
        <v>235</v>
      </c>
    </row>
    <row r="73" spans="2:5">
      <c r="C73" s="127" t="s">
        <v>272</v>
      </c>
      <c r="D73" s="128"/>
    </row>
    <row r="74" spans="2:5" ht="24.6">
      <c r="B74" s="113" t="s">
        <v>273</v>
      </c>
    </row>
    <row r="75" spans="2:5" ht="21" thickBot="1">
      <c r="B75" s="114" t="s">
        <v>274</v>
      </c>
    </row>
    <row r="76" spans="2:5" ht="15.6" thickBot="1">
      <c r="C76" s="117" t="s">
        <v>275</v>
      </c>
      <c r="D76" s="122" t="s">
        <v>61</v>
      </c>
      <c r="E76" s="118" t="s">
        <v>276</v>
      </c>
    </row>
    <row r="77" spans="2:5" ht="15.6" thickBot="1">
      <c r="C77" s="119">
        <v>0</v>
      </c>
      <c r="D77" s="123" t="s">
        <v>277</v>
      </c>
      <c r="E77" s="120"/>
    </row>
    <row r="78" spans="2:5" ht="15.6" thickBot="1">
      <c r="C78" s="124">
        <v>3770</v>
      </c>
      <c r="D78" s="125" t="s">
        <v>278</v>
      </c>
      <c r="E78" s="126"/>
    </row>
    <row r="79" spans="2:5" ht="15.6" thickBot="1">
      <c r="C79" s="119">
        <v>4395</v>
      </c>
      <c r="D79" s="123" t="s">
        <v>279</v>
      </c>
      <c r="E79" s="120"/>
    </row>
    <row r="80" spans="2:5" ht="15.6" thickBot="1">
      <c r="C80" s="124">
        <v>4645</v>
      </c>
      <c r="D80" s="125" t="s">
        <v>280</v>
      </c>
      <c r="E80" s="126"/>
    </row>
    <row r="81" spans="2:10" ht="15.6" thickBot="1">
      <c r="C81" s="119">
        <v>4700</v>
      </c>
      <c r="D81" s="123" t="s">
        <v>281</v>
      </c>
      <c r="E81" s="120"/>
    </row>
    <row r="82" spans="2:10" ht="15.6" thickBot="1">
      <c r="C82" s="124">
        <v>4830</v>
      </c>
      <c r="D82" s="125" t="s">
        <v>282</v>
      </c>
      <c r="E82" s="126"/>
    </row>
    <row r="83" spans="2:10" ht="15.6" thickBot="1">
      <c r="C83" s="119">
        <v>4870</v>
      </c>
      <c r="D83" s="123" t="s">
        <v>283</v>
      </c>
      <c r="E83" s="120"/>
    </row>
    <row r="84" spans="2:10" ht="15.6" thickBot="1">
      <c r="C84" s="124">
        <v>5072</v>
      </c>
      <c r="D84" s="125" t="s">
        <v>284</v>
      </c>
      <c r="E84" s="126"/>
    </row>
    <row r="85" spans="2:10" ht="15.6" thickBot="1">
      <c r="C85" s="119">
        <v>5100</v>
      </c>
      <c r="D85" s="123" t="s">
        <v>285</v>
      </c>
      <c r="E85" s="120"/>
    </row>
    <row r="86" spans="2:10" ht="15.6" thickBot="1">
      <c r="C86" s="124">
        <v>5110</v>
      </c>
      <c r="D86" s="125" t="s">
        <v>286</v>
      </c>
      <c r="E86" s="126"/>
    </row>
    <row r="87" spans="2:10" ht="15.6" thickBot="1">
      <c r="C87" s="119">
        <v>5192</v>
      </c>
      <c r="D87" s="123" t="s">
        <v>287</v>
      </c>
      <c r="E87" s="120"/>
    </row>
    <row r="88" spans="2:10" ht="15.6" thickBot="1">
      <c r="C88" s="124">
        <v>5204</v>
      </c>
      <c r="D88" s="125" t="s">
        <v>288</v>
      </c>
      <c r="E88" s="126"/>
    </row>
    <row r="89" spans="2:10">
      <c r="C89" s="121"/>
    </row>
    <row r="90" spans="2:10" ht="24.6">
      <c r="B90" s="113" t="s">
        <v>289</v>
      </c>
    </row>
    <row r="91" spans="2:10" ht="21" thickBot="1">
      <c r="B91" s="114" t="s">
        <v>290</v>
      </c>
    </row>
    <row r="92" spans="2:10" ht="15.6" thickBot="1">
      <c r="C92" s="117" t="s">
        <v>291</v>
      </c>
      <c r="D92" s="122" t="s">
        <v>292</v>
      </c>
      <c r="E92" s="122" t="s">
        <v>293</v>
      </c>
      <c r="F92" s="122" t="s">
        <v>275</v>
      </c>
      <c r="G92" s="122" t="s">
        <v>294</v>
      </c>
      <c r="H92" s="122" t="s">
        <v>295</v>
      </c>
      <c r="I92" s="122" t="s">
        <v>296</v>
      </c>
      <c r="J92" s="118" t="s">
        <v>297</v>
      </c>
    </row>
    <row r="93" spans="2:10" ht="15.6" thickBot="1">
      <c r="C93" s="119">
        <v>0</v>
      </c>
      <c r="D93" s="123">
        <v>0</v>
      </c>
      <c r="E93" s="123">
        <v>0</v>
      </c>
      <c r="F93" s="123">
        <v>0</v>
      </c>
      <c r="G93" s="123">
        <v>0</v>
      </c>
      <c r="H93" s="123">
        <v>0</v>
      </c>
      <c r="I93" s="123">
        <v>0</v>
      </c>
      <c r="J93" s="120">
        <v>0</v>
      </c>
    </row>
    <row r="94" spans="2:10" ht="15.6" thickBot="1">
      <c r="C94" s="124">
        <v>1250</v>
      </c>
      <c r="D94" s="125">
        <v>0</v>
      </c>
      <c r="E94" s="125">
        <v>0</v>
      </c>
      <c r="F94" s="125">
        <v>1250</v>
      </c>
      <c r="G94" s="125">
        <v>0</v>
      </c>
      <c r="H94" s="125">
        <v>0</v>
      </c>
      <c r="I94" s="125">
        <v>0</v>
      </c>
      <c r="J94" s="126">
        <v>0</v>
      </c>
    </row>
    <row r="95" spans="2:10" ht="15.6" thickBot="1">
      <c r="C95" s="119">
        <v>2325.29</v>
      </c>
      <c r="D95" s="123">
        <v>21.51</v>
      </c>
      <c r="E95" s="123">
        <v>168.74</v>
      </c>
      <c r="F95" s="123">
        <v>2300.2199999999998</v>
      </c>
      <c r="G95" s="123">
        <v>199.45</v>
      </c>
      <c r="H95" s="123">
        <v>-195.6</v>
      </c>
      <c r="I95" s="123">
        <v>38.96</v>
      </c>
      <c r="J95" s="120">
        <v>2</v>
      </c>
    </row>
    <row r="96" spans="2:10" ht="15.6" thickBot="1">
      <c r="C96" s="124">
        <v>5304.48</v>
      </c>
      <c r="D96" s="125">
        <v>21.51</v>
      </c>
      <c r="E96" s="125">
        <v>168.74</v>
      </c>
      <c r="F96" s="125">
        <v>5071.99</v>
      </c>
      <c r="G96" s="125">
        <v>1291.6099999999999</v>
      </c>
      <c r="H96" s="125">
        <v>-1266.73</v>
      </c>
      <c r="I96" s="125">
        <v>252.3</v>
      </c>
      <c r="J96" s="126">
        <v>0</v>
      </c>
    </row>
    <row r="97" spans="2:10" ht="15.6" thickBot="1">
      <c r="C97" s="119">
        <v>5503.32</v>
      </c>
      <c r="D97" s="123">
        <v>21.51</v>
      </c>
      <c r="E97" s="123">
        <v>168.74</v>
      </c>
      <c r="F97" s="123">
        <v>5256.99</v>
      </c>
      <c r="G97" s="123">
        <v>1364.51</v>
      </c>
      <c r="H97" s="123">
        <v>-1338.22</v>
      </c>
      <c r="I97" s="123">
        <v>266.54000000000002</v>
      </c>
      <c r="J97" s="120">
        <v>0</v>
      </c>
    </row>
    <row r="98" spans="2:10">
      <c r="C98" s="121"/>
    </row>
    <row r="99" spans="2:10">
      <c r="C99" s="129" t="s">
        <v>298</v>
      </c>
    </row>
    <row r="101" spans="2:10">
      <c r="C101" s="129" t="s">
        <v>299</v>
      </c>
    </row>
    <row r="103" spans="2:10">
      <c r="C103" s="129" t="s">
        <v>300</v>
      </c>
    </row>
    <row r="105" spans="2:10" ht="21" thickBot="1">
      <c r="B105" s="114" t="s">
        <v>301</v>
      </c>
    </row>
    <row r="106" spans="2:10" ht="15.6" thickBot="1">
      <c r="C106" s="117" t="s">
        <v>302</v>
      </c>
      <c r="D106" s="122" t="s">
        <v>303</v>
      </c>
      <c r="E106" s="122" t="s">
        <v>304</v>
      </c>
      <c r="F106" s="122" t="s">
        <v>305</v>
      </c>
      <c r="G106" s="122" t="s">
        <v>306</v>
      </c>
      <c r="H106" s="122" t="s">
        <v>307</v>
      </c>
      <c r="I106" s="118" t="s">
        <v>308</v>
      </c>
    </row>
    <row r="107" spans="2:10" ht="15.6" thickBot="1">
      <c r="C107" s="119" t="s">
        <v>309</v>
      </c>
      <c r="D107" s="123">
        <v>0</v>
      </c>
      <c r="E107" s="123">
        <v>600</v>
      </c>
      <c r="F107" s="123">
        <v>600</v>
      </c>
      <c r="G107" s="123">
        <v>9.625</v>
      </c>
      <c r="H107" s="123">
        <v>8.7550000000000008</v>
      </c>
      <c r="I107" s="120"/>
    </row>
    <row r="108" spans="2:10" ht="15.6" thickBot="1">
      <c r="C108" s="124" t="s">
        <v>310</v>
      </c>
      <c r="D108" s="125">
        <v>0</v>
      </c>
      <c r="E108" s="125">
        <v>600</v>
      </c>
      <c r="F108" s="125">
        <v>600</v>
      </c>
      <c r="G108" s="125">
        <v>0</v>
      </c>
      <c r="H108" s="125">
        <v>12.25</v>
      </c>
      <c r="I108" s="126"/>
    </row>
    <row r="109" spans="2:10" ht="15.6" thickBot="1">
      <c r="C109" s="119" t="s">
        <v>0</v>
      </c>
      <c r="D109" s="123">
        <v>0</v>
      </c>
      <c r="E109" s="123">
        <v>600</v>
      </c>
      <c r="F109" s="123">
        <v>600</v>
      </c>
      <c r="G109" s="123">
        <v>9.625</v>
      </c>
      <c r="H109" s="123">
        <v>8.7550000000000008</v>
      </c>
      <c r="I109" s="120"/>
    </row>
    <row r="110" spans="2:10" ht="15.6" thickBot="1">
      <c r="C110" s="124" t="s">
        <v>309</v>
      </c>
      <c r="D110" s="125">
        <v>600</v>
      </c>
      <c r="E110" s="125">
        <v>5503</v>
      </c>
      <c r="F110" s="125">
        <v>4903</v>
      </c>
      <c r="G110" s="125">
        <v>0</v>
      </c>
      <c r="H110" s="125">
        <v>8.75</v>
      </c>
      <c r="I110" s="126"/>
    </row>
    <row r="111" spans="2:10" ht="15.6" thickBot="1">
      <c r="C111" s="119" t="s">
        <v>310</v>
      </c>
      <c r="D111" s="123">
        <v>600</v>
      </c>
      <c r="E111" s="123">
        <v>5503</v>
      </c>
      <c r="F111" s="123">
        <v>4903</v>
      </c>
      <c r="G111" s="123">
        <v>0</v>
      </c>
      <c r="H111" s="123">
        <v>8.75</v>
      </c>
      <c r="I111" s="120"/>
    </row>
    <row r="112" spans="2:10" ht="19.2">
      <c r="C112" s="116" t="s">
        <v>311</v>
      </c>
    </row>
    <row r="113" spans="2:6" ht="19.2">
      <c r="C113" s="116" t="s">
        <v>312</v>
      </c>
    </row>
    <row r="114" spans="2:6" ht="16.8">
      <c r="B114" s="130" t="s">
        <v>313</v>
      </c>
    </row>
    <row r="115" spans="2:6" ht="16.8">
      <c r="B115" s="131" t="s">
        <v>314</v>
      </c>
    </row>
    <row r="116" spans="2:6" ht="15.6" thickBot="1">
      <c r="B116" s="132" t="s">
        <v>315</v>
      </c>
    </row>
    <row r="117" spans="2:6" ht="15.6" thickBot="1">
      <c r="C117" s="117" t="s">
        <v>316</v>
      </c>
      <c r="D117" s="122" t="s">
        <v>317</v>
      </c>
      <c r="E117" s="122" t="s">
        <v>318</v>
      </c>
      <c r="F117" s="118" t="s">
        <v>319</v>
      </c>
    </row>
    <row r="118" spans="2:6" ht="15.6" thickBot="1">
      <c r="C118" s="119">
        <v>720</v>
      </c>
      <c r="D118" s="123">
        <v>4.5</v>
      </c>
      <c r="E118" s="123">
        <v>20</v>
      </c>
      <c r="F118" s="120">
        <v>0</v>
      </c>
    </row>
    <row r="119" spans="2:6" ht="15.6" thickBot="1">
      <c r="C119" s="124">
        <v>2561.1999999999998</v>
      </c>
      <c r="D119" s="125">
        <v>13.49</v>
      </c>
      <c r="E119" s="125">
        <v>70</v>
      </c>
      <c r="F119" s="126">
        <v>601.13</v>
      </c>
    </row>
    <row r="120" spans="2:6" ht="15.6" thickBot="1">
      <c r="C120" s="119">
        <v>4402.3999999999996</v>
      </c>
      <c r="D120" s="123">
        <v>22.48</v>
      </c>
      <c r="E120" s="123">
        <v>120</v>
      </c>
      <c r="F120" s="120"/>
    </row>
    <row r="121" spans="2:6">
      <c r="C121" s="133"/>
    </row>
    <row r="122" spans="2:6">
      <c r="B122" s="132" t="s">
        <v>320</v>
      </c>
    </row>
    <row r="123" spans="2:6">
      <c r="B123" s="127" t="s">
        <v>321</v>
      </c>
    </row>
    <row r="124" spans="2:6">
      <c r="C124" s="133"/>
    </row>
    <row r="125" spans="2:6" ht="16.8">
      <c r="B125" s="131" t="s">
        <v>322</v>
      </c>
    </row>
    <row r="126" spans="2:6" ht="15.6" thickBot="1">
      <c r="B126" s="132" t="s">
        <v>323</v>
      </c>
    </row>
    <row r="127" spans="2:6" ht="15.6" thickBot="1">
      <c r="C127" s="117" t="s">
        <v>324</v>
      </c>
      <c r="D127" s="122" t="s">
        <v>325</v>
      </c>
      <c r="E127" s="122" t="s">
        <v>326</v>
      </c>
      <c r="F127" s="118" t="s">
        <v>327</v>
      </c>
    </row>
    <row r="128" spans="2:6" ht="15.6" thickBot="1">
      <c r="C128" s="119">
        <v>0</v>
      </c>
      <c r="D128" s="123">
        <v>0</v>
      </c>
      <c r="E128" s="123">
        <v>328.08</v>
      </c>
      <c r="F128" s="120">
        <v>1</v>
      </c>
    </row>
    <row r="129" spans="2:6">
      <c r="C129" s="133"/>
    </row>
    <row r="130" spans="2:6">
      <c r="B130" s="132" t="s">
        <v>328</v>
      </c>
    </row>
    <row r="131" spans="2:6" ht="15.6" thickBot="1">
      <c r="B131" s="133" t="s">
        <v>329</v>
      </c>
    </row>
    <row r="132" spans="2:6" ht="15.6" thickBot="1">
      <c r="C132" s="117" t="s">
        <v>316</v>
      </c>
      <c r="D132" s="122" t="s">
        <v>330</v>
      </c>
      <c r="E132" s="122" t="s">
        <v>331</v>
      </c>
      <c r="F132" s="118" t="s">
        <v>332</v>
      </c>
    </row>
    <row r="133" spans="2:6" ht="15.6" thickBot="1">
      <c r="C133" s="119">
        <v>0</v>
      </c>
      <c r="D133" s="123">
        <v>20</v>
      </c>
      <c r="E133" s="123">
        <v>14.75</v>
      </c>
      <c r="F133" s="120">
        <v>4.41</v>
      </c>
    </row>
    <row r="134" spans="2:6" ht="15.6" thickBot="1">
      <c r="C134" s="124">
        <v>2751.5</v>
      </c>
      <c r="D134" s="125">
        <v>70</v>
      </c>
      <c r="E134" s="125">
        <v>36.880000000000003</v>
      </c>
      <c r="F134" s="126">
        <v>11.02</v>
      </c>
    </row>
    <row r="135" spans="2:6" ht="15.6" thickBot="1">
      <c r="C135" s="119">
        <v>5503</v>
      </c>
      <c r="D135" s="123">
        <v>120</v>
      </c>
      <c r="E135" s="123">
        <v>59</v>
      </c>
      <c r="F135" s="120">
        <v>17.64</v>
      </c>
    </row>
    <row r="136" spans="2:6">
      <c r="C136" s="133"/>
    </row>
    <row r="137" spans="2:6" ht="15.6" thickBot="1">
      <c r="B137" s="133" t="s">
        <v>333</v>
      </c>
    </row>
    <row r="138" spans="2:6" ht="15.6" thickBot="1">
      <c r="C138" s="117" t="s">
        <v>316</v>
      </c>
      <c r="D138" s="122" t="s">
        <v>334</v>
      </c>
      <c r="E138" s="122" t="s">
        <v>335</v>
      </c>
      <c r="F138" s="118" t="s">
        <v>332</v>
      </c>
    </row>
    <row r="139" spans="2:6" ht="15.6" thickBot="1">
      <c r="C139" s="119">
        <v>0</v>
      </c>
      <c r="D139" s="123">
        <v>39.369999999999997</v>
      </c>
      <c r="E139" s="123">
        <v>4.5</v>
      </c>
      <c r="F139" s="120">
        <v>4.41</v>
      </c>
    </row>
    <row r="140" spans="2:6" ht="15.6" thickBot="1">
      <c r="C140" s="124">
        <v>2751.5</v>
      </c>
      <c r="D140" s="125">
        <v>98.43</v>
      </c>
      <c r="E140" s="125">
        <v>13.49</v>
      </c>
      <c r="F140" s="126">
        <v>11.02</v>
      </c>
    </row>
    <row r="141" spans="2:6" ht="15.6" thickBot="1">
      <c r="C141" s="119">
        <v>5503</v>
      </c>
      <c r="D141" s="123">
        <v>157.47999999999999</v>
      </c>
      <c r="E141" s="123">
        <v>22.48</v>
      </c>
      <c r="F141" s="120">
        <v>17.64</v>
      </c>
    </row>
    <row r="142" spans="2:6">
      <c r="C142" s="133"/>
    </row>
    <row r="143" spans="2:6" ht="15.6" thickBot="1">
      <c r="B143" s="133" t="s">
        <v>336</v>
      </c>
    </row>
    <row r="144" spans="2:6" ht="15.6" thickBot="1">
      <c r="C144" s="117" t="s">
        <v>316</v>
      </c>
      <c r="D144" s="122" t="s">
        <v>334</v>
      </c>
      <c r="E144" s="122" t="s">
        <v>335</v>
      </c>
      <c r="F144" s="118" t="s">
        <v>332</v>
      </c>
    </row>
    <row r="145" spans="2:7" ht="15.6" thickBot="1">
      <c r="C145" s="119">
        <v>0</v>
      </c>
      <c r="D145" s="123">
        <v>39.369999999999997</v>
      </c>
      <c r="E145" s="123">
        <v>4.5</v>
      </c>
      <c r="F145" s="120">
        <v>4.41</v>
      </c>
    </row>
    <row r="146" spans="2:7" ht="15.6" thickBot="1">
      <c r="C146" s="124">
        <v>2751.5</v>
      </c>
      <c r="D146" s="125">
        <v>98.43</v>
      </c>
      <c r="E146" s="125">
        <v>13.49</v>
      </c>
      <c r="F146" s="126">
        <v>11.02</v>
      </c>
    </row>
    <row r="147" spans="2:7" ht="15.6" thickBot="1">
      <c r="C147" s="119">
        <v>5503</v>
      </c>
      <c r="D147" s="123">
        <v>157.47999999999999</v>
      </c>
      <c r="E147" s="123">
        <v>22.48</v>
      </c>
      <c r="F147" s="120">
        <v>17.64</v>
      </c>
    </row>
    <row r="148" spans="2:7">
      <c r="C148" s="133"/>
    </row>
    <row r="149" spans="2:7">
      <c r="B149" s="132" t="s">
        <v>337</v>
      </c>
    </row>
    <row r="150" spans="2:7" ht="15.6" thickBot="1">
      <c r="B150" s="133" t="s">
        <v>338</v>
      </c>
    </row>
    <row r="151" spans="2:7" ht="15.6" thickBot="1">
      <c r="C151" s="117" t="s">
        <v>316</v>
      </c>
      <c r="D151" s="122" t="s">
        <v>317</v>
      </c>
      <c r="E151" s="122" t="s">
        <v>339</v>
      </c>
      <c r="F151" s="122" t="s">
        <v>340</v>
      </c>
      <c r="G151" s="118" t="s">
        <v>330</v>
      </c>
    </row>
    <row r="152" spans="2:7" ht="15.6" thickBot="1">
      <c r="C152" s="119">
        <v>0</v>
      </c>
      <c r="D152" s="123">
        <v>4.5</v>
      </c>
      <c r="E152" s="123">
        <v>14.75</v>
      </c>
      <c r="F152" s="123">
        <v>59.05</v>
      </c>
      <c r="G152" s="120">
        <v>20</v>
      </c>
    </row>
    <row r="153" spans="2:7" ht="15.6" thickBot="1">
      <c r="C153" s="124">
        <v>2751.5</v>
      </c>
      <c r="D153" s="125">
        <v>13.49</v>
      </c>
      <c r="E153" s="125">
        <v>36.880000000000003</v>
      </c>
      <c r="F153" s="125">
        <v>147.63999999999999</v>
      </c>
      <c r="G153" s="126">
        <v>70</v>
      </c>
    </row>
    <row r="154" spans="2:7" ht="15.6" thickBot="1">
      <c r="C154" s="119">
        <v>5503</v>
      </c>
      <c r="D154" s="123">
        <v>22.48</v>
      </c>
      <c r="E154" s="123">
        <v>59</v>
      </c>
      <c r="F154" s="123">
        <v>236.22</v>
      </c>
      <c r="G154" s="120">
        <v>120</v>
      </c>
    </row>
    <row r="155" spans="2:7">
      <c r="C155" s="133"/>
    </row>
    <row r="156" spans="2:7" ht="15.6" thickBot="1">
      <c r="B156" s="133" t="s">
        <v>341</v>
      </c>
    </row>
    <row r="157" spans="2:7" ht="15.6" thickBot="1">
      <c r="C157" s="117" t="s">
        <v>316</v>
      </c>
      <c r="D157" s="122" t="s">
        <v>317</v>
      </c>
      <c r="E157" s="118" t="s">
        <v>340</v>
      </c>
    </row>
    <row r="158" spans="2:7" ht="15.6" thickBot="1">
      <c r="C158" s="119">
        <v>0</v>
      </c>
      <c r="D158" s="123">
        <v>4.5</v>
      </c>
      <c r="E158" s="120">
        <v>59.05</v>
      </c>
    </row>
    <row r="159" spans="2:7" ht="15.6" thickBot="1">
      <c r="C159" s="124">
        <v>2751.5</v>
      </c>
      <c r="D159" s="125">
        <v>13.49</v>
      </c>
      <c r="E159" s="126">
        <v>147.63999999999999</v>
      </c>
    </row>
    <row r="160" spans="2:7" ht="15.6" thickBot="1">
      <c r="C160" s="119">
        <v>5503</v>
      </c>
      <c r="D160" s="123">
        <v>22.48</v>
      </c>
      <c r="E160" s="120">
        <v>236.22</v>
      </c>
    </row>
    <row r="161" spans="2:4">
      <c r="C161" s="133"/>
    </row>
    <row r="162" spans="2:4" ht="15.6" thickBot="1">
      <c r="B162" s="133" t="s">
        <v>342</v>
      </c>
    </row>
    <row r="163" spans="2:4" ht="15.6" thickBot="1">
      <c r="C163" s="117" t="s">
        <v>316</v>
      </c>
      <c r="D163" s="118" t="s">
        <v>330</v>
      </c>
    </row>
    <row r="164" spans="2:4" ht="15.6" thickBot="1">
      <c r="C164" s="119">
        <v>0</v>
      </c>
      <c r="D164" s="120">
        <v>20</v>
      </c>
    </row>
    <row r="165" spans="2:4" ht="15.6" thickBot="1">
      <c r="C165" s="124">
        <v>2751.5</v>
      </c>
      <c r="D165" s="126">
        <v>70</v>
      </c>
    </row>
    <row r="166" spans="2:4" ht="15.6" thickBot="1">
      <c r="C166" s="119">
        <v>5503</v>
      </c>
      <c r="D166" s="120">
        <v>120</v>
      </c>
    </row>
    <row r="167" spans="2:4">
      <c r="C167" s="133"/>
    </row>
    <row r="168" spans="2:4" ht="15.6" thickBot="1">
      <c r="B168" s="133" t="s">
        <v>343</v>
      </c>
    </row>
    <row r="169" spans="2:4" ht="15.6" thickBot="1">
      <c r="C169" s="117" t="s">
        <v>316</v>
      </c>
      <c r="D169" s="118" t="s">
        <v>330</v>
      </c>
    </row>
    <row r="170" spans="2:4" ht="15.6" thickBot="1">
      <c r="C170" s="119">
        <v>0</v>
      </c>
      <c r="D170" s="120">
        <v>20</v>
      </c>
    </row>
    <row r="171" spans="2:4" ht="15.6" thickBot="1">
      <c r="C171" s="124">
        <v>2751.5</v>
      </c>
      <c r="D171" s="126">
        <v>70</v>
      </c>
    </row>
    <row r="172" spans="2:4" ht="15.6" thickBot="1">
      <c r="C172" s="119">
        <v>5503</v>
      </c>
      <c r="D172" s="120">
        <v>120</v>
      </c>
    </row>
    <row r="173" spans="2:4">
      <c r="C173" s="133"/>
    </row>
    <row r="174" spans="2:4" ht="15.6" thickBot="1">
      <c r="B174" s="133" t="s">
        <v>344</v>
      </c>
    </row>
    <row r="175" spans="2:4" ht="15.6" thickBot="1">
      <c r="C175" s="117" t="s">
        <v>316</v>
      </c>
      <c r="D175" s="118" t="s">
        <v>330</v>
      </c>
    </row>
    <row r="176" spans="2:4" ht="15.6" thickBot="1">
      <c r="C176" s="119">
        <v>0</v>
      </c>
      <c r="D176" s="120">
        <v>20</v>
      </c>
    </row>
    <row r="177" spans="2:5" ht="15.6" thickBot="1">
      <c r="C177" s="124">
        <v>2751.5</v>
      </c>
      <c r="D177" s="126">
        <v>70</v>
      </c>
    </row>
    <row r="178" spans="2:5" ht="15.6" thickBot="1">
      <c r="C178" s="119">
        <v>5503</v>
      </c>
      <c r="D178" s="120">
        <v>120</v>
      </c>
    </row>
    <row r="179" spans="2:5">
      <c r="C179" s="133"/>
    </row>
    <row r="180" spans="2:5" ht="15.6" thickBot="1">
      <c r="B180" s="133" t="s">
        <v>345</v>
      </c>
    </row>
    <row r="181" spans="2:5" ht="15.6" thickBot="1">
      <c r="C181" s="117" t="s">
        <v>316</v>
      </c>
      <c r="D181" s="122" t="s">
        <v>334</v>
      </c>
      <c r="E181" s="118" t="s">
        <v>330</v>
      </c>
    </row>
    <row r="182" spans="2:5" ht="15.6" thickBot="1">
      <c r="C182" s="119">
        <v>0</v>
      </c>
      <c r="D182" s="123">
        <v>39.369999999999997</v>
      </c>
      <c r="E182" s="120">
        <v>20</v>
      </c>
    </row>
    <row r="183" spans="2:5" ht="15.6" thickBot="1">
      <c r="C183" s="124">
        <v>2751.5</v>
      </c>
      <c r="D183" s="125">
        <v>98.43</v>
      </c>
      <c r="E183" s="126">
        <v>70</v>
      </c>
    </row>
    <row r="184" spans="2:5" ht="15.6" thickBot="1">
      <c r="C184" s="119">
        <v>5503</v>
      </c>
      <c r="D184" s="123">
        <v>157.47999999999999</v>
      </c>
      <c r="E184" s="120">
        <v>120</v>
      </c>
    </row>
    <row r="185" spans="2:5">
      <c r="C185" s="133"/>
    </row>
    <row r="186" spans="2:5" ht="15.6" thickBot="1">
      <c r="B186" s="133" t="s">
        <v>346</v>
      </c>
    </row>
    <row r="187" spans="2:5" ht="15.6" thickBot="1">
      <c r="C187" s="117" t="s">
        <v>316</v>
      </c>
      <c r="D187" s="122" t="s">
        <v>334</v>
      </c>
      <c r="E187" s="118" t="s">
        <v>330</v>
      </c>
    </row>
    <row r="188" spans="2:5" ht="15.6" thickBot="1">
      <c r="C188" s="119">
        <v>0</v>
      </c>
      <c r="D188" s="123">
        <v>39.369999999999997</v>
      </c>
      <c r="E188" s="120">
        <v>20</v>
      </c>
    </row>
    <row r="189" spans="2:5" ht="15.6" thickBot="1">
      <c r="C189" s="124">
        <v>2751.5</v>
      </c>
      <c r="D189" s="125">
        <v>98.43</v>
      </c>
      <c r="E189" s="126">
        <v>70</v>
      </c>
    </row>
    <row r="190" spans="2:5" ht="15.6" thickBot="1">
      <c r="C190" s="119">
        <v>5503</v>
      </c>
      <c r="D190" s="123">
        <v>157.47999999999999</v>
      </c>
      <c r="E190" s="120">
        <v>120</v>
      </c>
    </row>
    <row r="191" spans="2:5">
      <c r="C191" s="133"/>
    </row>
    <row r="192" spans="2:5">
      <c r="B192" s="132" t="s">
        <v>347</v>
      </c>
    </row>
    <row r="193" spans="2:7">
      <c r="C193" s="133" t="s">
        <v>348</v>
      </c>
    </row>
    <row r="195" spans="2:7">
      <c r="C195" s="133" t="s">
        <v>5773</v>
      </c>
    </row>
    <row r="197" spans="2:7">
      <c r="B197" s="132" t="s">
        <v>349</v>
      </c>
    </row>
    <row r="198" spans="2:7">
      <c r="C198" s="133" t="s">
        <v>350</v>
      </c>
    </row>
    <row r="200" spans="2:7" ht="15.6" thickBot="1">
      <c r="B200" s="132" t="s">
        <v>351</v>
      </c>
    </row>
    <row r="201" spans="2:7" ht="15.6" thickBot="1">
      <c r="C201" s="117" t="s">
        <v>77</v>
      </c>
      <c r="D201" s="122" t="s">
        <v>352</v>
      </c>
      <c r="E201" s="118" t="s">
        <v>353</v>
      </c>
    </row>
    <row r="202" spans="2:7" ht="15.6" thickBot="1">
      <c r="C202" s="119" t="s">
        <v>354</v>
      </c>
      <c r="D202" s="123" t="s">
        <v>355</v>
      </c>
      <c r="E202" s="120" t="s">
        <v>356</v>
      </c>
    </row>
    <row r="203" spans="2:7">
      <c r="C203" s="133"/>
    </row>
    <row r="204" spans="2:7">
      <c r="C204" s="133"/>
    </row>
    <row r="205" spans="2:7" ht="16.8">
      <c r="B205" s="131" t="s">
        <v>357</v>
      </c>
    </row>
    <row r="206" spans="2:7" ht="15.6" thickBot="1">
      <c r="B206" s="132" t="s">
        <v>315</v>
      </c>
    </row>
    <row r="207" spans="2:7" ht="15.6" thickBot="1">
      <c r="C207" s="117" t="s">
        <v>316</v>
      </c>
      <c r="D207" s="122" t="s">
        <v>340</v>
      </c>
      <c r="E207" s="122" t="s">
        <v>334</v>
      </c>
      <c r="F207" s="122" t="s">
        <v>318</v>
      </c>
      <c r="G207" s="118" t="s">
        <v>319</v>
      </c>
    </row>
    <row r="208" spans="2:7" ht="15.6" thickBot="1">
      <c r="C208" s="119">
        <v>5503</v>
      </c>
      <c r="D208" s="123">
        <v>59.05</v>
      </c>
      <c r="E208" s="123">
        <v>39.369999999999997</v>
      </c>
      <c r="F208" s="123">
        <v>20</v>
      </c>
      <c r="G208" s="120">
        <v>300</v>
      </c>
    </row>
    <row r="209" spans="2:7" ht="15.6" thickBot="1">
      <c r="C209" s="124"/>
      <c r="D209" s="125">
        <v>147.63999999999999</v>
      </c>
      <c r="E209" s="125">
        <v>98.43</v>
      </c>
      <c r="F209" s="125">
        <v>70</v>
      </c>
      <c r="G209" s="126">
        <v>450</v>
      </c>
    </row>
    <row r="210" spans="2:7" ht="15.6" thickBot="1">
      <c r="C210" s="119"/>
      <c r="D210" s="123">
        <v>236.22</v>
      </c>
      <c r="E210" s="123">
        <v>157.47999999999999</v>
      </c>
      <c r="F210" s="123">
        <v>120</v>
      </c>
      <c r="G210" s="120">
        <v>600</v>
      </c>
    </row>
    <row r="211" spans="2:7">
      <c r="C211" s="133"/>
    </row>
    <row r="212" spans="2:7">
      <c r="B212" s="132" t="s">
        <v>358</v>
      </c>
    </row>
    <row r="213" spans="2:7" ht="15.6" thickBot="1">
      <c r="B213" s="132" t="s">
        <v>359</v>
      </c>
    </row>
    <row r="214" spans="2:7" ht="15.6" thickBot="1">
      <c r="C214" s="117" t="s">
        <v>77</v>
      </c>
      <c r="D214" s="122" t="s">
        <v>352</v>
      </c>
      <c r="E214" s="122" t="s">
        <v>360</v>
      </c>
      <c r="F214" s="122" t="s">
        <v>361</v>
      </c>
      <c r="G214" s="118" t="s">
        <v>362</v>
      </c>
    </row>
    <row r="215" spans="2:7" ht="15.6" thickBot="1">
      <c r="C215" s="119" t="s">
        <v>354</v>
      </c>
      <c r="D215" s="123" t="s">
        <v>355</v>
      </c>
      <c r="E215" s="123" t="s">
        <v>363</v>
      </c>
      <c r="F215" s="123" t="s">
        <v>364</v>
      </c>
      <c r="G215" s="120" t="s">
        <v>365</v>
      </c>
    </row>
    <row r="216" spans="2:7">
      <c r="C216" s="133"/>
    </row>
    <row r="217" spans="2:7" ht="15.6" thickBot="1">
      <c r="B217" s="132" t="s">
        <v>366</v>
      </c>
    </row>
    <row r="218" spans="2:7" ht="15.6" thickBot="1">
      <c r="C218" s="117" t="s">
        <v>367</v>
      </c>
      <c r="D218" s="122" t="s">
        <v>368</v>
      </c>
      <c r="E218" s="122" t="s">
        <v>369</v>
      </c>
      <c r="F218" s="122" t="s">
        <v>370</v>
      </c>
      <c r="G218" s="118" t="s">
        <v>371</v>
      </c>
    </row>
    <row r="219" spans="2:7" ht="15.6" thickBot="1">
      <c r="C219" s="119" t="s">
        <v>372</v>
      </c>
      <c r="D219" s="123" t="s">
        <v>373</v>
      </c>
      <c r="E219" s="123" t="s">
        <v>374</v>
      </c>
      <c r="F219" s="123" t="b">
        <v>1</v>
      </c>
      <c r="G219" s="120">
        <v>98.43</v>
      </c>
    </row>
    <row r="220" spans="2:7">
      <c r="C220" s="133"/>
    </row>
    <row r="221" spans="2:7" ht="15.6" thickBot="1">
      <c r="B221" s="132" t="s">
        <v>375</v>
      </c>
    </row>
    <row r="222" spans="2:7" ht="15.6" thickBot="1">
      <c r="C222" s="117" t="s">
        <v>376</v>
      </c>
      <c r="D222" s="122" t="s">
        <v>377</v>
      </c>
      <c r="E222" s="118" t="s">
        <v>378</v>
      </c>
    </row>
    <row r="223" spans="2:7" ht="15.6" thickBot="1">
      <c r="C223" s="119">
        <v>0.2</v>
      </c>
      <c r="D223" s="123">
        <v>20.86</v>
      </c>
      <c r="E223" s="120">
        <v>0.5</v>
      </c>
    </row>
    <row r="224" spans="2:7">
      <c r="C224" s="133"/>
    </row>
    <row r="225" spans="2:9" ht="15.6" thickBot="1">
      <c r="B225" s="132" t="s">
        <v>379</v>
      </c>
    </row>
    <row r="226" spans="2:9" ht="30.6" thickBot="1">
      <c r="C226" s="117" t="s">
        <v>380</v>
      </c>
      <c r="D226" s="122" t="s">
        <v>381</v>
      </c>
      <c r="E226" s="122" t="s">
        <v>382</v>
      </c>
      <c r="F226" s="118" t="s">
        <v>383</v>
      </c>
    </row>
    <row r="227" spans="2:9" ht="15.6" thickBot="1">
      <c r="C227" s="119">
        <v>3916.02</v>
      </c>
      <c r="D227" s="123">
        <v>1247.1500000000001</v>
      </c>
      <c r="E227" s="123">
        <v>3</v>
      </c>
      <c r="F227" s="120">
        <v>98.43</v>
      </c>
    </row>
    <row r="228" spans="2:9" ht="15.6" thickBot="1">
      <c r="C228" s="133"/>
    </row>
    <row r="229" spans="2:9" ht="15.6" thickBot="1">
      <c r="C229" s="117" t="s">
        <v>384</v>
      </c>
      <c r="D229" s="118" t="s">
        <v>385</v>
      </c>
    </row>
    <row r="230" spans="2:9" ht="15.6" thickBot="1">
      <c r="C230" s="119">
        <v>0.1</v>
      </c>
      <c r="D230" s="120">
        <v>0.1</v>
      </c>
    </row>
    <row r="231" spans="2:9">
      <c r="C231" s="121"/>
    </row>
    <row r="232" spans="2:9" ht="15.6" thickBot="1">
      <c r="B232" s="132" t="s">
        <v>386</v>
      </c>
    </row>
    <row r="233" spans="2:9" ht="15.6" customHeight="1" thickBot="1">
      <c r="C233" s="117" t="s">
        <v>387</v>
      </c>
      <c r="D233" s="122" t="s">
        <v>388</v>
      </c>
      <c r="E233" s="122" t="s">
        <v>389</v>
      </c>
      <c r="F233" s="118" t="s">
        <v>390</v>
      </c>
    </row>
    <row r="234" spans="2:9" ht="15.6" thickBot="1">
      <c r="C234" s="119">
        <v>1</v>
      </c>
      <c r="D234" s="123" t="s">
        <v>391</v>
      </c>
      <c r="E234" s="123" t="s">
        <v>392</v>
      </c>
      <c r="F234" s="120" t="s">
        <v>393</v>
      </c>
    </row>
    <row r="235" spans="2:9">
      <c r="C235" s="133"/>
    </row>
    <row r="236" spans="2:9" ht="15.6" thickBot="1">
      <c r="B236" s="132" t="s">
        <v>394</v>
      </c>
    </row>
    <row r="237" spans="2:9" ht="30.6" thickBot="1">
      <c r="C237" s="117" t="s">
        <v>395</v>
      </c>
      <c r="D237" s="122" t="s">
        <v>396</v>
      </c>
      <c r="E237" s="122" t="s">
        <v>397</v>
      </c>
      <c r="F237" s="122" t="s">
        <v>398</v>
      </c>
      <c r="G237" s="122" t="s">
        <v>399</v>
      </c>
      <c r="H237" s="122" t="s">
        <v>394</v>
      </c>
      <c r="I237" s="118" t="s">
        <v>400</v>
      </c>
    </row>
    <row r="238" spans="2:9" ht="15.6" thickBot="1">
      <c r="C238" s="119">
        <v>1</v>
      </c>
      <c r="D238" s="123" t="s">
        <v>348</v>
      </c>
      <c r="E238" s="123" t="s">
        <v>401</v>
      </c>
      <c r="F238" s="123" t="s">
        <v>402</v>
      </c>
      <c r="G238" s="123" t="b">
        <v>0</v>
      </c>
      <c r="H238" s="123" t="s">
        <v>403</v>
      </c>
      <c r="I238" s="120">
        <v>0.9</v>
      </c>
    </row>
    <row r="239" spans="2:9" ht="15.6" thickBot="1">
      <c r="C239" s="124">
        <v>2</v>
      </c>
      <c r="D239" s="125" t="s">
        <v>5773</v>
      </c>
      <c r="E239" s="125" t="s">
        <v>404</v>
      </c>
      <c r="F239" s="125" t="s">
        <v>402</v>
      </c>
      <c r="G239" s="125" t="b">
        <v>0</v>
      </c>
      <c r="H239" s="125" t="s">
        <v>403</v>
      </c>
      <c r="I239" s="126">
        <v>0.9</v>
      </c>
    </row>
    <row r="240" spans="2:9">
      <c r="C240" s="133"/>
    </row>
    <row r="241" spans="2:5">
      <c r="B241" s="132" t="s">
        <v>347</v>
      </c>
    </row>
    <row r="242" spans="2:5">
      <c r="C242" s="133" t="s">
        <v>348</v>
      </c>
    </row>
    <row r="244" spans="2:5">
      <c r="C244" s="133" t="s">
        <v>5773</v>
      </c>
    </row>
    <row r="246" spans="2:5">
      <c r="B246" s="132" t="s">
        <v>349</v>
      </c>
    </row>
    <row r="247" spans="2:5">
      <c r="C247" s="133" t="s">
        <v>350</v>
      </c>
    </row>
    <row r="249" spans="2:5" ht="15.6" thickBot="1">
      <c r="B249" s="132" t="s">
        <v>405</v>
      </c>
    </row>
    <row r="250" spans="2:5" ht="15.6" thickBot="1">
      <c r="C250" s="117" t="s">
        <v>396</v>
      </c>
      <c r="D250" s="122" t="s">
        <v>406</v>
      </c>
      <c r="E250" s="118" t="s">
        <v>407</v>
      </c>
    </row>
    <row r="251" spans="2:5" ht="15.6" thickBot="1">
      <c r="C251" s="119" t="s">
        <v>348</v>
      </c>
      <c r="D251" s="123" t="s">
        <v>354</v>
      </c>
      <c r="E251" s="120">
        <v>0.77</v>
      </c>
    </row>
    <row r="252" spans="2:5" ht="15.6" thickBot="1">
      <c r="C252" s="124" t="s">
        <v>5773</v>
      </c>
      <c r="D252" s="125" t="s">
        <v>354</v>
      </c>
      <c r="E252" s="126">
        <v>0</v>
      </c>
    </row>
    <row r="253" spans="2:5">
      <c r="C253" s="133"/>
    </row>
    <row r="254" spans="2:5">
      <c r="C254" s="133"/>
    </row>
    <row r="255" spans="2:5" ht="16.8">
      <c r="C255" s="131" t="s">
        <v>5774</v>
      </c>
    </row>
    <row r="257" spans="3:4">
      <c r="D257" s="132" t="s">
        <v>408</v>
      </c>
    </row>
    <row r="258" spans="3:4">
      <c r="D258" s="132" t="s">
        <v>409</v>
      </c>
    </row>
    <row r="259" spans="3:4">
      <c r="D259" s="132" t="s">
        <v>410</v>
      </c>
    </row>
    <row r="260" spans="3:4">
      <c r="D260" s="132" t="s">
        <v>411</v>
      </c>
    </row>
    <row r="261" spans="3:4">
      <c r="D261" s="132" t="s">
        <v>412</v>
      </c>
    </row>
    <row r="262" spans="3:4" ht="16.8">
      <c r="C262" s="131" t="s">
        <v>5775</v>
      </c>
    </row>
    <row r="263" spans="3:4" ht="16.8">
      <c r="C263" s="131" t="s">
        <v>5776</v>
      </c>
    </row>
    <row r="264" spans="3:4">
      <c r="D264" s="132" t="s">
        <v>413</v>
      </c>
    </row>
    <row r="265" spans="3:4">
      <c r="D265" s="132" t="s">
        <v>414</v>
      </c>
    </row>
    <row r="266" spans="3:4">
      <c r="D266" s="132" t="s">
        <v>415</v>
      </c>
    </row>
    <row r="267" spans="3:4">
      <c r="D267" s="132" t="s">
        <v>416</v>
      </c>
    </row>
    <row r="268" spans="3:4">
      <c r="D268" s="132" t="s">
        <v>417</v>
      </c>
    </row>
    <row r="269" spans="3:4">
      <c r="D269" s="132" t="s">
        <v>418</v>
      </c>
    </row>
    <row r="270" spans="3:4">
      <c r="D270" s="132" t="s">
        <v>419</v>
      </c>
    </row>
    <row r="271" spans="3:4">
      <c r="D271" s="132" t="s">
        <v>420</v>
      </c>
    </row>
    <row r="272" spans="3:4">
      <c r="D272" s="132" t="s">
        <v>421</v>
      </c>
    </row>
    <row r="273" spans="3:4">
      <c r="D273" s="132" t="s">
        <v>422</v>
      </c>
    </row>
    <row r="274" spans="3:4">
      <c r="D274" s="132" t="s">
        <v>423</v>
      </c>
    </row>
    <row r="275" spans="3:4">
      <c r="D275" s="132" t="s">
        <v>424</v>
      </c>
    </row>
    <row r="276" spans="3:4">
      <c r="D276" s="132" t="s">
        <v>425</v>
      </c>
    </row>
    <row r="277" spans="3:4">
      <c r="D277" s="132" t="s">
        <v>426</v>
      </c>
    </row>
    <row r="278" spans="3:4">
      <c r="D278" s="132" t="s">
        <v>427</v>
      </c>
    </row>
    <row r="279" spans="3:4">
      <c r="D279" s="132" t="s">
        <v>428</v>
      </c>
    </row>
    <row r="280" spans="3:4">
      <c r="D280" s="132" t="s">
        <v>429</v>
      </c>
    </row>
    <row r="281" spans="3:4">
      <c r="D281" s="132" t="s">
        <v>430</v>
      </c>
    </row>
    <row r="282" spans="3:4">
      <c r="D282" s="132" t="s">
        <v>431</v>
      </c>
    </row>
    <row r="283" spans="3:4">
      <c r="D283" s="132" t="s">
        <v>432</v>
      </c>
    </row>
    <row r="284" spans="3:4" ht="16.8">
      <c r="C284" s="131" t="s">
        <v>5777</v>
      </c>
    </row>
    <row r="285" spans="3:4" ht="16.8">
      <c r="C285" s="131" t="s">
        <v>433</v>
      </c>
    </row>
    <row r="286" spans="3:4">
      <c r="D286" s="132" t="s">
        <v>434</v>
      </c>
    </row>
    <row r="287" spans="3:4">
      <c r="D287" s="132" t="s">
        <v>435</v>
      </c>
    </row>
    <row r="288" spans="3:4">
      <c r="D288" s="132" t="s">
        <v>436</v>
      </c>
    </row>
    <row r="289" spans="3:4">
      <c r="D289" s="132" t="s">
        <v>437</v>
      </c>
    </row>
    <row r="290" spans="3:4">
      <c r="D290" s="132" t="s">
        <v>438</v>
      </c>
    </row>
    <row r="291" spans="3:4">
      <c r="D291" s="132" t="s">
        <v>439</v>
      </c>
    </row>
    <row r="292" spans="3:4">
      <c r="D292" s="132" t="s">
        <v>440</v>
      </c>
    </row>
    <row r="293" spans="3:4">
      <c r="D293" s="132" t="s">
        <v>441</v>
      </c>
    </row>
    <row r="294" spans="3:4">
      <c r="D294" s="132" t="s">
        <v>442</v>
      </c>
    </row>
    <row r="295" spans="3:4">
      <c r="D295" s="132" t="s">
        <v>443</v>
      </c>
    </row>
    <row r="296" spans="3:4">
      <c r="D296" s="132" t="s">
        <v>444</v>
      </c>
    </row>
    <row r="297" spans="3:4">
      <c r="D297" s="132" t="s">
        <v>445</v>
      </c>
    </row>
    <row r="298" spans="3:4">
      <c r="D298" s="132" t="s">
        <v>446</v>
      </c>
    </row>
    <row r="299" spans="3:4">
      <c r="D299" s="132" t="s">
        <v>447</v>
      </c>
    </row>
    <row r="300" spans="3:4">
      <c r="D300" s="132" t="s">
        <v>448</v>
      </c>
    </row>
    <row r="301" spans="3:4">
      <c r="D301" s="132" t="s">
        <v>449</v>
      </c>
    </row>
    <row r="302" spans="3:4">
      <c r="D302" s="132" t="s">
        <v>450</v>
      </c>
    </row>
    <row r="303" spans="3:4" ht="16.8">
      <c r="C303" s="131" t="s">
        <v>451</v>
      </c>
    </row>
    <row r="304" spans="3:4">
      <c r="D304" s="132" t="s">
        <v>452</v>
      </c>
    </row>
    <row r="305" spans="3:12">
      <c r="D305" s="132" t="s">
        <v>453</v>
      </c>
    </row>
    <row r="306" spans="3:12">
      <c r="D306" s="132" t="s">
        <v>454</v>
      </c>
    </row>
    <row r="307" spans="3:12">
      <c r="D307" s="132" t="s">
        <v>455</v>
      </c>
    </row>
    <row r="308" spans="3:12">
      <c r="D308" s="132" t="s">
        <v>456</v>
      </c>
    </row>
    <row r="309" spans="3:12">
      <c r="D309" s="132" t="s">
        <v>457</v>
      </c>
    </row>
    <row r="310" spans="3:12">
      <c r="D310" s="132" t="s">
        <v>458</v>
      </c>
    </row>
    <row r="311" spans="3:12">
      <c r="D311" s="132" t="s">
        <v>459</v>
      </c>
    </row>
    <row r="312" spans="3:12">
      <c r="D312" s="132" t="s">
        <v>460</v>
      </c>
    </row>
    <row r="313" spans="3:12">
      <c r="D313" s="132" t="s">
        <v>461</v>
      </c>
    </row>
    <row r="314" spans="3:12">
      <c r="D314" s="132" t="s">
        <v>462</v>
      </c>
    </row>
    <row r="315" spans="3:12">
      <c r="C315"/>
    </row>
    <row r="316" spans="3:12" ht="24.6">
      <c r="C316" s="113" t="s">
        <v>463</v>
      </c>
    </row>
    <row r="317" spans="3:12" ht="19.2">
      <c r="C317" s="116" t="s">
        <v>348</v>
      </c>
    </row>
    <row r="318" spans="3:12" ht="15.6" thickBot="1">
      <c r="C318" s="133"/>
    </row>
    <row r="319" spans="3:12" ht="30.6" thickBot="1">
      <c r="C319" s="117" t="s">
        <v>464</v>
      </c>
      <c r="D319" s="122" t="s">
        <v>465</v>
      </c>
      <c r="E319" s="122" t="s">
        <v>308</v>
      </c>
      <c r="F319" s="122" t="s">
        <v>466</v>
      </c>
      <c r="G319" s="122" t="s">
        <v>305</v>
      </c>
      <c r="H319" s="122" t="s">
        <v>467</v>
      </c>
      <c r="I319" s="122" t="s">
        <v>468</v>
      </c>
      <c r="J319" s="122" t="s">
        <v>306</v>
      </c>
      <c r="K319" s="122" t="s">
        <v>469</v>
      </c>
      <c r="L319" s="118" t="s">
        <v>470</v>
      </c>
    </row>
    <row r="320" spans="3:12" ht="15.6" thickBot="1">
      <c r="C320" s="119">
        <v>1</v>
      </c>
      <c r="D320" s="123" t="s">
        <v>401</v>
      </c>
      <c r="E320" s="123"/>
      <c r="F320" s="123">
        <v>1</v>
      </c>
      <c r="G320" s="123">
        <v>1</v>
      </c>
      <c r="H320" s="123">
        <v>1</v>
      </c>
      <c r="I320" s="123">
        <v>2</v>
      </c>
      <c r="J320" s="123">
        <v>8.75</v>
      </c>
      <c r="K320" s="123">
        <v>610.25</v>
      </c>
      <c r="L320" s="120">
        <v>610.25</v>
      </c>
    </row>
    <row r="321" spans="3:12" ht="15.6" thickBot="1">
      <c r="C321" s="124">
        <v>2</v>
      </c>
      <c r="D321" s="125" t="s">
        <v>471</v>
      </c>
      <c r="E321" s="125"/>
      <c r="F321" s="125">
        <v>1</v>
      </c>
      <c r="G321" s="125">
        <v>25.13</v>
      </c>
      <c r="H321" s="125">
        <v>26.13</v>
      </c>
      <c r="I321" s="125">
        <v>4</v>
      </c>
      <c r="J321" s="125">
        <v>6.75</v>
      </c>
      <c r="K321" s="125">
        <v>0</v>
      </c>
      <c r="L321" s="126">
        <v>610.25</v>
      </c>
    </row>
    <row r="322" spans="3:12" ht="15.6" thickBot="1">
      <c r="C322" s="119">
        <v>3</v>
      </c>
      <c r="D322" s="123" t="s">
        <v>472</v>
      </c>
      <c r="E322" s="123"/>
      <c r="F322" s="123">
        <v>1</v>
      </c>
      <c r="G322" s="123">
        <v>3.41</v>
      </c>
      <c r="H322" s="123">
        <v>29.54</v>
      </c>
      <c r="I322" s="123">
        <v>3</v>
      </c>
      <c r="J322" s="123">
        <v>6.75</v>
      </c>
      <c r="K322" s="123">
        <v>331.17</v>
      </c>
      <c r="L322" s="120">
        <v>941.42</v>
      </c>
    </row>
    <row r="323" spans="3:12" ht="15.6" thickBot="1">
      <c r="C323" s="124">
        <v>4</v>
      </c>
      <c r="D323" s="125" t="s">
        <v>473</v>
      </c>
      <c r="E323" s="125"/>
      <c r="F323" s="125">
        <v>1</v>
      </c>
      <c r="G323" s="125">
        <v>29.42</v>
      </c>
      <c r="H323" s="125">
        <v>58.96</v>
      </c>
      <c r="I323" s="125">
        <v>3</v>
      </c>
      <c r="J323" s="125">
        <v>6.75</v>
      </c>
      <c r="K323" s="125">
        <v>2857.16</v>
      </c>
      <c r="L323" s="126">
        <v>3798.58</v>
      </c>
    </row>
    <row r="324" spans="3:12" ht="15.6" thickBot="1">
      <c r="C324" s="119">
        <v>5</v>
      </c>
      <c r="D324" s="123" t="s">
        <v>474</v>
      </c>
      <c r="E324" s="123"/>
      <c r="F324" s="123">
        <v>1</v>
      </c>
      <c r="G324" s="123">
        <v>31</v>
      </c>
      <c r="H324" s="123">
        <v>89.96</v>
      </c>
      <c r="I324" s="123">
        <v>3</v>
      </c>
      <c r="J324" s="123">
        <v>6.75</v>
      </c>
      <c r="K324" s="123">
        <v>3010.61</v>
      </c>
      <c r="L324" s="120">
        <v>6809.18</v>
      </c>
    </row>
    <row r="325" spans="3:12" ht="15.6" thickBot="1">
      <c r="C325" s="124">
        <v>6</v>
      </c>
      <c r="D325" s="125" t="s">
        <v>475</v>
      </c>
      <c r="E325" s="125"/>
      <c r="F325" s="125">
        <v>3</v>
      </c>
      <c r="G325" s="125">
        <v>31</v>
      </c>
      <c r="H325" s="125">
        <v>120.96</v>
      </c>
      <c r="I325" s="125">
        <v>2.81</v>
      </c>
      <c r="J325" s="125">
        <v>6.5</v>
      </c>
      <c r="K325" s="125">
        <v>2827.59</v>
      </c>
      <c r="L325" s="126">
        <v>9636.77</v>
      </c>
    </row>
    <row r="326" spans="3:12" ht="15.6" thickBot="1">
      <c r="C326" s="119">
        <v>7</v>
      </c>
      <c r="D326" s="123" t="s">
        <v>476</v>
      </c>
      <c r="E326" s="123"/>
      <c r="F326" s="123">
        <v>17</v>
      </c>
      <c r="G326" s="123">
        <v>31</v>
      </c>
      <c r="H326" s="123">
        <v>151.96</v>
      </c>
      <c r="I326" s="123">
        <v>3</v>
      </c>
      <c r="J326" s="123">
        <v>5</v>
      </c>
      <c r="K326" s="123">
        <v>1875.18</v>
      </c>
      <c r="L326" s="120">
        <v>11511.96</v>
      </c>
    </row>
    <row r="327" spans="3:12" ht="15.6" thickBot="1">
      <c r="C327" s="124">
        <v>8</v>
      </c>
      <c r="D327" s="125" t="s">
        <v>477</v>
      </c>
      <c r="E327" s="125"/>
      <c r="F327" s="125">
        <v>1</v>
      </c>
      <c r="G327" s="125">
        <v>33</v>
      </c>
      <c r="H327" s="125">
        <v>184.96</v>
      </c>
      <c r="I327" s="125">
        <v>2.75</v>
      </c>
      <c r="J327" s="125">
        <v>6.5</v>
      </c>
      <c r="K327" s="125">
        <v>3022.54</v>
      </c>
      <c r="L327" s="126">
        <v>14534.49</v>
      </c>
    </row>
    <row r="328" spans="3:12" ht="15.6" thickBot="1">
      <c r="C328" s="119">
        <v>9</v>
      </c>
      <c r="D328" s="123" t="s">
        <v>476</v>
      </c>
      <c r="E328" s="123"/>
      <c r="F328" s="123">
        <v>4</v>
      </c>
      <c r="G328" s="123">
        <v>31</v>
      </c>
      <c r="H328" s="123">
        <v>215.96</v>
      </c>
      <c r="I328" s="123">
        <v>3</v>
      </c>
      <c r="J328" s="123">
        <v>5</v>
      </c>
      <c r="K328" s="123">
        <v>1875.18</v>
      </c>
      <c r="L328" s="120">
        <v>16409.68</v>
      </c>
    </row>
    <row r="329" spans="3:12">
      <c r="C329" s="121"/>
    </row>
    <row r="330" spans="3:12" ht="19.2">
      <c r="C330" s="116" t="s">
        <v>5773</v>
      </c>
    </row>
    <row r="331" spans="3:12" ht="15.6" thickBot="1">
      <c r="C331" s="133"/>
    </row>
    <row r="332" spans="3:12" ht="30.6" thickBot="1">
      <c r="C332" s="117" t="s">
        <v>464</v>
      </c>
      <c r="D332" s="122" t="s">
        <v>465</v>
      </c>
      <c r="E332" s="122" t="s">
        <v>308</v>
      </c>
      <c r="F332" s="122" t="s">
        <v>466</v>
      </c>
      <c r="G332" s="122" t="s">
        <v>305</v>
      </c>
      <c r="H332" s="122" t="s">
        <v>467</v>
      </c>
      <c r="I332" s="122" t="s">
        <v>468</v>
      </c>
      <c r="J332" s="122" t="s">
        <v>306</v>
      </c>
      <c r="K332" s="122" t="s">
        <v>469</v>
      </c>
      <c r="L332" s="118" t="s">
        <v>470</v>
      </c>
    </row>
    <row r="333" spans="3:12" ht="15.6" thickBot="1">
      <c r="C333" s="119">
        <v>1</v>
      </c>
      <c r="D333" s="123" t="s">
        <v>404</v>
      </c>
      <c r="E333" s="123"/>
      <c r="F333" s="123">
        <v>1</v>
      </c>
      <c r="G333" s="123">
        <v>1</v>
      </c>
      <c r="H333" s="123">
        <v>1</v>
      </c>
      <c r="I333" s="123">
        <v>2</v>
      </c>
      <c r="J333" s="123">
        <v>8.75</v>
      </c>
      <c r="K333" s="123">
        <v>610.25</v>
      </c>
      <c r="L333" s="120">
        <v>610.25</v>
      </c>
    </row>
    <row r="334" spans="3:12" ht="15.6" thickBot="1">
      <c r="C334" s="124">
        <v>2</v>
      </c>
      <c r="D334" s="125" t="s">
        <v>471</v>
      </c>
      <c r="E334" s="125"/>
      <c r="F334" s="125">
        <v>1</v>
      </c>
      <c r="G334" s="125">
        <v>28.17</v>
      </c>
      <c r="H334" s="125">
        <v>29.17</v>
      </c>
      <c r="I334" s="125">
        <v>4</v>
      </c>
      <c r="J334" s="125">
        <v>6.75</v>
      </c>
      <c r="K334" s="125">
        <v>2398.41</v>
      </c>
      <c r="L334" s="126">
        <v>3008.66</v>
      </c>
    </row>
    <row r="335" spans="3:12" ht="15.6" thickBot="1">
      <c r="C335" s="119">
        <v>3</v>
      </c>
      <c r="D335" s="123" t="s">
        <v>478</v>
      </c>
      <c r="E335" s="123"/>
      <c r="F335" s="123">
        <v>1</v>
      </c>
      <c r="G335" s="123">
        <v>27.22</v>
      </c>
      <c r="H335" s="123">
        <v>56.39</v>
      </c>
      <c r="I335" s="123">
        <v>3</v>
      </c>
      <c r="J335" s="123">
        <v>6.75</v>
      </c>
      <c r="K335" s="123">
        <v>2643.47</v>
      </c>
      <c r="L335" s="120">
        <v>5652.13</v>
      </c>
    </row>
    <row r="336" spans="3:12" ht="15.6" thickBot="1">
      <c r="C336" s="124">
        <v>4</v>
      </c>
      <c r="D336" s="125" t="s">
        <v>479</v>
      </c>
      <c r="E336" s="125"/>
      <c r="F336" s="125">
        <v>1</v>
      </c>
      <c r="G336" s="125">
        <v>28.1</v>
      </c>
      <c r="H336" s="125">
        <v>84.49</v>
      </c>
      <c r="I336" s="125">
        <v>3</v>
      </c>
      <c r="J336" s="125">
        <v>6.75</v>
      </c>
      <c r="K336" s="125">
        <v>2728.97</v>
      </c>
      <c r="L336" s="126">
        <v>8381.1</v>
      </c>
    </row>
    <row r="337" spans="3:14" ht="15.6" thickBot="1">
      <c r="C337" s="119">
        <v>5</v>
      </c>
      <c r="D337" s="123" t="s">
        <v>480</v>
      </c>
      <c r="E337" s="123"/>
      <c r="F337" s="123">
        <v>1</v>
      </c>
      <c r="G337" s="123">
        <v>19.37</v>
      </c>
      <c r="H337" s="123">
        <v>103.86</v>
      </c>
      <c r="I337" s="123">
        <v>3</v>
      </c>
      <c r="J337" s="123">
        <v>6.75</v>
      </c>
      <c r="K337" s="123">
        <v>1881.14</v>
      </c>
      <c r="L337" s="120">
        <v>10262.24</v>
      </c>
    </row>
    <row r="338" spans="3:14" ht="15.6" thickBot="1">
      <c r="C338" s="124">
        <v>6</v>
      </c>
      <c r="D338" s="125" t="s">
        <v>474</v>
      </c>
      <c r="E338" s="125"/>
      <c r="F338" s="125">
        <v>1</v>
      </c>
      <c r="G338" s="125">
        <v>29.13</v>
      </c>
      <c r="H338" s="125">
        <v>132.99</v>
      </c>
      <c r="I338" s="125">
        <v>3</v>
      </c>
      <c r="J338" s="125">
        <v>6.75</v>
      </c>
      <c r="K338" s="125">
        <v>2829</v>
      </c>
      <c r="L338" s="126">
        <v>13091.24</v>
      </c>
    </row>
    <row r="339" spans="3:14" ht="15.6" thickBot="1">
      <c r="C339" s="119">
        <v>7</v>
      </c>
      <c r="D339" s="123" t="s">
        <v>481</v>
      </c>
      <c r="E339" s="123"/>
      <c r="F339" s="123">
        <v>1</v>
      </c>
      <c r="G339" s="123">
        <v>7.17</v>
      </c>
      <c r="H339" s="123">
        <v>140.16</v>
      </c>
      <c r="I339" s="123">
        <v>2.81</v>
      </c>
      <c r="J339" s="123">
        <v>8.25</v>
      </c>
      <c r="K339" s="123">
        <v>0</v>
      </c>
      <c r="L339" s="120">
        <v>13091.24</v>
      </c>
    </row>
    <row r="340" spans="3:14" ht="15.6" thickBot="1">
      <c r="C340" s="124">
        <v>8</v>
      </c>
      <c r="D340" s="125" t="s">
        <v>475</v>
      </c>
      <c r="E340" s="125"/>
      <c r="F340" s="125">
        <v>1</v>
      </c>
      <c r="G340" s="125">
        <v>31</v>
      </c>
      <c r="H340" s="125">
        <v>171.16</v>
      </c>
      <c r="I340" s="125">
        <v>2.81</v>
      </c>
      <c r="J340" s="125">
        <v>6.5</v>
      </c>
      <c r="K340" s="125">
        <v>2827.59</v>
      </c>
      <c r="L340" s="126">
        <v>15918.83</v>
      </c>
    </row>
    <row r="341" spans="3:14" ht="15.6" thickBot="1">
      <c r="C341" s="119">
        <v>9</v>
      </c>
      <c r="D341" s="123" t="s">
        <v>476</v>
      </c>
      <c r="E341" s="123"/>
      <c r="F341" s="123">
        <v>13</v>
      </c>
      <c r="G341" s="123">
        <v>31</v>
      </c>
      <c r="H341" s="123">
        <v>202.16</v>
      </c>
      <c r="I341" s="123">
        <v>3</v>
      </c>
      <c r="J341" s="123">
        <v>5</v>
      </c>
      <c r="K341" s="123">
        <v>1875.18</v>
      </c>
      <c r="L341" s="120">
        <v>17794.009999999998</v>
      </c>
    </row>
    <row r="342" spans="3:14" ht="15.6" thickBot="1">
      <c r="C342" s="124">
        <v>10</v>
      </c>
      <c r="D342" s="125" t="s">
        <v>477</v>
      </c>
      <c r="E342" s="125"/>
      <c r="F342" s="125">
        <v>1</v>
      </c>
      <c r="G342" s="125">
        <v>33</v>
      </c>
      <c r="H342" s="125">
        <v>235.16</v>
      </c>
      <c r="I342" s="125">
        <v>2.75</v>
      </c>
      <c r="J342" s="125">
        <v>6.5</v>
      </c>
      <c r="K342" s="125">
        <v>3022.54</v>
      </c>
      <c r="L342" s="126">
        <v>20816.55</v>
      </c>
    </row>
    <row r="343" spans="3:14" ht="15.6" thickBot="1">
      <c r="C343" s="119">
        <v>11</v>
      </c>
      <c r="D343" s="123" t="s">
        <v>476</v>
      </c>
      <c r="E343" s="123"/>
      <c r="F343" s="123">
        <v>2</v>
      </c>
      <c r="G343" s="123">
        <v>31</v>
      </c>
      <c r="H343" s="123">
        <v>266.16000000000003</v>
      </c>
      <c r="I343" s="123">
        <v>3</v>
      </c>
      <c r="J343" s="123">
        <v>5</v>
      </c>
      <c r="K343" s="123">
        <v>1875.18</v>
      </c>
      <c r="L343" s="120">
        <v>22691.73</v>
      </c>
    </row>
    <row r="344" spans="3:14">
      <c r="C344" s="121"/>
    </row>
    <row r="345" spans="3:14" ht="19.2">
      <c r="C345" s="116" t="s">
        <v>350</v>
      </c>
    </row>
    <row r="346" spans="3:14" ht="15.6" thickBot="1">
      <c r="C346" s="133"/>
    </row>
    <row r="347" spans="3:14" ht="15.6" thickBot="1">
      <c r="C347" s="117" t="s">
        <v>464</v>
      </c>
      <c r="D347" s="122" t="s">
        <v>465</v>
      </c>
      <c r="E347" s="122" t="s">
        <v>308</v>
      </c>
      <c r="F347" s="122" t="s">
        <v>305</v>
      </c>
      <c r="G347" s="122" t="s">
        <v>468</v>
      </c>
      <c r="H347" s="122" t="s">
        <v>306</v>
      </c>
      <c r="I347" s="118" t="s">
        <v>469</v>
      </c>
    </row>
    <row r="348" spans="3:14" ht="15.6" thickBot="1">
      <c r="C348" s="119">
        <v>1</v>
      </c>
      <c r="D348" s="123" t="s">
        <v>482</v>
      </c>
      <c r="E348" s="123"/>
      <c r="F348" s="123">
        <v>31</v>
      </c>
      <c r="G348" s="123">
        <v>4.28</v>
      </c>
      <c r="H348" s="123">
        <v>5</v>
      </c>
      <c r="I348" s="120">
        <v>650.85</v>
      </c>
    </row>
    <row r="349" spans="3:14">
      <c r="C349" s="121"/>
    </row>
    <row r="350" spans="3:14" ht="19.2">
      <c r="C350" s="116"/>
    </row>
    <row r="351" spans="3:14" ht="25.2" thickBot="1">
      <c r="C351" s="113" t="s">
        <v>483</v>
      </c>
    </row>
    <row r="352" spans="3:14" ht="45.6" thickBot="1">
      <c r="C352" s="117" t="s">
        <v>77</v>
      </c>
      <c r="D352" s="122" t="s">
        <v>484</v>
      </c>
      <c r="E352" s="122" t="s">
        <v>485</v>
      </c>
      <c r="F352" s="122" t="s">
        <v>486</v>
      </c>
      <c r="G352" s="122" t="s">
        <v>487</v>
      </c>
      <c r="H352" s="122" t="s">
        <v>488</v>
      </c>
      <c r="I352" s="122" t="s">
        <v>489</v>
      </c>
      <c r="J352" s="122" t="s">
        <v>490</v>
      </c>
      <c r="K352" s="122" t="s">
        <v>491</v>
      </c>
      <c r="L352" s="122" t="s">
        <v>492</v>
      </c>
      <c r="M352" s="122" t="s">
        <v>493</v>
      </c>
      <c r="N352" s="118" t="s">
        <v>494</v>
      </c>
    </row>
    <row r="353" spans="3:14" ht="15.6" thickBot="1">
      <c r="C353" s="119" t="s">
        <v>354</v>
      </c>
      <c r="D353" s="123" t="s">
        <v>495</v>
      </c>
      <c r="E353" s="123">
        <v>9.1999999999999993</v>
      </c>
      <c r="F353" s="123">
        <v>0</v>
      </c>
      <c r="G353" s="123" t="s">
        <v>496</v>
      </c>
      <c r="H353" s="123">
        <v>100</v>
      </c>
      <c r="I353" s="123" t="s">
        <v>497</v>
      </c>
      <c r="J353" s="123">
        <v>25</v>
      </c>
      <c r="K353" s="123" t="s">
        <v>498</v>
      </c>
      <c r="L353" s="123">
        <v>10</v>
      </c>
      <c r="M353" s="123">
        <v>14</v>
      </c>
      <c r="N353" s="120">
        <v>8</v>
      </c>
    </row>
    <row r="354" spans="3:14">
      <c r="C354" s="121"/>
    </row>
    <row r="355" spans="3:14" ht="24.6">
      <c r="C355" s="113" t="s">
        <v>499</v>
      </c>
    </row>
    <row r="356" spans="3:14" ht="20.399999999999999">
      <c r="C356" s="114" t="s">
        <v>500</v>
      </c>
    </row>
    <row r="357" spans="3:14">
      <c r="C357" s="127" t="s">
        <v>501</v>
      </c>
      <c r="D357" s="127" t="s">
        <v>502</v>
      </c>
    </row>
    <row r="358" spans="3:14">
      <c r="C358" s="127" t="s">
        <v>503</v>
      </c>
      <c r="D358" s="127" t="s">
        <v>504</v>
      </c>
    </row>
    <row r="359" spans="3:14">
      <c r="C359" s="127" t="s">
        <v>505</v>
      </c>
      <c r="D359" s="127" t="s">
        <v>506</v>
      </c>
    </row>
    <row r="360" spans="3:14">
      <c r="C360" s="127" t="s">
        <v>507</v>
      </c>
      <c r="D360" s="127" t="s">
        <v>508</v>
      </c>
    </row>
    <row r="361" spans="3:14">
      <c r="C361" s="127" t="s">
        <v>509</v>
      </c>
      <c r="D361" s="127" t="s">
        <v>510</v>
      </c>
    </row>
    <row r="362" spans="3:14">
      <c r="C362" s="127" t="s">
        <v>511</v>
      </c>
      <c r="D362" s="127" t="s">
        <v>512</v>
      </c>
    </row>
    <row r="363" spans="3:14">
      <c r="C363" s="127" t="s">
        <v>513</v>
      </c>
      <c r="D363" s="127" t="s">
        <v>514</v>
      </c>
    </row>
    <row r="364" spans="3:14">
      <c r="C364" s="127" t="s">
        <v>515</v>
      </c>
      <c r="D364" s="127" t="s">
        <v>516</v>
      </c>
    </row>
    <row r="365" spans="3:14">
      <c r="C365" s="127" t="s">
        <v>517</v>
      </c>
      <c r="D365" s="127" t="s">
        <v>518</v>
      </c>
    </row>
    <row r="366" spans="3:14">
      <c r="C366" s="127" t="s">
        <v>519</v>
      </c>
      <c r="D366" s="127" t="s">
        <v>520</v>
      </c>
    </row>
    <row r="367" spans="3:14">
      <c r="C367" s="127" t="s">
        <v>521</v>
      </c>
      <c r="D367" s="127" t="s">
        <v>522</v>
      </c>
    </row>
    <row r="368" spans="3:14">
      <c r="C368" s="127" t="s">
        <v>523</v>
      </c>
      <c r="D368" s="127" t="s">
        <v>524</v>
      </c>
    </row>
    <row r="369" spans="3:4">
      <c r="C369" s="127" t="s">
        <v>525</v>
      </c>
      <c r="D369" s="127" t="s">
        <v>526</v>
      </c>
    </row>
    <row r="370" spans="3:4">
      <c r="C370" s="127" t="s">
        <v>527</v>
      </c>
      <c r="D370" s="127" t="s">
        <v>528</v>
      </c>
    </row>
    <row r="371" spans="3:4">
      <c r="C371" s="127" t="s">
        <v>529</v>
      </c>
      <c r="D371" s="127" t="s">
        <v>530</v>
      </c>
    </row>
    <row r="372" spans="3:4">
      <c r="C372" s="127" t="s">
        <v>531</v>
      </c>
      <c r="D372" s="127" t="s">
        <v>532</v>
      </c>
    </row>
    <row r="373" spans="3:4">
      <c r="C373" s="127" t="s">
        <v>533</v>
      </c>
      <c r="D373" s="127" t="s">
        <v>534</v>
      </c>
    </row>
    <row r="374" spans="3:4">
      <c r="C374" s="127" t="s">
        <v>535</v>
      </c>
      <c r="D374" s="127" t="s">
        <v>536</v>
      </c>
    </row>
    <row r="375" spans="3:4">
      <c r="C375" s="127" t="s">
        <v>537</v>
      </c>
      <c r="D375" s="127" t="s">
        <v>538</v>
      </c>
    </row>
    <row r="376" spans="3:4">
      <c r="C376" s="127" t="s">
        <v>539</v>
      </c>
      <c r="D376" s="127" t="s">
        <v>540</v>
      </c>
    </row>
    <row r="377" spans="3:4">
      <c r="C377" s="127" t="s">
        <v>541</v>
      </c>
      <c r="D377" s="127" t="s">
        <v>542</v>
      </c>
    </row>
    <row r="378" spans="3:4">
      <c r="C378" s="127" t="s">
        <v>543</v>
      </c>
      <c r="D378" s="127" t="s">
        <v>544</v>
      </c>
    </row>
    <row r="379" spans="3:4">
      <c r="C379" s="127" t="s">
        <v>545</v>
      </c>
      <c r="D379" s="127" t="s">
        <v>546</v>
      </c>
    </row>
    <row r="380" spans="3:4">
      <c r="C380" s="127" t="s">
        <v>547</v>
      </c>
      <c r="D380" s="127" t="s">
        <v>548</v>
      </c>
    </row>
    <row r="381" spans="3:4">
      <c r="C381" s="127" t="s">
        <v>549</v>
      </c>
      <c r="D381" s="127" t="s">
        <v>550</v>
      </c>
    </row>
    <row r="382" spans="3:4">
      <c r="C382" s="127" t="s">
        <v>551</v>
      </c>
      <c r="D382" s="127" t="s">
        <v>552</v>
      </c>
    </row>
    <row r="383" spans="3:4">
      <c r="C383" s="127" t="s">
        <v>553</v>
      </c>
      <c r="D383" s="127" t="s">
        <v>554</v>
      </c>
    </row>
    <row r="384" spans="3:4">
      <c r="C384" s="127" t="s">
        <v>555</v>
      </c>
      <c r="D384" s="127" t="s">
        <v>556</v>
      </c>
    </row>
    <row r="385" spans="3:7">
      <c r="C385" s="127" t="s">
        <v>557</v>
      </c>
      <c r="D385" s="127" t="s">
        <v>558</v>
      </c>
    </row>
    <row r="386" spans="3:7">
      <c r="C386" s="127" t="s">
        <v>559</v>
      </c>
      <c r="D386" s="127" t="s">
        <v>560</v>
      </c>
    </row>
    <row r="387" spans="3:7">
      <c r="C387" s="127" t="s">
        <v>561</v>
      </c>
      <c r="D387" s="127" t="s">
        <v>562</v>
      </c>
    </row>
    <row r="388" spans="3:7">
      <c r="C388" s="127" t="s">
        <v>563</v>
      </c>
      <c r="D388" s="127" t="s">
        <v>564</v>
      </c>
    </row>
    <row r="389" spans="3:7">
      <c r="C389" s="127" t="s">
        <v>565</v>
      </c>
      <c r="D389" s="127" t="s">
        <v>566</v>
      </c>
    </row>
    <row r="390" spans="3:7">
      <c r="C390" s="127" t="s">
        <v>567</v>
      </c>
      <c r="D390" s="127" t="s">
        <v>568</v>
      </c>
    </row>
    <row r="391" spans="3:7">
      <c r="C391" s="127" t="s">
        <v>569</v>
      </c>
      <c r="D391" s="127" t="s">
        <v>570</v>
      </c>
    </row>
    <row r="392" spans="3:7">
      <c r="C392" s="127" t="s">
        <v>571</v>
      </c>
      <c r="D392" s="127" t="s">
        <v>572</v>
      </c>
    </row>
    <row r="393" spans="3:7">
      <c r="C393" s="127" t="s">
        <v>573</v>
      </c>
      <c r="D393" s="127" t="s">
        <v>574</v>
      </c>
    </row>
    <row r="394" spans="3:7">
      <c r="C394" s="127" t="s">
        <v>575</v>
      </c>
      <c r="D394" s="127" t="s">
        <v>576</v>
      </c>
    </row>
    <row r="395" spans="3:7">
      <c r="C395" s="127" t="s">
        <v>577</v>
      </c>
      <c r="D395" s="127" t="s">
        <v>578</v>
      </c>
    </row>
    <row r="396" spans="3:7">
      <c r="C396" s="127" t="s">
        <v>579</v>
      </c>
      <c r="D396" s="128"/>
    </row>
    <row r="397" spans="3:7" ht="20.399999999999999">
      <c r="C397" s="114" t="s">
        <v>580</v>
      </c>
    </row>
    <row r="398" spans="3:7">
      <c r="C398" s="127" t="s">
        <v>581</v>
      </c>
      <c r="D398" s="127" t="s">
        <v>582</v>
      </c>
    </row>
    <row r="399" spans="3:7" ht="15.6" thickBot="1">
      <c r="C399" s="127" t="s">
        <v>583</v>
      </c>
      <c r="D399" s="128"/>
    </row>
    <row r="400" spans="3:7" ht="15.6" thickBot="1">
      <c r="C400" s="117" t="s">
        <v>584</v>
      </c>
      <c r="D400" s="122" t="s">
        <v>585</v>
      </c>
      <c r="E400" s="122" t="s">
        <v>586</v>
      </c>
      <c r="F400" s="122" t="s">
        <v>587</v>
      </c>
      <c r="G400" s="118" t="s">
        <v>588</v>
      </c>
    </row>
    <row r="401" spans="3:7" ht="15.6" thickBot="1">
      <c r="C401" s="119" t="s">
        <v>589</v>
      </c>
      <c r="D401" s="123" t="s">
        <v>589</v>
      </c>
      <c r="E401" s="123" t="s">
        <v>590</v>
      </c>
      <c r="F401" s="123"/>
      <c r="G401" s="120"/>
    </row>
    <row r="402" spans="3:7" ht="15.6" thickBot="1">
      <c r="C402" s="124"/>
      <c r="D402" s="125" t="s">
        <v>589</v>
      </c>
      <c r="E402" s="125" t="s">
        <v>591</v>
      </c>
      <c r="F402" s="125"/>
      <c r="G402" s="126" t="s">
        <v>592</v>
      </c>
    </row>
    <row r="403" spans="3:7" ht="15.6" thickBot="1">
      <c r="C403" s="119"/>
      <c r="D403" s="123" t="s">
        <v>589</v>
      </c>
      <c r="E403" s="123" t="s">
        <v>593</v>
      </c>
      <c r="F403" s="123">
        <v>5000</v>
      </c>
      <c r="G403" s="120" t="s">
        <v>594</v>
      </c>
    </row>
    <row r="404" spans="3:7" ht="15.6" thickBot="1">
      <c r="C404" s="124"/>
      <c r="D404" s="125" t="s">
        <v>589</v>
      </c>
      <c r="E404" s="125" t="s">
        <v>595</v>
      </c>
      <c r="F404" s="125"/>
      <c r="G404" s="126"/>
    </row>
    <row r="405" spans="3:7" ht="15.6" thickBot="1">
      <c r="C405" s="119"/>
      <c r="D405" s="123" t="s">
        <v>589</v>
      </c>
      <c r="E405" s="123" t="s">
        <v>596</v>
      </c>
      <c r="F405" s="123">
        <v>1</v>
      </c>
      <c r="G405" s="120"/>
    </row>
    <row r="406" spans="3:7" ht="15.6" thickBot="1">
      <c r="C406" s="124"/>
      <c r="D406" s="125" t="s">
        <v>589</v>
      </c>
      <c r="E406" s="125" t="s">
        <v>597</v>
      </c>
      <c r="F406" s="125" t="s">
        <v>598</v>
      </c>
      <c r="G406" s="126"/>
    </row>
    <row r="407" spans="3:7" ht="15.6" thickBot="1">
      <c r="C407" s="119"/>
      <c r="D407" s="123" t="s">
        <v>589</v>
      </c>
      <c r="E407" s="123" t="s">
        <v>599</v>
      </c>
      <c r="F407" s="123" t="s">
        <v>598</v>
      </c>
      <c r="G407" s="120"/>
    </row>
    <row r="408" spans="3:7" ht="15.6" thickBot="1">
      <c r="C408" s="124" t="s">
        <v>600</v>
      </c>
      <c r="D408" s="125" t="s">
        <v>600</v>
      </c>
      <c r="E408" s="125" t="s">
        <v>597</v>
      </c>
      <c r="F408" s="125" t="s">
        <v>598</v>
      </c>
      <c r="G408" s="126"/>
    </row>
    <row r="409" spans="3:7" ht="15.6" thickBot="1">
      <c r="C409" s="119"/>
      <c r="D409" s="123" t="s">
        <v>600</v>
      </c>
      <c r="E409" s="123" t="s">
        <v>599</v>
      </c>
      <c r="F409" s="123" t="s">
        <v>598</v>
      </c>
      <c r="G409" s="120"/>
    </row>
    <row r="410" spans="3:7" ht="15.6" thickBot="1">
      <c r="C410" s="124" t="s">
        <v>601</v>
      </c>
      <c r="D410" s="125" t="s">
        <v>601</v>
      </c>
      <c r="E410" s="125" t="s">
        <v>591</v>
      </c>
      <c r="F410" s="125"/>
      <c r="G410" s="126" t="s">
        <v>592</v>
      </c>
    </row>
    <row r="411" spans="3:7" ht="15.6" thickBot="1">
      <c r="C411" s="119"/>
      <c r="D411" s="123" t="s">
        <v>601</v>
      </c>
      <c r="E411" s="123" t="s">
        <v>593</v>
      </c>
      <c r="F411" s="123"/>
      <c r="G411" s="120" t="s">
        <v>594</v>
      </c>
    </row>
    <row r="412" spans="3:7" ht="15.6" thickBot="1">
      <c r="C412" s="124"/>
      <c r="D412" s="125" t="s">
        <v>601</v>
      </c>
      <c r="E412" s="125" t="s">
        <v>597</v>
      </c>
      <c r="F412" s="125" t="s">
        <v>598</v>
      </c>
      <c r="G412" s="126"/>
    </row>
    <row r="413" spans="3:7" ht="15.6" thickBot="1">
      <c r="C413" s="119" t="s">
        <v>602</v>
      </c>
      <c r="D413" s="123" t="s">
        <v>602</v>
      </c>
      <c r="E413" s="123" t="s">
        <v>593</v>
      </c>
      <c r="F413" s="123"/>
      <c r="G413" s="120" t="s">
        <v>594</v>
      </c>
    </row>
    <row r="414" spans="3:7" ht="15.6" thickBot="1">
      <c r="C414" s="124"/>
      <c r="D414" s="125" t="s">
        <v>602</v>
      </c>
      <c r="E414" s="125" t="s">
        <v>597</v>
      </c>
      <c r="F414" s="125" t="s">
        <v>598</v>
      </c>
      <c r="G414" s="126"/>
    </row>
    <row r="415" spans="3:7" ht="15.6" thickBot="1">
      <c r="C415" s="119"/>
      <c r="D415" s="123" t="s">
        <v>602</v>
      </c>
      <c r="E415" s="123" t="s">
        <v>599</v>
      </c>
      <c r="F415" s="123" t="s">
        <v>598</v>
      </c>
      <c r="G415" s="120"/>
    </row>
    <row r="416" spans="3:7" ht="15.6" thickBot="1">
      <c r="C416" s="124" t="s">
        <v>603</v>
      </c>
      <c r="D416" s="125" t="s">
        <v>603</v>
      </c>
      <c r="E416" s="125" t="s">
        <v>591</v>
      </c>
      <c r="F416" s="125"/>
      <c r="G416" s="126" t="s">
        <v>592</v>
      </c>
    </row>
    <row r="417" spans="3:7" ht="15.6" thickBot="1">
      <c r="C417" s="119"/>
      <c r="D417" s="123" t="s">
        <v>603</v>
      </c>
      <c r="E417" s="123" t="s">
        <v>593</v>
      </c>
      <c r="F417" s="123"/>
      <c r="G417" s="120" t="s">
        <v>594</v>
      </c>
    </row>
    <row r="418" spans="3:7" ht="15.6" thickBot="1">
      <c r="C418" s="124"/>
      <c r="D418" s="125" t="s">
        <v>603</v>
      </c>
      <c r="E418" s="125" t="s">
        <v>597</v>
      </c>
      <c r="F418" s="125" t="s">
        <v>598</v>
      </c>
      <c r="G418" s="126"/>
    </row>
    <row r="419" spans="3:7" ht="15.6" thickBot="1">
      <c r="C419" s="119" t="s">
        <v>604</v>
      </c>
      <c r="D419" s="123" t="s">
        <v>604</v>
      </c>
      <c r="E419" s="123" t="s">
        <v>605</v>
      </c>
      <c r="F419" s="123"/>
      <c r="G419" s="120" t="s">
        <v>606</v>
      </c>
    </row>
    <row r="420" spans="3:7" ht="15.6" thickBot="1">
      <c r="C420" s="124"/>
      <c r="D420" s="125" t="s">
        <v>604</v>
      </c>
      <c r="E420" s="125" t="s">
        <v>591</v>
      </c>
      <c r="F420" s="125"/>
      <c r="G420" s="126" t="s">
        <v>592</v>
      </c>
    </row>
    <row r="421" spans="3:7" ht="15.6" thickBot="1">
      <c r="C421" s="119"/>
      <c r="D421" s="123" t="s">
        <v>604</v>
      </c>
      <c r="E421" s="123" t="s">
        <v>597</v>
      </c>
      <c r="F421" s="123" t="s">
        <v>598</v>
      </c>
      <c r="G421" s="120"/>
    </row>
    <row r="422" spans="3:7" ht="15.6" thickBot="1">
      <c r="C422" s="124"/>
      <c r="D422" s="125" t="s">
        <v>604</v>
      </c>
      <c r="E422" s="125" t="s">
        <v>599</v>
      </c>
      <c r="F422" s="125" t="s">
        <v>598</v>
      </c>
      <c r="G422" s="126"/>
    </row>
    <row r="423" spans="3:7" ht="15.6" thickBot="1">
      <c r="C423" s="119" t="s">
        <v>607</v>
      </c>
      <c r="D423" s="123" t="s">
        <v>607</v>
      </c>
      <c r="E423" s="123" t="s">
        <v>608</v>
      </c>
      <c r="F423" s="123"/>
      <c r="G423" s="120" t="s">
        <v>609</v>
      </c>
    </row>
    <row r="424" spans="3:7" ht="15.6" thickBot="1">
      <c r="C424" s="124"/>
      <c r="D424" s="125" t="s">
        <v>607</v>
      </c>
      <c r="E424" s="125" t="s">
        <v>597</v>
      </c>
      <c r="F424" s="125" t="s">
        <v>598</v>
      </c>
      <c r="G424" s="126"/>
    </row>
    <row r="425" spans="3:7" ht="15.6" thickBot="1">
      <c r="C425" s="119" t="s">
        <v>610</v>
      </c>
      <c r="D425" s="123" t="s">
        <v>610</v>
      </c>
      <c r="E425" s="123" t="s">
        <v>608</v>
      </c>
      <c r="F425" s="123"/>
      <c r="G425" s="120" t="s">
        <v>609</v>
      </c>
    </row>
    <row r="426" spans="3:7" ht="15.6" thickBot="1">
      <c r="C426" s="124"/>
      <c r="D426" s="125" t="s">
        <v>610</v>
      </c>
      <c r="E426" s="125" t="s">
        <v>597</v>
      </c>
      <c r="F426" s="125" t="s">
        <v>598</v>
      </c>
      <c r="G426" s="126"/>
    </row>
    <row r="427" spans="3:7" ht="15.6" thickBot="1">
      <c r="C427" s="119" t="s">
        <v>611</v>
      </c>
      <c r="D427" s="123" t="s">
        <v>611</v>
      </c>
      <c r="E427" s="123" t="s">
        <v>590</v>
      </c>
      <c r="F427" s="123"/>
      <c r="G427" s="120"/>
    </row>
    <row r="428" spans="3:7" ht="15.6" thickBot="1">
      <c r="C428" s="124"/>
      <c r="D428" s="125" t="s">
        <v>611</v>
      </c>
      <c r="E428" s="125" t="s">
        <v>612</v>
      </c>
      <c r="F428" s="125"/>
      <c r="G428" s="126" t="s">
        <v>613</v>
      </c>
    </row>
    <row r="429" spans="3:7" ht="15.6" thickBot="1">
      <c r="C429" s="119"/>
      <c r="D429" s="123" t="s">
        <v>611</v>
      </c>
      <c r="E429" s="123" t="s">
        <v>597</v>
      </c>
      <c r="F429" s="123" t="s">
        <v>598</v>
      </c>
      <c r="G429" s="120"/>
    </row>
    <row r="430" spans="3:7" ht="15.6" thickBot="1">
      <c r="C430" s="124" t="s">
        <v>614</v>
      </c>
      <c r="D430" s="125" t="s">
        <v>614</v>
      </c>
      <c r="E430" s="125" t="s">
        <v>590</v>
      </c>
      <c r="F430" s="125"/>
      <c r="G430" s="126"/>
    </row>
    <row r="431" spans="3:7" ht="15.6" thickBot="1">
      <c r="C431" s="119"/>
      <c r="D431" s="123" t="s">
        <v>614</v>
      </c>
      <c r="E431" s="123" t="s">
        <v>605</v>
      </c>
      <c r="F431" s="123"/>
      <c r="G431" s="120" t="s">
        <v>606</v>
      </c>
    </row>
    <row r="432" spans="3:7" ht="15.6" thickBot="1">
      <c r="C432" s="124"/>
      <c r="D432" s="125" t="s">
        <v>614</v>
      </c>
      <c r="E432" s="125" t="s">
        <v>597</v>
      </c>
      <c r="F432" s="125" t="s">
        <v>598</v>
      </c>
      <c r="G432" s="126"/>
    </row>
    <row r="433" spans="3:7" ht="15.6" thickBot="1">
      <c r="C433" s="119"/>
      <c r="D433" s="123" t="s">
        <v>614</v>
      </c>
      <c r="E433" s="123" t="s">
        <v>599</v>
      </c>
      <c r="F433" s="123" t="s">
        <v>598</v>
      </c>
      <c r="G433" s="120"/>
    </row>
    <row r="434" spans="3:7" ht="15.6" thickBot="1">
      <c r="C434" s="124" t="s">
        <v>615</v>
      </c>
      <c r="D434" s="125" t="s">
        <v>615</v>
      </c>
      <c r="E434" s="125" t="s">
        <v>591</v>
      </c>
      <c r="F434" s="125"/>
      <c r="G434" s="126" t="s">
        <v>592</v>
      </c>
    </row>
    <row r="435" spans="3:7" ht="15.6" thickBot="1">
      <c r="C435" s="119"/>
      <c r="D435" s="123" t="s">
        <v>615</v>
      </c>
      <c r="E435" s="123" t="s">
        <v>616</v>
      </c>
      <c r="F435" s="123"/>
      <c r="G435" s="120" t="s">
        <v>617</v>
      </c>
    </row>
    <row r="436" spans="3:7" ht="15.6" thickBot="1">
      <c r="C436" s="124"/>
      <c r="D436" s="125" t="s">
        <v>615</v>
      </c>
      <c r="E436" s="125" t="s">
        <v>597</v>
      </c>
      <c r="F436" s="125" t="s">
        <v>598</v>
      </c>
      <c r="G436" s="126"/>
    </row>
    <row r="437" spans="3:7" ht="15.6" thickBot="1">
      <c r="C437" s="119" t="s">
        <v>618</v>
      </c>
      <c r="D437" s="123" t="s">
        <v>618</v>
      </c>
      <c r="E437" s="123" t="s">
        <v>590</v>
      </c>
      <c r="F437" s="123"/>
      <c r="G437" s="120"/>
    </row>
    <row r="438" spans="3:7" ht="15.6" thickBot="1">
      <c r="C438" s="124"/>
      <c r="D438" s="125" t="s">
        <v>618</v>
      </c>
      <c r="E438" s="125" t="s">
        <v>612</v>
      </c>
      <c r="F438" s="125"/>
      <c r="G438" s="126" t="s">
        <v>613</v>
      </c>
    </row>
    <row r="439" spans="3:7" ht="15.6" thickBot="1">
      <c r="C439" s="119"/>
      <c r="D439" s="123" t="s">
        <v>618</v>
      </c>
      <c r="E439" s="123" t="s">
        <v>597</v>
      </c>
      <c r="F439" s="123" t="s">
        <v>598</v>
      </c>
      <c r="G439" s="120"/>
    </row>
    <row r="440" spans="3:7" ht="15.6" thickBot="1">
      <c r="C440" s="124"/>
      <c r="D440" s="125" t="s">
        <v>618</v>
      </c>
      <c r="E440" s="125" t="s">
        <v>599</v>
      </c>
      <c r="F440" s="125" t="s">
        <v>598</v>
      </c>
      <c r="G440" s="126"/>
    </row>
    <row r="441" spans="3:7" ht="15.6" thickBot="1">
      <c r="C441" s="119" t="s">
        <v>619</v>
      </c>
      <c r="D441" s="123" t="s">
        <v>619</v>
      </c>
      <c r="E441" s="123" t="s">
        <v>591</v>
      </c>
      <c r="F441" s="123"/>
      <c r="G441" s="120" t="s">
        <v>592</v>
      </c>
    </row>
    <row r="442" spans="3:7" ht="15.6" thickBot="1">
      <c r="C442" s="124"/>
      <c r="D442" s="125" t="s">
        <v>619</v>
      </c>
      <c r="E442" s="125" t="s">
        <v>593</v>
      </c>
      <c r="F442" s="125"/>
      <c r="G442" s="126" t="s">
        <v>594</v>
      </c>
    </row>
    <row r="443" spans="3:7" ht="15.6" thickBot="1">
      <c r="C443" s="119"/>
      <c r="D443" s="123" t="s">
        <v>619</v>
      </c>
      <c r="E443" s="123" t="s">
        <v>597</v>
      </c>
      <c r="F443" s="123" t="s">
        <v>598</v>
      </c>
      <c r="G443" s="120"/>
    </row>
    <row r="444" spans="3:7" ht="15.6" thickBot="1">
      <c r="C444" s="124"/>
      <c r="D444" s="125" t="s">
        <v>619</v>
      </c>
      <c r="E444" s="125" t="s">
        <v>599</v>
      </c>
      <c r="F444" s="125" t="s">
        <v>598</v>
      </c>
      <c r="G444" s="126"/>
    </row>
    <row r="445" spans="3:7" ht="15.6" thickBot="1">
      <c r="C445" s="119" t="s">
        <v>620</v>
      </c>
      <c r="D445" s="123" t="s">
        <v>620</v>
      </c>
      <c r="E445" s="123" t="s">
        <v>590</v>
      </c>
      <c r="F445" s="123"/>
      <c r="G445" s="120"/>
    </row>
    <row r="446" spans="3:7" ht="15.6" thickBot="1">
      <c r="C446" s="124"/>
      <c r="D446" s="125" t="s">
        <v>620</v>
      </c>
      <c r="E446" s="125" t="s">
        <v>608</v>
      </c>
      <c r="F446" s="125"/>
      <c r="G446" s="126" t="s">
        <v>609</v>
      </c>
    </row>
    <row r="447" spans="3:7" ht="15.6" thickBot="1">
      <c r="C447" s="119"/>
      <c r="D447" s="123" t="s">
        <v>620</v>
      </c>
      <c r="E447" s="123" t="s">
        <v>597</v>
      </c>
      <c r="F447" s="123" t="s">
        <v>598</v>
      </c>
      <c r="G447" s="120"/>
    </row>
    <row r="448" spans="3:7" ht="15.6" thickBot="1">
      <c r="C448" s="124"/>
      <c r="D448" s="125" t="s">
        <v>620</v>
      </c>
      <c r="E448" s="125" t="s">
        <v>599</v>
      </c>
      <c r="F448" s="125" t="s">
        <v>598</v>
      </c>
      <c r="G448" s="126"/>
    </row>
    <row r="449" spans="3:7" ht="15.6" thickBot="1">
      <c r="C449" s="119"/>
      <c r="D449" s="123" t="s">
        <v>620</v>
      </c>
      <c r="E449" s="123" t="s">
        <v>621</v>
      </c>
      <c r="F449" s="123"/>
      <c r="G449" s="120"/>
    </row>
    <row r="450" spans="3:7" ht="15.6" thickBot="1">
      <c r="C450" s="124" t="s">
        <v>622</v>
      </c>
      <c r="D450" s="125" t="s">
        <v>622</v>
      </c>
      <c r="E450" s="125" t="s">
        <v>590</v>
      </c>
      <c r="F450" s="125"/>
      <c r="G450" s="126"/>
    </row>
    <row r="451" spans="3:7" ht="15.6" thickBot="1">
      <c r="C451" s="119"/>
      <c r="D451" s="123" t="s">
        <v>622</v>
      </c>
      <c r="E451" s="123" t="s">
        <v>608</v>
      </c>
      <c r="F451" s="123"/>
      <c r="G451" s="120" t="s">
        <v>609</v>
      </c>
    </row>
    <row r="452" spans="3:7" ht="15.6" thickBot="1">
      <c r="C452" s="124"/>
      <c r="D452" s="125" t="s">
        <v>622</v>
      </c>
      <c r="E452" s="125" t="s">
        <v>597</v>
      </c>
      <c r="F452" s="125" t="s">
        <v>598</v>
      </c>
      <c r="G452" s="126"/>
    </row>
    <row r="453" spans="3:7" ht="15.6" thickBot="1">
      <c r="C453" s="119"/>
      <c r="D453" s="123" t="s">
        <v>622</v>
      </c>
      <c r="E453" s="123" t="s">
        <v>599</v>
      </c>
      <c r="F453" s="123" t="s">
        <v>598</v>
      </c>
      <c r="G453" s="120"/>
    </row>
    <row r="454" spans="3:7" ht="15.6" thickBot="1">
      <c r="C454" s="124" t="s">
        <v>623</v>
      </c>
      <c r="D454" s="125" t="s">
        <v>623</v>
      </c>
      <c r="E454" s="125" t="s">
        <v>597</v>
      </c>
      <c r="F454" s="125" t="s">
        <v>598</v>
      </c>
      <c r="G454" s="126"/>
    </row>
    <row r="455" spans="3:7" ht="15.6" thickBot="1">
      <c r="C455" s="119" t="s">
        <v>624</v>
      </c>
      <c r="D455" s="123" t="s">
        <v>624</v>
      </c>
      <c r="E455" s="123" t="s">
        <v>591</v>
      </c>
      <c r="F455" s="123"/>
      <c r="G455" s="120" t="s">
        <v>592</v>
      </c>
    </row>
    <row r="456" spans="3:7" ht="15.6" thickBot="1">
      <c r="C456" s="124"/>
      <c r="D456" s="125" t="s">
        <v>624</v>
      </c>
      <c r="E456" s="125" t="s">
        <v>597</v>
      </c>
      <c r="F456" s="125" t="s">
        <v>598</v>
      </c>
      <c r="G456" s="126"/>
    </row>
    <row r="457" spans="3:7" ht="15.6" thickBot="1">
      <c r="C457" s="119"/>
      <c r="D457" s="123" t="s">
        <v>624</v>
      </c>
      <c r="E457" s="123" t="s">
        <v>599</v>
      </c>
      <c r="F457" s="123" t="s">
        <v>598</v>
      </c>
      <c r="G457" s="120"/>
    </row>
    <row r="458" spans="3:7" ht="15.6" thickBot="1">
      <c r="C458" s="124" t="s">
        <v>625</v>
      </c>
      <c r="D458" s="125" t="s">
        <v>625</v>
      </c>
      <c r="E458" s="125" t="s">
        <v>605</v>
      </c>
      <c r="F458" s="125">
        <v>1500</v>
      </c>
      <c r="G458" s="126" t="s">
        <v>606</v>
      </c>
    </row>
    <row r="459" spans="3:7" ht="15.6" thickBot="1">
      <c r="C459" s="119"/>
      <c r="D459" s="123" t="s">
        <v>625</v>
      </c>
      <c r="E459" s="123" t="s">
        <v>626</v>
      </c>
      <c r="F459" s="123">
        <v>42000</v>
      </c>
      <c r="G459" s="120" t="s">
        <v>627</v>
      </c>
    </row>
    <row r="460" spans="3:7" ht="15.6" thickBot="1">
      <c r="C460" s="124"/>
      <c r="D460" s="125" t="s">
        <v>625</v>
      </c>
      <c r="E460" s="125" t="s">
        <v>597</v>
      </c>
      <c r="F460" s="125" t="s">
        <v>598</v>
      </c>
      <c r="G460" s="126"/>
    </row>
    <row r="461" spans="3:7" ht="15.6" thickBot="1">
      <c r="C461" s="119"/>
      <c r="D461" s="123" t="s">
        <v>625</v>
      </c>
      <c r="E461" s="123" t="s">
        <v>599</v>
      </c>
      <c r="F461" s="123" t="s">
        <v>598</v>
      </c>
      <c r="G461" s="120"/>
    </row>
    <row r="462" spans="3:7" ht="15.6" thickBot="1">
      <c r="C462" s="124" t="s">
        <v>628</v>
      </c>
      <c r="D462" s="125" t="s">
        <v>628</v>
      </c>
      <c r="E462" s="125" t="s">
        <v>608</v>
      </c>
      <c r="F462" s="125">
        <v>1000000</v>
      </c>
      <c r="G462" s="126" t="s">
        <v>609</v>
      </c>
    </row>
    <row r="463" spans="3:7" ht="15.6" thickBot="1">
      <c r="C463" s="119"/>
      <c r="D463" s="123" t="s">
        <v>628</v>
      </c>
      <c r="E463" s="123" t="s">
        <v>629</v>
      </c>
      <c r="F463" s="123">
        <v>142</v>
      </c>
      <c r="G463" s="120" t="s">
        <v>617</v>
      </c>
    </row>
    <row r="464" spans="3:7" ht="15.6" thickBot="1">
      <c r="C464" s="124"/>
      <c r="D464" s="125" t="s">
        <v>628</v>
      </c>
      <c r="E464" s="125" t="s">
        <v>630</v>
      </c>
      <c r="F464" s="125"/>
      <c r="G464" s="126" t="s">
        <v>617</v>
      </c>
    </row>
    <row r="465" spans="3:7" ht="15.6" thickBot="1">
      <c r="C465" s="119"/>
      <c r="D465" s="123" t="s">
        <v>628</v>
      </c>
      <c r="E465" s="123" t="s">
        <v>631</v>
      </c>
      <c r="F465" s="123"/>
      <c r="G465" s="120" t="s">
        <v>617</v>
      </c>
    </row>
    <row r="466" spans="3:7" ht="15.6" thickBot="1">
      <c r="C466" s="124"/>
      <c r="D466" s="125" t="s">
        <v>628</v>
      </c>
      <c r="E466" s="125" t="s">
        <v>632</v>
      </c>
      <c r="F466" s="125"/>
      <c r="G466" s="126" t="s">
        <v>609</v>
      </c>
    </row>
    <row r="467" spans="3:7" ht="15.6" thickBot="1">
      <c r="C467" s="119"/>
      <c r="D467" s="123" t="s">
        <v>628</v>
      </c>
      <c r="E467" s="123" t="s">
        <v>633</v>
      </c>
      <c r="F467" s="123"/>
      <c r="G467" s="120" t="s">
        <v>609</v>
      </c>
    </row>
    <row r="468" spans="3:7" ht="15.6" thickBot="1">
      <c r="C468" s="124"/>
      <c r="D468" s="125" t="s">
        <v>628</v>
      </c>
      <c r="E468" s="125" t="s">
        <v>597</v>
      </c>
      <c r="F468" s="125" t="s">
        <v>598</v>
      </c>
      <c r="G468" s="126"/>
    </row>
    <row r="469" spans="3:7" ht="15.6" thickBot="1">
      <c r="C469" s="119" t="s">
        <v>634</v>
      </c>
      <c r="D469" s="123" t="s">
        <v>634</v>
      </c>
      <c r="E469" s="123" t="s">
        <v>597</v>
      </c>
      <c r="F469" s="123" t="s">
        <v>598</v>
      </c>
      <c r="G469" s="120"/>
    </row>
    <row r="470" spans="3:7" ht="15.6" thickBot="1">
      <c r="C470" s="124" t="s">
        <v>635</v>
      </c>
      <c r="D470" s="125" t="s">
        <v>635</v>
      </c>
      <c r="E470" s="125" t="s">
        <v>597</v>
      </c>
      <c r="F470" s="125" t="s">
        <v>598</v>
      </c>
      <c r="G470" s="126"/>
    </row>
    <row r="471" spans="3:7" ht="15.6" thickBot="1">
      <c r="C471" s="119" t="s">
        <v>636</v>
      </c>
      <c r="D471" s="123" t="s">
        <v>636</v>
      </c>
      <c r="E471" s="123" t="s">
        <v>591</v>
      </c>
      <c r="F471" s="123"/>
      <c r="G471" s="120" t="s">
        <v>592</v>
      </c>
    </row>
    <row r="472" spans="3:7" ht="15.6" thickBot="1">
      <c r="C472" s="124"/>
      <c r="D472" s="125" t="s">
        <v>636</v>
      </c>
      <c r="E472" s="125" t="s">
        <v>597</v>
      </c>
      <c r="F472" s="125" t="s">
        <v>598</v>
      </c>
      <c r="G472" s="126"/>
    </row>
    <row r="473" spans="3:7" ht="15.6" thickBot="1">
      <c r="C473" s="119"/>
      <c r="D473" s="123" t="s">
        <v>636</v>
      </c>
      <c r="E473" s="123" t="s">
        <v>599</v>
      </c>
      <c r="F473" s="123" t="s">
        <v>598</v>
      </c>
      <c r="G473" s="120"/>
    </row>
    <row r="474" spans="3:7">
      <c r="C474" s="121"/>
    </row>
  </sheetData>
  <mergeCells count="2">
    <mergeCell ref="A6:E6"/>
    <mergeCell ref="A3:C3"/>
  </mergeCells>
  <hyperlinks>
    <hyperlink ref="A1" location="Index" display="Back to Index" xr:uid="{00000000-0004-0000-1B00-000000000000}"/>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3"/>
  <dimension ref="A1:O6309"/>
  <sheetViews>
    <sheetView showGridLines="0" topLeftCell="A1124" zoomScale="70" zoomScaleNormal="70" workbookViewId="0">
      <selection activeCell="C483" sqref="C483"/>
    </sheetView>
  </sheetViews>
  <sheetFormatPr defaultColWidth="158.09765625" defaultRowHeight="15"/>
  <cols>
    <col min="1" max="1" width="8.09765625" customWidth="1"/>
    <col min="2" max="2" width="12.19921875" customWidth="1"/>
    <col min="3" max="3" width="20.796875" customWidth="1"/>
    <col min="4" max="4" width="15.3984375" customWidth="1"/>
    <col min="5" max="6" width="31.59765625" customWidth="1"/>
    <col min="7" max="8" width="32" customWidth="1"/>
    <col min="9" max="9" width="33" customWidth="1"/>
    <col min="10" max="11" width="33.3984375" customWidth="1"/>
    <col min="12" max="13" width="10.8984375" customWidth="1"/>
  </cols>
  <sheetData>
    <row r="1" spans="1:8">
      <c r="A1" s="50" t="s">
        <v>5781</v>
      </c>
      <c r="H1" s="50"/>
    </row>
    <row r="2" spans="1:8" ht="39.6">
      <c r="B2" s="68" t="s">
        <v>178</v>
      </c>
      <c r="H2" s="50"/>
    </row>
    <row r="3" spans="1:8" ht="38.4">
      <c r="B3" s="69" t="s">
        <v>179</v>
      </c>
      <c r="C3" s="70" t="s">
        <v>5133</v>
      </c>
    </row>
    <row r="4" spans="1:8" ht="19.2">
      <c r="B4" s="69" t="s">
        <v>181</v>
      </c>
      <c r="C4" s="70" t="s">
        <v>5134</v>
      </c>
    </row>
    <row r="5" spans="1:8" ht="19.2">
      <c r="B5" s="69" t="s">
        <v>183</v>
      </c>
      <c r="C5" s="70" t="s">
        <v>5135</v>
      </c>
    </row>
    <row r="6" spans="1:8" ht="19.2">
      <c r="B6" s="69" t="s">
        <v>185</v>
      </c>
      <c r="C6" s="71"/>
    </row>
    <row r="7" spans="1:8" ht="19.2">
      <c r="B7" s="69" t="s">
        <v>5136</v>
      </c>
      <c r="C7" s="70"/>
    </row>
    <row r="8" spans="1:8" ht="15.6" thickBot="1">
      <c r="B8" s="73"/>
    </row>
    <row r="9" spans="1:8" ht="20.399999999999999">
      <c r="B9" s="74"/>
    </row>
    <row r="10" spans="1:8" ht="102.6" thickBot="1">
      <c r="B10" s="75" t="s">
        <v>5571</v>
      </c>
    </row>
    <row r="12" spans="1:8" ht="24.6">
      <c r="B12" s="76" t="s">
        <v>188</v>
      </c>
    </row>
    <row r="13" spans="1:8" ht="20.399999999999999">
      <c r="B13" s="77" t="s">
        <v>99</v>
      </c>
    </row>
    <row r="14" spans="1:8">
      <c r="B14" s="78" t="s">
        <v>5137</v>
      </c>
    </row>
    <row r="15" spans="1:8" ht="19.8" thickBot="1">
      <c r="B15" s="79" t="s">
        <v>190</v>
      </c>
    </row>
    <row r="16" spans="1:8" ht="15.6" thickBot="1">
      <c r="B16" s="80" t="s">
        <v>191</v>
      </c>
      <c r="C16" s="85" t="s">
        <v>192</v>
      </c>
      <c r="D16" s="81" t="s">
        <v>4736</v>
      </c>
    </row>
    <row r="17" spans="2:5" ht="45.6" thickBot="1">
      <c r="B17" s="82" t="s">
        <v>193</v>
      </c>
      <c r="C17" s="86" t="s">
        <v>5138</v>
      </c>
      <c r="D17" s="83" t="s">
        <v>5139</v>
      </c>
    </row>
    <row r="18" spans="2:5" ht="30.6" thickBot="1">
      <c r="B18" s="87" t="s">
        <v>5140</v>
      </c>
      <c r="C18" s="88"/>
      <c r="D18" s="89" t="s">
        <v>5141</v>
      </c>
    </row>
    <row r="19" spans="2:5">
      <c r="B19" s="84"/>
    </row>
    <row r="20" spans="2:5" ht="19.8" thickBot="1">
      <c r="B20" s="79" t="s">
        <v>195</v>
      </c>
    </row>
    <row r="21" spans="2:5" ht="15.6" thickBot="1">
      <c r="B21" s="80" t="s">
        <v>196</v>
      </c>
      <c r="C21" s="85" t="s">
        <v>77</v>
      </c>
      <c r="D21" s="85" t="s">
        <v>197</v>
      </c>
      <c r="E21" s="81" t="s">
        <v>191</v>
      </c>
    </row>
    <row r="22" spans="2:5" ht="15.6" thickBot="1">
      <c r="B22" s="82" t="s">
        <v>64</v>
      </c>
      <c r="C22" s="86"/>
      <c r="D22" s="86"/>
      <c r="E22" s="83" t="s">
        <v>193</v>
      </c>
    </row>
    <row r="23" spans="2:5">
      <c r="B23" s="84"/>
    </row>
    <row r="24" spans="2:5" s="109" customFormat="1" ht="20.399999999999999">
      <c r="B24" s="114" t="s">
        <v>204</v>
      </c>
    </row>
    <row r="25" spans="2:5" s="109" customFormat="1" ht="27.6">
      <c r="B25" s="127" t="s">
        <v>5491</v>
      </c>
      <c r="C25" s="109" t="s">
        <v>5492</v>
      </c>
      <c r="D25" s="127" t="s">
        <v>689</v>
      </c>
      <c r="E25" s="109" t="s">
        <v>5536</v>
      </c>
    </row>
    <row r="26" spans="2:5" s="109" customFormat="1">
      <c r="B26" s="127" t="s">
        <v>687</v>
      </c>
      <c r="C26" s="109" t="s">
        <v>5493</v>
      </c>
      <c r="D26" s="128"/>
    </row>
    <row r="27" spans="2:5" s="109" customFormat="1">
      <c r="B27" s="127" t="s">
        <v>5494</v>
      </c>
      <c r="C27" s="109" t="s">
        <v>5492</v>
      </c>
      <c r="D27" s="127" t="s">
        <v>1382</v>
      </c>
      <c r="E27" s="109" t="s">
        <v>5507</v>
      </c>
    </row>
    <row r="28" spans="2:5" s="109" customFormat="1">
      <c r="B28" s="127" t="s">
        <v>5495</v>
      </c>
      <c r="C28" s="109" t="s">
        <v>5496</v>
      </c>
      <c r="D28" s="127" t="s">
        <v>5537</v>
      </c>
      <c r="E28" s="109" t="s">
        <v>5538</v>
      </c>
    </row>
    <row r="29" spans="2:5" s="109" customFormat="1">
      <c r="B29" s="127" t="s">
        <v>5497</v>
      </c>
      <c r="C29" s="109" t="s">
        <v>759</v>
      </c>
      <c r="D29" s="127" t="s">
        <v>5539</v>
      </c>
      <c r="E29" s="109" t="s">
        <v>5540</v>
      </c>
    </row>
    <row r="30" spans="2:5" s="109" customFormat="1">
      <c r="B30" s="127" t="s">
        <v>5498</v>
      </c>
      <c r="C30" s="109" t="s">
        <v>759</v>
      </c>
      <c r="D30" s="128"/>
    </row>
    <row r="31" spans="2:5" s="109" customFormat="1">
      <c r="B31" s="127" t="s">
        <v>5499</v>
      </c>
      <c r="C31" s="109" t="s">
        <v>5500</v>
      </c>
      <c r="D31" s="127" t="s">
        <v>5541</v>
      </c>
      <c r="E31" s="109" t="s">
        <v>5542</v>
      </c>
    </row>
    <row r="32" spans="2:5" s="109" customFormat="1">
      <c r="B32" s="127" t="s">
        <v>5501</v>
      </c>
      <c r="C32" s="109" t="s">
        <v>5502</v>
      </c>
      <c r="D32" s="127" t="s">
        <v>5543</v>
      </c>
      <c r="E32" s="109" t="s">
        <v>5544</v>
      </c>
    </row>
    <row r="33" spans="2:5" s="109" customFormat="1">
      <c r="B33" s="127" t="s">
        <v>5503</v>
      </c>
      <c r="C33" s="109" t="s">
        <v>5504</v>
      </c>
      <c r="D33" s="128"/>
    </row>
    <row r="34" spans="2:5" s="109" customFormat="1" ht="19.2">
      <c r="B34" s="116" t="s">
        <v>220</v>
      </c>
    </row>
    <row r="35" spans="2:5" s="109" customFormat="1">
      <c r="B35" s="127" t="s">
        <v>679</v>
      </c>
      <c r="C35" s="109" t="s">
        <v>5505</v>
      </c>
      <c r="D35" s="127" t="s">
        <v>5545</v>
      </c>
      <c r="E35" s="109" t="s">
        <v>5546</v>
      </c>
    </row>
    <row r="36" spans="2:5" s="109" customFormat="1">
      <c r="B36" s="127" t="s">
        <v>689</v>
      </c>
      <c r="C36" s="109" t="s">
        <v>5506</v>
      </c>
      <c r="D36" s="127" t="s">
        <v>687</v>
      </c>
      <c r="E36" s="109" t="s">
        <v>5547</v>
      </c>
    </row>
    <row r="37" spans="2:5" s="109" customFormat="1">
      <c r="B37" s="127" t="s">
        <v>1382</v>
      </c>
      <c r="C37" s="109" t="s">
        <v>5507</v>
      </c>
      <c r="D37" s="127" t="s">
        <v>5548</v>
      </c>
      <c r="E37" s="109" t="s">
        <v>5549</v>
      </c>
    </row>
    <row r="38" spans="2:5" s="109" customFormat="1">
      <c r="B38" s="127" t="s">
        <v>985</v>
      </c>
      <c r="C38" s="109" t="s">
        <v>5508</v>
      </c>
      <c r="D38" s="127" t="s">
        <v>5069</v>
      </c>
      <c r="E38" s="109" t="s">
        <v>5550</v>
      </c>
    </row>
    <row r="39" spans="2:5" s="109" customFormat="1">
      <c r="B39" s="127" t="s">
        <v>683</v>
      </c>
      <c r="C39" s="109" t="s">
        <v>5509</v>
      </c>
      <c r="D39" s="127" t="s">
        <v>681</v>
      </c>
      <c r="E39" s="109" t="s">
        <v>5551</v>
      </c>
    </row>
    <row r="40" spans="2:5" s="109" customFormat="1">
      <c r="B40" s="127" t="s">
        <v>4199</v>
      </c>
      <c r="C40" s="109" t="s">
        <v>759</v>
      </c>
      <c r="D40" s="128"/>
    </row>
    <row r="41" spans="2:5" s="109" customFormat="1" ht="20.399999999999999">
      <c r="B41" s="114" t="s">
        <v>229</v>
      </c>
    </row>
    <row r="42" spans="2:5" s="109" customFormat="1" ht="41.4">
      <c r="B42" s="127" t="s">
        <v>5510</v>
      </c>
      <c r="C42" s="109" t="s">
        <v>5511</v>
      </c>
      <c r="D42" s="127" t="s">
        <v>5552</v>
      </c>
      <c r="E42" s="109" t="s">
        <v>5523</v>
      </c>
    </row>
    <row r="43" spans="2:5" s="109" customFormat="1" ht="19.2">
      <c r="B43" s="116" t="s">
        <v>233</v>
      </c>
    </row>
    <row r="44" spans="2:5" s="109" customFormat="1" ht="27.6">
      <c r="B44" s="127" t="s">
        <v>5512</v>
      </c>
      <c r="C44" s="109" t="s">
        <v>5513</v>
      </c>
      <c r="D44" s="127" t="s">
        <v>5553</v>
      </c>
      <c r="E44" s="109" t="s">
        <v>5554</v>
      </c>
    </row>
    <row r="45" spans="2:5" s="109" customFormat="1">
      <c r="B45" s="127" t="s">
        <v>5514</v>
      </c>
      <c r="C45" s="109" t="s">
        <v>759</v>
      </c>
      <c r="D45" s="127" t="s">
        <v>5555</v>
      </c>
      <c r="E45" s="109" t="s">
        <v>5556</v>
      </c>
    </row>
    <row r="46" spans="2:5" s="109" customFormat="1">
      <c r="B46" s="127" t="s">
        <v>5515</v>
      </c>
      <c r="C46" s="109" t="s">
        <v>759</v>
      </c>
      <c r="D46" s="128"/>
    </row>
    <row r="47" spans="2:5" s="109" customFormat="1" ht="20.399999999999999">
      <c r="B47" s="114" t="s">
        <v>239</v>
      </c>
    </row>
    <row r="48" spans="2:5" s="109" customFormat="1" ht="27.6">
      <c r="B48" s="127" t="s">
        <v>5516</v>
      </c>
      <c r="C48" s="109" t="s">
        <v>759</v>
      </c>
      <c r="D48" s="127" t="s">
        <v>5557</v>
      </c>
      <c r="E48" s="109" t="s">
        <v>759</v>
      </c>
    </row>
    <row r="49" spans="2:5" s="109" customFormat="1" ht="27.6">
      <c r="B49" s="127" t="s">
        <v>5517</v>
      </c>
      <c r="C49" s="109" t="s">
        <v>759</v>
      </c>
      <c r="D49" s="127" t="s">
        <v>5558</v>
      </c>
      <c r="E49" s="109" t="s">
        <v>759</v>
      </c>
    </row>
    <row r="50" spans="2:5" s="109" customFormat="1">
      <c r="B50" s="127" t="s">
        <v>4940</v>
      </c>
      <c r="C50" s="109" t="s">
        <v>759</v>
      </c>
      <c r="D50" s="127" t="s">
        <v>5559</v>
      </c>
      <c r="E50" s="109" t="s">
        <v>759</v>
      </c>
    </row>
    <row r="51" spans="2:5" s="109" customFormat="1">
      <c r="B51" s="127" t="s">
        <v>4938</v>
      </c>
      <c r="C51" s="109" t="s">
        <v>759</v>
      </c>
      <c r="D51" s="128"/>
    </row>
    <row r="52" spans="2:5" s="109" customFormat="1" ht="20.399999999999999">
      <c r="B52" s="114" t="s">
        <v>244</v>
      </c>
    </row>
    <row r="53" spans="2:5" s="109" customFormat="1" ht="27.6">
      <c r="B53" s="127" t="s">
        <v>5518</v>
      </c>
      <c r="C53" s="109" t="s">
        <v>5519</v>
      </c>
      <c r="D53" s="127" t="s">
        <v>1434</v>
      </c>
      <c r="E53" s="109" t="s">
        <v>5560</v>
      </c>
    </row>
    <row r="54" spans="2:5" s="109" customFormat="1">
      <c r="B54" s="127" t="s">
        <v>4940</v>
      </c>
      <c r="C54" s="109" t="s">
        <v>5520</v>
      </c>
      <c r="D54" s="127" t="s">
        <v>5522</v>
      </c>
      <c r="E54" s="109" t="s">
        <v>759</v>
      </c>
    </row>
    <row r="55" spans="2:5" s="109" customFormat="1" ht="27.6">
      <c r="B55" s="127" t="s">
        <v>4938</v>
      </c>
      <c r="C55" s="109" t="s">
        <v>5521</v>
      </c>
      <c r="D55" s="127" t="s">
        <v>5561</v>
      </c>
      <c r="E55" s="109" t="s">
        <v>759</v>
      </c>
    </row>
    <row r="56" spans="2:5" s="109" customFormat="1" ht="20.399999999999999">
      <c r="B56" s="114" t="s">
        <v>251</v>
      </c>
    </row>
    <row r="57" spans="2:5" s="109" customFormat="1" ht="19.2">
      <c r="B57" s="116" t="s">
        <v>1434</v>
      </c>
    </row>
    <row r="58" spans="2:5" s="109" customFormat="1">
      <c r="B58" s="127" t="s">
        <v>5522</v>
      </c>
      <c r="C58" s="109" t="s">
        <v>5523</v>
      </c>
      <c r="D58" s="127" t="s">
        <v>5562</v>
      </c>
      <c r="E58" s="109" t="s">
        <v>5563</v>
      </c>
    </row>
    <row r="59" spans="2:5" s="109" customFormat="1">
      <c r="B59" s="127" t="s">
        <v>5524</v>
      </c>
      <c r="C59" s="109" t="s">
        <v>5525</v>
      </c>
      <c r="D59" s="128"/>
    </row>
    <row r="60" spans="2:5" s="109" customFormat="1" ht="19.2">
      <c r="B60" s="116" t="s">
        <v>252</v>
      </c>
    </row>
    <row r="61" spans="2:5" s="109" customFormat="1">
      <c r="B61" s="127" t="s">
        <v>5522</v>
      </c>
      <c r="C61" s="109" t="s">
        <v>5526</v>
      </c>
      <c r="D61" s="127" t="s">
        <v>1632</v>
      </c>
      <c r="E61" s="109" t="s">
        <v>5564</v>
      </c>
    </row>
    <row r="62" spans="2:5" s="109" customFormat="1">
      <c r="B62" s="127" t="s">
        <v>30</v>
      </c>
      <c r="C62" s="109" t="s">
        <v>5527</v>
      </c>
      <c r="D62" s="127" t="s">
        <v>1636</v>
      </c>
      <c r="E62" s="109" t="s">
        <v>5564</v>
      </c>
    </row>
    <row r="63" spans="2:5" s="109" customFormat="1" ht="19.2">
      <c r="B63" s="116" t="s">
        <v>266</v>
      </c>
    </row>
    <row r="64" spans="2:5" s="109" customFormat="1">
      <c r="B64" s="127" t="s">
        <v>5512</v>
      </c>
      <c r="C64" s="109" t="s">
        <v>5528</v>
      </c>
      <c r="D64" s="128"/>
    </row>
    <row r="65" spans="2:5" s="109" customFormat="1">
      <c r="B65" s="127" t="s">
        <v>5514</v>
      </c>
      <c r="C65" s="109" t="s">
        <v>5529</v>
      </c>
      <c r="D65" s="127" t="s">
        <v>5565</v>
      </c>
      <c r="E65" s="109" t="s">
        <v>5530</v>
      </c>
    </row>
    <row r="66" spans="2:5" s="109" customFormat="1" ht="27.6">
      <c r="B66" s="127" t="s">
        <v>5515</v>
      </c>
      <c r="C66" s="109" t="s">
        <v>5530</v>
      </c>
      <c r="D66" s="127" t="s">
        <v>5566</v>
      </c>
      <c r="E66" s="109" t="s">
        <v>759</v>
      </c>
    </row>
    <row r="67" spans="2:5" s="109" customFormat="1" ht="19.2">
      <c r="B67" s="116" t="s">
        <v>257</v>
      </c>
    </row>
    <row r="68" spans="2:5" s="109" customFormat="1" ht="27.6">
      <c r="B68" s="127" t="s">
        <v>5531</v>
      </c>
      <c r="C68" s="109" t="s">
        <v>5532</v>
      </c>
      <c r="D68" s="127" t="s">
        <v>1632</v>
      </c>
      <c r="E68" s="109" t="s">
        <v>759</v>
      </c>
    </row>
    <row r="69" spans="2:5" s="109" customFormat="1">
      <c r="B69" s="127" t="s">
        <v>5533</v>
      </c>
      <c r="C69" s="109" t="s">
        <v>759</v>
      </c>
      <c r="D69" s="127" t="s">
        <v>1636</v>
      </c>
      <c r="E69" s="109" t="s">
        <v>759</v>
      </c>
    </row>
    <row r="70" spans="2:5" s="109" customFormat="1">
      <c r="B70" s="127" t="s">
        <v>38</v>
      </c>
      <c r="C70" s="109" t="s">
        <v>759</v>
      </c>
      <c r="D70" s="127" t="s">
        <v>5567</v>
      </c>
      <c r="E70" s="109" t="s">
        <v>759</v>
      </c>
    </row>
    <row r="71" spans="2:5" s="109" customFormat="1">
      <c r="B71" s="127" t="s">
        <v>30</v>
      </c>
      <c r="C71" s="109" t="s">
        <v>759</v>
      </c>
      <c r="D71" s="127" t="s">
        <v>5568</v>
      </c>
      <c r="E71" s="109" t="s">
        <v>759</v>
      </c>
    </row>
    <row r="72" spans="2:5" s="109" customFormat="1">
      <c r="B72" s="127" t="s">
        <v>5534</v>
      </c>
      <c r="C72" s="109" t="s">
        <v>5535</v>
      </c>
      <c r="D72" s="128"/>
    </row>
    <row r="73" spans="2:5" ht="24.6">
      <c r="B73" s="76" t="s">
        <v>273</v>
      </c>
    </row>
    <row r="74" spans="2:5" ht="21" thickBot="1">
      <c r="B74" s="77" t="s">
        <v>5142</v>
      </c>
    </row>
    <row r="75" spans="2:5" ht="30.6" thickBot="1">
      <c r="B75" s="80" t="s">
        <v>291</v>
      </c>
      <c r="C75" s="85" t="s">
        <v>5143</v>
      </c>
      <c r="D75" s="85" t="s">
        <v>5144</v>
      </c>
      <c r="E75" s="81" t="s">
        <v>5145</v>
      </c>
    </row>
    <row r="76" spans="2:5" ht="15.6" thickBot="1">
      <c r="B76" s="82">
        <v>0</v>
      </c>
      <c r="C76" s="86">
        <v>0.5</v>
      </c>
      <c r="D76" s="86">
        <v>0.43</v>
      </c>
      <c r="E76" s="83">
        <v>0.65</v>
      </c>
    </row>
    <row r="77" spans="2:5" ht="15.6" thickBot="1">
      <c r="B77" s="87">
        <v>700</v>
      </c>
      <c r="C77" s="88">
        <v>0.52</v>
      </c>
      <c r="D77" s="88">
        <v>0</v>
      </c>
      <c r="E77" s="89">
        <v>0</v>
      </c>
    </row>
    <row r="78" spans="2:5" ht="15.6" thickBot="1">
      <c r="B78" s="82">
        <v>9500</v>
      </c>
      <c r="C78" s="86">
        <v>0.8</v>
      </c>
      <c r="D78" s="86">
        <v>0.78</v>
      </c>
      <c r="E78" s="83">
        <v>0.65</v>
      </c>
    </row>
    <row r="79" spans="2:5">
      <c r="B79" s="84"/>
    </row>
    <row r="81" spans="2:9" ht="24.6">
      <c r="B81" s="76" t="s">
        <v>5146</v>
      </c>
    </row>
    <row r="82" spans="2:9" ht="21" thickBot="1">
      <c r="B82" s="77" t="s">
        <v>5147</v>
      </c>
    </row>
    <row r="83" spans="2:9" ht="15.6" thickBot="1">
      <c r="B83" s="80" t="s">
        <v>291</v>
      </c>
      <c r="C83" s="85" t="s">
        <v>5148</v>
      </c>
      <c r="D83" s="85" t="s">
        <v>5149</v>
      </c>
      <c r="E83" s="85" t="s">
        <v>275</v>
      </c>
      <c r="F83" s="85" t="s">
        <v>5150</v>
      </c>
      <c r="G83" s="85" t="s">
        <v>5151</v>
      </c>
      <c r="H83" s="85" t="s">
        <v>5152</v>
      </c>
      <c r="I83" s="81" t="s">
        <v>5153</v>
      </c>
    </row>
    <row r="84" spans="2:9" ht="15.6" thickBot="1">
      <c r="B84" s="82">
        <v>12</v>
      </c>
      <c r="C84" s="86">
        <v>0</v>
      </c>
      <c r="D84" s="86">
        <v>0</v>
      </c>
      <c r="E84" s="86">
        <v>12</v>
      </c>
      <c r="F84" s="86">
        <v>0</v>
      </c>
      <c r="G84" s="86">
        <v>0</v>
      </c>
      <c r="H84" s="86">
        <v>0</v>
      </c>
      <c r="I84" s="83">
        <v>0</v>
      </c>
    </row>
    <row r="85" spans="2:9" ht="15.6" thickBot="1">
      <c r="B85" s="87">
        <v>600</v>
      </c>
      <c r="C85" s="88">
        <v>0</v>
      </c>
      <c r="D85" s="88">
        <v>0</v>
      </c>
      <c r="E85" s="88">
        <v>600</v>
      </c>
      <c r="F85" s="88">
        <v>0</v>
      </c>
      <c r="G85" s="88">
        <v>0</v>
      </c>
      <c r="H85" s="88">
        <v>0</v>
      </c>
      <c r="I85" s="89">
        <v>0</v>
      </c>
    </row>
    <row r="86" spans="2:9" ht="15.6" thickBot="1">
      <c r="B86" s="82">
        <v>3000</v>
      </c>
      <c r="C86" s="86">
        <v>0</v>
      </c>
      <c r="D86" s="86">
        <v>0</v>
      </c>
      <c r="E86" s="86">
        <v>3000</v>
      </c>
      <c r="F86" s="86">
        <v>0</v>
      </c>
      <c r="G86" s="86">
        <v>0</v>
      </c>
      <c r="H86" s="86">
        <v>0</v>
      </c>
      <c r="I86" s="83">
        <v>0</v>
      </c>
    </row>
    <row r="87" spans="2:9" ht="15.6" thickBot="1">
      <c r="B87" s="87">
        <v>3600</v>
      </c>
      <c r="C87" s="88">
        <v>40</v>
      </c>
      <c r="D87" s="88">
        <v>12</v>
      </c>
      <c r="E87" s="88">
        <v>3552.44</v>
      </c>
      <c r="F87" s="88">
        <v>201.07</v>
      </c>
      <c r="G87" s="88">
        <v>196.68</v>
      </c>
      <c r="H87" s="88">
        <v>41.8</v>
      </c>
      <c r="I87" s="89">
        <v>6.67</v>
      </c>
    </row>
    <row r="88" spans="2:9" ht="15.6" thickBot="1">
      <c r="B88" s="82">
        <v>10000</v>
      </c>
      <c r="C88" s="86">
        <v>35</v>
      </c>
      <c r="D88" s="86">
        <v>12</v>
      </c>
      <c r="E88" s="86">
        <v>8628.2900000000009</v>
      </c>
      <c r="F88" s="86">
        <v>4095.91</v>
      </c>
      <c r="G88" s="86">
        <v>4006.4</v>
      </c>
      <c r="H88" s="86">
        <v>851.59</v>
      </c>
      <c r="I88" s="83">
        <v>0.08</v>
      </c>
    </row>
    <row r="89" spans="2:9">
      <c r="B89" s="84"/>
    </row>
    <row r="90" spans="2:9">
      <c r="B90" s="92" t="s">
        <v>5154</v>
      </c>
    </row>
    <row r="92" spans="2:9">
      <c r="B92" s="92" t="s">
        <v>299</v>
      </c>
    </row>
    <row r="94" spans="2:9">
      <c r="B94" s="92" t="s">
        <v>300</v>
      </c>
    </row>
    <row r="96" spans="2:9" ht="21" thickBot="1">
      <c r="B96" s="77" t="s">
        <v>301</v>
      </c>
    </row>
    <row r="97" spans="2:9" ht="15.6" thickBot="1">
      <c r="B97" s="220"/>
      <c r="C97" s="80" t="s">
        <v>302</v>
      </c>
      <c r="D97" s="85" t="s">
        <v>303</v>
      </c>
      <c r="E97" s="85" t="s">
        <v>304</v>
      </c>
      <c r="F97" s="85" t="s">
        <v>305</v>
      </c>
      <c r="G97" s="85" t="s">
        <v>306</v>
      </c>
      <c r="H97" s="85" t="s">
        <v>307</v>
      </c>
      <c r="I97" s="81" t="s">
        <v>308</v>
      </c>
    </row>
    <row r="98" spans="2:9" ht="15.6" thickBot="1">
      <c r="B98" s="220"/>
      <c r="C98" s="82" t="s">
        <v>5155</v>
      </c>
      <c r="D98" s="86">
        <v>0</v>
      </c>
      <c r="E98" s="86">
        <v>10</v>
      </c>
      <c r="F98" s="86">
        <v>10</v>
      </c>
      <c r="G98" s="86">
        <v>0</v>
      </c>
      <c r="H98" s="86">
        <v>0</v>
      </c>
      <c r="I98" s="83"/>
    </row>
    <row r="99" spans="2:9" ht="15.6" thickBot="1">
      <c r="B99" s="220"/>
      <c r="C99" s="87" t="s">
        <v>589</v>
      </c>
      <c r="D99" s="88">
        <v>0</v>
      </c>
      <c r="E99" s="88">
        <v>8</v>
      </c>
      <c r="F99" s="88">
        <v>8</v>
      </c>
      <c r="G99" s="88">
        <v>30</v>
      </c>
      <c r="H99" s="88">
        <v>26</v>
      </c>
      <c r="I99" s="89" t="s">
        <v>657</v>
      </c>
    </row>
    <row r="100" spans="2:9" ht="15.6" thickBot="1">
      <c r="B100" s="220"/>
      <c r="C100" s="82" t="s">
        <v>106</v>
      </c>
      <c r="D100" s="86">
        <v>8</v>
      </c>
      <c r="E100" s="86">
        <v>10</v>
      </c>
      <c r="F100" s="86">
        <v>2</v>
      </c>
      <c r="G100" s="86">
        <v>22</v>
      </c>
      <c r="H100" s="86">
        <v>21</v>
      </c>
      <c r="I100" s="83" t="s">
        <v>657</v>
      </c>
    </row>
    <row r="101" spans="2:9" ht="15.6" thickBot="1">
      <c r="B101" s="220"/>
      <c r="C101" s="87" t="s">
        <v>5156</v>
      </c>
      <c r="D101" s="88">
        <v>10</v>
      </c>
      <c r="E101" s="88">
        <v>90</v>
      </c>
      <c r="F101" s="88">
        <v>80</v>
      </c>
      <c r="G101" s="88">
        <v>0</v>
      </c>
      <c r="H101" s="88">
        <v>0</v>
      </c>
      <c r="I101" s="89"/>
    </row>
    <row r="102" spans="2:9" ht="15.6" thickBot="1">
      <c r="B102" s="220"/>
      <c r="C102" s="82" t="s">
        <v>310</v>
      </c>
      <c r="D102" s="86">
        <v>10</v>
      </c>
      <c r="E102" s="86">
        <v>90</v>
      </c>
      <c r="F102" s="86">
        <v>80</v>
      </c>
      <c r="G102" s="86">
        <v>0</v>
      </c>
      <c r="H102" s="86">
        <v>20</v>
      </c>
      <c r="I102" s="83"/>
    </row>
    <row r="103" spans="2:9" ht="15.6" thickBot="1">
      <c r="B103" s="220"/>
      <c r="C103" s="87" t="s">
        <v>0</v>
      </c>
      <c r="D103" s="88">
        <v>0</v>
      </c>
      <c r="E103" s="88">
        <v>90</v>
      </c>
      <c r="F103" s="88">
        <v>90</v>
      </c>
      <c r="G103" s="88">
        <v>20</v>
      </c>
      <c r="H103" s="88">
        <v>18.5</v>
      </c>
      <c r="I103" s="89" t="s">
        <v>657</v>
      </c>
    </row>
    <row r="104" spans="2:9" ht="30.6" thickBot="1">
      <c r="B104" s="220"/>
      <c r="C104" s="82" t="s">
        <v>5157</v>
      </c>
      <c r="D104" s="86">
        <v>90</v>
      </c>
      <c r="E104" s="86">
        <v>2980</v>
      </c>
      <c r="F104" s="86">
        <v>2890</v>
      </c>
      <c r="G104" s="86">
        <v>0</v>
      </c>
      <c r="H104" s="86">
        <v>0</v>
      </c>
      <c r="I104" s="83"/>
    </row>
    <row r="105" spans="2:9" ht="15.6" thickBot="1">
      <c r="B105" s="220"/>
      <c r="C105" s="87" t="s">
        <v>310</v>
      </c>
      <c r="D105" s="88">
        <v>90</v>
      </c>
      <c r="E105" s="88">
        <v>2980</v>
      </c>
      <c r="F105" s="88">
        <v>2890</v>
      </c>
      <c r="G105" s="88">
        <v>0</v>
      </c>
      <c r="H105" s="88">
        <v>17.5</v>
      </c>
      <c r="I105" s="89"/>
    </row>
    <row r="106" spans="2:9" ht="15.6" thickBot="1">
      <c r="B106" s="220"/>
      <c r="C106" s="82" t="s">
        <v>0</v>
      </c>
      <c r="D106" s="86">
        <v>90</v>
      </c>
      <c r="E106" s="86">
        <v>2980</v>
      </c>
      <c r="F106" s="86">
        <v>2890</v>
      </c>
      <c r="G106" s="86">
        <v>13.625</v>
      </c>
      <c r="H106" s="86">
        <v>12.375</v>
      </c>
      <c r="I106" s="83" t="s">
        <v>657</v>
      </c>
    </row>
    <row r="107" spans="2:9" ht="15.6" thickBot="1">
      <c r="B107" s="220"/>
      <c r="C107" s="87" t="s">
        <v>5158</v>
      </c>
      <c r="D107" s="88">
        <v>2900</v>
      </c>
      <c r="E107" s="88">
        <v>8990</v>
      </c>
      <c r="F107" s="88">
        <v>6090</v>
      </c>
      <c r="G107" s="88">
        <v>0</v>
      </c>
      <c r="H107" s="88">
        <v>0</v>
      </c>
      <c r="I107" s="89"/>
    </row>
    <row r="108" spans="2:9" ht="15.6" thickBot="1">
      <c r="B108" s="220"/>
      <c r="C108" s="82" t="s">
        <v>310</v>
      </c>
      <c r="D108" s="86">
        <v>2980</v>
      </c>
      <c r="E108" s="86">
        <v>9000</v>
      </c>
      <c r="F108" s="86">
        <v>6020</v>
      </c>
      <c r="G108" s="86">
        <v>0</v>
      </c>
      <c r="H108" s="86">
        <v>8.5</v>
      </c>
      <c r="I108" s="83"/>
    </row>
    <row r="109" spans="2:9" ht="16.8">
      <c r="B109" s="93" t="s">
        <v>5159</v>
      </c>
    </row>
    <row r="110" spans="2:9" ht="16.8">
      <c r="B110" s="94" t="s">
        <v>314</v>
      </c>
    </row>
    <row r="111" spans="2:9" ht="15.6" thickBot="1">
      <c r="B111" s="95" t="s">
        <v>315</v>
      </c>
    </row>
    <row r="112" spans="2:9" ht="15.6" thickBot="1">
      <c r="B112" s="80" t="s">
        <v>316</v>
      </c>
      <c r="C112" s="85" t="s">
        <v>317</v>
      </c>
      <c r="D112" s="85" t="s">
        <v>318</v>
      </c>
      <c r="E112" s="81" t="s">
        <v>319</v>
      </c>
    </row>
    <row r="113" spans="2:7" ht="15.6" thickBot="1">
      <c r="B113" s="82">
        <v>9000</v>
      </c>
      <c r="C113" s="86">
        <v>5</v>
      </c>
      <c r="D113" s="86">
        <v>20</v>
      </c>
      <c r="E113" s="83">
        <v>0</v>
      </c>
    </row>
    <row r="114" spans="2:7" ht="15.6" thickBot="1">
      <c r="B114" s="87"/>
      <c r="C114" s="88">
        <v>12.5</v>
      </c>
      <c r="D114" s="88">
        <v>70</v>
      </c>
      <c r="E114" s="89">
        <v>601.13</v>
      </c>
    </row>
    <row r="115" spans="2:7" ht="15.6" thickBot="1">
      <c r="B115" s="82"/>
      <c r="C115" s="86">
        <v>20</v>
      </c>
      <c r="D115" s="86">
        <v>120</v>
      </c>
      <c r="E115" s="83"/>
    </row>
    <row r="116" spans="2:7">
      <c r="B116" s="73"/>
    </row>
    <row r="117" spans="2:7" ht="15.6" thickBot="1">
      <c r="B117" s="95" t="s">
        <v>5160</v>
      </c>
    </row>
    <row r="118" spans="2:7" ht="15.6" thickBot="1">
      <c r="B118" s="80" t="s">
        <v>397</v>
      </c>
      <c r="C118" s="85" t="s">
        <v>621</v>
      </c>
      <c r="D118" s="85" t="s">
        <v>5161</v>
      </c>
      <c r="E118" s="85" t="s">
        <v>5162</v>
      </c>
      <c r="F118" s="85" t="s">
        <v>5163</v>
      </c>
      <c r="G118" s="81" t="s">
        <v>5164</v>
      </c>
    </row>
    <row r="119" spans="2:7" ht="45.6" thickBot="1">
      <c r="B119" s="82" t="s">
        <v>5165</v>
      </c>
      <c r="C119" s="86" t="s">
        <v>5166</v>
      </c>
      <c r="D119" s="86" t="s">
        <v>5167</v>
      </c>
      <c r="E119" s="86" t="s">
        <v>5168</v>
      </c>
      <c r="F119" s="86" t="s">
        <v>5169</v>
      </c>
      <c r="G119" s="83" t="s">
        <v>5170</v>
      </c>
    </row>
    <row r="120" spans="2:7" ht="15.6" thickBot="1">
      <c r="B120" s="84"/>
    </row>
    <row r="121" spans="2:7" ht="15.6" thickBot="1">
      <c r="B121" s="80" t="s">
        <v>397</v>
      </c>
      <c r="C121" s="85" t="s">
        <v>621</v>
      </c>
      <c r="D121" s="85" t="s">
        <v>5161</v>
      </c>
      <c r="E121" s="85" t="s">
        <v>5171</v>
      </c>
      <c r="F121" s="85" t="s">
        <v>5172</v>
      </c>
      <c r="G121" s="81" t="s">
        <v>5164</v>
      </c>
    </row>
    <row r="122" spans="2:7" ht="60.6" thickBot="1">
      <c r="B122" s="82" t="s">
        <v>5173</v>
      </c>
      <c r="C122" s="86" t="s">
        <v>5174</v>
      </c>
      <c r="D122" s="86" t="s">
        <v>5175</v>
      </c>
      <c r="E122" s="86" t="s">
        <v>5176</v>
      </c>
      <c r="F122" s="86" t="s">
        <v>5177</v>
      </c>
      <c r="G122" s="83">
        <v>3</v>
      </c>
    </row>
    <row r="123" spans="2:7" ht="15.6" thickBot="1">
      <c r="B123" s="84"/>
    </row>
    <row r="124" spans="2:7" ht="15.6" thickBot="1">
      <c r="B124" s="80" t="s">
        <v>397</v>
      </c>
      <c r="C124" s="85" t="s">
        <v>621</v>
      </c>
      <c r="D124" s="85" t="s">
        <v>5161</v>
      </c>
      <c r="E124" s="85" t="s">
        <v>5171</v>
      </c>
      <c r="F124" s="85" t="s">
        <v>5172</v>
      </c>
      <c r="G124" s="81" t="s">
        <v>5164</v>
      </c>
    </row>
    <row r="125" spans="2:7" ht="60.6" thickBot="1">
      <c r="B125" s="82" t="s">
        <v>5173</v>
      </c>
      <c r="C125" s="86" t="s">
        <v>5178</v>
      </c>
      <c r="D125" s="86"/>
      <c r="E125" s="86"/>
      <c r="F125" s="86"/>
      <c r="G125" s="83">
        <v>0.88</v>
      </c>
    </row>
    <row r="126" spans="2:7">
      <c r="B126" s="84"/>
    </row>
    <row r="127" spans="2:7" ht="15.6" thickBot="1">
      <c r="B127" s="95" t="s">
        <v>5179</v>
      </c>
    </row>
    <row r="128" spans="2:7" ht="15.6" thickBot="1">
      <c r="B128" s="80" t="s">
        <v>397</v>
      </c>
      <c r="C128" s="85" t="s">
        <v>621</v>
      </c>
      <c r="D128" s="85" t="s">
        <v>5161</v>
      </c>
      <c r="E128" s="85" t="s">
        <v>5162</v>
      </c>
      <c r="F128" s="85" t="s">
        <v>5163</v>
      </c>
      <c r="G128" s="81" t="s">
        <v>5164</v>
      </c>
    </row>
    <row r="129" spans="2:7" ht="45.6" thickBot="1">
      <c r="B129" s="82" t="s">
        <v>5165</v>
      </c>
      <c r="C129" s="86" t="s">
        <v>5166</v>
      </c>
      <c r="D129" s="86" t="s">
        <v>5167</v>
      </c>
      <c r="E129" s="86" t="s">
        <v>5168</v>
      </c>
      <c r="F129" s="86" t="s">
        <v>5169</v>
      </c>
      <c r="G129" s="83" t="s">
        <v>5170</v>
      </c>
    </row>
    <row r="130" spans="2:7" ht="15.6" thickBot="1">
      <c r="B130" s="84"/>
    </row>
    <row r="131" spans="2:7" ht="15.6" thickBot="1">
      <c r="B131" s="80" t="s">
        <v>397</v>
      </c>
      <c r="C131" s="85" t="s">
        <v>621</v>
      </c>
      <c r="D131" s="85" t="s">
        <v>5161</v>
      </c>
      <c r="E131" s="85" t="s">
        <v>5171</v>
      </c>
      <c r="F131" s="85" t="s">
        <v>5172</v>
      </c>
      <c r="G131" s="81" t="s">
        <v>5164</v>
      </c>
    </row>
    <row r="132" spans="2:7" ht="60.6" thickBot="1">
      <c r="B132" s="82" t="s">
        <v>5173</v>
      </c>
      <c r="C132" s="86" t="s">
        <v>5174</v>
      </c>
      <c r="D132" s="86" t="s">
        <v>5175</v>
      </c>
      <c r="E132" s="86" t="s">
        <v>5176</v>
      </c>
      <c r="F132" s="86" t="s">
        <v>5177</v>
      </c>
      <c r="G132" s="83">
        <v>3</v>
      </c>
    </row>
    <row r="133" spans="2:7" ht="15.6" thickBot="1">
      <c r="B133" s="84"/>
    </row>
    <row r="134" spans="2:7" ht="15.6" thickBot="1">
      <c r="B134" s="80" t="s">
        <v>397</v>
      </c>
      <c r="C134" s="85" t="s">
        <v>621</v>
      </c>
      <c r="D134" s="85" t="s">
        <v>5161</v>
      </c>
      <c r="E134" s="85" t="s">
        <v>5171</v>
      </c>
      <c r="F134" s="85" t="s">
        <v>5172</v>
      </c>
      <c r="G134" s="81" t="s">
        <v>5164</v>
      </c>
    </row>
    <row r="135" spans="2:7" ht="60.6" thickBot="1">
      <c r="B135" s="82" t="s">
        <v>5173</v>
      </c>
      <c r="C135" s="86" t="s">
        <v>5178</v>
      </c>
      <c r="D135" s="86"/>
      <c r="E135" s="86"/>
      <c r="F135" s="86"/>
      <c r="G135" s="83">
        <v>0.88</v>
      </c>
    </row>
    <row r="136" spans="2:7">
      <c r="B136" s="84"/>
    </row>
    <row r="137" spans="2:7">
      <c r="B137" s="95" t="s">
        <v>320</v>
      </c>
    </row>
    <row r="138" spans="2:7" ht="19.2">
      <c r="B138" s="79" t="s">
        <v>795</v>
      </c>
    </row>
    <row r="139" spans="2:7" ht="27.6">
      <c r="B139" s="90" t="s">
        <v>5180</v>
      </c>
    </row>
    <row r="140" spans="2:7">
      <c r="B140" s="73"/>
    </row>
    <row r="141" spans="2:7" ht="16.8">
      <c r="B141" s="94" t="s">
        <v>5181</v>
      </c>
    </row>
    <row r="143" spans="2:7">
      <c r="B143" s="95" t="s">
        <v>408</v>
      </c>
    </row>
    <row r="145" spans="2:2">
      <c r="B145" s="95" t="s">
        <v>409</v>
      </c>
    </row>
    <row r="147" spans="2:2">
      <c r="B147" s="95" t="s">
        <v>410</v>
      </c>
    </row>
    <row r="149" spans="2:2">
      <c r="B149" s="73"/>
    </row>
    <row r="151" spans="2:2">
      <c r="B151" s="95" t="s">
        <v>411</v>
      </c>
    </row>
    <row r="153" spans="2:2">
      <c r="B153" s="95" t="s">
        <v>412</v>
      </c>
    </row>
    <row r="155" spans="2:2">
      <c r="B155" s="73"/>
    </row>
    <row r="156" spans="2:2" ht="16.8">
      <c r="B156" s="94" t="s">
        <v>5182</v>
      </c>
    </row>
    <row r="157" spans="2:2">
      <c r="B157" s="73"/>
    </row>
    <row r="159" spans="2:2">
      <c r="B159" s="73"/>
    </row>
    <row r="160" spans="2:2" ht="16.8">
      <c r="B160" s="94" t="s">
        <v>5183</v>
      </c>
    </row>
    <row r="162" spans="2:2">
      <c r="B162" s="95" t="s">
        <v>413</v>
      </c>
    </row>
    <row r="164" spans="2:2">
      <c r="B164" s="95" t="s">
        <v>414</v>
      </c>
    </row>
    <row r="166" spans="2:2">
      <c r="B166" s="95" t="s">
        <v>415</v>
      </c>
    </row>
    <row r="168" spans="2:2">
      <c r="B168" s="73"/>
    </row>
    <row r="170" spans="2:2">
      <c r="B170" s="95" t="s">
        <v>416</v>
      </c>
    </row>
    <row r="172" spans="2:2">
      <c r="B172" s="95" t="s">
        <v>417</v>
      </c>
    </row>
    <row r="174" spans="2:2">
      <c r="B174" s="95" t="s">
        <v>418</v>
      </c>
    </row>
    <row r="176" spans="2:2">
      <c r="B176" s="73"/>
    </row>
    <row r="178" spans="2:2">
      <c r="B178" s="95" t="s">
        <v>419</v>
      </c>
    </row>
    <row r="180" spans="2:2">
      <c r="B180" s="95" t="s">
        <v>420</v>
      </c>
    </row>
    <row r="182" spans="2:2">
      <c r="B182" s="95" t="s">
        <v>421</v>
      </c>
    </row>
    <row r="184" spans="2:2">
      <c r="B184" s="73"/>
    </row>
    <row r="186" spans="2:2">
      <c r="B186" s="95" t="s">
        <v>422</v>
      </c>
    </row>
    <row r="188" spans="2:2">
      <c r="B188" s="95" t="s">
        <v>423</v>
      </c>
    </row>
    <row r="190" spans="2:2">
      <c r="B190" s="95" t="s">
        <v>424</v>
      </c>
    </row>
    <row r="192" spans="2:2">
      <c r="B192" s="73"/>
    </row>
    <row r="194" spans="2:2">
      <c r="B194" s="95" t="s">
        <v>425</v>
      </c>
    </row>
    <row r="196" spans="2:2">
      <c r="B196" s="95" t="s">
        <v>426</v>
      </c>
    </row>
    <row r="198" spans="2:2">
      <c r="B198" s="95" t="s">
        <v>427</v>
      </c>
    </row>
    <row r="200" spans="2:2">
      <c r="B200" s="73"/>
    </row>
    <row r="202" spans="2:2">
      <c r="B202" s="95" t="s">
        <v>428</v>
      </c>
    </row>
    <row r="204" spans="2:2">
      <c r="B204" s="95" t="s">
        <v>429</v>
      </c>
    </row>
    <row r="206" spans="2:2">
      <c r="B206" s="95" t="s">
        <v>430</v>
      </c>
    </row>
    <row r="208" spans="2:2">
      <c r="B208" s="73"/>
    </row>
    <row r="210" spans="2:2">
      <c r="B210" s="95" t="s">
        <v>431</v>
      </c>
    </row>
    <row r="212" spans="2:2">
      <c r="B212" s="95" t="s">
        <v>432</v>
      </c>
    </row>
    <row r="214" spans="2:2">
      <c r="B214" s="73"/>
    </row>
    <row r="215" spans="2:2" ht="16.8">
      <c r="B215" s="94" t="s">
        <v>5184</v>
      </c>
    </row>
    <row r="217" spans="2:2">
      <c r="B217" s="95" t="s">
        <v>408</v>
      </c>
    </row>
    <row r="219" spans="2:2">
      <c r="B219" s="95" t="s">
        <v>419</v>
      </c>
    </row>
    <row r="221" spans="2:2">
      <c r="B221" s="95" t="s">
        <v>409</v>
      </c>
    </row>
    <row r="223" spans="2:2">
      <c r="B223" s="73"/>
    </row>
    <row r="225" spans="2:12">
      <c r="B225" s="95" t="s">
        <v>410</v>
      </c>
    </row>
    <row r="227" spans="2:12">
      <c r="B227" s="95" t="s">
        <v>411</v>
      </c>
    </row>
    <row r="229" spans="2:12">
      <c r="B229" s="95" t="s">
        <v>428</v>
      </c>
    </row>
    <row r="231" spans="2:12">
      <c r="B231" s="73"/>
    </row>
    <row r="233" spans="2:12">
      <c r="B233" s="95" t="s">
        <v>412</v>
      </c>
    </row>
    <row r="235" spans="2:12">
      <c r="B235" s="73"/>
    </row>
    <row r="236" spans="2:12" ht="16.8">
      <c r="B236" s="94" t="s">
        <v>5185</v>
      </c>
    </row>
    <row r="237" spans="2:12" ht="15.6" thickBot="1">
      <c r="B237" s="95" t="s">
        <v>315</v>
      </c>
    </row>
    <row r="238" spans="2:12" ht="15.6" thickBot="1">
      <c r="B238" s="80" t="s">
        <v>5186</v>
      </c>
      <c r="C238" s="85" t="s">
        <v>5187</v>
      </c>
      <c r="D238" s="85" t="s">
        <v>5188</v>
      </c>
      <c r="E238" s="85" t="s">
        <v>5189</v>
      </c>
      <c r="F238" s="85" t="s">
        <v>5190</v>
      </c>
      <c r="G238" s="85" t="s">
        <v>4739</v>
      </c>
      <c r="H238" s="85" t="s">
        <v>5191</v>
      </c>
      <c r="I238" s="85" t="s">
        <v>317</v>
      </c>
      <c r="J238" s="85" t="s">
        <v>5192</v>
      </c>
      <c r="K238" s="85" t="s">
        <v>5193</v>
      </c>
      <c r="L238" s="81" t="s">
        <v>1378</v>
      </c>
    </row>
    <row r="239" spans="2:12" ht="15.6" thickBot="1">
      <c r="B239" s="82" t="b">
        <v>1</v>
      </c>
      <c r="C239" s="86" t="b">
        <v>0</v>
      </c>
      <c r="D239" s="86" t="b">
        <v>0</v>
      </c>
      <c r="E239" s="86" t="b">
        <v>0</v>
      </c>
      <c r="F239" s="86" t="b">
        <v>0</v>
      </c>
      <c r="G239" s="86" t="s">
        <v>5194</v>
      </c>
      <c r="H239" s="86">
        <v>2980</v>
      </c>
      <c r="I239" s="86">
        <v>5</v>
      </c>
      <c r="J239" s="86">
        <v>0</v>
      </c>
      <c r="K239" s="86">
        <v>0.1</v>
      </c>
      <c r="L239" s="83">
        <v>2</v>
      </c>
    </row>
    <row r="240" spans="2:12" ht="15.6" thickBot="1">
      <c r="B240" s="87"/>
      <c r="C240" s="88"/>
      <c r="D240" s="88"/>
      <c r="E240" s="88"/>
      <c r="F240" s="88"/>
      <c r="G240" s="88"/>
      <c r="H240" s="88">
        <v>5990</v>
      </c>
      <c r="I240" s="88">
        <v>12.5</v>
      </c>
      <c r="J240" s="88"/>
      <c r="K240" s="88"/>
      <c r="L240" s="89"/>
    </row>
    <row r="241" spans="2:12" ht="15.6" thickBot="1">
      <c r="B241" s="82"/>
      <c r="C241" s="86"/>
      <c r="D241" s="86"/>
      <c r="E241" s="86"/>
      <c r="F241" s="86"/>
      <c r="G241" s="86"/>
      <c r="H241" s="86">
        <v>9000</v>
      </c>
      <c r="I241" s="86">
        <v>20</v>
      </c>
      <c r="J241" s="86"/>
      <c r="K241" s="86"/>
      <c r="L241" s="83"/>
    </row>
    <row r="242" spans="2:12">
      <c r="B242" s="73"/>
    </row>
    <row r="243" spans="2:12">
      <c r="B243" s="73"/>
    </row>
    <row r="244" spans="2:12" ht="16.8">
      <c r="B244" s="94" t="s">
        <v>5195</v>
      </c>
    </row>
    <row r="245" spans="2:12">
      <c r="B245" s="95" t="s">
        <v>1636</v>
      </c>
    </row>
    <row r="246" spans="2:12">
      <c r="B246" s="73"/>
    </row>
    <row r="248" spans="2:12">
      <c r="B248" s="73"/>
    </row>
    <row r="249" spans="2:12">
      <c r="B249" s="95" t="s">
        <v>5196</v>
      </c>
    </row>
    <row r="250" spans="2:12">
      <c r="B250" s="73"/>
    </row>
    <row r="252" spans="2:12">
      <c r="B252" s="73"/>
    </row>
    <row r="253" spans="2:12">
      <c r="B253" s="95" t="s">
        <v>300</v>
      </c>
    </row>
    <row r="254" spans="2:12">
      <c r="B254" s="73"/>
    </row>
    <row r="256" spans="2:12">
      <c r="B256" s="73"/>
    </row>
    <row r="257" spans="2:2">
      <c r="B257" s="95" t="s">
        <v>1632</v>
      </c>
    </row>
    <row r="258" spans="2:2">
      <c r="B258" s="73"/>
    </row>
    <row r="260" spans="2:2">
      <c r="B260" s="73"/>
    </row>
    <row r="261" spans="2:2">
      <c r="B261" s="95" t="s">
        <v>5197</v>
      </c>
    </row>
    <row r="262" spans="2:2">
      <c r="B262" s="73"/>
    </row>
    <row r="264" spans="2:2">
      <c r="B264" s="73"/>
    </row>
    <row r="265" spans="2:2">
      <c r="B265" s="95" t="s">
        <v>5198</v>
      </c>
    </row>
    <row r="266" spans="2:2">
      <c r="B266" s="73"/>
    </row>
    <row r="268" spans="2:2">
      <c r="B268" s="73"/>
    </row>
    <row r="269" spans="2:2">
      <c r="B269" s="95" t="s">
        <v>5199</v>
      </c>
    </row>
    <row r="270" spans="2:2">
      <c r="B270" s="73"/>
    </row>
    <row r="272" spans="2:2">
      <c r="B272" s="73"/>
    </row>
    <row r="273" spans="2:3">
      <c r="B273" s="95" t="s">
        <v>5200</v>
      </c>
    </row>
    <row r="274" spans="2:3">
      <c r="B274" s="73"/>
    </row>
    <row r="276" spans="2:3">
      <c r="B276" s="73"/>
    </row>
    <row r="277" spans="2:3">
      <c r="B277" s="95" t="s">
        <v>5201</v>
      </c>
    </row>
    <row r="278" spans="2:3">
      <c r="B278" s="73"/>
    </row>
    <row r="280" spans="2:3">
      <c r="B280" s="73"/>
    </row>
    <row r="281" spans="2:3">
      <c r="B281" s="95" t="s">
        <v>5202</v>
      </c>
    </row>
    <row r="282" spans="2:3">
      <c r="B282" s="73"/>
    </row>
    <row r="284" spans="2:3" ht="16.8">
      <c r="B284" s="94" t="s">
        <v>5203</v>
      </c>
    </row>
    <row r="285" spans="2:3">
      <c r="B285" s="95" t="s">
        <v>358</v>
      </c>
    </row>
    <row r="286" spans="2:3" ht="15.6" thickBot="1">
      <c r="B286" s="73" t="s">
        <v>5204</v>
      </c>
    </row>
    <row r="287" spans="2:3" ht="15.6" thickBot="1">
      <c r="B287" s="80" t="s">
        <v>316</v>
      </c>
      <c r="C287" s="81" t="s">
        <v>334</v>
      </c>
    </row>
    <row r="288" spans="2:3" ht="15.6" thickBot="1">
      <c r="B288" s="82">
        <v>9000</v>
      </c>
      <c r="C288" s="83">
        <v>30</v>
      </c>
    </row>
    <row r="289" spans="2:5">
      <c r="B289" s="73"/>
    </row>
    <row r="290" spans="2:5" ht="15.6" thickBot="1">
      <c r="B290" s="73" t="s">
        <v>338</v>
      </c>
    </row>
    <row r="291" spans="2:5" ht="15.6" thickBot="1">
      <c r="B291" s="80" t="s">
        <v>316</v>
      </c>
      <c r="C291" s="85" t="s">
        <v>319</v>
      </c>
      <c r="D291" s="85" t="s">
        <v>318</v>
      </c>
      <c r="E291" s="81" t="s">
        <v>340</v>
      </c>
    </row>
    <row r="292" spans="2:5" ht="15.6" thickBot="1">
      <c r="B292" s="82">
        <v>9000</v>
      </c>
      <c r="C292" s="86">
        <v>300</v>
      </c>
      <c r="D292" s="86">
        <v>80</v>
      </c>
      <c r="E292" s="83">
        <v>118.11</v>
      </c>
    </row>
    <row r="293" spans="2:5" ht="15.6" thickBot="1">
      <c r="B293" s="87"/>
      <c r="C293" s="88">
        <v>450</v>
      </c>
      <c r="D293" s="88"/>
      <c r="E293" s="89"/>
    </row>
    <row r="294" spans="2:5" ht="15.6" thickBot="1">
      <c r="B294" s="82"/>
      <c r="C294" s="86">
        <v>600</v>
      </c>
      <c r="D294" s="86"/>
      <c r="E294" s="83"/>
    </row>
    <row r="295" spans="2:5">
      <c r="B295" s="73"/>
    </row>
    <row r="296" spans="2:5" ht="15.6" thickBot="1">
      <c r="B296" s="73" t="s">
        <v>341</v>
      </c>
    </row>
    <row r="297" spans="2:5" ht="15.6" thickBot="1">
      <c r="B297" s="80" t="s">
        <v>316</v>
      </c>
      <c r="C297" s="85" t="s">
        <v>319</v>
      </c>
      <c r="D297" s="81" t="s">
        <v>340</v>
      </c>
    </row>
    <row r="298" spans="2:5" ht="15.6" thickBot="1">
      <c r="B298" s="82">
        <v>9000</v>
      </c>
      <c r="C298" s="86">
        <v>300</v>
      </c>
      <c r="D298" s="83">
        <v>118.11</v>
      </c>
    </row>
    <row r="299" spans="2:5" ht="15.6" thickBot="1">
      <c r="B299" s="87"/>
      <c r="C299" s="88">
        <v>450</v>
      </c>
      <c r="D299" s="89"/>
    </row>
    <row r="300" spans="2:5" ht="15.6" thickBot="1">
      <c r="B300" s="82"/>
      <c r="C300" s="86">
        <v>600</v>
      </c>
      <c r="D300" s="83"/>
    </row>
    <row r="301" spans="2:5">
      <c r="B301" s="73"/>
    </row>
    <row r="302" spans="2:5" ht="15.6" thickBot="1">
      <c r="B302" s="73" t="s">
        <v>5205</v>
      </c>
    </row>
    <row r="303" spans="2:5" ht="15.6" thickBot="1">
      <c r="B303" s="80" t="s">
        <v>316</v>
      </c>
      <c r="C303" s="81" t="s">
        <v>319</v>
      </c>
    </row>
    <row r="304" spans="2:5" ht="15.6" thickBot="1">
      <c r="B304" s="82">
        <v>9000</v>
      </c>
      <c r="C304" s="83">
        <v>300</v>
      </c>
    </row>
    <row r="305" spans="2:7" ht="15.6" thickBot="1">
      <c r="B305" s="87"/>
      <c r="C305" s="89">
        <v>450</v>
      </c>
    </row>
    <row r="306" spans="2:7" ht="15.6" thickBot="1">
      <c r="B306" s="82"/>
      <c r="C306" s="83">
        <v>600</v>
      </c>
    </row>
    <row r="307" spans="2:7">
      <c r="B307" s="73"/>
    </row>
    <row r="308" spans="2:7" ht="15.6" thickBot="1">
      <c r="B308" s="95" t="s">
        <v>359</v>
      </c>
    </row>
    <row r="309" spans="2:7" ht="15.6" thickBot="1">
      <c r="B309" s="80" t="s">
        <v>77</v>
      </c>
      <c r="C309" s="85" t="s">
        <v>352</v>
      </c>
      <c r="D309" s="85" t="s">
        <v>360</v>
      </c>
      <c r="E309" s="85" t="s">
        <v>361</v>
      </c>
      <c r="F309" s="81" t="s">
        <v>362</v>
      </c>
    </row>
    <row r="310" spans="2:7" ht="15.6" thickBot="1">
      <c r="B310" s="82" t="s">
        <v>5206</v>
      </c>
      <c r="C310" s="86" t="s">
        <v>5207</v>
      </c>
      <c r="D310" s="86" t="s">
        <v>5208</v>
      </c>
      <c r="E310" s="86" t="s">
        <v>5209</v>
      </c>
      <c r="F310" s="83" t="s">
        <v>5210</v>
      </c>
    </row>
    <row r="311" spans="2:7">
      <c r="B311" s="73"/>
    </row>
    <row r="312" spans="2:7" ht="15.6" thickBot="1">
      <c r="B312" s="95" t="s">
        <v>366</v>
      </c>
    </row>
    <row r="313" spans="2:7" ht="30.6" thickBot="1">
      <c r="B313" s="80" t="s">
        <v>367</v>
      </c>
      <c r="C313" s="85" t="s">
        <v>368</v>
      </c>
      <c r="D313" s="85" t="s">
        <v>369</v>
      </c>
      <c r="E313" s="85" t="s">
        <v>370</v>
      </c>
      <c r="F313" s="85" t="s">
        <v>5211</v>
      </c>
      <c r="G313" s="81" t="s">
        <v>371</v>
      </c>
    </row>
    <row r="314" spans="2:7" ht="30.6" thickBot="1">
      <c r="B314" s="82" t="s">
        <v>372</v>
      </c>
      <c r="C314" s="86" t="s">
        <v>5212</v>
      </c>
      <c r="D314" s="86" t="s">
        <v>374</v>
      </c>
      <c r="E314" s="86" t="b">
        <v>1</v>
      </c>
      <c r="F314" s="86" t="b">
        <v>1</v>
      </c>
      <c r="G314" s="83">
        <v>100</v>
      </c>
    </row>
    <row r="315" spans="2:7">
      <c r="B315" s="73"/>
    </row>
    <row r="316" spans="2:7" ht="15.6" thickBot="1">
      <c r="B316" s="95" t="s">
        <v>375</v>
      </c>
    </row>
    <row r="317" spans="2:7" ht="30.6" thickBot="1">
      <c r="B317" s="80" t="s">
        <v>376</v>
      </c>
      <c r="C317" s="85" t="s">
        <v>377</v>
      </c>
      <c r="D317" s="81" t="s">
        <v>378</v>
      </c>
    </row>
    <row r="318" spans="2:7" ht="15.6" thickBot="1">
      <c r="B318" s="82">
        <v>0.2</v>
      </c>
      <c r="C318" s="86">
        <v>22.7</v>
      </c>
      <c r="D318" s="83">
        <v>0.2</v>
      </c>
    </row>
    <row r="319" spans="2:7">
      <c r="B319" s="73"/>
    </row>
    <row r="320" spans="2:7" ht="15.6" thickBot="1">
      <c r="B320" s="95" t="s">
        <v>379</v>
      </c>
    </row>
    <row r="321" spans="2:8" ht="30.6" thickBot="1">
      <c r="B321" s="80" t="s">
        <v>380</v>
      </c>
      <c r="C321" s="85" t="s">
        <v>381</v>
      </c>
      <c r="D321" s="85" t="s">
        <v>382</v>
      </c>
      <c r="E321" s="81" t="s">
        <v>383</v>
      </c>
    </row>
    <row r="322" spans="2:8" ht="15.6" thickBot="1">
      <c r="B322" s="82">
        <v>4500</v>
      </c>
      <c r="C322" s="86">
        <v>2000</v>
      </c>
      <c r="D322" s="86">
        <v>8</v>
      </c>
      <c r="E322" s="83">
        <v>120</v>
      </c>
    </row>
    <row r="323" spans="2:8" ht="15.6" thickBot="1">
      <c r="B323" s="73"/>
    </row>
    <row r="324" spans="2:8" ht="30.6" thickBot="1">
      <c r="B324" s="80" t="s">
        <v>384</v>
      </c>
      <c r="C324" s="81" t="s">
        <v>385</v>
      </c>
    </row>
    <row r="325" spans="2:8" ht="15.6" thickBot="1">
      <c r="B325" s="82">
        <v>0.1</v>
      </c>
      <c r="C325" s="83">
        <v>0.1</v>
      </c>
    </row>
    <row r="326" spans="2:8">
      <c r="B326" s="84"/>
    </row>
    <row r="327" spans="2:8" ht="15.6" thickBot="1">
      <c r="B327" s="95" t="s">
        <v>386</v>
      </c>
    </row>
    <row r="328" spans="2:8" ht="30.6" thickBot="1">
      <c r="B328" s="80" t="s">
        <v>387</v>
      </c>
      <c r="C328" s="85" t="s">
        <v>388</v>
      </c>
      <c r="D328" s="85" t="s">
        <v>389</v>
      </c>
      <c r="E328" s="81" t="s">
        <v>390</v>
      </c>
    </row>
    <row r="329" spans="2:8" ht="15.6" thickBot="1">
      <c r="B329" s="82">
        <v>1</v>
      </c>
      <c r="C329" s="86" t="s">
        <v>5213</v>
      </c>
      <c r="D329" s="86" t="s">
        <v>5214</v>
      </c>
      <c r="E329" s="83" t="s">
        <v>5215</v>
      </c>
    </row>
    <row r="330" spans="2:8">
      <c r="B330" s="73"/>
    </row>
    <row r="331" spans="2:8" ht="15.6" thickBot="1">
      <c r="B331" s="95" t="s">
        <v>394</v>
      </c>
    </row>
    <row r="332" spans="2:8" ht="15.6" thickBot="1">
      <c r="B332" s="80" t="s">
        <v>395</v>
      </c>
      <c r="C332" s="85" t="s">
        <v>396</v>
      </c>
      <c r="D332" s="85" t="s">
        <v>397</v>
      </c>
      <c r="E332" s="85" t="s">
        <v>398</v>
      </c>
      <c r="F332" s="85" t="s">
        <v>399</v>
      </c>
      <c r="G332" s="85" t="s">
        <v>394</v>
      </c>
      <c r="H332" s="81" t="s">
        <v>400</v>
      </c>
    </row>
    <row r="333" spans="2:8" ht="30.6" thickBot="1">
      <c r="B333" s="82">
        <v>1</v>
      </c>
      <c r="C333" s="86" t="s">
        <v>5216</v>
      </c>
      <c r="D333" s="86" t="s">
        <v>5165</v>
      </c>
      <c r="E333" s="86" t="s">
        <v>402</v>
      </c>
      <c r="F333" s="86" t="b">
        <v>0</v>
      </c>
      <c r="G333" s="86" t="s">
        <v>5217</v>
      </c>
      <c r="H333" s="83">
        <v>0.97</v>
      </c>
    </row>
    <row r="334" spans="2:8" ht="30.6" thickBot="1">
      <c r="B334" s="87">
        <v>2</v>
      </c>
      <c r="C334" s="88" t="s">
        <v>5194</v>
      </c>
      <c r="D334" s="88" t="s">
        <v>5165</v>
      </c>
      <c r="E334" s="88" t="s">
        <v>402</v>
      </c>
      <c r="F334" s="88" t="b">
        <v>0</v>
      </c>
      <c r="G334" s="88" t="s">
        <v>5217</v>
      </c>
      <c r="H334" s="89">
        <v>0.95</v>
      </c>
    </row>
    <row r="335" spans="2:8">
      <c r="B335" s="73"/>
    </row>
    <row r="336" spans="2:8">
      <c r="B336" s="95" t="s">
        <v>347</v>
      </c>
    </row>
    <row r="337" spans="2:4">
      <c r="B337" s="73" t="s">
        <v>5194</v>
      </c>
    </row>
    <row r="339" spans="2:4">
      <c r="B339" s="95" t="s">
        <v>349</v>
      </c>
    </row>
    <row r="340" spans="2:4">
      <c r="B340" s="73" t="s">
        <v>5218</v>
      </c>
    </row>
    <row r="342" spans="2:4" ht="15.6" thickBot="1">
      <c r="B342" s="95" t="s">
        <v>405</v>
      </c>
    </row>
    <row r="343" spans="2:4" ht="15.6" thickBot="1">
      <c r="B343" s="80" t="s">
        <v>396</v>
      </c>
      <c r="C343" s="85" t="s">
        <v>406</v>
      </c>
      <c r="D343" s="81" t="s">
        <v>407</v>
      </c>
    </row>
    <row r="344" spans="2:4" ht="30.6" thickBot="1">
      <c r="B344" s="82" t="s">
        <v>5194</v>
      </c>
      <c r="C344" s="86" t="s">
        <v>5206</v>
      </c>
      <c r="D344" s="83" t="s">
        <v>5219</v>
      </c>
    </row>
    <row r="345" spans="2:4" ht="30.6" thickBot="1">
      <c r="B345" s="87" t="s">
        <v>5216</v>
      </c>
      <c r="C345" s="88" t="s">
        <v>5206</v>
      </c>
      <c r="D345" s="89" t="s">
        <v>5220</v>
      </c>
    </row>
    <row r="346" spans="2:4">
      <c r="B346" s="73"/>
    </row>
    <row r="347" spans="2:4" ht="15.6" thickBot="1">
      <c r="B347" s="95" t="s">
        <v>5221</v>
      </c>
    </row>
    <row r="348" spans="2:4" ht="30.6" thickBot="1">
      <c r="B348" s="80" t="s">
        <v>4814</v>
      </c>
      <c r="C348" s="85" t="s">
        <v>396</v>
      </c>
      <c r="D348" s="81" t="s">
        <v>5222</v>
      </c>
    </row>
    <row r="349" spans="2:4" ht="15.6" thickBot="1">
      <c r="B349" s="82">
        <v>1</v>
      </c>
      <c r="C349" s="86" t="s">
        <v>5216</v>
      </c>
      <c r="D349" s="83"/>
    </row>
    <row r="350" spans="2:4" ht="15.6" thickBot="1">
      <c r="B350" s="87">
        <v>2</v>
      </c>
      <c r="C350" s="88" t="s">
        <v>5194</v>
      </c>
      <c r="D350" s="89"/>
    </row>
    <row r="351" spans="2:4">
      <c r="B351" s="73"/>
    </row>
    <row r="352" spans="2:4">
      <c r="B352" s="73"/>
    </row>
    <row r="353" spans="2:8" ht="16.8">
      <c r="B353" s="94" t="s">
        <v>5223</v>
      </c>
    </row>
    <row r="354" spans="2:8">
      <c r="B354" s="73"/>
    </row>
    <row r="356" spans="2:8">
      <c r="B356" s="95" t="s">
        <v>5224</v>
      </c>
    </row>
    <row r="357" spans="2:8" ht="15.6" thickBot="1">
      <c r="B357" s="73" t="s">
        <v>5225</v>
      </c>
    </row>
    <row r="358" spans="2:8" ht="30.6" thickBot="1">
      <c r="B358" s="80" t="s">
        <v>5226</v>
      </c>
      <c r="C358" s="85" t="s">
        <v>5227</v>
      </c>
      <c r="D358" s="85" t="s">
        <v>5228</v>
      </c>
      <c r="E358" s="85" t="s">
        <v>5229</v>
      </c>
      <c r="F358" s="85" t="s">
        <v>5230</v>
      </c>
      <c r="G358" s="85" t="s">
        <v>5231</v>
      </c>
      <c r="H358" s="81" t="s">
        <v>5232</v>
      </c>
    </row>
    <row r="359" spans="2:8" ht="75.599999999999994" thickBot="1">
      <c r="B359" s="82" t="s">
        <v>5233</v>
      </c>
      <c r="C359" s="86">
        <v>12.78</v>
      </c>
      <c r="D359" s="86">
        <v>12.68</v>
      </c>
      <c r="E359" s="86">
        <v>12.69</v>
      </c>
      <c r="F359" s="86">
        <v>200</v>
      </c>
      <c r="G359" s="86">
        <v>30</v>
      </c>
      <c r="H359" s="83">
        <v>30</v>
      </c>
    </row>
    <row r="360" spans="2:8">
      <c r="B360" s="84"/>
    </row>
    <row r="361" spans="2:8" ht="15.6" thickBot="1">
      <c r="B361" s="73" t="s">
        <v>5234</v>
      </c>
    </row>
    <row r="362" spans="2:8" ht="30.6" thickBot="1">
      <c r="B362" s="80" t="s">
        <v>5226</v>
      </c>
      <c r="C362" s="85" t="s">
        <v>5227</v>
      </c>
      <c r="D362" s="85" t="s">
        <v>5228</v>
      </c>
      <c r="E362" s="85" t="s">
        <v>5229</v>
      </c>
      <c r="F362" s="85" t="s">
        <v>5230</v>
      </c>
      <c r="G362" s="85" t="s">
        <v>5231</v>
      </c>
      <c r="H362" s="81" t="s">
        <v>5232</v>
      </c>
    </row>
    <row r="363" spans="2:8" ht="90.6" thickBot="1">
      <c r="B363" s="82" t="s">
        <v>5235</v>
      </c>
      <c r="C363" s="86">
        <v>12.78</v>
      </c>
      <c r="D363" s="86">
        <v>13.1</v>
      </c>
      <c r="E363" s="86">
        <v>13.29</v>
      </c>
      <c r="F363" s="86">
        <v>1309.05</v>
      </c>
      <c r="G363" s="86">
        <v>0</v>
      </c>
      <c r="H363" s="83">
        <v>0</v>
      </c>
    </row>
    <row r="364" spans="2:8" ht="90.6" thickBot="1">
      <c r="B364" s="87" t="s">
        <v>5236</v>
      </c>
      <c r="C364" s="88">
        <v>12.78</v>
      </c>
      <c r="D364" s="88">
        <v>13.49</v>
      </c>
      <c r="E364" s="88">
        <v>13.59</v>
      </c>
      <c r="F364" s="88">
        <v>2642.51</v>
      </c>
      <c r="G364" s="88">
        <v>0</v>
      </c>
      <c r="H364" s="89">
        <v>0</v>
      </c>
    </row>
    <row r="365" spans="2:8">
      <c r="B365" s="84"/>
    </row>
    <row r="366" spans="2:8" ht="15.6" thickBot="1">
      <c r="B366" s="73" t="s">
        <v>5237</v>
      </c>
    </row>
    <row r="367" spans="2:8" ht="30.6" thickBot="1">
      <c r="B367" s="80" t="s">
        <v>5226</v>
      </c>
      <c r="C367" s="85" t="s">
        <v>5227</v>
      </c>
      <c r="D367" s="85" t="s">
        <v>5228</v>
      </c>
      <c r="E367" s="85" t="s">
        <v>5229</v>
      </c>
      <c r="F367" s="85" t="s">
        <v>5230</v>
      </c>
      <c r="G367" s="85" t="s">
        <v>5231</v>
      </c>
      <c r="H367" s="81" t="s">
        <v>5232</v>
      </c>
    </row>
    <row r="368" spans="2:8" ht="75.599999999999994" thickBot="1">
      <c r="B368" s="82" t="s">
        <v>5238</v>
      </c>
      <c r="C368" s="86">
        <v>12.78</v>
      </c>
      <c r="D368" s="86">
        <v>13.06</v>
      </c>
      <c r="E368" s="86">
        <v>13.25</v>
      </c>
      <c r="F368" s="86">
        <v>1294.3699999999999</v>
      </c>
      <c r="G368" s="86">
        <v>0</v>
      </c>
      <c r="H368" s="83">
        <v>0</v>
      </c>
    </row>
    <row r="369" spans="2:8" ht="75.599999999999994" thickBot="1">
      <c r="B369" s="87" t="s">
        <v>5239</v>
      </c>
      <c r="C369" s="88">
        <v>12.78</v>
      </c>
      <c r="D369" s="88">
        <v>13.43</v>
      </c>
      <c r="E369" s="88">
        <v>13.53</v>
      </c>
      <c r="F369" s="88">
        <v>2618.0100000000002</v>
      </c>
      <c r="G369" s="88">
        <v>0</v>
      </c>
      <c r="H369" s="89">
        <v>0</v>
      </c>
    </row>
    <row r="370" spans="2:8">
      <c r="B370" s="84"/>
    </row>
    <row r="371" spans="2:8" ht="15.6" thickBot="1">
      <c r="B371" s="73" t="s">
        <v>5240</v>
      </c>
    </row>
    <row r="372" spans="2:8" ht="30.6" thickBot="1">
      <c r="B372" s="80" t="s">
        <v>5226</v>
      </c>
      <c r="C372" s="85" t="s">
        <v>5227</v>
      </c>
      <c r="D372" s="85" t="s">
        <v>5228</v>
      </c>
      <c r="E372" s="85" t="s">
        <v>5229</v>
      </c>
      <c r="F372" s="85" t="s">
        <v>5230</v>
      </c>
      <c r="G372" s="85" t="s">
        <v>5231</v>
      </c>
      <c r="H372" s="81" t="s">
        <v>5232</v>
      </c>
    </row>
    <row r="373" spans="2:8" ht="45.6" thickBot="1">
      <c r="B373" s="82" t="s">
        <v>5241</v>
      </c>
      <c r="C373" s="86">
        <v>12.78</v>
      </c>
      <c r="D373" s="86">
        <v>13.06</v>
      </c>
      <c r="E373" s="86">
        <v>13.06</v>
      </c>
      <c r="F373" s="86">
        <v>1293.94</v>
      </c>
      <c r="G373" s="86">
        <v>0</v>
      </c>
      <c r="H373" s="83">
        <v>0</v>
      </c>
    </row>
    <row r="374" spans="2:8" ht="45.6" thickBot="1">
      <c r="B374" s="87" t="s">
        <v>5242</v>
      </c>
      <c r="C374" s="88">
        <v>12.78</v>
      </c>
      <c r="D374" s="88">
        <v>13.43</v>
      </c>
      <c r="E374" s="88">
        <v>13.44</v>
      </c>
      <c r="F374" s="88">
        <v>2616.5100000000002</v>
      </c>
      <c r="G374" s="88">
        <v>0</v>
      </c>
      <c r="H374" s="89">
        <v>0</v>
      </c>
    </row>
    <row r="375" spans="2:8">
      <c r="B375" s="84"/>
    </row>
    <row r="376" spans="2:8" ht="15.6" thickBot="1">
      <c r="B376" s="95" t="s">
        <v>5243</v>
      </c>
    </row>
    <row r="377" spans="2:8" ht="15.6" thickBot="1">
      <c r="B377" s="80" t="s">
        <v>291</v>
      </c>
      <c r="C377" s="85" t="s">
        <v>5244</v>
      </c>
      <c r="D377" s="85" t="s">
        <v>3306</v>
      </c>
      <c r="E377" s="85" t="s">
        <v>5245</v>
      </c>
      <c r="F377" s="85" t="s">
        <v>5246</v>
      </c>
      <c r="G377" s="85" t="s">
        <v>5247</v>
      </c>
      <c r="H377" s="81" t="s">
        <v>5248</v>
      </c>
    </row>
    <row r="378" spans="2:8" ht="30.6" thickBot="1">
      <c r="B378" s="82">
        <v>0</v>
      </c>
      <c r="C378" s="86" t="s">
        <v>5194</v>
      </c>
      <c r="D378" s="86" t="s">
        <v>5218</v>
      </c>
      <c r="E378" s="86">
        <v>0</v>
      </c>
      <c r="F378" s="86">
        <v>0</v>
      </c>
      <c r="G378" s="86">
        <v>0</v>
      </c>
      <c r="H378" s="83">
        <v>0</v>
      </c>
    </row>
    <row r="379" spans="2:8" ht="30.6" thickBot="1">
      <c r="B379" s="87">
        <v>100</v>
      </c>
      <c r="C379" s="88" t="s">
        <v>5194</v>
      </c>
      <c r="D379" s="88" t="s">
        <v>5218</v>
      </c>
      <c r="E379" s="88">
        <v>0</v>
      </c>
      <c r="F379" s="88">
        <v>0</v>
      </c>
      <c r="G379" s="88">
        <v>65.459999999999994</v>
      </c>
      <c r="H379" s="89">
        <v>65.459999999999994</v>
      </c>
    </row>
    <row r="380" spans="2:8" ht="30.6" thickBot="1">
      <c r="B380" s="82">
        <v>200</v>
      </c>
      <c r="C380" s="86" t="s">
        <v>5194</v>
      </c>
      <c r="D380" s="86" t="s">
        <v>5218</v>
      </c>
      <c r="E380" s="86">
        <v>0</v>
      </c>
      <c r="F380" s="86">
        <v>0</v>
      </c>
      <c r="G380" s="86">
        <v>130.93</v>
      </c>
      <c r="H380" s="83">
        <v>130.93</v>
      </c>
    </row>
    <row r="381" spans="2:8" ht="30.6" thickBot="1">
      <c r="B381" s="87">
        <v>300</v>
      </c>
      <c r="C381" s="88" t="s">
        <v>5194</v>
      </c>
      <c r="D381" s="88" t="s">
        <v>5218</v>
      </c>
      <c r="E381" s="88">
        <v>0</v>
      </c>
      <c r="F381" s="88">
        <v>0</v>
      </c>
      <c r="G381" s="88">
        <v>196.41</v>
      </c>
      <c r="H381" s="89">
        <v>196.41</v>
      </c>
    </row>
    <row r="382" spans="2:8" ht="30.6" thickBot="1">
      <c r="B382" s="82">
        <v>400</v>
      </c>
      <c r="C382" s="86" t="s">
        <v>5194</v>
      </c>
      <c r="D382" s="86" t="s">
        <v>5218</v>
      </c>
      <c r="E382" s="86">
        <v>0</v>
      </c>
      <c r="F382" s="86">
        <v>0</v>
      </c>
      <c r="G382" s="86">
        <v>261.89999999999998</v>
      </c>
      <c r="H382" s="83">
        <v>261.89999999999998</v>
      </c>
    </row>
    <row r="383" spans="2:8" ht="30.6" thickBot="1">
      <c r="B383" s="87">
        <v>500</v>
      </c>
      <c r="C383" s="88" t="s">
        <v>5194</v>
      </c>
      <c r="D383" s="88" t="s">
        <v>5218</v>
      </c>
      <c r="E383" s="88">
        <v>0</v>
      </c>
      <c r="F383" s="88">
        <v>0</v>
      </c>
      <c r="G383" s="88">
        <v>327.41000000000003</v>
      </c>
      <c r="H383" s="89">
        <v>327.41000000000003</v>
      </c>
    </row>
    <row r="384" spans="2:8" ht="30.6" thickBot="1">
      <c r="B384" s="82">
        <v>600</v>
      </c>
      <c r="C384" s="86" t="s">
        <v>5194</v>
      </c>
      <c r="D384" s="86" t="s">
        <v>5218</v>
      </c>
      <c r="E384" s="86">
        <v>0</v>
      </c>
      <c r="F384" s="86">
        <v>0</v>
      </c>
      <c r="G384" s="86">
        <v>392.92</v>
      </c>
      <c r="H384" s="83">
        <v>392.92</v>
      </c>
    </row>
    <row r="385" spans="2:8" ht="30.6" thickBot="1">
      <c r="B385" s="87">
        <v>700</v>
      </c>
      <c r="C385" s="88" t="s">
        <v>5194</v>
      </c>
      <c r="D385" s="88" t="s">
        <v>5218</v>
      </c>
      <c r="E385" s="88">
        <v>0</v>
      </c>
      <c r="F385" s="88">
        <v>0</v>
      </c>
      <c r="G385" s="88">
        <v>458.42</v>
      </c>
      <c r="H385" s="89">
        <v>458.42</v>
      </c>
    </row>
    <row r="386" spans="2:8" ht="30.6" thickBot="1">
      <c r="B386" s="82">
        <v>800</v>
      </c>
      <c r="C386" s="86" t="s">
        <v>5194</v>
      </c>
      <c r="D386" s="86" t="s">
        <v>5218</v>
      </c>
      <c r="E386" s="86">
        <v>0</v>
      </c>
      <c r="F386" s="86">
        <v>0</v>
      </c>
      <c r="G386" s="86">
        <v>523.92999999999995</v>
      </c>
      <c r="H386" s="83">
        <v>523.92999999999995</v>
      </c>
    </row>
    <row r="387" spans="2:8" ht="30.6" thickBot="1">
      <c r="B387" s="87">
        <v>900</v>
      </c>
      <c r="C387" s="88" t="s">
        <v>5194</v>
      </c>
      <c r="D387" s="88" t="s">
        <v>5218</v>
      </c>
      <c r="E387" s="88">
        <v>0</v>
      </c>
      <c r="F387" s="88">
        <v>0</v>
      </c>
      <c r="G387" s="88">
        <v>589.45000000000005</v>
      </c>
      <c r="H387" s="89">
        <v>589.45000000000005</v>
      </c>
    </row>
    <row r="388" spans="2:8" ht="30.6" thickBot="1">
      <c r="B388" s="82">
        <v>1000</v>
      </c>
      <c r="C388" s="86" t="s">
        <v>5194</v>
      </c>
      <c r="D388" s="86" t="s">
        <v>5218</v>
      </c>
      <c r="E388" s="86">
        <v>0</v>
      </c>
      <c r="F388" s="86">
        <v>0</v>
      </c>
      <c r="G388" s="86">
        <v>654.98</v>
      </c>
      <c r="H388" s="83">
        <v>654.98</v>
      </c>
    </row>
    <row r="389" spans="2:8" ht="30.6" thickBot="1">
      <c r="B389" s="87">
        <v>1100</v>
      </c>
      <c r="C389" s="88" t="s">
        <v>5194</v>
      </c>
      <c r="D389" s="88" t="s">
        <v>5218</v>
      </c>
      <c r="E389" s="88">
        <v>0</v>
      </c>
      <c r="F389" s="88">
        <v>0</v>
      </c>
      <c r="G389" s="88">
        <v>720.52</v>
      </c>
      <c r="H389" s="89">
        <v>720.52</v>
      </c>
    </row>
    <row r="390" spans="2:8" ht="30.6" thickBot="1">
      <c r="B390" s="82">
        <v>1200</v>
      </c>
      <c r="C390" s="86" t="s">
        <v>5194</v>
      </c>
      <c r="D390" s="86" t="s">
        <v>5218</v>
      </c>
      <c r="E390" s="86">
        <v>0</v>
      </c>
      <c r="F390" s="86">
        <v>0</v>
      </c>
      <c r="G390" s="86">
        <v>786.08</v>
      </c>
      <c r="H390" s="83">
        <v>786.08</v>
      </c>
    </row>
    <row r="391" spans="2:8" ht="30.6" thickBot="1">
      <c r="B391" s="87">
        <v>1300</v>
      </c>
      <c r="C391" s="88" t="s">
        <v>5194</v>
      </c>
      <c r="D391" s="88" t="s">
        <v>5218</v>
      </c>
      <c r="E391" s="88">
        <v>0</v>
      </c>
      <c r="F391" s="88">
        <v>0</v>
      </c>
      <c r="G391" s="88">
        <v>851.64</v>
      </c>
      <c r="H391" s="89">
        <v>851.64</v>
      </c>
    </row>
    <row r="392" spans="2:8" ht="30.6" thickBot="1">
      <c r="B392" s="82">
        <v>1400</v>
      </c>
      <c r="C392" s="86" t="s">
        <v>5194</v>
      </c>
      <c r="D392" s="86" t="s">
        <v>5218</v>
      </c>
      <c r="E392" s="86">
        <v>0</v>
      </c>
      <c r="F392" s="86">
        <v>0</v>
      </c>
      <c r="G392" s="86">
        <v>917.22</v>
      </c>
      <c r="H392" s="83">
        <v>917.22</v>
      </c>
    </row>
    <row r="393" spans="2:8" ht="30.6" thickBot="1">
      <c r="B393" s="87">
        <v>1500</v>
      </c>
      <c r="C393" s="88" t="s">
        <v>5194</v>
      </c>
      <c r="D393" s="88" t="s">
        <v>5218</v>
      </c>
      <c r="E393" s="88">
        <v>0</v>
      </c>
      <c r="F393" s="88">
        <v>0</v>
      </c>
      <c r="G393" s="88">
        <v>982.82</v>
      </c>
      <c r="H393" s="89">
        <v>982.82</v>
      </c>
    </row>
    <row r="394" spans="2:8" ht="30.6" thickBot="1">
      <c r="B394" s="82">
        <v>1600</v>
      </c>
      <c r="C394" s="86" t="s">
        <v>5194</v>
      </c>
      <c r="D394" s="86" t="s">
        <v>5218</v>
      </c>
      <c r="E394" s="86">
        <v>0</v>
      </c>
      <c r="F394" s="86">
        <v>0</v>
      </c>
      <c r="G394" s="86">
        <v>1048.42</v>
      </c>
      <c r="H394" s="83">
        <v>1048.42</v>
      </c>
    </row>
    <row r="395" spans="2:8" ht="30.6" thickBot="1">
      <c r="B395" s="87">
        <v>1700</v>
      </c>
      <c r="C395" s="88" t="s">
        <v>5194</v>
      </c>
      <c r="D395" s="88" t="s">
        <v>5218</v>
      </c>
      <c r="E395" s="88">
        <v>0</v>
      </c>
      <c r="F395" s="88">
        <v>0</v>
      </c>
      <c r="G395" s="88">
        <v>1114.04</v>
      </c>
      <c r="H395" s="89">
        <v>1114.04</v>
      </c>
    </row>
    <row r="396" spans="2:8" ht="30.6" thickBot="1">
      <c r="B396" s="82">
        <v>1800</v>
      </c>
      <c r="C396" s="86" t="s">
        <v>5194</v>
      </c>
      <c r="D396" s="86" t="s">
        <v>5218</v>
      </c>
      <c r="E396" s="86">
        <v>0</v>
      </c>
      <c r="F396" s="86">
        <v>0</v>
      </c>
      <c r="G396" s="86">
        <v>1179.6600000000001</v>
      </c>
      <c r="H396" s="83">
        <v>1179.6600000000001</v>
      </c>
    </row>
    <row r="397" spans="2:8" ht="30.6" thickBot="1">
      <c r="B397" s="87">
        <v>1900</v>
      </c>
      <c r="C397" s="88" t="s">
        <v>5194</v>
      </c>
      <c r="D397" s="88" t="s">
        <v>5218</v>
      </c>
      <c r="E397" s="88">
        <v>0</v>
      </c>
      <c r="F397" s="88">
        <v>0</v>
      </c>
      <c r="G397" s="88">
        <v>1245.3</v>
      </c>
      <c r="H397" s="89">
        <v>1245.3</v>
      </c>
    </row>
    <row r="398" spans="2:8" ht="30.6" thickBot="1">
      <c r="B398" s="82">
        <v>2000</v>
      </c>
      <c r="C398" s="86" t="s">
        <v>5194</v>
      </c>
      <c r="D398" s="86" t="s">
        <v>5218</v>
      </c>
      <c r="E398" s="86">
        <v>0</v>
      </c>
      <c r="F398" s="86">
        <v>0</v>
      </c>
      <c r="G398" s="86">
        <v>1310.96</v>
      </c>
      <c r="H398" s="83">
        <v>1310.96</v>
      </c>
    </row>
    <row r="399" spans="2:8" ht="30.6" thickBot="1">
      <c r="B399" s="87">
        <v>2100</v>
      </c>
      <c r="C399" s="88" t="s">
        <v>5194</v>
      </c>
      <c r="D399" s="88" t="s">
        <v>5218</v>
      </c>
      <c r="E399" s="88">
        <v>0</v>
      </c>
      <c r="F399" s="88">
        <v>0</v>
      </c>
      <c r="G399" s="88">
        <v>1376.62</v>
      </c>
      <c r="H399" s="89">
        <v>1376.62</v>
      </c>
    </row>
    <row r="400" spans="2:8" ht="30.6" thickBot="1">
      <c r="B400" s="82">
        <v>2200</v>
      </c>
      <c r="C400" s="86" t="s">
        <v>5194</v>
      </c>
      <c r="D400" s="86" t="s">
        <v>5218</v>
      </c>
      <c r="E400" s="86">
        <v>0</v>
      </c>
      <c r="F400" s="86">
        <v>0</v>
      </c>
      <c r="G400" s="86">
        <v>1442.3</v>
      </c>
      <c r="H400" s="83">
        <v>1442.3</v>
      </c>
    </row>
    <row r="401" spans="2:8" ht="30.6" thickBot="1">
      <c r="B401" s="87">
        <v>2300</v>
      </c>
      <c r="C401" s="88" t="s">
        <v>5194</v>
      </c>
      <c r="D401" s="88" t="s">
        <v>5218</v>
      </c>
      <c r="E401" s="88">
        <v>0</v>
      </c>
      <c r="F401" s="88">
        <v>0</v>
      </c>
      <c r="G401" s="88">
        <v>1507.99</v>
      </c>
      <c r="H401" s="89">
        <v>1507.99</v>
      </c>
    </row>
    <row r="402" spans="2:8" ht="30.6" thickBot="1">
      <c r="B402" s="82">
        <v>2400</v>
      </c>
      <c r="C402" s="86" t="s">
        <v>5194</v>
      </c>
      <c r="D402" s="86" t="s">
        <v>5218</v>
      </c>
      <c r="E402" s="86">
        <v>0</v>
      </c>
      <c r="F402" s="86">
        <v>0</v>
      </c>
      <c r="G402" s="86">
        <v>1573.69</v>
      </c>
      <c r="H402" s="83">
        <v>1573.69</v>
      </c>
    </row>
    <row r="403" spans="2:8" ht="30.6" thickBot="1">
      <c r="B403" s="87">
        <v>2500</v>
      </c>
      <c r="C403" s="88" t="s">
        <v>5194</v>
      </c>
      <c r="D403" s="88" t="s">
        <v>5218</v>
      </c>
      <c r="E403" s="88">
        <v>0</v>
      </c>
      <c r="F403" s="88">
        <v>0</v>
      </c>
      <c r="G403" s="88">
        <v>1639.4</v>
      </c>
      <c r="H403" s="89">
        <v>1639.4</v>
      </c>
    </row>
    <row r="404" spans="2:8" ht="30.6" thickBot="1">
      <c r="B404" s="82">
        <v>2600</v>
      </c>
      <c r="C404" s="86" t="s">
        <v>5194</v>
      </c>
      <c r="D404" s="86" t="s">
        <v>5218</v>
      </c>
      <c r="E404" s="86">
        <v>0</v>
      </c>
      <c r="F404" s="86">
        <v>0</v>
      </c>
      <c r="G404" s="86">
        <v>1705.13</v>
      </c>
      <c r="H404" s="83">
        <v>1705.13</v>
      </c>
    </row>
    <row r="405" spans="2:8" ht="30.6" thickBot="1">
      <c r="B405" s="87">
        <v>2700</v>
      </c>
      <c r="C405" s="88" t="s">
        <v>5194</v>
      </c>
      <c r="D405" s="88" t="s">
        <v>5218</v>
      </c>
      <c r="E405" s="88">
        <v>0</v>
      </c>
      <c r="F405" s="88">
        <v>0</v>
      </c>
      <c r="G405" s="88">
        <v>1770.87</v>
      </c>
      <c r="H405" s="89">
        <v>1770.87</v>
      </c>
    </row>
    <row r="406" spans="2:8" ht="30.6" thickBot="1">
      <c r="B406" s="82">
        <v>2800</v>
      </c>
      <c r="C406" s="86" t="s">
        <v>5194</v>
      </c>
      <c r="D406" s="86" t="s">
        <v>5218</v>
      </c>
      <c r="E406" s="86">
        <v>0</v>
      </c>
      <c r="F406" s="86">
        <v>0</v>
      </c>
      <c r="G406" s="86">
        <v>1836.62</v>
      </c>
      <c r="H406" s="83">
        <v>1836.62</v>
      </c>
    </row>
    <row r="407" spans="2:8" ht="30.6" thickBot="1">
      <c r="B407" s="87">
        <v>2900</v>
      </c>
      <c r="C407" s="88" t="s">
        <v>5194</v>
      </c>
      <c r="D407" s="88" t="s">
        <v>5218</v>
      </c>
      <c r="E407" s="88">
        <v>0</v>
      </c>
      <c r="F407" s="88">
        <v>0</v>
      </c>
      <c r="G407" s="88">
        <v>1902.38</v>
      </c>
      <c r="H407" s="89">
        <v>1902.38</v>
      </c>
    </row>
    <row r="408" spans="2:8" ht="30.6" thickBot="1">
      <c r="B408" s="82">
        <v>3000</v>
      </c>
      <c r="C408" s="86" t="s">
        <v>5194</v>
      </c>
      <c r="D408" s="86" t="s">
        <v>5218</v>
      </c>
      <c r="E408" s="86">
        <v>0</v>
      </c>
      <c r="F408" s="86">
        <v>0</v>
      </c>
      <c r="G408" s="86">
        <v>1968.15</v>
      </c>
      <c r="H408" s="83">
        <v>1968.15</v>
      </c>
    </row>
    <row r="409" spans="2:8" ht="30.6" thickBot="1">
      <c r="B409" s="87">
        <v>3100</v>
      </c>
      <c r="C409" s="88" t="s">
        <v>5194</v>
      </c>
      <c r="D409" s="88" t="s">
        <v>5218</v>
      </c>
      <c r="E409" s="88">
        <v>0</v>
      </c>
      <c r="F409" s="88">
        <v>0</v>
      </c>
      <c r="G409" s="88">
        <v>2028.72</v>
      </c>
      <c r="H409" s="89">
        <v>2028.72</v>
      </c>
    </row>
    <row r="410" spans="2:8" ht="30.6" thickBot="1">
      <c r="B410" s="82">
        <v>3200</v>
      </c>
      <c r="C410" s="86" t="s">
        <v>5194</v>
      </c>
      <c r="D410" s="86" t="s">
        <v>5218</v>
      </c>
      <c r="E410" s="86">
        <v>0</v>
      </c>
      <c r="F410" s="86">
        <v>0</v>
      </c>
      <c r="G410" s="86">
        <v>2089.31</v>
      </c>
      <c r="H410" s="83">
        <v>2089.31</v>
      </c>
    </row>
    <row r="411" spans="2:8" ht="30.6" thickBot="1">
      <c r="B411" s="87">
        <v>3300</v>
      </c>
      <c r="C411" s="88" t="s">
        <v>5194</v>
      </c>
      <c r="D411" s="88" t="s">
        <v>5218</v>
      </c>
      <c r="E411" s="88">
        <v>0</v>
      </c>
      <c r="F411" s="88">
        <v>0</v>
      </c>
      <c r="G411" s="88">
        <v>2149.9</v>
      </c>
      <c r="H411" s="89">
        <v>2149.9</v>
      </c>
    </row>
    <row r="412" spans="2:8" ht="30.6" thickBot="1">
      <c r="B412" s="82">
        <v>3400</v>
      </c>
      <c r="C412" s="86" t="s">
        <v>5194</v>
      </c>
      <c r="D412" s="86" t="s">
        <v>5218</v>
      </c>
      <c r="E412" s="86">
        <v>0</v>
      </c>
      <c r="F412" s="86">
        <v>0</v>
      </c>
      <c r="G412" s="86">
        <v>2210.5</v>
      </c>
      <c r="H412" s="83">
        <v>2210.5</v>
      </c>
    </row>
    <row r="413" spans="2:8" ht="30.6" thickBot="1">
      <c r="B413" s="87">
        <v>3500</v>
      </c>
      <c r="C413" s="88" t="s">
        <v>5194</v>
      </c>
      <c r="D413" s="88" t="s">
        <v>5218</v>
      </c>
      <c r="E413" s="88">
        <v>0</v>
      </c>
      <c r="F413" s="88">
        <v>0</v>
      </c>
      <c r="G413" s="88">
        <v>2271.11</v>
      </c>
      <c r="H413" s="89">
        <v>2271.11</v>
      </c>
    </row>
    <row r="414" spans="2:8" ht="30.6" thickBot="1">
      <c r="B414" s="82">
        <v>3600</v>
      </c>
      <c r="C414" s="86" t="s">
        <v>5194</v>
      </c>
      <c r="D414" s="86" t="s">
        <v>5218</v>
      </c>
      <c r="E414" s="86">
        <v>0</v>
      </c>
      <c r="F414" s="86">
        <v>0</v>
      </c>
      <c r="G414" s="86">
        <v>2331.73</v>
      </c>
      <c r="H414" s="83">
        <v>2331.73</v>
      </c>
    </row>
    <row r="415" spans="2:8" ht="30.6" thickBot="1">
      <c r="B415" s="87">
        <v>3700</v>
      </c>
      <c r="C415" s="88" t="s">
        <v>5194</v>
      </c>
      <c r="D415" s="88" t="s">
        <v>5218</v>
      </c>
      <c r="E415" s="88">
        <v>0</v>
      </c>
      <c r="F415" s="88">
        <v>0</v>
      </c>
      <c r="G415" s="88">
        <v>2383.96</v>
      </c>
      <c r="H415" s="89">
        <v>2383.96</v>
      </c>
    </row>
    <row r="416" spans="2:8" ht="30.6" thickBot="1">
      <c r="B416" s="82">
        <v>3800</v>
      </c>
      <c r="C416" s="86" t="s">
        <v>5194</v>
      </c>
      <c r="D416" s="86" t="s">
        <v>5218</v>
      </c>
      <c r="E416" s="86">
        <v>0</v>
      </c>
      <c r="F416" s="86">
        <v>0</v>
      </c>
      <c r="G416" s="86">
        <v>2436.1999999999998</v>
      </c>
      <c r="H416" s="83">
        <v>2436.1999999999998</v>
      </c>
    </row>
    <row r="417" spans="2:8" ht="30.6" thickBot="1">
      <c r="B417" s="87">
        <v>3900</v>
      </c>
      <c r="C417" s="88" t="s">
        <v>5194</v>
      </c>
      <c r="D417" s="88" t="s">
        <v>5218</v>
      </c>
      <c r="E417" s="88">
        <v>0</v>
      </c>
      <c r="F417" s="88">
        <v>0</v>
      </c>
      <c r="G417" s="88">
        <v>2488.44</v>
      </c>
      <c r="H417" s="89">
        <v>2488.44</v>
      </c>
    </row>
    <row r="418" spans="2:8" ht="30.6" thickBot="1">
      <c r="B418" s="82">
        <v>4000</v>
      </c>
      <c r="C418" s="86" t="s">
        <v>5194</v>
      </c>
      <c r="D418" s="86" t="s">
        <v>5218</v>
      </c>
      <c r="E418" s="86">
        <v>0</v>
      </c>
      <c r="F418" s="86">
        <v>0</v>
      </c>
      <c r="G418" s="86">
        <v>2540.69</v>
      </c>
      <c r="H418" s="83">
        <v>2540.69</v>
      </c>
    </row>
    <row r="419" spans="2:8" ht="30.6" thickBot="1">
      <c r="B419" s="87">
        <v>4100</v>
      </c>
      <c r="C419" s="88" t="s">
        <v>5194</v>
      </c>
      <c r="D419" s="88" t="s">
        <v>5218</v>
      </c>
      <c r="E419" s="88">
        <v>0</v>
      </c>
      <c r="F419" s="88">
        <v>0</v>
      </c>
      <c r="G419" s="88">
        <v>2592.9499999999998</v>
      </c>
      <c r="H419" s="89">
        <v>2592.9499999999998</v>
      </c>
    </row>
    <row r="420" spans="2:8" ht="30.6" thickBot="1">
      <c r="B420" s="82">
        <v>4200</v>
      </c>
      <c r="C420" s="86" t="s">
        <v>5194</v>
      </c>
      <c r="D420" s="86" t="s">
        <v>5218</v>
      </c>
      <c r="E420" s="86">
        <v>0</v>
      </c>
      <c r="F420" s="86">
        <v>0</v>
      </c>
      <c r="G420" s="86">
        <v>2645.22</v>
      </c>
      <c r="H420" s="83">
        <v>2645.22</v>
      </c>
    </row>
    <row r="421" spans="2:8" ht="30.6" thickBot="1">
      <c r="B421" s="87">
        <v>4300</v>
      </c>
      <c r="C421" s="88" t="s">
        <v>5194</v>
      </c>
      <c r="D421" s="88" t="s">
        <v>5218</v>
      </c>
      <c r="E421" s="88">
        <v>0</v>
      </c>
      <c r="F421" s="88">
        <v>0</v>
      </c>
      <c r="G421" s="88">
        <v>2697.49</v>
      </c>
      <c r="H421" s="89">
        <v>2697.49</v>
      </c>
    </row>
    <row r="422" spans="2:8" ht="30.6" thickBot="1">
      <c r="B422" s="82">
        <v>4400</v>
      </c>
      <c r="C422" s="86" t="s">
        <v>5194</v>
      </c>
      <c r="D422" s="86" t="s">
        <v>5218</v>
      </c>
      <c r="E422" s="86">
        <v>0</v>
      </c>
      <c r="F422" s="86">
        <v>0</v>
      </c>
      <c r="G422" s="86">
        <v>2749.77</v>
      </c>
      <c r="H422" s="83">
        <v>2749.77</v>
      </c>
    </row>
    <row r="423" spans="2:8" ht="30.6" thickBot="1">
      <c r="B423" s="87">
        <v>4500</v>
      </c>
      <c r="C423" s="88" t="s">
        <v>5194</v>
      </c>
      <c r="D423" s="88" t="s">
        <v>5218</v>
      </c>
      <c r="E423" s="88">
        <v>0</v>
      </c>
      <c r="F423" s="88">
        <v>0</v>
      </c>
      <c r="G423" s="88">
        <v>2802.06</v>
      </c>
      <c r="H423" s="89">
        <v>2802.06</v>
      </c>
    </row>
    <row r="424" spans="2:8" ht="30.6" thickBot="1">
      <c r="B424" s="82">
        <v>4600</v>
      </c>
      <c r="C424" s="86" t="s">
        <v>5194</v>
      </c>
      <c r="D424" s="86" t="s">
        <v>5218</v>
      </c>
      <c r="E424" s="86">
        <v>0</v>
      </c>
      <c r="F424" s="86">
        <v>0</v>
      </c>
      <c r="G424" s="86">
        <v>2854.36</v>
      </c>
      <c r="H424" s="83">
        <v>2854.36</v>
      </c>
    </row>
    <row r="425" spans="2:8" ht="30.6" thickBot="1">
      <c r="B425" s="87">
        <v>4700</v>
      </c>
      <c r="C425" s="88" t="s">
        <v>5194</v>
      </c>
      <c r="D425" s="88" t="s">
        <v>5218</v>
      </c>
      <c r="E425" s="88">
        <v>0</v>
      </c>
      <c r="F425" s="88">
        <v>0</v>
      </c>
      <c r="G425" s="88">
        <v>2906.66</v>
      </c>
      <c r="H425" s="89">
        <v>2906.66</v>
      </c>
    </row>
    <row r="426" spans="2:8" ht="30.6" thickBot="1">
      <c r="B426" s="82">
        <v>4800</v>
      </c>
      <c r="C426" s="86" t="s">
        <v>5194</v>
      </c>
      <c r="D426" s="86" t="s">
        <v>5218</v>
      </c>
      <c r="E426" s="86">
        <v>0</v>
      </c>
      <c r="F426" s="86">
        <v>0</v>
      </c>
      <c r="G426" s="86">
        <v>2958.98</v>
      </c>
      <c r="H426" s="83">
        <v>2958.98</v>
      </c>
    </row>
    <row r="427" spans="2:8" ht="30.6" thickBot="1">
      <c r="B427" s="87">
        <v>4900</v>
      </c>
      <c r="C427" s="88" t="s">
        <v>5194</v>
      </c>
      <c r="D427" s="88" t="s">
        <v>5218</v>
      </c>
      <c r="E427" s="88">
        <v>0</v>
      </c>
      <c r="F427" s="88">
        <v>0</v>
      </c>
      <c r="G427" s="88">
        <v>3011.3</v>
      </c>
      <c r="H427" s="89">
        <v>3011.3</v>
      </c>
    </row>
    <row r="428" spans="2:8" ht="30.6" thickBot="1">
      <c r="B428" s="82">
        <v>5000</v>
      </c>
      <c r="C428" s="86" t="s">
        <v>5194</v>
      </c>
      <c r="D428" s="86" t="s">
        <v>5218</v>
      </c>
      <c r="E428" s="86">
        <v>0</v>
      </c>
      <c r="F428" s="86">
        <v>0</v>
      </c>
      <c r="G428" s="86">
        <v>3063.62</v>
      </c>
      <c r="H428" s="83">
        <v>3063.62</v>
      </c>
    </row>
    <row r="429" spans="2:8" ht="30.6" thickBot="1">
      <c r="B429" s="87">
        <v>5100</v>
      </c>
      <c r="C429" s="88" t="s">
        <v>5194</v>
      </c>
      <c r="D429" s="88" t="s">
        <v>5218</v>
      </c>
      <c r="E429" s="88">
        <v>0</v>
      </c>
      <c r="F429" s="88">
        <v>0</v>
      </c>
      <c r="G429" s="88">
        <v>3115.96</v>
      </c>
      <c r="H429" s="89">
        <v>3115.96</v>
      </c>
    </row>
    <row r="430" spans="2:8" ht="30.6" thickBot="1">
      <c r="B430" s="82">
        <v>5200</v>
      </c>
      <c r="C430" s="86" t="s">
        <v>5194</v>
      </c>
      <c r="D430" s="86" t="s">
        <v>5218</v>
      </c>
      <c r="E430" s="86">
        <v>0</v>
      </c>
      <c r="F430" s="86">
        <v>0</v>
      </c>
      <c r="G430" s="86">
        <v>3168.3</v>
      </c>
      <c r="H430" s="83">
        <v>3168.3</v>
      </c>
    </row>
    <row r="431" spans="2:8" ht="30.6" thickBot="1">
      <c r="B431" s="87">
        <v>5300</v>
      </c>
      <c r="C431" s="88" t="s">
        <v>5194</v>
      </c>
      <c r="D431" s="88" t="s">
        <v>5218</v>
      </c>
      <c r="E431" s="88">
        <v>0</v>
      </c>
      <c r="F431" s="88">
        <v>0</v>
      </c>
      <c r="G431" s="88">
        <v>3220.65</v>
      </c>
      <c r="H431" s="89">
        <v>3220.65</v>
      </c>
    </row>
    <row r="432" spans="2:8" ht="30.6" thickBot="1">
      <c r="B432" s="82">
        <v>5400</v>
      </c>
      <c r="C432" s="86" t="s">
        <v>5194</v>
      </c>
      <c r="D432" s="86" t="s">
        <v>5218</v>
      </c>
      <c r="E432" s="86">
        <v>0</v>
      </c>
      <c r="F432" s="86">
        <v>0</v>
      </c>
      <c r="G432" s="86">
        <v>3273.01</v>
      </c>
      <c r="H432" s="83">
        <v>3273.01</v>
      </c>
    </row>
    <row r="433" spans="2:8" ht="30.6" thickBot="1">
      <c r="B433" s="87">
        <v>5500</v>
      </c>
      <c r="C433" s="88" t="s">
        <v>5194</v>
      </c>
      <c r="D433" s="88" t="s">
        <v>5218</v>
      </c>
      <c r="E433" s="88">
        <v>0</v>
      </c>
      <c r="F433" s="88">
        <v>0</v>
      </c>
      <c r="G433" s="88">
        <v>3325.38</v>
      </c>
      <c r="H433" s="89">
        <v>3325.38</v>
      </c>
    </row>
    <row r="434" spans="2:8" ht="30.6" thickBot="1">
      <c r="B434" s="82">
        <v>5600</v>
      </c>
      <c r="C434" s="86" t="s">
        <v>5194</v>
      </c>
      <c r="D434" s="86" t="s">
        <v>5218</v>
      </c>
      <c r="E434" s="86">
        <v>0</v>
      </c>
      <c r="F434" s="86">
        <v>0</v>
      </c>
      <c r="G434" s="86">
        <v>3377.75</v>
      </c>
      <c r="H434" s="83">
        <v>3377.75</v>
      </c>
    </row>
    <row r="435" spans="2:8" ht="30.6" thickBot="1">
      <c r="B435" s="87">
        <v>5700</v>
      </c>
      <c r="C435" s="88" t="s">
        <v>5194</v>
      </c>
      <c r="D435" s="88" t="s">
        <v>5218</v>
      </c>
      <c r="E435" s="88">
        <v>0</v>
      </c>
      <c r="F435" s="88">
        <v>0</v>
      </c>
      <c r="G435" s="88">
        <v>3430.14</v>
      </c>
      <c r="H435" s="89">
        <v>3430.14</v>
      </c>
    </row>
    <row r="436" spans="2:8" ht="30.6" thickBot="1">
      <c r="B436" s="82">
        <v>5800</v>
      </c>
      <c r="C436" s="86" t="s">
        <v>5194</v>
      </c>
      <c r="D436" s="86" t="s">
        <v>5218</v>
      </c>
      <c r="E436" s="86">
        <v>0</v>
      </c>
      <c r="F436" s="86">
        <v>0</v>
      </c>
      <c r="G436" s="86">
        <v>3482.53</v>
      </c>
      <c r="H436" s="83">
        <v>3482.53</v>
      </c>
    </row>
    <row r="437" spans="2:8" ht="30.6" thickBot="1">
      <c r="B437" s="87">
        <v>5900</v>
      </c>
      <c r="C437" s="88" t="s">
        <v>5194</v>
      </c>
      <c r="D437" s="88" t="s">
        <v>5218</v>
      </c>
      <c r="E437" s="88">
        <v>0</v>
      </c>
      <c r="F437" s="88">
        <v>0</v>
      </c>
      <c r="G437" s="88">
        <v>3534.92</v>
      </c>
      <c r="H437" s="89">
        <v>3534.92</v>
      </c>
    </row>
    <row r="438" spans="2:8" ht="30.6" thickBot="1">
      <c r="B438" s="82">
        <v>6000</v>
      </c>
      <c r="C438" s="86" t="s">
        <v>5194</v>
      </c>
      <c r="D438" s="86" t="s">
        <v>5218</v>
      </c>
      <c r="E438" s="86">
        <v>0</v>
      </c>
      <c r="F438" s="86">
        <v>0</v>
      </c>
      <c r="G438" s="86">
        <v>3587.33</v>
      </c>
      <c r="H438" s="83">
        <v>3587.33</v>
      </c>
    </row>
    <row r="439" spans="2:8" ht="30.6" thickBot="1">
      <c r="B439" s="87">
        <v>6100</v>
      </c>
      <c r="C439" s="88" t="s">
        <v>5194</v>
      </c>
      <c r="D439" s="88" t="s">
        <v>5218</v>
      </c>
      <c r="E439" s="88">
        <v>0</v>
      </c>
      <c r="F439" s="88">
        <v>0</v>
      </c>
      <c r="G439" s="88">
        <v>3639.74</v>
      </c>
      <c r="H439" s="89">
        <v>3639.74</v>
      </c>
    </row>
    <row r="440" spans="2:8" ht="30.6" thickBot="1">
      <c r="B440" s="82">
        <v>6200</v>
      </c>
      <c r="C440" s="86" t="s">
        <v>5194</v>
      </c>
      <c r="D440" s="86" t="s">
        <v>5218</v>
      </c>
      <c r="E440" s="86">
        <v>0</v>
      </c>
      <c r="F440" s="86">
        <v>0</v>
      </c>
      <c r="G440" s="86">
        <v>3692.16</v>
      </c>
      <c r="H440" s="83">
        <v>3692.16</v>
      </c>
    </row>
    <row r="441" spans="2:8" ht="30.6" thickBot="1">
      <c r="B441" s="87">
        <v>6300</v>
      </c>
      <c r="C441" s="88" t="s">
        <v>5194</v>
      </c>
      <c r="D441" s="88" t="s">
        <v>5218</v>
      </c>
      <c r="E441" s="88">
        <v>0</v>
      </c>
      <c r="F441" s="88">
        <v>0</v>
      </c>
      <c r="G441" s="88">
        <v>3744.59</v>
      </c>
      <c r="H441" s="89">
        <v>3744.59</v>
      </c>
    </row>
    <row r="442" spans="2:8" ht="30.6" thickBot="1">
      <c r="B442" s="82">
        <v>6400</v>
      </c>
      <c r="C442" s="86" t="s">
        <v>5194</v>
      </c>
      <c r="D442" s="86" t="s">
        <v>5218</v>
      </c>
      <c r="E442" s="86">
        <v>0</v>
      </c>
      <c r="F442" s="86">
        <v>0</v>
      </c>
      <c r="G442" s="86">
        <v>3797.02</v>
      </c>
      <c r="H442" s="83">
        <v>3797.02</v>
      </c>
    </row>
    <row r="443" spans="2:8" ht="30.6" thickBot="1">
      <c r="B443" s="87">
        <v>6500</v>
      </c>
      <c r="C443" s="88" t="s">
        <v>5194</v>
      </c>
      <c r="D443" s="88" t="s">
        <v>5218</v>
      </c>
      <c r="E443" s="88">
        <v>0</v>
      </c>
      <c r="F443" s="88">
        <v>0</v>
      </c>
      <c r="G443" s="88">
        <v>3849.47</v>
      </c>
      <c r="H443" s="89">
        <v>3849.47</v>
      </c>
    </row>
    <row r="444" spans="2:8" ht="30.6" thickBot="1">
      <c r="B444" s="82">
        <v>6600</v>
      </c>
      <c r="C444" s="86" t="s">
        <v>5194</v>
      </c>
      <c r="D444" s="86" t="s">
        <v>5218</v>
      </c>
      <c r="E444" s="86">
        <v>0</v>
      </c>
      <c r="F444" s="86">
        <v>0</v>
      </c>
      <c r="G444" s="86">
        <v>3901.92</v>
      </c>
      <c r="H444" s="83">
        <v>3901.92</v>
      </c>
    </row>
    <row r="445" spans="2:8" ht="30.6" thickBot="1">
      <c r="B445" s="87">
        <v>6700</v>
      </c>
      <c r="C445" s="88" t="s">
        <v>5194</v>
      </c>
      <c r="D445" s="88" t="s">
        <v>5218</v>
      </c>
      <c r="E445" s="88">
        <v>0</v>
      </c>
      <c r="F445" s="88">
        <v>0</v>
      </c>
      <c r="G445" s="88">
        <v>3954.38</v>
      </c>
      <c r="H445" s="89">
        <v>3954.38</v>
      </c>
    </row>
    <row r="446" spans="2:8" ht="30.6" thickBot="1">
      <c r="B446" s="82">
        <v>6800</v>
      </c>
      <c r="C446" s="86" t="s">
        <v>5194</v>
      </c>
      <c r="D446" s="86" t="s">
        <v>5218</v>
      </c>
      <c r="E446" s="86">
        <v>0</v>
      </c>
      <c r="F446" s="86">
        <v>0</v>
      </c>
      <c r="G446" s="86">
        <v>4006.84</v>
      </c>
      <c r="H446" s="83">
        <v>4006.84</v>
      </c>
    </row>
    <row r="447" spans="2:8" ht="30.6" thickBot="1">
      <c r="B447" s="87">
        <v>6900</v>
      </c>
      <c r="C447" s="88" t="s">
        <v>5194</v>
      </c>
      <c r="D447" s="88" t="s">
        <v>5218</v>
      </c>
      <c r="E447" s="88">
        <v>0</v>
      </c>
      <c r="F447" s="88">
        <v>0</v>
      </c>
      <c r="G447" s="88">
        <v>4059.32</v>
      </c>
      <c r="H447" s="89">
        <v>4059.32</v>
      </c>
    </row>
    <row r="448" spans="2:8" ht="30.6" thickBot="1">
      <c r="B448" s="82">
        <v>7000</v>
      </c>
      <c r="C448" s="86" t="s">
        <v>5194</v>
      </c>
      <c r="D448" s="86" t="s">
        <v>5218</v>
      </c>
      <c r="E448" s="86">
        <v>0</v>
      </c>
      <c r="F448" s="86">
        <v>0</v>
      </c>
      <c r="G448" s="86">
        <v>4111.8</v>
      </c>
      <c r="H448" s="83">
        <v>4111.8</v>
      </c>
    </row>
    <row r="449" spans="2:8" ht="30.6" thickBot="1">
      <c r="B449" s="87">
        <v>7100</v>
      </c>
      <c r="C449" s="88" t="s">
        <v>5194</v>
      </c>
      <c r="D449" s="88" t="s">
        <v>5218</v>
      </c>
      <c r="E449" s="88">
        <v>0</v>
      </c>
      <c r="F449" s="88">
        <v>0</v>
      </c>
      <c r="G449" s="88">
        <v>4164.29</v>
      </c>
      <c r="H449" s="89">
        <v>4164.29</v>
      </c>
    </row>
    <row r="450" spans="2:8" ht="30.6" thickBot="1">
      <c r="B450" s="82">
        <v>7200</v>
      </c>
      <c r="C450" s="86" t="s">
        <v>5194</v>
      </c>
      <c r="D450" s="86" t="s">
        <v>5218</v>
      </c>
      <c r="E450" s="86">
        <v>0</v>
      </c>
      <c r="F450" s="86">
        <v>0</v>
      </c>
      <c r="G450" s="86">
        <v>4216.79</v>
      </c>
      <c r="H450" s="83">
        <v>4216.79</v>
      </c>
    </row>
    <row r="451" spans="2:8" ht="30.6" thickBot="1">
      <c r="B451" s="87">
        <v>7300</v>
      </c>
      <c r="C451" s="88" t="s">
        <v>5194</v>
      </c>
      <c r="D451" s="88" t="s">
        <v>5218</v>
      </c>
      <c r="E451" s="88">
        <v>0</v>
      </c>
      <c r="F451" s="88">
        <v>0</v>
      </c>
      <c r="G451" s="88">
        <v>4269.29</v>
      </c>
      <c r="H451" s="89">
        <v>4269.29</v>
      </c>
    </row>
    <row r="452" spans="2:8" ht="30.6" thickBot="1">
      <c r="B452" s="82">
        <v>7400</v>
      </c>
      <c r="C452" s="86" t="s">
        <v>5194</v>
      </c>
      <c r="D452" s="86" t="s">
        <v>5218</v>
      </c>
      <c r="E452" s="86">
        <v>0</v>
      </c>
      <c r="F452" s="86">
        <v>0</v>
      </c>
      <c r="G452" s="86">
        <v>4321.8100000000004</v>
      </c>
      <c r="H452" s="83">
        <v>4321.8100000000004</v>
      </c>
    </row>
    <row r="453" spans="2:8" ht="30.6" thickBot="1">
      <c r="B453" s="87">
        <v>7500</v>
      </c>
      <c r="C453" s="88" t="s">
        <v>5194</v>
      </c>
      <c r="D453" s="88" t="s">
        <v>5218</v>
      </c>
      <c r="E453" s="88">
        <v>0</v>
      </c>
      <c r="F453" s="88">
        <v>0</v>
      </c>
      <c r="G453" s="88">
        <v>4374.33</v>
      </c>
      <c r="H453" s="89">
        <v>4374.33</v>
      </c>
    </row>
    <row r="454" spans="2:8" ht="30.6" thickBot="1">
      <c r="B454" s="82">
        <v>7600</v>
      </c>
      <c r="C454" s="86" t="s">
        <v>5194</v>
      </c>
      <c r="D454" s="86" t="s">
        <v>5218</v>
      </c>
      <c r="E454" s="86">
        <v>0</v>
      </c>
      <c r="F454" s="86">
        <v>0</v>
      </c>
      <c r="G454" s="86">
        <v>4426.8500000000004</v>
      </c>
      <c r="H454" s="83">
        <v>4426.8500000000004</v>
      </c>
    </row>
    <row r="455" spans="2:8" ht="30.6" thickBot="1">
      <c r="B455" s="87">
        <v>7700</v>
      </c>
      <c r="C455" s="88" t="s">
        <v>5194</v>
      </c>
      <c r="D455" s="88" t="s">
        <v>5218</v>
      </c>
      <c r="E455" s="88">
        <v>0</v>
      </c>
      <c r="F455" s="88">
        <v>0</v>
      </c>
      <c r="G455" s="88">
        <v>4479.3900000000003</v>
      </c>
      <c r="H455" s="89">
        <v>4479.3900000000003</v>
      </c>
    </row>
    <row r="456" spans="2:8" ht="30.6" thickBot="1">
      <c r="B456" s="82">
        <v>7800</v>
      </c>
      <c r="C456" s="86" t="s">
        <v>5194</v>
      </c>
      <c r="D456" s="86" t="s">
        <v>5218</v>
      </c>
      <c r="E456" s="86">
        <v>0</v>
      </c>
      <c r="F456" s="86">
        <v>0</v>
      </c>
      <c r="G456" s="86">
        <v>4531.93</v>
      </c>
      <c r="H456" s="83">
        <v>4531.93</v>
      </c>
    </row>
    <row r="457" spans="2:8" ht="30.6" thickBot="1">
      <c r="B457" s="87">
        <v>7900</v>
      </c>
      <c r="C457" s="88" t="s">
        <v>5194</v>
      </c>
      <c r="D457" s="88" t="s">
        <v>5218</v>
      </c>
      <c r="E457" s="88">
        <v>0</v>
      </c>
      <c r="F457" s="88">
        <v>0</v>
      </c>
      <c r="G457" s="88">
        <v>4584.49</v>
      </c>
      <c r="H457" s="89">
        <v>4584.49</v>
      </c>
    </row>
    <row r="458" spans="2:8" ht="30.6" thickBot="1">
      <c r="B458" s="82">
        <v>8000</v>
      </c>
      <c r="C458" s="86" t="s">
        <v>5194</v>
      </c>
      <c r="D458" s="86" t="s">
        <v>5218</v>
      </c>
      <c r="E458" s="86">
        <v>0</v>
      </c>
      <c r="F458" s="86">
        <v>0</v>
      </c>
      <c r="G458" s="86">
        <v>4637.05</v>
      </c>
      <c r="H458" s="83">
        <v>4637.05</v>
      </c>
    </row>
    <row r="459" spans="2:8" ht="30.6" thickBot="1">
      <c r="B459" s="87">
        <v>8100</v>
      </c>
      <c r="C459" s="88" t="s">
        <v>5194</v>
      </c>
      <c r="D459" s="88" t="s">
        <v>5218</v>
      </c>
      <c r="E459" s="88">
        <v>0</v>
      </c>
      <c r="F459" s="88">
        <v>0</v>
      </c>
      <c r="G459" s="88">
        <v>4689.6099999999997</v>
      </c>
      <c r="H459" s="89">
        <v>4689.6099999999997</v>
      </c>
    </row>
    <row r="460" spans="2:8" ht="30.6" thickBot="1">
      <c r="B460" s="82">
        <v>8200</v>
      </c>
      <c r="C460" s="86" t="s">
        <v>5194</v>
      </c>
      <c r="D460" s="86" t="s">
        <v>5218</v>
      </c>
      <c r="E460" s="86">
        <v>0</v>
      </c>
      <c r="F460" s="86">
        <v>0</v>
      </c>
      <c r="G460" s="86">
        <v>4742.1899999999996</v>
      </c>
      <c r="H460" s="83">
        <v>4742.1899999999996</v>
      </c>
    </row>
    <row r="461" spans="2:8" ht="30.6" thickBot="1">
      <c r="B461" s="87">
        <v>8300</v>
      </c>
      <c r="C461" s="88" t="s">
        <v>5194</v>
      </c>
      <c r="D461" s="88" t="s">
        <v>5218</v>
      </c>
      <c r="E461" s="88">
        <v>0</v>
      </c>
      <c r="F461" s="88">
        <v>0</v>
      </c>
      <c r="G461" s="88">
        <v>4794.7700000000004</v>
      </c>
      <c r="H461" s="89">
        <v>4794.7700000000004</v>
      </c>
    </row>
    <row r="462" spans="2:8" ht="30.6" thickBot="1">
      <c r="B462" s="82">
        <v>8400</v>
      </c>
      <c r="C462" s="86" t="s">
        <v>5194</v>
      </c>
      <c r="D462" s="86" t="s">
        <v>5218</v>
      </c>
      <c r="E462" s="86">
        <v>0</v>
      </c>
      <c r="F462" s="86">
        <v>0</v>
      </c>
      <c r="G462" s="86">
        <v>4847.3599999999997</v>
      </c>
      <c r="H462" s="83">
        <v>4847.3599999999997</v>
      </c>
    </row>
    <row r="463" spans="2:8" ht="30.6" thickBot="1">
      <c r="B463" s="87">
        <v>8500</v>
      </c>
      <c r="C463" s="88" t="s">
        <v>5194</v>
      </c>
      <c r="D463" s="88" t="s">
        <v>5218</v>
      </c>
      <c r="E463" s="88">
        <v>0</v>
      </c>
      <c r="F463" s="88">
        <v>0</v>
      </c>
      <c r="G463" s="88">
        <v>4899.96</v>
      </c>
      <c r="H463" s="89">
        <v>4899.96</v>
      </c>
    </row>
    <row r="464" spans="2:8" ht="30.6" thickBot="1">
      <c r="B464" s="82">
        <v>8600</v>
      </c>
      <c r="C464" s="86" t="s">
        <v>5194</v>
      </c>
      <c r="D464" s="86" t="s">
        <v>5218</v>
      </c>
      <c r="E464" s="86">
        <v>0</v>
      </c>
      <c r="F464" s="86">
        <v>0</v>
      </c>
      <c r="G464" s="86">
        <v>4952.5600000000004</v>
      </c>
      <c r="H464" s="83">
        <v>4952.5600000000004</v>
      </c>
    </row>
    <row r="465" spans="2:8" ht="30.6" thickBot="1">
      <c r="B465" s="87">
        <v>8700</v>
      </c>
      <c r="C465" s="88" t="s">
        <v>5194</v>
      </c>
      <c r="D465" s="88" t="s">
        <v>5218</v>
      </c>
      <c r="E465" s="88">
        <v>0</v>
      </c>
      <c r="F465" s="88">
        <v>0</v>
      </c>
      <c r="G465" s="88">
        <v>5005.18</v>
      </c>
      <c r="H465" s="89">
        <v>5005.18</v>
      </c>
    </row>
    <row r="466" spans="2:8" ht="30.6" thickBot="1">
      <c r="B466" s="82">
        <v>8800</v>
      </c>
      <c r="C466" s="86" t="s">
        <v>5194</v>
      </c>
      <c r="D466" s="86" t="s">
        <v>5218</v>
      </c>
      <c r="E466" s="86">
        <v>0</v>
      </c>
      <c r="F466" s="86">
        <v>0</v>
      </c>
      <c r="G466" s="86">
        <v>5057.8</v>
      </c>
      <c r="H466" s="83">
        <v>5057.8</v>
      </c>
    </row>
    <row r="467" spans="2:8" ht="30.6" thickBot="1">
      <c r="B467" s="87">
        <v>8900</v>
      </c>
      <c r="C467" s="88" t="s">
        <v>5194</v>
      </c>
      <c r="D467" s="88" t="s">
        <v>5218</v>
      </c>
      <c r="E467" s="88">
        <v>0</v>
      </c>
      <c r="F467" s="88">
        <v>0</v>
      </c>
      <c r="G467" s="88">
        <v>5110.43</v>
      </c>
      <c r="H467" s="89">
        <v>5110.43</v>
      </c>
    </row>
    <row r="468" spans="2:8" ht="30.6" thickBot="1">
      <c r="B468" s="82">
        <v>9000</v>
      </c>
      <c r="C468" s="86" t="s">
        <v>5194</v>
      </c>
      <c r="D468" s="86" t="s">
        <v>5218</v>
      </c>
      <c r="E468" s="86">
        <v>0</v>
      </c>
      <c r="F468" s="86">
        <v>0</v>
      </c>
      <c r="G468" s="86">
        <v>5163.0600000000004</v>
      </c>
      <c r="H468" s="83">
        <v>5163.0600000000004</v>
      </c>
    </row>
    <row r="469" spans="2:8" ht="30.6" thickBot="1">
      <c r="B469" s="87">
        <v>0</v>
      </c>
      <c r="C469" s="88" t="s">
        <v>5216</v>
      </c>
      <c r="D469" s="88" t="s">
        <v>5218</v>
      </c>
      <c r="E469" s="88">
        <v>0</v>
      </c>
      <c r="F469" s="88">
        <v>0</v>
      </c>
      <c r="G469" s="88">
        <v>0</v>
      </c>
      <c r="H469" s="89">
        <v>0</v>
      </c>
    </row>
    <row r="470" spans="2:8" ht="30.6" thickBot="1">
      <c r="B470" s="82">
        <v>100</v>
      </c>
      <c r="C470" s="86" t="s">
        <v>5216</v>
      </c>
      <c r="D470" s="86" t="s">
        <v>5218</v>
      </c>
      <c r="E470" s="86">
        <v>0</v>
      </c>
      <c r="F470" s="86">
        <v>0</v>
      </c>
      <c r="G470" s="86">
        <v>65.459999999999994</v>
      </c>
      <c r="H470" s="83">
        <v>65.459999999999994</v>
      </c>
    </row>
    <row r="471" spans="2:8" ht="30.6" thickBot="1">
      <c r="B471" s="87">
        <v>200</v>
      </c>
      <c r="C471" s="88" t="s">
        <v>5216</v>
      </c>
      <c r="D471" s="88" t="s">
        <v>5218</v>
      </c>
      <c r="E471" s="88">
        <v>0</v>
      </c>
      <c r="F471" s="88">
        <v>0</v>
      </c>
      <c r="G471" s="88">
        <v>130.93</v>
      </c>
      <c r="H471" s="89">
        <v>130.93</v>
      </c>
    </row>
    <row r="472" spans="2:8" ht="30.6" thickBot="1">
      <c r="B472" s="82">
        <v>300</v>
      </c>
      <c r="C472" s="86" t="s">
        <v>5216</v>
      </c>
      <c r="D472" s="86" t="s">
        <v>5218</v>
      </c>
      <c r="E472" s="86">
        <v>0</v>
      </c>
      <c r="F472" s="86">
        <v>0</v>
      </c>
      <c r="G472" s="86">
        <v>196.41</v>
      </c>
      <c r="H472" s="83">
        <v>196.41</v>
      </c>
    </row>
    <row r="473" spans="2:8" ht="30.6" thickBot="1">
      <c r="B473" s="87">
        <v>400</v>
      </c>
      <c r="C473" s="88" t="s">
        <v>5216</v>
      </c>
      <c r="D473" s="88" t="s">
        <v>5218</v>
      </c>
      <c r="E473" s="88">
        <v>0</v>
      </c>
      <c r="F473" s="88">
        <v>0</v>
      </c>
      <c r="G473" s="88">
        <v>261.89999999999998</v>
      </c>
      <c r="H473" s="89">
        <v>261.89999999999998</v>
      </c>
    </row>
    <row r="474" spans="2:8" ht="30.6" thickBot="1">
      <c r="B474" s="82">
        <v>500</v>
      </c>
      <c r="C474" s="86" t="s">
        <v>5216</v>
      </c>
      <c r="D474" s="86" t="s">
        <v>5218</v>
      </c>
      <c r="E474" s="86">
        <v>0</v>
      </c>
      <c r="F474" s="86">
        <v>0</v>
      </c>
      <c r="G474" s="86">
        <v>327.41000000000003</v>
      </c>
      <c r="H474" s="83">
        <v>327.41000000000003</v>
      </c>
    </row>
    <row r="475" spans="2:8" ht="30.6" thickBot="1">
      <c r="B475" s="87">
        <v>600</v>
      </c>
      <c r="C475" s="88" t="s">
        <v>5216</v>
      </c>
      <c r="D475" s="88" t="s">
        <v>5218</v>
      </c>
      <c r="E475" s="88">
        <v>0</v>
      </c>
      <c r="F475" s="88">
        <v>0</v>
      </c>
      <c r="G475" s="88">
        <v>392.92</v>
      </c>
      <c r="H475" s="89">
        <v>392.92</v>
      </c>
    </row>
    <row r="476" spans="2:8" ht="30.6" thickBot="1">
      <c r="B476" s="82">
        <v>700</v>
      </c>
      <c r="C476" s="86" t="s">
        <v>5216</v>
      </c>
      <c r="D476" s="86" t="s">
        <v>5218</v>
      </c>
      <c r="E476" s="86">
        <v>0</v>
      </c>
      <c r="F476" s="86">
        <v>0</v>
      </c>
      <c r="G476" s="86">
        <v>458.42</v>
      </c>
      <c r="H476" s="83">
        <v>458.42</v>
      </c>
    </row>
    <row r="477" spans="2:8" ht="30.6" thickBot="1">
      <c r="B477" s="87">
        <v>800</v>
      </c>
      <c r="C477" s="88" t="s">
        <v>5216</v>
      </c>
      <c r="D477" s="88" t="s">
        <v>5218</v>
      </c>
      <c r="E477" s="88">
        <v>0</v>
      </c>
      <c r="F477" s="88">
        <v>0</v>
      </c>
      <c r="G477" s="88">
        <v>523.92999999999995</v>
      </c>
      <c r="H477" s="89">
        <v>523.92999999999995</v>
      </c>
    </row>
    <row r="478" spans="2:8" ht="30.6" thickBot="1">
      <c r="B478" s="82">
        <v>900</v>
      </c>
      <c r="C478" s="86" t="s">
        <v>5216</v>
      </c>
      <c r="D478" s="86" t="s">
        <v>5218</v>
      </c>
      <c r="E478" s="86">
        <v>0</v>
      </c>
      <c r="F478" s="86">
        <v>0</v>
      </c>
      <c r="G478" s="86">
        <v>589.45000000000005</v>
      </c>
      <c r="H478" s="83">
        <v>589.45000000000005</v>
      </c>
    </row>
    <row r="479" spans="2:8" ht="30.6" thickBot="1">
      <c r="B479" s="87">
        <v>1000</v>
      </c>
      <c r="C479" s="88" t="s">
        <v>5216</v>
      </c>
      <c r="D479" s="88" t="s">
        <v>5218</v>
      </c>
      <c r="E479" s="88">
        <v>0</v>
      </c>
      <c r="F479" s="88">
        <v>0</v>
      </c>
      <c r="G479" s="88">
        <v>654.98</v>
      </c>
      <c r="H479" s="89">
        <v>654.98</v>
      </c>
    </row>
    <row r="480" spans="2:8" ht="30.6" thickBot="1">
      <c r="B480" s="82">
        <v>1100</v>
      </c>
      <c r="C480" s="86" t="s">
        <v>5216</v>
      </c>
      <c r="D480" s="86" t="s">
        <v>5218</v>
      </c>
      <c r="E480" s="86">
        <v>0</v>
      </c>
      <c r="F480" s="86">
        <v>0</v>
      </c>
      <c r="G480" s="86">
        <v>720.52</v>
      </c>
      <c r="H480" s="83">
        <v>720.52</v>
      </c>
    </row>
    <row r="481" spans="2:8" ht="30.6" thickBot="1">
      <c r="B481" s="87">
        <v>1200</v>
      </c>
      <c r="C481" s="88" t="s">
        <v>5216</v>
      </c>
      <c r="D481" s="88" t="s">
        <v>5218</v>
      </c>
      <c r="E481" s="88">
        <v>0</v>
      </c>
      <c r="F481" s="88">
        <v>0</v>
      </c>
      <c r="G481" s="88">
        <v>786.08</v>
      </c>
      <c r="H481" s="89">
        <v>786.08</v>
      </c>
    </row>
    <row r="482" spans="2:8" ht="30.6" thickBot="1">
      <c r="B482" s="82">
        <v>1300</v>
      </c>
      <c r="C482" s="86" t="s">
        <v>5216</v>
      </c>
      <c r="D482" s="86" t="s">
        <v>5218</v>
      </c>
      <c r="E482" s="86">
        <v>0</v>
      </c>
      <c r="F482" s="86">
        <v>0</v>
      </c>
      <c r="G482" s="86">
        <v>851.64</v>
      </c>
      <c r="H482" s="83">
        <v>851.64</v>
      </c>
    </row>
    <row r="483" spans="2:8" ht="30.6" thickBot="1">
      <c r="B483" s="87">
        <v>1400</v>
      </c>
      <c r="C483" s="88" t="s">
        <v>5216</v>
      </c>
      <c r="D483" s="88" t="s">
        <v>5218</v>
      </c>
      <c r="E483" s="88">
        <v>0</v>
      </c>
      <c r="F483" s="88">
        <v>0</v>
      </c>
      <c r="G483" s="88">
        <v>917.22</v>
      </c>
      <c r="H483" s="89">
        <v>917.22</v>
      </c>
    </row>
    <row r="484" spans="2:8" ht="30.6" thickBot="1">
      <c r="B484" s="82">
        <v>1500</v>
      </c>
      <c r="C484" s="86" t="s">
        <v>5216</v>
      </c>
      <c r="D484" s="86" t="s">
        <v>5218</v>
      </c>
      <c r="E484" s="86">
        <v>0</v>
      </c>
      <c r="F484" s="86">
        <v>0</v>
      </c>
      <c r="G484" s="86">
        <v>982.82</v>
      </c>
      <c r="H484" s="83">
        <v>982.82</v>
      </c>
    </row>
    <row r="485" spans="2:8" ht="30.6" thickBot="1">
      <c r="B485" s="87">
        <v>1600</v>
      </c>
      <c r="C485" s="88" t="s">
        <v>5216</v>
      </c>
      <c r="D485" s="88" t="s">
        <v>5218</v>
      </c>
      <c r="E485" s="88">
        <v>0</v>
      </c>
      <c r="F485" s="88">
        <v>0</v>
      </c>
      <c r="G485" s="88">
        <v>1048.42</v>
      </c>
      <c r="H485" s="89">
        <v>1048.42</v>
      </c>
    </row>
    <row r="486" spans="2:8" ht="30.6" thickBot="1">
      <c r="B486" s="82">
        <v>1700</v>
      </c>
      <c r="C486" s="86" t="s">
        <v>5216</v>
      </c>
      <c r="D486" s="86" t="s">
        <v>5218</v>
      </c>
      <c r="E486" s="86">
        <v>0</v>
      </c>
      <c r="F486" s="86">
        <v>0</v>
      </c>
      <c r="G486" s="86">
        <v>1114.04</v>
      </c>
      <c r="H486" s="83">
        <v>1114.04</v>
      </c>
    </row>
    <row r="487" spans="2:8" ht="30.6" thickBot="1">
      <c r="B487" s="87">
        <v>1800</v>
      </c>
      <c r="C487" s="88" t="s">
        <v>5216</v>
      </c>
      <c r="D487" s="88" t="s">
        <v>5218</v>
      </c>
      <c r="E487" s="88">
        <v>0</v>
      </c>
      <c r="F487" s="88">
        <v>0</v>
      </c>
      <c r="G487" s="88">
        <v>1179.6600000000001</v>
      </c>
      <c r="H487" s="89">
        <v>1179.6600000000001</v>
      </c>
    </row>
    <row r="488" spans="2:8" ht="30.6" thickBot="1">
      <c r="B488" s="82">
        <v>1900</v>
      </c>
      <c r="C488" s="86" t="s">
        <v>5216</v>
      </c>
      <c r="D488" s="86" t="s">
        <v>5218</v>
      </c>
      <c r="E488" s="86">
        <v>0</v>
      </c>
      <c r="F488" s="86">
        <v>0</v>
      </c>
      <c r="G488" s="86">
        <v>1245.3</v>
      </c>
      <c r="H488" s="83">
        <v>1245.3</v>
      </c>
    </row>
    <row r="489" spans="2:8" ht="30.6" thickBot="1">
      <c r="B489" s="87">
        <v>2000</v>
      </c>
      <c r="C489" s="88" t="s">
        <v>5216</v>
      </c>
      <c r="D489" s="88" t="s">
        <v>5218</v>
      </c>
      <c r="E489" s="88">
        <v>0</v>
      </c>
      <c r="F489" s="88">
        <v>0</v>
      </c>
      <c r="G489" s="88">
        <v>1310.96</v>
      </c>
      <c r="H489" s="89">
        <v>1310.96</v>
      </c>
    </row>
    <row r="490" spans="2:8" ht="30.6" thickBot="1">
      <c r="B490" s="82">
        <v>2100</v>
      </c>
      <c r="C490" s="86" t="s">
        <v>5216</v>
      </c>
      <c r="D490" s="86" t="s">
        <v>5218</v>
      </c>
      <c r="E490" s="86">
        <v>0</v>
      </c>
      <c r="F490" s="86">
        <v>0</v>
      </c>
      <c r="G490" s="86">
        <v>1376.62</v>
      </c>
      <c r="H490" s="83">
        <v>1376.62</v>
      </c>
    </row>
    <row r="491" spans="2:8" ht="30.6" thickBot="1">
      <c r="B491" s="87">
        <v>2200</v>
      </c>
      <c r="C491" s="88" t="s">
        <v>5216</v>
      </c>
      <c r="D491" s="88" t="s">
        <v>5218</v>
      </c>
      <c r="E491" s="88">
        <v>0</v>
      </c>
      <c r="F491" s="88">
        <v>0</v>
      </c>
      <c r="G491" s="88">
        <v>1442.3</v>
      </c>
      <c r="H491" s="89">
        <v>1442.3</v>
      </c>
    </row>
    <row r="492" spans="2:8" ht="30.6" thickBot="1">
      <c r="B492" s="82">
        <v>2300</v>
      </c>
      <c r="C492" s="86" t="s">
        <v>5216</v>
      </c>
      <c r="D492" s="86" t="s">
        <v>5218</v>
      </c>
      <c r="E492" s="86">
        <v>0</v>
      </c>
      <c r="F492" s="86">
        <v>0</v>
      </c>
      <c r="G492" s="86">
        <v>1507.99</v>
      </c>
      <c r="H492" s="83">
        <v>1507.99</v>
      </c>
    </row>
    <row r="493" spans="2:8" ht="30.6" thickBot="1">
      <c r="B493" s="87">
        <v>2400</v>
      </c>
      <c r="C493" s="88" t="s">
        <v>5216</v>
      </c>
      <c r="D493" s="88" t="s">
        <v>5218</v>
      </c>
      <c r="E493" s="88">
        <v>0</v>
      </c>
      <c r="F493" s="88">
        <v>0</v>
      </c>
      <c r="G493" s="88">
        <v>1573.69</v>
      </c>
      <c r="H493" s="89">
        <v>1573.69</v>
      </c>
    </row>
    <row r="494" spans="2:8" ht="30.6" thickBot="1">
      <c r="B494" s="82">
        <v>2500</v>
      </c>
      <c r="C494" s="86" t="s">
        <v>5216</v>
      </c>
      <c r="D494" s="86" t="s">
        <v>5218</v>
      </c>
      <c r="E494" s="86">
        <v>0</v>
      </c>
      <c r="F494" s="86">
        <v>0</v>
      </c>
      <c r="G494" s="86">
        <v>1639.4</v>
      </c>
      <c r="H494" s="83">
        <v>1639.4</v>
      </c>
    </row>
    <row r="495" spans="2:8" ht="30.6" thickBot="1">
      <c r="B495" s="87">
        <v>2600</v>
      </c>
      <c r="C495" s="88" t="s">
        <v>5216</v>
      </c>
      <c r="D495" s="88" t="s">
        <v>5218</v>
      </c>
      <c r="E495" s="88">
        <v>0</v>
      </c>
      <c r="F495" s="88">
        <v>0</v>
      </c>
      <c r="G495" s="88">
        <v>1705.13</v>
      </c>
      <c r="H495" s="89">
        <v>1705.13</v>
      </c>
    </row>
    <row r="496" spans="2:8" ht="30.6" thickBot="1">
      <c r="B496" s="82">
        <v>2700</v>
      </c>
      <c r="C496" s="86" t="s">
        <v>5216</v>
      </c>
      <c r="D496" s="86" t="s">
        <v>5218</v>
      </c>
      <c r="E496" s="86">
        <v>0</v>
      </c>
      <c r="F496" s="86">
        <v>0</v>
      </c>
      <c r="G496" s="86">
        <v>1770.87</v>
      </c>
      <c r="H496" s="83">
        <v>1770.87</v>
      </c>
    </row>
    <row r="497" spans="2:8" ht="30.6" thickBot="1">
      <c r="B497" s="87">
        <v>2800</v>
      </c>
      <c r="C497" s="88" t="s">
        <v>5216</v>
      </c>
      <c r="D497" s="88" t="s">
        <v>5218</v>
      </c>
      <c r="E497" s="88">
        <v>0</v>
      </c>
      <c r="F497" s="88">
        <v>0</v>
      </c>
      <c r="G497" s="88">
        <v>1836.62</v>
      </c>
      <c r="H497" s="89">
        <v>1836.62</v>
      </c>
    </row>
    <row r="498" spans="2:8" ht="30.6" thickBot="1">
      <c r="B498" s="82">
        <v>2900</v>
      </c>
      <c r="C498" s="86" t="s">
        <v>5216</v>
      </c>
      <c r="D498" s="86" t="s">
        <v>5218</v>
      </c>
      <c r="E498" s="86">
        <v>0</v>
      </c>
      <c r="F498" s="86">
        <v>0</v>
      </c>
      <c r="G498" s="86">
        <v>1902.38</v>
      </c>
      <c r="H498" s="83">
        <v>1902.38</v>
      </c>
    </row>
    <row r="499" spans="2:8" ht="30.6" thickBot="1">
      <c r="B499" s="87">
        <v>3000</v>
      </c>
      <c r="C499" s="88" t="s">
        <v>5216</v>
      </c>
      <c r="D499" s="88" t="s">
        <v>5218</v>
      </c>
      <c r="E499" s="88">
        <v>0</v>
      </c>
      <c r="F499" s="88">
        <v>0</v>
      </c>
      <c r="G499" s="88">
        <v>1968.15</v>
      </c>
      <c r="H499" s="89">
        <v>1968.15</v>
      </c>
    </row>
    <row r="500" spans="2:8" ht="30.6" thickBot="1">
      <c r="B500" s="82">
        <v>3100</v>
      </c>
      <c r="C500" s="86" t="s">
        <v>5216</v>
      </c>
      <c r="D500" s="86" t="s">
        <v>5218</v>
      </c>
      <c r="E500" s="86">
        <v>0</v>
      </c>
      <c r="F500" s="86">
        <v>0</v>
      </c>
      <c r="G500" s="86">
        <v>2028.72</v>
      </c>
      <c r="H500" s="83">
        <v>2028.72</v>
      </c>
    </row>
    <row r="501" spans="2:8" ht="30.6" thickBot="1">
      <c r="B501" s="87">
        <v>3200</v>
      </c>
      <c r="C501" s="88" t="s">
        <v>5216</v>
      </c>
      <c r="D501" s="88" t="s">
        <v>5218</v>
      </c>
      <c r="E501" s="88">
        <v>0</v>
      </c>
      <c r="F501" s="88">
        <v>0</v>
      </c>
      <c r="G501" s="88">
        <v>2089.31</v>
      </c>
      <c r="H501" s="89">
        <v>2089.31</v>
      </c>
    </row>
    <row r="502" spans="2:8" ht="30.6" thickBot="1">
      <c r="B502" s="82">
        <v>3300</v>
      </c>
      <c r="C502" s="86" t="s">
        <v>5216</v>
      </c>
      <c r="D502" s="86" t="s">
        <v>5218</v>
      </c>
      <c r="E502" s="86">
        <v>0</v>
      </c>
      <c r="F502" s="86">
        <v>0</v>
      </c>
      <c r="G502" s="86">
        <v>2149.9</v>
      </c>
      <c r="H502" s="83">
        <v>2149.9</v>
      </c>
    </row>
    <row r="503" spans="2:8" ht="30.6" thickBot="1">
      <c r="B503" s="87">
        <v>3400</v>
      </c>
      <c r="C503" s="88" t="s">
        <v>5216</v>
      </c>
      <c r="D503" s="88" t="s">
        <v>5218</v>
      </c>
      <c r="E503" s="88">
        <v>0</v>
      </c>
      <c r="F503" s="88">
        <v>0</v>
      </c>
      <c r="G503" s="88">
        <v>2210.5</v>
      </c>
      <c r="H503" s="89">
        <v>2210.5</v>
      </c>
    </row>
    <row r="504" spans="2:8" ht="30.6" thickBot="1">
      <c r="B504" s="82">
        <v>3500</v>
      </c>
      <c r="C504" s="86" t="s">
        <v>5216</v>
      </c>
      <c r="D504" s="86" t="s">
        <v>5218</v>
      </c>
      <c r="E504" s="86">
        <v>0</v>
      </c>
      <c r="F504" s="86">
        <v>0</v>
      </c>
      <c r="G504" s="86">
        <v>2271.11</v>
      </c>
      <c r="H504" s="83">
        <v>2271.11</v>
      </c>
    </row>
    <row r="505" spans="2:8" ht="30.6" thickBot="1">
      <c r="B505" s="87">
        <v>3600</v>
      </c>
      <c r="C505" s="88" t="s">
        <v>5216</v>
      </c>
      <c r="D505" s="88" t="s">
        <v>5218</v>
      </c>
      <c r="E505" s="88">
        <v>0</v>
      </c>
      <c r="F505" s="88">
        <v>0</v>
      </c>
      <c r="G505" s="88">
        <v>2331.73</v>
      </c>
      <c r="H505" s="89">
        <v>2331.73</v>
      </c>
    </row>
    <row r="506" spans="2:8" ht="30.6" thickBot="1">
      <c r="B506" s="82">
        <v>3700</v>
      </c>
      <c r="C506" s="86" t="s">
        <v>5216</v>
      </c>
      <c r="D506" s="86" t="s">
        <v>5218</v>
      </c>
      <c r="E506" s="86">
        <v>0</v>
      </c>
      <c r="F506" s="86">
        <v>0</v>
      </c>
      <c r="G506" s="86">
        <v>2383.96</v>
      </c>
      <c r="H506" s="83">
        <v>2383.96</v>
      </c>
    </row>
    <row r="507" spans="2:8" ht="30.6" thickBot="1">
      <c r="B507" s="87">
        <v>3800</v>
      </c>
      <c r="C507" s="88" t="s">
        <v>5216</v>
      </c>
      <c r="D507" s="88" t="s">
        <v>5218</v>
      </c>
      <c r="E507" s="88">
        <v>0</v>
      </c>
      <c r="F507" s="88">
        <v>0</v>
      </c>
      <c r="G507" s="88">
        <v>2436.1999999999998</v>
      </c>
      <c r="H507" s="89">
        <v>2436.1999999999998</v>
      </c>
    </row>
    <row r="508" spans="2:8" ht="30.6" thickBot="1">
      <c r="B508" s="82">
        <v>3900</v>
      </c>
      <c r="C508" s="86" t="s">
        <v>5216</v>
      </c>
      <c r="D508" s="86" t="s">
        <v>5218</v>
      </c>
      <c r="E508" s="86">
        <v>0</v>
      </c>
      <c r="F508" s="86">
        <v>0</v>
      </c>
      <c r="G508" s="86">
        <v>2488.44</v>
      </c>
      <c r="H508" s="83">
        <v>2488.44</v>
      </c>
    </row>
    <row r="509" spans="2:8" ht="30.6" thickBot="1">
      <c r="B509" s="87">
        <v>4000</v>
      </c>
      <c r="C509" s="88" t="s">
        <v>5216</v>
      </c>
      <c r="D509" s="88" t="s">
        <v>5218</v>
      </c>
      <c r="E509" s="88">
        <v>0</v>
      </c>
      <c r="F509" s="88">
        <v>0</v>
      </c>
      <c r="G509" s="88">
        <v>2540.69</v>
      </c>
      <c r="H509" s="89">
        <v>2540.69</v>
      </c>
    </row>
    <row r="510" spans="2:8" ht="30.6" thickBot="1">
      <c r="B510" s="82">
        <v>4100</v>
      </c>
      <c r="C510" s="86" t="s">
        <v>5216</v>
      </c>
      <c r="D510" s="86" t="s">
        <v>5218</v>
      </c>
      <c r="E510" s="86">
        <v>0</v>
      </c>
      <c r="F510" s="86">
        <v>0</v>
      </c>
      <c r="G510" s="86">
        <v>2592.9499999999998</v>
      </c>
      <c r="H510" s="83">
        <v>2592.9499999999998</v>
      </c>
    </row>
    <row r="511" spans="2:8" ht="30.6" thickBot="1">
      <c r="B511" s="87">
        <v>4200</v>
      </c>
      <c r="C511" s="88" t="s">
        <v>5216</v>
      </c>
      <c r="D511" s="88" t="s">
        <v>5218</v>
      </c>
      <c r="E511" s="88">
        <v>0</v>
      </c>
      <c r="F511" s="88">
        <v>0</v>
      </c>
      <c r="G511" s="88">
        <v>2645.22</v>
      </c>
      <c r="H511" s="89">
        <v>2645.22</v>
      </c>
    </row>
    <row r="512" spans="2:8" ht="30.6" thickBot="1">
      <c r="B512" s="82">
        <v>4300</v>
      </c>
      <c r="C512" s="86" t="s">
        <v>5216</v>
      </c>
      <c r="D512" s="86" t="s">
        <v>5218</v>
      </c>
      <c r="E512" s="86">
        <v>0</v>
      </c>
      <c r="F512" s="86">
        <v>0</v>
      </c>
      <c r="G512" s="86">
        <v>2697.49</v>
      </c>
      <c r="H512" s="83">
        <v>2697.49</v>
      </c>
    </row>
    <row r="513" spans="2:8" ht="30.6" thickBot="1">
      <c r="B513" s="87">
        <v>4400</v>
      </c>
      <c r="C513" s="88" t="s">
        <v>5216</v>
      </c>
      <c r="D513" s="88" t="s">
        <v>5218</v>
      </c>
      <c r="E513" s="88">
        <v>0</v>
      </c>
      <c r="F513" s="88">
        <v>0</v>
      </c>
      <c r="G513" s="88">
        <v>2749.77</v>
      </c>
      <c r="H513" s="89">
        <v>2749.77</v>
      </c>
    </row>
    <row r="514" spans="2:8" ht="30.6" thickBot="1">
      <c r="B514" s="82">
        <v>4500</v>
      </c>
      <c r="C514" s="86" t="s">
        <v>5216</v>
      </c>
      <c r="D514" s="86" t="s">
        <v>5218</v>
      </c>
      <c r="E514" s="86">
        <v>0</v>
      </c>
      <c r="F514" s="86">
        <v>0</v>
      </c>
      <c r="G514" s="86">
        <v>2802.06</v>
      </c>
      <c r="H514" s="83">
        <v>2802.06</v>
      </c>
    </row>
    <row r="515" spans="2:8" ht="30.6" thickBot="1">
      <c r="B515" s="87">
        <v>4600</v>
      </c>
      <c r="C515" s="88" t="s">
        <v>5216</v>
      </c>
      <c r="D515" s="88" t="s">
        <v>5218</v>
      </c>
      <c r="E515" s="88">
        <v>0</v>
      </c>
      <c r="F515" s="88">
        <v>0</v>
      </c>
      <c r="G515" s="88">
        <v>2854.36</v>
      </c>
      <c r="H515" s="89">
        <v>2854.36</v>
      </c>
    </row>
    <row r="516" spans="2:8" ht="30.6" thickBot="1">
      <c r="B516" s="82">
        <v>4700</v>
      </c>
      <c r="C516" s="86" t="s">
        <v>5216</v>
      </c>
      <c r="D516" s="86" t="s">
        <v>5218</v>
      </c>
      <c r="E516" s="86">
        <v>0</v>
      </c>
      <c r="F516" s="86">
        <v>0</v>
      </c>
      <c r="G516" s="86">
        <v>2906.66</v>
      </c>
      <c r="H516" s="83">
        <v>2906.66</v>
      </c>
    </row>
    <row r="517" spans="2:8" ht="30.6" thickBot="1">
      <c r="B517" s="87">
        <v>4800</v>
      </c>
      <c r="C517" s="88" t="s">
        <v>5216</v>
      </c>
      <c r="D517" s="88" t="s">
        <v>5218</v>
      </c>
      <c r="E517" s="88">
        <v>0</v>
      </c>
      <c r="F517" s="88">
        <v>0</v>
      </c>
      <c r="G517" s="88">
        <v>2958.98</v>
      </c>
      <c r="H517" s="89">
        <v>2958.98</v>
      </c>
    </row>
    <row r="518" spans="2:8" ht="30.6" thickBot="1">
      <c r="B518" s="82">
        <v>4900</v>
      </c>
      <c r="C518" s="86" t="s">
        <v>5216</v>
      </c>
      <c r="D518" s="86" t="s">
        <v>5218</v>
      </c>
      <c r="E518" s="86">
        <v>0</v>
      </c>
      <c r="F518" s="86">
        <v>0</v>
      </c>
      <c r="G518" s="86">
        <v>3011.3</v>
      </c>
      <c r="H518" s="83">
        <v>3011.3</v>
      </c>
    </row>
    <row r="519" spans="2:8" ht="30.6" thickBot="1">
      <c r="B519" s="87">
        <v>5000</v>
      </c>
      <c r="C519" s="88" t="s">
        <v>5216</v>
      </c>
      <c r="D519" s="88" t="s">
        <v>5218</v>
      </c>
      <c r="E519" s="88">
        <v>0</v>
      </c>
      <c r="F519" s="88">
        <v>0</v>
      </c>
      <c r="G519" s="88">
        <v>3063.62</v>
      </c>
      <c r="H519" s="89">
        <v>3063.62</v>
      </c>
    </row>
    <row r="520" spans="2:8" ht="30.6" thickBot="1">
      <c r="B520" s="82">
        <v>5100</v>
      </c>
      <c r="C520" s="86" t="s">
        <v>5216</v>
      </c>
      <c r="D520" s="86" t="s">
        <v>5218</v>
      </c>
      <c r="E520" s="86">
        <v>0</v>
      </c>
      <c r="F520" s="86">
        <v>0</v>
      </c>
      <c r="G520" s="86">
        <v>3115.96</v>
      </c>
      <c r="H520" s="83">
        <v>3115.96</v>
      </c>
    </row>
    <row r="521" spans="2:8" ht="30.6" thickBot="1">
      <c r="B521" s="87">
        <v>5200</v>
      </c>
      <c r="C521" s="88" t="s">
        <v>5216</v>
      </c>
      <c r="D521" s="88" t="s">
        <v>5218</v>
      </c>
      <c r="E521" s="88">
        <v>0</v>
      </c>
      <c r="F521" s="88">
        <v>0</v>
      </c>
      <c r="G521" s="88">
        <v>3168.3</v>
      </c>
      <c r="H521" s="89">
        <v>3168.3</v>
      </c>
    </row>
    <row r="522" spans="2:8" ht="30.6" thickBot="1">
      <c r="B522" s="82">
        <v>5300</v>
      </c>
      <c r="C522" s="86" t="s">
        <v>5216</v>
      </c>
      <c r="D522" s="86" t="s">
        <v>5218</v>
      </c>
      <c r="E522" s="86">
        <v>0</v>
      </c>
      <c r="F522" s="86">
        <v>0</v>
      </c>
      <c r="G522" s="86">
        <v>3220.65</v>
      </c>
      <c r="H522" s="83">
        <v>3220.65</v>
      </c>
    </row>
    <row r="523" spans="2:8" ht="30.6" thickBot="1">
      <c r="B523" s="87">
        <v>5400</v>
      </c>
      <c r="C523" s="88" t="s">
        <v>5216</v>
      </c>
      <c r="D523" s="88" t="s">
        <v>5218</v>
      </c>
      <c r="E523" s="88">
        <v>0</v>
      </c>
      <c r="F523" s="88">
        <v>0</v>
      </c>
      <c r="G523" s="88">
        <v>3273.01</v>
      </c>
      <c r="H523" s="89">
        <v>3273.01</v>
      </c>
    </row>
    <row r="524" spans="2:8" ht="30.6" thickBot="1">
      <c r="B524" s="82">
        <v>5500</v>
      </c>
      <c r="C524" s="86" t="s">
        <v>5216</v>
      </c>
      <c r="D524" s="86" t="s">
        <v>5218</v>
      </c>
      <c r="E524" s="86">
        <v>0</v>
      </c>
      <c r="F524" s="86">
        <v>0</v>
      </c>
      <c r="G524" s="86">
        <v>3325.38</v>
      </c>
      <c r="H524" s="83">
        <v>3325.38</v>
      </c>
    </row>
    <row r="525" spans="2:8" ht="30.6" thickBot="1">
      <c r="B525" s="87">
        <v>5600</v>
      </c>
      <c r="C525" s="88" t="s">
        <v>5216</v>
      </c>
      <c r="D525" s="88" t="s">
        <v>5218</v>
      </c>
      <c r="E525" s="88">
        <v>0</v>
      </c>
      <c r="F525" s="88">
        <v>0</v>
      </c>
      <c r="G525" s="88">
        <v>3377.75</v>
      </c>
      <c r="H525" s="89">
        <v>3377.75</v>
      </c>
    </row>
    <row r="526" spans="2:8" ht="30.6" thickBot="1">
      <c r="B526" s="82">
        <v>5700</v>
      </c>
      <c r="C526" s="86" t="s">
        <v>5216</v>
      </c>
      <c r="D526" s="86" t="s">
        <v>5218</v>
      </c>
      <c r="E526" s="86">
        <v>0</v>
      </c>
      <c r="F526" s="86">
        <v>0</v>
      </c>
      <c r="G526" s="86">
        <v>3430.14</v>
      </c>
      <c r="H526" s="83">
        <v>3430.14</v>
      </c>
    </row>
    <row r="527" spans="2:8" ht="30.6" thickBot="1">
      <c r="B527" s="87">
        <v>5800</v>
      </c>
      <c r="C527" s="88" t="s">
        <v>5216</v>
      </c>
      <c r="D527" s="88" t="s">
        <v>5218</v>
      </c>
      <c r="E527" s="88">
        <v>0</v>
      </c>
      <c r="F527" s="88">
        <v>0</v>
      </c>
      <c r="G527" s="88">
        <v>3482.53</v>
      </c>
      <c r="H527" s="89">
        <v>3482.53</v>
      </c>
    </row>
    <row r="528" spans="2:8" ht="30.6" thickBot="1">
      <c r="B528" s="82">
        <v>5900</v>
      </c>
      <c r="C528" s="86" t="s">
        <v>5216</v>
      </c>
      <c r="D528" s="86" t="s">
        <v>5218</v>
      </c>
      <c r="E528" s="86">
        <v>0</v>
      </c>
      <c r="F528" s="86">
        <v>0</v>
      </c>
      <c r="G528" s="86">
        <v>3534.92</v>
      </c>
      <c r="H528" s="83">
        <v>3534.92</v>
      </c>
    </row>
    <row r="529" spans="2:8" ht="30.6" thickBot="1">
      <c r="B529" s="87">
        <v>6000</v>
      </c>
      <c r="C529" s="88" t="s">
        <v>5216</v>
      </c>
      <c r="D529" s="88" t="s">
        <v>5218</v>
      </c>
      <c r="E529" s="88">
        <v>0</v>
      </c>
      <c r="F529" s="88">
        <v>0</v>
      </c>
      <c r="G529" s="88">
        <v>3587.33</v>
      </c>
      <c r="H529" s="89">
        <v>3587.33</v>
      </c>
    </row>
    <row r="530" spans="2:8" ht="30.6" thickBot="1">
      <c r="B530" s="82">
        <v>6100</v>
      </c>
      <c r="C530" s="86" t="s">
        <v>5216</v>
      </c>
      <c r="D530" s="86" t="s">
        <v>5218</v>
      </c>
      <c r="E530" s="86">
        <v>0</v>
      </c>
      <c r="F530" s="86">
        <v>0</v>
      </c>
      <c r="G530" s="86">
        <v>3639.74</v>
      </c>
      <c r="H530" s="83">
        <v>3639.74</v>
      </c>
    </row>
    <row r="531" spans="2:8" ht="30.6" thickBot="1">
      <c r="B531" s="87">
        <v>6200</v>
      </c>
      <c r="C531" s="88" t="s">
        <v>5216</v>
      </c>
      <c r="D531" s="88" t="s">
        <v>5218</v>
      </c>
      <c r="E531" s="88">
        <v>0</v>
      </c>
      <c r="F531" s="88">
        <v>0</v>
      </c>
      <c r="G531" s="88">
        <v>3692.16</v>
      </c>
      <c r="H531" s="89">
        <v>3692.16</v>
      </c>
    </row>
    <row r="532" spans="2:8" ht="30.6" thickBot="1">
      <c r="B532" s="82">
        <v>6300</v>
      </c>
      <c r="C532" s="86" t="s">
        <v>5216</v>
      </c>
      <c r="D532" s="86" t="s">
        <v>5218</v>
      </c>
      <c r="E532" s="86">
        <v>0</v>
      </c>
      <c r="F532" s="86">
        <v>0</v>
      </c>
      <c r="G532" s="86">
        <v>3744.59</v>
      </c>
      <c r="H532" s="83">
        <v>3744.59</v>
      </c>
    </row>
    <row r="533" spans="2:8" ht="30.6" thickBot="1">
      <c r="B533" s="87">
        <v>6400</v>
      </c>
      <c r="C533" s="88" t="s">
        <v>5216</v>
      </c>
      <c r="D533" s="88" t="s">
        <v>5218</v>
      </c>
      <c r="E533" s="88">
        <v>0</v>
      </c>
      <c r="F533" s="88">
        <v>0</v>
      </c>
      <c r="G533" s="88">
        <v>3797.02</v>
      </c>
      <c r="H533" s="89">
        <v>3797.02</v>
      </c>
    </row>
    <row r="534" spans="2:8" ht="30.6" thickBot="1">
      <c r="B534" s="82">
        <v>6500</v>
      </c>
      <c r="C534" s="86" t="s">
        <v>5216</v>
      </c>
      <c r="D534" s="86" t="s">
        <v>5218</v>
      </c>
      <c r="E534" s="86">
        <v>0</v>
      </c>
      <c r="F534" s="86">
        <v>0</v>
      </c>
      <c r="G534" s="86">
        <v>3849.47</v>
      </c>
      <c r="H534" s="83">
        <v>3849.47</v>
      </c>
    </row>
    <row r="535" spans="2:8" ht="30.6" thickBot="1">
      <c r="B535" s="87">
        <v>6600</v>
      </c>
      <c r="C535" s="88" t="s">
        <v>5216</v>
      </c>
      <c r="D535" s="88" t="s">
        <v>5218</v>
      </c>
      <c r="E535" s="88">
        <v>0</v>
      </c>
      <c r="F535" s="88">
        <v>0</v>
      </c>
      <c r="G535" s="88">
        <v>3901.92</v>
      </c>
      <c r="H535" s="89">
        <v>3901.92</v>
      </c>
    </row>
    <row r="536" spans="2:8" ht="30.6" thickBot="1">
      <c r="B536" s="82">
        <v>6700</v>
      </c>
      <c r="C536" s="86" t="s">
        <v>5216</v>
      </c>
      <c r="D536" s="86" t="s">
        <v>5218</v>
      </c>
      <c r="E536" s="86">
        <v>0</v>
      </c>
      <c r="F536" s="86">
        <v>0</v>
      </c>
      <c r="G536" s="86">
        <v>3954.38</v>
      </c>
      <c r="H536" s="83">
        <v>3954.38</v>
      </c>
    </row>
    <row r="537" spans="2:8" ht="30.6" thickBot="1">
      <c r="B537" s="87">
        <v>6800</v>
      </c>
      <c r="C537" s="88" t="s">
        <v>5216</v>
      </c>
      <c r="D537" s="88" t="s">
        <v>5218</v>
      </c>
      <c r="E537" s="88">
        <v>0</v>
      </c>
      <c r="F537" s="88">
        <v>0</v>
      </c>
      <c r="G537" s="88">
        <v>4006.84</v>
      </c>
      <c r="H537" s="89">
        <v>4006.84</v>
      </c>
    </row>
    <row r="538" spans="2:8" ht="30.6" thickBot="1">
      <c r="B538" s="82">
        <v>6900</v>
      </c>
      <c r="C538" s="86" t="s">
        <v>5216</v>
      </c>
      <c r="D538" s="86" t="s">
        <v>5218</v>
      </c>
      <c r="E538" s="86">
        <v>0</v>
      </c>
      <c r="F538" s="86">
        <v>0</v>
      </c>
      <c r="G538" s="86">
        <v>4059.32</v>
      </c>
      <c r="H538" s="83">
        <v>4059.32</v>
      </c>
    </row>
    <row r="539" spans="2:8" ht="30.6" thickBot="1">
      <c r="B539" s="87">
        <v>7000</v>
      </c>
      <c r="C539" s="88" t="s">
        <v>5216</v>
      </c>
      <c r="D539" s="88" t="s">
        <v>5218</v>
      </c>
      <c r="E539" s="88">
        <v>0</v>
      </c>
      <c r="F539" s="88">
        <v>0</v>
      </c>
      <c r="G539" s="88">
        <v>4111.8</v>
      </c>
      <c r="H539" s="89">
        <v>4111.8</v>
      </c>
    </row>
    <row r="540" spans="2:8" ht="30.6" thickBot="1">
      <c r="B540" s="82">
        <v>7100</v>
      </c>
      <c r="C540" s="86" t="s">
        <v>5216</v>
      </c>
      <c r="D540" s="86" t="s">
        <v>5218</v>
      </c>
      <c r="E540" s="86">
        <v>0</v>
      </c>
      <c r="F540" s="86">
        <v>0</v>
      </c>
      <c r="G540" s="86">
        <v>4164.29</v>
      </c>
      <c r="H540" s="83">
        <v>4164.29</v>
      </c>
    </row>
    <row r="541" spans="2:8" ht="30.6" thickBot="1">
      <c r="B541" s="87">
        <v>7200</v>
      </c>
      <c r="C541" s="88" t="s">
        <v>5216</v>
      </c>
      <c r="D541" s="88" t="s">
        <v>5218</v>
      </c>
      <c r="E541" s="88">
        <v>0</v>
      </c>
      <c r="F541" s="88">
        <v>0</v>
      </c>
      <c r="G541" s="88">
        <v>4216.79</v>
      </c>
      <c r="H541" s="89">
        <v>4216.79</v>
      </c>
    </row>
    <row r="542" spans="2:8" ht="30.6" thickBot="1">
      <c r="B542" s="82">
        <v>7300</v>
      </c>
      <c r="C542" s="86" t="s">
        <v>5216</v>
      </c>
      <c r="D542" s="86" t="s">
        <v>5218</v>
      </c>
      <c r="E542" s="86">
        <v>0</v>
      </c>
      <c r="F542" s="86">
        <v>0</v>
      </c>
      <c r="G542" s="86">
        <v>4269.29</v>
      </c>
      <c r="H542" s="83">
        <v>4269.29</v>
      </c>
    </row>
    <row r="543" spans="2:8" ht="30.6" thickBot="1">
      <c r="B543" s="87">
        <v>7400</v>
      </c>
      <c r="C543" s="88" t="s">
        <v>5216</v>
      </c>
      <c r="D543" s="88" t="s">
        <v>5218</v>
      </c>
      <c r="E543" s="88">
        <v>0</v>
      </c>
      <c r="F543" s="88">
        <v>0</v>
      </c>
      <c r="G543" s="88">
        <v>4321.8100000000004</v>
      </c>
      <c r="H543" s="89">
        <v>4321.8100000000004</v>
      </c>
    </row>
    <row r="544" spans="2:8" ht="30.6" thickBot="1">
      <c r="B544" s="82">
        <v>7500</v>
      </c>
      <c r="C544" s="86" t="s">
        <v>5216</v>
      </c>
      <c r="D544" s="86" t="s">
        <v>5218</v>
      </c>
      <c r="E544" s="86">
        <v>0</v>
      </c>
      <c r="F544" s="86">
        <v>0</v>
      </c>
      <c r="G544" s="86">
        <v>4374.33</v>
      </c>
      <c r="H544" s="83">
        <v>4374.33</v>
      </c>
    </row>
    <row r="545" spans="2:8" ht="30.6" thickBot="1">
      <c r="B545" s="87">
        <v>7600</v>
      </c>
      <c r="C545" s="88" t="s">
        <v>5216</v>
      </c>
      <c r="D545" s="88" t="s">
        <v>5218</v>
      </c>
      <c r="E545" s="88">
        <v>0</v>
      </c>
      <c r="F545" s="88">
        <v>0</v>
      </c>
      <c r="G545" s="88">
        <v>4426.8500000000004</v>
      </c>
      <c r="H545" s="89">
        <v>4426.8500000000004</v>
      </c>
    </row>
    <row r="546" spans="2:8" ht="30.6" thickBot="1">
      <c r="B546" s="82">
        <v>7700</v>
      </c>
      <c r="C546" s="86" t="s">
        <v>5216</v>
      </c>
      <c r="D546" s="86" t="s">
        <v>5218</v>
      </c>
      <c r="E546" s="86">
        <v>0</v>
      </c>
      <c r="F546" s="86">
        <v>0</v>
      </c>
      <c r="G546" s="86">
        <v>4479.3900000000003</v>
      </c>
      <c r="H546" s="83">
        <v>4479.3900000000003</v>
      </c>
    </row>
    <row r="547" spans="2:8" ht="30.6" thickBot="1">
      <c r="B547" s="87">
        <v>7800</v>
      </c>
      <c r="C547" s="88" t="s">
        <v>5216</v>
      </c>
      <c r="D547" s="88" t="s">
        <v>5218</v>
      </c>
      <c r="E547" s="88">
        <v>0</v>
      </c>
      <c r="F547" s="88">
        <v>0</v>
      </c>
      <c r="G547" s="88">
        <v>4531.93</v>
      </c>
      <c r="H547" s="89">
        <v>4531.93</v>
      </c>
    </row>
    <row r="548" spans="2:8" ht="30.6" thickBot="1">
      <c r="B548" s="82">
        <v>7900</v>
      </c>
      <c r="C548" s="86" t="s">
        <v>5216</v>
      </c>
      <c r="D548" s="86" t="s">
        <v>5218</v>
      </c>
      <c r="E548" s="86">
        <v>0</v>
      </c>
      <c r="F548" s="86">
        <v>0</v>
      </c>
      <c r="G548" s="86">
        <v>4584.49</v>
      </c>
      <c r="H548" s="83">
        <v>4584.49</v>
      </c>
    </row>
    <row r="549" spans="2:8" ht="30.6" thickBot="1">
      <c r="B549" s="87">
        <v>8000</v>
      </c>
      <c r="C549" s="88" t="s">
        <v>5216</v>
      </c>
      <c r="D549" s="88" t="s">
        <v>5218</v>
      </c>
      <c r="E549" s="88">
        <v>0</v>
      </c>
      <c r="F549" s="88">
        <v>0</v>
      </c>
      <c r="G549" s="88">
        <v>4637.05</v>
      </c>
      <c r="H549" s="89">
        <v>4637.05</v>
      </c>
    </row>
    <row r="550" spans="2:8" ht="30.6" thickBot="1">
      <c r="B550" s="82">
        <v>8100</v>
      </c>
      <c r="C550" s="86" t="s">
        <v>5216</v>
      </c>
      <c r="D550" s="86" t="s">
        <v>5218</v>
      </c>
      <c r="E550" s="86">
        <v>0</v>
      </c>
      <c r="F550" s="86">
        <v>0</v>
      </c>
      <c r="G550" s="86">
        <v>4689.6099999999997</v>
      </c>
      <c r="H550" s="83">
        <v>4689.6099999999997</v>
      </c>
    </row>
    <row r="551" spans="2:8" ht="30.6" thickBot="1">
      <c r="B551" s="87">
        <v>8200</v>
      </c>
      <c r="C551" s="88" t="s">
        <v>5216</v>
      </c>
      <c r="D551" s="88" t="s">
        <v>5218</v>
      </c>
      <c r="E551" s="88">
        <v>0</v>
      </c>
      <c r="F551" s="88">
        <v>0</v>
      </c>
      <c r="G551" s="88">
        <v>4742.1899999999996</v>
      </c>
      <c r="H551" s="89">
        <v>4742.1899999999996</v>
      </c>
    </row>
    <row r="552" spans="2:8" ht="30.6" thickBot="1">
      <c r="B552" s="82">
        <v>8300</v>
      </c>
      <c r="C552" s="86" t="s">
        <v>5216</v>
      </c>
      <c r="D552" s="86" t="s">
        <v>5218</v>
      </c>
      <c r="E552" s="86">
        <v>0</v>
      </c>
      <c r="F552" s="86">
        <v>0</v>
      </c>
      <c r="G552" s="86">
        <v>4794.7700000000004</v>
      </c>
      <c r="H552" s="83">
        <v>4794.7700000000004</v>
      </c>
    </row>
    <row r="553" spans="2:8" ht="30.6" thickBot="1">
      <c r="B553" s="87">
        <v>8400</v>
      </c>
      <c r="C553" s="88" t="s">
        <v>5216</v>
      </c>
      <c r="D553" s="88" t="s">
        <v>5218</v>
      </c>
      <c r="E553" s="88">
        <v>0</v>
      </c>
      <c r="F553" s="88">
        <v>0</v>
      </c>
      <c r="G553" s="88">
        <v>4847.3599999999997</v>
      </c>
      <c r="H553" s="89">
        <v>4847.3599999999997</v>
      </c>
    </row>
    <row r="554" spans="2:8" ht="30.6" thickBot="1">
      <c r="B554" s="82">
        <v>8500</v>
      </c>
      <c r="C554" s="86" t="s">
        <v>5216</v>
      </c>
      <c r="D554" s="86" t="s">
        <v>5218</v>
      </c>
      <c r="E554" s="86">
        <v>0</v>
      </c>
      <c r="F554" s="86">
        <v>0</v>
      </c>
      <c r="G554" s="86">
        <v>4899.96</v>
      </c>
      <c r="H554" s="83">
        <v>4899.96</v>
      </c>
    </row>
    <row r="555" spans="2:8" ht="30.6" thickBot="1">
      <c r="B555" s="87">
        <v>8600</v>
      </c>
      <c r="C555" s="88" t="s">
        <v>5216</v>
      </c>
      <c r="D555" s="88" t="s">
        <v>5218</v>
      </c>
      <c r="E555" s="88">
        <v>0</v>
      </c>
      <c r="F555" s="88">
        <v>0</v>
      </c>
      <c r="G555" s="88">
        <v>4952.5600000000004</v>
      </c>
      <c r="H555" s="89">
        <v>4952.5600000000004</v>
      </c>
    </row>
    <row r="556" spans="2:8" ht="30.6" thickBot="1">
      <c r="B556" s="82">
        <v>8700</v>
      </c>
      <c r="C556" s="86" t="s">
        <v>5216</v>
      </c>
      <c r="D556" s="86" t="s">
        <v>5218</v>
      </c>
      <c r="E556" s="86">
        <v>0</v>
      </c>
      <c r="F556" s="86">
        <v>0</v>
      </c>
      <c r="G556" s="86">
        <v>5005.18</v>
      </c>
      <c r="H556" s="83">
        <v>5005.18</v>
      </c>
    </row>
    <row r="557" spans="2:8" ht="30.6" thickBot="1">
      <c r="B557" s="87">
        <v>8800</v>
      </c>
      <c r="C557" s="88" t="s">
        <v>5216</v>
      </c>
      <c r="D557" s="88" t="s">
        <v>5218</v>
      </c>
      <c r="E557" s="88">
        <v>0</v>
      </c>
      <c r="F557" s="88">
        <v>0</v>
      </c>
      <c r="G557" s="88">
        <v>5057.8</v>
      </c>
      <c r="H557" s="89">
        <v>5057.8</v>
      </c>
    </row>
    <row r="558" spans="2:8" ht="30.6" thickBot="1">
      <c r="B558" s="82">
        <v>8900</v>
      </c>
      <c r="C558" s="86" t="s">
        <v>5216</v>
      </c>
      <c r="D558" s="86" t="s">
        <v>5218</v>
      </c>
      <c r="E558" s="86">
        <v>0</v>
      </c>
      <c r="F558" s="86">
        <v>0</v>
      </c>
      <c r="G558" s="86">
        <v>5110.43</v>
      </c>
      <c r="H558" s="83">
        <v>5110.43</v>
      </c>
    </row>
    <row r="559" spans="2:8" ht="30.6" thickBot="1">
      <c r="B559" s="87">
        <v>9000</v>
      </c>
      <c r="C559" s="88" t="s">
        <v>5216</v>
      </c>
      <c r="D559" s="88" t="s">
        <v>5218</v>
      </c>
      <c r="E559" s="88">
        <v>0</v>
      </c>
      <c r="F559" s="88">
        <v>0</v>
      </c>
      <c r="G559" s="88">
        <v>5163.0600000000004</v>
      </c>
      <c r="H559" s="89">
        <v>5163.0600000000004</v>
      </c>
    </row>
    <row r="560" spans="2:8">
      <c r="B560" s="73"/>
    </row>
    <row r="561" spans="2:6">
      <c r="B561" s="95" t="s">
        <v>5249</v>
      </c>
    </row>
    <row r="562" spans="2:6" ht="15.6" thickBot="1">
      <c r="B562" s="73" t="s">
        <v>5250</v>
      </c>
    </row>
    <row r="563" spans="2:6" ht="15.6" thickBot="1">
      <c r="B563" s="80" t="s">
        <v>291</v>
      </c>
      <c r="C563" s="85" t="s">
        <v>5244</v>
      </c>
      <c r="D563" s="85" t="s">
        <v>3306</v>
      </c>
      <c r="E563" s="85" t="s">
        <v>5251</v>
      </c>
      <c r="F563" s="81" t="s">
        <v>5252</v>
      </c>
    </row>
    <row r="564" spans="2:6" ht="30.6" thickBot="1">
      <c r="B564" s="82">
        <v>0</v>
      </c>
      <c r="C564" s="86" t="s">
        <v>5194</v>
      </c>
      <c r="D564" s="86" t="s">
        <v>5218</v>
      </c>
      <c r="E564" s="86">
        <v>0</v>
      </c>
      <c r="F564" s="83">
        <v>24.43</v>
      </c>
    </row>
    <row r="565" spans="2:6" ht="30.6" thickBot="1">
      <c r="B565" s="87">
        <v>100</v>
      </c>
      <c r="C565" s="88" t="s">
        <v>5194</v>
      </c>
      <c r="D565" s="88" t="s">
        <v>5218</v>
      </c>
      <c r="E565" s="88">
        <v>0</v>
      </c>
      <c r="F565" s="89">
        <v>24.43</v>
      </c>
    </row>
    <row r="566" spans="2:6" ht="30.6" thickBot="1">
      <c r="B566" s="82">
        <v>200</v>
      </c>
      <c r="C566" s="86" t="s">
        <v>5194</v>
      </c>
      <c r="D566" s="86" t="s">
        <v>5218</v>
      </c>
      <c r="E566" s="86">
        <v>0</v>
      </c>
      <c r="F566" s="83">
        <v>24.43</v>
      </c>
    </row>
    <row r="567" spans="2:6" ht="30.6" thickBot="1">
      <c r="B567" s="87">
        <v>300</v>
      </c>
      <c r="C567" s="88" t="s">
        <v>5194</v>
      </c>
      <c r="D567" s="88" t="s">
        <v>5218</v>
      </c>
      <c r="E567" s="88">
        <v>0</v>
      </c>
      <c r="F567" s="89">
        <v>24.43</v>
      </c>
    </row>
    <row r="568" spans="2:6" ht="30.6" thickBot="1">
      <c r="B568" s="82">
        <v>400</v>
      </c>
      <c r="C568" s="86" t="s">
        <v>5194</v>
      </c>
      <c r="D568" s="86" t="s">
        <v>5218</v>
      </c>
      <c r="E568" s="86">
        <v>0</v>
      </c>
      <c r="F568" s="83">
        <v>24.43</v>
      </c>
    </row>
    <row r="569" spans="2:6" ht="30.6" thickBot="1">
      <c r="B569" s="87">
        <v>500</v>
      </c>
      <c r="C569" s="88" t="s">
        <v>5194</v>
      </c>
      <c r="D569" s="88" t="s">
        <v>5218</v>
      </c>
      <c r="E569" s="88">
        <v>0</v>
      </c>
      <c r="F569" s="89">
        <v>24.43</v>
      </c>
    </row>
    <row r="570" spans="2:6" ht="30.6" thickBot="1">
      <c r="B570" s="82">
        <v>600</v>
      </c>
      <c r="C570" s="86" t="s">
        <v>5194</v>
      </c>
      <c r="D570" s="86" t="s">
        <v>5218</v>
      </c>
      <c r="E570" s="86">
        <v>0</v>
      </c>
      <c r="F570" s="83">
        <v>24.43</v>
      </c>
    </row>
    <row r="571" spans="2:6" ht="30.6" thickBot="1">
      <c r="B571" s="87">
        <v>700</v>
      </c>
      <c r="C571" s="88" t="s">
        <v>5194</v>
      </c>
      <c r="D571" s="88" t="s">
        <v>5218</v>
      </c>
      <c r="E571" s="88">
        <v>0</v>
      </c>
      <c r="F571" s="89">
        <v>24.43</v>
      </c>
    </row>
    <row r="572" spans="2:6" ht="30.6" thickBot="1">
      <c r="B572" s="82">
        <v>800</v>
      </c>
      <c r="C572" s="86" t="s">
        <v>5194</v>
      </c>
      <c r="D572" s="86" t="s">
        <v>5218</v>
      </c>
      <c r="E572" s="86">
        <v>0</v>
      </c>
      <c r="F572" s="83">
        <v>24.43</v>
      </c>
    </row>
    <row r="573" spans="2:6" ht="30.6" thickBot="1">
      <c r="B573" s="87">
        <v>900</v>
      </c>
      <c r="C573" s="88" t="s">
        <v>5194</v>
      </c>
      <c r="D573" s="88" t="s">
        <v>5218</v>
      </c>
      <c r="E573" s="88">
        <v>0</v>
      </c>
      <c r="F573" s="89">
        <v>24.43</v>
      </c>
    </row>
    <row r="574" spans="2:6" ht="30.6" thickBot="1">
      <c r="B574" s="82">
        <v>1000</v>
      </c>
      <c r="C574" s="86" t="s">
        <v>5194</v>
      </c>
      <c r="D574" s="86" t="s">
        <v>5218</v>
      </c>
      <c r="E574" s="86">
        <v>0</v>
      </c>
      <c r="F574" s="83">
        <v>24.43</v>
      </c>
    </row>
    <row r="575" spans="2:6" ht="30.6" thickBot="1">
      <c r="B575" s="87">
        <v>1100</v>
      </c>
      <c r="C575" s="88" t="s">
        <v>5194</v>
      </c>
      <c r="D575" s="88" t="s">
        <v>5218</v>
      </c>
      <c r="E575" s="88">
        <v>0</v>
      </c>
      <c r="F575" s="89">
        <v>24.43</v>
      </c>
    </row>
    <row r="576" spans="2:6" ht="30.6" thickBot="1">
      <c r="B576" s="82">
        <v>1200</v>
      </c>
      <c r="C576" s="86" t="s">
        <v>5194</v>
      </c>
      <c r="D576" s="86" t="s">
        <v>5218</v>
      </c>
      <c r="E576" s="86">
        <v>0</v>
      </c>
      <c r="F576" s="83">
        <v>24.43</v>
      </c>
    </row>
    <row r="577" spans="2:6" ht="30.6" thickBot="1">
      <c r="B577" s="87">
        <v>1300</v>
      </c>
      <c r="C577" s="88" t="s">
        <v>5194</v>
      </c>
      <c r="D577" s="88" t="s">
        <v>5218</v>
      </c>
      <c r="E577" s="88">
        <v>0</v>
      </c>
      <c r="F577" s="89">
        <v>24.43</v>
      </c>
    </row>
    <row r="578" spans="2:6" ht="30.6" thickBot="1">
      <c r="B578" s="82">
        <v>1400</v>
      </c>
      <c r="C578" s="86" t="s">
        <v>5194</v>
      </c>
      <c r="D578" s="86" t="s">
        <v>5218</v>
      </c>
      <c r="E578" s="86">
        <v>0</v>
      </c>
      <c r="F578" s="83">
        <v>24.43</v>
      </c>
    </row>
    <row r="579" spans="2:6" ht="30.6" thickBot="1">
      <c r="B579" s="87">
        <v>1500</v>
      </c>
      <c r="C579" s="88" t="s">
        <v>5194</v>
      </c>
      <c r="D579" s="88" t="s">
        <v>5218</v>
      </c>
      <c r="E579" s="88">
        <v>0</v>
      </c>
      <c r="F579" s="89">
        <v>24.43</v>
      </c>
    </row>
    <row r="580" spans="2:6" ht="30.6" thickBot="1">
      <c r="B580" s="82">
        <v>1600</v>
      </c>
      <c r="C580" s="86" t="s">
        <v>5194</v>
      </c>
      <c r="D580" s="86" t="s">
        <v>5218</v>
      </c>
      <c r="E580" s="86">
        <v>0</v>
      </c>
      <c r="F580" s="83">
        <v>24.43</v>
      </c>
    </row>
    <row r="581" spans="2:6" ht="30.6" thickBot="1">
      <c r="B581" s="87">
        <v>1700</v>
      </c>
      <c r="C581" s="88" t="s">
        <v>5194</v>
      </c>
      <c r="D581" s="88" t="s">
        <v>5218</v>
      </c>
      <c r="E581" s="88">
        <v>0</v>
      </c>
      <c r="F581" s="89">
        <v>24.43</v>
      </c>
    </row>
    <row r="582" spans="2:6" ht="30.6" thickBot="1">
      <c r="B582" s="82">
        <v>1800</v>
      </c>
      <c r="C582" s="86" t="s">
        <v>5194</v>
      </c>
      <c r="D582" s="86" t="s">
        <v>5218</v>
      </c>
      <c r="E582" s="86">
        <v>0</v>
      </c>
      <c r="F582" s="83">
        <v>24.43</v>
      </c>
    </row>
    <row r="583" spans="2:6" ht="30.6" thickBot="1">
      <c r="B583" s="87">
        <v>1900</v>
      </c>
      <c r="C583" s="88" t="s">
        <v>5194</v>
      </c>
      <c r="D583" s="88" t="s">
        <v>5218</v>
      </c>
      <c r="E583" s="88">
        <v>0</v>
      </c>
      <c r="F583" s="89">
        <v>24.43</v>
      </c>
    </row>
    <row r="584" spans="2:6" ht="30.6" thickBot="1">
      <c r="B584" s="82">
        <v>2000</v>
      </c>
      <c r="C584" s="86" t="s">
        <v>5194</v>
      </c>
      <c r="D584" s="86" t="s">
        <v>5218</v>
      </c>
      <c r="E584" s="86">
        <v>0</v>
      </c>
      <c r="F584" s="83">
        <v>24.43</v>
      </c>
    </row>
    <row r="585" spans="2:6" ht="30.6" thickBot="1">
      <c r="B585" s="87">
        <v>2100</v>
      </c>
      <c r="C585" s="88" t="s">
        <v>5194</v>
      </c>
      <c r="D585" s="88" t="s">
        <v>5218</v>
      </c>
      <c r="E585" s="88">
        <v>0</v>
      </c>
      <c r="F585" s="89">
        <v>24.43</v>
      </c>
    </row>
    <row r="586" spans="2:6" ht="30.6" thickBot="1">
      <c r="B586" s="82">
        <v>2200</v>
      </c>
      <c r="C586" s="86" t="s">
        <v>5194</v>
      </c>
      <c r="D586" s="86" t="s">
        <v>5218</v>
      </c>
      <c r="E586" s="86">
        <v>0</v>
      </c>
      <c r="F586" s="83">
        <v>24.43</v>
      </c>
    </row>
    <row r="587" spans="2:6" ht="30.6" thickBot="1">
      <c r="B587" s="87">
        <v>2300</v>
      </c>
      <c r="C587" s="88" t="s">
        <v>5194</v>
      </c>
      <c r="D587" s="88" t="s">
        <v>5218</v>
      </c>
      <c r="E587" s="88">
        <v>0</v>
      </c>
      <c r="F587" s="89">
        <v>24.43</v>
      </c>
    </row>
    <row r="588" spans="2:6" ht="30.6" thickBot="1">
      <c r="B588" s="82">
        <v>2400</v>
      </c>
      <c r="C588" s="86" t="s">
        <v>5194</v>
      </c>
      <c r="D588" s="86" t="s">
        <v>5218</v>
      </c>
      <c r="E588" s="86">
        <v>0</v>
      </c>
      <c r="F588" s="83">
        <v>24.43</v>
      </c>
    </row>
    <row r="589" spans="2:6" ht="30.6" thickBot="1">
      <c r="B589" s="87">
        <v>2500</v>
      </c>
      <c r="C589" s="88" t="s">
        <v>5194</v>
      </c>
      <c r="D589" s="88" t="s">
        <v>5218</v>
      </c>
      <c r="E589" s="88">
        <v>0</v>
      </c>
      <c r="F589" s="89">
        <v>24.43</v>
      </c>
    </row>
    <row r="590" spans="2:6" ht="30.6" thickBot="1">
      <c r="B590" s="82">
        <v>2600</v>
      </c>
      <c r="C590" s="86" t="s">
        <v>5194</v>
      </c>
      <c r="D590" s="86" t="s">
        <v>5218</v>
      </c>
      <c r="E590" s="86">
        <v>0</v>
      </c>
      <c r="F590" s="83">
        <v>24.43</v>
      </c>
    </row>
    <row r="591" spans="2:6" ht="30.6" thickBot="1">
      <c r="B591" s="87">
        <v>2700</v>
      </c>
      <c r="C591" s="88" t="s">
        <v>5194</v>
      </c>
      <c r="D591" s="88" t="s">
        <v>5218</v>
      </c>
      <c r="E591" s="88">
        <v>0</v>
      </c>
      <c r="F591" s="89">
        <v>24.43</v>
      </c>
    </row>
    <row r="592" spans="2:6" ht="30.6" thickBot="1">
      <c r="B592" s="82">
        <v>2800</v>
      </c>
      <c r="C592" s="86" t="s">
        <v>5194</v>
      </c>
      <c r="D592" s="86" t="s">
        <v>5218</v>
      </c>
      <c r="E592" s="86">
        <v>0</v>
      </c>
      <c r="F592" s="83">
        <v>24.43</v>
      </c>
    </row>
    <row r="593" spans="2:6" ht="30.6" thickBot="1">
      <c r="B593" s="87">
        <v>2900</v>
      </c>
      <c r="C593" s="88" t="s">
        <v>5194</v>
      </c>
      <c r="D593" s="88" t="s">
        <v>5218</v>
      </c>
      <c r="E593" s="88">
        <v>0</v>
      </c>
      <c r="F593" s="89">
        <v>24.43</v>
      </c>
    </row>
    <row r="594" spans="2:6" ht="30.6" thickBot="1">
      <c r="B594" s="82">
        <v>3000</v>
      </c>
      <c r="C594" s="86" t="s">
        <v>5194</v>
      </c>
      <c r="D594" s="86" t="s">
        <v>5218</v>
      </c>
      <c r="E594" s="86">
        <v>0</v>
      </c>
      <c r="F594" s="83">
        <v>24.43</v>
      </c>
    </row>
    <row r="595" spans="2:6" ht="30.6" thickBot="1">
      <c r="B595" s="87">
        <v>3100</v>
      </c>
      <c r="C595" s="88" t="s">
        <v>5194</v>
      </c>
      <c r="D595" s="88" t="s">
        <v>5218</v>
      </c>
      <c r="E595" s="88">
        <v>0</v>
      </c>
      <c r="F595" s="89">
        <v>24.43</v>
      </c>
    </row>
    <row r="596" spans="2:6" ht="30.6" thickBot="1">
      <c r="B596" s="82">
        <v>3200</v>
      </c>
      <c r="C596" s="86" t="s">
        <v>5194</v>
      </c>
      <c r="D596" s="86" t="s">
        <v>5218</v>
      </c>
      <c r="E596" s="86">
        <v>0</v>
      </c>
      <c r="F596" s="83">
        <v>24.43</v>
      </c>
    </row>
    <row r="597" spans="2:6" ht="30.6" thickBot="1">
      <c r="B597" s="87">
        <v>3300</v>
      </c>
      <c r="C597" s="88" t="s">
        <v>5194</v>
      </c>
      <c r="D597" s="88" t="s">
        <v>5218</v>
      </c>
      <c r="E597" s="88">
        <v>0</v>
      </c>
      <c r="F597" s="89">
        <v>24.43</v>
      </c>
    </row>
    <row r="598" spans="2:6" ht="30.6" thickBot="1">
      <c r="B598" s="82">
        <v>3400</v>
      </c>
      <c r="C598" s="86" t="s">
        <v>5194</v>
      </c>
      <c r="D598" s="86" t="s">
        <v>5218</v>
      </c>
      <c r="E598" s="86">
        <v>0</v>
      </c>
      <c r="F598" s="83">
        <v>24.43</v>
      </c>
    </row>
    <row r="599" spans="2:6" ht="30.6" thickBot="1">
      <c r="B599" s="87">
        <v>3500</v>
      </c>
      <c r="C599" s="88" t="s">
        <v>5194</v>
      </c>
      <c r="D599" s="88" t="s">
        <v>5218</v>
      </c>
      <c r="E599" s="88">
        <v>0</v>
      </c>
      <c r="F599" s="89">
        <v>24.43</v>
      </c>
    </row>
    <row r="600" spans="2:6" ht="30.6" thickBot="1">
      <c r="B600" s="82">
        <v>3600</v>
      </c>
      <c r="C600" s="86" t="s">
        <v>5194</v>
      </c>
      <c r="D600" s="86" t="s">
        <v>5218</v>
      </c>
      <c r="E600" s="86">
        <v>0</v>
      </c>
      <c r="F600" s="83">
        <v>24.43</v>
      </c>
    </row>
    <row r="601" spans="2:6" ht="30.6" thickBot="1">
      <c r="B601" s="87">
        <v>3700</v>
      </c>
      <c r="C601" s="88" t="s">
        <v>5194</v>
      </c>
      <c r="D601" s="88" t="s">
        <v>5218</v>
      </c>
      <c r="E601" s="88">
        <v>0</v>
      </c>
      <c r="F601" s="89">
        <v>24.43</v>
      </c>
    </row>
    <row r="602" spans="2:6" ht="30.6" thickBot="1">
      <c r="B602" s="82">
        <v>3800</v>
      </c>
      <c r="C602" s="86" t="s">
        <v>5194</v>
      </c>
      <c r="D602" s="86" t="s">
        <v>5218</v>
      </c>
      <c r="E602" s="86">
        <v>0</v>
      </c>
      <c r="F602" s="83">
        <v>24.43</v>
      </c>
    </row>
    <row r="603" spans="2:6" ht="30.6" thickBot="1">
      <c r="B603" s="87">
        <v>3900</v>
      </c>
      <c r="C603" s="88" t="s">
        <v>5194</v>
      </c>
      <c r="D603" s="88" t="s">
        <v>5218</v>
      </c>
      <c r="E603" s="88">
        <v>0</v>
      </c>
      <c r="F603" s="89">
        <v>24.43</v>
      </c>
    </row>
    <row r="604" spans="2:6" ht="30.6" thickBot="1">
      <c r="B604" s="82">
        <v>4000</v>
      </c>
      <c r="C604" s="86" t="s">
        <v>5194</v>
      </c>
      <c r="D604" s="86" t="s">
        <v>5218</v>
      </c>
      <c r="E604" s="86">
        <v>0</v>
      </c>
      <c r="F604" s="83">
        <v>24.43</v>
      </c>
    </row>
    <row r="605" spans="2:6" ht="30.6" thickBot="1">
      <c r="B605" s="87">
        <v>4100</v>
      </c>
      <c r="C605" s="88" t="s">
        <v>5194</v>
      </c>
      <c r="D605" s="88" t="s">
        <v>5218</v>
      </c>
      <c r="E605" s="88">
        <v>0</v>
      </c>
      <c r="F605" s="89">
        <v>24.43</v>
      </c>
    </row>
    <row r="606" spans="2:6" ht="30.6" thickBot="1">
      <c r="B606" s="82">
        <v>4200</v>
      </c>
      <c r="C606" s="86" t="s">
        <v>5194</v>
      </c>
      <c r="D606" s="86" t="s">
        <v>5218</v>
      </c>
      <c r="E606" s="86">
        <v>0</v>
      </c>
      <c r="F606" s="83">
        <v>24.43</v>
      </c>
    </row>
    <row r="607" spans="2:6" ht="30.6" thickBot="1">
      <c r="B607" s="87">
        <v>4300</v>
      </c>
      <c r="C607" s="88" t="s">
        <v>5194</v>
      </c>
      <c r="D607" s="88" t="s">
        <v>5218</v>
      </c>
      <c r="E607" s="88">
        <v>0</v>
      </c>
      <c r="F607" s="89">
        <v>24.43</v>
      </c>
    </row>
    <row r="608" spans="2:6" ht="30.6" thickBot="1">
      <c r="B608" s="82">
        <v>4400</v>
      </c>
      <c r="C608" s="86" t="s">
        <v>5194</v>
      </c>
      <c r="D608" s="86" t="s">
        <v>5218</v>
      </c>
      <c r="E608" s="86">
        <v>0</v>
      </c>
      <c r="F608" s="83">
        <v>24.43</v>
      </c>
    </row>
    <row r="609" spans="2:6" ht="30.6" thickBot="1">
      <c r="B609" s="87">
        <v>4500</v>
      </c>
      <c r="C609" s="88" t="s">
        <v>5194</v>
      </c>
      <c r="D609" s="88" t="s">
        <v>5218</v>
      </c>
      <c r="E609" s="88">
        <v>0</v>
      </c>
      <c r="F609" s="89">
        <v>24.43</v>
      </c>
    </row>
    <row r="610" spans="2:6" ht="30.6" thickBot="1">
      <c r="B610" s="82">
        <v>4600</v>
      </c>
      <c r="C610" s="86" t="s">
        <v>5194</v>
      </c>
      <c r="D610" s="86" t="s">
        <v>5218</v>
      </c>
      <c r="E610" s="86">
        <v>0</v>
      </c>
      <c r="F610" s="83">
        <v>24.43</v>
      </c>
    </row>
    <row r="611" spans="2:6" ht="30.6" thickBot="1">
      <c r="B611" s="87">
        <v>4700</v>
      </c>
      <c r="C611" s="88" t="s">
        <v>5194</v>
      </c>
      <c r="D611" s="88" t="s">
        <v>5218</v>
      </c>
      <c r="E611" s="88">
        <v>0</v>
      </c>
      <c r="F611" s="89">
        <v>24.43</v>
      </c>
    </row>
    <row r="612" spans="2:6" ht="30.6" thickBot="1">
      <c r="B612" s="82">
        <v>4800</v>
      </c>
      <c r="C612" s="86" t="s">
        <v>5194</v>
      </c>
      <c r="D612" s="86" t="s">
        <v>5218</v>
      </c>
      <c r="E612" s="86">
        <v>0</v>
      </c>
      <c r="F612" s="83">
        <v>24.43</v>
      </c>
    </row>
    <row r="613" spans="2:6" ht="30.6" thickBot="1">
      <c r="B613" s="87">
        <v>4900</v>
      </c>
      <c r="C613" s="88" t="s">
        <v>5194</v>
      </c>
      <c r="D613" s="88" t="s">
        <v>5218</v>
      </c>
      <c r="E613" s="88">
        <v>0</v>
      </c>
      <c r="F613" s="89">
        <v>24.43</v>
      </c>
    </row>
    <row r="614" spans="2:6" ht="30.6" thickBot="1">
      <c r="B614" s="82">
        <v>5000</v>
      </c>
      <c r="C614" s="86" t="s">
        <v>5194</v>
      </c>
      <c r="D614" s="86" t="s">
        <v>5218</v>
      </c>
      <c r="E614" s="86">
        <v>0</v>
      </c>
      <c r="F614" s="83">
        <v>24.43</v>
      </c>
    </row>
    <row r="615" spans="2:6" ht="30.6" thickBot="1">
      <c r="B615" s="87">
        <v>5100</v>
      </c>
      <c r="C615" s="88" t="s">
        <v>5194</v>
      </c>
      <c r="D615" s="88" t="s">
        <v>5218</v>
      </c>
      <c r="E615" s="88">
        <v>0</v>
      </c>
      <c r="F615" s="89">
        <v>24.43</v>
      </c>
    </row>
    <row r="616" spans="2:6" ht="30.6" thickBot="1">
      <c r="B616" s="82">
        <v>5200</v>
      </c>
      <c r="C616" s="86" t="s">
        <v>5194</v>
      </c>
      <c r="D616" s="86" t="s">
        <v>5218</v>
      </c>
      <c r="E616" s="86">
        <v>0</v>
      </c>
      <c r="F616" s="83">
        <v>24.43</v>
      </c>
    </row>
    <row r="617" spans="2:6" ht="30.6" thickBot="1">
      <c r="B617" s="87">
        <v>5300</v>
      </c>
      <c r="C617" s="88" t="s">
        <v>5194</v>
      </c>
      <c r="D617" s="88" t="s">
        <v>5218</v>
      </c>
      <c r="E617" s="88">
        <v>0</v>
      </c>
      <c r="F617" s="89">
        <v>24.43</v>
      </c>
    </row>
    <row r="618" spans="2:6" ht="30.6" thickBot="1">
      <c r="B618" s="82">
        <v>5400</v>
      </c>
      <c r="C618" s="86" t="s">
        <v>5194</v>
      </c>
      <c r="D618" s="86" t="s">
        <v>5218</v>
      </c>
      <c r="E618" s="86">
        <v>0</v>
      </c>
      <c r="F618" s="83">
        <v>24.43</v>
      </c>
    </row>
    <row r="619" spans="2:6" ht="30.6" thickBot="1">
      <c r="B619" s="87">
        <v>5500</v>
      </c>
      <c r="C619" s="88" t="s">
        <v>5194</v>
      </c>
      <c r="D619" s="88" t="s">
        <v>5218</v>
      </c>
      <c r="E619" s="88">
        <v>0</v>
      </c>
      <c r="F619" s="89">
        <v>24.43</v>
      </c>
    </row>
    <row r="620" spans="2:6" ht="30.6" thickBot="1">
      <c r="B620" s="82">
        <v>5600</v>
      </c>
      <c r="C620" s="86" t="s">
        <v>5194</v>
      </c>
      <c r="D620" s="86" t="s">
        <v>5218</v>
      </c>
      <c r="E620" s="86">
        <v>0</v>
      </c>
      <c r="F620" s="83">
        <v>24.43</v>
      </c>
    </row>
    <row r="621" spans="2:6" ht="30.6" thickBot="1">
      <c r="B621" s="87">
        <v>5700</v>
      </c>
      <c r="C621" s="88" t="s">
        <v>5194</v>
      </c>
      <c r="D621" s="88" t="s">
        <v>5218</v>
      </c>
      <c r="E621" s="88">
        <v>0</v>
      </c>
      <c r="F621" s="89">
        <v>24.43</v>
      </c>
    </row>
    <row r="622" spans="2:6" ht="30.6" thickBot="1">
      <c r="B622" s="82">
        <v>5800</v>
      </c>
      <c r="C622" s="86" t="s">
        <v>5194</v>
      </c>
      <c r="D622" s="86" t="s">
        <v>5218</v>
      </c>
      <c r="E622" s="86">
        <v>0</v>
      </c>
      <c r="F622" s="83">
        <v>24.43</v>
      </c>
    </row>
    <row r="623" spans="2:6" ht="30.6" thickBot="1">
      <c r="B623" s="87">
        <v>5900</v>
      </c>
      <c r="C623" s="88" t="s">
        <v>5194</v>
      </c>
      <c r="D623" s="88" t="s">
        <v>5218</v>
      </c>
      <c r="E623" s="88">
        <v>0</v>
      </c>
      <c r="F623" s="89">
        <v>24.43</v>
      </c>
    </row>
    <row r="624" spans="2:6" ht="30.6" thickBot="1">
      <c r="B624" s="82">
        <v>6000</v>
      </c>
      <c r="C624" s="86" t="s">
        <v>5194</v>
      </c>
      <c r="D624" s="86" t="s">
        <v>5218</v>
      </c>
      <c r="E624" s="86">
        <v>0</v>
      </c>
      <c r="F624" s="83">
        <v>24.43</v>
      </c>
    </row>
    <row r="625" spans="2:6" ht="30.6" thickBot="1">
      <c r="B625" s="87">
        <v>6100</v>
      </c>
      <c r="C625" s="88" t="s">
        <v>5194</v>
      </c>
      <c r="D625" s="88" t="s">
        <v>5218</v>
      </c>
      <c r="E625" s="88">
        <v>0</v>
      </c>
      <c r="F625" s="89">
        <v>24.43</v>
      </c>
    </row>
    <row r="626" spans="2:6" ht="30.6" thickBot="1">
      <c r="B626" s="82">
        <v>6200</v>
      </c>
      <c r="C626" s="86" t="s">
        <v>5194</v>
      </c>
      <c r="D626" s="86" t="s">
        <v>5218</v>
      </c>
      <c r="E626" s="86">
        <v>0</v>
      </c>
      <c r="F626" s="83">
        <v>24.43</v>
      </c>
    </row>
    <row r="627" spans="2:6" ht="30.6" thickBot="1">
      <c r="B627" s="87">
        <v>6300</v>
      </c>
      <c r="C627" s="88" t="s">
        <v>5194</v>
      </c>
      <c r="D627" s="88" t="s">
        <v>5218</v>
      </c>
      <c r="E627" s="88">
        <v>0</v>
      </c>
      <c r="F627" s="89">
        <v>24.43</v>
      </c>
    </row>
    <row r="628" spans="2:6" ht="30.6" thickBot="1">
      <c r="B628" s="82">
        <v>6400</v>
      </c>
      <c r="C628" s="86" t="s">
        <v>5194</v>
      </c>
      <c r="D628" s="86" t="s">
        <v>5218</v>
      </c>
      <c r="E628" s="86">
        <v>0</v>
      </c>
      <c r="F628" s="83">
        <v>24.43</v>
      </c>
    </row>
    <row r="629" spans="2:6" ht="30.6" thickBot="1">
      <c r="B629" s="87">
        <v>6500</v>
      </c>
      <c r="C629" s="88" t="s">
        <v>5194</v>
      </c>
      <c r="D629" s="88" t="s">
        <v>5218</v>
      </c>
      <c r="E629" s="88">
        <v>0</v>
      </c>
      <c r="F629" s="89">
        <v>24.43</v>
      </c>
    </row>
    <row r="630" spans="2:6" ht="30.6" thickBot="1">
      <c r="B630" s="82">
        <v>6600</v>
      </c>
      <c r="C630" s="86" t="s">
        <v>5194</v>
      </c>
      <c r="D630" s="86" t="s">
        <v>5218</v>
      </c>
      <c r="E630" s="86">
        <v>0</v>
      </c>
      <c r="F630" s="83">
        <v>24.43</v>
      </c>
    </row>
    <row r="631" spans="2:6" ht="30.6" thickBot="1">
      <c r="B631" s="87">
        <v>6700</v>
      </c>
      <c r="C631" s="88" t="s">
        <v>5194</v>
      </c>
      <c r="D631" s="88" t="s">
        <v>5218</v>
      </c>
      <c r="E631" s="88">
        <v>0</v>
      </c>
      <c r="F631" s="89">
        <v>24.43</v>
      </c>
    </row>
    <row r="632" spans="2:6" ht="30.6" thickBot="1">
      <c r="B632" s="82">
        <v>6800</v>
      </c>
      <c r="C632" s="86" t="s">
        <v>5194</v>
      </c>
      <c r="D632" s="86" t="s">
        <v>5218</v>
      </c>
      <c r="E632" s="86">
        <v>0</v>
      </c>
      <c r="F632" s="83">
        <v>24.43</v>
      </c>
    </row>
    <row r="633" spans="2:6" ht="30.6" thickBot="1">
      <c r="B633" s="87">
        <v>6900</v>
      </c>
      <c r="C633" s="88" t="s">
        <v>5194</v>
      </c>
      <c r="D633" s="88" t="s">
        <v>5218</v>
      </c>
      <c r="E633" s="88">
        <v>0</v>
      </c>
      <c r="F633" s="89">
        <v>24.43</v>
      </c>
    </row>
    <row r="634" spans="2:6" ht="30.6" thickBot="1">
      <c r="B634" s="82">
        <v>7000</v>
      </c>
      <c r="C634" s="86" t="s">
        <v>5194</v>
      </c>
      <c r="D634" s="86" t="s">
        <v>5218</v>
      </c>
      <c r="E634" s="86">
        <v>0</v>
      </c>
      <c r="F634" s="83">
        <v>24.43</v>
      </c>
    </row>
    <row r="635" spans="2:6" ht="30.6" thickBot="1">
      <c r="B635" s="87">
        <v>7100</v>
      </c>
      <c r="C635" s="88" t="s">
        <v>5194</v>
      </c>
      <c r="D635" s="88" t="s">
        <v>5218</v>
      </c>
      <c r="E635" s="88">
        <v>0</v>
      </c>
      <c r="F635" s="89">
        <v>24.43</v>
      </c>
    </row>
    <row r="636" spans="2:6" ht="30.6" thickBot="1">
      <c r="B636" s="82">
        <v>7200</v>
      </c>
      <c r="C636" s="86" t="s">
        <v>5194</v>
      </c>
      <c r="D636" s="86" t="s">
        <v>5218</v>
      </c>
      <c r="E636" s="86">
        <v>0</v>
      </c>
      <c r="F636" s="83">
        <v>24.43</v>
      </c>
    </row>
    <row r="637" spans="2:6" ht="30.6" thickBot="1">
      <c r="B637" s="87">
        <v>7300</v>
      </c>
      <c r="C637" s="88" t="s">
        <v>5194</v>
      </c>
      <c r="D637" s="88" t="s">
        <v>5218</v>
      </c>
      <c r="E637" s="88">
        <v>0</v>
      </c>
      <c r="F637" s="89">
        <v>24.43</v>
      </c>
    </row>
    <row r="638" spans="2:6" ht="30.6" thickBot="1">
      <c r="B638" s="82">
        <v>7400</v>
      </c>
      <c r="C638" s="86" t="s">
        <v>5194</v>
      </c>
      <c r="D638" s="86" t="s">
        <v>5218</v>
      </c>
      <c r="E638" s="86">
        <v>0</v>
      </c>
      <c r="F638" s="83">
        <v>24.43</v>
      </c>
    </row>
    <row r="639" spans="2:6" ht="30.6" thickBot="1">
      <c r="B639" s="87">
        <v>7500</v>
      </c>
      <c r="C639" s="88" t="s">
        <v>5194</v>
      </c>
      <c r="D639" s="88" t="s">
        <v>5218</v>
      </c>
      <c r="E639" s="88">
        <v>0</v>
      </c>
      <c r="F639" s="89">
        <v>24.43</v>
      </c>
    </row>
    <row r="640" spans="2:6" ht="30.6" thickBot="1">
      <c r="B640" s="82">
        <v>7600</v>
      </c>
      <c r="C640" s="86" t="s">
        <v>5194</v>
      </c>
      <c r="D640" s="86" t="s">
        <v>5218</v>
      </c>
      <c r="E640" s="86">
        <v>0</v>
      </c>
      <c r="F640" s="83">
        <v>24.43</v>
      </c>
    </row>
    <row r="641" spans="2:6" ht="30.6" thickBot="1">
      <c r="B641" s="87">
        <v>7700</v>
      </c>
      <c r="C641" s="88" t="s">
        <v>5194</v>
      </c>
      <c r="D641" s="88" t="s">
        <v>5218</v>
      </c>
      <c r="E641" s="88">
        <v>0</v>
      </c>
      <c r="F641" s="89">
        <v>24.43</v>
      </c>
    </row>
    <row r="642" spans="2:6" ht="30.6" thickBot="1">
      <c r="B642" s="82">
        <v>7800</v>
      </c>
      <c r="C642" s="86" t="s">
        <v>5194</v>
      </c>
      <c r="D642" s="86" t="s">
        <v>5218</v>
      </c>
      <c r="E642" s="86">
        <v>0</v>
      </c>
      <c r="F642" s="83">
        <v>24.43</v>
      </c>
    </row>
    <row r="643" spans="2:6" ht="30.6" thickBot="1">
      <c r="B643" s="87">
        <v>7900</v>
      </c>
      <c r="C643" s="88" t="s">
        <v>5194</v>
      </c>
      <c r="D643" s="88" t="s">
        <v>5218</v>
      </c>
      <c r="E643" s="88">
        <v>0</v>
      </c>
      <c r="F643" s="89">
        <v>24.43</v>
      </c>
    </row>
    <row r="644" spans="2:6" ht="30.6" thickBot="1">
      <c r="B644" s="82">
        <v>8000</v>
      </c>
      <c r="C644" s="86" t="s">
        <v>5194</v>
      </c>
      <c r="D644" s="86" t="s">
        <v>5218</v>
      </c>
      <c r="E644" s="86">
        <v>0</v>
      </c>
      <c r="F644" s="83">
        <v>24.43</v>
      </c>
    </row>
    <row r="645" spans="2:6" ht="30.6" thickBot="1">
      <c r="B645" s="87">
        <v>8100</v>
      </c>
      <c r="C645" s="88" t="s">
        <v>5194</v>
      </c>
      <c r="D645" s="88" t="s">
        <v>5218</v>
      </c>
      <c r="E645" s="88">
        <v>0</v>
      </c>
      <c r="F645" s="89">
        <v>24.43</v>
      </c>
    </row>
    <row r="646" spans="2:6" ht="30.6" thickBot="1">
      <c r="B646" s="82">
        <v>8200</v>
      </c>
      <c r="C646" s="86" t="s">
        <v>5194</v>
      </c>
      <c r="D646" s="86" t="s">
        <v>5218</v>
      </c>
      <c r="E646" s="86">
        <v>0</v>
      </c>
      <c r="F646" s="83">
        <v>24.43</v>
      </c>
    </row>
    <row r="647" spans="2:6" ht="30.6" thickBot="1">
      <c r="B647" s="87">
        <v>8300</v>
      </c>
      <c r="C647" s="88" t="s">
        <v>5194</v>
      </c>
      <c r="D647" s="88" t="s">
        <v>5218</v>
      </c>
      <c r="E647" s="88">
        <v>0</v>
      </c>
      <c r="F647" s="89">
        <v>24.43</v>
      </c>
    </row>
    <row r="648" spans="2:6" ht="30.6" thickBot="1">
      <c r="B648" s="82">
        <v>8400</v>
      </c>
      <c r="C648" s="86" t="s">
        <v>5194</v>
      </c>
      <c r="D648" s="86" t="s">
        <v>5218</v>
      </c>
      <c r="E648" s="86">
        <v>0</v>
      </c>
      <c r="F648" s="83">
        <v>24.43</v>
      </c>
    </row>
    <row r="649" spans="2:6" ht="30.6" thickBot="1">
      <c r="B649" s="87">
        <v>8500</v>
      </c>
      <c r="C649" s="88" t="s">
        <v>5194</v>
      </c>
      <c r="D649" s="88" t="s">
        <v>5218</v>
      </c>
      <c r="E649" s="88">
        <v>0</v>
      </c>
      <c r="F649" s="89">
        <v>24.43</v>
      </c>
    </row>
    <row r="650" spans="2:6" ht="30.6" thickBot="1">
      <c r="B650" s="82">
        <v>8600</v>
      </c>
      <c r="C650" s="86" t="s">
        <v>5194</v>
      </c>
      <c r="D650" s="86" t="s">
        <v>5218</v>
      </c>
      <c r="E650" s="86">
        <v>0</v>
      </c>
      <c r="F650" s="83">
        <v>24.43</v>
      </c>
    </row>
    <row r="651" spans="2:6" ht="30.6" thickBot="1">
      <c r="B651" s="87">
        <v>8700</v>
      </c>
      <c r="C651" s="88" t="s">
        <v>5194</v>
      </c>
      <c r="D651" s="88" t="s">
        <v>5218</v>
      </c>
      <c r="E651" s="88">
        <v>0</v>
      </c>
      <c r="F651" s="89">
        <v>24.43</v>
      </c>
    </row>
    <row r="652" spans="2:6" ht="30.6" thickBot="1">
      <c r="B652" s="82">
        <v>8800</v>
      </c>
      <c r="C652" s="86" t="s">
        <v>5194</v>
      </c>
      <c r="D652" s="86" t="s">
        <v>5218</v>
      </c>
      <c r="E652" s="86">
        <v>0</v>
      </c>
      <c r="F652" s="83">
        <v>24.43</v>
      </c>
    </row>
    <row r="653" spans="2:6" ht="30.6" thickBot="1">
      <c r="B653" s="87">
        <v>8900</v>
      </c>
      <c r="C653" s="88" t="s">
        <v>5194</v>
      </c>
      <c r="D653" s="88" t="s">
        <v>5218</v>
      </c>
      <c r="E653" s="88">
        <v>0</v>
      </c>
      <c r="F653" s="89">
        <v>24.43</v>
      </c>
    </row>
    <row r="654" spans="2:6" ht="30.6" thickBot="1">
      <c r="B654" s="82">
        <v>9000</v>
      </c>
      <c r="C654" s="86" t="s">
        <v>5194</v>
      </c>
      <c r="D654" s="86" t="s">
        <v>5218</v>
      </c>
      <c r="E654" s="86">
        <v>0</v>
      </c>
      <c r="F654" s="83">
        <v>24.43</v>
      </c>
    </row>
    <row r="655" spans="2:6" ht="30.6" thickBot="1">
      <c r="B655" s="87">
        <v>0</v>
      </c>
      <c r="C655" s="88" t="s">
        <v>5216</v>
      </c>
      <c r="D655" s="88" t="s">
        <v>5218</v>
      </c>
      <c r="E655" s="88">
        <v>0</v>
      </c>
      <c r="F655" s="89">
        <v>24.43</v>
      </c>
    </row>
    <row r="656" spans="2:6" ht="30.6" thickBot="1">
      <c r="B656" s="82">
        <v>100</v>
      </c>
      <c r="C656" s="86" t="s">
        <v>5216</v>
      </c>
      <c r="D656" s="86" t="s">
        <v>5218</v>
      </c>
      <c r="E656" s="86">
        <v>0</v>
      </c>
      <c r="F656" s="83">
        <v>24.43</v>
      </c>
    </row>
    <row r="657" spans="2:6" ht="30.6" thickBot="1">
      <c r="B657" s="87">
        <v>200</v>
      </c>
      <c r="C657" s="88" t="s">
        <v>5216</v>
      </c>
      <c r="D657" s="88" t="s">
        <v>5218</v>
      </c>
      <c r="E657" s="88">
        <v>0</v>
      </c>
      <c r="F657" s="89">
        <v>24.43</v>
      </c>
    </row>
    <row r="658" spans="2:6" ht="30.6" thickBot="1">
      <c r="B658" s="82">
        <v>300</v>
      </c>
      <c r="C658" s="86" t="s">
        <v>5216</v>
      </c>
      <c r="D658" s="86" t="s">
        <v>5218</v>
      </c>
      <c r="E658" s="86">
        <v>0</v>
      </c>
      <c r="F658" s="83">
        <v>24.43</v>
      </c>
    </row>
    <row r="659" spans="2:6" ht="30.6" thickBot="1">
      <c r="B659" s="87">
        <v>400</v>
      </c>
      <c r="C659" s="88" t="s">
        <v>5216</v>
      </c>
      <c r="D659" s="88" t="s">
        <v>5218</v>
      </c>
      <c r="E659" s="88">
        <v>0</v>
      </c>
      <c r="F659" s="89">
        <v>24.43</v>
      </c>
    </row>
    <row r="660" spans="2:6" ht="30.6" thickBot="1">
      <c r="B660" s="82">
        <v>500</v>
      </c>
      <c r="C660" s="86" t="s">
        <v>5216</v>
      </c>
      <c r="D660" s="86" t="s">
        <v>5218</v>
      </c>
      <c r="E660" s="86">
        <v>0</v>
      </c>
      <c r="F660" s="83">
        <v>24.43</v>
      </c>
    </row>
    <row r="661" spans="2:6" ht="30.6" thickBot="1">
      <c r="B661" s="87">
        <v>600</v>
      </c>
      <c r="C661" s="88" t="s">
        <v>5216</v>
      </c>
      <c r="D661" s="88" t="s">
        <v>5218</v>
      </c>
      <c r="E661" s="88">
        <v>0</v>
      </c>
      <c r="F661" s="89">
        <v>24.43</v>
      </c>
    </row>
    <row r="662" spans="2:6" ht="30.6" thickBot="1">
      <c r="B662" s="82">
        <v>700</v>
      </c>
      <c r="C662" s="86" t="s">
        <v>5216</v>
      </c>
      <c r="D662" s="86" t="s">
        <v>5218</v>
      </c>
      <c r="E662" s="86">
        <v>0</v>
      </c>
      <c r="F662" s="83">
        <v>24.43</v>
      </c>
    </row>
    <row r="663" spans="2:6" ht="30.6" thickBot="1">
      <c r="B663" s="87">
        <v>800</v>
      </c>
      <c r="C663" s="88" t="s">
        <v>5216</v>
      </c>
      <c r="D663" s="88" t="s">
        <v>5218</v>
      </c>
      <c r="E663" s="88">
        <v>0</v>
      </c>
      <c r="F663" s="89">
        <v>24.43</v>
      </c>
    </row>
    <row r="664" spans="2:6" ht="30.6" thickBot="1">
      <c r="B664" s="82">
        <v>900</v>
      </c>
      <c r="C664" s="86" t="s">
        <v>5216</v>
      </c>
      <c r="D664" s="86" t="s">
        <v>5218</v>
      </c>
      <c r="E664" s="86">
        <v>0</v>
      </c>
      <c r="F664" s="83">
        <v>24.43</v>
      </c>
    </row>
    <row r="665" spans="2:6" ht="30.6" thickBot="1">
      <c r="B665" s="87">
        <v>1000</v>
      </c>
      <c r="C665" s="88" t="s">
        <v>5216</v>
      </c>
      <c r="D665" s="88" t="s">
        <v>5218</v>
      </c>
      <c r="E665" s="88">
        <v>0</v>
      </c>
      <c r="F665" s="89">
        <v>24.43</v>
      </c>
    </row>
    <row r="666" spans="2:6" ht="30.6" thickBot="1">
      <c r="B666" s="82">
        <v>1100</v>
      </c>
      <c r="C666" s="86" t="s">
        <v>5216</v>
      </c>
      <c r="D666" s="86" t="s">
        <v>5218</v>
      </c>
      <c r="E666" s="86">
        <v>0</v>
      </c>
      <c r="F666" s="83">
        <v>24.43</v>
      </c>
    </row>
    <row r="667" spans="2:6" ht="30.6" thickBot="1">
      <c r="B667" s="87">
        <v>1200</v>
      </c>
      <c r="C667" s="88" t="s">
        <v>5216</v>
      </c>
      <c r="D667" s="88" t="s">
        <v>5218</v>
      </c>
      <c r="E667" s="88">
        <v>0</v>
      </c>
      <c r="F667" s="89">
        <v>24.43</v>
      </c>
    </row>
    <row r="668" spans="2:6" ht="30.6" thickBot="1">
      <c r="B668" s="82">
        <v>1300</v>
      </c>
      <c r="C668" s="86" t="s">
        <v>5216</v>
      </c>
      <c r="D668" s="86" t="s">
        <v>5218</v>
      </c>
      <c r="E668" s="86">
        <v>0</v>
      </c>
      <c r="F668" s="83">
        <v>24.43</v>
      </c>
    </row>
    <row r="669" spans="2:6" ht="30.6" thickBot="1">
      <c r="B669" s="87">
        <v>1400</v>
      </c>
      <c r="C669" s="88" t="s">
        <v>5216</v>
      </c>
      <c r="D669" s="88" t="s">
        <v>5218</v>
      </c>
      <c r="E669" s="88">
        <v>0</v>
      </c>
      <c r="F669" s="89">
        <v>24.43</v>
      </c>
    </row>
    <row r="670" spans="2:6" ht="30.6" thickBot="1">
      <c r="B670" s="82">
        <v>1500</v>
      </c>
      <c r="C670" s="86" t="s">
        <v>5216</v>
      </c>
      <c r="D670" s="86" t="s">
        <v>5218</v>
      </c>
      <c r="E670" s="86">
        <v>0</v>
      </c>
      <c r="F670" s="83">
        <v>24.43</v>
      </c>
    </row>
    <row r="671" spans="2:6" ht="30.6" thickBot="1">
      <c r="B671" s="87">
        <v>1600</v>
      </c>
      <c r="C671" s="88" t="s">
        <v>5216</v>
      </c>
      <c r="D671" s="88" t="s">
        <v>5218</v>
      </c>
      <c r="E671" s="88">
        <v>0</v>
      </c>
      <c r="F671" s="89">
        <v>24.43</v>
      </c>
    </row>
    <row r="672" spans="2:6" ht="30.6" thickBot="1">
      <c r="B672" s="82">
        <v>1700</v>
      </c>
      <c r="C672" s="86" t="s">
        <v>5216</v>
      </c>
      <c r="D672" s="86" t="s">
        <v>5218</v>
      </c>
      <c r="E672" s="86">
        <v>0</v>
      </c>
      <c r="F672" s="83">
        <v>24.43</v>
      </c>
    </row>
    <row r="673" spans="2:6" ht="30.6" thickBot="1">
      <c r="B673" s="87">
        <v>1800</v>
      </c>
      <c r="C673" s="88" t="s">
        <v>5216</v>
      </c>
      <c r="D673" s="88" t="s">
        <v>5218</v>
      </c>
      <c r="E673" s="88">
        <v>0</v>
      </c>
      <c r="F673" s="89">
        <v>24.43</v>
      </c>
    </row>
    <row r="674" spans="2:6" ht="30.6" thickBot="1">
      <c r="B674" s="82">
        <v>1900</v>
      </c>
      <c r="C674" s="86" t="s">
        <v>5216</v>
      </c>
      <c r="D674" s="86" t="s">
        <v>5218</v>
      </c>
      <c r="E674" s="86">
        <v>0</v>
      </c>
      <c r="F674" s="83">
        <v>24.43</v>
      </c>
    </row>
    <row r="675" spans="2:6" ht="30.6" thickBot="1">
      <c r="B675" s="87">
        <v>2000</v>
      </c>
      <c r="C675" s="88" t="s">
        <v>5216</v>
      </c>
      <c r="D675" s="88" t="s">
        <v>5218</v>
      </c>
      <c r="E675" s="88">
        <v>0</v>
      </c>
      <c r="F675" s="89">
        <v>24.43</v>
      </c>
    </row>
    <row r="676" spans="2:6" ht="30.6" thickBot="1">
      <c r="B676" s="82">
        <v>2100</v>
      </c>
      <c r="C676" s="86" t="s">
        <v>5216</v>
      </c>
      <c r="D676" s="86" t="s">
        <v>5218</v>
      </c>
      <c r="E676" s="86">
        <v>0</v>
      </c>
      <c r="F676" s="83">
        <v>24.43</v>
      </c>
    </row>
    <row r="677" spans="2:6" ht="30.6" thickBot="1">
      <c r="B677" s="87">
        <v>2200</v>
      </c>
      <c r="C677" s="88" t="s">
        <v>5216</v>
      </c>
      <c r="D677" s="88" t="s">
        <v>5218</v>
      </c>
      <c r="E677" s="88">
        <v>0</v>
      </c>
      <c r="F677" s="89">
        <v>24.43</v>
      </c>
    </row>
    <row r="678" spans="2:6" ht="30.6" thickBot="1">
      <c r="B678" s="82">
        <v>2300</v>
      </c>
      <c r="C678" s="86" t="s">
        <v>5216</v>
      </c>
      <c r="D678" s="86" t="s">
        <v>5218</v>
      </c>
      <c r="E678" s="86">
        <v>0</v>
      </c>
      <c r="F678" s="83">
        <v>24.43</v>
      </c>
    </row>
    <row r="679" spans="2:6" ht="30.6" thickBot="1">
      <c r="B679" s="87">
        <v>2400</v>
      </c>
      <c r="C679" s="88" t="s">
        <v>5216</v>
      </c>
      <c r="D679" s="88" t="s">
        <v>5218</v>
      </c>
      <c r="E679" s="88">
        <v>0</v>
      </c>
      <c r="F679" s="89">
        <v>24.43</v>
      </c>
    </row>
    <row r="680" spans="2:6" ht="30.6" thickBot="1">
      <c r="B680" s="82">
        <v>2500</v>
      </c>
      <c r="C680" s="86" t="s">
        <v>5216</v>
      </c>
      <c r="D680" s="86" t="s">
        <v>5218</v>
      </c>
      <c r="E680" s="86">
        <v>0</v>
      </c>
      <c r="F680" s="83">
        <v>24.43</v>
      </c>
    </row>
    <row r="681" spans="2:6" ht="30.6" thickBot="1">
      <c r="B681" s="87">
        <v>2600</v>
      </c>
      <c r="C681" s="88" t="s">
        <v>5216</v>
      </c>
      <c r="D681" s="88" t="s">
        <v>5218</v>
      </c>
      <c r="E681" s="88">
        <v>0</v>
      </c>
      <c r="F681" s="89">
        <v>24.43</v>
      </c>
    </row>
    <row r="682" spans="2:6" ht="30.6" thickBot="1">
      <c r="B682" s="82">
        <v>2700</v>
      </c>
      <c r="C682" s="86" t="s">
        <v>5216</v>
      </c>
      <c r="D682" s="86" t="s">
        <v>5218</v>
      </c>
      <c r="E682" s="86">
        <v>0</v>
      </c>
      <c r="F682" s="83">
        <v>24.43</v>
      </c>
    </row>
    <row r="683" spans="2:6" ht="30.6" thickBot="1">
      <c r="B683" s="87">
        <v>2800</v>
      </c>
      <c r="C683" s="88" t="s">
        <v>5216</v>
      </c>
      <c r="D683" s="88" t="s">
        <v>5218</v>
      </c>
      <c r="E683" s="88">
        <v>0</v>
      </c>
      <c r="F683" s="89">
        <v>24.43</v>
      </c>
    </row>
    <row r="684" spans="2:6" ht="30.6" thickBot="1">
      <c r="B684" s="82">
        <v>2900</v>
      </c>
      <c r="C684" s="86" t="s">
        <v>5216</v>
      </c>
      <c r="D684" s="86" t="s">
        <v>5218</v>
      </c>
      <c r="E684" s="86">
        <v>0</v>
      </c>
      <c r="F684" s="83">
        <v>24.43</v>
      </c>
    </row>
    <row r="685" spans="2:6" ht="30.6" thickBot="1">
      <c r="B685" s="87">
        <v>3000</v>
      </c>
      <c r="C685" s="88" t="s">
        <v>5216</v>
      </c>
      <c r="D685" s="88" t="s">
        <v>5218</v>
      </c>
      <c r="E685" s="88">
        <v>0</v>
      </c>
      <c r="F685" s="89">
        <v>24.43</v>
      </c>
    </row>
    <row r="686" spans="2:6" ht="30.6" thickBot="1">
      <c r="B686" s="82">
        <v>3100</v>
      </c>
      <c r="C686" s="86" t="s">
        <v>5216</v>
      </c>
      <c r="D686" s="86" t="s">
        <v>5218</v>
      </c>
      <c r="E686" s="86">
        <v>0</v>
      </c>
      <c r="F686" s="83">
        <v>24.43</v>
      </c>
    </row>
    <row r="687" spans="2:6" ht="30.6" thickBot="1">
      <c r="B687" s="87">
        <v>3200</v>
      </c>
      <c r="C687" s="88" t="s">
        <v>5216</v>
      </c>
      <c r="D687" s="88" t="s">
        <v>5218</v>
      </c>
      <c r="E687" s="88">
        <v>0</v>
      </c>
      <c r="F687" s="89">
        <v>24.43</v>
      </c>
    </row>
    <row r="688" spans="2:6" ht="30.6" thickBot="1">
      <c r="B688" s="82">
        <v>3300</v>
      </c>
      <c r="C688" s="86" t="s">
        <v>5216</v>
      </c>
      <c r="D688" s="86" t="s">
        <v>5218</v>
      </c>
      <c r="E688" s="86">
        <v>0</v>
      </c>
      <c r="F688" s="83">
        <v>24.43</v>
      </c>
    </row>
    <row r="689" spans="2:6" ht="30.6" thickBot="1">
      <c r="B689" s="87">
        <v>3400</v>
      </c>
      <c r="C689" s="88" t="s">
        <v>5216</v>
      </c>
      <c r="D689" s="88" t="s">
        <v>5218</v>
      </c>
      <c r="E689" s="88">
        <v>0</v>
      </c>
      <c r="F689" s="89">
        <v>24.43</v>
      </c>
    </row>
    <row r="690" spans="2:6" ht="30.6" thickBot="1">
      <c r="B690" s="82">
        <v>3500</v>
      </c>
      <c r="C690" s="86" t="s">
        <v>5216</v>
      </c>
      <c r="D690" s="86" t="s">
        <v>5218</v>
      </c>
      <c r="E690" s="86">
        <v>0</v>
      </c>
      <c r="F690" s="83">
        <v>24.43</v>
      </c>
    </row>
    <row r="691" spans="2:6" ht="30.6" thickBot="1">
      <c r="B691" s="87">
        <v>3600</v>
      </c>
      <c r="C691" s="88" t="s">
        <v>5216</v>
      </c>
      <c r="D691" s="88" t="s">
        <v>5218</v>
      </c>
      <c r="E691" s="88">
        <v>0</v>
      </c>
      <c r="F691" s="89">
        <v>24.43</v>
      </c>
    </row>
    <row r="692" spans="2:6" ht="30.6" thickBot="1">
      <c r="B692" s="82">
        <v>3700</v>
      </c>
      <c r="C692" s="86" t="s">
        <v>5216</v>
      </c>
      <c r="D692" s="86" t="s">
        <v>5218</v>
      </c>
      <c r="E692" s="86">
        <v>0</v>
      </c>
      <c r="F692" s="83">
        <v>24.43</v>
      </c>
    </row>
    <row r="693" spans="2:6" ht="30.6" thickBot="1">
      <c r="B693" s="87">
        <v>3800</v>
      </c>
      <c r="C693" s="88" t="s">
        <v>5216</v>
      </c>
      <c r="D693" s="88" t="s">
        <v>5218</v>
      </c>
      <c r="E693" s="88">
        <v>0</v>
      </c>
      <c r="F693" s="89">
        <v>24.43</v>
      </c>
    </row>
    <row r="694" spans="2:6" ht="30.6" thickBot="1">
      <c r="B694" s="82">
        <v>3900</v>
      </c>
      <c r="C694" s="86" t="s">
        <v>5216</v>
      </c>
      <c r="D694" s="86" t="s">
        <v>5218</v>
      </c>
      <c r="E694" s="86">
        <v>0</v>
      </c>
      <c r="F694" s="83">
        <v>24.43</v>
      </c>
    </row>
    <row r="695" spans="2:6" ht="30.6" thickBot="1">
      <c r="B695" s="87">
        <v>4000</v>
      </c>
      <c r="C695" s="88" t="s">
        <v>5216</v>
      </c>
      <c r="D695" s="88" t="s">
        <v>5218</v>
      </c>
      <c r="E695" s="88">
        <v>0</v>
      </c>
      <c r="F695" s="89">
        <v>24.43</v>
      </c>
    </row>
    <row r="696" spans="2:6" ht="30.6" thickBot="1">
      <c r="B696" s="82">
        <v>4100</v>
      </c>
      <c r="C696" s="86" t="s">
        <v>5216</v>
      </c>
      <c r="D696" s="86" t="s">
        <v>5218</v>
      </c>
      <c r="E696" s="86">
        <v>0</v>
      </c>
      <c r="F696" s="83">
        <v>24.43</v>
      </c>
    </row>
    <row r="697" spans="2:6" ht="30.6" thickBot="1">
      <c r="B697" s="87">
        <v>4200</v>
      </c>
      <c r="C697" s="88" t="s">
        <v>5216</v>
      </c>
      <c r="D697" s="88" t="s">
        <v>5218</v>
      </c>
      <c r="E697" s="88">
        <v>0</v>
      </c>
      <c r="F697" s="89">
        <v>24.43</v>
      </c>
    </row>
    <row r="698" spans="2:6" ht="30.6" thickBot="1">
      <c r="B698" s="82">
        <v>4300</v>
      </c>
      <c r="C698" s="86" t="s">
        <v>5216</v>
      </c>
      <c r="D698" s="86" t="s">
        <v>5218</v>
      </c>
      <c r="E698" s="86">
        <v>0</v>
      </c>
      <c r="F698" s="83">
        <v>24.43</v>
      </c>
    </row>
    <row r="699" spans="2:6" ht="30.6" thickBot="1">
      <c r="B699" s="87">
        <v>4400</v>
      </c>
      <c r="C699" s="88" t="s">
        <v>5216</v>
      </c>
      <c r="D699" s="88" t="s">
        <v>5218</v>
      </c>
      <c r="E699" s="88">
        <v>0</v>
      </c>
      <c r="F699" s="89">
        <v>24.43</v>
      </c>
    </row>
    <row r="700" spans="2:6" ht="30.6" thickBot="1">
      <c r="B700" s="82">
        <v>4500</v>
      </c>
      <c r="C700" s="86" t="s">
        <v>5216</v>
      </c>
      <c r="D700" s="86" t="s">
        <v>5218</v>
      </c>
      <c r="E700" s="86">
        <v>0</v>
      </c>
      <c r="F700" s="83">
        <v>24.43</v>
      </c>
    </row>
    <row r="701" spans="2:6" ht="30.6" thickBot="1">
      <c r="B701" s="87">
        <v>4600</v>
      </c>
      <c r="C701" s="88" t="s">
        <v>5216</v>
      </c>
      <c r="D701" s="88" t="s">
        <v>5218</v>
      </c>
      <c r="E701" s="88">
        <v>0</v>
      </c>
      <c r="F701" s="89">
        <v>24.43</v>
      </c>
    </row>
    <row r="702" spans="2:6" ht="30.6" thickBot="1">
      <c r="B702" s="82">
        <v>4700</v>
      </c>
      <c r="C702" s="86" t="s">
        <v>5216</v>
      </c>
      <c r="D702" s="86" t="s">
        <v>5218</v>
      </c>
      <c r="E702" s="86">
        <v>0</v>
      </c>
      <c r="F702" s="83">
        <v>24.43</v>
      </c>
    </row>
    <row r="703" spans="2:6" ht="30.6" thickBot="1">
      <c r="B703" s="87">
        <v>4800</v>
      </c>
      <c r="C703" s="88" t="s">
        <v>5216</v>
      </c>
      <c r="D703" s="88" t="s">
        <v>5218</v>
      </c>
      <c r="E703" s="88">
        <v>0</v>
      </c>
      <c r="F703" s="89">
        <v>24.43</v>
      </c>
    </row>
    <row r="704" spans="2:6" ht="30.6" thickBot="1">
      <c r="B704" s="82">
        <v>4900</v>
      </c>
      <c r="C704" s="86" t="s">
        <v>5216</v>
      </c>
      <c r="D704" s="86" t="s">
        <v>5218</v>
      </c>
      <c r="E704" s="86">
        <v>0</v>
      </c>
      <c r="F704" s="83">
        <v>24.43</v>
      </c>
    </row>
    <row r="705" spans="2:6" ht="30.6" thickBot="1">
      <c r="B705" s="87">
        <v>5000</v>
      </c>
      <c r="C705" s="88" t="s">
        <v>5216</v>
      </c>
      <c r="D705" s="88" t="s">
        <v>5218</v>
      </c>
      <c r="E705" s="88">
        <v>0</v>
      </c>
      <c r="F705" s="89">
        <v>24.43</v>
      </c>
    </row>
    <row r="706" spans="2:6" ht="30.6" thickBot="1">
      <c r="B706" s="82">
        <v>5100</v>
      </c>
      <c r="C706" s="86" t="s">
        <v>5216</v>
      </c>
      <c r="D706" s="86" t="s">
        <v>5218</v>
      </c>
      <c r="E706" s="86">
        <v>0</v>
      </c>
      <c r="F706" s="83">
        <v>24.43</v>
      </c>
    </row>
    <row r="707" spans="2:6" ht="30.6" thickBot="1">
      <c r="B707" s="87">
        <v>5200</v>
      </c>
      <c r="C707" s="88" t="s">
        <v>5216</v>
      </c>
      <c r="D707" s="88" t="s">
        <v>5218</v>
      </c>
      <c r="E707" s="88">
        <v>0</v>
      </c>
      <c r="F707" s="89">
        <v>24.43</v>
      </c>
    </row>
    <row r="708" spans="2:6" ht="30.6" thickBot="1">
      <c r="B708" s="82">
        <v>5300</v>
      </c>
      <c r="C708" s="86" t="s">
        <v>5216</v>
      </c>
      <c r="D708" s="86" t="s">
        <v>5218</v>
      </c>
      <c r="E708" s="86">
        <v>0</v>
      </c>
      <c r="F708" s="83">
        <v>24.43</v>
      </c>
    </row>
    <row r="709" spans="2:6" ht="30.6" thickBot="1">
      <c r="B709" s="87">
        <v>5400</v>
      </c>
      <c r="C709" s="88" t="s">
        <v>5216</v>
      </c>
      <c r="D709" s="88" t="s">
        <v>5218</v>
      </c>
      <c r="E709" s="88">
        <v>0</v>
      </c>
      <c r="F709" s="89">
        <v>24.43</v>
      </c>
    </row>
    <row r="710" spans="2:6" ht="30.6" thickBot="1">
      <c r="B710" s="82">
        <v>5500</v>
      </c>
      <c r="C710" s="86" t="s">
        <v>5216</v>
      </c>
      <c r="D710" s="86" t="s">
        <v>5218</v>
      </c>
      <c r="E710" s="86">
        <v>0</v>
      </c>
      <c r="F710" s="83">
        <v>24.43</v>
      </c>
    </row>
    <row r="711" spans="2:6" ht="30.6" thickBot="1">
      <c r="B711" s="87">
        <v>5600</v>
      </c>
      <c r="C711" s="88" t="s">
        <v>5216</v>
      </c>
      <c r="D711" s="88" t="s">
        <v>5218</v>
      </c>
      <c r="E711" s="88">
        <v>0</v>
      </c>
      <c r="F711" s="89">
        <v>24.43</v>
      </c>
    </row>
    <row r="712" spans="2:6" ht="30.6" thickBot="1">
      <c r="B712" s="82">
        <v>5700</v>
      </c>
      <c r="C712" s="86" t="s">
        <v>5216</v>
      </c>
      <c r="D712" s="86" t="s">
        <v>5218</v>
      </c>
      <c r="E712" s="86">
        <v>0</v>
      </c>
      <c r="F712" s="83">
        <v>24.43</v>
      </c>
    </row>
    <row r="713" spans="2:6" ht="30.6" thickBot="1">
      <c r="B713" s="87">
        <v>5800</v>
      </c>
      <c r="C713" s="88" t="s">
        <v>5216</v>
      </c>
      <c r="D713" s="88" t="s">
        <v>5218</v>
      </c>
      <c r="E713" s="88">
        <v>0</v>
      </c>
      <c r="F713" s="89">
        <v>24.43</v>
      </c>
    </row>
    <row r="714" spans="2:6" ht="30.6" thickBot="1">
      <c r="B714" s="82">
        <v>5900</v>
      </c>
      <c r="C714" s="86" t="s">
        <v>5216</v>
      </c>
      <c r="D714" s="86" t="s">
        <v>5218</v>
      </c>
      <c r="E714" s="86">
        <v>0</v>
      </c>
      <c r="F714" s="83">
        <v>24.43</v>
      </c>
    </row>
    <row r="715" spans="2:6" ht="30.6" thickBot="1">
      <c r="B715" s="87">
        <v>6000</v>
      </c>
      <c r="C715" s="88" t="s">
        <v>5216</v>
      </c>
      <c r="D715" s="88" t="s">
        <v>5218</v>
      </c>
      <c r="E715" s="88">
        <v>0</v>
      </c>
      <c r="F715" s="89">
        <v>24.43</v>
      </c>
    </row>
    <row r="716" spans="2:6" ht="30.6" thickBot="1">
      <c r="B716" s="82">
        <v>6100</v>
      </c>
      <c r="C716" s="86" t="s">
        <v>5216</v>
      </c>
      <c r="D716" s="86" t="s">
        <v>5218</v>
      </c>
      <c r="E716" s="86">
        <v>0</v>
      </c>
      <c r="F716" s="83">
        <v>24.43</v>
      </c>
    </row>
    <row r="717" spans="2:6" ht="30.6" thickBot="1">
      <c r="B717" s="87">
        <v>6200</v>
      </c>
      <c r="C717" s="88" t="s">
        <v>5216</v>
      </c>
      <c r="D717" s="88" t="s">
        <v>5218</v>
      </c>
      <c r="E717" s="88">
        <v>0</v>
      </c>
      <c r="F717" s="89">
        <v>24.43</v>
      </c>
    </row>
    <row r="718" spans="2:6" ht="30.6" thickBot="1">
      <c r="B718" s="82">
        <v>6300</v>
      </c>
      <c r="C718" s="86" t="s">
        <v>5216</v>
      </c>
      <c r="D718" s="86" t="s">
        <v>5218</v>
      </c>
      <c r="E718" s="86">
        <v>0</v>
      </c>
      <c r="F718" s="83">
        <v>24.43</v>
      </c>
    </row>
    <row r="719" spans="2:6" ht="30.6" thickBot="1">
      <c r="B719" s="87">
        <v>6400</v>
      </c>
      <c r="C719" s="88" t="s">
        <v>5216</v>
      </c>
      <c r="D719" s="88" t="s">
        <v>5218</v>
      </c>
      <c r="E719" s="88">
        <v>0</v>
      </c>
      <c r="F719" s="89">
        <v>24.43</v>
      </c>
    </row>
    <row r="720" spans="2:6" ht="30.6" thickBot="1">
      <c r="B720" s="82">
        <v>6500</v>
      </c>
      <c r="C720" s="86" t="s">
        <v>5216</v>
      </c>
      <c r="D720" s="86" t="s">
        <v>5218</v>
      </c>
      <c r="E720" s="86">
        <v>0</v>
      </c>
      <c r="F720" s="83">
        <v>24.43</v>
      </c>
    </row>
    <row r="721" spans="2:6" ht="30.6" thickBot="1">
      <c r="B721" s="87">
        <v>6600</v>
      </c>
      <c r="C721" s="88" t="s">
        <v>5216</v>
      </c>
      <c r="D721" s="88" t="s">
        <v>5218</v>
      </c>
      <c r="E721" s="88">
        <v>0</v>
      </c>
      <c r="F721" s="89">
        <v>24.43</v>
      </c>
    </row>
    <row r="722" spans="2:6" ht="30.6" thickBot="1">
      <c r="B722" s="82">
        <v>6700</v>
      </c>
      <c r="C722" s="86" t="s">
        <v>5216</v>
      </c>
      <c r="D722" s="86" t="s">
        <v>5218</v>
      </c>
      <c r="E722" s="86">
        <v>0</v>
      </c>
      <c r="F722" s="83">
        <v>24.43</v>
      </c>
    </row>
    <row r="723" spans="2:6" ht="30.6" thickBot="1">
      <c r="B723" s="87">
        <v>6800</v>
      </c>
      <c r="C723" s="88" t="s">
        <v>5216</v>
      </c>
      <c r="D723" s="88" t="s">
        <v>5218</v>
      </c>
      <c r="E723" s="88">
        <v>0</v>
      </c>
      <c r="F723" s="89">
        <v>24.43</v>
      </c>
    </row>
    <row r="724" spans="2:6" ht="30.6" thickBot="1">
      <c r="B724" s="82">
        <v>6900</v>
      </c>
      <c r="C724" s="86" t="s">
        <v>5216</v>
      </c>
      <c r="D724" s="86" t="s">
        <v>5218</v>
      </c>
      <c r="E724" s="86">
        <v>0</v>
      </c>
      <c r="F724" s="83">
        <v>24.43</v>
      </c>
    </row>
    <row r="725" spans="2:6" ht="30.6" thickBot="1">
      <c r="B725" s="87">
        <v>7000</v>
      </c>
      <c r="C725" s="88" t="s">
        <v>5216</v>
      </c>
      <c r="D725" s="88" t="s">
        <v>5218</v>
      </c>
      <c r="E725" s="88">
        <v>0</v>
      </c>
      <c r="F725" s="89">
        <v>24.43</v>
      </c>
    </row>
    <row r="726" spans="2:6" ht="30.6" thickBot="1">
      <c r="B726" s="82">
        <v>7100</v>
      </c>
      <c r="C726" s="86" t="s">
        <v>5216</v>
      </c>
      <c r="D726" s="86" t="s">
        <v>5218</v>
      </c>
      <c r="E726" s="86">
        <v>0</v>
      </c>
      <c r="F726" s="83">
        <v>24.43</v>
      </c>
    </row>
    <row r="727" spans="2:6" ht="30.6" thickBot="1">
      <c r="B727" s="87">
        <v>7200</v>
      </c>
      <c r="C727" s="88" t="s">
        <v>5216</v>
      </c>
      <c r="D727" s="88" t="s">
        <v>5218</v>
      </c>
      <c r="E727" s="88">
        <v>0</v>
      </c>
      <c r="F727" s="89">
        <v>24.43</v>
      </c>
    </row>
    <row r="728" spans="2:6" ht="30.6" thickBot="1">
      <c r="B728" s="82">
        <v>7300</v>
      </c>
      <c r="C728" s="86" t="s">
        <v>5216</v>
      </c>
      <c r="D728" s="86" t="s">
        <v>5218</v>
      </c>
      <c r="E728" s="86">
        <v>0</v>
      </c>
      <c r="F728" s="83">
        <v>24.43</v>
      </c>
    </row>
    <row r="729" spans="2:6" ht="30.6" thickBot="1">
      <c r="B729" s="87">
        <v>7400</v>
      </c>
      <c r="C729" s="88" t="s">
        <v>5216</v>
      </c>
      <c r="D729" s="88" t="s">
        <v>5218</v>
      </c>
      <c r="E729" s="88">
        <v>0</v>
      </c>
      <c r="F729" s="89">
        <v>24.43</v>
      </c>
    </row>
    <row r="730" spans="2:6" ht="30.6" thickBot="1">
      <c r="B730" s="82">
        <v>7500</v>
      </c>
      <c r="C730" s="86" t="s">
        <v>5216</v>
      </c>
      <c r="D730" s="86" t="s">
        <v>5218</v>
      </c>
      <c r="E730" s="86">
        <v>0</v>
      </c>
      <c r="F730" s="83">
        <v>24.43</v>
      </c>
    </row>
    <row r="731" spans="2:6" ht="30.6" thickBot="1">
      <c r="B731" s="87">
        <v>7600</v>
      </c>
      <c r="C731" s="88" t="s">
        <v>5216</v>
      </c>
      <c r="D731" s="88" t="s">
        <v>5218</v>
      </c>
      <c r="E731" s="88">
        <v>0</v>
      </c>
      <c r="F731" s="89">
        <v>24.43</v>
      </c>
    </row>
    <row r="732" spans="2:6" ht="30.6" thickBot="1">
      <c r="B732" s="82">
        <v>7700</v>
      </c>
      <c r="C732" s="86" t="s">
        <v>5216</v>
      </c>
      <c r="D732" s="86" t="s">
        <v>5218</v>
      </c>
      <c r="E732" s="86">
        <v>0</v>
      </c>
      <c r="F732" s="83">
        <v>24.43</v>
      </c>
    </row>
    <row r="733" spans="2:6" ht="30.6" thickBot="1">
      <c r="B733" s="87">
        <v>7800</v>
      </c>
      <c r="C733" s="88" t="s">
        <v>5216</v>
      </c>
      <c r="D733" s="88" t="s">
        <v>5218</v>
      </c>
      <c r="E733" s="88">
        <v>0</v>
      </c>
      <c r="F733" s="89">
        <v>24.43</v>
      </c>
    </row>
    <row r="734" spans="2:6" ht="30.6" thickBot="1">
      <c r="B734" s="82">
        <v>7900</v>
      </c>
      <c r="C734" s="86" t="s">
        <v>5216</v>
      </c>
      <c r="D734" s="86" t="s">
        <v>5218</v>
      </c>
      <c r="E734" s="86">
        <v>0</v>
      </c>
      <c r="F734" s="83">
        <v>24.43</v>
      </c>
    </row>
    <row r="735" spans="2:6" ht="30.6" thickBot="1">
      <c r="B735" s="87">
        <v>8000</v>
      </c>
      <c r="C735" s="88" t="s">
        <v>5216</v>
      </c>
      <c r="D735" s="88" t="s">
        <v>5218</v>
      </c>
      <c r="E735" s="88">
        <v>0</v>
      </c>
      <c r="F735" s="89">
        <v>24.43</v>
      </c>
    </row>
    <row r="736" spans="2:6" ht="30.6" thickBot="1">
      <c r="B736" s="82">
        <v>8100</v>
      </c>
      <c r="C736" s="86" t="s">
        <v>5216</v>
      </c>
      <c r="D736" s="86" t="s">
        <v>5218</v>
      </c>
      <c r="E736" s="86">
        <v>0</v>
      </c>
      <c r="F736" s="83">
        <v>24.43</v>
      </c>
    </row>
    <row r="737" spans="2:8" ht="30.6" thickBot="1">
      <c r="B737" s="87">
        <v>8200</v>
      </c>
      <c r="C737" s="88" t="s">
        <v>5216</v>
      </c>
      <c r="D737" s="88" t="s">
        <v>5218</v>
      </c>
      <c r="E737" s="88">
        <v>0</v>
      </c>
      <c r="F737" s="89">
        <v>24.43</v>
      </c>
    </row>
    <row r="738" spans="2:8" ht="30.6" thickBot="1">
      <c r="B738" s="82">
        <v>8300</v>
      </c>
      <c r="C738" s="86" t="s">
        <v>5216</v>
      </c>
      <c r="D738" s="86" t="s">
        <v>5218</v>
      </c>
      <c r="E738" s="86">
        <v>0</v>
      </c>
      <c r="F738" s="83">
        <v>24.43</v>
      </c>
    </row>
    <row r="739" spans="2:8" ht="30.6" thickBot="1">
      <c r="B739" s="87">
        <v>8400</v>
      </c>
      <c r="C739" s="88" t="s">
        <v>5216</v>
      </c>
      <c r="D739" s="88" t="s">
        <v>5218</v>
      </c>
      <c r="E739" s="88">
        <v>0</v>
      </c>
      <c r="F739" s="89">
        <v>24.43</v>
      </c>
    </row>
    <row r="740" spans="2:8" ht="30.6" thickBot="1">
      <c r="B740" s="82">
        <v>8500</v>
      </c>
      <c r="C740" s="86" t="s">
        <v>5216</v>
      </c>
      <c r="D740" s="86" t="s">
        <v>5218</v>
      </c>
      <c r="E740" s="86">
        <v>0</v>
      </c>
      <c r="F740" s="83">
        <v>24.43</v>
      </c>
    </row>
    <row r="741" spans="2:8" ht="30.6" thickBot="1">
      <c r="B741" s="87">
        <v>8600</v>
      </c>
      <c r="C741" s="88" t="s">
        <v>5216</v>
      </c>
      <c r="D741" s="88" t="s">
        <v>5218</v>
      </c>
      <c r="E741" s="88">
        <v>0</v>
      </c>
      <c r="F741" s="89">
        <v>24.43</v>
      </c>
    </row>
    <row r="742" spans="2:8" ht="30.6" thickBot="1">
      <c r="B742" s="82">
        <v>8700</v>
      </c>
      <c r="C742" s="86" t="s">
        <v>5216</v>
      </c>
      <c r="D742" s="86" t="s">
        <v>5218</v>
      </c>
      <c r="E742" s="86">
        <v>0</v>
      </c>
      <c r="F742" s="83">
        <v>24.43</v>
      </c>
    </row>
    <row r="743" spans="2:8" ht="30.6" thickBot="1">
      <c r="B743" s="87">
        <v>8800</v>
      </c>
      <c r="C743" s="88" t="s">
        <v>5216</v>
      </c>
      <c r="D743" s="88" t="s">
        <v>5218</v>
      </c>
      <c r="E743" s="88">
        <v>0</v>
      </c>
      <c r="F743" s="89">
        <v>24.43</v>
      </c>
    </row>
    <row r="744" spans="2:8" ht="30.6" thickBot="1">
      <c r="B744" s="82">
        <v>8900</v>
      </c>
      <c r="C744" s="86" t="s">
        <v>5216</v>
      </c>
      <c r="D744" s="86" t="s">
        <v>5218</v>
      </c>
      <c r="E744" s="86">
        <v>0</v>
      </c>
      <c r="F744" s="83">
        <v>24.43</v>
      </c>
    </row>
    <row r="745" spans="2:8" ht="30.6" thickBot="1">
      <c r="B745" s="87">
        <v>9000</v>
      </c>
      <c r="C745" s="88" t="s">
        <v>5216</v>
      </c>
      <c r="D745" s="88" t="s">
        <v>5218</v>
      </c>
      <c r="E745" s="88">
        <v>0</v>
      </c>
      <c r="F745" s="89">
        <v>24.43</v>
      </c>
    </row>
    <row r="746" spans="2:8">
      <c r="B746" s="73"/>
    </row>
    <row r="747" spans="2:8" ht="15.6" thickBot="1">
      <c r="B747" s="73" t="s">
        <v>5253</v>
      </c>
    </row>
    <row r="748" spans="2:8" ht="15.6" thickBot="1">
      <c r="B748" s="80" t="s">
        <v>291</v>
      </c>
      <c r="C748" s="85" t="s">
        <v>5244</v>
      </c>
      <c r="D748" s="85" t="s">
        <v>3306</v>
      </c>
      <c r="E748" s="85" t="s">
        <v>5254</v>
      </c>
      <c r="F748" s="85" t="s">
        <v>5255</v>
      </c>
      <c r="G748" s="85" t="s">
        <v>5256</v>
      </c>
      <c r="H748" s="81" t="s">
        <v>5257</v>
      </c>
    </row>
    <row r="749" spans="2:8" ht="30.6" thickBot="1">
      <c r="B749" s="82">
        <v>0</v>
      </c>
      <c r="C749" s="86" t="s">
        <v>5194</v>
      </c>
      <c r="D749" s="86" t="s">
        <v>5218</v>
      </c>
      <c r="E749" s="86">
        <v>0</v>
      </c>
      <c r="F749" s="86">
        <v>0</v>
      </c>
      <c r="G749" s="86">
        <v>0</v>
      </c>
      <c r="H749" s="83">
        <v>12.6</v>
      </c>
    </row>
    <row r="750" spans="2:8" ht="30.6" thickBot="1">
      <c r="B750" s="87">
        <v>100</v>
      </c>
      <c r="C750" s="88" t="s">
        <v>5194</v>
      </c>
      <c r="D750" s="88" t="s">
        <v>5218</v>
      </c>
      <c r="E750" s="88">
        <v>0</v>
      </c>
      <c r="F750" s="88">
        <v>65.459999999999994</v>
      </c>
      <c r="G750" s="88">
        <v>65.459999999999994</v>
      </c>
      <c r="H750" s="89">
        <v>12.6</v>
      </c>
    </row>
    <row r="751" spans="2:8" ht="30.6" thickBot="1">
      <c r="B751" s="82">
        <v>200</v>
      </c>
      <c r="C751" s="86" t="s">
        <v>5194</v>
      </c>
      <c r="D751" s="86" t="s">
        <v>5218</v>
      </c>
      <c r="E751" s="86">
        <v>0</v>
      </c>
      <c r="F751" s="86">
        <v>130.93</v>
      </c>
      <c r="G751" s="86">
        <v>130.93</v>
      </c>
      <c r="H751" s="83">
        <v>12.6</v>
      </c>
    </row>
    <row r="752" spans="2:8" ht="30.6" thickBot="1">
      <c r="B752" s="87">
        <v>300</v>
      </c>
      <c r="C752" s="88" t="s">
        <v>5194</v>
      </c>
      <c r="D752" s="88" t="s">
        <v>5218</v>
      </c>
      <c r="E752" s="88">
        <v>0</v>
      </c>
      <c r="F752" s="88">
        <v>196.41</v>
      </c>
      <c r="G752" s="88">
        <v>196.41</v>
      </c>
      <c r="H752" s="89">
        <v>12.6</v>
      </c>
    </row>
    <row r="753" spans="2:8" ht="30.6" thickBot="1">
      <c r="B753" s="82">
        <v>400</v>
      </c>
      <c r="C753" s="86" t="s">
        <v>5194</v>
      </c>
      <c r="D753" s="86" t="s">
        <v>5218</v>
      </c>
      <c r="E753" s="86">
        <v>0</v>
      </c>
      <c r="F753" s="86">
        <v>261.89999999999998</v>
      </c>
      <c r="G753" s="86">
        <v>261.89999999999998</v>
      </c>
      <c r="H753" s="83">
        <v>12.6</v>
      </c>
    </row>
    <row r="754" spans="2:8" ht="30.6" thickBot="1">
      <c r="B754" s="87">
        <v>500</v>
      </c>
      <c r="C754" s="88" t="s">
        <v>5194</v>
      </c>
      <c r="D754" s="88" t="s">
        <v>5218</v>
      </c>
      <c r="E754" s="88">
        <v>0</v>
      </c>
      <c r="F754" s="88">
        <v>327.41000000000003</v>
      </c>
      <c r="G754" s="88">
        <v>327.41000000000003</v>
      </c>
      <c r="H754" s="89">
        <v>12.61</v>
      </c>
    </row>
    <row r="755" spans="2:8" ht="30.6" thickBot="1">
      <c r="B755" s="82">
        <v>600</v>
      </c>
      <c r="C755" s="86" t="s">
        <v>5194</v>
      </c>
      <c r="D755" s="86" t="s">
        <v>5218</v>
      </c>
      <c r="E755" s="86">
        <v>0</v>
      </c>
      <c r="F755" s="86">
        <v>392.92</v>
      </c>
      <c r="G755" s="86">
        <v>392.92</v>
      </c>
      <c r="H755" s="83">
        <v>12.61</v>
      </c>
    </row>
    <row r="756" spans="2:8" ht="30.6" thickBot="1">
      <c r="B756" s="87">
        <v>700</v>
      </c>
      <c r="C756" s="88" t="s">
        <v>5194</v>
      </c>
      <c r="D756" s="88" t="s">
        <v>5218</v>
      </c>
      <c r="E756" s="88">
        <v>0</v>
      </c>
      <c r="F756" s="88">
        <v>458.42</v>
      </c>
      <c r="G756" s="88">
        <v>458.42</v>
      </c>
      <c r="H756" s="89">
        <v>12.61</v>
      </c>
    </row>
    <row r="757" spans="2:8" ht="30.6" thickBot="1">
      <c r="B757" s="82">
        <v>800</v>
      </c>
      <c r="C757" s="86" t="s">
        <v>5194</v>
      </c>
      <c r="D757" s="86" t="s">
        <v>5218</v>
      </c>
      <c r="E757" s="86">
        <v>0</v>
      </c>
      <c r="F757" s="86">
        <v>523.92999999999995</v>
      </c>
      <c r="G757" s="86">
        <v>523.92999999999995</v>
      </c>
      <c r="H757" s="83">
        <v>12.61</v>
      </c>
    </row>
    <row r="758" spans="2:8" ht="30.6" thickBot="1">
      <c r="B758" s="87">
        <v>900</v>
      </c>
      <c r="C758" s="88" t="s">
        <v>5194</v>
      </c>
      <c r="D758" s="88" t="s">
        <v>5218</v>
      </c>
      <c r="E758" s="88">
        <v>0</v>
      </c>
      <c r="F758" s="88">
        <v>589.45000000000005</v>
      </c>
      <c r="G758" s="88">
        <v>589.45000000000005</v>
      </c>
      <c r="H758" s="89">
        <v>12.61</v>
      </c>
    </row>
    <row r="759" spans="2:8" ht="30.6" thickBot="1">
      <c r="B759" s="82">
        <v>1000</v>
      </c>
      <c r="C759" s="86" t="s">
        <v>5194</v>
      </c>
      <c r="D759" s="86" t="s">
        <v>5218</v>
      </c>
      <c r="E759" s="86">
        <v>0</v>
      </c>
      <c r="F759" s="86">
        <v>654.98</v>
      </c>
      <c r="G759" s="86">
        <v>654.98</v>
      </c>
      <c r="H759" s="83">
        <v>12.61</v>
      </c>
    </row>
    <row r="760" spans="2:8" ht="30.6" thickBot="1">
      <c r="B760" s="87">
        <v>1100</v>
      </c>
      <c r="C760" s="88" t="s">
        <v>5194</v>
      </c>
      <c r="D760" s="88" t="s">
        <v>5218</v>
      </c>
      <c r="E760" s="88">
        <v>0</v>
      </c>
      <c r="F760" s="88">
        <v>720.52</v>
      </c>
      <c r="G760" s="88">
        <v>720.52</v>
      </c>
      <c r="H760" s="89">
        <v>12.61</v>
      </c>
    </row>
    <row r="761" spans="2:8" ht="30.6" thickBot="1">
      <c r="B761" s="82">
        <v>1200</v>
      </c>
      <c r="C761" s="86" t="s">
        <v>5194</v>
      </c>
      <c r="D761" s="86" t="s">
        <v>5218</v>
      </c>
      <c r="E761" s="86">
        <v>0</v>
      </c>
      <c r="F761" s="86">
        <v>786.08</v>
      </c>
      <c r="G761" s="86">
        <v>786.08</v>
      </c>
      <c r="H761" s="83">
        <v>12.61</v>
      </c>
    </row>
    <row r="762" spans="2:8" ht="30.6" thickBot="1">
      <c r="B762" s="87">
        <v>1300</v>
      </c>
      <c r="C762" s="88" t="s">
        <v>5194</v>
      </c>
      <c r="D762" s="88" t="s">
        <v>5218</v>
      </c>
      <c r="E762" s="88">
        <v>0</v>
      </c>
      <c r="F762" s="88">
        <v>851.64</v>
      </c>
      <c r="G762" s="88">
        <v>851.64</v>
      </c>
      <c r="H762" s="89">
        <v>12.61</v>
      </c>
    </row>
    <row r="763" spans="2:8" ht="30.6" thickBot="1">
      <c r="B763" s="82">
        <v>1400</v>
      </c>
      <c r="C763" s="86" t="s">
        <v>5194</v>
      </c>
      <c r="D763" s="86" t="s">
        <v>5218</v>
      </c>
      <c r="E763" s="86">
        <v>0</v>
      </c>
      <c r="F763" s="86">
        <v>917.22</v>
      </c>
      <c r="G763" s="86">
        <v>917.22</v>
      </c>
      <c r="H763" s="83">
        <v>12.61</v>
      </c>
    </row>
    <row r="764" spans="2:8" ht="30.6" thickBot="1">
      <c r="B764" s="87">
        <v>1500</v>
      </c>
      <c r="C764" s="88" t="s">
        <v>5194</v>
      </c>
      <c r="D764" s="88" t="s">
        <v>5218</v>
      </c>
      <c r="E764" s="88">
        <v>0</v>
      </c>
      <c r="F764" s="88">
        <v>982.82</v>
      </c>
      <c r="G764" s="88">
        <v>982.82</v>
      </c>
      <c r="H764" s="89">
        <v>12.61</v>
      </c>
    </row>
    <row r="765" spans="2:8" ht="30.6" thickBot="1">
      <c r="B765" s="82">
        <v>1600</v>
      </c>
      <c r="C765" s="86" t="s">
        <v>5194</v>
      </c>
      <c r="D765" s="86" t="s">
        <v>5218</v>
      </c>
      <c r="E765" s="86">
        <v>0</v>
      </c>
      <c r="F765" s="86">
        <v>1048.42</v>
      </c>
      <c r="G765" s="86">
        <v>1048.42</v>
      </c>
      <c r="H765" s="83">
        <v>12.61</v>
      </c>
    </row>
    <row r="766" spans="2:8" ht="30.6" thickBot="1">
      <c r="B766" s="87">
        <v>1700</v>
      </c>
      <c r="C766" s="88" t="s">
        <v>5194</v>
      </c>
      <c r="D766" s="88" t="s">
        <v>5218</v>
      </c>
      <c r="E766" s="88">
        <v>0</v>
      </c>
      <c r="F766" s="88">
        <v>1114.04</v>
      </c>
      <c r="G766" s="88">
        <v>1114.04</v>
      </c>
      <c r="H766" s="89">
        <v>12.61</v>
      </c>
    </row>
    <row r="767" spans="2:8" ht="30.6" thickBot="1">
      <c r="B767" s="82">
        <v>1800</v>
      </c>
      <c r="C767" s="86" t="s">
        <v>5194</v>
      </c>
      <c r="D767" s="86" t="s">
        <v>5218</v>
      </c>
      <c r="E767" s="86">
        <v>0</v>
      </c>
      <c r="F767" s="86">
        <v>1179.6600000000001</v>
      </c>
      <c r="G767" s="86">
        <v>1179.6600000000001</v>
      </c>
      <c r="H767" s="83">
        <v>12.62</v>
      </c>
    </row>
    <row r="768" spans="2:8" ht="30.6" thickBot="1">
      <c r="B768" s="87">
        <v>1900</v>
      </c>
      <c r="C768" s="88" t="s">
        <v>5194</v>
      </c>
      <c r="D768" s="88" t="s">
        <v>5218</v>
      </c>
      <c r="E768" s="88">
        <v>0</v>
      </c>
      <c r="F768" s="88">
        <v>1245.3</v>
      </c>
      <c r="G768" s="88">
        <v>1245.3</v>
      </c>
      <c r="H768" s="89">
        <v>12.62</v>
      </c>
    </row>
    <row r="769" spans="2:8" ht="30.6" thickBot="1">
      <c r="B769" s="82">
        <v>2000</v>
      </c>
      <c r="C769" s="86" t="s">
        <v>5194</v>
      </c>
      <c r="D769" s="86" t="s">
        <v>5218</v>
      </c>
      <c r="E769" s="86">
        <v>0</v>
      </c>
      <c r="F769" s="86">
        <v>1310.96</v>
      </c>
      <c r="G769" s="86">
        <v>1310.96</v>
      </c>
      <c r="H769" s="83">
        <v>12.62</v>
      </c>
    </row>
    <row r="770" spans="2:8" ht="30.6" thickBot="1">
      <c r="B770" s="87">
        <v>2100</v>
      </c>
      <c r="C770" s="88" t="s">
        <v>5194</v>
      </c>
      <c r="D770" s="88" t="s">
        <v>5218</v>
      </c>
      <c r="E770" s="88">
        <v>0</v>
      </c>
      <c r="F770" s="88">
        <v>1376.62</v>
      </c>
      <c r="G770" s="88">
        <v>1376.62</v>
      </c>
      <c r="H770" s="89">
        <v>12.62</v>
      </c>
    </row>
    <row r="771" spans="2:8" ht="30.6" thickBot="1">
      <c r="B771" s="82">
        <v>2200</v>
      </c>
      <c r="C771" s="86" t="s">
        <v>5194</v>
      </c>
      <c r="D771" s="86" t="s">
        <v>5218</v>
      </c>
      <c r="E771" s="86">
        <v>0</v>
      </c>
      <c r="F771" s="86">
        <v>1442.3</v>
      </c>
      <c r="G771" s="86">
        <v>1442.3</v>
      </c>
      <c r="H771" s="83">
        <v>12.62</v>
      </c>
    </row>
    <row r="772" spans="2:8" ht="30.6" thickBot="1">
      <c r="B772" s="87">
        <v>2300</v>
      </c>
      <c r="C772" s="88" t="s">
        <v>5194</v>
      </c>
      <c r="D772" s="88" t="s">
        <v>5218</v>
      </c>
      <c r="E772" s="88">
        <v>0</v>
      </c>
      <c r="F772" s="88">
        <v>1507.99</v>
      </c>
      <c r="G772" s="88">
        <v>1507.99</v>
      </c>
      <c r="H772" s="89">
        <v>12.62</v>
      </c>
    </row>
    <row r="773" spans="2:8" ht="30.6" thickBot="1">
      <c r="B773" s="82">
        <v>2400</v>
      </c>
      <c r="C773" s="86" t="s">
        <v>5194</v>
      </c>
      <c r="D773" s="86" t="s">
        <v>5218</v>
      </c>
      <c r="E773" s="86">
        <v>0</v>
      </c>
      <c r="F773" s="86">
        <v>1573.69</v>
      </c>
      <c r="G773" s="86">
        <v>1573.69</v>
      </c>
      <c r="H773" s="83">
        <v>12.62</v>
      </c>
    </row>
    <row r="774" spans="2:8" ht="30.6" thickBot="1">
      <c r="B774" s="87">
        <v>2500</v>
      </c>
      <c r="C774" s="88" t="s">
        <v>5194</v>
      </c>
      <c r="D774" s="88" t="s">
        <v>5218</v>
      </c>
      <c r="E774" s="88">
        <v>0</v>
      </c>
      <c r="F774" s="88">
        <v>1639.4</v>
      </c>
      <c r="G774" s="88">
        <v>1639.4</v>
      </c>
      <c r="H774" s="89">
        <v>12.62</v>
      </c>
    </row>
    <row r="775" spans="2:8" ht="30.6" thickBot="1">
      <c r="B775" s="82">
        <v>2600</v>
      </c>
      <c r="C775" s="86" t="s">
        <v>5194</v>
      </c>
      <c r="D775" s="86" t="s">
        <v>5218</v>
      </c>
      <c r="E775" s="86">
        <v>0</v>
      </c>
      <c r="F775" s="86">
        <v>1705.13</v>
      </c>
      <c r="G775" s="86">
        <v>1705.13</v>
      </c>
      <c r="H775" s="83">
        <v>12.62</v>
      </c>
    </row>
    <row r="776" spans="2:8" ht="30.6" thickBot="1">
      <c r="B776" s="87">
        <v>2700</v>
      </c>
      <c r="C776" s="88" t="s">
        <v>5194</v>
      </c>
      <c r="D776" s="88" t="s">
        <v>5218</v>
      </c>
      <c r="E776" s="88">
        <v>0</v>
      </c>
      <c r="F776" s="88">
        <v>1770.87</v>
      </c>
      <c r="G776" s="88">
        <v>1770.87</v>
      </c>
      <c r="H776" s="89">
        <v>12.63</v>
      </c>
    </row>
    <row r="777" spans="2:8" ht="30.6" thickBot="1">
      <c r="B777" s="82">
        <v>2800</v>
      </c>
      <c r="C777" s="86" t="s">
        <v>5194</v>
      </c>
      <c r="D777" s="86" t="s">
        <v>5218</v>
      </c>
      <c r="E777" s="86">
        <v>0</v>
      </c>
      <c r="F777" s="86">
        <v>1836.62</v>
      </c>
      <c r="G777" s="86">
        <v>1836.62</v>
      </c>
      <c r="H777" s="83">
        <v>12.63</v>
      </c>
    </row>
    <row r="778" spans="2:8" ht="30.6" thickBot="1">
      <c r="B778" s="87">
        <v>2900</v>
      </c>
      <c r="C778" s="88" t="s">
        <v>5194</v>
      </c>
      <c r="D778" s="88" t="s">
        <v>5218</v>
      </c>
      <c r="E778" s="88">
        <v>0</v>
      </c>
      <c r="F778" s="88">
        <v>1902.38</v>
      </c>
      <c r="G778" s="88">
        <v>1902.38</v>
      </c>
      <c r="H778" s="89">
        <v>12.63</v>
      </c>
    </row>
    <row r="779" spans="2:8" ht="30.6" thickBot="1">
      <c r="B779" s="82">
        <v>3000</v>
      </c>
      <c r="C779" s="86" t="s">
        <v>5194</v>
      </c>
      <c r="D779" s="86" t="s">
        <v>5218</v>
      </c>
      <c r="E779" s="86">
        <v>0</v>
      </c>
      <c r="F779" s="86">
        <v>1968.15</v>
      </c>
      <c r="G779" s="86">
        <v>1968.15</v>
      </c>
      <c r="H779" s="83">
        <v>12.63</v>
      </c>
    </row>
    <row r="780" spans="2:8" ht="30.6" thickBot="1">
      <c r="B780" s="87">
        <v>3100</v>
      </c>
      <c r="C780" s="88" t="s">
        <v>5194</v>
      </c>
      <c r="D780" s="88" t="s">
        <v>5218</v>
      </c>
      <c r="E780" s="88">
        <v>0</v>
      </c>
      <c r="F780" s="88">
        <v>2028.72</v>
      </c>
      <c r="G780" s="88">
        <v>2028.72</v>
      </c>
      <c r="H780" s="89">
        <v>12.63</v>
      </c>
    </row>
    <row r="781" spans="2:8" ht="30.6" thickBot="1">
      <c r="B781" s="82">
        <v>3200</v>
      </c>
      <c r="C781" s="86" t="s">
        <v>5194</v>
      </c>
      <c r="D781" s="86" t="s">
        <v>5218</v>
      </c>
      <c r="E781" s="86">
        <v>0</v>
      </c>
      <c r="F781" s="86">
        <v>2089.31</v>
      </c>
      <c r="G781" s="86">
        <v>2089.31</v>
      </c>
      <c r="H781" s="83">
        <v>12.63</v>
      </c>
    </row>
    <row r="782" spans="2:8" ht="30.6" thickBot="1">
      <c r="B782" s="87">
        <v>3300</v>
      </c>
      <c r="C782" s="88" t="s">
        <v>5194</v>
      </c>
      <c r="D782" s="88" t="s">
        <v>5218</v>
      </c>
      <c r="E782" s="88">
        <v>0</v>
      </c>
      <c r="F782" s="88">
        <v>2149.9</v>
      </c>
      <c r="G782" s="88">
        <v>2149.9</v>
      </c>
      <c r="H782" s="89">
        <v>12.63</v>
      </c>
    </row>
    <row r="783" spans="2:8" ht="30.6" thickBot="1">
      <c r="B783" s="82">
        <v>3400</v>
      </c>
      <c r="C783" s="86" t="s">
        <v>5194</v>
      </c>
      <c r="D783" s="86" t="s">
        <v>5218</v>
      </c>
      <c r="E783" s="86">
        <v>0</v>
      </c>
      <c r="F783" s="86">
        <v>2210.5</v>
      </c>
      <c r="G783" s="86">
        <v>2210.5</v>
      </c>
      <c r="H783" s="83">
        <v>12.63</v>
      </c>
    </row>
    <row r="784" spans="2:8" ht="30.6" thickBot="1">
      <c r="B784" s="87">
        <v>3500</v>
      </c>
      <c r="C784" s="88" t="s">
        <v>5194</v>
      </c>
      <c r="D784" s="88" t="s">
        <v>5218</v>
      </c>
      <c r="E784" s="88">
        <v>0</v>
      </c>
      <c r="F784" s="88">
        <v>2271.11</v>
      </c>
      <c r="G784" s="88">
        <v>2271.11</v>
      </c>
      <c r="H784" s="89">
        <v>12.63</v>
      </c>
    </row>
    <row r="785" spans="2:8" ht="30.6" thickBot="1">
      <c r="B785" s="82">
        <v>3600</v>
      </c>
      <c r="C785" s="86" t="s">
        <v>5194</v>
      </c>
      <c r="D785" s="86" t="s">
        <v>5218</v>
      </c>
      <c r="E785" s="86">
        <v>0</v>
      </c>
      <c r="F785" s="86">
        <v>2331.73</v>
      </c>
      <c r="G785" s="86">
        <v>2331.73</v>
      </c>
      <c r="H785" s="83">
        <v>12.64</v>
      </c>
    </row>
    <row r="786" spans="2:8" ht="30.6" thickBot="1">
      <c r="B786" s="87">
        <v>3700</v>
      </c>
      <c r="C786" s="88" t="s">
        <v>5194</v>
      </c>
      <c r="D786" s="88" t="s">
        <v>5218</v>
      </c>
      <c r="E786" s="88">
        <v>0</v>
      </c>
      <c r="F786" s="88">
        <v>2383.96</v>
      </c>
      <c r="G786" s="88">
        <v>2383.96</v>
      </c>
      <c r="H786" s="89">
        <v>12.64</v>
      </c>
    </row>
    <row r="787" spans="2:8" ht="30.6" thickBot="1">
      <c r="B787" s="82">
        <v>3800</v>
      </c>
      <c r="C787" s="86" t="s">
        <v>5194</v>
      </c>
      <c r="D787" s="86" t="s">
        <v>5218</v>
      </c>
      <c r="E787" s="86">
        <v>0</v>
      </c>
      <c r="F787" s="86">
        <v>2436.1999999999998</v>
      </c>
      <c r="G787" s="86">
        <v>2436.1999999999998</v>
      </c>
      <c r="H787" s="83">
        <v>12.64</v>
      </c>
    </row>
    <row r="788" spans="2:8" ht="30.6" thickBot="1">
      <c r="B788" s="87">
        <v>3900</v>
      </c>
      <c r="C788" s="88" t="s">
        <v>5194</v>
      </c>
      <c r="D788" s="88" t="s">
        <v>5218</v>
      </c>
      <c r="E788" s="88">
        <v>0</v>
      </c>
      <c r="F788" s="88">
        <v>2488.44</v>
      </c>
      <c r="G788" s="88">
        <v>2488.44</v>
      </c>
      <c r="H788" s="89">
        <v>12.64</v>
      </c>
    </row>
    <row r="789" spans="2:8" ht="30.6" thickBot="1">
      <c r="B789" s="82">
        <v>4000</v>
      </c>
      <c r="C789" s="86" t="s">
        <v>5194</v>
      </c>
      <c r="D789" s="86" t="s">
        <v>5218</v>
      </c>
      <c r="E789" s="86">
        <v>0</v>
      </c>
      <c r="F789" s="86">
        <v>2540.69</v>
      </c>
      <c r="G789" s="86">
        <v>2540.69</v>
      </c>
      <c r="H789" s="83">
        <v>12.64</v>
      </c>
    </row>
    <row r="790" spans="2:8" ht="30.6" thickBot="1">
      <c r="B790" s="87">
        <v>4100</v>
      </c>
      <c r="C790" s="88" t="s">
        <v>5194</v>
      </c>
      <c r="D790" s="88" t="s">
        <v>5218</v>
      </c>
      <c r="E790" s="88">
        <v>0</v>
      </c>
      <c r="F790" s="88">
        <v>2592.9499999999998</v>
      </c>
      <c r="G790" s="88">
        <v>2592.9499999999998</v>
      </c>
      <c r="H790" s="89">
        <v>12.64</v>
      </c>
    </row>
    <row r="791" spans="2:8" ht="30.6" thickBot="1">
      <c r="B791" s="82">
        <v>4200</v>
      </c>
      <c r="C791" s="86" t="s">
        <v>5194</v>
      </c>
      <c r="D791" s="86" t="s">
        <v>5218</v>
      </c>
      <c r="E791" s="86">
        <v>0</v>
      </c>
      <c r="F791" s="86">
        <v>2645.22</v>
      </c>
      <c r="G791" s="86">
        <v>2645.22</v>
      </c>
      <c r="H791" s="83">
        <v>12.64</v>
      </c>
    </row>
    <row r="792" spans="2:8" ht="30.6" thickBot="1">
      <c r="B792" s="87">
        <v>4300</v>
      </c>
      <c r="C792" s="88" t="s">
        <v>5194</v>
      </c>
      <c r="D792" s="88" t="s">
        <v>5218</v>
      </c>
      <c r="E792" s="88">
        <v>0</v>
      </c>
      <c r="F792" s="88">
        <v>2697.49</v>
      </c>
      <c r="G792" s="88">
        <v>2697.49</v>
      </c>
      <c r="H792" s="89">
        <v>12.64</v>
      </c>
    </row>
    <row r="793" spans="2:8" ht="30.6" thickBot="1">
      <c r="B793" s="82">
        <v>4400</v>
      </c>
      <c r="C793" s="86" t="s">
        <v>5194</v>
      </c>
      <c r="D793" s="86" t="s">
        <v>5218</v>
      </c>
      <c r="E793" s="86">
        <v>0</v>
      </c>
      <c r="F793" s="86">
        <v>2749.77</v>
      </c>
      <c r="G793" s="86">
        <v>2749.77</v>
      </c>
      <c r="H793" s="83">
        <v>12.64</v>
      </c>
    </row>
    <row r="794" spans="2:8" ht="30.6" thickBot="1">
      <c r="B794" s="87">
        <v>4500</v>
      </c>
      <c r="C794" s="88" t="s">
        <v>5194</v>
      </c>
      <c r="D794" s="88" t="s">
        <v>5218</v>
      </c>
      <c r="E794" s="88">
        <v>0</v>
      </c>
      <c r="F794" s="88">
        <v>2802.06</v>
      </c>
      <c r="G794" s="88">
        <v>2802.06</v>
      </c>
      <c r="H794" s="89">
        <v>12.64</v>
      </c>
    </row>
    <row r="795" spans="2:8" ht="30.6" thickBot="1">
      <c r="B795" s="82">
        <v>4600</v>
      </c>
      <c r="C795" s="86" t="s">
        <v>5194</v>
      </c>
      <c r="D795" s="86" t="s">
        <v>5218</v>
      </c>
      <c r="E795" s="86">
        <v>0</v>
      </c>
      <c r="F795" s="86">
        <v>2854.36</v>
      </c>
      <c r="G795" s="86">
        <v>2854.36</v>
      </c>
      <c r="H795" s="83">
        <v>12.64</v>
      </c>
    </row>
    <row r="796" spans="2:8" ht="30.6" thickBot="1">
      <c r="B796" s="87">
        <v>4700</v>
      </c>
      <c r="C796" s="88" t="s">
        <v>5194</v>
      </c>
      <c r="D796" s="88" t="s">
        <v>5218</v>
      </c>
      <c r="E796" s="88">
        <v>0</v>
      </c>
      <c r="F796" s="88">
        <v>2906.66</v>
      </c>
      <c r="G796" s="88">
        <v>2906.66</v>
      </c>
      <c r="H796" s="89">
        <v>12.65</v>
      </c>
    </row>
    <row r="797" spans="2:8" ht="30.6" thickBot="1">
      <c r="B797" s="82">
        <v>4800</v>
      </c>
      <c r="C797" s="86" t="s">
        <v>5194</v>
      </c>
      <c r="D797" s="86" t="s">
        <v>5218</v>
      </c>
      <c r="E797" s="86">
        <v>0</v>
      </c>
      <c r="F797" s="86">
        <v>2958.98</v>
      </c>
      <c r="G797" s="86">
        <v>2958.98</v>
      </c>
      <c r="H797" s="83">
        <v>12.65</v>
      </c>
    </row>
    <row r="798" spans="2:8" ht="30.6" thickBot="1">
      <c r="B798" s="87">
        <v>4900</v>
      </c>
      <c r="C798" s="88" t="s">
        <v>5194</v>
      </c>
      <c r="D798" s="88" t="s">
        <v>5218</v>
      </c>
      <c r="E798" s="88">
        <v>0</v>
      </c>
      <c r="F798" s="88">
        <v>3011.3</v>
      </c>
      <c r="G798" s="88">
        <v>3011.3</v>
      </c>
      <c r="H798" s="89">
        <v>12.65</v>
      </c>
    </row>
    <row r="799" spans="2:8" ht="30.6" thickBot="1">
      <c r="B799" s="82">
        <v>5000</v>
      </c>
      <c r="C799" s="86" t="s">
        <v>5194</v>
      </c>
      <c r="D799" s="86" t="s">
        <v>5218</v>
      </c>
      <c r="E799" s="86">
        <v>0</v>
      </c>
      <c r="F799" s="86">
        <v>3063.62</v>
      </c>
      <c r="G799" s="86">
        <v>3063.62</v>
      </c>
      <c r="H799" s="83">
        <v>12.65</v>
      </c>
    </row>
    <row r="800" spans="2:8" ht="30.6" thickBot="1">
      <c r="B800" s="87">
        <v>5100</v>
      </c>
      <c r="C800" s="88" t="s">
        <v>5194</v>
      </c>
      <c r="D800" s="88" t="s">
        <v>5218</v>
      </c>
      <c r="E800" s="88">
        <v>0</v>
      </c>
      <c r="F800" s="88">
        <v>3115.96</v>
      </c>
      <c r="G800" s="88">
        <v>3115.96</v>
      </c>
      <c r="H800" s="89">
        <v>12.65</v>
      </c>
    </row>
    <row r="801" spans="2:8" ht="30.6" thickBot="1">
      <c r="B801" s="82">
        <v>5200</v>
      </c>
      <c r="C801" s="86" t="s">
        <v>5194</v>
      </c>
      <c r="D801" s="86" t="s">
        <v>5218</v>
      </c>
      <c r="E801" s="86">
        <v>0</v>
      </c>
      <c r="F801" s="86">
        <v>3168.3</v>
      </c>
      <c r="G801" s="86">
        <v>3168.3</v>
      </c>
      <c r="H801" s="83">
        <v>12.65</v>
      </c>
    </row>
    <row r="802" spans="2:8" ht="30.6" thickBot="1">
      <c r="B802" s="87">
        <v>5300</v>
      </c>
      <c r="C802" s="88" t="s">
        <v>5194</v>
      </c>
      <c r="D802" s="88" t="s">
        <v>5218</v>
      </c>
      <c r="E802" s="88">
        <v>0</v>
      </c>
      <c r="F802" s="88">
        <v>3220.65</v>
      </c>
      <c r="G802" s="88">
        <v>3220.65</v>
      </c>
      <c r="H802" s="89">
        <v>12.65</v>
      </c>
    </row>
    <row r="803" spans="2:8" ht="30.6" thickBot="1">
      <c r="B803" s="82">
        <v>5400</v>
      </c>
      <c r="C803" s="86" t="s">
        <v>5194</v>
      </c>
      <c r="D803" s="86" t="s">
        <v>5218</v>
      </c>
      <c r="E803" s="86">
        <v>0</v>
      </c>
      <c r="F803" s="86">
        <v>3273.01</v>
      </c>
      <c r="G803" s="86">
        <v>3273.01</v>
      </c>
      <c r="H803" s="83">
        <v>12.65</v>
      </c>
    </row>
    <row r="804" spans="2:8" ht="30.6" thickBot="1">
      <c r="B804" s="87">
        <v>5500</v>
      </c>
      <c r="C804" s="88" t="s">
        <v>5194</v>
      </c>
      <c r="D804" s="88" t="s">
        <v>5218</v>
      </c>
      <c r="E804" s="88">
        <v>0</v>
      </c>
      <c r="F804" s="88">
        <v>3325.38</v>
      </c>
      <c r="G804" s="88">
        <v>3325.38</v>
      </c>
      <c r="H804" s="89">
        <v>12.65</v>
      </c>
    </row>
    <row r="805" spans="2:8" ht="30.6" thickBot="1">
      <c r="B805" s="82">
        <v>5600</v>
      </c>
      <c r="C805" s="86" t="s">
        <v>5194</v>
      </c>
      <c r="D805" s="86" t="s">
        <v>5218</v>
      </c>
      <c r="E805" s="86">
        <v>0</v>
      </c>
      <c r="F805" s="86">
        <v>3377.75</v>
      </c>
      <c r="G805" s="86">
        <v>3377.75</v>
      </c>
      <c r="H805" s="83">
        <v>12.65</v>
      </c>
    </row>
    <row r="806" spans="2:8" ht="30.6" thickBot="1">
      <c r="B806" s="87">
        <v>5700</v>
      </c>
      <c r="C806" s="88" t="s">
        <v>5194</v>
      </c>
      <c r="D806" s="88" t="s">
        <v>5218</v>
      </c>
      <c r="E806" s="88">
        <v>0</v>
      </c>
      <c r="F806" s="88">
        <v>3430.14</v>
      </c>
      <c r="G806" s="88">
        <v>3430.14</v>
      </c>
      <c r="H806" s="89">
        <v>12.65</v>
      </c>
    </row>
    <row r="807" spans="2:8" ht="30.6" thickBot="1">
      <c r="B807" s="82">
        <v>5800</v>
      </c>
      <c r="C807" s="86" t="s">
        <v>5194</v>
      </c>
      <c r="D807" s="86" t="s">
        <v>5218</v>
      </c>
      <c r="E807" s="86">
        <v>0</v>
      </c>
      <c r="F807" s="86">
        <v>3482.53</v>
      </c>
      <c r="G807" s="86">
        <v>3482.53</v>
      </c>
      <c r="H807" s="83">
        <v>12.66</v>
      </c>
    </row>
    <row r="808" spans="2:8" ht="30.6" thickBot="1">
      <c r="B808" s="87">
        <v>5900</v>
      </c>
      <c r="C808" s="88" t="s">
        <v>5194</v>
      </c>
      <c r="D808" s="88" t="s">
        <v>5218</v>
      </c>
      <c r="E808" s="88">
        <v>0</v>
      </c>
      <c r="F808" s="88">
        <v>3534.92</v>
      </c>
      <c r="G808" s="88">
        <v>3534.92</v>
      </c>
      <c r="H808" s="89">
        <v>12.66</v>
      </c>
    </row>
    <row r="809" spans="2:8" ht="30.6" thickBot="1">
      <c r="B809" s="82">
        <v>6000</v>
      </c>
      <c r="C809" s="86" t="s">
        <v>5194</v>
      </c>
      <c r="D809" s="86" t="s">
        <v>5218</v>
      </c>
      <c r="E809" s="86">
        <v>0</v>
      </c>
      <c r="F809" s="86">
        <v>3587.33</v>
      </c>
      <c r="G809" s="86">
        <v>3587.33</v>
      </c>
      <c r="H809" s="83">
        <v>12.66</v>
      </c>
    </row>
    <row r="810" spans="2:8" ht="30.6" thickBot="1">
      <c r="B810" s="87">
        <v>6100</v>
      </c>
      <c r="C810" s="88" t="s">
        <v>5194</v>
      </c>
      <c r="D810" s="88" t="s">
        <v>5218</v>
      </c>
      <c r="E810" s="88">
        <v>0</v>
      </c>
      <c r="F810" s="88">
        <v>3639.74</v>
      </c>
      <c r="G810" s="88">
        <v>3639.74</v>
      </c>
      <c r="H810" s="89">
        <v>12.66</v>
      </c>
    </row>
    <row r="811" spans="2:8" ht="30.6" thickBot="1">
      <c r="B811" s="82">
        <v>6200</v>
      </c>
      <c r="C811" s="86" t="s">
        <v>5194</v>
      </c>
      <c r="D811" s="86" t="s">
        <v>5218</v>
      </c>
      <c r="E811" s="86">
        <v>0</v>
      </c>
      <c r="F811" s="86">
        <v>3692.16</v>
      </c>
      <c r="G811" s="86">
        <v>3692.16</v>
      </c>
      <c r="H811" s="83">
        <v>12.66</v>
      </c>
    </row>
    <row r="812" spans="2:8" ht="30.6" thickBot="1">
      <c r="B812" s="87">
        <v>6300</v>
      </c>
      <c r="C812" s="88" t="s">
        <v>5194</v>
      </c>
      <c r="D812" s="88" t="s">
        <v>5218</v>
      </c>
      <c r="E812" s="88">
        <v>0</v>
      </c>
      <c r="F812" s="88">
        <v>3744.59</v>
      </c>
      <c r="G812" s="88">
        <v>3744.59</v>
      </c>
      <c r="H812" s="89">
        <v>12.66</v>
      </c>
    </row>
    <row r="813" spans="2:8" ht="30.6" thickBot="1">
      <c r="B813" s="82">
        <v>6400</v>
      </c>
      <c r="C813" s="86" t="s">
        <v>5194</v>
      </c>
      <c r="D813" s="86" t="s">
        <v>5218</v>
      </c>
      <c r="E813" s="86">
        <v>0</v>
      </c>
      <c r="F813" s="86">
        <v>3797.02</v>
      </c>
      <c r="G813" s="86">
        <v>3797.02</v>
      </c>
      <c r="H813" s="83">
        <v>12.66</v>
      </c>
    </row>
    <row r="814" spans="2:8" ht="30.6" thickBot="1">
      <c r="B814" s="87">
        <v>6500</v>
      </c>
      <c r="C814" s="88" t="s">
        <v>5194</v>
      </c>
      <c r="D814" s="88" t="s">
        <v>5218</v>
      </c>
      <c r="E814" s="88">
        <v>0</v>
      </c>
      <c r="F814" s="88">
        <v>3849.47</v>
      </c>
      <c r="G814" s="88">
        <v>3849.47</v>
      </c>
      <c r="H814" s="89">
        <v>12.66</v>
      </c>
    </row>
    <row r="815" spans="2:8" ht="30.6" thickBot="1">
      <c r="B815" s="82">
        <v>6600</v>
      </c>
      <c r="C815" s="86" t="s">
        <v>5194</v>
      </c>
      <c r="D815" s="86" t="s">
        <v>5218</v>
      </c>
      <c r="E815" s="86">
        <v>0</v>
      </c>
      <c r="F815" s="86">
        <v>3901.92</v>
      </c>
      <c r="G815" s="86">
        <v>3901.92</v>
      </c>
      <c r="H815" s="83">
        <v>12.66</v>
      </c>
    </row>
    <row r="816" spans="2:8" ht="30.6" thickBot="1">
      <c r="B816" s="87">
        <v>6700</v>
      </c>
      <c r="C816" s="88" t="s">
        <v>5194</v>
      </c>
      <c r="D816" s="88" t="s">
        <v>5218</v>
      </c>
      <c r="E816" s="88">
        <v>0</v>
      </c>
      <c r="F816" s="88">
        <v>3954.38</v>
      </c>
      <c r="G816" s="88">
        <v>3954.38</v>
      </c>
      <c r="H816" s="89">
        <v>12.66</v>
      </c>
    </row>
    <row r="817" spans="2:8" ht="30.6" thickBot="1">
      <c r="B817" s="82">
        <v>6800</v>
      </c>
      <c r="C817" s="86" t="s">
        <v>5194</v>
      </c>
      <c r="D817" s="86" t="s">
        <v>5218</v>
      </c>
      <c r="E817" s="86">
        <v>0</v>
      </c>
      <c r="F817" s="86">
        <v>4006.84</v>
      </c>
      <c r="G817" s="86">
        <v>4006.84</v>
      </c>
      <c r="H817" s="83">
        <v>12.66</v>
      </c>
    </row>
    <row r="818" spans="2:8" ht="30.6" thickBot="1">
      <c r="B818" s="87">
        <v>6900</v>
      </c>
      <c r="C818" s="88" t="s">
        <v>5194</v>
      </c>
      <c r="D818" s="88" t="s">
        <v>5218</v>
      </c>
      <c r="E818" s="88">
        <v>0</v>
      </c>
      <c r="F818" s="88">
        <v>4059.32</v>
      </c>
      <c r="G818" s="88">
        <v>4059.32</v>
      </c>
      <c r="H818" s="89">
        <v>12.67</v>
      </c>
    </row>
    <row r="819" spans="2:8" ht="30.6" thickBot="1">
      <c r="B819" s="82">
        <v>7000</v>
      </c>
      <c r="C819" s="86" t="s">
        <v>5194</v>
      </c>
      <c r="D819" s="86" t="s">
        <v>5218</v>
      </c>
      <c r="E819" s="86">
        <v>0</v>
      </c>
      <c r="F819" s="86">
        <v>4111.8</v>
      </c>
      <c r="G819" s="86">
        <v>4111.8</v>
      </c>
      <c r="H819" s="83">
        <v>12.67</v>
      </c>
    </row>
    <row r="820" spans="2:8" ht="30.6" thickBot="1">
      <c r="B820" s="87">
        <v>7100</v>
      </c>
      <c r="C820" s="88" t="s">
        <v>5194</v>
      </c>
      <c r="D820" s="88" t="s">
        <v>5218</v>
      </c>
      <c r="E820" s="88">
        <v>0</v>
      </c>
      <c r="F820" s="88">
        <v>4164.29</v>
      </c>
      <c r="G820" s="88">
        <v>4164.29</v>
      </c>
      <c r="H820" s="89">
        <v>12.67</v>
      </c>
    </row>
    <row r="821" spans="2:8" ht="30.6" thickBot="1">
      <c r="B821" s="82">
        <v>7200</v>
      </c>
      <c r="C821" s="86" t="s">
        <v>5194</v>
      </c>
      <c r="D821" s="86" t="s">
        <v>5218</v>
      </c>
      <c r="E821" s="86">
        <v>0</v>
      </c>
      <c r="F821" s="86">
        <v>4216.79</v>
      </c>
      <c r="G821" s="86">
        <v>4216.79</v>
      </c>
      <c r="H821" s="83">
        <v>12.67</v>
      </c>
    </row>
    <row r="822" spans="2:8" ht="30.6" thickBot="1">
      <c r="B822" s="87">
        <v>7300</v>
      </c>
      <c r="C822" s="88" t="s">
        <v>5194</v>
      </c>
      <c r="D822" s="88" t="s">
        <v>5218</v>
      </c>
      <c r="E822" s="88">
        <v>0</v>
      </c>
      <c r="F822" s="88">
        <v>4269.29</v>
      </c>
      <c r="G822" s="88">
        <v>4269.29</v>
      </c>
      <c r="H822" s="89">
        <v>12.67</v>
      </c>
    </row>
    <row r="823" spans="2:8" ht="30.6" thickBot="1">
      <c r="B823" s="82">
        <v>7400</v>
      </c>
      <c r="C823" s="86" t="s">
        <v>5194</v>
      </c>
      <c r="D823" s="86" t="s">
        <v>5218</v>
      </c>
      <c r="E823" s="86">
        <v>0</v>
      </c>
      <c r="F823" s="86">
        <v>4321.8100000000004</v>
      </c>
      <c r="G823" s="86">
        <v>4321.8100000000004</v>
      </c>
      <c r="H823" s="83">
        <v>12.67</v>
      </c>
    </row>
    <row r="824" spans="2:8" ht="30.6" thickBot="1">
      <c r="B824" s="87">
        <v>7500</v>
      </c>
      <c r="C824" s="88" t="s">
        <v>5194</v>
      </c>
      <c r="D824" s="88" t="s">
        <v>5218</v>
      </c>
      <c r="E824" s="88">
        <v>0</v>
      </c>
      <c r="F824" s="88">
        <v>4374.33</v>
      </c>
      <c r="G824" s="88">
        <v>4374.33</v>
      </c>
      <c r="H824" s="89">
        <v>12.67</v>
      </c>
    </row>
    <row r="825" spans="2:8" ht="30.6" thickBot="1">
      <c r="B825" s="82">
        <v>7600</v>
      </c>
      <c r="C825" s="86" t="s">
        <v>5194</v>
      </c>
      <c r="D825" s="86" t="s">
        <v>5218</v>
      </c>
      <c r="E825" s="86">
        <v>0</v>
      </c>
      <c r="F825" s="86">
        <v>4426.8500000000004</v>
      </c>
      <c r="G825" s="86">
        <v>4426.8500000000004</v>
      </c>
      <c r="H825" s="83">
        <v>12.67</v>
      </c>
    </row>
    <row r="826" spans="2:8" ht="30.6" thickBot="1">
      <c r="B826" s="87">
        <v>7700</v>
      </c>
      <c r="C826" s="88" t="s">
        <v>5194</v>
      </c>
      <c r="D826" s="88" t="s">
        <v>5218</v>
      </c>
      <c r="E826" s="88">
        <v>0</v>
      </c>
      <c r="F826" s="88">
        <v>4479.3900000000003</v>
      </c>
      <c r="G826" s="88">
        <v>4479.3900000000003</v>
      </c>
      <c r="H826" s="89">
        <v>12.67</v>
      </c>
    </row>
    <row r="827" spans="2:8" ht="30.6" thickBot="1">
      <c r="B827" s="82">
        <v>7800</v>
      </c>
      <c r="C827" s="86" t="s">
        <v>5194</v>
      </c>
      <c r="D827" s="86" t="s">
        <v>5218</v>
      </c>
      <c r="E827" s="86">
        <v>0</v>
      </c>
      <c r="F827" s="86">
        <v>4531.93</v>
      </c>
      <c r="G827" s="86">
        <v>4531.93</v>
      </c>
      <c r="H827" s="83">
        <v>12.67</v>
      </c>
    </row>
    <row r="828" spans="2:8" ht="30.6" thickBot="1">
      <c r="B828" s="87">
        <v>7900</v>
      </c>
      <c r="C828" s="88" t="s">
        <v>5194</v>
      </c>
      <c r="D828" s="88" t="s">
        <v>5218</v>
      </c>
      <c r="E828" s="88">
        <v>0</v>
      </c>
      <c r="F828" s="88">
        <v>4584.49</v>
      </c>
      <c r="G828" s="88">
        <v>4584.49</v>
      </c>
      <c r="H828" s="89">
        <v>12.67</v>
      </c>
    </row>
    <row r="829" spans="2:8" ht="30.6" thickBot="1">
      <c r="B829" s="82">
        <v>8000</v>
      </c>
      <c r="C829" s="86" t="s">
        <v>5194</v>
      </c>
      <c r="D829" s="86" t="s">
        <v>5218</v>
      </c>
      <c r="E829" s="86">
        <v>0</v>
      </c>
      <c r="F829" s="86">
        <v>4637.05</v>
      </c>
      <c r="G829" s="86">
        <v>4637.05</v>
      </c>
      <c r="H829" s="83">
        <v>12.68</v>
      </c>
    </row>
    <row r="830" spans="2:8" ht="30.6" thickBot="1">
      <c r="B830" s="87">
        <v>8100</v>
      </c>
      <c r="C830" s="88" t="s">
        <v>5194</v>
      </c>
      <c r="D830" s="88" t="s">
        <v>5218</v>
      </c>
      <c r="E830" s="88">
        <v>0</v>
      </c>
      <c r="F830" s="88">
        <v>4689.6099999999997</v>
      </c>
      <c r="G830" s="88">
        <v>4689.6099999999997</v>
      </c>
      <c r="H830" s="89">
        <v>12.68</v>
      </c>
    </row>
    <row r="831" spans="2:8" ht="30.6" thickBot="1">
      <c r="B831" s="82">
        <v>8200</v>
      </c>
      <c r="C831" s="86" t="s">
        <v>5194</v>
      </c>
      <c r="D831" s="86" t="s">
        <v>5218</v>
      </c>
      <c r="E831" s="86">
        <v>0</v>
      </c>
      <c r="F831" s="86">
        <v>4742.1899999999996</v>
      </c>
      <c r="G831" s="86">
        <v>4742.1899999999996</v>
      </c>
      <c r="H831" s="83">
        <v>12.68</v>
      </c>
    </row>
    <row r="832" spans="2:8" ht="30.6" thickBot="1">
      <c r="B832" s="87">
        <v>8300</v>
      </c>
      <c r="C832" s="88" t="s">
        <v>5194</v>
      </c>
      <c r="D832" s="88" t="s">
        <v>5218</v>
      </c>
      <c r="E832" s="88">
        <v>0</v>
      </c>
      <c r="F832" s="88">
        <v>4794.7700000000004</v>
      </c>
      <c r="G832" s="88">
        <v>4794.7700000000004</v>
      </c>
      <c r="H832" s="89">
        <v>12.68</v>
      </c>
    </row>
    <row r="833" spans="2:8" ht="30.6" thickBot="1">
      <c r="B833" s="82">
        <v>8400</v>
      </c>
      <c r="C833" s="86" t="s">
        <v>5194</v>
      </c>
      <c r="D833" s="86" t="s">
        <v>5218</v>
      </c>
      <c r="E833" s="86">
        <v>0</v>
      </c>
      <c r="F833" s="86">
        <v>4847.3599999999997</v>
      </c>
      <c r="G833" s="86">
        <v>4847.3599999999997</v>
      </c>
      <c r="H833" s="83">
        <v>12.68</v>
      </c>
    </row>
    <row r="834" spans="2:8" ht="30.6" thickBot="1">
      <c r="B834" s="87">
        <v>8500</v>
      </c>
      <c r="C834" s="88" t="s">
        <v>5194</v>
      </c>
      <c r="D834" s="88" t="s">
        <v>5218</v>
      </c>
      <c r="E834" s="88">
        <v>0</v>
      </c>
      <c r="F834" s="88">
        <v>4899.96</v>
      </c>
      <c r="G834" s="88">
        <v>4899.96</v>
      </c>
      <c r="H834" s="89">
        <v>12.68</v>
      </c>
    </row>
    <row r="835" spans="2:8" ht="30.6" thickBot="1">
      <c r="B835" s="82">
        <v>8600</v>
      </c>
      <c r="C835" s="86" t="s">
        <v>5194</v>
      </c>
      <c r="D835" s="86" t="s">
        <v>5218</v>
      </c>
      <c r="E835" s="86">
        <v>0</v>
      </c>
      <c r="F835" s="86">
        <v>4952.5600000000004</v>
      </c>
      <c r="G835" s="86">
        <v>4952.5600000000004</v>
      </c>
      <c r="H835" s="83">
        <v>12.68</v>
      </c>
    </row>
    <row r="836" spans="2:8" ht="30.6" thickBot="1">
      <c r="B836" s="87">
        <v>8700</v>
      </c>
      <c r="C836" s="88" t="s">
        <v>5194</v>
      </c>
      <c r="D836" s="88" t="s">
        <v>5218</v>
      </c>
      <c r="E836" s="88">
        <v>0</v>
      </c>
      <c r="F836" s="88">
        <v>5005.18</v>
      </c>
      <c r="G836" s="88">
        <v>5005.18</v>
      </c>
      <c r="H836" s="89">
        <v>12.68</v>
      </c>
    </row>
    <row r="837" spans="2:8" ht="30.6" thickBot="1">
      <c r="B837" s="82">
        <v>8800</v>
      </c>
      <c r="C837" s="86" t="s">
        <v>5194</v>
      </c>
      <c r="D837" s="86" t="s">
        <v>5218</v>
      </c>
      <c r="E837" s="86">
        <v>0</v>
      </c>
      <c r="F837" s="86">
        <v>5057.8</v>
      </c>
      <c r="G837" s="86">
        <v>5057.8</v>
      </c>
      <c r="H837" s="83">
        <v>12.68</v>
      </c>
    </row>
    <row r="838" spans="2:8" ht="30.6" thickBot="1">
      <c r="B838" s="87">
        <v>8900</v>
      </c>
      <c r="C838" s="88" t="s">
        <v>5194</v>
      </c>
      <c r="D838" s="88" t="s">
        <v>5218</v>
      </c>
      <c r="E838" s="88">
        <v>0</v>
      </c>
      <c r="F838" s="88">
        <v>5110.43</v>
      </c>
      <c r="G838" s="88">
        <v>5110.43</v>
      </c>
      <c r="H838" s="89">
        <v>12.68</v>
      </c>
    </row>
    <row r="839" spans="2:8" ht="30.6" thickBot="1">
      <c r="B839" s="82">
        <v>9000</v>
      </c>
      <c r="C839" s="86" t="s">
        <v>5194</v>
      </c>
      <c r="D839" s="86" t="s">
        <v>5218</v>
      </c>
      <c r="E839" s="86">
        <v>0</v>
      </c>
      <c r="F839" s="86">
        <v>5163.0600000000004</v>
      </c>
      <c r="G839" s="86">
        <v>5163.0600000000004</v>
      </c>
      <c r="H839" s="83">
        <v>12.68</v>
      </c>
    </row>
    <row r="840" spans="2:8" ht="30.6" thickBot="1">
      <c r="B840" s="87">
        <v>0</v>
      </c>
      <c r="C840" s="88" t="s">
        <v>5216</v>
      </c>
      <c r="D840" s="88" t="s">
        <v>5218</v>
      </c>
      <c r="E840" s="88">
        <v>0</v>
      </c>
      <c r="F840" s="88">
        <v>0</v>
      </c>
      <c r="G840" s="88">
        <v>0</v>
      </c>
      <c r="H840" s="89">
        <v>12.6</v>
      </c>
    </row>
    <row r="841" spans="2:8" ht="30.6" thickBot="1">
      <c r="B841" s="82">
        <v>100</v>
      </c>
      <c r="C841" s="86" t="s">
        <v>5216</v>
      </c>
      <c r="D841" s="86" t="s">
        <v>5218</v>
      </c>
      <c r="E841" s="86">
        <v>0</v>
      </c>
      <c r="F841" s="86">
        <v>65.459999999999994</v>
      </c>
      <c r="G841" s="86">
        <v>65.459999999999994</v>
      </c>
      <c r="H841" s="83">
        <v>12.6</v>
      </c>
    </row>
    <row r="842" spans="2:8" ht="30.6" thickBot="1">
      <c r="B842" s="87">
        <v>200</v>
      </c>
      <c r="C842" s="88" t="s">
        <v>5216</v>
      </c>
      <c r="D842" s="88" t="s">
        <v>5218</v>
      </c>
      <c r="E842" s="88">
        <v>0</v>
      </c>
      <c r="F842" s="88">
        <v>130.93</v>
      </c>
      <c r="G842" s="88">
        <v>130.93</v>
      </c>
      <c r="H842" s="89">
        <v>12.6</v>
      </c>
    </row>
    <row r="843" spans="2:8" ht="30.6" thickBot="1">
      <c r="B843" s="82">
        <v>300</v>
      </c>
      <c r="C843" s="86" t="s">
        <v>5216</v>
      </c>
      <c r="D843" s="86" t="s">
        <v>5218</v>
      </c>
      <c r="E843" s="86">
        <v>0</v>
      </c>
      <c r="F843" s="86">
        <v>196.41</v>
      </c>
      <c r="G843" s="86">
        <v>196.41</v>
      </c>
      <c r="H843" s="83">
        <v>12.6</v>
      </c>
    </row>
    <row r="844" spans="2:8" ht="30.6" thickBot="1">
      <c r="B844" s="87">
        <v>400</v>
      </c>
      <c r="C844" s="88" t="s">
        <v>5216</v>
      </c>
      <c r="D844" s="88" t="s">
        <v>5218</v>
      </c>
      <c r="E844" s="88">
        <v>0</v>
      </c>
      <c r="F844" s="88">
        <v>261.89999999999998</v>
      </c>
      <c r="G844" s="88">
        <v>261.89999999999998</v>
      </c>
      <c r="H844" s="89">
        <v>12.6</v>
      </c>
    </row>
    <row r="845" spans="2:8" ht="30.6" thickBot="1">
      <c r="B845" s="82">
        <v>500</v>
      </c>
      <c r="C845" s="86" t="s">
        <v>5216</v>
      </c>
      <c r="D845" s="86" t="s">
        <v>5218</v>
      </c>
      <c r="E845" s="86">
        <v>0</v>
      </c>
      <c r="F845" s="86">
        <v>327.41000000000003</v>
      </c>
      <c r="G845" s="86">
        <v>327.41000000000003</v>
      </c>
      <c r="H845" s="83">
        <v>12.61</v>
      </c>
    </row>
    <row r="846" spans="2:8" ht="30.6" thickBot="1">
      <c r="B846" s="87">
        <v>600</v>
      </c>
      <c r="C846" s="88" t="s">
        <v>5216</v>
      </c>
      <c r="D846" s="88" t="s">
        <v>5218</v>
      </c>
      <c r="E846" s="88">
        <v>0</v>
      </c>
      <c r="F846" s="88">
        <v>392.92</v>
      </c>
      <c r="G846" s="88">
        <v>392.92</v>
      </c>
      <c r="H846" s="89">
        <v>12.61</v>
      </c>
    </row>
    <row r="847" spans="2:8" ht="30.6" thickBot="1">
      <c r="B847" s="82">
        <v>700</v>
      </c>
      <c r="C847" s="86" t="s">
        <v>5216</v>
      </c>
      <c r="D847" s="86" t="s">
        <v>5218</v>
      </c>
      <c r="E847" s="86">
        <v>0</v>
      </c>
      <c r="F847" s="86">
        <v>458.42</v>
      </c>
      <c r="G847" s="86">
        <v>458.42</v>
      </c>
      <c r="H847" s="83">
        <v>12.61</v>
      </c>
    </row>
    <row r="848" spans="2:8" ht="30.6" thickBot="1">
      <c r="B848" s="87">
        <v>800</v>
      </c>
      <c r="C848" s="88" t="s">
        <v>5216</v>
      </c>
      <c r="D848" s="88" t="s">
        <v>5218</v>
      </c>
      <c r="E848" s="88">
        <v>0</v>
      </c>
      <c r="F848" s="88">
        <v>523.92999999999995</v>
      </c>
      <c r="G848" s="88">
        <v>523.92999999999995</v>
      </c>
      <c r="H848" s="89">
        <v>12.61</v>
      </c>
    </row>
    <row r="849" spans="2:8" ht="30.6" thickBot="1">
      <c r="B849" s="82">
        <v>900</v>
      </c>
      <c r="C849" s="86" t="s">
        <v>5216</v>
      </c>
      <c r="D849" s="86" t="s">
        <v>5218</v>
      </c>
      <c r="E849" s="86">
        <v>0</v>
      </c>
      <c r="F849" s="86">
        <v>589.45000000000005</v>
      </c>
      <c r="G849" s="86">
        <v>589.45000000000005</v>
      </c>
      <c r="H849" s="83">
        <v>12.61</v>
      </c>
    </row>
    <row r="850" spans="2:8" ht="30.6" thickBot="1">
      <c r="B850" s="87">
        <v>1000</v>
      </c>
      <c r="C850" s="88" t="s">
        <v>5216</v>
      </c>
      <c r="D850" s="88" t="s">
        <v>5218</v>
      </c>
      <c r="E850" s="88">
        <v>0</v>
      </c>
      <c r="F850" s="88">
        <v>654.98</v>
      </c>
      <c r="G850" s="88">
        <v>654.98</v>
      </c>
      <c r="H850" s="89">
        <v>12.61</v>
      </c>
    </row>
    <row r="851" spans="2:8" ht="30.6" thickBot="1">
      <c r="B851" s="82">
        <v>1100</v>
      </c>
      <c r="C851" s="86" t="s">
        <v>5216</v>
      </c>
      <c r="D851" s="86" t="s">
        <v>5218</v>
      </c>
      <c r="E851" s="86">
        <v>0</v>
      </c>
      <c r="F851" s="86">
        <v>720.52</v>
      </c>
      <c r="G851" s="86">
        <v>720.52</v>
      </c>
      <c r="H851" s="83">
        <v>12.61</v>
      </c>
    </row>
    <row r="852" spans="2:8" ht="30.6" thickBot="1">
      <c r="B852" s="87">
        <v>1200</v>
      </c>
      <c r="C852" s="88" t="s">
        <v>5216</v>
      </c>
      <c r="D852" s="88" t="s">
        <v>5218</v>
      </c>
      <c r="E852" s="88">
        <v>0</v>
      </c>
      <c r="F852" s="88">
        <v>786.08</v>
      </c>
      <c r="G852" s="88">
        <v>786.08</v>
      </c>
      <c r="H852" s="89">
        <v>12.61</v>
      </c>
    </row>
    <row r="853" spans="2:8" ht="30.6" thickBot="1">
      <c r="B853" s="82">
        <v>1300</v>
      </c>
      <c r="C853" s="86" t="s">
        <v>5216</v>
      </c>
      <c r="D853" s="86" t="s">
        <v>5218</v>
      </c>
      <c r="E853" s="86">
        <v>0</v>
      </c>
      <c r="F853" s="86">
        <v>851.64</v>
      </c>
      <c r="G853" s="86">
        <v>851.64</v>
      </c>
      <c r="H853" s="83">
        <v>12.61</v>
      </c>
    </row>
    <row r="854" spans="2:8" ht="30.6" thickBot="1">
      <c r="B854" s="87">
        <v>1400</v>
      </c>
      <c r="C854" s="88" t="s">
        <v>5216</v>
      </c>
      <c r="D854" s="88" t="s">
        <v>5218</v>
      </c>
      <c r="E854" s="88">
        <v>0</v>
      </c>
      <c r="F854" s="88">
        <v>917.22</v>
      </c>
      <c r="G854" s="88">
        <v>917.22</v>
      </c>
      <c r="H854" s="89">
        <v>12.61</v>
      </c>
    </row>
    <row r="855" spans="2:8" ht="30.6" thickBot="1">
      <c r="B855" s="82">
        <v>1500</v>
      </c>
      <c r="C855" s="86" t="s">
        <v>5216</v>
      </c>
      <c r="D855" s="86" t="s">
        <v>5218</v>
      </c>
      <c r="E855" s="86">
        <v>0</v>
      </c>
      <c r="F855" s="86">
        <v>982.82</v>
      </c>
      <c r="G855" s="86">
        <v>982.82</v>
      </c>
      <c r="H855" s="83">
        <v>12.61</v>
      </c>
    </row>
    <row r="856" spans="2:8" ht="30.6" thickBot="1">
      <c r="B856" s="87">
        <v>1600</v>
      </c>
      <c r="C856" s="88" t="s">
        <v>5216</v>
      </c>
      <c r="D856" s="88" t="s">
        <v>5218</v>
      </c>
      <c r="E856" s="88">
        <v>0</v>
      </c>
      <c r="F856" s="88">
        <v>1048.42</v>
      </c>
      <c r="G856" s="88">
        <v>1048.42</v>
      </c>
      <c r="H856" s="89">
        <v>12.61</v>
      </c>
    </row>
    <row r="857" spans="2:8" ht="30.6" thickBot="1">
      <c r="B857" s="82">
        <v>1700</v>
      </c>
      <c r="C857" s="86" t="s">
        <v>5216</v>
      </c>
      <c r="D857" s="86" t="s">
        <v>5218</v>
      </c>
      <c r="E857" s="86">
        <v>0</v>
      </c>
      <c r="F857" s="86">
        <v>1114.04</v>
      </c>
      <c r="G857" s="86">
        <v>1114.04</v>
      </c>
      <c r="H857" s="83">
        <v>12.61</v>
      </c>
    </row>
    <row r="858" spans="2:8" ht="30.6" thickBot="1">
      <c r="B858" s="87">
        <v>1800</v>
      </c>
      <c r="C858" s="88" t="s">
        <v>5216</v>
      </c>
      <c r="D858" s="88" t="s">
        <v>5218</v>
      </c>
      <c r="E858" s="88">
        <v>0</v>
      </c>
      <c r="F858" s="88">
        <v>1179.6600000000001</v>
      </c>
      <c r="G858" s="88">
        <v>1179.6600000000001</v>
      </c>
      <c r="H858" s="89">
        <v>12.62</v>
      </c>
    </row>
    <row r="859" spans="2:8" ht="30.6" thickBot="1">
      <c r="B859" s="82">
        <v>1900</v>
      </c>
      <c r="C859" s="86" t="s">
        <v>5216</v>
      </c>
      <c r="D859" s="86" t="s">
        <v>5218</v>
      </c>
      <c r="E859" s="86">
        <v>0</v>
      </c>
      <c r="F859" s="86">
        <v>1245.3</v>
      </c>
      <c r="G859" s="86">
        <v>1245.3</v>
      </c>
      <c r="H859" s="83">
        <v>12.62</v>
      </c>
    </row>
    <row r="860" spans="2:8" ht="30.6" thickBot="1">
      <c r="B860" s="87">
        <v>2000</v>
      </c>
      <c r="C860" s="88" t="s">
        <v>5216</v>
      </c>
      <c r="D860" s="88" t="s">
        <v>5218</v>
      </c>
      <c r="E860" s="88">
        <v>0</v>
      </c>
      <c r="F860" s="88">
        <v>1310.96</v>
      </c>
      <c r="G860" s="88">
        <v>1310.96</v>
      </c>
      <c r="H860" s="89">
        <v>12.62</v>
      </c>
    </row>
    <row r="861" spans="2:8" ht="30.6" thickBot="1">
      <c r="B861" s="82">
        <v>2100</v>
      </c>
      <c r="C861" s="86" t="s">
        <v>5216</v>
      </c>
      <c r="D861" s="86" t="s">
        <v>5218</v>
      </c>
      <c r="E861" s="86">
        <v>0</v>
      </c>
      <c r="F861" s="86">
        <v>1376.62</v>
      </c>
      <c r="G861" s="86">
        <v>1376.62</v>
      </c>
      <c r="H861" s="83">
        <v>12.62</v>
      </c>
    </row>
    <row r="862" spans="2:8" ht="30.6" thickBot="1">
      <c r="B862" s="87">
        <v>2200</v>
      </c>
      <c r="C862" s="88" t="s">
        <v>5216</v>
      </c>
      <c r="D862" s="88" t="s">
        <v>5218</v>
      </c>
      <c r="E862" s="88">
        <v>0</v>
      </c>
      <c r="F862" s="88">
        <v>1442.3</v>
      </c>
      <c r="G862" s="88">
        <v>1442.3</v>
      </c>
      <c r="H862" s="89">
        <v>12.62</v>
      </c>
    </row>
    <row r="863" spans="2:8" ht="30.6" thickBot="1">
      <c r="B863" s="82">
        <v>2300</v>
      </c>
      <c r="C863" s="86" t="s">
        <v>5216</v>
      </c>
      <c r="D863" s="86" t="s">
        <v>5218</v>
      </c>
      <c r="E863" s="86">
        <v>0</v>
      </c>
      <c r="F863" s="86">
        <v>1507.99</v>
      </c>
      <c r="G863" s="86">
        <v>1507.99</v>
      </c>
      <c r="H863" s="83">
        <v>12.62</v>
      </c>
    </row>
    <row r="864" spans="2:8" ht="30.6" thickBot="1">
      <c r="B864" s="87">
        <v>2400</v>
      </c>
      <c r="C864" s="88" t="s">
        <v>5216</v>
      </c>
      <c r="D864" s="88" t="s">
        <v>5218</v>
      </c>
      <c r="E864" s="88">
        <v>0</v>
      </c>
      <c r="F864" s="88">
        <v>1573.69</v>
      </c>
      <c r="G864" s="88">
        <v>1573.69</v>
      </c>
      <c r="H864" s="89">
        <v>12.62</v>
      </c>
    </row>
    <row r="865" spans="2:8" ht="30.6" thickBot="1">
      <c r="B865" s="82">
        <v>2500</v>
      </c>
      <c r="C865" s="86" t="s">
        <v>5216</v>
      </c>
      <c r="D865" s="86" t="s">
        <v>5218</v>
      </c>
      <c r="E865" s="86">
        <v>0</v>
      </c>
      <c r="F865" s="86">
        <v>1639.4</v>
      </c>
      <c r="G865" s="86">
        <v>1639.4</v>
      </c>
      <c r="H865" s="83">
        <v>12.62</v>
      </c>
    </row>
    <row r="866" spans="2:8" ht="30.6" thickBot="1">
      <c r="B866" s="87">
        <v>2600</v>
      </c>
      <c r="C866" s="88" t="s">
        <v>5216</v>
      </c>
      <c r="D866" s="88" t="s">
        <v>5218</v>
      </c>
      <c r="E866" s="88">
        <v>0</v>
      </c>
      <c r="F866" s="88">
        <v>1705.13</v>
      </c>
      <c r="G866" s="88">
        <v>1705.13</v>
      </c>
      <c r="H866" s="89">
        <v>12.62</v>
      </c>
    </row>
    <row r="867" spans="2:8" ht="30.6" thickBot="1">
      <c r="B867" s="82">
        <v>2700</v>
      </c>
      <c r="C867" s="86" t="s">
        <v>5216</v>
      </c>
      <c r="D867" s="86" t="s">
        <v>5218</v>
      </c>
      <c r="E867" s="86">
        <v>0</v>
      </c>
      <c r="F867" s="86">
        <v>1770.87</v>
      </c>
      <c r="G867" s="86">
        <v>1770.87</v>
      </c>
      <c r="H867" s="83">
        <v>12.63</v>
      </c>
    </row>
    <row r="868" spans="2:8" ht="30.6" thickBot="1">
      <c r="B868" s="87">
        <v>2800</v>
      </c>
      <c r="C868" s="88" t="s">
        <v>5216</v>
      </c>
      <c r="D868" s="88" t="s">
        <v>5218</v>
      </c>
      <c r="E868" s="88">
        <v>0</v>
      </c>
      <c r="F868" s="88">
        <v>1836.62</v>
      </c>
      <c r="G868" s="88">
        <v>1836.62</v>
      </c>
      <c r="H868" s="89">
        <v>12.63</v>
      </c>
    </row>
    <row r="869" spans="2:8" ht="30.6" thickBot="1">
      <c r="B869" s="82">
        <v>2900</v>
      </c>
      <c r="C869" s="86" t="s">
        <v>5216</v>
      </c>
      <c r="D869" s="86" t="s">
        <v>5218</v>
      </c>
      <c r="E869" s="86">
        <v>0</v>
      </c>
      <c r="F869" s="86">
        <v>1902.38</v>
      </c>
      <c r="G869" s="86">
        <v>1902.38</v>
      </c>
      <c r="H869" s="83">
        <v>12.63</v>
      </c>
    </row>
    <row r="870" spans="2:8" ht="30.6" thickBot="1">
      <c r="B870" s="87">
        <v>3000</v>
      </c>
      <c r="C870" s="88" t="s">
        <v>5216</v>
      </c>
      <c r="D870" s="88" t="s">
        <v>5218</v>
      </c>
      <c r="E870" s="88">
        <v>0</v>
      </c>
      <c r="F870" s="88">
        <v>1968.15</v>
      </c>
      <c r="G870" s="88">
        <v>1968.15</v>
      </c>
      <c r="H870" s="89">
        <v>12.63</v>
      </c>
    </row>
    <row r="871" spans="2:8" ht="30.6" thickBot="1">
      <c r="B871" s="82">
        <v>3100</v>
      </c>
      <c r="C871" s="86" t="s">
        <v>5216</v>
      </c>
      <c r="D871" s="86" t="s">
        <v>5218</v>
      </c>
      <c r="E871" s="86">
        <v>0</v>
      </c>
      <c r="F871" s="86">
        <v>2028.72</v>
      </c>
      <c r="G871" s="86">
        <v>2028.72</v>
      </c>
      <c r="H871" s="83">
        <v>12.63</v>
      </c>
    </row>
    <row r="872" spans="2:8" ht="30.6" thickBot="1">
      <c r="B872" s="87">
        <v>3200</v>
      </c>
      <c r="C872" s="88" t="s">
        <v>5216</v>
      </c>
      <c r="D872" s="88" t="s">
        <v>5218</v>
      </c>
      <c r="E872" s="88">
        <v>0</v>
      </c>
      <c r="F872" s="88">
        <v>2089.31</v>
      </c>
      <c r="G872" s="88">
        <v>2089.31</v>
      </c>
      <c r="H872" s="89">
        <v>12.63</v>
      </c>
    </row>
    <row r="873" spans="2:8" ht="30.6" thickBot="1">
      <c r="B873" s="82">
        <v>3300</v>
      </c>
      <c r="C873" s="86" t="s">
        <v>5216</v>
      </c>
      <c r="D873" s="86" t="s">
        <v>5218</v>
      </c>
      <c r="E873" s="86">
        <v>0</v>
      </c>
      <c r="F873" s="86">
        <v>2149.9</v>
      </c>
      <c r="G873" s="86">
        <v>2149.9</v>
      </c>
      <c r="H873" s="83">
        <v>12.63</v>
      </c>
    </row>
    <row r="874" spans="2:8" ht="30.6" thickBot="1">
      <c r="B874" s="87">
        <v>3400</v>
      </c>
      <c r="C874" s="88" t="s">
        <v>5216</v>
      </c>
      <c r="D874" s="88" t="s">
        <v>5218</v>
      </c>
      <c r="E874" s="88">
        <v>0</v>
      </c>
      <c r="F874" s="88">
        <v>2210.5</v>
      </c>
      <c r="G874" s="88">
        <v>2210.5</v>
      </c>
      <c r="H874" s="89">
        <v>12.63</v>
      </c>
    </row>
    <row r="875" spans="2:8" ht="30.6" thickBot="1">
      <c r="B875" s="82">
        <v>3500</v>
      </c>
      <c r="C875" s="86" t="s">
        <v>5216</v>
      </c>
      <c r="D875" s="86" t="s">
        <v>5218</v>
      </c>
      <c r="E875" s="86">
        <v>0</v>
      </c>
      <c r="F875" s="86">
        <v>2271.11</v>
      </c>
      <c r="G875" s="86">
        <v>2271.11</v>
      </c>
      <c r="H875" s="83">
        <v>12.63</v>
      </c>
    </row>
    <row r="876" spans="2:8" ht="30.6" thickBot="1">
      <c r="B876" s="87">
        <v>3600</v>
      </c>
      <c r="C876" s="88" t="s">
        <v>5216</v>
      </c>
      <c r="D876" s="88" t="s">
        <v>5218</v>
      </c>
      <c r="E876" s="88">
        <v>0</v>
      </c>
      <c r="F876" s="88">
        <v>2331.73</v>
      </c>
      <c r="G876" s="88">
        <v>2331.73</v>
      </c>
      <c r="H876" s="89">
        <v>12.64</v>
      </c>
    </row>
    <row r="877" spans="2:8" ht="30.6" thickBot="1">
      <c r="B877" s="82">
        <v>3700</v>
      </c>
      <c r="C877" s="86" t="s">
        <v>5216</v>
      </c>
      <c r="D877" s="86" t="s">
        <v>5218</v>
      </c>
      <c r="E877" s="86">
        <v>0</v>
      </c>
      <c r="F877" s="86">
        <v>2383.96</v>
      </c>
      <c r="G877" s="86">
        <v>2383.96</v>
      </c>
      <c r="H877" s="83">
        <v>12.64</v>
      </c>
    </row>
    <row r="878" spans="2:8" ht="30.6" thickBot="1">
      <c r="B878" s="87">
        <v>3800</v>
      </c>
      <c r="C878" s="88" t="s">
        <v>5216</v>
      </c>
      <c r="D878" s="88" t="s">
        <v>5218</v>
      </c>
      <c r="E878" s="88">
        <v>0</v>
      </c>
      <c r="F878" s="88">
        <v>2436.1999999999998</v>
      </c>
      <c r="G878" s="88">
        <v>2436.1999999999998</v>
      </c>
      <c r="H878" s="89">
        <v>12.64</v>
      </c>
    </row>
    <row r="879" spans="2:8" ht="30.6" thickBot="1">
      <c r="B879" s="82">
        <v>3900</v>
      </c>
      <c r="C879" s="86" t="s">
        <v>5216</v>
      </c>
      <c r="D879" s="86" t="s">
        <v>5218</v>
      </c>
      <c r="E879" s="86">
        <v>0</v>
      </c>
      <c r="F879" s="86">
        <v>2488.44</v>
      </c>
      <c r="G879" s="86">
        <v>2488.44</v>
      </c>
      <c r="H879" s="83">
        <v>12.64</v>
      </c>
    </row>
    <row r="880" spans="2:8" ht="30.6" thickBot="1">
      <c r="B880" s="87">
        <v>4000</v>
      </c>
      <c r="C880" s="88" t="s">
        <v>5216</v>
      </c>
      <c r="D880" s="88" t="s">
        <v>5218</v>
      </c>
      <c r="E880" s="88">
        <v>0</v>
      </c>
      <c r="F880" s="88">
        <v>2540.69</v>
      </c>
      <c r="G880" s="88">
        <v>2540.69</v>
      </c>
      <c r="H880" s="89">
        <v>12.64</v>
      </c>
    </row>
    <row r="881" spans="2:8" ht="30.6" thickBot="1">
      <c r="B881" s="82">
        <v>4100</v>
      </c>
      <c r="C881" s="86" t="s">
        <v>5216</v>
      </c>
      <c r="D881" s="86" t="s">
        <v>5218</v>
      </c>
      <c r="E881" s="86">
        <v>0</v>
      </c>
      <c r="F881" s="86">
        <v>2592.9499999999998</v>
      </c>
      <c r="G881" s="86">
        <v>2592.9499999999998</v>
      </c>
      <c r="H881" s="83">
        <v>12.64</v>
      </c>
    </row>
    <row r="882" spans="2:8" ht="30.6" thickBot="1">
      <c r="B882" s="87">
        <v>4200</v>
      </c>
      <c r="C882" s="88" t="s">
        <v>5216</v>
      </c>
      <c r="D882" s="88" t="s">
        <v>5218</v>
      </c>
      <c r="E882" s="88">
        <v>0</v>
      </c>
      <c r="F882" s="88">
        <v>2645.22</v>
      </c>
      <c r="G882" s="88">
        <v>2645.22</v>
      </c>
      <c r="H882" s="89">
        <v>12.64</v>
      </c>
    </row>
    <row r="883" spans="2:8" ht="30.6" thickBot="1">
      <c r="B883" s="82">
        <v>4300</v>
      </c>
      <c r="C883" s="86" t="s">
        <v>5216</v>
      </c>
      <c r="D883" s="86" t="s">
        <v>5218</v>
      </c>
      <c r="E883" s="86">
        <v>0</v>
      </c>
      <c r="F883" s="86">
        <v>2697.49</v>
      </c>
      <c r="G883" s="86">
        <v>2697.49</v>
      </c>
      <c r="H883" s="83">
        <v>12.64</v>
      </c>
    </row>
    <row r="884" spans="2:8" ht="30.6" thickBot="1">
      <c r="B884" s="87">
        <v>4400</v>
      </c>
      <c r="C884" s="88" t="s">
        <v>5216</v>
      </c>
      <c r="D884" s="88" t="s">
        <v>5218</v>
      </c>
      <c r="E884" s="88">
        <v>0</v>
      </c>
      <c r="F884" s="88">
        <v>2749.77</v>
      </c>
      <c r="G884" s="88">
        <v>2749.77</v>
      </c>
      <c r="H884" s="89">
        <v>12.64</v>
      </c>
    </row>
    <row r="885" spans="2:8" ht="30.6" thickBot="1">
      <c r="B885" s="82">
        <v>4500</v>
      </c>
      <c r="C885" s="86" t="s">
        <v>5216</v>
      </c>
      <c r="D885" s="86" t="s">
        <v>5218</v>
      </c>
      <c r="E885" s="86">
        <v>0</v>
      </c>
      <c r="F885" s="86">
        <v>2802.06</v>
      </c>
      <c r="G885" s="86">
        <v>2802.06</v>
      </c>
      <c r="H885" s="83">
        <v>12.64</v>
      </c>
    </row>
    <row r="886" spans="2:8" ht="30.6" thickBot="1">
      <c r="B886" s="87">
        <v>4600</v>
      </c>
      <c r="C886" s="88" t="s">
        <v>5216</v>
      </c>
      <c r="D886" s="88" t="s">
        <v>5218</v>
      </c>
      <c r="E886" s="88">
        <v>0</v>
      </c>
      <c r="F886" s="88">
        <v>2854.36</v>
      </c>
      <c r="G886" s="88">
        <v>2854.36</v>
      </c>
      <c r="H886" s="89">
        <v>12.64</v>
      </c>
    </row>
    <row r="887" spans="2:8" ht="30.6" thickBot="1">
      <c r="B887" s="82">
        <v>4700</v>
      </c>
      <c r="C887" s="86" t="s">
        <v>5216</v>
      </c>
      <c r="D887" s="86" t="s">
        <v>5218</v>
      </c>
      <c r="E887" s="86">
        <v>0</v>
      </c>
      <c r="F887" s="86">
        <v>2906.66</v>
      </c>
      <c r="G887" s="86">
        <v>2906.66</v>
      </c>
      <c r="H887" s="83">
        <v>12.65</v>
      </c>
    </row>
    <row r="888" spans="2:8" ht="30.6" thickBot="1">
      <c r="B888" s="87">
        <v>4800</v>
      </c>
      <c r="C888" s="88" t="s">
        <v>5216</v>
      </c>
      <c r="D888" s="88" t="s">
        <v>5218</v>
      </c>
      <c r="E888" s="88">
        <v>0</v>
      </c>
      <c r="F888" s="88">
        <v>2958.98</v>
      </c>
      <c r="G888" s="88">
        <v>2958.98</v>
      </c>
      <c r="H888" s="89">
        <v>12.65</v>
      </c>
    </row>
    <row r="889" spans="2:8" ht="30.6" thickBot="1">
      <c r="B889" s="82">
        <v>4900</v>
      </c>
      <c r="C889" s="86" t="s">
        <v>5216</v>
      </c>
      <c r="D889" s="86" t="s">
        <v>5218</v>
      </c>
      <c r="E889" s="86">
        <v>0</v>
      </c>
      <c r="F889" s="86">
        <v>3011.3</v>
      </c>
      <c r="G889" s="86">
        <v>3011.3</v>
      </c>
      <c r="H889" s="83">
        <v>12.65</v>
      </c>
    </row>
    <row r="890" spans="2:8" ht="30.6" thickBot="1">
      <c r="B890" s="87">
        <v>5000</v>
      </c>
      <c r="C890" s="88" t="s">
        <v>5216</v>
      </c>
      <c r="D890" s="88" t="s">
        <v>5218</v>
      </c>
      <c r="E890" s="88">
        <v>0</v>
      </c>
      <c r="F890" s="88">
        <v>3063.62</v>
      </c>
      <c r="G890" s="88">
        <v>3063.62</v>
      </c>
      <c r="H890" s="89">
        <v>12.65</v>
      </c>
    </row>
    <row r="891" spans="2:8" ht="30.6" thickBot="1">
      <c r="B891" s="82">
        <v>5100</v>
      </c>
      <c r="C891" s="86" t="s">
        <v>5216</v>
      </c>
      <c r="D891" s="86" t="s">
        <v>5218</v>
      </c>
      <c r="E891" s="86">
        <v>0</v>
      </c>
      <c r="F891" s="86">
        <v>3115.96</v>
      </c>
      <c r="G891" s="86">
        <v>3115.96</v>
      </c>
      <c r="H891" s="83">
        <v>12.65</v>
      </c>
    </row>
    <row r="892" spans="2:8" ht="30.6" thickBot="1">
      <c r="B892" s="87">
        <v>5200</v>
      </c>
      <c r="C892" s="88" t="s">
        <v>5216</v>
      </c>
      <c r="D892" s="88" t="s">
        <v>5218</v>
      </c>
      <c r="E892" s="88">
        <v>0</v>
      </c>
      <c r="F892" s="88">
        <v>3168.3</v>
      </c>
      <c r="G892" s="88">
        <v>3168.3</v>
      </c>
      <c r="H892" s="89">
        <v>12.65</v>
      </c>
    </row>
    <row r="893" spans="2:8" ht="30.6" thickBot="1">
      <c r="B893" s="82">
        <v>5300</v>
      </c>
      <c r="C893" s="86" t="s">
        <v>5216</v>
      </c>
      <c r="D893" s="86" t="s">
        <v>5218</v>
      </c>
      <c r="E893" s="86">
        <v>0</v>
      </c>
      <c r="F893" s="86">
        <v>3220.65</v>
      </c>
      <c r="G893" s="86">
        <v>3220.65</v>
      </c>
      <c r="H893" s="83">
        <v>12.65</v>
      </c>
    </row>
    <row r="894" spans="2:8" ht="30.6" thickBot="1">
      <c r="B894" s="87">
        <v>5400</v>
      </c>
      <c r="C894" s="88" t="s">
        <v>5216</v>
      </c>
      <c r="D894" s="88" t="s">
        <v>5218</v>
      </c>
      <c r="E894" s="88">
        <v>0</v>
      </c>
      <c r="F894" s="88">
        <v>3273.01</v>
      </c>
      <c r="G894" s="88">
        <v>3273.01</v>
      </c>
      <c r="H894" s="89">
        <v>12.65</v>
      </c>
    </row>
    <row r="895" spans="2:8" ht="30.6" thickBot="1">
      <c r="B895" s="82">
        <v>5500</v>
      </c>
      <c r="C895" s="86" t="s">
        <v>5216</v>
      </c>
      <c r="D895" s="86" t="s">
        <v>5218</v>
      </c>
      <c r="E895" s="86">
        <v>0</v>
      </c>
      <c r="F895" s="86">
        <v>3325.38</v>
      </c>
      <c r="G895" s="86">
        <v>3325.38</v>
      </c>
      <c r="H895" s="83">
        <v>12.65</v>
      </c>
    </row>
    <row r="896" spans="2:8" ht="30.6" thickBot="1">
      <c r="B896" s="87">
        <v>5600</v>
      </c>
      <c r="C896" s="88" t="s">
        <v>5216</v>
      </c>
      <c r="D896" s="88" t="s">
        <v>5218</v>
      </c>
      <c r="E896" s="88">
        <v>0</v>
      </c>
      <c r="F896" s="88">
        <v>3377.75</v>
      </c>
      <c r="G896" s="88">
        <v>3377.75</v>
      </c>
      <c r="H896" s="89">
        <v>12.65</v>
      </c>
    </row>
    <row r="897" spans="2:8" ht="30.6" thickBot="1">
      <c r="B897" s="82">
        <v>5700</v>
      </c>
      <c r="C897" s="86" t="s">
        <v>5216</v>
      </c>
      <c r="D897" s="86" t="s">
        <v>5218</v>
      </c>
      <c r="E897" s="86">
        <v>0</v>
      </c>
      <c r="F897" s="86">
        <v>3430.14</v>
      </c>
      <c r="G897" s="86">
        <v>3430.14</v>
      </c>
      <c r="H897" s="83">
        <v>12.65</v>
      </c>
    </row>
    <row r="898" spans="2:8" ht="30.6" thickBot="1">
      <c r="B898" s="87">
        <v>5800</v>
      </c>
      <c r="C898" s="88" t="s">
        <v>5216</v>
      </c>
      <c r="D898" s="88" t="s">
        <v>5218</v>
      </c>
      <c r="E898" s="88">
        <v>0</v>
      </c>
      <c r="F898" s="88">
        <v>3482.53</v>
      </c>
      <c r="G898" s="88">
        <v>3482.53</v>
      </c>
      <c r="H898" s="89">
        <v>12.66</v>
      </c>
    </row>
    <row r="899" spans="2:8" ht="30.6" thickBot="1">
      <c r="B899" s="82">
        <v>5900</v>
      </c>
      <c r="C899" s="86" t="s">
        <v>5216</v>
      </c>
      <c r="D899" s="86" t="s">
        <v>5218</v>
      </c>
      <c r="E899" s="86">
        <v>0</v>
      </c>
      <c r="F899" s="86">
        <v>3534.92</v>
      </c>
      <c r="G899" s="86">
        <v>3534.92</v>
      </c>
      <c r="H899" s="83">
        <v>12.66</v>
      </c>
    </row>
    <row r="900" spans="2:8" ht="30.6" thickBot="1">
      <c r="B900" s="87">
        <v>6000</v>
      </c>
      <c r="C900" s="88" t="s">
        <v>5216</v>
      </c>
      <c r="D900" s="88" t="s">
        <v>5218</v>
      </c>
      <c r="E900" s="88">
        <v>0</v>
      </c>
      <c r="F900" s="88">
        <v>3587.33</v>
      </c>
      <c r="G900" s="88">
        <v>3587.33</v>
      </c>
      <c r="H900" s="89">
        <v>12.66</v>
      </c>
    </row>
    <row r="901" spans="2:8" ht="30.6" thickBot="1">
      <c r="B901" s="82">
        <v>6100</v>
      </c>
      <c r="C901" s="86" t="s">
        <v>5216</v>
      </c>
      <c r="D901" s="86" t="s">
        <v>5218</v>
      </c>
      <c r="E901" s="86">
        <v>0</v>
      </c>
      <c r="F901" s="86">
        <v>3639.74</v>
      </c>
      <c r="G901" s="86">
        <v>3639.74</v>
      </c>
      <c r="H901" s="83">
        <v>12.66</v>
      </c>
    </row>
    <row r="902" spans="2:8" ht="30.6" thickBot="1">
      <c r="B902" s="87">
        <v>6200</v>
      </c>
      <c r="C902" s="88" t="s">
        <v>5216</v>
      </c>
      <c r="D902" s="88" t="s">
        <v>5218</v>
      </c>
      <c r="E902" s="88">
        <v>0</v>
      </c>
      <c r="F902" s="88">
        <v>3692.16</v>
      </c>
      <c r="G902" s="88">
        <v>3692.16</v>
      </c>
      <c r="H902" s="89">
        <v>12.66</v>
      </c>
    </row>
    <row r="903" spans="2:8" ht="30.6" thickBot="1">
      <c r="B903" s="82">
        <v>6300</v>
      </c>
      <c r="C903" s="86" t="s">
        <v>5216</v>
      </c>
      <c r="D903" s="86" t="s">
        <v>5218</v>
      </c>
      <c r="E903" s="86">
        <v>0</v>
      </c>
      <c r="F903" s="86">
        <v>3744.59</v>
      </c>
      <c r="G903" s="86">
        <v>3744.59</v>
      </c>
      <c r="H903" s="83">
        <v>12.66</v>
      </c>
    </row>
    <row r="904" spans="2:8" ht="30.6" thickBot="1">
      <c r="B904" s="87">
        <v>6400</v>
      </c>
      <c r="C904" s="88" t="s">
        <v>5216</v>
      </c>
      <c r="D904" s="88" t="s">
        <v>5218</v>
      </c>
      <c r="E904" s="88">
        <v>0</v>
      </c>
      <c r="F904" s="88">
        <v>3797.02</v>
      </c>
      <c r="G904" s="88">
        <v>3797.02</v>
      </c>
      <c r="H904" s="89">
        <v>12.66</v>
      </c>
    </row>
    <row r="905" spans="2:8" ht="30.6" thickBot="1">
      <c r="B905" s="82">
        <v>6500</v>
      </c>
      <c r="C905" s="86" t="s">
        <v>5216</v>
      </c>
      <c r="D905" s="86" t="s">
        <v>5218</v>
      </c>
      <c r="E905" s="86">
        <v>0</v>
      </c>
      <c r="F905" s="86">
        <v>3849.47</v>
      </c>
      <c r="G905" s="86">
        <v>3849.47</v>
      </c>
      <c r="H905" s="83">
        <v>12.66</v>
      </c>
    </row>
    <row r="906" spans="2:8" ht="30.6" thickBot="1">
      <c r="B906" s="87">
        <v>6600</v>
      </c>
      <c r="C906" s="88" t="s">
        <v>5216</v>
      </c>
      <c r="D906" s="88" t="s">
        <v>5218</v>
      </c>
      <c r="E906" s="88">
        <v>0</v>
      </c>
      <c r="F906" s="88">
        <v>3901.92</v>
      </c>
      <c r="G906" s="88">
        <v>3901.92</v>
      </c>
      <c r="H906" s="89">
        <v>12.66</v>
      </c>
    </row>
    <row r="907" spans="2:8" ht="30.6" thickBot="1">
      <c r="B907" s="82">
        <v>6700</v>
      </c>
      <c r="C907" s="86" t="s">
        <v>5216</v>
      </c>
      <c r="D907" s="86" t="s">
        <v>5218</v>
      </c>
      <c r="E907" s="86">
        <v>0</v>
      </c>
      <c r="F907" s="86">
        <v>3954.38</v>
      </c>
      <c r="G907" s="86">
        <v>3954.38</v>
      </c>
      <c r="H907" s="83">
        <v>12.66</v>
      </c>
    </row>
    <row r="908" spans="2:8" ht="30.6" thickBot="1">
      <c r="B908" s="87">
        <v>6800</v>
      </c>
      <c r="C908" s="88" t="s">
        <v>5216</v>
      </c>
      <c r="D908" s="88" t="s">
        <v>5218</v>
      </c>
      <c r="E908" s="88">
        <v>0</v>
      </c>
      <c r="F908" s="88">
        <v>4006.84</v>
      </c>
      <c r="G908" s="88">
        <v>4006.84</v>
      </c>
      <c r="H908" s="89">
        <v>12.66</v>
      </c>
    </row>
    <row r="909" spans="2:8" ht="30.6" thickBot="1">
      <c r="B909" s="82">
        <v>6900</v>
      </c>
      <c r="C909" s="86" t="s">
        <v>5216</v>
      </c>
      <c r="D909" s="86" t="s">
        <v>5218</v>
      </c>
      <c r="E909" s="86">
        <v>0</v>
      </c>
      <c r="F909" s="86">
        <v>4059.32</v>
      </c>
      <c r="G909" s="86">
        <v>4059.32</v>
      </c>
      <c r="H909" s="83">
        <v>12.67</v>
      </c>
    </row>
    <row r="910" spans="2:8" ht="30.6" thickBot="1">
      <c r="B910" s="87">
        <v>7000</v>
      </c>
      <c r="C910" s="88" t="s">
        <v>5216</v>
      </c>
      <c r="D910" s="88" t="s">
        <v>5218</v>
      </c>
      <c r="E910" s="88">
        <v>0</v>
      </c>
      <c r="F910" s="88">
        <v>4111.8</v>
      </c>
      <c r="G910" s="88">
        <v>4111.8</v>
      </c>
      <c r="H910" s="89">
        <v>12.67</v>
      </c>
    </row>
    <row r="911" spans="2:8" ht="30.6" thickBot="1">
      <c r="B911" s="82">
        <v>7100</v>
      </c>
      <c r="C911" s="86" t="s">
        <v>5216</v>
      </c>
      <c r="D911" s="86" t="s">
        <v>5218</v>
      </c>
      <c r="E911" s="86">
        <v>0</v>
      </c>
      <c r="F911" s="86">
        <v>4164.29</v>
      </c>
      <c r="G911" s="86">
        <v>4164.29</v>
      </c>
      <c r="H911" s="83">
        <v>12.67</v>
      </c>
    </row>
    <row r="912" spans="2:8" ht="30.6" thickBot="1">
      <c r="B912" s="87">
        <v>7200</v>
      </c>
      <c r="C912" s="88" t="s">
        <v>5216</v>
      </c>
      <c r="D912" s="88" t="s">
        <v>5218</v>
      </c>
      <c r="E912" s="88">
        <v>0</v>
      </c>
      <c r="F912" s="88">
        <v>4216.79</v>
      </c>
      <c r="G912" s="88">
        <v>4216.79</v>
      </c>
      <c r="H912" s="89">
        <v>12.67</v>
      </c>
    </row>
    <row r="913" spans="2:8" ht="30.6" thickBot="1">
      <c r="B913" s="82">
        <v>7300</v>
      </c>
      <c r="C913" s="86" t="s">
        <v>5216</v>
      </c>
      <c r="D913" s="86" t="s">
        <v>5218</v>
      </c>
      <c r="E913" s="86">
        <v>0</v>
      </c>
      <c r="F913" s="86">
        <v>4269.29</v>
      </c>
      <c r="G913" s="86">
        <v>4269.29</v>
      </c>
      <c r="H913" s="83">
        <v>12.67</v>
      </c>
    </row>
    <row r="914" spans="2:8" ht="30.6" thickBot="1">
      <c r="B914" s="87">
        <v>7400</v>
      </c>
      <c r="C914" s="88" t="s">
        <v>5216</v>
      </c>
      <c r="D914" s="88" t="s">
        <v>5218</v>
      </c>
      <c r="E914" s="88">
        <v>0</v>
      </c>
      <c r="F914" s="88">
        <v>4321.8100000000004</v>
      </c>
      <c r="G914" s="88">
        <v>4321.8100000000004</v>
      </c>
      <c r="H914" s="89">
        <v>12.67</v>
      </c>
    </row>
    <row r="915" spans="2:8" ht="30.6" thickBot="1">
      <c r="B915" s="82">
        <v>7500</v>
      </c>
      <c r="C915" s="86" t="s">
        <v>5216</v>
      </c>
      <c r="D915" s="86" t="s">
        <v>5218</v>
      </c>
      <c r="E915" s="86">
        <v>0</v>
      </c>
      <c r="F915" s="86">
        <v>4374.33</v>
      </c>
      <c r="G915" s="86">
        <v>4374.33</v>
      </c>
      <c r="H915" s="83">
        <v>12.67</v>
      </c>
    </row>
    <row r="916" spans="2:8" ht="30.6" thickBot="1">
      <c r="B916" s="87">
        <v>7600</v>
      </c>
      <c r="C916" s="88" t="s">
        <v>5216</v>
      </c>
      <c r="D916" s="88" t="s">
        <v>5218</v>
      </c>
      <c r="E916" s="88">
        <v>0</v>
      </c>
      <c r="F916" s="88">
        <v>4426.8500000000004</v>
      </c>
      <c r="G916" s="88">
        <v>4426.8500000000004</v>
      </c>
      <c r="H916" s="89">
        <v>12.67</v>
      </c>
    </row>
    <row r="917" spans="2:8" ht="30.6" thickBot="1">
      <c r="B917" s="82">
        <v>7700</v>
      </c>
      <c r="C917" s="86" t="s">
        <v>5216</v>
      </c>
      <c r="D917" s="86" t="s">
        <v>5218</v>
      </c>
      <c r="E917" s="86">
        <v>0</v>
      </c>
      <c r="F917" s="86">
        <v>4479.3900000000003</v>
      </c>
      <c r="G917" s="86">
        <v>4479.3900000000003</v>
      </c>
      <c r="H917" s="83">
        <v>12.67</v>
      </c>
    </row>
    <row r="918" spans="2:8" ht="30.6" thickBot="1">
      <c r="B918" s="87">
        <v>7800</v>
      </c>
      <c r="C918" s="88" t="s">
        <v>5216</v>
      </c>
      <c r="D918" s="88" t="s">
        <v>5218</v>
      </c>
      <c r="E918" s="88">
        <v>0</v>
      </c>
      <c r="F918" s="88">
        <v>4531.93</v>
      </c>
      <c r="G918" s="88">
        <v>4531.93</v>
      </c>
      <c r="H918" s="89">
        <v>12.67</v>
      </c>
    </row>
    <row r="919" spans="2:8" ht="30.6" thickBot="1">
      <c r="B919" s="82">
        <v>7900</v>
      </c>
      <c r="C919" s="86" t="s">
        <v>5216</v>
      </c>
      <c r="D919" s="86" t="s">
        <v>5218</v>
      </c>
      <c r="E919" s="86">
        <v>0</v>
      </c>
      <c r="F919" s="86">
        <v>4584.49</v>
      </c>
      <c r="G919" s="86">
        <v>4584.49</v>
      </c>
      <c r="H919" s="83">
        <v>12.67</v>
      </c>
    </row>
    <row r="920" spans="2:8" ht="30.6" thickBot="1">
      <c r="B920" s="87">
        <v>8000</v>
      </c>
      <c r="C920" s="88" t="s">
        <v>5216</v>
      </c>
      <c r="D920" s="88" t="s">
        <v>5218</v>
      </c>
      <c r="E920" s="88">
        <v>0</v>
      </c>
      <c r="F920" s="88">
        <v>4637.05</v>
      </c>
      <c r="G920" s="88">
        <v>4637.05</v>
      </c>
      <c r="H920" s="89">
        <v>12.68</v>
      </c>
    </row>
    <row r="921" spans="2:8" ht="30.6" thickBot="1">
      <c r="B921" s="82">
        <v>8100</v>
      </c>
      <c r="C921" s="86" t="s">
        <v>5216</v>
      </c>
      <c r="D921" s="86" t="s">
        <v>5218</v>
      </c>
      <c r="E921" s="86">
        <v>0</v>
      </c>
      <c r="F921" s="86">
        <v>4689.6099999999997</v>
      </c>
      <c r="G921" s="86">
        <v>4689.6099999999997</v>
      </c>
      <c r="H921" s="83">
        <v>12.68</v>
      </c>
    </row>
    <row r="922" spans="2:8" ht="30.6" thickBot="1">
      <c r="B922" s="87">
        <v>8200</v>
      </c>
      <c r="C922" s="88" t="s">
        <v>5216</v>
      </c>
      <c r="D922" s="88" t="s">
        <v>5218</v>
      </c>
      <c r="E922" s="88">
        <v>0</v>
      </c>
      <c r="F922" s="88">
        <v>4742.1899999999996</v>
      </c>
      <c r="G922" s="88">
        <v>4742.1899999999996</v>
      </c>
      <c r="H922" s="89">
        <v>12.68</v>
      </c>
    </row>
    <row r="923" spans="2:8" ht="30.6" thickBot="1">
      <c r="B923" s="82">
        <v>8300</v>
      </c>
      <c r="C923" s="86" t="s">
        <v>5216</v>
      </c>
      <c r="D923" s="86" t="s">
        <v>5218</v>
      </c>
      <c r="E923" s="86">
        <v>0</v>
      </c>
      <c r="F923" s="86">
        <v>4794.7700000000004</v>
      </c>
      <c r="G923" s="86">
        <v>4794.7700000000004</v>
      </c>
      <c r="H923" s="83">
        <v>12.68</v>
      </c>
    </row>
    <row r="924" spans="2:8" ht="30.6" thickBot="1">
      <c r="B924" s="87">
        <v>8400</v>
      </c>
      <c r="C924" s="88" t="s">
        <v>5216</v>
      </c>
      <c r="D924" s="88" t="s">
        <v>5218</v>
      </c>
      <c r="E924" s="88">
        <v>0</v>
      </c>
      <c r="F924" s="88">
        <v>4847.3599999999997</v>
      </c>
      <c r="G924" s="88">
        <v>4847.3599999999997</v>
      </c>
      <c r="H924" s="89">
        <v>12.68</v>
      </c>
    </row>
    <row r="925" spans="2:8" ht="30.6" thickBot="1">
      <c r="B925" s="82">
        <v>8500</v>
      </c>
      <c r="C925" s="86" t="s">
        <v>5216</v>
      </c>
      <c r="D925" s="86" t="s">
        <v>5218</v>
      </c>
      <c r="E925" s="86">
        <v>0</v>
      </c>
      <c r="F925" s="86">
        <v>4899.96</v>
      </c>
      <c r="G925" s="86">
        <v>4899.96</v>
      </c>
      <c r="H925" s="83">
        <v>12.68</v>
      </c>
    </row>
    <row r="926" spans="2:8" ht="30.6" thickBot="1">
      <c r="B926" s="87">
        <v>8600</v>
      </c>
      <c r="C926" s="88" t="s">
        <v>5216</v>
      </c>
      <c r="D926" s="88" t="s">
        <v>5218</v>
      </c>
      <c r="E926" s="88">
        <v>0</v>
      </c>
      <c r="F926" s="88">
        <v>4952.5600000000004</v>
      </c>
      <c r="G926" s="88">
        <v>4952.5600000000004</v>
      </c>
      <c r="H926" s="89">
        <v>12.68</v>
      </c>
    </row>
    <row r="927" spans="2:8" ht="30.6" thickBot="1">
      <c r="B927" s="82">
        <v>8700</v>
      </c>
      <c r="C927" s="86" t="s">
        <v>5216</v>
      </c>
      <c r="D927" s="86" t="s">
        <v>5218</v>
      </c>
      <c r="E927" s="86">
        <v>0</v>
      </c>
      <c r="F927" s="86">
        <v>5005.18</v>
      </c>
      <c r="G927" s="86">
        <v>5005.18</v>
      </c>
      <c r="H927" s="83">
        <v>12.68</v>
      </c>
    </row>
    <row r="928" spans="2:8" ht="30.6" thickBot="1">
      <c r="B928" s="87">
        <v>8800</v>
      </c>
      <c r="C928" s="88" t="s">
        <v>5216</v>
      </c>
      <c r="D928" s="88" t="s">
        <v>5218</v>
      </c>
      <c r="E928" s="88">
        <v>0</v>
      </c>
      <c r="F928" s="88">
        <v>5057.8</v>
      </c>
      <c r="G928" s="88">
        <v>5057.8</v>
      </c>
      <c r="H928" s="89">
        <v>12.68</v>
      </c>
    </row>
    <row r="929" spans="2:15" ht="30.6" thickBot="1">
      <c r="B929" s="82">
        <v>8900</v>
      </c>
      <c r="C929" s="86" t="s">
        <v>5216</v>
      </c>
      <c r="D929" s="86" t="s">
        <v>5218</v>
      </c>
      <c r="E929" s="86">
        <v>0</v>
      </c>
      <c r="F929" s="86">
        <v>5110.43</v>
      </c>
      <c r="G929" s="86">
        <v>5110.43</v>
      </c>
      <c r="H929" s="83">
        <v>12.68</v>
      </c>
    </row>
    <row r="930" spans="2:15" ht="30.6" thickBot="1">
      <c r="B930" s="87">
        <v>9000</v>
      </c>
      <c r="C930" s="88" t="s">
        <v>5216</v>
      </c>
      <c r="D930" s="88" t="s">
        <v>5218</v>
      </c>
      <c r="E930" s="88">
        <v>0</v>
      </c>
      <c r="F930" s="88">
        <v>5163.0600000000004</v>
      </c>
      <c r="G930" s="88">
        <v>5163.0600000000004</v>
      </c>
      <c r="H930" s="89">
        <v>12.68</v>
      </c>
    </row>
    <row r="931" spans="2:15">
      <c r="B931" s="73"/>
    </row>
    <row r="932" spans="2:15">
      <c r="B932" s="95" t="s">
        <v>5258</v>
      </c>
    </row>
    <row r="933" spans="2:15" ht="15.6" thickBot="1">
      <c r="B933" s="73" t="s">
        <v>5250</v>
      </c>
    </row>
    <row r="934" spans="2:15" ht="45.6" thickBot="1">
      <c r="B934" s="80" t="s">
        <v>291</v>
      </c>
      <c r="C934" s="85" t="s">
        <v>5244</v>
      </c>
      <c r="D934" s="85" t="s">
        <v>3978</v>
      </c>
      <c r="E934" s="85" t="s">
        <v>3306</v>
      </c>
      <c r="F934" s="85" t="s">
        <v>5259</v>
      </c>
      <c r="G934" s="85" t="s">
        <v>5260</v>
      </c>
      <c r="H934" s="85" t="s">
        <v>5261</v>
      </c>
      <c r="I934" s="85" t="s">
        <v>5262</v>
      </c>
      <c r="J934" s="85" t="s">
        <v>5263</v>
      </c>
      <c r="K934" s="85" t="s">
        <v>5264</v>
      </c>
      <c r="L934" s="85" t="s">
        <v>5265</v>
      </c>
      <c r="M934" s="85" t="s">
        <v>5266</v>
      </c>
      <c r="N934" s="85" t="s">
        <v>5267</v>
      </c>
      <c r="O934" s="81" t="s">
        <v>5268</v>
      </c>
    </row>
    <row r="935" spans="2:15" ht="15.6" thickBot="1">
      <c r="B935" s="82">
        <v>60.96</v>
      </c>
      <c r="C935" s="86" t="s">
        <v>5194</v>
      </c>
      <c r="D935" s="86" t="s">
        <v>5269</v>
      </c>
      <c r="E935" s="86" t="s">
        <v>5218</v>
      </c>
      <c r="F935" s="86">
        <v>12.5</v>
      </c>
      <c r="G935" s="86">
        <v>0</v>
      </c>
      <c r="H935" s="86">
        <v>0</v>
      </c>
      <c r="I935" s="86">
        <v>12.61</v>
      </c>
      <c r="J935" s="86">
        <v>0</v>
      </c>
      <c r="K935" s="86">
        <v>0</v>
      </c>
      <c r="L935" s="86">
        <v>-184.58</v>
      </c>
      <c r="M935" s="86">
        <v>0</v>
      </c>
      <c r="N935" s="86">
        <v>1175.51</v>
      </c>
      <c r="O935" s="83">
        <v>24.1</v>
      </c>
    </row>
    <row r="936" spans="2:15" ht="15.6" thickBot="1">
      <c r="B936" s="87">
        <v>121.92</v>
      </c>
      <c r="C936" s="88" t="s">
        <v>5194</v>
      </c>
      <c r="D936" s="88" t="s">
        <v>5269</v>
      </c>
      <c r="E936" s="88" t="s">
        <v>5218</v>
      </c>
      <c r="F936" s="88">
        <v>12.51</v>
      </c>
      <c r="G936" s="88">
        <v>0</v>
      </c>
      <c r="H936" s="88">
        <v>0</v>
      </c>
      <c r="I936" s="88">
        <v>12.64</v>
      </c>
      <c r="J936" s="88">
        <v>0</v>
      </c>
      <c r="K936" s="88">
        <v>0</v>
      </c>
      <c r="L936" s="88">
        <v>-180.38</v>
      </c>
      <c r="M936" s="88">
        <v>0.64</v>
      </c>
      <c r="N936" s="88">
        <v>1147.31</v>
      </c>
      <c r="O936" s="89">
        <v>23.07</v>
      </c>
    </row>
    <row r="937" spans="2:15" ht="15.6" thickBot="1">
      <c r="B937" s="82">
        <v>182.88</v>
      </c>
      <c r="C937" s="86" t="s">
        <v>5194</v>
      </c>
      <c r="D937" s="86" t="s">
        <v>5269</v>
      </c>
      <c r="E937" s="86" t="s">
        <v>5218</v>
      </c>
      <c r="F937" s="86">
        <v>12.51</v>
      </c>
      <c r="G937" s="86">
        <v>0</v>
      </c>
      <c r="H937" s="86">
        <v>0</v>
      </c>
      <c r="I937" s="86">
        <v>12.65</v>
      </c>
      <c r="J937" s="86">
        <v>0</v>
      </c>
      <c r="K937" s="86">
        <v>0</v>
      </c>
      <c r="L937" s="86">
        <v>-176.19</v>
      </c>
      <c r="M937" s="86">
        <v>1.29</v>
      </c>
      <c r="N937" s="86">
        <v>1147.31</v>
      </c>
      <c r="O937" s="83">
        <v>22.04</v>
      </c>
    </row>
    <row r="938" spans="2:15" ht="15.6" thickBot="1">
      <c r="B938" s="87">
        <v>243.84</v>
      </c>
      <c r="C938" s="88" t="s">
        <v>5194</v>
      </c>
      <c r="D938" s="88" t="s">
        <v>5269</v>
      </c>
      <c r="E938" s="88" t="s">
        <v>5218</v>
      </c>
      <c r="F938" s="88">
        <v>12.52</v>
      </c>
      <c r="G938" s="88">
        <v>0</v>
      </c>
      <c r="H938" s="88">
        <v>0</v>
      </c>
      <c r="I938" s="88">
        <v>12.65</v>
      </c>
      <c r="J938" s="88">
        <v>0</v>
      </c>
      <c r="K938" s="88">
        <v>0</v>
      </c>
      <c r="L938" s="88">
        <v>-171.99</v>
      </c>
      <c r="M938" s="88">
        <v>1.93</v>
      </c>
      <c r="N938" s="88">
        <v>1147.31</v>
      </c>
      <c r="O938" s="89">
        <v>21.01</v>
      </c>
    </row>
    <row r="939" spans="2:15" ht="15.6" thickBot="1">
      <c r="B939" s="82">
        <v>304.8</v>
      </c>
      <c r="C939" s="86" t="s">
        <v>5194</v>
      </c>
      <c r="D939" s="86" t="s">
        <v>5269</v>
      </c>
      <c r="E939" s="86" t="s">
        <v>5218</v>
      </c>
      <c r="F939" s="86">
        <v>12.52</v>
      </c>
      <c r="G939" s="86">
        <v>0</v>
      </c>
      <c r="H939" s="86">
        <v>0</v>
      </c>
      <c r="I939" s="86">
        <v>12.65</v>
      </c>
      <c r="J939" s="86">
        <v>0</v>
      </c>
      <c r="K939" s="86">
        <v>0</v>
      </c>
      <c r="L939" s="86">
        <v>-167.8</v>
      </c>
      <c r="M939" s="86">
        <v>2.57</v>
      </c>
      <c r="N939" s="86">
        <v>1147.31</v>
      </c>
      <c r="O939" s="83">
        <v>19.98</v>
      </c>
    </row>
    <row r="940" spans="2:15" ht="15.6" thickBot="1">
      <c r="B940" s="87">
        <v>365.76</v>
      </c>
      <c r="C940" s="88" t="s">
        <v>5194</v>
      </c>
      <c r="D940" s="88" t="s">
        <v>5269</v>
      </c>
      <c r="E940" s="88" t="s">
        <v>5218</v>
      </c>
      <c r="F940" s="88">
        <v>12.53</v>
      </c>
      <c r="G940" s="88">
        <v>0</v>
      </c>
      <c r="H940" s="88">
        <v>0</v>
      </c>
      <c r="I940" s="88">
        <v>12.66</v>
      </c>
      <c r="J940" s="88">
        <v>0</v>
      </c>
      <c r="K940" s="88">
        <v>0</v>
      </c>
      <c r="L940" s="88">
        <v>-163.6</v>
      </c>
      <c r="M940" s="88">
        <v>3.21</v>
      </c>
      <c r="N940" s="88">
        <v>1147.31</v>
      </c>
      <c r="O940" s="89">
        <v>18.95</v>
      </c>
    </row>
    <row r="941" spans="2:15" ht="15.6" thickBot="1">
      <c r="B941" s="82">
        <v>426.72</v>
      </c>
      <c r="C941" s="86" t="s">
        <v>5194</v>
      </c>
      <c r="D941" s="86" t="s">
        <v>5269</v>
      </c>
      <c r="E941" s="86" t="s">
        <v>5218</v>
      </c>
      <c r="F941" s="86">
        <v>12.53</v>
      </c>
      <c r="G941" s="86">
        <v>0</v>
      </c>
      <c r="H941" s="86">
        <v>0</v>
      </c>
      <c r="I941" s="86">
        <v>12.66</v>
      </c>
      <c r="J941" s="86">
        <v>0</v>
      </c>
      <c r="K941" s="86">
        <v>0</v>
      </c>
      <c r="L941" s="86">
        <v>-159.41</v>
      </c>
      <c r="M941" s="86">
        <v>3.86</v>
      </c>
      <c r="N941" s="86">
        <v>1125.3499999999999</v>
      </c>
      <c r="O941" s="83">
        <v>17.920000000000002</v>
      </c>
    </row>
    <row r="942" spans="2:15" ht="15.6" thickBot="1">
      <c r="B942" s="87">
        <v>487.68</v>
      </c>
      <c r="C942" s="88" t="s">
        <v>5194</v>
      </c>
      <c r="D942" s="88" t="s">
        <v>5269</v>
      </c>
      <c r="E942" s="88" t="s">
        <v>5218</v>
      </c>
      <c r="F942" s="88">
        <v>12.53</v>
      </c>
      <c r="G942" s="88">
        <v>0</v>
      </c>
      <c r="H942" s="88">
        <v>0</v>
      </c>
      <c r="I942" s="88">
        <v>12.67</v>
      </c>
      <c r="J942" s="88">
        <v>0</v>
      </c>
      <c r="K942" s="88">
        <v>0</v>
      </c>
      <c r="L942" s="88">
        <v>-155.21</v>
      </c>
      <c r="M942" s="88">
        <v>4.5</v>
      </c>
      <c r="N942" s="88">
        <v>1085.21</v>
      </c>
      <c r="O942" s="89">
        <v>16.88</v>
      </c>
    </row>
    <row r="943" spans="2:15" ht="15.6" thickBot="1">
      <c r="B943" s="82">
        <v>548.64</v>
      </c>
      <c r="C943" s="86" t="s">
        <v>5194</v>
      </c>
      <c r="D943" s="86" t="s">
        <v>5269</v>
      </c>
      <c r="E943" s="86" t="s">
        <v>5218</v>
      </c>
      <c r="F943" s="86">
        <v>12.54</v>
      </c>
      <c r="G943" s="86">
        <v>0</v>
      </c>
      <c r="H943" s="86">
        <v>0</v>
      </c>
      <c r="I943" s="86">
        <v>12.67</v>
      </c>
      <c r="J943" s="86">
        <v>0</v>
      </c>
      <c r="K943" s="86">
        <v>0</v>
      </c>
      <c r="L943" s="86">
        <v>-151.02000000000001</v>
      </c>
      <c r="M943" s="86">
        <v>5.14</v>
      </c>
      <c r="N943" s="86">
        <v>1052.3800000000001</v>
      </c>
      <c r="O943" s="83">
        <v>15.85</v>
      </c>
    </row>
    <row r="944" spans="2:15" ht="15.6" thickBot="1">
      <c r="B944" s="87">
        <v>609.6</v>
      </c>
      <c r="C944" s="88" t="s">
        <v>5194</v>
      </c>
      <c r="D944" s="88" t="s">
        <v>5269</v>
      </c>
      <c r="E944" s="88" t="s">
        <v>5218</v>
      </c>
      <c r="F944" s="88">
        <v>12.54</v>
      </c>
      <c r="G944" s="88">
        <v>0</v>
      </c>
      <c r="H944" s="88">
        <v>0</v>
      </c>
      <c r="I944" s="88">
        <v>12.68</v>
      </c>
      <c r="J944" s="88">
        <v>0</v>
      </c>
      <c r="K944" s="88">
        <v>0</v>
      </c>
      <c r="L944" s="88">
        <v>-146.82</v>
      </c>
      <c r="M944" s="88">
        <v>5.78</v>
      </c>
      <c r="N944" s="88">
        <v>1019.56</v>
      </c>
      <c r="O944" s="89">
        <v>14.82</v>
      </c>
    </row>
    <row r="945" spans="2:15" ht="15.6" thickBot="1">
      <c r="B945" s="82">
        <v>670.56</v>
      </c>
      <c r="C945" s="86" t="s">
        <v>5194</v>
      </c>
      <c r="D945" s="86" t="s">
        <v>5269</v>
      </c>
      <c r="E945" s="86" t="s">
        <v>5218</v>
      </c>
      <c r="F945" s="86">
        <v>12.55</v>
      </c>
      <c r="G945" s="86">
        <v>0</v>
      </c>
      <c r="H945" s="86">
        <v>0</v>
      </c>
      <c r="I945" s="86">
        <v>12.68</v>
      </c>
      <c r="J945" s="86">
        <v>0</v>
      </c>
      <c r="K945" s="86">
        <v>0</v>
      </c>
      <c r="L945" s="86">
        <v>-142.63</v>
      </c>
      <c r="M945" s="86">
        <v>6.43</v>
      </c>
      <c r="N945" s="86">
        <v>986.73</v>
      </c>
      <c r="O945" s="83">
        <v>13.79</v>
      </c>
    </row>
    <row r="946" spans="2:15" ht="15.6" thickBot="1">
      <c r="B946" s="87">
        <v>731.52</v>
      </c>
      <c r="C946" s="88" t="s">
        <v>5194</v>
      </c>
      <c r="D946" s="88" t="s">
        <v>5269</v>
      </c>
      <c r="E946" s="88" t="s">
        <v>5218</v>
      </c>
      <c r="F946" s="88">
        <v>12.55</v>
      </c>
      <c r="G946" s="88">
        <v>0</v>
      </c>
      <c r="H946" s="88">
        <v>0</v>
      </c>
      <c r="I946" s="88">
        <v>12.68</v>
      </c>
      <c r="J946" s="88">
        <v>0</v>
      </c>
      <c r="K946" s="88">
        <v>0</v>
      </c>
      <c r="L946" s="88">
        <v>-138.43</v>
      </c>
      <c r="M946" s="88">
        <v>7.07</v>
      </c>
      <c r="N946" s="88">
        <v>953.9</v>
      </c>
      <c r="O946" s="89">
        <v>12.76</v>
      </c>
    </row>
    <row r="947" spans="2:15" ht="15.6" thickBot="1">
      <c r="B947" s="82">
        <v>792.48</v>
      </c>
      <c r="C947" s="86" t="s">
        <v>5194</v>
      </c>
      <c r="D947" s="86" t="s">
        <v>5269</v>
      </c>
      <c r="E947" s="86" t="s">
        <v>5218</v>
      </c>
      <c r="F947" s="86">
        <v>12.56</v>
      </c>
      <c r="G947" s="86">
        <v>0</v>
      </c>
      <c r="H947" s="86">
        <v>0</v>
      </c>
      <c r="I947" s="86">
        <v>12.69</v>
      </c>
      <c r="J947" s="86">
        <v>0</v>
      </c>
      <c r="K947" s="86">
        <v>0</v>
      </c>
      <c r="L947" s="86">
        <v>-134.24</v>
      </c>
      <c r="M947" s="86">
        <v>7.71</v>
      </c>
      <c r="N947" s="86">
        <v>921.08</v>
      </c>
      <c r="O947" s="83">
        <v>11.73</v>
      </c>
    </row>
    <row r="948" spans="2:15" ht="15.6" thickBot="1">
      <c r="B948" s="87">
        <v>853.44</v>
      </c>
      <c r="C948" s="88" t="s">
        <v>5194</v>
      </c>
      <c r="D948" s="88" t="s">
        <v>5269</v>
      </c>
      <c r="E948" s="88" t="s">
        <v>5218</v>
      </c>
      <c r="F948" s="88">
        <v>12.56</v>
      </c>
      <c r="G948" s="88">
        <v>0</v>
      </c>
      <c r="H948" s="88">
        <v>0</v>
      </c>
      <c r="I948" s="88">
        <v>12.69</v>
      </c>
      <c r="J948" s="88">
        <v>0</v>
      </c>
      <c r="K948" s="88">
        <v>0</v>
      </c>
      <c r="L948" s="88">
        <v>-130.04</v>
      </c>
      <c r="M948" s="88">
        <v>8.35</v>
      </c>
      <c r="N948" s="88">
        <v>888.25</v>
      </c>
      <c r="O948" s="89">
        <v>10.69</v>
      </c>
    </row>
    <row r="949" spans="2:15" ht="15.6" thickBot="1">
      <c r="B949" s="82">
        <v>914.4</v>
      </c>
      <c r="C949" s="86" t="s">
        <v>5194</v>
      </c>
      <c r="D949" s="86" t="s">
        <v>5269</v>
      </c>
      <c r="E949" s="86" t="s">
        <v>5218</v>
      </c>
      <c r="F949" s="86">
        <v>12.56</v>
      </c>
      <c r="G949" s="86">
        <v>0</v>
      </c>
      <c r="H949" s="86">
        <v>0</v>
      </c>
      <c r="I949" s="86">
        <v>12.7</v>
      </c>
      <c r="J949" s="86">
        <v>0</v>
      </c>
      <c r="K949" s="86">
        <v>0</v>
      </c>
      <c r="L949" s="86">
        <v>-125.85</v>
      </c>
      <c r="M949" s="86">
        <v>9</v>
      </c>
      <c r="N949" s="86">
        <v>855.42</v>
      </c>
      <c r="O949" s="83">
        <v>9.66</v>
      </c>
    </row>
    <row r="950" spans="2:15" ht="15.6" thickBot="1">
      <c r="B950" s="87">
        <v>975.36</v>
      </c>
      <c r="C950" s="88" t="s">
        <v>5194</v>
      </c>
      <c r="D950" s="88" t="s">
        <v>5269</v>
      </c>
      <c r="E950" s="88" t="s">
        <v>5218</v>
      </c>
      <c r="F950" s="88">
        <v>12.57</v>
      </c>
      <c r="G950" s="88">
        <v>0</v>
      </c>
      <c r="H950" s="88">
        <v>0</v>
      </c>
      <c r="I950" s="88">
        <v>12.7</v>
      </c>
      <c r="J950" s="88">
        <v>0</v>
      </c>
      <c r="K950" s="88">
        <v>0</v>
      </c>
      <c r="L950" s="88">
        <v>-121.65</v>
      </c>
      <c r="M950" s="88">
        <v>9.64</v>
      </c>
      <c r="N950" s="88">
        <v>822.6</v>
      </c>
      <c r="O950" s="89">
        <v>8.6300000000000008</v>
      </c>
    </row>
    <row r="951" spans="2:15" ht="15.6" thickBot="1">
      <c r="B951" s="82">
        <v>1036.32</v>
      </c>
      <c r="C951" s="86" t="s">
        <v>5194</v>
      </c>
      <c r="D951" s="86" t="s">
        <v>5269</v>
      </c>
      <c r="E951" s="86" t="s">
        <v>5218</v>
      </c>
      <c r="F951" s="86">
        <v>12.57</v>
      </c>
      <c r="G951" s="86">
        <v>0</v>
      </c>
      <c r="H951" s="86">
        <v>0</v>
      </c>
      <c r="I951" s="86">
        <v>12.7</v>
      </c>
      <c r="J951" s="86">
        <v>0</v>
      </c>
      <c r="K951" s="86">
        <v>0</v>
      </c>
      <c r="L951" s="86">
        <v>-117.46</v>
      </c>
      <c r="M951" s="86">
        <v>10.28</v>
      </c>
      <c r="N951" s="86">
        <v>789.77</v>
      </c>
      <c r="O951" s="83">
        <v>8.61</v>
      </c>
    </row>
    <row r="952" spans="2:15" ht="15.6" thickBot="1">
      <c r="B952" s="87">
        <v>1097.28</v>
      </c>
      <c r="C952" s="88" t="s">
        <v>5194</v>
      </c>
      <c r="D952" s="88" t="s">
        <v>5269</v>
      </c>
      <c r="E952" s="88" t="s">
        <v>5218</v>
      </c>
      <c r="F952" s="88">
        <v>12.57</v>
      </c>
      <c r="G952" s="88">
        <v>0</v>
      </c>
      <c r="H952" s="88">
        <v>0</v>
      </c>
      <c r="I952" s="88">
        <v>12.7</v>
      </c>
      <c r="J952" s="88">
        <v>0</v>
      </c>
      <c r="K952" s="88">
        <v>0</v>
      </c>
      <c r="L952" s="88">
        <v>-113.26</v>
      </c>
      <c r="M952" s="88">
        <v>10.92</v>
      </c>
      <c r="N952" s="88">
        <v>756.94</v>
      </c>
      <c r="O952" s="89">
        <v>8.59</v>
      </c>
    </row>
    <row r="953" spans="2:15" ht="15.6" thickBot="1">
      <c r="B953" s="82">
        <v>1158.24</v>
      </c>
      <c r="C953" s="86" t="s">
        <v>5194</v>
      </c>
      <c r="D953" s="86" t="s">
        <v>5269</v>
      </c>
      <c r="E953" s="86" t="s">
        <v>5218</v>
      </c>
      <c r="F953" s="86">
        <v>12.57</v>
      </c>
      <c r="G953" s="86">
        <v>0</v>
      </c>
      <c r="H953" s="86">
        <v>0</v>
      </c>
      <c r="I953" s="86">
        <v>12.7</v>
      </c>
      <c r="J953" s="86">
        <v>0</v>
      </c>
      <c r="K953" s="86">
        <v>0</v>
      </c>
      <c r="L953" s="86">
        <v>-109.07</v>
      </c>
      <c r="M953" s="86">
        <v>11.57</v>
      </c>
      <c r="N953" s="86">
        <v>724.12</v>
      </c>
      <c r="O953" s="83">
        <v>8.51</v>
      </c>
    </row>
    <row r="954" spans="2:15" ht="15.6" thickBot="1">
      <c r="B954" s="87">
        <v>1219.2</v>
      </c>
      <c r="C954" s="88" t="s">
        <v>5194</v>
      </c>
      <c r="D954" s="88" t="s">
        <v>5269</v>
      </c>
      <c r="E954" s="88" t="s">
        <v>5218</v>
      </c>
      <c r="F954" s="88">
        <v>12.57</v>
      </c>
      <c r="G954" s="88">
        <v>0</v>
      </c>
      <c r="H954" s="88">
        <v>0</v>
      </c>
      <c r="I954" s="88">
        <v>12.7</v>
      </c>
      <c r="J954" s="88">
        <v>0</v>
      </c>
      <c r="K954" s="88">
        <v>0</v>
      </c>
      <c r="L954" s="88">
        <v>-104.87</v>
      </c>
      <c r="M954" s="88">
        <v>12.21</v>
      </c>
      <c r="N954" s="88">
        <v>691.29</v>
      </c>
      <c r="O954" s="89">
        <v>8.3800000000000008</v>
      </c>
    </row>
    <row r="955" spans="2:15" ht="15.6" thickBot="1">
      <c r="B955" s="82">
        <v>1280.1600000000001</v>
      </c>
      <c r="C955" s="86" t="s">
        <v>5194</v>
      </c>
      <c r="D955" s="86" t="s">
        <v>5269</v>
      </c>
      <c r="E955" s="86" t="s">
        <v>5218</v>
      </c>
      <c r="F955" s="86">
        <v>12.57</v>
      </c>
      <c r="G955" s="86">
        <v>0</v>
      </c>
      <c r="H955" s="86">
        <v>0</v>
      </c>
      <c r="I955" s="86">
        <v>12.7</v>
      </c>
      <c r="J955" s="86">
        <v>0</v>
      </c>
      <c r="K955" s="86">
        <v>0</v>
      </c>
      <c r="L955" s="86">
        <v>-100.68</v>
      </c>
      <c r="M955" s="86">
        <v>12.85</v>
      </c>
      <c r="N955" s="86">
        <v>658.46</v>
      </c>
      <c r="O955" s="83">
        <v>8.1999999999999993</v>
      </c>
    </row>
    <row r="956" spans="2:15" ht="15.6" thickBot="1">
      <c r="B956" s="87">
        <v>1341.12</v>
      </c>
      <c r="C956" s="88" t="s">
        <v>5194</v>
      </c>
      <c r="D956" s="88" t="s">
        <v>5269</v>
      </c>
      <c r="E956" s="88" t="s">
        <v>5218</v>
      </c>
      <c r="F956" s="88">
        <v>12.57</v>
      </c>
      <c r="G956" s="88">
        <v>0</v>
      </c>
      <c r="H956" s="88">
        <v>0</v>
      </c>
      <c r="I956" s="88">
        <v>12.7</v>
      </c>
      <c r="J956" s="88">
        <v>0</v>
      </c>
      <c r="K956" s="88">
        <v>0</v>
      </c>
      <c r="L956" s="88">
        <v>-96.48</v>
      </c>
      <c r="M956" s="88">
        <v>13.49</v>
      </c>
      <c r="N956" s="88">
        <v>625.64</v>
      </c>
      <c r="O956" s="89">
        <v>8.16</v>
      </c>
    </row>
    <row r="957" spans="2:15" ht="15.6" thickBot="1">
      <c r="B957" s="82">
        <v>1402.08</v>
      </c>
      <c r="C957" s="86" t="s">
        <v>5194</v>
      </c>
      <c r="D957" s="86" t="s">
        <v>5269</v>
      </c>
      <c r="E957" s="86" t="s">
        <v>5218</v>
      </c>
      <c r="F957" s="86">
        <v>12.57</v>
      </c>
      <c r="G957" s="86">
        <v>0</v>
      </c>
      <c r="H957" s="86">
        <v>0</v>
      </c>
      <c r="I957" s="86">
        <v>12.7</v>
      </c>
      <c r="J957" s="86">
        <v>0</v>
      </c>
      <c r="K957" s="86">
        <v>0</v>
      </c>
      <c r="L957" s="86">
        <v>-92.29</v>
      </c>
      <c r="M957" s="86">
        <v>14.14</v>
      </c>
      <c r="N957" s="86">
        <v>592.80999999999995</v>
      </c>
      <c r="O957" s="83">
        <v>8.07</v>
      </c>
    </row>
    <row r="958" spans="2:15" ht="15.6" thickBot="1">
      <c r="B958" s="87">
        <v>1463.04</v>
      </c>
      <c r="C958" s="88" t="s">
        <v>5194</v>
      </c>
      <c r="D958" s="88" t="s">
        <v>5269</v>
      </c>
      <c r="E958" s="88" t="s">
        <v>5218</v>
      </c>
      <c r="F958" s="88">
        <v>12.57</v>
      </c>
      <c r="G958" s="88">
        <v>0</v>
      </c>
      <c r="H958" s="88">
        <v>0</v>
      </c>
      <c r="I958" s="88">
        <v>12.7</v>
      </c>
      <c r="J958" s="88">
        <v>0</v>
      </c>
      <c r="K958" s="88">
        <v>0</v>
      </c>
      <c r="L958" s="88">
        <v>-88.09</v>
      </c>
      <c r="M958" s="88">
        <v>14.78</v>
      </c>
      <c r="N958" s="88">
        <v>559.98</v>
      </c>
      <c r="O958" s="89">
        <v>7.95</v>
      </c>
    </row>
    <row r="959" spans="2:15" ht="15.6" thickBot="1">
      <c r="B959" s="82">
        <v>1524</v>
      </c>
      <c r="C959" s="86" t="s">
        <v>5194</v>
      </c>
      <c r="D959" s="86" t="s">
        <v>5269</v>
      </c>
      <c r="E959" s="86" t="s">
        <v>5218</v>
      </c>
      <c r="F959" s="86">
        <v>12.57</v>
      </c>
      <c r="G959" s="86">
        <v>0</v>
      </c>
      <c r="H959" s="86">
        <v>0</v>
      </c>
      <c r="I959" s="86">
        <v>12.7</v>
      </c>
      <c r="J959" s="86">
        <v>0</v>
      </c>
      <c r="K959" s="86">
        <v>0</v>
      </c>
      <c r="L959" s="86">
        <v>-83.9</v>
      </c>
      <c r="M959" s="86">
        <v>15.42</v>
      </c>
      <c r="N959" s="86">
        <v>527.16</v>
      </c>
      <c r="O959" s="83">
        <v>7.79</v>
      </c>
    </row>
    <row r="960" spans="2:15" ht="15.6" thickBot="1">
      <c r="B960" s="87">
        <v>1584.96</v>
      </c>
      <c r="C960" s="88" t="s">
        <v>5194</v>
      </c>
      <c r="D960" s="88" t="s">
        <v>5269</v>
      </c>
      <c r="E960" s="88" t="s">
        <v>5218</v>
      </c>
      <c r="F960" s="88">
        <v>12.57</v>
      </c>
      <c r="G960" s="88">
        <v>0</v>
      </c>
      <c r="H960" s="88">
        <v>0</v>
      </c>
      <c r="I960" s="88">
        <v>12.7</v>
      </c>
      <c r="J960" s="88">
        <v>0</v>
      </c>
      <c r="K960" s="88">
        <v>0</v>
      </c>
      <c r="L960" s="88">
        <v>-79.7</v>
      </c>
      <c r="M960" s="88">
        <v>16.07</v>
      </c>
      <c r="N960" s="88">
        <v>494.33</v>
      </c>
      <c r="O960" s="89">
        <v>7.6</v>
      </c>
    </row>
    <row r="961" spans="2:15" ht="15.6" thickBot="1">
      <c r="B961" s="82">
        <v>1645.92</v>
      </c>
      <c r="C961" s="86" t="s">
        <v>5194</v>
      </c>
      <c r="D961" s="86" t="s">
        <v>5269</v>
      </c>
      <c r="E961" s="86" t="s">
        <v>5218</v>
      </c>
      <c r="F961" s="86">
        <v>12.57</v>
      </c>
      <c r="G961" s="86">
        <v>0</v>
      </c>
      <c r="H961" s="86">
        <v>0</v>
      </c>
      <c r="I961" s="86">
        <v>12.7</v>
      </c>
      <c r="J961" s="86">
        <v>0</v>
      </c>
      <c r="K961" s="86">
        <v>0</v>
      </c>
      <c r="L961" s="86">
        <v>-75.510000000000005</v>
      </c>
      <c r="M961" s="86">
        <v>16.71</v>
      </c>
      <c r="N961" s="86">
        <v>461.5</v>
      </c>
      <c r="O961" s="83">
        <v>7.38</v>
      </c>
    </row>
    <row r="962" spans="2:15" ht="15.6" thickBot="1">
      <c r="B962" s="87">
        <v>1706.88</v>
      </c>
      <c r="C962" s="88" t="s">
        <v>5194</v>
      </c>
      <c r="D962" s="88" t="s">
        <v>5269</v>
      </c>
      <c r="E962" s="88" t="s">
        <v>5218</v>
      </c>
      <c r="F962" s="88">
        <v>12.57</v>
      </c>
      <c r="G962" s="88">
        <v>0</v>
      </c>
      <c r="H962" s="88">
        <v>0</v>
      </c>
      <c r="I962" s="88">
        <v>12.7</v>
      </c>
      <c r="J962" s="88">
        <v>0</v>
      </c>
      <c r="K962" s="88">
        <v>0</v>
      </c>
      <c r="L962" s="88">
        <v>-71.31</v>
      </c>
      <c r="M962" s="88">
        <v>17.350000000000001</v>
      </c>
      <c r="N962" s="88">
        <v>428.67</v>
      </c>
      <c r="O962" s="89">
        <v>7.13</v>
      </c>
    </row>
    <row r="963" spans="2:15" ht="15.6" thickBot="1">
      <c r="B963" s="82">
        <v>1767.84</v>
      </c>
      <c r="C963" s="86" t="s">
        <v>5194</v>
      </c>
      <c r="D963" s="86" t="s">
        <v>5269</v>
      </c>
      <c r="E963" s="86" t="s">
        <v>5218</v>
      </c>
      <c r="F963" s="86">
        <v>12.57</v>
      </c>
      <c r="G963" s="86">
        <v>0</v>
      </c>
      <c r="H963" s="86">
        <v>0</v>
      </c>
      <c r="I963" s="86">
        <v>12.7</v>
      </c>
      <c r="J963" s="86">
        <v>0</v>
      </c>
      <c r="K963" s="86">
        <v>0</v>
      </c>
      <c r="L963" s="86">
        <v>-67.12</v>
      </c>
      <c r="M963" s="86">
        <v>17.989999999999998</v>
      </c>
      <c r="N963" s="86">
        <v>395.85</v>
      </c>
      <c r="O963" s="83">
        <v>6.86</v>
      </c>
    </row>
    <row r="964" spans="2:15" ht="15.6" thickBot="1">
      <c r="B964" s="87">
        <v>1828.8</v>
      </c>
      <c r="C964" s="88" t="s">
        <v>5194</v>
      </c>
      <c r="D964" s="88" t="s">
        <v>5269</v>
      </c>
      <c r="E964" s="88" t="s">
        <v>5218</v>
      </c>
      <c r="F964" s="88">
        <v>12.56</v>
      </c>
      <c r="G964" s="88">
        <v>0</v>
      </c>
      <c r="H964" s="88">
        <v>0</v>
      </c>
      <c r="I964" s="88">
        <v>12.7</v>
      </c>
      <c r="J964" s="88">
        <v>0</v>
      </c>
      <c r="K964" s="88">
        <v>0</v>
      </c>
      <c r="L964" s="88">
        <v>-62.92</v>
      </c>
      <c r="M964" s="88">
        <v>18.64</v>
      </c>
      <c r="N964" s="88">
        <v>363.02</v>
      </c>
      <c r="O964" s="89">
        <v>6.56</v>
      </c>
    </row>
    <row r="965" spans="2:15" ht="15.6" thickBot="1">
      <c r="B965" s="82">
        <v>1889.76</v>
      </c>
      <c r="C965" s="86" t="s">
        <v>5194</v>
      </c>
      <c r="D965" s="86" t="s">
        <v>5269</v>
      </c>
      <c r="E965" s="86" t="s">
        <v>5218</v>
      </c>
      <c r="F965" s="86">
        <v>12.56</v>
      </c>
      <c r="G965" s="86">
        <v>0</v>
      </c>
      <c r="H965" s="86">
        <v>0</v>
      </c>
      <c r="I965" s="86">
        <v>12.7</v>
      </c>
      <c r="J965" s="86">
        <v>0</v>
      </c>
      <c r="K965" s="86">
        <v>0</v>
      </c>
      <c r="L965" s="86">
        <v>-58.73</v>
      </c>
      <c r="M965" s="86">
        <v>19.28</v>
      </c>
      <c r="N965" s="86">
        <v>330.19</v>
      </c>
      <c r="O965" s="83">
        <v>6.23</v>
      </c>
    </row>
    <row r="966" spans="2:15" ht="15.6" thickBot="1">
      <c r="B966" s="87">
        <v>1950.72</v>
      </c>
      <c r="C966" s="88" t="s">
        <v>5194</v>
      </c>
      <c r="D966" s="88" t="s">
        <v>5269</v>
      </c>
      <c r="E966" s="88" t="s">
        <v>5218</v>
      </c>
      <c r="F966" s="88">
        <v>12.56</v>
      </c>
      <c r="G966" s="88">
        <v>0</v>
      </c>
      <c r="H966" s="88">
        <v>0</v>
      </c>
      <c r="I966" s="88">
        <v>12.7</v>
      </c>
      <c r="J966" s="88">
        <v>0</v>
      </c>
      <c r="K966" s="88">
        <v>0</v>
      </c>
      <c r="L966" s="88">
        <v>-54.53</v>
      </c>
      <c r="M966" s="88">
        <v>19.920000000000002</v>
      </c>
      <c r="N966" s="88">
        <v>297.37</v>
      </c>
      <c r="O966" s="89">
        <v>5.89</v>
      </c>
    </row>
    <row r="967" spans="2:15" ht="15.6" thickBot="1">
      <c r="B967" s="82">
        <v>2011.68</v>
      </c>
      <c r="C967" s="86" t="s">
        <v>5194</v>
      </c>
      <c r="D967" s="86" t="s">
        <v>5269</v>
      </c>
      <c r="E967" s="86" t="s">
        <v>5218</v>
      </c>
      <c r="F967" s="86">
        <v>12.56</v>
      </c>
      <c r="G967" s="86">
        <v>0</v>
      </c>
      <c r="H967" s="86">
        <v>0</v>
      </c>
      <c r="I967" s="86">
        <v>12.7</v>
      </c>
      <c r="J967" s="86">
        <v>0</v>
      </c>
      <c r="K967" s="86">
        <v>0</v>
      </c>
      <c r="L967" s="86">
        <v>-50.34</v>
      </c>
      <c r="M967" s="86">
        <v>20.56</v>
      </c>
      <c r="N967" s="86">
        <v>264.54000000000002</v>
      </c>
      <c r="O967" s="83">
        <v>5.53</v>
      </c>
    </row>
    <row r="968" spans="2:15" ht="15.6" thickBot="1">
      <c r="B968" s="87">
        <v>2072.64</v>
      </c>
      <c r="C968" s="88" t="s">
        <v>5194</v>
      </c>
      <c r="D968" s="88" t="s">
        <v>5269</v>
      </c>
      <c r="E968" s="88" t="s">
        <v>5218</v>
      </c>
      <c r="F968" s="88">
        <v>12.56</v>
      </c>
      <c r="G968" s="88">
        <v>0</v>
      </c>
      <c r="H968" s="88">
        <v>0</v>
      </c>
      <c r="I968" s="88">
        <v>12.7</v>
      </c>
      <c r="J968" s="88">
        <v>0</v>
      </c>
      <c r="K968" s="88">
        <v>0</v>
      </c>
      <c r="L968" s="88">
        <v>-46.14</v>
      </c>
      <c r="M968" s="88">
        <v>21.21</v>
      </c>
      <c r="N968" s="88">
        <v>231.71</v>
      </c>
      <c r="O968" s="89">
        <v>5.15</v>
      </c>
    </row>
    <row r="969" spans="2:15" ht="15.6" thickBot="1">
      <c r="B969" s="82">
        <v>2133.6</v>
      </c>
      <c r="C969" s="86" t="s">
        <v>5194</v>
      </c>
      <c r="D969" s="86" t="s">
        <v>5269</v>
      </c>
      <c r="E969" s="86" t="s">
        <v>5218</v>
      </c>
      <c r="F969" s="86">
        <v>12.56</v>
      </c>
      <c r="G969" s="86">
        <v>0</v>
      </c>
      <c r="H969" s="86">
        <v>0</v>
      </c>
      <c r="I969" s="86">
        <v>12.7</v>
      </c>
      <c r="J969" s="86">
        <v>0</v>
      </c>
      <c r="K969" s="86">
        <v>0</v>
      </c>
      <c r="L969" s="86">
        <v>-41.95</v>
      </c>
      <c r="M969" s="86">
        <v>21.85</v>
      </c>
      <c r="N969" s="86">
        <v>198.89</v>
      </c>
      <c r="O969" s="83">
        <v>4.75</v>
      </c>
    </row>
    <row r="970" spans="2:15" ht="15.6" thickBot="1">
      <c r="B970" s="87">
        <v>2194.56</v>
      </c>
      <c r="C970" s="88" t="s">
        <v>5194</v>
      </c>
      <c r="D970" s="88" t="s">
        <v>5269</v>
      </c>
      <c r="E970" s="88" t="s">
        <v>5218</v>
      </c>
      <c r="F970" s="88">
        <v>12.56</v>
      </c>
      <c r="G970" s="88">
        <v>0</v>
      </c>
      <c r="H970" s="88">
        <v>0</v>
      </c>
      <c r="I970" s="88">
        <v>12.7</v>
      </c>
      <c r="J970" s="88">
        <v>0</v>
      </c>
      <c r="K970" s="88">
        <v>0</v>
      </c>
      <c r="L970" s="88">
        <v>-37.75</v>
      </c>
      <c r="M970" s="88">
        <v>22.49</v>
      </c>
      <c r="N970" s="88">
        <v>166.06</v>
      </c>
      <c r="O970" s="89">
        <v>4.33</v>
      </c>
    </row>
    <row r="971" spans="2:15" ht="15.6" thickBot="1">
      <c r="B971" s="82">
        <v>2255.52</v>
      </c>
      <c r="C971" s="86" t="s">
        <v>5194</v>
      </c>
      <c r="D971" s="86" t="s">
        <v>5269</v>
      </c>
      <c r="E971" s="86" t="s">
        <v>5218</v>
      </c>
      <c r="F971" s="86">
        <v>12.56</v>
      </c>
      <c r="G971" s="86">
        <v>0</v>
      </c>
      <c r="H971" s="86">
        <v>0</v>
      </c>
      <c r="I971" s="86">
        <v>12.7</v>
      </c>
      <c r="J971" s="86">
        <v>0</v>
      </c>
      <c r="K971" s="86">
        <v>0</v>
      </c>
      <c r="L971" s="86">
        <v>-33.56</v>
      </c>
      <c r="M971" s="86">
        <v>23.13</v>
      </c>
      <c r="N971" s="86">
        <v>133.22999999999999</v>
      </c>
      <c r="O971" s="83">
        <v>3.9</v>
      </c>
    </row>
    <row r="972" spans="2:15" ht="15.6" thickBot="1">
      <c r="B972" s="87">
        <v>2316.48</v>
      </c>
      <c r="C972" s="88" t="s">
        <v>5194</v>
      </c>
      <c r="D972" s="88" t="s">
        <v>5269</v>
      </c>
      <c r="E972" s="88" t="s">
        <v>5218</v>
      </c>
      <c r="F972" s="88">
        <v>12.56</v>
      </c>
      <c r="G972" s="88">
        <v>0</v>
      </c>
      <c r="H972" s="88">
        <v>0</v>
      </c>
      <c r="I972" s="88">
        <v>12.7</v>
      </c>
      <c r="J972" s="88">
        <v>0</v>
      </c>
      <c r="K972" s="88">
        <v>0</v>
      </c>
      <c r="L972" s="88">
        <v>-29.36</v>
      </c>
      <c r="M972" s="88">
        <v>23.78</v>
      </c>
      <c r="N972" s="88">
        <v>100.41</v>
      </c>
      <c r="O972" s="89">
        <v>3.46</v>
      </c>
    </row>
    <row r="973" spans="2:15" ht="15.6" thickBot="1">
      <c r="B973" s="82">
        <v>2377.44</v>
      </c>
      <c r="C973" s="86" t="s">
        <v>5194</v>
      </c>
      <c r="D973" s="86" t="s">
        <v>5269</v>
      </c>
      <c r="E973" s="86" t="s">
        <v>5218</v>
      </c>
      <c r="F973" s="86">
        <v>12.56</v>
      </c>
      <c r="G973" s="86">
        <v>0</v>
      </c>
      <c r="H973" s="86">
        <v>0</v>
      </c>
      <c r="I973" s="86">
        <v>12.7</v>
      </c>
      <c r="J973" s="86">
        <v>0</v>
      </c>
      <c r="K973" s="86">
        <v>0</v>
      </c>
      <c r="L973" s="86">
        <v>-25.17</v>
      </c>
      <c r="M973" s="86">
        <v>24.42</v>
      </c>
      <c r="N973" s="86">
        <v>80.8</v>
      </c>
      <c r="O973" s="83">
        <v>3</v>
      </c>
    </row>
    <row r="974" spans="2:15" ht="15.6" thickBot="1">
      <c r="B974" s="87">
        <v>2438.4</v>
      </c>
      <c r="C974" s="88" t="s">
        <v>5194</v>
      </c>
      <c r="D974" s="88" t="s">
        <v>5269</v>
      </c>
      <c r="E974" s="88" t="s">
        <v>5218</v>
      </c>
      <c r="F974" s="88">
        <v>12.56</v>
      </c>
      <c r="G974" s="88">
        <v>0</v>
      </c>
      <c r="H974" s="88">
        <v>0</v>
      </c>
      <c r="I974" s="88">
        <v>12.7</v>
      </c>
      <c r="J974" s="88">
        <v>0</v>
      </c>
      <c r="K974" s="88">
        <v>0</v>
      </c>
      <c r="L974" s="88">
        <v>-20.97</v>
      </c>
      <c r="M974" s="88">
        <v>25.06</v>
      </c>
      <c r="N974" s="88">
        <v>67.34</v>
      </c>
      <c r="O974" s="89">
        <v>2.5299999999999998</v>
      </c>
    </row>
    <row r="975" spans="2:15" ht="15.6" thickBot="1">
      <c r="B975" s="82">
        <v>2499.36</v>
      </c>
      <c r="C975" s="86" t="s">
        <v>5194</v>
      </c>
      <c r="D975" s="86" t="s">
        <v>5269</v>
      </c>
      <c r="E975" s="86" t="s">
        <v>5218</v>
      </c>
      <c r="F975" s="86">
        <v>12.56</v>
      </c>
      <c r="G975" s="86">
        <v>0</v>
      </c>
      <c r="H975" s="86">
        <v>0</v>
      </c>
      <c r="I975" s="86">
        <v>12.7</v>
      </c>
      <c r="J975" s="86">
        <v>0</v>
      </c>
      <c r="K975" s="86">
        <v>0</v>
      </c>
      <c r="L975" s="86">
        <v>-16.78</v>
      </c>
      <c r="M975" s="86">
        <v>25.7</v>
      </c>
      <c r="N975" s="86">
        <v>53.87</v>
      </c>
      <c r="O975" s="83">
        <v>2.04</v>
      </c>
    </row>
    <row r="976" spans="2:15" ht="15.6" thickBot="1">
      <c r="B976" s="87">
        <v>2560.3200000000002</v>
      </c>
      <c r="C976" s="88" t="s">
        <v>5194</v>
      </c>
      <c r="D976" s="88" t="s">
        <v>5269</v>
      </c>
      <c r="E976" s="88" t="s">
        <v>5218</v>
      </c>
      <c r="F976" s="88">
        <v>12.56</v>
      </c>
      <c r="G976" s="88">
        <v>0</v>
      </c>
      <c r="H976" s="88">
        <v>0</v>
      </c>
      <c r="I976" s="88">
        <v>12.7</v>
      </c>
      <c r="J976" s="88">
        <v>0</v>
      </c>
      <c r="K976" s="88">
        <v>0</v>
      </c>
      <c r="L976" s="88">
        <v>-12.58</v>
      </c>
      <c r="M976" s="88">
        <v>26.35</v>
      </c>
      <c r="N976" s="88">
        <v>40.4</v>
      </c>
      <c r="O976" s="89">
        <v>1.55</v>
      </c>
    </row>
    <row r="977" spans="2:15" ht="15.6" thickBot="1">
      <c r="B977" s="82">
        <v>2621.2800000000002</v>
      </c>
      <c r="C977" s="86" t="s">
        <v>5194</v>
      </c>
      <c r="D977" s="86" t="s">
        <v>5269</v>
      </c>
      <c r="E977" s="86" t="s">
        <v>5218</v>
      </c>
      <c r="F977" s="86">
        <v>12.56</v>
      </c>
      <c r="G977" s="86">
        <v>0</v>
      </c>
      <c r="H977" s="86">
        <v>0</v>
      </c>
      <c r="I977" s="86">
        <v>12.7</v>
      </c>
      <c r="J977" s="86">
        <v>0</v>
      </c>
      <c r="K977" s="86">
        <v>0</v>
      </c>
      <c r="L977" s="86">
        <v>-8.39</v>
      </c>
      <c r="M977" s="86">
        <v>26.99</v>
      </c>
      <c r="N977" s="86">
        <v>26.93</v>
      </c>
      <c r="O977" s="83">
        <v>1.04</v>
      </c>
    </row>
    <row r="978" spans="2:15" ht="15.6" thickBot="1">
      <c r="B978" s="87">
        <v>2682.24</v>
      </c>
      <c r="C978" s="88" t="s">
        <v>5194</v>
      </c>
      <c r="D978" s="88" t="s">
        <v>5269</v>
      </c>
      <c r="E978" s="88" t="s">
        <v>5218</v>
      </c>
      <c r="F978" s="88">
        <v>12.56</v>
      </c>
      <c r="G978" s="88">
        <v>0</v>
      </c>
      <c r="H978" s="88">
        <v>0</v>
      </c>
      <c r="I978" s="88">
        <v>12.7</v>
      </c>
      <c r="J978" s="88">
        <v>0</v>
      </c>
      <c r="K978" s="88">
        <v>0</v>
      </c>
      <c r="L978" s="88">
        <v>-4.1900000000000004</v>
      </c>
      <c r="M978" s="88">
        <v>27.63</v>
      </c>
      <c r="N978" s="88">
        <v>13.47</v>
      </c>
      <c r="O978" s="89">
        <v>0.53</v>
      </c>
    </row>
    <row r="979" spans="2:15" ht="15.6" thickBot="1">
      <c r="B979" s="82">
        <v>2743.2</v>
      </c>
      <c r="C979" s="86" t="s">
        <v>5194</v>
      </c>
      <c r="D979" s="86" t="s">
        <v>5269</v>
      </c>
      <c r="E979" s="86" t="s">
        <v>5218</v>
      </c>
      <c r="F979" s="86">
        <v>12.56</v>
      </c>
      <c r="G979" s="86">
        <v>0</v>
      </c>
      <c r="H979" s="86">
        <v>0</v>
      </c>
      <c r="I979" s="86">
        <v>12.7</v>
      </c>
      <c r="J979" s="86">
        <v>0</v>
      </c>
      <c r="K979" s="86">
        <v>0</v>
      </c>
      <c r="L979" s="86">
        <v>0</v>
      </c>
      <c r="M979" s="86">
        <v>28.28</v>
      </c>
      <c r="N979" s="86">
        <v>0</v>
      </c>
      <c r="O979" s="83">
        <v>0</v>
      </c>
    </row>
    <row r="980" spans="2:15" ht="15.6" thickBot="1">
      <c r="B980" s="87">
        <v>60.96</v>
      </c>
      <c r="C980" s="88" t="s">
        <v>5216</v>
      </c>
      <c r="D980" s="88" t="s">
        <v>5269</v>
      </c>
      <c r="E980" s="88" t="s">
        <v>5218</v>
      </c>
      <c r="F980" s="88">
        <v>12.5</v>
      </c>
      <c r="G980" s="88">
        <v>0</v>
      </c>
      <c r="H980" s="88">
        <v>0</v>
      </c>
      <c r="I980" s="88">
        <v>12.61</v>
      </c>
      <c r="J980" s="88">
        <v>0</v>
      </c>
      <c r="K980" s="88">
        <v>0</v>
      </c>
      <c r="L980" s="88">
        <v>-184.58</v>
      </c>
      <c r="M980" s="88">
        <v>0</v>
      </c>
      <c r="N980" s="88">
        <v>1175.79</v>
      </c>
      <c r="O980" s="89">
        <v>36.11</v>
      </c>
    </row>
    <row r="981" spans="2:15" ht="15.6" thickBot="1">
      <c r="B981" s="82">
        <v>121.92</v>
      </c>
      <c r="C981" s="86" t="s">
        <v>5216</v>
      </c>
      <c r="D981" s="86" t="s">
        <v>5269</v>
      </c>
      <c r="E981" s="86" t="s">
        <v>5218</v>
      </c>
      <c r="F981" s="86">
        <v>12.51</v>
      </c>
      <c r="G981" s="86">
        <v>0</v>
      </c>
      <c r="H981" s="86">
        <v>0</v>
      </c>
      <c r="I981" s="86">
        <v>12.64</v>
      </c>
      <c r="J981" s="86">
        <v>0</v>
      </c>
      <c r="K981" s="86">
        <v>0</v>
      </c>
      <c r="L981" s="86">
        <v>-180.38</v>
      </c>
      <c r="M981" s="86">
        <v>0.64</v>
      </c>
      <c r="N981" s="86">
        <v>1147.5899999999999</v>
      </c>
      <c r="O981" s="83">
        <v>35.08</v>
      </c>
    </row>
    <row r="982" spans="2:15" ht="15.6" thickBot="1">
      <c r="B982" s="87">
        <v>182.88</v>
      </c>
      <c r="C982" s="88" t="s">
        <v>5216</v>
      </c>
      <c r="D982" s="88" t="s">
        <v>5269</v>
      </c>
      <c r="E982" s="88" t="s">
        <v>5218</v>
      </c>
      <c r="F982" s="88">
        <v>12.51</v>
      </c>
      <c r="G982" s="88">
        <v>0</v>
      </c>
      <c r="H982" s="88">
        <v>0</v>
      </c>
      <c r="I982" s="88">
        <v>12.65</v>
      </c>
      <c r="J982" s="88">
        <v>0</v>
      </c>
      <c r="K982" s="88">
        <v>0</v>
      </c>
      <c r="L982" s="88">
        <v>-176.19</v>
      </c>
      <c r="M982" s="88">
        <v>1.29</v>
      </c>
      <c r="N982" s="88">
        <v>1147.5899999999999</v>
      </c>
      <c r="O982" s="89">
        <v>34.049999999999997</v>
      </c>
    </row>
    <row r="983" spans="2:15" ht="15.6" thickBot="1">
      <c r="B983" s="82">
        <v>243.84</v>
      </c>
      <c r="C983" s="86" t="s">
        <v>5216</v>
      </c>
      <c r="D983" s="86" t="s">
        <v>5269</v>
      </c>
      <c r="E983" s="86" t="s">
        <v>5218</v>
      </c>
      <c r="F983" s="86">
        <v>12.52</v>
      </c>
      <c r="G983" s="86">
        <v>0</v>
      </c>
      <c r="H983" s="86">
        <v>0</v>
      </c>
      <c r="I983" s="86">
        <v>12.65</v>
      </c>
      <c r="J983" s="86">
        <v>0</v>
      </c>
      <c r="K983" s="86">
        <v>0</v>
      </c>
      <c r="L983" s="86">
        <v>-171.99</v>
      </c>
      <c r="M983" s="86">
        <v>1.93</v>
      </c>
      <c r="N983" s="86">
        <v>1147.5899999999999</v>
      </c>
      <c r="O983" s="83">
        <v>33.01</v>
      </c>
    </row>
    <row r="984" spans="2:15" ht="15.6" thickBot="1">
      <c r="B984" s="87">
        <v>304.8</v>
      </c>
      <c r="C984" s="88" t="s">
        <v>5216</v>
      </c>
      <c r="D984" s="88" t="s">
        <v>5269</v>
      </c>
      <c r="E984" s="88" t="s">
        <v>5218</v>
      </c>
      <c r="F984" s="88">
        <v>12.52</v>
      </c>
      <c r="G984" s="88">
        <v>0</v>
      </c>
      <c r="H984" s="88">
        <v>0</v>
      </c>
      <c r="I984" s="88">
        <v>12.65</v>
      </c>
      <c r="J984" s="88">
        <v>0</v>
      </c>
      <c r="K984" s="88">
        <v>0</v>
      </c>
      <c r="L984" s="88">
        <v>-167.8</v>
      </c>
      <c r="M984" s="88">
        <v>2.57</v>
      </c>
      <c r="N984" s="88">
        <v>1147.5899999999999</v>
      </c>
      <c r="O984" s="89">
        <v>31.98</v>
      </c>
    </row>
    <row r="985" spans="2:15" ht="15.6" thickBot="1">
      <c r="B985" s="82">
        <v>365.76</v>
      </c>
      <c r="C985" s="86" t="s">
        <v>5216</v>
      </c>
      <c r="D985" s="86" t="s">
        <v>5269</v>
      </c>
      <c r="E985" s="86" t="s">
        <v>5218</v>
      </c>
      <c r="F985" s="86">
        <v>12.53</v>
      </c>
      <c r="G985" s="86">
        <v>0</v>
      </c>
      <c r="H985" s="86">
        <v>0</v>
      </c>
      <c r="I985" s="86">
        <v>12.66</v>
      </c>
      <c r="J985" s="86">
        <v>0</v>
      </c>
      <c r="K985" s="86">
        <v>0</v>
      </c>
      <c r="L985" s="86">
        <v>-163.6</v>
      </c>
      <c r="M985" s="86">
        <v>3.21</v>
      </c>
      <c r="N985" s="86">
        <v>1147.5899999999999</v>
      </c>
      <c r="O985" s="83">
        <v>30.95</v>
      </c>
    </row>
    <row r="986" spans="2:15" ht="15.6" thickBot="1">
      <c r="B986" s="87">
        <v>426.72</v>
      </c>
      <c r="C986" s="88" t="s">
        <v>5216</v>
      </c>
      <c r="D986" s="88" t="s">
        <v>5269</v>
      </c>
      <c r="E986" s="88" t="s">
        <v>5218</v>
      </c>
      <c r="F986" s="88">
        <v>12.53</v>
      </c>
      <c r="G986" s="88">
        <v>0</v>
      </c>
      <c r="H986" s="88">
        <v>0</v>
      </c>
      <c r="I986" s="88">
        <v>12.66</v>
      </c>
      <c r="J986" s="88">
        <v>0</v>
      </c>
      <c r="K986" s="88">
        <v>0</v>
      </c>
      <c r="L986" s="88">
        <v>-159.41</v>
      </c>
      <c r="M986" s="88">
        <v>3.86</v>
      </c>
      <c r="N986" s="88">
        <v>1125.51</v>
      </c>
      <c r="O986" s="89">
        <v>29.92</v>
      </c>
    </row>
    <row r="987" spans="2:15" ht="15.6" thickBot="1">
      <c r="B987" s="82">
        <v>487.68</v>
      </c>
      <c r="C987" s="86" t="s">
        <v>5216</v>
      </c>
      <c r="D987" s="86" t="s">
        <v>5269</v>
      </c>
      <c r="E987" s="86" t="s">
        <v>5218</v>
      </c>
      <c r="F987" s="86">
        <v>12.53</v>
      </c>
      <c r="G987" s="86">
        <v>0</v>
      </c>
      <c r="H987" s="86">
        <v>0</v>
      </c>
      <c r="I987" s="86">
        <v>12.67</v>
      </c>
      <c r="J987" s="86">
        <v>0</v>
      </c>
      <c r="K987" s="86">
        <v>0</v>
      </c>
      <c r="L987" s="86">
        <v>-155.21</v>
      </c>
      <c r="M987" s="86">
        <v>4.5</v>
      </c>
      <c r="N987" s="86">
        <v>1085.21</v>
      </c>
      <c r="O987" s="83">
        <v>28.89</v>
      </c>
    </row>
    <row r="988" spans="2:15" ht="15.6" thickBot="1">
      <c r="B988" s="87">
        <v>548.64</v>
      </c>
      <c r="C988" s="88" t="s">
        <v>5216</v>
      </c>
      <c r="D988" s="88" t="s">
        <v>5269</v>
      </c>
      <c r="E988" s="88" t="s">
        <v>5218</v>
      </c>
      <c r="F988" s="88">
        <v>12.54</v>
      </c>
      <c r="G988" s="88">
        <v>0</v>
      </c>
      <c r="H988" s="88">
        <v>0</v>
      </c>
      <c r="I988" s="88">
        <v>12.67</v>
      </c>
      <c r="J988" s="88">
        <v>0</v>
      </c>
      <c r="K988" s="88">
        <v>0</v>
      </c>
      <c r="L988" s="88">
        <v>-151.02000000000001</v>
      </c>
      <c r="M988" s="88">
        <v>5.14</v>
      </c>
      <c r="N988" s="88">
        <v>1052.3800000000001</v>
      </c>
      <c r="O988" s="89">
        <v>27.86</v>
      </c>
    </row>
    <row r="989" spans="2:15" ht="15.6" thickBot="1">
      <c r="B989" s="82">
        <v>609.6</v>
      </c>
      <c r="C989" s="86" t="s">
        <v>5216</v>
      </c>
      <c r="D989" s="86" t="s">
        <v>5269</v>
      </c>
      <c r="E989" s="86" t="s">
        <v>5218</v>
      </c>
      <c r="F989" s="86">
        <v>12.54</v>
      </c>
      <c r="G989" s="86">
        <v>0</v>
      </c>
      <c r="H989" s="86">
        <v>0</v>
      </c>
      <c r="I989" s="86">
        <v>12.68</v>
      </c>
      <c r="J989" s="86">
        <v>0</v>
      </c>
      <c r="K989" s="86">
        <v>0</v>
      </c>
      <c r="L989" s="86">
        <v>-146.82</v>
      </c>
      <c r="M989" s="86">
        <v>5.78</v>
      </c>
      <c r="N989" s="86">
        <v>1019.56</v>
      </c>
      <c r="O989" s="83">
        <v>26.83</v>
      </c>
    </row>
    <row r="990" spans="2:15" ht="15.6" thickBot="1">
      <c r="B990" s="87">
        <v>670.56</v>
      </c>
      <c r="C990" s="88" t="s">
        <v>5216</v>
      </c>
      <c r="D990" s="88" t="s">
        <v>5269</v>
      </c>
      <c r="E990" s="88" t="s">
        <v>5218</v>
      </c>
      <c r="F990" s="88">
        <v>12.55</v>
      </c>
      <c r="G990" s="88">
        <v>0</v>
      </c>
      <c r="H990" s="88">
        <v>0</v>
      </c>
      <c r="I990" s="88">
        <v>12.68</v>
      </c>
      <c r="J990" s="88">
        <v>0</v>
      </c>
      <c r="K990" s="88">
        <v>0</v>
      </c>
      <c r="L990" s="88">
        <v>-142.63</v>
      </c>
      <c r="M990" s="88">
        <v>6.43</v>
      </c>
      <c r="N990" s="88">
        <v>986.73</v>
      </c>
      <c r="O990" s="89">
        <v>25.79</v>
      </c>
    </row>
    <row r="991" spans="2:15" ht="15.6" thickBot="1">
      <c r="B991" s="82">
        <v>731.52</v>
      </c>
      <c r="C991" s="86" t="s">
        <v>5216</v>
      </c>
      <c r="D991" s="86" t="s">
        <v>5269</v>
      </c>
      <c r="E991" s="86" t="s">
        <v>5218</v>
      </c>
      <c r="F991" s="86">
        <v>12.55</v>
      </c>
      <c r="G991" s="86">
        <v>0</v>
      </c>
      <c r="H991" s="86">
        <v>0</v>
      </c>
      <c r="I991" s="86">
        <v>12.68</v>
      </c>
      <c r="J991" s="86">
        <v>0</v>
      </c>
      <c r="K991" s="86">
        <v>0</v>
      </c>
      <c r="L991" s="86">
        <v>-138.43</v>
      </c>
      <c r="M991" s="86">
        <v>7.07</v>
      </c>
      <c r="N991" s="86">
        <v>953.9</v>
      </c>
      <c r="O991" s="83">
        <v>24.76</v>
      </c>
    </row>
    <row r="992" spans="2:15" ht="15.6" thickBot="1">
      <c r="B992" s="87">
        <v>792.48</v>
      </c>
      <c r="C992" s="88" t="s">
        <v>5216</v>
      </c>
      <c r="D992" s="88" t="s">
        <v>5269</v>
      </c>
      <c r="E992" s="88" t="s">
        <v>5218</v>
      </c>
      <c r="F992" s="88">
        <v>12.56</v>
      </c>
      <c r="G992" s="88">
        <v>0</v>
      </c>
      <c r="H992" s="88">
        <v>0</v>
      </c>
      <c r="I992" s="88">
        <v>12.69</v>
      </c>
      <c r="J992" s="88">
        <v>0</v>
      </c>
      <c r="K992" s="88">
        <v>0</v>
      </c>
      <c r="L992" s="88">
        <v>-134.24</v>
      </c>
      <c r="M992" s="88">
        <v>7.71</v>
      </c>
      <c r="N992" s="88">
        <v>921.08</v>
      </c>
      <c r="O992" s="89">
        <v>23.73</v>
      </c>
    </row>
    <row r="993" spans="2:15" ht="15.6" thickBot="1">
      <c r="B993" s="82">
        <v>853.44</v>
      </c>
      <c r="C993" s="86" t="s">
        <v>5216</v>
      </c>
      <c r="D993" s="86" t="s">
        <v>5269</v>
      </c>
      <c r="E993" s="86" t="s">
        <v>5218</v>
      </c>
      <c r="F993" s="86">
        <v>12.56</v>
      </c>
      <c r="G993" s="86">
        <v>0</v>
      </c>
      <c r="H993" s="86">
        <v>0</v>
      </c>
      <c r="I993" s="86">
        <v>12.69</v>
      </c>
      <c r="J993" s="86">
        <v>0</v>
      </c>
      <c r="K993" s="86">
        <v>0</v>
      </c>
      <c r="L993" s="86">
        <v>-130.04</v>
      </c>
      <c r="M993" s="86">
        <v>8.35</v>
      </c>
      <c r="N993" s="86">
        <v>888.25</v>
      </c>
      <c r="O993" s="83">
        <v>22.7</v>
      </c>
    </row>
    <row r="994" spans="2:15" ht="15.6" thickBot="1">
      <c r="B994" s="87">
        <v>914.4</v>
      </c>
      <c r="C994" s="88" t="s">
        <v>5216</v>
      </c>
      <c r="D994" s="88" t="s">
        <v>5269</v>
      </c>
      <c r="E994" s="88" t="s">
        <v>5218</v>
      </c>
      <c r="F994" s="88">
        <v>12.57</v>
      </c>
      <c r="G994" s="88">
        <v>0</v>
      </c>
      <c r="H994" s="88">
        <v>0</v>
      </c>
      <c r="I994" s="88">
        <v>12.7</v>
      </c>
      <c r="J994" s="88">
        <v>0</v>
      </c>
      <c r="K994" s="88">
        <v>0</v>
      </c>
      <c r="L994" s="88">
        <v>-125.85</v>
      </c>
      <c r="M994" s="88">
        <v>9</v>
      </c>
      <c r="N994" s="88">
        <v>855.42</v>
      </c>
      <c r="O994" s="89">
        <v>21.67</v>
      </c>
    </row>
    <row r="995" spans="2:15" ht="15.6" thickBot="1">
      <c r="B995" s="82">
        <v>975.36</v>
      </c>
      <c r="C995" s="86" t="s">
        <v>5216</v>
      </c>
      <c r="D995" s="86" t="s">
        <v>5269</v>
      </c>
      <c r="E995" s="86" t="s">
        <v>5218</v>
      </c>
      <c r="F995" s="86">
        <v>12.56</v>
      </c>
      <c r="G995" s="86">
        <v>0</v>
      </c>
      <c r="H995" s="86">
        <v>0</v>
      </c>
      <c r="I995" s="86">
        <v>12.7</v>
      </c>
      <c r="J995" s="86">
        <v>0</v>
      </c>
      <c r="K995" s="86">
        <v>0</v>
      </c>
      <c r="L995" s="86">
        <v>-121.65</v>
      </c>
      <c r="M995" s="86">
        <v>9.64</v>
      </c>
      <c r="N995" s="86">
        <v>822.6</v>
      </c>
      <c r="O995" s="83">
        <v>21.3</v>
      </c>
    </row>
    <row r="996" spans="2:15" ht="15.6" thickBot="1">
      <c r="B996" s="87">
        <v>1036.32</v>
      </c>
      <c r="C996" s="88" t="s">
        <v>5216</v>
      </c>
      <c r="D996" s="88" t="s">
        <v>5269</v>
      </c>
      <c r="E996" s="88" t="s">
        <v>5218</v>
      </c>
      <c r="F996" s="88">
        <v>12.56</v>
      </c>
      <c r="G996" s="88">
        <v>0</v>
      </c>
      <c r="H996" s="88">
        <v>0</v>
      </c>
      <c r="I996" s="88">
        <v>12.7</v>
      </c>
      <c r="J996" s="88">
        <v>0</v>
      </c>
      <c r="K996" s="88">
        <v>0</v>
      </c>
      <c r="L996" s="88">
        <v>-117.46</v>
      </c>
      <c r="M996" s="88">
        <v>10.28</v>
      </c>
      <c r="N996" s="88">
        <v>789.77</v>
      </c>
      <c r="O996" s="89">
        <v>20.74</v>
      </c>
    </row>
    <row r="997" spans="2:15" ht="15.6" thickBot="1">
      <c r="B997" s="82">
        <v>1097.28</v>
      </c>
      <c r="C997" s="86" t="s">
        <v>5216</v>
      </c>
      <c r="D997" s="86" t="s">
        <v>5269</v>
      </c>
      <c r="E997" s="86" t="s">
        <v>5218</v>
      </c>
      <c r="F997" s="86">
        <v>12.56</v>
      </c>
      <c r="G997" s="86">
        <v>0</v>
      </c>
      <c r="H997" s="86">
        <v>0</v>
      </c>
      <c r="I997" s="86">
        <v>12.7</v>
      </c>
      <c r="J997" s="86">
        <v>0</v>
      </c>
      <c r="K997" s="86">
        <v>0</v>
      </c>
      <c r="L997" s="86">
        <v>-113.26</v>
      </c>
      <c r="M997" s="86">
        <v>10.92</v>
      </c>
      <c r="N997" s="86">
        <v>756.94</v>
      </c>
      <c r="O997" s="83">
        <v>20.16</v>
      </c>
    </row>
    <row r="998" spans="2:15" ht="15.6" thickBot="1">
      <c r="B998" s="87">
        <v>1158.24</v>
      </c>
      <c r="C998" s="88" t="s">
        <v>5216</v>
      </c>
      <c r="D998" s="88" t="s">
        <v>5269</v>
      </c>
      <c r="E998" s="88" t="s">
        <v>5218</v>
      </c>
      <c r="F998" s="88">
        <v>12.56</v>
      </c>
      <c r="G998" s="88">
        <v>0</v>
      </c>
      <c r="H998" s="88">
        <v>0</v>
      </c>
      <c r="I998" s="88">
        <v>12.7</v>
      </c>
      <c r="J998" s="88">
        <v>0</v>
      </c>
      <c r="K998" s="88">
        <v>0</v>
      </c>
      <c r="L998" s="88">
        <v>-109.07</v>
      </c>
      <c r="M998" s="88">
        <v>11.57</v>
      </c>
      <c r="N998" s="88">
        <v>724.12</v>
      </c>
      <c r="O998" s="89">
        <v>19.559999999999999</v>
      </c>
    </row>
    <row r="999" spans="2:15" ht="15.6" thickBot="1">
      <c r="B999" s="82">
        <v>1219.2</v>
      </c>
      <c r="C999" s="86" t="s">
        <v>5216</v>
      </c>
      <c r="D999" s="86" t="s">
        <v>5269</v>
      </c>
      <c r="E999" s="86" t="s">
        <v>5218</v>
      </c>
      <c r="F999" s="86">
        <v>12.56</v>
      </c>
      <c r="G999" s="86">
        <v>0</v>
      </c>
      <c r="H999" s="86">
        <v>0</v>
      </c>
      <c r="I999" s="86">
        <v>12.7</v>
      </c>
      <c r="J999" s="86">
        <v>0</v>
      </c>
      <c r="K999" s="86">
        <v>0</v>
      </c>
      <c r="L999" s="86">
        <v>-104.87</v>
      </c>
      <c r="M999" s="86">
        <v>12.21</v>
      </c>
      <c r="N999" s="86">
        <v>691.29</v>
      </c>
      <c r="O999" s="83">
        <v>18.940000000000001</v>
      </c>
    </row>
    <row r="1000" spans="2:15" ht="15.6" thickBot="1">
      <c r="B1000" s="87">
        <v>1280.1600000000001</v>
      </c>
      <c r="C1000" s="88" t="s">
        <v>5216</v>
      </c>
      <c r="D1000" s="88" t="s">
        <v>5269</v>
      </c>
      <c r="E1000" s="88" t="s">
        <v>5218</v>
      </c>
      <c r="F1000" s="88">
        <v>12.56</v>
      </c>
      <c r="G1000" s="88">
        <v>0</v>
      </c>
      <c r="H1000" s="88">
        <v>0</v>
      </c>
      <c r="I1000" s="88">
        <v>12.7</v>
      </c>
      <c r="J1000" s="88">
        <v>0</v>
      </c>
      <c r="K1000" s="88">
        <v>0</v>
      </c>
      <c r="L1000" s="88">
        <v>-100.68</v>
      </c>
      <c r="M1000" s="88">
        <v>12.85</v>
      </c>
      <c r="N1000" s="88">
        <v>658.46</v>
      </c>
      <c r="O1000" s="89">
        <v>18.3</v>
      </c>
    </row>
    <row r="1001" spans="2:15" ht="15.6" thickBot="1">
      <c r="B1001" s="82">
        <v>1341.12</v>
      </c>
      <c r="C1001" s="86" t="s">
        <v>5216</v>
      </c>
      <c r="D1001" s="86" t="s">
        <v>5269</v>
      </c>
      <c r="E1001" s="86" t="s">
        <v>5218</v>
      </c>
      <c r="F1001" s="86">
        <v>12.56</v>
      </c>
      <c r="G1001" s="86">
        <v>0</v>
      </c>
      <c r="H1001" s="86">
        <v>0</v>
      </c>
      <c r="I1001" s="86">
        <v>12.7</v>
      </c>
      <c r="J1001" s="86">
        <v>0</v>
      </c>
      <c r="K1001" s="86">
        <v>0</v>
      </c>
      <c r="L1001" s="86">
        <v>-96.48</v>
      </c>
      <c r="M1001" s="86">
        <v>13.49</v>
      </c>
      <c r="N1001" s="86">
        <v>625.64</v>
      </c>
      <c r="O1001" s="83">
        <v>17.649999999999999</v>
      </c>
    </row>
    <row r="1002" spans="2:15" ht="15.6" thickBot="1">
      <c r="B1002" s="87">
        <v>1402.08</v>
      </c>
      <c r="C1002" s="88" t="s">
        <v>5216</v>
      </c>
      <c r="D1002" s="88" t="s">
        <v>5269</v>
      </c>
      <c r="E1002" s="88" t="s">
        <v>5218</v>
      </c>
      <c r="F1002" s="88">
        <v>12.56</v>
      </c>
      <c r="G1002" s="88">
        <v>0</v>
      </c>
      <c r="H1002" s="88">
        <v>0</v>
      </c>
      <c r="I1002" s="88">
        <v>12.7</v>
      </c>
      <c r="J1002" s="88">
        <v>0</v>
      </c>
      <c r="K1002" s="88">
        <v>0</v>
      </c>
      <c r="L1002" s="88">
        <v>-92.29</v>
      </c>
      <c r="M1002" s="88">
        <v>14.14</v>
      </c>
      <c r="N1002" s="88">
        <v>592.80999999999995</v>
      </c>
      <c r="O1002" s="89">
        <v>16.98</v>
      </c>
    </row>
    <row r="1003" spans="2:15" ht="15.6" thickBot="1">
      <c r="B1003" s="82">
        <v>1463.04</v>
      </c>
      <c r="C1003" s="86" t="s">
        <v>5216</v>
      </c>
      <c r="D1003" s="86" t="s">
        <v>5269</v>
      </c>
      <c r="E1003" s="86" t="s">
        <v>5218</v>
      </c>
      <c r="F1003" s="86">
        <v>12.56</v>
      </c>
      <c r="G1003" s="86">
        <v>0</v>
      </c>
      <c r="H1003" s="86">
        <v>0</v>
      </c>
      <c r="I1003" s="86">
        <v>12.7</v>
      </c>
      <c r="J1003" s="86">
        <v>0</v>
      </c>
      <c r="K1003" s="86">
        <v>0</v>
      </c>
      <c r="L1003" s="86">
        <v>-88.09</v>
      </c>
      <c r="M1003" s="86">
        <v>14.78</v>
      </c>
      <c r="N1003" s="86">
        <v>559.98</v>
      </c>
      <c r="O1003" s="83">
        <v>16.309999999999999</v>
      </c>
    </row>
    <row r="1004" spans="2:15" ht="15.6" thickBot="1">
      <c r="B1004" s="87">
        <v>1524</v>
      </c>
      <c r="C1004" s="88" t="s">
        <v>5216</v>
      </c>
      <c r="D1004" s="88" t="s">
        <v>5269</v>
      </c>
      <c r="E1004" s="88" t="s">
        <v>5218</v>
      </c>
      <c r="F1004" s="88">
        <v>12.56</v>
      </c>
      <c r="G1004" s="88">
        <v>0</v>
      </c>
      <c r="H1004" s="88">
        <v>0</v>
      </c>
      <c r="I1004" s="88">
        <v>12.7</v>
      </c>
      <c r="J1004" s="88">
        <v>0</v>
      </c>
      <c r="K1004" s="88">
        <v>0</v>
      </c>
      <c r="L1004" s="88">
        <v>-83.9</v>
      </c>
      <c r="M1004" s="88">
        <v>15.42</v>
      </c>
      <c r="N1004" s="88">
        <v>527.16</v>
      </c>
      <c r="O1004" s="89">
        <v>15.62</v>
      </c>
    </row>
    <row r="1005" spans="2:15" ht="15.6" thickBot="1">
      <c r="B1005" s="82">
        <v>1584.96</v>
      </c>
      <c r="C1005" s="86" t="s">
        <v>5216</v>
      </c>
      <c r="D1005" s="86" t="s">
        <v>5269</v>
      </c>
      <c r="E1005" s="86" t="s">
        <v>5218</v>
      </c>
      <c r="F1005" s="86">
        <v>12.56</v>
      </c>
      <c r="G1005" s="86">
        <v>0</v>
      </c>
      <c r="H1005" s="86">
        <v>0</v>
      </c>
      <c r="I1005" s="86">
        <v>12.7</v>
      </c>
      <c r="J1005" s="86">
        <v>0</v>
      </c>
      <c r="K1005" s="86">
        <v>0</v>
      </c>
      <c r="L1005" s="86">
        <v>-79.7</v>
      </c>
      <c r="M1005" s="86">
        <v>16.07</v>
      </c>
      <c r="N1005" s="86">
        <v>494.33</v>
      </c>
      <c r="O1005" s="83">
        <v>14.92</v>
      </c>
    </row>
    <row r="1006" spans="2:15" ht="15.6" thickBot="1">
      <c r="B1006" s="87">
        <v>1645.92</v>
      </c>
      <c r="C1006" s="88" t="s">
        <v>5216</v>
      </c>
      <c r="D1006" s="88" t="s">
        <v>5269</v>
      </c>
      <c r="E1006" s="88" t="s">
        <v>5218</v>
      </c>
      <c r="F1006" s="88">
        <v>12.56</v>
      </c>
      <c r="G1006" s="88">
        <v>0</v>
      </c>
      <c r="H1006" s="88">
        <v>0</v>
      </c>
      <c r="I1006" s="88">
        <v>12.7</v>
      </c>
      <c r="J1006" s="88">
        <v>0</v>
      </c>
      <c r="K1006" s="88">
        <v>0</v>
      </c>
      <c r="L1006" s="88">
        <v>-75.510000000000005</v>
      </c>
      <c r="M1006" s="88">
        <v>16.71</v>
      </c>
      <c r="N1006" s="88">
        <v>461.5</v>
      </c>
      <c r="O1006" s="89">
        <v>14.21</v>
      </c>
    </row>
    <row r="1007" spans="2:15" ht="15.6" thickBot="1">
      <c r="B1007" s="82">
        <v>1706.88</v>
      </c>
      <c r="C1007" s="86" t="s">
        <v>5216</v>
      </c>
      <c r="D1007" s="86" t="s">
        <v>5269</v>
      </c>
      <c r="E1007" s="86" t="s">
        <v>5218</v>
      </c>
      <c r="F1007" s="86">
        <v>12.56</v>
      </c>
      <c r="G1007" s="86">
        <v>0</v>
      </c>
      <c r="H1007" s="86">
        <v>0</v>
      </c>
      <c r="I1007" s="86">
        <v>12.7</v>
      </c>
      <c r="J1007" s="86">
        <v>0</v>
      </c>
      <c r="K1007" s="86">
        <v>0</v>
      </c>
      <c r="L1007" s="86">
        <v>-71.31</v>
      </c>
      <c r="M1007" s="86">
        <v>17.350000000000001</v>
      </c>
      <c r="N1007" s="86">
        <v>428.67</v>
      </c>
      <c r="O1007" s="83">
        <v>13.49</v>
      </c>
    </row>
    <row r="1008" spans="2:15" ht="15.6" thickBot="1">
      <c r="B1008" s="87">
        <v>1767.84</v>
      </c>
      <c r="C1008" s="88" t="s">
        <v>5216</v>
      </c>
      <c r="D1008" s="88" t="s">
        <v>5269</v>
      </c>
      <c r="E1008" s="88" t="s">
        <v>5218</v>
      </c>
      <c r="F1008" s="88">
        <v>12.56</v>
      </c>
      <c r="G1008" s="88">
        <v>0</v>
      </c>
      <c r="H1008" s="88">
        <v>0</v>
      </c>
      <c r="I1008" s="88">
        <v>12.7</v>
      </c>
      <c r="J1008" s="88">
        <v>0</v>
      </c>
      <c r="K1008" s="88">
        <v>0</v>
      </c>
      <c r="L1008" s="88">
        <v>-67.12</v>
      </c>
      <c r="M1008" s="88">
        <v>17.989999999999998</v>
      </c>
      <c r="N1008" s="88">
        <v>395.85</v>
      </c>
      <c r="O1008" s="89">
        <v>12.77</v>
      </c>
    </row>
    <row r="1009" spans="2:15" ht="15.6" thickBot="1">
      <c r="B1009" s="82">
        <v>1828.8</v>
      </c>
      <c r="C1009" s="86" t="s">
        <v>5216</v>
      </c>
      <c r="D1009" s="86" t="s">
        <v>5269</v>
      </c>
      <c r="E1009" s="86" t="s">
        <v>5218</v>
      </c>
      <c r="F1009" s="86">
        <v>12.56</v>
      </c>
      <c r="G1009" s="86">
        <v>0</v>
      </c>
      <c r="H1009" s="86">
        <v>0</v>
      </c>
      <c r="I1009" s="86">
        <v>12.7</v>
      </c>
      <c r="J1009" s="86">
        <v>0</v>
      </c>
      <c r="K1009" s="86">
        <v>0</v>
      </c>
      <c r="L1009" s="86">
        <v>-62.92</v>
      </c>
      <c r="M1009" s="86">
        <v>18.64</v>
      </c>
      <c r="N1009" s="86">
        <v>363.02</v>
      </c>
      <c r="O1009" s="83">
        <v>11.98</v>
      </c>
    </row>
    <row r="1010" spans="2:15" ht="15.6" thickBot="1">
      <c r="B1010" s="87">
        <v>1889.76</v>
      </c>
      <c r="C1010" s="88" t="s">
        <v>5216</v>
      </c>
      <c r="D1010" s="88" t="s">
        <v>5269</v>
      </c>
      <c r="E1010" s="88" t="s">
        <v>5218</v>
      </c>
      <c r="F1010" s="88">
        <v>12.56</v>
      </c>
      <c r="G1010" s="88">
        <v>0</v>
      </c>
      <c r="H1010" s="88">
        <v>0</v>
      </c>
      <c r="I1010" s="88">
        <v>12.7</v>
      </c>
      <c r="J1010" s="88">
        <v>0</v>
      </c>
      <c r="K1010" s="88">
        <v>0</v>
      </c>
      <c r="L1010" s="88">
        <v>-58.73</v>
      </c>
      <c r="M1010" s="88">
        <v>19.28</v>
      </c>
      <c r="N1010" s="88">
        <v>330.19</v>
      </c>
      <c r="O1010" s="89">
        <v>11.19</v>
      </c>
    </row>
    <row r="1011" spans="2:15" ht="15.6" thickBot="1">
      <c r="B1011" s="82">
        <v>1950.72</v>
      </c>
      <c r="C1011" s="86" t="s">
        <v>5216</v>
      </c>
      <c r="D1011" s="86" t="s">
        <v>5269</v>
      </c>
      <c r="E1011" s="86" t="s">
        <v>5218</v>
      </c>
      <c r="F1011" s="86">
        <v>12.56</v>
      </c>
      <c r="G1011" s="86">
        <v>0</v>
      </c>
      <c r="H1011" s="86">
        <v>0</v>
      </c>
      <c r="I1011" s="86">
        <v>12.7</v>
      </c>
      <c r="J1011" s="86">
        <v>0</v>
      </c>
      <c r="K1011" s="86">
        <v>0</v>
      </c>
      <c r="L1011" s="86">
        <v>-54.53</v>
      </c>
      <c r="M1011" s="86">
        <v>19.920000000000002</v>
      </c>
      <c r="N1011" s="86">
        <v>297.37</v>
      </c>
      <c r="O1011" s="83">
        <v>10.4</v>
      </c>
    </row>
    <row r="1012" spans="2:15" ht="15.6" thickBot="1">
      <c r="B1012" s="87">
        <v>2011.68</v>
      </c>
      <c r="C1012" s="88" t="s">
        <v>5216</v>
      </c>
      <c r="D1012" s="88" t="s">
        <v>5269</v>
      </c>
      <c r="E1012" s="88" t="s">
        <v>5218</v>
      </c>
      <c r="F1012" s="88">
        <v>12.56</v>
      </c>
      <c r="G1012" s="88">
        <v>0</v>
      </c>
      <c r="H1012" s="88">
        <v>0</v>
      </c>
      <c r="I1012" s="88">
        <v>12.7</v>
      </c>
      <c r="J1012" s="88">
        <v>0</v>
      </c>
      <c r="K1012" s="88">
        <v>0</v>
      </c>
      <c r="L1012" s="88">
        <v>-50.34</v>
      </c>
      <c r="M1012" s="88">
        <v>20.56</v>
      </c>
      <c r="N1012" s="88">
        <v>264.54000000000002</v>
      </c>
      <c r="O1012" s="89">
        <v>9.6</v>
      </c>
    </row>
    <row r="1013" spans="2:15" ht="15.6" thickBot="1">
      <c r="B1013" s="82">
        <v>2072.64</v>
      </c>
      <c r="C1013" s="86" t="s">
        <v>5216</v>
      </c>
      <c r="D1013" s="86" t="s">
        <v>5269</v>
      </c>
      <c r="E1013" s="86" t="s">
        <v>5218</v>
      </c>
      <c r="F1013" s="86">
        <v>12.56</v>
      </c>
      <c r="G1013" s="86">
        <v>0</v>
      </c>
      <c r="H1013" s="86">
        <v>0</v>
      </c>
      <c r="I1013" s="86">
        <v>12.7</v>
      </c>
      <c r="J1013" s="86">
        <v>0</v>
      </c>
      <c r="K1013" s="86">
        <v>0</v>
      </c>
      <c r="L1013" s="86">
        <v>-46.14</v>
      </c>
      <c r="M1013" s="86">
        <v>21.21</v>
      </c>
      <c r="N1013" s="86">
        <v>231.71</v>
      </c>
      <c r="O1013" s="83">
        <v>8.81</v>
      </c>
    </row>
    <row r="1014" spans="2:15" ht="15.6" thickBot="1">
      <c r="B1014" s="87">
        <v>2133.6</v>
      </c>
      <c r="C1014" s="88" t="s">
        <v>5216</v>
      </c>
      <c r="D1014" s="88" t="s">
        <v>5269</v>
      </c>
      <c r="E1014" s="88" t="s">
        <v>5218</v>
      </c>
      <c r="F1014" s="88">
        <v>12.56</v>
      </c>
      <c r="G1014" s="88">
        <v>0</v>
      </c>
      <c r="H1014" s="88">
        <v>0</v>
      </c>
      <c r="I1014" s="88">
        <v>12.7</v>
      </c>
      <c r="J1014" s="88">
        <v>0</v>
      </c>
      <c r="K1014" s="88">
        <v>0</v>
      </c>
      <c r="L1014" s="88">
        <v>-41.95</v>
      </c>
      <c r="M1014" s="88">
        <v>21.85</v>
      </c>
      <c r="N1014" s="88">
        <v>198.89</v>
      </c>
      <c r="O1014" s="89">
        <v>8.01</v>
      </c>
    </row>
    <row r="1015" spans="2:15" ht="15.6" thickBot="1">
      <c r="B1015" s="82">
        <v>2194.56</v>
      </c>
      <c r="C1015" s="86" t="s">
        <v>5216</v>
      </c>
      <c r="D1015" s="86" t="s">
        <v>5269</v>
      </c>
      <c r="E1015" s="86" t="s">
        <v>5218</v>
      </c>
      <c r="F1015" s="86">
        <v>12.56</v>
      </c>
      <c r="G1015" s="86">
        <v>0</v>
      </c>
      <c r="H1015" s="86">
        <v>0</v>
      </c>
      <c r="I1015" s="86">
        <v>12.7</v>
      </c>
      <c r="J1015" s="86">
        <v>0</v>
      </c>
      <c r="K1015" s="86">
        <v>0</v>
      </c>
      <c r="L1015" s="86">
        <v>-37.75</v>
      </c>
      <c r="M1015" s="86">
        <v>22.49</v>
      </c>
      <c r="N1015" s="86">
        <v>166.06</v>
      </c>
      <c r="O1015" s="83">
        <v>7.21</v>
      </c>
    </row>
    <row r="1016" spans="2:15" ht="15.6" thickBot="1">
      <c r="B1016" s="87">
        <v>2255.52</v>
      </c>
      <c r="C1016" s="88" t="s">
        <v>5216</v>
      </c>
      <c r="D1016" s="88" t="s">
        <v>5269</v>
      </c>
      <c r="E1016" s="88" t="s">
        <v>5218</v>
      </c>
      <c r="F1016" s="88">
        <v>12.56</v>
      </c>
      <c r="G1016" s="88">
        <v>0</v>
      </c>
      <c r="H1016" s="88">
        <v>0</v>
      </c>
      <c r="I1016" s="88">
        <v>12.7</v>
      </c>
      <c r="J1016" s="88">
        <v>0</v>
      </c>
      <c r="K1016" s="88">
        <v>0</v>
      </c>
      <c r="L1016" s="88">
        <v>-33.56</v>
      </c>
      <c r="M1016" s="88">
        <v>23.13</v>
      </c>
      <c r="N1016" s="88">
        <v>133.22999999999999</v>
      </c>
      <c r="O1016" s="89">
        <v>6.42</v>
      </c>
    </row>
    <row r="1017" spans="2:15" ht="15.6" thickBot="1">
      <c r="B1017" s="82">
        <v>2316.48</v>
      </c>
      <c r="C1017" s="86" t="s">
        <v>5216</v>
      </c>
      <c r="D1017" s="86" t="s">
        <v>5269</v>
      </c>
      <c r="E1017" s="86" t="s">
        <v>5218</v>
      </c>
      <c r="F1017" s="86">
        <v>12.56</v>
      </c>
      <c r="G1017" s="86">
        <v>0</v>
      </c>
      <c r="H1017" s="86">
        <v>0</v>
      </c>
      <c r="I1017" s="86">
        <v>12.7</v>
      </c>
      <c r="J1017" s="86">
        <v>0</v>
      </c>
      <c r="K1017" s="86">
        <v>0</v>
      </c>
      <c r="L1017" s="86">
        <v>-29.36</v>
      </c>
      <c r="M1017" s="86">
        <v>23.78</v>
      </c>
      <c r="N1017" s="86">
        <v>100.41</v>
      </c>
      <c r="O1017" s="83">
        <v>5.62</v>
      </c>
    </row>
    <row r="1018" spans="2:15" ht="15.6" thickBot="1">
      <c r="B1018" s="87">
        <v>2377.44</v>
      </c>
      <c r="C1018" s="88" t="s">
        <v>5216</v>
      </c>
      <c r="D1018" s="88" t="s">
        <v>5269</v>
      </c>
      <c r="E1018" s="88" t="s">
        <v>5218</v>
      </c>
      <c r="F1018" s="88">
        <v>12.56</v>
      </c>
      <c r="G1018" s="88">
        <v>0</v>
      </c>
      <c r="H1018" s="88">
        <v>0</v>
      </c>
      <c r="I1018" s="88">
        <v>12.7</v>
      </c>
      <c r="J1018" s="88">
        <v>0</v>
      </c>
      <c r="K1018" s="88">
        <v>0</v>
      </c>
      <c r="L1018" s="88">
        <v>-25.17</v>
      </c>
      <c r="M1018" s="88">
        <v>24.42</v>
      </c>
      <c r="N1018" s="88">
        <v>80.8</v>
      </c>
      <c r="O1018" s="89">
        <v>4.82</v>
      </c>
    </row>
    <row r="1019" spans="2:15" ht="15.6" thickBot="1">
      <c r="B1019" s="82">
        <v>2438.4</v>
      </c>
      <c r="C1019" s="86" t="s">
        <v>5216</v>
      </c>
      <c r="D1019" s="86" t="s">
        <v>5269</v>
      </c>
      <c r="E1019" s="86" t="s">
        <v>5218</v>
      </c>
      <c r="F1019" s="86">
        <v>12.56</v>
      </c>
      <c r="G1019" s="86">
        <v>0</v>
      </c>
      <c r="H1019" s="86">
        <v>0</v>
      </c>
      <c r="I1019" s="86">
        <v>12.7</v>
      </c>
      <c r="J1019" s="86">
        <v>0</v>
      </c>
      <c r="K1019" s="86">
        <v>0</v>
      </c>
      <c r="L1019" s="86">
        <v>-20.97</v>
      </c>
      <c r="M1019" s="86">
        <v>25.06</v>
      </c>
      <c r="N1019" s="86">
        <v>67.34</v>
      </c>
      <c r="O1019" s="83">
        <v>4.0199999999999996</v>
      </c>
    </row>
    <row r="1020" spans="2:15" ht="15.6" thickBot="1">
      <c r="B1020" s="87">
        <v>2499.36</v>
      </c>
      <c r="C1020" s="88" t="s">
        <v>5216</v>
      </c>
      <c r="D1020" s="88" t="s">
        <v>5269</v>
      </c>
      <c r="E1020" s="88" t="s">
        <v>5218</v>
      </c>
      <c r="F1020" s="88">
        <v>12.56</v>
      </c>
      <c r="G1020" s="88">
        <v>0</v>
      </c>
      <c r="H1020" s="88">
        <v>0</v>
      </c>
      <c r="I1020" s="88">
        <v>12.7</v>
      </c>
      <c r="J1020" s="88">
        <v>0</v>
      </c>
      <c r="K1020" s="88">
        <v>0</v>
      </c>
      <c r="L1020" s="88">
        <v>-16.78</v>
      </c>
      <c r="M1020" s="88">
        <v>25.7</v>
      </c>
      <c r="N1020" s="88">
        <v>53.87</v>
      </c>
      <c r="O1020" s="89">
        <v>3.21</v>
      </c>
    </row>
    <row r="1021" spans="2:15" ht="15.6" thickBot="1">
      <c r="B1021" s="82">
        <v>2560.3200000000002</v>
      </c>
      <c r="C1021" s="86" t="s">
        <v>5216</v>
      </c>
      <c r="D1021" s="86" t="s">
        <v>5269</v>
      </c>
      <c r="E1021" s="86" t="s">
        <v>5218</v>
      </c>
      <c r="F1021" s="86">
        <v>12.56</v>
      </c>
      <c r="G1021" s="86">
        <v>0</v>
      </c>
      <c r="H1021" s="86">
        <v>0</v>
      </c>
      <c r="I1021" s="86">
        <v>12.7</v>
      </c>
      <c r="J1021" s="86">
        <v>0</v>
      </c>
      <c r="K1021" s="86">
        <v>0</v>
      </c>
      <c r="L1021" s="86">
        <v>-12.58</v>
      </c>
      <c r="M1021" s="86">
        <v>26.35</v>
      </c>
      <c r="N1021" s="86">
        <v>40.4</v>
      </c>
      <c r="O1021" s="83">
        <v>2.41</v>
      </c>
    </row>
    <row r="1022" spans="2:15" ht="15.6" thickBot="1">
      <c r="B1022" s="87">
        <v>2621.2800000000002</v>
      </c>
      <c r="C1022" s="88" t="s">
        <v>5216</v>
      </c>
      <c r="D1022" s="88" t="s">
        <v>5269</v>
      </c>
      <c r="E1022" s="88" t="s">
        <v>5218</v>
      </c>
      <c r="F1022" s="88">
        <v>12.56</v>
      </c>
      <c r="G1022" s="88">
        <v>0</v>
      </c>
      <c r="H1022" s="88">
        <v>0</v>
      </c>
      <c r="I1022" s="88">
        <v>12.7</v>
      </c>
      <c r="J1022" s="88">
        <v>0</v>
      </c>
      <c r="K1022" s="88">
        <v>0</v>
      </c>
      <c r="L1022" s="88">
        <v>-8.39</v>
      </c>
      <c r="M1022" s="88">
        <v>26.99</v>
      </c>
      <c r="N1022" s="88">
        <v>26.93</v>
      </c>
      <c r="O1022" s="89">
        <v>1.61</v>
      </c>
    </row>
    <row r="1023" spans="2:15" ht="15.6" thickBot="1">
      <c r="B1023" s="82">
        <v>2682.24</v>
      </c>
      <c r="C1023" s="86" t="s">
        <v>5216</v>
      </c>
      <c r="D1023" s="86" t="s">
        <v>5269</v>
      </c>
      <c r="E1023" s="86" t="s">
        <v>5218</v>
      </c>
      <c r="F1023" s="86">
        <v>12.56</v>
      </c>
      <c r="G1023" s="86">
        <v>0</v>
      </c>
      <c r="H1023" s="86">
        <v>0</v>
      </c>
      <c r="I1023" s="86">
        <v>12.7</v>
      </c>
      <c r="J1023" s="86">
        <v>0</v>
      </c>
      <c r="K1023" s="86">
        <v>0</v>
      </c>
      <c r="L1023" s="86">
        <v>-4.1900000000000004</v>
      </c>
      <c r="M1023" s="86">
        <v>27.63</v>
      </c>
      <c r="N1023" s="86">
        <v>13.47</v>
      </c>
      <c r="O1023" s="83">
        <v>0.8</v>
      </c>
    </row>
    <row r="1024" spans="2:15" ht="15.6" thickBot="1">
      <c r="B1024" s="87">
        <v>2743.2</v>
      </c>
      <c r="C1024" s="88" t="s">
        <v>5216</v>
      </c>
      <c r="D1024" s="88" t="s">
        <v>5269</v>
      </c>
      <c r="E1024" s="88" t="s">
        <v>5218</v>
      </c>
      <c r="F1024" s="88">
        <v>12.56</v>
      </c>
      <c r="G1024" s="88">
        <v>0</v>
      </c>
      <c r="H1024" s="88">
        <v>0</v>
      </c>
      <c r="I1024" s="88">
        <v>12.7</v>
      </c>
      <c r="J1024" s="88">
        <v>0</v>
      </c>
      <c r="K1024" s="88">
        <v>0</v>
      </c>
      <c r="L1024" s="88">
        <v>0</v>
      </c>
      <c r="M1024" s="88">
        <v>28.28</v>
      </c>
      <c r="N1024" s="88">
        <v>0</v>
      </c>
      <c r="O1024" s="89">
        <v>0</v>
      </c>
    </row>
    <row r="1025" spans="2:13">
      <c r="B1025" s="73"/>
    </row>
    <row r="1026" spans="2:13">
      <c r="B1026" s="73" t="s">
        <v>5253</v>
      </c>
    </row>
    <row r="1027" spans="2:13" ht="15.6" thickBot="1">
      <c r="B1027" s="335" t="s">
        <v>291</v>
      </c>
      <c r="C1027" s="335" t="s">
        <v>5244</v>
      </c>
      <c r="D1027" s="335" t="s">
        <v>3978</v>
      </c>
      <c r="E1027" s="335" t="s">
        <v>3306</v>
      </c>
      <c r="F1027" s="335" t="s">
        <v>5270</v>
      </c>
      <c r="G1027" s="335" t="s">
        <v>5271</v>
      </c>
      <c r="H1027" s="335" t="s">
        <v>5272</v>
      </c>
      <c r="I1027" s="335" t="s">
        <v>5273</v>
      </c>
      <c r="J1027" s="335" t="s">
        <v>5274</v>
      </c>
      <c r="K1027" s="335" t="s">
        <v>5275</v>
      </c>
      <c r="L1027" s="335" t="s">
        <v>5778</v>
      </c>
      <c r="M1027" s="335" t="s">
        <v>5779</v>
      </c>
    </row>
    <row r="1028" spans="2:13">
      <c r="B1028" s="336"/>
      <c r="C1028" s="336"/>
      <c r="D1028" s="336"/>
      <c r="E1028" s="336"/>
      <c r="F1028" s="336"/>
      <c r="G1028" s="336"/>
      <c r="H1028" s="336"/>
      <c r="I1028" s="336"/>
      <c r="J1028" s="336"/>
      <c r="K1028" s="336"/>
      <c r="L1028" s="336"/>
      <c r="M1028" s="336"/>
    </row>
    <row r="1029" spans="2:13" ht="15.6" thickBot="1">
      <c r="B1029" s="337">
        <v>60.96</v>
      </c>
      <c r="C1029" s="86" t="s">
        <v>5194</v>
      </c>
      <c r="D1029" s="86" t="s">
        <v>5269</v>
      </c>
      <c r="E1029" s="86" t="s">
        <v>5218</v>
      </c>
      <c r="F1029" s="86">
        <v>12.5</v>
      </c>
      <c r="G1029" s="86">
        <v>0</v>
      </c>
      <c r="H1029" s="86">
        <v>0</v>
      </c>
      <c r="I1029" s="86">
        <v>2.2400000000000002</v>
      </c>
      <c r="J1029" s="86">
        <v>0</v>
      </c>
      <c r="K1029" s="86">
        <v>0</v>
      </c>
      <c r="L1029" s="86">
        <v>2980</v>
      </c>
      <c r="M1029" s="83">
        <v>2980</v>
      </c>
    </row>
    <row r="1030" spans="2:13" ht="15.6" thickBot="1">
      <c r="B1030" s="338">
        <v>121.92</v>
      </c>
      <c r="C1030" s="88" t="s">
        <v>5194</v>
      </c>
      <c r="D1030" s="88" t="s">
        <v>5269</v>
      </c>
      <c r="E1030" s="88" t="s">
        <v>5218</v>
      </c>
      <c r="F1030" s="88">
        <v>12.5</v>
      </c>
      <c r="G1030" s="88">
        <v>0</v>
      </c>
      <c r="H1030" s="88">
        <v>0</v>
      </c>
      <c r="I1030" s="88">
        <v>2.2400000000000002</v>
      </c>
      <c r="J1030" s="88">
        <v>0</v>
      </c>
      <c r="K1030" s="88">
        <v>0</v>
      </c>
      <c r="L1030" s="88">
        <v>2980</v>
      </c>
      <c r="M1030" s="89">
        <v>2980</v>
      </c>
    </row>
    <row r="1031" spans="2:13" ht="15.6" thickBot="1">
      <c r="B1031" s="337">
        <v>182.88</v>
      </c>
      <c r="C1031" s="86" t="s">
        <v>5194</v>
      </c>
      <c r="D1031" s="86" t="s">
        <v>5269</v>
      </c>
      <c r="E1031" s="86" t="s">
        <v>5218</v>
      </c>
      <c r="F1031" s="86">
        <v>12.49</v>
      </c>
      <c r="G1031" s="86">
        <v>0</v>
      </c>
      <c r="H1031" s="86">
        <v>0</v>
      </c>
      <c r="I1031" s="86">
        <v>2.98</v>
      </c>
      <c r="J1031" s="86">
        <v>0</v>
      </c>
      <c r="K1031" s="86">
        <v>0</v>
      </c>
      <c r="L1031" s="86">
        <v>2980</v>
      </c>
      <c r="M1031" s="83">
        <v>2980</v>
      </c>
    </row>
    <row r="1032" spans="2:13" ht="15.6" thickBot="1">
      <c r="B1032" s="338">
        <v>243.84</v>
      </c>
      <c r="C1032" s="88" t="s">
        <v>5194</v>
      </c>
      <c r="D1032" s="88" t="s">
        <v>5269</v>
      </c>
      <c r="E1032" s="88" t="s">
        <v>5218</v>
      </c>
      <c r="F1032" s="88">
        <v>12.49</v>
      </c>
      <c r="G1032" s="88">
        <v>0</v>
      </c>
      <c r="H1032" s="88">
        <v>0</v>
      </c>
      <c r="I1032" s="88">
        <v>3.72</v>
      </c>
      <c r="J1032" s="88">
        <v>0</v>
      </c>
      <c r="K1032" s="88">
        <v>0</v>
      </c>
      <c r="L1032" s="88">
        <v>2980</v>
      </c>
      <c r="M1032" s="89">
        <v>2980</v>
      </c>
    </row>
    <row r="1033" spans="2:13" ht="15.6" thickBot="1">
      <c r="B1033" s="337">
        <v>304.8</v>
      </c>
      <c r="C1033" s="86" t="s">
        <v>5194</v>
      </c>
      <c r="D1033" s="86" t="s">
        <v>5269</v>
      </c>
      <c r="E1033" s="86" t="s">
        <v>5218</v>
      </c>
      <c r="F1033" s="86">
        <v>12.48</v>
      </c>
      <c r="G1033" s="86">
        <v>0</v>
      </c>
      <c r="H1033" s="86">
        <v>0</v>
      </c>
      <c r="I1033" s="86">
        <v>4.47</v>
      </c>
      <c r="J1033" s="86">
        <v>0</v>
      </c>
      <c r="K1033" s="86">
        <v>0</v>
      </c>
      <c r="L1033" s="86">
        <v>2980</v>
      </c>
      <c r="M1033" s="83">
        <v>2980</v>
      </c>
    </row>
    <row r="1034" spans="2:13" ht="15.6" thickBot="1">
      <c r="B1034" s="338">
        <v>365.76</v>
      </c>
      <c r="C1034" s="88" t="s">
        <v>5194</v>
      </c>
      <c r="D1034" s="88" t="s">
        <v>5269</v>
      </c>
      <c r="E1034" s="88" t="s">
        <v>5218</v>
      </c>
      <c r="F1034" s="88">
        <v>12.48</v>
      </c>
      <c r="G1034" s="88">
        <v>0</v>
      </c>
      <c r="H1034" s="88">
        <v>0</v>
      </c>
      <c r="I1034" s="88">
        <v>5.21</v>
      </c>
      <c r="J1034" s="88">
        <v>0</v>
      </c>
      <c r="K1034" s="88">
        <v>0</v>
      </c>
      <c r="L1034" s="88">
        <v>2980</v>
      </c>
      <c r="M1034" s="89">
        <v>2980</v>
      </c>
    </row>
    <row r="1035" spans="2:13" ht="15.6" thickBot="1">
      <c r="B1035" s="337">
        <v>426.72</v>
      </c>
      <c r="C1035" s="86" t="s">
        <v>5194</v>
      </c>
      <c r="D1035" s="86" t="s">
        <v>5269</v>
      </c>
      <c r="E1035" s="86" t="s">
        <v>5218</v>
      </c>
      <c r="F1035" s="86">
        <v>12.48</v>
      </c>
      <c r="G1035" s="86">
        <v>0</v>
      </c>
      <c r="H1035" s="86">
        <v>0</v>
      </c>
      <c r="I1035" s="86">
        <v>5.95</v>
      </c>
      <c r="J1035" s="86">
        <v>0</v>
      </c>
      <c r="K1035" s="86">
        <v>0</v>
      </c>
      <c r="L1035" s="86">
        <v>2980</v>
      </c>
      <c r="M1035" s="83">
        <v>2980</v>
      </c>
    </row>
    <row r="1036" spans="2:13" ht="15.6" thickBot="1">
      <c r="B1036" s="338">
        <v>487.68</v>
      </c>
      <c r="C1036" s="88" t="s">
        <v>5194</v>
      </c>
      <c r="D1036" s="88" t="s">
        <v>5269</v>
      </c>
      <c r="E1036" s="88" t="s">
        <v>5218</v>
      </c>
      <c r="F1036" s="88">
        <v>12.47</v>
      </c>
      <c r="G1036" s="88">
        <v>0</v>
      </c>
      <c r="H1036" s="88">
        <v>0</v>
      </c>
      <c r="I1036" s="88">
        <v>6.69</v>
      </c>
      <c r="J1036" s="88">
        <v>0</v>
      </c>
      <c r="K1036" s="88">
        <v>0</v>
      </c>
      <c r="L1036" s="88">
        <v>2980</v>
      </c>
      <c r="M1036" s="89">
        <v>2980</v>
      </c>
    </row>
    <row r="1037" spans="2:13" ht="15.6" thickBot="1">
      <c r="B1037" s="337">
        <v>548.64</v>
      </c>
      <c r="C1037" s="86" t="s">
        <v>5194</v>
      </c>
      <c r="D1037" s="86" t="s">
        <v>5269</v>
      </c>
      <c r="E1037" s="86" t="s">
        <v>5218</v>
      </c>
      <c r="F1037" s="86">
        <v>12.47</v>
      </c>
      <c r="G1037" s="86">
        <v>0</v>
      </c>
      <c r="H1037" s="86">
        <v>0</v>
      </c>
      <c r="I1037" s="86">
        <v>7.43</v>
      </c>
      <c r="J1037" s="86">
        <v>0</v>
      </c>
      <c r="K1037" s="86">
        <v>0</v>
      </c>
      <c r="L1037" s="86">
        <v>2980</v>
      </c>
      <c r="M1037" s="83">
        <v>2980</v>
      </c>
    </row>
    <row r="1038" spans="2:13" ht="15.6" thickBot="1">
      <c r="B1038" s="338">
        <v>609.6</v>
      </c>
      <c r="C1038" s="88" t="s">
        <v>5194</v>
      </c>
      <c r="D1038" s="88" t="s">
        <v>5269</v>
      </c>
      <c r="E1038" s="88" t="s">
        <v>5218</v>
      </c>
      <c r="F1038" s="88">
        <v>12.46</v>
      </c>
      <c r="G1038" s="88">
        <v>0</v>
      </c>
      <c r="H1038" s="88">
        <v>0</v>
      </c>
      <c r="I1038" s="88">
        <v>8.18</v>
      </c>
      <c r="J1038" s="88">
        <v>0</v>
      </c>
      <c r="K1038" s="88">
        <v>0</v>
      </c>
      <c r="L1038" s="88">
        <v>2980</v>
      </c>
      <c r="M1038" s="89">
        <v>2980</v>
      </c>
    </row>
    <row r="1039" spans="2:13" ht="15.6" thickBot="1">
      <c r="B1039" s="337">
        <v>670.56</v>
      </c>
      <c r="C1039" s="86" t="s">
        <v>5194</v>
      </c>
      <c r="D1039" s="86" t="s">
        <v>5269</v>
      </c>
      <c r="E1039" s="86" t="s">
        <v>5218</v>
      </c>
      <c r="F1039" s="86">
        <v>12.46</v>
      </c>
      <c r="G1039" s="86">
        <v>0</v>
      </c>
      <c r="H1039" s="86">
        <v>0</v>
      </c>
      <c r="I1039" s="86">
        <v>8.92</v>
      </c>
      <c r="J1039" s="86">
        <v>0</v>
      </c>
      <c r="K1039" s="86">
        <v>0</v>
      </c>
      <c r="L1039" s="86">
        <v>2980</v>
      </c>
      <c r="M1039" s="83">
        <v>2980</v>
      </c>
    </row>
    <row r="1040" spans="2:13" ht="15.6" thickBot="1">
      <c r="B1040" s="338">
        <v>731.52</v>
      </c>
      <c r="C1040" s="88" t="s">
        <v>5194</v>
      </c>
      <c r="D1040" s="88" t="s">
        <v>5269</v>
      </c>
      <c r="E1040" s="88" t="s">
        <v>5218</v>
      </c>
      <c r="F1040" s="88">
        <v>12.45</v>
      </c>
      <c r="G1040" s="88">
        <v>0</v>
      </c>
      <c r="H1040" s="88">
        <v>0</v>
      </c>
      <c r="I1040" s="88">
        <v>9.66</v>
      </c>
      <c r="J1040" s="88">
        <v>0</v>
      </c>
      <c r="K1040" s="88">
        <v>0</v>
      </c>
      <c r="L1040" s="88">
        <v>2980</v>
      </c>
      <c r="M1040" s="89">
        <v>2980</v>
      </c>
    </row>
    <row r="1041" spans="2:13" ht="15.6" thickBot="1">
      <c r="B1041" s="337">
        <v>792.48</v>
      </c>
      <c r="C1041" s="86" t="s">
        <v>5194</v>
      </c>
      <c r="D1041" s="86" t="s">
        <v>5269</v>
      </c>
      <c r="E1041" s="86" t="s">
        <v>5218</v>
      </c>
      <c r="F1041" s="86">
        <v>12.45</v>
      </c>
      <c r="G1041" s="86">
        <v>0</v>
      </c>
      <c r="H1041" s="86">
        <v>0</v>
      </c>
      <c r="I1041" s="86">
        <v>10.4</v>
      </c>
      <c r="J1041" s="86">
        <v>0</v>
      </c>
      <c r="K1041" s="86">
        <v>0</v>
      </c>
      <c r="L1041" s="86">
        <v>2980</v>
      </c>
      <c r="M1041" s="83">
        <v>2980</v>
      </c>
    </row>
    <row r="1042" spans="2:13" ht="15.6" thickBot="1">
      <c r="B1042" s="338">
        <v>853.44</v>
      </c>
      <c r="C1042" s="88" t="s">
        <v>5194</v>
      </c>
      <c r="D1042" s="88" t="s">
        <v>5269</v>
      </c>
      <c r="E1042" s="88" t="s">
        <v>5218</v>
      </c>
      <c r="F1042" s="88">
        <v>12.45</v>
      </c>
      <c r="G1042" s="88">
        <v>0</v>
      </c>
      <c r="H1042" s="88">
        <v>0</v>
      </c>
      <c r="I1042" s="88">
        <v>11.15</v>
      </c>
      <c r="J1042" s="88">
        <v>0</v>
      </c>
      <c r="K1042" s="88">
        <v>0</v>
      </c>
      <c r="L1042" s="88">
        <v>2980</v>
      </c>
      <c r="M1042" s="89">
        <v>2980</v>
      </c>
    </row>
    <row r="1043" spans="2:13" ht="15.6" thickBot="1">
      <c r="B1043" s="337">
        <v>914.4</v>
      </c>
      <c r="C1043" s="86" t="s">
        <v>5194</v>
      </c>
      <c r="D1043" s="86" t="s">
        <v>5269</v>
      </c>
      <c r="E1043" s="86" t="s">
        <v>5218</v>
      </c>
      <c r="F1043" s="86">
        <v>12.44</v>
      </c>
      <c r="G1043" s="86">
        <v>0</v>
      </c>
      <c r="H1043" s="86">
        <v>0</v>
      </c>
      <c r="I1043" s="86">
        <v>11.89</v>
      </c>
      <c r="J1043" s="86">
        <v>0</v>
      </c>
      <c r="K1043" s="86">
        <v>0</v>
      </c>
      <c r="L1043" s="86">
        <v>2980</v>
      </c>
      <c r="M1043" s="83">
        <v>2980</v>
      </c>
    </row>
    <row r="1044" spans="2:13" ht="15.6" thickBot="1">
      <c r="B1044" s="338">
        <v>975.36</v>
      </c>
      <c r="C1044" s="88" t="s">
        <v>5194</v>
      </c>
      <c r="D1044" s="88" t="s">
        <v>5269</v>
      </c>
      <c r="E1044" s="88" t="s">
        <v>5218</v>
      </c>
      <c r="F1044" s="88">
        <v>12.44</v>
      </c>
      <c r="G1044" s="88">
        <v>0</v>
      </c>
      <c r="H1044" s="88">
        <v>0</v>
      </c>
      <c r="I1044" s="88">
        <v>12.57</v>
      </c>
      <c r="J1044" s="88">
        <v>0</v>
      </c>
      <c r="K1044" s="88">
        <v>0</v>
      </c>
      <c r="L1044" s="88">
        <v>2980</v>
      </c>
      <c r="M1044" s="89">
        <v>2980</v>
      </c>
    </row>
    <row r="1045" spans="2:13" ht="15.6" thickBot="1">
      <c r="B1045" s="337">
        <v>1036.32</v>
      </c>
      <c r="C1045" s="86" t="s">
        <v>5194</v>
      </c>
      <c r="D1045" s="86" t="s">
        <v>5269</v>
      </c>
      <c r="E1045" s="86" t="s">
        <v>5218</v>
      </c>
      <c r="F1045" s="86">
        <v>12.44</v>
      </c>
      <c r="G1045" s="86">
        <v>0</v>
      </c>
      <c r="H1045" s="86">
        <v>0</v>
      </c>
      <c r="I1045" s="86">
        <v>12.57</v>
      </c>
      <c r="J1045" s="86">
        <v>0</v>
      </c>
      <c r="K1045" s="86">
        <v>0</v>
      </c>
      <c r="L1045" s="86">
        <v>2980</v>
      </c>
      <c r="M1045" s="83">
        <v>2980</v>
      </c>
    </row>
    <row r="1046" spans="2:13" ht="15.6" thickBot="1">
      <c r="B1046" s="338">
        <v>1097.28</v>
      </c>
      <c r="C1046" s="88" t="s">
        <v>5194</v>
      </c>
      <c r="D1046" s="88" t="s">
        <v>5269</v>
      </c>
      <c r="E1046" s="88" t="s">
        <v>5218</v>
      </c>
      <c r="F1046" s="88">
        <v>12.44</v>
      </c>
      <c r="G1046" s="88">
        <v>0</v>
      </c>
      <c r="H1046" s="88">
        <v>0</v>
      </c>
      <c r="I1046" s="88">
        <v>12.57</v>
      </c>
      <c r="J1046" s="88">
        <v>0</v>
      </c>
      <c r="K1046" s="88">
        <v>0</v>
      </c>
      <c r="L1046" s="88">
        <v>2980</v>
      </c>
      <c r="M1046" s="89">
        <v>2980</v>
      </c>
    </row>
    <row r="1047" spans="2:13" ht="15.6" thickBot="1">
      <c r="B1047" s="337">
        <v>1158.24</v>
      </c>
      <c r="C1047" s="86" t="s">
        <v>5194</v>
      </c>
      <c r="D1047" s="86" t="s">
        <v>5269</v>
      </c>
      <c r="E1047" s="86" t="s">
        <v>5218</v>
      </c>
      <c r="F1047" s="86">
        <v>12.44</v>
      </c>
      <c r="G1047" s="86">
        <v>0</v>
      </c>
      <c r="H1047" s="86">
        <v>0</v>
      </c>
      <c r="I1047" s="86">
        <v>12.57</v>
      </c>
      <c r="J1047" s="86">
        <v>0</v>
      </c>
      <c r="K1047" s="86">
        <v>0</v>
      </c>
      <c r="L1047" s="86">
        <v>2980</v>
      </c>
      <c r="M1047" s="83">
        <v>2980</v>
      </c>
    </row>
    <row r="1048" spans="2:13" ht="15.6" thickBot="1">
      <c r="B1048" s="338">
        <v>1219.2</v>
      </c>
      <c r="C1048" s="88" t="s">
        <v>5194</v>
      </c>
      <c r="D1048" s="88" t="s">
        <v>5269</v>
      </c>
      <c r="E1048" s="88" t="s">
        <v>5218</v>
      </c>
      <c r="F1048" s="88">
        <v>12.44</v>
      </c>
      <c r="G1048" s="88">
        <v>0</v>
      </c>
      <c r="H1048" s="88">
        <v>0</v>
      </c>
      <c r="I1048" s="88">
        <v>12.57</v>
      </c>
      <c r="J1048" s="88">
        <v>0</v>
      </c>
      <c r="K1048" s="88">
        <v>0</v>
      </c>
      <c r="L1048" s="88">
        <v>2980</v>
      </c>
      <c r="M1048" s="89">
        <v>2980</v>
      </c>
    </row>
    <row r="1049" spans="2:13" ht="15.6" thickBot="1">
      <c r="B1049" s="337">
        <v>1280.1600000000001</v>
      </c>
      <c r="C1049" s="86" t="s">
        <v>5194</v>
      </c>
      <c r="D1049" s="86" t="s">
        <v>5269</v>
      </c>
      <c r="E1049" s="86" t="s">
        <v>5218</v>
      </c>
      <c r="F1049" s="86">
        <v>12.44</v>
      </c>
      <c r="G1049" s="86">
        <v>0</v>
      </c>
      <c r="H1049" s="86">
        <v>0</v>
      </c>
      <c r="I1049" s="86">
        <v>12.57</v>
      </c>
      <c r="J1049" s="86">
        <v>0</v>
      </c>
      <c r="K1049" s="86">
        <v>0</v>
      </c>
      <c r="L1049" s="86">
        <v>2980</v>
      </c>
      <c r="M1049" s="83">
        <v>2980</v>
      </c>
    </row>
    <row r="1050" spans="2:13" ht="15.6" thickBot="1">
      <c r="B1050" s="338">
        <v>1341.12</v>
      </c>
      <c r="C1050" s="88" t="s">
        <v>5194</v>
      </c>
      <c r="D1050" s="88" t="s">
        <v>5269</v>
      </c>
      <c r="E1050" s="88" t="s">
        <v>5218</v>
      </c>
      <c r="F1050" s="88">
        <v>12.44</v>
      </c>
      <c r="G1050" s="88">
        <v>0</v>
      </c>
      <c r="H1050" s="88">
        <v>0</v>
      </c>
      <c r="I1050" s="88">
        <v>12.57</v>
      </c>
      <c r="J1050" s="88">
        <v>0</v>
      </c>
      <c r="K1050" s="88">
        <v>0</v>
      </c>
      <c r="L1050" s="88">
        <v>2980</v>
      </c>
      <c r="M1050" s="89">
        <v>2980</v>
      </c>
    </row>
    <row r="1051" spans="2:13" ht="15.6" thickBot="1">
      <c r="B1051" s="337">
        <v>1402.08</v>
      </c>
      <c r="C1051" s="86" t="s">
        <v>5194</v>
      </c>
      <c r="D1051" s="86" t="s">
        <v>5269</v>
      </c>
      <c r="E1051" s="86" t="s">
        <v>5218</v>
      </c>
      <c r="F1051" s="86">
        <v>12.44</v>
      </c>
      <c r="G1051" s="86">
        <v>0</v>
      </c>
      <c r="H1051" s="86">
        <v>0</v>
      </c>
      <c r="I1051" s="86">
        <v>12.57</v>
      </c>
      <c r="J1051" s="86">
        <v>0</v>
      </c>
      <c r="K1051" s="86">
        <v>0</v>
      </c>
      <c r="L1051" s="86">
        <v>2980</v>
      </c>
      <c r="M1051" s="83">
        <v>2980</v>
      </c>
    </row>
    <row r="1052" spans="2:13" ht="15.6" thickBot="1">
      <c r="B1052" s="338">
        <v>1463.04</v>
      </c>
      <c r="C1052" s="88" t="s">
        <v>5194</v>
      </c>
      <c r="D1052" s="88" t="s">
        <v>5269</v>
      </c>
      <c r="E1052" s="88" t="s">
        <v>5218</v>
      </c>
      <c r="F1052" s="88">
        <v>12.44</v>
      </c>
      <c r="G1052" s="88">
        <v>0</v>
      </c>
      <c r="H1052" s="88">
        <v>0</v>
      </c>
      <c r="I1052" s="88">
        <v>12.57</v>
      </c>
      <c r="J1052" s="88">
        <v>0</v>
      </c>
      <c r="K1052" s="88">
        <v>0</v>
      </c>
      <c r="L1052" s="88">
        <v>2980</v>
      </c>
      <c r="M1052" s="89">
        <v>2980</v>
      </c>
    </row>
    <row r="1053" spans="2:13" ht="15.6" thickBot="1">
      <c r="B1053" s="337">
        <v>1524</v>
      </c>
      <c r="C1053" s="86" t="s">
        <v>5194</v>
      </c>
      <c r="D1053" s="86" t="s">
        <v>5269</v>
      </c>
      <c r="E1053" s="86" t="s">
        <v>5218</v>
      </c>
      <c r="F1053" s="86">
        <v>12.44</v>
      </c>
      <c r="G1053" s="86">
        <v>0</v>
      </c>
      <c r="H1053" s="86">
        <v>0</v>
      </c>
      <c r="I1053" s="86">
        <v>12.57</v>
      </c>
      <c r="J1053" s="86">
        <v>0</v>
      </c>
      <c r="K1053" s="86">
        <v>0</v>
      </c>
      <c r="L1053" s="86">
        <v>2980</v>
      </c>
      <c r="M1053" s="83">
        <v>2980</v>
      </c>
    </row>
    <row r="1054" spans="2:13" ht="15.6" thickBot="1">
      <c r="B1054" s="338">
        <v>1584.96</v>
      </c>
      <c r="C1054" s="88" t="s">
        <v>5194</v>
      </c>
      <c r="D1054" s="88" t="s">
        <v>5269</v>
      </c>
      <c r="E1054" s="88" t="s">
        <v>5218</v>
      </c>
      <c r="F1054" s="88">
        <v>12.44</v>
      </c>
      <c r="G1054" s="88">
        <v>0</v>
      </c>
      <c r="H1054" s="88">
        <v>0</v>
      </c>
      <c r="I1054" s="88">
        <v>12.57</v>
      </c>
      <c r="J1054" s="88">
        <v>0</v>
      </c>
      <c r="K1054" s="88">
        <v>0</v>
      </c>
      <c r="L1054" s="88">
        <v>2980</v>
      </c>
      <c r="M1054" s="89">
        <v>2980</v>
      </c>
    </row>
    <row r="1055" spans="2:13" ht="15.6" thickBot="1">
      <c r="B1055" s="337">
        <v>1645.92</v>
      </c>
      <c r="C1055" s="86" t="s">
        <v>5194</v>
      </c>
      <c r="D1055" s="86" t="s">
        <v>5269</v>
      </c>
      <c r="E1055" s="86" t="s">
        <v>5218</v>
      </c>
      <c r="F1055" s="86">
        <v>12.44</v>
      </c>
      <c r="G1055" s="86">
        <v>0</v>
      </c>
      <c r="H1055" s="86">
        <v>0</v>
      </c>
      <c r="I1055" s="86">
        <v>12.57</v>
      </c>
      <c r="J1055" s="86">
        <v>0</v>
      </c>
      <c r="K1055" s="86">
        <v>0</v>
      </c>
      <c r="L1055" s="86">
        <v>2980</v>
      </c>
      <c r="M1055" s="83">
        <v>2980</v>
      </c>
    </row>
    <row r="1056" spans="2:13" ht="15.6" thickBot="1">
      <c r="B1056" s="338">
        <v>1706.88</v>
      </c>
      <c r="C1056" s="88" t="s">
        <v>5194</v>
      </c>
      <c r="D1056" s="88" t="s">
        <v>5269</v>
      </c>
      <c r="E1056" s="88" t="s">
        <v>5218</v>
      </c>
      <c r="F1056" s="88">
        <v>12.44</v>
      </c>
      <c r="G1056" s="88">
        <v>0</v>
      </c>
      <c r="H1056" s="88">
        <v>0</v>
      </c>
      <c r="I1056" s="88">
        <v>12.57</v>
      </c>
      <c r="J1056" s="88">
        <v>0</v>
      </c>
      <c r="K1056" s="88">
        <v>0</v>
      </c>
      <c r="L1056" s="88">
        <v>2980</v>
      </c>
      <c r="M1056" s="89">
        <v>2980</v>
      </c>
    </row>
    <row r="1057" spans="2:13" ht="15.6" thickBot="1">
      <c r="B1057" s="337">
        <v>1767.84</v>
      </c>
      <c r="C1057" s="86" t="s">
        <v>5194</v>
      </c>
      <c r="D1057" s="86" t="s">
        <v>5269</v>
      </c>
      <c r="E1057" s="86" t="s">
        <v>5218</v>
      </c>
      <c r="F1057" s="86">
        <v>12.44</v>
      </c>
      <c r="G1057" s="86">
        <v>0</v>
      </c>
      <c r="H1057" s="86">
        <v>0</v>
      </c>
      <c r="I1057" s="86">
        <v>12.57</v>
      </c>
      <c r="J1057" s="86">
        <v>0</v>
      </c>
      <c r="K1057" s="86">
        <v>0</v>
      </c>
      <c r="L1057" s="86">
        <v>2980</v>
      </c>
      <c r="M1057" s="83">
        <v>2980</v>
      </c>
    </row>
    <row r="1058" spans="2:13" ht="15.6" thickBot="1">
      <c r="B1058" s="338">
        <v>1828.8</v>
      </c>
      <c r="C1058" s="88" t="s">
        <v>5194</v>
      </c>
      <c r="D1058" s="88" t="s">
        <v>5269</v>
      </c>
      <c r="E1058" s="88" t="s">
        <v>5218</v>
      </c>
      <c r="F1058" s="88">
        <v>12.44</v>
      </c>
      <c r="G1058" s="88">
        <v>0</v>
      </c>
      <c r="H1058" s="88">
        <v>0</v>
      </c>
      <c r="I1058" s="88">
        <v>12.57</v>
      </c>
      <c r="J1058" s="88">
        <v>0</v>
      </c>
      <c r="K1058" s="88">
        <v>0</v>
      </c>
      <c r="L1058" s="88">
        <v>2980</v>
      </c>
      <c r="M1058" s="89">
        <v>2980</v>
      </c>
    </row>
    <row r="1059" spans="2:13" ht="15.6" thickBot="1">
      <c r="B1059" s="337">
        <v>1889.76</v>
      </c>
      <c r="C1059" s="86" t="s">
        <v>5194</v>
      </c>
      <c r="D1059" s="86" t="s">
        <v>5269</v>
      </c>
      <c r="E1059" s="86" t="s">
        <v>5218</v>
      </c>
      <c r="F1059" s="86">
        <v>12.44</v>
      </c>
      <c r="G1059" s="86">
        <v>0</v>
      </c>
      <c r="H1059" s="86">
        <v>0</v>
      </c>
      <c r="I1059" s="86">
        <v>12.57</v>
      </c>
      <c r="J1059" s="86">
        <v>0</v>
      </c>
      <c r="K1059" s="86">
        <v>0</v>
      </c>
      <c r="L1059" s="86">
        <v>2980</v>
      </c>
      <c r="M1059" s="83">
        <v>2980</v>
      </c>
    </row>
    <row r="1060" spans="2:13" ht="15.6" thickBot="1">
      <c r="B1060" s="338">
        <v>1950.72</v>
      </c>
      <c r="C1060" s="88" t="s">
        <v>5194</v>
      </c>
      <c r="D1060" s="88" t="s">
        <v>5269</v>
      </c>
      <c r="E1060" s="88" t="s">
        <v>5218</v>
      </c>
      <c r="F1060" s="88">
        <v>12.44</v>
      </c>
      <c r="G1060" s="88">
        <v>0</v>
      </c>
      <c r="H1060" s="88">
        <v>0</v>
      </c>
      <c r="I1060" s="88">
        <v>12.57</v>
      </c>
      <c r="J1060" s="88">
        <v>0</v>
      </c>
      <c r="K1060" s="88">
        <v>0</v>
      </c>
      <c r="L1060" s="88">
        <v>2980</v>
      </c>
      <c r="M1060" s="89">
        <v>2980</v>
      </c>
    </row>
    <row r="1061" spans="2:13" ht="15.6" thickBot="1">
      <c r="B1061" s="337">
        <v>2011.68</v>
      </c>
      <c r="C1061" s="86" t="s">
        <v>5194</v>
      </c>
      <c r="D1061" s="86" t="s">
        <v>5269</v>
      </c>
      <c r="E1061" s="86" t="s">
        <v>5218</v>
      </c>
      <c r="F1061" s="86">
        <v>12.44</v>
      </c>
      <c r="G1061" s="86">
        <v>0</v>
      </c>
      <c r="H1061" s="86">
        <v>0</v>
      </c>
      <c r="I1061" s="86">
        <v>12.57</v>
      </c>
      <c r="J1061" s="86">
        <v>0</v>
      </c>
      <c r="K1061" s="86">
        <v>0</v>
      </c>
      <c r="L1061" s="86">
        <v>2980</v>
      </c>
      <c r="M1061" s="83">
        <v>2980</v>
      </c>
    </row>
    <row r="1062" spans="2:13" ht="15.6" thickBot="1">
      <c r="B1062" s="338">
        <v>2072.64</v>
      </c>
      <c r="C1062" s="88" t="s">
        <v>5194</v>
      </c>
      <c r="D1062" s="88" t="s">
        <v>5269</v>
      </c>
      <c r="E1062" s="88" t="s">
        <v>5218</v>
      </c>
      <c r="F1062" s="88">
        <v>12.44</v>
      </c>
      <c r="G1062" s="88">
        <v>0</v>
      </c>
      <c r="H1062" s="88">
        <v>0</v>
      </c>
      <c r="I1062" s="88">
        <v>12.57</v>
      </c>
      <c r="J1062" s="88">
        <v>0</v>
      </c>
      <c r="K1062" s="88">
        <v>0</v>
      </c>
      <c r="L1062" s="88">
        <v>2980</v>
      </c>
      <c r="M1062" s="89">
        <v>2980</v>
      </c>
    </row>
    <row r="1063" spans="2:13" ht="15.6" thickBot="1">
      <c r="B1063" s="337">
        <v>2133.6</v>
      </c>
      <c r="C1063" s="86" t="s">
        <v>5194</v>
      </c>
      <c r="D1063" s="86" t="s">
        <v>5269</v>
      </c>
      <c r="E1063" s="86" t="s">
        <v>5218</v>
      </c>
      <c r="F1063" s="86">
        <v>12.44</v>
      </c>
      <c r="G1063" s="86">
        <v>0</v>
      </c>
      <c r="H1063" s="86">
        <v>0</v>
      </c>
      <c r="I1063" s="86">
        <v>12.57</v>
      </c>
      <c r="J1063" s="86">
        <v>0</v>
      </c>
      <c r="K1063" s="86">
        <v>0</v>
      </c>
      <c r="L1063" s="86">
        <v>2980</v>
      </c>
      <c r="M1063" s="83">
        <v>2980</v>
      </c>
    </row>
    <row r="1064" spans="2:13" ht="15.6" thickBot="1">
      <c r="B1064" s="338">
        <v>2194.56</v>
      </c>
      <c r="C1064" s="88" t="s">
        <v>5194</v>
      </c>
      <c r="D1064" s="88" t="s">
        <v>5269</v>
      </c>
      <c r="E1064" s="88" t="s">
        <v>5218</v>
      </c>
      <c r="F1064" s="88">
        <v>12.44</v>
      </c>
      <c r="G1064" s="88">
        <v>0</v>
      </c>
      <c r="H1064" s="88">
        <v>0</v>
      </c>
      <c r="I1064" s="88">
        <v>12.57</v>
      </c>
      <c r="J1064" s="88">
        <v>0</v>
      </c>
      <c r="K1064" s="88">
        <v>0</v>
      </c>
      <c r="L1064" s="88">
        <v>2980</v>
      </c>
      <c r="M1064" s="89">
        <v>2980</v>
      </c>
    </row>
    <row r="1065" spans="2:13" ht="15.6" thickBot="1">
      <c r="B1065" s="337">
        <v>2255.52</v>
      </c>
      <c r="C1065" s="86" t="s">
        <v>5194</v>
      </c>
      <c r="D1065" s="86" t="s">
        <v>5269</v>
      </c>
      <c r="E1065" s="86" t="s">
        <v>5218</v>
      </c>
      <c r="F1065" s="86">
        <v>12.44</v>
      </c>
      <c r="G1065" s="86">
        <v>0</v>
      </c>
      <c r="H1065" s="86">
        <v>0</v>
      </c>
      <c r="I1065" s="86">
        <v>12.57</v>
      </c>
      <c r="J1065" s="86">
        <v>0</v>
      </c>
      <c r="K1065" s="86">
        <v>0</v>
      </c>
      <c r="L1065" s="86">
        <v>2980</v>
      </c>
      <c r="M1065" s="83">
        <v>2980</v>
      </c>
    </row>
    <row r="1066" spans="2:13" ht="15.6" thickBot="1">
      <c r="B1066" s="338">
        <v>2316.48</v>
      </c>
      <c r="C1066" s="88" t="s">
        <v>5194</v>
      </c>
      <c r="D1066" s="88" t="s">
        <v>5269</v>
      </c>
      <c r="E1066" s="88" t="s">
        <v>5218</v>
      </c>
      <c r="F1066" s="88">
        <v>12.44</v>
      </c>
      <c r="G1066" s="88">
        <v>0</v>
      </c>
      <c r="H1066" s="88">
        <v>0</v>
      </c>
      <c r="I1066" s="88">
        <v>12.57</v>
      </c>
      <c r="J1066" s="88">
        <v>0</v>
      </c>
      <c r="K1066" s="88">
        <v>0</v>
      </c>
      <c r="L1066" s="88">
        <v>2980</v>
      </c>
      <c r="M1066" s="89">
        <v>2980</v>
      </c>
    </row>
    <row r="1067" spans="2:13" ht="15.6" thickBot="1">
      <c r="B1067" s="337">
        <v>2377.44</v>
      </c>
      <c r="C1067" s="86" t="s">
        <v>5194</v>
      </c>
      <c r="D1067" s="86" t="s">
        <v>5269</v>
      </c>
      <c r="E1067" s="86" t="s">
        <v>5218</v>
      </c>
      <c r="F1067" s="86">
        <v>12.44</v>
      </c>
      <c r="G1067" s="86">
        <v>0</v>
      </c>
      <c r="H1067" s="86">
        <v>0</v>
      </c>
      <c r="I1067" s="86">
        <v>12.57</v>
      </c>
      <c r="J1067" s="86">
        <v>0</v>
      </c>
      <c r="K1067" s="86">
        <v>0</v>
      </c>
      <c r="L1067" s="86">
        <v>2980</v>
      </c>
      <c r="M1067" s="83">
        <v>2980</v>
      </c>
    </row>
    <row r="1068" spans="2:13" ht="15.6" thickBot="1">
      <c r="B1068" s="338">
        <v>2438.4</v>
      </c>
      <c r="C1068" s="88" t="s">
        <v>5194</v>
      </c>
      <c r="D1068" s="88" t="s">
        <v>5269</v>
      </c>
      <c r="E1068" s="88" t="s">
        <v>5218</v>
      </c>
      <c r="F1068" s="88">
        <v>12.44</v>
      </c>
      <c r="G1068" s="88">
        <v>0</v>
      </c>
      <c r="H1068" s="88">
        <v>0</v>
      </c>
      <c r="I1068" s="88">
        <v>12.57</v>
      </c>
      <c r="J1068" s="88">
        <v>0</v>
      </c>
      <c r="K1068" s="88">
        <v>0</v>
      </c>
      <c r="L1068" s="88">
        <v>2980</v>
      </c>
      <c r="M1068" s="89">
        <v>2980</v>
      </c>
    </row>
    <row r="1069" spans="2:13" ht="15.6" thickBot="1">
      <c r="B1069" s="337">
        <v>2499.36</v>
      </c>
      <c r="C1069" s="86" t="s">
        <v>5194</v>
      </c>
      <c r="D1069" s="86" t="s">
        <v>5269</v>
      </c>
      <c r="E1069" s="86" t="s">
        <v>5218</v>
      </c>
      <c r="F1069" s="86">
        <v>12.44</v>
      </c>
      <c r="G1069" s="86">
        <v>0</v>
      </c>
      <c r="H1069" s="86">
        <v>0</v>
      </c>
      <c r="I1069" s="86">
        <v>12.57</v>
      </c>
      <c r="J1069" s="86">
        <v>0</v>
      </c>
      <c r="K1069" s="86">
        <v>0</v>
      </c>
      <c r="L1069" s="86">
        <v>2980</v>
      </c>
      <c r="M1069" s="83">
        <v>2980</v>
      </c>
    </row>
    <row r="1070" spans="2:13" ht="15.6" thickBot="1">
      <c r="B1070" s="338">
        <v>2560.3200000000002</v>
      </c>
      <c r="C1070" s="88" t="s">
        <v>5194</v>
      </c>
      <c r="D1070" s="88" t="s">
        <v>5269</v>
      </c>
      <c r="E1070" s="88" t="s">
        <v>5218</v>
      </c>
      <c r="F1070" s="88">
        <v>12.44</v>
      </c>
      <c r="G1070" s="88">
        <v>0</v>
      </c>
      <c r="H1070" s="88">
        <v>0</v>
      </c>
      <c r="I1070" s="88">
        <v>12.57</v>
      </c>
      <c r="J1070" s="88">
        <v>0</v>
      </c>
      <c r="K1070" s="88">
        <v>0</v>
      </c>
      <c r="L1070" s="88">
        <v>2980</v>
      </c>
      <c r="M1070" s="89">
        <v>2980</v>
      </c>
    </row>
    <row r="1071" spans="2:13" ht="15.6" thickBot="1">
      <c r="B1071" s="337">
        <v>2621.2800000000002</v>
      </c>
      <c r="C1071" s="86" t="s">
        <v>5194</v>
      </c>
      <c r="D1071" s="86" t="s">
        <v>5269</v>
      </c>
      <c r="E1071" s="86" t="s">
        <v>5218</v>
      </c>
      <c r="F1071" s="86">
        <v>12.44</v>
      </c>
      <c r="G1071" s="86">
        <v>0</v>
      </c>
      <c r="H1071" s="86">
        <v>0</v>
      </c>
      <c r="I1071" s="86">
        <v>12.57</v>
      </c>
      <c r="J1071" s="86">
        <v>0</v>
      </c>
      <c r="K1071" s="86">
        <v>0</v>
      </c>
      <c r="L1071" s="86">
        <v>2980</v>
      </c>
      <c r="M1071" s="83">
        <v>2980</v>
      </c>
    </row>
    <row r="1072" spans="2:13" ht="15.6" thickBot="1">
      <c r="B1072" s="338">
        <v>2682.24</v>
      </c>
      <c r="C1072" s="88" t="s">
        <v>5194</v>
      </c>
      <c r="D1072" s="88" t="s">
        <v>5269</v>
      </c>
      <c r="E1072" s="88" t="s">
        <v>5218</v>
      </c>
      <c r="F1072" s="88">
        <v>12.44</v>
      </c>
      <c r="G1072" s="88">
        <v>0</v>
      </c>
      <c r="H1072" s="88">
        <v>0</v>
      </c>
      <c r="I1072" s="88">
        <v>12.57</v>
      </c>
      <c r="J1072" s="88">
        <v>0</v>
      </c>
      <c r="K1072" s="88">
        <v>0</v>
      </c>
      <c r="L1072" s="88">
        <v>2980</v>
      </c>
      <c r="M1072" s="89">
        <v>2980</v>
      </c>
    </row>
    <row r="1073" spans="2:13" ht="15.6" thickBot="1">
      <c r="B1073" s="337">
        <v>2743.2</v>
      </c>
      <c r="C1073" s="86" t="s">
        <v>5194</v>
      </c>
      <c r="D1073" s="86" t="s">
        <v>5269</v>
      </c>
      <c r="E1073" s="86" t="s">
        <v>5218</v>
      </c>
      <c r="F1073" s="86">
        <v>12.44</v>
      </c>
      <c r="G1073" s="86">
        <v>0</v>
      </c>
      <c r="H1073" s="86">
        <v>0</v>
      </c>
      <c r="I1073" s="86">
        <v>12.57</v>
      </c>
      <c r="J1073" s="86">
        <v>0</v>
      </c>
      <c r="K1073" s="86">
        <v>0</v>
      </c>
      <c r="L1073" s="86">
        <v>2980</v>
      </c>
      <c r="M1073" s="83">
        <v>2980</v>
      </c>
    </row>
    <row r="1074" spans="2:13" ht="15.6" thickBot="1">
      <c r="B1074" s="338">
        <v>60.96</v>
      </c>
      <c r="C1074" s="88" t="s">
        <v>5216</v>
      </c>
      <c r="D1074" s="88" t="s">
        <v>5269</v>
      </c>
      <c r="E1074" s="88" t="s">
        <v>5218</v>
      </c>
      <c r="F1074" s="88">
        <v>12.5</v>
      </c>
      <c r="G1074" s="88">
        <v>0</v>
      </c>
      <c r="H1074" s="88">
        <v>0</v>
      </c>
      <c r="I1074" s="88">
        <v>12.63</v>
      </c>
      <c r="J1074" s="88">
        <v>0</v>
      </c>
      <c r="K1074" s="88">
        <v>0</v>
      </c>
      <c r="L1074" s="88">
        <v>2980</v>
      </c>
      <c r="M1074" s="89">
        <v>2980</v>
      </c>
    </row>
    <row r="1075" spans="2:13" ht="15.6" thickBot="1">
      <c r="B1075" s="337">
        <v>121.92</v>
      </c>
      <c r="C1075" s="86" t="s">
        <v>5216</v>
      </c>
      <c r="D1075" s="86" t="s">
        <v>5269</v>
      </c>
      <c r="E1075" s="86" t="s">
        <v>5218</v>
      </c>
      <c r="F1075" s="86">
        <v>12.5</v>
      </c>
      <c r="G1075" s="86">
        <v>0</v>
      </c>
      <c r="H1075" s="86">
        <v>0</v>
      </c>
      <c r="I1075" s="86">
        <v>12.63</v>
      </c>
      <c r="J1075" s="86">
        <v>0</v>
      </c>
      <c r="K1075" s="86">
        <v>0</v>
      </c>
      <c r="L1075" s="86">
        <v>2980</v>
      </c>
      <c r="M1075" s="83">
        <v>2980</v>
      </c>
    </row>
    <row r="1076" spans="2:13" ht="15.6" thickBot="1">
      <c r="B1076" s="338">
        <v>182.88</v>
      </c>
      <c r="C1076" s="88" t="s">
        <v>5216</v>
      </c>
      <c r="D1076" s="88" t="s">
        <v>5269</v>
      </c>
      <c r="E1076" s="88" t="s">
        <v>5218</v>
      </c>
      <c r="F1076" s="88">
        <v>12.49</v>
      </c>
      <c r="G1076" s="88">
        <v>0</v>
      </c>
      <c r="H1076" s="88">
        <v>0</v>
      </c>
      <c r="I1076" s="88">
        <v>12.63</v>
      </c>
      <c r="J1076" s="88">
        <v>0</v>
      </c>
      <c r="K1076" s="88">
        <v>0</v>
      </c>
      <c r="L1076" s="88">
        <v>2980</v>
      </c>
      <c r="M1076" s="89">
        <v>2980</v>
      </c>
    </row>
    <row r="1077" spans="2:13" ht="15.6" thickBot="1">
      <c r="B1077" s="337">
        <v>243.84</v>
      </c>
      <c r="C1077" s="86" t="s">
        <v>5216</v>
      </c>
      <c r="D1077" s="86" t="s">
        <v>5269</v>
      </c>
      <c r="E1077" s="86" t="s">
        <v>5218</v>
      </c>
      <c r="F1077" s="86">
        <v>12.49</v>
      </c>
      <c r="G1077" s="86">
        <v>0</v>
      </c>
      <c r="H1077" s="86">
        <v>0</v>
      </c>
      <c r="I1077" s="86">
        <v>12.62</v>
      </c>
      <c r="J1077" s="86">
        <v>0</v>
      </c>
      <c r="K1077" s="86">
        <v>0</v>
      </c>
      <c r="L1077" s="86">
        <v>2980</v>
      </c>
      <c r="M1077" s="83">
        <v>2980</v>
      </c>
    </row>
    <row r="1078" spans="2:13" ht="15.6" thickBot="1">
      <c r="B1078" s="338">
        <v>304.8</v>
      </c>
      <c r="C1078" s="88" t="s">
        <v>5216</v>
      </c>
      <c r="D1078" s="88" t="s">
        <v>5269</v>
      </c>
      <c r="E1078" s="88" t="s">
        <v>5218</v>
      </c>
      <c r="F1078" s="88">
        <v>12.48</v>
      </c>
      <c r="G1078" s="88">
        <v>0</v>
      </c>
      <c r="H1078" s="88">
        <v>0</v>
      </c>
      <c r="I1078" s="88">
        <v>12.61</v>
      </c>
      <c r="J1078" s="88">
        <v>0</v>
      </c>
      <c r="K1078" s="88">
        <v>0</v>
      </c>
      <c r="L1078" s="88">
        <v>2980</v>
      </c>
      <c r="M1078" s="89">
        <v>2980</v>
      </c>
    </row>
    <row r="1079" spans="2:13" ht="15.6" thickBot="1">
      <c r="B1079" s="337">
        <v>365.76</v>
      </c>
      <c r="C1079" s="86" t="s">
        <v>5216</v>
      </c>
      <c r="D1079" s="86" t="s">
        <v>5269</v>
      </c>
      <c r="E1079" s="86" t="s">
        <v>5218</v>
      </c>
      <c r="F1079" s="86">
        <v>12.48</v>
      </c>
      <c r="G1079" s="86">
        <v>0</v>
      </c>
      <c r="H1079" s="86">
        <v>0</v>
      </c>
      <c r="I1079" s="86">
        <v>12.61</v>
      </c>
      <c r="J1079" s="86">
        <v>0</v>
      </c>
      <c r="K1079" s="86">
        <v>0</v>
      </c>
      <c r="L1079" s="86">
        <v>2980</v>
      </c>
      <c r="M1079" s="83">
        <v>2980</v>
      </c>
    </row>
    <row r="1080" spans="2:13" ht="15.6" thickBot="1">
      <c r="B1080" s="338">
        <v>426.72</v>
      </c>
      <c r="C1080" s="88" t="s">
        <v>5216</v>
      </c>
      <c r="D1080" s="88" t="s">
        <v>5269</v>
      </c>
      <c r="E1080" s="88" t="s">
        <v>5218</v>
      </c>
      <c r="F1080" s="88">
        <v>12.48</v>
      </c>
      <c r="G1080" s="88">
        <v>0</v>
      </c>
      <c r="H1080" s="88">
        <v>0</v>
      </c>
      <c r="I1080" s="88">
        <v>12.6</v>
      </c>
      <c r="J1080" s="88">
        <v>0</v>
      </c>
      <c r="K1080" s="88">
        <v>0</v>
      </c>
      <c r="L1080" s="88">
        <v>2980</v>
      </c>
      <c r="M1080" s="89">
        <v>2980</v>
      </c>
    </row>
    <row r="1081" spans="2:13" ht="15.6" thickBot="1">
      <c r="B1081" s="337">
        <v>487.68</v>
      </c>
      <c r="C1081" s="86" t="s">
        <v>5216</v>
      </c>
      <c r="D1081" s="86" t="s">
        <v>5269</v>
      </c>
      <c r="E1081" s="86" t="s">
        <v>5218</v>
      </c>
      <c r="F1081" s="86">
        <v>12.47</v>
      </c>
      <c r="G1081" s="86">
        <v>0</v>
      </c>
      <c r="H1081" s="86">
        <v>0</v>
      </c>
      <c r="I1081" s="86">
        <v>12.6</v>
      </c>
      <c r="J1081" s="86">
        <v>0</v>
      </c>
      <c r="K1081" s="86">
        <v>0</v>
      </c>
      <c r="L1081" s="86">
        <v>2980</v>
      </c>
      <c r="M1081" s="83">
        <v>2980</v>
      </c>
    </row>
    <row r="1082" spans="2:13" ht="15.6" thickBot="1">
      <c r="B1082" s="338">
        <v>548.64</v>
      </c>
      <c r="C1082" s="88" t="s">
        <v>5216</v>
      </c>
      <c r="D1082" s="88" t="s">
        <v>5269</v>
      </c>
      <c r="E1082" s="88" t="s">
        <v>5218</v>
      </c>
      <c r="F1082" s="88">
        <v>12.47</v>
      </c>
      <c r="G1082" s="88">
        <v>0</v>
      </c>
      <c r="H1082" s="88">
        <v>0</v>
      </c>
      <c r="I1082" s="88">
        <v>12.59</v>
      </c>
      <c r="J1082" s="88">
        <v>0</v>
      </c>
      <c r="K1082" s="88">
        <v>0</v>
      </c>
      <c r="L1082" s="88">
        <v>2980</v>
      </c>
      <c r="M1082" s="89">
        <v>2980</v>
      </c>
    </row>
    <row r="1083" spans="2:13" ht="15.6" thickBot="1">
      <c r="B1083" s="337">
        <v>609.6</v>
      </c>
      <c r="C1083" s="86" t="s">
        <v>5216</v>
      </c>
      <c r="D1083" s="86" t="s">
        <v>5269</v>
      </c>
      <c r="E1083" s="86" t="s">
        <v>5218</v>
      </c>
      <c r="F1083" s="86">
        <v>12.46</v>
      </c>
      <c r="G1083" s="86">
        <v>0</v>
      </c>
      <c r="H1083" s="86">
        <v>0</v>
      </c>
      <c r="I1083" s="86">
        <v>12.59</v>
      </c>
      <c r="J1083" s="86">
        <v>0</v>
      </c>
      <c r="K1083" s="86">
        <v>0</v>
      </c>
      <c r="L1083" s="86">
        <v>2980</v>
      </c>
      <c r="M1083" s="83">
        <v>2980</v>
      </c>
    </row>
    <row r="1084" spans="2:13" ht="15.6" thickBot="1">
      <c r="B1084" s="338">
        <v>670.56</v>
      </c>
      <c r="C1084" s="88" t="s">
        <v>5216</v>
      </c>
      <c r="D1084" s="88" t="s">
        <v>5269</v>
      </c>
      <c r="E1084" s="88" t="s">
        <v>5218</v>
      </c>
      <c r="F1084" s="88">
        <v>12.46</v>
      </c>
      <c r="G1084" s="88">
        <v>0</v>
      </c>
      <c r="H1084" s="88">
        <v>0</v>
      </c>
      <c r="I1084" s="88">
        <v>12.59</v>
      </c>
      <c r="J1084" s="88">
        <v>0</v>
      </c>
      <c r="K1084" s="88">
        <v>0</v>
      </c>
      <c r="L1084" s="88">
        <v>2980</v>
      </c>
      <c r="M1084" s="89">
        <v>2980</v>
      </c>
    </row>
    <row r="1085" spans="2:13" ht="15.6" thickBot="1">
      <c r="B1085" s="337">
        <v>731.52</v>
      </c>
      <c r="C1085" s="86" t="s">
        <v>5216</v>
      </c>
      <c r="D1085" s="86" t="s">
        <v>5269</v>
      </c>
      <c r="E1085" s="86" t="s">
        <v>5218</v>
      </c>
      <c r="F1085" s="86">
        <v>12.45</v>
      </c>
      <c r="G1085" s="86">
        <v>0</v>
      </c>
      <c r="H1085" s="86">
        <v>0</v>
      </c>
      <c r="I1085" s="86">
        <v>12.58</v>
      </c>
      <c r="J1085" s="86">
        <v>0</v>
      </c>
      <c r="K1085" s="86">
        <v>0</v>
      </c>
      <c r="L1085" s="86">
        <v>2980</v>
      </c>
      <c r="M1085" s="83">
        <v>2980</v>
      </c>
    </row>
    <row r="1086" spans="2:13" ht="15.6" thickBot="1">
      <c r="B1086" s="338">
        <v>792.48</v>
      </c>
      <c r="C1086" s="88" t="s">
        <v>5216</v>
      </c>
      <c r="D1086" s="88" t="s">
        <v>5269</v>
      </c>
      <c r="E1086" s="88" t="s">
        <v>5218</v>
      </c>
      <c r="F1086" s="88">
        <v>12.45</v>
      </c>
      <c r="G1086" s="88">
        <v>0</v>
      </c>
      <c r="H1086" s="88">
        <v>0</v>
      </c>
      <c r="I1086" s="88">
        <v>12.58</v>
      </c>
      <c r="J1086" s="88">
        <v>0</v>
      </c>
      <c r="K1086" s="88">
        <v>0</v>
      </c>
      <c r="L1086" s="88">
        <v>2980</v>
      </c>
      <c r="M1086" s="89">
        <v>2980</v>
      </c>
    </row>
    <row r="1087" spans="2:13" ht="15.6" thickBot="1">
      <c r="B1087" s="337">
        <v>853.44</v>
      </c>
      <c r="C1087" s="86" t="s">
        <v>5216</v>
      </c>
      <c r="D1087" s="86" t="s">
        <v>5269</v>
      </c>
      <c r="E1087" s="86" t="s">
        <v>5218</v>
      </c>
      <c r="F1087" s="86">
        <v>12.45</v>
      </c>
      <c r="G1087" s="86">
        <v>0</v>
      </c>
      <c r="H1087" s="86">
        <v>0</v>
      </c>
      <c r="I1087" s="86">
        <v>12.57</v>
      </c>
      <c r="J1087" s="86">
        <v>0</v>
      </c>
      <c r="K1087" s="86">
        <v>0</v>
      </c>
      <c r="L1087" s="86">
        <v>2980</v>
      </c>
      <c r="M1087" s="83">
        <v>2980</v>
      </c>
    </row>
    <row r="1088" spans="2:13" ht="15.6" thickBot="1">
      <c r="B1088" s="338">
        <v>914.4</v>
      </c>
      <c r="C1088" s="88" t="s">
        <v>5216</v>
      </c>
      <c r="D1088" s="88" t="s">
        <v>5269</v>
      </c>
      <c r="E1088" s="88" t="s">
        <v>5218</v>
      </c>
      <c r="F1088" s="88">
        <v>12.44</v>
      </c>
      <c r="G1088" s="88">
        <v>0</v>
      </c>
      <c r="H1088" s="88">
        <v>0</v>
      </c>
      <c r="I1088" s="88">
        <v>12.57</v>
      </c>
      <c r="J1088" s="88">
        <v>0</v>
      </c>
      <c r="K1088" s="88">
        <v>0</v>
      </c>
      <c r="L1088" s="88">
        <v>2980</v>
      </c>
      <c r="M1088" s="89">
        <v>2980</v>
      </c>
    </row>
    <row r="1089" spans="2:13" ht="15.6" thickBot="1">
      <c r="B1089" s="337">
        <v>975.36</v>
      </c>
      <c r="C1089" s="86" t="s">
        <v>5216</v>
      </c>
      <c r="D1089" s="86" t="s">
        <v>5269</v>
      </c>
      <c r="E1089" s="86" t="s">
        <v>5218</v>
      </c>
      <c r="F1089" s="86">
        <v>12.44</v>
      </c>
      <c r="G1089" s="86">
        <v>0</v>
      </c>
      <c r="H1089" s="86">
        <v>0</v>
      </c>
      <c r="I1089" s="86">
        <v>12.57</v>
      </c>
      <c r="J1089" s="86">
        <v>0</v>
      </c>
      <c r="K1089" s="86">
        <v>0</v>
      </c>
      <c r="L1089" s="86">
        <v>2980</v>
      </c>
      <c r="M1089" s="83">
        <v>2980</v>
      </c>
    </row>
    <row r="1090" spans="2:13" ht="15.6" thickBot="1">
      <c r="B1090" s="338">
        <v>1036.32</v>
      </c>
      <c r="C1090" s="88" t="s">
        <v>5216</v>
      </c>
      <c r="D1090" s="88" t="s">
        <v>5269</v>
      </c>
      <c r="E1090" s="88" t="s">
        <v>5218</v>
      </c>
      <c r="F1090" s="88">
        <v>12.44</v>
      </c>
      <c r="G1090" s="88">
        <v>0</v>
      </c>
      <c r="H1090" s="88">
        <v>0</v>
      </c>
      <c r="I1090" s="88">
        <v>12.57</v>
      </c>
      <c r="J1090" s="88">
        <v>0</v>
      </c>
      <c r="K1090" s="88">
        <v>0</v>
      </c>
      <c r="L1090" s="88">
        <v>2980</v>
      </c>
      <c r="M1090" s="89">
        <v>2980</v>
      </c>
    </row>
    <row r="1091" spans="2:13" ht="15.6" thickBot="1">
      <c r="B1091" s="337">
        <v>1097.28</v>
      </c>
      <c r="C1091" s="86" t="s">
        <v>5216</v>
      </c>
      <c r="D1091" s="86" t="s">
        <v>5269</v>
      </c>
      <c r="E1091" s="86" t="s">
        <v>5218</v>
      </c>
      <c r="F1091" s="86">
        <v>12.44</v>
      </c>
      <c r="G1091" s="86">
        <v>0</v>
      </c>
      <c r="H1091" s="86">
        <v>0</v>
      </c>
      <c r="I1091" s="86">
        <v>12.57</v>
      </c>
      <c r="J1091" s="86">
        <v>0</v>
      </c>
      <c r="K1091" s="86">
        <v>0</v>
      </c>
      <c r="L1091" s="86">
        <v>2980</v>
      </c>
      <c r="M1091" s="83">
        <v>2980</v>
      </c>
    </row>
    <row r="1092" spans="2:13" ht="15.6" thickBot="1">
      <c r="B1092" s="338">
        <v>1158.24</v>
      </c>
      <c r="C1092" s="88" t="s">
        <v>5216</v>
      </c>
      <c r="D1092" s="88" t="s">
        <v>5269</v>
      </c>
      <c r="E1092" s="88" t="s">
        <v>5218</v>
      </c>
      <c r="F1092" s="88">
        <v>12.44</v>
      </c>
      <c r="G1092" s="88">
        <v>0</v>
      </c>
      <c r="H1092" s="88">
        <v>0</v>
      </c>
      <c r="I1092" s="88">
        <v>12.57</v>
      </c>
      <c r="J1092" s="88">
        <v>0</v>
      </c>
      <c r="K1092" s="88">
        <v>0</v>
      </c>
      <c r="L1092" s="88">
        <v>2980</v>
      </c>
      <c r="M1092" s="89">
        <v>2980</v>
      </c>
    </row>
    <row r="1093" spans="2:13" ht="15.6" thickBot="1">
      <c r="B1093" s="337">
        <v>1219.2</v>
      </c>
      <c r="C1093" s="86" t="s">
        <v>5216</v>
      </c>
      <c r="D1093" s="86" t="s">
        <v>5269</v>
      </c>
      <c r="E1093" s="86" t="s">
        <v>5218</v>
      </c>
      <c r="F1093" s="86">
        <v>12.44</v>
      </c>
      <c r="G1093" s="86">
        <v>0</v>
      </c>
      <c r="H1093" s="86">
        <v>0</v>
      </c>
      <c r="I1093" s="86">
        <v>12.57</v>
      </c>
      <c r="J1093" s="86">
        <v>0</v>
      </c>
      <c r="K1093" s="86">
        <v>0</v>
      </c>
      <c r="L1093" s="86">
        <v>2980</v>
      </c>
      <c r="M1093" s="83">
        <v>2980</v>
      </c>
    </row>
    <row r="1094" spans="2:13" ht="15.6" thickBot="1">
      <c r="B1094" s="338">
        <v>1280.1600000000001</v>
      </c>
      <c r="C1094" s="88" t="s">
        <v>5216</v>
      </c>
      <c r="D1094" s="88" t="s">
        <v>5269</v>
      </c>
      <c r="E1094" s="88" t="s">
        <v>5218</v>
      </c>
      <c r="F1094" s="88">
        <v>12.44</v>
      </c>
      <c r="G1094" s="88">
        <v>0</v>
      </c>
      <c r="H1094" s="88">
        <v>0</v>
      </c>
      <c r="I1094" s="88">
        <v>12.57</v>
      </c>
      <c r="J1094" s="88">
        <v>0</v>
      </c>
      <c r="K1094" s="88">
        <v>0</v>
      </c>
      <c r="L1094" s="88">
        <v>2980</v>
      </c>
      <c r="M1094" s="89">
        <v>2980</v>
      </c>
    </row>
    <row r="1095" spans="2:13" ht="15.6" thickBot="1">
      <c r="B1095" s="337">
        <v>1341.12</v>
      </c>
      <c r="C1095" s="86" t="s">
        <v>5216</v>
      </c>
      <c r="D1095" s="86" t="s">
        <v>5269</v>
      </c>
      <c r="E1095" s="86" t="s">
        <v>5218</v>
      </c>
      <c r="F1095" s="86">
        <v>12.44</v>
      </c>
      <c r="G1095" s="86">
        <v>0</v>
      </c>
      <c r="H1095" s="86">
        <v>0</v>
      </c>
      <c r="I1095" s="86">
        <v>12.57</v>
      </c>
      <c r="J1095" s="86">
        <v>0</v>
      </c>
      <c r="K1095" s="86">
        <v>0</v>
      </c>
      <c r="L1095" s="86">
        <v>2980</v>
      </c>
      <c r="M1095" s="83">
        <v>2980</v>
      </c>
    </row>
    <row r="1096" spans="2:13" ht="15.6" thickBot="1">
      <c r="B1096" s="338">
        <v>1402.08</v>
      </c>
      <c r="C1096" s="88" t="s">
        <v>5216</v>
      </c>
      <c r="D1096" s="88" t="s">
        <v>5269</v>
      </c>
      <c r="E1096" s="88" t="s">
        <v>5218</v>
      </c>
      <c r="F1096" s="88">
        <v>12.44</v>
      </c>
      <c r="G1096" s="88">
        <v>0</v>
      </c>
      <c r="H1096" s="88">
        <v>0</v>
      </c>
      <c r="I1096" s="88">
        <v>12.57</v>
      </c>
      <c r="J1096" s="88">
        <v>0</v>
      </c>
      <c r="K1096" s="88">
        <v>0</v>
      </c>
      <c r="L1096" s="88">
        <v>2980</v>
      </c>
      <c r="M1096" s="89">
        <v>2980</v>
      </c>
    </row>
    <row r="1097" spans="2:13" ht="15.6" thickBot="1">
      <c r="B1097" s="337">
        <v>1463.04</v>
      </c>
      <c r="C1097" s="86" t="s">
        <v>5216</v>
      </c>
      <c r="D1097" s="86" t="s">
        <v>5269</v>
      </c>
      <c r="E1097" s="86" t="s">
        <v>5218</v>
      </c>
      <c r="F1097" s="86">
        <v>12.44</v>
      </c>
      <c r="G1097" s="86">
        <v>0</v>
      </c>
      <c r="H1097" s="86">
        <v>0</v>
      </c>
      <c r="I1097" s="86">
        <v>12.57</v>
      </c>
      <c r="J1097" s="86">
        <v>0</v>
      </c>
      <c r="K1097" s="86">
        <v>0</v>
      </c>
      <c r="L1097" s="86">
        <v>2980</v>
      </c>
      <c r="M1097" s="83">
        <v>2980</v>
      </c>
    </row>
    <row r="1098" spans="2:13" ht="15.6" thickBot="1">
      <c r="B1098" s="338">
        <v>1524</v>
      </c>
      <c r="C1098" s="88" t="s">
        <v>5216</v>
      </c>
      <c r="D1098" s="88" t="s">
        <v>5269</v>
      </c>
      <c r="E1098" s="88" t="s">
        <v>5218</v>
      </c>
      <c r="F1098" s="88">
        <v>12.44</v>
      </c>
      <c r="G1098" s="88">
        <v>0</v>
      </c>
      <c r="H1098" s="88">
        <v>0</v>
      </c>
      <c r="I1098" s="88">
        <v>12.57</v>
      </c>
      <c r="J1098" s="88">
        <v>0</v>
      </c>
      <c r="K1098" s="88">
        <v>0</v>
      </c>
      <c r="L1098" s="88">
        <v>2980</v>
      </c>
      <c r="M1098" s="89">
        <v>2980</v>
      </c>
    </row>
    <row r="1099" spans="2:13" ht="15.6" thickBot="1">
      <c r="B1099" s="337">
        <v>1584.96</v>
      </c>
      <c r="C1099" s="86" t="s">
        <v>5216</v>
      </c>
      <c r="D1099" s="86" t="s">
        <v>5269</v>
      </c>
      <c r="E1099" s="86" t="s">
        <v>5218</v>
      </c>
      <c r="F1099" s="86">
        <v>12.44</v>
      </c>
      <c r="G1099" s="86">
        <v>0</v>
      </c>
      <c r="H1099" s="86">
        <v>0</v>
      </c>
      <c r="I1099" s="86">
        <v>12.57</v>
      </c>
      <c r="J1099" s="86">
        <v>0</v>
      </c>
      <c r="K1099" s="86">
        <v>0</v>
      </c>
      <c r="L1099" s="86">
        <v>2980</v>
      </c>
      <c r="M1099" s="83">
        <v>2980</v>
      </c>
    </row>
    <row r="1100" spans="2:13" ht="15.6" thickBot="1">
      <c r="B1100" s="338">
        <v>1645.92</v>
      </c>
      <c r="C1100" s="88" t="s">
        <v>5216</v>
      </c>
      <c r="D1100" s="88" t="s">
        <v>5269</v>
      </c>
      <c r="E1100" s="88" t="s">
        <v>5218</v>
      </c>
      <c r="F1100" s="88">
        <v>12.44</v>
      </c>
      <c r="G1100" s="88">
        <v>0</v>
      </c>
      <c r="H1100" s="88">
        <v>0</v>
      </c>
      <c r="I1100" s="88">
        <v>12.57</v>
      </c>
      <c r="J1100" s="88">
        <v>0</v>
      </c>
      <c r="K1100" s="88">
        <v>0</v>
      </c>
      <c r="L1100" s="88">
        <v>2980</v>
      </c>
      <c r="M1100" s="89">
        <v>2980</v>
      </c>
    </row>
    <row r="1101" spans="2:13" ht="15.6" thickBot="1">
      <c r="B1101" s="337">
        <v>1706.88</v>
      </c>
      <c r="C1101" s="86" t="s">
        <v>5216</v>
      </c>
      <c r="D1101" s="86" t="s">
        <v>5269</v>
      </c>
      <c r="E1101" s="86" t="s">
        <v>5218</v>
      </c>
      <c r="F1101" s="86">
        <v>12.44</v>
      </c>
      <c r="G1101" s="86">
        <v>0</v>
      </c>
      <c r="H1101" s="86">
        <v>0</v>
      </c>
      <c r="I1101" s="86">
        <v>12.57</v>
      </c>
      <c r="J1101" s="86">
        <v>0</v>
      </c>
      <c r="K1101" s="86">
        <v>0</v>
      </c>
      <c r="L1101" s="86">
        <v>2980</v>
      </c>
      <c r="M1101" s="83">
        <v>2980</v>
      </c>
    </row>
    <row r="1102" spans="2:13" ht="15.6" thickBot="1">
      <c r="B1102" s="338">
        <v>1767.84</v>
      </c>
      <c r="C1102" s="88" t="s">
        <v>5216</v>
      </c>
      <c r="D1102" s="88" t="s">
        <v>5269</v>
      </c>
      <c r="E1102" s="88" t="s">
        <v>5218</v>
      </c>
      <c r="F1102" s="88">
        <v>12.44</v>
      </c>
      <c r="G1102" s="88">
        <v>0</v>
      </c>
      <c r="H1102" s="88">
        <v>0</v>
      </c>
      <c r="I1102" s="88">
        <v>12.57</v>
      </c>
      <c r="J1102" s="88">
        <v>0</v>
      </c>
      <c r="K1102" s="88">
        <v>0</v>
      </c>
      <c r="L1102" s="88">
        <v>2980</v>
      </c>
      <c r="M1102" s="89">
        <v>2980</v>
      </c>
    </row>
    <row r="1103" spans="2:13" ht="15.6" thickBot="1">
      <c r="B1103" s="337">
        <v>1828.8</v>
      </c>
      <c r="C1103" s="86" t="s">
        <v>5216</v>
      </c>
      <c r="D1103" s="86" t="s">
        <v>5269</v>
      </c>
      <c r="E1103" s="86" t="s">
        <v>5218</v>
      </c>
      <c r="F1103" s="86">
        <v>12.44</v>
      </c>
      <c r="G1103" s="86">
        <v>0</v>
      </c>
      <c r="H1103" s="86">
        <v>0</v>
      </c>
      <c r="I1103" s="86">
        <v>12.57</v>
      </c>
      <c r="J1103" s="86">
        <v>0</v>
      </c>
      <c r="K1103" s="86">
        <v>0</v>
      </c>
      <c r="L1103" s="86">
        <v>2980</v>
      </c>
      <c r="M1103" s="83">
        <v>2980</v>
      </c>
    </row>
    <row r="1104" spans="2:13" ht="15.6" thickBot="1">
      <c r="B1104" s="338">
        <v>1889.76</v>
      </c>
      <c r="C1104" s="88" t="s">
        <v>5216</v>
      </c>
      <c r="D1104" s="88" t="s">
        <v>5269</v>
      </c>
      <c r="E1104" s="88" t="s">
        <v>5218</v>
      </c>
      <c r="F1104" s="88">
        <v>12.44</v>
      </c>
      <c r="G1104" s="88">
        <v>0</v>
      </c>
      <c r="H1104" s="88">
        <v>0</v>
      </c>
      <c r="I1104" s="88">
        <v>12.57</v>
      </c>
      <c r="J1104" s="88">
        <v>0</v>
      </c>
      <c r="K1104" s="88">
        <v>0</v>
      </c>
      <c r="L1104" s="88">
        <v>2980</v>
      </c>
      <c r="M1104" s="89">
        <v>2980</v>
      </c>
    </row>
    <row r="1105" spans="2:13" ht="15.6" thickBot="1">
      <c r="B1105" s="337">
        <v>1950.72</v>
      </c>
      <c r="C1105" s="86" t="s">
        <v>5216</v>
      </c>
      <c r="D1105" s="86" t="s">
        <v>5269</v>
      </c>
      <c r="E1105" s="86" t="s">
        <v>5218</v>
      </c>
      <c r="F1105" s="86">
        <v>12.44</v>
      </c>
      <c r="G1105" s="86">
        <v>0</v>
      </c>
      <c r="H1105" s="86">
        <v>0</v>
      </c>
      <c r="I1105" s="86">
        <v>12.57</v>
      </c>
      <c r="J1105" s="86">
        <v>0</v>
      </c>
      <c r="K1105" s="86">
        <v>0</v>
      </c>
      <c r="L1105" s="86">
        <v>2980</v>
      </c>
      <c r="M1105" s="83">
        <v>2980</v>
      </c>
    </row>
    <row r="1106" spans="2:13" ht="15.6" thickBot="1">
      <c r="B1106" s="338">
        <v>2011.68</v>
      </c>
      <c r="C1106" s="88" t="s">
        <v>5216</v>
      </c>
      <c r="D1106" s="88" t="s">
        <v>5269</v>
      </c>
      <c r="E1106" s="88" t="s">
        <v>5218</v>
      </c>
      <c r="F1106" s="88">
        <v>12.44</v>
      </c>
      <c r="G1106" s="88">
        <v>0</v>
      </c>
      <c r="H1106" s="88">
        <v>0</v>
      </c>
      <c r="I1106" s="88">
        <v>12.57</v>
      </c>
      <c r="J1106" s="88">
        <v>0</v>
      </c>
      <c r="K1106" s="88">
        <v>0</v>
      </c>
      <c r="L1106" s="88">
        <v>2980</v>
      </c>
      <c r="M1106" s="89">
        <v>2980</v>
      </c>
    </row>
    <row r="1107" spans="2:13" ht="15.6" thickBot="1">
      <c r="B1107" s="337">
        <v>2072.64</v>
      </c>
      <c r="C1107" s="86" t="s">
        <v>5216</v>
      </c>
      <c r="D1107" s="86" t="s">
        <v>5269</v>
      </c>
      <c r="E1107" s="86" t="s">
        <v>5218</v>
      </c>
      <c r="F1107" s="86">
        <v>12.44</v>
      </c>
      <c r="G1107" s="86">
        <v>0</v>
      </c>
      <c r="H1107" s="86">
        <v>0</v>
      </c>
      <c r="I1107" s="86">
        <v>12.57</v>
      </c>
      <c r="J1107" s="86">
        <v>0</v>
      </c>
      <c r="K1107" s="86">
        <v>0</v>
      </c>
      <c r="L1107" s="86">
        <v>2980</v>
      </c>
      <c r="M1107" s="83">
        <v>2980</v>
      </c>
    </row>
    <row r="1108" spans="2:13" ht="15.6" thickBot="1">
      <c r="B1108" s="338">
        <v>2133.6</v>
      </c>
      <c r="C1108" s="88" t="s">
        <v>5216</v>
      </c>
      <c r="D1108" s="88" t="s">
        <v>5269</v>
      </c>
      <c r="E1108" s="88" t="s">
        <v>5218</v>
      </c>
      <c r="F1108" s="88">
        <v>12.44</v>
      </c>
      <c r="G1108" s="88">
        <v>0</v>
      </c>
      <c r="H1108" s="88">
        <v>0</v>
      </c>
      <c r="I1108" s="88">
        <v>12.57</v>
      </c>
      <c r="J1108" s="88">
        <v>0</v>
      </c>
      <c r="K1108" s="88">
        <v>0</v>
      </c>
      <c r="L1108" s="88">
        <v>2980</v>
      </c>
      <c r="M1108" s="89">
        <v>2980</v>
      </c>
    </row>
    <row r="1109" spans="2:13" ht="15.6" thickBot="1">
      <c r="B1109" s="337">
        <v>2194.56</v>
      </c>
      <c r="C1109" s="86" t="s">
        <v>5216</v>
      </c>
      <c r="D1109" s="86" t="s">
        <v>5269</v>
      </c>
      <c r="E1109" s="86" t="s">
        <v>5218</v>
      </c>
      <c r="F1109" s="86">
        <v>12.44</v>
      </c>
      <c r="G1109" s="86">
        <v>0</v>
      </c>
      <c r="H1109" s="86">
        <v>0</v>
      </c>
      <c r="I1109" s="86">
        <v>12.57</v>
      </c>
      <c r="J1109" s="86">
        <v>0</v>
      </c>
      <c r="K1109" s="86">
        <v>0</v>
      </c>
      <c r="L1109" s="86">
        <v>2980</v>
      </c>
      <c r="M1109" s="83">
        <v>2980</v>
      </c>
    </row>
    <row r="1110" spans="2:13" ht="15.6" thickBot="1">
      <c r="B1110" s="338">
        <v>2255.52</v>
      </c>
      <c r="C1110" s="88" t="s">
        <v>5216</v>
      </c>
      <c r="D1110" s="88" t="s">
        <v>5269</v>
      </c>
      <c r="E1110" s="88" t="s">
        <v>5218</v>
      </c>
      <c r="F1110" s="88">
        <v>12.44</v>
      </c>
      <c r="G1110" s="88">
        <v>0</v>
      </c>
      <c r="H1110" s="88">
        <v>0</v>
      </c>
      <c r="I1110" s="88">
        <v>12.57</v>
      </c>
      <c r="J1110" s="88">
        <v>0</v>
      </c>
      <c r="K1110" s="88">
        <v>0</v>
      </c>
      <c r="L1110" s="88">
        <v>2980</v>
      </c>
      <c r="M1110" s="89">
        <v>2980</v>
      </c>
    </row>
    <row r="1111" spans="2:13" ht="15.6" thickBot="1">
      <c r="B1111" s="337">
        <v>2316.48</v>
      </c>
      <c r="C1111" s="86" t="s">
        <v>5216</v>
      </c>
      <c r="D1111" s="86" t="s">
        <v>5269</v>
      </c>
      <c r="E1111" s="86" t="s">
        <v>5218</v>
      </c>
      <c r="F1111" s="86">
        <v>12.44</v>
      </c>
      <c r="G1111" s="86">
        <v>0</v>
      </c>
      <c r="H1111" s="86">
        <v>0</v>
      </c>
      <c r="I1111" s="86">
        <v>12.57</v>
      </c>
      <c r="J1111" s="86">
        <v>0</v>
      </c>
      <c r="K1111" s="86">
        <v>0</v>
      </c>
      <c r="L1111" s="86">
        <v>2980</v>
      </c>
      <c r="M1111" s="83">
        <v>2980</v>
      </c>
    </row>
    <row r="1112" spans="2:13" ht="15.6" thickBot="1">
      <c r="B1112" s="338">
        <v>2377.44</v>
      </c>
      <c r="C1112" s="88" t="s">
        <v>5216</v>
      </c>
      <c r="D1112" s="88" t="s">
        <v>5269</v>
      </c>
      <c r="E1112" s="88" t="s">
        <v>5218</v>
      </c>
      <c r="F1112" s="88">
        <v>12.44</v>
      </c>
      <c r="G1112" s="88">
        <v>0</v>
      </c>
      <c r="H1112" s="88">
        <v>0</v>
      </c>
      <c r="I1112" s="88">
        <v>12.57</v>
      </c>
      <c r="J1112" s="88">
        <v>0</v>
      </c>
      <c r="K1112" s="88">
        <v>0</v>
      </c>
      <c r="L1112" s="88">
        <v>2980</v>
      </c>
      <c r="M1112" s="89">
        <v>2980</v>
      </c>
    </row>
    <row r="1113" spans="2:13" ht="15.6" thickBot="1">
      <c r="B1113" s="337">
        <v>2438.4</v>
      </c>
      <c r="C1113" s="86" t="s">
        <v>5216</v>
      </c>
      <c r="D1113" s="86" t="s">
        <v>5269</v>
      </c>
      <c r="E1113" s="86" t="s">
        <v>5218</v>
      </c>
      <c r="F1113" s="86">
        <v>12.44</v>
      </c>
      <c r="G1113" s="86">
        <v>0</v>
      </c>
      <c r="H1113" s="86">
        <v>0</v>
      </c>
      <c r="I1113" s="86">
        <v>12.57</v>
      </c>
      <c r="J1113" s="86">
        <v>0</v>
      </c>
      <c r="K1113" s="86">
        <v>0</v>
      </c>
      <c r="L1113" s="86">
        <v>2980</v>
      </c>
      <c r="M1113" s="83">
        <v>2980</v>
      </c>
    </row>
    <row r="1114" spans="2:13" ht="15.6" thickBot="1">
      <c r="B1114" s="338">
        <v>2499.36</v>
      </c>
      <c r="C1114" s="88" t="s">
        <v>5216</v>
      </c>
      <c r="D1114" s="88" t="s">
        <v>5269</v>
      </c>
      <c r="E1114" s="88" t="s">
        <v>5218</v>
      </c>
      <c r="F1114" s="88">
        <v>12.44</v>
      </c>
      <c r="G1114" s="88">
        <v>0</v>
      </c>
      <c r="H1114" s="88">
        <v>0</v>
      </c>
      <c r="I1114" s="88">
        <v>12.57</v>
      </c>
      <c r="J1114" s="88">
        <v>0</v>
      </c>
      <c r="K1114" s="88">
        <v>0</v>
      </c>
      <c r="L1114" s="88">
        <v>2980</v>
      </c>
      <c r="M1114" s="89">
        <v>2980</v>
      </c>
    </row>
    <row r="1115" spans="2:13" ht="15.6" thickBot="1">
      <c r="B1115" s="337">
        <v>2560.3200000000002</v>
      </c>
      <c r="C1115" s="86" t="s">
        <v>5216</v>
      </c>
      <c r="D1115" s="86" t="s">
        <v>5269</v>
      </c>
      <c r="E1115" s="86" t="s">
        <v>5218</v>
      </c>
      <c r="F1115" s="86">
        <v>12.44</v>
      </c>
      <c r="G1115" s="86">
        <v>0</v>
      </c>
      <c r="H1115" s="86">
        <v>0</v>
      </c>
      <c r="I1115" s="86">
        <v>12.57</v>
      </c>
      <c r="J1115" s="86">
        <v>0</v>
      </c>
      <c r="K1115" s="86">
        <v>0</v>
      </c>
      <c r="L1115" s="86">
        <v>2980</v>
      </c>
      <c r="M1115" s="83">
        <v>2980</v>
      </c>
    </row>
    <row r="1116" spans="2:13" ht="15.6" thickBot="1">
      <c r="B1116" s="338">
        <v>2621.2800000000002</v>
      </c>
      <c r="C1116" s="88" t="s">
        <v>5216</v>
      </c>
      <c r="D1116" s="88" t="s">
        <v>5269</v>
      </c>
      <c r="E1116" s="88" t="s">
        <v>5218</v>
      </c>
      <c r="F1116" s="88">
        <v>12.44</v>
      </c>
      <c r="G1116" s="88">
        <v>0</v>
      </c>
      <c r="H1116" s="88">
        <v>0</v>
      </c>
      <c r="I1116" s="88">
        <v>12.57</v>
      </c>
      <c r="J1116" s="88">
        <v>0</v>
      </c>
      <c r="K1116" s="88">
        <v>0</v>
      </c>
      <c r="L1116" s="88">
        <v>2980</v>
      </c>
      <c r="M1116" s="89">
        <v>2980</v>
      </c>
    </row>
    <row r="1117" spans="2:13" ht="15.6" thickBot="1">
      <c r="B1117" s="337">
        <v>2682.24</v>
      </c>
      <c r="C1117" s="86" t="s">
        <v>5216</v>
      </c>
      <c r="D1117" s="86" t="s">
        <v>5269</v>
      </c>
      <c r="E1117" s="86" t="s">
        <v>5218</v>
      </c>
      <c r="F1117" s="86">
        <v>12.44</v>
      </c>
      <c r="G1117" s="86">
        <v>0</v>
      </c>
      <c r="H1117" s="86">
        <v>0</v>
      </c>
      <c r="I1117" s="86">
        <v>12.57</v>
      </c>
      <c r="J1117" s="86">
        <v>0</v>
      </c>
      <c r="K1117" s="86">
        <v>0</v>
      </c>
      <c r="L1117" s="86">
        <v>2980</v>
      </c>
      <c r="M1117" s="83">
        <v>2980</v>
      </c>
    </row>
    <row r="1118" spans="2:13" ht="15.6" thickBot="1">
      <c r="B1118" s="338">
        <v>2743.2</v>
      </c>
      <c r="C1118" s="88" t="s">
        <v>5216</v>
      </c>
      <c r="D1118" s="88" t="s">
        <v>5269</v>
      </c>
      <c r="E1118" s="88" t="s">
        <v>5218</v>
      </c>
      <c r="F1118" s="88">
        <v>12.44</v>
      </c>
      <c r="G1118" s="88">
        <v>0</v>
      </c>
      <c r="H1118" s="88">
        <v>0</v>
      </c>
      <c r="I1118" s="88">
        <v>12.57</v>
      </c>
      <c r="J1118" s="88">
        <v>0</v>
      </c>
      <c r="K1118" s="88">
        <v>0</v>
      </c>
      <c r="L1118" s="88">
        <v>2980</v>
      </c>
      <c r="M1118" s="89">
        <v>2980</v>
      </c>
    </row>
    <row r="1119" spans="2:13">
      <c r="B1119" s="73"/>
    </row>
    <row r="1120" spans="2:13" ht="15.6" thickBot="1">
      <c r="B1120" s="95" t="s">
        <v>5276</v>
      </c>
    </row>
    <row r="1121" spans="2:8" ht="15.6" thickBot="1">
      <c r="B1121" s="80" t="s">
        <v>5244</v>
      </c>
      <c r="C1121" s="85" t="s">
        <v>3978</v>
      </c>
      <c r="D1121" s="85" t="s">
        <v>3306</v>
      </c>
      <c r="E1121" s="85" t="s">
        <v>5277</v>
      </c>
      <c r="F1121" s="85" t="s">
        <v>5278</v>
      </c>
      <c r="G1121" s="85" t="s">
        <v>5279</v>
      </c>
      <c r="H1121" s="81" t="s">
        <v>5280</v>
      </c>
    </row>
    <row r="1122" spans="2:8" ht="30.6" thickBot="1">
      <c r="B1122" s="82" t="s">
        <v>5194</v>
      </c>
      <c r="C1122" s="86" t="s">
        <v>5281</v>
      </c>
      <c r="D1122" s="86" t="s">
        <v>5218</v>
      </c>
      <c r="E1122" s="86">
        <v>0</v>
      </c>
      <c r="F1122" s="86">
        <v>0</v>
      </c>
      <c r="G1122" s="86">
        <v>0</v>
      </c>
      <c r="H1122" s="83">
        <v>0</v>
      </c>
    </row>
    <row r="1123" spans="2:8" ht="30.6" thickBot="1">
      <c r="B1123" s="87" t="s">
        <v>5194</v>
      </c>
      <c r="C1123" s="88" t="s">
        <v>5281</v>
      </c>
      <c r="D1123" s="88" t="s">
        <v>5218</v>
      </c>
      <c r="E1123" s="88">
        <v>98.18</v>
      </c>
      <c r="F1123" s="88">
        <v>90.75</v>
      </c>
      <c r="G1123" s="88">
        <v>7.43</v>
      </c>
      <c r="H1123" s="89">
        <v>147.62</v>
      </c>
    </row>
    <row r="1124" spans="2:8" ht="30.6" thickBot="1">
      <c r="B1124" s="82" t="s">
        <v>5194</v>
      </c>
      <c r="C1124" s="86" t="s">
        <v>5281</v>
      </c>
      <c r="D1124" s="86" t="s">
        <v>5218</v>
      </c>
      <c r="E1124" s="86">
        <v>196.36</v>
      </c>
      <c r="F1124" s="86">
        <v>178.99</v>
      </c>
      <c r="G1124" s="86">
        <v>17.38</v>
      </c>
      <c r="H1124" s="83">
        <v>293.19</v>
      </c>
    </row>
    <row r="1125" spans="2:8" ht="30.6" thickBot="1">
      <c r="B1125" s="87" t="s">
        <v>5194</v>
      </c>
      <c r="C1125" s="88" t="s">
        <v>5281</v>
      </c>
      <c r="D1125" s="88" t="s">
        <v>5218</v>
      </c>
      <c r="E1125" s="88">
        <v>294.55</v>
      </c>
      <c r="F1125" s="88">
        <v>263.76</v>
      </c>
      <c r="G1125" s="88">
        <v>30.78</v>
      </c>
      <c r="H1125" s="89">
        <v>435.9</v>
      </c>
    </row>
    <row r="1126" spans="2:8" ht="30.6" thickBot="1">
      <c r="B1126" s="82" t="s">
        <v>5194</v>
      </c>
      <c r="C1126" s="86" t="s">
        <v>5281</v>
      </c>
      <c r="D1126" s="86" t="s">
        <v>5218</v>
      </c>
      <c r="E1126" s="86">
        <v>392.73</v>
      </c>
      <c r="F1126" s="86">
        <v>343.88</v>
      </c>
      <c r="G1126" s="86">
        <v>48.85</v>
      </c>
      <c r="H1126" s="83">
        <v>574.71</v>
      </c>
    </row>
    <row r="1127" spans="2:8" ht="30.6" thickBot="1">
      <c r="B1127" s="87" t="s">
        <v>5194</v>
      </c>
      <c r="C1127" s="88" t="s">
        <v>5281</v>
      </c>
      <c r="D1127" s="88" t="s">
        <v>5218</v>
      </c>
      <c r="E1127" s="88">
        <v>490.91</v>
      </c>
      <c r="F1127" s="88">
        <v>418.25</v>
      </c>
      <c r="G1127" s="88">
        <v>72.66</v>
      </c>
      <c r="H1127" s="89">
        <v>708.63</v>
      </c>
    </row>
    <row r="1128" spans="2:8" ht="30.6" thickBot="1">
      <c r="B1128" s="82" t="s">
        <v>5194</v>
      </c>
      <c r="C1128" s="86" t="s">
        <v>5281</v>
      </c>
      <c r="D1128" s="86" t="s">
        <v>5218</v>
      </c>
      <c r="E1128" s="86">
        <v>589.09</v>
      </c>
      <c r="F1128" s="86">
        <v>481.71</v>
      </c>
      <c r="G1128" s="86">
        <v>107.39</v>
      </c>
      <c r="H1128" s="83">
        <v>833.08</v>
      </c>
    </row>
    <row r="1129" spans="2:8" ht="30.6" thickBot="1">
      <c r="B1129" s="87" t="s">
        <v>5194</v>
      </c>
      <c r="C1129" s="88" t="s">
        <v>5281</v>
      </c>
      <c r="D1129" s="88" t="s">
        <v>5218</v>
      </c>
      <c r="E1129" s="88">
        <v>687.28</v>
      </c>
      <c r="F1129" s="88">
        <v>528.35</v>
      </c>
      <c r="G1129" s="88">
        <v>158.93</v>
      </c>
      <c r="H1129" s="89">
        <v>942.38</v>
      </c>
    </row>
    <row r="1130" spans="2:8" ht="30.6" thickBot="1">
      <c r="B1130" s="82" t="s">
        <v>5194</v>
      </c>
      <c r="C1130" s="86" t="s">
        <v>5281</v>
      </c>
      <c r="D1130" s="86" t="s">
        <v>5218</v>
      </c>
      <c r="E1130" s="86">
        <v>785.46</v>
      </c>
      <c r="F1130" s="86">
        <v>579.65</v>
      </c>
      <c r="G1130" s="86">
        <v>205.81</v>
      </c>
      <c r="H1130" s="83">
        <v>1055.23</v>
      </c>
    </row>
    <row r="1131" spans="2:8" ht="30.6" thickBot="1">
      <c r="B1131" s="87" t="s">
        <v>5194</v>
      </c>
      <c r="C1131" s="88" t="s">
        <v>5281</v>
      </c>
      <c r="D1131" s="88" t="s">
        <v>5218</v>
      </c>
      <c r="E1131" s="88">
        <v>883.64</v>
      </c>
      <c r="F1131" s="88">
        <v>632.47</v>
      </c>
      <c r="G1131" s="88">
        <v>251.17</v>
      </c>
      <c r="H1131" s="89">
        <v>1169.1199999999999</v>
      </c>
    </row>
    <row r="1132" spans="2:8" ht="30.6" thickBot="1">
      <c r="B1132" s="82" t="s">
        <v>5194</v>
      </c>
      <c r="C1132" s="86" t="s">
        <v>5281</v>
      </c>
      <c r="D1132" s="86" t="s">
        <v>5218</v>
      </c>
      <c r="E1132" s="86">
        <v>981.82</v>
      </c>
      <c r="F1132" s="86">
        <v>680.02</v>
      </c>
      <c r="G1132" s="86">
        <v>301.8</v>
      </c>
      <c r="H1132" s="83">
        <v>1277.8499999999999</v>
      </c>
    </row>
    <row r="1133" spans="2:8" ht="30.6" thickBot="1">
      <c r="B1133" s="87" t="s">
        <v>5194</v>
      </c>
      <c r="C1133" s="88" t="s">
        <v>5281</v>
      </c>
      <c r="D1133" s="88" t="s">
        <v>5218</v>
      </c>
      <c r="E1133" s="88">
        <v>1080.01</v>
      </c>
      <c r="F1133" s="88">
        <v>721.68</v>
      </c>
      <c r="G1133" s="88">
        <v>358.32</v>
      </c>
      <c r="H1133" s="89">
        <v>1380.66</v>
      </c>
    </row>
    <row r="1134" spans="2:8" ht="30.6" thickBot="1">
      <c r="B1134" s="82" t="s">
        <v>5194</v>
      </c>
      <c r="C1134" s="86" t="s">
        <v>5281</v>
      </c>
      <c r="D1134" s="86" t="s">
        <v>5218</v>
      </c>
      <c r="E1134" s="86">
        <v>1178.19</v>
      </c>
      <c r="F1134" s="86">
        <v>757.11</v>
      </c>
      <c r="G1134" s="86">
        <v>421.08</v>
      </c>
      <c r="H1134" s="83">
        <v>1477.02</v>
      </c>
    </row>
    <row r="1135" spans="2:8" ht="30.6" thickBot="1">
      <c r="B1135" s="87" t="s">
        <v>5194</v>
      </c>
      <c r="C1135" s="88" t="s">
        <v>5281</v>
      </c>
      <c r="D1135" s="88" t="s">
        <v>5218</v>
      </c>
      <c r="E1135" s="88">
        <v>1276.3699999999999</v>
      </c>
      <c r="F1135" s="88">
        <v>785.79</v>
      </c>
      <c r="G1135" s="88">
        <v>490.58</v>
      </c>
      <c r="H1135" s="89">
        <v>1566.19</v>
      </c>
    </row>
    <row r="1136" spans="2:8" ht="30.6" thickBot="1">
      <c r="B1136" s="82" t="s">
        <v>5194</v>
      </c>
      <c r="C1136" s="86" t="s">
        <v>5281</v>
      </c>
      <c r="D1136" s="86" t="s">
        <v>5218</v>
      </c>
      <c r="E1136" s="86">
        <v>1374.55</v>
      </c>
      <c r="F1136" s="86">
        <v>807.81</v>
      </c>
      <c r="G1136" s="86">
        <v>566.75</v>
      </c>
      <c r="H1136" s="83">
        <v>1647.92</v>
      </c>
    </row>
    <row r="1137" spans="2:8" ht="30.6" thickBot="1">
      <c r="B1137" s="87" t="s">
        <v>5194</v>
      </c>
      <c r="C1137" s="88" t="s">
        <v>5281</v>
      </c>
      <c r="D1137" s="88" t="s">
        <v>5218</v>
      </c>
      <c r="E1137" s="88">
        <v>1472.74</v>
      </c>
      <c r="F1137" s="88">
        <v>822.85</v>
      </c>
      <c r="G1137" s="88">
        <v>649.89</v>
      </c>
      <c r="H1137" s="89">
        <v>1721.56</v>
      </c>
    </row>
    <row r="1138" spans="2:8" ht="30.6" thickBot="1">
      <c r="B1138" s="82" t="s">
        <v>5194</v>
      </c>
      <c r="C1138" s="86" t="s">
        <v>5281</v>
      </c>
      <c r="D1138" s="86" t="s">
        <v>5218</v>
      </c>
      <c r="E1138" s="86">
        <v>1570.92</v>
      </c>
      <c r="F1138" s="86">
        <v>829.7</v>
      </c>
      <c r="G1138" s="86">
        <v>741.22</v>
      </c>
      <c r="H1138" s="83">
        <v>1785.41</v>
      </c>
    </row>
    <row r="1139" spans="2:8" ht="30.6" thickBot="1">
      <c r="B1139" s="87" t="s">
        <v>5194</v>
      </c>
      <c r="C1139" s="88" t="s">
        <v>5281</v>
      </c>
      <c r="D1139" s="88" t="s">
        <v>5218</v>
      </c>
      <c r="E1139" s="88">
        <v>1669.1</v>
      </c>
      <c r="F1139" s="88">
        <v>828.32</v>
      </c>
      <c r="G1139" s="88">
        <v>840.78</v>
      </c>
      <c r="H1139" s="89">
        <v>1838.83</v>
      </c>
    </row>
    <row r="1140" spans="2:8" ht="30.6" thickBot="1">
      <c r="B1140" s="82" t="s">
        <v>5194</v>
      </c>
      <c r="C1140" s="86" t="s">
        <v>5281</v>
      </c>
      <c r="D1140" s="86" t="s">
        <v>5218</v>
      </c>
      <c r="E1140" s="86">
        <v>1767.28</v>
      </c>
      <c r="F1140" s="86">
        <v>818.22</v>
      </c>
      <c r="G1140" s="86">
        <v>949.07</v>
      </c>
      <c r="H1140" s="83">
        <v>1880.56</v>
      </c>
    </row>
    <row r="1141" spans="2:8" ht="30.6" thickBot="1">
      <c r="B1141" s="87" t="s">
        <v>5194</v>
      </c>
      <c r="C1141" s="88" t="s">
        <v>5281</v>
      </c>
      <c r="D1141" s="88" t="s">
        <v>5218</v>
      </c>
      <c r="E1141" s="88">
        <v>1865.46</v>
      </c>
      <c r="F1141" s="88">
        <v>797.83</v>
      </c>
      <c r="G1141" s="88">
        <v>1067.6300000000001</v>
      </c>
      <c r="H1141" s="89">
        <v>1907.87</v>
      </c>
    </row>
    <row r="1142" spans="2:8" ht="30.6" thickBot="1">
      <c r="B1142" s="82" t="s">
        <v>5194</v>
      </c>
      <c r="C1142" s="86" t="s">
        <v>5281</v>
      </c>
      <c r="D1142" s="86" t="s">
        <v>5218</v>
      </c>
      <c r="E1142" s="86">
        <v>1963.65</v>
      </c>
      <c r="F1142" s="86">
        <v>764.41</v>
      </c>
      <c r="G1142" s="86">
        <v>1199.24</v>
      </c>
      <c r="H1142" s="83">
        <v>1916</v>
      </c>
    </row>
    <row r="1143" spans="2:8" ht="30.6" thickBot="1">
      <c r="B1143" s="87" t="s">
        <v>5194</v>
      </c>
      <c r="C1143" s="88" t="s">
        <v>5281</v>
      </c>
      <c r="D1143" s="88" t="s">
        <v>5218</v>
      </c>
      <c r="E1143" s="88">
        <v>2061.83</v>
      </c>
      <c r="F1143" s="88">
        <v>717.33</v>
      </c>
      <c r="G1143" s="88">
        <v>1344.5</v>
      </c>
      <c r="H1143" s="89">
        <v>1901.9</v>
      </c>
    </row>
    <row r="1144" spans="2:8" ht="30.6" thickBot="1">
      <c r="B1144" s="82" t="s">
        <v>5194</v>
      </c>
      <c r="C1144" s="86" t="s">
        <v>5281</v>
      </c>
      <c r="D1144" s="86" t="s">
        <v>5218</v>
      </c>
      <c r="E1144" s="86">
        <v>2160.0100000000002</v>
      </c>
      <c r="F1144" s="86">
        <v>657.88</v>
      </c>
      <c r="G1144" s="86">
        <v>1502.13</v>
      </c>
      <c r="H1144" s="83">
        <v>1864.25</v>
      </c>
    </row>
    <row r="1145" spans="2:8" ht="30.6" thickBot="1">
      <c r="B1145" s="87" t="s">
        <v>5194</v>
      </c>
      <c r="C1145" s="88" t="s">
        <v>5281</v>
      </c>
      <c r="D1145" s="88" t="s">
        <v>5218</v>
      </c>
      <c r="E1145" s="88">
        <v>2258.19</v>
      </c>
      <c r="F1145" s="88">
        <v>586.91</v>
      </c>
      <c r="G1145" s="88">
        <v>1671.28</v>
      </c>
      <c r="H1145" s="89">
        <v>1800.4</v>
      </c>
    </row>
    <row r="1146" spans="2:8" ht="30.6" thickBot="1">
      <c r="B1146" s="82" t="s">
        <v>5194</v>
      </c>
      <c r="C1146" s="86" t="s">
        <v>5281</v>
      </c>
      <c r="D1146" s="86" t="s">
        <v>5218</v>
      </c>
      <c r="E1146" s="86">
        <v>2356.38</v>
      </c>
      <c r="F1146" s="86">
        <v>505.08</v>
      </c>
      <c r="G1146" s="86">
        <v>1851.3</v>
      </c>
      <c r="H1146" s="83">
        <v>1706.09</v>
      </c>
    </row>
    <row r="1147" spans="2:8" ht="30.6" thickBot="1">
      <c r="B1147" s="87" t="s">
        <v>5194</v>
      </c>
      <c r="C1147" s="88" t="s">
        <v>5281</v>
      </c>
      <c r="D1147" s="88" t="s">
        <v>5218</v>
      </c>
      <c r="E1147" s="88">
        <v>2454.56</v>
      </c>
      <c r="F1147" s="88">
        <v>419.24</v>
      </c>
      <c r="G1147" s="88">
        <v>2035.32</v>
      </c>
      <c r="H1147" s="89">
        <v>1586.43</v>
      </c>
    </row>
    <row r="1148" spans="2:8" ht="30.6" thickBot="1">
      <c r="B1148" s="82" t="s">
        <v>5194</v>
      </c>
      <c r="C1148" s="86" t="s">
        <v>5281</v>
      </c>
      <c r="D1148" s="86" t="s">
        <v>5218</v>
      </c>
      <c r="E1148" s="86">
        <v>2552.7399999999998</v>
      </c>
      <c r="F1148" s="86">
        <v>329.57</v>
      </c>
      <c r="G1148" s="86">
        <v>2223.17</v>
      </c>
      <c r="H1148" s="83">
        <v>1434.44</v>
      </c>
    </row>
    <row r="1149" spans="2:8" ht="30.6" thickBot="1">
      <c r="B1149" s="87" t="s">
        <v>5194</v>
      </c>
      <c r="C1149" s="88" t="s">
        <v>5281</v>
      </c>
      <c r="D1149" s="88" t="s">
        <v>5218</v>
      </c>
      <c r="E1149" s="88">
        <v>2650.92</v>
      </c>
      <c r="F1149" s="88">
        <v>230.09</v>
      </c>
      <c r="G1149" s="88">
        <v>2420.83</v>
      </c>
      <c r="H1149" s="89">
        <v>1221.3699999999999</v>
      </c>
    </row>
    <row r="1150" spans="2:8" ht="30.6" thickBot="1">
      <c r="B1150" s="82" t="s">
        <v>5194</v>
      </c>
      <c r="C1150" s="86" t="s">
        <v>5281</v>
      </c>
      <c r="D1150" s="86" t="s">
        <v>5218</v>
      </c>
      <c r="E1150" s="86">
        <v>2749.11</v>
      </c>
      <c r="F1150" s="86">
        <v>120.37</v>
      </c>
      <c r="G1150" s="86">
        <v>2628.74</v>
      </c>
      <c r="H1150" s="83">
        <v>899.61</v>
      </c>
    </row>
    <row r="1151" spans="2:8" ht="30.6" thickBot="1">
      <c r="B1151" s="87" t="s">
        <v>5194</v>
      </c>
      <c r="C1151" s="88" t="s">
        <v>5281</v>
      </c>
      <c r="D1151" s="88" t="s">
        <v>5218</v>
      </c>
      <c r="E1151" s="88">
        <v>2847.29</v>
      </c>
      <c r="F1151" s="88">
        <v>0</v>
      </c>
      <c r="G1151" s="88">
        <v>2847.29</v>
      </c>
      <c r="H1151" s="89">
        <v>0</v>
      </c>
    </row>
    <row r="1152" spans="2:8" ht="30.6" thickBot="1">
      <c r="B1152" s="82" t="s">
        <v>5194</v>
      </c>
      <c r="C1152" s="86" t="s">
        <v>5282</v>
      </c>
      <c r="D1152" s="86" t="s">
        <v>5218</v>
      </c>
      <c r="E1152" s="86">
        <v>0</v>
      </c>
      <c r="F1152" s="86">
        <v>0</v>
      </c>
      <c r="G1152" s="86">
        <v>0</v>
      </c>
      <c r="H1152" s="83">
        <v>0</v>
      </c>
    </row>
    <row r="1153" spans="2:8" ht="30.6" thickBot="1">
      <c r="B1153" s="87" t="s">
        <v>5194</v>
      </c>
      <c r="C1153" s="88" t="s">
        <v>5282</v>
      </c>
      <c r="D1153" s="88" t="s">
        <v>5218</v>
      </c>
      <c r="E1153" s="88">
        <v>98.65</v>
      </c>
      <c r="F1153" s="88">
        <v>91.22</v>
      </c>
      <c r="G1153" s="88">
        <v>7.43</v>
      </c>
      <c r="H1153" s="89">
        <v>148.36000000000001</v>
      </c>
    </row>
    <row r="1154" spans="2:8" ht="30.6" thickBot="1">
      <c r="B1154" s="82" t="s">
        <v>5194</v>
      </c>
      <c r="C1154" s="86" t="s">
        <v>5282</v>
      </c>
      <c r="D1154" s="86" t="s">
        <v>5218</v>
      </c>
      <c r="E1154" s="86">
        <v>197.3</v>
      </c>
      <c r="F1154" s="86">
        <v>179.96</v>
      </c>
      <c r="G1154" s="86">
        <v>17.34</v>
      </c>
      <c r="H1154" s="83">
        <v>294.68</v>
      </c>
    </row>
    <row r="1155" spans="2:8" ht="30.6" thickBot="1">
      <c r="B1155" s="87" t="s">
        <v>5194</v>
      </c>
      <c r="C1155" s="88" t="s">
        <v>5282</v>
      </c>
      <c r="D1155" s="88" t="s">
        <v>5218</v>
      </c>
      <c r="E1155" s="88">
        <v>295.95</v>
      </c>
      <c r="F1155" s="88">
        <v>265.29000000000002</v>
      </c>
      <c r="G1155" s="88">
        <v>30.66</v>
      </c>
      <c r="H1155" s="89">
        <v>438.2</v>
      </c>
    </row>
    <row r="1156" spans="2:8" ht="30.6" thickBot="1">
      <c r="B1156" s="82" t="s">
        <v>5194</v>
      </c>
      <c r="C1156" s="86" t="s">
        <v>5282</v>
      </c>
      <c r="D1156" s="86" t="s">
        <v>5218</v>
      </c>
      <c r="E1156" s="86">
        <v>394.6</v>
      </c>
      <c r="F1156" s="86">
        <v>345.99</v>
      </c>
      <c r="G1156" s="86">
        <v>48.61</v>
      </c>
      <c r="H1156" s="83">
        <v>577.85</v>
      </c>
    </row>
    <row r="1157" spans="2:8" ht="30.6" thickBot="1">
      <c r="B1157" s="87" t="s">
        <v>5194</v>
      </c>
      <c r="C1157" s="88" t="s">
        <v>5282</v>
      </c>
      <c r="D1157" s="88" t="s">
        <v>5218</v>
      </c>
      <c r="E1157" s="88">
        <v>493.25</v>
      </c>
      <c r="F1157" s="88">
        <v>420.99</v>
      </c>
      <c r="G1157" s="88">
        <v>72.260000000000005</v>
      </c>
      <c r="H1157" s="89">
        <v>712.65</v>
      </c>
    </row>
    <row r="1158" spans="2:8" ht="30.6" thickBot="1">
      <c r="B1158" s="82" t="s">
        <v>5194</v>
      </c>
      <c r="C1158" s="86" t="s">
        <v>5282</v>
      </c>
      <c r="D1158" s="86" t="s">
        <v>5218</v>
      </c>
      <c r="E1158" s="86">
        <v>591.9</v>
      </c>
      <c r="F1158" s="86">
        <v>484.71</v>
      </c>
      <c r="G1158" s="86">
        <v>107.19</v>
      </c>
      <c r="H1158" s="83">
        <v>837.66</v>
      </c>
    </row>
    <row r="1159" spans="2:8" ht="30.6" thickBot="1">
      <c r="B1159" s="87" t="s">
        <v>5194</v>
      </c>
      <c r="C1159" s="88" t="s">
        <v>5282</v>
      </c>
      <c r="D1159" s="88" t="s">
        <v>5218</v>
      </c>
      <c r="E1159" s="88">
        <v>690.56</v>
      </c>
      <c r="F1159" s="88">
        <v>531.78</v>
      </c>
      <c r="G1159" s="88">
        <v>158.77000000000001</v>
      </c>
      <c r="H1159" s="89">
        <v>947.69</v>
      </c>
    </row>
    <row r="1160" spans="2:8" ht="30.6" thickBot="1">
      <c r="B1160" s="82" t="s">
        <v>5194</v>
      </c>
      <c r="C1160" s="86" t="s">
        <v>5282</v>
      </c>
      <c r="D1160" s="86" t="s">
        <v>5218</v>
      </c>
      <c r="E1160" s="86">
        <v>789.21</v>
      </c>
      <c r="F1160" s="86">
        <v>584.44000000000005</v>
      </c>
      <c r="G1160" s="86">
        <v>204.77</v>
      </c>
      <c r="H1160" s="83">
        <v>1062.0999999999999</v>
      </c>
    </row>
    <row r="1161" spans="2:8" ht="30.6" thickBot="1">
      <c r="B1161" s="87" t="s">
        <v>5194</v>
      </c>
      <c r="C1161" s="88" t="s">
        <v>5282</v>
      </c>
      <c r="D1161" s="88" t="s">
        <v>5218</v>
      </c>
      <c r="E1161" s="88">
        <v>887.86</v>
      </c>
      <c r="F1161" s="88">
        <v>638.02</v>
      </c>
      <c r="G1161" s="88">
        <v>249.84</v>
      </c>
      <c r="H1161" s="89">
        <v>1177.03</v>
      </c>
    </row>
    <row r="1162" spans="2:8" ht="30.6" thickBot="1">
      <c r="B1162" s="82" t="s">
        <v>5194</v>
      </c>
      <c r="C1162" s="86" t="s">
        <v>5282</v>
      </c>
      <c r="D1162" s="86" t="s">
        <v>5218</v>
      </c>
      <c r="E1162" s="86">
        <v>986.51</v>
      </c>
      <c r="F1162" s="86">
        <v>686.3</v>
      </c>
      <c r="G1162" s="86">
        <v>300.20999999999998</v>
      </c>
      <c r="H1162" s="83">
        <v>1286.79</v>
      </c>
    </row>
    <row r="1163" spans="2:8" ht="30.6" thickBot="1">
      <c r="B1163" s="87" t="s">
        <v>5194</v>
      </c>
      <c r="C1163" s="88" t="s">
        <v>5282</v>
      </c>
      <c r="D1163" s="88" t="s">
        <v>5218</v>
      </c>
      <c r="E1163" s="88">
        <v>1085.1600000000001</v>
      </c>
      <c r="F1163" s="88">
        <v>728.71</v>
      </c>
      <c r="G1163" s="88">
        <v>356.45</v>
      </c>
      <c r="H1163" s="89">
        <v>1390.67</v>
      </c>
    </row>
    <row r="1164" spans="2:8" ht="30.6" thickBot="1">
      <c r="B1164" s="82" t="s">
        <v>5194</v>
      </c>
      <c r="C1164" s="86" t="s">
        <v>5282</v>
      </c>
      <c r="D1164" s="86" t="s">
        <v>5218</v>
      </c>
      <c r="E1164" s="86">
        <v>1183.81</v>
      </c>
      <c r="F1164" s="86">
        <v>764.87</v>
      </c>
      <c r="G1164" s="86">
        <v>418.94</v>
      </c>
      <c r="H1164" s="83">
        <v>1488.11</v>
      </c>
    </row>
    <row r="1165" spans="2:8" ht="30.6" thickBot="1">
      <c r="B1165" s="87" t="s">
        <v>5194</v>
      </c>
      <c r="C1165" s="88" t="s">
        <v>5282</v>
      </c>
      <c r="D1165" s="88" t="s">
        <v>5218</v>
      </c>
      <c r="E1165" s="88">
        <v>1282.46</v>
      </c>
      <c r="F1165" s="88">
        <v>794.28</v>
      </c>
      <c r="G1165" s="88">
        <v>488.18</v>
      </c>
      <c r="H1165" s="89">
        <v>1578.38</v>
      </c>
    </row>
    <row r="1166" spans="2:8" ht="30.6" thickBot="1">
      <c r="B1166" s="82" t="s">
        <v>5194</v>
      </c>
      <c r="C1166" s="86" t="s">
        <v>5282</v>
      </c>
      <c r="D1166" s="86" t="s">
        <v>5218</v>
      </c>
      <c r="E1166" s="86">
        <v>1381.11</v>
      </c>
      <c r="F1166" s="86">
        <v>816.78</v>
      </c>
      <c r="G1166" s="86">
        <v>564.33000000000004</v>
      </c>
      <c r="H1166" s="83">
        <v>1660.99</v>
      </c>
    </row>
    <row r="1167" spans="2:8" ht="30.6" thickBot="1">
      <c r="B1167" s="87" t="s">
        <v>5194</v>
      </c>
      <c r="C1167" s="88" t="s">
        <v>5282</v>
      </c>
      <c r="D1167" s="88" t="s">
        <v>5218</v>
      </c>
      <c r="E1167" s="88">
        <v>1479.76</v>
      </c>
      <c r="F1167" s="88">
        <v>831.79</v>
      </c>
      <c r="G1167" s="88">
        <v>647.98</v>
      </c>
      <c r="H1167" s="89">
        <v>1735.01</v>
      </c>
    </row>
    <row r="1168" spans="2:8" ht="30.6" thickBot="1">
      <c r="B1168" s="82" t="s">
        <v>5194</v>
      </c>
      <c r="C1168" s="86" t="s">
        <v>5282</v>
      </c>
      <c r="D1168" s="86" t="s">
        <v>5218</v>
      </c>
      <c r="E1168" s="86">
        <v>1578.41</v>
      </c>
      <c r="F1168" s="86">
        <v>838.69</v>
      </c>
      <c r="G1168" s="86">
        <v>739.73</v>
      </c>
      <c r="H1168" s="83">
        <v>1799.33</v>
      </c>
    </row>
    <row r="1169" spans="2:8" ht="30.6" thickBot="1">
      <c r="B1169" s="87" t="s">
        <v>5194</v>
      </c>
      <c r="C1169" s="88" t="s">
        <v>5282</v>
      </c>
      <c r="D1169" s="88" t="s">
        <v>5218</v>
      </c>
      <c r="E1169" s="88">
        <v>1677.06</v>
      </c>
      <c r="F1169" s="88">
        <v>837.29</v>
      </c>
      <c r="G1169" s="88">
        <v>839.77</v>
      </c>
      <c r="H1169" s="89">
        <v>1853.17</v>
      </c>
    </row>
    <row r="1170" spans="2:8" ht="30.6" thickBot="1">
      <c r="B1170" s="82" t="s">
        <v>5194</v>
      </c>
      <c r="C1170" s="86" t="s">
        <v>5282</v>
      </c>
      <c r="D1170" s="86" t="s">
        <v>5218</v>
      </c>
      <c r="E1170" s="86">
        <v>1775.71</v>
      </c>
      <c r="F1170" s="86">
        <v>827.01</v>
      </c>
      <c r="G1170" s="86">
        <v>948.7</v>
      </c>
      <c r="H1170" s="83">
        <v>1895.15</v>
      </c>
    </row>
    <row r="1171" spans="2:8" ht="30.6" thickBot="1">
      <c r="B1171" s="87" t="s">
        <v>5194</v>
      </c>
      <c r="C1171" s="88" t="s">
        <v>5282</v>
      </c>
      <c r="D1171" s="88" t="s">
        <v>5218</v>
      </c>
      <c r="E1171" s="88">
        <v>1874.36</v>
      </c>
      <c r="F1171" s="88">
        <v>806.14</v>
      </c>
      <c r="G1171" s="88">
        <v>1068.23</v>
      </c>
      <c r="H1171" s="89">
        <v>1922.35</v>
      </c>
    </row>
    <row r="1172" spans="2:8" ht="30.6" thickBot="1">
      <c r="B1172" s="82" t="s">
        <v>5194</v>
      </c>
      <c r="C1172" s="86" t="s">
        <v>5282</v>
      </c>
      <c r="D1172" s="86" t="s">
        <v>5218</v>
      </c>
      <c r="E1172" s="86">
        <v>1973.02</v>
      </c>
      <c r="F1172" s="86">
        <v>771.91</v>
      </c>
      <c r="G1172" s="86">
        <v>1201.0999999999999</v>
      </c>
      <c r="H1172" s="83">
        <v>1929.97</v>
      </c>
    </row>
    <row r="1173" spans="2:8" ht="30.6" thickBot="1">
      <c r="B1173" s="87" t="s">
        <v>5194</v>
      </c>
      <c r="C1173" s="88" t="s">
        <v>5282</v>
      </c>
      <c r="D1173" s="88" t="s">
        <v>5218</v>
      </c>
      <c r="E1173" s="88">
        <v>2071.67</v>
      </c>
      <c r="F1173" s="88">
        <v>724.01</v>
      </c>
      <c r="G1173" s="88">
        <v>1347.66</v>
      </c>
      <c r="H1173" s="89">
        <v>1915.28</v>
      </c>
    </row>
    <row r="1174" spans="2:8" ht="30.6" thickBot="1">
      <c r="B1174" s="82" t="s">
        <v>5194</v>
      </c>
      <c r="C1174" s="86" t="s">
        <v>5282</v>
      </c>
      <c r="D1174" s="86" t="s">
        <v>5218</v>
      </c>
      <c r="E1174" s="86">
        <v>2170.3200000000002</v>
      </c>
      <c r="F1174" s="86">
        <v>663.72</v>
      </c>
      <c r="G1174" s="86">
        <v>1506.59</v>
      </c>
      <c r="H1174" s="83">
        <v>1876.97</v>
      </c>
    </row>
    <row r="1175" spans="2:8" ht="30.6" thickBot="1">
      <c r="B1175" s="87" t="s">
        <v>5194</v>
      </c>
      <c r="C1175" s="88" t="s">
        <v>5282</v>
      </c>
      <c r="D1175" s="88" t="s">
        <v>5218</v>
      </c>
      <c r="E1175" s="88">
        <v>2268.9699999999998</v>
      </c>
      <c r="F1175" s="88">
        <v>591.88</v>
      </c>
      <c r="G1175" s="88">
        <v>1677.08</v>
      </c>
      <c r="H1175" s="89">
        <v>1812.31</v>
      </c>
    </row>
    <row r="1176" spans="2:8" ht="30.6" thickBot="1">
      <c r="B1176" s="82" t="s">
        <v>5194</v>
      </c>
      <c r="C1176" s="86" t="s">
        <v>5282</v>
      </c>
      <c r="D1176" s="86" t="s">
        <v>5218</v>
      </c>
      <c r="E1176" s="86">
        <v>2367.62</v>
      </c>
      <c r="F1176" s="86">
        <v>509.12</v>
      </c>
      <c r="G1176" s="86">
        <v>1858.49</v>
      </c>
      <c r="H1176" s="83">
        <v>1716.99</v>
      </c>
    </row>
    <row r="1177" spans="2:8" ht="30.6" thickBot="1">
      <c r="B1177" s="87" t="s">
        <v>5194</v>
      </c>
      <c r="C1177" s="88" t="s">
        <v>5282</v>
      </c>
      <c r="D1177" s="88" t="s">
        <v>5218</v>
      </c>
      <c r="E1177" s="88">
        <v>2466.27</v>
      </c>
      <c r="F1177" s="88">
        <v>423.81</v>
      </c>
      <c r="G1177" s="88">
        <v>2042.46</v>
      </c>
      <c r="H1177" s="89">
        <v>1598.84</v>
      </c>
    </row>
    <row r="1178" spans="2:8" ht="30.6" thickBot="1">
      <c r="B1178" s="82" t="s">
        <v>5194</v>
      </c>
      <c r="C1178" s="86" t="s">
        <v>5282</v>
      </c>
      <c r="D1178" s="86" t="s">
        <v>5218</v>
      </c>
      <c r="E1178" s="86">
        <v>2564.92</v>
      </c>
      <c r="F1178" s="86">
        <v>333.21</v>
      </c>
      <c r="G1178" s="86">
        <v>2231.71</v>
      </c>
      <c r="H1178" s="83">
        <v>1445.77</v>
      </c>
    </row>
    <row r="1179" spans="2:8" ht="30.6" thickBot="1">
      <c r="B1179" s="87" t="s">
        <v>5194</v>
      </c>
      <c r="C1179" s="88" t="s">
        <v>5282</v>
      </c>
      <c r="D1179" s="88" t="s">
        <v>5218</v>
      </c>
      <c r="E1179" s="88">
        <v>2663.57</v>
      </c>
      <c r="F1179" s="88">
        <v>232.66</v>
      </c>
      <c r="G1179" s="88">
        <v>2430.91</v>
      </c>
      <c r="H1179" s="89">
        <v>1231.1099999999999</v>
      </c>
    </row>
    <row r="1180" spans="2:8" ht="30.6" thickBot="1">
      <c r="B1180" s="82" t="s">
        <v>5194</v>
      </c>
      <c r="C1180" s="86" t="s">
        <v>5282</v>
      </c>
      <c r="D1180" s="86" t="s">
        <v>5218</v>
      </c>
      <c r="E1180" s="86">
        <v>2762.22</v>
      </c>
      <c r="F1180" s="86">
        <v>121.73</v>
      </c>
      <c r="G1180" s="86">
        <v>2640.49</v>
      </c>
      <c r="H1180" s="83">
        <v>906.85</v>
      </c>
    </row>
    <row r="1181" spans="2:8" ht="30.6" thickBot="1">
      <c r="B1181" s="87" t="s">
        <v>5194</v>
      </c>
      <c r="C1181" s="88" t="s">
        <v>5282</v>
      </c>
      <c r="D1181" s="88" t="s">
        <v>5218</v>
      </c>
      <c r="E1181" s="88">
        <v>2860.87</v>
      </c>
      <c r="F1181" s="88">
        <v>0</v>
      </c>
      <c r="G1181" s="88">
        <v>2860.87</v>
      </c>
      <c r="H1181" s="89">
        <v>1.97</v>
      </c>
    </row>
    <row r="1182" spans="2:8" ht="30.6" thickBot="1">
      <c r="B1182" s="82" t="s">
        <v>5194</v>
      </c>
      <c r="C1182" s="86" t="s">
        <v>5205</v>
      </c>
      <c r="D1182" s="86" t="s">
        <v>5218</v>
      </c>
      <c r="E1182" s="86">
        <v>0</v>
      </c>
      <c r="F1182" s="86">
        <v>0</v>
      </c>
      <c r="G1182" s="86">
        <v>0</v>
      </c>
      <c r="H1182" s="83">
        <v>0</v>
      </c>
    </row>
    <row r="1183" spans="2:8" ht="30.6" thickBot="1">
      <c r="B1183" s="87" t="s">
        <v>5194</v>
      </c>
      <c r="C1183" s="88" t="s">
        <v>5205</v>
      </c>
      <c r="D1183" s="88" t="s">
        <v>5218</v>
      </c>
      <c r="E1183" s="88">
        <v>98.67</v>
      </c>
      <c r="F1183" s="88">
        <v>91.25</v>
      </c>
      <c r="G1183" s="88">
        <v>7.43</v>
      </c>
      <c r="H1183" s="89">
        <v>148.38999999999999</v>
      </c>
    </row>
    <row r="1184" spans="2:8" ht="30.6" thickBot="1">
      <c r="B1184" s="82" t="s">
        <v>5194</v>
      </c>
      <c r="C1184" s="86" t="s">
        <v>5205</v>
      </c>
      <c r="D1184" s="86" t="s">
        <v>5218</v>
      </c>
      <c r="E1184" s="86">
        <v>197.35</v>
      </c>
      <c r="F1184" s="86">
        <v>180</v>
      </c>
      <c r="G1184" s="86">
        <v>17.34</v>
      </c>
      <c r="H1184" s="83">
        <v>294.75</v>
      </c>
    </row>
    <row r="1185" spans="2:8" ht="30.6" thickBot="1">
      <c r="B1185" s="87" t="s">
        <v>5194</v>
      </c>
      <c r="C1185" s="88" t="s">
        <v>5205</v>
      </c>
      <c r="D1185" s="88" t="s">
        <v>5218</v>
      </c>
      <c r="E1185" s="88">
        <v>296.02</v>
      </c>
      <c r="F1185" s="88">
        <v>265.35000000000002</v>
      </c>
      <c r="G1185" s="88">
        <v>30.67</v>
      </c>
      <c r="H1185" s="89">
        <v>438.31</v>
      </c>
    </row>
    <row r="1186" spans="2:8" ht="30.6" thickBot="1">
      <c r="B1186" s="82" t="s">
        <v>5194</v>
      </c>
      <c r="C1186" s="86" t="s">
        <v>5205</v>
      </c>
      <c r="D1186" s="86" t="s">
        <v>5218</v>
      </c>
      <c r="E1186" s="86">
        <v>394.7</v>
      </c>
      <c r="F1186" s="86">
        <v>346.08</v>
      </c>
      <c r="G1186" s="86">
        <v>48.62</v>
      </c>
      <c r="H1186" s="83">
        <v>577.99</v>
      </c>
    </row>
    <row r="1187" spans="2:8" ht="30.6" thickBot="1">
      <c r="B1187" s="87" t="s">
        <v>5194</v>
      </c>
      <c r="C1187" s="88" t="s">
        <v>5205</v>
      </c>
      <c r="D1187" s="88" t="s">
        <v>5218</v>
      </c>
      <c r="E1187" s="88">
        <v>493.37</v>
      </c>
      <c r="F1187" s="88">
        <v>421.1</v>
      </c>
      <c r="G1187" s="88">
        <v>72.27</v>
      </c>
      <c r="H1187" s="89">
        <v>712.82</v>
      </c>
    </row>
    <row r="1188" spans="2:8" ht="30.6" thickBot="1">
      <c r="B1188" s="82" t="s">
        <v>5194</v>
      </c>
      <c r="C1188" s="86" t="s">
        <v>5205</v>
      </c>
      <c r="D1188" s="86" t="s">
        <v>5218</v>
      </c>
      <c r="E1188" s="86">
        <v>592.04999999999995</v>
      </c>
      <c r="F1188" s="86">
        <v>484.82</v>
      </c>
      <c r="G1188" s="86">
        <v>107.23</v>
      </c>
      <c r="H1188" s="83">
        <v>837.85</v>
      </c>
    </row>
    <row r="1189" spans="2:8" ht="30.6" thickBot="1">
      <c r="B1189" s="87" t="s">
        <v>5194</v>
      </c>
      <c r="C1189" s="88" t="s">
        <v>5205</v>
      </c>
      <c r="D1189" s="88" t="s">
        <v>5218</v>
      </c>
      <c r="E1189" s="88">
        <v>690.72</v>
      </c>
      <c r="F1189" s="88">
        <v>531.9</v>
      </c>
      <c r="G1189" s="88">
        <v>158.83000000000001</v>
      </c>
      <c r="H1189" s="89">
        <v>947.91</v>
      </c>
    </row>
    <row r="1190" spans="2:8" ht="30.6" thickBot="1">
      <c r="B1190" s="82" t="s">
        <v>5194</v>
      </c>
      <c r="C1190" s="86" t="s">
        <v>5205</v>
      </c>
      <c r="D1190" s="86" t="s">
        <v>5218</v>
      </c>
      <c r="E1190" s="86">
        <v>789.4</v>
      </c>
      <c r="F1190" s="86">
        <v>584.61</v>
      </c>
      <c r="G1190" s="86">
        <v>204.79</v>
      </c>
      <c r="H1190" s="83">
        <v>1062.3800000000001</v>
      </c>
    </row>
    <row r="1191" spans="2:8" ht="30.6" thickBot="1">
      <c r="B1191" s="87" t="s">
        <v>5194</v>
      </c>
      <c r="C1191" s="88" t="s">
        <v>5205</v>
      </c>
      <c r="D1191" s="88" t="s">
        <v>5218</v>
      </c>
      <c r="E1191" s="88">
        <v>888.07</v>
      </c>
      <c r="F1191" s="88">
        <v>638.22</v>
      </c>
      <c r="G1191" s="88">
        <v>249.86</v>
      </c>
      <c r="H1191" s="89">
        <v>1177.3599999999999</v>
      </c>
    </row>
    <row r="1192" spans="2:8" ht="30.6" thickBot="1">
      <c r="B1192" s="82" t="s">
        <v>5194</v>
      </c>
      <c r="C1192" s="86" t="s">
        <v>5205</v>
      </c>
      <c r="D1192" s="86" t="s">
        <v>5218</v>
      </c>
      <c r="E1192" s="86">
        <v>986.75</v>
      </c>
      <c r="F1192" s="86">
        <v>686.53</v>
      </c>
      <c r="G1192" s="86">
        <v>300.22000000000003</v>
      </c>
      <c r="H1192" s="83">
        <v>1287.1600000000001</v>
      </c>
    </row>
    <row r="1193" spans="2:8" ht="30.6" thickBot="1">
      <c r="B1193" s="87" t="s">
        <v>5194</v>
      </c>
      <c r="C1193" s="88" t="s">
        <v>5205</v>
      </c>
      <c r="D1193" s="88" t="s">
        <v>5218</v>
      </c>
      <c r="E1193" s="88">
        <v>1085.42</v>
      </c>
      <c r="F1193" s="88">
        <v>728.89</v>
      </c>
      <c r="G1193" s="88">
        <v>356.53</v>
      </c>
      <c r="H1193" s="89">
        <v>1391.01</v>
      </c>
    </row>
    <row r="1194" spans="2:8" ht="30.6" thickBot="1">
      <c r="B1194" s="82" t="s">
        <v>5194</v>
      </c>
      <c r="C1194" s="86" t="s">
        <v>5205</v>
      </c>
      <c r="D1194" s="86" t="s">
        <v>5218</v>
      </c>
      <c r="E1194" s="86">
        <v>1184.0999999999999</v>
      </c>
      <c r="F1194" s="86">
        <v>765.05</v>
      </c>
      <c r="G1194" s="86">
        <v>419.04</v>
      </c>
      <c r="H1194" s="83">
        <v>1488.47</v>
      </c>
    </row>
    <row r="1195" spans="2:8" ht="30.6" thickBot="1">
      <c r="B1195" s="87" t="s">
        <v>5194</v>
      </c>
      <c r="C1195" s="88" t="s">
        <v>5205</v>
      </c>
      <c r="D1195" s="88" t="s">
        <v>5218</v>
      </c>
      <c r="E1195" s="88">
        <v>1282.77</v>
      </c>
      <c r="F1195" s="88">
        <v>794.47</v>
      </c>
      <c r="G1195" s="88">
        <v>488.3</v>
      </c>
      <c r="H1195" s="89">
        <v>1578.75</v>
      </c>
    </row>
    <row r="1196" spans="2:8" ht="30.6" thickBot="1">
      <c r="B1196" s="82" t="s">
        <v>5194</v>
      </c>
      <c r="C1196" s="86" t="s">
        <v>5205</v>
      </c>
      <c r="D1196" s="86" t="s">
        <v>5218</v>
      </c>
      <c r="E1196" s="86">
        <v>1381.44</v>
      </c>
      <c r="F1196" s="86">
        <v>816.97</v>
      </c>
      <c r="G1196" s="86">
        <v>564.48</v>
      </c>
      <c r="H1196" s="83">
        <v>1661.39</v>
      </c>
    </row>
    <row r="1197" spans="2:8" ht="30.6" thickBot="1">
      <c r="B1197" s="87" t="s">
        <v>5194</v>
      </c>
      <c r="C1197" s="88" t="s">
        <v>5205</v>
      </c>
      <c r="D1197" s="88" t="s">
        <v>5218</v>
      </c>
      <c r="E1197" s="88">
        <v>1480.12</v>
      </c>
      <c r="F1197" s="88">
        <v>831.98</v>
      </c>
      <c r="G1197" s="88">
        <v>648.14</v>
      </c>
      <c r="H1197" s="89">
        <v>1735.42</v>
      </c>
    </row>
    <row r="1198" spans="2:8" ht="30.6" thickBot="1">
      <c r="B1198" s="82" t="s">
        <v>5194</v>
      </c>
      <c r="C1198" s="86" t="s">
        <v>5205</v>
      </c>
      <c r="D1198" s="86" t="s">
        <v>5218</v>
      </c>
      <c r="E1198" s="86">
        <v>1578.79</v>
      </c>
      <c r="F1198" s="86">
        <v>838.87</v>
      </c>
      <c r="G1198" s="86">
        <v>739.92</v>
      </c>
      <c r="H1198" s="83">
        <v>1799.75</v>
      </c>
    </row>
    <row r="1199" spans="2:8" ht="30.6" thickBot="1">
      <c r="B1199" s="87" t="s">
        <v>5194</v>
      </c>
      <c r="C1199" s="88" t="s">
        <v>5205</v>
      </c>
      <c r="D1199" s="88" t="s">
        <v>5218</v>
      </c>
      <c r="E1199" s="88">
        <v>1677.47</v>
      </c>
      <c r="F1199" s="88">
        <v>837.48</v>
      </c>
      <c r="G1199" s="88">
        <v>839.99</v>
      </c>
      <c r="H1199" s="89">
        <v>1853.59</v>
      </c>
    </row>
    <row r="1200" spans="2:8" ht="30.6" thickBot="1">
      <c r="B1200" s="82" t="s">
        <v>5194</v>
      </c>
      <c r="C1200" s="86" t="s">
        <v>5205</v>
      </c>
      <c r="D1200" s="86" t="s">
        <v>5218</v>
      </c>
      <c r="E1200" s="86">
        <v>1776.14</v>
      </c>
      <c r="F1200" s="86">
        <v>827.18</v>
      </c>
      <c r="G1200" s="86">
        <v>948.96</v>
      </c>
      <c r="H1200" s="83">
        <v>1895.57</v>
      </c>
    </row>
    <row r="1201" spans="2:8" ht="30.6" thickBot="1">
      <c r="B1201" s="87" t="s">
        <v>5194</v>
      </c>
      <c r="C1201" s="88" t="s">
        <v>5205</v>
      </c>
      <c r="D1201" s="88" t="s">
        <v>5218</v>
      </c>
      <c r="E1201" s="88">
        <v>1874.82</v>
      </c>
      <c r="F1201" s="88">
        <v>806.29</v>
      </c>
      <c r="G1201" s="88">
        <v>1068.53</v>
      </c>
      <c r="H1201" s="89">
        <v>1922.76</v>
      </c>
    </row>
    <row r="1202" spans="2:8" ht="30.6" thickBot="1">
      <c r="B1202" s="82" t="s">
        <v>5194</v>
      </c>
      <c r="C1202" s="86" t="s">
        <v>5205</v>
      </c>
      <c r="D1202" s="86" t="s">
        <v>5218</v>
      </c>
      <c r="E1202" s="86">
        <v>1973.49</v>
      </c>
      <c r="F1202" s="86">
        <v>772.03</v>
      </c>
      <c r="G1202" s="86">
        <v>1201.46</v>
      </c>
      <c r="H1202" s="83">
        <v>1930.35</v>
      </c>
    </row>
    <row r="1203" spans="2:8" ht="30.6" thickBot="1">
      <c r="B1203" s="87" t="s">
        <v>5194</v>
      </c>
      <c r="C1203" s="88" t="s">
        <v>5205</v>
      </c>
      <c r="D1203" s="88" t="s">
        <v>5218</v>
      </c>
      <c r="E1203" s="88">
        <v>2072.17</v>
      </c>
      <c r="F1203" s="88">
        <v>724.09</v>
      </c>
      <c r="G1203" s="88">
        <v>1348.07</v>
      </c>
      <c r="H1203" s="89">
        <v>1915.62</v>
      </c>
    </row>
    <row r="1204" spans="2:8" ht="30.6" thickBot="1">
      <c r="B1204" s="82" t="s">
        <v>5194</v>
      </c>
      <c r="C1204" s="86" t="s">
        <v>5205</v>
      </c>
      <c r="D1204" s="86" t="s">
        <v>5218</v>
      </c>
      <c r="E1204" s="86">
        <v>2170.84</v>
      </c>
      <c r="F1204" s="86">
        <v>663.79</v>
      </c>
      <c r="G1204" s="86">
        <v>1507.05</v>
      </c>
      <c r="H1204" s="83">
        <v>1877.28</v>
      </c>
    </row>
    <row r="1205" spans="2:8" ht="30.6" thickBot="1">
      <c r="B1205" s="87" t="s">
        <v>5194</v>
      </c>
      <c r="C1205" s="88" t="s">
        <v>5205</v>
      </c>
      <c r="D1205" s="88" t="s">
        <v>5218</v>
      </c>
      <c r="E1205" s="88">
        <v>2269.52</v>
      </c>
      <c r="F1205" s="88">
        <v>591.92999999999995</v>
      </c>
      <c r="G1205" s="88">
        <v>1677.59</v>
      </c>
      <c r="H1205" s="89">
        <v>1812.6</v>
      </c>
    </row>
    <row r="1206" spans="2:8" ht="30.6" thickBot="1">
      <c r="B1206" s="82" t="s">
        <v>5194</v>
      </c>
      <c r="C1206" s="86" t="s">
        <v>5205</v>
      </c>
      <c r="D1206" s="86" t="s">
        <v>5218</v>
      </c>
      <c r="E1206" s="86">
        <v>2368.19</v>
      </c>
      <c r="F1206" s="86">
        <v>509.14</v>
      </c>
      <c r="G1206" s="86">
        <v>1859.05</v>
      </c>
      <c r="H1206" s="83">
        <v>1717.23</v>
      </c>
    </row>
    <row r="1207" spans="2:8" ht="30.6" thickBot="1">
      <c r="B1207" s="87" t="s">
        <v>5194</v>
      </c>
      <c r="C1207" s="88" t="s">
        <v>5205</v>
      </c>
      <c r="D1207" s="88" t="s">
        <v>5218</v>
      </c>
      <c r="E1207" s="88">
        <v>2466.86</v>
      </c>
      <c r="F1207" s="88">
        <v>423.88</v>
      </c>
      <c r="G1207" s="88">
        <v>2042.98</v>
      </c>
      <c r="H1207" s="89">
        <v>1599.18</v>
      </c>
    </row>
    <row r="1208" spans="2:8" ht="30.6" thickBot="1">
      <c r="B1208" s="82" t="s">
        <v>5194</v>
      </c>
      <c r="C1208" s="86" t="s">
        <v>5205</v>
      </c>
      <c r="D1208" s="86" t="s">
        <v>5218</v>
      </c>
      <c r="E1208" s="86">
        <v>2565.54</v>
      </c>
      <c r="F1208" s="86">
        <v>333.28</v>
      </c>
      <c r="G1208" s="86">
        <v>2232.2600000000002</v>
      </c>
      <c r="H1208" s="83">
        <v>1446.08</v>
      </c>
    </row>
    <row r="1209" spans="2:8" ht="30.6" thickBot="1">
      <c r="B1209" s="87" t="s">
        <v>5194</v>
      </c>
      <c r="C1209" s="88" t="s">
        <v>5205</v>
      </c>
      <c r="D1209" s="88" t="s">
        <v>5218</v>
      </c>
      <c r="E1209" s="88">
        <v>2664.21</v>
      </c>
      <c r="F1209" s="88">
        <v>232.71</v>
      </c>
      <c r="G1209" s="88">
        <v>2431.5100000000002</v>
      </c>
      <c r="H1209" s="89">
        <v>1231.3800000000001</v>
      </c>
    </row>
    <row r="1210" spans="2:8" ht="30.6" thickBot="1">
      <c r="B1210" s="82" t="s">
        <v>5194</v>
      </c>
      <c r="C1210" s="86" t="s">
        <v>5205</v>
      </c>
      <c r="D1210" s="86" t="s">
        <v>5218</v>
      </c>
      <c r="E1210" s="86">
        <v>2762.89</v>
      </c>
      <c r="F1210" s="86">
        <v>121.76</v>
      </c>
      <c r="G1210" s="86">
        <v>2641.13</v>
      </c>
      <c r="H1210" s="83">
        <v>907.04</v>
      </c>
    </row>
    <row r="1211" spans="2:8" ht="30.6" thickBot="1">
      <c r="B1211" s="87" t="s">
        <v>5194</v>
      </c>
      <c r="C1211" s="88" t="s">
        <v>5205</v>
      </c>
      <c r="D1211" s="88" t="s">
        <v>5218</v>
      </c>
      <c r="E1211" s="88">
        <v>2861.56</v>
      </c>
      <c r="F1211" s="88">
        <v>0</v>
      </c>
      <c r="G1211" s="88">
        <v>2861.56</v>
      </c>
      <c r="H1211" s="89">
        <v>0</v>
      </c>
    </row>
    <row r="1212" spans="2:8" ht="30.6" thickBot="1">
      <c r="B1212" s="82" t="s">
        <v>5216</v>
      </c>
      <c r="C1212" s="86" t="s">
        <v>5281</v>
      </c>
      <c r="D1212" s="86" t="s">
        <v>5218</v>
      </c>
      <c r="E1212" s="86">
        <v>0</v>
      </c>
      <c r="F1212" s="86">
        <v>0</v>
      </c>
      <c r="G1212" s="86">
        <v>0</v>
      </c>
      <c r="H1212" s="83">
        <v>0</v>
      </c>
    </row>
    <row r="1213" spans="2:8" ht="30.6" thickBot="1">
      <c r="B1213" s="87" t="s">
        <v>5216</v>
      </c>
      <c r="C1213" s="88" t="s">
        <v>5281</v>
      </c>
      <c r="D1213" s="88" t="s">
        <v>5218</v>
      </c>
      <c r="E1213" s="88">
        <v>98.1</v>
      </c>
      <c r="F1213" s="88">
        <v>90.6</v>
      </c>
      <c r="G1213" s="88">
        <v>7.5</v>
      </c>
      <c r="H1213" s="89">
        <v>150.54</v>
      </c>
    </row>
    <row r="1214" spans="2:8" ht="30.6" thickBot="1">
      <c r="B1214" s="82" t="s">
        <v>5216</v>
      </c>
      <c r="C1214" s="86" t="s">
        <v>5281</v>
      </c>
      <c r="D1214" s="86" t="s">
        <v>5218</v>
      </c>
      <c r="E1214" s="86">
        <v>196.21</v>
      </c>
      <c r="F1214" s="86">
        <v>178.69</v>
      </c>
      <c r="G1214" s="86">
        <v>17.52</v>
      </c>
      <c r="H1214" s="83">
        <v>298.99</v>
      </c>
    </row>
    <row r="1215" spans="2:8" ht="30.6" thickBot="1">
      <c r="B1215" s="87" t="s">
        <v>5216</v>
      </c>
      <c r="C1215" s="88" t="s">
        <v>5281</v>
      </c>
      <c r="D1215" s="88" t="s">
        <v>5218</v>
      </c>
      <c r="E1215" s="88">
        <v>294.31</v>
      </c>
      <c r="F1215" s="88">
        <v>263.32</v>
      </c>
      <c r="G1215" s="88">
        <v>30.99</v>
      </c>
      <c r="H1215" s="89">
        <v>444.52</v>
      </c>
    </row>
    <row r="1216" spans="2:8" ht="30.6" thickBot="1">
      <c r="B1216" s="82" t="s">
        <v>5216</v>
      </c>
      <c r="C1216" s="86" t="s">
        <v>5281</v>
      </c>
      <c r="D1216" s="86" t="s">
        <v>5218</v>
      </c>
      <c r="E1216" s="86">
        <v>392.42</v>
      </c>
      <c r="F1216" s="86">
        <v>343.3</v>
      </c>
      <c r="G1216" s="86">
        <v>49.11</v>
      </c>
      <c r="H1216" s="83">
        <v>586.09</v>
      </c>
    </row>
    <row r="1217" spans="2:8" ht="30.6" thickBot="1">
      <c r="B1217" s="87" t="s">
        <v>5216</v>
      </c>
      <c r="C1217" s="88" t="s">
        <v>5281</v>
      </c>
      <c r="D1217" s="88" t="s">
        <v>5218</v>
      </c>
      <c r="E1217" s="88">
        <v>490.52</v>
      </c>
      <c r="F1217" s="88">
        <v>417.56</v>
      </c>
      <c r="G1217" s="88">
        <v>72.97</v>
      </c>
      <c r="H1217" s="89">
        <v>722.66</v>
      </c>
    </row>
    <row r="1218" spans="2:8" ht="30.6" thickBot="1">
      <c r="B1218" s="82" t="s">
        <v>5216</v>
      </c>
      <c r="C1218" s="86" t="s">
        <v>5281</v>
      </c>
      <c r="D1218" s="86" t="s">
        <v>5218</v>
      </c>
      <c r="E1218" s="86">
        <v>588.63</v>
      </c>
      <c r="F1218" s="86">
        <v>480.96</v>
      </c>
      <c r="G1218" s="86">
        <v>107.66</v>
      </c>
      <c r="H1218" s="83">
        <v>849.62</v>
      </c>
    </row>
    <row r="1219" spans="2:8" ht="30.6" thickBot="1">
      <c r="B1219" s="87" t="s">
        <v>5216</v>
      </c>
      <c r="C1219" s="88" t="s">
        <v>5281</v>
      </c>
      <c r="D1219" s="88" t="s">
        <v>5218</v>
      </c>
      <c r="E1219" s="88">
        <v>686.73</v>
      </c>
      <c r="F1219" s="88">
        <v>527.54</v>
      </c>
      <c r="G1219" s="88">
        <v>159.19</v>
      </c>
      <c r="H1219" s="89">
        <v>961.11</v>
      </c>
    </row>
    <row r="1220" spans="2:8" ht="30.6" thickBot="1">
      <c r="B1220" s="82" t="s">
        <v>5216</v>
      </c>
      <c r="C1220" s="86" t="s">
        <v>5281</v>
      </c>
      <c r="D1220" s="86" t="s">
        <v>5218</v>
      </c>
      <c r="E1220" s="86">
        <v>784.83</v>
      </c>
      <c r="F1220" s="86">
        <v>578.65</v>
      </c>
      <c r="G1220" s="86">
        <v>206.19</v>
      </c>
      <c r="H1220" s="83">
        <v>1076.08</v>
      </c>
    </row>
    <row r="1221" spans="2:8" ht="30.6" thickBot="1">
      <c r="B1221" s="87" t="s">
        <v>5216</v>
      </c>
      <c r="C1221" s="88" t="s">
        <v>5281</v>
      </c>
      <c r="D1221" s="88" t="s">
        <v>5218</v>
      </c>
      <c r="E1221" s="88">
        <v>882.94</v>
      </c>
      <c r="F1221" s="88">
        <v>631.38</v>
      </c>
      <c r="G1221" s="88">
        <v>251.56</v>
      </c>
      <c r="H1221" s="89">
        <v>1192.23</v>
      </c>
    </row>
    <row r="1222" spans="2:8" ht="30.6" thickBot="1">
      <c r="B1222" s="82" t="s">
        <v>5216</v>
      </c>
      <c r="C1222" s="86" t="s">
        <v>5281</v>
      </c>
      <c r="D1222" s="86" t="s">
        <v>5218</v>
      </c>
      <c r="E1222" s="86">
        <v>981.04</v>
      </c>
      <c r="F1222" s="86">
        <v>678.85</v>
      </c>
      <c r="G1222" s="86">
        <v>302.19</v>
      </c>
      <c r="H1222" s="83">
        <v>1303.1099999999999</v>
      </c>
    </row>
    <row r="1223" spans="2:8" ht="30.6" thickBot="1">
      <c r="B1223" s="87" t="s">
        <v>5216</v>
      </c>
      <c r="C1223" s="88" t="s">
        <v>5281</v>
      </c>
      <c r="D1223" s="88" t="s">
        <v>5218</v>
      </c>
      <c r="E1223" s="88">
        <v>1079.1500000000001</v>
      </c>
      <c r="F1223" s="88">
        <v>720.43</v>
      </c>
      <c r="G1223" s="88">
        <v>358.72</v>
      </c>
      <c r="H1223" s="89">
        <v>1407.94</v>
      </c>
    </row>
    <row r="1224" spans="2:8" ht="30.6" thickBot="1">
      <c r="B1224" s="82" t="s">
        <v>5216</v>
      </c>
      <c r="C1224" s="86" t="s">
        <v>5281</v>
      </c>
      <c r="D1224" s="86" t="s">
        <v>5218</v>
      </c>
      <c r="E1224" s="86">
        <v>1177.25</v>
      </c>
      <c r="F1224" s="86">
        <v>755.79</v>
      </c>
      <c r="G1224" s="86">
        <v>421.46</v>
      </c>
      <c r="H1224" s="83">
        <v>1506.21</v>
      </c>
    </row>
    <row r="1225" spans="2:8" ht="30.6" thickBot="1">
      <c r="B1225" s="87" t="s">
        <v>5216</v>
      </c>
      <c r="C1225" s="88" t="s">
        <v>5281</v>
      </c>
      <c r="D1225" s="88" t="s">
        <v>5218</v>
      </c>
      <c r="E1225" s="88">
        <v>1275.3499999999999</v>
      </c>
      <c r="F1225" s="88">
        <v>784.44</v>
      </c>
      <c r="G1225" s="88">
        <v>490.92</v>
      </c>
      <c r="H1225" s="89">
        <v>1597.14</v>
      </c>
    </row>
    <row r="1226" spans="2:8" ht="30.6" thickBot="1">
      <c r="B1226" s="82" t="s">
        <v>5216</v>
      </c>
      <c r="C1226" s="86" t="s">
        <v>5281</v>
      </c>
      <c r="D1226" s="86" t="s">
        <v>5218</v>
      </c>
      <c r="E1226" s="86">
        <v>1373.46</v>
      </c>
      <c r="F1226" s="86">
        <v>806.41</v>
      </c>
      <c r="G1226" s="86">
        <v>567.04999999999995</v>
      </c>
      <c r="H1226" s="83">
        <v>1680.49</v>
      </c>
    </row>
    <row r="1227" spans="2:8" ht="30.6" thickBot="1">
      <c r="B1227" s="87" t="s">
        <v>5216</v>
      </c>
      <c r="C1227" s="88" t="s">
        <v>5281</v>
      </c>
      <c r="D1227" s="88" t="s">
        <v>5218</v>
      </c>
      <c r="E1227" s="88">
        <v>1471.56</v>
      </c>
      <c r="F1227" s="88">
        <v>821.4</v>
      </c>
      <c r="G1227" s="88">
        <v>650.16</v>
      </c>
      <c r="H1227" s="89">
        <v>1755.56</v>
      </c>
    </row>
    <row r="1228" spans="2:8" ht="30.6" thickBot="1">
      <c r="B1228" s="82" t="s">
        <v>5216</v>
      </c>
      <c r="C1228" s="86" t="s">
        <v>5281</v>
      </c>
      <c r="D1228" s="86" t="s">
        <v>5218</v>
      </c>
      <c r="E1228" s="86">
        <v>1569.67</v>
      </c>
      <c r="F1228" s="86">
        <v>828.25</v>
      </c>
      <c r="G1228" s="86">
        <v>741.41</v>
      </c>
      <c r="H1228" s="83">
        <v>1820.68</v>
      </c>
    </row>
    <row r="1229" spans="2:8" ht="30.6" thickBot="1">
      <c r="B1229" s="87" t="s">
        <v>5216</v>
      </c>
      <c r="C1229" s="88" t="s">
        <v>5281</v>
      </c>
      <c r="D1229" s="88" t="s">
        <v>5218</v>
      </c>
      <c r="E1229" s="88">
        <v>1667.77</v>
      </c>
      <c r="F1229" s="88">
        <v>826.89</v>
      </c>
      <c r="G1229" s="88">
        <v>840.89</v>
      </c>
      <c r="H1229" s="89">
        <v>1875.17</v>
      </c>
    </row>
    <row r="1230" spans="2:8" ht="30.6" thickBot="1">
      <c r="B1230" s="82" t="s">
        <v>5216</v>
      </c>
      <c r="C1230" s="86" t="s">
        <v>5281</v>
      </c>
      <c r="D1230" s="86" t="s">
        <v>5218</v>
      </c>
      <c r="E1230" s="86">
        <v>1765.88</v>
      </c>
      <c r="F1230" s="86">
        <v>816.82</v>
      </c>
      <c r="G1230" s="86">
        <v>949.06</v>
      </c>
      <c r="H1230" s="83">
        <v>1917.75</v>
      </c>
    </row>
    <row r="1231" spans="2:8" ht="30.6" thickBot="1">
      <c r="B1231" s="87" t="s">
        <v>5216</v>
      </c>
      <c r="C1231" s="88" t="s">
        <v>5281</v>
      </c>
      <c r="D1231" s="88" t="s">
        <v>5218</v>
      </c>
      <c r="E1231" s="88">
        <v>1863.98</v>
      </c>
      <c r="F1231" s="88">
        <v>796.52</v>
      </c>
      <c r="G1231" s="88">
        <v>1067.46</v>
      </c>
      <c r="H1231" s="89">
        <v>1945.66</v>
      </c>
    </row>
    <row r="1232" spans="2:8" ht="30.6" thickBot="1">
      <c r="B1232" s="82" t="s">
        <v>5216</v>
      </c>
      <c r="C1232" s="86" t="s">
        <v>5281</v>
      </c>
      <c r="D1232" s="86" t="s">
        <v>5218</v>
      </c>
      <c r="E1232" s="86">
        <v>1962.08</v>
      </c>
      <c r="F1232" s="86">
        <v>763.24</v>
      </c>
      <c r="G1232" s="86">
        <v>1198.8499999999999</v>
      </c>
      <c r="H1232" s="83">
        <v>1954.06</v>
      </c>
    </row>
    <row r="1233" spans="2:8" ht="30.6" thickBot="1">
      <c r="B1233" s="87" t="s">
        <v>5216</v>
      </c>
      <c r="C1233" s="88" t="s">
        <v>5281</v>
      </c>
      <c r="D1233" s="88" t="s">
        <v>5218</v>
      </c>
      <c r="E1233" s="88">
        <v>2060.19</v>
      </c>
      <c r="F1233" s="88">
        <v>716.31</v>
      </c>
      <c r="G1233" s="88">
        <v>1343.88</v>
      </c>
      <c r="H1233" s="89">
        <v>1939.78</v>
      </c>
    </row>
    <row r="1234" spans="2:8" ht="30.6" thickBot="1">
      <c r="B1234" s="82" t="s">
        <v>5216</v>
      </c>
      <c r="C1234" s="86" t="s">
        <v>5281</v>
      </c>
      <c r="D1234" s="86" t="s">
        <v>5218</v>
      </c>
      <c r="E1234" s="86">
        <v>2158.29</v>
      </c>
      <c r="F1234" s="86">
        <v>657</v>
      </c>
      <c r="G1234" s="86">
        <v>1501.29</v>
      </c>
      <c r="H1234" s="83">
        <v>1901.46</v>
      </c>
    </row>
    <row r="1235" spans="2:8" ht="30.6" thickBot="1">
      <c r="B1235" s="87" t="s">
        <v>5216</v>
      </c>
      <c r="C1235" s="88" t="s">
        <v>5281</v>
      </c>
      <c r="D1235" s="88" t="s">
        <v>5218</v>
      </c>
      <c r="E1235" s="88">
        <v>2256.4</v>
      </c>
      <c r="F1235" s="88">
        <v>586.17999999999995</v>
      </c>
      <c r="G1235" s="88">
        <v>1670.21</v>
      </c>
      <c r="H1235" s="89">
        <v>1836.43</v>
      </c>
    </row>
    <row r="1236" spans="2:8" ht="30.6" thickBot="1">
      <c r="B1236" s="82" t="s">
        <v>5216</v>
      </c>
      <c r="C1236" s="86" t="s">
        <v>5281</v>
      </c>
      <c r="D1236" s="86" t="s">
        <v>5218</v>
      </c>
      <c r="E1236" s="86">
        <v>2354.5</v>
      </c>
      <c r="F1236" s="86">
        <v>504.5</v>
      </c>
      <c r="G1236" s="86">
        <v>1850</v>
      </c>
      <c r="H1236" s="83">
        <v>1740.32</v>
      </c>
    </row>
    <row r="1237" spans="2:8" ht="30.6" thickBot="1">
      <c r="B1237" s="87" t="s">
        <v>5216</v>
      </c>
      <c r="C1237" s="88" t="s">
        <v>5281</v>
      </c>
      <c r="D1237" s="88" t="s">
        <v>5218</v>
      </c>
      <c r="E1237" s="88">
        <v>2452.61</v>
      </c>
      <c r="F1237" s="88">
        <v>418.54</v>
      </c>
      <c r="G1237" s="88">
        <v>2034.06</v>
      </c>
      <c r="H1237" s="89">
        <v>1617.83</v>
      </c>
    </row>
    <row r="1238" spans="2:8" ht="30.6" thickBot="1">
      <c r="B1238" s="82" t="s">
        <v>5216</v>
      </c>
      <c r="C1238" s="86" t="s">
        <v>5281</v>
      </c>
      <c r="D1238" s="86" t="s">
        <v>5218</v>
      </c>
      <c r="E1238" s="86">
        <v>2550.71</v>
      </c>
      <c r="F1238" s="86">
        <v>329.02</v>
      </c>
      <c r="G1238" s="86">
        <v>2221.69</v>
      </c>
      <c r="H1238" s="83">
        <v>1462.82</v>
      </c>
    </row>
    <row r="1239" spans="2:8" ht="30.6" thickBot="1">
      <c r="B1239" s="87" t="s">
        <v>5216</v>
      </c>
      <c r="C1239" s="88" t="s">
        <v>5281</v>
      </c>
      <c r="D1239" s="88" t="s">
        <v>5218</v>
      </c>
      <c r="E1239" s="88">
        <v>2648.81</v>
      </c>
      <c r="F1239" s="88">
        <v>229.7</v>
      </c>
      <c r="G1239" s="88">
        <v>2419.12</v>
      </c>
      <c r="H1239" s="89">
        <v>1245.52</v>
      </c>
    </row>
    <row r="1240" spans="2:8" ht="30.6" thickBot="1">
      <c r="B1240" s="82" t="s">
        <v>5216</v>
      </c>
      <c r="C1240" s="86" t="s">
        <v>5281</v>
      </c>
      <c r="D1240" s="86" t="s">
        <v>5218</v>
      </c>
      <c r="E1240" s="86">
        <v>2746.92</v>
      </c>
      <c r="F1240" s="86">
        <v>120.16</v>
      </c>
      <c r="G1240" s="86">
        <v>2626.76</v>
      </c>
      <c r="H1240" s="83">
        <v>917.39</v>
      </c>
    </row>
    <row r="1241" spans="2:8" ht="30.6" thickBot="1">
      <c r="B1241" s="87" t="s">
        <v>5216</v>
      </c>
      <c r="C1241" s="88" t="s">
        <v>5281</v>
      </c>
      <c r="D1241" s="88" t="s">
        <v>5218</v>
      </c>
      <c r="E1241" s="88">
        <v>2845.02</v>
      </c>
      <c r="F1241" s="88">
        <v>0</v>
      </c>
      <c r="G1241" s="88">
        <v>2845.02</v>
      </c>
      <c r="H1241" s="89">
        <v>0</v>
      </c>
    </row>
    <row r="1242" spans="2:8" ht="30.6" thickBot="1">
      <c r="B1242" s="82" t="s">
        <v>5216</v>
      </c>
      <c r="C1242" s="86" t="s">
        <v>5282</v>
      </c>
      <c r="D1242" s="86" t="s">
        <v>5218</v>
      </c>
      <c r="E1242" s="86">
        <v>0</v>
      </c>
      <c r="F1242" s="86">
        <v>0</v>
      </c>
      <c r="G1242" s="86">
        <v>0</v>
      </c>
      <c r="H1242" s="83">
        <v>0</v>
      </c>
    </row>
    <row r="1243" spans="2:8" ht="30.6" thickBot="1">
      <c r="B1243" s="87" t="s">
        <v>5216</v>
      </c>
      <c r="C1243" s="88" t="s">
        <v>5282</v>
      </c>
      <c r="D1243" s="88" t="s">
        <v>5218</v>
      </c>
      <c r="E1243" s="88">
        <v>98.57</v>
      </c>
      <c r="F1243" s="88">
        <v>91.07</v>
      </c>
      <c r="G1243" s="88">
        <v>7.5</v>
      </c>
      <c r="H1243" s="89">
        <v>151.29</v>
      </c>
    </row>
    <row r="1244" spans="2:8" ht="30.6" thickBot="1">
      <c r="B1244" s="82" t="s">
        <v>5216</v>
      </c>
      <c r="C1244" s="86" t="s">
        <v>5282</v>
      </c>
      <c r="D1244" s="86" t="s">
        <v>5218</v>
      </c>
      <c r="E1244" s="86">
        <v>197.15</v>
      </c>
      <c r="F1244" s="86">
        <v>179.66</v>
      </c>
      <c r="G1244" s="86">
        <v>17.489999999999998</v>
      </c>
      <c r="H1244" s="83">
        <v>300.52</v>
      </c>
    </row>
    <row r="1245" spans="2:8" ht="30.6" thickBot="1">
      <c r="B1245" s="87" t="s">
        <v>5216</v>
      </c>
      <c r="C1245" s="88" t="s">
        <v>5282</v>
      </c>
      <c r="D1245" s="88" t="s">
        <v>5218</v>
      </c>
      <c r="E1245" s="88">
        <v>295.72000000000003</v>
      </c>
      <c r="F1245" s="88">
        <v>264.85000000000002</v>
      </c>
      <c r="G1245" s="88">
        <v>30.87</v>
      </c>
      <c r="H1245" s="89">
        <v>446.87</v>
      </c>
    </row>
    <row r="1246" spans="2:8" ht="30.6" thickBot="1">
      <c r="B1246" s="82" t="s">
        <v>5216</v>
      </c>
      <c r="C1246" s="86" t="s">
        <v>5282</v>
      </c>
      <c r="D1246" s="86" t="s">
        <v>5218</v>
      </c>
      <c r="E1246" s="86">
        <v>394.29</v>
      </c>
      <c r="F1246" s="86">
        <v>345.42</v>
      </c>
      <c r="G1246" s="86">
        <v>48.87</v>
      </c>
      <c r="H1246" s="83">
        <v>589.29</v>
      </c>
    </row>
    <row r="1247" spans="2:8" ht="30.6" thickBot="1">
      <c r="B1247" s="87" t="s">
        <v>5216</v>
      </c>
      <c r="C1247" s="88" t="s">
        <v>5282</v>
      </c>
      <c r="D1247" s="88" t="s">
        <v>5218</v>
      </c>
      <c r="E1247" s="88">
        <v>492.86</v>
      </c>
      <c r="F1247" s="88">
        <v>420.3</v>
      </c>
      <c r="G1247" s="88">
        <v>72.56</v>
      </c>
      <c r="H1247" s="89">
        <v>726.77</v>
      </c>
    </row>
    <row r="1248" spans="2:8" ht="30.6" thickBot="1">
      <c r="B1248" s="82" t="s">
        <v>5216</v>
      </c>
      <c r="C1248" s="86" t="s">
        <v>5282</v>
      </c>
      <c r="D1248" s="86" t="s">
        <v>5218</v>
      </c>
      <c r="E1248" s="86">
        <v>591.44000000000005</v>
      </c>
      <c r="F1248" s="86">
        <v>483.97</v>
      </c>
      <c r="G1248" s="86">
        <v>107.47</v>
      </c>
      <c r="H1248" s="83">
        <v>854.3</v>
      </c>
    </row>
    <row r="1249" spans="2:8" ht="30.6" thickBot="1">
      <c r="B1249" s="87" t="s">
        <v>5216</v>
      </c>
      <c r="C1249" s="88" t="s">
        <v>5282</v>
      </c>
      <c r="D1249" s="88" t="s">
        <v>5218</v>
      </c>
      <c r="E1249" s="88">
        <v>690.01</v>
      </c>
      <c r="F1249" s="88">
        <v>530.98</v>
      </c>
      <c r="G1249" s="88">
        <v>159.03</v>
      </c>
      <c r="H1249" s="89">
        <v>966.53</v>
      </c>
    </row>
    <row r="1250" spans="2:8" ht="30.6" thickBot="1">
      <c r="B1250" s="82" t="s">
        <v>5216</v>
      </c>
      <c r="C1250" s="86" t="s">
        <v>5282</v>
      </c>
      <c r="D1250" s="86" t="s">
        <v>5218</v>
      </c>
      <c r="E1250" s="86">
        <v>788.58</v>
      </c>
      <c r="F1250" s="86">
        <v>583.42999999999995</v>
      </c>
      <c r="G1250" s="86">
        <v>205.15</v>
      </c>
      <c r="H1250" s="83">
        <v>1083.0999999999999</v>
      </c>
    </row>
    <row r="1251" spans="2:8" ht="30.6" thickBot="1">
      <c r="B1251" s="87" t="s">
        <v>5216</v>
      </c>
      <c r="C1251" s="88" t="s">
        <v>5282</v>
      </c>
      <c r="D1251" s="88" t="s">
        <v>5218</v>
      </c>
      <c r="E1251" s="88">
        <v>887.16</v>
      </c>
      <c r="F1251" s="88">
        <v>636.91999999999996</v>
      </c>
      <c r="G1251" s="88">
        <v>250.23</v>
      </c>
      <c r="H1251" s="89">
        <v>1200.31</v>
      </c>
    </row>
    <row r="1252" spans="2:8" ht="30.6" thickBot="1">
      <c r="B1252" s="82" t="s">
        <v>5216</v>
      </c>
      <c r="C1252" s="86" t="s">
        <v>5282</v>
      </c>
      <c r="D1252" s="86" t="s">
        <v>5218</v>
      </c>
      <c r="E1252" s="86">
        <v>985.73</v>
      </c>
      <c r="F1252" s="86">
        <v>685.13</v>
      </c>
      <c r="G1252" s="86">
        <v>300.60000000000002</v>
      </c>
      <c r="H1252" s="83">
        <v>1312.24</v>
      </c>
    </row>
    <row r="1253" spans="2:8" ht="30.6" thickBot="1">
      <c r="B1253" s="87" t="s">
        <v>5216</v>
      </c>
      <c r="C1253" s="88" t="s">
        <v>5282</v>
      </c>
      <c r="D1253" s="88" t="s">
        <v>5218</v>
      </c>
      <c r="E1253" s="88">
        <v>1084.3</v>
      </c>
      <c r="F1253" s="88">
        <v>727.45</v>
      </c>
      <c r="G1253" s="88">
        <v>356.85</v>
      </c>
      <c r="H1253" s="89">
        <v>1418.16</v>
      </c>
    </row>
    <row r="1254" spans="2:8" ht="30.6" thickBot="1">
      <c r="B1254" s="82" t="s">
        <v>5216</v>
      </c>
      <c r="C1254" s="86" t="s">
        <v>5282</v>
      </c>
      <c r="D1254" s="86" t="s">
        <v>5218</v>
      </c>
      <c r="E1254" s="86">
        <v>1182.8699999999999</v>
      </c>
      <c r="F1254" s="86">
        <v>763.55</v>
      </c>
      <c r="G1254" s="86">
        <v>419.32</v>
      </c>
      <c r="H1254" s="83">
        <v>1517.53</v>
      </c>
    </row>
    <row r="1255" spans="2:8" ht="30.6" thickBot="1">
      <c r="B1255" s="87" t="s">
        <v>5216</v>
      </c>
      <c r="C1255" s="88" t="s">
        <v>5282</v>
      </c>
      <c r="D1255" s="88" t="s">
        <v>5218</v>
      </c>
      <c r="E1255" s="88">
        <v>1281.45</v>
      </c>
      <c r="F1255" s="88">
        <v>792.92</v>
      </c>
      <c r="G1255" s="88">
        <v>488.53</v>
      </c>
      <c r="H1255" s="89">
        <v>1609.59</v>
      </c>
    </row>
    <row r="1256" spans="2:8" ht="30.6" thickBot="1">
      <c r="B1256" s="82" t="s">
        <v>5216</v>
      </c>
      <c r="C1256" s="86" t="s">
        <v>5282</v>
      </c>
      <c r="D1256" s="86" t="s">
        <v>5218</v>
      </c>
      <c r="E1256" s="86">
        <v>1380.02</v>
      </c>
      <c r="F1256" s="86">
        <v>815.38</v>
      </c>
      <c r="G1256" s="86">
        <v>564.64</v>
      </c>
      <c r="H1256" s="83">
        <v>1693.84</v>
      </c>
    </row>
    <row r="1257" spans="2:8" ht="30.6" thickBot="1">
      <c r="B1257" s="87" t="s">
        <v>5216</v>
      </c>
      <c r="C1257" s="88" t="s">
        <v>5282</v>
      </c>
      <c r="D1257" s="88" t="s">
        <v>5218</v>
      </c>
      <c r="E1257" s="88">
        <v>1478.59</v>
      </c>
      <c r="F1257" s="88">
        <v>830.35</v>
      </c>
      <c r="G1257" s="88">
        <v>648.25</v>
      </c>
      <c r="H1257" s="89">
        <v>1769.31</v>
      </c>
    </row>
    <row r="1258" spans="2:8" ht="30.6" thickBot="1">
      <c r="B1258" s="82" t="s">
        <v>5216</v>
      </c>
      <c r="C1258" s="86" t="s">
        <v>5282</v>
      </c>
      <c r="D1258" s="86" t="s">
        <v>5218</v>
      </c>
      <c r="E1258" s="86">
        <v>1577.17</v>
      </c>
      <c r="F1258" s="86">
        <v>837.23</v>
      </c>
      <c r="G1258" s="86">
        <v>739.94</v>
      </c>
      <c r="H1258" s="83">
        <v>1834.89</v>
      </c>
    </row>
    <row r="1259" spans="2:8" ht="30.6" thickBot="1">
      <c r="B1259" s="87" t="s">
        <v>5216</v>
      </c>
      <c r="C1259" s="88" t="s">
        <v>5282</v>
      </c>
      <c r="D1259" s="88" t="s">
        <v>5218</v>
      </c>
      <c r="E1259" s="88">
        <v>1675.74</v>
      </c>
      <c r="F1259" s="88">
        <v>835.85</v>
      </c>
      <c r="G1259" s="88">
        <v>839.89</v>
      </c>
      <c r="H1259" s="89">
        <v>1889.8</v>
      </c>
    </row>
    <row r="1260" spans="2:8" ht="30.6" thickBot="1">
      <c r="B1260" s="82" t="s">
        <v>5216</v>
      </c>
      <c r="C1260" s="86" t="s">
        <v>5282</v>
      </c>
      <c r="D1260" s="86" t="s">
        <v>5218</v>
      </c>
      <c r="E1260" s="86">
        <v>1774.31</v>
      </c>
      <c r="F1260" s="86">
        <v>825.6</v>
      </c>
      <c r="G1260" s="86">
        <v>948.71</v>
      </c>
      <c r="H1260" s="83">
        <v>1932.63</v>
      </c>
    </row>
    <row r="1261" spans="2:8" ht="30.6" thickBot="1">
      <c r="B1261" s="87" t="s">
        <v>5216</v>
      </c>
      <c r="C1261" s="88" t="s">
        <v>5282</v>
      </c>
      <c r="D1261" s="88" t="s">
        <v>5218</v>
      </c>
      <c r="E1261" s="88">
        <v>1872.88</v>
      </c>
      <c r="F1261" s="88">
        <v>804.82</v>
      </c>
      <c r="G1261" s="88">
        <v>1068.06</v>
      </c>
      <c r="H1261" s="89">
        <v>1960.44</v>
      </c>
    </row>
    <row r="1262" spans="2:8" ht="30.6" thickBot="1">
      <c r="B1262" s="82" t="s">
        <v>5216</v>
      </c>
      <c r="C1262" s="86" t="s">
        <v>5282</v>
      </c>
      <c r="D1262" s="86" t="s">
        <v>5218</v>
      </c>
      <c r="E1262" s="86">
        <v>1971.46</v>
      </c>
      <c r="F1262" s="86">
        <v>770.74</v>
      </c>
      <c r="G1262" s="86">
        <v>1200.72</v>
      </c>
      <c r="H1262" s="83">
        <v>1968.32</v>
      </c>
    </row>
    <row r="1263" spans="2:8" ht="30.6" thickBot="1">
      <c r="B1263" s="87" t="s">
        <v>5216</v>
      </c>
      <c r="C1263" s="88" t="s">
        <v>5282</v>
      </c>
      <c r="D1263" s="88" t="s">
        <v>5218</v>
      </c>
      <c r="E1263" s="88">
        <v>2070.0300000000002</v>
      </c>
      <c r="F1263" s="88">
        <v>722.98</v>
      </c>
      <c r="G1263" s="88">
        <v>1347.06</v>
      </c>
      <c r="H1263" s="89">
        <v>1953.44</v>
      </c>
    </row>
    <row r="1264" spans="2:8" ht="30.6" thickBot="1">
      <c r="B1264" s="82" t="s">
        <v>5216</v>
      </c>
      <c r="C1264" s="86" t="s">
        <v>5282</v>
      </c>
      <c r="D1264" s="86" t="s">
        <v>5218</v>
      </c>
      <c r="E1264" s="86">
        <v>2168.6</v>
      </c>
      <c r="F1264" s="86">
        <v>662.84</v>
      </c>
      <c r="G1264" s="86">
        <v>1505.76</v>
      </c>
      <c r="H1264" s="83">
        <v>1914.44</v>
      </c>
    </row>
    <row r="1265" spans="2:8" ht="30.6" thickBot="1">
      <c r="B1265" s="87" t="s">
        <v>5216</v>
      </c>
      <c r="C1265" s="88" t="s">
        <v>5282</v>
      </c>
      <c r="D1265" s="88" t="s">
        <v>5218</v>
      </c>
      <c r="E1265" s="88">
        <v>2267.1799999999998</v>
      </c>
      <c r="F1265" s="88">
        <v>591.14</v>
      </c>
      <c r="G1265" s="88">
        <v>1676.03</v>
      </c>
      <c r="H1265" s="89">
        <v>1848.58</v>
      </c>
    </row>
    <row r="1266" spans="2:8" ht="30.6" thickBot="1">
      <c r="B1266" s="82" t="s">
        <v>5216</v>
      </c>
      <c r="C1266" s="86" t="s">
        <v>5282</v>
      </c>
      <c r="D1266" s="86" t="s">
        <v>5218</v>
      </c>
      <c r="E1266" s="86">
        <v>2365.75</v>
      </c>
      <c r="F1266" s="86">
        <v>508.54</v>
      </c>
      <c r="G1266" s="86">
        <v>1857.21</v>
      </c>
      <c r="H1266" s="83">
        <v>1751.45</v>
      </c>
    </row>
    <row r="1267" spans="2:8" ht="30.6" thickBot="1">
      <c r="B1267" s="87" t="s">
        <v>5216</v>
      </c>
      <c r="C1267" s="88" t="s">
        <v>5282</v>
      </c>
      <c r="D1267" s="88" t="s">
        <v>5218</v>
      </c>
      <c r="E1267" s="88">
        <v>2464.3200000000002</v>
      </c>
      <c r="F1267" s="88">
        <v>423.1</v>
      </c>
      <c r="G1267" s="88">
        <v>2041.22</v>
      </c>
      <c r="H1267" s="89">
        <v>1630.49</v>
      </c>
    </row>
    <row r="1268" spans="2:8" ht="30.6" thickBot="1">
      <c r="B1268" s="82" t="s">
        <v>5216</v>
      </c>
      <c r="C1268" s="86" t="s">
        <v>5282</v>
      </c>
      <c r="D1268" s="86" t="s">
        <v>5218</v>
      </c>
      <c r="E1268" s="86">
        <v>2562.89</v>
      </c>
      <c r="F1268" s="86">
        <v>332.65</v>
      </c>
      <c r="G1268" s="86">
        <v>2230.2399999999998</v>
      </c>
      <c r="H1268" s="83">
        <v>1474.38</v>
      </c>
    </row>
    <row r="1269" spans="2:8" ht="30.6" thickBot="1">
      <c r="B1269" s="87" t="s">
        <v>5216</v>
      </c>
      <c r="C1269" s="88" t="s">
        <v>5282</v>
      </c>
      <c r="D1269" s="88" t="s">
        <v>5218</v>
      </c>
      <c r="E1269" s="88">
        <v>2661.47</v>
      </c>
      <c r="F1269" s="88">
        <v>232.27</v>
      </c>
      <c r="G1269" s="88">
        <v>2429.1999999999998</v>
      </c>
      <c r="H1269" s="89">
        <v>1255.46</v>
      </c>
    </row>
    <row r="1270" spans="2:8" ht="30.6" thickBot="1">
      <c r="B1270" s="82" t="s">
        <v>5216</v>
      </c>
      <c r="C1270" s="86" t="s">
        <v>5282</v>
      </c>
      <c r="D1270" s="86" t="s">
        <v>5218</v>
      </c>
      <c r="E1270" s="86">
        <v>2760.04</v>
      </c>
      <c r="F1270" s="86">
        <v>121.52</v>
      </c>
      <c r="G1270" s="86">
        <v>2638.52</v>
      </c>
      <c r="H1270" s="83">
        <v>924.77</v>
      </c>
    </row>
    <row r="1271" spans="2:8" ht="30.6" thickBot="1">
      <c r="B1271" s="87" t="s">
        <v>5216</v>
      </c>
      <c r="C1271" s="88" t="s">
        <v>5282</v>
      </c>
      <c r="D1271" s="88" t="s">
        <v>5218</v>
      </c>
      <c r="E1271" s="88">
        <v>2858.61</v>
      </c>
      <c r="F1271" s="88">
        <v>0</v>
      </c>
      <c r="G1271" s="88">
        <v>2858.61</v>
      </c>
      <c r="H1271" s="89">
        <v>0</v>
      </c>
    </row>
    <row r="1272" spans="2:8" ht="30.6" thickBot="1">
      <c r="B1272" s="82" t="s">
        <v>5216</v>
      </c>
      <c r="C1272" s="86" t="s">
        <v>5205</v>
      </c>
      <c r="D1272" s="86" t="s">
        <v>5218</v>
      </c>
      <c r="E1272" s="86">
        <v>0</v>
      </c>
      <c r="F1272" s="86">
        <v>0</v>
      </c>
      <c r="G1272" s="86">
        <v>0</v>
      </c>
      <c r="H1272" s="83">
        <v>0</v>
      </c>
    </row>
    <row r="1273" spans="2:8" ht="30.6" thickBot="1">
      <c r="B1273" s="87" t="s">
        <v>5216</v>
      </c>
      <c r="C1273" s="88" t="s">
        <v>5205</v>
      </c>
      <c r="D1273" s="88" t="s">
        <v>5218</v>
      </c>
      <c r="E1273" s="88">
        <v>98.6</v>
      </c>
      <c r="F1273" s="88">
        <v>91.09</v>
      </c>
      <c r="G1273" s="88">
        <v>7.5</v>
      </c>
      <c r="H1273" s="89">
        <v>151.33000000000001</v>
      </c>
    </row>
    <row r="1274" spans="2:8" ht="30.6" thickBot="1">
      <c r="B1274" s="82" t="s">
        <v>5216</v>
      </c>
      <c r="C1274" s="86" t="s">
        <v>5205</v>
      </c>
      <c r="D1274" s="86" t="s">
        <v>5218</v>
      </c>
      <c r="E1274" s="86">
        <v>197.19</v>
      </c>
      <c r="F1274" s="86">
        <v>179.7</v>
      </c>
      <c r="G1274" s="86">
        <v>17.489999999999998</v>
      </c>
      <c r="H1274" s="83">
        <v>300.58999999999997</v>
      </c>
    </row>
    <row r="1275" spans="2:8" ht="30.6" thickBot="1">
      <c r="B1275" s="87" t="s">
        <v>5216</v>
      </c>
      <c r="C1275" s="88" t="s">
        <v>5205</v>
      </c>
      <c r="D1275" s="88" t="s">
        <v>5218</v>
      </c>
      <c r="E1275" s="88">
        <v>295.79000000000002</v>
      </c>
      <c r="F1275" s="88">
        <v>264.91000000000003</v>
      </c>
      <c r="G1275" s="88">
        <v>30.88</v>
      </c>
      <c r="H1275" s="89">
        <v>446.98</v>
      </c>
    </row>
    <row r="1276" spans="2:8" ht="30.6" thickBot="1">
      <c r="B1276" s="82" t="s">
        <v>5216</v>
      </c>
      <c r="C1276" s="86" t="s">
        <v>5205</v>
      </c>
      <c r="D1276" s="86" t="s">
        <v>5218</v>
      </c>
      <c r="E1276" s="86">
        <v>394.39</v>
      </c>
      <c r="F1276" s="86">
        <v>345.51</v>
      </c>
      <c r="G1276" s="86">
        <v>48.88</v>
      </c>
      <c r="H1276" s="83">
        <v>589.44000000000005</v>
      </c>
    </row>
    <row r="1277" spans="2:8" ht="30.6" thickBot="1">
      <c r="B1277" s="87" t="s">
        <v>5216</v>
      </c>
      <c r="C1277" s="88" t="s">
        <v>5205</v>
      </c>
      <c r="D1277" s="88" t="s">
        <v>5218</v>
      </c>
      <c r="E1277" s="88">
        <v>492.98</v>
      </c>
      <c r="F1277" s="88">
        <v>420.41</v>
      </c>
      <c r="G1277" s="88">
        <v>72.58</v>
      </c>
      <c r="H1277" s="89">
        <v>726.94</v>
      </c>
    </row>
    <row r="1278" spans="2:8" ht="30.6" thickBot="1">
      <c r="B1278" s="82" t="s">
        <v>5216</v>
      </c>
      <c r="C1278" s="86" t="s">
        <v>5205</v>
      </c>
      <c r="D1278" s="86" t="s">
        <v>5218</v>
      </c>
      <c r="E1278" s="86">
        <v>591.58000000000004</v>
      </c>
      <c r="F1278" s="86">
        <v>484.07</v>
      </c>
      <c r="G1278" s="86">
        <v>107.51</v>
      </c>
      <c r="H1278" s="83">
        <v>854.5</v>
      </c>
    </row>
    <row r="1279" spans="2:8" ht="30.6" thickBot="1">
      <c r="B1279" s="87" t="s">
        <v>5216</v>
      </c>
      <c r="C1279" s="88" t="s">
        <v>5205</v>
      </c>
      <c r="D1279" s="88" t="s">
        <v>5218</v>
      </c>
      <c r="E1279" s="88">
        <v>690.18</v>
      </c>
      <c r="F1279" s="88">
        <v>531.09</v>
      </c>
      <c r="G1279" s="88">
        <v>159.08000000000001</v>
      </c>
      <c r="H1279" s="89">
        <v>966.75</v>
      </c>
    </row>
    <row r="1280" spans="2:8" ht="30.6" thickBot="1">
      <c r="B1280" s="82" t="s">
        <v>5216</v>
      </c>
      <c r="C1280" s="86" t="s">
        <v>5205</v>
      </c>
      <c r="D1280" s="86" t="s">
        <v>5218</v>
      </c>
      <c r="E1280" s="86">
        <v>788.77</v>
      </c>
      <c r="F1280" s="86">
        <v>583.6</v>
      </c>
      <c r="G1280" s="86">
        <v>205.17</v>
      </c>
      <c r="H1280" s="83">
        <v>1083.3900000000001</v>
      </c>
    </row>
    <row r="1281" spans="2:8" ht="30.6" thickBot="1">
      <c r="B1281" s="87" t="s">
        <v>5216</v>
      </c>
      <c r="C1281" s="88" t="s">
        <v>5205</v>
      </c>
      <c r="D1281" s="88" t="s">
        <v>5218</v>
      </c>
      <c r="E1281" s="88">
        <v>887.37</v>
      </c>
      <c r="F1281" s="88">
        <v>637.12</v>
      </c>
      <c r="G1281" s="88">
        <v>250.25</v>
      </c>
      <c r="H1281" s="89">
        <v>1200.6400000000001</v>
      </c>
    </row>
    <row r="1282" spans="2:8" ht="30.6" thickBot="1">
      <c r="B1282" s="82" t="s">
        <v>5216</v>
      </c>
      <c r="C1282" s="86" t="s">
        <v>5205</v>
      </c>
      <c r="D1282" s="86" t="s">
        <v>5218</v>
      </c>
      <c r="E1282" s="86">
        <v>985.97</v>
      </c>
      <c r="F1282" s="86">
        <v>685.35</v>
      </c>
      <c r="G1282" s="86">
        <v>300.61</v>
      </c>
      <c r="H1282" s="83">
        <v>1312.62</v>
      </c>
    </row>
    <row r="1283" spans="2:8" ht="30.6" thickBot="1">
      <c r="B1283" s="87" t="s">
        <v>5216</v>
      </c>
      <c r="C1283" s="88" t="s">
        <v>5205</v>
      </c>
      <c r="D1283" s="88" t="s">
        <v>5218</v>
      </c>
      <c r="E1283" s="88">
        <v>1084.56</v>
      </c>
      <c r="F1283" s="88">
        <v>727.62</v>
      </c>
      <c r="G1283" s="88">
        <v>356.94</v>
      </c>
      <c r="H1283" s="89">
        <v>1418.5</v>
      </c>
    </row>
    <row r="1284" spans="2:8" ht="30.6" thickBot="1">
      <c r="B1284" s="82" t="s">
        <v>5216</v>
      </c>
      <c r="C1284" s="86" t="s">
        <v>5205</v>
      </c>
      <c r="D1284" s="86" t="s">
        <v>5218</v>
      </c>
      <c r="E1284" s="86">
        <v>1183.1600000000001</v>
      </c>
      <c r="F1284" s="86">
        <v>763.73</v>
      </c>
      <c r="G1284" s="86">
        <v>419.43</v>
      </c>
      <c r="H1284" s="83">
        <v>1517.89</v>
      </c>
    </row>
    <row r="1285" spans="2:8" ht="30.6" thickBot="1">
      <c r="B1285" s="87" t="s">
        <v>5216</v>
      </c>
      <c r="C1285" s="88" t="s">
        <v>5205</v>
      </c>
      <c r="D1285" s="88" t="s">
        <v>5218</v>
      </c>
      <c r="E1285" s="88">
        <v>1281.76</v>
      </c>
      <c r="F1285" s="88">
        <v>793.11</v>
      </c>
      <c r="G1285" s="88">
        <v>488.65</v>
      </c>
      <c r="H1285" s="89">
        <v>1609.97</v>
      </c>
    </row>
    <row r="1286" spans="2:8" ht="30.6" thickBot="1">
      <c r="B1286" s="82" t="s">
        <v>5216</v>
      </c>
      <c r="C1286" s="86" t="s">
        <v>5205</v>
      </c>
      <c r="D1286" s="86" t="s">
        <v>5218</v>
      </c>
      <c r="E1286" s="86">
        <v>1380.35</v>
      </c>
      <c r="F1286" s="86">
        <v>815.57</v>
      </c>
      <c r="G1286" s="86">
        <v>564.78</v>
      </c>
      <c r="H1286" s="83">
        <v>1694.24</v>
      </c>
    </row>
    <row r="1287" spans="2:8" ht="30.6" thickBot="1">
      <c r="B1287" s="87" t="s">
        <v>5216</v>
      </c>
      <c r="C1287" s="88" t="s">
        <v>5205</v>
      </c>
      <c r="D1287" s="88" t="s">
        <v>5218</v>
      </c>
      <c r="E1287" s="88">
        <v>1478.95</v>
      </c>
      <c r="F1287" s="88">
        <v>830.54</v>
      </c>
      <c r="G1287" s="88">
        <v>648.41</v>
      </c>
      <c r="H1287" s="89">
        <v>1769.72</v>
      </c>
    </row>
    <row r="1288" spans="2:8" ht="30.6" thickBot="1">
      <c r="B1288" s="82" t="s">
        <v>5216</v>
      </c>
      <c r="C1288" s="86" t="s">
        <v>5205</v>
      </c>
      <c r="D1288" s="86" t="s">
        <v>5218</v>
      </c>
      <c r="E1288" s="86">
        <v>1577.55</v>
      </c>
      <c r="F1288" s="86">
        <v>837.42</v>
      </c>
      <c r="G1288" s="86">
        <v>740.13</v>
      </c>
      <c r="H1288" s="83">
        <v>1835.32</v>
      </c>
    </row>
    <row r="1289" spans="2:8" ht="30.6" thickBot="1">
      <c r="B1289" s="87" t="s">
        <v>5216</v>
      </c>
      <c r="C1289" s="88" t="s">
        <v>5205</v>
      </c>
      <c r="D1289" s="88" t="s">
        <v>5218</v>
      </c>
      <c r="E1289" s="88">
        <v>1676.14</v>
      </c>
      <c r="F1289" s="88">
        <v>836.03</v>
      </c>
      <c r="G1289" s="88">
        <v>840.11</v>
      </c>
      <c r="H1289" s="89">
        <v>1890.23</v>
      </c>
    </row>
    <row r="1290" spans="2:8" ht="30.6" thickBot="1">
      <c r="B1290" s="82" t="s">
        <v>5216</v>
      </c>
      <c r="C1290" s="86" t="s">
        <v>5205</v>
      </c>
      <c r="D1290" s="86" t="s">
        <v>5218</v>
      </c>
      <c r="E1290" s="86">
        <v>1774.74</v>
      </c>
      <c r="F1290" s="86">
        <v>825.78</v>
      </c>
      <c r="G1290" s="86">
        <v>948.96</v>
      </c>
      <c r="H1290" s="83">
        <v>1933.07</v>
      </c>
    </row>
    <row r="1291" spans="2:8" ht="30.6" thickBot="1">
      <c r="B1291" s="87" t="s">
        <v>5216</v>
      </c>
      <c r="C1291" s="88" t="s">
        <v>5205</v>
      </c>
      <c r="D1291" s="88" t="s">
        <v>5218</v>
      </c>
      <c r="E1291" s="88">
        <v>1873.34</v>
      </c>
      <c r="F1291" s="88">
        <v>804.97</v>
      </c>
      <c r="G1291" s="88">
        <v>1068.3599999999999</v>
      </c>
      <c r="H1291" s="89">
        <v>1960.86</v>
      </c>
    </row>
    <row r="1292" spans="2:8" ht="30.6" thickBot="1">
      <c r="B1292" s="82" t="s">
        <v>5216</v>
      </c>
      <c r="C1292" s="86" t="s">
        <v>5205</v>
      </c>
      <c r="D1292" s="86" t="s">
        <v>5218</v>
      </c>
      <c r="E1292" s="86">
        <v>1971.93</v>
      </c>
      <c r="F1292" s="86">
        <v>770.86</v>
      </c>
      <c r="G1292" s="86">
        <v>1201.08</v>
      </c>
      <c r="H1292" s="83">
        <v>1968.71</v>
      </c>
    </row>
    <row r="1293" spans="2:8" ht="30.6" thickBot="1">
      <c r="B1293" s="87" t="s">
        <v>5216</v>
      </c>
      <c r="C1293" s="88" t="s">
        <v>5205</v>
      </c>
      <c r="D1293" s="88" t="s">
        <v>5218</v>
      </c>
      <c r="E1293" s="88">
        <v>2070.5300000000002</v>
      </c>
      <c r="F1293" s="88">
        <v>723.06</v>
      </c>
      <c r="G1293" s="88">
        <v>1347.47</v>
      </c>
      <c r="H1293" s="89">
        <v>1953.79</v>
      </c>
    </row>
    <row r="1294" spans="2:8" ht="30.6" thickBot="1">
      <c r="B1294" s="82" t="s">
        <v>5216</v>
      </c>
      <c r="C1294" s="86" t="s">
        <v>5205</v>
      </c>
      <c r="D1294" s="86" t="s">
        <v>5218</v>
      </c>
      <c r="E1294" s="86">
        <v>2169.13</v>
      </c>
      <c r="F1294" s="86">
        <v>662.9</v>
      </c>
      <c r="G1294" s="86">
        <v>1506.22</v>
      </c>
      <c r="H1294" s="83">
        <v>1914.77</v>
      </c>
    </row>
    <row r="1295" spans="2:8" ht="30.6" thickBot="1">
      <c r="B1295" s="87" t="s">
        <v>5216</v>
      </c>
      <c r="C1295" s="88" t="s">
        <v>5205</v>
      </c>
      <c r="D1295" s="88" t="s">
        <v>5218</v>
      </c>
      <c r="E1295" s="88">
        <v>2267.7199999999998</v>
      </c>
      <c r="F1295" s="88">
        <v>591.19000000000005</v>
      </c>
      <c r="G1295" s="88">
        <v>1676.54</v>
      </c>
      <c r="H1295" s="89">
        <v>1848.87</v>
      </c>
    </row>
    <row r="1296" spans="2:8" ht="30.6" thickBot="1">
      <c r="B1296" s="82" t="s">
        <v>5216</v>
      </c>
      <c r="C1296" s="86" t="s">
        <v>5205</v>
      </c>
      <c r="D1296" s="86" t="s">
        <v>5218</v>
      </c>
      <c r="E1296" s="86">
        <v>2366.3200000000002</v>
      </c>
      <c r="F1296" s="86">
        <v>508.56</v>
      </c>
      <c r="G1296" s="86">
        <v>1857.76</v>
      </c>
      <c r="H1296" s="83">
        <v>1751.69</v>
      </c>
    </row>
    <row r="1297" spans="2:8" ht="30.6" thickBot="1">
      <c r="B1297" s="87" t="s">
        <v>5216</v>
      </c>
      <c r="C1297" s="88" t="s">
        <v>5205</v>
      </c>
      <c r="D1297" s="88" t="s">
        <v>5218</v>
      </c>
      <c r="E1297" s="88">
        <v>2464.92</v>
      </c>
      <c r="F1297" s="88">
        <v>423.18</v>
      </c>
      <c r="G1297" s="88">
        <v>2041.74</v>
      </c>
      <c r="H1297" s="89">
        <v>1630.84</v>
      </c>
    </row>
    <row r="1298" spans="2:8" ht="30.6" thickBot="1">
      <c r="B1298" s="82" t="s">
        <v>5216</v>
      </c>
      <c r="C1298" s="86" t="s">
        <v>5205</v>
      </c>
      <c r="D1298" s="86" t="s">
        <v>5218</v>
      </c>
      <c r="E1298" s="86">
        <v>2563.5100000000002</v>
      </c>
      <c r="F1298" s="86">
        <v>332.71</v>
      </c>
      <c r="G1298" s="86">
        <v>2230.8000000000002</v>
      </c>
      <c r="H1298" s="83">
        <v>1474.7</v>
      </c>
    </row>
    <row r="1299" spans="2:8" ht="30.6" thickBot="1">
      <c r="B1299" s="87" t="s">
        <v>5216</v>
      </c>
      <c r="C1299" s="88" t="s">
        <v>5205</v>
      </c>
      <c r="D1299" s="88" t="s">
        <v>5218</v>
      </c>
      <c r="E1299" s="88">
        <v>2662.11</v>
      </c>
      <c r="F1299" s="88">
        <v>232.31</v>
      </c>
      <c r="G1299" s="88">
        <v>2429.8000000000002</v>
      </c>
      <c r="H1299" s="89">
        <v>1255.74</v>
      </c>
    </row>
    <row r="1300" spans="2:8" ht="30.6" thickBot="1">
      <c r="B1300" s="82" t="s">
        <v>5216</v>
      </c>
      <c r="C1300" s="86" t="s">
        <v>5205</v>
      </c>
      <c r="D1300" s="86" t="s">
        <v>5218</v>
      </c>
      <c r="E1300" s="86">
        <v>2760.71</v>
      </c>
      <c r="F1300" s="86">
        <v>121.55</v>
      </c>
      <c r="G1300" s="86">
        <v>2639.16</v>
      </c>
      <c r="H1300" s="83">
        <v>924.98</v>
      </c>
    </row>
    <row r="1301" spans="2:8" ht="30.6" thickBot="1">
      <c r="B1301" s="87" t="s">
        <v>5216</v>
      </c>
      <c r="C1301" s="88" t="s">
        <v>5205</v>
      </c>
      <c r="D1301" s="88" t="s">
        <v>5218</v>
      </c>
      <c r="E1301" s="88">
        <v>2859.3</v>
      </c>
      <c r="F1301" s="88">
        <v>0</v>
      </c>
      <c r="G1301" s="88">
        <v>2859.3</v>
      </c>
      <c r="H1301" s="89">
        <v>0</v>
      </c>
    </row>
    <row r="1302" spans="2:8">
      <c r="B1302" s="73"/>
    </row>
    <row r="1303" spans="2:8">
      <c r="B1303" s="95" t="s">
        <v>5283</v>
      </c>
    </row>
    <row r="1304" spans="2:8" ht="15.6" thickBot="1">
      <c r="B1304" s="73" t="s">
        <v>5250</v>
      </c>
    </row>
    <row r="1305" spans="2:8" ht="15.6" thickBot="1">
      <c r="B1305" s="80" t="s">
        <v>5244</v>
      </c>
      <c r="C1305" s="85" t="s">
        <v>3978</v>
      </c>
      <c r="D1305" s="85" t="s">
        <v>3306</v>
      </c>
      <c r="E1305" s="85" t="s">
        <v>5284</v>
      </c>
      <c r="F1305" s="85" t="s">
        <v>5285</v>
      </c>
      <c r="G1305" s="81" t="s">
        <v>5286</v>
      </c>
    </row>
    <row r="1306" spans="2:8" ht="30.6" thickBot="1">
      <c r="B1306" s="82" t="s">
        <v>5194</v>
      </c>
      <c r="C1306" s="86" t="s">
        <v>5281</v>
      </c>
      <c r="D1306" s="86" t="s">
        <v>5218</v>
      </c>
      <c r="E1306" s="86">
        <v>1970.3</v>
      </c>
      <c r="F1306" s="86">
        <v>0</v>
      </c>
      <c r="G1306" s="83">
        <v>0</v>
      </c>
    </row>
    <row r="1307" spans="2:8" ht="30.6" thickBot="1">
      <c r="B1307" s="87" t="s">
        <v>5194</v>
      </c>
      <c r="C1307" s="88" t="s">
        <v>5281</v>
      </c>
      <c r="D1307" s="88" t="s">
        <v>5218</v>
      </c>
      <c r="E1307" s="88">
        <v>1970.35</v>
      </c>
      <c r="F1307" s="88">
        <v>0</v>
      </c>
      <c r="G1307" s="89">
        <v>0</v>
      </c>
    </row>
    <row r="1308" spans="2:8" ht="30.6" thickBot="1">
      <c r="B1308" s="82" t="s">
        <v>5194</v>
      </c>
      <c r="C1308" s="86" t="s">
        <v>5281</v>
      </c>
      <c r="D1308" s="86" t="s">
        <v>5218</v>
      </c>
      <c r="E1308" s="86">
        <v>1970.4</v>
      </c>
      <c r="F1308" s="86">
        <v>0</v>
      </c>
      <c r="G1308" s="83">
        <v>0</v>
      </c>
    </row>
    <row r="1309" spans="2:8" ht="30.6" thickBot="1">
      <c r="B1309" s="87" t="s">
        <v>5194</v>
      </c>
      <c r="C1309" s="88" t="s">
        <v>5281</v>
      </c>
      <c r="D1309" s="88" t="s">
        <v>5218</v>
      </c>
      <c r="E1309" s="88">
        <v>1970.45</v>
      </c>
      <c r="F1309" s="88">
        <v>0</v>
      </c>
      <c r="G1309" s="89">
        <v>0</v>
      </c>
    </row>
    <row r="1310" spans="2:8" ht="30.6" thickBot="1">
      <c r="B1310" s="82" t="s">
        <v>5194</v>
      </c>
      <c r="C1310" s="86" t="s">
        <v>5281</v>
      </c>
      <c r="D1310" s="86" t="s">
        <v>5218</v>
      </c>
      <c r="E1310" s="86">
        <v>1970.5</v>
      </c>
      <c r="F1310" s="86">
        <v>0</v>
      </c>
      <c r="G1310" s="83">
        <v>0</v>
      </c>
    </row>
    <row r="1311" spans="2:8" ht="30.6" thickBot="1">
      <c r="B1311" s="87" t="s">
        <v>5194</v>
      </c>
      <c r="C1311" s="88" t="s">
        <v>5281</v>
      </c>
      <c r="D1311" s="88" t="s">
        <v>5218</v>
      </c>
      <c r="E1311" s="88">
        <v>1970.55</v>
      </c>
      <c r="F1311" s="88">
        <v>0</v>
      </c>
      <c r="G1311" s="89">
        <v>0</v>
      </c>
    </row>
    <row r="1312" spans="2:8" ht="30.6" thickBot="1">
      <c r="B1312" s="82" t="s">
        <v>5194</v>
      </c>
      <c r="C1312" s="86" t="s">
        <v>5281</v>
      </c>
      <c r="D1312" s="86" t="s">
        <v>5218</v>
      </c>
      <c r="E1312" s="86">
        <v>1970.6</v>
      </c>
      <c r="F1312" s="86">
        <v>0</v>
      </c>
      <c r="G1312" s="83">
        <v>0</v>
      </c>
    </row>
    <row r="1313" spans="2:7" ht="30.6" thickBot="1">
      <c r="B1313" s="87" t="s">
        <v>5194</v>
      </c>
      <c r="C1313" s="88" t="s">
        <v>5281</v>
      </c>
      <c r="D1313" s="88" t="s">
        <v>5218</v>
      </c>
      <c r="E1313" s="88">
        <v>1970.65</v>
      </c>
      <c r="F1313" s="88">
        <v>0</v>
      </c>
      <c r="G1313" s="89">
        <v>0</v>
      </c>
    </row>
    <row r="1314" spans="2:7" ht="30.6" thickBot="1">
      <c r="B1314" s="82" t="s">
        <v>5194</v>
      </c>
      <c r="C1314" s="86" t="s">
        <v>5281</v>
      </c>
      <c r="D1314" s="86" t="s">
        <v>5218</v>
      </c>
      <c r="E1314" s="86">
        <v>1970.69</v>
      </c>
      <c r="F1314" s="86">
        <v>0</v>
      </c>
      <c r="G1314" s="83">
        <v>0</v>
      </c>
    </row>
    <row r="1315" spans="2:7" ht="30.6" thickBot="1">
      <c r="B1315" s="87" t="s">
        <v>5194</v>
      </c>
      <c r="C1315" s="88" t="s">
        <v>5281</v>
      </c>
      <c r="D1315" s="88" t="s">
        <v>5218</v>
      </c>
      <c r="E1315" s="88">
        <v>1970.74</v>
      </c>
      <c r="F1315" s="88">
        <v>0</v>
      </c>
      <c r="G1315" s="89">
        <v>0</v>
      </c>
    </row>
    <row r="1316" spans="2:7" ht="30.6" thickBot="1">
      <c r="B1316" s="82" t="s">
        <v>5194</v>
      </c>
      <c r="C1316" s="86" t="s">
        <v>5281</v>
      </c>
      <c r="D1316" s="86" t="s">
        <v>5218</v>
      </c>
      <c r="E1316" s="86">
        <v>1970.79</v>
      </c>
      <c r="F1316" s="86">
        <v>0</v>
      </c>
      <c r="G1316" s="83">
        <v>0</v>
      </c>
    </row>
    <row r="1317" spans="2:7" ht="30.6" thickBot="1">
      <c r="B1317" s="87" t="s">
        <v>5194</v>
      </c>
      <c r="C1317" s="88" t="s">
        <v>5281</v>
      </c>
      <c r="D1317" s="88" t="s">
        <v>5218</v>
      </c>
      <c r="E1317" s="88">
        <v>1970.84</v>
      </c>
      <c r="F1317" s="88">
        <v>0</v>
      </c>
      <c r="G1317" s="89">
        <v>0</v>
      </c>
    </row>
    <row r="1318" spans="2:7" ht="30.6" thickBot="1">
      <c r="B1318" s="82" t="s">
        <v>5194</v>
      </c>
      <c r="C1318" s="86" t="s">
        <v>5281</v>
      </c>
      <c r="D1318" s="86" t="s">
        <v>5218</v>
      </c>
      <c r="E1318" s="86">
        <v>1970.89</v>
      </c>
      <c r="F1318" s="86">
        <v>0</v>
      </c>
      <c r="G1318" s="83">
        <v>0</v>
      </c>
    </row>
    <row r="1319" spans="2:7" ht="30.6" thickBot="1">
      <c r="B1319" s="87" t="s">
        <v>5194</v>
      </c>
      <c r="C1319" s="88" t="s">
        <v>5281</v>
      </c>
      <c r="D1319" s="88" t="s">
        <v>5218</v>
      </c>
      <c r="E1319" s="88">
        <v>1970.94</v>
      </c>
      <c r="F1319" s="88">
        <v>0</v>
      </c>
      <c r="G1319" s="89">
        <v>0</v>
      </c>
    </row>
    <row r="1320" spans="2:7" ht="30.6" thickBot="1">
      <c r="B1320" s="82" t="s">
        <v>5194</v>
      </c>
      <c r="C1320" s="86" t="s">
        <v>5281</v>
      </c>
      <c r="D1320" s="86" t="s">
        <v>5218</v>
      </c>
      <c r="E1320" s="86">
        <v>1970.99</v>
      </c>
      <c r="F1320" s="86">
        <v>0</v>
      </c>
      <c r="G1320" s="83">
        <v>0</v>
      </c>
    </row>
    <row r="1321" spans="2:7" ht="30.6" thickBot="1">
      <c r="B1321" s="87" t="s">
        <v>5194</v>
      </c>
      <c r="C1321" s="88" t="s">
        <v>5281</v>
      </c>
      <c r="D1321" s="88" t="s">
        <v>5218</v>
      </c>
      <c r="E1321" s="88">
        <v>1971.04</v>
      </c>
      <c r="F1321" s="88">
        <v>0</v>
      </c>
      <c r="G1321" s="89">
        <v>0</v>
      </c>
    </row>
    <row r="1322" spans="2:7" ht="30.6" thickBot="1">
      <c r="B1322" s="82" t="s">
        <v>5194</v>
      </c>
      <c r="C1322" s="86" t="s">
        <v>5281</v>
      </c>
      <c r="D1322" s="86" t="s">
        <v>5218</v>
      </c>
      <c r="E1322" s="86">
        <v>1971.09</v>
      </c>
      <c r="F1322" s="86">
        <v>0</v>
      </c>
      <c r="G1322" s="83">
        <v>0</v>
      </c>
    </row>
    <row r="1323" spans="2:7" ht="30.6" thickBot="1">
      <c r="B1323" s="87" t="s">
        <v>5194</v>
      </c>
      <c r="C1323" s="88" t="s">
        <v>5281</v>
      </c>
      <c r="D1323" s="88" t="s">
        <v>5218</v>
      </c>
      <c r="E1323" s="88">
        <v>1971.13</v>
      </c>
      <c r="F1323" s="88">
        <v>0</v>
      </c>
      <c r="G1323" s="89">
        <v>0</v>
      </c>
    </row>
    <row r="1324" spans="2:7" ht="30.6" thickBot="1">
      <c r="B1324" s="82" t="s">
        <v>5194</v>
      </c>
      <c r="C1324" s="86" t="s">
        <v>5281</v>
      </c>
      <c r="D1324" s="86" t="s">
        <v>5218</v>
      </c>
      <c r="E1324" s="86">
        <v>1971.18</v>
      </c>
      <c r="F1324" s="86">
        <v>0</v>
      </c>
      <c r="G1324" s="83">
        <v>0</v>
      </c>
    </row>
    <row r="1325" spans="2:7" ht="30.6" thickBot="1">
      <c r="B1325" s="87" t="s">
        <v>5194</v>
      </c>
      <c r="C1325" s="88" t="s">
        <v>5281</v>
      </c>
      <c r="D1325" s="88" t="s">
        <v>5218</v>
      </c>
      <c r="E1325" s="88">
        <v>1971.23</v>
      </c>
      <c r="F1325" s="88">
        <v>0</v>
      </c>
      <c r="G1325" s="89">
        <v>0</v>
      </c>
    </row>
    <row r="1326" spans="2:7" ht="30.6" thickBot="1">
      <c r="B1326" s="82" t="s">
        <v>5194</v>
      </c>
      <c r="C1326" s="86" t="s">
        <v>5281</v>
      </c>
      <c r="D1326" s="86" t="s">
        <v>5218</v>
      </c>
      <c r="E1326" s="86">
        <v>1971.28</v>
      </c>
      <c r="F1326" s="86">
        <v>0</v>
      </c>
      <c r="G1326" s="83">
        <v>0</v>
      </c>
    </row>
    <row r="1327" spans="2:7" ht="30.6" thickBot="1">
      <c r="B1327" s="87" t="s">
        <v>5194</v>
      </c>
      <c r="C1327" s="88" t="s">
        <v>5281</v>
      </c>
      <c r="D1327" s="88" t="s">
        <v>5218</v>
      </c>
      <c r="E1327" s="88">
        <v>1971.33</v>
      </c>
      <c r="F1327" s="88">
        <v>0</v>
      </c>
      <c r="G1327" s="89">
        <v>0</v>
      </c>
    </row>
    <row r="1328" spans="2:7" ht="30.6" thickBot="1">
      <c r="B1328" s="82" t="s">
        <v>5194</v>
      </c>
      <c r="C1328" s="86" t="s">
        <v>5281</v>
      </c>
      <c r="D1328" s="86" t="s">
        <v>5218</v>
      </c>
      <c r="E1328" s="86">
        <v>1971.38</v>
      </c>
      <c r="F1328" s="86">
        <v>0</v>
      </c>
      <c r="G1328" s="83">
        <v>0</v>
      </c>
    </row>
    <row r="1329" spans="2:7" ht="30.6" thickBot="1">
      <c r="B1329" s="87" t="s">
        <v>5194</v>
      </c>
      <c r="C1329" s="88" t="s">
        <v>5281</v>
      </c>
      <c r="D1329" s="88" t="s">
        <v>5218</v>
      </c>
      <c r="E1329" s="88">
        <v>1971.42</v>
      </c>
      <c r="F1329" s="88">
        <v>0</v>
      </c>
      <c r="G1329" s="89">
        <v>0</v>
      </c>
    </row>
    <row r="1330" spans="2:7" ht="30.6" thickBot="1">
      <c r="B1330" s="82" t="s">
        <v>5194</v>
      </c>
      <c r="C1330" s="86" t="s">
        <v>5281</v>
      </c>
      <c r="D1330" s="86" t="s">
        <v>5218</v>
      </c>
      <c r="E1330" s="86">
        <v>1971.47</v>
      </c>
      <c r="F1330" s="86">
        <v>0</v>
      </c>
      <c r="G1330" s="83">
        <v>0</v>
      </c>
    </row>
    <row r="1331" spans="2:7" ht="30.6" thickBot="1">
      <c r="B1331" s="87" t="s">
        <v>5194</v>
      </c>
      <c r="C1331" s="88" t="s">
        <v>5281</v>
      </c>
      <c r="D1331" s="88" t="s">
        <v>5218</v>
      </c>
      <c r="E1331" s="88">
        <v>1971.52</v>
      </c>
      <c r="F1331" s="88">
        <v>0</v>
      </c>
      <c r="G1331" s="89">
        <v>0</v>
      </c>
    </row>
    <row r="1332" spans="2:7" ht="30.6" thickBot="1">
      <c r="B1332" s="82" t="s">
        <v>5194</v>
      </c>
      <c r="C1332" s="86" t="s">
        <v>5281</v>
      </c>
      <c r="D1332" s="86" t="s">
        <v>5218</v>
      </c>
      <c r="E1332" s="86">
        <v>1971.57</v>
      </c>
      <c r="F1332" s="86">
        <v>0</v>
      </c>
      <c r="G1332" s="83">
        <v>0</v>
      </c>
    </row>
    <row r="1333" spans="2:7" ht="30.6" thickBot="1">
      <c r="B1333" s="87" t="s">
        <v>5194</v>
      </c>
      <c r="C1333" s="88" t="s">
        <v>5281</v>
      </c>
      <c r="D1333" s="88" t="s">
        <v>5218</v>
      </c>
      <c r="E1333" s="88">
        <v>1971.62</v>
      </c>
      <c r="F1333" s="88">
        <v>0</v>
      </c>
      <c r="G1333" s="89">
        <v>0</v>
      </c>
    </row>
    <row r="1334" spans="2:7" ht="30.6" thickBot="1">
      <c r="B1334" s="82" t="s">
        <v>5194</v>
      </c>
      <c r="C1334" s="86" t="s">
        <v>5281</v>
      </c>
      <c r="D1334" s="86" t="s">
        <v>5218</v>
      </c>
      <c r="E1334" s="86">
        <v>1971.67</v>
      </c>
      <c r="F1334" s="86">
        <v>0</v>
      </c>
      <c r="G1334" s="83">
        <v>0</v>
      </c>
    </row>
    <row r="1335" spans="2:7" ht="30.6" thickBot="1">
      <c r="B1335" s="87" t="s">
        <v>5194</v>
      </c>
      <c r="C1335" s="88" t="s">
        <v>5281</v>
      </c>
      <c r="D1335" s="88" t="s">
        <v>5218</v>
      </c>
      <c r="E1335" s="88">
        <v>1971.71</v>
      </c>
      <c r="F1335" s="88">
        <v>0</v>
      </c>
      <c r="G1335" s="89">
        <v>0</v>
      </c>
    </row>
    <row r="1336" spans="2:7" ht="30.6" thickBot="1">
      <c r="B1336" s="82" t="s">
        <v>5194</v>
      </c>
      <c r="C1336" s="86" t="s">
        <v>5281</v>
      </c>
      <c r="D1336" s="86" t="s">
        <v>5218</v>
      </c>
      <c r="E1336" s="86">
        <v>1971.76</v>
      </c>
      <c r="F1336" s="86">
        <v>0</v>
      </c>
      <c r="G1336" s="83">
        <v>0</v>
      </c>
    </row>
    <row r="1337" spans="2:7" ht="30.6" thickBot="1">
      <c r="B1337" s="87" t="s">
        <v>5194</v>
      </c>
      <c r="C1337" s="88" t="s">
        <v>5281</v>
      </c>
      <c r="D1337" s="88" t="s">
        <v>5218</v>
      </c>
      <c r="E1337" s="88">
        <v>1971.81</v>
      </c>
      <c r="F1337" s="88">
        <v>0</v>
      </c>
      <c r="G1337" s="89">
        <v>0</v>
      </c>
    </row>
    <row r="1338" spans="2:7" ht="30.6" thickBot="1">
      <c r="B1338" s="82" t="s">
        <v>5194</v>
      </c>
      <c r="C1338" s="86" t="s">
        <v>5281</v>
      </c>
      <c r="D1338" s="86" t="s">
        <v>5218</v>
      </c>
      <c r="E1338" s="86">
        <v>1971.86</v>
      </c>
      <c r="F1338" s="86">
        <v>0</v>
      </c>
      <c r="G1338" s="83">
        <v>0</v>
      </c>
    </row>
    <row r="1339" spans="2:7" ht="30.6" thickBot="1">
      <c r="B1339" s="87" t="s">
        <v>5194</v>
      </c>
      <c r="C1339" s="88" t="s">
        <v>5281</v>
      </c>
      <c r="D1339" s="88" t="s">
        <v>5218</v>
      </c>
      <c r="E1339" s="88">
        <v>1971.9</v>
      </c>
      <c r="F1339" s="88">
        <v>0</v>
      </c>
      <c r="G1339" s="89">
        <v>0</v>
      </c>
    </row>
    <row r="1340" spans="2:7" ht="30.6" thickBot="1">
      <c r="B1340" s="82" t="s">
        <v>5194</v>
      </c>
      <c r="C1340" s="86" t="s">
        <v>5281</v>
      </c>
      <c r="D1340" s="86" t="s">
        <v>5218</v>
      </c>
      <c r="E1340" s="86">
        <v>1971.95</v>
      </c>
      <c r="F1340" s="86">
        <v>0</v>
      </c>
      <c r="G1340" s="83">
        <v>0</v>
      </c>
    </row>
    <row r="1341" spans="2:7" ht="30.6" thickBot="1">
      <c r="B1341" s="87" t="s">
        <v>5194</v>
      </c>
      <c r="C1341" s="88" t="s">
        <v>5281</v>
      </c>
      <c r="D1341" s="88" t="s">
        <v>5218</v>
      </c>
      <c r="E1341" s="88">
        <v>1972</v>
      </c>
      <c r="F1341" s="88">
        <v>0</v>
      </c>
      <c r="G1341" s="89">
        <v>0</v>
      </c>
    </row>
    <row r="1342" spans="2:7" ht="30.6" thickBot="1">
      <c r="B1342" s="82" t="s">
        <v>5194</v>
      </c>
      <c r="C1342" s="86" t="s">
        <v>5281</v>
      </c>
      <c r="D1342" s="86" t="s">
        <v>5218</v>
      </c>
      <c r="E1342" s="86">
        <v>1972.05</v>
      </c>
      <c r="F1342" s="86">
        <v>0</v>
      </c>
      <c r="G1342" s="83">
        <v>0</v>
      </c>
    </row>
    <row r="1343" spans="2:7" ht="30.6" thickBot="1">
      <c r="B1343" s="87" t="s">
        <v>5194</v>
      </c>
      <c r="C1343" s="88" t="s">
        <v>5281</v>
      </c>
      <c r="D1343" s="88" t="s">
        <v>5218</v>
      </c>
      <c r="E1343" s="88">
        <v>1972.1</v>
      </c>
      <c r="F1343" s="88">
        <v>0</v>
      </c>
      <c r="G1343" s="89">
        <v>0</v>
      </c>
    </row>
    <row r="1344" spans="2:7" ht="30.6" thickBot="1">
      <c r="B1344" s="82" t="s">
        <v>5194</v>
      </c>
      <c r="C1344" s="86" t="s">
        <v>5281</v>
      </c>
      <c r="D1344" s="86" t="s">
        <v>5218</v>
      </c>
      <c r="E1344" s="86">
        <v>1972.14</v>
      </c>
      <c r="F1344" s="86">
        <v>0</v>
      </c>
      <c r="G1344" s="83">
        <v>0</v>
      </c>
    </row>
    <row r="1345" spans="2:7" ht="30.6" thickBot="1">
      <c r="B1345" s="87" t="s">
        <v>5194</v>
      </c>
      <c r="C1345" s="88" t="s">
        <v>5281</v>
      </c>
      <c r="D1345" s="88" t="s">
        <v>5218</v>
      </c>
      <c r="E1345" s="88">
        <v>1972.19</v>
      </c>
      <c r="F1345" s="88">
        <v>0</v>
      </c>
      <c r="G1345" s="89">
        <v>0</v>
      </c>
    </row>
    <row r="1346" spans="2:7" ht="30.6" thickBot="1">
      <c r="B1346" s="82" t="s">
        <v>5194</v>
      </c>
      <c r="C1346" s="86" t="s">
        <v>5281</v>
      </c>
      <c r="D1346" s="86" t="s">
        <v>5218</v>
      </c>
      <c r="E1346" s="86">
        <v>1972.24</v>
      </c>
      <c r="F1346" s="86">
        <v>0</v>
      </c>
      <c r="G1346" s="83">
        <v>0</v>
      </c>
    </row>
    <row r="1347" spans="2:7" ht="30.6" thickBot="1">
      <c r="B1347" s="87" t="s">
        <v>5194</v>
      </c>
      <c r="C1347" s="88" t="s">
        <v>5281</v>
      </c>
      <c r="D1347" s="88" t="s">
        <v>5218</v>
      </c>
      <c r="E1347" s="88">
        <v>1972.29</v>
      </c>
      <c r="F1347" s="88">
        <v>0</v>
      </c>
      <c r="G1347" s="89">
        <v>0</v>
      </c>
    </row>
    <row r="1348" spans="2:7" ht="30.6" thickBot="1">
      <c r="B1348" s="82" t="s">
        <v>5194</v>
      </c>
      <c r="C1348" s="86" t="s">
        <v>5281</v>
      </c>
      <c r="D1348" s="86" t="s">
        <v>5218</v>
      </c>
      <c r="E1348" s="86">
        <v>1972.33</v>
      </c>
      <c r="F1348" s="86">
        <v>0</v>
      </c>
      <c r="G1348" s="83">
        <v>0</v>
      </c>
    </row>
    <row r="1349" spans="2:7" ht="30.6" thickBot="1">
      <c r="B1349" s="87" t="s">
        <v>5194</v>
      </c>
      <c r="C1349" s="88" t="s">
        <v>5281</v>
      </c>
      <c r="D1349" s="88" t="s">
        <v>5218</v>
      </c>
      <c r="E1349" s="88">
        <v>1972.38</v>
      </c>
      <c r="F1349" s="88">
        <v>0</v>
      </c>
      <c r="G1349" s="89">
        <v>0</v>
      </c>
    </row>
    <row r="1350" spans="2:7" ht="30.6" thickBot="1">
      <c r="B1350" s="82" t="s">
        <v>5194</v>
      </c>
      <c r="C1350" s="86" t="s">
        <v>5281</v>
      </c>
      <c r="D1350" s="86" t="s">
        <v>5218</v>
      </c>
      <c r="E1350" s="86">
        <v>1972.43</v>
      </c>
      <c r="F1350" s="86">
        <v>0</v>
      </c>
      <c r="G1350" s="83">
        <v>0</v>
      </c>
    </row>
    <row r="1351" spans="2:7" ht="30.6" thickBot="1">
      <c r="B1351" s="87" t="s">
        <v>5194</v>
      </c>
      <c r="C1351" s="88" t="s">
        <v>5281</v>
      </c>
      <c r="D1351" s="88" t="s">
        <v>5218</v>
      </c>
      <c r="E1351" s="88">
        <v>1972.48</v>
      </c>
      <c r="F1351" s="88">
        <v>0</v>
      </c>
      <c r="G1351" s="89">
        <v>0</v>
      </c>
    </row>
    <row r="1352" spans="2:7" ht="30.6" thickBot="1">
      <c r="B1352" s="82" t="s">
        <v>5194</v>
      </c>
      <c r="C1352" s="86" t="s">
        <v>5281</v>
      </c>
      <c r="D1352" s="86" t="s">
        <v>5218</v>
      </c>
      <c r="E1352" s="86">
        <v>1972.52</v>
      </c>
      <c r="F1352" s="86">
        <v>0</v>
      </c>
      <c r="G1352" s="83">
        <v>0</v>
      </c>
    </row>
    <row r="1353" spans="2:7" ht="30.6" thickBot="1">
      <c r="B1353" s="87" t="s">
        <v>5194</v>
      </c>
      <c r="C1353" s="88" t="s">
        <v>5281</v>
      </c>
      <c r="D1353" s="88" t="s">
        <v>5218</v>
      </c>
      <c r="E1353" s="88">
        <v>1972.57</v>
      </c>
      <c r="F1353" s="88">
        <v>0</v>
      </c>
      <c r="G1353" s="89">
        <v>0</v>
      </c>
    </row>
    <row r="1354" spans="2:7" ht="30.6" thickBot="1">
      <c r="B1354" s="82" t="s">
        <v>5194</v>
      </c>
      <c r="C1354" s="86" t="s">
        <v>5281</v>
      </c>
      <c r="D1354" s="86" t="s">
        <v>5218</v>
      </c>
      <c r="E1354" s="86">
        <v>1972.62</v>
      </c>
      <c r="F1354" s="86">
        <v>0</v>
      </c>
      <c r="G1354" s="83">
        <v>0</v>
      </c>
    </row>
    <row r="1355" spans="2:7" ht="30.6" thickBot="1">
      <c r="B1355" s="87" t="s">
        <v>5194</v>
      </c>
      <c r="C1355" s="88" t="s">
        <v>5281</v>
      </c>
      <c r="D1355" s="88" t="s">
        <v>5218</v>
      </c>
      <c r="E1355" s="88">
        <v>1972.66</v>
      </c>
      <c r="F1355" s="88">
        <v>0</v>
      </c>
      <c r="G1355" s="89">
        <v>0</v>
      </c>
    </row>
    <row r="1356" spans="2:7" ht="30.6" thickBot="1">
      <c r="B1356" s="82" t="s">
        <v>5194</v>
      </c>
      <c r="C1356" s="86" t="s">
        <v>5281</v>
      </c>
      <c r="D1356" s="86" t="s">
        <v>5218</v>
      </c>
      <c r="E1356" s="86">
        <v>1972.71</v>
      </c>
      <c r="F1356" s="86">
        <v>0</v>
      </c>
      <c r="G1356" s="83">
        <v>0</v>
      </c>
    </row>
    <row r="1357" spans="2:7" ht="30.6" thickBot="1">
      <c r="B1357" s="87" t="s">
        <v>5194</v>
      </c>
      <c r="C1357" s="88" t="s">
        <v>5281</v>
      </c>
      <c r="D1357" s="88" t="s">
        <v>5218</v>
      </c>
      <c r="E1357" s="88">
        <v>1972.76</v>
      </c>
      <c r="F1357" s="88">
        <v>0</v>
      </c>
      <c r="G1357" s="89">
        <v>0</v>
      </c>
    </row>
    <row r="1358" spans="2:7" ht="30.6" thickBot="1">
      <c r="B1358" s="82" t="s">
        <v>5194</v>
      </c>
      <c r="C1358" s="86" t="s">
        <v>5281</v>
      </c>
      <c r="D1358" s="86" t="s">
        <v>5218</v>
      </c>
      <c r="E1358" s="86">
        <v>1972.81</v>
      </c>
      <c r="F1358" s="86">
        <v>0</v>
      </c>
      <c r="G1358" s="83">
        <v>0</v>
      </c>
    </row>
    <row r="1359" spans="2:7" ht="30.6" thickBot="1">
      <c r="B1359" s="87" t="s">
        <v>5194</v>
      </c>
      <c r="C1359" s="88" t="s">
        <v>5281</v>
      </c>
      <c r="D1359" s="88" t="s">
        <v>5218</v>
      </c>
      <c r="E1359" s="88">
        <v>1972.85</v>
      </c>
      <c r="F1359" s="88">
        <v>0</v>
      </c>
      <c r="G1359" s="89">
        <v>0</v>
      </c>
    </row>
    <row r="1360" spans="2:7" ht="30.6" thickBot="1">
      <c r="B1360" s="82" t="s">
        <v>5194</v>
      </c>
      <c r="C1360" s="86" t="s">
        <v>5281</v>
      </c>
      <c r="D1360" s="86" t="s">
        <v>5218</v>
      </c>
      <c r="E1360" s="86">
        <v>1972.9</v>
      </c>
      <c r="F1360" s="86">
        <v>0</v>
      </c>
      <c r="G1360" s="83">
        <v>0</v>
      </c>
    </row>
    <row r="1361" spans="2:7" ht="30.6" thickBot="1">
      <c r="B1361" s="87" t="s">
        <v>5194</v>
      </c>
      <c r="C1361" s="88" t="s">
        <v>5281</v>
      </c>
      <c r="D1361" s="88" t="s">
        <v>5218</v>
      </c>
      <c r="E1361" s="88">
        <v>1972.95</v>
      </c>
      <c r="F1361" s="88">
        <v>0</v>
      </c>
      <c r="G1361" s="89">
        <v>0</v>
      </c>
    </row>
    <row r="1362" spans="2:7" ht="30.6" thickBot="1">
      <c r="B1362" s="82" t="s">
        <v>5194</v>
      </c>
      <c r="C1362" s="86" t="s">
        <v>5281</v>
      </c>
      <c r="D1362" s="86" t="s">
        <v>5218</v>
      </c>
      <c r="E1362" s="86">
        <v>1972.99</v>
      </c>
      <c r="F1362" s="86">
        <v>0</v>
      </c>
      <c r="G1362" s="83">
        <v>0</v>
      </c>
    </row>
    <row r="1363" spans="2:7" ht="30.6" thickBot="1">
      <c r="B1363" s="87" t="s">
        <v>5194</v>
      </c>
      <c r="C1363" s="88" t="s">
        <v>5281</v>
      </c>
      <c r="D1363" s="88" t="s">
        <v>5218</v>
      </c>
      <c r="E1363" s="88">
        <v>1973.04</v>
      </c>
      <c r="F1363" s="88">
        <v>0</v>
      </c>
      <c r="G1363" s="89">
        <v>0</v>
      </c>
    </row>
    <row r="1364" spans="2:7" ht="30.6" thickBot="1">
      <c r="B1364" s="82" t="s">
        <v>5194</v>
      </c>
      <c r="C1364" s="86" t="s">
        <v>5281</v>
      </c>
      <c r="D1364" s="86" t="s">
        <v>5218</v>
      </c>
      <c r="E1364" s="86">
        <v>1973.09</v>
      </c>
      <c r="F1364" s="86">
        <v>0</v>
      </c>
      <c r="G1364" s="83">
        <v>0</v>
      </c>
    </row>
    <row r="1365" spans="2:7" ht="30.6" thickBot="1">
      <c r="B1365" s="87" t="s">
        <v>5194</v>
      </c>
      <c r="C1365" s="88" t="s">
        <v>5281</v>
      </c>
      <c r="D1365" s="88" t="s">
        <v>5218</v>
      </c>
      <c r="E1365" s="88">
        <v>1973.14</v>
      </c>
      <c r="F1365" s="88">
        <v>0</v>
      </c>
      <c r="G1365" s="89">
        <v>0</v>
      </c>
    </row>
    <row r="1366" spans="2:7" ht="30.6" thickBot="1">
      <c r="B1366" s="82" t="s">
        <v>5194</v>
      </c>
      <c r="C1366" s="86" t="s">
        <v>5281</v>
      </c>
      <c r="D1366" s="86" t="s">
        <v>5218</v>
      </c>
      <c r="E1366" s="86">
        <v>1973.18</v>
      </c>
      <c r="F1366" s="86">
        <v>0</v>
      </c>
      <c r="G1366" s="83">
        <v>0</v>
      </c>
    </row>
    <row r="1367" spans="2:7" ht="30.6" thickBot="1">
      <c r="B1367" s="87" t="s">
        <v>5194</v>
      </c>
      <c r="C1367" s="88" t="s">
        <v>5281</v>
      </c>
      <c r="D1367" s="88" t="s">
        <v>5218</v>
      </c>
      <c r="E1367" s="88">
        <v>1973.23</v>
      </c>
      <c r="F1367" s="88">
        <v>0</v>
      </c>
      <c r="G1367" s="89">
        <v>0</v>
      </c>
    </row>
    <row r="1368" spans="2:7" ht="30.6" thickBot="1">
      <c r="B1368" s="82" t="s">
        <v>5194</v>
      </c>
      <c r="C1368" s="86" t="s">
        <v>5281</v>
      </c>
      <c r="D1368" s="86" t="s">
        <v>5218</v>
      </c>
      <c r="E1368" s="86">
        <v>1973.28</v>
      </c>
      <c r="F1368" s="86">
        <v>0</v>
      </c>
      <c r="G1368" s="83">
        <v>0</v>
      </c>
    </row>
    <row r="1369" spans="2:7" ht="30.6" thickBot="1">
      <c r="B1369" s="87" t="s">
        <v>5194</v>
      </c>
      <c r="C1369" s="88" t="s">
        <v>5281</v>
      </c>
      <c r="D1369" s="88" t="s">
        <v>5218</v>
      </c>
      <c r="E1369" s="88">
        <v>1973.32</v>
      </c>
      <c r="F1369" s="88">
        <v>0</v>
      </c>
      <c r="G1369" s="89">
        <v>0</v>
      </c>
    </row>
    <row r="1370" spans="2:7" ht="30.6" thickBot="1">
      <c r="B1370" s="82" t="s">
        <v>5194</v>
      </c>
      <c r="C1370" s="86" t="s">
        <v>5281</v>
      </c>
      <c r="D1370" s="86" t="s">
        <v>5218</v>
      </c>
      <c r="E1370" s="86">
        <v>1973.37</v>
      </c>
      <c r="F1370" s="86">
        <v>0</v>
      </c>
      <c r="G1370" s="83">
        <v>0</v>
      </c>
    </row>
    <row r="1371" spans="2:7" ht="30.6" thickBot="1">
      <c r="B1371" s="87" t="s">
        <v>5194</v>
      </c>
      <c r="C1371" s="88" t="s">
        <v>5281</v>
      </c>
      <c r="D1371" s="88" t="s">
        <v>5218</v>
      </c>
      <c r="E1371" s="88">
        <v>1973.42</v>
      </c>
      <c r="F1371" s="88">
        <v>0</v>
      </c>
      <c r="G1371" s="89">
        <v>0</v>
      </c>
    </row>
    <row r="1372" spans="2:7" ht="30.6" thickBot="1">
      <c r="B1372" s="82" t="s">
        <v>5194</v>
      </c>
      <c r="C1372" s="86" t="s">
        <v>5281</v>
      </c>
      <c r="D1372" s="86" t="s">
        <v>5218</v>
      </c>
      <c r="E1372" s="86">
        <v>1973.46</v>
      </c>
      <c r="F1372" s="86">
        <v>0</v>
      </c>
      <c r="G1372" s="83">
        <v>0</v>
      </c>
    </row>
    <row r="1373" spans="2:7" ht="30.6" thickBot="1">
      <c r="B1373" s="87" t="s">
        <v>5194</v>
      </c>
      <c r="C1373" s="88" t="s">
        <v>5281</v>
      </c>
      <c r="D1373" s="88" t="s">
        <v>5218</v>
      </c>
      <c r="E1373" s="88">
        <v>1973.51</v>
      </c>
      <c r="F1373" s="88">
        <v>0</v>
      </c>
      <c r="G1373" s="89">
        <v>0</v>
      </c>
    </row>
    <row r="1374" spans="2:7" ht="30.6" thickBot="1">
      <c r="B1374" s="82" t="s">
        <v>5194</v>
      </c>
      <c r="C1374" s="86" t="s">
        <v>5281</v>
      </c>
      <c r="D1374" s="86" t="s">
        <v>5218</v>
      </c>
      <c r="E1374" s="86">
        <v>1973.56</v>
      </c>
      <c r="F1374" s="86">
        <v>0</v>
      </c>
      <c r="G1374" s="83">
        <v>0</v>
      </c>
    </row>
    <row r="1375" spans="2:7" ht="30.6" thickBot="1">
      <c r="B1375" s="87" t="s">
        <v>5194</v>
      </c>
      <c r="C1375" s="88" t="s">
        <v>5281</v>
      </c>
      <c r="D1375" s="88" t="s">
        <v>5218</v>
      </c>
      <c r="E1375" s="88">
        <v>1973.6</v>
      </c>
      <c r="F1375" s="88">
        <v>0</v>
      </c>
      <c r="G1375" s="89">
        <v>0</v>
      </c>
    </row>
    <row r="1376" spans="2:7" ht="30.6" thickBot="1">
      <c r="B1376" s="82" t="s">
        <v>5194</v>
      </c>
      <c r="C1376" s="86" t="s">
        <v>5281</v>
      </c>
      <c r="D1376" s="86" t="s">
        <v>5218</v>
      </c>
      <c r="E1376" s="86">
        <v>1973.65</v>
      </c>
      <c r="F1376" s="86">
        <v>0</v>
      </c>
      <c r="G1376" s="83">
        <v>0</v>
      </c>
    </row>
    <row r="1377" spans="2:7" ht="30.6" thickBot="1">
      <c r="B1377" s="87" t="s">
        <v>5194</v>
      </c>
      <c r="C1377" s="88" t="s">
        <v>5281</v>
      </c>
      <c r="D1377" s="88" t="s">
        <v>5218</v>
      </c>
      <c r="E1377" s="88">
        <v>1973.7</v>
      </c>
      <c r="F1377" s="88">
        <v>0</v>
      </c>
      <c r="G1377" s="89">
        <v>0</v>
      </c>
    </row>
    <row r="1378" spans="2:7" ht="30.6" thickBot="1">
      <c r="B1378" s="82" t="s">
        <v>5194</v>
      </c>
      <c r="C1378" s="86" t="s">
        <v>5281</v>
      </c>
      <c r="D1378" s="86" t="s">
        <v>5218</v>
      </c>
      <c r="E1378" s="86">
        <v>1973.74</v>
      </c>
      <c r="F1378" s="86">
        <v>0</v>
      </c>
      <c r="G1378" s="83">
        <v>0</v>
      </c>
    </row>
    <row r="1379" spans="2:7" ht="30.6" thickBot="1">
      <c r="B1379" s="87" t="s">
        <v>5194</v>
      </c>
      <c r="C1379" s="88" t="s">
        <v>5281</v>
      </c>
      <c r="D1379" s="88" t="s">
        <v>5218</v>
      </c>
      <c r="E1379" s="88">
        <v>1973.79</v>
      </c>
      <c r="F1379" s="88">
        <v>0</v>
      </c>
      <c r="G1379" s="89">
        <v>0</v>
      </c>
    </row>
    <row r="1380" spans="2:7" ht="30.6" thickBot="1">
      <c r="B1380" s="82" t="s">
        <v>5194</v>
      </c>
      <c r="C1380" s="86" t="s">
        <v>5281</v>
      </c>
      <c r="D1380" s="86" t="s">
        <v>5218</v>
      </c>
      <c r="E1380" s="86">
        <v>1973.84</v>
      </c>
      <c r="F1380" s="86">
        <v>0</v>
      </c>
      <c r="G1380" s="83">
        <v>0</v>
      </c>
    </row>
    <row r="1381" spans="2:7" ht="30.6" thickBot="1">
      <c r="B1381" s="87" t="s">
        <v>5194</v>
      </c>
      <c r="C1381" s="88" t="s">
        <v>5281</v>
      </c>
      <c r="D1381" s="88" t="s">
        <v>5218</v>
      </c>
      <c r="E1381" s="88">
        <v>1973.88</v>
      </c>
      <c r="F1381" s="88">
        <v>0</v>
      </c>
      <c r="G1381" s="89">
        <v>0</v>
      </c>
    </row>
    <row r="1382" spans="2:7" ht="30.6" thickBot="1">
      <c r="B1382" s="82" t="s">
        <v>5194</v>
      </c>
      <c r="C1382" s="86" t="s">
        <v>5281</v>
      </c>
      <c r="D1382" s="86" t="s">
        <v>5218</v>
      </c>
      <c r="E1382" s="86">
        <v>1973.93</v>
      </c>
      <c r="F1382" s="86">
        <v>0</v>
      </c>
      <c r="G1382" s="83">
        <v>0</v>
      </c>
    </row>
    <row r="1383" spans="2:7" ht="30.6" thickBot="1">
      <c r="B1383" s="87" t="s">
        <v>5194</v>
      </c>
      <c r="C1383" s="88" t="s">
        <v>5281</v>
      </c>
      <c r="D1383" s="88" t="s">
        <v>5218</v>
      </c>
      <c r="E1383" s="88">
        <v>1973.98</v>
      </c>
      <c r="F1383" s="88">
        <v>0</v>
      </c>
      <c r="G1383" s="89">
        <v>0</v>
      </c>
    </row>
    <row r="1384" spans="2:7" ht="30.6" thickBot="1">
      <c r="B1384" s="82" t="s">
        <v>5194</v>
      </c>
      <c r="C1384" s="86" t="s">
        <v>5281</v>
      </c>
      <c r="D1384" s="86" t="s">
        <v>5218</v>
      </c>
      <c r="E1384" s="86">
        <v>1974.02</v>
      </c>
      <c r="F1384" s="86">
        <v>0</v>
      </c>
      <c r="G1384" s="83">
        <v>0</v>
      </c>
    </row>
    <row r="1385" spans="2:7" ht="30.6" thickBot="1">
      <c r="B1385" s="87" t="s">
        <v>5194</v>
      </c>
      <c r="C1385" s="88" t="s">
        <v>5281</v>
      </c>
      <c r="D1385" s="88" t="s">
        <v>5218</v>
      </c>
      <c r="E1385" s="88">
        <v>1974.07</v>
      </c>
      <c r="F1385" s="88">
        <v>0</v>
      </c>
      <c r="G1385" s="89">
        <v>0</v>
      </c>
    </row>
    <row r="1386" spans="2:7" ht="30.6" thickBot="1">
      <c r="B1386" s="82" t="s">
        <v>5194</v>
      </c>
      <c r="C1386" s="86" t="s">
        <v>5281</v>
      </c>
      <c r="D1386" s="86" t="s">
        <v>5218</v>
      </c>
      <c r="E1386" s="86">
        <v>1974.12</v>
      </c>
      <c r="F1386" s="86">
        <v>0</v>
      </c>
      <c r="G1386" s="83">
        <v>0</v>
      </c>
    </row>
    <row r="1387" spans="2:7" ht="30.6" thickBot="1">
      <c r="B1387" s="87" t="s">
        <v>5194</v>
      </c>
      <c r="C1387" s="88" t="s">
        <v>5281</v>
      </c>
      <c r="D1387" s="88" t="s">
        <v>5218</v>
      </c>
      <c r="E1387" s="88">
        <v>1974.16</v>
      </c>
      <c r="F1387" s="88">
        <v>0</v>
      </c>
      <c r="G1387" s="89">
        <v>0</v>
      </c>
    </row>
    <row r="1388" spans="2:7" ht="30.6" thickBot="1">
      <c r="B1388" s="82" t="s">
        <v>5194</v>
      </c>
      <c r="C1388" s="86" t="s">
        <v>5281</v>
      </c>
      <c r="D1388" s="86" t="s">
        <v>5218</v>
      </c>
      <c r="E1388" s="86">
        <v>1974.21</v>
      </c>
      <c r="F1388" s="86">
        <v>0</v>
      </c>
      <c r="G1388" s="83">
        <v>0</v>
      </c>
    </row>
    <row r="1389" spans="2:7" ht="30.6" thickBot="1">
      <c r="B1389" s="87" t="s">
        <v>5194</v>
      </c>
      <c r="C1389" s="88" t="s">
        <v>5281</v>
      </c>
      <c r="D1389" s="88" t="s">
        <v>5218</v>
      </c>
      <c r="E1389" s="88">
        <v>1974.26</v>
      </c>
      <c r="F1389" s="88">
        <v>0</v>
      </c>
      <c r="G1389" s="89">
        <v>0</v>
      </c>
    </row>
    <row r="1390" spans="2:7" ht="30.6" thickBot="1">
      <c r="B1390" s="82" t="s">
        <v>5194</v>
      </c>
      <c r="C1390" s="86" t="s">
        <v>5281</v>
      </c>
      <c r="D1390" s="86" t="s">
        <v>5218</v>
      </c>
      <c r="E1390" s="86">
        <v>1974.3</v>
      </c>
      <c r="F1390" s="86">
        <v>0</v>
      </c>
      <c r="G1390" s="83">
        <v>0</v>
      </c>
    </row>
    <row r="1391" spans="2:7" ht="30.6" thickBot="1">
      <c r="B1391" s="87" t="s">
        <v>5194</v>
      </c>
      <c r="C1391" s="88" t="s">
        <v>5281</v>
      </c>
      <c r="D1391" s="88" t="s">
        <v>5218</v>
      </c>
      <c r="E1391" s="88">
        <v>1974.35</v>
      </c>
      <c r="F1391" s="88">
        <v>0</v>
      </c>
      <c r="G1391" s="89">
        <v>0</v>
      </c>
    </row>
    <row r="1392" spans="2:7" ht="30.6" thickBot="1">
      <c r="B1392" s="82" t="s">
        <v>5194</v>
      </c>
      <c r="C1392" s="86" t="s">
        <v>5281</v>
      </c>
      <c r="D1392" s="86" t="s">
        <v>5218</v>
      </c>
      <c r="E1392" s="86">
        <v>1974.39</v>
      </c>
      <c r="F1392" s="86">
        <v>0</v>
      </c>
      <c r="G1392" s="83">
        <v>0</v>
      </c>
    </row>
    <row r="1393" spans="2:7" ht="30.6" thickBot="1">
      <c r="B1393" s="87" t="s">
        <v>5194</v>
      </c>
      <c r="C1393" s="88" t="s">
        <v>5281</v>
      </c>
      <c r="D1393" s="88" t="s">
        <v>5218</v>
      </c>
      <c r="E1393" s="88">
        <v>1974.44</v>
      </c>
      <c r="F1393" s="88">
        <v>0</v>
      </c>
      <c r="G1393" s="89">
        <v>0</v>
      </c>
    </row>
    <row r="1394" spans="2:7" ht="30.6" thickBot="1">
      <c r="B1394" s="82" t="s">
        <v>5194</v>
      </c>
      <c r="C1394" s="86" t="s">
        <v>5281</v>
      </c>
      <c r="D1394" s="86" t="s">
        <v>5218</v>
      </c>
      <c r="E1394" s="86">
        <v>1974.49</v>
      </c>
      <c r="F1394" s="86">
        <v>0</v>
      </c>
      <c r="G1394" s="83">
        <v>0</v>
      </c>
    </row>
    <row r="1395" spans="2:7" ht="30.6" thickBot="1">
      <c r="B1395" s="87" t="s">
        <v>5194</v>
      </c>
      <c r="C1395" s="88" t="s">
        <v>5281</v>
      </c>
      <c r="D1395" s="88" t="s">
        <v>5218</v>
      </c>
      <c r="E1395" s="88">
        <v>1974.53</v>
      </c>
      <c r="F1395" s="88">
        <v>0</v>
      </c>
      <c r="G1395" s="89">
        <v>0</v>
      </c>
    </row>
    <row r="1396" spans="2:7" ht="30.6" thickBot="1">
      <c r="B1396" s="82" t="s">
        <v>5194</v>
      </c>
      <c r="C1396" s="86" t="s">
        <v>5281</v>
      </c>
      <c r="D1396" s="86" t="s">
        <v>5218</v>
      </c>
      <c r="E1396" s="86">
        <v>1974.58</v>
      </c>
      <c r="F1396" s="86">
        <v>0</v>
      </c>
      <c r="G1396" s="83">
        <v>0</v>
      </c>
    </row>
    <row r="1397" spans="2:7" ht="30.6" thickBot="1">
      <c r="B1397" s="87" t="s">
        <v>5194</v>
      </c>
      <c r="C1397" s="88" t="s">
        <v>5281</v>
      </c>
      <c r="D1397" s="88" t="s">
        <v>5218</v>
      </c>
      <c r="E1397" s="88">
        <v>1974.63</v>
      </c>
      <c r="F1397" s="88">
        <v>0</v>
      </c>
      <c r="G1397" s="89">
        <v>0</v>
      </c>
    </row>
    <row r="1398" spans="2:7" ht="30.6" thickBot="1">
      <c r="B1398" s="82" t="s">
        <v>5194</v>
      </c>
      <c r="C1398" s="86" t="s">
        <v>5281</v>
      </c>
      <c r="D1398" s="86" t="s">
        <v>5218</v>
      </c>
      <c r="E1398" s="86">
        <v>1974.67</v>
      </c>
      <c r="F1398" s="86">
        <v>0</v>
      </c>
      <c r="G1398" s="83">
        <v>0</v>
      </c>
    </row>
    <row r="1399" spans="2:7" ht="30.6" thickBot="1">
      <c r="B1399" s="87" t="s">
        <v>5194</v>
      </c>
      <c r="C1399" s="88" t="s">
        <v>5281</v>
      </c>
      <c r="D1399" s="88" t="s">
        <v>5218</v>
      </c>
      <c r="E1399" s="88">
        <v>1974.72</v>
      </c>
      <c r="F1399" s="88">
        <v>0</v>
      </c>
      <c r="G1399" s="89">
        <v>0</v>
      </c>
    </row>
    <row r="1400" spans="2:7" ht="30.6" thickBot="1">
      <c r="B1400" s="82" t="s">
        <v>5194</v>
      </c>
      <c r="C1400" s="86" t="s">
        <v>5281</v>
      </c>
      <c r="D1400" s="86" t="s">
        <v>5218</v>
      </c>
      <c r="E1400" s="86">
        <v>1974.76</v>
      </c>
      <c r="F1400" s="86">
        <v>0</v>
      </c>
      <c r="G1400" s="83">
        <v>0</v>
      </c>
    </row>
    <row r="1401" spans="2:7" ht="30.6" thickBot="1">
      <c r="B1401" s="87" t="s">
        <v>5194</v>
      </c>
      <c r="C1401" s="88" t="s">
        <v>5281</v>
      </c>
      <c r="D1401" s="88" t="s">
        <v>5218</v>
      </c>
      <c r="E1401" s="88">
        <v>1974.81</v>
      </c>
      <c r="F1401" s="88">
        <v>0</v>
      </c>
      <c r="G1401" s="89">
        <v>0</v>
      </c>
    </row>
    <row r="1402" spans="2:7" ht="30.6" thickBot="1">
      <c r="B1402" s="82" t="s">
        <v>5194</v>
      </c>
      <c r="C1402" s="86" t="s">
        <v>5281</v>
      </c>
      <c r="D1402" s="86" t="s">
        <v>5218</v>
      </c>
      <c r="E1402" s="86">
        <v>1974.86</v>
      </c>
      <c r="F1402" s="86">
        <v>0</v>
      </c>
      <c r="G1402" s="83">
        <v>0</v>
      </c>
    </row>
    <row r="1403" spans="2:7" ht="30.6" thickBot="1">
      <c r="B1403" s="87" t="s">
        <v>5194</v>
      </c>
      <c r="C1403" s="88" t="s">
        <v>5281</v>
      </c>
      <c r="D1403" s="88" t="s">
        <v>5218</v>
      </c>
      <c r="E1403" s="88">
        <v>1974.9</v>
      </c>
      <c r="F1403" s="88">
        <v>0</v>
      </c>
      <c r="G1403" s="89">
        <v>0</v>
      </c>
    </row>
    <row r="1404" spans="2:7" ht="30.6" thickBot="1">
      <c r="B1404" s="82" t="s">
        <v>5194</v>
      </c>
      <c r="C1404" s="86" t="s">
        <v>5281</v>
      </c>
      <c r="D1404" s="86" t="s">
        <v>5218</v>
      </c>
      <c r="E1404" s="86">
        <v>1974.95</v>
      </c>
      <c r="F1404" s="86">
        <v>0</v>
      </c>
      <c r="G1404" s="83">
        <v>0</v>
      </c>
    </row>
    <row r="1405" spans="2:7" ht="30.6" thickBot="1">
      <c r="B1405" s="87" t="s">
        <v>5194</v>
      </c>
      <c r="C1405" s="88" t="s">
        <v>5281</v>
      </c>
      <c r="D1405" s="88" t="s">
        <v>5218</v>
      </c>
      <c r="E1405" s="88">
        <v>1974.99</v>
      </c>
      <c r="F1405" s="88">
        <v>0</v>
      </c>
      <c r="G1405" s="89">
        <v>0</v>
      </c>
    </row>
    <row r="1406" spans="2:7" ht="30.6" thickBot="1">
      <c r="B1406" s="82" t="s">
        <v>5194</v>
      </c>
      <c r="C1406" s="86" t="s">
        <v>5281</v>
      </c>
      <c r="D1406" s="86" t="s">
        <v>5218</v>
      </c>
      <c r="E1406" s="86">
        <v>1975.04</v>
      </c>
      <c r="F1406" s="86">
        <v>0</v>
      </c>
      <c r="G1406" s="83">
        <v>0</v>
      </c>
    </row>
    <row r="1407" spans="2:7" ht="30.6" thickBot="1">
      <c r="B1407" s="87" t="s">
        <v>5194</v>
      </c>
      <c r="C1407" s="88" t="s">
        <v>5281</v>
      </c>
      <c r="D1407" s="88" t="s">
        <v>5218</v>
      </c>
      <c r="E1407" s="88">
        <v>1975.04</v>
      </c>
      <c r="F1407" s="88">
        <v>0</v>
      </c>
      <c r="G1407" s="89">
        <v>0</v>
      </c>
    </row>
    <row r="1408" spans="2:7" ht="30.6" thickBot="1">
      <c r="B1408" s="82" t="s">
        <v>5194</v>
      </c>
      <c r="C1408" s="86" t="s">
        <v>5282</v>
      </c>
      <c r="D1408" s="86" t="s">
        <v>5218</v>
      </c>
      <c r="E1408" s="86">
        <v>1969.16</v>
      </c>
      <c r="F1408" s="86">
        <v>0</v>
      </c>
      <c r="G1408" s="83">
        <v>0</v>
      </c>
    </row>
    <row r="1409" spans="2:7" ht="30.6" thickBot="1">
      <c r="B1409" s="87" t="s">
        <v>5194</v>
      </c>
      <c r="C1409" s="88" t="s">
        <v>5282</v>
      </c>
      <c r="D1409" s="88" t="s">
        <v>5218</v>
      </c>
      <c r="E1409" s="88">
        <v>1969.19</v>
      </c>
      <c r="F1409" s="88">
        <v>0</v>
      </c>
      <c r="G1409" s="89">
        <v>0</v>
      </c>
    </row>
    <row r="1410" spans="2:7" ht="30.6" thickBot="1">
      <c r="B1410" s="82" t="s">
        <v>5194</v>
      </c>
      <c r="C1410" s="86" t="s">
        <v>5282</v>
      </c>
      <c r="D1410" s="86" t="s">
        <v>5218</v>
      </c>
      <c r="E1410" s="86">
        <v>1969.23</v>
      </c>
      <c r="F1410" s="86">
        <v>0</v>
      </c>
      <c r="G1410" s="83">
        <v>0</v>
      </c>
    </row>
    <row r="1411" spans="2:7" ht="30.6" thickBot="1">
      <c r="B1411" s="87" t="s">
        <v>5194</v>
      </c>
      <c r="C1411" s="88" t="s">
        <v>5282</v>
      </c>
      <c r="D1411" s="88" t="s">
        <v>5218</v>
      </c>
      <c r="E1411" s="88">
        <v>1969.27</v>
      </c>
      <c r="F1411" s="88">
        <v>0</v>
      </c>
      <c r="G1411" s="89">
        <v>0</v>
      </c>
    </row>
    <row r="1412" spans="2:7" ht="30.6" thickBot="1">
      <c r="B1412" s="82" t="s">
        <v>5194</v>
      </c>
      <c r="C1412" s="86" t="s">
        <v>5282</v>
      </c>
      <c r="D1412" s="86" t="s">
        <v>5218</v>
      </c>
      <c r="E1412" s="86">
        <v>1969.31</v>
      </c>
      <c r="F1412" s="86">
        <v>0</v>
      </c>
      <c r="G1412" s="83">
        <v>0</v>
      </c>
    </row>
    <row r="1413" spans="2:7" ht="30.6" thickBot="1">
      <c r="B1413" s="87" t="s">
        <v>5194</v>
      </c>
      <c r="C1413" s="88" t="s">
        <v>5282</v>
      </c>
      <c r="D1413" s="88" t="s">
        <v>5218</v>
      </c>
      <c r="E1413" s="88">
        <v>1969.35</v>
      </c>
      <c r="F1413" s="88">
        <v>0</v>
      </c>
      <c r="G1413" s="89">
        <v>0</v>
      </c>
    </row>
    <row r="1414" spans="2:7" ht="30.6" thickBot="1">
      <c r="B1414" s="82" t="s">
        <v>5194</v>
      </c>
      <c r="C1414" s="86" t="s">
        <v>5282</v>
      </c>
      <c r="D1414" s="86" t="s">
        <v>5218</v>
      </c>
      <c r="E1414" s="86">
        <v>1969.38</v>
      </c>
      <c r="F1414" s="86">
        <v>0</v>
      </c>
      <c r="G1414" s="83">
        <v>0</v>
      </c>
    </row>
    <row r="1415" spans="2:7" ht="30.6" thickBot="1">
      <c r="B1415" s="87" t="s">
        <v>5194</v>
      </c>
      <c r="C1415" s="88" t="s">
        <v>5282</v>
      </c>
      <c r="D1415" s="88" t="s">
        <v>5218</v>
      </c>
      <c r="E1415" s="88">
        <v>1969.42</v>
      </c>
      <c r="F1415" s="88">
        <v>0</v>
      </c>
      <c r="G1415" s="89">
        <v>0</v>
      </c>
    </row>
    <row r="1416" spans="2:7" ht="30.6" thickBot="1">
      <c r="B1416" s="82" t="s">
        <v>5194</v>
      </c>
      <c r="C1416" s="86" t="s">
        <v>5282</v>
      </c>
      <c r="D1416" s="86" t="s">
        <v>5218</v>
      </c>
      <c r="E1416" s="86">
        <v>1969.46</v>
      </c>
      <c r="F1416" s="86">
        <v>0</v>
      </c>
      <c r="G1416" s="83">
        <v>0</v>
      </c>
    </row>
    <row r="1417" spans="2:7" ht="30.6" thickBot="1">
      <c r="B1417" s="87" t="s">
        <v>5194</v>
      </c>
      <c r="C1417" s="88" t="s">
        <v>5282</v>
      </c>
      <c r="D1417" s="88" t="s">
        <v>5218</v>
      </c>
      <c r="E1417" s="88">
        <v>1969.5</v>
      </c>
      <c r="F1417" s="88">
        <v>0</v>
      </c>
      <c r="G1417" s="89">
        <v>0</v>
      </c>
    </row>
    <row r="1418" spans="2:7" ht="30.6" thickBot="1">
      <c r="B1418" s="82" t="s">
        <v>5194</v>
      </c>
      <c r="C1418" s="86" t="s">
        <v>5282</v>
      </c>
      <c r="D1418" s="86" t="s">
        <v>5218</v>
      </c>
      <c r="E1418" s="86">
        <v>1969.53</v>
      </c>
      <c r="F1418" s="86">
        <v>0</v>
      </c>
      <c r="G1418" s="83">
        <v>0</v>
      </c>
    </row>
    <row r="1419" spans="2:7" ht="30.6" thickBot="1">
      <c r="B1419" s="87" t="s">
        <v>5194</v>
      </c>
      <c r="C1419" s="88" t="s">
        <v>5282</v>
      </c>
      <c r="D1419" s="88" t="s">
        <v>5218</v>
      </c>
      <c r="E1419" s="88">
        <v>1969.57</v>
      </c>
      <c r="F1419" s="88">
        <v>0</v>
      </c>
      <c r="G1419" s="89">
        <v>0</v>
      </c>
    </row>
    <row r="1420" spans="2:7" ht="30.6" thickBot="1">
      <c r="B1420" s="82" t="s">
        <v>5194</v>
      </c>
      <c r="C1420" s="86" t="s">
        <v>5282</v>
      </c>
      <c r="D1420" s="86" t="s">
        <v>5218</v>
      </c>
      <c r="E1420" s="86">
        <v>1969.61</v>
      </c>
      <c r="F1420" s="86">
        <v>0</v>
      </c>
      <c r="G1420" s="83">
        <v>0</v>
      </c>
    </row>
    <row r="1421" spans="2:7" ht="30.6" thickBot="1">
      <c r="B1421" s="87" t="s">
        <v>5194</v>
      </c>
      <c r="C1421" s="88" t="s">
        <v>5282</v>
      </c>
      <c r="D1421" s="88" t="s">
        <v>5218</v>
      </c>
      <c r="E1421" s="88">
        <v>1969.65</v>
      </c>
      <c r="F1421" s="88">
        <v>0</v>
      </c>
      <c r="G1421" s="89">
        <v>0</v>
      </c>
    </row>
    <row r="1422" spans="2:7" ht="30.6" thickBot="1">
      <c r="B1422" s="82" t="s">
        <v>5194</v>
      </c>
      <c r="C1422" s="86" t="s">
        <v>5282</v>
      </c>
      <c r="D1422" s="86" t="s">
        <v>5218</v>
      </c>
      <c r="E1422" s="86">
        <v>1969.68</v>
      </c>
      <c r="F1422" s="86">
        <v>0</v>
      </c>
      <c r="G1422" s="83">
        <v>0</v>
      </c>
    </row>
    <row r="1423" spans="2:7" ht="30.6" thickBot="1">
      <c r="B1423" s="87" t="s">
        <v>5194</v>
      </c>
      <c r="C1423" s="88" t="s">
        <v>5282</v>
      </c>
      <c r="D1423" s="88" t="s">
        <v>5218</v>
      </c>
      <c r="E1423" s="88">
        <v>1969.72</v>
      </c>
      <c r="F1423" s="88">
        <v>0</v>
      </c>
      <c r="G1423" s="89">
        <v>0</v>
      </c>
    </row>
    <row r="1424" spans="2:7" ht="30.6" thickBot="1">
      <c r="B1424" s="82" t="s">
        <v>5194</v>
      </c>
      <c r="C1424" s="86" t="s">
        <v>5282</v>
      </c>
      <c r="D1424" s="86" t="s">
        <v>5218</v>
      </c>
      <c r="E1424" s="86">
        <v>1969.76</v>
      </c>
      <c r="F1424" s="86">
        <v>0</v>
      </c>
      <c r="G1424" s="83">
        <v>0</v>
      </c>
    </row>
    <row r="1425" spans="2:7" ht="30.6" thickBot="1">
      <c r="B1425" s="87" t="s">
        <v>5194</v>
      </c>
      <c r="C1425" s="88" t="s">
        <v>5282</v>
      </c>
      <c r="D1425" s="88" t="s">
        <v>5218</v>
      </c>
      <c r="E1425" s="88">
        <v>1969.8</v>
      </c>
      <c r="F1425" s="88">
        <v>0</v>
      </c>
      <c r="G1425" s="89">
        <v>0</v>
      </c>
    </row>
    <row r="1426" spans="2:7" ht="30.6" thickBot="1">
      <c r="B1426" s="82" t="s">
        <v>5194</v>
      </c>
      <c r="C1426" s="86" t="s">
        <v>5282</v>
      </c>
      <c r="D1426" s="86" t="s">
        <v>5218</v>
      </c>
      <c r="E1426" s="86">
        <v>1969.83</v>
      </c>
      <c r="F1426" s="86">
        <v>0</v>
      </c>
      <c r="G1426" s="83">
        <v>0</v>
      </c>
    </row>
    <row r="1427" spans="2:7" ht="30.6" thickBot="1">
      <c r="B1427" s="87" t="s">
        <v>5194</v>
      </c>
      <c r="C1427" s="88" t="s">
        <v>5282</v>
      </c>
      <c r="D1427" s="88" t="s">
        <v>5218</v>
      </c>
      <c r="E1427" s="88">
        <v>1969.87</v>
      </c>
      <c r="F1427" s="88">
        <v>0</v>
      </c>
      <c r="G1427" s="89">
        <v>0</v>
      </c>
    </row>
    <row r="1428" spans="2:7" ht="30.6" thickBot="1">
      <c r="B1428" s="82" t="s">
        <v>5194</v>
      </c>
      <c r="C1428" s="86" t="s">
        <v>5282</v>
      </c>
      <c r="D1428" s="86" t="s">
        <v>5218</v>
      </c>
      <c r="E1428" s="86">
        <v>1969.91</v>
      </c>
      <c r="F1428" s="86">
        <v>0</v>
      </c>
      <c r="G1428" s="83">
        <v>0</v>
      </c>
    </row>
    <row r="1429" spans="2:7" ht="30.6" thickBot="1">
      <c r="B1429" s="87" t="s">
        <v>5194</v>
      </c>
      <c r="C1429" s="88" t="s">
        <v>5282</v>
      </c>
      <c r="D1429" s="88" t="s">
        <v>5218</v>
      </c>
      <c r="E1429" s="88">
        <v>1969.94</v>
      </c>
      <c r="F1429" s="88">
        <v>0</v>
      </c>
      <c r="G1429" s="89">
        <v>0</v>
      </c>
    </row>
    <row r="1430" spans="2:7" ht="30.6" thickBot="1">
      <c r="B1430" s="82" t="s">
        <v>5194</v>
      </c>
      <c r="C1430" s="86" t="s">
        <v>5282</v>
      </c>
      <c r="D1430" s="86" t="s">
        <v>5218</v>
      </c>
      <c r="E1430" s="86">
        <v>1969.98</v>
      </c>
      <c r="F1430" s="86">
        <v>0</v>
      </c>
      <c r="G1430" s="83">
        <v>0</v>
      </c>
    </row>
    <row r="1431" spans="2:7" ht="30.6" thickBot="1">
      <c r="B1431" s="87" t="s">
        <v>5194</v>
      </c>
      <c r="C1431" s="88" t="s">
        <v>5282</v>
      </c>
      <c r="D1431" s="88" t="s">
        <v>5218</v>
      </c>
      <c r="E1431" s="88">
        <v>1970.02</v>
      </c>
      <c r="F1431" s="88">
        <v>0</v>
      </c>
      <c r="G1431" s="89">
        <v>0</v>
      </c>
    </row>
    <row r="1432" spans="2:7" ht="30.6" thickBot="1">
      <c r="B1432" s="82" t="s">
        <v>5194</v>
      </c>
      <c r="C1432" s="86" t="s">
        <v>5282</v>
      </c>
      <c r="D1432" s="86" t="s">
        <v>5218</v>
      </c>
      <c r="E1432" s="86">
        <v>1970.05</v>
      </c>
      <c r="F1432" s="86">
        <v>0</v>
      </c>
      <c r="G1432" s="83">
        <v>0</v>
      </c>
    </row>
    <row r="1433" spans="2:7" ht="30.6" thickBot="1">
      <c r="B1433" s="87" t="s">
        <v>5194</v>
      </c>
      <c r="C1433" s="88" t="s">
        <v>5282</v>
      </c>
      <c r="D1433" s="88" t="s">
        <v>5218</v>
      </c>
      <c r="E1433" s="88">
        <v>1970.09</v>
      </c>
      <c r="F1433" s="88">
        <v>0</v>
      </c>
      <c r="G1433" s="89">
        <v>0</v>
      </c>
    </row>
    <row r="1434" spans="2:7" ht="30.6" thickBot="1">
      <c r="B1434" s="82" t="s">
        <v>5194</v>
      </c>
      <c r="C1434" s="86" t="s">
        <v>5282</v>
      </c>
      <c r="D1434" s="86" t="s">
        <v>5218</v>
      </c>
      <c r="E1434" s="86">
        <v>1970.13</v>
      </c>
      <c r="F1434" s="86">
        <v>0</v>
      </c>
      <c r="G1434" s="83">
        <v>0</v>
      </c>
    </row>
    <row r="1435" spans="2:7" ht="30.6" thickBot="1">
      <c r="B1435" s="87" t="s">
        <v>5194</v>
      </c>
      <c r="C1435" s="88" t="s">
        <v>5282</v>
      </c>
      <c r="D1435" s="88" t="s">
        <v>5218</v>
      </c>
      <c r="E1435" s="88">
        <v>1970.16</v>
      </c>
      <c r="F1435" s="88">
        <v>0</v>
      </c>
      <c r="G1435" s="89">
        <v>0</v>
      </c>
    </row>
    <row r="1436" spans="2:7" ht="30.6" thickBot="1">
      <c r="B1436" s="82" t="s">
        <v>5194</v>
      </c>
      <c r="C1436" s="86" t="s">
        <v>5282</v>
      </c>
      <c r="D1436" s="86" t="s">
        <v>5218</v>
      </c>
      <c r="E1436" s="86">
        <v>1970.2</v>
      </c>
      <c r="F1436" s="86">
        <v>0</v>
      </c>
      <c r="G1436" s="83">
        <v>0</v>
      </c>
    </row>
    <row r="1437" spans="2:7" ht="30.6" thickBot="1">
      <c r="B1437" s="87" t="s">
        <v>5194</v>
      </c>
      <c r="C1437" s="88" t="s">
        <v>5282</v>
      </c>
      <c r="D1437" s="88" t="s">
        <v>5218</v>
      </c>
      <c r="E1437" s="88">
        <v>1970.24</v>
      </c>
      <c r="F1437" s="88">
        <v>0</v>
      </c>
      <c r="G1437" s="89">
        <v>0</v>
      </c>
    </row>
    <row r="1438" spans="2:7" ht="30.6" thickBot="1">
      <c r="B1438" s="82" t="s">
        <v>5194</v>
      </c>
      <c r="C1438" s="86" t="s">
        <v>5282</v>
      </c>
      <c r="D1438" s="86" t="s">
        <v>5218</v>
      </c>
      <c r="E1438" s="86">
        <v>1970.27</v>
      </c>
      <c r="F1438" s="86">
        <v>0</v>
      </c>
      <c r="G1438" s="83">
        <v>0</v>
      </c>
    </row>
    <row r="1439" spans="2:7" ht="30.6" thickBot="1">
      <c r="B1439" s="87" t="s">
        <v>5194</v>
      </c>
      <c r="C1439" s="88" t="s">
        <v>5282</v>
      </c>
      <c r="D1439" s="88" t="s">
        <v>5218</v>
      </c>
      <c r="E1439" s="88">
        <v>1970.31</v>
      </c>
      <c r="F1439" s="88">
        <v>0</v>
      </c>
      <c r="G1439" s="89">
        <v>0</v>
      </c>
    </row>
    <row r="1440" spans="2:7" ht="30.6" thickBot="1">
      <c r="B1440" s="82" t="s">
        <v>5194</v>
      </c>
      <c r="C1440" s="86" t="s">
        <v>5282</v>
      </c>
      <c r="D1440" s="86" t="s">
        <v>5218</v>
      </c>
      <c r="E1440" s="86">
        <v>1970.35</v>
      </c>
      <c r="F1440" s="86">
        <v>0</v>
      </c>
      <c r="G1440" s="83">
        <v>0</v>
      </c>
    </row>
    <row r="1441" spans="2:7" ht="30.6" thickBot="1">
      <c r="B1441" s="87" t="s">
        <v>5194</v>
      </c>
      <c r="C1441" s="88" t="s">
        <v>5282</v>
      </c>
      <c r="D1441" s="88" t="s">
        <v>5218</v>
      </c>
      <c r="E1441" s="88">
        <v>1970.38</v>
      </c>
      <c r="F1441" s="88">
        <v>0</v>
      </c>
      <c r="G1441" s="89">
        <v>0</v>
      </c>
    </row>
    <row r="1442" spans="2:7" ht="30.6" thickBot="1">
      <c r="B1442" s="82" t="s">
        <v>5194</v>
      </c>
      <c r="C1442" s="86" t="s">
        <v>5282</v>
      </c>
      <c r="D1442" s="86" t="s">
        <v>5218</v>
      </c>
      <c r="E1442" s="86">
        <v>1970.42</v>
      </c>
      <c r="F1442" s="86">
        <v>0</v>
      </c>
      <c r="G1442" s="83">
        <v>0</v>
      </c>
    </row>
    <row r="1443" spans="2:7" ht="30.6" thickBot="1">
      <c r="B1443" s="87" t="s">
        <v>5194</v>
      </c>
      <c r="C1443" s="88" t="s">
        <v>5282</v>
      </c>
      <c r="D1443" s="88" t="s">
        <v>5218</v>
      </c>
      <c r="E1443" s="88">
        <v>1970.46</v>
      </c>
      <c r="F1443" s="88">
        <v>0</v>
      </c>
      <c r="G1443" s="89">
        <v>0</v>
      </c>
    </row>
    <row r="1444" spans="2:7" ht="30.6" thickBot="1">
      <c r="B1444" s="82" t="s">
        <v>5194</v>
      </c>
      <c r="C1444" s="86" t="s">
        <v>5282</v>
      </c>
      <c r="D1444" s="86" t="s">
        <v>5218</v>
      </c>
      <c r="E1444" s="86">
        <v>1970.49</v>
      </c>
      <c r="F1444" s="86">
        <v>0</v>
      </c>
      <c r="G1444" s="83">
        <v>0</v>
      </c>
    </row>
    <row r="1445" spans="2:7" ht="30.6" thickBot="1">
      <c r="B1445" s="87" t="s">
        <v>5194</v>
      </c>
      <c r="C1445" s="88" t="s">
        <v>5282</v>
      </c>
      <c r="D1445" s="88" t="s">
        <v>5218</v>
      </c>
      <c r="E1445" s="88">
        <v>1970.53</v>
      </c>
      <c r="F1445" s="88">
        <v>0</v>
      </c>
      <c r="G1445" s="89">
        <v>0</v>
      </c>
    </row>
    <row r="1446" spans="2:7" ht="30.6" thickBot="1">
      <c r="B1446" s="82" t="s">
        <v>5194</v>
      </c>
      <c r="C1446" s="86" t="s">
        <v>5282</v>
      </c>
      <c r="D1446" s="86" t="s">
        <v>5218</v>
      </c>
      <c r="E1446" s="86">
        <v>1970.57</v>
      </c>
      <c r="F1446" s="86">
        <v>0</v>
      </c>
      <c r="G1446" s="83">
        <v>0</v>
      </c>
    </row>
    <row r="1447" spans="2:7" ht="30.6" thickBot="1">
      <c r="B1447" s="87" t="s">
        <v>5194</v>
      </c>
      <c r="C1447" s="88" t="s">
        <v>5282</v>
      </c>
      <c r="D1447" s="88" t="s">
        <v>5218</v>
      </c>
      <c r="E1447" s="88">
        <v>1970.6</v>
      </c>
      <c r="F1447" s="88">
        <v>0</v>
      </c>
      <c r="G1447" s="89">
        <v>0</v>
      </c>
    </row>
    <row r="1448" spans="2:7" ht="30.6" thickBot="1">
      <c r="B1448" s="82" t="s">
        <v>5194</v>
      </c>
      <c r="C1448" s="86" t="s">
        <v>5282</v>
      </c>
      <c r="D1448" s="86" t="s">
        <v>5218</v>
      </c>
      <c r="E1448" s="86">
        <v>1970.64</v>
      </c>
      <c r="F1448" s="86">
        <v>0</v>
      </c>
      <c r="G1448" s="83">
        <v>0</v>
      </c>
    </row>
    <row r="1449" spans="2:7" ht="30.6" thickBot="1">
      <c r="B1449" s="87" t="s">
        <v>5194</v>
      </c>
      <c r="C1449" s="88" t="s">
        <v>5282</v>
      </c>
      <c r="D1449" s="88" t="s">
        <v>5218</v>
      </c>
      <c r="E1449" s="88">
        <v>1970.67</v>
      </c>
      <c r="F1449" s="88">
        <v>0</v>
      </c>
      <c r="G1449" s="89">
        <v>0</v>
      </c>
    </row>
    <row r="1450" spans="2:7" ht="30.6" thickBot="1">
      <c r="B1450" s="82" t="s">
        <v>5194</v>
      </c>
      <c r="C1450" s="86" t="s">
        <v>5282</v>
      </c>
      <c r="D1450" s="86" t="s">
        <v>5218</v>
      </c>
      <c r="E1450" s="86">
        <v>1970.71</v>
      </c>
      <c r="F1450" s="86">
        <v>0</v>
      </c>
      <c r="G1450" s="83">
        <v>0</v>
      </c>
    </row>
    <row r="1451" spans="2:7" ht="30.6" thickBot="1">
      <c r="B1451" s="87" t="s">
        <v>5194</v>
      </c>
      <c r="C1451" s="88" t="s">
        <v>5282</v>
      </c>
      <c r="D1451" s="88" t="s">
        <v>5218</v>
      </c>
      <c r="E1451" s="88">
        <v>1970.75</v>
      </c>
      <c r="F1451" s="88">
        <v>0</v>
      </c>
      <c r="G1451" s="89">
        <v>0</v>
      </c>
    </row>
    <row r="1452" spans="2:7" ht="30.6" thickBot="1">
      <c r="B1452" s="82" t="s">
        <v>5194</v>
      </c>
      <c r="C1452" s="86" t="s">
        <v>5282</v>
      </c>
      <c r="D1452" s="86" t="s">
        <v>5218</v>
      </c>
      <c r="E1452" s="86">
        <v>1970.78</v>
      </c>
      <c r="F1452" s="86">
        <v>0</v>
      </c>
      <c r="G1452" s="83">
        <v>0</v>
      </c>
    </row>
    <row r="1453" spans="2:7" ht="30.6" thickBot="1">
      <c r="B1453" s="87" t="s">
        <v>5194</v>
      </c>
      <c r="C1453" s="88" t="s">
        <v>5282</v>
      </c>
      <c r="D1453" s="88" t="s">
        <v>5218</v>
      </c>
      <c r="E1453" s="88">
        <v>1970.82</v>
      </c>
      <c r="F1453" s="88">
        <v>0</v>
      </c>
      <c r="G1453" s="89">
        <v>0</v>
      </c>
    </row>
    <row r="1454" spans="2:7" ht="30.6" thickBot="1">
      <c r="B1454" s="82" t="s">
        <v>5194</v>
      </c>
      <c r="C1454" s="86" t="s">
        <v>5282</v>
      </c>
      <c r="D1454" s="86" t="s">
        <v>5218</v>
      </c>
      <c r="E1454" s="86">
        <v>1970.85</v>
      </c>
      <c r="F1454" s="86">
        <v>0</v>
      </c>
      <c r="G1454" s="83">
        <v>0</v>
      </c>
    </row>
    <row r="1455" spans="2:7" ht="30.6" thickBot="1">
      <c r="B1455" s="87" t="s">
        <v>5194</v>
      </c>
      <c r="C1455" s="88" t="s">
        <v>5282</v>
      </c>
      <c r="D1455" s="88" t="s">
        <v>5218</v>
      </c>
      <c r="E1455" s="88">
        <v>1970.89</v>
      </c>
      <c r="F1455" s="88">
        <v>0</v>
      </c>
      <c r="G1455" s="89">
        <v>0</v>
      </c>
    </row>
    <row r="1456" spans="2:7" ht="30.6" thickBot="1">
      <c r="B1456" s="82" t="s">
        <v>5194</v>
      </c>
      <c r="C1456" s="86" t="s">
        <v>5282</v>
      </c>
      <c r="D1456" s="86" t="s">
        <v>5218</v>
      </c>
      <c r="E1456" s="86">
        <v>1970.93</v>
      </c>
      <c r="F1456" s="86">
        <v>0</v>
      </c>
      <c r="G1456" s="83">
        <v>0</v>
      </c>
    </row>
    <row r="1457" spans="2:7" ht="30.6" thickBot="1">
      <c r="B1457" s="87" t="s">
        <v>5194</v>
      </c>
      <c r="C1457" s="88" t="s">
        <v>5282</v>
      </c>
      <c r="D1457" s="88" t="s">
        <v>5218</v>
      </c>
      <c r="E1457" s="88">
        <v>1970.96</v>
      </c>
      <c r="F1457" s="88">
        <v>0</v>
      </c>
      <c r="G1457" s="89">
        <v>0</v>
      </c>
    </row>
    <row r="1458" spans="2:7" ht="30.6" thickBot="1">
      <c r="B1458" s="82" t="s">
        <v>5194</v>
      </c>
      <c r="C1458" s="86" t="s">
        <v>5282</v>
      </c>
      <c r="D1458" s="86" t="s">
        <v>5218</v>
      </c>
      <c r="E1458" s="86">
        <v>1971</v>
      </c>
      <c r="F1458" s="86">
        <v>0</v>
      </c>
      <c r="G1458" s="83">
        <v>0</v>
      </c>
    </row>
    <row r="1459" spans="2:7" ht="30.6" thickBot="1">
      <c r="B1459" s="87" t="s">
        <v>5194</v>
      </c>
      <c r="C1459" s="88" t="s">
        <v>5282</v>
      </c>
      <c r="D1459" s="88" t="s">
        <v>5218</v>
      </c>
      <c r="E1459" s="88">
        <v>1971.03</v>
      </c>
      <c r="F1459" s="88">
        <v>0</v>
      </c>
      <c r="G1459" s="89">
        <v>0</v>
      </c>
    </row>
    <row r="1460" spans="2:7" ht="30.6" thickBot="1">
      <c r="B1460" s="82" t="s">
        <v>5194</v>
      </c>
      <c r="C1460" s="86" t="s">
        <v>5282</v>
      </c>
      <c r="D1460" s="86" t="s">
        <v>5218</v>
      </c>
      <c r="E1460" s="86">
        <v>1971.07</v>
      </c>
      <c r="F1460" s="86">
        <v>0</v>
      </c>
      <c r="G1460" s="83">
        <v>0</v>
      </c>
    </row>
    <row r="1461" spans="2:7" ht="30.6" thickBot="1">
      <c r="B1461" s="87" t="s">
        <v>5194</v>
      </c>
      <c r="C1461" s="88" t="s">
        <v>5282</v>
      </c>
      <c r="D1461" s="88" t="s">
        <v>5218</v>
      </c>
      <c r="E1461" s="88">
        <v>1971.1</v>
      </c>
      <c r="F1461" s="88">
        <v>0</v>
      </c>
      <c r="G1461" s="89">
        <v>0</v>
      </c>
    </row>
    <row r="1462" spans="2:7" ht="30.6" thickBot="1">
      <c r="B1462" s="82" t="s">
        <v>5194</v>
      </c>
      <c r="C1462" s="86" t="s">
        <v>5282</v>
      </c>
      <c r="D1462" s="86" t="s">
        <v>5218</v>
      </c>
      <c r="E1462" s="86">
        <v>1971.14</v>
      </c>
      <c r="F1462" s="86">
        <v>0</v>
      </c>
      <c r="G1462" s="83">
        <v>0</v>
      </c>
    </row>
    <row r="1463" spans="2:7" ht="30.6" thickBot="1">
      <c r="B1463" s="87" t="s">
        <v>5194</v>
      </c>
      <c r="C1463" s="88" t="s">
        <v>5282</v>
      </c>
      <c r="D1463" s="88" t="s">
        <v>5218</v>
      </c>
      <c r="E1463" s="88">
        <v>1971.18</v>
      </c>
      <c r="F1463" s="88">
        <v>0</v>
      </c>
      <c r="G1463" s="89">
        <v>0</v>
      </c>
    </row>
    <row r="1464" spans="2:7" ht="30.6" thickBot="1">
      <c r="B1464" s="82" t="s">
        <v>5194</v>
      </c>
      <c r="C1464" s="86" t="s">
        <v>5282</v>
      </c>
      <c r="D1464" s="86" t="s">
        <v>5218</v>
      </c>
      <c r="E1464" s="86">
        <v>1971.21</v>
      </c>
      <c r="F1464" s="86">
        <v>0</v>
      </c>
      <c r="G1464" s="83">
        <v>0</v>
      </c>
    </row>
    <row r="1465" spans="2:7" ht="30.6" thickBot="1">
      <c r="B1465" s="87" t="s">
        <v>5194</v>
      </c>
      <c r="C1465" s="88" t="s">
        <v>5282</v>
      </c>
      <c r="D1465" s="88" t="s">
        <v>5218</v>
      </c>
      <c r="E1465" s="88">
        <v>1971.25</v>
      </c>
      <c r="F1465" s="88">
        <v>0</v>
      </c>
      <c r="G1465" s="89">
        <v>0</v>
      </c>
    </row>
    <row r="1466" spans="2:7" ht="30.6" thickBot="1">
      <c r="B1466" s="82" t="s">
        <v>5194</v>
      </c>
      <c r="C1466" s="86" t="s">
        <v>5282</v>
      </c>
      <c r="D1466" s="86" t="s">
        <v>5218</v>
      </c>
      <c r="E1466" s="86">
        <v>1971.28</v>
      </c>
      <c r="F1466" s="86">
        <v>0</v>
      </c>
      <c r="G1466" s="83">
        <v>0</v>
      </c>
    </row>
    <row r="1467" spans="2:7" ht="30.6" thickBot="1">
      <c r="B1467" s="87" t="s">
        <v>5194</v>
      </c>
      <c r="C1467" s="88" t="s">
        <v>5282</v>
      </c>
      <c r="D1467" s="88" t="s">
        <v>5218</v>
      </c>
      <c r="E1467" s="88">
        <v>1971.32</v>
      </c>
      <c r="F1467" s="88">
        <v>0</v>
      </c>
      <c r="G1467" s="89">
        <v>0</v>
      </c>
    </row>
    <row r="1468" spans="2:7" ht="30.6" thickBot="1">
      <c r="B1468" s="82" t="s">
        <v>5194</v>
      </c>
      <c r="C1468" s="86" t="s">
        <v>5282</v>
      </c>
      <c r="D1468" s="86" t="s">
        <v>5218</v>
      </c>
      <c r="E1468" s="86">
        <v>1971.35</v>
      </c>
      <c r="F1468" s="86">
        <v>0</v>
      </c>
      <c r="G1468" s="83">
        <v>0</v>
      </c>
    </row>
    <row r="1469" spans="2:7" ht="30.6" thickBot="1">
      <c r="B1469" s="87" t="s">
        <v>5194</v>
      </c>
      <c r="C1469" s="88" t="s">
        <v>5282</v>
      </c>
      <c r="D1469" s="88" t="s">
        <v>5218</v>
      </c>
      <c r="E1469" s="88">
        <v>1971.39</v>
      </c>
      <c r="F1469" s="88">
        <v>0</v>
      </c>
      <c r="G1469" s="89">
        <v>0</v>
      </c>
    </row>
    <row r="1470" spans="2:7" ht="30.6" thickBot="1">
      <c r="B1470" s="82" t="s">
        <v>5194</v>
      </c>
      <c r="C1470" s="86" t="s">
        <v>5282</v>
      </c>
      <c r="D1470" s="86" t="s">
        <v>5218</v>
      </c>
      <c r="E1470" s="86">
        <v>1971.42</v>
      </c>
      <c r="F1470" s="86">
        <v>0</v>
      </c>
      <c r="G1470" s="83">
        <v>0</v>
      </c>
    </row>
    <row r="1471" spans="2:7" ht="30.6" thickBot="1">
      <c r="B1471" s="87" t="s">
        <v>5194</v>
      </c>
      <c r="C1471" s="88" t="s">
        <v>5282</v>
      </c>
      <c r="D1471" s="88" t="s">
        <v>5218</v>
      </c>
      <c r="E1471" s="88">
        <v>1971.46</v>
      </c>
      <c r="F1471" s="88">
        <v>0</v>
      </c>
      <c r="G1471" s="89">
        <v>0</v>
      </c>
    </row>
    <row r="1472" spans="2:7" ht="30.6" thickBot="1">
      <c r="B1472" s="82" t="s">
        <v>5194</v>
      </c>
      <c r="C1472" s="86" t="s">
        <v>5282</v>
      </c>
      <c r="D1472" s="86" t="s">
        <v>5218</v>
      </c>
      <c r="E1472" s="86">
        <v>1971.49</v>
      </c>
      <c r="F1472" s="86">
        <v>0</v>
      </c>
      <c r="G1472" s="83">
        <v>0</v>
      </c>
    </row>
    <row r="1473" spans="2:7" ht="30.6" thickBot="1">
      <c r="B1473" s="87" t="s">
        <v>5194</v>
      </c>
      <c r="C1473" s="88" t="s">
        <v>5282</v>
      </c>
      <c r="D1473" s="88" t="s">
        <v>5218</v>
      </c>
      <c r="E1473" s="88">
        <v>1971.53</v>
      </c>
      <c r="F1473" s="88">
        <v>0</v>
      </c>
      <c r="G1473" s="89">
        <v>0</v>
      </c>
    </row>
    <row r="1474" spans="2:7" ht="30.6" thickBot="1">
      <c r="B1474" s="82" t="s">
        <v>5194</v>
      </c>
      <c r="C1474" s="86" t="s">
        <v>5282</v>
      </c>
      <c r="D1474" s="86" t="s">
        <v>5218</v>
      </c>
      <c r="E1474" s="86">
        <v>1971.57</v>
      </c>
      <c r="F1474" s="86">
        <v>0</v>
      </c>
      <c r="G1474" s="83">
        <v>0</v>
      </c>
    </row>
    <row r="1475" spans="2:7" ht="30.6" thickBot="1">
      <c r="B1475" s="87" t="s">
        <v>5194</v>
      </c>
      <c r="C1475" s="88" t="s">
        <v>5282</v>
      </c>
      <c r="D1475" s="88" t="s">
        <v>5218</v>
      </c>
      <c r="E1475" s="88">
        <v>1971.6</v>
      </c>
      <c r="F1475" s="88">
        <v>0</v>
      </c>
      <c r="G1475" s="89">
        <v>0</v>
      </c>
    </row>
    <row r="1476" spans="2:7" ht="30.6" thickBot="1">
      <c r="B1476" s="82" t="s">
        <v>5194</v>
      </c>
      <c r="C1476" s="86" t="s">
        <v>5282</v>
      </c>
      <c r="D1476" s="86" t="s">
        <v>5218</v>
      </c>
      <c r="E1476" s="86">
        <v>1971.64</v>
      </c>
      <c r="F1476" s="86">
        <v>0</v>
      </c>
      <c r="G1476" s="83">
        <v>0</v>
      </c>
    </row>
    <row r="1477" spans="2:7" ht="30.6" thickBot="1">
      <c r="B1477" s="87" t="s">
        <v>5194</v>
      </c>
      <c r="C1477" s="88" t="s">
        <v>5282</v>
      </c>
      <c r="D1477" s="88" t="s">
        <v>5218</v>
      </c>
      <c r="E1477" s="88">
        <v>1971.67</v>
      </c>
      <c r="F1477" s="88">
        <v>0</v>
      </c>
      <c r="G1477" s="89">
        <v>0</v>
      </c>
    </row>
    <row r="1478" spans="2:7" ht="30.6" thickBot="1">
      <c r="B1478" s="82" t="s">
        <v>5194</v>
      </c>
      <c r="C1478" s="86" t="s">
        <v>5282</v>
      </c>
      <c r="D1478" s="86" t="s">
        <v>5218</v>
      </c>
      <c r="E1478" s="86">
        <v>1971.71</v>
      </c>
      <c r="F1478" s="86">
        <v>0</v>
      </c>
      <c r="G1478" s="83">
        <v>0</v>
      </c>
    </row>
    <row r="1479" spans="2:7" ht="30.6" thickBot="1">
      <c r="B1479" s="87" t="s">
        <v>5194</v>
      </c>
      <c r="C1479" s="88" t="s">
        <v>5282</v>
      </c>
      <c r="D1479" s="88" t="s">
        <v>5218</v>
      </c>
      <c r="E1479" s="88">
        <v>1971.74</v>
      </c>
      <c r="F1479" s="88">
        <v>0</v>
      </c>
      <c r="G1479" s="89">
        <v>0</v>
      </c>
    </row>
    <row r="1480" spans="2:7" ht="30.6" thickBot="1">
      <c r="B1480" s="82" t="s">
        <v>5194</v>
      </c>
      <c r="C1480" s="86" t="s">
        <v>5282</v>
      </c>
      <c r="D1480" s="86" t="s">
        <v>5218</v>
      </c>
      <c r="E1480" s="86">
        <v>1971.78</v>
      </c>
      <c r="F1480" s="86">
        <v>0</v>
      </c>
      <c r="G1480" s="83">
        <v>0</v>
      </c>
    </row>
    <row r="1481" spans="2:7" ht="30.6" thickBot="1">
      <c r="B1481" s="87" t="s">
        <v>5194</v>
      </c>
      <c r="C1481" s="88" t="s">
        <v>5282</v>
      </c>
      <c r="D1481" s="88" t="s">
        <v>5218</v>
      </c>
      <c r="E1481" s="88">
        <v>1971.81</v>
      </c>
      <c r="F1481" s="88">
        <v>0</v>
      </c>
      <c r="G1481" s="89">
        <v>0</v>
      </c>
    </row>
    <row r="1482" spans="2:7" ht="30.6" thickBot="1">
      <c r="B1482" s="82" t="s">
        <v>5194</v>
      </c>
      <c r="C1482" s="86" t="s">
        <v>5282</v>
      </c>
      <c r="D1482" s="86" t="s">
        <v>5218</v>
      </c>
      <c r="E1482" s="86">
        <v>1971.85</v>
      </c>
      <c r="F1482" s="86">
        <v>0</v>
      </c>
      <c r="G1482" s="83">
        <v>0</v>
      </c>
    </row>
    <row r="1483" spans="2:7" ht="30.6" thickBot="1">
      <c r="B1483" s="87" t="s">
        <v>5194</v>
      </c>
      <c r="C1483" s="88" t="s">
        <v>5282</v>
      </c>
      <c r="D1483" s="88" t="s">
        <v>5218</v>
      </c>
      <c r="E1483" s="88">
        <v>1971.88</v>
      </c>
      <c r="F1483" s="88">
        <v>0</v>
      </c>
      <c r="G1483" s="89">
        <v>0</v>
      </c>
    </row>
    <row r="1484" spans="2:7" ht="30.6" thickBot="1">
      <c r="B1484" s="82" t="s">
        <v>5194</v>
      </c>
      <c r="C1484" s="86" t="s">
        <v>5282</v>
      </c>
      <c r="D1484" s="86" t="s">
        <v>5218</v>
      </c>
      <c r="E1484" s="86">
        <v>1971.92</v>
      </c>
      <c r="F1484" s="86">
        <v>0</v>
      </c>
      <c r="G1484" s="83">
        <v>0</v>
      </c>
    </row>
    <row r="1485" spans="2:7" ht="30.6" thickBot="1">
      <c r="B1485" s="87" t="s">
        <v>5194</v>
      </c>
      <c r="C1485" s="88" t="s">
        <v>5282</v>
      </c>
      <c r="D1485" s="88" t="s">
        <v>5218</v>
      </c>
      <c r="E1485" s="88">
        <v>1971.95</v>
      </c>
      <c r="F1485" s="88">
        <v>0</v>
      </c>
      <c r="G1485" s="89">
        <v>0</v>
      </c>
    </row>
    <row r="1486" spans="2:7" ht="30.6" thickBot="1">
      <c r="B1486" s="82" t="s">
        <v>5194</v>
      </c>
      <c r="C1486" s="86" t="s">
        <v>5282</v>
      </c>
      <c r="D1486" s="86" t="s">
        <v>5218</v>
      </c>
      <c r="E1486" s="86">
        <v>1971.99</v>
      </c>
      <c r="F1486" s="86">
        <v>0</v>
      </c>
      <c r="G1486" s="83">
        <v>0</v>
      </c>
    </row>
    <row r="1487" spans="2:7" ht="30.6" thickBot="1">
      <c r="B1487" s="87" t="s">
        <v>5194</v>
      </c>
      <c r="C1487" s="88" t="s">
        <v>5282</v>
      </c>
      <c r="D1487" s="88" t="s">
        <v>5218</v>
      </c>
      <c r="E1487" s="88">
        <v>1972.02</v>
      </c>
      <c r="F1487" s="88">
        <v>0</v>
      </c>
      <c r="G1487" s="89">
        <v>0</v>
      </c>
    </row>
    <row r="1488" spans="2:7" ht="30.6" thickBot="1">
      <c r="B1488" s="82" t="s">
        <v>5194</v>
      </c>
      <c r="C1488" s="86" t="s">
        <v>5282</v>
      </c>
      <c r="D1488" s="86" t="s">
        <v>5218</v>
      </c>
      <c r="E1488" s="86">
        <v>1972.06</v>
      </c>
      <c r="F1488" s="86">
        <v>0</v>
      </c>
      <c r="G1488" s="83">
        <v>0</v>
      </c>
    </row>
    <row r="1489" spans="2:7" ht="30.6" thickBot="1">
      <c r="B1489" s="87" t="s">
        <v>5194</v>
      </c>
      <c r="C1489" s="88" t="s">
        <v>5282</v>
      </c>
      <c r="D1489" s="88" t="s">
        <v>5218</v>
      </c>
      <c r="E1489" s="88">
        <v>1972.09</v>
      </c>
      <c r="F1489" s="88">
        <v>0</v>
      </c>
      <c r="G1489" s="89">
        <v>0</v>
      </c>
    </row>
    <row r="1490" spans="2:7" ht="30.6" thickBot="1">
      <c r="B1490" s="82" t="s">
        <v>5194</v>
      </c>
      <c r="C1490" s="86" t="s">
        <v>5282</v>
      </c>
      <c r="D1490" s="86" t="s">
        <v>5218</v>
      </c>
      <c r="E1490" s="86">
        <v>1972.13</v>
      </c>
      <c r="F1490" s="86">
        <v>0</v>
      </c>
      <c r="G1490" s="83">
        <v>0</v>
      </c>
    </row>
    <row r="1491" spans="2:7" ht="30.6" thickBot="1">
      <c r="B1491" s="87" t="s">
        <v>5194</v>
      </c>
      <c r="C1491" s="88" t="s">
        <v>5282</v>
      </c>
      <c r="D1491" s="88" t="s">
        <v>5218</v>
      </c>
      <c r="E1491" s="88">
        <v>1972.16</v>
      </c>
      <c r="F1491" s="88">
        <v>0</v>
      </c>
      <c r="G1491" s="89">
        <v>0</v>
      </c>
    </row>
    <row r="1492" spans="2:7" ht="30.6" thickBot="1">
      <c r="B1492" s="82" t="s">
        <v>5194</v>
      </c>
      <c r="C1492" s="86" t="s">
        <v>5282</v>
      </c>
      <c r="D1492" s="86" t="s">
        <v>5218</v>
      </c>
      <c r="E1492" s="86">
        <v>1972.2</v>
      </c>
      <c r="F1492" s="86">
        <v>0</v>
      </c>
      <c r="G1492" s="83">
        <v>0</v>
      </c>
    </row>
    <row r="1493" spans="2:7" ht="30.6" thickBot="1">
      <c r="B1493" s="87" t="s">
        <v>5194</v>
      </c>
      <c r="C1493" s="88" t="s">
        <v>5282</v>
      </c>
      <c r="D1493" s="88" t="s">
        <v>5218</v>
      </c>
      <c r="E1493" s="88">
        <v>1972.23</v>
      </c>
      <c r="F1493" s="88">
        <v>0</v>
      </c>
      <c r="G1493" s="89">
        <v>0</v>
      </c>
    </row>
    <row r="1494" spans="2:7" ht="30.6" thickBot="1">
      <c r="B1494" s="82" t="s">
        <v>5194</v>
      </c>
      <c r="C1494" s="86" t="s">
        <v>5282</v>
      </c>
      <c r="D1494" s="86" t="s">
        <v>5218</v>
      </c>
      <c r="E1494" s="86">
        <v>1972.27</v>
      </c>
      <c r="F1494" s="86">
        <v>0</v>
      </c>
      <c r="G1494" s="83">
        <v>0</v>
      </c>
    </row>
    <row r="1495" spans="2:7" ht="30.6" thickBot="1">
      <c r="B1495" s="87" t="s">
        <v>5194</v>
      </c>
      <c r="C1495" s="88" t="s">
        <v>5282</v>
      </c>
      <c r="D1495" s="88" t="s">
        <v>5218</v>
      </c>
      <c r="E1495" s="88">
        <v>1972.3</v>
      </c>
      <c r="F1495" s="88">
        <v>0</v>
      </c>
      <c r="G1495" s="89">
        <v>0</v>
      </c>
    </row>
    <row r="1496" spans="2:7" ht="30.6" thickBot="1">
      <c r="B1496" s="82" t="s">
        <v>5194</v>
      </c>
      <c r="C1496" s="86" t="s">
        <v>5282</v>
      </c>
      <c r="D1496" s="86" t="s">
        <v>5218</v>
      </c>
      <c r="E1496" s="86">
        <v>1972.34</v>
      </c>
      <c r="F1496" s="86">
        <v>0</v>
      </c>
      <c r="G1496" s="83">
        <v>0</v>
      </c>
    </row>
    <row r="1497" spans="2:7" ht="30.6" thickBot="1">
      <c r="B1497" s="87" t="s">
        <v>5194</v>
      </c>
      <c r="C1497" s="88" t="s">
        <v>5282</v>
      </c>
      <c r="D1497" s="88" t="s">
        <v>5218</v>
      </c>
      <c r="E1497" s="88">
        <v>1972.37</v>
      </c>
      <c r="F1497" s="88">
        <v>0</v>
      </c>
      <c r="G1497" s="89">
        <v>0</v>
      </c>
    </row>
    <row r="1498" spans="2:7" ht="30.6" thickBot="1">
      <c r="B1498" s="82" t="s">
        <v>5194</v>
      </c>
      <c r="C1498" s="86" t="s">
        <v>5282</v>
      </c>
      <c r="D1498" s="86" t="s">
        <v>5218</v>
      </c>
      <c r="E1498" s="86">
        <v>1972.41</v>
      </c>
      <c r="F1498" s="86">
        <v>0</v>
      </c>
      <c r="G1498" s="83">
        <v>0</v>
      </c>
    </row>
    <row r="1499" spans="2:7" ht="30.6" thickBot="1">
      <c r="B1499" s="87" t="s">
        <v>5194</v>
      </c>
      <c r="C1499" s="88" t="s">
        <v>5282</v>
      </c>
      <c r="D1499" s="88" t="s">
        <v>5218</v>
      </c>
      <c r="E1499" s="88">
        <v>1972.44</v>
      </c>
      <c r="F1499" s="88">
        <v>0</v>
      </c>
      <c r="G1499" s="89">
        <v>0</v>
      </c>
    </row>
    <row r="1500" spans="2:7" ht="30.6" thickBot="1">
      <c r="B1500" s="82" t="s">
        <v>5194</v>
      </c>
      <c r="C1500" s="86" t="s">
        <v>5282</v>
      </c>
      <c r="D1500" s="86" t="s">
        <v>5218</v>
      </c>
      <c r="E1500" s="86">
        <v>1972.48</v>
      </c>
      <c r="F1500" s="86">
        <v>0</v>
      </c>
      <c r="G1500" s="83">
        <v>0</v>
      </c>
    </row>
    <row r="1501" spans="2:7" ht="30.6" thickBot="1">
      <c r="B1501" s="87" t="s">
        <v>5194</v>
      </c>
      <c r="C1501" s="88" t="s">
        <v>5282</v>
      </c>
      <c r="D1501" s="88" t="s">
        <v>5218</v>
      </c>
      <c r="E1501" s="88">
        <v>1972.51</v>
      </c>
      <c r="F1501" s="88">
        <v>0</v>
      </c>
      <c r="G1501" s="89">
        <v>0</v>
      </c>
    </row>
    <row r="1502" spans="2:7" ht="30.6" thickBot="1">
      <c r="B1502" s="82" t="s">
        <v>5194</v>
      </c>
      <c r="C1502" s="86" t="s">
        <v>5282</v>
      </c>
      <c r="D1502" s="86" t="s">
        <v>5218</v>
      </c>
      <c r="E1502" s="86">
        <v>1972.55</v>
      </c>
      <c r="F1502" s="86">
        <v>0</v>
      </c>
      <c r="G1502" s="83">
        <v>0</v>
      </c>
    </row>
    <row r="1503" spans="2:7" ht="30.6" thickBot="1">
      <c r="B1503" s="87" t="s">
        <v>5194</v>
      </c>
      <c r="C1503" s="88" t="s">
        <v>5282</v>
      </c>
      <c r="D1503" s="88" t="s">
        <v>5218</v>
      </c>
      <c r="E1503" s="88">
        <v>1972.58</v>
      </c>
      <c r="F1503" s="88">
        <v>0</v>
      </c>
      <c r="G1503" s="89">
        <v>0</v>
      </c>
    </row>
    <row r="1504" spans="2:7" ht="30.6" thickBot="1">
      <c r="B1504" s="82" t="s">
        <v>5194</v>
      </c>
      <c r="C1504" s="86" t="s">
        <v>5282</v>
      </c>
      <c r="D1504" s="86" t="s">
        <v>5218</v>
      </c>
      <c r="E1504" s="86">
        <v>1972.61</v>
      </c>
      <c r="F1504" s="86">
        <v>0</v>
      </c>
      <c r="G1504" s="83">
        <v>0</v>
      </c>
    </row>
    <row r="1505" spans="2:7" ht="30.6" thickBot="1">
      <c r="B1505" s="87" t="s">
        <v>5194</v>
      </c>
      <c r="C1505" s="88" t="s">
        <v>5282</v>
      </c>
      <c r="D1505" s="88" t="s">
        <v>5218</v>
      </c>
      <c r="E1505" s="88">
        <v>1972.65</v>
      </c>
      <c r="F1505" s="88">
        <v>0</v>
      </c>
      <c r="G1505" s="89">
        <v>0</v>
      </c>
    </row>
    <row r="1506" spans="2:7" ht="30.6" thickBot="1">
      <c r="B1506" s="82" t="s">
        <v>5194</v>
      </c>
      <c r="C1506" s="86" t="s">
        <v>5282</v>
      </c>
      <c r="D1506" s="86" t="s">
        <v>5218</v>
      </c>
      <c r="E1506" s="86">
        <v>1972.68</v>
      </c>
      <c r="F1506" s="86">
        <v>0</v>
      </c>
      <c r="G1506" s="83">
        <v>0</v>
      </c>
    </row>
    <row r="1507" spans="2:7" ht="30.6" thickBot="1">
      <c r="B1507" s="87" t="s">
        <v>5194</v>
      </c>
      <c r="C1507" s="88" t="s">
        <v>5282</v>
      </c>
      <c r="D1507" s="88" t="s">
        <v>5218</v>
      </c>
      <c r="E1507" s="88">
        <v>1972.72</v>
      </c>
      <c r="F1507" s="88">
        <v>0</v>
      </c>
      <c r="G1507" s="89">
        <v>0</v>
      </c>
    </row>
    <row r="1508" spans="2:7" ht="30.6" thickBot="1">
      <c r="B1508" s="82" t="s">
        <v>5194</v>
      </c>
      <c r="C1508" s="86" t="s">
        <v>5282</v>
      </c>
      <c r="D1508" s="86" t="s">
        <v>5218</v>
      </c>
      <c r="E1508" s="86">
        <v>1972.75</v>
      </c>
      <c r="F1508" s="86">
        <v>0</v>
      </c>
      <c r="G1508" s="83">
        <v>0</v>
      </c>
    </row>
    <row r="1509" spans="2:7" ht="30.6" thickBot="1">
      <c r="B1509" s="87" t="s">
        <v>5194</v>
      </c>
      <c r="C1509" s="88" t="s">
        <v>5282</v>
      </c>
      <c r="D1509" s="88" t="s">
        <v>5218</v>
      </c>
      <c r="E1509" s="88">
        <v>1972.75</v>
      </c>
      <c r="F1509" s="88">
        <v>0</v>
      </c>
      <c r="G1509" s="89">
        <v>0</v>
      </c>
    </row>
    <row r="1510" spans="2:7" ht="30.6" thickBot="1">
      <c r="B1510" s="82" t="s">
        <v>5194</v>
      </c>
      <c r="C1510" s="86" t="s">
        <v>5205</v>
      </c>
      <c r="D1510" s="86" t="s">
        <v>5218</v>
      </c>
      <c r="E1510" s="86">
        <v>1969.16</v>
      </c>
      <c r="F1510" s="86">
        <v>0</v>
      </c>
      <c r="G1510" s="83">
        <v>0</v>
      </c>
    </row>
    <row r="1511" spans="2:7" ht="30.6" thickBot="1">
      <c r="B1511" s="87" t="s">
        <v>5194</v>
      </c>
      <c r="C1511" s="88" t="s">
        <v>5205</v>
      </c>
      <c r="D1511" s="88" t="s">
        <v>5218</v>
      </c>
      <c r="E1511" s="88">
        <v>1969.19</v>
      </c>
      <c r="F1511" s="88">
        <v>0</v>
      </c>
      <c r="G1511" s="89">
        <v>0</v>
      </c>
    </row>
    <row r="1512" spans="2:7" ht="30.6" thickBot="1">
      <c r="B1512" s="82" t="s">
        <v>5194</v>
      </c>
      <c r="C1512" s="86" t="s">
        <v>5205</v>
      </c>
      <c r="D1512" s="86" t="s">
        <v>5218</v>
      </c>
      <c r="E1512" s="86">
        <v>1969.23</v>
      </c>
      <c r="F1512" s="86">
        <v>0</v>
      </c>
      <c r="G1512" s="83">
        <v>0</v>
      </c>
    </row>
    <row r="1513" spans="2:7" ht="30.6" thickBot="1">
      <c r="B1513" s="87" t="s">
        <v>5194</v>
      </c>
      <c r="C1513" s="88" t="s">
        <v>5205</v>
      </c>
      <c r="D1513" s="88" t="s">
        <v>5218</v>
      </c>
      <c r="E1513" s="88">
        <v>1969.27</v>
      </c>
      <c r="F1513" s="88">
        <v>0</v>
      </c>
      <c r="G1513" s="89">
        <v>0</v>
      </c>
    </row>
    <row r="1514" spans="2:7" ht="30.6" thickBot="1">
      <c r="B1514" s="82" t="s">
        <v>5194</v>
      </c>
      <c r="C1514" s="86" t="s">
        <v>5205</v>
      </c>
      <c r="D1514" s="86" t="s">
        <v>5218</v>
      </c>
      <c r="E1514" s="86">
        <v>1969.31</v>
      </c>
      <c r="F1514" s="86">
        <v>0</v>
      </c>
      <c r="G1514" s="83">
        <v>0</v>
      </c>
    </row>
    <row r="1515" spans="2:7" ht="30.6" thickBot="1">
      <c r="B1515" s="87" t="s">
        <v>5194</v>
      </c>
      <c r="C1515" s="88" t="s">
        <v>5205</v>
      </c>
      <c r="D1515" s="88" t="s">
        <v>5218</v>
      </c>
      <c r="E1515" s="88">
        <v>1969.35</v>
      </c>
      <c r="F1515" s="88">
        <v>0</v>
      </c>
      <c r="G1515" s="89">
        <v>0</v>
      </c>
    </row>
    <row r="1516" spans="2:7" ht="30.6" thickBot="1">
      <c r="B1516" s="82" t="s">
        <v>5194</v>
      </c>
      <c r="C1516" s="86" t="s">
        <v>5205</v>
      </c>
      <c r="D1516" s="86" t="s">
        <v>5218</v>
      </c>
      <c r="E1516" s="86">
        <v>1969.38</v>
      </c>
      <c r="F1516" s="86">
        <v>0</v>
      </c>
      <c r="G1516" s="83">
        <v>0</v>
      </c>
    </row>
    <row r="1517" spans="2:7" ht="30.6" thickBot="1">
      <c r="B1517" s="87" t="s">
        <v>5194</v>
      </c>
      <c r="C1517" s="88" t="s">
        <v>5205</v>
      </c>
      <c r="D1517" s="88" t="s">
        <v>5218</v>
      </c>
      <c r="E1517" s="88">
        <v>1969.42</v>
      </c>
      <c r="F1517" s="88">
        <v>0</v>
      </c>
      <c r="G1517" s="89">
        <v>0</v>
      </c>
    </row>
    <row r="1518" spans="2:7" ht="30.6" thickBot="1">
      <c r="B1518" s="82" t="s">
        <v>5194</v>
      </c>
      <c r="C1518" s="86" t="s">
        <v>5205</v>
      </c>
      <c r="D1518" s="86" t="s">
        <v>5218</v>
      </c>
      <c r="E1518" s="86">
        <v>1969.46</v>
      </c>
      <c r="F1518" s="86">
        <v>0</v>
      </c>
      <c r="G1518" s="83">
        <v>0</v>
      </c>
    </row>
    <row r="1519" spans="2:7" ht="30.6" thickBot="1">
      <c r="B1519" s="87" t="s">
        <v>5194</v>
      </c>
      <c r="C1519" s="88" t="s">
        <v>5205</v>
      </c>
      <c r="D1519" s="88" t="s">
        <v>5218</v>
      </c>
      <c r="E1519" s="88">
        <v>1969.5</v>
      </c>
      <c r="F1519" s="88">
        <v>0</v>
      </c>
      <c r="G1519" s="89">
        <v>0</v>
      </c>
    </row>
    <row r="1520" spans="2:7" ht="30.6" thickBot="1">
      <c r="B1520" s="82" t="s">
        <v>5194</v>
      </c>
      <c r="C1520" s="86" t="s">
        <v>5205</v>
      </c>
      <c r="D1520" s="86" t="s">
        <v>5218</v>
      </c>
      <c r="E1520" s="86">
        <v>1969.53</v>
      </c>
      <c r="F1520" s="86">
        <v>0</v>
      </c>
      <c r="G1520" s="83">
        <v>0</v>
      </c>
    </row>
    <row r="1521" spans="2:7" ht="30.6" thickBot="1">
      <c r="B1521" s="87" t="s">
        <v>5194</v>
      </c>
      <c r="C1521" s="88" t="s">
        <v>5205</v>
      </c>
      <c r="D1521" s="88" t="s">
        <v>5218</v>
      </c>
      <c r="E1521" s="88">
        <v>1969.57</v>
      </c>
      <c r="F1521" s="88">
        <v>0</v>
      </c>
      <c r="G1521" s="89">
        <v>0</v>
      </c>
    </row>
    <row r="1522" spans="2:7" ht="30.6" thickBot="1">
      <c r="B1522" s="82" t="s">
        <v>5194</v>
      </c>
      <c r="C1522" s="86" t="s">
        <v>5205</v>
      </c>
      <c r="D1522" s="86" t="s">
        <v>5218</v>
      </c>
      <c r="E1522" s="86">
        <v>1969.61</v>
      </c>
      <c r="F1522" s="86">
        <v>0</v>
      </c>
      <c r="G1522" s="83">
        <v>0</v>
      </c>
    </row>
    <row r="1523" spans="2:7" ht="30.6" thickBot="1">
      <c r="B1523" s="87" t="s">
        <v>5194</v>
      </c>
      <c r="C1523" s="88" t="s">
        <v>5205</v>
      </c>
      <c r="D1523" s="88" t="s">
        <v>5218</v>
      </c>
      <c r="E1523" s="88">
        <v>1969.65</v>
      </c>
      <c r="F1523" s="88">
        <v>0</v>
      </c>
      <c r="G1523" s="89">
        <v>0</v>
      </c>
    </row>
    <row r="1524" spans="2:7" ht="30.6" thickBot="1">
      <c r="B1524" s="82" t="s">
        <v>5194</v>
      </c>
      <c r="C1524" s="86" t="s">
        <v>5205</v>
      </c>
      <c r="D1524" s="86" t="s">
        <v>5218</v>
      </c>
      <c r="E1524" s="86">
        <v>1969.68</v>
      </c>
      <c r="F1524" s="86">
        <v>0</v>
      </c>
      <c r="G1524" s="83">
        <v>0</v>
      </c>
    </row>
    <row r="1525" spans="2:7" ht="30.6" thickBot="1">
      <c r="B1525" s="87" t="s">
        <v>5194</v>
      </c>
      <c r="C1525" s="88" t="s">
        <v>5205</v>
      </c>
      <c r="D1525" s="88" t="s">
        <v>5218</v>
      </c>
      <c r="E1525" s="88">
        <v>1969.72</v>
      </c>
      <c r="F1525" s="88">
        <v>0</v>
      </c>
      <c r="G1525" s="89">
        <v>0</v>
      </c>
    </row>
    <row r="1526" spans="2:7" ht="30.6" thickBot="1">
      <c r="B1526" s="82" t="s">
        <v>5194</v>
      </c>
      <c r="C1526" s="86" t="s">
        <v>5205</v>
      </c>
      <c r="D1526" s="86" t="s">
        <v>5218</v>
      </c>
      <c r="E1526" s="86">
        <v>1969.76</v>
      </c>
      <c r="F1526" s="86">
        <v>0</v>
      </c>
      <c r="G1526" s="83">
        <v>0</v>
      </c>
    </row>
    <row r="1527" spans="2:7" ht="30.6" thickBot="1">
      <c r="B1527" s="87" t="s">
        <v>5194</v>
      </c>
      <c r="C1527" s="88" t="s">
        <v>5205</v>
      </c>
      <c r="D1527" s="88" t="s">
        <v>5218</v>
      </c>
      <c r="E1527" s="88">
        <v>1969.8</v>
      </c>
      <c r="F1527" s="88">
        <v>0</v>
      </c>
      <c r="G1527" s="89">
        <v>0</v>
      </c>
    </row>
    <row r="1528" spans="2:7" ht="30.6" thickBot="1">
      <c r="B1528" s="82" t="s">
        <v>5194</v>
      </c>
      <c r="C1528" s="86" t="s">
        <v>5205</v>
      </c>
      <c r="D1528" s="86" t="s">
        <v>5218</v>
      </c>
      <c r="E1528" s="86">
        <v>1969.83</v>
      </c>
      <c r="F1528" s="86">
        <v>0</v>
      </c>
      <c r="G1528" s="83">
        <v>0</v>
      </c>
    </row>
    <row r="1529" spans="2:7" ht="30.6" thickBot="1">
      <c r="B1529" s="87" t="s">
        <v>5194</v>
      </c>
      <c r="C1529" s="88" t="s">
        <v>5205</v>
      </c>
      <c r="D1529" s="88" t="s">
        <v>5218</v>
      </c>
      <c r="E1529" s="88">
        <v>1969.87</v>
      </c>
      <c r="F1529" s="88">
        <v>0</v>
      </c>
      <c r="G1529" s="89">
        <v>0</v>
      </c>
    </row>
    <row r="1530" spans="2:7" ht="30.6" thickBot="1">
      <c r="B1530" s="82" t="s">
        <v>5194</v>
      </c>
      <c r="C1530" s="86" t="s">
        <v>5205</v>
      </c>
      <c r="D1530" s="86" t="s">
        <v>5218</v>
      </c>
      <c r="E1530" s="86">
        <v>1969.91</v>
      </c>
      <c r="F1530" s="86">
        <v>0</v>
      </c>
      <c r="G1530" s="83">
        <v>0</v>
      </c>
    </row>
    <row r="1531" spans="2:7" ht="30.6" thickBot="1">
      <c r="B1531" s="87" t="s">
        <v>5194</v>
      </c>
      <c r="C1531" s="88" t="s">
        <v>5205</v>
      </c>
      <c r="D1531" s="88" t="s">
        <v>5218</v>
      </c>
      <c r="E1531" s="88">
        <v>1969.94</v>
      </c>
      <c r="F1531" s="88">
        <v>0</v>
      </c>
      <c r="G1531" s="89">
        <v>0</v>
      </c>
    </row>
    <row r="1532" spans="2:7" ht="30.6" thickBot="1">
      <c r="B1532" s="82" t="s">
        <v>5194</v>
      </c>
      <c r="C1532" s="86" t="s">
        <v>5205</v>
      </c>
      <c r="D1532" s="86" t="s">
        <v>5218</v>
      </c>
      <c r="E1532" s="86">
        <v>1969.98</v>
      </c>
      <c r="F1532" s="86">
        <v>0</v>
      </c>
      <c r="G1532" s="83">
        <v>0</v>
      </c>
    </row>
    <row r="1533" spans="2:7" ht="30.6" thickBot="1">
      <c r="B1533" s="87" t="s">
        <v>5194</v>
      </c>
      <c r="C1533" s="88" t="s">
        <v>5205</v>
      </c>
      <c r="D1533" s="88" t="s">
        <v>5218</v>
      </c>
      <c r="E1533" s="88">
        <v>1970.02</v>
      </c>
      <c r="F1533" s="88">
        <v>0</v>
      </c>
      <c r="G1533" s="89">
        <v>0</v>
      </c>
    </row>
    <row r="1534" spans="2:7" ht="30.6" thickBot="1">
      <c r="B1534" s="82" t="s">
        <v>5194</v>
      </c>
      <c r="C1534" s="86" t="s">
        <v>5205</v>
      </c>
      <c r="D1534" s="86" t="s">
        <v>5218</v>
      </c>
      <c r="E1534" s="86">
        <v>1970.05</v>
      </c>
      <c r="F1534" s="86">
        <v>0</v>
      </c>
      <c r="G1534" s="83">
        <v>0</v>
      </c>
    </row>
    <row r="1535" spans="2:7" ht="30.6" thickBot="1">
      <c r="B1535" s="87" t="s">
        <v>5194</v>
      </c>
      <c r="C1535" s="88" t="s">
        <v>5205</v>
      </c>
      <c r="D1535" s="88" t="s">
        <v>5218</v>
      </c>
      <c r="E1535" s="88">
        <v>1970.09</v>
      </c>
      <c r="F1535" s="88">
        <v>0</v>
      </c>
      <c r="G1535" s="89">
        <v>0</v>
      </c>
    </row>
    <row r="1536" spans="2:7" ht="30.6" thickBot="1">
      <c r="B1536" s="82" t="s">
        <v>5194</v>
      </c>
      <c r="C1536" s="86" t="s">
        <v>5205</v>
      </c>
      <c r="D1536" s="86" t="s">
        <v>5218</v>
      </c>
      <c r="E1536" s="86">
        <v>1970.13</v>
      </c>
      <c r="F1536" s="86">
        <v>0</v>
      </c>
      <c r="G1536" s="83">
        <v>0</v>
      </c>
    </row>
    <row r="1537" spans="2:7" ht="30.6" thickBot="1">
      <c r="B1537" s="87" t="s">
        <v>5194</v>
      </c>
      <c r="C1537" s="88" t="s">
        <v>5205</v>
      </c>
      <c r="D1537" s="88" t="s">
        <v>5218</v>
      </c>
      <c r="E1537" s="88">
        <v>1970.16</v>
      </c>
      <c r="F1537" s="88">
        <v>0</v>
      </c>
      <c r="G1537" s="89">
        <v>0</v>
      </c>
    </row>
    <row r="1538" spans="2:7" ht="30.6" thickBot="1">
      <c r="B1538" s="82" t="s">
        <v>5194</v>
      </c>
      <c r="C1538" s="86" t="s">
        <v>5205</v>
      </c>
      <c r="D1538" s="86" t="s">
        <v>5218</v>
      </c>
      <c r="E1538" s="86">
        <v>1970.2</v>
      </c>
      <c r="F1538" s="86">
        <v>0</v>
      </c>
      <c r="G1538" s="83">
        <v>0</v>
      </c>
    </row>
    <row r="1539" spans="2:7" ht="30.6" thickBot="1">
      <c r="B1539" s="87" t="s">
        <v>5194</v>
      </c>
      <c r="C1539" s="88" t="s">
        <v>5205</v>
      </c>
      <c r="D1539" s="88" t="s">
        <v>5218</v>
      </c>
      <c r="E1539" s="88">
        <v>1970.24</v>
      </c>
      <c r="F1539" s="88">
        <v>0</v>
      </c>
      <c r="G1539" s="89">
        <v>0</v>
      </c>
    </row>
    <row r="1540" spans="2:7" ht="30.6" thickBot="1">
      <c r="B1540" s="82" t="s">
        <v>5194</v>
      </c>
      <c r="C1540" s="86" t="s">
        <v>5205</v>
      </c>
      <c r="D1540" s="86" t="s">
        <v>5218</v>
      </c>
      <c r="E1540" s="86">
        <v>1970.27</v>
      </c>
      <c r="F1540" s="86">
        <v>0</v>
      </c>
      <c r="G1540" s="83">
        <v>0</v>
      </c>
    </row>
    <row r="1541" spans="2:7" ht="30.6" thickBot="1">
      <c r="B1541" s="87" t="s">
        <v>5194</v>
      </c>
      <c r="C1541" s="88" t="s">
        <v>5205</v>
      </c>
      <c r="D1541" s="88" t="s">
        <v>5218</v>
      </c>
      <c r="E1541" s="88">
        <v>1970.31</v>
      </c>
      <c r="F1541" s="88">
        <v>0</v>
      </c>
      <c r="G1541" s="89">
        <v>0</v>
      </c>
    </row>
    <row r="1542" spans="2:7" ht="30.6" thickBot="1">
      <c r="B1542" s="82" t="s">
        <v>5194</v>
      </c>
      <c r="C1542" s="86" t="s">
        <v>5205</v>
      </c>
      <c r="D1542" s="86" t="s">
        <v>5218</v>
      </c>
      <c r="E1542" s="86">
        <v>1970.35</v>
      </c>
      <c r="F1542" s="86">
        <v>0</v>
      </c>
      <c r="G1542" s="83">
        <v>0</v>
      </c>
    </row>
    <row r="1543" spans="2:7" ht="30.6" thickBot="1">
      <c r="B1543" s="87" t="s">
        <v>5194</v>
      </c>
      <c r="C1543" s="88" t="s">
        <v>5205</v>
      </c>
      <c r="D1543" s="88" t="s">
        <v>5218</v>
      </c>
      <c r="E1543" s="88">
        <v>1970.38</v>
      </c>
      <c r="F1543" s="88">
        <v>0</v>
      </c>
      <c r="G1543" s="89">
        <v>0</v>
      </c>
    </row>
    <row r="1544" spans="2:7" ht="30.6" thickBot="1">
      <c r="B1544" s="82" t="s">
        <v>5194</v>
      </c>
      <c r="C1544" s="86" t="s">
        <v>5205</v>
      </c>
      <c r="D1544" s="86" t="s">
        <v>5218</v>
      </c>
      <c r="E1544" s="86">
        <v>1970.42</v>
      </c>
      <c r="F1544" s="86">
        <v>0</v>
      </c>
      <c r="G1544" s="83">
        <v>0</v>
      </c>
    </row>
    <row r="1545" spans="2:7" ht="30.6" thickBot="1">
      <c r="B1545" s="87" t="s">
        <v>5194</v>
      </c>
      <c r="C1545" s="88" t="s">
        <v>5205</v>
      </c>
      <c r="D1545" s="88" t="s">
        <v>5218</v>
      </c>
      <c r="E1545" s="88">
        <v>1970.46</v>
      </c>
      <c r="F1545" s="88">
        <v>0</v>
      </c>
      <c r="G1545" s="89">
        <v>0</v>
      </c>
    </row>
    <row r="1546" spans="2:7" ht="30.6" thickBot="1">
      <c r="B1546" s="82" t="s">
        <v>5194</v>
      </c>
      <c r="C1546" s="86" t="s">
        <v>5205</v>
      </c>
      <c r="D1546" s="86" t="s">
        <v>5218</v>
      </c>
      <c r="E1546" s="86">
        <v>1970.49</v>
      </c>
      <c r="F1546" s="86">
        <v>0</v>
      </c>
      <c r="G1546" s="83">
        <v>0</v>
      </c>
    </row>
    <row r="1547" spans="2:7" ht="30.6" thickBot="1">
      <c r="B1547" s="87" t="s">
        <v>5194</v>
      </c>
      <c r="C1547" s="88" t="s">
        <v>5205</v>
      </c>
      <c r="D1547" s="88" t="s">
        <v>5218</v>
      </c>
      <c r="E1547" s="88">
        <v>1970.53</v>
      </c>
      <c r="F1547" s="88">
        <v>0</v>
      </c>
      <c r="G1547" s="89">
        <v>0</v>
      </c>
    </row>
    <row r="1548" spans="2:7" ht="30.6" thickBot="1">
      <c r="B1548" s="82" t="s">
        <v>5194</v>
      </c>
      <c r="C1548" s="86" t="s">
        <v>5205</v>
      </c>
      <c r="D1548" s="86" t="s">
        <v>5218</v>
      </c>
      <c r="E1548" s="86">
        <v>1970.57</v>
      </c>
      <c r="F1548" s="86">
        <v>0</v>
      </c>
      <c r="G1548" s="83">
        <v>0</v>
      </c>
    </row>
    <row r="1549" spans="2:7" ht="30.6" thickBot="1">
      <c r="B1549" s="87" t="s">
        <v>5194</v>
      </c>
      <c r="C1549" s="88" t="s">
        <v>5205</v>
      </c>
      <c r="D1549" s="88" t="s">
        <v>5218</v>
      </c>
      <c r="E1549" s="88">
        <v>1970.6</v>
      </c>
      <c r="F1549" s="88">
        <v>0</v>
      </c>
      <c r="G1549" s="89">
        <v>0</v>
      </c>
    </row>
    <row r="1550" spans="2:7" ht="30.6" thickBot="1">
      <c r="B1550" s="82" t="s">
        <v>5194</v>
      </c>
      <c r="C1550" s="86" t="s">
        <v>5205</v>
      </c>
      <c r="D1550" s="86" t="s">
        <v>5218</v>
      </c>
      <c r="E1550" s="86">
        <v>1970.64</v>
      </c>
      <c r="F1550" s="86">
        <v>0</v>
      </c>
      <c r="G1550" s="83">
        <v>0</v>
      </c>
    </row>
    <row r="1551" spans="2:7" ht="30.6" thickBot="1">
      <c r="B1551" s="87" t="s">
        <v>5194</v>
      </c>
      <c r="C1551" s="88" t="s">
        <v>5205</v>
      </c>
      <c r="D1551" s="88" t="s">
        <v>5218</v>
      </c>
      <c r="E1551" s="88">
        <v>1970.67</v>
      </c>
      <c r="F1551" s="88">
        <v>0</v>
      </c>
      <c r="G1551" s="89">
        <v>0</v>
      </c>
    </row>
    <row r="1552" spans="2:7" ht="30.6" thickBot="1">
      <c r="B1552" s="82" t="s">
        <v>5194</v>
      </c>
      <c r="C1552" s="86" t="s">
        <v>5205</v>
      </c>
      <c r="D1552" s="86" t="s">
        <v>5218</v>
      </c>
      <c r="E1552" s="86">
        <v>1970.71</v>
      </c>
      <c r="F1552" s="86">
        <v>0</v>
      </c>
      <c r="G1552" s="83">
        <v>0</v>
      </c>
    </row>
    <row r="1553" spans="2:7" ht="30.6" thickBot="1">
      <c r="B1553" s="87" t="s">
        <v>5194</v>
      </c>
      <c r="C1553" s="88" t="s">
        <v>5205</v>
      </c>
      <c r="D1553" s="88" t="s">
        <v>5218</v>
      </c>
      <c r="E1553" s="88">
        <v>1970.75</v>
      </c>
      <c r="F1553" s="88">
        <v>0</v>
      </c>
      <c r="G1553" s="89">
        <v>0</v>
      </c>
    </row>
    <row r="1554" spans="2:7" ht="30.6" thickBot="1">
      <c r="B1554" s="82" t="s">
        <v>5194</v>
      </c>
      <c r="C1554" s="86" t="s">
        <v>5205</v>
      </c>
      <c r="D1554" s="86" t="s">
        <v>5218</v>
      </c>
      <c r="E1554" s="86">
        <v>1970.78</v>
      </c>
      <c r="F1554" s="86">
        <v>0</v>
      </c>
      <c r="G1554" s="83">
        <v>0</v>
      </c>
    </row>
    <row r="1555" spans="2:7" ht="30.6" thickBot="1">
      <c r="B1555" s="87" t="s">
        <v>5194</v>
      </c>
      <c r="C1555" s="88" t="s">
        <v>5205</v>
      </c>
      <c r="D1555" s="88" t="s">
        <v>5218</v>
      </c>
      <c r="E1555" s="88">
        <v>1970.82</v>
      </c>
      <c r="F1555" s="88">
        <v>0</v>
      </c>
      <c r="G1555" s="89">
        <v>0</v>
      </c>
    </row>
    <row r="1556" spans="2:7" ht="30.6" thickBot="1">
      <c r="B1556" s="82" t="s">
        <v>5194</v>
      </c>
      <c r="C1556" s="86" t="s">
        <v>5205</v>
      </c>
      <c r="D1556" s="86" t="s">
        <v>5218</v>
      </c>
      <c r="E1556" s="86">
        <v>1970.85</v>
      </c>
      <c r="F1556" s="86">
        <v>0</v>
      </c>
      <c r="G1556" s="83">
        <v>0</v>
      </c>
    </row>
    <row r="1557" spans="2:7" ht="30.6" thickBot="1">
      <c r="B1557" s="87" t="s">
        <v>5194</v>
      </c>
      <c r="C1557" s="88" t="s">
        <v>5205</v>
      </c>
      <c r="D1557" s="88" t="s">
        <v>5218</v>
      </c>
      <c r="E1557" s="88">
        <v>1970.89</v>
      </c>
      <c r="F1557" s="88">
        <v>0</v>
      </c>
      <c r="G1557" s="89">
        <v>0</v>
      </c>
    </row>
    <row r="1558" spans="2:7" ht="30.6" thickBot="1">
      <c r="B1558" s="82" t="s">
        <v>5194</v>
      </c>
      <c r="C1558" s="86" t="s">
        <v>5205</v>
      </c>
      <c r="D1558" s="86" t="s">
        <v>5218</v>
      </c>
      <c r="E1558" s="86">
        <v>1970.93</v>
      </c>
      <c r="F1558" s="86">
        <v>0</v>
      </c>
      <c r="G1558" s="83">
        <v>0</v>
      </c>
    </row>
    <row r="1559" spans="2:7" ht="30.6" thickBot="1">
      <c r="B1559" s="87" t="s">
        <v>5194</v>
      </c>
      <c r="C1559" s="88" t="s">
        <v>5205</v>
      </c>
      <c r="D1559" s="88" t="s">
        <v>5218</v>
      </c>
      <c r="E1559" s="88">
        <v>1970.96</v>
      </c>
      <c r="F1559" s="88">
        <v>0</v>
      </c>
      <c r="G1559" s="89">
        <v>0</v>
      </c>
    </row>
    <row r="1560" spans="2:7" ht="30.6" thickBot="1">
      <c r="B1560" s="82" t="s">
        <v>5194</v>
      </c>
      <c r="C1560" s="86" t="s">
        <v>5205</v>
      </c>
      <c r="D1560" s="86" t="s">
        <v>5218</v>
      </c>
      <c r="E1560" s="86">
        <v>1971</v>
      </c>
      <c r="F1560" s="86">
        <v>0</v>
      </c>
      <c r="G1560" s="83">
        <v>0</v>
      </c>
    </row>
    <row r="1561" spans="2:7" ht="30.6" thickBot="1">
      <c r="B1561" s="87" t="s">
        <v>5194</v>
      </c>
      <c r="C1561" s="88" t="s">
        <v>5205</v>
      </c>
      <c r="D1561" s="88" t="s">
        <v>5218</v>
      </c>
      <c r="E1561" s="88">
        <v>1971.03</v>
      </c>
      <c r="F1561" s="88">
        <v>0</v>
      </c>
      <c r="G1561" s="89">
        <v>0</v>
      </c>
    </row>
    <row r="1562" spans="2:7" ht="30.6" thickBot="1">
      <c r="B1562" s="82" t="s">
        <v>5194</v>
      </c>
      <c r="C1562" s="86" t="s">
        <v>5205</v>
      </c>
      <c r="D1562" s="86" t="s">
        <v>5218</v>
      </c>
      <c r="E1562" s="86">
        <v>1971.07</v>
      </c>
      <c r="F1562" s="86">
        <v>0</v>
      </c>
      <c r="G1562" s="83">
        <v>0</v>
      </c>
    </row>
    <row r="1563" spans="2:7" ht="30.6" thickBot="1">
      <c r="B1563" s="87" t="s">
        <v>5194</v>
      </c>
      <c r="C1563" s="88" t="s">
        <v>5205</v>
      </c>
      <c r="D1563" s="88" t="s">
        <v>5218</v>
      </c>
      <c r="E1563" s="88">
        <v>1971.1</v>
      </c>
      <c r="F1563" s="88">
        <v>0</v>
      </c>
      <c r="G1563" s="89">
        <v>0</v>
      </c>
    </row>
    <row r="1564" spans="2:7" ht="30.6" thickBot="1">
      <c r="B1564" s="82" t="s">
        <v>5194</v>
      </c>
      <c r="C1564" s="86" t="s">
        <v>5205</v>
      </c>
      <c r="D1564" s="86" t="s">
        <v>5218</v>
      </c>
      <c r="E1564" s="86">
        <v>1971.14</v>
      </c>
      <c r="F1564" s="86">
        <v>0</v>
      </c>
      <c r="G1564" s="83">
        <v>0</v>
      </c>
    </row>
    <row r="1565" spans="2:7" ht="30.6" thickBot="1">
      <c r="B1565" s="87" t="s">
        <v>5194</v>
      </c>
      <c r="C1565" s="88" t="s">
        <v>5205</v>
      </c>
      <c r="D1565" s="88" t="s">
        <v>5218</v>
      </c>
      <c r="E1565" s="88">
        <v>1971.18</v>
      </c>
      <c r="F1565" s="88">
        <v>0</v>
      </c>
      <c r="G1565" s="89">
        <v>0</v>
      </c>
    </row>
    <row r="1566" spans="2:7" ht="30.6" thickBot="1">
      <c r="B1566" s="82" t="s">
        <v>5194</v>
      </c>
      <c r="C1566" s="86" t="s">
        <v>5205</v>
      </c>
      <c r="D1566" s="86" t="s">
        <v>5218</v>
      </c>
      <c r="E1566" s="86">
        <v>1971.21</v>
      </c>
      <c r="F1566" s="86">
        <v>0</v>
      </c>
      <c r="G1566" s="83">
        <v>0</v>
      </c>
    </row>
    <row r="1567" spans="2:7" ht="30.6" thickBot="1">
      <c r="B1567" s="87" t="s">
        <v>5194</v>
      </c>
      <c r="C1567" s="88" t="s">
        <v>5205</v>
      </c>
      <c r="D1567" s="88" t="s">
        <v>5218</v>
      </c>
      <c r="E1567" s="88">
        <v>1971.25</v>
      </c>
      <c r="F1567" s="88">
        <v>0</v>
      </c>
      <c r="G1567" s="89">
        <v>0</v>
      </c>
    </row>
    <row r="1568" spans="2:7" ht="30.6" thickBot="1">
      <c r="B1568" s="82" t="s">
        <v>5194</v>
      </c>
      <c r="C1568" s="86" t="s">
        <v>5205</v>
      </c>
      <c r="D1568" s="86" t="s">
        <v>5218</v>
      </c>
      <c r="E1568" s="86">
        <v>1971.28</v>
      </c>
      <c r="F1568" s="86">
        <v>0</v>
      </c>
      <c r="G1568" s="83">
        <v>0</v>
      </c>
    </row>
    <row r="1569" spans="2:7" ht="30.6" thickBot="1">
      <c r="B1569" s="87" t="s">
        <v>5194</v>
      </c>
      <c r="C1569" s="88" t="s">
        <v>5205</v>
      </c>
      <c r="D1569" s="88" t="s">
        <v>5218</v>
      </c>
      <c r="E1569" s="88">
        <v>1971.32</v>
      </c>
      <c r="F1569" s="88">
        <v>0</v>
      </c>
      <c r="G1569" s="89">
        <v>0</v>
      </c>
    </row>
    <row r="1570" spans="2:7" ht="30.6" thickBot="1">
      <c r="B1570" s="82" t="s">
        <v>5194</v>
      </c>
      <c r="C1570" s="86" t="s">
        <v>5205</v>
      </c>
      <c r="D1570" s="86" t="s">
        <v>5218</v>
      </c>
      <c r="E1570" s="86">
        <v>1971.35</v>
      </c>
      <c r="F1570" s="86">
        <v>0</v>
      </c>
      <c r="G1570" s="83">
        <v>0</v>
      </c>
    </row>
    <row r="1571" spans="2:7" ht="30.6" thickBot="1">
      <c r="B1571" s="87" t="s">
        <v>5194</v>
      </c>
      <c r="C1571" s="88" t="s">
        <v>5205</v>
      </c>
      <c r="D1571" s="88" t="s">
        <v>5218</v>
      </c>
      <c r="E1571" s="88">
        <v>1971.39</v>
      </c>
      <c r="F1571" s="88">
        <v>0</v>
      </c>
      <c r="G1571" s="89">
        <v>0</v>
      </c>
    </row>
    <row r="1572" spans="2:7" ht="30.6" thickBot="1">
      <c r="B1572" s="82" t="s">
        <v>5194</v>
      </c>
      <c r="C1572" s="86" t="s">
        <v>5205</v>
      </c>
      <c r="D1572" s="86" t="s">
        <v>5218</v>
      </c>
      <c r="E1572" s="86">
        <v>1971.42</v>
      </c>
      <c r="F1572" s="86">
        <v>0</v>
      </c>
      <c r="G1572" s="83">
        <v>0</v>
      </c>
    </row>
    <row r="1573" spans="2:7" ht="30.6" thickBot="1">
      <c r="B1573" s="87" t="s">
        <v>5194</v>
      </c>
      <c r="C1573" s="88" t="s">
        <v>5205</v>
      </c>
      <c r="D1573" s="88" t="s">
        <v>5218</v>
      </c>
      <c r="E1573" s="88">
        <v>1971.46</v>
      </c>
      <c r="F1573" s="88">
        <v>0</v>
      </c>
      <c r="G1573" s="89">
        <v>0</v>
      </c>
    </row>
    <row r="1574" spans="2:7" ht="30.6" thickBot="1">
      <c r="B1574" s="82" t="s">
        <v>5194</v>
      </c>
      <c r="C1574" s="86" t="s">
        <v>5205</v>
      </c>
      <c r="D1574" s="86" t="s">
        <v>5218</v>
      </c>
      <c r="E1574" s="86">
        <v>1971.49</v>
      </c>
      <c r="F1574" s="86">
        <v>0</v>
      </c>
      <c r="G1574" s="83">
        <v>0</v>
      </c>
    </row>
    <row r="1575" spans="2:7" ht="30.6" thickBot="1">
      <c r="B1575" s="87" t="s">
        <v>5194</v>
      </c>
      <c r="C1575" s="88" t="s">
        <v>5205</v>
      </c>
      <c r="D1575" s="88" t="s">
        <v>5218</v>
      </c>
      <c r="E1575" s="88">
        <v>1971.53</v>
      </c>
      <c r="F1575" s="88">
        <v>0</v>
      </c>
      <c r="G1575" s="89">
        <v>0</v>
      </c>
    </row>
    <row r="1576" spans="2:7" ht="30.6" thickBot="1">
      <c r="B1576" s="82" t="s">
        <v>5194</v>
      </c>
      <c r="C1576" s="86" t="s">
        <v>5205</v>
      </c>
      <c r="D1576" s="86" t="s">
        <v>5218</v>
      </c>
      <c r="E1576" s="86">
        <v>1971.57</v>
      </c>
      <c r="F1576" s="86">
        <v>0</v>
      </c>
      <c r="G1576" s="83">
        <v>0</v>
      </c>
    </row>
    <row r="1577" spans="2:7" ht="30.6" thickBot="1">
      <c r="B1577" s="87" t="s">
        <v>5194</v>
      </c>
      <c r="C1577" s="88" t="s">
        <v>5205</v>
      </c>
      <c r="D1577" s="88" t="s">
        <v>5218</v>
      </c>
      <c r="E1577" s="88">
        <v>1971.6</v>
      </c>
      <c r="F1577" s="88">
        <v>0</v>
      </c>
      <c r="G1577" s="89">
        <v>0</v>
      </c>
    </row>
    <row r="1578" spans="2:7" ht="30.6" thickBot="1">
      <c r="B1578" s="82" t="s">
        <v>5194</v>
      </c>
      <c r="C1578" s="86" t="s">
        <v>5205</v>
      </c>
      <c r="D1578" s="86" t="s">
        <v>5218</v>
      </c>
      <c r="E1578" s="86">
        <v>1971.64</v>
      </c>
      <c r="F1578" s="86">
        <v>0</v>
      </c>
      <c r="G1578" s="83">
        <v>0</v>
      </c>
    </row>
    <row r="1579" spans="2:7" ht="30.6" thickBot="1">
      <c r="B1579" s="87" t="s">
        <v>5194</v>
      </c>
      <c r="C1579" s="88" t="s">
        <v>5205</v>
      </c>
      <c r="D1579" s="88" t="s">
        <v>5218</v>
      </c>
      <c r="E1579" s="88">
        <v>1971.67</v>
      </c>
      <c r="F1579" s="88">
        <v>0</v>
      </c>
      <c r="G1579" s="89">
        <v>0</v>
      </c>
    </row>
    <row r="1580" spans="2:7" ht="30.6" thickBot="1">
      <c r="B1580" s="82" t="s">
        <v>5194</v>
      </c>
      <c r="C1580" s="86" t="s">
        <v>5205</v>
      </c>
      <c r="D1580" s="86" t="s">
        <v>5218</v>
      </c>
      <c r="E1580" s="86">
        <v>1971.71</v>
      </c>
      <c r="F1580" s="86">
        <v>0</v>
      </c>
      <c r="G1580" s="83">
        <v>0</v>
      </c>
    </row>
    <row r="1581" spans="2:7" ht="30.6" thickBot="1">
      <c r="B1581" s="87" t="s">
        <v>5194</v>
      </c>
      <c r="C1581" s="88" t="s">
        <v>5205</v>
      </c>
      <c r="D1581" s="88" t="s">
        <v>5218</v>
      </c>
      <c r="E1581" s="88">
        <v>1971.74</v>
      </c>
      <c r="F1581" s="88">
        <v>0</v>
      </c>
      <c r="G1581" s="89">
        <v>0</v>
      </c>
    </row>
    <row r="1582" spans="2:7" ht="30.6" thickBot="1">
      <c r="B1582" s="82" t="s">
        <v>5194</v>
      </c>
      <c r="C1582" s="86" t="s">
        <v>5205</v>
      </c>
      <c r="D1582" s="86" t="s">
        <v>5218</v>
      </c>
      <c r="E1582" s="86">
        <v>1971.78</v>
      </c>
      <c r="F1582" s="86">
        <v>0</v>
      </c>
      <c r="G1582" s="83">
        <v>0</v>
      </c>
    </row>
    <row r="1583" spans="2:7" ht="30.6" thickBot="1">
      <c r="B1583" s="87" t="s">
        <v>5194</v>
      </c>
      <c r="C1583" s="88" t="s">
        <v>5205</v>
      </c>
      <c r="D1583" s="88" t="s">
        <v>5218</v>
      </c>
      <c r="E1583" s="88">
        <v>1971.81</v>
      </c>
      <c r="F1583" s="88">
        <v>0</v>
      </c>
      <c r="G1583" s="89">
        <v>0</v>
      </c>
    </row>
    <row r="1584" spans="2:7" ht="30.6" thickBot="1">
      <c r="B1584" s="82" t="s">
        <v>5194</v>
      </c>
      <c r="C1584" s="86" t="s">
        <v>5205</v>
      </c>
      <c r="D1584" s="86" t="s">
        <v>5218</v>
      </c>
      <c r="E1584" s="86">
        <v>1971.85</v>
      </c>
      <c r="F1584" s="86">
        <v>0</v>
      </c>
      <c r="G1584" s="83">
        <v>0</v>
      </c>
    </row>
    <row r="1585" spans="2:7" ht="30.6" thickBot="1">
      <c r="B1585" s="87" t="s">
        <v>5194</v>
      </c>
      <c r="C1585" s="88" t="s">
        <v>5205</v>
      </c>
      <c r="D1585" s="88" t="s">
        <v>5218</v>
      </c>
      <c r="E1585" s="88">
        <v>1971.88</v>
      </c>
      <c r="F1585" s="88">
        <v>0</v>
      </c>
      <c r="G1585" s="89">
        <v>0</v>
      </c>
    </row>
    <row r="1586" spans="2:7" ht="30.6" thickBot="1">
      <c r="B1586" s="82" t="s">
        <v>5194</v>
      </c>
      <c r="C1586" s="86" t="s">
        <v>5205</v>
      </c>
      <c r="D1586" s="86" t="s">
        <v>5218</v>
      </c>
      <c r="E1586" s="86">
        <v>1971.92</v>
      </c>
      <c r="F1586" s="86">
        <v>0</v>
      </c>
      <c r="G1586" s="83">
        <v>0</v>
      </c>
    </row>
    <row r="1587" spans="2:7" ht="30.6" thickBot="1">
      <c r="B1587" s="87" t="s">
        <v>5194</v>
      </c>
      <c r="C1587" s="88" t="s">
        <v>5205</v>
      </c>
      <c r="D1587" s="88" t="s">
        <v>5218</v>
      </c>
      <c r="E1587" s="88">
        <v>1971.95</v>
      </c>
      <c r="F1587" s="88">
        <v>0</v>
      </c>
      <c r="G1587" s="89">
        <v>0</v>
      </c>
    </row>
    <row r="1588" spans="2:7" ht="30.6" thickBot="1">
      <c r="B1588" s="82" t="s">
        <v>5194</v>
      </c>
      <c r="C1588" s="86" t="s">
        <v>5205</v>
      </c>
      <c r="D1588" s="86" t="s">
        <v>5218</v>
      </c>
      <c r="E1588" s="86">
        <v>1971.99</v>
      </c>
      <c r="F1588" s="86">
        <v>0</v>
      </c>
      <c r="G1588" s="83">
        <v>0</v>
      </c>
    </row>
    <row r="1589" spans="2:7" ht="30.6" thickBot="1">
      <c r="B1589" s="87" t="s">
        <v>5194</v>
      </c>
      <c r="C1589" s="88" t="s">
        <v>5205</v>
      </c>
      <c r="D1589" s="88" t="s">
        <v>5218</v>
      </c>
      <c r="E1589" s="88">
        <v>1972.02</v>
      </c>
      <c r="F1589" s="88">
        <v>0</v>
      </c>
      <c r="G1589" s="89">
        <v>0</v>
      </c>
    </row>
    <row r="1590" spans="2:7" ht="30.6" thickBot="1">
      <c r="B1590" s="82" t="s">
        <v>5194</v>
      </c>
      <c r="C1590" s="86" t="s">
        <v>5205</v>
      </c>
      <c r="D1590" s="86" t="s">
        <v>5218</v>
      </c>
      <c r="E1590" s="86">
        <v>1972.06</v>
      </c>
      <c r="F1590" s="86">
        <v>0</v>
      </c>
      <c r="G1590" s="83">
        <v>0</v>
      </c>
    </row>
    <row r="1591" spans="2:7" ht="30.6" thickBot="1">
      <c r="B1591" s="87" t="s">
        <v>5194</v>
      </c>
      <c r="C1591" s="88" t="s">
        <v>5205</v>
      </c>
      <c r="D1591" s="88" t="s">
        <v>5218</v>
      </c>
      <c r="E1591" s="88">
        <v>1972.09</v>
      </c>
      <c r="F1591" s="88">
        <v>0</v>
      </c>
      <c r="G1591" s="89">
        <v>0</v>
      </c>
    </row>
    <row r="1592" spans="2:7" ht="30.6" thickBot="1">
      <c r="B1592" s="82" t="s">
        <v>5194</v>
      </c>
      <c r="C1592" s="86" t="s">
        <v>5205</v>
      </c>
      <c r="D1592" s="86" t="s">
        <v>5218</v>
      </c>
      <c r="E1592" s="86">
        <v>1972.13</v>
      </c>
      <c r="F1592" s="86">
        <v>0</v>
      </c>
      <c r="G1592" s="83">
        <v>0</v>
      </c>
    </row>
    <row r="1593" spans="2:7" ht="30.6" thickBot="1">
      <c r="B1593" s="87" t="s">
        <v>5194</v>
      </c>
      <c r="C1593" s="88" t="s">
        <v>5205</v>
      </c>
      <c r="D1593" s="88" t="s">
        <v>5218</v>
      </c>
      <c r="E1593" s="88">
        <v>1972.16</v>
      </c>
      <c r="F1593" s="88">
        <v>0</v>
      </c>
      <c r="G1593" s="89">
        <v>0</v>
      </c>
    </row>
    <row r="1594" spans="2:7" ht="30.6" thickBot="1">
      <c r="B1594" s="82" t="s">
        <v>5194</v>
      </c>
      <c r="C1594" s="86" t="s">
        <v>5205</v>
      </c>
      <c r="D1594" s="86" t="s">
        <v>5218</v>
      </c>
      <c r="E1594" s="86">
        <v>1972.2</v>
      </c>
      <c r="F1594" s="86">
        <v>0</v>
      </c>
      <c r="G1594" s="83">
        <v>0</v>
      </c>
    </row>
    <row r="1595" spans="2:7" ht="30.6" thickBot="1">
      <c r="B1595" s="87" t="s">
        <v>5194</v>
      </c>
      <c r="C1595" s="88" t="s">
        <v>5205</v>
      </c>
      <c r="D1595" s="88" t="s">
        <v>5218</v>
      </c>
      <c r="E1595" s="88">
        <v>1972.23</v>
      </c>
      <c r="F1595" s="88">
        <v>0</v>
      </c>
      <c r="G1595" s="89">
        <v>0</v>
      </c>
    </row>
    <row r="1596" spans="2:7" ht="30.6" thickBot="1">
      <c r="B1596" s="82" t="s">
        <v>5194</v>
      </c>
      <c r="C1596" s="86" t="s">
        <v>5205</v>
      </c>
      <c r="D1596" s="86" t="s">
        <v>5218</v>
      </c>
      <c r="E1596" s="86">
        <v>1972.27</v>
      </c>
      <c r="F1596" s="86">
        <v>0</v>
      </c>
      <c r="G1596" s="83">
        <v>0</v>
      </c>
    </row>
    <row r="1597" spans="2:7" ht="30.6" thickBot="1">
      <c r="B1597" s="87" t="s">
        <v>5194</v>
      </c>
      <c r="C1597" s="88" t="s">
        <v>5205</v>
      </c>
      <c r="D1597" s="88" t="s">
        <v>5218</v>
      </c>
      <c r="E1597" s="88">
        <v>1972.3</v>
      </c>
      <c r="F1597" s="88">
        <v>0</v>
      </c>
      <c r="G1597" s="89">
        <v>0</v>
      </c>
    </row>
    <row r="1598" spans="2:7" ht="30.6" thickBot="1">
      <c r="B1598" s="82" t="s">
        <v>5194</v>
      </c>
      <c r="C1598" s="86" t="s">
        <v>5205</v>
      </c>
      <c r="D1598" s="86" t="s">
        <v>5218</v>
      </c>
      <c r="E1598" s="86">
        <v>1972.34</v>
      </c>
      <c r="F1598" s="86">
        <v>0</v>
      </c>
      <c r="G1598" s="83">
        <v>0</v>
      </c>
    </row>
    <row r="1599" spans="2:7" ht="30.6" thickBot="1">
      <c r="B1599" s="87" t="s">
        <v>5194</v>
      </c>
      <c r="C1599" s="88" t="s">
        <v>5205</v>
      </c>
      <c r="D1599" s="88" t="s">
        <v>5218</v>
      </c>
      <c r="E1599" s="88">
        <v>1972.37</v>
      </c>
      <c r="F1599" s="88">
        <v>0</v>
      </c>
      <c r="G1599" s="89">
        <v>0</v>
      </c>
    </row>
    <row r="1600" spans="2:7" ht="30.6" thickBot="1">
      <c r="B1600" s="82" t="s">
        <v>5194</v>
      </c>
      <c r="C1600" s="86" t="s">
        <v>5205</v>
      </c>
      <c r="D1600" s="86" t="s">
        <v>5218</v>
      </c>
      <c r="E1600" s="86">
        <v>1972.41</v>
      </c>
      <c r="F1600" s="86">
        <v>0</v>
      </c>
      <c r="G1600" s="83">
        <v>0</v>
      </c>
    </row>
    <row r="1601" spans="2:7" ht="30.6" thickBot="1">
      <c r="B1601" s="87" t="s">
        <v>5194</v>
      </c>
      <c r="C1601" s="88" t="s">
        <v>5205</v>
      </c>
      <c r="D1601" s="88" t="s">
        <v>5218</v>
      </c>
      <c r="E1601" s="88">
        <v>1972.44</v>
      </c>
      <c r="F1601" s="88">
        <v>0</v>
      </c>
      <c r="G1601" s="89">
        <v>0</v>
      </c>
    </row>
    <row r="1602" spans="2:7" ht="30.6" thickBot="1">
      <c r="B1602" s="82" t="s">
        <v>5194</v>
      </c>
      <c r="C1602" s="86" t="s">
        <v>5205</v>
      </c>
      <c r="D1602" s="86" t="s">
        <v>5218</v>
      </c>
      <c r="E1602" s="86">
        <v>1972.48</v>
      </c>
      <c r="F1602" s="86">
        <v>0</v>
      </c>
      <c r="G1602" s="83">
        <v>0</v>
      </c>
    </row>
    <row r="1603" spans="2:7" ht="30.6" thickBot="1">
      <c r="B1603" s="87" t="s">
        <v>5194</v>
      </c>
      <c r="C1603" s="88" t="s">
        <v>5205</v>
      </c>
      <c r="D1603" s="88" t="s">
        <v>5218</v>
      </c>
      <c r="E1603" s="88">
        <v>1972.51</v>
      </c>
      <c r="F1603" s="88">
        <v>0</v>
      </c>
      <c r="G1603" s="89">
        <v>0</v>
      </c>
    </row>
    <row r="1604" spans="2:7" ht="30.6" thickBot="1">
      <c r="B1604" s="82" t="s">
        <v>5194</v>
      </c>
      <c r="C1604" s="86" t="s">
        <v>5205</v>
      </c>
      <c r="D1604" s="86" t="s">
        <v>5218</v>
      </c>
      <c r="E1604" s="86">
        <v>1972.55</v>
      </c>
      <c r="F1604" s="86">
        <v>0</v>
      </c>
      <c r="G1604" s="83">
        <v>0</v>
      </c>
    </row>
    <row r="1605" spans="2:7" ht="30.6" thickBot="1">
      <c r="B1605" s="87" t="s">
        <v>5194</v>
      </c>
      <c r="C1605" s="88" t="s">
        <v>5205</v>
      </c>
      <c r="D1605" s="88" t="s">
        <v>5218</v>
      </c>
      <c r="E1605" s="88">
        <v>1972.58</v>
      </c>
      <c r="F1605" s="88">
        <v>0</v>
      </c>
      <c r="G1605" s="89">
        <v>0</v>
      </c>
    </row>
    <row r="1606" spans="2:7" ht="30.6" thickBot="1">
      <c r="B1606" s="82" t="s">
        <v>5194</v>
      </c>
      <c r="C1606" s="86" t="s">
        <v>5205</v>
      </c>
      <c r="D1606" s="86" t="s">
        <v>5218</v>
      </c>
      <c r="E1606" s="86">
        <v>1972.61</v>
      </c>
      <c r="F1606" s="86">
        <v>0</v>
      </c>
      <c r="G1606" s="83">
        <v>0</v>
      </c>
    </row>
    <row r="1607" spans="2:7" ht="30.6" thickBot="1">
      <c r="B1607" s="87" t="s">
        <v>5194</v>
      </c>
      <c r="C1607" s="88" t="s">
        <v>5205</v>
      </c>
      <c r="D1607" s="88" t="s">
        <v>5218</v>
      </c>
      <c r="E1607" s="88">
        <v>1972.65</v>
      </c>
      <c r="F1607" s="88">
        <v>0</v>
      </c>
      <c r="G1607" s="89">
        <v>0</v>
      </c>
    </row>
    <row r="1608" spans="2:7" ht="30.6" thickBot="1">
      <c r="B1608" s="82" t="s">
        <v>5194</v>
      </c>
      <c r="C1608" s="86" t="s">
        <v>5205</v>
      </c>
      <c r="D1608" s="86" t="s">
        <v>5218</v>
      </c>
      <c r="E1608" s="86">
        <v>1972.68</v>
      </c>
      <c r="F1608" s="86">
        <v>0</v>
      </c>
      <c r="G1608" s="83">
        <v>0</v>
      </c>
    </row>
    <row r="1609" spans="2:7" ht="30.6" thickBot="1">
      <c r="B1609" s="87" t="s">
        <v>5194</v>
      </c>
      <c r="C1609" s="88" t="s">
        <v>5205</v>
      </c>
      <c r="D1609" s="88" t="s">
        <v>5218</v>
      </c>
      <c r="E1609" s="88">
        <v>1972.72</v>
      </c>
      <c r="F1609" s="88">
        <v>0</v>
      </c>
      <c r="G1609" s="89">
        <v>0</v>
      </c>
    </row>
    <row r="1610" spans="2:7" ht="30.6" thickBot="1">
      <c r="B1610" s="82" t="s">
        <v>5194</v>
      </c>
      <c r="C1610" s="86" t="s">
        <v>5205</v>
      </c>
      <c r="D1610" s="86" t="s">
        <v>5218</v>
      </c>
      <c r="E1610" s="86">
        <v>1972.75</v>
      </c>
      <c r="F1610" s="86">
        <v>0</v>
      </c>
      <c r="G1610" s="83">
        <v>0</v>
      </c>
    </row>
    <row r="1611" spans="2:7" ht="30.6" thickBot="1">
      <c r="B1611" s="87" t="s">
        <v>5194</v>
      </c>
      <c r="C1611" s="88" t="s">
        <v>5205</v>
      </c>
      <c r="D1611" s="88" t="s">
        <v>5218</v>
      </c>
      <c r="E1611" s="88">
        <v>1972.75</v>
      </c>
      <c r="F1611" s="88">
        <v>0</v>
      </c>
      <c r="G1611" s="89">
        <v>0</v>
      </c>
    </row>
    <row r="1612" spans="2:7" ht="30.6" thickBot="1">
      <c r="B1612" s="82" t="s">
        <v>5216</v>
      </c>
      <c r="C1612" s="86" t="s">
        <v>5281</v>
      </c>
      <c r="D1612" s="86" t="s">
        <v>5218</v>
      </c>
      <c r="E1612" s="86">
        <v>1970.3</v>
      </c>
      <c r="F1612" s="86">
        <v>0</v>
      </c>
      <c r="G1612" s="83">
        <v>0</v>
      </c>
    </row>
    <row r="1613" spans="2:7" ht="30.6" thickBot="1">
      <c r="B1613" s="87" t="s">
        <v>5216</v>
      </c>
      <c r="C1613" s="88" t="s">
        <v>5281</v>
      </c>
      <c r="D1613" s="88" t="s">
        <v>5218</v>
      </c>
      <c r="E1613" s="88">
        <v>1970.35</v>
      </c>
      <c r="F1613" s="88">
        <v>0</v>
      </c>
      <c r="G1613" s="89">
        <v>0</v>
      </c>
    </row>
    <row r="1614" spans="2:7" ht="30.6" thickBot="1">
      <c r="B1614" s="82" t="s">
        <v>5216</v>
      </c>
      <c r="C1614" s="86" t="s">
        <v>5281</v>
      </c>
      <c r="D1614" s="86" t="s">
        <v>5218</v>
      </c>
      <c r="E1614" s="86">
        <v>1970.4</v>
      </c>
      <c r="F1614" s="86">
        <v>0</v>
      </c>
      <c r="G1614" s="83">
        <v>0</v>
      </c>
    </row>
    <row r="1615" spans="2:7" ht="30.6" thickBot="1">
      <c r="B1615" s="87" t="s">
        <v>5216</v>
      </c>
      <c r="C1615" s="88" t="s">
        <v>5281</v>
      </c>
      <c r="D1615" s="88" t="s">
        <v>5218</v>
      </c>
      <c r="E1615" s="88">
        <v>1970.45</v>
      </c>
      <c r="F1615" s="88">
        <v>0</v>
      </c>
      <c r="G1615" s="89">
        <v>0</v>
      </c>
    </row>
    <row r="1616" spans="2:7" ht="30.6" thickBot="1">
      <c r="B1616" s="82" t="s">
        <v>5216</v>
      </c>
      <c r="C1616" s="86" t="s">
        <v>5281</v>
      </c>
      <c r="D1616" s="86" t="s">
        <v>5218</v>
      </c>
      <c r="E1616" s="86">
        <v>1970.5</v>
      </c>
      <c r="F1616" s="86">
        <v>0</v>
      </c>
      <c r="G1616" s="83">
        <v>0</v>
      </c>
    </row>
    <row r="1617" spans="2:7" ht="30.6" thickBot="1">
      <c r="B1617" s="87" t="s">
        <v>5216</v>
      </c>
      <c r="C1617" s="88" t="s">
        <v>5281</v>
      </c>
      <c r="D1617" s="88" t="s">
        <v>5218</v>
      </c>
      <c r="E1617" s="88">
        <v>1970.55</v>
      </c>
      <c r="F1617" s="88">
        <v>0</v>
      </c>
      <c r="G1617" s="89">
        <v>0</v>
      </c>
    </row>
    <row r="1618" spans="2:7" ht="30.6" thickBot="1">
      <c r="B1618" s="82" t="s">
        <v>5216</v>
      </c>
      <c r="C1618" s="86" t="s">
        <v>5281</v>
      </c>
      <c r="D1618" s="86" t="s">
        <v>5218</v>
      </c>
      <c r="E1618" s="86">
        <v>1970.6</v>
      </c>
      <c r="F1618" s="86">
        <v>0</v>
      </c>
      <c r="G1618" s="83">
        <v>0</v>
      </c>
    </row>
    <row r="1619" spans="2:7" ht="30.6" thickBot="1">
      <c r="B1619" s="87" t="s">
        <v>5216</v>
      </c>
      <c r="C1619" s="88" t="s">
        <v>5281</v>
      </c>
      <c r="D1619" s="88" t="s">
        <v>5218</v>
      </c>
      <c r="E1619" s="88">
        <v>1970.65</v>
      </c>
      <c r="F1619" s="88">
        <v>0</v>
      </c>
      <c r="G1619" s="89">
        <v>0</v>
      </c>
    </row>
    <row r="1620" spans="2:7" ht="30.6" thickBot="1">
      <c r="B1620" s="82" t="s">
        <v>5216</v>
      </c>
      <c r="C1620" s="86" t="s">
        <v>5281</v>
      </c>
      <c r="D1620" s="86" t="s">
        <v>5218</v>
      </c>
      <c r="E1620" s="86">
        <v>1970.69</v>
      </c>
      <c r="F1620" s="86">
        <v>0</v>
      </c>
      <c r="G1620" s="83">
        <v>0</v>
      </c>
    </row>
    <row r="1621" spans="2:7" ht="30.6" thickBot="1">
      <c r="B1621" s="87" t="s">
        <v>5216</v>
      </c>
      <c r="C1621" s="88" t="s">
        <v>5281</v>
      </c>
      <c r="D1621" s="88" t="s">
        <v>5218</v>
      </c>
      <c r="E1621" s="88">
        <v>1970.74</v>
      </c>
      <c r="F1621" s="88">
        <v>0</v>
      </c>
      <c r="G1621" s="89">
        <v>0</v>
      </c>
    </row>
    <row r="1622" spans="2:7" ht="30.6" thickBot="1">
      <c r="B1622" s="82" t="s">
        <v>5216</v>
      </c>
      <c r="C1622" s="86" t="s">
        <v>5281</v>
      </c>
      <c r="D1622" s="86" t="s">
        <v>5218</v>
      </c>
      <c r="E1622" s="86">
        <v>1970.79</v>
      </c>
      <c r="F1622" s="86">
        <v>0</v>
      </c>
      <c r="G1622" s="83">
        <v>0</v>
      </c>
    </row>
    <row r="1623" spans="2:7" ht="30.6" thickBot="1">
      <c r="B1623" s="87" t="s">
        <v>5216</v>
      </c>
      <c r="C1623" s="88" t="s">
        <v>5281</v>
      </c>
      <c r="D1623" s="88" t="s">
        <v>5218</v>
      </c>
      <c r="E1623" s="88">
        <v>1970.84</v>
      </c>
      <c r="F1623" s="88">
        <v>0</v>
      </c>
      <c r="G1623" s="89">
        <v>0</v>
      </c>
    </row>
    <row r="1624" spans="2:7" ht="30.6" thickBot="1">
      <c r="B1624" s="82" t="s">
        <v>5216</v>
      </c>
      <c r="C1624" s="86" t="s">
        <v>5281</v>
      </c>
      <c r="D1624" s="86" t="s">
        <v>5218</v>
      </c>
      <c r="E1624" s="86">
        <v>1970.89</v>
      </c>
      <c r="F1624" s="86">
        <v>0</v>
      </c>
      <c r="G1624" s="83">
        <v>0</v>
      </c>
    </row>
    <row r="1625" spans="2:7" ht="30.6" thickBot="1">
      <c r="B1625" s="87" t="s">
        <v>5216</v>
      </c>
      <c r="C1625" s="88" t="s">
        <v>5281</v>
      </c>
      <c r="D1625" s="88" t="s">
        <v>5218</v>
      </c>
      <c r="E1625" s="88">
        <v>1970.94</v>
      </c>
      <c r="F1625" s="88">
        <v>0</v>
      </c>
      <c r="G1625" s="89">
        <v>0</v>
      </c>
    </row>
    <row r="1626" spans="2:7" ht="30.6" thickBot="1">
      <c r="B1626" s="82" t="s">
        <v>5216</v>
      </c>
      <c r="C1626" s="86" t="s">
        <v>5281</v>
      </c>
      <c r="D1626" s="86" t="s">
        <v>5218</v>
      </c>
      <c r="E1626" s="86">
        <v>1970.99</v>
      </c>
      <c r="F1626" s="86">
        <v>0</v>
      </c>
      <c r="G1626" s="83">
        <v>0</v>
      </c>
    </row>
    <row r="1627" spans="2:7" ht="30.6" thickBot="1">
      <c r="B1627" s="87" t="s">
        <v>5216</v>
      </c>
      <c r="C1627" s="88" t="s">
        <v>5281</v>
      </c>
      <c r="D1627" s="88" t="s">
        <v>5218</v>
      </c>
      <c r="E1627" s="88">
        <v>1971.04</v>
      </c>
      <c r="F1627" s="88">
        <v>0</v>
      </c>
      <c r="G1627" s="89">
        <v>0</v>
      </c>
    </row>
    <row r="1628" spans="2:7" ht="30.6" thickBot="1">
      <c r="B1628" s="82" t="s">
        <v>5216</v>
      </c>
      <c r="C1628" s="86" t="s">
        <v>5281</v>
      </c>
      <c r="D1628" s="86" t="s">
        <v>5218</v>
      </c>
      <c r="E1628" s="86">
        <v>1971.09</v>
      </c>
      <c r="F1628" s="86">
        <v>0</v>
      </c>
      <c r="G1628" s="83">
        <v>0</v>
      </c>
    </row>
    <row r="1629" spans="2:7" ht="30.6" thickBot="1">
      <c r="B1629" s="87" t="s">
        <v>5216</v>
      </c>
      <c r="C1629" s="88" t="s">
        <v>5281</v>
      </c>
      <c r="D1629" s="88" t="s">
        <v>5218</v>
      </c>
      <c r="E1629" s="88">
        <v>1971.13</v>
      </c>
      <c r="F1629" s="88">
        <v>0</v>
      </c>
      <c r="G1629" s="89">
        <v>0</v>
      </c>
    </row>
    <row r="1630" spans="2:7" ht="30.6" thickBot="1">
      <c r="B1630" s="82" t="s">
        <v>5216</v>
      </c>
      <c r="C1630" s="86" t="s">
        <v>5281</v>
      </c>
      <c r="D1630" s="86" t="s">
        <v>5218</v>
      </c>
      <c r="E1630" s="86">
        <v>1971.18</v>
      </c>
      <c r="F1630" s="86">
        <v>0</v>
      </c>
      <c r="G1630" s="83">
        <v>0</v>
      </c>
    </row>
    <row r="1631" spans="2:7" ht="30.6" thickBot="1">
      <c r="B1631" s="87" t="s">
        <v>5216</v>
      </c>
      <c r="C1631" s="88" t="s">
        <v>5281</v>
      </c>
      <c r="D1631" s="88" t="s">
        <v>5218</v>
      </c>
      <c r="E1631" s="88">
        <v>1971.23</v>
      </c>
      <c r="F1631" s="88">
        <v>0</v>
      </c>
      <c r="G1631" s="89">
        <v>0</v>
      </c>
    </row>
    <row r="1632" spans="2:7" ht="30.6" thickBot="1">
      <c r="B1632" s="82" t="s">
        <v>5216</v>
      </c>
      <c r="C1632" s="86" t="s">
        <v>5281</v>
      </c>
      <c r="D1632" s="86" t="s">
        <v>5218</v>
      </c>
      <c r="E1632" s="86">
        <v>1971.28</v>
      </c>
      <c r="F1632" s="86">
        <v>0</v>
      </c>
      <c r="G1632" s="83">
        <v>0</v>
      </c>
    </row>
    <row r="1633" spans="2:7" ht="30.6" thickBot="1">
      <c r="B1633" s="87" t="s">
        <v>5216</v>
      </c>
      <c r="C1633" s="88" t="s">
        <v>5281</v>
      </c>
      <c r="D1633" s="88" t="s">
        <v>5218</v>
      </c>
      <c r="E1633" s="88">
        <v>1971.33</v>
      </c>
      <c r="F1633" s="88">
        <v>0</v>
      </c>
      <c r="G1633" s="89">
        <v>0</v>
      </c>
    </row>
    <row r="1634" spans="2:7" ht="30.6" thickBot="1">
      <c r="B1634" s="82" t="s">
        <v>5216</v>
      </c>
      <c r="C1634" s="86" t="s">
        <v>5281</v>
      </c>
      <c r="D1634" s="86" t="s">
        <v>5218</v>
      </c>
      <c r="E1634" s="86">
        <v>1971.38</v>
      </c>
      <c r="F1634" s="86">
        <v>0</v>
      </c>
      <c r="G1634" s="83">
        <v>0</v>
      </c>
    </row>
    <row r="1635" spans="2:7" ht="30.6" thickBot="1">
      <c r="B1635" s="87" t="s">
        <v>5216</v>
      </c>
      <c r="C1635" s="88" t="s">
        <v>5281</v>
      </c>
      <c r="D1635" s="88" t="s">
        <v>5218</v>
      </c>
      <c r="E1635" s="88">
        <v>1971.42</v>
      </c>
      <c r="F1635" s="88">
        <v>0</v>
      </c>
      <c r="G1635" s="89">
        <v>0</v>
      </c>
    </row>
    <row r="1636" spans="2:7" ht="30.6" thickBot="1">
      <c r="B1636" s="82" t="s">
        <v>5216</v>
      </c>
      <c r="C1636" s="86" t="s">
        <v>5281</v>
      </c>
      <c r="D1636" s="86" t="s">
        <v>5218</v>
      </c>
      <c r="E1636" s="86">
        <v>1971.47</v>
      </c>
      <c r="F1636" s="86">
        <v>0</v>
      </c>
      <c r="G1636" s="83">
        <v>0</v>
      </c>
    </row>
    <row r="1637" spans="2:7" ht="30.6" thickBot="1">
      <c r="B1637" s="87" t="s">
        <v>5216</v>
      </c>
      <c r="C1637" s="88" t="s">
        <v>5281</v>
      </c>
      <c r="D1637" s="88" t="s">
        <v>5218</v>
      </c>
      <c r="E1637" s="88">
        <v>1971.52</v>
      </c>
      <c r="F1637" s="88">
        <v>0</v>
      </c>
      <c r="G1637" s="89">
        <v>0</v>
      </c>
    </row>
    <row r="1638" spans="2:7" ht="30.6" thickBot="1">
      <c r="B1638" s="82" t="s">
        <v>5216</v>
      </c>
      <c r="C1638" s="86" t="s">
        <v>5281</v>
      </c>
      <c r="D1638" s="86" t="s">
        <v>5218</v>
      </c>
      <c r="E1638" s="86">
        <v>1971.57</v>
      </c>
      <c r="F1638" s="86">
        <v>0</v>
      </c>
      <c r="G1638" s="83">
        <v>0</v>
      </c>
    </row>
    <row r="1639" spans="2:7" ht="30.6" thickBot="1">
      <c r="B1639" s="87" t="s">
        <v>5216</v>
      </c>
      <c r="C1639" s="88" t="s">
        <v>5281</v>
      </c>
      <c r="D1639" s="88" t="s">
        <v>5218</v>
      </c>
      <c r="E1639" s="88">
        <v>1971.62</v>
      </c>
      <c r="F1639" s="88">
        <v>0</v>
      </c>
      <c r="G1639" s="89">
        <v>0</v>
      </c>
    </row>
    <row r="1640" spans="2:7" ht="30.6" thickBot="1">
      <c r="B1640" s="82" t="s">
        <v>5216</v>
      </c>
      <c r="C1640" s="86" t="s">
        <v>5281</v>
      </c>
      <c r="D1640" s="86" t="s">
        <v>5218</v>
      </c>
      <c r="E1640" s="86">
        <v>1971.67</v>
      </c>
      <c r="F1640" s="86">
        <v>0</v>
      </c>
      <c r="G1640" s="83">
        <v>0</v>
      </c>
    </row>
    <row r="1641" spans="2:7" ht="30.6" thickBot="1">
      <c r="B1641" s="87" t="s">
        <v>5216</v>
      </c>
      <c r="C1641" s="88" t="s">
        <v>5281</v>
      </c>
      <c r="D1641" s="88" t="s">
        <v>5218</v>
      </c>
      <c r="E1641" s="88">
        <v>1971.71</v>
      </c>
      <c r="F1641" s="88">
        <v>0</v>
      </c>
      <c r="G1641" s="89">
        <v>0</v>
      </c>
    </row>
    <row r="1642" spans="2:7" ht="30.6" thickBot="1">
      <c r="B1642" s="82" t="s">
        <v>5216</v>
      </c>
      <c r="C1642" s="86" t="s">
        <v>5281</v>
      </c>
      <c r="D1642" s="86" t="s">
        <v>5218</v>
      </c>
      <c r="E1642" s="86">
        <v>1971.76</v>
      </c>
      <c r="F1642" s="86">
        <v>0</v>
      </c>
      <c r="G1642" s="83">
        <v>0</v>
      </c>
    </row>
    <row r="1643" spans="2:7" ht="30.6" thickBot="1">
      <c r="B1643" s="87" t="s">
        <v>5216</v>
      </c>
      <c r="C1643" s="88" t="s">
        <v>5281</v>
      </c>
      <c r="D1643" s="88" t="s">
        <v>5218</v>
      </c>
      <c r="E1643" s="88">
        <v>1971.81</v>
      </c>
      <c r="F1643" s="88">
        <v>0</v>
      </c>
      <c r="G1643" s="89">
        <v>0</v>
      </c>
    </row>
    <row r="1644" spans="2:7" ht="30.6" thickBot="1">
      <c r="B1644" s="82" t="s">
        <v>5216</v>
      </c>
      <c r="C1644" s="86" t="s">
        <v>5281</v>
      </c>
      <c r="D1644" s="86" t="s">
        <v>5218</v>
      </c>
      <c r="E1644" s="86">
        <v>1971.86</v>
      </c>
      <c r="F1644" s="86">
        <v>0</v>
      </c>
      <c r="G1644" s="83">
        <v>0</v>
      </c>
    </row>
    <row r="1645" spans="2:7" ht="30.6" thickBot="1">
      <c r="B1645" s="87" t="s">
        <v>5216</v>
      </c>
      <c r="C1645" s="88" t="s">
        <v>5281</v>
      </c>
      <c r="D1645" s="88" t="s">
        <v>5218</v>
      </c>
      <c r="E1645" s="88">
        <v>1971.9</v>
      </c>
      <c r="F1645" s="88">
        <v>0</v>
      </c>
      <c r="G1645" s="89">
        <v>0</v>
      </c>
    </row>
    <row r="1646" spans="2:7" ht="30.6" thickBot="1">
      <c r="B1646" s="82" t="s">
        <v>5216</v>
      </c>
      <c r="C1646" s="86" t="s">
        <v>5281</v>
      </c>
      <c r="D1646" s="86" t="s">
        <v>5218</v>
      </c>
      <c r="E1646" s="86">
        <v>1971.95</v>
      </c>
      <c r="F1646" s="86">
        <v>0</v>
      </c>
      <c r="G1646" s="83">
        <v>0</v>
      </c>
    </row>
    <row r="1647" spans="2:7" ht="30.6" thickBot="1">
      <c r="B1647" s="87" t="s">
        <v>5216</v>
      </c>
      <c r="C1647" s="88" t="s">
        <v>5281</v>
      </c>
      <c r="D1647" s="88" t="s">
        <v>5218</v>
      </c>
      <c r="E1647" s="88">
        <v>1972</v>
      </c>
      <c r="F1647" s="88">
        <v>0</v>
      </c>
      <c r="G1647" s="89">
        <v>0</v>
      </c>
    </row>
    <row r="1648" spans="2:7" ht="30.6" thickBot="1">
      <c r="B1648" s="82" t="s">
        <v>5216</v>
      </c>
      <c r="C1648" s="86" t="s">
        <v>5281</v>
      </c>
      <c r="D1648" s="86" t="s">
        <v>5218</v>
      </c>
      <c r="E1648" s="86">
        <v>1972.05</v>
      </c>
      <c r="F1648" s="86">
        <v>0</v>
      </c>
      <c r="G1648" s="83">
        <v>0</v>
      </c>
    </row>
    <row r="1649" spans="2:7" ht="30.6" thickBot="1">
      <c r="B1649" s="87" t="s">
        <v>5216</v>
      </c>
      <c r="C1649" s="88" t="s">
        <v>5281</v>
      </c>
      <c r="D1649" s="88" t="s">
        <v>5218</v>
      </c>
      <c r="E1649" s="88">
        <v>1972.1</v>
      </c>
      <c r="F1649" s="88">
        <v>0</v>
      </c>
      <c r="G1649" s="89">
        <v>0</v>
      </c>
    </row>
    <row r="1650" spans="2:7" ht="30.6" thickBot="1">
      <c r="B1650" s="82" t="s">
        <v>5216</v>
      </c>
      <c r="C1650" s="86" t="s">
        <v>5281</v>
      </c>
      <c r="D1650" s="86" t="s">
        <v>5218</v>
      </c>
      <c r="E1650" s="86">
        <v>1972.14</v>
      </c>
      <c r="F1650" s="86">
        <v>0</v>
      </c>
      <c r="G1650" s="83">
        <v>0</v>
      </c>
    </row>
    <row r="1651" spans="2:7" ht="30.6" thickBot="1">
      <c r="B1651" s="87" t="s">
        <v>5216</v>
      </c>
      <c r="C1651" s="88" t="s">
        <v>5281</v>
      </c>
      <c r="D1651" s="88" t="s">
        <v>5218</v>
      </c>
      <c r="E1651" s="88">
        <v>1972.19</v>
      </c>
      <c r="F1651" s="88">
        <v>0</v>
      </c>
      <c r="G1651" s="89">
        <v>0</v>
      </c>
    </row>
    <row r="1652" spans="2:7" ht="30.6" thickBot="1">
      <c r="B1652" s="82" t="s">
        <v>5216</v>
      </c>
      <c r="C1652" s="86" t="s">
        <v>5281</v>
      </c>
      <c r="D1652" s="86" t="s">
        <v>5218</v>
      </c>
      <c r="E1652" s="86">
        <v>1972.24</v>
      </c>
      <c r="F1652" s="86">
        <v>0</v>
      </c>
      <c r="G1652" s="83">
        <v>0</v>
      </c>
    </row>
    <row r="1653" spans="2:7" ht="30.6" thickBot="1">
      <c r="B1653" s="87" t="s">
        <v>5216</v>
      </c>
      <c r="C1653" s="88" t="s">
        <v>5281</v>
      </c>
      <c r="D1653" s="88" t="s">
        <v>5218</v>
      </c>
      <c r="E1653" s="88">
        <v>1972.29</v>
      </c>
      <c r="F1653" s="88">
        <v>0</v>
      </c>
      <c r="G1653" s="89">
        <v>0</v>
      </c>
    </row>
    <row r="1654" spans="2:7" ht="30.6" thickBot="1">
      <c r="B1654" s="82" t="s">
        <v>5216</v>
      </c>
      <c r="C1654" s="86" t="s">
        <v>5281</v>
      </c>
      <c r="D1654" s="86" t="s">
        <v>5218</v>
      </c>
      <c r="E1654" s="86">
        <v>1972.33</v>
      </c>
      <c r="F1654" s="86">
        <v>0</v>
      </c>
      <c r="G1654" s="83">
        <v>0</v>
      </c>
    </row>
    <row r="1655" spans="2:7" ht="30.6" thickBot="1">
      <c r="B1655" s="87" t="s">
        <v>5216</v>
      </c>
      <c r="C1655" s="88" t="s">
        <v>5281</v>
      </c>
      <c r="D1655" s="88" t="s">
        <v>5218</v>
      </c>
      <c r="E1655" s="88">
        <v>1972.38</v>
      </c>
      <c r="F1655" s="88">
        <v>0</v>
      </c>
      <c r="G1655" s="89">
        <v>0</v>
      </c>
    </row>
    <row r="1656" spans="2:7" ht="30.6" thickBot="1">
      <c r="B1656" s="82" t="s">
        <v>5216</v>
      </c>
      <c r="C1656" s="86" t="s">
        <v>5281</v>
      </c>
      <c r="D1656" s="86" t="s">
        <v>5218</v>
      </c>
      <c r="E1656" s="86">
        <v>1972.43</v>
      </c>
      <c r="F1656" s="86">
        <v>0</v>
      </c>
      <c r="G1656" s="83">
        <v>0</v>
      </c>
    </row>
    <row r="1657" spans="2:7" ht="30.6" thickBot="1">
      <c r="B1657" s="87" t="s">
        <v>5216</v>
      </c>
      <c r="C1657" s="88" t="s">
        <v>5281</v>
      </c>
      <c r="D1657" s="88" t="s">
        <v>5218</v>
      </c>
      <c r="E1657" s="88">
        <v>1972.48</v>
      </c>
      <c r="F1657" s="88">
        <v>0</v>
      </c>
      <c r="G1657" s="89">
        <v>0</v>
      </c>
    </row>
    <row r="1658" spans="2:7" ht="30.6" thickBot="1">
      <c r="B1658" s="82" t="s">
        <v>5216</v>
      </c>
      <c r="C1658" s="86" t="s">
        <v>5281</v>
      </c>
      <c r="D1658" s="86" t="s">
        <v>5218</v>
      </c>
      <c r="E1658" s="86">
        <v>1972.52</v>
      </c>
      <c r="F1658" s="86">
        <v>0</v>
      </c>
      <c r="G1658" s="83">
        <v>0</v>
      </c>
    </row>
    <row r="1659" spans="2:7" ht="30.6" thickBot="1">
      <c r="B1659" s="87" t="s">
        <v>5216</v>
      </c>
      <c r="C1659" s="88" t="s">
        <v>5281</v>
      </c>
      <c r="D1659" s="88" t="s">
        <v>5218</v>
      </c>
      <c r="E1659" s="88">
        <v>1972.57</v>
      </c>
      <c r="F1659" s="88">
        <v>0</v>
      </c>
      <c r="G1659" s="89">
        <v>0</v>
      </c>
    </row>
    <row r="1660" spans="2:7" ht="30.6" thickBot="1">
      <c r="B1660" s="82" t="s">
        <v>5216</v>
      </c>
      <c r="C1660" s="86" t="s">
        <v>5281</v>
      </c>
      <c r="D1660" s="86" t="s">
        <v>5218</v>
      </c>
      <c r="E1660" s="86">
        <v>1972.62</v>
      </c>
      <c r="F1660" s="86">
        <v>0</v>
      </c>
      <c r="G1660" s="83">
        <v>0</v>
      </c>
    </row>
    <row r="1661" spans="2:7" ht="30.6" thickBot="1">
      <c r="B1661" s="87" t="s">
        <v>5216</v>
      </c>
      <c r="C1661" s="88" t="s">
        <v>5281</v>
      </c>
      <c r="D1661" s="88" t="s">
        <v>5218</v>
      </c>
      <c r="E1661" s="88">
        <v>1972.66</v>
      </c>
      <c r="F1661" s="88">
        <v>0</v>
      </c>
      <c r="G1661" s="89">
        <v>0</v>
      </c>
    </row>
    <row r="1662" spans="2:7" ht="30.6" thickBot="1">
      <c r="B1662" s="82" t="s">
        <v>5216</v>
      </c>
      <c r="C1662" s="86" t="s">
        <v>5281</v>
      </c>
      <c r="D1662" s="86" t="s">
        <v>5218</v>
      </c>
      <c r="E1662" s="86">
        <v>1972.71</v>
      </c>
      <c r="F1662" s="86">
        <v>0</v>
      </c>
      <c r="G1662" s="83">
        <v>0</v>
      </c>
    </row>
    <row r="1663" spans="2:7" ht="30.6" thickBot="1">
      <c r="B1663" s="87" t="s">
        <v>5216</v>
      </c>
      <c r="C1663" s="88" t="s">
        <v>5281</v>
      </c>
      <c r="D1663" s="88" t="s">
        <v>5218</v>
      </c>
      <c r="E1663" s="88">
        <v>1972.76</v>
      </c>
      <c r="F1663" s="88">
        <v>0</v>
      </c>
      <c r="G1663" s="89">
        <v>0</v>
      </c>
    </row>
    <row r="1664" spans="2:7" ht="30.6" thickBot="1">
      <c r="B1664" s="82" t="s">
        <v>5216</v>
      </c>
      <c r="C1664" s="86" t="s">
        <v>5281</v>
      </c>
      <c r="D1664" s="86" t="s">
        <v>5218</v>
      </c>
      <c r="E1664" s="86">
        <v>1972.81</v>
      </c>
      <c r="F1664" s="86">
        <v>0</v>
      </c>
      <c r="G1664" s="83">
        <v>0</v>
      </c>
    </row>
    <row r="1665" spans="2:7" ht="30.6" thickBot="1">
      <c r="B1665" s="87" t="s">
        <v>5216</v>
      </c>
      <c r="C1665" s="88" t="s">
        <v>5281</v>
      </c>
      <c r="D1665" s="88" t="s">
        <v>5218</v>
      </c>
      <c r="E1665" s="88">
        <v>1972.85</v>
      </c>
      <c r="F1665" s="88">
        <v>0</v>
      </c>
      <c r="G1665" s="89">
        <v>0</v>
      </c>
    </row>
    <row r="1666" spans="2:7" ht="30.6" thickBot="1">
      <c r="B1666" s="82" t="s">
        <v>5216</v>
      </c>
      <c r="C1666" s="86" t="s">
        <v>5281</v>
      </c>
      <c r="D1666" s="86" t="s">
        <v>5218</v>
      </c>
      <c r="E1666" s="86">
        <v>1972.9</v>
      </c>
      <c r="F1666" s="86">
        <v>0</v>
      </c>
      <c r="G1666" s="83">
        <v>0</v>
      </c>
    </row>
    <row r="1667" spans="2:7" ht="30.6" thickBot="1">
      <c r="B1667" s="87" t="s">
        <v>5216</v>
      </c>
      <c r="C1667" s="88" t="s">
        <v>5281</v>
      </c>
      <c r="D1667" s="88" t="s">
        <v>5218</v>
      </c>
      <c r="E1667" s="88">
        <v>1972.95</v>
      </c>
      <c r="F1667" s="88">
        <v>0</v>
      </c>
      <c r="G1667" s="89">
        <v>0</v>
      </c>
    </row>
    <row r="1668" spans="2:7" ht="30.6" thickBot="1">
      <c r="B1668" s="82" t="s">
        <v>5216</v>
      </c>
      <c r="C1668" s="86" t="s">
        <v>5281</v>
      </c>
      <c r="D1668" s="86" t="s">
        <v>5218</v>
      </c>
      <c r="E1668" s="86">
        <v>1972.99</v>
      </c>
      <c r="F1668" s="86">
        <v>0</v>
      </c>
      <c r="G1668" s="83">
        <v>0</v>
      </c>
    </row>
    <row r="1669" spans="2:7" ht="30.6" thickBot="1">
      <c r="B1669" s="87" t="s">
        <v>5216</v>
      </c>
      <c r="C1669" s="88" t="s">
        <v>5281</v>
      </c>
      <c r="D1669" s="88" t="s">
        <v>5218</v>
      </c>
      <c r="E1669" s="88">
        <v>1973.04</v>
      </c>
      <c r="F1669" s="88">
        <v>0</v>
      </c>
      <c r="G1669" s="89">
        <v>0</v>
      </c>
    </row>
    <row r="1670" spans="2:7" ht="30.6" thickBot="1">
      <c r="B1670" s="82" t="s">
        <v>5216</v>
      </c>
      <c r="C1670" s="86" t="s">
        <v>5281</v>
      </c>
      <c r="D1670" s="86" t="s">
        <v>5218</v>
      </c>
      <c r="E1670" s="86">
        <v>1973.09</v>
      </c>
      <c r="F1670" s="86">
        <v>0</v>
      </c>
      <c r="G1670" s="83">
        <v>0</v>
      </c>
    </row>
    <row r="1671" spans="2:7" ht="30.6" thickBot="1">
      <c r="B1671" s="87" t="s">
        <v>5216</v>
      </c>
      <c r="C1671" s="88" t="s">
        <v>5281</v>
      </c>
      <c r="D1671" s="88" t="s">
        <v>5218</v>
      </c>
      <c r="E1671" s="88">
        <v>1973.14</v>
      </c>
      <c r="F1671" s="88">
        <v>0</v>
      </c>
      <c r="G1671" s="89">
        <v>0</v>
      </c>
    </row>
    <row r="1672" spans="2:7" ht="30.6" thickBot="1">
      <c r="B1672" s="82" t="s">
        <v>5216</v>
      </c>
      <c r="C1672" s="86" t="s">
        <v>5281</v>
      </c>
      <c r="D1672" s="86" t="s">
        <v>5218</v>
      </c>
      <c r="E1672" s="86">
        <v>1973.18</v>
      </c>
      <c r="F1672" s="86">
        <v>0</v>
      </c>
      <c r="G1672" s="83">
        <v>0</v>
      </c>
    </row>
    <row r="1673" spans="2:7" ht="30.6" thickBot="1">
      <c r="B1673" s="87" t="s">
        <v>5216</v>
      </c>
      <c r="C1673" s="88" t="s">
        <v>5281</v>
      </c>
      <c r="D1673" s="88" t="s">
        <v>5218</v>
      </c>
      <c r="E1673" s="88">
        <v>1973.23</v>
      </c>
      <c r="F1673" s="88">
        <v>0</v>
      </c>
      <c r="G1673" s="89">
        <v>0</v>
      </c>
    </row>
    <row r="1674" spans="2:7" ht="30.6" thickBot="1">
      <c r="B1674" s="82" t="s">
        <v>5216</v>
      </c>
      <c r="C1674" s="86" t="s">
        <v>5281</v>
      </c>
      <c r="D1674" s="86" t="s">
        <v>5218</v>
      </c>
      <c r="E1674" s="86">
        <v>1973.28</v>
      </c>
      <c r="F1674" s="86">
        <v>0</v>
      </c>
      <c r="G1674" s="83">
        <v>0</v>
      </c>
    </row>
    <row r="1675" spans="2:7" ht="30.6" thickBot="1">
      <c r="B1675" s="87" t="s">
        <v>5216</v>
      </c>
      <c r="C1675" s="88" t="s">
        <v>5281</v>
      </c>
      <c r="D1675" s="88" t="s">
        <v>5218</v>
      </c>
      <c r="E1675" s="88">
        <v>1973.32</v>
      </c>
      <c r="F1675" s="88">
        <v>0</v>
      </c>
      <c r="G1675" s="89">
        <v>0</v>
      </c>
    </row>
    <row r="1676" spans="2:7" ht="30.6" thickBot="1">
      <c r="B1676" s="82" t="s">
        <v>5216</v>
      </c>
      <c r="C1676" s="86" t="s">
        <v>5281</v>
      </c>
      <c r="D1676" s="86" t="s">
        <v>5218</v>
      </c>
      <c r="E1676" s="86">
        <v>1973.37</v>
      </c>
      <c r="F1676" s="86">
        <v>0</v>
      </c>
      <c r="G1676" s="83">
        <v>0</v>
      </c>
    </row>
    <row r="1677" spans="2:7" ht="30.6" thickBot="1">
      <c r="B1677" s="87" t="s">
        <v>5216</v>
      </c>
      <c r="C1677" s="88" t="s">
        <v>5281</v>
      </c>
      <c r="D1677" s="88" t="s">
        <v>5218</v>
      </c>
      <c r="E1677" s="88">
        <v>1973.42</v>
      </c>
      <c r="F1677" s="88">
        <v>0</v>
      </c>
      <c r="G1677" s="89">
        <v>0</v>
      </c>
    </row>
    <row r="1678" spans="2:7" ht="30.6" thickBot="1">
      <c r="B1678" s="82" t="s">
        <v>5216</v>
      </c>
      <c r="C1678" s="86" t="s">
        <v>5281</v>
      </c>
      <c r="D1678" s="86" t="s">
        <v>5218</v>
      </c>
      <c r="E1678" s="86">
        <v>1973.46</v>
      </c>
      <c r="F1678" s="86">
        <v>0</v>
      </c>
      <c r="G1678" s="83">
        <v>0</v>
      </c>
    </row>
    <row r="1679" spans="2:7" ht="30.6" thickBot="1">
      <c r="B1679" s="87" t="s">
        <v>5216</v>
      </c>
      <c r="C1679" s="88" t="s">
        <v>5281</v>
      </c>
      <c r="D1679" s="88" t="s">
        <v>5218</v>
      </c>
      <c r="E1679" s="88">
        <v>1973.51</v>
      </c>
      <c r="F1679" s="88">
        <v>0</v>
      </c>
      <c r="G1679" s="89">
        <v>0</v>
      </c>
    </row>
    <row r="1680" spans="2:7" ht="30.6" thickBot="1">
      <c r="B1680" s="82" t="s">
        <v>5216</v>
      </c>
      <c r="C1680" s="86" t="s">
        <v>5281</v>
      </c>
      <c r="D1680" s="86" t="s">
        <v>5218</v>
      </c>
      <c r="E1680" s="86">
        <v>1973.56</v>
      </c>
      <c r="F1680" s="86">
        <v>0</v>
      </c>
      <c r="G1680" s="83">
        <v>0</v>
      </c>
    </row>
    <row r="1681" spans="2:7" ht="30.6" thickBot="1">
      <c r="B1681" s="87" t="s">
        <v>5216</v>
      </c>
      <c r="C1681" s="88" t="s">
        <v>5281</v>
      </c>
      <c r="D1681" s="88" t="s">
        <v>5218</v>
      </c>
      <c r="E1681" s="88">
        <v>1973.6</v>
      </c>
      <c r="F1681" s="88">
        <v>0</v>
      </c>
      <c r="G1681" s="89">
        <v>0</v>
      </c>
    </row>
    <row r="1682" spans="2:7" ht="30.6" thickBot="1">
      <c r="B1682" s="82" t="s">
        <v>5216</v>
      </c>
      <c r="C1682" s="86" t="s">
        <v>5281</v>
      </c>
      <c r="D1682" s="86" t="s">
        <v>5218</v>
      </c>
      <c r="E1682" s="86">
        <v>1973.65</v>
      </c>
      <c r="F1682" s="86">
        <v>0</v>
      </c>
      <c r="G1682" s="83">
        <v>0</v>
      </c>
    </row>
    <row r="1683" spans="2:7" ht="30.6" thickBot="1">
      <c r="B1683" s="87" t="s">
        <v>5216</v>
      </c>
      <c r="C1683" s="88" t="s">
        <v>5281</v>
      </c>
      <c r="D1683" s="88" t="s">
        <v>5218</v>
      </c>
      <c r="E1683" s="88">
        <v>1973.7</v>
      </c>
      <c r="F1683" s="88">
        <v>0</v>
      </c>
      <c r="G1683" s="89">
        <v>0</v>
      </c>
    </row>
    <row r="1684" spans="2:7" ht="30.6" thickBot="1">
      <c r="B1684" s="82" t="s">
        <v>5216</v>
      </c>
      <c r="C1684" s="86" t="s">
        <v>5281</v>
      </c>
      <c r="D1684" s="86" t="s">
        <v>5218</v>
      </c>
      <c r="E1684" s="86">
        <v>1973.74</v>
      </c>
      <c r="F1684" s="86">
        <v>0</v>
      </c>
      <c r="G1684" s="83">
        <v>0</v>
      </c>
    </row>
    <row r="1685" spans="2:7" ht="30.6" thickBot="1">
      <c r="B1685" s="87" t="s">
        <v>5216</v>
      </c>
      <c r="C1685" s="88" t="s">
        <v>5281</v>
      </c>
      <c r="D1685" s="88" t="s">
        <v>5218</v>
      </c>
      <c r="E1685" s="88">
        <v>1973.79</v>
      </c>
      <c r="F1685" s="88">
        <v>0</v>
      </c>
      <c r="G1685" s="89">
        <v>0</v>
      </c>
    </row>
    <row r="1686" spans="2:7" ht="30.6" thickBot="1">
      <c r="B1686" s="82" t="s">
        <v>5216</v>
      </c>
      <c r="C1686" s="86" t="s">
        <v>5281</v>
      </c>
      <c r="D1686" s="86" t="s">
        <v>5218</v>
      </c>
      <c r="E1686" s="86">
        <v>1973.84</v>
      </c>
      <c r="F1686" s="86">
        <v>0</v>
      </c>
      <c r="G1686" s="83">
        <v>0</v>
      </c>
    </row>
    <row r="1687" spans="2:7" ht="30.6" thickBot="1">
      <c r="B1687" s="87" t="s">
        <v>5216</v>
      </c>
      <c r="C1687" s="88" t="s">
        <v>5281</v>
      </c>
      <c r="D1687" s="88" t="s">
        <v>5218</v>
      </c>
      <c r="E1687" s="88">
        <v>1973.88</v>
      </c>
      <c r="F1687" s="88">
        <v>0</v>
      </c>
      <c r="G1687" s="89">
        <v>0</v>
      </c>
    </row>
    <row r="1688" spans="2:7" ht="30.6" thickBot="1">
      <c r="B1688" s="82" t="s">
        <v>5216</v>
      </c>
      <c r="C1688" s="86" t="s">
        <v>5281</v>
      </c>
      <c r="D1688" s="86" t="s">
        <v>5218</v>
      </c>
      <c r="E1688" s="86">
        <v>1973.93</v>
      </c>
      <c r="F1688" s="86">
        <v>0</v>
      </c>
      <c r="G1688" s="83">
        <v>0</v>
      </c>
    </row>
    <row r="1689" spans="2:7" ht="30.6" thickBot="1">
      <c r="B1689" s="87" t="s">
        <v>5216</v>
      </c>
      <c r="C1689" s="88" t="s">
        <v>5281</v>
      </c>
      <c r="D1689" s="88" t="s">
        <v>5218</v>
      </c>
      <c r="E1689" s="88">
        <v>1973.98</v>
      </c>
      <c r="F1689" s="88">
        <v>0</v>
      </c>
      <c r="G1689" s="89">
        <v>0</v>
      </c>
    </row>
    <row r="1690" spans="2:7" ht="30.6" thickBot="1">
      <c r="B1690" s="82" t="s">
        <v>5216</v>
      </c>
      <c r="C1690" s="86" t="s">
        <v>5281</v>
      </c>
      <c r="D1690" s="86" t="s">
        <v>5218</v>
      </c>
      <c r="E1690" s="86">
        <v>1974.02</v>
      </c>
      <c r="F1690" s="86">
        <v>0</v>
      </c>
      <c r="G1690" s="83">
        <v>0</v>
      </c>
    </row>
    <row r="1691" spans="2:7" ht="30.6" thickBot="1">
      <c r="B1691" s="87" t="s">
        <v>5216</v>
      </c>
      <c r="C1691" s="88" t="s">
        <v>5281</v>
      </c>
      <c r="D1691" s="88" t="s">
        <v>5218</v>
      </c>
      <c r="E1691" s="88">
        <v>1974.07</v>
      </c>
      <c r="F1691" s="88">
        <v>0</v>
      </c>
      <c r="G1691" s="89">
        <v>0</v>
      </c>
    </row>
    <row r="1692" spans="2:7" ht="30.6" thickBot="1">
      <c r="B1692" s="82" t="s">
        <v>5216</v>
      </c>
      <c r="C1692" s="86" t="s">
        <v>5281</v>
      </c>
      <c r="D1692" s="86" t="s">
        <v>5218</v>
      </c>
      <c r="E1692" s="86">
        <v>1974.12</v>
      </c>
      <c r="F1692" s="86">
        <v>0</v>
      </c>
      <c r="G1692" s="83">
        <v>0</v>
      </c>
    </row>
    <row r="1693" spans="2:7" ht="30.6" thickBot="1">
      <c r="B1693" s="87" t="s">
        <v>5216</v>
      </c>
      <c r="C1693" s="88" t="s">
        <v>5281</v>
      </c>
      <c r="D1693" s="88" t="s">
        <v>5218</v>
      </c>
      <c r="E1693" s="88">
        <v>1974.16</v>
      </c>
      <c r="F1693" s="88">
        <v>0</v>
      </c>
      <c r="G1693" s="89">
        <v>0</v>
      </c>
    </row>
    <row r="1694" spans="2:7" ht="30.6" thickBot="1">
      <c r="B1694" s="82" t="s">
        <v>5216</v>
      </c>
      <c r="C1694" s="86" t="s">
        <v>5281</v>
      </c>
      <c r="D1694" s="86" t="s">
        <v>5218</v>
      </c>
      <c r="E1694" s="86">
        <v>1974.21</v>
      </c>
      <c r="F1694" s="86">
        <v>0</v>
      </c>
      <c r="G1694" s="83">
        <v>0</v>
      </c>
    </row>
    <row r="1695" spans="2:7" ht="30.6" thickBot="1">
      <c r="B1695" s="87" t="s">
        <v>5216</v>
      </c>
      <c r="C1695" s="88" t="s">
        <v>5281</v>
      </c>
      <c r="D1695" s="88" t="s">
        <v>5218</v>
      </c>
      <c r="E1695" s="88">
        <v>1974.26</v>
      </c>
      <c r="F1695" s="88">
        <v>0</v>
      </c>
      <c r="G1695" s="89">
        <v>0</v>
      </c>
    </row>
    <row r="1696" spans="2:7" ht="30.6" thickBot="1">
      <c r="B1696" s="82" t="s">
        <v>5216</v>
      </c>
      <c r="C1696" s="86" t="s">
        <v>5281</v>
      </c>
      <c r="D1696" s="86" t="s">
        <v>5218</v>
      </c>
      <c r="E1696" s="86">
        <v>1974.3</v>
      </c>
      <c r="F1696" s="86">
        <v>0</v>
      </c>
      <c r="G1696" s="83">
        <v>0</v>
      </c>
    </row>
    <row r="1697" spans="2:7" ht="30.6" thickBot="1">
      <c r="B1697" s="87" t="s">
        <v>5216</v>
      </c>
      <c r="C1697" s="88" t="s">
        <v>5281</v>
      </c>
      <c r="D1697" s="88" t="s">
        <v>5218</v>
      </c>
      <c r="E1697" s="88">
        <v>1974.35</v>
      </c>
      <c r="F1697" s="88">
        <v>0</v>
      </c>
      <c r="G1697" s="89">
        <v>0</v>
      </c>
    </row>
    <row r="1698" spans="2:7" ht="30.6" thickBot="1">
      <c r="B1698" s="82" t="s">
        <v>5216</v>
      </c>
      <c r="C1698" s="86" t="s">
        <v>5281</v>
      </c>
      <c r="D1698" s="86" t="s">
        <v>5218</v>
      </c>
      <c r="E1698" s="86">
        <v>1974.39</v>
      </c>
      <c r="F1698" s="86">
        <v>0</v>
      </c>
      <c r="G1698" s="83">
        <v>0</v>
      </c>
    </row>
    <row r="1699" spans="2:7" ht="30.6" thickBot="1">
      <c r="B1699" s="87" t="s">
        <v>5216</v>
      </c>
      <c r="C1699" s="88" t="s">
        <v>5281</v>
      </c>
      <c r="D1699" s="88" t="s">
        <v>5218</v>
      </c>
      <c r="E1699" s="88">
        <v>1974.44</v>
      </c>
      <c r="F1699" s="88">
        <v>0</v>
      </c>
      <c r="G1699" s="89">
        <v>0</v>
      </c>
    </row>
    <row r="1700" spans="2:7" ht="30.6" thickBot="1">
      <c r="B1700" s="82" t="s">
        <v>5216</v>
      </c>
      <c r="C1700" s="86" t="s">
        <v>5281</v>
      </c>
      <c r="D1700" s="86" t="s">
        <v>5218</v>
      </c>
      <c r="E1700" s="86">
        <v>1974.49</v>
      </c>
      <c r="F1700" s="86">
        <v>0</v>
      </c>
      <c r="G1700" s="83">
        <v>0</v>
      </c>
    </row>
    <row r="1701" spans="2:7" ht="30.6" thickBot="1">
      <c r="B1701" s="87" t="s">
        <v>5216</v>
      </c>
      <c r="C1701" s="88" t="s">
        <v>5281</v>
      </c>
      <c r="D1701" s="88" t="s">
        <v>5218</v>
      </c>
      <c r="E1701" s="88">
        <v>1974.53</v>
      </c>
      <c r="F1701" s="88">
        <v>0</v>
      </c>
      <c r="G1701" s="89">
        <v>0</v>
      </c>
    </row>
    <row r="1702" spans="2:7" ht="30.6" thickBot="1">
      <c r="B1702" s="82" t="s">
        <v>5216</v>
      </c>
      <c r="C1702" s="86" t="s">
        <v>5281</v>
      </c>
      <c r="D1702" s="86" t="s">
        <v>5218</v>
      </c>
      <c r="E1702" s="86">
        <v>1974.58</v>
      </c>
      <c r="F1702" s="86">
        <v>0</v>
      </c>
      <c r="G1702" s="83">
        <v>0</v>
      </c>
    </row>
    <row r="1703" spans="2:7" ht="30.6" thickBot="1">
      <c r="B1703" s="87" t="s">
        <v>5216</v>
      </c>
      <c r="C1703" s="88" t="s">
        <v>5281</v>
      </c>
      <c r="D1703" s="88" t="s">
        <v>5218</v>
      </c>
      <c r="E1703" s="88">
        <v>1974.63</v>
      </c>
      <c r="F1703" s="88">
        <v>0</v>
      </c>
      <c r="G1703" s="89">
        <v>0</v>
      </c>
    </row>
    <row r="1704" spans="2:7" ht="30.6" thickBot="1">
      <c r="B1704" s="82" t="s">
        <v>5216</v>
      </c>
      <c r="C1704" s="86" t="s">
        <v>5281</v>
      </c>
      <c r="D1704" s="86" t="s">
        <v>5218</v>
      </c>
      <c r="E1704" s="86">
        <v>1974.67</v>
      </c>
      <c r="F1704" s="86">
        <v>0</v>
      </c>
      <c r="G1704" s="83">
        <v>0</v>
      </c>
    </row>
    <row r="1705" spans="2:7" ht="30.6" thickBot="1">
      <c r="B1705" s="87" t="s">
        <v>5216</v>
      </c>
      <c r="C1705" s="88" t="s">
        <v>5281</v>
      </c>
      <c r="D1705" s="88" t="s">
        <v>5218</v>
      </c>
      <c r="E1705" s="88">
        <v>1974.72</v>
      </c>
      <c r="F1705" s="88">
        <v>0</v>
      </c>
      <c r="G1705" s="89">
        <v>0</v>
      </c>
    </row>
    <row r="1706" spans="2:7" ht="30.6" thickBot="1">
      <c r="B1706" s="82" t="s">
        <v>5216</v>
      </c>
      <c r="C1706" s="86" t="s">
        <v>5281</v>
      </c>
      <c r="D1706" s="86" t="s">
        <v>5218</v>
      </c>
      <c r="E1706" s="86">
        <v>1974.76</v>
      </c>
      <c r="F1706" s="86">
        <v>0</v>
      </c>
      <c r="G1706" s="83">
        <v>0</v>
      </c>
    </row>
    <row r="1707" spans="2:7" ht="30.6" thickBot="1">
      <c r="B1707" s="87" t="s">
        <v>5216</v>
      </c>
      <c r="C1707" s="88" t="s">
        <v>5281</v>
      </c>
      <c r="D1707" s="88" t="s">
        <v>5218</v>
      </c>
      <c r="E1707" s="88">
        <v>1974.81</v>
      </c>
      <c r="F1707" s="88">
        <v>0</v>
      </c>
      <c r="G1707" s="89">
        <v>0</v>
      </c>
    </row>
    <row r="1708" spans="2:7" ht="30.6" thickBot="1">
      <c r="B1708" s="82" t="s">
        <v>5216</v>
      </c>
      <c r="C1708" s="86" t="s">
        <v>5281</v>
      </c>
      <c r="D1708" s="86" t="s">
        <v>5218</v>
      </c>
      <c r="E1708" s="86">
        <v>1974.86</v>
      </c>
      <c r="F1708" s="86">
        <v>0</v>
      </c>
      <c r="G1708" s="83">
        <v>0</v>
      </c>
    </row>
    <row r="1709" spans="2:7" ht="30.6" thickBot="1">
      <c r="B1709" s="87" t="s">
        <v>5216</v>
      </c>
      <c r="C1709" s="88" t="s">
        <v>5281</v>
      </c>
      <c r="D1709" s="88" t="s">
        <v>5218</v>
      </c>
      <c r="E1709" s="88">
        <v>1974.9</v>
      </c>
      <c r="F1709" s="88">
        <v>0</v>
      </c>
      <c r="G1709" s="89">
        <v>0</v>
      </c>
    </row>
    <row r="1710" spans="2:7" ht="30.6" thickBot="1">
      <c r="B1710" s="82" t="s">
        <v>5216</v>
      </c>
      <c r="C1710" s="86" t="s">
        <v>5281</v>
      </c>
      <c r="D1710" s="86" t="s">
        <v>5218</v>
      </c>
      <c r="E1710" s="86">
        <v>1974.95</v>
      </c>
      <c r="F1710" s="86">
        <v>0</v>
      </c>
      <c r="G1710" s="83">
        <v>0</v>
      </c>
    </row>
    <row r="1711" spans="2:7" ht="30.6" thickBot="1">
      <c r="B1711" s="87" t="s">
        <v>5216</v>
      </c>
      <c r="C1711" s="88" t="s">
        <v>5281</v>
      </c>
      <c r="D1711" s="88" t="s">
        <v>5218</v>
      </c>
      <c r="E1711" s="88">
        <v>1974.99</v>
      </c>
      <c r="F1711" s="88">
        <v>0</v>
      </c>
      <c r="G1711" s="89">
        <v>0</v>
      </c>
    </row>
    <row r="1712" spans="2:7" ht="30.6" thickBot="1">
      <c r="B1712" s="82" t="s">
        <v>5216</v>
      </c>
      <c r="C1712" s="86" t="s">
        <v>5281</v>
      </c>
      <c r="D1712" s="86" t="s">
        <v>5218</v>
      </c>
      <c r="E1712" s="86">
        <v>1975.04</v>
      </c>
      <c r="F1712" s="86">
        <v>0</v>
      </c>
      <c r="G1712" s="83">
        <v>0</v>
      </c>
    </row>
    <row r="1713" spans="2:7" ht="30.6" thickBot="1">
      <c r="B1713" s="87" t="s">
        <v>5216</v>
      </c>
      <c r="C1713" s="88" t="s">
        <v>5281</v>
      </c>
      <c r="D1713" s="88" t="s">
        <v>5218</v>
      </c>
      <c r="E1713" s="88">
        <v>1975.04</v>
      </c>
      <c r="F1713" s="88">
        <v>0</v>
      </c>
      <c r="G1713" s="89">
        <v>0</v>
      </c>
    </row>
    <row r="1714" spans="2:7" ht="30.6" thickBot="1">
      <c r="B1714" s="82" t="s">
        <v>5216</v>
      </c>
      <c r="C1714" s="86" t="s">
        <v>5282</v>
      </c>
      <c r="D1714" s="86" t="s">
        <v>5218</v>
      </c>
      <c r="E1714" s="86">
        <v>1969.16</v>
      </c>
      <c r="F1714" s="86">
        <v>0</v>
      </c>
      <c r="G1714" s="83">
        <v>0</v>
      </c>
    </row>
    <row r="1715" spans="2:7" ht="30.6" thickBot="1">
      <c r="B1715" s="87" t="s">
        <v>5216</v>
      </c>
      <c r="C1715" s="88" t="s">
        <v>5282</v>
      </c>
      <c r="D1715" s="88" t="s">
        <v>5218</v>
      </c>
      <c r="E1715" s="88">
        <v>1969.19</v>
      </c>
      <c r="F1715" s="88">
        <v>0</v>
      </c>
      <c r="G1715" s="89">
        <v>0</v>
      </c>
    </row>
    <row r="1716" spans="2:7" ht="30.6" thickBot="1">
      <c r="B1716" s="82" t="s">
        <v>5216</v>
      </c>
      <c r="C1716" s="86" t="s">
        <v>5282</v>
      </c>
      <c r="D1716" s="86" t="s">
        <v>5218</v>
      </c>
      <c r="E1716" s="86">
        <v>1969.23</v>
      </c>
      <c r="F1716" s="86">
        <v>0</v>
      </c>
      <c r="G1716" s="83">
        <v>0</v>
      </c>
    </row>
    <row r="1717" spans="2:7" ht="30.6" thickBot="1">
      <c r="B1717" s="87" t="s">
        <v>5216</v>
      </c>
      <c r="C1717" s="88" t="s">
        <v>5282</v>
      </c>
      <c r="D1717" s="88" t="s">
        <v>5218</v>
      </c>
      <c r="E1717" s="88">
        <v>1969.27</v>
      </c>
      <c r="F1717" s="88">
        <v>0</v>
      </c>
      <c r="G1717" s="89">
        <v>0</v>
      </c>
    </row>
    <row r="1718" spans="2:7" ht="30.6" thickBot="1">
      <c r="B1718" s="82" t="s">
        <v>5216</v>
      </c>
      <c r="C1718" s="86" t="s">
        <v>5282</v>
      </c>
      <c r="D1718" s="86" t="s">
        <v>5218</v>
      </c>
      <c r="E1718" s="86">
        <v>1969.31</v>
      </c>
      <c r="F1718" s="86">
        <v>0</v>
      </c>
      <c r="G1718" s="83">
        <v>0</v>
      </c>
    </row>
    <row r="1719" spans="2:7" ht="30.6" thickBot="1">
      <c r="B1719" s="87" t="s">
        <v>5216</v>
      </c>
      <c r="C1719" s="88" t="s">
        <v>5282</v>
      </c>
      <c r="D1719" s="88" t="s">
        <v>5218</v>
      </c>
      <c r="E1719" s="88">
        <v>1969.35</v>
      </c>
      <c r="F1719" s="88">
        <v>0</v>
      </c>
      <c r="G1719" s="89">
        <v>0</v>
      </c>
    </row>
    <row r="1720" spans="2:7" ht="30.6" thickBot="1">
      <c r="B1720" s="82" t="s">
        <v>5216</v>
      </c>
      <c r="C1720" s="86" t="s">
        <v>5282</v>
      </c>
      <c r="D1720" s="86" t="s">
        <v>5218</v>
      </c>
      <c r="E1720" s="86">
        <v>1969.38</v>
      </c>
      <c r="F1720" s="86">
        <v>0</v>
      </c>
      <c r="G1720" s="83">
        <v>0</v>
      </c>
    </row>
    <row r="1721" spans="2:7" ht="30.6" thickBot="1">
      <c r="B1721" s="87" t="s">
        <v>5216</v>
      </c>
      <c r="C1721" s="88" t="s">
        <v>5282</v>
      </c>
      <c r="D1721" s="88" t="s">
        <v>5218</v>
      </c>
      <c r="E1721" s="88">
        <v>1969.42</v>
      </c>
      <c r="F1721" s="88">
        <v>0</v>
      </c>
      <c r="G1721" s="89">
        <v>0</v>
      </c>
    </row>
    <row r="1722" spans="2:7" ht="30.6" thickBot="1">
      <c r="B1722" s="82" t="s">
        <v>5216</v>
      </c>
      <c r="C1722" s="86" t="s">
        <v>5282</v>
      </c>
      <c r="D1722" s="86" t="s">
        <v>5218</v>
      </c>
      <c r="E1722" s="86">
        <v>1969.46</v>
      </c>
      <c r="F1722" s="86">
        <v>0</v>
      </c>
      <c r="G1722" s="83">
        <v>0</v>
      </c>
    </row>
    <row r="1723" spans="2:7" ht="30.6" thickBot="1">
      <c r="B1723" s="87" t="s">
        <v>5216</v>
      </c>
      <c r="C1723" s="88" t="s">
        <v>5282</v>
      </c>
      <c r="D1723" s="88" t="s">
        <v>5218</v>
      </c>
      <c r="E1723" s="88">
        <v>1969.5</v>
      </c>
      <c r="F1723" s="88">
        <v>0</v>
      </c>
      <c r="G1723" s="89">
        <v>0</v>
      </c>
    </row>
    <row r="1724" spans="2:7" ht="30.6" thickBot="1">
      <c r="B1724" s="82" t="s">
        <v>5216</v>
      </c>
      <c r="C1724" s="86" t="s">
        <v>5282</v>
      </c>
      <c r="D1724" s="86" t="s">
        <v>5218</v>
      </c>
      <c r="E1724" s="86">
        <v>1969.53</v>
      </c>
      <c r="F1724" s="86">
        <v>0</v>
      </c>
      <c r="G1724" s="83">
        <v>0</v>
      </c>
    </row>
    <row r="1725" spans="2:7" ht="30.6" thickBot="1">
      <c r="B1725" s="87" t="s">
        <v>5216</v>
      </c>
      <c r="C1725" s="88" t="s">
        <v>5282</v>
      </c>
      <c r="D1725" s="88" t="s">
        <v>5218</v>
      </c>
      <c r="E1725" s="88">
        <v>1969.57</v>
      </c>
      <c r="F1725" s="88">
        <v>0</v>
      </c>
      <c r="G1725" s="89">
        <v>0</v>
      </c>
    </row>
    <row r="1726" spans="2:7" ht="30.6" thickBot="1">
      <c r="B1726" s="82" t="s">
        <v>5216</v>
      </c>
      <c r="C1726" s="86" t="s">
        <v>5282</v>
      </c>
      <c r="D1726" s="86" t="s">
        <v>5218</v>
      </c>
      <c r="E1726" s="86">
        <v>1969.61</v>
      </c>
      <c r="F1726" s="86">
        <v>0</v>
      </c>
      <c r="G1726" s="83">
        <v>0</v>
      </c>
    </row>
    <row r="1727" spans="2:7" ht="30.6" thickBot="1">
      <c r="B1727" s="87" t="s">
        <v>5216</v>
      </c>
      <c r="C1727" s="88" t="s">
        <v>5282</v>
      </c>
      <c r="D1727" s="88" t="s">
        <v>5218</v>
      </c>
      <c r="E1727" s="88">
        <v>1969.65</v>
      </c>
      <c r="F1727" s="88">
        <v>0</v>
      </c>
      <c r="G1727" s="89">
        <v>0</v>
      </c>
    </row>
    <row r="1728" spans="2:7" ht="30.6" thickBot="1">
      <c r="B1728" s="82" t="s">
        <v>5216</v>
      </c>
      <c r="C1728" s="86" t="s">
        <v>5282</v>
      </c>
      <c r="D1728" s="86" t="s">
        <v>5218</v>
      </c>
      <c r="E1728" s="86">
        <v>1969.68</v>
      </c>
      <c r="F1728" s="86">
        <v>0</v>
      </c>
      <c r="G1728" s="83">
        <v>0</v>
      </c>
    </row>
    <row r="1729" spans="2:7" ht="30.6" thickBot="1">
      <c r="B1729" s="87" t="s">
        <v>5216</v>
      </c>
      <c r="C1729" s="88" t="s">
        <v>5282</v>
      </c>
      <c r="D1729" s="88" t="s">
        <v>5218</v>
      </c>
      <c r="E1729" s="88">
        <v>1969.72</v>
      </c>
      <c r="F1729" s="88">
        <v>0</v>
      </c>
      <c r="G1729" s="89">
        <v>0</v>
      </c>
    </row>
    <row r="1730" spans="2:7" ht="30.6" thickBot="1">
      <c r="B1730" s="82" t="s">
        <v>5216</v>
      </c>
      <c r="C1730" s="86" t="s">
        <v>5282</v>
      </c>
      <c r="D1730" s="86" t="s">
        <v>5218</v>
      </c>
      <c r="E1730" s="86">
        <v>1969.76</v>
      </c>
      <c r="F1730" s="86">
        <v>0</v>
      </c>
      <c r="G1730" s="83">
        <v>0</v>
      </c>
    </row>
    <row r="1731" spans="2:7" ht="30.6" thickBot="1">
      <c r="B1731" s="87" t="s">
        <v>5216</v>
      </c>
      <c r="C1731" s="88" t="s">
        <v>5282</v>
      </c>
      <c r="D1731" s="88" t="s">
        <v>5218</v>
      </c>
      <c r="E1731" s="88">
        <v>1969.8</v>
      </c>
      <c r="F1731" s="88">
        <v>0</v>
      </c>
      <c r="G1731" s="89">
        <v>0</v>
      </c>
    </row>
    <row r="1732" spans="2:7" ht="30.6" thickBot="1">
      <c r="B1732" s="82" t="s">
        <v>5216</v>
      </c>
      <c r="C1732" s="86" t="s">
        <v>5282</v>
      </c>
      <c r="D1732" s="86" t="s">
        <v>5218</v>
      </c>
      <c r="E1732" s="86">
        <v>1969.83</v>
      </c>
      <c r="F1732" s="86">
        <v>0</v>
      </c>
      <c r="G1732" s="83">
        <v>0</v>
      </c>
    </row>
    <row r="1733" spans="2:7" ht="30.6" thickBot="1">
      <c r="B1733" s="87" t="s">
        <v>5216</v>
      </c>
      <c r="C1733" s="88" t="s">
        <v>5282</v>
      </c>
      <c r="D1733" s="88" t="s">
        <v>5218</v>
      </c>
      <c r="E1733" s="88">
        <v>1969.87</v>
      </c>
      <c r="F1733" s="88">
        <v>0</v>
      </c>
      <c r="G1733" s="89">
        <v>0</v>
      </c>
    </row>
    <row r="1734" spans="2:7" ht="30.6" thickBot="1">
      <c r="B1734" s="82" t="s">
        <v>5216</v>
      </c>
      <c r="C1734" s="86" t="s">
        <v>5282</v>
      </c>
      <c r="D1734" s="86" t="s">
        <v>5218</v>
      </c>
      <c r="E1734" s="86">
        <v>1969.91</v>
      </c>
      <c r="F1734" s="86">
        <v>0</v>
      </c>
      <c r="G1734" s="83">
        <v>0</v>
      </c>
    </row>
    <row r="1735" spans="2:7" ht="30.6" thickBot="1">
      <c r="B1735" s="87" t="s">
        <v>5216</v>
      </c>
      <c r="C1735" s="88" t="s">
        <v>5282</v>
      </c>
      <c r="D1735" s="88" t="s">
        <v>5218</v>
      </c>
      <c r="E1735" s="88">
        <v>1969.94</v>
      </c>
      <c r="F1735" s="88">
        <v>0</v>
      </c>
      <c r="G1735" s="89">
        <v>0</v>
      </c>
    </row>
    <row r="1736" spans="2:7" ht="30.6" thickBot="1">
      <c r="B1736" s="82" t="s">
        <v>5216</v>
      </c>
      <c r="C1736" s="86" t="s">
        <v>5282</v>
      </c>
      <c r="D1736" s="86" t="s">
        <v>5218</v>
      </c>
      <c r="E1736" s="86">
        <v>1969.98</v>
      </c>
      <c r="F1736" s="86">
        <v>0</v>
      </c>
      <c r="G1736" s="83">
        <v>0</v>
      </c>
    </row>
    <row r="1737" spans="2:7" ht="30.6" thickBot="1">
      <c r="B1737" s="87" t="s">
        <v>5216</v>
      </c>
      <c r="C1737" s="88" t="s">
        <v>5282</v>
      </c>
      <c r="D1737" s="88" t="s">
        <v>5218</v>
      </c>
      <c r="E1737" s="88">
        <v>1970.02</v>
      </c>
      <c r="F1737" s="88">
        <v>0</v>
      </c>
      <c r="G1737" s="89">
        <v>0</v>
      </c>
    </row>
    <row r="1738" spans="2:7" ht="30.6" thickBot="1">
      <c r="B1738" s="82" t="s">
        <v>5216</v>
      </c>
      <c r="C1738" s="86" t="s">
        <v>5282</v>
      </c>
      <c r="D1738" s="86" t="s">
        <v>5218</v>
      </c>
      <c r="E1738" s="86">
        <v>1970.05</v>
      </c>
      <c r="F1738" s="86">
        <v>0</v>
      </c>
      <c r="G1738" s="83">
        <v>0</v>
      </c>
    </row>
    <row r="1739" spans="2:7" ht="30.6" thickBot="1">
      <c r="B1739" s="87" t="s">
        <v>5216</v>
      </c>
      <c r="C1739" s="88" t="s">
        <v>5282</v>
      </c>
      <c r="D1739" s="88" t="s">
        <v>5218</v>
      </c>
      <c r="E1739" s="88">
        <v>1970.09</v>
      </c>
      <c r="F1739" s="88">
        <v>0</v>
      </c>
      <c r="G1739" s="89">
        <v>0</v>
      </c>
    </row>
    <row r="1740" spans="2:7" ht="30.6" thickBot="1">
      <c r="B1740" s="82" t="s">
        <v>5216</v>
      </c>
      <c r="C1740" s="86" t="s">
        <v>5282</v>
      </c>
      <c r="D1740" s="86" t="s">
        <v>5218</v>
      </c>
      <c r="E1740" s="86">
        <v>1970.13</v>
      </c>
      <c r="F1740" s="86">
        <v>0</v>
      </c>
      <c r="G1740" s="83">
        <v>0</v>
      </c>
    </row>
    <row r="1741" spans="2:7" ht="30.6" thickBot="1">
      <c r="B1741" s="87" t="s">
        <v>5216</v>
      </c>
      <c r="C1741" s="88" t="s">
        <v>5282</v>
      </c>
      <c r="D1741" s="88" t="s">
        <v>5218</v>
      </c>
      <c r="E1741" s="88">
        <v>1970.16</v>
      </c>
      <c r="F1741" s="88">
        <v>0</v>
      </c>
      <c r="G1741" s="89">
        <v>0</v>
      </c>
    </row>
    <row r="1742" spans="2:7" ht="30.6" thickBot="1">
      <c r="B1742" s="82" t="s">
        <v>5216</v>
      </c>
      <c r="C1742" s="86" t="s">
        <v>5282</v>
      </c>
      <c r="D1742" s="86" t="s">
        <v>5218</v>
      </c>
      <c r="E1742" s="86">
        <v>1970.2</v>
      </c>
      <c r="F1742" s="86">
        <v>0</v>
      </c>
      <c r="G1742" s="83">
        <v>0</v>
      </c>
    </row>
    <row r="1743" spans="2:7" ht="30.6" thickBot="1">
      <c r="B1743" s="87" t="s">
        <v>5216</v>
      </c>
      <c r="C1743" s="88" t="s">
        <v>5282</v>
      </c>
      <c r="D1743" s="88" t="s">
        <v>5218</v>
      </c>
      <c r="E1743" s="88">
        <v>1970.24</v>
      </c>
      <c r="F1743" s="88">
        <v>0</v>
      </c>
      <c r="G1743" s="89">
        <v>0</v>
      </c>
    </row>
    <row r="1744" spans="2:7" ht="30.6" thickBot="1">
      <c r="B1744" s="82" t="s">
        <v>5216</v>
      </c>
      <c r="C1744" s="86" t="s">
        <v>5282</v>
      </c>
      <c r="D1744" s="86" t="s">
        <v>5218</v>
      </c>
      <c r="E1744" s="86">
        <v>1970.27</v>
      </c>
      <c r="F1744" s="86">
        <v>0</v>
      </c>
      <c r="G1744" s="83">
        <v>0</v>
      </c>
    </row>
    <row r="1745" spans="2:7" ht="30.6" thickBot="1">
      <c r="B1745" s="87" t="s">
        <v>5216</v>
      </c>
      <c r="C1745" s="88" t="s">
        <v>5282</v>
      </c>
      <c r="D1745" s="88" t="s">
        <v>5218</v>
      </c>
      <c r="E1745" s="88">
        <v>1970.31</v>
      </c>
      <c r="F1745" s="88">
        <v>0</v>
      </c>
      <c r="G1745" s="89">
        <v>0</v>
      </c>
    </row>
    <row r="1746" spans="2:7" ht="30.6" thickBot="1">
      <c r="B1746" s="82" t="s">
        <v>5216</v>
      </c>
      <c r="C1746" s="86" t="s">
        <v>5282</v>
      </c>
      <c r="D1746" s="86" t="s">
        <v>5218</v>
      </c>
      <c r="E1746" s="86">
        <v>1970.35</v>
      </c>
      <c r="F1746" s="86">
        <v>0</v>
      </c>
      <c r="G1746" s="83">
        <v>0</v>
      </c>
    </row>
    <row r="1747" spans="2:7" ht="30.6" thickBot="1">
      <c r="B1747" s="87" t="s">
        <v>5216</v>
      </c>
      <c r="C1747" s="88" t="s">
        <v>5282</v>
      </c>
      <c r="D1747" s="88" t="s">
        <v>5218</v>
      </c>
      <c r="E1747" s="88">
        <v>1970.38</v>
      </c>
      <c r="F1747" s="88">
        <v>0</v>
      </c>
      <c r="G1747" s="89">
        <v>0</v>
      </c>
    </row>
    <row r="1748" spans="2:7" ht="30.6" thickBot="1">
      <c r="B1748" s="82" t="s">
        <v>5216</v>
      </c>
      <c r="C1748" s="86" t="s">
        <v>5282</v>
      </c>
      <c r="D1748" s="86" t="s">
        <v>5218</v>
      </c>
      <c r="E1748" s="86">
        <v>1970.42</v>
      </c>
      <c r="F1748" s="86">
        <v>0</v>
      </c>
      <c r="G1748" s="83">
        <v>0</v>
      </c>
    </row>
    <row r="1749" spans="2:7" ht="30.6" thickBot="1">
      <c r="B1749" s="87" t="s">
        <v>5216</v>
      </c>
      <c r="C1749" s="88" t="s">
        <v>5282</v>
      </c>
      <c r="D1749" s="88" t="s">
        <v>5218</v>
      </c>
      <c r="E1749" s="88">
        <v>1970.46</v>
      </c>
      <c r="F1749" s="88">
        <v>0</v>
      </c>
      <c r="G1749" s="89">
        <v>0</v>
      </c>
    </row>
    <row r="1750" spans="2:7" ht="30.6" thickBot="1">
      <c r="B1750" s="82" t="s">
        <v>5216</v>
      </c>
      <c r="C1750" s="86" t="s">
        <v>5282</v>
      </c>
      <c r="D1750" s="86" t="s">
        <v>5218</v>
      </c>
      <c r="E1750" s="86">
        <v>1970.49</v>
      </c>
      <c r="F1750" s="86">
        <v>0</v>
      </c>
      <c r="G1750" s="83">
        <v>0</v>
      </c>
    </row>
    <row r="1751" spans="2:7" ht="30.6" thickBot="1">
      <c r="B1751" s="87" t="s">
        <v>5216</v>
      </c>
      <c r="C1751" s="88" t="s">
        <v>5282</v>
      </c>
      <c r="D1751" s="88" t="s">
        <v>5218</v>
      </c>
      <c r="E1751" s="88">
        <v>1970.53</v>
      </c>
      <c r="F1751" s="88">
        <v>0</v>
      </c>
      <c r="G1751" s="89">
        <v>0</v>
      </c>
    </row>
    <row r="1752" spans="2:7" ht="30.6" thickBot="1">
      <c r="B1752" s="82" t="s">
        <v>5216</v>
      </c>
      <c r="C1752" s="86" t="s">
        <v>5282</v>
      </c>
      <c r="D1752" s="86" t="s">
        <v>5218</v>
      </c>
      <c r="E1752" s="86">
        <v>1970.57</v>
      </c>
      <c r="F1752" s="86">
        <v>0</v>
      </c>
      <c r="G1752" s="83">
        <v>0</v>
      </c>
    </row>
    <row r="1753" spans="2:7" ht="30.6" thickBot="1">
      <c r="B1753" s="87" t="s">
        <v>5216</v>
      </c>
      <c r="C1753" s="88" t="s">
        <v>5282</v>
      </c>
      <c r="D1753" s="88" t="s">
        <v>5218</v>
      </c>
      <c r="E1753" s="88">
        <v>1970.6</v>
      </c>
      <c r="F1753" s="88">
        <v>0</v>
      </c>
      <c r="G1753" s="89">
        <v>0</v>
      </c>
    </row>
    <row r="1754" spans="2:7" ht="30.6" thickBot="1">
      <c r="B1754" s="82" t="s">
        <v>5216</v>
      </c>
      <c r="C1754" s="86" t="s">
        <v>5282</v>
      </c>
      <c r="D1754" s="86" t="s">
        <v>5218</v>
      </c>
      <c r="E1754" s="86">
        <v>1970.64</v>
      </c>
      <c r="F1754" s="86">
        <v>0</v>
      </c>
      <c r="G1754" s="83">
        <v>0</v>
      </c>
    </row>
    <row r="1755" spans="2:7" ht="30.6" thickBot="1">
      <c r="B1755" s="87" t="s">
        <v>5216</v>
      </c>
      <c r="C1755" s="88" t="s">
        <v>5282</v>
      </c>
      <c r="D1755" s="88" t="s">
        <v>5218</v>
      </c>
      <c r="E1755" s="88">
        <v>1970.67</v>
      </c>
      <c r="F1755" s="88">
        <v>0</v>
      </c>
      <c r="G1755" s="89">
        <v>0</v>
      </c>
    </row>
    <row r="1756" spans="2:7" ht="30.6" thickBot="1">
      <c r="B1756" s="82" t="s">
        <v>5216</v>
      </c>
      <c r="C1756" s="86" t="s">
        <v>5282</v>
      </c>
      <c r="D1756" s="86" t="s">
        <v>5218</v>
      </c>
      <c r="E1756" s="86">
        <v>1970.71</v>
      </c>
      <c r="F1756" s="86">
        <v>0</v>
      </c>
      <c r="G1756" s="83">
        <v>0</v>
      </c>
    </row>
    <row r="1757" spans="2:7" ht="30.6" thickBot="1">
      <c r="B1757" s="87" t="s">
        <v>5216</v>
      </c>
      <c r="C1757" s="88" t="s">
        <v>5282</v>
      </c>
      <c r="D1757" s="88" t="s">
        <v>5218</v>
      </c>
      <c r="E1757" s="88">
        <v>1970.75</v>
      </c>
      <c r="F1757" s="88">
        <v>0</v>
      </c>
      <c r="G1757" s="89">
        <v>0</v>
      </c>
    </row>
    <row r="1758" spans="2:7" ht="30.6" thickBot="1">
      <c r="B1758" s="82" t="s">
        <v>5216</v>
      </c>
      <c r="C1758" s="86" t="s">
        <v>5282</v>
      </c>
      <c r="D1758" s="86" t="s">
        <v>5218</v>
      </c>
      <c r="E1758" s="86">
        <v>1970.78</v>
      </c>
      <c r="F1758" s="86">
        <v>0</v>
      </c>
      <c r="G1758" s="83">
        <v>0</v>
      </c>
    </row>
    <row r="1759" spans="2:7" ht="30.6" thickBot="1">
      <c r="B1759" s="87" t="s">
        <v>5216</v>
      </c>
      <c r="C1759" s="88" t="s">
        <v>5282</v>
      </c>
      <c r="D1759" s="88" t="s">
        <v>5218</v>
      </c>
      <c r="E1759" s="88">
        <v>1970.82</v>
      </c>
      <c r="F1759" s="88">
        <v>0</v>
      </c>
      <c r="G1759" s="89">
        <v>0</v>
      </c>
    </row>
    <row r="1760" spans="2:7" ht="30.6" thickBot="1">
      <c r="B1760" s="82" t="s">
        <v>5216</v>
      </c>
      <c r="C1760" s="86" t="s">
        <v>5282</v>
      </c>
      <c r="D1760" s="86" t="s">
        <v>5218</v>
      </c>
      <c r="E1760" s="86">
        <v>1970.85</v>
      </c>
      <c r="F1760" s="86">
        <v>0</v>
      </c>
      <c r="G1760" s="83">
        <v>0</v>
      </c>
    </row>
    <row r="1761" spans="2:7" ht="30.6" thickBot="1">
      <c r="B1761" s="87" t="s">
        <v>5216</v>
      </c>
      <c r="C1761" s="88" t="s">
        <v>5282</v>
      </c>
      <c r="D1761" s="88" t="s">
        <v>5218</v>
      </c>
      <c r="E1761" s="88">
        <v>1970.89</v>
      </c>
      <c r="F1761" s="88">
        <v>0</v>
      </c>
      <c r="G1761" s="89">
        <v>0</v>
      </c>
    </row>
    <row r="1762" spans="2:7" ht="30.6" thickBot="1">
      <c r="B1762" s="82" t="s">
        <v>5216</v>
      </c>
      <c r="C1762" s="86" t="s">
        <v>5282</v>
      </c>
      <c r="D1762" s="86" t="s">
        <v>5218</v>
      </c>
      <c r="E1762" s="86">
        <v>1970.93</v>
      </c>
      <c r="F1762" s="86">
        <v>0</v>
      </c>
      <c r="G1762" s="83">
        <v>0</v>
      </c>
    </row>
    <row r="1763" spans="2:7" ht="30.6" thickBot="1">
      <c r="B1763" s="87" t="s">
        <v>5216</v>
      </c>
      <c r="C1763" s="88" t="s">
        <v>5282</v>
      </c>
      <c r="D1763" s="88" t="s">
        <v>5218</v>
      </c>
      <c r="E1763" s="88">
        <v>1970.96</v>
      </c>
      <c r="F1763" s="88">
        <v>0</v>
      </c>
      <c r="G1763" s="89">
        <v>0</v>
      </c>
    </row>
    <row r="1764" spans="2:7" ht="30.6" thickBot="1">
      <c r="B1764" s="82" t="s">
        <v>5216</v>
      </c>
      <c r="C1764" s="86" t="s">
        <v>5282</v>
      </c>
      <c r="D1764" s="86" t="s">
        <v>5218</v>
      </c>
      <c r="E1764" s="86">
        <v>1971</v>
      </c>
      <c r="F1764" s="86">
        <v>0</v>
      </c>
      <c r="G1764" s="83">
        <v>0</v>
      </c>
    </row>
    <row r="1765" spans="2:7" ht="30.6" thickBot="1">
      <c r="B1765" s="87" t="s">
        <v>5216</v>
      </c>
      <c r="C1765" s="88" t="s">
        <v>5282</v>
      </c>
      <c r="D1765" s="88" t="s">
        <v>5218</v>
      </c>
      <c r="E1765" s="88">
        <v>1971.03</v>
      </c>
      <c r="F1765" s="88">
        <v>0</v>
      </c>
      <c r="G1765" s="89">
        <v>0</v>
      </c>
    </row>
    <row r="1766" spans="2:7" ht="30.6" thickBot="1">
      <c r="B1766" s="82" t="s">
        <v>5216</v>
      </c>
      <c r="C1766" s="86" t="s">
        <v>5282</v>
      </c>
      <c r="D1766" s="86" t="s">
        <v>5218</v>
      </c>
      <c r="E1766" s="86">
        <v>1971.07</v>
      </c>
      <c r="F1766" s="86">
        <v>0</v>
      </c>
      <c r="G1766" s="83">
        <v>0</v>
      </c>
    </row>
    <row r="1767" spans="2:7" ht="30.6" thickBot="1">
      <c r="B1767" s="87" t="s">
        <v>5216</v>
      </c>
      <c r="C1767" s="88" t="s">
        <v>5282</v>
      </c>
      <c r="D1767" s="88" t="s">
        <v>5218</v>
      </c>
      <c r="E1767" s="88">
        <v>1971.1</v>
      </c>
      <c r="F1767" s="88">
        <v>0</v>
      </c>
      <c r="G1767" s="89">
        <v>0</v>
      </c>
    </row>
    <row r="1768" spans="2:7" ht="30.6" thickBot="1">
      <c r="B1768" s="82" t="s">
        <v>5216</v>
      </c>
      <c r="C1768" s="86" t="s">
        <v>5282</v>
      </c>
      <c r="D1768" s="86" t="s">
        <v>5218</v>
      </c>
      <c r="E1768" s="86">
        <v>1971.14</v>
      </c>
      <c r="F1768" s="86">
        <v>0</v>
      </c>
      <c r="G1768" s="83">
        <v>0</v>
      </c>
    </row>
    <row r="1769" spans="2:7" ht="30.6" thickBot="1">
      <c r="B1769" s="87" t="s">
        <v>5216</v>
      </c>
      <c r="C1769" s="88" t="s">
        <v>5282</v>
      </c>
      <c r="D1769" s="88" t="s">
        <v>5218</v>
      </c>
      <c r="E1769" s="88">
        <v>1971.18</v>
      </c>
      <c r="F1769" s="88">
        <v>0</v>
      </c>
      <c r="G1769" s="89">
        <v>0</v>
      </c>
    </row>
    <row r="1770" spans="2:7" ht="30.6" thickBot="1">
      <c r="B1770" s="82" t="s">
        <v>5216</v>
      </c>
      <c r="C1770" s="86" t="s">
        <v>5282</v>
      </c>
      <c r="D1770" s="86" t="s">
        <v>5218</v>
      </c>
      <c r="E1770" s="86">
        <v>1971.21</v>
      </c>
      <c r="F1770" s="86">
        <v>0</v>
      </c>
      <c r="G1770" s="83">
        <v>0</v>
      </c>
    </row>
    <row r="1771" spans="2:7" ht="30.6" thickBot="1">
      <c r="B1771" s="87" t="s">
        <v>5216</v>
      </c>
      <c r="C1771" s="88" t="s">
        <v>5282</v>
      </c>
      <c r="D1771" s="88" t="s">
        <v>5218</v>
      </c>
      <c r="E1771" s="88">
        <v>1971.25</v>
      </c>
      <c r="F1771" s="88">
        <v>0</v>
      </c>
      <c r="G1771" s="89">
        <v>0</v>
      </c>
    </row>
    <row r="1772" spans="2:7" ht="30.6" thickBot="1">
      <c r="B1772" s="82" t="s">
        <v>5216</v>
      </c>
      <c r="C1772" s="86" t="s">
        <v>5282</v>
      </c>
      <c r="D1772" s="86" t="s">
        <v>5218</v>
      </c>
      <c r="E1772" s="86">
        <v>1971.28</v>
      </c>
      <c r="F1772" s="86">
        <v>0</v>
      </c>
      <c r="G1772" s="83">
        <v>0</v>
      </c>
    </row>
    <row r="1773" spans="2:7" ht="30.6" thickBot="1">
      <c r="B1773" s="87" t="s">
        <v>5216</v>
      </c>
      <c r="C1773" s="88" t="s">
        <v>5282</v>
      </c>
      <c r="D1773" s="88" t="s">
        <v>5218</v>
      </c>
      <c r="E1773" s="88">
        <v>1971.32</v>
      </c>
      <c r="F1773" s="88">
        <v>0</v>
      </c>
      <c r="G1773" s="89">
        <v>0</v>
      </c>
    </row>
    <row r="1774" spans="2:7" ht="30.6" thickBot="1">
      <c r="B1774" s="82" t="s">
        <v>5216</v>
      </c>
      <c r="C1774" s="86" t="s">
        <v>5282</v>
      </c>
      <c r="D1774" s="86" t="s">
        <v>5218</v>
      </c>
      <c r="E1774" s="86">
        <v>1971.35</v>
      </c>
      <c r="F1774" s="86">
        <v>0</v>
      </c>
      <c r="G1774" s="83">
        <v>0</v>
      </c>
    </row>
    <row r="1775" spans="2:7" ht="30.6" thickBot="1">
      <c r="B1775" s="87" t="s">
        <v>5216</v>
      </c>
      <c r="C1775" s="88" t="s">
        <v>5282</v>
      </c>
      <c r="D1775" s="88" t="s">
        <v>5218</v>
      </c>
      <c r="E1775" s="88">
        <v>1971.39</v>
      </c>
      <c r="F1775" s="88">
        <v>0</v>
      </c>
      <c r="G1775" s="89">
        <v>0</v>
      </c>
    </row>
    <row r="1776" spans="2:7" ht="30.6" thickBot="1">
      <c r="B1776" s="82" t="s">
        <v>5216</v>
      </c>
      <c r="C1776" s="86" t="s">
        <v>5282</v>
      </c>
      <c r="D1776" s="86" t="s">
        <v>5218</v>
      </c>
      <c r="E1776" s="86">
        <v>1971.42</v>
      </c>
      <c r="F1776" s="86">
        <v>0</v>
      </c>
      <c r="G1776" s="83">
        <v>0</v>
      </c>
    </row>
    <row r="1777" spans="2:7" ht="30.6" thickBot="1">
      <c r="B1777" s="87" t="s">
        <v>5216</v>
      </c>
      <c r="C1777" s="88" t="s">
        <v>5282</v>
      </c>
      <c r="D1777" s="88" t="s">
        <v>5218</v>
      </c>
      <c r="E1777" s="88">
        <v>1971.46</v>
      </c>
      <c r="F1777" s="88">
        <v>0</v>
      </c>
      <c r="G1777" s="89">
        <v>0</v>
      </c>
    </row>
    <row r="1778" spans="2:7" ht="30.6" thickBot="1">
      <c r="B1778" s="82" t="s">
        <v>5216</v>
      </c>
      <c r="C1778" s="86" t="s">
        <v>5282</v>
      </c>
      <c r="D1778" s="86" t="s">
        <v>5218</v>
      </c>
      <c r="E1778" s="86">
        <v>1971.49</v>
      </c>
      <c r="F1778" s="86">
        <v>0</v>
      </c>
      <c r="G1778" s="83">
        <v>0</v>
      </c>
    </row>
    <row r="1779" spans="2:7" ht="30.6" thickBot="1">
      <c r="B1779" s="87" t="s">
        <v>5216</v>
      </c>
      <c r="C1779" s="88" t="s">
        <v>5282</v>
      </c>
      <c r="D1779" s="88" t="s">
        <v>5218</v>
      </c>
      <c r="E1779" s="88">
        <v>1971.53</v>
      </c>
      <c r="F1779" s="88">
        <v>0</v>
      </c>
      <c r="G1779" s="89">
        <v>0</v>
      </c>
    </row>
    <row r="1780" spans="2:7" ht="30.6" thickBot="1">
      <c r="B1780" s="82" t="s">
        <v>5216</v>
      </c>
      <c r="C1780" s="86" t="s">
        <v>5282</v>
      </c>
      <c r="D1780" s="86" t="s">
        <v>5218</v>
      </c>
      <c r="E1780" s="86">
        <v>1971.57</v>
      </c>
      <c r="F1780" s="86">
        <v>0</v>
      </c>
      <c r="G1780" s="83">
        <v>0</v>
      </c>
    </row>
    <row r="1781" spans="2:7" ht="30.6" thickBot="1">
      <c r="B1781" s="87" t="s">
        <v>5216</v>
      </c>
      <c r="C1781" s="88" t="s">
        <v>5282</v>
      </c>
      <c r="D1781" s="88" t="s">
        <v>5218</v>
      </c>
      <c r="E1781" s="88">
        <v>1971.6</v>
      </c>
      <c r="F1781" s="88">
        <v>0</v>
      </c>
      <c r="G1781" s="89">
        <v>0</v>
      </c>
    </row>
    <row r="1782" spans="2:7" ht="30.6" thickBot="1">
      <c r="B1782" s="82" t="s">
        <v>5216</v>
      </c>
      <c r="C1782" s="86" t="s">
        <v>5282</v>
      </c>
      <c r="D1782" s="86" t="s">
        <v>5218</v>
      </c>
      <c r="E1782" s="86">
        <v>1971.64</v>
      </c>
      <c r="F1782" s="86">
        <v>0</v>
      </c>
      <c r="G1782" s="83">
        <v>0</v>
      </c>
    </row>
    <row r="1783" spans="2:7" ht="30.6" thickBot="1">
      <c r="B1783" s="87" t="s">
        <v>5216</v>
      </c>
      <c r="C1783" s="88" t="s">
        <v>5282</v>
      </c>
      <c r="D1783" s="88" t="s">
        <v>5218</v>
      </c>
      <c r="E1783" s="88">
        <v>1971.67</v>
      </c>
      <c r="F1783" s="88">
        <v>0</v>
      </c>
      <c r="G1783" s="89">
        <v>0</v>
      </c>
    </row>
    <row r="1784" spans="2:7" ht="30.6" thickBot="1">
      <c r="B1784" s="82" t="s">
        <v>5216</v>
      </c>
      <c r="C1784" s="86" t="s">
        <v>5282</v>
      </c>
      <c r="D1784" s="86" t="s">
        <v>5218</v>
      </c>
      <c r="E1784" s="86">
        <v>1971.71</v>
      </c>
      <c r="F1784" s="86">
        <v>0</v>
      </c>
      <c r="G1784" s="83">
        <v>0</v>
      </c>
    </row>
    <row r="1785" spans="2:7" ht="30.6" thickBot="1">
      <c r="B1785" s="87" t="s">
        <v>5216</v>
      </c>
      <c r="C1785" s="88" t="s">
        <v>5282</v>
      </c>
      <c r="D1785" s="88" t="s">
        <v>5218</v>
      </c>
      <c r="E1785" s="88">
        <v>1971.74</v>
      </c>
      <c r="F1785" s="88">
        <v>0</v>
      </c>
      <c r="G1785" s="89">
        <v>0</v>
      </c>
    </row>
    <row r="1786" spans="2:7" ht="30.6" thickBot="1">
      <c r="B1786" s="82" t="s">
        <v>5216</v>
      </c>
      <c r="C1786" s="86" t="s">
        <v>5282</v>
      </c>
      <c r="D1786" s="86" t="s">
        <v>5218</v>
      </c>
      <c r="E1786" s="86">
        <v>1971.78</v>
      </c>
      <c r="F1786" s="86">
        <v>0</v>
      </c>
      <c r="G1786" s="83">
        <v>0</v>
      </c>
    </row>
    <row r="1787" spans="2:7" ht="30.6" thickBot="1">
      <c r="B1787" s="87" t="s">
        <v>5216</v>
      </c>
      <c r="C1787" s="88" t="s">
        <v>5282</v>
      </c>
      <c r="D1787" s="88" t="s">
        <v>5218</v>
      </c>
      <c r="E1787" s="88">
        <v>1971.81</v>
      </c>
      <c r="F1787" s="88">
        <v>0</v>
      </c>
      <c r="G1787" s="89">
        <v>0</v>
      </c>
    </row>
    <row r="1788" spans="2:7" ht="30.6" thickBot="1">
      <c r="B1788" s="82" t="s">
        <v>5216</v>
      </c>
      <c r="C1788" s="86" t="s">
        <v>5282</v>
      </c>
      <c r="D1788" s="86" t="s">
        <v>5218</v>
      </c>
      <c r="E1788" s="86">
        <v>1971.85</v>
      </c>
      <c r="F1788" s="86">
        <v>0</v>
      </c>
      <c r="G1788" s="83">
        <v>0</v>
      </c>
    </row>
    <row r="1789" spans="2:7" ht="30.6" thickBot="1">
      <c r="B1789" s="87" t="s">
        <v>5216</v>
      </c>
      <c r="C1789" s="88" t="s">
        <v>5282</v>
      </c>
      <c r="D1789" s="88" t="s">
        <v>5218</v>
      </c>
      <c r="E1789" s="88">
        <v>1971.88</v>
      </c>
      <c r="F1789" s="88">
        <v>0</v>
      </c>
      <c r="G1789" s="89">
        <v>0</v>
      </c>
    </row>
    <row r="1790" spans="2:7" ht="30.6" thickBot="1">
      <c r="B1790" s="82" t="s">
        <v>5216</v>
      </c>
      <c r="C1790" s="86" t="s">
        <v>5282</v>
      </c>
      <c r="D1790" s="86" t="s">
        <v>5218</v>
      </c>
      <c r="E1790" s="86">
        <v>1971.92</v>
      </c>
      <c r="F1790" s="86">
        <v>0</v>
      </c>
      <c r="G1790" s="83">
        <v>0</v>
      </c>
    </row>
    <row r="1791" spans="2:7" ht="30.6" thickBot="1">
      <c r="B1791" s="87" t="s">
        <v>5216</v>
      </c>
      <c r="C1791" s="88" t="s">
        <v>5282</v>
      </c>
      <c r="D1791" s="88" t="s">
        <v>5218</v>
      </c>
      <c r="E1791" s="88">
        <v>1971.95</v>
      </c>
      <c r="F1791" s="88">
        <v>0</v>
      </c>
      <c r="G1791" s="89">
        <v>0</v>
      </c>
    </row>
    <row r="1792" spans="2:7" ht="30.6" thickBot="1">
      <c r="B1792" s="82" t="s">
        <v>5216</v>
      </c>
      <c r="C1792" s="86" t="s">
        <v>5282</v>
      </c>
      <c r="D1792" s="86" t="s">
        <v>5218</v>
      </c>
      <c r="E1792" s="86">
        <v>1971.99</v>
      </c>
      <c r="F1792" s="86">
        <v>0</v>
      </c>
      <c r="G1792" s="83">
        <v>0</v>
      </c>
    </row>
    <row r="1793" spans="2:7" ht="30.6" thickBot="1">
      <c r="B1793" s="87" t="s">
        <v>5216</v>
      </c>
      <c r="C1793" s="88" t="s">
        <v>5282</v>
      </c>
      <c r="D1793" s="88" t="s">
        <v>5218</v>
      </c>
      <c r="E1793" s="88">
        <v>1972.02</v>
      </c>
      <c r="F1793" s="88">
        <v>0</v>
      </c>
      <c r="G1793" s="89">
        <v>0</v>
      </c>
    </row>
    <row r="1794" spans="2:7" ht="30.6" thickBot="1">
      <c r="B1794" s="82" t="s">
        <v>5216</v>
      </c>
      <c r="C1794" s="86" t="s">
        <v>5282</v>
      </c>
      <c r="D1794" s="86" t="s">
        <v>5218</v>
      </c>
      <c r="E1794" s="86">
        <v>1972.06</v>
      </c>
      <c r="F1794" s="86">
        <v>0</v>
      </c>
      <c r="G1794" s="83">
        <v>0</v>
      </c>
    </row>
    <row r="1795" spans="2:7" ht="30.6" thickBot="1">
      <c r="B1795" s="87" t="s">
        <v>5216</v>
      </c>
      <c r="C1795" s="88" t="s">
        <v>5282</v>
      </c>
      <c r="D1795" s="88" t="s">
        <v>5218</v>
      </c>
      <c r="E1795" s="88">
        <v>1972.09</v>
      </c>
      <c r="F1795" s="88">
        <v>0</v>
      </c>
      <c r="G1795" s="89">
        <v>0</v>
      </c>
    </row>
    <row r="1796" spans="2:7" ht="30.6" thickBot="1">
      <c r="B1796" s="82" t="s">
        <v>5216</v>
      </c>
      <c r="C1796" s="86" t="s">
        <v>5282</v>
      </c>
      <c r="D1796" s="86" t="s">
        <v>5218</v>
      </c>
      <c r="E1796" s="86">
        <v>1972.13</v>
      </c>
      <c r="F1796" s="86">
        <v>0</v>
      </c>
      <c r="G1796" s="83">
        <v>0</v>
      </c>
    </row>
    <row r="1797" spans="2:7" ht="30.6" thickBot="1">
      <c r="B1797" s="87" t="s">
        <v>5216</v>
      </c>
      <c r="C1797" s="88" t="s">
        <v>5282</v>
      </c>
      <c r="D1797" s="88" t="s">
        <v>5218</v>
      </c>
      <c r="E1797" s="88">
        <v>1972.16</v>
      </c>
      <c r="F1797" s="88">
        <v>0</v>
      </c>
      <c r="G1797" s="89">
        <v>0</v>
      </c>
    </row>
    <row r="1798" spans="2:7" ht="30.6" thickBot="1">
      <c r="B1798" s="82" t="s">
        <v>5216</v>
      </c>
      <c r="C1798" s="86" t="s">
        <v>5282</v>
      </c>
      <c r="D1798" s="86" t="s">
        <v>5218</v>
      </c>
      <c r="E1798" s="86">
        <v>1972.2</v>
      </c>
      <c r="F1798" s="86">
        <v>0</v>
      </c>
      <c r="G1798" s="83">
        <v>0</v>
      </c>
    </row>
    <row r="1799" spans="2:7" ht="30.6" thickBot="1">
      <c r="B1799" s="87" t="s">
        <v>5216</v>
      </c>
      <c r="C1799" s="88" t="s">
        <v>5282</v>
      </c>
      <c r="D1799" s="88" t="s">
        <v>5218</v>
      </c>
      <c r="E1799" s="88">
        <v>1972.23</v>
      </c>
      <c r="F1799" s="88">
        <v>0</v>
      </c>
      <c r="G1799" s="89">
        <v>0</v>
      </c>
    </row>
    <row r="1800" spans="2:7" ht="30.6" thickBot="1">
      <c r="B1800" s="82" t="s">
        <v>5216</v>
      </c>
      <c r="C1800" s="86" t="s">
        <v>5282</v>
      </c>
      <c r="D1800" s="86" t="s">
        <v>5218</v>
      </c>
      <c r="E1800" s="86">
        <v>1972.27</v>
      </c>
      <c r="F1800" s="86">
        <v>0</v>
      </c>
      <c r="G1800" s="83">
        <v>0</v>
      </c>
    </row>
    <row r="1801" spans="2:7" ht="30.6" thickBot="1">
      <c r="B1801" s="87" t="s">
        <v>5216</v>
      </c>
      <c r="C1801" s="88" t="s">
        <v>5282</v>
      </c>
      <c r="D1801" s="88" t="s">
        <v>5218</v>
      </c>
      <c r="E1801" s="88">
        <v>1972.3</v>
      </c>
      <c r="F1801" s="88">
        <v>0</v>
      </c>
      <c r="G1801" s="89">
        <v>0</v>
      </c>
    </row>
    <row r="1802" spans="2:7" ht="30.6" thickBot="1">
      <c r="B1802" s="82" t="s">
        <v>5216</v>
      </c>
      <c r="C1802" s="86" t="s">
        <v>5282</v>
      </c>
      <c r="D1802" s="86" t="s">
        <v>5218</v>
      </c>
      <c r="E1802" s="86">
        <v>1972.34</v>
      </c>
      <c r="F1802" s="86">
        <v>0</v>
      </c>
      <c r="G1802" s="83">
        <v>0</v>
      </c>
    </row>
    <row r="1803" spans="2:7" ht="30.6" thickBot="1">
      <c r="B1803" s="87" t="s">
        <v>5216</v>
      </c>
      <c r="C1803" s="88" t="s">
        <v>5282</v>
      </c>
      <c r="D1803" s="88" t="s">
        <v>5218</v>
      </c>
      <c r="E1803" s="88">
        <v>1972.37</v>
      </c>
      <c r="F1803" s="88">
        <v>0</v>
      </c>
      <c r="G1803" s="89">
        <v>0</v>
      </c>
    </row>
    <row r="1804" spans="2:7" ht="30.6" thickBot="1">
      <c r="B1804" s="82" t="s">
        <v>5216</v>
      </c>
      <c r="C1804" s="86" t="s">
        <v>5282</v>
      </c>
      <c r="D1804" s="86" t="s">
        <v>5218</v>
      </c>
      <c r="E1804" s="86">
        <v>1972.41</v>
      </c>
      <c r="F1804" s="86">
        <v>0</v>
      </c>
      <c r="G1804" s="83">
        <v>0</v>
      </c>
    </row>
    <row r="1805" spans="2:7" ht="30.6" thickBot="1">
      <c r="B1805" s="87" t="s">
        <v>5216</v>
      </c>
      <c r="C1805" s="88" t="s">
        <v>5282</v>
      </c>
      <c r="D1805" s="88" t="s">
        <v>5218</v>
      </c>
      <c r="E1805" s="88">
        <v>1972.44</v>
      </c>
      <c r="F1805" s="88">
        <v>0</v>
      </c>
      <c r="G1805" s="89">
        <v>0</v>
      </c>
    </row>
    <row r="1806" spans="2:7" ht="30.6" thickBot="1">
      <c r="B1806" s="82" t="s">
        <v>5216</v>
      </c>
      <c r="C1806" s="86" t="s">
        <v>5282</v>
      </c>
      <c r="D1806" s="86" t="s">
        <v>5218</v>
      </c>
      <c r="E1806" s="86">
        <v>1972.48</v>
      </c>
      <c r="F1806" s="86">
        <v>0</v>
      </c>
      <c r="G1806" s="83">
        <v>0</v>
      </c>
    </row>
    <row r="1807" spans="2:7" ht="30.6" thickBot="1">
      <c r="B1807" s="87" t="s">
        <v>5216</v>
      </c>
      <c r="C1807" s="88" t="s">
        <v>5282</v>
      </c>
      <c r="D1807" s="88" t="s">
        <v>5218</v>
      </c>
      <c r="E1807" s="88">
        <v>1972.51</v>
      </c>
      <c r="F1807" s="88">
        <v>0</v>
      </c>
      <c r="G1807" s="89">
        <v>0</v>
      </c>
    </row>
    <row r="1808" spans="2:7" ht="30.6" thickBot="1">
      <c r="B1808" s="82" t="s">
        <v>5216</v>
      </c>
      <c r="C1808" s="86" t="s">
        <v>5282</v>
      </c>
      <c r="D1808" s="86" t="s">
        <v>5218</v>
      </c>
      <c r="E1808" s="86">
        <v>1972.55</v>
      </c>
      <c r="F1808" s="86">
        <v>0</v>
      </c>
      <c r="G1808" s="83">
        <v>0</v>
      </c>
    </row>
    <row r="1809" spans="2:7" ht="30.6" thickBot="1">
      <c r="B1809" s="87" t="s">
        <v>5216</v>
      </c>
      <c r="C1809" s="88" t="s">
        <v>5282</v>
      </c>
      <c r="D1809" s="88" t="s">
        <v>5218</v>
      </c>
      <c r="E1809" s="88">
        <v>1972.58</v>
      </c>
      <c r="F1809" s="88">
        <v>0</v>
      </c>
      <c r="G1809" s="89">
        <v>0</v>
      </c>
    </row>
    <row r="1810" spans="2:7" ht="30.6" thickBot="1">
      <c r="B1810" s="82" t="s">
        <v>5216</v>
      </c>
      <c r="C1810" s="86" t="s">
        <v>5282</v>
      </c>
      <c r="D1810" s="86" t="s">
        <v>5218</v>
      </c>
      <c r="E1810" s="86">
        <v>1972.61</v>
      </c>
      <c r="F1810" s="86">
        <v>0</v>
      </c>
      <c r="G1810" s="83">
        <v>0</v>
      </c>
    </row>
    <row r="1811" spans="2:7" ht="30.6" thickBot="1">
      <c r="B1811" s="87" t="s">
        <v>5216</v>
      </c>
      <c r="C1811" s="88" t="s">
        <v>5282</v>
      </c>
      <c r="D1811" s="88" t="s">
        <v>5218</v>
      </c>
      <c r="E1811" s="88">
        <v>1972.65</v>
      </c>
      <c r="F1811" s="88">
        <v>0</v>
      </c>
      <c r="G1811" s="89">
        <v>0</v>
      </c>
    </row>
    <row r="1812" spans="2:7" ht="30.6" thickBot="1">
      <c r="B1812" s="82" t="s">
        <v>5216</v>
      </c>
      <c r="C1812" s="86" t="s">
        <v>5282</v>
      </c>
      <c r="D1812" s="86" t="s">
        <v>5218</v>
      </c>
      <c r="E1812" s="86">
        <v>1972.68</v>
      </c>
      <c r="F1812" s="86">
        <v>0</v>
      </c>
      <c r="G1812" s="83">
        <v>0</v>
      </c>
    </row>
    <row r="1813" spans="2:7" ht="30.6" thickBot="1">
      <c r="B1813" s="87" t="s">
        <v>5216</v>
      </c>
      <c r="C1813" s="88" t="s">
        <v>5282</v>
      </c>
      <c r="D1813" s="88" t="s">
        <v>5218</v>
      </c>
      <c r="E1813" s="88">
        <v>1972.72</v>
      </c>
      <c r="F1813" s="88">
        <v>0</v>
      </c>
      <c r="G1813" s="89">
        <v>0</v>
      </c>
    </row>
    <row r="1814" spans="2:7" ht="30.6" thickBot="1">
      <c r="B1814" s="82" t="s">
        <v>5216</v>
      </c>
      <c r="C1814" s="86" t="s">
        <v>5282</v>
      </c>
      <c r="D1814" s="86" t="s">
        <v>5218</v>
      </c>
      <c r="E1814" s="86">
        <v>1972.75</v>
      </c>
      <c r="F1814" s="86">
        <v>0</v>
      </c>
      <c r="G1814" s="83">
        <v>0</v>
      </c>
    </row>
    <row r="1815" spans="2:7" ht="30.6" thickBot="1">
      <c r="B1815" s="87" t="s">
        <v>5216</v>
      </c>
      <c r="C1815" s="88" t="s">
        <v>5282</v>
      </c>
      <c r="D1815" s="88" t="s">
        <v>5218</v>
      </c>
      <c r="E1815" s="88">
        <v>1972.75</v>
      </c>
      <c r="F1815" s="88">
        <v>0</v>
      </c>
      <c r="G1815" s="89">
        <v>0</v>
      </c>
    </row>
    <row r="1816" spans="2:7" ht="30.6" thickBot="1">
      <c r="B1816" s="82" t="s">
        <v>5216</v>
      </c>
      <c r="C1816" s="86" t="s">
        <v>5205</v>
      </c>
      <c r="D1816" s="86" t="s">
        <v>5218</v>
      </c>
      <c r="E1816" s="86">
        <v>1969.16</v>
      </c>
      <c r="F1816" s="86">
        <v>0</v>
      </c>
      <c r="G1816" s="83">
        <v>0</v>
      </c>
    </row>
    <row r="1817" spans="2:7" ht="30.6" thickBot="1">
      <c r="B1817" s="87" t="s">
        <v>5216</v>
      </c>
      <c r="C1817" s="88" t="s">
        <v>5205</v>
      </c>
      <c r="D1817" s="88" t="s">
        <v>5218</v>
      </c>
      <c r="E1817" s="88">
        <v>1969.19</v>
      </c>
      <c r="F1817" s="88">
        <v>0</v>
      </c>
      <c r="G1817" s="89">
        <v>0</v>
      </c>
    </row>
    <row r="1818" spans="2:7" ht="30.6" thickBot="1">
      <c r="B1818" s="82" t="s">
        <v>5216</v>
      </c>
      <c r="C1818" s="86" t="s">
        <v>5205</v>
      </c>
      <c r="D1818" s="86" t="s">
        <v>5218</v>
      </c>
      <c r="E1818" s="86">
        <v>1969.23</v>
      </c>
      <c r="F1818" s="86">
        <v>0</v>
      </c>
      <c r="G1818" s="83">
        <v>0</v>
      </c>
    </row>
    <row r="1819" spans="2:7" ht="30.6" thickBot="1">
      <c r="B1819" s="87" t="s">
        <v>5216</v>
      </c>
      <c r="C1819" s="88" t="s">
        <v>5205</v>
      </c>
      <c r="D1819" s="88" t="s">
        <v>5218</v>
      </c>
      <c r="E1819" s="88">
        <v>1969.27</v>
      </c>
      <c r="F1819" s="88">
        <v>0</v>
      </c>
      <c r="G1819" s="89">
        <v>0</v>
      </c>
    </row>
    <row r="1820" spans="2:7" ht="30.6" thickBot="1">
      <c r="B1820" s="82" t="s">
        <v>5216</v>
      </c>
      <c r="C1820" s="86" t="s">
        <v>5205</v>
      </c>
      <c r="D1820" s="86" t="s">
        <v>5218</v>
      </c>
      <c r="E1820" s="86">
        <v>1969.31</v>
      </c>
      <c r="F1820" s="86">
        <v>0</v>
      </c>
      <c r="G1820" s="83">
        <v>0</v>
      </c>
    </row>
    <row r="1821" spans="2:7" ht="30.6" thickBot="1">
      <c r="B1821" s="87" t="s">
        <v>5216</v>
      </c>
      <c r="C1821" s="88" t="s">
        <v>5205</v>
      </c>
      <c r="D1821" s="88" t="s">
        <v>5218</v>
      </c>
      <c r="E1821" s="88">
        <v>1969.35</v>
      </c>
      <c r="F1821" s="88">
        <v>0</v>
      </c>
      <c r="G1821" s="89">
        <v>0</v>
      </c>
    </row>
    <row r="1822" spans="2:7" ht="30.6" thickBot="1">
      <c r="B1822" s="82" t="s">
        <v>5216</v>
      </c>
      <c r="C1822" s="86" t="s">
        <v>5205</v>
      </c>
      <c r="D1822" s="86" t="s">
        <v>5218</v>
      </c>
      <c r="E1822" s="86">
        <v>1969.38</v>
      </c>
      <c r="F1822" s="86">
        <v>0</v>
      </c>
      <c r="G1822" s="83">
        <v>0</v>
      </c>
    </row>
    <row r="1823" spans="2:7" ht="30.6" thickBot="1">
      <c r="B1823" s="87" t="s">
        <v>5216</v>
      </c>
      <c r="C1823" s="88" t="s">
        <v>5205</v>
      </c>
      <c r="D1823" s="88" t="s">
        <v>5218</v>
      </c>
      <c r="E1823" s="88">
        <v>1969.42</v>
      </c>
      <c r="F1823" s="88">
        <v>0</v>
      </c>
      <c r="G1823" s="89">
        <v>0</v>
      </c>
    </row>
    <row r="1824" spans="2:7" ht="30.6" thickBot="1">
      <c r="B1824" s="82" t="s">
        <v>5216</v>
      </c>
      <c r="C1824" s="86" t="s">
        <v>5205</v>
      </c>
      <c r="D1824" s="86" t="s">
        <v>5218</v>
      </c>
      <c r="E1824" s="86">
        <v>1969.46</v>
      </c>
      <c r="F1824" s="86">
        <v>0</v>
      </c>
      <c r="G1824" s="83">
        <v>0</v>
      </c>
    </row>
    <row r="1825" spans="2:7" ht="30.6" thickBot="1">
      <c r="B1825" s="87" t="s">
        <v>5216</v>
      </c>
      <c r="C1825" s="88" t="s">
        <v>5205</v>
      </c>
      <c r="D1825" s="88" t="s">
        <v>5218</v>
      </c>
      <c r="E1825" s="88">
        <v>1969.5</v>
      </c>
      <c r="F1825" s="88">
        <v>0</v>
      </c>
      <c r="G1825" s="89">
        <v>0</v>
      </c>
    </row>
    <row r="1826" spans="2:7" ht="30.6" thickBot="1">
      <c r="B1826" s="82" t="s">
        <v>5216</v>
      </c>
      <c r="C1826" s="86" t="s">
        <v>5205</v>
      </c>
      <c r="D1826" s="86" t="s">
        <v>5218</v>
      </c>
      <c r="E1826" s="86">
        <v>1969.53</v>
      </c>
      <c r="F1826" s="86">
        <v>0</v>
      </c>
      <c r="G1826" s="83">
        <v>0</v>
      </c>
    </row>
    <row r="1827" spans="2:7" ht="30.6" thickBot="1">
      <c r="B1827" s="87" t="s">
        <v>5216</v>
      </c>
      <c r="C1827" s="88" t="s">
        <v>5205</v>
      </c>
      <c r="D1827" s="88" t="s">
        <v>5218</v>
      </c>
      <c r="E1827" s="88">
        <v>1969.57</v>
      </c>
      <c r="F1827" s="88">
        <v>0</v>
      </c>
      <c r="G1827" s="89">
        <v>0</v>
      </c>
    </row>
    <row r="1828" spans="2:7" ht="30.6" thickBot="1">
      <c r="B1828" s="82" t="s">
        <v>5216</v>
      </c>
      <c r="C1828" s="86" t="s">
        <v>5205</v>
      </c>
      <c r="D1828" s="86" t="s">
        <v>5218</v>
      </c>
      <c r="E1828" s="86">
        <v>1969.61</v>
      </c>
      <c r="F1828" s="86">
        <v>0</v>
      </c>
      <c r="G1828" s="83">
        <v>0</v>
      </c>
    </row>
    <row r="1829" spans="2:7" ht="30.6" thickBot="1">
      <c r="B1829" s="87" t="s">
        <v>5216</v>
      </c>
      <c r="C1829" s="88" t="s">
        <v>5205</v>
      </c>
      <c r="D1829" s="88" t="s">
        <v>5218</v>
      </c>
      <c r="E1829" s="88">
        <v>1969.65</v>
      </c>
      <c r="F1829" s="88">
        <v>0</v>
      </c>
      <c r="G1829" s="89">
        <v>0</v>
      </c>
    </row>
    <row r="1830" spans="2:7" ht="30.6" thickBot="1">
      <c r="B1830" s="82" t="s">
        <v>5216</v>
      </c>
      <c r="C1830" s="86" t="s">
        <v>5205</v>
      </c>
      <c r="D1830" s="86" t="s">
        <v>5218</v>
      </c>
      <c r="E1830" s="86">
        <v>1969.68</v>
      </c>
      <c r="F1830" s="86">
        <v>0</v>
      </c>
      <c r="G1830" s="83">
        <v>0</v>
      </c>
    </row>
    <row r="1831" spans="2:7" ht="30.6" thickBot="1">
      <c r="B1831" s="87" t="s">
        <v>5216</v>
      </c>
      <c r="C1831" s="88" t="s">
        <v>5205</v>
      </c>
      <c r="D1831" s="88" t="s">
        <v>5218</v>
      </c>
      <c r="E1831" s="88">
        <v>1969.72</v>
      </c>
      <c r="F1831" s="88">
        <v>0</v>
      </c>
      <c r="G1831" s="89">
        <v>0</v>
      </c>
    </row>
    <row r="1832" spans="2:7" ht="30.6" thickBot="1">
      <c r="B1832" s="82" t="s">
        <v>5216</v>
      </c>
      <c r="C1832" s="86" t="s">
        <v>5205</v>
      </c>
      <c r="D1832" s="86" t="s">
        <v>5218</v>
      </c>
      <c r="E1832" s="86">
        <v>1969.76</v>
      </c>
      <c r="F1832" s="86">
        <v>0</v>
      </c>
      <c r="G1832" s="83">
        <v>0</v>
      </c>
    </row>
    <row r="1833" spans="2:7" ht="30.6" thickBot="1">
      <c r="B1833" s="87" t="s">
        <v>5216</v>
      </c>
      <c r="C1833" s="88" t="s">
        <v>5205</v>
      </c>
      <c r="D1833" s="88" t="s">
        <v>5218</v>
      </c>
      <c r="E1833" s="88">
        <v>1969.8</v>
      </c>
      <c r="F1833" s="88">
        <v>0</v>
      </c>
      <c r="G1833" s="89">
        <v>0</v>
      </c>
    </row>
    <row r="1834" spans="2:7" ht="30.6" thickBot="1">
      <c r="B1834" s="82" t="s">
        <v>5216</v>
      </c>
      <c r="C1834" s="86" t="s">
        <v>5205</v>
      </c>
      <c r="D1834" s="86" t="s">
        <v>5218</v>
      </c>
      <c r="E1834" s="86">
        <v>1969.83</v>
      </c>
      <c r="F1834" s="86">
        <v>0</v>
      </c>
      <c r="G1834" s="83">
        <v>0</v>
      </c>
    </row>
    <row r="1835" spans="2:7" ht="30.6" thickBot="1">
      <c r="B1835" s="87" t="s">
        <v>5216</v>
      </c>
      <c r="C1835" s="88" t="s">
        <v>5205</v>
      </c>
      <c r="D1835" s="88" t="s">
        <v>5218</v>
      </c>
      <c r="E1835" s="88">
        <v>1969.87</v>
      </c>
      <c r="F1835" s="88">
        <v>0</v>
      </c>
      <c r="G1835" s="89">
        <v>0</v>
      </c>
    </row>
    <row r="1836" spans="2:7" ht="30.6" thickBot="1">
      <c r="B1836" s="82" t="s">
        <v>5216</v>
      </c>
      <c r="C1836" s="86" t="s">
        <v>5205</v>
      </c>
      <c r="D1836" s="86" t="s">
        <v>5218</v>
      </c>
      <c r="E1836" s="86">
        <v>1969.91</v>
      </c>
      <c r="F1836" s="86">
        <v>0</v>
      </c>
      <c r="G1836" s="83">
        <v>0</v>
      </c>
    </row>
    <row r="1837" spans="2:7" ht="30.6" thickBot="1">
      <c r="B1837" s="87" t="s">
        <v>5216</v>
      </c>
      <c r="C1837" s="88" t="s">
        <v>5205</v>
      </c>
      <c r="D1837" s="88" t="s">
        <v>5218</v>
      </c>
      <c r="E1837" s="88">
        <v>1969.94</v>
      </c>
      <c r="F1837" s="88">
        <v>0</v>
      </c>
      <c r="G1837" s="89">
        <v>0</v>
      </c>
    </row>
    <row r="1838" spans="2:7" ht="30.6" thickBot="1">
      <c r="B1838" s="82" t="s">
        <v>5216</v>
      </c>
      <c r="C1838" s="86" t="s">
        <v>5205</v>
      </c>
      <c r="D1838" s="86" t="s">
        <v>5218</v>
      </c>
      <c r="E1838" s="86">
        <v>1969.98</v>
      </c>
      <c r="F1838" s="86">
        <v>0</v>
      </c>
      <c r="G1838" s="83">
        <v>0</v>
      </c>
    </row>
    <row r="1839" spans="2:7" ht="30.6" thickBot="1">
      <c r="B1839" s="87" t="s">
        <v>5216</v>
      </c>
      <c r="C1839" s="88" t="s">
        <v>5205</v>
      </c>
      <c r="D1839" s="88" t="s">
        <v>5218</v>
      </c>
      <c r="E1839" s="88">
        <v>1970.02</v>
      </c>
      <c r="F1839" s="88">
        <v>0</v>
      </c>
      <c r="G1839" s="89">
        <v>0</v>
      </c>
    </row>
    <row r="1840" spans="2:7" ht="30.6" thickBot="1">
      <c r="B1840" s="82" t="s">
        <v>5216</v>
      </c>
      <c r="C1840" s="86" t="s">
        <v>5205</v>
      </c>
      <c r="D1840" s="86" t="s">
        <v>5218</v>
      </c>
      <c r="E1840" s="86">
        <v>1970.05</v>
      </c>
      <c r="F1840" s="86">
        <v>0</v>
      </c>
      <c r="G1840" s="83">
        <v>0</v>
      </c>
    </row>
    <row r="1841" spans="2:7" ht="30.6" thickBot="1">
      <c r="B1841" s="87" t="s">
        <v>5216</v>
      </c>
      <c r="C1841" s="88" t="s">
        <v>5205</v>
      </c>
      <c r="D1841" s="88" t="s">
        <v>5218</v>
      </c>
      <c r="E1841" s="88">
        <v>1970.09</v>
      </c>
      <c r="F1841" s="88">
        <v>0</v>
      </c>
      <c r="G1841" s="89">
        <v>0</v>
      </c>
    </row>
    <row r="1842" spans="2:7" ht="30.6" thickBot="1">
      <c r="B1842" s="82" t="s">
        <v>5216</v>
      </c>
      <c r="C1842" s="86" t="s">
        <v>5205</v>
      </c>
      <c r="D1842" s="86" t="s">
        <v>5218</v>
      </c>
      <c r="E1842" s="86">
        <v>1970.13</v>
      </c>
      <c r="F1842" s="86">
        <v>0</v>
      </c>
      <c r="G1842" s="83">
        <v>0</v>
      </c>
    </row>
    <row r="1843" spans="2:7" ht="30.6" thickBot="1">
      <c r="B1843" s="87" t="s">
        <v>5216</v>
      </c>
      <c r="C1843" s="88" t="s">
        <v>5205</v>
      </c>
      <c r="D1843" s="88" t="s">
        <v>5218</v>
      </c>
      <c r="E1843" s="88">
        <v>1970.16</v>
      </c>
      <c r="F1843" s="88">
        <v>0</v>
      </c>
      <c r="G1843" s="89">
        <v>0</v>
      </c>
    </row>
    <row r="1844" spans="2:7" ht="30.6" thickBot="1">
      <c r="B1844" s="82" t="s">
        <v>5216</v>
      </c>
      <c r="C1844" s="86" t="s">
        <v>5205</v>
      </c>
      <c r="D1844" s="86" t="s">
        <v>5218</v>
      </c>
      <c r="E1844" s="86">
        <v>1970.2</v>
      </c>
      <c r="F1844" s="86">
        <v>0</v>
      </c>
      <c r="G1844" s="83">
        <v>0</v>
      </c>
    </row>
    <row r="1845" spans="2:7" ht="30.6" thickBot="1">
      <c r="B1845" s="87" t="s">
        <v>5216</v>
      </c>
      <c r="C1845" s="88" t="s">
        <v>5205</v>
      </c>
      <c r="D1845" s="88" t="s">
        <v>5218</v>
      </c>
      <c r="E1845" s="88">
        <v>1970.24</v>
      </c>
      <c r="F1845" s="88">
        <v>0</v>
      </c>
      <c r="G1845" s="89">
        <v>0</v>
      </c>
    </row>
    <row r="1846" spans="2:7" ht="30.6" thickBot="1">
      <c r="B1846" s="82" t="s">
        <v>5216</v>
      </c>
      <c r="C1846" s="86" t="s">
        <v>5205</v>
      </c>
      <c r="D1846" s="86" t="s">
        <v>5218</v>
      </c>
      <c r="E1846" s="86">
        <v>1970.27</v>
      </c>
      <c r="F1846" s="86">
        <v>0</v>
      </c>
      <c r="G1846" s="83">
        <v>0</v>
      </c>
    </row>
    <row r="1847" spans="2:7" ht="30.6" thickBot="1">
      <c r="B1847" s="87" t="s">
        <v>5216</v>
      </c>
      <c r="C1847" s="88" t="s">
        <v>5205</v>
      </c>
      <c r="D1847" s="88" t="s">
        <v>5218</v>
      </c>
      <c r="E1847" s="88">
        <v>1970.31</v>
      </c>
      <c r="F1847" s="88">
        <v>0</v>
      </c>
      <c r="G1847" s="89">
        <v>0</v>
      </c>
    </row>
    <row r="1848" spans="2:7" ht="30.6" thickBot="1">
      <c r="B1848" s="82" t="s">
        <v>5216</v>
      </c>
      <c r="C1848" s="86" t="s">
        <v>5205</v>
      </c>
      <c r="D1848" s="86" t="s">
        <v>5218</v>
      </c>
      <c r="E1848" s="86">
        <v>1970.35</v>
      </c>
      <c r="F1848" s="86">
        <v>0</v>
      </c>
      <c r="G1848" s="83">
        <v>0</v>
      </c>
    </row>
    <row r="1849" spans="2:7" ht="30.6" thickBot="1">
      <c r="B1849" s="87" t="s">
        <v>5216</v>
      </c>
      <c r="C1849" s="88" t="s">
        <v>5205</v>
      </c>
      <c r="D1849" s="88" t="s">
        <v>5218</v>
      </c>
      <c r="E1849" s="88">
        <v>1970.38</v>
      </c>
      <c r="F1849" s="88">
        <v>0</v>
      </c>
      <c r="G1849" s="89">
        <v>0</v>
      </c>
    </row>
    <row r="1850" spans="2:7" ht="30.6" thickBot="1">
      <c r="B1850" s="82" t="s">
        <v>5216</v>
      </c>
      <c r="C1850" s="86" t="s">
        <v>5205</v>
      </c>
      <c r="D1850" s="86" t="s">
        <v>5218</v>
      </c>
      <c r="E1850" s="86">
        <v>1970.42</v>
      </c>
      <c r="F1850" s="86">
        <v>0</v>
      </c>
      <c r="G1850" s="83">
        <v>0</v>
      </c>
    </row>
    <row r="1851" spans="2:7" ht="30.6" thickBot="1">
      <c r="B1851" s="87" t="s">
        <v>5216</v>
      </c>
      <c r="C1851" s="88" t="s">
        <v>5205</v>
      </c>
      <c r="D1851" s="88" t="s">
        <v>5218</v>
      </c>
      <c r="E1851" s="88">
        <v>1970.46</v>
      </c>
      <c r="F1851" s="88">
        <v>0</v>
      </c>
      <c r="G1851" s="89">
        <v>0</v>
      </c>
    </row>
    <row r="1852" spans="2:7" ht="30.6" thickBot="1">
      <c r="B1852" s="82" t="s">
        <v>5216</v>
      </c>
      <c r="C1852" s="86" t="s">
        <v>5205</v>
      </c>
      <c r="D1852" s="86" t="s">
        <v>5218</v>
      </c>
      <c r="E1852" s="86">
        <v>1970.49</v>
      </c>
      <c r="F1852" s="86">
        <v>0</v>
      </c>
      <c r="G1852" s="83">
        <v>0</v>
      </c>
    </row>
    <row r="1853" spans="2:7" ht="30.6" thickBot="1">
      <c r="B1853" s="87" t="s">
        <v>5216</v>
      </c>
      <c r="C1853" s="88" t="s">
        <v>5205</v>
      </c>
      <c r="D1853" s="88" t="s">
        <v>5218</v>
      </c>
      <c r="E1853" s="88">
        <v>1970.53</v>
      </c>
      <c r="F1853" s="88">
        <v>0</v>
      </c>
      <c r="G1853" s="89">
        <v>0</v>
      </c>
    </row>
    <row r="1854" spans="2:7" ht="30.6" thickBot="1">
      <c r="B1854" s="82" t="s">
        <v>5216</v>
      </c>
      <c r="C1854" s="86" t="s">
        <v>5205</v>
      </c>
      <c r="D1854" s="86" t="s">
        <v>5218</v>
      </c>
      <c r="E1854" s="86">
        <v>1970.57</v>
      </c>
      <c r="F1854" s="86">
        <v>0</v>
      </c>
      <c r="G1854" s="83">
        <v>0</v>
      </c>
    </row>
    <row r="1855" spans="2:7" ht="30.6" thickBot="1">
      <c r="B1855" s="87" t="s">
        <v>5216</v>
      </c>
      <c r="C1855" s="88" t="s">
        <v>5205</v>
      </c>
      <c r="D1855" s="88" t="s">
        <v>5218</v>
      </c>
      <c r="E1855" s="88">
        <v>1970.6</v>
      </c>
      <c r="F1855" s="88">
        <v>0</v>
      </c>
      <c r="G1855" s="89">
        <v>0</v>
      </c>
    </row>
    <row r="1856" spans="2:7" ht="30.6" thickBot="1">
      <c r="B1856" s="82" t="s">
        <v>5216</v>
      </c>
      <c r="C1856" s="86" t="s">
        <v>5205</v>
      </c>
      <c r="D1856" s="86" t="s">
        <v>5218</v>
      </c>
      <c r="E1856" s="86">
        <v>1970.64</v>
      </c>
      <c r="F1856" s="86">
        <v>0</v>
      </c>
      <c r="G1856" s="83">
        <v>0</v>
      </c>
    </row>
    <row r="1857" spans="2:7" ht="30.6" thickBot="1">
      <c r="B1857" s="87" t="s">
        <v>5216</v>
      </c>
      <c r="C1857" s="88" t="s">
        <v>5205</v>
      </c>
      <c r="D1857" s="88" t="s">
        <v>5218</v>
      </c>
      <c r="E1857" s="88">
        <v>1970.67</v>
      </c>
      <c r="F1857" s="88">
        <v>0</v>
      </c>
      <c r="G1857" s="89">
        <v>0</v>
      </c>
    </row>
    <row r="1858" spans="2:7" ht="30.6" thickBot="1">
      <c r="B1858" s="82" t="s">
        <v>5216</v>
      </c>
      <c r="C1858" s="86" t="s">
        <v>5205</v>
      </c>
      <c r="D1858" s="86" t="s">
        <v>5218</v>
      </c>
      <c r="E1858" s="86">
        <v>1970.71</v>
      </c>
      <c r="F1858" s="86">
        <v>0</v>
      </c>
      <c r="G1858" s="83">
        <v>0</v>
      </c>
    </row>
    <row r="1859" spans="2:7" ht="30.6" thickBot="1">
      <c r="B1859" s="87" t="s">
        <v>5216</v>
      </c>
      <c r="C1859" s="88" t="s">
        <v>5205</v>
      </c>
      <c r="D1859" s="88" t="s">
        <v>5218</v>
      </c>
      <c r="E1859" s="88">
        <v>1970.75</v>
      </c>
      <c r="F1859" s="88">
        <v>0</v>
      </c>
      <c r="G1859" s="89">
        <v>0</v>
      </c>
    </row>
    <row r="1860" spans="2:7" ht="30.6" thickBot="1">
      <c r="B1860" s="82" t="s">
        <v>5216</v>
      </c>
      <c r="C1860" s="86" t="s">
        <v>5205</v>
      </c>
      <c r="D1860" s="86" t="s">
        <v>5218</v>
      </c>
      <c r="E1860" s="86">
        <v>1970.78</v>
      </c>
      <c r="F1860" s="86">
        <v>0</v>
      </c>
      <c r="G1860" s="83">
        <v>0</v>
      </c>
    </row>
    <row r="1861" spans="2:7" ht="30.6" thickBot="1">
      <c r="B1861" s="87" t="s">
        <v>5216</v>
      </c>
      <c r="C1861" s="88" t="s">
        <v>5205</v>
      </c>
      <c r="D1861" s="88" t="s">
        <v>5218</v>
      </c>
      <c r="E1861" s="88">
        <v>1970.82</v>
      </c>
      <c r="F1861" s="88">
        <v>0</v>
      </c>
      <c r="G1861" s="89">
        <v>0</v>
      </c>
    </row>
    <row r="1862" spans="2:7" ht="30.6" thickBot="1">
      <c r="B1862" s="82" t="s">
        <v>5216</v>
      </c>
      <c r="C1862" s="86" t="s">
        <v>5205</v>
      </c>
      <c r="D1862" s="86" t="s">
        <v>5218</v>
      </c>
      <c r="E1862" s="86">
        <v>1970.85</v>
      </c>
      <c r="F1862" s="86">
        <v>0</v>
      </c>
      <c r="G1862" s="83">
        <v>0</v>
      </c>
    </row>
    <row r="1863" spans="2:7" ht="30.6" thickBot="1">
      <c r="B1863" s="87" t="s">
        <v>5216</v>
      </c>
      <c r="C1863" s="88" t="s">
        <v>5205</v>
      </c>
      <c r="D1863" s="88" t="s">
        <v>5218</v>
      </c>
      <c r="E1863" s="88">
        <v>1970.89</v>
      </c>
      <c r="F1863" s="88">
        <v>0</v>
      </c>
      <c r="G1863" s="89">
        <v>0</v>
      </c>
    </row>
    <row r="1864" spans="2:7" ht="30.6" thickBot="1">
      <c r="B1864" s="82" t="s">
        <v>5216</v>
      </c>
      <c r="C1864" s="86" t="s">
        <v>5205</v>
      </c>
      <c r="D1864" s="86" t="s">
        <v>5218</v>
      </c>
      <c r="E1864" s="86">
        <v>1970.93</v>
      </c>
      <c r="F1864" s="86">
        <v>0</v>
      </c>
      <c r="G1864" s="83">
        <v>0</v>
      </c>
    </row>
    <row r="1865" spans="2:7" ht="30.6" thickBot="1">
      <c r="B1865" s="87" t="s">
        <v>5216</v>
      </c>
      <c r="C1865" s="88" t="s">
        <v>5205</v>
      </c>
      <c r="D1865" s="88" t="s">
        <v>5218</v>
      </c>
      <c r="E1865" s="88">
        <v>1970.96</v>
      </c>
      <c r="F1865" s="88">
        <v>0</v>
      </c>
      <c r="G1865" s="89">
        <v>0</v>
      </c>
    </row>
    <row r="1866" spans="2:7" ht="30.6" thickBot="1">
      <c r="B1866" s="82" t="s">
        <v>5216</v>
      </c>
      <c r="C1866" s="86" t="s">
        <v>5205</v>
      </c>
      <c r="D1866" s="86" t="s">
        <v>5218</v>
      </c>
      <c r="E1866" s="86">
        <v>1971</v>
      </c>
      <c r="F1866" s="86">
        <v>0</v>
      </c>
      <c r="G1866" s="83">
        <v>0</v>
      </c>
    </row>
    <row r="1867" spans="2:7" ht="30.6" thickBot="1">
      <c r="B1867" s="87" t="s">
        <v>5216</v>
      </c>
      <c r="C1867" s="88" t="s">
        <v>5205</v>
      </c>
      <c r="D1867" s="88" t="s">
        <v>5218</v>
      </c>
      <c r="E1867" s="88">
        <v>1971.03</v>
      </c>
      <c r="F1867" s="88">
        <v>0</v>
      </c>
      <c r="G1867" s="89">
        <v>0</v>
      </c>
    </row>
    <row r="1868" spans="2:7" ht="30.6" thickBot="1">
      <c r="B1868" s="82" t="s">
        <v>5216</v>
      </c>
      <c r="C1868" s="86" t="s">
        <v>5205</v>
      </c>
      <c r="D1868" s="86" t="s">
        <v>5218</v>
      </c>
      <c r="E1868" s="86">
        <v>1971.07</v>
      </c>
      <c r="F1868" s="86">
        <v>0</v>
      </c>
      <c r="G1868" s="83">
        <v>0</v>
      </c>
    </row>
    <row r="1869" spans="2:7" ht="30.6" thickBot="1">
      <c r="B1869" s="87" t="s">
        <v>5216</v>
      </c>
      <c r="C1869" s="88" t="s">
        <v>5205</v>
      </c>
      <c r="D1869" s="88" t="s">
        <v>5218</v>
      </c>
      <c r="E1869" s="88">
        <v>1971.1</v>
      </c>
      <c r="F1869" s="88">
        <v>0</v>
      </c>
      <c r="G1869" s="89">
        <v>0</v>
      </c>
    </row>
    <row r="1870" spans="2:7" ht="30.6" thickBot="1">
      <c r="B1870" s="82" t="s">
        <v>5216</v>
      </c>
      <c r="C1870" s="86" t="s">
        <v>5205</v>
      </c>
      <c r="D1870" s="86" t="s">
        <v>5218</v>
      </c>
      <c r="E1870" s="86">
        <v>1971.14</v>
      </c>
      <c r="F1870" s="86">
        <v>0</v>
      </c>
      <c r="G1870" s="83">
        <v>0</v>
      </c>
    </row>
    <row r="1871" spans="2:7" ht="30.6" thickBot="1">
      <c r="B1871" s="87" t="s">
        <v>5216</v>
      </c>
      <c r="C1871" s="88" t="s">
        <v>5205</v>
      </c>
      <c r="D1871" s="88" t="s">
        <v>5218</v>
      </c>
      <c r="E1871" s="88">
        <v>1971.18</v>
      </c>
      <c r="F1871" s="88">
        <v>0</v>
      </c>
      <c r="G1871" s="89">
        <v>0</v>
      </c>
    </row>
    <row r="1872" spans="2:7" ht="30.6" thickBot="1">
      <c r="B1872" s="82" t="s">
        <v>5216</v>
      </c>
      <c r="C1872" s="86" t="s">
        <v>5205</v>
      </c>
      <c r="D1872" s="86" t="s">
        <v>5218</v>
      </c>
      <c r="E1872" s="86">
        <v>1971.21</v>
      </c>
      <c r="F1872" s="86">
        <v>0</v>
      </c>
      <c r="G1872" s="83">
        <v>0</v>
      </c>
    </row>
    <row r="1873" spans="2:7" ht="30.6" thickBot="1">
      <c r="B1873" s="87" t="s">
        <v>5216</v>
      </c>
      <c r="C1873" s="88" t="s">
        <v>5205</v>
      </c>
      <c r="D1873" s="88" t="s">
        <v>5218</v>
      </c>
      <c r="E1873" s="88">
        <v>1971.25</v>
      </c>
      <c r="F1873" s="88">
        <v>0</v>
      </c>
      <c r="G1873" s="89">
        <v>0</v>
      </c>
    </row>
    <row r="1874" spans="2:7" ht="30.6" thickBot="1">
      <c r="B1874" s="82" t="s">
        <v>5216</v>
      </c>
      <c r="C1874" s="86" t="s">
        <v>5205</v>
      </c>
      <c r="D1874" s="86" t="s">
        <v>5218</v>
      </c>
      <c r="E1874" s="86">
        <v>1971.28</v>
      </c>
      <c r="F1874" s="86">
        <v>0</v>
      </c>
      <c r="G1874" s="83">
        <v>0</v>
      </c>
    </row>
    <row r="1875" spans="2:7" ht="30.6" thickBot="1">
      <c r="B1875" s="87" t="s">
        <v>5216</v>
      </c>
      <c r="C1875" s="88" t="s">
        <v>5205</v>
      </c>
      <c r="D1875" s="88" t="s">
        <v>5218</v>
      </c>
      <c r="E1875" s="88">
        <v>1971.32</v>
      </c>
      <c r="F1875" s="88">
        <v>0</v>
      </c>
      <c r="G1875" s="89">
        <v>0</v>
      </c>
    </row>
    <row r="1876" spans="2:7" ht="30.6" thickBot="1">
      <c r="B1876" s="82" t="s">
        <v>5216</v>
      </c>
      <c r="C1876" s="86" t="s">
        <v>5205</v>
      </c>
      <c r="D1876" s="86" t="s">
        <v>5218</v>
      </c>
      <c r="E1876" s="86">
        <v>1971.35</v>
      </c>
      <c r="F1876" s="86">
        <v>0</v>
      </c>
      <c r="G1876" s="83">
        <v>0</v>
      </c>
    </row>
    <row r="1877" spans="2:7" ht="30.6" thickBot="1">
      <c r="B1877" s="87" t="s">
        <v>5216</v>
      </c>
      <c r="C1877" s="88" t="s">
        <v>5205</v>
      </c>
      <c r="D1877" s="88" t="s">
        <v>5218</v>
      </c>
      <c r="E1877" s="88">
        <v>1971.39</v>
      </c>
      <c r="F1877" s="88">
        <v>0</v>
      </c>
      <c r="G1877" s="89">
        <v>0</v>
      </c>
    </row>
    <row r="1878" spans="2:7" ht="30.6" thickBot="1">
      <c r="B1878" s="82" t="s">
        <v>5216</v>
      </c>
      <c r="C1878" s="86" t="s">
        <v>5205</v>
      </c>
      <c r="D1878" s="86" t="s">
        <v>5218</v>
      </c>
      <c r="E1878" s="86">
        <v>1971.42</v>
      </c>
      <c r="F1878" s="86">
        <v>0</v>
      </c>
      <c r="G1878" s="83">
        <v>0</v>
      </c>
    </row>
    <row r="1879" spans="2:7" ht="30.6" thickBot="1">
      <c r="B1879" s="87" t="s">
        <v>5216</v>
      </c>
      <c r="C1879" s="88" t="s">
        <v>5205</v>
      </c>
      <c r="D1879" s="88" t="s">
        <v>5218</v>
      </c>
      <c r="E1879" s="88">
        <v>1971.46</v>
      </c>
      <c r="F1879" s="88">
        <v>0</v>
      </c>
      <c r="G1879" s="89">
        <v>0</v>
      </c>
    </row>
    <row r="1880" spans="2:7" ht="30.6" thickBot="1">
      <c r="B1880" s="82" t="s">
        <v>5216</v>
      </c>
      <c r="C1880" s="86" t="s">
        <v>5205</v>
      </c>
      <c r="D1880" s="86" t="s">
        <v>5218</v>
      </c>
      <c r="E1880" s="86">
        <v>1971.49</v>
      </c>
      <c r="F1880" s="86">
        <v>0</v>
      </c>
      <c r="G1880" s="83">
        <v>0</v>
      </c>
    </row>
    <row r="1881" spans="2:7" ht="30.6" thickBot="1">
      <c r="B1881" s="87" t="s">
        <v>5216</v>
      </c>
      <c r="C1881" s="88" t="s">
        <v>5205</v>
      </c>
      <c r="D1881" s="88" t="s">
        <v>5218</v>
      </c>
      <c r="E1881" s="88">
        <v>1971.53</v>
      </c>
      <c r="F1881" s="88">
        <v>0</v>
      </c>
      <c r="G1881" s="89">
        <v>0</v>
      </c>
    </row>
    <row r="1882" spans="2:7" ht="30.6" thickBot="1">
      <c r="B1882" s="82" t="s">
        <v>5216</v>
      </c>
      <c r="C1882" s="86" t="s">
        <v>5205</v>
      </c>
      <c r="D1882" s="86" t="s">
        <v>5218</v>
      </c>
      <c r="E1882" s="86">
        <v>1971.57</v>
      </c>
      <c r="F1882" s="86">
        <v>0</v>
      </c>
      <c r="G1882" s="83">
        <v>0</v>
      </c>
    </row>
    <row r="1883" spans="2:7" ht="30.6" thickBot="1">
      <c r="B1883" s="87" t="s">
        <v>5216</v>
      </c>
      <c r="C1883" s="88" t="s">
        <v>5205</v>
      </c>
      <c r="D1883" s="88" t="s">
        <v>5218</v>
      </c>
      <c r="E1883" s="88">
        <v>1971.6</v>
      </c>
      <c r="F1883" s="88">
        <v>0</v>
      </c>
      <c r="G1883" s="89">
        <v>0</v>
      </c>
    </row>
    <row r="1884" spans="2:7" ht="30.6" thickBot="1">
      <c r="B1884" s="82" t="s">
        <v>5216</v>
      </c>
      <c r="C1884" s="86" t="s">
        <v>5205</v>
      </c>
      <c r="D1884" s="86" t="s">
        <v>5218</v>
      </c>
      <c r="E1884" s="86">
        <v>1971.64</v>
      </c>
      <c r="F1884" s="86">
        <v>0</v>
      </c>
      <c r="G1884" s="83">
        <v>0</v>
      </c>
    </row>
    <row r="1885" spans="2:7" ht="30.6" thickBot="1">
      <c r="B1885" s="87" t="s">
        <v>5216</v>
      </c>
      <c r="C1885" s="88" t="s">
        <v>5205</v>
      </c>
      <c r="D1885" s="88" t="s">
        <v>5218</v>
      </c>
      <c r="E1885" s="88">
        <v>1971.67</v>
      </c>
      <c r="F1885" s="88">
        <v>0</v>
      </c>
      <c r="G1885" s="89">
        <v>0</v>
      </c>
    </row>
    <row r="1886" spans="2:7" ht="30.6" thickBot="1">
      <c r="B1886" s="82" t="s">
        <v>5216</v>
      </c>
      <c r="C1886" s="86" t="s">
        <v>5205</v>
      </c>
      <c r="D1886" s="86" t="s">
        <v>5218</v>
      </c>
      <c r="E1886" s="86">
        <v>1971.71</v>
      </c>
      <c r="F1886" s="86">
        <v>0</v>
      </c>
      <c r="G1886" s="83">
        <v>0</v>
      </c>
    </row>
    <row r="1887" spans="2:7" ht="30.6" thickBot="1">
      <c r="B1887" s="87" t="s">
        <v>5216</v>
      </c>
      <c r="C1887" s="88" t="s">
        <v>5205</v>
      </c>
      <c r="D1887" s="88" t="s">
        <v>5218</v>
      </c>
      <c r="E1887" s="88">
        <v>1971.74</v>
      </c>
      <c r="F1887" s="88">
        <v>0</v>
      </c>
      <c r="G1887" s="89">
        <v>0</v>
      </c>
    </row>
    <row r="1888" spans="2:7" ht="30.6" thickBot="1">
      <c r="B1888" s="82" t="s">
        <v>5216</v>
      </c>
      <c r="C1888" s="86" t="s">
        <v>5205</v>
      </c>
      <c r="D1888" s="86" t="s">
        <v>5218</v>
      </c>
      <c r="E1888" s="86">
        <v>1971.78</v>
      </c>
      <c r="F1888" s="86">
        <v>0</v>
      </c>
      <c r="G1888" s="83">
        <v>0</v>
      </c>
    </row>
    <row r="1889" spans="2:7" ht="30.6" thickBot="1">
      <c r="B1889" s="87" t="s">
        <v>5216</v>
      </c>
      <c r="C1889" s="88" t="s">
        <v>5205</v>
      </c>
      <c r="D1889" s="88" t="s">
        <v>5218</v>
      </c>
      <c r="E1889" s="88">
        <v>1971.81</v>
      </c>
      <c r="F1889" s="88">
        <v>0</v>
      </c>
      <c r="G1889" s="89">
        <v>0</v>
      </c>
    </row>
    <row r="1890" spans="2:7" ht="30.6" thickBot="1">
      <c r="B1890" s="82" t="s">
        <v>5216</v>
      </c>
      <c r="C1890" s="86" t="s">
        <v>5205</v>
      </c>
      <c r="D1890" s="86" t="s">
        <v>5218</v>
      </c>
      <c r="E1890" s="86">
        <v>1971.85</v>
      </c>
      <c r="F1890" s="86">
        <v>0</v>
      </c>
      <c r="G1890" s="83">
        <v>0</v>
      </c>
    </row>
    <row r="1891" spans="2:7" ht="30.6" thickBot="1">
      <c r="B1891" s="87" t="s">
        <v>5216</v>
      </c>
      <c r="C1891" s="88" t="s">
        <v>5205</v>
      </c>
      <c r="D1891" s="88" t="s">
        <v>5218</v>
      </c>
      <c r="E1891" s="88">
        <v>1971.88</v>
      </c>
      <c r="F1891" s="88">
        <v>0</v>
      </c>
      <c r="G1891" s="89">
        <v>0</v>
      </c>
    </row>
    <row r="1892" spans="2:7" ht="30.6" thickBot="1">
      <c r="B1892" s="82" t="s">
        <v>5216</v>
      </c>
      <c r="C1892" s="86" t="s">
        <v>5205</v>
      </c>
      <c r="D1892" s="86" t="s">
        <v>5218</v>
      </c>
      <c r="E1892" s="86">
        <v>1971.92</v>
      </c>
      <c r="F1892" s="86">
        <v>0</v>
      </c>
      <c r="G1892" s="83">
        <v>0</v>
      </c>
    </row>
    <row r="1893" spans="2:7" ht="30.6" thickBot="1">
      <c r="B1893" s="87" t="s">
        <v>5216</v>
      </c>
      <c r="C1893" s="88" t="s">
        <v>5205</v>
      </c>
      <c r="D1893" s="88" t="s">
        <v>5218</v>
      </c>
      <c r="E1893" s="88">
        <v>1971.95</v>
      </c>
      <c r="F1893" s="88">
        <v>0</v>
      </c>
      <c r="G1893" s="89">
        <v>0</v>
      </c>
    </row>
    <row r="1894" spans="2:7" ht="30.6" thickBot="1">
      <c r="B1894" s="82" t="s">
        <v>5216</v>
      </c>
      <c r="C1894" s="86" t="s">
        <v>5205</v>
      </c>
      <c r="D1894" s="86" t="s">
        <v>5218</v>
      </c>
      <c r="E1894" s="86">
        <v>1971.99</v>
      </c>
      <c r="F1894" s="86">
        <v>0</v>
      </c>
      <c r="G1894" s="83">
        <v>0</v>
      </c>
    </row>
    <row r="1895" spans="2:7" ht="30.6" thickBot="1">
      <c r="B1895" s="87" t="s">
        <v>5216</v>
      </c>
      <c r="C1895" s="88" t="s">
        <v>5205</v>
      </c>
      <c r="D1895" s="88" t="s">
        <v>5218</v>
      </c>
      <c r="E1895" s="88">
        <v>1972.02</v>
      </c>
      <c r="F1895" s="88">
        <v>0</v>
      </c>
      <c r="G1895" s="89">
        <v>0</v>
      </c>
    </row>
    <row r="1896" spans="2:7" ht="30.6" thickBot="1">
      <c r="B1896" s="82" t="s">
        <v>5216</v>
      </c>
      <c r="C1896" s="86" t="s">
        <v>5205</v>
      </c>
      <c r="D1896" s="86" t="s">
        <v>5218</v>
      </c>
      <c r="E1896" s="86">
        <v>1972.06</v>
      </c>
      <c r="F1896" s="86">
        <v>0</v>
      </c>
      <c r="G1896" s="83">
        <v>0</v>
      </c>
    </row>
    <row r="1897" spans="2:7" ht="30.6" thickBot="1">
      <c r="B1897" s="87" t="s">
        <v>5216</v>
      </c>
      <c r="C1897" s="88" t="s">
        <v>5205</v>
      </c>
      <c r="D1897" s="88" t="s">
        <v>5218</v>
      </c>
      <c r="E1897" s="88">
        <v>1972.09</v>
      </c>
      <c r="F1897" s="88">
        <v>0</v>
      </c>
      <c r="G1897" s="89">
        <v>0</v>
      </c>
    </row>
    <row r="1898" spans="2:7" ht="30.6" thickBot="1">
      <c r="B1898" s="82" t="s">
        <v>5216</v>
      </c>
      <c r="C1898" s="86" t="s">
        <v>5205</v>
      </c>
      <c r="D1898" s="86" t="s">
        <v>5218</v>
      </c>
      <c r="E1898" s="86">
        <v>1972.13</v>
      </c>
      <c r="F1898" s="86">
        <v>0</v>
      </c>
      <c r="G1898" s="83">
        <v>0</v>
      </c>
    </row>
    <row r="1899" spans="2:7" ht="30.6" thickBot="1">
      <c r="B1899" s="87" t="s">
        <v>5216</v>
      </c>
      <c r="C1899" s="88" t="s">
        <v>5205</v>
      </c>
      <c r="D1899" s="88" t="s">
        <v>5218</v>
      </c>
      <c r="E1899" s="88">
        <v>1972.16</v>
      </c>
      <c r="F1899" s="88">
        <v>0</v>
      </c>
      <c r="G1899" s="89">
        <v>0</v>
      </c>
    </row>
    <row r="1900" spans="2:7" ht="30.6" thickBot="1">
      <c r="B1900" s="82" t="s">
        <v>5216</v>
      </c>
      <c r="C1900" s="86" t="s">
        <v>5205</v>
      </c>
      <c r="D1900" s="86" t="s">
        <v>5218</v>
      </c>
      <c r="E1900" s="86">
        <v>1972.2</v>
      </c>
      <c r="F1900" s="86">
        <v>0</v>
      </c>
      <c r="G1900" s="83">
        <v>0</v>
      </c>
    </row>
    <row r="1901" spans="2:7" ht="30.6" thickBot="1">
      <c r="B1901" s="87" t="s">
        <v>5216</v>
      </c>
      <c r="C1901" s="88" t="s">
        <v>5205</v>
      </c>
      <c r="D1901" s="88" t="s">
        <v>5218</v>
      </c>
      <c r="E1901" s="88">
        <v>1972.23</v>
      </c>
      <c r="F1901" s="88">
        <v>0</v>
      </c>
      <c r="G1901" s="89">
        <v>0</v>
      </c>
    </row>
    <row r="1902" spans="2:7" ht="30.6" thickBot="1">
      <c r="B1902" s="82" t="s">
        <v>5216</v>
      </c>
      <c r="C1902" s="86" t="s">
        <v>5205</v>
      </c>
      <c r="D1902" s="86" t="s">
        <v>5218</v>
      </c>
      <c r="E1902" s="86">
        <v>1972.27</v>
      </c>
      <c r="F1902" s="86">
        <v>0</v>
      </c>
      <c r="G1902" s="83">
        <v>0</v>
      </c>
    </row>
    <row r="1903" spans="2:7" ht="30.6" thickBot="1">
      <c r="B1903" s="87" t="s">
        <v>5216</v>
      </c>
      <c r="C1903" s="88" t="s">
        <v>5205</v>
      </c>
      <c r="D1903" s="88" t="s">
        <v>5218</v>
      </c>
      <c r="E1903" s="88">
        <v>1972.3</v>
      </c>
      <c r="F1903" s="88">
        <v>0</v>
      </c>
      <c r="G1903" s="89">
        <v>0</v>
      </c>
    </row>
    <row r="1904" spans="2:7" ht="30.6" thickBot="1">
      <c r="B1904" s="82" t="s">
        <v>5216</v>
      </c>
      <c r="C1904" s="86" t="s">
        <v>5205</v>
      </c>
      <c r="D1904" s="86" t="s">
        <v>5218</v>
      </c>
      <c r="E1904" s="86">
        <v>1972.34</v>
      </c>
      <c r="F1904" s="86">
        <v>0</v>
      </c>
      <c r="G1904" s="83">
        <v>0</v>
      </c>
    </row>
    <row r="1905" spans="2:7" ht="30.6" thickBot="1">
      <c r="B1905" s="87" t="s">
        <v>5216</v>
      </c>
      <c r="C1905" s="88" t="s">
        <v>5205</v>
      </c>
      <c r="D1905" s="88" t="s">
        <v>5218</v>
      </c>
      <c r="E1905" s="88">
        <v>1972.37</v>
      </c>
      <c r="F1905" s="88">
        <v>0</v>
      </c>
      <c r="G1905" s="89">
        <v>0</v>
      </c>
    </row>
    <row r="1906" spans="2:7" ht="30.6" thickBot="1">
      <c r="B1906" s="82" t="s">
        <v>5216</v>
      </c>
      <c r="C1906" s="86" t="s">
        <v>5205</v>
      </c>
      <c r="D1906" s="86" t="s">
        <v>5218</v>
      </c>
      <c r="E1906" s="86">
        <v>1972.41</v>
      </c>
      <c r="F1906" s="86">
        <v>0</v>
      </c>
      <c r="G1906" s="83">
        <v>0</v>
      </c>
    </row>
    <row r="1907" spans="2:7" ht="30.6" thickBot="1">
      <c r="B1907" s="87" t="s">
        <v>5216</v>
      </c>
      <c r="C1907" s="88" t="s">
        <v>5205</v>
      </c>
      <c r="D1907" s="88" t="s">
        <v>5218</v>
      </c>
      <c r="E1907" s="88">
        <v>1972.44</v>
      </c>
      <c r="F1907" s="88">
        <v>0</v>
      </c>
      <c r="G1907" s="89">
        <v>0</v>
      </c>
    </row>
    <row r="1908" spans="2:7" ht="30.6" thickBot="1">
      <c r="B1908" s="82" t="s">
        <v>5216</v>
      </c>
      <c r="C1908" s="86" t="s">
        <v>5205</v>
      </c>
      <c r="D1908" s="86" t="s">
        <v>5218</v>
      </c>
      <c r="E1908" s="86">
        <v>1972.48</v>
      </c>
      <c r="F1908" s="86">
        <v>0</v>
      </c>
      <c r="G1908" s="83">
        <v>0</v>
      </c>
    </row>
    <row r="1909" spans="2:7" ht="30.6" thickBot="1">
      <c r="B1909" s="87" t="s">
        <v>5216</v>
      </c>
      <c r="C1909" s="88" t="s">
        <v>5205</v>
      </c>
      <c r="D1909" s="88" t="s">
        <v>5218</v>
      </c>
      <c r="E1909" s="88">
        <v>1972.51</v>
      </c>
      <c r="F1909" s="88">
        <v>0</v>
      </c>
      <c r="G1909" s="89">
        <v>0</v>
      </c>
    </row>
    <row r="1910" spans="2:7" ht="30.6" thickBot="1">
      <c r="B1910" s="82" t="s">
        <v>5216</v>
      </c>
      <c r="C1910" s="86" t="s">
        <v>5205</v>
      </c>
      <c r="D1910" s="86" t="s">
        <v>5218</v>
      </c>
      <c r="E1910" s="86">
        <v>1972.55</v>
      </c>
      <c r="F1910" s="86">
        <v>0</v>
      </c>
      <c r="G1910" s="83">
        <v>0</v>
      </c>
    </row>
    <row r="1911" spans="2:7" ht="30.6" thickBot="1">
      <c r="B1911" s="87" t="s">
        <v>5216</v>
      </c>
      <c r="C1911" s="88" t="s">
        <v>5205</v>
      </c>
      <c r="D1911" s="88" t="s">
        <v>5218</v>
      </c>
      <c r="E1911" s="88">
        <v>1972.58</v>
      </c>
      <c r="F1911" s="88">
        <v>0</v>
      </c>
      <c r="G1911" s="89">
        <v>0</v>
      </c>
    </row>
    <row r="1912" spans="2:7" ht="30.6" thickBot="1">
      <c r="B1912" s="82" t="s">
        <v>5216</v>
      </c>
      <c r="C1912" s="86" t="s">
        <v>5205</v>
      </c>
      <c r="D1912" s="86" t="s">
        <v>5218</v>
      </c>
      <c r="E1912" s="86">
        <v>1972.61</v>
      </c>
      <c r="F1912" s="86">
        <v>0</v>
      </c>
      <c r="G1912" s="83">
        <v>0</v>
      </c>
    </row>
    <row r="1913" spans="2:7" ht="30.6" thickBot="1">
      <c r="B1913" s="87" t="s">
        <v>5216</v>
      </c>
      <c r="C1913" s="88" t="s">
        <v>5205</v>
      </c>
      <c r="D1913" s="88" t="s">
        <v>5218</v>
      </c>
      <c r="E1913" s="88">
        <v>1972.65</v>
      </c>
      <c r="F1913" s="88">
        <v>0</v>
      </c>
      <c r="G1913" s="89">
        <v>0</v>
      </c>
    </row>
    <row r="1914" spans="2:7" ht="30.6" thickBot="1">
      <c r="B1914" s="82" t="s">
        <v>5216</v>
      </c>
      <c r="C1914" s="86" t="s">
        <v>5205</v>
      </c>
      <c r="D1914" s="86" t="s">
        <v>5218</v>
      </c>
      <c r="E1914" s="86">
        <v>1972.68</v>
      </c>
      <c r="F1914" s="86">
        <v>0</v>
      </c>
      <c r="G1914" s="83">
        <v>0</v>
      </c>
    </row>
    <row r="1915" spans="2:7" ht="30.6" thickBot="1">
      <c r="B1915" s="87" t="s">
        <v>5216</v>
      </c>
      <c r="C1915" s="88" t="s">
        <v>5205</v>
      </c>
      <c r="D1915" s="88" t="s">
        <v>5218</v>
      </c>
      <c r="E1915" s="88">
        <v>1972.72</v>
      </c>
      <c r="F1915" s="88">
        <v>0</v>
      </c>
      <c r="G1915" s="89">
        <v>0</v>
      </c>
    </row>
    <row r="1916" spans="2:7" ht="30.6" thickBot="1">
      <c r="B1916" s="82" t="s">
        <v>5216</v>
      </c>
      <c r="C1916" s="86" t="s">
        <v>5205</v>
      </c>
      <c r="D1916" s="86" t="s">
        <v>5218</v>
      </c>
      <c r="E1916" s="86">
        <v>1972.75</v>
      </c>
      <c r="F1916" s="86">
        <v>0</v>
      </c>
      <c r="G1916" s="83">
        <v>0</v>
      </c>
    </row>
    <row r="1917" spans="2:7" ht="30.6" thickBot="1">
      <c r="B1917" s="87" t="s">
        <v>5216</v>
      </c>
      <c r="C1917" s="88" t="s">
        <v>5205</v>
      </c>
      <c r="D1917" s="88" t="s">
        <v>5218</v>
      </c>
      <c r="E1917" s="88">
        <v>1972.75</v>
      </c>
      <c r="F1917" s="88">
        <v>0</v>
      </c>
      <c r="G1917" s="89">
        <v>0</v>
      </c>
    </row>
    <row r="1918" spans="2:7">
      <c r="B1918" s="73"/>
    </row>
    <row r="1919" spans="2:7" ht="15.6" thickBot="1">
      <c r="B1919" s="73" t="s">
        <v>5253</v>
      </c>
    </row>
    <row r="1920" spans="2:7" ht="15.6" thickBot="1">
      <c r="B1920" s="80" t="s">
        <v>5244</v>
      </c>
      <c r="C1920" s="85" t="s">
        <v>3978</v>
      </c>
      <c r="D1920" s="85" t="s">
        <v>3306</v>
      </c>
      <c r="E1920" s="85" t="s">
        <v>5284</v>
      </c>
      <c r="F1920" s="85" t="s">
        <v>5285</v>
      </c>
      <c r="G1920" s="81" t="s">
        <v>5286</v>
      </c>
    </row>
    <row r="1921" spans="2:7" ht="30.6" thickBot="1">
      <c r="B1921" s="82" t="s">
        <v>5194</v>
      </c>
      <c r="C1921" s="86" t="s">
        <v>5281</v>
      </c>
      <c r="D1921" s="86" t="s">
        <v>5218</v>
      </c>
      <c r="E1921" s="86">
        <v>1970.3</v>
      </c>
      <c r="F1921" s="86">
        <v>0</v>
      </c>
      <c r="G1921" s="83">
        <v>0</v>
      </c>
    </row>
    <row r="1922" spans="2:7" ht="30.6" thickBot="1">
      <c r="B1922" s="87" t="s">
        <v>5194</v>
      </c>
      <c r="C1922" s="88" t="s">
        <v>5281</v>
      </c>
      <c r="D1922" s="88" t="s">
        <v>5218</v>
      </c>
      <c r="E1922" s="88">
        <v>1970.35</v>
      </c>
      <c r="F1922" s="88">
        <v>0</v>
      </c>
      <c r="G1922" s="89">
        <v>0</v>
      </c>
    </row>
    <row r="1923" spans="2:7" ht="30.6" thickBot="1">
      <c r="B1923" s="82" t="s">
        <v>5194</v>
      </c>
      <c r="C1923" s="86" t="s">
        <v>5281</v>
      </c>
      <c r="D1923" s="86" t="s">
        <v>5218</v>
      </c>
      <c r="E1923" s="86">
        <v>1970.4</v>
      </c>
      <c r="F1923" s="86">
        <v>0</v>
      </c>
      <c r="G1923" s="83">
        <v>0</v>
      </c>
    </row>
    <row r="1924" spans="2:7" ht="30.6" thickBot="1">
      <c r="B1924" s="87" t="s">
        <v>5194</v>
      </c>
      <c r="C1924" s="88" t="s">
        <v>5281</v>
      </c>
      <c r="D1924" s="88" t="s">
        <v>5218</v>
      </c>
      <c r="E1924" s="88">
        <v>1970.45</v>
      </c>
      <c r="F1924" s="88">
        <v>0</v>
      </c>
      <c r="G1924" s="89">
        <v>0</v>
      </c>
    </row>
    <row r="1925" spans="2:7" ht="30.6" thickBot="1">
      <c r="B1925" s="82" t="s">
        <v>5194</v>
      </c>
      <c r="C1925" s="86" t="s">
        <v>5281</v>
      </c>
      <c r="D1925" s="86" t="s">
        <v>5218</v>
      </c>
      <c r="E1925" s="86">
        <v>1970.5</v>
      </c>
      <c r="F1925" s="86">
        <v>0</v>
      </c>
      <c r="G1925" s="83">
        <v>0</v>
      </c>
    </row>
    <row r="1926" spans="2:7" ht="30.6" thickBot="1">
      <c r="B1926" s="87" t="s">
        <v>5194</v>
      </c>
      <c r="C1926" s="88" t="s">
        <v>5281</v>
      </c>
      <c r="D1926" s="88" t="s">
        <v>5218</v>
      </c>
      <c r="E1926" s="88">
        <v>1970.55</v>
      </c>
      <c r="F1926" s="88">
        <v>0</v>
      </c>
      <c r="G1926" s="89">
        <v>0</v>
      </c>
    </row>
    <row r="1927" spans="2:7" ht="30.6" thickBot="1">
      <c r="B1927" s="82" t="s">
        <v>5194</v>
      </c>
      <c r="C1927" s="86" t="s">
        <v>5281</v>
      </c>
      <c r="D1927" s="86" t="s">
        <v>5218</v>
      </c>
      <c r="E1927" s="86">
        <v>1970.6</v>
      </c>
      <c r="F1927" s="86">
        <v>0</v>
      </c>
      <c r="G1927" s="83">
        <v>0</v>
      </c>
    </row>
    <row r="1928" spans="2:7" ht="30.6" thickBot="1">
      <c r="B1928" s="87" t="s">
        <v>5194</v>
      </c>
      <c r="C1928" s="88" t="s">
        <v>5281</v>
      </c>
      <c r="D1928" s="88" t="s">
        <v>5218</v>
      </c>
      <c r="E1928" s="88">
        <v>1970.65</v>
      </c>
      <c r="F1928" s="88">
        <v>0</v>
      </c>
      <c r="G1928" s="89">
        <v>0</v>
      </c>
    </row>
    <row r="1929" spans="2:7" ht="30.6" thickBot="1">
      <c r="B1929" s="82" t="s">
        <v>5194</v>
      </c>
      <c r="C1929" s="86" t="s">
        <v>5281</v>
      </c>
      <c r="D1929" s="86" t="s">
        <v>5218</v>
      </c>
      <c r="E1929" s="86">
        <v>1970.69</v>
      </c>
      <c r="F1929" s="86">
        <v>0</v>
      </c>
      <c r="G1929" s="83">
        <v>0</v>
      </c>
    </row>
    <row r="1930" spans="2:7" ht="30.6" thickBot="1">
      <c r="B1930" s="87" t="s">
        <v>5194</v>
      </c>
      <c r="C1930" s="88" t="s">
        <v>5281</v>
      </c>
      <c r="D1930" s="88" t="s">
        <v>5218</v>
      </c>
      <c r="E1930" s="88">
        <v>1970.74</v>
      </c>
      <c r="F1930" s="88">
        <v>0</v>
      </c>
      <c r="G1930" s="89">
        <v>0</v>
      </c>
    </row>
    <row r="1931" spans="2:7" ht="30.6" thickBot="1">
      <c r="B1931" s="82" t="s">
        <v>5194</v>
      </c>
      <c r="C1931" s="86" t="s">
        <v>5281</v>
      </c>
      <c r="D1931" s="86" t="s">
        <v>5218</v>
      </c>
      <c r="E1931" s="86">
        <v>1970.79</v>
      </c>
      <c r="F1931" s="86">
        <v>0</v>
      </c>
      <c r="G1931" s="83">
        <v>0</v>
      </c>
    </row>
    <row r="1932" spans="2:7" ht="30.6" thickBot="1">
      <c r="B1932" s="87" t="s">
        <v>5194</v>
      </c>
      <c r="C1932" s="88" t="s">
        <v>5281</v>
      </c>
      <c r="D1932" s="88" t="s">
        <v>5218</v>
      </c>
      <c r="E1932" s="88">
        <v>1970.84</v>
      </c>
      <c r="F1932" s="88">
        <v>0</v>
      </c>
      <c r="G1932" s="89">
        <v>0</v>
      </c>
    </row>
    <row r="1933" spans="2:7" ht="30.6" thickBot="1">
      <c r="B1933" s="82" t="s">
        <v>5194</v>
      </c>
      <c r="C1933" s="86" t="s">
        <v>5281</v>
      </c>
      <c r="D1933" s="86" t="s">
        <v>5218</v>
      </c>
      <c r="E1933" s="86">
        <v>1970.89</v>
      </c>
      <c r="F1933" s="86">
        <v>0</v>
      </c>
      <c r="G1933" s="83">
        <v>0</v>
      </c>
    </row>
    <row r="1934" spans="2:7" ht="30.6" thickBot="1">
      <c r="B1934" s="87" t="s">
        <v>5194</v>
      </c>
      <c r="C1934" s="88" t="s">
        <v>5281</v>
      </c>
      <c r="D1934" s="88" t="s">
        <v>5218</v>
      </c>
      <c r="E1934" s="88">
        <v>1970.94</v>
      </c>
      <c r="F1934" s="88">
        <v>0</v>
      </c>
      <c r="G1934" s="89">
        <v>0</v>
      </c>
    </row>
    <row r="1935" spans="2:7" ht="30.6" thickBot="1">
      <c r="B1935" s="82" t="s">
        <v>5194</v>
      </c>
      <c r="C1935" s="86" t="s">
        <v>5281</v>
      </c>
      <c r="D1935" s="86" t="s">
        <v>5218</v>
      </c>
      <c r="E1935" s="86">
        <v>1970.99</v>
      </c>
      <c r="F1935" s="86">
        <v>0</v>
      </c>
      <c r="G1935" s="83">
        <v>0</v>
      </c>
    </row>
    <row r="1936" spans="2:7" ht="30.6" thickBot="1">
      <c r="B1936" s="87" t="s">
        <v>5194</v>
      </c>
      <c r="C1936" s="88" t="s">
        <v>5281</v>
      </c>
      <c r="D1936" s="88" t="s">
        <v>5218</v>
      </c>
      <c r="E1936" s="88">
        <v>1971.04</v>
      </c>
      <c r="F1936" s="88">
        <v>0</v>
      </c>
      <c r="G1936" s="89">
        <v>0</v>
      </c>
    </row>
    <row r="1937" spans="2:7" ht="30.6" thickBot="1">
      <c r="B1937" s="82" t="s">
        <v>5194</v>
      </c>
      <c r="C1937" s="86" t="s">
        <v>5281</v>
      </c>
      <c r="D1937" s="86" t="s">
        <v>5218</v>
      </c>
      <c r="E1937" s="86">
        <v>1971.09</v>
      </c>
      <c r="F1937" s="86">
        <v>0</v>
      </c>
      <c r="G1937" s="83">
        <v>0</v>
      </c>
    </row>
    <row r="1938" spans="2:7" ht="30.6" thickBot="1">
      <c r="B1938" s="87" t="s">
        <v>5194</v>
      </c>
      <c r="C1938" s="88" t="s">
        <v>5281</v>
      </c>
      <c r="D1938" s="88" t="s">
        <v>5218</v>
      </c>
      <c r="E1938" s="88">
        <v>1971.13</v>
      </c>
      <c r="F1938" s="88">
        <v>0</v>
      </c>
      <c r="G1938" s="89">
        <v>0</v>
      </c>
    </row>
    <row r="1939" spans="2:7" ht="30.6" thickBot="1">
      <c r="B1939" s="82" t="s">
        <v>5194</v>
      </c>
      <c r="C1939" s="86" t="s">
        <v>5281</v>
      </c>
      <c r="D1939" s="86" t="s">
        <v>5218</v>
      </c>
      <c r="E1939" s="86">
        <v>1971.18</v>
      </c>
      <c r="F1939" s="86">
        <v>0</v>
      </c>
      <c r="G1939" s="83">
        <v>0</v>
      </c>
    </row>
    <row r="1940" spans="2:7" ht="30.6" thickBot="1">
      <c r="B1940" s="87" t="s">
        <v>5194</v>
      </c>
      <c r="C1940" s="88" t="s">
        <v>5281</v>
      </c>
      <c r="D1940" s="88" t="s">
        <v>5218</v>
      </c>
      <c r="E1940" s="88">
        <v>1971.23</v>
      </c>
      <c r="F1940" s="88">
        <v>0</v>
      </c>
      <c r="G1940" s="89">
        <v>0</v>
      </c>
    </row>
    <row r="1941" spans="2:7" ht="30.6" thickBot="1">
      <c r="B1941" s="82" t="s">
        <v>5194</v>
      </c>
      <c r="C1941" s="86" t="s">
        <v>5281</v>
      </c>
      <c r="D1941" s="86" t="s">
        <v>5218</v>
      </c>
      <c r="E1941" s="86">
        <v>1971.28</v>
      </c>
      <c r="F1941" s="86">
        <v>0</v>
      </c>
      <c r="G1941" s="83">
        <v>0</v>
      </c>
    </row>
    <row r="1942" spans="2:7" ht="30.6" thickBot="1">
      <c r="B1942" s="87" t="s">
        <v>5194</v>
      </c>
      <c r="C1942" s="88" t="s">
        <v>5281</v>
      </c>
      <c r="D1942" s="88" t="s">
        <v>5218</v>
      </c>
      <c r="E1942" s="88">
        <v>1971.33</v>
      </c>
      <c r="F1942" s="88">
        <v>0</v>
      </c>
      <c r="G1942" s="89">
        <v>0</v>
      </c>
    </row>
    <row r="1943" spans="2:7" ht="30.6" thickBot="1">
      <c r="B1943" s="82" t="s">
        <v>5194</v>
      </c>
      <c r="C1943" s="86" t="s">
        <v>5281</v>
      </c>
      <c r="D1943" s="86" t="s">
        <v>5218</v>
      </c>
      <c r="E1943" s="86">
        <v>1971.38</v>
      </c>
      <c r="F1943" s="86">
        <v>0</v>
      </c>
      <c r="G1943" s="83">
        <v>0</v>
      </c>
    </row>
    <row r="1944" spans="2:7" ht="30.6" thickBot="1">
      <c r="B1944" s="87" t="s">
        <v>5194</v>
      </c>
      <c r="C1944" s="88" t="s">
        <v>5281</v>
      </c>
      <c r="D1944" s="88" t="s">
        <v>5218</v>
      </c>
      <c r="E1944" s="88">
        <v>1971.42</v>
      </c>
      <c r="F1944" s="88">
        <v>0</v>
      </c>
      <c r="G1944" s="89">
        <v>0</v>
      </c>
    </row>
    <row r="1945" spans="2:7" ht="30.6" thickBot="1">
      <c r="B1945" s="82" t="s">
        <v>5194</v>
      </c>
      <c r="C1945" s="86" t="s">
        <v>5281</v>
      </c>
      <c r="D1945" s="86" t="s">
        <v>5218</v>
      </c>
      <c r="E1945" s="86">
        <v>1971.47</v>
      </c>
      <c r="F1945" s="86">
        <v>0</v>
      </c>
      <c r="G1945" s="83">
        <v>0</v>
      </c>
    </row>
    <row r="1946" spans="2:7" ht="30.6" thickBot="1">
      <c r="B1946" s="87" t="s">
        <v>5194</v>
      </c>
      <c r="C1946" s="88" t="s">
        <v>5281</v>
      </c>
      <c r="D1946" s="88" t="s">
        <v>5218</v>
      </c>
      <c r="E1946" s="88">
        <v>1971.52</v>
      </c>
      <c r="F1946" s="88">
        <v>0</v>
      </c>
      <c r="G1946" s="89">
        <v>0</v>
      </c>
    </row>
    <row r="1947" spans="2:7" ht="30.6" thickBot="1">
      <c r="B1947" s="82" t="s">
        <v>5194</v>
      </c>
      <c r="C1947" s="86" t="s">
        <v>5281</v>
      </c>
      <c r="D1947" s="86" t="s">
        <v>5218</v>
      </c>
      <c r="E1947" s="86">
        <v>1971.57</v>
      </c>
      <c r="F1947" s="86">
        <v>0</v>
      </c>
      <c r="G1947" s="83">
        <v>0</v>
      </c>
    </row>
    <row r="1948" spans="2:7" ht="30.6" thickBot="1">
      <c r="B1948" s="87" t="s">
        <v>5194</v>
      </c>
      <c r="C1948" s="88" t="s">
        <v>5281</v>
      </c>
      <c r="D1948" s="88" t="s">
        <v>5218</v>
      </c>
      <c r="E1948" s="88">
        <v>1971.62</v>
      </c>
      <c r="F1948" s="88">
        <v>0</v>
      </c>
      <c r="G1948" s="89">
        <v>0</v>
      </c>
    </row>
    <row r="1949" spans="2:7" ht="30.6" thickBot="1">
      <c r="B1949" s="82" t="s">
        <v>5194</v>
      </c>
      <c r="C1949" s="86" t="s">
        <v>5281</v>
      </c>
      <c r="D1949" s="86" t="s">
        <v>5218</v>
      </c>
      <c r="E1949" s="86">
        <v>1971.67</v>
      </c>
      <c r="F1949" s="86">
        <v>0</v>
      </c>
      <c r="G1949" s="83">
        <v>0</v>
      </c>
    </row>
    <row r="1950" spans="2:7" ht="30.6" thickBot="1">
      <c r="B1950" s="87" t="s">
        <v>5194</v>
      </c>
      <c r="C1950" s="88" t="s">
        <v>5281</v>
      </c>
      <c r="D1950" s="88" t="s">
        <v>5218</v>
      </c>
      <c r="E1950" s="88">
        <v>1971.71</v>
      </c>
      <c r="F1950" s="88">
        <v>0</v>
      </c>
      <c r="G1950" s="89">
        <v>0</v>
      </c>
    </row>
    <row r="1951" spans="2:7" ht="30.6" thickBot="1">
      <c r="B1951" s="82" t="s">
        <v>5194</v>
      </c>
      <c r="C1951" s="86" t="s">
        <v>5281</v>
      </c>
      <c r="D1951" s="86" t="s">
        <v>5218</v>
      </c>
      <c r="E1951" s="86">
        <v>1971.76</v>
      </c>
      <c r="F1951" s="86">
        <v>0</v>
      </c>
      <c r="G1951" s="83">
        <v>0</v>
      </c>
    </row>
    <row r="1952" spans="2:7" ht="30.6" thickBot="1">
      <c r="B1952" s="87" t="s">
        <v>5194</v>
      </c>
      <c r="C1952" s="88" t="s">
        <v>5281</v>
      </c>
      <c r="D1952" s="88" t="s">
        <v>5218</v>
      </c>
      <c r="E1952" s="88">
        <v>1971.81</v>
      </c>
      <c r="F1952" s="88">
        <v>0</v>
      </c>
      <c r="G1952" s="89">
        <v>0</v>
      </c>
    </row>
    <row r="1953" spans="2:7" ht="30.6" thickBot="1">
      <c r="B1953" s="82" t="s">
        <v>5194</v>
      </c>
      <c r="C1953" s="86" t="s">
        <v>5281</v>
      </c>
      <c r="D1953" s="86" t="s">
        <v>5218</v>
      </c>
      <c r="E1953" s="86">
        <v>1971.86</v>
      </c>
      <c r="F1953" s="86">
        <v>0</v>
      </c>
      <c r="G1953" s="83">
        <v>0</v>
      </c>
    </row>
    <row r="1954" spans="2:7" ht="30.6" thickBot="1">
      <c r="B1954" s="87" t="s">
        <v>5194</v>
      </c>
      <c r="C1954" s="88" t="s">
        <v>5281</v>
      </c>
      <c r="D1954" s="88" t="s">
        <v>5218</v>
      </c>
      <c r="E1954" s="88">
        <v>1971.9</v>
      </c>
      <c r="F1954" s="88">
        <v>0</v>
      </c>
      <c r="G1954" s="89">
        <v>0</v>
      </c>
    </row>
    <row r="1955" spans="2:7" ht="30.6" thickBot="1">
      <c r="B1955" s="82" t="s">
        <v>5194</v>
      </c>
      <c r="C1955" s="86" t="s">
        <v>5281</v>
      </c>
      <c r="D1955" s="86" t="s">
        <v>5218</v>
      </c>
      <c r="E1955" s="86">
        <v>1971.95</v>
      </c>
      <c r="F1955" s="86">
        <v>0</v>
      </c>
      <c r="G1955" s="83">
        <v>0</v>
      </c>
    </row>
    <row r="1956" spans="2:7" ht="30.6" thickBot="1">
      <c r="B1956" s="87" t="s">
        <v>5194</v>
      </c>
      <c r="C1956" s="88" t="s">
        <v>5281</v>
      </c>
      <c r="D1956" s="88" t="s">
        <v>5218</v>
      </c>
      <c r="E1956" s="88">
        <v>1972</v>
      </c>
      <c r="F1956" s="88">
        <v>0</v>
      </c>
      <c r="G1956" s="89">
        <v>0</v>
      </c>
    </row>
    <row r="1957" spans="2:7" ht="30.6" thickBot="1">
      <c r="B1957" s="82" t="s">
        <v>5194</v>
      </c>
      <c r="C1957" s="86" t="s">
        <v>5281</v>
      </c>
      <c r="D1957" s="86" t="s">
        <v>5218</v>
      </c>
      <c r="E1957" s="86">
        <v>1972.05</v>
      </c>
      <c r="F1957" s="86">
        <v>0</v>
      </c>
      <c r="G1957" s="83">
        <v>0</v>
      </c>
    </row>
    <row r="1958" spans="2:7" ht="30.6" thickBot="1">
      <c r="B1958" s="87" t="s">
        <v>5194</v>
      </c>
      <c r="C1958" s="88" t="s">
        <v>5281</v>
      </c>
      <c r="D1958" s="88" t="s">
        <v>5218</v>
      </c>
      <c r="E1958" s="88">
        <v>1972.1</v>
      </c>
      <c r="F1958" s="88">
        <v>0</v>
      </c>
      <c r="G1958" s="89">
        <v>0</v>
      </c>
    </row>
    <row r="1959" spans="2:7" ht="30.6" thickBot="1">
      <c r="B1959" s="82" t="s">
        <v>5194</v>
      </c>
      <c r="C1959" s="86" t="s">
        <v>5281</v>
      </c>
      <c r="D1959" s="86" t="s">
        <v>5218</v>
      </c>
      <c r="E1959" s="86">
        <v>1972.14</v>
      </c>
      <c r="F1959" s="86">
        <v>0</v>
      </c>
      <c r="G1959" s="83">
        <v>0</v>
      </c>
    </row>
    <row r="1960" spans="2:7" ht="30.6" thickBot="1">
      <c r="B1960" s="87" t="s">
        <v>5194</v>
      </c>
      <c r="C1960" s="88" t="s">
        <v>5281</v>
      </c>
      <c r="D1960" s="88" t="s">
        <v>5218</v>
      </c>
      <c r="E1960" s="88">
        <v>1972.19</v>
      </c>
      <c r="F1960" s="88">
        <v>0</v>
      </c>
      <c r="G1960" s="89">
        <v>0</v>
      </c>
    </row>
    <row r="1961" spans="2:7" ht="30.6" thickBot="1">
      <c r="B1961" s="82" t="s">
        <v>5194</v>
      </c>
      <c r="C1961" s="86" t="s">
        <v>5281</v>
      </c>
      <c r="D1961" s="86" t="s">
        <v>5218</v>
      </c>
      <c r="E1961" s="86">
        <v>1972.24</v>
      </c>
      <c r="F1961" s="86">
        <v>0</v>
      </c>
      <c r="G1961" s="83">
        <v>0</v>
      </c>
    </row>
    <row r="1962" spans="2:7" ht="30.6" thickBot="1">
      <c r="B1962" s="87" t="s">
        <v>5194</v>
      </c>
      <c r="C1962" s="88" t="s">
        <v>5281</v>
      </c>
      <c r="D1962" s="88" t="s">
        <v>5218</v>
      </c>
      <c r="E1962" s="88">
        <v>1972.29</v>
      </c>
      <c r="F1962" s="88">
        <v>0</v>
      </c>
      <c r="G1962" s="89">
        <v>0</v>
      </c>
    </row>
    <row r="1963" spans="2:7" ht="30.6" thickBot="1">
      <c r="B1963" s="82" t="s">
        <v>5194</v>
      </c>
      <c r="C1963" s="86" t="s">
        <v>5281</v>
      </c>
      <c r="D1963" s="86" t="s">
        <v>5218</v>
      </c>
      <c r="E1963" s="86">
        <v>1972.33</v>
      </c>
      <c r="F1963" s="86">
        <v>0</v>
      </c>
      <c r="G1963" s="83">
        <v>0</v>
      </c>
    </row>
    <row r="1964" spans="2:7" ht="30.6" thickBot="1">
      <c r="B1964" s="87" t="s">
        <v>5194</v>
      </c>
      <c r="C1964" s="88" t="s">
        <v>5281</v>
      </c>
      <c r="D1964" s="88" t="s">
        <v>5218</v>
      </c>
      <c r="E1964" s="88">
        <v>1972.38</v>
      </c>
      <c r="F1964" s="88">
        <v>0</v>
      </c>
      <c r="G1964" s="89">
        <v>0</v>
      </c>
    </row>
    <row r="1965" spans="2:7" ht="30.6" thickBot="1">
      <c r="B1965" s="82" t="s">
        <v>5194</v>
      </c>
      <c r="C1965" s="86" t="s">
        <v>5281</v>
      </c>
      <c r="D1965" s="86" t="s">
        <v>5218</v>
      </c>
      <c r="E1965" s="86">
        <v>1972.43</v>
      </c>
      <c r="F1965" s="86">
        <v>0</v>
      </c>
      <c r="G1965" s="83">
        <v>0</v>
      </c>
    </row>
    <row r="1966" spans="2:7" ht="30.6" thickBot="1">
      <c r="B1966" s="87" t="s">
        <v>5194</v>
      </c>
      <c r="C1966" s="88" t="s">
        <v>5281</v>
      </c>
      <c r="D1966" s="88" t="s">
        <v>5218</v>
      </c>
      <c r="E1966" s="88">
        <v>1972.48</v>
      </c>
      <c r="F1966" s="88">
        <v>0</v>
      </c>
      <c r="G1966" s="89">
        <v>0</v>
      </c>
    </row>
    <row r="1967" spans="2:7" ht="30.6" thickBot="1">
      <c r="B1967" s="82" t="s">
        <v>5194</v>
      </c>
      <c r="C1967" s="86" t="s">
        <v>5281</v>
      </c>
      <c r="D1967" s="86" t="s">
        <v>5218</v>
      </c>
      <c r="E1967" s="86">
        <v>1972.52</v>
      </c>
      <c r="F1967" s="86">
        <v>0</v>
      </c>
      <c r="G1967" s="83">
        <v>0</v>
      </c>
    </row>
    <row r="1968" spans="2:7" ht="30.6" thickBot="1">
      <c r="B1968" s="87" t="s">
        <v>5194</v>
      </c>
      <c r="C1968" s="88" t="s">
        <v>5281</v>
      </c>
      <c r="D1968" s="88" t="s">
        <v>5218</v>
      </c>
      <c r="E1968" s="88">
        <v>1972.57</v>
      </c>
      <c r="F1968" s="88">
        <v>0</v>
      </c>
      <c r="G1968" s="89">
        <v>0</v>
      </c>
    </row>
    <row r="1969" spans="2:7" ht="30.6" thickBot="1">
      <c r="B1969" s="82" t="s">
        <v>5194</v>
      </c>
      <c r="C1969" s="86" t="s">
        <v>5281</v>
      </c>
      <c r="D1969" s="86" t="s">
        <v>5218</v>
      </c>
      <c r="E1969" s="86">
        <v>1972.62</v>
      </c>
      <c r="F1969" s="86">
        <v>0</v>
      </c>
      <c r="G1969" s="83">
        <v>0</v>
      </c>
    </row>
    <row r="1970" spans="2:7" ht="30.6" thickBot="1">
      <c r="B1970" s="87" t="s">
        <v>5194</v>
      </c>
      <c r="C1970" s="88" t="s">
        <v>5281</v>
      </c>
      <c r="D1970" s="88" t="s">
        <v>5218</v>
      </c>
      <c r="E1970" s="88">
        <v>1972.66</v>
      </c>
      <c r="F1970" s="88">
        <v>0</v>
      </c>
      <c r="G1970" s="89">
        <v>0</v>
      </c>
    </row>
    <row r="1971" spans="2:7" ht="30.6" thickBot="1">
      <c r="B1971" s="82" t="s">
        <v>5194</v>
      </c>
      <c r="C1971" s="86" t="s">
        <v>5281</v>
      </c>
      <c r="D1971" s="86" t="s">
        <v>5218</v>
      </c>
      <c r="E1971" s="86">
        <v>1972.71</v>
      </c>
      <c r="F1971" s="86">
        <v>0</v>
      </c>
      <c r="G1971" s="83">
        <v>0</v>
      </c>
    </row>
    <row r="1972" spans="2:7" ht="30.6" thickBot="1">
      <c r="B1972" s="87" t="s">
        <v>5194</v>
      </c>
      <c r="C1972" s="88" t="s">
        <v>5281</v>
      </c>
      <c r="D1972" s="88" t="s">
        <v>5218</v>
      </c>
      <c r="E1972" s="88">
        <v>1972.76</v>
      </c>
      <c r="F1972" s="88">
        <v>0</v>
      </c>
      <c r="G1972" s="89">
        <v>0</v>
      </c>
    </row>
    <row r="1973" spans="2:7" ht="30.6" thickBot="1">
      <c r="B1973" s="82" t="s">
        <v>5194</v>
      </c>
      <c r="C1973" s="86" t="s">
        <v>5281</v>
      </c>
      <c r="D1973" s="86" t="s">
        <v>5218</v>
      </c>
      <c r="E1973" s="86">
        <v>1972.81</v>
      </c>
      <c r="F1973" s="86">
        <v>0</v>
      </c>
      <c r="G1973" s="83">
        <v>0</v>
      </c>
    </row>
    <row r="1974" spans="2:7" ht="30.6" thickBot="1">
      <c r="B1974" s="87" t="s">
        <v>5194</v>
      </c>
      <c r="C1974" s="88" t="s">
        <v>5281</v>
      </c>
      <c r="D1974" s="88" t="s">
        <v>5218</v>
      </c>
      <c r="E1974" s="88">
        <v>1972.85</v>
      </c>
      <c r="F1974" s="88">
        <v>0</v>
      </c>
      <c r="G1974" s="89">
        <v>0</v>
      </c>
    </row>
    <row r="1975" spans="2:7" ht="30.6" thickBot="1">
      <c r="B1975" s="82" t="s">
        <v>5194</v>
      </c>
      <c r="C1975" s="86" t="s">
        <v>5281</v>
      </c>
      <c r="D1975" s="86" t="s">
        <v>5218</v>
      </c>
      <c r="E1975" s="86">
        <v>1972.9</v>
      </c>
      <c r="F1975" s="86">
        <v>0</v>
      </c>
      <c r="G1975" s="83">
        <v>0</v>
      </c>
    </row>
    <row r="1976" spans="2:7" ht="30.6" thickBot="1">
      <c r="B1976" s="87" t="s">
        <v>5194</v>
      </c>
      <c r="C1976" s="88" t="s">
        <v>5281</v>
      </c>
      <c r="D1976" s="88" t="s">
        <v>5218</v>
      </c>
      <c r="E1976" s="88">
        <v>1972.95</v>
      </c>
      <c r="F1976" s="88">
        <v>0</v>
      </c>
      <c r="G1976" s="89">
        <v>0</v>
      </c>
    </row>
    <row r="1977" spans="2:7" ht="30.6" thickBot="1">
      <c r="B1977" s="82" t="s">
        <v>5194</v>
      </c>
      <c r="C1977" s="86" t="s">
        <v>5281</v>
      </c>
      <c r="D1977" s="86" t="s">
        <v>5218</v>
      </c>
      <c r="E1977" s="86">
        <v>1972.99</v>
      </c>
      <c r="F1977" s="86">
        <v>0</v>
      </c>
      <c r="G1977" s="83">
        <v>0</v>
      </c>
    </row>
    <row r="1978" spans="2:7" ht="30.6" thickBot="1">
      <c r="B1978" s="87" t="s">
        <v>5194</v>
      </c>
      <c r="C1978" s="88" t="s">
        <v>5281</v>
      </c>
      <c r="D1978" s="88" t="s">
        <v>5218</v>
      </c>
      <c r="E1978" s="88">
        <v>1973.04</v>
      </c>
      <c r="F1978" s="88">
        <v>0</v>
      </c>
      <c r="G1978" s="89">
        <v>0</v>
      </c>
    </row>
    <row r="1979" spans="2:7" ht="30.6" thickBot="1">
      <c r="B1979" s="82" t="s">
        <v>5194</v>
      </c>
      <c r="C1979" s="86" t="s">
        <v>5281</v>
      </c>
      <c r="D1979" s="86" t="s">
        <v>5218</v>
      </c>
      <c r="E1979" s="86">
        <v>1973.09</v>
      </c>
      <c r="F1979" s="86">
        <v>0</v>
      </c>
      <c r="G1979" s="83">
        <v>0</v>
      </c>
    </row>
    <row r="1980" spans="2:7" ht="30.6" thickBot="1">
      <c r="B1980" s="87" t="s">
        <v>5194</v>
      </c>
      <c r="C1980" s="88" t="s">
        <v>5281</v>
      </c>
      <c r="D1980" s="88" t="s">
        <v>5218</v>
      </c>
      <c r="E1980" s="88">
        <v>1973.14</v>
      </c>
      <c r="F1980" s="88">
        <v>0</v>
      </c>
      <c r="G1980" s="89">
        <v>0</v>
      </c>
    </row>
    <row r="1981" spans="2:7" ht="30.6" thickBot="1">
      <c r="B1981" s="82" t="s">
        <v>5194</v>
      </c>
      <c r="C1981" s="86" t="s">
        <v>5281</v>
      </c>
      <c r="D1981" s="86" t="s">
        <v>5218</v>
      </c>
      <c r="E1981" s="86">
        <v>1973.18</v>
      </c>
      <c r="F1981" s="86">
        <v>0</v>
      </c>
      <c r="G1981" s="83">
        <v>0</v>
      </c>
    </row>
    <row r="1982" spans="2:7" ht="30.6" thickBot="1">
      <c r="B1982" s="87" t="s">
        <v>5194</v>
      </c>
      <c r="C1982" s="88" t="s">
        <v>5281</v>
      </c>
      <c r="D1982" s="88" t="s">
        <v>5218</v>
      </c>
      <c r="E1982" s="88">
        <v>1973.23</v>
      </c>
      <c r="F1982" s="88">
        <v>0</v>
      </c>
      <c r="G1982" s="89">
        <v>0</v>
      </c>
    </row>
    <row r="1983" spans="2:7" ht="30.6" thickBot="1">
      <c r="B1983" s="82" t="s">
        <v>5194</v>
      </c>
      <c r="C1983" s="86" t="s">
        <v>5281</v>
      </c>
      <c r="D1983" s="86" t="s">
        <v>5218</v>
      </c>
      <c r="E1983" s="86">
        <v>1973.28</v>
      </c>
      <c r="F1983" s="86">
        <v>0</v>
      </c>
      <c r="G1983" s="83">
        <v>0</v>
      </c>
    </row>
    <row r="1984" spans="2:7" ht="30.6" thickBot="1">
      <c r="B1984" s="87" t="s">
        <v>5194</v>
      </c>
      <c r="C1984" s="88" t="s">
        <v>5281</v>
      </c>
      <c r="D1984" s="88" t="s">
        <v>5218</v>
      </c>
      <c r="E1984" s="88">
        <v>1973.32</v>
      </c>
      <c r="F1984" s="88">
        <v>0</v>
      </c>
      <c r="G1984" s="89">
        <v>0</v>
      </c>
    </row>
    <row r="1985" spans="2:7" ht="30.6" thickBot="1">
      <c r="B1985" s="82" t="s">
        <v>5194</v>
      </c>
      <c r="C1985" s="86" t="s">
        <v>5281</v>
      </c>
      <c r="D1985" s="86" t="s">
        <v>5218</v>
      </c>
      <c r="E1985" s="86">
        <v>1973.37</v>
      </c>
      <c r="F1985" s="86">
        <v>0</v>
      </c>
      <c r="G1985" s="83">
        <v>0</v>
      </c>
    </row>
    <row r="1986" spans="2:7" ht="30.6" thickBot="1">
      <c r="B1986" s="87" t="s">
        <v>5194</v>
      </c>
      <c r="C1986" s="88" t="s">
        <v>5281</v>
      </c>
      <c r="D1986" s="88" t="s">
        <v>5218</v>
      </c>
      <c r="E1986" s="88">
        <v>1973.42</v>
      </c>
      <c r="F1986" s="88">
        <v>0</v>
      </c>
      <c r="G1986" s="89">
        <v>0</v>
      </c>
    </row>
    <row r="1987" spans="2:7" ht="30.6" thickBot="1">
      <c r="B1987" s="82" t="s">
        <v>5194</v>
      </c>
      <c r="C1987" s="86" t="s">
        <v>5281</v>
      </c>
      <c r="D1987" s="86" t="s">
        <v>5218</v>
      </c>
      <c r="E1987" s="86">
        <v>1973.46</v>
      </c>
      <c r="F1987" s="86">
        <v>0</v>
      </c>
      <c r="G1987" s="83">
        <v>0</v>
      </c>
    </row>
    <row r="1988" spans="2:7" ht="30.6" thickBot="1">
      <c r="B1988" s="87" t="s">
        <v>5194</v>
      </c>
      <c r="C1988" s="88" t="s">
        <v>5281</v>
      </c>
      <c r="D1988" s="88" t="s">
        <v>5218</v>
      </c>
      <c r="E1988" s="88">
        <v>1973.51</v>
      </c>
      <c r="F1988" s="88">
        <v>0</v>
      </c>
      <c r="G1988" s="89">
        <v>0</v>
      </c>
    </row>
    <row r="1989" spans="2:7" ht="30.6" thickBot="1">
      <c r="B1989" s="82" t="s">
        <v>5194</v>
      </c>
      <c r="C1989" s="86" t="s">
        <v>5281</v>
      </c>
      <c r="D1989" s="86" t="s">
        <v>5218</v>
      </c>
      <c r="E1989" s="86">
        <v>1973.56</v>
      </c>
      <c r="F1989" s="86">
        <v>0</v>
      </c>
      <c r="G1989" s="83">
        <v>0</v>
      </c>
    </row>
    <row r="1990" spans="2:7" ht="30.6" thickBot="1">
      <c r="B1990" s="87" t="s">
        <v>5194</v>
      </c>
      <c r="C1990" s="88" t="s">
        <v>5281</v>
      </c>
      <c r="D1990" s="88" t="s">
        <v>5218</v>
      </c>
      <c r="E1990" s="88">
        <v>1973.6</v>
      </c>
      <c r="F1990" s="88">
        <v>0</v>
      </c>
      <c r="G1990" s="89">
        <v>0</v>
      </c>
    </row>
    <row r="1991" spans="2:7" ht="30.6" thickBot="1">
      <c r="B1991" s="82" t="s">
        <v>5194</v>
      </c>
      <c r="C1991" s="86" t="s">
        <v>5281</v>
      </c>
      <c r="D1991" s="86" t="s">
        <v>5218</v>
      </c>
      <c r="E1991" s="86">
        <v>1973.65</v>
      </c>
      <c r="F1991" s="86">
        <v>0</v>
      </c>
      <c r="G1991" s="83">
        <v>0</v>
      </c>
    </row>
    <row r="1992" spans="2:7" ht="30.6" thickBot="1">
      <c r="B1992" s="87" t="s">
        <v>5194</v>
      </c>
      <c r="C1992" s="88" t="s">
        <v>5281</v>
      </c>
      <c r="D1992" s="88" t="s">
        <v>5218</v>
      </c>
      <c r="E1992" s="88">
        <v>1973.7</v>
      </c>
      <c r="F1992" s="88">
        <v>0</v>
      </c>
      <c r="G1992" s="89">
        <v>0</v>
      </c>
    </row>
    <row r="1993" spans="2:7" ht="30.6" thickBot="1">
      <c r="B1993" s="82" t="s">
        <v>5194</v>
      </c>
      <c r="C1993" s="86" t="s">
        <v>5281</v>
      </c>
      <c r="D1993" s="86" t="s">
        <v>5218</v>
      </c>
      <c r="E1993" s="86">
        <v>1973.74</v>
      </c>
      <c r="F1993" s="86">
        <v>0</v>
      </c>
      <c r="G1993" s="83">
        <v>0</v>
      </c>
    </row>
    <row r="1994" spans="2:7" ht="30.6" thickBot="1">
      <c r="B1994" s="87" t="s">
        <v>5194</v>
      </c>
      <c r="C1994" s="88" t="s">
        <v>5281</v>
      </c>
      <c r="D1994" s="88" t="s">
        <v>5218</v>
      </c>
      <c r="E1994" s="88">
        <v>1973.79</v>
      </c>
      <c r="F1994" s="88">
        <v>0</v>
      </c>
      <c r="G1994" s="89">
        <v>0</v>
      </c>
    </row>
    <row r="1995" spans="2:7" ht="30.6" thickBot="1">
      <c r="B1995" s="82" t="s">
        <v>5194</v>
      </c>
      <c r="C1995" s="86" t="s">
        <v>5281</v>
      </c>
      <c r="D1995" s="86" t="s">
        <v>5218</v>
      </c>
      <c r="E1995" s="86">
        <v>1973.84</v>
      </c>
      <c r="F1995" s="86">
        <v>0</v>
      </c>
      <c r="G1995" s="83">
        <v>0</v>
      </c>
    </row>
    <row r="1996" spans="2:7" ht="30.6" thickBot="1">
      <c r="B1996" s="87" t="s">
        <v>5194</v>
      </c>
      <c r="C1996" s="88" t="s">
        <v>5281</v>
      </c>
      <c r="D1996" s="88" t="s">
        <v>5218</v>
      </c>
      <c r="E1996" s="88">
        <v>1973.88</v>
      </c>
      <c r="F1996" s="88">
        <v>0</v>
      </c>
      <c r="G1996" s="89">
        <v>0</v>
      </c>
    </row>
    <row r="1997" spans="2:7" ht="30.6" thickBot="1">
      <c r="B1997" s="82" t="s">
        <v>5194</v>
      </c>
      <c r="C1997" s="86" t="s">
        <v>5281</v>
      </c>
      <c r="D1997" s="86" t="s">
        <v>5218</v>
      </c>
      <c r="E1997" s="86">
        <v>1973.93</v>
      </c>
      <c r="F1997" s="86">
        <v>0</v>
      </c>
      <c r="G1997" s="83">
        <v>0</v>
      </c>
    </row>
    <row r="1998" spans="2:7" ht="30.6" thickBot="1">
      <c r="B1998" s="87" t="s">
        <v>5194</v>
      </c>
      <c r="C1998" s="88" t="s">
        <v>5281</v>
      </c>
      <c r="D1998" s="88" t="s">
        <v>5218</v>
      </c>
      <c r="E1998" s="88">
        <v>1973.98</v>
      </c>
      <c r="F1998" s="88">
        <v>0</v>
      </c>
      <c r="G1998" s="89">
        <v>0</v>
      </c>
    </row>
    <row r="1999" spans="2:7" ht="30.6" thickBot="1">
      <c r="B1999" s="82" t="s">
        <v>5194</v>
      </c>
      <c r="C1999" s="86" t="s">
        <v>5281</v>
      </c>
      <c r="D1999" s="86" t="s">
        <v>5218</v>
      </c>
      <c r="E1999" s="86">
        <v>1974.02</v>
      </c>
      <c r="F1999" s="86">
        <v>0</v>
      </c>
      <c r="G1999" s="83">
        <v>0</v>
      </c>
    </row>
    <row r="2000" spans="2:7" ht="30.6" thickBot="1">
      <c r="B2000" s="87" t="s">
        <v>5194</v>
      </c>
      <c r="C2000" s="88" t="s">
        <v>5281</v>
      </c>
      <c r="D2000" s="88" t="s">
        <v>5218</v>
      </c>
      <c r="E2000" s="88">
        <v>1974.07</v>
      </c>
      <c r="F2000" s="88">
        <v>0</v>
      </c>
      <c r="G2000" s="89">
        <v>0</v>
      </c>
    </row>
    <row r="2001" spans="2:7" ht="30.6" thickBot="1">
      <c r="B2001" s="82" t="s">
        <v>5194</v>
      </c>
      <c r="C2001" s="86" t="s">
        <v>5281</v>
      </c>
      <c r="D2001" s="86" t="s">
        <v>5218</v>
      </c>
      <c r="E2001" s="86">
        <v>1974.12</v>
      </c>
      <c r="F2001" s="86">
        <v>0</v>
      </c>
      <c r="G2001" s="83">
        <v>0</v>
      </c>
    </row>
    <row r="2002" spans="2:7" ht="30.6" thickBot="1">
      <c r="B2002" s="87" t="s">
        <v>5194</v>
      </c>
      <c r="C2002" s="88" t="s">
        <v>5281</v>
      </c>
      <c r="D2002" s="88" t="s">
        <v>5218</v>
      </c>
      <c r="E2002" s="88">
        <v>1974.16</v>
      </c>
      <c r="F2002" s="88">
        <v>0</v>
      </c>
      <c r="G2002" s="89">
        <v>0</v>
      </c>
    </row>
    <row r="2003" spans="2:7" ht="30.6" thickBot="1">
      <c r="B2003" s="82" t="s">
        <v>5194</v>
      </c>
      <c r="C2003" s="86" t="s">
        <v>5281</v>
      </c>
      <c r="D2003" s="86" t="s">
        <v>5218</v>
      </c>
      <c r="E2003" s="86">
        <v>1974.21</v>
      </c>
      <c r="F2003" s="86">
        <v>0</v>
      </c>
      <c r="G2003" s="83">
        <v>0</v>
      </c>
    </row>
    <row r="2004" spans="2:7" ht="30.6" thickBot="1">
      <c r="B2004" s="87" t="s">
        <v>5194</v>
      </c>
      <c r="C2004" s="88" t="s">
        <v>5281</v>
      </c>
      <c r="D2004" s="88" t="s">
        <v>5218</v>
      </c>
      <c r="E2004" s="88">
        <v>1974.26</v>
      </c>
      <c r="F2004" s="88">
        <v>0</v>
      </c>
      <c r="G2004" s="89">
        <v>0</v>
      </c>
    </row>
    <row r="2005" spans="2:7" ht="30.6" thickBot="1">
      <c r="B2005" s="82" t="s">
        <v>5194</v>
      </c>
      <c r="C2005" s="86" t="s">
        <v>5281</v>
      </c>
      <c r="D2005" s="86" t="s">
        <v>5218</v>
      </c>
      <c r="E2005" s="86">
        <v>1974.3</v>
      </c>
      <c r="F2005" s="86">
        <v>0</v>
      </c>
      <c r="G2005" s="83">
        <v>0</v>
      </c>
    </row>
    <row r="2006" spans="2:7" ht="30.6" thickBot="1">
      <c r="B2006" s="87" t="s">
        <v>5194</v>
      </c>
      <c r="C2006" s="88" t="s">
        <v>5281</v>
      </c>
      <c r="D2006" s="88" t="s">
        <v>5218</v>
      </c>
      <c r="E2006" s="88">
        <v>1974.35</v>
      </c>
      <c r="F2006" s="88">
        <v>0</v>
      </c>
      <c r="G2006" s="89">
        <v>0</v>
      </c>
    </row>
    <row r="2007" spans="2:7" ht="30.6" thickBot="1">
      <c r="B2007" s="82" t="s">
        <v>5194</v>
      </c>
      <c r="C2007" s="86" t="s">
        <v>5281</v>
      </c>
      <c r="D2007" s="86" t="s">
        <v>5218</v>
      </c>
      <c r="E2007" s="86">
        <v>1974.39</v>
      </c>
      <c r="F2007" s="86">
        <v>0</v>
      </c>
      <c r="G2007" s="83">
        <v>0</v>
      </c>
    </row>
    <row r="2008" spans="2:7" ht="30.6" thickBot="1">
      <c r="B2008" s="87" t="s">
        <v>5194</v>
      </c>
      <c r="C2008" s="88" t="s">
        <v>5281</v>
      </c>
      <c r="D2008" s="88" t="s">
        <v>5218</v>
      </c>
      <c r="E2008" s="88">
        <v>1974.44</v>
      </c>
      <c r="F2008" s="88">
        <v>0</v>
      </c>
      <c r="G2008" s="89">
        <v>0</v>
      </c>
    </row>
    <row r="2009" spans="2:7" ht="30.6" thickBot="1">
      <c r="B2009" s="82" t="s">
        <v>5194</v>
      </c>
      <c r="C2009" s="86" t="s">
        <v>5281</v>
      </c>
      <c r="D2009" s="86" t="s">
        <v>5218</v>
      </c>
      <c r="E2009" s="86">
        <v>1974.49</v>
      </c>
      <c r="F2009" s="86">
        <v>0</v>
      </c>
      <c r="G2009" s="83">
        <v>0</v>
      </c>
    </row>
    <row r="2010" spans="2:7" ht="30.6" thickBot="1">
      <c r="B2010" s="87" t="s">
        <v>5194</v>
      </c>
      <c r="C2010" s="88" t="s">
        <v>5281</v>
      </c>
      <c r="D2010" s="88" t="s">
        <v>5218</v>
      </c>
      <c r="E2010" s="88">
        <v>1974.53</v>
      </c>
      <c r="F2010" s="88">
        <v>0</v>
      </c>
      <c r="G2010" s="89">
        <v>0</v>
      </c>
    </row>
    <row r="2011" spans="2:7" ht="30.6" thickBot="1">
      <c r="B2011" s="82" t="s">
        <v>5194</v>
      </c>
      <c r="C2011" s="86" t="s">
        <v>5281</v>
      </c>
      <c r="D2011" s="86" t="s">
        <v>5218</v>
      </c>
      <c r="E2011" s="86">
        <v>1974.58</v>
      </c>
      <c r="F2011" s="86">
        <v>0</v>
      </c>
      <c r="G2011" s="83">
        <v>0</v>
      </c>
    </row>
    <row r="2012" spans="2:7" ht="30.6" thickBot="1">
      <c r="B2012" s="87" t="s">
        <v>5194</v>
      </c>
      <c r="C2012" s="88" t="s">
        <v>5281</v>
      </c>
      <c r="D2012" s="88" t="s">
        <v>5218</v>
      </c>
      <c r="E2012" s="88">
        <v>1974.63</v>
      </c>
      <c r="F2012" s="88">
        <v>0</v>
      </c>
      <c r="G2012" s="89">
        <v>0</v>
      </c>
    </row>
    <row r="2013" spans="2:7" ht="30.6" thickBot="1">
      <c r="B2013" s="82" t="s">
        <v>5194</v>
      </c>
      <c r="C2013" s="86" t="s">
        <v>5281</v>
      </c>
      <c r="D2013" s="86" t="s">
        <v>5218</v>
      </c>
      <c r="E2013" s="86">
        <v>1974.67</v>
      </c>
      <c r="F2013" s="86">
        <v>0</v>
      </c>
      <c r="G2013" s="83">
        <v>0</v>
      </c>
    </row>
    <row r="2014" spans="2:7" ht="30.6" thickBot="1">
      <c r="B2014" s="87" t="s">
        <v>5194</v>
      </c>
      <c r="C2014" s="88" t="s">
        <v>5281</v>
      </c>
      <c r="D2014" s="88" t="s">
        <v>5218</v>
      </c>
      <c r="E2014" s="88">
        <v>1974.72</v>
      </c>
      <c r="F2014" s="88">
        <v>0</v>
      </c>
      <c r="G2014" s="89">
        <v>0</v>
      </c>
    </row>
    <row r="2015" spans="2:7" ht="30.6" thickBot="1">
      <c r="B2015" s="82" t="s">
        <v>5194</v>
      </c>
      <c r="C2015" s="86" t="s">
        <v>5281</v>
      </c>
      <c r="D2015" s="86" t="s">
        <v>5218</v>
      </c>
      <c r="E2015" s="86">
        <v>1974.76</v>
      </c>
      <c r="F2015" s="86">
        <v>0</v>
      </c>
      <c r="G2015" s="83">
        <v>0</v>
      </c>
    </row>
    <row r="2016" spans="2:7" ht="30.6" thickBot="1">
      <c r="B2016" s="87" t="s">
        <v>5194</v>
      </c>
      <c r="C2016" s="88" t="s">
        <v>5281</v>
      </c>
      <c r="D2016" s="88" t="s">
        <v>5218</v>
      </c>
      <c r="E2016" s="88">
        <v>1974.81</v>
      </c>
      <c r="F2016" s="88">
        <v>0</v>
      </c>
      <c r="G2016" s="89">
        <v>0</v>
      </c>
    </row>
    <row r="2017" spans="2:7" ht="30.6" thickBot="1">
      <c r="B2017" s="82" t="s">
        <v>5194</v>
      </c>
      <c r="C2017" s="86" t="s">
        <v>5281</v>
      </c>
      <c r="D2017" s="86" t="s">
        <v>5218</v>
      </c>
      <c r="E2017" s="86">
        <v>1974.86</v>
      </c>
      <c r="F2017" s="86">
        <v>0</v>
      </c>
      <c r="G2017" s="83">
        <v>0</v>
      </c>
    </row>
    <row r="2018" spans="2:7" ht="30.6" thickBot="1">
      <c r="B2018" s="87" t="s">
        <v>5194</v>
      </c>
      <c r="C2018" s="88" t="s">
        <v>5281</v>
      </c>
      <c r="D2018" s="88" t="s">
        <v>5218</v>
      </c>
      <c r="E2018" s="88">
        <v>1974.9</v>
      </c>
      <c r="F2018" s="88">
        <v>0</v>
      </c>
      <c r="G2018" s="89">
        <v>0</v>
      </c>
    </row>
    <row r="2019" spans="2:7" ht="30.6" thickBot="1">
      <c r="B2019" s="82" t="s">
        <v>5194</v>
      </c>
      <c r="C2019" s="86" t="s">
        <v>5281</v>
      </c>
      <c r="D2019" s="86" t="s">
        <v>5218</v>
      </c>
      <c r="E2019" s="86">
        <v>1974.95</v>
      </c>
      <c r="F2019" s="86">
        <v>0</v>
      </c>
      <c r="G2019" s="83">
        <v>0</v>
      </c>
    </row>
    <row r="2020" spans="2:7" ht="30.6" thickBot="1">
      <c r="B2020" s="87" t="s">
        <v>5194</v>
      </c>
      <c r="C2020" s="88" t="s">
        <v>5281</v>
      </c>
      <c r="D2020" s="88" t="s">
        <v>5218</v>
      </c>
      <c r="E2020" s="88">
        <v>1974.99</v>
      </c>
      <c r="F2020" s="88">
        <v>0</v>
      </c>
      <c r="G2020" s="89">
        <v>0</v>
      </c>
    </row>
    <row r="2021" spans="2:7" ht="30.6" thickBot="1">
      <c r="B2021" s="82" t="s">
        <v>5194</v>
      </c>
      <c r="C2021" s="86" t="s">
        <v>5281</v>
      </c>
      <c r="D2021" s="86" t="s">
        <v>5218</v>
      </c>
      <c r="E2021" s="86">
        <v>1975.04</v>
      </c>
      <c r="F2021" s="86">
        <v>0</v>
      </c>
      <c r="G2021" s="83">
        <v>0</v>
      </c>
    </row>
    <row r="2022" spans="2:7" ht="30.6" thickBot="1">
      <c r="B2022" s="87" t="s">
        <v>5194</v>
      </c>
      <c r="C2022" s="88" t="s">
        <v>5281</v>
      </c>
      <c r="D2022" s="88" t="s">
        <v>5218</v>
      </c>
      <c r="E2022" s="88">
        <v>1975.04</v>
      </c>
      <c r="F2022" s="88">
        <v>0</v>
      </c>
      <c r="G2022" s="89">
        <v>0</v>
      </c>
    </row>
    <row r="2023" spans="2:7" ht="30.6" thickBot="1">
      <c r="B2023" s="82" t="s">
        <v>5194</v>
      </c>
      <c r="C2023" s="86" t="s">
        <v>5282</v>
      </c>
      <c r="D2023" s="86" t="s">
        <v>5218</v>
      </c>
      <c r="E2023" s="86">
        <v>1969.16</v>
      </c>
      <c r="F2023" s="86">
        <v>0</v>
      </c>
      <c r="G2023" s="83">
        <v>0</v>
      </c>
    </row>
    <row r="2024" spans="2:7" ht="30.6" thickBot="1">
      <c r="B2024" s="87" t="s">
        <v>5194</v>
      </c>
      <c r="C2024" s="88" t="s">
        <v>5282</v>
      </c>
      <c r="D2024" s="88" t="s">
        <v>5218</v>
      </c>
      <c r="E2024" s="88">
        <v>1969.19</v>
      </c>
      <c r="F2024" s="88">
        <v>0</v>
      </c>
      <c r="G2024" s="89">
        <v>0</v>
      </c>
    </row>
    <row r="2025" spans="2:7" ht="30.6" thickBot="1">
      <c r="B2025" s="82" t="s">
        <v>5194</v>
      </c>
      <c r="C2025" s="86" t="s">
        <v>5282</v>
      </c>
      <c r="D2025" s="86" t="s">
        <v>5218</v>
      </c>
      <c r="E2025" s="86">
        <v>1969.23</v>
      </c>
      <c r="F2025" s="86">
        <v>0</v>
      </c>
      <c r="G2025" s="83">
        <v>0</v>
      </c>
    </row>
    <row r="2026" spans="2:7" ht="30.6" thickBot="1">
      <c r="B2026" s="87" t="s">
        <v>5194</v>
      </c>
      <c r="C2026" s="88" t="s">
        <v>5282</v>
      </c>
      <c r="D2026" s="88" t="s">
        <v>5218</v>
      </c>
      <c r="E2026" s="88">
        <v>1969.27</v>
      </c>
      <c r="F2026" s="88">
        <v>0</v>
      </c>
      <c r="G2026" s="89">
        <v>0</v>
      </c>
    </row>
    <row r="2027" spans="2:7" ht="30.6" thickBot="1">
      <c r="B2027" s="82" t="s">
        <v>5194</v>
      </c>
      <c r="C2027" s="86" t="s">
        <v>5282</v>
      </c>
      <c r="D2027" s="86" t="s">
        <v>5218</v>
      </c>
      <c r="E2027" s="86">
        <v>1969.31</v>
      </c>
      <c r="F2027" s="86">
        <v>0</v>
      </c>
      <c r="G2027" s="83">
        <v>0</v>
      </c>
    </row>
    <row r="2028" spans="2:7" ht="30.6" thickBot="1">
      <c r="B2028" s="87" t="s">
        <v>5194</v>
      </c>
      <c r="C2028" s="88" t="s">
        <v>5282</v>
      </c>
      <c r="D2028" s="88" t="s">
        <v>5218</v>
      </c>
      <c r="E2028" s="88">
        <v>1969.35</v>
      </c>
      <c r="F2028" s="88">
        <v>0</v>
      </c>
      <c r="G2028" s="89">
        <v>0</v>
      </c>
    </row>
    <row r="2029" spans="2:7" ht="30.6" thickBot="1">
      <c r="B2029" s="82" t="s">
        <v>5194</v>
      </c>
      <c r="C2029" s="86" t="s">
        <v>5282</v>
      </c>
      <c r="D2029" s="86" t="s">
        <v>5218</v>
      </c>
      <c r="E2029" s="86">
        <v>1969.38</v>
      </c>
      <c r="F2029" s="86">
        <v>0</v>
      </c>
      <c r="G2029" s="83">
        <v>0</v>
      </c>
    </row>
    <row r="2030" spans="2:7" ht="30.6" thickBot="1">
      <c r="B2030" s="87" t="s">
        <v>5194</v>
      </c>
      <c r="C2030" s="88" t="s">
        <v>5282</v>
      </c>
      <c r="D2030" s="88" t="s">
        <v>5218</v>
      </c>
      <c r="E2030" s="88">
        <v>1969.42</v>
      </c>
      <c r="F2030" s="88">
        <v>0</v>
      </c>
      <c r="G2030" s="89">
        <v>0</v>
      </c>
    </row>
    <row r="2031" spans="2:7" ht="30.6" thickBot="1">
      <c r="B2031" s="82" t="s">
        <v>5194</v>
      </c>
      <c r="C2031" s="86" t="s">
        <v>5282</v>
      </c>
      <c r="D2031" s="86" t="s">
        <v>5218</v>
      </c>
      <c r="E2031" s="86">
        <v>1969.46</v>
      </c>
      <c r="F2031" s="86">
        <v>0</v>
      </c>
      <c r="G2031" s="83">
        <v>0</v>
      </c>
    </row>
    <row r="2032" spans="2:7" ht="30.6" thickBot="1">
      <c r="B2032" s="87" t="s">
        <v>5194</v>
      </c>
      <c r="C2032" s="88" t="s">
        <v>5282</v>
      </c>
      <c r="D2032" s="88" t="s">
        <v>5218</v>
      </c>
      <c r="E2032" s="88">
        <v>1969.5</v>
      </c>
      <c r="F2032" s="88">
        <v>0</v>
      </c>
      <c r="G2032" s="89">
        <v>0</v>
      </c>
    </row>
    <row r="2033" spans="2:7" ht="30.6" thickBot="1">
      <c r="B2033" s="82" t="s">
        <v>5194</v>
      </c>
      <c r="C2033" s="86" t="s">
        <v>5282</v>
      </c>
      <c r="D2033" s="86" t="s">
        <v>5218</v>
      </c>
      <c r="E2033" s="86">
        <v>1969.53</v>
      </c>
      <c r="F2033" s="86">
        <v>0</v>
      </c>
      <c r="G2033" s="83">
        <v>0</v>
      </c>
    </row>
    <row r="2034" spans="2:7" ht="30.6" thickBot="1">
      <c r="B2034" s="87" t="s">
        <v>5194</v>
      </c>
      <c r="C2034" s="88" t="s">
        <v>5282</v>
      </c>
      <c r="D2034" s="88" t="s">
        <v>5218</v>
      </c>
      <c r="E2034" s="88">
        <v>1969.57</v>
      </c>
      <c r="F2034" s="88">
        <v>0</v>
      </c>
      <c r="G2034" s="89">
        <v>0</v>
      </c>
    </row>
    <row r="2035" spans="2:7" ht="30.6" thickBot="1">
      <c r="B2035" s="82" t="s">
        <v>5194</v>
      </c>
      <c r="C2035" s="86" t="s">
        <v>5282</v>
      </c>
      <c r="D2035" s="86" t="s">
        <v>5218</v>
      </c>
      <c r="E2035" s="86">
        <v>1969.61</v>
      </c>
      <c r="F2035" s="86">
        <v>0</v>
      </c>
      <c r="G2035" s="83">
        <v>0</v>
      </c>
    </row>
    <row r="2036" spans="2:7" ht="30.6" thickBot="1">
      <c r="B2036" s="87" t="s">
        <v>5194</v>
      </c>
      <c r="C2036" s="88" t="s">
        <v>5282</v>
      </c>
      <c r="D2036" s="88" t="s">
        <v>5218</v>
      </c>
      <c r="E2036" s="88">
        <v>1969.65</v>
      </c>
      <c r="F2036" s="88">
        <v>0</v>
      </c>
      <c r="G2036" s="89">
        <v>0</v>
      </c>
    </row>
    <row r="2037" spans="2:7" ht="30.6" thickBot="1">
      <c r="B2037" s="82" t="s">
        <v>5194</v>
      </c>
      <c r="C2037" s="86" t="s">
        <v>5282</v>
      </c>
      <c r="D2037" s="86" t="s">
        <v>5218</v>
      </c>
      <c r="E2037" s="86">
        <v>1969.68</v>
      </c>
      <c r="F2037" s="86">
        <v>0</v>
      </c>
      <c r="G2037" s="83">
        <v>0</v>
      </c>
    </row>
    <row r="2038" spans="2:7" ht="30.6" thickBot="1">
      <c r="B2038" s="87" t="s">
        <v>5194</v>
      </c>
      <c r="C2038" s="88" t="s">
        <v>5282</v>
      </c>
      <c r="D2038" s="88" t="s">
        <v>5218</v>
      </c>
      <c r="E2038" s="88">
        <v>1969.72</v>
      </c>
      <c r="F2038" s="88">
        <v>0</v>
      </c>
      <c r="G2038" s="89">
        <v>0</v>
      </c>
    </row>
    <row r="2039" spans="2:7" ht="30.6" thickBot="1">
      <c r="B2039" s="82" t="s">
        <v>5194</v>
      </c>
      <c r="C2039" s="86" t="s">
        <v>5282</v>
      </c>
      <c r="D2039" s="86" t="s">
        <v>5218</v>
      </c>
      <c r="E2039" s="86">
        <v>1969.76</v>
      </c>
      <c r="F2039" s="86">
        <v>0</v>
      </c>
      <c r="G2039" s="83">
        <v>0</v>
      </c>
    </row>
    <row r="2040" spans="2:7" ht="30.6" thickBot="1">
      <c r="B2040" s="87" t="s">
        <v>5194</v>
      </c>
      <c r="C2040" s="88" t="s">
        <v>5282</v>
      </c>
      <c r="D2040" s="88" t="s">
        <v>5218</v>
      </c>
      <c r="E2040" s="88">
        <v>1969.8</v>
      </c>
      <c r="F2040" s="88">
        <v>0</v>
      </c>
      <c r="G2040" s="89">
        <v>0</v>
      </c>
    </row>
    <row r="2041" spans="2:7" ht="30.6" thickBot="1">
      <c r="B2041" s="82" t="s">
        <v>5194</v>
      </c>
      <c r="C2041" s="86" t="s">
        <v>5282</v>
      </c>
      <c r="D2041" s="86" t="s">
        <v>5218</v>
      </c>
      <c r="E2041" s="86">
        <v>1969.83</v>
      </c>
      <c r="F2041" s="86">
        <v>0</v>
      </c>
      <c r="G2041" s="83">
        <v>0</v>
      </c>
    </row>
    <row r="2042" spans="2:7" ht="30.6" thickBot="1">
      <c r="B2042" s="87" t="s">
        <v>5194</v>
      </c>
      <c r="C2042" s="88" t="s">
        <v>5282</v>
      </c>
      <c r="D2042" s="88" t="s">
        <v>5218</v>
      </c>
      <c r="E2042" s="88">
        <v>1969.87</v>
      </c>
      <c r="F2042" s="88">
        <v>0</v>
      </c>
      <c r="G2042" s="89">
        <v>0</v>
      </c>
    </row>
    <row r="2043" spans="2:7" ht="30.6" thickBot="1">
      <c r="B2043" s="82" t="s">
        <v>5194</v>
      </c>
      <c r="C2043" s="86" t="s">
        <v>5282</v>
      </c>
      <c r="D2043" s="86" t="s">
        <v>5218</v>
      </c>
      <c r="E2043" s="86">
        <v>1969.91</v>
      </c>
      <c r="F2043" s="86">
        <v>0</v>
      </c>
      <c r="G2043" s="83">
        <v>0</v>
      </c>
    </row>
    <row r="2044" spans="2:7" ht="30.6" thickBot="1">
      <c r="B2044" s="87" t="s">
        <v>5194</v>
      </c>
      <c r="C2044" s="88" t="s">
        <v>5282</v>
      </c>
      <c r="D2044" s="88" t="s">
        <v>5218</v>
      </c>
      <c r="E2044" s="88">
        <v>1969.94</v>
      </c>
      <c r="F2044" s="88">
        <v>0</v>
      </c>
      <c r="G2044" s="89">
        <v>0</v>
      </c>
    </row>
    <row r="2045" spans="2:7" ht="30.6" thickBot="1">
      <c r="B2045" s="82" t="s">
        <v>5194</v>
      </c>
      <c r="C2045" s="86" t="s">
        <v>5282</v>
      </c>
      <c r="D2045" s="86" t="s">
        <v>5218</v>
      </c>
      <c r="E2045" s="86">
        <v>1969.98</v>
      </c>
      <c r="F2045" s="86">
        <v>0</v>
      </c>
      <c r="G2045" s="83">
        <v>0</v>
      </c>
    </row>
    <row r="2046" spans="2:7" ht="30.6" thickBot="1">
      <c r="B2046" s="87" t="s">
        <v>5194</v>
      </c>
      <c r="C2046" s="88" t="s">
        <v>5282</v>
      </c>
      <c r="D2046" s="88" t="s">
        <v>5218</v>
      </c>
      <c r="E2046" s="88">
        <v>1970.02</v>
      </c>
      <c r="F2046" s="88">
        <v>0</v>
      </c>
      <c r="G2046" s="89">
        <v>0</v>
      </c>
    </row>
    <row r="2047" spans="2:7" ht="30.6" thickBot="1">
      <c r="B2047" s="82" t="s">
        <v>5194</v>
      </c>
      <c r="C2047" s="86" t="s">
        <v>5282</v>
      </c>
      <c r="D2047" s="86" t="s">
        <v>5218</v>
      </c>
      <c r="E2047" s="86">
        <v>1970.05</v>
      </c>
      <c r="F2047" s="86">
        <v>0</v>
      </c>
      <c r="G2047" s="83">
        <v>0</v>
      </c>
    </row>
    <row r="2048" spans="2:7" ht="30.6" thickBot="1">
      <c r="B2048" s="87" t="s">
        <v>5194</v>
      </c>
      <c r="C2048" s="88" t="s">
        <v>5282</v>
      </c>
      <c r="D2048" s="88" t="s">
        <v>5218</v>
      </c>
      <c r="E2048" s="88">
        <v>1970.09</v>
      </c>
      <c r="F2048" s="88">
        <v>0</v>
      </c>
      <c r="G2048" s="89">
        <v>0</v>
      </c>
    </row>
    <row r="2049" spans="2:7" ht="30.6" thickBot="1">
      <c r="B2049" s="82" t="s">
        <v>5194</v>
      </c>
      <c r="C2049" s="86" t="s">
        <v>5282</v>
      </c>
      <c r="D2049" s="86" t="s">
        <v>5218</v>
      </c>
      <c r="E2049" s="86">
        <v>1970.13</v>
      </c>
      <c r="F2049" s="86">
        <v>0</v>
      </c>
      <c r="G2049" s="83">
        <v>0</v>
      </c>
    </row>
    <row r="2050" spans="2:7" ht="30.6" thickBot="1">
      <c r="B2050" s="87" t="s">
        <v>5194</v>
      </c>
      <c r="C2050" s="88" t="s">
        <v>5282</v>
      </c>
      <c r="D2050" s="88" t="s">
        <v>5218</v>
      </c>
      <c r="E2050" s="88">
        <v>1970.16</v>
      </c>
      <c r="F2050" s="88">
        <v>0</v>
      </c>
      <c r="G2050" s="89">
        <v>0</v>
      </c>
    </row>
    <row r="2051" spans="2:7" ht="30.6" thickBot="1">
      <c r="B2051" s="82" t="s">
        <v>5194</v>
      </c>
      <c r="C2051" s="86" t="s">
        <v>5282</v>
      </c>
      <c r="D2051" s="86" t="s">
        <v>5218</v>
      </c>
      <c r="E2051" s="86">
        <v>1970.2</v>
      </c>
      <c r="F2051" s="86">
        <v>0</v>
      </c>
      <c r="G2051" s="83">
        <v>0</v>
      </c>
    </row>
    <row r="2052" spans="2:7" ht="30.6" thickBot="1">
      <c r="B2052" s="87" t="s">
        <v>5194</v>
      </c>
      <c r="C2052" s="88" t="s">
        <v>5282</v>
      </c>
      <c r="D2052" s="88" t="s">
        <v>5218</v>
      </c>
      <c r="E2052" s="88">
        <v>1970.24</v>
      </c>
      <c r="F2052" s="88">
        <v>0</v>
      </c>
      <c r="G2052" s="89">
        <v>0</v>
      </c>
    </row>
    <row r="2053" spans="2:7" ht="30.6" thickBot="1">
      <c r="B2053" s="82" t="s">
        <v>5194</v>
      </c>
      <c r="C2053" s="86" t="s">
        <v>5282</v>
      </c>
      <c r="D2053" s="86" t="s">
        <v>5218</v>
      </c>
      <c r="E2053" s="86">
        <v>1970.27</v>
      </c>
      <c r="F2053" s="86">
        <v>0</v>
      </c>
      <c r="G2053" s="83">
        <v>0</v>
      </c>
    </row>
    <row r="2054" spans="2:7" ht="30.6" thickBot="1">
      <c r="B2054" s="87" t="s">
        <v>5194</v>
      </c>
      <c r="C2054" s="88" t="s">
        <v>5282</v>
      </c>
      <c r="D2054" s="88" t="s">
        <v>5218</v>
      </c>
      <c r="E2054" s="88">
        <v>1970.31</v>
      </c>
      <c r="F2054" s="88">
        <v>0</v>
      </c>
      <c r="G2054" s="89">
        <v>0</v>
      </c>
    </row>
    <row r="2055" spans="2:7" ht="30.6" thickBot="1">
      <c r="B2055" s="82" t="s">
        <v>5194</v>
      </c>
      <c r="C2055" s="86" t="s">
        <v>5282</v>
      </c>
      <c r="D2055" s="86" t="s">
        <v>5218</v>
      </c>
      <c r="E2055" s="86">
        <v>1970.35</v>
      </c>
      <c r="F2055" s="86">
        <v>0</v>
      </c>
      <c r="G2055" s="83">
        <v>0</v>
      </c>
    </row>
    <row r="2056" spans="2:7" ht="30.6" thickBot="1">
      <c r="B2056" s="87" t="s">
        <v>5194</v>
      </c>
      <c r="C2056" s="88" t="s">
        <v>5282</v>
      </c>
      <c r="D2056" s="88" t="s">
        <v>5218</v>
      </c>
      <c r="E2056" s="88">
        <v>1970.38</v>
      </c>
      <c r="F2056" s="88">
        <v>0</v>
      </c>
      <c r="G2056" s="89">
        <v>0</v>
      </c>
    </row>
    <row r="2057" spans="2:7" ht="30.6" thickBot="1">
      <c r="B2057" s="82" t="s">
        <v>5194</v>
      </c>
      <c r="C2057" s="86" t="s">
        <v>5282</v>
      </c>
      <c r="D2057" s="86" t="s">
        <v>5218</v>
      </c>
      <c r="E2057" s="86">
        <v>1970.42</v>
      </c>
      <c r="F2057" s="86">
        <v>0</v>
      </c>
      <c r="G2057" s="83">
        <v>0</v>
      </c>
    </row>
    <row r="2058" spans="2:7" ht="30.6" thickBot="1">
      <c r="B2058" s="87" t="s">
        <v>5194</v>
      </c>
      <c r="C2058" s="88" t="s">
        <v>5282</v>
      </c>
      <c r="D2058" s="88" t="s">
        <v>5218</v>
      </c>
      <c r="E2058" s="88">
        <v>1970.46</v>
      </c>
      <c r="F2058" s="88">
        <v>0</v>
      </c>
      <c r="G2058" s="89">
        <v>0</v>
      </c>
    </row>
    <row r="2059" spans="2:7" ht="30.6" thickBot="1">
      <c r="B2059" s="82" t="s">
        <v>5194</v>
      </c>
      <c r="C2059" s="86" t="s">
        <v>5282</v>
      </c>
      <c r="D2059" s="86" t="s">
        <v>5218</v>
      </c>
      <c r="E2059" s="86">
        <v>1970.49</v>
      </c>
      <c r="F2059" s="86">
        <v>0</v>
      </c>
      <c r="G2059" s="83">
        <v>0</v>
      </c>
    </row>
    <row r="2060" spans="2:7" ht="30.6" thickBot="1">
      <c r="B2060" s="87" t="s">
        <v>5194</v>
      </c>
      <c r="C2060" s="88" t="s">
        <v>5282</v>
      </c>
      <c r="D2060" s="88" t="s">
        <v>5218</v>
      </c>
      <c r="E2060" s="88">
        <v>1970.53</v>
      </c>
      <c r="F2060" s="88">
        <v>0</v>
      </c>
      <c r="G2060" s="89">
        <v>0</v>
      </c>
    </row>
    <row r="2061" spans="2:7" ht="30.6" thickBot="1">
      <c r="B2061" s="82" t="s">
        <v>5194</v>
      </c>
      <c r="C2061" s="86" t="s">
        <v>5282</v>
      </c>
      <c r="D2061" s="86" t="s">
        <v>5218</v>
      </c>
      <c r="E2061" s="86">
        <v>1970.57</v>
      </c>
      <c r="F2061" s="86">
        <v>0</v>
      </c>
      <c r="G2061" s="83">
        <v>0</v>
      </c>
    </row>
    <row r="2062" spans="2:7" ht="30.6" thickBot="1">
      <c r="B2062" s="87" t="s">
        <v>5194</v>
      </c>
      <c r="C2062" s="88" t="s">
        <v>5282</v>
      </c>
      <c r="D2062" s="88" t="s">
        <v>5218</v>
      </c>
      <c r="E2062" s="88">
        <v>1970.6</v>
      </c>
      <c r="F2062" s="88">
        <v>0</v>
      </c>
      <c r="G2062" s="89">
        <v>0</v>
      </c>
    </row>
    <row r="2063" spans="2:7" ht="30.6" thickBot="1">
      <c r="B2063" s="82" t="s">
        <v>5194</v>
      </c>
      <c r="C2063" s="86" t="s">
        <v>5282</v>
      </c>
      <c r="D2063" s="86" t="s">
        <v>5218</v>
      </c>
      <c r="E2063" s="86">
        <v>1970.64</v>
      </c>
      <c r="F2063" s="86">
        <v>0</v>
      </c>
      <c r="G2063" s="83">
        <v>0</v>
      </c>
    </row>
    <row r="2064" spans="2:7" ht="30.6" thickBot="1">
      <c r="B2064" s="87" t="s">
        <v>5194</v>
      </c>
      <c r="C2064" s="88" t="s">
        <v>5282</v>
      </c>
      <c r="D2064" s="88" t="s">
        <v>5218</v>
      </c>
      <c r="E2064" s="88">
        <v>1970.67</v>
      </c>
      <c r="F2064" s="88">
        <v>0</v>
      </c>
      <c r="G2064" s="89">
        <v>0</v>
      </c>
    </row>
    <row r="2065" spans="2:7" ht="30.6" thickBot="1">
      <c r="B2065" s="82" t="s">
        <v>5194</v>
      </c>
      <c r="C2065" s="86" t="s">
        <v>5282</v>
      </c>
      <c r="D2065" s="86" t="s">
        <v>5218</v>
      </c>
      <c r="E2065" s="86">
        <v>1970.71</v>
      </c>
      <c r="F2065" s="86">
        <v>0</v>
      </c>
      <c r="G2065" s="83">
        <v>0</v>
      </c>
    </row>
    <row r="2066" spans="2:7" ht="30.6" thickBot="1">
      <c r="B2066" s="87" t="s">
        <v>5194</v>
      </c>
      <c r="C2066" s="88" t="s">
        <v>5282</v>
      </c>
      <c r="D2066" s="88" t="s">
        <v>5218</v>
      </c>
      <c r="E2066" s="88">
        <v>1970.75</v>
      </c>
      <c r="F2066" s="88">
        <v>0</v>
      </c>
      <c r="G2066" s="89">
        <v>0</v>
      </c>
    </row>
    <row r="2067" spans="2:7" ht="30.6" thickBot="1">
      <c r="B2067" s="82" t="s">
        <v>5194</v>
      </c>
      <c r="C2067" s="86" t="s">
        <v>5282</v>
      </c>
      <c r="D2067" s="86" t="s">
        <v>5218</v>
      </c>
      <c r="E2067" s="86">
        <v>1970.78</v>
      </c>
      <c r="F2067" s="86">
        <v>0</v>
      </c>
      <c r="G2067" s="83">
        <v>0</v>
      </c>
    </row>
    <row r="2068" spans="2:7" ht="30.6" thickBot="1">
      <c r="B2068" s="87" t="s">
        <v>5194</v>
      </c>
      <c r="C2068" s="88" t="s">
        <v>5282</v>
      </c>
      <c r="D2068" s="88" t="s">
        <v>5218</v>
      </c>
      <c r="E2068" s="88">
        <v>1970.82</v>
      </c>
      <c r="F2068" s="88">
        <v>0</v>
      </c>
      <c r="G2068" s="89">
        <v>0</v>
      </c>
    </row>
    <row r="2069" spans="2:7" ht="30.6" thickBot="1">
      <c r="B2069" s="82" t="s">
        <v>5194</v>
      </c>
      <c r="C2069" s="86" t="s">
        <v>5282</v>
      </c>
      <c r="D2069" s="86" t="s">
        <v>5218</v>
      </c>
      <c r="E2069" s="86">
        <v>1970.85</v>
      </c>
      <c r="F2069" s="86">
        <v>0</v>
      </c>
      <c r="G2069" s="83">
        <v>0</v>
      </c>
    </row>
    <row r="2070" spans="2:7" ht="30.6" thickBot="1">
      <c r="B2070" s="87" t="s">
        <v>5194</v>
      </c>
      <c r="C2070" s="88" t="s">
        <v>5282</v>
      </c>
      <c r="D2070" s="88" t="s">
        <v>5218</v>
      </c>
      <c r="E2070" s="88">
        <v>1970.89</v>
      </c>
      <c r="F2070" s="88">
        <v>0</v>
      </c>
      <c r="G2070" s="89">
        <v>0</v>
      </c>
    </row>
    <row r="2071" spans="2:7" ht="30.6" thickBot="1">
      <c r="B2071" s="82" t="s">
        <v>5194</v>
      </c>
      <c r="C2071" s="86" t="s">
        <v>5282</v>
      </c>
      <c r="D2071" s="86" t="s">
        <v>5218</v>
      </c>
      <c r="E2071" s="86">
        <v>1970.93</v>
      </c>
      <c r="F2071" s="86">
        <v>0</v>
      </c>
      <c r="G2071" s="83">
        <v>0</v>
      </c>
    </row>
    <row r="2072" spans="2:7" ht="30.6" thickBot="1">
      <c r="B2072" s="87" t="s">
        <v>5194</v>
      </c>
      <c r="C2072" s="88" t="s">
        <v>5282</v>
      </c>
      <c r="D2072" s="88" t="s">
        <v>5218</v>
      </c>
      <c r="E2072" s="88">
        <v>1970.96</v>
      </c>
      <c r="F2072" s="88">
        <v>0</v>
      </c>
      <c r="G2072" s="89">
        <v>0</v>
      </c>
    </row>
    <row r="2073" spans="2:7" ht="30.6" thickBot="1">
      <c r="B2073" s="82" t="s">
        <v>5194</v>
      </c>
      <c r="C2073" s="86" t="s">
        <v>5282</v>
      </c>
      <c r="D2073" s="86" t="s">
        <v>5218</v>
      </c>
      <c r="E2073" s="86">
        <v>1971</v>
      </c>
      <c r="F2073" s="86">
        <v>0</v>
      </c>
      <c r="G2073" s="83">
        <v>0</v>
      </c>
    </row>
    <row r="2074" spans="2:7" ht="30.6" thickBot="1">
      <c r="B2074" s="87" t="s">
        <v>5194</v>
      </c>
      <c r="C2074" s="88" t="s">
        <v>5282</v>
      </c>
      <c r="D2074" s="88" t="s">
        <v>5218</v>
      </c>
      <c r="E2074" s="88">
        <v>1971.03</v>
      </c>
      <c r="F2074" s="88">
        <v>0</v>
      </c>
      <c r="G2074" s="89">
        <v>0</v>
      </c>
    </row>
    <row r="2075" spans="2:7" ht="30.6" thickBot="1">
      <c r="B2075" s="82" t="s">
        <v>5194</v>
      </c>
      <c r="C2075" s="86" t="s">
        <v>5282</v>
      </c>
      <c r="D2075" s="86" t="s">
        <v>5218</v>
      </c>
      <c r="E2075" s="86">
        <v>1971.07</v>
      </c>
      <c r="F2075" s="86">
        <v>0</v>
      </c>
      <c r="G2075" s="83">
        <v>0</v>
      </c>
    </row>
    <row r="2076" spans="2:7" ht="30.6" thickBot="1">
      <c r="B2076" s="87" t="s">
        <v>5194</v>
      </c>
      <c r="C2076" s="88" t="s">
        <v>5282</v>
      </c>
      <c r="D2076" s="88" t="s">
        <v>5218</v>
      </c>
      <c r="E2076" s="88">
        <v>1971.1</v>
      </c>
      <c r="F2076" s="88">
        <v>0</v>
      </c>
      <c r="G2076" s="89">
        <v>0</v>
      </c>
    </row>
    <row r="2077" spans="2:7" ht="30.6" thickBot="1">
      <c r="B2077" s="82" t="s">
        <v>5194</v>
      </c>
      <c r="C2077" s="86" t="s">
        <v>5282</v>
      </c>
      <c r="D2077" s="86" t="s">
        <v>5218</v>
      </c>
      <c r="E2077" s="86">
        <v>1971.14</v>
      </c>
      <c r="F2077" s="86">
        <v>0</v>
      </c>
      <c r="G2077" s="83">
        <v>0</v>
      </c>
    </row>
    <row r="2078" spans="2:7" ht="30.6" thickBot="1">
      <c r="B2078" s="87" t="s">
        <v>5194</v>
      </c>
      <c r="C2078" s="88" t="s">
        <v>5282</v>
      </c>
      <c r="D2078" s="88" t="s">
        <v>5218</v>
      </c>
      <c r="E2078" s="88">
        <v>1971.18</v>
      </c>
      <c r="F2078" s="88">
        <v>0</v>
      </c>
      <c r="G2078" s="89">
        <v>0</v>
      </c>
    </row>
    <row r="2079" spans="2:7" ht="30.6" thickBot="1">
      <c r="B2079" s="82" t="s">
        <v>5194</v>
      </c>
      <c r="C2079" s="86" t="s">
        <v>5282</v>
      </c>
      <c r="D2079" s="86" t="s">
        <v>5218</v>
      </c>
      <c r="E2079" s="86">
        <v>1971.21</v>
      </c>
      <c r="F2079" s="86">
        <v>0</v>
      </c>
      <c r="G2079" s="83">
        <v>0</v>
      </c>
    </row>
    <row r="2080" spans="2:7" ht="30.6" thickBot="1">
      <c r="B2080" s="87" t="s">
        <v>5194</v>
      </c>
      <c r="C2080" s="88" t="s">
        <v>5282</v>
      </c>
      <c r="D2080" s="88" t="s">
        <v>5218</v>
      </c>
      <c r="E2080" s="88">
        <v>1971.25</v>
      </c>
      <c r="F2080" s="88">
        <v>0</v>
      </c>
      <c r="G2080" s="89">
        <v>0</v>
      </c>
    </row>
    <row r="2081" spans="2:7" ht="30.6" thickBot="1">
      <c r="B2081" s="82" t="s">
        <v>5194</v>
      </c>
      <c r="C2081" s="86" t="s">
        <v>5282</v>
      </c>
      <c r="D2081" s="86" t="s">
        <v>5218</v>
      </c>
      <c r="E2081" s="86">
        <v>1971.28</v>
      </c>
      <c r="F2081" s="86">
        <v>0</v>
      </c>
      <c r="G2081" s="83">
        <v>0</v>
      </c>
    </row>
    <row r="2082" spans="2:7" ht="30.6" thickBot="1">
      <c r="B2082" s="87" t="s">
        <v>5194</v>
      </c>
      <c r="C2082" s="88" t="s">
        <v>5282</v>
      </c>
      <c r="D2082" s="88" t="s">
        <v>5218</v>
      </c>
      <c r="E2082" s="88">
        <v>1971.32</v>
      </c>
      <c r="F2082" s="88">
        <v>0</v>
      </c>
      <c r="G2082" s="89">
        <v>0</v>
      </c>
    </row>
    <row r="2083" spans="2:7" ht="30.6" thickBot="1">
      <c r="B2083" s="82" t="s">
        <v>5194</v>
      </c>
      <c r="C2083" s="86" t="s">
        <v>5282</v>
      </c>
      <c r="D2083" s="86" t="s">
        <v>5218</v>
      </c>
      <c r="E2083" s="86">
        <v>1971.35</v>
      </c>
      <c r="F2083" s="86">
        <v>0</v>
      </c>
      <c r="G2083" s="83">
        <v>0</v>
      </c>
    </row>
    <row r="2084" spans="2:7" ht="30.6" thickBot="1">
      <c r="B2084" s="87" t="s">
        <v>5194</v>
      </c>
      <c r="C2084" s="88" t="s">
        <v>5282</v>
      </c>
      <c r="D2084" s="88" t="s">
        <v>5218</v>
      </c>
      <c r="E2084" s="88">
        <v>1971.39</v>
      </c>
      <c r="F2084" s="88">
        <v>0</v>
      </c>
      <c r="G2084" s="89">
        <v>0</v>
      </c>
    </row>
    <row r="2085" spans="2:7" ht="30.6" thickBot="1">
      <c r="B2085" s="82" t="s">
        <v>5194</v>
      </c>
      <c r="C2085" s="86" t="s">
        <v>5282</v>
      </c>
      <c r="D2085" s="86" t="s">
        <v>5218</v>
      </c>
      <c r="E2085" s="86">
        <v>1971.42</v>
      </c>
      <c r="F2085" s="86">
        <v>0</v>
      </c>
      <c r="G2085" s="83">
        <v>0</v>
      </c>
    </row>
    <row r="2086" spans="2:7" ht="30.6" thickBot="1">
      <c r="B2086" s="87" t="s">
        <v>5194</v>
      </c>
      <c r="C2086" s="88" t="s">
        <v>5282</v>
      </c>
      <c r="D2086" s="88" t="s">
        <v>5218</v>
      </c>
      <c r="E2086" s="88">
        <v>1971.46</v>
      </c>
      <c r="F2086" s="88">
        <v>0</v>
      </c>
      <c r="G2086" s="89">
        <v>0</v>
      </c>
    </row>
    <row r="2087" spans="2:7" ht="30.6" thickBot="1">
      <c r="B2087" s="82" t="s">
        <v>5194</v>
      </c>
      <c r="C2087" s="86" t="s">
        <v>5282</v>
      </c>
      <c r="D2087" s="86" t="s">
        <v>5218</v>
      </c>
      <c r="E2087" s="86">
        <v>1971.49</v>
      </c>
      <c r="F2087" s="86">
        <v>0</v>
      </c>
      <c r="G2087" s="83">
        <v>0</v>
      </c>
    </row>
    <row r="2088" spans="2:7" ht="30.6" thickBot="1">
      <c r="B2088" s="87" t="s">
        <v>5194</v>
      </c>
      <c r="C2088" s="88" t="s">
        <v>5282</v>
      </c>
      <c r="D2088" s="88" t="s">
        <v>5218</v>
      </c>
      <c r="E2088" s="88">
        <v>1971.53</v>
      </c>
      <c r="F2088" s="88">
        <v>0</v>
      </c>
      <c r="G2088" s="89">
        <v>0</v>
      </c>
    </row>
    <row r="2089" spans="2:7" ht="30.6" thickBot="1">
      <c r="B2089" s="82" t="s">
        <v>5194</v>
      </c>
      <c r="C2089" s="86" t="s">
        <v>5282</v>
      </c>
      <c r="D2089" s="86" t="s">
        <v>5218</v>
      </c>
      <c r="E2089" s="86">
        <v>1971.57</v>
      </c>
      <c r="F2089" s="86">
        <v>0</v>
      </c>
      <c r="G2089" s="83">
        <v>0</v>
      </c>
    </row>
    <row r="2090" spans="2:7" ht="30.6" thickBot="1">
      <c r="B2090" s="87" t="s">
        <v>5194</v>
      </c>
      <c r="C2090" s="88" t="s">
        <v>5282</v>
      </c>
      <c r="D2090" s="88" t="s">
        <v>5218</v>
      </c>
      <c r="E2090" s="88">
        <v>1971.6</v>
      </c>
      <c r="F2090" s="88">
        <v>0</v>
      </c>
      <c r="G2090" s="89">
        <v>0</v>
      </c>
    </row>
    <row r="2091" spans="2:7" ht="30.6" thickBot="1">
      <c r="B2091" s="82" t="s">
        <v>5194</v>
      </c>
      <c r="C2091" s="86" t="s">
        <v>5282</v>
      </c>
      <c r="D2091" s="86" t="s">
        <v>5218</v>
      </c>
      <c r="E2091" s="86">
        <v>1971.64</v>
      </c>
      <c r="F2091" s="86">
        <v>0</v>
      </c>
      <c r="G2091" s="83">
        <v>0</v>
      </c>
    </row>
    <row r="2092" spans="2:7" ht="30.6" thickBot="1">
      <c r="B2092" s="87" t="s">
        <v>5194</v>
      </c>
      <c r="C2092" s="88" t="s">
        <v>5282</v>
      </c>
      <c r="D2092" s="88" t="s">
        <v>5218</v>
      </c>
      <c r="E2092" s="88">
        <v>1971.67</v>
      </c>
      <c r="F2092" s="88">
        <v>0</v>
      </c>
      <c r="G2092" s="89">
        <v>0</v>
      </c>
    </row>
    <row r="2093" spans="2:7" ht="30.6" thickBot="1">
      <c r="B2093" s="82" t="s">
        <v>5194</v>
      </c>
      <c r="C2093" s="86" t="s">
        <v>5282</v>
      </c>
      <c r="D2093" s="86" t="s">
        <v>5218</v>
      </c>
      <c r="E2093" s="86">
        <v>1971.71</v>
      </c>
      <c r="F2093" s="86">
        <v>0</v>
      </c>
      <c r="G2093" s="83">
        <v>0</v>
      </c>
    </row>
    <row r="2094" spans="2:7" ht="30.6" thickBot="1">
      <c r="B2094" s="87" t="s">
        <v>5194</v>
      </c>
      <c r="C2094" s="88" t="s">
        <v>5282</v>
      </c>
      <c r="D2094" s="88" t="s">
        <v>5218</v>
      </c>
      <c r="E2094" s="88">
        <v>1971.74</v>
      </c>
      <c r="F2094" s="88">
        <v>0</v>
      </c>
      <c r="G2094" s="89">
        <v>0</v>
      </c>
    </row>
    <row r="2095" spans="2:7" ht="30.6" thickBot="1">
      <c r="B2095" s="82" t="s">
        <v>5194</v>
      </c>
      <c r="C2095" s="86" t="s">
        <v>5282</v>
      </c>
      <c r="D2095" s="86" t="s">
        <v>5218</v>
      </c>
      <c r="E2095" s="86">
        <v>1971.78</v>
      </c>
      <c r="F2095" s="86">
        <v>0</v>
      </c>
      <c r="G2095" s="83">
        <v>0</v>
      </c>
    </row>
    <row r="2096" spans="2:7" ht="30.6" thickBot="1">
      <c r="B2096" s="87" t="s">
        <v>5194</v>
      </c>
      <c r="C2096" s="88" t="s">
        <v>5282</v>
      </c>
      <c r="D2096" s="88" t="s">
        <v>5218</v>
      </c>
      <c r="E2096" s="88">
        <v>1971.81</v>
      </c>
      <c r="F2096" s="88">
        <v>0</v>
      </c>
      <c r="G2096" s="89">
        <v>0</v>
      </c>
    </row>
    <row r="2097" spans="2:7" ht="30.6" thickBot="1">
      <c r="B2097" s="82" t="s">
        <v>5194</v>
      </c>
      <c r="C2097" s="86" t="s">
        <v>5282</v>
      </c>
      <c r="D2097" s="86" t="s">
        <v>5218</v>
      </c>
      <c r="E2097" s="86">
        <v>1971.85</v>
      </c>
      <c r="F2097" s="86">
        <v>0</v>
      </c>
      <c r="G2097" s="83">
        <v>0</v>
      </c>
    </row>
    <row r="2098" spans="2:7" ht="30.6" thickBot="1">
      <c r="B2098" s="87" t="s">
        <v>5194</v>
      </c>
      <c r="C2098" s="88" t="s">
        <v>5282</v>
      </c>
      <c r="D2098" s="88" t="s">
        <v>5218</v>
      </c>
      <c r="E2098" s="88">
        <v>1971.88</v>
      </c>
      <c r="F2098" s="88">
        <v>0</v>
      </c>
      <c r="G2098" s="89">
        <v>0</v>
      </c>
    </row>
    <row r="2099" spans="2:7" ht="30.6" thickBot="1">
      <c r="B2099" s="82" t="s">
        <v>5194</v>
      </c>
      <c r="C2099" s="86" t="s">
        <v>5282</v>
      </c>
      <c r="D2099" s="86" t="s">
        <v>5218</v>
      </c>
      <c r="E2099" s="86">
        <v>1971.92</v>
      </c>
      <c r="F2099" s="86">
        <v>0</v>
      </c>
      <c r="G2099" s="83">
        <v>0</v>
      </c>
    </row>
    <row r="2100" spans="2:7" ht="30.6" thickBot="1">
      <c r="B2100" s="87" t="s">
        <v>5194</v>
      </c>
      <c r="C2100" s="88" t="s">
        <v>5282</v>
      </c>
      <c r="D2100" s="88" t="s">
        <v>5218</v>
      </c>
      <c r="E2100" s="88">
        <v>1971.95</v>
      </c>
      <c r="F2100" s="88">
        <v>0</v>
      </c>
      <c r="G2100" s="89">
        <v>0</v>
      </c>
    </row>
    <row r="2101" spans="2:7" ht="30.6" thickBot="1">
      <c r="B2101" s="82" t="s">
        <v>5194</v>
      </c>
      <c r="C2101" s="86" t="s">
        <v>5282</v>
      </c>
      <c r="D2101" s="86" t="s">
        <v>5218</v>
      </c>
      <c r="E2101" s="86">
        <v>1971.99</v>
      </c>
      <c r="F2101" s="86">
        <v>0</v>
      </c>
      <c r="G2101" s="83">
        <v>0</v>
      </c>
    </row>
    <row r="2102" spans="2:7" ht="30.6" thickBot="1">
      <c r="B2102" s="87" t="s">
        <v>5194</v>
      </c>
      <c r="C2102" s="88" t="s">
        <v>5282</v>
      </c>
      <c r="D2102" s="88" t="s">
        <v>5218</v>
      </c>
      <c r="E2102" s="88">
        <v>1972.02</v>
      </c>
      <c r="F2102" s="88">
        <v>0</v>
      </c>
      <c r="G2102" s="89">
        <v>0</v>
      </c>
    </row>
    <row r="2103" spans="2:7" ht="30.6" thickBot="1">
      <c r="B2103" s="82" t="s">
        <v>5194</v>
      </c>
      <c r="C2103" s="86" t="s">
        <v>5282</v>
      </c>
      <c r="D2103" s="86" t="s">
        <v>5218</v>
      </c>
      <c r="E2103" s="86">
        <v>1972.06</v>
      </c>
      <c r="F2103" s="86">
        <v>0</v>
      </c>
      <c r="G2103" s="83">
        <v>0</v>
      </c>
    </row>
    <row r="2104" spans="2:7" ht="30.6" thickBot="1">
      <c r="B2104" s="87" t="s">
        <v>5194</v>
      </c>
      <c r="C2104" s="88" t="s">
        <v>5282</v>
      </c>
      <c r="D2104" s="88" t="s">
        <v>5218</v>
      </c>
      <c r="E2104" s="88">
        <v>1972.09</v>
      </c>
      <c r="F2104" s="88">
        <v>0</v>
      </c>
      <c r="G2104" s="89">
        <v>0</v>
      </c>
    </row>
    <row r="2105" spans="2:7" ht="30.6" thickBot="1">
      <c r="B2105" s="82" t="s">
        <v>5194</v>
      </c>
      <c r="C2105" s="86" t="s">
        <v>5282</v>
      </c>
      <c r="D2105" s="86" t="s">
        <v>5218</v>
      </c>
      <c r="E2105" s="86">
        <v>1972.13</v>
      </c>
      <c r="F2105" s="86">
        <v>0</v>
      </c>
      <c r="G2105" s="83">
        <v>0</v>
      </c>
    </row>
    <row r="2106" spans="2:7" ht="30.6" thickBot="1">
      <c r="B2106" s="87" t="s">
        <v>5194</v>
      </c>
      <c r="C2106" s="88" t="s">
        <v>5282</v>
      </c>
      <c r="D2106" s="88" t="s">
        <v>5218</v>
      </c>
      <c r="E2106" s="88">
        <v>1972.16</v>
      </c>
      <c r="F2106" s="88">
        <v>0</v>
      </c>
      <c r="G2106" s="89">
        <v>0</v>
      </c>
    </row>
    <row r="2107" spans="2:7" ht="30.6" thickBot="1">
      <c r="B2107" s="82" t="s">
        <v>5194</v>
      </c>
      <c r="C2107" s="86" t="s">
        <v>5282</v>
      </c>
      <c r="D2107" s="86" t="s">
        <v>5218</v>
      </c>
      <c r="E2107" s="86">
        <v>1972.2</v>
      </c>
      <c r="F2107" s="86">
        <v>0</v>
      </c>
      <c r="G2107" s="83">
        <v>0</v>
      </c>
    </row>
    <row r="2108" spans="2:7" ht="30.6" thickBot="1">
      <c r="B2108" s="87" t="s">
        <v>5194</v>
      </c>
      <c r="C2108" s="88" t="s">
        <v>5282</v>
      </c>
      <c r="D2108" s="88" t="s">
        <v>5218</v>
      </c>
      <c r="E2108" s="88">
        <v>1972.23</v>
      </c>
      <c r="F2108" s="88">
        <v>0</v>
      </c>
      <c r="G2108" s="89">
        <v>0</v>
      </c>
    </row>
    <row r="2109" spans="2:7" ht="30.6" thickBot="1">
      <c r="B2109" s="82" t="s">
        <v>5194</v>
      </c>
      <c r="C2109" s="86" t="s">
        <v>5282</v>
      </c>
      <c r="D2109" s="86" t="s">
        <v>5218</v>
      </c>
      <c r="E2109" s="86">
        <v>1972.27</v>
      </c>
      <c r="F2109" s="86">
        <v>0</v>
      </c>
      <c r="G2109" s="83">
        <v>0</v>
      </c>
    </row>
    <row r="2110" spans="2:7" ht="30.6" thickBot="1">
      <c r="B2110" s="87" t="s">
        <v>5194</v>
      </c>
      <c r="C2110" s="88" t="s">
        <v>5282</v>
      </c>
      <c r="D2110" s="88" t="s">
        <v>5218</v>
      </c>
      <c r="E2110" s="88">
        <v>1972.3</v>
      </c>
      <c r="F2110" s="88">
        <v>0</v>
      </c>
      <c r="G2110" s="89">
        <v>0</v>
      </c>
    </row>
    <row r="2111" spans="2:7" ht="30.6" thickBot="1">
      <c r="B2111" s="82" t="s">
        <v>5194</v>
      </c>
      <c r="C2111" s="86" t="s">
        <v>5282</v>
      </c>
      <c r="D2111" s="86" t="s">
        <v>5218</v>
      </c>
      <c r="E2111" s="86">
        <v>1972.34</v>
      </c>
      <c r="F2111" s="86">
        <v>0</v>
      </c>
      <c r="G2111" s="83">
        <v>0</v>
      </c>
    </row>
    <row r="2112" spans="2:7" ht="30.6" thickBot="1">
      <c r="B2112" s="87" t="s">
        <v>5194</v>
      </c>
      <c r="C2112" s="88" t="s">
        <v>5282</v>
      </c>
      <c r="D2112" s="88" t="s">
        <v>5218</v>
      </c>
      <c r="E2112" s="88">
        <v>1972.37</v>
      </c>
      <c r="F2112" s="88">
        <v>0</v>
      </c>
      <c r="G2112" s="89">
        <v>0</v>
      </c>
    </row>
    <row r="2113" spans="2:7" ht="30.6" thickBot="1">
      <c r="B2113" s="82" t="s">
        <v>5194</v>
      </c>
      <c r="C2113" s="86" t="s">
        <v>5282</v>
      </c>
      <c r="D2113" s="86" t="s">
        <v>5218</v>
      </c>
      <c r="E2113" s="86">
        <v>1972.41</v>
      </c>
      <c r="F2113" s="86">
        <v>0</v>
      </c>
      <c r="G2113" s="83">
        <v>0</v>
      </c>
    </row>
    <row r="2114" spans="2:7" ht="30.6" thickBot="1">
      <c r="B2114" s="87" t="s">
        <v>5194</v>
      </c>
      <c r="C2114" s="88" t="s">
        <v>5282</v>
      </c>
      <c r="D2114" s="88" t="s">
        <v>5218</v>
      </c>
      <c r="E2114" s="88">
        <v>1972.44</v>
      </c>
      <c r="F2114" s="88">
        <v>0</v>
      </c>
      <c r="G2114" s="89">
        <v>0</v>
      </c>
    </row>
    <row r="2115" spans="2:7" ht="30.6" thickBot="1">
      <c r="B2115" s="82" t="s">
        <v>5194</v>
      </c>
      <c r="C2115" s="86" t="s">
        <v>5282</v>
      </c>
      <c r="D2115" s="86" t="s">
        <v>5218</v>
      </c>
      <c r="E2115" s="86">
        <v>1972.48</v>
      </c>
      <c r="F2115" s="86">
        <v>0</v>
      </c>
      <c r="G2115" s="83">
        <v>0</v>
      </c>
    </row>
    <row r="2116" spans="2:7" ht="30.6" thickBot="1">
      <c r="B2116" s="87" t="s">
        <v>5194</v>
      </c>
      <c r="C2116" s="88" t="s">
        <v>5282</v>
      </c>
      <c r="D2116" s="88" t="s">
        <v>5218</v>
      </c>
      <c r="E2116" s="88">
        <v>1972.51</v>
      </c>
      <c r="F2116" s="88">
        <v>0</v>
      </c>
      <c r="G2116" s="89">
        <v>0</v>
      </c>
    </row>
    <row r="2117" spans="2:7" ht="30.6" thickBot="1">
      <c r="B2117" s="82" t="s">
        <v>5194</v>
      </c>
      <c r="C2117" s="86" t="s">
        <v>5282</v>
      </c>
      <c r="D2117" s="86" t="s">
        <v>5218</v>
      </c>
      <c r="E2117" s="86">
        <v>1972.55</v>
      </c>
      <c r="F2117" s="86">
        <v>0</v>
      </c>
      <c r="G2117" s="83">
        <v>0</v>
      </c>
    </row>
    <row r="2118" spans="2:7" ht="30.6" thickBot="1">
      <c r="B2118" s="87" t="s">
        <v>5194</v>
      </c>
      <c r="C2118" s="88" t="s">
        <v>5282</v>
      </c>
      <c r="D2118" s="88" t="s">
        <v>5218</v>
      </c>
      <c r="E2118" s="88">
        <v>1972.58</v>
      </c>
      <c r="F2118" s="88">
        <v>0</v>
      </c>
      <c r="G2118" s="89">
        <v>0</v>
      </c>
    </row>
    <row r="2119" spans="2:7" ht="30.6" thickBot="1">
      <c r="B2119" s="82" t="s">
        <v>5194</v>
      </c>
      <c r="C2119" s="86" t="s">
        <v>5282</v>
      </c>
      <c r="D2119" s="86" t="s">
        <v>5218</v>
      </c>
      <c r="E2119" s="86">
        <v>1972.61</v>
      </c>
      <c r="F2119" s="86">
        <v>0</v>
      </c>
      <c r="G2119" s="83">
        <v>0</v>
      </c>
    </row>
    <row r="2120" spans="2:7" ht="30.6" thickBot="1">
      <c r="B2120" s="87" t="s">
        <v>5194</v>
      </c>
      <c r="C2120" s="88" t="s">
        <v>5282</v>
      </c>
      <c r="D2120" s="88" t="s">
        <v>5218</v>
      </c>
      <c r="E2120" s="88">
        <v>1972.65</v>
      </c>
      <c r="F2120" s="88">
        <v>0</v>
      </c>
      <c r="G2120" s="89">
        <v>0</v>
      </c>
    </row>
    <row r="2121" spans="2:7" ht="30.6" thickBot="1">
      <c r="B2121" s="82" t="s">
        <v>5194</v>
      </c>
      <c r="C2121" s="86" t="s">
        <v>5282</v>
      </c>
      <c r="D2121" s="86" t="s">
        <v>5218</v>
      </c>
      <c r="E2121" s="86">
        <v>1972.68</v>
      </c>
      <c r="F2121" s="86">
        <v>0</v>
      </c>
      <c r="G2121" s="83">
        <v>0</v>
      </c>
    </row>
    <row r="2122" spans="2:7" ht="30.6" thickBot="1">
      <c r="B2122" s="87" t="s">
        <v>5194</v>
      </c>
      <c r="C2122" s="88" t="s">
        <v>5282</v>
      </c>
      <c r="D2122" s="88" t="s">
        <v>5218</v>
      </c>
      <c r="E2122" s="88">
        <v>1972.72</v>
      </c>
      <c r="F2122" s="88">
        <v>0</v>
      </c>
      <c r="G2122" s="89">
        <v>0</v>
      </c>
    </row>
    <row r="2123" spans="2:7" ht="30.6" thickBot="1">
      <c r="B2123" s="82" t="s">
        <v>5194</v>
      </c>
      <c r="C2123" s="86" t="s">
        <v>5282</v>
      </c>
      <c r="D2123" s="86" t="s">
        <v>5218</v>
      </c>
      <c r="E2123" s="86">
        <v>1972.75</v>
      </c>
      <c r="F2123" s="86">
        <v>0</v>
      </c>
      <c r="G2123" s="83">
        <v>0</v>
      </c>
    </row>
    <row r="2124" spans="2:7" ht="30.6" thickBot="1">
      <c r="B2124" s="87" t="s">
        <v>5194</v>
      </c>
      <c r="C2124" s="88" t="s">
        <v>5282</v>
      </c>
      <c r="D2124" s="88" t="s">
        <v>5218</v>
      </c>
      <c r="E2124" s="88">
        <v>1972.75</v>
      </c>
      <c r="F2124" s="88">
        <v>0</v>
      </c>
      <c r="G2124" s="89">
        <v>0</v>
      </c>
    </row>
    <row r="2125" spans="2:7" ht="30.6" thickBot="1">
      <c r="B2125" s="82" t="s">
        <v>5194</v>
      </c>
      <c r="C2125" s="86" t="s">
        <v>5205</v>
      </c>
      <c r="D2125" s="86" t="s">
        <v>5218</v>
      </c>
      <c r="E2125" s="86">
        <v>1969.16</v>
      </c>
      <c r="F2125" s="86">
        <v>0</v>
      </c>
      <c r="G2125" s="83">
        <v>0</v>
      </c>
    </row>
    <row r="2126" spans="2:7" ht="30.6" thickBot="1">
      <c r="B2126" s="87" t="s">
        <v>5194</v>
      </c>
      <c r="C2126" s="88" t="s">
        <v>5205</v>
      </c>
      <c r="D2126" s="88" t="s">
        <v>5218</v>
      </c>
      <c r="E2126" s="88">
        <v>1969.19</v>
      </c>
      <c r="F2126" s="88">
        <v>0</v>
      </c>
      <c r="G2126" s="89">
        <v>0</v>
      </c>
    </row>
    <row r="2127" spans="2:7" ht="30.6" thickBot="1">
      <c r="B2127" s="82" t="s">
        <v>5194</v>
      </c>
      <c r="C2127" s="86" t="s">
        <v>5205</v>
      </c>
      <c r="D2127" s="86" t="s">
        <v>5218</v>
      </c>
      <c r="E2127" s="86">
        <v>1969.23</v>
      </c>
      <c r="F2127" s="86">
        <v>0</v>
      </c>
      <c r="G2127" s="83">
        <v>0</v>
      </c>
    </row>
    <row r="2128" spans="2:7" ht="30.6" thickBot="1">
      <c r="B2128" s="87" t="s">
        <v>5194</v>
      </c>
      <c r="C2128" s="88" t="s">
        <v>5205</v>
      </c>
      <c r="D2128" s="88" t="s">
        <v>5218</v>
      </c>
      <c r="E2128" s="88">
        <v>1969.27</v>
      </c>
      <c r="F2128" s="88">
        <v>0</v>
      </c>
      <c r="G2128" s="89">
        <v>0</v>
      </c>
    </row>
    <row r="2129" spans="2:7" ht="30.6" thickBot="1">
      <c r="B2129" s="82" t="s">
        <v>5194</v>
      </c>
      <c r="C2129" s="86" t="s">
        <v>5205</v>
      </c>
      <c r="D2129" s="86" t="s">
        <v>5218</v>
      </c>
      <c r="E2129" s="86">
        <v>1969.31</v>
      </c>
      <c r="F2129" s="86">
        <v>0</v>
      </c>
      <c r="G2129" s="83">
        <v>0</v>
      </c>
    </row>
    <row r="2130" spans="2:7" ht="30.6" thickBot="1">
      <c r="B2130" s="87" t="s">
        <v>5194</v>
      </c>
      <c r="C2130" s="88" t="s">
        <v>5205</v>
      </c>
      <c r="D2130" s="88" t="s">
        <v>5218</v>
      </c>
      <c r="E2130" s="88">
        <v>1969.35</v>
      </c>
      <c r="F2130" s="88">
        <v>0</v>
      </c>
      <c r="G2130" s="89">
        <v>0</v>
      </c>
    </row>
    <row r="2131" spans="2:7" ht="30.6" thickBot="1">
      <c r="B2131" s="82" t="s">
        <v>5194</v>
      </c>
      <c r="C2131" s="86" t="s">
        <v>5205</v>
      </c>
      <c r="D2131" s="86" t="s">
        <v>5218</v>
      </c>
      <c r="E2131" s="86">
        <v>1969.38</v>
      </c>
      <c r="F2131" s="86">
        <v>0</v>
      </c>
      <c r="G2131" s="83">
        <v>0</v>
      </c>
    </row>
    <row r="2132" spans="2:7" ht="30.6" thickBot="1">
      <c r="B2132" s="87" t="s">
        <v>5194</v>
      </c>
      <c r="C2132" s="88" t="s">
        <v>5205</v>
      </c>
      <c r="D2132" s="88" t="s">
        <v>5218</v>
      </c>
      <c r="E2132" s="88">
        <v>1969.42</v>
      </c>
      <c r="F2132" s="88">
        <v>0</v>
      </c>
      <c r="G2132" s="89">
        <v>0</v>
      </c>
    </row>
    <row r="2133" spans="2:7" ht="30.6" thickBot="1">
      <c r="B2133" s="82" t="s">
        <v>5194</v>
      </c>
      <c r="C2133" s="86" t="s">
        <v>5205</v>
      </c>
      <c r="D2133" s="86" t="s">
        <v>5218</v>
      </c>
      <c r="E2133" s="86">
        <v>1969.46</v>
      </c>
      <c r="F2133" s="86">
        <v>0</v>
      </c>
      <c r="G2133" s="83">
        <v>0</v>
      </c>
    </row>
    <row r="2134" spans="2:7" ht="30.6" thickBot="1">
      <c r="B2134" s="87" t="s">
        <v>5194</v>
      </c>
      <c r="C2134" s="88" t="s">
        <v>5205</v>
      </c>
      <c r="D2134" s="88" t="s">
        <v>5218</v>
      </c>
      <c r="E2134" s="88">
        <v>1969.5</v>
      </c>
      <c r="F2134" s="88">
        <v>0</v>
      </c>
      <c r="G2134" s="89">
        <v>0</v>
      </c>
    </row>
    <row r="2135" spans="2:7" ht="30.6" thickBot="1">
      <c r="B2135" s="82" t="s">
        <v>5194</v>
      </c>
      <c r="C2135" s="86" t="s">
        <v>5205</v>
      </c>
      <c r="D2135" s="86" t="s">
        <v>5218</v>
      </c>
      <c r="E2135" s="86">
        <v>1969.53</v>
      </c>
      <c r="F2135" s="86">
        <v>0</v>
      </c>
      <c r="G2135" s="83">
        <v>0</v>
      </c>
    </row>
    <row r="2136" spans="2:7" ht="30.6" thickBot="1">
      <c r="B2136" s="87" t="s">
        <v>5194</v>
      </c>
      <c r="C2136" s="88" t="s">
        <v>5205</v>
      </c>
      <c r="D2136" s="88" t="s">
        <v>5218</v>
      </c>
      <c r="E2136" s="88">
        <v>1969.57</v>
      </c>
      <c r="F2136" s="88">
        <v>0</v>
      </c>
      <c r="G2136" s="89">
        <v>0</v>
      </c>
    </row>
    <row r="2137" spans="2:7" ht="30.6" thickBot="1">
      <c r="B2137" s="82" t="s">
        <v>5194</v>
      </c>
      <c r="C2137" s="86" t="s">
        <v>5205</v>
      </c>
      <c r="D2137" s="86" t="s">
        <v>5218</v>
      </c>
      <c r="E2137" s="86">
        <v>1969.61</v>
      </c>
      <c r="F2137" s="86">
        <v>0</v>
      </c>
      <c r="G2137" s="83">
        <v>0</v>
      </c>
    </row>
    <row r="2138" spans="2:7" ht="30.6" thickBot="1">
      <c r="B2138" s="87" t="s">
        <v>5194</v>
      </c>
      <c r="C2138" s="88" t="s">
        <v>5205</v>
      </c>
      <c r="D2138" s="88" t="s">
        <v>5218</v>
      </c>
      <c r="E2138" s="88">
        <v>1969.65</v>
      </c>
      <c r="F2138" s="88">
        <v>0</v>
      </c>
      <c r="G2138" s="89">
        <v>0</v>
      </c>
    </row>
    <row r="2139" spans="2:7" ht="30.6" thickBot="1">
      <c r="B2139" s="82" t="s">
        <v>5194</v>
      </c>
      <c r="C2139" s="86" t="s">
        <v>5205</v>
      </c>
      <c r="D2139" s="86" t="s">
        <v>5218</v>
      </c>
      <c r="E2139" s="86">
        <v>1969.68</v>
      </c>
      <c r="F2139" s="86">
        <v>0</v>
      </c>
      <c r="G2139" s="83">
        <v>0</v>
      </c>
    </row>
    <row r="2140" spans="2:7" ht="30.6" thickBot="1">
      <c r="B2140" s="87" t="s">
        <v>5194</v>
      </c>
      <c r="C2140" s="88" t="s">
        <v>5205</v>
      </c>
      <c r="D2140" s="88" t="s">
        <v>5218</v>
      </c>
      <c r="E2140" s="88">
        <v>1969.72</v>
      </c>
      <c r="F2140" s="88">
        <v>0</v>
      </c>
      <c r="G2140" s="89">
        <v>0</v>
      </c>
    </row>
    <row r="2141" spans="2:7" ht="30.6" thickBot="1">
      <c r="B2141" s="82" t="s">
        <v>5194</v>
      </c>
      <c r="C2141" s="86" t="s">
        <v>5205</v>
      </c>
      <c r="D2141" s="86" t="s">
        <v>5218</v>
      </c>
      <c r="E2141" s="86">
        <v>1969.76</v>
      </c>
      <c r="F2141" s="86">
        <v>0</v>
      </c>
      <c r="G2141" s="83">
        <v>0</v>
      </c>
    </row>
    <row r="2142" spans="2:7" ht="30.6" thickBot="1">
      <c r="B2142" s="87" t="s">
        <v>5194</v>
      </c>
      <c r="C2142" s="88" t="s">
        <v>5205</v>
      </c>
      <c r="D2142" s="88" t="s">
        <v>5218</v>
      </c>
      <c r="E2142" s="88">
        <v>1969.8</v>
      </c>
      <c r="F2142" s="88">
        <v>0</v>
      </c>
      <c r="G2142" s="89">
        <v>0</v>
      </c>
    </row>
    <row r="2143" spans="2:7" ht="30.6" thickBot="1">
      <c r="B2143" s="82" t="s">
        <v>5194</v>
      </c>
      <c r="C2143" s="86" t="s">
        <v>5205</v>
      </c>
      <c r="D2143" s="86" t="s">
        <v>5218</v>
      </c>
      <c r="E2143" s="86">
        <v>1969.83</v>
      </c>
      <c r="F2143" s="86">
        <v>0</v>
      </c>
      <c r="G2143" s="83">
        <v>0</v>
      </c>
    </row>
    <row r="2144" spans="2:7" ht="30.6" thickBot="1">
      <c r="B2144" s="87" t="s">
        <v>5194</v>
      </c>
      <c r="C2144" s="88" t="s">
        <v>5205</v>
      </c>
      <c r="D2144" s="88" t="s">
        <v>5218</v>
      </c>
      <c r="E2144" s="88">
        <v>1969.87</v>
      </c>
      <c r="F2144" s="88">
        <v>0</v>
      </c>
      <c r="G2144" s="89">
        <v>0</v>
      </c>
    </row>
    <row r="2145" spans="2:7" ht="30.6" thickBot="1">
      <c r="B2145" s="82" t="s">
        <v>5194</v>
      </c>
      <c r="C2145" s="86" t="s">
        <v>5205</v>
      </c>
      <c r="D2145" s="86" t="s">
        <v>5218</v>
      </c>
      <c r="E2145" s="86">
        <v>1969.91</v>
      </c>
      <c r="F2145" s="86">
        <v>0</v>
      </c>
      <c r="G2145" s="83">
        <v>0</v>
      </c>
    </row>
    <row r="2146" spans="2:7" ht="30.6" thickBot="1">
      <c r="B2146" s="87" t="s">
        <v>5194</v>
      </c>
      <c r="C2146" s="88" t="s">
        <v>5205</v>
      </c>
      <c r="D2146" s="88" t="s">
        <v>5218</v>
      </c>
      <c r="E2146" s="88">
        <v>1969.94</v>
      </c>
      <c r="F2146" s="88">
        <v>0</v>
      </c>
      <c r="G2146" s="89">
        <v>0</v>
      </c>
    </row>
    <row r="2147" spans="2:7" ht="30.6" thickBot="1">
      <c r="B2147" s="82" t="s">
        <v>5194</v>
      </c>
      <c r="C2147" s="86" t="s">
        <v>5205</v>
      </c>
      <c r="D2147" s="86" t="s">
        <v>5218</v>
      </c>
      <c r="E2147" s="86">
        <v>1969.98</v>
      </c>
      <c r="F2147" s="86">
        <v>0</v>
      </c>
      <c r="G2147" s="83">
        <v>0</v>
      </c>
    </row>
    <row r="2148" spans="2:7" ht="30.6" thickBot="1">
      <c r="B2148" s="87" t="s">
        <v>5194</v>
      </c>
      <c r="C2148" s="88" t="s">
        <v>5205</v>
      </c>
      <c r="D2148" s="88" t="s">
        <v>5218</v>
      </c>
      <c r="E2148" s="88">
        <v>1970.02</v>
      </c>
      <c r="F2148" s="88">
        <v>0</v>
      </c>
      <c r="G2148" s="89">
        <v>0</v>
      </c>
    </row>
    <row r="2149" spans="2:7" ht="30.6" thickBot="1">
      <c r="B2149" s="82" t="s">
        <v>5194</v>
      </c>
      <c r="C2149" s="86" t="s">
        <v>5205</v>
      </c>
      <c r="D2149" s="86" t="s">
        <v>5218</v>
      </c>
      <c r="E2149" s="86">
        <v>1970.05</v>
      </c>
      <c r="F2149" s="86">
        <v>0</v>
      </c>
      <c r="G2149" s="83">
        <v>0</v>
      </c>
    </row>
    <row r="2150" spans="2:7" ht="30.6" thickBot="1">
      <c r="B2150" s="87" t="s">
        <v>5194</v>
      </c>
      <c r="C2150" s="88" t="s">
        <v>5205</v>
      </c>
      <c r="D2150" s="88" t="s">
        <v>5218</v>
      </c>
      <c r="E2150" s="88">
        <v>1970.09</v>
      </c>
      <c r="F2150" s="88">
        <v>0</v>
      </c>
      <c r="G2150" s="89">
        <v>0</v>
      </c>
    </row>
    <row r="2151" spans="2:7" ht="30.6" thickBot="1">
      <c r="B2151" s="82" t="s">
        <v>5194</v>
      </c>
      <c r="C2151" s="86" t="s">
        <v>5205</v>
      </c>
      <c r="D2151" s="86" t="s">
        <v>5218</v>
      </c>
      <c r="E2151" s="86">
        <v>1970.13</v>
      </c>
      <c r="F2151" s="86">
        <v>0</v>
      </c>
      <c r="G2151" s="83">
        <v>0</v>
      </c>
    </row>
    <row r="2152" spans="2:7" ht="30.6" thickBot="1">
      <c r="B2152" s="87" t="s">
        <v>5194</v>
      </c>
      <c r="C2152" s="88" t="s">
        <v>5205</v>
      </c>
      <c r="D2152" s="88" t="s">
        <v>5218</v>
      </c>
      <c r="E2152" s="88">
        <v>1970.16</v>
      </c>
      <c r="F2152" s="88">
        <v>0</v>
      </c>
      <c r="G2152" s="89">
        <v>0</v>
      </c>
    </row>
    <row r="2153" spans="2:7" ht="30.6" thickBot="1">
      <c r="B2153" s="82" t="s">
        <v>5194</v>
      </c>
      <c r="C2153" s="86" t="s">
        <v>5205</v>
      </c>
      <c r="D2153" s="86" t="s">
        <v>5218</v>
      </c>
      <c r="E2153" s="86">
        <v>1970.2</v>
      </c>
      <c r="F2153" s="86">
        <v>0</v>
      </c>
      <c r="G2153" s="83">
        <v>0</v>
      </c>
    </row>
    <row r="2154" spans="2:7" ht="30.6" thickBot="1">
      <c r="B2154" s="87" t="s">
        <v>5194</v>
      </c>
      <c r="C2154" s="88" t="s">
        <v>5205</v>
      </c>
      <c r="D2154" s="88" t="s">
        <v>5218</v>
      </c>
      <c r="E2154" s="88">
        <v>1970.24</v>
      </c>
      <c r="F2154" s="88">
        <v>0</v>
      </c>
      <c r="G2154" s="89">
        <v>0</v>
      </c>
    </row>
    <row r="2155" spans="2:7" ht="30.6" thickBot="1">
      <c r="B2155" s="82" t="s">
        <v>5194</v>
      </c>
      <c r="C2155" s="86" t="s">
        <v>5205</v>
      </c>
      <c r="D2155" s="86" t="s">
        <v>5218</v>
      </c>
      <c r="E2155" s="86">
        <v>1970.27</v>
      </c>
      <c r="F2155" s="86">
        <v>0</v>
      </c>
      <c r="G2155" s="83">
        <v>0</v>
      </c>
    </row>
    <row r="2156" spans="2:7" ht="30.6" thickBot="1">
      <c r="B2156" s="87" t="s">
        <v>5194</v>
      </c>
      <c r="C2156" s="88" t="s">
        <v>5205</v>
      </c>
      <c r="D2156" s="88" t="s">
        <v>5218</v>
      </c>
      <c r="E2156" s="88">
        <v>1970.31</v>
      </c>
      <c r="F2156" s="88">
        <v>0</v>
      </c>
      <c r="G2156" s="89">
        <v>0</v>
      </c>
    </row>
    <row r="2157" spans="2:7" ht="30.6" thickBot="1">
      <c r="B2157" s="82" t="s">
        <v>5194</v>
      </c>
      <c r="C2157" s="86" t="s">
        <v>5205</v>
      </c>
      <c r="D2157" s="86" t="s">
        <v>5218</v>
      </c>
      <c r="E2157" s="86">
        <v>1970.35</v>
      </c>
      <c r="F2157" s="86">
        <v>0</v>
      </c>
      <c r="G2157" s="83">
        <v>0</v>
      </c>
    </row>
    <row r="2158" spans="2:7" ht="30.6" thickBot="1">
      <c r="B2158" s="87" t="s">
        <v>5194</v>
      </c>
      <c r="C2158" s="88" t="s">
        <v>5205</v>
      </c>
      <c r="D2158" s="88" t="s">
        <v>5218</v>
      </c>
      <c r="E2158" s="88">
        <v>1970.38</v>
      </c>
      <c r="F2158" s="88">
        <v>0</v>
      </c>
      <c r="G2158" s="89">
        <v>0</v>
      </c>
    </row>
    <row r="2159" spans="2:7" ht="30.6" thickBot="1">
      <c r="B2159" s="82" t="s">
        <v>5194</v>
      </c>
      <c r="C2159" s="86" t="s">
        <v>5205</v>
      </c>
      <c r="D2159" s="86" t="s">
        <v>5218</v>
      </c>
      <c r="E2159" s="86">
        <v>1970.42</v>
      </c>
      <c r="F2159" s="86">
        <v>0</v>
      </c>
      <c r="G2159" s="83">
        <v>0</v>
      </c>
    </row>
    <row r="2160" spans="2:7" ht="30.6" thickBot="1">
      <c r="B2160" s="87" t="s">
        <v>5194</v>
      </c>
      <c r="C2160" s="88" t="s">
        <v>5205</v>
      </c>
      <c r="D2160" s="88" t="s">
        <v>5218</v>
      </c>
      <c r="E2160" s="88">
        <v>1970.46</v>
      </c>
      <c r="F2160" s="88">
        <v>0</v>
      </c>
      <c r="G2160" s="89">
        <v>0</v>
      </c>
    </row>
    <row r="2161" spans="2:7" ht="30.6" thickBot="1">
      <c r="B2161" s="82" t="s">
        <v>5194</v>
      </c>
      <c r="C2161" s="86" t="s">
        <v>5205</v>
      </c>
      <c r="D2161" s="86" t="s">
        <v>5218</v>
      </c>
      <c r="E2161" s="86">
        <v>1970.49</v>
      </c>
      <c r="F2161" s="86">
        <v>0</v>
      </c>
      <c r="G2161" s="83">
        <v>0</v>
      </c>
    </row>
    <row r="2162" spans="2:7" ht="30.6" thickBot="1">
      <c r="B2162" s="87" t="s">
        <v>5194</v>
      </c>
      <c r="C2162" s="88" t="s">
        <v>5205</v>
      </c>
      <c r="D2162" s="88" t="s">
        <v>5218</v>
      </c>
      <c r="E2162" s="88">
        <v>1970.53</v>
      </c>
      <c r="F2162" s="88">
        <v>0</v>
      </c>
      <c r="G2162" s="89">
        <v>0</v>
      </c>
    </row>
    <row r="2163" spans="2:7" ht="30.6" thickBot="1">
      <c r="B2163" s="82" t="s">
        <v>5194</v>
      </c>
      <c r="C2163" s="86" t="s">
        <v>5205</v>
      </c>
      <c r="D2163" s="86" t="s">
        <v>5218</v>
      </c>
      <c r="E2163" s="86">
        <v>1970.57</v>
      </c>
      <c r="F2163" s="86">
        <v>0</v>
      </c>
      <c r="G2163" s="83">
        <v>0</v>
      </c>
    </row>
    <row r="2164" spans="2:7" ht="30.6" thickBot="1">
      <c r="B2164" s="87" t="s">
        <v>5194</v>
      </c>
      <c r="C2164" s="88" t="s">
        <v>5205</v>
      </c>
      <c r="D2164" s="88" t="s">
        <v>5218</v>
      </c>
      <c r="E2164" s="88">
        <v>1970.6</v>
      </c>
      <c r="F2164" s="88">
        <v>0</v>
      </c>
      <c r="G2164" s="89">
        <v>0</v>
      </c>
    </row>
    <row r="2165" spans="2:7" ht="30.6" thickBot="1">
      <c r="B2165" s="82" t="s">
        <v>5194</v>
      </c>
      <c r="C2165" s="86" t="s">
        <v>5205</v>
      </c>
      <c r="D2165" s="86" t="s">
        <v>5218</v>
      </c>
      <c r="E2165" s="86">
        <v>1970.64</v>
      </c>
      <c r="F2165" s="86">
        <v>0</v>
      </c>
      <c r="G2165" s="83">
        <v>0</v>
      </c>
    </row>
    <row r="2166" spans="2:7" ht="30.6" thickBot="1">
      <c r="B2166" s="87" t="s">
        <v>5194</v>
      </c>
      <c r="C2166" s="88" t="s">
        <v>5205</v>
      </c>
      <c r="D2166" s="88" t="s">
        <v>5218</v>
      </c>
      <c r="E2166" s="88">
        <v>1970.67</v>
      </c>
      <c r="F2166" s="88">
        <v>0</v>
      </c>
      <c r="G2166" s="89">
        <v>0</v>
      </c>
    </row>
    <row r="2167" spans="2:7" ht="30.6" thickBot="1">
      <c r="B2167" s="82" t="s">
        <v>5194</v>
      </c>
      <c r="C2167" s="86" t="s">
        <v>5205</v>
      </c>
      <c r="D2167" s="86" t="s">
        <v>5218</v>
      </c>
      <c r="E2167" s="86">
        <v>1970.71</v>
      </c>
      <c r="F2167" s="86">
        <v>0</v>
      </c>
      <c r="G2167" s="83">
        <v>0</v>
      </c>
    </row>
    <row r="2168" spans="2:7" ht="30.6" thickBot="1">
      <c r="B2168" s="87" t="s">
        <v>5194</v>
      </c>
      <c r="C2168" s="88" t="s">
        <v>5205</v>
      </c>
      <c r="D2168" s="88" t="s">
        <v>5218</v>
      </c>
      <c r="E2168" s="88">
        <v>1970.75</v>
      </c>
      <c r="F2168" s="88">
        <v>0</v>
      </c>
      <c r="G2168" s="89">
        <v>0</v>
      </c>
    </row>
    <row r="2169" spans="2:7" ht="30.6" thickBot="1">
      <c r="B2169" s="82" t="s">
        <v>5194</v>
      </c>
      <c r="C2169" s="86" t="s">
        <v>5205</v>
      </c>
      <c r="D2169" s="86" t="s">
        <v>5218</v>
      </c>
      <c r="E2169" s="86">
        <v>1970.78</v>
      </c>
      <c r="F2169" s="86">
        <v>0</v>
      </c>
      <c r="G2169" s="83">
        <v>0</v>
      </c>
    </row>
    <row r="2170" spans="2:7" ht="30.6" thickBot="1">
      <c r="B2170" s="87" t="s">
        <v>5194</v>
      </c>
      <c r="C2170" s="88" t="s">
        <v>5205</v>
      </c>
      <c r="D2170" s="88" t="s">
        <v>5218</v>
      </c>
      <c r="E2170" s="88">
        <v>1970.82</v>
      </c>
      <c r="F2170" s="88">
        <v>0</v>
      </c>
      <c r="G2170" s="89">
        <v>0</v>
      </c>
    </row>
    <row r="2171" spans="2:7" ht="30.6" thickBot="1">
      <c r="B2171" s="82" t="s">
        <v>5194</v>
      </c>
      <c r="C2171" s="86" t="s">
        <v>5205</v>
      </c>
      <c r="D2171" s="86" t="s">
        <v>5218</v>
      </c>
      <c r="E2171" s="86">
        <v>1970.85</v>
      </c>
      <c r="F2171" s="86">
        <v>0</v>
      </c>
      <c r="G2171" s="83">
        <v>0</v>
      </c>
    </row>
    <row r="2172" spans="2:7" ht="30.6" thickBot="1">
      <c r="B2172" s="87" t="s">
        <v>5194</v>
      </c>
      <c r="C2172" s="88" t="s">
        <v>5205</v>
      </c>
      <c r="D2172" s="88" t="s">
        <v>5218</v>
      </c>
      <c r="E2172" s="88">
        <v>1970.89</v>
      </c>
      <c r="F2172" s="88">
        <v>0</v>
      </c>
      <c r="G2172" s="89">
        <v>0</v>
      </c>
    </row>
    <row r="2173" spans="2:7" ht="30.6" thickBot="1">
      <c r="B2173" s="82" t="s">
        <v>5194</v>
      </c>
      <c r="C2173" s="86" t="s">
        <v>5205</v>
      </c>
      <c r="D2173" s="86" t="s">
        <v>5218</v>
      </c>
      <c r="E2173" s="86">
        <v>1970.93</v>
      </c>
      <c r="F2173" s="86">
        <v>0</v>
      </c>
      <c r="G2173" s="83">
        <v>0</v>
      </c>
    </row>
    <row r="2174" spans="2:7" ht="30.6" thickBot="1">
      <c r="B2174" s="87" t="s">
        <v>5194</v>
      </c>
      <c r="C2174" s="88" t="s">
        <v>5205</v>
      </c>
      <c r="D2174" s="88" t="s">
        <v>5218</v>
      </c>
      <c r="E2174" s="88">
        <v>1970.96</v>
      </c>
      <c r="F2174" s="88">
        <v>0</v>
      </c>
      <c r="G2174" s="89">
        <v>0</v>
      </c>
    </row>
    <row r="2175" spans="2:7" ht="30.6" thickBot="1">
      <c r="B2175" s="82" t="s">
        <v>5194</v>
      </c>
      <c r="C2175" s="86" t="s">
        <v>5205</v>
      </c>
      <c r="D2175" s="86" t="s">
        <v>5218</v>
      </c>
      <c r="E2175" s="86">
        <v>1971</v>
      </c>
      <c r="F2175" s="86">
        <v>0</v>
      </c>
      <c r="G2175" s="83">
        <v>0</v>
      </c>
    </row>
    <row r="2176" spans="2:7" ht="30.6" thickBot="1">
      <c r="B2176" s="87" t="s">
        <v>5194</v>
      </c>
      <c r="C2176" s="88" t="s">
        <v>5205</v>
      </c>
      <c r="D2176" s="88" t="s">
        <v>5218</v>
      </c>
      <c r="E2176" s="88">
        <v>1971.03</v>
      </c>
      <c r="F2176" s="88">
        <v>0</v>
      </c>
      <c r="G2176" s="89">
        <v>0</v>
      </c>
    </row>
    <row r="2177" spans="2:7" ht="30.6" thickBot="1">
      <c r="B2177" s="82" t="s">
        <v>5194</v>
      </c>
      <c r="C2177" s="86" t="s">
        <v>5205</v>
      </c>
      <c r="D2177" s="86" t="s">
        <v>5218</v>
      </c>
      <c r="E2177" s="86">
        <v>1971.07</v>
      </c>
      <c r="F2177" s="86">
        <v>0</v>
      </c>
      <c r="G2177" s="83">
        <v>0</v>
      </c>
    </row>
    <row r="2178" spans="2:7" ht="30.6" thickBot="1">
      <c r="B2178" s="87" t="s">
        <v>5194</v>
      </c>
      <c r="C2178" s="88" t="s">
        <v>5205</v>
      </c>
      <c r="D2178" s="88" t="s">
        <v>5218</v>
      </c>
      <c r="E2178" s="88">
        <v>1971.1</v>
      </c>
      <c r="F2178" s="88">
        <v>0</v>
      </c>
      <c r="G2178" s="89">
        <v>0</v>
      </c>
    </row>
    <row r="2179" spans="2:7" ht="30.6" thickBot="1">
      <c r="B2179" s="82" t="s">
        <v>5194</v>
      </c>
      <c r="C2179" s="86" t="s">
        <v>5205</v>
      </c>
      <c r="D2179" s="86" t="s">
        <v>5218</v>
      </c>
      <c r="E2179" s="86">
        <v>1971.14</v>
      </c>
      <c r="F2179" s="86">
        <v>0</v>
      </c>
      <c r="G2179" s="83">
        <v>0</v>
      </c>
    </row>
    <row r="2180" spans="2:7" ht="30.6" thickBot="1">
      <c r="B2180" s="87" t="s">
        <v>5194</v>
      </c>
      <c r="C2180" s="88" t="s">
        <v>5205</v>
      </c>
      <c r="D2180" s="88" t="s">
        <v>5218</v>
      </c>
      <c r="E2180" s="88">
        <v>1971.18</v>
      </c>
      <c r="F2180" s="88">
        <v>0</v>
      </c>
      <c r="G2180" s="89">
        <v>0</v>
      </c>
    </row>
    <row r="2181" spans="2:7" ht="30.6" thickBot="1">
      <c r="B2181" s="82" t="s">
        <v>5194</v>
      </c>
      <c r="C2181" s="86" t="s">
        <v>5205</v>
      </c>
      <c r="D2181" s="86" t="s">
        <v>5218</v>
      </c>
      <c r="E2181" s="86">
        <v>1971.21</v>
      </c>
      <c r="F2181" s="86">
        <v>0</v>
      </c>
      <c r="G2181" s="83">
        <v>0</v>
      </c>
    </row>
    <row r="2182" spans="2:7" ht="30.6" thickBot="1">
      <c r="B2182" s="87" t="s">
        <v>5194</v>
      </c>
      <c r="C2182" s="88" t="s">
        <v>5205</v>
      </c>
      <c r="D2182" s="88" t="s">
        <v>5218</v>
      </c>
      <c r="E2182" s="88">
        <v>1971.25</v>
      </c>
      <c r="F2182" s="88">
        <v>0</v>
      </c>
      <c r="G2182" s="89">
        <v>0</v>
      </c>
    </row>
    <row r="2183" spans="2:7" ht="30.6" thickBot="1">
      <c r="B2183" s="82" t="s">
        <v>5194</v>
      </c>
      <c r="C2183" s="86" t="s">
        <v>5205</v>
      </c>
      <c r="D2183" s="86" t="s">
        <v>5218</v>
      </c>
      <c r="E2183" s="86">
        <v>1971.28</v>
      </c>
      <c r="F2183" s="86">
        <v>0</v>
      </c>
      <c r="G2183" s="83">
        <v>0</v>
      </c>
    </row>
    <row r="2184" spans="2:7" ht="30.6" thickBot="1">
      <c r="B2184" s="87" t="s">
        <v>5194</v>
      </c>
      <c r="C2184" s="88" t="s">
        <v>5205</v>
      </c>
      <c r="D2184" s="88" t="s">
        <v>5218</v>
      </c>
      <c r="E2184" s="88">
        <v>1971.32</v>
      </c>
      <c r="F2184" s="88">
        <v>0</v>
      </c>
      <c r="G2184" s="89">
        <v>0</v>
      </c>
    </row>
    <row r="2185" spans="2:7" ht="30.6" thickBot="1">
      <c r="B2185" s="82" t="s">
        <v>5194</v>
      </c>
      <c r="C2185" s="86" t="s">
        <v>5205</v>
      </c>
      <c r="D2185" s="86" t="s">
        <v>5218</v>
      </c>
      <c r="E2185" s="86">
        <v>1971.35</v>
      </c>
      <c r="F2185" s="86">
        <v>0</v>
      </c>
      <c r="G2185" s="83">
        <v>0</v>
      </c>
    </row>
    <row r="2186" spans="2:7" ht="30.6" thickBot="1">
      <c r="B2186" s="87" t="s">
        <v>5194</v>
      </c>
      <c r="C2186" s="88" t="s">
        <v>5205</v>
      </c>
      <c r="D2186" s="88" t="s">
        <v>5218</v>
      </c>
      <c r="E2186" s="88">
        <v>1971.39</v>
      </c>
      <c r="F2186" s="88">
        <v>0</v>
      </c>
      <c r="G2186" s="89">
        <v>0</v>
      </c>
    </row>
    <row r="2187" spans="2:7" ht="30.6" thickBot="1">
      <c r="B2187" s="82" t="s">
        <v>5194</v>
      </c>
      <c r="C2187" s="86" t="s">
        <v>5205</v>
      </c>
      <c r="D2187" s="86" t="s">
        <v>5218</v>
      </c>
      <c r="E2187" s="86">
        <v>1971.42</v>
      </c>
      <c r="F2187" s="86">
        <v>0</v>
      </c>
      <c r="G2187" s="83">
        <v>0</v>
      </c>
    </row>
    <row r="2188" spans="2:7" ht="30.6" thickBot="1">
      <c r="B2188" s="87" t="s">
        <v>5194</v>
      </c>
      <c r="C2188" s="88" t="s">
        <v>5205</v>
      </c>
      <c r="D2188" s="88" t="s">
        <v>5218</v>
      </c>
      <c r="E2188" s="88">
        <v>1971.46</v>
      </c>
      <c r="F2188" s="88">
        <v>0</v>
      </c>
      <c r="G2188" s="89">
        <v>0</v>
      </c>
    </row>
    <row r="2189" spans="2:7" ht="30.6" thickBot="1">
      <c r="B2189" s="82" t="s">
        <v>5194</v>
      </c>
      <c r="C2189" s="86" t="s">
        <v>5205</v>
      </c>
      <c r="D2189" s="86" t="s">
        <v>5218</v>
      </c>
      <c r="E2189" s="86">
        <v>1971.49</v>
      </c>
      <c r="F2189" s="86">
        <v>0</v>
      </c>
      <c r="G2189" s="83">
        <v>0</v>
      </c>
    </row>
    <row r="2190" spans="2:7" ht="30.6" thickBot="1">
      <c r="B2190" s="87" t="s">
        <v>5194</v>
      </c>
      <c r="C2190" s="88" t="s">
        <v>5205</v>
      </c>
      <c r="D2190" s="88" t="s">
        <v>5218</v>
      </c>
      <c r="E2190" s="88">
        <v>1971.53</v>
      </c>
      <c r="F2190" s="88">
        <v>0</v>
      </c>
      <c r="G2190" s="89">
        <v>0</v>
      </c>
    </row>
    <row r="2191" spans="2:7" ht="30.6" thickBot="1">
      <c r="B2191" s="82" t="s">
        <v>5194</v>
      </c>
      <c r="C2191" s="86" t="s">
        <v>5205</v>
      </c>
      <c r="D2191" s="86" t="s">
        <v>5218</v>
      </c>
      <c r="E2191" s="86">
        <v>1971.57</v>
      </c>
      <c r="F2191" s="86">
        <v>0</v>
      </c>
      <c r="G2191" s="83">
        <v>0</v>
      </c>
    </row>
    <row r="2192" spans="2:7" ht="30.6" thickBot="1">
      <c r="B2192" s="87" t="s">
        <v>5194</v>
      </c>
      <c r="C2192" s="88" t="s">
        <v>5205</v>
      </c>
      <c r="D2192" s="88" t="s">
        <v>5218</v>
      </c>
      <c r="E2192" s="88">
        <v>1971.6</v>
      </c>
      <c r="F2192" s="88">
        <v>0</v>
      </c>
      <c r="G2192" s="89">
        <v>0</v>
      </c>
    </row>
    <row r="2193" spans="2:7" ht="30.6" thickBot="1">
      <c r="B2193" s="82" t="s">
        <v>5194</v>
      </c>
      <c r="C2193" s="86" t="s">
        <v>5205</v>
      </c>
      <c r="D2193" s="86" t="s">
        <v>5218</v>
      </c>
      <c r="E2193" s="86">
        <v>1971.64</v>
      </c>
      <c r="F2193" s="86">
        <v>0</v>
      </c>
      <c r="G2193" s="83">
        <v>0</v>
      </c>
    </row>
    <row r="2194" spans="2:7" ht="30.6" thickBot="1">
      <c r="B2194" s="87" t="s">
        <v>5194</v>
      </c>
      <c r="C2194" s="88" t="s">
        <v>5205</v>
      </c>
      <c r="D2194" s="88" t="s">
        <v>5218</v>
      </c>
      <c r="E2194" s="88">
        <v>1971.67</v>
      </c>
      <c r="F2194" s="88">
        <v>0</v>
      </c>
      <c r="G2194" s="89">
        <v>0</v>
      </c>
    </row>
    <row r="2195" spans="2:7" ht="30.6" thickBot="1">
      <c r="B2195" s="82" t="s">
        <v>5194</v>
      </c>
      <c r="C2195" s="86" t="s">
        <v>5205</v>
      </c>
      <c r="D2195" s="86" t="s">
        <v>5218</v>
      </c>
      <c r="E2195" s="86">
        <v>1971.71</v>
      </c>
      <c r="F2195" s="86">
        <v>0</v>
      </c>
      <c r="G2195" s="83">
        <v>0</v>
      </c>
    </row>
    <row r="2196" spans="2:7" ht="30.6" thickBot="1">
      <c r="B2196" s="87" t="s">
        <v>5194</v>
      </c>
      <c r="C2196" s="88" t="s">
        <v>5205</v>
      </c>
      <c r="D2196" s="88" t="s">
        <v>5218</v>
      </c>
      <c r="E2196" s="88">
        <v>1971.74</v>
      </c>
      <c r="F2196" s="88">
        <v>0</v>
      </c>
      <c r="G2196" s="89">
        <v>0</v>
      </c>
    </row>
    <row r="2197" spans="2:7" ht="30.6" thickBot="1">
      <c r="B2197" s="82" t="s">
        <v>5194</v>
      </c>
      <c r="C2197" s="86" t="s">
        <v>5205</v>
      </c>
      <c r="D2197" s="86" t="s">
        <v>5218</v>
      </c>
      <c r="E2197" s="86">
        <v>1971.78</v>
      </c>
      <c r="F2197" s="86">
        <v>0</v>
      </c>
      <c r="G2197" s="83">
        <v>0</v>
      </c>
    </row>
    <row r="2198" spans="2:7" ht="30.6" thickBot="1">
      <c r="B2198" s="87" t="s">
        <v>5194</v>
      </c>
      <c r="C2198" s="88" t="s">
        <v>5205</v>
      </c>
      <c r="D2198" s="88" t="s">
        <v>5218</v>
      </c>
      <c r="E2198" s="88">
        <v>1971.81</v>
      </c>
      <c r="F2198" s="88">
        <v>0</v>
      </c>
      <c r="G2198" s="89">
        <v>0</v>
      </c>
    </row>
    <row r="2199" spans="2:7" ht="30.6" thickBot="1">
      <c r="B2199" s="82" t="s">
        <v>5194</v>
      </c>
      <c r="C2199" s="86" t="s">
        <v>5205</v>
      </c>
      <c r="D2199" s="86" t="s">
        <v>5218</v>
      </c>
      <c r="E2199" s="86">
        <v>1971.85</v>
      </c>
      <c r="F2199" s="86">
        <v>0</v>
      </c>
      <c r="G2199" s="83">
        <v>0</v>
      </c>
    </row>
    <row r="2200" spans="2:7" ht="30.6" thickBot="1">
      <c r="B2200" s="87" t="s">
        <v>5194</v>
      </c>
      <c r="C2200" s="88" t="s">
        <v>5205</v>
      </c>
      <c r="D2200" s="88" t="s">
        <v>5218</v>
      </c>
      <c r="E2200" s="88">
        <v>1971.88</v>
      </c>
      <c r="F2200" s="88">
        <v>0</v>
      </c>
      <c r="G2200" s="89">
        <v>0</v>
      </c>
    </row>
    <row r="2201" spans="2:7" ht="30.6" thickBot="1">
      <c r="B2201" s="82" t="s">
        <v>5194</v>
      </c>
      <c r="C2201" s="86" t="s">
        <v>5205</v>
      </c>
      <c r="D2201" s="86" t="s">
        <v>5218</v>
      </c>
      <c r="E2201" s="86">
        <v>1971.92</v>
      </c>
      <c r="F2201" s="86">
        <v>0</v>
      </c>
      <c r="G2201" s="83">
        <v>0</v>
      </c>
    </row>
    <row r="2202" spans="2:7" ht="30.6" thickBot="1">
      <c r="B2202" s="87" t="s">
        <v>5194</v>
      </c>
      <c r="C2202" s="88" t="s">
        <v>5205</v>
      </c>
      <c r="D2202" s="88" t="s">
        <v>5218</v>
      </c>
      <c r="E2202" s="88">
        <v>1971.95</v>
      </c>
      <c r="F2202" s="88">
        <v>0</v>
      </c>
      <c r="G2202" s="89">
        <v>0</v>
      </c>
    </row>
    <row r="2203" spans="2:7" ht="30.6" thickBot="1">
      <c r="B2203" s="82" t="s">
        <v>5194</v>
      </c>
      <c r="C2203" s="86" t="s">
        <v>5205</v>
      </c>
      <c r="D2203" s="86" t="s">
        <v>5218</v>
      </c>
      <c r="E2203" s="86">
        <v>1971.99</v>
      </c>
      <c r="F2203" s="86">
        <v>0</v>
      </c>
      <c r="G2203" s="83">
        <v>0</v>
      </c>
    </row>
    <row r="2204" spans="2:7" ht="30.6" thickBot="1">
      <c r="B2204" s="87" t="s">
        <v>5194</v>
      </c>
      <c r="C2204" s="88" t="s">
        <v>5205</v>
      </c>
      <c r="D2204" s="88" t="s">
        <v>5218</v>
      </c>
      <c r="E2204" s="88">
        <v>1972.02</v>
      </c>
      <c r="F2204" s="88">
        <v>0</v>
      </c>
      <c r="G2204" s="89">
        <v>0</v>
      </c>
    </row>
    <row r="2205" spans="2:7" ht="30.6" thickBot="1">
      <c r="B2205" s="82" t="s">
        <v>5194</v>
      </c>
      <c r="C2205" s="86" t="s">
        <v>5205</v>
      </c>
      <c r="D2205" s="86" t="s">
        <v>5218</v>
      </c>
      <c r="E2205" s="86">
        <v>1972.06</v>
      </c>
      <c r="F2205" s="86">
        <v>0</v>
      </c>
      <c r="G2205" s="83">
        <v>0</v>
      </c>
    </row>
    <row r="2206" spans="2:7" ht="30.6" thickBot="1">
      <c r="B2206" s="87" t="s">
        <v>5194</v>
      </c>
      <c r="C2206" s="88" t="s">
        <v>5205</v>
      </c>
      <c r="D2206" s="88" t="s">
        <v>5218</v>
      </c>
      <c r="E2206" s="88">
        <v>1972.09</v>
      </c>
      <c r="F2206" s="88">
        <v>0</v>
      </c>
      <c r="G2206" s="89">
        <v>0</v>
      </c>
    </row>
    <row r="2207" spans="2:7" ht="30.6" thickBot="1">
      <c r="B2207" s="82" t="s">
        <v>5194</v>
      </c>
      <c r="C2207" s="86" t="s">
        <v>5205</v>
      </c>
      <c r="D2207" s="86" t="s">
        <v>5218</v>
      </c>
      <c r="E2207" s="86">
        <v>1972.13</v>
      </c>
      <c r="F2207" s="86">
        <v>0</v>
      </c>
      <c r="G2207" s="83">
        <v>0</v>
      </c>
    </row>
    <row r="2208" spans="2:7" ht="30.6" thickBot="1">
      <c r="B2208" s="87" t="s">
        <v>5194</v>
      </c>
      <c r="C2208" s="88" t="s">
        <v>5205</v>
      </c>
      <c r="D2208" s="88" t="s">
        <v>5218</v>
      </c>
      <c r="E2208" s="88">
        <v>1972.16</v>
      </c>
      <c r="F2208" s="88">
        <v>0</v>
      </c>
      <c r="G2208" s="89">
        <v>0</v>
      </c>
    </row>
    <row r="2209" spans="2:7" ht="30.6" thickBot="1">
      <c r="B2209" s="82" t="s">
        <v>5194</v>
      </c>
      <c r="C2209" s="86" t="s">
        <v>5205</v>
      </c>
      <c r="D2209" s="86" t="s">
        <v>5218</v>
      </c>
      <c r="E2209" s="86">
        <v>1972.2</v>
      </c>
      <c r="F2209" s="86">
        <v>0</v>
      </c>
      <c r="G2209" s="83">
        <v>0</v>
      </c>
    </row>
    <row r="2210" spans="2:7" ht="30.6" thickBot="1">
      <c r="B2210" s="87" t="s">
        <v>5194</v>
      </c>
      <c r="C2210" s="88" t="s">
        <v>5205</v>
      </c>
      <c r="D2210" s="88" t="s">
        <v>5218</v>
      </c>
      <c r="E2210" s="88">
        <v>1972.23</v>
      </c>
      <c r="F2210" s="88">
        <v>0</v>
      </c>
      <c r="G2210" s="89">
        <v>0</v>
      </c>
    </row>
    <row r="2211" spans="2:7" ht="30.6" thickBot="1">
      <c r="B2211" s="82" t="s">
        <v>5194</v>
      </c>
      <c r="C2211" s="86" t="s">
        <v>5205</v>
      </c>
      <c r="D2211" s="86" t="s">
        <v>5218</v>
      </c>
      <c r="E2211" s="86">
        <v>1972.27</v>
      </c>
      <c r="F2211" s="86">
        <v>0</v>
      </c>
      <c r="G2211" s="83">
        <v>0</v>
      </c>
    </row>
    <row r="2212" spans="2:7" ht="30.6" thickBot="1">
      <c r="B2212" s="87" t="s">
        <v>5194</v>
      </c>
      <c r="C2212" s="88" t="s">
        <v>5205</v>
      </c>
      <c r="D2212" s="88" t="s">
        <v>5218</v>
      </c>
      <c r="E2212" s="88">
        <v>1972.3</v>
      </c>
      <c r="F2212" s="88">
        <v>0</v>
      </c>
      <c r="G2212" s="89">
        <v>0</v>
      </c>
    </row>
    <row r="2213" spans="2:7" ht="30.6" thickBot="1">
      <c r="B2213" s="82" t="s">
        <v>5194</v>
      </c>
      <c r="C2213" s="86" t="s">
        <v>5205</v>
      </c>
      <c r="D2213" s="86" t="s">
        <v>5218</v>
      </c>
      <c r="E2213" s="86">
        <v>1972.34</v>
      </c>
      <c r="F2213" s="86">
        <v>0</v>
      </c>
      <c r="G2213" s="83">
        <v>0</v>
      </c>
    </row>
    <row r="2214" spans="2:7" ht="30.6" thickBot="1">
      <c r="B2214" s="87" t="s">
        <v>5194</v>
      </c>
      <c r="C2214" s="88" t="s">
        <v>5205</v>
      </c>
      <c r="D2214" s="88" t="s">
        <v>5218</v>
      </c>
      <c r="E2214" s="88">
        <v>1972.37</v>
      </c>
      <c r="F2214" s="88">
        <v>0</v>
      </c>
      <c r="G2214" s="89">
        <v>0</v>
      </c>
    </row>
    <row r="2215" spans="2:7" ht="30.6" thickBot="1">
      <c r="B2215" s="82" t="s">
        <v>5194</v>
      </c>
      <c r="C2215" s="86" t="s">
        <v>5205</v>
      </c>
      <c r="D2215" s="86" t="s">
        <v>5218</v>
      </c>
      <c r="E2215" s="86">
        <v>1972.41</v>
      </c>
      <c r="F2215" s="86">
        <v>0</v>
      </c>
      <c r="G2215" s="83">
        <v>0</v>
      </c>
    </row>
    <row r="2216" spans="2:7" ht="30.6" thickBot="1">
      <c r="B2216" s="87" t="s">
        <v>5194</v>
      </c>
      <c r="C2216" s="88" t="s">
        <v>5205</v>
      </c>
      <c r="D2216" s="88" t="s">
        <v>5218</v>
      </c>
      <c r="E2216" s="88">
        <v>1972.44</v>
      </c>
      <c r="F2216" s="88">
        <v>0</v>
      </c>
      <c r="G2216" s="89">
        <v>0</v>
      </c>
    </row>
    <row r="2217" spans="2:7" ht="30.6" thickBot="1">
      <c r="B2217" s="82" t="s">
        <v>5194</v>
      </c>
      <c r="C2217" s="86" t="s">
        <v>5205</v>
      </c>
      <c r="D2217" s="86" t="s">
        <v>5218</v>
      </c>
      <c r="E2217" s="86">
        <v>1972.48</v>
      </c>
      <c r="F2217" s="86">
        <v>0</v>
      </c>
      <c r="G2217" s="83">
        <v>0</v>
      </c>
    </row>
    <row r="2218" spans="2:7" ht="30.6" thickBot="1">
      <c r="B2218" s="87" t="s">
        <v>5194</v>
      </c>
      <c r="C2218" s="88" t="s">
        <v>5205</v>
      </c>
      <c r="D2218" s="88" t="s">
        <v>5218</v>
      </c>
      <c r="E2218" s="88">
        <v>1972.51</v>
      </c>
      <c r="F2218" s="88">
        <v>0</v>
      </c>
      <c r="G2218" s="89">
        <v>0</v>
      </c>
    </row>
    <row r="2219" spans="2:7" ht="30.6" thickBot="1">
      <c r="B2219" s="82" t="s">
        <v>5194</v>
      </c>
      <c r="C2219" s="86" t="s">
        <v>5205</v>
      </c>
      <c r="D2219" s="86" t="s">
        <v>5218</v>
      </c>
      <c r="E2219" s="86">
        <v>1972.55</v>
      </c>
      <c r="F2219" s="86">
        <v>0</v>
      </c>
      <c r="G2219" s="83">
        <v>0</v>
      </c>
    </row>
    <row r="2220" spans="2:7" ht="30.6" thickBot="1">
      <c r="B2220" s="87" t="s">
        <v>5194</v>
      </c>
      <c r="C2220" s="88" t="s">
        <v>5205</v>
      </c>
      <c r="D2220" s="88" t="s">
        <v>5218</v>
      </c>
      <c r="E2220" s="88">
        <v>1972.58</v>
      </c>
      <c r="F2220" s="88">
        <v>0</v>
      </c>
      <c r="G2220" s="89">
        <v>0</v>
      </c>
    </row>
    <row r="2221" spans="2:7" ht="30.6" thickBot="1">
      <c r="B2221" s="82" t="s">
        <v>5194</v>
      </c>
      <c r="C2221" s="86" t="s">
        <v>5205</v>
      </c>
      <c r="D2221" s="86" t="s">
        <v>5218</v>
      </c>
      <c r="E2221" s="86">
        <v>1972.61</v>
      </c>
      <c r="F2221" s="86">
        <v>0</v>
      </c>
      <c r="G2221" s="83">
        <v>0</v>
      </c>
    </row>
    <row r="2222" spans="2:7" ht="30.6" thickBot="1">
      <c r="B2222" s="87" t="s">
        <v>5194</v>
      </c>
      <c r="C2222" s="88" t="s">
        <v>5205</v>
      </c>
      <c r="D2222" s="88" t="s">
        <v>5218</v>
      </c>
      <c r="E2222" s="88">
        <v>1972.65</v>
      </c>
      <c r="F2222" s="88">
        <v>0</v>
      </c>
      <c r="G2222" s="89">
        <v>0</v>
      </c>
    </row>
    <row r="2223" spans="2:7" ht="30.6" thickBot="1">
      <c r="B2223" s="82" t="s">
        <v>5194</v>
      </c>
      <c r="C2223" s="86" t="s">
        <v>5205</v>
      </c>
      <c r="D2223" s="86" t="s">
        <v>5218</v>
      </c>
      <c r="E2223" s="86">
        <v>1972.68</v>
      </c>
      <c r="F2223" s="86">
        <v>0</v>
      </c>
      <c r="G2223" s="83">
        <v>0</v>
      </c>
    </row>
    <row r="2224" spans="2:7" ht="30.6" thickBot="1">
      <c r="B2224" s="87" t="s">
        <v>5194</v>
      </c>
      <c r="C2224" s="88" t="s">
        <v>5205</v>
      </c>
      <c r="D2224" s="88" t="s">
        <v>5218</v>
      </c>
      <c r="E2224" s="88">
        <v>1972.72</v>
      </c>
      <c r="F2224" s="88">
        <v>0</v>
      </c>
      <c r="G2224" s="89">
        <v>0</v>
      </c>
    </row>
    <row r="2225" spans="2:7" ht="30.6" thickBot="1">
      <c r="B2225" s="82" t="s">
        <v>5194</v>
      </c>
      <c r="C2225" s="86" t="s">
        <v>5205</v>
      </c>
      <c r="D2225" s="86" t="s">
        <v>5218</v>
      </c>
      <c r="E2225" s="86">
        <v>1972.75</v>
      </c>
      <c r="F2225" s="86">
        <v>0</v>
      </c>
      <c r="G2225" s="83">
        <v>0</v>
      </c>
    </row>
    <row r="2226" spans="2:7" ht="30.6" thickBot="1">
      <c r="B2226" s="87" t="s">
        <v>5194</v>
      </c>
      <c r="C2226" s="88" t="s">
        <v>5205</v>
      </c>
      <c r="D2226" s="88" t="s">
        <v>5218</v>
      </c>
      <c r="E2226" s="88">
        <v>1972.75</v>
      </c>
      <c r="F2226" s="88">
        <v>0</v>
      </c>
      <c r="G2226" s="89">
        <v>0</v>
      </c>
    </row>
    <row r="2227" spans="2:7" ht="30.6" thickBot="1">
      <c r="B2227" s="82" t="s">
        <v>5216</v>
      </c>
      <c r="C2227" s="86" t="s">
        <v>5281</v>
      </c>
      <c r="D2227" s="86" t="s">
        <v>5218</v>
      </c>
      <c r="E2227" s="86">
        <v>1970.3</v>
      </c>
      <c r="F2227" s="86">
        <v>0</v>
      </c>
      <c r="G2227" s="83">
        <v>0</v>
      </c>
    </row>
    <row r="2228" spans="2:7" ht="30.6" thickBot="1">
      <c r="B2228" s="87" t="s">
        <v>5216</v>
      </c>
      <c r="C2228" s="88" t="s">
        <v>5281</v>
      </c>
      <c r="D2228" s="88" t="s">
        <v>5218</v>
      </c>
      <c r="E2228" s="88">
        <v>1970.35</v>
      </c>
      <c r="F2228" s="88">
        <v>0</v>
      </c>
      <c r="G2228" s="89">
        <v>0</v>
      </c>
    </row>
    <row r="2229" spans="2:7" ht="30.6" thickBot="1">
      <c r="B2229" s="82" t="s">
        <v>5216</v>
      </c>
      <c r="C2229" s="86" t="s">
        <v>5281</v>
      </c>
      <c r="D2229" s="86" t="s">
        <v>5218</v>
      </c>
      <c r="E2229" s="86">
        <v>1970.4</v>
      </c>
      <c r="F2229" s="86">
        <v>0</v>
      </c>
      <c r="G2229" s="83">
        <v>0</v>
      </c>
    </row>
    <row r="2230" spans="2:7" ht="30.6" thickBot="1">
      <c r="B2230" s="87" t="s">
        <v>5216</v>
      </c>
      <c r="C2230" s="88" t="s">
        <v>5281</v>
      </c>
      <c r="D2230" s="88" t="s">
        <v>5218</v>
      </c>
      <c r="E2230" s="88">
        <v>1970.45</v>
      </c>
      <c r="F2230" s="88">
        <v>0</v>
      </c>
      <c r="G2230" s="89">
        <v>0</v>
      </c>
    </row>
    <row r="2231" spans="2:7" ht="30.6" thickBot="1">
      <c r="B2231" s="82" t="s">
        <v>5216</v>
      </c>
      <c r="C2231" s="86" t="s">
        <v>5281</v>
      </c>
      <c r="D2231" s="86" t="s">
        <v>5218</v>
      </c>
      <c r="E2231" s="86">
        <v>1970.5</v>
      </c>
      <c r="F2231" s="86">
        <v>0</v>
      </c>
      <c r="G2231" s="83">
        <v>0</v>
      </c>
    </row>
    <row r="2232" spans="2:7" ht="30.6" thickBot="1">
      <c r="B2232" s="87" t="s">
        <v>5216</v>
      </c>
      <c r="C2232" s="88" t="s">
        <v>5281</v>
      </c>
      <c r="D2232" s="88" t="s">
        <v>5218</v>
      </c>
      <c r="E2232" s="88">
        <v>1970.55</v>
      </c>
      <c r="F2232" s="88">
        <v>0</v>
      </c>
      <c r="G2232" s="89">
        <v>0</v>
      </c>
    </row>
    <row r="2233" spans="2:7" ht="30.6" thickBot="1">
      <c r="B2233" s="82" t="s">
        <v>5216</v>
      </c>
      <c r="C2233" s="86" t="s">
        <v>5281</v>
      </c>
      <c r="D2233" s="86" t="s">
        <v>5218</v>
      </c>
      <c r="E2233" s="86">
        <v>1970.6</v>
      </c>
      <c r="F2233" s="86">
        <v>0</v>
      </c>
      <c r="G2233" s="83">
        <v>0</v>
      </c>
    </row>
    <row r="2234" spans="2:7" ht="30.6" thickBot="1">
      <c r="B2234" s="87" t="s">
        <v>5216</v>
      </c>
      <c r="C2234" s="88" t="s">
        <v>5281</v>
      </c>
      <c r="D2234" s="88" t="s">
        <v>5218</v>
      </c>
      <c r="E2234" s="88">
        <v>1970.65</v>
      </c>
      <c r="F2234" s="88">
        <v>0</v>
      </c>
      <c r="G2234" s="89">
        <v>0</v>
      </c>
    </row>
    <row r="2235" spans="2:7" ht="30.6" thickBot="1">
      <c r="B2235" s="82" t="s">
        <v>5216</v>
      </c>
      <c r="C2235" s="86" t="s">
        <v>5281</v>
      </c>
      <c r="D2235" s="86" t="s">
        <v>5218</v>
      </c>
      <c r="E2235" s="86">
        <v>1970.69</v>
      </c>
      <c r="F2235" s="86">
        <v>0</v>
      </c>
      <c r="G2235" s="83">
        <v>0</v>
      </c>
    </row>
    <row r="2236" spans="2:7" ht="30.6" thickBot="1">
      <c r="B2236" s="87" t="s">
        <v>5216</v>
      </c>
      <c r="C2236" s="88" t="s">
        <v>5281</v>
      </c>
      <c r="D2236" s="88" t="s">
        <v>5218</v>
      </c>
      <c r="E2236" s="88">
        <v>1970.74</v>
      </c>
      <c r="F2236" s="88">
        <v>0</v>
      </c>
      <c r="G2236" s="89">
        <v>0</v>
      </c>
    </row>
    <row r="2237" spans="2:7" ht="30.6" thickBot="1">
      <c r="B2237" s="82" t="s">
        <v>5216</v>
      </c>
      <c r="C2237" s="86" t="s">
        <v>5281</v>
      </c>
      <c r="D2237" s="86" t="s">
        <v>5218</v>
      </c>
      <c r="E2237" s="86">
        <v>1970.79</v>
      </c>
      <c r="F2237" s="86">
        <v>0</v>
      </c>
      <c r="G2237" s="83">
        <v>0</v>
      </c>
    </row>
    <row r="2238" spans="2:7" ht="30.6" thickBot="1">
      <c r="B2238" s="87" t="s">
        <v>5216</v>
      </c>
      <c r="C2238" s="88" t="s">
        <v>5281</v>
      </c>
      <c r="D2238" s="88" t="s">
        <v>5218</v>
      </c>
      <c r="E2238" s="88">
        <v>1970.84</v>
      </c>
      <c r="F2238" s="88">
        <v>0</v>
      </c>
      <c r="G2238" s="89">
        <v>0</v>
      </c>
    </row>
    <row r="2239" spans="2:7" ht="30.6" thickBot="1">
      <c r="B2239" s="82" t="s">
        <v>5216</v>
      </c>
      <c r="C2239" s="86" t="s">
        <v>5281</v>
      </c>
      <c r="D2239" s="86" t="s">
        <v>5218</v>
      </c>
      <c r="E2239" s="86">
        <v>1970.89</v>
      </c>
      <c r="F2239" s="86">
        <v>0</v>
      </c>
      <c r="G2239" s="83">
        <v>0</v>
      </c>
    </row>
    <row r="2240" spans="2:7" ht="30.6" thickBot="1">
      <c r="B2240" s="87" t="s">
        <v>5216</v>
      </c>
      <c r="C2240" s="88" t="s">
        <v>5281</v>
      </c>
      <c r="D2240" s="88" t="s">
        <v>5218</v>
      </c>
      <c r="E2240" s="88">
        <v>1970.94</v>
      </c>
      <c r="F2240" s="88">
        <v>0</v>
      </c>
      <c r="G2240" s="89">
        <v>0</v>
      </c>
    </row>
    <row r="2241" spans="2:7" ht="30.6" thickBot="1">
      <c r="B2241" s="82" t="s">
        <v>5216</v>
      </c>
      <c r="C2241" s="86" t="s">
        <v>5281</v>
      </c>
      <c r="D2241" s="86" t="s">
        <v>5218</v>
      </c>
      <c r="E2241" s="86">
        <v>1970.99</v>
      </c>
      <c r="F2241" s="86">
        <v>0</v>
      </c>
      <c r="G2241" s="83">
        <v>0</v>
      </c>
    </row>
    <row r="2242" spans="2:7" ht="30.6" thickBot="1">
      <c r="B2242" s="87" t="s">
        <v>5216</v>
      </c>
      <c r="C2242" s="88" t="s">
        <v>5281</v>
      </c>
      <c r="D2242" s="88" t="s">
        <v>5218</v>
      </c>
      <c r="E2242" s="88">
        <v>1971.04</v>
      </c>
      <c r="F2242" s="88">
        <v>0</v>
      </c>
      <c r="G2242" s="89">
        <v>0</v>
      </c>
    </row>
    <row r="2243" spans="2:7" ht="30.6" thickBot="1">
      <c r="B2243" s="82" t="s">
        <v>5216</v>
      </c>
      <c r="C2243" s="86" t="s">
        <v>5281</v>
      </c>
      <c r="D2243" s="86" t="s">
        <v>5218</v>
      </c>
      <c r="E2243" s="86">
        <v>1971.09</v>
      </c>
      <c r="F2243" s="86">
        <v>0</v>
      </c>
      <c r="G2243" s="83">
        <v>0</v>
      </c>
    </row>
    <row r="2244" spans="2:7" ht="30.6" thickBot="1">
      <c r="B2244" s="87" t="s">
        <v>5216</v>
      </c>
      <c r="C2244" s="88" t="s">
        <v>5281</v>
      </c>
      <c r="D2244" s="88" t="s">
        <v>5218</v>
      </c>
      <c r="E2244" s="88">
        <v>1971.13</v>
      </c>
      <c r="F2244" s="88">
        <v>0</v>
      </c>
      <c r="G2244" s="89">
        <v>0</v>
      </c>
    </row>
    <row r="2245" spans="2:7" ht="30.6" thickBot="1">
      <c r="B2245" s="82" t="s">
        <v>5216</v>
      </c>
      <c r="C2245" s="86" t="s">
        <v>5281</v>
      </c>
      <c r="D2245" s="86" t="s">
        <v>5218</v>
      </c>
      <c r="E2245" s="86">
        <v>1971.18</v>
      </c>
      <c r="F2245" s="86">
        <v>0</v>
      </c>
      <c r="G2245" s="83">
        <v>0</v>
      </c>
    </row>
    <row r="2246" spans="2:7" ht="30.6" thickBot="1">
      <c r="B2246" s="87" t="s">
        <v>5216</v>
      </c>
      <c r="C2246" s="88" t="s">
        <v>5281</v>
      </c>
      <c r="D2246" s="88" t="s">
        <v>5218</v>
      </c>
      <c r="E2246" s="88">
        <v>1971.23</v>
      </c>
      <c r="F2246" s="88">
        <v>0</v>
      </c>
      <c r="G2246" s="89">
        <v>0</v>
      </c>
    </row>
    <row r="2247" spans="2:7" ht="30.6" thickBot="1">
      <c r="B2247" s="82" t="s">
        <v>5216</v>
      </c>
      <c r="C2247" s="86" t="s">
        <v>5281</v>
      </c>
      <c r="D2247" s="86" t="s">
        <v>5218</v>
      </c>
      <c r="E2247" s="86">
        <v>1971.28</v>
      </c>
      <c r="F2247" s="86">
        <v>0</v>
      </c>
      <c r="G2247" s="83">
        <v>0</v>
      </c>
    </row>
    <row r="2248" spans="2:7" ht="30.6" thickBot="1">
      <c r="B2248" s="87" t="s">
        <v>5216</v>
      </c>
      <c r="C2248" s="88" t="s">
        <v>5281</v>
      </c>
      <c r="D2248" s="88" t="s">
        <v>5218</v>
      </c>
      <c r="E2248" s="88">
        <v>1971.33</v>
      </c>
      <c r="F2248" s="88">
        <v>0</v>
      </c>
      <c r="G2248" s="89">
        <v>0</v>
      </c>
    </row>
    <row r="2249" spans="2:7" ht="30.6" thickBot="1">
      <c r="B2249" s="82" t="s">
        <v>5216</v>
      </c>
      <c r="C2249" s="86" t="s">
        <v>5281</v>
      </c>
      <c r="D2249" s="86" t="s">
        <v>5218</v>
      </c>
      <c r="E2249" s="86">
        <v>1971.38</v>
      </c>
      <c r="F2249" s="86">
        <v>0</v>
      </c>
      <c r="G2249" s="83">
        <v>0</v>
      </c>
    </row>
    <row r="2250" spans="2:7" ht="30.6" thickBot="1">
      <c r="B2250" s="87" t="s">
        <v>5216</v>
      </c>
      <c r="C2250" s="88" t="s">
        <v>5281</v>
      </c>
      <c r="D2250" s="88" t="s">
        <v>5218</v>
      </c>
      <c r="E2250" s="88">
        <v>1971.42</v>
      </c>
      <c r="F2250" s="88">
        <v>0</v>
      </c>
      <c r="G2250" s="89">
        <v>0</v>
      </c>
    </row>
    <row r="2251" spans="2:7" ht="30.6" thickBot="1">
      <c r="B2251" s="82" t="s">
        <v>5216</v>
      </c>
      <c r="C2251" s="86" t="s">
        <v>5281</v>
      </c>
      <c r="D2251" s="86" t="s">
        <v>5218</v>
      </c>
      <c r="E2251" s="86">
        <v>1971.47</v>
      </c>
      <c r="F2251" s="86">
        <v>0</v>
      </c>
      <c r="G2251" s="83">
        <v>0</v>
      </c>
    </row>
    <row r="2252" spans="2:7" ht="30.6" thickBot="1">
      <c r="B2252" s="87" t="s">
        <v>5216</v>
      </c>
      <c r="C2252" s="88" t="s">
        <v>5281</v>
      </c>
      <c r="D2252" s="88" t="s">
        <v>5218</v>
      </c>
      <c r="E2252" s="88">
        <v>1971.52</v>
      </c>
      <c r="F2252" s="88">
        <v>0</v>
      </c>
      <c r="G2252" s="89">
        <v>0</v>
      </c>
    </row>
    <row r="2253" spans="2:7" ht="30.6" thickBot="1">
      <c r="B2253" s="82" t="s">
        <v>5216</v>
      </c>
      <c r="C2253" s="86" t="s">
        <v>5281</v>
      </c>
      <c r="D2253" s="86" t="s">
        <v>5218</v>
      </c>
      <c r="E2253" s="86">
        <v>1971.57</v>
      </c>
      <c r="F2253" s="86">
        <v>0</v>
      </c>
      <c r="G2253" s="83">
        <v>0</v>
      </c>
    </row>
    <row r="2254" spans="2:7" ht="30.6" thickBot="1">
      <c r="B2254" s="87" t="s">
        <v>5216</v>
      </c>
      <c r="C2254" s="88" t="s">
        <v>5281</v>
      </c>
      <c r="D2254" s="88" t="s">
        <v>5218</v>
      </c>
      <c r="E2254" s="88">
        <v>1971.62</v>
      </c>
      <c r="F2254" s="88">
        <v>0</v>
      </c>
      <c r="G2254" s="89">
        <v>0</v>
      </c>
    </row>
    <row r="2255" spans="2:7" ht="30.6" thickBot="1">
      <c r="B2255" s="82" t="s">
        <v>5216</v>
      </c>
      <c r="C2255" s="86" t="s">
        <v>5281</v>
      </c>
      <c r="D2255" s="86" t="s">
        <v>5218</v>
      </c>
      <c r="E2255" s="86">
        <v>1971.67</v>
      </c>
      <c r="F2255" s="86">
        <v>0</v>
      </c>
      <c r="G2255" s="83">
        <v>0</v>
      </c>
    </row>
    <row r="2256" spans="2:7" ht="30.6" thickBot="1">
      <c r="B2256" s="87" t="s">
        <v>5216</v>
      </c>
      <c r="C2256" s="88" t="s">
        <v>5281</v>
      </c>
      <c r="D2256" s="88" t="s">
        <v>5218</v>
      </c>
      <c r="E2256" s="88">
        <v>1971.71</v>
      </c>
      <c r="F2256" s="88">
        <v>0</v>
      </c>
      <c r="G2256" s="89">
        <v>0</v>
      </c>
    </row>
    <row r="2257" spans="2:7" ht="30.6" thickBot="1">
      <c r="B2257" s="82" t="s">
        <v>5216</v>
      </c>
      <c r="C2257" s="86" t="s">
        <v>5281</v>
      </c>
      <c r="D2257" s="86" t="s">
        <v>5218</v>
      </c>
      <c r="E2257" s="86">
        <v>1971.76</v>
      </c>
      <c r="F2257" s="86">
        <v>0</v>
      </c>
      <c r="G2257" s="83">
        <v>0</v>
      </c>
    </row>
    <row r="2258" spans="2:7" ht="30.6" thickBot="1">
      <c r="B2258" s="87" t="s">
        <v>5216</v>
      </c>
      <c r="C2258" s="88" t="s">
        <v>5281</v>
      </c>
      <c r="D2258" s="88" t="s">
        <v>5218</v>
      </c>
      <c r="E2258" s="88">
        <v>1971.81</v>
      </c>
      <c r="F2258" s="88">
        <v>0</v>
      </c>
      <c r="G2258" s="89">
        <v>0</v>
      </c>
    </row>
    <row r="2259" spans="2:7" ht="30.6" thickBot="1">
      <c r="B2259" s="82" t="s">
        <v>5216</v>
      </c>
      <c r="C2259" s="86" t="s">
        <v>5281</v>
      </c>
      <c r="D2259" s="86" t="s">
        <v>5218</v>
      </c>
      <c r="E2259" s="86">
        <v>1971.86</v>
      </c>
      <c r="F2259" s="86">
        <v>0</v>
      </c>
      <c r="G2259" s="83">
        <v>0</v>
      </c>
    </row>
    <row r="2260" spans="2:7" ht="30.6" thickBot="1">
      <c r="B2260" s="87" t="s">
        <v>5216</v>
      </c>
      <c r="C2260" s="88" t="s">
        <v>5281</v>
      </c>
      <c r="D2260" s="88" t="s">
        <v>5218</v>
      </c>
      <c r="E2260" s="88">
        <v>1971.9</v>
      </c>
      <c r="F2260" s="88">
        <v>0</v>
      </c>
      <c r="G2260" s="89">
        <v>0</v>
      </c>
    </row>
    <row r="2261" spans="2:7" ht="30.6" thickBot="1">
      <c r="B2261" s="82" t="s">
        <v>5216</v>
      </c>
      <c r="C2261" s="86" t="s">
        <v>5281</v>
      </c>
      <c r="D2261" s="86" t="s">
        <v>5218</v>
      </c>
      <c r="E2261" s="86">
        <v>1971.95</v>
      </c>
      <c r="F2261" s="86">
        <v>0</v>
      </c>
      <c r="G2261" s="83">
        <v>0</v>
      </c>
    </row>
    <row r="2262" spans="2:7" ht="30.6" thickBot="1">
      <c r="B2262" s="87" t="s">
        <v>5216</v>
      </c>
      <c r="C2262" s="88" t="s">
        <v>5281</v>
      </c>
      <c r="D2262" s="88" t="s">
        <v>5218</v>
      </c>
      <c r="E2262" s="88">
        <v>1972</v>
      </c>
      <c r="F2262" s="88">
        <v>0</v>
      </c>
      <c r="G2262" s="89">
        <v>0</v>
      </c>
    </row>
    <row r="2263" spans="2:7" ht="30.6" thickBot="1">
      <c r="B2263" s="82" t="s">
        <v>5216</v>
      </c>
      <c r="C2263" s="86" t="s">
        <v>5281</v>
      </c>
      <c r="D2263" s="86" t="s">
        <v>5218</v>
      </c>
      <c r="E2263" s="86">
        <v>1972.05</v>
      </c>
      <c r="F2263" s="86">
        <v>0</v>
      </c>
      <c r="G2263" s="83">
        <v>0</v>
      </c>
    </row>
    <row r="2264" spans="2:7" ht="30.6" thickBot="1">
      <c r="B2264" s="87" t="s">
        <v>5216</v>
      </c>
      <c r="C2264" s="88" t="s">
        <v>5281</v>
      </c>
      <c r="D2264" s="88" t="s">
        <v>5218</v>
      </c>
      <c r="E2264" s="88">
        <v>1972.1</v>
      </c>
      <c r="F2264" s="88">
        <v>0</v>
      </c>
      <c r="G2264" s="89">
        <v>0</v>
      </c>
    </row>
    <row r="2265" spans="2:7" ht="30.6" thickBot="1">
      <c r="B2265" s="82" t="s">
        <v>5216</v>
      </c>
      <c r="C2265" s="86" t="s">
        <v>5281</v>
      </c>
      <c r="D2265" s="86" t="s">
        <v>5218</v>
      </c>
      <c r="E2265" s="86">
        <v>1972.14</v>
      </c>
      <c r="F2265" s="86">
        <v>0</v>
      </c>
      <c r="G2265" s="83">
        <v>0</v>
      </c>
    </row>
    <row r="2266" spans="2:7" ht="30.6" thickBot="1">
      <c r="B2266" s="87" t="s">
        <v>5216</v>
      </c>
      <c r="C2266" s="88" t="s">
        <v>5281</v>
      </c>
      <c r="D2266" s="88" t="s">
        <v>5218</v>
      </c>
      <c r="E2266" s="88">
        <v>1972.19</v>
      </c>
      <c r="F2266" s="88">
        <v>0</v>
      </c>
      <c r="G2266" s="89">
        <v>0</v>
      </c>
    </row>
    <row r="2267" spans="2:7" ht="30.6" thickBot="1">
      <c r="B2267" s="82" t="s">
        <v>5216</v>
      </c>
      <c r="C2267" s="86" t="s">
        <v>5281</v>
      </c>
      <c r="D2267" s="86" t="s">
        <v>5218</v>
      </c>
      <c r="E2267" s="86">
        <v>1972.24</v>
      </c>
      <c r="F2267" s="86">
        <v>0</v>
      </c>
      <c r="G2267" s="83">
        <v>0</v>
      </c>
    </row>
    <row r="2268" spans="2:7" ht="30.6" thickBot="1">
      <c r="B2268" s="87" t="s">
        <v>5216</v>
      </c>
      <c r="C2268" s="88" t="s">
        <v>5281</v>
      </c>
      <c r="D2268" s="88" t="s">
        <v>5218</v>
      </c>
      <c r="E2268" s="88">
        <v>1972.29</v>
      </c>
      <c r="F2268" s="88">
        <v>0</v>
      </c>
      <c r="G2268" s="89">
        <v>0</v>
      </c>
    </row>
    <row r="2269" spans="2:7" ht="30.6" thickBot="1">
      <c r="B2269" s="82" t="s">
        <v>5216</v>
      </c>
      <c r="C2269" s="86" t="s">
        <v>5281</v>
      </c>
      <c r="D2269" s="86" t="s">
        <v>5218</v>
      </c>
      <c r="E2269" s="86">
        <v>1972.33</v>
      </c>
      <c r="F2269" s="86">
        <v>0</v>
      </c>
      <c r="G2269" s="83">
        <v>0</v>
      </c>
    </row>
    <row r="2270" spans="2:7" ht="30.6" thickBot="1">
      <c r="B2270" s="87" t="s">
        <v>5216</v>
      </c>
      <c r="C2270" s="88" t="s">
        <v>5281</v>
      </c>
      <c r="D2270" s="88" t="s">
        <v>5218</v>
      </c>
      <c r="E2270" s="88">
        <v>1972.38</v>
      </c>
      <c r="F2270" s="88">
        <v>0</v>
      </c>
      <c r="G2270" s="89">
        <v>0</v>
      </c>
    </row>
    <row r="2271" spans="2:7" ht="30.6" thickBot="1">
      <c r="B2271" s="82" t="s">
        <v>5216</v>
      </c>
      <c r="C2271" s="86" t="s">
        <v>5281</v>
      </c>
      <c r="D2271" s="86" t="s">
        <v>5218</v>
      </c>
      <c r="E2271" s="86">
        <v>1972.43</v>
      </c>
      <c r="F2271" s="86">
        <v>0</v>
      </c>
      <c r="G2271" s="83">
        <v>0</v>
      </c>
    </row>
    <row r="2272" spans="2:7" ht="30.6" thickBot="1">
      <c r="B2272" s="87" t="s">
        <v>5216</v>
      </c>
      <c r="C2272" s="88" t="s">
        <v>5281</v>
      </c>
      <c r="D2272" s="88" t="s">
        <v>5218</v>
      </c>
      <c r="E2272" s="88">
        <v>1972.48</v>
      </c>
      <c r="F2272" s="88">
        <v>0</v>
      </c>
      <c r="G2272" s="89">
        <v>0</v>
      </c>
    </row>
    <row r="2273" spans="2:7" ht="30.6" thickBot="1">
      <c r="B2273" s="82" t="s">
        <v>5216</v>
      </c>
      <c r="C2273" s="86" t="s">
        <v>5281</v>
      </c>
      <c r="D2273" s="86" t="s">
        <v>5218</v>
      </c>
      <c r="E2273" s="86">
        <v>1972.52</v>
      </c>
      <c r="F2273" s="86">
        <v>0</v>
      </c>
      <c r="G2273" s="83">
        <v>0</v>
      </c>
    </row>
    <row r="2274" spans="2:7" ht="30.6" thickBot="1">
      <c r="B2274" s="87" t="s">
        <v>5216</v>
      </c>
      <c r="C2274" s="88" t="s">
        <v>5281</v>
      </c>
      <c r="D2274" s="88" t="s">
        <v>5218</v>
      </c>
      <c r="E2274" s="88">
        <v>1972.57</v>
      </c>
      <c r="F2274" s="88">
        <v>0</v>
      </c>
      <c r="G2274" s="89">
        <v>0</v>
      </c>
    </row>
    <row r="2275" spans="2:7" ht="30.6" thickBot="1">
      <c r="B2275" s="82" t="s">
        <v>5216</v>
      </c>
      <c r="C2275" s="86" t="s">
        <v>5281</v>
      </c>
      <c r="D2275" s="86" t="s">
        <v>5218</v>
      </c>
      <c r="E2275" s="86">
        <v>1972.62</v>
      </c>
      <c r="F2275" s="86">
        <v>0</v>
      </c>
      <c r="G2275" s="83">
        <v>0</v>
      </c>
    </row>
    <row r="2276" spans="2:7" ht="30.6" thickBot="1">
      <c r="B2276" s="87" t="s">
        <v>5216</v>
      </c>
      <c r="C2276" s="88" t="s">
        <v>5281</v>
      </c>
      <c r="D2276" s="88" t="s">
        <v>5218</v>
      </c>
      <c r="E2276" s="88">
        <v>1972.66</v>
      </c>
      <c r="F2276" s="88">
        <v>0</v>
      </c>
      <c r="G2276" s="89">
        <v>0</v>
      </c>
    </row>
    <row r="2277" spans="2:7" ht="30.6" thickBot="1">
      <c r="B2277" s="82" t="s">
        <v>5216</v>
      </c>
      <c r="C2277" s="86" t="s">
        <v>5281</v>
      </c>
      <c r="D2277" s="86" t="s">
        <v>5218</v>
      </c>
      <c r="E2277" s="86">
        <v>1972.71</v>
      </c>
      <c r="F2277" s="86">
        <v>0</v>
      </c>
      <c r="G2277" s="83">
        <v>0</v>
      </c>
    </row>
    <row r="2278" spans="2:7" ht="30.6" thickBot="1">
      <c r="B2278" s="87" t="s">
        <v>5216</v>
      </c>
      <c r="C2278" s="88" t="s">
        <v>5281</v>
      </c>
      <c r="D2278" s="88" t="s">
        <v>5218</v>
      </c>
      <c r="E2278" s="88">
        <v>1972.76</v>
      </c>
      <c r="F2278" s="88">
        <v>0</v>
      </c>
      <c r="G2278" s="89">
        <v>0</v>
      </c>
    </row>
    <row r="2279" spans="2:7" ht="30.6" thickBot="1">
      <c r="B2279" s="82" t="s">
        <v>5216</v>
      </c>
      <c r="C2279" s="86" t="s">
        <v>5281</v>
      </c>
      <c r="D2279" s="86" t="s">
        <v>5218</v>
      </c>
      <c r="E2279" s="86">
        <v>1972.81</v>
      </c>
      <c r="F2279" s="86">
        <v>0</v>
      </c>
      <c r="G2279" s="83">
        <v>0</v>
      </c>
    </row>
    <row r="2280" spans="2:7" ht="30.6" thickBot="1">
      <c r="B2280" s="87" t="s">
        <v>5216</v>
      </c>
      <c r="C2280" s="88" t="s">
        <v>5281</v>
      </c>
      <c r="D2280" s="88" t="s">
        <v>5218</v>
      </c>
      <c r="E2280" s="88">
        <v>1972.85</v>
      </c>
      <c r="F2280" s="88">
        <v>0</v>
      </c>
      <c r="G2280" s="89">
        <v>0</v>
      </c>
    </row>
    <row r="2281" spans="2:7" ht="30.6" thickBot="1">
      <c r="B2281" s="82" t="s">
        <v>5216</v>
      </c>
      <c r="C2281" s="86" t="s">
        <v>5281</v>
      </c>
      <c r="D2281" s="86" t="s">
        <v>5218</v>
      </c>
      <c r="E2281" s="86">
        <v>1972.9</v>
      </c>
      <c r="F2281" s="86">
        <v>0</v>
      </c>
      <c r="G2281" s="83">
        <v>0</v>
      </c>
    </row>
    <row r="2282" spans="2:7" ht="30.6" thickBot="1">
      <c r="B2282" s="87" t="s">
        <v>5216</v>
      </c>
      <c r="C2282" s="88" t="s">
        <v>5281</v>
      </c>
      <c r="D2282" s="88" t="s">
        <v>5218</v>
      </c>
      <c r="E2282" s="88">
        <v>1972.95</v>
      </c>
      <c r="F2282" s="88">
        <v>0</v>
      </c>
      <c r="G2282" s="89">
        <v>0</v>
      </c>
    </row>
    <row r="2283" spans="2:7" ht="30.6" thickBot="1">
      <c r="B2283" s="82" t="s">
        <v>5216</v>
      </c>
      <c r="C2283" s="86" t="s">
        <v>5281</v>
      </c>
      <c r="D2283" s="86" t="s">
        <v>5218</v>
      </c>
      <c r="E2283" s="86">
        <v>1972.99</v>
      </c>
      <c r="F2283" s="86">
        <v>0</v>
      </c>
      <c r="G2283" s="83">
        <v>0</v>
      </c>
    </row>
    <row r="2284" spans="2:7" ht="30.6" thickBot="1">
      <c r="B2284" s="87" t="s">
        <v>5216</v>
      </c>
      <c r="C2284" s="88" t="s">
        <v>5281</v>
      </c>
      <c r="D2284" s="88" t="s">
        <v>5218</v>
      </c>
      <c r="E2284" s="88">
        <v>1973.04</v>
      </c>
      <c r="F2284" s="88">
        <v>0</v>
      </c>
      <c r="G2284" s="89">
        <v>0</v>
      </c>
    </row>
    <row r="2285" spans="2:7" ht="30.6" thickBot="1">
      <c r="B2285" s="82" t="s">
        <v>5216</v>
      </c>
      <c r="C2285" s="86" t="s">
        <v>5281</v>
      </c>
      <c r="D2285" s="86" t="s">
        <v>5218</v>
      </c>
      <c r="E2285" s="86">
        <v>1973.09</v>
      </c>
      <c r="F2285" s="86">
        <v>0</v>
      </c>
      <c r="G2285" s="83">
        <v>0</v>
      </c>
    </row>
    <row r="2286" spans="2:7" ht="30.6" thickBot="1">
      <c r="B2286" s="87" t="s">
        <v>5216</v>
      </c>
      <c r="C2286" s="88" t="s">
        <v>5281</v>
      </c>
      <c r="D2286" s="88" t="s">
        <v>5218</v>
      </c>
      <c r="E2286" s="88">
        <v>1973.14</v>
      </c>
      <c r="F2286" s="88">
        <v>0</v>
      </c>
      <c r="G2286" s="89">
        <v>0</v>
      </c>
    </row>
    <row r="2287" spans="2:7" ht="30.6" thickBot="1">
      <c r="B2287" s="82" t="s">
        <v>5216</v>
      </c>
      <c r="C2287" s="86" t="s">
        <v>5281</v>
      </c>
      <c r="D2287" s="86" t="s">
        <v>5218</v>
      </c>
      <c r="E2287" s="86">
        <v>1973.18</v>
      </c>
      <c r="F2287" s="86">
        <v>0</v>
      </c>
      <c r="G2287" s="83">
        <v>0</v>
      </c>
    </row>
    <row r="2288" spans="2:7" ht="30.6" thickBot="1">
      <c r="B2288" s="87" t="s">
        <v>5216</v>
      </c>
      <c r="C2288" s="88" t="s">
        <v>5281</v>
      </c>
      <c r="D2288" s="88" t="s">
        <v>5218</v>
      </c>
      <c r="E2288" s="88">
        <v>1973.23</v>
      </c>
      <c r="F2288" s="88">
        <v>0</v>
      </c>
      <c r="G2288" s="89">
        <v>0</v>
      </c>
    </row>
    <row r="2289" spans="2:7" ht="30.6" thickBot="1">
      <c r="B2289" s="82" t="s">
        <v>5216</v>
      </c>
      <c r="C2289" s="86" t="s">
        <v>5281</v>
      </c>
      <c r="D2289" s="86" t="s">
        <v>5218</v>
      </c>
      <c r="E2289" s="86">
        <v>1973.28</v>
      </c>
      <c r="F2289" s="86">
        <v>0</v>
      </c>
      <c r="G2289" s="83">
        <v>0</v>
      </c>
    </row>
    <row r="2290" spans="2:7" ht="30.6" thickBot="1">
      <c r="B2290" s="87" t="s">
        <v>5216</v>
      </c>
      <c r="C2290" s="88" t="s">
        <v>5281</v>
      </c>
      <c r="D2290" s="88" t="s">
        <v>5218</v>
      </c>
      <c r="E2290" s="88">
        <v>1973.32</v>
      </c>
      <c r="F2290" s="88">
        <v>0</v>
      </c>
      <c r="G2290" s="89">
        <v>0</v>
      </c>
    </row>
    <row r="2291" spans="2:7" ht="30.6" thickBot="1">
      <c r="B2291" s="82" t="s">
        <v>5216</v>
      </c>
      <c r="C2291" s="86" t="s">
        <v>5281</v>
      </c>
      <c r="D2291" s="86" t="s">
        <v>5218</v>
      </c>
      <c r="E2291" s="86">
        <v>1973.37</v>
      </c>
      <c r="F2291" s="86">
        <v>0</v>
      </c>
      <c r="G2291" s="83">
        <v>0</v>
      </c>
    </row>
    <row r="2292" spans="2:7" ht="30.6" thickBot="1">
      <c r="B2292" s="87" t="s">
        <v>5216</v>
      </c>
      <c r="C2292" s="88" t="s">
        <v>5281</v>
      </c>
      <c r="D2292" s="88" t="s">
        <v>5218</v>
      </c>
      <c r="E2292" s="88">
        <v>1973.42</v>
      </c>
      <c r="F2292" s="88">
        <v>0</v>
      </c>
      <c r="G2292" s="89">
        <v>0</v>
      </c>
    </row>
    <row r="2293" spans="2:7" ht="30.6" thickBot="1">
      <c r="B2293" s="82" t="s">
        <v>5216</v>
      </c>
      <c r="C2293" s="86" t="s">
        <v>5281</v>
      </c>
      <c r="D2293" s="86" t="s">
        <v>5218</v>
      </c>
      <c r="E2293" s="86">
        <v>1973.46</v>
      </c>
      <c r="F2293" s="86">
        <v>0</v>
      </c>
      <c r="G2293" s="83">
        <v>0</v>
      </c>
    </row>
    <row r="2294" spans="2:7" ht="30.6" thickBot="1">
      <c r="B2294" s="87" t="s">
        <v>5216</v>
      </c>
      <c r="C2294" s="88" t="s">
        <v>5281</v>
      </c>
      <c r="D2294" s="88" t="s">
        <v>5218</v>
      </c>
      <c r="E2294" s="88">
        <v>1973.51</v>
      </c>
      <c r="F2294" s="88">
        <v>0</v>
      </c>
      <c r="G2294" s="89">
        <v>0</v>
      </c>
    </row>
    <row r="2295" spans="2:7" ht="30.6" thickBot="1">
      <c r="B2295" s="82" t="s">
        <v>5216</v>
      </c>
      <c r="C2295" s="86" t="s">
        <v>5281</v>
      </c>
      <c r="D2295" s="86" t="s">
        <v>5218</v>
      </c>
      <c r="E2295" s="86">
        <v>1973.56</v>
      </c>
      <c r="F2295" s="86">
        <v>0</v>
      </c>
      <c r="G2295" s="83">
        <v>0</v>
      </c>
    </row>
    <row r="2296" spans="2:7" ht="30.6" thickBot="1">
      <c r="B2296" s="87" t="s">
        <v>5216</v>
      </c>
      <c r="C2296" s="88" t="s">
        <v>5281</v>
      </c>
      <c r="D2296" s="88" t="s">
        <v>5218</v>
      </c>
      <c r="E2296" s="88">
        <v>1973.6</v>
      </c>
      <c r="F2296" s="88">
        <v>0</v>
      </c>
      <c r="G2296" s="89">
        <v>0</v>
      </c>
    </row>
    <row r="2297" spans="2:7" ht="30.6" thickBot="1">
      <c r="B2297" s="82" t="s">
        <v>5216</v>
      </c>
      <c r="C2297" s="86" t="s">
        <v>5281</v>
      </c>
      <c r="D2297" s="86" t="s">
        <v>5218</v>
      </c>
      <c r="E2297" s="86">
        <v>1973.65</v>
      </c>
      <c r="F2297" s="86">
        <v>0</v>
      </c>
      <c r="G2297" s="83">
        <v>0</v>
      </c>
    </row>
    <row r="2298" spans="2:7" ht="30.6" thickBot="1">
      <c r="B2298" s="87" t="s">
        <v>5216</v>
      </c>
      <c r="C2298" s="88" t="s">
        <v>5281</v>
      </c>
      <c r="D2298" s="88" t="s">
        <v>5218</v>
      </c>
      <c r="E2298" s="88">
        <v>1973.7</v>
      </c>
      <c r="F2298" s="88">
        <v>0</v>
      </c>
      <c r="G2298" s="89">
        <v>0</v>
      </c>
    </row>
    <row r="2299" spans="2:7" ht="30.6" thickBot="1">
      <c r="B2299" s="82" t="s">
        <v>5216</v>
      </c>
      <c r="C2299" s="86" t="s">
        <v>5281</v>
      </c>
      <c r="D2299" s="86" t="s">
        <v>5218</v>
      </c>
      <c r="E2299" s="86">
        <v>1973.74</v>
      </c>
      <c r="F2299" s="86">
        <v>0</v>
      </c>
      <c r="G2299" s="83">
        <v>0</v>
      </c>
    </row>
    <row r="2300" spans="2:7" ht="30.6" thickBot="1">
      <c r="B2300" s="87" t="s">
        <v>5216</v>
      </c>
      <c r="C2300" s="88" t="s">
        <v>5281</v>
      </c>
      <c r="D2300" s="88" t="s">
        <v>5218</v>
      </c>
      <c r="E2300" s="88">
        <v>1973.79</v>
      </c>
      <c r="F2300" s="88">
        <v>0</v>
      </c>
      <c r="G2300" s="89">
        <v>0</v>
      </c>
    </row>
    <row r="2301" spans="2:7" ht="30.6" thickBot="1">
      <c r="B2301" s="82" t="s">
        <v>5216</v>
      </c>
      <c r="C2301" s="86" t="s">
        <v>5281</v>
      </c>
      <c r="D2301" s="86" t="s">
        <v>5218</v>
      </c>
      <c r="E2301" s="86">
        <v>1973.84</v>
      </c>
      <c r="F2301" s="86">
        <v>0</v>
      </c>
      <c r="G2301" s="83">
        <v>0</v>
      </c>
    </row>
    <row r="2302" spans="2:7" ht="30.6" thickBot="1">
      <c r="B2302" s="87" t="s">
        <v>5216</v>
      </c>
      <c r="C2302" s="88" t="s">
        <v>5281</v>
      </c>
      <c r="D2302" s="88" t="s">
        <v>5218</v>
      </c>
      <c r="E2302" s="88">
        <v>1973.88</v>
      </c>
      <c r="F2302" s="88">
        <v>0</v>
      </c>
      <c r="G2302" s="89">
        <v>0</v>
      </c>
    </row>
    <row r="2303" spans="2:7" ht="30.6" thickBot="1">
      <c r="B2303" s="82" t="s">
        <v>5216</v>
      </c>
      <c r="C2303" s="86" t="s">
        <v>5281</v>
      </c>
      <c r="D2303" s="86" t="s">
        <v>5218</v>
      </c>
      <c r="E2303" s="86">
        <v>1973.93</v>
      </c>
      <c r="F2303" s="86">
        <v>0</v>
      </c>
      <c r="G2303" s="83">
        <v>0</v>
      </c>
    </row>
    <row r="2304" spans="2:7" ht="30.6" thickBot="1">
      <c r="B2304" s="87" t="s">
        <v>5216</v>
      </c>
      <c r="C2304" s="88" t="s">
        <v>5281</v>
      </c>
      <c r="D2304" s="88" t="s">
        <v>5218</v>
      </c>
      <c r="E2304" s="88">
        <v>1973.98</v>
      </c>
      <c r="F2304" s="88">
        <v>0</v>
      </c>
      <c r="G2304" s="89">
        <v>0</v>
      </c>
    </row>
    <row r="2305" spans="2:7" ht="30.6" thickBot="1">
      <c r="B2305" s="82" t="s">
        <v>5216</v>
      </c>
      <c r="C2305" s="86" t="s">
        <v>5281</v>
      </c>
      <c r="D2305" s="86" t="s">
        <v>5218</v>
      </c>
      <c r="E2305" s="86">
        <v>1974.02</v>
      </c>
      <c r="F2305" s="86">
        <v>0</v>
      </c>
      <c r="G2305" s="83">
        <v>0</v>
      </c>
    </row>
    <row r="2306" spans="2:7" ht="30.6" thickBot="1">
      <c r="B2306" s="87" t="s">
        <v>5216</v>
      </c>
      <c r="C2306" s="88" t="s">
        <v>5281</v>
      </c>
      <c r="D2306" s="88" t="s">
        <v>5218</v>
      </c>
      <c r="E2306" s="88">
        <v>1974.07</v>
      </c>
      <c r="F2306" s="88">
        <v>0</v>
      </c>
      <c r="G2306" s="89">
        <v>0</v>
      </c>
    </row>
    <row r="2307" spans="2:7" ht="30.6" thickBot="1">
      <c r="B2307" s="82" t="s">
        <v>5216</v>
      </c>
      <c r="C2307" s="86" t="s">
        <v>5281</v>
      </c>
      <c r="D2307" s="86" t="s">
        <v>5218</v>
      </c>
      <c r="E2307" s="86">
        <v>1974.12</v>
      </c>
      <c r="F2307" s="86">
        <v>0</v>
      </c>
      <c r="G2307" s="83">
        <v>0</v>
      </c>
    </row>
    <row r="2308" spans="2:7" ht="30.6" thickBot="1">
      <c r="B2308" s="87" t="s">
        <v>5216</v>
      </c>
      <c r="C2308" s="88" t="s">
        <v>5281</v>
      </c>
      <c r="D2308" s="88" t="s">
        <v>5218</v>
      </c>
      <c r="E2308" s="88">
        <v>1974.16</v>
      </c>
      <c r="F2308" s="88">
        <v>0</v>
      </c>
      <c r="G2308" s="89">
        <v>0</v>
      </c>
    </row>
    <row r="2309" spans="2:7" ht="30.6" thickBot="1">
      <c r="B2309" s="82" t="s">
        <v>5216</v>
      </c>
      <c r="C2309" s="86" t="s">
        <v>5281</v>
      </c>
      <c r="D2309" s="86" t="s">
        <v>5218</v>
      </c>
      <c r="E2309" s="86">
        <v>1974.21</v>
      </c>
      <c r="F2309" s="86">
        <v>0</v>
      </c>
      <c r="G2309" s="83">
        <v>0</v>
      </c>
    </row>
    <row r="2310" spans="2:7" ht="30.6" thickBot="1">
      <c r="B2310" s="87" t="s">
        <v>5216</v>
      </c>
      <c r="C2310" s="88" t="s">
        <v>5281</v>
      </c>
      <c r="D2310" s="88" t="s">
        <v>5218</v>
      </c>
      <c r="E2310" s="88">
        <v>1974.26</v>
      </c>
      <c r="F2310" s="88">
        <v>0</v>
      </c>
      <c r="G2310" s="89">
        <v>0</v>
      </c>
    </row>
    <row r="2311" spans="2:7" ht="30.6" thickBot="1">
      <c r="B2311" s="82" t="s">
        <v>5216</v>
      </c>
      <c r="C2311" s="86" t="s">
        <v>5281</v>
      </c>
      <c r="D2311" s="86" t="s">
        <v>5218</v>
      </c>
      <c r="E2311" s="86">
        <v>1974.3</v>
      </c>
      <c r="F2311" s="86">
        <v>0</v>
      </c>
      <c r="G2311" s="83">
        <v>0</v>
      </c>
    </row>
    <row r="2312" spans="2:7" ht="30.6" thickBot="1">
      <c r="B2312" s="87" t="s">
        <v>5216</v>
      </c>
      <c r="C2312" s="88" t="s">
        <v>5281</v>
      </c>
      <c r="D2312" s="88" t="s">
        <v>5218</v>
      </c>
      <c r="E2312" s="88">
        <v>1974.35</v>
      </c>
      <c r="F2312" s="88">
        <v>0</v>
      </c>
      <c r="G2312" s="89">
        <v>0</v>
      </c>
    </row>
    <row r="2313" spans="2:7" ht="30.6" thickBot="1">
      <c r="B2313" s="82" t="s">
        <v>5216</v>
      </c>
      <c r="C2313" s="86" t="s">
        <v>5281</v>
      </c>
      <c r="D2313" s="86" t="s">
        <v>5218</v>
      </c>
      <c r="E2313" s="86">
        <v>1974.39</v>
      </c>
      <c r="F2313" s="86">
        <v>0</v>
      </c>
      <c r="G2313" s="83">
        <v>0</v>
      </c>
    </row>
    <row r="2314" spans="2:7" ht="30.6" thickBot="1">
      <c r="B2314" s="87" t="s">
        <v>5216</v>
      </c>
      <c r="C2314" s="88" t="s">
        <v>5281</v>
      </c>
      <c r="D2314" s="88" t="s">
        <v>5218</v>
      </c>
      <c r="E2314" s="88">
        <v>1974.44</v>
      </c>
      <c r="F2314" s="88">
        <v>0</v>
      </c>
      <c r="G2314" s="89">
        <v>0</v>
      </c>
    </row>
    <row r="2315" spans="2:7" ht="30.6" thickBot="1">
      <c r="B2315" s="82" t="s">
        <v>5216</v>
      </c>
      <c r="C2315" s="86" t="s">
        <v>5281</v>
      </c>
      <c r="D2315" s="86" t="s">
        <v>5218</v>
      </c>
      <c r="E2315" s="86">
        <v>1974.49</v>
      </c>
      <c r="F2315" s="86">
        <v>0</v>
      </c>
      <c r="G2315" s="83">
        <v>0</v>
      </c>
    </row>
    <row r="2316" spans="2:7" ht="30.6" thickBot="1">
      <c r="B2316" s="87" t="s">
        <v>5216</v>
      </c>
      <c r="C2316" s="88" t="s">
        <v>5281</v>
      </c>
      <c r="D2316" s="88" t="s">
        <v>5218</v>
      </c>
      <c r="E2316" s="88">
        <v>1974.53</v>
      </c>
      <c r="F2316" s="88">
        <v>0</v>
      </c>
      <c r="G2316" s="89">
        <v>0</v>
      </c>
    </row>
    <row r="2317" spans="2:7" ht="30.6" thickBot="1">
      <c r="B2317" s="82" t="s">
        <v>5216</v>
      </c>
      <c r="C2317" s="86" t="s">
        <v>5281</v>
      </c>
      <c r="D2317" s="86" t="s">
        <v>5218</v>
      </c>
      <c r="E2317" s="86">
        <v>1974.58</v>
      </c>
      <c r="F2317" s="86">
        <v>0</v>
      </c>
      <c r="G2317" s="83">
        <v>0</v>
      </c>
    </row>
    <row r="2318" spans="2:7" ht="30.6" thickBot="1">
      <c r="B2318" s="87" t="s">
        <v>5216</v>
      </c>
      <c r="C2318" s="88" t="s">
        <v>5281</v>
      </c>
      <c r="D2318" s="88" t="s">
        <v>5218</v>
      </c>
      <c r="E2318" s="88">
        <v>1974.63</v>
      </c>
      <c r="F2318" s="88">
        <v>0</v>
      </c>
      <c r="G2318" s="89">
        <v>0</v>
      </c>
    </row>
    <row r="2319" spans="2:7" ht="30.6" thickBot="1">
      <c r="B2319" s="82" t="s">
        <v>5216</v>
      </c>
      <c r="C2319" s="86" t="s">
        <v>5281</v>
      </c>
      <c r="D2319" s="86" t="s">
        <v>5218</v>
      </c>
      <c r="E2319" s="86">
        <v>1974.67</v>
      </c>
      <c r="F2319" s="86">
        <v>0</v>
      </c>
      <c r="G2319" s="83">
        <v>0</v>
      </c>
    </row>
    <row r="2320" spans="2:7" ht="30.6" thickBot="1">
      <c r="B2320" s="87" t="s">
        <v>5216</v>
      </c>
      <c r="C2320" s="88" t="s">
        <v>5281</v>
      </c>
      <c r="D2320" s="88" t="s">
        <v>5218</v>
      </c>
      <c r="E2320" s="88">
        <v>1974.72</v>
      </c>
      <c r="F2320" s="88">
        <v>0</v>
      </c>
      <c r="G2320" s="89">
        <v>0</v>
      </c>
    </row>
    <row r="2321" spans="2:7" ht="30.6" thickBot="1">
      <c r="B2321" s="82" t="s">
        <v>5216</v>
      </c>
      <c r="C2321" s="86" t="s">
        <v>5281</v>
      </c>
      <c r="D2321" s="86" t="s">
        <v>5218</v>
      </c>
      <c r="E2321" s="86">
        <v>1974.76</v>
      </c>
      <c r="F2321" s="86">
        <v>0</v>
      </c>
      <c r="G2321" s="83">
        <v>0</v>
      </c>
    </row>
    <row r="2322" spans="2:7" ht="30.6" thickBot="1">
      <c r="B2322" s="87" t="s">
        <v>5216</v>
      </c>
      <c r="C2322" s="88" t="s">
        <v>5281</v>
      </c>
      <c r="D2322" s="88" t="s">
        <v>5218</v>
      </c>
      <c r="E2322" s="88">
        <v>1974.81</v>
      </c>
      <c r="F2322" s="88">
        <v>0</v>
      </c>
      <c r="G2322" s="89">
        <v>0</v>
      </c>
    </row>
    <row r="2323" spans="2:7" ht="30.6" thickBot="1">
      <c r="B2323" s="82" t="s">
        <v>5216</v>
      </c>
      <c r="C2323" s="86" t="s">
        <v>5281</v>
      </c>
      <c r="D2323" s="86" t="s">
        <v>5218</v>
      </c>
      <c r="E2323" s="86">
        <v>1974.86</v>
      </c>
      <c r="F2323" s="86">
        <v>0</v>
      </c>
      <c r="G2323" s="83">
        <v>0</v>
      </c>
    </row>
    <row r="2324" spans="2:7" ht="30.6" thickBot="1">
      <c r="B2324" s="87" t="s">
        <v>5216</v>
      </c>
      <c r="C2324" s="88" t="s">
        <v>5281</v>
      </c>
      <c r="D2324" s="88" t="s">
        <v>5218</v>
      </c>
      <c r="E2324" s="88">
        <v>1974.9</v>
      </c>
      <c r="F2324" s="88">
        <v>0</v>
      </c>
      <c r="G2324" s="89">
        <v>0</v>
      </c>
    </row>
    <row r="2325" spans="2:7" ht="30.6" thickBot="1">
      <c r="B2325" s="82" t="s">
        <v>5216</v>
      </c>
      <c r="C2325" s="86" t="s">
        <v>5281</v>
      </c>
      <c r="D2325" s="86" t="s">
        <v>5218</v>
      </c>
      <c r="E2325" s="86">
        <v>1974.95</v>
      </c>
      <c r="F2325" s="86">
        <v>0</v>
      </c>
      <c r="G2325" s="83">
        <v>0</v>
      </c>
    </row>
    <row r="2326" spans="2:7" ht="30.6" thickBot="1">
      <c r="B2326" s="87" t="s">
        <v>5216</v>
      </c>
      <c r="C2326" s="88" t="s">
        <v>5281</v>
      </c>
      <c r="D2326" s="88" t="s">
        <v>5218</v>
      </c>
      <c r="E2326" s="88">
        <v>1974.99</v>
      </c>
      <c r="F2326" s="88">
        <v>0</v>
      </c>
      <c r="G2326" s="89">
        <v>0</v>
      </c>
    </row>
    <row r="2327" spans="2:7" ht="30.6" thickBot="1">
      <c r="B2327" s="82" t="s">
        <v>5216</v>
      </c>
      <c r="C2327" s="86" t="s">
        <v>5281</v>
      </c>
      <c r="D2327" s="86" t="s">
        <v>5218</v>
      </c>
      <c r="E2327" s="86">
        <v>1975.04</v>
      </c>
      <c r="F2327" s="86">
        <v>0</v>
      </c>
      <c r="G2327" s="83">
        <v>0</v>
      </c>
    </row>
    <row r="2328" spans="2:7" ht="30.6" thickBot="1">
      <c r="B2328" s="87" t="s">
        <v>5216</v>
      </c>
      <c r="C2328" s="88" t="s">
        <v>5281</v>
      </c>
      <c r="D2328" s="88" t="s">
        <v>5218</v>
      </c>
      <c r="E2328" s="88">
        <v>1975.04</v>
      </c>
      <c r="F2328" s="88">
        <v>0</v>
      </c>
      <c r="G2328" s="89">
        <v>0</v>
      </c>
    </row>
    <row r="2329" spans="2:7" ht="30.6" thickBot="1">
      <c r="B2329" s="82" t="s">
        <v>5216</v>
      </c>
      <c r="C2329" s="86" t="s">
        <v>5282</v>
      </c>
      <c r="D2329" s="86" t="s">
        <v>5218</v>
      </c>
      <c r="E2329" s="86">
        <v>1969.16</v>
      </c>
      <c r="F2329" s="86">
        <v>0</v>
      </c>
      <c r="G2329" s="83">
        <v>0</v>
      </c>
    </row>
    <row r="2330" spans="2:7" ht="30.6" thickBot="1">
      <c r="B2330" s="87" t="s">
        <v>5216</v>
      </c>
      <c r="C2330" s="88" t="s">
        <v>5282</v>
      </c>
      <c r="D2330" s="88" t="s">
        <v>5218</v>
      </c>
      <c r="E2330" s="88">
        <v>1969.19</v>
      </c>
      <c r="F2330" s="88">
        <v>0</v>
      </c>
      <c r="G2330" s="89">
        <v>0</v>
      </c>
    </row>
    <row r="2331" spans="2:7" ht="30.6" thickBot="1">
      <c r="B2331" s="82" t="s">
        <v>5216</v>
      </c>
      <c r="C2331" s="86" t="s">
        <v>5282</v>
      </c>
      <c r="D2331" s="86" t="s">
        <v>5218</v>
      </c>
      <c r="E2331" s="86">
        <v>1969.23</v>
      </c>
      <c r="F2331" s="86">
        <v>0</v>
      </c>
      <c r="G2331" s="83">
        <v>0</v>
      </c>
    </row>
    <row r="2332" spans="2:7" ht="30.6" thickBot="1">
      <c r="B2332" s="87" t="s">
        <v>5216</v>
      </c>
      <c r="C2332" s="88" t="s">
        <v>5282</v>
      </c>
      <c r="D2332" s="88" t="s">
        <v>5218</v>
      </c>
      <c r="E2332" s="88">
        <v>1969.27</v>
      </c>
      <c r="F2332" s="88">
        <v>0</v>
      </c>
      <c r="G2332" s="89">
        <v>0</v>
      </c>
    </row>
    <row r="2333" spans="2:7" ht="30.6" thickBot="1">
      <c r="B2333" s="82" t="s">
        <v>5216</v>
      </c>
      <c r="C2333" s="86" t="s">
        <v>5282</v>
      </c>
      <c r="D2333" s="86" t="s">
        <v>5218</v>
      </c>
      <c r="E2333" s="86">
        <v>1969.31</v>
      </c>
      <c r="F2333" s="86">
        <v>0</v>
      </c>
      <c r="G2333" s="83">
        <v>0</v>
      </c>
    </row>
    <row r="2334" spans="2:7" ht="30.6" thickBot="1">
      <c r="B2334" s="87" t="s">
        <v>5216</v>
      </c>
      <c r="C2334" s="88" t="s">
        <v>5282</v>
      </c>
      <c r="D2334" s="88" t="s">
        <v>5218</v>
      </c>
      <c r="E2334" s="88">
        <v>1969.35</v>
      </c>
      <c r="F2334" s="88">
        <v>0</v>
      </c>
      <c r="G2334" s="89">
        <v>0</v>
      </c>
    </row>
    <row r="2335" spans="2:7" ht="30.6" thickBot="1">
      <c r="B2335" s="82" t="s">
        <v>5216</v>
      </c>
      <c r="C2335" s="86" t="s">
        <v>5282</v>
      </c>
      <c r="D2335" s="86" t="s">
        <v>5218</v>
      </c>
      <c r="E2335" s="86">
        <v>1969.38</v>
      </c>
      <c r="F2335" s="86">
        <v>0</v>
      </c>
      <c r="G2335" s="83">
        <v>0</v>
      </c>
    </row>
    <row r="2336" spans="2:7" ht="30.6" thickBot="1">
      <c r="B2336" s="87" t="s">
        <v>5216</v>
      </c>
      <c r="C2336" s="88" t="s">
        <v>5282</v>
      </c>
      <c r="D2336" s="88" t="s">
        <v>5218</v>
      </c>
      <c r="E2336" s="88">
        <v>1969.42</v>
      </c>
      <c r="F2336" s="88">
        <v>0</v>
      </c>
      <c r="G2336" s="89">
        <v>0</v>
      </c>
    </row>
    <row r="2337" spans="2:7" ht="30.6" thickBot="1">
      <c r="B2337" s="82" t="s">
        <v>5216</v>
      </c>
      <c r="C2337" s="86" t="s">
        <v>5282</v>
      </c>
      <c r="D2337" s="86" t="s">
        <v>5218</v>
      </c>
      <c r="E2337" s="86">
        <v>1969.46</v>
      </c>
      <c r="F2337" s="86">
        <v>0</v>
      </c>
      <c r="G2337" s="83">
        <v>0</v>
      </c>
    </row>
    <row r="2338" spans="2:7" ht="30.6" thickBot="1">
      <c r="B2338" s="87" t="s">
        <v>5216</v>
      </c>
      <c r="C2338" s="88" t="s">
        <v>5282</v>
      </c>
      <c r="D2338" s="88" t="s">
        <v>5218</v>
      </c>
      <c r="E2338" s="88">
        <v>1969.5</v>
      </c>
      <c r="F2338" s="88">
        <v>0</v>
      </c>
      <c r="G2338" s="89">
        <v>0</v>
      </c>
    </row>
    <row r="2339" spans="2:7" ht="30.6" thickBot="1">
      <c r="B2339" s="82" t="s">
        <v>5216</v>
      </c>
      <c r="C2339" s="86" t="s">
        <v>5282</v>
      </c>
      <c r="D2339" s="86" t="s">
        <v>5218</v>
      </c>
      <c r="E2339" s="86">
        <v>1969.53</v>
      </c>
      <c r="F2339" s="86">
        <v>0</v>
      </c>
      <c r="G2339" s="83">
        <v>0</v>
      </c>
    </row>
    <row r="2340" spans="2:7" ht="30.6" thickBot="1">
      <c r="B2340" s="87" t="s">
        <v>5216</v>
      </c>
      <c r="C2340" s="88" t="s">
        <v>5282</v>
      </c>
      <c r="D2340" s="88" t="s">
        <v>5218</v>
      </c>
      <c r="E2340" s="88">
        <v>1969.57</v>
      </c>
      <c r="F2340" s="88">
        <v>0</v>
      </c>
      <c r="G2340" s="89">
        <v>0</v>
      </c>
    </row>
    <row r="2341" spans="2:7" ht="30.6" thickBot="1">
      <c r="B2341" s="82" t="s">
        <v>5216</v>
      </c>
      <c r="C2341" s="86" t="s">
        <v>5282</v>
      </c>
      <c r="D2341" s="86" t="s">
        <v>5218</v>
      </c>
      <c r="E2341" s="86">
        <v>1969.61</v>
      </c>
      <c r="F2341" s="86">
        <v>0</v>
      </c>
      <c r="G2341" s="83">
        <v>0</v>
      </c>
    </row>
    <row r="2342" spans="2:7" ht="30.6" thickBot="1">
      <c r="B2342" s="87" t="s">
        <v>5216</v>
      </c>
      <c r="C2342" s="88" t="s">
        <v>5282</v>
      </c>
      <c r="D2342" s="88" t="s">
        <v>5218</v>
      </c>
      <c r="E2342" s="88">
        <v>1969.65</v>
      </c>
      <c r="F2342" s="88">
        <v>0</v>
      </c>
      <c r="G2342" s="89">
        <v>0</v>
      </c>
    </row>
    <row r="2343" spans="2:7" ht="30.6" thickBot="1">
      <c r="B2343" s="82" t="s">
        <v>5216</v>
      </c>
      <c r="C2343" s="86" t="s">
        <v>5282</v>
      </c>
      <c r="D2343" s="86" t="s">
        <v>5218</v>
      </c>
      <c r="E2343" s="86">
        <v>1969.68</v>
      </c>
      <c r="F2343" s="86">
        <v>0</v>
      </c>
      <c r="G2343" s="83">
        <v>0</v>
      </c>
    </row>
    <row r="2344" spans="2:7" ht="30.6" thickBot="1">
      <c r="B2344" s="87" t="s">
        <v>5216</v>
      </c>
      <c r="C2344" s="88" t="s">
        <v>5282</v>
      </c>
      <c r="D2344" s="88" t="s">
        <v>5218</v>
      </c>
      <c r="E2344" s="88">
        <v>1969.72</v>
      </c>
      <c r="F2344" s="88">
        <v>0</v>
      </c>
      <c r="G2344" s="89">
        <v>0</v>
      </c>
    </row>
    <row r="2345" spans="2:7" ht="30.6" thickBot="1">
      <c r="B2345" s="82" t="s">
        <v>5216</v>
      </c>
      <c r="C2345" s="86" t="s">
        <v>5282</v>
      </c>
      <c r="D2345" s="86" t="s">
        <v>5218</v>
      </c>
      <c r="E2345" s="86">
        <v>1969.76</v>
      </c>
      <c r="F2345" s="86">
        <v>0</v>
      </c>
      <c r="G2345" s="83">
        <v>0</v>
      </c>
    </row>
    <row r="2346" spans="2:7" ht="30.6" thickBot="1">
      <c r="B2346" s="87" t="s">
        <v>5216</v>
      </c>
      <c r="C2346" s="88" t="s">
        <v>5282</v>
      </c>
      <c r="D2346" s="88" t="s">
        <v>5218</v>
      </c>
      <c r="E2346" s="88">
        <v>1969.8</v>
      </c>
      <c r="F2346" s="88">
        <v>0</v>
      </c>
      <c r="G2346" s="89">
        <v>0</v>
      </c>
    </row>
    <row r="2347" spans="2:7" ht="30.6" thickBot="1">
      <c r="B2347" s="82" t="s">
        <v>5216</v>
      </c>
      <c r="C2347" s="86" t="s">
        <v>5282</v>
      </c>
      <c r="D2347" s="86" t="s">
        <v>5218</v>
      </c>
      <c r="E2347" s="86">
        <v>1969.83</v>
      </c>
      <c r="F2347" s="86">
        <v>0</v>
      </c>
      <c r="G2347" s="83">
        <v>0</v>
      </c>
    </row>
    <row r="2348" spans="2:7" ht="30.6" thickBot="1">
      <c r="B2348" s="87" t="s">
        <v>5216</v>
      </c>
      <c r="C2348" s="88" t="s">
        <v>5282</v>
      </c>
      <c r="D2348" s="88" t="s">
        <v>5218</v>
      </c>
      <c r="E2348" s="88">
        <v>1969.87</v>
      </c>
      <c r="F2348" s="88">
        <v>0</v>
      </c>
      <c r="G2348" s="89">
        <v>0</v>
      </c>
    </row>
    <row r="2349" spans="2:7" ht="30.6" thickBot="1">
      <c r="B2349" s="82" t="s">
        <v>5216</v>
      </c>
      <c r="C2349" s="86" t="s">
        <v>5282</v>
      </c>
      <c r="D2349" s="86" t="s">
        <v>5218</v>
      </c>
      <c r="E2349" s="86">
        <v>1969.91</v>
      </c>
      <c r="F2349" s="86">
        <v>0</v>
      </c>
      <c r="G2349" s="83">
        <v>0</v>
      </c>
    </row>
    <row r="2350" spans="2:7" ht="30.6" thickBot="1">
      <c r="B2350" s="87" t="s">
        <v>5216</v>
      </c>
      <c r="C2350" s="88" t="s">
        <v>5282</v>
      </c>
      <c r="D2350" s="88" t="s">
        <v>5218</v>
      </c>
      <c r="E2350" s="88">
        <v>1969.94</v>
      </c>
      <c r="F2350" s="88">
        <v>0</v>
      </c>
      <c r="G2350" s="89">
        <v>0</v>
      </c>
    </row>
    <row r="2351" spans="2:7" ht="30.6" thickBot="1">
      <c r="B2351" s="82" t="s">
        <v>5216</v>
      </c>
      <c r="C2351" s="86" t="s">
        <v>5282</v>
      </c>
      <c r="D2351" s="86" t="s">
        <v>5218</v>
      </c>
      <c r="E2351" s="86">
        <v>1969.98</v>
      </c>
      <c r="F2351" s="86">
        <v>0</v>
      </c>
      <c r="G2351" s="83">
        <v>0</v>
      </c>
    </row>
    <row r="2352" spans="2:7" ht="30.6" thickBot="1">
      <c r="B2352" s="87" t="s">
        <v>5216</v>
      </c>
      <c r="C2352" s="88" t="s">
        <v>5282</v>
      </c>
      <c r="D2352" s="88" t="s">
        <v>5218</v>
      </c>
      <c r="E2352" s="88">
        <v>1970.02</v>
      </c>
      <c r="F2352" s="88">
        <v>0</v>
      </c>
      <c r="G2352" s="89">
        <v>0</v>
      </c>
    </row>
    <row r="2353" spans="2:7" ht="30.6" thickBot="1">
      <c r="B2353" s="82" t="s">
        <v>5216</v>
      </c>
      <c r="C2353" s="86" t="s">
        <v>5282</v>
      </c>
      <c r="D2353" s="86" t="s">
        <v>5218</v>
      </c>
      <c r="E2353" s="86">
        <v>1970.05</v>
      </c>
      <c r="F2353" s="86">
        <v>0</v>
      </c>
      <c r="G2353" s="83">
        <v>0</v>
      </c>
    </row>
    <row r="2354" spans="2:7" ht="30.6" thickBot="1">
      <c r="B2354" s="87" t="s">
        <v>5216</v>
      </c>
      <c r="C2354" s="88" t="s">
        <v>5282</v>
      </c>
      <c r="D2354" s="88" t="s">
        <v>5218</v>
      </c>
      <c r="E2354" s="88">
        <v>1970.09</v>
      </c>
      <c r="F2354" s="88">
        <v>0</v>
      </c>
      <c r="G2354" s="89">
        <v>0</v>
      </c>
    </row>
    <row r="2355" spans="2:7" ht="30.6" thickBot="1">
      <c r="B2355" s="82" t="s">
        <v>5216</v>
      </c>
      <c r="C2355" s="86" t="s">
        <v>5282</v>
      </c>
      <c r="D2355" s="86" t="s">
        <v>5218</v>
      </c>
      <c r="E2355" s="86">
        <v>1970.13</v>
      </c>
      <c r="F2355" s="86">
        <v>0</v>
      </c>
      <c r="G2355" s="83">
        <v>0</v>
      </c>
    </row>
    <row r="2356" spans="2:7" ht="30.6" thickBot="1">
      <c r="B2356" s="87" t="s">
        <v>5216</v>
      </c>
      <c r="C2356" s="88" t="s">
        <v>5282</v>
      </c>
      <c r="D2356" s="88" t="s">
        <v>5218</v>
      </c>
      <c r="E2356" s="88">
        <v>1970.16</v>
      </c>
      <c r="F2356" s="88">
        <v>0</v>
      </c>
      <c r="G2356" s="89">
        <v>0</v>
      </c>
    </row>
    <row r="2357" spans="2:7" ht="30.6" thickBot="1">
      <c r="B2357" s="82" t="s">
        <v>5216</v>
      </c>
      <c r="C2357" s="86" t="s">
        <v>5282</v>
      </c>
      <c r="D2357" s="86" t="s">
        <v>5218</v>
      </c>
      <c r="E2357" s="86">
        <v>1970.2</v>
      </c>
      <c r="F2357" s="86">
        <v>0</v>
      </c>
      <c r="G2357" s="83">
        <v>0</v>
      </c>
    </row>
    <row r="2358" spans="2:7" ht="30.6" thickBot="1">
      <c r="B2358" s="87" t="s">
        <v>5216</v>
      </c>
      <c r="C2358" s="88" t="s">
        <v>5282</v>
      </c>
      <c r="D2358" s="88" t="s">
        <v>5218</v>
      </c>
      <c r="E2358" s="88">
        <v>1970.24</v>
      </c>
      <c r="F2358" s="88">
        <v>0</v>
      </c>
      <c r="G2358" s="89">
        <v>0</v>
      </c>
    </row>
    <row r="2359" spans="2:7" ht="30.6" thickBot="1">
      <c r="B2359" s="82" t="s">
        <v>5216</v>
      </c>
      <c r="C2359" s="86" t="s">
        <v>5282</v>
      </c>
      <c r="D2359" s="86" t="s">
        <v>5218</v>
      </c>
      <c r="E2359" s="86">
        <v>1970.27</v>
      </c>
      <c r="F2359" s="86">
        <v>0</v>
      </c>
      <c r="G2359" s="83">
        <v>0</v>
      </c>
    </row>
    <row r="2360" spans="2:7" ht="30.6" thickBot="1">
      <c r="B2360" s="87" t="s">
        <v>5216</v>
      </c>
      <c r="C2360" s="88" t="s">
        <v>5282</v>
      </c>
      <c r="D2360" s="88" t="s">
        <v>5218</v>
      </c>
      <c r="E2360" s="88">
        <v>1970.31</v>
      </c>
      <c r="F2360" s="88">
        <v>0</v>
      </c>
      <c r="G2360" s="89">
        <v>0</v>
      </c>
    </row>
    <row r="2361" spans="2:7" ht="30.6" thickBot="1">
      <c r="B2361" s="82" t="s">
        <v>5216</v>
      </c>
      <c r="C2361" s="86" t="s">
        <v>5282</v>
      </c>
      <c r="D2361" s="86" t="s">
        <v>5218</v>
      </c>
      <c r="E2361" s="86">
        <v>1970.35</v>
      </c>
      <c r="F2361" s="86">
        <v>0</v>
      </c>
      <c r="G2361" s="83">
        <v>0</v>
      </c>
    </row>
    <row r="2362" spans="2:7" ht="30.6" thickBot="1">
      <c r="B2362" s="87" t="s">
        <v>5216</v>
      </c>
      <c r="C2362" s="88" t="s">
        <v>5282</v>
      </c>
      <c r="D2362" s="88" t="s">
        <v>5218</v>
      </c>
      <c r="E2362" s="88">
        <v>1970.38</v>
      </c>
      <c r="F2362" s="88">
        <v>0</v>
      </c>
      <c r="G2362" s="89">
        <v>0</v>
      </c>
    </row>
    <row r="2363" spans="2:7" ht="30.6" thickBot="1">
      <c r="B2363" s="82" t="s">
        <v>5216</v>
      </c>
      <c r="C2363" s="86" t="s">
        <v>5282</v>
      </c>
      <c r="D2363" s="86" t="s">
        <v>5218</v>
      </c>
      <c r="E2363" s="86">
        <v>1970.42</v>
      </c>
      <c r="F2363" s="86">
        <v>0</v>
      </c>
      <c r="G2363" s="83">
        <v>0</v>
      </c>
    </row>
    <row r="2364" spans="2:7" ht="30.6" thickBot="1">
      <c r="B2364" s="87" t="s">
        <v>5216</v>
      </c>
      <c r="C2364" s="88" t="s">
        <v>5282</v>
      </c>
      <c r="D2364" s="88" t="s">
        <v>5218</v>
      </c>
      <c r="E2364" s="88">
        <v>1970.46</v>
      </c>
      <c r="F2364" s="88">
        <v>0</v>
      </c>
      <c r="G2364" s="89">
        <v>0</v>
      </c>
    </row>
    <row r="2365" spans="2:7" ht="30.6" thickBot="1">
      <c r="B2365" s="82" t="s">
        <v>5216</v>
      </c>
      <c r="C2365" s="86" t="s">
        <v>5282</v>
      </c>
      <c r="D2365" s="86" t="s">
        <v>5218</v>
      </c>
      <c r="E2365" s="86">
        <v>1970.49</v>
      </c>
      <c r="F2365" s="86">
        <v>0</v>
      </c>
      <c r="G2365" s="83">
        <v>0</v>
      </c>
    </row>
    <row r="2366" spans="2:7" ht="30.6" thickBot="1">
      <c r="B2366" s="87" t="s">
        <v>5216</v>
      </c>
      <c r="C2366" s="88" t="s">
        <v>5282</v>
      </c>
      <c r="D2366" s="88" t="s">
        <v>5218</v>
      </c>
      <c r="E2366" s="88">
        <v>1970.53</v>
      </c>
      <c r="F2366" s="88">
        <v>0</v>
      </c>
      <c r="G2366" s="89">
        <v>0</v>
      </c>
    </row>
    <row r="2367" spans="2:7" ht="30.6" thickBot="1">
      <c r="B2367" s="82" t="s">
        <v>5216</v>
      </c>
      <c r="C2367" s="86" t="s">
        <v>5282</v>
      </c>
      <c r="D2367" s="86" t="s">
        <v>5218</v>
      </c>
      <c r="E2367" s="86">
        <v>1970.57</v>
      </c>
      <c r="F2367" s="86">
        <v>0</v>
      </c>
      <c r="G2367" s="83">
        <v>0</v>
      </c>
    </row>
    <row r="2368" spans="2:7" ht="30.6" thickBot="1">
      <c r="B2368" s="87" t="s">
        <v>5216</v>
      </c>
      <c r="C2368" s="88" t="s">
        <v>5282</v>
      </c>
      <c r="D2368" s="88" t="s">
        <v>5218</v>
      </c>
      <c r="E2368" s="88">
        <v>1970.6</v>
      </c>
      <c r="F2368" s="88">
        <v>0</v>
      </c>
      <c r="G2368" s="89">
        <v>0</v>
      </c>
    </row>
    <row r="2369" spans="2:7" ht="30.6" thickBot="1">
      <c r="B2369" s="82" t="s">
        <v>5216</v>
      </c>
      <c r="C2369" s="86" t="s">
        <v>5282</v>
      </c>
      <c r="D2369" s="86" t="s">
        <v>5218</v>
      </c>
      <c r="E2369" s="86">
        <v>1970.64</v>
      </c>
      <c r="F2369" s="86">
        <v>0</v>
      </c>
      <c r="G2369" s="83">
        <v>0</v>
      </c>
    </row>
    <row r="2370" spans="2:7" ht="30.6" thickBot="1">
      <c r="B2370" s="87" t="s">
        <v>5216</v>
      </c>
      <c r="C2370" s="88" t="s">
        <v>5282</v>
      </c>
      <c r="D2370" s="88" t="s">
        <v>5218</v>
      </c>
      <c r="E2370" s="88">
        <v>1970.67</v>
      </c>
      <c r="F2370" s="88">
        <v>0</v>
      </c>
      <c r="G2370" s="89">
        <v>0</v>
      </c>
    </row>
    <row r="2371" spans="2:7" ht="30.6" thickBot="1">
      <c r="B2371" s="82" t="s">
        <v>5216</v>
      </c>
      <c r="C2371" s="86" t="s">
        <v>5282</v>
      </c>
      <c r="D2371" s="86" t="s">
        <v>5218</v>
      </c>
      <c r="E2371" s="86">
        <v>1970.71</v>
      </c>
      <c r="F2371" s="86">
        <v>0</v>
      </c>
      <c r="G2371" s="83">
        <v>0</v>
      </c>
    </row>
    <row r="2372" spans="2:7" ht="30.6" thickBot="1">
      <c r="B2372" s="87" t="s">
        <v>5216</v>
      </c>
      <c r="C2372" s="88" t="s">
        <v>5282</v>
      </c>
      <c r="D2372" s="88" t="s">
        <v>5218</v>
      </c>
      <c r="E2372" s="88">
        <v>1970.75</v>
      </c>
      <c r="F2372" s="88">
        <v>0</v>
      </c>
      <c r="G2372" s="89">
        <v>0</v>
      </c>
    </row>
    <row r="2373" spans="2:7" ht="30.6" thickBot="1">
      <c r="B2373" s="82" t="s">
        <v>5216</v>
      </c>
      <c r="C2373" s="86" t="s">
        <v>5282</v>
      </c>
      <c r="D2373" s="86" t="s">
        <v>5218</v>
      </c>
      <c r="E2373" s="86">
        <v>1970.78</v>
      </c>
      <c r="F2373" s="86">
        <v>0</v>
      </c>
      <c r="G2373" s="83">
        <v>0</v>
      </c>
    </row>
    <row r="2374" spans="2:7" ht="30.6" thickBot="1">
      <c r="B2374" s="87" t="s">
        <v>5216</v>
      </c>
      <c r="C2374" s="88" t="s">
        <v>5282</v>
      </c>
      <c r="D2374" s="88" t="s">
        <v>5218</v>
      </c>
      <c r="E2374" s="88">
        <v>1970.82</v>
      </c>
      <c r="F2374" s="88">
        <v>0</v>
      </c>
      <c r="G2374" s="89">
        <v>0</v>
      </c>
    </row>
    <row r="2375" spans="2:7" ht="30.6" thickBot="1">
      <c r="B2375" s="82" t="s">
        <v>5216</v>
      </c>
      <c r="C2375" s="86" t="s">
        <v>5282</v>
      </c>
      <c r="D2375" s="86" t="s">
        <v>5218</v>
      </c>
      <c r="E2375" s="86">
        <v>1970.85</v>
      </c>
      <c r="F2375" s="86">
        <v>0</v>
      </c>
      <c r="G2375" s="83">
        <v>0</v>
      </c>
    </row>
    <row r="2376" spans="2:7" ht="30.6" thickBot="1">
      <c r="B2376" s="87" t="s">
        <v>5216</v>
      </c>
      <c r="C2376" s="88" t="s">
        <v>5282</v>
      </c>
      <c r="D2376" s="88" t="s">
        <v>5218</v>
      </c>
      <c r="E2376" s="88">
        <v>1970.89</v>
      </c>
      <c r="F2376" s="88">
        <v>0</v>
      </c>
      <c r="G2376" s="89">
        <v>0</v>
      </c>
    </row>
    <row r="2377" spans="2:7" ht="30.6" thickBot="1">
      <c r="B2377" s="82" t="s">
        <v>5216</v>
      </c>
      <c r="C2377" s="86" t="s">
        <v>5282</v>
      </c>
      <c r="D2377" s="86" t="s">
        <v>5218</v>
      </c>
      <c r="E2377" s="86">
        <v>1970.93</v>
      </c>
      <c r="F2377" s="86">
        <v>0</v>
      </c>
      <c r="G2377" s="83">
        <v>0</v>
      </c>
    </row>
    <row r="2378" spans="2:7" ht="30.6" thickBot="1">
      <c r="B2378" s="87" t="s">
        <v>5216</v>
      </c>
      <c r="C2378" s="88" t="s">
        <v>5282</v>
      </c>
      <c r="D2378" s="88" t="s">
        <v>5218</v>
      </c>
      <c r="E2378" s="88">
        <v>1970.96</v>
      </c>
      <c r="F2378" s="88">
        <v>0</v>
      </c>
      <c r="G2378" s="89">
        <v>0</v>
      </c>
    </row>
    <row r="2379" spans="2:7" ht="30.6" thickBot="1">
      <c r="B2379" s="82" t="s">
        <v>5216</v>
      </c>
      <c r="C2379" s="86" t="s">
        <v>5282</v>
      </c>
      <c r="D2379" s="86" t="s">
        <v>5218</v>
      </c>
      <c r="E2379" s="86">
        <v>1971</v>
      </c>
      <c r="F2379" s="86">
        <v>0</v>
      </c>
      <c r="G2379" s="83">
        <v>0</v>
      </c>
    </row>
    <row r="2380" spans="2:7" ht="30.6" thickBot="1">
      <c r="B2380" s="87" t="s">
        <v>5216</v>
      </c>
      <c r="C2380" s="88" t="s">
        <v>5282</v>
      </c>
      <c r="D2380" s="88" t="s">
        <v>5218</v>
      </c>
      <c r="E2380" s="88">
        <v>1971.03</v>
      </c>
      <c r="F2380" s="88">
        <v>0</v>
      </c>
      <c r="G2380" s="89">
        <v>0</v>
      </c>
    </row>
    <row r="2381" spans="2:7" ht="30.6" thickBot="1">
      <c r="B2381" s="82" t="s">
        <v>5216</v>
      </c>
      <c r="C2381" s="86" t="s">
        <v>5282</v>
      </c>
      <c r="D2381" s="86" t="s">
        <v>5218</v>
      </c>
      <c r="E2381" s="86">
        <v>1971.07</v>
      </c>
      <c r="F2381" s="86">
        <v>0</v>
      </c>
      <c r="G2381" s="83">
        <v>0</v>
      </c>
    </row>
    <row r="2382" spans="2:7" ht="30.6" thickBot="1">
      <c r="B2382" s="87" t="s">
        <v>5216</v>
      </c>
      <c r="C2382" s="88" t="s">
        <v>5282</v>
      </c>
      <c r="D2382" s="88" t="s">
        <v>5218</v>
      </c>
      <c r="E2382" s="88">
        <v>1971.1</v>
      </c>
      <c r="F2382" s="88">
        <v>0</v>
      </c>
      <c r="G2382" s="89">
        <v>0</v>
      </c>
    </row>
    <row r="2383" spans="2:7" ht="30.6" thickBot="1">
      <c r="B2383" s="82" t="s">
        <v>5216</v>
      </c>
      <c r="C2383" s="86" t="s">
        <v>5282</v>
      </c>
      <c r="D2383" s="86" t="s">
        <v>5218</v>
      </c>
      <c r="E2383" s="86">
        <v>1971.14</v>
      </c>
      <c r="F2383" s="86">
        <v>0</v>
      </c>
      <c r="G2383" s="83">
        <v>0</v>
      </c>
    </row>
    <row r="2384" spans="2:7" ht="30.6" thickBot="1">
      <c r="B2384" s="87" t="s">
        <v>5216</v>
      </c>
      <c r="C2384" s="88" t="s">
        <v>5282</v>
      </c>
      <c r="D2384" s="88" t="s">
        <v>5218</v>
      </c>
      <c r="E2384" s="88">
        <v>1971.18</v>
      </c>
      <c r="F2384" s="88">
        <v>0</v>
      </c>
      <c r="G2384" s="89">
        <v>0</v>
      </c>
    </row>
    <row r="2385" spans="2:7" ht="30.6" thickBot="1">
      <c r="B2385" s="82" t="s">
        <v>5216</v>
      </c>
      <c r="C2385" s="86" t="s">
        <v>5282</v>
      </c>
      <c r="D2385" s="86" t="s">
        <v>5218</v>
      </c>
      <c r="E2385" s="86">
        <v>1971.21</v>
      </c>
      <c r="F2385" s="86">
        <v>0</v>
      </c>
      <c r="G2385" s="83">
        <v>0</v>
      </c>
    </row>
    <row r="2386" spans="2:7" ht="30.6" thickBot="1">
      <c r="B2386" s="87" t="s">
        <v>5216</v>
      </c>
      <c r="C2386" s="88" t="s">
        <v>5282</v>
      </c>
      <c r="D2386" s="88" t="s">
        <v>5218</v>
      </c>
      <c r="E2386" s="88">
        <v>1971.25</v>
      </c>
      <c r="F2386" s="88">
        <v>0</v>
      </c>
      <c r="G2386" s="89">
        <v>0</v>
      </c>
    </row>
    <row r="2387" spans="2:7" ht="30.6" thickBot="1">
      <c r="B2387" s="82" t="s">
        <v>5216</v>
      </c>
      <c r="C2387" s="86" t="s">
        <v>5282</v>
      </c>
      <c r="D2387" s="86" t="s">
        <v>5218</v>
      </c>
      <c r="E2387" s="86">
        <v>1971.28</v>
      </c>
      <c r="F2387" s="86">
        <v>0</v>
      </c>
      <c r="G2387" s="83">
        <v>0</v>
      </c>
    </row>
    <row r="2388" spans="2:7" ht="30.6" thickBot="1">
      <c r="B2388" s="87" t="s">
        <v>5216</v>
      </c>
      <c r="C2388" s="88" t="s">
        <v>5282</v>
      </c>
      <c r="D2388" s="88" t="s">
        <v>5218</v>
      </c>
      <c r="E2388" s="88">
        <v>1971.32</v>
      </c>
      <c r="F2388" s="88">
        <v>0</v>
      </c>
      <c r="G2388" s="89">
        <v>0</v>
      </c>
    </row>
    <row r="2389" spans="2:7" ht="30.6" thickBot="1">
      <c r="B2389" s="82" t="s">
        <v>5216</v>
      </c>
      <c r="C2389" s="86" t="s">
        <v>5282</v>
      </c>
      <c r="D2389" s="86" t="s">
        <v>5218</v>
      </c>
      <c r="E2389" s="86">
        <v>1971.35</v>
      </c>
      <c r="F2389" s="86">
        <v>0</v>
      </c>
      <c r="G2389" s="83">
        <v>0</v>
      </c>
    </row>
    <row r="2390" spans="2:7" ht="30.6" thickBot="1">
      <c r="B2390" s="87" t="s">
        <v>5216</v>
      </c>
      <c r="C2390" s="88" t="s">
        <v>5282</v>
      </c>
      <c r="D2390" s="88" t="s">
        <v>5218</v>
      </c>
      <c r="E2390" s="88">
        <v>1971.39</v>
      </c>
      <c r="F2390" s="88">
        <v>0</v>
      </c>
      <c r="G2390" s="89">
        <v>0</v>
      </c>
    </row>
    <row r="2391" spans="2:7" ht="30.6" thickBot="1">
      <c r="B2391" s="82" t="s">
        <v>5216</v>
      </c>
      <c r="C2391" s="86" t="s">
        <v>5282</v>
      </c>
      <c r="D2391" s="86" t="s">
        <v>5218</v>
      </c>
      <c r="E2391" s="86">
        <v>1971.42</v>
      </c>
      <c r="F2391" s="86">
        <v>0</v>
      </c>
      <c r="G2391" s="83">
        <v>0</v>
      </c>
    </row>
    <row r="2392" spans="2:7" ht="30.6" thickBot="1">
      <c r="B2392" s="87" t="s">
        <v>5216</v>
      </c>
      <c r="C2392" s="88" t="s">
        <v>5282</v>
      </c>
      <c r="D2392" s="88" t="s">
        <v>5218</v>
      </c>
      <c r="E2392" s="88">
        <v>1971.46</v>
      </c>
      <c r="F2392" s="88">
        <v>0</v>
      </c>
      <c r="G2392" s="89">
        <v>0</v>
      </c>
    </row>
    <row r="2393" spans="2:7" ht="30.6" thickBot="1">
      <c r="B2393" s="82" t="s">
        <v>5216</v>
      </c>
      <c r="C2393" s="86" t="s">
        <v>5282</v>
      </c>
      <c r="D2393" s="86" t="s">
        <v>5218</v>
      </c>
      <c r="E2393" s="86">
        <v>1971.49</v>
      </c>
      <c r="F2393" s="86">
        <v>0</v>
      </c>
      <c r="G2393" s="83">
        <v>0</v>
      </c>
    </row>
    <row r="2394" spans="2:7" ht="30.6" thickBot="1">
      <c r="B2394" s="87" t="s">
        <v>5216</v>
      </c>
      <c r="C2394" s="88" t="s">
        <v>5282</v>
      </c>
      <c r="D2394" s="88" t="s">
        <v>5218</v>
      </c>
      <c r="E2394" s="88">
        <v>1971.53</v>
      </c>
      <c r="F2394" s="88">
        <v>0</v>
      </c>
      <c r="G2394" s="89">
        <v>0</v>
      </c>
    </row>
    <row r="2395" spans="2:7" ht="30.6" thickBot="1">
      <c r="B2395" s="82" t="s">
        <v>5216</v>
      </c>
      <c r="C2395" s="86" t="s">
        <v>5282</v>
      </c>
      <c r="D2395" s="86" t="s">
        <v>5218</v>
      </c>
      <c r="E2395" s="86">
        <v>1971.57</v>
      </c>
      <c r="F2395" s="86">
        <v>0</v>
      </c>
      <c r="G2395" s="83">
        <v>0</v>
      </c>
    </row>
    <row r="2396" spans="2:7" ht="30.6" thickBot="1">
      <c r="B2396" s="87" t="s">
        <v>5216</v>
      </c>
      <c r="C2396" s="88" t="s">
        <v>5282</v>
      </c>
      <c r="D2396" s="88" t="s">
        <v>5218</v>
      </c>
      <c r="E2396" s="88">
        <v>1971.6</v>
      </c>
      <c r="F2396" s="88">
        <v>0</v>
      </c>
      <c r="G2396" s="89">
        <v>0</v>
      </c>
    </row>
    <row r="2397" spans="2:7" ht="30.6" thickBot="1">
      <c r="B2397" s="82" t="s">
        <v>5216</v>
      </c>
      <c r="C2397" s="86" t="s">
        <v>5282</v>
      </c>
      <c r="D2397" s="86" t="s">
        <v>5218</v>
      </c>
      <c r="E2397" s="86">
        <v>1971.64</v>
      </c>
      <c r="F2397" s="86">
        <v>0</v>
      </c>
      <c r="G2397" s="83">
        <v>0</v>
      </c>
    </row>
    <row r="2398" spans="2:7" ht="30.6" thickBot="1">
      <c r="B2398" s="87" t="s">
        <v>5216</v>
      </c>
      <c r="C2398" s="88" t="s">
        <v>5282</v>
      </c>
      <c r="D2398" s="88" t="s">
        <v>5218</v>
      </c>
      <c r="E2398" s="88">
        <v>1971.67</v>
      </c>
      <c r="F2398" s="88">
        <v>0</v>
      </c>
      <c r="G2398" s="89">
        <v>0</v>
      </c>
    </row>
    <row r="2399" spans="2:7" ht="30.6" thickBot="1">
      <c r="B2399" s="82" t="s">
        <v>5216</v>
      </c>
      <c r="C2399" s="86" t="s">
        <v>5282</v>
      </c>
      <c r="D2399" s="86" t="s">
        <v>5218</v>
      </c>
      <c r="E2399" s="86">
        <v>1971.71</v>
      </c>
      <c r="F2399" s="86">
        <v>0</v>
      </c>
      <c r="G2399" s="83">
        <v>0</v>
      </c>
    </row>
    <row r="2400" spans="2:7" ht="30.6" thickBot="1">
      <c r="B2400" s="87" t="s">
        <v>5216</v>
      </c>
      <c r="C2400" s="88" t="s">
        <v>5282</v>
      </c>
      <c r="D2400" s="88" t="s">
        <v>5218</v>
      </c>
      <c r="E2400" s="88">
        <v>1971.74</v>
      </c>
      <c r="F2400" s="88">
        <v>0</v>
      </c>
      <c r="G2400" s="89">
        <v>0</v>
      </c>
    </row>
    <row r="2401" spans="2:7" ht="30.6" thickBot="1">
      <c r="B2401" s="82" t="s">
        <v>5216</v>
      </c>
      <c r="C2401" s="86" t="s">
        <v>5282</v>
      </c>
      <c r="D2401" s="86" t="s">
        <v>5218</v>
      </c>
      <c r="E2401" s="86">
        <v>1971.78</v>
      </c>
      <c r="F2401" s="86">
        <v>0</v>
      </c>
      <c r="G2401" s="83">
        <v>0</v>
      </c>
    </row>
    <row r="2402" spans="2:7" ht="30.6" thickBot="1">
      <c r="B2402" s="87" t="s">
        <v>5216</v>
      </c>
      <c r="C2402" s="88" t="s">
        <v>5282</v>
      </c>
      <c r="D2402" s="88" t="s">
        <v>5218</v>
      </c>
      <c r="E2402" s="88">
        <v>1971.81</v>
      </c>
      <c r="F2402" s="88">
        <v>0</v>
      </c>
      <c r="G2402" s="89">
        <v>0</v>
      </c>
    </row>
    <row r="2403" spans="2:7" ht="30.6" thickBot="1">
      <c r="B2403" s="82" t="s">
        <v>5216</v>
      </c>
      <c r="C2403" s="86" t="s">
        <v>5282</v>
      </c>
      <c r="D2403" s="86" t="s">
        <v>5218</v>
      </c>
      <c r="E2403" s="86">
        <v>1971.85</v>
      </c>
      <c r="F2403" s="86">
        <v>0</v>
      </c>
      <c r="G2403" s="83">
        <v>0</v>
      </c>
    </row>
    <row r="2404" spans="2:7" ht="30.6" thickBot="1">
      <c r="B2404" s="87" t="s">
        <v>5216</v>
      </c>
      <c r="C2404" s="88" t="s">
        <v>5282</v>
      </c>
      <c r="D2404" s="88" t="s">
        <v>5218</v>
      </c>
      <c r="E2404" s="88">
        <v>1971.88</v>
      </c>
      <c r="F2404" s="88">
        <v>0</v>
      </c>
      <c r="G2404" s="89">
        <v>0</v>
      </c>
    </row>
    <row r="2405" spans="2:7" ht="30.6" thickBot="1">
      <c r="B2405" s="82" t="s">
        <v>5216</v>
      </c>
      <c r="C2405" s="86" t="s">
        <v>5282</v>
      </c>
      <c r="D2405" s="86" t="s">
        <v>5218</v>
      </c>
      <c r="E2405" s="86">
        <v>1971.92</v>
      </c>
      <c r="F2405" s="86">
        <v>0</v>
      </c>
      <c r="G2405" s="83">
        <v>0</v>
      </c>
    </row>
    <row r="2406" spans="2:7" ht="30.6" thickBot="1">
      <c r="B2406" s="87" t="s">
        <v>5216</v>
      </c>
      <c r="C2406" s="88" t="s">
        <v>5282</v>
      </c>
      <c r="D2406" s="88" t="s">
        <v>5218</v>
      </c>
      <c r="E2406" s="88">
        <v>1971.95</v>
      </c>
      <c r="F2406" s="88">
        <v>0</v>
      </c>
      <c r="G2406" s="89">
        <v>0</v>
      </c>
    </row>
    <row r="2407" spans="2:7" ht="30.6" thickBot="1">
      <c r="B2407" s="82" t="s">
        <v>5216</v>
      </c>
      <c r="C2407" s="86" t="s">
        <v>5282</v>
      </c>
      <c r="D2407" s="86" t="s">
        <v>5218</v>
      </c>
      <c r="E2407" s="86">
        <v>1971.99</v>
      </c>
      <c r="F2407" s="86">
        <v>0</v>
      </c>
      <c r="G2407" s="83">
        <v>0</v>
      </c>
    </row>
    <row r="2408" spans="2:7" ht="30.6" thickBot="1">
      <c r="B2408" s="87" t="s">
        <v>5216</v>
      </c>
      <c r="C2408" s="88" t="s">
        <v>5282</v>
      </c>
      <c r="D2408" s="88" t="s">
        <v>5218</v>
      </c>
      <c r="E2408" s="88">
        <v>1972.02</v>
      </c>
      <c r="F2408" s="88">
        <v>0</v>
      </c>
      <c r="G2408" s="89">
        <v>0</v>
      </c>
    </row>
    <row r="2409" spans="2:7" ht="30.6" thickBot="1">
      <c r="B2409" s="82" t="s">
        <v>5216</v>
      </c>
      <c r="C2409" s="86" t="s">
        <v>5282</v>
      </c>
      <c r="D2409" s="86" t="s">
        <v>5218</v>
      </c>
      <c r="E2409" s="86">
        <v>1972.06</v>
      </c>
      <c r="F2409" s="86">
        <v>0</v>
      </c>
      <c r="G2409" s="83">
        <v>0</v>
      </c>
    </row>
    <row r="2410" spans="2:7" ht="30.6" thickBot="1">
      <c r="B2410" s="87" t="s">
        <v>5216</v>
      </c>
      <c r="C2410" s="88" t="s">
        <v>5282</v>
      </c>
      <c r="D2410" s="88" t="s">
        <v>5218</v>
      </c>
      <c r="E2410" s="88">
        <v>1972.09</v>
      </c>
      <c r="F2410" s="88">
        <v>0</v>
      </c>
      <c r="G2410" s="89">
        <v>0</v>
      </c>
    </row>
    <row r="2411" spans="2:7" ht="30.6" thickBot="1">
      <c r="B2411" s="82" t="s">
        <v>5216</v>
      </c>
      <c r="C2411" s="86" t="s">
        <v>5282</v>
      </c>
      <c r="D2411" s="86" t="s">
        <v>5218</v>
      </c>
      <c r="E2411" s="86">
        <v>1972.13</v>
      </c>
      <c r="F2411" s="86">
        <v>0</v>
      </c>
      <c r="G2411" s="83">
        <v>0</v>
      </c>
    </row>
    <row r="2412" spans="2:7" ht="30.6" thickBot="1">
      <c r="B2412" s="87" t="s">
        <v>5216</v>
      </c>
      <c r="C2412" s="88" t="s">
        <v>5282</v>
      </c>
      <c r="D2412" s="88" t="s">
        <v>5218</v>
      </c>
      <c r="E2412" s="88">
        <v>1972.16</v>
      </c>
      <c r="F2412" s="88">
        <v>0</v>
      </c>
      <c r="G2412" s="89">
        <v>0</v>
      </c>
    </row>
    <row r="2413" spans="2:7" ht="30.6" thickBot="1">
      <c r="B2413" s="82" t="s">
        <v>5216</v>
      </c>
      <c r="C2413" s="86" t="s">
        <v>5282</v>
      </c>
      <c r="D2413" s="86" t="s">
        <v>5218</v>
      </c>
      <c r="E2413" s="86">
        <v>1972.2</v>
      </c>
      <c r="F2413" s="86">
        <v>0</v>
      </c>
      <c r="G2413" s="83">
        <v>0</v>
      </c>
    </row>
    <row r="2414" spans="2:7" ht="30.6" thickBot="1">
      <c r="B2414" s="87" t="s">
        <v>5216</v>
      </c>
      <c r="C2414" s="88" t="s">
        <v>5282</v>
      </c>
      <c r="D2414" s="88" t="s">
        <v>5218</v>
      </c>
      <c r="E2414" s="88">
        <v>1972.23</v>
      </c>
      <c r="F2414" s="88">
        <v>0</v>
      </c>
      <c r="G2414" s="89">
        <v>0</v>
      </c>
    </row>
    <row r="2415" spans="2:7" ht="30.6" thickBot="1">
      <c r="B2415" s="82" t="s">
        <v>5216</v>
      </c>
      <c r="C2415" s="86" t="s">
        <v>5282</v>
      </c>
      <c r="D2415" s="86" t="s">
        <v>5218</v>
      </c>
      <c r="E2415" s="86">
        <v>1972.27</v>
      </c>
      <c r="F2415" s="86">
        <v>0</v>
      </c>
      <c r="G2415" s="83">
        <v>0</v>
      </c>
    </row>
    <row r="2416" spans="2:7" ht="30.6" thickBot="1">
      <c r="B2416" s="87" t="s">
        <v>5216</v>
      </c>
      <c r="C2416" s="88" t="s">
        <v>5282</v>
      </c>
      <c r="D2416" s="88" t="s">
        <v>5218</v>
      </c>
      <c r="E2416" s="88">
        <v>1972.3</v>
      </c>
      <c r="F2416" s="88">
        <v>0</v>
      </c>
      <c r="G2416" s="89">
        <v>0</v>
      </c>
    </row>
    <row r="2417" spans="2:7" ht="30.6" thickBot="1">
      <c r="B2417" s="82" t="s">
        <v>5216</v>
      </c>
      <c r="C2417" s="86" t="s">
        <v>5282</v>
      </c>
      <c r="D2417" s="86" t="s">
        <v>5218</v>
      </c>
      <c r="E2417" s="86">
        <v>1972.34</v>
      </c>
      <c r="F2417" s="86">
        <v>0</v>
      </c>
      <c r="G2417" s="83">
        <v>0</v>
      </c>
    </row>
    <row r="2418" spans="2:7" ht="30.6" thickBot="1">
      <c r="B2418" s="87" t="s">
        <v>5216</v>
      </c>
      <c r="C2418" s="88" t="s">
        <v>5282</v>
      </c>
      <c r="D2418" s="88" t="s">
        <v>5218</v>
      </c>
      <c r="E2418" s="88">
        <v>1972.37</v>
      </c>
      <c r="F2418" s="88">
        <v>0</v>
      </c>
      <c r="G2418" s="89">
        <v>0</v>
      </c>
    </row>
    <row r="2419" spans="2:7" ht="30.6" thickBot="1">
      <c r="B2419" s="82" t="s">
        <v>5216</v>
      </c>
      <c r="C2419" s="86" t="s">
        <v>5282</v>
      </c>
      <c r="D2419" s="86" t="s">
        <v>5218</v>
      </c>
      <c r="E2419" s="86">
        <v>1972.41</v>
      </c>
      <c r="F2419" s="86">
        <v>0</v>
      </c>
      <c r="G2419" s="83">
        <v>0</v>
      </c>
    </row>
    <row r="2420" spans="2:7" ht="30.6" thickBot="1">
      <c r="B2420" s="87" t="s">
        <v>5216</v>
      </c>
      <c r="C2420" s="88" t="s">
        <v>5282</v>
      </c>
      <c r="D2420" s="88" t="s">
        <v>5218</v>
      </c>
      <c r="E2420" s="88">
        <v>1972.44</v>
      </c>
      <c r="F2420" s="88">
        <v>0</v>
      </c>
      <c r="G2420" s="89">
        <v>0</v>
      </c>
    </row>
    <row r="2421" spans="2:7" ht="30.6" thickBot="1">
      <c r="B2421" s="82" t="s">
        <v>5216</v>
      </c>
      <c r="C2421" s="86" t="s">
        <v>5282</v>
      </c>
      <c r="D2421" s="86" t="s">
        <v>5218</v>
      </c>
      <c r="E2421" s="86">
        <v>1972.48</v>
      </c>
      <c r="F2421" s="86">
        <v>0</v>
      </c>
      <c r="G2421" s="83">
        <v>0</v>
      </c>
    </row>
    <row r="2422" spans="2:7" ht="30.6" thickBot="1">
      <c r="B2422" s="87" t="s">
        <v>5216</v>
      </c>
      <c r="C2422" s="88" t="s">
        <v>5282</v>
      </c>
      <c r="D2422" s="88" t="s">
        <v>5218</v>
      </c>
      <c r="E2422" s="88">
        <v>1972.51</v>
      </c>
      <c r="F2422" s="88">
        <v>0</v>
      </c>
      <c r="G2422" s="89">
        <v>0</v>
      </c>
    </row>
    <row r="2423" spans="2:7" ht="30.6" thickBot="1">
      <c r="B2423" s="82" t="s">
        <v>5216</v>
      </c>
      <c r="C2423" s="86" t="s">
        <v>5282</v>
      </c>
      <c r="D2423" s="86" t="s">
        <v>5218</v>
      </c>
      <c r="E2423" s="86">
        <v>1972.55</v>
      </c>
      <c r="F2423" s="86">
        <v>0</v>
      </c>
      <c r="G2423" s="83">
        <v>0</v>
      </c>
    </row>
    <row r="2424" spans="2:7" ht="30.6" thickBot="1">
      <c r="B2424" s="87" t="s">
        <v>5216</v>
      </c>
      <c r="C2424" s="88" t="s">
        <v>5282</v>
      </c>
      <c r="D2424" s="88" t="s">
        <v>5218</v>
      </c>
      <c r="E2424" s="88">
        <v>1972.58</v>
      </c>
      <c r="F2424" s="88">
        <v>0</v>
      </c>
      <c r="G2424" s="89">
        <v>0</v>
      </c>
    </row>
    <row r="2425" spans="2:7" ht="30.6" thickBot="1">
      <c r="B2425" s="82" t="s">
        <v>5216</v>
      </c>
      <c r="C2425" s="86" t="s">
        <v>5282</v>
      </c>
      <c r="D2425" s="86" t="s">
        <v>5218</v>
      </c>
      <c r="E2425" s="86">
        <v>1972.61</v>
      </c>
      <c r="F2425" s="86">
        <v>0</v>
      </c>
      <c r="G2425" s="83">
        <v>0</v>
      </c>
    </row>
    <row r="2426" spans="2:7" ht="30.6" thickBot="1">
      <c r="B2426" s="87" t="s">
        <v>5216</v>
      </c>
      <c r="C2426" s="88" t="s">
        <v>5282</v>
      </c>
      <c r="D2426" s="88" t="s">
        <v>5218</v>
      </c>
      <c r="E2426" s="88">
        <v>1972.65</v>
      </c>
      <c r="F2426" s="88">
        <v>0</v>
      </c>
      <c r="G2426" s="89">
        <v>0</v>
      </c>
    </row>
    <row r="2427" spans="2:7" ht="30.6" thickBot="1">
      <c r="B2427" s="82" t="s">
        <v>5216</v>
      </c>
      <c r="C2427" s="86" t="s">
        <v>5282</v>
      </c>
      <c r="D2427" s="86" t="s">
        <v>5218</v>
      </c>
      <c r="E2427" s="86">
        <v>1972.68</v>
      </c>
      <c r="F2427" s="86">
        <v>0</v>
      </c>
      <c r="G2427" s="83">
        <v>0</v>
      </c>
    </row>
    <row r="2428" spans="2:7" ht="30.6" thickBot="1">
      <c r="B2428" s="87" t="s">
        <v>5216</v>
      </c>
      <c r="C2428" s="88" t="s">
        <v>5282</v>
      </c>
      <c r="D2428" s="88" t="s">
        <v>5218</v>
      </c>
      <c r="E2428" s="88">
        <v>1972.72</v>
      </c>
      <c r="F2428" s="88">
        <v>0</v>
      </c>
      <c r="G2428" s="89">
        <v>0</v>
      </c>
    </row>
    <row r="2429" spans="2:7" ht="30.6" thickBot="1">
      <c r="B2429" s="82" t="s">
        <v>5216</v>
      </c>
      <c r="C2429" s="86" t="s">
        <v>5282</v>
      </c>
      <c r="D2429" s="86" t="s">
        <v>5218</v>
      </c>
      <c r="E2429" s="86">
        <v>1972.75</v>
      </c>
      <c r="F2429" s="86">
        <v>0</v>
      </c>
      <c r="G2429" s="83">
        <v>0</v>
      </c>
    </row>
    <row r="2430" spans="2:7" ht="30.6" thickBot="1">
      <c r="B2430" s="87" t="s">
        <v>5216</v>
      </c>
      <c r="C2430" s="88" t="s">
        <v>5282</v>
      </c>
      <c r="D2430" s="88" t="s">
        <v>5218</v>
      </c>
      <c r="E2430" s="88">
        <v>1972.75</v>
      </c>
      <c r="F2430" s="88">
        <v>0</v>
      </c>
      <c r="G2430" s="89">
        <v>0</v>
      </c>
    </row>
    <row r="2431" spans="2:7" ht="30.6" thickBot="1">
      <c r="B2431" s="82" t="s">
        <v>5216</v>
      </c>
      <c r="C2431" s="86" t="s">
        <v>5205</v>
      </c>
      <c r="D2431" s="86" t="s">
        <v>5218</v>
      </c>
      <c r="E2431" s="86">
        <v>1969.16</v>
      </c>
      <c r="F2431" s="86">
        <v>0</v>
      </c>
      <c r="G2431" s="83">
        <v>0</v>
      </c>
    </row>
    <row r="2432" spans="2:7" ht="30.6" thickBot="1">
      <c r="B2432" s="87" t="s">
        <v>5216</v>
      </c>
      <c r="C2432" s="88" t="s">
        <v>5205</v>
      </c>
      <c r="D2432" s="88" t="s">
        <v>5218</v>
      </c>
      <c r="E2432" s="88">
        <v>1969.19</v>
      </c>
      <c r="F2432" s="88">
        <v>0</v>
      </c>
      <c r="G2432" s="89">
        <v>0</v>
      </c>
    </row>
    <row r="2433" spans="2:7" ht="30.6" thickBot="1">
      <c r="B2433" s="82" t="s">
        <v>5216</v>
      </c>
      <c r="C2433" s="86" t="s">
        <v>5205</v>
      </c>
      <c r="D2433" s="86" t="s">
        <v>5218</v>
      </c>
      <c r="E2433" s="86">
        <v>1969.23</v>
      </c>
      <c r="F2433" s="86">
        <v>0</v>
      </c>
      <c r="G2433" s="83">
        <v>0</v>
      </c>
    </row>
    <row r="2434" spans="2:7" ht="30.6" thickBot="1">
      <c r="B2434" s="87" t="s">
        <v>5216</v>
      </c>
      <c r="C2434" s="88" t="s">
        <v>5205</v>
      </c>
      <c r="D2434" s="88" t="s">
        <v>5218</v>
      </c>
      <c r="E2434" s="88">
        <v>1969.27</v>
      </c>
      <c r="F2434" s="88">
        <v>0</v>
      </c>
      <c r="G2434" s="89">
        <v>0</v>
      </c>
    </row>
    <row r="2435" spans="2:7" ht="30.6" thickBot="1">
      <c r="B2435" s="82" t="s">
        <v>5216</v>
      </c>
      <c r="C2435" s="86" t="s">
        <v>5205</v>
      </c>
      <c r="D2435" s="86" t="s">
        <v>5218</v>
      </c>
      <c r="E2435" s="86">
        <v>1969.31</v>
      </c>
      <c r="F2435" s="86">
        <v>0</v>
      </c>
      <c r="G2435" s="83">
        <v>0</v>
      </c>
    </row>
    <row r="2436" spans="2:7" ht="30.6" thickBot="1">
      <c r="B2436" s="87" t="s">
        <v>5216</v>
      </c>
      <c r="C2436" s="88" t="s">
        <v>5205</v>
      </c>
      <c r="D2436" s="88" t="s">
        <v>5218</v>
      </c>
      <c r="E2436" s="88">
        <v>1969.35</v>
      </c>
      <c r="F2436" s="88">
        <v>0</v>
      </c>
      <c r="G2436" s="89">
        <v>0</v>
      </c>
    </row>
    <row r="2437" spans="2:7" ht="30.6" thickBot="1">
      <c r="B2437" s="82" t="s">
        <v>5216</v>
      </c>
      <c r="C2437" s="86" t="s">
        <v>5205</v>
      </c>
      <c r="D2437" s="86" t="s">
        <v>5218</v>
      </c>
      <c r="E2437" s="86">
        <v>1969.38</v>
      </c>
      <c r="F2437" s="86">
        <v>0</v>
      </c>
      <c r="G2437" s="83">
        <v>0</v>
      </c>
    </row>
    <row r="2438" spans="2:7" ht="30.6" thickBot="1">
      <c r="B2438" s="87" t="s">
        <v>5216</v>
      </c>
      <c r="C2438" s="88" t="s">
        <v>5205</v>
      </c>
      <c r="D2438" s="88" t="s">
        <v>5218</v>
      </c>
      <c r="E2438" s="88">
        <v>1969.42</v>
      </c>
      <c r="F2438" s="88">
        <v>0</v>
      </c>
      <c r="G2438" s="89">
        <v>0</v>
      </c>
    </row>
    <row r="2439" spans="2:7" ht="30.6" thickBot="1">
      <c r="B2439" s="82" t="s">
        <v>5216</v>
      </c>
      <c r="C2439" s="86" t="s">
        <v>5205</v>
      </c>
      <c r="D2439" s="86" t="s">
        <v>5218</v>
      </c>
      <c r="E2439" s="86">
        <v>1969.46</v>
      </c>
      <c r="F2439" s="86">
        <v>0</v>
      </c>
      <c r="G2439" s="83">
        <v>0</v>
      </c>
    </row>
    <row r="2440" spans="2:7" ht="30.6" thickBot="1">
      <c r="B2440" s="87" t="s">
        <v>5216</v>
      </c>
      <c r="C2440" s="88" t="s">
        <v>5205</v>
      </c>
      <c r="D2440" s="88" t="s">
        <v>5218</v>
      </c>
      <c r="E2440" s="88">
        <v>1969.5</v>
      </c>
      <c r="F2440" s="88">
        <v>0</v>
      </c>
      <c r="G2440" s="89">
        <v>0</v>
      </c>
    </row>
    <row r="2441" spans="2:7" ht="30.6" thickBot="1">
      <c r="B2441" s="82" t="s">
        <v>5216</v>
      </c>
      <c r="C2441" s="86" t="s">
        <v>5205</v>
      </c>
      <c r="D2441" s="86" t="s">
        <v>5218</v>
      </c>
      <c r="E2441" s="86">
        <v>1969.53</v>
      </c>
      <c r="F2441" s="86">
        <v>0</v>
      </c>
      <c r="G2441" s="83">
        <v>0</v>
      </c>
    </row>
    <row r="2442" spans="2:7" ht="30.6" thickBot="1">
      <c r="B2442" s="87" t="s">
        <v>5216</v>
      </c>
      <c r="C2442" s="88" t="s">
        <v>5205</v>
      </c>
      <c r="D2442" s="88" t="s">
        <v>5218</v>
      </c>
      <c r="E2442" s="88">
        <v>1969.57</v>
      </c>
      <c r="F2442" s="88">
        <v>0</v>
      </c>
      <c r="G2442" s="89">
        <v>0</v>
      </c>
    </row>
    <row r="2443" spans="2:7" ht="30.6" thickBot="1">
      <c r="B2443" s="82" t="s">
        <v>5216</v>
      </c>
      <c r="C2443" s="86" t="s">
        <v>5205</v>
      </c>
      <c r="D2443" s="86" t="s">
        <v>5218</v>
      </c>
      <c r="E2443" s="86">
        <v>1969.61</v>
      </c>
      <c r="F2443" s="86">
        <v>0</v>
      </c>
      <c r="G2443" s="83">
        <v>0</v>
      </c>
    </row>
    <row r="2444" spans="2:7" ht="30.6" thickBot="1">
      <c r="B2444" s="87" t="s">
        <v>5216</v>
      </c>
      <c r="C2444" s="88" t="s">
        <v>5205</v>
      </c>
      <c r="D2444" s="88" t="s">
        <v>5218</v>
      </c>
      <c r="E2444" s="88">
        <v>1969.65</v>
      </c>
      <c r="F2444" s="88">
        <v>0</v>
      </c>
      <c r="G2444" s="89">
        <v>0</v>
      </c>
    </row>
    <row r="2445" spans="2:7" ht="30.6" thickBot="1">
      <c r="B2445" s="82" t="s">
        <v>5216</v>
      </c>
      <c r="C2445" s="86" t="s">
        <v>5205</v>
      </c>
      <c r="D2445" s="86" t="s">
        <v>5218</v>
      </c>
      <c r="E2445" s="86">
        <v>1969.68</v>
      </c>
      <c r="F2445" s="86">
        <v>0</v>
      </c>
      <c r="G2445" s="83">
        <v>0</v>
      </c>
    </row>
    <row r="2446" spans="2:7" ht="30.6" thickBot="1">
      <c r="B2446" s="87" t="s">
        <v>5216</v>
      </c>
      <c r="C2446" s="88" t="s">
        <v>5205</v>
      </c>
      <c r="D2446" s="88" t="s">
        <v>5218</v>
      </c>
      <c r="E2446" s="88">
        <v>1969.72</v>
      </c>
      <c r="F2446" s="88">
        <v>0</v>
      </c>
      <c r="G2446" s="89">
        <v>0</v>
      </c>
    </row>
    <row r="2447" spans="2:7" ht="30.6" thickBot="1">
      <c r="B2447" s="82" t="s">
        <v>5216</v>
      </c>
      <c r="C2447" s="86" t="s">
        <v>5205</v>
      </c>
      <c r="D2447" s="86" t="s">
        <v>5218</v>
      </c>
      <c r="E2447" s="86">
        <v>1969.76</v>
      </c>
      <c r="F2447" s="86">
        <v>0</v>
      </c>
      <c r="G2447" s="83">
        <v>0</v>
      </c>
    </row>
    <row r="2448" spans="2:7" ht="30.6" thickBot="1">
      <c r="B2448" s="87" t="s">
        <v>5216</v>
      </c>
      <c r="C2448" s="88" t="s">
        <v>5205</v>
      </c>
      <c r="D2448" s="88" t="s">
        <v>5218</v>
      </c>
      <c r="E2448" s="88">
        <v>1969.8</v>
      </c>
      <c r="F2448" s="88">
        <v>0</v>
      </c>
      <c r="G2448" s="89">
        <v>0</v>
      </c>
    </row>
    <row r="2449" spans="2:7" ht="30.6" thickBot="1">
      <c r="B2449" s="82" t="s">
        <v>5216</v>
      </c>
      <c r="C2449" s="86" t="s">
        <v>5205</v>
      </c>
      <c r="D2449" s="86" t="s">
        <v>5218</v>
      </c>
      <c r="E2449" s="86">
        <v>1969.83</v>
      </c>
      <c r="F2449" s="86">
        <v>0</v>
      </c>
      <c r="G2449" s="83">
        <v>0</v>
      </c>
    </row>
    <row r="2450" spans="2:7" ht="30.6" thickBot="1">
      <c r="B2450" s="87" t="s">
        <v>5216</v>
      </c>
      <c r="C2450" s="88" t="s">
        <v>5205</v>
      </c>
      <c r="D2450" s="88" t="s">
        <v>5218</v>
      </c>
      <c r="E2450" s="88">
        <v>1969.87</v>
      </c>
      <c r="F2450" s="88">
        <v>0</v>
      </c>
      <c r="G2450" s="89">
        <v>0</v>
      </c>
    </row>
    <row r="2451" spans="2:7" ht="30.6" thickBot="1">
      <c r="B2451" s="82" t="s">
        <v>5216</v>
      </c>
      <c r="C2451" s="86" t="s">
        <v>5205</v>
      </c>
      <c r="D2451" s="86" t="s">
        <v>5218</v>
      </c>
      <c r="E2451" s="86">
        <v>1969.91</v>
      </c>
      <c r="F2451" s="86">
        <v>0</v>
      </c>
      <c r="G2451" s="83">
        <v>0</v>
      </c>
    </row>
    <row r="2452" spans="2:7" ht="30.6" thickBot="1">
      <c r="B2452" s="87" t="s">
        <v>5216</v>
      </c>
      <c r="C2452" s="88" t="s">
        <v>5205</v>
      </c>
      <c r="D2452" s="88" t="s">
        <v>5218</v>
      </c>
      <c r="E2452" s="88">
        <v>1969.94</v>
      </c>
      <c r="F2452" s="88">
        <v>0</v>
      </c>
      <c r="G2452" s="89">
        <v>0</v>
      </c>
    </row>
    <row r="2453" spans="2:7" ht="30.6" thickBot="1">
      <c r="B2453" s="82" t="s">
        <v>5216</v>
      </c>
      <c r="C2453" s="86" t="s">
        <v>5205</v>
      </c>
      <c r="D2453" s="86" t="s">
        <v>5218</v>
      </c>
      <c r="E2453" s="86">
        <v>1969.98</v>
      </c>
      <c r="F2453" s="86">
        <v>0</v>
      </c>
      <c r="G2453" s="83">
        <v>0</v>
      </c>
    </row>
    <row r="2454" spans="2:7" ht="30.6" thickBot="1">
      <c r="B2454" s="87" t="s">
        <v>5216</v>
      </c>
      <c r="C2454" s="88" t="s">
        <v>5205</v>
      </c>
      <c r="D2454" s="88" t="s">
        <v>5218</v>
      </c>
      <c r="E2454" s="88">
        <v>1970.02</v>
      </c>
      <c r="F2454" s="88">
        <v>0</v>
      </c>
      <c r="G2454" s="89">
        <v>0</v>
      </c>
    </row>
    <row r="2455" spans="2:7" ht="30.6" thickBot="1">
      <c r="B2455" s="82" t="s">
        <v>5216</v>
      </c>
      <c r="C2455" s="86" t="s">
        <v>5205</v>
      </c>
      <c r="D2455" s="86" t="s">
        <v>5218</v>
      </c>
      <c r="E2455" s="86">
        <v>1970.05</v>
      </c>
      <c r="F2455" s="86">
        <v>0</v>
      </c>
      <c r="G2455" s="83">
        <v>0</v>
      </c>
    </row>
    <row r="2456" spans="2:7" ht="30.6" thickBot="1">
      <c r="B2456" s="87" t="s">
        <v>5216</v>
      </c>
      <c r="C2456" s="88" t="s">
        <v>5205</v>
      </c>
      <c r="D2456" s="88" t="s">
        <v>5218</v>
      </c>
      <c r="E2456" s="88">
        <v>1970.09</v>
      </c>
      <c r="F2456" s="88">
        <v>0</v>
      </c>
      <c r="G2456" s="89">
        <v>0</v>
      </c>
    </row>
    <row r="2457" spans="2:7" ht="30.6" thickBot="1">
      <c r="B2457" s="82" t="s">
        <v>5216</v>
      </c>
      <c r="C2457" s="86" t="s">
        <v>5205</v>
      </c>
      <c r="D2457" s="86" t="s">
        <v>5218</v>
      </c>
      <c r="E2457" s="86">
        <v>1970.13</v>
      </c>
      <c r="F2457" s="86">
        <v>0</v>
      </c>
      <c r="G2457" s="83">
        <v>0</v>
      </c>
    </row>
    <row r="2458" spans="2:7" ht="30.6" thickBot="1">
      <c r="B2458" s="87" t="s">
        <v>5216</v>
      </c>
      <c r="C2458" s="88" t="s">
        <v>5205</v>
      </c>
      <c r="D2458" s="88" t="s">
        <v>5218</v>
      </c>
      <c r="E2458" s="88">
        <v>1970.16</v>
      </c>
      <c r="F2458" s="88">
        <v>0</v>
      </c>
      <c r="G2458" s="89">
        <v>0</v>
      </c>
    </row>
    <row r="2459" spans="2:7" ht="30.6" thickBot="1">
      <c r="B2459" s="82" t="s">
        <v>5216</v>
      </c>
      <c r="C2459" s="86" t="s">
        <v>5205</v>
      </c>
      <c r="D2459" s="86" t="s">
        <v>5218</v>
      </c>
      <c r="E2459" s="86">
        <v>1970.2</v>
      </c>
      <c r="F2459" s="86">
        <v>0</v>
      </c>
      <c r="G2459" s="83">
        <v>0</v>
      </c>
    </row>
    <row r="2460" spans="2:7" ht="30.6" thickBot="1">
      <c r="B2460" s="87" t="s">
        <v>5216</v>
      </c>
      <c r="C2460" s="88" t="s">
        <v>5205</v>
      </c>
      <c r="D2460" s="88" t="s">
        <v>5218</v>
      </c>
      <c r="E2460" s="88">
        <v>1970.24</v>
      </c>
      <c r="F2460" s="88">
        <v>0</v>
      </c>
      <c r="G2460" s="89">
        <v>0</v>
      </c>
    </row>
    <row r="2461" spans="2:7" ht="30.6" thickBot="1">
      <c r="B2461" s="82" t="s">
        <v>5216</v>
      </c>
      <c r="C2461" s="86" t="s">
        <v>5205</v>
      </c>
      <c r="D2461" s="86" t="s">
        <v>5218</v>
      </c>
      <c r="E2461" s="86">
        <v>1970.27</v>
      </c>
      <c r="F2461" s="86">
        <v>0</v>
      </c>
      <c r="G2461" s="83">
        <v>0</v>
      </c>
    </row>
    <row r="2462" spans="2:7" ht="30.6" thickBot="1">
      <c r="B2462" s="87" t="s">
        <v>5216</v>
      </c>
      <c r="C2462" s="88" t="s">
        <v>5205</v>
      </c>
      <c r="D2462" s="88" t="s">
        <v>5218</v>
      </c>
      <c r="E2462" s="88">
        <v>1970.31</v>
      </c>
      <c r="F2462" s="88">
        <v>0</v>
      </c>
      <c r="G2462" s="89">
        <v>0</v>
      </c>
    </row>
    <row r="2463" spans="2:7" ht="30.6" thickBot="1">
      <c r="B2463" s="82" t="s">
        <v>5216</v>
      </c>
      <c r="C2463" s="86" t="s">
        <v>5205</v>
      </c>
      <c r="D2463" s="86" t="s">
        <v>5218</v>
      </c>
      <c r="E2463" s="86">
        <v>1970.35</v>
      </c>
      <c r="F2463" s="86">
        <v>0</v>
      </c>
      <c r="G2463" s="83">
        <v>0</v>
      </c>
    </row>
    <row r="2464" spans="2:7" ht="30.6" thickBot="1">
      <c r="B2464" s="87" t="s">
        <v>5216</v>
      </c>
      <c r="C2464" s="88" t="s">
        <v>5205</v>
      </c>
      <c r="D2464" s="88" t="s">
        <v>5218</v>
      </c>
      <c r="E2464" s="88">
        <v>1970.38</v>
      </c>
      <c r="F2464" s="88">
        <v>0</v>
      </c>
      <c r="G2464" s="89">
        <v>0</v>
      </c>
    </row>
    <row r="2465" spans="2:7" ht="30.6" thickBot="1">
      <c r="B2465" s="82" t="s">
        <v>5216</v>
      </c>
      <c r="C2465" s="86" t="s">
        <v>5205</v>
      </c>
      <c r="D2465" s="86" t="s">
        <v>5218</v>
      </c>
      <c r="E2465" s="86">
        <v>1970.42</v>
      </c>
      <c r="F2465" s="86">
        <v>0</v>
      </c>
      <c r="G2465" s="83">
        <v>0</v>
      </c>
    </row>
    <row r="2466" spans="2:7" ht="30.6" thickBot="1">
      <c r="B2466" s="87" t="s">
        <v>5216</v>
      </c>
      <c r="C2466" s="88" t="s">
        <v>5205</v>
      </c>
      <c r="D2466" s="88" t="s">
        <v>5218</v>
      </c>
      <c r="E2466" s="88">
        <v>1970.46</v>
      </c>
      <c r="F2466" s="88">
        <v>0</v>
      </c>
      <c r="G2466" s="89">
        <v>0</v>
      </c>
    </row>
    <row r="2467" spans="2:7" ht="30.6" thickBot="1">
      <c r="B2467" s="82" t="s">
        <v>5216</v>
      </c>
      <c r="C2467" s="86" t="s">
        <v>5205</v>
      </c>
      <c r="D2467" s="86" t="s">
        <v>5218</v>
      </c>
      <c r="E2467" s="86">
        <v>1970.49</v>
      </c>
      <c r="F2467" s="86">
        <v>0</v>
      </c>
      <c r="G2467" s="83">
        <v>0</v>
      </c>
    </row>
    <row r="2468" spans="2:7" ht="30.6" thickBot="1">
      <c r="B2468" s="87" t="s">
        <v>5216</v>
      </c>
      <c r="C2468" s="88" t="s">
        <v>5205</v>
      </c>
      <c r="D2468" s="88" t="s">
        <v>5218</v>
      </c>
      <c r="E2468" s="88">
        <v>1970.53</v>
      </c>
      <c r="F2468" s="88">
        <v>0</v>
      </c>
      <c r="G2468" s="89">
        <v>0</v>
      </c>
    </row>
    <row r="2469" spans="2:7" ht="30.6" thickBot="1">
      <c r="B2469" s="82" t="s">
        <v>5216</v>
      </c>
      <c r="C2469" s="86" t="s">
        <v>5205</v>
      </c>
      <c r="D2469" s="86" t="s">
        <v>5218</v>
      </c>
      <c r="E2469" s="86">
        <v>1970.57</v>
      </c>
      <c r="F2469" s="86">
        <v>0</v>
      </c>
      <c r="G2469" s="83">
        <v>0</v>
      </c>
    </row>
    <row r="2470" spans="2:7" ht="30.6" thickBot="1">
      <c r="B2470" s="87" t="s">
        <v>5216</v>
      </c>
      <c r="C2470" s="88" t="s">
        <v>5205</v>
      </c>
      <c r="D2470" s="88" t="s">
        <v>5218</v>
      </c>
      <c r="E2470" s="88">
        <v>1970.6</v>
      </c>
      <c r="F2470" s="88">
        <v>0</v>
      </c>
      <c r="G2470" s="89">
        <v>0</v>
      </c>
    </row>
    <row r="2471" spans="2:7" ht="30.6" thickBot="1">
      <c r="B2471" s="82" t="s">
        <v>5216</v>
      </c>
      <c r="C2471" s="86" t="s">
        <v>5205</v>
      </c>
      <c r="D2471" s="86" t="s">
        <v>5218</v>
      </c>
      <c r="E2471" s="86">
        <v>1970.64</v>
      </c>
      <c r="F2471" s="86">
        <v>0</v>
      </c>
      <c r="G2471" s="83">
        <v>0</v>
      </c>
    </row>
    <row r="2472" spans="2:7" ht="30.6" thickBot="1">
      <c r="B2472" s="87" t="s">
        <v>5216</v>
      </c>
      <c r="C2472" s="88" t="s">
        <v>5205</v>
      </c>
      <c r="D2472" s="88" t="s">
        <v>5218</v>
      </c>
      <c r="E2472" s="88">
        <v>1970.67</v>
      </c>
      <c r="F2472" s="88">
        <v>0</v>
      </c>
      <c r="G2472" s="89">
        <v>0</v>
      </c>
    </row>
    <row r="2473" spans="2:7" ht="30.6" thickBot="1">
      <c r="B2473" s="82" t="s">
        <v>5216</v>
      </c>
      <c r="C2473" s="86" t="s">
        <v>5205</v>
      </c>
      <c r="D2473" s="86" t="s">
        <v>5218</v>
      </c>
      <c r="E2473" s="86">
        <v>1970.71</v>
      </c>
      <c r="F2473" s="86">
        <v>0</v>
      </c>
      <c r="G2473" s="83">
        <v>0</v>
      </c>
    </row>
    <row r="2474" spans="2:7" ht="30.6" thickBot="1">
      <c r="B2474" s="87" t="s">
        <v>5216</v>
      </c>
      <c r="C2474" s="88" t="s">
        <v>5205</v>
      </c>
      <c r="D2474" s="88" t="s">
        <v>5218</v>
      </c>
      <c r="E2474" s="88">
        <v>1970.75</v>
      </c>
      <c r="F2474" s="88">
        <v>0</v>
      </c>
      <c r="G2474" s="89">
        <v>0</v>
      </c>
    </row>
    <row r="2475" spans="2:7" ht="30.6" thickBot="1">
      <c r="B2475" s="82" t="s">
        <v>5216</v>
      </c>
      <c r="C2475" s="86" t="s">
        <v>5205</v>
      </c>
      <c r="D2475" s="86" t="s">
        <v>5218</v>
      </c>
      <c r="E2475" s="86">
        <v>1970.78</v>
      </c>
      <c r="F2475" s="86">
        <v>0</v>
      </c>
      <c r="G2475" s="83">
        <v>0</v>
      </c>
    </row>
    <row r="2476" spans="2:7" ht="30.6" thickBot="1">
      <c r="B2476" s="87" t="s">
        <v>5216</v>
      </c>
      <c r="C2476" s="88" t="s">
        <v>5205</v>
      </c>
      <c r="D2476" s="88" t="s">
        <v>5218</v>
      </c>
      <c r="E2476" s="88">
        <v>1970.82</v>
      </c>
      <c r="F2476" s="88">
        <v>0</v>
      </c>
      <c r="G2476" s="89">
        <v>0</v>
      </c>
    </row>
    <row r="2477" spans="2:7" ht="30.6" thickBot="1">
      <c r="B2477" s="82" t="s">
        <v>5216</v>
      </c>
      <c r="C2477" s="86" t="s">
        <v>5205</v>
      </c>
      <c r="D2477" s="86" t="s">
        <v>5218</v>
      </c>
      <c r="E2477" s="86">
        <v>1970.85</v>
      </c>
      <c r="F2477" s="86">
        <v>0</v>
      </c>
      <c r="G2477" s="83">
        <v>0</v>
      </c>
    </row>
    <row r="2478" spans="2:7" ht="30.6" thickBot="1">
      <c r="B2478" s="87" t="s">
        <v>5216</v>
      </c>
      <c r="C2478" s="88" t="s">
        <v>5205</v>
      </c>
      <c r="D2478" s="88" t="s">
        <v>5218</v>
      </c>
      <c r="E2478" s="88">
        <v>1970.89</v>
      </c>
      <c r="F2478" s="88">
        <v>0</v>
      </c>
      <c r="G2478" s="89">
        <v>0</v>
      </c>
    </row>
    <row r="2479" spans="2:7" ht="30.6" thickBot="1">
      <c r="B2479" s="82" t="s">
        <v>5216</v>
      </c>
      <c r="C2479" s="86" t="s">
        <v>5205</v>
      </c>
      <c r="D2479" s="86" t="s">
        <v>5218</v>
      </c>
      <c r="E2479" s="86">
        <v>1970.93</v>
      </c>
      <c r="F2479" s="86">
        <v>0</v>
      </c>
      <c r="G2479" s="83">
        <v>0</v>
      </c>
    </row>
    <row r="2480" spans="2:7" ht="30.6" thickBot="1">
      <c r="B2480" s="87" t="s">
        <v>5216</v>
      </c>
      <c r="C2480" s="88" t="s">
        <v>5205</v>
      </c>
      <c r="D2480" s="88" t="s">
        <v>5218</v>
      </c>
      <c r="E2480" s="88">
        <v>1970.96</v>
      </c>
      <c r="F2480" s="88">
        <v>0</v>
      </c>
      <c r="G2480" s="89">
        <v>0</v>
      </c>
    </row>
    <row r="2481" spans="2:7" ht="30.6" thickBot="1">
      <c r="B2481" s="82" t="s">
        <v>5216</v>
      </c>
      <c r="C2481" s="86" t="s">
        <v>5205</v>
      </c>
      <c r="D2481" s="86" t="s">
        <v>5218</v>
      </c>
      <c r="E2481" s="86">
        <v>1971</v>
      </c>
      <c r="F2481" s="86">
        <v>0</v>
      </c>
      <c r="G2481" s="83">
        <v>0</v>
      </c>
    </row>
    <row r="2482" spans="2:7" ht="30.6" thickBot="1">
      <c r="B2482" s="87" t="s">
        <v>5216</v>
      </c>
      <c r="C2482" s="88" t="s">
        <v>5205</v>
      </c>
      <c r="D2482" s="88" t="s">
        <v>5218</v>
      </c>
      <c r="E2482" s="88">
        <v>1971.03</v>
      </c>
      <c r="F2482" s="88">
        <v>0</v>
      </c>
      <c r="G2482" s="89">
        <v>0</v>
      </c>
    </row>
    <row r="2483" spans="2:7" ht="30.6" thickBot="1">
      <c r="B2483" s="82" t="s">
        <v>5216</v>
      </c>
      <c r="C2483" s="86" t="s">
        <v>5205</v>
      </c>
      <c r="D2483" s="86" t="s">
        <v>5218</v>
      </c>
      <c r="E2483" s="86">
        <v>1971.07</v>
      </c>
      <c r="F2483" s="86">
        <v>0</v>
      </c>
      <c r="G2483" s="83">
        <v>0</v>
      </c>
    </row>
    <row r="2484" spans="2:7" ht="30.6" thickBot="1">
      <c r="B2484" s="87" t="s">
        <v>5216</v>
      </c>
      <c r="C2484" s="88" t="s">
        <v>5205</v>
      </c>
      <c r="D2484" s="88" t="s">
        <v>5218</v>
      </c>
      <c r="E2484" s="88">
        <v>1971.1</v>
      </c>
      <c r="F2484" s="88">
        <v>0</v>
      </c>
      <c r="G2484" s="89">
        <v>0</v>
      </c>
    </row>
    <row r="2485" spans="2:7" ht="30.6" thickBot="1">
      <c r="B2485" s="82" t="s">
        <v>5216</v>
      </c>
      <c r="C2485" s="86" t="s">
        <v>5205</v>
      </c>
      <c r="D2485" s="86" t="s">
        <v>5218</v>
      </c>
      <c r="E2485" s="86">
        <v>1971.14</v>
      </c>
      <c r="F2485" s="86">
        <v>0</v>
      </c>
      <c r="G2485" s="83">
        <v>0</v>
      </c>
    </row>
    <row r="2486" spans="2:7" ht="30.6" thickBot="1">
      <c r="B2486" s="87" t="s">
        <v>5216</v>
      </c>
      <c r="C2486" s="88" t="s">
        <v>5205</v>
      </c>
      <c r="D2486" s="88" t="s">
        <v>5218</v>
      </c>
      <c r="E2486" s="88">
        <v>1971.18</v>
      </c>
      <c r="F2486" s="88">
        <v>0</v>
      </c>
      <c r="G2486" s="89">
        <v>0</v>
      </c>
    </row>
    <row r="2487" spans="2:7" ht="30.6" thickBot="1">
      <c r="B2487" s="82" t="s">
        <v>5216</v>
      </c>
      <c r="C2487" s="86" t="s">
        <v>5205</v>
      </c>
      <c r="D2487" s="86" t="s">
        <v>5218</v>
      </c>
      <c r="E2487" s="86">
        <v>1971.21</v>
      </c>
      <c r="F2487" s="86">
        <v>0</v>
      </c>
      <c r="G2487" s="83">
        <v>0</v>
      </c>
    </row>
    <row r="2488" spans="2:7" ht="30.6" thickBot="1">
      <c r="B2488" s="87" t="s">
        <v>5216</v>
      </c>
      <c r="C2488" s="88" t="s">
        <v>5205</v>
      </c>
      <c r="D2488" s="88" t="s">
        <v>5218</v>
      </c>
      <c r="E2488" s="88">
        <v>1971.25</v>
      </c>
      <c r="F2488" s="88">
        <v>0</v>
      </c>
      <c r="G2488" s="89">
        <v>0</v>
      </c>
    </row>
    <row r="2489" spans="2:7" ht="30.6" thickBot="1">
      <c r="B2489" s="82" t="s">
        <v>5216</v>
      </c>
      <c r="C2489" s="86" t="s">
        <v>5205</v>
      </c>
      <c r="D2489" s="86" t="s">
        <v>5218</v>
      </c>
      <c r="E2489" s="86">
        <v>1971.28</v>
      </c>
      <c r="F2489" s="86">
        <v>0</v>
      </c>
      <c r="G2489" s="83">
        <v>0</v>
      </c>
    </row>
    <row r="2490" spans="2:7" ht="30.6" thickBot="1">
      <c r="B2490" s="87" t="s">
        <v>5216</v>
      </c>
      <c r="C2490" s="88" t="s">
        <v>5205</v>
      </c>
      <c r="D2490" s="88" t="s">
        <v>5218</v>
      </c>
      <c r="E2490" s="88">
        <v>1971.32</v>
      </c>
      <c r="F2490" s="88">
        <v>0</v>
      </c>
      <c r="G2490" s="89">
        <v>0</v>
      </c>
    </row>
    <row r="2491" spans="2:7" ht="30.6" thickBot="1">
      <c r="B2491" s="82" t="s">
        <v>5216</v>
      </c>
      <c r="C2491" s="86" t="s">
        <v>5205</v>
      </c>
      <c r="D2491" s="86" t="s">
        <v>5218</v>
      </c>
      <c r="E2491" s="86">
        <v>1971.35</v>
      </c>
      <c r="F2491" s="86">
        <v>0</v>
      </c>
      <c r="G2491" s="83">
        <v>0</v>
      </c>
    </row>
    <row r="2492" spans="2:7" ht="30.6" thickBot="1">
      <c r="B2492" s="87" t="s">
        <v>5216</v>
      </c>
      <c r="C2492" s="88" t="s">
        <v>5205</v>
      </c>
      <c r="D2492" s="88" t="s">
        <v>5218</v>
      </c>
      <c r="E2492" s="88">
        <v>1971.39</v>
      </c>
      <c r="F2492" s="88">
        <v>0</v>
      </c>
      <c r="G2492" s="89">
        <v>0</v>
      </c>
    </row>
    <row r="2493" spans="2:7" ht="30.6" thickBot="1">
      <c r="B2493" s="82" t="s">
        <v>5216</v>
      </c>
      <c r="C2493" s="86" t="s">
        <v>5205</v>
      </c>
      <c r="D2493" s="86" t="s">
        <v>5218</v>
      </c>
      <c r="E2493" s="86">
        <v>1971.42</v>
      </c>
      <c r="F2493" s="86">
        <v>0</v>
      </c>
      <c r="G2493" s="83">
        <v>0</v>
      </c>
    </row>
    <row r="2494" spans="2:7" ht="30.6" thickBot="1">
      <c r="B2494" s="87" t="s">
        <v>5216</v>
      </c>
      <c r="C2494" s="88" t="s">
        <v>5205</v>
      </c>
      <c r="D2494" s="88" t="s">
        <v>5218</v>
      </c>
      <c r="E2494" s="88">
        <v>1971.46</v>
      </c>
      <c r="F2494" s="88">
        <v>0</v>
      </c>
      <c r="G2494" s="89">
        <v>0</v>
      </c>
    </row>
    <row r="2495" spans="2:7" ht="30.6" thickBot="1">
      <c r="B2495" s="82" t="s">
        <v>5216</v>
      </c>
      <c r="C2495" s="86" t="s">
        <v>5205</v>
      </c>
      <c r="D2495" s="86" t="s">
        <v>5218</v>
      </c>
      <c r="E2495" s="86">
        <v>1971.49</v>
      </c>
      <c r="F2495" s="86">
        <v>0</v>
      </c>
      <c r="G2495" s="83">
        <v>0</v>
      </c>
    </row>
    <row r="2496" spans="2:7" ht="30.6" thickBot="1">
      <c r="B2496" s="87" t="s">
        <v>5216</v>
      </c>
      <c r="C2496" s="88" t="s">
        <v>5205</v>
      </c>
      <c r="D2496" s="88" t="s">
        <v>5218</v>
      </c>
      <c r="E2496" s="88">
        <v>1971.53</v>
      </c>
      <c r="F2496" s="88">
        <v>0</v>
      </c>
      <c r="G2496" s="89">
        <v>0</v>
      </c>
    </row>
    <row r="2497" spans="2:7" ht="30.6" thickBot="1">
      <c r="B2497" s="82" t="s">
        <v>5216</v>
      </c>
      <c r="C2497" s="86" t="s">
        <v>5205</v>
      </c>
      <c r="D2497" s="86" t="s">
        <v>5218</v>
      </c>
      <c r="E2497" s="86">
        <v>1971.57</v>
      </c>
      <c r="F2497" s="86">
        <v>0</v>
      </c>
      <c r="G2497" s="83">
        <v>0</v>
      </c>
    </row>
    <row r="2498" spans="2:7" ht="30.6" thickBot="1">
      <c r="B2498" s="87" t="s">
        <v>5216</v>
      </c>
      <c r="C2498" s="88" t="s">
        <v>5205</v>
      </c>
      <c r="D2498" s="88" t="s">
        <v>5218</v>
      </c>
      <c r="E2498" s="88">
        <v>1971.6</v>
      </c>
      <c r="F2498" s="88">
        <v>0</v>
      </c>
      <c r="G2498" s="89">
        <v>0</v>
      </c>
    </row>
    <row r="2499" spans="2:7" ht="30.6" thickBot="1">
      <c r="B2499" s="82" t="s">
        <v>5216</v>
      </c>
      <c r="C2499" s="86" t="s">
        <v>5205</v>
      </c>
      <c r="D2499" s="86" t="s">
        <v>5218</v>
      </c>
      <c r="E2499" s="86">
        <v>1971.64</v>
      </c>
      <c r="F2499" s="86">
        <v>0</v>
      </c>
      <c r="G2499" s="83">
        <v>0</v>
      </c>
    </row>
    <row r="2500" spans="2:7" ht="30.6" thickBot="1">
      <c r="B2500" s="87" t="s">
        <v>5216</v>
      </c>
      <c r="C2500" s="88" t="s">
        <v>5205</v>
      </c>
      <c r="D2500" s="88" t="s">
        <v>5218</v>
      </c>
      <c r="E2500" s="88">
        <v>1971.67</v>
      </c>
      <c r="F2500" s="88">
        <v>0</v>
      </c>
      <c r="G2500" s="89">
        <v>0</v>
      </c>
    </row>
    <row r="2501" spans="2:7" ht="30.6" thickBot="1">
      <c r="B2501" s="82" t="s">
        <v>5216</v>
      </c>
      <c r="C2501" s="86" t="s">
        <v>5205</v>
      </c>
      <c r="D2501" s="86" t="s">
        <v>5218</v>
      </c>
      <c r="E2501" s="86">
        <v>1971.71</v>
      </c>
      <c r="F2501" s="86">
        <v>0</v>
      </c>
      <c r="G2501" s="83">
        <v>0</v>
      </c>
    </row>
    <row r="2502" spans="2:7" ht="30.6" thickBot="1">
      <c r="B2502" s="87" t="s">
        <v>5216</v>
      </c>
      <c r="C2502" s="88" t="s">
        <v>5205</v>
      </c>
      <c r="D2502" s="88" t="s">
        <v>5218</v>
      </c>
      <c r="E2502" s="88">
        <v>1971.74</v>
      </c>
      <c r="F2502" s="88">
        <v>0</v>
      </c>
      <c r="G2502" s="89">
        <v>0</v>
      </c>
    </row>
    <row r="2503" spans="2:7" ht="30.6" thickBot="1">
      <c r="B2503" s="82" t="s">
        <v>5216</v>
      </c>
      <c r="C2503" s="86" t="s">
        <v>5205</v>
      </c>
      <c r="D2503" s="86" t="s">
        <v>5218</v>
      </c>
      <c r="E2503" s="86">
        <v>1971.78</v>
      </c>
      <c r="F2503" s="86">
        <v>0</v>
      </c>
      <c r="G2503" s="83">
        <v>0</v>
      </c>
    </row>
    <row r="2504" spans="2:7" ht="30.6" thickBot="1">
      <c r="B2504" s="87" t="s">
        <v>5216</v>
      </c>
      <c r="C2504" s="88" t="s">
        <v>5205</v>
      </c>
      <c r="D2504" s="88" t="s">
        <v>5218</v>
      </c>
      <c r="E2504" s="88">
        <v>1971.81</v>
      </c>
      <c r="F2504" s="88">
        <v>0</v>
      </c>
      <c r="G2504" s="89">
        <v>0</v>
      </c>
    </row>
    <row r="2505" spans="2:7" ht="30.6" thickBot="1">
      <c r="B2505" s="82" t="s">
        <v>5216</v>
      </c>
      <c r="C2505" s="86" t="s">
        <v>5205</v>
      </c>
      <c r="D2505" s="86" t="s">
        <v>5218</v>
      </c>
      <c r="E2505" s="86">
        <v>1971.85</v>
      </c>
      <c r="F2505" s="86">
        <v>0</v>
      </c>
      <c r="G2505" s="83">
        <v>0</v>
      </c>
    </row>
    <row r="2506" spans="2:7" ht="30.6" thickBot="1">
      <c r="B2506" s="87" t="s">
        <v>5216</v>
      </c>
      <c r="C2506" s="88" t="s">
        <v>5205</v>
      </c>
      <c r="D2506" s="88" t="s">
        <v>5218</v>
      </c>
      <c r="E2506" s="88">
        <v>1971.88</v>
      </c>
      <c r="F2506" s="88">
        <v>0</v>
      </c>
      <c r="G2506" s="89">
        <v>0</v>
      </c>
    </row>
    <row r="2507" spans="2:7" ht="30.6" thickBot="1">
      <c r="B2507" s="82" t="s">
        <v>5216</v>
      </c>
      <c r="C2507" s="86" t="s">
        <v>5205</v>
      </c>
      <c r="D2507" s="86" t="s">
        <v>5218</v>
      </c>
      <c r="E2507" s="86">
        <v>1971.92</v>
      </c>
      <c r="F2507" s="86">
        <v>0</v>
      </c>
      <c r="G2507" s="83">
        <v>0</v>
      </c>
    </row>
    <row r="2508" spans="2:7" ht="30.6" thickBot="1">
      <c r="B2508" s="87" t="s">
        <v>5216</v>
      </c>
      <c r="C2508" s="88" t="s">
        <v>5205</v>
      </c>
      <c r="D2508" s="88" t="s">
        <v>5218</v>
      </c>
      <c r="E2508" s="88">
        <v>1971.95</v>
      </c>
      <c r="F2508" s="88">
        <v>0</v>
      </c>
      <c r="G2508" s="89">
        <v>0</v>
      </c>
    </row>
    <row r="2509" spans="2:7" ht="30.6" thickBot="1">
      <c r="B2509" s="82" t="s">
        <v>5216</v>
      </c>
      <c r="C2509" s="86" t="s">
        <v>5205</v>
      </c>
      <c r="D2509" s="86" t="s">
        <v>5218</v>
      </c>
      <c r="E2509" s="86">
        <v>1971.99</v>
      </c>
      <c r="F2509" s="86">
        <v>0</v>
      </c>
      <c r="G2509" s="83">
        <v>0</v>
      </c>
    </row>
    <row r="2510" spans="2:7" ht="30.6" thickBot="1">
      <c r="B2510" s="87" t="s">
        <v>5216</v>
      </c>
      <c r="C2510" s="88" t="s">
        <v>5205</v>
      </c>
      <c r="D2510" s="88" t="s">
        <v>5218</v>
      </c>
      <c r="E2510" s="88">
        <v>1972.02</v>
      </c>
      <c r="F2510" s="88">
        <v>0</v>
      </c>
      <c r="G2510" s="89">
        <v>0</v>
      </c>
    </row>
    <row r="2511" spans="2:7" ht="30.6" thickBot="1">
      <c r="B2511" s="82" t="s">
        <v>5216</v>
      </c>
      <c r="C2511" s="86" t="s">
        <v>5205</v>
      </c>
      <c r="D2511" s="86" t="s">
        <v>5218</v>
      </c>
      <c r="E2511" s="86">
        <v>1972.06</v>
      </c>
      <c r="F2511" s="86">
        <v>0</v>
      </c>
      <c r="G2511" s="83">
        <v>0</v>
      </c>
    </row>
    <row r="2512" spans="2:7" ht="30.6" thickBot="1">
      <c r="B2512" s="87" t="s">
        <v>5216</v>
      </c>
      <c r="C2512" s="88" t="s">
        <v>5205</v>
      </c>
      <c r="D2512" s="88" t="s">
        <v>5218</v>
      </c>
      <c r="E2512" s="88">
        <v>1972.09</v>
      </c>
      <c r="F2512" s="88">
        <v>0</v>
      </c>
      <c r="G2512" s="89">
        <v>0</v>
      </c>
    </row>
    <row r="2513" spans="2:7" ht="30.6" thickBot="1">
      <c r="B2513" s="82" t="s">
        <v>5216</v>
      </c>
      <c r="C2513" s="86" t="s">
        <v>5205</v>
      </c>
      <c r="D2513" s="86" t="s">
        <v>5218</v>
      </c>
      <c r="E2513" s="86">
        <v>1972.13</v>
      </c>
      <c r="F2513" s="86">
        <v>0</v>
      </c>
      <c r="G2513" s="83">
        <v>0</v>
      </c>
    </row>
    <row r="2514" spans="2:7" ht="30.6" thickBot="1">
      <c r="B2514" s="87" t="s">
        <v>5216</v>
      </c>
      <c r="C2514" s="88" t="s">
        <v>5205</v>
      </c>
      <c r="D2514" s="88" t="s">
        <v>5218</v>
      </c>
      <c r="E2514" s="88">
        <v>1972.16</v>
      </c>
      <c r="F2514" s="88">
        <v>0</v>
      </c>
      <c r="G2514" s="89">
        <v>0</v>
      </c>
    </row>
    <row r="2515" spans="2:7" ht="30.6" thickBot="1">
      <c r="B2515" s="82" t="s">
        <v>5216</v>
      </c>
      <c r="C2515" s="86" t="s">
        <v>5205</v>
      </c>
      <c r="D2515" s="86" t="s">
        <v>5218</v>
      </c>
      <c r="E2515" s="86">
        <v>1972.2</v>
      </c>
      <c r="F2515" s="86">
        <v>0</v>
      </c>
      <c r="G2515" s="83">
        <v>0</v>
      </c>
    </row>
    <row r="2516" spans="2:7" ht="30.6" thickBot="1">
      <c r="B2516" s="87" t="s">
        <v>5216</v>
      </c>
      <c r="C2516" s="88" t="s">
        <v>5205</v>
      </c>
      <c r="D2516" s="88" t="s">
        <v>5218</v>
      </c>
      <c r="E2516" s="88">
        <v>1972.23</v>
      </c>
      <c r="F2516" s="88">
        <v>0</v>
      </c>
      <c r="G2516" s="89">
        <v>0</v>
      </c>
    </row>
    <row r="2517" spans="2:7" ht="30.6" thickBot="1">
      <c r="B2517" s="82" t="s">
        <v>5216</v>
      </c>
      <c r="C2517" s="86" t="s">
        <v>5205</v>
      </c>
      <c r="D2517" s="86" t="s">
        <v>5218</v>
      </c>
      <c r="E2517" s="86">
        <v>1972.27</v>
      </c>
      <c r="F2517" s="86">
        <v>0</v>
      </c>
      <c r="G2517" s="83">
        <v>0</v>
      </c>
    </row>
    <row r="2518" spans="2:7" ht="30.6" thickBot="1">
      <c r="B2518" s="87" t="s">
        <v>5216</v>
      </c>
      <c r="C2518" s="88" t="s">
        <v>5205</v>
      </c>
      <c r="D2518" s="88" t="s">
        <v>5218</v>
      </c>
      <c r="E2518" s="88">
        <v>1972.3</v>
      </c>
      <c r="F2518" s="88">
        <v>0</v>
      </c>
      <c r="G2518" s="89">
        <v>0</v>
      </c>
    </row>
    <row r="2519" spans="2:7" ht="30.6" thickBot="1">
      <c r="B2519" s="82" t="s">
        <v>5216</v>
      </c>
      <c r="C2519" s="86" t="s">
        <v>5205</v>
      </c>
      <c r="D2519" s="86" t="s">
        <v>5218</v>
      </c>
      <c r="E2519" s="86">
        <v>1972.34</v>
      </c>
      <c r="F2519" s="86">
        <v>0</v>
      </c>
      <c r="G2519" s="83">
        <v>0</v>
      </c>
    </row>
    <row r="2520" spans="2:7" ht="30.6" thickBot="1">
      <c r="B2520" s="87" t="s">
        <v>5216</v>
      </c>
      <c r="C2520" s="88" t="s">
        <v>5205</v>
      </c>
      <c r="D2520" s="88" t="s">
        <v>5218</v>
      </c>
      <c r="E2520" s="88">
        <v>1972.37</v>
      </c>
      <c r="F2520" s="88">
        <v>0</v>
      </c>
      <c r="G2520" s="89">
        <v>0</v>
      </c>
    </row>
    <row r="2521" spans="2:7" ht="30.6" thickBot="1">
      <c r="B2521" s="82" t="s">
        <v>5216</v>
      </c>
      <c r="C2521" s="86" t="s">
        <v>5205</v>
      </c>
      <c r="D2521" s="86" t="s">
        <v>5218</v>
      </c>
      <c r="E2521" s="86">
        <v>1972.41</v>
      </c>
      <c r="F2521" s="86">
        <v>0</v>
      </c>
      <c r="G2521" s="83">
        <v>0</v>
      </c>
    </row>
    <row r="2522" spans="2:7" ht="30.6" thickBot="1">
      <c r="B2522" s="87" t="s">
        <v>5216</v>
      </c>
      <c r="C2522" s="88" t="s">
        <v>5205</v>
      </c>
      <c r="D2522" s="88" t="s">
        <v>5218</v>
      </c>
      <c r="E2522" s="88">
        <v>1972.44</v>
      </c>
      <c r="F2522" s="88">
        <v>0</v>
      </c>
      <c r="G2522" s="89">
        <v>0</v>
      </c>
    </row>
    <row r="2523" spans="2:7" ht="30.6" thickBot="1">
      <c r="B2523" s="82" t="s">
        <v>5216</v>
      </c>
      <c r="C2523" s="86" t="s">
        <v>5205</v>
      </c>
      <c r="D2523" s="86" t="s">
        <v>5218</v>
      </c>
      <c r="E2523" s="86">
        <v>1972.48</v>
      </c>
      <c r="F2523" s="86">
        <v>0</v>
      </c>
      <c r="G2523" s="83">
        <v>0</v>
      </c>
    </row>
    <row r="2524" spans="2:7" ht="30.6" thickBot="1">
      <c r="B2524" s="87" t="s">
        <v>5216</v>
      </c>
      <c r="C2524" s="88" t="s">
        <v>5205</v>
      </c>
      <c r="D2524" s="88" t="s">
        <v>5218</v>
      </c>
      <c r="E2524" s="88">
        <v>1972.51</v>
      </c>
      <c r="F2524" s="88">
        <v>0</v>
      </c>
      <c r="G2524" s="89">
        <v>0</v>
      </c>
    </row>
    <row r="2525" spans="2:7" ht="30.6" thickBot="1">
      <c r="B2525" s="82" t="s">
        <v>5216</v>
      </c>
      <c r="C2525" s="86" t="s">
        <v>5205</v>
      </c>
      <c r="D2525" s="86" t="s">
        <v>5218</v>
      </c>
      <c r="E2525" s="86">
        <v>1972.55</v>
      </c>
      <c r="F2525" s="86">
        <v>0</v>
      </c>
      <c r="G2525" s="83">
        <v>0</v>
      </c>
    </row>
    <row r="2526" spans="2:7" ht="30.6" thickBot="1">
      <c r="B2526" s="87" t="s">
        <v>5216</v>
      </c>
      <c r="C2526" s="88" t="s">
        <v>5205</v>
      </c>
      <c r="D2526" s="88" t="s">
        <v>5218</v>
      </c>
      <c r="E2526" s="88">
        <v>1972.58</v>
      </c>
      <c r="F2526" s="88">
        <v>0</v>
      </c>
      <c r="G2526" s="89">
        <v>0</v>
      </c>
    </row>
    <row r="2527" spans="2:7" ht="30.6" thickBot="1">
      <c r="B2527" s="82" t="s">
        <v>5216</v>
      </c>
      <c r="C2527" s="86" t="s">
        <v>5205</v>
      </c>
      <c r="D2527" s="86" t="s">
        <v>5218</v>
      </c>
      <c r="E2527" s="86">
        <v>1972.61</v>
      </c>
      <c r="F2527" s="86">
        <v>0</v>
      </c>
      <c r="G2527" s="83">
        <v>0</v>
      </c>
    </row>
    <row r="2528" spans="2:7" ht="30.6" thickBot="1">
      <c r="B2528" s="87" t="s">
        <v>5216</v>
      </c>
      <c r="C2528" s="88" t="s">
        <v>5205</v>
      </c>
      <c r="D2528" s="88" t="s">
        <v>5218</v>
      </c>
      <c r="E2528" s="88">
        <v>1972.65</v>
      </c>
      <c r="F2528" s="88">
        <v>0</v>
      </c>
      <c r="G2528" s="89">
        <v>0</v>
      </c>
    </row>
    <row r="2529" spans="2:7" ht="30.6" thickBot="1">
      <c r="B2529" s="82" t="s">
        <v>5216</v>
      </c>
      <c r="C2529" s="86" t="s">
        <v>5205</v>
      </c>
      <c r="D2529" s="86" t="s">
        <v>5218</v>
      </c>
      <c r="E2529" s="86">
        <v>1972.68</v>
      </c>
      <c r="F2529" s="86">
        <v>0</v>
      </c>
      <c r="G2529" s="83">
        <v>0</v>
      </c>
    </row>
    <row r="2530" spans="2:7" ht="30.6" thickBot="1">
      <c r="B2530" s="87" t="s">
        <v>5216</v>
      </c>
      <c r="C2530" s="88" t="s">
        <v>5205</v>
      </c>
      <c r="D2530" s="88" t="s">
        <v>5218</v>
      </c>
      <c r="E2530" s="88">
        <v>1972.72</v>
      </c>
      <c r="F2530" s="88">
        <v>0</v>
      </c>
      <c r="G2530" s="89">
        <v>0</v>
      </c>
    </row>
    <row r="2531" spans="2:7" ht="30.6" thickBot="1">
      <c r="B2531" s="82" t="s">
        <v>5216</v>
      </c>
      <c r="C2531" s="86" t="s">
        <v>5205</v>
      </c>
      <c r="D2531" s="86" t="s">
        <v>5218</v>
      </c>
      <c r="E2531" s="86">
        <v>1972.75</v>
      </c>
      <c r="F2531" s="86">
        <v>0</v>
      </c>
      <c r="G2531" s="83">
        <v>0</v>
      </c>
    </row>
    <row r="2532" spans="2:7" ht="30.6" thickBot="1">
      <c r="B2532" s="87" t="s">
        <v>5216</v>
      </c>
      <c r="C2532" s="88" t="s">
        <v>5205</v>
      </c>
      <c r="D2532" s="88" t="s">
        <v>5218</v>
      </c>
      <c r="E2532" s="88">
        <v>1972.75</v>
      </c>
      <c r="F2532" s="88">
        <v>0</v>
      </c>
      <c r="G2532" s="89">
        <v>0</v>
      </c>
    </row>
    <row r="2533" spans="2:7">
      <c r="B2533" s="73"/>
    </row>
    <row r="2534" spans="2:7">
      <c r="B2534" s="73"/>
    </row>
    <row r="2535" spans="2:7" ht="16.8">
      <c r="B2535" s="94" t="s">
        <v>433</v>
      </c>
    </row>
    <row r="2536" spans="2:7">
      <c r="B2536" s="95" t="s">
        <v>5287</v>
      </c>
    </row>
    <row r="2537" spans="2:7">
      <c r="B2537" s="73"/>
    </row>
    <row r="2539" spans="2:7">
      <c r="B2539" s="73"/>
    </row>
    <row r="2540" spans="2:7">
      <c r="B2540" s="95" t="s">
        <v>5288</v>
      </c>
    </row>
    <row r="2541" spans="2:7">
      <c r="B2541" s="73"/>
    </row>
    <row r="2543" spans="2:7">
      <c r="B2543" s="73"/>
    </row>
    <row r="2544" spans="2:7">
      <c r="B2544" s="95" t="s">
        <v>5289</v>
      </c>
    </row>
    <row r="2545" spans="2:2">
      <c r="B2545" s="73"/>
    </row>
    <row r="2547" spans="2:2">
      <c r="B2547" s="73"/>
    </row>
    <row r="2548" spans="2:2">
      <c r="B2548" s="95" t="s">
        <v>5290</v>
      </c>
    </row>
    <row r="2549" spans="2:2">
      <c r="B2549" s="73"/>
    </row>
    <row r="2551" spans="2:2">
      <c r="B2551" s="73"/>
    </row>
    <row r="2552" spans="2:2">
      <c r="B2552" s="95" t="s">
        <v>5291</v>
      </c>
    </row>
    <row r="2553" spans="2:2">
      <c r="B2553" s="73"/>
    </row>
    <row r="2555" spans="2:2">
      <c r="B2555" s="73"/>
    </row>
    <row r="2556" spans="2:2">
      <c r="B2556" s="95" t="s">
        <v>5292</v>
      </c>
    </row>
    <row r="2557" spans="2:2">
      <c r="B2557" s="73"/>
    </row>
    <row r="2559" spans="2:2">
      <c r="B2559" s="73"/>
    </row>
    <row r="2560" spans="2:2">
      <c r="B2560" s="95" t="s">
        <v>5293</v>
      </c>
    </row>
    <row r="2561" spans="2:2">
      <c r="B2561" s="73"/>
    </row>
    <row r="2563" spans="2:2">
      <c r="B2563" s="73"/>
    </row>
    <row r="2564" spans="2:2">
      <c r="B2564" s="95" t="s">
        <v>5294</v>
      </c>
    </row>
    <row r="2565" spans="2:2">
      <c r="B2565" s="73"/>
    </row>
    <row r="2567" spans="2:2">
      <c r="B2567" s="73"/>
    </row>
    <row r="2568" spans="2:2">
      <c r="B2568" s="95" t="s">
        <v>5295</v>
      </c>
    </row>
    <row r="2569" spans="2:2">
      <c r="B2569" s="73"/>
    </row>
    <row r="2571" spans="2:2">
      <c r="B2571" s="73"/>
    </row>
    <row r="2572" spans="2:2">
      <c r="B2572" s="95" t="s">
        <v>5296</v>
      </c>
    </row>
    <row r="2573" spans="2:2">
      <c r="B2573" s="73"/>
    </row>
    <row r="2575" spans="2:2">
      <c r="B2575" s="73"/>
    </row>
    <row r="2576" spans="2:2">
      <c r="B2576" s="95" t="s">
        <v>5297</v>
      </c>
    </row>
    <row r="2577" spans="2:2">
      <c r="B2577" s="73"/>
    </row>
    <row r="2579" spans="2:2">
      <c r="B2579" s="73"/>
    </row>
    <row r="2580" spans="2:2">
      <c r="B2580" s="95" t="s">
        <v>5298</v>
      </c>
    </row>
    <row r="2581" spans="2:2">
      <c r="B2581" s="73"/>
    </row>
    <row r="2583" spans="2:2">
      <c r="B2583" s="73"/>
    </row>
    <row r="2584" spans="2:2">
      <c r="B2584" s="95" t="s">
        <v>5299</v>
      </c>
    </row>
    <row r="2585" spans="2:2">
      <c r="B2585" s="73"/>
    </row>
    <row r="2587" spans="2:2">
      <c r="B2587" s="73"/>
    </row>
    <row r="2588" spans="2:2">
      <c r="B2588" s="95" t="s">
        <v>5300</v>
      </c>
    </row>
    <row r="2589" spans="2:2">
      <c r="B2589" s="73"/>
    </row>
    <row r="2591" spans="2:2">
      <c r="B2591" s="73"/>
    </row>
    <row r="2592" spans="2:2">
      <c r="B2592" s="95" t="s">
        <v>5301</v>
      </c>
    </row>
    <row r="2593" spans="2:2">
      <c r="B2593" s="73"/>
    </row>
    <row r="2595" spans="2:2">
      <c r="B2595" s="73"/>
    </row>
    <row r="2596" spans="2:2">
      <c r="B2596" s="95" t="s">
        <v>5302</v>
      </c>
    </row>
    <row r="2597" spans="2:2">
      <c r="B2597" s="73"/>
    </row>
    <row r="2599" spans="2:2">
      <c r="B2599" s="73"/>
    </row>
    <row r="2600" spans="2:2">
      <c r="B2600" s="95" t="s">
        <v>5303</v>
      </c>
    </row>
    <row r="2601" spans="2:2">
      <c r="B2601" s="73"/>
    </row>
    <row r="2603" spans="2:2">
      <c r="B2603" s="73"/>
    </row>
    <row r="2604" spans="2:2">
      <c r="B2604" s="95" t="s">
        <v>5304</v>
      </c>
    </row>
    <row r="2605" spans="2:2">
      <c r="B2605" s="73"/>
    </row>
    <row r="2607" spans="2:2">
      <c r="B2607" s="73"/>
    </row>
    <row r="2608" spans="2:2">
      <c r="B2608" s="95" t="s">
        <v>5305</v>
      </c>
    </row>
    <row r="2609" spans="2:2">
      <c r="B2609" s="73"/>
    </row>
    <row r="2611" spans="2:2">
      <c r="B2611" s="73"/>
    </row>
    <row r="2612" spans="2:2">
      <c r="B2612" s="95" t="s">
        <v>5306</v>
      </c>
    </row>
    <row r="2613" spans="2:2">
      <c r="B2613" s="73"/>
    </row>
    <row r="2615" spans="2:2">
      <c r="B2615" s="73"/>
    </row>
    <row r="2616" spans="2:2">
      <c r="B2616" s="95" t="s">
        <v>5307</v>
      </c>
    </row>
    <row r="2617" spans="2:2">
      <c r="B2617" s="73"/>
    </row>
    <row r="2619" spans="2:2">
      <c r="B2619" s="73"/>
    </row>
    <row r="2620" spans="2:2">
      <c r="B2620" s="95" t="s">
        <v>5308</v>
      </c>
    </row>
    <row r="2621" spans="2:2">
      <c r="B2621" s="73"/>
    </row>
    <row r="2623" spans="2:2">
      <c r="B2623" s="73"/>
    </row>
    <row r="2624" spans="2:2">
      <c r="B2624" s="95" t="s">
        <v>5309</v>
      </c>
    </row>
    <row r="2625" spans="2:2">
      <c r="B2625" s="73"/>
    </row>
    <row r="2627" spans="2:2">
      <c r="B2627" s="73"/>
    </row>
    <row r="2628" spans="2:2">
      <c r="B2628" s="95" t="s">
        <v>5310</v>
      </c>
    </row>
    <row r="2629" spans="2:2">
      <c r="B2629" s="73"/>
    </row>
    <row r="2631" spans="2:2">
      <c r="B2631" s="73"/>
    </row>
    <row r="2632" spans="2:2">
      <c r="B2632" s="95" t="s">
        <v>5311</v>
      </c>
    </row>
    <row r="2633" spans="2:2">
      <c r="B2633" s="73"/>
    </row>
    <row r="2635" spans="2:2">
      <c r="B2635" s="73"/>
    </row>
    <row r="2636" spans="2:2">
      <c r="B2636" s="95" t="s">
        <v>5312</v>
      </c>
    </row>
    <row r="2637" spans="2:2">
      <c r="B2637" s="73"/>
    </row>
    <row r="2639" spans="2:2">
      <c r="B2639" s="73"/>
    </row>
    <row r="2640" spans="2:2">
      <c r="B2640" s="95" t="s">
        <v>5313</v>
      </c>
    </row>
    <row r="2641" spans="2:2">
      <c r="B2641" s="73"/>
    </row>
    <row r="2643" spans="2:2">
      <c r="B2643" s="73"/>
    </row>
    <row r="2644" spans="2:2">
      <c r="B2644" s="95" t="s">
        <v>5314</v>
      </c>
    </row>
    <row r="2645" spans="2:2">
      <c r="B2645" s="73"/>
    </row>
    <row r="2647" spans="2:2">
      <c r="B2647" s="73"/>
    </row>
    <row r="2648" spans="2:2">
      <c r="B2648" s="95" t="s">
        <v>5315</v>
      </c>
    </row>
    <row r="2649" spans="2:2">
      <c r="B2649" s="73"/>
    </row>
    <row r="2651" spans="2:2">
      <c r="B2651" s="73"/>
    </row>
    <row r="2652" spans="2:2">
      <c r="B2652" s="95" t="s">
        <v>5316</v>
      </c>
    </row>
    <row r="2653" spans="2:2">
      <c r="B2653" s="73"/>
    </row>
    <row r="2655" spans="2:2">
      <c r="B2655" s="73"/>
    </row>
    <row r="2656" spans="2:2">
      <c r="B2656" s="95" t="s">
        <v>5317</v>
      </c>
    </row>
    <row r="2657" spans="2:2">
      <c r="B2657" s="73"/>
    </row>
    <row r="2659" spans="2:2">
      <c r="B2659" s="73"/>
    </row>
    <row r="2660" spans="2:2">
      <c r="B2660" s="95" t="s">
        <v>5318</v>
      </c>
    </row>
    <row r="2661" spans="2:2">
      <c r="B2661" s="73"/>
    </row>
    <row r="2663" spans="2:2">
      <c r="B2663" s="73"/>
    </row>
    <row r="2664" spans="2:2">
      <c r="B2664" s="95" t="s">
        <v>5319</v>
      </c>
    </row>
    <row r="2665" spans="2:2">
      <c r="B2665" s="73"/>
    </row>
    <row r="2667" spans="2:2">
      <c r="B2667" s="73"/>
    </row>
    <row r="2668" spans="2:2">
      <c r="B2668" s="95" t="s">
        <v>5320</v>
      </c>
    </row>
    <row r="2669" spans="2:2">
      <c r="B2669" s="73"/>
    </row>
    <row r="2671" spans="2:2">
      <c r="B2671" s="73"/>
    </row>
    <row r="2672" spans="2:2">
      <c r="B2672" s="95" t="s">
        <v>5321</v>
      </c>
    </row>
    <row r="2673" spans="2:2">
      <c r="B2673" s="73"/>
    </row>
    <row r="2675" spans="2:2">
      <c r="B2675" s="73"/>
    </row>
    <row r="2676" spans="2:2">
      <c r="B2676" s="95" t="s">
        <v>5322</v>
      </c>
    </row>
    <row r="2677" spans="2:2">
      <c r="B2677" s="73"/>
    </row>
    <row r="2679" spans="2:2">
      <c r="B2679" s="73"/>
    </row>
    <row r="2680" spans="2:2">
      <c r="B2680" s="95" t="s">
        <v>5323</v>
      </c>
    </row>
    <row r="2681" spans="2:2">
      <c r="B2681" s="73"/>
    </row>
    <row r="2683" spans="2:2">
      <c r="B2683" s="73"/>
    </row>
    <row r="2684" spans="2:2">
      <c r="B2684" s="95" t="s">
        <v>5324</v>
      </c>
    </row>
    <row r="2685" spans="2:2">
      <c r="B2685" s="73"/>
    </row>
    <row r="2687" spans="2:2">
      <c r="B2687" s="73"/>
    </row>
    <row r="2688" spans="2:2">
      <c r="B2688" s="95" t="s">
        <v>5325</v>
      </c>
    </row>
    <row r="2689" spans="2:2">
      <c r="B2689" s="73"/>
    </row>
    <row r="2691" spans="2:2">
      <c r="B2691" s="73"/>
    </row>
    <row r="2692" spans="2:2">
      <c r="B2692" s="95" t="s">
        <v>5326</v>
      </c>
    </row>
    <row r="2693" spans="2:2">
      <c r="B2693" s="73"/>
    </row>
    <row r="2695" spans="2:2">
      <c r="B2695" s="73"/>
    </row>
    <row r="2696" spans="2:2">
      <c r="B2696" s="95" t="s">
        <v>5327</v>
      </c>
    </row>
    <row r="2697" spans="2:2">
      <c r="B2697" s="73"/>
    </row>
    <row r="2699" spans="2:2">
      <c r="B2699" s="73"/>
    </row>
    <row r="2700" spans="2:2">
      <c r="B2700" s="95" t="s">
        <v>5328</v>
      </c>
    </row>
    <row r="2701" spans="2:2">
      <c r="B2701" s="73"/>
    </row>
    <row r="2703" spans="2:2">
      <c r="B2703" s="73"/>
    </row>
    <row r="2704" spans="2:2">
      <c r="B2704" s="95" t="s">
        <v>5329</v>
      </c>
    </row>
    <row r="2705" spans="2:6">
      <c r="B2705" s="73"/>
    </row>
    <row r="2707" spans="2:6">
      <c r="B2707" s="73"/>
    </row>
    <row r="2708" spans="2:6">
      <c r="B2708" s="95" t="s">
        <v>5330</v>
      </c>
    </row>
    <row r="2709" spans="2:6">
      <c r="B2709" s="73"/>
    </row>
    <row r="2711" spans="2:6" ht="16.8">
      <c r="B2711" s="94" t="s">
        <v>322</v>
      </c>
    </row>
    <row r="2712" spans="2:6" ht="15.6" thickBot="1">
      <c r="B2712" s="95" t="s">
        <v>323</v>
      </c>
    </row>
    <row r="2713" spans="2:6" ht="15.6" thickBot="1">
      <c r="B2713" s="80" t="s">
        <v>324</v>
      </c>
      <c r="C2713" s="85" t="s">
        <v>325</v>
      </c>
      <c r="D2713" s="85" t="s">
        <v>326</v>
      </c>
      <c r="E2713" s="81" t="s">
        <v>327</v>
      </c>
    </row>
    <row r="2714" spans="2:6" ht="15.6" thickBot="1">
      <c r="B2714" s="82">
        <v>0</v>
      </c>
      <c r="C2714" s="86">
        <v>4000</v>
      </c>
      <c r="D2714" s="86">
        <v>500</v>
      </c>
      <c r="E2714" s="83">
        <v>0.5</v>
      </c>
    </row>
    <row r="2715" spans="2:6">
      <c r="B2715" s="73"/>
    </row>
    <row r="2716" spans="2:6">
      <c r="B2716" s="95" t="s">
        <v>328</v>
      </c>
    </row>
    <row r="2717" spans="2:6">
      <c r="B2717" s="95" t="s">
        <v>337</v>
      </c>
    </row>
    <row r="2718" spans="2:6" ht="15.6" thickBot="1">
      <c r="B2718" s="73" t="s">
        <v>338</v>
      </c>
    </row>
    <row r="2719" spans="2:6" ht="15.6" thickBot="1">
      <c r="B2719" s="80" t="s">
        <v>316</v>
      </c>
      <c r="C2719" s="85" t="s">
        <v>317</v>
      </c>
      <c r="D2719" s="85" t="s">
        <v>339</v>
      </c>
      <c r="E2719" s="85" t="s">
        <v>340</v>
      </c>
      <c r="F2719" s="81" t="s">
        <v>330</v>
      </c>
    </row>
    <row r="2720" spans="2:6" ht="15.6" thickBot="1">
      <c r="B2720" s="82">
        <v>0</v>
      </c>
      <c r="C2720" s="86">
        <v>1.67</v>
      </c>
      <c r="D2720" s="86">
        <v>3</v>
      </c>
      <c r="E2720" s="86">
        <v>20</v>
      </c>
      <c r="F2720" s="83">
        <v>20</v>
      </c>
    </row>
    <row r="2721" spans="2:6" ht="15.6" thickBot="1">
      <c r="B2721" s="87">
        <v>4500</v>
      </c>
      <c r="C2721" s="88">
        <v>5.83</v>
      </c>
      <c r="D2721" s="88">
        <v>4</v>
      </c>
      <c r="E2721" s="88">
        <v>50.33</v>
      </c>
      <c r="F2721" s="89">
        <v>53</v>
      </c>
    </row>
    <row r="2722" spans="2:6" ht="15.6" thickBot="1">
      <c r="B2722" s="82">
        <v>9000</v>
      </c>
      <c r="C2722" s="86">
        <v>10</v>
      </c>
      <c r="D2722" s="86">
        <v>5</v>
      </c>
      <c r="E2722" s="86">
        <v>80.66</v>
      </c>
      <c r="F2722" s="83">
        <v>86</v>
      </c>
    </row>
    <row r="2723" spans="2:6">
      <c r="B2723" s="73"/>
    </row>
    <row r="2724" spans="2:6" ht="15.6" thickBot="1">
      <c r="B2724" s="73" t="s">
        <v>341</v>
      </c>
    </row>
    <row r="2725" spans="2:6" ht="15.6" thickBot="1">
      <c r="B2725" s="80" t="s">
        <v>316</v>
      </c>
      <c r="C2725" s="85" t="s">
        <v>317</v>
      </c>
      <c r="D2725" s="81" t="s">
        <v>340</v>
      </c>
    </row>
    <row r="2726" spans="2:6" ht="15.6" thickBot="1">
      <c r="B2726" s="82">
        <v>0</v>
      </c>
      <c r="C2726" s="86">
        <v>1.67</v>
      </c>
      <c r="D2726" s="83">
        <v>20</v>
      </c>
    </row>
    <row r="2727" spans="2:6" ht="15.6" thickBot="1">
      <c r="B2727" s="87">
        <v>4500</v>
      </c>
      <c r="C2727" s="88">
        <v>5.83</v>
      </c>
      <c r="D2727" s="89">
        <v>50.33</v>
      </c>
    </row>
    <row r="2728" spans="2:6" ht="15.6" thickBot="1">
      <c r="B2728" s="82">
        <v>9000</v>
      </c>
      <c r="C2728" s="86">
        <v>10</v>
      </c>
      <c r="D2728" s="83">
        <v>80.66</v>
      </c>
    </row>
    <row r="2729" spans="2:6">
      <c r="B2729" s="73"/>
    </row>
    <row r="2730" spans="2:6" ht="15.6" thickBot="1">
      <c r="B2730" s="73" t="s">
        <v>342</v>
      </c>
    </row>
    <row r="2731" spans="2:6" ht="15.6" thickBot="1">
      <c r="B2731" s="80" t="s">
        <v>316</v>
      </c>
      <c r="C2731" s="81" t="s">
        <v>330</v>
      </c>
    </row>
    <row r="2732" spans="2:6" ht="15.6" thickBot="1">
      <c r="B2732" s="82">
        <v>0</v>
      </c>
      <c r="C2732" s="83">
        <v>20</v>
      </c>
    </row>
    <row r="2733" spans="2:6" ht="15.6" thickBot="1">
      <c r="B2733" s="87">
        <v>4500</v>
      </c>
      <c r="C2733" s="89">
        <v>53</v>
      </c>
    </row>
    <row r="2734" spans="2:6" ht="15.6" thickBot="1">
      <c r="B2734" s="82">
        <v>9000</v>
      </c>
      <c r="C2734" s="83">
        <v>86</v>
      </c>
    </row>
    <row r="2735" spans="2:6">
      <c r="B2735" s="73"/>
    </row>
    <row r="2736" spans="2:6" ht="15.6" thickBot="1">
      <c r="B2736" s="73" t="s">
        <v>343</v>
      </c>
    </row>
    <row r="2737" spans="2:3" ht="15.6" thickBot="1">
      <c r="B2737" s="80" t="s">
        <v>316</v>
      </c>
      <c r="C2737" s="81" t="s">
        <v>330</v>
      </c>
    </row>
    <row r="2738" spans="2:3" ht="15.6" thickBot="1">
      <c r="B2738" s="82">
        <v>0</v>
      </c>
      <c r="C2738" s="83">
        <v>20</v>
      </c>
    </row>
    <row r="2739" spans="2:3" ht="15.6" thickBot="1">
      <c r="B2739" s="87">
        <v>4500</v>
      </c>
      <c r="C2739" s="89">
        <v>53</v>
      </c>
    </row>
    <row r="2740" spans="2:3" ht="15.6" thickBot="1">
      <c r="B2740" s="82">
        <v>9000</v>
      </c>
      <c r="C2740" s="83">
        <v>86</v>
      </c>
    </row>
    <row r="2741" spans="2:3">
      <c r="B2741" s="73"/>
    </row>
    <row r="2742" spans="2:3" ht="15.6" thickBot="1">
      <c r="B2742" s="73" t="s">
        <v>344</v>
      </c>
    </row>
    <row r="2743" spans="2:3" ht="15.6" thickBot="1">
      <c r="B2743" s="80" t="s">
        <v>316</v>
      </c>
      <c r="C2743" s="81" t="s">
        <v>330</v>
      </c>
    </row>
    <row r="2744" spans="2:3" ht="15.6" thickBot="1">
      <c r="B2744" s="82">
        <v>0</v>
      </c>
      <c r="C2744" s="83">
        <v>20</v>
      </c>
    </row>
    <row r="2745" spans="2:3" ht="15.6" thickBot="1">
      <c r="B2745" s="87">
        <v>4500</v>
      </c>
      <c r="C2745" s="89">
        <v>53</v>
      </c>
    </row>
    <row r="2746" spans="2:3" ht="15.6" thickBot="1">
      <c r="B2746" s="82">
        <v>9000</v>
      </c>
      <c r="C2746" s="83">
        <v>86</v>
      </c>
    </row>
    <row r="2747" spans="2:3">
      <c r="B2747" s="73"/>
    </row>
    <row r="2748" spans="2:3">
      <c r="B2748" s="95" t="s">
        <v>347</v>
      </c>
    </row>
    <row r="2749" spans="2:3">
      <c r="B2749" s="73" t="s">
        <v>5194</v>
      </c>
    </row>
    <row r="2751" spans="2:3">
      <c r="B2751" s="95" t="s">
        <v>349</v>
      </c>
    </row>
    <row r="2752" spans="2:3">
      <c r="B2752" s="73" t="s">
        <v>5218</v>
      </c>
    </row>
    <row r="2754" spans="2:8" ht="15.6" thickBot="1">
      <c r="B2754" s="95" t="s">
        <v>351</v>
      </c>
    </row>
    <row r="2755" spans="2:8" ht="15.6" thickBot="1">
      <c r="B2755" s="80" t="s">
        <v>77</v>
      </c>
      <c r="C2755" s="85" t="s">
        <v>352</v>
      </c>
      <c r="D2755" s="81" t="s">
        <v>353</v>
      </c>
    </row>
    <row r="2756" spans="2:8" ht="15.6" thickBot="1">
      <c r="B2756" s="82" t="s">
        <v>5331</v>
      </c>
      <c r="C2756" s="86" t="s">
        <v>5207</v>
      </c>
      <c r="D2756" s="83" t="s">
        <v>5332</v>
      </c>
    </row>
    <row r="2757" spans="2:8">
      <c r="B2757" s="73"/>
    </row>
    <row r="2758" spans="2:8">
      <c r="B2758" s="95" t="s">
        <v>5333</v>
      </c>
    </row>
    <row r="2759" spans="2:8">
      <c r="B2759" s="73"/>
    </row>
    <row r="2760" spans="2:8" ht="16.8">
      <c r="B2760" s="94" t="s">
        <v>5334</v>
      </c>
    </row>
    <row r="2761" spans="2:8">
      <c r="B2761" s="73"/>
    </row>
    <row r="2762" spans="2:8" ht="15.6" thickBot="1">
      <c r="B2762" s="95" t="s">
        <v>5335</v>
      </c>
    </row>
    <row r="2763" spans="2:8" ht="15.6" thickBot="1">
      <c r="B2763" s="80" t="s">
        <v>3978</v>
      </c>
      <c r="C2763" s="85" t="s">
        <v>5336</v>
      </c>
      <c r="D2763" s="85" t="s">
        <v>38</v>
      </c>
      <c r="E2763" s="85" t="s">
        <v>5337</v>
      </c>
      <c r="F2763" s="85" t="s">
        <v>5338</v>
      </c>
      <c r="G2763" s="85" t="s">
        <v>5339</v>
      </c>
      <c r="H2763" s="81" t="s">
        <v>5340</v>
      </c>
    </row>
    <row r="2764" spans="2:8" ht="15.6" thickBot="1">
      <c r="B2764" s="82" t="s">
        <v>343</v>
      </c>
      <c r="C2764" s="86" t="s">
        <v>5341</v>
      </c>
      <c r="D2764" s="86">
        <v>0</v>
      </c>
      <c r="E2764" s="86">
        <v>1078.06</v>
      </c>
      <c r="F2764" s="86">
        <v>436.16</v>
      </c>
      <c r="G2764" s="86">
        <v>3000</v>
      </c>
      <c r="H2764" s="83" t="s">
        <v>63</v>
      </c>
    </row>
    <row r="2765" spans="2:8" ht="15.6" thickBot="1">
      <c r="B2765" s="87"/>
      <c r="C2765" s="88" t="s">
        <v>5342</v>
      </c>
      <c r="D2765" s="88">
        <v>0</v>
      </c>
      <c r="E2765" s="88">
        <v>259.52999999999997</v>
      </c>
      <c r="F2765" s="88" t="s">
        <v>50</v>
      </c>
      <c r="G2765" s="88" t="s">
        <v>50</v>
      </c>
      <c r="H2765" s="89" t="s">
        <v>50</v>
      </c>
    </row>
    <row r="2766" spans="2:8" ht="15.6" thickBot="1">
      <c r="B2766" s="82"/>
      <c r="C2766" s="86" t="s">
        <v>5343</v>
      </c>
      <c r="D2766" s="86">
        <v>3054.17</v>
      </c>
      <c r="E2766" s="86">
        <v>27.2</v>
      </c>
      <c r="F2766" s="86" t="s">
        <v>50</v>
      </c>
      <c r="G2766" s="86" t="s">
        <v>50</v>
      </c>
      <c r="H2766" s="83" t="s">
        <v>50</v>
      </c>
    </row>
    <row r="2767" spans="2:8" ht="15.6" thickBot="1">
      <c r="B2767" s="87" t="s">
        <v>338</v>
      </c>
      <c r="C2767" s="88" t="s">
        <v>5344</v>
      </c>
      <c r="D2767" s="88">
        <v>0</v>
      </c>
      <c r="E2767" s="88">
        <v>66.650000000000006</v>
      </c>
      <c r="F2767" s="88">
        <v>13.78</v>
      </c>
      <c r="G2767" s="88">
        <v>60</v>
      </c>
      <c r="H2767" s="89" t="s">
        <v>63</v>
      </c>
    </row>
    <row r="2768" spans="2:8">
      <c r="B2768" s="73"/>
    </row>
    <row r="2769" spans="2:7" ht="15.6" thickBot="1">
      <c r="B2769" s="95" t="s">
        <v>5345</v>
      </c>
    </row>
    <row r="2770" spans="2:7" ht="30.6" thickBot="1">
      <c r="B2770" s="80" t="s">
        <v>3978</v>
      </c>
      <c r="C2770" s="85" t="s">
        <v>5346</v>
      </c>
      <c r="D2770" s="85" t="s">
        <v>5347</v>
      </c>
      <c r="E2770" s="85" t="s">
        <v>5340</v>
      </c>
      <c r="F2770" s="85" t="s">
        <v>5348</v>
      </c>
      <c r="G2770" s="81" t="s">
        <v>5340</v>
      </c>
    </row>
    <row r="2771" spans="2:7" ht="15.6" thickBot="1">
      <c r="B2771" s="82" t="s">
        <v>338</v>
      </c>
      <c r="C2771" s="86">
        <v>8826.02</v>
      </c>
      <c r="D2771" s="86" t="s">
        <v>50</v>
      </c>
      <c r="E2771" s="86" t="s">
        <v>63</v>
      </c>
      <c r="F2771" s="86" t="s">
        <v>50</v>
      </c>
      <c r="G2771" s="83" t="s">
        <v>63</v>
      </c>
    </row>
    <row r="2772" spans="2:7" ht="15.6" thickBot="1">
      <c r="B2772" s="87" t="s">
        <v>341</v>
      </c>
      <c r="C2772" s="88">
        <v>8774.07</v>
      </c>
      <c r="D2772" s="88" t="s">
        <v>50</v>
      </c>
      <c r="E2772" s="88" t="s">
        <v>63</v>
      </c>
      <c r="F2772" s="88" t="s">
        <v>50</v>
      </c>
      <c r="G2772" s="89" t="s">
        <v>63</v>
      </c>
    </row>
    <row r="2773" spans="2:7" ht="30.6" thickBot="1">
      <c r="B2773" s="82" t="s">
        <v>342</v>
      </c>
      <c r="C2773" s="86" t="s">
        <v>50</v>
      </c>
      <c r="D2773" s="86" t="s">
        <v>50</v>
      </c>
      <c r="E2773" s="86" t="s">
        <v>50</v>
      </c>
      <c r="F2773" s="86" t="s">
        <v>50</v>
      </c>
      <c r="G2773" s="83" t="s">
        <v>50</v>
      </c>
    </row>
    <row r="2774" spans="2:7" ht="15.6" thickBot="1">
      <c r="B2774" s="87" t="s">
        <v>343</v>
      </c>
      <c r="C2774" s="88" t="s">
        <v>50</v>
      </c>
      <c r="D2774" s="88" t="s">
        <v>50</v>
      </c>
      <c r="E2774" s="88" t="s">
        <v>50</v>
      </c>
      <c r="F2774" s="88" t="s">
        <v>50</v>
      </c>
      <c r="G2774" s="89" t="s">
        <v>50</v>
      </c>
    </row>
    <row r="2775" spans="2:7" ht="15.6" thickBot="1">
      <c r="B2775" s="82" t="s">
        <v>344</v>
      </c>
      <c r="C2775" s="86" t="s">
        <v>50</v>
      </c>
      <c r="D2775" s="86" t="s">
        <v>50</v>
      </c>
      <c r="E2775" s="86" t="s">
        <v>50</v>
      </c>
      <c r="F2775" s="86" t="s">
        <v>50</v>
      </c>
      <c r="G2775" s="83" t="s">
        <v>50</v>
      </c>
    </row>
    <row r="2776" spans="2:7">
      <c r="B2776" s="73"/>
    </row>
    <row r="2777" spans="2:7" ht="15.6" thickBot="1">
      <c r="B2777" s="95" t="s">
        <v>5349</v>
      </c>
    </row>
    <row r="2778" spans="2:7" ht="15.6" thickBot="1">
      <c r="B2778" s="80" t="s">
        <v>3306</v>
      </c>
      <c r="C2778" s="85" t="s">
        <v>5350</v>
      </c>
      <c r="D2778" s="85" t="s">
        <v>3978</v>
      </c>
      <c r="E2778" s="81" t="s">
        <v>5351</v>
      </c>
    </row>
    <row r="2779" spans="2:7" ht="60.6" thickBot="1">
      <c r="B2779" s="82" t="s">
        <v>5352</v>
      </c>
      <c r="C2779" s="86" t="s">
        <v>5353</v>
      </c>
      <c r="D2779" s="86" t="s">
        <v>338</v>
      </c>
      <c r="E2779" s="83" t="s">
        <v>5354</v>
      </c>
    </row>
    <row r="2780" spans="2:7" ht="15.6" thickBot="1">
      <c r="B2780" s="87"/>
      <c r="C2780" s="88"/>
      <c r="D2780" s="88" t="s">
        <v>341</v>
      </c>
      <c r="E2780" s="89" t="s">
        <v>5354</v>
      </c>
    </row>
    <row r="2781" spans="2:7" ht="30.6" thickBot="1">
      <c r="B2781" s="82"/>
      <c r="C2781" s="86"/>
      <c r="D2781" s="86" t="s">
        <v>342</v>
      </c>
      <c r="E2781" s="83" t="s">
        <v>5354</v>
      </c>
    </row>
    <row r="2782" spans="2:7" ht="15.6" thickBot="1">
      <c r="B2782" s="87"/>
      <c r="C2782" s="88"/>
      <c r="D2782" s="88" t="s">
        <v>343</v>
      </c>
      <c r="E2782" s="89" t="s">
        <v>5354</v>
      </c>
    </row>
    <row r="2783" spans="2:7" ht="15.6" thickBot="1">
      <c r="B2783" s="82"/>
      <c r="C2783" s="86"/>
      <c r="D2783" s="86" t="s">
        <v>344</v>
      </c>
      <c r="E2783" s="83" t="s">
        <v>5354</v>
      </c>
    </row>
    <row r="2784" spans="2:7" ht="15.6" thickBot="1">
      <c r="B2784" s="87"/>
      <c r="C2784" s="88" t="s">
        <v>5355</v>
      </c>
      <c r="D2784" s="88" t="s">
        <v>338</v>
      </c>
      <c r="E2784" s="89" t="s">
        <v>5354</v>
      </c>
    </row>
    <row r="2785" spans="2:5" ht="15.6" thickBot="1">
      <c r="B2785" s="82"/>
      <c r="C2785" s="86"/>
      <c r="D2785" s="86" t="s">
        <v>341</v>
      </c>
      <c r="E2785" s="83" t="s">
        <v>5356</v>
      </c>
    </row>
    <row r="2786" spans="2:5" ht="30.6" thickBot="1">
      <c r="B2786" s="87"/>
      <c r="C2786" s="88"/>
      <c r="D2786" s="88" t="s">
        <v>342</v>
      </c>
      <c r="E2786" s="89" t="s">
        <v>5354</v>
      </c>
    </row>
    <row r="2787" spans="2:5" ht="15.6" thickBot="1">
      <c r="B2787" s="82"/>
      <c r="C2787" s="86"/>
      <c r="D2787" s="86" t="s">
        <v>343</v>
      </c>
      <c r="E2787" s="83" t="s">
        <v>5354</v>
      </c>
    </row>
    <row r="2788" spans="2:5" ht="15.6" thickBot="1">
      <c r="B2788" s="87"/>
      <c r="C2788" s="88"/>
      <c r="D2788" s="88" t="s">
        <v>344</v>
      </c>
      <c r="E2788" s="89" t="s">
        <v>5354</v>
      </c>
    </row>
    <row r="2789" spans="2:5" ht="15.6" thickBot="1">
      <c r="B2789" s="82"/>
      <c r="C2789" s="86" t="s">
        <v>4344</v>
      </c>
      <c r="D2789" s="86" t="s">
        <v>338</v>
      </c>
      <c r="E2789" s="83" t="s">
        <v>5357</v>
      </c>
    </row>
    <row r="2790" spans="2:5" ht="15.6" thickBot="1">
      <c r="B2790" s="87"/>
      <c r="C2790" s="88"/>
      <c r="D2790" s="88" t="s">
        <v>338</v>
      </c>
      <c r="E2790" s="89" t="s">
        <v>5358</v>
      </c>
    </row>
    <row r="2791" spans="2:5" ht="15.6" thickBot="1">
      <c r="B2791" s="82"/>
      <c r="C2791" s="86"/>
      <c r="D2791" s="86" t="s">
        <v>338</v>
      </c>
      <c r="E2791" s="83" t="s">
        <v>5359</v>
      </c>
    </row>
    <row r="2792" spans="2:5" ht="15.6" thickBot="1">
      <c r="B2792" s="87"/>
      <c r="C2792" s="88"/>
      <c r="D2792" s="88" t="s">
        <v>338</v>
      </c>
      <c r="E2792" s="89" t="s">
        <v>5360</v>
      </c>
    </row>
    <row r="2793" spans="2:5" ht="15.6" thickBot="1">
      <c r="B2793" s="82"/>
      <c r="C2793" s="86"/>
      <c r="D2793" s="86" t="s">
        <v>338</v>
      </c>
      <c r="E2793" s="83" t="s">
        <v>5361</v>
      </c>
    </row>
    <row r="2794" spans="2:5" ht="15.6" thickBot="1">
      <c r="B2794" s="87"/>
      <c r="C2794" s="88"/>
      <c r="D2794" s="88" t="s">
        <v>338</v>
      </c>
      <c r="E2794" s="89" t="s">
        <v>5362</v>
      </c>
    </row>
    <row r="2795" spans="2:5" ht="15.6" thickBot="1">
      <c r="B2795" s="82"/>
      <c r="C2795" s="86"/>
      <c r="D2795" s="86" t="s">
        <v>338</v>
      </c>
      <c r="E2795" s="83" t="s">
        <v>5363</v>
      </c>
    </row>
    <row r="2796" spans="2:5" ht="15.6" thickBot="1">
      <c r="B2796" s="87"/>
      <c r="C2796" s="88"/>
      <c r="D2796" s="88" t="s">
        <v>338</v>
      </c>
      <c r="E2796" s="89" t="s">
        <v>5364</v>
      </c>
    </row>
    <row r="2797" spans="2:5" ht="15.6" thickBot="1">
      <c r="B2797" s="82"/>
      <c r="C2797" s="86"/>
      <c r="D2797" s="86" t="s">
        <v>338</v>
      </c>
      <c r="E2797" s="83" t="s">
        <v>5365</v>
      </c>
    </row>
    <row r="2798" spans="2:5" ht="15.6" thickBot="1">
      <c r="B2798" s="87"/>
      <c r="C2798" s="88"/>
      <c r="D2798" s="88" t="s">
        <v>341</v>
      </c>
      <c r="E2798" s="89" t="s">
        <v>5366</v>
      </c>
    </row>
    <row r="2799" spans="2:5" ht="15.6" thickBot="1">
      <c r="B2799" s="82"/>
      <c r="C2799" s="86"/>
      <c r="D2799" s="86" t="s">
        <v>341</v>
      </c>
      <c r="E2799" s="83" t="s">
        <v>5367</v>
      </c>
    </row>
    <row r="2800" spans="2:5" ht="15.6" thickBot="1">
      <c r="B2800" s="87"/>
      <c r="C2800" s="88"/>
      <c r="D2800" s="88" t="s">
        <v>341</v>
      </c>
      <c r="E2800" s="89" t="s">
        <v>5368</v>
      </c>
    </row>
    <row r="2801" spans="2:5" ht="15.6" thickBot="1">
      <c r="B2801" s="82"/>
      <c r="C2801" s="86"/>
      <c r="D2801" s="86" t="s">
        <v>341</v>
      </c>
      <c r="E2801" s="83" t="s">
        <v>5369</v>
      </c>
    </row>
    <row r="2802" spans="2:5" ht="15.6" thickBot="1">
      <c r="B2802" s="87"/>
      <c r="C2802" s="88"/>
      <c r="D2802" s="88" t="s">
        <v>341</v>
      </c>
      <c r="E2802" s="89" t="s">
        <v>5370</v>
      </c>
    </row>
    <row r="2803" spans="2:5" ht="30.6" thickBot="1">
      <c r="B2803" s="82"/>
      <c r="C2803" s="86"/>
      <c r="D2803" s="86" t="s">
        <v>342</v>
      </c>
      <c r="E2803" s="83" t="s">
        <v>5371</v>
      </c>
    </row>
    <row r="2804" spans="2:5" ht="30.6" thickBot="1">
      <c r="B2804" s="87"/>
      <c r="C2804" s="88"/>
      <c r="D2804" s="88" t="s">
        <v>342</v>
      </c>
      <c r="E2804" s="89" t="s">
        <v>5372</v>
      </c>
    </row>
    <row r="2805" spans="2:5" ht="30.6" thickBot="1">
      <c r="B2805" s="82"/>
      <c r="C2805" s="86"/>
      <c r="D2805" s="86" t="s">
        <v>342</v>
      </c>
      <c r="E2805" s="83" t="s">
        <v>5373</v>
      </c>
    </row>
    <row r="2806" spans="2:5" ht="30.6" thickBot="1">
      <c r="B2806" s="87"/>
      <c r="C2806" s="88"/>
      <c r="D2806" s="88" t="s">
        <v>342</v>
      </c>
      <c r="E2806" s="89" t="s">
        <v>5374</v>
      </c>
    </row>
    <row r="2807" spans="2:5" ht="30.6" thickBot="1">
      <c r="B2807" s="82"/>
      <c r="C2807" s="86"/>
      <c r="D2807" s="86" t="s">
        <v>342</v>
      </c>
      <c r="E2807" s="83" t="s">
        <v>5375</v>
      </c>
    </row>
    <row r="2808" spans="2:5" ht="30.6" thickBot="1">
      <c r="B2808" s="87"/>
      <c r="C2808" s="88"/>
      <c r="D2808" s="88" t="s">
        <v>342</v>
      </c>
      <c r="E2808" s="89" t="s">
        <v>5376</v>
      </c>
    </row>
    <row r="2809" spans="2:5" ht="30.6" thickBot="1">
      <c r="B2809" s="82"/>
      <c r="C2809" s="86"/>
      <c r="D2809" s="86" t="s">
        <v>342</v>
      </c>
      <c r="E2809" s="83" t="s">
        <v>5377</v>
      </c>
    </row>
    <row r="2810" spans="2:5" ht="30.6" thickBot="1">
      <c r="B2810" s="87"/>
      <c r="C2810" s="88"/>
      <c r="D2810" s="88" t="s">
        <v>342</v>
      </c>
      <c r="E2810" s="89" t="s">
        <v>5378</v>
      </c>
    </row>
    <row r="2811" spans="2:5" ht="30.6" thickBot="1">
      <c r="B2811" s="82"/>
      <c r="C2811" s="86"/>
      <c r="D2811" s="86" t="s">
        <v>342</v>
      </c>
      <c r="E2811" s="83" t="s">
        <v>5379</v>
      </c>
    </row>
    <row r="2812" spans="2:5" ht="30.6" thickBot="1">
      <c r="B2812" s="87"/>
      <c r="C2812" s="88"/>
      <c r="D2812" s="88" t="s">
        <v>342</v>
      </c>
      <c r="E2812" s="89" t="s">
        <v>5380</v>
      </c>
    </row>
    <row r="2813" spans="2:5" ht="30.6" thickBot="1">
      <c r="B2813" s="82"/>
      <c r="C2813" s="86"/>
      <c r="D2813" s="86" t="s">
        <v>342</v>
      </c>
      <c r="E2813" s="83" t="s">
        <v>5381</v>
      </c>
    </row>
    <row r="2814" spans="2:5" ht="15.6" thickBot="1">
      <c r="B2814" s="87"/>
      <c r="C2814" s="88"/>
      <c r="D2814" s="88" t="s">
        <v>343</v>
      </c>
      <c r="E2814" s="89" t="s">
        <v>5382</v>
      </c>
    </row>
    <row r="2815" spans="2:5" ht="15.6" thickBot="1">
      <c r="B2815" s="82"/>
      <c r="C2815" s="86"/>
      <c r="D2815" s="86" t="s">
        <v>343</v>
      </c>
      <c r="E2815" s="83" t="s">
        <v>5383</v>
      </c>
    </row>
    <row r="2816" spans="2:5" ht="15.6" thickBot="1">
      <c r="B2816" s="87"/>
      <c r="C2816" s="88"/>
      <c r="D2816" s="88" t="s">
        <v>343</v>
      </c>
      <c r="E2816" s="89" t="s">
        <v>5384</v>
      </c>
    </row>
    <row r="2817" spans="2:5" ht="15.6" thickBot="1">
      <c r="B2817" s="82"/>
      <c r="C2817" s="86"/>
      <c r="D2817" s="86" t="s">
        <v>343</v>
      </c>
      <c r="E2817" s="83" t="s">
        <v>5385</v>
      </c>
    </row>
    <row r="2818" spans="2:5" ht="15.6" thickBot="1">
      <c r="B2818" s="87"/>
      <c r="C2818" s="88"/>
      <c r="D2818" s="88" t="s">
        <v>343</v>
      </c>
      <c r="E2818" s="89" t="s">
        <v>5386</v>
      </c>
    </row>
    <row r="2819" spans="2:5" ht="15.6" thickBot="1">
      <c r="B2819" s="82"/>
      <c r="C2819" s="86"/>
      <c r="D2819" s="86" t="s">
        <v>343</v>
      </c>
      <c r="E2819" s="83" t="s">
        <v>5362</v>
      </c>
    </row>
    <row r="2820" spans="2:5" ht="15.6" thickBot="1">
      <c r="B2820" s="87"/>
      <c r="C2820" s="88"/>
      <c r="D2820" s="88" t="s">
        <v>343</v>
      </c>
      <c r="E2820" s="89" t="s">
        <v>5363</v>
      </c>
    </row>
    <row r="2821" spans="2:5" ht="15.6" thickBot="1">
      <c r="B2821" s="82"/>
      <c r="C2821" s="86"/>
      <c r="D2821" s="86" t="s">
        <v>343</v>
      </c>
      <c r="E2821" s="83" t="s">
        <v>5364</v>
      </c>
    </row>
    <row r="2822" spans="2:5" ht="15.6" thickBot="1">
      <c r="B2822" s="87"/>
      <c r="C2822" s="88"/>
      <c r="D2822" s="88" t="s">
        <v>343</v>
      </c>
      <c r="E2822" s="89" t="s">
        <v>5365</v>
      </c>
    </row>
    <row r="2823" spans="2:5" ht="15.6" thickBot="1">
      <c r="B2823" s="82"/>
      <c r="C2823" s="86"/>
      <c r="D2823" s="86" t="s">
        <v>343</v>
      </c>
      <c r="E2823" s="83" t="s">
        <v>5387</v>
      </c>
    </row>
    <row r="2824" spans="2:5" ht="15.6" thickBot="1">
      <c r="B2824" s="87"/>
      <c r="C2824" s="88"/>
      <c r="D2824" s="88" t="s">
        <v>343</v>
      </c>
      <c r="E2824" s="89" t="s">
        <v>5388</v>
      </c>
    </row>
    <row r="2825" spans="2:5" ht="15.6" thickBot="1">
      <c r="B2825" s="82"/>
      <c r="C2825" s="86"/>
      <c r="D2825" s="86" t="s">
        <v>344</v>
      </c>
      <c r="E2825" s="83" t="s">
        <v>5389</v>
      </c>
    </row>
    <row r="2826" spans="2:5" ht="15.6" thickBot="1">
      <c r="B2826" s="87"/>
      <c r="C2826" s="88"/>
      <c r="D2826" s="88" t="s">
        <v>344</v>
      </c>
      <c r="E2826" s="89" t="s">
        <v>5390</v>
      </c>
    </row>
    <row r="2827" spans="2:5" ht="15.6" thickBot="1">
      <c r="B2827" s="82"/>
      <c r="C2827" s="86"/>
      <c r="D2827" s="86" t="s">
        <v>344</v>
      </c>
      <c r="E2827" s="83" t="s">
        <v>5391</v>
      </c>
    </row>
    <row r="2828" spans="2:5" ht="15.6" thickBot="1">
      <c r="B2828" s="87"/>
      <c r="C2828" s="88"/>
      <c r="D2828" s="88" t="s">
        <v>344</v>
      </c>
      <c r="E2828" s="89" t="s">
        <v>5392</v>
      </c>
    </row>
    <row r="2829" spans="2:5" ht="15.6" thickBot="1">
      <c r="B2829" s="82"/>
      <c r="C2829" s="86"/>
      <c r="D2829" s="86" t="s">
        <v>344</v>
      </c>
      <c r="E2829" s="83" t="s">
        <v>5393</v>
      </c>
    </row>
    <row r="2830" spans="2:5" ht="15.6" thickBot="1">
      <c r="B2830" s="87"/>
      <c r="C2830" s="88"/>
      <c r="D2830" s="88" t="s">
        <v>344</v>
      </c>
      <c r="E2830" s="89" t="s">
        <v>5394</v>
      </c>
    </row>
    <row r="2831" spans="2:5" ht="15.6" thickBot="1">
      <c r="B2831" s="82"/>
      <c r="C2831" s="86"/>
      <c r="D2831" s="86" t="s">
        <v>344</v>
      </c>
      <c r="E2831" s="83" t="s">
        <v>5395</v>
      </c>
    </row>
    <row r="2832" spans="2:5" ht="15.6" thickBot="1">
      <c r="B2832" s="87"/>
      <c r="C2832" s="88"/>
      <c r="D2832" s="88" t="s">
        <v>344</v>
      </c>
      <c r="E2832" s="89" t="s">
        <v>5396</v>
      </c>
    </row>
    <row r="2833" spans="2:7" ht="15.6" thickBot="1">
      <c r="B2833" s="82"/>
      <c r="C2833" s="86"/>
      <c r="D2833" s="86" t="s">
        <v>344</v>
      </c>
      <c r="E2833" s="83" t="s">
        <v>5368</v>
      </c>
    </row>
    <row r="2834" spans="2:7" ht="15.6" thickBot="1">
      <c r="B2834" s="87"/>
      <c r="C2834" s="88"/>
      <c r="D2834" s="88" t="s">
        <v>344</v>
      </c>
      <c r="E2834" s="89" t="s">
        <v>5369</v>
      </c>
    </row>
    <row r="2835" spans="2:7" ht="15.6" thickBot="1">
      <c r="B2835" s="82"/>
      <c r="C2835" s="86"/>
      <c r="D2835" s="86" t="s">
        <v>344</v>
      </c>
      <c r="E2835" s="83" t="s">
        <v>5397</v>
      </c>
    </row>
    <row r="2836" spans="2:7" ht="15.6" thickBot="1">
      <c r="B2836" s="87"/>
      <c r="C2836" s="88"/>
      <c r="D2836" s="88" t="s">
        <v>344</v>
      </c>
      <c r="E2836" s="89" t="s">
        <v>5370</v>
      </c>
    </row>
    <row r="2837" spans="2:7" ht="15.6" thickBot="1">
      <c r="B2837" s="82"/>
      <c r="C2837" s="86"/>
      <c r="D2837" s="86" t="s">
        <v>344</v>
      </c>
      <c r="E2837" s="83" t="s">
        <v>5398</v>
      </c>
    </row>
    <row r="2838" spans="2:7" ht="15.6" thickBot="1">
      <c r="B2838" s="87"/>
      <c r="C2838" s="88"/>
      <c r="D2838" s="88" t="s">
        <v>344</v>
      </c>
      <c r="E2838" s="89" t="s">
        <v>5399</v>
      </c>
    </row>
    <row r="2839" spans="2:7">
      <c r="B2839" s="73"/>
    </row>
    <row r="2840" spans="2:7">
      <c r="B2840" s="95" t="s">
        <v>5224</v>
      </c>
    </row>
    <row r="2841" spans="2:7" ht="15.6" thickBot="1">
      <c r="B2841" s="73" t="s">
        <v>5400</v>
      </c>
    </row>
    <row r="2842" spans="2:7" ht="30.6" thickBot="1">
      <c r="B2842" s="80" t="s">
        <v>5336</v>
      </c>
      <c r="C2842" s="85" t="s">
        <v>5401</v>
      </c>
      <c r="D2842" s="85" t="s">
        <v>5337</v>
      </c>
      <c r="E2842" s="85" t="s">
        <v>5338</v>
      </c>
      <c r="F2842" s="85" t="s">
        <v>5339</v>
      </c>
      <c r="G2842" s="81" t="s">
        <v>5340</v>
      </c>
    </row>
    <row r="2843" spans="2:7" ht="15.6" thickBot="1">
      <c r="B2843" s="82" t="s">
        <v>5341</v>
      </c>
      <c r="C2843" s="86">
        <v>0</v>
      </c>
      <c r="D2843" s="86">
        <v>752.65</v>
      </c>
      <c r="E2843" s="86">
        <v>436.16</v>
      </c>
      <c r="F2843" s="86">
        <v>3000</v>
      </c>
      <c r="G2843" s="83" t="s">
        <v>63</v>
      </c>
    </row>
    <row r="2844" spans="2:7" ht="30.6" thickBot="1">
      <c r="B2844" s="87" t="s">
        <v>5344</v>
      </c>
      <c r="C2844" s="88">
        <v>0</v>
      </c>
      <c r="D2844" s="88">
        <v>66.650000000000006</v>
      </c>
      <c r="E2844" s="88">
        <v>13.78</v>
      </c>
      <c r="F2844" s="88">
        <v>60</v>
      </c>
      <c r="G2844" s="89" t="s">
        <v>63</v>
      </c>
    </row>
    <row r="2845" spans="2:7" ht="30.6" thickBot="1">
      <c r="B2845" s="82" t="s">
        <v>5342</v>
      </c>
      <c r="C2845" s="86">
        <v>78.17</v>
      </c>
      <c r="D2845" s="86">
        <v>239.15</v>
      </c>
      <c r="E2845" s="86" t="s">
        <v>50</v>
      </c>
      <c r="F2845" s="86" t="s">
        <v>50</v>
      </c>
      <c r="G2845" s="83" t="s">
        <v>50</v>
      </c>
    </row>
    <row r="2846" spans="2:7" ht="30.6" thickBot="1">
      <c r="B2846" s="87" t="s">
        <v>5343</v>
      </c>
      <c r="C2846" s="88">
        <v>3054.17</v>
      </c>
      <c r="D2846" s="88">
        <v>16.12</v>
      </c>
      <c r="E2846" s="88" t="s">
        <v>50</v>
      </c>
      <c r="F2846" s="88" t="s">
        <v>50</v>
      </c>
      <c r="G2846" s="89" t="s">
        <v>50</v>
      </c>
    </row>
    <row r="2847" spans="2:7">
      <c r="B2847" s="84"/>
    </row>
    <row r="2848" spans="2:7" ht="15.6" thickBot="1">
      <c r="B2848" s="73" t="s">
        <v>5402</v>
      </c>
    </row>
    <row r="2849" spans="2:7" ht="30.6" thickBot="1">
      <c r="B2849" s="80" t="s">
        <v>5336</v>
      </c>
      <c r="C2849" s="85" t="s">
        <v>5401</v>
      </c>
      <c r="D2849" s="85" t="s">
        <v>5337</v>
      </c>
      <c r="E2849" s="85" t="s">
        <v>5338</v>
      </c>
      <c r="F2849" s="85" t="s">
        <v>5339</v>
      </c>
      <c r="G2849" s="81" t="s">
        <v>5340</v>
      </c>
    </row>
    <row r="2850" spans="2:7" ht="15.6" thickBot="1">
      <c r="B2850" s="82" t="s">
        <v>5341</v>
      </c>
      <c r="C2850" s="86">
        <v>0</v>
      </c>
      <c r="D2850" s="86">
        <v>556.86</v>
      </c>
      <c r="E2850" s="86">
        <v>436.16</v>
      </c>
      <c r="F2850" s="86">
        <v>3000</v>
      </c>
      <c r="G2850" s="83" t="s">
        <v>63</v>
      </c>
    </row>
    <row r="2851" spans="2:7" ht="30.6" thickBot="1">
      <c r="B2851" s="87" t="s">
        <v>5344</v>
      </c>
      <c r="C2851" s="88">
        <v>0</v>
      </c>
      <c r="D2851" s="88">
        <v>0</v>
      </c>
      <c r="E2851" s="88">
        <v>13.78</v>
      </c>
      <c r="F2851" s="88">
        <v>60</v>
      </c>
      <c r="G2851" s="89" t="s">
        <v>64</v>
      </c>
    </row>
    <row r="2852" spans="2:7" ht="30.6" thickBot="1">
      <c r="B2852" s="82" t="s">
        <v>5342</v>
      </c>
      <c r="C2852" s="86">
        <v>0</v>
      </c>
      <c r="D2852" s="86">
        <v>134.06</v>
      </c>
      <c r="E2852" s="86" t="s">
        <v>50</v>
      </c>
      <c r="F2852" s="86" t="s">
        <v>50</v>
      </c>
      <c r="G2852" s="83" t="s">
        <v>50</v>
      </c>
    </row>
    <row r="2853" spans="2:7" ht="30.6" thickBot="1">
      <c r="B2853" s="87" t="s">
        <v>5343</v>
      </c>
      <c r="C2853" s="88">
        <v>3054.17</v>
      </c>
      <c r="D2853" s="88">
        <v>9.26</v>
      </c>
      <c r="E2853" s="88" t="s">
        <v>50</v>
      </c>
      <c r="F2853" s="88" t="s">
        <v>50</v>
      </c>
      <c r="G2853" s="89" t="s">
        <v>50</v>
      </c>
    </row>
    <row r="2854" spans="2:7">
      <c r="B2854" s="84"/>
    </row>
    <row r="2855" spans="2:7" ht="15.6" thickBot="1">
      <c r="B2855" s="73" t="s">
        <v>5403</v>
      </c>
    </row>
    <row r="2856" spans="2:7" ht="30.6" thickBot="1">
      <c r="B2856" s="80" t="s">
        <v>5336</v>
      </c>
      <c r="C2856" s="85" t="s">
        <v>5401</v>
      </c>
      <c r="D2856" s="85" t="s">
        <v>5337</v>
      </c>
      <c r="E2856" s="85" t="s">
        <v>5338</v>
      </c>
      <c r="F2856" s="85" t="s">
        <v>5339</v>
      </c>
      <c r="G2856" s="81" t="s">
        <v>5340</v>
      </c>
    </row>
    <row r="2857" spans="2:7" ht="15.6" thickBot="1">
      <c r="B2857" s="82" t="s">
        <v>5341</v>
      </c>
      <c r="C2857" s="86">
        <v>0</v>
      </c>
      <c r="D2857" s="86">
        <v>765.67</v>
      </c>
      <c r="E2857" s="86">
        <v>436.16</v>
      </c>
      <c r="F2857" s="86">
        <v>3000</v>
      </c>
      <c r="G2857" s="83" t="s">
        <v>63</v>
      </c>
    </row>
    <row r="2858" spans="2:7" ht="30.6" thickBot="1">
      <c r="B2858" s="87" t="s">
        <v>5344</v>
      </c>
      <c r="C2858" s="88">
        <v>0</v>
      </c>
      <c r="D2858" s="88">
        <v>62.59</v>
      </c>
      <c r="E2858" s="88">
        <v>13.78</v>
      </c>
      <c r="F2858" s="88">
        <v>60</v>
      </c>
      <c r="G2858" s="89" t="s">
        <v>63</v>
      </c>
    </row>
    <row r="2859" spans="2:7" ht="30.6" thickBot="1">
      <c r="B2859" s="82" t="s">
        <v>5342</v>
      </c>
      <c r="C2859" s="86">
        <v>78.17</v>
      </c>
      <c r="D2859" s="86">
        <v>235.53</v>
      </c>
      <c r="E2859" s="86" t="s">
        <v>50</v>
      </c>
      <c r="F2859" s="86" t="s">
        <v>50</v>
      </c>
      <c r="G2859" s="83" t="s">
        <v>50</v>
      </c>
    </row>
    <row r="2860" spans="2:7" ht="30.6" thickBot="1">
      <c r="B2860" s="87" t="s">
        <v>5343</v>
      </c>
      <c r="C2860" s="88">
        <v>3054.17</v>
      </c>
      <c r="D2860" s="88">
        <v>16.59</v>
      </c>
      <c r="E2860" s="88" t="s">
        <v>50</v>
      </c>
      <c r="F2860" s="88" t="s">
        <v>50</v>
      </c>
      <c r="G2860" s="89" t="s">
        <v>50</v>
      </c>
    </row>
    <row r="2861" spans="2:7">
      <c r="B2861" s="84"/>
    </row>
    <row r="2862" spans="2:7" ht="15.6" thickBot="1">
      <c r="B2862" s="73" t="s">
        <v>5404</v>
      </c>
    </row>
    <row r="2863" spans="2:7" ht="30.6" thickBot="1">
      <c r="B2863" s="80" t="s">
        <v>5336</v>
      </c>
      <c r="C2863" s="85" t="s">
        <v>5401</v>
      </c>
      <c r="D2863" s="85" t="s">
        <v>5337</v>
      </c>
      <c r="E2863" s="85" t="s">
        <v>5338</v>
      </c>
      <c r="F2863" s="85" t="s">
        <v>5339</v>
      </c>
      <c r="G2863" s="81" t="s">
        <v>5340</v>
      </c>
    </row>
    <row r="2864" spans="2:7" ht="15.6" thickBot="1">
      <c r="B2864" s="82" t="s">
        <v>5341</v>
      </c>
      <c r="C2864" s="86">
        <v>0</v>
      </c>
      <c r="D2864" s="86">
        <v>1078.06</v>
      </c>
      <c r="E2864" s="86">
        <v>436.16</v>
      </c>
      <c r="F2864" s="86">
        <v>3000</v>
      </c>
      <c r="G2864" s="83" t="s">
        <v>63</v>
      </c>
    </row>
    <row r="2865" spans="2:7" ht="30.6" thickBot="1">
      <c r="B2865" s="87" t="s">
        <v>5344</v>
      </c>
      <c r="C2865" s="88">
        <v>0</v>
      </c>
      <c r="D2865" s="88">
        <v>0</v>
      </c>
      <c r="E2865" s="88">
        <v>13.78</v>
      </c>
      <c r="F2865" s="88">
        <v>60</v>
      </c>
      <c r="G2865" s="89" t="s">
        <v>64</v>
      </c>
    </row>
    <row r="2866" spans="2:7" ht="30.6" thickBot="1">
      <c r="B2866" s="82" t="s">
        <v>5342</v>
      </c>
      <c r="C2866" s="86">
        <v>0</v>
      </c>
      <c r="D2866" s="86">
        <v>259.52999999999997</v>
      </c>
      <c r="E2866" s="86" t="s">
        <v>50</v>
      </c>
      <c r="F2866" s="86" t="s">
        <v>50</v>
      </c>
      <c r="G2866" s="83" t="s">
        <v>50</v>
      </c>
    </row>
    <row r="2867" spans="2:7" ht="30.6" thickBot="1">
      <c r="B2867" s="87" t="s">
        <v>5343</v>
      </c>
      <c r="C2867" s="88">
        <v>3054.17</v>
      </c>
      <c r="D2867" s="88">
        <v>27.2</v>
      </c>
      <c r="E2867" s="88" t="s">
        <v>50</v>
      </c>
      <c r="F2867" s="88" t="s">
        <v>50</v>
      </c>
      <c r="G2867" s="89" t="s">
        <v>50</v>
      </c>
    </row>
    <row r="2868" spans="2:7">
      <c r="B2868" s="84"/>
    </row>
    <row r="2869" spans="2:7" ht="15.6" thickBot="1">
      <c r="B2869" s="73" t="s">
        <v>5405</v>
      </c>
    </row>
    <row r="2870" spans="2:7" ht="30.6" thickBot="1">
      <c r="B2870" s="80" t="s">
        <v>5336</v>
      </c>
      <c r="C2870" s="85" t="s">
        <v>5401</v>
      </c>
      <c r="D2870" s="85" t="s">
        <v>5337</v>
      </c>
      <c r="E2870" s="85" t="s">
        <v>5338</v>
      </c>
      <c r="F2870" s="85" t="s">
        <v>5339</v>
      </c>
      <c r="G2870" s="81" t="s">
        <v>5340</v>
      </c>
    </row>
    <row r="2871" spans="2:7" ht="15.6" thickBot="1">
      <c r="B2871" s="82" t="s">
        <v>5341</v>
      </c>
      <c r="C2871" s="86">
        <v>0</v>
      </c>
      <c r="D2871" s="86">
        <v>564.21</v>
      </c>
      <c r="E2871" s="86">
        <v>436.16</v>
      </c>
      <c r="F2871" s="86">
        <v>3000</v>
      </c>
      <c r="G2871" s="83" t="s">
        <v>63</v>
      </c>
    </row>
    <row r="2872" spans="2:7" ht="30.6" thickBot="1">
      <c r="B2872" s="87" t="s">
        <v>5344</v>
      </c>
      <c r="C2872" s="88">
        <v>0</v>
      </c>
      <c r="D2872" s="88">
        <v>0</v>
      </c>
      <c r="E2872" s="88">
        <v>13.78</v>
      </c>
      <c r="F2872" s="88">
        <v>60</v>
      </c>
      <c r="G2872" s="89" t="s">
        <v>64</v>
      </c>
    </row>
    <row r="2873" spans="2:7" ht="30.6" thickBot="1">
      <c r="B2873" s="82" t="s">
        <v>5342</v>
      </c>
      <c r="C2873" s="86">
        <v>0</v>
      </c>
      <c r="D2873" s="86">
        <v>135.83000000000001</v>
      </c>
      <c r="E2873" s="86" t="s">
        <v>50</v>
      </c>
      <c r="F2873" s="86" t="s">
        <v>50</v>
      </c>
      <c r="G2873" s="83" t="s">
        <v>50</v>
      </c>
    </row>
    <row r="2874" spans="2:7" ht="30.6" thickBot="1">
      <c r="B2874" s="87" t="s">
        <v>5343</v>
      </c>
      <c r="C2874" s="88">
        <v>3054.17</v>
      </c>
      <c r="D2874" s="88">
        <v>9.5299999999999994</v>
      </c>
      <c r="E2874" s="88" t="s">
        <v>50</v>
      </c>
      <c r="F2874" s="88" t="s">
        <v>50</v>
      </c>
      <c r="G2874" s="89" t="s">
        <v>50</v>
      </c>
    </row>
    <row r="2875" spans="2:7">
      <c r="B2875" s="84"/>
    </row>
    <row r="2876" spans="2:7" ht="16.8">
      <c r="B2876" s="94" t="s">
        <v>5406</v>
      </c>
    </row>
    <row r="2877" spans="2:7" ht="15.6" thickBot="1">
      <c r="B2877" s="95" t="s">
        <v>5407</v>
      </c>
    </row>
    <row r="2878" spans="2:7" ht="15.6" thickBot="1">
      <c r="B2878" s="80" t="s">
        <v>291</v>
      </c>
      <c r="C2878" s="85" t="s">
        <v>5408</v>
      </c>
      <c r="D2878" s="85" t="s">
        <v>5409</v>
      </c>
      <c r="E2878" s="85" t="s">
        <v>5410</v>
      </c>
      <c r="F2878" s="81" t="s">
        <v>5411</v>
      </c>
    </row>
    <row r="2879" spans="2:7" ht="15.6" thickBot="1">
      <c r="B2879" s="82">
        <v>9000</v>
      </c>
      <c r="C2879" s="86">
        <v>-1.67</v>
      </c>
      <c r="D2879" s="86">
        <v>0</v>
      </c>
      <c r="E2879" s="86">
        <v>0</v>
      </c>
      <c r="F2879" s="83">
        <v>3</v>
      </c>
    </row>
    <row r="2880" spans="2:7" ht="15.6" thickBot="1">
      <c r="B2880" s="87">
        <v>8999.5300000000007</v>
      </c>
      <c r="C2880" s="88">
        <v>-1.67</v>
      </c>
      <c r="D2880" s="88">
        <v>0</v>
      </c>
      <c r="E2880" s="88">
        <v>0</v>
      </c>
      <c r="F2880" s="89">
        <v>3</v>
      </c>
    </row>
    <row r="2881" spans="2:6" ht="15.6" thickBot="1">
      <c r="B2881" s="82">
        <v>8999.52</v>
      </c>
      <c r="C2881" s="86">
        <v>-1.67</v>
      </c>
      <c r="D2881" s="86">
        <v>0</v>
      </c>
      <c r="E2881" s="86">
        <v>0</v>
      </c>
      <c r="F2881" s="83">
        <v>3</v>
      </c>
    </row>
    <row r="2882" spans="2:6" ht="15.6" thickBot="1">
      <c r="B2882" s="87">
        <v>8999.0499999999993</v>
      </c>
      <c r="C2882" s="88">
        <v>-1.67</v>
      </c>
      <c r="D2882" s="88">
        <v>0</v>
      </c>
      <c r="E2882" s="88">
        <v>0</v>
      </c>
      <c r="F2882" s="89">
        <v>3</v>
      </c>
    </row>
    <row r="2883" spans="2:6" ht="15.6" thickBot="1">
      <c r="B2883" s="82">
        <v>8989.2000000000007</v>
      </c>
      <c r="C2883" s="86">
        <v>-1.26</v>
      </c>
      <c r="D2883" s="86">
        <v>0</v>
      </c>
      <c r="E2883" s="86">
        <v>0</v>
      </c>
      <c r="F2883" s="83">
        <v>3.04</v>
      </c>
    </row>
    <row r="2884" spans="2:6" ht="15.6" thickBot="1">
      <c r="B2884" s="87">
        <v>8979.36</v>
      </c>
      <c r="C2884" s="88">
        <v>-0.85</v>
      </c>
      <c r="D2884" s="88">
        <v>0</v>
      </c>
      <c r="E2884" s="88">
        <v>0</v>
      </c>
      <c r="F2884" s="89">
        <v>3.08</v>
      </c>
    </row>
    <row r="2885" spans="2:6" ht="15.6" thickBot="1">
      <c r="B2885" s="82">
        <v>8975.17</v>
      </c>
      <c r="C2885" s="86">
        <v>-0.67</v>
      </c>
      <c r="D2885" s="86">
        <v>0</v>
      </c>
      <c r="E2885" s="86">
        <v>0</v>
      </c>
      <c r="F2885" s="83">
        <v>3.09</v>
      </c>
    </row>
    <row r="2886" spans="2:6" ht="15.6" thickBot="1">
      <c r="B2886" s="87">
        <v>8973.5</v>
      </c>
      <c r="C2886" s="88">
        <v>-0.56999999999999995</v>
      </c>
      <c r="D2886" s="88">
        <v>0</v>
      </c>
      <c r="E2886" s="88">
        <v>0</v>
      </c>
      <c r="F2886" s="89">
        <v>3.1</v>
      </c>
    </row>
    <row r="2887" spans="2:6" ht="15.6" thickBot="1">
      <c r="B2887" s="82">
        <v>8963.66</v>
      </c>
      <c r="C2887" s="86">
        <v>0.01</v>
      </c>
      <c r="D2887" s="86">
        <v>0</v>
      </c>
      <c r="E2887" s="86">
        <v>0</v>
      </c>
      <c r="F2887" s="83">
        <v>3.14</v>
      </c>
    </row>
    <row r="2888" spans="2:6" ht="15.6" thickBot="1">
      <c r="B2888" s="87">
        <v>8953.82</v>
      </c>
      <c r="C2888" s="88">
        <v>0.6</v>
      </c>
      <c r="D2888" s="88">
        <v>0</v>
      </c>
      <c r="E2888" s="88">
        <v>0</v>
      </c>
      <c r="F2888" s="89">
        <v>3.19</v>
      </c>
    </row>
    <row r="2889" spans="2:6" ht="15.6" thickBot="1">
      <c r="B2889" s="82">
        <v>8944.5</v>
      </c>
      <c r="C2889" s="86">
        <v>1.1599999999999999</v>
      </c>
      <c r="D2889" s="86">
        <v>0</v>
      </c>
      <c r="E2889" s="86">
        <v>0</v>
      </c>
      <c r="F2889" s="83">
        <v>3.23</v>
      </c>
    </row>
    <row r="2890" spans="2:6" ht="15.6" thickBot="1">
      <c r="B2890" s="87">
        <v>8944.17</v>
      </c>
      <c r="C2890" s="88">
        <v>1.18</v>
      </c>
      <c r="D2890" s="88">
        <v>0</v>
      </c>
      <c r="E2890" s="88">
        <v>0</v>
      </c>
      <c r="F2890" s="89">
        <v>3.23</v>
      </c>
    </row>
    <row r="2891" spans="2:6" ht="15.6" thickBot="1">
      <c r="B2891" s="82">
        <v>8942.5</v>
      </c>
      <c r="C2891" s="86">
        <v>1.28</v>
      </c>
      <c r="D2891" s="86">
        <v>0</v>
      </c>
      <c r="E2891" s="86">
        <v>0</v>
      </c>
      <c r="F2891" s="83">
        <v>3.24</v>
      </c>
    </row>
    <row r="2892" spans="2:6" ht="15.6" thickBot="1">
      <c r="B2892" s="87">
        <v>8932.66</v>
      </c>
      <c r="C2892" s="88">
        <v>1.91</v>
      </c>
      <c r="D2892" s="88">
        <v>0</v>
      </c>
      <c r="E2892" s="88">
        <v>0</v>
      </c>
      <c r="F2892" s="89">
        <v>3.28</v>
      </c>
    </row>
    <row r="2893" spans="2:6" ht="15.6" thickBot="1">
      <c r="B2893" s="82">
        <v>8922.82</v>
      </c>
      <c r="C2893" s="86">
        <v>2.5299999999999998</v>
      </c>
      <c r="D2893" s="86">
        <v>0</v>
      </c>
      <c r="E2893" s="86">
        <v>0</v>
      </c>
      <c r="F2893" s="83">
        <v>3.33</v>
      </c>
    </row>
    <row r="2894" spans="2:6" ht="15.6" thickBot="1">
      <c r="B2894" s="87">
        <v>8913.5</v>
      </c>
      <c r="C2894" s="88">
        <v>3.12</v>
      </c>
      <c r="D2894" s="88">
        <v>0</v>
      </c>
      <c r="E2894" s="88">
        <v>0</v>
      </c>
      <c r="F2894" s="89">
        <v>3.38</v>
      </c>
    </row>
    <row r="2895" spans="2:6" ht="15.6" thickBot="1">
      <c r="B2895" s="82">
        <v>8913.17</v>
      </c>
      <c r="C2895" s="86">
        <v>3.14</v>
      </c>
      <c r="D2895" s="86">
        <v>0</v>
      </c>
      <c r="E2895" s="86">
        <v>0</v>
      </c>
      <c r="F2895" s="83">
        <v>3.38</v>
      </c>
    </row>
    <row r="2896" spans="2:6" ht="15.6" thickBot="1">
      <c r="B2896" s="87">
        <v>8911.5</v>
      </c>
      <c r="C2896" s="88">
        <v>3.24</v>
      </c>
      <c r="D2896" s="88">
        <v>0</v>
      </c>
      <c r="E2896" s="88">
        <v>0</v>
      </c>
      <c r="F2896" s="89">
        <v>3.39</v>
      </c>
    </row>
    <row r="2897" spans="2:6" ht="15.6" thickBot="1">
      <c r="B2897" s="82">
        <v>8901.66</v>
      </c>
      <c r="C2897" s="86">
        <v>3.83</v>
      </c>
      <c r="D2897" s="86">
        <v>0</v>
      </c>
      <c r="E2897" s="86">
        <v>0</v>
      </c>
      <c r="F2897" s="83">
        <v>3.43</v>
      </c>
    </row>
    <row r="2898" spans="2:6" ht="15.6" thickBot="1">
      <c r="B2898" s="87">
        <v>8891.82</v>
      </c>
      <c r="C2898" s="88">
        <v>4.41</v>
      </c>
      <c r="D2898" s="88">
        <v>0</v>
      </c>
      <c r="E2898" s="88">
        <v>0</v>
      </c>
      <c r="F2898" s="89">
        <v>3.47</v>
      </c>
    </row>
    <row r="2899" spans="2:6" ht="15.6" thickBot="1">
      <c r="B2899" s="82">
        <v>8882.5</v>
      </c>
      <c r="C2899" s="86">
        <v>4.97</v>
      </c>
      <c r="D2899" s="86">
        <v>0</v>
      </c>
      <c r="E2899" s="86">
        <v>0</v>
      </c>
      <c r="F2899" s="83">
        <v>3.51</v>
      </c>
    </row>
    <row r="2900" spans="2:6" ht="15.6" thickBot="1">
      <c r="B2900" s="87">
        <v>8882.17</v>
      </c>
      <c r="C2900" s="88">
        <v>4.99</v>
      </c>
      <c r="D2900" s="88">
        <v>0</v>
      </c>
      <c r="E2900" s="88">
        <v>0</v>
      </c>
      <c r="F2900" s="89">
        <v>3.51</v>
      </c>
    </row>
    <row r="2901" spans="2:6" ht="15.6" thickBot="1">
      <c r="B2901" s="82">
        <v>8880.5</v>
      </c>
      <c r="C2901" s="86">
        <v>5.09</v>
      </c>
      <c r="D2901" s="86">
        <v>0</v>
      </c>
      <c r="E2901" s="86">
        <v>0</v>
      </c>
      <c r="F2901" s="83">
        <v>3.52</v>
      </c>
    </row>
    <row r="2902" spans="2:6" ht="15.6" thickBot="1">
      <c r="B2902" s="87">
        <v>8870.66</v>
      </c>
      <c r="C2902" s="88">
        <v>5.67</v>
      </c>
      <c r="D2902" s="88">
        <v>0</v>
      </c>
      <c r="E2902" s="88">
        <v>0</v>
      </c>
      <c r="F2902" s="89">
        <v>3.56</v>
      </c>
    </row>
    <row r="2903" spans="2:6" ht="15.6" thickBot="1">
      <c r="B2903" s="82">
        <v>8860.82</v>
      </c>
      <c r="C2903" s="86">
        <v>6.26</v>
      </c>
      <c r="D2903" s="86">
        <v>0</v>
      </c>
      <c r="E2903" s="86">
        <v>0</v>
      </c>
      <c r="F2903" s="83">
        <v>3.61</v>
      </c>
    </row>
    <row r="2904" spans="2:6" ht="15.6" thickBot="1">
      <c r="B2904" s="87">
        <v>8851.5</v>
      </c>
      <c r="C2904" s="88">
        <v>6.81</v>
      </c>
      <c r="D2904" s="88">
        <v>0</v>
      </c>
      <c r="E2904" s="88">
        <v>0</v>
      </c>
      <c r="F2904" s="89">
        <v>3.65</v>
      </c>
    </row>
    <row r="2905" spans="2:6" ht="15.6" thickBot="1">
      <c r="B2905" s="82">
        <v>8851.17</v>
      </c>
      <c r="C2905" s="86">
        <v>6.83</v>
      </c>
      <c r="D2905" s="86">
        <v>0</v>
      </c>
      <c r="E2905" s="86">
        <v>0</v>
      </c>
      <c r="F2905" s="83">
        <v>3.65</v>
      </c>
    </row>
    <row r="2906" spans="2:6" ht="15.6" thickBot="1">
      <c r="B2906" s="87">
        <v>8849.5</v>
      </c>
      <c r="C2906" s="88">
        <v>6.93</v>
      </c>
      <c r="D2906" s="88">
        <v>0</v>
      </c>
      <c r="E2906" s="88">
        <v>0</v>
      </c>
      <c r="F2906" s="89">
        <v>3.66</v>
      </c>
    </row>
    <row r="2907" spans="2:6" ht="15.6" thickBot="1">
      <c r="B2907" s="82">
        <v>8839.66</v>
      </c>
      <c r="C2907" s="86">
        <v>7.52</v>
      </c>
      <c r="D2907" s="86">
        <v>0</v>
      </c>
      <c r="E2907" s="86">
        <v>0</v>
      </c>
      <c r="F2907" s="83">
        <v>3.7</v>
      </c>
    </row>
    <row r="2908" spans="2:6" ht="15.6" thickBot="1">
      <c r="B2908" s="87">
        <v>8829.82</v>
      </c>
      <c r="C2908" s="88">
        <v>8.1</v>
      </c>
      <c r="D2908" s="88">
        <v>0</v>
      </c>
      <c r="E2908" s="88">
        <v>0</v>
      </c>
      <c r="F2908" s="89">
        <v>3.74</v>
      </c>
    </row>
    <row r="2909" spans="2:6" ht="15.6" thickBot="1">
      <c r="B2909" s="82">
        <v>8820.5</v>
      </c>
      <c r="C2909" s="86">
        <v>8.66</v>
      </c>
      <c r="D2909" s="86">
        <v>0</v>
      </c>
      <c r="E2909" s="86">
        <v>0</v>
      </c>
      <c r="F2909" s="83">
        <v>3.78</v>
      </c>
    </row>
    <row r="2910" spans="2:6" ht="15.6" thickBot="1">
      <c r="B2910" s="87">
        <v>8820.17</v>
      </c>
      <c r="C2910" s="88">
        <v>8.68</v>
      </c>
      <c r="D2910" s="88">
        <v>0</v>
      </c>
      <c r="E2910" s="88">
        <v>0</v>
      </c>
      <c r="F2910" s="89">
        <v>3.78</v>
      </c>
    </row>
    <row r="2911" spans="2:6" ht="15.6" thickBot="1">
      <c r="B2911" s="82">
        <v>8789.17</v>
      </c>
      <c r="C2911" s="86">
        <v>11.14</v>
      </c>
      <c r="D2911" s="86">
        <v>0</v>
      </c>
      <c r="E2911" s="86">
        <v>0</v>
      </c>
      <c r="F2911" s="83">
        <v>3.96</v>
      </c>
    </row>
    <row r="2912" spans="2:6" ht="15.6" thickBot="1">
      <c r="B2912" s="87">
        <v>8758.17</v>
      </c>
      <c r="C2912" s="88">
        <v>13.61</v>
      </c>
      <c r="D2912" s="88">
        <v>0</v>
      </c>
      <c r="E2912" s="88">
        <v>0</v>
      </c>
      <c r="F2912" s="89">
        <v>4.1399999999999997</v>
      </c>
    </row>
    <row r="2913" spans="2:6" ht="15.6" thickBot="1">
      <c r="B2913" s="82">
        <v>8727.17</v>
      </c>
      <c r="C2913" s="86">
        <v>16.07</v>
      </c>
      <c r="D2913" s="86">
        <v>0</v>
      </c>
      <c r="E2913" s="86">
        <v>0</v>
      </c>
      <c r="F2913" s="83">
        <v>4.3099999999999996</v>
      </c>
    </row>
    <row r="2914" spans="2:6" ht="15.6" thickBot="1">
      <c r="B2914" s="87">
        <v>8696.17</v>
      </c>
      <c r="C2914" s="88">
        <v>18.53</v>
      </c>
      <c r="D2914" s="88">
        <v>0</v>
      </c>
      <c r="E2914" s="88">
        <v>0</v>
      </c>
      <c r="F2914" s="89">
        <v>4.49</v>
      </c>
    </row>
    <row r="2915" spans="2:6" ht="15.6" thickBot="1">
      <c r="B2915" s="82">
        <v>8665.17</v>
      </c>
      <c r="C2915" s="86">
        <v>21</v>
      </c>
      <c r="D2915" s="86">
        <v>0</v>
      </c>
      <c r="E2915" s="86">
        <v>0</v>
      </c>
      <c r="F2915" s="83">
        <v>4.67</v>
      </c>
    </row>
    <row r="2916" spans="2:6" ht="15.6" thickBot="1">
      <c r="B2916" s="87">
        <v>8634.17</v>
      </c>
      <c r="C2916" s="88">
        <v>23.46</v>
      </c>
      <c r="D2916" s="88">
        <v>0</v>
      </c>
      <c r="E2916" s="88">
        <v>0</v>
      </c>
      <c r="F2916" s="89">
        <v>4.8499999999999996</v>
      </c>
    </row>
    <row r="2917" spans="2:6" ht="15.6" thickBot="1">
      <c r="B2917" s="82">
        <v>8603.17</v>
      </c>
      <c r="C2917" s="86">
        <v>25.92</v>
      </c>
      <c r="D2917" s="86">
        <v>0</v>
      </c>
      <c r="E2917" s="86">
        <v>0</v>
      </c>
      <c r="F2917" s="83">
        <v>5.0199999999999996</v>
      </c>
    </row>
    <row r="2918" spans="2:6" ht="15.6" thickBot="1">
      <c r="B2918" s="87">
        <v>8572.17</v>
      </c>
      <c r="C2918" s="88">
        <v>28.38</v>
      </c>
      <c r="D2918" s="88">
        <v>0</v>
      </c>
      <c r="E2918" s="88">
        <v>0</v>
      </c>
      <c r="F2918" s="89">
        <v>5.2</v>
      </c>
    </row>
    <row r="2919" spans="2:6" ht="15.6" thickBot="1">
      <c r="B2919" s="82">
        <v>8541.17</v>
      </c>
      <c r="C2919" s="86">
        <v>30.84</v>
      </c>
      <c r="D2919" s="86">
        <v>0</v>
      </c>
      <c r="E2919" s="86">
        <v>0</v>
      </c>
      <c r="F2919" s="83">
        <v>5.38</v>
      </c>
    </row>
    <row r="2920" spans="2:6" ht="15.6" thickBot="1">
      <c r="B2920" s="87">
        <v>8510.17</v>
      </c>
      <c r="C2920" s="88">
        <v>33.29</v>
      </c>
      <c r="D2920" s="88">
        <v>0</v>
      </c>
      <c r="E2920" s="88">
        <v>0</v>
      </c>
      <c r="F2920" s="89">
        <v>5.56</v>
      </c>
    </row>
    <row r="2921" spans="2:6" ht="15.6" thickBot="1">
      <c r="B2921" s="82">
        <v>8479.17</v>
      </c>
      <c r="C2921" s="86">
        <v>35.75</v>
      </c>
      <c r="D2921" s="86">
        <v>0</v>
      </c>
      <c r="E2921" s="86">
        <v>0</v>
      </c>
      <c r="F2921" s="83">
        <v>5.74</v>
      </c>
    </row>
    <row r="2922" spans="2:6" ht="15.6" thickBot="1">
      <c r="B2922" s="87">
        <v>8448.17</v>
      </c>
      <c r="C2922" s="88">
        <v>38.21</v>
      </c>
      <c r="D2922" s="88">
        <v>0</v>
      </c>
      <c r="E2922" s="88">
        <v>0</v>
      </c>
      <c r="F2922" s="89">
        <v>5.92</v>
      </c>
    </row>
    <row r="2923" spans="2:6" ht="15.6" thickBot="1">
      <c r="B2923" s="82">
        <v>8417.17</v>
      </c>
      <c r="C2923" s="86">
        <v>40.659999999999997</v>
      </c>
      <c r="D2923" s="86">
        <v>0</v>
      </c>
      <c r="E2923" s="86">
        <v>0</v>
      </c>
      <c r="F2923" s="83">
        <v>6.1</v>
      </c>
    </row>
    <row r="2924" spans="2:6" ht="15.6" thickBot="1">
      <c r="B2924" s="87">
        <v>8386.17</v>
      </c>
      <c r="C2924" s="88">
        <v>43.12</v>
      </c>
      <c r="D2924" s="88">
        <v>0</v>
      </c>
      <c r="E2924" s="88">
        <v>0</v>
      </c>
      <c r="F2924" s="89">
        <v>6.28</v>
      </c>
    </row>
    <row r="2925" spans="2:6" ht="15.6" thickBot="1">
      <c r="B2925" s="82">
        <v>8355.17</v>
      </c>
      <c r="C2925" s="86">
        <v>45.57</v>
      </c>
      <c r="D2925" s="86">
        <v>0</v>
      </c>
      <c r="E2925" s="86">
        <v>0</v>
      </c>
      <c r="F2925" s="83">
        <v>6.45</v>
      </c>
    </row>
    <row r="2926" spans="2:6" ht="15.6" thickBot="1">
      <c r="B2926" s="87">
        <v>8324.17</v>
      </c>
      <c r="C2926" s="88">
        <v>48.02</v>
      </c>
      <c r="D2926" s="88">
        <v>0</v>
      </c>
      <c r="E2926" s="88">
        <v>0</v>
      </c>
      <c r="F2926" s="89">
        <v>6.63</v>
      </c>
    </row>
    <row r="2927" spans="2:6" ht="15.6" thickBot="1">
      <c r="B2927" s="82">
        <v>8293.17</v>
      </c>
      <c r="C2927" s="86">
        <v>50.48</v>
      </c>
      <c r="D2927" s="86">
        <v>0</v>
      </c>
      <c r="E2927" s="86">
        <v>0</v>
      </c>
      <c r="F2927" s="83">
        <v>6.81</v>
      </c>
    </row>
    <row r="2928" spans="2:6" ht="15.6" thickBot="1">
      <c r="B2928" s="87">
        <v>8262.17</v>
      </c>
      <c r="C2928" s="88">
        <v>52.93</v>
      </c>
      <c r="D2928" s="88">
        <v>0</v>
      </c>
      <c r="E2928" s="88">
        <v>0</v>
      </c>
      <c r="F2928" s="89">
        <v>6.99</v>
      </c>
    </row>
    <row r="2929" spans="2:6" ht="15.6" thickBot="1">
      <c r="B2929" s="82">
        <v>8231.17</v>
      </c>
      <c r="C2929" s="86">
        <v>55.38</v>
      </c>
      <c r="D2929" s="86">
        <v>0</v>
      </c>
      <c r="E2929" s="86">
        <v>0</v>
      </c>
      <c r="F2929" s="83">
        <v>7.17</v>
      </c>
    </row>
    <row r="2930" spans="2:6" ht="15.6" thickBot="1">
      <c r="B2930" s="87">
        <v>8200.17</v>
      </c>
      <c r="C2930" s="88">
        <v>57.83</v>
      </c>
      <c r="D2930" s="88">
        <v>0</v>
      </c>
      <c r="E2930" s="88">
        <v>0</v>
      </c>
      <c r="F2930" s="89">
        <v>7.36</v>
      </c>
    </row>
    <row r="2931" spans="2:6" ht="15.6" thickBot="1">
      <c r="B2931" s="82">
        <v>8169.17</v>
      </c>
      <c r="C2931" s="86">
        <v>60.28</v>
      </c>
      <c r="D2931" s="86">
        <v>0</v>
      </c>
      <c r="E2931" s="86">
        <v>0</v>
      </c>
      <c r="F2931" s="83">
        <v>7.54</v>
      </c>
    </row>
    <row r="2932" spans="2:6" ht="15.6" thickBot="1">
      <c r="B2932" s="87">
        <v>8138.17</v>
      </c>
      <c r="C2932" s="88">
        <v>62.73</v>
      </c>
      <c r="D2932" s="88">
        <v>0</v>
      </c>
      <c r="E2932" s="88">
        <v>0</v>
      </c>
      <c r="F2932" s="89">
        <v>7.72</v>
      </c>
    </row>
    <row r="2933" spans="2:6" ht="15.6" thickBot="1">
      <c r="B2933" s="82">
        <v>8107.17</v>
      </c>
      <c r="C2933" s="86">
        <v>65.180000000000007</v>
      </c>
      <c r="D2933" s="86">
        <v>0</v>
      </c>
      <c r="E2933" s="86">
        <v>0</v>
      </c>
      <c r="F2933" s="83">
        <v>7.9</v>
      </c>
    </row>
    <row r="2934" spans="2:6" ht="15.6" thickBot="1">
      <c r="B2934" s="87">
        <v>8076.17</v>
      </c>
      <c r="C2934" s="88">
        <v>67.62</v>
      </c>
      <c r="D2934" s="88">
        <v>0</v>
      </c>
      <c r="E2934" s="88">
        <v>0</v>
      </c>
      <c r="F2934" s="89">
        <v>8.08</v>
      </c>
    </row>
    <row r="2935" spans="2:6" ht="15.6" thickBot="1">
      <c r="B2935" s="82">
        <v>8045.17</v>
      </c>
      <c r="C2935" s="86">
        <v>70.069999999999993</v>
      </c>
      <c r="D2935" s="86">
        <v>0</v>
      </c>
      <c r="E2935" s="86">
        <v>0</v>
      </c>
      <c r="F2935" s="83">
        <v>8.26</v>
      </c>
    </row>
    <row r="2936" spans="2:6" ht="15.6" thickBot="1">
      <c r="B2936" s="87">
        <v>8014.17</v>
      </c>
      <c r="C2936" s="88">
        <v>72.52</v>
      </c>
      <c r="D2936" s="88">
        <v>0</v>
      </c>
      <c r="E2936" s="88">
        <v>0</v>
      </c>
      <c r="F2936" s="89">
        <v>8.44</v>
      </c>
    </row>
    <row r="2937" spans="2:6" ht="15.6" thickBot="1">
      <c r="B2937" s="82">
        <v>7983.17</v>
      </c>
      <c r="C2937" s="86">
        <v>74.959999999999994</v>
      </c>
      <c r="D2937" s="86">
        <v>0</v>
      </c>
      <c r="E2937" s="86">
        <v>0</v>
      </c>
      <c r="F2937" s="83">
        <v>8.6300000000000008</v>
      </c>
    </row>
    <row r="2938" spans="2:6" ht="15.6" thickBot="1">
      <c r="B2938" s="87">
        <v>7952.17</v>
      </c>
      <c r="C2938" s="88">
        <v>77.400000000000006</v>
      </c>
      <c r="D2938" s="88">
        <v>0</v>
      </c>
      <c r="E2938" s="88">
        <v>0</v>
      </c>
      <c r="F2938" s="89">
        <v>8.81</v>
      </c>
    </row>
    <row r="2939" spans="2:6" ht="15.6" thickBot="1">
      <c r="B2939" s="82">
        <v>7921.17</v>
      </c>
      <c r="C2939" s="86">
        <v>79.849999999999994</v>
      </c>
      <c r="D2939" s="86">
        <v>0</v>
      </c>
      <c r="E2939" s="86">
        <v>0</v>
      </c>
      <c r="F2939" s="83">
        <v>8.99</v>
      </c>
    </row>
    <row r="2940" spans="2:6" ht="15.6" thickBot="1">
      <c r="B2940" s="87">
        <v>7890.17</v>
      </c>
      <c r="C2940" s="88">
        <v>82.29</v>
      </c>
      <c r="D2940" s="88">
        <v>0</v>
      </c>
      <c r="E2940" s="88">
        <v>0</v>
      </c>
      <c r="F2940" s="89">
        <v>9.17</v>
      </c>
    </row>
    <row r="2941" spans="2:6" ht="15.6" thickBot="1">
      <c r="B2941" s="82">
        <v>7859.17</v>
      </c>
      <c r="C2941" s="86">
        <v>84.73</v>
      </c>
      <c r="D2941" s="86">
        <v>0</v>
      </c>
      <c r="E2941" s="86">
        <v>0</v>
      </c>
      <c r="F2941" s="83">
        <v>9.36</v>
      </c>
    </row>
    <row r="2942" spans="2:6" ht="15.6" thickBot="1">
      <c r="B2942" s="87">
        <v>7828.17</v>
      </c>
      <c r="C2942" s="88">
        <v>87.17</v>
      </c>
      <c r="D2942" s="88">
        <v>0</v>
      </c>
      <c r="E2942" s="88">
        <v>0</v>
      </c>
      <c r="F2942" s="89">
        <v>9.5399999999999991</v>
      </c>
    </row>
    <row r="2943" spans="2:6" ht="15.6" thickBot="1">
      <c r="B2943" s="82">
        <v>7797.17</v>
      </c>
      <c r="C2943" s="86">
        <v>89.61</v>
      </c>
      <c r="D2943" s="86">
        <v>0</v>
      </c>
      <c r="E2943" s="86">
        <v>0</v>
      </c>
      <c r="F2943" s="83">
        <v>9.7200000000000006</v>
      </c>
    </row>
    <row r="2944" spans="2:6" ht="15.6" thickBot="1">
      <c r="B2944" s="87">
        <v>7766.17</v>
      </c>
      <c r="C2944" s="88">
        <v>92.05</v>
      </c>
      <c r="D2944" s="88">
        <v>0</v>
      </c>
      <c r="E2944" s="88">
        <v>0</v>
      </c>
      <c r="F2944" s="89">
        <v>9.91</v>
      </c>
    </row>
    <row r="2945" spans="2:6" ht="15.6" thickBot="1">
      <c r="B2945" s="82">
        <v>7735.17</v>
      </c>
      <c r="C2945" s="86">
        <v>94.49</v>
      </c>
      <c r="D2945" s="86">
        <v>0</v>
      </c>
      <c r="E2945" s="86">
        <v>0</v>
      </c>
      <c r="F2945" s="83">
        <v>10.09</v>
      </c>
    </row>
    <row r="2946" spans="2:6" ht="15.6" thickBot="1">
      <c r="B2946" s="87">
        <v>7704.17</v>
      </c>
      <c r="C2946" s="88">
        <v>96.93</v>
      </c>
      <c r="D2946" s="88">
        <v>0</v>
      </c>
      <c r="E2946" s="88">
        <v>0</v>
      </c>
      <c r="F2946" s="89">
        <v>10.27</v>
      </c>
    </row>
    <row r="2947" spans="2:6" ht="15.6" thickBot="1">
      <c r="B2947" s="82">
        <v>7673.17</v>
      </c>
      <c r="C2947" s="86">
        <v>99.37</v>
      </c>
      <c r="D2947" s="86">
        <v>0</v>
      </c>
      <c r="E2947" s="86">
        <v>0</v>
      </c>
      <c r="F2947" s="83">
        <v>10.46</v>
      </c>
    </row>
    <row r="2948" spans="2:6" ht="15.6" thickBot="1">
      <c r="B2948" s="87">
        <v>7642.17</v>
      </c>
      <c r="C2948" s="88">
        <v>101.8</v>
      </c>
      <c r="D2948" s="88">
        <v>0</v>
      </c>
      <c r="E2948" s="88">
        <v>0</v>
      </c>
      <c r="F2948" s="89">
        <v>10.64</v>
      </c>
    </row>
    <row r="2949" spans="2:6" ht="15.6" thickBot="1">
      <c r="B2949" s="82">
        <v>7611.17</v>
      </c>
      <c r="C2949" s="86">
        <v>104.24</v>
      </c>
      <c r="D2949" s="86">
        <v>0</v>
      </c>
      <c r="E2949" s="86">
        <v>0</v>
      </c>
      <c r="F2949" s="83">
        <v>10.83</v>
      </c>
    </row>
    <row r="2950" spans="2:6" ht="15.6" thickBot="1">
      <c r="B2950" s="87">
        <v>7580.17</v>
      </c>
      <c r="C2950" s="88">
        <v>106.67</v>
      </c>
      <c r="D2950" s="88">
        <v>0</v>
      </c>
      <c r="E2950" s="88">
        <v>0</v>
      </c>
      <c r="F2950" s="89">
        <v>11.01</v>
      </c>
    </row>
    <row r="2951" spans="2:6" ht="15.6" thickBot="1">
      <c r="B2951" s="82">
        <v>7549.17</v>
      </c>
      <c r="C2951" s="86">
        <v>109.11</v>
      </c>
      <c r="D2951" s="86">
        <v>0</v>
      </c>
      <c r="E2951" s="86">
        <v>0</v>
      </c>
      <c r="F2951" s="83">
        <v>11.2</v>
      </c>
    </row>
    <row r="2952" spans="2:6" ht="15.6" thickBot="1">
      <c r="B2952" s="87">
        <v>7518.17</v>
      </c>
      <c r="C2952" s="88">
        <v>111.54</v>
      </c>
      <c r="D2952" s="88">
        <v>0</v>
      </c>
      <c r="E2952" s="88">
        <v>0</v>
      </c>
      <c r="F2952" s="89">
        <v>11.38</v>
      </c>
    </row>
    <row r="2953" spans="2:6" ht="15.6" thickBot="1">
      <c r="B2953" s="82">
        <v>7487.17</v>
      </c>
      <c r="C2953" s="86">
        <v>113.97</v>
      </c>
      <c r="D2953" s="86">
        <v>0</v>
      </c>
      <c r="E2953" s="86">
        <v>0</v>
      </c>
      <c r="F2953" s="83">
        <v>11.57</v>
      </c>
    </row>
    <row r="2954" spans="2:6" ht="15.6" thickBot="1">
      <c r="B2954" s="87">
        <v>7456.17</v>
      </c>
      <c r="C2954" s="88">
        <v>116.4</v>
      </c>
      <c r="D2954" s="88">
        <v>0</v>
      </c>
      <c r="E2954" s="88">
        <v>0</v>
      </c>
      <c r="F2954" s="89">
        <v>11.75</v>
      </c>
    </row>
    <row r="2955" spans="2:6" ht="15.6" thickBot="1">
      <c r="B2955" s="82">
        <v>7425.17</v>
      </c>
      <c r="C2955" s="86">
        <v>118.83</v>
      </c>
      <c r="D2955" s="86">
        <v>0</v>
      </c>
      <c r="E2955" s="86">
        <v>0</v>
      </c>
      <c r="F2955" s="83">
        <v>11.94</v>
      </c>
    </row>
    <row r="2956" spans="2:6" ht="15.6" thickBot="1">
      <c r="B2956" s="87">
        <v>7394.17</v>
      </c>
      <c r="C2956" s="88">
        <v>121.26</v>
      </c>
      <c r="D2956" s="88">
        <v>0</v>
      </c>
      <c r="E2956" s="88">
        <v>0</v>
      </c>
      <c r="F2956" s="89">
        <v>12.12</v>
      </c>
    </row>
    <row r="2957" spans="2:6" ht="15.6" thickBot="1">
      <c r="B2957" s="82">
        <v>7363.17</v>
      </c>
      <c r="C2957" s="86">
        <v>123.69</v>
      </c>
      <c r="D2957" s="86">
        <v>0</v>
      </c>
      <c r="E2957" s="86">
        <v>0</v>
      </c>
      <c r="F2957" s="83">
        <v>12.31</v>
      </c>
    </row>
    <row r="2958" spans="2:6" ht="15.6" thickBot="1">
      <c r="B2958" s="87">
        <v>7332.17</v>
      </c>
      <c r="C2958" s="88">
        <v>126.12</v>
      </c>
      <c r="D2958" s="88">
        <v>0</v>
      </c>
      <c r="E2958" s="88">
        <v>0</v>
      </c>
      <c r="F2958" s="89">
        <v>12.5</v>
      </c>
    </row>
    <row r="2959" spans="2:6" ht="15.6" thickBot="1">
      <c r="B2959" s="82">
        <v>7301.17</v>
      </c>
      <c r="C2959" s="86">
        <v>128.55000000000001</v>
      </c>
      <c r="D2959" s="86">
        <v>0</v>
      </c>
      <c r="E2959" s="86">
        <v>0</v>
      </c>
      <c r="F2959" s="83">
        <v>12.68</v>
      </c>
    </row>
    <row r="2960" spans="2:6" ht="15.6" thickBot="1">
      <c r="B2960" s="87">
        <v>7270.17</v>
      </c>
      <c r="C2960" s="88">
        <v>130.97</v>
      </c>
      <c r="D2960" s="88">
        <v>0</v>
      </c>
      <c r="E2960" s="88">
        <v>0</v>
      </c>
      <c r="F2960" s="89">
        <v>12.87</v>
      </c>
    </row>
    <row r="2961" spans="2:6" ht="15.6" thickBot="1">
      <c r="B2961" s="82">
        <v>7239.17</v>
      </c>
      <c r="C2961" s="86">
        <v>133.4</v>
      </c>
      <c r="D2961" s="86">
        <v>0</v>
      </c>
      <c r="E2961" s="86">
        <v>0</v>
      </c>
      <c r="F2961" s="83">
        <v>13.06</v>
      </c>
    </row>
    <row r="2962" spans="2:6" ht="15.6" thickBot="1">
      <c r="B2962" s="87">
        <v>7208.17</v>
      </c>
      <c r="C2962" s="88">
        <v>135.83000000000001</v>
      </c>
      <c r="D2962" s="88">
        <v>0</v>
      </c>
      <c r="E2962" s="88">
        <v>0</v>
      </c>
      <c r="F2962" s="89">
        <v>13.25</v>
      </c>
    </row>
    <row r="2963" spans="2:6" ht="15.6" thickBot="1">
      <c r="B2963" s="82">
        <v>7177.17</v>
      </c>
      <c r="C2963" s="86">
        <v>138.25</v>
      </c>
      <c r="D2963" s="86">
        <v>0</v>
      </c>
      <c r="E2963" s="86">
        <v>0</v>
      </c>
      <c r="F2963" s="83">
        <v>13.43</v>
      </c>
    </row>
    <row r="2964" spans="2:6" ht="15.6" thickBot="1">
      <c r="B2964" s="87">
        <v>7146.17</v>
      </c>
      <c r="C2964" s="88">
        <v>140.66999999999999</v>
      </c>
      <c r="D2964" s="88">
        <v>0</v>
      </c>
      <c r="E2964" s="88">
        <v>0</v>
      </c>
      <c r="F2964" s="89">
        <v>13.62</v>
      </c>
    </row>
    <row r="2965" spans="2:6" ht="15.6" thickBot="1">
      <c r="B2965" s="82">
        <v>7115.17</v>
      </c>
      <c r="C2965" s="86">
        <v>143.1</v>
      </c>
      <c r="D2965" s="86">
        <v>0</v>
      </c>
      <c r="E2965" s="86">
        <v>0</v>
      </c>
      <c r="F2965" s="83">
        <v>13.81</v>
      </c>
    </row>
    <row r="2966" spans="2:6" ht="15.6" thickBot="1">
      <c r="B2966" s="87">
        <v>7084.17</v>
      </c>
      <c r="C2966" s="88">
        <v>145.52000000000001</v>
      </c>
      <c r="D2966" s="88">
        <v>0</v>
      </c>
      <c r="E2966" s="88">
        <v>0</v>
      </c>
      <c r="F2966" s="89">
        <v>14</v>
      </c>
    </row>
    <row r="2967" spans="2:6" ht="15.6" thickBot="1">
      <c r="B2967" s="82">
        <v>7053.17</v>
      </c>
      <c r="C2967" s="86">
        <v>147.94</v>
      </c>
      <c r="D2967" s="86">
        <v>0</v>
      </c>
      <c r="E2967" s="86">
        <v>0</v>
      </c>
      <c r="F2967" s="83">
        <v>14.19</v>
      </c>
    </row>
    <row r="2968" spans="2:6" ht="15.6" thickBot="1">
      <c r="B2968" s="87">
        <v>7022.17</v>
      </c>
      <c r="C2968" s="88">
        <v>150.36000000000001</v>
      </c>
      <c r="D2968" s="88">
        <v>0</v>
      </c>
      <c r="E2968" s="88">
        <v>0</v>
      </c>
      <c r="F2968" s="89">
        <v>14.37</v>
      </c>
    </row>
    <row r="2969" spans="2:6" ht="15.6" thickBot="1">
      <c r="B2969" s="82">
        <v>6991.17</v>
      </c>
      <c r="C2969" s="86">
        <v>152.78</v>
      </c>
      <c r="D2969" s="86">
        <v>0</v>
      </c>
      <c r="E2969" s="86">
        <v>0</v>
      </c>
      <c r="F2969" s="83">
        <v>14.56</v>
      </c>
    </row>
    <row r="2970" spans="2:6" ht="15.6" thickBot="1">
      <c r="B2970" s="87">
        <v>6960.17</v>
      </c>
      <c r="C2970" s="88">
        <v>155.19999999999999</v>
      </c>
      <c r="D2970" s="88">
        <v>0</v>
      </c>
      <c r="E2970" s="88">
        <v>0</v>
      </c>
      <c r="F2970" s="89">
        <v>14.75</v>
      </c>
    </row>
    <row r="2971" spans="2:6" ht="15.6" thickBot="1">
      <c r="B2971" s="82">
        <v>6929.17</v>
      </c>
      <c r="C2971" s="86">
        <v>157.62</v>
      </c>
      <c r="D2971" s="86">
        <v>0</v>
      </c>
      <c r="E2971" s="86">
        <v>0</v>
      </c>
      <c r="F2971" s="83">
        <v>14.94</v>
      </c>
    </row>
    <row r="2972" spans="2:6" ht="15.6" thickBot="1">
      <c r="B2972" s="87">
        <v>6898.17</v>
      </c>
      <c r="C2972" s="88">
        <v>160.03</v>
      </c>
      <c r="D2972" s="88">
        <v>0</v>
      </c>
      <c r="E2972" s="88">
        <v>0</v>
      </c>
      <c r="F2972" s="89">
        <v>15.13</v>
      </c>
    </row>
    <row r="2973" spans="2:6" ht="15.6" thickBot="1">
      <c r="B2973" s="82">
        <v>6867.17</v>
      </c>
      <c r="C2973" s="86">
        <v>162.44999999999999</v>
      </c>
      <c r="D2973" s="86">
        <v>0</v>
      </c>
      <c r="E2973" s="86">
        <v>0</v>
      </c>
      <c r="F2973" s="83">
        <v>15.32</v>
      </c>
    </row>
    <row r="2974" spans="2:6" ht="15.6" thickBot="1">
      <c r="B2974" s="87">
        <v>6836.17</v>
      </c>
      <c r="C2974" s="88">
        <v>164.87</v>
      </c>
      <c r="D2974" s="88">
        <v>0</v>
      </c>
      <c r="E2974" s="88">
        <v>0</v>
      </c>
      <c r="F2974" s="89">
        <v>15.51</v>
      </c>
    </row>
    <row r="2975" spans="2:6" ht="15.6" thickBot="1">
      <c r="B2975" s="82">
        <v>6805.17</v>
      </c>
      <c r="C2975" s="86">
        <v>167.28</v>
      </c>
      <c r="D2975" s="86">
        <v>0</v>
      </c>
      <c r="E2975" s="86">
        <v>0</v>
      </c>
      <c r="F2975" s="83">
        <v>15.7</v>
      </c>
    </row>
    <row r="2976" spans="2:6" ht="15.6" thickBot="1">
      <c r="B2976" s="87">
        <v>6774.17</v>
      </c>
      <c r="C2976" s="88">
        <v>169.69</v>
      </c>
      <c r="D2976" s="88">
        <v>0</v>
      </c>
      <c r="E2976" s="88">
        <v>0</v>
      </c>
      <c r="F2976" s="89">
        <v>15.89</v>
      </c>
    </row>
    <row r="2977" spans="2:6" ht="15.6" thickBot="1">
      <c r="B2977" s="82">
        <v>6743.17</v>
      </c>
      <c r="C2977" s="86">
        <v>172.11</v>
      </c>
      <c r="D2977" s="86">
        <v>0</v>
      </c>
      <c r="E2977" s="86">
        <v>0</v>
      </c>
      <c r="F2977" s="83">
        <v>16.079999999999998</v>
      </c>
    </row>
    <row r="2978" spans="2:6" ht="15.6" thickBot="1">
      <c r="B2978" s="87">
        <v>6712.17</v>
      </c>
      <c r="C2978" s="88">
        <v>174.52</v>
      </c>
      <c r="D2978" s="88">
        <v>0</v>
      </c>
      <c r="E2978" s="88">
        <v>0</v>
      </c>
      <c r="F2978" s="89">
        <v>16.27</v>
      </c>
    </row>
    <row r="2979" spans="2:6" ht="15.6" thickBot="1">
      <c r="B2979" s="82">
        <v>6681.17</v>
      </c>
      <c r="C2979" s="86">
        <v>176.93</v>
      </c>
      <c r="D2979" s="86">
        <v>0</v>
      </c>
      <c r="E2979" s="86">
        <v>0</v>
      </c>
      <c r="F2979" s="83">
        <v>16.46</v>
      </c>
    </row>
    <row r="2980" spans="2:6" ht="15.6" thickBot="1">
      <c r="B2980" s="87">
        <v>6650.17</v>
      </c>
      <c r="C2980" s="88">
        <v>179.34</v>
      </c>
      <c r="D2980" s="88">
        <v>0</v>
      </c>
      <c r="E2980" s="88">
        <v>0</v>
      </c>
      <c r="F2980" s="89">
        <v>16.649999999999999</v>
      </c>
    </row>
    <row r="2981" spans="2:6" ht="15.6" thickBot="1">
      <c r="B2981" s="82">
        <v>6619.17</v>
      </c>
      <c r="C2981" s="86">
        <v>181.75</v>
      </c>
      <c r="D2981" s="86">
        <v>0</v>
      </c>
      <c r="E2981" s="86">
        <v>0</v>
      </c>
      <c r="F2981" s="83">
        <v>16.84</v>
      </c>
    </row>
    <row r="2982" spans="2:6" ht="15.6" thickBot="1">
      <c r="B2982" s="87">
        <v>6588.17</v>
      </c>
      <c r="C2982" s="88">
        <v>184.16</v>
      </c>
      <c r="D2982" s="88">
        <v>0</v>
      </c>
      <c r="E2982" s="88">
        <v>0</v>
      </c>
      <c r="F2982" s="89">
        <v>17.04</v>
      </c>
    </row>
    <row r="2983" spans="2:6" ht="15.6" thickBot="1">
      <c r="B2983" s="82">
        <v>6557.17</v>
      </c>
      <c r="C2983" s="86">
        <v>186.57</v>
      </c>
      <c r="D2983" s="86">
        <v>0</v>
      </c>
      <c r="E2983" s="86">
        <v>0</v>
      </c>
      <c r="F2983" s="83">
        <v>17.23</v>
      </c>
    </row>
    <row r="2984" spans="2:6" ht="15.6" thickBot="1">
      <c r="B2984" s="87">
        <v>6526.17</v>
      </c>
      <c r="C2984" s="88">
        <v>188.98</v>
      </c>
      <c r="D2984" s="88">
        <v>0</v>
      </c>
      <c r="E2984" s="88">
        <v>0</v>
      </c>
      <c r="F2984" s="89">
        <v>17.420000000000002</v>
      </c>
    </row>
    <row r="2985" spans="2:6" ht="15.6" thickBot="1">
      <c r="B2985" s="82">
        <v>6495.17</v>
      </c>
      <c r="C2985" s="86">
        <v>191.38</v>
      </c>
      <c r="D2985" s="86">
        <v>0</v>
      </c>
      <c r="E2985" s="86">
        <v>0</v>
      </c>
      <c r="F2985" s="83">
        <v>17.61</v>
      </c>
    </row>
    <row r="2986" spans="2:6" ht="15.6" thickBot="1">
      <c r="B2986" s="87">
        <v>6464.17</v>
      </c>
      <c r="C2986" s="88">
        <v>193.79</v>
      </c>
      <c r="D2986" s="88">
        <v>0</v>
      </c>
      <c r="E2986" s="88">
        <v>0</v>
      </c>
      <c r="F2986" s="89">
        <v>17.8</v>
      </c>
    </row>
    <row r="2987" spans="2:6" ht="15.6" thickBot="1">
      <c r="B2987" s="82">
        <v>6433.17</v>
      </c>
      <c r="C2987" s="86">
        <v>196.2</v>
      </c>
      <c r="D2987" s="86">
        <v>0</v>
      </c>
      <c r="E2987" s="86">
        <v>0</v>
      </c>
      <c r="F2987" s="83">
        <v>18</v>
      </c>
    </row>
    <row r="2988" spans="2:6" ht="15.6" thickBot="1">
      <c r="B2988" s="87">
        <v>6402.17</v>
      </c>
      <c r="C2988" s="88">
        <v>198.6</v>
      </c>
      <c r="D2988" s="88">
        <v>0</v>
      </c>
      <c r="E2988" s="88">
        <v>0</v>
      </c>
      <c r="F2988" s="89">
        <v>18.190000000000001</v>
      </c>
    </row>
    <row r="2989" spans="2:6" ht="15.6" thickBot="1">
      <c r="B2989" s="82">
        <v>6371.17</v>
      </c>
      <c r="C2989" s="86">
        <v>201</v>
      </c>
      <c r="D2989" s="86">
        <v>0</v>
      </c>
      <c r="E2989" s="86">
        <v>0</v>
      </c>
      <c r="F2989" s="83">
        <v>18.38</v>
      </c>
    </row>
    <row r="2990" spans="2:6" ht="15.6" thickBot="1">
      <c r="B2990" s="87">
        <v>6340.17</v>
      </c>
      <c r="C2990" s="88">
        <v>203.41</v>
      </c>
      <c r="D2990" s="88">
        <v>0</v>
      </c>
      <c r="E2990" s="88">
        <v>0</v>
      </c>
      <c r="F2990" s="89">
        <v>18.579999999999998</v>
      </c>
    </row>
    <row r="2991" spans="2:6" ht="15.6" thickBot="1">
      <c r="B2991" s="82">
        <v>6309.17</v>
      </c>
      <c r="C2991" s="86">
        <v>205.81</v>
      </c>
      <c r="D2991" s="86">
        <v>0</v>
      </c>
      <c r="E2991" s="86">
        <v>0</v>
      </c>
      <c r="F2991" s="83">
        <v>18.77</v>
      </c>
    </row>
    <row r="2992" spans="2:6" ht="15.6" thickBot="1">
      <c r="B2992" s="87">
        <v>6278.17</v>
      </c>
      <c r="C2992" s="88">
        <v>208.21</v>
      </c>
      <c r="D2992" s="88">
        <v>0</v>
      </c>
      <c r="E2992" s="88">
        <v>0</v>
      </c>
      <c r="F2992" s="89">
        <v>18.96</v>
      </c>
    </row>
    <row r="2993" spans="2:6" ht="15.6" thickBot="1">
      <c r="B2993" s="82">
        <v>6247.17</v>
      </c>
      <c r="C2993" s="86">
        <v>210.61</v>
      </c>
      <c r="D2993" s="86">
        <v>0</v>
      </c>
      <c r="E2993" s="86">
        <v>0</v>
      </c>
      <c r="F2993" s="83">
        <v>19.16</v>
      </c>
    </row>
    <row r="2994" spans="2:6" ht="15.6" thickBot="1">
      <c r="B2994" s="87">
        <v>6216.17</v>
      </c>
      <c r="C2994" s="88">
        <v>213.01</v>
      </c>
      <c r="D2994" s="88">
        <v>0</v>
      </c>
      <c r="E2994" s="88">
        <v>0</v>
      </c>
      <c r="F2994" s="89">
        <v>19.350000000000001</v>
      </c>
    </row>
    <row r="2995" spans="2:6" ht="15.6" thickBot="1">
      <c r="B2995" s="82">
        <v>6185.17</v>
      </c>
      <c r="C2995" s="86">
        <v>215.41</v>
      </c>
      <c r="D2995" s="86">
        <v>0</v>
      </c>
      <c r="E2995" s="86">
        <v>0</v>
      </c>
      <c r="F2995" s="83">
        <v>19.54</v>
      </c>
    </row>
    <row r="2996" spans="2:6" ht="15.6" thickBot="1">
      <c r="B2996" s="87">
        <v>6154.17</v>
      </c>
      <c r="C2996" s="88">
        <v>217.81</v>
      </c>
      <c r="D2996" s="88">
        <v>0</v>
      </c>
      <c r="E2996" s="88">
        <v>0</v>
      </c>
      <c r="F2996" s="89">
        <v>19.739999999999998</v>
      </c>
    </row>
    <row r="2997" spans="2:6" ht="15.6" thickBot="1">
      <c r="B2997" s="82">
        <v>6123.17</v>
      </c>
      <c r="C2997" s="86">
        <v>220.2</v>
      </c>
      <c r="D2997" s="86">
        <v>0</v>
      </c>
      <c r="E2997" s="86">
        <v>0</v>
      </c>
      <c r="F2997" s="83">
        <v>19.93</v>
      </c>
    </row>
    <row r="2998" spans="2:6" ht="15.6" thickBot="1">
      <c r="B2998" s="87">
        <v>6092.17</v>
      </c>
      <c r="C2998" s="88">
        <v>222.6</v>
      </c>
      <c r="D2998" s="88">
        <v>0</v>
      </c>
      <c r="E2998" s="88">
        <v>0</v>
      </c>
      <c r="F2998" s="89">
        <v>20.13</v>
      </c>
    </row>
    <row r="2999" spans="2:6" ht="15.6" thickBot="1">
      <c r="B2999" s="82">
        <v>6061.17</v>
      </c>
      <c r="C2999" s="86">
        <v>224.99</v>
      </c>
      <c r="D2999" s="86">
        <v>0</v>
      </c>
      <c r="E2999" s="86">
        <v>0</v>
      </c>
      <c r="F2999" s="83">
        <v>20.32</v>
      </c>
    </row>
    <row r="3000" spans="2:6" ht="15.6" thickBot="1">
      <c r="B3000" s="87">
        <v>6030.17</v>
      </c>
      <c r="C3000" s="88">
        <v>227.39</v>
      </c>
      <c r="D3000" s="88">
        <v>0</v>
      </c>
      <c r="E3000" s="88">
        <v>0</v>
      </c>
      <c r="F3000" s="89">
        <v>20.52</v>
      </c>
    </row>
    <row r="3001" spans="2:6" ht="15.6" thickBot="1">
      <c r="B3001" s="82">
        <v>5999.17</v>
      </c>
      <c r="C3001" s="86">
        <v>229.78</v>
      </c>
      <c r="D3001" s="86">
        <v>0</v>
      </c>
      <c r="E3001" s="86">
        <v>0</v>
      </c>
      <c r="F3001" s="83">
        <v>20.71</v>
      </c>
    </row>
    <row r="3002" spans="2:6" ht="15.6" thickBot="1">
      <c r="B3002" s="87">
        <v>5968.17</v>
      </c>
      <c r="C3002" s="88">
        <v>232.18</v>
      </c>
      <c r="D3002" s="88">
        <v>0</v>
      </c>
      <c r="E3002" s="88">
        <v>0</v>
      </c>
      <c r="F3002" s="89">
        <v>20.91</v>
      </c>
    </row>
    <row r="3003" spans="2:6" ht="15.6" thickBot="1">
      <c r="B3003" s="82">
        <v>5937.17</v>
      </c>
      <c r="C3003" s="86">
        <v>234.57</v>
      </c>
      <c r="D3003" s="86">
        <v>0</v>
      </c>
      <c r="E3003" s="86">
        <v>0</v>
      </c>
      <c r="F3003" s="83">
        <v>21.11</v>
      </c>
    </row>
    <row r="3004" spans="2:6" ht="15.6" thickBot="1">
      <c r="B3004" s="87">
        <v>5906.17</v>
      </c>
      <c r="C3004" s="88">
        <v>236.96</v>
      </c>
      <c r="D3004" s="88">
        <v>0</v>
      </c>
      <c r="E3004" s="88">
        <v>0</v>
      </c>
      <c r="F3004" s="89">
        <v>21.3</v>
      </c>
    </row>
    <row r="3005" spans="2:6" ht="15.6" thickBot="1">
      <c r="B3005" s="82">
        <v>5875.17</v>
      </c>
      <c r="C3005" s="86">
        <v>239.35</v>
      </c>
      <c r="D3005" s="86">
        <v>0</v>
      </c>
      <c r="E3005" s="86">
        <v>0</v>
      </c>
      <c r="F3005" s="83">
        <v>21.5</v>
      </c>
    </row>
    <row r="3006" spans="2:6" ht="15.6" thickBot="1">
      <c r="B3006" s="87">
        <v>5844.17</v>
      </c>
      <c r="C3006" s="88">
        <v>241.74</v>
      </c>
      <c r="D3006" s="88">
        <v>0</v>
      </c>
      <c r="E3006" s="88">
        <v>0</v>
      </c>
      <c r="F3006" s="89">
        <v>21.69</v>
      </c>
    </row>
    <row r="3007" spans="2:6" ht="15.6" thickBot="1">
      <c r="B3007" s="82">
        <v>5813.17</v>
      </c>
      <c r="C3007" s="86">
        <v>244.13</v>
      </c>
      <c r="D3007" s="86">
        <v>0</v>
      </c>
      <c r="E3007" s="86">
        <v>0</v>
      </c>
      <c r="F3007" s="83">
        <v>21.89</v>
      </c>
    </row>
    <row r="3008" spans="2:6" ht="15.6" thickBot="1">
      <c r="B3008" s="87">
        <v>5782.17</v>
      </c>
      <c r="C3008" s="88">
        <v>246.52</v>
      </c>
      <c r="D3008" s="88">
        <v>0</v>
      </c>
      <c r="E3008" s="88">
        <v>0</v>
      </c>
      <c r="F3008" s="89">
        <v>22.09</v>
      </c>
    </row>
    <row r="3009" spans="2:6" ht="15.6" thickBot="1">
      <c r="B3009" s="82">
        <v>5751.17</v>
      </c>
      <c r="C3009" s="86">
        <v>248.91</v>
      </c>
      <c r="D3009" s="86">
        <v>0</v>
      </c>
      <c r="E3009" s="86">
        <v>0</v>
      </c>
      <c r="F3009" s="83">
        <v>22.29</v>
      </c>
    </row>
    <row r="3010" spans="2:6" ht="15.6" thickBot="1">
      <c r="B3010" s="87">
        <v>5720.17</v>
      </c>
      <c r="C3010" s="88">
        <v>251.29</v>
      </c>
      <c r="D3010" s="88">
        <v>0</v>
      </c>
      <c r="E3010" s="88">
        <v>0</v>
      </c>
      <c r="F3010" s="89">
        <v>22.48</v>
      </c>
    </row>
    <row r="3011" spans="2:6" ht="15.6" thickBot="1">
      <c r="B3011" s="82">
        <v>5689.17</v>
      </c>
      <c r="C3011" s="86">
        <v>253.68</v>
      </c>
      <c r="D3011" s="86">
        <v>0</v>
      </c>
      <c r="E3011" s="86">
        <v>0</v>
      </c>
      <c r="F3011" s="83">
        <v>22.68</v>
      </c>
    </row>
    <row r="3012" spans="2:6" ht="15.6" thickBot="1">
      <c r="B3012" s="87">
        <v>5658.17</v>
      </c>
      <c r="C3012" s="88">
        <v>256.06</v>
      </c>
      <c r="D3012" s="88">
        <v>0</v>
      </c>
      <c r="E3012" s="88">
        <v>0</v>
      </c>
      <c r="F3012" s="89">
        <v>22.88</v>
      </c>
    </row>
    <row r="3013" spans="2:6" ht="15.6" thickBot="1">
      <c r="B3013" s="82">
        <v>5627.17</v>
      </c>
      <c r="C3013" s="86">
        <v>258.45</v>
      </c>
      <c r="D3013" s="86">
        <v>0</v>
      </c>
      <c r="E3013" s="86">
        <v>0</v>
      </c>
      <c r="F3013" s="83">
        <v>23.08</v>
      </c>
    </row>
    <row r="3014" spans="2:6" ht="15.6" thickBot="1">
      <c r="B3014" s="87">
        <v>5596.17</v>
      </c>
      <c r="C3014" s="88">
        <v>260.83</v>
      </c>
      <c r="D3014" s="88">
        <v>0</v>
      </c>
      <c r="E3014" s="88">
        <v>0</v>
      </c>
      <c r="F3014" s="89">
        <v>23.27</v>
      </c>
    </row>
    <row r="3015" spans="2:6" ht="15.6" thickBot="1">
      <c r="B3015" s="82">
        <v>5565.17</v>
      </c>
      <c r="C3015" s="86">
        <v>263.20999999999998</v>
      </c>
      <c r="D3015" s="86">
        <v>0</v>
      </c>
      <c r="E3015" s="86">
        <v>0</v>
      </c>
      <c r="F3015" s="83">
        <v>23.47</v>
      </c>
    </row>
    <row r="3016" spans="2:6" ht="15.6" thickBot="1">
      <c r="B3016" s="87">
        <v>5534.17</v>
      </c>
      <c r="C3016" s="88">
        <v>265.58999999999997</v>
      </c>
      <c r="D3016" s="88">
        <v>0</v>
      </c>
      <c r="E3016" s="88">
        <v>0</v>
      </c>
      <c r="F3016" s="89">
        <v>23.67</v>
      </c>
    </row>
    <row r="3017" spans="2:6" ht="15.6" thickBot="1">
      <c r="B3017" s="82">
        <v>5503.17</v>
      </c>
      <c r="C3017" s="86">
        <v>267.98</v>
      </c>
      <c r="D3017" s="86">
        <v>0</v>
      </c>
      <c r="E3017" s="86">
        <v>0</v>
      </c>
      <c r="F3017" s="83">
        <v>23.87</v>
      </c>
    </row>
    <row r="3018" spans="2:6" ht="15.6" thickBot="1">
      <c r="B3018" s="87">
        <v>5472.17</v>
      </c>
      <c r="C3018" s="88">
        <v>270.36</v>
      </c>
      <c r="D3018" s="88">
        <v>0</v>
      </c>
      <c r="E3018" s="88">
        <v>0</v>
      </c>
      <c r="F3018" s="89">
        <v>24.07</v>
      </c>
    </row>
    <row r="3019" spans="2:6" ht="15.6" thickBot="1">
      <c r="B3019" s="82">
        <v>5441.17</v>
      </c>
      <c r="C3019" s="86">
        <v>272.74</v>
      </c>
      <c r="D3019" s="86">
        <v>0</v>
      </c>
      <c r="E3019" s="86">
        <v>0</v>
      </c>
      <c r="F3019" s="83">
        <v>24.27</v>
      </c>
    </row>
    <row r="3020" spans="2:6" ht="15.6" thickBot="1">
      <c r="B3020" s="87">
        <v>5410.17</v>
      </c>
      <c r="C3020" s="88">
        <v>275.11</v>
      </c>
      <c r="D3020" s="88">
        <v>0</v>
      </c>
      <c r="E3020" s="88">
        <v>0</v>
      </c>
      <c r="F3020" s="89">
        <v>24.47</v>
      </c>
    </row>
    <row r="3021" spans="2:6" ht="15.6" thickBot="1">
      <c r="B3021" s="82">
        <v>5379.17</v>
      </c>
      <c r="C3021" s="86">
        <v>277.49</v>
      </c>
      <c r="D3021" s="86">
        <v>0</v>
      </c>
      <c r="E3021" s="86">
        <v>0</v>
      </c>
      <c r="F3021" s="83">
        <v>24.67</v>
      </c>
    </row>
    <row r="3022" spans="2:6" ht="15.6" thickBot="1">
      <c r="B3022" s="87">
        <v>5348.17</v>
      </c>
      <c r="C3022" s="88">
        <v>279.87</v>
      </c>
      <c r="D3022" s="88">
        <v>0</v>
      </c>
      <c r="E3022" s="88">
        <v>0</v>
      </c>
      <c r="F3022" s="89">
        <v>24.87</v>
      </c>
    </row>
    <row r="3023" spans="2:6" ht="15.6" thickBot="1">
      <c r="B3023" s="82">
        <v>5317.17</v>
      </c>
      <c r="C3023" s="86">
        <v>282.24</v>
      </c>
      <c r="D3023" s="86">
        <v>0</v>
      </c>
      <c r="E3023" s="86">
        <v>0</v>
      </c>
      <c r="F3023" s="83">
        <v>25.07</v>
      </c>
    </row>
    <row r="3024" spans="2:6" ht="15.6" thickBot="1">
      <c r="B3024" s="87">
        <v>5286.17</v>
      </c>
      <c r="C3024" s="88">
        <v>284.62</v>
      </c>
      <c r="D3024" s="88">
        <v>0</v>
      </c>
      <c r="E3024" s="88">
        <v>0</v>
      </c>
      <c r="F3024" s="89">
        <v>25.27</v>
      </c>
    </row>
    <row r="3025" spans="2:6" ht="15.6" thickBot="1">
      <c r="B3025" s="82">
        <v>5255.17</v>
      </c>
      <c r="C3025" s="86">
        <v>286.99</v>
      </c>
      <c r="D3025" s="86">
        <v>0</v>
      </c>
      <c r="E3025" s="86">
        <v>0</v>
      </c>
      <c r="F3025" s="83">
        <v>25.47</v>
      </c>
    </row>
    <row r="3026" spans="2:6" ht="15.6" thickBot="1">
      <c r="B3026" s="87">
        <v>5224.17</v>
      </c>
      <c r="C3026" s="88">
        <v>289.37</v>
      </c>
      <c r="D3026" s="88">
        <v>0</v>
      </c>
      <c r="E3026" s="88">
        <v>0</v>
      </c>
      <c r="F3026" s="89">
        <v>25.67</v>
      </c>
    </row>
    <row r="3027" spans="2:6" ht="15.6" thickBot="1">
      <c r="B3027" s="82">
        <v>5193.17</v>
      </c>
      <c r="C3027" s="86">
        <v>291.74</v>
      </c>
      <c r="D3027" s="86">
        <v>0</v>
      </c>
      <c r="E3027" s="86">
        <v>0</v>
      </c>
      <c r="F3027" s="83">
        <v>25.87</v>
      </c>
    </row>
    <row r="3028" spans="2:6" ht="15.6" thickBot="1">
      <c r="B3028" s="87">
        <v>5162.17</v>
      </c>
      <c r="C3028" s="88">
        <v>294.11</v>
      </c>
      <c r="D3028" s="88">
        <v>0</v>
      </c>
      <c r="E3028" s="88">
        <v>0</v>
      </c>
      <c r="F3028" s="89">
        <v>26.07</v>
      </c>
    </row>
    <row r="3029" spans="2:6" ht="15.6" thickBot="1">
      <c r="B3029" s="82">
        <v>5131.17</v>
      </c>
      <c r="C3029" s="86">
        <v>296.48</v>
      </c>
      <c r="D3029" s="86">
        <v>0</v>
      </c>
      <c r="E3029" s="86">
        <v>0</v>
      </c>
      <c r="F3029" s="83">
        <v>26.27</v>
      </c>
    </row>
    <row r="3030" spans="2:6" ht="15.6" thickBot="1">
      <c r="B3030" s="87">
        <v>5100.17</v>
      </c>
      <c r="C3030" s="88">
        <v>298.85000000000002</v>
      </c>
      <c r="D3030" s="88">
        <v>0</v>
      </c>
      <c r="E3030" s="88">
        <v>0</v>
      </c>
      <c r="F3030" s="89">
        <v>26.47</v>
      </c>
    </row>
    <row r="3031" spans="2:6" ht="15.6" thickBot="1">
      <c r="B3031" s="82">
        <v>5069.17</v>
      </c>
      <c r="C3031" s="86">
        <v>301.22000000000003</v>
      </c>
      <c r="D3031" s="86">
        <v>0</v>
      </c>
      <c r="E3031" s="86">
        <v>0</v>
      </c>
      <c r="F3031" s="83">
        <v>26.67</v>
      </c>
    </row>
    <row r="3032" spans="2:6" ht="15.6" thickBot="1">
      <c r="B3032" s="87">
        <v>5038.17</v>
      </c>
      <c r="C3032" s="88">
        <v>303.58999999999997</v>
      </c>
      <c r="D3032" s="88">
        <v>0</v>
      </c>
      <c r="E3032" s="88">
        <v>0</v>
      </c>
      <c r="F3032" s="89">
        <v>26.88</v>
      </c>
    </row>
    <row r="3033" spans="2:6" ht="15.6" thickBot="1">
      <c r="B3033" s="82">
        <v>5007.17</v>
      </c>
      <c r="C3033" s="86">
        <v>305.95999999999998</v>
      </c>
      <c r="D3033" s="86">
        <v>0</v>
      </c>
      <c r="E3033" s="86">
        <v>0</v>
      </c>
      <c r="F3033" s="83">
        <v>27.08</v>
      </c>
    </row>
    <row r="3034" spans="2:6" ht="15.6" thickBot="1">
      <c r="B3034" s="87">
        <v>4976.17</v>
      </c>
      <c r="C3034" s="88">
        <v>308.33</v>
      </c>
      <c r="D3034" s="88">
        <v>0</v>
      </c>
      <c r="E3034" s="88">
        <v>0</v>
      </c>
      <c r="F3034" s="89">
        <v>27.28</v>
      </c>
    </row>
    <row r="3035" spans="2:6" ht="15.6" thickBot="1">
      <c r="B3035" s="82">
        <v>4945.17</v>
      </c>
      <c r="C3035" s="86">
        <v>310.69</v>
      </c>
      <c r="D3035" s="86">
        <v>0</v>
      </c>
      <c r="E3035" s="86">
        <v>0</v>
      </c>
      <c r="F3035" s="83">
        <v>27.48</v>
      </c>
    </row>
    <row r="3036" spans="2:6" ht="15.6" thickBot="1">
      <c r="B3036" s="87">
        <v>4914.17</v>
      </c>
      <c r="C3036" s="88">
        <v>313.06</v>
      </c>
      <c r="D3036" s="88">
        <v>0</v>
      </c>
      <c r="E3036" s="88">
        <v>0</v>
      </c>
      <c r="F3036" s="89">
        <v>27.69</v>
      </c>
    </row>
    <row r="3037" spans="2:6" ht="15.6" thickBot="1">
      <c r="B3037" s="82">
        <v>4883.17</v>
      </c>
      <c r="C3037" s="86">
        <v>315.42</v>
      </c>
      <c r="D3037" s="86">
        <v>0</v>
      </c>
      <c r="E3037" s="86">
        <v>0</v>
      </c>
      <c r="F3037" s="83">
        <v>27.89</v>
      </c>
    </row>
    <row r="3038" spans="2:6" ht="15.6" thickBot="1">
      <c r="B3038" s="87">
        <v>4852.17</v>
      </c>
      <c r="C3038" s="88">
        <v>317.79000000000002</v>
      </c>
      <c r="D3038" s="88">
        <v>0</v>
      </c>
      <c r="E3038" s="88">
        <v>0</v>
      </c>
      <c r="F3038" s="89">
        <v>28.09</v>
      </c>
    </row>
    <row r="3039" spans="2:6" ht="15.6" thickBot="1">
      <c r="B3039" s="82">
        <v>4821.17</v>
      </c>
      <c r="C3039" s="86">
        <v>320.14999999999998</v>
      </c>
      <c r="D3039" s="86">
        <v>0</v>
      </c>
      <c r="E3039" s="86">
        <v>0</v>
      </c>
      <c r="F3039" s="83">
        <v>28.29</v>
      </c>
    </row>
    <row r="3040" spans="2:6" ht="15.6" thickBot="1">
      <c r="B3040" s="87">
        <v>4790.17</v>
      </c>
      <c r="C3040" s="88">
        <v>322.51</v>
      </c>
      <c r="D3040" s="88">
        <v>0</v>
      </c>
      <c r="E3040" s="88">
        <v>0</v>
      </c>
      <c r="F3040" s="89">
        <v>28.5</v>
      </c>
    </row>
    <row r="3041" spans="2:6" ht="15.6" thickBot="1">
      <c r="B3041" s="82">
        <v>4759.17</v>
      </c>
      <c r="C3041" s="86">
        <v>324.87</v>
      </c>
      <c r="D3041" s="86">
        <v>0</v>
      </c>
      <c r="E3041" s="86">
        <v>0</v>
      </c>
      <c r="F3041" s="83">
        <v>28.7</v>
      </c>
    </row>
    <row r="3042" spans="2:6" ht="15.6" thickBot="1">
      <c r="B3042" s="87">
        <v>4728.17</v>
      </c>
      <c r="C3042" s="88">
        <v>327.23</v>
      </c>
      <c r="D3042" s="88">
        <v>0</v>
      </c>
      <c r="E3042" s="88">
        <v>0</v>
      </c>
      <c r="F3042" s="89">
        <v>28.91</v>
      </c>
    </row>
    <row r="3043" spans="2:6" ht="15.6" thickBot="1">
      <c r="B3043" s="82">
        <v>4697.17</v>
      </c>
      <c r="C3043" s="86">
        <v>329.59</v>
      </c>
      <c r="D3043" s="86">
        <v>0</v>
      </c>
      <c r="E3043" s="86">
        <v>0</v>
      </c>
      <c r="F3043" s="83">
        <v>29.11</v>
      </c>
    </row>
    <row r="3044" spans="2:6" ht="15.6" thickBot="1">
      <c r="B3044" s="87">
        <v>4666.17</v>
      </c>
      <c r="C3044" s="88">
        <v>331.95</v>
      </c>
      <c r="D3044" s="88">
        <v>0</v>
      </c>
      <c r="E3044" s="88">
        <v>0</v>
      </c>
      <c r="F3044" s="89">
        <v>29.31</v>
      </c>
    </row>
    <row r="3045" spans="2:6" ht="15.6" thickBot="1">
      <c r="B3045" s="82">
        <v>4635.17</v>
      </c>
      <c r="C3045" s="86">
        <v>334.31</v>
      </c>
      <c r="D3045" s="86">
        <v>0</v>
      </c>
      <c r="E3045" s="86">
        <v>0</v>
      </c>
      <c r="F3045" s="83">
        <v>29.52</v>
      </c>
    </row>
    <row r="3046" spans="2:6" ht="15.6" thickBot="1">
      <c r="B3046" s="87">
        <v>4604.17</v>
      </c>
      <c r="C3046" s="88">
        <v>336.67</v>
      </c>
      <c r="D3046" s="88">
        <v>0</v>
      </c>
      <c r="E3046" s="88">
        <v>0</v>
      </c>
      <c r="F3046" s="89">
        <v>29.72</v>
      </c>
    </row>
    <row r="3047" spans="2:6" ht="15.6" thickBot="1">
      <c r="B3047" s="82">
        <v>4573.17</v>
      </c>
      <c r="C3047" s="86">
        <v>339.02</v>
      </c>
      <c r="D3047" s="86">
        <v>0</v>
      </c>
      <c r="E3047" s="86">
        <v>0</v>
      </c>
      <c r="F3047" s="83">
        <v>29.93</v>
      </c>
    </row>
    <row r="3048" spans="2:6" ht="15.6" thickBot="1">
      <c r="B3048" s="87">
        <v>4542.17</v>
      </c>
      <c r="C3048" s="88">
        <v>341.38</v>
      </c>
      <c r="D3048" s="88">
        <v>0</v>
      </c>
      <c r="E3048" s="88">
        <v>0</v>
      </c>
      <c r="F3048" s="89">
        <v>30.13</v>
      </c>
    </row>
    <row r="3049" spans="2:6" ht="15.6" thickBot="1">
      <c r="B3049" s="82">
        <v>4511.17</v>
      </c>
      <c r="C3049" s="86">
        <v>343.73</v>
      </c>
      <c r="D3049" s="86">
        <v>0</v>
      </c>
      <c r="E3049" s="86">
        <v>0</v>
      </c>
      <c r="F3049" s="83">
        <v>30.34</v>
      </c>
    </row>
    <row r="3050" spans="2:6" ht="15.6" thickBot="1">
      <c r="B3050" s="87">
        <v>4480.17</v>
      </c>
      <c r="C3050" s="88">
        <v>346.09</v>
      </c>
      <c r="D3050" s="88">
        <v>0</v>
      </c>
      <c r="E3050" s="88">
        <v>0</v>
      </c>
      <c r="F3050" s="89">
        <v>30.54</v>
      </c>
    </row>
    <row r="3051" spans="2:6" ht="15.6" thickBot="1">
      <c r="B3051" s="82">
        <v>4449.17</v>
      </c>
      <c r="C3051" s="86">
        <v>348.44</v>
      </c>
      <c r="D3051" s="86">
        <v>0</v>
      </c>
      <c r="E3051" s="86">
        <v>0</v>
      </c>
      <c r="F3051" s="83">
        <v>30.75</v>
      </c>
    </row>
    <row r="3052" spans="2:6" ht="15.6" thickBot="1">
      <c r="B3052" s="87">
        <v>4418.17</v>
      </c>
      <c r="C3052" s="88">
        <v>350.79</v>
      </c>
      <c r="D3052" s="88">
        <v>0</v>
      </c>
      <c r="E3052" s="88">
        <v>0</v>
      </c>
      <c r="F3052" s="89">
        <v>30.96</v>
      </c>
    </row>
    <row r="3053" spans="2:6" ht="15.6" thickBot="1">
      <c r="B3053" s="82">
        <v>4387.17</v>
      </c>
      <c r="C3053" s="86">
        <v>353.14</v>
      </c>
      <c r="D3053" s="86">
        <v>0</v>
      </c>
      <c r="E3053" s="86">
        <v>0</v>
      </c>
      <c r="F3053" s="83">
        <v>31.16</v>
      </c>
    </row>
    <row r="3054" spans="2:6" ht="15.6" thickBot="1">
      <c r="B3054" s="87">
        <v>4356.17</v>
      </c>
      <c r="C3054" s="88">
        <v>355.49</v>
      </c>
      <c r="D3054" s="88">
        <v>0</v>
      </c>
      <c r="E3054" s="88">
        <v>0</v>
      </c>
      <c r="F3054" s="89">
        <v>31.37</v>
      </c>
    </row>
    <row r="3055" spans="2:6" ht="15.6" thickBot="1">
      <c r="B3055" s="82">
        <v>4325.17</v>
      </c>
      <c r="C3055" s="86">
        <v>357.84</v>
      </c>
      <c r="D3055" s="86">
        <v>0</v>
      </c>
      <c r="E3055" s="86">
        <v>0</v>
      </c>
      <c r="F3055" s="83">
        <v>31.58</v>
      </c>
    </row>
    <row r="3056" spans="2:6" ht="15.6" thickBot="1">
      <c r="B3056" s="87">
        <v>4294.17</v>
      </c>
      <c r="C3056" s="88">
        <v>360.19</v>
      </c>
      <c r="D3056" s="88">
        <v>0</v>
      </c>
      <c r="E3056" s="88">
        <v>0</v>
      </c>
      <c r="F3056" s="89">
        <v>31.78</v>
      </c>
    </row>
    <row r="3057" spans="2:6" ht="15.6" thickBot="1">
      <c r="B3057" s="82">
        <v>4263.17</v>
      </c>
      <c r="C3057" s="86">
        <v>362.54</v>
      </c>
      <c r="D3057" s="86">
        <v>0</v>
      </c>
      <c r="E3057" s="86">
        <v>0</v>
      </c>
      <c r="F3057" s="83">
        <v>31.99</v>
      </c>
    </row>
    <row r="3058" spans="2:6" ht="15.6" thickBot="1">
      <c r="B3058" s="87">
        <v>4232.17</v>
      </c>
      <c r="C3058" s="88">
        <v>364.89</v>
      </c>
      <c r="D3058" s="88">
        <v>0</v>
      </c>
      <c r="E3058" s="88">
        <v>0</v>
      </c>
      <c r="F3058" s="89">
        <v>32.200000000000003</v>
      </c>
    </row>
    <row r="3059" spans="2:6" ht="15.6" thickBot="1">
      <c r="B3059" s="82">
        <v>4201.17</v>
      </c>
      <c r="C3059" s="86">
        <v>367.23</v>
      </c>
      <c r="D3059" s="86">
        <v>0</v>
      </c>
      <c r="E3059" s="86">
        <v>0</v>
      </c>
      <c r="F3059" s="83">
        <v>32.4</v>
      </c>
    </row>
    <row r="3060" spans="2:6" ht="15.6" thickBot="1">
      <c r="B3060" s="87">
        <v>4170.17</v>
      </c>
      <c r="C3060" s="88">
        <v>369.58</v>
      </c>
      <c r="D3060" s="88">
        <v>0</v>
      </c>
      <c r="E3060" s="88">
        <v>0</v>
      </c>
      <c r="F3060" s="89">
        <v>32.61</v>
      </c>
    </row>
    <row r="3061" spans="2:6" ht="15.6" thickBot="1">
      <c r="B3061" s="82">
        <v>4139.17</v>
      </c>
      <c r="C3061" s="86">
        <v>371.92</v>
      </c>
      <c r="D3061" s="86">
        <v>0</v>
      </c>
      <c r="E3061" s="86">
        <v>0</v>
      </c>
      <c r="F3061" s="83">
        <v>32.82</v>
      </c>
    </row>
    <row r="3062" spans="2:6" ht="15.6" thickBot="1">
      <c r="B3062" s="87">
        <v>4108.17</v>
      </c>
      <c r="C3062" s="88">
        <v>374.27</v>
      </c>
      <c r="D3062" s="88">
        <v>0</v>
      </c>
      <c r="E3062" s="88">
        <v>0</v>
      </c>
      <c r="F3062" s="89">
        <v>33.03</v>
      </c>
    </row>
    <row r="3063" spans="2:6" ht="15.6" thickBot="1">
      <c r="B3063" s="82">
        <v>4077.17</v>
      </c>
      <c r="C3063" s="86">
        <v>376.61</v>
      </c>
      <c r="D3063" s="86">
        <v>0</v>
      </c>
      <c r="E3063" s="86">
        <v>0</v>
      </c>
      <c r="F3063" s="83">
        <v>33.229999999999997</v>
      </c>
    </row>
    <row r="3064" spans="2:6" ht="15.6" thickBot="1">
      <c r="B3064" s="87">
        <v>4046.17</v>
      </c>
      <c r="C3064" s="88">
        <v>378.95</v>
      </c>
      <c r="D3064" s="88">
        <v>0</v>
      </c>
      <c r="E3064" s="88">
        <v>0</v>
      </c>
      <c r="F3064" s="89">
        <v>33.44</v>
      </c>
    </row>
    <row r="3065" spans="2:6" ht="15.6" thickBot="1">
      <c r="B3065" s="82">
        <v>4015.17</v>
      </c>
      <c r="C3065" s="86">
        <v>381.29</v>
      </c>
      <c r="D3065" s="86">
        <v>0</v>
      </c>
      <c r="E3065" s="86">
        <v>0</v>
      </c>
      <c r="F3065" s="83">
        <v>33.65</v>
      </c>
    </row>
    <row r="3066" spans="2:6" ht="15.6" thickBot="1">
      <c r="B3066" s="87">
        <v>3984.17</v>
      </c>
      <c r="C3066" s="88">
        <v>383.63</v>
      </c>
      <c r="D3066" s="88">
        <v>0</v>
      </c>
      <c r="E3066" s="88">
        <v>0</v>
      </c>
      <c r="F3066" s="89">
        <v>33.86</v>
      </c>
    </row>
    <row r="3067" spans="2:6" ht="15.6" thickBot="1">
      <c r="B3067" s="82">
        <v>3953.17</v>
      </c>
      <c r="C3067" s="86">
        <v>385.97</v>
      </c>
      <c r="D3067" s="86">
        <v>0</v>
      </c>
      <c r="E3067" s="86">
        <v>0</v>
      </c>
      <c r="F3067" s="83">
        <v>34.07</v>
      </c>
    </row>
    <row r="3068" spans="2:6" ht="15.6" thickBot="1">
      <c r="B3068" s="87">
        <v>3922.17</v>
      </c>
      <c r="C3068" s="88">
        <v>388.31</v>
      </c>
      <c r="D3068" s="88">
        <v>0</v>
      </c>
      <c r="E3068" s="88">
        <v>0</v>
      </c>
      <c r="F3068" s="89">
        <v>34.28</v>
      </c>
    </row>
    <row r="3069" spans="2:6" ht="15.6" thickBot="1">
      <c r="B3069" s="82">
        <v>3891.17</v>
      </c>
      <c r="C3069" s="86">
        <v>390.65</v>
      </c>
      <c r="D3069" s="86">
        <v>0</v>
      </c>
      <c r="E3069" s="86">
        <v>0</v>
      </c>
      <c r="F3069" s="83">
        <v>34.49</v>
      </c>
    </row>
    <row r="3070" spans="2:6" ht="15.6" thickBot="1">
      <c r="B3070" s="87">
        <v>3860.17</v>
      </c>
      <c r="C3070" s="88">
        <v>392.99</v>
      </c>
      <c r="D3070" s="88">
        <v>0</v>
      </c>
      <c r="E3070" s="88">
        <v>0</v>
      </c>
      <c r="F3070" s="89">
        <v>34.700000000000003</v>
      </c>
    </row>
    <row r="3071" spans="2:6" ht="15.6" thickBot="1">
      <c r="B3071" s="82">
        <v>3829.17</v>
      </c>
      <c r="C3071" s="86">
        <v>395.32</v>
      </c>
      <c r="D3071" s="86">
        <v>0</v>
      </c>
      <c r="E3071" s="86">
        <v>0</v>
      </c>
      <c r="F3071" s="83">
        <v>34.909999999999997</v>
      </c>
    </row>
    <row r="3072" spans="2:6" ht="15.6" thickBot="1">
      <c r="B3072" s="87">
        <v>3798.17</v>
      </c>
      <c r="C3072" s="88">
        <v>397.66</v>
      </c>
      <c r="D3072" s="88">
        <v>0</v>
      </c>
      <c r="E3072" s="88">
        <v>0</v>
      </c>
      <c r="F3072" s="89">
        <v>35.119999999999997</v>
      </c>
    </row>
    <row r="3073" spans="2:6" ht="15.6" thickBot="1">
      <c r="B3073" s="82">
        <v>3767.17</v>
      </c>
      <c r="C3073" s="86">
        <v>399.99</v>
      </c>
      <c r="D3073" s="86">
        <v>0</v>
      </c>
      <c r="E3073" s="86">
        <v>0</v>
      </c>
      <c r="F3073" s="83">
        <v>35.33</v>
      </c>
    </row>
    <row r="3074" spans="2:6" ht="15.6" thickBot="1">
      <c r="B3074" s="87">
        <v>3736.17</v>
      </c>
      <c r="C3074" s="88">
        <v>402.33</v>
      </c>
      <c r="D3074" s="88">
        <v>0</v>
      </c>
      <c r="E3074" s="88">
        <v>0</v>
      </c>
      <c r="F3074" s="89">
        <v>35.54</v>
      </c>
    </row>
    <row r="3075" spans="2:6" ht="15.6" thickBot="1">
      <c r="B3075" s="82">
        <v>3705.17</v>
      </c>
      <c r="C3075" s="86">
        <v>404.66</v>
      </c>
      <c r="D3075" s="86">
        <v>0</v>
      </c>
      <c r="E3075" s="86">
        <v>0</v>
      </c>
      <c r="F3075" s="83">
        <v>35.75</v>
      </c>
    </row>
    <row r="3076" spans="2:6" ht="15.6" thickBot="1">
      <c r="B3076" s="87">
        <v>3674.17</v>
      </c>
      <c r="C3076" s="88">
        <v>406.99</v>
      </c>
      <c r="D3076" s="88">
        <v>0</v>
      </c>
      <c r="E3076" s="88">
        <v>0</v>
      </c>
      <c r="F3076" s="89">
        <v>35.96</v>
      </c>
    </row>
    <row r="3077" spans="2:6" ht="15.6" thickBot="1">
      <c r="B3077" s="82">
        <v>3643.17</v>
      </c>
      <c r="C3077" s="86">
        <v>409.32</v>
      </c>
      <c r="D3077" s="86">
        <v>0</v>
      </c>
      <c r="E3077" s="86">
        <v>0</v>
      </c>
      <c r="F3077" s="83">
        <v>36.17</v>
      </c>
    </row>
    <row r="3078" spans="2:6" ht="15.6" thickBot="1">
      <c r="B3078" s="87">
        <v>3612.17</v>
      </c>
      <c r="C3078" s="88">
        <v>411.66</v>
      </c>
      <c r="D3078" s="88">
        <v>0</v>
      </c>
      <c r="E3078" s="88">
        <v>0</v>
      </c>
      <c r="F3078" s="89">
        <v>36.22</v>
      </c>
    </row>
    <row r="3079" spans="2:6" ht="15.6" thickBot="1">
      <c r="B3079" s="82">
        <v>3581.17</v>
      </c>
      <c r="C3079" s="86">
        <v>413.96</v>
      </c>
      <c r="D3079" s="86">
        <v>0</v>
      </c>
      <c r="E3079" s="86">
        <v>0</v>
      </c>
      <c r="F3079" s="83">
        <v>36.99</v>
      </c>
    </row>
    <row r="3080" spans="2:6" ht="15.6" thickBot="1">
      <c r="B3080" s="87">
        <v>3550.17</v>
      </c>
      <c r="C3080" s="88">
        <v>416.27</v>
      </c>
      <c r="D3080" s="88">
        <v>0</v>
      </c>
      <c r="E3080" s="88">
        <v>0</v>
      </c>
      <c r="F3080" s="89">
        <v>38.42</v>
      </c>
    </row>
    <row r="3081" spans="2:6" ht="15.6" thickBot="1">
      <c r="B3081" s="82">
        <v>3519.17</v>
      </c>
      <c r="C3081" s="86">
        <v>418.65</v>
      </c>
      <c r="D3081" s="86">
        <v>0</v>
      </c>
      <c r="E3081" s="86">
        <v>0</v>
      </c>
      <c r="F3081" s="83">
        <v>39.42</v>
      </c>
    </row>
    <row r="3082" spans="2:6" ht="15.6" thickBot="1">
      <c r="B3082" s="87">
        <v>3488.17</v>
      </c>
      <c r="C3082" s="88">
        <v>421.09</v>
      </c>
      <c r="D3082" s="88">
        <v>0</v>
      </c>
      <c r="E3082" s="88">
        <v>0</v>
      </c>
      <c r="F3082" s="89">
        <v>40.82</v>
      </c>
    </row>
    <row r="3083" spans="2:6" ht="15.6" thickBot="1">
      <c r="B3083" s="82">
        <v>3457.17</v>
      </c>
      <c r="C3083" s="86">
        <v>423.59</v>
      </c>
      <c r="D3083" s="86">
        <v>0</v>
      </c>
      <c r="E3083" s="86">
        <v>0</v>
      </c>
      <c r="F3083" s="83">
        <v>42.23</v>
      </c>
    </row>
    <row r="3084" spans="2:6" ht="15.6" thickBot="1">
      <c r="B3084" s="87">
        <v>3426.17</v>
      </c>
      <c r="C3084" s="88">
        <v>426.14</v>
      </c>
      <c r="D3084" s="88">
        <v>0</v>
      </c>
      <c r="E3084" s="88">
        <v>0</v>
      </c>
      <c r="F3084" s="89">
        <v>43.66</v>
      </c>
    </row>
    <row r="3085" spans="2:6" ht="15.6" thickBot="1">
      <c r="B3085" s="82">
        <v>3395.17</v>
      </c>
      <c r="C3085" s="86">
        <v>428.75</v>
      </c>
      <c r="D3085" s="86">
        <v>0</v>
      </c>
      <c r="E3085" s="86">
        <v>0</v>
      </c>
      <c r="F3085" s="83">
        <v>45.1</v>
      </c>
    </row>
    <row r="3086" spans="2:6" ht="15.6" thickBot="1">
      <c r="B3086" s="87">
        <v>3364.17</v>
      </c>
      <c r="C3086" s="88">
        <v>431.41</v>
      </c>
      <c r="D3086" s="88">
        <v>0</v>
      </c>
      <c r="E3086" s="88">
        <v>0</v>
      </c>
      <c r="F3086" s="89">
        <v>46.56</v>
      </c>
    </row>
    <row r="3087" spans="2:6" ht="15.6" thickBot="1">
      <c r="B3087" s="82">
        <v>3333.17</v>
      </c>
      <c r="C3087" s="86">
        <v>434.12</v>
      </c>
      <c r="D3087" s="86">
        <v>0</v>
      </c>
      <c r="E3087" s="86">
        <v>0</v>
      </c>
      <c r="F3087" s="83">
        <v>48.03</v>
      </c>
    </row>
    <row r="3088" spans="2:6" ht="15.6" thickBot="1">
      <c r="B3088" s="87">
        <v>3302.17</v>
      </c>
      <c r="C3088" s="88">
        <v>436.87</v>
      </c>
      <c r="D3088" s="88">
        <v>0</v>
      </c>
      <c r="E3088" s="88">
        <v>0</v>
      </c>
      <c r="F3088" s="89">
        <v>49.52</v>
      </c>
    </row>
    <row r="3089" spans="2:6" ht="15.6" thickBot="1">
      <c r="B3089" s="82">
        <v>3271.17</v>
      </c>
      <c r="C3089" s="86">
        <v>439.66</v>
      </c>
      <c r="D3089" s="86">
        <v>0</v>
      </c>
      <c r="E3089" s="86">
        <v>0</v>
      </c>
      <c r="F3089" s="83">
        <v>51.02</v>
      </c>
    </row>
    <row r="3090" spans="2:6" ht="15.6" thickBot="1">
      <c r="B3090" s="87">
        <v>3240.17</v>
      </c>
      <c r="C3090" s="88">
        <v>442.48</v>
      </c>
      <c r="D3090" s="88">
        <v>0</v>
      </c>
      <c r="E3090" s="88">
        <v>0</v>
      </c>
      <c r="F3090" s="89">
        <v>52.54</v>
      </c>
    </row>
    <row r="3091" spans="2:6" ht="15.6" thickBot="1">
      <c r="B3091" s="82">
        <v>3209.17</v>
      </c>
      <c r="C3091" s="86">
        <v>445.33</v>
      </c>
      <c r="D3091" s="86">
        <v>0</v>
      </c>
      <c r="E3091" s="86">
        <v>0</v>
      </c>
      <c r="F3091" s="83">
        <v>54.09</v>
      </c>
    </row>
    <row r="3092" spans="2:6" ht="15.6" thickBot="1">
      <c r="B3092" s="87">
        <v>3178.17</v>
      </c>
      <c r="C3092" s="88">
        <v>448.21</v>
      </c>
      <c r="D3092" s="88">
        <v>0</v>
      </c>
      <c r="E3092" s="88">
        <v>0</v>
      </c>
      <c r="F3092" s="89">
        <v>55.64</v>
      </c>
    </row>
    <row r="3093" spans="2:6" ht="15.6" thickBot="1">
      <c r="B3093" s="82">
        <v>3147.17</v>
      </c>
      <c r="C3093" s="86">
        <v>451.12</v>
      </c>
      <c r="D3093" s="86">
        <v>0</v>
      </c>
      <c r="E3093" s="86">
        <v>0</v>
      </c>
      <c r="F3093" s="83">
        <v>57.22</v>
      </c>
    </row>
    <row r="3094" spans="2:6" ht="15.6" thickBot="1">
      <c r="B3094" s="87">
        <v>3116.17</v>
      </c>
      <c r="C3094" s="88">
        <v>454.04</v>
      </c>
      <c r="D3094" s="88">
        <v>0</v>
      </c>
      <c r="E3094" s="88">
        <v>0</v>
      </c>
      <c r="F3094" s="89">
        <v>58.82</v>
      </c>
    </row>
    <row r="3095" spans="2:6" ht="15.6" thickBot="1">
      <c r="B3095" s="82">
        <v>3085.17</v>
      </c>
      <c r="C3095" s="86">
        <v>456.98</v>
      </c>
      <c r="D3095" s="86">
        <v>0</v>
      </c>
      <c r="E3095" s="86">
        <v>0</v>
      </c>
      <c r="F3095" s="83">
        <v>60.43</v>
      </c>
    </row>
    <row r="3096" spans="2:6" ht="15.6" thickBot="1">
      <c r="B3096" s="87">
        <v>3054.17</v>
      </c>
      <c r="C3096" s="88">
        <v>459.94</v>
      </c>
      <c r="D3096" s="88">
        <v>0</v>
      </c>
      <c r="E3096" s="88">
        <v>0</v>
      </c>
      <c r="F3096" s="89">
        <v>62.07</v>
      </c>
    </row>
    <row r="3097" spans="2:6" ht="15.6" thickBot="1">
      <c r="B3097" s="82">
        <v>3023.17</v>
      </c>
      <c r="C3097" s="86">
        <v>462.9</v>
      </c>
      <c r="D3097" s="86">
        <v>0</v>
      </c>
      <c r="E3097" s="86">
        <v>0</v>
      </c>
      <c r="F3097" s="83">
        <v>63.81</v>
      </c>
    </row>
    <row r="3098" spans="2:6" ht="15.6" thickBot="1">
      <c r="B3098" s="87">
        <v>2992.17</v>
      </c>
      <c r="C3098" s="88">
        <v>465.89</v>
      </c>
      <c r="D3098" s="88">
        <v>0</v>
      </c>
      <c r="E3098" s="88">
        <v>0</v>
      </c>
      <c r="F3098" s="89">
        <v>64.91</v>
      </c>
    </row>
    <row r="3099" spans="2:6" ht="15.6" thickBot="1">
      <c r="B3099" s="82">
        <v>2961.17</v>
      </c>
      <c r="C3099" s="86">
        <v>468.95</v>
      </c>
      <c r="D3099" s="86">
        <v>0</v>
      </c>
      <c r="E3099" s="86">
        <v>0</v>
      </c>
      <c r="F3099" s="83">
        <v>64.91</v>
      </c>
    </row>
    <row r="3100" spans="2:6" ht="15.6" thickBot="1">
      <c r="B3100" s="87">
        <v>2930.17</v>
      </c>
      <c r="C3100" s="88">
        <v>472</v>
      </c>
      <c r="D3100" s="88">
        <v>0</v>
      </c>
      <c r="E3100" s="88">
        <v>0</v>
      </c>
      <c r="F3100" s="89">
        <v>64.91</v>
      </c>
    </row>
    <row r="3101" spans="2:6" ht="15.6" thickBot="1">
      <c r="B3101" s="82">
        <v>2899.17</v>
      </c>
      <c r="C3101" s="86">
        <v>475.06</v>
      </c>
      <c r="D3101" s="86">
        <v>0</v>
      </c>
      <c r="E3101" s="86">
        <v>0</v>
      </c>
      <c r="F3101" s="83">
        <v>64.91</v>
      </c>
    </row>
    <row r="3102" spans="2:6" ht="15.6" thickBot="1">
      <c r="B3102" s="87">
        <v>2868.17</v>
      </c>
      <c r="C3102" s="88">
        <v>478.11</v>
      </c>
      <c r="D3102" s="88">
        <v>0</v>
      </c>
      <c r="E3102" s="88">
        <v>0</v>
      </c>
      <c r="F3102" s="89">
        <v>64.91</v>
      </c>
    </row>
    <row r="3103" spans="2:6" ht="15.6" thickBot="1">
      <c r="B3103" s="82">
        <v>2837.17</v>
      </c>
      <c r="C3103" s="86">
        <v>481.17</v>
      </c>
      <c r="D3103" s="86">
        <v>0</v>
      </c>
      <c r="E3103" s="86">
        <v>0</v>
      </c>
      <c r="F3103" s="83">
        <v>64.92</v>
      </c>
    </row>
    <row r="3104" spans="2:6" ht="15.6" thickBot="1">
      <c r="B3104" s="87">
        <v>2806.17</v>
      </c>
      <c r="C3104" s="88">
        <v>484.22</v>
      </c>
      <c r="D3104" s="88">
        <v>0</v>
      </c>
      <c r="E3104" s="88">
        <v>0</v>
      </c>
      <c r="F3104" s="89">
        <v>64.92</v>
      </c>
    </row>
    <row r="3105" spans="2:6" ht="15.6" thickBot="1">
      <c r="B3105" s="82">
        <v>2775.17</v>
      </c>
      <c r="C3105" s="86">
        <v>487.28</v>
      </c>
      <c r="D3105" s="86">
        <v>0</v>
      </c>
      <c r="E3105" s="86">
        <v>0</v>
      </c>
      <c r="F3105" s="83">
        <v>64.92</v>
      </c>
    </row>
    <row r="3106" spans="2:6" ht="15.6" thickBot="1">
      <c r="B3106" s="87">
        <v>2744.17</v>
      </c>
      <c r="C3106" s="88">
        <v>490.33</v>
      </c>
      <c r="D3106" s="88">
        <v>0</v>
      </c>
      <c r="E3106" s="88">
        <v>0</v>
      </c>
      <c r="F3106" s="89">
        <v>64.92</v>
      </c>
    </row>
    <row r="3107" spans="2:6" ht="15.6" thickBot="1">
      <c r="B3107" s="82">
        <v>2713.17</v>
      </c>
      <c r="C3107" s="86">
        <v>493.39</v>
      </c>
      <c r="D3107" s="86">
        <v>0</v>
      </c>
      <c r="E3107" s="86">
        <v>0</v>
      </c>
      <c r="F3107" s="83">
        <v>64.92</v>
      </c>
    </row>
    <row r="3108" spans="2:6" ht="15.6" thickBot="1">
      <c r="B3108" s="87">
        <v>2682.17</v>
      </c>
      <c r="C3108" s="88">
        <v>496.44</v>
      </c>
      <c r="D3108" s="88">
        <v>0</v>
      </c>
      <c r="E3108" s="88">
        <v>0</v>
      </c>
      <c r="F3108" s="89">
        <v>64.92</v>
      </c>
    </row>
    <row r="3109" spans="2:6" ht="15.6" thickBot="1">
      <c r="B3109" s="82">
        <v>2651.17</v>
      </c>
      <c r="C3109" s="86">
        <v>499.5</v>
      </c>
      <c r="D3109" s="86">
        <v>0</v>
      </c>
      <c r="E3109" s="86">
        <v>0</v>
      </c>
      <c r="F3109" s="83">
        <v>64.92</v>
      </c>
    </row>
    <row r="3110" spans="2:6" ht="15.6" thickBot="1">
      <c r="B3110" s="87">
        <v>2620.17</v>
      </c>
      <c r="C3110" s="88">
        <v>502.55</v>
      </c>
      <c r="D3110" s="88">
        <v>0</v>
      </c>
      <c r="E3110" s="88">
        <v>0</v>
      </c>
      <c r="F3110" s="89">
        <v>64.92</v>
      </c>
    </row>
    <row r="3111" spans="2:6" ht="15.6" thickBot="1">
      <c r="B3111" s="82">
        <v>2589.17</v>
      </c>
      <c r="C3111" s="86">
        <v>505.61</v>
      </c>
      <c r="D3111" s="86">
        <v>0</v>
      </c>
      <c r="E3111" s="86">
        <v>0</v>
      </c>
      <c r="F3111" s="83">
        <v>64.92</v>
      </c>
    </row>
    <row r="3112" spans="2:6" ht="15.6" thickBot="1">
      <c r="B3112" s="87">
        <v>2558.17</v>
      </c>
      <c r="C3112" s="88">
        <v>508.66</v>
      </c>
      <c r="D3112" s="88">
        <v>0</v>
      </c>
      <c r="E3112" s="88">
        <v>0</v>
      </c>
      <c r="F3112" s="89">
        <v>64.92</v>
      </c>
    </row>
    <row r="3113" spans="2:6" ht="15.6" thickBot="1">
      <c r="B3113" s="82">
        <v>2527.17</v>
      </c>
      <c r="C3113" s="86">
        <v>511.72</v>
      </c>
      <c r="D3113" s="86">
        <v>0</v>
      </c>
      <c r="E3113" s="86">
        <v>0</v>
      </c>
      <c r="F3113" s="83">
        <v>64.92</v>
      </c>
    </row>
    <row r="3114" spans="2:6" ht="15.6" thickBot="1">
      <c r="B3114" s="87">
        <v>2496.17</v>
      </c>
      <c r="C3114" s="88">
        <v>514.77</v>
      </c>
      <c r="D3114" s="88">
        <v>0</v>
      </c>
      <c r="E3114" s="88">
        <v>0</v>
      </c>
      <c r="F3114" s="89">
        <v>64.92</v>
      </c>
    </row>
    <row r="3115" spans="2:6" ht="15.6" thickBot="1">
      <c r="B3115" s="82">
        <v>2465.17</v>
      </c>
      <c r="C3115" s="86">
        <v>517.83000000000004</v>
      </c>
      <c r="D3115" s="86">
        <v>0</v>
      </c>
      <c r="E3115" s="86">
        <v>0</v>
      </c>
      <c r="F3115" s="83">
        <v>64.92</v>
      </c>
    </row>
    <row r="3116" spans="2:6" ht="15.6" thickBot="1">
      <c r="B3116" s="87">
        <v>2434.17</v>
      </c>
      <c r="C3116" s="88">
        <v>520.88</v>
      </c>
      <c r="D3116" s="88">
        <v>0</v>
      </c>
      <c r="E3116" s="88">
        <v>0</v>
      </c>
      <c r="F3116" s="89">
        <v>64.92</v>
      </c>
    </row>
    <row r="3117" spans="2:6" ht="15.6" thickBot="1">
      <c r="B3117" s="82">
        <v>2403.17</v>
      </c>
      <c r="C3117" s="86">
        <v>523.94000000000005</v>
      </c>
      <c r="D3117" s="86">
        <v>0</v>
      </c>
      <c r="E3117" s="86">
        <v>0</v>
      </c>
      <c r="F3117" s="83">
        <v>64.92</v>
      </c>
    </row>
    <row r="3118" spans="2:6" ht="15.6" thickBot="1">
      <c r="B3118" s="87">
        <v>2372.17</v>
      </c>
      <c r="C3118" s="88">
        <v>526.99</v>
      </c>
      <c r="D3118" s="88">
        <v>0</v>
      </c>
      <c r="E3118" s="88">
        <v>0</v>
      </c>
      <c r="F3118" s="89">
        <v>64.92</v>
      </c>
    </row>
    <row r="3119" spans="2:6" ht="15.6" thickBot="1">
      <c r="B3119" s="82">
        <v>2341.17</v>
      </c>
      <c r="C3119" s="86">
        <v>530.04999999999995</v>
      </c>
      <c r="D3119" s="86">
        <v>0</v>
      </c>
      <c r="E3119" s="86">
        <v>0</v>
      </c>
      <c r="F3119" s="83">
        <v>64.92</v>
      </c>
    </row>
    <row r="3120" spans="2:6" ht="15.6" thickBot="1">
      <c r="B3120" s="87">
        <v>2310.17</v>
      </c>
      <c r="C3120" s="88">
        <v>533.1</v>
      </c>
      <c r="D3120" s="88">
        <v>0</v>
      </c>
      <c r="E3120" s="88">
        <v>0</v>
      </c>
      <c r="F3120" s="89">
        <v>64.92</v>
      </c>
    </row>
    <row r="3121" spans="2:6" ht="15.6" thickBot="1">
      <c r="B3121" s="82">
        <v>2279.17</v>
      </c>
      <c r="C3121" s="86">
        <v>536.16</v>
      </c>
      <c r="D3121" s="86">
        <v>0</v>
      </c>
      <c r="E3121" s="86">
        <v>0</v>
      </c>
      <c r="F3121" s="83">
        <v>64.92</v>
      </c>
    </row>
    <row r="3122" spans="2:6" ht="15.6" thickBot="1">
      <c r="B3122" s="87">
        <v>2248.17</v>
      </c>
      <c r="C3122" s="88">
        <v>539.21</v>
      </c>
      <c r="D3122" s="88">
        <v>0</v>
      </c>
      <c r="E3122" s="88">
        <v>0</v>
      </c>
      <c r="F3122" s="89">
        <v>64.92</v>
      </c>
    </row>
    <row r="3123" spans="2:6" ht="15.6" thickBot="1">
      <c r="B3123" s="82">
        <v>2217.17</v>
      </c>
      <c r="C3123" s="86">
        <v>542.27</v>
      </c>
      <c r="D3123" s="86">
        <v>0</v>
      </c>
      <c r="E3123" s="86">
        <v>0</v>
      </c>
      <c r="F3123" s="83">
        <v>64.92</v>
      </c>
    </row>
    <row r="3124" spans="2:6" ht="15.6" thickBot="1">
      <c r="B3124" s="87">
        <v>2186.17</v>
      </c>
      <c r="C3124" s="88">
        <v>545.32000000000005</v>
      </c>
      <c r="D3124" s="88">
        <v>0</v>
      </c>
      <c r="E3124" s="88">
        <v>0</v>
      </c>
      <c r="F3124" s="89">
        <v>64.92</v>
      </c>
    </row>
    <row r="3125" spans="2:6" ht="15.6" thickBot="1">
      <c r="B3125" s="82">
        <v>2155.17</v>
      </c>
      <c r="C3125" s="86">
        <v>548.38</v>
      </c>
      <c r="D3125" s="86">
        <v>0</v>
      </c>
      <c r="E3125" s="86">
        <v>0</v>
      </c>
      <c r="F3125" s="83">
        <v>64.92</v>
      </c>
    </row>
    <row r="3126" spans="2:6" ht="15.6" thickBot="1">
      <c r="B3126" s="87">
        <v>2124.17</v>
      </c>
      <c r="C3126" s="88">
        <v>551.42999999999995</v>
      </c>
      <c r="D3126" s="88">
        <v>0</v>
      </c>
      <c r="E3126" s="88">
        <v>0</v>
      </c>
      <c r="F3126" s="89">
        <v>64.92</v>
      </c>
    </row>
    <row r="3127" spans="2:6" ht="15.6" thickBot="1">
      <c r="B3127" s="82">
        <v>2093.17</v>
      </c>
      <c r="C3127" s="86">
        <v>554.49</v>
      </c>
      <c r="D3127" s="86">
        <v>0</v>
      </c>
      <c r="E3127" s="86">
        <v>0</v>
      </c>
      <c r="F3127" s="83">
        <v>64.92</v>
      </c>
    </row>
    <row r="3128" spans="2:6" ht="15.6" thickBot="1">
      <c r="B3128" s="87">
        <v>2062.17</v>
      </c>
      <c r="C3128" s="88">
        <v>557.54</v>
      </c>
      <c r="D3128" s="88">
        <v>0</v>
      </c>
      <c r="E3128" s="88">
        <v>0</v>
      </c>
      <c r="F3128" s="89">
        <v>64.92</v>
      </c>
    </row>
    <row r="3129" spans="2:6" ht="15.6" thickBot="1">
      <c r="B3129" s="82">
        <v>2031.17</v>
      </c>
      <c r="C3129" s="86">
        <v>560.6</v>
      </c>
      <c r="D3129" s="86">
        <v>0</v>
      </c>
      <c r="E3129" s="86">
        <v>0</v>
      </c>
      <c r="F3129" s="83">
        <v>64.92</v>
      </c>
    </row>
    <row r="3130" spans="2:6" ht="15.6" thickBot="1">
      <c r="B3130" s="87">
        <v>2000.17</v>
      </c>
      <c r="C3130" s="88">
        <v>563.65</v>
      </c>
      <c r="D3130" s="88">
        <v>0</v>
      </c>
      <c r="E3130" s="88">
        <v>0</v>
      </c>
      <c r="F3130" s="89">
        <v>64.92</v>
      </c>
    </row>
    <row r="3131" spans="2:6" ht="15.6" thickBot="1">
      <c r="B3131" s="82">
        <v>1969.17</v>
      </c>
      <c r="C3131" s="86">
        <v>566.71</v>
      </c>
      <c r="D3131" s="86">
        <v>0</v>
      </c>
      <c r="E3131" s="86">
        <v>0</v>
      </c>
      <c r="F3131" s="83">
        <v>64.92</v>
      </c>
    </row>
    <row r="3132" spans="2:6" ht="15.6" thickBot="1">
      <c r="B3132" s="87">
        <v>1938.17</v>
      </c>
      <c r="C3132" s="88">
        <v>569.76</v>
      </c>
      <c r="D3132" s="88">
        <v>0</v>
      </c>
      <c r="E3132" s="88">
        <v>0</v>
      </c>
      <c r="F3132" s="89">
        <v>64.92</v>
      </c>
    </row>
    <row r="3133" spans="2:6" ht="15.6" thickBot="1">
      <c r="B3133" s="82">
        <v>1907.17</v>
      </c>
      <c r="C3133" s="86">
        <v>572.82000000000005</v>
      </c>
      <c r="D3133" s="86">
        <v>0</v>
      </c>
      <c r="E3133" s="86">
        <v>0</v>
      </c>
      <c r="F3133" s="83">
        <v>64.92</v>
      </c>
    </row>
    <row r="3134" spans="2:6" ht="15.6" thickBot="1">
      <c r="B3134" s="87">
        <v>1876.17</v>
      </c>
      <c r="C3134" s="88">
        <v>575.87</v>
      </c>
      <c r="D3134" s="88">
        <v>0</v>
      </c>
      <c r="E3134" s="88">
        <v>0</v>
      </c>
      <c r="F3134" s="89">
        <v>64.92</v>
      </c>
    </row>
    <row r="3135" spans="2:6" ht="15.6" thickBot="1">
      <c r="B3135" s="82">
        <v>1845.17</v>
      </c>
      <c r="C3135" s="86">
        <v>578.92999999999995</v>
      </c>
      <c r="D3135" s="86">
        <v>0</v>
      </c>
      <c r="E3135" s="86">
        <v>0</v>
      </c>
      <c r="F3135" s="83">
        <v>64.92</v>
      </c>
    </row>
    <row r="3136" spans="2:6" ht="15.6" thickBot="1">
      <c r="B3136" s="87">
        <v>1814.17</v>
      </c>
      <c r="C3136" s="88">
        <v>581.98</v>
      </c>
      <c r="D3136" s="88">
        <v>0</v>
      </c>
      <c r="E3136" s="88">
        <v>0</v>
      </c>
      <c r="F3136" s="89">
        <v>64.92</v>
      </c>
    </row>
    <row r="3137" spans="2:6" ht="15.6" thickBot="1">
      <c r="B3137" s="82">
        <v>1783.17</v>
      </c>
      <c r="C3137" s="86">
        <v>585.04</v>
      </c>
      <c r="D3137" s="86">
        <v>0</v>
      </c>
      <c r="E3137" s="86">
        <v>0</v>
      </c>
      <c r="F3137" s="83">
        <v>64.92</v>
      </c>
    </row>
    <row r="3138" spans="2:6" ht="15.6" thickBot="1">
      <c r="B3138" s="87">
        <v>1752.17</v>
      </c>
      <c r="C3138" s="88">
        <v>588.09</v>
      </c>
      <c r="D3138" s="88">
        <v>0</v>
      </c>
      <c r="E3138" s="88">
        <v>0</v>
      </c>
      <c r="F3138" s="89">
        <v>64.92</v>
      </c>
    </row>
    <row r="3139" spans="2:6" ht="15.6" thickBot="1">
      <c r="B3139" s="82">
        <v>1721.17</v>
      </c>
      <c r="C3139" s="86">
        <v>591.15</v>
      </c>
      <c r="D3139" s="86">
        <v>0</v>
      </c>
      <c r="E3139" s="86">
        <v>0</v>
      </c>
      <c r="F3139" s="83">
        <v>64.92</v>
      </c>
    </row>
    <row r="3140" spans="2:6" ht="15.6" thickBot="1">
      <c r="B3140" s="87">
        <v>1690.17</v>
      </c>
      <c r="C3140" s="88">
        <v>594.20000000000005</v>
      </c>
      <c r="D3140" s="88">
        <v>0</v>
      </c>
      <c r="E3140" s="88">
        <v>0</v>
      </c>
      <c r="F3140" s="89">
        <v>64.92</v>
      </c>
    </row>
    <row r="3141" spans="2:6" ht="15.6" thickBot="1">
      <c r="B3141" s="82">
        <v>1659.17</v>
      </c>
      <c r="C3141" s="86">
        <v>597.26</v>
      </c>
      <c r="D3141" s="86">
        <v>0</v>
      </c>
      <c r="E3141" s="86">
        <v>0</v>
      </c>
      <c r="F3141" s="83">
        <v>64.92</v>
      </c>
    </row>
    <row r="3142" spans="2:6" ht="15.6" thickBot="1">
      <c r="B3142" s="87">
        <v>1628.17</v>
      </c>
      <c r="C3142" s="88">
        <v>600.30999999999995</v>
      </c>
      <c r="D3142" s="88">
        <v>0</v>
      </c>
      <c r="E3142" s="88">
        <v>0</v>
      </c>
      <c r="F3142" s="89">
        <v>64.92</v>
      </c>
    </row>
    <row r="3143" spans="2:6" ht="15.6" thickBot="1">
      <c r="B3143" s="82">
        <v>1597.17</v>
      </c>
      <c r="C3143" s="86">
        <v>603.37</v>
      </c>
      <c r="D3143" s="86">
        <v>0</v>
      </c>
      <c r="E3143" s="86">
        <v>0</v>
      </c>
      <c r="F3143" s="83">
        <v>64.92</v>
      </c>
    </row>
    <row r="3144" spans="2:6" ht="15.6" thickBot="1">
      <c r="B3144" s="87">
        <v>1566.17</v>
      </c>
      <c r="C3144" s="88">
        <v>606.41999999999996</v>
      </c>
      <c r="D3144" s="88">
        <v>0</v>
      </c>
      <c r="E3144" s="88">
        <v>0</v>
      </c>
      <c r="F3144" s="89">
        <v>64.92</v>
      </c>
    </row>
    <row r="3145" spans="2:6" ht="15.6" thickBot="1">
      <c r="B3145" s="82">
        <v>1535.17</v>
      </c>
      <c r="C3145" s="86">
        <v>609.48</v>
      </c>
      <c r="D3145" s="86">
        <v>0</v>
      </c>
      <c r="E3145" s="86">
        <v>0</v>
      </c>
      <c r="F3145" s="83">
        <v>64.92</v>
      </c>
    </row>
    <row r="3146" spans="2:6" ht="15.6" thickBot="1">
      <c r="B3146" s="87">
        <v>1504.17</v>
      </c>
      <c r="C3146" s="88">
        <v>612.53</v>
      </c>
      <c r="D3146" s="88">
        <v>0</v>
      </c>
      <c r="E3146" s="88">
        <v>0</v>
      </c>
      <c r="F3146" s="89">
        <v>64.92</v>
      </c>
    </row>
    <row r="3147" spans="2:6" ht="15.6" thickBot="1">
      <c r="B3147" s="82">
        <v>1473.17</v>
      </c>
      <c r="C3147" s="86">
        <v>615.59</v>
      </c>
      <c r="D3147" s="86">
        <v>0</v>
      </c>
      <c r="E3147" s="86">
        <v>0</v>
      </c>
      <c r="F3147" s="83">
        <v>64.92</v>
      </c>
    </row>
    <row r="3148" spans="2:6" ht="15.6" thickBot="1">
      <c r="B3148" s="87">
        <v>1442.17</v>
      </c>
      <c r="C3148" s="88">
        <v>618.64</v>
      </c>
      <c r="D3148" s="88">
        <v>0</v>
      </c>
      <c r="E3148" s="88">
        <v>0</v>
      </c>
      <c r="F3148" s="89">
        <v>64.92</v>
      </c>
    </row>
    <row r="3149" spans="2:6" ht="15.6" thickBot="1">
      <c r="B3149" s="82">
        <v>1411.17</v>
      </c>
      <c r="C3149" s="86">
        <v>621.70000000000005</v>
      </c>
      <c r="D3149" s="86">
        <v>0</v>
      </c>
      <c r="E3149" s="86">
        <v>0</v>
      </c>
      <c r="F3149" s="83">
        <v>64.92</v>
      </c>
    </row>
    <row r="3150" spans="2:6" ht="15.6" thickBot="1">
      <c r="B3150" s="87">
        <v>1380.17</v>
      </c>
      <c r="C3150" s="88">
        <v>624.75</v>
      </c>
      <c r="D3150" s="88">
        <v>0</v>
      </c>
      <c r="E3150" s="88">
        <v>0</v>
      </c>
      <c r="F3150" s="89">
        <v>64.92</v>
      </c>
    </row>
    <row r="3151" spans="2:6" ht="15.6" thickBot="1">
      <c r="B3151" s="82">
        <v>1349.17</v>
      </c>
      <c r="C3151" s="86">
        <v>627.80999999999995</v>
      </c>
      <c r="D3151" s="86">
        <v>0</v>
      </c>
      <c r="E3151" s="86">
        <v>0</v>
      </c>
      <c r="F3151" s="83">
        <v>64.92</v>
      </c>
    </row>
    <row r="3152" spans="2:6" ht="15.6" thickBot="1">
      <c r="B3152" s="87">
        <v>1318.17</v>
      </c>
      <c r="C3152" s="88">
        <v>630.86</v>
      </c>
      <c r="D3152" s="88">
        <v>0</v>
      </c>
      <c r="E3152" s="88">
        <v>0</v>
      </c>
      <c r="F3152" s="89">
        <v>64.92</v>
      </c>
    </row>
    <row r="3153" spans="2:6" ht="15.6" thickBot="1">
      <c r="B3153" s="82">
        <v>1287.17</v>
      </c>
      <c r="C3153" s="86">
        <v>633.91999999999996</v>
      </c>
      <c r="D3153" s="86">
        <v>0</v>
      </c>
      <c r="E3153" s="86">
        <v>0</v>
      </c>
      <c r="F3153" s="83">
        <v>64.92</v>
      </c>
    </row>
    <row r="3154" spans="2:6" ht="15.6" thickBot="1">
      <c r="B3154" s="87">
        <v>1256.17</v>
      </c>
      <c r="C3154" s="88">
        <v>636.97</v>
      </c>
      <c r="D3154" s="88">
        <v>0</v>
      </c>
      <c r="E3154" s="88">
        <v>0</v>
      </c>
      <c r="F3154" s="89">
        <v>64.92</v>
      </c>
    </row>
    <row r="3155" spans="2:6" ht="15.6" thickBot="1">
      <c r="B3155" s="82">
        <v>1225.17</v>
      </c>
      <c r="C3155" s="86">
        <v>640.03</v>
      </c>
      <c r="D3155" s="86">
        <v>0</v>
      </c>
      <c r="E3155" s="86">
        <v>0</v>
      </c>
      <c r="F3155" s="83">
        <v>64.92</v>
      </c>
    </row>
    <row r="3156" spans="2:6" ht="15.6" thickBot="1">
      <c r="B3156" s="87">
        <v>1194.17</v>
      </c>
      <c r="C3156" s="88">
        <v>643.08000000000004</v>
      </c>
      <c r="D3156" s="88">
        <v>0</v>
      </c>
      <c r="E3156" s="88">
        <v>0</v>
      </c>
      <c r="F3156" s="89">
        <v>64.92</v>
      </c>
    </row>
    <row r="3157" spans="2:6" ht="15.6" thickBot="1">
      <c r="B3157" s="82">
        <v>1163.17</v>
      </c>
      <c r="C3157" s="86">
        <v>646.14</v>
      </c>
      <c r="D3157" s="86">
        <v>0</v>
      </c>
      <c r="E3157" s="86">
        <v>0</v>
      </c>
      <c r="F3157" s="83">
        <v>64.92</v>
      </c>
    </row>
    <row r="3158" spans="2:6" ht="15.6" thickBot="1">
      <c r="B3158" s="87">
        <v>1132.17</v>
      </c>
      <c r="C3158" s="88">
        <v>649.19000000000005</v>
      </c>
      <c r="D3158" s="88">
        <v>0</v>
      </c>
      <c r="E3158" s="88">
        <v>0</v>
      </c>
      <c r="F3158" s="89">
        <v>64.92</v>
      </c>
    </row>
    <row r="3159" spans="2:6" ht="15.6" thickBot="1">
      <c r="B3159" s="82">
        <v>1101.17</v>
      </c>
      <c r="C3159" s="86">
        <v>652.25</v>
      </c>
      <c r="D3159" s="86">
        <v>0</v>
      </c>
      <c r="E3159" s="86">
        <v>0</v>
      </c>
      <c r="F3159" s="83">
        <v>64.92</v>
      </c>
    </row>
    <row r="3160" spans="2:6" ht="15.6" thickBot="1">
      <c r="B3160" s="87">
        <v>1070.17</v>
      </c>
      <c r="C3160" s="88">
        <v>655.29999999999995</v>
      </c>
      <c r="D3160" s="88">
        <v>0</v>
      </c>
      <c r="E3160" s="88">
        <v>0</v>
      </c>
      <c r="F3160" s="89">
        <v>64.92</v>
      </c>
    </row>
    <row r="3161" spans="2:6" ht="15.6" thickBot="1">
      <c r="B3161" s="82">
        <v>1039.17</v>
      </c>
      <c r="C3161" s="86">
        <v>658.36</v>
      </c>
      <c r="D3161" s="86">
        <v>0</v>
      </c>
      <c r="E3161" s="86">
        <v>0</v>
      </c>
      <c r="F3161" s="83">
        <v>64.92</v>
      </c>
    </row>
    <row r="3162" spans="2:6" ht="15.6" thickBot="1">
      <c r="B3162" s="87">
        <v>1008.17</v>
      </c>
      <c r="C3162" s="88">
        <v>661.41</v>
      </c>
      <c r="D3162" s="88">
        <v>0</v>
      </c>
      <c r="E3162" s="88">
        <v>0</v>
      </c>
      <c r="F3162" s="89">
        <v>64.92</v>
      </c>
    </row>
    <row r="3163" spans="2:6" ht="15.6" thickBot="1">
      <c r="B3163" s="82">
        <v>977.17</v>
      </c>
      <c r="C3163" s="86">
        <v>664.47</v>
      </c>
      <c r="D3163" s="86">
        <v>0</v>
      </c>
      <c r="E3163" s="86">
        <v>0</v>
      </c>
      <c r="F3163" s="83">
        <v>64.92</v>
      </c>
    </row>
    <row r="3164" spans="2:6" ht="15.6" thickBot="1">
      <c r="B3164" s="87">
        <v>946.17</v>
      </c>
      <c r="C3164" s="88">
        <v>667.52</v>
      </c>
      <c r="D3164" s="88">
        <v>0</v>
      </c>
      <c r="E3164" s="88">
        <v>0</v>
      </c>
      <c r="F3164" s="89">
        <v>64.92</v>
      </c>
    </row>
    <row r="3165" spans="2:6" ht="15.6" thickBot="1">
      <c r="B3165" s="82">
        <v>915.17</v>
      </c>
      <c r="C3165" s="86">
        <v>670.58</v>
      </c>
      <c r="D3165" s="86">
        <v>0</v>
      </c>
      <c r="E3165" s="86">
        <v>0</v>
      </c>
      <c r="F3165" s="83">
        <v>64.92</v>
      </c>
    </row>
    <row r="3166" spans="2:6" ht="15.6" thickBot="1">
      <c r="B3166" s="87">
        <v>884.17</v>
      </c>
      <c r="C3166" s="88">
        <v>673.63</v>
      </c>
      <c r="D3166" s="88">
        <v>0</v>
      </c>
      <c r="E3166" s="88">
        <v>0</v>
      </c>
      <c r="F3166" s="89">
        <v>64.92</v>
      </c>
    </row>
    <row r="3167" spans="2:6" ht="15.6" thickBot="1">
      <c r="B3167" s="82">
        <v>853.17</v>
      </c>
      <c r="C3167" s="86">
        <v>676.69</v>
      </c>
      <c r="D3167" s="86">
        <v>0</v>
      </c>
      <c r="E3167" s="86">
        <v>0</v>
      </c>
      <c r="F3167" s="83">
        <v>64.92</v>
      </c>
    </row>
    <row r="3168" spans="2:6" ht="15.6" thickBot="1">
      <c r="B3168" s="87">
        <v>822.17</v>
      </c>
      <c r="C3168" s="88">
        <v>679.74</v>
      </c>
      <c r="D3168" s="88">
        <v>0</v>
      </c>
      <c r="E3168" s="88">
        <v>0</v>
      </c>
      <c r="F3168" s="89">
        <v>64.92</v>
      </c>
    </row>
    <row r="3169" spans="2:6" ht="15.6" thickBot="1">
      <c r="B3169" s="82">
        <v>791.17</v>
      </c>
      <c r="C3169" s="86">
        <v>682.8</v>
      </c>
      <c r="D3169" s="86">
        <v>0</v>
      </c>
      <c r="E3169" s="86">
        <v>0</v>
      </c>
      <c r="F3169" s="83">
        <v>64.92</v>
      </c>
    </row>
    <row r="3170" spans="2:6" ht="15.6" thickBot="1">
      <c r="B3170" s="87">
        <v>760.17</v>
      </c>
      <c r="C3170" s="88">
        <v>685.85</v>
      </c>
      <c r="D3170" s="88">
        <v>0</v>
      </c>
      <c r="E3170" s="88">
        <v>0</v>
      </c>
      <c r="F3170" s="89">
        <v>64.92</v>
      </c>
    </row>
    <row r="3171" spans="2:6" ht="15.6" thickBot="1">
      <c r="B3171" s="82">
        <v>729.17</v>
      </c>
      <c r="C3171" s="86">
        <v>688.91</v>
      </c>
      <c r="D3171" s="86">
        <v>0</v>
      </c>
      <c r="E3171" s="86">
        <v>0</v>
      </c>
      <c r="F3171" s="83">
        <v>64.92</v>
      </c>
    </row>
    <row r="3172" spans="2:6" ht="15.6" thickBot="1">
      <c r="B3172" s="87">
        <v>698.17</v>
      </c>
      <c r="C3172" s="88">
        <v>691.96</v>
      </c>
      <c r="D3172" s="88">
        <v>0</v>
      </c>
      <c r="E3172" s="88">
        <v>0</v>
      </c>
      <c r="F3172" s="89">
        <v>64.92</v>
      </c>
    </row>
    <row r="3173" spans="2:6" ht="15.6" thickBot="1">
      <c r="B3173" s="82">
        <v>667.17</v>
      </c>
      <c r="C3173" s="86">
        <v>695.02</v>
      </c>
      <c r="D3173" s="86">
        <v>0</v>
      </c>
      <c r="E3173" s="86">
        <v>0</v>
      </c>
      <c r="F3173" s="83">
        <v>64.92</v>
      </c>
    </row>
    <row r="3174" spans="2:6" ht="15.6" thickBot="1">
      <c r="B3174" s="87">
        <v>636.16999999999996</v>
      </c>
      <c r="C3174" s="88">
        <v>698.07</v>
      </c>
      <c r="D3174" s="88">
        <v>0</v>
      </c>
      <c r="E3174" s="88">
        <v>0</v>
      </c>
      <c r="F3174" s="89">
        <v>64.92</v>
      </c>
    </row>
    <row r="3175" spans="2:6" ht="15.6" thickBot="1">
      <c r="B3175" s="82">
        <v>605.16999999999996</v>
      </c>
      <c r="C3175" s="86">
        <v>701.13</v>
      </c>
      <c r="D3175" s="86">
        <v>0</v>
      </c>
      <c r="E3175" s="86">
        <v>0</v>
      </c>
      <c r="F3175" s="83">
        <v>64.92</v>
      </c>
    </row>
    <row r="3176" spans="2:6" ht="15.6" thickBot="1">
      <c r="B3176" s="87">
        <v>574.16999999999996</v>
      </c>
      <c r="C3176" s="88">
        <v>704.18</v>
      </c>
      <c r="D3176" s="88">
        <v>0</v>
      </c>
      <c r="E3176" s="88">
        <v>0</v>
      </c>
      <c r="F3176" s="89">
        <v>64.92</v>
      </c>
    </row>
    <row r="3177" spans="2:6" ht="15.6" thickBot="1">
      <c r="B3177" s="82">
        <v>543.16999999999996</v>
      </c>
      <c r="C3177" s="86">
        <v>707.24</v>
      </c>
      <c r="D3177" s="86">
        <v>0</v>
      </c>
      <c r="E3177" s="86">
        <v>0</v>
      </c>
      <c r="F3177" s="83">
        <v>64.92</v>
      </c>
    </row>
    <row r="3178" spans="2:6" ht="15.6" thickBot="1">
      <c r="B3178" s="87">
        <v>512.16999999999996</v>
      </c>
      <c r="C3178" s="88">
        <v>710.29</v>
      </c>
      <c r="D3178" s="88">
        <v>0</v>
      </c>
      <c r="E3178" s="88">
        <v>0</v>
      </c>
      <c r="F3178" s="89">
        <v>64.92</v>
      </c>
    </row>
    <row r="3179" spans="2:6" ht="15.6" thickBot="1">
      <c r="B3179" s="82">
        <v>481.17</v>
      </c>
      <c r="C3179" s="86">
        <v>713.35</v>
      </c>
      <c r="D3179" s="86">
        <v>0</v>
      </c>
      <c r="E3179" s="86">
        <v>0</v>
      </c>
      <c r="F3179" s="83">
        <v>64.92</v>
      </c>
    </row>
    <row r="3180" spans="2:6" ht="15.6" thickBot="1">
      <c r="B3180" s="87">
        <v>450.17</v>
      </c>
      <c r="C3180" s="88">
        <v>716.4</v>
      </c>
      <c r="D3180" s="88">
        <v>0</v>
      </c>
      <c r="E3180" s="88">
        <v>0</v>
      </c>
      <c r="F3180" s="89">
        <v>64.92</v>
      </c>
    </row>
    <row r="3181" spans="2:6" ht="15.6" thickBot="1">
      <c r="B3181" s="82">
        <v>419.17</v>
      </c>
      <c r="C3181" s="86">
        <v>719.46</v>
      </c>
      <c r="D3181" s="86">
        <v>0</v>
      </c>
      <c r="E3181" s="86">
        <v>0</v>
      </c>
      <c r="F3181" s="83">
        <v>64.92</v>
      </c>
    </row>
    <row r="3182" spans="2:6" ht="15.6" thickBot="1">
      <c r="B3182" s="87">
        <v>388.17</v>
      </c>
      <c r="C3182" s="88">
        <v>722.51</v>
      </c>
      <c r="D3182" s="88">
        <v>0</v>
      </c>
      <c r="E3182" s="88">
        <v>0</v>
      </c>
      <c r="F3182" s="89">
        <v>64.92</v>
      </c>
    </row>
    <row r="3183" spans="2:6" ht="15.6" thickBot="1">
      <c r="B3183" s="82">
        <v>357.17</v>
      </c>
      <c r="C3183" s="86">
        <v>725.57</v>
      </c>
      <c r="D3183" s="86">
        <v>0</v>
      </c>
      <c r="E3183" s="86">
        <v>0</v>
      </c>
      <c r="F3183" s="83">
        <v>64.930000000000007</v>
      </c>
    </row>
    <row r="3184" spans="2:6" ht="15.6" thickBot="1">
      <c r="B3184" s="87">
        <v>326.17</v>
      </c>
      <c r="C3184" s="88">
        <v>728.62</v>
      </c>
      <c r="D3184" s="88">
        <v>0</v>
      </c>
      <c r="E3184" s="88">
        <v>0</v>
      </c>
      <c r="F3184" s="89">
        <v>64.930000000000007</v>
      </c>
    </row>
    <row r="3185" spans="2:6" ht="15.6" thickBot="1">
      <c r="B3185" s="82">
        <v>295.17</v>
      </c>
      <c r="C3185" s="86">
        <v>731.68</v>
      </c>
      <c r="D3185" s="86">
        <v>0</v>
      </c>
      <c r="E3185" s="86">
        <v>0</v>
      </c>
      <c r="F3185" s="83">
        <v>64.930000000000007</v>
      </c>
    </row>
    <row r="3186" spans="2:6" ht="15.6" thickBot="1">
      <c r="B3186" s="87">
        <v>264.17</v>
      </c>
      <c r="C3186" s="88">
        <v>734.73</v>
      </c>
      <c r="D3186" s="88">
        <v>0</v>
      </c>
      <c r="E3186" s="88">
        <v>0</v>
      </c>
      <c r="F3186" s="89">
        <v>64.930000000000007</v>
      </c>
    </row>
    <row r="3187" spans="2:6" ht="15.6" thickBot="1">
      <c r="B3187" s="82">
        <v>233.17</v>
      </c>
      <c r="C3187" s="86">
        <v>737.79</v>
      </c>
      <c r="D3187" s="86">
        <v>0</v>
      </c>
      <c r="E3187" s="86">
        <v>0</v>
      </c>
      <c r="F3187" s="83">
        <v>64.930000000000007</v>
      </c>
    </row>
    <row r="3188" spans="2:6" ht="15.6" thickBot="1">
      <c r="B3188" s="87">
        <v>202.17</v>
      </c>
      <c r="C3188" s="88">
        <v>740.84</v>
      </c>
      <c r="D3188" s="88">
        <v>0</v>
      </c>
      <c r="E3188" s="88">
        <v>0</v>
      </c>
      <c r="F3188" s="89">
        <v>64.930000000000007</v>
      </c>
    </row>
    <row r="3189" spans="2:6" ht="15.6" thickBot="1">
      <c r="B3189" s="82">
        <v>171.17</v>
      </c>
      <c r="C3189" s="86">
        <v>743.9</v>
      </c>
      <c r="D3189" s="86">
        <v>0</v>
      </c>
      <c r="E3189" s="86">
        <v>0</v>
      </c>
      <c r="F3189" s="83">
        <v>64.930000000000007</v>
      </c>
    </row>
    <row r="3190" spans="2:6" ht="15.6" thickBot="1">
      <c r="B3190" s="87">
        <v>140.16999999999999</v>
      </c>
      <c r="C3190" s="88">
        <v>746.95</v>
      </c>
      <c r="D3190" s="88">
        <v>0</v>
      </c>
      <c r="E3190" s="88">
        <v>0</v>
      </c>
      <c r="F3190" s="89">
        <v>64.930000000000007</v>
      </c>
    </row>
    <row r="3191" spans="2:6" ht="15.6" thickBot="1">
      <c r="B3191" s="82">
        <v>109.17</v>
      </c>
      <c r="C3191" s="86">
        <v>750.01</v>
      </c>
      <c r="D3191" s="86">
        <v>0</v>
      </c>
      <c r="E3191" s="86">
        <v>0</v>
      </c>
      <c r="F3191" s="83">
        <v>64.930000000000007</v>
      </c>
    </row>
    <row r="3192" spans="2:6" ht="15.6" thickBot="1">
      <c r="B3192" s="87">
        <v>78.17</v>
      </c>
      <c r="C3192" s="88">
        <v>753.06</v>
      </c>
      <c r="D3192" s="88">
        <v>0</v>
      </c>
      <c r="E3192" s="88">
        <v>0</v>
      </c>
      <c r="F3192" s="89">
        <v>64.930000000000007</v>
      </c>
    </row>
    <row r="3193" spans="2:6" ht="15.6" thickBot="1">
      <c r="B3193" s="82">
        <v>47.17</v>
      </c>
      <c r="C3193" s="86">
        <v>756.12</v>
      </c>
      <c r="D3193" s="86">
        <v>0</v>
      </c>
      <c r="E3193" s="86">
        <v>0</v>
      </c>
      <c r="F3193" s="83">
        <v>64.930000000000007</v>
      </c>
    </row>
    <row r="3194" spans="2:6" ht="15.6" thickBot="1">
      <c r="B3194" s="87">
        <v>16.170000000000002</v>
      </c>
      <c r="C3194" s="88">
        <v>759.17</v>
      </c>
      <c r="D3194" s="88">
        <v>0</v>
      </c>
      <c r="E3194" s="88">
        <v>0</v>
      </c>
      <c r="F3194" s="89">
        <v>64.930000000000007</v>
      </c>
    </row>
    <row r="3195" spans="2:6" ht="15.6" thickBot="1">
      <c r="B3195" s="82">
        <v>0</v>
      </c>
      <c r="C3195" s="86">
        <v>760.77</v>
      </c>
      <c r="D3195" s="86">
        <v>0</v>
      </c>
      <c r="E3195" s="86">
        <v>0</v>
      </c>
      <c r="F3195" s="83">
        <v>64.930000000000007</v>
      </c>
    </row>
    <row r="3196" spans="2:6" ht="15.6" thickBot="1">
      <c r="B3196" s="87">
        <v>9000</v>
      </c>
      <c r="C3196" s="88">
        <v>-1.67</v>
      </c>
      <c r="D3196" s="88">
        <v>0</v>
      </c>
      <c r="E3196" s="88">
        <v>0</v>
      </c>
      <c r="F3196" s="89">
        <v>0</v>
      </c>
    </row>
    <row r="3197" spans="2:6" ht="15.6" thickBot="1">
      <c r="B3197" s="82">
        <v>8999.5300000000007</v>
      </c>
      <c r="C3197" s="86">
        <v>-1.67</v>
      </c>
      <c r="D3197" s="86">
        <v>0</v>
      </c>
      <c r="E3197" s="86">
        <v>0</v>
      </c>
      <c r="F3197" s="83">
        <v>0</v>
      </c>
    </row>
    <row r="3198" spans="2:6" ht="15.6" thickBot="1">
      <c r="B3198" s="87">
        <v>8999.52</v>
      </c>
      <c r="C3198" s="88">
        <v>-1.67</v>
      </c>
      <c r="D3198" s="88">
        <v>0</v>
      </c>
      <c r="E3198" s="88">
        <v>0</v>
      </c>
      <c r="F3198" s="89">
        <v>0</v>
      </c>
    </row>
    <row r="3199" spans="2:6" ht="15.6" thickBot="1">
      <c r="B3199" s="82">
        <v>8999.0499999999993</v>
      </c>
      <c r="C3199" s="86">
        <v>-1.67</v>
      </c>
      <c r="D3199" s="86">
        <v>0</v>
      </c>
      <c r="E3199" s="86">
        <v>0</v>
      </c>
      <c r="F3199" s="83">
        <v>0</v>
      </c>
    </row>
    <row r="3200" spans="2:6" ht="15.6" thickBot="1">
      <c r="B3200" s="87">
        <v>8989.2000000000007</v>
      </c>
      <c r="C3200" s="88">
        <v>-1.38</v>
      </c>
      <c r="D3200" s="88">
        <v>0</v>
      </c>
      <c r="E3200" s="88">
        <v>0</v>
      </c>
      <c r="F3200" s="89">
        <v>0</v>
      </c>
    </row>
    <row r="3201" spans="2:6" ht="15.6" thickBot="1">
      <c r="B3201" s="82">
        <v>8979.36</v>
      </c>
      <c r="C3201" s="86">
        <v>-1.08</v>
      </c>
      <c r="D3201" s="86">
        <v>0</v>
      </c>
      <c r="E3201" s="86">
        <v>0</v>
      </c>
      <c r="F3201" s="83">
        <v>0</v>
      </c>
    </row>
    <row r="3202" spans="2:6" ht="15.6" thickBot="1">
      <c r="B3202" s="87">
        <v>8975.17</v>
      </c>
      <c r="C3202" s="88">
        <v>-0.96</v>
      </c>
      <c r="D3202" s="88">
        <v>0</v>
      </c>
      <c r="E3202" s="88">
        <v>0</v>
      </c>
      <c r="F3202" s="89">
        <v>0</v>
      </c>
    </row>
    <row r="3203" spans="2:6" ht="15.6" thickBot="1">
      <c r="B3203" s="82">
        <v>8973.5</v>
      </c>
      <c r="C3203" s="86">
        <v>-0.89</v>
      </c>
      <c r="D3203" s="86">
        <v>0</v>
      </c>
      <c r="E3203" s="86">
        <v>0</v>
      </c>
      <c r="F3203" s="83">
        <v>0</v>
      </c>
    </row>
    <row r="3204" spans="2:6" ht="15.6" thickBot="1">
      <c r="B3204" s="87">
        <v>8963.66</v>
      </c>
      <c r="C3204" s="88">
        <v>-0.47</v>
      </c>
      <c r="D3204" s="88">
        <v>0</v>
      </c>
      <c r="E3204" s="88">
        <v>0</v>
      </c>
      <c r="F3204" s="89">
        <v>0</v>
      </c>
    </row>
    <row r="3205" spans="2:6" ht="15.6" thickBot="1">
      <c r="B3205" s="82">
        <v>8953.82</v>
      </c>
      <c r="C3205" s="86">
        <v>-0.05</v>
      </c>
      <c r="D3205" s="86">
        <v>0</v>
      </c>
      <c r="E3205" s="86">
        <v>0</v>
      </c>
      <c r="F3205" s="83">
        <v>0</v>
      </c>
    </row>
    <row r="3206" spans="2:6" ht="15.6" thickBot="1">
      <c r="B3206" s="87">
        <v>8944.5</v>
      </c>
      <c r="C3206" s="88">
        <v>0.35</v>
      </c>
      <c r="D3206" s="88">
        <v>0</v>
      </c>
      <c r="E3206" s="88">
        <v>0</v>
      </c>
      <c r="F3206" s="89">
        <v>0</v>
      </c>
    </row>
    <row r="3207" spans="2:6" ht="15.6" thickBot="1">
      <c r="B3207" s="82">
        <v>8944.17</v>
      </c>
      <c r="C3207" s="86">
        <v>0.36</v>
      </c>
      <c r="D3207" s="86">
        <v>0</v>
      </c>
      <c r="E3207" s="86">
        <v>0</v>
      </c>
      <c r="F3207" s="83">
        <v>0</v>
      </c>
    </row>
    <row r="3208" spans="2:6" ht="15.6" thickBot="1">
      <c r="B3208" s="87">
        <v>8942.5</v>
      </c>
      <c r="C3208" s="88">
        <v>0.44</v>
      </c>
      <c r="D3208" s="88">
        <v>0</v>
      </c>
      <c r="E3208" s="88">
        <v>0</v>
      </c>
      <c r="F3208" s="89">
        <v>0</v>
      </c>
    </row>
    <row r="3209" spans="2:6" ht="15.6" thickBot="1">
      <c r="B3209" s="82">
        <v>8932.66</v>
      </c>
      <c r="C3209" s="86">
        <v>0.88</v>
      </c>
      <c r="D3209" s="86">
        <v>0</v>
      </c>
      <c r="E3209" s="86">
        <v>0</v>
      </c>
      <c r="F3209" s="83">
        <v>0</v>
      </c>
    </row>
    <row r="3210" spans="2:6" ht="15.6" thickBot="1">
      <c r="B3210" s="87">
        <v>8922.82</v>
      </c>
      <c r="C3210" s="88">
        <v>1.33</v>
      </c>
      <c r="D3210" s="88">
        <v>0</v>
      </c>
      <c r="E3210" s="88">
        <v>0</v>
      </c>
      <c r="F3210" s="89">
        <v>0</v>
      </c>
    </row>
    <row r="3211" spans="2:6" ht="15.6" thickBot="1">
      <c r="B3211" s="82">
        <v>8913.5</v>
      </c>
      <c r="C3211" s="86">
        <v>1.75</v>
      </c>
      <c r="D3211" s="86">
        <v>0</v>
      </c>
      <c r="E3211" s="86">
        <v>0</v>
      </c>
      <c r="F3211" s="83">
        <v>0</v>
      </c>
    </row>
    <row r="3212" spans="2:6" ht="15.6" thickBot="1">
      <c r="B3212" s="87">
        <v>8913.17</v>
      </c>
      <c r="C3212" s="88">
        <v>1.76</v>
      </c>
      <c r="D3212" s="88">
        <v>0</v>
      </c>
      <c r="E3212" s="88">
        <v>0</v>
      </c>
      <c r="F3212" s="89">
        <v>0</v>
      </c>
    </row>
    <row r="3213" spans="2:6" ht="15.6" thickBot="1">
      <c r="B3213" s="82">
        <v>8911.5</v>
      </c>
      <c r="C3213" s="86">
        <v>1.84</v>
      </c>
      <c r="D3213" s="86">
        <v>0</v>
      </c>
      <c r="E3213" s="86">
        <v>0</v>
      </c>
      <c r="F3213" s="83">
        <v>0</v>
      </c>
    </row>
    <row r="3214" spans="2:6" ht="15.6" thickBot="1">
      <c r="B3214" s="87">
        <v>8901.66</v>
      </c>
      <c r="C3214" s="88">
        <v>2.25</v>
      </c>
      <c r="D3214" s="88">
        <v>0</v>
      </c>
      <c r="E3214" s="88">
        <v>0</v>
      </c>
      <c r="F3214" s="89">
        <v>0</v>
      </c>
    </row>
    <row r="3215" spans="2:6" ht="15.6" thickBot="1">
      <c r="B3215" s="82">
        <v>8891.82</v>
      </c>
      <c r="C3215" s="86">
        <v>2.67</v>
      </c>
      <c r="D3215" s="86">
        <v>0</v>
      </c>
      <c r="E3215" s="86">
        <v>0</v>
      </c>
      <c r="F3215" s="83">
        <v>0</v>
      </c>
    </row>
    <row r="3216" spans="2:6" ht="15.6" thickBot="1">
      <c r="B3216" s="87">
        <v>8882.5</v>
      </c>
      <c r="C3216" s="88">
        <v>3.07</v>
      </c>
      <c r="D3216" s="88">
        <v>0</v>
      </c>
      <c r="E3216" s="88">
        <v>0</v>
      </c>
      <c r="F3216" s="89">
        <v>0</v>
      </c>
    </row>
    <row r="3217" spans="2:6" ht="15.6" thickBot="1">
      <c r="B3217" s="82">
        <v>8882.17</v>
      </c>
      <c r="C3217" s="86">
        <v>3.08</v>
      </c>
      <c r="D3217" s="86">
        <v>0</v>
      </c>
      <c r="E3217" s="86">
        <v>0</v>
      </c>
      <c r="F3217" s="83">
        <v>0</v>
      </c>
    </row>
    <row r="3218" spans="2:6" ht="15.6" thickBot="1">
      <c r="B3218" s="87">
        <v>8880.5</v>
      </c>
      <c r="C3218" s="88">
        <v>3.15</v>
      </c>
      <c r="D3218" s="88">
        <v>0</v>
      </c>
      <c r="E3218" s="88">
        <v>0</v>
      </c>
      <c r="F3218" s="89">
        <v>0</v>
      </c>
    </row>
    <row r="3219" spans="2:6" ht="15.6" thickBot="1">
      <c r="B3219" s="82">
        <v>8870.66</v>
      </c>
      <c r="C3219" s="86">
        <v>3.57</v>
      </c>
      <c r="D3219" s="86">
        <v>0</v>
      </c>
      <c r="E3219" s="86">
        <v>0</v>
      </c>
      <c r="F3219" s="83">
        <v>0</v>
      </c>
    </row>
    <row r="3220" spans="2:6" ht="15.6" thickBot="1">
      <c r="B3220" s="87">
        <v>8860.82</v>
      </c>
      <c r="C3220" s="88">
        <v>3.99</v>
      </c>
      <c r="D3220" s="88">
        <v>0</v>
      </c>
      <c r="E3220" s="88">
        <v>0</v>
      </c>
      <c r="F3220" s="89">
        <v>0</v>
      </c>
    </row>
    <row r="3221" spans="2:6" ht="15.6" thickBot="1">
      <c r="B3221" s="82">
        <v>8851.5</v>
      </c>
      <c r="C3221" s="86">
        <v>4.38</v>
      </c>
      <c r="D3221" s="86">
        <v>0</v>
      </c>
      <c r="E3221" s="86">
        <v>0</v>
      </c>
      <c r="F3221" s="83">
        <v>0</v>
      </c>
    </row>
    <row r="3222" spans="2:6" ht="15.6" thickBot="1">
      <c r="B3222" s="87">
        <v>8851.17</v>
      </c>
      <c r="C3222" s="88">
        <v>4.4000000000000004</v>
      </c>
      <c r="D3222" s="88">
        <v>0</v>
      </c>
      <c r="E3222" s="88">
        <v>0</v>
      </c>
      <c r="F3222" s="89">
        <v>0</v>
      </c>
    </row>
    <row r="3223" spans="2:6" ht="15.6" thickBot="1">
      <c r="B3223" s="82">
        <v>8849.5</v>
      </c>
      <c r="C3223" s="86">
        <v>4.47</v>
      </c>
      <c r="D3223" s="86">
        <v>0</v>
      </c>
      <c r="E3223" s="86">
        <v>0</v>
      </c>
      <c r="F3223" s="83">
        <v>0</v>
      </c>
    </row>
    <row r="3224" spans="2:6" ht="15.6" thickBot="1">
      <c r="B3224" s="87">
        <v>8839.66</v>
      </c>
      <c r="C3224" s="88">
        <v>4.88</v>
      </c>
      <c r="D3224" s="88">
        <v>0</v>
      </c>
      <c r="E3224" s="88">
        <v>0</v>
      </c>
      <c r="F3224" s="89">
        <v>0</v>
      </c>
    </row>
    <row r="3225" spans="2:6" ht="15.6" thickBot="1">
      <c r="B3225" s="82">
        <v>8829.82</v>
      </c>
      <c r="C3225" s="86">
        <v>5.3</v>
      </c>
      <c r="D3225" s="86">
        <v>0</v>
      </c>
      <c r="E3225" s="86">
        <v>0</v>
      </c>
      <c r="F3225" s="83">
        <v>0</v>
      </c>
    </row>
    <row r="3226" spans="2:6" ht="15.6" thickBot="1">
      <c r="B3226" s="87">
        <v>8820.5</v>
      </c>
      <c r="C3226" s="88">
        <v>5.7</v>
      </c>
      <c r="D3226" s="88">
        <v>0</v>
      </c>
      <c r="E3226" s="88">
        <v>0</v>
      </c>
      <c r="F3226" s="89">
        <v>0</v>
      </c>
    </row>
    <row r="3227" spans="2:6" ht="15.6" thickBot="1">
      <c r="B3227" s="82">
        <v>8820.17</v>
      </c>
      <c r="C3227" s="86">
        <v>5.71</v>
      </c>
      <c r="D3227" s="86">
        <v>0</v>
      </c>
      <c r="E3227" s="86">
        <v>0</v>
      </c>
      <c r="F3227" s="83">
        <v>0</v>
      </c>
    </row>
    <row r="3228" spans="2:6" ht="15.6" thickBot="1">
      <c r="B3228" s="87">
        <v>8789.17</v>
      </c>
      <c r="C3228" s="88">
        <v>7.47</v>
      </c>
      <c r="D3228" s="88">
        <v>0</v>
      </c>
      <c r="E3228" s="88">
        <v>0</v>
      </c>
      <c r="F3228" s="89">
        <v>0</v>
      </c>
    </row>
    <row r="3229" spans="2:6" ht="15.6" thickBot="1">
      <c r="B3229" s="82">
        <v>8758.17</v>
      </c>
      <c r="C3229" s="86">
        <v>9.2200000000000006</v>
      </c>
      <c r="D3229" s="86">
        <v>0</v>
      </c>
      <c r="E3229" s="86">
        <v>0</v>
      </c>
      <c r="F3229" s="83">
        <v>0</v>
      </c>
    </row>
    <row r="3230" spans="2:6" ht="15.6" thickBot="1">
      <c r="B3230" s="87">
        <v>8727.17</v>
      </c>
      <c r="C3230" s="88">
        <v>10.97</v>
      </c>
      <c r="D3230" s="88">
        <v>0</v>
      </c>
      <c r="E3230" s="88">
        <v>0</v>
      </c>
      <c r="F3230" s="89">
        <v>0</v>
      </c>
    </row>
    <row r="3231" spans="2:6" ht="15.6" thickBot="1">
      <c r="B3231" s="82">
        <v>8696.17</v>
      </c>
      <c r="C3231" s="86">
        <v>12.72</v>
      </c>
      <c r="D3231" s="86">
        <v>0</v>
      </c>
      <c r="E3231" s="86">
        <v>0</v>
      </c>
      <c r="F3231" s="83">
        <v>0</v>
      </c>
    </row>
    <row r="3232" spans="2:6" ht="15.6" thickBot="1">
      <c r="B3232" s="87">
        <v>8665.17</v>
      </c>
      <c r="C3232" s="88">
        <v>14.47</v>
      </c>
      <c r="D3232" s="88">
        <v>0</v>
      </c>
      <c r="E3232" s="88">
        <v>0</v>
      </c>
      <c r="F3232" s="89">
        <v>0</v>
      </c>
    </row>
    <row r="3233" spans="2:6" ht="15.6" thickBot="1">
      <c r="B3233" s="82">
        <v>8634.17</v>
      </c>
      <c r="C3233" s="86">
        <v>16.22</v>
      </c>
      <c r="D3233" s="86">
        <v>0</v>
      </c>
      <c r="E3233" s="86">
        <v>0</v>
      </c>
      <c r="F3233" s="83">
        <v>0</v>
      </c>
    </row>
    <row r="3234" spans="2:6" ht="15.6" thickBot="1">
      <c r="B3234" s="87">
        <v>8603.17</v>
      </c>
      <c r="C3234" s="88">
        <v>17.97</v>
      </c>
      <c r="D3234" s="88">
        <v>0</v>
      </c>
      <c r="E3234" s="88">
        <v>0</v>
      </c>
      <c r="F3234" s="89">
        <v>0</v>
      </c>
    </row>
    <row r="3235" spans="2:6" ht="15.6" thickBot="1">
      <c r="B3235" s="82">
        <v>8572.17</v>
      </c>
      <c r="C3235" s="86">
        <v>19.72</v>
      </c>
      <c r="D3235" s="86">
        <v>0</v>
      </c>
      <c r="E3235" s="86">
        <v>0</v>
      </c>
      <c r="F3235" s="83">
        <v>0</v>
      </c>
    </row>
    <row r="3236" spans="2:6" ht="15.6" thickBot="1">
      <c r="B3236" s="87">
        <v>8541.17</v>
      </c>
      <c r="C3236" s="88">
        <v>21.46</v>
      </c>
      <c r="D3236" s="88">
        <v>0</v>
      </c>
      <c r="E3236" s="88">
        <v>0</v>
      </c>
      <c r="F3236" s="89">
        <v>0</v>
      </c>
    </row>
    <row r="3237" spans="2:6" ht="15.6" thickBot="1">
      <c r="B3237" s="82">
        <v>8510.17</v>
      </c>
      <c r="C3237" s="86">
        <v>23.2</v>
      </c>
      <c r="D3237" s="86">
        <v>0</v>
      </c>
      <c r="E3237" s="86">
        <v>0</v>
      </c>
      <c r="F3237" s="83">
        <v>0</v>
      </c>
    </row>
    <row r="3238" spans="2:6" ht="15.6" thickBot="1">
      <c r="B3238" s="87">
        <v>8479.17</v>
      </c>
      <c r="C3238" s="88">
        <v>24.94</v>
      </c>
      <c r="D3238" s="88">
        <v>0</v>
      </c>
      <c r="E3238" s="88">
        <v>0</v>
      </c>
      <c r="F3238" s="89">
        <v>0</v>
      </c>
    </row>
    <row r="3239" spans="2:6" ht="15.6" thickBot="1">
      <c r="B3239" s="82">
        <v>8448.17</v>
      </c>
      <c r="C3239" s="86">
        <v>26.68</v>
      </c>
      <c r="D3239" s="86">
        <v>0</v>
      </c>
      <c r="E3239" s="86">
        <v>0</v>
      </c>
      <c r="F3239" s="83">
        <v>0</v>
      </c>
    </row>
    <row r="3240" spans="2:6" ht="15.6" thickBot="1">
      <c r="B3240" s="87">
        <v>8417.17</v>
      </c>
      <c r="C3240" s="88">
        <v>28.42</v>
      </c>
      <c r="D3240" s="88">
        <v>0</v>
      </c>
      <c r="E3240" s="88">
        <v>0</v>
      </c>
      <c r="F3240" s="89">
        <v>0</v>
      </c>
    </row>
    <row r="3241" spans="2:6" ht="15.6" thickBot="1">
      <c r="B3241" s="82">
        <v>8386.17</v>
      </c>
      <c r="C3241" s="86">
        <v>30.16</v>
      </c>
      <c r="D3241" s="86">
        <v>0</v>
      </c>
      <c r="E3241" s="86">
        <v>0</v>
      </c>
      <c r="F3241" s="83">
        <v>0</v>
      </c>
    </row>
    <row r="3242" spans="2:6" ht="15.6" thickBot="1">
      <c r="B3242" s="87">
        <v>8355.17</v>
      </c>
      <c r="C3242" s="88">
        <v>31.89</v>
      </c>
      <c r="D3242" s="88">
        <v>0</v>
      </c>
      <c r="E3242" s="88">
        <v>0</v>
      </c>
      <c r="F3242" s="89">
        <v>0</v>
      </c>
    </row>
    <row r="3243" spans="2:6" ht="15.6" thickBot="1">
      <c r="B3243" s="82">
        <v>8324.17</v>
      </c>
      <c r="C3243" s="86">
        <v>33.630000000000003</v>
      </c>
      <c r="D3243" s="86">
        <v>0</v>
      </c>
      <c r="E3243" s="86">
        <v>0</v>
      </c>
      <c r="F3243" s="83">
        <v>0</v>
      </c>
    </row>
    <row r="3244" spans="2:6" ht="15.6" thickBot="1">
      <c r="B3244" s="87">
        <v>8293.17</v>
      </c>
      <c r="C3244" s="88">
        <v>35.36</v>
      </c>
      <c r="D3244" s="88">
        <v>0</v>
      </c>
      <c r="E3244" s="88">
        <v>0</v>
      </c>
      <c r="F3244" s="89">
        <v>0</v>
      </c>
    </row>
    <row r="3245" spans="2:6" ht="15.6" thickBot="1">
      <c r="B3245" s="82">
        <v>8262.17</v>
      </c>
      <c r="C3245" s="86">
        <v>37.090000000000003</v>
      </c>
      <c r="D3245" s="86">
        <v>0</v>
      </c>
      <c r="E3245" s="86">
        <v>0</v>
      </c>
      <c r="F3245" s="83">
        <v>0</v>
      </c>
    </row>
    <row r="3246" spans="2:6" ht="15.6" thickBot="1">
      <c r="B3246" s="87">
        <v>8231.17</v>
      </c>
      <c r="C3246" s="88">
        <v>38.82</v>
      </c>
      <c r="D3246" s="88">
        <v>0</v>
      </c>
      <c r="E3246" s="88">
        <v>0</v>
      </c>
      <c r="F3246" s="89">
        <v>0</v>
      </c>
    </row>
    <row r="3247" spans="2:6" ht="15.6" thickBot="1">
      <c r="B3247" s="82">
        <v>8200.17</v>
      </c>
      <c r="C3247" s="86">
        <v>40.549999999999997</v>
      </c>
      <c r="D3247" s="86">
        <v>0</v>
      </c>
      <c r="E3247" s="86">
        <v>0</v>
      </c>
      <c r="F3247" s="83">
        <v>0</v>
      </c>
    </row>
    <row r="3248" spans="2:6" ht="15.6" thickBot="1">
      <c r="B3248" s="87">
        <v>8169.17</v>
      </c>
      <c r="C3248" s="88">
        <v>42.27</v>
      </c>
      <c r="D3248" s="88">
        <v>0</v>
      </c>
      <c r="E3248" s="88">
        <v>0</v>
      </c>
      <c r="F3248" s="89">
        <v>0</v>
      </c>
    </row>
    <row r="3249" spans="2:6" ht="15.6" thickBot="1">
      <c r="B3249" s="82">
        <v>8138.17</v>
      </c>
      <c r="C3249" s="86">
        <v>44</v>
      </c>
      <c r="D3249" s="86">
        <v>0</v>
      </c>
      <c r="E3249" s="86">
        <v>0</v>
      </c>
      <c r="F3249" s="83">
        <v>0</v>
      </c>
    </row>
    <row r="3250" spans="2:6" ht="15.6" thickBot="1">
      <c r="B3250" s="87">
        <v>8107.17</v>
      </c>
      <c r="C3250" s="88">
        <v>45.72</v>
      </c>
      <c r="D3250" s="88">
        <v>0</v>
      </c>
      <c r="E3250" s="88">
        <v>0</v>
      </c>
      <c r="F3250" s="89">
        <v>0</v>
      </c>
    </row>
    <row r="3251" spans="2:6" ht="15.6" thickBot="1">
      <c r="B3251" s="82">
        <v>8076.17</v>
      </c>
      <c r="C3251" s="86">
        <v>47.44</v>
      </c>
      <c r="D3251" s="86">
        <v>0</v>
      </c>
      <c r="E3251" s="86">
        <v>0</v>
      </c>
      <c r="F3251" s="83">
        <v>0</v>
      </c>
    </row>
    <row r="3252" spans="2:6" ht="15.6" thickBot="1">
      <c r="B3252" s="87">
        <v>8045.17</v>
      </c>
      <c r="C3252" s="88">
        <v>49.16</v>
      </c>
      <c r="D3252" s="88">
        <v>0</v>
      </c>
      <c r="E3252" s="88">
        <v>0</v>
      </c>
      <c r="F3252" s="89">
        <v>0</v>
      </c>
    </row>
    <row r="3253" spans="2:6" ht="15.6" thickBot="1">
      <c r="B3253" s="82">
        <v>8014.17</v>
      </c>
      <c r="C3253" s="86">
        <v>50.88</v>
      </c>
      <c r="D3253" s="86">
        <v>0</v>
      </c>
      <c r="E3253" s="86">
        <v>0</v>
      </c>
      <c r="F3253" s="83">
        <v>0</v>
      </c>
    </row>
    <row r="3254" spans="2:6" ht="15.6" thickBot="1">
      <c r="B3254" s="87">
        <v>7983.17</v>
      </c>
      <c r="C3254" s="88">
        <v>52.6</v>
      </c>
      <c r="D3254" s="88">
        <v>0</v>
      </c>
      <c r="E3254" s="88">
        <v>0</v>
      </c>
      <c r="F3254" s="89">
        <v>0</v>
      </c>
    </row>
    <row r="3255" spans="2:6" ht="15.6" thickBot="1">
      <c r="B3255" s="82">
        <v>7952.17</v>
      </c>
      <c r="C3255" s="86">
        <v>54.32</v>
      </c>
      <c r="D3255" s="86">
        <v>0</v>
      </c>
      <c r="E3255" s="86">
        <v>0</v>
      </c>
      <c r="F3255" s="83">
        <v>0</v>
      </c>
    </row>
    <row r="3256" spans="2:6" ht="15.6" thickBot="1">
      <c r="B3256" s="87">
        <v>7921.17</v>
      </c>
      <c r="C3256" s="88">
        <v>56.03</v>
      </c>
      <c r="D3256" s="88">
        <v>0</v>
      </c>
      <c r="E3256" s="88">
        <v>0</v>
      </c>
      <c r="F3256" s="89">
        <v>0</v>
      </c>
    </row>
    <row r="3257" spans="2:6" ht="15.6" thickBot="1">
      <c r="B3257" s="82">
        <v>7890.17</v>
      </c>
      <c r="C3257" s="86">
        <v>57.74</v>
      </c>
      <c r="D3257" s="86">
        <v>0</v>
      </c>
      <c r="E3257" s="86">
        <v>0</v>
      </c>
      <c r="F3257" s="83">
        <v>0</v>
      </c>
    </row>
    <row r="3258" spans="2:6" ht="15.6" thickBot="1">
      <c r="B3258" s="87">
        <v>7859.17</v>
      </c>
      <c r="C3258" s="88">
        <v>59.46</v>
      </c>
      <c r="D3258" s="88">
        <v>0</v>
      </c>
      <c r="E3258" s="88">
        <v>0</v>
      </c>
      <c r="F3258" s="89">
        <v>0</v>
      </c>
    </row>
    <row r="3259" spans="2:6" ht="15.6" thickBot="1">
      <c r="B3259" s="82">
        <v>7828.17</v>
      </c>
      <c r="C3259" s="86">
        <v>61.17</v>
      </c>
      <c r="D3259" s="86">
        <v>0</v>
      </c>
      <c r="E3259" s="86">
        <v>0</v>
      </c>
      <c r="F3259" s="83">
        <v>0</v>
      </c>
    </row>
    <row r="3260" spans="2:6" ht="15.6" thickBot="1">
      <c r="B3260" s="87">
        <v>7797.17</v>
      </c>
      <c r="C3260" s="88">
        <v>62.88</v>
      </c>
      <c r="D3260" s="88">
        <v>0</v>
      </c>
      <c r="E3260" s="88">
        <v>0</v>
      </c>
      <c r="F3260" s="89">
        <v>0</v>
      </c>
    </row>
    <row r="3261" spans="2:6" ht="15.6" thickBot="1">
      <c r="B3261" s="82">
        <v>7766.17</v>
      </c>
      <c r="C3261" s="86">
        <v>64.58</v>
      </c>
      <c r="D3261" s="86">
        <v>0</v>
      </c>
      <c r="E3261" s="86">
        <v>0</v>
      </c>
      <c r="F3261" s="83">
        <v>0</v>
      </c>
    </row>
    <row r="3262" spans="2:6" ht="15.6" thickBot="1">
      <c r="B3262" s="87">
        <v>7735.17</v>
      </c>
      <c r="C3262" s="88">
        <v>66.290000000000006</v>
      </c>
      <c r="D3262" s="88">
        <v>0</v>
      </c>
      <c r="E3262" s="88">
        <v>0</v>
      </c>
      <c r="F3262" s="89">
        <v>0</v>
      </c>
    </row>
    <row r="3263" spans="2:6" ht="15.6" thickBot="1">
      <c r="B3263" s="82">
        <v>7704.17</v>
      </c>
      <c r="C3263" s="86">
        <v>67.989999999999995</v>
      </c>
      <c r="D3263" s="86">
        <v>0</v>
      </c>
      <c r="E3263" s="86">
        <v>0</v>
      </c>
      <c r="F3263" s="83">
        <v>0</v>
      </c>
    </row>
    <row r="3264" spans="2:6" ht="15.6" thickBot="1">
      <c r="B3264" s="87">
        <v>7673.17</v>
      </c>
      <c r="C3264" s="88">
        <v>69.7</v>
      </c>
      <c r="D3264" s="88">
        <v>0</v>
      </c>
      <c r="E3264" s="88">
        <v>0</v>
      </c>
      <c r="F3264" s="89">
        <v>0</v>
      </c>
    </row>
    <row r="3265" spans="2:6" ht="15.6" thickBot="1">
      <c r="B3265" s="82">
        <v>7642.17</v>
      </c>
      <c r="C3265" s="86">
        <v>71.400000000000006</v>
      </c>
      <c r="D3265" s="86">
        <v>0</v>
      </c>
      <c r="E3265" s="86">
        <v>0</v>
      </c>
      <c r="F3265" s="83">
        <v>0</v>
      </c>
    </row>
    <row r="3266" spans="2:6" ht="15.6" thickBot="1">
      <c r="B3266" s="87">
        <v>7611.17</v>
      </c>
      <c r="C3266" s="88">
        <v>73.099999999999994</v>
      </c>
      <c r="D3266" s="88">
        <v>0</v>
      </c>
      <c r="E3266" s="88">
        <v>0</v>
      </c>
      <c r="F3266" s="89">
        <v>0</v>
      </c>
    </row>
    <row r="3267" spans="2:6" ht="15.6" thickBot="1">
      <c r="B3267" s="82">
        <v>7580.17</v>
      </c>
      <c r="C3267" s="86">
        <v>74.790000000000006</v>
      </c>
      <c r="D3267" s="86">
        <v>0</v>
      </c>
      <c r="E3267" s="86">
        <v>0</v>
      </c>
      <c r="F3267" s="83">
        <v>0</v>
      </c>
    </row>
    <row r="3268" spans="2:6" ht="15.6" thickBot="1">
      <c r="B3268" s="87">
        <v>7549.17</v>
      </c>
      <c r="C3268" s="88">
        <v>76.489999999999995</v>
      </c>
      <c r="D3268" s="88">
        <v>0</v>
      </c>
      <c r="E3268" s="88">
        <v>0</v>
      </c>
      <c r="F3268" s="89">
        <v>0</v>
      </c>
    </row>
    <row r="3269" spans="2:6" ht="15.6" thickBot="1">
      <c r="B3269" s="82">
        <v>7518.17</v>
      </c>
      <c r="C3269" s="86">
        <v>78.19</v>
      </c>
      <c r="D3269" s="86">
        <v>0</v>
      </c>
      <c r="E3269" s="86">
        <v>0</v>
      </c>
      <c r="F3269" s="83">
        <v>0</v>
      </c>
    </row>
    <row r="3270" spans="2:6" ht="15.6" thickBot="1">
      <c r="B3270" s="87">
        <v>7487.17</v>
      </c>
      <c r="C3270" s="88">
        <v>79.88</v>
      </c>
      <c r="D3270" s="88">
        <v>0</v>
      </c>
      <c r="E3270" s="88">
        <v>0</v>
      </c>
      <c r="F3270" s="89">
        <v>0</v>
      </c>
    </row>
    <row r="3271" spans="2:6" ht="15.6" thickBot="1">
      <c r="B3271" s="82">
        <v>7456.17</v>
      </c>
      <c r="C3271" s="86">
        <v>81.569999999999993</v>
      </c>
      <c r="D3271" s="86">
        <v>0</v>
      </c>
      <c r="E3271" s="86">
        <v>0</v>
      </c>
      <c r="F3271" s="83">
        <v>0</v>
      </c>
    </row>
    <row r="3272" spans="2:6" ht="15.6" thickBot="1">
      <c r="B3272" s="87">
        <v>7425.17</v>
      </c>
      <c r="C3272" s="88">
        <v>83.26</v>
      </c>
      <c r="D3272" s="88">
        <v>0</v>
      </c>
      <c r="E3272" s="88">
        <v>0</v>
      </c>
      <c r="F3272" s="89">
        <v>0</v>
      </c>
    </row>
    <row r="3273" spans="2:6" ht="15.6" thickBot="1">
      <c r="B3273" s="82">
        <v>7394.17</v>
      </c>
      <c r="C3273" s="86">
        <v>84.95</v>
      </c>
      <c r="D3273" s="86">
        <v>0</v>
      </c>
      <c r="E3273" s="86">
        <v>0</v>
      </c>
      <c r="F3273" s="83">
        <v>0</v>
      </c>
    </row>
    <row r="3274" spans="2:6" ht="15.6" thickBot="1">
      <c r="B3274" s="87">
        <v>7363.17</v>
      </c>
      <c r="C3274" s="88">
        <v>86.64</v>
      </c>
      <c r="D3274" s="88">
        <v>0</v>
      </c>
      <c r="E3274" s="88">
        <v>0</v>
      </c>
      <c r="F3274" s="89">
        <v>0</v>
      </c>
    </row>
    <row r="3275" spans="2:6" ht="15.6" thickBot="1">
      <c r="B3275" s="82">
        <v>7332.17</v>
      </c>
      <c r="C3275" s="86">
        <v>88.33</v>
      </c>
      <c r="D3275" s="86">
        <v>0</v>
      </c>
      <c r="E3275" s="86">
        <v>0</v>
      </c>
      <c r="F3275" s="83">
        <v>0</v>
      </c>
    </row>
    <row r="3276" spans="2:6" ht="15.6" thickBot="1">
      <c r="B3276" s="87">
        <v>7301.17</v>
      </c>
      <c r="C3276" s="88">
        <v>90.01</v>
      </c>
      <c r="D3276" s="88">
        <v>0</v>
      </c>
      <c r="E3276" s="88">
        <v>0</v>
      </c>
      <c r="F3276" s="89">
        <v>0</v>
      </c>
    </row>
    <row r="3277" spans="2:6" ht="15.6" thickBot="1">
      <c r="B3277" s="82">
        <v>7270.17</v>
      </c>
      <c r="C3277" s="86">
        <v>91.7</v>
      </c>
      <c r="D3277" s="86">
        <v>0</v>
      </c>
      <c r="E3277" s="86">
        <v>0</v>
      </c>
      <c r="F3277" s="83">
        <v>0</v>
      </c>
    </row>
    <row r="3278" spans="2:6" ht="15.6" thickBot="1">
      <c r="B3278" s="87">
        <v>7239.17</v>
      </c>
      <c r="C3278" s="88">
        <v>93.38</v>
      </c>
      <c r="D3278" s="88">
        <v>0</v>
      </c>
      <c r="E3278" s="88">
        <v>0</v>
      </c>
      <c r="F3278" s="89">
        <v>0</v>
      </c>
    </row>
    <row r="3279" spans="2:6" ht="15.6" thickBot="1">
      <c r="B3279" s="82">
        <v>7208.17</v>
      </c>
      <c r="C3279" s="86">
        <v>95.06</v>
      </c>
      <c r="D3279" s="86">
        <v>0</v>
      </c>
      <c r="E3279" s="86">
        <v>0</v>
      </c>
      <c r="F3279" s="83">
        <v>0</v>
      </c>
    </row>
    <row r="3280" spans="2:6" ht="15.6" thickBot="1">
      <c r="B3280" s="87">
        <v>7177.17</v>
      </c>
      <c r="C3280" s="88">
        <v>96.74</v>
      </c>
      <c r="D3280" s="88">
        <v>0</v>
      </c>
      <c r="E3280" s="88">
        <v>0</v>
      </c>
      <c r="F3280" s="89">
        <v>0</v>
      </c>
    </row>
    <row r="3281" spans="2:6" ht="15.6" thickBot="1">
      <c r="B3281" s="82">
        <v>7146.17</v>
      </c>
      <c r="C3281" s="86">
        <v>98.42</v>
      </c>
      <c r="D3281" s="86">
        <v>0</v>
      </c>
      <c r="E3281" s="86">
        <v>0</v>
      </c>
      <c r="F3281" s="83">
        <v>0</v>
      </c>
    </row>
    <row r="3282" spans="2:6" ht="15.6" thickBot="1">
      <c r="B3282" s="87">
        <v>7115.17</v>
      </c>
      <c r="C3282" s="88">
        <v>100.09</v>
      </c>
      <c r="D3282" s="88">
        <v>0</v>
      </c>
      <c r="E3282" s="88">
        <v>0</v>
      </c>
      <c r="F3282" s="89">
        <v>0</v>
      </c>
    </row>
    <row r="3283" spans="2:6" ht="15.6" thickBot="1">
      <c r="B3283" s="82">
        <v>7084.17</v>
      </c>
      <c r="C3283" s="86">
        <v>101.77</v>
      </c>
      <c r="D3283" s="86">
        <v>0</v>
      </c>
      <c r="E3283" s="86">
        <v>0</v>
      </c>
      <c r="F3283" s="83">
        <v>0</v>
      </c>
    </row>
    <row r="3284" spans="2:6" ht="15.6" thickBot="1">
      <c r="B3284" s="87">
        <v>7053.17</v>
      </c>
      <c r="C3284" s="88">
        <v>103.44</v>
      </c>
      <c r="D3284" s="88">
        <v>0</v>
      </c>
      <c r="E3284" s="88">
        <v>0</v>
      </c>
      <c r="F3284" s="89">
        <v>0</v>
      </c>
    </row>
    <row r="3285" spans="2:6" ht="15.6" thickBot="1">
      <c r="B3285" s="82">
        <v>7022.17</v>
      </c>
      <c r="C3285" s="86">
        <v>105.11</v>
      </c>
      <c r="D3285" s="86">
        <v>0</v>
      </c>
      <c r="E3285" s="86">
        <v>0</v>
      </c>
      <c r="F3285" s="83">
        <v>0</v>
      </c>
    </row>
    <row r="3286" spans="2:6" ht="15.6" thickBot="1">
      <c r="B3286" s="87">
        <v>6991.17</v>
      </c>
      <c r="C3286" s="88">
        <v>106.78</v>
      </c>
      <c r="D3286" s="88">
        <v>0</v>
      </c>
      <c r="E3286" s="88">
        <v>0</v>
      </c>
      <c r="F3286" s="89">
        <v>0</v>
      </c>
    </row>
    <row r="3287" spans="2:6" ht="15.6" thickBot="1">
      <c r="B3287" s="82">
        <v>6960.17</v>
      </c>
      <c r="C3287" s="86">
        <v>108.45</v>
      </c>
      <c r="D3287" s="86">
        <v>0</v>
      </c>
      <c r="E3287" s="86">
        <v>0</v>
      </c>
      <c r="F3287" s="83">
        <v>0</v>
      </c>
    </row>
    <row r="3288" spans="2:6" ht="15.6" thickBot="1">
      <c r="B3288" s="87">
        <v>6929.17</v>
      </c>
      <c r="C3288" s="88">
        <v>110.12</v>
      </c>
      <c r="D3288" s="88">
        <v>0</v>
      </c>
      <c r="E3288" s="88">
        <v>0</v>
      </c>
      <c r="F3288" s="89">
        <v>0</v>
      </c>
    </row>
    <row r="3289" spans="2:6" ht="15.6" thickBot="1">
      <c r="B3289" s="82">
        <v>6898.17</v>
      </c>
      <c r="C3289" s="86">
        <v>111.78</v>
      </c>
      <c r="D3289" s="86">
        <v>0</v>
      </c>
      <c r="E3289" s="86">
        <v>0</v>
      </c>
      <c r="F3289" s="83">
        <v>0</v>
      </c>
    </row>
    <row r="3290" spans="2:6" ht="15.6" thickBot="1">
      <c r="B3290" s="87">
        <v>6867.17</v>
      </c>
      <c r="C3290" s="88">
        <v>113.45</v>
      </c>
      <c r="D3290" s="88">
        <v>0</v>
      </c>
      <c r="E3290" s="88">
        <v>0</v>
      </c>
      <c r="F3290" s="89">
        <v>0</v>
      </c>
    </row>
    <row r="3291" spans="2:6" ht="15.6" thickBot="1">
      <c r="B3291" s="82">
        <v>6836.17</v>
      </c>
      <c r="C3291" s="86">
        <v>115.11</v>
      </c>
      <c r="D3291" s="86">
        <v>0</v>
      </c>
      <c r="E3291" s="86">
        <v>0</v>
      </c>
      <c r="F3291" s="83">
        <v>0</v>
      </c>
    </row>
    <row r="3292" spans="2:6" ht="15.6" thickBot="1">
      <c r="B3292" s="87">
        <v>6805.17</v>
      </c>
      <c r="C3292" s="88">
        <v>116.77</v>
      </c>
      <c r="D3292" s="88">
        <v>0</v>
      </c>
      <c r="E3292" s="88">
        <v>0</v>
      </c>
      <c r="F3292" s="89">
        <v>0</v>
      </c>
    </row>
    <row r="3293" spans="2:6" ht="15.6" thickBot="1">
      <c r="B3293" s="82">
        <v>6774.17</v>
      </c>
      <c r="C3293" s="86">
        <v>118.43</v>
      </c>
      <c r="D3293" s="86">
        <v>0</v>
      </c>
      <c r="E3293" s="86">
        <v>0</v>
      </c>
      <c r="F3293" s="83">
        <v>0</v>
      </c>
    </row>
    <row r="3294" spans="2:6" ht="15.6" thickBot="1">
      <c r="B3294" s="87">
        <v>6743.17</v>
      </c>
      <c r="C3294" s="88">
        <v>120.09</v>
      </c>
      <c r="D3294" s="88">
        <v>0</v>
      </c>
      <c r="E3294" s="88">
        <v>0</v>
      </c>
      <c r="F3294" s="89">
        <v>0</v>
      </c>
    </row>
    <row r="3295" spans="2:6" ht="15.6" thickBot="1">
      <c r="B3295" s="82">
        <v>6712.17</v>
      </c>
      <c r="C3295" s="86">
        <v>121.75</v>
      </c>
      <c r="D3295" s="86">
        <v>0</v>
      </c>
      <c r="E3295" s="86">
        <v>0</v>
      </c>
      <c r="F3295" s="83">
        <v>0</v>
      </c>
    </row>
    <row r="3296" spans="2:6" ht="15.6" thickBot="1">
      <c r="B3296" s="87">
        <v>6681.17</v>
      </c>
      <c r="C3296" s="88">
        <v>123.4</v>
      </c>
      <c r="D3296" s="88">
        <v>0</v>
      </c>
      <c r="E3296" s="88">
        <v>0</v>
      </c>
      <c r="F3296" s="89">
        <v>0</v>
      </c>
    </row>
    <row r="3297" spans="2:6" ht="15.6" thickBot="1">
      <c r="B3297" s="82">
        <v>6650.17</v>
      </c>
      <c r="C3297" s="86">
        <v>125.06</v>
      </c>
      <c r="D3297" s="86">
        <v>0</v>
      </c>
      <c r="E3297" s="86">
        <v>0</v>
      </c>
      <c r="F3297" s="83">
        <v>0</v>
      </c>
    </row>
    <row r="3298" spans="2:6" ht="15.6" thickBot="1">
      <c r="B3298" s="87">
        <v>6619.17</v>
      </c>
      <c r="C3298" s="88">
        <v>126.71</v>
      </c>
      <c r="D3298" s="88">
        <v>0</v>
      </c>
      <c r="E3298" s="88">
        <v>0</v>
      </c>
      <c r="F3298" s="89">
        <v>0</v>
      </c>
    </row>
    <row r="3299" spans="2:6" ht="15.6" thickBot="1">
      <c r="B3299" s="82">
        <v>6588.17</v>
      </c>
      <c r="C3299" s="86">
        <v>128.36000000000001</v>
      </c>
      <c r="D3299" s="86">
        <v>0</v>
      </c>
      <c r="E3299" s="86">
        <v>0</v>
      </c>
      <c r="F3299" s="83">
        <v>0</v>
      </c>
    </row>
    <row r="3300" spans="2:6" ht="15.6" thickBot="1">
      <c r="B3300" s="87">
        <v>6557.17</v>
      </c>
      <c r="C3300" s="88">
        <v>130.01</v>
      </c>
      <c r="D3300" s="88">
        <v>0</v>
      </c>
      <c r="E3300" s="88">
        <v>0</v>
      </c>
      <c r="F3300" s="89">
        <v>0</v>
      </c>
    </row>
    <row r="3301" spans="2:6" ht="15.6" thickBot="1">
      <c r="B3301" s="82">
        <v>6526.17</v>
      </c>
      <c r="C3301" s="86">
        <v>131.66</v>
      </c>
      <c r="D3301" s="86">
        <v>0</v>
      </c>
      <c r="E3301" s="86">
        <v>0</v>
      </c>
      <c r="F3301" s="83">
        <v>0</v>
      </c>
    </row>
    <row r="3302" spans="2:6" ht="15.6" thickBot="1">
      <c r="B3302" s="87">
        <v>6495.17</v>
      </c>
      <c r="C3302" s="88">
        <v>133.30000000000001</v>
      </c>
      <c r="D3302" s="88">
        <v>0</v>
      </c>
      <c r="E3302" s="88">
        <v>0</v>
      </c>
      <c r="F3302" s="89">
        <v>0</v>
      </c>
    </row>
    <row r="3303" spans="2:6" ht="15.6" thickBot="1">
      <c r="B3303" s="82">
        <v>6464.17</v>
      </c>
      <c r="C3303" s="86">
        <v>134.94999999999999</v>
      </c>
      <c r="D3303" s="86">
        <v>0</v>
      </c>
      <c r="E3303" s="86">
        <v>0</v>
      </c>
      <c r="F3303" s="83">
        <v>0</v>
      </c>
    </row>
    <row r="3304" spans="2:6" ht="15.6" thickBot="1">
      <c r="B3304" s="87">
        <v>6433.17</v>
      </c>
      <c r="C3304" s="88">
        <v>136.59</v>
      </c>
      <c r="D3304" s="88">
        <v>0</v>
      </c>
      <c r="E3304" s="88">
        <v>0</v>
      </c>
      <c r="F3304" s="89">
        <v>0</v>
      </c>
    </row>
    <row r="3305" spans="2:6" ht="15.6" thickBot="1">
      <c r="B3305" s="82">
        <v>6402.17</v>
      </c>
      <c r="C3305" s="86">
        <v>138.22999999999999</v>
      </c>
      <c r="D3305" s="86">
        <v>0</v>
      </c>
      <c r="E3305" s="86">
        <v>0</v>
      </c>
      <c r="F3305" s="83">
        <v>0</v>
      </c>
    </row>
    <row r="3306" spans="2:6" ht="15.6" thickBot="1">
      <c r="B3306" s="87">
        <v>6371.17</v>
      </c>
      <c r="C3306" s="88">
        <v>139.88</v>
      </c>
      <c r="D3306" s="88">
        <v>0</v>
      </c>
      <c r="E3306" s="88">
        <v>0</v>
      </c>
      <c r="F3306" s="89">
        <v>0</v>
      </c>
    </row>
    <row r="3307" spans="2:6" ht="15.6" thickBot="1">
      <c r="B3307" s="82">
        <v>6340.17</v>
      </c>
      <c r="C3307" s="86">
        <v>141.51</v>
      </c>
      <c r="D3307" s="86">
        <v>0</v>
      </c>
      <c r="E3307" s="86">
        <v>0</v>
      </c>
      <c r="F3307" s="83">
        <v>0</v>
      </c>
    </row>
    <row r="3308" spans="2:6" ht="15.6" thickBot="1">
      <c r="B3308" s="87">
        <v>6309.17</v>
      </c>
      <c r="C3308" s="88">
        <v>143.15</v>
      </c>
      <c r="D3308" s="88">
        <v>0</v>
      </c>
      <c r="E3308" s="88">
        <v>0</v>
      </c>
      <c r="F3308" s="89">
        <v>0</v>
      </c>
    </row>
    <row r="3309" spans="2:6" ht="15.6" thickBot="1">
      <c r="B3309" s="82">
        <v>6278.17</v>
      </c>
      <c r="C3309" s="86">
        <v>144.79</v>
      </c>
      <c r="D3309" s="86">
        <v>0</v>
      </c>
      <c r="E3309" s="86">
        <v>0</v>
      </c>
      <c r="F3309" s="83">
        <v>0</v>
      </c>
    </row>
    <row r="3310" spans="2:6" ht="15.6" thickBot="1">
      <c r="B3310" s="87">
        <v>6247.17</v>
      </c>
      <c r="C3310" s="88">
        <v>146.41999999999999</v>
      </c>
      <c r="D3310" s="88">
        <v>0</v>
      </c>
      <c r="E3310" s="88">
        <v>0</v>
      </c>
      <c r="F3310" s="89">
        <v>0</v>
      </c>
    </row>
    <row r="3311" spans="2:6" ht="15.6" thickBot="1">
      <c r="B3311" s="82">
        <v>6216.17</v>
      </c>
      <c r="C3311" s="86">
        <v>148.06</v>
      </c>
      <c r="D3311" s="86">
        <v>0</v>
      </c>
      <c r="E3311" s="86">
        <v>0</v>
      </c>
      <c r="F3311" s="83">
        <v>0</v>
      </c>
    </row>
    <row r="3312" spans="2:6" ht="15.6" thickBot="1">
      <c r="B3312" s="87">
        <v>6185.17</v>
      </c>
      <c r="C3312" s="88">
        <v>149.69</v>
      </c>
      <c r="D3312" s="88">
        <v>0</v>
      </c>
      <c r="E3312" s="88">
        <v>0</v>
      </c>
      <c r="F3312" s="89">
        <v>0</v>
      </c>
    </row>
    <row r="3313" spans="2:6" ht="15.6" thickBot="1">
      <c r="B3313" s="82">
        <v>6154.17</v>
      </c>
      <c r="C3313" s="86">
        <v>151.32</v>
      </c>
      <c r="D3313" s="86">
        <v>0</v>
      </c>
      <c r="E3313" s="86">
        <v>0</v>
      </c>
      <c r="F3313" s="83">
        <v>0</v>
      </c>
    </row>
    <row r="3314" spans="2:6" ht="15.6" thickBot="1">
      <c r="B3314" s="87">
        <v>6123.17</v>
      </c>
      <c r="C3314" s="88">
        <v>152.94999999999999</v>
      </c>
      <c r="D3314" s="88">
        <v>0</v>
      </c>
      <c r="E3314" s="88">
        <v>0</v>
      </c>
      <c r="F3314" s="89">
        <v>0</v>
      </c>
    </row>
    <row r="3315" spans="2:6" ht="15.6" thickBot="1">
      <c r="B3315" s="82">
        <v>6092.17</v>
      </c>
      <c r="C3315" s="86">
        <v>154.57</v>
      </c>
      <c r="D3315" s="86">
        <v>0</v>
      </c>
      <c r="E3315" s="86">
        <v>0</v>
      </c>
      <c r="F3315" s="83">
        <v>0</v>
      </c>
    </row>
    <row r="3316" spans="2:6" ht="15.6" thickBot="1">
      <c r="B3316" s="87">
        <v>6061.17</v>
      </c>
      <c r="C3316" s="88">
        <v>156.19999999999999</v>
      </c>
      <c r="D3316" s="88">
        <v>0</v>
      </c>
      <c r="E3316" s="88">
        <v>0</v>
      </c>
      <c r="F3316" s="89">
        <v>0</v>
      </c>
    </row>
    <row r="3317" spans="2:6" ht="15.6" thickBot="1">
      <c r="B3317" s="82">
        <v>6030.17</v>
      </c>
      <c r="C3317" s="86">
        <v>157.83000000000001</v>
      </c>
      <c r="D3317" s="86">
        <v>0</v>
      </c>
      <c r="E3317" s="86">
        <v>0</v>
      </c>
      <c r="F3317" s="83">
        <v>0</v>
      </c>
    </row>
    <row r="3318" spans="2:6" ht="15.6" thickBot="1">
      <c r="B3318" s="87">
        <v>5999.17</v>
      </c>
      <c r="C3318" s="88">
        <v>159.44999999999999</v>
      </c>
      <c r="D3318" s="88">
        <v>0</v>
      </c>
      <c r="E3318" s="88">
        <v>0</v>
      </c>
      <c r="F3318" s="89">
        <v>0</v>
      </c>
    </row>
    <row r="3319" spans="2:6" ht="15.6" thickBot="1">
      <c r="B3319" s="82">
        <v>5968.17</v>
      </c>
      <c r="C3319" s="86">
        <v>161.07</v>
      </c>
      <c r="D3319" s="86">
        <v>0</v>
      </c>
      <c r="E3319" s="86">
        <v>0</v>
      </c>
      <c r="F3319" s="83">
        <v>0</v>
      </c>
    </row>
    <row r="3320" spans="2:6" ht="15.6" thickBot="1">
      <c r="B3320" s="87">
        <v>5937.17</v>
      </c>
      <c r="C3320" s="88">
        <v>162.69</v>
      </c>
      <c r="D3320" s="88">
        <v>0</v>
      </c>
      <c r="E3320" s="88">
        <v>0</v>
      </c>
      <c r="F3320" s="89">
        <v>0</v>
      </c>
    </row>
    <row r="3321" spans="2:6" ht="15.6" thickBot="1">
      <c r="B3321" s="82">
        <v>5906.17</v>
      </c>
      <c r="C3321" s="86">
        <v>164.31</v>
      </c>
      <c r="D3321" s="86">
        <v>0</v>
      </c>
      <c r="E3321" s="86">
        <v>0</v>
      </c>
      <c r="F3321" s="83">
        <v>0</v>
      </c>
    </row>
    <row r="3322" spans="2:6" ht="15.6" thickBot="1">
      <c r="B3322" s="87">
        <v>5875.17</v>
      </c>
      <c r="C3322" s="88">
        <v>165.92</v>
      </c>
      <c r="D3322" s="88">
        <v>0</v>
      </c>
      <c r="E3322" s="88">
        <v>0</v>
      </c>
      <c r="F3322" s="89">
        <v>0</v>
      </c>
    </row>
    <row r="3323" spans="2:6" ht="15.6" thickBot="1">
      <c r="B3323" s="82">
        <v>5844.17</v>
      </c>
      <c r="C3323" s="86">
        <v>167.54</v>
      </c>
      <c r="D3323" s="86">
        <v>0</v>
      </c>
      <c r="E3323" s="86">
        <v>0</v>
      </c>
      <c r="F3323" s="83">
        <v>0</v>
      </c>
    </row>
    <row r="3324" spans="2:6" ht="15.6" thickBot="1">
      <c r="B3324" s="87">
        <v>5813.17</v>
      </c>
      <c r="C3324" s="88">
        <v>169.15</v>
      </c>
      <c r="D3324" s="88">
        <v>0</v>
      </c>
      <c r="E3324" s="88">
        <v>0</v>
      </c>
      <c r="F3324" s="89">
        <v>0</v>
      </c>
    </row>
    <row r="3325" spans="2:6" ht="15.6" thickBot="1">
      <c r="B3325" s="82">
        <v>5782.17</v>
      </c>
      <c r="C3325" s="86">
        <v>170.77</v>
      </c>
      <c r="D3325" s="86">
        <v>0</v>
      </c>
      <c r="E3325" s="86">
        <v>0</v>
      </c>
      <c r="F3325" s="83">
        <v>0</v>
      </c>
    </row>
    <row r="3326" spans="2:6" ht="15.6" thickBot="1">
      <c r="B3326" s="87">
        <v>5751.17</v>
      </c>
      <c r="C3326" s="88">
        <v>172.38</v>
      </c>
      <c r="D3326" s="88">
        <v>0</v>
      </c>
      <c r="E3326" s="88">
        <v>0</v>
      </c>
      <c r="F3326" s="89">
        <v>0</v>
      </c>
    </row>
    <row r="3327" spans="2:6" ht="15.6" thickBot="1">
      <c r="B3327" s="82">
        <v>5720.17</v>
      </c>
      <c r="C3327" s="86">
        <v>173.99</v>
      </c>
      <c r="D3327" s="86">
        <v>0</v>
      </c>
      <c r="E3327" s="86">
        <v>0</v>
      </c>
      <c r="F3327" s="83">
        <v>0</v>
      </c>
    </row>
    <row r="3328" spans="2:6" ht="15.6" thickBot="1">
      <c r="B3328" s="87">
        <v>5689.17</v>
      </c>
      <c r="C3328" s="88">
        <v>175.6</v>
      </c>
      <c r="D3328" s="88">
        <v>0</v>
      </c>
      <c r="E3328" s="88">
        <v>0</v>
      </c>
      <c r="F3328" s="89">
        <v>0</v>
      </c>
    </row>
    <row r="3329" spans="2:6" ht="15.6" thickBot="1">
      <c r="B3329" s="82">
        <v>5658.17</v>
      </c>
      <c r="C3329" s="86">
        <v>177.2</v>
      </c>
      <c r="D3329" s="86">
        <v>0</v>
      </c>
      <c r="E3329" s="86">
        <v>0</v>
      </c>
      <c r="F3329" s="83">
        <v>0</v>
      </c>
    </row>
    <row r="3330" spans="2:6" ht="15.6" thickBot="1">
      <c r="B3330" s="87">
        <v>5627.17</v>
      </c>
      <c r="C3330" s="88">
        <v>178.81</v>
      </c>
      <c r="D3330" s="88">
        <v>0</v>
      </c>
      <c r="E3330" s="88">
        <v>0</v>
      </c>
      <c r="F3330" s="89">
        <v>0</v>
      </c>
    </row>
    <row r="3331" spans="2:6" ht="15.6" thickBot="1">
      <c r="B3331" s="82">
        <v>5596.17</v>
      </c>
      <c r="C3331" s="86">
        <v>180.41</v>
      </c>
      <c r="D3331" s="86">
        <v>0</v>
      </c>
      <c r="E3331" s="86">
        <v>0</v>
      </c>
      <c r="F3331" s="83">
        <v>0</v>
      </c>
    </row>
    <row r="3332" spans="2:6" ht="15.6" thickBot="1">
      <c r="B3332" s="87">
        <v>5565.17</v>
      </c>
      <c r="C3332" s="88">
        <v>182.01</v>
      </c>
      <c r="D3332" s="88">
        <v>0</v>
      </c>
      <c r="E3332" s="88">
        <v>0</v>
      </c>
      <c r="F3332" s="89">
        <v>0</v>
      </c>
    </row>
    <row r="3333" spans="2:6" ht="15.6" thickBot="1">
      <c r="B3333" s="82">
        <v>5534.17</v>
      </c>
      <c r="C3333" s="86">
        <v>183.61</v>
      </c>
      <c r="D3333" s="86">
        <v>0</v>
      </c>
      <c r="E3333" s="86">
        <v>0</v>
      </c>
      <c r="F3333" s="83">
        <v>0</v>
      </c>
    </row>
    <row r="3334" spans="2:6" ht="15.6" thickBot="1">
      <c r="B3334" s="87">
        <v>5503.17</v>
      </c>
      <c r="C3334" s="88">
        <v>185.21</v>
      </c>
      <c r="D3334" s="88">
        <v>0</v>
      </c>
      <c r="E3334" s="88">
        <v>0</v>
      </c>
      <c r="F3334" s="89">
        <v>0</v>
      </c>
    </row>
    <row r="3335" spans="2:6" ht="15.6" thickBot="1">
      <c r="B3335" s="82">
        <v>5472.17</v>
      </c>
      <c r="C3335" s="86">
        <v>186.81</v>
      </c>
      <c r="D3335" s="86">
        <v>0</v>
      </c>
      <c r="E3335" s="86">
        <v>0</v>
      </c>
      <c r="F3335" s="83">
        <v>0</v>
      </c>
    </row>
    <row r="3336" spans="2:6" ht="15.6" thickBot="1">
      <c r="B3336" s="87">
        <v>5441.17</v>
      </c>
      <c r="C3336" s="88">
        <v>188.41</v>
      </c>
      <c r="D3336" s="88">
        <v>0</v>
      </c>
      <c r="E3336" s="88">
        <v>0</v>
      </c>
      <c r="F3336" s="89">
        <v>0</v>
      </c>
    </row>
    <row r="3337" spans="2:6" ht="15.6" thickBot="1">
      <c r="B3337" s="82">
        <v>5410.17</v>
      </c>
      <c r="C3337" s="86">
        <v>190</v>
      </c>
      <c r="D3337" s="86">
        <v>0</v>
      </c>
      <c r="E3337" s="86">
        <v>0</v>
      </c>
      <c r="F3337" s="83">
        <v>0</v>
      </c>
    </row>
    <row r="3338" spans="2:6" ht="15.6" thickBot="1">
      <c r="B3338" s="87">
        <v>5379.17</v>
      </c>
      <c r="C3338" s="88">
        <v>191.59</v>
      </c>
      <c r="D3338" s="88">
        <v>0</v>
      </c>
      <c r="E3338" s="88">
        <v>0</v>
      </c>
      <c r="F3338" s="89">
        <v>0</v>
      </c>
    </row>
    <row r="3339" spans="2:6" ht="15.6" thickBot="1">
      <c r="B3339" s="82">
        <v>5348.17</v>
      </c>
      <c r="C3339" s="86">
        <v>193.19</v>
      </c>
      <c r="D3339" s="86">
        <v>0</v>
      </c>
      <c r="E3339" s="86">
        <v>0</v>
      </c>
      <c r="F3339" s="83">
        <v>0</v>
      </c>
    </row>
    <row r="3340" spans="2:6" ht="15.6" thickBot="1">
      <c r="B3340" s="87">
        <v>5317.17</v>
      </c>
      <c r="C3340" s="88">
        <v>194.78</v>
      </c>
      <c r="D3340" s="88">
        <v>0</v>
      </c>
      <c r="E3340" s="88">
        <v>0</v>
      </c>
      <c r="F3340" s="89">
        <v>0</v>
      </c>
    </row>
    <row r="3341" spans="2:6" ht="15.6" thickBot="1">
      <c r="B3341" s="82">
        <v>5286.17</v>
      </c>
      <c r="C3341" s="86">
        <v>196.37</v>
      </c>
      <c r="D3341" s="86">
        <v>0</v>
      </c>
      <c r="E3341" s="86">
        <v>0</v>
      </c>
      <c r="F3341" s="83">
        <v>0</v>
      </c>
    </row>
    <row r="3342" spans="2:6" ht="15.6" thickBot="1">
      <c r="B3342" s="87">
        <v>5255.17</v>
      </c>
      <c r="C3342" s="88">
        <v>197.95</v>
      </c>
      <c r="D3342" s="88">
        <v>0</v>
      </c>
      <c r="E3342" s="88">
        <v>0</v>
      </c>
      <c r="F3342" s="89">
        <v>0</v>
      </c>
    </row>
    <row r="3343" spans="2:6" ht="15.6" thickBot="1">
      <c r="B3343" s="82">
        <v>5224.17</v>
      </c>
      <c r="C3343" s="86">
        <v>199.54</v>
      </c>
      <c r="D3343" s="86">
        <v>0</v>
      </c>
      <c r="E3343" s="86">
        <v>0</v>
      </c>
      <c r="F3343" s="83">
        <v>0</v>
      </c>
    </row>
    <row r="3344" spans="2:6" ht="15.6" thickBot="1">
      <c r="B3344" s="87">
        <v>5193.17</v>
      </c>
      <c r="C3344" s="88">
        <v>201.12</v>
      </c>
      <c r="D3344" s="88">
        <v>0</v>
      </c>
      <c r="E3344" s="88">
        <v>0</v>
      </c>
      <c r="F3344" s="89">
        <v>0</v>
      </c>
    </row>
    <row r="3345" spans="2:6" ht="15.6" thickBot="1">
      <c r="B3345" s="82">
        <v>5162.17</v>
      </c>
      <c r="C3345" s="86">
        <v>202.71</v>
      </c>
      <c r="D3345" s="86">
        <v>0</v>
      </c>
      <c r="E3345" s="86">
        <v>0</v>
      </c>
      <c r="F3345" s="83">
        <v>0</v>
      </c>
    </row>
    <row r="3346" spans="2:6" ht="15.6" thickBot="1">
      <c r="B3346" s="87">
        <v>5131.17</v>
      </c>
      <c r="C3346" s="88">
        <v>204.29</v>
      </c>
      <c r="D3346" s="88">
        <v>0</v>
      </c>
      <c r="E3346" s="88">
        <v>0</v>
      </c>
      <c r="F3346" s="89">
        <v>0</v>
      </c>
    </row>
    <row r="3347" spans="2:6" ht="15.6" thickBot="1">
      <c r="B3347" s="82">
        <v>5100.17</v>
      </c>
      <c r="C3347" s="86">
        <v>205.87</v>
      </c>
      <c r="D3347" s="86">
        <v>0</v>
      </c>
      <c r="E3347" s="86">
        <v>0</v>
      </c>
      <c r="F3347" s="83">
        <v>0</v>
      </c>
    </row>
    <row r="3348" spans="2:6" ht="15.6" thickBot="1">
      <c r="B3348" s="87">
        <v>5069.17</v>
      </c>
      <c r="C3348" s="88">
        <v>207.45</v>
      </c>
      <c r="D3348" s="88">
        <v>0</v>
      </c>
      <c r="E3348" s="88">
        <v>0</v>
      </c>
      <c r="F3348" s="89">
        <v>0</v>
      </c>
    </row>
    <row r="3349" spans="2:6" ht="15.6" thickBot="1">
      <c r="B3349" s="82">
        <v>5038.17</v>
      </c>
      <c r="C3349" s="86">
        <v>209.02</v>
      </c>
      <c r="D3349" s="86">
        <v>0</v>
      </c>
      <c r="E3349" s="86">
        <v>0</v>
      </c>
      <c r="F3349" s="83">
        <v>0</v>
      </c>
    </row>
    <row r="3350" spans="2:6" ht="15.6" thickBot="1">
      <c r="B3350" s="87">
        <v>5007.17</v>
      </c>
      <c r="C3350" s="88">
        <v>210.6</v>
      </c>
      <c r="D3350" s="88">
        <v>0</v>
      </c>
      <c r="E3350" s="88">
        <v>0</v>
      </c>
      <c r="F3350" s="89">
        <v>0</v>
      </c>
    </row>
    <row r="3351" spans="2:6" ht="15.6" thickBot="1">
      <c r="B3351" s="82">
        <v>4976.17</v>
      </c>
      <c r="C3351" s="86">
        <v>212.17</v>
      </c>
      <c r="D3351" s="86">
        <v>0</v>
      </c>
      <c r="E3351" s="86">
        <v>0</v>
      </c>
      <c r="F3351" s="83">
        <v>0</v>
      </c>
    </row>
    <row r="3352" spans="2:6" ht="15.6" thickBot="1">
      <c r="B3352" s="87">
        <v>4945.17</v>
      </c>
      <c r="C3352" s="88">
        <v>213.74</v>
      </c>
      <c r="D3352" s="88">
        <v>0</v>
      </c>
      <c r="E3352" s="88">
        <v>0</v>
      </c>
      <c r="F3352" s="89">
        <v>0</v>
      </c>
    </row>
    <row r="3353" spans="2:6" ht="15.6" thickBot="1">
      <c r="B3353" s="82">
        <v>4914.17</v>
      </c>
      <c r="C3353" s="86">
        <v>215.32</v>
      </c>
      <c r="D3353" s="86">
        <v>0</v>
      </c>
      <c r="E3353" s="86">
        <v>0</v>
      </c>
      <c r="F3353" s="83">
        <v>0</v>
      </c>
    </row>
    <row r="3354" spans="2:6" ht="15.6" thickBot="1">
      <c r="B3354" s="87">
        <v>4883.17</v>
      </c>
      <c r="C3354" s="88">
        <v>216.89</v>
      </c>
      <c r="D3354" s="88">
        <v>0</v>
      </c>
      <c r="E3354" s="88">
        <v>0</v>
      </c>
      <c r="F3354" s="89">
        <v>0</v>
      </c>
    </row>
    <row r="3355" spans="2:6" ht="15.6" thickBot="1">
      <c r="B3355" s="82">
        <v>4852.17</v>
      </c>
      <c r="C3355" s="86">
        <v>218.45</v>
      </c>
      <c r="D3355" s="86">
        <v>0</v>
      </c>
      <c r="E3355" s="86">
        <v>0</v>
      </c>
      <c r="F3355" s="83">
        <v>0</v>
      </c>
    </row>
    <row r="3356" spans="2:6" ht="15.6" thickBot="1">
      <c r="B3356" s="87">
        <v>4821.17</v>
      </c>
      <c r="C3356" s="88">
        <v>220.02</v>
      </c>
      <c r="D3356" s="88">
        <v>0</v>
      </c>
      <c r="E3356" s="88">
        <v>0</v>
      </c>
      <c r="F3356" s="89">
        <v>0</v>
      </c>
    </row>
    <row r="3357" spans="2:6" ht="15.6" thickBot="1">
      <c r="B3357" s="82">
        <v>4790.17</v>
      </c>
      <c r="C3357" s="86">
        <v>221.59</v>
      </c>
      <c r="D3357" s="86">
        <v>0</v>
      </c>
      <c r="E3357" s="86">
        <v>0</v>
      </c>
      <c r="F3357" s="83">
        <v>0</v>
      </c>
    </row>
    <row r="3358" spans="2:6" ht="15.6" thickBot="1">
      <c r="B3358" s="87">
        <v>4759.17</v>
      </c>
      <c r="C3358" s="88">
        <v>223.15</v>
      </c>
      <c r="D3358" s="88">
        <v>0</v>
      </c>
      <c r="E3358" s="88">
        <v>0</v>
      </c>
      <c r="F3358" s="89">
        <v>0</v>
      </c>
    </row>
    <row r="3359" spans="2:6" ht="15.6" thickBot="1">
      <c r="B3359" s="82">
        <v>4728.17</v>
      </c>
      <c r="C3359" s="86">
        <v>224.71</v>
      </c>
      <c r="D3359" s="86">
        <v>0</v>
      </c>
      <c r="E3359" s="86">
        <v>0</v>
      </c>
      <c r="F3359" s="83">
        <v>0</v>
      </c>
    </row>
    <row r="3360" spans="2:6" ht="15.6" thickBot="1">
      <c r="B3360" s="87">
        <v>4697.17</v>
      </c>
      <c r="C3360" s="88">
        <v>226.27</v>
      </c>
      <c r="D3360" s="88">
        <v>0</v>
      </c>
      <c r="E3360" s="88">
        <v>0</v>
      </c>
      <c r="F3360" s="89">
        <v>0</v>
      </c>
    </row>
    <row r="3361" spans="2:6" ht="15.6" thickBot="1">
      <c r="B3361" s="82">
        <v>4666.17</v>
      </c>
      <c r="C3361" s="86">
        <v>227.83</v>
      </c>
      <c r="D3361" s="86">
        <v>0</v>
      </c>
      <c r="E3361" s="86">
        <v>0</v>
      </c>
      <c r="F3361" s="83">
        <v>0</v>
      </c>
    </row>
    <row r="3362" spans="2:6" ht="15.6" thickBot="1">
      <c r="B3362" s="87">
        <v>4635.17</v>
      </c>
      <c r="C3362" s="88">
        <v>229.39</v>
      </c>
      <c r="D3362" s="88">
        <v>0</v>
      </c>
      <c r="E3362" s="88">
        <v>0</v>
      </c>
      <c r="F3362" s="89">
        <v>0</v>
      </c>
    </row>
    <row r="3363" spans="2:6" ht="15.6" thickBot="1">
      <c r="B3363" s="82">
        <v>4604.17</v>
      </c>
      <c r="C3363" s="86">
        <v>230.95</v>
      </c>
      <c r="D3363" s="86">
        <v>0</v>
      </c>
      <c r="E3363" s="86">
        <v>0</v>
      </c>
      <c r="F3363" s="83">
        <v>0</v>
      </c>
    </row>
    <row r="3364" spans="2:6" ht="15.6" thickBot="1">
      <c r="B3364" s="87">
        <v>4573.17</v>
      </c>
      <c r="C3364" s="88">
        <v>232.5</v>
      </c>
      <c r="D3364" s="88">
        <v>0</v>
      </c>
      <c r="E3364" s="88">
        <v>0</v>
      </c>
      <c r="F3364" s="89">
        <v>0</v>
      </c>
    </row>
    <row r="3365" spans="2:6" ht="15.6" thickBot="1">
      <c r="B3365" s="82">
        <v>4542.17</v>
      </c>
      <c r="C3365" s="86">
        <v>234.05</v>
      </c>
      <c r="D3365" s="86">
        <v>0</v>
      </c>
      <c r="E3365" s="86">
        <v>0</v>
      </c>
      <c r="F3365" s="83">
        <v>0</v>
      </c>
    </row>
    <row r="3366" spans="2:6" ht="15.6" thickBot="1">
      <c r="B3366" s="87">
        <v>4511.17</v>
      </c>
      <c r="C3366" s="88">
        <v>235.6</v>
      </c>
      <c r="D3366" s="88">
        <v>0</v>
      </c>
      <c r="E3366" s="88">
        <v>0</v>
      </c>
      <c r="F3366" s="89">
        <v>0</v>
      </c>
    </row>
    <row r="3367" spans="2:6" ht="15.6" thickBot="1">
      <c r="B3367" s="82">
        <v>4480.17</v>
      </c>
      <c r="C3367" s="86">
        <v>237.16</v>
      </c>
      <c r="D3367" s="86">
        <v>0</v>
      </c>
      <c r="E3367" s="86">
        <v>0</v>
      </c>
      <c r="F3367" s="83">
        <v>0</v>
      </c>
    </row>
    <row r="3368" spans="2:6" ht="15.6" thickBot="1">
      <c r="B3368" s="87">
        <v>4449.17</v>
      </c>
      <c r="C3368" s="88">
        <v>238.7</v>
      </c>
      <c r="D3368" s="88">
        <v>0</v>
      </c>
      <c r="E3368" s="88">
        <v>0</v>
      </c>
      <c r="F3368" s="89">
        <v>0</v>
      </c>
    </row>
    <row r="3369" spans="2:6" ht="15.6" thickBot="1">
      <c r="B3369" s="82">
        <v>4418.17</v>
      </c>
      <c r="C3369" s="86">
        <v>240.25</v>
      </c>
      <c r="D3369" s="86">
        <v>0</v>
      </c>
      <c r="E3369" s="86">
        <v>0</v>
      </c>
      <c r="F3369" s="83">
        <v>0</v>
      </c>
    </row>
    <row r="3370" spans="2:6" ht="15.6" thickBot="1">
      <c r="B3370" s="87">
        <v>4387.17</v>
      </c>
      <c r="C3370" s="88">
        <v>241.8</v>
      </c>
      <c r="D3370" s="88">
        <v>0</v>
      </c>
      <c r="E3370" s="88">
        <v>0</v>
      </c>
      <c r="F3370" s="89">
        <v>0</v>
      </c>
    </row>
    <row r="3371" spans="2:6" ht="15.6" thickBot="1">
      <c r="B3371" s="82">
        <v>4356.17</v>
      </c>
      <c r="C3371" s="86">
        <v>243.34</v>
      </c>
      <c r="D3371" s="86">
        <v>0</v>
      </c>
      <c r="E3371" s="86">
        <v>0</v>
      </c>
      <c r="F3371" s="83">
        <v>0</v>
      </c>
    </row>
    <row r="3372" spans="2:6" ht="15.6" thickBot="1">
      <c r="B3372" s="87">
        <v>4325.17</v>
      </c>
      <c r="C3372" s="88">
        <v>244.88</v>
      </c>
      <c r="D3372" s="88">
        <v>0</v>
      </c>
      <c r="E3372" s="88">
        <v>0</v>
      </c>
      <c r="F3372" s="89">
        <v>0</v>
      </c>
    </row>
    <row r="3373" spans="2:6" ht="15.6" thickBot="1">
      <c r="B3373" s="82">
        <v>4294.17</v>
      </c>
      <c r="C3373" s="86">
        <v>246.43</v>
      </c>
      <c r="D3373" s="86">
        <v>0</v>
      </c>
      <c r="E3373" s="86">
        <v>0</v>
      </c>
      <c r="F3373" s="83">
        <v>0</v>
      </c>
    </row>
    <row r="3374" spans="2:6" ht="15.6" thickBot="1">
      <c r="B3374" s="87">
        <v>4263.17</v>
      </c>
      <c r="C3374" s="88">
        <v>247.97</v>
      </c>
      <c r="D3374" s="88">
        <v>0</v>
      </c>
      <c r="E3374" s="88">
        <v>0</v>
      </c>
      <c r="F3374" s="89">
        <v>0</v>
      </c>
    </row>
    <row r="3375" spans="2:6" ht="15.6" thickBot="1">
      <c r="B3375" s="82">
        <v>4232.17</v>
      </c>
      <c r="C3375" s="86">
        <v>249.5</v>
      </c>
      <c r="D3375" s="86">
        <v>0</v>
      </c>
      <c r="E3375" s="86">
        <v>0</v>
      </c>
      <c r="F3375" s="83">
        <v>0</v>
      </c>
    </row>
    <row r="3376" spans="2:6" ht="15.6" thickBot="1">
      <c r="B3376" s="87">
        <v>4201.17</v>
      </c>
      <c r="C3376" s="88">
        <v>251.04</v>
      </c>
      <c r="D3376" s="88">
        <v>0</v>
      </c>
      <c r="E3376" s="88">
        <v>0</v>
      </c>
      <c r="F3376" s="89">
        <v>0</v>
      </c>
    </row>
    <row r="3377" spans="2:6" ht="15.6" thickBot="1">
      <c r="B3377" s="82">
        <v>4170.17</v>
      </c>
      <c r="C3377" s="86">
        <v>252.58</v>
      </c>
      <c r="D3377" s="86">
        <v>0</v>
      </c>
      <c r="E3377" s="86">
        <v>0</v>
      </c>
      <c r="F3377" s="83">
        <v>0</v>
      </c>
    </row>
    <row r="3378" spans="2:6" ht="15.6" thickBot="1">
      <c r="B3378" s="87">
        <v>4139.17</v>
      </c>
      <c r="C3378" s="88">
        <v>254.11</v>
      </c>
      <c r="D3378" s="88">
        <v>0</v>
      </c>
      <c r="E3378" s="88">
        <v>0</v>
      </c>
      <c r="F3378" s="89">
        <v>0</v>
      </c>
    </row>
    <row r="3379" spans="2:6" ht="15.6" thickBot="1">
      <c r="B3379" s="82">
        <v>4108.17</v>
      </c>
      <c r="C3379" s="86">
        <v>255.64</v>
      </c>
      <c r="D3379" s="86">
        <v>0</v>
      </c>
      <c r="E3379" s="86">
        <v>0</v>
      </c>
      <c r="F3379" s="83">
        <v>0</v>
      </c>
    </row>
    <row r="3380" spans="2:6" ht="15.6" thickBot="1">
      <c r="B3380" s="87">
        <v>4077.17</v>
      </c>
      <c r="C3380" s="88">
        <v>257.17</v>
      </c>
      <c r="D3380" s="88">
        <v>0</v>
      </c>
      <c r="E3380" s="88">
        <v>0</v>
      </c>
      <c r="F3380" s="89">
        <v>0</v>
      </c>
    </row>
    <row r="3381" spans="2:6" ht="15.6" thickBot="1">
      <c r="B3381" s="82">
        <v>4046.17</v>
      </c>
      <c r="C3381" s="86">
        <v>258.7</v>
      </c>
      <c r="D3381" s="86">
        <v>0</v>
      </c>
      <c r="E3381" s="86">
        <v>0</v>
      </c>
      <c r="F3381" s="83">
        <v>0</v>
      </c>
    </row>
    <row r="3382" spans="2:6" ht="15.6" thickBot="1">
      <c r="B3382" s="87">
        <v>4015.17</v>
      </c>
      <c r="C3382" s="88">
        <v>260.23</v>
      </c>
      <c r="D3382" s="88">
        <v>0</v>
      </c>
      <c r="E3382" s="88">
        <v>0</v>
      </c>
      <c r="F3382" s="89">
        <v>0</v>
      </c>
    </row>
    <row r="3383" spans="2:6" ht="15.6" thickBot="1">
      <c r="B3383" s="82">
        <v>3984.17</v>
      </c>
      <c r="C3383" s="86">
        <v>261.76</v>
      </c>
      <c r="D3383" s="86">
        <v>0</v>
      </c>
      <c r="E3383" s="86">
        <v>0</v>
      </c>
      <c r="F3383" s="83">
        <v>0</v>
      </c>
    </row>
    <row r="3384" spans="2:6" ht="15.6" thickBot="1">
      <c r="B3384" s="87">
        <v>3953.17</v>
      </c>
      <c r="C3384" s="88">
        <v>263.27999999999997</v>
      </c>
      <c r="D3384" s="88">
        <v>0</v>
      </c>
      <c r="E3384" s="88">
        <v>0</v>
      </c>
      <c r="F3384" s="89">
        <v>0</v>
      </c>
    </row>
    <row r="3385" spans="2:6" ht="15.6" thickBot="1">
      <c r="B3385" s="82">
        <v>3922.17</v>
      </c>
      <c r="C3385" s="86">
        <v>264.81</v>
      </c>
      <c r="D3385" s="86">
        <v>0</v>
      </c>
      <c r="E3385" s="86">
        <v>0</v>
      </c>
      <c r="F3385" s="83">
        <v>0</v>
      </c>
    </row>
    <row r="3386" spans="2:6" ht="15.6" thickBot="1">
      <c r="B3386" s="87">
        <v>3891.17</v>
      </c>
      <c r="C3386" s="88">
        <v>266.33</v>
      </c>
      <c r="D3386" s="88">
        <v>0</v>
      </c>
      <c r="E3386" s="88">
        <v>0</v>
      </c>
      <c r="F3386" s="89">
        <v>0</v>
      </c>
    </row>
    <row r="3387" spans="2:6" ht="15.6" thickBot="1">
      <c r="B3387" s="82">
        <v>3860.17</v>
      </c>
      <c r="C3387" s="86">
        <v>267.85000000000002</v>
      </c>
      <c r="D3387" s="86">
        <v>0</v>
      </c>
      <c r="E3387" s="86">
        <v>0</v>
      </c>
      <c r="F3387" s="83">
        <v>0</v>
      </c>
    </row>
    <row r="3388" spans="2:6" ht="15.6" thickBot="1">
      <c r="B3388" s="87">
        <v>3829.17</v>
      </c>
      <c r="C3388" s="88">
        <v>269.37</v>
      </c>
      <c r="D3388" s="88">
        <v>0</v>
      </c>
      <c r="E3388" s="88">
        <v>0</v>
      </c>
      <c r="F3388" s="89">
        <v>0</v>
      </c>
    </row>
    <row r="3389" spans="2:6" ht="15.6" thickBot="1">
      <c r="B3389" s="82">
        <v>3798.17</v>
      </c>
      <c r="C3389" s="86">
        <v>270.89</v>
      </c>
      <c r="D3389" s="86">
        <v>0</v>
      </c>
      <c r="E3389" s="86">
        <v>0</v>
      </c>
      <c r="F3389" s="83">
        <v>0</v>
      </c>
    </row>
    <row r="3390" spans="2:6" ht="15.6" thickBot="1">
      <c r="B3390" s="87">
        <v>3767.17</v>
      </c>
      <c r="C3390" s="88">
        <v>272.39999999999998</v>
      </c>
      <c r="D3390" s="88">
        <v>0</v>
      </c>
      <c r="E3390" s="88">
        <v>0</v>
      </c>
      <c r="F3390" s="89">
        <v>0</v>
      </c>
    </row>
    <row r="3391" spans="2:6" ht="15.6" thickBot="1">
      <c r="B3391" s="82">
        <v>3736.17</v>
      </c>
      <c r="C3391" s="86">
        <v>273.92</v>
      </c>
      <c r="D3391" s="86">
        <v>0</v>
      </c>
      <c r="E3391" s="86">
        <v>0</v>
      </c>
      <c r="F3391" s="83">
        <v>0</v>
      </c>
    </row>
    <row r="3392" spans="2:6" ht="15.6" thickBot="1">
      <c r="B3392" s="87">
        <v>3705.17</v>
      </c>
      <c r="C3392" s="88">
        <v>275.43</v>
      </c>
      <c r="D3392" s="88">
        <v>0</v>
      </c>
      <c r="E3392" s="88">
        <v>0</v>
      </c>
      <c r="F3392" s="89">
        <v>0</v>
      </c>
    </row>
    <row r="3393" spans="2:6" ht="15.6" thickBot="1">
      <c r="B3393" s="82">
        <v>3674.17</v>
      </c>
      <c r="C3393" s="86">
        <v>276.94</v>
      </c>
      <c r="D3393" s="86">
        <v>0</v>
      </c>
      <c r="E3393" s="86">
        <v>0</v>
      </c>
      <c r="F3393" s="83">
        <v>0</v>
      </c>
    </row>
    <row r="3394" spans="2:6" ht="15.6" thickBot="1">
      <c r="B3394" s="87">
        <v>3643.17</v>
      </c>
      <c r="C3394" s="88">
        <v>278.45</v>
      </c>
      <c r="D3394" s="88">
        <v>0</v>
      </c>
      <c r="E3394" s="88">
        <v>0</v>
      </c>
      <c r="F3394" s="89">
        <v>0</v>
      </c>
    </row>
    <row r="3395" spans="2:6" ht="15.6" thickBot="1">
      <c r="B3395" s="82">
        <v>3612.17</v>
      </c>
      <c r="C3395" s="86">
        <v>280.42</v>
      </c>
      <c r="D3395" s="86">
        <v>0</v>
      </c>
      <c r="E3395" s="86">
        <v>0</v>
      </c>
      <c r="F3395" s="83">
        <v>0</v>
      </c>
    </row>
    <row r="3396" spans="2:6" ht="15.6" thickBot="1">
      <c r="B3396" s="87">
        <v>3581.17</v>
      </c>
      <c r="C3396" s="88">
        <v>281.04000000000002</v>
      </c>
      <c r="D3396" s="88">
        <v>0</v>
      </c>
      <c r="E3396" s="88">
        <v>0</v>
      </c>
      <c r="F3396" s="89">
        <v>0</v>
      </c>
    </row>
    <row r="3397" spans="2:6" ht="15.6" thickBot="1">
      <c r="B3397" s="82">
        <v>3550.17</v>
      </c>
      <c r="C3397" s="86">
        <v>280.05</v>
      </c>
      <c r="D3397" s="86">
        <v>0</v>
      </c>
      <c r="E3397" s="86">
        <v>0</v>
      </c>
      <c r="F3397" s="83">
        <v>0</v>
      </c>
    </row>
    <row r="3398" spans="2:6" ht="15.6" thickBot="1">
      <c r="B3398" s="87">
        <v>3519.17</v>
      </c>
      <c r="C3398" s="88">
        <v>279.12</v>
      </c>
      <c r="D3398" s="88">
        <v>0</v>
      </c>
      <c r="E3398" s="88">
        <v>0</v>
      </c>
      <c r="F3398" s="89">
        <v>0</v>
      </c>
    </row>
    <row r="3399" spans="2:6" ht="15.6" thickBot="1">
      <c r="B3399" s="82">
        <v>3488.17</v>
      </c>
      <c r="C3399" s="86">
        <v>278.24</v>
      </c>
      <c r="D3399" s="86">
        <v>0</v>
      </c>
      <c r="E3399" s="86">
        <v>0</v>
      </c>
      <c r="F3399" s="83">
        <v>0</v>
      </c>
    </row>
    <row r="3400" spans="2:6" ht="15.6" thickBot="1">
      <c r="B3400" s="87">
        <v>3457.17</v>
      </c>
      <c r="C3400" s="88">
        <v>277.39999999999998</v>
      </c>
      <c r="D3400" s="88">
        <v>0</v>
      </c>
      <c r="E3400" s="88">
        <v>0</v>
      </c>
      <c r="F3400" s="89">
        <v>0</v>
      </c>
    </row>
    <row r="3401" spans="2:6" ht="15.6" thickBot="1">
      <c r="B3401" s="82">
        <v>3426.17</v>
      </c>
      <c r="C3401" s="86">
        <v>276.60000000000002</v>
      </c>
      <c r="D3401" s="86">
        <v>0</v>
      </c>
      <c r="E3401" s="86">
        <v>0</v>
      </c>
      <c r="F3401" s="83">
        <v>0</v>
      </c>
    </row>
    <row r="3402" spans="2:6" ht="15.6" thickBot="1">
      <c r="B3402" s="87">
        <v>3395.17</v>
      </c>
      <c r="C3402" s="88">
        <v>275.83999999999997</v>
      </c>
      <c r="D3402" s="88">
        <v>0</v>
      </c>
      <c r="E3402" s="88">
        <v>0</v>
      </c>
      <c r="F3402" s="89">
        <v>0</v>
      </c>
    </row>
    <row r="3403" spans="2:6" ht="15.6" thickBot="1">
      <c r="B3403" s="82">
        <v>3364.17</v>
      </c>
      <c r="C3403" s="86">
        <v>275.10000000000002</v>
      </c>
      <c r="D3403" s="86">
        <v>0</v>
      </c>
      <c r="E3403" s="86">
        <v>0</v>
      </c>
      <c r="F3403" s="83">
        <v>0</v>
      </c>
    </row>
    <row r="3404" spans="2:6" ht="15.6" thickBot="1">
      <c r="B3404" s="87">
        <v>3333.17</v>
      </c>
      <c r="C3404" s="88">
        <v>274.39</v>
      </c>
      <c r="D3404" s="88">
        <v>0</v>
      </c>
      <c r="E3404" s="88">
        <v>0</v>
      </c>
      <c r="F3404" s="89">
        <v>0</v>
      </c>
    </row>
    <row r="3405" spans="2:6" ht="15.6" thickBot="1">
      <c r="B3405" s="82">
        <v>3302.17</v>
      </c>
      <c r="C3405" s="86">
        <v>273.69</v>
      </c>
      <c r="D3405" s="86">
        <v>0</v>
      </c>
      <c r="E3405" s="86">
        <v>0</v>
      </c>
      <c r="F3405" s="83">
        <v>0</v>
      </c>
    </row>
    <row r="3406" spans="2:6" ht="15.6" thickBot="1">
      <c r="B3406" s="87">
        <v>3271.17</v>
      </c>
      <c r="C3406" s="88">
        <v>273.01</v>
      </c>
      <c r="D3406" s="88">
        <v>0</v>
      </c>
      <c r="E3406" s="88">
        <v>0</v>
      </c>
      <c r="F3406" s="89">
        <v>0</v>
      </c>
    </row>
    <row r="3407" spans="2:6" ht="15.6" thickBot="1">
      <c r="B3407" s="82">
        <v>3240.17</v>
      </c>
      <c r="C3407" s="86">
        <v>272.33999999999997</v>
      </c>
      <c r="D3407" s="86">
        <v>0</v>
      </c>
      <c r="E3407" s="86">
        <v>0</v>
      </c>
      <c r="F3407" s="83">
        <v>0</v>
      </c>
    </row>
    <row r="3408" spans="2:6" ht="15.6" thickBot="1">
      <c r="B3408" s="87">
        <v>3209.17</v>
      </c>
      <c r="C3408" s="88">
        <v>271.68</v>
      </c>
      <c r="D3408" s="88">
        <v>0</v>
      </c>
      <c r="E3408" s="88">
        <v>0</v>
      </c>
      <c r="F3408" s="89">
        <v>0</v>
      </c>
    </row>
    <row r="3409" spans="2:6" ht="15.6" thickBot="1">
      <c r="B3409" s="82">
        <v>3178.17</v>
      </c>
      <c r="C3409" s="86">
        <v>271.01</v>
      </c>
      <c r="D3409" s="86">
        <v>0</v>
      </c>
      <c r="E3409" s="86">
        <v>0</v>
      </c>
      <c r="F3409" s="83">
        <v>0</v>
      </c>
    </row>
    <row r="3410" spans="2:6" ht="15.6" thickBot="1">
      <c r="B3410" s="87">
        <v>3147.17</v>
      </c>
      <c r="C3410" s="88">
        <v>270.33999999999997</v>
      </c>
      <c r="D3410" s="88">
        <v>0</v>
      </c>
      <c r="E3410" s="88">
        <v>0</v>
      </c>
      <c r="F3410" s="89">
        <v>0</v>
      </c>
    </row>
    <row r="3411" spans="2:6" ht="15.6" thickBot="1">
      <c r="B3411" s="82">
        <v>3116.17</v>
      </c>
      <c r="C3411" s="86">
        <v>269.64999999999998</v>
      </c>
      <c r="D3411" s="86">
        <v>0</v>
      </c>
      <c r="E3411" s="86">
        <v>0</v>
      </c>
      <c r="F3411" s="83">
        <v>0</v>
      </c>
    </row>
    <row r="3412" spans="2:6" ht="15.6" thickBot="1">
      <c r="B3412" s="87">
        <v>3085.17</v>
      </c>
      <c r="C3412" s="88">
        <v>268.95</v>
      </c>
      <c r="D3412" s="88">
        <v>0</v>
      </c>
      <c r="E3412" s="88">
        <v>0</v>
      </c>
      <c r="F3412" s="89">
        <v>0</v>
      </c>
    </row>
    <row r="3413" spans="2:6" ht="15.6" thickBot="1">
      <c r="B3413" s="82">
        <v>3054.17</v>
      </c>
      <c r="C3413" s="86">
        <v>268.24</v>
      </c>
      <c r="D3413" s="86">
        <v>0</v>
      </c>
      <c r="E3413" s="86">
        <v>0</v>
      </c>
      <c r="F3413" s="83">
        <v>0</v>
      </c>
    </row>
    <row r="3414" spans="2:6" ht="15.6" thickBot="1">
      <c r="B3414" s="87">
        <v>3023.17</v>
      </c>
      <c r="C3414" s="88">
        <v>267.5</v>
      </c>
      <c r="D3414" s="88">
        <v>0</v>
      </c>
      <c r="E3414" s="88">
        <v>0</v>
      </c>
      <c r="F3414" s="89">
        <v>0</v>
      </c>
    </row>
    <row r="3415" spans="2:6" ht="15.6" thickBot="1">
      <c r="B3415" s="82">
        <v>2992.17</v>
      </c>
      <c r="C3415" s="86">
        <v>268.14999999999998</v>
      </c>
      <c r="D3415" s="86">
        <v>0</v>
      </c>
      <c r="E3415" s="86">
        <v>0</v>
      </c>
      <c r="F3415" s="83">
        <v>0</v>
      </c>
    </row>
    <row r="3416" spans="2:6" ht="15.6" thickBot="1">
      <c r="B3416" s="87">
        <v>2961.17</v>
      </c>
      <c r="C3416" s="88">
        <v>271.20999999999998</v>
      </c>
      <c r="D3416" s="88">
        <v>0</v>
      </c>
      <c r="E3416" s="88">
        <v>0</v>
      </c>
      <c r="F3416" s="89">
        <v>0</v>
      </c>
    </row>
    <row r="3417" spans="2:6" ht="15.6" thickBot="1">
      <c r="B3417" s="82">
        <v>2930.17</v>
      </c>
      <c r="C3417" s="86">
        <v>274.26</v>
      </c>
      <c r="D3417" s="86">
        <v>0</v>
      </c>
      <c r="E3417" s="86">
        <v>0</v>
      </c>
      <c r="F3417" s="83">
        <v>0</v>
      </c>
    </row>
    <row r="3418" spans="2:6" ht="15.6" thickBot="1">
      <c r="B3418" s="87">
        <v>2899.17</v>
      </c>
      <c r="C3418" s="88">
        <v>277.32</v>
      </c>
      <c r="D3418" s="88">
        <v>0</v>
      </c>
      <c r="E3418" s="88">
        <v>0</v>
      </c>
      <c r="F3418" s="89">
        <v>0</v>
      </c>
    </row>
    <row r="3419" spans="2:6" ht="15.6" thickBot="1">
      <c r="B3419" s="82">
        <v>2868.17</v>
      </c>
      <c r="C3419" s="86">
        <v>280.37</v>
      </c>
      <c r="D3419" s="86">
        <v>0</v>
      </c>
      <c r="E3419" s="86">
        <v>0</v>
      </c>
      <c r="F3419" s="83">
        <v>0</v>
      </c>
    </row>
    <row r="3420" spans="2:6" ht="15.6" thickBot="1">
      <c r="B3420" s="87">
        <v>2837.17</v>
      </c>
      <c r="C3420" s="88">
        <v>283.43</v>
      </c>
      <c r="D3420" s="88">
        <v>0</v>
      </c>
      <c r="E3420" s="88">
        <v>0</v>
      </c>
      <c r="F3420" s="89">
        <v>0</v>
      </c>
    </row>
    <row r="3421" spans="2:6" ht="15.6" thickBot="1">
      <c r="B3421" s="82">
        <v>2806.17</v>
      </c>
      <c r="C3421" s="86">
        <v>286.48</v>
      </c>
      <c r="D3421" s="86">
        <v>0</v>
      </c>
      <c r="E3421" s="86">
        <v>0</v>
      </c>
      <c r="F3421" s="83">
        <v>0</v>
      </c>
    </row>
    <row r="3422" spans="2:6" ht="15.6" thickBot="1">
      <c r="B3422" s="87">
        <v>2775.17</v>
      </c>
      <c r="C3422" s="88">
        <v>289.54000000000002</v>
      </c>
      <c r="D3422" s="88">
        <v>0</v>
      </c>
      <c r="E3422" s="88">
        <v>0</v>
      </c>
      <c r="F3422" s="89">
        <v>0</v>
      </c>
    </row>
    <row r="3423" spans="2:6" ht="15.6" thickBot="1">
      <c r="B3423" s="82">
        <v>2744.17</v>
      </c>
      <c r="C3423" s="86">
        <v>292.58999999999997</v>
      </c>
      <c r="D3423" s="86">
        <v>0</v>
      </c>
      <c r="E3423" s="86">
        <v>0</v>
      </c>
      <c r="F3423" s="83">
        <v>0</v>
      </c>
    </row>
    <row r="3424" spans="2:6" ht="15.6" thickBot="1">
      <c r="B3424" s="87">
        <v>2713.17</v>
      </c>
      <c r="C3424" s="88">
        <v>295.64999999999998</v>
      </c>
      <c r="D3424" s="88">
        <v>0</v>
      </c>
      <c r="E3424" s="88">
        <v>0</v>
      </c>
      <c r="F3424" s="89">
        <v>0</v>
      </c>
    </row>
    <row r="3425" spans="2:6" ht="15.6" thickBot="1">
      <c r="B3425" s="82">
        <v>2682.17</v>
      </c>
      <c r="C3425" s="86">
        <v>298.7</v>
      </c>
      <c r="D3425" s="86">
        <v>0</v>
      </c>
      <c r="E3425" s="86">
        <v>0</v>
      </c>
      <c r="F3425" s="83">
        <v>0</v>
      </c>
    </row>
    <row r="3426" spans="2:6" ht="15.6" thickBot="1">
      <c r="B3426" s="87">
        <v>2651.17</v>
      </c>
      <c r="C3426" s="88">
        <v>301.76</v>
      </c>
      <c r="D3426" s="88">
        <v>0</v>
      </c>
      <c r="E3426" s="88">
        <v>0</v>
      </c>
      <c r="F3426" s="89">
        <v>0</v>
      </c>
    </row>
    <row r="3427" spans="2:6" ht="15.6" thickBot="1">
      <c r="B3427" s="82">
        <v>2620.17</v>
      </c>
      <c r="C3427" s="86">
        <v>304.81</v>
      </c>
      <c r="D3427" s="86">
        <v>0</v>
      </c>
      <c r="E3427" s="86">
        <v>0</v>
      </c>
      <c r="F3427" s="83">
        <v>0</v>
      </c>
    </row>
    <row r="3428" spans="2:6" ht="15.6" thickBot="1">
      <c r="B3428" s="87">
        <v>2589.17</v>
      </c>
      <c r="C3428" s="88">
        <v>307.87</v>
      </c>
      <c r="D3428" s="88">
        <v>0</v>
      </c>
      <c r="E3428" s="88">
        <v>0</v>
      </c>
      <c r="F3428" s="89">
        <v>0</v>
      </c>
    </row>
    <row r="3429" spans="2:6" ht="15.6" thickBot="1">
      <c r="B3429" s="82">
        <v>2558.17</v>
      </c>
      <c r="C3429" s="86">
        <v>310.92</v>
      </c>
      <c r="D3429" s="86">
        <v>0</v>
      </c>
      <c r="E3429" s="86">
        <v>0</v>
      </c>
      <c r="F3429" s="83">
        <v>0</v>
      </c>
    </row>
    <row r="3430" spans="2:6" ht="15.6" thickBot="1">
      <c r="B3430" s="87">
        <v>2527.17</v>
      </c>
      <c r="C3430" s="88">
        <v>313.98</v>
      </c>
      <c r="D3430" s="88">
        <v>0</v>
      </c>
      <c r="E3430" s="88">
        <v>0</v>
      </c>
      <c r="F3430" s="89">
        <v>0</v>
      </c>
    </row>
    <row r="3431" spans="2:6" ht="15.6" thickBot="1">
      <c r="B3431" s="82">
        <v>2496.17</v>
      </c>
      <c r="C3431" s="86">
        <v>317.02999999999997</v>
      </c>
      <c r="D3431" s="86">
        <v>0</v>
      </c>
      <c r="E3431" s="86">
        <v>0</v>
      </c>
      <c r="F3431" s="83">
        <v>0</v>
      </c>
    </row>
    <row r="3432" spans="2:6" ht="15.6" thickBot="1">
      <c r="B3432" s="87">
        <v>2465.17</v>
      </c>
      <c r="C3432" s="88">
        <v>320.08</v>
      </c>
      <c r="D3432" s="88">
        <v>0</v>
      </c>
      <c r="E3432" s="88">
        <v>0</v>
      </c>
      <c r="F3432" s="89">
        <v>0</v>
      </c>
    </row>
    <row r="3433" spans="2:6" ht="15.6" thickBot="1">
      <c r="B3433" s="82">
        <v>2434.17</v>
      </c>
      <c r="C3433" s="86">
        <v>323.14</v>
      </c>
      <c r="D3433" s="86">
        <v>0</v>
      </c>
      <c r="E3433" s="86">
        <v>0</v>
      </c>
      <c r="F3433" s="83">
        <v>0</v>
      </c>
    </row>
    <row r="3434" spans="2:6" ht="15.6" thickBot="1">
      <c r="B3434" s="87">
        <v>2403.17</v>
      </c>
      <c r="C3434" s="88">
        <v>326.19</v>
      </c>
      <c r="D3434" s="88">
        <v>0</v>
      </c>
      <c r="E3434" s="88">
        <v>0</v>
      </c>
      <c r="F3434" s="89">
        <v>0</v>
      </c>
    </row>
    <row r="3435" spans="2:6" ht="15.6" thickBot="1">
      <c r="B3435" s="82">
        <v>2372.17</v>
      </c>
      <c r="C3435" s="86">
        <v>329.25</v>
      </c>
      <c r="D3435" s="86">
        <v>0</v>
      </c>
      <c r="E3435" s="86">
        <v>0</v>
      </c>
      <c r="F3435" s="83">
        <v>0</v>
      </c>
    </row>
    <row r="3436" spans="2:6" ht="15.6" thickBot="1">
      <c r="B3436" s="87">
        <v>2341.17</v>
      </c>
      <c r="C3436" s="88">
        <v>332.3</v>
      </c>
      <c r="D3436" s="88">
        <v>0</v>
      </c>
      <c r="E3436" s="88">
        <v>0</v>
      </c>
      <c r="F3436" s="89">
        <v>0</v>
      </c>
    </row>
    <row r="3437" spans="2:6" ht="15.6" thickBot="1">
      <c r="B3437" s="82">
        <v>2310.17</v>
      </c>
      <c r="C3437" s="86">
        <v>335.36</v>
      </c>
      <c r="D3437" s="86">
        <v>0</v>
      </c>
      <c r="E3437" s="86">
        <v>0</v>
      </c>
      <c r="F3437" s="83">
        <v>0</v>
      </c>
    </row>
    <row r="3438" spans="2:6" ht="15.6" thickBot="1">
      <c r="B3438" s="87">
        <v>2279.17</v>
      </c>
      <c r="C3438" s="88">
        <v>338.41</v>
      </c>
      <c r="D3438" s="88">
        <v>0</v>
      </c>
      <c r="E3438" s="88">
        <v>0</v>
      </c>
      <c r="F3438" s="89">
        <v>0</v>
      </c>
    </row>
    <row r="3439" spans="2:6" ht="15.6" thickBot="1">
      <c r="B3439" s="82">
        <v>2248.17</v>
      </c>
      <c r="C3439" s="86">
        <v>341.47</v>
      </c>
      <c r="D3439" s="86">
        <v>0</v>
      </c>
      <c r="E3439" s="86">
        <v>0</v>
      </c>
      <c r="F3439" s="83">
        <v>0</v>
      </c>
    </row>
    <row r="3440" spans="2:6" ht="15.6" thickBot="1">
      <c r="B3440" s="87">
        <v>2217.17</v>
      </c>
      <c r="C3440" s="88">
        <v>344.52</v>
      </c>
      <c r="D3440" s="88">
        <v>0</v>
      </c>
      <c r="E3440" s="88">
        <v>0</v>
      </c>
      <c r="F3440" s="89">
        <v>0</v>
      </c>
    </row>
    <row r="3441" spans="2:6" ht="15.6" thickBot="1">
      <c r="B3441" s="82">
        <v>2186.17</v>
      </c>
      <c r="C3441" s="86">
        <v>347.58</v>
      </c>
      <c r="D3441" s="86">
        <v>0</v>
      </c>
      <c r="E3441" s="86">
        <v>0</v>
      </c>
      <c r="F3441" s="83">
        <v>0</v>
      </c>
    </row>
    <row r="3442" spans="2:6" ht="15.6" thickBot="1">
      <c r="B3442" s="87">
        <v>2155.17</v>
      </c>
      <c r="C3442" s="88">
        <v>350.63</v>
      </c>
      <c r="D3442" s="88">
        <v>0</v>
      </c>
      <c r="E3442" s="88">
        <v>0</v>
      </c>
      <c r="F3442" s="89">
        <v>0</v>
      </c>
    </row>
    <row r="3443" spans="2:6" ht="15.6" thickBot="1">
      <c r="B3443" s="82">
        <v>2124.17</v>
      </c>
      <c r="C3443" s="86">
        <v>353.69</v>
      </c>
      <c r="D3443" s="86">
        <v>0</v>
      </c>
      <c r="E3443" s="86">
        <v>0</v>
      </c>
      <c r="F3443" s="83">
        <v>0</v>
      </c>
    </row>
    <row r="3444" spans="2:6" ht="15.6" thickBot="1">
      <c r="B3444" s="87">
        <v>2093.17</v>
      </c>
      <c r="C3444" s="88">
        <v>356.74</v>
      </c>
      <c r="D3444" s="88">
        <v>0</v>
      </c>
      <c r="E3444" s="88">
        <v>0</v>
      </c>
      <c r="F3444" s="89">
        <v>0</v>
      </c>
    </row>
    <row r="3445" spans="2:6" ht="15.6" thickBot="1">
      <c r="B3445" s="82">
        <v>2062.17</v>
      </c>
      <c r="C3445" s="86">
        <v>359.8</v>
      </c>
      <c r="D3445" s="86">
        <v>0</v>
      </c>
      <c r="E3445" s="86">
        <v>0</v>
      </c>
      <c r="F3445" s="83">
        <v>0</v>
      </c>
    </row>
    <row r="3446" spans="2:6" ht="15.6" thickBot="1">
      <c r="B3446" s="87">
        <v>2031.17</v>
      </c>
      <c r="C3446" s="88">
        <v>362.85</v>
      </c>
      <c r="D3446" s="88">
        <v>0</v>
      </c>
      <c r="E3446" s="88">
        <v>0</v>
      </c>
      <c r="F3446" s="89">
        <v>0</v>
      </c>
    </row>
    <row r="3447" spans="2:6" ht="15.6" thickBot="1">
      <c r="B3447" s="82">
        <v>2000.17</v>
      </c>
      <c r="C3447" s="86">
        <v>365.91</v>
      </c>
      <c r="D3447" s="86">
        <v>0</v>
      </c>
      <c r="E3447" s="86">
        <v>0</v>
      </c>
      <c r="F3447" s="83">
        <v>0</v>
      </c>
    </row>
    <row r="3448" spans="2:6" ht="15.6" thickBot="1">
      <c r="B3448" s="87">
        <v>1969.17</v>
      </c>
      <c r="C3448" s="88">
        <v>368.96</v>
      </c>
      <c r="D3448" s="88">
        <v>0</v>
      </c>
      <c r="E3448" s="88">
        <v>0</v>
      </c>
      <c r="F3448" s="89">
        <v>0</v>
      </c>
    </row>
    <row r="3449" spans="2:6" ht="15.6" thickBot="1">
      <c r="B3449" s="82">
        <v>1938.17</v>
      </c>
      <c r="C3449" s="86">
        <v>372.02</v>
      </c>
      <c r="D3449" s="86">
        <v>0</v>
      </c>
      <c r="E3449" s="86">
        <v>0</v>
      </c>
      <c r="F3449" s="83">
        <v>0</v>
      </c>
    </row>
    <row r="3450" spans="2:6" ht="15.6" thickBot="1">
      <c r="B3450" s="87">
        <v>1907.17</v>
      </c>
      <c r="C3450" s="88">
        <v>375.07</v>
      </c>
      <c r="D3450" s="88">
        <v>0</v>
      </c>
      <c r="E3450" s="88">
        <v>0</v>
      </c>
      <c r="F3450" s="89">
        <v>0</v>
      </c>
    </row>
    <row r="3451" spans="2:6" ht="15.6" thickBot="1">
      <c r="B3451" s="82">
        <v>1876.17</v>
      </c>
      <c r="C3451" s="86">
        <v>378.13</v>
      </c>
      <c r="D3451" s="86">
        <v>0</v>
      </c>
      <c r="E3451" s="86">
        <v>0</v>
      </c>
      <c r="F3451" s="83">
        <v>0</v>
      </c>
    </row>
    <row r="3452" spans="2:6" ht="15.6" thickBot="1">
      <c r="B3452" s="87">
        <v>1845.17</v>
      </c>
      <c r="C3452" s="88">
        <v>381.18</v>
      </c>
      <c r="D3452" s="88">
        <v>0</v>
      </c>
      <c r="E3452" s="88">
        <v>0</v>
      </c>
      <c r="F3452" s="89">
        <v>0</v>
      </c>
    </row>
    <row r="3453" spans="2:6" ht="15.6" thickBot="1">
      <c r="B3453" s="82">
        <v>1814.17</v>
      </c>
      <c r="C3453" s="86">
        <v>384.23</v>
      </c>
      <c r="D3453" s="86">
        <v>0</v>
      </c>
      <c r="E3453" s="86">
        <v>0</v>
      </c>
      <c r="F3453" s="83">
        <v>0</v>
      </c>
    </row>
    <row r="3454" spans="2:6" ht="15.6" thickBot="1">
      <c r="B3454" s="87">
        <v>1783.17</v>
      </c>
      <c r="C3454" s="88">
        <v>387.29</v>
      </c>
      <c r="D3454" s="88">
        <v>0</v>
      </c>
      <c r="E3454" s="88">
        <v>0</v>
      </c>
      <c r="F3454" s="89">
        <v>0</v>
      </c>
    </row>
    <row r="3455" spans="2:6" ht="15.6" thickBot="1">
      <c r="B3455" s="82">
        <v>1752.17</v>
      </c>
      <c r="C3455" s="86">
        <v>390.34</v>
      </c>
      <c r="D3455" s="86">
        <v>0</v>
      </c>
      <c r="E3455" s="86">
        <v>0</v>
      </c>
      <c r="F3455" s="83">
        <v>0</v>
      </c>
    </row>
    <row r="3456" spans="2:6" ht="15.6" thickBot="1">
      <c r="B3456" s="87">
        <v>1721.17</v>
      </c>
      <c r="C3456" s="88">
        <v>393.4</v>
      </c>
      <c r="D3456" s="88">
        <v>0</v>
      </c>
      <c r="E3456" s="88">
        <v>0</v>
      </c>
      <c r="F3456" s="89">
        <v>0</v>
      </c>
    </row>
    <row r="3457" spans="2:6" ht="15.6" thickBot="1">
      <c r="B3457" s="82">
        <v>1690.17</v>
      </c>
      <c r="C3457" s="86">
        <v>396.45</v>
      </c>
      <c r="D3457" s="86">
        <v>0</v>
      </c>
      <c r="E3457" s="86">
        <v>0</v>
      </c>
      <c r="F3457" s="83">
        <v>0</v>
      </c>
    </row>
    <row r="3458" spans="2:6" ht="15.6" thickBot="1">
      <c r="B3458" s="87">
        <v>1659.17</v>
      </c>
      <c r="C3458" s="88">
        <v>399.51</v>
      </c>
      <c r="D3458" s="88">
        <v>0</v>
      </c>
      <c r="E3458" s="88">
        <v>0</v>
      </c>
      <c r="F3458" s="89">
        <v>0</v>
      </c>
    </row>
    <row r="3459" spans="2:6" ht="15.6" thickBot="1">
      <c r="B3459" s="82">
        <v>1628.17</v>
      </c>
      <c r="C3459" s="86">
        <v>402.56</v>
      </c>
      <c r="D3459" s="86">
        <v>0</v>
      </c>
      <c r="E3459" s="86">
        <v>0</v>
      </c>
      <c r="F3459" s="83">
        <v>0</v>
      </c>
    </row>
    <row r="3460" spans="2:6" ht="15.6" thickBot="1">
      <c r="B3460" s="87">
        <v>1597.17</v>
      </c>
      <c r="C3460" s="88">
        <v>405.62</v>
      </c>
      <c r="D3460" s="88">
        <v>0</v>
      </c>
      <c r="E3460" s="88">
        <v>0</v>
      </c>
      <c r="F3460" s="89">
        <v>0</v>
      </c>
    </row>
    <row r="3461" spans="2:6" ht="15.6" thickBot="1">
      <c r="B3461" s="82">
        <v>1566.17</v>
      </c>
      <c r="C3461" s="86">
        <v>408.67</v>
      </c>
      <c r="D3461" s="86">
        <v>0</v>
      </c>
      <c r="E3461" s="86">
        <v>0</v>
      </c>
      <c r="F3461" s="83">
        <v>0</v>
      </c>
    </row>
    <row r="3462" spans="2:6" ht="15.6" thickBot="1">
      <c r="B3462" s="87">
        <v>1535.17</v>
      </c>
      <c r="C3462" s="88">
        <v>411.73</v>
      </c>
      <c r="D3462" s="88">
        <v>0</v>
      </c>
      <c r="E3462" s="88">
        <v>0</v>
      </c>
      <c r="F3462" s="89">
        <v>0</v>
      </c>
    </row>
    <row r="3463" spans="2:6" ht="15.6" thickBot="1">
      <c r="B3463" s="82">
        <v>1504.17</v>
      </c>
      <c r="C3463" s="86">
        <v>414.78</v>
      </c>
      <c r="D3463" s="86">
        <v>0</v>
      </c>
      <c r="E3463" s="86">
        <v>0</v>
      </c>
      <c r="F3463" s="83">
        <v>0</v>
      </c>
    </row>
    <row r="3464" spans="2:6" ht="15.6" thickBot="1">
      <c r="B3464" s="87">
        <v>1473.17</v>
      </c>
      <c r="C3464" s="88">
        <v>417.84</v>
      </c>
      <c r="D3464" s="88">
        <v>0</v>
      </c>
      <c r="E3464" s="88">
        <v>0</v>
      </c>
      <c r="F3464" s="89">
        <v>0</v>
      </c>
    </row>
    <row r="3465" spans="2:6" ht="15.6" thickBot="1">
      <c r="B3465" s="82">
        <v>1442.17</v>
      </c>
      <c r="C3465" s="86">
        <v>420.89</v>
      </c>
      <c r="D3465" s="86">
        <v>0</v>
      </c>
      <c r="E3465" s="86">
        <v>0</v>
      </c>
      <c r="F3465" s="83">
        <v>0</v>
      </c>
    </row>
    <row r="3466" spans="2:6" ht="15.6" thickBot="1">
      <c r="B3466" s="87">
        <v>1411.17</v>
      </c>
      <c r="C3466" s="88">
        <v>423.95</v>
      </c>
      <c r="D3466" s="88">
        <v>0</v>
      </c>
      <c r="E3466" s="88">
        <v>0</v>
      </c>
      <c r="F3466" s="89">
        <v>0</v>
      </c>
    </row>
    <row r="3467" spans="2:6" ht="15.6" thickBot="1">
      <c r="B3467" s="82">
        <v>1380.17</v>
      </c>
      <c r="C3467" s="86">
        <v>427</v>
      </c>
      <c r="D3467" s="86">
        <v>0</v>
      </c>
      <c r="E3467" s="86">
        <v>0</v>
      </c>
      <c r="F3467" s="83">
        <v>0</v>
      </c>
    </row>
    <row r="3468" spans="2:6" ht="15.6" thickBot="1">
      <c r="B3468" s="87">
        <v>1349.17</v>
      </c>
      <c r="C3468" s="88">
        <v>430.06</v>
      </c>
      <c r="D3468" s="88">
        <v>0</v>
      </c>
      <c r="E3468" s="88">
        <v>0</v>
      </c>
      <c r="F3468" s="89">
        <v>0</v>
      </c>
    </row>
    <row r="3469" spans="2:6" ht="15.6" thickBot="1">
      <c r="B3469" s="82">
        <v>1318.17</v>
      </c>
      <c r="C3469" s="86">
        <v>433.11</v>
      </c>
      <c r="D3469" s="86">
        <v>0</v>
      </c>
      <c r="E3469" s="86">
        <v>0</v>
      </c>
      <c r="F3469" s="83">
        <v>0</v>
      </c>
    </row>
    <row r="3470" spans="2:6" ht="15.6" thickBot="1">
      <c r="B3470" s="87">
        <v>1287.17</v>
      </c>
      <c r="C3470" s="88">
        <v>436.16</v>
      </c>
      <c r="D3470" s="88">
        <v>0</v>
      </c>
      <c r="E3470" s="88">
        <v>0</v>
      </c>
      <c r="F3470" s="89">
        <v>0</v>
      </c>
    </row>
    <row r="3471" spans="2:6" ht="15.6" thickBot="1">
      <c r="B3471" s="82">
        <v>1256.17</v>
      </c>
      <c r="C3471" s="86">
        <v>439.22</v>
      </c>
      <c r="D3471" s="86">
        <v>0</v>
      </c>
      <c r="E3471" s="86">
        <v>0</v>
      </c>
      <c r="F3471" s="83">
        <v>0</v>
      </c>
    </row>
    <row r="3472" spans="2:6" ht="15.6" thickBot="1">
      <c r="B3472" s="87">
        <v>1225.17</v>
      </c>
      <c r="C3472" s="88">
        <v>442.27</v>
      </c>
      <c r="D3472" s="88">
        <v>0</v>
      </c>
      <c r="E3472" s="88">
        <v>0</v>
      </c>
      <c r="F3472" s="89">
        <v>0</v>
      </c>
    </row>
    <row r="3473" spans="2:6" ht="15.6" thickBot="1">
      <c r="B3473" s="82">
        <v>1194.17</v>
      </c>
      <c r="C3473" s="86">
        <v>445.33</v>
      </c>
      <c r="D3473" s="86">
        <v>0</v>
      </c>
      <c r="E3473" s="86">
        <v>0</v>
      </c>
      <c r="F3473" s="83">
        <v>0</v>
      </c>
    </row>
    <row r="3474" spans="2:6" ht="15.6" thickBot="1">
      <c r="B3474" s="87">
        <v>1163.17</v>
      </c>
      <c r="C3474" s="88">
        <v>448.38</v>
      </c>
      <c r="D3474" s="88">
        <v>0</v>
      </c>
      <c r="E3474" s="88">
        <v>0</v>
      </c>
      <c r="F3474" s="89">
        <v>0</v>
      </c>
    </row>
    <row r="3475" spans="2:6" ht="15.6" thickBot="1">
      <c r="B3475" s="82">
        <v>1132.17</v>
      </c>
      <c r="C3475" s="86">
        <v>451.44</v>
      </c>
      <c r="D3475" s="86">
        <v>0</v>
      </c>
      <c r="E3475" s="86">
        <v>0</v>
      </c>
      <c r="F3475" s="83">
        <v>0</v>
      </c>
    </row>
    <row r="3476" spans="2:6" ht="15.6" thickBot="1">
      <c r="B3476" s="87">
        <v>1101.17</v>
      </c>
      <c r="C3476" s="88">
        <v>454.49</v>
      </c>
      <c r="D3476" s="88">
        <v>0</v>
      </c>
      <c r="E3476" s="88">
        <v>0</v>
      </c>
      <c r="F3476" s="89">
        <v>0</v>
      </c>
    </row>
    <row r="3477" spans="2:6" ht="15.6" thickBot="1">
      <c r="B3477" s="82">
        <v>1070.17</v>
      </c>
      <c r="C3477" s="86">
        <v>457.55</v>
      </c>
      <c r="D3477" s="86">
        <v>0</v>
      </c>
      <c r="E3477" s="86">
        <v>0</v>
      </c>
      <c r="F3477" s="83">
        <v>0</v>
      </c>
    </row>
    <row r="3478" spans="2:6" ht="15.6" thickBot="1">
      <c r="B3478" s="87">
        <v>1039.17</v>
      </c>
      <c r="C3478" s="88">
        <v>460.6</v>
      </c>
      <c r="D3478" s="88">
        <v>0</v>
      </c>
      <c r="E3478" s="88">
        <v>0</v>
      </c>
      <c r="F3478" s="89">
        <v>0</v>
      </c>
    </row>
    <row r="3479" spans="2:6" ht="15.6" thickBot="1">
      <c r="B3479" s="82">
        <v>1008.17</v>
      </c>
      <c r="C3479" s="86">
        <v>463.66</v>
      </c>
      <c r="D3479" s="86">
        <v>0</v>
      </c>
      <c r="E3479" s="86">
        <v>0</v>
      </c>
      <c r="F3479" s="83">
        <v>0</v>
      </c>
    </row>
    <row r="3480" spans="2:6" ht="15.6" thickBot="1">
      <c r="B3480" s="87">
        <v>977.17</v>
      </c>
      <c r="C3480" s="88">
        <v>466.71</v>
      </c>
      <c r="D3480" s="88">
        <v>0</v>
      </c>
      <c r="E3480" s="88">
        <v>0</v>
      </c>
      <c r="F3480" s="89">
        <v>0</v>
      </c>
    </row>
    <row r="3481" spans="2:6" ht="15.6" thickBot="1">
      <c r="B3481" s="82">
        <v>946.17</v>
      </c>
      <c r="C3481" s="86">
        <v>469.77</v>
      </c>
      <c r="D3481" s="86">
        <v>0</v>
      </c>
      <c r="E3481" s="86">
        <v>0</v>
      </c>
      <c r="F3481" s="83">
        <v>0</v>
      </c>
    </row>
    <row r="3482" spans="2:6" ht="15.6" thickBot="1">
      <c r="B3482" s="87">
        <v>915.17</v>
      </c>
      <c r="C3482" s="88">
        <v>472.82</v>
      </c>
      <c r="D3482" s="88">
        <v>0</v>
      </c>
      <c r="E3482" s="88">
        <v>0</v>
      </c>
      <c r="F3482" s="89">
        <v>0</v>
      </c>
    </row>
    <row r="3483" spans="2:6" ht="15.6" thickBot="1">
      <c r="B3483" s="82">
        <v>884.17</v>
      </c>
      <c r="C3483" s="86">
        <v>475.88</v>
      </c>
      <c r="D3483" s="86">
        <v>0</v>
      </c>
      <c r="E3483" s="86">
        <v>0</v>
      </c>
      <c r="F3483" s="83">
        <v>0</v>
      </c>
    </row>
    <row r="3484" spans="2:6" ht="15.6" thickBot="1">
      <c r="B3484" s="87">
        <v>853.17</v>
      </c>
      <c r="C3484" s="88">
        <v>478.93</v>
      </c>
      <c r="D3484" s="88">
        <v>0</v>
      </c>
      <c r="E3484" s="88">
        <v>0</v>
      </c>
      <c r="F3484" s="89">
        <v>0</v>
      </c>
    </row>
    <row r="3485" spans="2:6" ht="15.6" thickBot="1">
      <c r="B3485" s="82">
        <v>822.17</v>
      </c>
      <c r="C3485" s="86">
        <v>481.98</v>
      </c>
      <c r="D3485" s="86">
        <v>0</v>
      </c>
      <c r="E3485" s="86">
        <v>0</v>
      </c>
      <c r="F3485" s="83">
        <v>0</v>
      </c>
    </row>
    <row r="3486" spans="2:6" ht="15.6" thickBot="1">
      <c r="B3486" s="87">
        <v>791.17</v>
      </c>
      <c r="C3486" s="88">
        <v>485.04</v>
      </c>
      <c r="D3486" s="88">
        <v>0</v>
      </c>
      <c r="E3486" s="88">
        <v>0</v>
      </c>
      <c r="F3486" s="89">
        <v>0</v>
      </c>
    </row>
    <row r="3487" spans="2:6" ht="15.6" thickBot="1">
      <c r="B3487" s="82">
        <v>760.17</v>
      </c>
      <c r="C3487" s="86">
        <v>488.09</v>
      </c>
      <c r="D3487" s="86">
        <v>0</v>
      </c>
      <c r="E3487" s="86">
        <v>0</v>
      </c>
      <c r="F3487" s="83">
        <v>0</v>
      </c>
    </row>
    <row r="3488" spans="2:6" ht="15.6" thickBot="1">
      <c r="B3488" s="87">
        <v>729.17</v>
      </c>
      <c r="C3488" s="88">
        <v>491.15</v>
      </c>
      <c r="D3488" s="88">
        <v>0</v>
      </c>
      <c r="E3488" s="88">
        <v>0</v>
      </c>
      <c r="F3488" s="89">
        <v>0</v>
      </c>
    </row>
    <row r="3489" spans="2:6" ht="15.6" thickBot="1">
      <c r="B3489" s="82">
        <v>698.17</v>
      </c>
      <c r="C3489" s="86">
        <v>494.2</v>
      </c>
      <c r="D3489" s="86">
        <v>0</v>
      </c>
      <c r="E3489" s="86">
        <v>0</v>
      </c>
      <c r="F3489" s="83">
        <v>0</v>
      </c>
    </row>
    <row r="3490" spans="2:6" ht="15.6" thickBot="1">
      <c r="B3490" s="87">
        <v>667.17</v>
      </c>
      <c r="C3490" s="88">
        <v>497.26</v>
      </c>
      <c r="D3490" s="88">
        <v>0</v>
      </c>
      <c r="E3490" s="88">
        <v>0</v>
      </c>
      <c r="F3490" s="89">
        <v>0</v>
      </c>
    </row>
    <row r="3491" spans="2:6" ht="15.6" thickBot="1">
      <c r="B3491" s="82">
        <v>636.16999999999996</v>
      </c>
      <c r="C3491" s="86">
        <v>500.31</v>
      </c>
      <c r="D3491" s="86">
        <v>0</v>
      </c>
      <c r="E3491" s="86">
        <v>0</v>
      </c>
      <c r="F3491" s="83">
        <v>0</v>
      </c>
    </row>
    <row r="3492" spans="2:6" ht="15.6" thickBot="1">
      <c r="B3492" s="87">
        <v>605.16999999999996</v>
      </c>
      <c r="C3492" s="88">
        <v>503.37</v>
      </c>
      <c r="D3492" s="88">
        <v>0</v>
      </c>
      <c r="E3492" s="88">
        <v>0</v>
      </c>
      <c r="F3492" s="89">
        <v>0</v>
      </c>
    </row>
    <row r="3493" spans="2:6" ht="15.6" thickBot="1">
      <c r="B3493" s="82">
        <v>574.16999999999996</v>
      </c>
      <c r="C3493" s="86">
        <v>506.42</v>
      </c>
      <c r="D3493" s="86">
        <v>0</v>
      </c>
      <c r="E3493" s="86">
        <v>0</v>
      </c>
      <c r="F3493" s="83">
        <v>0</v>
      </c>
    </row>
    <row r="3494" spans="2:6" ht="15.6" thickBot="1">
      <c r="B3494" s="87">
        <v>543.16999999999996</v>
      </c>
      <c r="C3494" s="88">
        <v>509.48</v>
      </c>
      <c r="D3494" s="88">
        <v>0</v>
      </c>
      <c r="E3494" s="88">
        <v>0</v>
      </c>
      <c r="F3494" s="89">
        <v>0</v>
      </c>
    </row>
    <row r="3495" spans="2:6" ht="15.6" thickBot="1">
      <c r="B3495" s="82">
        <v>512.16999999999996</v>
      </c>
      <c r="C3495" s="86">
        <v>512.53</v>
      </c>
      <c r="D3495" s="86">
        <v>0</v>
      </c>
      <c r="E3495" s="86">
        <v>0</v>
      </c>
      <c r="F3495" s="83">
        <v>0</v>
      </c>
    </row>
    <row r="3496" spans="2:6" ht="15.6" thickBot="1">
      <c r="B3496" s="87">
        <v>481.17</v>
      </c>
      <c r="C3496" s="88">
        <v>515.58000000000004</v>
      </c>
      <c r="D3496" s="88">
        <v>0</v>
      </c>
      <c r="E3496" s="88">
        <v>0</v>
      </c>
      <c r="F3496" s="89">
        <v>0</v>
      </c>
    </row>
    <row r="3497" spans="2:6" ht="15.6" thickBot="1">
      <c r="B3497" s="82">
        <v>450.17</v>
      </c>
      <c r="C3497" s="86">
        <v>518.64</v>
      </c>
      <c r="D3497" s="86">
        <v>0</v>
      </c>
      <c r="E3497" s="86">
        <v>0</v>
      </c>
      <c r="F3497" s="83">
        <v>0</v>
      </c>
    </row>
    <row r="3498" spans="2:6" ht="15.6" thickBot="1">
      <c r="B3498" s="87">
        <v>419.17</v>
      </c>
      <c r="C3498" s="88">
        <v>521.69000000000005</v>
      </c>
      <c r="D3498" s="88">
        <v>0</v>
      </c>
      <c r="E3498" s="88">
        <v>0</v>
      </c>
      <c r="F3498" s="89">
        <v>0</v>
      </c>
    </row>
    <row r="3499" spans="2:6" ht="15.6" thickBot="1">
      <c r="B3499" s="82">
        <v>388.17</v>
      </c>
      <c r="C3499" s="86">
        <v>524.75</v>
      </c>
      <c r="D3499" s="86">
        <v>0</v>
      </c>
      <c r="E3499" s="86">
        <v>0</v>
      </c>
      <c r="F3499" s="83">
        <v>0</v>
      </c>
    </row>
    <row r="3500" spans="2:6" ht="15.6" thickBot="1">
      <c r="B3500" s="87">
        <v>357.17</v>
      </c>
      <c r="C3500" s="88">
        <v>527.79999999999995</v>
      </c>
      <c r="D3500" s="88">
        <v>0</v>
      </c>
      <c r="E3500" s="88">
        <v>0</v>
      </c>
      <c r="F3500" s="89">
        <v>0</v>
      </c>
    </row>
    <row r="3501" spans="2:6" ht="15.6" thickBot="1">
      <c r="B3501" s="82">
        <v>326.17</v>
      </c>
      <c r="C3501" s="86">
        <v>530.85</v>
      </c>
      <c r="D3501" s="86">
        <v>0</v>
      </c>
      <c r="E3501" s="86">
        <v>0</v>
      </c>
      <c r="F3501" s="83">
        <v>0</v>
      </c>
    </row>
    <row r="3502" spans="2:6" ht="15.6" thickBot="1">
      <c r="B3502" s="87">
        <v>295.17</v>
      </c>
      <c r="C3502" s="88">
        <v>533.91</v>
      </c>
      <c r="D3502" s="88">
        <v>0</v>
      </c>
      <c r="E3502" s="88">
        <v>0</v>
      </c>
      <c r="F3502" s="89">
        <v>0</v>
      </c>
    </row>
    <row r="3503" spans="2:6" ht="15.6" thickBot="1">
      <c r="B3503" s="82">
        <v>264.17</v>
      </c>
      <c r="C3503" s="86">
        <v>536.96</v>
      </c>
      <c r="D3503" s="86">
        <v>0</v>
      </c>
      <c r="E3503" s="86">
        <v>0</v>
      </c>
      <c r="F3503" s="83">
        <v>0</v>
      </c>
    </row>
    <row r="3504" spans="2:6" ht="15.6" thickBot="1">
      <c r="B3504" s="87">
        <v>233.17</v>
      </c>
      <c r="C3504" s="88">
        <v>540.02</v>
      </c>
      <c r="D3504" s="88">
        <v>0</v>
      </c>
      <c r="E3504" s="88">
        <v>0</v>
      </c>
      <c r="F3504" s="89">
        <v>0</v>
      </c>
    </row>
    <row r="3505" spans="2:6" ht="15.6" thickBot="1">
      <c r="B3505" s="82">
        <v>202.17</v>
      </c>
      <c r="C3505" s="86">
        <v>543.07000000000005</v>
      </c>
      <c r="D3505" s="86">
        <v>0</v>
      </c>
      <c r="E3505" s="86">
        <v>0</v>
      </c>
      <c r="F3505" s="83">
        <v>0</v>
      </c>
    </row>
    <row r="3506" spans="2:6" ht="15.6" thickBot="1">
      <c r="B3506" s="87">
        <v>171.17</v>
      </c>
      <c r="C3506" s="88">
        <v>546.12</v>
      </c>
      <c r="D3506" s="88">
        <v>0</v>
      </c>
      <c r="E3506" s="88">
        <v>0</v>
      </c>
      <c r="F3506" s="89">
        <v>0</v>
      </c>
    </row>
    <row r="3507" spans="2:6" ht="15.6" thickBot="1">
      <c r="B3507" s="82">
        <v>140.16999999999999</v>
      </c>
      <c r="C3507" s="86">
        <v>549.17999999999995</v>
      </c>
      <c r="D3507" s="86">
        <v>0</v>
      </c>
      <c r="E3507" s="86">
        <v>0</v>
      </c>
      <c r="F3507" s="83">
        <v>0</v>
      </c>
    </row>
    <row r="3508" spans="2:6" ht="15.6" thickBot="1">
      <c r="B3508" s="87">
        <v>109.17</v>
      </c>
      <c r="C3508" s="88">
        <v>552.23</v>
      </c>
      <c r="D3508" s="88">
        <v>0</v>
      </c>
      <c r="E3508" s="88">
        <v>0</v>
      </c>
      <c r="F3508" s="89">
        <v>0</v>
      </c>
    </row>
    <row r="3509" spans="2:6" ht="15.6" thickBot="1">
      <c r="B3509" s="82">
        <v>78.17</v>
      </c>
      <c r="C3509" s="86">
        <v>555.29</v>
      </c>
      <c r="D3509" s="86">
        <v>0</v>
      </c>
      <c r="E3509" s="86">
        <v>0</v>
      </c>
      <c r="F3509" s="83">
        <v>0</v>
      </c>
    </row>
    <row r="3510" spans="2:6" ht="15.6" thickBot="1">
      <c r="B3510" s="87">
        <v>47.17</v>
      </c>
      <c r="C3510" s="88">
        <v>558.34</v>
      </c>
      <c r="D3510" s="88">
        <v>0</v>
      </c>
      <c r="E3510" s="88">
        <v>0</v>
      </c>
      <c r="F3510" s="89">
        <v>0</v>
      </c>
    </row>
    <row r="3511" spans="2:6" ht="15.6" thickBot="1">
      <c r="B3511" s="82">
        <v>16.170000000000002</v>
      </c>
      <c r="C3511" s="86">
        <v>561.39</v>
      </c>
      <c r="D3511" s="86">
        <v>0</v>
      </c>
      <c r="E3511" s="86">
        <v>0</v>
      </c>
      <c r="F3511" s="83">
        <v>0</v>
      </c>
    </row>
    <row r="3512" spans="2:6" ht="15.6" thickBot="1">
      <c r="B3512" s="87">
        <v>0</v>
      </c>
      <c r="C3512" s="88">
        <v>562.99</v>
      </c>
      <c r="D3512" s="88">
        <v>0</v>
      </c>
      <c r="E3512" s="88">
        <v>0</v>
      </c>
      <c r="F3512" s="89">
        <v>0</v>
      </c>
    </row>
    <row r="3513" spans="2:6" ht="15.6" thickBot="1">
      <c r="B3513" s="82">
        <v>9000</v>
      </c>
      <c r="C3513" s="86">
        <v>0</v>
      </c>
      <c r="D3513" s="86">
        <v>0</v>
      </c>
      <c r="E3513" s="86">
        <v>0</v>
      </c>
      <c r="F3513" s="83">
        <v>0</v>
      </c>
    </row>
    <row r="3514" spans="2:6" ht="15.6" thickBot="1">
      <c r="B3514" s="87">
        <v>8999.5300000000007</v>
      </c>
      <c r="C3514" s="88">
        <v>0</v>
      </c>
      <c r="D3514" s="88">
        <v>0</v>
      </c>
      <c r="E3514" s="88">
        <v>0</v>
      </c>
      <c r="F3514" s="89">
        <v>0</v>
      </c>
    </row>
    <row r="3515" spans="2:6" ht="15.6" thickBot="1">
      <c r="B3515" s="82">
        <v>8999.52</v>
      </c>
      <c r="C3515" s="86">
        <v>0</v>
      </c>
      <c r="D3515" s="86">
        <v>0</v>
      </c>
      <c r="E3515" s="86">
        <v>0</v>
      </c>
      <c r="F3515" s="83">
        <v>0</v>
      </c>
    </row>
    <row r="3516" spans="2:6" ht="15.6" thickBot="1">
      <c r="B3516" s="87">
        <v>8999.0499999999993</v>
      </c>
      <c r="C3516" s="88">
        <v>0</v>
      </c>
      <c r="D3516" s="88">
        <v>0</v>
      </c>
      <c r="E3516" s="88">
        <v>0</v>
      </c>
      <c r="F3516" s="89">
        <v>0</v>
      </c>
    </row>
    <row r="3517" spans="2:6" ht="15.6" thickBot="1">
      <c r="B3517" s="82">
        <v>8989.2000000000007</v>
      </c>
      <c r="C3517" s="86">
        <v>0.41</v>
      </c>
      <c r="D3517" s="86">
        <v>0</v>
      </c>
      <c r="E3517" s="86">
        <v>0</v>
      </c>
      <c r="F3517" s="83">
        <v>0.04</v>
      </c>
    </row>
    <row r="3518" spans="2:6" ht="15.6" thickBot="1">
      <c r="B3518" s="87">
        <v>8979.36</v>
      </c>
      <c r="C3518" s="88">
        <v>0.82</v>
      </c>
      <c r="D3518" s="88">
        <v>0</v>
      </c>
      <c r="E3518" s="88">
        <v>0</v>
      </c>
      <c r="F3518" s="89">
        <v>0.08</v>
      </c>
    </row>
    <row r="3519" spans="2:6" ht="15.6" thickBot="1">
      <c r="B3519" s="82">
        <v>8975.17</v>
      </c>
      <c r="C3519" s="86">
        <v>1</v>
      </c>
      <c r="D3519" s="86">
        <v>0</v>
      </c>
      <c r="E3519" s="86">
        <v>0</v>
      </c>
      <c r="F3519" s="83">
        <v>0.09</v>
      </c>
    </row>
    <row r="3520" spans="2:6" ht="15.6" thickBot="1">
      <c r="B3520" s="87">
        <v>8973.5</v>
      </c>
      <c r="C3520" s="88">
        <v>1.1000000000000001</v>
      </c>
      <c r="D3520" s="88">
        <v>0</v>
      </c>
      <c r="E3520" s="88">
        <v>0</v>
      </c>
      <c r="F3520" s="89">
        <v>0.1</v>
      </c>
    </row>
    <row r="3521" spans="2:6" ht="15.6" thickBot="1">
      <c r="B3521" s="82">
        <v>8963.66</v>
      </c>
      <c r="C3521" s="86">
        <v>1.69</v>
      </c>
      <c r="D3521" s="86">
        <v>0</v>
      </c>
      <c r="E3521" s="86">
        <v>0</v>
      </c>
      <c r="F3521" s="83">
        <v>0.14000000000000001</v>
      </c>
    </row>
    <row r="3522" spans="2:6" ht="15.6" thickBot="1">
      <c r="B3522" s="87">
        <v>8953.82</v>
      </c>
      <c r="C3522" s="88">
        <v>2.2799999999999998</v>
      </c>
      <c r="D3522" s="88">
        <v>0</v>
      </c>
      <c r="E3522" s="88">
        <v>0</v>
      </c>
      <c r="F3522" s="89">
        <v>0.19</v>
      </c>
    </row>
    <row r="3523" spans="2:6" ht="15.6" thickBot="1">
      <c r="B3523" s="82">
        <v>8944.5</v>
      </c>
      <c r="C3523" s="86">
        <v>2.83</v>
      </c>
      <c r="D3523" s="86">
        <v>0</v>
      </c>
      <c r="E3523" s="86">
        <v>0</v>
      </c>
      <c r="F3523" s="83">
        <v>0.23</v>
      </c>
    </row>
    <row r="3524" spans="2:6" ht="15.6" thickBot="1">
      <c r="B3524" s="87">
        <v>8944.17</v>
      </c>
      <c r="C3524" s="88">
        <v>2.85</v>
      </c>
      <c r="D3524" s="88">
        <v>0</v>
      </c>
      <c r="E3524" s="88">
        <v>0</v>
      </c>
      <c r="F3524" s="89">
        <v>0.23</v>
      </c>
    </row>
    <row r="3525" spans="2:6" ht="15.6" thickBot="1">
      <c r="B3525" s="82">
        <v>8942.5</v>
      </c>
      <c r="C3525" s="86">
        <v>2.96</v>
      </c>
      <c r="D3525" s="86">
        <v>0</v>
      </c>
      <c r="E3525" s="86">
        <v>0</v>
      </c>
      <c r="F3525" s="83">
        <v>0.24</v>
      </c>
    </row>
    <row r="3526" spans="2:6" ht="15.6" thickBot="1">
      <c r="B3526" s="87">
        <v>8932.66</v>
      </c>
      <c r="C3526" s="88">
        <v>3.59</v>
      </c>
      <c r="D3526" s="88">
        <v>0</v>
      </c>
      <c r="E3526" s="88">
        <v>0</v>
      </c>
      <c r="F3526" s="89">
        <v>0.28000000000000003</v>
      </c>
    </row>
    <row r="3527" spans="2:6" ht="15.6" thickBot="1">
      <c r="B3527" s="82">
        <v>8922.82</v>
      </c>
      <c r="C3527" s="86">
        <v>4.21</v>
      </c>
      <c r="D3527" s="86">
        <v>0</v>
      </c>
      <c r="E3527" s="86">
        <v>0</v>
      </c>
      <c r="F3527" s="83">
        <v>0.33</v>
      </c>
    </row>
    <row r="3528" spans="2:6" ht="15.6" thickBot="1">
      <c r="B3528" s="87">
        <v>8913.5</v>
      </c>
      <c r="C3528" s="88">
        <v>4.8099999999999996</v>
      </c>
      <c r="D3528" s="88">
        <v>0</v>
      </c>
      <c r="E3528" s="88">
        <v>0</v>
      </c>
      <c r="F3528" s="89">
        <v>0.38</v>
      </c>
    </row>
    <row r="3529" spans="2:6" ht="15.6" thickBot="1">
      <c r="B3529" s="82">
        <v>8913.17</v>
      </c>
      <c r="C3529" s="86">
        <v>4.83</v>
      </c>
      <c r="D3529" s="86">
        <v>0</v>
      </c>
      <c r="E3529" s="86">
        <v>0</v>
      </c>
      <c r="F3529" s="83">
        <v>0.38</v>
      </c>
    </row>
    <row r="3530" spans="2:6" ht="15.6" thickBot="1">
      <c r="B3530" s="87">
        <v>8911.5</v>
      </c>
      <c r="C3530" s="88">
        <v>4.93</v>
      </c>
      <c r="D3530" s="88">
        <v>0</v>
      </c>
      <c r="E3530" s="88">
        <v>0</v>
      </c>
      <c r="F3530" s="89">
        <v>0.39</v>
      </c>
    </row>
    <row r="3531" spans="2:6" ht="15.6" thickBot="1">
      <c r="B3531" s="82">
        <v>8901.66</v>
      </c>
      <c r="C3531" s="86">
        <v>5.51</v>
      </c>
      <c r="D3531" s="86">
        <v>0</v>
      </c>
      <c r="E3531" s="86">
        <v>0</v>
      </c>
      <c r="F3531" s="83">
        <v>0.43</v>
      </c>
    </row>
    <row r="3532" spans="2:6" ht="15.6" thickBot="1">
      <c r="B3532" s="87">
        <v>8891.82</v>
      </c>
      <c r="C3532" s="88">
        <v>6.1</v>
      </c>
      <c r="D3532" s="88">
        <v>0</v>
      </c>
      <c r="E3532" s="88">
        <v>0</v>
      </c>
      <c r="F3532" s="89">
        <v>0.47</v>
      </c>
    </row>
    <row r="3533" spans="2:6" ht="15.6" thickBot="1">
      <c r="B3533" s="82">
        <v>8882.5</v>
      </c>
      <c r="C3533" s="86">
        <v>6.66</v>
      </c>
      <c r="D3533" s="86">
        <v>0</v>
      </c>
      <c r="E3533" s="86">
        <v>0</v>
      </c>
      <c r="F3533" s="83">
        <v>0.51</v>
      </c>
    </row>
    <row r="3534" spans="2:6" ht="15.6" thickBot="1">
      <c r="B3534" s="87">
        <v>8882.17</v>
      </c>
      <c r="C3534" s="88">
        <v>6.68</v>
      </c>
      <c r="D3534" s="88">
        <v>0</v>
      </c>
      <c r="E3534" s="88">
        <v>0</v>
      </c>
      <c r="F3534" s="89">
        <v>0.51</v>
      </c>
    </row>
    <row r="3535" spans="2:6" ht="15.6" thickBot="1">
      <c r="B3535" s="82">
        <v>8880.5</v>
      </c>
      <c r="C3535" s="86">
        <v>6.78</v>
      </c>
      <c r="D3535" s="86">
        <v>0</v>
      </c>
      <c r="E3535" s="86">
        <v>0</v>
      </c>
      <c r="F3535" s="83">
        <v>0.52</v>
      </c>
    </row>
    <row r="3536" spans="2:6" ht="15.6" thickBot="1">
      <c r="B3536" s="87">
        <v>8870.66</v>
      </c>
      <c r="C3536" s="88">
        <v>7.37</v>
      </c>
      <c r="D3536" s="88">
        <v>0</v>
      </c>
      <c r="E3536" s="88">
        <v>0</v>
      </c>
      <c r="F3536" s="89">
        <v>0.56000000000000005</v>
      </c>
    </row>
    <row r="3537" spans="2:6" ht="15.6" thickBot="1">
      <c r="B3537" s="82">
        <v>8860.82</v>
      </c>
      <c r="C3537" s="86">
        <v>7.95</v>
      </c>
      <c r="D3537" s="86">
        <v>0</v>
      </c>
      <c r="E3537" s="86">
        <v>0</v>
      </c>
      <c r="F3537" s="83">
        <v>0.61</v>
      </c>
    </row>
    <row r="3538" spans="2:6" ht="15.6" thickBot="1">
      <c r="B3538" s="87">
        <v>8851.5</v>
      </c>
      <c r="C3538" s="88">
        <v>8.51</v>
      </c>
      <c r="D3538" s="88">
        <v>0</v>
      </c>
      <c r="E3538" s="88">
        <v>0</v>
      </c>
      <c r="F3538" s="89">
        <v>0.65</v>
      </c>
    </row>
    <row r="3539" spans="2:6" ht="15.6" thickBot="1">
      <c r="B3539" s="82">
        <v>8851.17</v>
      </c>
      <c r="C3539" s="86">
        <v>8.5299999999999994</v>
      </c>
      <c r="D3539" s="86">
        <v>0</v>
      </c>
      <c r="E3539" s="86">
        <v>0</v>
      </c>
      <c r="F3539" s="83">
        <v>0.65</v>
      </c>
    </row>
    <row r="3540" spans="2:6" ht="15.6" thickBot="1">
      <c r="B3540" s="87">
        <v>8849.5</v>
      </c>
      <c r="C3540" s="88">
        <v>8.6300000000000008</v>
      </c>
      <c r="D3540" s="88">
        <v>0</v>
      </c>
      <c r="E3540" s="88">
        <v>0</v>
      </c>
      <c r="F3540" s="89">
        <v>0.66</v>
      </c>
    </row>
    <row r="3541" spans="2:6" ht="15.6" thickBot="1">
      <c r="B3541" s="82">
        <v>8839.66</v>
      </c>
      <c r="C3541" s="86">
        <v>9.2200000000000006</v>
      </c>
      <c r="D3541" s="86">
        <v>0</v>
      </c>
      <c r="E3541" s="86">
        <v>0</v>
      </c>
      <c r="F3541" s="83">
        <v>0.7</v>
      </c>
    </row>
    <row r="3542" spans="2:6" ht="15.6" thickBot="1">
      <c r="B3542" s="87">
        <v>8829.82</v>
      </c>
      <c r="C3542" s="88">
        <v>9.81</v>
      </c>
      <c r="D3542" s="88">
        <v>0</v>
      </c>
      <c r="E3542" s="88">
        <v>0</v>
      </c>
      <c r="F3542" s="89">
        <v>0.74</v>
      </c>
    </row>
    <row r="3543" spans="2:6" ht="15.6" thickBot="1">
      <c r="B3543" s="82">
        <v>8820.5</v>
      </c>
      <c r="C3543" s="86">
        <v>10.36</v>
      </c>
      <c r="D3543" s="86">
        <v>0</v>
      </c>
      <c r="E3543" s="86">
        <v>0</v>
      </c>
      <c r="F3543" s="83">
        <v>0.78</v>
      </c>
    </row>
    <row r="3544" spans="2:6" ht="15.6" thickBot="1">
      <c r="B3544" s="87">
        <v>8820.17</v>
      </c>
      <c r="C3544" s="88">
        <v>10.38</v>
      </c>
      <c r="D3544" s="88">
        <v>0</v>
      </c>
      <c r="E3544" s="88">
        <v>0</v>
      </c>
      <c r="F3544" s="89">
        <v>0.78</v>
      </c>
    </row>
    <row r="3545" spans="2:6" ht="15.6" thickBot="1">
      <c r="B3545" s="82">
        <v>8789.17</v>
      </c>
      <c r="C3545" s="86">
        <v>12.86</v>
      </c>
      <c r="D3545" s="86">
        <v>0</v>
      </c>
      <c r="E3545" s="86">
        <v>0</v>
      </c>
      <c r="F3545" s="83">
        <v>0.96</v>
      </c>
    </row>
    <row r="3546" spans="2:6" ht="15.6" thickBot="1">
      <c r="B3546" s="87">
        <v>8758.17</v>
      </c>
      <c r="C3546" s="88">
        <v>15.33</v>
      </c>
      <c r="D3546" s="88">
        <v>0</v>
      </c>
      <c r="E3546" s="88">
        <v>0</v>
      </c>
      <c r="F3546" s="89">
        <v>1.1399999999999999</v>
      </c>
    </row>
    <row r="3547" spans="2:6" ht="15.6" thickBot="1">
      <c r="B3547" s="82">
        <v>8727.17</v>
      </c>
      <c r="C3547" s="86">
        <v>17.8</v>
      </c>
      <c r="D3547" s="86">
        <v>0</v>
      </c>
      <c r="E3547" s="86">
        <v>0</v>
      </c>
      <c r="F3547" s="83">
        <v>1.32</v>
      </c>
    </row>
    <row r="3548" spans="2:6" ht="15.6" thickBot="1">
      <c r="B3548" s="87">
        <v>8696.17</v>
      </c>
      <c r="C3548" s="88">
        <v>20.27</v>
      </c>
      <c r="D3548" s="88">
        <v>0</v>
      </c>
      <c r="E3548" s="88">
        <v>0</v>
      </c>
      <c r="F3548" s="89">
        <v>1.49</v>
      </c>
    </row>
    <row r="3549" spans="2:6" ht="15.6" thickBot="1">
      <c r="B3549" s="82">
        <v>8665.17</v>
      </c>
      <c r="C3549" s="86">
        <v>22.74</v>
      </c>
      <c r="D3549" s="86">
        <v>0</v>
      </c>
      <c r="E3549" s="86">
        <v>0</v>
      </c>
      <c r="F3549" s="83">
        <v>1.67</v>
      </c>
    </row>
    <row r="3550" spans="2:6" ht="15.6" thickBot="1">
      <c r="B3550" s="87">
        <v>8634.17</v>
      </c>
      <c r="C3550" s="88">
        <v>25.21</v>
      </c>
      <c r="D3550" s="88">
        <v>0</v>
      </c>
      <c r="E3550" s="88">
        <v>0</v>
      </c>
      <c r="F3550" s="89">
        <v>1.85</v>
      </c>
    </row>
    <row r="3551" spans="2:6" ht="15.6" thickBot="1">
      <c r="B3551" s="82">
        <v>8603.17</v>
      </c>
      <c r="C3551" s="86">
        <v>27.68</v>
      </c>
      <c r="D3551" s="86">
        <v>0</v>
      </c>
      <c r="E3551" s="86">
        <v>0</v>
      </c>
      <c r="F3551" s="83">
        <v>2.0299999999999998</v>
      </c>
    </row>
    <row r="3552" spans="2:6" ht="15.6" thickBot="1">
      <c r="B3552" s="87">
        <v>8572.17</v>
      </c>
      <c r="C3552" s="88">
        <v>30.15</v>
      </c>
      <c r="D3552" s="88">
        <v>0</v>
      </c>
      <c r="E3552" s="88">
        <v>0</v>
      </c>
      <c r="F3552" s="89">
        <v>2.2000000000000002</v>
      </c>
    </row>
    <row r="3553" spans="2:6" ht="15.6" thickBot="1">
      <c r="B3553" s="82">
        <v>8541.17</v>
      </c>
      <c r="C3553" s="86">
        <v>32.619999999999997</v>
      </c>
      <c r="D3553" s="86">
        <v>0</v>
      </c>
      <c r="E3553" s="86">
        <v>0</v>
      </c>
      <c r="F3553" s="83">
        <v>2.38</v>
      </c>
    </row>
    <row r="3554" spans="2:6" ht="15.6" thickBot="1">
      <c r="B3554" s="87">
        <v>8510.17</v>
      </c>
      <c r="C3554" s="88">
        <v>35.090000000000003</v>
      </c>
      <c r="D3554" s="88">
        <v>0</v>
      </c>
      <c r="E3554" s="88">
        <v>0</v>
      </c>
      <c r="F3554" s="89">
        <v>2.56</v>
      </c>
    </row>
    <row r="3555" spans="2:6" ht="15.6" thickBot="1">
      <c r="B3555" s="82">
        <v>8479.17</v>
      </c>
      <c r="C3555" s="86">
        <v>37.549999999999997</v>
      </c>
      <c r="D3555" s="86">
        <v>0</v>
      </c>
      <c r="E3555" s="86">
        <v>0</v>
      </c>
      <c r="F3555" s="83">
        <v>2.74</v>
      </c>
    </row>
    <row r="3556" spans="2:6" ht="15.6" thickBot="1">
      <c r="B3556" s="87">
        <v>8448.17</v>
      </c>
      <c r="C3556" s="88">
        <v>40.020000000000003</v>
      </c>
      <c r="D3556" s="88">
        <v>0</v>
      </c>
      <c r="E3556" s="88">
        <v>0</v>
      </c>
      <c r="F3556" s="89">
        <v>2.92</v>
      </c>
    </row>
    <row r="3557" spans="2:6" ht="15.6" thickBot="1">
      <c r="B3557" s="82">
        <v>8417.17</v>
      </c>
      <c r="C3557" s="86">
        <v>42.48</v>
      </c>
      <c r="D3557" s="86">
        <v>0</v>
      </c>
      <c r="E3557" s="86">
        <v>0</v>
      </c>
      <c r="F3557" s="83">
        <v>3.1</v>
      </c>
    </row>
    <row r="3558" spans="2:6" ht="15.6" thickBot="1">
      <c r="B3558" s="87">
        <v>8386.17</v>
      </c>
      <c r="C3558" s="88">
        <v>44.95</v>
      </c>
      <c r="D3558" s="88">
        <v>0</v>
      </c>
      <c r="E3558" s="88">
        <v>0</v>
      </c>
      <c r="F3558" s="89">
        <v>3.28</v>
      </c>
    </row>
    <row r="3559" spans="2:6" ht="15.6" thickBot="1">
      <c r="B3559" s="82">
        <v>8355.17</v>
      </c>
      <c r="C3559" s="86">
        <v>47.41</v>
      </c>
      <c r="D3559" s="86">
        <v>0</v>
      </c>
      <c r="E3559" s="86">
        <v>0</v>
      </c>
      <c r="F3559" s="83">
        <v>3.46</v>
      </c>
    </row>
    <row r="3560" spans="2:6" ht="15.6" thickBot="1">
      <c r="B3560" s="87">
        <v>8324.17</v>
      </c>
      <c r="C3560" s="88">
        <v>49.87</v>
      </c>
      <c r="D3560" s="88">
        <v>0</v>
      </c>
      <c r="E3560" s="88">
        <v>0</v>
      </c>
      <c r="F3560" s="89">
        <v>3.64</v>
      </c>
    </row>
    <row r="3561" spans="2:6" ht="15.6" thickBot="1">
      <c r="B3561" s="82">
        <v>8293.17</v>
      </c>
      <c r="C3561" s="86">
        <v>52.34</v>
      </c>
      <c r="D3561" s="86">
        <v>0</v>
      </c>
      <c r="E3561" s="86">
        <v>0</v>
      </c>
      <c r="F3561" s="83">
        <v>3.82</v>
      </c>
    </row>
    <row r="3562" spans="2:6" ht="15.6" thickBot="1">
      <c r="B3562" s="87">
        <v>8262.17</v>
      </c>
      <c r="C3562" s="88">
        <v>54.8</v>
      </c>
      <c r="D3562" s="88">
        <v>0</v>
      </c>
      <c r="E3562" s="88">
        <v>0</v>
      </c>
      <c r="F3562" s="89">
        <v>4</v>
      </c>
    </row>
    <row r="3563" spans="2:6" ht="15.6" thickBot="1">
      <c r="B3563" s="82">
        <v>8231.17</v>
      </c>
      <c r="C3563" s="86">
        <v>57.26</v>
      </c>
      <c r="D3563" s="86">
        <v>0</v>
      </c>
      <c r="E3563" s="86">
        <v>0</v>
      </c>
      <c r="F3563" s="83">
        <v>4.18</v>
      </c>
    </row>
    <row r="3564" spans="2:6" ht="15.6" thickBot="1">
      <c r="B3564" s="87">
        <v>8200.17</v>
      </c>
      <c r="C3564" s="88">
        <v>59.72</v>
      </c>
      <c r="D3564" s="88">
        <v>0</v>
      </c>
      <c r="E3564" s="88">
        <v>0</v>
      </c>
      <c r="F3564" s="89">
        <v>4.3600000000000003</v>
      </c>
    </row>
    <row r="3565" spans="2:6" ht="15.6" thickBot="1">
      <c r="B3565" s="82">
        <v>8169.17</v>
      </c>
      <c r="C3565" s="86">
        <v>62.18</v>
      </c>
      <c r="D3565" s="86">
        <v>0</v>
      </c>
      <c r="E3565" s="86">
        <v>0</v>
      </c>
      <c r="F3565" s="83">
        <v>4.54</v>
      </c>
    </row>
    <row r="3566" spans="2:6" ht="15.6" thickBot="1">
      <c r="B3566" s="87">
        <v>8138.17</v>
      </c>
      <c r="C3566" s="88">
        <v>64.63</v>
      </c>
      <c r="D3566" s="88">
        <v>0</v>
      </c>
      <c r="E3566" s="88">
        <v>0</v>
      </c>
      <c r="F3566" s="89">
        <v>4.72</v>
      </c>
    </row>
    <row r="3567" spans="2:6" ht="15.6" thickBot="1">
      <c r="B3567" s="82">
        <v>8107.17</v>
      </c>
      <c r="C3567" s="86">
        <v>67.09</v>
      </c>
      <c r="D3567" s="86">
        <v>0</v>
      </c>
      <c r="E3567" s="86">
        <v>0</v>
      </c>
      <c r="F3567" s="83">
        <v>4.9000000000000004</v>
      </c>
    </row>
    <row r="3568" spans="2:6" ht="15.6" thickBot="1">
      <c r="B3568" s="87">
        <v>8076.17</v>
      </c>
      <c r="C3568" s="88">
        <v>69.55</v>
      </c>
      <c r="D3568" s="88">
        <v>0</v>
      </c>
      <c r="E3568" s="88">
        <v>0</v>
      </c>
      <c r="F3568" s="89">
        <v>5.08</v>
      </c>
    </row>
    <row r="3569" spans="2:6" ht="15.6" thickBot="1">
      <c r="B3569" s="82">
        <v>8045.17</v>
      </c>
      <c r="C3569" s="86">
        <v>72</v>
      </c>
      <c r="D3569" s="86">
        <v>0</v>
      </c>
      <c r="E3569" s="86">
        <v>0</v>
      </c>
      <c r="F3569" s="83">
        <v>5.26</v>
      </c>
    </row>
    <row r="3570" spans="2:6" ht="15.6" thickBot="1">
      <c r="B3570" s="87">
        <v>8014.17</v>
      </c>
      <c r="C3570" s="88">
        <v>74.459999999999994</v>
      </c>
      <c r="D3570" s="88">
        <v>0</v>
      </c>
      <c r="E3570" s="88">
        <v>0</v>
      </c>
      <c r="F3570" s="89">
        <v>5.45</v>
      </c>
    </row>
    <row r="3571" spans="2:6" ht="15.6" thickBot="1">
      <c r="B3571" s="82">
        <v>7983.17</v>
      </c>
      <c r="C3571" s="86">
        <v>76.91</v>
      </c>
      <c r="D3571" s="86">
        <v>0</v>
      </c>
      <c r="E3571" s="86">
        <v>0</v>
      </c>
      <c r="F3571" s="83">
        <v>5.63</v>
      </c>
    </row>
    <row r="3572" spans="2:6" ht="15.6" thickBot="1">
      <c r="B3572" s="87">
        <v>7952.17</v>
      </c>
      <c r="C3572" s="88">
        <v>79.36</v>
      </c>
      <c r="D3572" s="88">
        <v>0</v>
      </c>
      <c r="E3572" s="88">
        <v>0</v>
      </c>
      <c r="F3572" s="89">
        <v>5.81</v>
      </c>
    </row>
    <row r="3573" spans="2:6" ht="15.6" thickBot="1">
      <c r="B3573" s="82">
        <v>7921.17</v>
      </c>
      <c r="C3573" s="86">
        <v>81.819999999999993</v>
      </c>
      <c r="D3573" s="86">
        <v>0</v>
      </c>
      <c r="E3573" s="86">
        <v>0</v>
      </c>
      <c r="F3573" s="83">
        <v>5.99</v>
      </c>
    </row>
    <row r="3574" spans="2:6" ht="15.6" thickBot="1">
      <c r="B3574" s="87">
        <v>7890.17</v>
      </c>
      <c r="C3574" s="88">
        <v>84.27</v>
      </c>
      <c r="D3574" s="88">
        <v>0</v>
      </c>
      <c r="E3574" s="88">
        <v>0</v>
      </c>
      <c r="F3574" s="89">
        <v>6.18</v>
      </c>
    </row>
    <row r="3575" spans="2:6" ht="15.6" thickBot="1">
      <c r="B3575" s="82">
        <v>7859.17</v>
      </c>
      <c r="C3575" s="86">
        <v>86.72</v>
      </c>
      <c r="D3575" s="86">
        <v>0</v>
      </c>
      <c r="E3575" s="86">
        <v>0</v>
      </c>
      <c r="F3575" s="83">
        <v>6.36</v>
      </c>
    </row>
    <row r="3576" spans="2:6" ht="15.6" thickBot="1">
      <c r="B3576" s="87">
        <v>7828.17</v>
      </c>
      <c r="C3576" s="88">
        <v>89.17</v>
      </c>
      <c r="D3576" s="88">
        <v>0</v>
      </c>
      <c r="E3576" s="88">
        <v>0</v>
      </c>
      <c r="F3576" s="89">
        <v>6.54</v>
      </c>
    </row>
    <row r="3577" spans="2:6" ht="15.6" thickBot="1">
      <c r="B3577" s="82">
        <v>7797.17</v>
      </c>
      <c r="C3577" s="86">
        <v>91.62</v>
      </c>
      <c r="D3577" s="86">
        <v>0</v>
      </c>
      <c r="E3577" s="86">
        <v>0</v>
      </c>
      <c r="F3577" s="83">
        <v>6.73</v>
      </c>
    </row>
    <row r="3578" spans="2:6" ht="15.6" thickBot="1">
      <c r="B3578" s="87">
        <v>7766.17</v>
      </c>
      <c r="C3578" s="88">
        <v>94.07</v>
      </c>
      <c r="D3578" s="88">
        <v>0</v>
      </c>
      <c r="E3578" s="88">
        <v>0</v>
      </c>
      <c r="F3578" s="89">
        <v>6.91</v>
      </c>
    </row>
    <row r="3579" spans="2:6" ht="15.6" thickBot="1">
      <c r="B3579" s="82">
        <v>7735.17</v>
      </c>
      <c r="C3579" s="86">
        <v>96.52</v>
      </c>
      <c r="D3579" s="86">
        <v>0</v>
      </c>
      <c r="E3579" s="86">
        <v>0</v>
      </c>
      <c r="F3579" s="83">
        <v>7.09</v>
      </c>
    </row>
    <row r="3580" spans="2:6" ht="15.6" thickBot="1">
      <c r="B3580" s="87">
        <v>7704.17</v>
      </c>
      <c r="C3580" s="88">
        <v>98.96</v>
      </c>
      <c r="D3580" s="88">
        <v>0</v>
      </c>
      <c r="E3580" s="88">
        <v>0</v>
      </c>
      <c r="F3580" s="89">
        <v>7.28</v>
      </c>
    </row>
    <row r="3581" spans="2:6" ht="15.6" thickBot="1">
      <c r="B3581" s="82">
        <v>7673.17</v>
      </c>
      <c r="C3581" s="86">
        <v>101.41</v>
      </c>
      <c r="D3581" s="86">
        <v>0</v>
      </c>
      <c r="E3581" s="86">
        <v>0</v>
      </c>
      <c r="F3581" s="83">
        <v>7.46</v>
      </c>
    </row>
    <row r="3582" spans="2:6" ht="15.6" thickBot="1">
      <c r="B3582" s="87">
        <v>7642.17</v>
      </c>
      <c r="C3582" s="88">
        <v>103.86</v>
      </c>
      <c r="D3582" s="88">
        <v>0</v>
      </c>
      <c r="E3582" s="88">
        <v>0</v>
      </c>
      <c r="F3582" s="89">
        <v>7.65</v>
      </c>
    </row>
    <row r="3583" spans="2:6" ht="15.6" thickBot="1">
      <c r="B3583" s="82">
        <v>7611.17</v>
      </c>
      <c r="C3583" s="86">
        <v>106.3</v>
      </c>
      <c r="D3583" s="86">
        <v>0</v>
      </c>
      <c r="E3583" s="86">
        <v>0</v>
      </c>
      <c r="F3583" s="83">
        <v>7.83</v>
      </c>
    </row>
    <row r="3584" spans="2:6" ht="15.6" thickBot="1">
      <c r="B3584" s="87">
        <v>7580.17</v>
      </c>
      <c r="C3584" s="88">
        <v>108.74</v>
      </c>
      <c r="D3584" s="88">
        <v>0</v>
      </c>
      <c r="E3584" s="88">
        <v>0</v>
      </c>
      <c r="F3584" s="89">
        <v>8.02</v>
      </c>
    </row>
    <row r="3585" spans="2:6" ht="15.6" thickBot="1">
      <c r="B3585" s="82">
        <v>7549.17</v>
      </c>
      <c r="C3585" s="86">
        <v>111.19</v>
      </c>
      <c r="D3585" s="86">
        <v>0</v>
      </c>
      <c r="E3585" s="86">
        <v>0</v>
      </c>
      <c r="F3585" s="83">
        <v>8.1999999999999993</v>
      </c>
    </row>
    <row r="3586" spans="2:6" ht="15.6" thickBot="1">
      <c r="B3586" s="87">
        <v>7518.17</v>
      </c>
      <c r="C3586" s="88">
        <v>113.63</v>
      </c>
      <c r="D3586" s="88">
        <v>0</v>
      </c>
      <c r="E3586" s="88">
        <v>0</v>
      </c>
      <c r="F3586" s="89">
        <v>8.39</v>
      </c>
    </row>
    <row r="3587" spans="2:6" ht="15.6" thickBot="1">
      <c r="B3587" s="82">
        <v>7487.17</v>
      </c>
      <c r="C3587" s="86">
        <v>116.07</v>
      </c>
      <c r="D3587" s="86">
        <v>0</v>
      </c>
      <c r="E3587" s="86">
        <v>0</v>
      </c>
      <c r="F3587" s="83">
        <v>8.57</v>
      </c>
    </row>
    <row r="3588" spans="2:6" ht="15.6" thickBot="1">
      <c r="B3588" s="87">
        <v>7456.17</v>
      </c>
      <c r="C3588" s="88">
        <v>118.51</v>
      </c>
      <c r="D3588" s="88">
        <v>0</v>
      </c>
      <c r="E3588" s="88">
        <v>0</v>
      </c>
      <c r="F3588" s="89">
        <v>8.76</v>
      </c>
    </row>
    <row r="3589" spans="2:6" ht="15.6" thickBot="1">
      <c r="B3589" s="82">
        <v>7425.17</v>
      </c>
      <c r="C3589" s="86">
        <v>120.95</v>
      </c>
      <c r="D3589" s="86">
        <v>0</v>
      </c>
      <c r="E3589" s="86">
        <v>0</v>
      </c>
      <c r="F3589" s="83">
        <v>8.94</v>
      </c>
    </row>
    <row r="3590" spans="2:6" ht="15.6" thickBot="1">
      <c r="B3590" s="87">
        <v>7394.17</v>
      </c>
      <c r="C3590" s="88">
        <v>123.39</v>
      </c>
      <c r="D3590" s="88">
        <v>0</v>
      </c>
      <c r="E3590" s="88">
        <v>0</v>
      </c>
      <c r="F3590" s="89">
        <v>9.1300000000000008</v>
      </c>
    </row>
    <row r="3591" spans="2:6" ht="15.6" thickBot="1">
      <c r="B3591" s="82">
        <v>7363.17</v>
      </c>
      <c r="C3591" s="86">
        <v>125.83</v>
      </c>
      <c r="D3591" s="86">
        <v>0</v>
      </c>
      <c r="E3591" s="86">
        <v>0</v>
      </c>
      <c r="F3591" s="83">
        <v>9.32</v>
      </c>
    </row>
    <row r="3592" spans="2:6" ht="15.6" thickBot="1">
      <c r="B3592" s="87">
        <v>7332.17</v>
      </c>
      <c r="C3592" s="88">
        <v>128.27000000000001</v>
      </c>
      <c r="D3592" s="88">
        <v>0</v>
      </c>
      <c r="E3592" s="88">
        <v>0</v>
      </c>
      <c r="F3592" s="89">
        <v>9.5</v>
      </c>
    </row>
    <row r="3593" spans="2:6" ht="15.6" thickBot="1">
      <c r="B3593" s="82">
        <v>7301.17</v>
      </c>
      <c r="C3593" s="86">
        <v>130.71</v>
      </c>
      <c r="D3593" s="86">
        <v>0</v>
      </c>
      <c r="E3593" s="86">
        <v>0</v>
      </c>
      <c r="F3593" s="83">
        <v>9.69</v>
      </c>
    </row>
    <row r="3594" spans="2:6" ht="15.6" thickBot="1">
      <c r="B3594" s="87">
        <v>7270.17</v>
      </c>
      <c r="C3594" s="88">
        <v>133.13999999999999</v>
      </c>
      <c r="D3594" s="88">
        <v>0</v>
      </c>
      <c r="E3594" s="88">
        <v>0</v>
      </c>
      <c r="F3594" s="89">
        <v>9.8800000000000008</v>
      </c>
    </row>
    <row r="3595" spans="2:6" ht="15.6" thickBot="1">
      <c r="B3595" s="82">
        <v>7239.17</v>
      </c>
      <c r="C3595" s="86">
        <v>135.58000000000001</v>
      </c>
      <c r="D3595" s="86">
        <v>0</v>
      </c>
      <c r="E3595" s="86">
        <v>0</v>
      </c>
      <c r="F3595" s="83">
        <v>10.06</v>
      </c>
    </row>
    <row r="3596" spans="2:6" ht="15.6" thickBot="1">
      <c r="B3596" s="87">
        <v>7208.17</v>
      </c>
      <c r="C3596" s="88">
        <v>138.01</v>
      </c>
      <c r="D3596" s="88">
        <v>0</v>
      </c>
      <c r="E3596" s="88">
        <v>0</v>
      </c>
      <c r="F3596" s="89">
        <v>10.25</v>
      </c>
    </row>
    <row r="3597" spans="2:6" ht="15.6" thickBot="1">
      <c r="B3597" s="82">
        <v>7177.17</v>
      </c>
      <c r="C3597" s="86">
        <v>140.44999999999999</v>
      </c>
      <c r="D3597" s="86">
        <v>0</v>
      </c>
      <c r="E3597" s="86">
        <v>0</v>
      </c>
      <c r="F3597" s="83">
        <v>10.44</v>
      </c>
    </row>
    <row r="3598" spans="2:6" ht="15.6" thickBot="1">
      <c r="B3598" s="87">
        <v>7146.17</v>
      </c>
      <c r="C3598" s="88">
        <v>142.88</v>
      </c>
      <c r="D3598" s="88">
        <v>0</v>
      </c>
      <c r="E3598" s="88">
        <v>0</v>
      </c>
      <c r="F3598" s="89">
        <v>10.63</v>
      </c>
    </row>
    <row r="3599" spans="2:6" ht="15.6" thickBot="1">
      <c r="B3599" s="82">
        <v>7115.17</v>
      </c>
      <c r="C3599" s="86">
        <v>145.31</v>
      </c>
      <c r="D3599" s="86">
        <v>0</v>
      </c>
      <c r="E3599" s="86">
        <v>0</v>
      </c>
      <c r="F3599" s="83">
        <v>10.82</v>
      </c>
    </row>
    <row r="3600" spans="2:6" ht="15.6" thickBot="1">
      <c r="B3600" s="87">
        <v>7084.17</v>
      </c>
      <c r="C3600" s="88">
        <v>147.74</v>
      </c>
      <c r="D3600" s="88">
        <v>0</v>
      </c>
      <c r="E3600" s="88">
        <v>0</v>
      </c>
      <c r="F3600" s="89">
        <v>11</v>
      </c>
    </row>
    <row r="3601" spans="2:6" ht="15.6" thickBot="1">
      <c r="B3601" s="82">
        <v>7053.17</v>
      </c>
      <c r="C3601" s="86">
        <v>150.16999999999999</v>
      </c>
      <c r="D3601" s="86">
        <v>0</v>
      </c>
      <c r="E3601" s="86">
        <v>0</v>
      </c>
      <c r="F3601" s="83">
        <v>11.19</v>
      </c>
    </row>
    <row r="3602" spans="2:6" ht="15.6" thickBot="1">
      <c r="B3602" s="87">
        <v>7022.17</v>
      </c>
      <c r="C3602" s="88">
        <v>152.6</v>
      </c>
      <c r="D3602" s="88">
        <v>0</v>
      </c>
      <c r="E3602" s="88">
        <v>0</v>
      </c>
      <c r="F3602" s="89">
        <v>11.38</v>
      </c>
    </row>
    <row r="3603" spans="2:6" ht="15.6" thickBot="1">
      <c r="B3603" s="82">
        <v>6991.17</v>
      </c>
      <c r="C3603" s="86">
        <v>155.03</v>
      </c>
      <c r="D3603" s="86">
        <v>0</v>
      </c>
      <c r="E3603" s="86">
        <v>0</v>
      </c>
      <c r="F3603" s="83">
        <v>11.57</v>
      </c>
    </row>
    <row r="3604" spans="2:6" ht="15.6" thickBot="1">
      <c r="B3604" s="87">
        <v>6960.17</v>
      </c>
      <c r="C3604" s="88">
        <v>157.46</v>
      </c>
      <c r="D3604" s="88">
        <v>0</v>
      </c>
      <c r="E3604" s="88">
        <v>0</v>
      </c>
      <c r="F3604" s="89">
        <v>11.76</v>
      </c>
    </row>
    <row r="3605" spans="2:6" ht="15.6" thickBot="1">
      <c r="B3605" s="82">
        <v>6929.17</v>
      </c>
      <c r="C3605" s="86">
        <v>159.88999999999999</v>
      </c>
      <c r="D3605" s="86">
        <v>0</v>
      </c>
      <c r="E3605" s="86">
        <v>0</v>
      </c>
      <c r="F3605" s="83">
        <v>11.95</v>
      </c>
    </row>
    <row r="3606" spans="2:6" ht="15.6" thickBot="1">
      <c r="B3606" s="87">
        <v>6898.17</v>
      </c>
      <c r="C3606" s="88">
        <v>162.32</v>
      </c>
      <c r="D3606" s="88">
        <v>0</v>
      </c>
      <c r="E3606" s="88">
        <v>0</v>
      </c>
      <c r="F3606" s="89">
        <v>12.14</v>
      </c>
    </row>
    <row r="3607" spans="2:6" ht="15.6" thickBot="1">
      <c r="B3607" s="82">
        <v>6867.17</v>
      </c>
      <c r="C3607" s="86">
        <v>164.74</v>
      </c>
      <c r="D3607" s="86">
        <v>0</v>
      </c>
      <c r="E3607" s="86">
        <v>0</v>
      </c>
      <c r="F3607" s="83">
        <v>12.33</v>
      </c>
    </row>
    <row r="3608" spans="2:6" ht="15.6" thickBot="1">
      <c r="B3608" s="87">
        <v>6836.17</v>
      </c>
      <c r="C3608" s="88">
        <v>167.17</v>
      </c>
      <c r="D3608" s="88">
        <v>0</v>
      </c>
      <c r="E3608" s="88">
        <v>0</v>
      </c>
      <c r="F3608" s="89">
        <v>12.52</v>
      </c>
    </row>
    <row r="3609" spans="2:6" ht="15.6" thickBot="1">
      <c r="B3609" s="82">
        <v>6805.17</v>
      </c>
      <c r="C3609" s="86">
        <v>169.59</v>
      </c>
      <c r="D3609" s="86">
        <v>0</v>
      </c>
      <c r="E3609" s="86">
        <v>0</v>
      </c>
      <c r="F3609" s="83">
        <v>12.71</v>
      </c>
    </row>
    <row r="3610" spans="2:6" ht="15.6" thickBot="1">
      <c r="B3610" s="87">
        <v>6774.17</v>
      </c>
      <c r="C3610" s="88">
        <v>172.01</v>
      </c>
      <c r="D3610" s="88">
        <v>0</v>
      </c>
      <c r="E3610" s="88">
        <v>0</v>
      </c>
      <c r="F3610" s="89">
        <v>12.9</v>
      </c>
    </row>
    <row r="3611" spans="2:6" ht="15.6" thickBot="1">
      <c r="B3611" s="82">
        <v>6743.17</v>
      </c>
      <c r="C3611" s="86">
        <v>174.44</v>
      </c>
      <c r="D3611" s="86">
        <v>0</v>
      </c>
      <c r="E3611" s="86">
        <v>0</v>
      </c>
      <c r="F3611" s="83">
        <v>13.09</v>
      </c>
    </row>
    <row r="3612" spans="2:6" ht="15.6" thickBot="1">
      <c r="B3612" s="87">
        <v>6712.17</v>
      </c>
      <c r="C3612" s="88">
        <v>176.86</v>
      </c>
      <c r="D3612" s="88">
        <v>0</v>
      </c>
      <c r="E3612" s="88">
        <v>0</v>
      </c>
      <c r="F3612" s="89">
        <v>13.28</v>
      </c>
    </row>
    <row r="3613" spans="2:6" ht="15.6" thickBot="1">
      <c r="B3613" s="82">
        <v>6681.17</v>
      </c>
      <c r="C3613" s="86">
        <v>179.28</v>
      </c>
      <c r="D3613" s="86">
        <v>0</v>
      </c>
      <c r="E3613" s="86">
        <v>0</v>
      </c>
      <c r="F3613" s="83">
        <v>13.47</v>
      </c>
    </row>
    <row r="3614" spans="2:6" ht="15.6" thickBot="1">
      <c r="B3614" s="87">
        <v>6650.17</v>
      </c>
      <c r="C3614" s="88">
        <v>181.7</v>
      </c>
      <c r="D3614" s="88">
        <v>0</v>
      </c>
      <c r="E3614" s="88">
        <v>0</v>
      </c>
      <c r="F3614" s="89">
        <v>13.66</v>
      </c>
    </row>
    <row r="3615" spans="2:6" ht="15.6" thickBot="1">
      <c r="B3615" s="82">
        <v>6619.17</v>
      </c>
      <c r="C3615" s="86">
        <v>184.12</v>
      </c>
      <c r="D3615" s="86">
        <v>0</v>
      </c>
      <c r="E3615" s="86">
        <v>0</v>
      </c>
      <c r="F3615" s="83">
        <v>13.85</v>
      </c>
    </row>
    <row r="3616" spans="2:6" ht="15.6" thickBot="1">
      <c r="B3616" s="87">
        <v>6588.17</v>
      </c>
      <c r="C3616" s="88">
        <v>186.54</v>
      </c>
      <c r="D3616" s="88">
        <v>0</v>
      </c>
      <c r="E3616" s="88">
        <v>0</v>
      </c>
      <c r="F3616" s="89">
        <v>14.04</v>
      </c>
    </row>
    <row r="3617" spans="2:6" ht="15.6" thickBot="1">
      <c r="B3617" s="82">
        <v>6557.17</v>
      </c>
      <c r="C3617" s="86">
        <v>188.96</v>
      </c>
      <c r="D3617" s="86">
        <v>0</v>
      </c>
      <c r="E3617" s="86">
        <v>0</v>
      </c>
      <c r="F3617" s="83">
        <v>14.24</v>
      </c>
    </row>
    <row r="3618" spans="2:6" ht="15.6" thickBot="1">
      <c r="B3618" s="87">
        <v>6526.17</v>
      </c>
      <c r="C3618" s="88">
        <v>191.38</v>
      </c>
      <c r="D3618" s="88">
        <v>0</v>
      </c>
      <c r="E3618" s="88">
        <v>0</v>
      </c>
      <c r="F3618" s="89">
        <v>14.43</v>
      </c>
    </row>
    <row r="3619" spans="2:6" ht="15.6" thickBot="1">
      <c r="B3619" s="82">
        <v>6495.17</v>
      </c>
      <c r="C3619" s="86">
        <v>193.79</v>
      </c>
      <c r="D3619" s="86">
        <v>0</v>
      </c>
      <c r="E3619" s="86">
        <v>0</v>
      </c>
      <c r="F3619" s="83">
        <v>14.62</v>
      </c>
    </row>
    <row r="3620" spans="2:6" ht="15.6" thickBot="1">
      <c r="B3620" s="87">
        <v>6464.17</v>
      </c>
      <c r="C3620" s="88">
        <v>196.21</v>
      </c>
      <c r="D3620" s="88">
        <v>0</v>
      </c>
      <c r="E3620" s="88">
        <v>0</v>
      </c>
      <c r="F3620" s="89">
        <v>14.81</v>
      </c>
    </row>
    <row r="3621" spans="2:6" ht="15.6" thickBot="1">
      <c r="B3621" s="82">
        <v>6433.17</v>
      </c>
      <c r="C3621" s="86">
        <v>198.62</v>
      </c>
      <c r="D3621" s="86">
        <v>0</v>
      </c>
      <c r="E3621" s="86">
        <v>0</v>
      </c>
      <c r="F3621" s="83">
        <v>15.01</v>
      </c>
    </row>
    <row r="3622" spans="2:6" ht="15.6" thickBot="1">
      <c r="B3622" s="87">
        <v>6402.17</v>
      </c>
      <c r="C3622" s="88">
        <v>201.04</v>
      </c>
      <c r="D3622" s="88">
        <v>0</v>
      </c>
      <c r="E3622" s="88">
        <v>0</v>
      </c>
      <c r="F3622" s="89">
        <v>15.2</v>
      </c>
    </row>
    <row r="3623" spans="2:6" ht="15.6" thickBot="1">
      <c r="B3623" s="82">
        <v>6371.17</v>
      </c>
      <c r="C3623" s="86">
        <v>203.45</v>
      </c>
      <c r="D3623" s="86">
        <v>0</v>
      </c>
      <c r="E3623" s="86">
        <v>0</v>
      </c>
      <c r="F3623" s="83">
        <v>15.39</v>
      </c>
    </row>
    <row r="3624" spans="2:6" ht="15.6" thickBot="1">
      <c r="B3624" s="87">
        <v>6340.17</v>
      </c>
      <c r="C3624" s="88">
        <v>205.86</v>
      </c>
      <c r="D3624" s="88">
        <v>0</v>
      </c>
      <c r="E3624" s="88">
        <v>0</v>
      </c>
      <c r="F3624" s="89">
        <v>15.59</v>
      </c>
    </row>
    <row r="3625" spans="2:6" ht="15.6" thickBot="1">
      <c r="B3625" s="82">
        <v>6309.17</v>
      </c>
      <c r="C3625" s="86">
        <v>208.28</v>
      </c>
      <c r="D3625" s="86">
        <v>0</v>
      </c>
      <c r="E3625" s="86">
        <v>0</v>
      </c>
      <c r="F3625" s="83">
        <v>15.78</v>
      </c>
    </row>
    <row r="3626" spans="2:6" ht="15.6" thickBot="1">
      <c r="B3626" s="87">
        <v>6278.17</v>
      </c>
      <c r="C3626" s="88">
        <v>210.69</v>
      </c>
      <c r="D3626" s="88">
        <v>0</v>
      </c>
      <c r="E3626" s="88">
        <v>0</v>
      </c>
      <c r="F3626" s="89">
        <v>15.97</v>
      </c>
    </row>
    <row r="3627" spans="2:6" ht="15.6" thickBot="1">
      <c r="B3627" s="82">
        <v>6247.17</v>
      </c>
      <c r="C3627" s="86">
        <v>213.1</v>
      </c>
      <c r="D3627" s="86">
        <v>0</v>
      </c>
      <c r="E3627" s="86">
        <v>0</v>
      </c>
      <c r="F3627" s="83">
        <v>16.170000000000002</v>
      </c>
    </row>
    <row r="3628" spans="2:6" ht="15.6" thickBot="1">
      <c r="B3628" s="87">
        <v>6216.17</v>
      </c>
      <c r="C3628" s="88">
        <v>215.51</v>
      </c>
      <c r="D3628" s="88">
        <v>0</v>
      </c>
      <c r="E3628" s="88">
        <v>0</v>
      </c>
      <c r="F3628" s="89">
        <v>16.36</v>
      </c>
    </row>
    <row r="3629" spans="2:6" ht="15.6" thickBot="1">
      <c r="B3629" s="82">
        <v>6185.17</v>
      </c>
      <c r="C3629" s="86">
        <v>217.92</v>
      </c>
      <c r="D3629" s="86">
        <v>0</v>
      </c>
      <c r="E3629" s="86">
        <v>0</v>
      </c>
      <c r="F3629" s="83">
        <v>16.559999999999999</v>
      </c>
    </row>
    <row r="3630" spans="2:6" ht="15.6" thickBot="1">
      <c r="B3630" s="87">
        <v>6154.17</v>
      </c>
      <c r="C3630" s="88">
        <v>220.32</v>
      </c>
      <c r="D3630" s="88">
        <v>0</v>
      </c>
      <c r="E3630" s="88">
        <v>0</v>
      </c>
      <c r="F3630" s="89">
        <v>16.75</v>
      </c>
    </row>
    <row r="3631" spans="2:6" ht="15.6" thickBot="1">
      <c r="B3631" s="82">
        <v>6123.17</v>
      </c>
      <c r="C3631" s="86">
        <v>222.73</v>
      </c>
      <c r="D3631" s="86">
        <v>0</v>
      </c>
      <c r="E3631" s="86">
        <v>0</v>
      </c>
      <c r="F3631" s="83">
        <v>16.940000000000001</v>
      </c>
    </row>
    <row r="3632" spans="2:6" ht="15.6" thickBot="1">
      <c r="B3632" s="87">
        <v>6092.17</v>
      </c>
      <c r="C3632" s="88">
        <v>225.14</v>
      </c>
      <c r="D3632" s="88">
        <v>0</v>
      </c>
      <c r="E3632" s="88">
        <v>0</v>
      </c>
      <c r="F3632" s="89">
        <v>17.14</v>
      </c>
    </row>
    <row r="3633" spans="2:6" ht="15.6" thickBot="1">
      <c r="B3633" s="82">
        <v>6061.17</v>
      </c>
      <c r="C3633" s="86">
        <v>227.54</v>
      </c>
      <c r="D3633" s="86">
        <v>0</v>
      </c>
      <c r="E3633" s="86">
        <v>0</v>
      </c>
      <c r="F3633" s="83">
        <v>17.329999999999998</v>
      </c>
    </row>
    <row r="3634" spans="2:6" ht="15.6" thickBot="1">
      <c r="B3634" s="87">
        <v>6030.17</v>
      </c>
      <c r="C3634" s="88">
        <v>229.95</v>
      </c>
      <c r="D3634" s="88">
        <v>0</v>
      </c>
      <c r="E3634" s="88">
        <v>0</v>
      </c>
      <c r="F3634" s="89">
        <v>17.53</v>
      </c>
    </row>
    <row r="3635" spans="2:6" ht="15.6" thickBot="1">
      <c r="B3635" s="82">
        <v>5999.17</v>
      </c>
      <c r="C3635" s="86">
        <v>232.35</v>
      </c>
      <c r="D3635" s="86">
        <v>0</v>
      </c>
      <c r="E3635" s="86">
        <v>0</v>
      </c>
      <c r="F3635" s="83">
        <v>17.73</v>
      </c>
    </row>
    <row r="3636" spans="2:6" ht="15.6" thickBot="1">
      <c r="B3636" s="87">
        <v>5968.17</v>
      </c>
      <c r="C3636" s="88">
        <v>234.75</v>
      </c>
      <c r="D3636" s="88">
        <v>0</v>
      </c>
      <c r="E3636" s="88">
        <v>0</v>
      </c>
      <c r="F3636" s="89">
        <v>17.920000000000002</v>
      </c>
    </row>
    <row r="3637" spans="2:6" ht="15.6" thickBot="1">
      <c r="B3637" s="82">
        <v>5937.17</v>
      </c>
      <c r="C3637" s="86">
        <v>237.16</v>
      </c>
      <c r="D3637" s="86">
        <v>0</v>
      </c>
      <c r="E3637" s="86">
        <v>0</v>
      </c>
      <c r="F3637" s="83">
        <v>18.12</v>
      </c>
    </row>
    <row r="3638" spans="2:6" ht="15.6" thickBot="1">
      <c r="B3638" s="87">
        <v>5906.17</v>
      </c>
      <c r="C3638" s="88">
        <v>239.56</v>
      </c>
      <c r="D3638" s="88">
        <v>0</v>
      </c>
      <c r="E3638" s="88">
        <v>0</v>
      </c>
      <c r="F3638" s="89">
        <v>18.309999999999999</v>
      </c>
    </row>
    <row r="3639" spans="2:6" ht="15.6" thickBot="1">
      <c r="B3639" s="82">
        <v>5875.17</v>
      </c>
      <c r="C3639" s="86">
        <v>241.96</v>
      </c>
      <c r="D3639" s="86">
        <v>0</v>
      </c>
      <c r="E3639" s="86">
        <v>0</v>
      </c>
      <c r="F3639" s="83">
        <v>18.510000000000002</v>
      </c>
    </row>
    <row r="3640" spans="2:6" ht="15.6" thickBot="1">
      <c r="B3640" s="87">
        <v>5844.17</v>
      </c>
      <c r="C3640" s="88">
        <v>244.36</v>
      </c>
      <c r="D3640" s="88">
        <v>0</v>
      </c>
      <c r="E3640" s="88">
        <v>0</v>
      </c>
      <c r="F3640" s="89">
        <v>18.71</v>
      </c>
    </row>
    <row r="3641" spans="2:6" ht="15.6" thickBot="1">
      <c r="B3641" s="82">
        <v>5813.17</v>
      </c>
      <c r="C3641" s="86">
        <v>246.76</v>
      </c>
      <c r="D3641" s="86">
        <v>0</v>
      </c>
      <c r="E3641" s="86">
        <v>0</v>
      </c>
      <c r="F3641" s="83">
        <v>18.899999999999999</v>
      </c>
    </row>
    <row r="3642" spans="2:6" ht="15.6" thickBot="1">
      <c r="B3642" s="87">
        <v>5782.17</v>
      </c>
      <c r="C3642" s="88">
        <v>249.16</v>
      </c>
      <c r="D3642" s="88">
        <v>0</v>
      </c>
      <c r="E3642" s="88">
        <v>0</v>
      </c>
      <c r="F3642" s="89">
        <v>19.100000000000001</v>
      </c>
    </row>
    <row r="3643" spans="2:6" ht="15.6" thickBot="1">
      <c r="B3643" s="82">
        <v>5751.17</v>
      </c>
      <c r="C3643" s="86">
        <v>251.55</v>
      </c>
      <c r="D3643" s="86">
        <v>0</v>
      </c>
      <c r="E3643" s="86">
        <v>0</v>
      </c>
      <c r="F3643" s="83">
        <v>19.3</v>
      </c>
    </row>
    <row r="3644" spans="2:6" ht="15.6" thickBot="1">
      <c r="B3644" s="87">
        <v>5720.17</v>
      </c>
      <c r="C3644" s="88">
        <v>253.95</v>
      </c>
      <c r="D3644" s="88">
        <v>0</v>
      </c>
      <c r="E3644" s="88">
        <v>0</v>
      </c>
      <c r="F3644" s="89">
        <v>19.5</v>
      </c>
    </row>
    <row r="3645" spans="2:6" ht="15.6" thickBot="1">
      <c r="B3645" s="82">
        <v>5689.17</v>
      </c>
      <c r="C3645" s="86">
        <v>256.35000000000002</v>
      </c>
      <c r="D3645" s="86">
        <v>0</v>
      </c>
      <c r="E3645" s="86">
        <v>0</v>
      </c>
      <c r="F3645" s="83">
        <v>19.690000000000001</v>
      </c>
    </row>
    <row r="3646" spans="2:6" ht="15.6" thickBot="1">
      <c r="B3646" s="87">
        <v>5658.17</v>
      </c>
      <c r="C3646" s="88">
        <v>258.74</v>
      </c>
      <c r="D3646" s="88">
        <v>0</v>
      </c>
      <c r="E3646" s="88">
        <v>0</v>
      </c>
      <c r="F3646" s="89">
        <v>19.89</v>
      </c>
    </row>
    <row r="3647" spans="2:6" ht="15.6" thickBot="1">
      <c r="B3647" s="82">
        <v>5627.17</v>
      </c>
      <c r="C3647" s="86">
        <v>261.13</v>
      </c>
      <c r="D3647" s="86">
        <v>0</v>
      </c>
      <c r="E3647" s="86">
        <v>0</v>
      </c>
      <c r="F3647" s="83">
        <v>20.09</v>
      </c>
    </row>
    <row r="3648" spans="2:6" ht="15.6" thickBot="1">
      <c r="B3648" s="87">
        <v>5596.17</v>
      </c>
      <c r="C3648" s="88">
        <v>263.52999999999997</v>
      </c>
      <c r="D3648" s="88">
        <v>0</v>
      </c>
      <c r="E3648" s="88">
        <v>0</v>
      </c>
      <c r="F3648" s="89">
        <v>20.29</v>
      </c>
    </row>
    <row r="3649" spans="2:6" ht="15.6" thickBot="1">
      <c r="B3649" s="82">
        <v>5565.17</v>
      </c>
      <c r="C3649" s="86">
        <v>265.92</v>
      </c>
      <c r="D3649" s="86">
        <v>0</v>
      </c>
      <c r="E3649" s="86">
        <v>0</v>
      </c>
      <c r="F3649" s="83">
        <v>20.49</v>
      </c>
    </row>
    <row r="3650" spans="2:6" ht="15.6" thickBot="1">
      <c r="B3650" s="87">
        <v>5534.17</v>
      </c>
      <c r="C3650" s="88">
        <v>268.31</v>
      </c>
      <c r="D3650" s="88">
        <v>0</v>
      </c>
      <c r="E3650" s="88">
        <v>0</v>
      </c>
      <c r="F3650" s="89">
        <v>20.68</v>
      </c>
    </row>
    <row r="3651" spans="2:6" ht="15.6" thickBot="1">
      <c r="B3651" s="82">
        <v>5503.17</v>
      </c>
      <c r="C3651" s="86">
        <v>270.7</v>
      </c>
      <c r="D3651" s="86">
        <v>0</v>
      </c>
      <c r="E3651" s="86">
        <v>0</v>
      </c>
      <c r="F3651" s="83">
        <v>20.88</v>
      </c>
    </row>
    <row r="3652" spans="2:6" ht="15.6" thickBot="1">
      <c r="B3652" s="87">
        <v>5472.17</v>
      </c>
      <c r="C3652" s="88">
        <v>273.08999999999997</v>
      </c>
      <c r="D3652" s="88">
        <v>0</v>
      </c>
      <c r="E3652" s="88">
        <v>0</v>
      </c>
      <c r="F3652" s="89">
        <v>21.08</v>
      </c>
    </row>
    <row r="3653" spans="2:6" ht="15.6" thickBot="1">
      <c r="B3653" s="82">
        <v>5441.17</v>
      </c>
      <c r="C3653" s="86">
        <v>275.48</v>
      </c>
      <c r="D3653" s="86">
        <v>0</v>
      </c>
      <c r="E3653" s="86">
        <v>0</v>
      </c>
      <c r="F3653" s="83">
        <v>21.28</v>
      </c>
    </row>
    <row r="3654" spans="2:6" ht="15.6" thickBot="1">
      <c r="B3654" s="87">
        <v>5410.17</v>
      </c>
      <c r="C3654" s="88">
        <v>277.87</v>
      </c>
      <c r="D3654" s="88">
        <v>0</v>
      </c>
      <c r="E3654" s="88">
        <v>0</v>
      </c>
      <c r="F3654" s="89">
        <v>21.48</v>
      </c>
    </row>
    <row r="3655" spans="2:6" ht="15.6" thickBot="1">
      <c r="B3655" s="82">
        <v>5379.17</v>
      </c>
      <c r="C3655" s="86">
        <v>280.26</v>
      </c>
      <c r="D3655" s="86">
        <v>0</v>
      </c>
      <c r="E3655" s="86">
        <v>0</v>
      </c>
      <c r="F3655" s="83">
        <v>21.68</v>
      </c>
    </row>
    <row r="3656" spans="2:6" ht="15.6" thickBot="1">
      <c r="B3656" s="87">
        <v>5348.17</v>
      </c>
      <c r="C3656" s="88">
        <v>282.64999999999998</v>
      </c>
      <c r="D3656" s="88">
        <v>0</v>
      </c>
      <c r="E3656" s="88">
        <v>0</v>
      </c>
      <c r="F3656" s="89">
        <v>21.88</v>
      </c>
    </row>
    <row r="3657" spans="2:6" ht="15.6" thickBot="1">
      <c r="B3657" s="82">
        <v>5317.17</v>
      </c>
      <c r="C3657" s="86">
        <v>285.02999999999997</v>
      </c>
      <c r="D3657" s="86">
        <v>0</v>
      </c>
      <c r="E3657" s="86">
        <v>0</v>
      </c>
      <c r="F3657" s="83">
        <v>22.08</v>
      </c>
    </row>
    <row r="3658" spans="2:6" ht="15.6" thickBot="1">
      <c r="B3658" s="87">
        <v>5286.17</v>
      </c>
      <c r="C3658" s="88">
        <v>287.42</v>
      </c>
      <c r="D3658" s="88">
        <v>0</v>
      </c>
      <c r="E3658" s="88">
        <v>0</v>
      </c>
      <c r="F3658" s="89">
        <v>22.28</v>
      </c>
    </row>
    <row r="3659" spans="2:6" ht="15.6" thickBot="1">
      <c r="B3659" s="82">
        <v>5255.17</v>
      </c>
      <c r="C3659" s="86">
        <v>289.8</v>
      </c>
      <c r="D3659" s="86">
        <v>0</v>
      </c>
      <c r="E3659" s="86">
        <v>0</v>
      </c>
      <c r="F3659" s="83">
        <v>22.48</v>
      </c>
    </row>
    <row r="3660" spans="2:6" ht="15.6" thickBot="1">
      <c r="B3660" s="87">
        <v>5224.17</v>
      </c>
      <c r="C3660" s="88">
        <v>292.19</v>
      </c>
      <c r="D3660" s="88">
        <v>0</v>
      </c>
      <c r="E3660" s="88">
        <v>0</v>
      </c>
      <c r="F3660" s="89">
        <v>22.68</v>
      </c>
    </row>
    <row r="3661" spans="2:6" ht="15.6" thickBot="1">
      <c r="B3661" s="82">
        <v>5193.17</v>
      </c>
      <c r="C3661" s="86">
        <v>294.57</v>
      </c>
      <c r="D3661" s="86">
        <v>0</v>
      </c>
      <c r="E3661" s="86">
        <v>0</v>
      </c>
      <c r="F3661" s="83">
        <v>22.88</v>
      </c>
    </row>
    <row r="3662" spans="2:6" ht="15.6" thickBot="1">
      <c r="B3662" s="87">
        <v>5162.17</v>
      </c>
      <c r="C3662" s="88">
        <v>296.95</v>
      </c>
      <c r="D3662" s="88">
        <v>0</v>
      </c>
      <c r="E3662" s="88">
        <v>0</v>
      </c>
      <c r="F3662" s="89">
        <v>23.09</v>
      </c>
    </row>
    <row r="3663" spans="2:6" ht="15.6" thickBot="1">
      <c r="B3663" s="82">
        <v>5131.17</v>
      </c>
      <c r="C3663" s="86">
        <v>299.33</v>
      </c>
      <c r="D3663" s="86">
        <v>0</v>
      </c>
      <c r="E3663" s="86">
        <v>0</v>
      </c>
      <c r="F3663" s="83">
        <v>23.29</v>
      </c>
    </row>
    <row r="3664" spans="2:6" ht="15.6" thickBot="1">
      <c r="B3664" s="87">
        <v>5100.17</v>
      </c>
      <c r="C3664" s="88">
        <v>301.70999999999998</v>
      </c>
      <c r="D3664" s="88">
        <v>0</v>
      </c>
      <c r="E3664" s="88">
        <v>0</v>
      </c>
      <c r="F3664" s="89">
        <v>23.49</v>
      </c>
    </row>
    <row r="3665" spans="2:6" ht="15.6" thickBot="1">
      <c r="B3665" s="82">
        <v>5069.17</v>
      </c>
      <c r="C3665" s="86">
        <v>304.08999999999997</v>
      </c>
      <c r="D3665" s="86">
        <v>0</v>
      </c>
      <c r="E3665" s="86">
        <v>0</v>
      </c>
      <c r="F3665" s="83">
        <v>23.69</v>
      </c>
    </row>
    <row r="3666" spans="2:6" ht="15.6" thickBot="1">
      <c r="B3666" s="87">
        <v>5038.17</v>
      </c>
      <c r="C3666" s="88">
        <v>306.47000000000003</v>
      </c>
      <c r="D3666" s="88">
        <v>0</v>
      </c>
      <c r="E3666" s="88">
        <v>0</v>
      </c>
      <c r="F3666" s="89">
        <v>23.89</v>
      </c>
    </row>
    <row r="3667" spans="2:6" ht="15.6" thickBot="1">
      <c r="B3667" s="82">
        <v>5007.17</v>
      </c>
      <c r="C3667" s="86">
        <v>308.85000000000002</v>
      </c>
      <c r="D3667" s="86">
        <v>0</v>
      </c>
      <c r="E3667" s="86">
        <v>0</v>
      </c>
      <c r="F3667" s="83">
        <v>24.09</v>
      </c>
    </row>
    <row r="3668" spans="2:6" ht="15.6" thickBot="1">
      <c r="B3668" s="87">
        <v>4976.17</v>
      </c>
      <c r="C3668" s="88">
        <v>311.23</v>
      </c>
      <c r="D3668" s="88">
        <v>0</v>
      </c>
      <c r="E3668" s="88">
        <v>0</v>
      </c>
      <c r="F3668" s="89">
        <v>24.3</v>
      </c>
    </row>
    <row r="3669" spans="2:6" ht="15.6" thickBot="1">
      <c r="B3669" s="82">
        <v>4945.17</v>
      </c>
      <c r="C3669" s="86">
        <v>313.60000000000002</v>
      </c>
      <c r="D3669" s="86">
        <v>0</v>
      </c>
      <c r="E3669" s="86">
        <v>0</v>
      </c>
      <c r="F3669" s="83">
        <v>24.5</v>
      </c>
    </row>
    <row r="3670" spans="2:6" ht="15.6" thickBot="1">
      <c r="B3670" s="87">
        <v>4914.17</v>
      </c>
      <c r="C3670" s="88">
        <v>315.98</v>
      </c>
      <c r="D3670" s="88">
        <v>0</v>
      </c>
      <c r="E3670" s="88">
        <v>0</v>
      </c>
      <c r="F3670" s="89">
        <v>24.7</v>
      </c>
    </row>
    <row r="3671" spans="2:6" ht="15.6" thickBot="1">
      <c r="B3671" s="82">
        <v>4883.17</v>
      </c>
      <c r="C3671" s="86">
        <v>318.36</v>
      </c>
      <c r="D3671" s="86">
        <v>0</v>
      </c>
      <c r="E3671" s="86">
        <v>0</v>
      </c>
      <c r="F3671" s="83">
        <v>24.9</v>
      </c>
    </row>
    <row r="3672" spans="2:6" ht="15.6" thickBot="1">
      <c r="B3672" s="87">
        <v>4852.17</v>
      </c>
      <c r="C3672" s="88">
        <v>320.73</v>
      </c>
      <c r="D3672" s="88">
        <v>0</v>
      </c>
      <c r="E3672" s="88">
        <v>0</v>
      </c>
      <c r="F3672" s="89">
        <v>25.11</v>
      </c>
    </row>
    <row r="3673" spans="2:6" ht="15.6" thickBot="1">
      <c r="B3673" s="82">
        <v>4821.17</v>
      </c>
      <c r="C3673" s="86">
        <v>323.10000000000002</v>
      </c>
      <c r="D3673" s="86">
        <v>0</v>
      </c>
      <c r="E3673" s="86">
        <v>0</v>
      </c>
      <c r="F3673" s="83">
        <v>25.31</v>
      </c>
    </row>
    <row r="3674" spans="2:6" ht="15.6" thickBot="1">
      <c r="B3674" s="87">
        <v>4790.17</v>
      </c>
      <c r="C3674" s="88">
        <v>325.47000000000003</v>
      </c>
      <c r="D3674" s="88">
        <v>0</v>
      </c>
      <c r="E3674" s="88">
        <v>0</v>
      </c>
      <c r="F3674" s="89">
        <v>25.52</v>
      </c>
    </row>
    <row r="3675" spans="2:6" ht="15.6" thickBot="1">
      <c r="B3675" s="82">
        <v>4759.17</v>
      </c>
      <c r="C3675" s="86">
        <v>327.85</v>
      </c>
      <c r="D3675" s="86">
        <v>0</v>
      </c>
      <c r="E3675" s="86">
        <v>0</v>
      </c>
      <c r="F3675" s="83">
        <v>25.72</v>
      </c>
    </row>
    <row r="3676" spans="2:6" ht="15.6" thickBot="1">
      <c r="B3676" s="87">
        <v>4728.17</v>
      </c>
      <c r="C3676" s="88">
        <v>330.22</v>
      </c>
      <c r="D3676" s="88">
        <v>0</v>
      </c>
      <c r="E3676" s="88">
        <v>0</v>
      </c>
      <c r="F3676" s="89">
        <v>25.92</v>
      </c>
    </row>
    <row r="3677" spans="2:6" ht="15.6" thickBot="1">
      <c r="B3677" s="82">
        <v>4697.17</v>
      </c>
      <c r="C3677" s="86">
        <v>332.59</v>
      </c>
      <c r="D3677" s="86">
        <v>0</v>
      </c>
      <c r="E3677" s="86">
        <v>0</v>
      </c>
      <c r="F3677" s="83">
        <v>26.13</v>
      </c>
    </row>
    <row r="3678" spans="2:6" ht="15.6" thickBot="1">
      <c r="B3678" s="87">
        <v>4666.17</v>
      </c>
      <c r="C3678" s="88">
        <v>334.96</v>
      </c>
      <c r="D3678" s="88">
        <v>0</v>
      </c>
      <c r="E3678" s="88">
        <v>0</v>
      </c>
      <c r="F3678" s="89">
        <v>26.33</v>
      </c>
    </row>
    <row r="3679" spans="2:6" ht="15.6" thickBot="1">
      <c r="B3679" s="82">
        <v>4635.17</v>
      </c>
      <c r="C3679" s="86">
        <v>337.32</v>
      </c>
      <c r="D3679" s="86">
        <v>0</v>
      </c>
      <c r="E3679" s="86">
        <v>0</v>
      </c>
      <c r="F3679" s="83">
        <v>26.54</v>
      </c>
    </row>
    <row r="3680" spans="2:6" ht="15.6" thickBot="1">
      <c r="B3680" s="87">
        <v>4604.17</v>
      </c>
      <c r="C3680" s="88">
        <v>339.69</v>
      </c>
      <c r="D3680" s="88">
        <v>0</v>
      </c>
      <c r="E3680" s="88">
        <v>0</v>
      </c>
      <c r="F3680" s="89">
        <v>26.74</v>
      </c>
    </row>
    <row r="3681" spans="2:6" ht="15.6" thickBot="1">
      <c r="B3681" s="82">
        <v>4573.17</v>
      </c>
      <c r="C3681" s="86">
        <v>342.06</v>
      </c>
      <c r="D3681" s="86">
        <v>0</v>
      </c>
      <c r="E3681" s="86">
        <v>0</v>
      </c>
      <c r="F3681" s="83">
        <v>26.95</v>
      </c>
    </row>
    <row r="3682" spans="2:6" ht="15.6" thickBot="1">
      <c r="B3682" s="87">
        <v>4542.17</v>
      </c>
      <c r="C3682" s="88">
        <v>344.42</v>
      </c>
      <c r="D3682" s="88">
        <v>0</v>
      </c>
      <c r="E3682" s="88">
        <v>0</v>
      </c>
      <c r="F3682" s="89">
        <v>27.15</v>
      </c>
    </row>
    <row r="3683" spans="2:6" ht="15.6" thickBot="1">
      <c r="B3683" s="82">
        <v>4511.17</v>
      </c>
      <c r="C3683" s="86">
        <v>346.79</v>
      </c>
      <c r="D3683" s="86">
        <v>0</v>
      </c>
      <c r="E3683" s="86">
        <v>0</v>
      </c>
      <c r="F3683" s="83">
        <v>27.36</v>
      </c>
    </row>
    <row r="3684" spans="2:6" ht="15.6" thickBot="1">
      <c r="B3684" s="87">
        <v>4480.17</v>
      </c>
      <c r="C3684" s="88">
        <v>349.15</v>
      </c>
      <c r="D3684" s="88">
        <v>0</v>
      </c>
      <c r="E3684" s="88">
        <v>0</v>
      </c>
      <c r="F3684" s="89">
        <v>27.56</v>
      </c>
    </row>
    <row r="3685" spans="2:6" ht="15.6" thickBot="1">
      <c r="B3685" s="82">
        <v>4449.17</v>
      </c>
      <c r="C3685" s="86">
        <v>351.52</v>
      </c>
      <c r="D3685" s="86">
        <v>0</v>
      </c>
      <c r="E3685" s="86">
        <v>0</v>
      </c>
      <c r="F3685" s="83">
        <v>27.77</v>
      </c>
    </row>
    <row r="3686" spans="2:6" ht="15.6" thickBot="1">
      <c r="B3686" s="87">
        <v>4418.17</v>
      </c>
      <c r="C3686" s="88">
        <v>353.88</v>
      </c>
      <c r="D3686" s="88">
        <v>0</v>
      </c>
      <c r="E3686" s="88">
        <v>0</v>
      </c>
      <c r="F3686" s="89">
        <v>27.98</v>
      </c>
    </row>
    <row r="3687" spans="2:6" ht="15.6" thickBot="1">
      <c r="B3687" s="82">
        <v>4387.17</v>
      </c>
      <c r="C3687" s="86">
        <v>356.24</v>
      </c>
      <c r="D3687" s="86">
        <v>0</v>
      </c>
      <c r="E3687" s="86">
        <v>0</v>
      </c>
      <c r="F3687" s="83">
        <v>28.18</v>
      </c>
    </row>
    <row r="3688" spans="2:6" ht="15.6" thickBot="1">
      <c r="B3688" s="87">
        <v>4356.17</v>
      </c>
      <c r="C3688" s="88">
        <v>358.6</v>
      </c>
      <c r="D3688" s="88">
        <v>0</v>
      </c>
      <c r="E3688" s="88">
        <v>0</v>
      </c>
      <c r="F3688" s="89">
        <v>28.39</v>
      </c>
    </row>
    <row r="3689" spans="2:6" ht="15.6" thickBot="1">
      <c r="B3689" s="82">
        <v>4325.17</v>
      </c>
      <c r="C3689" s="86">
        <v>360.96</v>
      </c>
      <c r="D3689" s="86">
        <v>0</v>
      </c>
      <c r="E3689" s="86">
        <v>0</v>
      </c>
      <c r="F3689" s="83">
        <v>28.59</v>
      </c>
    </row>
    <row r="3690" spans="2:6" ht="15.6" thickBot="1">
      <c r="B3690" s="87">
        <v>4294.17</v>
      </c>
      <c r="C3690" s="88">
        <v>363.32</v>
      </c>
      <c r="D3690" s="88">
        <v>0</v>
      </c>
      <c r="E3690" s="88">
        <v>0</v>
      </c>
      <c r="F3690" s="89">
        <v>28.8</v>
      </c>
    </row>
    <row r="3691" spans="2:6" ht="15.6" thickBot="1">
      <c r="B3691" s="82">
        <v>4263.17</v>
      </c>
      <c r="C3691" s="86">
        <v>365.68</v>
      </c>
      <c r="D3691" s="86">
        <v>0</v>
      </c>
      <c r="E3691" s="86">
        <v>0</v>
      </c>
      <c r="F3691" s="83">
        <v>29.01</v>
      </c>
    </row>
    <row r="3692" spans="2:6" ht="15.6" thickBot="1">
      <c r="B3692" s="87">
        <v>4232.17</v>
      </c>
      <c r="C3692" s="88">
        <v>368.04</v>
      </c>
      <c r="D3692" s="88">
        <v>0</v>
      </c>
      <c r="E3692" s="88">
        <v>0</v>
      </c>
      <c r="F3692" s="89">
        <v>29.22</v>
      </c>
    </row>
    <row r="3693" spans="2:6" ht="15.6" thickBot="1">
      <c r="B3693" s="82">
        <v>4201.17</v>
      </c>
      <c r="C3693" s="86">
        <v>370.4</v>
      </c>
      <c r="D3693" s="86">
        <v>0</v>
      </c>
      <c r="E3693" s="86">
        <v>0</v>
      </c>
      <c r="F3693" s="83">
        <v>29.42</v>
      </c>
    </row>
    <row r="3694" spans="2:6" ht="15.6" thickBot="1">
      <c r="B3694" s="87">
        <v>4170.17</v>
      </c>
      <c r="C3694" s="88">
        <v>372.75</v>
      </c>
      <c r="D3694" s="88">
        <v>0</v>
      </c>
      <c r="E3694" s="88">
        <v>0</v>
      </c>
      <c r="F3694" s="89">
        <v>29.63</v>
      </c>
    </row>
    <row r="3695" spans="2:6" ht="15.6" thickBot="1">
      <c r="B3695" s="82">
        <v>4139.17</v>
      </c>
      <c r="C3695" s="86">
        <v>375.11</v>
      </c>
      <c r="D3695" s="86">
        <v>0</v>
      </c>
      <c r="E3695" s="86">
        <v>0</v>
      </c>
      <c r="F3695" s="83">
        <v>29.84</v>
      </c>
    </row>
    <row r="3696" spans="2:6" ht="15.6" thickBot="1">
      <c r="B3696" s="87">
        <v>4108.17</v>
      </c>
      <c r="C3696" s="88">
        <v>377.46</v>
      </c>
      <c r="D3696" s="88">
        <v>0</v>
      </c>
      <c r="E3696" s="88">
        <v>0</v>
      </c>
      <c r="F3696" s="89">
        <v>30.05</v>
      </c>
    </row>
    <row r="3697" spans="2:6" ht="15.6" thickBot="1">
      <c r="B3697" s="82">
        <v>4077.17</v>
      </c>
      <c r="C3697" s="86">
        <v>379.81</v>
      </c>
      <c r="D3697" s="86">
        <v>0</v>
      </c>
      <c r="E3697" s="86">
        <v>0</v>
      </c>
      <c r="F3697" s="83">
        <v>30.26</v>
      </c>
    </row>
    <row r="3698" spans="2:6" ht="15.6" thickBot="1">
      <c r="B3698" s="87">
        <v>4046.17</v>
      </c>
      <c r="C3698" s="88">
        <v>382.17</v>
      </c>
      <c r="D3698" s="88">
        <v>0</v>
      </c>
      <c r="E3698" s="88">
        <v>0</v>
      </c>
      <c r="F3698" s="89">
        <v>30.46</v>
      </c>
    </row>
    <row r="3699" spans="2:6" ht="15.6" thickBot="1">
      <c r="B3699" s="82">
        <v>4015.17</v>
      </c>
      <c r="C3699" s="86">
        <v>384.52</v>
      </c>
      <c r="D3699" s="86">
        <v>0</v>
      </c>
      <c r="E3699" s="86">
        <v>0</v>
      </c>
      <c r="F3699" s="83">
        <v>30.67</v>
      </c>
    </row>
    <row r="3700" spans="2:6" ht="15.6" thickBot="1">
      <c r="B3700" s="87">
        <v>3984.17</v>
      </c>
      <c r="C3700" s="88">
        <v>386.87</v>
      </c>
      <c r="D3700" s="88">
        <v>0</v>
      </c>
      <c r="E3700" s="88">
        <v>0</v>
      </c>
      <c r="F3700" s="89">
        <v>30.88</v>
      </c>
    </row>
    <row r="3701" spans="2:6" ht="15.6" thickBot="1">
      <c r="B3701" s="82">
        <v>3953.17</v>
      </c>
      <c r="C3701" s="86">
        <v>389.22</v>
      </c>
      <c r="D3701" s="86">
        <v>0</v>
      </c>
      <c r="E3701" s="86">
        <v>0</v>
      </c>
      <c r="F3701" s="83">
        <v>31.09</v>
      </c>
    </row>
    <row r="3702" spans="2:6" ht="15.6" thickBot="1">
      <c r="B3702" s="87">
        <v>3922.17</v>
      </c>
      <c r="C3702" s="88">
        <v>391.57</v>
      </c>
      <c r="D3702" s="88">
        <v>0</v>
      </c>
      <c r="E3702" s="88">
        <v>0</v>
      </c>
      <c r="F3702" s="89">
        <v>31.3</v>
      </c>
    </row>
    <row r="3703" spans="2:6" ht="15.6" thickBot="1">
      <c r="B3703" s="82">
        <v>3891.17</v>
      </c>
      <c r="C3703" s="86">
        <v>393.92</v>
      </c>
      <c r="D3703" s="86">
        <v>0</v>
      </c>
      <c r="E3703" s="86">
        <v>0</v>
      </c>
      <c r="F3703" s="83">
        <v>31.51</v>
      </c>
    </row>
    <row r="3704" spans="2:6" ht="15.6" thickBot="1">
      <c r="B3704" s="87">
        <v>3860.17</v>
      </c>
      <c r="C3704" s="88">
        <v>396.27</v>
      </c>
      <c r="D3704" s="88">
        <v>0</v>
      </c>
      <c r="E3704" s="88">
        <v>0</v>
      </c>
      <c r="F3704" s="89">
        <v>31.72</v>
      </c>
    </row>
    <row r="3705" spans="2:6" ht="15.6" thickBot="1">
      <c r="B3705" s="82">
        <v>3829.17</v>
      </c>
      <c r="C3705" s="86">
        <v>398.61</v>
      </c>
      <c r="D3705" s="86">
        <v>0</v>
      </c>
      <c r="E3705" s="86">
        <v>0</v>
      </c>
      <c r="F3705" s="83">
        <v>31.93</v>
      </c>
    </row>
    <row r="3706" spans="2:6" ht="15.6" thickBot="1">
      <c r="B3706" s="87">
        <v>3798.17</v>
      </c>
      <c r="C3706" s="88">
        <v>400.96</v>
      </c>
      <c r="D3706" s="88">
        <v>0</v>
      </c>
      <c r="E3706" s="88">
        <v>0</v>
      </c>
      <c r="F3706" s="89">
        <v>32.14</v>
      </c>
    </row>
    <row r="3707" spans="2:6" ht="15.6" thickBot="1">
      <c r="B3707" s="82">
        <v>3767.17</v>
      </c>
      <c r="C3707" s="86">
        <v>403.31</v>
      </c>
      <c r="D3707" s="86">
        <v>0</v>
      </c>
      <c r="E3707" s="86">
        <v>0</v>
      </c>
      <c r="F3707" s="83">
        <v>32.35</v>
      </c>
    </row>
    <row r="3708" spans="2:6" ht="15.6" thickBot="1">
      <c r="B3708" s="87">
        <v>3736.17</v>
      </c>
      <c r="C3708" s="88">
        <v>405.65</v>
      </c>
      <c r="D3708" s="88">
        <v>0</v>
      </c>
      <c r="E3708" s="88">
        <v>0</v>
      </c>
      <c r="F3708" s="89">
        <v>32.56</v>
      </c>
    </row>
    <row r="3709" spans="2:6" ht="15.6" thickBot="1">
      <c r="B3709" s="82">
        <v>3705.17</v>
      </c>
      <c r="C3709" s="86">
        <v>407.99</v>
      </c>
      <c r="D3709" s="86">
        <v>0</v>
      </c>
      <c r="E3709" s="86">
        <v>0</v>
      </c>
      <c r="F3709" s="83">
        <v>32.770000000000003</v>
      </c>
    </row>
    <row r="3710" spans="2:6" ht="15.6" thickBot="1">
      <c r="B3710" s="87">
        <v>3674.17</v>
      </c>
      <c r="C3710" s="88">
        <v>410.34</v>
      </c>
      <c r="D3710" s="88">
        <v>0</v>
      </c>
      <c r="E3710" s="88">
        <v>0</v>
      </c>
      <c r="F3710" s="89">
        <v>32.979999999999997</v>
      </c>
    </row>
    <row r="3711" spans="2:6" ht="15.6" thickBot="1">
      <c r="B3711" s="82">
        <v>3643.17</v>
      </c>
      <c r="C3711" s="86">
        <v>412.68</v>
      </c>
      <c r="D3711" s="86">
        <v>0</v>
      </c>
      <c r="E3711" s="86">
        <v>0</v>
      </c>
      <c r="F3711" s="83">
        <v>33.19</v>
      </c>
    </row>
    <row r="3712" spans="2:6" ht="15.6" thickBot="1">
      <c r="B3712" s="87">
        <v>3612.17</v>
      </c>
      <c r="C3712" s="88">
        <v>415.02</v>
      </c>
      <c r="D3712" s="88">
        <v>0</v>
      </c>
      <c r="E3712" s="88">
        <v>0</v>
      </c>
      <c r="F3712" s="89">
        <v>33.24</v>
      </c>
    </row>
    <row r="3713" spans="2:6" ht="15.6" thickBot="1">
      <c r="B3713" s="82">
        <v>3581.17</v>
      </c>
      <c r="C3713" s="86">
        <v>417.36</v>
      </c>
      <c r="D3713" s="86">
        <v>0</v>
      </c>
      <c r="E3713" s="86">
        <v>0</v>
      </c>
      <c r="F3713" s="83">
        <v>34.020000000000003</v>
      </c>
    </row>
    <row r="3714" spans="2:6" ht="15.6" thickBot="1">
      <c r="B3714" s="87">
        <v>3550.17</v>
      </c>
      <c r="C3714" s="88">
        <v>419.74</v>
      </c>
      <c r="D3714" s="88">
        <v>0</v>
      </c>
      <c r="E3714" s="88">
        <v>0</v>
      </c>
      <c r="F3714" s="89">
        <v>35.46</v>
      </c>
    </row>
    <row r="3715" spans="2:6" ht="15.6" thickBot="1">
      <c r="B3715" s="82">
        <v>3519.17</v>
      </c>
      <c r="C3715" s="86">
        <v>422.19</v>
      </c>
      <c r="D3715" s="86">
        <v>0</v>
      </c>
      <c r="E3715" s="86">
        <v>0</v>
      </c>
      <c r="F3715" s="83">
        <v>36.479999999999997</v>
      </c>
    </row>
    <row r="3716" spans="2:6" ht="15.6" thickBot="1">
      <c r="B3716" s="87">
        <v>3488.17</v>
      </c>
      <c r="C3716" s="88">
        <v>424.71</v>
      </c>
      <c r="D3716" s="88">
        <v>0</v>
      </c>
      <c r="E3716" s="88">
        <v>0</v>
      </c>
      <c r="F3716" s="89">
        <v>37.89</v>
      </c>
    </row>
    <row r="3717" spans="2:6" ht="15.6" thickBot="1">
      <c r="B3717" s="82">
        <v>3457.17</v>
      </c>
      <c r="C3717" s="86">
        <v>427.28</v>
      </c>
      <c r="D3717" s="86">
        <v>0</v>
      </c>
      <c r="E3717" s="86">
        <v>0</v>
      </c>
      <c r="F3717" s="83">
        <v>39.31</v>
      </c>
    </row>
    <row r="3718" spans="2:6" ht="15.6" thickBot="1">
      <c r="B3718" s="87">
        <v>3426.17</v>
      </c>
      <c r="C3718" s="88">
        <v>429.91</v>
      </c>
      <c r="D3718" s="88">
        <v>0</v>
      </c>
      <c r="E3718" s="88">
        <v>0</v>
      </c>
      <c r="F3718" s="89">
        <v>40.75</v>
      </c>
    </row>
    <row r="3719" spans="2:6" ht="15.6" thickBot="1">
      <c r="B3719" s="82">
        <v>3395.17</v>
      </c>
      <c r="C3719" s="86">
        <v>432.6</v>
      </c>
      <c r="D3719" s="86">
        <v>0</v>
      </c>
      <c r="E3719" s="86">
        <v>0</v>
      </c>
      <c r="F3719" s="83">
        <v>42.21</v>
      </c>
    </row>
    <row r="3720" spans="2:6" ht="15.6" thickBot="1">
      <c r="B3720" s="87">
        <v>3364.17</v>
      </c>
      <c r="C3720" s="88">
        <v>435.34</v>
      </c>
      <c r="D3720" s="88">
        <v>0</v>
      </c>
      <c r="E3720" s="88">
        <v>0</v>
      </c>
      <c r="F3720" s="89">
        <v>43.68</v>
      </c>
    </row>
    <row r="3721" spans="2:6" ht="15.6" thickBot="1">
      <c r="B3721" s="82">
        <v>3333.17</v>
      </c>
      <c r="C3721" s="86">
        <v>438.12</v>
      </c>
      <c r="D3721" s="86">
        <v>0</v>
      </c>
      <c r="E3721" s="86">
        <v>0</v>
      </c>
      <c r="F3721" s="83">
        <v>45.16</v>
      </c>
    </row>
    <row r="3722" spans="2:6" ht="15.6" thickBot="1">
      <c r="B3722" s="87">
        <v>3302.17</v>
      </c>
      <c r="C3722" s="88">
        <v>440.95</v>
      </c>
      <c r="D3722" s="88">
        <v>0</v>
      </c>
      <c r="E3722" s="88">
        <v>0</v>
      </c>
      <c r="F3722" s="89">
        <v>46.67</v>
      </c>
    </row>
    <row r="3723" spans="2:6" ht="15.6" thickBot="1">
      <c r="B3723" s="82">
        <v>3271.17</v>
      </c>
      <c r="C3723" s="86">
        <v>443.82</v>
      </c>
      <c r="D3723" s="86">
        <v>0</v>
      </c>
      <c r="E3723" s="86">
        <v>0</v>
      </c>
      <c r="F3723" s="83">
        <v>48.19</v>
      </c>
    </row>
    <row r="3724" spans="2:6" ht="15.6" thickBot="1">
      <c r="B3724" s="87">
        <v>3240.17</v>
      </c>
      <c r="C3724" s="88">
        <v>446.72</v>
      </c>
      <c r="D3724" s="88">
        <v>0</v>
      </c>
      <c r="E3724" s="88">
        <v>0</v>
      </c>
      <c r="F3724" s="89">
        <v>49.72</v>
      </c>
    </row>
    <row r="3725" spans="2:6" ht="15.6" thickBot="1">
      <c r="B3725" s="82">
        <v>3209.17</v>
      </c>
      <c r="C3725" s="86">
        <v>449.66</v>
      </c>
      <c r="D3725" s="86">
        <v>0</v>
      </c>
      <c r="E3725" s="86">
        <v>0</v>
      </c>
      <c r="F3725" s="83">
        <v>51.28</v>
      </c>
    </row>
    <row r="3726" spans="2:6" ht="15.6" thickBot="1">
      <c r="B3726" s="87">
        <v>3178.17</v>
      </c>
      <c r="C3726" s="88">
        <v>452.62</v>
      </c>
      <c r="D3726" s="88">
        <v>0</v>
      </c>
      <c r="E3726" s="88">
        <v>0</v>
      </c>
      <c r="F3726" s="89">
        <v>52.85</v>
      </c>
    </row>
    <row r="3727" spans="2:6" ht="15.6" thickBot="1">
      <c r="B3727" s="82">
        <v>3147.17</v>
      </c>
      <c r="C3727" s="86">
        <v>455.61</v>
      </c>
      <c r="D3727" s="86">
        <v>0</v>
      </c>
      <c r="E3727" s="86">
        <v>0</v>
      </c>
      <c r="F3727" s="83">
        <v>54.45</v>
      </c>
    </row>
    <row r="3728" spans="2:6" ht="15.6" thickBot="1">
      <c r="B3728" s="87">
        <v>3116.17</v>
      </c>
      <c r="C3728" s="88">
        <v>458.62</v>
      </c>
      <c r="D3728" s="88">
        <v>0</v>
      </c>
      <c r="E3728" s="88">
        <v>0</v>
      </c>
      <c r="F3728" s="89">
        <v>56.06</v>
      </c>
    </row>
    <row r="3729" spans="2:6" ht="15.6" thickBot="1">
      <c r="B3729" s="82">
        <v>3085.17</v>
      </c>
      <c r="C3729" s="86">
        <v>461.65</v>
      </c>
      <c r="D3729" s="86">
        <v>0</v>
      </c>
      <c r="E3729" s="86">
        <v>0</v>
      </c>
      <c r="F3729" s="83">
        <v>57.69</v>
      </c>
    </row>
    <row r="3730" spans="2:6" ht="15.6" thickBot="1">
      <c r="B3730" s="87">
        <v>3054.17</v>
      </c>
      <c r="C3730" s="88">
        <v>464.69</v>
      </c>
      <c r="D3730" s="88">
        <v>0</v>
      </c>
      <c r="E3730" s="88">
        <v>0</v>
      </c>
      <c r="F3730" s="89">
        <v>59.34</v>
      </c>
    </row>
    <row r="3731" spans="2:6" ht="15.6" thickBot="1">
      <c r="B3731" s="82">
        <v>3023.17</v>
      </c>
      <c r="C3731" s="86">
        <v>467.74</v>
      </c>
      <c r="D3731" s="86">
        <v>0</v>
      </c>
      <c r="E3731" s="86">
        <v>0</v>
      </c>
      <c r="F3731" s="83">
        <v>61.1</v>
      </c>
    </row>
    <row r="3732" spans="2:6" ht="15.6" thickBot="1">
      <c r="B3732" s="87">
        <v>2992.17</v>
      </c>
      <c r="C3732" s="88">
        <v>470.79</v>
      </c>
      <c r="D3732" s="88">
        <v>0</v>
      </c>
      <c r="E3732" s="88">
        <v>0</v>
      </c>
      <c r="F3732" s="89">
        <v>62.22</v>
      </c>
    </row>
    <row r="3733" spans="2:6" ht="15.6" thickBot="1">
      <c r="B3733" s="82">
        <v>2961.17</v>
      </c>
      <c r="C3733" s="86">
        <v>473.85</v>
      </c>
      <c r="D3733" s="86">
        <v>0</v>
      </c>
      <c r="E3733" s="86">
        <v>0</v>
      </c>
      <c r="F3733" s="83">
        <v>62.22</v>
      </c>
    </row>
    <row r="3734" spans="2:6" ht="15.6" thickBot="1">
      <c r="B3734" s="87">
        <v>2930.17</v>
      </c>
      <c r="C3734" s="88">
        <v>476.9</v>
      </c>
      <c r="D3734" s="88">
        <v>0</v>
      </c>
      <c r="E3734" s="88">
        <v>0</v>
      </c>
      <c r="F3734" s="89">
        <v>62.22</v>
      </c>
    </row>
    <row r="3735" spans="2:6" ht="15.6" thickBot="1">
      <c r="B3735" s="82">
        <v>2899.17</v>
      </c>
      <c r="C3735" s="86">
        <v>479.96</v>
      </c>
      <c r="D3735" s="86">
        <v>0</v>
      </c>
      <c r="E3735" s="86">
        <v>0</v>
      </c>
      <c r="F3735" s="83">
        <v>62.22</v>
      </c>
    </row>
    <row r="3736" spans="2:6" ht="15.6" thickBot="1">
      <c r="B3736" s="87">
        <v>2868.17</v>
      </c>
      <c r="C3736" s="88">
        <v>483.01</v>
      </c>
      <c r="D3736" s="88">
        <v>0</v>
      </c>
      <c r="E3736" s="88">
        <v>0</v>
      </c>
      <c r="F3736" s="89">
        <v>62.22</v>
      </c>
    </row>
    <row r="3737" spans="2:6" ht="15.6" thickBot="1">
      <c r="B3737" s="82">
        <v>2837.17</v>
      </c>
      <c r="C3737" s="86">
        <v>486.07</v>
      </c>
      <c r="D3737" s="86">
        <v>0</v>
      </c>
      <c r="E3737" s="86">
        <v>0</v>
      </c>
      <c r="F3737" s="83">
        <v>62.22</v>
      </c>
    </row>
    <row r="3738" spans="2:6" ht="15.6" thickBot="1">
      <c r="B3738" s="87">
        <v>2806.17</v>
      </c>
      <c r="C3738" s="88">
        <v>489.12</v>
      </c>
      <c r="D3738" s="88">
        <v>0</v>
      </c>
      <c r="E3738" s="88">
        <v>0</v>
      </c>
      <c r="F3738" s="89">
        <v>62.22</v>
      </c>
    </row>
    <row r="3739" spans="2:6" ht="15.6" thickBot="1">
      <c r="B3739" s="82">
        <v>2775.17</v>
      </c>
      <c r="C3739" s="86">
        <v>492.18</v>
      </c>
      <c r="D3739" s="86">
        <v>0</v>
      </c>
      <c r="E3739" s="86">
        <v>0</v>
      </c>
      <c r="F3739" s="83">
        <v>62.22</v>
      </c>
    </row>
    <row r="3740" spans="2:6" ht="15.6" thickBot="1">
      <c r="B3740" s="87">
        <v>2744.17</v>
      </c>
      <c r="C3740" s="88">
        <v>495.23</v>
      </c>
      <c r="D3740" s="88">
        <v>0</v>
      </c>
      <c r="E3740" s="88">
        <v>0</v>
      </c>
      <c r="F3740" s="89">
        <v>62.22</v>
      </c>
    </row>
    <row r="3741" spans="2:6" ht="15.6" thickBot="1">
      <c r="B3741" s="82">
        <v>2713.17</v>
      </c>
      <c r="C3741" s="86">
        <v>498.29</v>
      </c>
      <c r="D3741" s="86">
        <v>0</v>
      </c>
      <c r="E3741" s="86">
        <v>0</v>
      </c>
      <c r="F3741" s="83">
        <v>62.22</v>
      </c>
    </row>
    <row r="3742" spans="2:6" ht="15.6" thickBot="1">
      <c r="B3742" s="87">
        <v>2682.17</v>
      </c>
      <c r="C3742" s="88">
        <v>501.34</v>
      </c>
      <c r="D3742" s="88">
        <v>0</v>
      </c>
      <c r="E3742" s="88">
        <v>0</v>
      </c>
      <c r="F3742" s="89">
        <v>62.22</v>
      </c>
    </row>
    <row r="3743" spans="2:6" ht="15.6" thickBot="1">
      <c r="B3743" s="82">
        <v>2651.17</v>
      </c>
      <c r="C3743" s="86">
        <v>504.4</v>
      </c>
      <c r="D3743" s="86">
        <v>0</v>
      </c>
      <c r="E3743" s="86">
        <v>0</v>
      </c>
      <c r="F3743" s="83">
        <v>62.22</v>
      </c>
    </row>
    <row r="3744" spans="2:6" ht="15.6" thickBot="1">
      <c r="B3744" s="87">
        <v>2620.17</v>
      </c>
      <c r="C3744" s="88">
        <v>507.45</v>
      </c>
      <c r="D3744" s="88">
        <v>0</v>
      </c>
      <c r="E3744" s="88">
        <v>0</v>
      </c>
      <c r="F3744" s="89">
        <v>62.22</v>
      </c>
    </row>
    <row r="3745" spans="2:6" ht="15.6" thickBot="1">
      <c r="B3745" s="82">
        <v>2589.17</v>
      </c>
      <c r="C3745" s="86">
        <v>510.51</v>
      </c>
      <c r="D3745" s="86">
        <v>0</v>
      </c>
      <c r="E3745" s="86">
        <v>0</v>
      </c>
      <c r="F3745" s="83">
        <v>62.22</v>
      </c>
    </row>
    <row r="3746" spans="2:6" ht="15.6" thickBot="1">
      <c r="B3746" s="87">
        <v>2558.17</v>
      </c>
      <c r="C3746" s="88">
        <v>513.55999999999995</v>
      </c>
      <c r="D3746" s="88">
        <v>0</v>
      </c>
      <c r="E3746" s="88">
        <v>0</v>
      </c>
      <c r="F3746" s="89">
        <v>62.22</v>
      </c>
    </row>
    <row r="3747" spans="2:6" ht="15.6" thickBot="1">
      <c r="B3747" s="82">
        <v>2527.17</v>
      </c>
      <c r="C3747" s="86">
        <v>516.62</v>
      </c>
      <c r="D3747" s="86">
        <v>0</v>
      </c>
      <c r="E3747" s="86">
        <v>0</v>
      </c>
      <c r="F3747" s="83">
        <v>62.22</v>
      </c>
    </row>
    <row r="3748" spans="2:6" ht="15.6" thickBot="1">
      <c r="B3748" s="87">
        <v>2496.17</v>
      </c>
      <c r="C3748" s="88">
        <v>519.66999999999996</v>
      </c>
      <c r="D3748" s="88">
        <v>0</v>
      </c>
      <c r="E3748" s="88">
        <v>0</v>
      </c>
      <c r="F3748" s="89">
        <v>62.22</v>
      </c>
    </row>
    <row r="3749" spans="2:6" ht="15.6" thickBot="1">
      <c r="B3749" s="82">
        <v>2465.17</v>
      </c>
      <c r="C3749" s="86">
        <v>522.73</v>
      </c>
      <c r="D3749" s="86">
        <v>0</v>
      </c>
      <c r="E3749" s="86">
        <v>0</v>
      </c>
      <c r="F3749" s="83">
        <v>62.22</v>
      </c>
    </row>
    <row r="3750" spans="2:6" ht="15.6" thickBot="1">
      <c r="B3750" s="87">
        <v>2434.17</v>
      </c>
      <c r="C3750" s="88">
        <v>525.78</v>
      </c>
      <c r="D3750" s="88">
        <v>0</v>
      </c>
      <c r="E3750" s="88">
        <v>0</v>
      </c>
      <c r="F3750" s="89">
        <v>62.22</v>
      </c>
    </row>
    <row r="3751" spans="2:6" ht="15.6" thickBot="1">
      <c r="B3751" s="82">
        <v>2403.17</v>
      </c>
      <c r="C3751" s="86">
        <v>528.84</v>
      </c>
      <c r="D3751" s="86">
        <v>0</v>
      </c>
      <c r="E3751" s="86">
        <v>0</v>
      </c>
      <c r="F3751" s="83">
        <v>62.22</v>
      </c>
    </row>
    <row r="3752" spans="2:6" ht="15.6" thickBot="1">
      <c r="B3752" s="87">
        <v>2372.17</v>
      </c>
      <c r="C3752" s="88">
        <v>531.89</v>
      </c>
      <c r="D3752" s="88">
        <v>0</v>
      </c>
      <c r="E3752" s="88">
        <v>0</v>
      </c>
      <c r="F3752" s="89">
        <v>62.22</v>
      </c>
    </row>
    <row r="3753" spans="2:6" ht="15.6" thickBot="1">
      <c r="B3753" s="82">
        <v>2341.17</v>
      </c>
      <c r="C3753" s="86">
        <v>534.95000000000005</v>
      </c>
      <c r="D3753" s="86">
        <v>0</v>
      </c>
      <c r="E3753" s="86">
        <v>0</v>
      </c>
      <c r="F3753" s="83">
        <v>62.22</v>
      </c>
    </row>
    <row r="3754" spans="2:6" ht="15.6" thickBot="1">
      <c r="B3754" s="87">
        <v>2310.17</v>
      </c>
      <c r="C3754" s="88">
        <v>538</v>
      </c>
      <c r="D3754" s="88">
        <v>0</v>
      </c>
      <c r="E3754" s="88">
        <v>0</v>
      </c>
      <c r="F3754" s="89">
        <v>62.22</v>
      </c>
    </row>
    <row r="3755" spans="2:6" ht="15.6" thickBot="1">
      <c r="B3755" s="82">
        <v>2279.17</v>
      </c>
      <c r="C3755" s="86">
        <v>541.05999999999995</v>
      </c>
      <c r="D3755" s="86">
        <v>0</v>
      </c>
      <c r="E3755" s="86">
        <v>0</v>
      </c>
      <c r="F3755" s="83">
        <v>62.22</v>
      </c>
    </row>
    <row r="3756" spans="2:6" ht="15.6" thickBot="1">
      <c r="B3756" s="87">
        <v>2248.17</v>
      </c>
      <c r="C3756" s="88">
        <v>544.11</v>
      </c>
      <c r="D3756" s="88">
        <v>0</v>
      </c>
      <c r="E3756" s="88">
        <v>0</v>
      </c>
      <c r="F3756" s="89">
        <v>62.22</v>
      </c>
    </row>
    <row r="3757" spans="2:6" ht="15.6" thickBot="1">
      <c r="B3757" s="82">
        <v>2217.17</v>
      </c>
      <c r="C3757" s="86">
        <v>547.16999999999996</v>
      </c>
      <c r="D3757" s="86">
        <v>0</v>
      </c>
      <c r="E3757" s="86">
        <v>0</v>
      </c>
      <c r="F3757" s="83">
        <v>62.22</v>
      </c>
    </row>
    <row r="3758" spans="2:6" ht="15.6" thickBot="1">
      <c r="B3758" s="87">
        <v>2186.17</v>
      </c>
      <c r="C3758" s="88">
        <v>550.22</v>
      </c>
      <c r="D3758" s="88">
        <v>0</v>
      </c>
      <c r="E3758" s="88">
        <v>0</v>
      </c>
      <c r="F3758" s="89">
        <v>62.22</v>
      </c>
    </row>
    <row r="3759" spans="2:6" ht="15.6" thickBot="1">
      <c r="B3759" s="82">
        <v>2155.17</v>
      </c>
      <c r="C3759" s="86">
        <v>553.28</v>
      </c>
      <c r="D3759" s="86">
        <v>0</v>
      </c>
      <c r="E3759" s="86">
        <v>0</v>
      </c>
      <c r="F3759" s="83">
        <v>62.22</v>
      </c>
    </row>
    <row r="3760" spans="2:6" ht="15.6" thickBot="1">
      <c r="B3760" s="87">
        <v>2124.17</v>
      </c>
      <c r="C3760" s="88">
        <v>556.33000000000004</v>
      </c>
      <c r="D3760" s="88">
        <v>0</v>
      </c>
      <c r="E3760" s="88">
        <v>0</v>
      </c>
      <c r="F3760" s="89">
        <v>62.22</v>
      </c>
    </row>
    <row r="3761" spans="2:6" ht="15.6" thickBot="1">
      <c r="B3761" s="82">
        <v>2093.17</v>
      </c>
      <c r="C3761" s="86">
        <v>559.39</v>
      </c>
      <c r="D3761" s="86">
        <v>0</v>
      </c>
      <c r="E3761" s="86">
        <v>0</v>
      </c>
      <c r="F3761" s="83">
        <v>62.22</v>
      </c>
    </row>
    <row r="3762" spans="2:6" ht="15.6" thickBot="1">
      <c r="B3762" s="87">
        <v>2062.17</v>
      </c>
      <c r="C3762" s="88">
        <v>562.44000000000005</v>
      </c>
      <c r="D3762" s="88">
        <v>0</v>
      </c>
      <c r="E3762" s="88">
        <v>0</v>
      </c>
      <c r="F3762" s="89">
        <v>62.22</v>
      </c>
    </row>
    <row r="3763" spans="2:6" ht="15.6" thickBot="1">
      <c r="B3763" s="82">
        <v>2031.17</v>
      </c>
      <c r="C3763" s="86">
        <v>565.5</v>
      </c>
      <c r="D3763" s="86">
        <v>0</v>
      </c>
      <c r="E3763" s="86">
        <v>0</v>
      </c>
      <c r="F3763" s="83">
        <v>62.22</v>
      </c>
    </row>
    <row r="3764" spans="2:6" ht="15.6" thickBot="1">
      <c r="B3764" s="87">
        <v>2000.17</v>
      </c>
      <c r="C3764" s="88">
        <v>568.54999999999995</v>
      </c>
      <c r="D3764" s="88">
        <v>0</v>
      </c>
      <c r="E3764" s="88">
        <v>0</v>
      </c>
      <c r="F3764" s="89">
        <v>62.22</v>
      </c>
    </row>
    <row r="3765" spans="2:6" ht="15.6" thickBot="1">
      <c r="B3765" s="82">
        <v>1969.17</v>
      </c>
      <c r="C3765" s="86">
        <v>571.61</v>
      </c>
      <c r="D3765" s="86">
        <v>0</v>
      </c>
      <c r="E3765" s="86">
        <v>0</v>
      </c>
      <c r="F3765" s="83">
        <v>62.22</v>
      </c>
    </row>
    <row r="3766" spans="2:6" ht="15.6" thickBot="1">
      <c r="B3766" s="87">
        <v>1938.17</v>
      </c>
      <c r="C3766" s="88">
        <v>574.66</v>
      </c>
      <c r="D3766" s="88">
        <v>0</v>
      </c>
      <c r="E3766" s="88">
        <v>0</v>
      </c>
      <c r="F3766" s="89">
        <v>62.22</v>
      </c>
    </row>
    <row r="3767" spans="2:6" ht="15.6" thickBot="1">
      <c r="B3767" s="82">
        <v>1907.17</v>
      </c>
      <c r="C3767" s="86">
        <v>577.72</v>
      </c>
      <c r="D3767" s="86">
        <v>0</v>
      </c>
      <c r="E3767" s="86">
        <v>0</v>
      </c>
      <c r="F3767" s="83">
        <v>62.22</v>
      </c>
    </row>
    <row r="3768" spans="2:6" ht="15.6" thickBot="1">
      <c r="B3768" s="87">
        <v>1876.17</v>
      </c>
      <c r="C3768" s="88">
        <v>580.77</v>
      </c>
      <c r="D3768" s="88">
        <v>0</v>
      </c>
      <c r="E3768" s="88">
        <v>0</v>
      </c>
      <c r="F3768" s="89">
        <v>62.22</v>
      </c>
    </row>
    <row r="3769" spans="2:6" ht="15.6" thickBot="1">
      <c r="B3769" s="82">
        <v>1845.17</v>
      </c>
      <c r="C3769" s="86">
        <v>583.83000000000004</v>
      </c>
      <c r="D3769" s="86">
        <v>0</v>
      </c>
      <c r="E3769" s="86">
        <v>0</v>
      </c>
      <c r="F3769" s="83">
        <v>62.22</v>
      </c>
    </row>
    <row r="3770" spans="2:6" ht="15.6" thickBot="1">
      <c r="B3770" s="87">
        <v>1814.17</v>
      </c>
      <c r="C3770" s="88">
        <v>586.88</v>
      </c>
      <c r="D3770" s="88">
        <v>0</v>
      </c>
      <c r="E3770" s="88">
        <v>0</v>
      </c>
      <c r="F3770" s="89">
        <v>62.22</v>
      </c>
    </row>
    <row r="3771" spans="2:6" ht="15.6" thickBot="1">
      <c r="B3771" s="82">
        <v>1783.17</v>
      </c>
      <c r="C3771" s="86">
        <v>589.94000000000005</v>
      </c>
      <c r="D3771" s="86">
        <v>0</v>
      </c>
      <c r="E3771" s="86">
        <v>0</v>
      </c>
      <c r="F3771" s="83">
        <v>62.22</v>
      </c>
    </row>
    <row r="3772" spans="2:6" ht="15.6" thickBot="1">
      <c r="B3772" s="87">
        <v>1752.17</v>
      </c>
      <c r="C3772" s="88">
        <v>593</v>
      </c>
      <c r="D3772" s="88">
        <v>0</v>
      </c>
      <c r="E3772" s="88">
        <v>0</v>
      </c>
      <c r="F3772" s="89">
        <v>62.22</v>
      </c>
    </row>
    <row r="3773" spans="2:6" ht="15.6" thickBot="1">
      <c r="B3773" s="82">
        <v>1721.17</v>
      </c>
      <c r="C3773" s="86">
        <v>596.04999999999995</v>
      </c>
      <c r="D3773" s="86">
        <v>0</v>
      </c>
      <c r="E3773" s="86">
        <v>0</v>
      </c>
      <c r="F3773" s="83">
        <v>62.22</v>
      </c>
    </row>
    <row r="3774" spans="2:6" ht="15.6" thickBot="1">
      <c r="B3774" s="87">
        <v>1690.17</v>
      </c>
      <c r="C3774" s="88">
        <v>599.11</v>
      </c>
      <c r="D3774" s="88">
        <v>0</v>
      </c>
      <c r="E3774" s="88">
        <v>0</v>
      </c>
      <c r="F3774" s="89">
        <v>62.22</v>
      </c>
    </row>
    <row r="3775" spans="2:6" ht="15.6" thickBot="1">
      <c r="B3775" s="82">
        <v>1659.17</v>
      </c>
      <c r="C3775" s="86">
        <v>602.16</v>
      </c>
      <c r="D3775" s="86">
        <v>0</v>
      </c>
      <c r="E3775" s="86">
        <v>0</v>
      </c>
      <c r="F3775" s="83">
        <v>62.22</v>
      </c>
    </row>
    <row r="3776" spans="2:6" ht="15.6" thickBot="1">
      <c r="B3776" s="87">
        <v>1628.17</v>
      </c>
      <c r="C3776" s="88">
        <v>605.22</v>
      </c>
      <c r="D3776" s="88">
        <v>0</v>
      </c>
      <c r="E3776" s="88">
        <v>0</v>
      </c>
      <c r="F3776" s="89">
        <v>62.22</v>
      </c>
    </row>
    <row r="3777" spans="2:6" ht="15.6" thickBot="1">
      <c r="B3777" s="82">
        <v>1597.17</v>
      </c>
      <c r="C3777" s="86">
        <v>608.27</v>
      </c>
      <c r="D3777" s="86">
        <v>0</v>
      </c>
      <c r="E3777" s="86">
        <v>0</v>
      </c>
      <c r="F3777" s="83">
        <v>62.22</v>
      </c>
    </row>
    <row r="3778" spans="2:6" ht="15.6" thickBot="1">
      <c r="B3778" s="87">
        <v>1566.17</v>
      </c>
      <c r="C3778" s="88">
        <v>611.33000000000004</v>
      </c>
      <c r="D3778" s="88">
        <v>0</v>
      </c>
      <c r="E3778" s="88">
        <v>0</v>
      </c>
      <c r="F3778" s="89">
        <v>62.22</v>
      </c>
    </row>
    <row r="3779" spans="2:6" ht="15.6" thickBot="1">
      <c r="B3779" s="82">
        <v>1535.17</v>
      </c>
      <c r="C3779" s="86">
        <v>614.38</v>
      </c>
      <c r="D3779" s="86">
        <v>0</v>
      </c>
      <c r="E3779" s="86">
        <v>0</v>
      </c>
      <c r="F3779" s="83">
        <v>62.23</v>
      </c>
    </row>
    <row r="3780" spans="2:6" ht="15.6" thickBot="1">
      <c r="B3780" s="87">
        <v>1504.17</v>
      </c>
      <c r="C3780" s="88">
        <v>617.44000000000005</v>
      </c>
      <c r="D3780" s="88">
        <v>0</v>
      </c>
      <c r="E3780" s="88">
        <v>0</v>
      </c>
      <c r="F3780" s="89">
        <v>62.23</v>
      </c>
    </row>
    <row r="3781" spans="2:6" ht="15.6" thickBot="1">
      <c r="B3781" s="82">
        <v>1473.17</v>
      </c>
      <c r="C3781" s="86">
        <v>620.49</v>
      </c>
      <c r="D3781" s="86">
        <v>0</v>
      </c>
      <c r="E3781" s="86">
        <v>0</v>
      </c>
      <c r="F3781" s="83">
        <v>62.23</v>
      </c>
    </row>
    <row r="3782" spans="2:6" ht="15.6" thickBot="1">
      <c r="B3782" s="87">
        <v>1442.17</v>
      </c>
      <c r="C3782" s="88">
        <v>623.54999999999995</v>
      </c>
      <c r="D3782" s="88">
        <v>0</v>
      </c>
      <c r="E3782" s="88">
        <v>0</v>
      </c>
      <c r="F3782" s="89">
        <v>62.23</v>
      </c>
    </row>
    <row r="3783" spans="2:6" ht="15.6" thickBot="1">
      <c r="B3783" s="82">
        <v>1411.17</v>
      </c>
      <c r="C3783" s="86">
        <v>626.6</v>
      </c>
      <c r="D3783" s="86">
        <v>0</v>
      </c>
      <c r="E3783" s="86">
        <v>0</v>
      </c>
      <c r="F3783" s="83">
        <v>62.23</v>
      </c>
    </row>
    <row r="3784" spans="2:6" ht="15.6" thickBot="1">
      <c r="B3784" s="87">
        <v>1380.17</v>
      </c>
      <c r="C3784" s="88">
        <v>629.66</v>
      </c>
      <c r="D3784" s="88">
        <v>0</v>
      </c>
      <c r="E3784" s="88">
        <v>0</v>
      </c>
      <c r="F3784" s="89">
        <v>62.23</v>
      </c>
    </row>
    <row r="3785" spans="2:6" ht="15.6" thickBot="1">
      <c r="B3785" s="82">
        <v>1349.17</v>
      </c>
      <c r="C3785" s="86">
        <v>632.71</v>
      </c>
      <c r="D3785" s="86">
        <v>0</v>
      </c>
      <c r="E3785" s="86">
        <v>0</v>
      </c>
      <c r="F3785" s="83">
        <v>62.23</v>
      </c>
    </row>
    <row r="3786" spans="2:6" ht="15.6" thickBot="1">
      <c r="B3786" s="87">
        <v>1318.17</v>
      </c>
      <c r="C3786" s="88">
        <v>635.77</v>
      </c>
      <c r="D3786" s="88">
        <v>0</v>
      </c>
      <c r="E3786" s="88">
        <v>0</v>
      </c>
      <c r="F3786" s="89">
        <v>62.23</v>
      </c>
    </row>
    <row r="3787" spans="2:6" ht="15.6" thickBot="1">
      <c r="B3787" s="82">
        <v>1287.17</v>
      </c>
      <c r="C3787" s="86">
        <v>638.82000000000005</v>
      </c>
      <c r="D3787" s="86">
        <v>0</v>
      </c>
      <c r="E3787" s="86">
        <v>0</v>
      </c>
      <c r="F3787" s="83">
        <v>62.23</v>
      </c>
    </row>
    <row r="3788" spans="2:6" ht="15.6" thickBot="1">
      <c r="B3788" s="87">
        <v>1256.17</v>
      </c>
      <c r="C3788" s="88">
        <v>641.88</v>
      </c>
      <c r="D3788" s="88">
        <v>0</v>
      </c>
      <c r="E3788" s="88">
        <v>0</v>
      </c>
      <c r="F3788" s="89">
        <v>62.23</v>
      </c>
    </row>
    <row r="3789" spans="2:6" ht="15.6" thickBot="1">
      <c r="B3789" s="82">
        <v>1225.17</v>
      </c>
      <c r="C3789" s="86">
        <v>644.92999999999995</v>
      </c>
      <c r="D3789" s="86">
        <v>0</v>
      </c>
      <c r="E3789" s="86">
        <v>0</v>
      </c>
      <c r="F3789" s="83">
        <v>62.23</v>
      </c>
    </row>
    <row r="3790" spans="2:6" ht="15.6" thickBot="1">
      <c r="B3790" s="87">
        <v>1194.17</v>
      </c>
      <c r="C3790" s="88">
        <v>647.99</v>
      </c>
      <c r="D3790" s="88">
        <v>0</v>
      </c>
      <c r="E3790" s="88">
        <v>0</v>
      </c>
      <c r="F3790" s="89">
        <v>62.23</v>
      </c>
    </row>
    <row r="3791" spans="2:6" ht="15.6" thickBot="1">
      <c r="B3791" s="82">
        <v>1163.17</v>
      </c>
      <c r="C3791" s="86">
        <v>651.04</v>
      </c>
      <c r="D3791" s="86">
        <v>0</v>
      </c>
      <c r="E3791" s="86">
        <v>0</v>
      </c>
      <c r="F3791" s="83">
        <v>62.23</v>
      </c>
    </row>
    <row r="3792" spans="2:6" ht="15.6" thickBot="1">
      <c r="B3792" s="87">
        <v>1132.17</v>
      </c>
      <c r="C3792" s="88">
        <v>654.1</v>
      </c>
      <c r="D3792" s="88">
        <v>0</v>
      </c>
      <c r="E3792" s="88">
        <v>0</v>
      </c>
      <c r="F3792" s="89">
        <v>62.23</v>
      </c>
    </row>
    <row r="3793" spans="2:6" ht="15.6" thickBot="1">
      <c r="B3793" s="82">
        <v>1101.17</v>
      </c>
      <c r="C3793" s="86">
        <v>657.15</v>
      </c>
      <c r="D3793" s="86">
        <v>0</v>
      </c>
      <c r="E3793" s="86">
        <v>0</v>
      </c>
      <c r="F3793" s="83">
        <v>62.23</v>
      </c>
    </row>
    <row r="3794" spans="2:6" ht="15.6" thickBot="1">
      <c r="B3794" s="87">
        <v>1070.17</v>
      </c>
      <c r="C3794" s="88">
        <v>660.21</v>
      </c>
      <c r="D3794" s="88">
        <v>0</v>
      </c>
      <c r="E3794" s="88">
        <v>0</v>
      </c>
      <c r="F3794" s="89">
        <v>62.23</v>
      </c>
    </row>
    <row r="3795" spans="2:6" ht="15.6" thickBot="1">
      <c r="B3795" s="82">
        <v>1039.17</v>
      </c>
      <c r="C3795" s="86">
        <v>663.26</v>
      </c>
      <c r="D3795" s="86">
        <v>0</v>
      </c>
      <c r="E3795" s="86">
        <v>0</v>
      </c>
      <c r="F3795" s="83">
        <v>62.23</v>
      </c>
    </row>
    <row r="3796" spans="2:6" ht="15.6" thickBot="1">
      <c r="B3796" s="87">
        <v>1008.17</v>
      </c>
      <c r="C3796" s="88">
        <v>666.32</v>
      </c>
      <c r="D3796" s="88">
        <v>0</v>
      </c>
      <c r="E3796" s="88">
        <v>0</v>
      </c>
      <c r="F3796" s="89">
        <v>62.23</v>
      </c>
    </row>
    <row r="3797" spans="2:6" ht="15.6" thickBot="1">
      <c r="B3797" s="82">
        <v>977.17</v>
      </c>
      <c r="C3797" s="86">
        <v>669.37</v>
      </c>
      <c r="D3797" s="86">
        <v>0</v>
      </c>
      <c r="E3797" s="86">
        <v>0</v>
      </c>
      <c r="F3797" s="83">
        <v>62.23</v>
      </c>
    </row>
    <row r="3798" spans="2:6" ht="15.6" thickBot="1">
      <c r="B3798" s="87">
        <v>946.17</v>
      </c>
      <c r="C3798" s="88">
        <v>672.43</v>
      </c>
      <c r="D3798" s="88">
        <v>0</v>
      </c>
      <c r="E3798" s="88">
        <v>0</v>
      </c>
      <c r="F3798" s="89">
        <v>62.23</v>
      </c>
    </row>
    <row r="3799" spans="2:6" ht="15.6" thickBot="1">
      <c r="B3799" s="82">
        <v>915.17</v>
      </c>
      <c r="C3799" s="86">
        <v>675.48</v>
      </c>
      <c r="D3799" s="86">
        <v>0</v>
      </c>
      <c r="E3799" s="86">
        <v>0</v>
      </c>
      <c r="F3799" s="83">
        <v>62.23</v>
      </c>
    </row>
    <row r="3800" spans="2:6" ht="15.6" thickBot="1">
      <c r="B3800" s="87">
        <v>884.17</v>
      </c>
      <c r="C3800" s="88">
        <v>678.54</v>
      </c>
      <c r="D3800" s="88">
        <v>0</v>
      </c>
      <c r="E3800" s="88">
        <v>0</v>
      </c>
      <c r="F3800" s="89">
        <v>62.23</v>
      </c>
    </row>
    <row r="3801" spans="2:6" ht="15.6" thickBot="1">
      <c r="B3801" s="82">
        <v>853.17</v>
      </c>
      <c r="C3801" s="86">
        <v>681.59</v>
      </c>
      <c r="D3801" s="86">
        <v>0</v>
      </c>
      <c r="E3801" s="86">
        <v>0</v>
      </c>
      <c r="F3801" s="83">
        <v>62.23</v>
      </c>
    </row>
    <row r="3802" spans="2:6" ht="15.6" thickBot="1">
      <c r="B3802" s="87">
        <v>822.17</v>
      </c>
      <c r="C3802" s="88">
        <v>684.65</v>
      </c>
      <c r="D3802" s="88">
        <v>0</v>
      </c>
      <c r="E3802" s="88">
        <v>0</v>
      </c>
      <c r="F3802" s="89">
        <v>62.23</v>
      </c>
    </row>
    <row r="3803" spans="2:6" ht="15.6" thickBot="1">
      <c r="B3803" s="82">
        <v>791.17</v>
      </c>
      <c r="C3803" s="86">
        <v>687.7</v>
      </c>
      <c r="D3803" s="86">
        <v>0</v>
      </c>
      <c r="E3803" s="86">
        <v>0</v>
      </c>
      <c r="F3803" s="83">
        <v>62.23</v>
      </c>
    </row>
    <row r="3804" spans="2:6" ht="15.6" thickBot="1">
      <c r="B3804" s="87">
        <v>760.17</v>
      </c>
      <c r="C3804" s="88">
        <v>690.76</v>
      </c>
      <c r="D3804" s="88">
        <v>0</v>
      </c>
      <c r="E3804" s="88">
        <v>0</v>
      </c>
      <c r="F3804" s="89">
        <v>62.23</v>
      </c>
    </row>
    <row r="3805" spans="2:6" ht="15.6" thickBot="1">
      <c r="B3805" s="82">
        <v>729.17</v>
      </c>
      <c r="C3805" s="86">
        <v>693.81</v>
      </c>
      <c r="D3805" s="86">
        <v>0</v>
      </c>
      <c r="E3805" s="86">
        <v>0</v>
      </c>
      <c r="F3805" s="83">
        <v>62.23</v>
      </c>
    </row>
    <row r="3806" spans="2:6" ht="15.6" thickBot="1">
      <c r="B3806" s="87">
        <v>698.17</v>
      </c>
      <c r="C3806" s="88">
        <v>696.87</v>
      </c>
      <c r="D3806" s="88">
        <v>0</v>
      </c>
      <c r="E3806" s="88">
        <v>0</v>
      </c>
      <c r="F3806" s="89">
        <v>62.23</v>
      </c>
    </row>
    <row r="3807" spans="2:6" ht="15.6" thickBot="1">
      <c r="B3807" s="82">
        <v>667.17</v>
      </c>
      <c r="C3807" s="86">
        <v>699.92</v>
      </c>
      <c r="D3807" s="86">
        <v>0</v>
      </c>
      <c r="E3807" s="86">
        <v>0</v>
      </c>
      <c r="F3807" s="83">
        <v>62.23</v>
      </c>
    </row>
    <row r="3808" spans="2:6" ht="15.6" thickBot="1">
      <c r="B3808" s="87">
        <v>636.16999999999996</v>
      </c>
      <c r="C3808" s="88">
        <v>702.98</v>
      </c>
      <c r="D3808" s="88">
        <v>0</v>
      </c>
      <c r="E3808" s="88">
        <v>0</v>
      </c>
      <c r="F3808" s="89">
        <v>62.23</v>
      </c>
    </row>
    <row r="3809" spans="2:6" ht="15.6" thickBot="1">
      <c r="B3809" s="82">
        <v>605.16999999999996</v>
      </c>
      <c r="C3809" s="86">
        <v>706.03</v>
      </c>
      <c r="D3809" s="86">
        <v>0</v>
      </c>
      <c r="E3809" s="86">
        <v>0</v>
      </c>
      <c r="F3809" s="83">
        <v>62.23</v>
      </c>
    </row>
    <row r="3810" spans="2:6" ht="15.6" thickBot="1">
      <c r="B3810" s="87">
        <v>574.16999999999996</v>
      </c>
      <c r="C3810" s="88">
        <v>709.09</v>
      </c>
      <c r="D3810" s="88">
        <v>0</v>
      </c>
      <c r="E3810" s="88">
        <v>0</v>
      </c>
      <c r="F3810" s="89">
        <v>62.23</v>
      </c>
    </row>
    <row r="3811" spans="2:6" ht="15.6" thickBot="1">
      <c r="B3811" s="82">
        <v>543.16999999999996</v>
      </c>
      <c r="C3811" s="86">
        <v>712.14</v>
      </c>
      <c r="D3811" s="86">
        <v>0</v>
      </c>
      <c r="E3811" s="86">
        <v>0</v>
      </c>
      <c r="F3811" s="83">
        <v>62.23</v>
      </c>
    </row>
    <row r="3812" spans="2:6" ht="15.6" thickBot="1">
      <c r="B3812" s="87">
        <v>512.16999999999996</v>
      </c>
      <c r="C3812" s="88">
        <v>715.2</v>
      </c>
      <c r="D3812" s="88">
        <v>0</v>
      </c>
      <c r="E3812" s="88">
        <v>0</v>
      </c>
      <c r="F3812" s="89">
        <v>62.23</v>
      </c>
    </row>
    <row r="3813" spans="2:6" ht="15.6" thickBot="1">
      <c r="B3813" s="82">
        <v>481.17</v>
      </c>
      <c r="C3813" s="86">
        <v>718.25</v>
      </c>
      <c r="D3813" s="86">
        <v>0</v>
      </c>
      <c r="E3813" s="86">
        <v>0</v>
      </c>
      <c r="F3813" s="83">
        <v>62.23</v>
      </c>
    </row>
    <row r="3814" spans="2:6" ht="15.6" thickBot="1">
      <c r="B3814" s="87">
        <v>450.17</v>
      </c>
      <c r="C3814" s="88">
        <v>721.31</v>
      </c>
      <c r="D3814" s="88">
        <v>0</v>
      </c>
      <c r="E3814" s="88">
        <v>0</v>
      </c>
      <c r="F3814" s="89">
        <v>62.23</v>
      </c>
    </row>
    <row r="3815" spans="2:6" ht="15.6" thickBot="1">
      <c r="B3815" s="82">
        <v>419.17</v>
      </c>
      <c r="C3815" s="86">
        <v>724.36</v>
      </c>
      <c r="D3815" s="86">
        <v>0</v>
      </c>
      <c r="E3815" s="86">
        <v>0</v>
      </c>
      <c r="F3815" s="83">
        <v>62.23</v>
      </c>
    </row>
    <row r="3816" spans="2:6" ht="15.6" thickBot="1">
      <c r="B3816" s="87">
        <v>388.17</v>
      </c>
      <c r="C3816" s="88">
        <v>727.42</v>
      </c>
      <c r="D3816" s="88">
        <v>0</v>
      </c>
      <c r="E3816" s="88">
        <v>0</v>
      </c>
      <c r="F3816" s="89">
        <v>62.23</v>
      </c>
    </row>
    <row r="3817" spans="2:6" ht="15.6" thickBot="1">
      <c r="B3817" s="82">
        <v>357.17</v>
      </c>
      <c r="C3817" s="86">
        <v>730.47</v>
      </c>
      <c r="D3817" s="86">
        <v>0</v>
      </c>
      <c r="E3817" s="86">
        <v>0</v>
      </c>
      <c r="F3817" s="83">
        <v>62.23</v>
      </c>
    </row>
    <row r="3818" spans="2:6" ht="15.6" thickBot="1">
      <c r="B3818" s="87">
        <v>326.17</v>
      </c>
      <c r="C3818" s="88">
        <v>733.53</v>
      </c>
      <c r="D3818" s="88">
        <v>0</v>
      </c>
      <c r="E3818" s="88">
        <v>0</v>
      </c>
      <c r="F3818" s="89">
        <v>62.23</v>
      </c>
    </row>
    <row r="3819" spans="2:6" ht="15.6" thickBot="1">
      <c r="B3819" s="82">
        <v>295.17</v>
      </c>
      <c r="C3819" s="86">
        <v>736.58</v>
      </c>
      <c r="D3819" s="86">
        <v>0</v>
      </c>
      <c r="E3819" s="86">
        <v>0</v>
      </c>
      <c r="F3819" s="83">
        <v>62.23</v>
      </c>
    </row>
    <row r="3820" spans="2:6" ht="15.6" thickBot="1">
      <c r="B3820" s="87">
        <v>264.17</v>
      </c>
      <c r="C3820" s="88">
        <v>739.64</v>
      </c>
      <c r="D3820" s="88">
        <v>0</v>
      </c>
      <c r="E3820" s="88">
        <v>0</v>
      </c>
      <c r="F3820" s="89">
        <v>62.23</v>
      </c>
    </row>
    <row r="3821" spans="2:6" ht="15.6" thickBot="1">
      <c r="B3821" s="82">
        <v>233.17</v>
      </c>
      <c r="C3821" s="86">
        <v>742.69</v>
      </c>
      <c r="D3821" s="86">
        <v>0</v>
      </c>
      <c r="E3821" s="86">
        <v>0</v>
      </c>
      <c r="F3821" s="83">
        <v>62.23</v>
      </c>
    </row>
    <row r="3822" spans="2:6" ht="15.6" thickBot="1">
      <c r="B3822" s="87">
        <v>202.17</v>
      </c>
      <c r="C3822" s="88">
        <v>745.75</v>
      </c>
      <c r="D3822" s="88">
        <v>0</v>
      </c>
      <c r="E3822" s="88">
        <v>0</v>
      </c>
      <c r="F3822" s="89">
        <v>62.23</v>
      </c>
    </row>
    <row r="3823" spans="2:6" ht="15.6" thickBot="1">
      <c r="B3823" s="82">
        <v>171.17</v>
      </c>
      <c r="C3823" s="86">
        <v>748.8</v>
      </c>
      <c r="D3823" s="86">
        <v>0</v>
      </c>
      <c r="E3823" s="86">
        <v>0</v>
      </c>
      <c r="F3823" s="83">
        <v>62.23</v>
      </c>
    </row>
    <row r="3824" spans="2:6" ht="15.6" thickBot="1">
      <c r="B3824" s="87">
        <v>140.16999999999999</v>
      </c>
      <c r="C3824" s="88">
        <v>751.86</v>
      </c>
      <c r="D3824" s="88">
        <v>0</v>
      </c>
      <c r="E3824" s="88">
        <v>0</v>
      </c>
      <c r="F3824" s="89">
        <v>62.23</v>
      </c>
    </row>
    <row r="3825" spans="2:6" ht="15.6" thickBot="1">
      <c r="B3825" s="82">
        <v>109.17</v>
      </c>
      <c r="C3825" s="86">
        <v>754.91</v>
      </c>
      <c r="D3825" s="86">
        <v>0</v>
      </c>
      <c r="E3825" s="86">
        <v>0</v>
      </c>
      <c r="F3825" s="83">
        <v>62.23</v>
      </c>
    </row>
    <row r="3826" spans="2:6" ht="15.6" thickBot="1">
      <c r="B3826" s="87">
        <v>78.17</v>
      </c>
      <c r="C3826" s="88">
        <v>757.97</v>
      </c>
      <c r="D3826" s="88">
        <v>0</v>
      </c>
      <c r="E3826" s="88">
        <v>0</v>
      </c>
      <c r="F3826" s="89">
        <v>62.23</v>
      </c>
    </row>
    <row r="3827" spans="2:6" ht="15.6" thickBot="1">
      <c r="B3827" s="82">
        <v>47.17</v>
      </c>
      <c r="C3827" s="86">
        <v>761.02</v>
      </c>
      <c r="D3827" s="86">
        <v>0</v>
      </c>
      <c r="E3827" s="86">
        <v>0</v>
      </c>
      <c r="F3827" s="83">
        <v>62.23</v>
      </c>
    </row>
    <row r="3828" spans="2:6" ht="15.6" thickBot="1">
      <c r="B3828" s="87">
        <v>16.170000000000002</v>
      </c>
      <c r="C3828" s="88">
        <v>764.08</v>
      </c>
      <c r="D3828" s="88">
        <v>0</v>
      </c>
      <c r="E3828" s="88">
        <v>0</v>
      </c>
      <c r="F3828" s="89">
        <v>62.24</v>
      </c>
    </row>
    <row r="3829" spans="2:6" ht="15.6" thickBot="1">
      <c r="B3829" s="82">
        <v>0</v>
      </c>
      <c r="C3829" s="86">
        <v>765.67</v>
      </c>
      <c r="D3829" s="86">
        <v>0</v>
      </c>
      <c r="E3829" s="86">
        <v>0</v>
      </c>
      <c r="F3829" s="83">
        <v>62.24</v>
      </c>
    </row>
    <row r="3830" spans="2:6" ht="15.6" thickBot="1">
      <c r="B3830" s="87">
        <v>9000</v>
      </c>
      <c r="C3830" s="88">
        <v>0</v>
      </c>
      <c r="D3830" s="88">
        <v>0</v>
      </c>
      <c r="E3830" s="88">
        <v>0</v>
      </c>
      <c r="F3830" s="89">
        <v>0</v>
      </c>
    </row>
    <row r="3831" spans="2:6" ht="15.6" thickBot="1">
      <c r="B3831" s="82">
        <v>8999.5300000000007</v>
      </c>
      <c r="C3831" s="86">
        <v>0</v>
      </c>
      <c r="D3831" s="86">
        <v>0</v>
      </c>
      <c r="E3831" s="86">
        <v>0</v>
      </c>
      <c r="F3831" s="83">
        <v>0</v>
      </c>
    </row>
    <row r="3832" spans="2:6" ht="15.6" thickBot="1">
      <c r="B3832" s="87">
        <v>8999.52</v>
      </c>
      <c r="C3832" s="88">
        <v>0</v>
      </c>
      <c r="D3832" s="88">
        <v>0</v>
      </c>
      <c r="E3832" s="88">
        <v>0</v>
      </c>
      <c r="F3832" s="89">
        <v>0</v>
      </c>
    </row>
    <row r="3833" spans="2:6" ht="15.6" thickBot="1">
      <c r="B3833" s="82">
        <v>8999.0499999999993</v>
      </c>
      <c r="C3833" s="86">
        <v>0</v>
      </c>
      <c r="D3833" s="86">
        <v>0</v>
      </c>
      <c r="E3833" s="86">
        <v>0</v>
      </c>
      <c r="F3833" s="83">
        <v>0</v>
      </c>
    </row>
    <row r="3834" spans="2:6" ht="15.6" thickBot="1">
      <c r="B3834" s="87">
        <v>8989.2000000000007</v>
      </c>
      <c r="C3834" s="88">
        <v>0.53</v>
      </c>
      <c r="D3834" s="88">
        <v>0</v>
      </c>
      <c r="E3834" s="88">
        <v>0</v>
      </c>
      <c r="F3834" s="89">
        <v>0</v>
      </c>
    </row>
    <row r="3835" spans="2:6" ht="15.6" thickBot="1">
      <c r="B3835" s="82">
        <v>8979.36</v>
      </c>
      <c r="C3835" s="86">
        <v>1.06</v>
      </c>
      <c r="D3835" s="86">
        <v>0</v>
      </c>
      <c r="E3835" s="86">
        <v>0</v>
      </c>
      <c r="F3835" s="83">
        <v>0</v>
      </c>
    </row>
    <row r="3836" spans="2:6" ht="15.6" thickBot="1">
      <c r="B3836" s="87">
        <v>8975.17</v>
      </c>
      <c r="C3836" s="88">
        <v>1.29</v>
      </c>
      <c r="D3836" s="88">
        <v>0</v>
      </c>
      <c r="E3836" s="88">
        <v>0</v>
      </c>
      <c r="F3836" s="89">
        <v>0</v>
      </c>
    </row>
    <row r="3837" spans="2:6" ht="15.6" thickBot="1">
      <c r="B3837" s="82">
        <v>8973.5</v>
      </c>
      <c r="C3837" s="86">
        <v>1.42</v>
      </c>
      <c r="D3837" s="86">
        <v>0</v>
      </c>
      <c r="E3837" s="86">
        <v>0</v>
      </c>
      <c r="F3837" s="83">
        <v>0</v>
      </c>
    </row>
    <row r="3838" spans="2:6" ht="15.6" thickBot="1">
      <c r="B3838" s="87">
        <v>8963.66</v>
      </c>
      <c r="C3838" s="88">
        <v>2.1800000000000002</v>
      </c>
      <c r="D3838" s="88">
        <v>0</v>
      </c>
      <c r="E3838" s="88">
        <v>0</v>
      </c>
      <c r="F3838" s="89">
        <v>0</v>
      </c>
    </row>
    <row r="3839" spans="2:6" ht="15.6" thickBot="1">
      <c r="B3839" s="82">
        <v>8953.82</v>
      </c>
      <c r="C3839" s="86">
        <v>2.93</v>
      </c>
      <c r="D3839" s="86">
        <v>0</v>
      </c>
      <c r="E3839" s="86">
        <v>0</v>
      </c>
      <c r="F3839" s="83">
        <v>0</v>
      </c>
    </row>
    <row r="3840" spans="2:6" ht="15.6" thickBot="1">
      <c r="B3840" s="87">
        <v>8944.5</v>
      </c>
      <c r="C3840" s="88">
        <v>3.65</v>
      </c>
      <c r="D3840" s="88">
        <v>0</v>
      </c>
      <c r="E3840" s="88">
        <v>0</v>
      </c>
      <c r="F3840" s="89">
        <v>0</v>
      </c>
    </row>
    <row r="3841" spans="2:6" ht="15.6" thickBot="1">
      <c r="B3841" s="82">
        <v>8944.17</v>
      </c>
      <c r="C3841" s="86">
        <v>3.68</v>
      </c>
      <c r="D3841" s="86">
        <v>0</v>
      </c>
      <c r="E3841" s="86">
        <v>0</v>
      </c>
      <c r="F3841" s="83">
        <v>0</v>
      </c>
    </row>
    <row r="3842" spans="2:6" ht="15.6" thickBot="1">
      <c r="B3842" s="87">
        <v>8942.5</v>
      </c>
      <c r="C3842" s="88">
        <v>3.81</v>
      </c>
      <c r="D3842" s="88">
        <v>0</v>
      </c>
      <c r="E3842" s="88">
        <v>0</v>
      </c>
      <c r="F3842" s="89">
        <v>0</v>
      </c>
    </row>
    <row r="3843" spans="2:6" ht="15.6" thickBot="1">
      <c r="B3843" s="82">
        <v>8932.66</v>
      </c>
      <c r="C3843" s="86">
        <v>4.62</v>
      </c>
      <c r="D3843" s="86">
        <v>0</v>
      </c>
      <c r="E3843" s="86">
        <v>0</v>
      </c>
      <c r="F3843" s="83">
        <v>0</v>
      </c>
    </row>
    <row r="3844" spans="2:6" ht="15.6" thickBot="1">
      <c r="B3844" s="87">
        <v>8922.82</v>
      </c>
      <c r="C3844" s="88">
        <v>5.43</v>
      </c>
      <c r="D3844" s="88">
        <v>0</v>
      </c>
      <c r="E3844" s="88">
        <v>0</v>
      </c>
      <c r="F3844" s="89">
        <v>0</v>
      </c>
    </row>
    <row r="3845" spans="2:6" ht="15.6" thickBot="1">
      <c r="B3845" s="82">
        <v>8913.5</v>
      </c>
      <c r="C3845" s="86">
        <v>6.19</v>
      </c>
      <c r="D3845" s="86">
        <v>0</v>
      </c>
      <c r="E3845" s="86">
        <v>0</v>
      </c>
      <c r="F3845" s="83">
        <v>0</v>
      </c>
    </row>
    <row r="3846" spans="2:6" ht="15.6" thickBot="1">
      <c r="B3846" s="87">
        <v>8913.17</v>
      </c>
      <c r="C3846" s="88">
        <v>6.22</v>
      </c>
      <c r="D3846" s="88">
        <v>0</v>
      </c>
      <c r="E3846" s="88">
        <v>0</v>
      </c>
      <c r="F3846" s="89">
        <v>0</v>
      </c>
    </row>
    <row r="3847" spans="2:6" ht="15.6" thickBot="1">
      <c r="B3847" s="82">
        <v>8911.5</v>
      </c>
      <c r="C3847" s="86">
        <v>6.35</v>
      </c>
      <c r="D3847" s="86">
        <v>0</v>
      </c>
      <c r="E3847" s="86">
        <v>0</v>
      </c>
      <c r="F3847" s="83">
        <v>0</v>
      </c>
    </row>
    <row r="3848" spans="2:6" ht="15.6" thickBot="1">
      <c r="B3848" s="87">
        <v>8901.66</v>
      </c>
      <c r="C3848" s="88">
        <v>7.11</v>
      </c>
      <c r="D3848" s="88">
        <v>0</v>
      </c>
      <c r="E3848" s="88">
        <v>0</v>
      </c>
      <c r="F3848" s="89">
        <v>0</v>
      </c>
    </row>
    <row r="3849" spans="2:6" ht="15.6" thickBot="1">
      <c r="B3849" s="82">
        <v>8891.82</v>
      </c>
      <c r="C3849" s="86">
        <v>7.87</v>
      </c>
      <c r="D3849" s="86">
        <v>0</v>
      </c>
      <c r="E3849" s="86">
        <v>0</v>
      </c>
      <c r="F3849" s="83">
        <v>0</v>
      </c>
    </row>
    <row r="3850" spans="2:6" ht="15.6" thickBot="1">
      <c r="B3850" s="87">
        <v>8882.5</v>
      </c>
      <c r="C3850" s="88">
        <v>8.58</v>
      </c>
      <c r="D3850" s="88">
        <v>0</v>
      </c>
      <c r="E3850" s="88">
        <v>0</v>
      </c>
      <c r="F3850" s="89">
        <v>0</v>
      </c>
    </row>
    <row r="3851" spans="2:6" ht="15.6" thickBot="1">
      <c r="B3851" s="82">
        <v>8882.17</v>
      </c>
      <c r="C3851" s="86">
        <v>8.61</v>
      </c>
      <c r="D3851" s="86">
        <v>0</v>
      </c>
      <c r="E3851" s="86">
        <v>0</v>
      </c>
      <c r="F3851" s="83">
        <v>0</v>
      </c>
    </row>
    <row r="3852" spans="2:6" ht="15.6" thickBot="1">
      <c r="B3852" s="87">
        <v>8880.5</v>
      </c>
      <c r="C3852" s="88">
        <v>8.74</v>
      </c>
      <c r="D3852" s="88">
        <v>0</v>
      </c>
      <c r="E3852" s="88">
        <v>0</v>
      </c>
      <c r="F3852" s="89">
        <v>0</v>
      </c>
    </row>
    <row r="3853" spans="2:6" ht="15.6" thickBot="1">
      <c r="B3853" s="82">
        <v>8870.66</v>
      </c>
      <c r="C3853" s="86">
        <v>9.5</v>
      </c>
      <c r="D3853" s="86">
        <v>0</v>
      </c>
      <c r="E3853" s="86">
        <v>0</v>
      </c>
      <c r="F3853" s="83">
        <v>0</v>
      </c>
    </row>
    <row r="3854" spans="2:6" ht="15.6" thickBot="1">
      <c r="B3854" s="87">
        <v>8860.82</v>
      </c>
      <c r="C3854" s="88">
        <v>10.26</v>
      </c>
      <c r="D3854" s="88">
        <v>0</v>
      </c>
      <c r="E3854" s="88">
        <v>0</v>
      </c>
      <c r="F3854" s="89">
        <v>0</v>
      </c>
    </row>
    <row r="3855" spans="2:6" ht="15.6" thickBot="1">
      <c r="B3855" s="82">
        <v>8851.5</v>
      </c>
      <c r="C3855" s="86">
        <v>10.97</v>
      </c>
      <c r="D3855" s="86">
        <v>0</v>
      </c>
      <c r="E3855" s="86">
        <v>0</v>
      </c>
      <c r="F3855" s="83">
        <v>0</v>
      </c>
    </row>
    <row r="3856" spans="2:6" ht="15.6" thickBot="1">
      <c r="B3856" s="87">
        <v>8851.17</v>
      </c>
      <c r="C3856" s="88">
        <v>11</v>
      </c>
      <c r="D3856" s="88">
        <v>0</v>
      </c>
      <c r="E3856" s="88">
        <v>0</v>
      </c>
      <c r="F3856" s="89">
        <v>0</v>
      </c>
    </row>
    <row r="3857" spans="2:6" ht="15.6" thickBot="1">
      <c r="B3857" s="82">
        <v>8849.5</v>
      </c>
      <c r="C3857" s="86">
        <v>11.13</v>
      </c>
      <c r="D3857" s="86">
        <v>0</v>
      </c>
      <c r="E3857" s="86">
        <v>0</v>
      </c>
      <c r="F3857" s="83">
        <v>0</v>
      </c>
    </row>
    <row r="3858" spans="2:6" ht="15.6" thickBot="1">
      <c r="B3858" s="87">
        <v>8839.66</v>
      </c>
      <c r="C3858" s="88">
        <v>11.89</v>
      </c>
      <c r="D3858" s="88">
        <v>0</v>
      </c>
      <c r="E3858" s="88">
        <v>0</v>
      </c>
      <c r="F3858" s="89">
        <v>0</v>
      </c>
    </row>
    <row r="3859" spans="2:6" ht="15.6" thickBot="1">
      <c r="B3859" s="82">
        <v>8829.82</v>
      </c>
      <c r="C3859" s="86">
        <v>12.65</v>
      </c>
      <c r="D3859" s="86">
        <v>0</v>
      </c>
      <c r="E3859" s="86">
        <v>0</v>
      </c>
      <c r="F3859" s="83">
        <v>0</v>
      </c>
    </row>
    <row r="3860" spans="2:6" ht="15.6" thickBot="1">
      <c r="B3860" s="87">
        <v>8820.5</v>
      </c>
      <c r="C3860" s="88">
        <v>13.36</v>
      </c>
      <c r="D3860" s="88">
        <v>0</v>
      </c>
      <c r="E3860" s="88">
        <v>0</v>
      </c>
      <c r="F3860" s="89">
        <v>0</v>
      </c>
    </row>
    <row r="3861" spans="2:6" ht="15.6" thickBot="1">
      <c r="B3861" s="82">
        <v>8820.17</v>
      </c>
      <c r="C3861" s="86">
        <v>13.39</v>
      </c>
      <c r="D3861" s="86">
        <v>0</v>
      </c>
      <c r="E3861" s="86">
        <v>0</v>
      </c>
      <c r="F3861" s="83">
        <v>0</v>
      </c>
    </row>
    <row r="3862" spans="2:6" ht="15.6" thickBot="1">
      <c r="B3862" s="87">
        <v>8789.17</v>
      </c>
      <c r="C3862" s="88">
        <v>16.579999999999998</v>
      </c>
      <c r="D3862" s="88">
        <v>0</v>
      </c>
      <c r="E3862" s="88">
        <v>0</v>
      </c>
      <c r="F3862" s="89">
        <v>0</v>
      </c>
    </row>
    <row r="3863" spans="2:6" ht="15.6" thickBot="1">
      <c r="B3863" s="82">
        <v>8758.17</v>
      </c>
      <c r="C3863" s="86">
        <v>19.78</v>
      </c>
      <c r="D3863" s="86">
        <v>0</v>
      </c>
      <c r="E3863" s="86">
        <v>0</v>
      </c>
      <c r="F3863" s="83">
        <v>0</v>
      </c>
    </row>
    <row r="3864" spans="2:6" ht="15.6" thickBot="1">
      <c r="B3864" s="87">
        <v>8727.17</v>
      </c>
      <c r="C3864" s="88">
        <v>22.97</v>
      </c>
      <c r="D3864" s="88">
        <v>0</v>
      </c>
      <c r="E3864" s="88">
        <v>0</v>
      </c>
      <c r="F3864" s="89">
        <v>0</v>
      </c>
    </row>
    <row r="3865" spans="2:6" ht="15.6" thickBot="1">
      <c r="B3865" s="82">
        <v>8696.17</v>
      </c>
      <c r="C3865" s="86">
        <v>26.16</v>
      </c>
      <c r="D3865" s="86">
        <v>0</v>
      </c>
      <c r="E3865" s="86">
        <v>0</v>
      </c>
      <c r="F3865" s="83">
        <v>0</v>
      </c>
    </row>
    <row r="3866" spans="2:6" ht="15.6" thickBot="1">
      <c r="B3866" s="87">
        <v>8665.17</v>
      </c>
      <c r="C3866" s="88">
        <v>29.36</v>
      </c>
      <c r="D3866" s="88">
        <v>0</v>
      </c>
      <c r="E3866" s="88">
        <v>0</v>
      </c>
      <c r="F3866" s="89">
        <v>0</v>
      </c>
    </row>
    <row r="3867" spans="2:6" ht="15.6" thickBot="1">
      <c r="B3867" s="82">
        <v>8634.17</v>
      </c>
      <c r="C3867" s="86">
        <v>32.549999999999997</v>
      </c>
      <c r="D3867" s="86">
        <v>0</v>
      </c>
      <c r="E3867" s="86">
        <v>0</v>
      </c>
      <c r="F3867" s="83">
        <v>0</v>
      </c>
    </row>
    <row r="3868" spans="2:6" ht="15.6" thickBot="1">
      <c r="B3868" s="87">
        <v>8603.17</v>
      </c>
      <c r="C3868" s="88">
        <v>35.75</v>
      </c>
      <c r="D3868" s="88">
        <v>0</v>
      </c>
      <c r="E3868" s="88">
        <v>0</v>
      </c>
      <c r="F3868" s="89">
        <v>0</v>
      </c>
    </row>
    <row r="3869" spans="2:6" ht="15.6" thickBot="1">
      <c r="B3869" s="82">
        <v>8572.17</v>
      </c>
      <c r="C3869" s="86">
        <v>38.94</v>
      </c>
      <c r="D3869" s="86">
        <v>0</v>
      </c>
      <c r="E3869" s="86">
        <v>0</v>
      </c>
      <c r="F3869" s="83">
        <v>0</v>
      </c>
    </row>
    <row r="3870" spans="2:6" ht="15.6" thickBot="1">
      <c r="B3870" s="87">
        <v>8541.17</v>
      </c>
      <c r="C3870" s="88">
        <v>42.14</v>
      </c>
      <c r="D3870" s="88">
        <v>0</v>
      </c>
      <c r="E3870" s="88">
        <v>0</v>
      </c>
      <c r="F3870" s="89">
        <v>0</v>
      </c>
    </row>
    <row r="3871" spans="2:6" ht="15.6" thickBot="1">
      <c r="B3871" s="82">
        <v>8510.17</v>
      </c>
      <c r="C3871" s="86">
        <v>45.33</v>
      </c>
      <c r="D3871" s="86">
        <v>0</v>
      </c>
      <c r="E3871" s="86">
        <v>0</v>
      </c>
      <c r="F3871" s="83">
        <v>0</v>
      </c>
    </row>
    <row r="3872" spans="2:6" ht="15.6" thickBot="1">
      <c r="B3872" s="87">
        <v>8479.17</v>
      </c>
      <c r="C3872" s="88">
        <v>48.53</v>
      </c>
      <c r="D3872" s="88">
        <v>0</v>
      </c>
      <c r="E3872" s="88">
        <v>0</v>
      </c>
      <c r="F3872" s="89">
        <v>0</v>
      </c>
    </row>
    <row r="3873" spans="2:6" ht="15.6" thickBot="1">
      <c r="B3873" s="82">
        <v>8448.17</v>
      </c>
      <c r="C3873" s="86">
        <v>51.72</v>
      </c>
      <c r="D3873" s="86">
        <v>0</v>
      </c>
      <c r="E3873" s="86">
        <v>0</v>
      </c>
      <c r="F3873" s="83">
        <v>0</v>
      </c>
    </row>
    <row r="3874" spans="2:6" ht="15.6" thickBot="1">
      <c r="B3874" s="87">
        <v>8417.17</v>
      </c>
      <c r="C3874" s="88">
        <v>54.92</v>
      </c>
      <c r="D3874" s="88">
        <v>0</v>
      </c>
      <c r="E3874" s="88">
        <v>0</v>
      </c>
      <c r="F3874" s="89">
        <v>0</v>
      </c>
    </row>
    <row r="3875" spans="2:6" ht="15.6" thickBot="1">
      <c r="B3875" s="82">
        <v>8386.17</v>
      </c>
      <c r="C3875" s="86">
        <v>58.12</v>
      </c>
      <c r="D3875" s="86">
        <v>0</v>
      </c>
      <c r="E3875" s="86">
        <v>0</v>
      </c>
      <c r="F3875" s="83">
        <v>0</v>
      </c>
    </row>
    <row r="3876" spans="2:6" ht="15.6" thickBot="1">
      <c r="B3876" s="87">
        <v>8355.17</v>
      </c>
      <c r="C3876" s="88">
        <v>61.31</v>
      </c>
      <c r="D3876" s="88">
        <v>0</v>
      </c>
      <c r="E3876" s="88">
        <v>0</v>
      </c>
      <c r="F3876" s="89">
        <v>0</v>
      </c>
    </row>
    <row r="3877" spans="2:6" ht="15.6" thickBot="1">
      <c r="B3877" s="82">
        <v>8324.17</v>
      </c>
      <c r="C3877" s="86">
        <v>64.510000000000005</v>
      </c>
      <c r="D3877" s="86">
        <v>0</v>
      </c>
      <c r="E3877" s="86">
        <v>0</v>
      </c>
      <c r="F3877" s="83">
        <v>0</v>
      </c>
    </row>
    <row r="3878" spans="2:6" ht="15.6" thickBot="1">
      <c r="B3878" s="87">
        <v>8293.17</v>
      </c>
      <c r="C3878" s="88">
        <v>67.7</v>
      </c>
      <c r="D3878" s="88">
        <v>0</v>
      </c>
      <c r="E3878" s="88">
        <v>0</v>
      </c>
      <c r="F3878" s="89">
        <v>0</v>
      </c>
    </row>
    <row r="3879" spans="2:6" ht="15.6" thickBot="1">
      <c r="B3879" s="82">
        <v>8262.17</v>
      </c>
      <c r="C3879" s="86">
        <v>70.900000000000006</v>
      </c>
      <c r="D3879" s="86">
        <v>0</v>
      </c>
      <c r="E3879" s="86">
        <v>0</v>
      </c>
      <c r="F3879" s="83">
        <v>0</v>
      </c>
    </row>
    <row r="3880" spans="2:6" ht="15.6" thickBot="1">
      <c r="B3880" s="87">
        <v>8231.17</v>
      </c>
      <c r="C3880" s="88">
        <v>74.099999999999994</v>
      </c>
      <c r="D3880" s="88">
        <v>0</v>
      </c>
      <c r="E3880" s="88">
        <v>0</v>
      </c>
      <c r="F3880" s="89">
        <v>0</v>
      </c>
    </row>
    <row r="3881" spans="2:6" ht="15.6" thickBot="1">
      <c r="B3881" s="82">
        <v>8200.17</v>
      </c>
      <c r="C3881" s="86">
        <v>77.3</v>
      </c>
      <c r="D3881" s="86">
        <v>0</v>
      </c>
      <c r="E3881" s="86">
        <v>0</v>
      </c>
      <c r="F3881" s="83">
        <v>0</v>
      </c>
    </row>
    <row r="3882" spans="2:6" ht="15.6" thickBot="1">
      <c r="B3882" s="87">
        <v>8169.17</v>
      </c>
      <c r="C3882" s="88">
        <v>80.489999999999995</v>
      </c>
      <c r="D3882" s="88">
        <v>0</v>
      </c>
      <c r="E3882" s="88">
        <v>0</v>
      </c>
      <c r="F3882" s="89">
        <v>0</v>
      </c>
    </row>
    <row r="3883" spans="2:6" ht="15.6" thickBot="1">
      <c r="B3883" s="82">
        <v>8138.17</v>
      </c>
      <c r="C3883" s="86">
        <v>83.69</v>
      </c>
      <c r="D3883" s="86">
        <v>0</v>
      </c>
      <c r="E3883" s="86">
        <v>0</v>
      </c>
      <c r="F3883" s="83">
        <v>0</v>
      </c>
    </row>
    <row r="3884" spans="2:6" ht="15.6" thickBot="1">
      <c r="B3884" s="87">
        <v>8107.17</v>
      </c>
      <c r="C3884" s="88">
        <v>86.89</v>
      </c>
      <c r="D3884" s="88">
        <v>0</v>
      </c>
      <c r="E3884" s="88">
        <v>0</v>
      </c>
      <c r="F3884" s="89">
        <v>0</v>
      </c>
    </row>
    <row r="3885" spans="2:6" ht="15.6" thickBot="1">
      <c r="B3885" s="82">
        <v>8076.17</v>
      </c>
      <c r="C3885" s="86">
        <v>90.09</v>
      </c>
      <c r="D3885" s="86">
        <v>0</v>
      </c>
      <c r="E3885" s="86">
        <v>0</v>
      </c>
      <c r="F3885" s="83">
        <v>0</v>
      </c>
    </row>
    <row r="3886" spans="2:6" ht="15.6" thickBot="1">
      <c r="B3886" s="87">
        <v>8045.17</v>
      </c>
      <c r="C3886" s="88">
        <v>93.28</v>
      </c>
      <c r="D3886" s="88">
        <v>0</v>
      </c>
      <c r="E3886" s="88">
        <v>0</v>
      </c>
      <c r="F3886" s="89">
        <v>0</v>
      </c>
    </row>
    <row r="3887" spans="2:6" ht="15.6" thickBot="1">
      <c r="B3887" s="82">
        <v>8014.17</v>
      </c>
      <c r="C3887" s="86">
        <v>96.48</v>
      </c>
      <c r="D3887" s="86">
        <v>0</v>
      </c>
      <c r="E3887" s="86">
        <v>0</v>
      </c>
      <c r="F3887" s="83">
        <v>0</v>
      </c>
    </row>
    <row r="3888" spans="2:6" ht="15.6" thickBot="1">
      <c r="B3888" s="87">
        <v>7983.17</v>
      </c>
      <c r="C3888" s="88">
        <v>99.68</v>
      </c>
      <c r="D3888" s="88">
        <v>0</v>
      </c>
      <c r="E3888" s="88">
        <v>0</v>
      </c>
      <c r="F3888" s="89">
        <v>0</v>
      </c>
    </row>
    <row r="3889" spans="2:6" ht="15.6" thickBot="1">
      <c r="B3889" s="82">
        <v>7952.17</v>
      </c>
      <c r="C3889" s="86">
        <v>102.88</v>
      </c>
      <c r="D3889" s="86">
        <v>0</v>
      </c>
      <c r="E3889" s="86">
        <v>0</v>
      </c>
      <c r="F3889" s="83">
        <v>0</v>
      </c>
    </row>
    <row r="3890" spans="2:6" ht="15.6" thickBot="1">
      <c r="B3890" s="87">
        <v>7921.17</v>
      </c>
      <c r="C3890" s="88">
        <v>106.08</v>
      </c>
      <c r="D3890" s="88">
        <v>0</v>
      </c>
      <c r="E3890" s="88">
        <v>0</v>
      </c>
      <c r="F3890" s="89">
        <v>0</v>
      </c>
    </row>
    <row r="3891" spans="2:6" ht="15.6" thickBot="1">
      <c r="B3891" s="82">
        <v>7890.17</v>
      </c>
      <c r="C3891" s="86">
        <v>109.28</v>
      </c>
      <c r="D3891" s="86">
        <v>0</v>
      </c>
      <c r="E3891" s="86">
        <v>0</v>
      </c>
      <c r="F3891" s="83">
        <v>0</v>
      </c>
    </row>
    <row r="3892" spans="2:6" ht="15.6" thickBot="1">
      <c r="B3892" s="87">
        <v>7859.17</v>
      </c>
      <c r="C3892" s="88">
        <v>112.48</v>
      </c>
      <c r="D3892" s="88">
        <v>0</v>
      </c>
      <c r="E3892" s="88">
        <v>0</v>
      </c>
      <c r="F3892" s="89">
        <v>0</v>
      </c>
    </row>
    <row r="3893" spans="2:6" ht="15.6" thickBot="1">
      <c r="B3893" s="82">
        <v>7828.17</v>
      </c>
      <c r="C3893" s="86">
        <v>115.68</v>
      </c>
      <c r="D3893" s="86">
        <v>0</v>
      </c>
      <c r="E3893" s="86">
        <v>0</v>
      </c>
      <c r="F3893" s="83">
        <v>0</v>
      </c>
    </row>
    <row r="3894" spans="2:6" ht="15.6" thickBot="1">
      <c r="B3894" s="87">
        <v>7797.17</v>
      </c>
      <c r="C3894" s="88">
        <v>118.88</v>
      </c>
      <c r="D3894" s="88">
        <v>0</v>
      </c>
      <c r="E3894" s="88">
        <v>0</v>
      </c>
      <c r="F3894" s="89">
        <v>0</v>
      </c>
    </row>
    <row r="3895" spans="2:6" ht="15.6" thickBot="1">
      <c r="B3895" s="82">
        <v>7766.17</v>
      </c>
      <c r="C3895" s="86">
        <v>122.08</v>
      </c>
      <c r="D3895" s="86">
        <v>0</v>
      </c>
      <c r="E3895" s="86">
        <v>0</v>
      </c>
      <c r="F3895" s="83">
        <v>0</v>
      </c>
    </row>
    <row r="3896" spans="2:6" ht="15.6" thickBot="1">
      <c r="B3896" s="87">
        <v>7735.17</v>
      </c>
      <c r="C3896" s="88">
        <v>125.28</v>
      </c>
      <c r="D3896" s="88">
        <v>0</v>
      </c>
      <c r="E3896" s="88">
        <v>0</v>
      </c>
      <c r="F3896" s="89">
        <v>0</v>
      </c>
    </row>
    <row r="3897" spans="2:6" ht="15.6" thickBot="1">
      <c r="B3897" s="82">
        <v>7704.17</v>
      </c>
      <c r="C3897" s="86">
        <v>128.47999999999999</v>
      </c>
      <c r="D3897" s="86">
        <v>0</v>
      </c>
      <c r="E3897" s="86">
        <v>0</v>
      </c>
      <c r="F3897" s="83">
        <v>0</v>
      </c>
    </row>
    <row r="3898" spans="2:6" ht="15.6" thickBot="1">
      <c r="B3898" s="87">
        <v>7673.17</v>
      </c>
      <c r="C3898" s="88">
        <v>131.68</v>
      </c>
      <c r="D3898" s="88">
        <v>0</v>
      </c>
      <c r="E3898" s="88">
        <v>0</v>
      </c>
      <c r="F3898" s="89">
        <v>0</v>
      </c>
    </row>
    <row r="3899" spans="2:6" ht="15.6" thickBot="1">
      <c r="B3899" s="82">
        <v>7642.17</v>
      </c>
      <c r="C3899" s="86">
        <v>134.88</v>
      </c>
      <c r="D3899" s="86">
        <v>0</v>
      </c>
      <c r="E3899" s="86">
        <v>0</v>
      </c>
      <c r="F3899" s="83">
        <v>0</v>
      </c>
    </row>
    <row r="3900" spans="2:6" ht="15.6" thickBot="1">
      <c r="B3900" s="87">
        <v>7611.17</v>
      </c>
      <c r="C3900" s="88">
        <v>138.08000000000001</v>
      </c>
      <c r="D3900" s="88">
        <v>0</v>
      </c>
      <c r="E3900" s="88">
        <v>0</v>
      </c>
      <c r="F3900" s="89">
        <v>0</v>
      </c>
    </row>
    <row r="3901" spans="2:6" ht="15.6" thickBot="1">
      <c r="B3901" s="82">
        <v>7580.17</v>
      </c>
      <c r="C3901" s="86">
        <v>141.28</v>
      </c>
      <c r="D3901" s="86">
        <v>0</v>
      </c>
      <c r="E3901" s="86">
        <v>0</v>
      </c>
      <c r="F3901" s="83">
        <v>0</v>
      </c>
    </row>
    <row r="3902" spans="2:6" ht="15.6" thickBot="1">
      <c r="B3902" s="87">
        <v>7549.17</v>
      </c>
      <c r="C3902" s="88">
        <v>144.47999999999999</v>
      </c>
      <c r="D3902" s="88">
        <v>0</v>
      </c>
      <c r="E3902" s="88">
        <v>0</v>
      </c>
      <c r="F3902" s="89">
        <v>0</v>
      </c>
    </row>
    <row r="3903" spans="2:6" ht="15.6" thickBot="1">
      <c r="B3903" s="82">
        <v>7518.17</v>
      </c>
      <c r="C3903" s="86">
        <v>147.68</v>
      </c>
      <c r="D3903" s="86">
        <v>0</v>
      </c>
      <c r="E3903" s="86">
        <v>0</v>
      </c>
      <c r="F3903" s="83">
        <v>0</v>
      </c>
    </row>
    <row r="3904" spans="2:6" ht="15.6" thickBot="1">
      <c r="B3904" s="87">
        <v>7487.17</v>
      </c>
      <c r="C3904" s="88">
        <v>150.88</v>
      </c>
      <c r="D3904" s="88">
        <v>0</v>
      </c>
      <c r="E3904" s="88">
        <v>0</v>
      </c>
      <c r="F3904" s="89">
        <v>0</v>
      </c>
    </row>
    <row r="3905" spans="2:6" ht="15.6" thickBot="1">
      <c r="B3905" s="82">
        <v>7456.17</v>
      </c>
      <c r="C3905" s="86">
        <v>154.08000000000001</v>
      </c>
      <c r="D3905" s="86">
        <v>0</v>
      </c>
      <c r="E3905" s="86">
        <v>0</v>
      </c>
      <c r="F3905" s="83">
        <v>0</v>
      </c>
    </row>
    <row r="3906" spans="2:6" ht="15.6" thickBot="1">
      <c r="B3906" s="87">
        <v>7425.17</v>
      </c>
      <c r="C3906" s="88">
        <v>157.29</v>
      </c>
      <c r="D3906" s="88">
        <v>0</v>
      </c>
      <c r="E3906" s="88">
        <v>0</v>
      </c>
      <c r="F3906" s="89">
        <v>0</v>
      </c>
    </row>
    <row r="3907" spans="2:6" ht="15.6" thickBot="1">
      <c r="B3907" s="82">
        <v>7394.17</v>
      </c>
      <c r="C3907" s="86">
        <v>160.49</v>
      </c>
      <c r="D3907" s="86">
        <v>0</v>
      </c>
      <c r="E3907" s="86">
        <v>0</v>
      </c>
      <c r="F3907" s="83">
        <v>0</v>
      </c>
    </row>
    <row r="3908" spans="2:6" ht="15.6" thickBot="1">
      <c r="B3908" s="87">
        <v>7363.17</v>
      </c>
      <c r="C3908" s="88">
        <v>163.69</v>
      </c>
      <c r="D3908" s="88">
        <v>0</v>
      </c>
      <c r="E3908" s="88">
        <v>0</v>
      </c>
      <c r="F3908" s="89">
        <v>0</v>
      </c>
    </row>
    <row r="3909" spans="2:6" ht="15.6" thickBot="1">
      <c r="B3909" s="82">
        <v>7332.17</v>
      </c>
      <c r="C3909" s="86">
        <v>166.89</v>
      </c>
      <c r="D3909" s="86">
        <v>0</v>
      </c>
      <c r="E3909" s="86">
        <v>0</v>
      </c>
      <c r="F3909" s="83">
        <v>0</v>
      </c>
    </row>
    <row r="3910" spans="2:6" ht="15.6" thickBot="1">
      <c r="B3910" s="87">
        <v>7301.17</v>
      </c>
      <c r="C3910" s="88">
        <v>170.09</v>
      </c>
      <c r="D3910" s="88">
        <v>0</v>
      </c>
      <c r="E3910" s="88">
        <v>0</v>
      </c>
      <c r="F3910" s="89">
        <v>0</v>
      </c>
    </row>
    <row r="3911" spans="2:6" ht="15.6" thickBot="1">
      <c r="B3911" s="82">
        <v>7270.17</v>
      </c>
      <c r="C3911" s="86">
        <v>173.3</v>
      </c>
      <c r="D3911" s="86">
        <v>0</v>
      </c>
      <c r="E3911" s="86">
        <v>0</v>
      </c>
      <c r="F3911" s="83">
        <v>0</v>
      </c>
    </row>
    <row r="3912" spans="2:6" ht="15.6" thickBot="1">
      <c r="B3912" s="87">
        <v>7239.17</v>
      </c>
      <c r="C3912" s="88">
        <v>176.5</v>
      </c>
      <c r="D3912" s="88">
        <v>0</v>
      </c>
      <c r="E3912" s="88">
        <v>0</v>
      </c>
      <c r="F3912" s="89">
        <v>0</v>
      </c>
    </row>
    <row r="3913" spans="2:6" ht="15.6" thickBot="1">
      <c r="B3913" s="82">
        <v>7208.17</v>
      </c>
      <c r="C3913" s="86">
        <v>179.7</v>
      </c>
      <c r="D3913" s="86">
        <v>0</v>
      </c>
      <c r="E3913" s="86">
        <v>0</v>
      </c>
      <c r="F3913" s="83">
        <v>0</v>
      </c>
    </row>
    <row r="3914" spans="2:6" ht="15.6" thickBot="1">
      <c r="B3914" s="87">
        <v>7177.17</v>
      </c>
      <c r="C3914" s="88">
        <v>182.91</v>
      </c>
      <c r="D3914" s="88">
        <v>0</v>
      </c>
      <c r="E3914" s="88">
        <v>0</v>
      </c>
      <c r="F3914" s="89">
        <v>0</v>
      </c>
    </row>
    <row r="3915" spans="2:6" ht="15.6" thickBot="1">
      <c r="B3915" s="82">
        <v>7146.17</v>
      </c>
      <c r="C3915" s="86">
        <v>186.11</v>
      </c>
      <c r="D3915" s="86">
        <v>0</v>
      </c>
      <c r="E3915" s="86">
        <v>0</v>
      </c>
      <c r="F3915" s="83">
        <v>0</v>
      </c>
    </row>
    <row r="3916" spans="2:6" ht="15.6" thickBot="1">
      <c r="B3916" s="87">
        <v>7115.17</v>
      </c>
      <c r="C3916" s="88">
        <v>189.31</v>
      </c>
      <c r="D3916" s="88">
        <v>0</v>
      </c>
      <c r="E3916" s="88">
        <v>0</v>
      </c>
      <c r="F3916" s="89">
        <v>0</v>
      </c>
    </row>
    <row r="3917" spans="2:6" ht="15.6" thickBot="1">
      <c r="B3917" s="82">
        <v>7084.17</v>
      </c>
      <c r="C3917" s="86">
        <v>192.52</v>
      </c>
      <c r="D3917" s="86">
        <v>0</v>
      </c>
      <c r="E3917" s="86">
        <v>0</v>
      </c>
      <c r="F3917" s="83">
        <v>0</v>
      </c>
    </row>
    <row r="3918" spans="2:6" ht="15.6" thickBot="1">
      <c r="B3918" s="87">
        <v>7053.17</v>
      </c>
      <c r="C3918" s="88">
        <v>195.72</v>
      </c>
      <c r="D3918" s="88">
        <v>0</v>
      </c>
      <c r="E3918" s="88">
        <v>0</v>
      </c>
      <c r="F3918" s="89">
        <v>0</v>
      </c>
    </row>
    <row r="3919" spans="2:6" ht="15.6" thickBot="1">
      <c r="B3919" s="82">
        <v>7022.17</v>
      </c>
      <c r="C3919" s="86">
        <v>198.92</v>
      </c>
      <c r="D3919" s="86">
        <v>0</v>
      </c>
      <c r="E3919" s="86">
        <v>0</v>
      </c>
      <c r="F3919" s="83">
        <v>0</v>
      </c>
    </row>
    <row r="3920" spans="2:6" ht="15.6" thickBot="1">
      <c r="B3920" s="87">
        <v>6991.17</v>
      </c>
      <c r="C3920" s="88">
        <v>202.13</v>
      </c>
      <c r="D3920" s="88">
        <v>0</v>
      </c>
      <c r="E3920" s="88">
        <v>0</v>
      </c>
      <c r="F3920" s="89">
        <v>0</v>
      </c>
    </row>
    <row r="3921" spans="2:6" ht="15.6" thickBot="1">
      <c r="B3921" s="82">
        <v>6960.17</v>
      </c>
      <c r="C3921" s="86">
        <v>205.33</v>
      </c>
      <c r="D3921" s="86">
        <v>0</v>
      </c>
      <c r="E3921" s="86">
        <v>0</v>
      </c>
      <c r="F3921" s="83">
        <v>0</v>
      </c>
    </row>
    <row r="3922" spans="2:6" ht="15.6" thickBot="1">
      <c r="B3922" s="87">
        <v>6929.17</v>
      </c>
      <c r="C3922" s="88">
        <v>208.54</v>
      </c>
      <c r="D3922" s="88">
        <v>0</v>
      </c>
      <c r="E3922" s="88">
        <v>0</v>
      </c>
      <c r="F3922" s="89">
        <v>0</v>
      </c>
    </row>
    <row r="3923" spans="2:6" ht="15.6" thickBot="1">
      <c r="B3923" s="82">
        <v>6898.17</v>
      </c>
      <c r="C3923" s="86">
        <v>211.74</v>
      </c>
      <c r="D3923" s="86">
        <v>0</v>
      </c>
      <c r="E3923" s="86">
        <v>0</v>
      </c>
      <c r="F3923" s="83">
        <v>0</v>
      </c>
    </row>
    <row r="3924" spans="2:6" ht="15.6" thickBot="1">
      <c r="B3924" s="87">
        <v>6867.17</v>
      </c>
      <c r="C3924" s="88">
        <v>214.95</v>
      </c>
      <c r="D3924" s="88">
        <v>0</v>
      </c>
      <c r="E3924" s="88">
        <v>0</v>
      </c>
      <c r="F3924" s="89">
        <v>0</v>
      </c>
    </row>
    <row r="3925" spans="2:6" ht="15.6" thickBot="1">
      <c r="B3925" s="82">
        <v>6836.17</v>
      </c>
      <c r="C3925" s="86">
        <v>218.15</v>
      </c>
      <c r="D3925" s="86">
        <v>0</v>
      </c>
      <c r="E3925" s="86">
        <v>0</v>
      </c>
      <c r="F3925" s="83">
        <v>0</v>
      </c>
    </row>
    <row r="3926" spans="2:6" ht="15.6" thickBot="1">
      <c r="B3926" s="87">
        <v>6805.17</v>
      </c>
      <c r="C3926" s="88">
        <v>221.36</v>
      </c>
      <c r="D3926" s="88">
        <v>0</v>
      </c>
      <c r="E3926" s="88">
        <v>0</v>
      </c>
      <c r="F3926" s="89">
        <v>0</v>
      </c>
    </row>
    <row r="3927" spans="2:6" ht="15.6" thickBot="1">
      <c r="B3927" s="82">
        <v>6774.17</v>
      </c>
      <c r="C3927" s="86">
        <v>224.56</v>
      </c>
      <c r="D3927" s="86">
        <v>0</v>
      </c>
      <c r="E3927" s="86">
        <v>0</v>
      </c>
      <c r="F3927" s="83">
        <v>0</v>
      </c>
    </row>
    <row r="3928" spans="2:6" ht="15.6" thickBot="1">
      <c r="B3928" s="87">
        <v>6743.17</v>
      </c>
      <c r="C3928" s="88">
        <v>227.77</v>
      </c>
      <c r="D3928" s="88">
        <v>0</v>
      </c>
      <c r="E3928" s="88">
        <v>0</v>
      </c>
      <c r="F3928" s="89">
        <v>0</v>
      </c>
    </row>
    <row r="3929" spans="2:6" ht="15.6" thickBot="1">
      <c r="B3929" s="82">
        <v>6712.17</v>
      </c>
      <c r="C3929" s="86">
        <v>230.97</v>
      </c>
      <c r="D3929" s="86">
        <v>0</v>
      </c>
      <c r="E3929" s="86">
        <v>0</v>
      </c>
      <c r="F3929" s="83">
        <v>0</v>
      </c>
    </row>
    <row r="3930" spans="2:6" ht="15.6" thickBot="1">
      <c r="B3930" s="87">
        <v>6681.17</v>
      </c>
      <c r="C3930" s="88">
        <v>234.18</v>
      </c>
      <c r="D3930" s="88">
        <v>0</v>
      </c>
      <c r="E3930" s="88">
        <v>0</v>
      </c>
      <c r="F3930" s="89">
        <v>0</v>
      </c>
    </row>
    <row r="3931" spans="2:6" ht="15.6" thickBot="1">
      <c r="B3931" s="82">
        <v>6650.17</v>
      </c>
      <c r="C3931" s="86">
        <v>237.39</v>
      </c>
      <c r="D3931" s="86">
        <v>0</v>
      </c>
      <c r="E3931" s="86">
        <v>0</v>
      </c>
      <c r="F3931" s="83">
        <v>0</v>
      </c>
    </row>
    <row r="3932" spans="2:6" ht="15.6" thickBot="1">
      <c r="B3932" s="87">
        <v>6619.17</v>
      </c>
      <c r="C3932" s="88">
        <v>240.59</v>
      </c>
      <c r="D3932" s="88">
        <v>0</v>
      </c>
      <c r="E3932" s="88">
        <v>0</v>
      </c>
      <c r="F3932" s="89">
        <v>0</v>
      </c>
    </row>
    <row r="3933" spans="2:6" ht="15.6" thickBot="1">
      <c r="B3933" s="82">
        <v>6588.17</v>
      </c>
      <c r="C3933" s="86">
        <v>243.8</v>
      </c>
      <c r="D3933" s="86">
        <v>0</v>
      </c>
      <c r="E3933" s="86">
        <v>0</v>
      </c>
      <c r="F3933" s="83">
        <v>0</v>
      </c>
    </row>
    <row r="3934" spans="2:6" ht="15.6" thickBot="1">
      <c r="B3934" s="87">
        <v>6557.17</v>
      </c>
      <c r="C3934" s="88">
        <v>247.01</v>
      </c>
      <c r="D3934" s="88">
        <v>0</v>
      </c>
      <c r="E3934" s="88">
        <v>0</v>
      </c>
      <c r="F3934" s="89">
        <v>0</v>
      </c>
    </row>
    <row r="3935" spans="2:6" ht="15.6" thickBot="1">
      <c r="B3935" s="82">
        <v>6526.17</v>
      </c>
      <c r="C3935" s="86">
        <v>250.21</v>
      </c>
      <c r="D3935" s="86">
        <v>0</v>
      </c>
      <c r="E3935" s="86">
        <v>0</v>
      </c>
      <c r="F3935" s="83">
        <v>0</v>
      </c>
    </row>
    <row r="3936" spans="2:6" ht="15.6" thickBot="1">
      <c r="B3936" s="87">
        <v>6495.17</v>
      </c>
      <c r="C3936" s="88">
        <v>253.42</v>
      </c>
      <c r="D3936" s="88">
        <v>0</v>
      </c>
      <c r="E3936" s="88">
        <v>0</v>
      </c>
      <c r="F3936" s="89">
        <v>0</v>
      </c>
    </row>
    <row r="3937" spans="2:6" ht="15.6" thickBot="1">
      <c r="B3937" s="82">
        <v>6464.17</v>
      </c>
      <c r="C3937" s="86">
        <v>256.63</v>
      </c>
      <c r="D3937" s="86">
        <v>0</v>
      </c>
      <c r="E3937" s="86">
        <v>0</v>
      </c>
      <c r="F3937" s="83">
        <v>0</v>
      </c>
    </row>
    <row r="3938" spans="2:6" ht="15.6" thickBot="1">
      <c r="B3938" s="87">
        <v>6433.17</v>
      </c>
      <c r="C3938" s="88">
        <v>259.83</v>
      </c>
      <c r="D3938" s="88">
        <v>0</v>
      </c>
      <c r="E3938" s="88">
        <v>0</v>
      </c>
      <c r="F3938" s="89">
        <v>0</v>
      </c>
    </row>
    <row r="3939" spans="2:6" ht="15.6" thickBot="1">
      <c r="B3939" s="82">
        <v>6402.17</v>
      </c>
      <c r="C3939" s="86">
        <v>263.04000000000002</v>
      </c>
      <c r="D3939" s="86">
        <v>0</v>
      </c>
      <c r="E3939" s="86">
        <v>0</v>
      </c>
      <c r="F3939" s="83">
        <v>0</v>
      </c>
    </row>
    <row r="3940" spans="2:6" ht="15.6" thickBot="1">
      <c r="B3940" s="87">
        <v>6371.17</v>
      </c>
      <c r="C3940" s="88">
        <v>266.25</v>
      </c>
      <c r="D3940" s="88">
        <v>0</v>
      </c>
      <c r="E3940" s="88">
        <v>0</v>
      </c>
      <c r="F3940" s="89">
        <v>0</v>
      </c>
    </row>
    <row r="3941" spans="2:6" ht="15.6" thickBot="1">
      <c r="B3941" s="82">
        <v>6340.17</v>
      </c>
      <c r="C3941" s="86">
        <v>269.45999999999998</v>
      </c>
      <c r="D3941" s="86">
        <v>0</v>
      </c>
      <c r="E3941" s="86">
        <v>0</v>
      </c>
      <c r="F3941" s="83">
        <v>0</v>
      </c>
    </row>
    <row r="3942" spans="2:6" ht="15.6" thickBot="1">
      <c r="B3942" s="87">
        <v>6309.17</v>
      </c>
      <c r="C3942" s="88">
        <v>272.66000000000003</v>
      </c>
      <c r="D3942" s="88">
        <v>0</v>
      </c>
      <c r="E3942" s="88">
        <v>0</v>
      </c>
      <c r="F3942" s="89">
        <v>0</v>
      </c>
    </row>
    <row r="3943" spans="2:6" ht="15.6" thickBot="1">
      <c r="B3943" s="82">
        <v>6278.17</v>
      </c>
      <c r="C3943" s="86">
        <v>275.87</v>
      </c>
      <c r="D3943" s="86">
        <v>0</v>
      </c>
      <c r="E3943" s="86">
        <v>0</v>
      </c>
      <c r="F3943" s="83">
        <v>0</v>
      </c>
    </row>
    <row r="3944" spans="2:6" ht="15.6" thickBot="1">
      <c r="B3944" s="87">
        <v>6247.17</v>
      </c>
      <c r="C3944" s="88">
        <v>279.08</v>
      </c>
      <c r="D3944" s="88">
        <v>0</v>
      </c>
      <c r="E3944" s="88">
        <v>0</v>
      </c>
      <c r="F3944" s="89">
        <v>0</v>
      </c>
    </row>
    <row r="3945" spans="2:6" ht="15.6" thickBot="1">
      <c r="B3945" s="82">
        <v>6216.17</v>
      </c>
      <c r="C3945" s="86">
        <v>282.29000000000002</v>
      </c>
      <c r="D3945" s="86">
        <v>0</v>
      </c>
      <c r="E3945" s="86">
        <v>0</v>
      </c>
      <c r="F3945" s="83">
        <v>0</v>
      </c>
    </row>
    <row r="3946" spans="2:6" ht="15.6" thickBot="1">
      <c r="B3946" s="87">
        <v>6185.17</v>
      </c>
      <c r="C3946" s="88">
        <v>285.5</v>
      </c>
      <c r="D3946" s="88">
        <v>0</v>
      </c>
      <c r="E3946" s="88">
        <v>0</v>
      </c>
      <c r="F3946" s="89">
        <v>0</v>
      </c>
    </row>
    <row r="3947" spans="2:6" ht="15.6" thickBot="1">
      <c r="B3947" s="82">
        <v>6154.17</v>
      </c>
      <c r="C3947" s="86">
        <v>288.7</v>
      </c>
      <c r="D3947" s="86">
        <v>0</v>
      </c>
      <c r="E3947" s="86">
        <v>0</v>
      </c>
      <c r="F3947" s="83">
        <v>0</v>
      </c>
    </row>
    <row r="3948" spans="2:6" ht="15.6" thickBot="1">
      <c r="B3948" s="87">
        <v>6123.17</v>
      </c>
      <c r="C3948" s="88">
        <v>291.91000000000003</v>
      </c>
      <c r="D3948" s="88">
        <v>0</v>
      </c>
      <c r="E3948" s="88">
        <v>0</v>
      </c>
      <c r="F3948" s="89">
        <v>0</v>
      </c>
    </row>
    <row r="3949" spans="2:6" ht="15.6" thickBot="1">
      <c r="B3949" s="82">
        <v>6092.17</v>
      </c>
      <c r="C3949" s="86">
        <v>295.12</v>
      </c>
      <c r="D3949" s="86">
        <v>0</v>
      </c>
      <c r="E3949" s="86">
        <v>0</v>
      </c>
      <c r="F3949" s="83">
        <v>0</v>
      </c>
    </row>
    <row r="3950" spans="2:6" ht="15.6" thickBot="1">
      <c r="B3950" s="87">
        <v>6061.17</v>
      </c>
      <c r="C3950" s="88">
        <v>298.33</v>
      </c>
      <c r="D3950" s="88">
        <v>0</v>
      </c>
      <c r="E3950" s="88">
        <v>0</v>
      </c>
      <c r="F3950" s="89">
        <v>0</v>
      </c>
    </row>
    <row r="3951" spans="2:6" ht="15.6" thickBot="1">
      <c r="B3951" s="82">
        <v>6030.17</v>
      </c>
      <c r="C3951" s="86">
        <v>301.54000000000002</v>
      </c>
      <c r="D3951" s="86">
        <v>0</v>
      </c>
      <c r="E3951" s="86">
        <v>0</v>
      </c>
      <c r="F3951" s="83">
        <v>0</v>
      </c>
    </row>
    <row r="3952" spans="2:6" ht="15.6" thickBot="1">
      <c r="B3952" s="87">
        <v>5999.17</v>
      </c>
      <c r="C3952" s="88">
        <v>304.75</v>
      </c>
      <c r="D3952" s="88">
        <v>0</v>
      </c>
      <c r="E3952" s="88">
        <v>0</v>
      </c>
      <c r="F3952" s="89">
        <v>0</v>
      </c>
    </row>
    <row r="3953" spans="2:6" ht="15.6" thickBot="1">
      <c r="B3953" s="82">
        <v>5968.17</v>
      </c>
      <c r="C3953" s="86">
        <v>307.95999999999998</v>
      </c>
      <c r="D3953" s="86">
        <v>0</v>
      </c>
      <c r="E3953" s="86">
        <v>0</v>
      </c>
      <c r="F3953" s="83">
        <v>0</v>
      </c>
    </row>
    <row r="3954" spans="2:6" ht="15.6" thickBot="1">
      <c r="B3954" s="87">
        <v>5937.17</v>
      </c>
      <c r="C3954" s="88">
        <v>311.17</v>
      </c>
      <c r="D3954" s="88">
        <v>0</v>
      </c>
      <c r="E3954" s="88">
        <v>0</v>
      </c>
      <c r="F3954" s="89">
        <v>0</v>
      </c>
    </row>
    <row r="3955" spans="2:6" ht="15.6" thickBot="1">
      <c r="B3955" s="82">
        <v>5906.17</v>
      </c>
      <c r="C3955" s="86">
        <v>314.38</v>
      </c>
      <c r="D3955" s="86">
        <v>0</v>
      </c>
      <c r="E3955" s="86">
        <v>0</v>
      </c>
      <c r="F3955" s="83">
        <v>0</v>
      </c>
    </row>
    <row r="3956" spans="2:6" ht="15.6" thickBot="1">
      <c r="B3956" s="87">
        <v>5875.17</v>
      </c>
      <c r="C3956" s="88">
        <v>317.58999999999997</v>
      </c>
      <c r="D3956" s="88">
        <v>0</v>
      </c>
      <c r="E3956" s="88">
        <v>0</v>
      </c>
      <c r="F3956" s="89">
        <v>0</v>
      </c>
    </row>
    <row r="3957" spans="2:6" ht="15.6" thickBot="1">
      <c r="B3957" s="82">
        <v>5844.17</v>
      </c>
      <c r="C3957" s="86">
        <v>320.8</v>
      </c>
      <c r="D3957" s="86">
        <v>0</v>
      </c>
      <c r="E3957" s="86">
        <v>0</v>
      </c>
      <c r="F3957" s="83">
        <v>0</v>
      </c>
    </row>
    <row r="3958" spans="2:6" ht="15.6" thickBot="1">
      <c r="B3958" s="87">
        <v>5813.17</v>
      </c>
      <c r="C3958" s="88">
        <v>324.01</v>
      </c>
      <c r="D3958" s="88">
        <v>0</v>
      </c>
      <c r="E3958" s="88">
        <v>0</v>
      </c>
      <c r="F3958" s="89">
        <v>0</v>
      </c>
    </row>
    <row r="3959" spans="2:6" ht="15.6" thickBot="1">
      <c r="B3959" s="82">
        <v>5782.17</v>
      </c>
      <c r="C3959" s="86">
        <v>327.22000000000003</v>
      </c>
      <c r="D3959" s="86">
        <v>0</v>
      </c>
      <c r="E3959" s="86">
        <v>0</v>
      </c>
      <c r="F3959" s="83">
        <v>0</v>
      </c>
    </row>
    <row r="3960" spans="2:6" ht="15.6" thickBot="1">
      <c r="B3960" s="87">
        <v>5751.17</v>
      </c>
      <c r="C3960" s="88">
        <v>330.43</v>
      </c>
      <c r="D3960" s="88">
        <v>0</v>
      </c>
      <c r="E3960" s="88">
        <v>0</v>
      </c>
      <c r="F3960" s="89">
        <v>0</v>
      </c>
    </row>
    <row r="3961" spans="2:6" ht="15.6" thickBot="1">
      <c r="B3961" s="82">
        <v>5720.17</v>
      </c>
      <c r="C3961" s="86">
        <v>333.64</v>
      </c>
      <c r="D3961" s="86">
        <v>0</v>
      </c>
      <c r="E3961" s="86">
        <v>0</v>
      </c>
      <c r="F3961" s="83">
        <v>0</v>
      </c>
    </row>
    <row r="3962" spans="2:6" ht="15.6" thickBot="1">
      <c r="B3962" s="87">
        <v>5689.17</v>
      </c>
      <c r="C3962" s="88">
        <v>336.85</v>
      </c>
      <c r="D3962" s="88">
        <v>0</v>
      </c>
      <c r="E3962" s="88">
        <v>0</v>
      </c>
      <c r="F3962" s="89">
        <v>0</v>
      </c>
    </row>
    <row r="3963" spans="2:6" ht="15.6" thickBot="1">
      <c r="B3963" s="82">
        <v>5658.17</v>
      </c>
      <c r="C3963" s="86">
        <v>340.06</v>
      </c>
      <c r="D3963" s="86">
        <v>0</v>
      </c>
      <c r="E3963" s="86">
        <v>0</v>
      </c>
      <c r="F3963" s="83">
        <v>0</v>
      </c>
    </row>
    <row r="3964" spans="2:6" ht="15.6" thickBot="1">
      <c r="B3964" s="87">
        <v>5627.17</v>
      </c>
      <c r="C3964" s="88">
        <v>343.27</v>
      </c>
      <c r="D3964" s="88">
        <v>0</v>
      </c>
      <c r="E3964" s="88">
        <v>0</v>
      </c>
      <c r="F3964" s="89">
        <v>0</v>
      </c>
    </row>
    <row r="3965" spans="2:6" ht="15.6" thickBot="1">
      <c r="B3965" s="82">
        <v>5596.17</v>
      </c>
      <c r="C3965" s="86">
        <v>346.48</v>
      </c>
      <c r="D3965" s="86">
        <v>0</v>
      </c>
      <c r="E3965" s="86">
        <v>0</v>
      </c>
      <c r="F3965" s="83">
        <v>0</v>
      </c>
    </row>
    <row r="3966" spans="2:6" ht="15.6" thickBot="1">
      <c r="B3966" s="87">
        <v>5565.17</v>
      </c>
      <c r="C3966" s="88">
        <v>349.7</v>
      </c>
      <c r="D3966" s="88">
        <v>0</v>
      </c>
      <c r="E3966" s="88">
        <v>0</v>
      </c>
      <c r="F3966" s="89">
        <v>0</v>
      </c>
    </row>
    <row r="3967" spans="2:6" ht="15.6" thickBot="1">
      <c r="B3967" s="82">
        <v>5534.17</v>
      </c>
      <c r="C3967" s="86">
        <v>352.91</v>
      </c>
      <c r="D3967" s="86">
        <v>0</v>
      </c>
      <c r="E3967" s="86">
        <v>0</v>
      </c>
      <c r="F3967" s="83">
        <v>0</v>
      </c>
    </row>
    <row r="3968" spans="2:6" ht="15.6" thickBot="1">
      <c r="B3968" s="87">
        <v>5503.17</v>
      </c>
      <c r="C3968" s="88">
        <v>356.12</v>
      </c>
      <c r="D3968" s="88">
        <v>0</v>
      </c>
      <c r="E3968" s="88">
        <v>0</v>
      </c>
      <c r="F3968" s="89">
        <v>0</v>
      </c>
    </row>
    <row r="3969" spans="2:6" ht="15.6" thickBot="1">
      <c r="B3969" s="82">
        <v>5472.17</v>
      </c>
      <c r="C3969" s="86">
        <v>359.33</v>
      </c>
      <c r="D3969" s="86">
        <v>0</v>
      </c>
      <c r="E3969" s="86">
        <v>0</v>
      </c>
      <c r="F3969" s="83">
        <v>0</v>
      </c>
    </row>
    <row r="3970" spans="2:6" ht="15.6" thickBot="1">
      <c r="B3970" s="87">
        <v>5441.17</v>
      </c>
      <c r="C3970" s="88">
        <v>362.54</v>
      </c>
      <c r="D3970" s="88">
        <v>0</v>
      </c>
      <c r="E3970" s="88">
        <v>0</v>
      </c>
      <c r="F3970" s="89">
        <v>0</v>
      </c>
    </row>
    <row r="3971" spans="2:6" ht="15.6" thickBot="1">
      <c r="B3971" s="82">
        <v>5410.17</v>
      </c>
      <c r="C3971" s="86">
        <v>365.76</v>
      </c>
      <c r="D3971" s="86">
        <v>0</v>
      </c>
      <c r="E3971" s="86">
        <v>0</v>
      </c>
      <c r="F3971" s="83">
        <v>0</v>
      </c>
    </row>
    <row r="3972" spans="2:6" ht="15.6" thickBot="1">
      <c r="B3972" s="87">
        <v>5379.17</v>
      </c>
      <c r="C3972" s="88">
        <v>368.97</v>
      </c>
      <c r="D3972" s="88">
        <v>0</v>
      </c>
      <c r="E3972" s="88">
        <v>0</v>
      </c>
      <c r="F3972" s="89">
        <v>0</v>
      </c>
    </row>
    <row r="3973" spans="2:6" ht="15.6" thickBot="1">
      <c r="B3973" s="82">
        <v>5348.17</v>
      </c>
      <c r="C3973" s="86">
        <v>372.18</v>
      </c>
      <c r="D3973" s="86">
        <v>0</v>
      </c>
      <c r="E3973" s="86">
        <v>0</v>
      </c>
      <c r="F3973" s="83">
        <v>0</v>
      </c>
    </row>
    <row r="3974" spans="2:6" ht="15.6" thickBot="1">
      <c r="B3974" s="87">
        <v>5317.17</v>
      </c>
      <c r="C3974" s="88">
        <v>375.39</v>
      </c>
      <c r="D3974" s="88">
        <v>0</v>
      </c>
      <c r="E3974" s="88">
        <v>0</v>
      </c>
      <c r="F3974" s="89">
        <v>0</v>
      </c>
    </row>
    <row r="3975" spans="2:6" ht="15.6" thickBot="1">
      <c r="B3975" s="82">
        <v>5286.17</v>
      </c>
      <c r="C3975" s="86">
        <v>378.61</v>
      </c>
      <c r="D3975" s="86">
        <v>0</v>
      </c>
      <c r="E3975" s="86">
        <v>0</v>
      </c>
      <c r="F3975" s="83">
        <v>0</v>
      </c>
    </row>
    <row r="3976" spans="2:6" ht="15.6" thickBot="1">
      <c r="B3976" s="87">
        <v>5255.17</v>
      </c>
      <c r="C3976" s="88">
        <v>381.82</v>
      </c>
      <c r="D3976" s="88">
        <v>0</v>
      </c>
      <c r="E3976" s="88">
        <v>0</v>
      </c>
      <c r="F3976" s="89">
        <v>0</v>
      </c>
    </row>
    <row r="3977" spans="2:6" ht="15.6" thickBot="1">
      <c r="B3977" s="82">
        <v>5224.17</v>
      </c>
      <c r="C3977" s="86">
        <v>385.03</v>
      </c>
      <c r="D3977" s="86">
        <v>0</v>
      </c>
      <c r="E3977" s="86">
        <v>0</v>
      </c>
      <c r="F3977" s="83">
        <v>0</v>
      </c>
    </row>
    <row r="3978" spans="2:6" ht="15.6" thickBot="1">
      <c r="B3978" s="87">
        <v>5193.17</v>
      </c>
      <c r="C3978" s="88">
        <v>388.24</v>
      </c>
      <c r="D3978" s="88">
        <v>0</v>
      </c>
      <c r="E3978" s="88">
        <v>0</v>
      </c>
      <c r="F3978" s="89">
        <v>0</v>
      </c>
    </row>
    <row r="3979" spans="2:6" ht="15.6" thickBot="1">
      <c r="B3979" s="82">
        <v>5162.17</v>
      </c>
      <c r="C3979" s="86">
        <v>391.46</v>
      </c>
      <c r="D3979" s="86">
        <v>0</v>
      </c>
      <c r="E3979" s="86">
        <v>0</v>
      </c>
      <c r="F3979" s="83">
        <v>0</v>
      </c>
    </row>
    <row r="3980" spans="2:6" ht="15.6" thickBot="1">
      <c r="B3980" s="87">
        <v>5131.17</v>
      </c>
      <c r="C3980" s="88">
        <v>394.67</v>
      </c>
      <c r="D3980" s="88">
        <v>0</v>
      </c>
      <c r="E3980" s="88">
        <v>0</v>
      </c>
      <c r="F3980" s="89">
        <v>0</v>
      </c>
    </row>
    <row r="3981" spans="2:6" ht="15.6" thickBot="1">
      <c r="B3981" s="82">
        <v>5100.17</v>
      </c>
      <c r="C3981" s="86">
        <v>397.88</v>
      </c>
      <c r="D3981" s="86">
        <v>0</v>
      </c>
      <c r="E3981" s="86">
        <v>0</v>
      </c>
      <c r="F3981" s="83">
        <v>0</v>
      </c>
    </row>
    <row r="3982" spans="2:6" ht="15.6" thickBot="1">
      <c r="B3982" s="87">
        <v>5069.17</v>
      </c>
      <c r="C3982" s="88">
        <v>401.1</v>
      </c>
      <c r="D3982" s="88">
        <v>0</v>
      </c>
      <c r="E3982" s="88">
        <v>0</v>
      </c>
      <c r="F3982" s="89">
        <v>0</v>
      </c>
    </row>
    <row r="3983" spans="2:6" ht="15.6" thickBot="1">
      <c r="B3983" s="82">
        <v>5038.17</v>
      </c>
      <c r="C3983" s="86">
        <v>404.31</v>
      </c>
      <c r="D3983" s="86">
        <v>0</v>
      </c>
      <c r="E3983" s="86">
        <v>0</v>
      </c>
      <c r="F3983" s="83">
        <v>0</v>
      </c>
    </row>
    <row r="3984" spans="2:6" ht="15.6" thickBot="1">
      <c r="B3984" s="87">
        <v>5007.17</v>
      </c>
      <c r="C3984" s="88">
        <v>407.53</v>
      </c>
      <c r="D3984" s="88">
        <v>0</v>
      </c>
      <c r="E3984" s="88">
        <v>0</v>
      </c>
      <c r="F3984" s="89">
        <v>0</v>
      </c>
    </row>
    <row r="3985" spans="2:6" ht="15.6" thickBot="1">
      <c r="B3985" s="82">
        <v>4976.17</v>
      </c>
      <c r="C3985" s="86">
        <v>410.74</v>
      </c>
      <c r="D3985" s="86">
        <v>0</v>
      </c>
      <c r="E3985" s="86">
        <v>0</v>
      </c>
      <c r="F3985" s="83">
        <v>0</v>
      </c>
    </row>
    <row r="3986" spans="2:6" ht="15.6" thickBot="1">
      <c r="B3986" s="87">
        <v>4945.17</v>
      </c>
      <c r="C3986" s="88">
        <v>413.95</v>
      </c>
      <c r="D3986" s="88">
        <v>0</v>
      </c>
      <c r="E3986" s="88">
        <v>0</v>
      </c>
      <c r="F3986" s="89">
        <v>0</v>
      </c>
    </row>
    <row r="3987" spans="2:6" ht="15.6" thickBot="1">
      <c r="B3987" s="82">
        <v>4914.17</v>
      </c>
      <c r="C3987" s="86">
        <v>417.17</v>
      </c>
      <c r="D3987" s="86">
        <v>0</v>
      </c>
      <c r="E3987" s="86">
        <v>0</v>
      </c>
      <c r="F3987" s="83">
        <v>0</v>
      </c>
    </row>
    <row r="3988" spans="2:6" ht="15.6" thickBot="1">
      <c r="B3988" s="87">
        <v>4883.17</v>
      </c>
      <c r="C3988" s="88">
        <v>420.38</v>
      </c>
      <c r="D3988" s="88">
        <v>0</v>
      </c>
      <c r="E3988" s="88">
        <v>0</v>
      </c>
      <c r="F3988" s="89">
        <v>0</v>
      </c>
    </row>
    <row r="3989" spans="2:6" ht="15.6" thickBot="1">
      <c r="B3989" s="82">
        <v>4852.17</v>
      </c>
      <c r="C3989" s="86">
        <v>423.6</v>
      </c>
      <c r="D3989" s="86">
        <v>0</v>
      </c>
      <c r="E3989" s="86">
        <v>0</v>
      </c>
      <c r="F3989" s="83">
        <v>0</v>
      </c>
    </row>
    <row r="3990" spans="2:6" ht="15.6" thickBot="1">
      <c r="B3990" s="87">
        <v>4821.17</v>
      </c>
      <c r="C3990" s="88">
        <v>426.81</v>
      </c>
      <c r="D3990" s="88">
        <v>0</v>
      </c>
      <c r="E3990" s="88">
        <v>0</v>
      </c>
      <c r="F3990" s="89">
        <v>0</v>
      </c>
    </row>
    <row r="3991" spans="2:6" ht="15.6" thickBot="1">
      <c r="B3991" s="82">
        <v>4790.17</v>
      </c>
      <c r="C3991" s="86">
        <v>430.03</v>
      </c>
      <c r="D3991" s="86">
        <v>0</v>
      </c>
      <c r="E3991" s="86">
        <v>0</v>
      </c>
      <c r="F3991" s="83">
        <v>0</v>
      </c>
    </row>
    <row r="3992" spans="2:6" ht="15.6" thickBot="1">
      <c r="B3992" s="87">
        <v>4759.17</v>
      </c>
      <c r="C3992" s="88">
        <v>433.24</v>
      </c>
      <c r="D3992" s="88">
        <v>0</v>
      </c>
      <c r="E3992" s="88">
        <v>0</v>
      </c>
      <c r="F3992" s="89">
        <v>0</v>
      </c>
    </row>
    <row r="3993" spans="2:6" ht="15.6" thickBot="1">
      <c r="B3993" s="82">
        <v>4728.17</v>
      </c>
      <c r="C3993" s="86">
        <v>436.46</v>
      </c>
      <c r="D3993" s="86">
        <v>0</v>
      </c>
      <c r="E3993" s="86">
        <v>0</v>
      </c>
      <c r="F3993" s="83">
        <v>0</v>
      </c>
    </row>
    <row r="3994" spans="2:6" ht="15.6" thickBot="1">
      <c r="B3994" s="87">
        <v>4697.17</v>
      </c>
      <c r="C3994" s="88">
        <v>439.67</v>
      </c>
      <c r="D3994" s="88">
        <v>0</v>
      </c>
      <c r="E3994" s="88">
        <v>0</v>
      </c>
      <c r="F3994" s="89">
        <v>0</v>
      </c>
    </row>
    <row r="3995" spans="2:6" ht="15.6" thickBot="1">
      <c r="B3995" s="82">
        <v>4666.17</v>
      </c>
      <c r="C3995" s="86">
        <v>442.89</v>
      </c>
      <c r="D3995" s="86">
        <v>0</v>
      </c>
      <c r="E3995" s="86">
        <v>0</v>
      </c>
      <c r="F3995" s="83">
        <v>0</v>
      </c>
    </row>
    <row r="3996" spans="2:6" ht="15.6" thickBot="1">
      <c r="B3996" s="87">
        <v>4635.17</v>
      </c>
      <c r="C3996" s="88">
        <v>446.1</v>
      </c>
      <c r="D3996" s="88">
        <v>0</v>
      </c>
      <c r="E3996" s="88">
        <v>0</v>
      </c>
      <c r="F3996" s="89">
        <v>0</v>
      </c>
    </row>
    <row r="3997" spans="2:6" ht="15.6" thickBot="1">
      <c r="B3997" s="82">
        <v>4604.17</v>
      </c>
      <c r="C3997" s="86">
        <v>449.32</v>
      </c>
      <c r="D3997" s="86">
        <v>0</v>
      </c>
      <c r="E3997" s="86">
        <v>0</v>
      </c>
      <c r="F3997" s="83">
        <v>0</v>
      </c>
    </row>
    <row r="3998" spans="2:6" ht="15.6" thickBot="1">
      <c r="B3998" s="87">
        <v>4573.17</v>
      </c>
      <c r="C3998" s="88">
        <v>452.54</v>
      </c>
      <c r="D3998" s="88">
        <v>0</v>
      </c>
      <c r="E3998" s="88">
        <v>0</v>
      </c>
      <c r="F3998" s="89">
        <v>0</v>
      </c>
    </row>
    <row r="3999" spans="2:6" ht="15.6" thickBot="1">
      <c r="B3999" s="82">
        <v>4542.17</v>
      </c>
      <c r="C3999" s="86">
        <v>455.75</v>
      </c>
      <c r="D3999" s="86">
        <v>0</v>
      </c>
      <c r="E3999" s="86">
        <v>0</v>
      </c>
      <c r="F3999" s="83">
        <v>0</v>
      </c>
    </row>
    <row r="4000" spans="2:6" ht="15.6" thickBot="1">
      <c r="B4000" s="87">
        <v>4511.17</v>
      </c>
      <c r="C4000" s="88">
        <v>458.97</v>
      </c>
      <c r="D4000" s="88">
        <v>0</v>
      </c>
      <c r="E4000" s="88">
        <v>0</v>
      </c>
      <c r="F4000" s="89">
        <v>0</v>
      </c>
    </row>
    <row r="4001" spans="2:6" ht="15.6" thickBot="1">
      <c r="B4001" s="82">
        <v>4480.17</v>
      </c>
      <c r="C4001" s="86">
        <v>462.18</v>
      </c>
      <c r="D4001" s="86">
        <v>0</v>
      </c>
      <c r="E4001" s="86">
        <v>0</v>
      </c>
      <c r="F4001" s="83">
        <v>0</v>
      </c>
    </row>
    <row r="4002" spans="2:6" ht="15.6" thickBot="1">
      <c r="B4002" s="87">
        <v>4449.17</v>
      </c>
      <c r="C4002" s="88">
        <v>465.4</v>
      </c>
      <c r="D4002" s="88">
        <v>0</v>
      </c>
      <c r="E4002" s="88">
        <v>0</v>
      </c>
      <c r="F4002" s="89">
        <v>0</v>
      </c>
    </row>
    <row r="4003" spans="2:6" ht="15.6" thickBot="1">
      <c r="B4003" s="82">
        <v>4418.17</v>
      </c>
      <c r="C4003" s="86">
        <v>468.62</v>
      </c>
      <c r="D4003" s="86">
        <v>0</v>
      </c>
      <c r="E4003" s="86">
        <v>0</v>
      </c>
      <c r="F4003" s="83">
        <v>0</v>
      </c>
    </row>
    <row r="4004" spans="2:6" ht="15.6" thickBot="1">
      <c r="B4004" s="87">
        <v>4387.17</v>
      </c>
      <c r="C4004" s="88">
        <v>471.83</v>
      </c>
      <c r="D4004" s="88">
        <v>0</v>
      </c>
      <c r="E4004" s="88">
        <v>0</v>
      </c>
      <c r="F4004" s="89">
        <v>0</v>
      </c>
    </row>
    <row r="4005" spans="2:6" ht="15.6" thickBot="1">
      <c r="B4005" s="82">
        <v>4356.17</v>
      </c>
      <c r="C4005" s="86">
        <v>475.05</v>
      </c>
      <c r="D4005" s="86">
        <v>0</v>
      </c>
      <c r="E4005" s="86">
        <v>0</v>
      </c>
      <c r="F4005" s="83">
        <v>0</v>
      </c>
    </row>
    <row r="4006" spans="2:6" ht="15.6" thickBot="1">
      <c r="B4006" s="87">
        <v>4325.17</v>
      </c>
      <c r="C4006" s="88">
        <v>478.27</v>
      </c>
      <c r="D4006" s="88">
        <v>0</v>
      </c>
      <c r="E4006" s="88">
        <v>0</v>
      </c>
      <c r="F4006" s="89">
        <v>0</v>
      </c>
    </row>
    <row r="4007" spans="2:6" ht="15.6" thickBot="1">
      <c r="B4007" s="82">
        <v>4294.17</v>
      </c>
      <c r="C4007" s="86">
        <v>481.48</v>
      </c>
      <c r="D4007" s="86">
        <v>0</v>
      </c>
      <c r="E4007" s="86">
        <v>0</v>
      </c>
      <c r="F4007" s="83">
        <v>0</v>
      </c>
    </row>
    <row r="4008" spans="2:6" ht="15.6" thickBot="1">
      <c r="B4008" s="87">
        <v>4263.17</v>
      </c>
      <c r="C4008" s="88">
        <v>484.7</v>
      </c>
      <c r="D4008" s="88">
        <v>0</v>
      </c>
      <c r="E4008" s="88">
        <v>0</v>
      </c>
      <c r="F4008" s="89">
        <v>0</v>
      </c>
    </row>
    <row r="4009" spans="2:6" ht="15.6" thickBot="1">
      <c r="B4009" s="82">
        <v>4232.17</v>
      </c>
      <c r="C4009" s="86">
        <v>487.92</v>
      </c>
      <c r="D4009" s="86">
        <v>0</v>
      </c>
      <c r="E4009" s="86">
        <v>0</v>
      </c>
      <c r="F4009" s="83">
        <v>0</v>
      </c>
    </row>
    <row r="4010" spans="2:6" ht="15.6" thickBot="1">
      <c r="B4010" s="87">
        <v>4201.17</v>
      </c>
      <c r="C4010" s="88">
        <v>491.14</v>
      </c>
      <c r="D4010" s="88">
        <v>0</v>
      </c>
      <c r="E4010" s="88">
        <v>0</v>
      </c>
      <c r="F4010" s="89">
        <v>0</v>
      </c>
    </row>
    <row r="4011" spans="2:6" ht="15.6" thickBot="1">
      <c r="B4011" s="82">
        <v>4170.17</v>
      </c>
      <c r="C4011" s="86">
        <v>494.35</v>
      </c>
      <c r="D4011" s="86">
        <v>0</v>
      </c>
      <c r="E4011" s="86">
        <v>0</v>
      </c>
      <c r="F4011" s="83">
        <v>0</v>
      </c>
    </row>
    <row r="4012" spans="2:6" ht="15.6" thickBot="1">
      <c r="B4012" s="87">
        <v>4139.17</v>
      </c>
      <c r="C4012" s="88">
        <v>497.57</v>
      </c>
      <c r="D4012" s="88">
        <v>0</v>
      </c>
      <c r="E4012" s="88">
        <v>0</v>
      </c>
      <c r="F4012" s="89">
        <v>0</v>
      </c>
    </row>
    <row r="4013" spans="2:6" ht="15.6" thickBot="1">
      <c r="B4013" s="82">
        <v>4108.17</v>
      </c>
      <c r="C4013" s="86">
        <v>500.79</v>
      </c>
      <c r="D4013" s="86">
        <v>0</v>
      </c>
      <c r="E4013" s="86">
        <v>0</v>
      </c>
      <c r="F4013" s="83">
        <v>0</v>
      </c>
    </row>
    <row r="4014" spans="2:6" ht="15.6" thickBot="1">
      <c r="B4014" s="87">
        <v>4077.17</v>
      </c>
      <c r="C4014" s="88">
        <v>504.01</v>
      </c>
      <c r="D4014" s="88">
        <v>0</v>
      </c>
      <c r="E4014" s="88">
        <v>0</v>
      </c>
      <c r="F4014" s="89">
        <v>0</v>
      </c>
    </row>
    <row r="4015" spans="2:6" ht="15.6" thickBot="1">
      <c r="B4015" s="82">
        <v>4046.17</v>
      </c>
      <c r="C4015" s="86">
        <v>507.22</v>
      </c>
      <c r="D4015" s="86">
        <v>0</v>
      </c>
      <c r="E4015" s="86">
        <v>0</v>
      </c>
      <c r="F4015" s="83">
        <v>0</v>
      </c>
    </row>
    <row r="4016" spans="2:6" ht="15.6" thickBot="1">
      <c r="B4016" s="87">
        <v>4015.17</v>
      </c>
      <c r="C4016" s="88">
        <v>510.44</v>
      </c>
      <c r="D4016" s="88">
        <v>0</v>
      </c>
      <c r="E4016" s="88">
        <v>0</v>
      </c>
      <c r="F4016" s="89">
        <v>0</v>
      </c>
    </row>
    <row r="4017" spans="2:6" ht="15.6" thickBot="1">
      <c r="B4017" s="82">
        <v>3984.17</v>
      </c>
      <c r="C4017" s="86">
        <v>513.66</v>
      </c>
      <c r="D4017" s="86">
        <v>0</v>
      </c>
      <c r="E4017" s="86">
        <v>0</v>
      </c>
      <c r="F4017" s="83">
        <v>0</v>
      </c>
    </row>
    <row r="4018" spans="2:6" ht="15.6" thickBot="1">
      <c r="B4018" s="87">
        <v>3953.17</v>
      </c>
      <c r="C4018" s="88">
        <v>516.88</v>
      </c>
      <c r="D4018" s="88">
        <v>0</v>
      </c>
      <c r="E4018" s="88">
        <v>0</v>
      </c>
      <c r="F4018" s="89">
        <v>0</v>
      </c>
    </row>
    <row r="4019" spans="2:6" ht="15.6" thickBot="1">
      <c r="B4019" s="82">
        <v>3922.17</v>
      </c>
      <c r="C4019" s="86">
        <v>520.1</v>
      </c>
      <c r="D4019" s="86">
        <v>0</v>
      </c>
      <c r="E4019" s="86">
        <v>0</v>
      </c>
      <c r="F4019" s="83">
        <v>0</v>
      </c>
    </row>
    <row r="4020" spans="2:6" ht="15.6" thickBot="1">
      <c r="B4020" s="87">
        <v>3891.17</v>
      </c>
      <c r="C4020" s="88">
        <v>523.30999999999995</v>
      </c>
      <c r="D4020" s="88">
        <v>0</v>
      </c>
      <c r="E4020" s="88">
        <v>0</v>
      </c>
      <c r="F4020" s="89">
        <v>0</v>
      </c>
    </row>
    <row r="4021" spans="2:6" ht="15.6" thickBot="1">
      <c r="B4021" s="82">
        <v>3860.17</v>
      </c>
      <c r="C4021" s="86">
        <v>526.53</v>
      </c>
      <c r="D4021" s="86">
        <v>0</v>
      </c>
      <c r="E4021" s="86">
        <v>0</v>
      </c>
      <c r="F4021" s="83">
        <v>0</v>
      </c>
    </row>
    <row r="4022" spans="2:6" ht="15.6" thickBot="1">
      <c r="B4022" s="87">
        <v>3829.17</v>
      </c>
      <c r="C4022" s="88">
        <v>529.75</v>
      </c>
      <c r="D4022" s="88">
        <v>0</v>
      </c>
      <c r="E4022" s="88">
        <v>0</v>
      </c>
      <c r="F4022" s="89">
        <v>0</v>
      </c>
    </row>
    <row r="4023" spans="2:6" ht="15.6" thickBot="1">
      <c r="B4023" s="82">
        <v>3798.17</v>
      </c>
      <c r="C4023" s="86">
        <v>532.97</v>
      </c>
      <c r="D4023" s="86">
        <v>0</v>
      </c>
      <c r="E4023" s="86">
        <v>0</v>
      </c>
      <c r="F4023" s="83">
        <v>0</v>
      </c>
    </row>
    <row r="4024" spans="2:6" ht="15.6" thickBot="1">
      <c r="B4024" s="87">
        <v>3767.17</v>
      </c>
      <c r="C4024" s="88">
        <v>536.19000000000005</v>
      </c>
      <c r="D4024" s="88">
        <v>0</v>
      </c>
      <c r="E4024" s="88">
        <v>0</v>
      </c>
      <c r="F4024" s="89">
        <v>0</v>
      </c>
    </row>
    <row r="4025" spans="2:6" ht="15.6" thickBot="1">
      <c r="B4025" s="82">
        <v>3736.17</v>
      </c>
      <c r="C4025" s="86">
        <v>539.41</v>
      </c>
      <c r="D4025" s="86">
        <v>0</v>
      </c>
      <c r="E4025" s="86">
        <v>0</v>
      </c>
      <c r="F4025" s="83">
        <v>0</v>
      </c>
    </row>
    <row r="4026" spans="2:6" ht="15.6" thickBot="1">
      <c r="B4026" s="87">
        <v>3705.17</v>
      </c>
      <c r="C4026" s="88">
        <v>542.63</v>
      </c>
      <c r="D4026" s="88">
        <v>0</v>
      </c>
      <c r="E4026" s="88">
        <v>0</v>
      </c>
      <c r="F4026" s="89">
        <v>0</v>
      </c>
    </row>
    <row r="4027" spans="2:6" ht="15.6" thickBot="1">
      <c r="B4027" s="82">
        <v>3674.17</v>
      </c>
      <c r="C4027" s="86">
        <v>545.85</v>
      </c>
      <c r="D4027" s="86">
        <v>0</v>
      </c>
      <c r="E4027" s="86">
        <v>0</v>
      </c>
      <c r="F4027" s="83">
        <v>0</v>
      </c>
    </row>
    <row r="4028" spans="2:6" ht="15.6" thickBot="1">
      <c r="B4028" s="87">
        <v>3643.17</v>
      </c>
      <c r="C4028" s="88">
        <v>549.07000000000005</v>
      </c>
      <c r="D4028" s="88">
        <v>0</v>
      </c>
      <c r="E4028" s="88">
        <v>0</v>
      </c>
      <c r="F4028" s="89">
        <v>0</v>
      </c>
    </row>
    <row r="4029" spans="2:6" ht="15.6" thickBot="1">
      <c r="B4029" s="82">
        <v>3612.17</v>
      </c>
      <c r="C4029" s="86">
        <v>551.59</v>
      </c>
      <c r="D4029" s="86">
        <v>0</v>
      </c>
      <c r="E4029" s="86">
        <v>0</v>
      </c>
      <c r="F4029" s="83">
        <v>0</v>
      </c>
    </row>
    <row r="4030" spans="2:6" ht="15.6" thickBot="1">
      <c r="B4030" s="87">
        <v>3581.17</v>
      </c>
      <c r="C4030" s="88">
        <v>558.08000000000004</v>
      </c>
      <c r="D4030" s="88">
        <v>0</v>
      </c>
      <c r="E4030" s="88">
        <v>0</v>
      </c>
      <c r="F4030" s="89">
        <v>0</v>
      </c>
    </row>
    <row r="4031" spans="2:6" ht="15.6" thickBot="1">
      <c r="B4031" s="82">
        <v>3550.17</v>
      </c>
      <c r="C4031" s="86">
        <v>567.97</v>
      </c>
      <c r="D4031" s="86">
        <v>0</v>
      </c>
      <c r="E4031" s="86">
        <v>0</v>
      </c>
      <c r="F4031" s="83">
        <v>0</v>
      </c>
    </row>
    <row r="4032" spans="2:6" ht="15.6" thickBot="1">
      <c r="B4032" s="87">
        <v>3519.17</v>
      </c>
      <c r="C4032" s="88">
        <v>578.1</v>
      </c>
      <c r="D4032" s="88">
        <v>0</v>
      </c>
      <c r="E4032" s="88">
        <v>0</v>
      </c>
      <c r="F4032" s="89">
        <v>0</v>
      </c>
    </row>
    <row r="4033" spans="2:6" ht="15.6" thickBot="1">
      <c r="B4033" s="82">
        <v>3488.17</v>
      </c>
      <c r="C4033" s="86">
        <v>588.47</v>
      </c>
      <c r="D4033" s="86">
        <v>0</v>
      </c>
      <c r="E4033" s="86">
        <v>0</v>
      </c>
      <c r="F4033" s="83">
        <v>0</v>
      </c>
    </row>
    <row r="4034" spans="2:6" ht="15.6" thickBot="1">
      <c r="B4034" s="87">
        <v>3457.17</v>
      </c>
      <c r="C4034" s="88">
        <v>599.08000000000004</v>
      </c>
      <c r="D4034" s="88">
        <v>0</v>
      </c>
      <c r="E4034" s="88">
        <v>0</v>
      </c>
      <c r="F4034" s="89">
        <v>0</v>
      </c>
    </row>
    <row r="4035" spans="2:6" ht="15.6" thickBot="1">
      <c r="B4035" s="82">
        <v>3426.17</v>
      </c>
      <c r="C4035" s="86">
        <v>609.91999999999996</v>
      </c>
      <c r="D4035" s="86">
        <v>0</v>
      </c>
      <c r="E4035" s="86">
        <v>0</v>
      </c>
      <c r="F4035" s="83">
        <v>0</v>
      </c>
    </row>
    <row r="4036" spans="2:6" ht="15.6" thickBot="1">
      <c r="B4036" s="87">
        <v>3395.17</v>
      </c>
      <c r="C4036" s="88">
        <v>621</v>
      </c>
      <c r="D4036" s="88">
        <v>0</v>
      </c>
      <c r="E4036" s="88">
        <v>0</v>
      </c>
      <c r="F4036" s="89">
        <v>0</v>
      </c>
    </row>
    <row r="4037" spans="2:6" ht="15.6" thickBot="1">
      <c r="B4037" s="82">
        <v>3364.17</v>
      </c>
      <c r="C4037" s="86">
        <v>632.33000000000004</v>
      </c>
      <c r="D4037" s="86">
        <v>0</v>
      </c>
      <c r="E4037" s="86">
        <v>0</v>
      </c>
      <c r="F4037" s="83">
        <v>0</v>
      </c>
    </row>
    <row r="4038" spans="2:6" ht="15.6" thickBot="1">
      <c r="B4038" s="87">
        <v>3333.17</v>
      </c>
      <c r="C4038" s="88">
        <v>643.9</v>
      </c>
      <c r="D4038" s="88">
        <v>0</v>
      </c>
      <c r="E4038" s="88">
        <v>0</v>
      </c>
      <c r="F4038" s="89">
        <v>0</v>
      </c>
    </row>
    <row r="4039" spans="2:6" ht="15.6" thickBot="1">
      <c r="B4039" s="82">
        <v>3302.17</v>
      </c>
      <c r="C4039" s="86">
        <v>655.7</v>
      </c>
      <c r="D4039" s="86">
        <v>0</v>
      </c>
      <c r="E4039" s="86">
        <v>0</v>
      </c>
      <c r="F4039" s="83">
        <v>0</v>
      </c>
    </row>
    <row r="4040" spans="2:6" ht="15.6" thickBot="1">
      <c r="B4040" s="87">
        <v>3271.17</v>
      </c>
      <c r="C4040" s="88">
        <v>667.75</v>
      </c>
      <c r="D4040" s="88">
        <v>0</v>
      </c>
      <c r="E4040" s="88">
        <v>0</v>
      </c>
      <c r="F4040" s="89">
        <v>0</v>
      </c>
    </row>
    <row r="4041" spans="2:6" ht="15.6" thickBot="1">
      <c r="B4041" s="82">
        <v>3240.17</v>
      </c>
      <c r="C4041" s="86">
        <v>680.05</v>
      </c>
      <c r="D4041" s="86">
        <v>0</v>
      </c>
      <c r="E4041" s="86">
        <v>0</v>
      </c>
      <c r="F4041" s="83">
        <v>0</v>
      </c>
    </row>
    <row r="4042" spans="2:6" ht="15.6" thickBot="1">
      <c r="B4042" s="87">
        <v>3209.17</v>
      </c>
      <c r="C4042" s="88">
        <v>692.59</v>
      </c>
      <c r="D4042" s="88">
        <v>0</v>
      </c>
      <c r="E4042" s="88">
        <v>0</v>
      </c>
      <c r="F4042" s="89">
        <v>0</v>
      </c>
    </row>
    <row r="4043" spans="2:6" ht="15.6" thickBot="1">
      <c r="B4043" s="82">
        <v>3178.17</v>
      </c>
      <c r="C4043" s="86">
        <v>705.37</v>
      </c>
      <c r="D4043" s="86">
        <v>0</v>
      </c>
      <c r="E4043" s="86">
        <v>0</v>
      </c>
      <c r="F4043" s="83">
        <v>0</v>
      </c>
    </row>
    <row r="4044" spans="2:6" ht="15.6" thickBot="1">
      <c r="B4044" s="87">
        <v>3147.17</v>
      </c>
      <c r="C4044" s="88">
        <v>718.41</v>
      </c>
      <c r="D4044" s="88">
        <v>0</v>
      </c>
      <c r="E4044" s="88">
        <v>0</v>
      </c>
      <c r="F4044" s="89">
        <v>0</v>
      </c>
    </row>
    <row r="4045" spans="2:6" ht="15.6" thickBot="1">
      <c r="B4045" s="82">
        <v>3116.17</v>
      </c>
      <c r="C4045" s="86">
        <v>731.68</v>
      </c>
      <c r="D4045" s="86">
        <v>0</v>
      </c>
      <c r="E4045" s="86">
        <v>0</v>
      </c>
      <c r="F4045" s="83">
        <v>0</v>
      </c>
    </row>
    <row r="4046" spans="2:6" ht="15.6" thickBot="1">
      <c r="B4046" s="87">
        <v>3085.17</v>
      </c>
      <c r="C4046" s="88">
        <v>745.21</v>
      </c>
      <c r="D4046" s="88">
        <v>0</v>
      </c>
      <c r="E4046" s="88">
        <v>0</v>
      </c>
      <c r="F4046" s="89">
        <v>0</v>
      </c>
    </row>
    <row r="4047" spans="2:6" ht="15.6" thickBot="1">
      <c r="B4047" s="82">
        <v>3054.17</v>
      </c>
      <c r="C4047" s="86">
        <v>758.99</v>
      </c>
      <c r="D4047" s="86">
        <v>0</v>
      </c>
      <c r="E4047" s="86">
        <v>0</v>
      </c>
      <c r="F4047" s="83">
        <v>0</v>
      </c>
    </row>
    <row r="4048" spans="2:6" ht="15.6" thickBot="1">
      <c r="B4048" s="87">
        <v>3023.17</v>
      </c>
      <c r="C4048" s="88">
        <v>773.02</v>
      </c>
      <c r="D4048" s="88">
        <v>0</v>
      </c>
      <c r="E4048" s="88">
        <v>0</v>
      </c>
      <c r="F4048" s="89">
        <v>0</v>
      </c>
    </row>
    <row r="4049" spans="2:6" ht="15.6" thickBot="1">
      <c r="B4049" s="82">
        <v>2992.17</v>
      </c>
      <c r="C4049" s="86">
        <v>783.1</v>
      </c>
      <c r="D4049" s="86">
        <v>0</v>
      </c>
      <c r="E4049" s="86">
        <v>0</v>
      </c>
      <c r="F4049" s="83">
        <v>0</v>
      </c>
    </row>
    <row r="4050" spans="2:6" ht="15.6" thickBot="1">
      <c r="B4050" s="87">
        <v>2961.17</v>
      </c>
      <c r="C4050" s="88">
        <v>786.16</v>
      </c>
      <c r="D4050" s="88">
        <v>0</v>
      </c>
      <c r="E4050" s="88">
        <v>0</v>
      </c>
      <c r="F4050" s="89">
        <v>0</v>
      </c>
    </row>
    <row r="4051" spans="2:6" ht="15.6" thickBot="1">
      <c r="B4051" s="82">
        <v>2930.17</v>
      </c>
      <c r="C4051" s="86">
        <v>789.21</v>
      </c>
      <c r="D4051" s="86">
        <v>0</v>
      </c>
      <c r="E4051" s="86">
        <v>0</v>
      </c>
      <c r="F4051" s="83">
        <v>0</v>
      </c>
    </row>
    <row r="4052" spans="2:6" ht="15.6" thickBot="1">
      <c r="B4052" s="87">
        <v>2899.17</v>
      </c>
      <c r="C4052" s="88">
        <v>792.27</v>
      </c>
      <c r="D4052" s="88">
        <v>0</v>
      </c>
      <c r="E4052" s="88">
        <v>0</v>
      </c>
      <c r="F4052" s="89">
        <v>0</v>
      </c>
    </row>
    <row r="4053" spans="2:6" ht="15.6" thickBot="1">
      <c r="B4053" s="82">
        <v>2868.17</v>
      </c>
      <c r="C4053" s="86">
        <v>795.32</v>
      </c>
      <c r="D4053" s="86">
        <v>0</v>
      </c>
      <c r="E4053" s="86">
        <v>0</v>
      </c>
      <c r="F4053" s="83">
        <v>0</v>
      </c>
    </row>
    <row r="4054" spans="2:6" ht="15.6" thickBot="1">
      <c r="B4054" s="87">
        <v>2837.17</v>
      </c>
      <c r="C4054" s="88">
        <v>798.38</v>
      </c>
      <c r="D4054" s="88">
        <v>0</v>
      </c>
      <c r="E4054" s="88">
        <v>0</v>
      </c>
      <c r="F4054" s="89">
        <v>0</v>
      </c>
    </row>
    <row r="4055" spans="2:6" ht="15.6" thickBot="1">
      <c r="B4055" s="82">
        <v>2806.17</v>
      </c>
      <c r="C4055" s="86">
        <v>801.43</v>
      </c>
      <c r="D4055" s="86">
        <v>0</v>
      </c>
      <c r="E4055" s="86">
        <v>0</v>
      </c>
      <c r="F4055" s="83">
        <v>0</v>
      </c>
    </row>
    <row r="4056" spans="2:6" ht="15.6" thickBot="1">
      <c r="B4056" s="87">
        <v>2775.17</v>
      </c>
      <c r="C4056" s="88">
        <v>804.49</v>
      </c>
      <c r="D4056" s="88">
        <v>0</v>
      </c>
      <c r="E4056" s="88">
        <v>0</v>
      </c>
      <c r="F4056" s="89">
        <v>0</v>
      </c>
    </row>
    <row r="4057" spans="2:6" ht="15.6" thickBot="1">
      <c r="B4057" s="82">
        <v>2744.17</v>
      </c>
      <c r="C4057" s="86">
        <v>807.54</v>
      </c>
      <c r="D4057" s="86">
        <v>0</v>
      </c>
      <c r="E4057" s="86">
        <v>0</v>
      </c>
      <c r="F4057" s="83">
        <v>0</v>
      </c>
    </row>
    <row r="4058" spans="2:6" ht="15.6" thickBot="1">
      <c r="B4058" s="87">
        <v>2713.17</v>
      </c>
      <c r="C4058" s="88">
        <v>810.6</v>
      </c>
      <c r="D4058" s="88">
        <v>0</v>
      </c>
      <c r="E4058" s="88">
        <v>0</v>
      </c>
      <c r="F4058" s="89">
        <v>0</v>
      </c>
    </row>
    <row r="4059" spans="2:6" ht="15.6" thickBot="1">
      <c r="B4059" s="82">
        <v>2682.17</v>
      </c>
      <c r="C4059" s="86">
        <v>813.66</v>
      </c>
      <c r="D4059" s="86">
        <v>0</v>
      </c>
      <c r="E4059" s="86">
        <v>0</v>
      </c>
      <c r="F4059" s="83">
        <v>0</v>
      </c>
    </row>
    <row r="4060" spans="2:6" ht="15.6" thickBot="1">
      <c r="B4060" s="87">
        <v>2651.17</v>
      </c>
      <c r="C4060" s="88">
        <v>816.71</v>
      </c>
      <c r="D4060" s="88">
        <v>0</v>
      </c>
      <c r="E4060" s="88">
        <v>0</v>
      </c>
      <c r="F4060" s="89">
        <v>0</v>
      </c>
    </row>
    <row r="4061" spans="2:6" ht="15.6" thickBot="1">
      <c r="B4061" s="82">
        <v>2620.17</v>
      </c>
      <c r="C4061" s="86">
        <v>819.77</v>
      </c>
      <c r="D4061" s="86">
        <v>0</v>
      </c>
      <c r="E4061" s="86">
        <v>0</v>
      </c>
      <c r="F4061" s="83">
        <v>0</v>
      </c>
    </row>
    <row r="4062" spans="2:6" ht="15.6" thickBot="1">
      <c r="B4062" s="87">
        <v>2589.17</v>
      </c>
      <c r="C4062" s="88">
        <v>822.82</v>
      </c>
      <c r="D4062" s="88">
        <v>0</v>
      </c>
      <c r="E4062" s="88">
        <v>0</v>
      </c>
      <c r="F4062" s="89">
        <v>0</v>
      </c>
    </row>
    <row r="4063" spans="2:6" ht="15.6" thickBot="1">
      <c r="B4063" s="82">
        <v>2558.17</v>
      </c>
      <c r="C4063" s="86">
        <v>825.88</v>
      </c>
      <c r="D4063" s="86">
        <v>0</v>
      </c>
      <c r="E4063" s="86">
        <v>0</v>
      </c>
      <c r="F4063" s="83">
        <v>0</v>
      </c>
    </row>
    <row r="4064" spans="2:6" ht="15.6" thickBot="1">
      <c r="B4064" s="87">
        <v>2527.17</v>
      </c>
      <c r="C4064" s="88">
        <v>828.93</v>
      </c>
      <c r="D4064" s="88">
        <v>0</v>
      </c>
      <c r="E4064" s="88">
        <v>0</v>
      </c>
      <c r="F4064" s="89">
        <v>0</v>
      </c>
    </row>
    <row r="4065" spans="2:6" ht="15.6" thickBot="1">
      <c r="B4065" s="82">
        <v>2496.17</v>
      </c>
      <c r="C4065" s="86">
        <v>831.99</v>
      </c>
      <c r="D4065" s="86">
        <v>0</v>
      </c>
      <c r="E4065" s="86">
        <v>0</v>
      </c>
      <c r="F4065" s="83">
        <v>0</v>
      </c>
    </row>
    <row r="4066" spans="2:6" ht="15.6" thickBot="1">
      <c r="B4066" s="87">
        <v>2465.17</v>
      </c>
      <c r="C4066" s="88">
        <v>835.04</v>
      </c>
      <c r="D4066" s="88">
        <v>0</v>
      </c>
      <c r="E4066" s="88">
        <v>0</v>
      </c>
      <c r="F4066" s="89">
        <v>0</v>
      </c>
    </row>
    <row r="4067" spans="2:6" ht="15.6" thickBot="1">
      <c r="B4067" s="82">
        <v>2434.17</v>
      </c>
      <c r="C4067" s="86">
        <v>838.1</v>
      </c>
      <c r="D4067" s="86">
        <v>0</v>
      </c>
      <c r="E4067" s="86">
        <v>0</v>
      </c>
      <c r="F4067" s="83">
        <v>0</v>
      </c>
    </row>
    <row r="4068" spans="2:6" ht="15.6" thickBot="1">
      <c r="B4068" s="87">
        <v>2403.17</v>
      </c>
      <c r="C4068" s="88">
        <v>841.16</v>
      </c>
      <c r="D4068" s="88">
        <v>0</v>
      </c>
      <c r="E4068" s="88">
        <v>0</v>
      </c>
      <c r="F4068" s="89">
        <v>0</v>
      </c>
    </row>
    <row r="4069" spans="2:6" ht="15.6" thickBot="1">
      <c r="B4069" s="82">
        <v>2372.17</v>
      </c>
      <c r="C4069" s="86">
        <v>844.21</v>
      </c>
      <c r="D4069" s="86">
        <v>0</v>
      </c>
      <c r="E4069" s="86">
        <v>0</v>
      </c>
      <c r="F4069" s="83">
        <v>0</v>
      </c>
    </row>
    <row r="4070" spans="2:6" ht="15.6" thickBot="1">
      <c r="B4070" s="87">
        <v>2341.17</v>
      </c>
      <c r="C4070" s="88">
        <v>847.27</v>
      </c>
      <c r="D4070" s="88">
        <v>0</v>
      </c>
      <c r="E4070" s="88">
        <v>0</v>
      </c>
      <c r="F4070" s="89">
        <v>0</v>
      </c>
    </row>
    <row r="4071" spans="2:6" ht="15.6" thickBot="1">
      <c r="B4071" s="82">
        <v>2310.17</v>
      </c>
      <c r="C4071" s="86">
        <v>850.32</v>
      </c>
      <c r="D4071" s="86">
        <v>0</v>
      </c>
      <c r="E4071" s="86">
        <v>0</v>
      </c>
      <c r="F4071" s="83">
        <v>0</v>
      </c>
    </row>
    <row r="4072" spans="2:6" ht="15.6" thickBot="1">
      <c r="B4072" s="87">
        <v>2279.17</v>
      </c>
      <c r="C4072" s="88">
        <v>853.38</v>
      </c>
      <c r="D4072" s="88">
        <v>0</v>
      </c>
      <c r="E4072" s="88">
        <v>0</v>
      </c>
      <c r="F4072" s="89">
        <v>0</v>
      </c>
    </row>
    <row r="4073" spans="2:6" ht="15.6" thickBot="1">
      <c r="B4073" s="82">
        <v>2248.17</v>
      </c>
      <c r="C4073" s="86">
        <v>856.43</v>
      </c>
      <c r="D4073" s="86">
        <v>0</v>
      </c>
      <c r="E4073" s="86">
        <v>0</v>
      </c>
      <c r="F4073" s="83">
        <v>0</v>
      </c>
    </row>
    <row r="4074" spans="2:6" ht="15.6" thickBot="1">
      <c r="B4074" s="87">
        <v>2217.17</v>
      </c>
      <c r="C4074" s="88">
        <v>859.49</v>
      </c>
      <c r="D4074" s="88">
        <v>0</v>
      </c>
      <c r="E4074" s="88">
        <v>0</v>
      </c>
      <c r="F4074" s="89">
        <v>0</v>
      </c>
    </row>
    <row r="4075" spans="2:6" ht="15.6" thickBot="1">
      <c r="B4075" s="82">
        <v>2186.17</v>
      </c>
      <c r="C4075" s="86">
        <v>862.54</v>
      </c>
      <c r="D4075" s="86">
        <v>0</v>
      </c>
      <c r="E4075" s="86">
        <v>0</v>
      </c>
      <c r="F4075" s="83">
        <v>0</v>
      </c>
    </row>
    <row r="4076" spans="2:6" ht="15.6" thickBot="1">
      <c r="B4076" s="87">
        <v>2155.17</v>
      </c>
      <c r="C4076" s="88">
        <v>865.6</v>
      </c>
      <c r="D4076" s="88">
        <v>0</v>
      </c>
      <c r="E4076" s="88">
        <v>0</v>
      </c>
      <c r="F4076" s="89">
        <v>0</v>
      </c>
    </row>
    <row r="4077" spans="2:6" ht="15.6" thickBot="1">
      <c r="B4077" s="82">
        <v>2124.17</v>
      </c>
      <c r="C4077" s="86">
        <v>868.66</v>
      </c>
      <c r="D4077" s="86">
        <v>0</v>
      </c>
      <c r="E4077" s="86">
        <v>0</v>
      </c>
      <c r="F4077" s="83">
        <v>0</v>
      </c>
    </row>
    <row r="4078" spans="2:6" ht="15.6" thickBot="1">
      <c r="B4078" s="87">
        <v>2093.17</v>
      </c>
      <c r="C4078" s="88">
        <v>871.71</v>
      </c>
      <c r="D4078" s="88">
        <v>0</v>
      </c>
      <c r="E4078" s="88">
        <v>0</v>
      </c>
      <c r="F4078" s="89">
        <v>0</v>
      </c>
    </row>
    <row r="4079" spans="2:6" ht="15.6" thickBot="1">
      <c r="B4079" s="82">
        <v>2062.17</v>
      </c>
      <c r="C4079" s="86">
        <v>874.77</v>
      </c>
      <c r="D4079" s="86">
        <v>0</v>
      </c>
      <c r="E4079" s="86">
        <v>0</v>
      </c>
      <c r="F4079" s="83">
        <v>0</v>
      </c>
    </row>
    <row r="4080" spans="2:6" ht="15.6" thickBot="1">
      <c r="B4080" s="87">
        <v>2031.17</v>
      </c>
      <c r="C4080" s="88">
        <v>877.82</v>
      </c>
      <c r="D4080" s="88">
        <v>0</v>
      </c>
      <c r="E4080" s="88">
        <v>0</v>
      </c>
      <c r="F4080" s="89">
        <v>0</v>
      </c>
    </row>
    <row r="4081" spans="2:6" ht="15.6" thickBot="1">
      <c r="B4081" s="82">
        <v>2000.17</v>
      </c>
      <c r="C4081" s="86">
        <v>880.88</v>
      </c>
      <c r="D4081" s="86">
        <v>0</v>
      </c>
      <c r="E4081" s="86">
        <v>0</v>
      </c>
      <c r="F4081" s="83">
        <v>0</v>
      </c>
    </row>
    <row r="4082" spans="2:6" ht="15.6" thickBot="1">
      <c r="B4082" s="87">
        <v>1969.17</v>
      </c>
      <c r="C4082" s="88">
        <v>883.93</v>
      </c>
      <c r="D4082" s="88">
        <v>0</v>
      </c>
      <c r="E4082" s="88">
        <v>0</v>
      </c>
      <c r="F4082" s="89">
        <v>0</v>
      </c>
    </row>
    <row r="4083" spans="2:6" ht="15.6" thickBot="1">
      <c r="B4083" s="82">
        <v>1938.17</v>
      </c>
      <c r="C4083" s="86">
        <v>886.99</v>
      </c>
      <c r="D4083" s="86">
        <v>0</v>
      </c>
      <c r="E4083" s="86">
        <v>0</v>
      </c>
      <c r="F4083" s="83">
        <v>0</v>
      </c>
    </row>
    <row r="4084" spans="2:6" ht="15.6" thickBot="1">
      <c r="B4084" s="87">
        <v>1907.17</v>
      </c>
      <c r="C4084" s="88">
        <v>890.04</v>
      </c>
      <c r="D4084" s="88">
        <v>0</v>
      </c>
      <c r="E4084" s="88">
        <v>0</v>
      </c>
      <c r="F4084" s="89">
        <v>0</v>
      </c>
    </row>
    <row r="4085" spans="2:6" ht="15.6" thickBot="1">
      <c r="B4085" s="82">
        <v>1876.17</v>
      </c>
      <c r="C4085" s="86">
        <v>893.1</v>
      </c>
      <c r="D4085" s="86">
        <v>0</v>
      </c>
      <c r="E4085" s="86">
        <v>0</v>
      </c>
      <c r="F4085" s="83">
        <v>0</v>
      </c>
    </row>
    <row r="4086" spans="2:6" ht="15.6" thickBot="1">
      <c r="B4086" s="87">
        <v>1845.17</v>
      </c>
      <c r="C4086" s="88">
        <v>896.16</v>
      </c>
      <c r="D4086" s="88">
        <v>0</v>
      </c>
      <c r="E4086" s="88">
        <v>0</v>
      </c>
      <c r="F4086" s="89">
        <v>0</v>
      </c>
    </row>
    <row r="4087" spans="2:6" ht="15.6" thickBot="1">
      <c r="B4087" s="82">
        <v>1814.17</v>
      </c>
      <c r="C4087" s="86">
        <v>899.21</v>
      </c>
      <c r="D4087" s="86">
        <v>0</v>
      </c>
      <c r="E4087" s="86">
        <v>0</v>
      </c>
      <c r="F4087" s="83">
        <v>0</v>
      </c>
    </row>
    <row r="4088" spans="2:6" ht="15.6" thickBot="1">
      <c r="B4088" s="87">
        <v>1783.17</v>
      </c>
      <c r="C4088" s="88">
        <v>902.27</v>
      </c>
      <c r="D4088" s="88">
        <v>0</v>
      </c>
      <c r="E4088" s="88">
        <v>0</v>
      </c>
      <c r="F4088" s="89">
        <v>0</v>
      </c>
    </row>
    <row r="4089" spans="2:6" ht="15.6" thickBot="1">
      <c r="B4089" s="82">
        <v>1752.17</v>
      </c>
      <c r="C4089" s="86">
        <v>905.32</v>
      </c>
      <c r="D4089" s="86">
        <v>0</v>
      </c>
      <c r="E4089" s="86">
        <v>0</v>
      </c>
      <c r="F4089" s="83">
        <v>0</v>
      </c>
    </row>
    <row r="4090" spans="2:6" ht="15.6" thickBot="1">
      <c r="B4090" s="87">
        <v>1721.17</v>
      </c>
      <c r="C4090" s="88">
        <v>908.38</v>
      </c>
      <c r="D4090" s="88">
        <v>0</v>
      </c>
      <c r="E4090" s="88">
        <v>0</v>
      </c>
      <c r="F4090" s="89">
        <v>0</v>
      </c>
    </row>
    <row r="4091" spans="2:6" ht="15.6" thickBot="1">
      <c r="B4091" s="82">
        <v>1690.17</v>
      </c>
      <c r="C4091" s="86">
        <v>911.43</v>
      </c>
      <c r="D4091" s="86">
        <v>0</v>
      </c>
      <c r="E4091" s="86">
        <v>0</v>
      </c>
      <c r="F4091" s="83">
        <v>0</v>
      </c>
    </row>
    <row r="4092" spans="2:6" ht="15.6" thickBot="1">
      <c r="B4092" s="87">
        <v>1659.17</v>
      </c>
      <c r="C4092" s="88">
        <v>914.49</v>
      </c>
      <c r="D4092" s="88">
        <v>0</v>
      </c>
      <c r="E4092" s="88">
        <v>0</v>
      </c>
      <c r="F4092" s="89">
        <v>0</v>
      </c>
    </row>
    <row r="4093" spans="2:6" ht="15.6" thickBot="1">
      <c r="B4093" s="82">
        <v>1628.17</v>
      </c>
      <c r="C4093" s="86">
        <v>917.54</v>
      </c>
      <c r="D4093" s="86">
        <v>0</v>
      </c>
      <c r="E4093" s="86">
        <v>0</v>
      </c>
      <c r="F4093" s="83">
        <v>0</v>
      </c>
    </row>
    <row r="4094" spans="2:6" ht="15.6" thickBot="1">
      <c r="B4094" s="87">
        <v>1597.17</v>
      </c>
      <c r="C4094" s="88">
        <v>920.6</v>
      </c>
      <c r="D4094" s="88">
        <v>0</v>
      </c>
      <c r="E4094" s="88">
        <v>0</v>
      </c>
      <c r="F4094" s="89">
        <v>0</v>
      </c>
    </row>
    <row r="4095" spans="2:6" ht="15.6" thickBot="1">
      <c r="B4095" s="82">
        <v>1566.17</v>
      </c>
      <c r="C4095" s="86">
        <v>923.66</v>
      </c>
      <c r="D4095" s="86">
        <v>0</v>
      </c>
      <c r="E4095" s="86">
        <v>0</v>
      </c>
      <c r="F4095" s="83">
        <v>0</v>
      </c>
    </row>
    <row r="4096" spans="2:6" ht="15.6" thickBot="1">
      <c r="B4096" s="87">
        <v>1535.17</v>
      </c>
      <c r="C4096" s="88">
        <v>926.71</v>
      </c>
      <c r="D4096" s="88">
        <v>0</v>
      </c>
      <c r="E4096" s="88">
        <v>0</v>
      </c>
      <c r="F4096" s="89">
        <v>0</v>
      </c>
    </row>
    <row r="4097" spans="2:6" ht="15.6" thickBot="1">
      <c r="B4097" s="82">
        <v>1504.17</v>
      </c>
      <c r="C4097" s="86">
        <v>929.77</v>
      </c>
      <c r="D4097" s="86">
        <v>0</v>
      </c>
      <c r="E4097" s="86">
        <v>0</v>
      </c>
      <c r="F4097" s="83">
        <v>0</v>
      </c>
    </row>
    <row r="4098" spans="2:6" ht="15.6" thickBot="1">
      <c r="B4098" s="87">
        <v>1473.17</v>
      </c>
      <c r="C4098" s="88">
        <v>932.82</v>
      </c>
      <c r="D4098" s="88">
        <v>0</v>
      </c>
      <c r="E4098" s="88">
        <v>0</v>
      </c>
      <c r="F4098" s="89">
        <v>0</v>
      </c>
    </row>
    <row r="4099" spans="2:6" ht="15.6" thickBot="1">
      <c r="B4099" s="82">
        <v>1442.17</v>
      </c>
      <c r="C4099" s="86">
        <v>935.88</v>
      </c>
      <c r="D4099" s="86">
        <v>0</v>
      </c>
      <c r="E4099" s="86">
        <v>0</v>
      </c>
      <c r="F4099" s="83">
        <v>0</v>
      </c>
    </row>
    <row r="4100" spans="2:6" ht="15.6" thickBot="1">
      <c r="B4100" s="87">
        <v>1411.17</v>
      </c>
      <c r="C4100" s="88">
        <v>938.93</v>
      </c>
      <c r="D4100" s="88">
        <v>0</v>
      </c>
      <c r="E4100" s="88">
        <v>0</v>
      </c>
      <c r="F4100" s="89">
        <v>0</v>
      </c>
    </row>
    <row r="4101" spans="2:6" ht="15.6" thickBot="1">
      <c r="B4101" s="82">
        <v>1380.17</v>
      </c>
      <c r="C4101" s="86">
        <v>941.99</v>
      </c>
      <c r="D4101" s="86">
        <v>0</v>
      </c>
      <c r="E4101" s="86">
        <v>0</v>
      </c>
      <c r="F4101" s="83">
        <v>0</v>
      </c>
    </row>
    <row r="4102" spans="2:6" ht="15.6" thickBot="1">
      <c r="B4102" s="87">
        <v>1349.17</v>
      </c>
      <c r="C4102" s="88">
        <v>945.05</v>
      </c>
      <c r="D4102" s="88">
        <v>0</v>
      </c>
      <c r="E4102" s="88">
        <v>0</v>
      </c>
      <c r="F4102" s="89">
        <v>0</v>
      </c>
    </row>
    <row r="4103" spans="2:6" ht="15.6" thickBot="1">
      <c r="B4103" s="82">
        <v>1318.17</v>
      </c>
      <c r="C4103" s="86">
        <v>948.1</v>
      </c>
      <c r="D4103" s="86">
        <v>0</v>
      </c>
      <c r="E4103" s="86">
        <v>0</v>
      </c>
      <c r="F4103" s="83">
        <v>0</v>
      </c>
    </row>
    <row r="4104" spans="2:6" ht="15.6" thickBot="1">
      <c r="B4104" s="87">
        <v>1287.17</v>
      </c>
      <c r="C4104" s="88">
        <v>951.16</v>
      </c>
      <c r="D4104" s="88">
        <v>0</v>
      </c>
      <c r="E4104" s="88">
        <v>0</v>
      </c>
      <c r="F4104" s="89">
        <v>0</v>
      </c>
    </row>
    <row r="4105" spans="2:6" ht="15.6" thickBot="1">
      <c r="B4105" s="82">
        <v>1256.17</v>
      </c>
      <c r="C4105" s="86">
        <v>954.21</v>
      </c>
      <c r="D4105" s="86">
        <v>0</v>
      </c>
      <c r="E4105" s="86">
        <v>0</v>
      </c>
      <c r="F4105" s="83">
        <v>0</v>
      </c>
    </row>
    <row r="4106" spans="2:6" ht="15.6" thickBot="1">
      <c r="B4106" s="87">
        <v>1225.17</v>
      </c>
      <c r="C4106" s="88">
        <v>957.27</v>
      </c>
      <c r="D4106" s="88">
        <v>0</v>
      </c>
      <c r="E4106" s="88">
        <v>0</v>
      </c>
      <c r="F4106" s="89">
        <v>0</v>
      </c>
    </row>
    <row r="4107" spans="2:6" ht="15.6" thickBot="1">
      <c r="B4107" s="82">
        <v>1194.17</v>
      </c>
      <c r="C4107" s="86">
        <v>960.32</v>
      </c>
      <c r="D4107" s="86">
        <v>0</v>
      </c>
      <c r="E4107" s="86">
        <v>0</v>
      </c>
      <c r="F4107" s="83">
        <v>0</v>
      </c>
    </row>
    <row r="4108" spans="2:6" ht="15.6" thickBot="1">
      <c r="B4108" s="87">
        <v>1163.17</v>
      </c>
      <c r="C4108" s="88">
        <v>963.38</v>
      </c>
      <c r="D4108" s="88">
        <v>0</v>
      </c>
      <c r="E4108" s="88">
        <v>0</v>
      </c>
      <c r="F4108" s="89">
        <v>0</v>
      </c>
    </row>
    <row r="4109" spans="2:6" ht="15.6" thickBot="1">
      <c r="B4109" s="82">
        <v>1132.17</v>
      </c>
      <c r="C4109" s="86">
        <v>966.43</v>
      </c>
      <c r="D4109" s="86">
        <v>0</v>
      </c>
      <c r="E4109" s="86">
        <v>0</v>
      </c>
      <c r="F4109" s="83">
        <v>0</v>
      </c>
    </row>
    <row r="4110" spans="2:6" ht="15.6" thickBot="1">
      <c r="B4110" s="87">
        <v>1101.17</v>
      </c>
      <c r="C4110" s="88">
        <v>969.49</v>
      </c>
      <c r="D4110" s="88">
        <v>0</v>
      </c>
      <c r="E4110" s="88">
        <v>0</v>
      </c>
      <c r="F4110" s="89">
        <v>0</v>
      </c>
    </row>
    <row r="4111" spans="2:6" ht="15.6" thickBot="1">
      <c r="B4111" s="82">
        <v>1070.17</v>
      </c>
      <c r="C4111" s="86">
        <v>972.55</v>
      </c>
      <c r="D4111" s="86">
        <v>0</v>
      </c>
      <c r="E4111" s="86">
        <v>0</v>
      </c>
      <c r="F4111" s="83">
        <v>0</v>
      </c>
    </row>
    <row r="4112" spans="2:6" ht="15.6" thickBot="1">
      <c r="B4112" s="87">
        <v>1039.17</v>
      </c>
      <c r="C4112" s="88">
        <v>975.6</v>
      </c>
      <c r="D4112" s="88">
        <v>0</v>
      </c>
      <c r="E4112" s="88">
        <v>0</v>
      </c>
      <c r="F4112" s="89">
        <v>0</v>
      </c>
    </row>
    <row r="4113" spans="2:6" ht="15.6" thickBot="1">
      <c r="B4113" s="82">
        <v>1008.17</v>
      </c>
      <c r="C4113" s="86">
        <v>978.66</v>
      </c>
      <c r="D4113" s="86">
        <v>0</v>
      </c>
      <c r="E4113" s="86">
        <v>0</v>
      </c>
      <c r="F4113" s="83">
        <v>0</v>
      </c>
    </row>
    <row r="4114" spans="2:6" ht="15.6" thickBot="1">
      <c r="B4114" s="87">
        <v>977.17</v>
      </c>
      <c r="C4114" s="88">
        <v>981.71</v>
      </c>
      <c r="D4114" s="88">
        <v>0</v>
      </c>
      <c r="E4114" s="88">
        <v>0</v>
      </c>
      <c r="F4114" s="89">
        <v>0</v>
      </c>
    </row>
    <row r="4115" spans="2:6" ht="15.6" thickBot="1">
      <c r="B4115" s="82">
        <v>946.17</v>
      </c>
      <c r="C4115" s="86">
        <v>984.77</v>
      </c>
      <c r="D4115" s="86">
        <v>0</v>
      </c>
      <c r="E4115" s="86">
        <v>0</v>
      </c>
      <c r="F4115" s="83">
        <v>0</v>
      </c>
    </row>
    <row r="4116" spans="2:6" ht="15.6" thickBot="1">
      <c r="B4116" s="87">
        <v>915.17</v>
      </c>
      <c r="C4116" s="88">
        <v>987.82</v>
      </c>
      <c r="D4116" s="88">
        <v>0</v>
      </c>
      <c r="E4116" s="88">
        <v>0</v>
      </c>
      <c r="F4116" s="89">
        <v>0</v>
      </c>
    </row>
    <row r="4117" spans="2:6" ht="15.6" thickBot="1">
      <c r="B4117" s="82">
        <v>884.17</v>
      </c>
      <c r="C4117" s="86">
        <v>990.88</v>
      </c>
      <c r="D4117" s="86">
        <v>0</v>
      </c>
      <c r="E4117" s="86">
        <v>0</v>
      </c>
      <c r="F4117" s="83">
        <v>0</v>
      </c>
    </row>
    <row r="4118" spans="2:6" ht="15.6" thickBot="1">
      <c r="B4118" s="87">
        <v>853.17</v>
      </c>
      <c r="C4118" s="88">
        <v>993.94</v>
      </c>
      <c r="D4118" s="88">
        <v>0</v>
      </c>
      <c r="E4118" s="88">
        <v>0</v>
      </c>
      <c r="F4118" s="89">
        <v>0</v>
      </c>
    </row>
    <row r="4119" spans="2:6" ht="15.6" thickBot="1">
      <c r="B4119" s="82">
        <v>822.17</v>
      </c>
      <c r="C4119" s="86">
        <v>996.99</v>
      </c>
      <c r="D4119" s="86">
        <v>0</v>
      </c>
      <c r="E4119" s="86">
        <v>0</v>
      </c>
      <c r="F4119" s="83">
        <v>0</v>
      </c>
    </row>
    <row r="4120" spans="2:6" ht="15.6" thickBot="1">
      <c r="B4120" s="87">
        <v>791.17</v>
      </c>
      <c r="C4120" s="88">
        <v>1000.05</v>
      </c>
      <c r="D4120" s="88">
        <v>0</v>
      </c>
      <c r="E4120" s="88">
        <v>0</v>
      </c>
      <c r="F4120" s="89">
        <v>0</v>
      </c>
    </row>
    <row r="4121" spans="2:6" ht="15.6" thickBot="1">
      <c r="B4121" s="82">
        <v>760.17</v>
      </c>
      <c r="C4121" s="86">
        <v>1003.1</v>
      </c>
      <c r="D4121" s="86">
        <v>0</v>
      </c>
      <c r="E4121" s="86">
        <v>0</v>
      </c>
      <c r="F4121" s="83">
        <v>0</v>
      </c>
    </row>
    <row r="4122" spans="2:6" ht="15.6" thickBot="1">
      <c r="B4122" s="87">
        <v>729.17</v>
      </c>
      <c r="C4122" s="88">
        <v>1006.16</v>
      </c>
      <c r="D4122" s="88">
        <v>0</v>
      </c>
      <c r="E4122" s="88">
        <v>0</v>
      </c>
      <c r="F4122" s="89">
        <v>0</v>
      </c>
    </row>
    <row r="4123" spans="2:6" ht="15.6" thickBot="1">
      <c r="B4123" s="82">
        <v>698.17</v>
      </c>
      <c r="C4123" s="86">
        <v>1009.21</v>
      </c>
      <c r="D4123" s="86">
        <v>0</v>
      </c>
      <c r="E4123" s="86">
        <v>0</v>
      </c>
      <c r="F4123" s="83">
        <v>0</v>
      </c>
    </row>
    <row r="4124" spans="2:6" ht="15.6" thickBot="1">
      <c r="B4124" s="87">
        <v>667.17</v>
      </c>
      <c r="C4124" s="88">
        <v>1012.27</v>
      </c>
      <c r="D4124" s="88">
        <v>0</v>
      </c>
      <c r="E4124" s="88">
        <v>0</v>
      </c>
      <c r="F4124" s="89">
        <v>0</v>
      </c>
    </row>
    <row r="4125" spans="2:6" ht="15.6" thickBot="1">
      <c r="B4125" s="82">
        <v>636.16999999999996</v>
      </c>
      <c r="C4125" s="86">
        <v>1015.33</v>
      </c>
      <c r="D4125" s="86">
        <v>0</v>
      </c>
      <c r="E4125" s="86">
        <v>0</v>
      </c>
      <c r="F4125" s="83">
        <v>0</v>
      </c>
    </row>
    <row r="4126" spans="2:6" ht="15.6" thickBot="1">
      <c r="B4126" s="87">
        <v>605.16999999999996</v>
      </c>
      <c r="C4126" s="88">
        <v>1018.38</v>
      </c>
      <c r="D4126" s="88">
        <v>0</v>
      </c>
      <c r="E4126" s="88">
        <v>0</v>
      </c>
      <c r="F4126" s="89">
        <v>0</v>
      </c>
    </row>
    <row r="4127" spans="2:6" ht="15.6" thickBot="1">
      <c r="B4127" s="82">
        <v>574.16999999999996</v>
      </c>
      <c r="C4127" s="86">
        <v>1021.44</v>
      </c>
      <c r="D4127" s="86">
        <v>0</v>
      </c>
      <c r="E4127" s="86">
        <v>0</v>
      </c>
      <c r="F4127" s="83">
        <v>0</v>
      </c>
    </row>
    <row r="4128" spans="2:6" ht="15.6" thickBot="1">
      <c r="B4128" s="87">
        <v>543.16999999999996</v>
      </c>
      <c r="C4128" s="88">
        <v>1024.49</v>
      </c>
      <c r="D4128" s="88">
        <v>0</v>
      </c>
      <c r="E4128" s="88">
        <v>0</v>
      </c>
      <c r="F4128" s="89">
        <v>0</v>
      </c>
    </row>
    <row r="4129" spans="2:6" ht="15.6" thickBot="1">
      <c r="B4129" s="82">
        <v>512.16999999999996</v>
      </c>
      <c r="C4129" s="86">
        <v>1027.55</v>
      </c>
      <c r="D4129" s="86">
        <v>0</v>
      </c>
      <c r="E4129" s="86">
        <v>0</v>
      </c>
      <c r="F4129" s="83">
        <v>0</v>
      </c>
    </row>
    <row r="4130" spans="2:6" ht="15.6" thickBot="1">
      <c r="B4130" s="87">
        <v>481.17</v>
      </c>
      <c r="C4130" s="88">
        <v>1030.6099999999999</v>
      </c>
      <c r="D4130" s="88">
        <v>0</v>
      </c>
      <c r="E4130" s="88">
        <v>0</v>
      </c>
      <c r="F4130" s="89">
        <v>0</v>
      </c>
    </row>
    <row r="4131" spans="2:6" ht="15.6" thickBot="1">
      <c r="B4131" s="82">
        <v>450.17</v>
      </c>
      <c r="C4131" s="86">
        <v>1033.67</v>
      </c>
      <c r="D4131" s="86">
        <v>0</v>
      </c>
      <c r="E4131" s="86">
        <v>0</v>
      </c>
      <c r="F4131" s="83">
        <v>0</v>
      </c>
    </row>
    <row r="4132" spans="2:6" ht="15.6" thickBot="1">
      <c r="B4132" s="87">
        <v>419.17</v>
      </c>
      <c r="C4132" s="88">
        <v>1036.72</v>
      </c>
      <c r="D4132" s="88">
        <v>0</v>
      </c>
      <c r="E4132" s="88">
        <v>0</v>
      </c>
      <c r="F4132" s="89">
        <v>0</v>
      </c>
    </row>
    <row r="4133" spans="2:6" ht="15.6" thickBot="1">
      <c r="B4133" s="82">
        <v>388.17</v>
      </c>
      <c r="C4133" s="86">
        <v>1039.78</v>
      </c>
      <c r="D4133" s="86">
        <v>0</v>
      </c>
      <c r="E4133" s="86">
        <v>0</v>
      </c>
      <c r="F4133" s="83">
        <v>0</v>
      </c>
    </row>
    <row r="4134" spans="2:6" ht="15.6" thickBot="1">
      <c r="B4134" s="87">
        <v>357.17</v>
      </c>
      <c r="C4134" s="88">
        <v>1042.8399999999999</v>
      </c>
      <c r="D4134" s="88">
        <v>0</v>
      </c>
      <c r="E4134" s="88">
        <v>0</v>
      </c>
      <c r="F4134" s="89">
        <v>0</v>
      </c>
    </row>
    <row r="4135" spans="2:6" ht="15.6" thickBot="1">
      <c r="B4135" s="82">
        <v>326.17</v>
      </c>
      <c r="C4135" s="86">
        <v>1045.8900000000001</v>
      </c>
      <c r="D4135" s="86">
        <v>0</v>
      </c>
      <c r="E4135" s="86">
        <v>0</v>
      </c>
      <c r="F4135" s="83">
        <v>0</v>
      </c>
    </row>
    <row r="4136" spans="2:6" ht="15.6" thickBot="1">
      <c r="B4136" s="87">
        <v>295.17</v>
      </c>
      <c r="C4136" s="88">
        <v>1048.95</v>
      </c>
      <c r="D4136" s="88">
        <v>0</v>
      </c>
      <c r="E4136" s="88">
        <v>0</v>
      </c>
      <c r="F4136" s="89">
        <v>0</v>
      </c>
    </row>
    <row r="4137" spans="2:6" ht="15.6" thickBot="1">
      <c r="B4137" s="82">
        <v>264.17</v>
      </c>
      <c r="C4137" s="86">
        <v>1052.01</v>
      </c>
      <c r="D4137" s="86">
        <v>0</v>
      </c>
      <c r="E4137" s="86">
        <v>0</v>
      </c>
      <c r="F4137" s="83">
        <v>0</v>
      </c>
    </row>
    <row r="4138" spans="2:6" ht="15.6" thickBot="1">
      <c r="B4138" s="87">
        <v>233.17</v>
      </c>
      <c r="C4138" s="88">
        <v>1055.06</v>
      </c>
      <c r="D4138" s="88">
        <v>0</v>
      </c>
      <c r="E4138" s="88">
        <v>0</v>
      </c>
      <c r="F4138" s="89">
        <v>0</v>
      </c>
    </row>
    <row r="4139" spans="2:6" ht="15.6" thickBot="1">
      <c r="B4139" s="82">
        <v>202.17</v>
      </c>
      <c r="C4139" s="86">
        <v>1058.1199999999999</v>
      </c>
      <c r="D4139" s="86">
        <v>0</v>
      </c>
      <c r="E4139" s="86">
        <v>0</v>
      </c>
      <c r="F4139" s="83">
        <v>0</v>
      </c>
    </row>
    <row r="4140" spans="2:6" ht="15.6" thickBot="1">
      <c r="B4140" s="87">
        <v>171.17</v>
      </c>
      <c r="C4140" s="88">
        <v>1061.18</v>
      </c>
      <c r="D4140" s="88">
        <v>0</v>
      </c>
      <c r="E4140" s="88">
        <v>0</v>
      </c>
      <c r="F4140" s="89">
        <v>0</v>
      </c>
    </row>
    <row r="4141" spans="2:6" ht="15.6" thickBot="1">
      <c r="B4141" s="82">
        <v>140.16999999999999</v>
      </c>
      <c r="C4141" s="86">
        <v>1064.23</v>
      </c>
      <c r="D4141" s="86">
        <v>0</v>
      </c>
      <c r="E4141" s="86">
        <v>0</v>
      </c>
      <c r="F4141" s="83">
        <v>0</v>
      </c>
    </row>
    <row r="4142" spans="2:6" ht="15.6" thickBot="1">
      <c r="B4142" s="87">
        <v>109.17</v>
      </c>
      <c r="C4142" s="88">
        <v>1067.29</v>
      </c>
      <c r="D4142" s="88">
        <v>0</v>
      </c>
      <c r="E4142" s="88">
        <v>0</v>
      </c>
      <c r="F4142" s="89">
        <v>0</v>
      </c>
    </row>
    <row r="4143" spans="2:6" ht="15.6" thickBot="1">
      <c r="B4143" s="82">
        <v>78.17</v>
      </c>
      <c r="C4143" s="86">
        <v>1070.3499999999999</v>
      </c>
      <c r="D4143" s="86">
        <v>0</v>
      </c>
      <c r="E4143" s="86">
        <v>0</v>
      </c>
      <c r="F4143" s="83">
        <v>0</v>
      </c>
    </row>
    <row r="4144" spans="2:6" ht="15.6" thickBot="1">
      <c r="B4144" s="87">
        <v>47.17</v>
      </c>
      <c r="C4144" s="88">
        <v>1073.4100000000001</v>
      </c>
      <c r="D4144" s="88">
        <v>0</v>
      </c>
      <c r="E4144" s="88">
        <v>0</v>
      </c>
      <c r="F4144" s="89">
        <v>0</v>
      </c>
    </row>
    <row r="4145" spans="2:6" ht="15.6" thickBot="1">
      <c r="B4145" s="82">
        <v>16.170000000000002</v>
      </c>
      <c r="C4145" s="86">
        <v>1076.47</v>
      </c>
      <c r="D4145" s="86">
        <v>0</v>
      </c>
      <c r="E4145" s="86">
        <v>0</v>
      </c>
      <c r="F4145" s="83">
        <v>0</v>
      </c>
    </row>
    <row r="4146" spans="2:6" ht="15.6" thickBot="1">
      <c r="B4146" s="87">
        <v>0</v>
      </c>
      <c r="C4146" s="88">
        <v>1078.06</v>
      </c>
      <c r="D4146" s="88">
        <v>0</v>
      </c>
      <c r="E4146" s="88">
        <v>0</v>
      </c>
      <c r="F4146" s="89">
        <v>0</v>
      </c>
    </row>
    <row r="4147" spans="2:6" ht="15.6" thickBot="1">
      <c r="B4147" s="82">
        <v>9000</v>
      </c>
      <c r="C4147" s="86">
        <v>0</v>
      </c>
      <c r="D4147" s="86">
        <v>0</v>
      </c>
      <c r="E4147" s="86">
        <v>0</v>
      </c>
      <c r="F4147" s="83">
        <v>0</v>
      </c>
    </row>
    <row r="4148" spans="2:6" ht="15.6" thickBot="1">
      <c r="B4148" s="87">
        <v>8999.5300000000007</v>
      </c>
      <c r="C4148" s="88">
        <v>0</v>
      </c>
      <c r="D4148" s="88">
        <v>0</v>
      </c>
      <c r="E4148" s="88">
        <v>0</v>
      </c>
      <c r="F4148" s="89">
        <v>0</v>
      </c>
    </row>
    <row r="4149" spans="2:6" ht="15.6" thickBot="1">
      <c r="B4149" s="82">
        <v>8999.52</v>
      </c>
      <c r="C4149" s="86">
        <v>0</v>
      </c>
      <c r="D4149" s="86">
        <v>0</v>
      </c>
      <c r="E4149" s="86">
        <v>0</v>
      </c>
      <c r="F4149" s="83">
        <v>0</v>
      </c>
    </row>
    <row r="4150" spans="2:6" ht="15.6" thickBot="1">
      <c r="B4150" s="87">
        <v>8999.0499999999993</v>
      </c>
      <c r="C4150" s="88">
        <v>0</v>
      </c>
      <c r="D4150" s="88">
        <v>0</v>
      </c>
      <c r="E4150" s="88">
        <v>0</v>
      </c>
      <c r="F4150" s="89">
        <v>0</v>
      </c>
    </row>
    <row r="4151" spans="2:6" ht="15.6" thickBot="1">
      <c r="B4151" s="82">
        <v>8989.2000000000007</v>
      </c>
      <c r="C4151" s="86">
        <v>0.28999999999999998</v>
      </c>
      <c r="D4151" s="86">
        <v>0</v>
      </c>
      <c r="E4151" s="86">
        <v>0</v>
      </c>
      <c r="F4151" s="83">
        <v>0</v>
      </c>
    </row>
    <row r="4152" spans="2:6" ht="15.6" thickBot="1">
      <c r="B4152" s="87">
        <v>8979.36</v>
      </c>
      <c r="C4152" s="88">
        <v>0.59</v>
      </c>
      <c r="D4152" s="88">
        <v>0</v>
      </c>
      <c r="E4152" s="88">
        <v>0</v>
      </c>
      <c r="F4152" s="89">
        <v>0</v>
      </c>
    </row>
    <row r="4153" spans="2:6" ht="15.6" thickBot="1">
      <c r="B4153" s="82">
        <v>8975.17</v>
      </c>
      <c r="C4153" s="86">
        <v>0.71</v>
      </c>
      <c r="D4153" s="86">
        <v>0</v>
      </c>
      <c r="E4153" s="86">
        <v>0</v>
      </c>
      <c r="F4153" s="83">
        <v>0</v>
      </c>
    </row>
    <row r="4154" spans="2:6" ht="15.6" thickBot="1">
      <c r="B4154" s="87">
        <v>8973.5</v>
      </c>
      <c r="C4154" s="88">
        <v>0.78</v>
      </c>
      <c r="D4154" s="88">
        <v>0</v>
      </c>
      <c r="E4154" s="88">
        <v>0</v>
      </c>
      <c r="F4154" s="89">
        <v>0</v>
      </c>
    </row>
    <row r="4155" spans="2:6" ht="15.6" thickBot="1">
      <c r="B4155" s="82">
        <v>8963.66</v>
      </c>
      <c r="C4155" s="86">
        <v>1.2</v>
      </c>
      <c r="D4155" s="86">
        <v>0</v>
      </c>
      <c r="E4155" s="86">
        <v>0</v>
      </c>
      <c r="F4155" s="83">
        <v>0</v>
      </c>
    </row>
    <row r="4156" spans="2:6" ht="15.6" thickBot="1">
      <c r="B4156" s="87">
        <v>8953.82</v>
      </c>
      <c r="C4156" s="88">
        <v>1.62</v>
      </c>
      <c r="D4156" s="88">
        <v>0</v>
      </c>
      <c r="E4156" s="88">
        <v>0</v>
      </c>
      <c r="F4156" s="89">
        <v>0</v>
      </c>
    </row>
    <row r="4157" spans="2:6" ht="15.6" thickBot="1">
      <c r="B4157" s="82">
        <v>8944.5</v>
      </c>
      <c r="C4157" s="86">
        <v>2.02</v>
      </c>
      <c r="D4157" s="86">
        <v>0</v>
      </c>
      <c r="E4157" s="86">
        <v>0</v>
      </c>
      <c r="F4157" s="83">
        <v>0</v>
      </c>
    </row>
    <row r="4158" spans="2:6" ht="15.6" thickBot="1">
      <c r="B4158" s="87">
        <v>8944.17</v>
      </c>
      <c r="C4158" s="88">
        <v>2.0299999999999998</v>
      </c>
      <c r="D4158" s="88">
        <v>0</v>
      </c>
      <c r="E4158" s="88">
        <v>0</v>
      </c>
      <c r="F4158" s="89">
        <v>0</v>
      </c>
    </row>
    <row r="4159" spans="2:6" ht="15.6" thickBot="1">
      <c r="B4159" s="82">
        <v>8942.5</v>
      </c>
      <c r="C4159" s="86">
        <v>2.11</v>
      </c>
      <c r="D4159" s="86">
        <v>0</v>
      </c>
      <c r="E4159" s="86">
        <v>0</v>
      </c>
      <c r="F4159" s="83">
        <v>0</v>
      </c>
    </row>
    <row r="4160" spans="2:6" ht="15.6" thickBot="1">
      <c r="B4160" s="87">
        <v>8932.66</v>
      </c>
      <c r="C4160" s="88">
        <v>2.5499999999999998</v>
      </c>
      <c r="D4160" s="88">
        <v>0</v>
      </c>
      <c r="E4160" s="88">
        <v>0</v>
      </c>
      <c r="F4160" s="89">
        <v>0</v>
      </c>
    </row>
    <row r="4161" spans="2:6" ht="15.6" thickBot="1">
      <c r="B4161" s="82">
        <v>8922.82</v>
      </c>
      <c r="C4161" s="86">
        <v>3</v>
      </c>
      <c r="D4161" s="86">
        <v>0</v>
      </c>
      <c r="E4161" s="86">
        <v>0</v>
      </c>
      <c r="F4161" s="83">
        <v>0</v>
      </c>
    </row>
    <row r="4162" spans="2:6" ht="15.6" thickBot="1">
      <c r="B4162" s="87">
        <v>8913.5</v>
      </c>
      <c r="C4162" s="88">
        <v>3.42</v>
      </c>
      <c r="D4162" s="88">
        <v>0</v>
      </c>
      <c r="E4162" s="88">
        <v>0</v>
      </c>
      <c r="F4162" s="89">
        <v>0</v>
      </c>
    </row>
    <row r="4163" spans="2:6" ht="15.6" thickBot="1">
      <c r="B4163" s="82">
        <v>8913.17</v>
      </c>
      <c r="C4163" s="86">
        <v>3.43</v>
      </c>
      <c r="D4163" s="86">
        <v>0</v>
      </c>
      <c r="E4163" s="86">
        <v>0</v>
      </c>
      <c r="F4163" s="83">
        <v>0</v>
      </c>
    </row>
    <row r="4164" spans="2:6" ht="15.6" thickBot="1">
      <c r="B4164" s="87">
        <v>8911.5</v>
      </c>
      <c r="C4164" s="88">
        <v>3.5</v>
      </c>
      <c r="D4164" s="88">
        <v>0</v>
      </c>
      <c r="E4164" s="88">
        <v>0</v>
      </c>
      <c r="F4164" s="89">
        <v>0</v>
      </c>
    </row>
    <row r="4165" spans="2:6" ht="15.6" thickBot="1">
      <c r="B4165" s="82">
        <v>8901.66</v>
      </c>
      <c r="C4165" s="86">
        <v>3.92</v>
      </c>
      <c r="D4165" s="86">
        <v>0</v>
      </c>
      <c r="E4165" s="86">
        <v>0</v>
      </c>
      <c r="F4165" s="83">
        <v>0</v>
      </c>
    </row>
    <row r="4166" spans="2:6" ht="15.6" thickBot="1">
      <c r="B4166" s="87">
        <v>8891.82</v>
      </c>
      <c r="C4166" s="88">
        <v>4.34</v>
      </c>
      <c r="D4166" s="88">
        <v>0</v>
      </c>
      <c r="E4166" s="88">
        <v>0</v>
      </c>
      <c r="F4166" s="89">
        <v>0</v>
      </c>
    </row>
    <row r="4167" spans="2:6" ht="15.6" thickBot="1">
      <c r="B4167" s="82">
        <v>8882.5</v>
      </c>
      <c r="C4167" s="86">
        <v>4.7300000000000004</v>
      </c>
      <c r="D4167" s="86">
        <v>0</v>
      </c>
      <c r="E4167" s="86">
        <v>0</v>
      </c>
      <c r="F4167" s="83">
        <v>0</v>
      </c>
    </row>
    <row r="4168" spans="2:6" ht="15.6" thickBot="1">
      <c r="B4168" s="87">
        <v>8882.17</v>
      </c>
      <c r="C4168" s="88">
        <v>4.75</v>
      </c>
      <c r="D4168" s="88">
        <v>0</v>
      </c>
      <c r="E4168" s="88">
        <v>0</v>
      </c>
      <c r="F4168" s="89">
        <v>0</v>
      </c>
    </row>
    <row r="4169" spans="2:6" ht="15.6" thickBot="1">
      <c r="B4169" s="82">
        <v>8880.5</v>
      </c>
      <c r="C4169" s="86">
        <v>4.82</v>
      </c>
      <c r="D4169" s="86">
        <v>0</v>
      </c>
      <c r="E4169" s="86">
        <v>0</v>
      </c>
      <c r="F4169" s="83">
        <v>0</v>
      </c>
    </row>
    <row r="4170" spans="2:6" ht="15.6" thickBot="1">
      <c r="B4170" s="87">
        <v>8870.66</v>
      </c>
      <c r="C4170" s="88">
        <v>5.24</v>
      </c>
      <c r="D4170" s="88">
        <v>0</v>
      </c>
      <c r="E4170" s="88">
        <v>0</v>
      </c>
      <c r="F4170" s="89">
        <v>0</v>
      </c>
    </row>
    <row r="4171" spans="2:6" ht="15.6" thickBot="1">
      <c r="B4171" s="82">
        <v>8860.82</v>
      </c>
      <c r="C4171" s="86">
        <v>5.65</v>
      </c>
      <c r="D4171" s="86">
        <v>0</v>
      </c>
      <c r="E4171" s="86">
        <v>0</v>
      </c>
      <c r="F4171" s="83">
        <v>0</v>
      </c>
    </row>
    <row r="4172" spans="2:6" ht="15.6" thickBot="1">
      <c r="B4172" s="87">
        <v>8851.5</v>
      </c>
      <c r="C4172" s="88">
        <v>6.05</v>
      </c>
      <c r="D4172" s="88">
        <v>0</v>
      </c>
      <c r="E4172" s="88">
        <v>0</v>
      </c>
      <c r="F4172" s="89">
        <v>0</v>
      </c>
    </row>
    <row r="4173" spans="2:6" ht="15.6" thickBot="1">
      <c r="B4173" s="82">
        <v>8851.17</v>
      </c>
      <c r="C4173" s="86">
        <v>6.06</v>
      </c>
      <c r="D4173" s="86">
        <v>0</v>
      </c>
      <c r="E4173" s="86">
        <v>0</v>
      </c>
      <c r="F4173" s="83">
        <v>0</v>
      </c>
    </row>
    <row r="4174" spans="2:6" ht="15.6" thickBot="1">
      <c r="B4174" s="87">
        <v>8849.5</v>
      </c>
      <c r="C4174" s="88">
        <v>6.13</v>
      </c>
      <c r="D4174" s="88">
        <v>0</v>
      </c>
      <c r="E4174" s="88">
        <v>0</v>
      </c>
      <c r="F4174" s="89">
        <v>0</v>
      </c>
    </row>
    <row r="4175" spans="2:6" ht="15.6" thickBot="1">
      <c r="B4175" s="82">
        <v>8839.66</v>
      </c>
      <c r="C4175" s="86">
        <v>6.55</v>
      </c>
      <c r="D4175" s="86">
        <v>0</v>
      </c>
      <c r="E4175" s="86">
        <v>0</v>
      </c>
      <c r="F4175" s="83">
        <v>0</v>
      </c>
    </row>
    <row r="4176" spans="2:6" ht="15.6" thickBot="1">
      <c r="B4176" s="87">
        <v>8829.82</v>
      </c>
      <c r="C4176" s="88">
        <v>6.97</v>
      </c>
      <c r="D4176" s="88">
        <v>0</v>
      </c>
      <c r="E4176" s="88">
        <v>0</v>
      </c>
      <c r="F4176" s="89">
        <v>0</v>
      </c>
    </row>
    <row r="4177" spans="2:6" ht="15.6" thickBot="1">
      <c r="B4177" s="82">
        <v>8820.5</v>
      </c>
      <c r="C4177" s="86">
        <v>7.36</v>
      </c>
      <c r="D4177" s="86">
        <v>0</v>
      </c>
      <c r="E4177" s="86">
        <v>0</v>
      </c>
      <c r="F4177" s="83">
        <v>0</v>
      </c>
    </row>
    <row r="4178" spans="2:6" ht="15.6" thickBot="1">
      <c r="B4178" s="87">
        <v>8820.17</v>
      </c>
      <c r="C4178" s="88">
        <v>7.38</v>
      </c>
      <c r="D4178" s="88">
        <v>0</v>
      </c>
      <c r="E4178" s="88">
        <v>0</v>
      </c>
      <c r="F4178" s="89">
        <v>0</v>
      </c>
    </row>
    <row r="4179" spans="2:6" ht="15.6" thickBot="1">
      <c r="B4179" s="82">
        <v>8789.17</v>
      </c>
      <c r="C4179" s="86">
        <v>9.1300000000000008</v>
      </c>
      <c r="D4179" s="86">
        <v>0</v>
      </c>
      <c r="E4179" s="86">
        <v>0</v>
      </c>
      <c r="F4179" s="83">
        <v>0</v>
      </c>
    </row>
    <row r="4180" spans="2:6" ht="15.6" thickBot="1">
      <c r="B4180" s="87">
        <v>8758.17</v>
      </c>
      <c r="C4180" s="88">
        <v>10.89</v>
      </c>
      <c r="D4180" s="88">
        <v>0</v>
      </c>
      <c r="E4180" s="88">
        <v>0</v>
      </c>
      <c r="F4180" s="89">
        <v>0</v>
      </c>
    </row>
    <row r="4181" spans="2:6" ht="15.6" thickBot="1">
      <c r="B4181" s="82">
        <v>8727.17</v>
      </c>
      <c r="C4181" s="86">
        <v>12.64</v>
      </c>
      <c r="D4181" s="86">
        <v>0</v>
      </c>
      <c r="E4181" s="86">
        <v>0</v>
      </c>
      <c r="F4181" s="83">
        <v>0</v>
      </c>
    </row>
    <row r="4182" spans="2:6" ht="15.6" thickBot="1">
      <c r="B4182" s="87">
        <v>8696.17</v>
      </c>
      <c r="C4182" s="88">
        <v>14.39</v>
      </c>
      <c r="D4182" s="88">
        <v>0</v>
      </c>
      <c r="E4182" s="88">
        <v>0</v>
      </c>
      <c r="F4182" s="89">
        <v>0</v>
      </c>
    </row>
    <row r="4183" spans="2:6" ht="15.6" thickBot="1">
      <c r="B4183" s="82">
        <v>8665.17</v>
      </c>
      <c r="C4183" s="86">
        <v>16.14</v>
      </c>
      <c r="D4183" s="86">
        <v>0</v>
      </c>
      <c r="E4183" s="86">
        <v>0</v>
      </c>
      <c r="F4183" s="83">
        <v>0</v>
      </c>
    </row>
    <row r="4184" spans="2:6" ht="15.6" thickBot="1">
      <c r="B4184" s="87">
        <v>8634.17</v>
      </c>
      <c r="C4184" s="88">
        <v>17.89</v>
      </c>
      <c r="D4184" s="88">
        <v>0</v>
      </c>
      <c r="E4184" s="88">
        <v>0</v>
      </c>
      <c r="F4184" s="89">
        <v>0</v>
      </c>
    </row>
    <row r="4185" spans="2:6" ht="15.6" thickBot="1">
      <c r="B4185" s="82">
        <v>8603.17</v>
      </c>
      <c r="C4185" s="86">
        <v>19.64</v>
      </c>
      <c r="D4185" s="86">
        <v>0</v>
      </c>
      <c r="E4185" s="86">
        <v>0</v>
      </c>
      <c r="F4185" s="83">
        <v>0</v>
      </c>
    </row>
    <row r="4186" spans="2:6" ht="15.6" thickBot="1">
      <c r="B4186" s="87">
        <v>8572.17</v>
      </c>
      <c r="C4186" s="88">
        <v>21.38</v>
      </c>
      <c r="D4186" s="88">
        <v>0</v>
      </c>
      <c r="E4186" s="88">
        <v>0</v>
      </c>
      <c r="F4186" s="89">
        <v>0</v>
      </c>
    </row>
    <row r="4187" spans="2:6" ht="15.6" thickBot="1">
      <c r="B4187" s="82">
        <v>8541.17</v>
      </c>
      <c r="C4187" s="86">
        <v>23.12</v>
      </c>
      <c r="D4187" s="86">
        <v>0</v>
      </c>
      <c r="E4187" s="86">
        <v>0</v>
      </c>
      <c r="F4187" s="83">
        <v>0</v>
      </c>
    </row>
    <row r="4188" spans="2:6" ht="15.6" thickBot="1">
      <c r="B4188" s="87">
        <v>8510.17</v>
      </c>
      <c r="C4188" s="88">
        <v>24.87</v>
      </c>
      <c r="D4188" s="88">
        <v>0</v>
      </c>
      <c r="E4188" s="88">
        <v>0</v>
      </c>
      <c r="F4188" s="89">
        <v>0</v>
      </c>
    </row>
    <row r="4189" spans="2:6" ht="15.6" thickBot="1">
      <c r="B4189" s="82">
        <v>8479.17</v>
      </c>
      <c r="C4189" s="86">
        <v>26.61</v>
      </c>
      <c r="D4189" s="86">
        <v>0</v>
      </c>
      <c r="E4189" s="86">
        <v>0</v>
      </c>
      <c r="F4189" s="83">
        <v>0</v>
      </c>
    </row>
    <row r="4190" spans="2:6" ht="15.6" thickBot="1">
      <c r="B4190" s="87">
        <v>8448.17</v>
      </c>
      <c r="C4190" s="88">
        <v>28.35</v>
      </c>
      <c r="D4190" s="88">
        <v>0</v>
      </c>
      <c r="E4190" s="88">
        <v>0</v>
      </c>
      <c r="F4190" s="89">
        <v>0</v>
      </c>
    </row>
    <row r="4191" spans="2:6" ht="15.6" thickBot="1">
      <c r="B4191" s="82">
        <v>8417.17</v>
      </c>
      <c r="C4191" s="86">
        <v>30.09</v>
      </c>
      <c r="D4191" s="86">
        <v>0</v>
      </c>
      <c r="E4191" s="86">
        <v>0</v>
      </c>
      <c r="F4191" s="83">
        <v>0</v>
      </c>
    </row>
    <row r="4192" spans="2:6" ht="15.6" thickBot="1">
      <c r="B4192" s="87">
        <v>8386.17</v>
      </c>
      <c r="C4192" s="88">
        <v>31.82</v>
      </c>
      <c r="D4192" s="88">
        <v>0</v>
      </c>
      <c r="E4192" s="88">
        <v>0</v>
      </c>
      <c r="F4192" s="89">
        <v>0</v>
      </c>
    </row>
    <row r="4193" spans="2:6" ht="15.6" thickBot="1">
      <c r="B4193" s="82">
        <v>8355.17</v>
      </c>
      <c r="C4193" s="86">
        <v>33.56</v>
      </c>
      <c r="D4193" s="86">
        <v>0</v>
      </c>
      <c r="E4193" s="86">
        <v>0</v>
      </c>
      <c r="F4193" s="83">
        <v>0</v>
      </c>
    </row>
    <row r="4194" spans="2:6" ht="15.6" thickBot="1">
      <c r="B4194" s="87">
        <v>8324.17</v>
      </c>
      <c r="C4194" s="88">
        <v>35.29</v>
      </c>
      <c r="D4194" s="88">
        <v>0</v>
      </c>
      <c r="E4194" s="88">
        <v>0</v>
      </c>
      <c r="F4194" s="89">
        <v>0</v>
      </c>
    </row>
    <row r="4195" spans="2:6" ht="15.6" thickBot="1">
      <c r="B4195" s="82">
        <v>8293.17</v>
      </c>
      <c r="C4195" s="86">
        <v>37.020000000000003</v>
      </c>
      <c r="D4195" s="86">
        <v>0</v>
      </c>
      <c r="E4195" s="86">
        <v>0</v>
      </c>
      <c r="F4195" s="83">
        <v>0</v>
      </c>
    </row>
    <row r="4196" spans="2:6" ht="15.6" thickBot="1">
      <c r="B4196" s="87">
        <v>8262.17</v>
      </c>
      <c r="C4196" s="88">
        <v>38.75</v>
      </c>
      <c r="D4196" s="88">
        <v>0</v>
      </c>
      <c r="E4196" s="88">
        <v>0</v>
      </c>
      <c r="F4196" s="89">
        <v>0</v>
      </c>
    </row>
    <row r="4197" spans="2:6" ht="15.6" thickBot="1">
      <c r="B4197" s="82">
        <v>8231.17</v>
      </c>
      <c r="C4197" s="86">
        <v>40.479999999999997</v>
      </c>
      <c r="D4197" s="86">
        <v>0</v>
      </c>
      <c r="E4197" s="86">
        <v>0</v>
      </c>
      <c r="F4197" s="83">
        <v>0</v>
      </c>
    </row>
    <row r="4198" spans="2:6" ht="15.6" thickBot="1">
      <c r="B4198" s="87">
        <v>8200.17</v>
      </c>
      <c r="C4198" s="88">
        <v>42.21</v>
      </c>
      <c r="D4198" s="88">
        <v>0</v>
      </c>
      <c r="E4198" s="88">
        <v>0</v>
      </c>
      <c r="F4198" s="89">
        <v>0</v>
      </c>
    </row>
    <row r="4199" spans="2:6" ht="15.6" thickBot="1">
      <c r="B4199" s="82">
        <v>8169.17</v>
      </c>
      <c r="C4199" s="86">
        <v>43.94</v>
      </c>
      <c r="D4199" s="86">
        <v>0</v>
      </c>
      <c r="E4199" s="86">
        <v>0</v>
      </c>
      <c r="F4199" s="83">
        <v>0</v>
      </c>
    </row>
    <row r="4200" spans="2:6" ht="15.6" thickBot="1">
      <c r="B4200" s="87">
        <v>8138.17</v>
      </c>
      <c r="C4200" s="88">
        <v>45.66</v>
      </c>
      <c r="D4200" s="88">
        <v>0</v>
      </c>
      <c r="E4200" s="88">
        <v>0</v>
      </c>
      <c r="F4200" s="89">
        <v>0</v>
      </c>
    </row>
    <row r="4201" spans="2:6" ht="15.6" thickBot="1">
      <c r="B4201" s="82">
        <v>8107.17</v>
      </c>
      <c r="C4201" s="86">
        <v>47.38</v>
      </c>
      <c r="D4201" s="86">
        <v>0</v>
      </c>
      <c r="E4201" s="86">
        <v>0</v>
      </c>
      <c r="F4201" s="83">
        <v>0</v>
      </c>
    </row>
    <row r="4202" spans="2:6" ht="15.6" thickBot="1">
      <c r="B4202" s="87">
        <v>8076.17</v>
      </c>
      <c r="C4202" s="88">
        <v>49.1</v>
      </c>
      <c r="D4202" s="88">
        <v>0</v>
      </c>
      <c r="E4202" s="88">
        <v>0</v>
      </c>
      <c r="F4202" s="89">
        <v>0</v>
      </c>
    </row>
    <row r="4203" spans="2:6" ht="15.6" thickBot="1">
      <c r="B4203" s="82">
        <v>8045.17</v>
      </c>
      <c r="C4203" s="86">
        <v>50.83</v>
      </c>
      <c r="D4203" s="86">
        <v>0</v>
      </c>
      <c r="E4203" s="86">
        <v>0</v>
      </c>
      <c r="F4203" s="83">
        <v>0</v>
      </c>
    </row>
    <row r="4204" spans="2:6" ht="15.6" thickBot="1">
      <c r="B4204" s="87">
        <v>8014.17</v>
      </c>
      <c r="C4204" s="88">
        <v>52.54</v>
      </c>
      <c r="D4204" s="88">
        <v>0</v>
      </c>
      <c r="E4204" s="88">
        <v>0</v>
      </c>
      <c r="F4204" s="89">
        <v>0</v>
      </c>
    </row>
    <row r="4205" spans="2:6" ht="15.6" thickBot="1">
      <c r="B4205" s="82">
        <v>7983.17</v>
      </c>
      <c r="C4205" s="86">
        <v>54.26</v>
      </c>
      <c r="D4205" s="86">
        <v>0</v>
      </c>
      <c r="E4205" s="86">
        <v>0</v>
      </c>
      <c r="F4205" s="83">
        <v>0</v>
      </c>
    </row>
    <row r="4206" spans="2:6" ht="15.6" thickBot="1">
      <c r="B4206" s="87">
        <v>7952.17</v>
      </c>
      <c r="C4206" s="88">
        <v>55.98</v>
      </c>
      <c r="D4206" s="88">
        <v>0</v>
      </c>
      <c r="E4206" s="88">
        <v>0</v>
      </c>
      <c r="F4206" s="89">
        <v>0</v>
      </c>
    </row>
    <row r="4207" spans="2:6" ht="15.6" thickBot="1">
      <c r="B4207" s="82">
        <v>7921.17</v>
      </c>
      <c r="C4207" s="86">
        <v>57.69</v>
      </c>
      <c r="D4207" s="86">
        <v>0</v>
      </c>
      <c r="E4207" s="86">
        <v>0</v>
      </c>
      <c r="F4207" s="83">
        <v>0</v>
      </c>
    </row>
    <row r="4208" spans="2:6" ht="15.6" thickBot="1">
      <c r="B4208" s="87">
        <v>7890.17</v>
      </c>
      <c r="C4208" s="88">
        <v>59.4</v>
      </c>
      <c r="D4208" s="88">
        <v>0</v>
      </c>
      <c r="E4208" s="88">
        <v>0</v>
      </c>
      <c r="F4208" s="89">
        <v>0</v>
      </c>
    </row>
    <row r="4209" spans="2:6" ht="15.6" thickBot="1">
      <c r="B4209" s="82">
        <v>7859.17</v>
      </c>
      <c r="C4209" s="86">
        <v>61.12</v>
      </c>
      <c r="D4209" s="86">
        <v>0</v>
      </c>
      <c r="E4209" s="86">
        <v>0</v>
      </c>
      <c r="F4209" s="83">
        <v>0</v>
      </c>
    </row>
    <row r="4210" spans="2:6" ht="15.6" thickBot="1">
      <c r="B4210" s="87">
        <v>7828.17</v>
      </c>
      <c r="C4210" s="88">
        <v>62.83</v>
      </c>
      <c r="D4210" s="88">
        <v>0</v>
      </c>
      <c r="E4210" s="88">
        <v>0</v>
      </c>
      <c r="F4210" s="89">
        <v>0</v>
      </c>
    </row>
    <row r="4211" spans="2:6" ht="15.6" thickBot="1">
      <c r="B4211" s="82">
        <v>7797.17</v>
      </c>
      <c r="C4211" s="86">
        <v>64.53</v>
      </c>
      <c r="D4211" s="86">
        <v>0</v>
      </c>
      <c r="E4211" s="86">
        <v>0</v>
      </c>
      <c r="F4211" s="83">
        <v>0</v>
      </c>
    </row>
    <row r="4212" spans="2:6" ht="15.6" thickBot="1">
      <c r="B4212" s="87">
        <v>7766.17</v>
      </c>
      <c r="C4212" s="88">
        <v>66.239999999999995</v>
      </c>
      <c r="D4212" s="88">
        <v>0</v>
      </c>
      <c r="E4212" s="88">
        <v>0</v>
      </c>
      <c r="F4212" s="89">
        <v>0</v>
      </c>
    </row>
    <row r="4213" spans="2:6" ht="15.6" thickBot="1">
      <c r="B4213" s="82">
        <v>7735.17</v>
      </c>
      <c r="C4213" s="86">
        <v>67.95</v>
      </c>
      <c r="D4213" s="86">
        <v>0</v>
      </c>
      <c r="E4213" s="86">
        <v>0</v>
      </c>
      <c r="F4213" s="83">
        <v>0</v>
      </c>
    </row>
    <row r="4214" spans="2:6" ht="15.6" thickBot="1">
      <c r="B4214" s="87">
        <v>7704.17</v>
      </c>
      <c r="C4214" s="88">
        <v>69.650000000000006</v>
      </c>
      <c r="D4214" s="88">
        <v>0</v>
      </c>
      <c r="E4214" s="88">
        <v>0</v>
      </c>
      <c r="F4214" s="89">
        <v>0</v>
      </c>
    </row>
    <row r="4215" spans="2:6" ht="15.6" thickBot="1">
      <c r="B4215" s="82">
        <v>7673.17</v>
      </c>
      <c r="C4215" s="86">
        <v>71.349999999999994</v>
      </c>
      <c r="D4215" s="86">
        <v>0</v>
      </c>
      <c r="E4215" s="86">
        <v>0</v>
      </c>
      <c r="F4215" s="83">
        <v>0</v>
      </c>
    </row>
    <row r="4216" spans="2:6" ht="15.6" thickBot="1">
      <c r="B4216" s="87">
        <v>7642.17</v>
      </c>
      <c r="C4216" s="88">
        <v>73.05</v>
      </c>
      <c r="D4216" s="88">
        <v>0</v>
      </c>
      <c r="E4216" s="88">
        <v>0</v>
      </c>
      <c r="F4216" s="89">
        <v>0</v>
      </c>
    </row>
    <row r="4217" spans="2:6" ht="15.6" thickBot="1">
      <c r="B4217" s="82">
        <v>7611.17</v>
      </c>
      <c r="C4217" s="86">
        <v>74.75</v>
      </c>
      <c r="D4217" s="86">
        <v>0</v>
      </c>
      <c r="E4217" s="86">
        <v>0</v>
      </c>
      <c r="F4217" s="83">
        <v>0</v>
      </c>
    </row>
    <row r="4218" spans="2:6" ht="15.6" thickBot="1">
      <c r="B4218" s="87">
        <v>7580.17</v>
      </c>
      <c r="C4218" s="88">
        <v>76.45</v>
      </c>
      <c r="D4218" s="88">
        <v>0</v>
      </c>
      <c r="E4218" s="88">
        <v>0</v>
      </c>
      <c r="F4218" s="89">
        <v>0</v>
      </c>
    </row>
    <row r="4219" spans="2:6" ht="15.6" thickBot="1">
      <c r="B4219" s="82">
        <v>7549.17</v>
      </c>
      <c r="C4219" s="86">
        <v>78.150000000000006</v>
      </c>
      <c r="D4219" s="86">
        <v>0</v>
      </c>
      <c r="E4219" s="86">
        <v>0</v>
      </c>
      <c r="F4219" s="83">
        <v>0</v>
      </c>
    </row>
    <row r="4220" spans="2:6" ht="15.6" thickBot="1">
      <c r="B4220" s="87">
        <v>7518.17</v>
      </c>
      <c r="C4220" s="88">
        <v>79.84</v>
      </c>
      <c r="D4220" s="88">
        <v>0</v>
      </c>
      <c r="E4220" s="88">
        <v>0</v>
      </c>
      <c r="F4220" s="89">
        <v>0</v>
      </c>
    </row>
    <row r="4221" spans="2:6" ht="15.6" thickBot="1">
      <c r="B4221" s="82">
        <v>7487.17</v>
      </c>
      <c r="C4221" s="86">
        <v>81.540000000000006</v>
      </c>
      <c r="D4221" s="86">
        <v>0</v>
      </c>
      <c r="E4221" s="86">
        <v>0</v>
      </c>
      <c r="F4221" s="83">
        <v>0</v>
      </c>
    </row>
    <row r="4222" spans="2:6" ht="15.6" thickBot="1">
      <c r="B4222" s="87">
        <v>7456.17</v>
      </c>
      <c r="C4222" s="88">
        <v>83.23</v>
      </c>
      <c r="D4222" s="88">
        <v>0</v>
      </c>
      <c r="E4222" s="88">
        <v>0</v>
      </c>
      <c r="F4222" s="89">
        <v>0</v>
      </c>
    </row>
    <row r="4223" spans="2:6" ht="15.6" thickBot="1">
      <c r="B4223" s="82">
        <v>7425.17</v>
      </c>
      <c r="C4223" s="86">
        <v>84.92</v>
      </c>
      <c r="D4223" s="86">
        <v>0</v>
      </c>
      <c r="E4223" s="86">
        <v>0</v>
      </c>
      <c r="F4223" s="83">
        <v>0</v>
      </c>
    </row>
    <row r="4224" spans="2:6" ht="15.6" thickBot="1">
      <c r="B4224" s="87">
        <v>7394.17</v>
      </c>
      <c r="C4224" s="88">
        <v>86.61</v>
      </c>
      <c r="D4224" s="88">
        <v>0</v>
      </c>
      <c r="E4224" s="88">
        <v>0</v>
      </c>
      <c r="F4224" s="89">
        <v>0</v>
      </c>
    </row>
    <row r="4225" spans="2:6" ht="15.6" thickBot="1">
      <c r="B4225" s="82">
        <v>7363.17</v>
      </c>
      <c r="C4225" s="86">
        <v>88.3</v>
      </c>
      <c r="D4225" s="86">
        <v>0</v>
      </c>
      <c r="E4225" s="86">
        <v>0</v>
      </c>
      <c r="F4225" s="83">
        <v>0</v>
      </c>
    </row>
    <row r="4226" spans="2:6" ht="15.6" thickBot="1">
      <c r="B4226" s="87">
        <v>7332.17</v>
      </c>
      <c r="C4226" s="88">
        <v>89.98</v>
      </c>
      <c r="D4226" s="88">
        <v>0</v>
      </c>
      <c r="E4226" s="88">
        <v>0</v>
      </c>
      <c r="F4226" s="89">
        <v>0</v>
      </c>
    </row>
    <row r="4227" spans="2:6" ht="15.6" thickBot="1">
      <c r="B4227" s="82">
        <v>7301.17</v>
      </c>
      <c r="C4227" s="86">
        <v>91.67</v>
      </c>
      <c r="D4227" s="86">
        <v>0</v>
      </c>
      <c r="E4227" s="86">
        <v>0</v>
      </c>
      <c r="F4227" s="83">
        <v>0</v>
      </c>
    </row>
    <row r="4228" spans="2:6" ht="15.6" thickBot="1">
      <c r="B4228" s="87">
        <v>7270.17</v>
      </c>
      <c r="C4228" s="88">
        <v>93.35</v>
      </c>
      <c r="D4228" s="88">
        <v>0</v>
      </c>
      <c r="E4228" s="88">
        <v>0</v>
      </c>
      <c r="F4228" s="89">
        <v>0</v>
      </c>
    </row>
    <row r="4229" spans="2:6" ht="15.6" thickBot="1">
      <c r="B4229" s="82">
        <v>7239.17</v>
      </c>
      <c r="C4229" s="86">
        <v>95.03</v>
      </c>
      <c r="D4229" s="86">
        <v>0</v>
      </c>
      <c r="E4229" s="86">
        <v>0</v>
      </c>
      <c r="F4229" s="83">
        <v>0</v>
      </c>
    </row>
    <row r="4230" spans="2:6" ht="15.6" thickBot="1">
      <c r="B4230" s="87">
        <v>7208.17</v>
      </c>
      <c r="C4230" s="88">
        <v>96.71</v>
      </c>
      <c r="D4230" s="88">
        <v>0</v>
      </c>
      <c r="E4230" s="88">
        <v>0</v>
      </c>
      <c r="F4230" s="89">
        <v>0</v>
      </c>
    </row>
    <row r="4231" spans="2:6" ht="15.6" thickBot="1">
      <c r="B4231" s="82">
        <v>7177.17</v>
      </c>
      <c r="C4231" s="86">
        <v>98.39</v>
      </c>
      <c r="D4231" s="86">
        <v>0</v>
      </c>
      <c r="E4231" s="86">
        <v>0</v>
      </c>
      <c r="F4231" s="83">
        <v>0</v>
      </c>
    </row>
    <row r="4232" spans="2:6" ht="15.6" thickBot="1">
      <c r="B4232" s="87">
        <v>7146.17</v>
      </c>
      <c r="C4232" s="88">
        <v>100.07</v>
      </c>
      <c r="D4232" s="88">
        <v>0</v>
      </c>
      <c r="E4232" s="88">
        <v>0</v>
      </c>
      <c r="F4232" s="89">
        <v>0</v>
      </c>
    </row>
    <row r="4233" spans="2:6" ht="15.6" thickBot="1">
      <c r="B4233" s="82">
        <v>7115.17</v>
      </c>
      <c r="C4233" s="86">
        <v>101.74</v>
      </c>
      <c r="D4233" s="86">
        <v>0</v>
      </c>
      <c r="E4233" s="86">
        <v>0</v>
      </c>
      <c r="F4233" s="83">
        <v>0</v>
      </c>
    </row>
    <row r="4234" spans="2:6" ht="15.6" thickBot="1">
      <c r="B4234" s="87">
        <v>7084.17</v>
      </c>
      <c r="C4234" s="88">
        <v>103.42</v>
      </c>
      <c r="D4234" s="88">
        <v>0</v>
      </c>
      <c r="E4234" s="88">
        <v>0</v>
      </c>
      <c r="F4234" s="89">
        <v>0</v>
      </c>
    </row>
    <row r="4235" spans="2:6" ht="15.6" thickBot="1">
      <c r="B4235" s="82">
        <v>7053.17</v>
      </c>
      <c r="C4235" s="86">
        <v>105.09</v>
      </c>
      <c r="D4235" s="86">
        <v>0</v>
      </c>
      <c r="E4235" s="86">
        <v>0</v>
      </c>
      <c r="F4235" s="83">
        <v>0</v>
      </c>
    </row>
    <row r="4236" spans="2:6" ht="15.6" thickBot="1">
      <c r="B4236" s="87">
        <v>7022.17</v>
      </c>
      <c r="C4236" s="88">
        <v>106.76</v>
      </c>
      <c r="D4236" s="88">
        <v>0</v>
      </c>
      <c r="E4236" s="88">
        <v>0</v>
      </c>
      <c r="F4236" s="89">
        <v>0</v>
      </c>
    </row>
    <row r="4237" spans="2:6" ht="15.6" thickBot="1">
      <c r="B4237" s="82">
        <v>6991.17</v>
      </c>
      <c r="C4237" s="86">
        <v>108.43</v>
      </c>
      <c r="D4237" s="86">
        <v>0</v>
      </c>
      <c r="E4237" s="86">
        <v>0</v>
      </c>
      <c r="F4237" s="83">
        <v>0</v>
      </c>
    </row>
    <row r="4238" spans="2:6" ht="15.6" thickBot="1">
      <c r="B4238" s="87">
        <v>6960.17</v>
      </c>
      <c r="C4238" s="88">
        <v>110.1</v>
      </c>
      <c r="D4238" s="88">
        <v>0</v>
      </c>
      <c r="E4238" s="88">
        <v>0</v>
      </c>
      <c r="F4238" s="89">
        <v>0</v>
      </c>
    </row>
    <row r="4239" spans="2:6" ht="15.6" thickBot="1">
      <c r="B4239" s="82">
        <v>6929.17</v>
      </c>
      <c r="C4239" s="86">
        <v>111.77</v>
      </c>
      <c r="D4239" s="86">
        <v>0</v>
      </c>
      <c r="E4239" s="86">
        <v>0</v>
      </c>
      <c r="F4239" s="83">
        <v>0</v>
      </c>
    </row>
    <row r="4240" spans="2:6" ht="15.6" thickBot="1">
      <c r="B4240" s="87">
        <v>6898.17</v>
      </c>
      <c r="C4240" s="88">
        <v>113.43</v>
      </c>
      <c r="D4240" s="88">
        <v>0</v>
      </c>
      <c r="E4240" s="88">
        <v>0</v>
      </c>
      <c r="F4240" s="89">
        <v>0</v>
      </c>
    </row>
    <row r="4241" spans="2:6" ht="15.6" thickBot="1">
      <c r="B4241" s="82">
        <v>6867.17</v>
      </c>
      <c r="C4241" s="86">
        <v>115.1</v>
      </c>
      <c r="D4241" s="86">
        <v>0</v>
      </c>
      <c r="E4241" s="86">
        <v>0</v>
      </c>
      <c r="F4241" s="83">
        <v>0</v>
      </c>
    </row>
    <row r="4242" spans="2:6" ht="15.6" thickBot="1">
      <c r="B4242" s="87">
        <v>6836.17</v>
      </c>
      <c r="C4242" s="88">
        <v>116.76</v>
      </c>
      <c r="D4242" s="88">
        <v>0</v>
      </c>
      <c r="E4242" s="88">
        <v>0</v>
      </c>
      <c r="F4242" s="89">
        <v>0</v>
      </c>
    </row>
    <row r="4243" spans="2:6" ht="15.6" thickBot="1">
      <c r="B4243" s="82">
        <v>6805.17</v>
      </c>
      <c r="C4243" s="86">
        <v>118.42</v>
      </c>
      <c r="D4243" s="86">
        <v>0</v>
      </c>
      <c r="E4243" s="86">
        <v>0</v>
      </c>
      <c r="F4243" s="83">
        <v>0</v>
      </c>
    </row>
    <row r="4244" spans="2:6" ht="15.6" thickBot="1">
      <c r="B4244" s="87">
        <v>6774.17</v>
      </c>
      <c r="C4244" s="88">
        <v>120.08</v>
      </c>
      <c r="D4244" s="88">
        <v>0</v>
      </c>
      <c r="E4244" s="88">
        <v>0</v>
      </c>
      <c r="F4244" s="89">
        <v>0</v>
      </c>
    </row>
    <row r="4245" spans="2:6" ht="15.6" thickBot="1">
      <c r="B4245" s="82">
        <v>6743.17</v>
      </c>
      <c r="C4245" s="86">
        <v>121.74</v>
      </c>
      <c r="D4245" s="86">
        <v>0</v>
      </c>
      <c r="E4245" s="86">
        <v>0</v>
      </c>
      <c r="F4245" s="83">
        <v>0</v>
      </c>
    </row>
    <row r="4246" spans="2:6" ht="15.6" thickBot="1">
      <c r="B4246" s="87">
        <v>6712.17</v>
      </c>
      <c r="C4246" s="88">
        <v>123.4</v>
      </c>
      <c r="D4246" s="88">
        <v>0</v>
      </c>
      <c r="E4246" s="88">
        <v>0</v>
      </c>
      <c r="F4246" s="89">
        <v>0</v>
      </c>
    </row>
    <row r="4247" spans="2:6" ht="15.6" thickBot="1">
      <c r="B4247" s="82">
        <v>6681.17</v>
      </c>
      <c r="C4247" s="86">
        <v>125.05</v>
      </c>
      <c r="D4247" s="86">
        <v>0</v>
      </c>
      <c r="E4247" s="86">
        <v>0</v>
      </c>
      <c r="F4247" s="83">
        <v>0</v>
      </c>
    </row>
    <row r="4248" spans="2:6" ht="15.6" thickBot="1">
      <c r="B4248" s="87">
        <v>6650.17</v>
      </c>
      <c r="C4248" s="88">
        <v>126.7</v>
      </c>
      <c r="D4248" s="88">
        <v>0</v>
      </c>
      <c r="E4248" s="88">
        <v>0</v>
      </c>
      <c r="F4248" s="89">
        <v>0</v>
      </c>
    </row>
    <row r="4249" spans="2:6" ht="15.6" thickBot="1">
      <c r="B4249" s="82">
        <v>6619.17</v>
      </c>
      <c r="C4249" s="86">
        <v>128.36000000000001</v>
      </c>
      <c r="D4249" s="86">
        <v>0</v>
      </c>
      <c r="E4249" s="86">
        <v>0</v>
      </c>
      <c r="F4249" s="83">
        <v>0</v>
      </c>
    </row>
    <row r="4250" spans="2:6" ht="15.6" thickBot="1">
      <c r="B4250" s="87">
        <v>6588.17</v>
      </c>
      <c r="C4250" s="88">
        <v>130.01</v>
      </c>
      <c r="D4250" s="88">
        <v>0</v>
      </c>
      <c r="E4250" s="88">
        <v>0</v>
      </c>
      <c r="F4250" s="89">
        <v>0</v>
      </c>
    </row>
    <row r="4251" spans="2:6" ht="15.6" thickBot="1">
      <c r="B4251" s="82">
        <v>6557.17</v>
      </c>
      <c r="C4251" s="86">
        <v>131.66</v>
      </c>
      <c r="D4251" s="86">
        <v>0</v>
      </c>
      <c r="E4251" s="86">
        <v>0</v>
      </c>
      <c r="F4251" s="83">
        <v>0</v>
      </c>
    </row>
    <row r="4252" spans="2:6" ht="15.6" thickBot="1">
      <c r="B4252" s="87">
        <v>6526.17</v>
      </c>
      <c r="C4252" s="88">
        <v>133.30000000000001</v>
      </c>
      <c r="D4252" s="88">
        <v>0</v>
      </c>
      <c r="E4252" s="88">
        <v>0</v>
      </c>
      <c r="F4252" s="89">
        <v>0</v>
      </c>
    </row>
    <row r="4253" spans="2:6" ht="15.6" thickBot="1">
      <c r="B4253" s="82">
        <v>6495.17</v>
      </c>
      <c r="C4253" s="86">
        <v>134.94999999999999</v>
      </c>
      <c r="D4253" s="86">
        <v>0</v>
      </c>
      <c r="E4253" s="86">
        <v>0</v>
      </c>
      <c r="F4253" s="83">
        <v>0</v>
      </c>
    </row>
    <row r="4254" spans="2:6" ht="15.6" thickBot="1">
      <c r="B4254" s="87">
        <v>6464.17</v>
      </c>
      <c r="C4254" s="88">
        <v>136.6</v>
      </c>
      <c r="D4254" s="88">
        <v>0</v>
      </c>
      <c r="E4254" s="88">
        <v>0</v>
      </c>
      <c r="F4254" s="89">
        <v>0</v>
      </c>
    </row>
    <row r="4255" spans="2:6" ht="15.6" thickBot="1">
      <c r="B4255" s="82">
        <v>6433.17</v>
      </c>
      <c r="C4255" s="86">
        <v>138.24</v>
      </c>
      <c r="D4255" s="86">
        <v>0</v>
      </c>
      <c r="E4255" s="86">
        <v>0</v>
      </c>
      <c r="F4255" s="83">
        <v>0</v>
      </c>
    </row>
    <row r="4256" spans="2:6" ht="15.6" thickBot="1">
      <c r="B4256" s="87">
        <v>6402.17</v>
      </c>
      <c r="C4256" s="88">
        <v>139.88</v>
      </c>
      <c r="D4256" s="88">
        <v>0</v>
      </c>
      <c r="E4256" s="88">
        <v>0</v>
      </c>
      <c r="F4256" s="89">
        <v>0</v>
      </c>
    </row>
    <row r="4257" spans="2:6" ht="15.6" thickBot="1">
      <c r="B4257" s="82">
        <v>6371.17</v>
      </c>
      <c r="C4257" s="86">
        <v>141.52000000000001</v>
      </c>
      <c r="D4257" s="86">
        <v>0</v>
      </c>
      <c r="E4257" s="86">
        <v>0</v>
      </c>
      <c r="F4257" s="83">
        <v>0</v>
      </c>
    </row>
    <row r="4258" spans="2:6" ht="15.6" thickBot="1">
      <c r="B4258" s="87">
        <v>6340.17</v>
      </c>
      <c r="C4258" s="88">
        <v>143.16</v>
      </c>
      <c r="D4258" s="88">
        <v>0</v>
      </c>
      <c r="E4258" s="88">
        <v>0</v>
      </c>
      <c r="F4258" s="89">
        <v>0</v>
      </c>
    </row>
    <row r="4259" spans="2:6" ht="15.6" thickBot="1">
      <c r="B4259" s="82">
        <v>6309.17</v>
      </c>
      <c r="C4259" s="86">
        <v>144.80000000000001</v>
      </c>
      <c r="D4259" s="86">
        <v>0</v>
      </c>
      <c r="E4259" s="86">
        <v>0</v>
      </c>
      <c r="F4259" s="83">
        <v>0</v>
      </c>
    </row>
    <row r="4260" spans="2:6" ht="15.6" thickBot="1">
      <c r="B4260" s="87">
        <v>6278.17</v>
      </c>
      <c r="C4260" s="88">
        <v>146.43</v>
      </c>
      <c r="D4260" s="88">
        <v>0</v>
      </c>
      <c r="E4260" s="88">
        <v>0</v>
      </c>
      <c r="F4260" s="89">
        <v>0</v>
      </c>
    </row>
    <row r="4261" spans="2:6" ht="15.6" thickBot="1">
      <c r="B4261" s="82">
        <v>6247.17</v>
      </c>
      <c r="C4261" s="86">
        <v>148.07</v>
      </c>
      <c r="D4261" s="86">
        <v>0</v>
      </c>
      <c r="E4261" s="86">
        <v>0</v>
      </c>
      <c r="F4261" s="83">
        <v>0</v>
      </c>
    </row>
    <row r="4262" spans="2:6" ht="15.6" thickBot="1">
      <c r="B4262" s="87">
        <v>6216.17</v>
      </c>
      <c r="C4262" s="88">
        <v>149.69999999999999</v>
      </c>
      <c r="D4262" s="88">
        <v>0</v>
      </c>
      <c r="E4262" s="88">
        <v>0</v>
      </c>
      <c r="F4262" s="89">
        <v>0</v>
      </c>
    </row>
    <row r="4263" spans="2:6" ht="15.6" thickBot="1">
      <c r="B4263" s="82">
        <v>6185.17</v>
      </c>
      <c r="C4263" s="86">
        <v>151.33000000000001</v>
      </c>
      <c r="D4263" s="86">
        <v>0</v>
      </c>
      <c r="E4263" s="86">
        <v>0</v>
      </c>
      <c r="F4263" s="83">
        <v>0</v>
      </c>
    </row>
    <row r="4264" spans="2:6" ht="15.6" thickBot="1">
      <c r="B4264" s="87">
        <v>6154.17</v>
      </c>
      <c r="C4264" s="88">
        <v>152.96</v>
      </c>
      <c r="D4264" s="88">
        <v>0</v>
      </c>
      <c r="E4264" s="88">
        <v>0</v>
      </c>
      <c r="F4264" s="89">
        <v>0</v>
      </c>
    </row>
    <row r="4265" spans="2:6" ht="15.6" thickBot="1">
      <c r="B4265" s="82">
        <v>6123.17</v>
      </c>
      <c r="C4265" s="86">
        <v>154.59</v>
      </c>
      <c r="D4265" s="86">
        <v>0</v>
      </c>
      <c r="E4265" s="86">
        <v>0</v>
      </c>
      <c r="F4265" s="83">
        <v>0</v>
      </c>
    </row>
    <row r="4266" spans="2:6" ht="15.6" thickBot="1">
      <c r="B4266" s="87">
        <v>6092.17</v>
      </c>
      <c r="C4266" s="88">
        <v>156.22</v>
      </c>
      <c r="D4266" s="88">
        <v>0</v>
      </c>
      <c r="E4266" s="88">
        <v>0</v>
      </c>
      <c r="F4266" s="89">
        <v>0</v>
      </c>
    </row>
    <row r="4267" spans="2:6" ht="15.6" thickBot="1">
      <c r="B4267" s="82">
        <v>6061.17</v>
      </c>
      <c r="C4267" s="86">
        <v>157.84</v>
      </c>
      <c r="D4267" s="86">
        <v>0</v>
      </c>
      <c r="E4267" s="86">
        <v>0</v>
      </c>
      <c r="F4267" s="83">
        <v>0</v>
      </c>
    </row>
    <row r="4268" spans="2:6" ht="15.6" thickBot="1">
      <c r="B4268" s="87">
        <v>6030.17</v>
      </c>
      <c r="C4268" s="88">
        <v>159.47</v>
      </c>
      <c r="D4268" s="88">
        <v>0</v>
      </c>
      <c r="E4268" s="88">
        <v>0</v>
      </c>
      <c r="F4268" s="89">
        <v>0</v>
      </c>
    </row>
    <row r="4269" spans="2:6" ht="15.6" thickBot="1">
      <c r="B4269" s="82">
        <v>5999.17</v>
      </c>
      <c r="C4269" s="86">
        <v>161.09</v>
      </c>
      <c r="D4269" s="86">
        <v>0</v>
      </c>
      <c r="E4269" s="86">
        <v>0</v>
      </c>
      <c r="F4269" s="83">
        <v>0</v>
      </c>
    </row>
    <row r="4270" spans="2:6" ht="15.6" thickBot="1">
      <c r="B4270" s="87">
        <v>5968.17</v>
      </c>
      <c r="C4270" s="88">
        <v>162.71</v>
      </c>
      <c r="D4270" s="88">
        <v>0</v>
      </c>
      <c r="E4270" s="88">
        <v>0</v>
      </c>
      <c r="F4270" s="89">
        <v>0</v>
      </c>
    </row>
    <row r="4271" spans="2:6" ht="15.6" thickBot="1">
      <c r="B4271" s="82">
        <v>5937.17</v>
      </c>
      <c r="C4271" s="86">
        <v>164.33</v>
      </c>
      <c r="D4271" s="86">
        <v>0</v>
      </c>
      <c r="E4271" s="86">
        <v>0</v>
      </c>
      <c r="F4271" s="83">
        <v>0</v>
      </c>
    </row>
    <row r="4272" spans="2:6" ht="15.6" thickBot="1">
      <c r="B4272" s="87">
        <v>5906.17</v>
      </c>
      <c r="C4272" s="88">
        <v>165.95</v>
      </c>
      <c r="D4272" s="88">
        <v>0</v>
      </c>
      <c r="E4272" s="88">
        <v>0</v>
      </c>
      <c r="F4272" s="89">
        <v>0</v>
      </c>
    </row>
    <row r="4273" spans="2:6" ht="15.6" thickBot="1">
      <c r="B4273" s="82">
        <v>5875.17</v>
      </c>
      <c r="C4273" s="86">
        <v>167.57</v>
      </c>
      <c r="D4273" s="86">
        <v>0</v>
      </c>
      <c r="E4273" s="86">
        <v>0</v>
      </c>
      <c r="F4273" s="83">
        <v>0</v>
      </c>
    </row>
    <row r="4274" spans="2:6" ht="15.6" thickBot="1">
      <c r="B4274" s="87">
        <v>5844.17</v>
      </c>
      <c r="C4274" s="88">
        <v>169.18</v>
      </c>
      <c r="D4274" s="88">
        <v>0</v>
      </c>
      <c r="E4274" s="88">
        <v>0</v>
      </c>
      <c r="F4274" s="89">
        <v>0</v>
      </c>
    </row>
    <row r="4275" spans="2:6" ht="15.6" thickBot="1">
      <c r="B4275" s="82">
        <v>5813.17</v>
      </c>
      <c r="C4275" s="86">
        <v>170.79</v>
      </c>
      <c r="D4275" s="86">
        <v>0</v>
      </c>
      <c r="E4275" s="86">
        <v>0</v>
      </c>
      <c r="F4275" s="83">
        <v>0</v>
      </c>
    </row>
    <row r="4276" spans="2:6" ht="15.6" thickBot="1">
      <c r="B4276" s="87">
        <v>5782.17</v>
      </c>
      <c r="C4276" s="88">
        <v>172.41</v>
      </c>
      <c r="D4276" s="88">
        <v>0</v>
      </c>
      <c r="E4276" s="88">
        <v>0</v>
      </c>
      <c r="F4276" s="89">
        <v>0</v>
      </c>
    </row>
    <row r="4277" spans="2:6" ht="15.6" thickBot="1">
      <c r="B4277" s="82">
        <v>5751.17</v>
      </c>
      <c r="C4277" s="86">
        <v>174.02</v>
      </c>
      <c r="D4277" s="86">
        <v>0</v>
      </c>
      <c r="E4277" s="86">
        <v>0</v>
      </c>
      <c r="F4277" s="83">
        <v>0</v>
      </c>
    </row>
    <row r="4278" spans="2:6" ht="15.6" thickBot="1">
      <c r="B4278" s="87">
        <v>5720.17</v>
      </c>
      <c r="C4278" s="88">
        <v>175.63</v>
      </c>
      <c r="D4278" s="88">
        <v>0</v>
      </c>
      <c r="E4278" s="88">
        <v>0</v>
      </c>
      <c r="F4278" s="89">
        <v>0</v>
      </c>
    </row>
    <row r="4279" spans="2:6" ht="15.6" thickBot="1">
      <c r="B4279" s="82">
        <v>5689.17</v>
      </c>
      <c r="C4279" s="86">
        <v>177.23</v>
      </c>
      <c r="D4279" s="86">
        <v>0</v>
      </c>
      <c r="E4279" s="86">
        <v>0</v>
      </c>
      <c r="F4279" s="83">
        <v>0</v>
      </c>
    </row>
    <row r="4280" spans="2:6" ht="15.6" thickBot="1">
      <c r="B4280" s="87">
        <v>5658.17</v>
      </c>
      <c r="C4280" s="88">
        <v>178.84</v>
      </c>
      <c r="D4280" s="88">
        <v>0</v>
      </c>
      <c r="E4280" s="88">
        <v>0</v>
      </c>
      <c r="F4280" s="89">
        <v>0</v>
      </c>
    </row>
    <row r="4281" spans="2:6" ht="15.6" thickBot="1">
      <c r="B4281" s="82">
        <v>5627.17</v>
      </c>
      <c r="C4281" s="86">
        <v>180.45</v>
      </c>
      <c r="D4281" s="86">
        <v>0</v>
      </c>
      <c r="E4281" s="86">
        <v>0</v>
      </c>
      <c r="F4281" s="83">
        <v>0</v>
      </c>
    </row>
    <row r="4282" spans="2:6" ht="15.6" thickBot="1">
      <c r="B4282" s="87">
        <v>5596.17</v>
      </c>
      <c r="C4282" s="88">
        <v>182.05</v>
      </c>
      <c r="D4282" s="88">
        <v>0</v>
      </c>
      <c r="E4282" s="88">
        <v>0</v>
      </c>
      <c r="F4282" s="89">
        <v>0</v>
      </c>
    </row>
    <row r="4283" spans="2:6" ht="15.6" thickBot="1">
      <c r="B4283" s="82">
        <v>5565.17</v>
      </c>
      <c r="C4283" s="86">
        <v>183.65</v>
      </c>
      <c r="D4283" s="86">
        <v>0</v>
      </c>
      <c r="E4283" s="86">
        <v>0</v>
      </c>
      <c r="F4283" s="83">
        <v>0</v>
      </c>
    </row>
    <row r="4284" spans="2:6" ht="15.6" thickBot="1">
      <c r="B4284" s="87">
        <v>5534.17</v>
      </c>
      <c r="C4284" s="88">
        <v>185.25</v>
      </c>
      <c r="D4284" s="88">
        <v>0</v>
      </c>
      <c r="E4284" s="88">
        <v>0</v>
      </c>
      <c r="F4284" s="89">
        <v>0</v>
      </c>
    </row>
    <row r="4285" spans="2:6" ht="15.6" thickBot="1">
      <c r="B4285" s="82">
        <v>5503.17</v>
      </c>
      <c r="C4285" s="86">
        <v>186.85</v>
      </c>
      <c r="D4285" s="86">
        <v>0</v>
      </c>
      <c r="E4285" s="86">
        <v>0</v>
      </c>
      <c r="F4285" s="83">
        <v>0</v>
      </c>
    </row>
    <row r="4286" spans="2:6" ht="15.6" thickBot="1">
      <c r="B4286" s="87">
        <v>5472.17</v>
      </c>
      <c r="C4286" s="88">
        <v>188.45</v>
      </c>
      <c r="D4286" s="88">
        <v>0</v>
      </c>
      <c r="E4286" s="88">
        <v>0</v>
      </c>
      <c r="F4286" s="89">
        <v>0</v>
      </c>
    </row>
    <row r="4287" spans="2:6" ht="15.6" thickBot="1">
      <c r="B4287" s="82">
        <v>5441.17</v>
      </c>
      <c r="C4287" s="86">
        <v>190.04</v>
      </c>
      <c r="D4287" s="86">
        <v>0</v>
      </c>
      <c r="E4287" s="86">
        <v>0</v>
      </c>
      <c r="F4287" s="83">
        <v>0</v>
      </c>
    </row>
    <row r="4288" spans="2:6" ht="15.6" thickBot="1">
      <c r="B4288" s="87">
        <v>5410.17</v>
      </c>
      <c r="C4288" s="88">
        <v>191.64</v>
      </c>
      <c r="D4288" s="88">
        <v>0</v>
      </c>
      <c r="E4288" s="88">
        <v>0</v>
      </c>
      <c r="F4288" s="89">
        <v>0</v>
      </c>
    </row>
    <row r="4289" spans="2:6" ht="15.6" thickBot="1">
      <c r="B4289" s="82">
        <v>5379.17</v>
      </c>
      <c r="C4289" s="86">
        <v>193.23</v>
      </c>
      <c r="D4289" s="86">
        <v>0</v>
      </c>
      <c r="E4289" s="86">
        <v>0</v>
      </c>
      <c r="F4289" s="83">
        <v>0</v>
      </c>
    </row>
    <row r="4290" spans="2:6" ht="15.6" thickBot="1">
      <c r="B4290" s="87">
        <v>5348.17</v>
      </c>
      <c r="C4290" s="88">
        <v>194.82</v>
      </c>
      <c r="D4290" s="88">
        <v>0</v>
      </c>
      <c r="E4290" s="88">
        <v>0</v>
      </c>
      <c r="F4290" s="89">
        <v>0</v>
      </c>
    </row>
    <row r="4291" spans="2:6" ht="15.6" thickBot="1">
      <c r="B4291" s="82">
        <v>5317.17</v>
      </c>
      <c r="C4291" s="86">
        <v>196.41</v>
      </c>
      <c r="D4291" s="86">
        <v>0</v>
      </c>
      <c r="E4291" s="86">
        <v>0</v>
      </c>
      <c r="F4291" s="83">
        <v>0</v>
      </c>
    </row>
    <row r="4292" spans="2:6" ht="15.6" thickBot="1">
      <c r="B4292" s="87">
        <v>5286.17</v>
      </c>
      <c r="C4292" s="88">
        <v>198</v>
      </c>
      <c r="D4292" s="88">
        <v>0</v>
      </c>
      <c r="E4292" s="88">
        <v>0</v>
      </c>
      <c r="F4292" s="89">
        <v>0</v>
      </c>
    </row>
    <row r="4293" spans="2:6" ht="15.6" thickBot="1">
      <c r="B4293" s="82">
        <v>5255.17</v>
      </c>
      <c r="C4293" s="86">
        <v>199.59</v>
      </c>
      <c r="D4293" s="86">
        <v>0</v>
      </c>
      <c r="E4293" s="86">
        <v>0</v>
      </c>
      <c r="F4293" s="83">
        <v>0</v>
      </c>
    </row>
    <row r="4294" spans="2:6" ht="15.6" thickBot="1">
      <c r="B4294" s="87">
        <v>5224.17</v>
      </c>
      <c r="C4294" s="88">
        <v>201.17</v>
      </c>
      <c r="D4294" s="88">
        <v>0</v>
      </c>
      <c r="E4294" s="88">
        <v>0</v>
      </c>
      <c r="F4294" s="89">
        <v>0</v>
      </c>
    </row>
    <row r="4295" spans="2:6" ht="15.6" thickBot="1">
      <c r="B4295" s="82">
        <v>5193.17</v>
      </c>
      <c r="C4295" s="86">
        <v>202.76</v>
      </c>
      <c r="D4295" s="86">
        <v>0</v>
      </c>
      <c r="E4295" s="86">
        <v>0</v>
      </c>
      <c r="F4295" s="83">
        <v>0</v>
      </c>
    </row>
    <row r="4296" spans="2:6" ht="15.6" thickBot="1">
      <c r="B4296" s="87">
        <v>5162.17</v>
      </c>
      <c r="C4296" s="88">
        <v>204.34</v>
      </c>
      <c r="D4296" s="88">
        <v>0</v>
      </c>
      <c r="E4296" s="88">
        <v>0</v>
      </c>
      <c r="F4296" s="89">
        <v>0</v>
      </c>
    </row>
    <row r="4297" spans="2:6" ht="15.6" thickBot="1">
      <c r="B4297" s="82">
        <v>5131.17</v>
      </c>
      <c r="C4297" s="86">
        <v>205.92</v>
      </c>
      <c r="D4297" s="86">
        <v>0</v>
      </c>
      <c r="E4297" s="86">
        <v>0</v>
      </c>
      <c r="F4297" s="83">
        <v>0</v>
      </c>
    </row>
    <row r="4298" spans="2:6" ht="15.6" thickBot="1">
      <c r="B4298" s="87">
        <v>5100.17</v>
      </c>
      <c r="C4298" s="88">
        <v>207.5</v>
      </c>
      <c r="D4298" s="88">
        <v>0</v>
      </c>
      <c r="E4298" s="88">
        <v>0</v>
      </c>
      <c r="F4298" s="89">
        <v>0</v>
      </c>
    </row>
    <row r="4299" spans="2:6" ht="15.6" thickBot="1">
      <c r="B4299" s="82">
        <v>5069.17</v>
      </c>
      <c r="C4299" s="86">
        <v>209.08</v>
      </c>
      <c r="D4299" s="86">
        <v>0</v>
      </c>
      <c r="E4299" s="86">
        <v>0</v>
      </c>
      <c r="F4299" s="83">
        <v>0</v>
      </c>
    </row>
    <row r="4300" spans="2:6" ht="15.6" thickBot="1">
      <c r="B4300" s="87">
        <v>5038.17</v>
      </c>
      <c r="C4300" s="88">
        <v>210.66</v>
      </c>
      <c r="D4300" s="88">
        <v>0</v>
      </c>
      <c r="E4300" s="88">
        <v>0</v>
      </c>
      <c r="F4300" s="89">
        <v>0</v>
      </c>
    </row>
    <row r="4301" spans="2:6" ht="15.6" thickBot="1">
      <c r="B4301" s="82">
        <v>5007.17</v>
      </c>
      <c r="C4301" s="86">
        <v>212.23</v>
      </c>
      <c r="D4301" s="86">
        <v>0</v>
      </c>
      <c r="E4301" s="86">
        <v>0</v>
      </c>
      <c r="F4301" s="83">
        <v>0</v>
      </c>
    </row>
    <row r="4302" spans="2:6" ht="15.6" thickBot="1">
      <c r="B4302" s="87">
        <v>4976.17</v>
      </c>
      <c r="C4302" s="88">
        <v>213.81</v>
      </c>
      <c r="D4302" s="88">
        <v>0</v>
      </c>
      <c r="E4302" s="88">
        <v>0</v>
      </c>
      <c r="F4302" s="89">
        <v>0</v>
      </c>
    </row>
    <row r="4303" spans="2:6" ht="15.6" thickBot="1">
      <c r="B4303" s="82">
        <v>4945.17</v>
      </c>
      <c r="C4303" s="86">
        <v>215.38</v>
      </c>
      <c r="D4303" s="86">
        <v>0</v>
      </c>
      <c r="E4303" s="86">
        <v>0</v>
      </c>
      <c r="F4303" s="83">
        <v>0</v>
      </c>
    </row>
    <row r="4304" spans="2:6" ht="15.6" thickBot="1">
      <c r="B4304" s="87">
        <v>4914.17</v>
      </c>
      <c r="C4304" s="88">
        <v>216.95</v>
      </c>
      <c r="D4304" s="88">
        <v>0</v>
      </c>
      <c r="E4304" s="88">
        <v>0</v>
      </c>
      <c r="F4304" s="89">
        <v>0</v>
      </c>
    </row>
    <row r="4305" spans="2:6" ht="15.6" thickBot="1">
      <c r="B4305" s="82">
        <v>4883.17</v>
      </c>
      <c r="C4305" s="86">
        <v>218.52</v>
      </c>
      <c r="D4305" s="86">
        <v>0</v>
      </c>
      <c r="E4305" s="86">
        <v>0</v>
      </c>
      <c r="F4305" s="83">
        <v>0</v>
      </c>
    </row>
    <row r="4306" spans="2:6" ht="15.6" thickBot="1">
      <c r="B4306" s="87">
        <v>4852.17</v>
      </c>
      <c r="C4306" s="88">
        <v>220.09</v>
      </c>
      <c r="D4306" s="88">
        <v>0</v>
      </c>
      <c r="E4306" s="88">
        <v>0</v>
      </c>
      <c r="F4306" s="89">
        <v>0</v>
      </c>
    </row>
    <row r="4307" spans="2:6" ht="15.6" thickBot="1">
      <c r="B4307" s="82">
        <v>4821.17</v>
      </c>
      <c r="C4307" s="86">
        <v>221.65</v>
      </c>
      <c r="D4307" s="86">
        <v>0</v>
      </c>
      <c r="E4307" s="86">
        <v>0</v>
      </c>
      <c r="F4307" s="83">
        <v>0</v>
      </c>
    </row>
    <row r="4308" spans="2:6" ht="15.6" thickBot="1">
      <c r="B4308" s="87">
        <v>4790.17</v>
      </c>
      <c r="C4308" s="88">
        <v>223.22</v>
      </c>
      <c r="D4308" s="88">
        <v>0</v>
      </c>
      <c r="E4308" s="88">
        <v>0</v>
      </c>
      <c r="F4308" s="89">
        <v>0</v>
      </c>
    </row>
    <row r="4309" spans="2:6" ht="15.6" thickBot="1">
      <c r="B4309" s="82">
        <v>4759.17</v>
      </c>
      <c r="C4309" s="86">
        <v>224.78</v>
      </c>
      <c r="D4309" s="86">
        <v>0</v>
      </c>
      <c r="E4309" s="86">
        <v>0</v>
      </c>
      <c r="F4309" s="83">
        <v>0</v>
      </c>
    </row>
    <row r="4310" spans="2:6" ht="15.6" thickBot="1">
      <c r="B4310" s="87">
        <v>4728.17</v>
      </c>
      <c r="C4310" s="88">
        <v>226.34</v>
      </c>
      <c r="D4310" s="88">
        <v>0</v>
      </c>
      <c r="E4310" s="88">
        <v>0</v>
      </c>
      <c r="F4310" s="89">
        <v>0</v>
      </c>
    </row>
    <row r="4311" spans="2:6" ht="15.6" thickBot="1">
      <c r="B4311" s="82">
        <v>4697.17</v>
      </c>
      <c r="C4311" s="86">
        <v>227.9</v>
      </c>
      <c r="D4311" s="86">
        <v>0</v>
      </c>
      <c r="E4311" s="86">
        <v>0</v>
      </c>
      <c r="F4311" s="83">
        <v>0</v>
      </c>
    </row>
    <row r="4312" spans="2:6" ht="15.6" thickBot="1">
      <c r="B4312" s="87">
        <v>4666.17</v>
      </c>
      <c r="C4312" s="88">
        <v>229.46</v>
      </c>
      <c r="D4312" s="88">
        <v>0</v>
      </c>
      <c r="E4312" s="88">
        <v>0</v>
      </c>
      <c r="F4312" s="89">
        <v>0</v>
      </c>
    </row>
    <row r="4313" spans="2:6" ht="15.6" thickBot="1">
      <c r="B4313" s="82">
        <v>4635.17</v>
      </c>
      <c r="C4313" s="86">
        <v>231.02</v>
      </c>
      <c r="D4313" s="86">
        <v>0</v>
      </c>
      <c r="E4313" s="86">
        <v>0</v>
      </c>
      <c r="F4313" s="83">
        <v>0</v>
      </c>
    </row>
    <row r="4314" spans="2:6" ht="15.6" thickBot="1">
      <c r="B4314" s="87">
        <v>4604.17</v>
      </c>
      <c r="C4314" s="88">
        <v>232.57</v>
      </c>
      <c r="D4314" s="88">
        <v>0</v>
      </c>
      <c r="E4314" s="88">
        <v>0</v>
      </c>
      <c r="F4314" s="89">
        <v>0</v>
      </c>
    </row>
    <row r="4315" spans="2:6" ht="15.6" thickBot="1">
      <c r="B4315" s="82">
        <v>4573.17</v>
      </c>
      <c r="C4315" s="86">
        <v>234.13</v>
      </c>
      <c r="D4315" s="86">
        <v>0</v>
      </c>
      <c r="E4315" s="86">
        <v>0</v>
      </c>
      <c r="F4315" s="83">
        <v>0</v>
      </c>
    </row>
    <row r="4316" spans="2:6" ht="15.6" thickBot="1">
      <c r="B4316" s="87">
        <v>4542.17</v>
      </c>
      <c r="C4316" s="88">
        <v>235.68</v>
      </c>
      <c r="D4316" s="88">
        <v>0</v>
      </c>
      <c r="E4316" s="88">
        <v>0</v>
      </c>
      <c r="F4316" s="89">
        <v>0</v>
      </c>
    </row>
    <row r="4317" spans="2:6" ht="15.6" thickBot="1">
      <c r="B4317" s="82">
        <v>4511.17</v>
      </c>
      <c r="C4317" s="86">
        <v>237.23</v>
      </c>
      <c r="D4317" s="86">
        <v>0</v>
      </c>
      <c r="E4317" s="86">
        <v>0</v>
      </c>
      <c r="F4317" s="83">
        <v>0</v>
      </c>
    </row>
    <row r="4318" spans="2:6" ht="15.6" thickBot="1">
      <c r="B4318" s="87">
        <v>4480.17</v>
      </c>
      <c r="C4318" s="88">
        <v>238.78</v>
      </c>
      <c r="D4318" s="88">
        <v>0</v>
      </c>
      <c r="E4318" s="88">
        <v>0</v>
      </c>
      <c r="F4318" s="89">
        <v>0</v>
      </c>
    </row>
    <row r="4319" spans="2:6" ht="15.6" thickBot="1">
      <c r="B4319" s="82">
        <v>4449.17</v>
      </c>
      <c r="C4319" s="86">
        <v>240.33</v>
      </c>
      <c r="D4319" s="86">
        <v>0</v>
      </c>
      <c r="E4319" s="86">
        <v>0</v>
      </c>
      <c r="F4319" s="83">
        <v>0</v>
      </c>
    </row>
    <row r="4320" spans="2:6" ht="15.6" thickBot="1">
      <c r="B4320" s="87">
        <v>4418.17</v>
      </c>
      <c r="C4320" s="88">
        <v>241.88</v>
      </c>
      <c r="D4320" s="88">
        <v>0</v>
      </c>
      <c r="E4320" s="88">
        <v>0</v>
      </c>
      <c r="F4320" s="89">
        <v>0</v>
      </c>
    </row>
    <row r="4321" spans="2:6" ht="15.6" thickBot="1">
      <c r="B4321" s="82">
        <v>4387.17</v>
      </c>
      <c r="C4321" s="86">
        <v>243.42</v>
      </c>
      <c r="D4321" s="86">
        <v>0</v>
      </c>
      <c r="E4321" s="86">
        <v>0</v>
      </c>
      <c r="F4321" s="83">
        <v>0</v>
      </c>
    </row>
    <row r="4322" spans="2:6" ht="15.6" thickBot="1">
      <c r="B4322" s="87">
        <v>4356.17</v>
      </c>
      <c r="C4322" s="88">
        <v>244.97</v>
      </c>
      <c r="D4322" s="88">
        <v>0</v>
      </c>
      <c r="E4322" s="88">
        <v>0</v>
      </c>
      <c r="F4322" s="89">
        <v>0</v>
      </c>
    </row>
    <row r="4323" spans="2:6" ht="15.6" thickBot="1">
      <c r="B4323" s="82">
        <v>4325.17</v>
      </c>
      <c r="C4323" s="86">
        <v>246.51</v>
      </c>
      <c r="D4323" s="86">
        <v>0</v>
      </c>
      <c r="E4323" s="86">
        <v>0</v>
      </c>
      <c r="F4323" s="83">
        <v>0</v>
      </c>
    </row>
    <row r="4324" spans="2:6" ht="15.6" thickBot="1">
      <c r="B4324" s="87">
        <v>4294.17</v>
      </c>
      <c r="C4324" s="88">
        <v>248.05</v>
      </c>
      <c r="D4324" s="88">
        <v>0</v>
      </c>
      <c r="E4324" s="88">
        <v>0</v>
      </c>
      <c r="F4324" s="89">
        <v>0</v>
      </c>
    </row>
    <row r="4325" spans="2:6" ht="15.6" thickBot="1">
      <c r="B4325" s="82">
        <v>4263.17</v>
      </c>
      <c r="C4325" s="86">
        <v>249.59</v>
      </c>
      <c r="D4325" s="86">
        <v>0</v>
      </c>
      <c r="E4325" s="86">
        <v>0</v>
      </c>
      <c r="F4325" s="83">
        <v>0</v>
      </c>
    </row>
    <row r="4326" spans="2:6" ht="15.6" thickBot="1">
      <c r="B4326" s="87">
        <v>4232.17</v>
      </c>
      <c r="C4326" s="88">
        <v>251.13</v>
      </c>
      <c r="D4326" s="88">
        <v>0</v>
      </c>
      <c r="E4326" s="88">
        <v>0</v>
      </c>
      <c r="F4326" s="89">
        <v>0</v>
      </c>
    </row>
    <row r="4327" spans="2:6" ht="15.6" thickBot="1">
      <c r="B4327" s="82">
        <v>4201.17</v>
      </c>
      <c r="C4327" s="86">
        <v>252.67</v>
      </c>
      <c r="D4327" s="86">
        <v>0</v>
      </c>
      <c r="E4327" s="86">
        <v>0</v>
      </c>
      <c r="F4327" s="83">
        <v>0</v>
      </c>
    </row>
    <row r="4328" spans="2:6" ht="15.6" thickBot="1">
      <c r="B4328" s="87">
        <v>4170.17</v>
      </c>
      <c r="C4328" s="88">
        <v>254.2</v>
      </c>
      <c r="D4328" s="88">
        <v>0</v>
      </c>
      <c r="E4328" s="88">
        <v>0</v>
      </c>
      <c r="F4328" s="89">
        <v>0</v>
      </c>
    </row>
    <row r="4329" spans="2:6" ht="15.6" thickBot="1">
      <c r="B4329" s="82">
        <v>4139.17</v>
      </c>
      <c r="C4329" s="86">
        <v>255.74</v>
      </c>
      <c r="D4329" s="86">
        <v>0</v>
      </c>
      <c r="E4329" s="86">
        <v>0</v>
      </c>
      <c r="F4329" s="83">
        <v>0</v>
      </c>
    </row>
    <row r="4330" spans="2:6" ht="15.6" thickBot="1">
      <c r="B4330" s="87">
        <v>4108.17</v>
      </c>
      <c r="C4330" s="88">
        <v>257.27</v>
      </c>
      <c r="D4330" s="88">
        <v>0</v>
      </c>
      <c r="E4330" s="88">
        <v>0</v>
      </c>
      <c r="F4330" s="89">
        <v>0</v>
      </c>
    </row>
    <row r="4331" spans="2:6" ht="15.6" thickBot="1">
      <c r="B4331" s="82">
        <v>4077.17</v>
      </c>
      <c r="C4331" s="86">
        <v>258.8</v>
      </c>
      <c r="D4331" s="86">
        <v>0</v>
      </c>
      <c r="E4331" s="86">
        <v>0</v>
      </c>
      <c r="F4331" s="83">
        <v>0</v>
      </c>
    </row>
    <row r="4332" spans="2:6" ht="15.6" thickBot="1">
      <c r="B4332" s="87">
        <v>4046.17</v>
      </c>
      <c r="C4332" s="88">
        <v>260.33</v>
      </c>
      <c r="D4332" s="88">
        <v>0</v>
      </c>
      <c r="E4332" s="88">
        <v>0</v>
      </c>
      <c r="F4332" s="89">
        <v>0</v>
      </c>
    </row>
    <row r="4333" spans="2:6" ht="15.6" thickBot="1">
      <c r="B4333" s="82">
        <v>4015.17</v>
      </c>
      <c r="C4333" s="86">
        <v>261.86</v>
      </c>
      <c r="D4333" s="86">
        <v>0</v>
      </c>
      <c r="E4333" s="86">
        <v>0</v>
      </c>
      <c r="F4333" s="83">
        <v>0</v>
      </c>
    </row>
    <row r="4334" spans="2:6" ht="15.6" thickBot="1">
      <c r="B4334" s="87">
        <v>3984.17</v>
      </c>
      <c r="C4334" s="88">
        <v>263.38</v>
      </c>
      <c r="D4334" s="88">
        <v>0</v>
      </c>
      <c r="E4334" s="88">
        <v>0</v>
      </c>
      <c r="F4334" s="89">
        <v>0</v>
      </c>
    </row>
    <row r="4335" spans="2:6" ht="15.6" thickBot="1">
      <c r="B4335" s="82">
        <v>3953.17</v>
      </c>
      <c r="C4335" s="86">
        <v>264.91000000000003</v>
      </c>
      <c r="D4335" s="86">
        <v>0</v>
      </c>
      <c r="E4335" s="86">
        <v>0</v>
      </c>
      <c r="F4335" s="83">
        <v>0</v>
      </c>
    </row>
    <row r="4336" spans="2:6" ht="15.6" thickBot="1">
      <c r="B4336" s="87">
        <v>3922.17</v>
      </c>
      <c r="C4336" s="88">
        <v>266.43</v>
      </c>
      <c r="D4336" s="88">
        <v>0</v>
      </c>
      <c r="E4336" s="88">
        <v>0</v>
      </c>
      <c r="F4336" s="89">
        <v>0</v>
      </c>
    </row>
    <row r="4337" spans="2:6" ht="15.6" thickBot="1">
      <c r="B4337" s="82">
        <v>3891.17</v>
      </c>
      <c r="C4337" s="86">
        <v>267.95</v>
      </c>
      <c r="D4337" s="86">
        <v>0</v>
      </c>
      <c r="E4337" s="86">
        <v>0</v>
      </c>
      <c r="F4337" s="83">
        <v>0</v>
      </c>
    </row>
    <row r="4338" spans="2:6" ht="15.6" thickBot="1">
      <c r="B4338" s="87">
        <v>3860.17</v>
      </c>
      <c r="C4338" s="88">
        <v>269.47000000000003</v>
      </c>
      <c r="D4338" s="88">
        <v>0</v>
      </c>
      <c r="E4338" s="88">
        <v>0</v>
      </c>
      <c r="F4338" s="89">
        <v>0</v>
      </c>
    </row>
    <row r="4339" spans="2:6" ht="15.6" thickBot="1">
      <c r="B4339" s="82">
        <v>3829.17</v>
      </c>
      <c r="C4339" s="86">
        <v>270.99</v>
      </c>
      <c r="D4339" s="86">
        <v>0</v>
      </c>
      <c r="E4339" s="86">
        <v>0</v>
      </c>
      <c r="F4339" s="83">
        <v>0</v>
      </c>
    </row>
    <row r="4340" spans="2:6" ht="15.6" thickBot="1">
      <c r="B4340" s="87">
        <v>3798.17</v>
      </c>
      <c r="C4340" s="88">
        <v>272.51</v>
      </c>
      <c r="D4340" s="88">
        <v>0</v>
      </c>
      <c r="E4340" s="88">
        <v>0</v>
      </c>
      <c r="F4340" s="89">
        <v>0</v>
      </c>
    </row>
    <row r="4341" spans="2:6" ht="15.6" thickBot="1">
      <c r="B4341" s="82">
        <v>3767.17</v>
      </c>
      <c r="C4341" s="86">
        <v>274.02999999999997</v>
      </c>
      <c r="D4341" s="86">
        <v>0</v>
      </c>
      <c r="E4341" s="86">
        <v>0</v>
      </c>
      <c r="F4341" s="83">
        <v>0</v>
      </c>
    </row>
    <row r="4342" spans="2:6" ht="15.6" thickBot="1">
      <c r="B4342" s="87">
        <v>3736.17</v>
      </c>
      <c r="C4342" s="88">
        <v>275.54000000000002</v>
      </c>
      <c r="D4342" s="88">
        <v>0</v>
      </c>
      <c r="E4342" s="88">
        <v>0</v>
      </c>
      <c r="F4342" s="89">
        <v>0</v>
      </c>
    </row>
    <row r="4343" spans="2:6" ht="15.6" thickBot="1">
      <c r="B4343" s="82">
        <v>3705.17</v>
      </c>
      <c r="C4343" s="86">
        <v>277.05</v>
      </c>
      <c r="D4343" s="86">
        <v>0</v>
      </c>
      <c r="E4343" s="86">
        <v>0</v>
      </c>
      <c r="F4343" s="83">
        <v>0</v>
      </c>
    </row>
    <row r="4344" spans="2:6" ht="15.6" thickBot="1">
      <c r="B4344" s="87">
        <v>3674.17</v>
      </c>
      <c r="C4344" s="88">
        <v>278.56</v>
      </c>
      <c r="D4344" s="88">
        <v>0</v>
      </c>
      <c r="E4344" s="88">
        <v>0</v>
      </c>
      <c r="F4344" s="89">
        <v>0</v>
      </c>
    </row>
    <row r="4345" spans="2:6" ht="15.6" thickBot="1">
      <c r="B4345" s="82">
        <v>3643.17</v>
      </c>
      <c r="C4345" s="86">
        <v>280.07</v>
      </c>
      <c r="D4345" s="86">
        <v>0</v>
      </c>
      <c r="E4345" s="86">
        <v>0</v>
      </c>
      <c r="F4345" s="83">
        <v>0</v>
      </c>
    </row>
    <row r="4346" spans="2:6" ht="15.6" thickBot="1">
      <c r="B4346" s="87">
        <v>3612.17</v>
      </c>
      <c r="C4346" s="88">
        <v>282.04000000000002</v>
      </c>
      <c r="D4346" s="88">
        <v>0</v>
      </c>
      <c r="E4346" s="88">
        <v>0</v>
      </c>
      <c r="F4346" s="89">
        <v>0</v>
      </c>
    </row>
    <row r="4347" spans="2:6" ht="15.6" thickBot="1">
      <c r="B4347" s="82">
        <v>3581.17</v>
      </c>
      <c r="C4347" s="86">
        <v>282.64999999999998</v>
      </c>
      <c r="D4347" s="86">
        <v>0</v>
      </c>
      <c r="E4347" s="86">
        <v>0</v>
      </c>
      <c r="F4347" s="83">
        <v>0</v>
      </c>
    </row>
    <row r="4348" spans="2:6" ht="15.6" thickBot="1">
      <c r="B4348" s="87">
        <v>3550.17</v>
      </c>
      <c r="C4348" s="88">
        <v>281.64</v>
      </c>
      <c r="D4348" s="88">
        <v>0</v>
      </c>
      <c r="E4348" s="88">
        <v>0</v>
      </c>
      <c r="F4348" s="89">
        <v>0</v>
      </c>
    </row>
    <row r="4349" spans="2:6" ht="15.6" thickBot="1">
      <c r="B4349" s="82">
        <v>3519.17</v>
      </c>
      <c r="C4349" s="86">
        <v>280.68</v>
      </c>
      <c r="D4349" s="86">
        <v>0</v>
      </c>
      <c r="E4349" s="86">
        <v>0</v>
      </c>
      <c r="F4349" s="83">
        <v>0</v>
      </c>
    </row>
    <row r="4350" spans="2:6" ht="15.6" thickBot="1">
      <c r="B4350" s="87">
        <v>3488.17</v>
      </c>
      <c r="C4350" s="88">
        <v>279.77999999999997</v>
      </c>
      <c r="D4350" s="88">
        <v>0</v>
      </c>
      <c r="E4350" s="88">
        <v>0</v>
      </c>
      <c r="F4350" s="89">
        <v>0</v>
      </c>
    </row>
    <row r="4351" spans="2:6" ht="15.6" thickBot="1">
      <c r="B4351" s="82">
        <v>3457.17</v>
      </c>
      <c r="C4351" s="86">
        <v>278.92</v>
      </c>
      <c r="D4351" s="86">
        <v>0</v>
      </c>
      <c r="E4351" s="86">
        <v>0</v>
      </c>
      <c r="F4351" s="83">
        <v>0</v>
      </c>
    </row>
    <row r="4352" spans="2:6" ht="15.6" thickBot="1">
      <c r="B4352" s="87">
        <v>3426.17</v>
      </c>
      <c r="C4352" s="88">
        <v>278.10000000000002</v>
      </c>
      <c r="D4352" s="88">
        <v>0</v>
      </c>
      <c r="E4352" s="88">
        <v>0</v>
      </c>
      <c r="F4352" s="89">
        <v>0</v>
      </c>
    </row>
    <row r="4353" spans="2:6" ht="15.6" thickBot="1">
      <c r="B4353" s="82">
        <v>3395.17</v>
      </c>
      <c r="C4353" s="86">
        <v>277.31</v>
      </c>
      <c r="D4353" s="86">
        <v>0</v>
      </c>
      <c r="E4353" s="86">
        <v>0</v>
      </c>
      <c r="F4353" s="83">
        <v>0</v>
      </c>
    </row>
    <row r="4354" spans="2:6" ht="15.6" thickBot="1">
      <c r="B4354" s="87">
        <v>3364.17</v>
      </c>
      <c r="C4354" s="88">
        <v>276.55</v>
      </c>
      <c r="D4354" s="88">
        <v>0</v>
      </c>
      <c r="E4354" s="88">
        <v>0</v>
      </c>
      <c r="F4354" s="89">
        <v>0</v>
      </c>
    </row>
    <row r="4355" spans="2:6" ht="15.6" thickBot="1">
      <c r="B4355" s="82">
        <v>3333.17</v>
      </c>
      <c r="C4355" s="86">
        <v>275.82</v>
      </c>
      <c r="D4355" s="86">
        <v>0</v>
      </c>
      <c r="E4355" s="86">
        <v>0</v>
      </c>
      <c r="F4355" s="83">
        <v>0</v>
      </c>
    </row>
    <row r="4356" spans="2:6" ht="15.6" thickBot="1">
      <c r="B4356" s="87">
        <v>3302.17</v>
      </c>
      <c r="C4356" s="88">
        <v>275.11</v>
      </c>
      <c r="D4356" s="88">
        <v>0</v>
      </c>
      <c r="E4356" s="88">
        <v>0</v>
      </c>
      <c r="F4356" s="89">
        <v>0</v>
      </c>
    </row>
    <row r="4357" spans="2:6" ht="15.6" thickBot="1">
      <c r="B4357" s="82">
        <v>3271.17</v>
      </c>
      <c r="C4357" s="86">
        <v>274.39999999999998</v>
      </c>
      <c r="D4357" s="86">
        <v>0</v>
      </c>
      <c r="E4357" s="86">
        <v>0</v>
      </c>
      <c r="F4357" s="83">
        <v>0</v>
      </c>
    </row>
    <row r="4358" spans="2:6" ht="15.6" thickBot="1">
      <c r="B4358" s="87">
        <v>3240.17</v>
      </c>
      <c r="C4358" s="88">
        <v>273.70999999999998</v>
      </c>
      <c r="D4358" s="88">
        <v>0</v>
      </c>
      <c r="E4358" s="88">
        <v>0</v>
      </c>
      <c r="F4358" s="89">
        <v>0</v>
      </c>
    </row>
    <row r="4359" spans="2:6" ht="15.6" thickBot="1">
      <c r="B4359" s="82">
        <v>3209.17</v>
      </c>
      <c r="C4359" s="86">
        <v>273.02999999999997</v>
      </c>
      <c r="D4359" s="86">
        <v>0</v>
      </c>
      <c r="E4359" s="86">
        <v>0</v>
      </c>
      <c r="F4359" s="83">
        <v>0</v>
      </c>
    </row>
    <row r="4360" spans="2:6" ht="15.6" thickBot="1">
      <c r="B4360" s="87">
        <v>3178.17</v>
      </c>
      <c r="C4360" s="88">
        <v>272.33999999999997</v>
      </c>
      <c r="D4360" s="88">
        <v>0</v>
      </c>
      <c r="E4360" s="88">
        <v>0</v>
      </c>
      <c r="F4360" s="89">
        <v>0</v>
      </c>
    </row>
    <row r="4361" spans="2:6" ht="15.6" thickBot="1">
      <c r="B4361" s="82">
        <v>3147.17</v>
      </c>
      <c r="C4361" s="86">
        <v>271.64999999999998</v>
      </c>
      <c r="D4361" s="86">
        <v>0</v>
      </c>
      <c r="E4361" s="86">
        <v>0</v>
      </c>
      <c r="F4361" s="83">
        <v>0</v>
      </c>
    </row>
    <row r="4362" spans="2:6" ht="15.6" thickBot="1">
      <c r="B4362" s="87">
        <v>3116.17</v>
      </c>
      <c r="C4362" s="88">
        <v>270.95</v>
      </c>
      <c r="D4362" s="88">
        <v>0</v>
      </c>
      <c r="E4362" s="88">
        <v>0</v>
      </c>
      <c r="F4362" s="89">
        <v>0</v>
      </c>
    </row>
    <row r="4363" spans="2:6" ht="15.6" thickBot="1">
      <c r="B4363" s="82">
        <v>3085.17</v>
      </c>
      <c r="C4363" s="86">
        <v>270.23</v>
      </c>
      <c r="D4363" s="86">
        <v>0</v>
      </c>
      <c r="E4363" s="86">
        <v>0</v>
      </c>
      <c r="F4363" s="83">
        <v>0</v>
      </c>
    </row>
    <row r="4364" spans="2:6" ht="15.6" thickBot="1">
      <c r="B4364" s="87">
        <v>3054.17</v>
      </c>
      <c r="C4364" s="88">
        <v>269.49</v>
      </c>
      <c r="D4364" s="88">
        <v>0</v>
      </c>
      <c r="E4364" s="88">
        <v>0</v>
      </c>
      <c r="F4364" s="89">
        <v>0</v>
      </c>
    </row>
    <row r="4365" spans="2:6" ht="15.6" thickBot="1">
      <c r="B4365" s="82">
        <v>3023.17</v>
      </c>
      <c r="C4365" s="86">
        <v>268.74</v>
      </c>
      <c r="D4365" s="86">
        <v>0</v>
      </c>
      <c r="E4365" s="86">
        <v>0</v>
      </c>
      <c r="F4365" s="83">
        <v>0</v>
      </c>
    </row>
    <row r="4366" spans="2:6" ht="15.6" thickBot="1">
      <c r="B4366" s="87">
        <v>2992.17</v>
      </c>
      <c r="C4366" s="88">
        <v>269.38</v>
      </c>
      <c r="D4366" s="88">
        <v>0</v>
      </c>
      <c r="E4366" s="88">
        <v>0</v>
      </c>
      <c r="F4366" s="89">
        <v>0</v>
      </c>
    </row>
    <row r="4367" spans="2:6" ht="15.6" thickBot="1">
      <c r="B4367" s="82">
        <v>2961.17</v>
      </c>
      <c r="C4367" s="86">
        <v>272.43</v>
      </c>
      <c r="D4367" s="86">
        <v>0</v>
      </c>
      <c r="E4367" s="86">
        <v>0</v>
      </c>
      <c r="F4367" s="83">
        <v>0</v>
      </c>
    </row>
    <row r="4368" spans="2:6" ht="15.6" thickBot="1">
      <c r="B4368" s="87">
        <v>2930.17</v>
      </c>
      <c r="C4368" s="88">
        <v>275.49</v>
      </c>
      <c r="D4368" s="88">
        <v>0</v>
      </c>
      <c r="E4368" s="88">
        <v>0</v>
      </c>
      <c r="F4368" s="89">
        <v>0</v>
      </c>
    </row>
    <row r="4369" spans="2:6" ht="15.6" thickBot="1">
      <c r="B4369" s="82">
        <v>2899.17</v>
      </c>
      <c r="C4369" s="86">
        <v>278.54000000000002</v>
      </c>
      <c r="D4369" s="86">
        <v>0</v>
      </c>
      <c r="E4369" s="86">
        <v>0</v>
      </c>
      <c r="F4369" s="83">
        <v>0</v>
      </c>
    </row>
    <row r="4370" spans="2:6" ht="15.6" thickBot="1">
      <c r="B4370" s="87">
        <v>2868.17</v>
      </c>
      <c r="C4370" s="88">
        <v>281.60000000000002</v>
      </c>
      <c r="D4370" s="88">
        <v>0</v>
      </c>
      <c r="E4370" s="88">
        <v>0</v>
      </c>
      <c r="F4370" s="89">
        <v>0</v>
      </c>
    </row>
    <row r="4371" spans="2:6" ht="15.6" thickBot="1">
      <c r="B4371" s="82">
        <v>2837.17</v>
      </c>
      <c r="C4371" s="86">
        <v>284.64999999999998</v>
      </c>
      <c r="D4371" s="86">
        <v>0</v>
      </c>
      <c r="E4371" s="86">
        <v>0</v>
      </c>
      <c r="F4371" s="83">
        <v>0</v>
      </c>
    </row>
    <row r="4372" spans="2:6" ht="15.6" thickBot="1">
      <c r="B4372" s="87">
        <v>2806.17</v>
      </c>
      <c r="C4372" s="88">
        <v>287.70999999999998</v>
      </c>
      <c r="D4372" s="88">
        <v>0</v>
      </c>
      <c r="E4372" s="88">
        <v>0</v>
      </c>
      <c r="F4372" s="89">
        <v>0</v>
      </c>
    </row>
    <row r="4373" spans="2:6" ht="15.6" thickBot="1">
      <c r="B4373" s="82">
        <v>2775.17</v>
      </c>
      <c r="C4373" s="86">
        <v>290.76</v>
      </c>
      <c r="D4373" s="86">
        <v>0</v>
      </c>
      <c r="E4373" s="86">
        <v>0</v>
      </c>
      <c r="F4373" s="83">
        <v>0</v>
      </c>
    </row>
    <row r="4374" spans="2:6" ht="15.6" thickBot="1">
      <c r="B4374" s="87">
        <v>2744.17</v>
      </c>
      <c r="C4374" s="88">
        <v>293.82</v>
      </c>
      <c r="D4374" s="88">
        <v>0</v>
      </c>
      <c r="E4374" s="88">
        <v>0</v>
      </c>
      <c r="F4374" s="89">
        <v>0</v>
      </c>
    </row>
    <row r="4375" spans="2:6" ht="15.6" thickBot="1">
      <c r="B4375" s="82">
        <v>2713.17</v>
      </c>
      <c r="C4375" s="86">
        <v>296.87</v>
      </c>
      <c r="D4375" s="86">
        <v>0</v>
      </c>
      <c r="E4375" s="86">
        <v>0</v>
      </c>
      <c r="F4375" s="83">
        <v>0</v>
      </c>
    </row>
    <row r="4376" spans="2:6" ht="15.6" thickBot="1">
      <c r="B4376" s="87">
        <v>2682.17</v>
      </c>
      <c r="C4376" s="88">
        <v>299.93</v>
      </c>
      <c r="D4376" s="88">
        <v>0</v>
      </c>
      <c r="E4376" s="88">
        <v>0</v>
      </c>
      <c r="F4376" s="89">
        <v>0</v>
      </c>
    </row>
    <row r="4377" spans="2:6" ht="15.6" thickBot="1">
      <c r="B4377" s="82">
        <v>2651.17</v>
      </c>
      <c r="C4377" s="86">
        <v>302.98</v>
      </c>
      <c r="D4377" s="86">
        <v>0</v>
      </c>
      <c r="E4377" s="86">
        <v>0</v>
      </c>
      <c r="F4377" s="83">
        <v>0</v>
      </c>
    </row>
    <row r="4378" spans="2:6" ht="15.6" thickBot="1">
      <c r="B4378" s="87">
        <v>2620.17</v>
      </c>
      <c r="C4378" s="88">
        <v>306.04000000000002</v>
      </c>
      <c r="D4378" s="88">
        <v>0</v>
      </c>
      <c r="E4378" s="88">
        <v>0</v>
      </c>
      <c r="F4378" s="89">
        <v>0</v>
      </c>
    </row>
    <row r="4379" spans="2:6" ht="15.6" thickBot="1">
      <c r="B4379" s="82">
        <v>2589.17</v>
      </c>
      <c r="C4379" s="86">
        <v>309.08999999999997</v>
      </c>
      <c r="D4379" s="86">
        <v>0</v>
      </c>
      <c r="E4379" s="86">
        <v>0</v>
      </c>
      <c r="F4379" s="83">
        <v>0</v>
      </c>
    </row>
    <row r="4380" spans="2:6" ht="15.6" thickBot="1">
      <c r="B4380" s="87">
        <v>2558.17</v>
      </c>
      <c r="C4380" s="88">
        <v>312.14999999999998</v>
      </c>
      <c r="D4380" s="88">
        <v>0</v>
      </c>
      <c r="E4380" s="88">
        <v>0</v>
      </c>
      <c r="F4380" s="89">
        <v>0</v>
      </c>
    </row>
    <row r="4381" spans="2:6" ht="15.6" thickBot="1">
      <c r="B4381" s="82">
        <v>2527.17</v>
      </c>
      <c r="C4381" s="86">
        <v>315.2</v>
      </c>
      <c r="D4381" s="86">
        <v>0</v>
      </c>
      <c r="E4381" s="86">
        <v>0</v>
      </c>
      <c r="F4381" s="83">
        <v>0</v>
      </c>
    </row>
    <row r="4382" spans="2:6" ht="15.6" thickBot="1">
      <c r="B4382" s="87">
        <v>2496.17</v>
      </c>
      <c r="C4382" s="88">
        <v>318.26</v>
      </c>
      <c r="D4382" s="88">
        <v>0</v>
      </c>
      <c r="E4382" s="88">
        <v>0</v>
      </c>
      <c r="F4382" s="89">
        <v>0</v>
      </c>
    </row>
    <row r="4383" spans="2:6" ht="15.6" thickBot="1">
      <c r="B4383" s="82">
        <v>2465.17</v>
      </c>
      <c r="C4383" s="86">
        <v>321.31</v>
      </c>
      <c r="D4383" s="86">
        <v>0</v>
      </c>
      <c r="E4383" s="86">
        <v>0</v>
      </c>
      <c r="F4383" s="83">
        <v>0</v>
      </c>
    </row>
    <row r="4384" spans="2:6" ht="15.6" thickBot="1">
      <c r="B4384" s="87">
        <v>2434.17</v>
      </c>
      <c r="C4384" s="88">
        <v>324.37</v>
      </c>
      <c r="D4384" s="88">
        <v>0</v>
      </c>
      <c r="E4384" s="88">
        <v>0</v>
      </c>
      <c r="F4384" s="89">
        <v>0</v>
      </c>
    </row>
    <row r="4385" spans="2:6" ht="15.6" thickBot="1">
      <c r="B4385" s="82">
        <v>2403.17</v>
      </c>
      <c r="C4385" s="86">
        <v>327.42</v>
      </c>
      <c r="D4385" s="86">
        <v>0</v>
      </c>
      <c r="E4385" s="86">
        <v>0</v>
      </c>
      <c r="F4385" s="83">
        <v>0</v>
      </c>
    </row>
    <row r="4386" spans="2:6" ht="15.6" thickBot="1">
      <c r="B4386" s="87">
        <v>2372.17</v>
      </c>
      <c r="C4386" s="88">
        <v>330.48</v>
      </c>
      <c r="D4386" s="88">
        <v>0</v>
      </c>
      <c r="E4386" s="88">
        <v>0</v>
      </c>
      <c r="F4386" s="89">
        <v>0</v>
      </c>
    </row>
    <row r="4387" spans="2:6" ht="15.6" thickBot="1">
      <c r="B4387" s="82">
        <v>2341.17</v>
      </c>
      <c r="C4387" s="86">
        <v>333.53</v>
      </c>
      <c r="D4387" s="86">
        <v>0</v>
      </c>
      <c r="E4387" s="86">
        <v>0</v>
      </c>
      <c r="F4387" s="83">
        <v>0</v>
      </c>
    </row>
    <row r="4388" spans="2:6" ht="15.6" thickBot="1">
      <c r="B4388" s="87">
        <v>2310.17</v>
      </c>
      <c r="C4388" s="88">
        <v>336.59</v>
      </c>
      <c r="D4388" s="88">
        <v>0</v>
      </c>
      <c r="E4388" s="88">
        <v>0</v>
      </c>
      <c r="F4388" s="89">
        <v>0</v>
      </c>
    </row>
    <row r="4389" spans="2:6" ht="15.6" thickBot="1">
      <c r="B4389" s="82">
        <v>2279.17</v>
      </c>
      <c r="C4389" s="86">
        <v>339.64</v>
      </c>
      <c r="D4389" s="86">
        <v>0</v>
      </c>
      <c r="E4389" s="86">
        <v>0</v>
      </c>
      <c r="F4389" s="83">
        <v>0</v>
      </c>
    </row>
    <row r="4390" spans="2:6" ht="15.6" thickBot="1">
      <c r="B4390" s="87">
        <v>2248.17</v>
      </c>
      <c r="C4390" s="88">
        <v>342.7</v>
      </c>
      <c r="D4390" s="88">
        <v>0</v>
      </c>
      <c r="E4390" s="88">
        <v>0</v>
      </c>
      <c r="F4390" s="89">
        <v>0</v>
      </c>
    </row>
    <row r="4391" spans="2:6" ht="15.6" thickBot="1">
      <c r="B4391" s="82">
        <v>2217.17</v>
      </c>
      <c r="C4391" s="86">
        <v>345.75</v>
      </c>
      <c r="D4391" s="86">
        <v>0</v>
      </c>
      <c r="E4391" s="86">
        <v>0</v>
      </c>
      <c r="F4391" s="83">
        <v>0</v>
      </c>
    </row>
    <row r="4392" spans="2:6" ht="15.6" thickBot="1">
      <c r="B4392" s="87">
        <v>2186.17</v>
      </c>
      <c r="C4392" s="88">
        <v>348.81</v>
      </c>
      <c r="D4392" s="88">
        <v>0</v>
      </c>
      <c r="E4392" s="88">
        <v>0</v>
      </c>
      <c r="F4392" s="89">
        <v>0</v>
      </c>
    </row>
    <row r="4393" spans="2:6" ht="15.6" thickBot="1">
      <c r="B4393" s="82">
        <v>2155.17</v>
      </c>
      <c r="C4393" s="86">
        <v>351.86</v>
      </c>
      <c r="D4393" s="86">
        <v>0</v>
      </c>
      <c r="E4393" s="86">
        <v>0</v>
      </c>
      <c r="F4393" s="83">
        <v>0</v>
      </c>
    </row>
    <row r="4394" spans="2:6" ht="15.6" thickBot="1">
      <c r="B4394" s="87">
        <v>2124.17</v>
      </c>
      <c r="C4394" s="88">
        <v>354.91</v>
      </c>
      <c r="D4394" s="88">
        <v>0</v>
      </c>
      <c r="E4394" s="88">
        <v>0</v>
      </c>
      <c r="F4394" s="89">
        <v>0</v>
      </c>
    </row>
    <row r="4395" spans="2:6" ht="15.6" thickBot="1">
      <c r="B4395" s="82">
        <v>2093.17</v>
      </c>
      <c r="C4395" s="86">
        <v>357.97</v>
      </c>
      <c r="D4395" s="86">
        <v>0</v>
      </c>
      <c r="E4395" s="86">
        <v>0</v>
      </c>
      <c r="F4395" s="83">
        <v>0</v>
      </c>
    </row>
    <row r="4396" spans="2:6" ht="15.6" thickBot="1">
      <c r="B4396" s="87">
        <v>2062.17</v>
      </c>
      <c r="C4396" s="88">
        <v>361.02</v>
      </c>
      <c r="D4396" s="88">
        <v>0</v>
      </c>
      <c r="E4396" s="88">
        <v>0</v>
      </c>
      <c r="F4396" s="89">
        <v>0</v>
      </c>
    </row>
    <row r="4397" spans="2:6" ht="15.6" thickBot="1">
      <c r="B4397" s="82">
        <v>2031.17</v>
      </c>
      <c r="C4397" s="86">
        <v>364.08</v>
      </c>
      <c r="D4397" s="86">
        <v>0</v>
      </c>
      <c r="E4397" s="86">
        <v>0</v>
      </c>
      <c r="F4397" s="83">
        <v>0</v>
      </c>
    </row>
    <row r="4398" spans="2:6" ht="15.6" thickBot="1">
      <c r="B4398" s="87">
        <v>2000.17</v>
      </c>
      <c r="C4398" s="88">
        <v>367.13</v>
      </c>
      <c r="D4398" s="88">
        <v>0</v>
      </c>
      <c r="E4398" s="88">
        <v>0</v>
      </c>
      <c r="F4398" s="89">
        <v>0</v>
      </c>
    </row>
    <row r="4399" spans="2:6" ht="15.6" thickBot="1">
      <c r="B4399" s="82">
        <v>1969.17</v>
      </c>
      <c r="C4399" s="86">
        <v>370.19</v>
      </c>
      <c r="D4399" s="86">
        <v>0</v>
      </c>
      <c r="E4399" s="86">
        <v>0</v>
      </c>
      <c r="F4399" s="83">
        <v>0</v>
      </c>
    </row>
    <row r="4400" spans="2:6" ht="15.6" thickBot="1">
      <c r="B4400" s="87">
        <v>1938.17</v>
      </c>
      <c r="C4400" s="88">
        <v>373.24</v>
      </c>
      <c r="D4400" s="88">
        <v>0</v>
      </c>
      <c r="E4400" s="88">
        <v>0</v>
      </c>
      <c r="F4400" s="89">
        <v>0</v>
      </c>
    </row>
    <row r="4401" spans="2:6" ht="15.6" thickBot="1">
      <c r="B4401" s="82">
        <v>1907.17</v>
      </c>
      <c r="C4401" s="86">
        <v>376.3</v>
      </c>
      <c r="D4401" s="86">
        <v>0</v>
      </c>
      <c r="E4401" s="86">
        <v>0</v>
      </c>
      <c r="F4401" s="83">
        <v>0</v>
      </c>
    </row>
    <row r="4402" spans="2:6" ht="15.6" thickBot="1">
      <c r="B4402" s="87">
        <v>1876.17</v>
      </c>
      <c r="C4402" s="88">
        <v>379.35</v>
      </c>
      <c r="D4402" s="88">
        <v>0</v>
      </c>
      <c r="E4402" s="88">
        <v>0</v>
      </c>
      <c r="F4402" s="89">
        <v>0</v>
      </c>
    </row>
    <row r="4403" spans="2:6" ht="15.6" thickBot="1">
      <c r="B4403" s="82">
        <v>1845.17</v>
      </c>
      <c r="C4403" s="86">
        <v>382.41</v>
      </c>
      <c r="D4403" s="86">
        <v>0</v>
      </c>
      <c r="E4403" s="86">
        <v>0</v>
      </c>
      <c r="F4403" s="83">
        <v>0</v>
      </c>
    </row>
    <row r="4404" spans="2:6" ht="15.6" thickBot="1">
      <c r="B4404" s="87">
        <v>1814.17</v>
      </c>
      <c r="C4404" s="88">
        <v>385.46</v>
      </c>
      <c r="D4404" s="88">
        <v>0</v>
      </c>
      <c r="E4404" s="88">
        <v>0</v>
      </c>
      <c r="F4404" s="89">
        <v>0</v>
      </c>
    </row>
    <row r="4405" spans="2:6" ht="15.6" thickBot="1">
      <c r="B4405" s="82">
        <v>1783.17</v>
      </c>
      <c r="C4405" s="86">
        <v>388.52</v>
      </c>
      <c r="D4405" s="86">
        <v>0</v>
      </c>
      <c r="E4405" s="86">
        <v>0</v>
      </c>
      <c r="F4405" s="83">
        <v>0</v>
      </c>
    </row>
    <row r="4406" spans="2:6" ht="15.6" thickBot="1">
      <c r="B4406" s="87">
        <v>1752.17</v>
      </c>
      <c r="C4406" s="88">
        <v>391.57</v>
      </c>
      <c r="D4406" s="88">
        <v>0</v>
      </c>
      <c r="E4406" s="88">
        <v>0</v>
      </c>
      <c r="F4406" s="89">
        <v>0</v>
      </c>
    </row>
    <row r="4407" spans="2:6" ht="15.6" thickBot="1">
      <c r="B4407" s="82">
        <v>1721.17</v>
      </c>
      <c r="C4407" s="86">
        <v>394.63</v>
      </c>
      <c r="D4407" s="86">
        <v>0</v>
      </c>
      <c r="E4407" s="86">
        <v>0</v>
      </c>
      <c r="F4407" s="83">
        <v>0</v>
      </c>
    </row>
    <row r="4408" spans="2:6" ht="15.6" thickBot="1">
      <c r="B4408" s="87">
        <v>1690.17</v>
      </c>
      <c r="C4408" s="88">
        <v>397.68</v>
      </c>
      <c r="D4408" s="88">
        <v>0</v>
      </c>
      <c r="E4408" s="88">
        <v>0</v>
      </c>
      <c r="F4408" s="89">
        <v>0</v>
      </c>
    </row>
    <row r="4409" spans="2:6" ht="15.6" thickBot="1">
      <c r="B4409" s="82">
        <v>1659.17</v>
      </c>
      <c r="C4409" s="86">
        <v>400.74</v>
      </c>
      <c r="D4409" s="86">
        <v>0</v>
      </c>
      <c r="E4409" s="86">
        <v>0</v>
      </c>
      <c r="F4409" s="83">
        <v>0</v>
      </c>
    </row>
    <row r="4410" spans="2:6" ht="15.6" thickBot="1">
      <c r="B4410" s="87">
        <v>1628.17</v>
      </c>
      <c r="C4410" s="88">
        <v>403.79</v>
      </c>
      <c r="D4410" s="88">
        <v>0</v>
      </c>
      <c r="E4410" s="88">
        <v>0</v>
      </c>
      <c r="F4410" s="89">
        <v>0</v>
      </c>
    </row>
    <row r="4411" spans="2:6" ht="15.6" thickBot="1">
      <c r="B4411" s="82">
        <v>1597.17</v>
      </c>
      <c r="C4411" s="86">
        <v>406.85</v>
      </c>
      <c r="D4411" s="86">
        <v>0</v>
      </c>
      <c r="E4411" s="86">
        <v>0</v>
      </c>
      <c r="F4411" s="83">
        <v>0</v>
      </c>
    </row>
    <row r="4412" spans="2:6" ht="15.6" thickBot="1">
      <c r="B4412" s="87">
        <v>1566.17</v>
      </c>
      <c r="C4412" s="88">
        <v>409.9</v>
      </c>
      <c r="D4412" s="88">
        <v>0</v>
      </c>
      <c r="E4412" s="88">
        <v>0</v>
      </c>
      <c r="F4412" s="89">
        <v>0</v>
      </c>
    </row>
    <row r="4413" spans="2:6" ht="15.6" thickBot="1">
      <c r="B4413" s="82">
        <v>1535.17</v>
      </c>
      <c r="C4413" s="86">
        <v>412.95</v>
      </c>
      <c r="D4413" s="86">
        <v>0</v>
      </c>
      <c r="E4413" s="86">
        <v>0</v>
      </c>
      <c r="F4413" s="83">
        <v>0</v>
      </c>
    </row>
    <row r="4414" spans="2:6" ht="15.6" thickBot="1">
      <c r="B4414" s="87">
        <v>1504.17</v>
      </c>
      <c r="C4414" s="88">
        <v>416.01</v>
      </c>
      <c r="D4414" s="88">
        <v>0</v>
      </c>
      <c r="E4414" s="88">
        <v>0</v>
      </c>
      <c r="F4414" s="89">
        <v>0</v>
      </c>
    </row>
    <row r="4415" spans="2:6" ht="15.6" thickBot="1">
      <c r="B4415" s="82">
        <v>1473.17</v>
      </c>
      <c r="C4415" s="86">
        <v>419.06</v>
      </c>
      <c r="D4415" s="86">
        <v>0</v>
      </c>
      <c r="E4415" s="86">
        <v>0</v>
      </c>
      <c r="F4415" s="83">
        <v>0</v>
      </c>
    </row>
    <row r="4416" spans="2:6" ht="15.6" thickBot="1">
      <c r="B4416" s="87">
        <v>1442.17</v>
      </c>
      <c r="C4416" s="88">
        <v>422.12</v>
      </c>
      <c r="D4416" s="88">
        <v>0</v>
      </c>
      <c r="E4416" s="88">
        <v>0</v>
      </c>
      <c r="F4416" s="89">
        <v>0</v>
      </c>
    </row>
    <row r="4417" spans="2:6" ht="15.6" thickBot="1">
      <c r="B4417" s="82">
        <v>1411.17</v>
      </c>
      <c r="C4417" s="86">
        <v>425.17</v>
      </c>
      <c r="D4417" s="86">
        <v>0</v>
      </c>
      <c r="E4417" s="86">
        <v>0</v>
      </c>
      <c r="F4417" s="83">
        <v>0</v>
      </c>
    </row>
    <row r="4418" spans="2:6" ht="15.6" thickBot="1">
      <c r="B4418" s="87">
        <v>1380.17</v>
      </c>
      <c r="C4418" s="88">
        <v>428.23</v>
      </c>
      <c r="D4418" s="88">
        <v>0</v>
      </c>
      <c r="E4418" s="88">
        <v>0</v>
      </c>
      <c r="F4418" s="89">
        <v>0</v>
      </c>
    </row>
    <row r="4419" spans="2:6" ht="15.6" thickBot="1">
      <c r="B4419" s="82">
        <v>1349.17</v>
      </c>
      <c r="C4419" s="86">
        <v>431.28</v>
      </c>
      <c r="D4419" s="86">
        <v>0</v>
      </c>
      <c r="E4419" s="86">
        <v>0</v>
      </c>
      <c r="F4419" s="83">
        <v>0</v>
      </c>
    </row>
    <row r="4420" spans="2:6" ht="15.6" thickBot="1">
      <c r="B4420" s="87">
        <v>1318.17</v>
      </c>
      <c r="C4420" s="88">
        <v>434.34</v>
      </c>
      <c r="D4420" s="88">
        <v>0</v>
      </c>
      <c r="E4420" s="88">
        <v>0</v>
      </c>
      <c r="F4420" s="89">
        <v>0</v>
      </c>
    </row>
    <row r="4421" spans="2:6" ht="15.6" thickBot="1">
      <c r="B4421" s="82">
        <v>1287.17</v>
      </c>
      <c r="C4421" s="86">
        <v>437.39</v>
      </c>
      <c r="D4421" s="86">
        <v>0</v>
      </c>
      <c r="E4421" s="86">
        <v>0</v>
      </c>
      <c r="F4421" s="83">
        <v>0</v>
      </c>
    </row>
    <row r="4422" spans="2:6" ht="15.6" thickBot="1">
      <c r="B4422" s="87">
        <v>1256.17</v>
      </c>
      <c r="C4422" s="88">
        <v>440.45</v>
      </c>
      <c r="D4422" s="88">
        <v>0</v>
      </c>
      <c r="E4422" s="88">
        <v>0</v>
      </c>
      <c r="F4422" s="89">
        <v>0</v>
      </c>
    </row>
    <row r="4423" spans="2:6" ht="15.6" thickBot="1">
      <c r="B4423" s="82">
        <v>1225.17</v>
      </c>
      <c r="C4423" s="86">
        <v>443.5</v>
      </c>
      <c r="D4423" s="86">
        <v>0</v>
      </c>
      <c r="E4423" s="86">
        <v>0</v>
      </c>
      <c r="F4423" s="83">
        <v>0</v>
      </c>
    </row>
    <row r="4424" spans="2:6" ht="15.6" thickBot="1">
      <c r="B4424" s="87">
        <v>1194.17</v>
      </c>
      <c r="C4424" s="88">
        <v>446.56</v>
      </c>
      <c r="D4424" s="88">
        <v>0</v>
      </c>
      <c r="E4424" s="88">
        <v>0</v>
      </c>
      <c r="F4424" s="89">
        <v>0</v>
      </c>
    </row>
    <row r="4425" spans="2:6" ht="15.6" thickBot="1">
      <c r="B4425" s="82">
        <v>1163.17</v>
      </c>
      <c r="C4425" s="86">
        <v>449.61</v>
      </c>
      <c r="D4425" s="86">
        <v>0</v>
      </c>
      <c r="E4425" s="86">
        <v>0</v>
      </c>
      <c r="F4425" s="83">
        <v>0</v>
      </c>
    </row>
    <row r="4426" spans="2:6" ht="15.6" thickBot="1">
      <c r="B4426" s="87">
        <v>1132.17</v>
      </c>
      <c r="C4426" s="88">
        <v>452.67</v>
      </c>
      <c r="D4426" s="88">
        <v>0</v>
      </c>
      <c r="E4426" s="88">
        <v>0</v>
      </c>
      <c r="F4426" s="89">
        <v>0</v>
      </c>
    </row>
    <row r="4427" spans="2:6" ht="15.6" thickBot="1">
      <c r="B4427" s="82">
        <v>1101.17</v>
      </c>
      <c r="C4427" s="86">
        <v>455.72</v>
      </c>
      <c r="D4427" s="86">
        <v>0</v>
      </c>
      <c r="E4427" s="86">
        <v>0</v>
      </c>
      <c r="F4427" s="83">
        <v>0</v>
      </c>
    </row>
    <row r="4428" spans="2:6" ht="15.6" thickBot="1">
      <c r="B4428" s="87">
        <v>1070.17</v>
      </c>
      <c r="C4428" s="88">
        <v>458.78</v>
      </c>
      <c r="D4428" s="88">
        <v>0</v>
      </c>
      <c r="E4428" s="88">
        <v>0</v>
      </c>
      <c r="F4428" s="89">
        <v>0</v>
      </c>
    </row>
    <row r="4429" spans="2:6" ht="15.6" thickBot="1">
      <c r="B4429" s="82">
        <v>1039.17</v>
      </c>
      <c r="C4429" s="86">
        <v>461.83</v>
      </c>
      <c r="D4429" s="86">
        <v>0</v>
      </c>
      <c r="E4429" s="86">
        <v>0</v>
      </c>
      <c r="F4429" s="83">
        <v>0</v>
      </c>
    </row>
    <row r="4430" spans="2:6" ht="15.6" thickBot="1">
      <c r="B4430" s="87">
        <v>1008.17</v>
      </c>
      <c r="C4430" s="88">
        <v>464.88</v>
      </c>
      <c r="D4430" s="88">
        <v>0</v>
      </c>
      <c r="E4430" s="88">
        <v>0</v>
      </c>
      <c r="F4430" s="89">
        <v>0</v>
      </c>
    </row>
    <row r="4431" spans="2:6" ht="15.6" thickBot="1">
      <c r="B4431" s="82">
        <v>977.17</v>
      </c>
      <c r="C4431" s="86">
        <v>467.94</v>
      </c>
      <c r="D4431" s="86">
        <v>0</v>
      </c>
      <c r="E4431" s="86">
        <v>0</v>
      </c>
      <c r="F4431" s="83">
        <v>0</v>
      </c>
    </row>
    <row r="4432" spans="2:6" ht="15.6" thickBot="1">
      <c r="B4432" s="87">
        <v>946.17</v>
      </c>
      <c r="C4432" s="88">
        <v>470.99</v>
      </c>
      <c r="D4432" s="88">
        <v>0</v>
      </c>
      <c r="E4432" s="88">
        <v>0</v>
      </c>
      <c r="F4432" s="89">
        <v>0</v>
      </c>
    </row>
    <row r="4433" spans="2:6" ht="15.6" thickBot="1">
      <c r="B4433" s="82">
        <v>915.17</v>
      </c>
      <c r="C4433" s="86">
        <v>474.05</v>
      </c>
      <c r="D4433" s="86">
        <v>0</v>
      </c>
      <c r="E4433" s="86">
        <v>0</v>
      </c>
      <c r="F4433" s="83">
        <v>0</v>
      </c>
    </row>
    <row r="4434" spans="2:6" ht="15.6" thickBot="1">
      <c r="B4434" s="87">
        <v>884.17</v>
      </c>
      <c r="C4434" s="88">
        <v>477.1</v>
      </c>
      <c r="D4434" s="88">
        <v>0</v>
      </c>
      <c r="E4434" s="88">
        <v>0</v>
      </c>
      <c r="F4434" s="89">
        <v>0</v>
      </c>
    </row>
    <row r="4435" spans="2:6" ht="15.6" thickBot="1">
      <c r="B4435" s="82">
        <v>853.17</v>
      </c>
      <c r="C4435" s="86">
        <v>480.16</v>
      </c>
      <c r="D4435" s="86">
        <v>0</v>
      </c>
      <c r="E4435" s="86">
        <v>0</v>
      </c>
      <c r="F4435" s="83">
        <v>0</v>
      </c>
    </row>
    <row r="4436" spans="2:6" ht="15.6" thickBot="1">
      <c r="B4436" s="87">
        <v>822.17</v>
      </c>
      <c r="C4436" s="88">
        <v>483.21</v>
      </c>
      <c r="D4436" s="88">
        <v>0</v>
      </c>
      <c r="E4436" s="88">
        <v>0</v>
      </c>
      <c r="F4436" s="89">
        <v>0</v>
      </c>
    </row>
    <row r="4437" spans="2:6" ht="15.6" thickBot="1">
      <c r="B4437" s="82">
        <v>791.17</v>
      </c>
      <c r="C4437" s="86">
        <v>486.27</v>
      </c>
      <c r="D4437" s="86">
        <v>0</v>
      </c>
      <c r="E4437" s="86">
        <v>0</v>
      </c>
      <c r="F4437" s="83">
        <v>0</v>
      </c>
    </row>
    <row r="4438" spans="2:6" ht="15.6" thickBot="1">
      <c r="B4438" s="87">
        <v>760.17</v>
      </c>
      <c r="C4438" s="88">
        <v>489.32</v>
      </c>
      <c r="D4438" s="88">
        <v>0</v>
      </c>
      <c r="E4438" s="88">
        <v>0</v>
      </c>
      <c r="F4438" s="89">
        <v>0</v>
      </c>
    </row>
    <row r="4439" spans="2:6" ht="15.6" thickBot="1">
      <c r="B4439" s="82">
        <v>729.17</v>
      </c>
      <c r="C4439" s="86">
        <v>492.38</v>
      </c>
      <c r="D4439" s="86">
        <v>0</v>
      </c>
      <c r="E4439" s="86">
        <v>0</v>
      </c>
      <c r="F4439" s="83">
        <v>0</v>
      </c>
    </row>
    <row r="4440" spans="2:6" ht="15.6" thickBot="1">
      <c r="B4440" s="87">
        <v>698.17</v>
      </c>
      <c r="C4440" s="88">
        <v>495.43</v>
      </c>
      <c r="D4440" s="88">
        <v>0</v>
      </c>
      <c r="E4440" s="88">
        <v>0</v>
      </c>
      <c r="F4440" s="89">
        <v>0</v>
      </c>
    </row>
    <row r="4441" spans="2:6" ht="15.6" thickBot="1">
      <c r="B4441" s="82">
        <v>667.17</v>
      </c>
      <c r="C4441" s="86">
        <v>498.49</v>
      </c>
      <c r="D4441" s="86">
        <v>0</v>
      </c>
      <c r="E4441" s="86">
        <v>0</v>
      </c>
      <c r="F4441" s="83">
        <v>0</v>
      </c>
    </row>
    <row r="4442" spans="2:6" ht="15.6" thickBot="1">
      <c r="B4442" s="87">
        <v>636.16999999999996</v>
      </c>
      <c r="C4442" s="88">
        <v>501.54</v>
      </c>
      <c r="D4442" s="88">
        <v>0</v>
      </c>
      <c r="E4442" s="88">
        <v>0</v>
      </c>
      <c r="F4442" s="89">
        <v>0</v>
      </c>
    </row>
    <row r="4443" spans="2:6" ht="15.6" thickBot="1">
      <c r="B4443" s="82">
        <v>605.16999999999996</v>
      </c>
      <c r="C4443" s="86">
        <v>504.59</v>
      </c>
      <c r="D4443" s="86">
        <v>0</v>
      </c>
      <c r="E4443" s="86">
        <v>0</v>
      </c>
      <c r="F4443" s="83">
        <v>0</v>
      </c>
    </row>
    <row r="4444" spans="2:6" ht="15.6" thickBot="1">
      <c r="B4444" s="87">
        <v>574.16999999999996</v>
      </c>
      <c r="C4444" s="88">
        <v>507.65</v>
      </c>
      <c r="D4444" s="88">
        <v>0</v>
      </c>
      <c r="E4444" s="88">
        <v>0</v>
      </c>
      <c r="F4444" s="89">
        <v>0</v>
      </c>
    </row>
    <row r="4445" spans="2:6" ht="15.6" thickBot="1">
      <c r="B4445" s="82">
        <v>543.16999999999996</v>
      </c>
      <c r="C4445" s="86">
        <v>510.7</v>
      </c>
      <c r="D4445" s="86">
        <v>0</v>
      </c>
      <c r="E4445" s="86">
        <v>0</v>
      </c>
      <c r="F4445" s="83">
        <v>0</v>
      </c>
    </row>
    <row r="4446" spans="2:6" ht="15.6" thickBot="1">
      <c r="B4446" s="87">
        <v>512.16999999999996</v>
      </c>
      <c r="C4446" s="88">
        <v>513.76</v>
      </c>
      <c r="D4446" s="88">
        <v>0</v>
      </c>
      <c r="E4446" s="88">
        <v>0</v>
      </c>
      <c r="F4446" s="89">
        <v>0</v>
      </c>
    </row>
    <row r="4447" spans="2:6" ht="15.6" thickBot="1">
      <c r="B4447" s="82">
        <v>481.17</v>
      </c>
      <c r="C4447" s="86">
        <v>516.80999999999995</v>
      </c>
      <c r="D4447" s="86">
        <v>0</v>
      </c>
      <c r="E4447" s="86">
        <v>0</v>
      </c>
      <c r="F4447" s="83">
        <v>0</v>
      </c>
    </row>
    <row r="4448" spans="2:6" ht="15.6" thickBot="1">
      <c r="B4448" s="87">
        <v>450.17</v>
      </c>
      <c r="C4448" s="88">
        <v>519.87</v>
      </c>
      <c r="D4448" s="88">
        <v>0</v>
      </c>
      <c r="E4448" s="88">
        <v>0</v>
      </c>
      <c r="F4448" s="89">
        <v>0</v>
      </c>
    </row>
    <row r="4449" spans="2:6" ht="15.6" thickBot="1">
      <c r="B4449" s="82">
        <v>419.17</v>
      </c>
      <c r="C4449" s="86">
        <v>522.91999999999996</v>
      </c>
      <c r="D4449" s="86">
        <v>0</v>
      </c>
      <c r="E4449" s="86">
        <v>0</v>
      </c>
      <c r="F4449" s="83">
        <v>0</v>
      </c>
    </row>
    <row r="4450" spans="2:6" ht="15.6" thickBot="1">
      <c r="B4450" s="87">
        <v>388.17</v>
      </c>
      <c r="C4450" s="88">
        <v>525.97</v>
      </c>
      <c r="D4450" s="88">
        <v>0</v>
      </c>
      <c r="E4450" s="88">
        <v>0</v>
      </c>
      <c r="F4450" s="89">
        <v>0</v>
      </c>
    </row>
    <row r="4451" spans="2:6" ht="15.6" thickBot="1">
      <c r="B4451" s="82">
        <v>357.17</v>
      </c>
      <c r="C4451" s="86">
        <v>529.03</v>
      </c>
      <c r="D4451" s="86">
        <v>0</v>
      </c>
      <c r="E4451" s="86">
        <v>0</v>
      </c>
      <c r="F4451" s="83">
        <v>0</v>
      </c>
    </row>
    <row r="4452" spans="2:6" ht="15.6" thickBot="1">
      <c r="B4452" s="87">
        <v>326.17</v>
      </c>
      <c r="C4452" s="88">
        <v>532.08000000000004</v>
      </c>
      <c r="D4452" s="88">
        <v>0</v>
      </c>
      <c r="E4452" s="88">
        <v>0</v>
      </c>
      <c r="F4452" s="89">
        <v>0</v>
      </c>
    </row>
    <row r="4453" spans="2:6" ht="15.6" thickBot="1">
      <c r="B4453" s="82">
        <v>295.17</v>
      </c>
      <c r="C4453" s="86">
        <v>535.14</v>
      </c>
      <c r="D4453" s="86">
        <v>0</v>
      </c>
      <c r="E4453" s="86">
        <v>0</v>
      </c>
      <c r="F4453" s="83">
        <v>0</v>
      </c>
    </row>
    <row r="4454" spans="2:6" ht="15.6" thickBot="1">
      <c r="B4454" s="87">
        <v>264.17</v>
      </c>
      <c r="C4454" s="88">
        <v>538.19000000000005</v>
      </c>
      <c r="D4454" s="88">
        <v>0</v>
      </c>
      <c r="E4454" s="88">
        <v>0</v>
      </c>
      <c r="F4454" s="89">
        <v>0</v>
      </c>
    </row>
    <row r="4455" spans="2:6" ht="15.6" thickBot="1">
      <c r="B4455" s="82">
        <v>233.17</v>
      </c>
      <c r="C4455" s="86">
        <v>541.24</v>
      </c>
      <c r="D4455" s="86">
        <v>0</v>
      </c>
      <c r="E4455" s="86">
        <v>0</v>
      </c>
      <c r="F4455" s="83">
        <v>0</v>
      </c>
    </row>
    <row r="4456" spans="2:6" ht="15.6" thickBot="1">
      <c r="B4456" s="87">
        <v>202.17</v>
      </c>
      <c r="C4456" s="88">
        <v>544.29999999999995</v>
      </c>
      <c r="D4456" s="88">
        <v>0</v>
      </c>
      <c r="E4456" s="88">
        <v>0</v>
      </c>
      <c r="F4456" s="89">
        <v>0</v>
      </c>
    </row>
    <row r="4457" spans="2:6" ht="15.6" thickBot="1">
      <c r="B4457" s="82">
        <v>171.17</v>
      </c>
      <c r="C4457" s="86">
        <v>547.35</v>
      </c>
      <c r="D4457" s="86">
        <v>0</v>
      </c>
      <c r="E4457" s="86">
        <v>0</v>
      </c>
      <c r="F4457" s="83">
        <v>0</v>
      </c>
    </row>
    <row r="4458" spans="2:6" ht="15.6" thickBot="1">
      <c r="B4458" s="87">
        <v>140.16999999999999</v>
      </c>
      <c r="C4458" s="88">
        <v>550.41</v>
      </c>
      <c r="D4458" s="88">
        <v>0</v>
      </c>
      <c r="E4458" s="88">
        <v>0</v>
      </c>
      <c r="F4458" s="89">
        <v>0</v>
      </c>
    </row>
    <row r="4459" spans="2:6" ht="15.6" thickBot="1">
      <c r="B4459" s="82">
        <v>109.17</v>
      </c>
      <c r="C4459" s="86">
        <v>553.46</v>
      </c>
      <c r="D4459" s="86">
        <v>0</v>
      </c>
      <c r="E4459" s="86">
        <v>0</v>
      </c>
      <c r="F4459" s="83">
        <v>0</v>
      </c>
    </row>
    <row r="4460" spans="2:6" ht="15.6" thickBot="1">
      <c r="B4460" s="87">
        <v>78.17</v>
      </c>
      <c r="C4460" s="88">
        <v>556.51</v>
      </c>
      <c r="D4460" s="88">
        <v>0</v>
      </c>
      <c r="E4460" s="88">
        <v>0</v>
      </c>
      <c r="F4460" s="89">
        <v>0</v>
      </c>
    </row>
    <row r="4461" spans="2:6" ht="15.6" thickBot="1">
      <c r="B4461" s="82">
        <v>47.17</v>
      </c>
      <c r="C4461" s="86">
        <v>559.57000000000005</v>
      </c>
      <c r="D4461" s="86">
        <v>0</v>
      </c>
      <c r="E4461" s="86">
        <v>0</v>
      </c>
      <c r="F4461" s="83">
        <v>0</v>
      </c>
    </row>
    <row r="4462" spans="2:6" ht="15.6" thickBot="1">
      <c r="B4462" s="87">
        <v>16.170000000000002</v>
      </c>
      <c r="C4462" s="88">
        <v>562.62</v>
      </c>
      <c r="D4462" s="88">
        <v>0</v>
      </c>
      <c r="E4462" s="88">
        <v>0</v>
      </c>
      <c r="F4462" s="89">
        <v>0</v>
      </c>
    </row>
    <row r="4463" spans="2:6" ht="15.6" thickBot="1">
      <c r="B4463" s="82">
        <v>0</v>
      </c>
      <c r="C4463" s="86">
        <v>564.21</v>
      </c>
      <c r="D4463" s="86">
        <v>0</v>
      </c>
      <c r="E4463" s="86">
        <v>0</v>
      </c>
      <c r="F4463" s="83">
        <v>0</v>
      </c>
    </row>
    <row r="4464" spans="2:6">
      <c r="B4464" s="73"/>
    </row>
    <row r="4465" spans="2:6" ht="15.6" thickBot="1">
      <c r="B4465" s="95" t="s">
        <v>5412</v>
      </c>
    </row>
    <row r="4466" spans="2:6" ht="15.6" thickBot="1">
      <c r="B4466" s="80" t="s">
        <v>291</v>
      </c>
      <c r="C4466" s="85" t="s">
        <v>5413</v>
      </c>
      <c r="D4466" s="85" t="s">
        <v>5414</v>
      </c>
      <c r="E4466" s="85" t="s">
        <v>331</v>
      </c>
      <c r="F4466" s="81" t="s">
        <v>5415</v>
      </c>
    </row>
    <row r="4467" spans="2:6" ht="15.6" thickBot="1">
      <c r="B4467" s="82">
        <v>9000</v>
      </c>
      <c r="C4467" s="86">
        <v>0</v>
      </c>
      <c r="D4467" s="86">
        <v>0</v>
      </c>
      <c r="E4467" s="86">
        <v>0</v>
      </c>
      <c r="F4467" s="83">
        <v>0.02</v>
      </c>
    </row>
    <row r="4468" spans="2:6" ht="15.6" thickBot="1">
      <c r="B4468" s="87">
        <v>8999.5300000000007</v>
      </c>
      <c r="C4468" s="88">
        <v>0</v>
      </c>
      <c r="D4468" s="88">
        <v>0</v>
      </c>
      <c r="E4468" s="88">
        <v>0</v>
      </c>
      <c r="F4468" s="89">
        <v>0.02</v>
      </c>
    </row>
    <row r="4469" spans="2:6" ht="15.6" thickBot="1">
      <c r="B4469" s="82">
        <v>8999.52</v>
      </c>
      <c r="C4469" s="86">
        <v>0</v>
      </c>
      <c r="D4469" s="86">
        <v>0</v>
      </c>
      <c r="E4469" s="86">
        <v>0</v>
      </c>
      <c r="F4469" s="83">
        <v>0.02</v>
      </c>
    </row>
    <row r="4470" spans="2:6" ht="15.6" thickBot="1">
      <c r="B4470" s="87">
        <v>8999.0499999999993</v>
      </c>
      <c r="C4470" s="88">
        <v>0</v>
      </c>
      <c r="D4470" s="88">
        <v>0</v>
      </c>
      <c r="E4470" s="88">
        <v>0</v>
      </c>
      <c r="F4470" s="89">
        <v>28.02</v>
      </c>
    </row>
    <row r="4471" spans="2:6" ht="15.6" thickBot="1">
      <c r="B4471" s="82">
        <v>8989.2000000000007</v>
      </c>
      <c r="C4471" s="86">
        <v>0</v>
      </c>
      <c r="D4471" s="86">
        <v>0</v>
      </c>
      <c r="E4471" s="86">
        <v>0</v>
      </c>
      <c r="F4471" s="83">
        <v>28.03</v>
      </c>
    </row>
    <row r="4472" spans="2:6" ht="15.6" thickBot="1">
      <c r="B4472" s="87">
        <v>8979.36</v>
      </c>
      <c r="C4472" s="88">
        <v>0</v>
      </c>
      <c r="D4472" s="88">
        <v>0</v>
      </c>
      <c r="E4472" s="88">
        <v>0</v>
      </c>
      <c r="F4472" s="89">
        <v>28.05</v>
      </c>
    </row>
    <row r="4473" spans="2:6" ht="15.6" thickBot="1">
      <c r="B4473" s="82">
        <v>8975.17</v>
      </c>
      <c r="C4473" s="86">
        <v>0</v>
      </c>
      <c r="D4473" s="86">
        <v>0</v>
      </c>
      <c r="E4473" s="86">
        <v>0</v>
      </c>
      <c r="F4473" s="83">
        <v>40.130000000000003</v>
      </c>
    </row>
    <row r="4474" spans="2:6" ht="15.6" thickBot="1">
      <c r="B4474" s="87">
        <v>8973.5</v>
      </c>
      <c r="C4474" s="88">
        <v>0</v>
      </c>
      <c r="D4474" s="88">
        <v>0</v>
      </c>
      <c r="E4474" s="88">
        <v>0</v>
      </c>
      <c r="F4474" s="89">
        <v>40.130000000000003</v>
      </c>
    </row>
    <row r="4475" spans="2:6" ht="15.6" thickBot="1">
      <c r="B4475" s="82">
        <v>8963.66</v>
      </c>
      <c r="C4475" s="86">
        <v>0</v>
      </c>
      <c r="D4475" s="86">
        <v>0</v>
      </c>
      <c r="E4475" s="86">
        <v>0</v>
      </c>
      <c r="F4475" s="83">
        <v>40.15</v>
      </c>
    </row>
    <row r="4476" spans="2:6" ht="15.6" thickBot="1">
      <c r="B4476" s="87">
        <v>8953.82</v>
      </c>
      <c r="C4476" s="88">
        <v>0</v>
      </c>
      <c r="D4476" s="88">
        <v>0</v>
      </c>
      <c r="E4476" s="88">
        <v>0</v>
      </c>
      <c r="F4476" s="89">
        <v>40.159999999999997</v>
      </c>
    </row>
    <row r="4477" spans="2:6" ht="15.6" thickBot="1">
      <c r="B4477" s="82">
        <v>8944.5</v>
      </c>
      <c r="C4477" s="86">
        <v>0</v>
      </c>
      <c r="D4477" s="86">
        <v>0</v>
      </c>
      <c r="E4477" s="86">
        <v>0</v>
      </c>
      <c r="F4477" s="83">
        <v>40.18</v>
      </c>
    </row>
    <row r="4478" spans="2:6" ht="15.6" thickBot="1">
      <c r="B4478" s="87">
        <v>8944.17</v>
      </c>
      <c r="C4478" s="88">
        <v>0</v>
      </c>
      <c r="D4478" s="88">
        <v>0</v>
      </c>
      <c r="E4478" s="88">
        <v>0</v>
      </c>
      <c r="F4478" s="89">
        <v>42.77</v>
      </c>
    </row>
    <row r="4479" spans="2:6" ht="15.6" thickBot="1">
      <c r="B4479" s="82">
        <v>8942.5</v>
      </c>
      <c r="C4479" s="86">
        <v>0</v>
      </c>
      <c r="D4479" s="86">
        <v>0</v>
      </c>
      <c r="E4479" s="86">
        <v>0</v>
      </c>
      <c r="F4479" s="83">
        <v>42.77</v>
      </c>
    </row>
    <row r="4480" spans="2:6" ht="15.6" thickBot="1">
      <c r="B4480" s="87">
        <v>8932.66</v>
      </c>
      <c r="C4480" s="88">
        <v>0</v>
      </c>
      <c r="D4480" s="88">
        <v>0</v>
      </c>
      <c r="E4480" s="88">
        <v>0</v>
      </c>
      <c r="F4480" s="89">
        <v>42.79</v>
      </c>
    </row>
    <row r="4481" spans="2:6" ht="15.6" thickBot="1">
      <c r="B4481" s="82">
        <v>8922.82</v>
      </c>
      <c r="C4481" s="86">
        <v>0</v>
      </c>
      <c r="D4481" s="86">
        <v>0</v>
      </c>
      <c r="E4481" s="86">
        <v>0</v>
      </c>
      <c r="F4481" s="83">
        <v>42.8</v>
      </c>
    </row>
    <row r="4482" spans="2:6" ht="15.6" thickBot="1">
      <c r="B4482" s="87">
        <v>8913.5</v>
      </c>
      <c r="C4482" s="88">
        <v>0</v>
      </c>
      <c r="D4482" s="88">
        <v>0</v>
      </c>
      <c r="E4482" s="88">
        <v>0</v>
      </c>
      <c r="F4482" s="89">
        <v>42.82</v>
      </c>
    </row>
    <row r="4483" spans="2:6" ht="15.6" thickBot="1">
      <c r="B4483" s="82">
        <v>8913.17</v>
      </c>
      <c r="C4483" s="86">
        <v>0</v>
      </c>
      <c r="D4483" s="86">
        <v>0</v>
      </c>
      <c r="E4483" s="86">
        <v>0</v>
      </c>
      <c r="F4483" s="83">
        <v>40.229999999999997</v>
      </c>
    </row>
    <row r="4484" spans="2:6" ht="15.6" thickBot="1">
      <c r="B4484" s="87">
        <v>8911.5</v>
      </c>
      <c r="C4484" s="88">
        <v>0</v>
      </c>
      <c r="D4484" s="88">
        <v>0</v>
      </c>
      <c r="E4484" s="88">
        <v>0</v>
      </c>
      <c r="F4484" s="89">
        <v>40.229999999999997</v>
      </c>
    </row>
    <row r="4485" spans="2:6" ht="15.6" thickBot="1">
      <c r="B4485" s="82">
        <v>8901.66</v>
      </c>
      <c r="C4485" s="86">
        <v>0</v>
      </c>
      <c r="D4485" s="86">
        <v>0</v>
      </c>
      <c r="E4485" s="86">
        <v>0</v>
      </c>
      <c r="F4485" s="83">
        <v>40.25</v>
      </c>
    </row>
    <row r="4486" spans="2:6" ht="15.6" thickBot="1">
      <c r="B4486" s="87">
        <v>8891.82</v>
      </c>
      <c r="C4486" s="88">
        <v>0</v>
      </c>
      <c r="D4486" s="88">
        <v>0</v>
      </c>
      <c r="E4486" s="88">
        <v>0</v>
      </c>
      <c r="F4486" s="89">
        <v>40.26</v>
      </c>
    </row>
    <row r="4487" spans="2:6" ht="15.6" thickBot="1">
      <c r="B4487" s="82">
        <v>8882.5</v>
      </c>
      <c r="C4487" s="86">
        <v>0</v>
      </c>
      <c r="D4487" s="86">
        <v>0</v>
      </c>
      <c r="E4487" s="86">
        <v>0</v>
      </c>
      <c r="F4487" s="83">
        <v>40.28</v>
      </c>
    </row>
    <row r="4488" spans="2:6" ht="15.6" thickBot="1">
      <c r="B4488" s="87">
        <v>8882.17</v>
      </c>
      <c r="C4488" s="88">
        <v>0</v>
      </c>
      <c r="D4488" s="88">
        <v>0</v>
      </c>
      <c r="E4488" s="88">
        <v>0</v>
      </c>
      <c r="F4488" s="89">
        <v>40.28</v>
      </c>
    </row>
    <row r="4489" spans="2:6" ht="15.6" thickBot="1">
      <c r="B4489" s="82">
        <v>8880.5</v>
      </c>
      <c r="C4489" s="86">
        <v>0</v>
      </c>
      <c r="D4489" s="86">
        <v>0</v>
      </c>
      <c r="E4489" s="86">
        <v>0</v>
      </c>
      <c r="F4489" s="83">
        <v>40.28</v>
      </c>
    </row>
    <row r="4490" spans="2:6" ht="15.6" thickBot="1">
      <c r="B4490" s="87">
        <v>8870.66</v>
      </c>
      <c r="C4490" s="88">
        <v>0</v>
      </c>
      <c r="D4490" s="88">
        <v>0</v>
      </c>
      <c r="E4490" s="88">
        <v>0</v>
      </c>
      <c r="F4490" s="89">
        <v>40.299999999999997</v>
      </c>
    </row>
    <row r="4491" spans="2:6" ht="15.6" thickBot="1">
      <c r="B4491" s="82">
        <v>8860.82</v>
      </c>
      <c r="C4491" s="86">
        <v>0</v>
      </c>
      <c r="D4491" s="86">
        <v>0</v>
      </c>
      <c r="E4491" s="86">
        <v>0</v>
      </c>
      <c r="F4491" s="83">
        <v>40.31</v>
      </c>
    </row>
    <row r="4492" spans="2:6" ht="15.6" thickBot="1">
      <c r="B4492" s="87">
        <v>8851.5</v>
      </c>
      <c r="C4492" s="88">
        <v>0</v>
      </c>
      <c r="D4492" s="88">
        <v>0</v>
      </c>
      <c r="E4492" s="88">
        <v>0</v>
      </c>
      <c r="F4492" s="89">
        <v>40.33</v>
      </c>
    </row>
    <row r="4493" spans="2:6" ht="15.6" thickBot="1">
      <c r="B4493" s="82">
        <v>8851.17</v>
      </c>
      <c r="C4493" s="86">
        <v>0</v>
      </c>
      <c r="D4493" s="86">
        <v>0</v>
      </c>
      <c r="E4493" s="86">
        <v>0</v>
      </c>
      <c r="F4493" s="83">
        <v>40.33</v>
      </c>
    </row>
    <row r="4494" spans="2:6" ht="15.6" thickBot="1">
      <c r="B4494" s="87">
        <v>8849.5</v>
      </c>
      <c r="C4494" s="88">
        <v>0</v>
      </c>
      <c r="D4494" s="88">
        <v>0</v>
      </c>
      <c r="E4494" s="88">
        <v>0</v>
      </c>
      <c r="F4494" s="89">
        <v>40.33</v>
      </c>
    </row>
    <row r="4495" spans="2:6" ht="15.6" thickBot="1">
      <c r="B4495" s="82">
        <v>8839.66</v>
      </c>
      <c r="C4495" s="86">
        <v>0</v>
      </c>
      <c r="D4495" s="86">
        <v>0</v>
      </c>
      <c r="E4495" s="86">
        <v>0</v>
      </c>
      <c r="F4495" s="83">
        <v>40.35</v>
      </c>
    </row>
    <row r="4496" spans="2:6" ht="15.6" thickBot="1">
      <c r="B4496" s="87">
        <v>8829.82</v>
      </c>
      <c r="C4496" s="88">
        <v>0</v>
      </c>
      <c r="D4496" s="88">
        <v>0</v>
      </c>
      <c r="E4496" s="88">
        <v>0</v>
      </c>
      <c r="F4496" s="89">
        <v>40.36</v>
      </c>
    </row>
    <row r="4497" spans="2:6" ht="15.6" thickBot="1">
      <c r="B4497" s="82">
        <v>8820.5</v>
      </c>
      <c r="C4497" s="86">
        <v>0</v>
      </c>
      <c r="D4497" s="86">
        <v>0</v>
      </c>
      <c r="E4497" s="86">
        <v>0</v>
      </c>
      <c r="F4497" s="83">
        <v>40.380000000000003</v>
      </c>
    </row>
    <row r="4498" spans="2:6" ht="15.6" thickBot="1">
      <c r="B4498" s="87">
        <v>8820.17</v>
      </c>
      <c r="C4498" s="88">
        <v>0</v>
      </c>
      <c r="D4498" s="88">
        <v>0</v>
      </c>
      <c r="E4498" s="88">
        <v>0</v>
      </c>
      <c r="F4498" s="89">
        <v>53.84</v>
      </c>
    </row>
    <row r="4499" spans="2:6" ht="15.6" thickBot="1">
      <c r="B4499" s="82">
        <v>8789.17</v>
      </c>
      <c r="C4499" s="86">
        <v>0</v>
      </c>
      <c r="D4499" s="86">
        <v>0</v>
      </c>
      <c r="E4499" s="86">
        <v>0</v>
      </c>
      <c r="F4499" s="83">
        <v>53.9</v>
      </c>
    </row>
    <row r="4500" spans="2:6" ht="15.6" thickBot="1">
      <c r="B4500" s="87">
        <v>8758.17</v>
      </c>
      <c r="C4500" s="88">
        <v>0</v>
      </c>
      <c r="D4500" s="88">
        <v>0</v>
      </c>
      <c r="E4500" s="88">
        <v>0</v>
      </c>
      <c r="F4500" s="89">
        <v>53.97</v>
      </c>
    </row>
    <row r="4501" spans="2:6" ht="15.6" thickBot="1">
      <c r="B4501" s="82">
        <v>8727.17</v>
      </c>
      <c r="C4501" s="86">
        <v>0</v>
      </c>
      <c r="D4501" s="86">
        <v>0</v>
      </c>
      <c r="E4501" s="86">
        <v>0</v>
      </c>
      <c r="F4501" s="83">
        <v>54.03</v>
      </c>
    </row>
    <row r="4502" spans="2:6" ht="15.6" thickBot="1">
      <c r="B4502" s="87">
        <v>8696.17</v>
      </c>
      <c r="C4502" s="88">
        <v>0</v>
      </c>
      <c r="D4502" s="88">
        <v>0</v>
      </c>
      <c r="E4502" s="88">
        <v>0</v>
      </c>
      <c r="F4502" s="89">
        <v>54.1</v>
      </c>
    </row>
    <row r="4503" spans="2:6" ht="15.6" thickBot="1">
      <c r="B4503" s="82">
        <v>8665.17</v>
      </c>
      <c r="C4503" s="86">
        <v>0</v>
      </c>
      <c r="D4503" s="86">
        <v>0</v>
      </c>
      <c r="E4503" s="86">
        <v>0</v>
      </c>
      <c r="F4503" s="83">
        <v>54.16</v>
      </c>
    </row>
    <row r="4504" spans="2:6" ht="15.6" thickBot="1">
      <c r="B4504" s="87">
        <v>8634.17</v>
      </c>
      <c r="C4504" s="88">
        <v>0</v>
      </c>
      <c r="D4504" s="88">
        <v>0</v>
      </c>
      <c r="E4504" s="88">
        <v>0</v>
      </c>
      <c r="F4504" s="89">
        <v>54.23</v>
      </c>
    </row>
    <row r="4505" spans="2:6" ht="15.6" thickBot="1">
      <c r="B4505" s="82">
        <v>8603.17</v>
      </c>
      <c r="C4505" s="86">
        <v>0</v>
      </c>
      <c r="D4505" s="86">
        <v>0</v>
      </c>
      <c r="E4505" s="86">
        <v>0</v>
      </c>
      <c r="F4505" s="83">
        <v>54.29</v>
      </c>
    </row>
    <row r="4506" spans="2:6" ht="15.6" thickBot="1">
      <c r="B4506" s="87">
        <v>8572.17</v>
      </c>
      <c r="C4506" s="88">
        <v>0</v>
      </c>
      <c r="D4506" s="88">
        <v>0</v>
      </c>
      <c r="E4506" s="88">
        <v>0</v>
      </c>
      <c r="F4506" s="89">
        <v>54.36</v>
      </c>
    </row>
    <row r="4507" spans="2:6" ht="15.6" thickBot="1">
      <c r="B4507" s="82">
        <v>8541.17</v>
      </c>
      <c r="C4507" s="86">
        <v>0</v>
      </c>
      <c r="D4507" s="86">
        <v>0</v>
      </c>
      <c r="E4507" s="86">
        <v>0</v>
      </c>
      <c r="F4507" s="83">
        <v>54.42</v>
      </c>
    </row>
    <row r="4508" spans="2:6" ht="15.6" thickBot="1">
      <c r="B4508" s="87">
        <v>8510.17</v>
      </c>
      <c r="C4508" s="88">
        <v>0</v>
      </c>
      <c r="D4508" s="88">
        <v>0</v>
      </c>
      <c r="E4508" s="88">
        <v>0</v>
      </c>
      <c r="F4508" s="89">
        <v>54.49</v>
      </c>
    </row>
    <row r="4509" spans="2:6" ht="15.6" thickBot="1">
      <c r="B4509" s="82">
        <v>8479.17</v>
      </c>
      <c r="C4509" s="86">
        <v>0</v>
      </c>
      <c r="D4509" s="86">
        <v>0</v>
      </c>
      <c r="E4509" s="86">
        <v>0</v>
      </c>
      <c r="F4509" s="83">
        <v>54.55</v>
      </c>
    </row>
    <row r="4510" spans="2:6" ht="15.6" thickBot="1">
      <c r="B4510" s="87">
        <v>8448.17</v>
      </c>
      <c r="C4510" s="88">
        <v>0</v>
      </c>
      <c r="D4510" s="88">
        <v>0</v>
      </c>
      <c r="E4510" s="88">
        <v>0</v>
      </c>
      <c r="F4510" s="89">
        <v>54.62</v>
      </c>
    </row>
    <row r="4511" spans="2:6" ht="15.6" thickBot="1">
      <c r="B4511" s="82">
        <v>8417.17</v>
      </c>
      <c r="C4511" s="86">
        <v>0</v>
      </c>
      <c r="D4511" s="86">
        <v>0</v>
      </c>
      <c r="E4511" s="86">
        <v>0</v>
      </c>
      <c r="F4511" s="83">
        <v>54.68</v>
      </c>
    </row>
    <row r="4512" spans="2:6" ht="15.6" thickBot="1">
      <c r="B4512" s="87">
        <v>8386.17</v>
      </c>
      <c r="C4512" s="88">
        <v>0</v>
      </c>
      <c r="D4512" s="88">
        <v>0</v>
      </c>
      <c r="E4512" s="88">
        <v>0</v>
      </c>
      <c r="F4512" s="89">
        <v>54.75</v>
      </c>
    </row>
    <row r="4513" spans="2:6" ht="15.6" thickBot="1">
      <c r="B4513" s="82">
        <v>8355.17</v>
      </c>
      <c r="C4513" s="86">
        <v>0</v>
      </c>
      <c r="D4513" s="86">
        <v>0</v>
      </c>
      <c r="E4513" s="86">
        <v>0</v>
      </c>
      <c r="F4513" s="83">
        <v>54.81</v>
      </c>
    </row>
    <row r="4514" spans="2:6" ht="15.6" thickBot="1">
      <c r="B4514" s="87">
        <v>8324.17</v>
      </c>
      <c r="C4514" s="88">
        <v>0</v>
      </c>
      <c r="D4514" s="88">
        <v>0</v>
      </c>
      <c r="E4514" s="88">
        <v>0</v>
      </c>
      <c r="F4514" s="89">
        <v>54.87</v>
      </c>
    </row>
    <row r="4515" spans="2:6" ht="15.6" thickBot="1">
      <c r="B4515" s="82">
        <v>8293.17</v>
      </c>
      <c r="C4515" s="86">
        <v>0</v>
      </c>
      <c r="D4515" s="86">
        <v>0</v>
      </c>
      <c r="E4515" s="86">
        <v>0</v>
      </c>
      <c r="F4515" s="83">
        <v>54.94</v>
      </c>
    </row>
    <row r="4516" spans="2:6" ht="15.6" thickBot="1">
      <c r="B4516" s="87">
        <v>8262.17</v>
      </c>
      <c r="C4516" s="88">
        <v>0</v>
      </c>
      <c r="D4516" s="88">
        <v>0</v>
      </c>
      <c r="E4516" s="88">
        <v>0</v>
      </c>
      <c r="F4516" s="89">
        <v>55</v>
      </c>
    </row>
    <row r="4517" spans="2:6" ht="15.6" thickBot="1">
      <c r="B4517" s="82">
        <v>8231.17</v>
      </c>
      <c r="C4517" s="86">
        <v>0</v>
      </c>
      <c r="D4517" s="86">
        <v>0</v>
      </c>
      <c r="E4517" s="86">
        <v>0</v>
      </c>
      <c r="F4517" s="83">
        <v>55.07</v>
      </c>
    </row>
    <row r="4518" spans="2:6" ht="15.6" thickBot="1">
      <c r="B4518" s="87">
        <v>8200.17</v>
      </c>
      <c r="C4518" s="88">
        <v>0</v>
      </c>
      <c r="D4518" s="88">
        <v>0</v>
      </c>
      <c r="E4518" s="88">
        <v>0</v>
      </c>
      <c r="F4518" s="89">
        <v>55.13</v>
      </c>
    </row>
    <row r="4519" spans="2:6" ht="15.6" thickBot="1">
      <c r="B4519" s="82">
        <v>8169.17</v>
      </c>
      <c r="C4519" s="86">
        <v>0</v>
      </c>
      <c r="D4519" s="86">
        <v>0</v>
      </c>
      <c r="E4519" s="86">
        <v>0</v>
      </c>
      <c r="F4519" s="83">
        <v>55.2</v>
      </c>
    </row>
    <row r="4520" spans="2:6" ht="15.6" thickBot="1">
      <c r="B4520" s="87">
        <v>8138.17</v>
      </c>
      <c r="C4520" s="88">
        <v>0</v>
      </c>
      <c r="D4520" s="88">
        <v>0</v>
      </c>
      <c r="E4520" s="88">
        <v>0</v>
      </c>
      <c r="F4520" s="89">
        <v>55.26</v>
      </c>
    </row>
    <row r="4521" spans="2:6" ht="15.6" thickBot="1">
      <c r="B4521" s="82">
        <v>8107.17</v>
      </c>
      <c r="C4521" s="86">
        <v>0</v>
      </c>
      <c r="D4521" s="86">
        <v>0</v>
      </c>
      <c r="E4521" s="86">
        <v>0</v>
      </c>
      <c r="F4521" s="83">
        <v>55.33</v>
      </c>
    </row>
    <row r="4522" spans="2:6" ht="15.6" thickBot="1">
      <c r="B4522" s="87">
        <v>8076.17</v>
      </c>
      <c r="C4522" s="88">
        <v>0</v>
      </c>
      <c r="D4522" s="88">
        <v>0</v>
      </c>
      <c r="E4522" s="88">
        <v>0</v>
      </c>
      <c r="F4522" s="89">
        <v>55.39</v>
      </c>
    </row>
    <row r="4523" spans="2:6" ht="15.6" thickBot="1">
      <c r="B4523" s="82">
        <v>8045.17</v>
      </c>
      <c r="C4523" s="86">
        <v>0</v>
      </c>
      <c r="D4523" s="86">
        <v>0</v>
      </c>
      <c r="E4523" s="86">
        <v>0</v>
      </c>
      <c r="F4523" s="83">
        <v>55.46</v>
      </c>
    </row>
    <row r="4524" spans="2:6" ht="15.6" thickBot="1">
      <c r="B4524" s="87">
        <v>8014.17</v>
      </c>
      <c r="C4524" s="88">
        <v>0</v>
      </c>
      <c r="D4524" s="88">
        <v>0</v>
      </c>
      <c r="E4524" s="88">
        <v>0</v>
      </c>
      <c r="F4524" s="89">
        <v>55.52</v>
      </c>
    </row>
    <row r="4525" spans="2:6" ht="15.6" thickBot="1">
      <c r="B4525" s="82">
        <v>7983.17</v>
      </c>
      <c r="C4525" s="86">
        <v>0</v>
      </c>
      <c r="D4525" s="86">
        <v>0</v>
      </c>
      <c r="E4525" s="86">
        <v>0</v>
      </c>
      <c r="F4525" s="83">
        <v>55.59</v>
      </c>
    </row>
    <row r="4526" spans="2:6" ht="15.6" thickBot="1">
      <c r="B4526" s="87">
        <v>7952.17</v>
      </c>
      <c r="C4526" s="88">
        <v>0</v>
      </c>
      <c r="D4526" s="88">
        <v>0</v>
      </c>
      <c r="E4526" s="88">
        <v>0</v>
      </c>
      <c r="F4526" s="89">
        <v>55.65</v>
      </c>
    </row>
    <row r="4527" spans="2:6" ht="15.6" thickBot="1">
      <c r="B4527" s="82">
        <v>7921.17</v>
      </c>
      <c r="C4527" s="86">
        <v>0</v>
      </c>
      <c r="D4527" s="86">
        <v>0</v>
      </c>
      <c r="E4527" s="86">
        <v>0</v>
      </c>
      <c r="F4527" s="83">
        <v>55.71</v>
      </c>
    </row>
    <row r="4528" spans="2:6" ht="15.6" thickBot="1">
      <c r="B4528" s="87">
        <v>7890.17</v>
      </c>
      <c r="C4528" s="88">
        <v>0</v>
      </c>
      <c r="D4528" s="88">
        <v>0</v>
      </c>
      <c r="E4528" s="88">
        <v>0</v>
      </c>
      <c r="F4528" s="89">
        <v>55.78</v>
      </c>
    </row>
    <row r="4529" spans="2:6" ht="15.6" thickBot="1">
      <c r="B4529" s="82">
        <v>7859.17</v>
      </c>
      <c r="C4529" s="86">
        <v>0</v>
      </c>
      <c r="D4529" s="86">
        <v>0</v>
      </c>
      <c r="E4529" s="86">
        <v>0</v>
      </c>
      <c r="F4529" s="83">
        <v>55.84</v>
      </c>
    </row>
    <row r="4530" spans="2:6" ht="15.6" thickBot="1">
      <c r="B4530" s="87">
        <v>7828.17</v>
      </c>
      <c r="C4530" s="88">
        <v>0</v>
      </c>
      <c r="D4530" s="88">
        <v>0</v>
      </c>
      <c r="E4530" s="88">
        <v>0</v>
      </c>
      <c r="F4530" s="89">
        <v>55.91</v>
      </c>
    </row>
    <row r="4531" spans="2:6" ht="15.6" thickBot="1">
      <c r="B4531" s="82">
        <v>7797.17</v>
      </c>
      <c r="C4531" s="86">
        <v>0</v>
      </c>
      <c r="D4531" s="86">
        <v>0</v>
      </c>
      <c r="E4531" s="86">
        <v>0</v>
      </c>
      <c r="F4531" s="83">
        <v>55.97</v>
      </c>
    </row>
    <row r="4532" spans="2:6" ht="15.6" thickBot="1">
      <c r="B4532" s="87">
        <v>7766.17</v>
      </c>
      <c r="C4532" s="88">
        <v>0</v>
      </c>
      <c r="D4532" s="88">
        <v>0</v>
      </c>
      <c r="E4532" s="88">
        <v>0</v>
      </c>
      <c r="F4532" s="89">
        <v>56.04</v>
      </c>
    </row>
    <row r="4533" spans="2:6" ht="15.6" thickBot="1">
      <c r="B4533" s="82">
        <v>7735.17</v>
      </c>
      <c r="C4533" s="86">
        <v>0</v>
      </c>
      <c r="D4533" s="86">
        <v>0</v>
      </c>
      <c r="E4533" s="86">
        <v>0</v>
      </c>
      <c r="F4533" s="83">
        <v>56.1</v>
      </c>
    </row>
    <row r="4534" spans="2:6" ht="15.6" thickBot="1">
      <c r="B4534" s="87">
        <v>7704.17</v>
      </c>
      <c r="C4534" s="88">
        <v>0</v>
      </c>
      <c r="D4534" s="88">
        <v>0</v>
      </c>
      <c r="E4534" s="88">
        <v>0</v>
      </c>
      <c r="F4534" s="89">
        <v>56.17</v>
      </c>
    </row>
    <row r="4535" spans="2:6" ht="15.6" thickBot="1">
      <c r="B4535" s="82">
        <v>7673.17</v>
      </c>
      <c r="C4535" s="86">
        <v>0</v>
      </c>
      <c r="D4535" s="86">
        <v>0</v>
      </c>
      <c r="E4535" s="86">
        <v>0</v>
      </c>
      <c r="F4535" s="83">
        <v>56.23</v>
      </c>
    </row>
    <row r="4536" spans="2:6" ht="15.6" thickBot="1">
      <c r="B4536" s="87">
        <v>7642.17</v>
      </c>
      <c r="C4536" s="88">
        <v>0</v>
      </c>
      <c r="D4536" s="88">
        <v>0</v>
      </c>
      <c r="E4536" s="88">
        <v>0</v>
      </c>
      <c r="F4536" s="89">
        <v>56.29</v>
      </c>
    </row>
    <row r="4537" spans="2:6" ht="15.6" thickBot="1">
      <c r="B4537" s="82">
        <v>7611.17</v>
      </c>
      <c r="C4537" s="86">
        <v>0</v>
      </c>
      <c r="D4537" s="86">
        <v>0</v>
      </c>
      <c r="E4537" s="86">
        <v>0</v>
      </c>
      <c r="F4537" s="83">
        <v>56.36</v>
      </c>
    </row>
    <row r="4538" spans="2:6" ht="15.6" thickBot="1">
      <c r="B4538" s="87">
        <v>7580.17</v>
      </c>
      <c r="C4538" s="88">
        <v>0</v>
      </c>
      <c r="D4538" s="88">
        <v>0</v>
      </c>
      <c r="E4538" s="88">
        <v>0</v>
      </c>
      <c r="F4538" s="89">
        <v>56.42</v>
      </c>
    </row>
    <row r="4539" spans="2:6" ht="15.6" thickBot="1">
      <c r="B4539" s="82">
        <v>7549.17</v>
      </c>
      <c r="C4539" s="86">
        <v>0</v>
      </c>
      <c r="D4539" s="86">
        <v>0</v>
      </c>
      <c r="E4539" s="86">
        <v>0</v>
      </c>
      <c r="F4539" s="83">
        <v>56.49</v>
      </c>
    </row>
    <row r="4540" spans="2:6" ht="15.6" thickBot="1">
      <c r="B4540" s="87">
        <v>7518.17</v>
      </c>
      <c r="C4540" s="88">
        <v>0</v>
      </c>
      <c r="D4540" s="88">
        <v>0</v>
      </c>
      <c r="E4540" s="88">
        <v>0</v>
      </c>
      <c r="F4540" s="89">
        <v>56.55</v>
      </c>
    </row>
    <row r="4541" spans="2:6" ht="15.6" thickBot="1">
      <c r="B4541" s="82">
        <v>7487.17</v>
      </c>
      <c r="C4541" s="86">
        <v>0</v>
      </c>
      <c r="D4541" s="86">
        <v>0</v>
      </c>
      <c r="E4541" s="86">
        <v>0</v>
      </c>
      <c r="F4541" s="83">
        <v>56.62</v>
      </c>
    </row>
    <row r="4542" spans="2:6" ht="15.6" thickBot="1">
      <c r="B4542" s="87">
        <v>7456.17</v>
      </c>
      <c r="C4542" s="88">
        <v>0</v>
      </c>
      <c r="D4542" s="88">
        <v>0</v>
      </c>
      <c r="E4542" s="88">
        <v>0</v>
      </c>
      <c r="F4542" s="89">
        <v>56.68</v>
      </c>
    </row>
    <row r="4543" spans="2:6" ht="15.6" thickBot="1">
      <c r="B4543" s="82">
        <v>7425.17</v>
      </c>
      <c r="C4543" s="86">
        <v>0</v>
      </c>
      <c r="D4543" s="86">
        <v>0</v>
      </c>
      <c r="E4543" s="86">
        <v>0</v>
      </c>
      <c r="F4543" s="83">
        <v>56.74</v>
      </c>
    </row>
    <row r="4544" spans="2:6" ht="15.6" thickBot="1">
      <c r="B4544" s="87">
        <v>7394.17</v>
      </c>
      <c r="C4544" s="88">
        <v>0</v>
      </c>
      <c r="D4544" s="88">
        <v>0</v>
      </c>
      <c r="E4544" s="88">
        <v>0</v>
      </c>
      <c r="F4544" s="89">
        <v>56.81</v>
      </c>
    </row>
    <row r="4545" spans="2:6" ht="15.6" thickBot="1">
      <c r="B4545" s="82">
        <v>7363.17</v>
      </c>
      <c r="C4545" s="86">
        <v>0</v>
      </c>
      <c r="D4545" s="86">
        <v>0</v>
      </c>
      <c r="E4545" s="86">
        <v>0</v>
      </c>
      <c r="F4545" s="83">
        <v>56.87</v>
      </c>
    </row>
    <row r="4546" spans="2:6" ht="15.6" thickBot="1">
      <c r="B4546" s="87">
        <v>7332.17</v>
      </c>
      <c r="C4546" s="88">
        <v>0</v>
      </c>
      <c r="D4546" s="88">
        <v>0</v>
      </c>
      <c r="E4546" s="88">
        <v>0</v>
      </c>
      <c r="F4546" s="89">
        <v>56.94</v>
      </c>
    </row>
    <row r="4547" spans="2:6" ht="15.6" thickBot="1">
      <c r="B4547" s="82">
        <v>7301.17</v>
      </c>
      <c r="C4547" s="86">
        <v>0</v>
      </c>
      <c r="D4547" s="86">
        <v>0</v>
      </c>
      <c r="E4547" s="86">
        <v>0</v>
      </c>
      <c r="F4547" s="83">
        <v>57</v>
      </c>
    </row>
    <row r="4548" spans="2:6" ht="15.6" thickBot="1">
      <c r="B4548" s="87">
        <v>7270.17</v>
      </c>
      <c r="C4548" s="88">
        <v>0</v>
      </c>
      <c r="D4548" s="88">
        <v>0</v>
      </c>
      <c r="E4548" s="88">
        <v>0</v>
      </c>
      <c r="F4548" s="89">
        <v>57.06</v>
      </c>
    </row>
    <row r="4549" spans="2:6" ht="15.6" thickBot="1">
      <c r="B4549" s="82">
        <v>7239.17</v>
      </c>
      <c r="C4549" s="86">
        <v>0</v>
      </c>
      <c r="D4549" s="86">
        <v>0</v>
      </c>
      <c r="E4549" s="86">
        <v>0</v>
      </c>
      <c r="F4549" s="83">
        <v>57.13</v>
      </c>
    </row>
    <row r="4550" spans="2:6" ht="15.6" thickBot="1">
      <c r="B4550" s="87">
        <v>7208.17</v>
      </c>
      <c r="C4550" s="88">
        <v>0</v>
      </c>
      <c r="D4550" s="88">
        <v>0</v>
      </c>
      <c r="E4550" s="88">
        <v>0</v>
      </c>
      <c r="F4550" s="89">
        <v>57.19</v>
      </c>
    </row>
    <row r="4551" spans="2:6" ht="15.6" thickBot="1">
      <c r="B4551" s="82">
        <v>7177.17</v>
      </c>
      <c r="C4551" s="86">
        <v>0</v>
      </c>
      <c r="D4551" s="86">
        <v>0</v>
      </c>
      <c r="E4551" s="86">
        <v>0</v>
      </c>
      <c r="F4551" s="83">
        <v>57.26</v>
      </c>
    </row>
    <row r="4552" spans="2:6" ht="15.6" thickBot="1">
      <c r="B4552" s="87">
        <v>7146.17</v>
      </c>
      <c r="C4552" s="88">
        <v>0</v>
      </c>
      <c r="D4552" s="88">
        <v>0</v>
      </c>
      <c r="E4552" s="88">
        <v>0</v>
      </c>
      <c r="F4552" s="89">
        <v>57.32</v>
      </c>
    </row>
    <row r="4553" spans="2:6" ht="15.6" thickBot="1">
      <c r="B4553" s="82">
        <v>7115.17</v>
      </c>
      <c r="C4553" s="86">
        <v>0</v>
      </c>
      <c r="D4553" s="86">
        <v>0</v>
      </c>
      <c r="E4553" s="86">
        <v>0</v>
      </c>
      <c r="F4553" s="83">
        <v>57.38</v>
      </c>
    </row>
    <row r="4554" spans="2:6" ht="15.6" thickBot="1">
      <c r="B4554" s="87">
        <v>7084.17</v>
      </c>
      <c r="C4554" s="88">
        <v>0</v>
      </c>
      <c r="D4554" s="88">
        <v>0</v>
      </c>
      <c r="E4554" s="88">
        <v>0</v>
      </c>
      <c r="F4554" s="89">
        <v>57.45</v>
      </c>
    </row>
    <row r="4555" spans="2:6" ht="15.6" thickBot="1">
      <c r="B4555" s="82">
        <v>7053.17</v>
      </c>
      <c r="C4555" s="86">
        <v>0</v>
      </c>
      <c r="D4555" s="86">
        <v>0</v>
      </c>
      <c r="E4555" s="86">
        <v>0</v>
      </c>
      <c r="F4555" s="83">
        <v>57.51</v>
      </c>
    </row>
    <row r="4556" spans="2:6" ht="15.6" thickBot="1">
      <c r="B4556" s="87">
        <v>7022.17</v>
      </c>
      <c r="C4556" s="88">
        <v>0</v>
      </c>
      <c r="D4556" s="88">
        <v>0</v>
      </c>
      <c r="E4556" s="88">
        <v>0</v>
      </c>
      <c r="F4556" s="89">
        <v>57.58</v>
      </c>
    </row>
    <row r="4557" spans="2:6" ht="15.6" thickBot="1">
      <c r="B4557" s="82">
        <v>6991.17</v>
      </c>
      <c r="C4557" s="86">
        <v>0</v>
      </c>
      <c r="D4557" s="86">
        <v>0</v>
      </c>
      <c r="E4557" s="86">
        <v>0</v>
      </c>
      <c r="F4557" s="83">
        <v>57.64</v>
      </c>
    </row>
    <row r="4558" spans="2:6" ht="15.6" thickBot="1">
      <c r="B4558" s="87">
        <v>6960.17</v>
      </c>
      <c r="C4558" s="88">
        <v>0</v>
      </c>
      <c r="D4558" s="88">
        <v>0</v>
      </c>
      <c r="E4558" s="88">
        <v>0</v>
      </c>
      <c r="F4558" s="89">
        <v>57.7</v>
      </c>
    </row>
    <row r="4559" spans="2:6" ht="15.6" thickBot="1">
      <c r="B4559" s="82">
        <v>6929.17</v>
      </c>
      <c r="C4559" s="86">
        <v>0</v>
      </c>
      <c r="D4559" s="86">
        <v>0</v>
      </c>
      <c r="E4559" s="86">
        <v>0</v>
      </c>
      <c r="F4559" s="83">
        <v>57.77</v>
      </c>
    </row>
    <row r="4560" spans="2:6" ht="15.6" thickBot="1">
      <c r="B4560" s="87">
        <v>6898.17</v>
      </c>
      <c r="C4560" s="88">
        <v>0</v>
      </c>
      <c r="D4560" s="88">
        <v>0</v>
      </c>
      <c r="E4560" s="88">
        <v>0</v>
      </c>
      <c r="F4560" s="89">
        <v>57.83</v>
      </c>
    </row>
    <row r="4561" spans="2:6" ht="15.6" thickBot="1">
      <c r="B4561" s="82">
        <v>6867.17</v>
      </c>
      <c r="C4561" s="86">
        <v>0</v>
      </c>
      <c r="D4561" s="86">
        <v>0</v>
      </c>
      <c r="E4561" s="86">
        <v>0</v>
      </c>
      <c r="F4561" s="83">
        <v>57.9</v>
      </c>
    </row>
    <row r="4562" spans="2:6" ht="15.6" thickBot="1">
      <c r="B4562" s="87">
        <v>6836.17</v>
      </c>
      <c r="C4562" s="88">
        <v>0</v>
      </c>
      <c r="D4562" s="88">
        <v>0</v>
      </c>
      <c r="E4562" s="88">
        <v>0</v>
      </c>
      <c r="F4562" s="89">
        <v>57.96</v>
      </c>
    </row>
    <row r="4563" spans="2:6" ht="15.6" thickBot="1">
      <c r="B4563" s="82">
        <v>6805.17</v>
      </c>
      <c r="C4563" s="86">
        <v>0</v>
      </c>
      <c r="D4563" s="86">
        <v>0</v>
      </c>
      <c r="E4563" s="86">
        <v>0</v>
      </c>
      <c r="F4563" s="83">
        <v>58.02</v>
      </c>
    </row>
    <row r="4564" spans="2:6" ht="15.6" thickBot="1">
      <c r="B4564" s="87">
        <v>6774.17</v>
      </c>
      <c r="C4564" s="88">
        <v>0</v>
      </c>
      <c r="D4564" s="88">
        <v>0</v>
      </c>
      <c r="E4564" s="88">
        <v>0</v>
      </c>
      <c r="F4564" s="89">
        <v>58.09</v>
      </c>
    </row>
    <row r="4565" spans="2:6" ht="15.6" thickBot="1">
      <c r="B4565" s="82">
        <v>6743.17</v>
      </c>
      <c r="C4565" s="86">
        <v>0</v>
      </c>
      <c r="D4565" s="86">
        <v>0</v>
      </c>
      <c r="E4565" s="86">
        <v>0</v>
      </c>
      <c r="F4565" s="83">
        <v>58.15</v>
      </c>
    </row>
    <row r="4566" spans="2:6" ht="15.6" thickBot="1">
      <c r="B4566" s="87">
        <v>6712.17</v>
      </c>
      <c r="C4566" s="88">
        <v>0</v>
      </c>
      <c r="D4566" s="88">
        <v>0</v>
      </c>
      <c r="E4566" s="88">
        <v>0</v>
      </c>
      <c r="F4566" s="89">
        <v>58.21</v>
      </c>
    </row>
    <row r="4567" spans="2:6" ht="15.6" thickBot="1">
      <c r="B4567" s="82">
        <v>6681.17</v>
      </c>
      <c r="C4567" s="86">
        <v>0</v>
      </c>
      <c r="D4567" s="86">
        <v>0</v>
      </c>
      <c r="E4567" s="86">
        <v>0</v>
      </c>
      <c r="F4567" s="83">
        <v>58.28</v>
      </c>
    </row>
    <row r="4568" spans="2:6" ht="15.6" thickBot="1">
      <c r="B4568" s="87">
        <v>6650.17</v>
      </c>
      <c r="C4568" s="88">
        <v>0</v>
      </c>
      <c r="D4568" s="88">
        <v>0</v>
      </c>
      <c r="E4568" s="88">
        <v>0</v>
      </c>
      <c r="F4568" s="89">
        <v>58.34</v>
      </c>
    </row>
    <row r="4569" spans="2:6" ht="15.6" thickBot="1">
      <c r="B4569" s="82">
        <v>6619.17</v>
      </c>
      <c r="C4569" s="86">
        <v>0</v>
      </c>
      <c r="D4569" s="86">
        <v>0</v>
      </c>
      <c r="E4569" s="86">
        <v>0</v>
      </c>
      <c r="F4569" s="83">
        <v>58.4</v>
      </c>
    </row>
    <row r="4570" spans="2:6" ht="15.6" thickBot="1">
      <c r="B4570" s="87">
        <v>6588.17</v>
      </c>
      <c r="C4570" s="88">
        <v>0</v>
      </c>
      <c r="D4570" s="88">
        <v>0</v>
      </c>
      <c r="E4570" s="88">
        <v>0</v>
      </c>
      <c r="F4570" s="89">
        <v>58.47</v>
      </c>
    </row>
    <row r="4571" spans="2:6" ht="15.6" thickBot="1">
      <c r="B4571" s="82">
        <v>6557.17</v>
      </c>
      <c r="C4571" s="86">
        <v>0</v>
      </c>
      <c r="D4571" s="86">
        <v>0</v>
      </c>
      <c r="E4571" s="86">
        <v>0</v>
      </c>
      <c r="F4571" s="83">
        <v>58.53</v>
      </c>
    </row>
    <row r="4572" spans="2:6" ht="15.6" thickBot="1">
      <c r="B4572" s="87">
        <v>6526.17</v>
      </c>
      <c r="C4572" s="88">
        <v>0</v>
      </c>
      <c r="D4572" s="88">
        <v>0</v>
      </c>
      <c r="E4572" s="88">
        <v>0</v>
      </c>
      <c r="F4572" s="89">
        <v>58.6</v>
      </c>
    </row>
    <row r="4573" spans="2:6" ht="15.6" thickBot="1">
      <c r="B4573" s="82">
        <v>6495.17</v>
      </c>
      <c r="C4573" s="86">
        <v>0</v>
      </c>
      <c r="D4573" s="86">
        <v>0</v>
      </c>
      <c r="E4573" s="86">
        <v>0</v>
      </c>
      <c r="F4573" s="83">
        <v>58.66</v>
      </c>
    </row>
    <row r="4574" spans="2:6" ht="15.6" thickBot="1">
      <c r="B4574" s="87">
        <v>6464.17</v>
      </c>
      <c r="C4574" s="88">
        <v>0</v>
      </c>
      <c r="D4574" s="88">
        <v>0</v>
      </c>
      <c r="E4574" s="88">
        <v>0</v>
      </c>
      <c r="F4574" s="89">
        <v>58.72</v>
      </c>
    </row>
    <row r="4575" spans="2:6" ht="15.6" thickBot="1">
      <c r="B4575" s="82">
        <v>6433.17</v>
      </c>
      <c r="C4575" s="86">
        <v>0</v>
      </c>
      <c r="D4575" s="86">
        <v>0</v>
      </c>
      <c r="E4575" s="86">
        <v>0</v>
      </c>
      <c r="F4575" s="83">
        <v>58.79</v>
      </c>
    </row>
    <row r="4576" spans="2:6" ht="15.6" thickBot="1">
      <c r="B4576" s="87">
        <v>6402.17</v>
      </c>
      <c r="C4576" s="88">
        <v>0</v>
      </c>
      <c r="D4576" s="88">
        <v>0</v>
      </c>
      <c r="E4576" s="88">
        <v>0</v>
      </c>
      <c r="F4576" s="89">
        <v>58.85</v>
      </c>
    </row>
    <row r="4577" spans="2:6" ht="15.6" thickBot="1">
      <c r="B4577" s="82">
        <v>6371.17</v>
      </c>
      <c r="C4577" s="86">
        <v>0</v>
      </c>
      <c r="D4577" s="86">
        <v>0</v>
      </c>
      <c r="E4577" s="86">
        <v>0</v>
      </c>
      <c r="F4577" s="83">
        <v>58.91</v>
      </c>
    </row>
    <row r="4578" spans="2:6" ht="15.6" thickBot="1">
      <c r="B4578" s="87">
        <v>6340.17</v>
      </c>
      <c r="C4578" s="88">
        <v>0</v>
      </c>
      <c r="D4578" s="88">
        <v>0</v>
      </c>
      <c r="E4578" s="88">
        <v>0</v>
      </c>
      <c r="F4578" s="89">
        <v>58.98</v>
      </c>
    </row>
    <row r="4579" spans="2:6" ht="15.6" thickBot="1">
      <c r="B4579" s="82">
        <v>6309.17</v>
      </c>
      <c r="C4579" s="86">
        <v>0</v>
      </c>
      <c r="D4579" s="86">
        <v>0</v>
      </c>
      <c r="E4579" s="86">
        <v>0</v>
      </c>
      <c r="F4579" s="83">
        <v>59.04</v>
      </c>
    </row>
    <row r="4580" spans="2:6" ht="15.6" thickBot="1">
      <c r="B4580" s="87">
        <v>6278.17</v>
      </c>
      <c r="C4580" s="88">
        <v>0</v>
      </c>
      <c r="D4580" s="88">
        <v>0</v>
      </c>
      <c r="E4580" s="88">
        <v>0</v>
      </c>
      <c r="F4580" s="89">
        <v>59.1</v>
      </c>
    </row>
    <row r="4581" spans="2:6" ht="15.6" thickBot="1">
      <c r="B4581" s="82">
        <v>6247.17</v>
      </c>
      <c r="C4581" s="86">
        <v>0</v>
      </c>
      <c r="D4581" s="86">
        <v>0</v>
      </c>
      <c r="E4581" s="86">
        <v>0</v>
      </c>
      <c r="F4581" s="83">
        <v>59.17</v>
      </c>
    </row>
    <row r="4582" spans="2:6" ht="15.6" thickBot="1">
      <c r="B4582" s="87">
        <v>6216.17</v>
      </c>
      <c r="C4582" s="88">
        <v>0</v>
      </c>
      <c r="D4582" s="88">
        <v>0</v>
      </c>
      <c r="E4582" s="88">
        <v>0</v>
      </c>
      <c r="F4582" s="89">
        <v>59.23</v>
      </c>
    </row>
    <row r="4583" spans="2:6" ht="15.6" thickBot="1">
      <c r="B4583" s="82">
        <v>6185.17</v>
      </c>
      <c r="C4583" s="86">
        <v>0</v>
      </c>
      <c r="D4583" s="86">
        <v>0</v>
      </c>
      <c r="E4583" s="86">
        <v>0</v>
      </c>
      <c r="F4583" s="83">
        <v>59.29</v>
      </c>
    </row>
    <row r="4584" spans="2:6" ht="15.6" thickBot="1">
      <c r="B4584" s="87">
        <v>6154.17</v>
      </c>
      <c r="C4584" s="88">
        <v>0</v>
      </c>
      <c r="D4584" s="88">
        <v>0</v>
      </c>
      <c r="E4584" s="88">
        <v>0</v>
      </c>
      <c r="F4584" s="89">
        <v>59.36</v>
      </c>
    </row>
    <row r="4585" spans="2:6" ht="15.6" thickBot="1">
      <c r="B4585" s="82">
        <v>6123.17</v>
      </c>
      <c r="C4585" s="86">
        <v>0</v>
      </c>
      <c r="D4585" s="86">
        <v>0</v>
      </c>
      <c r="E4585" s="86">
        <v>0</v>
      </c>
      <c r="F4585" s="83">
        <v>59.42</v>
      </c>
    </row>
    <row r="4586" spans="2:6" ht="15.6" thickBot="1">
      <c r="B4586" s="87">
        <v>6092.17</v>
      </c>
      <c r="C4586" s="88">
        <v>0</v>
      </c>
      <c r="D4586" s="88">
        <v>0</v>
      </c>
      <c r="E4586" s="88">
        <v>0</v>
      </c>
      <c r="F4586" s="89">
        <v>59.48</v>
      </c>
    </row>
    <row r="4587" spans="2:6" ht="15.6" thickBot="1">
      <c r="B4587" s="82">
        <v>6061.17</v>
      </c>
      <c r="C4587" s="86">
        <v>0</v>
      </c>
      <c r="D4587" s="86">
        <v>0</v>
      </c>
      <c r="E4587" s="86">
        <v>0</v>
      </c>
      <c r="F4587" s="83">
        <v>59.55</v>
      </c>
    </row>
    <row r="4588" spans="2:6" ht="15.6" thickBot="1">
      <c r="B4588" s="87">
        <v>6030.17</v>
      </c>
      <c r="C4588" s="88">
        <v>0</v>
      </c>
      <c r="D4588" s="88">
        <v>0</v>
      </c>
      <c r="E4588" s="88">
        <v>0</v>
      </c>
      <c r="F4588" s="89">
        <v>59.61</v>
      </c>
    </row>
    <row r="4589" spans="2:6" ht="15.6" thickBot="1">
      <c r="B4589" s="82">
        <v>5999.17</v>
      </c>
      <c r="C4589" s="86">
        <v>0</v>
      </c>
      <c r="D4589" s="86">
        <v>0</v>
      </c>
      <c r="E4589" s="86">
        <v>0</v>
      </c>
      <c r="F4589" s="83">
        <v>59.67</v>
      </c>
    </row>
    <row r="4590" spans="2:6" ht="15.6" thickBot="1">
      <c r="B4590" s="87">
        <v>5968.17</v>
      </c>
      <c r="C4590" s="88">
        <v>0</v>
      </c>
      <c r="D4590" s="88">
        <v>0</v>
      </c>
      <c r="E4590" s="88">
        <v>0</v>
      </c>
      <c r="F4590" s="89">
        <v>59.74</v>
      </c>
    </row>
    <row r="4591" spans="2:6" ht="15.6" thickBot="1">
      <c r="B4591" s="82">
        <v>5937.17</v>
      </c>
      <c r="C4591" s="86">
        <v>0</v>
      </c>
      <c r="D4591" s="86">
        <v>0</v>
      </c>
      <c r="E4591" s="86">
        <v>0</v>
      </c>
      <c r="F4591" s="83">
        <v>59.8</v>
      </c>
    </row>
    <row r="4592" spans="2:6" ht="15.6" thickBot="1">
      <c r="B4592" s="87">
        <v>5906.17</v>
      </c>
      <c r="C4592" s="88">
        <v>0</v>
      </c>
      <c r="D4592" s="88">
        <v>0</v>
      </c>
      <c r="E4592" s="88">
        <v>0</v>
      </c>
      <c r="F4592" s="89">
        <v>59.86</v>
      </c>
    </row>
    <row r="4593" spans="2:6" ht="15.6" thickBot="1">
      <c r="B4593" s="82">
        <v>5875.17</v>
      </c>
      <c r="C4593" s="86">
        <v>0</v>
      </c>
      <c r="D4593" s="86">
        <v>0</v>
      </c>
      <c r="E4593" s="86">
        <v>0</v>
      </c>
      <c r="F4593" s="83">
        <v>59.93</v>
      </c>
    </row>
    <row r="4594" spans="2:6" ht="15.6" thickBot="1">
      <c r="B4594" s="87">
        <v>5844.17</v>
      </c>
      <c r="C4594" s="88">
        <v>0</v>
      </c>
      <c r="D4594" s="88">
        <v>0</v>
      </c>
      <c r="E4594" s="88">
        <v>0</v>
      </c>
      <c r="F4594" s="89">
        <v>59.99</v>
      </c>
    </row>
    <row r="4595" spans="2:6" ht="15.6" thickBot="1">
      <c r="B4595" s="82">
        <v>5813.17</v>
      </c>
      <c r="C4595" s="86">
        <v>0</v>
      </c>
      <c r="D4595" s="86">
        <v>0</v>
      </c>
      <c r="E4595" s="86">
        <v>0</v>
      </c>
      <c r="F4595" s="83">
        <v>60.05</v>
      </c>
    </row>
    <row r="4596" spans="2:6" ht="15.6" thickBot="1">
      <c r="B4596" s="87">
        <v>5782.17</v>
      </c>
      <c r="C4596" s="88">
        <v>0</v>
      </c>
      <c r="D4596" s="88">
        <v>0</v>
      </c>
      <c r="E4596" s="88">
        <v>0</v>
      </c>
      <c r="F4596" s="89">
        <v>60.11</v>
      </c>
    </row>
    <row r="4597" spans="2:6" ht="15.6" thickBot="1">
      <c r="B4597" s="82">
        <v>5751.17</v>
      </c>
      <c r="C4597" s="86">
        <v>0</v>
      </c>
      <c r="D4597" s="86">
        <v>0</v>
      </c>
      <c r="E4597" s="86">
        <v>0</v>
      </c>
      <c r="F4597" s="83">
        <v>60.18</v>
      </c>
    </row>
    <row r="4598" spans="2:6" ht="15.6" thickBot="1">
      <c r="B4598" s="87">
        <v>5720.17</v>
      </c>
      <c r="C4598" s="88">
        <v>0</v>
      </c>
      <c r="D4598" s="88">
        <v>0</v>
      </c>
      <c r="E4598" s="88">
        <v>0</v>
      </c>
      <c r="F4598" s="89">
        <v>60.24</v>
      </c>
    </row>
    <row r="4599" spans="2:6" ht="15.6" thickBot="1">
      <c r="B4599" s="82">
        <v>5689.17</v>
      </c>
      <c r="C4599" s="86">
        <v>0</v>
      </c>
      <c r="D4599" s="86">
        <v>0</v>
      </c>
      <c r="E4599" s="86">
        <v>0</v>
      </c>
      <c r="F4599" s="83">
        <v>60.3</v>
      </c>
    </row>
    <row r="4600" spans="2:6" ht="15.6" thickBot="1">
      <c r="B4600" s="87">
        <v>5658.17</v>
      </c>
      <c r="C4600" s="88">
        <v>0</v>
      </c>
      <c r="D4600" s="88">
        <v>0</v>
      </c>
      <c r="E4600" s="88">
        <v>0</v>
      </c>
      <c r="F4600" s="89">
        <v>60.37</v>
      </c>
    </row>
    <row r="4601" spans="2:6" ht="15.6" thickBot="1">
      <c r="B4601" s="82">
        <v>5627.17</v>
      </c>
      <c r="C4601" s="86">
        <v>0</v>
      </c>
      <c r="D4601" s="86">
        <v>0</v>
      </c>
      <c r="E4601" s="86">
        <v>0</v>
      </c>
      <c r="F4601" s="83">
        <v>60.43</v>
      </c>
    </row>
    <row r="4602" spans="2:6" ht="15.6" thickBot="1">
      <c r="B4602" s="87">
        <v>5596.17</v>
      </c>
      <c r="C4602" s="88">
        <v>0</v>
      </c>
      <c r="D4602" s="88">
        <v>0</v>
      </c>
      <c r="E4602" s="88">
        <v>0</v>
      </c>
      <c r="F4602" s="89">
        <v>60.49</v>
      </c>
    </row>
    <row r="4603" spans="2:6" ht="15.6" thickBot="1">
      <c r="B4603" s="82">
        <v>5565.17</v>
      </c>
      <c r="C4603" s="86">
        <v>0</v>
      </c>
      <c r="D4603" s="86">
        <v>0</v>
      </c>
      <c r="E4603" s="86">
        <v>0</v>
      </c>
      <c r="F4603" s="83">
        <v>60.55</v>
      </c>
    </row>
    <row r="4604" spans="2:6" ht="15.6" thickBot="1">
      <c r="B4604" s="87">
        <v>5534.17</v>
      </c>
      <c r="C4604" s="88">
        <v>0</v>
      </c>
      <c r="D4604" s="88">
        <v>0</v>
      </c>
      <c r="E4604" s="88">
        <v>0</v>
      </c>
      <c r="F4604" s="89">
        <v>60.62</v>
      </c>
    </row>
    <row r="4605" spans="2:6" ht="15.6" thickBot="1">
      <c r="B4605" s="82">
        <v>5503.17</v>
      </c>
      <c r="C4605" s="86">
        <v>0</v>
      </c>
      <c r="D4605" s="86">
        <v>0</v>
      </c>
      <c r="E4605" s="86">
        <v>0</v>
      </c>
      <c r="F4605" s="83">
        <v>60.68</v>
      </c>
    </row>
    <row r="4606" spans="2:6" ht="15.6" thickBot="1">
      <c r="B4606" s="87">
        <v>5472.17</v>
      </c>
      <c r="C4606" s="88">
        <v>0</v>
      </c>
      <c r="D4606" s="88">
        <v>0</v>
      </c>
      <c r="E4606" s="88">
        <v>0</v>
      </c>
      <c r="F4606" s="89">
        <v>60.74</v>
      </c>
    </row>
    <row r="4607" spans="2:6" ht="15.6" thickBot="1">
      <c r="B4607" s="82">
        <v>5441.17</v>
      </c>
      <c r="C4607" s="86">
        <v>0</v>
      </c>
      <c r="D4607" s="86">
        <v>0</v>
      </c>
      <c r="E4607" s="86">
        <v>0</v>
      </c>
      <c r="F4607" s="83">
        <v>60.81</v>
      </c>
    </row>
    <row r="4608" spans="2:6" ht="15.6" thickBot="1">
      <c r="B4608" s="87">
        <v>5410.17</v>
      </c>
      <c r="C4608" s="88">
        <v>0</v>
      </c>
      <c r="D4608" s="88">
        <v>0</v>
      </c>
      <c r="E4608" s="88">
        <v>0</v>
      </c>
      <c r="F4608" s="89">
        <v>60.87</v>
      </c>
    </row>
    <row r="4609" spans="2:6" ht="15.6" thickBot="1">
      <c r="B4609" s="82">
        <v>5379.17</v>
      </c>
      <c r="C4609" s="86">
        <v>0</v>
      </c>
      <c r="D4609" s="86">
        <v>0</v>
      </c>
      <c r="E4609" s="86">
        <v>0</v>
      </c>
      <c r="F4609" s="83">
        <v>60.93</v>
      </c>
    </row>
    <row r="4610" spans="2:6" ht="15.6" thickBot="1">
      <c r="B4610" s="87">
        <v>5348.17</v>
      </c>
      <c r="C4610" s="88">
        <v>0</v>
      </c>
      <c r="D4610" s="88">
        <v>0</v>
      </c>
      <c r="E4610" s="88">
        <v>0</v>
      </c>
      <c r="F4610" s="89">
        <v>60.99</v>
      </c>
    </row>
    <row r="4611" spans="2:6" ht="15.6" thickBot="1">
      <c r="B4611" s="82">
        <v>5317.17</v>
      </c>
      <c r="C4611" s="86">
        <v>0</v>
      </c>
      <c r="D4611" s="86">
        <v>0</v>
      </c>
      <c r="E4611" s="86">
        <v>0</v>
      </c>
      <c r="F4611" s="83">
        <v>61.06</v>
      </c>
    </row>
    <row r="4612" spans="2:6" ht="15.6" thickBot="1">
      <c r="B4612" s="87">
        <v>5286.17</v>
      </c>
      <c r="C4612" s="88">
        <v>0</v>
      </c>
      <c r="D4612" s="88">
        <v>0</v>
      </c>
      <c r="E4612" s="88">
        <v>0</v>
      </c>
      <c r="F4612" s="89">
        <v>61.12</v>
      </c>
    </row>
    <row r="4613" spans="2:6" ht="15.6" thickBot="1">
      <c r="B4613" s="82">
        <v>5255.17</v>
      </c>
      <c r="C4613" s="86">
        <v>0</v>
      </c>
      <c r="D4613" s="86">
        <v>0</v>
      </c>
      <c r="E4613" s="86">
        <v>0</v>
      </c>
      <c r="F4613" s="83">
        <v>61.18</v>
      </c>
    </row>
    <row r="4614" spans="2:6" ht="15.6" thickBot="1">
      <c r="B4614" s="87">
        <v>5224.17</v>
      </c>
      <c r="C4614" s="88">
        <v>0</v>
      </c>
      <c r="D4614" s="88">
        <v>0</v>
      </c>
      <c r="E4614" s="88">
        <v>0</v>
      </c>
      <c r="F4614" s="89">
        <v>61.25</v>
      </c>
    </row>
    <row r="4615" spans="2:6" ht="15.6" thickBot="1">
      <c r="B4615" s="82">
        <v>5193.17</v>
      </c>
      <c r="C4615" s="86">
        <v>0</v>
      </c>
      <c r="D4615" s="86">
        <v>0</v>
      </c>
      <c r="E4615" s="86">
        <v>0</v>
      </c>
      <c r="F4615" s="83">
        <v>61.31</v>
      </c>
    </row>
    <row r="4616" spans="2:6" ht="15.6" thickBot="1">
      <c r="B4616" s="87">
        <v>5162.17</v>
      </c>
      <c r="C4616" s="88">
        <v>0</v>
      </c>
      <c r="D4616" s="88">
        <v>0</v>
      </c>
      <c r="E4616" s="88">
        <v>0</v>
      </c>
      <c r="F4616" s="89">
        <v>61.37</v>
      </c>
    </row>
    <row r="4617" spans="2:6" ht="15.6" thickBot="1">
      <c r="B4617" s="82">
        <v>5131.17</v>
      </c>
      <c r="C4617" s="86">
        <v>0</v>
      </c>
      <c r="D4617" s="86">
        <v>0</v>
      </c>
      <c r="E4617" s="86">
        <v>0</v>
      </c>
      <c r="F4617" s="83">
        <v>61.43</v>
      </c>
    </row>
    <row r="4618" spans="2:6" ht="15.6" thickBot="1">
      <c r="B4618" s="87">
        <v>5100.17</v>
      </c>
      <c r="C4618" s="88">
        <v>0</v>
      </c>
      <c r="D4618" s="88">
        <v>0</v>
      </c>
      <c r="E4618" s="88">
        <v>0</v>
      </c>
      <c r="F4618" s="89">
        <v>61.5</v>
      </c>
    </row>
    <row r="4619" spans="2:6" ht="15.6" thickBot="1">
      <c r="B4619" s="82">
        <v>5069.17</v>
      </c>
      <c r="C4619" s="86">
        <v>0</v>
      </c>
      <c r="D4619" s="86">
        <v>0</v>
      </c>
      <c r="E4619" s="86">
        <v>0</v>
      </c>
      <c r="F4619" s="83">
        <v>61.56</v>
      </c>
    </row>
    <row r="4620" spans="2:6" ht="15.6" thickBot="1">
      <c r="B4620" s="87">
        <v>5038.17</v>
      </c>
      <c r="C4620" s="88">
        <v>0</v>
      </c>
      <c r="D4620" s="88">
        <v>0</v>
      </c>
      <c r="E4620" s="88">
        <v>0</v>
      </c>
      <c r="F4620" s="89">
        <v>61.62</v>
      </c>
    </row>
    <row r="4621" spans="2:6" ht="15.6" thickBot="1">
      <c r="B4621" s="82">
        <v>5007.17</v>
      </c>
      <c r="C4621" s="86">
        <v>0</v>
      </c>
      <c r="D4621" s="86">
        <v>0</v>
      </c>
      <c r="E4621" s="86">
        <v>0</v>
      </c>
      <c r="F4621" s="83">
        <v>61.68</v>
      </c>
    </row>
    <row r="4622" spans="2:6" ht="15.6" thickBot="1">
      <c r="B4622" s="87">
        <v>4976.17</v>
      </c>
      <c r="C4622" s="88">
        <v>0</v>
      </c>
      <c r="D4622" s="88">
        <v>0</v>
      </c>
      <c r="E4622" s="88">
        <v>0</v>
      </c>
      <c r="F4622" s="89">
        <v>61.75</v>
      </c>
    </row>
    <row r="4623" spans="2:6" ht="15.6" thickBot="1">
      <c r="B4623" s="82">
        <v>4945.17</v>
      </c>
      <c r="C4623" s="86">
        <v>0</v>
      </c>
      <c r="D4623" s="86">
        <v>0</v>
      </c>
      <c r="E4623" s="86">
        <v>0</v>
      </c>
      <c r="F4623" s="83">
        <v>61.81</v>
      </c>
    </row>
    <row r="4624" spans="2:6" ht="15.6" thickBot="1">
      <c r="B4624" s="87">
        <v>4914.17</v>
      </c>
      <c r="C4624" s="88">
        <v>0</v>
      </c>
      <c r="D4624" s="88">
        <v>0</v>
      </c>
      <c r="E4624" s="88">
        <v>0</v>
      </c>
      <c r="F4624" s="89">
        <v>61.87</v>
      </c>
    </row>
    <row r="4625" spans="2:6" ht="15.6" thickBot="1">
      <c r="B4625" s="82">
        <v>4883.17</v>
      </c>
      <c r="C4625" s="86">
        <v>0</v>
      </c>
      <c r="D4625" s="86">
        <v>0</v>
      </c>
      <c r="E4625" s="86">
        <v>0</v>
      </c>
      <c r="F4625" s="83">
        <v>61.93</v>
      </c>
    </row>
    <row r="4626" spans="2:6" ht="15.6" thickBot="1">
      <c r="B4626" s="87">
        <v>4852.17</v>
      </c>
      <c r="C4626" s="88">
        <v>0</v>
      </c>
      <c r="D4626" s="88">
        <v>0</v>
      </c>
      <c r="E4626" s="88">
        <v>0</v>
      </c>
      <c r="F4626" s="89">
        <v>62</v>
      </c>
    </row>
    <row r="4627" spans="2:6" ht="15.6" thickBot="1">
      <c r="B4627" s="82">
        <v>4821.17</v>
      </c>
      <c r="C4627" s="86">
        <v>0</v>
      </c>
      <c r="D4627" s="86">
        <v>0</v>
      </c>
      <c r="E4627" s="86">
        <v>0</v>
      </c>
      <c r="F4627" s="83">
        <v>62.06</v>
      </c>
    </row>
    <row r="4628" spans="2:6" ht="15.6" thickBot="1">
      <c r="B4628" s="87">
        <v>4790.17</v>
      </c>
      <c r="C4628" s="88">
        <v>0</v>
      </c>
      <c r="D4628" s="88">
        <v>0</v>
      </c>
      <c r="E4628" s="88">
        <v>0</v>
      </c>
      <c r="F4628" s="89">
        <v>62.12</v>
      </c>
    </row>
    <row r="4629" spans="2:6" ht="15.6" thickBot="1">
      <c r="B4629" s="82">
        <v>4759.17</v>
      </c>
      <c r="C4629" s="86">
        <v>0</v>
      </c>
      <c r="D4629" s="86">
        <v>0</v>
      </c>
      <c r="E4629" s="86">
        <v>0</v>
      </c>
      <c r="F4629" s="83">
        <v>62.18</v>
      </c>
    </row>
    <row r="4630" spans="2:6" ht="15.6" thickBot="1">
      <c r="B4630" s="87">
        <v>4728.17</v>
      </c>
      <c r="C4630" s="88">
        <v>0</v>
      </c>
      <c r="D4630" s="88">
        <v>0</v>
      </c>
      <c r="E4630" s="88">
        <v>0</v>
      </c>
      <c r="F4630" s="89">
        <v>62.25</v>
      </c>
    </row>
    <row r="4631" spans="2:6" ht="15.6" thickBot="1">
      <c r="B4631" s="82">
        <v>4697.17</v>
      </c>
      <c r="C4631" s="86">
        <v>0</v>
      </c>
      <c r="D4631" s="86">
        <v>0</v>
      </c>
      <c r="E4631" s="86">
        <v>0</v>
      </c>
      <c r="F4631" s="83">
        <v>62.31</v>
      </c>
    </row>
    <row r="4632" spans="2:6" ht="15.6" thickBot="1">
      <c r="B4632" s="87">
        <v>4666.17</v>
      </c>
      <c r="C4632" s="88">
        <v>0</v>
      </c>
      <c r="D4632" s="88">
        <v>0</v>
      </c>
      <c r="E4632" s="88">
        <v>0</v>
      </c>
      <c r="F4632" s="89">
        <v>62.37</v>
      </c>
    </row>
    <row r="4633" spans="2:6" ht="15.6" thickBot="1">
      <c r="B4633" s="82">
        <v>4635.17</v>
      </c>
      <c r="C4633" s="86">
        <v>0</v>
      </c>
      <c r="D4633" s="86">
        <v>0</v>
      </c>
      <c r="E4633" s="86">
        <v>0</v>
      </c>
      <c r="F4633" s="83">
        <v>62.43</v>
      </c>
    </row>
    <row r="4634" spans="2:6" ht="15.6" thickBot="1">
      <c r="B4634" s="87">
        <v>4604.17</v>
      </c>
      <c r="C4634" s="88">
        <v>0</v>
      </c>
      <c r="D4634" s="88">
        <v>0</v>
      </c>
      <c r="E4634" s="88">
        <v>0</v>
      </c>
      <c r="F4634" s="89">
        <v>62.49</v>
      </c>
    </row>
    <row r="4635" spans="2:6" ht="15.6" thickBot="1">
      <c r="B4635" s="82">
        <v>4573.17</v>
      </c>
      <c r="C4635" s="86">
        <v>0</v>
      </c>
      <c r="D4635" s="86">
        <v>0</v>
      </c>
      <c r="E4635" s="86">
        <v>0</v>
      </c>
      <c r="F4635" s="83">
        <v>62.56</v>
      </c>
    </row>
    <row r="4636" spans="2:6" ht="15.6" thickBot="1">
      <c r="B4636" s="87">
        <v>4542.17</v>
      </c>
      <c r="C4636" s="88">
        <v>0</v>
      </c>
      <c r="D4636" s="88">
        <v>0</v>
      </c>
      <c r="E4636" s="88">
        <v>0</v>
      </c>
      <c r="F4636" s="89">
        <v>62.62</v>
      </c>
    </row>
    <row r="4637" spans="2:6" ht="15.6" thickBot="1">
      <c r="B4637" s="82">
        <v>4511.17</v>
      </c>
      <c r="C4637" s="86">
        <v>0</v>
      </c>
      <c r="D4637" s="86">
        <v>0</v>
      </c>
      <c r="E4637" s="86">
        <v>0</v>
      </c>
      <c r="F4637" s="83">
        <v>62.68</v>
      </c>
    </row>
    <row r="4638" spans="2:6" ht="15.6" thickBot="1">
      <c r="B4638" s="87">
        <v>4480.17</v>
      </c>
      <c r="C4638" s="88">
        <v>0</v>
      </c>
      <c r="D4638" s="88">
        <v>0</v>
      </c>
      <c r="E4638" s="88">
        <v>0</v>
      </c>
      <c r="F4638" s="89">
        <v>62.74</v>
      </c>
    </row>
    <row r="4639" spans="2:6" ht="15.6" thickBot="1">
      <c r="B4639" s="82">
        <v>4449.17</v>
      </c>
      <c r="C4639" s="86">
        <v>0</v>
      </c>
      <c r="D4639" s="86">
        <v>0</v>
      </c>
      <c r="E4639" s="86">
        <v>0</v>
      </c>
      <c r="F4639" s="83">
        <v>62.8</v>
      </c>
    </row>
    <row r="4640" spans="2:6" ht="15.6" thickBot="1">
      <c r="B4640" s="87">
        <v>4418.17</v>
      </c>
      <c r="C4640" s="88">
        <v>0</v>
      </c>
      <c r="D4640" s="88">
        <v>0</v>
      </c>
      <c r="E4640" s="88">
        <v>0</v>
      </c>
      <c r="F4640" s="89">
        <v>62.87</v>
      </c>
    </row>
    <row r="4641" spans="2:6" ht="15.6" thickBot="1">
      <c r="B4641" s="82">
        <v>4387.17</v>
      </c>
      <c r="C4641" s="86">
        <v>0</v>
      </c>
      <c r="D4641" s="86">
        <v>0</v>
      </c>
      <c r="E4641" s="86">
        <v>0</v>
      </c>
      <c r="F4641" s="83">
        <v>62.93</v>
      </c>
    </row>
    <row r="4642" spans="2:6" ht="15.6" thickBot="1">
      <c r="B4642" s="87">
        <v>4356.17</v>
      </c>
      <c r="C4642" s="88">
        <v>0</v>
      </c>
      <c r="D4642" s="88">
        <v>0</v>
      </c>
      <c r="E4642" s="88">
        <v>0</v>
      </c>
      <c r="F4642" s="89">
        <v>62.99</v>
      </c>
    </row>
    <row r="4643" spans="2:6" ht="15.6" thickBot="1">
      <c r="B4643" s="82">
        <v>4325.17</v>
      </c>
      <c r="C4643" s="86">
        <v>0</v>
      </c>
      <c r="D4643" s="86">
        <v>0</v>
      </c>
      <c r="E4643" s="86">
        <v>0</v>
      </c>
      <c r="F4643" s="83">
        <v>63.05</v>
      </c>
    </row>
    <row r="4644" spans="2:6" ht="15.6" thickBot="1">
      <c r="B4644" s="87">
        <v>4294.17</v>
      </c>
      <c r="C4644" s="88">
        <v>0</v>
      </c>
      <c r="D4644" s="88">
        <v>0</v>
      </c>
      <c r="E4644" s="88">
        <v>0</v>
      </c>
      <c r="F4644" s="89">
        <v>63.12</v>
      </c>
    </row>
    <row r="4645" spans="2:6" ht="15.6" thickBot="1">
      <c r="B4645" s="82">
        <v>4263.17</v>
      </c>
      <c r="C4645" s="86">
        <v>0</v>
      </c>
      <c r="D4645" s="86">
        <v>0</v>
      </c>
      <c r="E4645" s="86">
        <v>0</v>
      </c>
      <c r="F4645" s="83">
        <v>63.18</v>
      </c>
    </row>
    <row r="4646" spans="2:6" ht="15.6" thickBot="1">
      <c r="B4646" s="87">
        <v>4232.17</v>
      </c>
      <c r="C4646" s="88">
        <v>0</v>
      </c>
      <c r="D4646" s="88">
        <v>0</v>
      </c>
      <c r="E4646" s="88">
        <v>0</v>
      </c>
      <c r="F4646" s="89">
        <v>63.24</v>
      </c>
    </row>
    <row r="4647" spans="2:6" ht="15.6" thickBot="1">
      <c r="B4647" s="82">
        <v>4201.17</v>
      </c>
      <c r="C4647" s="86">
        <v>0</v>
      </c>
      <c r="D4647" s="86">
        <v>0</v>
      </c>
      <c r="E4647" s="86">
        <v>0</v>
      </c>
      <c r="F4647" s="83">
        <v>63.3</v>
      </c>
    </row>
    <row r="4648" spans="2:6" ht="15.6" thickBot="1">
      <c r="B4648" s="87">
        <v>4170.17</v>
      </c>
      <c r="C4648" s="88">
        <v>0</v>
      </c>
      <c r="D4648" s="88">
        <v>0</v>
      </c>
      <c r="E4648" s="88">
        <v>0</v>
      </c>
      <c r="F4648" s="89">
        <v>63.36</v>
      </c>
    </row>
    <row r="4649" spans="2:6" ht="15.6" thickBot="1">
      <c r="B4649" s="82">
        <v>4139.17</v>
      </c>
      <c r="C4649" s="86">
        <v>0</v>
      </c>
      <c r="D4649" s="86">
        <v>0</v>
      </c>
      <c r="E4649" s="86">
        <v>0</v>
      </c>
      <c r="F4649" s="83">
        <v>63.42</v>
      </c>
    </row>
    <row r="4650" spans="2:6" ht="15.6" thickBot="1">
      <c r="B4650" s="87">
        <v>4108.17</v>
      </c>
      <c r="C4650" s="88">
        <v>0</v>
      </c>
      <c r="D4650" s="88">
        <v>0</v>
      </c>
      <c r="E4650" s="88">
        <v>0</v>
      </c>
      <c r="F4650" s="89">
        <v>63.49</v>
      </c>
    </row>
    <row r="4651" spans="2:6" ht="15.6" thickBot="1">
      <c r="B4651" s="82">
        <v>4077.17</v>
      </c>
      <c r="C4651" s="86">
        <v>0</v>
      </c>
      <c r="D4651" s="86">
        <v>0</v>
      </c>
      <c r="E4651" s="86">
        <v>0</v>
      </c>
      <c r="F4651" s="83">
        <v>63.55</v>
      </c>
    </row>
    <row r="4652" spans="2:6" ht="15.6" thickBot="1">
      <c r="B4652" s="87">
        <v>4046.17</v>
      </c>
      <c r="C4652" s="88">
        <v>0</v>
      </c>
      <c r="D4652" s="88">
        <v>0</v>
      </c>
      <c r="E4652" s="88">
        <v>0</v>
      </c>
      <c r="F4652" s="89">
        <v>63.61</v>
      </c>
    </row>
    <row r="4653" spans="2:6" ht="15.6" thickBot="1">
      <c r="B4653" s="82">
        <v>4015.17</v>
      </c>
      <c r="C4653" s="86">
        <v>0</v>
      </c>
      <c r="D4653" s="86">
        <v>0</v>
      </c>
      <c r="E4653" s="86">
        <v>0</v>
      </c>
      <c r="F4653" s="83">
        <v>63.67</v>
      </c>
    </row>
    <row r="4654" spans="2:6" ht="15.6" thickBot="1">
      <c r="B4654" s="87">
        <v>3984.17</v>
      </c>
      <c r="C4654" s="88">
        <v>0</v>
      </c>
      <c r="D4654" s="88">
        <v>0</v>
      </c>
      <c r="E4654" s="88">
        <v>0</v>
      </c>
      <c r="F4654" s="89">
        <v>63.73</v>
      </c>
    </row>
    <row r="4655" spans="2:6" ht="15.6" thickBot="1">
      <c r="B4655" s="82">
        <v>3953.17</v>
      </c>
      <c r="C4655" s="86">
        <v>0</v>
      </c>
      <c r="D4655" s="86">
        <v>0</v>
      </c>
      <c r="E4655" s="86">
        <v>0</v>
      </c>
      <c r="F4655" s="83">
        <v>63.8</v>
      </c>
    </row>
    <row r="4656" spans="2:6" ht="15.6" thickBot="1">
      <c r="B4656" s="87">
        <v>3922.17</v>
      </c>
      <c r="C4656" s="88">
        <v>0</v>
      </c>
      <c r="D4656" s="88">
        <v>0</v>
      </c>
      <c r="E4656" s="88">
        <v>0</v>
      </c>
      <c r="F4656" s="89">
        <v>63.86</v>
      </c>
    </row>
    <row r="4657" spans="2:6" ht="15.6" thickBot="1">
      <c r="B4657" s="82">
        <v>3891.17</v>
      </c>
      <c r="C4657" s="86">
        <v>0</v>
      </c>
      <c r="D4657" s="86">
        <v>0</v>
      </c>
      <c r="E4657" s="86">
        <v>0</v>
      </c>
      <c r="F4657" s="83">
        <v>63.92</v>
      </c>
    </row>
    <row r="4658" spans="2:6" ht="15.6" thickBot="1">
      <c r="B4658" s="87">
        <v>3860.17</v>
      </c>
      <c r="C4658" s="88">
        <v>0</v>
      </c>
      <c r="D4658" s="88">
        <v>0</v>
      </c>
      <c r="E4658" s="88">
        <v>0</v>
      </c>
      <c r="F4658" s="89">
        <v>63.98</v>
      </c>
    </row>
    <row r="4659" spans="2:6" ht="15.6" thickBot="1">
      <c r="B4659" s="82">
        <v>3829.17</v>
      </c>
      <c r="C4659" s="86">
        <v>0</v>
      </c>
      <c r="D4659" s="86">
        <v>0</v>
      </c>
      <c r="E4659" s="86">
        <v>0</v>
      </c>
      <c r="F4659" s="83">
        <v>64.040000000000006</v>
      </c>
    </row>
    <row r="4660" spans="2:6" ht="15.6" thickBot="1">
      <c r="B4660" s="87">
        <v>3798.17</v>
      </c>
      <c r="C4660" s="88">
        <v>0</v>
      </c>
      <c r="D4660" s="88">
        <v>0</v>
      </c>
      <c r="E4660" s="88">
        <v>0</v>
      </c>
      <c r="F4660" s="89">
        <v>64.099999999999994</v>
      </c>
    </row>
    <row r="4661" spans="2:6" ht="15.6" thickBot="1">
      <c r="B4661" s="82">
        <v>3767.17</v>
      </c>
      <c r="C4661" s="86">
        <v>0</v>
      </c>
      <c r="D4661" s="86">
        <v>0</v>
      </c>
      <c r="E4661" s="86">
        <v>0</v>
      </c>
      <c r="F4661" s="83">
        <v>64.17</v>
      </c>
    </row>
    <row r="4662" spans="2:6" ht="15.6" thickBot="1">
      <c r="B4662" s="87">
        <v>3736.17</v>
      </c>
      <c r="C4662" s="88">
        <v>0</v>
      </c>
      <c r="D4662" s="88">
        <v>0</v>
      </c>
      <c r="E4662" s="88">
        <v>0</v>
      </c>
      <c r="F4662" s="89">
        <v>64.23</v>
      </c>
    </row>
    <row r="4663" spans="2:6" ht="15.6" thickBot="1">
      <c r="B4663" s="82">
        <v>3705.17</v>
      </c>
      <c r="C4663" s="86">
        <v>0</v>
      </c>
      <c r="D4663" s="86">
        <v>0</v>
      </c>
      <c r="E4663" s="86">
        <v>0</v>
      </c>
      <c r="F4663" s="83">
        <v>64.290000000000006</v>
      </c>
    </row>
    <row r="4664" spans="2:6" ht="15.6" thickBot="1">
      <c r="B4664" s="87">
        <v>3674.17</v>
      </c>
      <c r="C4664" s="88">
        <v>0</v>
      </c>
      <c r="D4664" s="88">
        <v>0</v>
      </c>
      <c r="E4664" s="88">
        <v>0</v>
      </c>
      <c r="F4664" s="89">
        <v>64.349999999999994</v>
      </c>
    </row>
    <row r="4665" spans="2:6" ht="15.6" thickBot="1">
      <c r="B4665" s="82">
        <v>3643.17</v>
      </c>
      <c r="C4665" s="86">
        <v>0</v>
      </c>
      <c r="D4665" s="86">
        <v>0</v>
      </c>
      <c r="E4665" s="86">
        <v>0</v>
      </c>
      <c r="F4665" s="83">
        <v>13.8</v>
      </c>
    </row>
    <row r="4666" spans="2:6" ht="15.6" thickBot="1">
      <c r="B4666" s="87">
        <v>3612.17</v>
      </c>
      <c r="C4666" s="88">
        <v>0</v>
      </c>
      <c r="D4666" s="88">
        <v>0</v>
      </c>
      <c r="E4666" s="88">
        <v>0</v>
      </c>
      <c r="F4666" s="89">
        <v>236.55</v>
      </c>
    </row>
    <row r="4667" spans="2:6" ht="15.6" thickBot="1">
      <c r="B4667" s="82">
        <v>3581.17</v>
      </c>
      <c r="C4667" s="86">
        <v>0</v>
      </c>
      <c r="D4667" s="86">
        <v>0</v>
      </c>
      <c r="E4667" s="86">
        <v>0</v>
      </c>
      <c r="F4667" s="83">
        <v>433.88</v>
      </c>
    </row>
    <row r="4668" spans="2:6" ht="15.6" thickBot="1">
      <c r="B4668" s="87">
        <v>3550.17</v>
      </c>
      <c r="C4668" s="88">
        <v>0</v>
      </c>
      <c r="D4668" s="88">
        <v>0</v>
      </c>
      <c r="E4668" s="88">
        <v>0</v>
      </c>
      <c r="F4668" s="89">
        <v>438.09</v>
      </c>
    </row>
    <row r="4669" spans="2:6" ht="15.6" thickBot="1">
      <c r="B4669" s="82">
        <v>3519.17</v>
      </c>
      <c r="C4669" s="86">
        <v>0</v>
      </c>
      <c r="D4669" s="86">
        <v>0</v>
      </c>
      <c r="E4669" s="86">
        <v>0</v>
      </c>
      <c r="F4669" s="83">
        <v>442.85</v>
      </c>
    </row>
    <row r="4670" spans="2:6" ht="15.6" thickBot="1">
      <c r="B4670" s="87">
        <v>3488.17</v>
      </c>
      <c r="C4670" s="88">
        <v>0</v>
      </c>
      <c r="D4670" s="88">
        <v>0</v>
      </c>
      <c r="E4670" s="88">
        <v>0</v>
      </c>
      <c r="F4670" s="89">
        <v>448.17</v>
      </c>
    </row>
    <row r="4671" spans="2:6" ht="15.6" thickBot="1">
      <c r="B4671" s="82">
        <v>3457.17</v>
      </c>
      <c r="C4671" s="86">
        <v>0</v>
      </c>
      <c r="D4671" s="86">
        <v>0</v>
      </c>
      <c r="E4671" s="86">
        <v>0</v>
      </c>
      <c r="F4671" s="83">
        <v>452.74</v>
      </c>
    </row>
    <row r="4672" spans="2:6" ht="15.6" thickBot="1">
      <c r="B4672" s="87">
        <v>3426.17</v>
      </c>
      <c r="C4672" s="88">
        <v>0</v>
      </c>
      <c r="D4672" s="88">
        <v>0</v>
      </c>
      <c r="E4672" s="88">
        <v>0</v>
      </c>
      <c r="F4672" s="89">
        <v>457.6</v>
      </c>
    </row>
    <row r="4673" spans="2:6" ht="15.6" thickBot="1">
      <c r="B4673" s="82">
        <v>3395.17</v>
      </c>
      <c r="C4673" s="86">
        <v>0</v>
      </c>
      <c r="D4673" s="86">
        <v>0</v>
      </c>
      <c r="E4673" s="86">
        <v>0</v>
      </c>
      <c r="F4673" s="83">
        <v>463.42</v>
      </c>
    </row>
    <row r="4674" spans="2:6" ht="15.6" thickBot="1">
      <c r="B4674" s="87">
        <v>3364.17</v>
      </c>
      <c r="C4674" s="88">
        <v>0</v>
      </c>
      <c r="D4674" s="88">
        <v>0</v>
      </c>
      <c r="E4674" s="88">
        <v>0</v>
      </c>
      <c r="F4674" s="89">
        <v>468.64</v>
      </c>
    </row>
    <row r="4675" spans="2:6" ht="15.6" thickBot="1">
      <c r="B4675" s="82">
        <v>3333.17</v>
      </c>
      <c r="C4675" s="86">
        <v>0</v>
      </c>
      <c r="D4675" s="86">
        <v>0</v>
      </c>
      <c r="E4675" s="86">
        <v>0</v>
      </c>
      <c r="F4675" s="83">
        <v>474.02</v>
      </c>
    </row>
    <row r="4676" spans="2:6" ht="15.6" thickBot="1">
      <c r="B4676" s="87">
        <v>3302.17</v>
      </c>
      <c r="C4676" s="88">
        <v>0</v>
      </c>
      <c r="D4676" s="88">
        <v>0</v>
      </c>
      <c r="E4676" s="88">
        <v>0</v>
      </c>
      <c r="F4676" s="89">
        <v>479.92</v>
      </c>
    </row>
    <row r="4677" spans="2:6" ht="15.6" thickBot="1">
      <c r="B4677" s="82">
        <v>3271.17</v>
      </c>
      <c r="C4677" s="86">
        <v>0</v>
      </c>
      <c r="D4677" s="86">
        <v>0</v>
      </c>
      <c r="E4677" s="86">
        <v>0</v>
      </c>
      <c r="F4677" s="83">
        <v>485.74</v>
      </c>
    </row>
    <row r="4678" spans="2:6" ht="15.6" thickBot="1">
      <c r="B4678" s="87">
        <v>3240.17</v>
      </c>
      <c r="C4678" s="88">
        <v>0</v>
      </c>
      <c r="D4678" s="88">
        <v>0</v>
      </c>
      <c r="E4678" s="88">
        <v>0</v>
      </c>
      <c r="F4678" s="89">
        <v>491.46</v>
      </c>
    </row>
    <row r="4679" spans="2:6" ht="15.6" thickBot="1">
      <c r="B4679" s="82">
        <v>3209.17</v>
      </c>
      <c r="C4679" s="86">
        <v>0</v>
      </c>
      <c r="D4679" s="86">
        <v>0</v>
      </c>
      <c r="E4679" s="86">
        <v>0</v>
      </c>
      <c r="F4679" s="83">
        <v>497.66</v>
      </c>
    </row>
    <row r="4680" spans="2:6" ht="15.6" thickBot="1">
      <c r="B4680" s="87">
        <v>3178.17</v>
      </c>
      <c r="C4680" s="88">
        <v>0</v>
      </c>
      <c r="D4680" s="88">
        <v>0</v>
      </c>
      <c r="E4680" s="88">
        <v>0</v>
      </c>
      <c r="F4680" s="89">
        <v>503.95</v>
      </c>
    </row>
    <row r="4681" spans="2:6" ht="15.6" thickBot="1">
      <c r="B4681" s="82">
        <v>3147.17</v>
      </c>
      <c r="C4681" s="86">
        <v>0</v>
      </c>
      <c r="D4681" s="86">
        <v>0</v>
      </c>
      <c r="E4681" s="86">
        <v>0</v>
      </c>
      <c r="F4681" s="83">
        <v>510.06</v>
      </c>
    </row>
    <row r="4682" spans="2:6" ht="15.6" thickBot="1">
      <c r="B4682" s="87">
        <v>3116.17</v>
      </c>
      <c r="C4682" s="88">
        <v>0</v>
      </c>
      <c r="D4682" s="88">
        <v>0</v>
      </c>
      <c r="E4682" s="88">
        <v>0</v>
      </c>
      <c r="F4682" s="89">
        <v>516.51</v>
      </c>
    </row>
    <row r="4683" spans="2:6" ht="15.6" thickBot="1">
      <c r="B4683" s="82">
        <v>3085.17</v>
      </c>
      <c r="C4683" s="86">
        <v>0</v>
      </c>
      <c r="D4683" s="86">
        <v>0</v>
      </c>
      <c r="E4683" s="86">
        <v>0</v>
      </c>
      <c r="F4683" s="83">
        <v>523.08000000000004</v>
      </c>
    </row>
    <row r="4684" spans="2:6" ht="15.6" thickBot="1">
      <c r="B4684" s="87">
        <v>3054.17</v>
      </c>
      <c r="C4684" s="88">
        <v>0</v>
      </c>
      <c r="D4684" s="88">
        <v>0</v>
      </c>
      <c r="E4684" s="88">
        <v>0</v>
      </c>
      <c r="F4684" s="89">
        <v>529.61</v>
      </c>
    </row>
    <row r="4685" spans="2:6" ht="15.6" thickBot="1">
      <c r="B4685" s="82">
        <v>3023.17</v>
      </c>
      <c r="C4685" s="86">
        <v>0</v>
      </c>
      <c r="D4685" s="86">
        <v>0</v>
      </c>
      <c r="E4685" s="86">
        <v>0</v>
      </c>
      <c r="F4685" s="83">
        <v>336.4</v>
      </c>
    </row>
    <row r="4686" spans="2:6" ht="15.6" thickBot="1">
      <c r="B4686" s="87">
        <v>2992.17</v>
      </c>
      <c r="C4686" s="88">
        <v>0</v>
      </c>
      <c r="D4686" s="88">
        <v>0</v>
      </c>
      <c r="E4686" s="88">
        <v>0</v>
      </c>
      <c r="F4686" s="89">
        <v>0.03</v>
      </c>
    </row>
    <row r="4687" spans="2:6" ht="15.6" thickBot="1">
      <c r="B4687" s="82">
        <v>2961.17</v>
      </c>
      <c r="C4687" s="86">
        <v>0</v>
      </c>
      <c r="D4687" s="86">
        <v>0</v>
      </c>
      <c r="E4687" s="86">
        <v>0</v>
      </c>
      <c r="F4687" s="83">
        <v>0.03</v>
      </c>
    </row>
    <row r="4688" spans="2:6" ht="15.6" thickBot="1">
      <c r="B4688" s="87">
        <v>2930.17</v>
      </c>
      <c r="C4688" s="88">
        <v>0</v>
      </c>
      <c r="D4688" s="88">
        <v>0</v>
      </c>
      <c r="E4688" s="88">
        <v>0</v>
      </c>
      <c r="F4688" s="89">
        <v>0.03</v>
      </c>
    </row>
    <row r="4689" spans="2:6" ht="15.6" thickBot="1">
      <c r="B4689" s="82">
        <v>2899.17</v>
      </c>
      <c r="C4689" s="86">
        <v>0</v>
      </c>
      <c r="D4689" s="86">
        <v>0</v>
      </c>
      <c r="E4689" s="86">
        <v>0</v>
      </c>
      <c r="F4689" s="83">
        <v>0.03</v>
      </c>
    </row>
    <row r="4690" spans="2:6" ht="15.6" thickBot="1">
      <c r="B4690" s="87">
        <v>2868.17</v>
      </c>
      <c r="C4690" s="88">
        <v>0</v>
      </c>
      <c r="D4690" s="88">
        <v>0</v>
      </c>
      <c r="E4690" s="88">
        <v>0</v>
      </c>
      <c r="F4690" s="89">
        <v>0.03</v>
      </c>
    </row>
    <row r="4691" spans="2:6" ht="15.6" thickBot="1">
      <c r="B4691" s="82">
        <v>2837.17</v>
      </c>
      <c r="C4691" s="86">
        <v>0</v>
      </c>
      <c r="D4691" s="86">
        <v>0</v>
      </c>
      <c r="E4691" s="86">
        <v>0</v>
      </c>
      <c r="F4691" s="83">
        <v>0.03</v>
      </c>
    </row>
    <row r="4692" spans="2:6" ht="15.6" thickBot="1">
      <c r="B4692" s="87">
        <v>2806.17</v>
      </c>
      <c r="C4692" s="88">
        <v>0</v>
      </c>
      <c r="D4692" s="88">
        <v>0</v>
      </c>
      <c r="E4692" s="88">
        <v>0</v>
      </c>
      <c r="F4692" s="89">
        <v>0.03</v>
      </c>
    </row>
    <row r="4693" spans="2:6" ht="15.6" thickBot="1">
      <c r="B4693" s="82">
        <v>2775.17</v>
      </c>
      <c r="C4693" s="86">
        <v>0</v>
      </c>
      <c r="D4693" s="86">
        <v>0</v>
      </c>
      <c r="E4693" s="86">
        <v>0</v>
      </c>
      <c r="F4693" s="83">
        <v>0.03</v>
      </c>
    </row>
    <row r="4694" spans="2:6" ht="15.6" thickBot="1">
      <c r="B4694" s="87">
        <v>2744.17</v>
      </c>
      <c r="C4694" s="88">
        <v>0</v>
      </c>
      <c r="D4694" s="88">
        <v>0</v>
      </c>
      <c r="E4694" s="88">
        <v>0</v>
      </c>
      <c r="F4694" s="89">
        <v>0.03</v>
      </c>
    </row>
    <row r="4695" spans="2:6" ht="15.6" thickBot="1">
      <c r="B4695" s="82">
        <v>2713.17</v>
      </c>
      <c r="C4695" s="86">
        <v>0</v>
      </c>
      <c r="D4695" s="86">
        <v>0</v>
      </c>
      <c r="E4695" s="86">
        <v>0</v>
      </c>
      <c r="F4695" s="83">
        <v>0.03</v>
      </c>
    </row>
    <row r="4696" spans="2:6" ht="15.6" thickBot="1">
      <c r="B4696" s="87">
        <v>2682.17</v>
      </c>
      <c r="C4696" s="88">
        <v>0</v>
      </c>
      <c r="D4696" s="88">
        <v>0</v>
      </c>
      <c r="E4696" s="88">
        <v>0</v>
      </c>
      <c r="F4696" s="89">
        <v>0.03</v>
      </c>
    </row>
    <row r="4697" spans="2:6" ht="15.6" thickBot="1">
      <c r="B4697" s="82">
        <v>2651.17</v>
      </c>
      <c r="C4697" s="86">
        <v>0</v>
      </c>
      <c r="D4697" s="86">
        <v>0</v>
      </c>
      <c r="E4697" s="86">
        <v>0</v>
      </c>
      <c r="F4697" s="83">
        <v>0.03</v>
      </c>
    </row>
    <row r="4698" spans="2:6" ht="15.6" thickBot="1">
      <c r="B4698" s="87">
        <v>2620.17</v>
      </c>
      <c r="C4698" s="88">
        <v>0</v>
      </c>
      <c r="D4698" s="88">
        <v>0</v>
      </c>
      <c r="E4698" s="88">
        <v>0</v>
      </c>
      <c r="F4698" s="89">
        <v>0.03</v>
      </c>
    </row>
    <row r="4699" spans="2:6" ht="15.6" thickBot="1">
      <c r="B4699" s="82">
        <v>2589.17</v>
      </c>
      <c r="C4699" s="86">
        <v>0</v>
      </c>
      <c r="D4699" s="86">
        <v>0</v>
      </c>
      <c r="E4699" s="86">
        <v>0</v>
      </c>
      <c r="F4699" s="83">
        <v>0.03</v>
      </c>
    </row>
    <row r="4700" spans="2:6" ht="15.6" thickBot="1">
      <c r="B4700" s="87">
        <v>2558.17</v>
      </c>
      <c r="C4700" s="88">
        <v>0</v>
      </c>
      <c r="D4700" s="88">
        <v>0</v>
      </c>
      <c r="E4700" s="88">
        <v>0</v>
      </c>
      <c r="F4700" s="89">
        <v>0.03</v>
      </c>
    </row>
    <row r="4701" spans="2:6" ht="15.6" thickBot="1">
      <c r="B4701" s="82">
        <v>2527.17</v>
      </c>
      <c r="C4701" s="86">
        <v>0</v>
      </c>
      <c r="D4701" s="86">
        <v>0</v>
      </c>
      <c r="E4701" s="86">
        <v>0</v>
      </c>
      <c r="F4701" s="83">
        <v>0.03</v>
      </c>
    </row>
    <row r="4702" spans="2:6" ht="15.6" thickBot="1">
      <c r="B4702" s="87">
        <v>2496.17</v>
      </c>
      <c r="C4702" s="88">
        <v>0</v>
      </c>
      <c r="D4702" s="88">
        <v>0</v>
      </c>
      <c r="E4702" s="88">
        <v>0</v>
      </c>
      <c r="F4702" s="89">
        <v>0.03</v>
      </c>
    </row>
    <row r="4703" spans="2:6" ht="15.6" thickBot="1">
      <c r="B4703" s="82">
        <v>2465.17</v>
      </c>
      <c r="C4703" s="86">
        <v>0</v>
      </c>
      <c r="D4703" s="86">
        <v>0</v>
      </c>
      <c r="E4703" s="86">
        <v>0</v>
      </c>
      <c r="F4703" s="83">
        <v>0.03</v>
      </c>
    </row>
    <row r="4704" spans="2:6" ht="15.6" thickBot="1">
      <c r="B4704" s="87">
        <v>2434.17</v>
      </c>
      <c r="C4704" s="88">
        <v>0</v>
      </c>
      <c r="D4704" s="88">
        <v>0</v>
      </c>
      <c r="E4704" s="88">
        <v>0</v>
      </c>
      <c r="F4704" s="89">
        <v>0.03</v>
      </c>
    </row>
    <row r="4705" spans="2:6" ht="15.6" thickBot="1">
      <c r="B4705" s="82">
        <v>2403.17</v>
      </c>
      <c r="C4705" s="86">
        <v>0</v>
      </c>
      <c r="D4705" s="86">
        <v>0</v>
      </c>
      <c r="E4705" s="86">
        <v>0</v>
      </c>
      <c r="F4705" s="83">
        <v>0.04</v>
      </c>
    </row>
    <row r="4706" spans="2:6" ht="15.6" thickBot="1">
      <c r="B4706" s="87">
        <v>2372.17</v>
      </c>
      <c r="C4706" s="88">
        <v>0</v>
      </c>
      <c r="D4706" s="88">
        <v>0</v>
      </c>
      <c r="E4706" s="88">
        <v>0</v>
      </c>
      <c r="F4706" s="89">
        <v>0.04</v>
      </c>
    </row>
    <row r="4707" spans="2:6" ht="15.6" thickBot="1">
      <c r="B4707" s="82">
        <v>2341.17</v>
      </c>
      <c r="C4707" s="86">
        <v>0</v>
      </c>
      <c r="D4707" s="86">
        <v>0</v>
      </c>
      <c r="E4707" s="86">
        <v>0</v>
      </c>
      <c r="F4707" s="83">
        <v>0.04</v>
      </c>
    </row>
    <row r="4708" spans="2:6" ht="15.6" thickBot="1">
      <c r="B4708" s="87">
        <v>2310.17</v>
      </c>
      <c r="C4708" s="88">
        <v>0</v>
      </c>
      <c r="D4708" s="88">
        <v>0</v>
      </c>
      <c r="E4708" s="88">
        <v>0</v>
      </c>
      <c r="F4708" s="89">
        <v>0.04</v>
      </c>
    </row>
    <row r="4709" spans="2:6" ht="15.6" thickBot="1">
      <c r="B4709" s="82">
        <v>2279.17</v>
      </c>
      <c r="C4709" s="86">
        <v>0</v>
      </c>
      <c r="D4709" s="86">
        <v>0</v>
      </c>
      <c r="E4709" s="86">
        <v>0</v>
      </c>
      <c r="F4709" s="83">
        <v>0.04</v>
      </c>
    </row>
    <row r="4710" spans="2:6" ht="15.6" thickBot="1">
      <c r="B4710" s="87">
        <v>2248.17</v>
      </c>
      <c r="C4710" s="88">
        <v>0</v>
      </c>
      <c r="D4710" s="88">
        <v>0</v>
      </c>
      <c r="E4710" s="88">
        <v>0</v>
      </c>
      <c r="F4710" s="89">
        <v>0.04</v>
      </c>
    </row>
    <row r="4711" spans="2:6" ht="15.6" thickBot="1">
      <c r="B4711" s="82">
        <v>2217.17</v>
      </c>
      <c r="C4711" s="86">
        <v>0</v>
      </c>
      <c r="D4711" s="86">
        <v>0</v>
      </c>
      <c r="E4711" s="86">
        <v>0</v>
      </c>
      <c r="F4711" s="83">
        <v>0.04</v>
      </c>
    </row>
    <row r="4712" spans="2:6" ht="15.6" thickBot="1">
      <c r="B4712" s="87">
        <v>2186.17</v>
      </c>
      <c r="C4712" s="88">
        <v>0</v>
      </c>
      <c r="D4712" s="88">
        <v>0</v>
      </c>
      <c r="E4712" s="88">
        <v>0</v>
      </c>
      <c r="F4712" s="89">
        <v>0.04</v>
      </c>
    </row>
    <row r="4713" spans="2:6" ht="15.6" thickBot="1">
      <c r="B4713" s="82">
        <v>2155.17</v>
      </c>
      <c r="C4713" s="86">
        <v>0</v>
      </c>
      <c r="D4713" s="86">
        <v>0</v>
      </c>
      <c r="E4713" s="86">
        <v>0</v>
      </c>
      <c r="F4713" s="83">
        <v>0.04</v>
      </c>
    </row>
    <row r="4714" spans="2:6" ht="15.6" thickBot="1">
      <c r="B4714" s="87">
        <v>2124.17</v>
      </c>
      <c r="C4714" s="88">
        <v>0</v>
      </c>
      <c r="D4714" s="88">
        <v>0</v>
      </c>
      <c r="E4714" s="88">
        <v>0</v>
      </c>
      <c r="F4714" s="89">
        <v>0.04</v>
      </c>
    </row>
    <row r="4715" spans="2:6" ht="15.6" thickBot="1">
      <c r="B4715" s="82">
        <v>2093.17</v>
      </c>
      <c r="C4715" s="86">
        <v>0</v>
      </c>
      <c r="D4715" s="86">
        <v>0</v>
      </c>
      <c r="E4715" s="86">
        <v>0</v>
      </c>
      <c r="F4715" s="83">
        <v>0.04</v>
      </c>
    </row>
    <row r="4716" spans="2:6" ht="15.6" thickBot="1">
      <c r="B4716" s="87">
        <v>2062.17</v>
      </c>
      <c r="C4716" s="88">
        <v>0</v>
      </c>
      <c r="D4716" s="88">
        <v>0</v>
      </c>
      <c r="E4716" s="88">
        <v>0</v>
      </c>
      <c r="F4716" s="89">
        <v>0.04</v>
      </c>
    </row>
    <row r="4717" spans="2:6" ht="15.6" thickBot="1">
      <c r="B4717" s="82">
        <v>2031.17</v>
      </c>
      <c r="C4717" s="86">
        <v>0</v>
      </c>
      <c r="D4717" s="86">
        <v>0</v>
      </c>
      <c r="E4717" s="86">
        <v>0</v>
      </c>
      <c r="F4717" s="83">
        <v>0.04</v>
      </c>
    </row>
    <row r="4718" spans="2:6" ht="15.6" thickBot="1">
      <c r="B4718" s="87">
        <v>2000.17</v>
      </c>
      <c r="C4718" s="88">
        <v>0</v>
      </c>
      <c r="D4718" s="88">
        <v>0</v>
      </c>
      <c r="E4718" s="88">
        <v>0</v>
      </c>
      <c r="F4718" s="89">
        <v>0.04</v>
      </c>
    </row>
    <row r="4719" spans="2:6" ht="15.6" thickBot="1">
      <c r="B4719" s="82">
        <v>1969.17</v>
      </c>
      <c r="C4719" s="86">
        <v>0</v>
      </c>
      <c r="D4719" s="86">
        <v>0</v>
      </c>
      <c r="E4719" s="86">
        <v>0</v>
      </c>
      <c r="F4719" s="83">
        <v>0.04</v>
      </c>
    </row>
    <row r="4720" spans="2:6" ht="15.6" thickBot="1">
      <c r="B4720" s="87">
        <v>1938.17</v>
      </c>
      <c r="C4720" s="88">
        <v>0</v>
      </c>
      <c r="D4720" s="88">
        <v>0</v>
      </c>
      <c r="E4720" s="88">
        <v>0</v>
      </c>
      <c r="F4720" s="89">
        <v>0.04</v>
      </c>
    </row>
    <row r="4721" spans="2:6" ht="15.6" thickBot="1">
      <c r="B4721" s="82">
        <v>1907.17</v>
      </c>
      <c r="C4721" s="86">
        <v>0</v>
      </c>
      <c r="D4721" s="86">
        <v>0</v>
      </c>
      <c r="E4721" s="86">
        <v>0</v>
      </c>
      <c r="F4721" s="83">
        <v>0.04</v>
      </c>
    </row>
    <row r="4722" spans="2:6" ht="15.6" thickBot="1">
      <c r="B4722" s="87">
        <v>1876.17</v>
      </c>
      <c r="C4722" s="88">
        <v>0</v>
      </c>
      <c r="D4722" s="88">
        <v>0</v>
      </c>
      <c r="E4722" s="88">
        <v>0</v>
      </c>
      <c r="F4722" s="89">
        <v>0.04</v>
      </c>
    </row>
    <row r="4723" spans="2:6" ht="15.6" thickBot="1">
      <c r="B4723" s="82">
        <v>1845.17</v>
      </c>
      <c r="C4723" s="86">
        <v>0</v>
      </c>
      <c r="D4723" s="86">
        <v>0</v>
      </c>
      <c r="E4723" s="86">
        <v>0</v>
      </c>
      <c r="F4723" s="83">
        <v>0.04</v>
      </c>
    </row>
    <row r="4724" spans="2:6" ht="15.6" thickBot="1">
      <c r="B4724" s="87">
        <v>1814.17</v>
      </c>
      <c r="C4724" s="88">
        <v>0</v>
      </c>
      <c r="D4724" s="88">
        <v>0</v>
      </c>
      <c r="E4724" s="88">
        <v>0</v>
      </c>
      <c r="F4724" s="89">
        <v>0.04</v>
      </c>
    </row>
    <row r="4725" spans="2:6" ht="15.6" thickBot="1">
      <c r="B4725" s="82">
        <v>1783.17</v>
      </c>
      <c r="C4725" s="86">
        <v>0</v>
      </c>
      <c r="D4725" s="86">
        <v>0</v>
      </c>
      <c r="E4725" s="86">
        <v>0</v>
      </c>
      <c r="F4725" s="83">
        <v>0.04</v>
      </c>
    </row>
    <row r="4726" spans="2:6" ht="15.6" thickBot="1">
      <c r="B4726" s="87">
        <v>1752.17</v>
      </c>
      <c r="C4726" s="88">
        <v>0</v>
      </c>
      <c r="D4726" s="88">
        <v>0</v>
      </c>
      <c r="E4726" s="88">
        <v>0</v>
      </c>
      <c r="F4726" s="89">
        <v>0.04</v>
      </c>
    </row>
    <row r="4727" spans="2:6" ht="15.6" thickBot="1">
      <c r="B4727" s="82">
        <v>1721.17</v>
      </c>
      <c r="C4727" s="86">
        <v>0</v>
      </c>
      <c r="D4727" s="86">
        <v>0</v>
      </c>
      <c r="E4727" s="86">
        <v>0</v>
      </c>
      <c r="F4727" s="83">
        <v>0.04</v>
      </c>
    </row>
    <row r="4728" spans="2:6" ht="15.6" thickBot="1">
      <c r="B4728" s="87">
        <v>1690.17</v>
      </c>
      <c r="C4728" s="88">
        <v>0</v>
      </c>
      <c r="D4728" s="88">
        <v>0</v>
      </c>
      <c r="E4728" s="88">
        <v>0</v>
      </c>
      <c r="F4728" s="89">
        <v>0.04</v>
      </c>
    </row>
    <row r="4729" spans="2:6" ht="15.6" thickBot="1">
      <c r="B4729" s="82">
        <v>1659.17</v>
      </c>
      <c r="C4729" s="86">
        <v>0</v>
      </c>
      <c r="D4729" s="86">
        <v>0</v>
      </c>
      <c r="E4729" s="86">
        <v>0</v>
      </c>
      <c r="F4729" s="83">
        <v>0.04</v>
      </c>
    </row>
    <row r="4730" spans="2:6" ht="15.6" thickBot="1">
      <c r="B4730" s="87">
        <v>1628.17</v>
      </c>
      <c r="C4730" s="88">
        <v>0</v>
      </c>
      <c r="D4730" s="88">
        <v>0</v>
      </c>
      <c r="E4730" s="88">
        <v>0</v>
      </c>
      <c r="F4730" s="89">
        <v>0.04</v>
      </c>
    </row>
    <row r="4731" spans="2:6" ht="15.6" thickBot="1">
      <c r="B4731" s="82">
        <v>1597.17</v>
      </c>
      <c r="C4731" s="86">
        <v>0</v>
      </c>
      <c r="D4731" s="86">
        <v>0</v>
      </c>
      <c r="E4731" s="86">
        <v>0</v>
      </c>
      <c r="F4731" s="83">
        <v>0.04</v>
      </c>
    </row>
    <row r="4732" spans="2:6" ht="15.6" thickBot="1">
      <c r="B4732" s="87">
        <v>1566.17</v>
      </c>
      <c r="C4732" s="88">
        <v>0</v>
      </c>
      <c r="D4732" s="88">
        <v>0</v>
      </c>
      <c r="E4732" s="88">
        <v>0</v>
      </c>
      <c r="F4732" s="89">
        <v>0.04</v>
      </c>
    </row>
    <row r="4733" spans="2:6" ht="15.6" thickBot="1">
      <c r="B4733" s="82">
        <v>1535.17</v>
      </c>
      <c r="C4733" s="86">
        <v>0</v>
      </c>
      <c r="D4733" s="86">
        <v>0</v>
      </c>
      <c r="E4733" s="86">
        <v>0</v>
      </c>
      <c r="F4733" s="83">
        <v>0.05</v>
      </c>
    </row>
    <row r="4734" spans="2:6" ht="15.6" thickBot="1">
      <c r="B4734" s="87">
        <v>1504.17</v>
      </c>
      <c r="C4734" s="88">
        <v>0</v>
      </c>
      <c r="D4734" s="88">
        <v>0</v>
      </c>
      <c r="E4734" s="88">
        <v>0</v>
      </c>
      <c r="F4734" s="89">
        <v>0.05</v>
      </c>
    </row>
    <row r="4735" spans="2:6" ht="15.6" thickBot="1">
      <c r="B4735" s="82">
        <v>1473.17</v>
      </c>
      <c r="C4735" s="86">
        <v>0</v>
      </c>
      <c r="D4735" s="86">
        <v>0</v>
      </c>
      <c r="E4735" s="86">
        <v>0</v>
      </c>
      <c r="F4735" s="83">
        <v>0.05</v>
      </c>
    </row>
    <row r="4736" spans="2:6" ht="15.6" thickBot="1">
      <c r="B4736" s="87">
        <v>1442.17</v>
      </c>
      <c r="C4736" s="88">
        <v>0</v>
      </c>
      <c r="D4736" s="88">
        <v>0</v>
      </c>
      <c r="E4736" s="88">
        <v>0</v>
      </c>
      <c r="F4736" s="89">
        <v>0.05</v>
      </c>
    </row>
    <row r="4737" spans="2:6" ht="15.6" thickBot="1">
      <c r="B4737" s="82">
        <v>1411.17</v>
      </c>
      <c r="C4737" s="86">
        <v>0</v>
      </c>
      <c r="D4737" s="86">
        <v>0</v>
      </c>
      <c r="E4737" s="86">
        <v>0</v>
      </c>
      <c r="F4737" s="83">
        <v>0.05</v>
      </c>
    </row>
    <row r="4738" spans="2:6" ht="15.6" thickBot="1">
      <c r="B4738" s="87">
        <v>1380.17</v>
      </c>
      <c r="C4738" s="88">
        <v>0</v>
      </c>
      <c r="D4738" s="88">
        <v>0</v>
      </c>
      <c r="E4738" s="88">
        <v>0</v>
      </c>
      <c r="F4738" s="89">
        <v>0.05</v>
      </c>
    </row>
    <row r="4739" spans="2:6" ht="15.6" thickBot="1">
      <c r="B4739" s="82">
        <v>1349.17</v>
      </c>
      <c r="C4739" s="86">
        <v>0</v>
      </c>
      <c r="D4739" s="86">
        <v>0</v>
      </c>
      <c r="E4739" s="86">
        <v>0</v>
      </c>
      <c r="F4739" s="83">
        <v>0.05</v>
      </c>
    </row>
    <row r="4740" spans="2:6" ht="15.6" thickBot="1">
      <c r="B4740" s="87">
        <v>1318.17</v>
      </c>
      <c r="C4740" s="88">
        <v>0</v>
      </c>
      <c r="D4740" s="88">
        <v>0</v>
      </c>
      <c r="E4740" s="88">
        <v>0</v>
      </c>
      <c r="F4740" s="89">
        <v>0.05</v>
      </c>
    </row>
    <row r="4741" spans="2:6" ht="15.6" thickBot="1">
      <c r="B4741" s="82">
        <v>1287.17</v>
      </c>
      <c r="C4741" s="86">
        <v>0</v>
      </c>
      <c r="D4741" s="86">
        <v>0</v>
      </c>
      <c r="E4741" s="86">
        <v>0</v>
      </c>
      <c r="F4741" s="83">
        <v>0.05</v>
      </c>
    </row>
    <row r="4742" spans="2:6" ht="15.6" thickBot="1">
      <c r="B4742" s="87">
        <v>1256.17</v>
      </c>
      <c r="C4742" s="88">
        <v>0</v>
      </c>
      <c r="D4742" s="88">
        <v>0</v>
      </c>
      <c r="E4742" s="88">
        <v>0</v>
      </c>
      <c r="F4742" s="89">
        <v>0.05</v>
      </c>
    </row>
    <row r="4743" spans="2:6" ht="15.6" thickBot="1">
      <c r="B4743" s="82">
        <v>1225.17</v>
      </c>
      <c r="C4743" s="86">
        <v>0</v>
      </c>
      <c r="D4743" s="86">
        <v>0</v>
      </c>
      <c r="E4743" s="86">
        <v>0</v>
      </c>
      <c r="F4743" s="83">
        <v>0.05</v>
      </c>
    </row>
    <row r="4744" spans="2:6" ht="15.6" thickBot="1">
      <c r="B4744" s="87">
        <v>1194.17</v>
      </c>
      <c r="C4744" s="88">
        <v>0</v>
      </c>
      <c r="D4744" s="88">
        <v>0</v>
      </c>
      <c r="E4744" s="88">
        <v>0</v>
      </c>
      <c r="F4744" s="89">
        <v>0.05</v>
      </c>
    </row>
    <row r="4745" spans="2:6" ht="15.6" thickBot="1">
      <c r="B4745" s="82">
        <v>1163.17</v>
      </c>
      <c r="C4745" s="86">
        <v>0</v>
      </c>
      <c r="D4745" s="86">
        <v>0</v>
      </c>
      <c r="E4745" s="86">
        <v>0</v>
      </c>
      <c r="F4745" s="83">
        <v>0.05</v>
      </c>
    </row>
    <row r="4746" spans="2:6" ht="15.6" thickBot="1">
      <c r="B4746" s="87">
        <v>1132.17</v>
      </c>
      <c r="C4746" s="88">
        <v>0</v>
      </c>
      <c r="D4746" s="88">
        <v>0</v>
      </c>
      <c r="E4746" s="88">
        <v>0</v>
      </c>
      <c r="F4746" s="89">
        <v>0.05</v>
      </c>
    </row>
    <row r="4747" spans="2:6" ht="15.6" thickBot="1">
      <c r="B4747" s="82">
        <v>1101.17</v>
      </c>
      <c r="C4747" s="86">
        <v>0</v>
      </c>
      <c r="D4747" s="86">
        <v>0</v>
      </c>
      <c r="E4747" s="86">
        <v>0</v>
      </c>
      <c r="F4747" s="83">
        <v>0.05</v>
      </c>
    </row>
    <row r="4748" spans="2:6" ht="15.6" thickBot="1">
      <c r="B4748" s="87">
        <v>1070.17</v>
      </c>
      <c r="C4748" s="88">
        <v>0</v>
      </c>
      <c r="D4748" s="88">
        <v>0</v>
      </c>
      <c r="E4748" s="88">
        <v>0</v>
      </c>
      <c r="F4748" s="89">
        <v>0.05</v>
      </c>
    </row>
    <row r="4749" spans="2:6" ht="15.6" thickBot="1">
      <c r="B4749" s="82">
        <v>1039.17</v>
      </c>
      <c r="C4749" s="86">
        <v>0</v>
      </c>
      <c r="D4749" s="86">
        <v>0</v>
      </c>
      <c r="E4749" s="86">
        <v>0</v>
      </c>
      <c r="F4749" s="83">
        <v>0.05</v>
      </c>
    </row>
    <row r="4750" spans="2:6" ht="15.6" thickBot="1">
      <c r="B4750" s="87">
        <v>1008.17</v>
      </c>
      <c r="C4750" s="88">
        <v>0</v>
      </c>
      <c r="D4750" s="88">
        <v>0</v>
      </c>
      <c r="E4750" s="88">
        <v>0</v>
      </c>
      <c r="F4750" s="89">
        <v>0.05</v>
      </c>
    </row>
    <row r="4751" spans="2:6" ht="15.6" thickBot="1">
      <c r="B4751" s="82">
        <v>977.17</v>
      </c>
      <c r="C4751" s="86">
        <v>0</v>
      </c>
      <c r="D4751" s="86">
        <v>0</v>
      </c>
      <c r="E4751" s="86">
        <v>0</v>
      </c>
      <c r="F4751" s="83">
        <v>0.05</v>
      </c>
    </row>
    <row r="4752" spans="2:6" ht="15.6" thickBot="1">
      <c r="B4752" s="87">
        <v>946.17</v>
      </c>
      <c r="C4752" s="88">
        <v>0</v>
      </c>
      <c r="D4752" s="88">
        <v>0</v>
      </c>
      <c r="E4752" s="88">
        <v>0</v>
      </c>
      <c r="F4752" s="89">
        <v>0.05</v>
      </c>
    </row>
    <row r="4753" spans="2:6" ht="15.6" thickBot="1">
      <c r="B4753" s="82">
        <v>915.17</v>
      </c>
      <c r="C4753" s="86">
        <v>0</v>
      </c>
      <c r="D4753" s="86">
        <v>0</v>
      </c>
      <c r="E4753" s="86">
        <v>0</v>
      </c>
      <c r="F4753" s="83">
        <v>0.05</v>
      </c>
    </row>
    <row r="4754" spans="2:6" ht="15.6" thickBot="1">
      <c r="B4754" s="87">
        <v>884.17</v>
      </c>
      <c r="C4754" s="88">
        <v>0</v>
      </c>
      <c r="D4754" s="88">
        <v>0</v>
      </c>
      <c r="E4754" s="88">
        <v>0</v>
      </c>
      <c r="F4754" s="89">
        <v>0.05</v>
      </c>
    </row>
    <row r="4755" spans="2:6" ht="15.6" thickBot="1">
      <c r="B4755" s="82">
        <v>853.17</v>
      </c>
      <c r="C4755" s="86">
        <v>0</v>
      </c>
      <c r="D4755" s="86">
        <v>0</v>
      </c>
      <c r="E4755" s="86">
        <v>0</v>
      </c>
      <c r="F4755" s="83">
        <v>0.05</v>
      </c>
    </row>
    <row r="4756" spans="2:6" ht="15.6" thickBot="1">
      <c r="B4756" s="87">
        <v>822.17</v>
      </c>
      <c r="C4756" s="88">
        <v>0</v>
      </c>
      <c r="D4756" s="88">
        <v>0</v>
      </c>
      <c r="E4756" s="88">
        <v>0</v>
      </c>
      <c r="F4756" s="89">
        <v>0.05</v>
      </c>
    </row>
    <row r="4757" spans="2:6" ht="15.6" thickBot="1">
      <c r="B4757" s="82">
        <v>791.17</v>
      </c>
      <c r="C4757" s="86">
        <v>0</v>
      </c>
      <c r="D4757" s="86">
        <v>0</v>
      </c>
      <c r="E4757" s="86">
        <v>0</v>
      </c>
      <c r="F4757" s="83">
        <v>0.05</v>
      </c>
    </row>
    <row r="4758" spans="2:6" ht="15.6" thickBot="1">
      <c r="B4758" s="87">
        <v>760.17</v>
      </c>
      <c r="C4758" s="88">
        <v>0</v>
      </c>
      <c r="D4758" s="88">
        <v>0</v>
      </c>
      <c r="E4758" s="88">
        <v>0</v>
      </c>
      <c r="F4758" s="89">
        <v>0.05</v>
      </c>
    </row>
    <row r="4759" spans="2:6" ht="15.6" thickBot="1">
      <c r="B4759" s="82">
        <v>729.17</v>
      </c>
      <c r="C4759" s="86">
        <v>0</v>
      </c>
      <c r="D4759" s="86">
        <v>0</v>
      </c>
      <c r="E4759" s="86">
        <v>0</v>
      </c>
      <c r="F4759" s="83">
        <v>0.05</v>
      </c>
    </row>
    <row r="4760" spans="2:6" ht="15.6" thickBot="1">
      <c r="B4760" s="87">
        <v>698.17</v>
      </c>
      <c r="C4760" s="88">
        <v>0</v>
      </c>
      <c r="D4760" s="88">
        <v>0</v>
      </c>
      <c r="E4760" s="88">
        <v>0</v>
      </c>
      <c r="F4760" s="89">
        <v>0.05</v>
      </c>
    </row>
    <row r="4761" spans="2:6" ht="15.6" thickBot="1">
      <c r="B4761" s="82">
        <v>667.17</v>
      </c>
      <c r="C4761" s="86">
        <v>0</v>
      </c>
      <c r="D4761" s="86">
        <v>0</v>
      </c>
      <c r="E4761" s="86">
        <v>0</v>
      </c>
      <c r="F4761" s="83">
        <v>0.06</v>
      </c>
    </row>
    <row r="4762" spans="2:6" ht="15.6" thickBot="1">
      <c r="B4762" s="87">
        <v>636.16999999999996</v>
      </c>
      <c r="C4762" s="88">
        <v>0</v>
      </c>
      <c r="D4762" s="88">
        <v>0</v>
      </c>
      <c r="E4762" s="88">
        <v>0</v>
      </c>
      <c r="F4762" s="89">
        <v>0.02</v>
      </c>
    </row>
    <row r="4763" spans="2:6" ht="15.6" thickBot="1">
      <c r="B4763" s="82">
        <v>605.16999999999996</v>
      </c>
      <c r="C4763" s="86">
        <v>0</v>
      </c>
      <c r="D4763" s="86">
        <v>0</v>
      </c>
      <c r="E4763" s="86">
        <v>0</v>
      </c>
      <c r="F4763" s="83">
        <v>0.1</v>
      </c>
    </row>
    <row r="4764" spans="2:6" ht="15.6" thickBot="1">
      <c r="B4764" s="87">
        <v>574.16999999999996</v>
      </c>
      <c r="C4764" s="88">
        <v>0</v>
      </c>
      <c r="D4764" s="88">
        <v>0</v>
      </c>
      <c r="E4764" s="88">
        <v>0</v>
      </c>
      <c r="F4764" s="89">
        <v>0.13</v>
      </c>
    </row>
    <row r="4765" spans="2:6" ht="15.6" thickBot="1">
      <c r="B4765" s="82">
        <v>543.16999999999996</v>
      </c>
      <c r="C4765" s="86">
        <v>0</v>
      </c>
      <c r="D4765" s="86">
        <v>0</v>
      </c>
      <c r="E4765" s="86">
        <v>0</v>
      </c>
      <c r="F4765" s="83">
        <v>0.13</v>
      </c>
    </row>
    <row r="4766" spans="2:6" ht="15.6" thickBot="1">
      <c r="B4766" s="87">
        <v>512.16999999999996</v>
      </c>
      <c r="C4766" s="88">
        <v>0</v>
      </c>
      <c r="D4766" s="88">
        <v>0</v>
      </c>
      <c r="E4766" s="88">
        <v>0</v>
      </c>
      <c r="F4766" s="89">
        <v>0.14000000000000001</v>
      </c>
    </row>
    <row r="4767" spans="2:6" ht="15.6" thickBot="1">
      <c r="B4767" s="82">
        <v>481.17</v>
      </c>
      <c r="C4767" s="86">
        <v>0</v>
      </c>
      <c r="D4767" s="86">
        <v>0</v>
      </c>
      <c r="E4767" s="86">
        <v>0</v>
      </c>
      <c r="F4767" s="83">
        <v>0.14000000000000001</v>
      </c>
    </row>
    <row r="4768" spans="2:6" ht="15.6" thickBot="1">
      <c r="B4768" s="87">
        <v>450.17</v>
      </c>
      <c r="C4768" s="88">
        <v>0</v>
      </c>
      <c r="D4768" s="88">
        <v>0</v>
      </c>
      <c r="E4768" s="88">
        <v>0</v>
      </c>
      <c r="F4768" s="89">
        <v>0.14000000000000001</v>
      </c>
    </row>
    <row r="4769" spans="2:6" ht="15.6" thickBot="1">
      <c r="B4769" s="82">
        <v>419.17</v>
      </c>
      <c r="C4769" s="86">
        <v>0</v>
      </c>
      <c r="D4769" s="86">
        <v>0</v>
      </c>
      <c r="E4769" s="86">
        <v>0</v>
      </c>
      <c r="F4769" s="83">
        <v>0.14000000000000001</v>
      </c>
    </row>
    <row r="4770" spans="2:6" ht="15.6" thickBot="1">
      <c r="B4770" s="87">
        <v>388.17</v>
      </c>
      <c r="C4770" s="88">
        <v>0</v>
      </c>
      <c r="D4770" s="88">
        <v>0</v>
      </c>
      <c r="E4770" s="88">
        <v>0</v>
      </c>
      <c r="F4770" s="89">
        <v>0.14000000000000001</v>
      </c>
    </row>
    <row r="4771" spans="2:6" ht="15.6" thickBot="1">
      <c r="B4771" s="82">
        <v>357.17</v>
      </c>
      <c r="C4771" s="86">
        <v>0</v>
      </c>
      <c r="D4771" s="86">
        <v>0</v>
      </c>
      <c r="E4771" s="86">
        <v>0</v>
      </c>
      <c r="F4771" s="83">
        <v>0.14000000000000001</v>
      </c>
    </row>
    <row r="4772" spans="2:6" ht="15.6" thickBot="1">
      <c r="B4772" s="87">
        <v>326.17</v>
      </c>
      <c r="C4772" s="88">
        <v>0</v>
      </c>
      <c r="D4772" s="88">
        <v>0</v>
      </c>
      <c r="E4772" s="88">
        <v>0</v>
      </c>
      <c r="F4772" s="89">
        <v>0.14000000000000001</v>
      </c>
    </row>
    <row r="4773" spans="2:6" ht="15.6" thickBot="1">
      <c r="B4773" s="82">
        <v>295.17</v>
      </c>
      <c r="C4773" s="86">
        <v>0</v>
      </c>
      <c r="D4773" s="86">
        <v>0</v>
      </c>
      <c r="E4773" s="86">
        <v>0</v>
      </c>
      <c r="F4773" s="83">
        <v>0.14000000000000001</v>
      </c>
    </row>
    <row r="4774" spans="2:6" ht="15.6" thickBot="1">
      <c r="B4774" s="87">
        <v>264.17</v>
      </c>
      <c r="C4774" s="88">
        <v>0</v>
      </c>
      <c r="D4774" s="88">
        <v>0</v>
      </c>
      <c r="E4774" s="88">
        <v>0</v>
      </c>
      <c r="F4774" s="89">
        <v>0.15</v>
      </c>
    </row>
    <row r="4775" spans="2:6" ht="15.6" thickBot="1">
      <c r="B4775" s="82">
        <v>233.17</v>
      </c>
      <c r="C4775" s="86">
        <v>0</v>
      </c>
      <c r="D4775" s="86">
        <v>0</v>
      </c>
      <c r="E4775" s="86">
        <v>0</v>
      </c>
      <c r="F4775" s="83">
        <v>0.15</v>
      </c>
    </row>
    <row r="4776" spans="2:6" ht="15.6" thickBot="1">
      <c r="B4776" s="87">
        <v>202.17</v>
      </c>
      <c r="C4776" s="88">
        <v>0</v>
      </c>
      <c r="D4776" s="88">
        <v>0</v>
      </c>
      <c r="E4776" s="88">
        <v>0</v>
      </c>
      <c r="F4776" s="89">
        <v>0.15</v>
      </c>
    </row>
    <row r="4777" spans="2:6" ht="15.6" thickBot="1">
      <c r="B4777" s="82">
        <v>171.17</v>
      </c>
      <c r="C4777" s="86">
        <v>0</v>
      </c>
      <c r="D4777" s="86">
        <v>0</v>
      </c>
      <c r="E4777" s="86">
        <v>0</v>
      </c>
      <c r="F4777" s="83">
        <v>0.15</v>
      </c>
    </row>
    <row r="4778" spans="2:6" ht="15.6" thickBot="1">
      <c r="B4778" s="87">
        <v>140.16999999999999</v>
      </c>
      <c r="C4778" s="88">
        <v>0</v>
      </c>
      <c r="D4778" s="88">
        <v>0</v>
      </c>
      <c r="E4778" s="88">
        <v>0</v>
      </c>
      <c r="F4778" s="89">
        <v>0.15</v>
      </c>
    </row>
    <row r="4779" spans="2:6" ht="15.6" thickBot="1">
      <c r="B4779" s="82">
        <v>109.17</v>
      </c>
      <c r="C4779" s="86">
        <v>0</v>
      </c>
      <c r="D4779" s="86">
        <v>0</v>
      </c>
      <c r="E4779" s="86">
        <v>0</v>
      </c>
      <c r="F4779" s="83">
        <v>0.15</v>
      </c>
    </row>
    <row r="4780" spans="2:6" ht="15.6" thickBot="1">
      <c r="B4780" s="87">
        <v>78.17</v>
      </c>
      <c r="C4780" s="88">
        <v>0</v>
      </c>
      <c r="D4780" s="88">
        <v>0</v>
      </c>
      <c r="E4780" s="88">
        <v>0</v>
      </c>
      <c r="F4780" s="89">
        <v>0.15</v>
      </c>
    </row>
    <row r="4781" spans="2:6" ht="15.6" thickBot="1">
      <c r="B4781" s="82">
        <v>47.17</v>
      </c>
      <c r="C4781" s="86">
        <v>0</v>
      </c>
      <c r="D4781" s="86">
        <v>0</v>
      </c>
      <c r="E4781" s="86">
        <v>0</v>
      </c>
      <c r="F4781" s="83">
        <v>0.39</v>
      </c>
    </row>
    <row r="4782" spans="2:6" ht="15.6" thickBot="1">
      <c r="B4782" s="87">
        <v>16.170000000000002</v>
      </c>
      <c r="C4782" s="88">
        <v>0</v>
      </c>
      <c r="D4782" s="88">
        <v>0</v>
      </c>
      <c r="E4782" s="88">
        <v>0</v>
      </c>
      <c r="F4782" s="89">
        <v>0.14000000000000001</v>
      </c>
    </row>
    <row r="4783" spans="2:6" ht="15.6" thickBot="1">
      <c r="B4783" s="82">
        <v>0</v>
      </c>
      <c r="C4783" s="86">
        <v>0</v>
      </c>
      <c r="D4783" s="86">
        <v>0</v>
      </c>
      <c r="E4783" s="86">
        <v>0</v>
      </c>
      <c r="F4783" s="83">
        <v>0</v>
      </c>
    </row>
    <row r="4784" spans="2:6" ht="15.6" thickBot="1">
      <c r="B4784" s="87">
        <v>9000</v>
      </c>
      <c r="C4784" s="88">
        <v>0</v>
      </c>
      <c r="D4784" s="88">
        <v>0</v>
      </c>
      <c r="E4784" s="88">
        <v>0</v>
      </c>
      <c r="F4784" s="89">
        <v>0.02</v>
      </c>
    </row>
    <row r="4785" spans="2:6" ht="15.6" thickBot="1">
      <c r="B4785" s="82">
        <v>8999.5300000000007</v>
      </c>
      <c r="C4785" s="86">
        <v>0</v>
      </c>
      <c r="D4785" s="86">
        <v>0</v>
      </c>
      <c r="E4785" s="86">
        <v>0</v>
      </c>
      <c r="F4785" s="83">
        <v>0.02</v>
      </c>
    </row>
    <row r="4786" spans="2:6" ht="15.6" thickBot="1">
      <c r="B4786" s="87">
        <v>8999.52</v>
      </c>
      <c r="C4786" s="88">
        <v>0</v>
      </c>
      <c r="D4786" s="88">
        <v>0</v>
      </c>
      <c r="E4786" s="88">
        <v>0</v>
      </c>
      <c r="F4786" s="89">
        <v>0.02</v>
      </c>
    </row>
    <row r="4787" spans="2:6" ht="15.6" thickBot="1">
      <c r="B4787" s="82">
        <v>8999.0499999999993</v>
      </c>
      <c r="C4787" s="86">
        <v>0</v>
      </c>
      <c r="D4787" s="86">
        <v>0</v>
      </c>
      <c r="E4787" s="86">
        <v>0</v>
      </c>
      <c r="F4787" s="83">
        <v>30.18</v>
      </c>
    </row>
    <row r="4788" spans="2:6" ht="15.6" thickBot="1">
      <c r="B4788" s="87">
        <v>8989.2000000000007</v>
      </c>
      <c r="C4788" s="88">
        <v>0</v>
      </c>
      <c r="D4788" s="88">
        <v>0</v>
      </c>
      <c r="E4788" s="88">
        <v>0</v>
      </c>
      <c r="F4788" s="89">
        <v>30.19</v>
      </c>
    </row>
    <row r="4789" spans="2:6" ht="15.6" thickBot="1">
      <c r="B4789" s="82">
        <v>8979.36</v>
      </c>
      <c r="C4789" s="86">
        <v>0</v>
      </c>
      <c r="D4789" s="86">
        <v>0</v>
      </c>
      <c r="E4789" s="86">
        <v>0</v>
      </c>
      <c r="F4789" s="83">
        <v>30.2</v>
      </c>
    </row>
    <row r="4790" spans="2:6" ht="15.6" thickBot="1">
      <c r="B4790" s="87">
        <v>8975.17</v>
      </c>
      <c r="C4790" s="88">
        <v>0</v>
      </c>
      <c r="D4790" s="88">
        <v>0</v>
      </c>
      <c r="E4790" s="88">
        <v>0</v>
      </c>
      <c r="F4790" s="89">
        <v>43.11</v>
      </c>
    </row>
    <row r="4791" spans="2:6" ht="15.6" thickBot="1">
      <c r="B4791" s="82">
        <v>8973.5</v>
      </c>
      <c r="C4791" s="86">
        <v>0</v>
      </c>
      <c r="D4791" s="86">
        <v>0</v>
      </c>
      <c r="E4791" s="86">
        <v>0</v>
      </c>
      <c r="F4791" s="83">
        <v>43.12</v>
      </c>
    </row>
    <row r="4792" spans="2:6" ht="15.6" thickBot="1">
      <c r="B4792" s="87">
        <v>8963.66</v>
      </c>
      <c r="C4792" s="88">
        <v>0</v>
      </c>
      <c r="D4792" s="88">
        <v>0</v>
      </c>
      <c r="E4792" s="88">
        <v>0</v>
      </c>
      <c r="F4792" s="89">
        <v>43.13</v>
      </c>
    </row>
    <row r="4793" spans="2:6" ht="15.6" thickBot="1">
      <c r="B4793" s="82">
        <v>8953.82</v>
      </c>
      <c r="C4793" s="86">
        <v>0</v>
      </c>
      <c r="D4793" s="86">
        <v>0</v>
      </c>
      <c r="E4793" s="86">
        <v>0</v>
      </c>
      <c r="F4793" s="83">
        <v>43.14</v>
      </c>
    </row>
    <row r="4794" spans="2:6" ht="15.6" thickBot="1">
      <c r="B4794" s="87">
        <v>8944.5</v>
      </c>
      <c r="C4794" s="88">
        <v>0</v>
      </c>
      <c r="D4794" s="88">
        <v>0</v>
      </c>
      <c r="E4794" s="88">
        <v>0</v>
      </c>
      <c r="F4794" s="89">
        <v>43.16</v>
      </c>
    </row>
    <row r="4795" spans="2:6" ht="15.6" thickBot="1">
      <c r="B4795" s="82">
        <v>8944.17</v>
      </c>
      <c r="C4795" s="86">
        <v>0</v>
      </c>
      <c r="D4795" s="86">
        <v>0</v>
      </c>
      <c r="E4795" s="86">
        <v>0</v>
      </c>
      <c r="F4795" s="83">
        <v>45.95</v>
      </c>
    </row>
    <row r="4796" spans="2:6" ht="15.6" thickBot="1">
      <c r="B4796" s="87">
        <v>8942.5</v>
      </c>
      <c r="C4796" s="88">
        <v>0</v>
      </c>
      <c r="D4796" s="88">
        <v>0</v>
      </c>
      <c r="E4796" s="88">
        <v>0</v>
      </c>
      <c r="F4796" s="89">
        <v>45.95</v>
      </c>
    </row>
    <row r="4797" spans="2:6" ht="15.6" thickBot="1">
      <c r="B4797" s="82">
        <v>8932.66</v>
      </c>
      <c r="C4797" s="86">
        <v>0</v>
      </c>
      <c r="D4797" s="86">
        <v>0</v>
      </c>
      <c r="E4797" s="86">
        <v>0</v>
      </c>
      <c r="F4797" s="83">
        <v>45.97</v>
      </c>
    </row>
    <row r="4798" spans="2:6" ht="15.6" thickBot="1">
      <c r="B4798" s="87">
        <v>8922.82</v>
      </c>
      <c r="C4798" s="88">
        <v>0</v>
      </c>
      <c r="D4798" s="88">
        <v>0</v>
      </c>
      <c r="E4798" s="88">
        <v>0</v>
      </c>
      <c r="F4798" s="89">
        <v>45.98</v>
      </c>
    </row>
    <row r="4799" spans="2:6" ht="15.6" thickBot="1">
      <c r="B4799" s="82">
        <v>8913.5</v>
      </c>
      <c r="C4799" s="86">
        <v>0</v>
      </c>
      <c r="D4799" s="86">
        <v>0</v>
      </c>
      <c r="E4799" s="86">
        <v>0</v>
      </c>
      <c r="F4799" s="83">
        <v>46</v>
      </c>
    </row>
    <row r="4800" spans="2:6" ht="15.6" thickBot="1">
      <c r="B4800" s="87">
        <v>8913.17</v>
      </c>
      <c r="C4800" s="88">
        <v>0</v>
      </c>
      <c r="D4800" s="88">
        <v>0</v>
      </c>
      <c r="E4800" s="88">
        <v>0</v>
      </c>
      <c r="F4800" s="89">
        <v>43.2</v>
      </c>
    </row>
    <row r="4801" spans="2:6" ht="15.6" thickBot="1">
      <c r="B4801" s="82">
        <v>8911.5</v>
      </c>
      <c r="C4801" s="86">
        <v>0</v>
      </c>
      <c r="D4801" s="86">
        <v>0</v>
      </c>
      <c r="E4801" s="86">
        <v>0</v>
      </c>
      <c r="F4801" s="83">
        <v>43.2</v>
      </c>
    </row>
    <row r="4802" spans="2:6" ht="15.6" thickBot="1">
      <c r="B4802" s="87">
        <v>8901.66</v>
      </c>
      <c r="C4802" s="88">
        <v>0</v>
      </c>
      <c r="D4802" s="88">
        <v>0</v>
      </c>
      <c r="E4802" s="88">
        <v>0</v>
      </c>
      <c r="F4802" s="89">
        <v>43.22</v>
      </c>
    </row>
    <row r="4803" spans="2:6" ht="15.6" thickBot="1">
      <c r="B4803" s="82">
        <v>8891.82</v>
      </c>
      <c r="C4803" s="86">
        <v>0</v>
      </c>
      <c r="D4803" s="86">
        <v>0</v>
      </c>
      <c r="E4803" s="86">
        <v>0</v>
      </c>
      <c r="F4803" s="83">
        <v>43.23</v>
      </c>
    </row>
    <row r="4804" spans="2:6" ht="15.6" thickBot="1">
      <c r="B4804" s="87">
        <v>8882.5</v>
      </c>
      <c r="C4804" s="88">
        <v>0</v>
      </c>
      <c r="D4804" s="88">
        <v>0</v>
      </c>
      <c r="E4804" s="88">
        <v>0</v>
      </c>
      <c r="F4804" s="89">
        <v>43.25</v>
      </c>
    </row>
    <row r="4805" spans="2:6" ht="15.6" thickBot="1">
      <c r="B4805" s="82">
        <v>8882.17</v>
      </c>
      <c r="C4805" s="86">
        <v>0</v>
      </c>
      <c r="D4805" s="86">
        <v>0</v>
      </c>
      <c r="E4805" s="86">
        <v>0</v>
      </c>
      <c r="F4805" s="83">
        <v>43.25</v>
      </c>
    </row>
    <row r="4806" spans="2:6" ht="15.6" thickBot="1">
      <c r="B4806" s="87">
        <v>8880.5</v>
      </c>
      <c r="C4806" s="88">
        <v>0</v>
      </c>
      <c r="D4806" s="88">
        <v>0</v>
      </c>
      <c r="E4806" s="88">
        <v>0</v>
      </c>
      <c r="F4806" s="89">
        <v>43.25</v>
      </c>
    </row>
    <row r="4807" spans="2:6" ht="15.6" thickBot="1">
      <c r="B4807" s="82">
        <v>8870.66</v>
      </c>
      <c r="C4807" s="86">
        <v>0</v>
      </c>
      <c r="D4807" s="86">
        <v>0</v>
      </c>
      <c r="E4807" s="86">
        <v>0</v>
      </c>
      <c r="F4807" s="83">
        <v>43.26</v>
      </c>
    </row>
    <row r="4808" spans="2:6" ht="15.6" thickBot="1">
      <c r="B4808" s="87">
        <v>8860.82</v>
      </c>
      <c r="C4808" s="88">
        <v>0</v>
      </c>
      <c r="D4808" s="88">
        <v>0</v>
      </c>
      <c r="E4808" s="88">
        <v>0</v>
      </c>
      <c r="F4808" s="89">
        <v>43.28</v>
      </c>
    </row>
    <row r="4809" spans="2:6" ht="15.6" thickBot="1">
      <c r="B4809" s="82">
        <v>8851.5</v>
      </c>
      <c r="C4809" s="86">
        <v>0</v>
      </c>
      <c r="D4809" s="86">
        <v>0</v>
      </c>
      <c r="E4809" s="86">
        <v>0</v>
      </c>
      <c r="F4809" s="83">
        <v>43.29</v>
      </c>
    </row>
    <row r="4810" spans="2:6" ht="15.6" thickBot="1">
      <c r="B4810" s="87">
        <v>8851.17</v>
      </c>
      <c r="C4810" s="88">
        <v>0</v>
      </c>
      <c r="D4810" s="88">
        <v>0</v>
      </c>
      <c r="E4810" s="88">
        <v>0</v>
      </c>
      <c r="F4810" s="89">
        <v>43.29</v>
      </c>
    </row>
    <row r="4811" spans="2:6" ht="15.6" thickBot="1">
      <c r="B4811" s="82">
        <v>8849.5</v>
      </c>
      <c r="C4811" s="86">
        <v>0</v>
      </c>
      <c r="D4811" s="86">
        <v>0</v>
      </c>
      <c r="E4811" s="86">
        <v>0</v>
      </c>
      <c r="F4811" s="83">
        <v>43.29</v>
      </c>
    </row>
    <row r="4812" spans="2:6" ht="15.6" thickBot="1">
      <c r="B4812" s="87">
        <v>8839.66</v>
      </c>
      <c r="C4812" s="88">
        <v>0</v>
      </c>
      <c r="D4812" s="88">
        <v>0</v>
      </c>
      <c r="E4812" s="88">
        <v>0</v>
      </c>
      <c r="F4812" s="89">
        <v>43.31</v>
      </c>
    </row>
    <row r="4813" spans="2:6" ht="15.6" thickBot="1">
      <c r="B4813" s="82">
        <v>8829.82</v>
      </c>
      <c r="C4813" s="86">
        <v>0</v>
      </c>
      <c r="D4813" s="86">
        <v>0</v>
      </c>
      <c r="E4813" s="86">
        <v>0</v>
      </c>
      <c r="F4813" s="83">
        <v>43.32</v>
      </c>
    </row>
    <row r="4814" spans="2:6" ht="15.6" thickBot="1">
      <c r="B4814" s="87">
        <v>8820.5</v>
      </c>
      <c r="C4814" s="88">
        <v>0</v>
      </c>
      <c r="D4814" s="88">
        <v>0</v>
      </c>
      <c r="E4814" s="88">
        <v>0</v>
      </c>
      <c r="F4814" s="89">
        <v>43.33</v>
      </c>
    </row>
    <row r="4815" spans="2:6" ht="15.6" thickBot="1">
      <c r="B4815" s="82">
        <v>8820.17</v>
      </c>
      <c r="C4815" s="86">
        <v>0</v>
      </c>
      <c r="D4815" s="86">
        <v>0</v>
      </c>
      <c r="E4815" s="86">
        <v>0</v>
      </c>
      <c r="F4815" s="83">
        <v>57.9</v>
      </c>
    </row>
    <row r="4816" spans="2:6" ht="15.6" thickBot="1">
      <c r="B4816" s="87">
        <v>8789.17</v>
      </c>
      <c r="C4816" s="88">
        <v>0</v>
      </c>
      <c r="D4816" s="88">
        <v>0</v>
      </c>
      <c r="E4816" s="88">
        <v>0</v>
      </c>
      <c r="F4816" s="89">
        <v>57.95</v>
      </c>
    </row>
    <row r="4817" spans="2:6" ht="15.6" thickBot="1">
      <c r="B4817" s="82">
        <v>8758.17</v>
      </c>
      <c r="C4817" s="86">
        <v>0</v>
      </c>
      <c r="D4817" s="86">
        <v>0</v>
      </c>
      <c r="E4817" s="86">
        <v>0</v>
      </c>
      <c r="F4817" s="83">
        <v>58.01</v>
      </c>
    </row>
    <row r="4818" spans="2:6" ht="15.6" thickBot="1">
      <c r="B4818" s="87">
        <v>8727.17</v>
      </c>
      <c r="C4818" s="88">
        <v>0</v>
      </c>
      <c r="D4818" s="88">
        <v>0</v>
      </c>
      <c r="E4818" s="88">
        <v>0</v>
      </c>
      <c r="F4818" s="89">
        <v>58.07</v>
      </c>
    </row>
    <row r="4819" spans="2:6" ht="15.6" thickBot="1">
      <c r="B4819" s="82">
        <v>8696.17</v>
      </c>
      <c r="C4819" s="86">
        <v>0</v>
      </c>
      <c r="D4819" s="86">
        <v>0</v>
      </c>
      <c r="E4819" s="86">
        <v>0</v>
      </c>
      <c r="F4819" s="83">
        <v>58.13</v>
      </c>
    </row>
    <row r="4820" spans="2:6" ht="15.6" thickBot="1">
      <c r="B4820" s="87">
        <v>8665.17</v>
      </c>
      <c r="C4820" s="88">
        <v>0</v>
      </c>
      <c r="D4820" s="88">
        <v>0</v>
      </c>
      <c r="E4820" s="88">
        <v>0</v>
      </c>
      <c r="F4820" s="89">
        <v>58.19</v>
      </c>
    </row>
    <row r="4821" spans="2:6" ht="15.6" thickBot="1">
      <c r="B4821" s="82">
        <v>8634.17</v>
      </c>
      <c r="C4821" s="86">
        <v>0</v>
      </c>
      <c r="D4821" s="86">
        <v>0</v>
      </c>
      <c r="E4821" s="86">
        <v>0</v>
      </c>
      <c r="F4821" s="83">
        <v>58.24</v>
      </c>
    </row>
    <row r="4822" spans="2:6" ht="15.6" thickBot="1">
      <c r="B4822" s="87">
        <v>8603.17</v>
      </c>
      <c r="C4822" s="88">
        <v>0</v>
      </c>
      <c r="D4822" s="88">
        <v>0</v>
      </c>
      <c r="E4822" s="88">
        <v>0</v>
      </c>
      <c r="F4822" s="89">
        <v>58.3</v>
      </c>
    </row>
    <row r="4823" spans="2:6" ht="15.6" thickBot="1">
      <c r="B4823" s="82">
        <v>8572.17</v>
      </c>
      <c r="C4823" s="86">
        <v>0</v>
      </c>
      <c r="D4823" s="86">
        <v>0</v>
      </c>
      <c r="E4823" s="86">
        <v>0</v>
      </c>
      <c r="F4823" s="83">
        <v>58.36</v>
      </c>
    </row>
    <row r="4824" spans="2:6" ht="15.6" thickBot="1">
      <c r="B4824" s="87">
        <v>8541.17</v>
      </c>
      <c r="C4824" s="88">
        <v>0</v>
      </c>
      <c r="D4824" s="88">
        <v>0</v>
      </c>
      <c r="E4824" s="88">
        <v>0</v>
      </c>
      <c r="F4824" s="89">
        <v>58.42</v>
      </c>
    </row>
    <row r="4825" spans="2:6" ht="15.6" thickBot="1">
      <c r="B4825" s="82">
        <v>8510.17</v>
      </c>
      <c r="C4825" s="86">
        <v>0</v>
      </c>
      <c r="D4825" s="86">
        <v>0</v>
      </c>
      <c r="E4825" s="86">
        <v>0</v>
      </c>
      <c r="F4825" s="83">
        <v>58.47</v>
      </c>
    </row>
    <row r="4826" spans="2:6" ht="15.6" thickBot="1">
      <c r="B4826" s="87">
        <v>8479.17</v>
      </c>
      <c r="C4826" s="88">
        <v>0</v>
      </c>
      <c r="D4826" s="88">
        <v>0</v>
      </c>
      <c r="E4826" s="88">
        <v>0</v>
      </c>
      <c r="F4826" s="89">
        <v>58.53</v>
      </c>
    </row>
    <row r="4827" spans="2:6" ht="15.6" thickBot="1">
      <c r="B4827" s="82">
        <v>8448.17</v>
      </c>
      <c r="C4827" s="86">
        <v>0</v>
      </c>
      <c r="D4827" s="86">
        <v>0</v>
      </c>
      <c r="E4827" s="86">
        <v>0</v>
      </c>
      <c r="F4827" s="83">
        <v>58.59</v>
      </c>
    </row>
    <row r="4828" spans="2:6" ht="15.6" thickBot="1">
      <c r="B4828" s="87">
        <v>8417.17</v>
      </c>
      <c r="C4828" s="88">
        <v>0</v>
      </c>
      <c r="D4828" s="88">
        <v>0</v>
      </c>
      <c r="E4828" s="88">
        <v>0</v>
      </c>
      <c r="F4828" s="89">
        <v>58.65</v>
      </c>
    </row>
    <row r="4829" spans="2:6" ht="15.6" thickBot="1">
      <c r="B4829" s="82">
        <v>8386.17</v>
      </c>
      <c r="C4829" s="86">
        <v>0</v>
      </c>
      <c r="D4829" s="86">
        <v>0</v>
      </c>
      <c r="E4829" s="86">
        <v>0</v>
      </c>
      <c r="F4829" s="83">
        <v>58.7</v>
      </c>
    </row>
    <row r="4830" spans="2:6" ht="15.6" thickBot="1">
      <c r="B4830" s="87">
        <v>8355.17</v>
      </c>
      <c r="C4830" s="88">
        <v>0</v>
      </c>
      <c r="D4830" s="88">
        <v>0</v>
      </c>
      <c r="E4830" s="88">
        <v>0</v>
      </c>
      <c r="F4830" s="89">
        <v>58.76</v>
      </c>
    </row>
    <row r="4831" spans="2:6" ht="15.6" thickBot="1">
      <c r="B4831" s="82">
        <v>8324.17</v>
      </c>
      <c r="C4831" s="86">
        <v>0</v>
      </c>
      <c r="D4831" s="86">
        <v>0</v>
      </c>
      <c r="E4831" s="86">
        <v>0</v>
      </c>
      <c r="F4831" s="83">
        <v>58.82</v>
      </c>
    </row>
    <row r="4832" spans="2:6" ht="15.6" thickBot="1">
      <c r="B4832" s="87">
        <v>8293.17</v>
      </c>
      <c r="C4832" s="88">
        <v>0</v>
      </c>
      <c r="D4832" s="88">
        <v>0</v>
      </c>
      <c r="E4832" s="88">
        <v>0</v>
      </c>
      <c r="F4832" s="89">
        <v>58.87</v>
      </c>
    </row>
    <row r="4833" spans="2:6" ht="15.6" thickBot="1">
      <c r="B4833" s="82">
        <v>8262.17</v>
      </c>
      <c r="C4833" s="86">
        <v>0</v>
      </c>
      <c r="D4833" s="86">
        <v>0</v>
      </c>
      <c r="E4833" s="86">
        <v>0</v>
      </c>
      <c r="F4833" s="83">
        <v>58.93</v>
      </c>
    </row>
    <row r="4834" spans="2:6" ht="15.6" thickBot="1">
      <c r="B4834" s="87">
        <v>8231.17</v>
      </c>
      <c r="C4834" s="88">
        <v>0</v>
      </c>
      <c r="D4834" s="88">
        <v>0</v>
      </c>
      <c r="E4834" s="88">
        <v>0</v>
      </c>
      <c r="F4834" s="89">
        <v>58.99</v>
      </c>
    </row>
    <row r="4835" spans="2:6" ht="15.6" thickBot="1">
      <c r="B4835" s="82">
        <v>8200.17</v>
      </c>
      <c r="C4835" s="86">
        <v>0</v>
      </c>
      <c r="D4835" s="86">
        <v>0</v>
      </c>
      <c r="E4835" s="86">
        <v>0</v>
      </c>
      <c r="F4835" s="83">
        <v>59.05</v>
      </c>
    </row>
    <row r="4836" spans="2:6" ht="15.6" thickBot="1">
      <c r="B4836" s="87">
        <v>8169.17</v>
      </c>
      <c r="C4836" s="88">
        <v>0</v>
      </c>
      <c r="D4836" s="88">
        <v>0</v>
      </c>
      <c r="E4836" s="88">
        <v>0</v>
      </c>
      <c r="F4836" s="89">
        <v>59.1</v>
      </c>
    </row>
    <row r="4837" spans="2:6" ht="15.6" thickBot="1">
      <c r="B4837" s="82">
        <v>8138.17</v>
      </c>
      <c r="C4837" s="86">
        <v>0</v>
      </c>
      <c r="D4837" s="86">
        <v>0</v>
      </c>
      <c r="E4837" s="86">
        <v>0</v>
      </c>
      <c r="F4837" s="83">
        <v>59.16</v>
      </c>
    </row>
    <row r="4838" spans="2:6" ht="15.6" thickBot="1">
      <c r="B4838" s="87">
        <v>8107.17</v>
      </c>
      <c r="C4838" s="88">
        <v>0</v>
      </c>
      <c r="D4838" s="88">
        <v>0</v>
      </c>
      <c r="E4838" s="88">
        <v>0</v>
      </c>
      <c r="F4838" s="89">
        <v>59.22</v>
      </c>
    </row>
    <row r="4839" spans="2:6" ht="15.6" thickBot="1">
      <c r="B4839" s="82">
        <v>8076.17</v>
      </c>
      <c r="C4839" s="86">
        <v>0</v>
      </c>
      <c r="D4839" s="86">
        <v>0</v>
      </c>
      <c r="E4839" s="86">
        <v>0</v>
      </c>
      <c r="F4839" s="83">
        <v>59.27</v>
      </c>
    </row>
    <row r="4840" spans="2:6" ht="15.6" thickBot="1">
      <c r="B4840" s="87">
        <v>8045.17</v>
      </c>
      <c r="C4840" s="88">
        <v>0</v>
      </c>
      <c r="D4840" s="88">
        <v>0</v>
      </c>
      <c r="E4840" s="88">
        <v>0</v>
      </c>
      <c r="F4840" s="89">
        <v>59.33</v>
      </c>
    </row>
    <row r="4841" spans="2:6" ht="15.6" thickBot="1">
      <c r="B4841" s="82">
        <v>8014.17</v>
      </c>
      <c r="C4841" s="86">
        <v>0</v>
      </c>
      <c r="D4841" s="86">
        <v>0</v>
      </c>
      <c r="E4841" s="86">
        <v>0</v>
      </c>
      <c r="F4841" s="83">
        <v>59.39</v>
      </c>
    </row>
    <row r="4842" spans="2:6" ht="15.6" thickBot="1">
      <c r="B4842" s="87">
        <v>7983.17</v>
      </c>
      <c r="C4842" s="88">
        <v>0</v>
      </c>
      <c r="D4842" s="88">
        <v>0</v>
      </c>
      <c r="E4842" s="88">
        <v>0</v>
      </c>
      <c r="F4842" s="89">
        <v>59.45</v>
      </c>
    </row>
    <row r="4843" spans="2:6" ht="15.6" thickBot="1">
      <c r="B4843" s="82">
        <v>7952.17</v>
      </c>
      <c r="C4843" s="86">
        <v>0</v>
      </c>
      <c r="D4843" s="86">
        <v>0</v>
      </c>
      <c r="E4843" s="86">
        <v>0</v>
      </c>
      <c r="F4843" s="83">
        <v>59.5</v>
      </c>
    </row>
    <row r="4844" spans="2:6" ht="15.6" thickBot="1">
      <c r="B4844" s="87">
        <v>7921.17</v>
      </c>
      <c r="C4844" s="88">
        <v>0</v>
      </c>
      <c r="D4844" s="88">
        <v>0</v>
      </c>
      <c r="E4844" s="88">
        <v>0</v>
      </c>
      <c r="F4844" s="89">
        <v>59.56</v>
      </c>
    </row>
    <row r="4845" spans="2:6" ht="15.6" thickBot="1">
      <c r="B4845" s="82">
        <v>7890.17</v>
      </c>
      <c r="C4845" s="86">
        <v>0</v>
      </c>
      <c r="D4845" s="86">
        <v>0</v>
      </c>
      <c r="E4845" s="86">
        <v>0</v>
      </c>
      <c r="F4845" s="83">
        <v>59.62</v>
      </c>
    </row>
    <row r="4846" spans="2:6" ht="15.6" thickBot="1">
      <c r="B4846" s="87">
        <v>7859.17</v>
      </c>
      <c r="C4846" s="88">
        <v>0</v>
      </c>
      <c r="D4846" s="88">
        <v>0</v>
      </c>
      <c r="E4846" s="88">
        <v>0</v>
      </c>
      <c r="F4846" s="89">
        <v>59.67</v>
      </c>
    </row>
    <row r="4847" spans="2:6" ht="15.6" thickBot="1">
      <c r="B4847" s="82">
        <v>7828.17</v>
      </c>
      <c r="C4847" s="86">
        <v>0</v>
      </c>
      <c r="D4847" s="86">
        <v>0</v>
      </c>
      <c r="E4847" s="86">
        <v>0</v>
      </c>
      <c r="F4847" s="83">
        <v>59.73</v>
      </c>
    </row>
    <row r="4848" spans="2:6" ht="15.6" thickBot="1">
      <c r="B4848" s="87">
        <v>7797.17</v>
      </c>
      <c r="C4848" s="88">
        <v>0</v>
      </c>
      <c r="D4848" s="88">
        <v>0</v>
      </c>
      <c r="E4848" s="88">
        <v>0</v>
      </c>
      <c r="F4848" s="89">
        <v>59.79</v>
      </c>
    </row>
    <row r="4849" spans="2:6" ht="15.6" thickBot="1">
      <c r="B4849" s="82">
        <v>7766.17</v>
      </c>
      <c r="C4849" s="86">
        <v>0</v>
      </c>
      <c r="D4849" s="86">
        <v>0</v>
      </c>
      <c r="E4849" s="86">
        <v>0</v>
      </c>
      <c r="F4849" s="83">
        <v>59.84</v>
      </c>
    </row>
    <row r="4850" spans="2:6" ht="15.6" thickBot="1">
      <c r="B4850" s="87">
        <v>7735.17</v>
      </c>
      <c r="C4850" s="88">
        <v>0</v>
      </c>
      <c r="D4850" s="88">
        <v>0</v>
      </c>
      <c r="E4850" s="88">
        <v>0</v>
      </c>
      <c r="F4850" s="89">
        <v>59.9</v>
      </c>
    </row>
    <row r="4851" spans="2:6" ht="15.6" thickBot="1">
      <c r="B4851" s="82">
        <v>7704.17</v>
      </c>
      <c r="C4851" s="86">
        <v>0</v>
      </c>
      <c r="D4851" s="86">
        <v>0</v>
      </c>
      <c r="E4851" s="86">
        <v>0</v>
      </c>
      <c r="F4851" s="83">
        <v>59.96</v>
      </c>
    </row>
    <row r="4852" spans="2:6" ht="15.6" thickBot="1">
      <c r="B4852" s="87">
        <v>7673.17</v>
      </c>
      <c r="C4852" s="88">
        <v>0</v>
      </c>
      <c r="D4852" s="88">
        <v>0</v>
      </c>
      <c r="E4852" s="88">
        <v>0</v>
      </c>
      <c r="F4852" s="89">
        <v>60.01</v>
      </c>
    </row>
    <row r="4853" spans="2:6" ht="15.6" thickBot="1">
      <c r="B4853" s="82">
        <v>7642.17</v>
      </c>
      <c r="C4853" s="86">
        <v>0</v>
      </c>
      <c r="D4853" s="86">
        <v>0</v>
      </c>
      <c r="E4853" s="86">
        <v>0</v>
      </c>
      <c r="F4853" s="83">
        <v>60.07</v>
      </c>
    </row>
    <row r="4854" spans="2:6" ht="15.6" thickBot="1">
      <c r="B4854" s="87">
        <v>7611.17</v>
      </c>
      <c r="C4854" s="88">
        <v>0</v>
      </c>
      <c r="D4854" s="88">
        <v>0</v>
      </c>
      <c r="E4854" s="88">
        <v>0</v>
      </c>
      <c r="F4854" s="89">
        <v>60.13</v>
      </c>
    </row>
    <row r="4855" spans="2:6" ht="15.6" thickBot="1">
      <c r="B4855" s="82">
        <v>7580.17</v>
      </c>
      <c r="C4855" s="86">
        <v>0</v>
      </c>
      <c r="D4855" s="86">
        <v>0</v>
      </c>
      <c r="E4855" s="86">
        <v>0</v>
      </c>
      <c r="F4855" s="83">
        <v>60.18</v>
      </c>
    </row>
    <row r="4856" spans="2:6" ht="15.6" thickBot="1">
      <c r="B4856" s="87">
        <v>7549.17</v>
      </c>
      <c r="C4856" s="88">
        <v>0</v>
      </c>
      <c r="D4856" s="88">
        <v>0</v>
      </c>
      <c r="E4856" s="88">
        <v>0</v>
      </c>
      <c r="F4856" s="89">
        <v>60.24</v>
      </c>
    </row>
    <row r="4857" spans="2:6" ht="15.6" thickBot="1">
      <c r="B4857" s="82">
        <v>7518.17</v>
      </c>
      <c r="C4857" s="86">
        <v>0</v>
      </c>
      <c r="D4857" s="86">
        <v>0</v>
      </c>
      <c r="E4857" s="86">
        <v>0</v>
      </c>
      <c r="F4857" s="83">
        <v>60.3</v>
      </c>
    </row>
    <row r="4858" spans="2:6" ht="15.6" thickBot="1">
      <c r="B4858" s="87">
        <v>7487.17</v>
      </c>
      <c r="C4858" s="88">
        <v>0</v>
      </c>
      <c r="D4858" s="88">
        <v>0</v>
      </c>
      <c r="E4858" s="88">
        <v>0</v>
      </c>
      <c r="F4858" s="89">
        <v>60.35</v>
      </c>
    </row>
    <row r="4859" spans="2:6" ht="15.6" thickBot="1">
      <c r="B4859" s="82">
        <v>7456.17</v>
      </c>
      <c r="C4859" s="86">
        <v>0</v>
      </c>
      <c r="D4859" s="86">
        <v>0</v>
      </c>
      <c r="E4859" s="86">
        <v>0</v>
      </c>
      <c r="F4859" s="83">
        <v>60.41</v>
      </c>
    </row>
    <row r="4860" spans="2:6" ht="15.6" thickBot="1">
      <c r="B4860" s="87">
        <v>7425.17</v>
      </c>
      <c r="C4860" s="88">
        <v>0</v>
      </c>
      <c r="D4860" s="88">
        <v>0</v>
      </c>
      <c r="E4860" s="88">
        <v>0</v>
      </c>
      <c r="F4860" s="89">
        <v>60.47</v>
      </c>
    </row>
    <row r="4861" spans="2:6" ht="15.6" thickBot="1">
      <c r="B4861" s="82">
        <v>7394.17</v>
      </c>
      <c r="C4861" s="86">
        <v>0</v>
      </c>
      <c r="D4861" s="86">
        <v>0</v>
      </c>
      <c r="E4861" s="86">
        <v>0</v>
      </c>
      <c r="F4861" s="83">
        <v>60.52</v>
      </c>
    </row>
    <row r="4862" spans="2:6" ht="15.6" thickBot="1">
      <c r="B4862" s="87">
        <v>7363.17</v>
      </c>
      <c r="C4862" s="88">
        <v>0</v>
      </c>
      <c r="D4862" s="88">
        <v>0</v>
      </c>
      <c r="E4862" s="88">
        <v>0</v>
      </c>
      <c r="F4862" s="89">
        <v>60.58</v>
      </c>
    </row>
    <row r="4863" spans="2:6" ht="15.6" thickBot="1">
      <c r="B4863" s="82">
        <v>7332.17</v>
      </c>
      <c r="C4863" s="86">
        <v>0</v>
      </c>
      <c r="D4863" s="86">
        <v>0</v>
      </c>
      <c r="E4863" s="86">
        <v>0</v>
      </c>
      <c r="F4863" s="83">
        <v>60.64</v>
      </c>
    </row>
    <row r="4864" spans="2:6" ht="15.6" thickBot="1">
      <c r="B4864" s="87">
        <v>7301.17</v>
      </c>
      <c r="C4864" s="88">
        <v>0</v>
      </c>
      <c r="D4864" s="88">
        <v>0</v>
      </c>
      <c r="E4864" s="88">
        <v>0</v>
      </c>
      <c r="F4864" s="89">
        <v>60.69</v>
      </c>
    </row>
    <row r="4865" spans="2:6" ht="15.6" thickBot="1">
      <c r="B4865" s="82">
        <v>7270.17</v>
      </c>
      <c r="C4865" s="86">
        <v>0</v>
      </c>
      <c r="D4865" s="86">
        <v>0</v>
      </c>
      <c r="E4865" s="86">
        <v>0</v>
      </c>
      <c r="F4865" s="83">
        <v>60.75</v>
      </c>
    </row>
    <row r="4866" spans="2:6" ht="15.6" thickBot="1">
      <c r="B4866" s="87">
        <v>7239.17</v>
      </c>
      <c r="C4866" s="88">
        <v>0</v>
      </c>
      <c r="D4866" s="88">
        <v>0</v>
      </c>
      <c r="E4866" s="88">
        <v>0</v>
      </c>
      <c r="F4866" s="89">
        <v>60.8</v>
      </c>
    </row>
    <row r="4867" spans="2:6" ht="15.6" thickBot="1">
      <c r="B4867" s="82">
        <v>7208.17</v>
      </c>
      <c r="C4867" s="86">
        <v>0</v>
      </c>
      <c r="D4867" s="86">
        <v>0</v>
      </c>
      <c r="E4867" s="86">
        <v>0</v>
      </c>
      <c r="F4867" s="83">
        <v>60.86</v>
      </c>
    </row>
    <row r="4868" spans="2:6" ht="15.6" thickBot="1">
      <c r="B4868" s="87">
        <v>7177.17</v>
      </c>
      <c r="C4868" s="88">
        <v>0</v>
      </c>
      <c r="D4868" s="88">
        <v>0</v>
      </c>
      <c r="E4868" s="88">
        <v>0</v>
      </c>
      <c r="F4868" s="89">
        <v>60.92</v>
      </c>
    </row>
    <row r="4869" spans="2:6" ht="15.6" thickBot="1">
      <c r="B4869" s="82">
        <v>7146.17</v>
      </c>
      <c r="C4869" s="86">
        <v>0</v>
      </c>
      <c r="D4869" s="86">
        <v>0</v>
      </c>
      <c r="E4869" s="86">
        <v>0</v>
      </c>
      <c r="F4869" s="83">
        <v>60.97</v>
      </c>
    </row>
    <row r="4870" spans="2:6" ht="15.6" thickBot="1">
      <c r="B4870" s="87">
        <v>7115.17</v>
      </c>
      <c r="C4870" s="88">
        <v>0</v>
      </c>
      <c r="D4870" s="88">
        <v>0</v>
      </c>
      <c r="E4870" s="88">
        <v>0</v>
      </c>
      <c r="F4870" s="89">
        <v>61.03</v>
      </c>
    </row>
    <row r="4871" spans="2:6" ht="15.6" thickBot="1">
      <c r="B4871" s="82">
        <v>7084.17</v>
      </c>
      <c r="C4871" s="86">
        <v>0</v>
      </c>
      <c r="D4871" s="86">
        <v>0</v>
      </c>
      <c r="E4871" s="86">
        <v>0</v>
      </c>
      <c r="F4871" s="83">
        <v>61.08</v>
      </c>
    </row>
    <row r="4872" spans="2:6" ht="15.6" thickBot="1">
      <c r="B4872" s="87">
        <v>7053.17</v>
      </c>
      <c r="C4872" s="88">
        <v>0</v>
      </c>
      <c r="D4872" s="88">
        <v>0</v>
      </c>
      <c r="E4872" s="88">
        <v>0</v>
      </c>
      <c r="F4872" s="89">
        <v>61.14</v>
      </c>
    </row>
    <row r="4873" spans="2:6" ht="15.6" thickBot="1">
      <c r="B4873" s="82">
        <v>7022.17</v>
      </c>
      <c r="C4873" s="86">
        <v>0</v>
      </c>
      <c r="D4873" s="86">
        <v>0</v>
      </c>
      <c r="E4873" s="86">
        <v>0</v>
      </c>
      <c r="F4873" s="83">
        <v>61.2</v>
      </c>
    </row>
    <row r="4874" spans="2:6" ht="15.6" thickBot="1">
      <c r="B4874" s="87">
        <v>6991.17</v>
      </c>
      <c r="C4874" s="88">
        <v>0</v>
      </c>
      <c r="D4874" s="88">
        <v>0</v>
      </c>
      <c r="E4874" s="88">
        <v>0</v>
      </c>
      <c r="F4874" s="89">
        <v>61.25</v>
      </c>
    </row>
    <row r="4875" spans="2:6" ht="15.6" thickBot="1">
      <c r="B4875" s="82">
        <v>6960.17</v>
      </c>
      <c r="C4875" s="86">
        <v>0</v>
      </c>
      <c r="D4875" s="86">
        <v>0</v>
      </c>
      <c r="E4875" s="86">
        <v>0</v>
      </c>
      <c r="F4875" s="83">
        <v>61.31</v>
      </c>
    </row>
    <row r="4876" spans="2:6" ht="15.6" thickBot="1">
      <c r="B4876" s="87">
        <v>6929.17</v>
      </c>
      <c r="C4876" s="88">
        <v>0</v>
      </c>
      <c r="D4876" s="88">
        <v>0</v>
      </c>
      <c r="E4876" s="88">
        <v>0</v>
      </c>
      <c r="F4876" s="89">
        <v>61.36</v>
      </c>
    </row>
    <row r="4877" spans="2:6" ht="15.6" thickBot="1">
      <c r="B4877" s="82">
        <v>6898.17</v>
      </c>
      <c r="C4877" s="86">
        <v>0</v>
      </c>
      <c r="D4877" s="86">
        <v>0</v>
      </c>
      <c r="E4877" s="86">
        <v>0</v>
      </c>
      <c r="F4877" s="83">
        <v>61.42</v>
      </c>
    </row>
    <row r="4878" spans="2:6" ht="15.6" thickBot="1">
      <c r="B4878" s="87">
        <v>6867.17</v>
      </c>
      <c r="C4878" s="88">
        <v>0</v>
      </c>
      <c r="D4878" s="88">
        <v>0</v>
      </c>
      <c r="E4878" s="88">
        <v>0</v>
      </c>
      <c r="F4878" s="89">
        <v>61.48</v>
      </c>
    </row>
    <row r="4879" spans="2:6" ht="15.6" thickBot="1">
      <c r="B4879" s="82">
        <v>6836.17</v>
      </c>
      <c r="C4879" s="86">
        <v>0</v>
      </c>
      <c r="D4879" s="86">
        <v>0</v>
      </c>
      <c r="E4879" s="86">
        <v>0</v>
      </c>
      <c r="F4879" s="83">
        <v>61.53</v>
      </c>
    </row>
    <row r="4880" spans="2:6" ht="15.6" thickBot="1">
      <c r="B4880" s="87">
        <v>6805.17</v>
      </c>
      <c r="C4880" s="88">
        <v>0</v>
      </c>
      <c r="D4880" s="88">
        <v>0</v>
      </c>
      <c r="E4880" s="88">
        <v>0</v>
      </c>
      <c r="F4880" s="89">
        <v>61.59</v>
      </c>
    </row>
    <row r="4881" spans="2:6" ht="15.6" thickBot="1">
      <c r="B4881" s="82">
        <v>6774.17</v>
      </c>
      <c r="C4881" s="86">
        <v>0</v>
      </c>
      <c r="D4881" s="86">
        <v>0</v>
      </c>
      <c r="E4881" s="86">
        <v>0</v>
      </c>
      <c r="F4881" s="83">
        <v>61.64</v>
      </c>
    </row>
    <row r="4882" spans="2:6" ht="15.6" thickBot="1">
      <c r="B4882" s="87">
        <v>6743.17</v>
      </c>
      <c r="C4882" s="88">
        <v>0</v>
      </c>
      <c r="D4882" s="88">
        <v>0</v>
      </c>
      <c r="E4882" s="88">
        <v>0</v>
      </c>
      <c r="F4882" s="89">
        <v>61.7</v>
      </c>
    </row>
    <row r="4883" spans="2:6" ht="15.6" thickBot="1">
      <c r="B4883" s="82">
        <v>6712.17</v>
      </c>
      <c r="C4883" s="86">
        <v>0</v>
      </c>
      <c r="D4883" s="86">
        <v>0</v>
      </c>
      <c r="E4883" s="86">
        <v>0</v>
      </c>
      <c r="F4883" s="83">
        <v>61.76</v>
      </c>
    </row>
    <row r="4884" spans="2:6" ht="15.6" thickBot="1">
      <c r="B4884" s="87">
        <v>6681.17</v>
      </c>
      <c r="C4884" s="88">
        <v>0</v>
      </c>
      <c r="D4884" s="88">
        <v>0</v>
      </c>
      <c r="E4884" s="88">
        <v>0</v>
      </c>
      <c r="F4884" s="89">
        <v>61.81</v>
      </c>
    </row>
    <row r="4885" spans="2:6" ht="15.6" thickBot="1">
      <c r="B4885" s="82">
        <v>6650.17</v>
      </c>
      <c r="C4885" s="86">
        <v>0</v>
      </c>
      <c r="D4885" s="86">
        <v>0</v>
      </c>
      <c r="E4885" s="86">
        <v>0</v>
      </c>
      <c r="F4885" s="83">
        <v>61.87</v>
      </c>
    </row>
    <row r="4886" spans="2:6" ht="15.6" thickBot="1">
      <c r="B4886" s="87">
        <v>6619.17</v>
      </c>
      <c r="C4886" s="88">
        <v>0</v>
      </c>
      <c r="D4886" s="88">
        <v>0</v>
      </c>
      <c r="E4886" s="88">
        <v>0</v>
      </c>
      <c r="F4886" s="89">
        <v>61.92</v>
      </c>
    </row>
    <row r="4887" spans="2:6" ht="15.6" thickBot="1">
      <c r="B4887" s="82">
        <v>6588.17</v>
      </c>
      <c r="C4887" s="86">
        <v>0</v>
      </c>
      <c r="D4887" s="86">
        <v>0</v>
      </c>
      <c r="E4887" s="86">
        <v>0</v>
      </c>
      <c r="F4887" s="83">
        <v>61.98</v>
      </c>
    </row>
    <row r="4888" spans="2:6" ht="15.6" thickBot="1">
      <c r="B4888" s="87">
        <v>6557.17</v>
      </c>
      <c r="C4888" s="88">
        <v>0</v>
      </c>
      <c r="D4888" s="88">
        <v>0</v>
      </c>
      <c r="E4888" s="88">
        <v>0</v>
      </c>
      <c r="F4888" s="89">
        <v>62.03</v>
      </c>
    </row>
    <row r="4889" spans="2:6" ht="15.6" thickBot="1">
      <c r="B4889" s="82">
        <v>6526.17</v>
      </c>
      <c r="C4889" s="86">
        <v>0</v>
      </c>
      <c r="D4889" s="86">
        <v>0</v>
      </c>
      <c r="E4889" s="86">
        <v>0</v>
      </c>
      <c r="F4889" s="83">
        <v>62.09</v>
      </c>
    </row>
    <row r="4890" spans="2:6" ht="15.6" thickBot="1">
      <c r="B4890" s="87">
        <v>6495.17</v>
      </c>
      <c r="C4890" s="88">
        <v>0</v>
      </c>
      <c r="D4890" s="88">
        <v>0</v>
      </c>
      <c r="E4890" s="88">
        <v>0</v>
      </c>
      <c r="F4890" s="89">
        <v>62.14</v>
      </c>
    </row>
    <row r="4891" spans="2:6" ht="15.6" thickBot="1">
      <c r="B4891" s="82">
        <v>6464.17</v>
      </c>
      <c r="C4891" s="86">
        <v>0</v>
      </c>
      <c r="D4891" s="86">
        <v>0</v>
      </c>
      <c r="E4891" s="86">
        <v>0</v>
      </c>
      <c r="F4891" s="83">
        <v>62.2</v>
      </c>
    </row>
    <row r="4892" spans="2:6" ht="15.6" thickBot="1">
      <c r="B4892" s="87">
        <v>6433.17</v>
      </c>
      <c r="C4892" s="88">
        <v>0</v>
      </c>
      <c r="D4892" s="88">
        <v>0</v>
      </c>
      <c r="E4892" s="88">
        <v>0</v>
      </c>
      <c r="F4892" s="89">
        <v>62.25</v>
      </c>
    </row>
    <row r="4893" spans="2:6" ht="15.6" thickBot="1">
      <c r="B4893" s="82">
        <v>6402.17</v>
      </c>
      <c r="C4893" s="86">
        <v>0</v>
      </c>
      <c r="D4893" s="86">
        <v>0</v>
      </c>
      <c r="E4893" s="86">
        <v>0</v>
      </c>
      <c r="F4893" s="83">
        <v>62.31</v>
      </c>
    </row>
    <row r="4894" spans="2:6" ht="15.6" thickBot="1">
      <c r="B4894" s="87">
        <v>6371.17</v>
      </c>
      <c r="C4894" s="88">
        <v>0</v>
      </c>
      <c r="D4894" s="88">
        <v>0</v>
      </c>
      <c r="E4894" s="88">
        <v>0</v>
      </c>
      <c r="F4894" s="89">
        <v>62.37</v>
      </c>
    </row>
    <row r="4895" spans="2:6" ht="15.6" thickBot="1">
      <c r="B4895" s="82">
        <v>6340.17</v>
      </c>
      <c r="C4895" s="86">
        <v>0</v>
      </c>
      <c r="D4895" s="86">
        <v>0</v>
      </c>
      <c r="E4895" s="86">
        <v>0</v>
      </c>
      <c r="F4895" s="83">
        <v>62.42</v>
      </c>
    </row>
    <row r="4896" spans="2:6" ht="15.6" thickBot="1">
      <c r="B4896" s="87">
        <v>6309.17</v>
      </c>
      <c r="C4896" s="88">
        <v>0</v>
      </c>
      <c r="D4896" s="88">
        <v>0</v>
      </c>
      <c r="E4896" s="88">
        <v>0</v>
      </c>
      <c r="F4896" s="89">
        <v>62.48</v>
      </c>
    </row>
    <row r="4897" spans="2:6" ht="15.6" thickBot="1">
      <c r="B4897" s="82">
        <v>6278.17</v>
      </c>
      <c r="C4897" s="86">
        <v>0</v>
      </c>
      <c r="D4897" s="86">
        <v>0</v>
      </c>
      <c r="E4897" s="86">
        <v>0</v>
      </c>
      <c r="F4897" s="83">
        <v>62.53</v>
      </c>
    </row>
    <row r="4898" spans="2:6" ht="15.6" thickBot="1">
      <c r="B4898" s="87">
        <v>6247.17</v>
      </c>
      <c r="C4898" s="88">
        <v>0</v>
      </c>
      <c r="D4898" s="88">
        <v>0</v>
      </c>
      <c r="E4898" s="88">
        <v>0</v>
      </c>
      <c r="F4898" s="89">
        <v>62.59</v>
      </c>
    </row>
    <row r="4899" spans="2:6" ht="15.6" thickBot="1">
      <c r="B4899" s="82">
        <v>6216.17</v>
      </c>
      <c r="C4899" s="86">
        <v>0</v>
      </c>
      <c r="D4899" s="86">
        <v>0</v>
      </c>
      <c r="E4899" s="86">
        <v>0</v>
      </c>
      <c r="F4899" s="83">
        <v>62.64</v>
      </c>
    </row>
    <row r="4900" spans="2:6" ht="15.6" thickBot="1">
      <c r="B4900" s="87">
        <v>6185.17</v>
      </c>
      <c r="C4900" s="88">
        <v>0</v>
      </c>
      <c r="D4900" s="88">
        <v>0</v>
      </c>
      <c r="E4900" s="88">
        <v>0</v>
      </c>
      <c r="F4900" s="89">
        <v>62.7</v>
      </c>
    </row>
    <row r="4901" spans="2:6" ht="15.6" thickBot="1">
      <c r="B4901" s="82">
        <v>6154.17</v>
      </c>
      <c r="C4901" s="86">
        <v>0</v>
      </c>
      <c r="D4901" s="86">
        <v>0</v>
      </c>
      <c r="E4901" s="86">
        <v>0</v>
      </c>
      <c r="F4901" s="83">
        <v>62.75</v>
      </c>
    </row>
    <row r="4902" spans="2:6" ht="15.6" thickBot="1">
      <c r="B4902" s="87">
        <v>6123.17</v>
      </c>
      <c r="C4902" s="88">
        <v>0</v>
      </c>
      <c r="D4902" s="88">
        <v>0</v>
      </c>
      <c r="E4902" s="88">
        <v>0</v>
      </c>
      <c r="F4902" s="89">
        <v>62.81</v>
      </c>
    </row>
    <row r="4903" spans="2:6" ht="15.6" thickBot="1">
      <c r="B4903" s="82">
        <v>6092.17</v>
      </c>
      <c r="C4903" s="86">
        <v>0</v>
      </c>
      <c r="D4903" s="86">
        <v>0</v>
      </c>
      <c r="E4903" s="86">
        <v>0</v>
      </c>
      <c r="F4903" s="83">
        <v>62.86</v>
      </c>
    </row>
    <row r="4904" spans="2:6" ht="15.6" thickBot="1">
      <c r="B4904" s="87">
        <v>6061.17</v>
      </c>
      <c r="C4904" s="88">
        <v>0</v>
      </c>
      <c r="D4904" s="88">
        <v>0</v>
      </c>
      <c r="E4904" s="88">
        <v>0</v>
      </c>
      <c r="F4904" s="89">
        <v>62.92</v>
      </c>
    </row>
    <row r="4905" spans="2:6" ht="15.6" thickBot="1">
      <c r="B4905" s="82">
        <v>6030.17</v>
      </c>
      <c r="C4905" s="86">
        <v>0</v>
      </c>
      <c r="D4905" s="86">
        <v>0</v>
      </c>
      <c r="E4905" s="86">
        <v>0</v>
      </c>
      <c r="F4905" s="83">
        <v>62.97</v>
      </c>
    </row>
    <row r="4906" spans="2:6" ht="15.6" thickBot="1">
      <c r="B4906" s="87">
        <v>5999.17</v>
      </c>
      <c r="C4906" s="88">
        <v>0</v>
      </c>
      <c r="D4906" s="88">
        <v>0</v>
      </c>
      <c r="E4906" s="88">
        <v>0</v>
      </c>
      <c r="F4906" s="89">
        <v>63.03</v>
      </c>
    </row>
    <row r="4907" spans="2:6" ht="15.6" thickBot="1">
      <c r="B4907" s="82">
        <v>5968.17</v>
      </c>
      <c r="C4907" s="86">
        <v>0</v>
      </c>
      <c r="D4907" s="86">
        <v>0</v>
      </c>
      <c r="E4907" s="86">
        <v>0</v>
      </c>
      <c r="F4907" s="83">
        <v>63.08</v>
      </c>
    </row>
    <row r="4908" spans="2:6" ht="15.6" thickBot="1">
      <c r="B4908" s="87">
        <v>5937.17</v>
      </c>
      <c r="C4908" s="88">
        <v>0</v>
      </c>
      <c r="D4908" s="88">
        <v>0</v>
      </c>
      <c r="E4908" s="88">
        <v>0</v>
      </c>
      <c r="F4908" s="89">
        <v>63.14</v>
      </c>
    </row>
    <row r="4909" spans="2:6" ht="15.6" thickBot="1">
      <c r="B4909" s="82">
        <v>5906.17</v>
      </c>
      <c r="C4909" s="86">
        <v>0</v>
      </c>
      <c r="D4909" s="86">
        <v>0</v>
      </c>
      <c r="E4909" s="86">
        <v>0</v>
      </c>
      <c r="F4909" s="83">
        <v>63.19</v>
      </c>
    </row>
    <row r="4910" spans="2:6" ht="15.6" thickBot="1">
      <c r="B4910" s="87">
        <v>5875.17</v>
      </c>
      <c r="C4910" s="88">
        <v>0</v>
      </c>
      <c r="D4910" s="88">
        <v>0</v>
      </c>
      <c r="E4910" s="88">
        <v>0</v>
      </c>
      <c r="F4910" s="89">
        <v>63.25</v>
      </c>
    </row>
    <row r="4911" spans="2:6" ht="15.6" thickBot="1">
      <c r="B4911" s="82">
        <v>5844.17</v>
      </c>
      <c r="C4911" s="86">
        <v>0</v>
      </c>
      <c r="D4911" s="86">
        <v>0</v>
      </c>
      <c r="E4911" s="86">
        <v>0</v>
      </c>
      <c r="F4911" s="83">
        <v>63.3</v>
      </c>
    </row>
    <row r="4912" spans="2:6" ht="15.6" thickBot="1">
      <c r="B4912" s="87">
        <v>5813.17</v>
      </c>
      <c r="C4912" s="88">
        <v>0</v>
      </c>
      <c r="D4912" s="88">
        <v>0</v>
      </c>
      <c r="E4912" s="88">
        <v>0</v>
      </c>
      <c r="F4912" s="89">
        <v>63.36</v>
      </c>
    </row>
    <row r="4913" spans="2:6" ht="15.6" thickBot="1">
      <c r="B4913" s="82">
        <v>5782.17</v>
      </c>
      <c r="C4913" s="86">
        <v>0</v>
      </c>
      <c r="D4913" s="86">
        <v>0</v>
      </c>
      <c r="E4913" s="86">
        <v>0</v>
      </c>
      <c r="F4913" s="83">
        <v>63.41</v>
      </c>
    </row>
    <row r="4914" spans="2:6" ht="15.6" thickBot="1">
      <c r="B4914" s="87">
        <v>5751.17</v>
      </c>
      <c r="C4914" s="88">
        <v>0</v>
      </c>
      <c r="D4914" s="88">
        <v>0</v>
      </c>
      <c r="E4914" s="88">
        <v>0</v>
      </c>
      <c r="F4914" s="89">
        <v>63.47</v>
      </c>
    </row>
    <row r="4915" spans="2:6" ht="15.6" thickBot="1">
      <c r="B4915" s="82">
        <v>5720.17</v>
      </c>
      <c r="C4915" s="86">
        <v>0</v>
      </c>
      <c r="D4915" s="86">
        <v>0</v>
      </c>
      <c r="E4915" s="86">
        <v>0</v>
      </c>
      <c r="F4915" s="83">
        <v>63.52</v>
      </c>
    </row>
    <row r="4916" spans="2:6" ht="15.6" thickBot="1">
      <c r="B4916" s="87">
        <v>5689.17</v>
      </c>
      <c r="C4916" s="88">
        <v>0</v>
      </c>
      <c r="D4916" s="88">
        <v>0</v>
      </c>
      <c r="E4916" s="88">
        <v>0</v>
      </c>
      <c r="F4916" s="89">
        <v>63.58</v>
      </c>
    </row>
    <row r="4917" spans="2:6" ht="15.6" thickBot="1">
      <c r="B4917" s="82">
        <v>5658.17</v>
      </c>
      <c r="C4917" s="86">
        <v>0</v>
      </c>
      <c r="D4917" s="86">
        <v>0</v>
      </c>
      <c r="E4917" s="86">
        <v>0</v>
      </c>
      <c r="F4917" s="83">
        <v>63.63</v>
      </c>
    </row>
    <row r="4918" spans="2:6" ht="15.6" thickBot="1">
      <c r="B4918" s="87">
        <v>5627.17</v>
      </c>
      <c r="C4918" s="88">
        <v>0</v>
      </c>
      <c r="D4918" s="88">
        <v>0</v>
      </c>
      <c r="E4918" s="88">
        <v>0</v>
      </c>
      <c r="F4918" s="89">
        <v>63.69</v>
      </c>
    </row>
    <row r="4919" spans="2:6" ht="15.6" thickBot="1">
      <c r="B4919" s="82">
        <v>5596.17</v>
      </c>
      <c r="C4919" s="86">
        <v>0</v>
      </c>
      <c r="D4919" s="86">
        <v>0</v>
      </c>
      <c r="E4919" s="86">
        <v>0</v>
      </c>
      <c r="F4919" s="83">
        <v>63.74</v>
      </c>
    </row>
    <row r="4920" spans="2:6" ht="15.6" thickBot="1">
      <c r="B4920" s="87">
        <v>5565.17</v>
      </c>
      <c r="C4920" s="88">
        <v>0</v>
      </c>
      <c r="D4920" s="88">
        <v>0</v>
      </c>
      <c r="E4920" s="88">
        <v>0</v>
      </c>
      <c r="F4920" s="89">
        <v>63.79</v>
      </c>
    </row>
    <row r="4921" spans="2:6" ht="15.6" thickBot="1">
      <c r="B4921" s="82">
        <v>5534.17</v>
      </c>
      <c r="C4921" s="86">
        <v>0</v>
      </c>
      <c r="D4921" s="86">
        <v>0</v>
      </c>
      <c r="E4921" s="86">
        <v>0</v>
      </c>
      <c r="F4921" s="83">
        <v>63.85</v>
      </c>
    </row>
    <row r="4922" spans="2:6" ht="15.6" thickBot="1">
      <c r="B4922" s="87">
        <v>5503.17</v>
      </c>
      <c r="C4922" s="88">
        <v>0</v>
      </c>
      <c r="D4922" s="88">
        <v>0</v>
      </c>
      <c r="E4922" s="88">
        <v>0</v>
      </c>
      <c r="F4922" s="89">
        <v>63.9</v>
      </c>
    </row>
    <row r="4923" spans="2:6" ht="15.6" thickBot="1">
      <c r="B4923" s="82">
        <v>5472.17</v>
      </c>
      <c r="C4923" s="86">
        <v>0</v>
      </c>
      <c r="D4923" s="86">
        <v>0</v>
      </c>
      <c r="E4923" s="86">
        <v>0</v>
      </c>
      <c r="F4923" s="83">
        <v>63.96</v>
      </c>
    </row>
    <row r="4924" spans="2:6" ht="15.6" thickBot="1">
      <c r="B4924" s="87">
        <v>5441.17</v>
      </c>
      <c r="C4924" s="88">
        <v>0</v>
      </c>
      <c r="D4924" s="88">
        <v>0</v>
      </c>
      <c r="E4924" s="88">
        <v>0</v>
      </c>
      <c r="F4924" s="89">
        <v>64.010000000000005</v>
      </c>
    </row>
    <row r="4925" spans="2:6" ht="15.6" thickBot="1">
      <c r="B4925" s="82">
        <v>5410.17</v>
      </c>
      <c r="C4925" s="86">
        <v>0</v>
      </c>
      <c r="D4925" s="86">
        <v>0</v>
      </c>
      <c r="E4925" s="86">
        <v>0</v>
      </c>
      <c r="F4925" s="83">
        <v>64.069999999999993</v>
      </c>
    </row>
    <row r="4926" spans="2:6" ht="15.6" thickBot="1">
      <c r="B4926" s="87">
        <v>5379.17</v>
      </c>
      <c r="C4926" s="88">
        <v>0</v>
      </c>
      <c r="D4926" s="88">
        <v>0</v>
      </c>
      <c r="E4926" s="88">
        <v>0</v>
      </c>
      <c r="F4926" s="89">
        <v>64.12</v>
      </c>
    </row>
    <row r="4927" spans="2:6" ht="15.6" thickBot="1">
      <c r="B4927" s="82">
        <v>5348.17</v>
      </c>
      <c r="C4927" s="86">
        <v>0</v>
      </c>
      <c r="D4927" s="86">
        <v>0</v>
      </c>
      <c r="E4927" s="86">
        <v>0</v>
      </c>
      <c r="F4927" s="83">
        <v>64.180000000000007</v>
      </c>
    </row>
    <row r="4928" spans="2:6" ht="15.6" thickBot="1">
      <c r="B4928" s="87">
        <v>5317.17</v>
      </c>
      <c r="C4928" s="88">
        <v>0</v>
      </c>
      <c r="D4928" s="88">
        <v>0</v>
      </c>
      <c r="E4928" s="88">
        <v>0</v>
      </c>
      <c r="F4928" s="89">
        <v>64.23</v>
      </c>
    </row>
    <row r="4929" spans="2:6" ht="15.6" thickBot="1">
      <c r="B4929" s="82">
        <v>5286.17</v>
      </c>
      <c r="C4929" s="86">
        <v>0</v>
      </c>
      <c r="D4929" s="86">
        <v>0</v>
      </c>
      <c r="E4929" s="86">
        <v>0</v>
      </c>
      <c r="F4929" s="83">
        <v>64.28</v>
      </c>
    </row>
    <row r="4930" spans="2:6" ht="15.6" thickBot="1">
      <c r="B4930" s="87">
        <v>5255.17</v>
      </c>
      <c r="C4930" s="88">
        <v>0</v>
      </c>
      <c r="D4930" s="88">
        <v>0</v>
      </c>
      <c r="E4930" s="88">
        <v>0</v>
      </c>
      <c r="F4930" s="89">
        <v>64.34</v>
      </c>
    </row>
    <row r="4931" spans="2:6" ht="15.6" thickBot="1">
      <c r="B4931" s="82">
        <v>5224.17</v>
      </c>
      <c r="C4931" s="86">
        <v>0</v>
      </c>
      <c r="D4931" s="86">
        <v>0</v>
      </c>
      <c r="E4931" s="86">
        <v>0</v>
      </c>
      <c r="F4931" s="83">
        <v>64.39</v>
      </c>
    </row>
    <row r="4932" spans="2:6" ht="15.6" thickBot="1">
      <c r="B4932" s="87">
        <v>5193.17</v>
      </c>
      <c r="C4932" s="88">
        <v>0</v>
      </c>
      <c r="D4932" s="88">
        <v>0</v>
      </c>
      <c r="E4932" s="88">
        <v>0</v>
      </c>
      <c r="F4932" s="89">
        <v>64.45</v>
      </c>
    </row>
    <row r="4933" spans="2:6" ht="15.6" thickBot="1">
      <c r="B4933" s="82">
        <v>5162.17</v>
      </c>
      <c r="C4933" s="86">
        <v>0</v>
      </c>
      <c r="D4933" s="86">
        <v>0</v>
      </c>
      <c r="E4933" s="86">
        <v>0</v>
      </c>
      <c r="F4933" s="83">
        <v>64.5</v>
      </c>
    </row>
    <row r="4934" spans="2:6" ht="15.6" thickBot="1">
      <c r="B4934" s="87">
        <v>5131.17</v>
      </c>
      <c r="C4934" s="88">
        <v>0</v>
      </c>
      <c r="D4934" s="88">
        <v>0</v>
      </c>
      <c r="E4934" s="88">
        <v>0</v>
      </c>
      <c r="F4934" s="89">
        <v>64.55</v>
      </c>
    </row>
    <row r="4935" spans="2:6" ht="15.6" thickBot="1">
      <c r="B4935" s="82">
        <v>5100.17</v>
      </c>
      <c r="C4935" s="86">
        <v>0</v>
      </c>
      <c r="D4935" s="86">
        <v>0</v>
      </c>
      <c r="E4935" s="86">
        <v>0</v>
      </c>
      <c r="F4935" s="83">
        <v>64.61</v>
      </c>
    </row>
    <row r="4936" spans="2:6" ht="15.6" thickBot="1">
      <c r="B4936" s="87">
        <v>5069.17</v>
      </c>
      <c r="C4936" s="88">
        <v>0</v>
      </c>
      <c r="D4936" s="88">
        <v>0</v>
      </c>
      <c r="E4936" s="88">
        <v>0</v>
      </c>
      <c r="F4936" s="89">
        <v>64.66</v>
      </c>
    </row>
    <row r="4937" spans="2:6" ht="15.6" thickBot="1">
      <c r="B4937" s="82">
        <v>5038.17</v>
      </c>
      <c r="C4937" s="86">
        <v>0</v>
      </c>
      <c r="D4937" s="86">
        <v>0</v>
      </c>
      <c r="E4937" s="86">
        <v>0</v>
      </c>
      <c r="F4937" s="83">
        <v>64.72</v>
      </c>
    </row>
    <row r="4938" spans="2:6" ht="15.6" thickBot="1">
      <c r="B4938" s="87">
        <v>5007.17</v>
      </c>
      <c r="C4938" s="88">
        <v>0</v>
      </c>
      <c r="D4938" s="88">
        <v>0</v>
      </c>
      <c r="E4938" s="88">
        <v>0</v>
      </c>
      <c r="F4938" s="89">
        <v>64.77</v>
      </c>
    </row>
    <row r="4939" spans="2:6" ht="15.6" thickBot="1">
      <c r="B4939" s="82">
        <v>4976.17</v>
      </c>
      <c r="C4939" s="86">
        <v>0</v>
      </c>
      <c r="D4939" s="86">
        <v>0</v>
      </c>
      <c r="E4939" s="86">
        <v>0</v>
      </c>
      <c r="F4939" s="83">
        <v>64.819999999999993</v>
      </c>
    </row>
    <row r="4940" spans="2:6" ht="15.6" thickBot="1">
      <c r="B4940" s="87">
        <v>4945.17</v>
      </c>
      <c r="C4940" s="88">
        <v>0</v>
      </c>
      <c r="D4940" s="88">
        <v>0</v>
      </c>
      <c r="E4940" s="88">
        <v>0</v>
      </c>
      <c r="F4940" s="89">
        <v>64.88</v>
      </c>
    </row>
    <row r="4941" spans="2:6" ht="15.6" thickBot="1">
      <c r="B4941" s="82">
        <v>4914.17</v>
      </c>
      <c r="C4941" s="86">
        <v>0</v>
      </c>
      <c r="D4941" s="86">
        <v>0</v>
      </c>
      <c r="E4941" s="86">
        <v>0</v>
      </c>
      <c r="F4941" s="83">
        <v>64.930000000000007</v>
      </c>
    </row>
    <row r="4942" spans="2:6" ht="15.6" thickBot="1">
      <c r="B4942" s="87">
        <v>4883.17</v>
      </c>
      <c r="C4942" s="88">
        <v>0</v>
      </c>
      <c r="D4942" s="88">
        <v>0</v>
      </c>
      <c r="E4942" s="88">
        <v>0</v>
      </c>
      <c r="F4942" s="89">
        <v>64.989999999999995</v>
      </c>
    </row>
    <row r="4943" spans="2:6" ht="15.6" thickBot="1">
      <c r="B4943" s="82">
        <v>4852.17</v>
      </c>
      <c r="C4943" s="86">
        <v>0</v>
      </c>
      <c r="D4943" s="86">
        <v>0</v>
      </c>
      <c r="E4943" s="86">
        <v>0</v>
      </c>
      <c r="F4943" s="83">
        <v>65.040000000000006</v>
      </c>
    </row>
    <row r="4944" spans="2:6" ht="15.6" thickBot="1">
      <c r="B4944" s="87">
        <v>4821.17</v>
      </c>
      <c r="C4944" s="88">
        <v>0</v>
      </c>
      <c r="D4944" s="88">
        <v>0</v>
      </c>
      <c r="E4944" s="88">
        <v>0</v>
      </c>
      <c r="F4944" s="89">
        <v>65.09</v>
      </c>
    </row>
    <row r="4945" spans="2:6" ht="15.6" thickBot="1">
      <c r="B4945" s="82">
        <v>4790.17</v>
      </c>
      <c r="C4945" s="86">
        <v>0</v>
      </c>
      <c r="D4945" s="86">
        <v>0</v>
      </c>
      <c r="E4945" s="86">
        <v>0</v>
      </c>
      <c r="F4945" s="83">
        <v>65.150000000000006</v>
      </c>
    </row>
    <row r="4946" spans="2:6" ht="15.6" thickBot="1">
      <c r="B4946" s="87">
        <v>4759.17</v>
      </c>
      <c r="C4946" s="88">
        <v>0</v>
      </c>
      <c r="D4946" s="88">
        <v>0</v>
      </c>
      <c r="E4946" s="88">
        <v>0</v>
      </c>
      <c r="F4946" s="89">
        <v>65.2</v>
      </c>
    </row>
    <row r="4947" spans="2:6" ht="15.6" thickBot="1">
      <c r="B4947" s="82">
        <v>4728.17</v>
      </c>
      <c r="C4947" s="86">
        <v>0</v>
      </c>
      <c r="D4947" s="86">
        <v>0</v>
      </c>
      <c r="E4947" s="86">
        <v>0</v>
      </c>
      <c r="F4947" s="83">
        <v>65.260000000000005</v>
      </c>
    </row>
    <row r="4948" spans="2:6" ht="15.6" thickBot="1">
      <c r="B4948" s="87">
        <v>4697.17</v>
      </c>
      <c r="C4948" s="88">
        <v>0</v>
      </c>
      <c r="D4948" s="88">
        <v>0</v>
      </c>
      <c r="E4948" s="88">
        <v>0</v>
      </c>
      <c r="F4948" s="89">
        <v>65.31</v>
      </c>
    </row>
    <row r="4949" spans="2:6" ht="15.6" thickBot="1">
      <c r="B4949" s="82">
        <v>4666.17</v>
      </c>
      <c r="C4949" s="86">
        <v>0</v>
      </c>
      <c r="D4949" s="86">
        <v>0</v>
      </c>
      <c r="E4949" s="86">
        <v>0</v>
      </c>
      <c r="F4949" s="83">
        <v>65.36</v>
      </c>
    </row>
    <row r="4950" spans="2:6" ht="15.6" thickBot="1">
      <c r="B4950" s="87">
        <v>4635.17</v>
      </c>
      <c r="C4950" s="88">
        <v>0</v>
      </c>
      <c r="D4950" s="88">
        <v>0</v>
      </c>
      <c r="E4950" s="88">
        <v>0</v>
      </c>
      <c r="F4950" s="89">
        <v>65.42</v>
      </c>
    </row>
    <row r="4951" spans="2:6" ht="15.6" thickBot="1">
      <c r="B4951" s="82">
        <v>4604.17</v>
      </c>
      <c r="C4951" s="86">
        <v>0</v>
      </c>
      <c r="D4951" s="86">
        <v>0</v>
      </c>
      <c r="E4951" s="86">
        <v>0</v>
      </c>
      <c r="F4951" s="83">
        <v>65.47</v>
      </c>
    </row>
    <row r="4952" spans="2:6" ht="15.6" thickBot="1">
      <c r="B4952" s="87">
        <v>4573.17</v>
      </c>
      <c r="C4952" s="88">
        <v>0</v>
      </c>
      <c r="D4952" s="88">
        <v>0</v>
      </c>
      <c r="E4952" s="88">
        <v>0</v>
      </c>
      <c r="F4952" s="89">
        <v>65.52</v>
      </c>
    </row>
    <row r="4953" spans="2:6" ht="15.6" thickBot="1">
      <c r="B4953" s="82">
        <v>4542.17</v>
      </c>
      <c r="C4953" s="86">
        <v>0</v>
      </c>
      <c r="D4953" s="86">
        <v>0</v>
      </c>
      <c r="E4953" s="86">
        <v>0</v>
      </c>
      <c r="F4953" s="83">
        <v>65.58</v>
      </c>
    </row>
    <row r="4954" spans="2:6" ht="15.6" thickBot="1">
      <c r="B4954" s="87">
        <v>4511.17</v>
      </c>
      <c r="C4954" s="88">
        <v>0</v>
      </c>
      <c r="D4954" s="88">
        <v>0</v>
      </c>
      <c r="E4954" s="88">
        <v>0</v>
      </c>
      <c r="F4954" s="89">
        <v>65.63</v>
      </c>
    </row>
    <row r="4955" spans="2:6" ht="15.6" thickBot="1">
      <c r="B4955" s="82">
        <v>4480.17</v>
      </c>
      <c r="C4955" s="86">
        <v>0</v>
      </c>
      <c r="D4955" s="86">
        <v>0</v>
      </c>
      <c r="E4955" s="86">
        <v>0</v>
      </c>
      <c r="F4955" s="83">
        <v>65.680000000000007</v>
      </c>
    </row>
    <row r="4956" spans="2:6" ht="15.6" thickBot="1">
      <c r="B4956" s="87">
        <v>4449.17</v>
      </c>
      <c r="C4956" s="88">
        <v>0</v>
      </c>
      <c r="D4956" s="88">
        <v>0</v>
      </c>
      <c r="E4956" s="88">
        <v>0</v>
      </c>
      <c r="F4956" s="89">
        <v>65.739999999999995</v>
      </c>
    </row>
    <row r="4957" spans="2:6" ht="15.6" thickBot="1">
      <c r="B4957" s="82">
        <v>4418.17</v>
      </c>
      <c r="C4957" s="86">
        <v>0</v>
      </c>
      <c r="D4957" s="86">
        <v>0</v>
      </c>
      <c r="E4957" s="86">
        <v>0</v>
      </c>
      <c r="F4957" s="83">
        <v>65.790000000000006</v>
      </c>
    </row>
    <row r="4958" spans="2:6" ht="15.6" thickBot="1">
      <c r="B4958" s="87">
        <v>4387.17</v>
      </c>
      <c r="C4958" s="88">
        <v>0</v>
      </c>
      <c r="D4958" s="88">
        <v>0</v>
      </c>
      <c r="E4958" s="88">
        <v>0</v>
      </c>
      <c r="F4958" s="89">
        <v>65.84</v>
      </c>
    </row>
    <row r="4959" spans="2:6" ht="15.6" thickBot="1">
      <c r="B4959" s="82">
        <v>4356.17</v>
      </c>
      <c r="C4959" s="86">
        <v>0</v>
      </c>
      <c r="D4959" s="86">
        <v>0</v>
      </c>
      <c r="E4959" s="86">
        <v>0</v>
      </c>
      <c r="F4959" s="83">
        <v>65.900000000000006</v>
      </c>
    </row>
    <row r="4960" spans="2:6" ht="15.6" thickBot="1">
      <c r="B4960" s="87">
        <v>4325.17</v>
      </c>
      <c r="C4960" s="88">
        <v>0</v>
      </c>
      <c r="D4960" s="88">
        <v>0</v>
      </c>
      <c r="E4960" s="88">
        <v>0</v>
      </c>
      <c r="F4960" s="89">
        <v>65.95</v>
      </c>
    </row>
    <row r="4961" spans="2:6" ht="15.6" thickBot="1">
      <c r="B4961" s="82">
        <v>4294.17</v>
      </c>
      <c r="C4961" s="86">
        <v>0</v>
      </c>
      <c r="D4961" s="86">
        <v>0</v>
      </c>
      <c r="E4961" s="86">
        <v>0</v>
      </c>
      <c r="F4961" s="83">
        <v>66</v>
      </c>
    </row>
    <row r="4962" spans="2:6" ht="15.6" thickBot="1">
      <c r="B4962" s="87">
        <v>4263.17</v>
      </c>
      <c r="C4962" s="88">
        <v>0</v>
      </c>
      <c r="D4962" s="88">
        <v>0</v>
      </c>
      <c r="E4962" s="88">
        <v>0</v>
      </c>
      <c r="F4962" s="89">
        <v>66.06</v>
      </c>
    </row>
    <row r="4963" spans="2:6" ht="15.6" thickBot="1">
      <c r="B4963" s="82">
        <v>4232.17</v>
      </c>
      <c r="C4963" s="86">
        <v>0</v>
      </c>
      <c r="D4963" s="86">
        <v>0</v>
      </c>
      <c r="E4963" s="86">
        <v>0</v>
      </c>
      <c r="F4963" s="83">
        <v>66.11</v>
      </c>
    </row>
    <row r="4964" spans="2:6" ht="15.6" thickBot="1">
      <c r="B4964" s="87">
        <v>4201.17</v>
      </c>
      <c r="C4964" s="88">
        <v>0</v>
      </c>
      <c r="D4964" s="88">
        <v>0</v>
      </c>
      <c r="E4964" s="88">
        <v>0</v>
      </c>
      <c r="F4964" s="89">
        <v>66.16</v>
      </c>
    </row>
    <row r="4965" spans="2:6" ht="15.6" thickBot="1">
      <c r="B4965" s="82">
        <v>4170.17</v>
      </c>
      <c r="C4965" s="86">
        <v>0</v>
      </c>
      <c r="D4965" s="86">
        <v>0</v>
      </c>
      <c r="E4965" s="86">
        <v>0</v>
      </c>
      <c r="F4965" s="83">
        <v>66.22</v>
      </c>
    </row>
    <row r="4966" spans="2:6" ht="15.6" thickBot="1">
      <c r="B4966" s="87">
        <v>4139.17</v>
      </c>
      <c r="C4966" s="88">
        <v>0</v>
      </c>
      <c r="D4966" s="88">
        <v>0</v>
      </c>
      <c r="E4966" s="88">
        <v>0</v>
      </c>
      <c r="F4966" s="89">
        <v>66.27</v>
      </c>
    </row>
    <row r="4967" spans="2:6" ht="15.6" thickBot="1">
      <c r="B4967" s="82">
        <v>4108.17</v>
      </c>
      <c r="C4967" s="86">
        <v>0</v>
      </c>
      <c r="D4967" s="86">
        <v>0</v>
      </c>
      <c r="E4967" s="86">
        <v>0</v>
      </c>
      <c r="F4967" s="83">
        <v>66.319999999999993</v>
      </c>
    </row>
    <row r="4968" spans="2:6" ht="15.6" thickBot="1">
      <c r="B4968" s="87">
        <v>4077.17</v>
      </c>
      <c r="C4968" s="88">
        <v>0</v>
      </c>
      <c r="D4968" s="88">
        <v>0</v>
      </c>
      <c r="E4968" s="88">
        <v>0</v>
      </c>
      <c r="F4968" s="89">
        <v>66.38</v>
      </c>
    </row>
    <row r="4969" spans="2:6" ht="15.6" thickBot="1">
      <c r="B4969" s="82">
        <v>4046.17</v>
      </c>
      <c r="C4969" s="86">
        <v>0</v>
      </c>
      <c r="D4969" s="86">
        <v>0</v>
      </c>
      <c r="E4969" s="86">
        <v>0</v>
      </c>
      <c r="F4969" s="83">
        <v>66.430000000000007</v>
      </c>
    </row>
    <row r="4970" spans="2:6" ht="15.6" thickBot="1">
      <c r="B4970" s="87">
        <v>4015.17</v>
      </c>
      <c r="C4970" s="88">
        <v>0</v>
      </c>
      <c r="D4970" s="88">
        <v>0</v>
      </c>
      <c r="E4970" s="88">
        <v>0</v>
      </c>
      <c r="F4970" s="89">
        <v>66.48</v>
      </c>
    </row>
    <row r="4971" spans="2:6" ht="15.6" thickBot="1">
      <c r="B4971" s="82">
        <v>3984.17</v>
      </c>
      <c r="C4971" s="86">
        <v>0</v>
      </c>
      <c r="D4971" s="86">
        <v>0</v>
      </c>
      <c r="E4971" s="86">
        <v>0</v>
      </c>
      <c r="F4971" s="83">
        <v>66.540000000000006</v>
      </c>
    </row>
    <row r="4972" spans="2:6" ht="15.6" thickBot="1">
      <c r="B4972" s="87">
        <v>3953.17</v>
      </c>
      <c r="C4972" s="88">
        <v>0</v>
      </c>
      <c r="D4972" s="88">
        <v>0</v>
      </c>
      <c r="E4972" s="88">
        <v>0</v>
      </c>
      <c r="F4972" s="89">
        <v>66.59</v>
      </c>
    </row>
    <row r="4973" spans="2:6" ht="15.6" thickBot="1">
      <c r="B4973" s="82">
        <v>3922.17</v>
      </c>
      <c r="C4973" s="86">
        <v>0</v>
      </c>
      <c r="D4973" s="86">
        <v>0</v>
      </c>
      <c r="E4973" s="86">
        <v>0</v>
      </c>
      <c r="F4973" s="83">
        <v>66.64</v>
      </c>
    </row>
    <row r="4974" spans="2:6" ht="15.6" thickBot="1">
      <c r="B4974" s="87">
        <v>3891.17</v>
      </c>
      <c r="C4974" s="88">
        <v>0</v>
      </c>
      <c r="D4974" s="88">
        <v>0</v>
      </c>
      <c r="E4974" s="88">
        <v>0</v>
      </c>
      <c r="F4974" s="89">
        <v>66.69</v>
      </c>
    </row>
    <row r="4975" spans="2:6" ht="15.6" thickBot="1">
      <c r="B4975" s="82">
        <v>3860.17</v>
      </c>
      <c r="C4975" s="86">
        <v>0</v>
      </c>
      <c r="D4975" s="86">
        <v>0</v>
      </c>
      <c r="E4975" s="86">
        <v>0</v>
      </c>
      <c r="F4975" s="83">
        <v>66.75</v>
      </c>
    </row>
    <row r="4976" spans="2:6" ht="15.6" thickBot="1">
      <c r="B4976" s="87">
        <v>3829.17</v>
      </c>
      <c r="C4976" s="88">
        <v>0</v>
      </c>
      <c r="D4976" s="88">
        <v>0</v>
      </c>
      <c r="E4976" s="88">
        <v>0</v>
      </c>
      <c r="F4976" s="89">
        <v>66.8</v>
      </c>
    </row>
    <row r="4977" spans="2:6" ht="15.6" thickBot="1">
      <c r="B4977" s="82">
        <v>3798.17</v>
      </c>
      <c r="C4977" s="86">
        <v>0</v>
      </c>
      <c r="D4977" s="86">
        <v>0</v>
      </c>
      <c r="E4977" s="86">
        <v>0</v>
      </c>
      <c r="F4977" s="83">
        <v>66.849999999999994</v>
      </c>
    </row>
    <row r="4978" spans="2:6" ht="15.6" thickBot="1">
      <c r="B4978" s="87">
        <v>3767.17</v>
      </c>
      <c r="C4978" s="88">
        <v>0</v>
      </c>
      <c r="D4978" s="88">
        <v>0</v>
      </c>
      <c r="E4978" s="88">
        <v>0</v>
      </c>
      <c r="F4978" s="89">
        <v>66.900000000000006</v>
      </c>
    </row>
    <row r="4979" spans="2:6" ht="15.6" thickBot="1">
      <c r="B4979" s="82">
        <v>3736.17</v>
      </c>
      <c r="C4979" s="86">
        <v>0</v>
      </c>
      <c r="D4979" s="86">
        <v>0</v>
      </c>
      <c r="E4979" s="86">
        <v>0</v>
      </c>
      <c r="F4979" s="83">
        <v>66.959999999999994</v>
      </c>
    </row>
    <row r="4980" spans="2:6" ht="15.6" thickBot="1">
      <c r="B4980" s="87">
        <v>3705.17</v>
      </c>
      <c r="C4980" s="88">
        <v>0</v>
      </c>
      <c r="D4980" s="88">
        <v>0</v>
      </c>
      <c r="E4980" s="88">
        <v>0</v>
      </c>
      <c r="F4980" s="89">
        <v>67.010000000000005</v>
      </c>
    </row>
    <row r="4981" spans="2:6" ht="15.6" thickBot="1">
      <c r="B4981" s="82">
        <v>3674.17</v>
      </c>
      <c r="C4981" s="86">
        <v>0</v>
      </c>
      <c r="D4981" s="86">
        <v>0</v>
      </c>
      <c r="E4981" s="86">
        <v>0</v>
      </c>
      <c r="F4981" s="83">
        <v>67.06</v>
      </c>
    </row>
    <row r="4982" spans="2:6" ht="15.6" thickBot="1">
      <c r="B4982" s="87">
        <v>3643.17</v>
      </c>
      <c r="C4982" s="88">
        <v>0</v>
      </c>
      <c r="D4982" s="88">
        <v>0</v>
      </c>
      <c r="E4982" s="88">
        <v>0</v>
      </c>
      <c r="F4982" s="89">
        <v>30.19</v>
      </c>
    </row>
    <row r="4983" spans="2:6" ht="15.6" thickBot="1">
      <c r="B4983" s="82">
        <v>3612.17</v>
      </c>
      <c r="C4983" s="86">
        <v>0</v>
      </c>
      <c r="D4983" s="86">
        <v>0</v>
      </c>
      <c r="E4983" s="86">
        <v>0</v>
      </c>
      <c r="F4983" s="83">
        <v>138.66</v>
      </c>
    </row>
    <row r="4984" spans="2:6" ht="15.6" thickBot="1">
      <c r="B4984" s="87">
        <v>3581.17</v>
      </c>
      <c r="C4984" s="88">
        <v>0</v>
      </c>
      <c r="D4984" s="88">
        <v>0</v>
      </c>
      <c r="E4984" s="88">
        <v>0</v>
      </c>
      <c r="F4984" s="89">
        <v>272.33</v>
      </c>
    </row>
    <row r="4985" spans="2:6" ht="15.6" thickBot="1">
      <c r="B4985" s="82">
        <v>3550.17</v>
      </c>
      <c r="C4985" s="86">
        <v>0</v>
      </c>
      <c r="D4985" s="86">
        <v>0</v>
      </c>
      <c r="E4985" s="86">
        <v>0</v>
      </c>
      <c r="F4985" s="83">
        <v>273.13</v>
      </c>
    </row>
    <row r="4986" spans="2:6" ht="15.6" thickBot="1">
      <c r="B4986" s="87">
        <v>3519.17</v>
      </c>
      <c r="C4986" s="88">
        <v>0</v>
      </c>
      <c r="D4986" s="88">
        <v>0</v>
      </c>
      <c r="E4986" s="88">
        <v>0</v>
      </c>
      <c r="F4986" s="89">
        <v>274.36</v>
      </c>
    </row>
    <row r="4987" spans="2:6" ht="15.6" thickBot="1">
      <c r="B4987" s="82">
        <v>3488.17</v>
      </c>
      <c r="C4987" s="86">
        <v>0</v>
      </c>
      <c r="D4987" s="86">
        <v>0</v>
      </c>
      <c r="E4987" s="86">
        <v>0</v>
      </c>
      <c r="F4987" s="83">
        <v>276</v>
      </c>
    </row>
    <row r="4988" spans="2:6" ht="15.6" thickBot="1">
      <c r="B4988" s="87">
        <v>3457.17</v>
      </c>
      <c r="C4988" s="88">
        <v>0</v>
      </c>
      <c r="D4988" s="88">
        <v>0</v>
      </c>
      <c r="E4988" s="88">
        <v>0</v>
      </c>
      <c r="F4988" s="89">
        <v>277.2</v>
      </c>
    </row>
    <row r="4989" spans="2:6" ht="15.6" thickBot="1">
      <c r="B4989" s="82">
        <v>3426.17</v>
      </c>
      <c r="C4989" s="86">
        <v>0</v>
      </c>
      <c r="D4989" s="86">
        <v>0</v>
      </c>
      <c r="E4989" s="86">
        <v>0</v>
      </c>
      <c r="F4989" s="83">
        <v>278.64</v>
      </c>
    </row>
    <row r="4990" spans="2:6" ht="15.6" thickBot="1">
      <c r="B4990" s="87">
        <v>3395.17</v>
      </c>
      <c r="C4990" s="88">
        <v>0</v>
      </c>
      <c r="D4990" s="88">
        <v>0</v>
      </c>
      <c r="E4990" s="88">
        <v>0</v>
      </c>
      <c r="F4990" s="89">
        <v>280.73</v>
      </c>
    </row>
    <row r="4991" spans="2:6" ht="15.6" thickBot="1">
      <c r="B4991" s="82">
        <v>3364.17</v>
      </c>
      <c r="C4991" s="86">
        <v>0</v>
      </c>
      <c r="D4991" s="86">
        <v>0</v>
      </c>
      <c r="E4991" s="86">
        <v>0</v>
      </c>
      <c r="F4991" s="83">
        <v>282.47000000000003</v>
      </c>
    </row>
    <row r="4992" spans="2:6" ht="15.6" thickBot="1">
      <c r="B4992" s="87">
        <v>3333.17</v>
      </c>
      <c r="C4992" s="88">
        <v>0</v>
      </c>
      <c r="D4992" s="88">
        <v>0</v>
      </c>
      <c r="E4992" s="88">
        <v>0</v>
      </c>
      <c r="F4992" s="89">
        <v>284.33999999999997</v>
      </c>
    </row>
    <row r="4993" spans="2:6" ht="15.6" thickBot="1">
      <c r="B4993" s="82">
        <v>3302.17</v>
      </c>
      <c r="C4993" s="86">
        <v>0</v>
      </c>
      <c r="D4993" s="86">
        <v>0</v>
      </c>
      <c r="E4993" s="86">
        <v>0</v>
      </c>
      <c r="F4993" s="83">
        <v>286.56</v>
      </c>
    </row>
    <row r="4994" spans="2:6" ht="15.6" thickBot="1">
      <c r="B4994" s="87">
        <v>3271.17</v>
      </c>
      <c r="C4994" s="88">
        <v>0</v>
      </c>
      <c r="D4994" s="88">
        <v>0</v>
      </c>
      <c r="E4994" s="88">
        <v>0</v>
      </c>
      <c r="F4994" s="89">
        <v>288.75</v>
      </c>
    </row>
    <row r="4995" spans="2:6" ht="15.6" thickBot="1">
      <c r="B4995" s="82">
        <v>3240.17</v>
      </c>
      <c r="C4995" s="86">
        <v>0</v>
      </c>
      <c r="D4995" s="86">
        <v>0</v>
      </c>
      <c r="E4995" s="86">
        <v>0</v>
      </c>
      <c r="F4995" s="83">
        <v>290.89</v>
      </c>
    </row>
    <row r="4996" spans="2:6" ht="15.6" thickBot="1">
      <c r="B4996" s="87">
        <v>3209.17</v>
      </c>
      <c r="C4996" s="88">
        <v>0</v>
      </c>
      <c r="D4996" s="88">
        <v>0</v>
      </c>
      <c r="E4996" s="88">
        <v>0</v>
      </c>
      <c r="F4996" s="89">
        <v>293.33999999999997</v>
      </c>
    </row>
    <row r="4997" spans="2:6" ht="15.6" thickBot="1">
      <c r="B4997" s="82">
        <v>3178.17</v>
      </c>
      <c r="C4997" s="86">
        <v>0</v>
      </c>
      <c r="D4997" s="86">
        <v>0</v>
      </c>
      <c r="E4997" s="86">
        <v>0</v>
      </c>
      <c r="F4997" s="83">
        <v>295.83999999999997</v>
      </c>
    </row>
    <row r="4998" spans="2:6" ht="15.6" thickBot="1">
      <c r="B4998" s="87">
        <v>3147.17</v>
      </c>
      <c r="C4998" s="88">
        <v>0</v>
      </c>
      <c r="D4998" s="88">
        <v>0</v>
      </c>
      <c r="E4998" s="88">
        <v>0</v>
      </c>
      <c r="F4998" s="89">
        <v>298.22000000000003</v>
      </c>
    </row>
    <row r="4999" spans="2:6" ht="15.6" thickBot="1">
      <c r="B4999" s="82">
        <v>3116.17</v>
      </c>
      <c r="C4999" s="86">
        <v>0</v>
      </c>
      <c r="D4999" s="86">
        <v>0</v>
      </c>
      <c r="E4999" s="86">
        <v>0</v>
      </c>
      <c r="F4999" s="83">
        <v>300.8</v>
      </c>
    </row>
    <row r="5000" spans="2:6" ht="15.6" thickBot="1">
      <c r="B5000" s="87">
        <v>3085.17</v>
      </c>
      <c r="C5000" s="88">
        <v>0</v>
      </c>
      <c r="D5000" s="88">
        <v>0</v>
      </c>
      <c r="E5000" s="88">
        <v>0</v>
      </c>
      <c r="F5000" s="89">
        <v>303.43</v>
      </c>
    </row>
    <row r="5001" spans="2:6" ht="15.6" thickBot="1">
      <c r="B5001" s="82">
        <v>3054.17</v>
      </c>
      <c r="C5001" s="86">
        <v>0</v>
      </c>
      <c r="D5001" s="86">
        <v>0</v>
      </c>
      <c r="E5001" s="86">
        <v>0</v>
      </c>
      <c r="F5001" s="83">
        <v>306.02999999999997</v>
      </c>
    </row>
    <row r="5002" spans="2:6" ht="15.6" thickBot="1">
      <c r="B5002" s="87">
        <v>3023.17</v>
      </c>
      <c r="C5002" s="88">
        <v>0</v>
      </c>
      <c r="D5002" s="88">
        <v>0</v>
      </c>
      <c r="E5002" s="88">
        <v>0</v>
      </c>
      <c r="F5002" s="89">
        <v>193.16</v>
      </c>
    </row>
    <row r="5003" spans="2:6" ht="15.6" thickBot="1">
      <c r="B5003" s="82">
        <v>2992.17</v>
      </c>
      <c r="C5003" s="86">
        <v>0</v>
      </c>
      <c r="D5003" s="86">
        <v>0</v>
      </c>
      <c r="E5003" s="86">
        <v>0</v>
      </c>
      <c r="F5003" s="83">
        <v>0.02</v>
      </c>
    </row>
    <row r="5004" spans="2:6" ht="15.6" thickBot="1">
      <c r="B5004" s="87">
        <v>2961.17</v>
      </c>
      <c r="C5004" s="88">
        <v>0</v>
      </c>
      <c r="D5004" s="88">
        <v>0</v>
      </c>
      <c r="E5004" s="88">
        <v>0</v>
      </c>
      <c r="F5004" s="89">
        <v>0.02</v>
      </c>
    </row>
    <row r="5005" spans="2:6" ht="15.6" thickBot="1">
      <c r="B5005" s="82">
        <v>2930.17</v>
      </c>
      <c r="C5005" s="86">
        <v>0</v>
      </c>
      <c r="D5005" s="86">
        <v>0</v>
      </c>
      <c r="E5005" s="86">
        <v>0</v>
      </c>
      <c r="F5005" s="83">
        <v>0.02</v>
      </c>
    </row>
    <row r="5006" spans="2:6" ht="15.6" thickBot="1">
      <c r="B5006" s="87">
        <v>2899.17</v>
      </c>
      <c r="C5006" s="88">
        <v>0</v>
      </c>
      <c r="D5006" s="88">
        <v>0</v>
      </c>
      <c r="E5006" s="88">
        <v>0</v>
      </c>
      <c r="F5006" s="89">
        <v>0.02</v>
      </c>
    </row>
    <row r="5007" spans="2:6" ht="15.6" thickBot="1">
      <c r="B5007" s="82">
        <v>2868.17</v>
      </c>
      <c r="C5007" s="86">
        <v>0</v>
      </c>
      <c r="D5007" s="86">
        <v>0</v>
      </c>
      <c r="E5007" s="86">
        <v>0</v>
      </c>
      <c r="F5007" s="83">
        <v>0.02</v>
      </c>
    </row>
    <row r="5008" spans="2:6" ht="15.6" thickBot="1">
      <c r="B5008" s="87">
        <v>2837.17</v>
      </c>
      <c r="C5008" s="88">
        <v>0</v>
      </c>
      <c r="D5008" s="88">
        <v>0</v>
      </c>
      <c r="E5008" s="88">
        <v>0</v>
      </c>
      <c r="F5008" s="89">
        <v>0.02</v>
      </c>
    </row>
    <row r="5009" spans="2:6" ht="15.6" thickBot="1">
      <c r="B5009" s="82">
        <v>2806.17</v>
      </c>
      <c r="C5009" s="86">
        <v>0</v>
      </c>
      <c r="D5009" s="86">
        <v>0</v>
      </c>
      <c r="E5009" s="86">
        <v>0</v>
      </c>
      <c r="F5009" s="83">
        <v>0.02</v>
      </c>
    </row>
    <row r="5010" spans="2:6" ht="15.6" thickBot="1">
      <c r="B5010" s="87">
        <v>2775.17</v>
      </c>
      <c r="C5010" s="88">
        <v>0</v>
      </c>
      <c r="D5010" s="88">
        <v>0</v>
      </c>
      <c r="E5010" s="88">
        <v>0</v>
      </c>
      <c r="F5010" s="89">
        <v>0.02</v>
      </c>
    </row>
    <row r="5011" spans="2:6" ht="15.6" thickBot="1">
      <c r="B5011" s="82">
        <v>2744.17</v>
      </c>
      <c r="C5011" s="86">
        <v>0</v>
      </c>
      <c r="D5011" s="86">
        <v>0</v>
      </c>
      <c r="E5011" s="86">
        <v>0</v>
      </c>
      <c r="F5011" s="83">
        <v>0.02</v>
      </c>
    </row>
    <row r="5012" spans="2:6" ht="15.6" thickBot="1">
      <c r="B5012" s="87">
        <v>2713.17</v>
      </c>
      <c r="C5012" s="88">
        <v>0</v>
      </c>
      <c r="D5012" s="88">
        <v>0</v>
      </c>
      <c r="E5012" s="88">
        <v>0</v>
      </c>
      <c r="F5012" s="89">
        <v>0.02</v>
      </c>
    </row>
    <row r="5013" spans="2:6" ht="15.6" thickBot="1">
      <c r="B5013" s="82">
        <v>2682.17</v>
      </c>
      <c r="C5013" s="86">
        <v>0</v>
      </c>
      <c r="D5013" s="86">
        <v>0</v>
      </c>
      <c r="E5013" s="86">
        <v>0</v>
      </c>
      <c r="F5013" s="83">
        <v>0.02</v>
      </c>
    </row>
    <row r="5014" spans="2:6" ht="15.6" thickBot="1">
      <c r="B5014" s="87">
        <v>2651.17</v>
      </c>
      <c r="C5014" s="88">
        <v>0</v>
      </c>
      <c r="D5014" s="88">
        <v>0</v>
      </c>
      <c r="E5014" s="88">
        <v>0</v>
      </c>
      <c r="F5014" s="89">
        <v>0.02</v>
      </c>
    </row>
    <row r="5015" spans="2:6" ht="15.6" thickBot="1">
      <c r="B5015" s="82">
        <v>2620.17</v>
      </c>
      <c r="C5015" s="86">
        <v>0</v>
      </c>
      <c r="D5015" s="86">
        <v>0</v>
      </c>
      <c r="E5015" s="86">
        <v>0</v>
      </c>
      <c r="F5015" s="83">
        <v>0.02</v>
      </c>
    </row>
    <row r="5016" spans="2:6" ht="15.6" thickBot="1">
      <c r="B5016" s="87">
        <v>2589.17</v>
      </c>
      <c r="C5016" s="88">
        <v>0</v>
      </c>
      <c r="D5016" s="88">
        <v>0</v>
      </c>
      <c r="E5016" s="88">
        <v>0</v>
      </c>
      <c r="F5016" s="89">
        <v>0.02</v>
      </c>
    </row>
    <row r="5017" spans="2:6" ht="15.6" thickBot="1">
      <c r="B5017" s="82">
        <v>2558.17</v>
      </c>
      <c r="C5017" s="86">
        <v>0</v>
      </c>
      <c r="D5017" s="86">
        <v>0</v>
      </c>
      <c r="E5017" s="86">
        <v>0</v>
      </c>
      <c r="F5017" s="83">
        <v>0.02</v>
      </c>
    </row>
    <row r="5018" spans="2:6" ht="15.6" thickBot="1">
      <c r="B5018" s="87">
        <v>2527.17</v>
      </c>
      <c r="C5018" s="88">
        <v>0</v>
      </c>
      <c r="D5018" s="88">
        <v>0</v>
      </c>
      <c r="E5018" s="88">
        <v>0</v>
      </c>
      <c r="F5018" s="89">
        <v>0.02</v>
      </c>
    </row>
    <row r="5019" spans="2:6" ht="15.6" thickBot="1">
      <c r="B5019" s="82">
        <v>2496.17</v>
      </c>
      <c r="C5019" s="86">
        <v>0</v>
      </c>
      <c r="D5019" s="86">
        <v>0</v>
      </c>
      <c r="E5019" s="86">
        <v>0</v>
      </c>
      <c r="F5019" s="83">
        <v>0.02</v>
      </c>
    </row>
    <row r="5020" spans="2:6" ht="15.6" thickBot="1">
      <c r="B5020" s="87">
        <v>2465.17</v>
      </c>
      <c r="C5020" s="88">
        <v>0</v>
      </c>
      <c r="D5020" s="88">
        <v>0</v>
      </c>
      <c r="E5020" s="88">
        <v>0</v>
      </c>
      <c r="F5020" s="89">
        <v>0.02</v>
      </c>
    </row>
    <row r="5021" spans="2:6" ht="15.6" thickBot="1">
      <c r="B5021" s="82">
        <v>2434.17</v>
      </c>
      <c r="C5021" s="86">
        <v>0</v>
      </c>
      <c r="D5021" s="86">
        <v>0</v>
      </c>
      <c r="E5021" s="86">
        <v>0</v>
      </c>
      <c r="F5021" s="83">
        <v>0.02</v>
      </c>
    </row>
    <row r="5022" spans="2:6" ht="15.6" thickBot="1">
      <c r="B5022" s="87">
        <v>2403.17</v>
      </c>
      <c r="C5022" s="88">
        <v>0</v>
      </c>
      <c r="D5022" s="88">
        <v>0</v>
      </c>
      <c r="E5022" s="88">
        <v>0</v>
      </c>
      <c r="F5022" s="89">
        <v>0.02</v>
      </c>
    </row>
    <row r="5023" spans="2:6" ht="15.6" thickBot="1">
      <c r="B5023" s="82">
        <v>2372.17</v>
      </c>
      <c r="C5023" s="86">
        <v>0</v>
      </c>
      <c r="D5023" s="86">
        <v>0</v>
      </c>
      <c r="E5023" s="86">
        <v>0</v>
      </c>
      <c r="F5023" s="83">
        <v>0.02</v>
      </c>
    </row>
    <row r="5024" spans="2:6" ht="15.6" thickBot="1">
      <c r="B5024" s="87">
        <v>2341.17</v>
      </c>
      <c r="C5024" s="88">
        <v>0</v>
      </c>
      <c r="D5024" s="88">
        <v>0</v>
      </c>
      <c r="E5024" s="88">
        <v>0</v>
      </c>
      <c r="F5024" s="89">
        <v>0.02</v>
      </c>
    </row>
    <row r="5025" spans="2:6" ht="15.6" thickBot="1">
      <c r="B5025" s="82">
        <v>2310.17</v>
      </c>
      <c r="C5025" s="86">
        <v>0</v>
      </c>
      <c r="D5025" s="86">
        <v>0</v>
      </c>
      <c r="E5025" s="86">
        <v>0</v>
      </c>
      <c r="F5025" s="83">
        <v>0.02</v>
      </c>
    </row>
    <row r="5026" spans="2:6" ht="15.6" thickBot="1">
      <c r="B5026" s="87">
        <v>2279.17</v>
      </c>
      <c r="C5026" s="88">
        <v>0</v>
      </c>
      <c r="D5026" s="88">
        <v>0</v>
      </c>
      <c r="E5026" s="88">
        <v>0</v>
      </c>
      <c r="F5026" s="89">
        <v>0.02</v>
      </c>
    </row>
    <row r="5027" spans="2:6" ht="15.6" thickBot="1">
      <c r="B5027" s="82">
        <v>2248.17</v>
      </c>
      <c r="C5027" s="86">
        <v>0</v>
      </c>
      <c r="D5027" s="86">
        <v>0</v>
      </c>
      <c r="E5027" s="86">
        <v>0</v>
      </c>
      <c r="F5027" s="83">
        <v>0.03</v>
      </c>
    </row>
    <row r="5028" spans="2:6" ht="15.6" thickBot="1">
      <c r="B5028" s="87">
        <v>2217.17</v>
      </c>
      <c r="C5028" s="88">
        <v>0</v>
      </c>
      <c r="D5028" s="88">
        <v>0</v>
      </c>
      <c r="E5028" s="88">
        <v>0</v>
      </c>
      <c r="F5028" s="89">
        <v>0.03</v>
      </c>
    </row>
    <row r="5029" spans="2:6" ht="15.6" thickBot="1">
      <c r="B5029" s="82">
        <v>2186.17</v>
      </c>
      <c r="C5029" s="86">
        <v>0</v>
      </c>
      <c r="D5029" s="86">
        <v>0</v>
      </c>
      <c r="E5029" s="86">
        <v>0</v>
      </c>
      <c r="F5029" s="83">
        <v>0.03</v>
      </c>
    </row>
    <row r="5030" spans="2:6" ht="15.6" thickBot="1">
      <c r="B5030" s="87">
        <v>2155.17</v>
      </c>
      <c r="C5030" s="88">
        <v>0</v>
      </c>
      <c r="D5030" s="88">
        <v>0</v>
      </c>
      <c r="E5030" s="88">
        <v>0</v>
      </c>
      <c r="F5030" s="89">
        <v>0.03</v>
      </c>
    </row>
    <row r="5031" spans="2:6" ht="15.6" thickBot="1">
      <c r="B5031" s="82">
        <v>2124.17</v>
      </c>
      <c r="C5031" s="86">
        <v>0</v>
      </c>
      <c r="D5031" s="86">
        <v>0</v>
      </c>
      <c r="E5031" s="86">
        <v>0</v>
      </c>
      <c r="F5031" s="83">
        <v>0.03</v>
      </c>
    </row>
    <row r="5032" spans="2:6" ht="15.6" thickBot="1">
      <c r="B5032" s="87">
        <v>2093.17</v>
      </c>
      <c r="C5032" s="88">
        <v>0</v>
      </c>
      <c r="D5032" s="88">
        <v>0</v>
      </c>
      <c r="E5032" s="88">
        <v>0</v>
      </c>
      <c r="F5032" s="89">
        <v>0.03</v>
      </c>
    </row>
    <row r="5033" spans="2:6" ht="15.6" thickBot="1">
      <c r="B5033" s="82">
        <v>2062.17</v>
      </c>
      <c r="C5033" s="86">
        <v>0</v>
      </c>
      <c r="D5033" s="86">
        <v>0</v>
      </c>
      <c r="E5033" s="86">
        <v>0</v>
      </c>
      <c r="F5033" s="83">
        <v>0.03</v>
      </c>
    </row>
    <row r="5034" spans="2:6" ht="15.6" thickBot="1">
      <c r="B5034" s="87">
        <v>2031.17</v>
      </c>
      <c r="C5034" s="88">
        <v>0</v>
      </c>
      <c r="D5034" s="88">
        <v>0</v>
      </c>
      <c r="E5034" s="88">
        <v>0</v>
      </c>
      <c r="F5034" s="89">
        <v>0.03</v>
      </c>
    </row>
    <row r="5035" spans="2:6" ht="15.6" thickBot="1">
      <c r="B5035" s="82">
        <v>2000.17</v>
      </c>
      <c r="C5035" s="86">
        <v>0</v>
      </c>
      <c r="D5035" s="86">
        <v>0</v>
      </c>
      <c r="E5035" s="86">
        <v>0</v>
      </c>
      <c r="F5035" s="83">
        <v>0.03</v>
      </c>
    </row>
    <row r="5036" spans="2:6" ht="15.6" thickBot="1">
      <c r="B5036" s="87">
        <v>1969.17</v>
      </c>
      <c r="C5036" s="88">
        <v>0</v>
      </c>
      <c r="D5036" s="88">
        <v>0</v>
      </c>
      <c r="E5036" s="88">
        <v>0</v>
      </c>
      <c r="F5036" s="89">
        <v>0.03</v>
      </c>
    </row>
    <row r="5037" spans="2:6" ht="15.6" thickBot="1">
      <c r="B5037" s="82">
        <v>1938.17</v>
      </c>
      <c r="C5037" s="86">
        <v>0</v>
      </c>
      <c r="D5037" s="86">
        <v>0</v>
      </c>
      <c r="E5037" s="86">
        <v>0</v>
      </c>
      <c r="F5037" s="83">
        <v>0.03</v>
      </c>
    </row>
    <row r="5038" spans="2:6" ht="15.6" thickBot="1">
      <c r="B5038" s="87">
        <v>1907.17</v>
      </c>
      <c r="C5038" s="88">
        <v>0</v>
      </c>
      <c r="D5038" s="88">
        <v>0</v>
      </c>
      <c r="E5038" s="88">
        <v>0</v>
      </c>
      <c r="F5038" s="89">
        <v>0.03</v>
      </c>
    </row>
    <row r="5039" spans="2:6" ht="15.6" thickBot="1">
      <c r="B5039" s="82">
        <v>1876.17</v>
      </c>
      <c r="C5039" s="86">
        <v>0</v>
      </c>
      <c r="D5039" s="86">
        <v>0</v>
      </c>
      <c r="E5039" s="86">
        <v>0</v>
      </c>
      <c r="F5039" s="83">
        <v>0.03</v>
      </c>
    </row>
    <row r="5040" spans="2:6" ht="15.6" thickBot="1">
      <c r="B5040" s="87">
        <v>1845.17</v>
      </c>
      <c r="C5040" s="88">
        <v>0</v>
      </c>
      <c r="D5040" s="88">
        <v>0</v>
      </c>
      <c r="E5040" s="88">
        <v>0</v>
      </c>
      <c r="F5040" s="89">
        <v>0.03</v>
      </c>
    </row>
    <row r="5041" spans="2:6" ht="15.6" thickBot="1">
      <c r="B5041" s="82">
        <v>1814.17</v>
      </c>
      <c r="C5041" s="86">
        <v>0</v>
      </c>
      <c r="D5041" s="86">
        <v>0</v>
      </c>
      <c r="E5041" s="86">
        <v>0</v>
      </c>
      <c r="F5041" s="83">
        <v>0.03</v>
      </c>
    </row>
    <row r="5042" spans="2:6" ht="15.6" thickBot="1">
      <c r="B5042" s="87">
        <v>1783.17</v>
      </c>
      <c r="C5042" s="88">
        <v>0</v>
      </c>
      <c r="D5042" s="88">
        <v>0</v>
      </c>
      <c r="E5042" s="88">
        <v>0</v>
      </c>
      <c r="F5042" s="89">
        <v>0.03</v>
      </c>
    </row>
    <row r="5043" spans="2:6" ht="15.6" thickBot="1">
      <c r="B5043" s="82">
        <v>1752.17</v>
      </c>
      <c r="C5043" s="86">
        <v>0</v>
      </c>
      <c r="D5043" s="86">
        <v>0</v>
      </c>
      <c r="E5043" s="86">
        <v>0</v>
      </c>
      <c r="F5043" s="83">
        <v>0.03</v>
      </c>
    </row>
    <row r="5044" spans="2:6" ht="15.6" thickBot="1">
      <c r="B5044" s="87">
        <v>1721.17</v>
      </c>
      <c r="C5044" s="88">
        <v>0</v>
      </c>
      <c r="D5044" s="88">
        <v>0</v>
      </c>
      <c r="E5044" s="88">
        <v>0</v>
      </c>
      <c r="F5044" s="89">
        <v>0.03</v>
      </c>
    </row>
    <row r="5045" spans="2:6" ht="15.6" thickBot="1">
      <c r="B5045" s="82">
        <v>1690.17</v>
      </c>
      <c r="C5045" s="86">
        <v>0</v>
      </c>
      <c r="D5045" s="86">
        <v>0</v>
      </c>
      <c r="E5045" s="86">
        <v>0</v>
      </c>
      <c r="F5045" s="83">
        <v>0.03</v>
      </c>
    </row>
    <row r="5046" spans="2:6" ht="15.6" thickBot="1">
      <c r="B5046" s="87">
        <v>1659.17</v>
      </c>
      <c r="C5046" s="88">
        <v>0</v>
      </c>
      <c r="D5046" s="88">
        <v>0</v>
      </c>
      <c r="E5046" s="88">
        <v>0</v>
      </c>
      <c r="F5046" s="89">
        <v>0.03</v>
      </c>
    </row>
    <row r="5047" spans="2:6" ht="15.6" thickBot="1">
      <c r="B5047" s="82">
        <v>1628.17</v>
      </c>
      <c r="C5047" s="86">
        <v>0</v>
      </c>
      <c r="D5047" s="86">
        <v>0</v>
      </c>
      <c r="E5047" s="86">
        <v>0</v>
      </c>
      <c r="F5047" s="83">
        <v>0.03</v>
      </c>
    </row>
    <row r="5048" spans="2:6" ht="15.6" thickBot="1">
      <c r="B5048" s="87">
        <v>1597.17</v>
      </c>
      <c r="C5048" s="88">
        <v>0</v>
      </c>
      <c r="D5048" s="88">
        <v>0</v>
      </c>
      <c r="E5048" s="88">
        <v>0</v>
      </c>
      <c r="F5048" s="89">
        <v>0.03</v>
      </c>
    </row>
    <row r="5049" spans="2:6" ht="15.6" thickBot="1">
      <c r="B5049" s="82">
        <v>1566.17</v>
      </c>
      <c r="C5049" s="86">
        <v>0</v>
      </c>
      <c r="D5049" s="86">
        <v>0</v>
      </c>
      <c r="E5049" s="86">
        <v>0</v>
      </c>
      <c r="F5049" s="83">
        <v>0.03</v>
      </c>
    </row>
    <row r="5050" spans="2:6" ht="15.6" thickBot="1">
      <c r="B5050" s="87">
        <v>1535.17</v>
      </c>
      <c r="C5050" s="88">
        <v>0</v>
      </c>
      <c r="D5050" s="88">
        <v>0</v>
      </c>
      <c r="E5050" s="88">
        <v>0</v>
      </c>
      <c r="F5050" s="89">
        <v>0.03</v>
      </c>
    </row>
    <row r="5051" spans="2:6" ht="15.6" thickBot="1">
      <c r="B5051" s="82">
        <v>1504.17</v>
      </c>
      <c r="C5051" s="86">
        <v>0</v>
      </c>
      <c r="D5051" s="86">
        <v>0</v>
      </c>
      <c r="E5051" s="86">
        <v>0</v>
      </c>
      <c r="F5051" s="83">
        <v>0.03</v>
      </c>
    </row>
    <row r="5052" spans="2:6" ht="15.6" thickBot="1">
      <c r="B5052" s="87">
        <v>1473.17</v>
      </c>
      <c r="C5052" s="88">
        <v>0</v>
      </c>
      <c r="D5052" s="88">
        <v>0</v>
      </c>
      <c r="E5052" s="88">
        <v>0</v>
      </c>
      <c r="F5052" s="89">
        <v>0.03</v>
      </c>
    </row>
    <row r="5053" spans="2:6" ht="15.6" thickBot="1">
      <c r="B5053" s="82">
        <v>1442.17</v>
      </c>
      <c r="C5053" s="86">
        <v>0</v>
      </c>
      <c r="D5053" s="86">
        <v>0</v>
      </c>
      <c r="E5053" s="86">
        <v>0</v>
      </c>
      <c r="F5053" s="83">
        <v>0.03</v>
      </c>
    </row>
    <row r="5054" spans="2:6" ht="15.6" thickBot="1">
      <c r="B5054" s="87">
        <v>1411.17</v>
      </c>
      <c r="C5054" s="88">
        <v>0</v>
      </c>
      <c r="D5054" s="88">
        <v>0</v>
      </c>
      <c r="E5054" s="88">
        <v>0</v>
      </c>
      <c r="F5054" s="89">
        <v>0.04</v>
      </c>
    </row>
    <row r="5055" spans="2:6" ht="15.6" thickBot="1">
      <c r="B5055" s="82">
        <v>1380.17</v>
      </c>
      <c r="C5055" s="86">
        <v>0</v>
      </c>
      <c r="D5055" s="86">
        <v>0</v>
      </c>
      <c r="E5055" s="86">
        <v>0</v>
      </c>
      <c r="F5055" s="83">
        <v>0.04</v>
      </c>
    </row>
    <row r="5056" spans="2:6" ht="15.6" thickBot="1">
      <c r="B5056" s="87">
        <v>1349.17</v>
      </c>
      <c r="C5056" s="88">
        <v>0</v>
      </c>
      <c r="D5056" s="88">
        <v>0</v>
      </c>
      <c r="E5056" s="88">
        <v>0</v>
      </c>
      <c r="F5056" s="89">
        <v>0.04</v>
      </c>
    </row>
    <row r="5057" spans="2:6" ht="15.6" thickBot="1">
      <c r="B5057" s="82">
        <v>1318.17</v>
      </c>
      <c r="C5057" s="86">
        <v>0</v>
      </c>
      <c r="D5057" s="86">
        <v>0</v>
      </c>
      <c r="E5057" s="86">
        <v>0</v>
      </c>
      <c r="F5057" s="83">
        <v>0.04</v>
      </c>
    </row>
    <row r="5058" spans="2:6" ht="15.6" thickBot="1">
      <c r="B5058" s="87">
        <v>1287.17</v>
      </c>
      <c r="C5058" s="88">
        <v>0</v>
      </c>
      <c r="D5058" s="88">
        <v>0</v>
      </c>
      <c r="E5058" s="88">
        <v>0</v>
      </c>
      <c r="F5058" s="89">
        <v>0.04</v>
      </c>
    </row>
    <row r="5059" spans="2:6" ht="15.6" thickBot="1">
      <c r="B5059" s="82">
        <v>1256.17</v>
      </c>
      <c r="C5059" s="86">
        <v>0</v>
      </c>
      <c r="D5059" s="86">
        <v>0</v>
      </c>
      <c r="E5059" s="86">
        <v>0</v>
      </c>
      <c r="F5059" s="83">
        <v>0.04</v>
      </c>
    </row>
    <row r="5060" spans="2:6" ht="15.6" thickBot="1">
      <c r="B5060" s="87">
        <v>1225.17</v>
      </c>
      <c r="C5060" s="88">
        <v>0</v>
      </c>
      <c r="D5060" s="88">
        <v>0</v>
      </c>
      <c r="E5060" s="88">
        <v>0</v>
      </c>
      <c r="F5060" s="89">
        <v>0.04</v>
      </c>
    </row>
    <row r="5061" spans="2:6" ht="15.6" thickBot="1">
      <c r="B5061" s="82">
        <v>1194.17</v>
      </c>
      <c r="C5061" s="86">
        <v>0</v>
      </c>
      <c r="D5061" s="86">
        <v>0</v>
      </c>
      <c r="E5061" s="86">
        <v>0</v>
      </c>
      <c r="F5061" s="83">
        <v>0.04</v>
      </c>
    </row>
    <row r="5062" spans="2:6" ht="15.6" thickBot="1">
      <c r="B5062" s="87">
        <v>1163.17</v>
      </c>
      <c r="C5062" s="88">
        <v>0</v>
      </c>
      <c r="D5062" s="88">
        <v>0</v>
      </c>
      <c r="E5062" s="88">
        <v>0</v>
      </c>
      <c r="F5062" s="89">
        <v>0.04</v>
      </c>
    </row>
    <row r="5063" spans="2:6" ht="15.6" thickBot="1">
      <c r="B5063" s="82">
        <v>1132.17</v>
      </c>
      <c r="C5063" s="86">
        <v>0</v>
      </c>
      <c r="D5063" s="86">
        <v>0</v>
      </c>
      <c r="E5063" s="86">
        <v>0</v>
      </c>
      <c r="F5063" s="83">
        <v>0.04</v>
      </c>
    </row>
    <row r="5064" spans="2:6" ht="15.6" thickBot="1">
      <c r="B5064" s="87">
        <v>1101.17</v>
      </c>
      <c r="C5064" s="88">
        <v>0</v>
      </c>
      <c r="D5064" s="88">
        <v>0</v>
      </c>
      <c r="E5064" s="88">
        <v>0</v>
      </c>
      <c r="F5064" s="89">
        <v>0.04</v>
      </c>
    </row>
    <row r="5065" spans="2:6" ht="15.6" thickBot="1">
      <c r="B5065" s="82">
        <v>1070.17</v>
      </c>
      <c r="C5065" s="86">
        <v>0</v>
      </c>
      <c r="D5065" s="86">
        <v>0</v>
      </c>
      <c r="E5065" s="86">
        <v>0</v>
      </c>
      <c r="F5065" s="83">
        <v>0.04</v>
      </c>
    </row>
    <row r="5066" spans="2:6" ht="15.6" thickBot="1">
      <c r="B5066" s="87">
        <v>1039.17</v>
      </c>
      <c r="C5066" s="88">
        <v>0</v>
      </c>
      <c r="D5066" s="88">
        <v>0</v>
      </c>
      <c r="E5066" s="88">
        <v>0</v>
      </c>
      <c r="F5066" s="89">
        <v>0.04</v>
      </c>
    </row>
    <row r="5067" spans="2:6" ht="15.6" thickBot="1">
      <c r="B5067" s="82">
        <v>1008.17</v>
      </c>
      <c r="C5067" s="86">
        <v>0</v>
      </c>
      <c r="D5067" s="86">
        <v>0</v>
      </c>
      <c r="E5067" s="86">
        <v>0</v>
      </c>
      <c r="F5067" s="83">
        <v>0.04</v>
      </c>
    </row>
    <row r="5068" spans="2:6" ht="15.6" thickBot="1">
      <c r="B5068" s="87">
        <v>977.17</v>
      </c>
      <c r="C5068" s="88">
        <v>0</v>
      </c>
      <c r="D5068" s="88">
        <v>0</v>
      </c>
      <c r="E5068" s="88">
        <v>0</v>
      </c>
      <c r="F5068" s="89">
        <v>0.04</v>
      </c>
    </row>
    <row r="5069" spans="2:6" ht="15.6" thickBot="1">
      <c r="B5069" s="82">
        <v>946.17</v>
      </c>
      <c r="C5069" s="86">
        <v>0</v>
      </c>
      <c r="D5069" s="86">
        <v>0</v>
      </c>
      <c r="E5069" s="86">
        <v>0</v>
      </c>
      <c r="F5069" s="83">
        <v>0.04</v>
      </c>
    </row>
    <row r="5070" spans="2:6" ht="15.6" thickBot="1">
      <c r="B5070" s="87">
        <v>915.17</v>
      </c>
      <c r="C5070" s="88">
        <v>0</v>
      </c>
      <c r="D5070" s="88">
        <v>0</v>
      </c>
      <c r="E5070" s="88">
        <v>0</v>
      </c>
      <c r="F5070" s="89">
        <v>0.04</v>
      </c>
    </row>
    <row r="5071" spans="2:6" ht="15.6" thickBot="1">
      <c r="B5071" s="82">
        <v>884.17</v>
      </c>
      <c r="C5071" s="86">
        <v>0</v>
      </c>
      <c r="D5071" s="86">
        <v>0</v>
      </c>
      <c r="E5071" s="86">
        <v>0</v>
      </c>
      <c r="F5071" s="83">
        <v>0.04</v>
      </c>
    </row>
    <row r="5072" spans="2:6" ht="15.6" thickBot="1">
      <c r="B5072" s="87">
        <v>853.17</v>
      </c>
      <c r="C5072" s="88">
        <v>0</v>
      </c>
      <c r="D5072" s="88">
        <v>0</v>
      </c>
      <c r="E5072" s="88">
        <v>0</v>
      </c>
      <c r="F5072" s="89">
        <v>0.04</v>
      </c>
    </row>
    <row r="5073" spans="2:6" ht="15.6" thickBot="1">
      <c r="B5073" s="82">
        <v>822.17</v>
      </c>
      <c r="C5073" s="86">
        <v>0</v>
      </c>
      <c r="D5073" s="86">
        <v>0</v>
      </c>
      <c r="E5073" s="86">
        <v>0</v>
      </c>
      <c r="F5073" s="83">
        <v>0.04</v>
      </c>
    </row>
    <row r="5074" spans="2:6" ht="15.6" thickBot="1">
      <c r="B5074" s="87">
        <v>791.17</v>
      </c>
      <c r="C5074" s="88">
        <v>0</v>
      </c>
      <c r="D5074" s="88">
        <v>0</v>
      </c>
      <c r="E5074" s="88">
        <v>0</v>
      </c>
      <c r="F5074" s="89">
        <v>0.04</v>
      </c>
    </row>
    <row r="5075" spans="2:6" ht="15.6" thickBot="1">
      <c r="B5075" s="82">
        <v>760.17</v>
      </c>
      <c r="C5075" s="86">
        <v>0</v>
      </c>
      <c r="D5075" s="86">
        <v>0</v>
      </c>
      <c r="E5075" s="86">
        <v>0</v>
      </c>
      <c r="F5075" s="83">
        <v>0.04</v>
      </c>
    </row>
    <row r="5076" spans="2:6" ht="15.6" thickBot="1">
      <c r="B5076" s="87">
        <v>729.17</v>
      </c>
      <c r="C5076" s="88">
        <v>0</v>
      </c>
      <c r="D5076" s="88">
        <v>0</v>
      </c>
      <c r="E5076" s="88">
        <v>0</v>
      </c>
      <c r="F5076" s="89">
        <v>0.04</v>
      </c>
    </row>
    <row r="5077" spans="2:6" ht="15.6" thickBot="1">
      <c r="B5077" s="82">
        <v>698.17</v>
      </c>
      <c r="C5077" s="86">
        <v>0</v>
      </c>
      <c r="D5077" s="86">
        <v>0</v>
      </c>
      <c r="E5077" s="86">
        <v>0</v>
      </c>
      <c r="F5077" s="83">
        <v>0.04</v>
      </c>
    </row>
    <row r="5078" spans="2:6" ht="15.6" thickBot="1">
      <c r="B5078" s="87">
        <v>667.17</v>
      </c>
      <c r="C5078" s="88">
        <v>0</v>
      </c>
      <c r="D5078" s="88">
        <v>0</v>
      </c>
      <c r="E5078" s="88">
        <v>0</v>
      </c>
      <c r="F5078" s="89">
        <v>0.04</v>
      </c>
    </row>
    <row r="5079" spans="2:6" ht="15.6" thickBot="1">
      <c r="B5079" s="82">
        <v>636.16999999999996</v>
      </c>
      <c r="C5079" s="86">
        <v>0</v>
      </c>
      <c r="D5079" s="86">
        <v>0</v>
      </c>
      <c r="E5079" s="86">
        <v>0</v>
      </c>
      <c r="F5079" s="83">
        <v>0.02</v>
      </c>
    </row>
    <row r="5080" spans="2:6" ht="15.6" thickBot="1">
      <c r="B5080" s="87">
        <v>605.16999999999996</v>
      </c>
      <c r="C5080" s="88">
        <v>0</v>
      </c>
      <c r="D5080" s="88">
        <v>0</v>
      </c>
      <c r="E5080" s="88">
        <v>0</v>
      </c>
      <c r="F5080" s="89">
        <v>7.0000000000000007E-2</v>
      </c>
    </row>
    <row r="5081" spans="2:6" ht="15.6" thickBot="1">
      <c r="B5081" s="82">
        <v>574.16999999999996</v>
      </c>
      <c r="C5081" s="86">
        <v>0</v>
      </c>
      <c r="D5081" s="86">
        <v>0</v>
      </c>
      <c r="E5081" s="86">
        <v>0</v>
      </c>
      <c r="F5081" s="83">
        <v>0.09</v>
      </c>
    </row>
    <row r="5082" spans="2:6" ht="15.6" thickBot="1">
      <c r="B5082" s="87">
        <v>543.16999999999996</v>
      </c>
      <c r="C5082" s="88">
        <v>0</v>
      </c>
      <c r="D5082" s="88">
        <v>0</v>
      </c>
      <c r="E5082" s="88">
        <v>0</v>
      </c>
      <c r="F5082" s="89">
        <v>0.09</v>
      </c>
    </row>
    <row r="5083" spans="2:6" ht="15.6" thickBot="1">
      <c r="B5083" s="82">
        <v>512.16999999999996</v>
      </c>
      <c r="C5083" s="86">
        <v>0</v>
      </c>
      <c r="D5083" s="86">
        <v>0</v>
      </c>
      <c r="E5083" s="86">
        <v>0</v>
      </c>
      <c r="F5083" s="83">
        <v>0.09</v>
      </c>
    </row>
    <row r="5084" spans="2:6" ht="15.6" thickBot="1">
      <c r="B5084" s="87">
        <v>481.17</v>
      </c>
      <c r="C5084" s="88">
        <v>0</v>
      </c>
      <c r="D5084" s="88">
        <v>0</v>
      </c>
      <c r="E5084" s="88">
        <v>0</v>
      </c>
      <c r="F5084" s="89">
        <v>0.1</v>
      </c>
    </row>
    <row r="5085" spans="2:6" ht="15.6" thickBot="1">
      <c r="B5085" s="82">
        <v>450.17</v>
      </c>
      <c r="C5085" s="86">
        <v>0</v>
      </c>
      <c r="D5085" s="86">
        <v>0</v>
      </c>
      <c r="E5085" s="86">
        <v>0</v>
      </c>
      <c r="F5085" s="83">
        <v>0.1</v>
      </c>
    </row>
    <row r="5086" spans="2:6" ht="15.6" thickBot="1">
      <c r="B5086" s="87">
        <v>419.17</v>
      </c>
      <c r="C5086" s="88">
        <v>0</v>
      </c>
      <c r="D5086" s="88">
        <v>0</v>
      </c>
      <c r="E5086" s="88">
        <v>0</v>
      </c>
      <c r="F5086" s="89">
        <v>0.1</v>
      </c>
    </row>
    <row r="5087" spans="2:6" ht="15.6" thickBot="1">
      <c r="B5087" s="82">
        <v>388.17</v>
      </c>
      <c r="C5087" s="86">
        <v>0</v>
      </c>
      <c r="D5087" s="86">
        <v>0</v>
      </c>
      <c r="E5087" s="86">
        <v>0</v>
      </c>
      <c r="F5087" s="83">
        <v>0.1</v>
      </c>
    </row>
    <row r="5088" spans="2:6" ht="15.6" thickBot="1">
      <c r="B5088" s="87">
        <v>357.17</v>
      </c>
      <c r="C5088" s="88">
        <v>0</v>
      </c>
      <c r="D5088" s="88">
        <v>0</v>
      </c>
      <c r="E5088" s="88">
        <v>0</v>
      </c>
      <c r="F5088" s="89">
        <v>0.1</v>
      </c>
    </row>
    <row r="5089" spans="2:6" ht="15.6" thickBot="1">
      <c r="B5089" s="82">
        <v>326.17</v>
      </c>
      <c r="C5089" s="86">
        <v>0</v>
      </c>
      <c r="D5089" s="86">
        <v>0</v>
      </c>
      <c r="E5089" s="86">
        <v>0</v>
      </c>
      <c r="F5089" s="83">
        <v>0.1</v>
      </c>
    </row>
    <row r="5090" spans="2:6" ht="15.6" thickBot="1">
      <c r="B5090" s="87">
        <v>295.17</v>
      </c>
      <c r="C5090" s="88">
        <v>0</v>
      </c>
      <c r="D5090" s="88">
        <v>0</v>
      </c>
      <c r="E5090" s="88">
        <v>0</v>
      </c>
      <c r="F5090" s="89">
        <v>0.1</v>
      </c>
    </row>
    <row r="5091" spans="2:6" ht="15.6" thickBot="1">
      <c r="B5091" s="82">
        <v>264.17</v>
      </c>
      <c r="C5091" s="86">
        <v>0</v>
      </c>
      <c r="D5091" s="86">
        <v>0</v>
      </c>
      <c r="E5091" s="86">
        <v>0</v>
      </c>
      <c r="F5091" s="83">
        <v>0.1</v>
      </c>
    </row>
    <row r="5092" spans="2:6" ht="15.6" thickBot="1">
      <c r="B5092" s="87">
        <v>233.17</v>
      </c>
      <c r="C5092" s="88">
        <v>0</v>
      </c>
      <c r="D5092" s="88">
        <v>0</v>
      </c>
      <c r="E5092" s="88">
        <v>0</v>
      </c>
      <c r="F5092" s="89">
        <v>0.11</v>
      </c>
    </row>
    <row r="5093" spans="2:6" ht="15.6" thickBot="1">
      <c r="B5093" s="82">
        <v>202.17</v>
      </c>
      <c r="C5093" s="86">
        <v>0</v>
      </c>
      <c r="D5093" s="86">
        <v>0</v>
      </c>
      <c r="E5093" s="86">
        <v>0</v>
      </c>
      <c r="F5093" s="83">
        <v>0.11</v>
      </c>
    </row>
    <row r="5094" spans="2:6" ht="15.6" thickBot="1">
      <c r="B5094" s="87">
        <v>171.17</v>
      </c>
      <c r="C5094" s="88">
        <v>0</v>
      </c>
      <c r="D5094" s="88">
        <v>0</v>
      </c>
      <c r="E5094" s="88">
        <v>0</v>
      </c>
      <c r="F5094" s="89">
        <v>0.11</v>
      </c>
    </row>
    <row r="5095" spans="2:6" ht="15.6" thickBot="1">
      <c r="B5095" s="82">
        <v>140.16999999999999</v>
      </c>
      <c r="C5095" s="86">
        <v>0</v>
      </c>
      <c r="D5095" s="86">
        <v>0</v>
      </c>
      <c r="E5095" s="86">
        <v>0</v>
      </c>
      <c r="F5095" s="83">
        <v>0.11</v>
      </c>
    </row>
    <row r="5096" spans="2:6" ht="15.6" thickBot="1">
      <c r="B5096" s="87">
        <v>109.17</v>
      </c>
      <c r="C5096" s="88">
        <v>0</v>
      </c>
      <c r="D5096" s="88">
        <v>0</v>
      </c>
      <c r="E5096" s="88">
        <v>0</v>
      </c>
      <c r="F5096" s="89">
        <v>0.11</v>
      </c>
    </row>
    <row r="5097" spans="2:6" ht="15.6" thickBot="1">
      <c r="B5097" s="82">
        <v>78.17</v>
      </c>
      <c r="C5097" s="86">
        <v>0</v>
      </c>
      <c r="D5097" s="86">
        <v>0</v>
      </c>
      <c r="E5097" s="86">
        <v>0</v>
      </c>
      <c r="F5097" s="83">
        <v>0.11</v>
      </c>
    </row>
    <row r="5098" spans="2:6" ht="15.6" thickBot="1">
      <c r="B5098" s="87">
        <v>47.17</v>
      </c>
      <c r="C5098" s="88">
        <v>0</v>
      </c>
      <c r="D5098" s="88">
        <v>0</v>
      </c>
      <c r="E5098" s="88">
        <v>0</v>
      </c>
      <c r="F5098" s="89">
        <v>0.28999999999999998</v>
      </c>
    </row>
    <row r="5099" spans="2:6" ht="15.6" thickBot="1">
      <c r="B5099" s="82">
        <v>16.170000000000002</v>
      </c>
      <c r="C5099" s="86">
        <v>0</v>
      </c>
      <c r="D5099" s="86">
        <v>0</v>
      </c>
      <c r="E5099" s="86">
        <v>0</v>
      </c>
      <c r="F5099" s="83">
        <v>0.1</v>
      </c>
    </row>
    <row r="5100" spans="2:6" ht="15.6" thickBot="1">
      <c r="B5100" s="87">
        <v>0</v>
      </c>
      <c r="C5100" s="88">
        <v>0</v>
      </c>
      <c r="D5100" s="88">
        <v>0</v>
      </c>
      <c r="E5100" s="88">
        <v>0</v>
      </c>
      <c r="F5100" s="89">
        <v>0</v>
      </c>
    </row>
    <row r="5101" spans="2:6" ht="15.6" thickBot="1">
      <c r="B5101" s="82">
        <v>9000</v>
      </c>
      <c r="C5101" s="86">
        <v>0</v>
      </c>
      <c r="D5101" s="86">
        <v>0</v>
      </c>
      <c r="E5101" s="86">
        <v>0</v>
      </c>
      <c r="F5101" s="83">
        <v>0</v>
      </c>
    </row>
    <row r="5102" spans="2:6" ht="15.6" thickBot="1">
      <c r="B5102" s="87">
        <v>8999.5300000000007</v>
      </c>
      <c r="C5102" s="88">
        <v>0</v>
      </c>
      <c r="D5102" s="88">
        <v>0</v>
      </c>
      <c r="E5102" s="88">
        <v>0</v>
      </c>
      <c r="F5102" s="89">
        <v>0</v>
      </c>
    </row>
    <row r="5103" spans="2:6" ht="15.6" thickBot="1">
      <c r="B5103" s="82">
        <v>8999.52</v>
      </c>
      <c r="C5103" s="86">
        <v>0</v>
      </c>
      <c r="D5103" s="86">
        <v>0</v>
      </c>
      <c r="E5103" s="86">
        <v>0</v>
      </c>
      <c r="F5103" s="83">
        <v>0</v>
      </c>
    </row>
    <row r="5104" spans="2:6" ht="15.6" thickBot="1">
      <c r="B5104" s="87">
        <v>8999.0499999999993</v>
      </c>
      <c r="C5104" s="88">
        <v>0</v>
      </c>
      <c r="D5104" s="88">
        <v>0</v>
      </c>
      <c r="E5104" s="88">
        <v>0</v>
      </c>
      <c r="F5104" s="89">
        <v>28.05</v>
      </c>
    </row>
    <row r="5105" spans="2:6" ht="15.6" thickBot="1">
      <c r="B5105" s="82">
        <v>8989.2000000000007</v>
      </c>
      <c r="C5105" s="86">
        <v>0</v>
      </c>
      <c r="D5105" s="86">
        <v>0</v>
      </c>
      <c r="E5105" s="86">
        <v>0</v>
      </c>
      <c r="F5105" s="83">
        <v>28.06</v>
      </c>
    </row>
    <row r="5106" spans="2:6" ht="15.6" thickBot="1">
      <c r="B5106" s="87">
        <v>8979.36</v>
      </c>
      <c r="C5106" s="88">
        <v>0</v>
      </c>
      <c r="D5106" s="88">
        <v>0</v>
      </c>
      <c r="E5106" s="88">
        <v>0</v>
      </c>
      <c r="F5106" s="89">
        <v>28.07</v>
      </c>
    </row>
    <row r="5107" spans="2:6" ht="15.6" thickBot="1">
      <c r="B5107" s="82">
        <v>8975.17</v>
      </c>
      <c r="C5107" s="86">
        <v>0</v>
      </c>
      <c r="D5107" s="86">
        <v>0</v>
      </c>
      <c r="E5107" s="86">
        <v>0</v>
      </c>
      <c r="F5107" s="83">
        <v>40.15</v>
      </c>
    </row>
    <row r="5108" spans="2:6" ht="15.6" thickBot="1">
      <c r="B5108" s="87">
        <v>8973.5</v>
      </c>
      <c r="C5108" s="88">
        <v>0</v>
      </c>
      <c r="D5108" s="88">
        <v>0</v>
      </c>
      <c r="E5108" s="88">
        <v>0</v>
      </c>
      <c r="F5108" s="89">
        <v>40.159999999999997</v>
      </c>
    </row>
    <row r="5109" spans="2:6" ht="15.6" thickBot="1">
      <c r="B5109" s="82">
        <v>8963.66</v>
      </c>
      <c r="C5109" s="86">
        <v>0</v>
      </c>
      <c r="D5109" s="86">
        <v>0</v>
      </c>
      <c r="E5109" s="86">
        <v>0</v>
      </c>
      <c r="F5109" s="83">
        <v>40.17</v>
      </c>
    </row>
    <row r="5110" spans="2:6" ht="15.6" thickBot="1">
      <c r="B5110" s="87">
        <v>8953.82</v>
      </c>
      <c r="C5110" s="88">
        <v>0</v>
      </c>
      <c r="D5110" s="88">
        <v>0</v>
      </c>
      <c r="E5110" s="88">
        <v>0</v>
      </c>
      <c r="F5110" s="89">
        <v>40.19</v>
      </c>
    </row>
    <row r="5111" spans="2:6" ht="15.6" thickBot="1">
      <c r="B5111" s="82">
        <v>8944.5</v>
      </c>
      <c r="C5111" s="86">
        <v>0</v>
      </c>
      <c r="D5111" s="86">
        <v>0</v>
      </c>
      <c r="E5111" s="86">
        <v>0</v>
      </c>
      <c r="F5111" s="83">
        <v>40.200000000000003</v>
      </c>
    </row>
    <row r="5112" spans="2:6" ht="15.6" thickBot="1">
      <c r="B5112" s="87">
        <v>8944.17</v>
      </c>
      <c r="C5112" s="88">
        <v>0</v>
      </c>
      <c r="D5112" s="88">
        <v>0</v>
      </c>
      <c r="E5112" s="88">
        <v>0</v>
      </c>
      <c r="F5112" s="89">
        <v>42.79</v>
      </c>
    </row>
    <row r="5113" spans="2:6" ht="15.6" thickBot="1">
      <c r="B5113" s="82">
        <v>8942.5</v>
      </c>
      <c r="C5113" s="86">
        <v>0</v>
      </c>
      <c r="D5113" s="86">
        <v>0</v>
      </c>
      <c r="E5113" s="86">
        <v>0</v>
      </c>
      <c r="F5113" s="83">
        <v>42.79</v>
      </c>
    </row>
    <row r="5114" spans="2:6" ht="15.6" thickBot="1">
      <c r="B5114" s="87">
        <v>8932.66</v>
      </c>
      <c r="C5114" s="88">
        <v>0</v>
      </c>
      <c r="D5114" s="88">
        <v>0</v>
      </c>
      <c r="E5114" s="88">
        <v>0</v>
      </c>
      <c r="F5114" s="89">
        <v>42.81</v>
      </c>
    </row>
    <row r="5115" spans="2:6" ht="15.6" thickBot="1">
      <c r="B5115" s="82">
        <v>8922.82</v>
      </c>
      <c r="C5115" s="86">
        <v>0</v>
      </c>
      <c r="D5115" s="86">
        <v>0</v>
      </c>
      <c r="E5115" s="86">
        <v>0</v>
      </c>
      <c r="F5115" s="83">
        <v>42.83</v>
      </c>
    </row>
    <row r="5116" spans="2:6" ht="15.6" thickBot="1">
      <c r="B5116" s="87">
        <v>8913.5</v>
      </c>
      <c r="C5116" s="88">
        <v>0</v>
      </c>
      <c r="D5116" s="88">
        <v>0</v>
      </c>
      <c r="E5116" s="88">
        <v>0</v>
      </c>
      <c r="F5116" s="89">
        <v>42.84</v>
      </c>
    </row>
    <row r="5117" spans="2:6" ht="15.6" thickBot="1">
      <c r="B5117" s="82">
        <v>8913.17</v>
      </c>
      <c r="C5117" s="86">
        <v>0</v>
      </c>
      <c r="D5117" s="86">
        <v>0</v>
      </c>
      <c r="E5117" s="86">
        <v>0</v>
      </c>
      <c r="F5117" s="83">
        <v>40.25</v>
      </c>
    </row>
    <row r="5118" spans="2:6" ht="15.6" thickBot="1">
      <c r="B5118" s="87">
        <v>8911.5</v>
      </c>
      <c r="C5118" s="88">
        <v>0</v>
      </c>
      <c r="D5118" s="88">
        <v>0</v>
      </c>
      <c r="E5118" s="88">
        <v>0</v>
      </c>
      <c r="F5118" s="89">
        <v>40.26</v>
      </c>
    </row>
    <row r="5119" spans="2:6" ht="15.6" thickBot="1">
      <c r="B5119" s="82">
        <v>8901.66</v>
      </c>
      <c r="C5119" s="86">
        <v>0</v>
      </c>
      <c r="D5119" s="86">
        <v>0</v>
      </c>
      <c r="E5119" s="86">
        <v>0</v>
      </c>
      <c r="F5119" s="83">
        <v>40.270000000000003</v>
      </c>
    </row>
    <row r="5120" spans="2:6" ht="15.6" thickBot="1">
      <c r="B5120" s="87">
        <v>8891.82</v>
      </c>
      <c r="C5120" s="88">
        <v>0</v>
      </c>
      <c r="D5120" s="88">
        <v>0</v>
      </c>
      <c r="E5120" s="88">
        <v>0</v>
      </c>
      <c r="F5120" s="89">
        <v>40.29</v>
      </c>
    </row>
    <row r="5121" spans="2:6" ht="15.6" thickBot="1">
      <c r="B5121" s="82">
        <v>8882.5</v>
      </c>
      <c r="C5121" s="86">
        <v>0</v>
      </c>
      <c r="D5121" s="86">
        <v>0</v>
      </c>
      <c r="E5121" s="86">
        <v>0</v>
      </c>
      <c r="F5121" s="83">
        <v>40.299999999999997</v>
      </c>
    </row>
    <row r="5122" spans="2:6" ht="15.6" thickBot="1">
      <c r="B5122" s="87">
        <v>8882.17</v>
      </c>
      <c r="C5122" s="88">
        <v>0</v>
      </c>
      <c r="D5122" s="88">
        <v>0</v>
      </c>
      <c r="E5122" s="88">
        <v>0</v>
      </c>
      <c r="F5122" s="89">
        <v>40.299999999999997</v>
      </c>
    </row>
    <row r="5123" spans="2:6" ht="15.6" thickBot="1">
      <c r="B5123" s="82">
        <v>8880.5</v>
      </c>
      <c r="C5123" s="86">
        <v>0</v>
      </c>
      <c r="D5123" s="86">
        <v>0</v>
      </c>
      <c r="E5123" s="86">
        <v>0</v>
      </c>
      <c r="F5123" s="83">
        <v>40.299999999999997</v>
      </c>
    </row>
    <row r="5124" spans="2:6" ht="15.6" thickBot="1">
      <c r="B5124" s="87">
        <v>8870.66</v>
      </c>
      <c r="C5124" s="88">
        <v>0</v>
      </c>
      <c r="D5124" s="88">
        <v>0</v>
      </c>
      <c r="E5124" s="88">
        <v>0</v>
      </c>
      <c r="F5124" s="89">
        <v>40.32</v>
      </c>
    </row>
    <row r="5125" spans="2:6" ht="15.6" thickBot="1">
      <c r="B5125" s="82">
        <v>8860.82</v>
      </c>
      <c r="C5125" s="86">
        <v>0</v>
      </c>
      <c r="D5125" s="86">
        <v>0</v>
      </c>
      <c r="E5125" s="86">
        <v>0</v>
      </c>
      <c r="F5125" s="83">
        <v>40.340000000000003</v>
      </c>
    </row>
    <row r="5126" spans="2:6" ht="15.6" thickBot="1">
      <c r="B5126" s="87">
        <v>8851.5</v>
      </c>
      <c r="C5126" s="88">
        <v>0</v>
      </c>
      <c r="D5126" s="88">
        <v>0</v>
      </c>
      <c r="E5126" s="88">
        <v>0</v>
      </c>
      <c r="F5126" s="89">
        <v>40.35</v>
      </c>
    </row>
    <row r="5127" spans="2:6" ht="15.6" thickBot="1">
      <c r="B5127" s="82">
        <v>8851.17</v>
      </c>
      <c r="C5127" s="86">
        <v>0</v>
      </c>
      <c r="D5127" s="86">
        <v>0</v>
      </c>
      <c r="E5127" s="86">
        <v>0</v>
      </c>
      <c r="F5127" s="83">
        <v>40.35</v>
      </c>
    </row>
    <row r="5128" spans="2:6" ht="15.6" thickBot="1">
      <c r="B5128" s="87">
        <v>8849.5</v>
      </c>
      <c r="C5128" s="88">
        <v>0</v>
      </c>
      <c r="D5128" s="88">
        <v>0</v>
      </c>
      <c r="E5128" s="88">
        <v>0</v>
      </c>
      <c r="F5128" s="89">
        <v>40.35</v>
      </c>
    </row>
    <row r="5129" spans="2:6" ht="15.6" thickBot="1">
      <c r="B5129" s="82">
        <v>8839.66</v>
      </c>
      <c r="C5129" s="86">
        <v>0</v>
      </c>
      <c r="D5129" s="86">
        <v>0</v>
      </c>
      <c r="E5129" s="86">
        <v>0</v>
      </c>
      <c r="F5129" s="83">
        <v>40.369999999999997</v>
      </c>
    </row>
    <row r="5130" spans="2:6" ht="15.6" thickBot="1">
      <c r="B5130" s="87">
        <v>8829.82</v>
      </c>
      <c r="C5130" s="88">
        <v>0</v>
      </c>
      <c r="D5130" s="88">
        <v>0</v>
      </c>
      <c r="E5130" s="88">
        <v>0</v>
      </c>
      <c r="F5130" s="89">
        <v>40.380000000000003</v>
      </c>
    </row>
    <row r="5131" spans="2:6" ht="15.6" thickBot="1">
      <c r="B5131" s="82">
        <v>8820.5</v>
      </c>
      <c r="C5131" s="86">
        <v>0</v>
      </c>
      <c r="D5131" s="86">
        <v>0</v>
      </c>
      <c r="E5131" s="86">
        <v>0</v>
      </c>
      <c r="F5131" s="83">
        <v>40.4</v>
      </c>
    </row>
    <row r="5132" spans="2:6" ht="15.6" thickBot="1">
      <c r="B5132" s="87">
        <v>8820.17</v>
      </c>
      <c r="C5132" s="88">
        <v>0</v>
      </c>
      <c r="D5132" s="88">
        <v>0</v>
      </c>
      <c r="E5132" s="88">
        <v>0</v>
      </c>
      <c r="F5132" s="89">
        <v>53.86</v>
      </c>
    </row>
    <row r="5133" spans="2:6" ht="15.6" thickBot="1">
      <c r="B5133" s="82">
        <v>8789.17</v>
      </c>
      <c r="C5133" s="86">
        <v>0</v>
      </c>
      <c r="D5133" s="86">
        <v>0</v>
      </c>
      <c r="E5133" s="86">
        <v>0</v>
      </c>
      <c r="F5133" s="83">
        <v>53.92</v>
      </c>
    </row>
    <row r="5134" spans="2:6" ht="15.6" thickBot="1">
      <c r="B5134" s="87">
        <v>8758.17</v>
      </c>
      <c r="C5134" s="88">
        <v>0</v>
      </c>
      <c r="D5134" s="88">
        <v>0</v>
      </c>
      <c r="E5134" s="88">
        <v>0</v>
      </c>
      <c r="F5134" s="89">
        <v>53.99</v>
      </c>
    </row>
    <row r="5135" spans="2:6" ht="15.6" thickBot="1">
      <c r="B5135" s="82">
        <v>8727.17</v>
      </c>
      <c r="C5135" s="86">
        <v>0</v>
      </c>
      <c r="D5135" s="86">
        <v>0</v>
      </c>
      <c r="E5135" s="86">
        <v>0</v>
      </c>
      <c r="F5135" s="83">
        <v>54.06</v>
      </c>
    </row>
    <row r="5136" spans="2:6" ht="15.6" thickBot="1">
      <c r="B5136" s="87">
        <v>8696.17</v>
      </c>
      <c r="C5136" s="88">
        <v>0</v>
      </c>
      <c r="D5136" s="88">
        <v>0</v>
      </c>
      <c r="E5136" s="88">
        <v>0</v>
      </c>
      <c r="F5136" s="89">
        <v>54.12</v>
      </c>
    </row>
    <row r="5137" spans="2:6" ht="15.6" thickBot="1">
      <c r="B5137" s="82">
        <v>8665.17</v>
      </c>
      <c r="C5137" s="86">
        <v>0</v>
      </c>
      <c r="D5137" s="86">
        <v>0</v>
      </c>
      <c r="E5137" s="86">
        <v>0</v>
      </c>
      <c r="F5137" s="83">
        <v>54.19</v>
      </c>
    </row>
    <row r="5138" spans="2:6" ht="15.6" thickBot="1">
      <c r="B5138" s="87">
        <v>8634.17</v>
      </c>
      <c r="C5138" s="88">
        <v>0</v>
      </c>
      <c r="D5138" s="88">
        <v>0</v>
      </c>
      <c r="E5138" s="88">
        <v>0</v>
      </c>
      <c r="F5138" s="89">
        <v>54.25</v>
      </c>
    </row>
    <row r="5139" spans="2:6" ht="15.6" thickBot="1">
      <c r="B5139" s="82">
        <v>8603.17</v>
      </c>
      <c r="C5139" s="86">
        <v>0</v>
      </c>
      <c r="D5139" s="86">
        <v>0</v>
      </c>
      <c r="E5139" s="86">
        <v>0</v>
      </c>
      <c r="F5139" s="83">
        <v>54.32</v>
      </c>
    </row>
    <row r="5140" spans="2:6" ht="15.6" thickBot="1">
      <c r="B5140" s="87">
        <v>8572.17</v>
      </c>
      <c r="C5140" s="88">
        <v>0</v>
      </c>
      <c r="D5140" s="88">
        <v>0</v>
      </c>
      <c r="E5140" s="88">
        <v>0</v>
      </c>
      <c r="F5140" s="89">
        <v>54.38</v>
      </c>
    </row>
    <row r="5141" spans="2:6" ht="15.6" thickBot="1">
      <c r="B5141" s="82">
        <v>8541.17</v>
      </c>
      <c r="C5141" s="86">
        <v>0</v>
      </c>
      <c r="D5141" s="86">
        <v>0</v>
      </c>
      <c r="E5141" s="86">
        <v>0</v>
      </c>
      <c r="F5141" s="83">
        <v>54.45</v>
      </c>
    </row>
    <row r="5142" spans="2:6" ht="15.6" thickBot="1">
      <c r="B5142" s="87">
        <v>8510.17</v>
      </c>
      <c r="C5142" s="88">
        <v>0</v>
      </c>
      <c r="D5142" s="88">
        <v>0</v>
      </c>
      <c r="E5142" s="88">
        <v>0</v>
      </c>
      <c r="F5142" s="89">
        <v>54.51</v>
      </c>
    </row>
    <row r="5143" spans="2:6" ht="15.6" thickBot="1">
      <c r="B5143" s="82">
        <v>8479.17</v>
      </c>
      <c r="C5143" s="86">
        <v>0</v>
      </c>
      <c r="D5143" s="86">
        <v>0</v>
      </c>
      <c r="E5143" s="86">
        <v>0</v>
      </c>
      <c r="F5143" s="83">
        <v>54.58</v>
      </c>
    </row>
    <row r="5144" spans="2:6" ht="15.6" thickBot="1">
      <c r="B5144" s="87">
        <v>8448.17</v>
      </c>
      <c r="C5144" s="88">
        <v>0</v>
      </c>
      <c r="D5144" s="88">
        <v>0</v>
      </c>
      <c r="E5144" s="88">
        <v>0</v>
      </c>
      <c r="F5144" s="89">
        <v>54.64</v>
      </c>
    </row>
    <row r="5145" spans="2:6" ht="15.6" thickBot="1">
      <c r="B5145" s="82">
        <v>8417.17</v>
      </c>
      <c r="C5145" s="86">
        <v>0</v>
      </c>
      <c r="D5145" s="86">
        <v>0</v>
      </c>
      <c r="E5145" s="86">
        <v>0</v>
      </c>
      <c r="F5145" s="83">
        <v>54.71</v>
      </c>
    </row>
    <row r="5146" spans="2:6" ht="15.6" thickBot="1">
      <c r="B5146" s="87">
        <v>8386.17</v>
      </c>
      <c r="C5146" s="88">
        <v>0</v>
      </c>
      <c r="D5146" s="88">
        <v>0</v>
      </c>
      <c r="E5146" s="88">
        <v>0</v>
      </c>
      <c r="F5146" s="89">
        <v>54.77</v>
      </c>
    </row>
    <row r="5147" spans="2:6" ht="15.6" thickBot="1">
      <c r="B5147" s="82">
        <v>8355.17</v>
      </c>
      <c r="C5147" s="86">
        <v>0</v>
      </c>
      <c r="D5147" s="86">
        <v>0</v>
      </c>
      <c r="E5147" s="86">
        <v>0</v>
      </c>
      <c r="F5147" s="83">
        <v>54.84</v>
      </c>
    </row>
    <row r="5148" spans="2:6" ht="15.6" thickBot="1">
      <c r="B5148" s="87">
        <v>8324.17</v>
      </c>
      <c r="C5148" s="88">
        <v>0</v>
      </c>
      <c r="D5148" s="88">
        <v>0</v>
      </c>
      <c r="E5148" s="88">
        <v>0</v>
      </c>
      <c r="F5148" s="89">
        <v>54.9</v>
      </c>
    </row>
    <row r="5149" spans="2:6" ht="15.6" thickBot="1">
      <c r="B5149" s="82">
        <v>8293.17</v>
      </c>
      <c r="C5149" s="86">
        <v>0</v>
      </c>
      <c r="D5149" s="86">
        <v>0</v>
      </c>
      <c r="E5149" s="86">
        <v>0</v>
      </c>
      <c r="F5149" s="83">
        <v>54.96</v>
      </c>
    </row>
    <row r="5150" spans="2:6" ht="15.6" thickBot="1">
      <c r="B5150" s="87">
        <v>8262.17</v>
      </c>
      <c r="C5150" s="88">
        <v>0</v>
      </c>
      <c r="D5150" s="88">
        <v>0</v>
      </c>
      <c r="E5150" s="88">
        <v>0</v>
      </c>
      <c r="F5150" s="89">
        <v>55.03</v>
      </c>
    </row>
    <row r="5151" spans="2:6" ht="15.6" thickBot="1">
      <c r="B5151" s="82">
        <v>8231.17</v>
      </c>
      <c r="C5151" s="86">
        <v>0</v>
      </c>
      <c r="D5151" s="86">
        <v>0</v>
      </c>
      <c r="E5151" s="86">
        <v>0</v>
      </c>
      <c r="F5151" s="83">
        <v>55.09</v>
      </c>
    </row>
    <row r="5152" spans="2:6" ht="15.6" thickBot="1">
      <c r="B5152" s="87">
        <v>8200.17</v>
      </c>
      <c r="C5152" s="88">
        <v>0</v>
      </c>
      <c r="D5152" s="88">
        <v>0</v>
      </c>
      <c r="E5152" s="88">
        <v>0</v>
      </c>
      <c r="F5152" s="89">
        <v>55.16</v>
      </c>
    </row>
    <row r="5153" spans="2:6" ht="15.6" thickBot="1">
      <c r="B5153" s="82">
        <v>8169.17</v>
      </c>
      <c r="C5153" s="86">
        <v>0</v>
      </c>
      <c r="D5153" s="86">
        <v>0</v>
      </c>
      <c r="E5153" s="86">
        <v>0</v>
      </c>
      <c r="F5153" s="83">
        <v>55.22</v>
      </c>
    </row>
    <row r="5154" spans="2:6" ht="15.6" thickBot="1">
      <c r="B5154" s="87">
        <v>8138.17</v>
      </c>
      <c r="C5154" s="88">
        <v>0</v>
      </c>
      <c r="D5154" s="88">
        <v>0</v>
      </c>
      <c r="E5154" s="88">
        <v>0</v>
      </c>
      <c r="F5154" s="89">
        <v>55.29</v>
      </c>
    </row>
    <row r="5155" spans="2:6" ht="15.6" thickBot="1">
      <c r="B5155" s="82">
        <v>8107.17</v>
      </c>
      <c r="C5155" s="86">
        <v>0</v>
      </c>
      <c r="D5155" s="86">
        <v>0</v>
      </c>
      <c r="E5155" s="86">
        <v>0</v>
      </c>
      <c r="F5155" s="83">
        <v>55.35</v>
      </c>
    </row>
    <row r="5156" spans="2:6" ht="15.6" thickBot="1">
      <c r="B5156" s="87">
        <v>8076.17</v>
      </c>
      <c r="C5156" s="88">
        <v>0</v>
      </c>
      <c r="D5156" s="88">
        <v>0</v>
      </c>
      <c r="E5156" s="88">
        <v>0</v>
      </c>
      <c r="F5156" s="89">
        <v>55.42</v>
      </c>
    </row>
    <row r="5157" spans="2:6" ht="15.6" thickBot="1">
      <c r="B5157" s="82">
        <v>8045.17</v>
      </c>
      <c r="C5157" s="86">
        <v>0</v>
      </c>
      <c r="D5157" s="86">
        <v>0</v>
      </c>
      <c r="E5157" s="86">
        <v>0</v>
      </c>
      <c r="F5157" s="83">
        <v>55.48</v>
      </c>
    </row>
    <row r="5158" spans="2:6" ht="15.6" thickBot="1">
      <c r="B5158" s="87">
        <v>8014.17</v>
      </c>
      <c r="C5158" s="88">
        <v>0</v>
      </c>
      <c r="D5158" s="88">
        <v>0</v>
      </c>
      <c r="E5158" s="88">
        <v>0</v>
      </c>
      <c r="F5158" s="89">
        <v>55.55</v>
      </c>
    </row>
    <row r="5159" spans="2:6" ht="15.6" thickBot="1">
      <c r="B5159" s="82">
        <v>7983.17</v>
      </c>
      <c r="C5159" s="86">
        <v>0</v>
      </c>
      <c r="D5159" s="86">
        <v>0</v>
      </c>
      <c r="E5159" s="86">
        <v>0</v>
      </c>
      <c r="F5159" s="83">
        <v>55.61</v>
      </c>
    </row>
    <row r="5160" spans="2:6" ht="15.6" thickBot="1">
      <c r="B5160" s="87">
        <v>7952.17</v>
      </c>
      <c r="C5160" s="88">
        <v>0</v>
      </c>
      <c r="D5160" s="88">
        <v>0</v>
      </c>
      <c r="E5160" s="88">
        <v>0</v>
      </c>
      <c r="F5160" s="89">
        <v>55.68</v>
      </c>
    </row>
    <row r="5161" spans="2:6" ht="15.6" thickBot="1">
      <c r="B5161" s="82">
        <v>7921.17</v>
      </c>
      <c r="C5161" s="86">
        <v>0</v>
      </c>
      <c r="D5161" s="86">
        <v>0</v>
      </c>
      <c r="E5161" s="86">
        <v>0</v>
      </c>
      <c r="F5161" s="83">
        <v>55.74</v>
      </c>
    </row>
    <row r="5162" spans="2:6" ht="15.6" thickBot="1">
      <c r="B5162" s="87">
        <v>7890.17</v>
      </c>
      <c r="C5162" s="88">
        <v>0</v>
      </c>
      <c r="D5162" s="88">
        <v>0</v>
      </c>
      <c r="E5162" s="88">
        <v>0</v>
      </c>
      <c r="F5162" s="89">
        <v>55.81</v>
      </c>
    </row>
    <row r="5163" spans="2:6" ht="15.6" thickBot="1">
      <c r="B5163" s="82">
        <v>7859.17</v>
      </c>
      <c r="C5163" s="86">
        <v>0</v>
      </c>
      <c r="D5163" s="86">
        <v>0</v>
      </c>
      <c r="E5163" s="86">
        <v>0</v>
      </c>
      <c r="F5163" s="83">
        <v>55.87</v>
      </c>
    </row>
    <row r="5164" spans="2:6" ht="15.6" thickBot="1">
      <c r="B5164" s="87">
        <v>7828.17</v>
      </c>
      <c r="C5164" s="88">
        <v>0</v>
      </c>
      <c r="D5164" s="88">
        <v>0</v>
      </c>
      <c r="E5164" s="88">
        <v>0</v>
      </c>
      <c r="F5164" s="89">
        <v>55.94</v>
      </c>
    </row>
    <row r="5165" spans="2:6" ht="15.6" thickBot="1">
      <c r="B5165" s="82">
        <v>7797.17</v>
      </c>
      <c r="C5165" s="86">
        <v>0</v>
      </c>
      <c r="D5165" s="86">
        <v>0</v>
      </c>
      <c r="E5165" s="86">
        <v>0</v>
      </c>
      <c r="F5165" s="83">
        <v>56</v>
      </c>
    </row>
    <row r="5166" spans="2:6" ht="15.6" thickBot="1">
      <c r="B5166" s="87">
        <v>7766.17</v>
      </c>
      <c r="C5166" s="88">
        <v>0</v>
      </c>
      <c r="D5166" s="88">
        <v>0</v>
      </c>
      <c r="E5166" s="88">
        <v>0</v>
      </c>
      <c r="F5166" s="89">
        <v>56.06</v>
      </c>
    </row>
    <row r="5167" spans="2:6" ht="15.6" thickBot="1">
      <c r="B5167" s="82">
        <v>7735.17</v>
      </c>
      <c r="C5167" s="86">
        <v>0</v>
      </c>
      <c r="D5167" s="86">
        <v>0</v>
      </c>
      <c r="E5167" s="86">
        <v>0</v>
      </c>
      <c r="F5167" s="83">
        <v>56.13</v>
      </c>
    </row>
    <row r="5168" spans="2:6" ht="15.6" thickBot="1">
      <c r="B5168" s="87">
        <v>7704.17</v>
      </c>
      <c r="C5168" s="88">
        <v>0</v>
      </c>
      <c r="D5168" s="88">
        <v>0</v>
      </c>
      <c r="E5168" s="88">
        <v>0</v>
      </c>
      <c r="F5168" s="89">
        <v>56.19</v>
      </c>
    </row>
    <row r="5169" spans="2:6" ht="15.6" thickBot="1">
      <c r="B5169" s="82">
        <v>7673.17</v>
      </c>
      <c r="C5169" s="86">
        <v>0</v>
      </c>
      <c r="D5169" s="86">
        <v>0</v>
      </c>
      <c r="E5169" s="86">
        <v>0</v>
      </c>
      <c r="F5169" s="83">
        <v>56.26</v>
      </c>
    </row>
    <row r="5170" spans="2:6" ht="15.6" thickBot="1">
      <c r="B5170" s="87">
        <v>7642.17</v>
      </c>
      <c r="C5170" s="88">
        <v>0</v>
      </c>
      <c r="D5170" s="88">
        <v>0</v>
      </c>
      <c r="E5170" s="88">
        <v>0</v>
      </c>
      <c r="F5170" s="89">
        <v>56.32</v>
      </c>
    </row>
    <row r="5171" spans="2:6" ht="15.6" thickBot="1">
      <c r="B5171" s="82">
        <v>7611.17</v>
      </c>
      <c r="C5171" s="86">
        <v>0</v>
      </c>
      <c r="D5171" s="86">
        <v>0</v>
      </c>
      <c r="E5171" s="86">
        <v>0</v>
      </c>
      <c r="F5171" s="83">
        <v>56.39</v>
      </c>
    </row>
    <row r="5172" spans="2:6" ht="15.6" thickBot="1">
      <c r="B5172" s="87">
        <v>7580.17</v>
      </c>
      <c r="C5172" s="88">
        <v>0</v>
      </c>
      <c r="D5172" s="88">
        <v>0</v>
      </c>
      <c r="E5172" s="88">
        <v>0</v>
      </c>
      <c r="F5172" s="89">
        <v>56.45</v>
      </c>
    </row>
    <row r="5173" spans="2:6" ht="15.6" thickBot="1">
      <c r="B5173" s="82">
        <v>7549.17</v>
      </c>
      <c r="C5173" s="86">
        <v>0</v>
      </c>
      <c r="D5173" s="86">
        <v>0</v>
      </c>
      <c r="E5173" s="86">
        <v>0</v>
      </c>
      <c r="F5173" s="83">
        <v>56.52</v>
      </c>
    </row>
    <row r="5174" spans="2:6" ht="15.6" thickBot="1">
      <c r="B5174" s="87">
        <v>7518.17</v>
      </c>
      <c r="C5174" s="88">
        <v>0</v>
      </c>
      <c r="D5174" s="88">
        <v>0</v>
      </c>
      <c r="E5174" s="88">
        <v>0</v>
      </c>
      <c r="F5174" s="89">
        <v>56.58</v>
      </c>
    </row>
    <row r="5175" spans="2:6" ht="15.6" thickBot="1">
      <c r="B5175" s="82">
        <v>7487.17</v>
      </c>
      <c r="C5175" s="86">
        <v>0</v>
      </c>
      <c r="D5175" s="86">
        <v>0</v>
      </c>
      <c r="E5175" s="86">
        <v>0</v>
      </c>
      <c r="F5175" s="83">
        <v>56.64</v>
      </c>
    </row>
    <row r="5176" spans="2:6" ht="15.6" thickBot="1">
      <c r="B5176" s="87">
        <v>7456.17</v>
      </c>
      <c r="C5176" s="88">
        <v>0</v>
      </c>
      <c r="D5176" s="88">
        <v>0</v>
      </c>
      <c r="E5176" s="88">
        <v>0</v>
      </c>
      <c r="F5176" s="89">
        <v>56.71</v>
      </c>
    </row>
    <row r="5177" spans="2:6" ht="15.6" thickBot="1">
      <c r="B5177" s="82">
        <v>7425.17</v>
      </c>
      <c r="C5177" s="86">
        <v>0</v>
      </c>
      <c r="D5177" s="86">
        <v>0</v>
      </c>
      <c r="E5177" s="86">
        <v>0</v>
      </c>
      <c r="F5177" s="83">
        <v>56.77</v>
      </c>
    </row>
    <row r="5178" spans="2:6" ht="15.6" thickBot="1">
      <c r="B5178" s="87">
        <v>7394.17</v>
      </c>
      <c r="C5178" s="88">
        <v>0</v>
      </c>
      <c r="D5178" s="88">
        <v>0</v>
      </c>
      <c r="E5178" s="88">
        <v>0</v>
      </c>
      <c r="F5178" s="89">
        <v>56.84</v>
      </c>
    </row>
    <row r="5179" spans="2:6" ht="15.6" thickBot="1">
      <c r="B5179" s="82">
        <v>7363.17</v>
      </c>
      <c r="C5179" s="86">
        <v>0</v>
      </c>
      <c r="D5179" s="86">
        <v>0</v>
      </c>
      <c r="E5179" s="86">
        <v>0</v>
      </c>
      <c r="F5179" s="83">
        <v>56.9</v>
      </c>
    </row>
    <row r="5180" spans="2:6" ht="15.6" thickBot="1">
      <c r="B5180" s="87">
        <v>7332.17</v>
      </c>
      <c r="C5180" s="88">
        <v>0</v>
      </c>
      <c r="D5180" s="88">
        <v>0</v>
      </c>
      <c r="E5180" s="88">
        <v>0</v>
      </c>
      <c r="F5180" s="89">
        <v>56.97</v>
      </c>
    </row>
    <row r="5181" spans="2:6" ht="15.6" thickBot="1">
      <c r="B5181" s="82">
        <v>7301.17</v>
      </c>
      <c r="C5181" s="86">
        <v>0</v>
      </c>
      <c r="D5181" s="86">
        <v>0</v>
      </c>
      <c r="E5181" s="86">
        <v>0</v>
      </c>
      <c r="F5181" s="83">
        <v>57.03</v>
      </c>
    </row>
    <row r="5182" spans="2:6" ht="15.6" thickBot="1">
      <c r="B5182" s="87">
        <v>7270.17</v>
      </c>
      <c r="C5182" s="88">
        <v>0</v>
      </c>
      <c r="D5182" s="88">
        <v>0</v>
      </c>
      <c r="E5182" s="88">
        <v>0</v>
      </c>
      <c r="F5182" s="89">
        <v>57.09</v>
      </c>
    </row>
    <row r="5183" spans="2:6" ht="15.6" thickBot="1">
      <c r="B5183" s="82">
        <v>7239.17</v>
      </c>
      <c r="C5183" s="86">
        <v>0</v>
      </c>
      <c r="D5183" s="86">
        <v>0</v>
      </c>
      <c r="E5183" s="86">
        <v>0</v>
      </c>
      <c r="F5183" s="83">
        <v>57.16</v>
      </c>
    </row>
    <row r="5184" spans="2:6" ht="15.6" thickBot="1">
      <c r="B5184" s="87">
        <v>7208.17</v>
      </c>
      <c r="C5184" s="88">
        <v>0</v>
      </c>
      <c r="D5184" s="88">
        <v>0</v>
      </c>
      <c r="E5184" s="88">
        <v>0</v>
      </c>
      <c r="F5184" s="89">
        <v>57.22</v>
      </c>
    </row>
    <row r="5185" spans="2:6" ht="15.6" thickBot="1">
      <c r="B5185" s="82">
        <v>7177.17</v>
      </c>
      <c r="C5185" s="86">
        <v>0</v>
      </c>
      <c r="D5185" s="86">
        <v>0</v>
      </c>
      <c r="E5185" s="86">
        <v>0</v>
      </c>
      <c r="F5185" s="83">
        <v>57.29</v>
      </c>
    </row>
    <row r="5186" spans="2:6" ht="15.6" thickBot="1">
      <c r="B5186" s="87">
        <v>7146.17</v>
      </c>
      <c r="C5186" s="88">
        <v>0</v>
      </c>
      <c r="D5186" s="88">
        <v>0</v>
      </c>
      <c r="E5186" s="88">
        <v>0</v>
      </c>
      <c r="F5186" s="89">
        <v>57.35</v>
      </c>
    </row>
    <row r="5187" spans="2:6" ht="15.6" thickBot="1">
      <c r="B5187" s="82">
        <v>7115.17</v>
      </c>
      <c r="C5187" s="86">
        <v>0</v>
      </c>
      <c r="D5187" s="86">
        <v>0</v>
      </c>
      <c r="E5187" s="86">
        <v>0</v>
      </c>
      <c r="F5187" s="83">
        <v>57.41</v>
      </c>
    </row>
    <row r="5188" spans="2:6" ht="15.6" thickBot="1">
      <c r="B5188" s="87">
        <v>7084.17</v>
      </c>
      <c r="C5188" s="88">
        <v>0</v>
      </c>
      <c r="D5188" s="88">
        <v>0</v>
      </c>
      <c r="E5188" s="88">
        <v>0</v>
      </c>
      <c r="F5188" s="89">
        <v>57.48</v>
      </c>
    </row>
    <row r="5189" spans="2:6" ht="15.6" thickBot="1">
      <c r="B5189" s="82">
        <v>7053.17</v>
      </c>
      <c r="C5189" s="86">
        <v>0</v>
      </c>
      <c r="D5189" s="86">
        <v>0</v>
      </c>
      <c r="E5189" s="86">
        <v>0</v>
      </c>
      <c r="F5189" s="83">
        <v>57.54</v>
      </c>
    </row>
    <row r="5190" spans="2:6" ht="15.6" thickBot="1">
      <c r="B5190" s="87">
        <v>7022.17</v>
      </c>
      <c r="C5190" s="88">
        <v>0</v>
      </c>
      <c r="D5190" s="88">
        <v>0</v>
      </c>
      <c r="E5190" s="88">
        <v>0</v>
      </c>
      <c r="F5190" s="89">
        <v>57.61</v>
      </c>
    </row>
    <row r="5191" spans="2:6" ht="15.6" thickBot="1">
      <c r="B5191" s="82">
        <v>6991.17</v>
      </c>
      <c r="C5191" s="86">
        <v>0</v>
      </c>
      <c r="D5191" s="86">
        <v>0</v>
      </c>
      <c r="E5191" s="86">
        <v>0</v>
      </c>
      <c r="F5191" s="83">
        <v>57.67</v>
      </c>
    </row>
    <row r="5192" spans="2:6" ht="15.6" thickBot="1">
      <c r="B5192" s="87">
        <v>6960.17</v>
      </c>
      <c r="C5192" s="88">
        <v>0</v>
      </c>
      <c r="D5192" s="88">
        <v>0</v>
      </c>
      <c r="E5192" s="88">
        <v>0</v>
      </c>
      <c r="F5192" s="89">
        <v>57.73</v>
      </c>
    </row>
    <row r="5193" spans="2:6" ht="15.6" thickBot="1">
      <c r="B5193" s="82">
        <v>6929.17</v>
      </c>
      <c r="C5193" s="86">
        <v>0</v>
      </c>
      <c r="D5193" s="86">
        <v>0</v>
      </c>
      <c r="E5193" s="86">
        <v>0</v>
      </c>
      <c r="F5193" s="83">
        <v>57.8</v>
      </c>
    </row>
    <row r="5194" spans="2:6" ht="15.6" thickBot="1">
      <c r="B5194" s="87">
        <v>6898.17</v>
      </c>
      <c r="C5194" s="88">
        <v>0</v>
      </c>
      <c r="D5194" s="88">
        <v>0</v>
      </c>
      <c r="E5194" s="88">
        <v>0</v>
      </c>
      <c r="F5194" s="89">
        <v>57.86</v>
      </c>
    </row>
    <row r="5195" spans="2:6" ht="15.6" thickBot="1">
      <c r="B5195" s="82">
        <v>6867.17</v>
      </c>
      <c r="C5195" s="86">
        <v>0</v>
      </c>
      <c r="D5195" s="86">
        <v>0</v>
      </c>
      <c r="E5195" s="86">
        <v>0</v>
      </c>
      <c r="F5195" s="83">
        <v>57.93</v>
      </c>
    </row>
    <row r="5196" spans="2:6" ht="15.6" thickBot="1">
      <c r="B5196" s="87">
        <v>6836.17</v>
      </c>
      <c r="C5196" s="88">
        <v>0</v>
      </c>
      <c r="D5196" s="88">
        <v>0</v>
      </c>
      <c r="E5196" s="88">
        <v>0</v>
      </c>
      <c r="F5196" s="89">
        <v>57.99</v>
      </c>
    </row>
    <row r="5197" spans="2:6" ht="15.6" thickBot="1">
      <c r="B5197" s="82">
        <v>6805.17</v>
      </c>
      <c r="C5197" s="86">
        <v>0</v>
      </c>
      <c r="D5197" s="86">
        <v>0</v>
      </c>
      <c r="E5197" s="86">
        <v>0</v>
      </c>
      <c r="F5197" s="83">
        <v>58.05</v>
      </c>
    </row>
    <row r="5198" spans="2:6" ht="15.6" thickBot="1">
      <c r="B5198" s="87">
        <v>6774.17</v>
      </c>
      <c r="C5198" s="88">
        <v>0</v>
      </c>
      <c r="D5198" s="88">
        <v>0</v>
      </c>
      <c r="E5198" s="88">
        <v>0</v>
      </c>
      <c r="F5198" s="89">
        <v>58.12</v>
      </c>
    </row>
    <row r="5199" spans="2:6" ht="15.6" thickBot="1">
      <c r="B5199" s="82">
        <v>6743.17</v>
      </c>
      <c r="C5199" s="86">
        <v>0</v>
      </c>
      <c r="D5199" s="86">
        <v>0</v>
      </c>
      <c r="E5199" s="86">
        <v>0</v>
      </c>
      <c r="F5199" s="83">
        <v>58.18</v>
      </c>
    </row>
    <row r="5200" spans="2:6" ht="15.6" thickBot="1">
      <c r="B5200" s="87">
        <v>6712.17</v>
      </c>
      <c r="C5200" s="88">
        <v>0</v>
      </c>
      <c r="D5200" s="88">
        <v>0</v>
      </c>
      <c r="E5200" s="88">
        <v>0</v>
      </c>
      <c r="F5200" s="89">
        <v>58.25</v>
      </c>
    </row>
    <row r="5201" spans="2:6" ht="15.6" thickBot="1">
      <c r="B5201" s="82">
        <v>6681.17</v>
      </c>
      <c r="C5201" s="86">
        <v>0</v>
      </c>
      <c r="D5201" s="86">
        <v>0</v>
      </c>
      <c r="E5201" s="86">
        <v>0</v>
      </c>
      <c r="F5201" s="83">
        <v>58.31</v>
      </c>
    </row>
    <row r="5202" spans="2:6" ht="15.6" thickBot="1">
      <c r="B5202" s="87">
        <v>6650.17</v>
      </c>
      <c r="C5202" s="88">
        <v>0</v>
      </c>
      <c r="D5202" s="88">
        <v>0</v>
      </c>
      <c r="E5202" s="88">
        <v>0</v>
      </c>
      <c r="F5202" s="89">
        <v>58.37</v>
      </c>
    </row>
    <row r="5203" spans="2:6" ht="15.6" thickBot="1">
      <c r="B5203" s="82">
        <v>6619.17</v>
      </c>
      <c r="C5203" s="86">
        <v>0</v>
      </c>
      <c r="D5203" s="86">
        <v>0</v>
      </c>
      <c r="E5203" s="86">
        <v>0</v>
      </c>
      <c r="F5203" s="83">
        <v>58.44</v>
      </c>
    </row>
    <row r="5204" spans="2:6" ht="15.6" thickBot="1">
      <c r="B5204" s="87">
        <v>6588.17</v>
      </c>
      <c r="C5204" s="88">
        <v>0</v>
      </c>
      <c r="D5204" s="88">
        <v>0</v>
      </c>
      <c r="E5204" s="88">
        <v>0</v>
      </c>
      <c r="F5204" s="89">
        <v>58.5</v>
      </c>
    </row>
    <row r="5205" spans="2:6" ht="15.6" thickBot="1">
      <c r="B5205" s="82">
        <v>6557.17</v>
      </c>
      <c r="C5205" s="86">
        <v>0</v>
      </c>
      <c r="D5205" s="86">
        <v>0</v>
      </c>
      <c r="E5205" s="86">
        <v>0</v>
      </c>
      <c r="F5205" s="83">
        <v>58.56</v>
      </c>
    </row>
    <row r="5206" spans="2:6" ht="15.6" thickBot="1">
      <c r="B5206" s="87">
        <v>6526.17</v>
      </c>
      <c r="C5206" s="88">
        <v>0</v>
      </c>
      <c r="D5206" s="88">
        <v>0</v>
      </c>
      <c r="E5206" s="88">
        <v>0</v>
      </c>
      <c r="F5206" s="89">
        <v>58.63</v>
      </c>
    </row>
    <row r="5207" spans="2:6" ht="15.6" thickBot="1">
      <c r="B5207" s="82">
        <v>6495.17</v>
      </c>
      <c r="C5207" s="86">
        <v>0</v>
      </c>
      <c r="D5207" s="86">
        <v>0</v>
      </c>
      <c r="E5207" s="86">
        <v>0</v>
      </c>
      <c r="F5207" s="83">
        <v>58.69</v>
      </c>
    </row>
    <row r="5208" spans="2:6" ht="15.6" thickBot="1">
      <c r="B5208" s="87">
        <v>6464.17</v>
      </c>
      <c r="C5208" s="88">
        <v>0</v>
      </c>
      <c r="D5208" s="88">
        <v>0</v>
      </c>
      <c r="E5208" s="88">
        <v>0</v>
      </c>
      <c r="F5208" s="89">
        <v>58.76</v>
      </c>
    </row>
    <row r="5209" spans="2:6" ht="15.6" thickBot="1">
      <c r="B5209" s="82">
        <v>6433.17</v>
      </c>
      <c r="C5209" s="86">
        <v>0</v>
      </c>
      <c r="D5209" s="86">
        <v>0</v>
      </c>
      <c r="E5209" s="86">
        <v>0</v>
      </c>
      <c r="F5209" s="83">
        <v>58.82</v>
      </c>
    </row>
    <row r="5210" spans="2:6" ht="15.6" thickBot="1">
      <c r="B5210" s="87">
        <v>6402.17</v>
      </c>
      <c r="C5210" s="88">
        <v>0</v>
      </c>
      <c r="D5210" s="88">
        <v>0</v>
      </c>
      <c r="E5210" s="88">
        <v>0</v>
      </c>
      <c r="F5210" s="89">
        <v>58.88</v>
      </c>
    </row>
    <row r="5211" spans="2:6" ht="15.6" thickBot="1">
      <c r="B5211" s="82">
        <v>6371.17</v>
      </c>
      <c r="C5211" s="86">
        <v>0</v>
      </c>
      <c r="D5211" s="86">
        <v>0</v>
      </c>
      <c r="E5211" s="86">
        <v>0</v>
      </c>
      <c r="F5211" s="83">
        <v>58.95</v>
      </c>
    </row>
    <row r="5212" spans="2:6" ht="15.6" thickBot="1">
      <c r="B5212" s="87">
        <v>6340.17</v>
      </c>
      <c r="C5212" s="88">
        <v>0</v>
      </c>
      <c r="D5212" s="88">
        <v>0</v>
      </c>
      <c r="E5212" s="88">
        <v>0</v>
      </c>
      <c r="F5212" s="89">
        <v>59.01</v>
      </c>
    </row>
    <row r="5213" spans="2:6" ht="15.6" thickBot="1">
      <c r="B5213" s="82">
        <v>6309.17</v>
      </c>
      <c r="C5213" s="86">
        <v>0</v>
      </c>
      <c r="D5213" s="86">
        <v>0</v>
      </c>
      <c r="E5213" s="86">
        <v>0</v>
      </c>
      <c r="F5213" s="83">
        <v>59.07</v>
      </c>
    </row>
    <row r="5214" spans="2:6" ht="15.6" thickBot="1">
      <c r="B5214" s="87">
        <v>6278.17</v>
      </c>
      <c r="C5214" s="88">
        <v>0</v>
      </c>
      <c r="D5214" s="88">
        <v>0</v>
      </c>
      <c r="E5214" s="88">
        <v>0</v>
      </c>
      <c r="F5214" s="89">
        <v>59.14</v>
      </c>
    </row>
    <row r="5215" spans="2:6" ht="15.6" thickBot="1">
      <c r="B5215" s="82">
        <v>6247.17</v>
      </c>
      <c r="C5215" s="86">
        <v>0</v>
      </c>
      <c r="D5215" s="86">
        <v>0</v>
      </c>
      <c r="E5215" s="86">
        <v>0</v>
      </c>
      <c r="F5215" s="83">
        <v>59.2</v>
      </c>
    </row>
    <row r="5216" spans="2:6" ht="15.6" thickBot="1">
      <c r="B5216" s="87">
        <v>6216.17</v>
      </c>
      <c r="C5216" s="88">
        <v>0</v>
      </c>
      <c r="D5216" s="88">
        <v>0</v>
      </c>
      <c r="E5216" s="88">
        <v>0</v>
      </c>
      <c r="F5216" s="89">
        <v>59.26</v>
      </c>
    </row>
    <row r="5217" spans="2:6" ht="15.6" thickBot="1">
      <c r="B5217" s="82">
        <v>6185.17</v>
      </c>
      <c r="C5217" s="86">
        <v>0</v>
      </c>
      <c r="D5217" s="86">
        <v>0</v>
      </c>
      <c r="E5217" s="86">
        <v>0</v>
      </c>
      <c r="F5217" s="83">
        <v>59.33</v>
      </c>
    </row>
    <row r="5218" spans="2:6" ht="15.6" thickBot="1">
      <c r="B5218" s="87">
        <v>6154.17</v>
      </c>
      <c r="C5218" s="88">
        <v>0</v>
      </c>
      <c r="D5218" s="88">
        <v>0</v>
      </c>
      <c r="E5218" s="88">
        <v>0</v>
      </c>
      <c r="F5218" s="89">
        <v>59.39</v>
      </c>
    </row>
    <row r="5219" spans="2:6" ht="15.6" thickBot="1">
      <c r="B5219" s="82">
        <v>6123.17</v>
      </c>
      <c r="C5219" s="86">
        <v>0</v>
      </c>
      <c r="D5219" s="86">
        <v>0</v>
      </c>
      <c r="E5219" s="86">
        <v>0</v>
      </c>
      <c r="F5219" s="83">
        <v>59.45</v>
      </c>
    </row>
    <row r="5220" spans="2:6" ht="15.6" thickBot="1">
      <c r="B5220" s="87">
        <v>6092.17</v>
      </c>
      <c r="C5220" s="88">
        <v>0</v>
      </c>
      <c r="D5220" s="88">
        <v>0</v>
      </c>
      <c r="E5220" s="88">
        <v>0</v>
      </c>
      <c r="F5220" s="89">
        <v>59.52</v>
      </c>
    </row>
    <row r="5221" spans="2:6" ht="15.6" thickBot="1">
      <c r="B5221" s="82">
        <v>6061.17</v>
      </c>
      <c r="C5221" s="86">
        <v>0</v>
      </c>
      <c r="D5221" s="86">
        <v>0</v>
      </c>
      <c r="E5221" s="86">
        <v>0</v>
      </c>
      <c r="F5221" s="83">
        <v>59.58</v>
      </c>
    </row>
    <row r="5222" spans="2:6" ht="15.6" thickBot="1">
      <c r="B5222" s="87">
        <v>6030.17</v>
      </c>
      <c r="C5222" s="88">
        <v>0</v>
      </c>
      <c r="D5222" s="88">
        <v>0</v>
      </c>
      <c r="E5222" s="88">
        <v>0</v>
      </c>
      <c r="F5222" s="89">
        <v>59.64</v>
      </c>
    </row>
    <row r="5223" spans="2:6" ht="15.6" thickBot="1">
      <c r="B5223" s="82">
        <v>5999.17</v>
      </c>
      <c r="C5223" s="86">
        <v>0</v>
      </c>
      <c r="D5223" s="86">
        <v>0</v>
      </c>
      <c r="E5223" s="86">
        <v>0</v>
      </c>
      <c r="F5223" s="83">
        <v>59.71</v>
      </c>
    </row>
    <row r="5224" spans="2:6" ht="15.6" thickBot="1">
      <c r="B5224" s="87">
        <v>5968.17</v>
      </c>
      <c r="C5224" s="88">
        <v>0</v>
      </c>
      <c r="D5224" s="88">
        <v>0</v>
      </c>
      <c r="E5224" s="88">
        <v>0</v>
      </c>
      <c r="F5224" s="89">
        <v>59.77</v>
      </c>
    </row>
    <row r="5225" spans="2:6" ht="15.6" thickBot="1">
      <c r="B5225" s="82">
        <v>5937.17</v>
      </c>
      <c r="C5225" s="86">
        <v>0</v>
      </c>
      <c r="D5225" s="86">
        <v>0</v>
      </c>
      <c r="E5225" s="86">
        <v>0</v>
      </c>
      <c r="F5225" s="83">
        <v>59.83</v>
      </c>
    </row>
    <row r="5226" spans="2:6" ht="15.6" thickBot="1">
      <c r="B5226" s="87">
        <v>5906.17</v>
      </c>
      <c r="C5226" s="88">
        <v>0</v>
      </c>
      <c r="D5226" s="88">
        <v>0</v>
      </c>
      <c r="E5226" s="88">
        <v>0</v>
      </c>
      <c r="F5226" s="89">
        <v>59.9</v>
      </c>
    </row>
    <row r="5227" spans="2:6" ht="15.6" thickBot="1">
      <c r="B5227" s="82">
        <v>5875.17</v>
      </c>
      <c r="C5227" s="86">
        <v>0</v>
      </c>
      <c r="D5227" s="86">
        <v>0</v>
      </c>
      <c r="E5227" s="86">
        <v>0</v>
      </c>
      <c r="F5227" s="83">
        <v>59.96</v>
      </c>
    </row>
    <row r="5228" spans="2:6" ht="15.6" thickBot="1">
      <c r="B5228" s="87">
        <v>5844.17</v>
      </c>
      <c r="C5228" s="88">
        <v>0</v>
      </c>
      <c r="D5228" s="88">
        <v>0</v>
      </c>
      <c r="E5228" s="88">
        <v>0</v>
      </c>
      <c r="F5228" s="89">
        <v>60.02</v>
      </c>
    </row>
    <row r="5229" spans="2:6" ht="15.6" thickBot="1">
      <c r="B5229" s="82">
        <v>5813.17</v>
      </c>
      <c r="C5229" s="86">
        <v>0</v>
      </c>
      <c r="D5229" s="86">
        <v>0</v>
      </c>
      <c r="E5229" s="86">
        <v>0</v>
      </c>
      <c r="F5229" s="83">
        <v>60.09</v>
      </c>
    </row>
    <row r="5230" spans="2:6" ht="15.6" thickBot="1">
      <c r="B5230" s="87">
        <v>5782.17</v>
      </c>
      <c r="C5230" s="88">
        <v>0</v>
      </c>
      <c r="D5230" s="88">
        <v>0</v>
      </c>
      <c r="E5230" s="88">
        <v>0</v>
      </c>
      <c r="F5230" s="89">
        <v>60.15</v>
      </c>
    </row>
    <row r="5231" spans="2:6" ht="15.6" thickBot="1">
      <c r="B5231" s="82">
        <v>5751.17</v>
      </c>
      <c r="C5231" s="86">
        <v>0</v>
      </c>
      <c r="D5231" s="86">
        <v>0</v>
      </c>
      <c r="E5231" s="86">
        <v>0</v>
      </c>
      <c r="F5231" s="83">
        <v>60.21</v>
      </c>
    </row>
    <row r="5232" spans="2:6" ht="15.6" thickBot="1">
      <c r="B5232" s="87">
        <v>5720.17</v>
      </c>
      <c r="C5232" s="88">
        <v>0</v>
      </c>
      <c r="D5232" s="88">
        <v>0</v>
      </c>
      <c r="E5232" s="88">
        <v>0</v>
      </c>
      <c r="F5232" s="89">
        <v>60.28</v>
      </c>
    </row>
    <row r="5233" spans="2:6" ht="15.6" thickBot="1">
      <c r="B5233" s="82">
        <v>5689.17</v>
      </c>
      <c r="C5233" s="86">
        <v>0</v>
      </c>
      <c r="D5233" s="86">
        <v>0</v>
      </c>
      <c r="E5233" s="86">
        <v>0</v>
      </c>
      <c r="F5233" s="83">
        <v>60.34</v>
      </c>
    </row>
    <row r="5234" spans="2:6" ht="15.6" thickBot="1">
      <c r="B5234" s="87">
        <v>5658.17</v>
      </c>
      <c r="C5234" s="88">
        <v>0</v>
      </c>
      <c r="D5234" s="88">
        <v>0</v>
      </c>
      <c r="E5234" s="88">
        <v>0</v>
      </c>
      <c r="F5234" s="89">
        <v>60.4</v>
      </c>
    </row>
    <row r="5235" spans="2:6" ht="15.6" thickBot="1">
      <c r="B5235" s="82">
        <v>5627.17</v>
      </c>
      <c r="C5235" s="86">
        <v>0</v>
      </c>
      <c r="D5235" s="86">
        <v>0</v>
      </c>
      <c r="E5235" s="86">
        <v>0</v>
      </c>
      <c r="F5235" s="83">
        <v>60.47</v>
      </c>
    </row>
    <row r="5236" spans="2:6" ht="15.6" thickBot="1">
      <c r="B5236" s="87">
        <v>5596.17</v>
      </c>
      <c r="C5236" s="88">
        <v>0</v>
      </c>
      <c r="D5236" s="88">
        <v>0</v>
      </c>
      <c r="E5236" s="88">
        <v>0</v>
      </c>
      <c r="F5236" s="89">
        <v>60.53</v>
      </c>
    </row>
    <row r="5237" spans="2:6" ht="15.6" thickBot="1">
      <c r="B5237" s="82">
        <v>5565.17</v>
      </c>
      <c r="C5237" s="86">
        <v>0</v>
      </c>
      <c r="D5237" s="86">
        <v>0</v>
      </c>
      <c r="E5237" s="86">
        <v>0</v>
      </c>
      <c r="F5237" s="83">
        <v>60.59</v>
      </c>
    </row>
    <row r="5238" spans="2:6" ht="15.6" thickBot="1">
      <c r="B5238" s="87">
        <v>5534.17</v>
      </c>
      <c r="C5238" s="88">
        <v>0</v>
      </c>
      <c r="D5238" s="88">
        <v>0</v>
      </c>
      <c r="E5238" s="88">
        <v>0</v>
      </c>
      <c r="F5238" s="89">
        <v>60.65</v>
      </c>
    </row>
    <row r="5239" spans="2:6" ht="15.6" thickBot="1">
      <c r="B5239" s="82">
        <v>5503.17</v>
      </c>
      <c r="C5239" s="86">
        <v>0</v>
      </c>
      <c r="D5239" s="86">
        <v>0</v>
      </c>
      <c r="E5239" s="86">
        <v>0</v>
      </c>
      <c r="F5239" s="83">
        <v>60.72</v>
      </c>
    </row>
    <row r="5240" spans="2:6" ht="15.6" thickBot="1">
      <c r="B5240" s="87">
        <v>5472.17</v>
      </c>
      <c r="C5240" s="88">
        <v>0</v>
      </c>
      <c r="D5240" s="88">
        <v>0</v>
      </c>
      <c r="E5240" s="88">
        <v>0</v>
      </c>
      <c r="F5240" s="89">
        <v>60.78</v>
      </c>
    </row>
    <row r="5241" spans="2:6" ht="15.6" thickBot="1">
      <c r="B5241" s="82">
        <v>5441.17</v>
      </c>
      <c r="C5241" s="86">
        <v>0</v>
      </c>
      <c r="D5241" s="86">
        <v>0</v>
      </c>
      <c r="E5241" s="86">
        <v>0</v>
      </c>
      <c r="F5241" s="83">
        <v>60.84</v>
      </c>
    </row>
    <row r="5242" spans="2:6" ht="15.6" thickBot="1">
      <c r="B5242" s="87">
        <v>5410.17</v>
      </c>
      <c r="C5242" s="88">
        <v>0</v>
      </c>
      <c r="D5242" s="88">
        <v>0</v>
      </c>
      <c r="E5242" s="88">
        <v>0</v>
      </c>
      <c r="F5242" s="89">
        <v>60.91</v>
      </c>
    </row>
    <row r="5243" spans="2:6" ht="15.6" thickBot="1">
      <c r="B5243" s="82">
        <v>5379.17</v>
      </c>
      <c r="C5243" s="86">
        <v>0</v>
      </c>
      <c r="D5243" s="86">
        <v>0</v>
      </c>
      <c r="E5243" s="86">
        <v>0</v>
      </c>
      <c r="F5243" s="83">
        <v>60.97</v>
      </c>
    </row>
    <row r="5244" spans="2:6" ht="15.6" thickBot="1">
      <c r="B5244" s="87">
        <v>5348.17</v>
      </c>
      <c r="C5244" s="88">
        <v>0</v>
      </c>
      <c r="D5244" s="88">
        <v>0</v>
      </c>
      <c r="E5244" s="88">
        <v>0</v>
      </c>
      <c r="F5244" s="89">
        <v>61.03</v>
      </c>
    </row>
    <row r="5245" spans="2:6" ht="15.6" thickBot="1">
      <c r="B5245" s="82">
        <v>5317.17</v>
      </c>
      <c r="C5245" s="86">
        <v>0</v>
      </c>
      <c r="D5245" s="86">
        <v>0</v>
      </c>
      <c r="E5245" s="86">
        <v>0</v>
      </c>
      <c r="F5245" s="83">
        <v>61.1</v>
      </c>
    </row>
    <row r="5246" spans="2:6" ht="15.6" thickBot="1">
      <c r="B5246" s="87">
        <v>5286.17</v>
      </c>
      <c r="C5246" s="88">
        <v>0</v>
      </c>
      <c r="D5246" s="88">
        <v>0</v>
      </c>
      <c r="E5246" s="88">
        <v>0</v>
      </c>
      <c r="F5246" s="89">
        <v>61.16</v>
      </c>
    </row>
    <row r="5247" spans="2:6" ht="15.6" thickBot="1">
      <c r="B5247" s="82">
        <v>5255.17</v>
      </c>
      <c r="C5247" s="86">
        <v>0</v>
      </c>
      <c r="D5247" s="86">
        <v>0</v>
      </c>
      <c r="E5247" s="86">
        <v>0</v>
      </c>
      <c r="F5247" s="83">
        <v>61.22</v>
      </c>
    </row>
    <row r="5248" spans="2:6" ht="15.6" thickBot="1">
      <c r="B5248" s="87">
        <v>5224.17</v>
      </c>
      <c r="C5248" s="88">
        <v>0</v>
      </c>
      <c r="D5248" s="88">
        <v>0</v>
      </c>
      <c r="E5248" s="88">
        <v>0</v>
      </c>
      <c r="F5248" s="89">
        <v>61.28</v>
      </c>
    </row>
    <row r="5249" spans="2:6" ht="15.6" thickBot="1">
      <c r="B5249" s="82">
        <v>5193.17</v>
      </c>
      <c r="C5249" s="86">
        <v>0</v>
      </c>
      <c r="D5249" s="86">
        <v>0</v>
      </c>
      <c r="E5249" s="86">
        <v>0</v>
      </c>
      <c r="F5249" s="83">
        <v>61.35</v>
      </c>
    </row>
    <row r="5250" spans="2:6" ht="15.6" thickBot="1">
      <c r="B5250" s="87">
        <v>5162.17</v>
      </c>
      <c r="C5250" s="88">
        <v>0</v>
      </c>
      <c r="D5250" s="88">
        <v>0</v>
      </c>
      <c r="E5250" s="88">
        <v>0</v>
      </c>
      <c r="F5250" s="89">
        <v>61.41</v>
      </c>
    </row>
    <row r="5251" spans="2:6" ht="15.6" thickBot="1">
      <c r="B5251" s="82">
        <v>5131.17</v>
      </c>
      <c r="C5251" s="86">
        <v>0</v>
      </c>
      <c r="D5251" s="86">
        <v>0</v>
      </c>
      <c r="E5251" s="86">
        <v>0</v>
      </c>
      <c r="F5251" s="83">
        <v>61.47</v>
      </c>
    </row>
    <row r="5252" spans="2:6" ht="15.6" thickBot="1">
      <c r="B5252" s="87">
        <v>5100.17</v>
      </c>
      <c r="C5252" s="88">
        <v>0</v>
      </c>
      <c r="D5252" s="88">
        <v>0</v>
      </c>
      <c r="E5252" s="88">
        <v>0</v>
      </c>
      <c r="F5252" s="89">
        <v>61.53</v>
      </c>
    </row>
    <row r="5253" spans="2:6" ht="15.6" thickBot="1">
      <c r="B5253" s="82">
        <v>5069.17</v>
      </c>
      <c r="C5253" s="86">
        <v>0</v>
      </c>
      <c r="D5253" s="86">
        <v>0</v>
      </c>
      <c r="E5253" s="86">
        <v>0</v>
      </c>
      <c r="F5253" s="83">
        <v>61.6</v>
      </c>
    </row>
    <row r="5254" spans="2:6" ht="15.6" thickBot="1">
      <c r="B5254" s="87">
        <v>5038.17</v>
      </c>
      <c r="C5254" s="88">
        <v>0</v>
      </c>
      <c r="D5254" s="88">
        <v>0</v>
      </c>
      <c r="E5254" s="88">
        <v>0</v>
      </c>
      <c r="F5254" s="89">
        <v>61.66</v>
      </c>
    </row>
    <row r="5255" spans="2:6" ht="15.6" thickBot="1">
      <c r="B5255" s="82">
        <v>5007.17</v>
      </c>
      <c r="C5255" s="86">
        <v>0</v>
      </c>
      <c r="D5255" s="86">
        <v>0</v>
      </c>
      <c r="E5255" s="86">
        <v>0</v>
      </c>
      <c r="F5255" s="83">
        <v>61.72</v>
      </c>
    </row>
    <row r="5256" spans="2:6" ht="15.6" thickBot="1">
      <c r="B5256" s="87">
        <v>4976.17</v>
      </c>
      <c r="C5256" s="88">
        <v>0</v>
      </c>
      <c r="D5256" s="88">
        <v>0</v>
      </c>
      <c r="E5256" s="88">
        <v>0</v>
      </c>
      <c r="F5256" s="89">
        <v>61.79</v>
      </c>
    </row>
    <row r="5257" spans="2:6" ht="15.6" thickBot="1">
      <c r="B5257" s="82">
        <v>4945.17</v>
      </c>
      <c r="C5257" s="86">
        <v>0</v>
      </c>
      <c r="D5257" s="86">
        <v>0</v>
      </c>
      <c r="E5257" s="86">
        <v>0</v>
      </c>
      <c r="F5257" s="83">
        <v>61.85</v>
      </c>
    </row>
    <row r="5258" spans="2:6" ht="15.6" thickBot="1">
      <c r="B5258" s="87">
        <v>4914.17</v>
      </c>
      <c r="C5258" s="88">
        <v>0</v>
      </c>
      <c r="D5258" s="88">
        <v>0</v>
      </c>
      <c r="E5258" s="88">
        <v>0</v>
      </c>
      <c r="F5258" s="89">
        <v>61.91</v>
      </c>
    </row>
    <row r="5259" spans="2:6" ht="15.6" thickBot="1">
      <c r="B5259" s="82">
        <v>4883.17</v>
      </c>
      <c r="C5259" s="86">
        <v>0</v>
      </c>
      <c r="D5259" s="86">
        <v>0</v>
      </c>
      <c r="E5259" s="86">
        <v>0</v>
      </c>
      <c r="F5259" s="83">
        <v>61.97</v>
      </c>
    </row>
    <row r="5260" spans="2:6" ht="15.6" thickBot="1">
      <c r="B5260" s="87">
        <v>4852.17</v>
      </c>
      <c r="C5260" s="88">
        <v>0</v>
      </c>
      <c r="D5260" s="88">
        <v>0</v>
      </c>
      <c r="E5260" s="88">
        <v>0</v>
      </c>
      <c r="F5260" s="89">
        <v>62.04</v>
      </c>
    </row>
    <row r="5261" spans="2:6" ht="15.6" thickBot="1">
      <c r="B5261" s="82">
        <v>4821.17</v>
      </c>
      <c r="C5261" s="86">
        <v>0</v>
      </c>
      <c r="D5261" s="86">
        <v>0</v>
      </c>
      <c r="E5261" s="86">
        <v>0</v>
      </c>
      <c r="F5261" s="83">
        <v>62.1</v>
      </c>
    </row>
    <row r="5262" spans="2:6" ht="15.6" thickBot="1">
      <c r="B5262" s="87">
        <v>4790.17</v>
      </c>
      <c r="C5262" s="88">
        <v>0</v>
      </c>
      <c r="D5262" s="88">
        <v>0</v>
      </c>
      <c r="E5262" s="88">
        <v>0</v>
      </c>
      <c r="F5262" s="89">
        <v>62.16</v>
      </c>
    </row>
    <row r="5263" spans="2:6" ht="15.6" thickBot="1">
      <c r="B5263" s="82">
        <v>4759.17</v>
      </c>
      <c r="C5263" s="86">
        <v>0</v>
      </c>
      <c r="D5263" s="86">
        <v>0</v>
      </c>
      <c r="E5263" s="86">
        <v>0</v>
      </c>
      <c r="F5263" s="83">
        <v>62.22</v>
      </c>
    </row>
    <row r="5264" spans="2:6" ht="15.6" thickBot="1">
      <c r="B5264" s="87">
        <v>4728.17</v>
      </c>
      <c r="C5264" s="88">
        <v>0</v>
      </c>
      <c r="D5264" s="88">
        <v>0</v>
      </c>
      <c r="E5264" s="88">
        <v>0</v>
      </c>
      <c r="F5264" s="89">
        <v>62.29</v>
      </c>
    </row>
    <row r="5265" spans="2:6" ht="15.6" thickBot="1">
      <c r="B5265" s="82">
        <v>4697.17</v>
      </c>
      <c r="C5265" s="86">
        <v>0</v>
      </c>
      <c r="D5265" s="86">
        <v>0</v>
      </c>
      <c r="E5265" s="86">
        <v>0</v>
      </c>
      <c r="F5265" s="83">
        <v>62.35</v>
      </c>
    </row>
    <row r="5266" spans="2:6" ht="15.6" thickBot="1">
      <c r="B5266" s="87">
        <v>4666.17</v>
      </c>
      <c r="C5266" s="88">
        <v>0</v>
      </c>
      <c r="D5266" s="88">
        <v>0</v>
      </c>
      <c r="E5266" s="88">
        <v>0</v>
      </c>
      <c r="F5266" s="89">
        <v>62.41</v>
      </c>
    </row>
    <row r="5267" spans="2:6" ht="15.6" thickBot="1">
      <c r="B5267" s="82">
        <v>4635.17</v>
      </c>
      <c r="C5267" s="86">
        <v>0</v>
      </c>
      <c r="D5267" s="86">
        <v>0</v>
      </c>
      <c r="E5267" s="86">
        <v>0</v>
      </c>
      <c r="F5267" s="83">
        <v>62.47</v>
      </c>
    </row>
    <row r="5268" spans="2:6" ht="15.6" thickBot="1">
      <c r="B5268" s="87">
        <v>4604.17</v>
      </c>
      <c r="C5268" s="88">
        <v>0</v>
      </c>
      <c r="D5268" s="88">
        <v>0</v>
      </c>
      <c r="E5268" s="88">
        <v>0</v>
      </c>
      <c r="F5268" s="89">
        <v>62.54</v>
      </c>
    </row>
    <row r="5269" spans="2:6" ht="15.6" thickBot="1">
      <c r="B5269" s="82">
        <v>4573.17</v>
      </c>
      <c r="C5269" s="86">
        <v>0</v>
      </c>
      <c r="D5269" s="86">
        <v>0</v>
      </c>
      <c r="E5269" s="86">
        <v>0</v>
      </c>
      <c r="F5269" s="83">
        <v>62.6</v>
      </c>
    </row>
    <row r="5270" spans="2:6" ht="15.6" thickBot="1">
      <c r="B5270" s="87">
        <v>4542.17</v>
      </c>
      <c r="C5270" s="88">
        <v>0</v>
      </c>
      <c r="D5270" s="88">
        <v>0</v>
      </c>
      <c r="E5270" s="88">
        <v>0</v>
      </c>
      <c r="F5270" s="89">
        <v>62.66</v>
      </c>
    </row>
    <row r="5271" spans="2:6" ht="15.6" thickBot="1">
      <c r="B5271" s="82">
        <v>4511.17</v>
      </c>
      <c r="C5271" s="86">
        <v>0</v>
      </c>
      <c r="D5271" s="86">
        <v>0</v>
      </c>
      <c r="E5271" s="86">
        <v>0</v>
      </c>
      <c r="F5271" s="83">
        <v>62.72</v>
      </c>
    </row>
    <row r="5272" spans="2:6" ht="15.6" thickBot="1">
      <c r="B5272" s="87">
        <v>4480.17</v>
      </c>
      <c r="C5272" s="88">
        <v>0</v>
      </c>
      <c r="D5272" s="88">
        <v>0</v>
      </c>
      <c r="E5272" s="88">
        <v>0</v>
      </c>
      <c r="F5272" s="89">
        <v>62.78</v>
      </c>
    </row>
    <row r="5273" spans="2:6" ht="15.6" thickBot="1">
      <c r="B5273" s="82">
        <v>4449.17</v>
      </c>
      <c r="C5273" s="86">
        <v>0</v>
      </c>
      <c r="D5273" s="86">
        <v>0</v>
      </c>
      <c r="E5273" s="86">
        <v>0</v>
      </c>
      <c r="F5273" s="83">
        <v>62.85</v>
      </c>
    </row>
    <row r="5274" spans="2:6" ht="15.6" thickBot="1">
      <c r="B5274" s="87">
        <v>4418.17</v>
      </c>
      <c r="C5274" s="88">
        <v>0</v>
      </c>
      <c r="D5274" s="88">
        <v>0</v>
      </c>
      <c r="E5274" s="88">
        <v>0</v>
      </c>
      <c r="F5274" s="89">
        <v>62.91</v>
      </c>
    </row>
    <row r="5275" spans="2:6" ht="15.6" thickBot="1">
      <c r="B5275" s="82">
        <v>4387.17</v>
      </c>
      <c r="C5275" s="86">
        <v>0</v>
      </c>
      <c r="D5275" s="86">
        <v>0</v>
      </c>
      <c r="E5275" s="86">
        <v>0</v>
      </c>
      <c r="F5275" s="83">
        <v>62.97</v>
      </c>
    </row>
    <row r="5276" spans="2:6" ht="15.6" thickBot="1">
      <c r="B5276" s="87">
        <v>4356.17</v>
      </c>
      <c r="C5276" s="88">
        <v>0</v>
      </c>
      <c r="D5276" s="88">
        <v>0</v>
      </c>
      <c r="E5276" s="88">
        <v>0</v>
      </c>
      <c r="F5276" s="89">
        <v>63.03</v>
      </c>
    </row>
    <row r="5277" spans="2:6" ht="15.6" thickBot="1">
      <c r="B5277" s="82">
        <v>4325.17</v>
      </c>
      <c r="C5277" s="86">
        <v>0</v>
      </c>
      <c r="D5277" s="86">
        <v>0</v>
      </c>
      <c r="E5277" s="86">
        <v>0</v>
      </c>
      <c r="F5277" s="83">
        <v>63.1</v>
      </c>
    </row>
    <row r="5278" spans="2:6" ht="15.6" thickBot="1">
      <c r="B5278" s="87">
        <v>4294.17</v>
      </c>
      <c r="C5278" s="88">
        <v>0</v>
      </c>
      <c r="D5278" s="88">
        <v>0</v>
      </c>
      <c r="E5278" s="88">
        <v>0</v>
      </c>
      <c r="F5278" s="89">
        <v>63.16</v>
      </c>
    </row>
    <row r="5279" spans="2:6" ht="15.6" thickBot="1">
      <c r="B5279" s="82">
        <v>4263.17</v>
      </c>
      <c r="C5279" s="86">
        <v>0</v>
      </c>
      <c r="D5279" s="86">
        <v>0</v>
      </c>
      <c r="E5279" s="86">
        <v>0</v>
      </c>
      <c r="F5279" s="83">
        <v>63.22</v>
      </c>
    </row>
    <row r="5280" spans="2:6" ht="15.6" thickBot="1">
      <c r="B5280" s="87">
        <v>4232.17</v>
      </c>
      <c r="C5280" s="88">
        <v>0</v>
      </c>
      <c r="D5280" s="88">
        <v>0</v>
      </c>
      <c r="E5280" s="88">
        <v>0</v>
      </c>
      <c r="F5280" s="89">
        <v>63.28</v>
      </c>
    </row>
    <row r="5281" spans="2:6" ht="15.6" thickBot="1">
      <c r="B5281" s="82">
        <v>4201.17</v>
      </c>
      <c r="C5281" s="86">
        <v>0</v>
      </c>
      <c r="D5281" s="86">
        <v>0</v>
      </c>
      <c r="E5281" s="86">
        <v>0</v>
      </c>
      <c r="F5281" s="83">
        <v>63.34</v>
      </c>
    </row>
    <row r="5282" spans="2:6" ht="15.6" thickBot="1">
      <c r="B5282" s="87">
        <v>4170.17</v>
      </c>
      <c r="C5282" s="88">
        <v>0</v>
      </c>
      <c r="D5282" s="88">
        <v>0</v>
      </c>
      <c r="E5282" s="88">
        <v>0</v>
      </c>
      <c r="F5282" s="89">
        <v>63.41</v>
      </c>
    </row>
    <row r="5283" spans="2:6" ht="15.6" thickBot="1">
      <c r="B5283" s="82">
        <v>4139.17</v>
      </c>
      <c r="C5283" s="86">
        <v>0</v>
      </c>
      <c r="D5283" s="86">
        <v>0</v>
      </c>
      <c r="E5283" s="86">
        <v>0</v>
      </c>
      <c r="F5283" s="83">
        <v>63.47</v>
      </c>
    </row>
    <row r="5284" spans="2:6" ht="15.6" thickBot="1">
      <c r="B5284" s="87">
        <v>4108.17</v>
      </c>
      <c r="C5284" s="88">
        <v>0</v>
      </c>
      <c r="D5284" s="88">
        <v>0</v>
      </c>
      <c r="E5284" s="88">
        <v>0</v>
      </c>
      <c r="F5284" s="89">
        <v>63.53</v>
      </c>
    </row>
    <row r="5285" spans="2:6" ht="15.6" thickBot="1">
      <c r="B5285" s="82">
        <v>4077.17</v>
      </c>
      <c r="C5285" s="86">
        <v>0</v>
      </c>
      <c r="D5285" s="86">
        <v>0</v>
      </c>
      <c r="E5285" s="86">
        <v>0</v>
      </c>
      <c r="F5285" s="83">
        <v>63.59</v>
      </c>
    </row>
    <row r="5286" spans="2:6" ht="15.6" thickBot="1">
      <c r="B5286" s="87">
        <v>4046.17</v>
      </c>
      <c r="C5286" s="88">
        <v>0</v>
      </c>
      <c r="D5286" s="88">
        <v>0</v>
      </c>
      <c r="E5286" s="88">
        <v>0</v>
      </c>
      <c r="F5286" s="89">
        <v>63.65</v>
      </c>
    </row>
    <row r="5287" spans="2:6" ht="15.6" thickBot="1">
      <c r="B5287" s="82">
        <v>4015.17</v>
      </c>
      <c r="C5287" s="86">
        <v>0</v>
      </c>
      <c r="D5287" s="86">
        <v>0</v>
      </c>
      <c r="E5287" s="86">
        <v>0</v>
      </c>
      <c r="F5287" s="83">
        <v>63.72</v>
      </c>
    </row>
    <row r="5288" spans="2:6" ht="15.6" thickBot="1">
      <c r="B5288" s="87">
        <v>3984.17</v>
      </c>
      <c r="C5288" s="88">
        <v>0</v>
      </c>
      <c r="D5288" s="88">
        <v>0</v>
      </c>
      <c r="E5288" s="88">
        <v>0</v>
      </c>
      <c r="F5288" s="89">
        <v>63.78</v>
      </c>
    </row>
    <row r="5289" spans="2:6" ht="15.6" thickBot="1">
      <c r="B5289" s="82">
        <v>3953.17</v>
      </c>
      <c r="C5289" s="86">
        <v>0</v>
      </c>
      <c r="D5289" s="86">
        <v>0</v>
      </c>
      <c r="E5289" s="86">
        <v>0</v>
      </c>
      <c r="F5289" s="83">
        <v>63.84</v>
      </c>
    </row>
    <row r="5290" spans="2:6" ht="15.6" thickBot="1">
      <c r="B5290" s="87">
        <v>3922.17</v>
      </c>
      <c r="C5290" s="88">
        <v>0</v>
      </c>
      <c r="D5290" s="88">
        <v>0</v>
      </c>
      <c r="E5290" s="88">
        <v>0</v>
      </c>
      <c r="F5290" s="89">
        <v>63.9</v>
      </c>
    </row>
    <row r="5291" spans="2:6" ht="15.6" thickBot="1">
      <c r="B5291" s="82">
        <v>3891.17</v>
      </c>
      <c r="C5291" s="86">
        <v>0</v>
      </c>
      <c r="D5291" s="86">
        <v>0</v>
      </c>
      <c r="E5291" s="86">
        <v>0</v>
      </c>
      <c r="F5291" s="83">
        <v>63.96</v>
      </c>
    </row>
    <row r="5292" spans="2:6" ht="15.6" thickBot="1">
      <c r="B5292" s="87">
        <v>3860.17</v>
      </c>
      <c r="C5292" s="88">
        <v>0</v>
      </c>
      <c r="D5292" s="88">
        <v>0</v>
      </c>
      <c r="E5292" s="88">
        <v>0</v>
      </c>
      <c r="F5292" s="89">
        <v>64.03</v>
      </c>
    </row>
    <row r="5293" spans="2:6" ht="15.6" thickBot="1">
      <c r="B5293" s="82">
        <v>3829.17</v>
      </c>
      <c r="C5293" s="86">
        <v>0</v>
      </c>
      <c r="D5293" s="86">
        <v>0</v>
      </c>
      <c r="E5293" s="86">
        <v>0</v>
      </c>
      <c r="F5293" s="83">
        <v>64.09</v>
      </c>
    </row>
    <row r="5294" spans="2:6" ht="15.6" thickBot="1">
      <c r="B5294" s="87">
        <v>3798.17</v>
      </c>
      <c r="C5294" s="88">
        <v>0</v>
      </c>
      <c r="D5294" s="88">
        <v>0</v>
      </c>
      <c r="E5294" s="88">
        <v>0</v>
      </c>
      <c r="F5294" s="89">
        <v>64.150000000000006</v>
      </c>
    </row>
    <row r="5295" spans="2:6" ht="15.6" thickBot="1">
      <c r="B5295" s="82">
        <v>3767.17</v>
      </c>
      <c r="C5295" s="86">
        <v>0</v>
      </c>
      <c r="D5295" s="86">
        <v>0</v>
      </c>
      <c r="E5295" s="86">
        <v>0</v>
      </c>
      <c r="F5295" s="83">
        <v>64.209999999999994</v>
      </c>
    </row>
    <row r="5296" spans="2:6" ht="15.6" thickBot="1">
      <c r="B5296" s="87">
        <v>3736.17</v>
      </c>
      <c r="C5296" s="88">
        <v>0</v>
      </c>
      <c r="D5296" s="88">
        <v>0</v>
      </c>
      <c r="E5296" s="88">
        <v>0</v>
      </c>
      <c r="F5296" s="89">
        <v>64.27</v>
      </c>
    </row>
    <row r="5297" spans="2:6" ht="15.6" thickBot="1">
      <c r="B5297" s="82">
        <v>3705.17</v>
      </c>
      <c r="C5297" s="86">
        <v>0</v>
      </c>
      <c r="D5297" s="86">
        <v>0</v>
      </c>
      <c r="E5297" s="86">
        <v>0</v>
      </c>
      <c r="F5297" s="83">
        <v>64.33</v>
      </c>
    </row>
    <row r="5298" spans="2:6" ht="15.6" thickBot="1">
      <c r="B5298" s="87">
        <v>3674.17</v>
      </c>
      <c r="C5298" s="88">
        <v>0</v>
      </c>
      <c r="D5298" s="88">
        <v>0</v>
      </c>
      <c r="E5298" s="88">
        <v>0</v>
      </c>
      <c r="F5298" s="89">
        <v>64.400000000000006</v>
      </c>
    </row>
    <row r="5299" spans="2:6" ht="15.6" thickBot="1">
      <c r="B5299" s="82">
        <v>3643.17</v>
      </c>
      <c r="C5299" s="86">
        <v>0</v>
      </c>
      <c r="D5299" s="86">
        <v>0</v>
      </c>
      <c r="E5299" s="86">
        <v>0</v>
      </c>
      <c r="F5299" s="83">
        <v>13.61</v>
      </c>
    </row>
    <row r="5300" spans="2:6" ht="15.6" thickBot="1">
      <c r="B5300" s="87">
        <v>3612.17</v>
      </c>
      <c r="C5300" s="88">
        <v>0</v>
      </c>
      <c r="D5300" s="88">
        <v>0</v>
      </c>
      <c r="E5300" s="88">
        <v>0</v>
      </c>
      <c r="F5300" s="89">
        <v>238.95</v>
      </c>
    </row>
    <row r="5301" spans="2:6" ht="15.6" thickBot="1">
      <c r="B5301" s="82">
        <v>3581.17</v>
      </c>
      <c r="C5301" s="86">
        <v>0</v>
      </c>
      <c r="D5301" s="86">
        <v>0</v>
      </c>
      <c r="E5301" s="86">
        <v>0</v>
      </c>
      <c r="F5301" s="83">
        <v>437.9</v>
      </c>
    </row>
    <row r="5302" spans="2:6" ht="15.6" thickBot="1">
      <c r="B5302" s="87">
        <v>3550.17</v>
      </c>
      <c r="C5302" s="88">
        <v>0</v>
      </c>
      <c r="D5302" s="88">
        <v>0</v>
      </c>
      <c r="E5302" s="88">
        <v>0</v>
      </c>
      <c r="F5302" s="89">
        <v>442.19</v>
      </c>
    </row>
    <row r="5303" spans="2:6" ht="15.6" thickBot="1">
      <c r="B5303" s="82">
        <v>3519.17</v>
      </c>
      <c r="C5303" s="86">
        <v>0</v>
      </c>
      <c r="D5303" s="86">
        <v>0</v>
      </c>
      <c r="E5303" s="86">
        <v>0</v>
      </c>
      <c r="F5303" s="83">
        <v>447.03</v>
      </c>
    </row>
    <row r="5304" spans="2:6" ht="15.6" thickBot="1">
      <c r="B5304" s="87">
        <v>3488.17</v>
      </c>
      <c r="C5304" s="88">
        <v>0</v>
      </c>
      <c r="D5304" s="88">
        <v>0</v>
      </c>
      <c r="E5304" s="88">
        <v>0</v>
      </c>
      <c r="F5304" s="89">
        <v>452.43</v>
      </c>
    </row>
    <row r="5305" spans="2:6" ht="15.6" thickBot="1">
      <c r="B5305" s="82">
        <v>3457.17</v>
      </c>
      <c r="C5305" s="86">
        <v>0</v>
      </c>
      <c r="D5305" s="86">
        <v>0</v>
      </c>
      <c r="E5305" s="86">
        <v>0</v>
      </c>
      <c r="F5305" s="83">
        <v>457.08</v>
      </c>
    </row>
    <row r="5306" spans="2:6" ht="15.6" thickBot="1">
      <c r="B5306" s="87">
        <v>3426.17</v>
      </c>
      <c r="C5306" s="88">
        <v>0</v>
      </c>
      <c r="D5306" s="88">
        <v>0</v>
      </c>
      <c r="E5306" s="88">
        <v>0</v>
      </c>
      <c r="F5306" s="89">
        <v>462.03</v>
      </c>
    </row>
    <row r="5307" spans="2:6" ht="15.6" thickBot="1">
      <c r="B5307" s="82">
        <v>3395.17</v>
      </c>
      <c r="C5307" s="86">
        <v>0</v>
      </c>
      <c r="D5307" s="86">
        <v>0</v>
      </c>
      <c r="E5307" s="86">
        <v>0</v>
      </c>
      <c r="F5307" s="83">
        <v>467.94</v>
      </c>
    </row>
    <row r="5308" spans="2:6" ht="15.6" thickBot="1">
      <c r="B5308" s="87">
        <v>3364.17</v>
      </c>
      <c r="C5308" s="88">
        <v>0</v>
      </c>
      <c r="D5308" s="88">
        <v>0</v>
      </c>
      <c r="E5308" s="88">
        <v>0</v>
      </c>
      <c r="F5308" s="89">
        <v>473.24</v>
      </c>
    </row>
    <row r="5309" spans="2:6" ht="15.6" thickBot="1">
      <c r="B5309" s="82">
        <v>3333.17</v>
      </c>
      <c r="C5309" s="86">
        <v>0</v>
      </c>
      <c r="D5309" s="86">
        <v>0</v>
      </c>
      <c r="E5309" s="86">
        <v>0</v>
      </c>
      <c r="F5309" s="83">
        <v>478.71</v>
      </c>
    </row>
    <row r="5310" spans="2:6" ht="15.6" thickBot="1">
      <c r="B5310" s="87">
        <v>3302.17</v>
      </c>
      <c r="C5310" s="88">
        <v>0</v>
      </c>
      <c r="D5310" s="88">
        <v>0</v>
      </c>
      <c r="E5310" s="88">
        <v>0</v>
      </c>
      <c r="F5310" s="89">
        <v>484.69</v>
      </c>
    </row>
    <row r="5311" spans="2:6" ht="15.6" thickBot="1">
      <c r="B5311" s="82">
        <v>3271.17</v>
      </c>
      <c r="C5311" s="86">
        <v>0</v>
      </c>
      <c r="D5311" s="86">
        <v>0</v>
      </c>
      <c r="E5311" s="86">
        <v>0</v>
      </c>
      <c r="F5311" s="83">
        <v>490.6</v>
      </c>
    </row>
    <row r="5312" spans="2:6" ht="15.6" thickBot="1">
      <c r="B5312" s="87">
        <v>3240.17</v>
      </c>
      <c r="C5312" s="88">
        <v>0</v>
      </c>
      <c r="D5312" s="88">
        <v>0</v>
      </c>
      <c r="E5312" s="88">
        <v>0</v>
      </c>
      <c r="F5312" s="89">
        <v>496.41</v>
      </c>
    </row>
    <row r="5313" spans="2:6" ht="15.6" thickBot="1">
      <c r="B5313" s="82">
        <v>3209.17</v>
      </c>
      <c r="C5313" s="86">
        <v>0</v>
      </c>
      <c r="D5313" s="86">
        <v>0</v>
      </c>
      <c r="E5313" s="86">
        <v>0</v>
      </c>
      <c r="F5313" s="83">
        <v>502.71</v>
      </c>
    </row>
    <row r="5314" spans="2:6" ht="15.6" thickBot="1">
      <c r="B5314" s="87">
        <v>3178.17</v>
      </c>
      <c r="C5314" s="88">
        <v>0</v>
      </c>
      <c r="D5314" s="88">
        <v>0</v>
      </c>
      <c r="E5314" s="88">
        <v>0</v>
      </c>
      <c r="F5314" s="89">
        <v>509.09</v>
      </c>
    </row>
    <row r="5315" spans="2:6" ht="15.6" thickBot="1">
      <c r="B5315" s="82">
        <v>3147.17</v>
      </c>
      <c r="C5315" s="86">
        <v>0</v>
      </c>
      <c r="D5315" s="86">
        <v>0</v>
      </c>
      <c r="E5315" s="86">
        <v>0</v>
      </c>
      <c r="F5315" s="83">
        <v>515.29999999999995</v>
      </c>
    </row>
    <row r="5316" spans="2:6" ht="15.6" thickBot="1">
      <c r="B5316" s="87">
        <v>3116.17</v>
      </c>
      <c r="C5316" s="88">
        <v>0</v>
      </c>
      <c r="D5316" s="88">
        <v>0</v>
      </c>
      <c r="E5316" s="88">
        <v>0</v>
      </c>
      <c r="F5316" s="89">
        <v>521.85</v>
      </c>
    </row>
    <row r="5317" spans="2:6" ht="15.6" thickBot="1">
      <c r="B5317" s="82">
        <v>3085.17</v>
      </c>
      <c r="C5317" s="86">
        <v>0</v>
      </c>
      <c r="D5317" s="86">
        <v>0</v>
      </c>
      <c r="E5317" s="86">
        <v>0</v>
      </c>
      <c r="F5317" s="83">
        <v>528.51</v>
      </c>
    </row>
    <row r="5318" spans="2:6" ht="15.6" thickBot="1">
      <c r="B5318" s="87">
        <v>3054.17</v>
      </c>
      <c r="C5318" s="88">
        <v>0</v>
      </c>
      <c r="D5318" s="88">
        <v>0</v>
      </c>
      <c r="E5318" s="88">
        <v>0</v>
      </c>
      <c r="F5318" s="89">
        <v>535.15</v>
      </c>
    </row>
    <row r="5319" spans="2:6" ht="15.6" thickBot="1">
      <c r="B5319" s="82">
        <v>3023.17</v>
      </c>
      <c r="C5319" s="86">
        <v>0</v>
      </c>
      <c r="D5319" s="86">
        <v>0</v>
      </c>
      <c r="E5319" s="86">
        <v>0</v>
      </c>
      <c r="F5319" s="83">
        <v>339.94</v>
      </c>
    </row>
    <row r="5320" spans="2:6" ht="15.6" thickBot="1">
      <c r="B5320" s="87">
        <v>2992.17</v>
      </c>
      <c r="C5320" s="88">
        <v>0</v>
      </c>
      <c r="D5320" s="88">
        <v>0</v>
      </c>
      <c r="E5320" s="88">
        <v>0</v>
      </c>
      <c r="F5320" s="89">
        <v>0.03</v>
      </c>
    </row>
    <row r="5321" spans="2:6" ht="15.6" thickBot="1">
      <c r="B5321" s="82">
        <v>2961.17</v>
      </c>
      <c r="C5321" s="86">
        <v>0</v>
      </c>
      <c r="D5321" s="86">
        <v>0</v>
      </c>
      <c r="E5321" s="86">
        <v>0</v>
      </c>
      <c r="F5321" s="83">
        <v>0.03</v>
      </c>
    </row>
    <row r="5322" spans="2:6" ht="15.6" thickBot="1">
      <c r="B5322" s="87">
        <v>2930.17</v>
      </c>
      <c r="C5322" s="88">
        <v>0</v>
      </c>
      <c r="D5322" s="88">
        <v>0</v>
      </c>
      <c r="E5322" s="88">
        <v>0</v>
      </c>
      <c r="F5322" s="89">
        <v>0.03</v>
      </c>
    </row>
    <row r="5323" spans="2:6" ht="15.6" thickBot="1">
      <c r="B5323" s="82">
        <v>2899.17</v>
      </c>
      <c r="C5323" s="86">
        <v>0</v>
      </c>
      <c r="D5323" s="86">
        <v>0</v>
      </c>
      <c r="E5323" s="86">
        <v>0</v>
      </c>
      <c r="F5323" s="83">
        <v>0.03</v>
      </c>
    </row>
    <row r="5324" spans="2:6" ht="15.6" thickBot="1">
      <c r="B5324" s="87">
        <v>2868.17</v>
      </c>
      <c r="C5324" s="88">
        <v>0</v>
      </c>
      <c r="D5324" s="88">
        <v>0</v>
      </c>
      <c r="E5324" s="88">
        <v>0</v>
      </c>
      <c r="F5324" s="89">
        <v>0.03</v>
      </c>
    </row>
    <row r="5325" spans="2:6" ht="15.6" thickBot="1">
      <c r="B5325" s="82">
        <v>2837.17</v>
      </c>
      <c r="C5325" s="86">
        <v>0</v>
      </c>
      <c r="D5325" s="86">
        <v>0</v>
      </c>
      <c r="E5325" s="86">
        <v>0</v>
      </c>
      <c r="F5325" s="83">
        <v>0.03</v>
      </c>
    </row>
    <row r="5326" spans="2:6" ht="15.6" thickBot="1">
      <c r="B5326" s="87">
        <v>2806.17</v>
      </c>
      <c r="C5326" s="88">
        <v>0</v>
      </c>
      <c r="D5326" s="88">
        <v>0</v>
      </c>
      <c r="E5326" s="88">
        <v>0</v>
      </c>
      <c r="F5326" s="89">
        <v>0.03</v>
      </c>
    </row>
    <row r="5327" spans="2:6" ht="15.6" thickBot="1">
      <c r="B5327" s="82">
        <v>2775.17</v>
      </c>
      <c r="C5327" s="86">
        <v>0</v>
      </c>
      <c r="D5327" s="86">
        <v>0</v>
      </c>
      <c r="E5327" s="86">
        <v>0</v>
      </c>
      <c r="F5327" s="83">
        <v>0.03</v>
      </c>
    </row>
    <row r="5328" spans="2:6" ht="15.6" thickBot="1">
      <c r="B5328" s="87">
        <v>2744.17</v>
      </c>
      <c r="C5328" s="88">
        <v>0</v>
      </c>
      <c r="D5328" s="88">
        <v>0</v>
      </c>
      <c r="E5328" s="88">
        <v>0</v>
      </c>
      <c r="F5328" s="89">
        <v>0.03</v>
      </c>
    </row>
    <row r="5329" spans="2:6" ht="15.6" thickBot="1">
      <c r="B5329" s="82">
        <v>2713.17</v>
      </c>
      <c r="C5329" s="86">
        <v>0</v>
      </c>
      <c r="D5329" s="86">
        <v>0</v>
      </c>
      <c r="E5329" s="86">
        <v>0</v>
      </c>
      <c r="F5329" s="83">
        <v>0.03</v>
      </c>
    </row>
    <row r="5330" spans="2:6" ht="15.6" thickBot="1">
      <c r="B5330" s="87">
        <v>2682.17</v>
      </c>
      <c r="C5330" s="88">
        <v>0</v>
      </c>
      <c r="D5330" s="88">
        <v>0</v>
      </c>
      <c r="E5330" s="88">
        <v>0</v>
      </c>
      <c r="F5330" s="89">
        <v>0.03</v>
      </c>
    </row>
    <row r="5331" spans="2:6" ht="15.6" thickBot="1">
      <c r="B5331" s="82">
        <v>2651.17</v>
      </c>
      <c r="C5331" s="86">
        <v>0</v>
      </c>
      <c r="D5331" s="86">
        <v>0</v>
      </c>
      <c r="E5331" s="86">
        <v>0</v>
      </c>
      <c r="F5331" s="83">
        <v>0.03</v>
      </c>
    </row>
    <row r="5332" spans="2:6" ht="15.6" thickBot="1">
      <c r="B5332" s="87">
        <v>2620.17</v>
      </c>
      <c r="C5332" s="88">
        <v>0</v>
      </c>
      <c r="D5332" s="88">
        <v>0</v>
      </c>
      <c r="E5332" s="88">
        <v>0</v>
      </c>
      <c r="F5332" s="89">
        <v>0.03</v>
      </c>
    </row>
    <row r="5333" spans="2:6" ht="15.6" thickBot="1">
      <c r="B5333" s="82">
        <v>2589.17</v>
      </c>
      <c r="C5333" s="86">
        <v>0</v>
      </c>
      <c r="D5333" s="86">
        <v>0</v>
      </c>
      <c r="E5333" s="86">
        <v>0</v>
      </c>
      <c r="F5333" s="83">
        <v>0.03</v>
      </c>
    </row>
    <row r="5334" spans="2:6" ht="15.6" thickBot="1">
      <c r="B5334" s="87">
        <v>2558.17</v>
      </c>
      <c r="C5334" s="88">
        <v>0</v>
      </c>
      <c r="D5334" s="88">
        <v>0</v>
      </c>
      <c r="E5334" s="88">
        <v>0</v>
      </c>
      <c r="F5334" s="89">
        <v>0.03</v>
      </c>
    </row>
    <row r="5335" spans="2:6" ht="15.6" thickBot="1">
      <c r="B5335" s="82">
        <v>2527.17</v>
      </c>
      <c r="C5335" s="86">
        <v>0</v>
      </c>
      <c r="D5335" s="86">
        <v>0</v>
      </c>
      <c r="E5335" s="86">
        <v>0</v>
      </c>
      <c r="F5335" s="83">
        <v>0.03</v>
      </c>
    </row>
    <row r="5336" spans="2:6" ht="15.6" thickBot="1">
      <c r="B5336" s="87">
        <v>2496.17</v>
      </c>
      <c r="C5336" s="88">
        <v>0</v>
      </c>
      <c r="D5336" s="88">
        <v>0</v>
      </c>
      <c r="E5336" s="88">
        <v>0</v>
      </c>
      <c r="F5336" s="89">
        <v>0.03</v>
      </c>
    </row>
    <row r="5337" spans="2:6" ht="15.6" thickBot="1">
      <c r="B5337" s="82">
        <v>2465.17</v>
      </c>
      <c r="C5337" s="86">
        <v>0</v>
      </c>
      <c r="D5337" s="86">
        <v>0</v>
      </c>
      <c r="E5337" s="86">
        <v>0</v>
      </c>
      <c r="F5337" s="83">
        <v>0.03</v>
      </c>
    </row>
    <row r="5338" spans="2:6" ht="15.6" thickBot="1">
      <c r="B5338" s="87">
        <v>2434.17</v>
      </c>
      <c r="C5338" s="88">
        <v>0</v>
      </c>
      <c r="D5338" s="88">
        <v>0</v>
      </c>
      <c r="E5338" s="88">
        <v>0</v>
      </c>
      <c r="F5338" s="89">
        <v>0.03</v>
      </c>
    </row>
    <row r="5339" spans="2:6" ht="15.6" thickBot="1">
      <c r="B5339" s="82">
        <v>2403.17</v>
      </c>
      <c r="C5339" s="86">
        <v>0</v>
      </c>
      <c r="D5339" s="86">
        <v>0</v>
      </c>
      <c r="E5339" s="86">
        <v>0</v>
      </c>
      <c r="F5339" s="83">
        <v>0.04</v>
      </c>
    </row>
    <row r="5340" spans="2:6" ht="15.6" thickBot="1">
      <c r="B5340" s="87">
        <v>2372.17</v>
      </c>
      <c r="C5340" s="88">
        <v>0</v>
      </c>
      <c r="D5340" s="88">
        <v>0</v>
      </c>
      <c r="E5340" s="88">
        <v>0</v>
      </c>
      <c r="F5340" s="89">
        <v>0.04</v>
      </c>
    </row>
    <row r="5341" spans="2:6" ht="15.6" thickBot="1">
      <c r="B5341" s="82">
        <v>2341.17</v>
      </c>
      <c r="C5341" s="86">
        <v>0</v>
      </c>
      <c r="D5341" s="86">
        <v>0</v>
      </c>
      <c r="E5341" s="86">
        <v>0</v>
      </c>
      <c r="F5341" s="83">
        <v>0.04</v>
      </c>
    </row>
    <row r="5342" spans="2:6" ht="15.6" thickBot="1">
      <c r="B5342" s="87">
        <v>2310.17</v>
      </c>
      <c r="C5342" s="88">
        <v>0</v>
      </c>
      <c r="D5342" s="88">
        <v>0</v>
      </c>
      <c r="E5342" s="88">
        <v>0</v>
      </c>
      <c r="F5342" s="89">
        <v>0.04</v>
      </c>
    </row>
    <row r="5343" spans="2:6" ht="15.6" thickBot="1">
      <c r="B5343" s="82">
        <v>2279.17</v>
      </c>
      <c r="C5343" s="86">
        <v>0</v>
      </c>
      <c r="D5343" s="86">
        <v>0</v>
      </c>
      <c r="E5343" s="86">
        <v>0</v>
      </c>
      <c r="F5343" s="83">
        <v>0.04</v>
      </c>
    </row>
    <row r="5344" spans="2:6" ht="15.6" thickBot="1">
      <c r="B5344" s="87">
        <v>2248.17</v>
      </c>
      <c r="C5344" s="88">
        <v>0</v>
      </c>
      <c r="D5344" s="88">
        <v>0</v>
      </c>
      <c r="E5344" s="88">
        <v>0</v>
      </c>
      <c r="F5344" s="89">
        <v>0.04</v>
      </c>
    </row>
    <row r="5345" spans="2:6" ht="15.6" thickBot="1">
      <c r="B5345" s="82">
        <v>2217.17</v>
      </c>
      <c r="C5345" s="86">
        <v>0</v>
      </c>
      <c r="D5345" s="86">
        <v>0</v>
      </c>
      <c r="E5345" s="86">
        <v>0</v>
      </c>
      <c r="F5345" s="83">
        <v>0.04</v>
      </c>
    </row>
    <row r="5346" spans="2:6" ht="15.6" thickBot="1">
      <c r="B5346" s="87">
        <v>2186.17</v>
      </c>
      <c r="C5346" s="88">
        <v>0</v>
      </c>
      <c r="D5346" s="88">
        <v>0</v>
      </c>
      <c r="E5346" s="88">
        <v>0</v>
      </c>
      <c r="F5346" s="89">
        <v>0.04</v>
      </c>
    </row>
    <row r="5347" spans="2:6" ht="15.6" thickBot="1">
      <c r="B5347" s="82">
        <v>2155.17</v>
      </c>
      <c r="C5347" s="86">
        <v>0</v>
      </c>
      <c r="D5347" s="86">
        <v>0</v>
      </c>
      <c r="E5347" s="86">
        <v>0</v>
      </c>
      <c r="F5347" s="83">
        <v>0.04</v>
      </c>
    </row>
    <row r="5348" spans="2:6" ht="15.6" thickBot="1">
      <c r="B5348" s="87">
        <v>2124.17</v>
      </c>
      <c r="C5348" s="88">
        <v>0</v>
      </c>
      <c r="D5348" s="88">
        <v>0</v>
      </c>
      <c r="E5348" s="88">
        <v>0</v>
      </c>
      <c r="F5348" s="89">
        <v>0.04</v>
      </c>
    </row>
    <row r="5349" spans="2:6" ht="15.6" thickBot="1">
      <c r="B5349" s="82">
        <v>2093.17</v>
      </c>
      <c r="C5349" s="86">
        <v>0</v>
      </c>
      <c r="D5349" s="86">
        <v>0</v>
      </c>
      <c r="E5349" s="86">
        <v>0</v>
      </c>
      <c r="F5349" s="83">
        <v>0.04</v>
      </c>
    </row>
    <row r="5350" spans="2:6" ht="15.6" thickBot="1">
      <c r="B5350" s="87">
        <v>2062.17</v>
      </c>
      <c r="C5350" s="88">
        <v>0</v>
      </c>
      <c r="D5350" s="88">
        <v>0</v>
      </c>
      <c r="E5350" s="88">
        <v>0</v>
      </c>
      <c r="F5350" s="89">
        <v>0.04</v>
      </c>
    </row>
    <row r="5351" spans="2:6" ht="15.6" thickBot="1">
      <c r="B5351" s="82">
        <v>2031.17</v>
      </c>
      <c r="C5351" s="86">
        <v>0</v>
      </c>
      <c r="D5351" s="86">
        <v>0</v>
      </c>
      <c r="E5351" s="86">
        <v>0</v>
      </c>
      <c r="F5351" s="83">
        <v>0.04</v>
      </c>
    </row>
    <row r="5352" spans="2:6" ht="15.6" thickBot="1">
      <c r="B5352" s="87">
        <v>2000.17</v>
      </c>
      <c r="C5352" s="88">
        <v>0</v>
      </c>
      <c r="D5352" s="88">
        <v>0</v>
      </c>
      <c r="E5352" s="88">
        <v>0</v>
      </c>
      <c r="F5352" s="89">
        <v>0.04</v>
      </c>
    </row>
    <row r="5353" spans="2:6" ht="15.6" thickBot="1">
      <c r="B5353" s="82">
        <v>1969.17</v>
      </c>
      <c r="C5353" s="86">
        <v>0</v>
      </c>
      <c r="D5353" s="86">
        <v>0</v>
      </c>
      <c r="E5353" s="86">
        <v>0</v>
      </c>
      <c r="F5353" s="83">
        <v>0.04</v>
      </c>
    </row>
    <row r="5354" spans="2:6" ht="15.6" thickBot="1">
      <c r="B5354" s="87">
        <v>1938.17</v>
      </c>
      <c r="C5354" s="88">
        <v>0</v>
      </c>
      <c r="D5354" s="88">
        <v>0</v>
      </c>
      <c r="E5354" s="88">
        <v>0</v>
      </c>
      <c r="F5354" s="89">
        <v>0.04</v>
      </c>
    </row>
    <row r="5355" spans="2:6" ht="15.6" thickBot="1">
      <c r="B5355" s="82">
        <v>1907.17</v>
      </c>
      <c r="C5355" s="86">
        <v>0</v>
      </c>
      <c r="D5355" s="86">
        <v>0</v>
      </c>
      <c r="E5355" s="86">
        <v>0</v>
      </c>
      <c r="F5355" s="83">
        <v>0.04</v>
      </c>
    </row>
    <row r="5356" spans="2:6" ht="15.6" thickBot="1">
      <c r="B5356" s="87">
        <v>1876.17</v>
      </c>
      <c r="C5356" s="88">
        <v>0</v>
      </c>
      <c r="D5356" s="88">
        <v>0</v>
      </c>
      <c r="E5356" s="88">
        <v>0</v>
      </c>
      <c r="F5356" s="89">
        <v>0.04</v>
      </c>
    </row>
    <row r="5357" spans="2:6" ht="15.6" thickBot="1">
      <c r="B5357" s="82">
        <v>1845.17</v>
      </c>
      <c r="C5357" s="86">
        <v>0</v>
      </c>
      <c r="D5357" s="86">
        <v>0</v>
      </c>
      <c r="E5357" s="86">
        <v>0</v>
      </c>
      <c r="F5357" s="83">
        <v>0.04</v>
      </c>
    </row>
    <row r="5358" spans="2:6" ht="15.6" thickBot="1">
      <c r="B5358" s="87">
        <v>1814.17</v>
      </c>
      <c r="C5358" s="88">
        <v>0</v>
      </c>
      <c r="D5358" s="88">
        <v>0</v>
      </c>
      <c r="E5358" s="88">
        <v>0</v>
      </c>
      <c r="F5358" s="89">
        <v>0.04</v>
      </c>
    </row>
    <row r="5359" spans="2:6" ht="15.6" thickBot="1">
      <c r="B5359" s="82">
        <v>1783.17</v>
      </c>
      <c r="C5359" s="86">
        <v>0</v>
      </c>
      <c r="D5359" s="86">
        <v>0</v>
      </c>
      <c r="E5359" s="86">
        <v>0</v>
      </c>
      <c r="F5359" s="83">
        <v>0.04</v>
      </c>
    </row>
    <row r="5360" spans="2:6" ht="15.6" thickBot="1">
      <c r="B5360" s="87">
        <v>1752.17</v>
      </c>
      <c r="C5360" s="88">
        <v>0</v>
      </c>
      <c r="D5360" s="88">
        <v>0</v>
      </c>
      <c r="E5360" s="88">
        <v>0</v>
      </c>
      <c r="F5360" s="89">
        <v>0.04</v>
      </c>
    </row>
    <row r="5361" spans="2:6" ht="15.6" thickBot="1">
      <c r="B5361" s="82">
        <v>1721.17</v>
      </c>
      <c r="C5361" s="86">
        <v>0</v>
      </c>
      <c r="D5361" s="86">
        <v>0</v>
      </c>
      <c r="E5361" s="86">
        <v>0</v>
      </c>
      <c r="F5361" s="83">
        <v>0.04</v>
      </c>
    </row>
    <row r="5362" spans="2:6" ht="15.6" thickBot="1">
      <c r="B5362" s="87">
        <v>1690.17</v>
      </c>
      <c r="C5362" s="88">
        <v>0</v>
      </c>
      <c r="D5362" s="88">
        <v>0</v>
      </c>
      <c r="E5362" s="88">
        <v>0</v>
      </c>
      <c r="F5362" s="89">
        <v>0.04</v>
      </c>
    </row>
    <row r="5363" spans="2:6" ht="15.6" thickBot="1">
      <c r="B5363" s="82">
        <v>1659.17</v>
      </c>
      <c r="C5363" s="86">
        <v>0</v>
      </c>
      <c r="D5363" s="86">
        <v>0</v>
      </c>
      <c r="E5363" s="86">
        <v>0</v>
      </c>
      <c r="F5363" s="83">
        <v>0.04</v>
      </c>
    </row>
    <row r="5364" spans="2:6" ht="15.6" thickBot="1">
      <c r="B5364" s="87">
        <v>1628.17</v>
      </c>
      <c r="C5364" s="88">
        <v>0</v>
      </c>
      <c r="D5364" s="88">
        <v>0</v>
      </c>
      <c r="E5364" s="88">
        <v>0</v>
      </c>
      <c r="F5364" s="89">
        <v>0.04</v>
      </c>
    </row>
    <row r="5365" spans="2:6" ht="15.6" thickBot="1">
      <c r="B5365" s="82">
        <v>1597.17</v>
      </c>
      <c r="C5365" s="86">
        <v>0</v>
      </c>
      <c r="D5365" s="86">
        <v>0</v>
      </c>
      <c r="E5365" s="86">
        <v>0</v>
      </c>
      <c r="F5365" s="83">
        <v>0.04</v>
      </c>
    </row>
    <row r="5366" spans="2:6" ht="15.6" thickBot="1">
      <c r="B5366" s="87">
        <v>1566.17</v>
      </c>
      <c r="C5366" s="88">
        <v>0</v>
      </c>
      <c r="D5366" s="88">
        <v>0</v>
      </c>
      <c r="E5366" s="88">
        <v>0</v>
      </c>
      <c r="F5366" s="89">
        <v>0.05</v>
      </c>
    </row>
    <row r="5367" spans="2:6" ht="15.6" thickBot="1">
      <c r="B5367" s="82">
        <v>1535.17</v>
      </c>
      <c r="C5367" s="86">
        <v>0</v>
      </c>
      <c r="D5367" s="86">
        <v>0</v>
      </c>
      <c r="E5367" s="86">
        <v>0</v>
      </c>
      <c r="F5367" s="83">
        <v>0.05</v>
      </c>
    </row>
    <row r="5368" spans="2:6" ht="15.6" thickBot="1">
      <c r="B5368" s="87">
        <v>1504.17</v>
      </c>
      <c r="C5368" s="88">
        <v>0</v>
      </c>
      <c r="D5368" s="88">
        <v>0</v>
      </c>
      <c r="E5368" s="88">
        <v>0</v>
      </c>
      <c r="F5368" s="89">
        <v>0.05</v>
      </c>
    </row>
    <row r="5369" spans="2:6" ht="15.6" thickBot="1">
      <c r="B5369" s="82">
        <v>1473.17</v>
      </c>
      <c r="C5369" s="86">
        <v>0</v>
      </c>
      <c r="D5369" s="86">
        <v>0</v>
      </c>
      <c r="E5369" s="86">
        <v>0</v>
      </c>
      <c r="F5369" s="83">
        <v>0.05</v>
      </c>
    </row>
    <row r="5370" spans="2:6" ht="15.6" thickBot="1">
      <c r="B5370" s="87">
        <v>1442.17</v>
      </c>
      <c r="C5370" s="88">
        <v>0</v>
      </c>
      <c r="D5370" s="88">
        <v>0</v>
      </c>
      <c r="E5370" s="88">
        <v>0</v>
      </c>
      <c r="F5370" s="89">
        <v>0.05</v>
      </c>
    </row>
    <row r="5371" spans="2:6" ht="15.6" thickBot="1">
      <c r="B5371" s="82">
        <v>1411.17</v>
      </c>
      <c r="C5371" s="86">
        <v>0</v>
      </c>
      <c r="D5371" s="86">
        <v>0</v>
      </c>
      <c r="E5371" s="86">
        <v>0</v>
      </c>
      <c r="F5371" s="83">
        <v>0.05</v>
      </c>
    </row>
    <row r="5372" spans="2:6" ht="15.6" thickBot="1">
      <c r="B5372" s="87">
        <v>1380.17</v>
      </c>
      <c r="C5372" s="88">
        <v>0</v>
      </c>
      <c r="D5372" s="88">
        <v>0</v>
      </c>
      <c r="E5372" s="88">
        <v>0</v>
      </c>
      <c r="F5372" s="89">
        <v>0.05</v>
      </c>
    </row>
    <row r="5373" spans="2:6" ht="15.6" thickBot="1">
      <c r="B5373" s="82">
        <v>1349.17</v>
      </c>
      <c r="C5373" s="86">
        <v>0</v>
      </c>
      <c r="D5373" s="86">
        <v>0</v>
      </c>
      <c r="E5373" s="86">
        <v>0</v>
      </c>
      <c r="F5373" s="83">
        <v>0.05</v>
      </c>
    </row>
    <row r="5374" spans="2:6" ht="15.6" thickBot="1">
      <c r="B5374" s="87">
        <v>1318.17</v>
      </c>
      <c r="C5374" s="88">
        <v>0</v>
      </c>
      <c r="D5374" s="88">
        <v>0</v>
      </c>
      <c r="E5374" s="88">
        <v>0</v>
      </c>
      <c r="F5374" s="89">
        <v>0.05</v>
      </c>
    </row>
    <row r="5375" spans="2:6" ht="15.6" thickBot="1">
      <c r="B5375" s="82">
        <v>1287.17</v>
      </c>
      <c r="C5375" s="86">
        <v>0</v>
      </c>
      <c r="D5375" s="86">
        <v>0</v>
      </c>
      <c r="E5375" s="86">
        <v>0</v>
      </c>
      <c r="F5375" s="83">
        <v>0.05</v>
      </c>
    </row>
    <row r="5376" spans="2:6" ht="15.6" thickBot="1">
      <c r="B5376" s="87">
        <v>1256.17</v>
      </c>
      <c r="C5376" s="88">
        <v>0</v>
      </c>
      <c r="D5376" s="88">
        <v>0</v>
      </c>
      <c r="E5376" s="88">
        <v>0</v>
      </c>
      <c r="F5376" s="89">
        <v>0.05</v>
      </c>
    </row>
    <row r="5377" spans="2:6" ht="15.6" thickBot="1">
      <c r="B5377" s="82">
        <v>1225.17</v>
      </c>
      <c r="C5377" s="86">
        <v>0</v>
      </c>
      <c r="D5377" s="86">
        <v>0</v>
      </c>
      <c r="E5377" s="86">
        <v>0</v>
      </c>
      <c r="F5377" s="83">
        <v>0.05</v>
      </c>
    </row>
    <row r="5378" spans="2:6" ht="15.6" thickBot="1">
      <c r="B5378" s="87">
        <v>1194.17</v>
      </c>
      <c r="C5378" s="88">
        <v>0</v>
      </c>
      <c r="D5378" s="88">
        <v>0</v>
      </c>
      <c r="E5378" s="88">
        <v>0</v>
      </c>
      <c r="F5378" s="89">
        <v>0.05</v>
      </c>
    </row>
    <row r="5379" spans="2:6" ht="15.6" thickBot="1">
      <c r="B5379" s="82">
        <v>1163.17</v>
      </c>
      <c r="C5379" s="86">
        <v>0</v>
      </c>
      <c r="D5379" s="86">
        <v>0</v>
      </c>
      <c r="E5379" s="86">
        <v>0</v>
      </c>
      <c r="F5379" s="83">
        <v>0.05</v>
      </c>
    </row>
    <row r="5380" spans="2:6" ht="15.6" thickBot="1">
      <c r="B5380" s="87">
        <v>1132.17</v>
      </c>
      <c r="C5380" s="88">
        <v>0</v>
      </c>
      <c r="D5380" s="88">
        <v>0</v>
      </c>
      <c r="E5380" s="88">
        <v>0</v>
      </c>
      <c r="F5380" s="89">
        <v>0.05</v>
      </c>
    </row>
    <row r="5381" spans="2:6" ht="15.6" thickBot="1">
      <c r="B5381" s="82">
        <v>1101.17</v>
      </c>
      <c r="C5381" s="86">
        <v>0</v>
      </c>
      <c r="D5381" s="86">
        <v>0</v>
      </c>
      <c r="E5381" s="86">
        <v>0</v>
      </c>
      <c r="F5381" s="83">
        <v>0.05</v>
      </c>
    </row>
    <row r="5382" spans="2:6" ht="15.6" thickBot="1">
      <c r="B5382" s="87">
        <v>1070.17</v>
      </c>
      <c r="C5382" s="88">
        <v>0</v>
      </c>
      <c r="D5382" s="88">
        <v>0</v>
      </c>
      <c r="E5382" s="88">
        <v>0</v>
      </c>
      <c r="F5382" s="89">
        <v>0.05</v>
      </c>
    </row>
    <row r="5383" spans="2:6" ht="15.6" thickBot="1">
      <c r="B5383" s="82">
        <v>1039.17</v>
      </c>
      <c r="C5383" s="86">
        <v>0</v>
      </c>
      <c r="D5383" s="86">
        <v>0</v>
      </c>
      <c r="E5383" s="86">
        <v>0</v>
      </c>
      <c r="F5383" s="83">
        <v>0.05</v>
      </c>
    </row>
    <row r="5384" spans="2:6" ht="15.6" thickBot="1">
      <c r="B5384" s="87">
        <v>1008.17</v>
      </c>
      <c r="C5384" s="88">
        <v>0</v>
      </c>
      <c r="D5384" s="88">
        <v>0</v>
      </c>
      <c r="E5384" s="88">
        <v>0</v>
      </c>
      <c r="F5384" s="89">
        <v>0.05</v>
      </c>
    </row>
    <row r="5385" spans="2:6" ht="15.6" thickBot="1">
      <c r="B5385" s="82">
        <v>977.17</v>
      </c>
      <c r="C5385" s="86">
        <v>0</v>
      </c>
      <c r="D5385" s="86">
        <v>0</v>
      </c>
      <c r="E5385" s="86">
        <v>0</v>
      </c>
      <c r="F5385" s="83">
        <v>0.05</v>
      </c>
    </row>
    <row r="5386" spans="2:6" ht="15.6" thickBot="1">
      <c r="B5386" s="87">
        <v>946.17</v>
      </c>
      <c r="C5386" s="88">
        <v>0</v>
      </c>
      <c r="D5386" s="88">
        <v>0</v>
      </c>
      <c r="E5386" s="88">
        <v>0</v>
      </c>
      <c r="F5386" s="89">
        <v>0.05</v>
      </c>
    </row>
    <row r="5387" spans="2:6" ht="15.6" thickBot="1">
      <c r="B5387" s="82">
        <v>915.17</v>
      </c>
      <c r="C5387" s="86">
        <v>0</v>
      </c>
      <c r="D5387" s="86">
        <v>0</v>
      </c>
      <c r="E5387" s="86">
        <v>0</v>
      </c>
      <c r="F5387" s="83">
        <v>0.05</v>
      </c>
    </row>
    <row r="5388" spans="2:6" ht="15.6" thickBot="1">
      <c r="B5388" s="87">
        <v>884.17</v>
      </c>
      <c r="C5388" s="88">
        <v>0</v>
      </c>
      <c r="D5388" s="88">
        <v>0</v>
      </c>
      <c r="E5388" s="88">
        <v>0</v>
      </c>
      <c r="F5388" s="89">
        <v>0.05</v>
      </c>
    </row>
    <row r="5389" spans="2:6" ht="15.6" thickBot="1">
      <c r="B5389" s="82">
        <v>853.17</v>
      </c>
      <c r="C5389" s="86">
        <v>0</v>
      </c>
      <c r="D5389" s="86">
        <v>0</v>
      </c>
      <c r="E5389" s="86">
        <v>0</v>
      </c>
      <c r="F5389" s="83">
        <v>0.05</v>
      </c>
    </row>
    <row r="5390" spans="2:6" ht="15.6" thickBot="1">
      <c r="B5390" s="87">
        <v>822.17</v>
      </c>
      <c r="C5390" s="88">
        <v>0</v>
      </c>
      <c r="D5390" s="88">
        <v>0</v>
      </c>
      <c r="E5390" s="88">
        <v>0</v>
      </c>
      <c r="F5390" s="89">
        <v>0.05</v>
      </c>
    </row>
    <row r="5391" spans="2:6" ht="15.6" thickBot="1">
      <c r="B5391" s="82">
        <v>791.17</v>
      </c>
      <c r="C5391" s="86">
        <v>0</v>
      </c>
      <c r="D5391" s="86">
        <v>0</v>
      </c>
      <c r="E5391" s="86">
        <v>0</v>
      </c>
      <c r="F5391" s="83">
        <v>0.05</v>
      </c>
    </row>
    <row r="5392" spans="2:6" ht="15.6" thickBot="1">
      <c r="B5392" s="87">
        <v>760.17</v>
      </c>
      <c r="C5392" s="88">
        <v>0</v>
      </c>
      <c r="D5392" s="88">
        <v>0</v>
      </c>
      <c r="E5392" s="88">
        <v>0</v>
      </c>
      <c r="F5392" s="89">
        <v>0.05</v>
      </c>
    </row>
    <row r="5393" spans="2:6" ht="15.6" thickBot="1">
      <c r="B5393" s="82">
        <v>729.17</v>
      </c>
      <c r="C5393" s="86">
        <v>0</v>
      </c>
      <c r="D5393" s="86">
        <v>0</v>
      </c>
      <c r="E5393" s="86">
        <v>0</v>
      </c>
      <c r="F5393" s="83">
        <v>0.05</v>
      </c>
    </row>
    <row r="5394" spans="2:6" ht="15.6" thickBot="1">
      <c r="B5394" s="87">
        <v>698.17</v>
      </c>
      <c r="C5394" s="88">
        <v>0</v>
      </c>
      <c r="D5394" s="88">
        <v>0</v>
      </c>
      <c r="E5394" s="88">
        <v>0</v>
      </c>
      <c r="F5394" s="89">
        <v>0.06</v>
      </c>
    </row>
    <row r="5395" spans="2:6" ht="15.6" thickBot="1">
      <c r="B5395" s="82">
        <v>667.17</v>
      </c>
      <c r="C5395" s="86">
        <v>0</v>
      </c>
      <c r="D5395" s="86">
        <v>0</v>
      </c>
      <c r="E5395" s="86">
        <v>0</v>
      </c>
      <c r="F5395" s="83">
        <v>0.06</v>
      </c>
    </row>
    <row r="5396" spans="2:6" ht="15.6" thickBot="1">
      <c r="B5396" s="87">
        <v>636.16999999999996</v>
      </c>
      <c r="C5396" s="88">
        <v>0</v>
      </c>
      <c r="D5396" s="88">
        <v>0</v>
      </c>
      <c r="E5396" s="88">
        <v>0</v>
      </c>
      <c r="F5396" s="89">
        <v>0.02</v>
      </c>
    </row>
    <row r="5397" spans="2:6" ht="15.6" thickBot="1">
      <c r="B5397" s="82">
        <v>605.16999999999996</v>
      </c>
      <c r="C5397" s="86">
        <v>0</v>
      </c>
      <c r="D5397" s="86">
        <v>0</v>
      </c>
      <c r="E5397" s="86">
        <v>0</v>
      </c>
      <c r="F5397" s="83">
        <v>0.1</v>
      </c>
    </row>
    <row r="5398" spans="2:6" ht="15.6" thickBot="1">
      <c r="B5398" s="87">
        <v>574.16999999999996</v>
      </c>
      <c r="C5398" s="88">
        <v>0</v>
      </c>
      <c r="D5398" s="88">
        <v>0</v>
      </c>
      <c r="E5398" s="88">
        <v>0</v>
      </c>
      <c r="F5398" s="89">
        <v>0.13</v>
      </c>
    </row>
    <row r="5399" spans="2:6" ht="15.6" thickBot="1">
      <c r="B5399" s="82">
        <v>543.16999999999996</v>
      </c>
      <c r="C5399" s="86">
        <v>0</v>
      </c>
      <c r="D5399" s="86">
        <v>0</v>
      </c>
      <c r="E5399" s="86">
        <v>0</v>
      </c>
      <c r="F5399" s="83">
        <v>0.14000000000000001</v>
      </c>
    </row>
    <row r="5400" spans="2:6" ht="15.6" thickBot="1">
      <c r="B5400" s="87">
        <v>512.16999999999996</v>
      </c>
      <c r="C5400" s="88">
        <v>0</v>
      </c>
      <c r="D5400" s="88">
        <v>0</v>
      </c>
      <c r="E5400" s="88">
        <v>0</v>
      </c>
      <c r="F5400" s="89">
        <v>0.14000000000000001</v>
      </c>
    </row>
    <row r="5401" spans="2:6" ht="15.6" thickBot="1">
      <c r="B5401" s="82">
        <v>481.17</v>
      </c>
      <c r="C5401" s="86">
        <v>0</v>
      </c>
      <c r="D5401" s="86">
        <v>0</v>
      </c>
      <c r="E5401" s="86">
        <v>0</v>
      </c>
      <c r="F5401" s="83">
        <v>0.14000000000000001</v>
      </c>
    </row>
    <row r="5402" spans="2:6" ht="15.6" thickBot="1">
      <c r="B5402" s="87">
        <v>450.17</v>
      </c>
      <c r="C5402" s="88">
        <v>0</v>
      </c>
      <c r="D5402" s="88">
        <v>0</v>
      </c>
      <c r="E5402" s="88">
        <v>0</v>
      </c>
      <c r="F5402" s="89">
        <v>0.14000000000000001</v>
      </c>
    </row>
    <row r="5403" spans="2:6" ht="15.6" thickBot="1">
      <c r="B5403" s="82">
        <v>419.17</v>
      </c>
      <c r="C5403" s="86">
        <v>0</v>
      </c>
      <c r="D5403" s="86">
        <v>0</v>
      </c>
      <c r="E5403" s="86">
        <v>0</v>
      </c>
      <c r="F5403" s="83">
        <v>0.14000000000000001</v>
      </c>
    </row>
    <row r="5404" spans="2:6" ht="15.6" thickBot="1">
      <c r="B5404" s="87">
        <v>388.17</v>
      </c>
      <c r="C5404" s="88">
        <v>0</v>
      </c>
      <c r="D5404" s="88">
        <v>0</v>
      </c>
      <c r="E5404" s="88">
        <v>0</v>
      </c>
      <c r="F5404" s="89">
        <v>0.14000000000000001</v>
      </c>
    </row>
    <row r="5405" spans="2:6" ht="15.6" thickBot="1">
      <c r="B5405" s="82">
        <v>357.17</v>
      </c>
      <c r="C5405" s="86">
        <v>0</v>
      </c>
      <c r="D5405" s="86">
        <v>0</v>
      </c>
      <c r="E5405" s="86">
        <v>0</v>
      </c>
      <c r="F5405" s="83">
        <v>0.14000000000000001</v>
      </c>
    </row>
    <row r="5406" spans="2:6" ht="15.6" thickBot="1">
      <c r="B5406" s="87">
        <v>326.17</v>
      </c>
      <c r="C5406" s="88">
        <v>0</v>
      </c>
      <c r="D5406" s="88">
        <v>0</v>
      </c>
      <c r="E5406" s="88">
        <v>0</v>
      </c>
      <c r="F5406" s="89">
        <v>0.14000000000000001</v>
      </c>
    </row>
    <row r="5407" spans="2:6" ht="15.6" thickBot="1">
      <c r="B5407" s="82">
        <v>295.17</v>
      </c>
      <c r="C5407" s="86">
        <v>0</v>
      </c>
      <c r="D5407" s="86">
        <v>0</v>
      </c>
      <c r="E5407" s="86">
        <v>0</v>
      </c>
      <c r="F5407" s="83">
        <v>0.15</v>
      </c>
    </row>
    <row r="5408" spans="2:6" ht="15.6" thickBot="1">
      <c r="B5408" s="87">
        <v>264.17</v>
      </c>
      <c r="C5408" s="88">
        <v>0</v>
      </c>
      <c r="D5408" s="88">
        <v>0</v>
      </c>
      <c r="E5408" s="88">
        <v>0</v>
      </c>
      <c r="F5408" s="89">
        <v>0.15</v>
      </c>
    </row>
    <row r="5409" spans="2:6" ht="15.6" thickBot="1">
      <c r="B5409" s="82">
        <v>233.17</v>
      </c>
      <c r="C5409" s="86">
        <v>0</v>
      </c>
      <c r="D5409" s="86">
        <v>0</v>
      </c>
      <c r="E5409" s="86">
        <v>0</v>
      </c>
      <c r="F5409" s="83">
        <v>0.15</v>
      </c>
    </row>
    <row r="5410" spans="2:6" ht="15.6" thickBot="1">
      <c r="B5410" s="87">
        <v>202.17</v>
      </c>
      <c r="C5410" s="88">
        <v>0</v>
      </c>
      <c r="D5410" s="88">
        <v>0</v>
      </c>
      <c r="E5410" s="88">
        <v>0</v>
      </c>
      <c r="F5410" s="89">
        <v>0.15</v>
      </c>
    </row>
    <row r="5411" spans="2:6" ht="15.6" thickBot="1">
      <c r="B5411" s="82">
        <v>171.17</v>
      </c>
      <c r="C5411" s="86">
        <v>0</v>
      </c>
      <c r="D5411" s="86">
        <v>0</v>
      </c>
      <c r="E5411" s="86">
        <v>0</v>
      </c>
      <c r="F5411" s="83">
        <v>0.15</v>
      </c>
    </row>
    <row r="5412" spans="2:6" ht="15.6" thickBot="1">
      <c r="B5412" s="87">
        <v>140.16999999999999</v>
      </c>
      <c r="C5412" s="88">
        <v>0</v>
      </c>
      <c r="D5412" s="88">
        <v>0</v>
      </c>
      <c r="E5412" s="88">
        <v>0</v>
      </c>
      <c r="F5412" s="89">
        <v>0.15</v>
      </c>
    </row>
    <row r="5413" spans="2:6" ht="15.6" thickBot="1">
      <c r="B5413" s="82">
        <v>109.17</v>
      </c>
      <c r="C5413" s="86">
        <v>0</v>
      </c>
      <c r="D5413" s="86">
        <v>0</v>
      </c>
      <c r="E5413" s="86">
        <v>0</v>
      </c>
      <c r="F5413" s="83">
        <v>0.15</v>
      </c>
    </row>
    <row r="5414" spans="2:6" ht="15.6" thickBot="1">
      <c r="B5414" s="87">
        <v>78.17</v>
      </c>
      <c r="C5414" s="88">
        <v>0</v>
      </c>
      <c r="D5414" s="88">
        <v>0</v>
      </c>
      <c r="E5414" s="88">
        <v>0</v>
      </c>
      <c r="F5414" s="89">
        <v>0.15</v>
      </c>
    </row>
    <row r="5415" spans="2:6" ht="15.6" thickBot="1">
      <c r="B5415" s="82">
        <v>47.17</v>
      </c>
      <c r="C5415" s="86">
        <v>0</v>
      </c>
      <c r="D5415" s="86">
        <v>0</v>
      </c>
      <c r="E5415" s="86">
        <v>0</v>
      </c>
      <c r="F5415" s="83">
        <v>0.39</v>
      </c>
    </row>
    <row r="5416" spans="2:6" ht="15.6" thickBot="1">
      <c r="B5416" s="87">
        <v>16.170000000000002</v>
      </c>
      <c r="C5416" s="88">
        <v>0</v>
      </c>
      <c r="D5416" s="88">
        <v>0</v>
      </c>
      <c r="E5416" s="88">
        <v>0</v>
      </c>
      <c r="F5416" s="89">
        <v>0.14000000000000001</v>
      </c>
    </row>
    <row r="5417" spans="2:6" ht="15.6" thickBot="1">
      <c r="B5417" s="82">
        <v>0</v>
      </c>
      <c r="C5417" s="86">
        <v>0</v>
      </c>
      <c r="D5417" s="86">
        <v>0</v>
      </c>
      <c r="E5417" s="86">
        <v>0</v>
      </c>
      <c r="F5417" s="83">
        <v>0</v>
      </c>
    </row>
    <row r="5418" spans="2:6" ht="15.6" thickBot="1">
      <c r="B5418" s="87">
        <v>9000</v>
      </c>
      <c r="C5418" s="88">
        <v>0</v>
      </c>
      <c r="D5418" s="88">
        <v>0</v>
      </c>
      <c r="E5418" s="88">
        <v>0</v>
      </c>
      <c r="F5418" s="89">
        <v>0</v>
      </c>
    </row>
    <row r="5419" spans="2:6" ht="15.6" thickBot="1">
      <c r="B5419" s="82">
        <v>8999.5300000000007</v>
      </c>
      <c r="C5419" s="86">
        <v>0</v>
      </c>
      <c r="D5419" s="86">
        <v>0</v>
      </c>
      <c r="E5419" s="86">
        <v>0</v>
      </c>
      <c r="F5419" s="83">
        <v>0</v>
      </c>
    </row>
    <row r="5420" spans="2:6" ht="15.6" thickBot="1">
      <c r="B5420" s="87">
        <v>8999.52</v>
      </c>
      <c r="C5420" s="88">
        <v>0</v>
      </c>
      <c r="D5420" s="88">
        <v>0</v>
      </c>
      <c r="E5420" s="88">
        <v>0</v>
      </c>
      <c r="F5420" s="89">
        <v>0</v>
      </c>
    </row>
    <row r="5421" spans="2:6" ht="15.6" thickBot="1">
      <c r="B5421" s="82">
        <v>8999.0499999999993</v>
      </c>
      <c r="C5421" s="86">
        <v>0</v>
      </c>
      <c r="D5421" s="86">
        <v>0</v>
      </c>
      <c r="E5421" s="86">
        <v>0</v>
      </c>
      <c r="F5421" s="83">
        <v>30.21</v>
      </c>
    </row>
    <row r="5422" spans="2:6" ht="15.6" thickBot="1">
      <c r="B5422" s="87">
        <v>8989.2000000000007</v>
      </c>
      <c r="C5422" s="88">
        <v>0</v>
      </c>
      <c r="D5422" s="88">
        <v>0</v>
      </c>
      <c r="E5422" s="88">
        <v>0</v>
      </c>
      <c r="F5422" s="89">
        <v>30.22</v>
      </c>
    </row>
    <row r="5423" spans="2:6" ht="15.6" thickBot="1">
      <c r="B5423" s="82">
        <v>8979.36</v>
      </c>
      <c r="C5423" s="86">
        <v>0</v>
      </c>
      <c r="D5423" s="86">
        <v>0</v>
      </c>
      <c r="E5423" s="86">
        <v>0</v>
      </c>
      <c r="F5423" s="83">
        <v>30.23</v>
      </c>
    </row>
    <row r="5424" spans="2:6" ht="15.6" thickBot="1">
      <c r="B5424" s="87">
        <v>8975.17</v>
      </c>
      <c r="C5424" s="88">
        <v>0</v>
      </c>
      <c r="D5424" s="88">
        <v>0</v>
      </c>
      <c r="E5424" s="88">
        <v>0</v>
      </c>
      <c r="F5424" s="89">
        <v>43.15</v>
      </c>
    </row>
    <row r="5425" spans="2:6" ht="15.6" thickBot="1">
      <c r="B5425" s="82">
        <v>8973.5</v>
      </c>
      <c r="C5425" s="86">
        <v>0</v>
      </c>
      <c r="D5425" s="86">
        <v>0</v>
      </c>
      <c r="E5425" s="86">
        <v>0</v>
      </c>
      <c r="F5425" s="83">
        <v>43.15</v>
      </c>
    </row>
    <row r="5426" spans="2:6" ht="15.6" thickBot="1">
      <c r="B5426" s="87">
        <v>8963.66</v>
      </c>
      <c r="C5426" s="88">
        <v>0</v>
      </c>
      <c r="D5426" s="88">
        <v>0</v>
      </c>
      <c r="E5426" s="88">
        <v>0</v>
      </c>
      <c r="F5426" s="89">
        <v>43.17</v>
      </c>
    </row>
    <row r="5427" spans="2:6" ht="15.6" thickBot="1">
      <c r="B5427" s="82">
        <v>8953.82</v>
      </c>
      <c r="C5427" s="86">
        <v>0</v>
      </c>
      <c r="D5427" s="86">
        <v>0</v>
      </c>
      <c r="E5427" s="86">
        <v>0</v>
      </c>
      <c r="F5427" s="83">
        <v>43.19</v>
      </c>
    </row>
    <row r="5428" spans="2:6" ht="15.6" thickBot="1">
      <c r="B5428" s="87">
        <v>8944.5</v>
      </c>
      <c r="C5428" s="88">
        <v>0</v>
      </c>
      <c r="D5428" s="88">
        <v>0</v>
      </c>
      <c r="E5428" s="88">
        <v>0</v>
      </c>
      <c r="F5428" s="89">
        <v>43.2</v>
      </c>
    </row>
    <row r="5429" spans="2:6" ht="15.6" thickBot="1">
      <c r="B5429" s="82">
        <v>8944.17</v>
      </c>
      <c r="C5429" s="86">
        <v>0</v>
      </c>
      <c r="D5429" s="86">
        <v>0</v>
      </c>
      <c r="E5429" s="86">
        <v>0</v>
      </c>
      <c r="F5429" s="83">
        <v>46</v>
      </c>
    </row>
    <row r="5430" spans="2:6" ht="15.6" thickBot="1">
      <c r="B5430" s="87">
        <v>8942.5</v>
      </c>
      <c r="C5430" s="88">
        <v>0</v>
      </c>
      <c r="D5430" s="88">
        <v>0</v>
      </c>
      <c r="E5430" s="88">
        <v>0</v>
      </c>
      <c r="F5430" s="89">
        <v>46</v>
      </c>
    </row>
    <row r="5431" spans="2:6" ht="15.6" thickBot="1">
      <c r="B5431" s="82">
        <v>8932.66</v>
      </c>
      <c r="C5431" s="86">
        <v>0</v>
      </c>
      <c r="D5431" s="86">
        <v>0</v>
      </c>
      <c r="E5431" s="86">
        <v>0</v>
      </c>
      <c r="F5431" s="83">
        <v>46.02</v>
      </c>
    </row>
    <row r="5432" spans="2:6" ht="15.6" thickBot="1">
      <c r="B5432" s="87">
        <v>8922.82</v>
      </c>
      <c r="C5432" s="88">
        <v>0</v>
      </c>
      <c r="D5432" s="88">
        <v>0</v>
      </c>
      <c r="E5432" s="88">
        <v>0</v>
      </c>
      <c r="F5432" s="89">
        <v>46.04</v>
      </c>
    </row>
    <row r="5433" spans="2:6" ht="15.6" thickBot="1">
      <c r="B5433" s="82">
        <v>8913.5</v>
      </c>
      <c r="C5433" s="86">
        <v>0</v>
      </c>
      <c r="D5433" s="86">
        <v>0</v>
      </c>
      <c r="E5433" s="86">
        <v>0</v>
      </c>
      <c r="F5433" s="83">
        <v>46.06</v>
      </c>
    </row>
    <row r="5434" spans="2:6" ht="15.6" thickBot="1">
      <c r="B5434" s="87">
        <v>8913.17</v>
      </c>
      <c r="C5434" s="88">
        <v>0</v>
      </c>
      <c r="D5434" s="88">
        <v>0</v>
      </c>
      <c r="E5434" s="88">
        <v>0</v>
      </c>
      <c r="F5434" s="89">
        <v>43.26</v>
      </c>
    </row>
    <row r="5435" spans="2:6" ht="15.6" thickBot="1">
      <c r="B5435" s="82">
        <v>8911.5</v>
      </c>
      <c r="C5435" s="86">
        <v>0</v>
      </c>
      <c r="D5435" s="86">
        <v>0</v>
      </c>
      <c r="E5435" s="86">
        <v>0</v>
      </c>
      <c r="F5435" s="83">
        <v>43.27</v>
      </c>
    </row>
    <row r="5436" spans="2:6" ht="15.6" thickBot="1">
      <c r="B5436" s="87">
        <v>8901.66</v>
      </c>
      <c r="C5436" s="88">
        <v>0</v>
      </c>
      <c r="D5436" s="88">
        <v>0</v>
      </c>
      <c r="E5436" s="88">
        <v>0</v>
      </c>
      <c r="F5436" s="89">
        <v>43.28</v>
      </c>
    </row>
    <row r="5437" spans="2:6" ht="15.6" thickBot="1">
      <c r="B5437" s="82">
        <v>8891.82</v>
      </c>
      <c r="C5437" s="86">
        <v>0</v>
      </c>
      <c r="D5437" s="86">
        <v>0</v>
      </c>
      <c r="E5437" s="86">
        <v>0</v>
      </c>
      <c r="F5437" s="83">
        <v>43.3</v>
      </c>
    </row>
    <row r="5438" spans="2:6" ht="15.6" thickBot="1">
      <c r="B5438" s="87">
        <v>8882.5</v>
      </c>
      <c r="C5438" s="88">
        <v>0</v>
      </c>
      <c r="D5438" s="88">
        <v>0</v>
      </c>
      <c r="E5438" s="88">
        <v>0</v>
      </c>
      <c r="F5438" s="89">
        <v>43.32</v>
      </c>
    </row>
    <row r="5439" spans="2:6" ht="15.6" thickBot="1">
      <c r="B5439" s="82">
        <v>8882.17</v>
      </c>
      <c r="C5439" s="86">
        <v>0</v>
      </c>
      <c r="D5439" s="86">
        <v>0</v>
      </c>
      <c r="E5439" s="86">
        <v>0</v>
      </c>
      <c r="F5439" s="83">
        <v>43.32</v>
      </c>
    </row>
    <row r="5440" spans="2:6" ht="15.6" thickBot="1">
      <c r="B5440" s="87">
        <v>8880.5</v>
      </c>
      <c r="C5440" s="88">
        <v>0</v>
      </c>
      <c r="D5440" s="88">
        <v>0</v>
      </c>
      <c r="E5440" s="88">
        <v>0</v>
      </c>
      <c r="F5440" s="89">
        <v>43.32</v>
      </c>
    </row>
    <row r="5441" spans="2:6" ht="15.6" thickBot="1">
      <c r="B5441" s="82">
        <v>8870.66</v>
      </c>
      <c r="C5441" s="86">
        <v>0</v>
      </c>
      <c r="D5441" s="86">
        <v>0</v>
      </c>
      <c r="E5441" s="86">
        <v>0</v>
      </c>
      <c r="F5441" s="83">
        <v>43.34</v>
      </c>
    </row>
    <row r="5442" spans="2:6" ht="15.6" thickBot="1">
      <c r="B5442" s="87">
        <v>8860.82</v>
      </c>
      <c r="C5442" s="88">
        <v>0</v>
      </c>
      <c r="D5442" s="88">
        <v>0</v>
      </c>
      <c r="E5442" s="88">
        <v>0</v>
      </c>
      <c r="F5442" s="89">
        <v>43.36</v>
      </c>
    </row>
    <row r="5443" spans="2:6" ht="15.6" thickBot="1">
      <c r="B5443" s="82">
        <v>8851.5</v>
      </c>
      <c r="C5443" s="86">
        <v>0</v>
      </c>
      <c r="D5443" s="86">
        <v>0</v>
      </c>
      <c r="E5443" s="86">
        <v>0</v>
      </c>
      <c r="F5443" s="83">
        <v>43.38</v>
      </c>
    </row>
    <row r="5444" spans="2:6" ht="15.6" thickBot="1">
      <c r="B5444" s="87">
        <v>8851.17</v>
      </c>
      <c r="C5444" s="88">
        <v>0</v>
      </c>
      <c r="D5444" s="88">
        <v>0</v>
      </c>
      <c r="E5444" s="88">
        <v>0</v>
      </c>
      <c r="F5444" s="89">
        <v>43.38</v>
      </c>
    </row>
    <row r="5445" spans="2:6" ht="15.6" thickBot="1">
      <c r="B5445" s="82">
        <v>8849.5</v>
      </c>
      <c r="C5445" s="86">
        <v>0</v>
      </c>
      <c r="D5445" s="86">
        <v>0</v>
      </c>
      <c r="E5445" s="86">
        <v>0</v>
      </c>
      <c r="F5445" s="83">
        <v>43.38</v>
      </c>
    </row>
    <row r="5446" spans="2:6" ht="15.6" thickBot="1">
      <c r="B5446" s="87">
        <v>8839.66</v>
      </c>
      <c r="C5446" s="88">
        <v>0</v>
      </c>
      <c r="D5446" s="88">
        <v>0</v>
      </c>
      <c r="E5446" s="88">
        <v>0</v>
      </c>
      <c r="F5446" s="89">
        <v>43.4</v>
      </c>
    </row>
    <row r="5447" spans="2:6" ht="15.6" thickBot="1">
      <c r="B5447" s="82">
        <v>8829.82</v>
      </c>
      <c r="C5447" s="86">
        <v>0</v>
      </c>
      <c r="D5447" s="86">
        <v>0</v>
      </c>
      <c r="E5447" s="86">
        <v>0</v>
      </c>
      <c r="F5447" s="83">
        <v>43.42</v>
      </c>
    </row>
    <row r="5448" spans="2:6" ht="15.6" thickBot="1">
      <c r="B5448" s="87">
        <v>8820.5</v>
      </c>
      <c r="C5448" s="88">
        <v>0</v>
      </c>
      <c r="D5448" s="88">
        <v>0</v>
      </c>
      <c r="E5448" s="88">
        <v>0</v>
      </c>
      <c r="F5448" s="89">
        <v>43.44</v>
      </c>
    </row>
    <row r="5449" spans="2:6" ht="15.6" thickBot="1">
      <c r="B5449" s="82">
        <v>8820.17</v>
      </c>
      <c r="C5449" s="86">
        <v>0</v>
      </c>
      <c r="D5449" s="86">
        <v>0</v>
      </c>
      <c r="E5449" s="86">
        <v>0</v>
      </c>
      <c r="F5449" s="83">
        <v>58</v>
      </c>
    </row>
    <row r="5450" spans="2:6" ht="15.6" thickBot="1">
      <c r="B5450" s="87">
        <v>8789.17</v>
      </c>
      <c r="C5450" s="88">
        <v>0</v>
      </c>
      <c r="D5450" s="88">
        <v>0</v>
      </c>
      <c r="E5450" s="88">
        <v>0</v>
      </c>
      <c r="F5450" s="89">
        <v>58.08</v>
      </c>
    </row>
    <row r="5451" spans="2:6" ht="15.6" thickBot="1">
      <c r="B5451" s="82">
        <v>8758.17</v>
      </c>
      <c r="C5451" s="86">
        <v>0</v>
      </c>
      <c r="D5451" s="86">
        <v>0</v>
      </c>
      <c r="E5451" s="86">
        <v>0</v>
      </c>
      <c r="F5451" s="83">
        <v>58.16</v>
      </c>
    </row>
    <row r="5452" spans="2:6" ht="15.6" thickBot="1">
      <c r="B5452" s="87">
        <v>8727.17</v>
      </c>
      <c r="C5452" s="88">
        <v>0</v>
      </c>
      <c r="D5452" s="88">
        <v>0</v>
      </c>
      <c r="E5452" s="88">
        <v>0</v>
      </c>
      <c r="F5452" s="89">
        <v>58.23</v>
      </c>
    </row>
    <row r="5453" spans="2:6" ht="15.6" thickBot="1">
      <c r="B5453" s="82">
        <v>8696.17</v>
      </c>
      <c r="C5453" s="86">
        <v>0</v>
      </c>
      <c r="D5453" s="86">
        <v>0</v>
      </c>
      <c r="E5453" s="86">
        <v>0</v>
      </c>
      <c r="F5453" s="83">
        <v>58.31</v>
      </c>
    </row>
    <row r="5454" spans="2:6" ht="15.6" thickBot="1">
      <c r="B5454" s="87">
        <v>8665.17</v>
      </c>
      <c r="C5454" s="88">
        <v>0</v>
      </c>
      <c r="D5454" s="88">
        <v>0</v>
      </c>
      <c r="E5454" s="88">
        <v>0</v>
      </c>
      <c r="F5454" s="89">
        <v>58.39</v>
      </c>
    </row>
    <row r="5455" spans="2:6" ht="15.6" thickBot="1">
      <c r="B5455" s="82">
        <v>8634.17</v>
      </c>
      <c r="C5455" s="86">
        <v>0</v>
      </c>
      <c r="D5455" s="86">
        <v>0</v>
      </c>
      <c r="E5455" s="86">
        <v>0</v>
      </c>
      <c r="F5455" s="83">
        <v>58.47</v>
      </c>
    </row>
    <row r="5456" spans="2:6" ht="15.6" thickBot="1">
      <c r="B5456" s="87">
        <v>8603.17</v>
      </c>
      <c r="C5456" s="88">
        <v>0</v>
      </c>
      <c r="D5456" s="88">
        <v>0</v>
      </c>
      <c r="E5456" s="88">
        <v>0</v>
      </c>
      <c r="F5456" s="89">
        <v>58.54</v>
      </c>
    </row>
    <row r="5457" spans="2:6" ht="15.6" thickBot="1">
      <c r="B5457" s="82">
        <v>8572.17</v>
      </c>
      <c r="C5457" s="86">
        <v>0</v>
      </c>
      <c r="D5457" s="86">
        <v>0</v>
      </c>
      <c r="E5457" s="86">
        <v>0</v>
      </c>
      <c r="F5457" s="83">
        <v>58.62</v>
      </c>
    </row>
    <row r="5458" spans="2:6" ht="15.6" thickBot="1">
      <c r="B5458" s="87">
        <v>8541.17</v>
      </c>
      <c r="C5458" s="88">
        <v>0</v>
      </c>
      <c r="D5458" s="88">
        <v>0</v>
      </c>
      <c r="E5458" s="88">
        <v>0</v>
      </c>
      <c r="F5458" s="89">
        <v>58.7</v>
      </c>
    </row>
    <row r="5459" spans="2:6" ht="15.6" thickBot="1">
      <c r="B5459" s="82">
        <v>8510.17</v>
      </c>
      <c r="C5459" s="86">
        <v>0</v>
      </c>
      <c r="D5459" s="86">
        <v>0</v>
      </c>
      <c r="E5459" s="86">
        <v>0</v>
      </c>
      <c r="F5459" s="83">
        <v>58.78</v>
      </c>
    </row>
    <row r="5460" spans="2:6" ht="15.6" thickBot="1">
      <c r="B5460" s="87">
        <v>8479.17</v>
      </c>
      <c r="C5460" s="88">
        <v>0</v>
      </c>
      <c r="D5460" s="88">
        <v>0</v>
      </c>
      <c r="E5460" s="88">
        <v>0</v>
      </c>
      <c r="F5460" s="89">
        <v>58.85</v>
      </c>
    </row>
    <row r="5461" spans="2:6" ht="15.6" thickBot="1">
      <c r="B5461" s="82">
        <v>8448.17</v>
      </c>
      <c r="C5461" s="86">
        <v>0</v>
      </c>
      <c r="D5461" s="86">
        <v>0</v>
      </c>
      <c r="E5461" s="86">
        <v>0</v>
      </c>
      <c r="F5461" s="83">
        <v>58.93</v>
      </c>
    </row>
    <row r="5462" spans="2:6" ht="15.6" thickBot="1">
      <c r="B5462" s="87">
        <v>8417.17</v>
      </c>
      <c r="C5462" s="88">
        <v>0</v>
      </c>
      <c r="D5462" s="88">
        <v>0</v>
      </c>
      <c r="E5462" s="88">
        <v>0</v>
      </c>
      <c r="F5462" s="89">
        <v>59.01</v>
      </c>
    </row>
    <row r="5463" spans="2:6" ht="15.6" thickBot="1">
      <c r="B5463" s="82">
        <v>8386.17</v>
      </c>
      <c r="C5463" s="86">
        <v>0</v>
      </c>
      <c r="D5463" s="86">
        <v>0</v>
      </c>
      <c r="E5463" s="86">
        <v>0</v>
      </c>
      <c r="F5463" s="83">
        <v>59.08</v>
      </c>
    </row>
    <row r="5464" spans="2:6" ht="15.6" thickBot="1">
      <c r="B5464" s="87">
        <v>8355.17</v>
      </c>
      <c r="C5464" s="88">
        <v>0</v>
      </c>
      <c r="D5464" s="88">
        <v>0</v>
      </c>
      <c r="E5464" s="88">
        <v>0</v>
      </c>
      <c r="F5464" s="89">
        <v>59.16</v>
      </c>
    </row>
    <row r="5465" spans="2:6" ht="15.6" thickBot="1">
      <c r="B5465" s="82">
        <v>8324.17</v>
      </c>
      <c r="C5465" s="86">
        <v>0</v>
      </c>
      <c r="D5465" s="86">
        <v>0</v>
      </c>
      <c r="E5465" s="86">
        <v>0</v>
      </c>
      <c r="F5465" s="83">
        <v>59.24</v>
      </c>
    </row>
    <row r="5466" spans="2:6" ht="15.6" thickBot="1">
      <c r="B5466" s="87">
        <v>8293.17</v>
      </c>
      <c r="C5466" s="88">
        <v>0</v>
      </c>
      <c r="D5466" s="88">
        <v>0</v>
      </c>
      <c r="E5466" s="88">
        <v>0</v>
      </c>
      <c r="F5466" s="89">
        <v>59.32</v>
      </c>
    </row>
    <row r="5467" spans="2:6" ht="15.6" thickBot="1">
      <c r="B5467" s="82">
        <v>8262.17</v>
      </c>
      <c r="C5467" s="86">
        <v>0</v>
      </c>
      <c r="D5467" s="86">
        <v>0</v>
      </c>
      <c r="E5467" s="86">
        <v>0</v>
      </c>
      <c r="F5467" s="83">
        <v>59.39</v>
      </c>
    </row>
    <row r="5468" spans="2:6" ht="15.6" thickBot="1">
      <c r="B5468" s="87">
        <v>8231.17</v>
      </c>
      <c r="C5468" s="88">
        <v>0</v>
      </c>
      <c r="D5468" s="88">
        <v>0</v>
      </c>
      <c r="E5468" s="88">
        <v>0</v>
      </c>
      <c r="F5468" s="89">
        <v>59.47</v>
      </c>
    </row>
    <row r="5469" spans="2:6" ht="15.6" thickBot="1">
      <c r="B5469" s="82">
        <v>8200.17</v>
      </c>
      <c r="C5469" s="86">
        <v>0</v>
      </c>
      <c r="D5469" s="86">
        <v>0</v>
      </c>
      <c r="E5469" s="86">
        <v>0</v>
      </c>
      <c r="F5469" s="83">
        <v>59.55</v>
      </c>
    </row>
    <row r="5470" spans="2:6" ht="15.6" thickBot="1">
      <c r="B5470" s="87">
        <v>8169.17</v>
      </c>
      <c r="C5470" s="88">
        <v>0</v>
      </c>
      <c r="D5470" s="88">
        <v>0</v>
      </c>
      <c r="E5470" s="88">
        <v>0</v>
      </c>
      <c r="F5470" s="89">
        <v>59.63</v>
      </c>
    </row>
    <row r="5471" spans="2:6" ht="15.6" thickBot="1">
      <c r="B5471" s="82">
        <v>8138.17</v>
      </c>
      <c r="C5471" s="86">
        <v>0</v>
      </c>
      <c r="D5471" s="86">
        <v>0</v>
      </c>
      <c r="E5471" s="86">
        <v>0</v>
      </c>
      <c r="F5471" s="83">
        <v>59.7</v>
      </c>
    </row>
    <row r="5472" spans="2:6" ht="15.6" thickBot="1">
      <c r="B5472" s="87">
        <v>8107.17</v>
      </c>
      <c r="C5472" s="88">
        <v>0</v>
      </c>
      <c r="D5472" s="88">
        <v>0</v>
      </c>
      <c r="E5472" s="88">
        <v>0</v>
      </c>
      <c r="F5472" s="89">
        <v>59.78</v>
      </c>
    </row>
    <row r="5473" spans="2:6" ht="15.6" thickBot="1">
      <c r="B5473" s="82">
        <v>8076.17</v>
      </c>
      <c r="C5473" s="86">
        <v>0</v>
      </c>
      <c r="D5473" s="86">
        <v>0</v>
      </c>
      <c r="E5473" s="86">
        <v>0</v>
      </c>
      <c r="F5473" s="83">
        <v>59.86</v>
      </c>
    </row>
    <row r="5474" spans="2:6" ht="15.6" thickBot="1">
      <c r="B5474" s="87">
        <v>8045.17</v>
      </c>
      <c r="C5474" s="88">
        <v>0</v>
      </c>
      <c r="D5474" s="88">
        <v>0</v>
      </c>
      <c r="E5474" s="88">
        <v>0</v>
      </c>
      <c r="F5474" s="89">
        <v>59.93</v>
      </c>
    </row>
    <row r="5475" spans="2:6" ht="15.6" thickBot="1">
      <c r="B5475" s="82">
        <v>8014.17</v>
      </c>
      <c r="C5475" s="86">
        <v>0</v>
      </c>
      <c r="D5475" s="86">
        <v>0</v>
      </c>
      <c r="E5475" s="86">
        <v>0</v>
      </c>
      <c r="F5475" s="83">
        <v>60.01</v>
      </c>
    </row>
    <row r="5476" spans="2:6" ht="15.6" thickBot="1">
      <c r="B5476" s="87">
        <v>7983.17</v>
      </c>
      <c r="C5476" s="88">
        <v>0</v>
      </c>
      <c r="D5476" s="88">
        <v>0</v>
      </c>
      <c r="E5476" s="88">
        <v>0</v>
      </c>
      <c r="F5476" s="89">
        <v>60.09</v>
      </c>
    </row>
    <row r="5477" spans="2:6" ht="15.6" thickBot="1">
      <c r="B5477" s="82">
        <v>7952.17</v>
      </c>
      <c r="C5477" s="86">
        <v>0</v>
      </c>
      <c r="D5477" s="86">
        <v>0</v>
      </c>
      <c r="E5477" s="86">
        <v>0</v>
      </c>
      <c r="F5477" s="83">
        <v>60.17</v>
      </c>
    </row>
    <row r="5478" spans="2:6" ht="15.6" thickBot="1">
      <c r="B5478" s="87">
        <v>7921.17</v>
      </c>
      <c r="C5478" s="88">
        <v>0</v>
      </c>
      <c r="D5478" s="88">
        <v>0</v>
      </c>
      <c r="E5478" s="88">
        <v>0</v>
      </c>
      <c r="F5478" s="89">
        <v>60.24</v>
      </c>
    </row>
    <row r="5479" spans="2:6" ht="15.6" thickBot="1">
      <c r="B5479" s="82">
        <v>7890.17</v>
      </c>
      <c r="C5479" s="86">
        <v>0</v>
      </c>
      <c r="D5479" s="86">
        <v>0</v>
      </c>
      <c r="E5479" s="86">
        <v>0</v>
      </c>
      <c r="F5479" s="83">
        <v>60.32</v>
      </c>
    </row>
    <row r="5480" spans="2:6" ht="15.6" thickBot="1">
      <c r="B5480" s="87">
        <v>7859.17</v>
      </c>
      <c r="C5480" s="88">
        <v>0</v>
      </c>
      <c r="D5480" s="88">
        <v>0</v>
      </c>
      <c r="E5480" s="88">
        <v>0</v>
      </c>
      <c r="F5480" s="89">
        <v>60.4</v>
      </c>
    </row>
    <row r="5481" spans="2:6" ht="15.6" thickBot="1">
      <c r="B5481" s="82">
        <v>7828.17</v>
      </c>
      <c r="C5481" s="86">
        <v>0</v>
      </c>
      <c r="D5481" s="86">
        <v>0</v>
      </c>
      <c r="E5481" s="86">
        <v>0</v>
      </c>
      <c r="F5481" s="83">
        <v>60.47</v>
      </c>
    </row>
    <row r="5482" spans="2:6" ht="15.6" thickBot="1">
      <c r="B5482" s="87">
        <v>7797.17</v>
      </c>
      <c r="C5482" s="88">
        <v>0</v>
      </c>
      <c r="D5482" s="88">
        <v>0</v>
      </c>
      <c r="E5482" s="88">
        <v>0</v>
      </c>
      <c r="F5482" s="89">
        <v>60.55</v>
      </c>
    </row>
    <row r="5483" spans="2:6" ht="15.6" thickBot="1">
      <c r="B5483" s="82">
        <v>7766.17</v>
      </c>
      <c r="C5483" s="86">
        <v>0</v>
      </c>
      <c r="D5483" s="86">
        <v>0</v>
      </c>
      <c r="E5483" s="86">
        <v>0</v>
      </c>
      <c r="F5483" s="83">
        <v>60.63</v>
      </c>
    </row>
    <row r="5484" spans="2:6" ht="15.6" thickBot="1">
      <c r="B5484" s="87">
        <v>7735.17</v>
      </c>
      <c r="C5484" s="88">
        <v>0</v>
      </c>
      <c r="D5484" s="88">
        <v>0</v>
      </c>
      <c r="E5484" s="88">
        <v>0</v>
      </c>
      <c r="F5484" s="89">
        <v>60.71</v>
      </c>
    </row>
    <row r="5485" spans="2:6" ht="15.6" thickBot="1">
      <c r="B5485" s="82">
        <v>7704.17</v>
      </c>
      <c r="C5485" s="86">
        <v>0</v>
      </c>
      <c r="D5485" s="86">
        <v>0</v>
      </c>
      <c r="E5485" s="86">
        <v>0</v>
      </c>
      <c r="F5485" s="83">
        <v>60.78</v>
      </c>
    </row>
    <row r="5486" spans="2:6" ht="15.6" thickBot="1">
      <c r="B5486" s="87">
        <v>7673.17</v>
      </c>
      <c r="C5486" s="88">
        <v>0</v>
      </c>
      <c r="D5486" s="88">
        <v>0</v>
      </c>
      <c r="E5486" s="88">
        <v>0</v>
      </c>
      <c r="F5486" s="89">
        <v>60.86</v>
      </c>
    </row>
    <row r="5487" spans="2:6" ht="15.6" thickBot="1">
      <c r="B5487" s="82">
        <v>7642.17</v>
      </c>
      <c r="C5487" s="86">
        <v>0</v>
      </c>
      <c r="D5487" s="86">
        <v>0</v>
      </c>
      <c r="E5487" s="86">
        <v>0</v>
      </c>
      <c r="F5487" s="83">
        <v>60.94</v>
      </c>
    </row>
    <row r="5488" spans="2:6" ht="15.6" thickBot="1">
      <c r="B5488" s="87">
        <v>7611.17</v>
      </c>
      <c r="C5488" s="88">
        <v>0</v>
      </c>
      <c r="D5488" s="88">
        <v>0</v>
      </c>
      <c r="E5488" s="88">
        <v>0</v>
      </c>
      <c r="F5488" s="89">
        <v>61.01</v>
      </c>
    </row>
    <row r="5489" spans="2:6" ht="15.6" thickBot="1">
      <c r="B5489" s="82">
        <v>7580.17</v>
      </c>
      <c r="C5489" s="86">
        <v>0</v>
      </c>
      <c r="D5489" s="86">
        <v>0</v>
      </c>
      <c r="E5489" s="86">
        <v>0</v>
      </c>
      <c r="F5489" s="83">
        <v>61.09</v>
      </c>
    </row>
    <row r="5490" spans="2:6" ht="15.6" thickBot="1">
      <c r="B5490" s="87">
        <v>7549.17</v>
      </c>
      <c r="C5490" s="88">
        <v>0</v>
      </c>
      <c r="D5490" s="88">
        <v>0</v>
      </c>
      <c r="E5490" s="88">
        <v>0</v>
      </c>
      <c r="F5490" s="89">
        <v>61.17</v>
      </c>
    </row>
    <row r="5491" spans="2:6" ht="15.6" thickBot="1">
      <c r="B5491" s="82">
        <v>7518.17</v>
      </c>
      <c r="C5491" s="86">
        <v>0</v>
      </c>
      <c r="D5491" s="86">
        <v>0</v>
      </c>
      <c r="E5491" s="86">
        <v>0</v>
      </c>
      <c r="F5491" s="83">
        <v>61.25</v>
      </c>
    </row>
    <row r="5492" spans="2:6" ht="15.6" thickBot="1">
      <c r="B5492" s="87">
        <v>7487.17</v>
      </c>
      <c r="C5492" s="88">
        <v>0</v>
      </c>
      <c r="D5492" s="88">
        <v>0</v>
      </c>
      <c r="E5492" s="88">
        <v>0</v>
      </c>
      <c r="F5492" s="89">
        <v>61.32</v>
      </c>
    </row>
    <row r="5493" spans="2:6" ht="15.6" thickBot="1">
      <c r="B5493" s="82">
        <v>7456.17</v>
      </c>
      <c r="C5493" s="86">
        <v>0</v>
      </c>
      <c r="D5493" s="86">
        <v>0</v>
      </c>
      <c r="E5493" s="86">
        <v>0</v>
      </c>
      <c r="F5493" s="83">
        <v>61.4</v>
      </c>
    </row>
    <row r="5494" spans="2:6" ht="15.6" thickBot="1">
      <c r="B5494" s="87">
        <v>7425.17</v>
      </c>
      <c r="C5494" s="88">
        <v>0</v>
      </c>
      <c r="D5494" s="88">
        <v>0</v>
      </c>
      <c r="E5494" s="88">
        <v>0</v>
      </c>
      <c r="F5494" s="89">
        <v>61.48</v>
      </c>
    </row>
    <row r="5495" spans="2:6" ht="15.6" thickBot="1">
      <c r="B5495" s="82">
        <v>7394.17</v>
      </c>
      <c r="C5495" s="86">
        <v>0</v>
      </c>
      <c r="D5495" s="86">
        <v>0</v>
      </c>
      <c r="E5495" s="86">
        <v>0</v>
      </c>
      <c r="F5495" s="83">
        <v>61.55</v>
      </c>
    </row>
    <row r="5496" spans="2:6" ht="15.6" thickBot="1">
      <c r="B5496" s="87">
        <v>7363.17</v>
      </c>
      <c r="C5496" s="88">
        <v>0</v>
      </c>
      <c r="D5496" s="88">
        <v>0</v>
      </c>
      <c r="E5496" s="88">
        <v>0</v>
      </c>
      <c r="F5496" s="89">
        <v>61.63</v>
      </c>
    </row>
    <row r="5497" spans="2:6" ht="15.6" thickBot="1">
      <c r="B5497" s="82">
        <v>7332.17</v>
      </c>
      <c r="C5497" s="86">
        <v>0</v>
      </c>
      <c r="D5497" s="86">
        <v>0</v>
      </c>
      <c r="E5497" s="86">
        <v>0</v>
      </c>
      <c r="F5497" s="83">
        <v>61.71</v>
      </c>
    </row>
    <row r="5498" spans="2:6" ht="15.6" thickBot="1">
      <c r="B5498" s="87">
        <v>7301.17</v>
      </c>
      <c r="C5498" s="88">
        <v>0</v>
      </c>
      <c r="D5498" s="88">
        <v>0</v>
      </c>
      <c r="E5498" s="88">
        <v>0</v>
      </c>
      <c r="F5498" s="89">
        <v>61.79</v>
      </c>
    </row>
    <row r="5499" spans="2:6" ht="15.6" thickBot="1">
      <c r="B5499" s="82">
        <v>7270.17</v>
      </c>
      <c r="C5499" s="86">
        <v>0</v>
      </c>
      <c r="D5499" s="86">
        <v>0</v>
      </c>
      <c r="E5499" s="86">
        <v>0</v>
      </c>
      <c r="F5499" s="83">
        <v>61.86</v>
      </c>
    </row>
    <row r="5500" spans="2:6" ht="15.6" thickBot="1">
      <c r="B5500" s="87">
        <v>7239.17</v>
      </c>
      <c r="C5500" s="88">
        <v>0</v>
      </c>
      <c r="D5500" s="88">
        <v>0</v>
      </c>
      <c r="E5500" s="88">
        <v>0</v>
      </c>
      <c r="F5500" s="89">
        <v>61.94</v>
      </c>
    </row>
    <row r="5501" spans="2:6" ht="15.6" thickBot="1">
      <c r="B5501" s="82">
        <v>7208.17</v>
      </c>
      <c r="C5501" s="86">
        <v>0</v>
      </c>
      <c r="D5501" s="86">
        <v>0</v>
      </c>
      <c r="E5501" s="86">
        <v>0</v>
      </c>
      <c r="F5501" s="83">
        <v>62.02</v>
      </c>
    </row>
    <row r="5502" spans="2:6" ht="15.6" thickBot="1">
      <c r="B5502" s="87">
        <v>7177.17</v>
      </c>
      <c r="C5502" s="88">
        <v>0</v>
      </c>
      <c r="D5502" s="88">
        <v>0</v>
      </c>
      <c r="E5502" s="88">
        <v>0</v>
      </c>
      <c r="F5502" s="89">
        <v>62.09</v>
      </c>
    </row>
    <row r="5503" spans="2:6" ht="15.6" thickBot="1">
      <c r="B5503" s="82">
        <v>7146.17</v>
      </c>
      <c r="C5503" s="86">
        <v>0</v>
      </c>
      <c r="D5503" s="86">
        <v>0</v>
      </c>
      <c r="E5503" s="86">
        <v>0</v>
      </c>
      <c r="F5503" s="83">
        <v>62.17</v>
      </c>
    </row>
    <row r="5504" spans="2:6" ht="15.6" thickBot="1">
      <c r="B5504" s="87">
        <v>7115.17</v>
      </c>
      <c r="C5504" s="88">
        <v>0</v>
      </c>
      <c r="D5504" s="88">
        <v>0</v>
      </c>
      <c r="E5504" s="88">
        <v>0</v>
      </c>
      <c r="F5504" s="89">
        <v>62.25</v>
      </c>
    </row>
    <row r="5505" spans="2:6" ht="15.6" thickBot="1">
      <c r="B5505" s="82">
        <v>7084.17</v>
      </c>
      <c r="C5505" s="86">
        <v>0</v>
      </c>
      <c r="D5505" s="86">
        <v>0</v>
      </c>
      <c r="E5505" s="86">
        <v>0</v>
      </c>
      <c r="F5505" s="83">
        <v>62.32</v>
      </c>
    </row>
    <row r="5506" spans="2:6" ht="15.6" thickBot="1">
      <c r="B5506" s="87">
        <v>7053.17</v>
      </c>
      <c r="C5506" s="88">
        <v>0</v>
      </c>
      <c r="D5506" s="88">
        <v>0</v>
      </c>
      <c r="E5506" s="88">
        <v>0</v>
      </c>
      <c r="F5506" s="89">
        <v>62.4</v>
      </c>
    </row>
    <row r="5507" spans="2:6" ht="15.6" thickBot="1">
      <c r="B5507" s="82">
        <v>7022.17</v>
      </c>
      <c r="C5507" s="86">
        <v>0</v>
      </c>
      <c r="D5507" s="86">
        <v>0</v>
      </c>
      <c r="E5507" s="86">
        <v>0</v>
      </c>
      <c r="F5507" s="83">
        <v>62.48</v>
      </c>
    </row>
    <row r="5508" spans="2:6" ht="15.6" thickBot="1">
      <c r="B5508" s="87">
        <v>6991.17</v>
      </c>
      <c r="C5508" s="88">
        <v>0</v>
      </c>
      <c r="D5508" s="88">
        <v>0</v>
      </c>
      <c r="E5508" s="88">
        <v>0</v>
      </c>
      <c r="F5508" s="89">
        <v>62.55</v>
      </c>
    </row>
    <row r="5509" spans="2:6" ht="15.6" thickBot="1">
      <c r="B5509" s="82">
        <v>6960.17</v>
      </c>
      <c r="C5509" s="86">
        <v>0</v>
      </c>
      <c r="D5509" s="86">
        <v>0</v>
      </c>
      <c r="E5509" s="86">
        <v>0</v>
      </c>
      <c r="F5509" s="83">
        <v>62.63</v>
      </c>
    </row>
    <row r="5510" spans="2:6" ht="15.6" thickBot="1">
      <c r="B5510" s="87">
        <v>6929.17</v>
      </c>
      <c r="C5510" s="88">
        <v>0</v>
      </c>
      <c r="D5510" s="88">
        <v>0</v>
      </c>
      <c r="E5510" s="88">
        <v>0</v>
      </c>
      <c r="F5510" s="89">
        <v>62.71</v>
      </c>
    </row>
    <row r="5511" spans="2:6" ht="15.6" thickBot="1">
      <c r="B5511" s="82">
        <v>6898.17</v>
      </c>
      <c r="C5511" s="86">
        <v>0</v>
      </c>
      <c r="D5511" s="86">
        <v>0</v>
      </c>
      <c r="E5511" s="86">
        <v>0</v>
      </c>
      <c r="F5511" s="83">
        <v>62.79</v>
      </c>
    </row>
    <row r="5512" spans="2:6" ht="15.6" thickBot="1">
      <c r="B5512" s="87">
        <v>6867.17</v>
      </c>
      <c r="C5512" s="88">
        <v>0</v>
      </c>
      <c r="D5512" s="88">
        <v>0</v>
      </c>
      <c r="E5512" s="88">
        <v>0</v>
      </c>
      <c r="F5512" s="89">
        <v>62.86</v>
      </c>
    </row>
    <row r="5513" spans="2:6" ht="15.6" thickBot="1">
      <c r="B5513" s="82">
        <v>6836.17</v>
      </c>
      <c r="C5513" s="86">
        <v>0</v>
      </c>
      <c r="D5513" s="86">
        <v>0</v>
      </c>
      <c r="E5513" s="86">
        <v>0</v>
      </c>
      <c r="F5513" s="83">
        <v>62.94</v>
      </c>
    </row>
    <row r="5514" spans="2:6" ht="15.6" thickBot="1">
      <c r="B5514" s="87">
        <v>6805.17</v>
      </c>
      <c r="C5514" s="88">
        <v>0</v>
      </c>
      <c r="D5514" s="88">
        <v>0</v>
      </c>
      <c r="E5514" s="88">
        <v>0</v>
      </c>
      <c r="F5514" s="89">
        <v>63.02</v>
      </c>
    </row>
    <row r="5515" spans="2:6" ht="15.6" thickBot="1">
      <c r="B5515" s="82">
        <v>6774.17</v>
      </c>
      <c r="C5515" s="86">
        <v>0</v>
      </c>
      <c r="D5515" s="86">
        <v>0</v>
      </c>
      <c r="E5515" s="86">
        <v>0</v>
      </c>
      <c r="F5515" s="83">
        <v>63.09</v>
      </c>
    </row>
    <row r="5516" spans="2:6" ht="15.6" thickBot="1">
      <c r="B5516" s="87">
        <v>6743.17</v>
      </c>
      <c r="C5516" s="88">
        <v>0</v>
      </c>
      <c r="D5516" s="88">
        <v>0</v>
      </c>
      <c r="E5516" s="88">
        <v>0</v>
      </c>
      <c r="F5516" s="89">
        <v>63.17</v>
      </c>
    </row>
    <row r="5517" spans="2:6" ht="15.6" thickBot="1">
      <c r="B5517" s="82">
        <v>6712.17</v>
      </c>
      <c r="C5517" s="86">
        <v>0</v>
      </c>
      <c r="D5517" s="86">
        <v>0</v>
      </c>
      <c r="E5517" s="86">
        <v>0</v>
      </c>
      <c r="F5517" s="83">
        <v>63.25</v>
      </c>
    </row>
    <row r="5518" spans="2:6" ht="15.6" thickBot="1">
      <c r="B5518" s="87">
        <v>6681.17</v>
      </c>
      <c r="C5518" s="88">
        <v>0</v>
      </c>
      <c r="D5518" s="88">
        <v>0</v>
      </c>
      <c r="E5518" s="88">
        <v>0</v>
      </c>
      <c r="F5518" s="89">
        <v>63.32</v>
      </c>
    </row>
    <row r="5519" spans="2:6" ht="15.6" thickBot="1">
      <c r="B5519" s="82">
        <v>6650.17</v>
      </c>
      <c r="C5519" s="86">
        <v>0</v>
      </c>
      <c r="D5519" s="86">
        <v>0</v>
      </c>
      <c r="E5519" s="86">
        <v>0</v>
      </c>
      <c r="F5519" s="83">
        <v>63.4</v>
      </c>
    </row>
    <row r="5520" spans="2:6" ht="15.6" thickBot="1">
      <c r="B5520" s="87">
        <v>6619.17</v>
      </c>
      <c r="C5520" s="88">
        <v>0</v>
      </c>
      <c r="D5520" s="88">
        <v>0</v>
      </c>
      <c r="E5520" s="88">
        <v>0</v>
      </c>
      <c r="F5520" s="89">
        <v>63.48</v>
      </c>
    </row>
    <row r="5521" spans="2:6" ht="15.6" thickBot="1">
      <c r="B5521" s="82">
        <v>6588.17</v>
      </c>
      <c r="C5521" s="86">
        <v>0</v>
      </c>
      <c r="D5521" s="86">
        <v>0</v>
      </c>
      <c r="E5521" s="86">
        <v>0</v>
      </c>
      <c r="F5521" s="83">
        <v>63.55</v>
      </c>
    </row>
    <row r="5522" spans="2:6" ht="15.6" thickBot="1">
      <c r="B5522" s="87">
        <v>6557.17</v>
      </c>
      <c r="C5522" s="88">
        <v>0</v>
      </c>
      <c r="D5522" s="88">
        <v>0</v>
      </c>
      <c r="E5522" s="88">
        <v>0</v>
      </c>
      <c r="F5522" s="89">
        <v>63.63</v>
      </c>
    </row>
    <row r="5523" spans="2:6" ht="15.6" thickBot="1">
      <c r="B5523" s="82">
        <v>6526.17</v>
      </c>
      <c r="C5523" s="86">
        <v>0</v>
      </c>
      <c r="D5523" s="86">
        <v>0</v>
      </c>
      <c r="E5523" s="86">
        <v>0</v>
      </c>
      <c r="F5523" s="83">
        <v>63.71</v>
      </c>
    </row>
    <row r="5524" spans="2:6" ht="15.6" thickBot="1">
      <c r="B5524" s="87">
        <v>6495.17</v>
      </c>
      <c r="C5524" s="88">
        <v>0</v>
      </c>
      <c r="D5524" s="88">
        <v>0</v>
      </c>
      <c r="E5524" s="88">
        <v>0</v>
      </c>
      <c r="F5524" s="89">
        <v>63.78</v>
      </c>
    </row>
    <row r="5525" spans="2:6" ht="15.6" thickBot="1">
      <c r="B5525" s="82">
        <v>6464.17</v>
      </c>
      <c r="C5525" s="86">
        <v>0</v>
      </c>
      <c r="D5525" s="86">
        <v>0</v>
      </c>
      <c r="E5525" s="86">
        <v>0</v>
      </c>
      <c r="F5525" s="83">
        <v>63.86</v>
      </c>
    </row>
    <row r="5526" spans="2:6" ht="15.6" thickBot="1">
      <c r="B5526" s="87">
        <v>6433.17</v>
      </c>
      <c r="C5526" s="88">
        <v>0</v>
      </c>
      <c r="D5526" s="88">
        <v>0</v>
      </c>
      <c r="E5526" s="88">
        <v>0</v>
      </c>
      <c r="F5526" s="89">
        <v>63.94</v>
      </c>
    </row>
    <row r="5527" spans="2:6" ht="15.6" thickBot="1">
      <c r="B5527" s="82">
        <v>6402.17</v>
      </c>
      <c r="C5527" s="86">
        <v>0</v>
      </c>
      <c r="D5527" s="86">
        <v>0</v>
      </c>
      <c r="E5527" s="86">
        <v>0</v>
      </c>
      <c r="F5527" s="83">
        <v>64.010000000000005</v>
      </c>
    </row>
    <row r="5528" spans="2:6" ht="15.6" thickBot="1">
      <c r="B5528" s="87">
        <v>6371.17</v>
      </c>
      <c r="C5528" s="88">
        <v>0</v>
      </c>
      <c r="D5528" s="88">
        <v>0</v>
      </c>
      <c r="E5528" s="88">
        <v>0</v>
      </c>
      <c r="F5528" s="89">
        <v>64.09</v>
      </c>
    </row>
    <row r="5529" spans="2:6" ht="15.6" thickBot="1">
      <c r="B5529" s="82">
        <v>6340.17</v>
      </c>
      <c r="C5529" s="86">
        <v>0</v>
      </c>
      <c r="D5529" s="86">
        <v>0</v>
      </c>
      <c r="E5529" s="86">
        <v>0</v>
      </c>
      <c r="F5529" s="83">
        <v>64.17</v>
      </c>
    </row>
    <row r="5530" spans="2:6" ht="15.6" thickBot="1">
      <c r="B5530" s="87">
        <v>6309.17</v>
      </c>
      <c r="C5530" s="88">
        <v>0</v>
      </c>
      <c r="D5530" s="88">
        <v>0</v>
      </c>
      <c r="E5530" s="88">
        <v>0</v>
      </c>
      <c r="F5530" s="89">
        <v>64.25</v>
      </c>
    </row>
    <row r="5531" spans="2:6" ht="15.6" thickBot="1">
      <c r="B5531" s="82">
        <v>6278.17</v>
      </c>
      <c r="C5531" s="86">
        <v>0</v>
      </c>
      <c r="D5531" s="86">
        <v>0</v>
      </c>
      <c r="E5531" s="86">
        <v>0</v>
      </c>
      <c r="F5531" s="83">
        <v>64.319999999999993</v>
      </c>
    </row>
    <row r="5532" spans="2:6" ht="15.6" thickBot="1">
      <c r="B5532" s="87">
        <v>6247.17</v>
      </c>
      <c r="C5532" s="88">
        <v>0</v>
      </c>
      <c r="D5532" s="88">
        <v>0</v>
      </c>
      <c r="E5532" s="88">
        <v>0</v>
      </c>
      <c r="F5532" s="89">
        <v>64.400000000000006</v>
      </c>
    </row>
    <row r="5533" spans="2:6" ht="15.6" thickBot="1">
      <c r="B5533" s="82">
        <v>6216.17</v>
      </c>
      <c r="C5533" s="86">
        <v>0</v>
      </c>
      <c r="D5533" s="86">
        <v>0</v>
      </c>
      <c r="E5533" s="86">
        <v>0</v>
      </c>
      <c r="F5533" s="83">
        <v>64.48</v>
      </c>
    </row>
    <row r="5534" spans="2:6" ht="15.6" thickBot="1">
      <c r="B5534" s="87">
        <v>6185.17</v>
      </c>
      <c r="C5534" s="88">
        <v>0</v>
      </c>
      <c r="D5534" s="88">
        <v>0</v>
      </c>
      <c r="E5534" s="88">
        <v>0</v>
      </c>
      <c r="F5534" s="89">
        <v>64.55</v>
      </c>
    </row>
    <row r="5535" spans="2:6" ht="15.6" thickBot="1">
      <c r="B5535" s="82">
        <v>6154.17</v>
      </c>
      <c r="C5535" s="86">
        <v>0</v>
      </c>
      <c r="D5535" s="86">
        <v>0</v>
      </c>
      <c r="E5535" s="86">
        <v>0</v>
      </c>
      <c r="F5535" s="83">
        <v>64.63</v>
      </c>
    </row>
    <row r="5536" spans="2:6" ht="15.6" thickBot="1">
      <c r="B5536" s="87">
        <v>6123.17</v>
      </c>
      <c r="C5536" s="88">
        <v>0</v>
      </c>
      <c r="D5536" s="88">
        <v>0</v>
      </c>
      <c r="E5536" s="88">
        <v>0</v>
      </c>
      <c r="F5536" s="89">
        <v>64.709999999999994</v>
      </c>
    </row>
    <row r="5537" spans="2:6" ht="15.6" thickBot="1">
      <c r="B5537" s="82">
        <v>6092.17</v>
      </c>
      <c r="C5537" s="86">
        <v>0</v>
      </c>
      <c r="D5537" s="86">
        <v>0</v>
      </c>
      <c r="E5537" s="86">
        <v>0</v>
      </c>
      <c r="F5537" s="83">
        <v>64.78</v>
      </c>
    </row>
    <row r="5538" spans="2:6" ht="15.6" thickBot="1">
      <c r="B5538" s="87">
        <v>6061.17</v>
      </c>
      <c r="C5538" s="88">
        <v>0</v>
      </c>
      <c r="D5538" s="88">
        <v>0</v>
      </c>
      <c r="E5538" s="88">
        <v>0</v>
      </c>
      <c r="F5538" s="89">
        <v>64.86</v>
      </c>
    </row>
    <row r="5539" spans="2:6" ht="15.6" thickBot="1">
      <c r="B5539" s="82">
        <v>6030.17</v>
      </c>
      <c r="C5539" s="86">
        <v>0</v>
      </c>
      <c r="D5539" s="86">
        <v>0</v>
      </c>
      <c r="E5539" s="86">
        <v>0</v>
      </c>
      <c r="F5539" s="83">
        <v>64.94</v>
      </c>
    </row>
    <row r="5540" spans="2:6" ht="15.6" thickBot="1">
      <c r="B5540" s="87">
        <v>5999.17</v>
      </c>
      <c r="C5540" s="88">
        <v>0</v>
      </c>
      <c r="D5540" s="88">
        <v>0</v>
      </c>
      <c r="E5540" s="88">
        <v>0</v>
      </c>
      <c r="F5540" s="89">
        <v>65.010000000000005</v>
      </c>
    </row>
    <row r="5541" spans="2:6" ht="15.6" thickBot="1">
      <c r="B5541" s="82">
        <v>5968.17</v>
      </c>
      <c r="C5541" s="86">
        <v>0</v>
      </c>
      <c r="D5541" s="86">
        <v>0</v>
      </c>
      <c r="E5541" s="86">
        <v>0</v>
      </c>
      <c r="F5541" s="83">
        <v>65.09</v>
      </c>
    </row>
    <row r="5542" spans="2:6" ht="15.6" thickBot="1">
      <c r="B5542" s="87">
        <v>5937.17</v>
      </c>
      <c r="C5542" s="88">
        <v>0</v>
      </c>
      <c r="D5542" s="88">
        <v>0</v>
      </c>
      <c r="E5542" s="88">
        <v>0</v>
      </c>
      <c r="F5542" s="89">
        <v>65.17</v>
      </c>
    </row>
    <row r="5543" spans="2:6" ht="15.6" thickBot="1">
      <c r="B5543" s="82">
        <v>5906.17</v>
      </c>
      <c r="C5543" s="86">
        <v>0</v>
      </c>
      <c r="D5543" s="86">
        <v>0</v>
      </c>
      <c r="E5543" s="86">
        <v>0</v>
      </c>
      <c r="F5543" s="83">
        <v>65.239999999999995</v>
      </c>
    </row>
    <row r="5544" spans="2:6" ht="15.6" thickBot="1">
      <c r="B5544" s="87">
        <v>5875.17</v>
      </c>
      <c r="C5544" s="88">
        <v>0</v>
      </c>
      <c r="D5544" s="88">
        <v>0</v>
      </c>
      <c r="E5544" s="88">
        <v>0</v>
      </c>
      <c r="F5544" s="89">
        <v>65.319999999999993</v>
      </c>
    </row>
    <row r="5545" spans="2:6" ht="15.6" thickBot="1">
      <c r="B5545" s="82">
        <v>5844.17</v>
      </c>
      <c r="C5545" s="86">
        <v>0</v>
      </c>
      <c r="D5545" s="86">
        <v>0</v>
      </c>
      <c r="E5545" s="86">
        <v>0</v>
      </c>
      <c r="F5545" s="83">
        <v>65.400000000000006</v>
      </c>
    </row>
    <row r="5546" spans="2:6" ht="15.6" thickBot="1">
      <c r="B5546" s="87">
        <v>5813.17</v>
      </c>
      <c r="C5546" s="88">
        <v>0</v>
      </c>
      <c r="D5546" s="88">
        <v>0</v>
      </c>
      <c r="E5546" s="88">
        <v>0</v>
      </c>
      <c r="F5546" s="89">
        <v>65.47</v>
      </c>
    </row>
    <row r="5547" spans="2:6" ht="15.6" thickBot="1">
      <c r="B5547" s="82">
        <v>5782.17</v>
      </c>
      <c r="C5547" s="86">
        <v>0</v>
      </c>
      <c r="D5547" s="86">
        <v>0</v>
      </c>
      <c r="E5547" s="86">
        <v>0</v>
      </c>
      <c r="F5547" s="83">
        <v>65.55</v>
      </c>
    </row>
    <row r="5548" spans="2:6" ht="15.6" thickBot="1">
      <c r="B5548" s="87">
        <v>5751.17</v>
      </c>
      <c r="C5548" s="88">
        <v>0</v>
      </c>
      <c r="D5548" s="88">
        <v>0</v>
      </c>
      <c r="E5548" s="88">
        <v>0</v>
      </c>
      <c r="F5548" s="89">
        <v>65.63</v>
      </c>
    </row>
    <row r="5549" spans="2:6" ht="15.6" thickBot="1">
      <c r="B5549" s="82">
        <v>5720.17</v>
      </c>
      <c r="C5549" s="86">
        <v>0</v>
      </c>
      <c r="D5549" s="86">
        <v>0</v>
      </c>
      <c r="E5549" s="86">
        <v>0</v>
      </c>
      <c r="F5549" s="83">
        <v>65.7</v>
      </c>
    </row>
    <row r="5550" spans="2:6" ht="15.6" thickBot="1">
      <c r="B5550" s="87">
        <v>5689.17</v>
      </c>
      <c r="C5550" s="88">
        <v>0</v>
      </c>
      <c r="D5550" s="88">
        <v>0</v>
      </c>
      <c r="E5550" s="88">
        <v>0</v>
      </c>
      <c r="F5550" s="89">
        <v>65.78</v>
      </c>
    </row>
    <row r="5551" spans="2:6" ht="15.6" thickBot="1">
      <c r="B5551" s="82">
        <v>5658.17</v>
      </c>
      <c r="C5551" s="86">
        <v>0</v>
      </c>
      <c r="D5551" s="86">
        <v>0</v>
      </c>
      <c r="E5551" s="86">
        <v>0</v>
      </c>
      <c r="F5551" s="83">
        <v>65.849999999999994</v>
      </c>
    </row>
    <row r="5552" spans="2:6" ht="15.6" thickBot="1">
      <c r="B5552" s="87">
        <v>5627.17</v>
      </c>
      <c r="C5552" s="88">
        <v>0</v>
      </c>
      <c r="D5552" s="88">
        <v>0</v>
      </c>
      <c r="E5552" s="88">
        <v>0</v>
      </c>
      <c r="F5552" s="89">
        <v>65.930000000000007</v>
      </c>
    </row>
    <row r="5553" spans="2:6" ht="15.6" thickBot="1">
      <c r="B5553" s="82">
        <v>5596.17</v>
      </c>
      <c r="C5553" s="86">
        <v>0</v>
      </c>
      <c r="D5553" s="86">
        <v>0</v>
      </c>
      <c r="E5553" s="86">
        <v>0</v>
      </c>
      <c r="F5553" s="83">
        <v>66.010000000000005</v>
      </c>
    </row>
    <row r="5554" spans="2:6" ht="15.6" thickBot="1">
      <c r="B5554" s="87">
        <v>5565.17</v>
      </c>
      <c r="C5554" s="88">
        <v>0</v>
      </c>
      <c r="D5554" s="88">
        <v>0</v>
      </c>
      <c r="E5554" s="88">
        <v>0</v>
      </c>
      <c r="F5554" s="89">
        <v>66.08</v>
      </c>
    </row>
    <row r="5555" spans="2:6" ht="15.6" thickBot="1">
      <c r="B5555" s="82">
        <v>5534.17</v>
      </c>
      <c r="C5555" s="86">
        <v>0</v>
      </c>
      <c r="D5555" s="86">
        <v>0</v>
      </c>
      <c r="E5555" s="86">
        <v>0</v>
      </c>
      <c r="F5555" s="83">
        <v>66.16</v>
      </c>
    </row>
    <row r="5556" spans="2:6" ht="15.6" thickBot="1">
      <c r="B5556" s="87">
        <v>5503.17</v>
      </c>
      <c r="C5556" s="88">
        <v>0</v>
      </c>
      <c r="D5556" s="88">
        <v>0</v>
      </c>
      <c r="E5556" s="88">
        <v>0</v>
      </c>
      <c r="F5556" s="89">
        <v>66.239999999999995</v>
      </c>
    </row>
    <row r="5557" spans="2:6" ht="15.6" thickBot="1">
      <c r="B5557" s="82">
        <v>5472.17</v>
      </c>
      <c r="C5557" s="86">
        <v>0</v>
      </c>
      <c r="D5557" s="86">
        <v>0</v>
      </c>
      <c r="E5557" s="86">
        <v>0</v>
      </c>
      <c r="F5557" s="83">
        <v>66.31</v>
      </c>
    </row>
    <row r="5558" spans="2:6" ht="15.6" thickBot="1">
      <c r="B5558" s="87">
        <v>5441.17</v>
      </c>
      <c r="C5558" s="88">
        <v>0</v>
      </c>
      <c r="D5558" s="88">
        <v>0</v>
      </c>
      <c r="E5558" s="88">
        <v>0</v>
      </c>
      <c r="F5558" s="89">
        <v>66.39</v>
      </c>
    </row>
    <row r="5559" spans="2:6" ht="15.6" thickBot="1">
      <c r="B5559" s="82">
        <v>5410.17</v>
      </c>
      <c r="C5559" s="86">
        <v>0</v>
      </c>
      <c r="D5559" s="86">
        <v>0</v>
      </c>
      <c r="E5559" s="86">
        <v>0</v>
      </c>
      <c r="F5559" s="83">
        <v>66.47</v>
      </c>
    </row>
    <row r="5560" spans="2:6" ht="15.6" thickBot="1">
      <c r="B5560" s="87">
        <v>5379.17</v>
      </c>
      <c r="C5560" s="88">
        <v>0</v>
      </c>
      <c r="D5560" s="88">
        <v>0</v>
      </c>
      <c r="E5560" s="88">
        <v>0</v>
      </c>
      <c r="F5560" s="89">
        <v>66.540000000000006</v>
      </c>
    </row>
    <row r="5561" spans="2:6" ht="15.6" thickBot="1">
      <c r="B5561" s="82">
        <v>5348.17</v>
      </c>
      <c r="C5561" s="86">
        <v>0</v>
      </c>
      <c r="D5561" s="86">
        <v>0</v>
      </c>
      <c r="E5561" s="86">
        <v>0</v>
      </c>
      <c r="F5561" s="83">
        <v>66.62</v>
      </c>
    </row>
    <row r="5562" spans="2:6" ht="15.6" thickBot="1">
      <c r="B5562" s="87">
        <v>5317.17</v>
      </c>
      <c r="C5562" s="88">
        <v>0</v>
      </c>
      <c r="D5562" s="88">
        <v>0</v>
      </c>
      <c r="E5562" s="88">
        <v>0</v>
      </c>
      <c r="F5562" s="89">
        <v>66.7</v>
      </c>
    </row>
    <row r="5563" spans="2:6" ht="15.6" thickBot="1">
      <c r="B5563" s="82">
        <v>5286.17</v>
      </c>
      <c r="C5563" s="86">
        <v>0</v>
      </c>
      <c r="D5563" s="86">
        <v>0</v>
      </c>
      <c r="E5563" s="86">
        <v>0</v>
      </c>
      <c r="F5563" s="83">
        <v>66.77</v>
      </c>
    </row>
    <row r="5564" spans="2:6" ht="15.6" thickBot="1">
      <c r="B5564" s="87">
        <v>5255.17</v>
      </c>
      <c r="C5564" s="88">
        <v>0</v>
      </c>
      <c r="D5564" s="88">
        <v>0</v>
      </c>
      <c r="E5564" s="88">
        <v>0</v>
      </c>
      <c r="F5564" s="89">
        <v>66.849999999999994</v>
      </c>
    </row>
    <row r="5565" spans="2:6" ht="15.6" thickBot="1">
      <c r="B5565" s="82">
        <v>5224.17</v>
      </c>
      <c r="C5565" s="86">
        <v>0</v>
      </c>
      <c r="D5565" s="86">
        <v>0</v>
      </c>
      <c r="E5565" s="86">
        <v>0</v>
      </c>
      <c r="F5565" s="83">
        <v>66.930000000000007</v>
      </c>
    </row>
    <row r="5566" spans="2:6" ht="15.6" thickBot="1">
      <c r="B5566" s="87">
        <v>5193.17</v>
      </c>
      <c r="C5566" s="88">
        <v>0</v>
      </c>
      <c r="D5566" s="88">
        <v>0</v>
      </c>
      <c r="E5566" s="88">
        <v>0</v>
      </c>
      <c r="F5566" s="89">
        <v>67</v>
      </c>
    </row>
    <row r="5567" spans="2:6" ht="15.6" thickBot="1">
      <c r="B5567" s="82">
        <v>5162.17</v>
      </c>
      <c r="C5567" s="86">
        <v>0</v>
      </c>
      <c r="D5567" s="86">
        <v>0</v>
      </c>
      <c r="E5567" s="86">
        <v>0</v>
      </c>
      <c r="F5567" s="83">
        <v>67.08</v>
      </c>
    </row>
    <row r="5568" spans="2:6" ht="15.6" thickBot="1">
      <c r="B5568" s="87">
        <v>5131.17</v>
      </c>
      <c r="C5568" s="88">
        <v>0</v>
      </c>
      <c r="D5568" s="88">
        <v>0</v>
      </c>
      <c r="E5568" s="88">
        <v>0</v>
      </c>
      <c r="F5568" s="89">
        <v>67.16</v>
      </c>
    </row>
    <row r="5569" spans="2:6" ht="15.6" thickBot="1">
      <c r="B5569" s="82">
        <v>5100.17</v>
      </c>
      <c r="C5569" s="86">
        <v>0</v>
      </c>
      <c r="D5569" s="86">
        <v>0</v>
      </c>
      <c r="E5569" s="86">
        <v>0</v>
      </c>
      <c r="F5569" s="83">
        <v>67.23</v>
      </c>
    </row>
    <row r="5570" spans="2:6" ht="15.6" thickBot="1">
      <c r="B5570" s="87">
        <v>5069.17</v>
      </c>
      <c r="C5570" s="88">
        <v>0</v>
      </c>
      <c r="D5570" s="88">
        <v>0</v>
      </c>
      <c r="E5570" s="88">
        <v>0</v>
      </c>
      <c r="F5570" s="89">
        <v>67.31</v>
      </c>
    </row>
    <row r="5571" spans="2:6" ht="15.6" thickBot="1">
      <c r="B5571" s="82">
        <v>5038.17</v>
      </c>
      <c r="C5571" s="86">
        <v>0</v>
      </c>
      <c r="D5571" s="86">
        <v>0</v>
      </c>
      <c r="E5571" s="86">
        <v>0</v>
      </c>
      <c r="F5571" s="83">
        <v>67.38</v>
      </c>
    </row>
    <row r="5572" spans="2:6" ht="15.6" thickBot="1">
      <c r="B5572" s="87">
        <v>5007.17</v>
      </c>
      <c r="C5572" s="88">
        <v>0</v>
      </c>
      <c r="D5572" s="88">
        <v>0</v>
      </c>
      <c r="E5572" s="88">
        <v>0</v>
      </c>
      <c r="F5572" s="89">
        <v>67.459999999999994</v>
      </c>
    </row>
    <row r="5573" spans="2:6" ht="15.6" thickBot="1">
      <c r="B5573" s="82">
        <v>4976.17</v>
      </c>
      <c r="C5573" s="86">
        <v>0</v>
      </c>
      <c r="D5573" s="86">
        <v>0</v>
      </c>
      <c r="E5573" s="86">
        <v>0</v>
      </c>
      <c r="F5573" s="83">
        <v>67.540000000000006</v>
      </c>
    </row>
    <row r="5574" spans="2:6" ht="15.6" thickBot="1">
      <c r="B5574" s="87">
        <v>4945.17</v>
      </c>
      <c r="C5574" s="88">
        <v>0</v>
      </c>
      <c r="D5574" s="88">
        <v>0</v>
      </c>
      <c r="E5574" s="88">
        <v>0</v>
      </c>
      <c r="F5574" s="89">
        <v>67.61</v>
      </c>
    </row>
    <row r="5575" spans="2:6" ht="15.6" thickBot="1">
      <c r="B5575" s="82">
        <v>4914.17</v>
      </c>
      <c r="C5575" s="86">
        <v>0</v>
      </c>
      <c r="D5575" s="86">
        <v>0</v>
      </c>
      <c r="E5575" s="86">
        <v>0</v>
      </c>
      <c r="F5575" s="83">
        <v>67.69</v>
      </c>
    </row>
    <row r="5576" spans="2:6" ht="15.6" thickBot="1">
      <c r="B5576" s="87">
        <v>4883.17</v>
      </c>
      <c r="C5576" s="88">
        <v>0</v>
      </c>
      <c r="D5576" s="88">
        <v>0</v>
      </c>
      <c r="E5576" s="88">
        <v>0</v>
      </c>
      <c r="F5576" s="89">
        <v>67.77</v>
      </c>
    </row>
    <row r="5577" spans="2:6" ht="15.6" thickBot="1">
      <c r="B5577" s="82">
        <v>4852.17</v>
      </c>
      <c r="C5577" s="86">
        <v>0</v>
      </c>
      <c r="D5577" s="86">
        <v>0</v>
      </c>
      <c r="E5577" s="86">
        <v>0</v>
      </c>
      <c r="F5577" s="83">
        <v>67.84</v>
      </c>
    </row>
    <row r="5578" spans="2:6" ht="15.6" thickBot="1">
      <c r="B5578" s="87">
        <v>4821.17</v>
      </c>
      <c r="C5578" s="88">
        <v>0</v>
      </c>
      <c r="D5578" s="88">
        <v>0</v>
      </c>
      <c r="E5578" s="88">
        <v>0</v>
      </c>
      <c r="F5578" s="89">
        <v>67.92</v>
      </c>
    </row>
    <row r="5579" spans="2:6" ht="15.6" thickBot="1">
      <c r="B5579" s="82">
        <v>4790.17</v>
      </c>
      <c r="C5579" s="86">
        <v>0</v>
      </c>
      <c r="D5579" s="86">
        <v>0</v>
      </c>
      <c r="E5579" s="86">
        <v>0</v>
      </c>
      <c r="F5579" s="83">
        <v>67.989999999999995</v>
      </c>
    </row>
    <row r="5580" spans="2:6" ht="15.6" thickBot="1">
      <c r="B5580" s="87">
        <v>4759.17</v>
      </c>
      <c r="C5580" s="88">
        <v>0</v>
      </c>
      <c r="D5580" s="88">
        <v>0</v>
      </c>
      <c r="E5580" s="88">
        <v>0</v>
      </c>
      <c r="F5580" s="89">
        <v>68.069999999999993</v>
      </c>
    </row>
    <row r="5581" spans="2:6" ht="15.6" thickBot="1">
      <c r="B5581" s="82">
        <v>4728.17</v>
      </c>
      <c r="C5581" s="86">
        <v>0</v>
      </c>
      <c r="D5581" s="86">
        <v>0</v>
      </c>
      <c r="E5581" s="86">
        <v>0</v>
      </c>
      <c r="F5581" s="83">
        <v>68.150000000000006</v>
      </c>
    </row>
    <row r="5582" spans="2:6" ht="15.6" thickBot="1">
      <c r="B5582" s="87">
        <v>4697.17</v>
      </c>
      <c r="C5582" s="88">
        <v>0</v>
      </c>
      <c r="D5582" s="88">
        <v>0</v>
      </c>
      <c r="E5582" s="88">
        <v>0</v>
      </c>
      <c r="F5582" s="89">
        <v>68.22</v>
      </c>
    </row>
    <row r="5583" spans="2:6" ht="15.6" thickBot="1">
      <c r="B5583" s="82">
        <v>4666.17</v>
      </c>
      <c r="C5583" s="86">
        <v>0</v>
      </c>
      <c r="D5583" s="86">
        <v>0</v>
      </c>
      <c r="E5583" s="86">
        <v>0</v>
      </c>
      <c r="F5583" s="83">
        <v>68.3</v>
      </c>
    </row>
    <row r="5584" spans="2:6" ht="15.6" thickBot="1">
      <c r="B5584" s="87">
        <v>4635.17</v>
      </c>
      <c r="C5584" s="88">
        <v>0</v>
      </c>
      <c r="D5584" s="88">
        <v>0</v>
      </c>
      <c r="E5584" s="88">
        <v>0</v>
      </c>
      <c r="F5584" s="89">
        <v>68.38</v>
      </c>
    </row>
    <row r="5585" spans="2:6" ht="15.6" thickBot="1">
      <c r="B5585" s="82">
        <v>4604.17</v>
      </c>
      <c r="C5585" s="86">
        <v>0</v>
      </c>
      <c r="D5585" s="86">
        <v>0</v>
      </c>
      <c r="E5585" s="86">
        <v>0</v>
      </c>
      <c r="F5585" s="83">
        <v>68.45</v>
      </c>
    </row>
    <row r="5586" spans="2:6" ht="15.6" thickBot="1">
      <c r="B5586" s="87">
        <v>4573.17</v>
      </c>
      <c r="C5586" s="88">
        <v>0</v>
      </c>
      <c r="D5586" s="88">
        <v>0</v>
      </c>
      <c r="E5586" s="88">
        <v>0</v>
      </c>
      <c r="F5586" s="89">
        <v>68.53</v>
      </c>
    </row>
    <row r="5587" spans="2:6" ht="15.6" thickBot="1">
      <c r="B5587" s="82">
        <v>4542.17</v>
      </c>
      <c r="C5587" s="86">
        <v>0</v>
      </c>
      <c r="D5587" s="86">
        <v>0</v>
      </c>
      <c r="E5587" s="86">
        <v>0</v>
      </c>
      <c r="F5587" s="83">
        <v>68.61</v>
      </c>
    </row>
    <row r="5588" spans="2:6" ht="15.6" thickBot="1">
      <c r="B5588" s="87">
        <v>4511.17</v>
      </c>
      <c r="C5588" s="88">
        <v>0</v>
      </c>
      <c r="D5588" s="88">
        <v>0</v>
      </c>
      <c r="E5588" s="88">
        <v>0</v>
      </c>
      <c r="F5588" s="89">
        <v>68.680000000000007</v>
      </c>
    </row>
    <row r="5589" spans="2:6" ht="15.6" thickBot="1">
      <c r="B5589" s="82">
        <v>4480.17</v>
      </c>
      <c r="C5589" s="86">
        <v>0</v>
      </c>
      <c r="D5589" s="86">
        <v>0</v>
      </c>
      <c r="E5589" s="86">
        <v>0</v>
      </c>
      <c r="F5589" s="83">
        <v>68.760000000000005</v>
      </c>
    </row>
    <row r="5590" spans="2:6" ht="15.6" thickBot="1">
      <c r="B5590" s="87">
        <v>4449.17</v>
      </c>
      <c r="C5590" s="88">
        <v>0</v>
      </c>
      <c r="D5590" s="88">
        <v>0</v>
      </c>
      <c r="E5590" s="88">
        <v>0</v>
      </c>
      <c r="F5590" s="89">
        <v>68.83</v>
      </c>
    </row>
    <row r="5591" spans="2:6" ht="15.6" thickBot="1">
      <c r="B5591" s="82">
        <v>4418.17</v>
      </c>
      <c r="C5591" s="86">
        <v>0</v>
      </c>
      <c r="D5591" s="86">
        <v>0</v>
      </c>
      <c r="E5591" s="86">
        <v>0</v>
      </c>
      <c r="F5591" s="83">
        <v>68.91</v>
      </c>
    </row>
    <row r="5592" spans="2:6" ht="15.6" thickBot="1">
      <c r="B5592" s="87">
        <v>4387.17</v>
      </c>
      <c r="C5592" s="88">
        <v>0</v>
      </c>
      <c r="D5592" s="88">
        <v>0</v>
      </c>
      <c r="E5592" s="88">
        <v>0</v>
      </c>
      <c r="F5592" s="89">
        <v>68.989999999999995</v>
      </c>
    </row>
    <row r="5593" spans="2:6" ht="15.6" thickBot="1">
      <c r="B5593" s="82">
        <v>4356.17</v>
      </c>
      <c r="C5593" s="86">
        <v>0</v>
      </c>
      <c r="D5593" s="86">
        <v>0</v>
      </c>
      <c r="E5593" s="86">
        <v>0</v>
      </c>
      <c r="F5593" s="83">
        <v>69.06</v>
      </c>
    </row>
    <row r="5594" spans="2:6" ht="15.6" thickBot="1">
      <c r="B5594" s="87">
        <v>4325.17</v>
      </c>
      <c r="C5594" s="88">
        <v>0</v>
      </c>
      <c r="D5594" s="88">
        <v>0</v>
      </c>
      <c r="E5594" s="88">
        <v>0</v>
      </c>
      <c r="F5594" s="89">
        <v>69.14</v>
      </c>
    </row>
    <row r="5595" spans="2:6" ht="15.6" thickBot="1">
      <c r="B5595" s="82">
        <v>4294.17</v>
      </c>
      <c r="C5595" s="86">
        <v>0</v>
      </c>
      <c r="D5595" s="86">
        <v>0</v>
      </c>
      <c r="E5595" s="86">
        <v>0</v>
      </c>
      <c r="F5595" s="83">
        <v>69.209999999999994</v>
      </c>
    </row>
    <row r="5596" spans="2:6" ht="15.6" thickBot="1">
      <c r="B5596" s="87">
        <v>4263.17</v>
      </c>
      <c r="C5596" s="88">
        <v>0</v>
      </c>
      <c r="D5596" s="88">
        <v>0</v>
      </c>
      <c r="E5596" s="88">
        <v>0</v>
      </c>
      <c r="F5596" s="89">
        <v>69.290000000000006</v>
      </c>
    </row>
    <row r="5597" spans="2:6" ht="15.6" thickBot="1">
      <c r="B5597" s="82">
        <v>4232.17</v>
      </c>
      <c r="C5597" s="86">
        <v>0</v>
      </c>
      <c r="D5597" s="86">
        <v>0</v>
      </c>
      <c r="E5597" s="86">
        <v>0</v>
      </c>
      <c r="F5597" s="83">
        <v>69.37</v>
      </c>
    </row>
    <row r="5598" spans="2:6" ht="15.6" thickBot="1">
      <c r="B5598" s="87">
        <v>4201.17</v>
      </c>
      <c r="C5598" s="88">
        <v>0</v>
      </c>
      <c r="D5598" s="88">
        <v>0</v>
      </c>
      <c r="E5598" s="88">
        <v>0</v>
      </c>
      <c r="F5598" s="89">
        <v>69.44</v>
      </c>
    </row>
    <row r="5599" spans="2:6" ht="15.6" thickBot="1">
      <c r="B5599" s="82">
        <v>4170.17</v>
      </c>
      <c r="C5599" s="86">
        <v>0</v>
      </c>
      <c r="D5599" s="86">
        <v>0</v>
      </c>
      <c r="E5599" s="86">
        <v>0</v>
      </c>
      <c r="F5599" s="83">
        <v>69.52</v>
      </c>
    </row>
    <row r="5600" spans="2:6" ht="15.6" thickBot="1">
      <c r="B5600" s="87">
        <v>4139.17</v>
      </c>
      <c r="C5600" s="88">
        <v>0</v>
      </c>
      <c r="D5600" s="88">
        <v>0</v>
      </c>
      <c r="E5600" s="88">
        <v>0</v>
      </c>
      <c r="F5600" s="89">
        <v>69.599999999999994</v>
      </c>
    </row>
    <row r="5601" spans="2:6" ht="15.6" thickBot="1">
      <c r="B5601" s="82">
        <v>4108.17</v>
      </c>
      <c r="C5601" s="86">
        <v>0</v>
      </c>
      <c r="D5601" s="86">
        <v>0</v>
      </c>
      <c r="E5601" s="86">
        <v>0</v>
      </c>
      <c r="F5601" s="83">
        <v>69.67</v>
      </c>
    </row>
    <row r="5602" spans="2:6" ht="15.6" thickBot="1">
      <c r="B5602" s="87">
        <v>4077.17</v>
      </c>
      <c r="C5602" s="88">
        <v>0</v>
      </c>
      <c r="D5602" s="88">
        <v>0</v>
      </c>
      <c r="E5602" s="88">
        <v>0</v>
      </c>
      <c r="F5602" s="89">
        <v>69.75</v>
      </c>
    </row>
    <row r="5603" spans="2:6" ht="15.6" thickBot="1">
      <c r="B5603" s="82">
        <v>4046.17</v>
      </c>
      <c r="C5603" s="86">
        <v>0</v>
      </c>
      <c r="D5603" s="86">
        <v>0</v>
      </c>
      <c r="E5603" s="86">
        <v>0</v>
      </c>
      <c r="F5603" s="83">
        <v>69.819999999999993</v>
      </c>
    </row>
    <row r="5604" spans="2:6" ht="15.6" thickBot="1">
      <c r="B5604" s="87">
        <v>4015.17</v>
      </c>
      <c r="C5604" s="88">
        <v>0</v>
      </c>
      <c r="D5604" s="88">
        <v>0</v>
      </c>
      <c r="E5604" s="88">
        <v>0</v>
      </c>
      <c r="F5604" s="89">
        <v>69.900000000000006</v>
      </c>
    </row>
    <row r="5605" spans="2:6" ht="15.6" thickBot="1">
      <c r="B5605" s="82">
        <v>3984.17</v>
      </c>
      <c r="C5605" s="86">
        <v>0</v>
      </c>
      <c r="D5605" s="86">
        <v>0</v>
      </c>
      <c r="E5605" s="86">
        <v>0</v>
      </c>
      <c r="F5605" s="83">
        <v>69.98</v>
      </c>
    </row>
    <row r="5606" spans="2:6" ht="15.6" thickBot="1">
      <c r="B5606" s="87">
        <v>3953.17</v>
      </c>
      <c r="C5606" s="88">
        <v>0</v>
      </c>
      <c r="D5606" s="88">
        <v>0</v>
      </c>
      <c r="E5606" s="88">
        <v>0</v>
      </c>
      <c r="F5606" s="89">
        <v>70.05</v>
      </c>
    </row>
    <row r="5607" spans="2:6" ht="15.6" thickBot="1">
      <c r="B5607" s="82">
        <v>3922.17</v>
      </c>
      <c r="C5607" s="86">
        <v>0</v>
      </c>
      <c r="D5607" s="86">
        <v>0</v>
      </c>
      <c r="E5607" s="86">
        <v>0</v>
      </c>
      <c r="F5607" s="83">
        <v>70.13</v>
      </c>
    </row>
    <row r="5608" spans="2:6" ht="15.6" thickBot="1">
      <c r="B5608" s="87">
        <v>3891.17</v>
      </c>
      <c r="C5608" s="88">
        <v>0</v>
      </c>
      <c r="D5608" s="88">
        <v>0</v>
      </c>
      <c r="E5608" s="88">
        <v>0</v>
      </c>
      <c r="F5608" s="89">
        <v>70.2</v>
      </c>
    </row>
    <row r="5609" spans="2:6" ht="15.6" thickBot="1">
      <c r="B5609" s="82">
        <v>3860.17</v>
      </c>
      <c r="C5609" s="86">
        <v>0</v>
      </c>
      <c r="D5609" s="86">
        <v>0</v>
      </c>
      <c r="E5609" s="86">
        <v>0</v>
      </c>
      <c r="F5609" s="83">
        <v>70.28</v>
      </c>
    </row>
    <row r="5610" spans="2:6" ht="15.6" thickBot="1">
      <c r="B5610" s="87">
        <v>3829.17</v>
      </c>
      <c r="C5610" s="88">
        <v>0</v>
      </c>
      <c r="D5610" s="88">
        <v>0</v>
      </c>
      <c r="E5610" s="88">
        <v>0</v>
      </c>
      <c r="F5610" s="89">
        <v>70.36</v>
      </c>
    </row>
    <row r="5611" spans="2:6" ht="15.6" thickBot="1">
      <c r="B5611" s="82">
        <v>3798.17</v>
      </c>
      <c r="C5611" s="86">
        <v>0</v>
      </c>
      <c r="D5611" s="86">
        <v>0</v>
      </c>
      <c r="E5611" s="86">
        <v>0</v>
      </c>
      <c r="F5611" s="83">
        <v>70.430000000000007</v>
      </c>
    </row>
    <row r="5612" spans="2:6" ht="15.6" thickBot="1">
      <c r="B5612" s="87">
        <v>3767.17</v>
      </c>
      <c r="C5612" s="88">
        <v>0</v>
      </c>
      <c r="D5612" s="88">
        <v>0</v>
      </c>
      <c r="E5612" s="88">
        <v>0</v>
      </c>
      <c r="F5612" s="89">
        <v>70.510000000000005</v>
      </c>
    </row>
    <row r="5613" spans="2:6" ht="15.6" thickBot="1">
      <c r="B5613" s="82">
        <v>3736.17</v>
      </c>
      <c r="C5613" s="86">
        <v>0</v>
      </c>
      <c r="D5613" s="86">
        <v>0</v>
      </c>
      <c r="E5613" s="86">
        <v>0</v>
      </c>
      <c r="F5613" s="83">
        <v>70.58</v>
      </c>
    </row>
    <row r="5614" spans="2:6" ht="15.6" thickBot="1">
      <c r="B5614" s="87">
        <v>3705.17</v>
      </c>
      <c r="C5614" s="88">
        <v>0</v>
      </c>
      <c r="D5614" s="88">
        <v>0</v>
      </c>
      <c r="E5614" s="88">
        <v>0</v>
      </c>
      <c r="F5614" s="89">
        <v>70.66</v>
      </c>
    </row>
    <row r="5615" spans="2:6" ht="15.6" thickBot="1">
      <c r="B5615" s="82">
        <v>3674.17</v>
      </c>
      <c r="C5615" s="86">
        <v>0</v>
      </c>
      <c r="D5615" s="86">
        <v>0</v>
      </c>
      <c r="E5615" s="86">
        <v>0</v>
      </c>
      <c r="F5615" s="83">
        <v>70.739999999999995</v>
      </c>
    </row>
    <row r="5616" spans="2:6" ht="15.6" thickBot="1">
      <c r="B5616" s="87">
        <v>3643.17</v>
      </c>
      <c r="C5616" s="88">
        <v>0</v>
      </c>
      <c r="D5616" s="88">
        <v>0</v>
      </c>
      <c r="E5616" s="88">
        <v>0</v>
      </c>
      <c r="F5616" s="89">
        <v>14.69</v>
      </c>
    </row>
    <row r="5617" spans="2:6" ht="15.6" thickBot="1">
      <c r="B5617" s="82">
        <v>3612.17</v>
      </c>
      <c r="C5617" s="86">
        <v>0</v>
      </c>
      <c r="D5617" s="86">
        <v>0</v>
      </c>
      <c r="E5617" s="86">
        <v>0</v>
      </c>
      <c r="F5617" s="83">
        <v>332.05</v>
      </c>
    </row>
    <row r="5618" spans="2:6" ht="15.6" thickBot="1">
      <c r="B5618" s="87">
        <v>3581.17</v>
      </c>
      <c r="C5618" s="88">
        <v>0</v>
      </c>
      <c r="D5618" s="88">
        <v>0</v>
      </c>
      <c r="E5618" s="88">
        <v>0</v>
      </c>
      <c r="F5618" s="89">
        <v>600.17999999999995</v>
      </c>
    </row>
    <row r="5619" spans="2:6" ht="15.6" thickBot="1">
      <c r="B5619" s="82">
        <v>3550.17</v>
      </c>
      <c r="C5619" s="86">
        <v>0</v>
      </c>
      <c r="D5619" s="86">
        <v>0</v>
      </c>
      <c r="E5619" s="86">
        <v>0</v>
      </c>
      <c r="F5619" s="83">
        <v>613.20000000000005</v>
      </c>
    </row>
    <row r="5620" spans="2:6" ht="15.6" thickBot="1">
      <c r="B5620" s="87">
        <v>3519.17</v>
      </c>
      <c r="C5620" s="88">
        <v>0</v>
      </c>
      <c r="D5620" s="88">
        <v>0</v>
      </c>
      <c r="E5620" s="88">
        <v>0</v>
      </c>
      <c r="F5620" s="89">
        <v>627.09</v>
      </c>
    </row>
    <row r="5621" spans="2:6" ht="15.6" thickBot="1">
      <c r="B5621" s="82">
        <v>3488.17</v>
      </c>
      <c r="C5621" s="86">
        <v>0</v>
      </c>
      <c r="D5621" s="86">
        <v>0</v>
      </c>
      <c r="E5621" s="86">
        <v>0</v>
      </c>
      <c r="F5621" s="83">
        <v>641.89</v>
      </c>
    </row>
    <row r="5622" spans="2:6" ht="15.6" thickBot="1">
      <c r="B5622" s="87">
        <v>3457.17</v>
      </c>
      <c r="C5622" s="88">
        <v>0</v>
      </c>
      <c r="D5622" s="88">
        <v>0</v>
      </c>
      <c r="E5622" s="88">
        <v>0</v>
      </c>
      <c r="F5622" s="89">
        <v>655.79</v>
      </c>
    </row>
    <row r="5623" spans="2:6" ht="15.6" thickBot="1">
      <c r="B5623" s="82">
        <v>3426.17</v>
      </c>
      <c r="C5623" s="86">
        <v>0</v>
      </c>
      <c r="D5623" s="86">
        <v>0</v>
      </c>
      <c r="E5623" s="86">
        <v>0</v>
      </c>
      <c r="F5623" s="83">
        <v>670.23</v>
      </c>
    </row>
    <row r="5624" spans="2:6" ht="15.6" thickBot="1">
      <c r="B5624" s="87">
        <v>3395.17</v>
      </c>
      <c r="C5624" s="88">
        <v>0</v>
      </c>
      <c r="D5624" s="88">
        <v>0</v>
      </c>
      <c r="E5624" s="88">
        <v>0</v>
      </c>
      <c r="F5624" s="89">
        <v>686.18</v>
      </c>
    </row>
    <row r="5625" spans="2:6" ht="15.6" thickBot="1">
      <c r="B5625" s="82">
        <v>3364.17</v>
      </c>
      <c r="C5625" s="86">
        <v>0</v>
      </c>
      <c r="D5625" s="86">
        <v>0</v>
      </c>
      <c r="E5625" s="86">
        <v>0</v>
      </c>
      <c r="F5625" s="83">
        <v>701.43</v>
      </c>
    </row>
    <row r="5626" spans="2:6" ht="15.6" thickBot="1">
      <c r="B5626" s="87">
        <v>3333.17</v>
      </c>
      <c r="C5626" s="88">
        <v>0</v>
      </c>
      <c r="D5626" s="88">
        <v>0</v>
      </c>
      <c r="E5626" s="88">
        <v>0</v>
      </c>
      <c r="F5626" s="89">
        <v>717.06</v>
      </c>
    </row>
    <row r="5627" spans="2:6" ht="15.6" thickBot="1">
      <c r="B5627" s="82">
        <v>3302.17</v>
      </c>
      <c r="C5627" s="86">
        <v>0</v>
      </c>
      <c r="D5627" s="86">
        <v>0</v>
      </c>
      <c r="E5627" s="86">
        <v>0</v>
      </c>
      <c r="F5627" s="83">
        <v>733.63</v>
      </c>
    </row>
    <row r="5628" spans="2:6" ht="15.6" thickBot="1">
      <c r="B5628" s="87">
        <v>3271.17</v>
      </c>
      <c r="C5628" s="88">
        <v>0</v>
      </c>
      <c r="D5628" s="88">
        <v>0</v>
      </c>
      <c r="E5628" s="88">
        <v>0</v>
      </c>
      <c r="F5628" s="89">
        <v>750.26</v>
      </c>
    </row>
    <row r="5629" spans="2:6" ht="15.6" thickBot="1">
      <c r="B5629" s="82">
        <v>3240.17</v>
      </c>
      <c r="C5629" s="86">
        <v>0</v>
      </c>
      <c r="D5629" s="86">
        <v>0</v>
      </c>
      <c r="E5629" s="86">
        <v>0</v>
      </c>
      <c r="F5629" s="83">
        <v>766.91</v>
      </c>
    </row>
    <row r="5630" spans="2:6" ht="15.6" thickBot="1">
      <c r="B5630" s="87">
        <v>3209.17</v>
      </c>
      <c r="C5630" s="88">
        <v>0</v>
      </c>
      <c r="D5630" s="88">
        <v>0</v>
      </c>
      <c r="E5630" s="88">
        <v>0</v>
      </c>
      <c r="F5630" s="89">
        <v>784.51</v>
      </c>
    </row>
    <row r="5631" spans="2:6" ht="15.6" thickBot="1">
      <c r="B5631" s="82">
        <v>3178.17</v>
      </c>
      <c r="C5631" s="86">
        <v>0</v>
      </c>
      <c r="D5631" s="86">
        <v>0</v>
      </c>
      <c r="E5631" s="86">
        <v>0</v>
      </c>
      <c r="F5631" s="83">
        <v>802.44</v>
      </c>
    </row>
    <row r="5632" spans="2:6" ht="15.6" thickBot="1">
      <c r="B5632" s="87">
        <v>3147.17</v>
      </c>
      <c r="C5632" s="88">
        <v>0</v>
      </c>
      <c r="D5632" s="88">
        <v>0</v>
      </c>
      <c r="E5632" s="88">
        <v>0</v>
      </c>
      <c r="F5632" s="89">
        <v>820.31</v>
      </c>
    </row>
    <row r="5633" spans="2:6" ht="15.6" thickBot="1">
      <c r="B5633" s="82">
        <v>3116.17</v>
      </c>
      <c r="C5633" s="86">
        <v>0</v>
      </c>
      <c r="D5633" s="86">
        <v>0</v>
      </c>
      <c r="E5633" s="86">
        <v>0</v>
      </c>
      <c r="F5633" s="83">
        <v>838.95</v>
      </c>
    </row>
    <row r="5634" spans="2:6" ht="15.6" thickBot="1">
      <c r="B5634" s="87">
        <v>3085.17</v>
      </c>
      <c r="C5634" s="88">
        <v>0</v>
      </c>
      <c r="D5634" s="88">
        <v>0</v>
      </c>
      <c r="E5634" s="88">
        <v>0</v>
      </c>
      <c r="F5634" s="89">
        <v>858.01</v>
      </c>
    </row>
    <row r="5635" spans="2:6" ht="15.6" thickBot="1">
      <c r="B5635" s="82">
        <v>3054.17</v>
      </c>
      <c r="C5635" s="86">
        <v>0</v>
      </c>
      <c r="D5635" s="86">
        <v>0</v>
      </c>
      <c r="E5635" s="86">
        <v>0</v>
      </c>
      <c r="F5635" s="83">
        <v>877.28</v>
      </c>
    </row>
    <row r="5636" spans="2:6" ht="15.6" thickBot="1">
      <c r="B5636" s="87">
        <v>3023.17</v>
      </c>
      <c r="C5636" s="88">
        <v>0</v>
      </c>
      <c r="D5636" s="88">
        <v>0</v>
      </c>
      <c r="E5636" s="88">
        <v>0</v>
      </c>
      <c r="F5636" s="89">
        <v>563.23</v>
      </c>
    </row>
    <row r="5637" spans="2:6" ht="15.6" thickBot="1">
      <c r="B5637" s="82">
        <v>2992.17</v>
      </c>
      <c r="C5637" s="86">
        <v>0</v>
      </c>
      <c r="D5637" s="86">
        <v>0</v>
      </c>
      <c r="E5637" s="86">
        <v>0</v>
      </c>
      <c r="F5637" s="83">
        <v>0.05</v>
      </c>
    </row>
    <row r="5638" spans="2:6" ht="15.6" thickBot="1">
      <c r="B5638" s="87">
        <v>2961.17</v>
      </c>
      <c r="C5638" s="88">
        <v>0</v>
      </c>
      <c r="D5638" s="88">
        <v>0</v>
      </c>
      <c r="E5638" s="88">
        <v>0</v>
      </c>
      <c r="F5638" s="89">
        <v>0.05</v>
      </c>
    </row>
    <row r="5639" spans="2:6" ht="15.6" thickBot="1">
      <c r="B5639" s="82">
        <v>2930.17</v>
      </c>
      <c r="C5639" s="86">
        <v>0</v>
      </c>
      <c r="D5639" s="86">
        <v>0</v>
      </c>
      <c r="E5639" s="86">
        <v>0</v>
      </c>
      <c r="F5639" s="83">
        <v>0.05</v>
      </c>
    </row>
    <row r="5640" spans="2:6" ht="15.6" thickBot="1">
      <c r="B5640" s="87">
        <v>2899.17</v>
      </c>
      <c r="C5640" s="88">
        <v>0</v>
      </c>
      <c r="D5640" s="88">
        <v>0</v>
      </c>
      <c r="E5640" s="88">
        <v>0</v>
      </c>
      <c r="F5640" s="89">
        <v>0.05</v>
      </c>
    </row>
    <row r="5641" spans="2:6" ht="15.6" thickBot="1">
      <c r="B5641" s="82">
        <v>2868.17</v>
      </c>
      <c r="C5641" s="86">
        <v>0</v>
      </c>
      <c r="D5641" s="86">
        <v>0</v>
      </c>
      <c r="E5641" s="86">
        <v>0</v>
      </c>
      <c r="F5641" s="83">
        <v>0.05</v>
      </c>
    </row>
    <row r="5642" spans="2:6" ht="15.6" thickBot="1">
      <c r="B5642" s="87">
        <v>2837.17</v>
      </c>
      <c r="C5642" s="88">
        <v>0</v>
      </c>
      <c r="D5642" s="88">
        <v>0</v>
      </c>
      <c r="E5642" s="88">
        <v>0</v>
      </c>
      <c r="F5642" s="89">
        <v>0.05</v>
      </c>
    </row>
    <row r="5643" spans="2:6" ht="15.6" thickBot="1">
      <c r="B5643" s="82">
        <v>2806.17</v>
      </c>
      <c r="C5643" s="86">
        <v>0</v>
      </c>
      <c r="D5643" s="86">
        <v>0</v>
      </c>
      <c r="E5643" s="86">
        <v>0</v>
      </c>
      <c r="F5643" s="83">
        <v>0.05</v>
      </c>
    </row>
    <row r="5644" spans="2:6" ht="15.6" thickBot="1">
      <c r="B5644" s="87">
        <v>2775.17</v>
      </c>
      <c r="C5644" s="88">
        <v>0</v>
      </c>
      <c r="D5644" s="88">
        <v>0</v>
      </c>
      <c r="E5644" s="88">
        <v>0</v>
      </c>
      <c r="F5644" s="89">
        <v>0.05</v>
      </c>
    </row>
    <row r="5645" spans="2:6" ht="15.6" thickBot="1">
      <c r="B5645" s="82">
        <v>2744.17</v>
      </c>
      <c r="C5645" s="86">
        <v>0</v>
      </c>
      <c r="D5645" s="86">
        <v>0</v>
      </c>
      <c r="E5645" s="86">
        <v>0</v>
      </c>
      <c r="F5645" s="83">
        <v>0.05</v>
      </c>
    </row>
    <row r="5646" spans="2:6" ht="15.6" thickBot="1">
      <c r="B5646" s="87">
        <v>2713.17</v>
      </c>
      <c r="C5646" s="88">
        <v>0</v>
      </c>
      <c r="D5646" s="88">
        <v>0</v>
      </c>
      <c r="E5646" s="88">
        <v>0</v>
      </c>
      <c r="F5646" s="89">
        <v>0.05</v>
      </c>
    </row>
    <row r="5647" spans="2:6" ht="15.6" thickBot="1">
      <c r="B5647" s="82">
        <v>2682.17</v>
      </c>
      <c r="C5647" s="86">
        <v>0</v>
      </c>
      <c r="D5647" s="86">
        <v>0</v>
      </c>
      <c r="E5647" s="86">
        <v>0</v>
      </c>
      <c r="F5647" s="83">
        <v>0.05</v>
      </c>
    </row>
    <row r="5648" spans="2:6" ht="15.6" thickBot="1">
      <c r="B5648" s="87">
        <v>2651.17</v>
      </c>
      <c r="C5648" s="88">
        <v>0</v>
      </c>
      <c r="D5648" s="88">
        <v>0</v>
      </c>
      <c r="E5648" s="88">
        <v>0</v>
      </c>
      <c r="F5648" s="89">
        <v>0.05</v>
      </c>
    </row>
    <row r="5649" spans="2:6" ht="15.6" thickBot="1">
      <c r="B5649" s="82">
        <v>2620.17</v>
      </c>
      <c r="C5649" s="86">
        <v>0</v>
      </c>
      <c r="D5649" s="86">
        <v>0</v>
      </c>
      <c r="E5649" s="86">
        <v>0</v>
      </c>
      <c r="F5649" s="83">
        <v>0.05</v>
      </c>
    </row>
    <row r="5650" spans="2:6" ht="15.6" thickBot="1">
      <c r="B5650" s="87">
        <v>2589.17</v>
      </c>
      <c r="C5650" s="88">
        <v>0</v>
      </c>
      <c r="D5650" s="88">
        <v>0</v>
      </c>
      <c r="E5650" s="88">
        <v>0</v>
      </c>
      <c r="F5650" s="89">
        <v>0.05</v>
      </c>
    </row>
    <row r="5651" spans="2:6" ht="15.6" thickBot="1">
      <c r="B5651" s="82">
        <v>2558.17</v>
      </c>
      <c r="C5651" s="86">
        <v>0</v>
      </c>
      <c r="D5651" s="86">
        <v>0</v>
      </c>
      <c r="E5651" s="86">
        <v>0</v>
      </c>
      <c r="F5651" s="83">
        <v>0.05</v>
      </c>
    </row>
    <row r="5652" spans="2:6" ht="15.6" thickBot="1">
      <c r="B5652" s="87">
        <v>2527.17</v>
      </c>
      <c r="C5652" s="88">
        <v>0</v>
      </c>
      <c r="D5652" s="88">
        <v>0</v>
      </c>
      <c r="E5652" s="88">
        <v>0</v>
      </c>
      <c r="F5652" s="89">
        <v>0.05</v>
      </c>
    </row>
    <row r="5653" spans="2:6" ht="15.6" thickBot="1">
      <c r="B5653" s="82">
        <v>2496.17</v>
      </c>
      <c r="C5653" s="86">
        <v>0</v>
      </c>
      <c r="D5653" s="86">
        <v>0</v>
      </c>
      <c r="E5653" s="86">
        <v>0</v>
      </c>
      <c r="F5653" s="83">
        <v>0.05</v>
      </c>
    </row>
    <row r="5654" spans="2:6" ht="15.6" thickBot="1">
      <c r="B5654" s="87">
        <v>2465.17</v>
      </c>
      <c r="C5654" s="88">
        <v>0</v>
      </c>
      <c r="D5654" s="88">
        <v>0</v>
      </c>
      <c r="E5654" s="88">
        <v>0</v>
      </c>
      <c r="F5654" s="89">
        <v>0.05</v>
      </c>
    </row>
    <row r="5655" spans="2:6" ht="15.6" thickBot="1">
      <c r="B5655" s="82">
        <v>2434.17</v>
      </c>
      <c r="C5655" s="86">
        <v>0</v>
      </c>
      <c r="D5655" s="86">
        <v>0</v>
      </c>
      <c r="E5655" s="86">
        <v>0</v>
      </c>
      <c r="F5655" s="83">
        <v>0.05</v>
      </c>
    </row>
    <row r="5656" spans="2:6" ht="15.6" thickBot="1">
      <c r="B5656" s="87">
        <v>2403.17</v>
      </c>
      <c r="C5656" s="88">
        <v>0</v>
      </c>
      <c r="D5656" s="88">
        <v>0</v>
      </c>
      <c r="E5656" s="88">
        <v>0</v>
      </c>
      <c r="F5656" s="89">
        <v>0.05</v>
      </c>
    </row>
    <row r="5657" spans="2:6" ht="15.6" thickBot="1">
      <c r="B5657" s="82">
        <v>2372.17</v>
      </c>
      <c r="C5657" s="86">
        <v>0</v>
      </c>
      <c r="D5657" s="86">
        <v>0</v>
      </c>
      <c r="E5657" s="86">
        <v>0</v>
      </c>
      <c r="F5657" s="83">
        <v>0.05</v>
      </c>
    </row>
    <row r="5658" spans="2:6" ht="15.6" thickBot="1">
      <c r="B5658" s="87">
        <v>2341.17</v>
      </c>
      <c r="C5658" s="88">
        <v>0</v>
      </c>
      <c r="D5658" s="88">
        <v>0</v>
      </c>
      <c r="E5658" s="88">
        <v>0</v>
      </c>
      <c r="F5658" s="89">
        <v>0.06</v>
      </c>
    </row>
    <row r="5659" spans="2:6" ht="15.6" thickBot="1">
      <c r="B5659" s="82">
        <v>2310.17</v>
      </c>
      <c r="C5659" s="86">
        <v>0</v>
      </c>
      <c r="D5659" s="86">
        <v>0</v>
      </c>
      <c r="E5659" s="86">
        <v>0</v>
      </c>
      <c r="F5659" s="83">
        <v>0.06</v>
      </c>
    </row>
    <row r="5660" spans="2:6" ht="15.6" thickBot="1">
      <c r="B5660" s="87">
        <v>2279.17</v>
      </c>
      <c r="C5660" s="88">
        <v>0</v>
      </c>
      <c r="D5660" s="88">
        <v>0</v>
      </c>
      <c r="E5660" s="88">
        <v>0</v>
      </c>
      <c r="F5660" s="89">
        <v>0.06</v>
      </c>
    </row>
    <row r="5661" spans="2:6" ht="15.6" thickBot="1">
      <c r="B5661" s="82">
        <v>2248.17</v>
      </c>
      <c r="C5661" s="86">
        <v>0</v>
      </c>
      <c r="D5661" s="86">
        <v>0</v>
      </c>
      <c r="E5661" s="86">
        <v>0</v>
      </c>
      <c r="F5661" s="83">
        <v>0.06</v>
      </c>
    </row>
    <row r="5662" spans="2:6" ht="15.6" thickBot="1">
      <c r="B5662" s="87">
        <v>2217.17</v>
      </c>
      <c r="C5662" s="88">
        <v>0</v>
      </c>
      <c r="D5662" s="88">
        <v>0</v>
      </c>
      <c r="E5662" s="88">
        <v>0</v>
      </c>
      <c r="F5662" s="89">
        <v>0.06</v>
      </c>
    </row>
    <row r="5663" spans="2:6" ht="15.6" thickBot="1">
      <c r="B5663" s="82">
        <v>2186.17</v>
      </c>
      <c r="C5663" s="86">
        <v>0</v>
      </c>
      <c r="D5663" s="86">
        <v>0</v>
      </c>
      <c r="E5663" s="86">
        <v>0</v>
      </c>
      <c r="F5663" s="83">
        <v>0.06</v>
      </c>
    </row>
    <row r="5664" spans="2:6" ht="15.6" thickBot="1">
      <c r="B5664" s="87">
        <v>2155.17</v>
      </c>
      <c r="C5664" s="88">
        <v>0</v>
      </c>
      <c r="D5664" s="88">
        <v>0</v>
      </c>
      <c r="E5664" s="88">
        <v>0</v>
      </c>
      <c r="F5664" s="89">
        <v>0.06</v>
      </c>
    </row>
    <row r="5665" spans="2:6" ht="15.6" thickBot="1">
      <c r="B5665" s="82">
        <v>2124.17</v>
      </c>
      <c r="C5665" s="86">
        <v>0</v>
      </c>
      <c r="D5665" s="86">
        <v>0</v>
      </c>
      <c r="E5665" s="86">
        <v>0</v>
      </c>
      <c r="F5665" s="83">
        <v>0.06</v>
      </c>
    </row>
    <row r="5666" spans="2:6" ht="15.6" thickBot="1">
      <c r="B5666" s="87">
        <v>2093.17</v>
      </c>
      <c r="C5666" s="88">
        <v>0</v>
      </c>
      <c r="D5666" s="88">
        <v>0</v>
      </c>
      <c r="E5666" s="88">
        <v>0</v>
      </c>
      <c r="F5666" s="89">
        <v>0.06</v>
      </c>
    </row>
    <row r="5667" spans="2:6" ht="15.6" thickBot="1">
      <c r="B5667" s="82">
        <v>2062.17</v>
      </c>
      <c r="C5667" s="86">
        <v>0</v>
      </c>
      <c r="D5667" s="86">
        <v>0</v>
      </c>
      <c r="E5667" s="86">
        <v>0</v>
      </c>
      <c r="F5667" s="83">
        <v>0.06</v>
      </c>
    </row>
    <row r="5668" spans="2:6" ht="15.6" thickBot="1">
      <c r="B5668" s="87">
        <v>2031.17</v>
      </c>
      <c r="C5668" s="88">
        <v>0</v>
      </c>
      <c r="D5668" s="88">
        <v>0</v>
      </c>
      <c r="E5668" s="88">
        <v>0</v>
      </c>
      <c r="F5668" s="89">
        <v>0.06</v>
      </c>
    </row>
    <row r="5669" spans="2:6" ht="15.6" thickBot="1">
      <c r="B5669" s="82">
        <v>2000.17</v>
      </c>
      <c r="C5669" s="86">
        <v>0</v>
      </c>
      <c r="D5669" s="86">
        <v>0</v>
      </c>
      <c r="E5669" s="86">
        <v>0</v>
      </c>
      <c r="F5669" s="83">
        <v>0.06</v>
      </c>
    </row>
    <row r="5670" spans="2:6" ht="15.6" thickBot="1">
      <c r="B5670" s="87">
        <v>1969.17</v>
      </c>
      <c r="C5670" s="88">
        <v>0</v>
      </c>
      <c r="D5670" s="88">
        <v>0</v>
      </c>
      <c r="E5670" s="88">
        <v>0</v>
      </c>
      <c r="F5670" s="89">
        <v>0.06</v>
      </c>
    </row>
    <row r="5671" spans="2:6" ht="15.6" thickBot="1">
      <c r="B5671" s="82">
        <v>1938.17</v>
      </c>
      <c r="C5671" s="86">
        <v>0</v>
      </c>
      <c r="D5671" s="86">
        <v>0</v>
      </c>
      <c r="E5671" s="86">
        <v>0</v>
      </c>
      <c r="F5671" s="83">
        <v>0.06</v>
      </c>
    </row>
    <row r="5672" spans="2:6" ht="15.6" thickBot="1">
      <c r="B5672" s="87">
        <v>1907.17</v>
      </c>
      <c r="C5672" s="88">
        <v>0</v>
      </c>
      <c r="D5672" s="88">
        <v>0</v>
      </c>
      <c r="E5672" s="88">
        <v>0</v>
      </c>
      <c r="F5672" s="89">
        <v>0.06</v>
      </c>
    </row>
    <row r="5673" spans="2:6" ht="15.6" thickBot="1">
      <c r="B5673" s="82">
        <v>1876.17</v>
      </c>
      <c r="C5673" s="86">
        <v>0</v>
      </c>
      <c r="D5673" s="86">
        <v>0</v>
      </c>
      <c r="E5673" s="86">
        <v>0</v>
      </c>
      <c r="F5673" s="83">
        <v>0.06</v>
      </c>
    </row>
    <row r="5674" spans="2:6" ht="15.6" thickBot="1">
      <c r="B5674" s="87">
        <v>1845.17</v>
      </c>
      <c r="C5674" s="88">
        <v>0</v>
      </c>
      <c r="D5674" s="88">
        <v>0</v>
      </c>
      <c r="E5674" s="88">
        <v>0</v>
      </c>
      <c r="F5674" s="89">
        <v>0.06</v>
      </c>
    </row>
    <row r="5675" spans="2:6" ht="15.6" thickBot="1">
      <c r="B5675" s="82">
        <v>1814.17</v>
      </c>
      <c r="C5675" s="86">
        <v>0</v>
      </c>
      <c r="D5675" s="86">
        <v>0</v>
      </c>
      <c r="E5675" s="86">
        <v>0</v>
      </c>
      <c r="F5675" s="83">
        <v>0.06</v>
      </c>
    </row>
    <row r="5676" spans="2:6" ht="15.6" thickBot="1">
      <c r="B5676" s="87">
        <v>1783.17</v>
      </c>
      <c r="C5676" s="88">
        <v>0</v>
      </c>
      <c r="D5676" s="88">
        <v>0</v>
      </c>
      <c r="E5676" s="88">
        <v>0</v>
      </c>
      <c r="F5676" s="89">
        <v>0.06</v>
      </c>
    </row>
    <row r="5677" spans="2:6" ht="15.6" thickBot="1">
      <c r="B5677" s="82">
        <v>1752.17</v>
      </c>
      <c r="C5677" s="86">
        <v>0</v>
      </c>
      <c r="D5677" s="86">
        <v>0</v>
      </c>
      <c r="E5677" s="86">
        <v>0</v>
      </c>
      <c r="F5677" s="83">
        <v>0.06</v>
      </c>
    </row>
    <row r="5678" spans="2:6" ht="15.6" thickBot="1">
      <c r="B5678" s="87">
        <v>1721.17</v>
      </c>
      <c r="C5678" s="88">
        <v>0</v>
      </c>
      <c r="D5678" s="88">
        <v>0</v>
      </c>
      <c r="E5678" s="88">
        <v>0</v>
      </c>
      <c r="F5678" s="89">
        <v>0.06</v>
      </c>
    </row>
    <row r="5679" spans="2:6" ht="15.6" thickBot="1">
      <c r="B5679" s="82">
        <v>1690.17</v>
      </c>
      <c r="C5679" s="86">
        <v>0</v>
      </c>
      <c r="D5679" s="86">
        <v>0</v>
      </c>
      <c r="E5679" s="86">
        <v>0</v>
      </c>
      <c r="F5679" s="83">
        <v>0.06</v>
      </c>
    </row>
    <row r="5680" spans="2:6" ht="15.6" thickBot="1">
      <c r="B5680" s="87">
        <v>1659.17</v>
      </c>
      <c r="C5680" s="88">
        <v>0</v>
      </c>
      <c r="D5680" s="88">
        <v>0</v>
      </c>
      <c r="E5680" s="88">
        <v>0</v>
      </c>
      <c r="F5680" s="89">
        <v>0.06</v>
      </c>
    </row>
    <row r="5681" spans="2:6" ht="15.6" thickBot="1">
      <c r="B5681" s="82">
        <v>1628.17</v>
      </c>
      <c r="C5681" s="86">
        <v>0</v>
      </c>
      <c r="D5681" s="86">
        <v>0</v>
      </c>
      <c r="E5681" s="86">
        <v>0</v>
      </c>
      <c r="F5681" s="83">
        <v>0.06</v>
      </c>
    </row>
    <row r="5682" spans="2:6" ht="15.6" thickBot="1">
      <c r="B5682" s="87">
        <v>1597.17</v>
      </c>
      <c r="C5682" s="88">
        <v>0</v>
      </c>
      <c r="D5682" s="88">
        <v>0</v>
      </c>
      <c r="E5682" s="88">
        <v>0</v>
      </c>
      <c r="F5682" s="89">
        <v>0.06</v>
      </c>
    </row>
    <row r="5683" spans="2:6" ht="15.6" thickBot="1">
      <c r="B5683" s="82">
        <v>1566.17</v>
      </c>
      <c r="C5683" s="86">
        <v>0</v>
      </c>
      <c r="D5683" s="86">
        <v>0</v>
      </c>
      <c r="E5683" s="86">
        <v>0</v>
      </c>
      <c r="F5683" s="83">
        <v>0.06</v>
      </c>
    </row>
    <row r="5684" spans="2:6" ht="15.6" thickBot="1">
      <c r="B5684" s="87">
        <v>1535.17</v>
      </c>
      <c r="C5684" s="88">
        <v>0</v>
      </c>
      <c r="D5684" s="88">
        <v>0</v>
      </c>
      <c r="E5684" s="88">
        <v>0</v>
      </c>
      <c r="F5684" s="89">
        <v>0.06</v>
      </c>
    </row>
    <row r="5685" spans="2:6" ht="15.6" thickBot="1">
      <c r="B5685" s="82">
        <v>1504.17</v>
      </c>
      <c r="C5685" s="86">
        <v>0</v>
      </c>
      <c r="D5685" s="86">
        <v>0</v>
      </c>
      <c r="E5685" s="86">
        <v>0</v>
      </c>
      <c r="F5685" s="83">
        <v>7.0000000000000007E-2</v>
      </c>
    </row>
    <row r="5686" spans="2:6" ht="15.6" thickBot="1">
      <c r="B5686" s="87">
        <v>1473.17</v>
      </c>
      <c r="C5686" s="88">
        <v>0</v>
      </c>
      <c r="D5686" s="88">
        <v>0</v>
      </c>
      <c r="E5686" s="88">
        <v>0</v>
      </c>
      <c r="F5686" s="89">
        <v>7.0000000000000007E-2</v>
      </c>
    </row>
    <row r="5687" spans="2:6" ht="15.6" thickBot="1">
      <c r="B5687" s="82">
        <v>1442.17</v>
      </c>
      <c r="C5687" s="86">
        <v>0</v>
      </c>
      <c r="D5687" s="86">
        <v>0</v>
      </c>
      <c r="E5687" s="86">
        <v>0</v>
      </c>
      <c r="F5687" s="83">
        <v>7.0000000000000007E-2</v>
      </c>
    </row>
    <row r="5688" spans="2:6" ht="15.6" thickBot="1">
      <c r="B5688" s="87">
        <v>1411.17</v>
      </c>
      <c r="C5688" s="88">
        <v>0</v>
      </c>
      <c r="D5688" s="88">
        <v>0</v>
      </c>
      <c r="E5688" s="88">
        <v>0</v>
      </c>
      <c r="F5688" s="89">
        <v>7.0000000000000007E-2</v>
      </c>
    </row>
    <row r="5689" spans="2:6" ht="15.6" thickBot="1">
      <c r="B5689" s="82">
        <v>1380.17</v>
      </c>
      <c r="C5689" s="86">
        <v>0</v>
      </c>
      <c r="D5689" s="86">
        <v>0</v>
      </c>
      <c r="E5689" s="86">
        <v>0</v>
      </c>
      <c r="F5689" s="83">
        <v>7.0000000000000007E-2</v>
      </c>
    </row>
    <row r="5690" spans="2:6" ht="15.6" thickBot="1">
      <c r="B5690" s="87">
        <v>1349.17</v>
      </c>
      <c r="C5690" s="88">
        <v>0</v>
      </c>
      <c r="D5690" s="88">
        <v>0</v>
      </c>
      <c r="E5690" s="88">
        <v>0</v>
      </c>
      <c r="F5690" s="89">
        <v>7.0000000000000007E-2</v>
      </c>
    </row>
    <row r="5691" spans="2:6" ht="15.6" thickBot="1">
      <c r="B5691" s="82">
        <v>1318.17</v>
      </c>
      <c r="C5691" s="86">
        <v>0</v>
      </c>
      <c r="D5691" s="86">
        <v>0</v>
      </c>
      <c r="E5691" s="86">
        <v>0</v>
      </c>
      <c r="F5691" s="83">
        <v>7.0000000000000007E-2</v>
      </c>
    </row>
    <row r="5692" spans="2:6" ht="15.6" thickBot="1">
      <c r="B5692" s="87">
        <v>1287.17</v>
      </c>
      <c r="C5692" s="88">
        <v>0</v>
      </c>
      <c r="D5692" s="88">
        <v>0</v>
      </c>
      <c r="E5692" s="88">
        <v>0</v>
      </c>
      <c r="F5692" s="89">
        <v>7.0000000000000007E-2</v>
      </c>
    </row>
    <row r="5693" spans="2:6" ht="15.6" thickBot="1">
      <c r="B5693" s="82">
        <v>1256.17</v>
      </c>
      <c r="C5693" s="86">
        <v>0</v>
      </c>
      <c r="D5693" s="86">
        <v>0</v>
      </c>
      <c r="E5693" s="86">
        <v>0</v>
      </c>
      <c r="F5693" s="83">
        <v>7.0000000000000007E-2</v>
      </c>
    </row>
    <row r="5694" spans="2:6" ht="15.6" thickBot="1">
      <c r="B5694" s="87">
        <v>1225.17</v>
      </c>
      <c r="C5694" s="88">
        <v>0</v>
      </c>
      <c r="D5694" s="88">
        <v>0</v>
      </c>
      <c r="E5694" s="88">
        <v>0</v>
      </c>
      <c r="F5694" s="89">
        <v>7.0000000000000007E-2</v>
      </c>
    </row>
    <row r="5695" spans="2:6" ht="15.6" thickBot="1">
      <c r="B5695" s="82">
        <v>1194.17</v>
      </c>
      <c r="C5695" s="86">
        <v>0</v>
      </c>
      <c r="D5695" s="86">
        <v>0</v>
      </c>
      <c r="E5695" s="86">
        <v>0</v>
      </c>
      <c r="F5695" s="83">
        <v>7.0000000000000007E-2</v>
      </c>
    </row>
    <row r="5696" spans="2:6" ht="15.6" thickBot="1">
      <c r="B5696" s="87">
        <v>1163.17</v>
      </c>
      <c r="C5696" s="88">
        <v>0</v>
      </c>
      <c r="D5696" s="88">
        <v>0</v>
      </c>
      <c r="E5696" s="88">
        <v>0</v>
      </c>
      <c r="F5696" s="89">
        <v>7.0000000000000007E-2</v>
      </c>
    </row>
    <row r="5697" spans="2:6" ht="15.6" thickBot="1">
      <c r="B5697" s="82">
        <v>1132.17</v>
      </c>
      <c r="C5697" s="86">
        <v>0</v>
      </c>
      <c r="D5697" s="86">
        <v>0</v>
      </c>
      <c r="E5697" s="86">
        <v>0</v>
      </c>
      <c r="F5697" s="83">
        <v>7.0000000000000007E-2</v>
      </c>
    </row>
    <row r="5698" spans="2:6" ht="15.6" thickBot="1">
      <c r="B5698" s="87">
        <v>1101.17</v>
      </c>
      <c r="C5698" s="88">
        <v>0</v>
      </c>
      <c r="D5698" s="88">
        <v>0</v>
      </c>
      <c r="E5698" s="88">
        <v>0</v>
      </c>
      <c r="F5698" s="89">
        <v>7.0000000000000007E-2</v>
      </c>
    </row>
    <row r="5699" spans="2:6" ht="15.6" thickBot="1">
      <c r="B5699" s="82">
        <v>1070.17</v>
      </c>
      <c r="C5699" s="86">
        <v>0</v>
      </c>
      <c r="D5699" s="86">
        <v>0</v>
      </c>
      <c r="E5699" s="86">
        <v>0</v>
      </c>
      <c r="F5699" s="83">
        <v>7.0000000000000007E-2</v>
      </c>
    </row>
    <row r="5700" spans="2:6" ht="15.6" thickBot="1">
      <c r="B5700" s="87">
        <v>1039.17</v>
      </c>
      <c r="C5700" s="88">
        <v>0</v>
      </c>
      <c r="D5700" s="88">
        <v>0</v>
      </c>
      <c r="E5700" s="88">
        <v>0</v>
      </c>
      <c r="F5700" s="89">
        <v>7.0000000000000007E-2</v>
      </c>
    </row>
    <row r="5701" spans="2:6" ht="15.6" thickBot="1">
      <c r="B5701" s="82">
        <v>1008.17</v>
      </c>
      <c r="C5701" s="86">
        <v>0</v>
      </c>
      <c r="D5701" s="86">
        <v>0</v>
      </c>
      <c r="E5701" s="86">
        <v>0</v>
      </c>
      <c r="F5701" s="83">
        <v>7.0000000000000007E-2</v>
      </c>
    </row>
    <row r="5702" spans="2:6" ht="15.6" thickBot="1">
      <c r="B5702" s="87">
        <v>977.17</v>
      </c>
      <c r="C5702" s="88">
        <v>0</v>
      </c>
      <c r="D5702" s="88">
        <v>0</v>
      </c>
      <c r="E5702" s="88">
        <v>0</v>
      </c>
      <c r="F5702" s="89">
        <v>7.0000000000000007E-2</v>
      </c>
    </row>
    <row r="5703" spans="2:6" ht="15.6" thickBot="1">
      <c r="B5703" s="82">
        <v>946.17</v>
      </c>
      <c r="C5703" s="86">
        <v>0</v>
      </c>
      <c r="D5703" s="86">
        <v>0</v>
      </c>
      <c r="E5703" s="86">
        <v>0</v>
      </c>
      <c r="F5703" s="83">
        <v>7.0000000000000007E-2</v>
      </c>
    </row>
    <row r="5704" spans="2:6" ht="15.6" thickBot="1">
      <c r="B5704" s="87">
        <v>915.17</v>
      </c>
      <c r="C5704" s="88">
        <v>0</v>
      </c>
      <c r="D5704" s="88">
        <v>0</v>
      </c>
      <c r="E5704" s="88">
        <v>0</v>
      </c>
      <c r="F5704" s="89">
        <v>7.0000000000000007E-2</v>
      </c>
    </row>
    <row r="5705" spans="2:6" ht="15.6" thickBot="1">
      <c r="B5705" s="82">
        <v>884.17</v>
      </c>
      <c r="C5705" s="86">
        <v>0</v>
      </c>
      <c r="D5705" s="86">
        <v>0</v>
      </c>
      <c r="E5705" s="86">
        <v>0</v>
      </c>
      <c r="F5705" s="83">
        <v>7.0000000000000007E-2</v>
      </c>
    </row>
    <row r="5706" spans="2:6" ht="15.6" thickBot="1">
      <c r="B5706" s="87">
        <v>853.17</v>
      </c>
      <c r="C5706" s="88">
        <v>0</v>
      </c>
      <c r="D5706" s="88">
        <v>0</v>
      </c>
      <c r="E5706" s="88">
        <v>0</v>
      </c>
      <c r="F5706" s="89">
        <v>7.0000000000000007E-2</v>
      </c>
    </row>
    <row r="5707" spans="2:6" ht="15.6" thickBot="1">
      <c r="B5707" s="82">
        <v>822.17</v>
      </c>
      <c r="C5707" s="86">
        <v>0</v>
      </c>
      <c r="D5707" s="86">
        <v>0</v>
      </c>
      <c r="E5707" s="86">
        <v>0</v>
      </c>
      <c r="F5707" s="83">
        <v>7.0000000000000007E-2</v>
      </c>
    </row>
    <row r="5708" spans="2:6" ht="15.6" thickBot="1">
      <c r="B5708" s="87">
        <v>791.17</v>
      </c>
      <c r="C5708" s="88">
        <v>0</v>
      </c>
      <c r="D5708" s="88">
        <v>0</v>
      </c>
      <c r="E5708" s="88">
        <v>0</v>
      </c>
      <c r="F5708" s="89">
        <v>7.0000000000000007E-2</v>
      </c>
    </row>
    <row r="5709" spans="2:6" ht="15.6" thickBot="1">
      <c r="B5709" s="82">
        <v>760.17</v>
      </c>
      <c r="C5709" s="86">
        <v>0</v>
      </c>
      <c r="D5709" s="86">
        <v>0</v>
      </c>
      <c r="E5709" s="86">
        <v>0</v>
      </c>
      <c r="F5709" s="83">
        <v>7.0000000000000007E-2</v>
      </c>
    </row>
    <row r="5710" spans="2:6" ht="15.6" thickBot="1">
      <c r="B5710" s="87">
        <v>729.17</v>
      </c>
      <c r="C5710" s="88">
        <v>0</v>
      </c>
      <c r="D5710" s="88">
        <v>0</v>
      </c>
      <c r="E5710" s="88">
        <v>0</v>
      </c>
      <c r="F5710" s="89">
        <v>7.0000000000000007E-2</v>
      </c>
    </row>
    <row r="5711" spans="2:6" ht="15.6" thickBot="1">
      <c r="B5711" s="82">
        <v>698.17</v>
      </c>
      <c r="C5711" s="86">
        <v>0</v>
      </c>
      <c r="D5711" s="86">
        <v>0</v>
      </c>
      <c r="E5711" s="86">
        <v>0</v>
      </c>
      <c r="F5711" s="83">
        <v>7.0000000000000007E-2</v>
      </c>
    </row>
    <row r="5712" spans="2:6" ht="15.6" thickBot="1">
      <c r="B5712" s="87">
        <v>667.17</v>
      </c>
      <c r="C5712" s="88">
        <v>0</v>
      </c>
      <c r="D5712" s="88">
        <v>0</v>
      </c>
      <c r="E5712" s="88">
        <v>0</v>
      </c>
      <c r="F5712" s="89">
        <v>7.0000000000000007E-2</v>
      </c>
    </row>
    <row r="5713" spans="2:6" ht="15.6" thickBot="1">
      <c r="B5713" s="82">
        <v>636.16999999999996</v>
      </c>
      <c r="C5713" s="86">
        <v>0</v>
      </c>
      <c r="D5713" s="86">
        <v>0</v>
      </c>
      <c r="E5713" s="86">
        <v>0</v>
      </c>
      <c r="F5713" s="83">
        <v>0.03</v>
      </c>
    </row>
    <row r="5714" spans="2:6" ht="15.6" thickBot="1">
      <c r="B5714" s="87">
        <v>605.16999999999996</v>
      </c>
      <c r="C5714" s="88">
        <v>0</v>
      </c>
      <c r="D5714" s="88">
        <v>0</v>
      </c>
      <c r="E5714" s="88">
        <v>0</v>
      </c>
      <c r="F5714" s="89">
        <v>0.15</v>
      </c>
    </row>
    <row r="5715" spans="2:6" ht="15.6" thickBot="1">
      <c r="B5715" s="82">
        <v>574.16999999999996</v>
      </c>
      <c r="C5715" s="86">
        <v>0</v>
      </c>
      <c r="D5715" s="86">
        <v>0</v>
      </c>
      <c r="E5715" s="86">
        <v>0</v>
      </c>
      <c r="F5715" s="83">
        <v>0.2</v>
      </c>
    </row>
    <row r="5716" spans="2:6" ht="15.6" thickBot="1">
      <c r="B5716" s="87">
        <v>543.16999999999996</v>
      </c>
      <c r="C5716" s="88">
        <v>0</v>
      </c>
      <c r="D5716" s="88">
        <v>0</v>
      </c>
      <c r="E5716" s="88">
        <v>0</v>
      </c>
      <c r="F5716" s="89">
        <v>0.2</v>
      </c>
    </row>
    <row r="5717" spans="2:6" ht="15.6" thickBot="1">
      <c r="B5717" s="82">
        <v>512.16999999999996</v>
      </c>
      <c r="C5717" s="86">
        <v>0</v>
      </c>
      <c r="D5717" s="86">
        <v>0</v>
      </c>
      <c r="E5717" s="86">
        <v>0</v>
      </c>
      <c r="F5717" s="83">
        <v>0.2</v>
      </c>
    </row>
    <row r="5718" spans="2:6" ht="15.6" thickBot="1">
      <c r="B5718" s="87">
        <v>481.17</v>
      </c>
      <c r="C5718" s="88">
        <v>0</v>
      </c>
      <c r="D5718" s="88">
        <v>0</v>
      </c>
      <c r="E5718" s="88">
        <v>0</v>
      </c>
      <c r="F5718" s="89">
        <v>0.2</v>
      </c>
    </row>
    <row r="5719" spans="2:6" ht="15.6" thickBot="1">
      <c r="B5719" s="82">
        <v>450.17</v>
      </c>
      <c r="C5719" s="86">
        <v>0</v>
      </c>
      <c r="D5719" s="86">
        <v>0</v>
      </c>
      <c r="E5719" s="86">
        <v>0</v>
      </c>
      <c r="F5719" s="83">
        <v>0.2</v>
      </c>
    </row>
    <row r="5720" spans="2:6" ht="15.6" thickBot="1">
      <c r="B5720" s="87">
        <v>419.17</v>
      </c>
      <c r="C5720" s="88">
        <v>0</v>
      </c>
      <c r="D5720" s="88">
        <v>0</v>
      </c>
      <c r="E5720" s="88">
        <v>0</v>
      </c>
      <c r="F5720" s="89">
        <v>0.2</v>
      </c>
    </row>
    <row r="5721" spans="2:6" ht="15.6" thickBot="1">
      <c r="B5721" s="82">
        <v>388.17</v>
      </c>
      <c r="C5721" s="86">
        <v>0</v>
      </c>
      <c r="D5721" s="86">
        <v>0</v>
      </c>
      <c r="E5721" s="86">
        <v>0</v>
      </c>
      <c r="F5721" s="83">
        <v>0.21</v>
      </c>
    </row>
    <row r="5722" spans="2:6" ht="15.6" thickBot="1">
      <c r="B5722" s="87">
        <v>357.17</v>
      </c>
      <c r="C5722" s="88">
        <v>0</v>
      </c>
      <c r="D5722" s="88">
        <v>0</v>
      </c>
      <c r="E5722" s="88">
        <v>0</v>
      </c>
      <c r="F5722" s="89">
        <v>0.21</v>
      </c>
    </row>
    <row r="5723" spans="2:6" ht="15.6" thickBot="1">
      <c r="B5723" s="82">
        <v>326.17</v>
      </c>
      <c r="C5723" s="86">
        <v>0</v>
      </c>
      <c r="D5723" s="86">
        <v>0</v>
      </c>
      <c r="E5723" s="86">
        <v>0</v>
      </c>
      <c r="F5723" s="83">
        <v>0.21</v>
      </c>
    </row>
    <row r="5724" spans="2:6" ht="15.6" thickBot="1">
      <c r="B5724" s="87">
        <v>295.17</v>
      </c>
      <c r="C5724" s="88">
        <v>0</v>
      </c>
      <c r="D5724" s="88">
        <v>0</v>
      </c>
      <c r="E5724" s="88">
        <v>0</v>
      </c>
      <c r="F5724" s="89">
        <v>0.21</v>
      </c>
    </row>
    <row r="5725" spans="2:6" ht="15.6" thickBot="1">
      <c r="B5725" s="82">
        <v>264.17</v>
      </c>
      <c r="C5725" s="86">
        <v>0</v>
      </c>
      <c r="D5725" s="86">
        <v>0</v>
      </c>
      <c r="E5725" s="86">
        <v>0</v>
      </c>
      <c r="F5725" s="83">
        <v>0.21</v>
      </c>
    </row>
    <row r="5726" spans="2:6" ht="15.6" thickBot="1">
      <c r="B5726" s="87">
        <v>233.17</v>
      </c>
      <c r="C5726" s="88">
        <v>0</v>
      </c>
      <c r="D5726" s="88">
        <v>0</v>
      </c>
      <c r="E5726" s="88">
        <v>0</v>
      </c>
      <c r="F5726" s="89">
        <v>0.21</v>
      </c>
    </row>
    <row r="5727" spans="2:6" ht="15.6" thickBot="1">
      <c r="B5727" s="82">
        <v>202.17</v>
      </c>
      <c r="C5727" s="86">
        <v>0</v>
      </c>
      <c r="D5727" s="86">
        <v>0</v>
      </c>
      <c r="E5727" s="86">
        <v>0</v>
      </c>
      <c r="F5727" s="83">
        <v>0.21</v>
      </c>
    </row>
    <row r="5728" spans="2:6" ht="15.6" thickBot="1">
      <c r="B5728" s="87">
        <v>171.17</v>
      </c>
      <c r="C5728" s="88">
        <v>0</v>
      </c>
      <c r="D5728" s="88">
        <v>0</v>
      </c>
      <c r="E5728" s="88">
        <v>0</v>
      </c>
      <c r="F5728" s="89">
        <v>0.21</v>
      </c>
    </row>
    <row r="5729" spans="2:6" ht="15.6" thickBot="1">
      <c r="B5729" s="82">
        <v>140.16999999999999</v>
      </c>
      <c r="C5729" s="86">
        <v>0</v>
      </c>
      <c r="D5729" s="86">
        <v>0</v>
      </c>
      <c r="E5729" s="86">
        <v>0</v>
      </c>
      <c r="F5729" s="83">
        <v>0.22</v>
      </c>
    </row>
    <row r="5730" spans="2:6" ht="15.6" thickBot="1">
      <c r="B5730" s="87">
        <v>109.17</v>
      </c>
      <c r="C5730" s="88">
        <v>0</v>
      </c>
      <c r="D5730" s="88">
        <v>0</v>
      </c>
      <c r="E5730" s="88">
        <v>0</v>
      </c>
      <c r="F5730" s="89">
        <v>0.22</v>
      </c>
    </row>
    <row r="5731" spans="2:6" ht="15.6" thickBot="1">
      <c r="B5731" s="82">
        <v>78.17</v>
      </c>
      <c r="C5731" s="86">
        <v>0</v>
      </c>
      <c r="D5731" s="86">
        <v>0</v>
      </c>
      <c r="E5731" s="86">
        <v>0</v>
      </c>
      <c r="F5731" s="83">
        <v>0.22</v>
      </c>
    </row>
    <row r="5732" spans="2:6" ht="15.6" thickBot="1">
      <c r="B5732" s="87">
        <v>47.17</v>
      </c>
      <c r="C5732" s="88">
        <v>0</v>
      </c>
      <c r="D5732" s="88">
        <v>0</v>
      </c>
      <c r="E5732" s="88">
        <v>0</v>
      </c>
      <c r="F5732" s="89">
        <v>0.56000000000000005</v>
      </c>
    </row>
    <row r="5733" spans="2:6" ht="15.6" thickBot="1">
      <c r="B5733" s="82">
        <v>16.170000000000002</v>
      </c>
      <c r="C5733" s="86">
        <v>0</v>
      </c>
      <c r="D5733" s="86">
        <v>0</v>
      </c>
      <c r="E5733" s="86">
        <v>0</v>
      </c>
      <c r="F5733" s="83">
        <v>0.2</v>
      </c>
    </row>
    <row r="5734" spans="2:6" ht="15.6" thickBot="1">
      <c r="B5734" s="87">
        <v>0</v>
      </c>
      <c r="C5734" s="88">
        <v>0</v>
      </c>
      <c r="D5734" s="88">
        <v>0</v>
      </c>
      <c r="E5734" s="88">
        <v>0</v>
      </c>
      <c r="F5734" s="89">
        <v>0</v>
      </c>
    </row>
    <row r="5735" spans="2:6" ht="15.6" thickBot="1">
      <c r="B5735" s="82">
        <v>9000</v>
      </c>
      <c r="C5735" s="86">
        <v>0</v>
      </c>
      <c r="D5735" s="86">
        <v>0</v>
      </c>
      <c r="E5735" s="86">
        <v>0</v>
      </c>
      <c r="F5735" s="83">
        <v>0</v>
      </c>
    </row>
    <row r="5736" spans="2:6" ht="15.6" thickBot="1">
      <c r="B5736" s="87">
        <v>8999.5300000000007</v>
      </c>
      <c r="C5736" s="88">
        <v>0</v>
      </c>
      <c r="D5736" s="88">
        <v>0</v>
      </c>
      <c r="E5736" s="88">
        <v>0</v>
      </c>
      <c r="F5736" s="89">
        <v>0</v>
      </c>
    </row>
    <row r="5737" spans="2:6" ht="15.6" thickBot="1">
      <c r="B5737" s="82">
        <v>8999.52</v>
      </c>
      <c r="C5737" s="86">
        <v>0</v>
      </c>
      <c r="D5737" s="86">
        <v>0</v>
      </c>
      <c r="E5737" s="86">
        <v>0</v>
      </c>
      <c r="F5737" s="83">
        <v>0</v>
      </c>
    </row>
    <row r="5738" spans="2:6" ht="15.6" thickBot="1">
      <c r="B5738" s="87">
        <v>8999.0499999999993</v>
      </c>
      <c r="C5738" s="88">
        <v>0</v>
      </c>
      <c r="D5738" s="88">
        <v>0</v>
      </c>
      <c r="E5738" s="88">
        <v>0</v>
      </c>
      <c r="F5738" s="89">
        <v>30.21</v>
      </c>
    </row>
    <row r="5739" spans="2:6" ht="15.6" thickBot="1">
      <c r="B5739" s="82">
        <v>8989.2000000000007</v>
      </c>
      <c r="C5739" s="86">
        <v>0</v>
      </c>
      <c r="D5739" s="86">
        <v>0</v>
      </c>
      <c r="E5739" s="86">
        <v>0</v>
      </c>
      <c r="F5739" s="83">
        <v>30.22</v>
      </c>
    </row>
    <row r="5740" spans="2:6" ht="15.6" thickBot="1">
      <c r="B5740" s="87">
        <v>8979.36</v>
      </c>
      <c r="C5740" s="88">
        <v>0</v>
      </c>
      <c r="D5740" s="88">
        <v>0</v>
      </c>
      <c r="E5740" s="88">
        <v>0</v>
      </c>
      <c r="F5740" s="89">
        <v>30.23</v>
      </c>
    </row>
    <row r="5741" spans="2:6" ht="15.6" thickBot="1">
      <c r="B5741" s="82">
        <v>8975.17</v>
      </c>
      <c r="C5741" s="86">
        <v>0</v>
      </c>
      <c r="D5741" s="86">
        <v>0</v>
      </c>
      <c r="E5741" s="86">
        <v>0</v>
      </c>
      <c r="F5741" s="83">
        <v>43.14</v>
      </c>
    </row>
    <row r="5742" spans="2:6" ht="15.6" thickBot="1">
      <c r="B5742" s="87">
        <v>8973.5</v>
      </c>
      <c r="C5742" s="88">
        <v>0</v>
      </c>
      <c r="D5742" s="88">
        <v>0</v>
      </c>
      <c r="E5742" s="88">
        <v>0</v>
      </c>
      <c r="F5742" s="89">
        <v>43.14</v>
      </c>
    </row>
    <row r="5743" spans="2:6" ht="15.6" thickBot="1">
      <c r="B5743" s="82">
        <v>8963.66</v>
      </c>
      <c r="C5743" s="86">
        <v>0</v>
      </c>
      <c r="D5743" s="86">
        <v>0</v>
      </c>
      <c r="E5743" s="86">
        <v>0</v>
      </c>
      <c r="F5743" s="83">
        <v>43.15</v>
      </c>
    </row>
    <row r="5744" spans="2:6" ht="15.6" thickBot="1">
      <c r="B5744" s="87">
        <v>8953.82</v>
      </c>
      <c r="C5744" s="88">
        <v>0</v>
      </c>
      <c r="D5744" s="88">
        <v>0</v>
      </c>
      <c r="E5744" s="88">
        <v>0</v>
      </c>
      <c r="F5744" s="89">
        <v>43.17</v>
      </c>
    </row>
    <row r="5745" spans="2:6" ht="15.6" thickBot="1">
      <c r="B5745" s="82">
        <v>8944.5</v>
      </c>
      <c r="C5745" s="86">
        <v>0</v>
      </c>
      <c r="D5745" s="86">
        <v>0</v>
      </c>
      <c r="E5745" s="86">
        <v>0</v>
      </c>
      <c r="F5745" s="83">
        <v>43.18</v>
      </c>
    </row>
    <row r="5746" spans="2:6" ht="15.6" thickBot="1">
      <c r="B5746" s="87">
        <v>8944.17</v>
      </c>
      <c r="C5746" s="88">
        <v>0</v>
      </c>
      <c r="D5746" s="88">
        <v>0</v>
      </c>
      <c r="E5746" s="88">
        <v>0</v>
      </c>
      <c r="F5746" s="89">
        <v>45.97</v>
      </c>
    </row>
    <row r="5747" spans="2:6" ht="15.6" thickBot="1">
      <c r="B5747" s="82">
        <v>8942.5</v>
      </c>
      <c r="C5747" s="86">
        <v>0</v>
      </c>
      <c r="D5747" s="86">
        <v>0</v>
      </c>
      <c r="E5747" s="86">
        <v>0</v>
      </c>
      <c r="F5747" s="83">
        <v>45.98</v>
      </c>
    </row>
    <row r="5748" spans="2:6" ht="15.6" thickBot="1">
      <c r="B5748" s="87">
        <v>8932.66</v>
      </c>
      <c r="C5748" s="88">
        <v>0</v>
      </c>
      <c r="D5748" s="88">
        <v>0</v>
      </c>
      <c r="E5748" s="88">
        <v>0</v>
      </c>
      <c r="F5748" s="89">
        <v>45.99</v>
      </c>
    </row>
    <row r="5749" spans="2:6" ht="15.6" thickBot="1">
      <c r="B5749" s="82">
        <v>8922.82</v>
      </c>
      <c r="C5749" s="86">
        <v>0</v>
      </c>
      <c r="D5749" s="86">
        <v>0</v>
      </c>
      <c r="E5749" s="86">
        <v>0</v>
      </c>
      <c r="F5749" s="83">
        <v>46.01</v>
      </c>
    </row>
    <row r="5750" spans="2:6" ht="15.6" thickBot="1">
      <c r="B5750" s="87">
        <v>8913.5</v>
      </c>
      <c r="C5750" s="88">
        <v>0</v>
      </c>
      <c r="D5750" s="88">
        <v>0</v>
      </c>
      <c r="E5750" s="88">
        <v>0</v>
      </c>
      <c r="F5750" s="89">
        <v>46.02</v>
      </c>
    </row>
    <row r="5751" spans="2:6" ht="15.6" thickBot="1">
      <c r="B5751" s="82">
        <v>8913.17</v>
      </c>
      <c r="C5751" s="86">
        <v>0</v>
      </c>
      <c r="D5751" s="86">
        <v>0</v>
      </c>
      <c r="E5751" s="86">
        <v>0</v>
      </c>
      <c r="F5751" s="83">
        <v>43.23</v>
      </c>
    </row>
    <row r="5752" spans="2:6" ht="15.6" thickBot="1">
      <c r="B5752" s="87">
        <v>8911.5</v>
      </c>
      <c r="C5752" s="88">
        <v>0</v>
      </c>
      <c r="D5752" s="88">
        <v>0</v>
      </c>
      <c r="E5752" s="88">
        <v>0</v>
      </c>
      <c r="F5752" s="89">
        <v>43.23</v>
      </c>
    </row>
    <row r="5753" spans="2:6" ht="15.6" thickBot="1">
      <c r="B5753" s="82">
        <v>8901.66</v>
      </c>
      <c r="C5753" s="86">
        <v>0</v>
      </c>
      <c r="D5753" s="86">
        <v>0</v>
      </c>
      <c r="E5753" s="86">
        <v>0</v>
      </c>
      <c r="F5753" s="83">
        <v>43.24</v>
      </c>
    </row>
    <row r="5754" spans="2:6" ht="15.6" thickBot="1">
      <c r="B5754" s="87">
        <v>8891.82</v>
      </c>
      <c r="C5754" s="88">
        <v>0</v>
      </c>
      <c r="D5754" s="88">
        <v>0</v>
      </c>
      <c r="E5754" s="88">
        <v>0</v>
      </c>
      <c r="F5754" s="89">
        <v>43.26</v>
      </c>
    </row>
    <row r="5755" spans="2:6" ht="15.6" thickBot="1">
      <c r="B5755" s="82">
        <v>8882.5</v>
      </c>
      <c r="C5755" s="86">
        <v>0</v>
      </c>
      <c r="D5755" s="86">
        <v>0</v>
      </c>
      <c r="E5755" s="86">
        <v>0</v>
      </c>
      <c r="F5755" s="83">
        <v>43.27</v>
      </c>
    </row>
    <row r="5756" spans="2:6" ht="15.6" thickBot="1">
      <c r="B5756" s="87">
        <v>8882.17</v>
      </c>
      <c r="C5756" s="88">
        <v>0</v>
      </c>
      <c r="D5756" s="88">
        <v>0</v>
      </c>
      <c r="E5756" s="88">
        <v>0</v>
      </c>
      <c r="F5756" s="89">
        <v>43.27</v>
      </c>
    </row>
    <row r="5757" spans="2:6" ht="15.6" thickBot="1">
      <c r="B5757" s="82">
        <v>8880.5</v>
      </c>
      <c r="C5757" s="86">
        <v>0</v>
      </c>
      <c r="D5757" s="86">
        <v>0</v>
      </c>
      <c r="E5757" s="86">
        <v>0</v>
      </c>
      <c r="F5757" s="83">
        <v>43.27</v>
      </c>
    </row>
    <row r="5758" spans="2:6" ht="15.6" thickBot="1">
      <c r="B5758" s="87">
        <v>8870.66</v>
      </c>
      <c r="C5758" s="88">
        <v>0</v>
      </c>
      <c r="D5758" s="88">
        <v>0</v>
      </c>
      <c r="E5758" s="88">
        <v>0</v>
      </c>
      <c r="F5758" s="89">
        <v>43.28</v>
      </c>
    </row>
    <row r="5759" spans="2:6" ht="15.6" thickBot="1">
      <c r="B5759" s="82">
        <v>8860.82</v>
      </c>
      <c r="C5759" s="86">
        <v>0</v>
      </c>
      <c r="D5759" s="86">
        <v>0</v>
      </c>
      <c r="E5759" s="86">
        <v>0</v>
      </c>
      <c r="F5759" s="83">
        <v>43.3</v>
      </c>
    </row>
    <row r="5760" spans="2:6" ht="15.6" thickBot="1">
      <c r="B5760" s="87">
        <v>8851.5</v>
      </c>
      <c r="C5760" s="88">
        <v>0</v>
      </c>
      <c r="D5760" s="88">
        <v>0</v>
      </c>
      <c r="E5760" s="88">
        <v>0</v>
      </c>
      <c r="F5760" s="89">
        <v>43.31</v>
      </c>
    </row>
    <row r="5761" spans="2:6" ht="15.6" thickBot="1">
      <c r="B5761" s="82">
        <v>8851.17</v>
      </c>
      <c r="C5761" s="86">
        <v>0</v>
      </c>
      <c r="D5761" s="86">
        <v>0</v>
      </c>
      <c r="E5761" s="86">
        <v>0</v>
      </c>
      <c r="F5761" s="83">
        <v>43.31</v>
      </c>
    </row>
    <row r="5762" spans="2:6" ht="15.6" thickBot="1">
      <c r="B5762" s="87">
        <v>8849.5</v>
      </c>
      <c r="C5762" s="88">
        <v>0</v>
      </c>
      <c r="D5762" s="88">
        <v>0</v>
      </c>
      <c r="E5762" s="88">
        <v>0</v>
      </c>
      <c r="F5762" s="89">
        <v>43.31</v>
      </c>
    </row>
    <row r="5763" spans="2:6" ht="15.6" thickBot="1">
      <c r="B5763" s="82">
        <v>8839.66</v>
      </c>
      <c r="C5763" s="86">
        <v>0</v>
      </c>
      <c r="D5763" s="86">
        <v>0</v>
      </c>
      <c r="E5763" s="86">
        <v>0</v>
      </c>
      <c r="F5763" s="83">
        <v>43.33</v>
      </c>
    </row>
    <row r="5764" spans="2:6" ht="15.6" thickBot="1">
      <c r="B5764" s="87">
        <v>8829.82</v>
      </c>
      <c r="C5764" s="88">
        <v>0</v>
      </c>
      <c r="D5764" s="88">
        <v>0</v>
      </c>
      <c r="E5764" s="88">
        <v>0</v>
      </c>
      <c r="F5764" s="89">
        <v>43.34</v>
      </c>
    </row>
    <row r="5765" spans="2:6" ht="15.6" thickBot="1">
      <c r="B5765" s="82">
        <v>8820.5</v>
      </c>
      <c r="C5765" s="86">
        <v>0</v>
      </c>
      <c r="D5765" s="86">
        <v>0</v>
      </c>
      <c r="E5765" s="86">
        <v>0</v>
      </c>
      <c r="F5765" s="83">
        <v>43.35</v>
      </c>
    </row>
    <row r="5766" spans="2:6" ht="15.6" thickBot="1">
      <c r="B5766" s="87">
        <v>8820.17</v>
      </c>
      <c r="C5766" s="88">
        <v>0</v>
      </c>
      <c r="D5766" s="88">
        <v>0</v>
      </c>
      <c r="E5766" s="88">
        <v>0</v>
      </c>
      <c r="F5766" s="89">
        <v>57.92</v>
      </c>
    </row>
    <row r="5767" spans="2:6" ht="15.6" thickBot="1">
      <c r="B5767" s="82">
        <v>8789.17</v>
      </c>
      <c r="C5767" s="86">
        <v>0</v>
      </c>
      <c r="D5767" s="86">
        <v>0</v>
      </c>
      <c r="E5767" s="86">
        <v>0</v>
      </c>
      <c r="F5767" s="83">
        <v>57.98</v>
      </c>
    </row>
    <row r="5768" spans="2:6" ht="15.6" thickBot="1">
      <c r="B5768" s="87">
        <v>8758.17</v>
      </c>
      <c r="C5768" s="88">
        <v>0</v>
      </c>
      <c r="D5768" s="88">
        <v>0</v>
      </c>
      <c r="E5768" s="88">
        <v>0</v>
      </c>
      <c r="F5768" s="89">
        <v>58.04</v>
      </c>
    </row>
    <row r="5769" spans="2:6" ht="15.6" thickBot="1">
      <c r="B5769" s="82">
        <v>8727.17</v>
      </c>
      <c r="C5769" s="86">
        <v>0</v>
      </c>
      <c r="D5769" s="86">
        <v>0</v>
      </c>
      <c r="E5769" s="86">
        <v>0</v>
      </c>
      <c r="F5769" s="83">
        <v>58.09</v>
      </c>
    </row>
    <row r="5770" spans="2:6" ht="15.6" thickBot="1">
      <c r="B5770" s="87">
        <v>8696.17</v>
      </c>
      <c r="C5770" s="88">
        <v>0</v>
      </c>
      <c r="D5770" s="88">
        <v>0</v>
      </c>
      <c r="E5770" s="88">
        <v>0</v>
      </c>
      <c r="F5770" s="89">
        <v>58.15</v>
      </c>
    </row>
    <row r="5771" spans="2:6" ht="15.6" thickBot="1">
      <c r="B5771" s="82">
        <v>8665.17</v>
      </c>
      <c r="C5771" s="86">
        <v>0</v>
      </c>
      <c r="D5771" s="86">
        <v>0</v>
      </c>
      <c r="E5771" s="86">
        <v>0</v>
      </c>
      <c r="F5771" s="83">
        <v>58.21</v>
      </c>
    </row>
    <row r="5772" spans="2:6" ht="15.6" thickBot="1">
      <c r="B5772" s="87">
        <v>8634.17</v>
      </c>
      <c r="C5772" s="88">
        <v>0</v>
      </c>
      <c r="D5772" s="88">
        <v>0</v>
      </c>
      <c r="E5772" s="88">
        <v>0</v>
      </c>
      <c r="F5772" s="89">
        <v>58.27</v>
      </c>
    </row>
    <row r="5773" spans="2:6" ht="15.6" thickBot="1">
      <c r="B5773" s="82">
        <v>8603.17</v>
      </c>
      <c r="C5773" s="86">
        <v>0</v>
      </c>
      <c r="D5773" s="86">
        <v>0</v>
      </c>
      <c r="E5773" s="86">
        <v>0</v>
      </c>
      <c r="F5773" s="83">
        <v>58.32</v>
      </c>
    </row>
    <row r="5774" spans="2:6" ht="15.6" thickBot="1">
      <c r="B5774" s="87">
        <v>8572.17</v>
      </c>
      <c r="C5774" s="88">
        <v>0</v>
      </c>
      <c r="D5774" s="88">
        <v>0</v>
      </c>
      <c r="E5774" s="88">
        <v>0</v>
      </c>
      <c r="F5774" s="89">
        <v>58.38</v>
      </c>
    </row>
    <row r="5775" spans="2:6" ht="15.6" thickBot="1">
      <c r="B5775" s="82">
        <v>8541.17</v>
      </c>
      <c r="C5775" s="86">
        <v>0</v>
      </c>
      <c r="D5775" s="86">
        <v>0</v>
      </c>
      <c r="E5775" s="86">
        <v>0</v>
      </c>
      <c r="F5775" s="83">
        <v>58.44</v>
      </c>
    </row>
    <row r="5776" spans="2:6" ht="15.6" thickBot="1">
      <c r="B5776" s="87">
        <v>8510.17</v>
      </c>
      <c r="C5776" s="88">
        <v>0</v>
      </c>
      <c r="D5776" s="88">
        <v>0</v>
      </c>
      <c r="E5776" s="88">
        <v>0</v>
      </c>
      <c r="F5776" s="89">
        <v>58.5</v>
      </c>
    </row>
    <row r="5777" spans="2:6" ht="15.6" thickBot="1">
      <c r="B5777" s="82">
        <v>8479.17</v>
      </c>
      <c r="C5777" s="86">
        <v>0</v>
      </c>
      <c r="D5777" s="86">
        <v>0</v>
      </c>
      <c r="E5777" s="86">
        <v>0</v>
      </c>
      <c r="F5777" s="83">
        <v>58.55</v>
      </c>
    </row>
    <row r="5778" spans="2:6" ht="15.6" thickBot="1">
      <c r="B5778" s="87">
        <v>8448.17</v>
      </c>
      <c r="C5778" s="88">
        <v>0</v>
      </c>
      <c r="D5778" s="88">
        <v>0</v>
      </c>
      <c r="E5778" s="88">
        <v>0</v>
      </c>
      <c r="F5778" s="89">
        <v>58.61</v>
      </c>
    </row>
    <row r="5779" spans="2:6" ht="15.6" thickBot="1">
      <c r="B5779" s="82">
        <v>8417.17</v>
      </c>
      <c r="C5779" s="86">
        <v>0</v>
      </c>
      <c r="D5779" s="86">
        <v>0</v>
      </c>
      <c r="E5779" s="86">
        <v>0</v>
      </c>
      <c r="F5779" s="83">
        <v>58.67</v>
      </c>
    </row>
    <row r="5780" spans="2:6" ht="15.6" thickBot="1">
      <c r="B5780" s="87">
        <v>8386.17</v>
      </c>
      <c r="C5780" s="88">
        <v>0</v>
      </c>
      <c r="D5780" s="88">
        <v>0</v>
      </c>
      <c r="E5780" s="88">
        <v>0</v>
      </c>
      <c r="F5780" s="89">
        <v>58.73</v>
      </c>
    </row>
    <row r="5781" spans="2:6" ht="15.6" thickBot="1">
      <c r="B5781" s="82">
        <v>8355.17</v>
      </c>
      <c r="C5781" s="86">
        <v>0</v>
      </c>
      <c r="D5781" s="86">
        <v>0</v>
      </c>
      <c r="E5781" s="86">
        <v>0</v>
      </c>
      <c r="F5781" s="83">
        <v>58.78</v>
      </c>
    </row>
    <row r="5782" spans="2:6" ht="15.6" thickBot="1">
      <c r="B5782" s="87">
        <v>8324.17</v>
      </c>
      <c r="C5782" s="88">
        <v>0</v>
      </c>
      <c r="D5782" s="88">
        <v>0</v>
      </c>
      <c r="E5782" s="88">
        <v>0</v>
      </c>
      <c r="F5782" s="89">
        <v>58.84</v>
      </c>
    </row>
    <row r="5783" spans="2:6" ht="15.6" thickBot="1">
      <c r="B5783" s="82">
        <v>8293.17</v>
      </c>
      <c r="C5783" s="86">
        <v>0</v>
      </c>
      <c r="D5783" s="86">
        <v>0</v>
      </c>
      <c r="E5783" s="86">
        <v>0</v>
      </c>
      <c r="F5783" s="83">
        <v>58.9</v>
      </c>
    </row>
    <row r="5784" spans="2:6" ht="15.6" thickBot="1">
      <c r="B5784" s="87">
        <v>8262.17</v>
      </c>
      <c r="C5784" s="88">
        <v>0</v>
      </c>
      <c r="D5784" s="88">
        <v>0</v>
      </c>
      <c r="E5784" s="88">
        <v>0</v>
      </c>
      <c r="F5784" s="89">
        <v>58.95</v>
      </c>
    </row>
    <row r="5785" spans="2:6" ht="15.6" thickBot="1">
      <c r="B5785" s="82">
        <v>8231.17</v>
      </c>
      <c r="C5785" s="86">
        <v>0</v>
      </c>
      <c r="D5785" s="86">
        <v>0</v>
      </c>
      <c r="E5785" s="86">
        <v>0</v>
      </c>
      <c r="F5785" s="83">
        <v>59.01</v>
      </c>
    </row>
    <row r="5786" spans="2:6" ht="15.6" thickBot="1">
      <c r="B5786" s="87">
        <v>8200.17</v>
      </c>
      <c r="C5786" s="88">
        <v>0</v>
      </c>
      <c r="D5786" s="88">
        <v>0</v>
      </c>
      <c r="E5786" s="88">
        <v>0</v>
      </c>
      <c r="F5786" s="89">
        <v>59.07</v>
      </c>
    </row>
    <row r="5787" spans="2:6" ht="15.6" thickBot="1">
      <c r="B5787" s="82">
        <v>8169.17</v>
      </c>
      <c r="C5787" s="86">
        <v>0</v>
      </c>
      <c r="D5787" s="86">
        <v>0</v>
      </c>
      <c r="E5787" s="86">
        <v>0</v>
      </c>
      <c r="F5787" s="83">
        <v>59.13</v>
      </c>
    </row>
    <row r="5788" spans="2:6" ht="15.6" thickBot="1">
      <c r="B5788" s="87">
        <v>8138.17</v>
      </c>
      <c r="C5788" s="88">
        <v>0</v>
      </c>
      <c r="D5788" s="88">
        <v>0</v>
      </c>
      <c r="E5788" s="88">
        <v>0</v>
      </c>
      <c r="F5788" s="89">
        <v>59.18</v>
      </c>
    </row>
    <row r="5789" spans="2:6" ht="15.6" thickBot="1">
      <c r="B5789" s="82">
        <v>8107.17</v>
      </c>
      <c r="C5789" s="86">
        <v>0</v>
      </c>
      <c r="D5789" s="86">
        <v>0</v>
      </c>
      <c r="E5789" s="86">
        <v>0</v>
      </c>
      <c r="F5789" s="83">
        <v>59.24</v>
      </c>
    </row>
    <row r="5790" spans="2:6" ht="15.6" thickBot="1">
      <c r="B5790" s="87">
        <v>8076.17</v>
      </c>
      <c r="C5790" s="88">
        <v>0</v>
      </c>
      <c r="D5790" s="88">
        <v>0</v>
      </c>
      <c r="E5790" s="88">
        <v>0</v>
      </c>
      <c r="F5790" s="89">
        <v>59.3</v>
      </c>
    </row>
    <row r="5791" spans="2:6" ht="15.6" thickBot="1">
      <c r="B5791" s="82">
        <v>8045.17</v>
      </c>
      <c r="C5791" s="86">
        <v>0</v>
      </c>
      <c r="D5791" s="86">
        <v>0</v>
      </c>
      <c r="E5791" s="86">
        <v>0</v>
      </c>
      <c r="F5791" s="83">
        <v>59.35</v>
      </c>
    </row>
    <row r="5792" spans="2:6" ht="15.6" thickBot="1">
      <c r="B5792" s="87">
        <v>8014.17</v>
      </c>
      <c r="C5792" s="88">
        <v>0</v>
      </c>
      <c r="D5792" s="88">
        <v>0</v>
      </c>
      <c r="E5792" s="88">
        <v>0</v>
      </c>
      <c r="F5792" s="89">
        <v>59.41</v>
      </c>
    </row>
    <row r="5793" spans="2:6" ht="15.6" thickBot="1">
      <c r="B5793" s="82">
        <v>7983.17</v>
      </c>
      <c r="C5793" s="86">
        <v>0</v>
      </c>
      <c r="D5793" s="86">
        <v>0</v>
      </c>
      <c r="E5793" s="86">
        <v>0</v>
      </c>
      <c r="F5793" s="83">
        <v>59.47</v>
      </c>
    </row>
    <row r="5794" spans="2:6" ht="15.6" thickBot="1">
      <c r="B5794" s="87">
        <v>7952.17</v>
      </c>
      <c r="C5794" s="88">
        <v>0</v>
      </c>
      <c r="D5794" s="88">
        <v>0</v>
      </c>
      <c r="E5794" s="88">
        <v>0</v>
      </c>
      <c r="F5794" s="89">
        <v>59.53</v>
      </c>
    </row>
    <row r="5795" spans="2:6" ht="15.6" thickBot="1">
      <c r="B5795" s="82">
        <v>7921.17</v>
      </c>
      <c r="C5795" s="86">
        <v>0</v>
      </c>
      <c r="D5795" s="86">
        <v>0</v>
      </c>
      <c r="E5795" s="86">
        <v>0</v>
      </c>
      <c r="F5795" s="83">
        <v>59.58</v>
      </c>
    </row>
    <row r="5796" spans="2:6" ht="15.6" thickBot="1">
      <c r="B5796" s="87">
        <v>7890.17</v>
      </c>
      <c r="C5796" s="88">
        <v>0</v>
      </c>
      <c r="D5796" s="88">
        <v>0</v>
      </c>
      <c r="E5796" s="88">
        <v>0</v>
      </c>
      <c r="F5796" s="89">
        <v>59.64</v>
      </c>
    </row>
    <row r="5797" spans="2:6" ht="15.6" thickBot="1">
      <c r="B5797" s="82">
        <v>7859.17</v>
      </c>
      <c r="C5797" s="86">
        <v>0</v>
      </c>
      <c r="D5797" s="86">
        <v>0</v>
      </c>
      <c r="E5797" s="86">
        <v>0</v>
      </c>
      <c r="F5797" s="83">
        <v>59.7</v>
      </c>
    </row>
    <row r="5798" spans="2:6" ht="15.6" thickBot="1">
      <c r="B5798" s="87">
        <v>7828.17</v>
      </c>
      <c r="C5798" s="88">
        <v>0</v>
      </c>
      <c r="D5798" s="88">
        <v>0</v>
      </c>
      <c r="E5798" s="88">
        <v>0</v>
      </c>
      <c r="F5798" s="89">
        <v>59.75</v>
      </c>
    </row>
    <row r="5799" spans="2:6" ht="15.6" thickBot="1">
      <c r="B5799" s="82">
        <v>7797.17</v>
      </c>
      <c r="C5799" s="86">
        <v>0</v>
      </c>
      <c r="D5799" s="86">
        <v>0</v>
      </c>
      <c r="E5799" s="86">
        <v>0</v>
      </c>
      <c r="F5799" s="83">
        <v>59.81</v>
      </c>
    </row>
    <row r="5800" spans="2:6" ht="15.6" thickBot="1">
      <c r="B5800" s="87">
        <v>7766.17</v>
      </c>
      <c r="C5800" s="88">
        <v>0</v>
      </c>
      <c r="D5800" s="88">
        <v>0</v>
      </c>
      <c r="E5800" s="88">
        <v>0</v>
      </c>
      <c r="F5800" s="89">
        <v>59.87</v>
      </c>
    </row>
    <row r="5801" spans="2:6" ht="15.6" thickBot="1">
      <c r="B5801" s="82">
        <v>7735.17</v>
      </c>
      <c r="C5801" s="86">
        <v>0</v>
      </c>
      <c r="D5801" s="86">
        <v>0</v>
      </c>
      <c r="E5801" s="86">
        <v>0</v>
      </c>
      <c r="F5801" s="83">
        <v>59.92</v>
      </c>
    </row>
    <row r="5802" spans="2:6" ht="15.6" thickBot="1">
      <c r="B5802" s="87">
        <v>7704.17</v>
      </c>
      <c r="C5802" s="88">
        <v>0</v>
      </c>
      <c r="D5802" s="88">
        <v>0</v>
      </c>
      <c r="E5802" s="88">
        <v>0</v>
      </c>
      <c r="F5802" s="89">
        <v>59.98</v>
      </c>
    </row>
    <row r="5803" spans="2:6" ht="15.6" thickBot="1">
      <c r="B5803" s="82">
        <v>7673.17</v>
      </c>
      <c r="C5803" s="86">
        <v>0</v>
      </c>
      <c r="D5803" s="86">
        <v>0</v>
      </c>
      <c r="E5803" s="86">
        <v>0</v>
      </c>
      <c r="F5803" s="83">
        <v>60.04</v>
      </c>
    </row>
    <row r="5804" spans="2:6" ht="15.6" thickBot="1">
      <c r="B5804" s="87">
        <v>7642.17</v>
      </c>
      <c r="C5804" s="88">
        <v>0</v>
      </c>
      <c r="D5804" s="88">
        <v>0</v>
      </c>
      <c r="E5804" s="88">
        <v>0</v>
      </c>
      <c r="F5804" s="89">
        <v>60.09</v>
      </c>
    </row>
    <row r="5805" spans="2:6" ht="15.6" thickBot="1">
      <c r="B5805" s="82">
        <v>7611.17</v>
      </c>
      <c r="C5805" s="86">
        <v>0</v>
      </c>
      <c r="D5805" s="86">
        <v>0</v>
      </c>
      <c r="E5805" s="86">
        <v>0</v>
      </c>
      <c r="F5805" s="83">
        <v>60.15</v>
      </c>
    </row>
    <row r="5806" spans="2:6" ht="15.6" thickBot="1">
      <c r="B5806" s="87">
        <v>7580.17</v>
      </c>
      <c r="C5806" s="88">
        <v>0</v>
      </c>
      <c r="D5806" s="88">
        <v>0</v>
      </c>
      <c r="E5806" s="88">
        <v>0</v>
      </c>
      <c r="F5806" s="89">
        <v>60.21</v>
      </c>
    </row>
    <row r="5807" spans="2:6" ht="15.6" thickBot="1">
      <c r="B5807" s="82">
        <v>7549.17</v>
      </c>
      <c r="C5807" s="86">
        <v>0</v>
      </c>
      <c r="D5807" s="86">
        <v>0</v>
      </c>
      <c r="E5807" s="86">
        <v>0</v>
      </c>
      <c r="F5807" s="83">
        <v>60.26</v>
      </c>
    </row>
    <row r="5808" spans="2:6" ht="15.6" thickBot="1">
      <c r="B5808" s="87">
        <v>7518.17</v>
      </c>
      <c r="C5808" s="88">
        <v>0</v>
      </c>
      <c r="D5808" s="88">
        <v>0</v>
      </c>
      <c r="E5808" s="88">
        <v>0</v>
      </c>
      <c r="F5808" s="89">
        <v>60.32</v>
      </c>
    </row>
    <row r="5809" spans="2:6" ht="15.6" thickBot="1">
      <c r="B5809" s="82">
        <v>7487.17</v>
      </c>
      <c r="C5809" s="86">
        <v>0</v>
      </c>
      <c r="D5809" s="86">
        <v>0</v>
      </c>
      <c r="E5809" s="86">
        <v>0</v>
      </c>
      <c r="F5809" s="83">
        <v>60.38</v>
      </c>
    </row>
    <row r="5810" spans="2:6" ht="15.6" thickBot="1">
      <c r="B5810" s="87">
        <v>7456.17</v>
      </c>
      <c r="C5810" s="88">
        <v>0</v>
      </c>
      <c r="D5810" s="88">
        <v>0</v>
      </c>
      <c r="E5810" s="88">
        <v>0</v>
      </c>
      <c r="F5810" s="89">
        <v>60.43</v>
      </c>
    </row>
    <row r="5811" spans="2:6" ht="15.6" thickBot="1">
      <c r="B5811" s="82">
        <v>7425.17</v>
      </c>
      <c r="C5811" s="86">
        <v>0</v>
      </c>
      <c r="D5811" s="86">
        <v>0</v>
      </c>
      <c r="E5811" s="86">
        <v>0</v>
      </c>
      <c r="F5811" s="83">
        <v>60.49</v>
      </c>
    </row>
    <row r="5812" spans="2:6" ht="15.6" thickBot="1">
      <c r="B5812" s="87">
        <v>7394.17</v>
      </c>
      <c r="C5812" s="88">
        <v>0</v>
      </c>
      <c r="D5812" s="88">
        <v>0</v>
      </c>
      <c r="E5812" s="88">
        <v>0</v>
      </c>
      <c r="F5812" s="89">
        <v>60.54</v>
      </c>
    </row>
    <row r="5813" spans="2:6" ht="15.6" thickBot="1">
      <c r="B5813" s="82">
        <v>7363.17</v>
      </c>
      <c r="C5813" s="86">
        <v>0</v>
      </c>
      <c r="D5813" s="86">
        <v>0</v>
      </c>
      <c r="E5813" s="86">
        <v>0</v>
      </c>
      <c r="F5813" s="83">
        <v>60.6</v>
      </c>
    </row>
    <row r="5814" spans="2:6" ht="15.6" thickBot="1">
      <c r="B5814" s="87">
        <v>7332.17</v>
      </c>
      <c r="C5814" s="88">
        <v>0</v>
      </c>
      <c r="D5814" s="88">
        <v>0</v>
      </c>
      <c r="E5814" s="88">
        <v>0</v>
      </c>
      <c r="F5814" s="89">
        <v>60.66</v>
      </c>
    </row>
    <row r="5815" spans="2:6" ht="15.6" thickBot="1">
      <c r="B5815" s="82">
        <v>7301.17</v>
      </c>
      <c r="C5815" s="86">
        <v>0</v>
      </c>
      <c r="D5815" s="86">
        <v>0</v>
      </c>
      <c r="E5815" s="86">
        <v>0</v>
      </c>
      <c r="F5815" s="83">
        <v>60.71</v>
      </c>
    </row>
    <row r="5816" spans="2:6" ht="15.6" thickBot="1">
      <c r="B5816" s="87">
        <v>7270.17</v>
      </c>
      <c r="C5816" s="88">
        <v>0</v>
      </c>
      <c r="D5816" s="88">
        <v>0</v>
      </c>
      <c r="E5816" s="88">
        <v>0</v>
      </c>
      <c r="F5816" s="89">
        <v>60.77</v>
      </c>
    </row>
    <row r="5817" spans="2:6" ht="15.6" thickBot="1">
      <c r="B5817" s="82">
        <v>7239.17</v>
      </c>
      <c r="C5817" s="86">
        <v>0</v>
      </c>
      <c r="D5817" s="86">
        <v>0</v>
      </c>
      <c r="E5817" s="86">
        <v>0</v>
      </c>
      <c r="F5817" s="83">
        <v>60.83</v>
      </c>
    </row>
    <row r="5818" spans="2:6" ht="15.6" thickBot="1">
      <c r="B5818" s="87">
        <v>7208.17</v>
      </c>
      <c r="C5818" s="88">
        <v>0</v>
      </c>
      <c r="D5818" s="88">
        <v>0</v>
      </c>
      <c r="E5818" s="88">
        <v>0</v>
      </c>
      <c r="F5818" s="89">
        <v>60.88</v>
      </c>
    </row>
    <row r="5819" spans="2:6" ht="15.6" thickBot="1">
      <c r="B5819" s="82">
        <v>7177.17</v>
      </c>
      <c r="C5819" s="86">
        <v>0</v>
      </c>
      <c r="D5819" s="86">
        <v>0</v>
      </c>
      <c r="E5819" s="86">
        <v>0</v>
      </c>
      <c r="F5819" s="83">
        <v>60.94</v>
      </c>
    </row>
    <row r="5820" spans="2:6" ht="15.6" thickBot="1">
      <c r="B5820" s="87">
        <v>7146.17</v>
      </c>
      <c r="C5820" s="88">
        <v>0</v>
      </c>
      <c r="D5820" s="88">
        <v>0</v>
      </c>
      <c r="E5820" s="88">
        <v>0</v>
      </c>
      <c r="F5820" s="89">
        <v>60.99</v>
      </c>
    </row>
    <row r="5821" spans="2:6" ht="15.6" thickBot="1">
      <c r="B5821" s="82">
        <v>7115.17</v>
      </c>
      <c r="C5821" s="86">
        <v>0</v>
      </c>
      <c r="D5821" s="86">
        <v>0</v>
      </c>
      <c r="E5821" s="86">
        <v>0</v>
      </c>
      <c r="F5821" s="83">
        <v>61.05</v>
      </c>
    </row>
    <row r="5822" spans="2:6" ht="15.6" thickBot="1">
      <c r="B5822" s="87">
        <v>7084.17</v>
      </c>
      <c r="C5822" s="88">
        <v>0</v>
      </c>
      <c r="D5822" s="88">
        <v>0</v>
      </c>
      <c r="E5822" s="88">
        <v>0</v>
      </c>
      <c r="F5822" s="89">
        <v>61.11</v>
      </c>
    </row>
    <row r="5823" spans="2:6" ht="15.6" thickBot="1">
      <c r="B5823" s="82">
        <v>7053.17</v>
      </c>
      <c r="C5823" s="86">
        <v>0</v>
      </c>
      <c r="D5823" s="86">
        <v>0</v>
      </c>
      <c r="E5823" s="86">
        <v>0</v>
      </c>
      <c r="F5823" s="83">
        <v>61.16</v>
      </c>
    </row>
    <row r="5824" spans="2:6" ht="15.6" thickBot="1">
      <c r="B5824" s="87">
        <v>7022.17</v>
      </c>
      <c r="C5824" s="88">
        <v>0</v>
      </c>
      <c r="D5824" s="88">
        <v>0</v>
      </c>
      <c r="E5824" s="88">
        <v>0</v>
      </c>
      <c r="F5824" s="89">
        <v>61.22</v>
      </c>
    </row>
    <row r="5825" spans="2:6" ht="15.6" thickBot="1">
      <c r="B5825" s="82">
        <v>6991.17</v>
      </c>
      <c r="C5825" s="86">
        <v>0</v>
      </c>
      <c r="D5825" s="86">
        <v>0</v>
      </c>
      <c r="E5825" s="86">
        <v>0</v>
      </c>
      <c r="F5825" s="83">
        <v>61.28</v>
      </c>
    </row>
    <row r="5826" spans="2:6" ht="15.6" thickBot="1">
      <c r="B5826" s="87">
        <v>6960.17</v>
      </c>
      <c r="C5826" s="88">
        <v>0</v>
      </c>
      <c r="D5826" s="88">
        <v>0</v>
      </c>
      <c r="E5826" s="88">
        <v>0</v>
      </c>
      <c r="F5826" s="89">
        <v>61.33</v>
      </c>
    </row>
    <row r="5827" spans="2:6" ht="15.6" thickBot="1">
      <c r="B5827" s="82">
        <v>6929.17</v>
      </c>
      <c r="C5827" s="86">
        <v>0</v>
      </c>
      <c r="D5827" s="86">
        <v>0</v>
      </c>
      <c r="E5827" s="86">
        <v>0</v>
      </c>
      <c r="F5827" s="83">
        <v>61.39</v>
      </c>
    </row>
    <row r="5828" spans="2:6" ht="15.6" thickBot="1">
      <c r="B5828" s="87">
        <v>6898.17</v>
      </c>
      <c r="C5828" s="88">
        <v>0</v>
      </c>
      <c r="D5828" s="88">
        <v>0</v>
      </c>
      <c r="E5828" s="88">
        <v>0</v>
      </c>
      <c r="F5828" s="89">
        <v>61.44</v>
      </c>
    </row>
    <row r="5829" spans="2:6" ht="15.6" thickBot="1">
      <c r="B5829" s="82">
        <v>6867.17</v>
      </c>
      <c r="C5829" s="86">
        <v>0</v>
      </c>
      <c r="D5829" s="86">
        <v>0</v>
      </c>
      <c r="E5829" s="86">
        <v>0</v>
      </c>
      <c r="F5829" s="83">
        <v>61.5</v>
      </c>
    </row>
    <row r="5830" spans="2:6" ht="15.6" thickBot="1">
      <c r="B5830" s="87">
        <v>6836.17</v>
      </c>
      <c r="C5830" s="88">
        <v>0</v>
      </c>
      <c r="D5830" s="88">
        <v>0</v>
      </c>
      <c r="E5830" s="88">
        <v>0</v>
      </c>
      <c r="F5830" s="89">
        <v>61.55</v>
      </c>
    </row>
    <row r="5831" spans="2:6" ht="15.6" thickBot="1">
      <c r="B5831" s="82">
        <v>6805.17</v>
      </c>
      <c r="C5831" s="86">
        <v>0</v>
      </c>
      <c r="D5831" s="86">
        <v>0</v>
      </c>
      <c r="E5831" s="86">
        <v>0</v>
      </c>
      <c r="F5831" s="83">
        <v>61.61</v>
      </c>
    </row>
    <row r="5832" spans="2:6" ht="15.6" thickBot="1">
      <c r="B5832" s="87">
        <v>6774.17</v>
      </c>
      <c r="C5832" s="88">
        <v>0</v>
      </c>
      <c r="D5832" s="88">
        <v>0</v>
      </c>
      <c r="E5832" s="88">
        <v>0</v>
      </c>
      <c r="F5832" s="89">
        <v>61.67</v>
      </c>
    </row>
    <row r="5833" spans="2:6" ht="15.6" thickBot="1">
      <c r="B5833" s="82">
        <v>6743.17</v>
      </c>
      <c r="C5833" s="86">
        <v>0</v>
      </c>
      <c r="D5833" s="86">
        <v>0</v>
      </c>
      <c r="E5833" s="86">
        <v>0</v>
      </c>
      <c r="F5833" s="83">
        <v>61.72</v>
      </c>
    </row>
    <row r="5834" spans="2:6" ht="15.6" thickBot="1">
      <c r="B5834" s="87">
        <v>6712.17</v>
      </c>
      <c r="C5834" s="88">
        <v>0</v>
      </c>
      <c r="D5834" s="88">
        <v>0</v>
      </c>
      <c r="E5834" s="88">
        <v>0</v>
      </c>
      <c r="F5834" s="89">
        <v>61.78</v>
      </c>
    </row>
    <row r="5835" spans="2:6" ht="15.6" thickBot="1">
      <c r="B5835" s="82">
        <v>6681.17</v>
      </c>
      <c r="C5835" s="86">
        <v>0</v>
      </c>
      <c r="D5835" s="86">
        <v>0</v>
      </c>
      <c r="E5835" s="86">
        <v>0</v>
      </c>
      <c r="F5835" s="83">
        <v>61.83</v>
      </c>
    </row>
    <row r="5836" spans="2:6" ht="15.6" thickBot="1">
      <c r="B5836" s="87">
        <v>6650.17</v>
      </c>
      <c r="C5836" s="88">
        <v>0</v>
      </c>
      <c r="D5836" s="88">
        <v>0</v>
      </c>
      <c r="E5836" s="88">
        <v>0</v>
      </c>
      <c r="F5836" s="89">
        <v>61.89</v>
      </c>
    </row>
    <row r="5837" spans="2:6" ht="15.6" thickBot="1">
      <c r="B5837" s="82">
        <v>6619.17</v>
      </c>
      <c r="C5837" s="86">
        <v>0</v>
      </c>
      <c r="D5837" s="86">
        <v>0</v>
      </c>
      <c r="E5837" s="86">
        <v>0</v>
      </c>
      <c r="F5837" s="83">
        <v>61.94</v>
      </c>
    </row>
    <row r="5838" spans="2:6" ht="15.6" thickBot="1">
      <c r="B5838" s="87">
        <v>6588.17</v>
      </c>
      <c r="C5838" s="88">
        <v>0</v>
      </c>
      <c r="D5838" s="88">
        <v>0</v>
      </c>
      <c r="E5838" s="88">
        <v>0</v>
      </c>
      <c r="F5838" s="89">
        <v>62</v>
      </c>
    </row>
    <row r="5839" spans="2:6" ht="15.6" thickBot="1">
      <c r="B5839" s="82">
        <v>6557.17</v>
      </c>
      <c r="C5839" s="86">
        <v>0</v>
      </c>
      <c r="D5839" s="86">
        <v>0</v>
      </c>
      <c r="E5839" s="86">
        <v>0</v>
      </c>
      <c r="F5839" s="83">
        <v>62.06</v>
      </c>
    </row>
    <row r="5840" spans="2:6" ht="15.6" thickBot="1">
      <c r="B5840" s="87">
        <v>6526.17</v>
      </c>
      <c r="C5840" s="88">
        <v>0</v>
      </c>
      <c r="D5840" s="88">
        <v>0</v>
      </c>
      <c r="E5840" s="88">
        <v>0</v>
      </c>
      <c r="F5840" s="89">
        <v>62.11</v>
      </c>
    </row>
    <row r="5841" spans="2:6" ht="15.6" thickBot="1">
      <c r="B5841" s="82">
        <v>6495.17</v>
      </c>
      <c r="C5841" s="86">
        <v>0</v>
      </c>
      <c r="D5841" s="86">
        <v>0</v>
      </c>
      <c r="E5841" s="86">
        <v>0</v>
      </c>
      <c r="F5841" s="83">
        <v>62.17</v>
      </c>
    </row>
    <row r="5842" spans="2:6" ht="15.6" thickBot="1">
      <c r="B5842" s="87">
        <v>6464.17</v>
      </c>
      <c r="C5842" s="88">
        <v>0</v>
      </c>
      <c r="D5842" s="88">
        <v>0</v>
      </c>
      <c r="E5842" s="88">
        <v>0</v>
      </c>
      <c r="F5842" s="89">
        <v>62.22</v>
      </c>
    </row>
    <row r="5843" spans="2:6" ht="15.6" thickBot="1">
      <c r="B5843" s="82">
        <v>6433.17</v>
      </c>
      <c r="C5843" s="86">
        <v>0</v>
      </c>
      <c r="D5843" s="86">
        <v>0</v>
      </c>
      <c r="E5843" s="86">
        <v>0</v>
      </c>
      <c r="F5843" s="83">
        <v>62.28</v>
      </c>
    </row>
    <row r="5844" spans="2:6" ht="15.6" thickBot="1">
      <c r="B5844" s="87">
        <v>6402.17</v>
      </c>
      <c r="C5844" s="88">
        <v>0</v>
      </c>
      <c r="D5844" s="88">
        <v>0</v>
      </c>
      <c r="E5844" s="88">
        <v>0</v>
      </c>
      <c r="F5844" s="89">
        <v>62.33</v>
      </c>
    </row>
    <row r="5845" spans="2:6" ht="15.6" thickBot="1">
      <c r="B5845" s="82">
        <v>6371.17</v>
      </c>
      <c r="C5845" s="86">
        <v>0</v>
      </c>
      <c r="D5845" s="86">
        <v>0</v>
      </c>
      <c r="E5845" s="86">
        <v>0</v>
      </c>
      <c r="F5845" s="83">
        <v>62.39</v>
      </c>
    </row>
    <row r="5846" spans="2:6" ht="15.6" thickBot="1">
      <c r="B5846" s="87">
        <v>6340.17</v>
      </c>
      <c r="C5846" s="88">
        <v>0</v>
      </c>
      <c r="D5846" s="88">
        <v>0</v>
      </c>
      <c r="E5846" s="88">
        <v>0</v>
      </c>
      <c r="F5846" s="89">
        <v>62.44</v>
      </c>
    </row>
    <row r="5847" spans="2:6" ht="15.6" thickBot="1">
      <c r="B5847" s="82">
        <v>6309.17</v>
      </c>
      <c r="C5847" s="86">
        <v>0</v>
      </c>
      <c r="D5847" s="86">
        <v>0</v>
      </c>
      <c r="E5847" s="86">
        <v>0</v>
      </c>
      <c r="F5847" s="83">
        <v>62.5</v>
      </c>
    </row>
    <row r="5848" spans="2:6" ht="15.6" thickBot="1">
      <c r="B5848" s="87">
        <v>6278.17</v>
      </c>
      <c r="C5848" s="88">
        <v>0</v>
      </c>
      <c r="D5848" s="88">
        <v>0</v>
      </c>
      <c r="E5848" s="88">
        <v>0</v>
      </c>
      <c r="F5848" s="89">
        <v>62.55</v>
      </c>
    </row>
    <row r="5849" spans="2:6" ht="15.6" thickBot="1">
      <c r="B5849" s="82">
        <v>6247.17</v>
      </c>
      <c r="C5849" s="86">
        <v>0</v>
      </c>
      <c r="D5849" s="86">
        <v>0</v>
      </c>
      <c r="E5849" s="86">
        <v>0</v>
      </c>
      <c r="F5849" s="83">
        <v>62.61</v>
      </c>
    </row>
    <row r="5850" spans="2:6" ht="15.6" thickBot="1">
      <c r="B5850" s="87">
        <v>6216.17</v>
      </c>
      <c r="C5850" s="88">
        <v>0</v>
      </c>
      <c r="D5850" s="88">
        <v>0</v>
      </c>
      <c r="E5850" s="88">
        <v>0</v>
      </c>
      <c r="F5850" s="89">
        <v>62.66</v>
      </c>
    </row>
    <row r="5851" spans="2:6" ht="15.6" thickBot="1">
      <c r="B5851" s="82">
        <v>6185.17</v>
      </c>
      <c r="C5851" s="86">
        <v>0</v>
      </c>
      <c r="D5851" s="86">
        <v>0</v>
      </c>
      <c r="E5851" s="86">
        <v>0</v>
      </c>
      <c r="F5851" s="83">
        <v>62.72</v>
      </c>
    </row>
    <row r="5852" spans="2:6" ht="15.6" thickBot="1">
      <c r="B5852" s="87">
        <v>6154.17</v>
      </c>
      <c r="C5852" s="88">
        <v>0</v>
      </c>
      <c r="D5852" s="88">
        <v>0</v>
      </c>
      <c r="E5852" s="88">
        <v>0</v>
      </c>
      <c r="F5852" s="89">
        <v>62.77</v>
      </c>
    </row>
    <row r="5853" spans="2:6" ht="15.6" thickBot="1">
      <c r="B5853" s="82">
        <v>6123.17</v>
      </c>
      <c r="C5853" s="86">
        <v>0</v>
      </c>
      <c r="D5853" s="86">
        <v>0</v>
      </c>
      <c r="E5853" s="86">
        <v>0</v>
      </c>
      <c r="F5853" s="83">
        <v>62.83</v>
      </c>
    </row>
    <row r="5854" spans="2:6" ht="15.6" thickBot="1">
      <c r="B5854" s="87">
        <v>6092.17</v>
      </c>
      <c r="C5854" s="88">
        <v>0</v>
      </c>
      <c r="D5854" s="88">
        <v>0</v>
      </c>
      <c r="E5854" s="88">
        <v>0</v>
      </c>
      <c r="F5854" s="89">
        <v>62.89</v>
      </c>
    </row>
    <row r="5855" spans="2:6" ht="15.6" thickBot="1">
      <c r="B5855" s="82">
        <v>6061.17</v>
      </c>
      <c r="C5855" s="86">
        <v>0</v>
      </c>
      <c r="D5855" s="86">
        <v>0</v>
      </c>
      <c r="E5855" s="86">
        <v>0</v>
      </c>
      <c r="F5855" s="83">
        <v>62.94</v>
      </c>
    </row>
    <row r="5856" spans="2:6" ht="15.6" thickBot="1">
      <c r="B5856" s="87">
        <v>6030.17</v>
      </c>
      <c r="C5856" s="88">
        <v>0</v>
      </c>
      <c r="D5856" s="88">
        <v>0</v>
      </c>
      <c r="E5856" s="88">
        <v>0</v>
      </c>
      <c r="F5856" s="89">
        <v>63</v>
      </c>
    </row>
    <row r="5857" spans="2:6" ht="15.6" thickBot="1">
      <c r="B5857" s="82">
        <v>5999.17</v>
      </c>
      <c r="C5857" s="86">
        <v>0</v>
      </c>
      <c r="D5857" s="86">
        <v>0</v>
      </c>
      <c r="E5857" s="86">
        <v>0</v>
      </c>
      <c r="F5857" s="83">
        <v>63.05</v>
      </c>
    </row>
    <row r="5858" spans="2:6" ht="15.6" thickBot="1">
      <c r="B5858" s="87">
        <v>5968.17</v>
      </c>
      <c r="C5858" s="88">
        <v>0</v>
      </c>
      <c r="D5858" s="88">
        <v>0</v>
      </c>
      <c r="E5858" s="88">
        <v>0</v>
      </c>
      <c r="F5858" s="89">
        <v>63.11</v>
      </c>
    </row>
    <row r="5859" spans="2:6" ht="15.6" thickBot="1">
      <c r="B5859" s="82">
        <v>5937.17</v>
      </c>
      <c r="C5859" s="86">
        <v>0</v>
      </c>
      <c r="D5859" s="86">
        <v>0</v>
      </c>
      <c r="E5859" s="86">
        <v>0</v>
      </c>
      <c r="F5859" s="83">
        <v>63.16</v>
      </c>
    </row>
    <row r="5860" spans="2:6" ht="15.6" thickBot="1">
      <c r="B5860" s="87">
        <v>5906.17</v>
      </c>
      <c r="C5860" s="88">
        <v>0</v>
      </c>
      <c r="D5860" s="88">
        <v>0</v>
      </c>
      <c r="E5860" s="88">
        <v>0</v>
      </c>
      <c r="F5860" s="89">
        <v>63.21</v>
      </c>
    </row>
    <row r="5861" spans="2:6" ht="15.6" thickBot="1">
      <c r="B5861" s="82">
        <v>5875.17</v>
      </c>
      <c r="C5861" s="86">
        <v>0</v>
      </c>
      <c r="D5861" s="86">
        <v>0</v>
      </c>
      <c r="E5861" s="86">
        <v>0</v>
      </c>
      <c r="F5861" s="83">
        <v>63.27</v>
      </c>
    </row>
    <row r="5862" spans="2:6" ht="15.6" thickBot="1">
      <c r="B5862" s="87">
        <v>5844.17</v>
      </c>
      <c r="C5862" s="88">
        <v>0</v>
      </c>
      <c r="D5862" s="88">
        <v>0</v>
      </c>
      <c r="E5862" s="88">
        <v>0</v>
      </c>
      <c r="F5862" s="89">
        <v>63.32</v>
      </c>
    </row>
    <row r="5863" spans="2:6" ht="15.6" thickBot="1">
      <c r="B5863" s="82">
        <v>5813.17</v>
      </c>
      <c r="C5863" s="86">
        <v>0</v>
      </c>
      <c r="D5863" s="86">
        <v>0</v>
      </c>
      <c r="E5863" s="86">
        <v>0</v>
      </c>
      <c r="F5863" s="83">
        <v>63.38</v>
      </c>
    </row>
    <row r="5864" spans="2:6" ht="15.6" thickBot="1">
      <c r="B5864" s="87">
        <v>5782.17</v>
      </c>
      <c r="C5864" s="88">
        <v>0</v>
      </c>
      <c r="D5864" s="88">
        <v>0</v>
      </c>
      <c r="E5864" s="88">
        <v>0</v>
      </c>
      <c r="F5864" s="89">
        <v>63.43</v>
      </c>
    </row>
    <row r="5865" spans="2:6" ht="15.6" thickBot="1">
      <c r="B5865" s="82">
        <v>5751.17</v>
      </c>
      <c r="C5865" s="86">
        <v>0</v>
      </c>
      <c r="D5865" s="86">
        <v>0</v>
      </c>
      <c r="E5865" s="86">
        <v>0</v>
      </c>
      <c r="F5865" s="83">
        <v>63.49</v>
      </c>
    </row>
    <row r="5866" spans="2:6" ht="15.6" thickBot="1">
      <c r="B5866" s="87">
        <v>5720.17</v>
      </c>
      <c r="C5866" s="88">
        <v>0</v>
      </c>
      <c r="D5866" s="88">
        <v>0</v>
      </c>
      <c r="E5866" s="88">
        <v>0</v>
      </c>
      <c r="F5866" s="89">
        <v>63.54</v>
      </c>
    </row>
    <row r="5867" spans="2:6" ht="15.6" thickBot="1">
      <c r="B5867" s="82">
        <v>5689.17</v>
      </c>
      <c r="C5867" s="86">
        <v>0</v>
      </c>
      <c r="D5867" s="86">
        <v>0</v>
      </c>
      <c r="E5867" s="86">
        <v>0</v>
      </c>
      <c r="F5867" s="83">
        <v>63.6</v>
      </c>
    </row>
    <row r="5868" spans="2:6" ht="15.6" thickBot="1">
      <c r="B5868" s="87">
        <v>5658.17</v>
      </c>
      <c r="C5868" s="88">
        <v>0</v>
      </c>
      <c r="D5868" s="88">
        <v>0</v>
      </c>
      <c r="E5868" s="88">
        <v>0</v>
      </c>
      <c r="F5868" s="89">
        <v>63.65</v>
      </c>
    </row>
    <row r="5869" spans="2:6" ht="15.6" thickBot="1">
      <c r="B5869" s="82">
        <v>5627.17</v>
      </c>
      <c r="C5869" s="86">
        <v>0</v>
      </c>
      <c r="D5869" s="86">
        <v>0</v>
      </c>
      <c r="E5869" s="86">
        <v>0</v>
      </c>
      <c r="F5869" s="83">
        <v>63.71</v>
      </c>
    </row>
    <row r="5870" spans="2:6" ht="15.6" thickBot="1">
      <c r="B5870" s="87">
        <v>5596.17</v>
      </c>
      <c r="C5870" s="88">
        <v>0</v>
      </c>
      <c r="D5870" s="88">
        <v>0</v>
      </c>
      <c r="E5870" s="88">
        <v>0</v>
      </c>
      <c r="F5870" s="89">
        <v>63.76</v>
      </c>
    </row>
    <row r="5871" spans="2:6" ht="15.6" thickBot="1">
      <c r="B5871" s="82">
        <v>5565.17</v>
      </c>
      <c r="C5871" s="86">
        <v>0</v>
      </c>
      <c r="D5871" s="86">
        <v>0</v>
      </c>
      <c r="E5871" s="86">
        <v>0</v>
      </c>
      <c r="F5871" s="83">
        <v>63.82</v>
      </c>
    </row>
    <row r="5872" spans="2:6" ht="15.6" thickBot="1">
      <c r="B5872" s="87">
        <v>5534.17</v>
      </c>
      <c r="C5872" s="88">
        <v>0</v>
      </c>
      <c r="D5872" s="88">
        <v>0</v>
      </c>
      <c r="E5872" s="88">
        <v>0</v>
      </c>
      <c r="F5872" s="89">
        <v>63.87</v>
      </c>
    </row>
    <row r="5873" spans="2:6" ht="15.6" thickBot="1">
      <c r="B5873" s="82">
        <v>5503.17</v>
      </c>
      <c r="C5873" s="86">
        <v>0</v>
      </c>
      <c r="D5873" s="86">
        <v>0</v>
      </c>
      <c r="E5873" s="86">
        <v>0</v>
      </c>
      <c r="F5873" s="83">
        <v>63.93</v>
      </c>
    </row>
    <row r="5874" spans="2:6" ht="15.6" thickBot="1">
      <c r="B5874" s="87">
        <v>5472.17</v>
      </c>
      <c r="C5874" s="88">
        <v>0</v>
      </c>
      <c r="D5874" s="88">
        <v>0</v>
      </c>
      <c r="E5874" s="88">
        <v>0</v>
      </c>
      <c r="F5874" s="89">
        <v>63.98</v>
      </c>
    </row>
    <row r="5875" spans="2:6" ht="15.6" thickBot="1">
      <c r="B5875" s="82">
        <v>5441.17</v>
      </c>
      <c r="C5875" s="86">
        <v>0</v>
      </c>
      <c r="D5875" s="86">
        <v>0</v>
      </c>
      <c r="E5875" s="86">
        <v>0</v>
      </c>
      <c r="F5875" s="83">
        <v>64.03</v>
      </c>
    </row>
    <row r="5876" spans="2:6" ht="15.6" thickBot="1">
      <c r="B5876" s="87">
        <v>5410.17</v>
      </c>
      <c r="C5876" s="88">
        <v>0</v>
      </c>
      <c r="D5876" s="88">
        <v>0</v>
      </c>
      <c r="E5876" s="88">
        <v>0</v>
      </c>
      <c r="F5876" s="89">
        <v>64.09</v>
      </c>
    </row>
    <row r="5877" spans="2:6" ht="15.6" thickBot="1">
      <c r="B5877" s="82">
        <v>5379.17</v>
      </c>
      <c r="C5877" s="86">
        <v>0</v>
      </c>
      <c r="D5877" s="86">
        <v>0</v>
      </c>
      <c r="E5877" s="86">
        <v>0</v>
      </c>
      <c r="F5877" s="83">
        <v>64.14</v>
      </c>
    </row>
    <row r="5878" spans="2:6" ht="15.6" thickBot="1">
      <c r="B5878" s="87">
        <v>5348.17</v>
      </c>
      <c r="C5878" s="88">
        <v>0</v>
      </c>
      <c r="D5878" s="88">
        <v>0</v>
      </c>
      <c r="E5878" s="88">
        <v>0</v>
      </c>
      <c r="F5878" s="89">
        <v>64.2</v>
      </c>
    </row>
    <row r="5879" spans="2:6" ht="15.6" thickBot="1">
      <c r="B5879" s="82">
        <v>5317.17</v>
      </c>
      <c r="C5879" s="86">
        <v>0</v>
      </c>
      <c r="D5879" s="86">
        <v>0</v>
      </c>
      <c r="E5879" s="86">
        <v>0</v>
      </c>
      <c r="F5879" s="83">
        <v>64.25</v>
      </c>
    </row>
    <row r="5880" spans="2:6" ht="15.6" thickBot="1">
      <c r="B5880" s="87">
        <v>5286.17</v>
      </c>
      <c r="C5880" s="88">
        <v>0</v>
      </c>
      <c r="D5880" s="88">
        <v>0</v>
      </c>
      <c r="E5880" s="88">
        <v>0</v>
      </c>
      <c r="F5880" s="89">
        <v>64.31</v>
      </c>
    </row>
    <row r="5881" spans="2:6" ht="15.6" thickBot="1">
      <c r="B5881" s="82">
        <v>5255.17</v>
      </c>
      <c r="C5881" s="86">
        <v>0</v>
      </c>
      <c r="D5881" s="86">
        <v>0</v>
      </c>
      <c r="E5881" s="86">
        <v>0</v>
      </c>
      <c r="F5881" s="83">
        <v>64.36</v>
      </c>
    </row>
    <row r="5882" spans="2:6" ht="15.6" thickBot="1">
      <c r="B5882" s="87">
        <v>5224.17</v>
      </c>
      <c r="C5882" s="88">
        <v>0</v>
      </c>
      <c r="D5882" s="88">
        <v>0</v>
      </c>
      <c r="E5882" s="88">
        <v>0</v>
      </c>
      <c r="F5882" s="89">
        <v>64.41</v>
      </c>
    </row>
    <row r="5883" spans="2:6" ht="15.6" thickBot="1">
      <c r="B5883" s="82">
        <v>5193.17</v>
      </c>
      <c r="C5883" s="86">
        <v>0</v>
      </c>
      <c r="D5883" s="86">
        <v>0</v>
      </c>
      <c r="E5883" s="86">
        <v>0</v>
      </c>
      <c r="F5883" s="83">
        <v>64.47</v>
      </c>
    </row>
    <row r="5884" spans="2:6" ht="15.6" thickBot="1">
      <c r="B5884" s="87">
        <v>5162.17</v>
      </c>
      <c r="C5884" s="88">
        <v>0</v>
      </c>
      <c r="D5884" s="88">
        <v>0</v>
      </c>
      <c r="E5884" s="88">
        <v>0</v>
      </c>
      <c r="F5884" s="89">
        <v>64.52</v>
      </c>
    </row>
    <row r="5885" spans="2:6" ht="15.6" thickBot="1">
      <c r="B5885" s="82">
        <v>5131.17</v>
      </c>
      <c r="C5885" s="86">
        <v>0</v>
      </c>
      <c r="D5885" s="86">
        <v>0</v>
      </c>
      <c r="E5885" s="86">
        <v>0</v>
      </c>
      <c r="F5885" s="83">
        <v>64.58</v>
      </c>
    </row>
    <row r="5886" spans="2:6" ht="15.6" thickBot="1">
      <c r="B5886" s="87">
        <v>5100.17</v>
      </c>
      <c r="C5886" s="88">
        <v>0</v>
      </c>
      <c r="D5886" s="88">
        <v>0</v>
      </c>
      <c r="E5886" s="88">
        <v>0</v>
      </c>
      <c r="F5886" s="89">
        <v>64.63</v>
      </c>
    </row>
    <row r="5887" spans="2:6" ht="15.6" thickBot="1">
      <c r="B5887" s="82">
        <v>5069.17</v>
      </c>
      <c r="C5887" s="86">
        <v>0</v>
      </c>
      <c r="D5887" s="86">
        <v>0</v>
      </c>
      <c r="E5887" s="86">
        <v>0</v>
      </c>
      <c r="F5887" s="83">
        <v>64.69</v>
      </c>
    </row>
    <row r="5888" spans="2:6" ht="15.6" thickBot="1">
      <c r="B5888" s="87">
        <v>5038.17</v>
      </c>
      <c r="C5888" s="88">
        <v>0</v>
      </c>
      <c r="D5888" s="88">
        <v>0</v>
      </c>
      <c r="E5888" s="88">
        <v>0</v>
      </c>
      <c r="F5888" s="89">
        <v>64.739999999999995</v>
      </c>
    </row>
    <row r="5889" spans="2:6" ht="15.6" thickBot="1">
      <c r="B5889" s="82">
        <v>5007.17</v>
      </c>
      <c r="C5889" s="86">
        <v>0</v>
      </c>
      <c r="D5889" s="86">
        <v>0</v>
      </c>
      <c r="E5889" s="86">
        <v>0</v>
      </c>
      <c r="F5889" s="83">
        <v>64.790000000000006</v>
      </c>
    </row>
    <row r="5890" spans="2:6" ht="15.6" thickBot="1">
      <c r="B5890" s="87">
        <v>4976.17</v>
      </c>
      <c r="C5890" s="88">
        <v>0</v>
      </c>
      <c r="D5890" s="88">
        <v>0</v>
      </c>
      <c r="E5890" s="88">
        <v>0</v>
      </c>
      <c r="F5890" s="89">
        <v>64.849999999999994</v>
      </c>
    </row>
    <row r="5891" spans="2:6" ht="15.6" thickBot="1">
      <c r="B5891" s="82">
        <v>4945.17</v>
      </c>
      <c r="C5891" s="86">
        <v>0</v>
      </c>
      <c r="D5891" s="86">
        <v>0</v>
      </c>
      <c r="E5891" s="86">
        <v>0</v>
      </c>
      <c r="F5891" s="83">
        <v>64.900000000000006</v>
      </c>
    </row>
    <row r="5892" spans="2:6" ht="15.6" thickBot="1">
      <c r="B5892" s="87">
        <v>4914.17</v>
      </c>
      <c r="C5892" s="88">
        <v>0</v>
      </c>
      <c r="D5892" s="88">
        <v>0</v>
      </c>
      <c r="E5892" s="88">
        <v>0</v>
      </c>
      <c r="F5892" s="89">
        <v>64.959999999999994</v>
      </c>
    </row>
    <row r="5893" spans="2:6" ht="15.6" thickBot="1">
      <c r="B5893" s="82">
        <v>4883.17</v>
      </c>
      <c r="C5893" s="86">
        <v>0</v>
      </c>
      <c r="D5893" s="86">
        <v>0</v>
      </c>
      <c r="E5893" s="86">
        <v>0</v>
      </c>
      <c r="F5893" s="83">
        <v>65.010000000000005</v>
      </c>
    </row>
    <row r="5894" spans="2:6" ht="15.6" thickBot="1">
      <c r="B5894" s="87">
        <v>4852.17</v>
      </c>
      <c r="C5894" s="88">
        <v>0</v>
      </c>
      <c r="D5894" s="88">
        <v>0</v>
      </c>
      <c r="E5894" s="88">
        <v>0</v>
      </c>
      <c r="F5894" s="89">
        <v>65.06</v>
      </c>
    </row>
    <row r="5895" spans="2:6" ht="15.6" thickBot="1">
      <c r="B5895" s="82">
        <v>4821.17</v>
      </c>
      <c r="C5895" s="86">
        <v>0</v>
      </c>
      <c r="D5895" s="86">
        <v>0</v>
      </c>
      <c r="E5895" s="86">
        <v>0</v>
      </c>
      <c r="F5895" s="83">
        <v>65.12</v>
      </c>
    </row>
    <row r="5896" spans="2:6" ht="15.6" thickBot="1">
      <c r="B5896" s="87">
        <v>4790.17</v>
      </c>
      <c r="C5896" s="88">
        <v>0</v>
      </c>
      <c r="D5896" s="88">
        <v>0</v>
      </c>
      <c r="E5896" s="88">
        <v>0</v>
      </c>
      <c r="F5896" s="89">
        <v>65.17</v>
      </c>
    </row>
    <row r="5897" spans="2:6" ht="15.6" thickBot="1">
      <c r="B5897" s="82">
        <v>4759.17</v>
      </c>
      <c r="C5897" s="86">
        <v>0</v>
      </c>
      <c r="D5897" s="86">
        <v>0</v>
      </c>
      <c r="E5897" s="86">
        <v>0</v>
      </c>
      <c r="F5897" s="83">
        <v>65.22</v>
      </c>
    </row>
    <row r="5898" spans="2:6" ht="15.6" thickBot="1">
      <c r="B5898" s="87">
        <v>4728.17</v>
      </c>
      <c r="C5898" s="88">
        <v>0</v>
      </c>
      <c r="D5898" s="88">
        <v>0</v>
      </c>
      <c r="E5898" s="88">
        <v>0</v>
      </c>
      <c r="F5898" s="89">
        <v>65.28</v>
      </c>
    </row>
    <row r="5899" spans="2:6" ht="15.6" thickBot="1">
      <c r="B5899" s="82">
        <v>4697.17</v>
      </c>
      <c r="C5899" s="86">
        <v>0</v>
      </c>
      <c r="D5899" s="86">
        <v>0</v>
      </c>
      <c r="E5899" s="86">
        <v>0</v>
      </c>
      <c r="F5899" s="83">
        <v>65.33</v>
      </c>
    </row>
    <row r="5900" spans="2:6" ht="15.6" thickBot="1">
      <c r="B5900" s="87">
        <v>4666.17</v>
      </c>
      <c r="C5900" s="88">
        <v>0</v>
      </c>
      <c r="D5900" s="88">
        <v>0</v>
      </c>
      <c r="E5900" s="88">
        <v>0</v>
      </c>
      <c r="F5900" s="89">
        <v>65.39</v>
      </c>
    </row>
    <row r="5901" spans="2:6" ht="15.6" thickBot="1">
      <c r="B5901" s="82">
        <v>4635.17</v>
      </c>
      <c r="C5901" s="86">
        <v>0</v>
      </c>
      <c r="D5901" s="86">
        <v>0</v>
      </c>
      <c r="E5901" s="86">
        <v>0</v>
      </c>
      <c r="F5901" s="83">
        <v>65.44</v>
      </c>
    </row>
    <row r="5902" spans="2:6" ht="15.6" thickBot="1">
      <c r="B5902" s="87">
        <v>4604.17</v>
      </c>
      <c r="C5902" s="88">
        <v>0</v>
      </c>
      <c r="D5902" s="88">
        <v>0</v>
      </c>
      <c r="E5902" s="88">
        <v>0</v>
      </c>
      <c r="F5902" s="89">
        <v>65.489999999999995</v>
      </c>
    </row>
    <row r="5903" spans="2:6" ht="15.6" thickBot="1">
      <c r="B5903" s="82">
        <v>4573.17</v>
      </c>
      <c r="C5903" s="86">
        <v>0</v>
      </c>
      <c r="D5903" s="86">
        <v>0</v>
      </c>
      <c r="E5903" s="86">
        <v>0</v>
      </c>
      <c r="F5903" s="83">
        <v>65.55</v>
      </c>
    </row>
    <row r="5904" spans="2:6" ht="15.6" thickBot="1">
      <c r="B5904" s="87">
        <v>4542.17</v>
      </c>
      <c r="C5904" s="88">
        <v>0</v>
      </c>
      <c r="D5904" s="88">
        <v>0</v>
      </c>
      <c r="E5904" s="88">
        <v>0</v>
      </c>
      <c r="F5904" s="89">
        <v>65.599999999999994</v>
      </c>
    </row>
    <row r="5905" spans="2:6" ht="15.6" thickBot="1">
      <c r="B5905" s="82">
        <v>4511.17</v>
      </c>
      <c r="C5905" s="86">
        <v>0</v>
      </c>
      <c r="D5905" s="86">
        <v>0</v>
      </c>
      <c r="E5905" s="86">
        <v>0</v>
      </c>
      <c r="F5905" s="83">
        <v>65.650000000000006</v>
      </c>
    </row>
    <row r="5906" spans="2:6" ht="15.6" thickBot="1">
      <c r="B5906" s="87">
        <v>4480.17</v>
      </c>
      <c r="C5906" s="88">
        <v>0</v>
      </c>
      <c r="D5906" s="88">
        <v>0</v>
      </c>
      <c r="E5906" s="88">
        <v>0</v>
      </c>
      <c r="F5906" s="89">
        <v>65.709999999999994</v>
      </c>
    </row>
    <row r="5907" spans="2:6" ht="15.6" thickBot="1">
      <c r="B5907" s="82">
        <v>4449.17</v>
      </c>
      <c r="C5907" s="86">
        <v>0</v>
      </c>
      <c r="D5907" s="86">
        <v>0</v>
      </c>
      <c r="E5907" s="86">
        <v>0</v>
      </c>
      <c r="F5907" s="83">
        <v>65.760000000000005</v>
      </c>
    </row>
    <row r="5908" spans="2:6" ht="15.6" thickBot="1">
      <c r="B5908" s="87">
        <v>4418.17</v>
      </c>
      <c r="C5908" s="88">
        <v>0</v>
      </c>
      <c r="D5908" s="88">
        <v>0</v>
      </c>
      <c r="E5908" s="88">
        <v>0</v>
      </c>
      <c r="F5908" s="89">
        <v>65.81</v>
      </c>
    </row>
    <row r="5909" spans="2:6" ht="15.6" thickBot="1">
      <c r="B5909" s="82">
        <v>4387.17</v>
      </c>
      <c r="C5909" s="86">
        <v>0</v>
      </c>
      <c r="D5909" s="86">
        <v>0</v>
      </c>
      <c r="E5909" s="86">
        <v>0</v>
      </c>
      <c r="F5909" s="83">
        <v>65.87</v>
      </c>
    </row>
    <row r="5910" spans="2:6" ht="15.6" thickBot="1">
      <c r="B5910" s="87">
        <v>4356.17</v>
      </c>
      <c r="C5910" s="88">
        <v>0</v>
      </c>
      <c r="D5910" s="88">
        <v>0</v>
      </c>
      <c r="E5910" s="88">
        <v>0</v>
      </c>
      <c r="F5910" s="89">
        <v>65.92</v>
      </c>
    </row>
    <row r="5911" spans="2:6" ht="15.6" thickBot="1">
      <c r="B5911" s="82">
        <v>4325.17</v>
      </c>
      <c r="C5911" s="86">
        <v>0</v>
      </c>
      <c r="D5911" s="86">
        <v>0</v>
      </c>
      <c r="E5911" s="86">
        <v>0</v>
      </c>
      <c r="F5911" s="83">
        <v>65.97</v>
      </c>
    </row>
    <row r="5912" spans="2:6" ht="15.6" thickBot="1">
      <c r="B5912" s="87">
        <v>4294.17</v>
      </c>
      <c r="C5912" s="88">
        <v>0</v>
      </c>
      <c r="D5912" s="88">
        <v>0</v>
      </c>
      <c r="E5912" s="88">
        <v>0</v>
      </c>
      <c r="F5912" s="89">
        <v>66.03</v>
      </c>
    </row>
    <row r="5913" spans="2:6" ht="15.6" thickBot="1">
      <c r="B5913" s="82">
        <v>4263.17</v>
      </c>
      <c r="C5913" s="86">
        <v>0</v>
      </c>
      <c r="D5913" s="86">
        <v>0</v>
      </c>
      <c r="E5913" s="86">
        <v>0</v>
      </c>
      <c r="F5913" s="83">
        <v>66.08</v>
      </c>
    </row>
    <row r="5914" spans="2:6" ht="15.6" thickBot="1">
      <c r="B5914" s="87">
        <v>4232.17</v>
      </c>
      <c r="C5914" s="88">
        <v>0</v>
      </c>
      <c r="D5914" s="88">
        <v>0</v>
      </c>
      <c r="E5914" s="88">
        <v>0</v>
      </c>
      <c r="F5914" s="89">
        <v>66.13</v>
      </c>
    </row>
    <row r="5915" spans="2:6" ht="15.6" thickBot="1">
      <c r="B5915" s="82">
        <v>4201.17</v>
      </c>
      <c r="C5915" s="86">
        <v>0</v>
      </c>
      <c r="D5915" s="86">
        <v>0</v>
      </c>
      <c r="E5915" s="86">
        <v>0</v>
      </c>
      <c r="F5915" s="83">
        <v>66.19</v>
      </c>
    </row>
    <row r="5916" spans="2:6" ht="15.6" thickBot="1">
      <c r="B5916" s="87">
        <v>4170.17</v>
      </c>
      <c r="C5916" s="88">
        <v>0</v>
      </c>
      <c r="D5916" s="88">
        <v>0</v>
      </c>
      <c r="E5916" s="88">
        <v>0</v>
      </c>
      <c r="F5916" s="89">
        <v>66.239999999999995</v>
      </c>
    </row>
    <row r="5917" spans="2:6" ht="15.6" thickBot="1">
      <c r="B5917" s="82">
        <v>4139.17</v>
      </c>
      <c r="C5917" s="86">
        <v>0</v>
      </c>
      <c r="D5917" s="86">
        <v>0</v>
      </c>
      <c r="E5917" s="86">
        <v>0</v>
      </c>
      <c r="F5917" s="83">
        <v>66.290000000000006</v>
      </c>
    </row>
    <row r="5918" spans="2:6" ht="15.6" thickBot="1">
      <c r="B5918" s="87">
        <v>4108.17</v>
      </c>
      <c r="C5918" s="88">
        <v>0</v>
      </c>
      <c r="D5918" s="88">
        <v>0</v>
      </c>
      <c r="E5918" s="88">
        <v>0</v>
      </c>
      <c r="F5918" s="89">
        <v>66.349999999999994</v>
      </c>
    </row>
    <row r="5919" spans="2:6" ht="15.6" thickBot="1">
      <c r="B5919" s="82">
        <v>4077.17</v>
      </c>
      <c r="C5919" s="86">
        <v>0</v>
      </c>
      <c r="D5919" s="86">
        <v>0</v>
      </c>
      <c r="E5919" s="86">
        <v>0</v>
      </c>
      <c r="F5919" s="83">
        <v>66.400000000000006</v>
      </c>
    </row>
    <row r="5920" spans="2:6" ht="15.6" thickBot="1">
      <c r="B5920" s="87">
        <v>4046.17</v>
      </c>
      <c r="C5920" s="88">
        <v>0</v>
      </c>
      <c r="D5920" s="88">
        <v>0</v>
      </c>
      <c r="E5920" s="88">
        <v>0</v>
      </c>
      <c r="F5920" s="89">
        <v>66.45</v>
      </c>
    </row>
    <row r="5921" spans="2:6" ht="15.6" thickBot="1">
      <c r="B5921" s="82">
        <v>4015.17</v>
      </c>
      <c r="C5921" s="86">
        <v>0</v>
      </c>
      <c r="D5921" s="86">
        <v>0</v>
      </c>
      <c r="E5921" s="86">
        <v>0</v>
      </c>
      <c r="F5921" s="83">
        <v>66.5</v>
      </c>
    </row>
    <row r="5922" spans="2:6" ht="15.6" thickBot="1">
      <c r="B5922" s="87">
        <v>3984.17</v>
      </c>
      <c r="C5922" s="88">
        <v>0</v>
      </c>
      <c r="D5922" s="88">
        <v>0</v>
      </c>
      <c r="E5922" s="88">
        <v>0</v>
      </c>
      <c r="F5922" s="89">
        <v>66.56</v>
      </c>
    </row>
    <row r="5923" spans="2:6" ht="15.6" thickBot="1">
      <c r="B5923" s="82">
        <v>3953.17</v>
      </c>
      <c r="C5923" s="86">
        <v>0</v>
      </c>
      <c r="D5923" s="86">
        <v>0</v>
      </c>
      <c r="E5923" s="86">
        <v>0</v>
      </c>
      <c r="F5923" s="83">
        <v>66.61</v>
      </c>
    </row>
    <row r="5924" spans="2:6" ht="15.6" thickBot="1">
      <c r="B5924" s="87">
        <v>3922.17</v>
      </c>
      <c r="C5924" s="88">
        <v>0</v>
      </c>
      <c r="D5924" s="88">
        <v>0</v>
      </c>
      <c r="E5924" s="88">
        <v>0</v>
      </c>
      <c r="F5924" s="89">
        <v>66.66</v>
      </c>
    </row>
    <row r="5925" spans="2:6" ht="15.6" thickBot="1">
      <c r="B5925" s="82">
        <v>3891.17</v>
      </c>
      <c r="C5925" s="86">
        <v>0</v>
      </c>
      <c r="D5925" s="86">
        <v>0</v>
      </c>
      <c r="E5925" s="86">
        <v>0</v>
      </c>
      <c r="F5925" s="83">
        <v>66.72</v>
      </c>
    </row>
    <row r="5926" spans="2:6" ht="15.6" thickBot="1">
      <c r="B5926" s="87">
        <v>3860.17</v>
      </c>
      <c r="C5926" s="88">
        <v>0</v>
      </c>
      <c r="D5926" s="88">
        <v>0</v>
      </c>
      <c r="E5926" s="88">
        <v>0</v>
      </c>
      <c r="F5926" s="89">
        <v>66.77</v>
      </c>
    </row>
    <row r="5927" spans="2:6" ht="15.6" thickBot="1">
      <c r="B5927" s="82">
        <v>3829.17</v>
      </c>
      <c r="C5927" s="86">
        <v>0</v>
      </c>
      <c r="D5927" s="86">
        <v>0</v>
      </c>
      <c r="E5927" s="86">
        <v>0</v>
      </c>
      <c r="F5927" s="83">
        <v>66.819999999999993</v>
      </c>
    </row>
    <row r="5928" spans="2:6" ht="15.6" thickBot="1">
      <c r="B5928" s="87">
        <v>3798.17</v>
      </c>
      <c r="C5928" s="88">
        <v>0</v>
      </c>
      <c r="D5928" s="88">
        <v>0</v>
      </c>
      <c r="E5928" s="88">
        <v>0</v>
      </c>
      <c r="F5928" s="89">
        <v>66.87</v>
      </c>
    </row>
    <row r="5929" spans="2:6" ht="15.6" thickBot="1">
      <c r="B5929" s="82">
        <v>3767.17</v>
      </c>
      <c r="C5929" s="86">
        <v>0</v>
      </c>
      <c r="D5929" s="86">
        <v>0</v>
      </c>
      <c r="E5929" s="86">
        <v>0</v>
      </c>
      <c r="F5929" s="83">
        <v>66.930000000000007</v>
      </c>
    </row>
    <row r="5930" spans="2:6" ht="15.6" thickBot="1">
      <c r="B5930" s="87">
        <v>3736.17</v>
      </c>
      <c r="C5930" s="88">
        <v>0</v>
      </c>
      <c r="D5930" s="88">
        <v>0</v>
      </c>
      <c r="E5930" s="88">
        <v>0</v>
      </c>
      <c r="F5930" s="89">
        <v>66.98</v>
      </c>
    </row>
    <row r="5931" spans="2:6" ht="15.6" thickBot="1">
      <c r="B5931" s="82">
        <v>3705.17</v>
      </c>
      <c r="C5931" s="86">
        <v>0</v>
      </c>
      <c r="D5931" s="86">
        <v>0</v>
      </c>
      <c r="E5931" s="86">
        <v>0</v>
      </c>
      <c r="F5931" s="83">
        <v>67.03</v>
      </c>
    </row>
    <row r="5932" spans="2:6" ht="15.6" thickBot="1">
      <c r="B5932" s="87">
        <v>3674.17</v>
      </c>
      <c r="C5932" s="88">
        <v>0</v>
      </c>
      <c r="D5932" s="88">
        <v>0</v>
      </c>
      <c r="E5932" s="88">
        <v>0</v>
      </c>
      <c r="F5932" s="89">
        <v>67.09</v>
      </c>
    </row>
    <row r="5933" spans="2:6" ht="15.6" thickBot="1">
      <c r="B5933" s="82">
        <v>3643.17</v>
      </c>
      <c r="C5933" s="86">
        <v>0</v>
      </c>
      <c r="D5933" s="86">
        <v>0</v>
      </c>
      <c r="E5933" s="86">
        <v>0</v>
      </c>
      <c r="F5933" s="83">
        <v>30.01</v>
      </c>
    </row>
    <row r="5934" spans="2:6" ht="15.6" thickBot="1">
      <c r="B5934" s="87">
        <v>3612.17</v>
      </c>
      <c r="C5934" s="88">
        <v>0</v>
      </c>
      <c r="D5934" s="88">
        <v>0</v>
      </c>
      <c r="E5934" s="88">
        <v>0</v>
      </c>
      <c r="F5934" s="89">
        <v>139.81</v>
      </c>
    </row>
    <row r="5935" spans="2:6" ht="15.6" thickBot="1">
      <c r="B5935" s="82">
        <v>3581.17</v>
      </c>
      <c r="C5935" s="86">
        <v>0</v>
      </c>
      <c r="D5935" s="86">
        <v>0</v>
      </c>
      <c r="E5935" s="86">
        <v>0</v>
      </c>
      <c r="F5935" s="83">
        <v>274.23</v>
      </c>
    </row>
    <row r="5936" spans="2:6" ht="15.6" thickBot="1">
      <c r="B5936" s="87">
        <v>3550.17</v>
      </c>
      <c r="C5936" s="88">
        <v>0</v>
      </c>
      <c r="D5936" s="88">
        <v>0</v>
      </c>
      <c r="E5936" s="88">
        <v>0</v>
      </c>
      <c r="F5936" s="89">
        <v>275</v>
      </c>
    </row>
    <row r="5937" spans="2:6" ht="15.6" thickBot="1">
      <c r="B5937" s="82">
        <v>3519.17</v>
      </c>
      <c r="C5937" s="86">
        <v>0</v>
      </c>
      <c r="D5937" s="86">
        <v>0</v>
      </c>
      <c r="E5937" s="86">
        <v>0</v>
      </c>
      <c r="F5937" s="83">
        <v>276.2</v>
      </c>
    </row>
    <row r="5938" spans="2:6" ht="15.6" thickBot="1">
      <c r="B5938" s="87">
        <v>3488.17</v>
      </c>
      <c r="C5938" s="88">
        <v>0</v>
      </c>
      <c r="D5938" s="88">
        <v>0</v>
      </c>
      <c r="E5938" s="88">
        <v>0</v>
      </c>
      <c r="F5938" s="89">
        <v>277.82</v>
      </c>
    </row>
    <row r="5939" spans="2:6" ht="15.6" thickBot="1">
      <c r="B5939" s="82">
        <v>3457.17</v>
      </c>
      <c r="C5939" s="86">
        <v>0</v>
      </c>
      <c r="D5939" s="86">
        <v>0</v>
      </c>
      <c r="E5939" s="86">
        <v>0</v>
      </c>
      <c r="F5939" s="83">
        <v>278.99</v>
      </c>
    </row>
    <row r="5940" spans="2:6" ht="15.6" thickBot="1">
      <c r="B5940" s="87">
        <v>3426.17</v>
      </c>
      <c r="C5940" s="88">
        <v>0</v>
      </c>
      <c r="D5940" s="88">
        <v>0</v>
      </c>
      <c r="E5940" s="88">
        <v>0</v>
      </c>
      <c r="F5940" s="89">
        <v>280.39999999999998</v>
      </c>
    </row>
    <row r="5941" spans="2:6" ht="15.6" thickBot="1">
      <c r="B5941" s="82">
        <v>3395.17</v>
      </c>
      <c r="C5941" s="86">
        <v>0</v>
      </c>
      <c r="D5941" s="86">
        <v>0</v>
      </c>
      <c r="E5941" s="86">
        <v>0</v>
      </c>
      <c r="F5941" s="83">
        <v>282.45999999999998</v>
      </c>
    </row>
    <row r="5942" spans="2:6" ht="15.6" thickBot="1">
      <c r="B5942" s="87">
        <v>3364.17</v>
      </c>
      <c r="C5942" s="88">
        <v>0</v>
      </c>
      <c r="D5942" s="88">
        <v>0</v>
      </c>
      <c r="E5942" s="88">
        <v>0</v>
      </c>
      <c r="F5942" s="89">
        <v>284.18</v>
      </c>
    </row>
    <row r="5943" spans="2:6" ht="15.6" thickBot="1">
      <c r="B5943" s="82">
        <v>3333.17</v>
      </c>
      <c r="C5943" s="86">
        <v>0</v>
      </c>
      <c r="D5943" s="86">
        <v>0</v>
      </c>
      <c r="E5943" s="86">
        <v>0</v>
      </c>
      <c r="F5943" s="83">
        <v>286.02</v>
      </c>
    </row>
    <row r="5944" spans="2:6" ht="15.6" thickBot="1">
      <c r="B5944" s="87">
        <v>3302.17</v>
      </c>
      <c r="C5944" s="88">
        <v>0</v>
      </c>
      <c r="D5944" s="88">
        <v>0</v>
      </c>
      <c r="E5944" s="88">
        <v>0</v>
      </c>
      <c r="F5944" s="89">
        <v>288.22000000000003</v>
      </c>
    </row>
    <row r="5945" spans="2:6" ht="15.6" thickBot="1">
      <c r="B5945" s="82">
        <v>3271.17</v>
      </c>
      <c r="C5945" s="86">
        <v>0</v>
      </c>
      <c r="D5945" s="86">
        <v>0</v>
      </c>
      <c r="E5945" s="86">
        <v>0</v>
      </c>
      <c r="F5945" s="83">
        <v>290.38</v>
      </c>
    </row>
    <row r="5946" spans="2:6" ht="15.6" thickBot="1">
      <c r="B5946" s="87">
        <v>3240.17</v>
      </c>
      <c r="C5946" s="88">
        <v>0</v>
      </c>
      <c r="D5946" s="88">
        <v>0</v>
      </c>
      <c r="E5946" s="88">
        <v>0</v>
      </c>
      <c r="F5946" s="89">
        <v>292.49</v>
      </c>
    </row>
    <row r="5947" spans="2:6" ht="15.6" thickBot="1">
      <c r="B5947" s="82">
        <v>3209.17</v>
      </c>
      <c r="C5947" s="86">
        <v>0</v>
      </c>
      <c r="D5947" s="86">
        <v>0</v>
      </c>
      <c r="E5947" s="86">
        <v>0</v>
      </c>
      <c r="F5947" s="83">
        <v>294.92</v>
      </c>
    </row>
    <row r="5948" spans="2:6" ht="15.6" thickBot="1">
      <c r="B5948" s="87">
        <v>3178.17</v>
      </c>
      <c r="C5948" s="88">
        <v>0</v>
      </c>
      <c r="D5948" s="88">
        <v>0</v>
      </c>
      <c r="E5948" s="88">
        <v>0</v>
      </c>
      <c r="F5948" s="89">
        <v>297.39</v>
      </c>
    </row>
    <row r="5949" spans="2:6" ht="15.6" thickBot="1">
      <c r="B5949" s="82">
        <v>3147.17</v>
      </c>
      <c r="C5949" s="86">
        <v>0</v>
      </c>
      <c r="D5949" s="86">
        <v>0</v>
      </c>
      <c r="E5949" s="86">
        <v>0</v>
      </c>
      <c r="F5949" s="83">
        <v>299.75</v>
      </c>
    </row>
    <row r="5950" spans="2:6" ht="15.6" thickBot="1">
      <c r="B5950" s="87">
        <v>3116.17</v>
      </c>
      <c r="C5950" s="88">
        <v>0</v>
      </c>
      <c r="D5950" s="88">
        <v>0</v>
      </c>
      <c r="E5950" s="88">
        <v>0</v>
      </c>
      <c r="F5950" s="89">
        <v>302.31</v>
      </c>
    </row>
    <row r="5951" spans="2:6" ht="15.6" thickBot="1">
      <c r="B5951" s="82">
        <v>3085.17</v>
      </c>
      <c r="C5951" s="86">
        <v>0</v>
      </c>
      <c r="D5951" s="86">
        <v>0</v>
      </c>
      <c r="E5951" s="86">
        <v>0</v>
      </c>
      <c r="F5951" s="83">
        <v>304.92</v>
      </c>
    </row>
    <row r="5952" spans="2:6" ht="15.6" thickBot="1">
      <c r="B5952" s="87">
        <v>3054.17</v>
      </c>
      <c r="C5952" s="88">
        <v>0</v>
      </c>
      <c r="D5952" s="88">
        <v>0</v>
      </c>
      <c r="E5952" s="88">
        <v>0</v>
      </c>
      <c r="F5952" s="89">
        <v>307.49</v>
      </c>
    </row>
    <row r="5953" spans="2:6" ht="15.6" thickBot="1">
      <c r="B5953" s="82">
        <v>3023.17</v>
      </c>
      <c r="C5953" s="86">
        <v>0</v>
      </c>
      <c r="D5953" s="86">
        <v>0</v>
      </c>
      <c r="E5953" s="86">
        <v>0</v>
      </c>
      <c r="F5953" s="83">
        <v>194.07</v>
      </c>
    </row>
    <row r="5954" spans="2:6" ht="15.6" thickBot="1">
      <c r="B5954" s="87">
        <v>2992.17</v>
      </c>
      <c r="C5954" s="88">
        <v>0</v>
      </c>
      <c r="D5954" s="88">
        <v>0</v>
      </c>
      <c r="E5954" s="88">
        <v>0</v>
      </c>
      <c r="F5954" s="89">
        <v>0.02</v>
      </c>
    </row>
    <row r="5955" spans="2:6" ht="15.6" thickBot="1">
      <c r="B5955" s="82">
        <v>2961.17</v>
      </c>
      <c r="C5955" s="86">
        <v>0</v>
      </c>
      <c r="D5955" s="86">
        <v>0</v>
      </c>
      <c r="E5955" s="86">
        <v>0</v>
      </c>
      <c r="F5955" s="83">
        <v>0.02</v>
      </c>
    </row>
    <row r="5956" spans="2:6" ht="15.6" thickBot="1">
      <c r="B5956" s="87">
        <v>2930.17</v>
      </c>
      <c r="C5956" s="88">
        <v>0</v>
      </c>
      <c r="D5956" s="88">
        <v>0</v>
      </c>
      <c r="E5956" s="88">
        <v>0</v>
      </c>
      <c r="F5956" s="89">
        <v>0.02</v>
      </c>
    </row>
    <row r="5957" spans="2:6" ht="15.6" thickBot="1">
      <c r="B5957" s="82">
        <v>2899.17</v>
      </c>
      <c r="C5957" s="86">
        <v>0</v>
      </c>
      <c r="D5957" s="86">
        <v>0</v>
      </c>
      <c r="E5957" s="86">
        <v>0</v>
      </c>
      <c r="F5957" s="83">
        <v>0.02</v>
      </c>
    </row>
    <row r="5958" spans="2:6" ht="15.6" thickBot="1">
      <c r="B5958" s="87">
        <v>2868.17</v>
      </c>
      <c r="C5958" s="88">
        <v>0</v>
      </c>
      <c r="D5958" s="88">
        <v>0</v>
      </c>
      <c r="E5958" s="88">
        <v>0</v>
      </c>
      <c r="F5958" s="89">
        <v>0.02</v>
      </c>
    </row>
    <row r="5959" spans="2:6" ht="15.6" thickBot="1">
      <c r="B5959" s="82">
        <v>2837.17</v>
      </c>
      <c r="C5959" s="86">
        <v>0</v>
      </c>
      <c r="D5959" s="86">
        <v>0</v>
      </c>
      <c r="E5959" s="86">
        <v>0</v>
      </c>
      <c r="F5959" s="83">
        <v>0.02</v>
      </c>
    </row>
    <row r="5960" spans="2:6" ht="15.6" thickBot="1">
      <c r="B5960" s="87">
        <v>2806.17</v>
      </c>
      <c r="C5960" s="88">
        <v>0</v>
      </c>
      <c r="D5960" s="88">
        <v>0</v>
      </c>
      <c r="E5960" s="88">
        <v>0</v>
      </c>
      <c r="F5960" s="89">
        <v>0.02</v>
      </c>
    </row>
    <row r="5961" spans="2:6" ht="15.6" thickBot="1">
      <c r="B5961" s="82">
        <v>2775.17</v>
      </c>
      <c r="C5961" s="86">
        <v>0</v>
      </c>
      <c r="D5961" s="86">
        <v>0</v>
      </c>
      <c r="E5961" s="86">
        <v>0</v>
      </c>
      <c r="F5961" s="83">
        <v>0.02</v>
      </c>
    </row>
    <row r="5962" spans="2:6" ht="15.6" thickBot="1">
      <c r="B5962" s="87">
        <v>2744.17</v>
      </c>
      <c r="C5962" s="88">
        <v>0</v>
      </c>
      <c r="D5962" s="88">
        <v>0</v>
      </c>
      <c r="E5962" s="88">
        <v>0</v>
      </c>
      <c r="F5962" s="89">
        <v>0.02</v>
      </c>
    </row>
    <row r="5963" spans="2:6" ht="15.6" thickBot="1">
      <c r="B5963" s="82">
        <v>2713.17</v>
      </c>
      <c r="C5963" s="86">
        <v>0</v>
      </c>
      <c r="D5963" s="86">
        <v>0</v>
      </c>
      <c r="E5963" s="86">
        <v>0</v>
      </c>
      <c r="F5963" s="83">
        <v>0.02</v>
      </c>
    </row>
    <row r="5964" spans="2:6" ht="15.6" thickBot="1">
      <c r="B5964" s="87">
        <v>2682.17</v>
      </c>
      <c r="C5964" s="88">
        <v>0</v>
      </c>
      <c r="D5964" s="88">
        <v>0</v>
      </c>
      <c r="E5964" s="88">
        <v>0</v>
      </c>
      <c r="F5964" s="89">
        <v>0.02</v>
      </c>
    </row>
    <row r="5965" spans="2:6" ht="15.6" thickBot="1">
      <c r="B5965" s="82">
        <v>2651.17</v>
      </c>
      <c r="C5965" s="86">
        <v>0</v>
      </c>
      <c r="D5965" s="86">
        <v>0</v>
      </c>
      <c r="E5965" s="86">
        <v>0</v>
      </c>
      <c r="F5965" s="83">
        <v>0.02</v>
      </c>
    </row>
    <row r="5966" spans="2:6" ht="15.6" thickBot="1">
      <c r="B5966" s="87">
        <v>2620.17</v>
      </c>
      <c r="C5966" s="88">
        <v>0</v>
      </c>
      <c r="D5966" s="88">
        <v>0</v>
      </c>
      <c r="E5966" s="88">
        <v>0</v>
      </c>
      <c r="F5966" s="89">
        <v>0.02</v>
      </c>
    </row>
    <row r="5967" spans="2:6" ht="15.6" thickBot="1">
      <c r="B5967" s="82">
        <v>2589.17</v>
      </c>
      <c r="C5967" s="86">
        <v>0</v>
      </c>
      <c r="D5967" s="86">
        <v>0</v>
      </c>
      <c r="E5967" s="86">
        <v>0</v>
      </c>
      <c r="F5967" s="83">
        <v>0.02</v>
      </c>
    </row>
    <row r="5968" spans="2:6" ht="15.6" thickBot="1">
      <c r="B5968" s="87">
        <v>2558.17</v>
      </c>
      <c r="C5968" s="88">
        <v>0</v>
      </c>
      <c r="D5968" s="88">
        <v>0</v>
      </c>
      <c r="E5968" s="88">
        <v>0</v>
      </c>
      <c r="F5968" s="89">
        <v>0.02</v>
      </c>
    </row>
    <row r="5969" spans="2:6" ht="15.6" thickBot="1">
      <c r="B5969" s="82">
        <v>2527.17</v>
      </c>
      <c r="C5969" s="86">
        <v>0</v>
      </c>
      <c r="D5969" s="86">
        <v>0</v>
      </c>
      <c r="E5969" s="86">
        <v>0</v>
      </c>
      <c r="F5969" s="83">
        <v>0.02</v>
      </c>
    </row>
    <row r="5970" spans="2:6" ht="15.6" thickBot="1">
      <c r="B5970" s="87">
        <v>2496.17</v>
      </c>
      <c r="C5970" s="88">
        <v>0</v>
      </c>
      <c r="D5970" s="88">
        <v>0</v>
      </c>
      <c r="E5970" s="88">
        <v>0</v>
      </c>
      <c r="F5970" s="89">
        <v>0.02</v>
      </c>
    </row>
    <row r="5971" spans="2:6" ht="15.6" thickBot="1">
      <c r="B5971" s="82">
        <v>2465.17</v>
      </c>
      <c r="C5971" s="86">
        <v>0</v>
      </c>
      <c r="D5971" s="86">
        <v>0</v>
      </c>
      <c r="E5971" s="86">
        <v>0</v>
      </c>
      <c r="F5971" s="83">
        <v>0.02</v>
      </c>
    </row>
    <row r="5972" spans="2:6" ht="15.6" thickBot="1">
      <c r="B5972" s="87">
        <v>2434.17</v>
      </c>
      <c r="C5972" s="88">
        <v>0</v>
      </c>
      <c r="D5972" s="88">
        <v>0</v>
      </c>
      <c r="E5972" s="88">
        <v>0</v>
      </c>
      <c r="F5972" s="89">
        <v>0.02</v>
      </c>
    </row>
    <row r="5973" spans="2:6" ht="15.6" thickBot="1">
      <c r="B5973" s="82">
        <v>2403.17</v>
      </c>
      <c r="C5973" s="86">
        <v>0</v>
      </c>
      <c r="D5973" s="86">
        <v>0</v>
      </c>
      <c r="E5973" s="86">
        <v>0</v>
      </c>
      <c r="F5973" s="83">
        <v>0.02</v>
      </c>
    </row>
    <row r="5974" spans="2:6" ht="15.6" thickBot="1">
      <c r="B5974" s="87">
        <v>2372.17</v>
      </c>
      <c r="C5974" s="88">
        <v>0</v>
      </c>
      <c r="D5974" s="88">
        <v>0</v>
      </c>
      <c r="E5974" s="88">
        <v>0</v>
      </c>
      <c r="F5974" s="89">
        <v>0.02</v>
      </c>
    </row>
    <row r="5975" spans="2:6" ht="15.6" thickBot="1">
      <c r="B5975" s="82">
        <v>2341.17</v>
      </c>
      <c r="C5975" s="86">
        <v>0</v>
      </c>
      <c r="D5975" s="86">
        <v>0</v>
      </c>
      <c r="E5975" s="86">
        <v>0</v>
      </c>
      <c r="F5975" s="83">
        <v>0.02</v>
      </c>
    </row>
    <row r="5976" spans="2:6" ht="15.6" thickBot="1">
      <c r="B5976" s="87">
        <v>2310.17</v>
      </c>
      <c r="C5976" s="88">
        <v>0</v>
      </c>
      <c r="D5976" s="88">
        <v>0</v>
      </c>
      <c r="E5976" s="88">
        <v>0</v>
      </c>
      <c r="F5976" s="89">
        <v>0.02</v>
      </c>
    </row>
    <row r="5977" spans="2:6" ht="15.6" thickBot="1">
      <c r="B5977" s="82">
        <v>2279.17</v>
      </c>
      <c r="C5977" s="86">
        <v>0</v>
      </c>
      <c r="D5977" s="86">
        <v>0</v>
      </c>
      <c r="E5977" s="86">
        <v>0</v>
      </c>
      <c r="F5977" s="83">
        <v>0.02</v>
      </c>
    </row>
    <row r="5978" spans="2:6" ht="15.6" thickBot="1">
      <c r="B5978" s="87">
        <v>2248.17</v>
      </c>
      <c r="C5978" s="88">
        <v>0</v>
      </c>
      <c r="D5978" s="88">
        <v>0</v>
      </c>
      <c r="E5978" s="88">
        <v>0</v>
      </c>
      <c r="F5978" s="89">
        <v>0.03</v>
      </c>
    </row>
    <row r="5979" spans="2:6" ht="15.6" thickBot="1">
      <c r="B5979" s="82">
        <v>2217.17</v>
      </c>
      <c r="C5979" s="86">
        <v>0</v>
      </c>
      <c r="D5979" s="86">
        <v>0</v>
      </c>
      <c r="E5979" s="86">
        <v>0</v>
      </c>
      <c r="F5979" s="83">
        <v>0.03</v>
      </c>
    </row>
    <row r="5980" spans="2:6" ht="15.6" thickBot="1">
      <c r="B5980" s="87">
        <v>2186.17</v>
      </c>
      <c r="C5980" s="88">
        <v>0</v>
      </c>
      <c r="D5980" s="88">
        <v>0</v>
      </c>
      <c r="E5980" s="88">
        <v>0</v>
      </c>
      <c r="F5980" s="89">
        <v>0.03</v>
      </c>
    </row>
    <row r="5981" spans="2:6" ht="15.6" thickBot="1">
      <c r="B5981" s="82">
        <v>2155.17</v>
      </c>
      <c r="C5981" s="86">
        <v>0</v>
      </c>
      <c r="D5981" s="86">
        <v>0</v>
      </c>
      <c r="E5981" s="86">
        <v>0</v>
      </c>
      <c r="F5981" s="83">
        <v>0.03</v>
      </c>
    </row>
    <row r="5982" spans="2:6" ht="15.6" thickBot="1">
      <c r="B5982" s="87">
        <v>2124.17</v>
      </c>
      <c r="C5982" s="88">
        <v>0</v>
      </c>
      <c r="D5982" s="88">
        <v>0</v>
      </c>
      <c r="E5982" s="88">
        <v>0</v>
      </c>
      <c r="F5982" s="89">
        <v>0.03</v>
      </c>
    </row>
    <row r="5983" spans="2:6" ht="15.6" thickBot="1">
      <c r="B5983" s="82">
        <v>2093.17</v>
      </c>
      <c r="C5983" s="86">
        <v>0</v>
      </c>
      <c r="D5983" s="86">
        <v>0</v>
      </c>
      <c r="E5983" s="86">
        <v>0</v>
      </c>
      <c r="F5983" s="83">
        <v>0.03</v>
      </c>
    </row>
    <row r="5984" spans="2:6" ht="15.6" thickBot="1">
      <c r="B5984" s="87">
        <v>2062.17</v>
      </c>
      <c r="C5984" s="88">
        <v>0</v>
      </c>
      <c r="D5984" s="88">
        <v>0</v>
      </c>
      <c r="E5984" s="88">
        <v>0</v>
      </c>
      <c r="F5984" s="89">
        <v>0.03</v>
      </c>
    </row>
    <row r="5985" spans="2:6" ht="15.6" thickBot="1">
      <c r="B5985" s="82">
        <v>2031.17</v>
      </c>
      <c r="C5985" s="86">
        <v>0</v>
      </c>
      <c r="D5985" s="86">
        <v>0</v>
      </c>
      <c r="E5985" s="86">
        <v>0</v>
      </c>
      <c r="F5985" s="83">
        <v>0.03</v>
      </c>
    </row>
    <row r="5986" spans="2:6" ht="15.6" thickBot="1">
      <c r="B5986" s="87">
        <v>2000.17</v>
      </c>
      <c r="C5986" s="88">
        <v>0</v>
      </c>
      <c r="D5986" s="88">
        <v>0</v>
      </c>
      <c r="E5986" s="88">
        <v>0</v>
      </c>
      <c r="F5986" s="89">
        <v>0.03</v>
      </c>
    </row>
    <row r="5987" spans="2:6" ht="15.6" thickBot="1">
      <c r="B5987" s="82">
        <v>1969.17</v>
      </c>
      <c r="C5987" s="86">
        <v>0</v>
      </c>
      <c r="D5987" s="86">
        <v>0</v>
      </c>
      <c r="E5987" s="86">
        <v>0</v>
      </c>
      <c r="F5987" s="83">
        <v>0.03</v>
      </c>
    </row>
    <row r="5988" spans="2:6" ht="15.6" thickBot="1">
      <c r="B5988" s="87">
        <v>1938.17</v>
      </c>
      <c r="C5988" s="88">
        <v>0</v>
      </c>
      <c r="D5988" s="88">
        <v>0</v>
      </c>
      <c r="E5988" s="88">
        <v>0</v>
      </c>
      <c r="F5988" s="89">
        <v>0.03</v>
      </c>
    </row>
    <row r="5989" spans="2:6" ht="15.6" thickBot="1">
      <c r="B5989" s="82">
        <v>1907.17</v>
      </c>
      <c r="C5989" s="86">
        <v>0</v>
      </c>
      <c r="D5989" s="86">
        <v>0</v>
      </c>
      <c r="E5989" s="86">
        <v>0</v>
      </c>
      <c r="F5989" s="83">
        <v>0.03</v>
      </c>
    </row>
    <row r="5990" spans="2:6" ht="15.6" thickBot="1">
      <c r="B5990" s="87">
        <v>1876.17</v>
      </c>
      <c r="C5990" s="88">
        <v>0</v>
      </c>
      <c r="D5990" s="88">
        <v>0</v>
      </c>
      <c r="E5990" s="88">
        <v>0</v>
      </c>
      <c r="F5990" s="89">
        <v>0.03</v>
      </c>
    </row>
    <row r="5991" spans="2:6" ht="15.6" thickBot="1">
      <c r="B5991" s="82">
        <v>1845.17</v>
      </c>
      <c r="C5991" s="86">
        <v>0</v>
      </c>
      <c r="D5991" s="86">
        <v>0</v>
      </c>
      <c r="E5991" s="86">
        <v>0</v>
      </c>
      <c r="F5991" s="83">
        <v>0.03</v>
      </c>
    </row>
    <row r="5992" spans="2:6" ht="15.6" thickBot="1">
      <c r="B5992" s="87">
        <v>1814.17</v>
      </c>
      <c r="C5992" s="88">
        <v>0</v>
      </c>
      <c r="D5992" s="88">
        <v>0</v>
      </c>
      <c r="E5992" s="88">
        <v>0</v>
      </c>
      <c r="F5992" s="89">
        <v>0.03</v>
      </c>
    </row>
    <row r="5993" spans="2:6" ht="15.6" thickBot="1">
      <c r="B5993" s="82">
        <v>1783.17</v>
      </c>
      <c r="C5993" s="86">
        <v>0</v>
      </c>
      <c r="D5993" s="86">
        <v>0</v>
      </c>
      <c r="E5993" s="86">
        <v>0</v>
      </c>
      <c r="F5993" s="83">
        <v>0.03</v>
      </c>
    </row>
    <row r="5994" spans="2:6" ht="15.6" thickBot="1">
      <c r="B5994" s="87">
        <v>1752.17</v>
      </c>
      <c r="C5994" s="88">
        <v>0</v>
      </c>
      <c r="D5994" s="88">
        <v>0</v>
      </c>
      <c r="E5994" s="88">
        <v>0</v>
      </c>
      <c r="F5994" s="89">
        <v>0.03</v>
      </c>
    </row>
    <row r="5995" spans="2:6" ht="15.6" thickBot="1">
      <c r="B5995" s="82">
        <v>1721.17</v>
      </c>
      <c r="C5995" s="86">
        <v>0</v>
      </c>
      <c r="D5995" s="86">
        <v>0</v>
      </c>
      <c r="E5995" s="86">
        <v>0</v>
      </c>
      <c r="F5995" s="83">
        <v>0.03</v>
      </c>
    </row>
    <row r="5996" spans="2:6" ht="15.6" thickBot="1">
      <c r="B5996" s="87">
        <v>1690.17</v>
      </c>
      <c r="C5996" s="88">
        <v>0</v>
      </c>
      <c r="D5996" s="88">
        <v>0</v>
      </c>
      <c r="E5996" s="88">
        <v>0</v>
      </c>
      <c r="F5996" s="89">
        <v>0.03</v>
      </c>
    </row>
    <row r="5997" spans="2:6" ht="15.6" thickBot="1">
      <c r="B5997" s="82">
        <v>1659.17</v>
      </c>
      <c r="C5997" s="86">
        <v>0</v>
      </c>
      <c r="D5997" s="86">
        <v>0</v>
      </c>
      <c r="E5997" s="86">
        <v>0</v>
      </c>
      <c r="F5997" s="83">
        <v>0.03</v>
      </c>
    </row>
    <row r="5998" spans="2:6" ht="15.6" thickBot="1">
      <c r="B5998" s="87">
        <v>1628.17</v>
      </c>
      <c r="C5998" s="88">
        <v>0</v>
      </c>
      <c r="D5998" s="88">
        <v>0</v>
      </c>
      <c r="E5998" s="88">
        <v>0</v>
      </c>
      <c r="F5998" s="89">
        <v>0.03</v>
      </c>
    </row>
    <row r="5999" spans="2:6" ht="15.6" thickBot="1">
      <c r="B5999" s="82">
        <v>1597.17</v>
      </c>
      <c r="C5999" s="86">
        <v>0</v>
      </c>
      <c r="D5999" s="86">
        <v>0</v>
      </c>
      <c r="E5999" s="86">
        <v>0</v>
      </c>
      <c r="F5999" s="83">
        <v>0.03</v>
      </c>
    </row>
    <row r="6000" spans="2:6" ht="15.6" thickBot="1">
      <c r="B6000" s="87">
        <v>1566.17</v>
      </c>
      <c r="C6000" s="88">
        <v>0</v>
      </c>
      <c r="D6000" s="88">
        <v>0</v>
      </c>
      <c r="E6000" s="88">
        <v>0</v>
      </c>
      <c r="F6000" s="89">
        <v>0.03</v>
      </c>
    </row>
    <row r="6001" spans="2:6" ht="15.6" thickBot="1">
      <c r="B6001" s="82">
        <v>1535.17</v>
      </c>
      <c r="C6001" s="86">
        <v>0</v>
      </c>
      <c r="D6001" s="86">
        <v>0</v>
      </c>
      <c r="E6001" s="86">
        <v>0</v>
      </c>
      <c r="F6001" s="83">
        <v>0.03</v>
      </c>
    </row>
    <row r="6002" spans="2:6" ht="15.6" thickBot="1">
      <c r="B6002" s="87">
        <v>1504.17</v>
      </c>
      <c r="C6002" s="88">
        <v>0</v>
      </c>
      <c r="D6002" s="88">
        <v>0</v>
      </c>
      <c r="E6002" s="88">
        <v>0</v>
      </c>
      <c r="F6002" s="89">
        <v>0.03</v>
      </c>
    </row>
    <row r="6003" spans="2:6" ht="15.6" thickBot="1">
      <c r="B6003" s="82">
        <v>1473.17</v>
      </c>
      <c r="C6003" s="86">
        <v>0</v>
      </c>
      <c r="D6003" s="86">
        <v>0</v>
      </c>
      <c r="E6003" s="86">
        <v>0</v>
      </c>
      <c r="F6003" s="83">
        <v>0.03</v>
      </c>
    </row>
    <row r="6004" spans="2:6" ht="15.6" thickBot="1">
      <c r="B6004" s="87">
        <v>1442.17</v>
      </c>
      <c r="C6004" s="88">
        <v>0</v>
      </c>
      <c r="D6004" s="88">
        <v>0</v>
      </c>
      <c r="E6004" s="88">
        <v>0</v>
      </c>
      <c r="F6004" s="89">
        <v>0.03</v>
      </c>
    </row>
    <row r="6005" spans="2:6" ht="15.6" thickBot="1">
      <c r="B6005" s="82">
        <v>1411.17</v>
      </c>
      <c r="C6005" s="86">
        <v>0</v>
      </c>
      <c r="D6005" s="86">
        <v>0</v>
      </c>
      <c r="E6005" s="86">
        <v>0</v>
      </c>
      <c r="F6005" s="83">
        <v>0.04</v>
      </c>
    </row>
    <row r="6006" spans="2:6" ht="15.6" thickBot="1">
      <c r="B6006" s="87">
        <v>1380.17</v>
      </c>
      <c r="C6006" s="88">
        <v>0</v>
      </c>
      <c r="D6006" s="88">
        <v>0</v>
      </c>
      <c r="E6006" s="88">
        <v>0</v>
      </c>
      <c r="F6006" s="89">
        <v>0.04</v>
      </c>
    </row>
    <row r="6007" spans="2:6" ht="15.6" thickBot="1">
      <c r="B6007" s="82">
        <v>1349.17</v>
      </c>
      <c r="C6007" s="86">
        <v>0</v>
      </c>
      <c r="D6007" s="86">
        <v>0</v>
      </c>
      <c r="E6007" s="86">
        <v>0</v>
      </c>
      <c r="F6007" s="83">
        <v>0.04</v>
      </c>
    </row>
    <row r="6008" spans="2:6" ht="15.6" thickBot="1">
      <c r="B6008" s="87">
        <v>1318.17</v>
      </c>
      <c r="C6008" s="88">
        <v>0</v>
      </c>
      <c r="D6008" s="88">
        <v>0</v>
      </c>
      <c r="E6008" s="88">
        <v>0</v>
      </c>
      <c r="F6008" s="89">
        <v>0.04</v>
      </c>
    </row>
    <row r="6009" spans="2:6" ht="15.6" thickBot="1">
      <c r="B6009" s="82">
        <v>1287.17</v>
      </c>
      <c r="C6009" s="86">
        <v>0</v>
      </c>
      <c r="D6009" s="86">
        <v>0</v>
      </c>
      <c r="E6009" s="86">
        <v>0</v>
      </c>
      <c r="F6009" s="83">
        <v>0.04</v>
      </c>
    </row>
    <row r="6010" spans="2:6" ht="15.6" thickBot="1">
      <c r="B6010" s="87">
        <v>1256.17</v>
      </c>
      <c r="C6010" s="88">
        <v>0</v>
      </c>
      <c r="D6010" s="88">
        <v>0</v>
      </c>
      <c r="E6010" s="88">
        <v>0</v>
      </c>
      <c r="F6010" s="89">
        <v>0.04</v>
      </c>
    </row>
    <row r="6011" spans="2:6" ht="15.6" thickBot="1">
      <c r="B6011" s="82">
        <v>1225.17</v>
      </c>
      <c r="C6011" s="86">
        <v>0</v>
      </c>
      <c r="D6011" s="86">
        <v>0</v>
      </c>
      <c r="E6011" s="86">
        <v>0</v>
      </c>
      <c r="F6011" s="83">
        <v>0.04</v>
      </c>
    </row>
    <row r="6012" spans="2:6" ht="15.6" thickBot="1">
      <c r="B6012" s="87">
        <v>1194.17</v>
      </c>
      <c r="C6012" s="88">
        <v>0</v>
      </c>
      <c r="D6012" s="88">
        <v>0</v>
      </c>
      <c r="E6012" s="88">
        <v>0</v>
      </c>
      <c r="F6012" s="89">
        <v>0.04</v>
      </c>
    </row>
    <row r="6013" spans="2:6" ht="15.6" thickBot="1">
      <c r="B6013" s="82">
        <v>1163.17</v>
      </c>
      <c r="C6013" s="86">
        <v>0</v>
      </c>
      <c r="D6013" s="86">
        <v>0</v>
      </c>
      <c r="E6013" s="86">
        <v>0</v>
      </c>
      <c r="F6013" s="83">
        <v>0.04</v>
      </c>
    </row>
    <row r="6014" spans="2:6" ht="15.6" thickBot="1">
      <c r="B6014" s="87">
        <v>1132.17</v>
      </c>
      <c r="C6014" s="88">
        <v>0</v>
      </c>
      <c r="D6014" s="88">
        <v>0</v>
      </c>
      <c r="E6014" s="88">
        <v>0</v>
      </c>
      <c r="F6014" s="89">
        <v>0.04</v>
      </c>
    </row>
    <row r="6015" spans="2:6" ht="15.6" thickBot="1">
      <c r="B6015" s="82">
        <v>1101.17</v>
      </c>
      <c r="C6015" s="86">
        <v>0</v>
      </c>
      <c r="D6015" s="86">
        <v>0</v>
      </c>
      <c r="E6015" s="86">
        <v>0</v>
      </c>
      <c r="F6015" s="83">
        <v>0.04</v>
      </c>
    </row>
    <row r="6016" spans="2:6" ht="15.6" thickBot="1">
      <c r="B6016" s="87">
        <v>1070.17</v>
      </c>
      <c r="C6016" s="88">
        <v>0</v>
      </c>
      <c r="D6016" s="88">
        <v>0</v>
      </c>
      <c r="E6016" s="88">
        <v>0</v>
      </c>
      <c r="F6016" s="89">
        <v>0.04</v>
      </c>
    </row>
    <row r="6017" spans="2:6" ht="15.6" thickBot="1">
      <c r="B6017" s="82">
        <v>1039.17</v>
      </c>
      <c r="C6017" s="86">
        <v>0</v>
      </c>
      <c r="D6017" s="86">
        <v>0</v>
      </c>
      <c r="E6017" s="86">
        <v>0</v>
      </c>
      <c r="F6017" s="83">
        <v>0.04</v>
      </c>
    </row>
    <row r="6018" spans="2:6" ht="15.6" thickBot="1">
      <c r="B6018" s="87">
        <v>1008.17</v>
      </c>
      <c r="C6018" s="88">
        <v>0</v>
      </c>
      <c r="D6018" s="88">
        <v>0</v>
      </c>
      <c r="E6018" s="88">
        <v>0</v>
      </c>
      <c r="F6018" s="89">
        <v>0.04</v>
      </c>
    </row>
    <row r="6019" spans="2:6" ht="15.6" thickBot="1">
      <c r="B6019" s="82">
        <v>977.17</v>
      </c>
      <c r="C6019" s="86">
        <v>0</v>
      </c>
      <c r="D6019" s="86">
        <v>0</v>
      </c>
      <c r="E6019" s="86">
        <v>0</v>
      </c>
      <c r="F6019" s="83">
        <v>0.04</v>
      </c>
    </row>
    <row r="6020" spans="2:6" ht="15.6" thickBot="1">
      <c r="B6020" s="87">
        <v>946.17</v>
      </c>
      <c r="C6020" s="88">
        <v>0</v>
      </c>
      <c r="D6020" s="88">
        <v>0</v>
      </c>
      <c r="E6020" s="88">
        <v>0</v>
      </c>
      <c r="F6020" s="89">
        <v>0.04</v>
      </c>
    </row>
    <row r="6021" spans="2:6" ht="15.6" thickBot="1">
      <c r="B6021" s="82">
        <v>915.17</v>
      </c>
      <c r="C6021" s="86">
        <v>0</v>
      </c>
      <c r="D6021" s="86">
        <v>0</v>
      </c>
      <c r="E6021" s="86">
        <v>0</v>
      </c>
      <c r="F6021" s="83">
        <v>0.04</v>
      </c>
    </row>
    <row r="6022" spans="2:6" ht="15.6" thickBot="1">
      <c r="B6022" s="87">
        <v>884.17</v>
      </c>
      <c r="C6022" s="88">
        <v>0</v>
      </c>
      <c r="D6022" s="88">
        <v>0</v>
      </c>
      <c r="E6022" s="88">
        <v>0</v>
      </c>
      <c r="F6022" s="89">
        <v>0.04</v>
      </c>
    </row>
    <row r="6023" spans="2:6" ht="15.6" thickBot="1">
      <c r="B6023" s="82">
        <v>853.17</v>
      </c>
      <c r="C6023" s="86">
        <v>0</v>
      </c>
      <c r="D6023" s="86">
        <v>0</v>
      </c>
      <c r="E6023" s="86">
        <v>0</v>
      </c>
      <c r="F6023" s="83">
        <v>0.04</v>
      </c>
    </row>
    <row r="6024" spans="2:6" ht="15.6" thickBot="1">
      <c r="B6024" s="87">
        <v>822.17</v>
      </c>
      <c r="C6024" s="88">
        <v>0</v>
      </c>
      <c r="D6024" s="88">
        <v>0</v>
      </c>
      <c r="E6024" s="88">
        <v>0</v>
      </c>
      <c r="F6024" s="89">
        <v>0.04</v>
      </c>
    </row>
    <row r="6025" spans="2:6" ht="15.6" thickBot="1">
      <c r="B6025" s="82">
        <v>791.17</v>
      </c>
      <c r="C6025" s="86">
        <v>0</v>
      </c>
      <c r="D6025" s="86">
        <v>0</v>
      </c>
      <c r="E6025" s="86">
        <v>0</v>
      </c>
      <c r="F6025" s="83">
        <v>0.04</v>
      </c>
    </row>
    <row r="6026" spans="2:6" ht="15.6" thickBot="1">
      <c r="B6026" s="87">
        <v>760.17</v>
      </c>
      <c r="C6026" s="88">
        <v>0</v>
      </c>
      <c r="D6026" s="88">
        <v>0</v>
      </c>
      <c r="E6026" s="88">
        <v>0</v>
      </c>
      <c r="F6026" s="89">
        <v>0.04</v>
      </c>
    </row>
    <row r="6027" spans="2:6" ht="15.6" thickBot="1">
      <c r="B6027" s="82">
        <v>729.17</v>
      </c>
      <c r="C6027" s="86">
        <v>0</v>
      </c>
      <c r="D6027" s="86">
        <v>0</v>
      </c>
      <c r="E6027" s="86">
        <v>0</v>
      </c>
      <c r="F6027" s="83">
        <v>0.04</v>
      </c>
    </row>
    <row r="6028" spans="2:6" ht="15.6" thickBot="1">
      <c r="B6028" s="87">
        <v>698.17</v>
      </c>
      <c r="C6028" s="88">
        <v>0</v>
      </c>
      <c r="D6028" s="88">
        <v>0</v>
      </c>
      <c r="E6028" s="88">
        <v>0</v>
      </c>
      <c r="F6028" s="89">
        <v>0.04</v>
      </c>
    </row>
    <row r="6029" spans="2:6" ht="15.6" thickBot="1">
      <c r="B6029" s="82">
        <v>667.17</v>
      </c>
      <c r="C6029" s="86">
        <v>0</v>
      </c>
      <c r="D6029" s="86">
        <v>0</v>
      </c>
      <c r="E6029" s="86">
        <v>0</v>
      </c>
      <c r="F6029" s="83">
        <v>0.04</v>
      </c>
    </row>
    <row r="6030" spans="2:6" ht="15.6" thickBot="1">
      <c r="B6030" s="87">
        <v>636.16999999999996</v>
      </c>
      <c r="C6030" s="88">
        <v>0</v>
      </c>
      <c r="D6030" s="88">
        <v>0</v>
      </c>
      <c r="E6030" s="88">
        <v>0</v>
      </c>
      <c r="F6030" s="89">
        <v>0.02</v>
      </c>
    </row>
    <row r="6031" spans="2:6" ht="15.6" thickBot="1">
      <c r="B6031" s="82">
        <v>605.16999999999996</v>
      </c>
      <c r="C6031" s="86">
        <v>0</v>
      </c>
      <c r="D6031" s="86">
        <v>0</v>
      </c>
      <c r="E6031" s="86">
        <v>0</v>
      </c>
      <c r="F6031" s="83">
        <v>7.0000000000000007E-2</v>
      </c>
    </row>
    <row r="6032" spans="2:6" ht="15.6" thickBot="1">
      <c r="B6032" s="87">
        <v>574.16999999999996</v>
      </c>
      <c r="C6032" s="88">
        <v>0</v>
      </c>
      <c r="D6032" s="88">
        <v>0</v>
      </c>
      <c r="E6032" s="88">
        <v>0</v>
      </c>
      <c r="F6032" s="89">
        <v>0.09</v>
      </c>
    </row>
    <row r="6033" spans="2:6" ht="15.6" thickBot="1">
      <c r="B6033" s="82">
        <v>543.16999999999996</v>
      </c>
      <c r="C6033" s="86">
        <v>0</v>
      </c>
      <c r="D6033" s="86">
        <v>0</v>
      </c>
      <c r="E6033" s="86">
        <v>0</v>
      </c>
      <c r="F6033" s="83">
        <v>0.09</v>
      </c>
    </row>
    <row r="6034" spans="2:6" ht="15.6" thickBot="1">
      <c r="B6034" s="87">
        <v>512.16999999999996</v>
      </c>
      <c r="C6034" s="88">
        <v>0</v>
      </c>
      <c r="D6034" s="88">
        <v>0</v>
      </c>
      <c r="E6034" s="88">
        <v>0</v>
      </c>
      <c r="F6034" s="89">
        <v>0.09</v>
      </c>
    </row>
    <row r="6035" spans="2:6" ht="15.6" thickBot="1">
      <c r="B6035" s="82">
        <v>481.17</v>
      </c>
      <c r="C6035" s="86">
        <v>0</v>
      </c>
      <c r="D6035" s="86">
        <v>0</v>
      </c>
      <c r="E6035" s="86">
        <v>0</v>
      </c>
      <c r="F6035" s="83">
        <v>0.1</v>
      </c>
    </row>
    <row r="6036" spans="2:6" ht="15.6" thickBot="1">
      <c r="B6036" s="87">
        <v>450.17</v>
      </c>
      <c r="C6036" s="88">
        <v>0</v>
      </c>
      <c r="D6036" s="88">
        <v>0</v>
      </c>
      <c r="E6036" s="88">
        <v>0</v>
      </c>
      <c r="F6036" s="89">
        <v>0.1</v>
      </c>
    </row>
    <row r="6037" spans="2:6" ht="15.6" thickBot="1">
      <c r="B6037" s="82">
        <v>419.17</v>
      </c>
      <c r="C6037" s="86">
        <v>0</v>
      </c>
      <c r="D6037" s="86">
        <v>0</v>
      </c>
      <c r="E6037" s="86">
        <v>0</v>
      </c>
      <c r="F6037" s="83">
        <v>0.1</v>
      </c>
    </row>
    <row r="6038" spans="2:6" ht="15.6" thickBot="1">
      <c r="B6038" s="87">
        <v>388.17</v>
      </c>
      <c r="C6038" s="88">
        <v>0</v>
      </c>
      <c r="D6038" s="88">
        <v>0</v>
      </c>
      <c r="E6038" s="88">
        <v>0</v>
      </c>
      <c r="F6038" s="89">
        <v>0.1</v>
      </c>
    </row>
    <row r="6039" spans="2:6" ht="15.6" thickBot="1">
      <c r="B6039" s="82">
        <v>357.17</v>
      </c>
      <c r="C6039" s="86">
        <v>0</v>
      </c>
      <c r="D6039" s="86">
        <v>0</v>
      </c>
      <c r="E6039" s="86">
        <v>0</v>
      </c>
      <c r="F6039" s="83">
        <v>0.1</v>
      </c>
    </row>
    <row r="6040" spans="2:6" ht="15.6" thickBot="1">
      <c r="B6040" s="87">
        <v>326.17</v>
      </c>
      <c r="C6040" s="88">
        <v>0</v>
      </c>
      <c r="D6040" s="88">
        <v>0</v>
      </c>
      <c r="E6040" s="88">
        <v>0</v>
      </c>
      <c r="F6040" s="89">
        <v>0.1</v>
      </c>
    </row>
    <row r="6041" spans="2:6" ht="15.6" thickBot="1">
      <c r="B6041" s="82">
        <v>295.17</v>
      </c>
      <c r="C6041" s="86">
        <v>0</v>
      </c>
      <c r="D6041" s="86">
        <v>0</v>
      </c>
      <c r="E6041" s="86">
        <v>0</v>
      </c>
      <c r="F6041" s="83">
        <v>0.1</v>
      </c>
    </row>
    <row r="6042" spans="2:6" ht="15.6" thickBot="1">
      <c r="B6042" s="87">
        <v>264.17</v>
      </c>
      <c r="C6042" s="88">
        <v>0</v>
      </c>
      <c r="D6042" s="88">
        <v>0</v>
      </c>
      <c r="E6042" s="88">
        <v>0</v>
      </c>
      <c r="F6042" s="89">
        <v>0.1</v>
      </c>
    </row>
    <row r="6043" spans="2:6" ht="15.6" thickBot="1">
      <c r="B6043" s="82">
        <v>233.17</v>
      </c>
      <c r="C6043" s="86">
        <v>0</v>
      </c>
      <c r="D6043" s="86">
        <v>0</v>
      </c>
      <c r="E6043" s="86">
        <v>0</v>
      </c>
      <c r="F6043" s="83">
        <v>0.11</v>
      </c>
    </row>
    <row r="6044" spans="2:6" ht="15.6" thickBot="1">
      <c r="B6044" s="87">
        <v>202.17</v>
      </c>
      <c r="C6044" s="88">
        <v>0</v>
      </c>
      <c r="D6044" s="88">
        <v>0</v>
      </c>
      <c r="E6044" s="88">
        <v>0</v>
      </c>
      <c r="F6044" s="89">
        <v>0.11</v>
      </c>
    </row>
    <row r="6045" spans="2:6" ht="15.6" thickBot="1">
      <c r="B6045" s="82">
        <v>171.17</v>
      </c>
      <c r="C6045" s="86">
        <v>0</v>
      </c>
      <c r="D6045" s="86">
        <v>0</v>
      </c>
      <c r="E6045" s="86">
        <v>0</v>
      </c>
      <c r="F6045" s="83">
        <v>0.11</v>
      </c>
    </row>
    <row r="6046" spans="2:6" ht="15.6" thickBot="1">
      <c r="B6046" s="87">
        <v>140.16999999999999</v>
      </c>
      <c r="C6046" s="88">
        <v>0</v>
      </c>
      <c r="D6046" s="88">
        <v>0</v>
      </c>
      <c r="E6046" s="88">
        <v>0</v>
      </c>
      <c r="F6046" s="89">
        <v>0.11</v>
      </c>
    </row>
    <row r="6047" spans="2:6" ht="15.6" thickBot="1">
      <c r="B6047" s="82">
        <v>109.17</v>
      </c>
      <c r="C6047" s="86">
        <v>0</v>
      </c>
      <c r="D6047" s="86">
        <v>0</v>
      </c>
      <c r="E6047" s="86">
        <v>0</v>
      </c>
      <c r="F6047" s="83">
        <v>0.11</v>
      </c>
    </row>
    <row r="6048" spans="2:6" ht="15.6" thickBot="1">
      <c r="B6048" s="87">
        <v>78.17</v>
      </c>
      <c r="C6048" s="88">
        <v>0</v>
      </c>
      <c r="D6048" s="88">
        <v>0</v>
      </c>
      <c r="E6048" s="88">
        <v>0</v>
      </c>
      <c r="F6048" s="89">
        <v>0.11</v>
      </c>
    </row>
    <row r="6049" spans="2:6" ht="15.6" thickBot="1">
      <c r="B6049" s="82">
        <v>47.17</v>
      </c>
      <c r="C6049" s="86">
        <v>0</v>
      </c>
      <c r="D6049" s="86">
        <v>0</v>
      </c>
      <c r="E6049" s="86">
        <v>0</v>
      </c>
      <c r="F6049" s="83">
        <v>0.28999999999999998</v>
      </c>
    </row>
    <row r="6050" spans="2:6" ht="15.6" thickBot="1">
      <c r="B6050" s="87">
        <v>16.170000000000002</v>
      </c>
      <c r="C6050" s="88">
        <v>0</v>
      </c>
      <c r="D6050" s="88">
        <v>0</v>
      </c>
      <c r="E6050" s="88">
        <v>0</v>
      </c>
      <c r="F6050" s="89">
        <v>0.1</v>
      </c>
    </row>
    <row r="6051" spans="2:6" ht="15.6" thickBot="1">
      <c r="B6051" s="82">
        <v>0</v>
      </c>
      <c r="C6051" s="86">
        <v>0</v>
      </c>
      <c r="D6051" s="86">
        <v>0</v>
      </c>
      <c r="E6051" s="86">
        <v>0</v>
      </c>
      <c r="F6051" s="83">
        <v>0</v>
      </c>
    </row>
    <row r="6052" spans="2:6">
      <c r="B6052" s="73"/>
    </row>
    <row r="6053" spans="2:6">
      <c r="B6053" s="73"/>
    </row>
    <row r="6054" spans="2:6" ht="16.8">
      <c r="B6054" s="94" t="s">
        <v>451</v>
      </c>
    </row>
    <row r="6055" spans="2:6">
      <c r="B6055" s="95" t="s">
        <v>5416</v>
      </c>
    </row>
    <row r="6056" spans="2:6">
      <c r="B6056" s="73"/>
    </row>
    <row r="6058" spans="2:6">
      <c r="B6058" s="73"/>
    </row>
    <row r="6059" spans="2:6">
      <c r="B6059" s="95" t="s">
        <v>5417</v>
      </c>
    </row>
    <row r="6060" spans="2:6">
      <c r="B6060" s="73"/>
    </row>
    <row r="6062" spans="2:6">
      <c r="B6062" s="73"/>
    </row>
    <row r="6063" spans="2:6">
      <c r="B6063" s="95" t="s">
        <v>5418</v>
      </c>
    </row>
    <row r="6064" spans="2:6">
      <c r="B6064" s="73"/>
    </row>
    <row r="6066" spans="2:11">
      <c r="B6066" s="73"/>
    </row>
    <row r="6067" spans="2:11">
      <c r="B6067" s="95" t="s">
        <v>5419</v>
      </c>
    </row>
    <row r="6068" spans="2:11">
      <c r="B6068" s="73"/>
    </row>
    <row r="6070" spans="2:11">
      <c r="B6070" s="73"/>
    </row>
    <row r="6071" spans="2:11">
      <c r="B6071" s="95" t="s">
        <v>5420</v>
      </c>
    </row>
    <row r="6072" spans="2:11">
      <c r="B6072" s="73"/>
    </row>
    <row r="6074" spans="2:11" ht="24.6">
      <c r="B6074" s="76" t="s">
        <v>463</v>
      </c>
    </row>
    <row r="6075" spans="2:11" ht="19.2">
      <c r="B6075" s="79" t="s">
        <v>5216</v>
      </c>
    </row>
    <row r="6076" spans="2:11" ht="15.6" thickBot="1">
      <c r="B6076" s="72"/>
    </row>
    <row r="6077" spans="2:11" ht="15.6" thickBot="1">
      <c r="B6077" s="80" t="s">
        <v>464</v>
      </c>
      <c r="C6077" s="85" t="s">
        <v>465</v>
      </c>
      <c r="D6077" s="85" t="s">
        <v>308</v>
      </c>
      <c r="E6077" s="85" t="s">
        <v>466</v>
      </c>
      <c r="F6077" s="85" t="s">
        <v>305</v>
      </c>
      <c r="G6077" s="85" t="s">
        <v>5421</v>
      </c>
      <c r="H6077" s="85" t="s">
        <v>468</v>
      </c>
      <c r="I6077" s="85" t="s">
        <v>306</v>
      </c>
      <c r="J6077" s="85" t="s">
        <v>469</v>
      </c>
      <c r="K6077" s="81" t="s">
        <v>5422</v>
      </c>
    </row>
    <row r="6078" spans="2:11" ht="15.6" thickBot="1">
      <c r="B6078" s="82">
        <v>1</v>
      </c>
      <c r="C6078" s="86" t="s">
        <v>5165</v>
      </c>
      <c r="D6078" s="86"/>
      <c r="E6078" s="86">
        <v>1</v>
      </c>
      <c r="F6078" s="86">
        <v>0.95</v>
      </c>
      <c r="G6078" s="86">
        <v>0.95</v>
      </c>
      <c r="H6078" s="86">
        <v>8</v>
      </c>
      <c r="I6078" s="86">
        <v>8.5</v>
      </c>
      <c r="J6078" s="86">
        <v>15.802</v>
      </c>
      <c r="K6078" s="83">
        <v>15.802</v>
      </c>
    </row>
    <row r="6079" spans="2:11" ht="45.6" thickBot="1">
      <c r="B6079" s="87">
        <v>2</v>
      </c>
      <c r="C6079" s="88" t="s">
        <v>5173</v>
      </c>
      <c r="D6079" s="88"/>
      <c r="E6079" s="88">
        <v>1</v>
      </c>
      <c r="F6079" s="88">
        <v>23.88</v>
      </c>
      <c r="G6079" s="88">
        <v>24.83</v>
      </c>
      <c r="H6079" s="88">
        <v>4</v>
      </c>
      <c r="I6079" s="88">
        <v>6.75</v>
      </c>
      <c r="J6079" s="221">
        <v>1523.76</v>
      </c>
      <c r="K6079" s="222">
        <v>1539.5619999999999</v>
      </c>
    </row>
    <row r="6080" spans="2:11" ht="15.6" thickBot="1">
      <c r="B6080" s="82">
        <v>3</v>
      </c>
      <c r="C6080" s="86" t="s">
        <v>5423</v>
      </c>
      <c r="D6080" s="86"/>
      <c r="E6080" s="86">
        <v>1</v>
      </c>
      <c r="F6080" s="86">
        <v>31</v>
      </c>
      <c r="G6080" s="86">
        <v>55.83</v>
      </c>
      <c r="H6080" s="86">
        <v>2.8119999999999998</v>
      </c>
      <c r="I6080" s="86">
        <v>6.5</v>
      </c>
      <c r="J6080" s="223">
        <v>2827.5889999999999</v>
      </c>
      <c r="K6080" s="224">
        <v>4367.1509999999998</v>
      </c>
    </row>
    <row r="6081" spans="2:11" ht="15.6" thickBot="1">
      <c r="B6081" s="87">
        <v>4</v>
      </c>
      <c r="C6081" s="88" t="s">
        <v>5424</v>
      </c>
      <c r="D6081" s="88"/>
      <c r="E6081" s="88">
        <v>1</v>
      </c>
      <c r="F6081" s="88">
        <v>31</v>
      </c>
      <c r="G6081" s="88">
        <v>86.83</v>
      </c>
      <c r="H6081" s="88">
        <v>3.25</v>
      </c>
      <c r="I6081" s="88">
        <v>6.75</v>
      </c>
      <c r="J6081" s="221">
        <v>3010.6060000000002</v>
      </c>
      <c r="K6081" s="222">
        <v>7377.7569999999996</v>
      </c>
    </row>
    <row r="6082" spans="2:11" ht="15.6" thickBot="1">
      <c r="B6082" s="82">
        <v>5</v>
      </c>
      <c r="C6082" s="86" t="s">
        <v>5425</v>
      </c>
      <c r="D6082" s="86"/>
      <c r="E6082" s="86">
        <v>2</v>
      </c>
      <c r="F6082" s="86">
        <v>31</v>
      </c>
      <c r="G6082" s="86">
        <v>148.83000000000001</v>
      </c>
      <c r="H6082" s="86">
        <v>3</v>
      </c>
      <c r="I6082" s="86">
        <v>6.5</v>
      </c>
      <c r="J6082" s="223">
        <v>2827.5889999999999</v>
      </c>
      <c r="K6082" s="224">
        <v>13032.936</v>
      </c>
    </row>
    <row r="6083" spans="2:11" ht="15.6" thickBot="1">
      <c r="B6083" s="87">
        <v>6</v>
      </c>
      <c r="C6083" s="88" t="s">
        <v>5426</v>
      </c>
      <c r="D6083" s="88"/>
      <c r="E6083" s="88">
        <v>1</v>
      </c>
      <c r="F6083" s="88">
        <v>31</v>
      </c>
      <c r="G6083" s="88">
        <v>179.83</v>
      </c>
      <c r="H6083" s="88">
        <v>2.8119999999999998</v>
      </c>
      <c r="I6083" s="88">
        <v>6.5</v>
      </c>
      <c r="J6083" s="221">
        <v>2827.5889999999999</v>
      </c>
      <c r="K6083" s="222">
        <v>15860.526</v>
      </c>
    </row>
    <row r="6084" spans="2:11">
      <c r="B6084" s="84"/>
    </row>
    <row r="6085" spans="2:11" ht="19.2">
      <c r="B6085" s="79" t="s">
        <v>5218</v>
      </c>
    </row>
    <row r="6086" spans="2:11" ht="15.6" thickBot="1">
      <c r="B6086" s="72"/>
    </row>
    <row r="6087" spans="2:11" ht="15.6" thickBot="1">
      <c r="B6087" s="80" t="s">
        <v>464</v>
      </c>
      <c r="C6087" s="85" t="s">
        <v>465</v>
      </c>
      <c r="D6087" s="85" t="s">
        <v>308</v>
      </c>
      <c r="E6087" s="85" t="s">
        <v>466</v>
      </c>
      <c r="F6087" s="85" t="s">
        <v>305</v>
      </c>
      <c r="G6087" s="85" t="s">
        <v>5421</v>
      </c>
      <c r="H6087" s="85" t="s">
        <v>468</v>
      </c>
      <c r="I6087" s="85" t="s">
        <v>306</v>
      </c>
      <c r="J6087" s="85" t="s">
        <v>469</v>
      </c>
      <c r="K6087" s="81" t="s">
        <v>5422</v>
      </c>
    </row>
    <row r="6088" spans="2:11" ht="30.6" thickBot="1">
      <c r="B6088" s="82">
        <v>1</v>
      </c>
      <c r="C6088" s="86" t="s">
        <v>5427</v>
      </c>
      <c r="D6088" s="86"/>
      <c r="E6088" s="86">
        <v>286</v>
      </c>
      <c r="F6088" s="86">
        <v>31</v>
      </c>
      <c r="G6088" s="223">
        <v>8866</v>
      </c>
      <c r="H6088" s="86">
        <v>4.2759999999999998</v>
      </c>
      <c r="I6088" s="86">
        <v>5</v>
      </c>
      <c r="J6088" s="86">
        <v>669.62400000000002</v>
      </c>
      <c r="K6088" s="224">
        <v>191512.364</v>
      </c>
    </row>
    <row r="6089" spans="2:11">
      <c r="B6089" s="84"/>
    </row>
    <row r="6090" spans="2:11" ht="19.2">
      <c r="B6090" s="79" t="s">
        <v>5194</v>
      </c>
    </row>
    <row r="6091" spans="2:11" ht="15.6" thickBot="1">
      <c r="B6091" s="72"/>
    </row>
    <row r="6092" spans="2:11" ht="15.6" thickBot="1">
      <c r="B6092" s="80" t="s">
        <v>464</v>
      </c>
      <c r="C6092" s="85" t="s">
        <v>465</v>
      </c>
      <c r="D6092" s="85" t="s">
        <v>308</v>
      </c>
      <c r="E6092" s="85" t="s">
        <v>466</v>
      </c>
      <c r="F6092" s="85" t="s">
        <v>305</v>
      </c>
      <c r="G6092" s="85" t="s">
        <v>5421</v>
      </c>
      <c r="H6092" s="85" t="s">
        <v>468</v>
      </c>
      <c r="I6092" s="85" t="s">
        <v>306</v>
      </c>
      <c r="J6092" s="85" t="s">
        <v>469</v>
      </c>
      <c r="K6092" s="81" t="s">
        <v>5422</v>
      </c>
    </row>
    <row r="6093" spans="2:11" ht="15.6" thickBot="1">
      <c r="B6093" s="82">
        <v>1</v>
      </c>
      <c r="C6093" s="86" t="s">
        <v>5165</v>
      </c>
      <c r="D6093" s="86"/>
      <c r="E6093" s="86">
        <v>1</v>
      </c>
      <c r="F6093" s="86">
        <v>0.95</v>
      </c>
      <c r="G6093" s="86">
        <v>0.95</v>
      </c>
      <c r="H6093" s="86">
        <v>6</v>
      </c>
      <c r="I6093" s="86">
        <v>8.49</v>
      </c>
      <c r="J6093" s="86">
        <v>22.597000000000001</v>
      </c>
      <c r="K6093" s="83">
        <v>22.597000000000001</v>
      </c>
    </row>
    <row r="6094" spans="2:11" ht="45.6" thickBot="1">
      <c r="B6094" s="87">
        <v>2</v>
      </c>
      <c r="C6094" s="88" t="s">
        <v>5173</v>
      </c>
      <c r="D6094" s="88"/>
      <c r="E6094" s="88">
        <v>1</v>
      </c>
      <c r="F6094" s="88">
        <v>23.88</v>
      </c>
      <c r="G6094" s="88">
        <v>24.83</v>
      </c>
      <c r="H6094" s="88">
        <v>4</v>
      </c>
      <c r="I6094" s="88">
        <v>6.75</v>
      </c>
      <c r="J6094" s="221">
        <v>1523.76</v>
      </c>
      <c r="K6094" s="222">
        <v>1546.356</v>
      </c>
    </row>
    <row r="6095" spans="2:11" ht="15.6" thickBot="1">
      <c r="B6095" s="82">
        <v>3</v>
      </c>
      <c r="C6095" s="86" t="s">
        <v>5423</v>
      </c>
      <c r="D6095" s="86"/>
      <c r="E6095" s="86">
        <v>1</v>
      </c>
      <c r="F6095" s="86">
        <v>31</v>
      </c>
      <c r="G6095" s="86">
        <v>55.83</v>
      </c>
      <c r="H6095" s="86">
        <v>2.8119999999999998</v>
      </c>
      <c r="I6095" s="86">
        <v>6.5</v>
      </c>
      <c r="J6095" s="223">
        <v>2827.5889999999999</v>
      </c>
      <c r="K6095" s="224">
        <v>4373.9459999999999</v>
      </c>
    </row>
    <row r="6096" spans="2:11" ht="15.6" thickBot="1">
      <c r="B6096" s="87">
        <v>4</v>
      </c>
      <c r="C6096" s="88" t="s">
        <v>5424</v>
      </c>
      <c r="D6096" s="88"/>
      <c r="E6096" s="88">
        <v>1</v>
      </c>
      <c r="F6096" s="88">
        <v>31</v>
      </c>
      <c r="G6096" s="88">
        <v>86.83</v>
      </c>
      <c r="H6096" s="88">
        <v>3.25</v>
      </c>
      <c r="I6096" s="88">
        <v>6.75</v>
      </c>
      <c r="J6096" s="221">
        <v>3010.6060000000002</v>
      </c>
      <c r="K6096" s="222">
        <v>7384.5519999999997</v>
      </c>
    </row>
    <row r="6097" spans="2:12" ht="15.6" thickBot="1">
      <c r="B6097" s="82">
        <v>5</v>
      </c>
      <c r="C6097" s="86" t="s">
        <v>5425</v>
      </c>
      <c r="D6097" s="86"/>
      <c r="E6097" s="86">
        <v>2</v>
      </c>
      <c r="F6097" s="86">
        <v>31</v>
      </c>
      <c r="G6097" s="86">
        <v>148.83000000000001</v>
      </c>
      <c r="H6097" s="86">
        <v>3</v>
      </c>
      <c r="I6097" s="86">
        <v>6.5</v>
      </c>
      <c r="J6097" s="223">
        <v>2827.5889999999999</v>
      </c>
      <c r="K6097" s="224">
        <v>13039.731</v>
      </c>
    </row>
    <row r="6098" spans="2:12" ht="15.6" thickBot="1">
      <c r="B6098" s="87">
        <v>6</v>
      </c>
      <c r="C6098" s="88" t="s">
        <v>5426</v>
      </c>
      <c r="D6098" s="88"/>
      <c r="E6098" s="88">
        <v>1</v>
      </c>
      <c r="F6098" s="88">
        <v>31</v>
      </c>
      <c r="G6098" s="88">
        <v>179.83</v>
      </c>
      <c r="H6098" s="88">
        <v>2.8119999999999998</v>
      </c>
      <c r="I6098" s="88">
        <v>6.5</v>
      </c>
      <c r="J6098" s="221">
        <v>2827.5889999999999</v>
      </c>
      <c r="K6098" s="222">
        <v>15867.32</v>
      </c>
    </row>
    <row r="6099" spans="2:12">
      <c r="B6099" s="84"/>
    </row>
    <row r="6100" spans="2:12" ht="25.2" thickBot="1">
      <c r="B6100" s="76" t="s">
        <v>483</v>
      </c>
    </row>
    <row r="6101" spans="2:12" ht="30.6" thickBot="1">
      <c r="B6101" s="80" t="s">
        <v>77</v>
      </c>
      <c r="C6101" s="85" t="s">
        <v>484</v>
      </c>
      <c r="D6101" s="85" t="s">
        <v>485</v>
      </c>
      <c r="E6101" s="85" t="s">
        <v>486</v>
      </c>
      <c r="F6101" s="85" t="s">
        <v>488</v>
      </c>
      <c r="G6101" s="85" t="s">
        <v>489</v>
      </c>
      <c r="H6101" s="85" t="s">
        <v>5428</v>
      </c>
      <c r="I6101" s="85" t="s">
        <v>491</v>
      </c>
      <c r="J6101" s="85" t="s">
        <v>492</v>
      </c>
      <c r="K6101" s="85" t="s">
        <v>493</v>
      </c>
      <c r="L6101" s="81" t="s">
        <v>494</v>
      </c>
    </row>
    <row r="6102" spans="2:12" ht="15.6" thickBot="1">
      <c r="B6102" s="82" t="s">
        <v>5206</v>
      </c>
      <c r="C6102" s="86" t="s">
        <v>495</v>
      </c>
      <c r="D6102" s="86">
        <v>12.5</v>
      </c>
      <c r="E6102" s="86">
        <v>0</v>
      </c>
      <c r="F6102" s="86">
        <v>100</v>
      </c>
      <c r="G6102" s="86" t="s">
        <v>497</v>
      </c>
      <c r="H6102" s="86">
        <v>30000</v>
      </c>
      <c r="I6102" s="86" t="s">
        <v>498</v>
      </c>
      <c r="J6102" s="86">
        <v>28</v>
      </c>
      <c r="K6102" s="86">
        <v>18</v>
      </c>
      <c r="L6102" s="83">
        <v>5</v>
      </c>
    </row>
    <row r="6103" spans="2:12" ht="15.6" thickBot="1">
      <c r="B6103" s="87" t="s">
        <v>5331</v>
      </c>
      <c r="C6103" s="88" t="s">
        <v>495</v>
      </c>
      <c r="D6103" s="88">
        <v>12.5</v>
      </c>
      <c r="E6103" s="88">
        <v>0</v>
      </c>
      <c r="F6103" s="88">
        <v>100</v>
      </c>
      <c r="G6103" s="88" t="s">
        <v>497</v>
      </c>
      <c r="H6103" s="88">
        <v>30000</v>
      </c>
      <c r="I6103" s="88" t="s">
        <v>498</v>
      </c>
      <c r="J6103" s="88">
        <v>28</v>
      </c>
      <c r="K6103" s="88">
        <v>18</v>
      </c>
      <c r="L6103" s="89">
        <v>5</v>
      </c>
    </row>
    <row r="6104" spans="2:12">
      <c r="B6104" s="84"/>
    </row>
    <row r="6105" spans="2:12" ht="24.6">
      <c r="B6105" s="76" t="s">
        <v>499</v>
      </c>
    </row>
    <row r="6106" spans="2:12" ht="20.399999999999999">
      <c r="B6106" s="77" t="s">
        <v>5429</v>
      </c>
    </row>
    <row r="6107" spans="2:12" ht="27.6">
      <c r="B6107" s="90" t="s">
        <v>501</v>
      </c>
      <c r="C6107" s="90" t="s">
        <v>502</v>
      </c>
    </row>
    <row r="6108" spans="2:12" ht="41.4">
      <c r="B6108" s="90" t="s">
        <v>503</v>
      </c>
      <c r="C6108" s="90" t="s">
        <v>504</v>
      </c>
    </row>
    <row r="6109" spans="2:12" ht="27.6">
      <c r="B6109" s="90" t="s">
        <v>505</v>
      </c>
      <c r="C6109" s="90" t="s">
        <v>506</v>
      </c>
    </row>
    <row r="6110" spans="2:12" ht="27.6">
      <c r="B6110" s="90" t="s">
        <v>507</v>
      </c>
      <c r="C6110" s="90" t="s">
        <v>508</v>
      </c>
    </row>
    <row r="6111" spans="2:12" ht="27.6">
      <c r="B6111" s="90" t="s">
        <v>509</v>
      </c>
      <c r="C6111" s="90" t="s">
        <v>510</v>
      </c>
    </row>
    <row r="6112" spans="2:12" ht="41.4">
      <c r="B6112" s="90" t="s">
        <v>511</v>
      </c>
      <c r="C6112" s="90" t="s">
        <v>512</v>
      </c>
    </row>
    <row r="6113" spans="2:3">
      <c r="B6113" s="90" t="s">
        <v>513</v>
      </c>
      <c r="C6113" s="90" t="s">
        <v>514</v>
      </c>
    </row>
    <row r="6114" spans="2:3" ht="27.6">
      <c r="B6114" s="90" t="s">
        <v>515</v>
      </c>
      <c r="C6114" s="90" t="s">
        <v>516</v>
      </c>
    </row>
    <row r="6115" spans="2:3" ht="27.6">
      <c r="B6115" s="90" t="s">
        <v>517</v>
      </c>
      <c r="C6115" s="90" t="s">
        <v>518</v>
      </c>
    </row>
    <row r="6116" spans="2:3" ht="27.6">
      <c r="B6116" s="90" t="s">
        <v>519</v>
      </c>
      <c r="C6116" s="90" t="s">
        <v>520</v>
      </c>
    </row>
    <row r="6117" spans="2:3" ht="27.6">
      <c r="B6117" s="90" t="s">
        <v>521</v>
      </c>
      <c r="C6117" s="90" t="s">
        <v>522</v>
      </c>
    </row>
    <row r="6118" spans="2:3" ht="41.4">
      <c r="B6118" s="90" t="s">
        <v>523</v>
      </c>
      <c r="C6118" s="90" t="s">
        <v>524</v>
      </c>
    </row>
    <row r="6119" spans="2:3" ht="27.6">
      <c r="B6119" s="90" t="s">
        <v>525</v>
      </c>
      <c r="C6119" s="90" t="s">
        <v>526</v>
      </c>
    </row>
    <row r="6120" spans="2:3" ht="27.6">
      <c r="B6120" s="90" t="s">
        <v>527</v>
      </c>
      <c r="C6120" s="90" t="s">
        <v>528</v>
      </c>
    </row>
    <row r="6121" spans="2:3" ht="27.6">
      <c r="B6121" s="90" t="s">
        <v>529</v>
      </c>
      <c r="C6121" s="90" t="s">
        <v>530</v>
      </c>
    </row>
    <row r="6122" spans="2:3" ht="27.6">
      <c r="B6122" s="90" t="s">
        <v>531</v>
      </c>
      <c r="C6122" s="90" t="s">
        <v>532</v>
      </c>
    </row>
    <row r="6123" spans="2:3" ht="27.6">
      <c r="B6123" s="90" t="s">
        <v>533</v>
      </c>
      <c r="C6123" s="90" t="s">
        <v>534</v>
      </c>
    </row>
    <row r="6124" spans="2:3" ht="27.6">
      <c r="B6124" s="90" t="s">
        <v>535</v>
      </c>
      <c r="C6124" s="90" t="s">
        <v>536</v>
      </c>
    </row>
    <row r="6125" spans="2:3" ht="41.4">
      <c r="B6125" s="90" t="s">
        <v>537</v>
      </c>
      <c r="C6125" s="90" t="s">
        <v>538</v>
      </c>
    </row>
    <row r="6126" spans="2:3" ht="41.4">
      <c r="B6126" s="90" t="s">
        <v>539</v>
      </c>
      <c r="C6126" s="90" t="s">
        <v>540</v>
      </c>
    </row>
    <row r="6127" spans="2:3" ht="27.6">
      <c r="B6127" s="90" t="s">
        <v>541</v>
      </c>
      <c r="C6127" s="90" t="s">
        <v>542</v>
      </c>
    </row>
    <row r="6128" spans="2:3" ht="27.6">
      <c r="B6128" s="90" t="s">
        <v>543</v>
      </c>
      <c r="C6128" s="90" t="s">
        <v>544</v>
      </c>
    </row>
    <row r="6129" spans="2:3" ht="27.6">
      <c r="B6129" s="90" t="s">
        <v>545</v>
      </c>
      <c r="C6129" s="90" t="s">
        <v>546</v>
      </c>
    </row>
    <row r="6130" spans="2:3" ht="27.6">
      <c r="B6130" s="90" t="s">
        <v>547</v>
      </c>
      <c r="C6130" s="90" t="s">
        <v>548</v>
      </c>
    </row>
    <row r="6131" spans="2:3" ht="27.6">
      <c r="B6131" s="90" t="s">
        <v>549</v>
      </c>
      <c r="C6131" s="90" t="s">
        <v>550</v>
      </c>
    </row>
    <row r="6132" spans="2:3">
      <c r="B6132" s="90" t="s">
        <v>551</v>
      </c>
      <c r="C6132" s="90" t="s">
        <v>552</v>
      </c>
    </row>
    <row r="6133" spans="2:3" ht="41.4">
      <c r="B6133" s="90" t="s">
        <v>553</v>
      </c>
      <c r="C6133" s="90" t="s">
        <v>554</v>
      </c>
    </row>
    <row r="6134" spans="2:3" ht="27.6">
      <c r="B6134" s="90" t="s">
        <v>555</v>
      </c>
      <c r="C6134" s="90" t="s">
        <v>556</v>
      </c>
    </row>
    <row r="6135" spans="2:3" ht="27.6">
      <c r="B6135" s="90" t="s">
        <v>557</v>
      </c>
      <c r="C6135" s="90" t="s">
        <v>558</v>
      </c>
    </row>
    <row r="6136" spans="2:3" ht="27.6">
      <c r="B6136" s="90" t="s">
        <v>559</v>
      </c>
      <c r="C6136" s="90" t="s">
        <v>560</v>
      </c>
    </row>
    <row r="6137" spans="2:3" ht="27.6">
      <c r="B6137" s="90" t="s">
        <v>561</v>
      </c>
      <c r="C6137" s="90" t="s">
        <v>562</v>
      </c>
    </row>
    <row r="6138" spans="2:3" ht="27.6">
      <c r="B6138" s="90" t="s">
        <v>563</v>
      </c>
      <c r="C6138" s="90" t="s">
        <v>564</v>
      </c>
    </row>
    <row r="6139" spans="2:3" ht="27.6">
      <c r="B6139" s="90" t="s">
        <v>565</v>
      </c>
      <c r="C6139" s="90" t="s">
        <v>566</v>
      </c>
    </row>
    <row r="6140" spans="2:3" ht="41.4">
      <c r="B6140" s="90" t="s">
        <v>567</v>
      </c>
      <c r="C6140" s="90" t="s">
        <v>568</v>
      </c>
    </row>
    <row r="6141" spans="2:3" ht="27.6">
      <c r="B6141" s="90" t="s">
        <v>569</v>
      </c>
      <c r="C6141" s="90" t="s">
        <v>570</v>
      </c>
    </row>
    <row r="6142" spans="2:3" ht="27.6">
      <c r="B6142" s="90" t="s">
        <v>571</v>
      </c>
      <c r="C6142" s="90" t="s">
        <v>5430</v>
      </c>
    </row>
    <row r="6143" spans="2:3" ht="27.6">
      <c r="B6143" s="90" t="s">
        <v>573</v>
      </c>
      <c r="C6143" s="90" t="s">
        <v>574</v>
      </c>
    </row>
    <row r="6144" spans="2:3" ht="27.6">
      <c r="B6144" s="90" t="s">
        <v>575</v>
      </c>
      <c r="C6144" s="90" t="s">
        <v>576</v>
      </c>
    </row>
    <row r="6145" spans="2:6" ht="27.6">
      <c r="B6145" s="90" t="s">
        <v>577</v>
      </c>
      <c r="C6145" s="90" t="s">
        <v>578</v>
      </c>
    </row>
    <row r="6146" spans="2:6" ht="41.4">
      <c r="B6146" s="90" t="s">
        <v>579</v>
      </c>
      <c r="C6146" s="90" t="s">
        <v>5431</v>
      </c>
    </row>
    <row r="6147" spans="2:6" ht="41.4">
      <c r="B6147" s="90" t="s">
        <v>5432</v>
      </c>
      <c r="C6147" s="90" t="s">
        <v>5433</v>
      </c>
    </row>
    <row r="6148" spans="2:6" ht="27.6">
      <c r="B6148" s="90" t="s">
        <v>5434</v>
      </c>
      <c r="C6148" s="90" t="s">
        <v>5435</v>
      </c>
    </row>
    <row r="6149" spans="2:6" ht="27.6">
      <c r="B6149" s="90" t="s">
        <v>5436</v>
      </c>
      <c r="C6149" s="90" t="s">
        <v>5437</v>
      </c>
    </row>
    <row r="6150" spans="2:6" ht="27.6">
      <c r="B6150" s="90" t="s">
        <v>5438</v>
      </c>
      <c r="C6150" s="91"/>
    </row>
    <row r="6151" spans="2:6" ht="20.399999999999999">
      <c r="B6151" s="77" t="s">
        <v>5439</v>
      </c>
    </row>
    <row r="6152" spans="2:6" ht="41.4">
      <c r="B6152" s="90" t="s">
        <v>5440</v>
      </c>
      <c r="C6152" s="90" t="s">
        <v>5441</v>
      </c>
    </row>
    <row r="6153" spans="2:6" ht="28.2" thickBot="1">
      <c r="B6153" s="90" t="s">
        <v>5442</v>
      </c>
      <c r="C6153" s="91"/>
    </row>
    <row r="6154" spans="2:6" ht="15.6" thickBot="1">
      <c r="B6154" s="80" t="s">
        <v>584</v>
      </c>
      <c r="C6154" s="85" t="s">
        <v>585</v>
      </c>
      <c r="D6154" s="85" t="s">
        <v>586</v>
      </c>
      <c r="E6154" s="85" t="s">
        <v>587</v>
      </c>
      <c r="F6154" s="81" t="s">
        <v>588</v>
      </c>
    </row>
    <row r="6155" spans="2:6" ht="15.6" thickBot="1">
      <c r="B6155" s="82" t="s">
        <v>589</v>
      </c>
      <c r="C6155" s="86" t="s">
        <v>589</v>
      </c>
      <c r="D6155" s="86" t="s">
        <v>590</v>
      </c>
      <c r="E6155" s="86"/>
      <c r="F6155" s="83"/>
    </row>
    <row r="6156" spans="2:6" ht="15.6" thickBot="1">
      <c r="B6156" s="87"/>
      <c r="C6156" s="88" t="s">
        <v>589</v>
      </c>
      <c r="D6156" s="88" t="s">
        <v>591</v>
      </c>
      <c r="E6156" s="88"/>
      <c r="F6156" s="89" t="s">
        <v>592</v>
      </c>
    </row>
    <row r="6157" spans="2:6" ht="15.6" thickBot="1">
      <c r="B6157" s="82"/>
      <c r="C6157" s="86" t="s">
        <v>589</v>
      </c>
      <c r="D6157" s="86" t="s">
        <v>593</v>
      </c>
      <c r="E6157" s="86"/>
      <c r="F6157" s="83" t="s">
        <v>594</v>
      </c>
    </row>
    <row r="6158" spans="2:6" ht="15.6" thickBot="1">
      <c r="B6158" s="87"/>
      <c r="C6158" s="88" t="s">
        <v>589</v>
      </c>
      <c r="D6158" s="88" t="s">
        <v>595</v>
      </c>
      <c r="E6158" s="88"/>
      <c r="F6158" s="89"/>
    </row>
    <row r="6159" spans="2:6" ht="15.6" thickBot="1">
      <c r="B6159" s="82"/>
      <c r="C6159" s="86" t="s">
        <v>589</v>
      </c>
      <c r="D6159" s="86" t="s">
        <v>596</v>
      </c>
      <c r="E6159" s="86"/>
      <c r="F6159" s="83"/>
    </row>
    <row r="6160" spans="2:6" ht="15.6" thickBot="1">
      <c r="B6160" s="87"/>
      <c r="C6160" s="88" t="s">
        <v>589</v>
      </c>
      <c r="D6160" s="88" t="s">
        <v>597</v>
      </c>
      <c r="E6160" s="88" t="s">
        <v>598</v>
      </c>
      <c r="F6160" s="89"/>
    </row>
    <row r="6161" spans="2:6" ht="15.6" thickBot="1">
      <c r="B6161" s="82"/>
      <c r="C6161" s="86" t="s">
        <v>589</v>
      </c>
      <c r="D6161" s="86" t="s">
        <v>599</v>
      </c>
      <c r="E6161" s="86" t="s">
        <v>598</v>
      </c>
      <c r="F6161" s="83"/>
    </row>
    <row r="6162" spans="2:6" ht="30.6" thickBot="1">
      <c r="B6162" s="87" t="s">
        <v>600</v>
      </c>
      <c r="C6162" s="88" t="s">
        <v>600</v>
      </c>
      <c r="D6162" s="88" t="s">
        <v>597</v>
      </c>
      <c r="E6162" s="88" t="s">
        <v>598</v>
      </c>
      <c r="F6162" s="89"/>
    </row>
    <row r="6163" spans="2:6" ht="15.6" thickBot="1">
      <c r="B6163" s="82"/>
      <c r="C6163" s="86" t="s">
        <v>600</v>
      </c>
      <c r="D6163" s="86" t="s">
        <v>599</v>
      </c>
      <c r="E6163" s="86" t="s">
        <v>598</v>
      </c>
      <c r="F6163" s="83"/>
    </row>
    <row r="6164" spans="2:6" ht="15.6" thickBot="1">
      <c r="B6164" s="87" t="s">
        <v>601</v>
      </c>
      <c r="C6164" s="88" t="s">
        <v>601</v>
      </c>
      <c r="D6164" s="88" t="s">
        <v>591</v>
      </c>
      <c r="E6164" s="88"/>
      <c r="F6164" s="89" t="s">
        <v>592</v>
      </c>
    </row>
    <row r="6165" spans="2:6" ht="15.6" thickBot="1">
      <c r="B6165" s="82"/>
      <c r="C6165" s="86" t="s">
        <v>601</v>
      </c>
      <c r="D6165" s="86" t="s">
        <v>593</v>
      </c>
      <c r="E6165" s="86"/>
      <c r="F6165" s="83" t="s">
        <v>594</v>
      </c>
    </row>
    <row r="6166" spans="2:6" ht="15.6" thickBot="1">
      <c r="B6166" s="87"/>
      <c r="C6166" s="88" t="s">
        <v>601</v>
      </c>
      <c r="D6166" s="88" t="s">
        <v>597</v>
      </c>
      <c r="E6166" s="88" t="s">
        <v>598</v>
      </c>
      <c r="F6166" s="89"/>
    </row>
    <row r="6167" spans="2:6" ht="15.6" thickBot="1">
      <c r="B6167" s="82" t="s">
        <v>602</v>
      </c>
      <c r="C6167" s="86" t="s">
        <v>602</v>
      </c>
      <c r="D6167" s="86" t="s">
        <v>593</v>
      </c>
      <c r="E6167" s="86"/>
      <c r="F6167" s="83" t="s">
        <v>594</v>
      </c>
    </row>
    <row r="6168" spans="2:6" ht="15.6" thickBot="1">
      <c r="B6168" s="87"/>
      <c r="C6168" s="88" t="s">
        <v>602</v>
      </c>
      <c r="D6168" s="88" t="s">
        <v>597</v>
      </c>
      <c r="E6168" s="88" t="s">
        <v>598</v>
      </c>
      <c r="F6168" s="89"/>
    </row>
    <row r="6169" spans="2:6" ht="15.6" thickBot="1">
      <c r="B6169" s="82"/>
      <c r="C6169" s="86" t="s">
        <v>602</v>
      </c>
      <c r="D6169" s="86" t="s">
        <v>599</v>
      </c>
      <c r="E6169" s="86" t="s">
        <v>598</v>
      </c>
      <c r="F6169" s="83"/>
    </row>
    <row r="6170" spans="2:6" ht="30.6" thickBot="1">
      <c r="B6170" s="87" t="s">
        <v>603</v>
      </c>
      <c r="C6170" s="88" t="s">
        <v>603</v>
      </c>
      <c r="D6170" s="88" t="s">
        <v>591</v>
      </c>
      <c r="E6170" s="88"/>
      <c r="F6170" s="89" t="s">
        <v>592</v>
      </c>
    </row>
    <row r="6171" spans="2:6" ht="15.6" thickBot="1">
      <c r="B6171" s="82"/>
      <c r="C6171" s="86" t="s">
        <v>603</v>
      </c>
      <c r="D6171" s="86" t="s">
        <v>593</v>
      </c>
      <c r="E6171" s="86"/>
      <c r="F6171" s="83" t="s">
        <v>594</v>
      </c>
    </row>
    <row r="6172" spans="2:6" ht="15.6" thickBot="1">
      <c r="B6172" s="87"/>
      <c r="C6172" s="88" t="s">
        <v>603</v>
      </c>
      <c r="D6172" s="88" t="s">
        <v>597</v>
      </c>
      <c r="E6172" s="88" t="s">
        <v>598</v>
      </c>
      <c r="F6172" s="89"/>
    </row>
    <row r="6173" spans="2:6" ht="15.6" thickBot="1">
      <c r="B6173" s="82" t="s">
        <v>604</v>
      </c>
      <c r="C6173" s="86" t="s">
        <v>604</v>
      </c>
      <c r="D6173" s="86" t="s">
        <v>605</v>
      </c>
      <c r="E6173" s="86"/>
      <c r="F6173" s="83" t="s">
        <v>606</v>
      </c>
    </row>
    <row r="6174" spans="2:6" ht="15.6" thickBot="1">
      <c r="B6174" s="87"/>
      <c r="C6174" s="88" t="s">
        <v>604</v>
      </c>
      <c r="D6174" s="88" t="s">
        <v>591</v>
      </c>
      <c r="E6174" s="88"/>
      <c r="F6174" s="89" t="s">
        <v>592</v>
      </c>
    </row>
    <row r="6175" spans="2:6" ht="15.6" thickBot="1">
      <c r="B6175" s="82"/>
      <c r="C6175" s="86" t="s">
        <v>604</v>
      </c>
      <c r="D6175" s="86" t="s">
        <v>597</v>
      </c>
      <c r="E6175" s="86" t="s">
        <v>598</v>
      </c>
      <c r="F6175" s="83"/>
    </row>
    <row r="6176" spans="2:6" ht="15.6" thickBot="1">
      <c r="B6176" s="87"/>
      <c r="C6176" s="88" t="s">
        <v>604</v>
      </c>
      <c r="D6176" s="88" t="s">
        <v>599</v>
      </c>
      <c r="E6176" s="88" t="s">
        <v>598</v>
      </c>
      <c r="F6176" s="89"/>
    </row>
    <row r="6177" spans="2:6" ht="30.6" thickBot="1">
      <c r="B6177" s="82" t="s">
        <v>607</v>
      </c>
      <c r="C6177" s="86" t="s">
        <v>607</v>
      </c>
      <c r="D6177" s="86" t="s">
        <v>608</v>
      </c>
      <c r="E6177" s="86"/>
      <c r="F6177" s="83" t="s">
        <v>609</v>
      </c>
    </row>
    <row r="6178" spans="2:6" ht="15.6" thickBot="1">
      <c r="B6178" s="87"/>
      <c r="C6178" s="88" t="s">
        <v>607</v>
      </c>
      <c r="D6178" s="88" t="s">
        <v>597</v>
      </c>
      <c r="E6178" s="88" t="s">
        <v>598</v>
      </c>
      <c r="F6178" s="89"/>
    </row>
    <row r="6179" spans="2:6" ht="30.6" thickBot="1">
      <c r="B6179" s="82" t="s">
        <v>610</v>
      </c>
      <c r="C6179" s="86" t="s">
        <v>610</v>
      </c>
      <c r="D6179" s="86" t="s">
        <v>608</v>
      </c>
      <c r="E6179" s="86"/>
      <c r="F6179" s="83" t="s">
        <v>609</v>
      </c>
    </row>
    <row r="6180" spans="2:6" ht="15.6" thickBot="1">
      <c r="B6180" s="87"/>
      <c r="C6180" s="88" t="s">
        <v>610</v>
      </c>
      <c r="D6180" s="88" t="s">
        <v>597</v>
      </c>
      <c r="E6180" s="88" t="s">
        <v>598</v>
      </c>
      <c r="F6180" s="89"/>
    </row>
    <row r="6181" spans="2:6" ht="15.6" thickBot="1">
      <c r="B6181" s="82" t="s">
        <v>611</v>
      </c>
      <c r="C6181" s="86" t="s">
        <v>611</v>
      </c>
      <c r="D6181" s="86" t="s">
        <v>590</v>
      </c>
      <c r="E6181" s="86"/>
      <c r="F6181" s="83"/>
    </row>
    <row r="6182" spans="2:6" ht="15.6" thickBot="1">
      <c r="B6182" s="87"/>
      <c r="C6182" s="88" t="s">
        <v>611</v>
      </c>
      <c r="D6182" s="88" t="s">
        <v>612</v>
      </c>
      <c r="E6182" s="88"/>
      <c r="F6182" s="89" t="s">
        <v>613</v>
      </c>
    </row>
    <row r="6183" spans="2:6" ht="15.6" thickBot="1">
      <c r="B6183" s="82"/>
      <c r="C6183" s="86" t="s">
        <v>611</v>
      </c>
      <c r="D6183" s="86" t="s">
        <v>597</v>
      </c>
      <c r="E6183" s="86" t="s">
        <v>598</v>
      </c>
      <c r="F6183" s="83"/>
    </row>
    <row r="6184" spans="2:6" ht="15.6" thickBot="1">
      <c r="B6184" s="87" t="s">
        <v>614</v>
      </c>
      <c r="C6184" s="88" t="s">
        <v>614</v>
      </c>
      <c r="D6184" s="88" t="s">
        <v>590</v>
      </c>
      <c r="E6184" s="88">
        <v>3</v>
      </c>
      <c r="F6184" s="89"/>
    </row>
    <row r="6185" spans="2:6" ht="15.6" thickBot="1">
      <c r="B6185" s="82"/>
      <c r="C6185" s="86" t="s">
        <v>614</v>
      </c>
      <c r="D6185" s="86" t="s">
        <v>605</v>
      </c>
      <c r="E6185" s="86"/>
      <c r="F6185" s="83" t="s">
        <v>606</v>
      </c>
    </row>
    <row r="6186" spans="2:6" ht="15.6" thickBot="1">
      <c r="B6186" s="87"/>
      <c r="C6186" s="88" t="s">
        <v>614</v>
      </c>
      <c r="D6186" s="88" t="s">
        <v>597</v>
      </c>
      <c r="E6186" s="88" t="s">
        <v>5443</v>
      </c>
      <c r="F6186" s="89"/>
    </row>
    <row r="6187" spans="2:6" ht="15.6" thickBot="1">
      <c r="B6187" s="82"/>
      <c r="C6187" s="86" t="s">
        <v>614</v>
      </c>
      <c r="D6187" s="86" t="s">
        <v>599</v>
      </c>
      <c r="E6187" s="86" t="s">
        <v>5444</v>
      </c>
      <c r="F6187" s="83"/>
    </row>
    <row r="6188" spans="2:6" ht="15.6" thickBot="1">
      <c r="B6188" s="87" t="s">
        <v>615</v>
      </c>
      <c r="C6188" s="88" t="s">
        <v>615</v>
      </c>
      <c r="D6188" s="88" t="s">
        <v>591</v>
      </c>
      <c r="E6188" s="88"/>
      <c r="F6188" s="89" t="s">
        <v>592</v>
      </c>
    </row>
    <row r="6189" spans="2:6" ht="15.6" thickBot="1">
      <c r="B6189" s="82"/>
      <c r="C6189" s="86" t="s">
        <v>615</v>
      </c>
      <c r="D6189" s="86" t="s">
        <v>616</v>
      </c>
      <c r="E6189" s="86"/>
      <c r="F6189" s="83" t="s">
        <v>617</v>
      </c>
    </row>
    <row r="6190" spans="2:6" ht="15.6" thickBot="1">
      <c r="B6190" s="87"/>
      <c r="C6190" s="88" t="s">
        <v>615</v>
      </c>
      <c r="D6190" s="88" t="s">
        <v>597</v>
      </c>
      <c r="E6190" s="88" t="s">
        <v>598</v>
      </c>
      <c r="F6190" s="89"/>
    </row>
    <row r="6191" spans="2:6" ht="15.6" thickBot="1">
      <c r="B6191" s="82" t="s">
        <v>618</v>
      </c>
      <c r="C6191" s="86" t="s">
        <v>618</v>
      </c>
      <c r="D6191" s="86" t="s">
        <v>590</v>
      </c>
      <c r="E6191" s="86"/>
      <c r="F6191" s="83"/>
    </row>
    <row r="6192" spans="2:6" ht="15.6" thickBot="1">
      <c r="B6192" s="87"/>
      <c r="C6192" s="88" t="s">
        <v>618</v>
      </c>
      <c r="D6192" s="88" t="s">
        <v>612</v>
      </c>
      <c r="E6192" s="88">
        <v>1400</v>
      </c>
      <c r="F6192" s="89" t="s">
        <v>613</v>
      </c>
    </row>
    <row r="6193" spans="2:6" ht="15.6" thickBot="1">
      <c r="B6193" s="82"/>
      <c r="C6193" s="86" t="s">
        <v>618</v>
      </c>
      <c r="D6193" s="86" t="s">
        <v>597</v>
      </c>
      <c r="E6193" s="86" t="s">
        <v>5445</v>
      </c>
      <c r="F6193" s="83"/>
    </row>
    <row r="6194" spans="2:6" ht="15.6" thickBot="1">
      <c r="B6194" s="87"/>
      <c r="C6194" s="88" t="s">
        <v>618</v>
      </c>
      <c r="D6194" s="88" t="s">
        <v>599</v>
      </c>
      <c r="E6194" s="88" t="s">
        <v>5446</v>
      </c>
      <c r="F6194" s="89"/>
    </row>
    <row r="6195" spans="2:6" ht="30.6" thickBot="1">
      <c r="B6195" s="82" t="s">
        <v>619</v>
      </c>
      <c r="C6195" s="86" t="s">
        <v>619</v>
      </c>
      <c r="D6195" s="86" t="s">
        <v>591</v>
      </c>
      <c r="E6195" s="86"/>
      <c r="F6195" s="83" t="s">
        <v>592</v>
      </c>
    </row>
    <row r="6196" spans="2:6" ht="15.6" thickBot="1">
      <c r="B6196" s="87"/>
      <c r="C6196" s="88" t="s">
        <v>619</v>
      </c>
      <c r="D6196" s="88" t="s">
        <v>593</v>
      </c>
      <c r="E6196" s="88"/>
      <c r="F6196" s="89" t="s">
        <v>594</v>
      </c>
    </row>
    <row r="6197" spans="2:6" ht="15.6" thickBot="1">
      <c r="B6197" s="82"/>
      <c r="C6197" s="86" t="s">
        <v>619</v>
      </c>
      <c r="D6197" s="86" t="s">
        <v>597</v>
      </c>
      <c r="E6197" s="86" t="s">
        <v>598</v>
      </c>
      <c r="F6197" s="83"/>
    </row>
    <row r="6198" spans="2:6" ht="15.6" thickBot="1">
      <c r="B6198" s="87"/>
      <c r="C6198" s="88" t="s">
        <v>619</v>
      </c>
      <c r="D6198" s="88" t="s">
        <v>599</v>
      </c>
      <c r="E6198" s="88" t="s">
        <v>598</v>
      </c>
      <c r="F6198" s="89"/>
    </row>
    <row r="6199" spans="2:6" ht="15.6" thickBot="1">
      <c r="B6199" s="82" t="s">
        <v>620</v>
      </c>
      <c r="C6199" s="86" t="s">
        <v>620</v>
      </c>
      <c r="D6199" s="86" t="s">
        <v>590</v>
      </c>
      <c r="E6199" s="86"/>
      <c r="F6199" s="83"/>
    </row>
    <row r="6200" spans="2:6" ht="15.6" thickBot="1">
      <c r="B6200" s="87"/>
      <c r="C6200" s="88" t="s">
        <v>620</v>
      </c>
      <c r="D6200" s="88" t="s">
        <v>608</v>
      </c>
      <c r="E6200" s="88"/>
      <c r="F6200" s="89" t="s">
        <v>609</v>
      </c>
    </row>
    <row r="6201" spans="2:6" ht="15.6" thickBot="1">
      <c r="B6201" s="82"/>
      <c r="C6201" s="86" t="s">
        <v>620</v>
      </c>
      <c r="D6201" s="86" t="s">
        <v>597</v>
      </c>
      <c r="E6201" s="86" t="s">
        <v>598</v>
      </c>
      <c r="F6201" s="83"/>
    </row>
    <row r="6202" spans="2:6" ht="15.6" thickBot="1">
      <c r="B6202" s="87"/>
      <c r="C6202" s="88" t="s">
        <v>620</v>
      </c>
      <c r="D6202" s="88" t="s">
        <v>599</v>
      </c>
      <c r="E6202" s="88" t="s">
        <v>598</v>
      </c>
      <c r="F6202" s="89"/>
    </row>
    <row r="6203" spans="2:6" ht="15.6" thickBot="1">
      <c r="B6203" s="82"/>
      <c r="C6203" s="86" t="s">
        <v>620</v>
      </c>
      <c r="D6203" s="86" t="s">
        <v>621</v>
      </c>
      <c r="E6203" s="86"/>
      <c r="F6203" s="83"/>
    </row>
    <row r="6204" spans="2:6" ht="30.6" thickBot="1">
      <c r="B6204" s="87" t="s">
        <v>622</v>
      </c>
      <c r="C6204" s="88" t="s">
        <v>622</v>
      </c>
      <c r="D6204" s="88" t="s">
        <v>590</v>
      </c>
      <c r="E6204" s="88"/>
      <c r="F6204" s="89"/>
    </row>
    <row r="6205" spans="2:6" ht="15.6" thickBot="1">
      <c r="B6205" s="82"/>
      <c r="C6205" s="86" t="s">
        <v>622</v>
      </c>
      <c r="D6205" s="86" t="s">
        <v>608</v>
      </c>
      <c r="E6205" s="86"/>
      <c r="F6205" s="83" t="s">
        <v>609</v>
      </c>
    </row>
    <row r="6206" spans="2:6" ht="15.6" thickBot="1">
      <c r="B6206" s="87"/>
      <c r="C6206" s="88" t="s">
        <v>622</v>
      </c>
      <c r="D6206" s="88" t="s">
        <v>597</v>
      </c>
      <c r="E6206" s="88" t="s">
        <v>598</v>
      </c>
      <c r="F6206" s="89"/>
    </row>
    <row r="6207" spans="2:6" ht="15.6" thickBot="1">
      <c r="B6207" s="82"/>
      <c r="C6207" s="86" t="s">
        <v>622</v>
      </c>
      <c r="D6207" s="86" t="s">
        <v>599</v>
      </c>
      <c r="E6207" s="86" t="s">
        <v>598</v>
      </c>
      <c r="F6207" s="83"/>
    </row>
    <row r="6208" spans="2:6" ht="15.6" thickBot="1">
      <c r="B6208" s="87" t="s">
        <v>623</v>
      </c>
      <c r="C6208" s="88" t="s">
        <v>623</v>
      </c>
      <c r="D6208" s="88" t="s">
        <v>597</v>
      </c>
      <c r="E6208" s="88" t="s">
        <v>598</v>
      </c>
      <c r="F6208" s="89"/>
    </row>
    <row r="6209" spans="2:6" ht="15.6" thickBot="1">
      <c r="B6209" s="82" t="s">
        <v>636</v>
      </c>
      <c r="C6209" s="86" t="s">
        <v>636</v>
      </c>
      <c r="D6209" s="86" t="s">
        <v>591</v>
      </c>
      <c r="E6209" s="86"/>
      <c r="F6209" s="83" t="s">
        <v>592</v>
      </c>
    </row>
    <row r="6210" spans="2:6" ht="15.6" thickBot="1">
      <c r="B6210" s="87"/>
      <c r="C6210" s="88" t="s">
        <v>636</v>
      </c>
      <c r="D6210" s="88" t="s">
        <v>597</v>
      </c>
      <c r="E6210" s="88" t="s">
        <v>598</v>
      </c>
      <c r="F6210" s="89"/>
    </row>
    <row r="6211" spans="2:6" ht="15.6" thickBot="1">
      <c r="B6211" s="82"/>
      <c r="C6211" s="86" t="s">
        <v>636</v>
      </c>
      <c r="D6211" s="86" t="s">
        <v>599</v>
      </c>
      <c r="E6211" s="86" t="s">
        <v>598</v>
      </c>
      <c r="F6211" s="83"/>
    </row>
    <row r="6212" spans="2:6" ht="15.6" thickBot="1">
      <c r="B6212" s="87" t="s">
        <v>625</v>
      </c>
      <c r="C6212" s="88" t="s">
        <v>625</v>
      </c>
      <c r="D6212" s="88" t="s">
        <v>605</v>
      </c>
      <c r="E6212" s="88">
        <v>1500</v>
      </c>
      <c r="F6212" s="89" t="s">
        <v>606</v>
      </c>
    </row>
    <row r="6213" spans="2:6" ht="15.6" thickBot="1">
      <c r="B6213" s="82"/>
      <c r="C6213" s="86" t="s">
        <v>625</v>
      </c>
      <c r="D6213" s="86" t="s">
        <v>626</v>
      </c>
      <c r="E6213" s="86">
        <v>60000</v>
      </c>
      <c r="F6213" s="83" t="s">
        <v>627</v>
      </c>
    </row>
    <row r="6214" spans="2:6" ht="15.6" thickBot="1">
      <c r="B6214" s="87"/>
      <c r="C6214" s="88" t="s">
        <v>625</v>
      </c>
      <c r="D6214" s="88" t="s">
        <v>597</v>
      </c>
      <c r="E6214" s="88" t="s">
        <v>598</v>
      </c>
      <c r="F6214" s="89"/>
    </row>
    <row r="6215" spans="2:6" ht="15.6" thickBot="1">
      <c r="B6215" s="82"/>
      <c r="C6215" s="86" t="s">
        <v>625</v>
      </c>
      <c r="D6215" s="86" t="s">
        <v>599</v>
      </c>
      <c r="E6215" s="86" t="s">
        <v>598</v>
      </c>
      <c r="F6215" s="83"/>
    </row>
    <row r="6216" spans="2:6" ht="15.6" thickBot="1">
      <c r="B6216" s="87" t="s">
        <v>628</v>
      </c>
      <c r="C6216" s="88" t="s">
        <v>628</v>
      </c>
      <c r="D6216" s="88" t="s">
        <v>608</v>
      </c>
      <c r="E6216" s="88">
        <v>3000000</v>
      </c>
      <c r="F6216" s="89" t="s">
        <v>609</v>
      </c>
    </row>
    <row r="6217" spans="2:6" ht="15.6" thickBot="1">
      <c r="B6217" s="82"/>
      <c r="C6217" s="86" t="s">
        <v>628</v>
      </c>
      <c r="D6217" s="86" t="s">
        <v>629</v>
      </c>
      <c r="E6217" s="86">
        <v>160</v>
      </c>
      <c r="F6217" s="83" t="s">
        <v>617</v>
      </c>
    </row>
    <row r="6218" spans="2:6" ht="15.6" thickBot="1">
      <c r="B6218" s="87"/>
      <c r="C6218" s="88" t="s">
        <v>628</v>
      </c>
      <c r="D6218" s="88" t="s">
        <v>630</v>
      </c>
      <c r="E6218" s="88"/>
      <c r="F6218" s="89" t="s">
        <v>617</v>
      </c>
    </row>
    <row r="6219" spans="2:6" ht="15.6" thickBot="1">
      <c r="B6219" s="82"/>
      <c r="C6219" s="86" t="s">
        <v>628</v>
      </c>
      <c r="D6219" s="86" t="s">
        <v>631</v>
      </c>
      <c r="E6219" s="86"/>
      <c r="F6219" s="83" t="s">
        <v>617</v>
      </c>
    </row>
    <row r="6220" spans="2:6" ht="30.6" thickBot="1">
      <c r="B6220" s="87"/>
      <c r="C6220" s="88" t="s">
        <v>628</v>
      </c>
      <c r="D6220" s="88" t="s">
        <v>632</v>
      </c>
      <c r="E6220" s="88">
        <v>600000</v>
      </c>
      <c r="F6220" s="89" t="s">
        <v>609</v>
      </c>
    </row>
    <row r="6221" spans="2:6" ht="15.6" thickBot="1">
      <c r="B6221" s="82"/>
      <c r="C6221" s="86" t="s">
        <v>628</v>
      </c>
      <c r="D6221" s="86" t="s">
        <v>633</v>
      </c>
      <c r="E6221" s="86">
        <v>400000</v>
      </c>
      <c r="F6221" s="83" t="s">
        <v>609</v>
      </c>
    </row>
    <row r="6222" spans="2:6" ht="15.6" thickBot="1">
      <c r="B6222" s="87"/>
      <c r="C6222" s="88" t="s">
        <v>628</v>
      </c>
      <c r="D6222" s="88" t="s">
        <v>597</v>
      </c>
      <c r="E6222" s="88" t="s">
        <v>598</v>
      </c>
      <c r="F6222" s="89"/>
    </row>
    <row r="6223" spans="2:6" ht="15.6" thickBot="1">
      <c r="B6223" s="82" t="s">
        <v>634</v>
      </c>
      <c r="C6223" s="86" t="s">
        <v>634</v>
      </c>
      <c r="D6223" s="86" t="s">
        <v>597</v>
      </c>
      <c r="E6223" s="86" t="s">
        <v>598</v>
      </c>
      <c r="F6223" s="83"/>
    </row>
    <row r="6224" spans="2:6" ht="30.6" thickBot="1">
      <c r="B6224" s="87" t="s">
        <v>635</v>
      </c>
      <c r="C6224" s="88" t="s">
        <v>635</v>
      </c>
      <c r="D6224" s="88" t="s">
        <v>597</v>
      </c>
      <c r="E6224" s="88" t="s">
        <v>598</v>
      </c>
      <c r="F6224" s="89"/>
    </row>
    <row r="6225" spans="2:6" ht="15.6" thickBot="1">
      <c r="B6225" s="82" t="s">
        <v>5447</v>
      </c>
      <c r="C6225" s="86" t="s">
        <v>5447</v>
      </c>
      <c r="D6225" s="86" t="s">
        <v>591</v>
      </c>
      <c r="E6225" s="86"/>
      <c r="F6225" s="83" t="s">
        <v>592</v>
      </c>
    </row>
    <row r="6226" spans="2:6" ht="15.6" thickBot="1">
      <c r="B6226" s="87"/>
      <c r="C6226" s="88" t="s">
        <v>5447</v>
      </c>
      <c r="D6226" s="88" t="s">
        <v>616</v>
      </c>
      <c r="E6226" s="88"/>
      <c r="F6226" s="89" t="s">
        <v>617</v>
      </c>
    </row>
    <row r="6227" spans="2:6" ht="15.6" thickBot="1">
      <c r="B6227" s="82" t="s">
        <v>5448</v>
      </c>
      <c r="C6227" s="86" t="s">
        <v>5448</v>
      </c>
      <c r="D6227" s="86" t="s">
        <v>591</v>
      </c>
      <c r="E6227" s="86"/>
      <c r="F6227" s="83" t="s">
        <v>592</v>
      </c>
    </row>
    <row r="6228" spans="2:6" ht="15.6" thickBot="1">
      <c r="B6228" s="87" t="s">
        <v>5449</v>
      </c>
      <c r="C6228" s="88" t="s">
        <v>5449</v>
      </c>
      <c r="D6228" s="88" t="s">
        <v>591</v>
      </c>
      <c r="E6228" s="88"/>
      <c r="F6228" s="89" t="s">
        <v>592</v>
      </c>
    </row>
    <row r="6229" spans="2:6">
      <c r="B6229" s="84"/>
    </row>
    <row r="6230" spans="2:6" ht="21" thickBot="1">
      <c r="B6230" s="77" t="s">
        <v>5450</v>
      </c>
    </row>
    <row r="6231" spans="2:6" ht="30.6" thickBot="1">
      <c r="B6231" s="80" t="s">
        <v>5451</v>
      </c>
      <c r="C6231" s="81" t="s">
        <v>5452</v>
      </c>
    </row>
    <row r="6232" spans="2:6" ht="15.6" thickBot="1">
      <c r="B6232" s="82">
        <v>1000</v>
      </c>
      <c r="C6232" s="83">
        <v>10</v>
      </c>
    </row>
    <row r="6233" spans="2:6" ht="15.6" thickBot="1">
      <c r="B6233" s="87">
        <v>2500</v>
      </c>
      <c r="C6233" s="89">
        <v>100</v>
      </c>
    </row>
    <row r="6234" spans="2:6" ht="15.6" thickBot="1">
      <c r="B6234" s="82">
        <v>5000</v>
      </c>
      <c r="C6234" s="83">
        <v>500</v>
      </c>
    </row>
    <row r="6235" spans="2:6">
      <c r="B6235" s="84"/>
    </row>
    <row r="6236" spans="2:6" ht="19.2">
      <c r="B6236" s="79" t="s">
        <v>5453</v>
      </c>
    </row>
    <row r="6237" spans="2:6" ht="41.4">
      <c r="B6237" s="90" t="s">
        <v>5454</v>
      </c>
      <c r="C6237" s="90" t="s">
        <v>5455</v>
      </c>
    </row>
    <row r="6238" spans="2:6" ht="27.6">
      <c r="B6238" s="90" t="s">
        <v>5456</v>
      </c>
      <c r="C6238" s="91"/>
    </row>
    <row r="6239" spans="2:6" ht="19.2">
      <c r="B6239" s="79" t="s">
        <v>5457</v>
      </c>
    </row>
    <row r="6240" spans="2:6" ht="41.4">
      <c r="B6240" s="90" t="s">
        <v>5458</v>
      </c>
      <c r="C6240" s="90" t="s">
        <v>5459</v>
      </c>
    </row>
    <row r="6241" spans="2:3" ht="41.4">
      <c r="B6241" s="90" t="s">
        <v>5460</v>
      </c>
      <c r="C6241" s="90" t="s">
        <v>5461</v>
      </c>
    </row>
    <row r="6242" spans="2:3" ht="20.399999999999999">
      <c r="B6242" s="77" t="s">
        <v>5462</v>
      </c>
    </row>
    <row r="6243" spans="2:3" ht="19.2">
      <c r="B6243" s="79" t="s">
        <v>5463</v>
      </c>
    </row>
    <row r="6244" spans="2:3" ht="41.4">
      <c r="B6244" s="90" t="s">
        <v>5464</v>
      </c>
      <c r="C6244" s="90" t="s">
        <v>5465</v>
      </c>
    </row>
    <row r="6245" spans="2:3" ht="41.4">
      <c r="B6245" s="90" t="s">
        <v>5466</v>
      </c>
      <c r="C6245" s="90" t="s">
        <v>5467</v>
      </c>
    </row>
    <row r="6246" spans="2:3" ht="19.2">
      <c r="B6246" s="79" t="s">
        <v>5468</v>
      </c>
    </row>
    <row r="6247" spans="2:3" ht="41.4">
      <c r="B6247" s="90" t="s">
        <v>5464</v>
      </c>
      <c r="C6247" s="90" t="s">
        <v>5465</v>
      </c>
    </row>
    <row r="6248" spans="2:3" ht="41.4">
      <c r="B6248" s="90" t="s">
        <v>5466</v>
      </c>
      <c r="C6248" s="90" t="s">
        <v>5469</v>
      </c>
    </row>
    <row r="6249" spans="2:3" ht="20.399999999999999">
      <c r="B6249" s="77" t="s">
        <v>5470</v>
      </c>
    </row>
    <row r="6250" spans="2:3" ht="41.4">
      <c r="B6250" s="90" t="s">
        <v>5471</v>
      </c>
      <c r="C6250" s="90" t="s">
        <v>5472</v>
      </c>
    </row>
    <row r="6251" spans="2:3" ht="27.6">
      <c r="B6251" s="90" t="s">
        <v>5473</v>
      </c>
      <c r="C6251" s="90" t="s">
        <v>5474</v>
      </c>
    </row>
    <row r="6252" spans="2:3" ht="41.4">
      <c r="B6252" s="90" t="s">
        <v>5475</v>
      </c>
      <c r="C6252" s="90" t="s">
        <v>5476</v>
      </c>
    </row>
    <row r="6253" spans="2:3" ht="19.8" thickBot="1">
      <c r="B6253" s="79" t="s">
        <v>5477</v>
      </c>
    </row>
    <row r="6254" spans="2:3" ht="30.6" thickBot="1">
      <c r="B6254" s="225" t="s">
        <v>5477</v>
      </c>
    </row>
    <row r="6255" spans="2:3" ht="15.6" thickBot="1">
      <c r="B6255" s="226" t="s">
        <v>5478</v>
      </c>
    </row>
    <row r="6256" spans="2:3" ht="15.6" thickBot="1">
      <c r="B6256" s="227" t="s">
        <v>5479</v>
      </c>
    </row>
    <row r="6257" spans="2:3" ht="15.6" thickBot="1">
      <c r="B6257" s="226" t="s">
        <v>5480</v>
      </c>
    </row>
    <row r="6258" spans="2:3" ht="15.6" thickBot="1">
      <c r="B6258" s="227" t="s">
        <v>5481</v>
      </c>
    </row>
    <row r="6259" spans="2:3" ht="15.6" thickBot="1">
      <c r="B6259" s="226" t="s">
        <v>5482</v>
      </c>
    </row>
    <row r="6260" spans="2:3" ht="15.6" thickBot="1">
      <c r="B6260" s="227" t="s">
        <v>5483</v>
      </c>
    </row>
    <row r="6261" spans="2:3">
      <c r="B6261" s="84"/>
    </row>
    <row r="6262" spans="2:3" ht="19.8" thickBot="1">
      <c r="B6262" s="79" t="s">
        <v>5484</v>
      </c>
    </row>
    <row r="6263" spans="2:3" ht="30.6" thickBot="1">
      <c r="B6263" s="225" t="s">
        <v>5484</v>
      </c>
    </row>
    <row r="6264" spans="2:3" ht="15.6" thickBot="1">
      <c r="B6264" s="226" t="s">
        <v>5485</v>
      </c>
    </row>
    <row r="6265" spans="2:3" ht="15.6" thickBot="1">
      <c r="B6265" s="227" t="s">
        <v>5486</v>
      </c>
    </row>
    <row r="6266" spans="2:3" ht="15.6" thickBot="1">
      <c r="B6266" s="226" t="s">
        <v>5487</v>
      </c>
    </row>
    <row r="6267" spans="2:3" ht="15.6" thickBot="1">
      <c r="B6267" s="227" t="s">
        <v>5481</v>
      </c>
    </row>
    <row r="6268" spans="2:3" ht="15.6" thickBot="1">
      <c r="B6268" s="226" t="s">
        <v>5482</v>
      </c>
    </row>
    <row r="6269" spans="2:3" ht="15.6" thickBot="1">
      <c r="B6269" s="227" t="s">
        <v>5488</v>
      </c>
    </row>
    <row r="6270" spans="2:3">
      <c r="B6270" s="84"/>
    </row>
    <row r="6271" spans="2:3" ht="21" thickBot="1">
      <c r="B6271" s="77" t="s">
        <v>5489</v>
      </c>
    </row>
    <row r="6272" spans="2:3" ht="30.6" thickBot="1">
      <c r="B6272" s="80" t="s">
        <v>5451</v>
      </c>
      <c r="C6272" s="81" t="s">
        <v>5452</v>
      </c>
    </row>
    <row r="6273" spans="2:3" ht="15.6" thickBot="1">
      <c r="B6273" s="82">
        <v>1000</v>
      </c>
      <c r="C6273" s="83">
        <v>10</v>
      </c>
    </row>
    <row r="6274" spans="2:3" ht="15.6" thickBot="1">
      <c r="B6274" s="87">
        <v>2500</v>
      </c>
      <c r="C6274" s="89">
        <v>100</v>
      </c>
    </row>
    <row r="6275" spans="2:3" ht="15.6" thickBot="1">
      <c r="B6275" s="82">
        <v>5000</v>
      </c>
      <c r="C6275" s="83">
        <v>500</v>
      </c>
    </row>
    <row r="6276" spans="2:3">
      <c r="B6276" s="84"/>
    </row>
    <row r="6277" spans="2:3" ht="19.2">
      <c r="B6277" s="79" t="s">
        <v>5490</v>
      </c>
    </row>
    <row r="6278" spans="2:3" ht="55.2">
      <c r="B6278" s="90" t="s">
        <v>5472</v>
      </c>
      <c r="C6278" s="90" t="s">
        <v>5473</v>
      </c>
    </row>
    <row r="6279" spans="2:3" ht="41.4">
      <c r="B6279" s="90" t="s">
        <v>5474</v>
      </c>
      <c r="C6279" s="90" t="s">
        <v>5475</v>
      </c>
    </row>
    <row r="6280" spans="2:3" ht="55.2">
      <c r="B6280" s="90" t="s">
        <v>5476</v>
      </c>
      <c r="C6280" s="91"/>
    </row>
    <row r="6281" spans="2:3" ht="19.8" thickBot="1">
      <c r="B6281" s="79" t="s">
        <v>5477</v>
      </c>
    </row>
    <row r="6282" spans="2:3" ht="30.6" thickBot="1">
      <c r="B6282" s="225" t="s">
        <v>5477</v>
      </c>
    </row>
    <row r="6283" spans="2:3" ht="15.6" thickBot="1">
      <c r="B6283" s="226" t="s">
        <v>5478</v>
      </c>
    </row>
    <row r="6284" spans="2:3" ht="15.6" thickBot="1">
      <c r="B6284" s="227" t="s">
        <v>5479</v>
      </c>
    </row>
    <row r="6285" spans="2:3" ht="15.6" thickBot="1">
      <c r="B6285" s="226" t="s">
        <v>5480</v>
      </c>
    </row>
    <row r="6286" spans="2:3" ht="15.6" thickBot="1">
      <c r="B6286" s="227" t="s">
        <v>5481</v>
      </c>
    </row>
    <row r="6287" spans="2:3" ht="15.6" thickBot="1">
      <c r="B6287" s="226" t="s">
        <v>5482</v>
      </c>
    </row>
    <row r="6288" spans="2:3" ht="15.6" thickBot="1">
      <c r="B6288" s="227" t="s">
        <v>5483</v>
      </c>
    </row>
    <row r="6289" spans="2:3">
      <c r="B6289" s="84"/>
    </row>
    <row r="6290" spans="2:3" ht="19.8" thickBot="1">
      <c r="B6290" s="79" t="s">
        <v>5484</v>
      </c>
    </row>
    <row r="6291" spans="2:3" ht="30.6" thickBot="1">
      <c r="B6291" s="225" t="s">
        <v>5477</v>
      </c>
    </row>
    <row r="6292" spans="2:3" ht="15.6" thickBot="1">
      <c r="B6292" s="226" t="s">
        <v>5485</v>
      </c>
    </row>
    <row r="6293" spans="2:3" ht="15.6" thickBot="1">
      <c r="B6293" s="227" t="s">
        <v>5486</v>
      </c>
    </row>
    <row r="6294" spans="2:3" ht="15.6" thickBot="1">
      <c r="B6294" s="226" t="s">
        <v>5487</v>
      </c>
    </row>
    <row r="6295" spans="2:3" ht="15.6" thickBot="1">
      <c r="B6295" s="227" t="s">
        <v>5481</v>
      </c>
    </row>
    <row r="6296" spans="2:3" ht="15.6" thickBot="1">
      <c r="B6296" s="226" t="s">
        <v>5482</v>
      </c>
    </row>
    <row r="6297" spans="2:3" ht="15.6" thickBot="1">
      <c r="B6297" s="227" t="s">
        <v>5488</v>
      </c>
    </row>
    <row r="6298" spans="2:3">
      <c r="B6298" s="84"/>
    </row>
    <row r="6299" spans="2:3" ht="19.2">
      <c r="B6299" s="79" t="s">
        <v>5457</v>
      </c>
    </row>
    <row r="6300" spans="2:3" ht="41.4">
      <c r="B6300" s="90" t="s">
        <v>5458</v>
      </c>
      <c r="C6300" s="90" t="s">
        <v>5459</v>
      </c>
    </row>
    <row r="6301" spans="2:3" ht="41.4">
      <c r="B6301" s="90" t="s">
        <v>5460</v>
      </c>
      <c r="C6301" s="90" t="s">
        <v>5461</v>
      </c>
    </row>
    <row r="6302" spans="2:3" ht="20.399999999999999">
      <c r="B6302" s="77" t="s">
        <v>5462</v>
      </c>
    </row>
    <row r="6303" spans="2:3" ht="19.2">
      <c r="B6303" s="79" t="s">
        <v>5463</v>
      </c>
    </row>
    <row r="6304" spans="2:3" ht="41.4">
      <c r="B6304" s="90" t="s">
        <v>5464</v>
      </c>
      <c r="C6304" s="90" t="s">
        <v>5465</v>
      </c>
    </row>
    <row r="6305" spans="2:3" ht="41.4">
      <c r="B6305" s="90" t="s">
        <v>5466</v>
      </c>
      <c r="C6305" s="90" t="s">
        <v>5467</v>
      </c>
    </row>
    <row r="6306" spans="2:3" ht="19.2">
      <c r="B6306" s="79" t="s">
        <v>5468</v>
      </c>
    </row>
    <row r="6307" spans="2:3" ht="41.4">
      <c r="B6307" s="90" t="s">
        <v>5464</v>
      </c>
      <c r="C6307" s="90" t="s">
        <v>5465</v>
      </c>
    </row>
    <row r="6308" spans="2:3" ht="41.4">
      <c r="B6308" s="90" t="s">
        <v>5466</v>
      </c>
      <c r="C6308" s="90" t="s">
        <v>5469</v>
      </c>
    </row>
    <row r="6309" spans="2:3">
      <c r="B6309" s="73"/>
    </row>
  </sheetData>
  <hyperlinks>
    <hyperlink ref="A1" location="Index" display="Back to Index" xr:uid="{00000000-0004-0000-1C00-000000000000}"/>
  </hyperlink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dimension ref="A1:H1"/>
  <sheetViews>
    <sheetView showGridLines="0" showRowColHeaders="0" topLeftCell="A13" zoomScaleNormal="100" workbookViewId="0"/>
  </sheetViews>
  <sheetFormatPr defaultRowHeight="15"/>
  <sheetData>
    <row r="1" spans="1:8">
      <c r="A1" s="50" t="s">
        <v>5781</v>
      </c>
      <c r="H1" s="50"/>
    </row>
  </sheetData>
  <hyperlinks>
    <hyperlink ref="A1" location="Index" display="Back to Index" xr:uid="{00000000-0004-0000-1D00-000000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5"/>
  <dimension ref="A1:H1183"/>
  <sheetViews>
    <sheetView showRowColHeaders="0" tabSelected="1" zoomScale="83" workbookViewId="0"/>
  </sheetViews>
  <sheetFormatPr defaultRowHeight="14.4"/>
  <cols>
    <col min="1" max="3" width="38.59765625" style="387" customWidth="1"/>
    <col min="4" max="4" width="14" style="387" bestFit="1" customWidth="1"/>
    <col min="5" max="5" width="44" style="387" bestFit="1" customWidth="1"/>
    <col min="6" max="258" width="9" style="387"/>
    <col min="259" max="259" width="17.296875" style="387" bestFit="1" customWidth="1"/>
    <col min="260" max="260" width="9" style="387"/>
    <col min="261" max="261" width="44" style="387" bestFit="1" customWidth="1"/>
    <col min="262" max="514" width="9" style="387"/>
    <col min="515" max="515" width="17.296875" style="387" bestFit="1" customWidth="1"/>
    <col min="516" max="516" width="9" style="387"/>
    <col min="517" max="517" width="44" style="387" bestFit="1" customWidth="1"/>
    <col min="518" max="770" width="9" style="387"/>
    <col min="771" max="771" width="17.296875" style="387" bestFit="1" customWidth="1"/>
    <col min="772" max="772" width="9" style="387"/>
    <col min="773" max="773" width="44" style="387" bestFit="1" customWidth="1"/>
    <col min="774" max="1026" width="9" style="387"/>
    <col min="1027" max="1027" width="17.296875" style="387" bestFit="1" customWidth="1"/>
    <col min="1028" max="1028" width="9" style="387"/>
    <col min="1029" max="1029" width="44" style="387" bestFit="1" customWidth="1"/>
    <col min="1030" max="1282" width="9" style="387"/>
    <col min="1283" max="1283" width="17.296875" style="387" bestFit="1" customWidth="1"/>
    <col min="1284" max="1284" width="9" style="387"/>
    <col min="1285" max="1285" width="44" style="387" bestFit="1" customWidth="1"/>
    <col min="1286" max="1538" width="9" style="387"/>
    <col min="1539" max="1539" width="17.296875" style="387" bestFit="1" customWidth="1"/>
    <col min="1540" max="1540" width="9" style="387"/>
    <col min="1541" max="1541" width="44" style="387" bestFit="1" customWidth="1"/>
    <col min="1542" max="1794" width="9" style="387"/>
    <col min="1795" max="1795" width="17.296875" style="387" bestFit="1" customWidth="1"/>
    <col min="1796" max="1796" width="9" style="387"/>
    <col min="1797" max="1797" width="44" style="387" bestFit="1" customWidth="1"/>
    <col min="1798" max="2050" width="9" style="387"/>
    <col min="2051" max="2051" width="17.296875" style="387" bestFit="1" customWidth="1"/>
    <col min="2052" max="2052" width="9" style="387"/>
    <col min="2053" max="2053" width="44" style="387" bestFit="1" customWidth="1"/>
    <col min="2054" max="2306" width="9" style="387"/>
    <col min="2307" max="2307" width="17.296875" style="387" bestFit="1" customWidth="1"/>
    <col min="2308" max="2308" width="9" style="387"/>
    <col min="2309" max="2309" width="44" style="387" bestFit="1" customWidth="1"/>
    <col min="2310" max="2562" width="9" style="387"/>
    <col min="2563" max="2563" width="17.296875" style="387" bestFit="1" customWidth="1"/>
    <col min="2564" max="2564" width="9" style="387"/>
    <col min="2565" max="2565" width="44" style="387" bestFit="1" customWidth="1"/>
    <col min="2566" max="2818" width="9" style="387"/>
    <col min="2819" max="2819" width="17.296875" style="387" bestFit="1" customWidth="1"/>
    <col min="2820" max="2820" width="9" style="387"/>
    <col min="2821" max="2821" width="44" style="387" bestFit="1" customWidth="1"/>
    <col min="2822" max="3074" width="9" style="387"/>
    <col min="3075" max="3075" width="17.296875" style="387" bestFit="1" customWidth="1"/>
    <col min="3076" max="3076" width="9" style="387"/>
    <col min="3077" max="3077" width="44" style="387" bestFit="1" customWidth="1"/>
    <col min="3078" max="3330" width="9" style="387"/>
    <col min="3331" max="3331" width="17.296875" style="387" bestFit="1" customWidth="1"/>
    <col min="3332" max="3332" width="9" style="387"/>
    <col min="3333" max="3333" width="44" style="387" bestFit="1" customWidth="1"/>
    <col min="3334" max="3586" width="9" style="387"/>
    <col min="3587" max="3587" width="17.296875" style="387" bestFit="1" customWidth="1"/>
    <col min="3588" max="3588" width="9" style="387"/>
    <col min="3589" max="3589" width="44" style="387" bestFit="1" customWidth="1"/>
    <col min="3590" max="3842" width="9" style="387"/>
    <col min="3843" max="3843" width="17.296875" style="387" bestFit="1" customWidth="1"/>
    <col min="3844" max="3844" width="9" style="387"/>
    <col min="3845" max="3845" width="44" style="387" bestFit="1" customWidth="1"/>
    <col min="3846" max="4098" width="9" style="387"/>
    <col min="4099" max="4099" width="17.296875" style="387" bestFit="1" customWidth="1"/>
    <col min="4100" max="4100" width="9" style="387"/>
    <col min="4101" max="4101" width="44" style="387" bestFit="1" customWidth="1"/>
    <col min="4102" max="4354" width="9" style="387"/>
    <col min="4355" max="4355" width="17.296875" style="387" bestFit="1" customWidth="1"/>
    <col min="4356" max="4356" width="9" style="387"/>
    <col min="4357" max="4357" width="44" style="387" bestFit="1" customWidth="1"/>
    <col min="4358" max="4610" width="9" style="387"/>
    <col min="4611" max="4611" width="17.296875" style="387" bestFit="1" customWidth="1"/>
    <col min="4612" max="4612" width="9" style="387"/>
    <col min="4613" max="4613" width="44" style="387" bestFit="1" customWidth="1"/>
    <col min="4614" max="4866" width="9" style="387"/>
    <col min="4867" max="4867" width="17.296875" style="387" bestFit="1" customWidth="1"/>
    <col min="4868" max="4868" width="9" style="387"/>
    <col min="4869" max="4869" width="44" style="387" bestFit="1" customWidth="1"/>
    <col min="4870" max="5122" width="9" style="387"/>
    <col min="5123" max="5123" width="17.296875" style="387" bestFit="1" customWidth="1"/>
    <col min="5124" max="5124" width="9" style="387"/>
    <col min="5125" max="5125" width="44" style="387" bestFit="1" customWidth="1"/>
    <col min="5126" max="5378" width="9" style="387"/>
    <col min="5379" max="5379" width="17.296875" style="387" bestFit="1" customWidth="1"/>
    <col min="5380" max="5380" width="9" style="387"/>
    <col min="5381" max="5381" width="44" style="387" bestFit="1" customWidth="1"/>
    <col min="5382" max="5634" width="9" style="387"/>
    <col min="5635" max="5635" width="17.296875" style="387" bestFit="1" customWidth="1"/>
    <col min="5636" max="5636" width="9" style="387"/>
    <col min="5637" max="5637" width="44" style="387" bestFit="1" customWidth="1"/>
    <col min="5638" max="5890" width="9" style="387"/>
    <col min="5891" max="5891" width="17.296875" style="387" bestFit="1" customWidth="1"/>
    <col min="5892" max="5892" width="9" style="387"/>
    <col min="5893" max="5893" width="44" style="387" bestFit="1" customWidth="1"/>
    <col min="5894" max="6146" width="9" style="387"/>
    <col min="6147" max="6147" width="17.296875" style="387" bestFit="1" customWidth="1"/>
    <col min="6148" max="6148" width="9" style="387"/>
    <col min="6149" max="6149" width="44" style="387" bestFit="1" customWidth="1"/>
    <col min="6150" max="6402" width="9" style="387"/>
    <col min="6403" max="6403" width="17.296875" style="387" bestFit="1" customWidth="1"/>
    <col min="6404" max="6404" width="9" style="387"/>
    <col min="6405" max="6405" width="44" style="387" bestFit="1" customWidth="1"/>
    <col min="6406" max="6658" width="9" style="387"/>
    <col min="6659" max="6659" width="17.296875" style="387" bestFit="1" customWidth="1"/>
    <col min="6660" max="6660" width="9" style="387"/>
    <col min="6661" max="6661" width="44" style="387" bestFit="1" customWidth="1"/>
    <col min="6662" max="6914" width="9" style="387"/>
    <col min="6915" max="6915" width="17.296875" style="387" bestFit="1" customWidth="1"/>
    <col min="6916" max="6916" width="9" style="387"/>
    <col min="6917" max="6917" width="44" style="387" bestFit="1" customWidth="1"/>
    <col min="6918" max="7170" width="9" style="387"/>
    <col min="7171" max="7171" width="17.296875" style="387" bestFit="1" customWidth="1"/>
    <col min="7172" max="7172" width="9" style="387"/>
    <col min="7173" max="7173" width="44" style="387" bestFit="1" customWidth="1"/>
    <col min="7174" max="7426" width="9" style="387"/>
    <col min="7427" max="7427" width="17.296875" style="387" bestFit="1" customWidth="1"/>
    <col min="7428" max="7428" width="9" style="387"/>
    <col min="7429" max="7429" width="44" style="387" bestFit="1" customWidth="1"/>
    <col min="7430" max="7682" width="9" style="387"/>
    <col min="7683" max="7683" width="17.296875" style="387" bestFit="1" customWidth="1"/>
    <col min="7684" max="7684" width="9" style="387"/>
    <col min="7685" max="7685" width="44" style="387" bestFit="1" customWidth="1"/>
    <col min="7686" max="7938" width="9" style="387"/>
    <col min="7939" max="7939" width="17.296875" style="387" bestFit="1" customWidth="1"/>
    <col min="7940" max="7940" width="9" style="387"/>
    <col min="7941" max="7941" width="44" style="387" bestFit="1" customWidth="1"/>
    <col min="7942" max="8194" width="9" style="387"/>
    <col min="8195" max="8195" width="17.296875" style="387" bestFit="1" customWidth="1"/>
    <col min="8196" max="8196" width="9" style="387"/>
    <col min="8197" max="8197" width="44" style="387" bestFit="1" customWidth="1"/>
    <col min="8198" max="8450" width="9" style="387"/>
    <col min="8451" max="8451" width="17.296875" style="387" bestFit="1" customWidth="1"/>
    <col min="8452" max="8452" width="9" style="387"/>
    <col min="8453" max="8453" width="44" style="387" bestFit="1" customWidth="1"/>
    <col min="8454" max="8706" width="9" style="387"/>
    <col min="8707" max="8707" width="17.296875" style="387" bestFit="1" customWidth="1"/>
    <col min="8708" max="8708" width="9" style="387"/>
    <col min="8709" max="8709" width="44" style="387" bestFit="1" customWidth="1"/>
    <col min="8710" max="8962" width="9" style="387"/>
    <col min="8963" max="8963" width="17.296875" style="387" bestFit="1" customWidth="1"/>
    <col min="8964" max="8964" width="9" style="387"/>
    <col min="8965" max="8965" width="44" style="387" bestFit="1" customWidth="1"/>
    <col min="8966" max="9218" width="9" style="387"/>
    <col min="9219" max="9219" width="17.296875" style="387" bestFit="1" customWidth="1"/>
    <col min="9220" max="9220" width="9" style="387"/>
    <col min="9221" max="9221" width="44" style="387" bestFit="1" customWidth="1"/>
    <col min="9222" max="9474" width="9" style="387"/>
    <col min="9475" max="9475" width="17.296875" style="387" bestFit="1" customWidth="1"/>
    <col min="9476" max="9476" width="9" style="387"/>
    <col min="9477" max="9477" width="44" style="387" bestFit="1" customWidth="1"/>
    <col min="9478" max="9730" width="9" style="387"/>
    <col min="9731" max="9731" width="17.296875" style="387" bestFit="1" customWidth="1"/>
    <col min="9732" max="9732" width="9" style="387"/>
    <col min="9733" max="9733" width="44" style="387" bestFit="1" customWidth="1"/>
    <col min="9734" max="9986" width="9" style="387"/>
    <col min="9987" max="9987" width="17.296875" style="387" bestFit="1" customWidth="1"/>
    <col min="9988" max="9988" width="9" style="387"/>
    <col min="9989" max="9989" width="44" style="387" bestFit="1" customWidth="1"/>
    <col min="9990" max="10242" width="9" style="387"/>
    <col min="10243" max="10243" width="17.296875" style="387" bestFit="1" customWidth="1"/>
    <col min="10244" max="10244" width="9" style="387"/>
    <col min="10245" max="10245" width="44" style="387" bestFit="1" customWidth="1"/>
    <col min="10246" max="10498" width="9" style="387"/>
    <col min="10499" max="10499" width="17.296875" style="387" bestFit="1" customWidth="1"/>
    <col min="10500" max="10500" width="9" style="387"/>
    <col min="10501" max="10501" width="44" style="387" bestFit="1" customWidth="1"/>
    <col min="10502" max="10754" width="9" style="387"/>
    <col min="10755" max="10755" width="17.296875" style="387" bestFit="1" customWidth="1"/>
    <col min="10756" max="10756" width="9" style="387"/>
    <col min="10757" max="10757" width="44" style="387" bestFit="1" customWidth="1"/>
    <col min="10758" max="11010" width="9" style="387"/>
    <col min="11011" max="11011" width="17.296875" style="387" bestFit="1" customWidth="1"/>
    <col min="11012" max="11012" width="9" style="387"/>
    <col min="11013" max="11013" width="44" style="387" bestFit="1" customWidth="1"/>
    <col min="11014" max="11266" width="9" style="387"/>
    <col min="11267" max="11267" width="17.296875" style="387" bestFit="1" customWidth="1"/>
    <col min="11268" max="11268" width="9" style="387"/>
    <col min="11269" max="11269" width="44" style="387" bestFit="1" customWidth="1"/>
    <col min="11270" max="11522" width="9" style="387"/>
    <col min="11523" max="11523" width="17.296875" style="387" bestFit="1" customWidth="1"/>
    <col min="11524" max="11524" width="9" style="387"/>
    <col min="11525" max="11525" width="44" style="387" bestFit="1" customWidth="1"/>
    <col min="11526" max="11778" width="9" style="387"/>
    <col min="11779" max="11779" width="17.296875" style="387" bestFit="1" customWidth="1"/>
    <col min="11780" max="11780" width="9" style="387"/>
    <col min="11781" max="11781" width="44" style="387" bestFit="1" customWidth="1"/>
    <col min="11782" max="12034" width="9" style="387"/>
    <col min="12035" max="12035" width="17.296875" style="387" bestFit="1" customWidth="1"/>
    <col min="12036" max="12036" width="9" style="387"/>
    <col min="12037" max="12037" width="44" style="387" bestFit="1" customWidth="1"/>
    <col min="12038" max="12290" width="9" style="387"/>
    <col min="12291" max="12291" width="17.296875" style="387" bestFit="1" customWidth="1"/>
    <col min="12292" max="12292" width="9" style="387"/>
    <col min="12293" max="12293" width="44" style="387" bestFit="1" customWidth="1"/>
    <col min="12294" max="12546" width="9" style="387"/>
    <col min="12547" max="12547" width="17.296875" style="387" bestFit="1" customWidth="1"/>
    <col min="12548" max="12548" width="9" style="387"/>
    <col min="12549" max="12549" width="44" style="387" bestFit="1" customWidth="1"/>
    <col min="12550" max="12802" width="9" style="387"/>
    <col min="12803" max="12803" width="17.296875" style="387" bestFit="1" customWidth="1"/>
    <col min="12804" max="12804" width="9" style="387"/>
    <col min="12805" max="12805" width="44" style="387" bestFit="1" customWidth="1"/>
    <col min="12806" max="13058" width="9" style="387"/>
    <col min="13059" max="13059" width="17.296875" style="387" bestFit="1" customWidth="1"/>
    <col min="13060" max="13060" width="9" style="387"/>
    <col min="13061" max="13061" width="44" style="387" bestFit="1" customWidth="1"/>
    <col min="13062" max="13314" width="9" style="387"/>
    <col min="13315" max="13315" width="17.296875" style="387" bestFit="1" customWidth="1"/>
    <col min="13316" max="13316" width="9" style="387"/>
    <col min="13317" max="13317" width="44" style="387" bestFit="1" customWidth="1"/>
    <col min="13318" max="13570" width="9" style="387"/>
    <col min="13571" max="13571" width="17.296875" style="387" bestFit="1" customWidth="1"/>
    <col min="13572" max="13572" width="9" style="387"/>
    <col min="13573" max="13573" width="44" style="387" bestFit="1" customWidth="1"/>
    <col min="13574" max="13826" width="9" style="387"/>
    <col min="13827" max="13827" width="17.296875" style="387" bestFit="1" customWidth="1"/>
    <col min="13828" max="13828" width="9" style="387"/>
    <col min="13829" max="13829" width="44" style="387" bestFit="1" customWidth="1"/>
    <col min="13830" max="14082" width="9" style="387"/>
    <col min="14083" max="14083" width="17.296875" style="387" bestFit="1" customWidth="1"/>
    <col min="14084" max="14084" width="9" style="387"/>
    <col min="14085" max="14085" width="44" style="387" bestFit="1" customWidth="1"/>
    <col min="14086" max="14338" width="9" style="387"/>
    <col min="14339" max="14339" width="17.296875" style="387" bestFit="1" customWidth="1"/>
    <col min="14340" max="14340" width="9" style="387"/>
    <col min="14341" max="14341" width="44" style="387" bestFit="1" customWidth="1"/>
    <col min="14342" max="14594" width="9" style="387"/>
    <col min="14595" max="14595" width="17.296875" style="387" bestFit="1" customWidth="1"/>
    <col min="14596" max="14596" width="9" style="387"/>
    <col min="14597" max="14597" width="44" style="387" bestFit="1" customWidth="1"/>
    <col min="14598" max="14850" width="9" style="387"/>
    <col min="14851" max="14851" width="17.296875" style="387" bestFit="1" customWidth="1"/>
    <col min="14852" max="14852" width="9" style="387"/>
    <col min="14853" max="14853" width="44" style="387" bestFit="1" customWidth="1"/>
    <col min="14854" max="15106" width="9" style="387"/>
    <col min="15107" max="15107" width="17.296875" style="387" bestFit="1" customWidth="1"/>
    <col min="15108" max="15108" width="9" style="387"/>
    <col min="15109" max="15109" width="44" style="387" bestFit="1" customWidth="1"/>
    <col min="15110" max="15362" width="9" style="387"/>
    <col min="15363" max="15363" width="17.296875" style="387" bestFit="1" customWidth="1"/>
    <col min="15364" max="15364" width="9" style="387"/>
    <col min="15365" max="15365" width="44" style="387" bestFit="1" customWidth="1"/>
    <col min="15366" max="15618" width="9" style="387"/>
    <col min="15619" max="15619" width="17.296875" style="387" bestFit="1" customWidth="1"/>
    <col min="15620" max="15620" width="9" style="387"/>
    <col min="15621" max="15621" width="44" style="387" bestFit="1" customWidth="1"/>
    <col min="15622" max="15874" width="9" style="387"/>
    <col min="15875" max="15875" width="17.296875" style="387" bestFit="1" customWidth="1"/>
    <col min="15876" max="15876" width="9" style="387"/>
    <col min="15877" max="15877" width="44" style="387" bestFit="1" customWidth="1"/>
    <col min="15878" max="16130" width="9" style="387"/>
    <col min="16131" max="16131" width="17.296875" style="387" bestFit="1" customWidth="1"/>
    <col min="16132" max="16132" width="9" style="387"/>
    <col min="16133" max="16133" width="44" style="387" bestFit="1" customWidth="1"/>
    <col min="16134" max="16384" width="9" style="387"/>
  </cols>
  <sheetData>
    <row r="1" spans="1:8">
      <c r="A1" s="50" t="s">
        <v>5781</v>
      </c>
      <c r="H1" s="50"/>
    </row>
    <row r="3" spans="1:8">
      <c r="A3" s="387" t="s">
        <v>621</v>
      </c>
      <c r="C3" s="387" t="s">
        <v>5801</v>
      </c>
      <c r="D3" s="387" t="s">
        <v>5802</v>
      </c>
      <c r="E3" s="387" t="s">
        <v>77</v>
      </c>
    </row>
    <row r="4" spans="1:8">
      <c r="A4" s="387" t="s">
        <v>5803</v>
      </c>
      <c r="B4" s="387" t="str">
        <f>IF(EXACT(C4,C3),"…",D4)</f>
        <v>1/H</v>
      </c>
      <c r="C4" s="387" t="s">
        <v>5804</v>
      </c>
      <c r="D4" s="387" t="s">
        <v>5804</v>
      </c>
      <c r="E4" s="387" t="s">
        <v>5805</v>
      </c>
    </row>
    <row r="5" spans="1:8">
      <c r="A5" s="387" t="s">
        <v>5803</v>
      </c>
      <c r="B5" s="387" t="str">
        <f>IF(EXACT(C5,C4),"…",D5)</f>
        <v>1/degC</v>
      </c>
      <c r="C5" s="387" t="s">
        <v>5806</v>
      </c>
      <c r="D5" s="387" t="s">
        <v>5807</v>
      </c>
      <c r="E5" s="387" t="s">
        <v>5808</v>
      </c>
    </row>
    <row r="6" spans="1:8">
      <c r="A6" s="387" t="s">
        <v>5803</v>
      </c>
      <c r="B6" s="387" t="str">
        <f t="shared" ref="B6:B69" si="0">IF(EXACT(C6,C5),"…",D6)</f>
        <v>…</v>
      </c>
      <c r="C6" s="387" t="s">
        <v>5806</v>
      </c>
      <c r="D6" s="387" t="s">
        <v>5809</v>
      </c>
      <c r="E6" s="387" t="s">
        <v>5810</v>
      </c>
    </row>
    <row r="7" spans="1:8">
      <c r="A7" s="387" t="s">
        <v>5803</v>
      </c>
      <c r="B7" s="387" t="str">
        <f t="shared" si="0"/>
        <v>…</v>
      </c>
      <c r="C7" s="387" t="s">
        <v>5806</v>
      </c>
      <c r="D7" s="387" t="s">
        <v>5811</v>
      </c>
      <c r="E7" s="387" t="s">
        <v>5812</v>
      </c>
    </row>
    <row r="8" spans="1:8">
      <c r="A8" s="387" t="s">
        <v>5803</v>
      </c>
      <c r="B8" s="387" t="str">
        <f t="shared" si="0"/>
        <v>…</v>
      </c>
      <c r="C8" s="387" t="s">
        <v>5806</v>
      </c>
      <c r="D8" s="387" t="s">
        <v>5806</v>
      </c>
      <c r="E8" s="387" t="s">
        <v>5813</v>
      </c>
    </row>
    <row r="9" spans="1:8">
      <c r="A9" s="387" t="s">
        <v>5803</v>
      </c>
      <c r="B9" s="387" t="str">
        <f t="shared" si="0"/>
        <v>…</v>
      </c>
      <c r="C9" s="387" t="s">
        <v>5806</v>
      </c>
      <c r="D9" s="387" t="s">
        <v>5814</v>
      </c>
      <c r="E9" s="387" t="s">
        <v>5815</v>
      </c>
    </row>
    <row r="10" spans="1:8">
      <c r="A10" s="387" t="s">
        <v>5803</v>
      </c>
      <c r="B10" s="387" t="str">
        <f t="shared" si="0"/>
        <v>…</v>
      </c>
      <c r="C10" s="387" t="s">
        <v>5806</v>
      </c>
      <c r="D10" s="387" t="s">
        <v>5816</v>
      </c>
      <c r="E10" s="387" t="s">
        <v>5817</v>
      </c>
    </row>
    <row r="11" spans="1:8">
      <c r="A11" s="387" t="s">
        <v>5803</v>
      </c>
      <c r="B11" s="387" t="str">
        <f t="shared" si="0"/>
        <v>…</v>
      </c>
      <c r="C11" s="387" t="s">
        <v>5806</v>
      </c>
      <c r="D11" s="387" t="s">
        <v>5818</v>
      </c>
      <c r="E11" s="387" t="s">
        <v>5819</v>
      </c>
    </row>
    <row r="12" spans="1:8">
      <c r="A12" s="387" t="s">
        <v>5803</v>
      </c>
      <c r="B12" s="387" t="str">
        <f t="shared" si="0"/>
        <v>…</v>
      </c>
      <c r="C12" s="387" t="s">
        <v>5806</v>
      </c>
      <c r="D12" s="387" t="s">
        <v>5820</v>
      </c>
      <c r="E12" s="387" t="s">
        <v>5821</v>
      </c>
    </row>
    <row r="13" spans="1:8">
      <c r="A13" s="387" t="s">
        <v>5803</v>
      </c>
      <c r="B13" s="387" t="str">
        <f t="shared" si="0"/>
        <v>…</v>
      </c>
      <c r="C13" s="387" t="s">
        <v>5806</v>
      </c>
      <c r="D13" s="387" t="s">
        <v>5822</v>
      </c>
      <c r="E13" s="387" t="s">
        <v>5823</v>
      </c>
    </row>
    <row r="14" spans="1:8">
      <c r="A14" s="387" t="s">
        <v>5803</v>
      </c>
      <c r="B14" s="387" t="str">
        <f>IF(EXACT(C14,C13),"…",D14)</f>
        <v>1/g</v>
      </c>
      <c r="C14" s="387" t="s">
        <v>5824</v>
      </c>
      <c r="D14" s="387" t="s">
        <v>5825</v>
      </c>
      <c r="E14" s="387" t="s">
        <v>5826</v>
      </c>
    </row>
    <row r="15" spans="1:8">
      <c r="A15" s="387" t="s">
        <v>5803</v>
      </c>
      <c r="B15" s="387" t="str">
        <f t="shared" si="0"/>
        <v>…</v>
      </c>
      <c r="C15" s="387" t="s">
        <v>5824</v>
      </c>
      <c r="D15" s="387" t="s">
        <v>5824</v>
      </c>
      <c r="E15" s="387" t="s">
        <v>5827</v>
      </c>
    </row>
    <row r="16" spans="1:8">
      <c r="A16" s="387" t="s">
        <v>5803</v>
      </c>
      <c r="B16" s="387" t="str">
        <f t="shared" si="0"/>
        <v>…</v>
      </c>
      <c r="C16" s="387" t="s">
        <v>5824</v>
      </c>
      <c r="D16" s="387" t="s">
        <v>5828</v>
      </c>
      <c r="E16" s="387" t="s">
        <v>5829</v>
      </c>
    </row>
    <row r="17" spans="1:5">
      <c r="A17" s="387" t="s">
        <v>5803</v>
      </c>
      <c r="B17" s="387" t="str">
        <f t="shared" si="0"/>
        <v>1/angstrom</v>
      </c>
      <c r="C17" s="387" t="s">
        <v>5830</v>
      </c>
      <c r="D17" s="387" t="s">
        <v>5831</v>
      </c>
      <c r="E17" s="387" t="s">
        <v>5832</v>
      </c>
    </row>
    <row r="18" spans="1:5">
      <c r="A18" s="387" t="s">
        <v>5803</v>
      </c>
      <c r="B18" s="387" t="str">
        <f t="shared" si="0"/>
        <v>…</v>
      </c>
      <c r="C18" s="387" t="s">
        <v>5830</v>
      </c>
      <c r="D18" s="387" t="s">
        <v>5833</v>
      </c>
      <c r="E18" s="387" t="s">
        <v>5834</v>
      </c>
    </row>
    <row r="19" spans="1:5">
      <c r="A19" s="387" t="s">
        <v>5803</v>
      </c>
      <c r="B19" s="387" t="str">
        <f t="shared" si="0"/>
        <v>…</v>
      </c>
      <c r="C19" s="387" t="s">
        <v>5830</v>
      </c>
      <c r="D19" s="387" t="s">
        <v>5835</v>
      </c>
      <c r="E19" s="387" t="s">
        <v>5836</v>
      </c>
    </row>
    <row r="20" spans="1:5">
      <c r="A20" s="387" t="s">
        <v>5803</v>
      </c>
      <c r="B20" s="387" t="str">
        <f t="shared" si="0"/>
        <v>…</v>
      </c>
      <c r="C20" s="387" t="s">
        <v>5830</v>
      </c>
      <c r="D20" s="387" t="s">
        <v>5837</v>
      </c>
      <c r="E20" s="387" t="s">
        <v>5838</v>
      </c>
    </row>
    <row r="21" spans="1:5">
      <c r="A21" s="387" t="s">
        <v>5803</v>
      </c>
      <c r="B21" s="387" t="str">
        <f t="shared" si="0"/>
        <v>…</v>
      </c>
      <c r="C21" s="387" t="s">
        <v>5830</v>
      </c>
      <c r="D21" s="387" t="s">
        <v>5830</v>
      </c>
      <c r="E21" s="387" t="s">
        <v>5839</v>
      </c>
    </row>
    <row r="22" spans="1:5">
      <c r="A22" s="387" t="s">
        <v>5803</v>
      </c>
      <c r="B22" s="387" t="str">
        <f t="shared" si="0"/>
        <v>…</v>
      </c>
      <c r="C22" s="387" t="s">
        <v>5830</v>
      </c>
      <c r="D22" s="387" t="s">
        <v>5840</v>
      </c>
      <c r="E22" s="387" t="s">
        <v>5841</v>
      </c>
    </row>
    <row r="23" spans="1:5">
      <c r="A23" s="387" t="s">
        <v>5803</v>
      </c>
      <c r="B23" s="387" t="str">
        <f t="shared" si="0"/>
        <v>…</v>
      </c>
      <c r="C23" s="387" t="s">
        <v>5830</v>
      </c>
      <c r="D23" s="387" t="s">
        <v>5842</v>
      </c>
      <c r="E23" s="387" t="s">
        <v>5843</v>
      </c>
    </row>
    <row r="24" spans="1:5">
      <c r="A24" s="387" t="s">
        <v>5803</v>
      </c>
      <c r="B24" s="387" t="str">
        <f t="shared" si="0"/>
        <v>…</v>
      </c>
      <c r="C24" s="387" t="s">
        <v>5830</v>
      </c>
      <c r="D24" s="387" t="s">
        <v>5844</v>
      </c>
      <c r="E24" s="387" t="s">
        <v>5845</v>
      </c>
    </row>
    <row r="25" spans="1:5">
      <c r="A25" s="387" t="s">
        <v>5803</v>
      </c>
      <c r="B25" s="387" t="str">
        <f t="shared" si="0"/>
        <v>…</v>
      </c>
      <c r="C25" s="387" t="s">
        <v>5830</v>
      </c>
      <c r="D25" s="387" t="s">
        <v>5846</v>
      </c>
      <c r="E25" s="387" t="s">
        <v>5847</v>
      </c>
    </row>
    <row r="26" spans="1:5">
      <c r="A26" s="387" t="s">
        <v>5803</v>
      </c>
      <c r="B26" s="387" t="str">
        <f t="shared" si="0"/>
        <v>…</v>
      </c>
      <c r="C26" s="387" t="s">
        <v>5830</v>
      </c>
      <c r="D26" s="387" t="s">
        <v>5848</v>
      </c>
      <c r="E26" s="387" t="s">
        <v>5849</v>
      </c>
    </row>
    <row r="27" spans="1:5">
      <c r="A27" s="387" t="s">
        <v>5803</v>
      </c>
      <c r="B27" s="387" t="str">
        <f t="shared" si="0"/>
        <v>…</v>
      </c>
      <c r="C27" s="387" t="s">
        <v>5830</v>
      </c>
      <c r="D27" s="387" t="s">
        <v>5850</v>
      </c>
      <c r="E27" s="387" t="s">
        <v>5851</v>
      </c>
    </row>
    <row r="28" spans="1:5">
      <c r="A28" s="387" t="s">
        <v>5803</v>
      </c>
      <c r="B28" s="387" t="str">
        <f t="shared" si="0"/>
        <v>…</v>
      </c>
      <c r="C28" s="387" t="s">
        <v>5830</v>
      </c>
      <c r="D28" s="387" t="s">
        <v>5852</v>
      </c>
      <c r="E28" s="387" t="s">
        <v>5853</v>
      </c>
    </row>
    <row r="29" spans="1:5">
      <c r="A29" s="387" t="s">
        <v>5803</v>
      </c>
      <c r="B29" s="387" t="str">
        <f t="shared" si="0"/>
        <v>…</v>
      </c>
      <c r="C29" s="387" t="s">
        <v>5830</v>
      </c>
      <c r="D29" s="387" t="s">
        <v>5854</v>
      </c>
      <c r="E29" s="387" t="s">
        <v>5855</v>
      </c>
    </row>
    <row r="30" spans="1:5">
      <c r="A30" s="387" t="s">
        <v>5803</v>
      </c>
      <c r="B30" s="387" t="str">
        <f t="shared" si="0"/>
        <v>…</v>
      </c>
      <c r="C30" s="387" t="s">
        <v>5830</v>
      </c>
      <c r="D30" s="387" t="s">
        <v>5856</v>
      </c>
      <c r="E30" s="387" t="s">
        <v>5857</v>
      </c>
    </row>
    <row r="31" spans="1:5">
      <c r="A31" s="387" t="s">
        <v>5803</v>
      </c>
      <c r="B31" s="387" t="str">
        <f t="shared" si="0"/>
        <v>…</v>
      </c>
      <c r="C31" s="387" t="s">
        <v>5830</v>
      </c>
      <c r="D31" s="387" t="s">
        <v>5858</v>
      </c>
      <c r="E31" s="387" t="s">
        <v>5851</v>
      </c>
    </row>
    <row r="32" spans="1:5">
      <c r="A32" s="387" t="s">
        <v>5803</v>
      </c>
      <c r="B32" s="387" t="str">
        <f t="shared" si="0"/>
        <v>1/ft2</v>
      </c>
      <c r="C32" s="387" t="s">
        <v>5859</v>
      </c>
      <c r="D32" s="387" t="s">
        <v>5860</v>
      </c>
      <c r="E32" s="387" t="s">
        <v>5861</v>
      </c>
    </row>
    <row r="33" spans="1:5">
      <c r="A33" s="387" t="s">
        <v>5803</v>
      </c>
      <c r="B33" s="387" t="str">
        <f t="shared" si="0"/>
        <v>…</v>
      </c>
      <c r="C33" s="387" t="s">
        <v>5859</v>
      </c>
      <c r="D33" s="387" t="s">
        <v>5862</v>
      </c>
      <c r="E33" s="387" t="s">
        <v>5863</v>
      </c>
    </row>
    <row r="34" spans="1:5">
      <c r="A34" s="387" t="s">
        <v>5803</v>
      </c>
      <c r="B34" s="387" t="str">
        <f t="shared" si="0"/>
        <v>…</v>
      </c>
      <c r="C34" s="387" t="s">
        <v>5859</v>
      </c>
      <c r="D34" s="387" t="s">
        <v>5859</v>
      </c>
      <c r="E34" s="387" t="s">
        <v>5864</v>
      </c>
    </row>
    <row r="35" spans="1:5">
      <c r="A35" s="387" t="s">
        <v>5803</v>
      </c>
      <c r="B35" s="387" t="str">
        <f t="shared" si="0"/>
        <v>…</v>
      </c>
      <c r="C35" s="387" t="s">
        <v>5859</v>
      </c>
      <c r="D35" s="387" t="s">
        <v>5865</v>
      </c>
      <c r="E35" s="387" t="s">
        <v>5866</v>
      </c>
    </row>
    <row r="36" spans="1:5">
      <c r="A36" s="387" t="s">
        <v>5803</v>
      </c>
      <c r="B36" s="387" t="str">
        <f t="shared" si="0"/>
        <v>…</v>
      </c>
      <c r="C36" s="387" t="s">
        <v>5859</v>
      </c>
      <c r="D36" s="387" t="s">
        <v>5867</v>
      </c>
      <c r="E36" s="387" t="s">
        <v>5868</v>
      </c>
    </row>
    <row r="37" spans="1:5">
      <c r="A37" s="387" t="s">
        <v>5803</v>
      </c>
      <c r="B37" s="387" t="str">
        <f t="shared" si="0"/>
        <v>…</v>
      </c>
      <c r="C37" s="387" t="s">
        <v>5859</v>
      </c>
      <c r="D37" s="387" t="s">
        <v>5869</v>
      </c>
      <c r="E37" s="387" t="s">
        <v>5870</v>
      </c>
    </row>
    <row r="38" spans="1:5">
      <c r="A38" s="387" t="s">
        <v>5803</v>
      </c>
      <c r="B38" s="387" t="str">
        <f t="shared" si="0"/>
        <v>…</v>
      </c>
      <c r="C38" s="387" t="s">
        <v>5859</v>
      </c>
      <c r="D38" s="387" t="s">
        <v>5871</v>
      </c>
      <c r="E38" s="387" t="s">
        <v>5872</v>
      </c>
    </row>
    <row r="39" spans="1:5">
      <c r="A39" s="387" t="s">
        <v>5803</v>
      </c>
      <c r="B39" s="387" t="str">
        <f t="shared" si="0"/>
        <v>…</v>
      </c>
      <c r="C39" s="387" t="s">
        <v>5859</v>
      </c>
      <c r="D39" s="387" t="s">
        <v>5873</v>
      </c>
      <c r="E39" s="387" t="s">
        <v>5874</v>
      </c>
    </row>
    <row r="40" spans="1:5">
      <c r="A40" s="387" t="s">
        <v>5803</v>
      </c>
      <c r="B40" s="387" t="str">
        <f t="shared" si="0"/>
        <v>…</v>
      </c>
      <c r="C40" s="387" t="s">
        <v>5859</v>
      </c>
      <c r="D40" s="387" t="s">
        <v>5875</v>
      </c>
      <c r="E40" s="387" t="s">
        <v>5876</v>
      </c>
    </row>
    <row r="41" spans="1:5">
      <c r="A41" s="387" t="s">
        <v>5803</v>
      </c>
      <c r="B41" s="387" t="str">
        <f t="shared" si="0"/>
        <v>…</v>
      </c>
      <c r="C41" s="387" t="s">
        <v>5859</v>
      </c>
      <c r="D41" s="387" t="s">
        <v>5877</v>
      </c>
      <c r="E41" s="387" t="s">
        <v>5878</v>
      </c>
    </row>
    <row r="42" spans="1:5">
      <c r="A42" s="387" t="s">
        <v>5803</v>
      </c>
      <c r="B42" s="387" t="str">
        <f t="shared" si="0"/>
        <v>…</v>
      </c>
      <c r="C42" s="387" t="s">
        <v>5859</v>
      </c>
      <c r="D42" s="387" t="s">
        <v>5879</v>
      </c>
      <c r="E42" s="387" t="s">
        <v>5880</v>
      </c>
    </row>
    <row r="43" spans="1:5">
      <c r="A43" s="387" t="s">
        <v>5803</v>
      </c>
      <c r="B43" s="387" t="str">
        <f t="shared" si="0"/>
        <v>…</v>
      </c>
      <c r="C43" s="387" t="s">
        <v>5859</v>
      </c>
      <c r="D43" s="387" t="s">
        <v>5881</v>
      </c>
      <c r="E43" s="387" t="s">
        <v>5882</v>
      </c>
    </row>
    <row r="44" spans="1:5">
      <c r="A44" s="387" t="s">
        <v>5803</v>
      </c>
      <c r="B44" s="387" t="str">
        <f t="shared" si="0"/>
        <v>1/bbl</v>
      </c>
      <c r="C44" s="387" t="s">
        <v>5883</v>
      </c>
      <c r="D44" s="387" t="s">
        <v>5884</v>
      </c>
      <c r="E44" s="387" t="s">
        <v>5885</v>
      </c>
    </row>
    <row r="45" spans="1:5">
      <c r="A45" s="387" t="s">
        <v>5803</v>
      </c>
      <c r="B45" s="387" t="str">
        <f t="shared" si="0"/>
        <v>…</v>
      </c>
      <c r="C45" s="387" t="s">
        <v>5883</v>
      </c>
      <c r="D45" s="387" t="s">
        <v>5886</v>
      </c>
      <c r="E45" s="387" t="s">
        <v>5887</v>
      </c>
    </row>
    <row r="46" spans="1:5">
      <c r="A46" s="387" t="s">
        <v>5803</v>
      </c>
      <c r="B46" s="387" t="str">
        <f t="shared" si="0"/>
        <v>…</v>
      </c>
      <c r="C46" s="387" t="s">
        <v>5883</v>
      </c>
      <c r="D46" s="387" t="s">
        <v>5888</v>
      </c>
      <c r="E46" s="387" t="s">
        <v>5889</v>
      </c>
    </row>
    <row r="47" spans="1:5">
      <c r="A47" s="387" t="s">
        <v>5803</v>
      </c>
      <c r="B47" s="387" t="str">
        <f t="shared" si="0"/>
        <v>…</v>
      </c>
      <c r="C47" s="387" t="s">
        <v>5883</v>
      </c>
      <c r="D47" s="387" t="s">
        <v>5890</v>
      </c>
      <c r="E47" s="387" t="s">
        <v>5891</v>
      </c>
    </row>
    <row r="48" spans="1:5">
      <c r="A48" s="387" t="s">
        <v>5803</v>
      </c>
      <c r="B48" s="387" t="str">
        <f t="shared" si="0"/>
        <v>…</v>
      </c>
      <c r="C48" s="387" t="s">
        <v>5883</v>
      </c>
      <c r="D48" s="387" t="s">
        <v>5892</v>
      </c>
      <c r="E48" s="387" t="s">
        <v>5893</v>
      </c>
    </row>
    <row r="49" spans="1:5">
      <c r="A49" s="387" t="s">
        <v>5803</v>
      </c>
      <c r="B49" s="387" t="str">
        <f t="shared" si="0"/>
        <v>…</v>
      </c>
      <c r="C49" s="387" t="s">
        <v>5883</v>
      </c>
      <c r="D49" s="387" t="s">
        <v>5883</v>
      </c>
      <c r="E49" s="387" t="s">
        <v>5894</v>
      </c>
    </row>
    <row r="50" spans="1:5">
      <c r="A50" s="387" t="s">
        <v>5803</v>
      </c>
      <c r="B50" s="387" t="str">
        <f t="shared" si="0"/>
        <v>1/lbf</v>
      </c>
      <c r="C50" s="387" t="s">
        <v>5895</v>
      </c>
      <c r="D50" s="387" t="s">
        <v>5896</v>
      </c>
      <c r="E50" s="387" t="s">
        <v>5897</v>
      </c>
    </row>
    <row r="51" spans="1:5">
      <c r="A51" s="387" t="s">
        <v>5803</v>
      </c>
      <c r="B51" s="387" t="str">
        <f t="shared" si="0"/>
        <v>…</v>
      </c>
      <c r="C51" s="387" t="s">
        <v>5895</v>
      </c>
      <c r="D51" s="387" t="s">
        <v>5895</v>
      </c>
      <c r="E51" s="387" t="s">
        <v>5898</v>
      </c>
    </row>
    <row r="52" spans="1:5">
      <c r="A52" s="387" t="s">
        <v>5803</v>
      </c>
      <c r="B52" s="387" t="str">
        <f t="shared" si="0"/>
        <v>1/bar</v>
      </c>
      <c r="C52" s="387" t="s">
        <v>5899</v>
      </c>
      <c r="D52" s="387" t="s">
        <v>5900</v>
      </c>
      <c r="E52" s="387" t="s">
        <v>5901</v>
      </c>
    </row>
    <row r="53" spans="1:5">
      <c r="A53" s="387" t="s">
        <v>5803</v>
      </c>
      <c r="B53" s="387" t="str">
        <f t="shared" si="0"/>
        <v>…</v>
      </c>
      <c r="C53" s="387" t="s">
        <v>5899</v>
      </c>
      <c r="D53" s="387" t="s">
        <v>5902</v>
      </c>
      <c r="E53" s="387" t="s">
        <v>5903</v>
      </c>
    </row>
    <row r="54" spans="1:5">
      <c r="A54" s="387" t="s">
        <v>5803</v>
      </c>
      <c r="B54" s="387" t="str">
        <f t="shared" si="0"/>
        <v>…</v>
      </c>
      <c r="C54" s="387" t="s">
        <v>5899</v>
      </c>
      <c r="D54" s="387" t="s">
        <v>5899</v>
      </c>
      <c r="E54" s="387" t="s">
        <v>5904</v>
      </c>
    </row>
    <row r="55" spans="1:5">
      <c r="A55" s="387" t="s">
        <v>5803</v>
      </c>
      <c r="B55" s="387" t="str">
        <f t="shared" si="0"/>
        <v>…</v>
      </c>
      <c r="C55" s="387" t="s">
        <v>5899</v>
      </c>
      <c r="D55" s="387" t="s">
        <v>5905</v>
      </c>
      <c r="E55" s="387" t="s">
        <v>5906</v>
      </c>
    </row>
    <row r="56" spans="1:5">
      <c r="A56" s="387" t="s">
        <v>5803</v>
      </c>
      <c r="B56" s="387" t="str">
        <f t="shared" si="0"/>
        <v>…</v>
      </c>
      <c r="C56" s="387" t="s">
        <v>5899</v>
      </c>
      <c r="D56" s="387" t="s">
        <v>5907</v>
      </c>
      <c r="E56" s="387" t="s">
        <v>5908</v>
      </c>
    </row>
    <row r="57" spans="1:5">
      <c r="A57" s="387" t="s">
        <v>5803</v>
      </c>
      <c r="B57" s="387" t="str">
        <f t="shared" si="0"/>
        <v>…</v>
      </c>
      <c r="C57" s="387" t="s">
        <v>5899</v>
      </c>
      <c r="D57" s="387" t="s">
        <v>5909</v>
      </c>
      <c r="E57" s="387" t="s">
        <v>5910</v>
      </c>
    </row>
    <row r="58" spans="1:5">
      <c r="A58" s="387" t="s">
        <v>5803</v>
      </c>
      <c r="B58" s="387" t="str">
        <f t="shared" si="0"/>
        <v>1/a</v>
      </c>
      <c r="C58" s="387" t="s">
        <v>5911</v>
      </c>
      <c r="D58" s="387" t="s">
        <v>5912</v>
      </c>
      <c r="E58" s="387" t="s">
        <v>5913</v>
      </c>
    </row>
    <row r="59" spans="1:5">
      <c r="A59" s="387" t="s">
        <v>5803</v>
      </c>
      <c r="B59" s="387" t="str">
        <f t="shared" si="0"/>
        <v>…</v>
      </c>
      <c r="C59" s="387" t="s">
        <v>5911</v>
      </c>
      <c r="D59" s="387" t="s">
        <v>5914</v>
      </c>
      <c r="E59" s="387" t="s">
        <v>5915</v>
      </c>
    </row>
    <row r="60" spans="1:5">
      <c r="A60" s="387" t="s">
        <v>5803</v>
      </c>
      <c r="B60" s="387" t="str">
        <f t="shared" si="0"/>
        <v>…</v>
      </c>
      <c r="C60" s="387" t="s">
        <v>5911</v>
      </c>
      <c r="D60" s="387" t="s">
        <v>5916</v>
      </c>
      <c r="E60" s="387" t="s">
        <v>5917</v>
      </c>
    </row>
    <row r="61" spans="1:5">
      <c r="A61" s="387" t="s">
        <v>5803</v>
      </c>
      <c r="B61" s="387" t="str">
        <f t="shared" si="0"/>
        <v>…</v>
      </c>
      <c r="C61" s="387" t="s">
        <v>5911</v>
      </c>
      <c r="D61" s="387" t="s">
        <v>5918</v>
      </c>
      <c r="E61" s="387" t="s">
        <v>5919</v>
      </c>
    </row>
    <row r="62" spans="1:5">
      <c r="A62" s="387" t="s">
        <v>5803</v>
      </c>
      <c r="B62" s="387" t="str">
        <f t="shared" si="0"/>
        <v>…</v>
      </c>
      <c r="C62" s="387" t="s">
        <v>5911</v>
      </c>
      <c r="D62" s="387" t="s">
        <v>5911</v>
      </c>
      <c r="E62" s="387" t="s">
        <v>5920</v>
      </c>
    </row>
    <row r="63" spans="1:5">
      <c r="A63" s="387" t="s">
        <v>5803</v>
      </c>
      <c r="B63" s="387" t="str">
        <f t="shared" si="0"/>
        <v>…</v>
      </c>
      <c r="C63" s="387" t="s">
        <v>5911</v>
      </c>
      <c r="D63" s="387" t="s">
        <v>5921</v>
      </c>
      <c r="E63" s="387" t="s">
        <v>5922</v>
      </c>
    </row>
    <row r="64" spans="1:5">
      <c r="A64" s="387" t="s">
        <v>5803</v>
      </c>
      <c r="B64" s="387" t="str">
        <f t="shared" si="0"/>
        <v>…</v>
      </c>
      <c r="C64" s="387" t="s">
        <v>5911</v>
      </c>
      <c r="D64" s="387" t="s">
        <v>5923</v>
      </c>
      <c r="E64" s="387" t="s">
        <v>5924</v>
      </c>
    </row>
    <row r="65" spans="1:5">
      <c r="A65" s="387" t="s">
        <v>5803</v>
      </c>
      <c r="B65" s="387" t="str">
        <f t="shared" si="0"/>
        <v>…</v>
      </c>
      <c r="C65" s="387" t="s">
        <v>5911</v>
      </c>
      <c r="D65" s="387" t="s">
        <v>5925</v>
      </c>
      <c r="E65" s="387" t="s">
        <v>5925</v>
      </c>
    </row>
    <row r="66" spans="1:5">
      <c r="A66" s="387" t="s">
        <v>5803</v>
      </c>
      <c r="B66" s="387" t="str">
        <f t="shared" si="0"/>
        <v>…</v>
      </c>
      <c r="C66" s="387" t="s">
        <v>5911</v>
      </c>
      <c r="D66" s="387" t="s">
        <v>5926</v>
      </c>
      <c r="E66" s="387" t="s">
        <v>5927</v>
      </c>
    </row>
    <row r="67" spans="1:5">
      <c r="A67" s="387" t="s">
        <v>5803</v>
      </c>
      <c r="B67" s="387" t="str">
        <f t="shared" si="0"/>
        <v>…</v>
      </c>
      <c r="C67" s="387" t="s">
        <v>5911</v>
      </c>
      <c r="D67" s="387" t="s">
        <v>5928</v>
      </c>
      <c r="E67" s="387" t="s">
        <v>5929</v>
      </c>
    </row>
    <row r="68" spans="1:5">
      <c r="A68" s="387" t="s">
        <v>5803</v>
      </c>
      <c r="B68" s="387" t="str">
        <f t="shared" si="0"/>
        <v>1/uV</v>
      </c>
      <c r="C68" s="387" t="s">
        <v>5930</v>
      </c>
      <c r="D68" s="387" t="s">
        <v>5931</v>
      </c>
      <c r="E68" s="387" t="s">
        <v>5932</v>
      </c>
    </row>
    <row r="69" spans="1:5">
      <c r="A69" s="387" t="s">
        <v>5803</v>
      </c>
      <c r="B69" s="387" t="str">
        <f t="shared" si="0"/>
        <v>…</v>
      </c>
      <c r="C69" s="387" t="s">
        <v>5930</v>
      </c>
      <c r="D69" s="387" t="s">
        <v>5930</v>
      </c>
      <c r="E69" s="387" t="s">
        <v>5933</v>
      </c>
    </row>
    <row r="70" spans="1:5">
      <c r="A70" s="387" t="s">
        <v>5803</v>
      </c>
      <c r="B70" s="387" t="str">
        <f t="shared" ref="B70:B133" si="1">IF(EXACT(C70,C69),"…",D70)</f>
        <v>A</v>
      </c>
      <c r="C70" s="387" t="s">
        <v>5766</v>
      </c>
      <c r="D70" s="387" t="s">
        <v>5766</v>
      </c>
      <c r="E70" s="387" t="s">
        <v>5934</v>
      </c>
    </row>
    <row r="71" spans="1:5">
      <c r="A71" s="387" t="s">
        <v>5803</v>
      </c>
      <c r="B71" s="387" t="str">
        <f t="shared" si="1"/>
        <v>…</v>
      </c>
      <c r="C71" s="387" t="s">
        <v>5766</v>
      </c>
      <c r="D71" s="387" t="s">
        <v>5935</v>
      </c>
      <c r="E71" s="387" t="s">
        <v>5936</v>
      </c>
    </row>
    <row r="72" spans="1:5">
      <c r="A72" s="387" t="s">
        <v>5803</v>
      </c>
      <c r="B72" s="387" t="str">
        <f t="shared" si="1"/>
        <v>…</v>
      </c>
      <c r="C72" s="387" t="s">
        <v>5766</v>
      </c>
      <c r="D72" s="387" t="s">
        <v>5937</v>
      </c>
      <c r="E72" s="387" t="s">
        <v>5938</v>
      </c>
    </row>
    <row r="73" spans="1:5">
      <c r="A73" s="387" t="s">
        <v>5803</v>
      </c>
      <c r="B73" s="387" t="str">
        <f t="shared" si="1"/>
        <v>…</v>
      </c>
      <c r="C73" s="387" t="s">
        <v>5766</v>
      </c>
      <c r="D73" s="387" t="s">
        <v>5939</v>
      </c>
      <c r="E73" s="387" t="s">
        <v>5940</v>
      </c>
    </row>
    <row r="74" spans="1:5">
      <c r="A74" s="387" t="s">
        <v>5803</v>
      </c>
      <c r="B74" s="387" t="str">
        <f t="shared" si="1"/>
        <v>…</v>
      </c>
      <c r="C74" s="387" t="s">
        <v>5766</v>
      </c>
      <c r="D74" s="387" t="s">
        <v>5941</v>
      </c>
      <c r="E74" s="387" t="s">
        <v>5942</v>
      </c>
    </row>
    <row r="75" spans="1:5">
      <c r="A75" s="387" t="s">
        <v>5803</v>
      </c>
      <c r="B75" s="387" t="str">
        <f t="shared" si="1"/>
        <v>…</v>
      </c>
      <c r="C75" s="387" t="s">
        <v>5766</v>
      </c>
      <c r="D75" s="387" t="s">
        <v>5943</v>
      </c>
      <c r="E75" s="387" t="s">
        <v>5944</v>
      </c>
    </row>
    <row r="76" spans="1:5">
      <c r="A76" s="387" t="s">
        <v>5803</v>
      </c>
      <c r="B76" s="387" t="str">
        <f t="shared" si="1"/>
        <v>…</v>
      </c>
      <c r="C76" s="387" t="s">
        <v>5766</v>
      </c>
      <c r="D76" s="387" t="s">
        <v>5945</v>
      </c>
      <c r="E76" s="387" t="s">
        <v>5946</v>
      </c>
    </row>
    <row r="77" spans="1:5">
      <c r="A77" s="387" t="s">
        <v>5803</v>
      </c>
      <c r="B77" s="387" t="str">
        <f t="shared" si="1"/>
        <v>A.m2</v>
      </c>
      <c r="C77" s="387" t="s">
        <v>5947</v>
      </c>
      <c r="D77" s="387" t="s">
        <v>5947</v>
      </c>
      <c r="E77" s="387" t="s">
        <v>5948</v>
      </c>
    </row>
    <row r="78" spans="1:5">
      <c r="A78" s="387" t="s">
        <v>5803</v>
      </c>
      <c r="B78" s="387" t="str">
        <f t="shared" si="1"/>
        <v>A/m</v>
      </c>
      <c r="C78" s="387" t="s">
        <v>5949</v>
      </c>
      <c r="D78" s="387" t="s">
        <v>5949</v>
      </c>
      <c r="E78" s="387" t="s">
        <v>5950</v>
      </c>
    </row>
    <row r="79" spans="1:5">
      <c r="A79" s="387" t="s">
        <v>5803</v>
      </c>
      <c r="B79" s="387" t="str">
        <f t="shared" si="1"/>
        <v>…</v>
      </c>
      <c r="C79" s="387" t="s">
        <v>5949</v>
      </c>
      <c r="D79" s="387" t="s">
        <v>5951</v>
      </c>
      <c r="E79" s="387" t="s">
        <v>5952</v>
      </c>
    </row>
    <row r="80" spans="1:5">
      <c r="A80" s="387" t="s">
        <v>5803</v>
      </c>
      <c r="B80" s="387" t="str">
        <f t="shared" si="1"/>
        <v>…</v>
      </c>
      <c r="C80" s="387" t="s">
        <v>5949</v>
      </c>
      <c r="D80" s="387" t="s">
        <v>5953</v>
      </c>
      <c r="E80" s="387" t="s">
        <v>5953</v>
      </c>
    </row>
    <row r="81" spans="1:5">
      <c r="A81" s="387" t="s">
        <v>5803</v>
      </c>
      <c r="B81" s="387" t="str">
        <f t="shared" si="1"/>
        <v>…</v>
      </c>
      <c r="C81" s="387" t="s">
        <v>5949</v>
      </c>
      <c r="D81" s="387" t="s">
        <v>5954</v>
      </c>
      <c r="E81" s="387" t="s">
        <v>5955</v>
      </c>
    </row>
    <row r="82" spans="1:5">
      <c r="A82" s="387" t="s">
        <v>5803</v>
      </c>
      <c r="B82" s="387" t="str">
        <f t="shared" si="1"/>
        <v>A/cm2</v>
      </c>
      <c r="C82" s="387" t="s">
        <v>5956</v>
      </c>
      <c r="D82" s="387" t="s">
        <v>5957</v>
      </c>
      <c r="E82" s="387" t="s">
        <v>5958</v>
      </c>
    </row>
    <row r="83" spans="1:5">
      <c r="A83" s="387" t="s">
        <v>5803</v>
      </c>
      <c r="B83" s="387" t="str">
        <f t="shared" si="1"/>
        <v>…</v>
      </c>
      <c r="C83" s="387" t="s">
        <v>5956</v>
      </c>
      <c r="D83" s="387" t="s">
        <v>5959</v>
      </c>
      <c r="E83" s="387" t="s">
        <v>5960</v>
      </c>
    </row>
    <row r="84" spans="1:5">
      <c r="A84" s="387" t="s">
        <v>5803</v>
      </c>
      <c r="B84" s="387" t="str">
        <f t="shared" si="1"/>
        <v>…</v>
      </c>
      <c r="C84" s="387" t="s">
        <v>5956</v>
      </c>
      <c r="D84" s="387" t="s">
        <v>5956</v>
      </c>
      <c r="E84" s="387" t="s">
        <v>5961</v>
      </c>
    </row>
    <row r="85" spans="1:5">
      <c r="A85" s="387" t="s">
        <v>5803</v>
      </c>
      <c r="B85" s="387" t="str">
        <f t="shared" si="1"/>
        <v>…</v>
      </c>
      <c r="C85" s="387" t="s">
        <v>5956</v>
      </c>
      <c r="D85" s="387" t="s">
        <v>5962</v>
      </c>
      <c r="E85" s="387" t="s">
        <v>5963</v>
      </c>
    </row>
    <row r="86" spans="1:5">
      <c r="A86" s="387" t="s">
        <v>5803</v>
      </c>
      <c r="B86" s="387" t="str">
        <f t="shared" si="1"/>
        <v>…</v>
      </c>
      <c r="C86" s="387" t="s">
        <v>5956</v>
      </c>
      <c r="D86" s="387" t="s">
        <v>5964</v>
      </c>
      <c r="E86" s="387" t="s">
        <v>5965</v>
      </c>
    </row>
    <row r="87" spans="1:5">
      <c r="A87" s="387" t="s">
        <v>5803</v>
      </c>
      <c r="B87" s="387" t="str">
        <f t="shared" si="1"/>
        <v>…</v>
      </c>
      <c r="C87" s="387" t="s">
        <v>5956</v>
      </c>
      <c r="D87" s="387" t="s">
        <v>5966</v>
      </c>
      <c r="E87" s="387" t="s">
        <v>5967</v>
      </c>
    </row>
    <row r="88" spans="1:5">
      <c r="A88" s="387" t="s">
        <v>5803</v>
      </c>
      <c r="B88" s="387" t="str">
        <f t="shared" si="1"/>
        <v>…</v>
      </c>
      <c r="C88" s="387" t="s">
        <v>5956</v>
      </c>
      <c r="D88" s="387" t="s">
        <v>5968</v>
      </c>
      <c r="E88" s="387" t="s">
        <v>5969</v>
      </c>
    </row>
    <row r="89" spans="1:5">
      <c r="A89" s="387" t="s">
        <v>5803</v>
      </c>
      <c r="B89" s="387" t="str">
        <f t="shared" si="1"/>
        <v>…</v>
      </c>
      <c r="C89" s="387" t="s">
        <v>5956</v>
      </c>
      <c r="D89" s="387" t="s">
        <v>5970</v>
      </c>
      <c r="E89" s="387" t="s">
        <v>5971</v>
      </c>
    </row>
    <row r="90" spans="1:5">
      <c r="A90" s="387" t="s">
        <v>5803</v>
      </c>
      <c r="B90" s="387" t="str">
        <f t="shared" si="1"/>
        <v>B</v>
      </c>
      <c r="C90" s="387" t="s">
        <v>5768</v>
      </c>
      <c r="D90" s="387" t="s">
        <v>5768</v>
      </c>
      <c r="E90" s="387" t="s">
        <v>5972</v>
      </c>
    </row>
    <row r="91" spans="1:5">
      <c r="A91" s="387" t="s">
        <v>5803</v>
      </c>
      <c r="B91" s="387" t="str">
        <f t="shared" si="1"/>
        <v>…</v>
      </c>
      <c r="C91" s="387" t="s">
        <v>5768</v>
      </c>
      <c r="D91" s="387" t="s">
        <v>5973</v>
      </c>
      <c r="E91" s="387" t="s">
        <v>5974</v>
      </c>
    </row>
    <row r="92" spans="1:5">
      <c r="A92" s="387" t="s">
        <v>5803</v>
      </c>
      <c r="B92" s="387" t="str">
        <f t="shared" si="1"/>
        <v>B/m</v>
      </c>
      <c r="C92" s="387" t="s">
        <v>5975</v>
      </c>
      <c r="D92" s="387" t="s">
        <v>5975</v>
      </c>
      <c r="E92" s="387" t="s">
        <v>5976</v>
      </c>
    </row>
    <row r="93" spans="1:5">
      <c r="A93" s="387" t="s">
        <v>5803</v>
      </c>
      <c r="B93" s="387" t="str">
        <f t="shared" si="1"/>
        <v>…</v>
      </c>
      <c r="C93" s="387" t="s">
        <v>5975</v>
      </c>
      <c r="D93" s="387" t="s">
        <v>5977</v>
      </c>
      <c r="E93" s="387" t="s">
        <v>5978</v>
      </c>
    </row>
    <row r="94" spans="1:5">
      <c r="A94" s="387" t="s">
        <v>5803</v>
      </c>
      <c r="B94" s="387" t="str">
        <f t="shared" si="1"/>
        <v>…</v>
      </c>
      <c r="C94" s="387" t="s">
        <v>5975</v>
      </c>
      <c r="D94" s="387" t="s">
        <v>5979</v>
      </c>
      <c r="E94" s="387" t="s">
        <v>5980</v>
      </c>
    </row>
    <row r="95" spans="1:5">
      <c r="A95" s="387" t="s">
        <v>5803</v>
      </c>
      <c r="B95" s="387" t="str">
        <f t="shared" si="1"/>
        <v>…</v>
      </c>
      <c r="C95" s="387" t="s">
        <v>5975</v>
      </c>
      <c r="D95" s="387" t="s">
        <v>5981</v>
      </c>
      <c r="E95" s="387" t="s">
        <v>5982</v>
      </c>
    </row>
    <row r="96" spans="1:5">
      <c r="A96" s="387" t="s">
        <v>5803</v>
      </c>
      <c r="B96" s="387" t="str">
        <f t="shared" si="1"/>
        <v>B/O</v>
      </c>
      <c r="C96" s="387" t="s">
        <v>5983</v>
      </c>
      <c r="D96" s="387" t="s">
        <v>5983</v>
      </c>
      <c r="E96" s="387" t="s">
        <v>5984</v>
      </c>
    </row>
    <row r="97" spans="1:5">
      <c r="A97" s="387" t="s">
        <v>5803</v>
      </c>
      <c r="B97" s="387" t="str">
        <f t="shared" si="1"/>
        <v>…</v>
      </c>
      <c r="C97" s="387" t="s">
        <v>5983</v>
      </c>
      <c r="D97" s="387" t="s">
        <v>5985</v>
      </c>
      <c r="E97" s="387" t="s">
        <v>5986</v>
      </c>
    </row>
    <row r="98" spans="1:5">
      <c r="A98" s="387" t="s">
        <v>5803</v>
      </c>
      <c r="B98" s="387" t="str">
        <f t="shared" si="1"/>
        <v>Bd</v>
      </c>
      <c r="C98" s="387" t="s">
        <v>5987</v>
      </c>
      <c r="D98" s="387" t="s">
        <v>5987</v>
      </c>
      <c r="E98" s="387" t="s">
        <v>5988</v>
      </c>
    </row>
    <row r="99" spans="1:5">
      <c r="A99" s="387" t="s">
        <v>5803</v>
      </c>
      <c r="B99" s="387" t="str">
        <f t="shared" si="1"/>
        <v>bps</v>
      </c>
      <c r="C99" s="387" t="s">
        <v>5989</v>
      </c>
      <c r="D99" s="387" t="s">
        <v>5989</v>
      </c>
      <c r="E99" s="387" t="s">
        <v>5990</v>
      </c>
    </row>
    <row r="100" spans="1:5">
      <c r="A100" s="387" t="s">
        <v>5803</v>
      </c>
      <c r="B100" s="387" t="str">
        <f t="shared" si="1"/>
        <v>Bq</v>
      </c>
      <c r="C100" s="387" t="s">
        <v>5991</v>
      </c>
      <c r="D100" s="387" t="s">
        <v>5991</v>
      </c>
      <c r="E100" s="387" t="s">
        <v>5992</v>
      </c>
    </row>
    <row r="101" spans="1:5">
      <c r="A101" s="387" t="s">
        <v>5803</v>
      </c>
      <c r="B101" s="387" t="str">
        <f t="shared" si="1"/>
        <v>…</v>
      </c>
      <c r="C101" s="387" t="s">
        <v>5991</v>
      </c>
      <c r="D101" s="387" t="s">
        <v>5993</v>
      </c>
      <c r="E101" s="387" t="s">
        <v>5994</v>
      </c>
    </row>
    <row r="102" spans="1:5">
      <c r="A102" s="387" t="s">
        <v>5803</v>
      </c>
      <c r="B102" s="387" t="str">
        <f t="shared" si="1"/>
        <v>…</v>
      </c>
      <c r="C102" s="387" t="s">
        <v>5991</v>
      </c>
      <c r="D102" s="387" t="s">
        <v>5994</v>
      </c>
      <c r="E102" s="387" t="s">
        <v>5994</v>
      </c>
    </row>
    <row r="103" spans="1:5">
      <c r="A103" s="387" t="s">
        <v>5803</v>
      </c>
      <c r="B103" s="387" t="str">
        <f t="shared" si="1"/>
        <v>…</v>
      </c>
      <c r="C103" s="387" t="s">
        <v>5991</v>
      </c>
      <c r="D103" s="387" t="s">
        <v>5995</v>
      </c>
      <c r="E103" s="387" t="s">
        <v>5996</v>
      </c>
    </row>
    <row r="104" spans="1:5">
      <c r="A104" s="387" t="s">
        <v>5803</v>
      </c>
      <c r="B104" s="387" t="str">
        <f t="shared" si="1"/>
        <v>…</v>
      </c>
      <c r="C104" s="387" t="s">
        <v>5991</v>
      </c>
      <c r="D104" s="387" t="s">
        <v>5997</v>
      </c>
      <c r="E104" s="387" t="s">
        <v>5998</v>
      </c>
    </row>
    <row r="105" spans="1:5">
      <c r="A105" s="387" t="s">
        <v>5803</v>
      </c>
      <c r="B105" s="387" t="str">
        <f t="shared" si="1"/>
        <v>…</v>
      </c>
      <c r="C105" s="387" t="s">
        <v>5991</v>
      </c>
      <c r="D105" s="387" t="s">
        <v>5999</v>
      </c>
    </row>
    <row r="106" spans="1:5">
      <c r="A106" s="387" t="s">
        <v>5803</v>
      </c>
      <c r="B106" s="387" t="str">
        <f t="shared" si="1"/>
        <v>…</v>
      </c>
      <c r="C106" s="387" t="s">
        <v>5991</v>
      </c>
      <c r="D106" s="387" t="s">
        <v>6000</v>
      </c>
      <c r="E106" s="387" t="s">
        <v>6001</v>
      </c>
    </row>
    <row r="107" spans="1:5">
      <c r="A107" s="387" t="s">
        <v>5803</v>
      </c>
      <c r="B107" s="387" t="str">
        <f t="shared" si="1"/>
        <v>…</v>
      </c>
      <c r="C107" s="387" t="s">
        <v>5991</v>
      </c>
      <c r="D107" s="387" t="s">
        <v>6002</v>
      </c>
    </row>
    <row r="108" spans="1:5">
      <c r="A108" s="387" t="s">
        <v>5803</v>
      </c>
      <c r="B108" s="387" t="str">
        <f t="shared" si="1"/>
        <v>…</v>
      </c>
      <c r="C108" s="387" t="s">
        <v>5991</v>
      </c>
      <c r="D108" s="387" t="s">
        <v>6003</v>
      </c>
      <c r="E108" s="387" t="s">
        <v>6004</v>
      </c>
    </row>
    <row r="109" spans="1:5">
      <c r="A109" s="387" t="s">
        <v>5803</v>
      </c>
      <c r="B109" s="387" t="str">
        <f t="shared" si="1"/>
        <v>…</v>
      </c>
      <c r="C109" s="387" t="s">
        <v>5991</v>
      </c>
      <c r="D109" s="387" t="s">
        <v>6005</v>
      </c>
    </row>
    <row r="110" spans="1:5">
      <c r="A110" s="387" t="s">
        <v>5803</v>
      </c>
      <c r="B110" s="387" t="str">
        <f t="shared" si="1"/>
        <v>…</v>
      </c>
      <c r="C110" s="387" t="s">
        <v>5991</v>
      </c>
      <c r="D110" s="387" t="s">
        <v>6006</v>
      </c>
      <c r="E110" s="387" t="s">
        <v>6007</v>
      </c>
    </row>
    <row r="111" spans="1:5">
      <c r="A111" s="387" t="s">
        <v>5803</v>
      </c>
      <c r="B111" s="387" t="str">
        <f t="shared" si="1"/>
        <v>…</v>
      </c>
      <c r="C111" s="387" t="s">
        <v>5991</v>
      </c>
      <c r="D111" s="387" t="s">
        <v>6008</v>
      </c>
      <c r="E111" s="387" t="s">
        <v>6009</v>
      </c>
    </row>
    <row r="112" spans="1:5">
      <c r="A112" s="387" t="s">
        <v>5803</v>
      </c>
      <c r="B112" s="387" t="str">
        <f t="shared" si="1"/>
        <v>…</v>
      </c>
      <c r="C112" s="387" t="s">
        <v>5991</v>
      </c>
      <c r="D112" s="387" t="s">
        <v>6010</v>
      </c>
    </row>
    <row r="113" spans="1:5">
      <c r="A113" s="387" t="s">
        <v>5803</v>
      </c>
      <c r="B113" s="387" t="str">
        <f t="shared" si="1"/>
        <v>…</v>
      </c>
      <c r="C113" s="387" t="s">
        <v>5991</v>
      </c>
      <c r="D113" s="387" t="s">
        <v>6011</v>
      </c>
      <c r="E113" s="387" t="s">
        <v>6012</v>
      </c>
    </row>
    <row r="114" spans="1:5">
      <c r="A114" s="387" t="s">
        <v>5803</v>
      </c>
      <c r="B114" s="387" t="str">
        <f t="shared" si="1"/>
        <v>Bq/kg</v>
      </c>
      <c r="C114" s="387" t="s">
        <v>6013</v>
      </c>
      <c r="D114" s="387" t="s">
        <v>6013</v>
      </c>
      <c r="E114" s="387" t="s">
        <v>6014</v>
      </c>
    </row>
    <row r="115" spans="1:5">
      <c r="A115" s="387" t="s">
        <v>5803</v>
      </c>
      <c r="B115" s="387" t="str">
        <f t="shared" si="1"/>
        <v>…</v>
      </c>
      <c r="C115" s="387" t="s">
        <v>6013</v>
      </c>
      <c r="D115" s="387" t="s">
        <v>6015</v>
      </c>
      <c r="E115" s="387" t="s">
        <v>6016</v>
      </c>
    </row>
    <row r="116" spans="1:5">
      <c r="A116" s="387" t="s">
        <v>5803</v>
      </c>
      <c r="B116" s="387" t="str">
        <f t="shared" si="1"/>
        <v>bit</v>
      </c>
      <c r="C116" s="387" t="s">
        <v>6017</v>
      </c>
      <c r="D116" s="387" t="s">
        <v>6018</v>
      </c>
      <c r="E116" s="387" t="s">
        <v>6018</v>
      </c>
    </row>
    <row r="117" spans="1:5">
      <c r="A117" s="387" t="s">
        <v>5803</v>
      </c>
      <c r="B117" s="387" t="str">
        <f t="shared" si="1"/>
        <v>…</v>
      </c>
      <c r="C117" s="387" t="s">
        <v>6017</v>
      </c>
      <c r="D117" s="387" t="s">
        <v>6017</v>
      </c>
      <c r="E117" s="387" t="s">
        <v>6017</v>
      </c>
    </row>
    <row r="118" spans="1:5">
      <c r="A118" s="387" t="s">
        <v>5803</v>
      </c>
      <c r="B118" s="387" t="str">
        <f t="shared" si="1"/>
        <v>…</v>
      </c>
      <c r="C118" s="387" t="s">
        <v>6017</v>
      </c>
      <c r="D118" s="387" t="s">
        <v>6019</v>
      </c>
      <c r="E118" s="387" t="s">
        <v>6020</v>
      </c>
    </row>
    <row r="119" spans="1:5">
      <c r="A119" s="387" t="s">
        <v>5803</v>
      </c>
      <c r="B119" s="387" t="str">
        <f t="shared" si="1"/>
        <v>…</v>
      </c>
      <c r="C119" s="387" t="s">
        <v>6017</v>
      </c>
      <c r="D119" s="387" t="s">
        <v>6021</v>
      </c>
      <c r="E119" s="387" t="s">
        <v>6022</v>
      </c>
    </row>
    <row r="120" spans="1:5">
      <c r="A120" s="387" t="s">
        <v>5803</v>
      </c>
      <c r="B120" s="387" t="str">
        <f t="shared" si="1"/>
        <v>A.h</v>
      </c>
      <c r="C120" s="387" t="s">
        <v>5769</v>
      </c>
      <c r="D120" s="387" t="s">
        <v>6023</v>
      </c>
      <c r="E120" s="387" t="s">
        <v>6024</v>
      </c>
    </row>
    <row r="121" spans="1:5">
      <c r="A121" s="387" t="s">
        <v>5803</v>
      </c>
      <c r="B121" s="387" t="str">
        <f t="shared" si="1"/>
        <v>…</v>
      </c>
      <c r="C121" s="387" t="s">
        <v>5769</v>
      </c>
      <c r="D121" s="387" t="s">
        <v>5769</v>
      </c>
      <c r="E121" s="387" t="s">
        <v>6025</v>
      </c>
    </row>
    <row r="122" spans="1:5">
      <c r="A122" s="387" t="s">
        <v>5803</v>
      </c>
      <c r="B122" s="387" t="str">
        <f t="shared" si="1"/>
        <v>…</v>
      </c>
      <c r="C122" s="387" t="s">
        <v>5769</v>
      </c>
      <c r="D122" s="387" t="s">
        <v>6026</v>
      </c>
      <c r="E122" s="387" t="s">
        <v>6027</v>
      </c>
    </row>
    <row r="123" spans="1:5">
      <c r="A123" s="387" t="s">
        <v>5803</v>
      </c>
      <c r="B123" s="387" t="str">
        <f t="shared" si="1"/>
        <v>…</v>
      </c>
      <c r="C123" s="387" t="s">
        <v>5769</v>
      </c>
      <c r="D123" s="387" t="s">
        <v>6028</v>
      </c>
      <c r="E123" s="387" t="s">
        <v>6029</v>
      </c>
    </row>
    <row r="124" spans="1:5">
      <c r="A124" s="387" t="s">
        <v>5803</v>
      </c>
      <c r="B124" s="387" t="str">
        <f t="shared" si="1"/>
        <v>…</v>
      </c>
      <c r="C124" s="387" t="s">
        <v>5769</v>
      </c>
      <c r="D124" s="387" t="s">
        <v>6030</v>
      </c>
      <c r="E124" s="387" t="s">
        <v>6031</v>
      </c>
    </row>
    <row r="125" spans="1:5">
      <c r="A125" s="387" t="s">
        <v>5803</v>
      </c>
      <c r="B125" s="387" t="str">
        <f t="shared" si="1"/>
        <v>…</v>
      </c>
      <c r="C125" s="387" t="s">
        <v>5769</v>
      </c>
      <c r="D125" s="387" t="s">
        <v>6032</v>
      </c>
      <c r="E125" s="387" t="s">
        <v>6033</v>
      </c>
    </row>
    <row r="126" spans="1:5">
      <c r="A126" s="387" t="s">
        <v>5803</v>
      </c>
      <c r="B126" s="387" t="str">
        <f t="shared" si="1"/>
        <v>…</v>
      </c>
      <c r="C126" s="387" t="s">
        <v>5769</v>
      </c>
      <c r="D126" s="387" t="s">
        <v>6034</v>
      </c>
      <c r="E126" s="387" t="s">
        <v>6035</v>
      </c>
    </row>
    <row r="127" spans="1:5">
      <c r="A127" s="387" t="s">
        <v>5803</v>
      </c>
      <c r="B127" s="387" t="str">
        <f t="shared" si="1"/>
        <v>…</v>
      </c>
      <c r="C127" s="387" t="s">
        <v>5769</v>
      </c>
      <c r="D127" s="387" t="s">
        <v>6036</v>
      </c>
      <c r="E127" s="387" t="s">
        <v>6037</v>
      </c>
    </row>
    <row r="128" spans="1:5">
      <c r="A128" s="387" t="s">
        <v>5803</v>
      </c>
      <c r="B128" s="387" t="str">
        <f t="shared" si="1"/>
        <v>C.m</v>
      </c>
      <c r="C128" s="387" t="s">
        <v>6038</v>
      </c>
      <c r="D128" s="387" t="s">
        <v>6038</v>
      </c>
      <c r="E128" s="387" t="s">
        <v>6039</v>
      </c>
    </row>
    <row r="129" spans="1:5">
      <c r="A129" s="387" t="s">
        <v>5803</v>
      </c>
      <c r="B129" s="387" t="str">
        <f t="shared" si="1"/>
        <v>C/g</v>
      </c>
      <c r="C129" s="387" t="s">
        <v>6040</v>
      </c>
      <c r="D129" s="387" t="s">
        <v>6041</v>
      </c>
      <c r="E129" s="387" t="s">
        <v>6042</v>
      </c>
    </row>
    <row r="130" spans="1:5">
      <c r="A130" s="387" t="s">
        <v>5803</v>
      </c>
      <c r="B130" s="387" t="str">
        <f t="shared" si="1"/>
        <v>…</v>
      </c>
      <c r="C130" s="387" t="s">
        <v>6040</v>
      </c>
      <c r="D130" s="387" t="s">
        <v>6040</v>
      </c>
      <c r="E130" s="387" t="s">
        <v>6043</v>
      </c>
    </row>
    <row r="131" spans="1:5">
      <c r="A131" s="387" t="s">
        <v>5803</v>
      </c>
      <c r="B131" s="387" t="str">
        <f t="shared" si="1"/>
        <v>C/cm2</v>
      </c>
      <c r="C131" s="387" t="s">
        <v>6044</v>
      </c>
      <c r="D131" s="387" t="s">
        <v>6045</v>
      </c>
      <c r="E131" s="387" t="s">
        <v>6046</v>
      </c>
    </row>
    <row r="132" spans="1:5">
      <c r="A132" s="387" t="s">
        <v>5803</v>
      </c>
      <c r="B132" s="387" t="str">
        <f t="shared" si="1"/>
        <v>…</v>
      </c>
      <c r="C132" s="387" t="s">
        <v>6044</v>
      </c>
      <c r="D132" s="387" t="s">
        <v>6044</v>
      </c>
      <c r="E132" s="387" t="s">
        <v>6047</v>
      </c>
    </row>
    <row r="133" spans="1:5">
      <c r="A133" s="387" t="s">
        <v>5803</v>
      </c>
      <c r="B133" s="387" t="str">
        <f t="shared" si="1"/>
        <v>…</v>
      </c>
      <c r="C133" s="387" t="s">
        <v>6044</v>
      </c>
      <c r="D133" s="387" t="s">
        <v>6048</v>
      </c>
      <c r="E133" s="387" t="s">
        <v>6049</v>
      </c>
    </row>
    <row r="134" spans="1:5">
      <c r="A134" s="387" t="s">
        <v>5803</v>
      </c>
      <c r="B134" s="387" t="str">
        <f t="shared" ref="B134:B197" si="2">IF(EXACT(C134,C133),"…",D134)</f>
        <v>…</v>
      </c>
      <c r="C134" s="387" t="s">
        <v>6044</v>
      </c>
      <c r="D134" s="387" t="s">
        <v>6050</v>
      </c>
      <c r="E134" s="387" t="s">
        <v>6051</v>
      </c>
    </row>
    <row r="135" spans="1:5">
      <c r="A135" s="387" t="s">
        <v>5803</v>
      </c>
      <c r="B135" s="387" t="str">
        <f t="shared" si="2"/>
        <v>C/cm3</v>
      </c>
      <c r="C135" s="387" t="s">
        <v>6052</v>
      </c>
      <c r="D135" s="387" t="s">
        <v>6053</v>
      </c>
      <c r="E135" s="387" t="s">
        <v>6054</v>
      </c>
    </row>
    <row r="136" spans="1:5">
      <c r="A136" s="387" t="s">
        <v>5803</v>
      </c>
      <c r="B136" s="387" t="str">
        <f t="shared" si="2"/>
        <v>…</v>
      </c>
      <c r="C136" s="387" t="s">
        <v>6052</v>
      </c>
      <c r="D136" s="387" t="s">
        <v>6052</v>
      </c>
      <c r="E136" s="387" t="s">
        <v>6055</v>
      </c>
    </row>
    <row r="137" spans="1:5">
      <c r="A137" s="387" t="s">
        <v>5803</v>
      </c>
      <c r="B137" s="387" t="str">
        <f t="shared" si="2"/>
        <v>…</v>
      </c>
      <c r="C137" s="387" t="s">
        <v>6052</v>
      </c>
      <c r="D137" s="387" t="s">
        <v>6056</v>
      </c>
      <c r="E137" s="387" t="s">
        <v>6057</v>
      </c>
    </row>
    <row r="138" spans="1:5">
      <c r="A138" s="387" t="s">
        <v>5803</v>
      </c>
      <c r="B138" s="387" t="str">
        <f t="shared" si="2"/>
        <v>cd</v>
      </c>
      <c r="C138" s="387" t="s">
        <v>6058</v>
      </c>
      <c r="D138" s="387" t="s">
        <v>6058</v>
      </c>
      <c r="E138" s="387" t="s">
        <v>6059</v>
      </c>
    </row>
    <row r="139" spans="1:5">
      <c r="A139" s="387" t="s">
        <v>5803</v>
      </c>
      <c r="B139" s="387" t="str">
        <f t="shared" si="2"/>
        <v>…</v>
      </c>
      <c r="C139" s="387" t="s">
        <v>6058</v>
      </c>
      <c r="D139" s="387" t="s">
        <v>6060</v>
      </c>
      <c r="E139" s="387" t="s">
        <v>6061</v>
      </c>
    </row>
    <row r="140" spans="1:5">
      <c r="A140" s="387" t="s">
        <v>5803</v>
      </c>
      <c r="B140" s="387" t="str">
        <f t="shared" si="2"/>
        <v>cd/m2</v>
      </c>
      <c r="C140" s="387" t="s">
        <v>6062</v>
      </c>
      <c r="D140" s="387" t="s">
        <v>6062</v>
      </c>
      <c r="E140" s="387" t="s">
        <v>6063</v>
      </c>
    </row>
    <row r="141" spans="1:5">
      <c r="A141" s="387" t="s">
        <v>5803</v>
      </c>
      <c r="B141" s="387" t="str">
        <f t="shared" si="2"/>
        <v>eq</v>
      </c>
      <c r="C141" s="387" t="s">
        <v>6064</v>
      </c>
      <c r="D141" s="387" t="s">
        <v>6064</v>
      </c>
      <c r="E141" s="387" t="s">
        <v>6065</v>
      </c>
    </row>
    <row r="142" spans="1:5">
      <c r="A142" s="387" t="s">
        <v>5803</v>
      </c>
      <c r="B142" s="387" t="str">
        <f t="shared" si="2"/>
        <v>…</v>
      </c>
      <c r="C142" s="387" t="s">
        <v>6064</v>
      </c>
      <c r="D142" s="387" t="s">
        <v>6066</v>
      </c>
      <c r="E142" s="387" t="s">
        <v>6067</v>
      </c>
    </row>
    <row r="143" spans="1:5">
      <c r="A143" s="387" t="s">
        <v>5803</v>
      </c>
      <c r="B143" s="387" t="str">
        <f t="shared" si="2"/>
        <v>eq/kg</v>
      </c>
      <c r="C143" s="387" t="s">
        <v>6068</v>
      </c>
      <c r="D143" s="387" t="s">
        <v>6068</v>
      </c>
      <c r="E143" s="387" t="s">
        <v>6069</v>
      </c>
    </row>
    <row r="144" spans="1:5">
      <c r="A144" s="387" t="s">
        <v>5803</v>
      </c>
      <c r="B144" s="387" t="str">
        <f t="shared" si="2"/>
        <v>…</v>
      </c>
      <c r="C144" s="387" t="s">
        <v>6068</v>
      </c>
      <c r="D144" s="387" t="s">
        <v>6070</v>
      </c>
      <c r="E144" s="387" t="s">
        <v>6071</v>
      </c>
    </row>
    <row r="145" spans="1:5">
      <c r="A145" s="387" t="s">
        <v>5803</v>
      </c>
      <c r="B145" s="387" t="str">
        <f t="shared" si="2"/>
        <v>…</v>
      </c>
      <c r="C145" s="387" t="s">
        <v>6068</v>
      </c>
      <c r="D145" s="387" t="s">
        <v>6072</v>
      </c>
      <c r="E145" s="387" t="s">
        <v>6073</v>
      </c>
    </row>
    <row r="146" spans="1:5">
      <c r="A146" s="387" t="s">
        <v>5803</v>
      </c>
      <c r="B146" s="387" t="str">
        <f t="shared" si="2"/>
        <v>eq/L</v>
      </c>
      <c r="C146" s="387" t="s">
        <v>6074</v>
      </c>
      <c r="D146" s="387" t="s">
        <v>6075</v>
      </c>
      <c r="E146" s="387" t="s">
        <v>6076</v>
      </c>
    </row>
    <row r="147" spans="1:5">
      <c r="A147" s="387" t="s">
        <v>5803</v>
      </c>
      <c r="B147" s="387" t="str">
        <f t="shared" si="2"/>
        <v>…</v>
      </c>
      <c r="C147" s="387" t="s">
        <v>6074</v>
      </c>
      <c r="D147" s="387" t="s">
        <v>6074</v>
      </c>
      <c r="E147" s="387" t="s">
        <v>6077</v>
      </c>
    </row>
    <row r="148" spans="1:5">
      <c r="A148" s="387" t="s">
        <v>5803</v>
      </c>
      <c r="B148" s="387" t="str">
        <f t="shared" si="2"/>
        <v>…</v>
      </c>
      <c r="C148" s="387" t="s">
        <v>6074</v>
      </c>
      <c r="D148" s="387" t="s">
        <v>6078</v>
      </c>
      <c r="E148" s="387" t="s">
        <v>6079</v>
      </c>
    </row>
    <row r="149" spans="1:5">
      <c r="A149" s="387" t="s">
        <v>5803</v>
      </c>
      <c r="B149" s="387" t="str">
        <f t="shared" si="2"/>
        <v>%</v>
      </c>
      <c r="C149" s="387" t="s">
        <v>6080</v>
      </c>
      <c r="D149" s="387" t="s">
        <v>1378</v>
      </c>
      <c r="E149" s="387" t="s">
        <v>6081</v>
      </c>
    </row>
    <row r="150" spans="1:5">
      <c r="A150" s="387" t="s">
        <v>5803</v>
      </c>
      <c r="B150" s="387" t="str">
        <f t="shared" si="2"/>
        <v>…</v>
      </c>
      <c r="C150" s="387" t="s">
        <v>6080</v>
      </c>
      <c r="D150" s="387" t="s">
        <v>6082</v>
      </c>
      <c r="E150" s="387" t="s">
        <v>6083</v>
      </c>
    </row>
    <row r="151" spans="1:5">
      <c r="A151" s="387" t="s">
        <v>5803</v>
      </c>
      <c r="B151" s="387" t="str">
        <f t="shared" si="2"/>
        <v>…</v>
      </c>
      <c r="C151" s="387" t="s">
        <v>6080</v>
      </c>
      <c r="D151" s="387" t="s">
        <v>6084</v>
      </c>
      <c r="E151" s="387" t="s">
        <v>6085</v>
      </c>
    </row>
    <row r="152" spans="1:5">
      <c r="A152" s="387" t="s">
        <v>5803</v>
      </c>
      <c r="B152" s="387" t="str">
        <f t="shared" si="2"/>
        <v>…</v>
      </c>
      <c r="C152" s="387" t="s">
        <v>6080</v>
      </c>
      <c r="D152" s="387" t="s">
        <v>6086</v>
      </c>
      <c r="E152" s="387" t="s">
        <v>6087</v>
      </c>
    </row>
    <row r="153" spans="1:5">
      <c r="A153" s="387" t="s">
        <v>5803</v>
      </c>
      <c r="B153" s="387" t="str">
        <f t="shared" si="2"/>
        <v>…</v>
      </c>
      <c r="C153" s="387" t="s">
        <v>6080</v>
      </c>
      <c r="D153" s="387" t="s">
        <v>6088</v>
      </c>
      <c r="E153" s="387" t="s">
        <v>6089</v>
      </c>
    </row>
    <row r="154" spans="1:5">
      <c r="A154" s="387" t="s">
        <v>5803</v>
      </c>
      <c r="B154" s="387" t="str">
        <f t="shared" si="2"/>
        <v>…</v>
      </c>
      <c r="C154" s="387" t="s">
        <v>6080</v>
      </c>
      <c r="D154" s="387" t="s">
        <v>6090</v>
      </c>
      <c r="E154" s="387" t="s">
        <v>6091</v>
      </c>
    </row>
    <row r="155" spans="1:5">
      <c r="A155" s="387" t="s">
        <v>5803</v>
      </c>
      <c r="B155" s="387" t="str">
        <f t="shared" si="2"/>
        <v>…</v>
      </c>
      <c r="C155" s="387" t="s">
        <v>6080</v>
      </c>
      <c r="D155" s="387" t="s">
        <v>6092</v>
      </c>
      <c r="E155" s="387" t="s">
        <v>6093</v>
      </c>
    </row>
    <row r="156" spans="1:5">
      <c r="A156" s="387" t="s">
        <v>5803</v>
      </c>
      <c r="B156" s="387" t="str">
        <f t="shared" si="2"/>
        <v>…</v>
      </c>
      <c r="C156" s="387" t="s">
        <v>6080</v>
      </c>
      <c r="D156" s="387" t="s">
        <v>6094</v>
      </c>
      <c r="E156" s="387" t="s">
        <v>6095</v>
      </c>
    </row>
    <row r="157" spans="1:5">
      <c r="A157" s="387" t="s">
        <v>5803</v>
      </c>
      <c r="B157" s="387" t="str">
        <f t="shared" si="2"/>
        <v>…</v>
      </c>
      <c r="C157" s="387" t="s">
        <v>6080</v>
      </c>
      <c r="D157" s="387" t="s">
        <v>6096</v>
      </c>
      <c r="E157" s="387" t="s">
        <v>6097</v>
      </c>
    </row>
    <row r="158" spans="1:5">
      <c r="A158" s="387" t="s">
        <v>5803</v>
      </c>
      <c r="B158" s="387" t="str">
        <f t="shared" si="2"/>
        <v>…</v>
      </c>
      <c r="C158" s="387" t="s">
        <v>6080</v>
      </c>
      <c r="D158" s="387" t="s">
        <v>6098</v>
      </c>
      <c r="E158" s="387" t="s">
        <v>6099</v>
      </c>
    </row>
    <row r="159" spans="1:5">
      <c r="A159" s="387" t="s">
        <v>5803</v>
      </c>
      <c r="B159" s="387" t="str">
        <f t="shared" si="2"/>
        <v>…</v>
      </c>
      <c r="C159" s="387" t="s">
        <v>6080</v>
      </c>
      <c r="D159" s="387" t="s">
        <v>6100</v>
      </c>
      <c r="E159" s="387" t="s">
        <v>6101</v>
      </c>
    </row>
    <row r="160" spans="1:5">
      <c r="A160" s="387" t="s">
        <v>5803</v>
      </c>
      <c r="B160" s="387" t="str">
        <f t="shared" si="2"/>
        <v>…</v>
      </c>
      <c r="C160" s="387" t="s">
        <v>6080</v>
      </c>
      <c r="D160" s="387" t="s">
        <v>6080</v>
      </c>
      <c r="E160" s="387" t="s">
        <v>6102</v>
      </c>
    </row>
    <row r="161" spans="1:5">
      <c r="A161" s="387" t="s">
        <v>5803</v>
      </c>
      <c r="B161" s="387" t="str">
        <f t="shared" si="2"/>
        <v>…</v>
      </c>
      <c r="C161" s="387" t="s">
        <v>6080</v>
      </c>
      <c r="D161" s="387" t="s">
        <v>6103</v>
      </c>
      <c r="E161" s="387" t="s">
        <v>6104</v>
      </c>
    </row>
    <row r="162" spans="1:5">
      <c r="A162" s="387" t="s">
        <v>5803</v>
      </c>
      <c r="B162" s="387" t="str">
        <f t="shared" si="2"/>
        <v>…</v>
      </c>
      <c r="C162" s="387" t="s">
        <v>6080</v>
      </c>
      <c r="D162" s="387" t="s">
        <v>6105</v>
      </c>
      <c r="E162" s="387" t="s">
        <v>6106</v>
      </c>
    </row>
    <row r="163" spans="1:5">
      <c r="A163" s="387" t="s">
        <v>5803</v>
      </c>
      <c r="B163" s="387" t="str">
        <f t="shared" si="2"/>
        <v>…</v>
      </c>
      <c r="C163" s="387" t="s">
        <v>6080</v>
      </c>
      <c r="D163" s="387" t="s">
        <v>6107</v>
      </c>
      <c r="E163" s="387" t="s">
        <v>6108</v>
      </c>
    </row>
    <row r="164" spans="1:5">
      <c r="A164" s="387" t="s">
        <v>5803</v>
      </c>
      <c r="B164" s="387" t="str">
        <f t="shared" si="2"/>
        <v>…</v>
      </c>
      <c r="C164" s="387" t="s">
        <v>6080</v>
      </c>
      <c r="D164" s="387" t="s">
        <v>6109</v>
      </c>
      <c r="E164" s="387" t="s">
        <v>6110</v>
      </c>
    </row>
    <row r="165" spans="1:5">
      <c r="A165" s="387" t="s">
        <v>5803</v>
      </c>
      <c r="B165" s="387" t="str">
        <f t="shared" si="2"/>
        <v>…</v>
      </c>
      <c r="C165" s="387" t="s">
        <v>6080</v>
      </c>
      <c r="D165" s="387" t="s">
        <v>6111</v>
      </c>
      <c r="E165" s="387" t="s">
        <v>6112</v>
      </c>
    </row>
    <row r="166" spans="1:5">
      <c r="A166" s="387" t="s">
        <v>5803</v>
      </c>
      <c r="B166" s="387" t="str">
        <f t="shared" si="2"/>
        <v>…</v>
      </c>
      <c r="C166" s="387" t="s">
        <v>6080</v>
      </c>
      <c r="D166" s="387" t="s">
        <v>6113</v>
      </c>
      <c r="E166" s="387" t="s">
        <v>6114</v>
      </c>
    </row>
    <row r="167" spans="1:5">
      <c r="A167" s="387" t="s">
        <v>5803</v>
      </c>
      <c r="B167" s="387" t="str">
        <f t="shared" si="2"/>
        <v>…</v>
      </c>
      <c r="C167" s="387" t="s">
        <v>6080</v>
      </c>
      <c r="D167" s="387" t="s">
        <v>6115</v>
      </c>
      <c r="E167" s="387" t="s">
        <v>6116</v>
      </c>
    </row>
    <row r="168" spans="1:5">
      <c r="A168" s="387" t="s">
        <v>5803</v>
      </c>
      <c r="B168" s="387" t="str">
        <f t="shared" si="2"/>
        <v>…</v>
      </c>
      <c r="C168" s="387" t="s">
        <v>6080</v>
      </c>
      <c r="D168" s="387" t="s">
        <v>6117</v>
      </c>
      <c r="E168" s="387" t="s">
        <v>6118</v>
      </c>
    </row>
    <row r="169" spans="1:5">
      <c r="A169" s="387" t="s">
        <v>5803</v>
      </c>
      <c r="B169" s="387" t="str">
        <f t="shared" si="2"/>
        <v>…</v>
      </c>
      <c r="C169" s="387" t="s">
        <v>6080</v>
      </c>
      <c r="D169" s="387" t="s">
        <v>6119</v>
      </c>
      <c r="E169" s="387" t="s">
        <v>6120</v>
      </c>
    </row>
    <row r="170" spans="1:5">
      <c r="A170" s="387" t="s">
        <v>5803</v>
      </c>
      <c r="B170" s="387" t="str">
        <f t="shared" si="2"/>
        <v>…</v>
      </c>
      <c r="C170" s="387" t="s">
        <v>6080</v>
      </c>
      <c r="D170" s="387" t="s">
        <v>6121</v>
      </c>
      <c r="E170" s="387" t="s">
        <v>6122</v>
      </c>
    </row>
    <row r="171" spans="1:5">
      <c r="A171" s="387" t="s">
        <v>5803</v>
      </c>
      <c r="B171" s="387" t="str">
        <f t="shared" si="2"/>
        <v>…</v>
      </c>
      <c r="C171" s="387" t="s">
        <v>6080</v>
      </c>
      <c r="D171" s="387" t="s">
        <v>6123</v>
      </c>
      <c r="E171" s="387" t="s">
        <v>6124</v>
      </c>
    </row>
    <row r="172" spans="1:5">
      <c r="A172" s="387" t="s">
        <v>5803</v>
      </c>
      <c r="B172" s="387" t="str">
        <f t="shared" si="2"/>
        <v>…</v>
      </c>
      <c r="C172" s="387" t="s">
        <v>6080</v>
      </c>
      <c r="D172" s="387" t="s">
        <v>6125</v>
      </c>
      <c r="E172" s="387" t="s">
        <v>6126</v>
      </c>
    </row>
    <row r="173" spans="1:5">
      <c r="A173" s="387" t="s">
        <v>5803</v>
      </c>
      <c r="B173" s="387" t="str">
        <f t="shared" si="2"/>
        <v>…</v>
      </c>
      <c r="C173" s="387" t="s">
        <v>6080</v>
      </c>
      <c r="D173" s="387" t="s">
        <v>6127</v>
      </c>
      <c r="E173" s="387" t="s">
        <v>6128</v>
      </c>
    </row>
    <row r="174" spans="1:5">
      <c r="A174" s="387" t="s">
        <v>5803</v>
      </c>
      <c r="B174" s="387" t="str">
        <f t="shared" si="2"/>
        <v>…</v>
      </c>
      <c r="C174" s="387" t="s">
        <v>6080</v>
      </c>
      <c r="D174" s="387" t="s">
        <v>6129</v>
      </c>
      <c r="E174" s="387" t="s">
        <v>6130</v>
      </c>
    </row>
    <row r="175" spans="1:5">
      <c r="A175" s="387" t="s">
        <v>5803</v>
      </c>
      <c r="B175" s="387" t="str">
        <f t="shared" si="2"/>
        <v>…</v>
      </c>
      <c r="C175" s="387" t="s">
        <v>6080</v>
      </c>
      <c r="D175" s="387" t="s">
        <v>6131</v>
      </c>
      <c r="E175" s="387" t="s">
        <v>6132</v>
      </c>
    </row>
    <row r="176" spans="1:5">
      <c r="A176" s="387" t="s">
        <v>5803</v>
      </c>
      <c r="B176" s="387" t="str">
        <f t="shared" si="2"/>
        <v>…</v>
      </c>
      <c r="C176" s="387" t="s">
        <v>6080</v>
      </c>
      <c r="D176" s="387" t="s">
        <v>6133</v>
      </c>
      <c r="E176" s="387" t="s">
        <v>6134</v>
      </c>
    </row>
    <row r="177" spans="1:5">
      <c r="A177" s="387" t="s">
        <v>5803</v>
      </c>
      <c r="B177" s="387" t="str">
        <f t="shared" si="2"/>
        <v>…</v>
      </c>
      <c r="C177" s="387" t="s">
        <v>6080</v>
      </c>
      <c r="D177" s="387" t="s">
        <v>6135</v>
      </c>
      <c r="E177" s="387" t="s">
        <v>6136</v>
      </c>
    </row>
    <row r="178" spans="1:5">
      <c r="A178" s="387" t="s">
        <v>5803</v>
      </c>
      <c r="B178" s="387" t="str">
        <f t="shared" si="2"/>
        <v>…</v>
      </c>
      <c r="C178" s="387" t="s">
        <v>6080</v>
      </c>
      <c r="D178" s="387" t="s">
        <v>6137</v>
      </c>
      <c r="E178" s="387" t="s">
        <v>6138</v>
      </c>
    </row>
    <row r="179" spans="1:5">
      <c r="A179" s="387" t="s">
        <v>5803</v>
      </c>
      <c r="B179" s="387" t="str">
        <f t="shared" si="2"/>
        <v>…</v>
      </c>
      <c r="C179" s="387" t="s">
        <v>6080</v>
      </c>
      <c r="D179" s="387" t="s">
        <v>6139</v>
      </c>
      <c r="E179" s="387" t="s">
        <v>6140</v>
      </c>
    </row>
    <row r="180" spans="1:5">
      <c r="A180" s="387" t="s">
        <v>5803</v>
      </c>
      <c r="B180" s="387" t="str">
        <f t="shared" si="2"/>
        <v>…</v>
      </c>
      <c r="C180" s="387" t="s">
        <v>6080</v>
      </c>
      <c r="D180" s="387" t="s">
        <v>6141</v>
      </c>
      <c r="E180" s="387" t="s">
        <v>6142</v>
      </c>
    </row>
    <row r="181" spans="1:5">
      <c r="A181" s="387" t="s">
        <v>5803</v>
      </c>
      <c r="B181" s="387" t="str">
        <f t="shared" si="2"/>
        <v>…</v>
      </c>
      <c r="C181" s="387" t="s">
        <v>6080</v>
      </c>
      <c r="D181" s="387" t="s">
        <v>6143</v>
      </c>
      <c r="E181" s="387" t="s">
        <v>6144</v>
      </c>
    </row>
    <row r="182" spans="1:5">
      <c r="A182" s="387" t="s">
        <v>5803</v>
      </c>
      <c r="B182" s="387" t="str">
        <f t="shared" si="2"/>
        <v>…</v>
      </c>
      <c r="C182" s="387" t="s">
        <v>6080</v>
      </c>
      <c r="D182" s="387" t="s">
        <v>6145</v>
      </c>
      <c r="E182" s="387" t="s">
        <v>6146</v>
      </c>
    </row>
    <row r="183" spans="1:5">
      <c r="A183" s="387" t="s">
        <v>5803</v>
      </c>
      <c r="B183" s="387" t="str">
        <f t="shared" si="2"/>
        <v>…</v>
      </c>
      <c r="C183" s="387" t="s">
        <v>6080</v>
      </c>
      <c r="D183" s="387" t="s">
        <v>6147</v>
      </c>
      <c r="E183" s="387" t="s">
        <v>6148</v>
      </c>
    </row>
    <row r="184" spans="1:5">
      <c r="A184" s="387" t="s">
        <v>5803</v>
      </c>
      <c r="B184" s="387" t="str">
        <f t="shared" si="2"/>
        <v>…</v>
      </c>
      <c r="C184" s="387" t="s">
        <v>6080</v>
      </c>
      <c r="D184" s="387" t="s">
        <v>6149</v>
      </c>
      <c r="E184" s="387" t="s">
        <v>6150</v>
      </c>
    </row>
    <row r="185" spans="1:5">
      <c r="A185" s="387" t="s">
        <v>5803</v>
      </c>
      <c r="B185" s="387" t="str">
        <f t="shared" si="2"/>
        <v>…</v>
      </c>
      <c r="C185" s="387" t="s">
        <v>6080</v>
      </c>
      <c r="D185" s="387" t="s">
        <v>6151</v>
      </c>
      <c r="E185" s="387" t="s">
        <v>6152</v>
      </c>
    </row>
    <row r="186" spans="1:5">
      <c r="A186" s="387" t="s">
        <v>5803</v>
      </c>
      <c r="B186" s="387" t="str">
        <f t="shared" si="2"/>
        <v>…</v>
      </c>
      <c r="C186" s="387" t="s">
        <v>6080</v>
      </c>
      <c r="D186" s="387" t="s">
        <v>6153</v>
      </c>
      <c r="E186" s="387" t="s">
        <v>6154</v>
      </c>
    </row>
    <row r="187" spans="1:5">
      <c r="A187" s="387" t="s">
        <v>5803</v>
      </c>
      <c r="B187" s="387" t="str">
        <f t="shared" si="2"/>
        <v>…</v>
      </c>
      <c r="C187" s="387" t="s">
        <v>6080</v>
      </c>
      <c r="D187" s="387" t="s">
        <v>6155</v>
      </c>
      <c r="E187" s="387" t="s">
        <v>6156</v>
      </c>
    </row>
    <row r="188" spans="1:5">
      <c r="A188" s="387" t="s">
        <v>5803</v>
      </c>
      <c r="B188" s="387" t="str">
        <f t="shared" si="2"/>
        <v>…</v>
      </c>
      <c r="C188" s="387" t="s">
        <v>6080</v>
      </c>
      <c r="D188" s="387" t="s">
        <v>6157</v>
      </c>
      <c r="E188" s="387" t="s">
        <v>6158</v>
      </c>
    </row>
    <row r="189" spans="1:5">
      <c r="A189" s="387" t="s">
        <v>5803</v>
      </c>
      <c r="B189" s="387" t="str">
        <f t="shared" si="2"/>
        <v>…</v>
      </c>
      <c r="C189" s="387" t="s">
        <v>6080</v>
      </c>
      <c r="D189" s="387" t="s">
        <v>6159</v>
      </c>
      <c r="E189" s="387" t="s">
        <v>6160</v>
      </c>
    </row>
    <row r="190" spans="1:5">
      <c r="A190" s="387" t="s">
        <v>5803</v>
      </c>
      <c r="B190" s="387" t="str">
        <f t="shared" si="2"/>
        <v>…</v>
      </c>
      <c r="C190" s="387" t="s">
        <v>6080</v>
      </c>
      <c r="D190" s="387" t="s">
        <v>6161</v>
      </c>
      <c r="E190" s="387" t="s">
        <v>6162</v>
      </c>
    </row>
    <row r="191" spans="1:5">
      <c r="A191" s="387" t="s">
        <v>5803</v>
      </c>
      <c r="B191" s="387" t="str">
        <f t="shared" si="2"/>
        <v>…</v>
      </c>
      <c r="C191" s="387" t="s">
        <v>6080</v>
      </c>
      <c r="D191" s="387" t="s">
        <v>6163</v>
      </c>
      <c r="E191" s="387" t="s">
        <v>6164</v>
      </c>
    </row>
    <row r="192" spans="1:5">
      <c r="A192" s="387" t="s">
        <v>5803</v>
      </c>
      <c r="B192" s="387" t="str">
        <f t="shared" si="2"/>
        <v>…</v>
      </c>
      <c r="C192" s="387" t="s">
        <v>6080</v>
      </c>
      <c r="D192" s="387" t="s">
        <v>6165</v>
      </c>
      <c r="E192" s="387" t="s">
        <v>6166</v>
      </c>
    </row>
    <row r="193" spans="1:5">
      <c r="A193" s="387" t="s">
        <v>5803</v>
      </c>
      <c r="B193" s="387" t="str">
        <f t="shared" si="2"/>
        <v>…</v>
      </c>
      <c r="C193" s="387" t="s">
        <v>6080</v>
      </c>
      <c r="D193" s="387" t="s">
        <v>6167</v>
      </c>
      <c r="E193" s="387" t="s">
        <v>6168</v>
      </c>
    </row>
    <row r="194" spans="1:5">
      <c r="A194" s="387" t="s">
        <v>5803</v>
      </c>
      <c r="B194" s="387" t="str">
        <f t="shared" si="2"/>
        <v>…</v>
      </c>
      <c r="C194" s="387" t="s">
        <v>6080</v>
      </c>
      <c r="D194" s="387" t="s">
        <v>6169</v>
      </c>
      <c r="E194" s="387" t="s">
        <v>6170</v>
      </c>
    </row>
    <row r="195" spans="1:5">
      <c r="A195" s="387" t="s">
        <v>5803</v>
      </c>
      <c r="B195" s="387" t="str">
        <f t="shared" si="2"/>
        <v>…</v>
      </c>
      <c r="C195" s="387" t="s">
        <v>6080</v>
      </c>
      <c r="D195" s="387" t="s">
        <v>6171</v>
      </c>
      <c r="E195" s="387" t="s">
        <v>6172</v>
      </c>
    </row>
    <row r="196" spans="1:5">
      <c r="A196" s="387" t="s">
        <v>5803</v>
      </c>
      <c r="B196" s="387" t="str">
        <f t="shared" si="2"/>
        <v>…</v>
      </c>
      <c r="C196" s="387" t="s">
        <v>6080</v>
      </c>
      <c r="D196" s="387" t="s">
        <v>6173</v>
      </c>
      <c r="E196" s="387" t="s">
        <v>6174</v>
      </c>
    </row>
    <row r="197" spans="1:5">
      <c r="A197" s="387" t="s">
        <v>5803</v>
      </c>
      <c r="B197" s="387" t="str">
        <f t="shared" si="2"/>
        <v>…</v>
      </c>
      <c r="C197" s="387" t="s">
        <v>6080</v>
      </c>
      <c r="D197" s="387" t="s">
        <v>6175</v>
      </c>
      <c r="E197" s="387" t="s">
        <v>6176</v>
      </c>
    </row>
    <row r="198" spans="1:5">
      <c r="A198" s="387" t="s">
        <v>5803</v>
      </c>
      <c r="B198" s="387" t="str">
        <f t="shared" ref="B198:B261" si="3">IF(EXACT(C198,C197),"…",D198)</f>
        <v>…</v>
      </c>
      <c r="C198" s="387" t="s">
        <v>6080</v>
      </c>
      <c r="D198" s="387" t="s">
        <v>6177</v>
      </c>
      <c r="E198" s="387" t="s">
        <v>6178</v>
      </c>
    </row>
    <row r="199" spans="1:5">
      <c r="A199" s="387" t="s">
        <v>5803</v>
      </c>
      <c r="B199" s="387" t="str">
        <f t="shared" si="3"/>
        <v>…</v>
      </c>
      <c r="C199" s="387" t="s">
        <v>6080</v>
      </c>
      <c r="D199" s="387" t="s">
        <v>6179</v>
      </c>
      <c r="E199" s="387" t="s">
        <v>6180</v>
      </c>
    </row>
    <row r="200" spans="1:5">
      <c r="A200" s="387" t="s">
        <v>5803</v>
      </c>
      <c r="B200" s="387" t="str">
        <f t="shared" si="3"/>
        <v>…</v>
      </c>
      <c r="C200" s="387" t="s">
        <v>6080</v>
      </c>
      <c r="D200" s="387" t="s">
        <v>6181</v>
      </c>
      <c r="E200" s="387" t="s">
        <v>6182</v>
      </c>
    </row>
    <row r="201" spans="1:5">
      <c r="A201" s="387" t="s">
        <v>5803</v>
      </c>
      <c r="B201" s="387" t="str">
        <f t="shared" si="3"/>
        <v>…</v>
      </c>
      <c r="C201" s="387" t="s">
        <v>6080</v>
      </c>
      <c r="D201" s="387" t="s">
        <v>6183</v>
      </c>
      <c r="E201" s="387" t="s">
        <v>6184</v>
      </c>
    </row>
    <row r="202" spans="1:5">
      <c r="A202" s="387" t="s">
        <v>5803</v>
      </c>
      <c r="B202" s="387" t="str">
        <f t="shared" si="3"/>
        <v>…</v>
      </c>
      <c r="C202" s="387" t="s">
        <v>6080</v>
      </c>
      <c r="D202" s="387" t="s">
        <v>6185</v>
      </c>
      <c r="E202" s="387" t="s">
        <v>6186</v>
      </c>
    </row>
    <row r="203" spans="1:5">
      <c r="A203" s="387" t="s">
        <v>5803</v>
      </c>
      <c r="B203" s="387" t="str">
        <f t="shared" si="3"/>
        <v>…</v>
      </c>
      <c r="C203" s="387" t="s">
        <v>6080</v>
      </c>
      <c r="D203" s="387" t="s">
        <v>6187</v>
      </c>
      <c r="E203" s="387" t="s">
        <v>6188</v>
      </c>
    </row>
    <row r="204" spans="1:5">
      <c r="A204" s="387" t="s">
        <v>5803</v>
      </c>
      <c r="B204" s="387" t="str">
        <f t="shared" si="3"/>
        <v>…</v>
      </c>
      <c r="C204" s="387" t="s">
        <v>6080</v>
      </c>
      <c r="D204" s="387" t="s">
        <v>6189</v>
      </c>
      <c r="E204" s="387" t="s">
        <v>6190</v>
      </c>
    </row>
    <row r="205" spans="1:5">
      <c r="A205" s="387" t="s">
        <v>5803</v>
      </c>
      <c r="B205" s="387" t="str">
        <f t="shared" si="3"/>
        <v>…</v>
      </c>
      <c r="C205" s="387" t="s">
        <v>6080</v>
      </c>
      <c r="D205" s="387" t="s">
        <v>6191</v>
      </c>
      <c r="E205" s="387" t="s">
        <v>6192</v>
      </c>
    </row>
    <row r="206" spans="1:5">
      <c r="A206" s="387" t="s">
        <v>5803</v>
      </c>
      <c r="B206" s="387" t="str">
        <f t="shared" si="3"/>
        <v>…</v>
      </c>
      <c r="C206" s="387" t="s">
        <v>6080</v>
      </c>
      <c r="D206" s="387" t="s">
        <v>6193</v>
      </c>
      <c r="E206" s="387" t="s">
        <v>6194</v>
      </c>
    </row>
    <row r="207" spans="1:5">
      <c r="A207" s="387" t="s">
        <v>5803</v>
      </c>
      <c r="B207" s="387" t="str">
        <f t="shared" si="3"/>
        <v>…</v>
      </c>
      <c r="C207" s="387" t="s">
        <v>6080</v>
      </c>
      <c r="D207" s="387" t="s">
        <v>6195</v>
      </c>
      <c r="E207" s="387" t="s">
        <v>6196</v>
      </c>
    </row>
    <row r="208" spans="1:5">
      <c r="A208" s="387" t="s">
        <v>5803</v>
      </c>
      <c r="B208" s="387" t="str">
        <f t="shared" si="3"/>
        <v>…</v>
      </c>
      <c r="C208" s="387" t="s">
        <v>6080</v>
      </c>
      <c r="D208" s="387" t="s">
        <v>6197</v>
      </c>
      <c r="E208" s="387" t="s">
        <v>6198</v>
      </c>
    </row>
    <row r="209" spans="1:5">
      <c r="A209" s="387" t="s">
        <v>5803</v>
      </c>
      <c r="B209" s="387" t="str">
        <f t="shared" si="3"/>
        <v>…</v>
      </c>
      <c r="C209" s="387" t="s">
        <v>6080</v>
      </c>
      <c r="D209" s="387" t="s">
        <v>6199</v>
      </c>
      <c r="E209" s="387" t="s">
        <v>6200</v>
      </c>
    </row>
    <row r="210" spans="1:5">
      <c r="A210" s="387" t="s">
        <v>5803</v>
      </c>
      <c r="B210" s="387" t="str">
        <f t="shared" si="3"/>
        <v>…</v>
      </c>
      <c r="C210" s="387" t="s">
        <v>6080</v>
      </c>
      <c r="D210" s="387" t="s">
        <v>6201</v>
      </c>
      <c r="E210" s="387" t="s">
        <v>6202</v>
      </c>
    </row>
    <row r="211" spans="1:5">
      <c r="A211" s="387" t="s">
        <v>5803</v>
      </c>
      <c r="B211" s="387" t="str">
        <f t="shared" si="3"/>
        <v>…</v>
      </c>
      <c r="C211" s="387" t="s">
        <v>6080</v>
      </c>
      <c r="D211" s="387" t="s">
        <v>6203</v>
      </c>
      <c r="E211" s="387" t="s">
        <v>6204</v>
      </c>
    </row>
    <row r="212" spans="1:5">
      <c r="A212" s="387" t="s">
        <v>5803</v>
      </c>
      <c r="B212" s="387" t="str">
        <f t="shared" si="3"/>
        <v>…</v>
      </c>
      <c r="C212" s="387" t="s">
        <v>6080</v>
      </c>
      <c r="D212" s="387" t="s">
        <v>6205</v>
      </c>
      <c r="E212" s="387" t="s">
        <v>6206</v>
      </c>
    </row>
    <row r="213" spans="1:5">
      <c r="A213" s="387" t="s">
        <v>5803</v>
      </c>
      <c r="B213" s="387" t="str">
        <f t="shared" si="3"/>
        <v>…</v>
      </c>
      <c r="C213" s="387" t="s">
        <v>6080</v>
      </c>
      <c r="D213" s="387" t="s">
        <v>6207</v>
      </c>
      <c r="E213" s="387" t="s">
        <v>6207</v>
      </c>
    </row>
    <row r="214" spans="1:5">
      <c r="A214" s="387" t="s">
        <v>5803</v>
      </c>
      <c r="B214" s="387" t="str">
        <f t="shared" si="3"/>
        <v>…</v>
      </c>
      <c r="C214" s="387" t="s">
        <v>6080</v>
      </c>
      <c r="D214" s="387" t="s">
        <v>6208</v>
      </c>
      <c r="E214" s="387" t="s">
        <v>6209</v>
      </c>
    </row>
    <row r="215" spans="1:5">
      <c r="A215" s="387" t="s">
        <v>5803</v>
      </c>
      <c r="B215" s="387" t="str">
        <f t="shared" si="3"/>
        <v>…</v>
      </c>
      <c r="C215" s="387" t="s">
        <v>6080</v>
      </c>
      <c r="D215" s="387" t="s">
        <v>6210</v>
      </c>
      <c r="E215" s="387" t="s">
        <v>6211</v>
      </c>
    </row>
    <row r="216" spans="1:5">
      <c r="A216" s="387" t="s">
        <v>5803</v>
      </c>
      <c r="B216" s="387" t="str">
        <f t="shared" si="3"/>
        <v>…</v>
      </c>
      <c r="C216" s="387" t="s">
        <v>6080</v>
      </c>
      <c r="D216" s="387" t="s">
        <v>6212</v>
      </c>
      <c r="E216" s="387" t="s">
        <v>6213</v>
      </c>
    </row>
    <row r="217" spans="1:5">
      <c r="A217" s="387" t="s">
        <v>5803</v>
      </c>
      <c r="B217" s="387" t="str">
        <f t="shared" si="3"/>
        <v>…</v>
      </c>
      <c r="C217" s="387" t="s">
        <v>6080</v>
      </c>
      <c r="D217" s="387" t="s">
        <v>6214</v>
      </c>
      <c r="E217" s="387" t="s">
        <v>6215</v>
      </c>
    </row>
    <row r="218" spans="1:5">
      <c r="A218" s="387" t="s">
        <v>5803</v>
      </c>
      <c r="B218" s="387" t="str">
        <f t="shared" si="3"/>
        <v>…</v>
      </c>
      <c r="C218" s="387" t="s">
        <v>6080</v>
      </c>
      <c r="D218" s="387" t="s">
        <v>6216</v>
      </c>
      <c r="E218" s="387" t="s">
        <v>6217</v>
      </c>
    </row>
    <row r="219" spans="1:5">
      <c r="A219" s="387" t="s">
        <v>5803</v>
      </c>
      <c r="B219" s="387" t="str">
        <f t="shared" si="3"/>
        <v>…</v>
      </c>
      <c r="C219" s="387" t="s">
        <v>6080</v>
      </c>
      <c r="D219" s="387" t="s">
        <v>6218</v>
      </c>
      <c r="E219" s="387" t="s">
        <v>6219</v>
      </c>
    </row>
    <row r="220" spans="1:5">
      <c r="A220" s="387" t="s">
        <v>5803</v>
      </c>
      <c r="B220" s="387" t="str">
        <f t="shared" si="3"/>
        <v>…</v>
      </c>
      <c r="C220" s="387" t="s">
        <v>6080</v>
      </c>
      <c r="E220" s="387" t="s">
        <v>6102</v>
      </c>
    </row>
    <row r="221" spans="1:5">
      <c r="A221" s="387" t="s">
        <v>5803</v>
      </c>
      <c r="B221" s="387" t="str">
        <f t="shared" si="3"/>
        <v>F</v>
      </c>
      <c r="C221" s="387" t="s">
        <v>6220</v>
      </c>
      <c r="D221" s="387" t="s">
        <v>6220</v>
      </c>
      <c r="E221" s="387" t="s">
        <v>6221</v>
      </c>
    </row>
    <row r="222" spans="1:5">
      <c r="A222" s="387" t="s">
        <v>5803</v>
      </c>
      <c r="B222" s="387" t="str">
        <f t="shared" si="3"/>
        <v>…</v>
      </c>
      <c r="C222" s="387" t="s">
        <v>6220</v>
      </c>
      <c r="D222" s="387" t="s">
        <v>6222</v>
      </c>
      <c r="E222" s="387" t="s">
        <v>6223</v>
      </c>
    </row>
    <row r="223" spans="1:5">
      <c r="A223" s="387" t="s">
        <v>5803</v>
      </c>
      <c r="B223" s="387" t="str">
        <f t="shared" si="3"/>
        <v>…</v>
      </c>
      <c r="C223" s="387" t="s">
        <v>6220</v>
      </c>
      <c r="D223" s="387" t="s">
        <v>6224</v>
      </c>
      <c r="E223" s="387" t="s">
        <v>6225</v>
      </c>
    </row>
    <row r="224" spans="1:5">
      <c r="A224" s="387" t="s">
        <v>5803</v>
      </c>
      <c r="B224" s="387" t="str">
        <f t="shared" si="3"/>
        <v>F/m</v>
      </c>
      <c r="C224" s="387" t="s">
        <v>6226</v>
      </c>
      <c r="D224" s="387" t="s">
        <v>6226</v>
      </c>
      <c r="E224" s="387" t="s">
        <v>6227</v>
      </c>
    </row>
    <row r="225" spans="1:5">
      <c r="A225" s="387" t="s">
        <v>5803</v>
      </c>
      <c r="B225" s="387" t="str">
        <f t="shared" si="3"/>
        <v>…</v>
      </c>
      <c r="C225" s="387" t="s">
        <v>6226</v>
      </c>
      <c r="D225" s="387" t="s">
        <v>6228</v>
      </c>
      <c r="E225" s="387" t="s">
        <v>6229</v>
      </c>
    </row>
    <row r="226" spans="1:5">
      <c r="A226" s="387" t="s">
        <v>5803</v>
      </c>
      <c r="B226" s="387" t="str">
        <f t="shared" si="3"/>
        <v>gAPI</v>
      </c>
      <c r="C226" s="387" t="s">
        <v>6230</v>
      </c>
      <c r="D226" s="387" t="s">
        <v>6230</v>
      </c>
      <c r="E226" s="387" t="s">
        <v>6231</v>
      </c>
    </row>
    <row r="227" spans="1:5">
      <c r="A227" s="387" t="s">
        <v>5803</v>
      </c>
      <c r="B227" s="387" t="str">
        <f t="shared" si="3"/>
        <v>gu</v>
      </c>
      <c r="C227" s="387" t="s">
        <v>6232</v>
      </c>
      <c r="D227" s="387" t="s">
        <v>6232</v>
      </c>
      <c r="E227" s="387" t="s">
        <v>6233</v>
      </c>
    </row>
    <row r="228" spans="1:5">
      <c r="A228" s="387" t="s">
        <v>5803</v>
      </c>
      <c r="B228" s="387" t="str">
        <f t="shared" si="3"/>
        <v>Gy</v>
      </c>
      <c r="C228" s="387" t="s">
        <v>6234</v>
      </c>
      <c r="D228" s="387" t="s">
        <v>6234</v>
      </c>
      <c r="E228" s="387" t="s">
        <v>6235</v>
      </c>
    </row>
    <row r="229" spans="1:5">
      <c r="A229" s="387" t="s">
        <v>5803</v>
      </c>
      <c r="B229" s="387" t="str">
        <f t="shared" si="3"/>
        <v>…</v>
      </c>
      <c r="C229" s="387" t="s">
        <v>6234</v>
      </c>
      <c r="D229" s="387" t="s">
        <v>6236</v>
      </c>
      <c r="E229" s="387" t="s">
        <v>6237</v>
      </c>
    </row>
    <row r="230" spans="1:5">
      <c r="A230" s="387" t="s">
        <v>5803</v>
      </c>
      <c r="B230" s="387" t="str">
        <f t="shared" si="3"/>
        <v>…</v>
      </c>
      <c r="C230" s="387" t="s">
        <v>6234</v>
      </c>
      <c r="D230" s="387" t="s">
        <v>6238</v>
      </c>
      <c r="E230" s="387" t="s">
        <v>6239</v>
      </c>
    </row>
    <row r="231" spans="1:5">
      <c r="A231" s="387" t="s">
        <v>5803</v>
      </c>
      <c r="B231" s="387" t="str">
        <f t="shared" si="3"/>
        <v>H</v>
      </c>
      <c r="C231" s="387" t="s">
        <v>6240</v>
      </c>
      <c r="D231" s="387" t="s">
        <v>6240</v>
      </c>
      <c r="E231" s="387" t="s">
        <v>6241</v>
      </c>
    </row>
    <row r="232" spans="1:5">
      <c r="A232" s="387" t="s">
        <v>5803</v>
      </c>
      <c r="B232" s="387" t="str">
        <f t="shared" si="3"/>
        <v>…</v>
      </c>
      <c r="C232" s="387" t="s">
        <v>6240</v>
      </c>
      <c r="D232" s="387" t="s">
        <v>6242</v>
      </c>
      <c r="E232" s="387" t="s">
        <v>6243</v>
      </c>
    </row>
    <row r="233" spans="1:5">
      <c r="A233" s="387" t="s">
        <v>5803</v>
      </c>
      <c r="B233" s="387" t="str">
        <f t="shared" si="3"/>
        <v>…</v>
      </c>
      <c r="C233" s="387" t="s">
        <v>6240</v>
      </c>
      <c r="D233" s="387" t="s">
        <v>6244</v>
      </c>
      <c r="E233" s="387" t="s">
        <v>6245</v>
      </c>
    </row>
    <row r="234" spans="1:5">
      <c r="A234" s="387" t="s">
        <v>5803</v>
      </c>
      <c r="B234" s="387" t="str">
        <f t="shared" si="3"/>
        <v>…</v>
      </c>
      <c r="C234" s="387" t="s">
        <v>6240</v>
      </c>
      <c r="D234" s="387" t="s">
        <v>6246</v>
      </c>
      <c r="E234" s="387" t="s">
        <v>6247</v>
      </c>
    </row>
    <row r="235" spans="1:5">
      <c r="A235" s="387" t="s">
        <v>5803</v>
      </c>
      <c r="B235" s="387" t="str">
        <f t="shared" si="3"/>
        <v>H/m</v>
      </c>
      <c r="C235" s="387" t="s">
        <v>6248</v>
      </c>
      <c r="D235" s="387" t="s">
        <v>6248</v>
      </c>
      <c r="E235" s="387" t="s">
        <v>6249</v>
      </c>
    </row>
    <row r="236" spans="1:5">
      <c r="A236" s="387" t="s">
        <v>5803</v>
      </c>
      <c r="B236" s="387" t="str">
        <f t="shared" si="3"/>
        <v>…</v>
      </c>
      <c r="C236" s="387" t="s">
        <v>6248</v>
      </c>
      <c r="D236" s="387" t="s">
        <v>6250</v>
      </c>
      <c r="E236" s="387" t="s">
        <v>6251</v>
      </c>
    </row>
    <row r="237" spans="1:5">
      <c r="A237" s="387" t="s">
        <v>5803</v>
      </c>
      <c r="B237" s="387" t="str">
        <f t="shared" si="3"/>
        <v>Hz</v>
      </c>
      <c r="C237" s="387" t="s">
        <v>6252</v>
      </c>
      <c r="D237" s="387" t="s">
        <v>6252</v>
      </c>
      <c r="E237" s="387" t="s">
        <v>6253</v>
      </c>
    </row>
    <row r="238" spans="1:5">
      <c r="A238" s="387" t="s">
        <v>5803</v>
      </c>
      <c r="B238" s="387" t="str">
        <f t="shared" si="3"/>
        <v>aJ</v>
      </c>
      <c r="C238" s="387" t="s">
        <v>3957</v>
      </c>
      <c r="D238" s="387" t="s">
        <v>6254</v>
      </c>
      <c r="E238" s="387" t="s">
        <v>6255</v>
      </c>
    </row>
    <row r="239" spans="1:5">
      <c r="A239" s="387" t="s">
        <v>5803</v>
      </c>
      <c r="B239" s="387" t="str">
        <f t="shared" si="3"/>
        <v>…</v>
      </c>
      <c r="C239" s="387" t="s">
        <v>3957</v>
      </c>
      <c r="D239" s="387" t="s">
        <v>6256</v>
      </c>
      <c r="E239" s="387" t="s">
        <v>6257</v>
      </c>
    </row>
    <row r="240" spans="1:5">
      <c r="A240" s="387" t="s">
        <v>5803</v>
      </c>
      <c r="B240" s="387" t="str">
        <f t="shared" si="3"/>
        <v>…</v>
      </c>
      <c r="C240" s="387" t="s">
        <v>3957</v>
      </c>
      <c r="D240" s="387" t="s">
        <v>6258</v>
      </c>
      <c r="E240" s="387" t="s">
        <v>6259</v>
      </c>
    </row>
    <row r="241" spans="1:5">
      <c r="A241" s="387" t="s">
        <v>5803</v>
      </c>
      <c r="B241" s="387" t="str">
        <f t="shared" si="3"/>
        <v>…</v>
      </c>
      <c r="C241" s="387" t="s">
        <v>3957</v>
      </c>
      <c r="D241" s="387" t="s">
        <v>6260</v>
      </c>
      <c r="E241" s="387" t="s">
        <v>6261</v>
      </c>
    </row>
    <row r="242" spans="1:5">
      <c r="A242" s="387" t="s">
        <v>5803</v>
      </c>
      <c r="B242" s="387" t="str">
        <f t="shared" si="3"/>
        <v>…</v>
      </c>
      <c r="C242" s="387" t="s">
        <v>3957</v>
      </c>
      <c r="D242" s="387" t="s">
        <v>6262</v>
      </c>
      <c r="E242" s="387" t="s">
        <v>6263</v>
      </c>
    </row>
    <row r="243" spans="1:5">
      <c r="A243" s="387" t="s">
        <v>5803</v>
      </c>
      <c r="B243" s="387" t="str">
        <f t="shared" si="3"/>
        <v>…</v>
      </c>
      <c r="C243" s="387" t="s">
        <v>3957</v>
      </c>
      <c r="D243" s="387" t="s">
        <v>6264</v>
      </c>
      <c r="E243" s="387" t="s">
        <v>6265</v>
      </c>
    </row>
    <row r="244" spans="1:5">
      <c r="A244" s="387" t="s">
        <v>5803</v>
      </c>
      <c r="B244" s="387" t="str">
        <f t="shared" si="3"/>
        <v>…</v>
      </c>
      <c r="C244" s="387" t="s">
        <v>3957</v>
      </c>
      <c r="D244" s="387" t="s">
        <v>6266</v>
      </c>
      <c r="E244" s="387" t="s">
        <v>6267</v>
      </c>
    </row>
    <row r="245" spans="1:5">
      <c r="A245" s="387" t="s">
        <v>5803</v>
      </c>
      <c r="B245" s="387" t="str">
        <f t="shared" si="3"/>
        <v>…</v>
      </c>
      <c r="C245" s="387" t="s">
        <v>3957</v>
      </c>
      <c r="D245" s="387" t="s">
        <v>6268</v>
      </c>
      <c r="E245" s="387" t="s">
        <v>6269</v>
      </c>
    </row>
    <row r="246" spans="1:5">
      <c r="A246" s="387" t="s">
        <v>5803</v>
      </c>
      <c r="B246" s="387" t="str">
        <f t="shared" si="3"/>
        <v>…</v>
      </c>
      <c r="C246" s="387" t="s">
        <v>3957</v>
      </c>
      <c r="D246" s="387" t="s">
        <v>6270</v>
      </c>
      <c r="E246" s="387" t="s">
        <v>6271</v>
      </c>
    </row>
    <row r="247" spans="1:5">
      <c r="A247" s="387" t="s">
        <v>5803</v>
      </c>
      <c r="B247" s="387" t="str">
        <f t="shared" si="3"/>
        <v>…</v>
      </c>
      <c r="C247" s="387" t="s">
        <v>3957</v>
      </c>
      <c r="D247" s="387" t="s">
        <v>6272</v>
      </c>
      <c r="E247" s="387" t="s">
        <v>6273</v>
      </c>
    </row>
    <row r="248" spans="1:5">
      <c r="A248" s="387" t="s">
        <v>5803</v>
      </c>
      <c r="B248" s="387" t="str">
        <f t="shared" si="3"/>
        <v>…</v>
      </c>
      <c r="C248" s="387" t="s">
        <v>3957</v>
      </c>
      <c r="D248" s="387" t="s">
        <v>6274</v>
      </c>
      <c r="E248" s="387" t="s">
        <v>6275</v>
      </c>
    </row>
    <row r="249" spans="1:5">
      <c r="A249" s="387" t="s">
        <v>5803</v>
      </c>
      <c r="B249" s="387" t="str">
        <f t="shared" si="3"/>
        <v>…</v>
      </c>
      <c r="C249" s="387" t="s">
        <v>3957</v>
      </c>
      <c r="D249" s="387" t="s">
        <v>6276</v>
      </c>
      <c r="E249" s="387" t="s">
        <v>6277</v>
      </c>
    </row>
    <row r="250" spans="1:5">
      <c r="A250" s="387" t="s">
        <v>5803</v>
      </c>
      <c r="B250" s="387" t="str">
        <f t="shared" si="3"/>
        <v>…</v>
      </c>
      <c r="C250" s="387" t="s">
        <v>3957</v>
      </c>
      <c r="D250" s="387" t="s">
        <v>6278</v>
      </c>
      <c r="E250" s="387" t="s">
        <v>6279</v>
      </c>
    </row>
    <row r="251" spans="1:5">
      <c r="A251" s="387" t="s">
        <v>5803</v>
      </c>
      <c r="B251" s="387" t="str">
        <f t="shared" si="3"/>
        <v>…</v>
      </c>
      <c r="C251" s="387" t="s">
        <v>3957</v>
      </c>
      <c r="D251" s="387" t="s">
        <v>6280</v>
      </c>
      <c r="E251" s="387" t="s">
        <v>6281</v>
      </c>
    </row>
    <row r="252" spans="1:5">
      <c r="A252" s="387" t="s">
        <v>5803</v>
      </c>
      <c r="B252" s="387" t="str">
        <f t="shared" si="3"/>
        <v>…</v>
      </c>
      <c r="C252" s="387" t="s">
        <v>3957</v>
      </c>
      <c r="D252" s="387" t="s">
        <v>6282</v>
      </c>
      <c r="E252" s="387" t="s">
        <v>6283</v>
      </c>
    </row>
    <row r="253" spans="1:5">
      <c r="A253" s="387" t="s">
        <v>5803</v>
      </c>
      <c r="B253" s="387" t="str">
        <f t="shared" si="3"/>
        <v>…</v>
      </c>
      <c r="C253" s="387" t="s">
        <v>3957</v>
      </c>
      <c r="D253" s="387" t="s">
        <v>6284</v>
      </c>
      <c r="E253" s="387" t="s">
        <v>6285</v>
      </c>
    </row>
    <row r="254" spans="1:5">
      <c r="A254" s="387" t="s">
        <v>5803</v>
      </c>
      <c r="B254" s="387" t="str">
        <f t="shared" si="3"/>
        <v>…</v>
      </c>
      <c r="C254" s="387" t="s">
        <v>3957</v>
      </c>
      <c r="D254" s="387" t="s">
        <v>6286</v>
      </c>
      <c r="E254" s="387" t="s">
        <v>6287</v>
      </c>
    </row>
    <row r="255" spans="1:5">
      <c r="A255" s="387" t="s">
        <v>5803</v>
      </c>
      <c r="B255" s="387" t="str">
        <f t="shared" si="3"/>
        <v>…</v>
      </c>
      <c r="C255" s="387" t="s">
        <v>3957</v>
      </c>
      <c r="D255" s="387" t="s">
        <v>3957</v>
      </c>
      <c r="E255" s="387" t="s">
        <v>6288</v>
      </c>
    </row>
    <row r="256" spans="1:5">
      <c r="A256" s="387" t="s">
        <v>5803</v>
      </c>
      <c r="B256" s="387" t="str">
        <f t="shared" si="3"/>
        <v>…</v>
      </c>
      <c r="C256" s="387" t="s">
        <v>3957</v>
      </c>
      <c r="D256" s="387" t="s">
        <v>6289</v>
      </c>
      <c r="E256" s="387" t="s">
        <v>6290</v>
      </c>
    </row>
    <row r="257" spans="1:5">
      <c r="A257" s="387" t="s">
        <v>5803</v>
      </c>
      <c r="B257" s="387" t="str">
        <f t="shared" si="3"/>
        <v>…</v>
      </c>
      <c r="C257" s="387" t="s">
        <v>3957</v>
      </c>
      <c r="D257" s="387" t="s">
        <v>6291</v>
      </c>
      <c r="E257" s="387" t="s">
        <v>6292</v>
      </c>
    </row>
    <row r="258" spans="1:5">
      <c r="A258" s="387" t="s">
        <v>5803</v>
      </c>
      <c r="B258" s="387" t="str">
        <f t="shared" si="3"/>
        <v>…</v>
      </c>
      <c r="C258" s="387" t="s">
        <v>3957</v>
      </c>
      <c r="D258" s="387" t="s">
        <v>6293</v>
      </c>
      <c r="E258" s="387" t="s">
        <v>6277</v>
      </c>
    </row>
    <row r="259" spans="1:5">
      <c r="A259" s="387" t="s">
        <v>5803</v>
      </c>
      <c r="B259" s="387" t="str">
        <f t="shared" si="3"/>
        <v>…</v>
      </c>
      <c r="C259" s="387" t="s">
        <v>3957</v>
      </c>
      <c r="D259" s="387" t="s">
        <v>6294</v>
      </c>
      <c r="E259" s="387" t="s">
        <v>6295</v>
      </c>
    </row>
    <row r="260" spans="1:5">
      <c r="A260" s="387" t="s">
        <v>5803</v>
      </c>
      <c r="B260" s="387" t="str">
        <f t="shared" si="3"/>
        <v>…</v>
      </c>
      <c r="C260" s="387" t="s">
        <v>3957</v>
      </c>
      <c r="D260" s="387" t="s">
        <v>6296</v>
      </c>
      <c r="E260" s="387" t="s">
        <v>6297</v>
      </c>
    </row>
    <row r="261" spans="1:5">
      <c r="A261" s="387" t="s">
        <v>5803</v>
      </c>
      <c r="B261" s="387" t="str">
        <f t="shared" si="3"/>
        <v>…</v>
      </c>
      <c r="C261" s="387" t="s">
        <v>3957</v>
      </c>
      <c r="D261" s="387" t="s">
        <v>6298</v>
      </c>
      <c r="E261" s="387" t="s">
        <v>6299</v>
      </c>
    </row>
    <row r="262" spans="1:5">
      <c r="A262" s="387" t="s">
        <v>5803</v>
      </c>
      <c r="B262" s="387" t="str">
        <f t="shared" ref="B262:B325" si="4">IF(EXACT(C262,C261),"…",D262)</f>
        <v>…</v>
      </c>
      <c r="C262" s="387" t="s">
        <v>3957</v>
      </c>
      <c r="D262" s="387" t="s">
        <v>6300</v>
      </c>
      <c r="E262" s="387" t="s">
        <v>6301</v>
      </c>
    </row>
    <row r="263" spans="1:5">
      <c r="A263" s="387" t="s">
        <v>5803</v>
      </c>
      <c r="B263" s="387" t="str">
        <f t="shared" si="4"/>
        <v>…</v>
      </c>
      <c r="C263" s="387" t="s">
        <v>3957</v>
      </c>
      <c r="D263" s="387" t="s">
        <v>6302</v>
      </c>
      <c r="E263" s="387" t="s">
        <v>6279</v>
      </c>
    </row>
    <row r="264" spans="1:5">
      <c r="A264" s="387" t="s">
        <v>5803</v>
      </c>
      <c r="B264" s="387" t="str">
        <f t="shared" si="4"/>
        <v>…</v>
      </c>
      <c r="C264" s="387" t="s">
        <v>3957</v>
      </c>
      <c r="D264" s="387" t="s">
        <v>6303</v>
      </c>
      <c r="E264" s="387" t="s">
        <v>6304</v>
      </c>
    </row>
    <row r="265" spans="1:5">
      <c r="A265" s="387" t="s">
        <v>5803</v>
      </c>
      <c r="B265" s="387" t="str">
        <f t="shared" si="4"/>
        <v>…</v>
      </c>
      <c r="C265" s="387" t="s">
        <v>3957</v>
      </c>
      <c r="D265" s="387" t="s">
        <v>6305</v>
      </c>
      <c r="E265" s="387" t="s">
        <v>6306</v>
      </c>
    </row>
    <row r="266" spans="1:5">
      <c r="A266" s="387" t="s">
        <v>5803</v>
      </c>
      <c r="B266" s="387" t="str">
        <f t="shared" si="4"/>
        <v>…</v>
      </c>
      <c r="C266" s="387" t="s">
        <v>3957</v>
      </c>
      <c r="D266" s="387" t="s">
        <v>6307</v>
      </c>
      <c r="E266" s="387" t="s">
        <v>6308</v>
      </c>
    </row>
    <row r="267" spans="1:5">
      <c r="A267" s="387" t="s">
        <v>5803</v>
      </c>
      <c r="B267" s="387" t="str">
        <f t="shared" si="4"/>
        <v>…</v>
      </c>
      <c r="C267" s="387" t="s">
        <v>3957</v>
      </c>
      <c r="D267" s="387" t="s">
        <v>6309</v>
      </c>
      <c r="E267" s="387" t="s">
        <v>6310</v>
      </c>
    </row>
    <row r="268" spans="1:5">
      <c r="A268" s="387" t="s">
        <v>5803</v>
      </c>
      <c r="B268" s="387" t="str">
        <f t="shared" si="4"/>
        <v>…</v>
      </c>
      <c r="C268" s="387" t="s">
        <v>3957</v>
      </c>
      <c r="D268" s="387" t="s">
        <v>6311</v>
      </c>
      <c r="E268" s="387" t="s">
        <v>6312</v>
      </c>
    </row>
    <row r="269" spans="1:5">
      <c r="A269" s="387" t="s">
        <v>5803</v>
      </c>
      <c r="B269" s="387" t="str">
        <f t="shared" si="4"/>
        <v>…</v>
      </c>
      <c r="C269" s="387" t="s">
        <v>3957</v>
      </c>
      <c r="D269" s="387" t="s">
        <v>6313</v>
      </c>
      <c r="E269" s="387" t="s">
        <v>6314</v>
      </c>
    </row>
    <row r="270" spans="1:5">
      <c r="A270" s="387" t="s">
        <v>5803</v>
      </c>
      <c r="B270" s="387" t="str">
        <f t="shared" si="4"/>
        <v>…</v>
      </c>
      <c r="C270" s="387" t="s">
        <v>3957</v>
      </c>
      <c r="D270" s="387" t="s">
        <v>6315</v>
      </c>
      <c r="E270" s="387" t="s">
        <v>6316</v>
      </c>
    </row>
    <row r="271" spans="1:5">
      <c r="A271" s="387" t="s">
        <v>5803</v>
      </c>
      <c r="B271" s="387" t="str">
        <f t="shared" si="4"/>
        <v>…</v>
      </c>
      <c r="C271" s="387" t="s">
        <v>3957</v>
      </c>
      <c r="D271" s="387" t="s">
        <v>6317</v>
      </c>
      <c r="E271" s="387" t="s">
        <v>6318</v>
      </c>
    </row>
    <row r="272" spans="1:5">
      <c r="A272" s="387" t="s">
        <v>5803</v>
      </c>
      <c r="B272" s="387" t="str">
        <f t="shared" si="4"/>
        <v>…</v>
      </c>
      <c r="C272" s="387" t="s">
        <v>3957</v>
      </c>
      <c r="D272" s="387" t="s">
        <v>6319</v>
      </c>
      <c r="E272" s="387" t="s">
        <v>6320</v>
      </c>
    </row>
    <row r="273" spans="1:5">
      <c r="A273" s="387" t="s">
        <v>5803</v>
      </c>
      <c r="B273" s="387" t="str">
        <f t="shared" si="4"/>
        <v>…</v>
      </c>
      <c r="C273" s="387" t="s">
        <v>3957</v>
      </c>
      <c r="D273" s="387" t="s">
        <v>6321</v>
      </c>
      <c r="E273" s="387" t="s">
        <v>6322</v>
      </c>
    </row>
    <row r="274" spans="1:5">
      <c r="A274" s="387" t="s">
        <v>5803</v>
      </c>
      <c r="B274" s="387" t="str">
        <f t="shared" si="4"/>
        <v>…</v>
      </c>
      <c r="C274" s="387" t="s">
        <v>3957</v>
      </c>
      <c r="D274" s="387" t="s">
        <v>6323</v>
      </c>
      <c r="E274" s="387" t="s">
        <v>6324</v>
      </c>
    </row>
    <row r="275" spans="1:5">
      <c r="A275" s="387" t="s">
        <v>5803</v>
      </c>
      <c r="B275" s="387" t="str">
        <f t="shared" si="4"/>
        <v>…</v>
      </c>
      <c r="C275" s="387" t="s">
        <v>3957</v>
      </c>
      <c r="D275" s="387" t="s">
        <v>6325</v>
      </c>
      <c r="E275" s="387" t="s">
        <v>6326</v>
      </c>
    </row>
    <row r="276" spans="1:5">
      <c r="A276" s="387" t="s">
        <v>5803</v>
      </c>
      <c r="B276" s="387" t="str">
        <f t="shared" si="4"/>
        <v>…</v>
      </c>
      <c r="C276" s="387" t="s">
        <v>3957</v>
      </c>
      <c r="D276" s="387" t="s">
        <v>6327</v>
      </c>
      <c r="E276" s="387" t="s">
        <v>6328</v>
      </c>
    </row>
    <row r="277" spans="1:5">
      <c r="A277" s="387" t="s">
        <v>5803</v>
      </c>
      <c r="B277" s="387" t="str">
        <f t="shared" si="4"/>
        <v>…</v>
      </c>
      <c r="C277" s="387" t="s">
        <v>3957</v>
      </c>
      <c r="D277" s="387" t="s">
        <v>6329</v>
      </c>
      <c r="E277" s="387" t="s">
        <v>6330</v>
      </c>
    </row>
    <row r="278" spans="1:5">
      <c r="A278" s="387" t="s">
        <v>5803</v>
      </c>
      <c r="B278" s="387" t="str">
        <f t="shared" si="4"/>
        <v>…</v>
      </c>
      <c r="C278" s="387" t="s">
        <v>3957</v>
      </c>
      <c r="D278" s="387" t="s">
        <v>6331</v>
      </c>
      <c r="E278" s="387" t="s">
        <v>6332</v>
      </c>
    </row>
    <row r="279" spans="1:5">
      <c r="A279" s="387" t="s">
        <v>5803</v>
      </c>
      <c r="B279" s="387" t="str">
        <f t="shared" si="4"/>
        <v>…</v>
      </c>
      <c r="C279" s="387" t="s">
        <v>3957</v>
      </c>
      <c r="D279" s="387" t="s">
        <v>6333</v>
      </c>
      <c r="E279" s="387" t="s">
        <v>6334</v>
      </c>
    </row>
    <row r="280" spans="1:5">
      <c r="A280" s="387" t="s">
        <v>5803</v>
      </c>
      <c r="B280" s="387" t="str">
        <f t="shared" si="4"/>
        <v>…</v>
      </c>
      <c r="C280" s="387" t="s">
        <v>3957</v>
      </c>
      <c r="D280" s="387" t="s">
        <v>6335</v>
      </c>
      <c r="E280" s="387" t="s">
        <v>6336</v>
      </c>
    </row>
    <row r="281" spans="1:5">
      <c r="A281" s="387" t="s">
        <v>5803</v>
      </c>
      <c r="B281" s="387" t="str">
        <f t="shared" si="4"/>
        <v>J/K</v>
      </c>
      <c r="C281" s="387" t="s">
        <v>6337</v>
      </c>
      <c r="D281" s="387" t="s">
        <v>6337</v>
      </c>
      <c r="E281" s="387" t="s">
        <v>6338</v>
      </c>
    </row>
    <row r="282" spans="1:5">
      <c r="A282" s="387" t="s">
        <v>5803</v>
      </c>
      <c r="B282" s="387" t="str">
        <f t="shared" si="4"/>
        <v>Btu/lbm</v>
      </c>
      <c r="C282" s="387" t="s">
        <v>6339</v>
      </c>
      <c r="D282" s="387" t="s">
        <v>6340</v>
      </c>
      <c r="E282" s="387" t="s">
        <v>6341</v>
      </c>
    </row>
    <row r="283" spans="1:5">
      <c r="A283" s="387" t="s">
        <v>5803</v>
      </c>
      <c r="B283" s="387" t="str">
        <f t="shared" si="4"/>
        <v>…</v>
      </c>
      <c r="C283" s="387" t="s">
        <v>6339</v>
      </c>
      <c r="D283" s="387" t="s">
        <v>6342</v>
      </c>
      <c r="E283" s="387" t="s">
        <v>6343</v>
      </c>
    </row>
    <row r="284" spans="1:5">
      <c r="A284" s="387" t="s">
        <v>5803</v>
      </c>
      <c r="B284" s="387" t="str">
        <f t="shared" si="4"/>
        <v>…</v>
      </c>
      <c r="C284" s="387" t="s">
        <v>6339</v>
      </c>
      <c r="D284" s="387" t="s">
        <v>6344</v>
      </c>
      <c r="E284" s="387" t="s">
        <v>6345</v>
      </c>
    </row>
    <row r="285" spans="1:5">
      <c r="A285" s="387" t="s">
        <v>5803</v>
      </c>
      <c r="B285" s="387" t="str">
        <f t="shared" si="4"/>
        <v>…</v>
      </c>
      <c r="C285" s="387" t="s">
        <v>6339</v>
      </c>
      <c r="D285" s="387" t="s">
        <v>6346</v>
      </c>
      <c r="E285" s="387" t="s">
        <v>6347</v>
      </c>
    </row>
    <row r="286" spans="1:5">
      <c r="A286" s="387" t="s">
        <v>5803</v>
      </c>
      <c r="B286" s="387" t="str">
        <f t="shared" si="4"/>
        <v>…</v>
      </c>
      <c r="C286" s="387" t="s">
        <v>6339</v>
      </c>
      <c r="D286" s="387" t="s">
        <v>6348</v>
      </c>
      <c r="E286" s="387" t="s">
        <v>6349</v>
      </c>
    </row>
    <row r="287" spans="1:5">
      <c r="A287" s="387" t="s">
        <v>5803</v>
      </c>
      <c r="B287" s="387" t="str">
        <f t="shared" si="4"/>
        <v>…</v>
      </c>
      <c r="C287" s="387" t="s">
        <v>6339</v>
      </c>
      <c r="D287" s="387" t="s">
        <v>6350</v>
      </c>
      <c r="E287" s="387" t="s">
        <v>6351</v>
      </c>
    </row>
    <row r="288" spans="1:5">
      <c r="A288" s="387" t="s">
        <v>5803</v>
      </c>
      <c r="B288" s="387" t="str">
        <f t="shared" si="4"/>
        <v>…</v>
      </c>
      <c r="C288" s="387" t="s">
        <v>6339</v>
      </c>
      <c r="D288" s="387" t="s">
        <v>6352</v>
      </c>
      <c r="E288" s="387" t="s">
        <v>6353</v>
      </c>
    </row>
    <row r="289" spans="1:5">
      <c r="A289" s="387" t="s">
        <v>5803</v>
      </c>
      <c r="B289" s="387" t="str">
        <f t="shared" si="4"/>
        <v>…</v>
      </c>
      <c r="C289" s="387" t="s">
        <v>6339</v>
      </c>
      <c r="D289" s="387" t="s">
        <v>6354</v>
      </c>
      <c r="E289" s="387" t="s">
        <v>6355</v>
      </c>
    </row>
    <row r="290" spans="1:5">
      <c r="A290" s="387" t="s">
        <v>5803</v>
      </c>
      <c r="B290" s="387" t="str">
        <f t="shared" si="4"/>
        <v>…</v>
      </c>
      <c r="C290" s="387" t="s">
        <v>6339</v>
      </c>
      <c r="D290" s="387" t="s">
        <v>6356</v>
      </c>
      <c r="E290" s="387" t="s">
        <v>6357</v>
      </c>
    </row>
    <row r="291" spans="1:5">
      <c r="A291" s="387" t="s">
        <v>5803</v>
      </c>
      <c r="B291" s="387" t="str">
        <f t="shared" si="4"/>
        <v>…</v>
      </c>
      <c r="C291" s="387" t="s">
        <v>6339</v>
      </c>
      <c r="D291" s="387" t="s">
        <v>6339</v>
      </c>
      <c r="E291" s="387" t="s">
        <v>6358</v>
      </c>
    </row>
    <row r="292" spans="1:5">
      <c r="A292" s="387" t="s">
        <v>5803</v>
      </c>
      <c r="B292" s="387" t="str">
        <f t="shared" si="4"/>
        <v>…</v>
      </c>
      <c r="C292" s="387" t="s">
        <v>6339</v>
      </c>
      <c r="D292" s="387" t="s">
        <v>6359</v>
      </c>
      <c r="E292" s="387" t="s">
        <v>6360</v>
      </c>
    </row>
    <row r="293" spans="1:5">
      <c r="A293" s="387" t="s">
        <v>5803</v>
      </c>
      <c r="B293" s="387" t="str">
        <f t="shared" si="4"/>
        <v>…</v>
      </c>
      <c r="C293" s="387" t="s">
        <v>6339</v>
      </c>
      <c r="D293" s="387" t="s">
        <v>6361</v>
      </c>
      <c r="E293" s="387" t="s">
        <v>6362</v>
      </c>
    </row>
    <row r="294" spans="1:5">
      <c r="A294" s="387" t="s">
        <v>5803</v>
      </c>
      <c r="B294" s="387" t="str">
        <f t="shared" si="4"/>
        <v>…</v>
      </c>
      <c r="C294" s="387" t="s">
        <v>6339</v>
      </c>
      <c r="D294" s="387" t="s">
        <v>6363</v>
      </c>
      <c r="E294" s="387" t="s">
        <v>6364</v>
      </c>
    </row>
    <row r="295" spans="1:5">
      <c r="A295" s="387" t="s">
        <v>5803</v>
      </c>
      <c r="B295" s="387" t="str">
        <f t="shared" si="4"/>
        <v>…</v>
      </c>
      <c r="C295" s="387" t="s">
        <v>6339</v>
      </c>
      <c r="D295" s="387" t="s">
        <v>6365</v>
      </c>
      <c r="E295" s="387" t="s">
        <v>6366</v>
      </c>
    </row>
    <row r="296" spans="1:5">
      <c r="A296" s="387" t="s">
        <v>5803</v>
      </c>
      <c r="B296" s="387" t="str">
        <f t="shared" si="4"/>
        <v>…</v>
      </c>
      <c r="C296" s="387" t="s">
        <v>6339</v>
      </c>
      <c r="D296" s="387" t="s">
        <v>6367</v>
      </c>
      <c r="E296" s="387" t="s">
        <v>6353</v>
      </c>
    </row>
    <row r="297" spans="1:5">
      <c r="A297" s="387" t="s">
        <v>5803</v>
      </c>
      <c r="B297" s="387" t="str">
        <f t="shared" si="4"/>
        <v>…</v>
      </c>
      <c r="C297" s="387" t="s">
        <v>6339</v>
      </c>
      <c r="D297" s="387" t="s">
        <v>6368</v>
      </c>
      <c r="E297" s="387" t="s">
        <v>6369</v>
      </c>
    </row>
    <row r="298" spans="1:5">
      <c r="A298" s="387" t="s">
        <v>5803</v>
      </c>
      <c r="B298" s="387" t="str">
        <f t="shared" si="4"/>
        <v>…</v>
      </c>
      <c r="C298" s="387" t="s">
        <v>6339</v>
      </c>
      <c r="D298" s="387" t="s">
        <v>6370</v>
      </c>
      <c r="E298" s="387" t="s">
        <v>6371</v>
      </c>
    </row>
    <row r="299" spans="1:5">
      <c r="A299" s="387" t="s">
        <v>5803</v>
      </c>
      <c r="B299" s="387" t="str">
        <f t="shared" si="4"/>
        <v>…</v>
      </c>
      <c r="C299" s="387" t="s">
        <v>6339</v>
      </c>
      <c r="D299" s="387" t="s">
        <v>6372</v>
      </c>
      <c r="E299" s="387" t="s">
        <v>6373</v>
      </c>
    </row>
    <row r="300" spans="1:5">
      <c r="A300" s="387" t="s">
        <v>5803</v>
      </c>
      <c r="B300" s="387" t="str">
        <f t="shared" si="4"/>
        <v>Btu/lbm.degF</v>
      </c>
      <c r="C300" s="387" t="s">
        <v>6374</v>
      </c>
      <c r="D300" s="387" t="s">
        <v>6375</v>
      </c>
      <c r="E300" s="387" t="s">
        <v>6376</v>
      </c>
    </row>
    <row r="301" spans="1:5">
      <c r="A301" s="387" t="s">
        <v>5803</v>
      </c>
      <c r="B301" s="387" t="str">
        <f t="shared" si="4"/>
        <v>…</v>
      </c>
      <c r="C301" s="387" t="s">
        <v>6374</v>
      </c>
      <c r="D301" s="387" t="s">
        <v>6377</v>
      </c>
      <c r="E301" s="387" t="s">
        <v>6378</v>
      </c>
    </row>
    <row r="302" spans="1:5">
      <c r="A302" s="387" t="s">
        <v>5803</v>
      </c>
      <c r="B302" s="387" t="str">
        <f t="shared" si="4"/>
        <v>…</v>
      </c>
      <c r="C302" s="387" t="s">
        <v>6374</v>
      </c>
      <c r="D302" s="387" t="s">
        <v>6379</v>
      </c>
      <c r="E302" s="387" t="s">
        <v>6380</v>
      </c>
    </row>
    <row r="303" spans="1:5">
      <c r="A303" s="387" t="s">
        <v>5803</v>
      </c>
      <c r="B303" s="387" t="str">
        <f t="shared" si="4"/>
        <v>…</v>
      </c>
      <c r="C303" s="387" t="s">
        <v>6374</v>
      </c>
      <c r="D303" s="387" t="s">
        <v>6381</v>
      </c>
      <c r="E303" s="387" t="s">
        <v>6382</v>
      </c>
    </row>
    <row r="304" spans="1:5">
      <c r="A304" s="387" t="s">
        <v>5803</v>
      </c>
      <c r="B304" s="387" t="str">
        <f t="shared" si="4"/>
        <v>…</v>
      </c>
      <c r="C304" s="387" t="s">
        <v>6374</v>
      </c>
      <c r="D304" s="387" t="s">
        <v>6374</v>
      </c>
      <c r="E304" s="387" t="s">
        <v>6383</v>
      </c>
    </row>
    <row r="305" spans="1:5">
      <c r="A305" s="387" t="s">
        <v>5803</v>
      </c>
      <c r="B305" s="387" t="str">
        <f t="shared" si="4"/>
        <v>…</v>
      </c>
      <c r="C305" s="387" t="s">
        <v>6374</v>
      </c>
      <c r="D305" s="387" t="s">
        <v>6384</v>
      </c>
      <c r="E305" s="387" t="s">
        <v>6385</v>
      </c>
    </row>
    <row r="306" spans="1:5">
      <c r="A306" s="387" t="s">
        <v>5803</v>
      </c>
      <c r="B306" s="387" t="str">
        <f t="shared" si="4"/>
        <v>…</v>
      </c>
      <c r="C306" s="387" t="s">
        <v>6374</v>
      </c>
      <c r="D306" s="387" t="s">
        <v>6386</v>
      </c>
      <c r="E306" s="387" t="s">
        <v>6387</v>
      </c>
    </row>
    <row r="307" spans="1:5">
      <c r="A307" s="387" t="s">
        <v>5803</v>
      </c>
      <c r="B307" s="387" t="str">
        <f t="shared" si="4"/>
        <v>…</v>
      </c>
      <c r="C307" s="387" t="s">
        <v>6374</v>
      </c>
      <c r="D307" s="387" t="s">
        <v>6388</v>
      </c>
      <c r="E307" s="387" t="s">
        <v>6389</v>
      </c>
    </row>
    <row r="308" spans="1:5">
      <c r="A308" s="387" t="s">
        <v>5803</v>
      </c>
      <c r="B308" s="387" t="str">
        <f t="shared" si="4"/>
        <v>Btu/bbl</v>
      </c>
      <c r="C308" s="387" t="s">
        <v>6390</v>
      </c>
      <c r="D308" s="387" t="s">
        <v>6391</v>
      </c>
      <c r="E308" s="387" t="s">
        <v>6392</v>
      </c>
    </row>
    <row r="309" spans="1:5">
      <c r="A309" s="387" t="s">
        <v>5803</v>
      </c>
      <c r="B309" s="387" t="str">
        <f t="shared" si="4"/>
        <v>…</v>
      </c>
      <c r="C309" s="387" t="s">
        <v>6390</v>
      </c>
      <c r="D309" s="387" t="s">
        <v>6393</v>
      </c>
      <c r="E309" s="387" t="s">
        <v>6394</v>
      </c>
    </row>
    <row r="310" spans="1:5">
      <c r="A310" s="387" t="s">
        <v>5803</v>
      </c>
      <c r="B310" s="387" t="str">
        <f t="shared" si="4"/>
        <v>…</v>
      </c>
      <c r="C310" s="387" t="s">
        <v>6390</v>
      </c>
      <c r="D310" s="387" t="s">
        <v>6395</v>
      </c>
      <c r="E310" s="387" t="s">
        <v>6396</v>
      </c>
    </row>
    <row r="311" spans="1:5">
      <c r="A311" s="387" t="s">
        <v>5803</v>
      </c>
      <c r="B311" s="387" t="str">
        <f t="shared" si="4"/>
        <v>…</v>
      </c>
      <c r="C311" s="387" t="s">
        <v>6390</v>
      </c>
      <c r="D311" s="387" t="s">
        <v>6397</v>
      </c>
      <c r="E311" s="387" t="s">
        <v>6398</v>
      </c>
    </row>
    <row r="312" spans="1:5">
      <c r="A312" s="387" t="s">
        <v>5803</v>
      </c>
      <c r="B312" s="387" t="str">
        <f t="shared" si="4"/>
        <v>…</v>
      </c>
      <c r="C312" s="387" t="s">
        <v>6390</v>
      </c>
      <c r="D312" s="387" t="s">
        <v>6399</v>
      </c>
      <c r="E312" s="387" t="s">
        <v>6400</v>
      </c>
    </row>
    <row r="313" spans="1:5">
      <c r="A313" s="387" t="s">
        <v>5803</v>
      </c>
      <c r="B313" s="387" t="str">
        <f t="shared" si="4"/>
        <v>…</v>
      </c>
      <c r="C313" s="387" t="s">
        <v>6390</v>
      </c>
      <c r="D313" s="387" t="s">
        <v>6401</v>
      </c>
      <c r="E313" s="387" t="s">
        <v>6402</v>
      </c>
    </row>
    <row r="314" spans="1:5">
      <c r="A314" s="387" t="s">
        <v>5803</v>
      </c>
      <c r="B314" s="387" t="str">
        <f t="shared" si="4"/>
        <v>…</v>
      </c>
      <c r="C314" s="387" t="s">
        <v>6390</v>
      </c>
      <c r="D314" s="387" t="s">
        <v>6403</v>
      </c>
      <c r="E314" s="387" t="s">
        <v>6404</v>
      </c>
    </row>
    <row r="315" spans="1:5">
      <c r="A315" s="387" t="s">
        <v>5803</v>
      </c>
      <c r="B315" s="387" t="str">
        <f t="shared" si="4"/>
        <v>…</v>
      </c>
      <c r="C315" s="387" t="s">
        <v>6390</v>
      </c>
      <c r="D315" s="387" t="s">
        <v>6405</v>
      </c>
      <c r="E315" s="387" t="s">
        <v>6406</v>
      </c>
    </row>
    <row r="316" spans="1:5">
      <c r="A316" s="387" t="s">
        <v>5803</v>
      </c>
      <c r="B316" s="387" t="str">
        <f t="shared" si="4"/>
        <v>…</v>
      </c>
      <c r="C316" s="387" t="s">
        <v>6390</v>
      </c>
      <c r="D316" s="387" t="s">
        <v>6407</v>
      </c>
      <c r="E316" s="387" t="s">
        <v>6408</v>
      </c>
    </row>
    <row r="317" spans="1:5">
      <c r="A317" s="387" t="s">
        <v>5803</v>
      </c>
      <c r="B317" s="387" t="str">
        <f t="shared" si="4"/>
        <v>…</v>
      </c>
      <c r="C317" s="387" t="s">
        <v>6390</v>
      </c>
      <c r="D317" s="387" t="s">
        <v>6409</v>
      </c>
      <c r="E317" s="387" t="s">
        <v>6410</v>
      </c>
    </row>
    <row r="318" spans="1:5">
      <c r="A318" s="387" t="s">
        <v>5803</v>
      </c>
      <c r="B318" s="387" t="str">
        <f t="shared" si="4"/>
        <v>…</v>
      </c>
      <c r="C318" s="387" t="s">
        <v>6390</v>
      </c>
      <c r="D318" s="387" t="s">
        <v>6411</v>
      </c>
      <c r="E318" s="387" t="s">
        <v>6412</v>
      </c>
    </row>
    <row r="319" spans="1:5">
      <c r="A319" s="387" t="s">
        <v>5803</v>
      </c>
      <c r="B319" s="387" t="str">
        <f t="shared" si="4"/>
        <v>…</v>
      </c>
      <c r="C319" s="387" t="s">
        <v>6390</v>
      </c>
      <c r="D319" s="387" t="s">
        <v>6413</v>
      </c>
      <c r="E319" s="387" t="s">
        <v>6414</v>
      </c>
    </row>
    <row r="320" spans="1:5">
      <c r="A320" s="387" t="s">
        <v>5803</v>
      </c>
      <c r="B320" s="387" t="str">
        <f t="shared" si="4"/>
        <v>…</v>
      </c>
      <c r="C320" s="387" t="s">
        <v>6390</v>
      </c>
      <c r="D320" s="387" t="s">
        <v>6415</v>
      </c>
      <c r="E320" s="387" t="s">
        <v>6416</v>
      </c>
    </row>
    <row r="321" spans="1:5">
      <c r="A321" s="387" t="s">
        <v>5803</v>
      </c>
      <c r="B321" s="387" t="str">
        <f t="shared" si="4"/>
        <v>…</v>
      </c>
      <c r="C321" s="387" t="s">
        <v>6390</v>
      </c>
      <c r="D321" s="387" t="s">
        <v>6390</v>
      </c>
      <c r="E321" s="387" t="s">
        <v>6417</v>
      </c>
    </row>
    <row r="322" spans="1:5">
      <c r="A322" s="387" t="s">
        <v>5803</v>
      </c>
      <c r="B322" s="387" t="str">
        <f t="shared" si="4"/>
        <v>…</v>
      </c>
      <c r="C322" s="387" t="s">
        <v>6390</v>
      </c>
      <c r="D322" s="387" t="s">
        <v>6418</v>
      </c>
      <c r="E322" s="387" t="s">
        <v>6419</v>
      </c>
    </row>
    <row r="323" spans="1:5">
      <c r="A323" s="387" t="s">
        <v>5803</v>
      </c>
      <c r="B323" s="387" t="str">
        <f t="shared" si="4"/>
        <v>…</v>
      </c>
      <c r="C323" s="387" t="s">
        <v>6390</v>
      </c>
      <c r="D323" s="387" t="s">
        <v>6420</v>
      </c>
      <c r="E323" s="387" t="s">
        <v>6421</v>
      </c>
    </row>
    <row r="324" spans="1:5">
      <c r="A324" s="387" t="s">
        <v>5803</v>
      </c>
      <c r="B324" s="387" t="str">
        <f t="shared" si="4"/>
        <v>…</v>
      </c>
      <c r="C324" s="387" t="s">
        <v>6390</v>
      </c>
      <c r="D324" s="387" t="s">
        <v>6422</v>
      </c>
      <c r="E324" s="387" t="s">
        <v>6423</v>
      </c>
    </row>
    <row r="325" spans="1:5">
      <c r="A325" s="387" t="s">
        <v>5803</v>
      </c>
      <c r="B325" s="387" t="str">
        <f t="shared" si="4"/>
        <v>…</v>
      </c>
      <c r="C325" s="387" t="s">
        <v>6390</v>
      </c>
      <c r="D325" s="387" t="s">
        <v>6424</v>
      </c>
      <c r="E325" s="387" t="s">
        <v>6425</v>
      </c>
    </row>
    <row r="326" spans="1:5">
      <c r="A326" s="387" t="s">
        <v>5803</v>
      </c>
      <c r="B326" s="387" t="str">
        <f t="shared" ref="B326:B389" si="5">IF(EXACT(C326,C325),"…",D326)</f>
        <v>…</v>
      </c>
      <c r="C326" s="387" t="s">
        <v>6390</v>
      </c>
      <c r="D326" s="387" t="s">
        <v>6426</v>
      </c>
      <c r="E326" s="387" t="s">
        <v>6427</v>
      </c>
    </row>
    <row r="327" spans="1:5">
      <c r="A327" s="387" t="s">
        <v>5803</v>
      </c>
      <c r="B327" s="387" t="str">
        <f t="shared" si="5"/>
        <v>…</v>
      </c>
      <c r="C327" s="387" t="s">
        <v>6390</v>
      </c>
      <c r="D327" s="387" t="s">
        <v>6428</v>
      </c>
      <c r="E327" s="387" t="s">
        <v>6429</v>
      </c>
    </row>
    <row r="328" spans="1:5">
      <c r="A328" s="387" t="s">
        <v>5803</v>
      </c>
      <c r="B328" s="387" t="str">
        <f t="shared" si="5"/>
        <v>…</v>
      </c>
      <c r="C328" s="387" t="s">
        <v>6390</v>
      </c>
      <c r="D328" s="387" t="s">
        <v>6430</v>
      </c>
      <c r="E328" s="387" t="s">
        <v>6410</v>
      </c>
    </row>
    <row r="329" spans="1:5">
      <c r="A329" s="387" t="s">
        <v>5803</v>
      </c>
      <c r="B329" s="387" t="str">
        <f t="shared" si="5"/>
        <v>…</v>
      </c>
      <c r="C329" s="387" t="s">
        <v>6390</v>
      </c>
      <c r="D329" s="387" t="s">
        <v>6431</v>
      </c>
      <c r="E329" s="387" t="s">
        <v>6432</v>
      </c>
    </row>
    <row r="330" spans="1:5">
      <c r="A330" s="387" t="s">
        <v>5803</v>
      </c>
      <c r="B330" s="387" t="str">
        <f t="shared" si="5"/>
        <v>…</v>
      </c>
      <c r="C330" s="387" t="s">
        <v>6390</v>
      </c>
      <c r="D330" s="387" t="s">
        <v>6433</v>
      </c>
      <c r="E330" s="387" t="s">
        <v>6434</v>
      </c>
    </row>
    <row r="331" spans="1:5">
      <c r="A331" s="387" t="s">
        <v>5803</v>
      </c>
      <c r="B331" s="387" t="str">
        <f t="shared" si="5"/>
        <v>…</v>
      </c>
      <c r="C331" s="387" t="s">
        <v>6390</v>
      </c>
      <c r="D331" s="387" t="s">
        <v>6435</v>
      </c>
      <c r="E331" s="387" t="s">
        <v>6436</v>
      </c>
    </row>
    <row r="332" spans="1:5">
      <c r="A332" s="387" t="s">
        <v>5803</v>
      </c>
      <c r="B332" s="387" t="str">
        <f t="shared" si="5"/>
        <v>…</v>
      </c>
      <c r="C332" s="387" t="s">
        <v>6390</v>
      </c>
      <c r="D332" s="387" t="s">
        <v>6437</v>
      </c>
      <c r="E332" s="387" t="s">
        <v>6438</v>
      </c>
    </row>
    <row r="333" spans="1:5">
      <c r="A333" s="387" t="s">
        <v>5803</v>
      </c>
      <c r="B333" s="387" t="str">
        <f t="shared" si="5"/>
        <v>…</v>
      </c>
      <c r="C333" s="387" t="s">
        <v>6390</v>
      </c>
      <c r="D333" s="387" t="s">
        <v>6439</v>
      </c>
      <c r="E333" s="387" t="s">
        <v>6440</v>
      </c>
    </row>
    <row r="334" spans="1:5">
      <c r="A334" s="387" t="s">
        <v>5803</v>
      </c>
      <c r="B334" s="387" t="str">
        <f t="shared" si="5"/>
        <v>Btu/lbmole</v>
      </c>
      <c r="C334" s="387" t="s">
        <v>6441</v>
      </c>
      <c r="D334" s="387" t="s">
        <v>6442</v>
      </c>
      <c r="E334" s="387" t="s">
        <v>6443</v>
      </c>
    </row>
    <row r="335" spans="1:5">
      <c r="A335" s="387" t="s">
        <v>5803</v>
      </c>
      <c r="B335" s="387" t="str">
        <f t="shared" si="5"/>
        <v>…</v>
      </c>
      <c r="C335" s="387" t="s">
        <v>6441</v>
      </c>
      <c r="D335" s="387" t="s">
        <v>6441</v>
      </c>
      <c r="E335" s="387" t="s">
        <v>6444</v>
      </c>
    </row>
    <row r="336" spans="1:5">
      <c r="A336" s="387" t="s">
        <v>5803</v>
      </c>
      <c r="B336" s="387" t="str">
        <f t="shared" si="5"/>
        <v>…</v>
      </c>
      <c r="C336" s="387" t="s">
        <v>6441</v>
      </c>
      <c r="D336" s="387" t="s">
        <v>6445</v>
      </c>
      <c r="E336" s="387" t="s">
        <v>6446</v>
      </c>
    </row>
    <row r="337" spans="1:5">
      <c r="A337" s="387" t="s">
        <v>5803</v>
      </c>
      <c r="B337" s="387" t="str">
        <f t="shared" si="5"/>
        <v>…</v>
      </c>
      <c r="C337" s="387" t="s">
        <v>6441</v>
      </c>
      <c r="D337" s="387" t="s">
        <v>6447</v>
      </c>
      <c r="E337" s="387" t="s">
        <v>6448</v>
      </c>
    </row>
    <row r="338" spans="1:5">
      <c r="A338" s="387" t="s">
        <v>5803</v>
      </c>
      <c r="B338" s="387" t="str">
        <f t="shared" si="5"/>
        <v>…</v>
      </c>
      <c r="C338" s="387" t="s">
        <v>6441</v>
      </c>
      <c r="D338" s="387" t="s">
        <v>6449</v>
      </c>
      <c r="E338" s="387" t="s">
        <v>6450</v>
      </c>
    </row>
    <row r="339" spans="1:5">
      <c r="A339" s="387" t="s">
        <v>5803</v>
      </c>
      <c r="B339" s="387" t="str">
        <f t="shared" si="5"/>
        <v>Btu/lbmole.F</v>
      </c>
      <c r="C339" s="387" t="s">
        <v>6451</v>
      </c>
      <c r="D339" s="387" t="s">
        <v>6452</v>
      </c>
      <c r="E339" s="387" t="s">
        <v>6453</v>
      </c>
    </row>
    <row r="340" spans="1:5">
      <c r="A340" s="387" t="s">
        <v>5803</v>
      </c>
      <c r="B340" s="387" t="str">
        <f t="shared" si="5"/>
        <v>…</v>
      </c>
      <c r="C340" s="387" t="s">
        <v>6451</v>
      </c>
      <c r="D340" s="387" t="s">
        <v>6454</v>
      </c>
      <c r="E340" s="387" t="s">
        <v>6455</v>
      </c>
    </row>
    <row r="341" spans="1:5">
      <c r="A341" s="387" t="s">
        <v>5803</v>
      </c>
      <c r="B341" s="387" t="str">
        <f t="shared" si="5"/>
        <v>…</v>
      </c>
      <c r="C341" s="387" t="s">
        <v>6451</v>
      </c>
      <c r="D341" s="387" t="s">
        <v>6451</v>
      </c>
      <c r="E341" s="387" t="s">
        <v>6456</v>
      </c>
    </row>
    <row r="342" spans="1:5">
      <c r="A342" s="387" t="s">
        <v>5803</v>
      </c>
      <c r="B342" s="387" t="str">
        <f t="shared" si="5"/>
        <v>…</v>
      </c>
      <c r="C342" s="387" t="s">
        <v>6451</v>
      </c>
      <c r="D342" s="387" t="s">
        <v>6457</v>
      </c>
      <c r="E342" s="387" t="s">
        <v>6458</v>
      </c>
    </row>
    <row r="343" spans="1:5">
      <c r="A343" s="387" t="s">
        <v>5803</v>
      </c>
      <c r="B343" s="387" t="str">
        <f t="shared" si="5"/>
        <v>ft.klbf/(lbf.in2)</v>
      </c>
      <c r="C343" s="387" t="s">
        <v>6459</v>
      </c>
      <c r="D343" s="387" t="s">
        <v>6460</v>
      </c>
      <c r="E343" s="387" t="s">
        <v>6461</v>
      </c>
    </row>
    <row r="344" spans="1:5">
      <c r="A344" s="387" t="s">
        <v>5803</v>
      </c>
      <c r="B344" s="387" t="str">
        <f t="shared" si="5"/>
        <v>ddegC</v>
      </c>
      <c r="C344" s="387" t="s">
        <v>2399</v>
      </c>
      <c r="D344" s="387" t="s">
        <v>6462</v>
      </c>
      <c r="E344" s="387" t="s">
        <v>6463</v>
      </c>
    </row>
    <row r="345" spans="1:5">
      <c r="A345" s="387" t="s">
        <v>5803</v>
      </c>
      <c r="B345" s="387" t="str">
        <f t="shared" si="5"/>
        <v>…</v>
      </c>
      <c r="C345" s="387" t="s">
        <v>2399</v>
      </c>
      <c r="D345" s="387" t="s">
        <v>6464</v>
      </c>
      <c r="E345" s="387" t="s">
        <v>6465</v>
      </c>
    </row>
    <row r="346" spans="1:5">
      <c r="A346" s="387" t="s">
        <v>5803</v>
      </c>
      <c r="B346" s="387" t="str">
        <f t="shared" si="5"/>
        <v>…</v>
      </c>
      <c r="C346" s="387" t="s">
        <v>2399</v>
      </c>
      <c r="D346" s="387" t="s">
        <v>6466</v>
      </c>
      <c r="E346" s="387" t="s">
        <v>6467</v>
      </c>
    </row>
    <row r="347" spans="1:5">
      <c r="A347" s="387" t="s">
        <v>5803</v>
      </c>
      <c r="B347" s="387" t="str">
        <f t="shared" si="5"/>
        <v>…</v>
      </c>
      <c r="C347" s="387" t="s">
        <v>2399</v>
      </c>
      <c r="D347" s="387" t="s">
        <v>6468</v>
      </c>
      <c r="E347" s="387" t="s">
        <v>6469</v>
      </c>
    </row>
    <row r="348" spans="1:5">
      <c r="A348" s="387" t="s">
        <v>5803</v>
      </c>
      <c r="B348" s="387" t="str">
        <f t="shared" si="5"/>
        <v>…</v>
      </c>
      <c r="C348" s="387" t="s">
        <v>2399</v>
      </c>
      <c r="D348" s="387" t="s">
        <v>6470</v>
      </c>
      <c r="E348" s="387" t="s">
        <v>6471</v>
      </c>
    </row>
    <row r="349" spans="1:5">
      <c r="A349" s="387" t="s">
        <v>5803</v>
      </c>
      <c r="B349" s="387" t="str">
        <f t="shared" si="5"/>
        <v>…</v>
      </c>
      <c r="C349" s="387" t="s">
        <v>2399</v>
      </c>
      <c r="D349" s="387" t="s">
        <v>6472</v>
      </c>
      <c r="E349" s="387" t="s">
        <v>6473</v>
      </c>
    </row>
    <row r="350" spans="1:5">
      <c r="A350" s="387" t="s">
        <v>5803</v>
      </c>
      <c r="B350" s="387" t="str">
        <f t="shared" si="5"/>
        <v>…</v>
      </c>
      <c r="C350" s="387" t="s">
        <v>2399</v>
      </c>
      <c r="D350" s="387" t="s">
        <v>6474</v>
      </c>
      <c r="E350" s="387" t="s">
        <v>6475</v>
      </c>
    </row>
    <row r="351" spans="1:5">
      <c r="A351" s="387" t="s">
        <v>5803</v>
      </c>
      <c r="B351" s="387" t="str">
        <f t="shared" si="5"/>
        <v>…</v>
      </c>
      <c r="C351" s="387" t="s">
        <v>2399</v>
      </c>
      <c r="D351" s="387" t="s">
        <v>2399</v>
      </c>
      <c r="E351" s="387" t="s">
        <v>6476</v>
      </c>
    </row>
    <row r="352" spans="1:5">
      <c r="A352" s="387" t="s">
        <v>5803</v>
      </c>
      <c r="B352" s="387" t="str">
        <f t="shared" si="5"/>
        <v>degC.m2.h/kcal</v>
      </c>
      <c r="C352" s="387" t="s">
        <v>6477</v>
      </c>
      <c r="D352" s="387" t="s">
        <v>6478</v>
      </c>
      <c r="E352" s="387" t="s">
        <v>6479</v>
      </c>
    </row>
    <row r="353" spans="1:5">
      <c r="A353" s="387" t="s">
        <v>5803</v>
      </c>
      <c r="B353" s="387" t="str">
        <f t="shared" si="5"/>
        <v>…</v>
      </c>
      <c r="C353" s="387" t="s">
        <v>6477</v>
      </c>
      <c r="D353" s="387" t="s">
        <v>6480</v>
      </c>
      <c r="E353" s="387" t="s">
        <v>6481</v>
      </c>
    </row>
    <row r="354" spans="1:5">
      <c r="A354" s="387" t="s">
        <v>5803</v>
      </c>
      <c r="B354" s="387" t="str">
        <f t="shared" si="5"/>
        <v>…</v>
      </c>
      <c r="C354" s="387" t="s">
        <v>6477</v>
      </c>
      <c r="D354" s="387" t="s">
        <v>6482</v>
      </c>
      <c r="E354" s="387" t="s">
        <v>6483</v>
      </c>
    </row>
    <row r="355" spans="1:5">
      <c r="A355" s="387" t="s">
        <v>5803</v>
      </c>
      <c r="B355" s="387" t="str">
        <f t="shared" si="5"/>
        <v>…</v>
      </c>
      <c r="C355" s="387" t="s">
        <v>6477</v>
      </c>
      <c r="D355" s="387" t="s">
        <v>6477</v>
      </c>
      <c r="E355" s="387" t="s">
        <v>6484</v>
      </c>
    </row>
    <row r="356" spans="1:5">
      <c r="A356" s="387" t="s">
        <v>5803</v>
      </c>
      <c r="B356" s="387" t="str">
        <f t="shared" si="5"/>
        <v>degC/100m</v>
      </c>
      <c r="C356" s="387" t="s">
        <v>6485</v>
      </c>
      <c r="D356" s="387" t="s">
        <v>6486</v>
      </c>
      <c r="E356" s="387" t="s">
        <v>6487</v>
      </c>
    </row>
    <row r="357" spans="1:5">
      <c r="A357" s="387" t="s">
        <v>5803</v>
      </c>
      <c r="B357" s="387" t="str">
        <f t="shared" si="5"/>
        <v>…</v>
      </c>
      <c r="C357" s="387" t="s">
        <v>6485</v>
      </c>
      <c r="D357" s="387" t="s">
        <v>6488</v>
      </c>
      <c r="E357" s="387" t="s">
        <v>6489</v>
      </c>
    </row>
    <row r="358" spans="1:5">
      <c r="A358" s="387" t="s">
        <v>5803</v>
      </c>
      <c r="B358" s="387" t="str">
        <f t="shared" si="5"/>
        <v>…</v>
      </c>
      <c r="C358" s="387" t="s">
        <v>6485</v>
      </c>
      <c r="D358" s="387" t="s">
        <v>6490</v>
      </c>
      <c r="E358" s="387" t="s">
        <v>6491</v>
      </c>
    </row>
    <row r="359" spans="1:5">
      <c r="A359" s="387" t="s">
        <v>5803</v>
      </c>
      <c r="B359" s="387" t="str">
        <f t="shared" si="5"/>
        <v>…</v>
      </c>
      <c r="C359" s="387" t="s">
        <v>6485</v>
      </c>
      <c r="D359" s="387" t="s">
        <v>6492</v>
      </c>
      <c r="E359" s="387" t="s">
        <v>6493</v>
      </c>
    </row>
    <row r="360" spans="1:5">
      <c r="A360" s="387" t="s">
        <v>5803</v>
      </c>
      <c r="B360" s="387" t="str">
        <f t="shared" si="5"/>
        <v>…</v>
      </c>
      <c r="C360" s="387" t="s">
        <v>6485</v>
      </c>
      <c r="D360" s="387" t="s">
        <v>6494</v>
      </c>
      <c r="E360" s="387" t="s">
        <v>6495</v>
      </c>
    </row>
    <row r="361" spans="1:5">
      <c r="A361" s="387" t="s">
        <v>5803</v>
      </c>
      <c r="B361" s="387" t="str">
        <f t="shared" si="5"/>
        <v>…</v>
      </c>
      <c r="C361" s="387" t="s">
        <v>6485</v>
      </c>
      <c r="D361" s="387" t="s">
        <v>6496</v>
      </c>
      <c r="E361" s="387" t="s">
        <v>6497</v>
      </c>
    </row>
    <row r="362" spans="1:5">
      <c r="A362" s="387" t="s">
        <v>5803</v>
      </c>
      <c r="B362" s="387" t="str">
        <f t="shared" si="5"/>
        <v>…</v>
      </c>
      <c r="C362" s="387" t="s">
        <v>6485</v>
      </c>
      <c r="D362" s="387" t="s">
        <v>6498</v>
      </c>
      <c r="E362" s="387" t="s">
        <v>6499</v>
      </c>
    </row>
    <row r="363" spans="1:5">
      <c r="A363" s="387" t="s">
        <v>5803</v>
      </c>
      <c r="B363" s="387" t="str">
        <f t="shared" si="5"/>
        <v>…</v>
      </c>
      <c r="C363" s="387" t="s">
        <v>6485</v>
      </c>
      <c r="D363" s="387" t="s">
        <v>6485</v>
      </c>
      <c r="E363" s="387" t="s">
        <v>6500</v>
      </c>
    </row>
    <row r="364" spans="1:5">
      <c r="A364" s="387" t="s">
        <v>5803</v>
      </c>
      <c r="B364" s="387" t="str">
        <f t="shared" si="5"/>
        <v>…</v>
      </c>
      <c r="C364" s="387" t="s">
        <v>6485</v>
      </c>
      <c r="D364" s="387" t="s">
        <v>6501</v>
      </c>
      <c r="E364" s="387" t="s">
        <v>6502</v>
      </c>
    </row>
    <row r="365" spans="1:5">
      <c r="A365" s="387" t="s">
        <v>5803</v>
      </c>
      <c r="B365" s="387" t="str">
        <f t="shared" si="5"/>
        <v>degC/h</v>
      </c>
      <c r="C365" s="387" t="s">
        <v>6503</v>
      </c>
      <c r="D365" s="387" t="s">
        <v>6504</v>
      </c>
      <c r="E365" s="387" t="s">
        <v>6505</v>
      </c>
    </row>
    <row r="366" spans="1:5">
      <c r="A366" s="387" t="s">
        <v>5803</v>
      </c>
      <c r="B366" s="387" t="str">
        <f t="shared" si="5"/>
        <v>…</v>
      </c>
      <c r="C366" s="387" t="s">
        <v>6503</v>
      </c>
      <c r="D366" s="387" t="s">
        <v>6506</v>
      </c>
      <c r="E366" s="387" t="s">
        <v>6507</v>
      </c>
    </row>
    <row r="367" spans="1:5">
      <c r="A367" s="387" t="s">
        <v>5803</v>
      </c>
      <c r="B367" s="387" t="str">
        <f t="shared" si="5"/>
        <v>…</v>
      </c>
      <c r="C367" s="387" t="s">
        <v>6503</v>
      </c>
      <c r="D367" s="387" t="s">
        <v>6508</v>
      </c>
      <c r="E367" s="387" t="s">
        <v>6509</v>
      </c>
    </row>
    <row r="368" spans="1:5">
      <c r="A368" s="387" t="s">
        <v>5803</v>
      </c>
      <c r="B368" s="387" t="str">
        <f t="shared" si="5"/>
        <v>…</v>
      </c>
      <c r="C368" s="387" t="s">
        <v>6503</v>
      </c>
      <c r="D368" s="387" t="s">
        <v>6510</v>
      </c>
      <c r="E368" s="387" t="s">
        <v>6511</v>
      </c>
    </row>
    <row r="369" spans="1:5">
      <c r="A369" s="387" t="s">
        <v>5803</v>
      </c>
      <c r="B369" s="387" t="str">
        <f t="shared" si="5"/>
        <v>…</v>
      </c>
      <c r="C369" s="387" t="s">
        <v>6503</v>
      </c>
      <c r="D369" s="387" t="s">
        <v>6512</v>
      </c>
      <c r="E369" s="387" t="s">
        <v>6513</v>
      </c>
    </row>
    <row r="370" spans="1:5">
      <c r="A370" s="387" t="s">
        <v>5803</v>
      </c>
      <c r="B370" s="387" t="str">
        <f t="shared" si="5"/>
        <v>…</v>
      </c>
      <c r="C370" s="387" t="s">
        <v>6503</v>
      </c>
      <c r="D370" s="387" t="s">
        <v>6514</v>
      </c>
      <c r="E370" s="387" t="s">
        <v>6515</v>
      </c>
    </row>
    <row r="371" spans="1:5">
      <c r="A371" s="387" t="s">
        <v>5803</v>
      </c>
      <c r="B371" s="387" t="str">
        <f t="shared" si="5"/>
        <v>…</v>
      </c>
      <c r="C371" s="387" t="s">
        <v>6503</v>
      </c>
      <c r="D371" s="387" t="s">
        <v>6503</v>
      </c>
      <c r="E371" s="387" t="s">
        <v>6516</v>
      </c>
    </row>
    <row r="372" spans="1:5">
      <c r="A372" s="387" t="s">
        <v>5803</v>
      </c>
      <c r="B372" s="387" t="str">
        <f t="shared" si="5"/>
        <v>K/W</v>
      </c>
      <c r="C372" s="387" t="s">
        <v>6517</v>
      </c>
      <c r="D372" s="387" t="s">
        <v>6517</v>
      </c>
      <c r="E372" s="387" t="s">
        <v>6518</v>
      </c>
    </row>
    <row r="373" spans="1:5">
      <c r="A373" s="387" t="s">
        <v>5803</v>
      </c>
      <c r="B373" s="387" t="str">
        <f t="shared" si="5"/>
        <v>ag</v>
      </c>
      <c r="C373" s="387" t="s">
        <v>2135</v>
      </c>
      <c r="D373" s="387" t="s">
        <v>6519</v>
      </c>
      <c r="E373" s="387" t="s">
        <v>6520</v>
      </c>
    </row>
    <row r="374" spans="1:5">
      <c r="A374" s="387" t="s">
        <v>5803</v>
      </c>
      <c r="B374" s="387" t="str">
        <f t="shared" si="5"/>
        <v>…</v>
      </c>
      <c r="C374" s="387" t="s">
        <v>2135</v>
      </c>
      <c r="D374" s="387" t="s">
        <v>6521</v>
      </c>
      <c r="E374" s="387" t="s">
        <v>6522</v>
      </c>
    </row>
    <row r="375" spans="1:5">
      <c r="A375" s="387" t="s">
        <v>5803</v>
      </c>
      <c r="B375" s="387" t="str">
        <f t="shared" si="5"/>
        <v>…</v>
      </c>
      <c r="C375" s="387" t="s">
        <v>2135</v>
      </c>
      <c r="D375" s="387" t="s">
        <v>6523</v>
      </c>
      <c r="E375" s="387" t="s">
        <v>6524</v>
      </c>
    </row>
    <row r="376" spans="1:5">
      <c r="A376" s="387" t="s">
        <v>5803</v>
      </c>
      <c r="B376" s="387" t="str">
        <f t="shared" si="5"/>
        <v>…</v>
      </c>
      <c r="C376" s="387" t="s">
        <v>2135</v>
      </c>
      <c r="D376" s="387" t="s">
        <v>6525</v>
      </c>
      <c r="E376" s="387" t="s">
        <v>6526</v>
      </c>
    </row>
    <row r="377" spans="1:5">
      <c r="A377" s="387" t="s">
        <v>5803</v>
      </c>
      <c r="B377" s="387" t="str">
        <f t="shared" si="5"/>
        <v>…</v>
      </c>
      <c r="C377" s="387" t="s">
        <v>2135</v>
      </c>
      <c r="D377" s="387" t="s">
        <v>49</v>
      </c>
      <c r="E377" s="387" t="s">
        <v>6527</v>
      </c>
    </row>
    <row r="378" spans="1:5">
      <c r="A378" s="387" t="s">
        <v>5803</v>
      </c>
      <c r="B378" s="387" t="str">
        <f t="shared" si="5"/>
        <v>…</v>
      </c>
      <c r="C378" s="387" t="s">
        <v>2135</v>
      </c>
      <c r="D378" s="387" t="s">
        <v>6528</v>
      </c>
      <c r="E378" s="387" t="s">
        <v>6528</v>
      </c>
    </row>
    <row r="379" spans="1:5">
      <c r="A379" s="387" t="s">
        <v>5803</v>
      </c>
      <c r="B379" s="387" t="str">
        <f t="shared" si="5"/>
        <v>…</v>
      </c>
      <c r="C379" s="387" t="s">
        <v>2135</v>
      </c>
      <c r="D379" s="387" t="s">
        <v>2135</v>
      </c>
      <c r="E379" s="387" t="s">
        <v>6529</v>
      </c>
    </row>
    <row r="380" spans="1:5">
      <c r="A380" s="387" t="s">
        <v>5803</v>
      </c>
      <c r="B380" s="387" t="str">
        <f t="shared" si="5"/>
        <v>…</v>
      </c>
      <c r="C380" s="387" t="s">
        <v>2135</v>
      </c>
      <c r="D380" s="387" t="s">
        <v>6530</v>
      </c>
      <c r="E380" s="387" t="s">
        <v>6531</v>
      </c>
    </row>
    <row r="381" spans="1:5">
      <c r="A381" s="387" t="s">
        <v>5803</v>
      </c>
      <c r="B381" s="387" t="str">
        <f t="shared" si="5"/>
        <v>…</v>
      </c>
      <c r="C381" s="387" t="s">
        <v>2135</v>
      </c>
      <c r="D381" s="387" t="s">
        <v>6532</v>
      </c>
      <c r="E381" s="387" t="s">
        <v>6533</v>
      </c>
    </row>
    <row r="382" spans="1:5">
      <c r="A382" s="387" t="s">
        <v>5803</v>
      </c>
      <c r="B382" s="387" t="str">
        <f t="shared" si="5"/>
        <v>…</v>
      </c>
      <c r="C382" s="387" t="s">
        <v>2135</v>
      </c>
      <c r="D382" s="387" t="s">
        <v>6534</v>
      </c>
      <c r="E382" s="387" t="s">
        <v>6535</v>
      </c>
    </row>
    <row r="383" spans="1:5">
      <c r="A383" s="387" t="s">
        <v>5803</v>
      </c>
      <c r="B383" s="387" t="str">
        <f t="shared" si="5"/>
        <v>…</v>
      </c>
      <c r="C383" s="387" t="s">
        <v>2135</v>
      </c>
      <c r="D383" s="387" t="s">
        <v>6536</v>
      </c>
      <c r="E383" s="387" t="s">
        <v>6537</v>
      </c>
    </row>
    <row r="384" spans="1:5">
      <c r="A384" s="387" t="s">
        <v>5803</v>
      </c>
      <c r="B384" s="387" t="str">
        <f t="shared" si="5"/>
        <v>…</v>
      </c>
      <c r="C384" s="387" t="s">
        <v>2135</v>
      </c>
      <c r="D384" s="387" t="s">
        <v>6538</v>
      </c>
      <c r="E384" s="387" t="s">
        <v>6539</v>
      </c>
    </row>
    <row r="385" spans="1:5">
      <c r="A385" s="387" t="s">
        <v>5803</v>
      </c>
      <c r="B385" s="387" t="str">
        <f t="shared" si="5"/>
        <v>…</v>
      </c>
      <c r="C385" s="387" t="s">
        <v>2135</v>
      </c>
      <c r="D385" s="387" t="s">
        <v>6540</v>
      </c>
      <c r="E385" s="387" t="s">
        <v>6541</v>
      </c>
    </row>
    <row r="386" spans="1:5">
      <c r="A386" s="387" t="s">
        <v>5803</v>
      </c>
      <c r="B386" s="387" t="str">
        <f t="shared" si="5"/>
        <v>…</v>
      </c>
      <c r="C386" s="387" t="s">
        <v>2135</v>
      </c>
      <c r="D386" s="387" t="s">
        <v>6542</v>
      </c>
      <c r="E386" s="387" t="s">
        <v>6543</v>
      </c>
    </row>
    <row r="387" spans="1:5">
      <c r="A387" s="387" t="s">
        <v>5803</v>
      </c>
      <c r="B387" s="387" t="str">
        <f t="shared" si="5"/>
        <v>…</v>
      </c>
      <c r="C387" s="387" t="s">
        <v>2135</v>
      </c>
      <c r="D387" s="387" t="s">
        <v>6544</v>
      </c>
      <c r="E387" s="387" t="s">
        <v>6545</v>
      </c>
    </row>
    <row r="388" spans="1:5">
      <c r="A388" s="387" t="s">
        <v>5803</v>
      </c>
      <c r="B388" s="387" t="str">
        <f t="shared" si="5"/>
        <v>…</v>
      </c>
      <c r="C388" s="387" t="s">
        <v>2135</v>
      </c>
      <c r="D388" s="387" t="s">
        <v>6546</v>
      </c>
      <c r="E388" s="387" t="s">
        <v>6547</v>
      </c>
    </row>
    <row r="389" spans="1:5">
      <c r="A389" s="387" t="s">
        <v>5803</v>
      </c>
      <c r="B389" s="387" t="str">
        <f t="shared" si="5"/>
        <v>…</v>
      </c>
      <c r="C389" s="387" t="s">
        <v>2135</v>
      </c>
      <c r="D389" s="387" t="s">
        <v>6548</v>
      </c>
      <c r="E389" s="387" t="s">
        <v>6549</v>
      </c>
    </row>
    <row r="390" spans="1:5">
      <c r="A390" s="387" t="s">
        <v>5803</v>
      </c>
      <c r="B390" s="387" t="str">
        <f t="shared" ref="B390:B453" si="6">IF(EXACT(C390,C389),"…",D390)</f>
        <v>ft.lbm</v>
      </c>
      <c r="C390" s="387" t="s">
        <v>6550</v>
      </c>
      <c r="D390" s="387" t="s">
        <v>6551</v>
      </c>
      <c r="E390" s="387" t="s">
        <v>6552</v>
      </c>
    </row>
    <row r="391" spans="1:5">
      <c r="A391" s="387" t="s">
        <v>5803</v>
      </c>
      <c r="B391" s="387" t="str">
        <f t="shared" si="6"/>
        <v>…</v>
      </c>
      <c r="C391" s="387" t="s">
        <v>6550</v>
      </c>
      <c r="D391" s="387" t="s">
        <v>6550</v>
      </c>
      <c r="E391" s="387" t="s">
        <v>6553</v>
      </c>
    </row>
    <row r="392" spans="1:5">
      <c r="A392" s="387" t="s">
        <v>5803</v>
      </c>
      <c r="B392" s="387" t="str">
        <f t="shared" si="6"/>
        <v>kg.m/s</v>
      </c>
      <c r="C392" s="387" t="s">
        <v>6554</v>
      </c>
      <c r="D392" s="387" t="s">
        <v>6554</v>
      </c>
      <c r="E392" s="387" t="s">
        <v>6555</v>
      </c>
    </row>
    <row r="393" spans="1:5">
      <c r="A393" s="387" t="s">
        <v>5803</v>
      </c>
      <c r="B393" s="387" t="str">
        <f t="shared" si="6"/>
        <v>…</v>
      </c>
      <c r="C393" s="387" t="s">
        <v>6554</v>
      </c>
      <c r="D393" s="387" t="s">
        <v>6556</v>
      </c>
      <c r="E393" s="387" t="s">
        <v>6557</v>
      </c>
    </row>
    <row r="394" spans="1:5">
      <c r="A394" s="387" t="s">
        <v>5803</v>
      </c>
      <c r="B394" s="387" t="str">
        <f t="shared" si="6"/>
        <v>kg.m2</v>
      </c>
      <c r="C394" s="387" t="s">
        <v>6558</v>
      </c>
      <c r="D394" s="387" t="s">
        <v>6558</v>
      </c>
      <c r="E394" s="387" t="s">
        <v>6559</v>
      </c>
    </row>
    <row r="395" spans="1:5">
      <c r="A395" s="387" t="s">
        <v>5803</v>
      </c>
      <c r="B395" s="387" t="str">
        <f t="shared" si="6"/>
        <v>…</v>
      </c>
      <c r="C395" s="387" t="s">
        <v>6558</v>
      </c>
      <c r="D395" s="387" t="s">
        <v>6560</v>
      </c>
      <c r="E395" s="387" t="s">
        <v>6561</v>
      </c>
    </row>
    <row r="396" spans="1:5">
      <c r="A396" s="387" t="s">
        <v>5803</v>
      </c>
      <c r="B396" s="387" t="str">
        <f t="shared" si="6"/>
        <v>kg/J</v>
      </c>
      <c r="C396" s="387" t="s">
        <v>6562</v>
      </c>
      <c r="D396" s="387" t="s">
        <v>6562</v>
      </c>
      <c r="E396" s="387" t="s">
        <v>6563</v>
      </c>
    </row>
    <row r="397" spans="1:5">
      <c r="A397" s="387" t="s">
        <v>5803</v>
      </c>
      <c r="B397" s="387" t="str">
        <f t="shared" si="6"/>
        <v>…</v>
      </c>
      <c r="C397" s="387" t="s">
        <v>6562</v>
      </c>
      <c r="D397" s="387" t="s">
        <v>6564</v>
      </c>
      <c r="E397" s="387" t="s">
        <v>6565</v>
      </c>
    </row>
    <row r="398" spans="1:5">
      <c r="A398" s="387" t="s">
        <v>5803</v>
      </c>
      <c r="B398" s="387" t="str">
        <f t="shared" si="6"/>
        <v>…</v>
      </c>
      <c r="C398" s="387" t="s">
        <v>6562</v>
      </c>
      <c r="D398" s="387" t="s">
        <v>6566</v>
      </c>
      <c r="E398" s="387" t="s">
        <v>6567</v>
      </c>
    </row>
    <row r="399" spans="1:5">
      <c r="A399" s="387" t="s">
        <v>5803</v>
      </c>
      <c r="B399" s="387" t="str">
        <f t="shared" si="6"/>
        <v>…</v>
      </c>
      <c r="C399" s="387" t="s">
        <v>6562</v>
      </c>
      <c r="D399" s="387" t="s">
        <v>6568</v>
      </c>
      <c r="E399" s="387" t="s">
        <v>6569</v>
      </c>
    </row>
    <row r="400" spans="1:5">
      <c r="A400" s="387" t="s">
        <v>5803</v>
      </c>
      <c r="B400" s="387" t="str">
        <f t="shared" si="6"/>
        <v>…</v>
      </c>
      <c r="C400" s="387" t="s">
        <v>6562</v>
      </c>
      <c r="D400" s="387" t="s">
        <v>6570</v>
      </c>
      <c r="E400" s="387" t="s">
        <v>6571</v>
      </c>
    </row>
    <row r="401" spans="1:5">
      <c r="A401" s="387" t="s">
        <v>5803</v>
      </c>
      <c r="B401" s="387" t="str">
        <f t="shared" si="6"/>
        <v>kg.m/cm2</v>
      </c>
      <c r="C401" s="387" t="s">
        <v>6572</v>
      </c>
      <c r="D401" s="387" t="s">
        <v>6573</v>
      </c>
      <c r="E401" s="387" t="s">
        <v>6574</v>
      </c>
    </row>
    <row r="402" spans="1:5">
      <c r="A402" s="387" t="s">
        <v>5803</v>
      </c>
      <c r="B402" s="387" t="str">
        <f t="shared" si="6"/>
        <v>…</v>
      </c>
      <c r="C402" s="387" t="s">
        <v>6572</v>
      </c>
      <c r="D402" s="387" t="s">
        <v>6572</v>
      </c>
      <c r="E402" s="387" t="s">
        <v>6575</v>
      </c>
    </row>
    <row r="403" spans="1:5">
      <c r="A403" s="387" t="s">
        <v>5803</v>
      </c>
      <c r="B403" s="387" t="str">
        <f t="shared" si="6"/>
        <v>…</v>
      </c>
      <c r="C403" s="387" t="s">
        <v>6572</v>
      </c>
      <c r="D403" s="387" t="s">
        <v>6576</v>
      </c>
      <c r="E403" s="387" t="s">
        <v>6577</v>
      </c>
    </row>
    <row r="404" spans="1:5">
      <c r="A404" s="387" t="s">
        <v>5803</v>
      </c>
      <c r="B404" s="387" t="str">
        <f t="shared" si="6"/>
        <v>…</v>
      </c>
      <c r="C404" s="387" t="s">
        <v>6572</v>
      </c>
      <c r="D404" s="387" t="s">
        <v>6578</v>
      </c>
      <c r="E404" s="387" t="s">
        <v>6579</v>
      </c>
    </row>
    <row r="405" spans="1:5">
      <c r="A405" s="387" t="s">
        <v>5803</v>
      </c>
      <c r="B405" s="387" t="str">
        <f t="shared" si="6"/>
        <v>…</v>
      </c>
      <c r="C405" s="387" t="s">
        <v>6572</v>
      </c>
      <c r="D405" s="387" t="s">
        <v>6580</v>
      </c>
      <c r="E405" s="387" t="s">
        <v>6581</v>
      </c>
    </row>
    <row r="406" spans="1:5">
      <c r="A406" s="387" t="s">
        <v>5803</v>
      </c>
      <c r="B406" s="387" t="str">
        <f t="shared" si="6"/>
        <v>kg/m2</v>
      </c>
      <c r="C406" s="387" t="s">
        <v>6582</v>
      </c>
      <c r="D406" s="387" t="s">
        <v>6582</v>
      </c>
      <c r="E406" s="387" t="s">
        <v>6583</v>
      </c>
    </row>
    <row r="407" spans="1:5">
      <c r="A407" s="387" t="s">
        <v>5803</v>
      </c>
      <c r="B407" s="387" t="str">
        <f t="shared" si="6"/>
        <v>…</v>
      </c>
      <c r="C407" s="387" t="s">
        <v>6582</v>
      </c>
      <c r="D407" s="387" t="s">
        <v>6584</v>
      </c>
      <c r="E407" s="387" t="s">
        <v>6585</v>
      </c>
    </row>
    <row r="408" spans="1:5">
      <c r="A408" s="387" t="s">
        <v>5803</v>
      </c>
      <c r="B408" s="387" t="str">
        <f t="shared" si="6"/>
        <v>…</v>
      </c>
      <c r="C408" s="387" t="s">
        <v>6582</v>
      </c>
      <c r="D408" s="387" t="s">
        <v>6586</v>
      </c>
      <c r="E408" s="387" t="s">
        <v>6587</v>
      </c>
    </row>
    <row r="409" spans="1:5">
      <c r="A409" s="387" t="s">
        <v>5803</v>
      </c>
      <c r="B409" s="387" t="str">
        <f t="shared" si="6"/>
        <v>…</v>
      </c>
      <c r="C409" s="387" t="s">
        <v>6582</v>
      </c>
      <c r="D409" s="387" t="s">
        <v>6588</v>
      </c>
      <c r="E409" s="387" t="s">
        <v>6589</v>
      </c>
    </row>
    <row r="410" spans="1:5">
      <c r="A410" s="387" t="s">
        <v>5803</v>
      </c>
      <c r="B410" s="387" t="str">
        <f t="shared" si="6"/>
        <v>…</v>
      </c>
      <c r="C410" s="387" t="s">
        <v>6582</v>
      </c>
      <c r="D410" s="387" t="s">
        <v>6590</v>
      </c>
      <c r="E410" s="387" t="s">
        <v>6591</v>
      </c>
    </row>
    <row r="411" spans="1:5">
      <c r="A411" s="387" t="s">
        <v>5803</v>
      </c>
      <c r="B411" s="387" t="str">
        <f t="shared" si="6"/>
        <v>g.ft/cm3.s</v>
      </c>
      <c r="C411" s="387" t="s">
        <v>6592</v>
      </c>
      <c r="D411" s="387" t="s">
        <v>6593</v>
      </c>
      <c r="E411" s="387" t="s">
        <v>6594</v>
      </c>
    </row>
    <row r="412" spans="1:5">
      <c r="A412" s="387" t="s">
        <v>5803</v>
      </c>
      <c r="B412" s="387" t="str">
        <f t="shared" si="6"/>
        <v>…</v>
      </c>
      <c r="C412" s="387" t="s">
        <v>6592</v>
      </c>
      <c r="D412" s="387" t="s">
        <v>6592</v>
      </c>
      <c r="E412" s="387" t="s">
        <v>6595</v>
      </c>
    </row>
    <row r="413" spans="1:5">
      <c r="A413" s="387" t="s">
        <v>5803</v>
      </c>
      <c r="B413" s="387" t="str">
        <f t="shared" si="6"/>
        <v>…</v>
      </c>
      <c r="C413" s="387" t="s">
        <v>6592</v>
      </c>
      <c r="D413" s="387" t="s">
        <v>6596</v>
      </c>
      <c r="E413" s="387" t="s">
        <v>6597</v>
      </c>
    </row>
    <row r="414" spans="1:5">
      <c r="A414" s="387" t="s">
        <v>5803</v>
      </c>
      <c r="B414" s="387" t="str">
        <f t="shared" si="6"/>
        <v>…</v>
      </c>
      <c r="C414" s="387" t="s">
        <v>6592</v>
      </c>
      <c r="D414" s="387" t="s">
        <v>6598</v>
      </c>
      <c r="E414" s="387" t="s">
        <v>6599</v>
      </c>
    </row>
    <row r="415" spans="1:5">
      <c r="A415" s="387" t="s">
        <v>5803</v>
      </c>
      <c r="B415" s="387" t="str">
        <f t="shared" si="6"/>
        <v>…</v>
      </c>
      <c r="C415" s="387" t="s">
        <v>6592</v>
      </c>
      <c r="D415" s="387" t="s">
        <v>6600</v>
      </c>
      <c r="E415" s="387" t="s">
        <v>6601</v>
      </c>
    </row>
    <row r="416" spans="1:5">
      <c r="A416" s="387" t="s">
        <v>5803</v>
      </c>
      <c r="B416" s="387" t="str">
        <f t="shared" si="6"/>
        <v>…</v>
      </c>
      <c r="C416" s="387" t="s">
        <v>6592</v>
      </c>
      <c r="D416" s="387" t="s">
        <v>6602</v>
      </c>
      <c r="E416" s="387" t="s">
        <v>6603</v>
      </c>
    </row>
    <row r="417" spans="1:5">
      <c r="A417" s="387" t="s">
        <v>5803</v>
      </c>
      <c r="B417" s="387" t="str">
        <f t="shared" si="6"/>
        <v>10Mg/m3</v>
      </c>
      <c r="C417" s="387" t="s">
        <v>6604</v>
      </c>
      <c r="D417" s="387" t="s">
        <v>6605</v>
      </c>
      <c r="E417" s="387" t="s">
        <v>6606</v>
      </c>
    </row>
    <row r="418" spans="1:5">
      <c r="A418" s="387" t="s">
        <v>5803</v>
      </c>
      <c r="B418" s="387" t="str">
        <f t="shared" si="6"/>
        <v>…</v>
      </c>
      <c r="C418" s="387" t="s">
        <v>6604</v>
      </c>
      <c r="D418" s="387" t="s">
        <v>6607</v>
      </c>
      <c r="E418" s="387" t="s">
        <v>6608</v>
      </c>
    </row>
    <row r="419" spans="1:5">
      <c r="A419" s="387" t="s">
        <v>5803</v>
      </c>
      <c r="B419" s="387" t="str">
        <f t="shared" si="6"/>
        <v>…</v>
      </c>
      <c r="C419" s="387" t="s">
        <v>6604</v>
      </c>
      <c r="D419" s="387" t="s">
        <v>6609</v>
      </c>
      <c r="E419" s="387" t="s">
        <v>6610</v>
      </c>
    </row>
    <row r="420" spans="1:5">
      <c r="A420" s="387" t="s">
        <v>5803</v>
      </c>
      <c r="B420" s="387" t="str">
        <f t="shared" si="6"/>
        <v>…</v>
      </c>
      <c r="C420" s="387" t="s">
        <v>6604</v>
      </c>
      <c r="D420" s="387" t="s">
        <v>6611</v>
      </c>
      <c r="E420" s="387" t="s">
        <v>6612</v>
      </c>
    </row>
    <row r="421" spans="1:5">
      <c r="A421" s="387" t="s">
        <v>5803</v>
      </c>
      <c r="B421" s="387" t="str">
        <f t="shared" si="6"/>
        <v>…</v>
      </c>
      <c r="C421" s="387" t="s">
        <v>6604</v>
      </c>
      <c r="D421" s="387" t="s">
        <v>6613</v>
      </c>
      <c r="E421" s="387" t="s">
        <v>6614</v>
      </c>
    </row>
    <row r="422" spans="1:5">
      <c r="A422" s="387" t="s">
        <v>5803</v>
      </c>
      <c r="B422" s="387" t="str">
        <f t="shared" si="6"/>
        <v>…</v>
      </c>
      <c r="C422" s="387" t="s">
        <v>6604</v>
      </c>
      <c r="D422" s="387" t="s">
        <v>6615</v>
      </c>
      <c r="E422" s="387" t="s">
        <v>6616</v>
      </c>
    </row>
    <row r="423" spans="1:5">
      <c r="A423" s="387" t="s">
        <v>5803</v>
      </c>
      <c r="B423" s="387" t="str">
        <f t="shared" si="6"/>
        <v>…</v>
      </c>
      <c r="C423" s="387" t="s">
        <v>6604</v>
      </c>
      <c r="D423" s="387" t="s">
        <v>6617</v>
      </c>
      <c r="E423" s="387" t="s">
        <v>6618</v>
      </c>
    </row>
    <row r="424" spans="1:5">
      <c r="A424" s="387" t="s">
        <v>5803</v>
      </c>
      <c r="B424" s="387" t="str">
        <f t="shared" si="6"/>
        <v>…</v>
      </c>
      <c r="C424" s="387" t="s">
        <v>6604</v>
      </c>
      <c r="D424" s="387" t="s">
        <v>6619</v>
      </c>
      <c r="E424" s="387" t="s">
        <v>6620</v>
      </c>
    </row>
    <row r="425" spans="1:5">
      <c r="A425" s="387" t="s">
        <v>5803</v>
      </c>
      <c r="B425" s="387" t="str">
        <f t="shared" si="6"/>
        <v>…</v>
      </c>
      <c r="C425" s="387" t="s">
        <v>6604</v>
      </c>
      <c r="D425" s="387" t="s">
        <v>6621</v>
      </c>
      <c r="E425" s="387" t="s">
        <v>6622</v>
      </c>
    </row>
    <row r="426" spans="1:5">
      <c r="A426" s="387" t="s">
        <v>5803</v>
      </c>
      <c r="B426" s="387" t="str">
        <f t="shared" si="6"/>
        <v>…</v>
      </c>
      <c r="C426" s="387" t="s">
        <v>6604</v>
      </c>
      <c r="D426" s="387" t="s">
        <v>6623</v>
      </c>
      <c r="E426" s="387" t="s">
        <v>6624</v>
      </c>
    </row>
    <row r="427" spans="1:5">
      <c r="A427" s="387" t="s">
        <v>5803</v>
      </c>
      <c r="B427" s="387" t="str">
        <f t="shared" si="6"/>
        <v>…</v>
      </c>
      <c r="C427" s="387" t="s">
        <v>6604</v>
      </c>
      <c r="D427" s="387" t="s">
        <v>6625</v>
      </c>
      <c r="E427" s="387" t="s">
        <v>6626</v>
      </c>
    </row>
    <row r="428" spans="1:5">
      <c r="A428" s="387" t="s">
        <v>5803</v>
      </c>
      <c r="B428" s="387" t="str">
        <f t="shared" si="6"/>
        <v>…</v>
      </c>
      <c r="C428" s="387" t="s">
        <v>6604</v>
      </c>
      <c r="D428" s="387" t="s">
        <v>6627</v>
      </c>
      <c r="E428" s="387" t="s">
        <v>6628</v>
      </c>
    </row>
    <row r="429" spans="1:5">
      <c r="A429" s="387" t="s">
        <v>5803</v>
      </c>
      <c r="B429" s="387" t="str">
        <f t="shared" si="6"/>
        <v>…</v>
      </c>
      <c r="C429" s="387" t="s">
        <v>6604</v>
      </c>
      <c r="D429" s="387" t="s">
        <v>6629</v>
      </c>
      <c r="E429" s="387" t="s">
        <v>6630</v>
      </c>
    </row>
    <row r="430" spans="1:5">
      <c r="A430" s="387" t="s">
        <v>5803</v>
      </c>
      <c r="B430" s="387" t="str">
        <f t="shared" si="6"/>
        <v>…</v>
      </c>
      <c r="C430" s="387" t="s">
        <v>6604</v>
      </c>
      <c r="D430" s="387" t="s">
        <v>6604</v>
      </c>
      <c r="E430" s="387" t="s">
        <v>6631</v>
      </c>
    </row>
    <row r="431" spans="1:5">
      <c r="A431" s="387" t="s">
        <v>5803</v>
      </c>
      <c r="B431" s="387" t="str">
        <f t="shared" si="6"/>
        <v>…</v>
      </c>
      <c r="C431" s="387" t="s">
        <v>6604</v>
      </c>
      <c r="D431" s="387" t="s">
        <v>6632</v>
      </c>
      <c r="E431" s="387" t="s">
        <v>6633</v>
      </c>
    </row>
    <row r="432" spans="1:5">
      <c r="A432" s="387" t="s">
        <v>5803</v>
      </c>
      <c r="B432" s="387" t="str">
        <f t="shared" si="6"/>
        <v>…</v>
      </c>
      <c r="C432" s="387" t="s">
        <v>6604</v>
      </c>
      <c r="D432" s="387" t="s">
        <v>6634</v>
      </c>
      <c r="E432" s="387" t="s">
        <v>6635</v>
      </c>
    </row>
    <row r="433" spans="1:5">
      <c r="A433" s="387" t="s">
        <v>5803</v>
      </c>
      <c r="B433" s="387" t="str">
        <f t="shared" si="6"/>
        <v>…</v>
      </c>
      <c r="C433" s="387" t="s">
        <v>6604</v>
      </c>
      <c r="D433" s="387" t="s">
        <v>6636</v>
      </c>
      <c r="E433" s="387" t="s">
        <v>6637</v>
      </c>
    </row>
    <row r="434" spans="1:5">
      <c r="A434" s="387" t="s">
        <v>5803</v>
      </c>
      <c r="B434" s="387" t="str">
        <f t="shared" si="6"/>
        <v>…</v>
      </c>
      <c r="C434" s="387" t="s">
        <v>6604</v>
      </c>
      <c r="D434" s="387" t="s">
        <v>6638</v>
      </c>
      <c r="E434" s="387" t="s">
        <v>6639</v>
      </c>
    </row>
    <row r="435" spans="1:5">
      <c r="A435" s="387" t="s">
        <v>5803</v>
      </c>
      <c r="B435" s="387" t="str">
        <f t="shared" si="6"/>
        <v>…</v>
      </c>
      <c r="C435" s="387" t="s">
        <v>6604</v>
      </c>
      <c r="D435" s="387" t="s">
        <v>6640</v>
      </c>
      <c r="E435" s="387" t="s">
        <v>6641</v>
      </c>
    </row>
    <row r="436" spans="1:5">
      <c r="A436" s="387" t="s">
        <v>5803</v>
      </c>
      <c r="B436" s="387" t="str">
        <f t="shared" si="6"/>
        <v>…</v>
      </c>
      <c r="C436" s="387" t="s">
        <v>6604</v>
      </c>
      <c r="D436" s="387" t="s">
        <v>6642</v>
      </c>
      <c r="E436" s="387" t="s">
        <v>6643</v>
      </c>
    </row>
    <row r="437" spans="1:5">
      <c r="A437" s="387" t="s">
        <v>5803</v>
      </c>
      <c r="B437" s="387" t="str">
        <f t="shared" si="6"/>
        <v>…</v>
      </c>
      <c r="C437" s="387" t="s">
        <v>6604</v>
      </c>
      <c r="D437" s="387" t="s">
        <v>6644</v>
      </c>
      <c r="E437" s="387" t="s">
        <v>6645</v>
      </c>
    </row>
    <row r="438" spans="1:5">
      <c r="A438" s="387" t="s">
        <v>5803</v>
      </c>
      <c r="B438" s="387" t="str">
        <f t="shared" si="6"/>
        <v>…</v>
      </c>
      <c r="C438" s="387" t="s">
        <v>6604</v>
      </c>
      <c r="D438" s="387" t="s">
        <v>6646</v>
      </c>
      <c r="E438" s="387" t="s">
        <v>6647</v>
      </c>
    </row>
    <row r="439" spans="1:5">
      <c r="A439" s="387" t="s">
        <v>5803</v>
      </c>
      <c r="B439" s="387" t="str">
        <f t="shared" si="6"/>
        <v>…</v>
      </c>
      <c r="C439" s="387" t="s">
        <v>6604</v>
      </c>
      <c r="D439" s="387" t="s">
        <v>6648</v>
      </c>
      <c r="E439" s="387" t="s">
        <v>6649</v>
      </c>
    </row>
    <row r="440" spans="1:5">
      <c r="A440" s="387" t="s">
        <v>5803</v>
      </c>
      <c r="B440" s="387" t="str">
        <f t="shared" si="6"/>
        <v>…</v>
      </c>
      <c r="C440" s="387" t="s">
        <v>6604</v>
      </c>
      <c r="D440" s="387" t="s">
        <v>6650</v>
      </c>
      <c r="E440" s="387" t="s">
        <v>6651</v>
      </c>
    </row>
    <row r="441" spans="1:5">
      <c r="A441" s="387" t="s">
        <v>5803</v>
      </c>
      <c r="B441" s="387" t="str">
        <f t="shared" si="6"/>
        <v>…</v>
      </c>
      <c r="C441" s="387" t="s">
        <v>6604</v>
      </c>
      <c r="D441" s="387" t="s">
        <v>6652</v>
      </c>
      <c r="E441" s="387" t="s">
        <v>6653</v>
      </c>
    </row>
    <row r="442" spans="1:5">
      <c r="A442" s="387" t="s">
        <v>5803</v>
      </c>
      <c r="B442" s="387" t="str">
        <f t="shared" si="6"/>
        <v>…</v>
      </c>
      <c r="C442" s="387" t="s">
        <v>6604</v>
      </c>
      <c r="D442" s="387" t="s">
        <v>6654</v>
      </c>
      <c r="E442" s="387" t="s">
        <v>6655</v>
      </c>
    </row>
    <row r="443" spans="1:5">
      <c r="A443" s="387" t="s">
        <v>5803</v>
      </c>
      <c r="B443" s="387" t="str">
        <f t="shared" si="6"/>
        <v>…</v>
      </c>
      <c r="C443" s="387" t="s">
        <v>6604</v>
      </c>
      <c r="D443" s="387" t="s">
        <v>6656</v>
      </c>
      <c r="E443" s="387" t="s">
        <v>6657</v>
      </c>
    </row>
    <row r="444" spans="1:5">
      <c r="A444" s="387" t="s">
        <v>5803</v>
      </c>
      <c r="B444" s="387" t="str">
        <f t="shared" si="6"/>
        <v>…</v>
      </c>
      <c r="C444" s="387" t="s">
        <v>6604</v>
      </c>
      <c r="D444" s="387" t="s">
        <v>6658</v>
      </c>
      <c r="E444" s="387" t="s">
        <v>6659</v>
      </c>
    </row>
    <row r="445" spans="1:5">
      <c r="A445" s="387" t="s">
        <v>5803</v>
      </c>
      <c r="B445" s="387" t="str">
        <f t="shared" si="6"/>
        <v>…</v>
      </c>
      <c r="C445" s="387" t="s">
        <v>6604</v>
      </c>
      <c r="D445" s="387" t="s">
        <v>6660</v>
      </c>
      <c r="E445" s="387" t="s">
        <v>6661</v>
      </c>
    </row>
    <row r="446" spans="1:5">
      <c r="A446" s="387" t="s">
        <v>5803</v>
      </c>
      <c r="B446" s="387" t="str">
        <f t="shared" si="6"/>
        <v>g/cm4</v>
      </c>
      <c r="C446" s="387" t="s">
        <v>6662</v>
      </c>
      <c r="D446" s="387" t="s">
        <v>6663</v>
      </c>
      <c r="E446" s="387" t="s">
        <v>6664</v>
      </c>
    </row>
    <row r="447" spans="1:5">
      <c r="A447" s="387" t="s">
        <v>5803</v>
      </c>
      <c r="B447" s="387" t="str">
        <f t="shared" si="6"/>
        <v>…</v>
      </c>
      <c r="C447" s="387" t="s">
        <v>6662</v>
      </c>
      <c r="D447" s="387" t="s">
        <v>6665</v>
      </c>
      <c r="E447" s="387" t="s">
        <v>6666</v>
      </c>
    </row>
    <row r="448" spans="1:5">
      <c r="A448" s="387" t="s">
        <v>5803</v>
      </c>
      <c r="B448" s="387" t="str">
        <f t="shared" si="6"/>
        <v>…</v>
      </c>
      <c r="C448" s="387" t="s">
        <v>6662</v>
      </c>
      <c r="D448" s="387" t="s">
        <v>6662</v>
      </c>
      <c r="E448" s="387" t="s">
        <v>6667</v>
      </c>
    </row>
    <row r="449" spans="1:5">
      <c r="A449" s="387" t="s">
        <v>5803</v>
      </c>
      <c r="B449" s="387" t="str">
        <f t="shared" si="6"/>
        <v>…</v>
      </c>
      <c r="C449" s="387" t="s">
        <v>6662</v>
      </c>
      <c r="D449" s="387" t="s">
        <v>6668</v>
      </c>
      <c r="E449" s="387" t="s">
        <v>6669</v>
      </c>
    </row>
    <row r="450" spans="1:5">
      <c r="A450" s="387" t="s">
        <v>5803</v>
      </c>
      <c r="B450" s="387" t="str">
        <f t="shared" si="6"/>
        <v>…</v>
      </c>
      <c r="C450" s="387" t="s">
        <v>6662</v>
      </c>
      <c r="D450" s="387" t="s">
        <v>6670</v>
      </c>
      <c r="E450" s="387" t="s">
        <v>6671</v>
      </c>
    </row>
    <row r="451" spans="1:5">
      <c r="A451" s="387" t="s">
        <v>5803</v>
      </c>
      <c r="B451" s="387" t="str">
        <f t="shared" si="6"/>
        <v>…</v>
      </c>
      <c r="C451" s="387" t="s">
        <v>6662</v>
      </c>
      <c r="D451" s="387" t="s">
        <v>6672</v>
      </c>
      <c r="E451" s="387" t="s">
        <v>6673</v>
      </c>
    </row>
    <row r="452" spans="1:5">
      <c r="A452" s="387" t="s">
        <v>5803</v>
      </c>
      <c r="B452" s="387" t="str">
        <f t="shared" si="6"/>
        <v>…</v>
      </c>
      <c r="C452" s="387" t="s">
        <v>6662</v>
      </c>
      <c r="D452" s="387" t="s">
        <v>6674</v>
      </c>
      <c r="E452" s="387" t="s">
        <v>6675</v>
      </c>
    </row>
    <row r="453" spans="1:5">
      <c r="A453" s="387" t="s">
        <v>5803</v>
      </c>
      <c r="B453" s="387" t="str">
        <f t="shared" si="6"/>
        <v>g/s</v>
      </c>
      <c r="C453" s="387" t="s">
        <v>6676</v>
      </c>
      <c r="D453" s="387" t="s">
        <v>6677</v>
      </c>
      <c r="E453" s="387" t="s">
        <v>6678</v>
      </c>
    </row>
    <row r="454" spans="1:5">
      <c r="A454" s="387" t="s">
        <v>5803</v>
      </c>
      <c r="B454" s="387" t="str">
        <f t="shared" ref="B454:B517" si="7">IF(EXACT(C454,C453),"…",D454)</f>
        <v>…</v>
      </c>
      <c r="C454" s="387" t="s">
        <v>6676</v>
      </c>
      <c r="D454" s="387" t="s">
        <v>6679</v>
      </c>
      <c r="E454" s="387" t="s">
        <v>6680</v>
      </c>
    </row>
    <row r="455" spans="1:5">
      <c r="A455" s="387" t="s">
        <v>5803</v>
      </c>
      <c r="B455" s="387" t="str">
        <f t="shared" si="7"/>
        <v>…</v>
      </c>
      <c r="C455" s="387" t="s">
        <v>6676</v>
      </c>
      <c r="D455" s="387" t="s">
        <v>6681</v>
      </c>
      <c r="E455" s="387" t="s">
        <v>6682</v>
      </c>
    </row>
    <row r="456" spans="1:5">
      <c r="A456" s="387" t="s">
        <v>5803</v>
      </c>
      <c r="B456" s="387" t="str">
        <f t="shared" si="7"/>
        <v>…</v>
      </c>
      <c r="C456" s="387" t="s">
        <v>6676</v>
      </c>
      <c r="D456" s="387" t="s">
        <v>6683</v>
      </c>
      <c r="E456" s="387" t="s">
        <v>6684</v>
      </c>
    </row>
    <row r="457" spans="1:5">
      <c r="A457" s="387" t="s">
        <v>5803</v>
      </c>
      <c r="B457" s="387" t="str">
        <f t="shared" si="7"/>
        <v>…</v>
      </c>
      <c r="C457" s="387" t="s">
        <v>6676</v>
      </c>
      <c r="D457" s="387" t="s">
        <v>6676</v>
      </c>
      <c r="E457" s="387" t="s">
        <v>6685</v>
      </c>
    </row>
    <row r="458" spans="1:5">
      <c r="A458" s="387" t="s">
        <v>5803</v>
      </c>
      <c r="B458" s="387" t="str">
        <f t="shared" si="7"/>
        <v>…</v>
      </c>
      <c r="C458" s="387" t="s">
        <v>6676</v>
      </c>
      <c r="D458" s="387" t="s">
        <v>6686</v>
      </c>
      <c r="E458" s="387" t="s">
        <v>6687</v>
      </c>
    </row>
    <row r="459" spans="1:5">
      <c r="A459" s="387" t="s">
        <v>5803</v>
      </c>
      <c r="B459" s="387" t="str">
        <f t="shared" si="7"/>
        <v>…</v>
      </c>
      <c r="C459" s="387" t="s">
        <v>6676</v>
      </c>
      <c r="D459" s="387" t="s">
        <v>6688</v>
      </c>
      <c r="E459" s="387" t="s">
        <v>6689</v>
      </c>
    </row>
    <row r="460" spans="1:5">
      <c r="A460" s="387" t="s">
        <v>5803</v>
      </c>
      <c r="B460" s="387" t="str">
        <f t="shared" si="7"/>
        <v>…</v>
      </c>
      <c r="C460" s="387" t="s">
        <v>6676</v>
      </c>
      <c r="D460" s="387" t="s">
        <v>6690</v>
      </c>
      <c r="E460" s="387" t="s">
        <v>6691</v>
      </c>
    </row>
    <row r="461" spans="1:5">
      <c r="A461" s="387" t="s">
        <v>5803</v>
      </c>
      <c r="B461" s="387" t="str">
        <f t="shared" si="7"/>
        <v>…</v>
      </c>
      <c r="C461" s="387" t="s">
        <v>6676</v>
      </c>
      <c r="D461" s="387" t="s">
        <v>6692</v>
      </c>
      <c r="E461" s="387" t="s">
        <v>6693</v>
      </c>
    </row>
    <row r="462" spans="1:5">
      <c r="A462" s="387" t="s">
        <v>5803</v>
      </c>
      <c r="B462" s="387" t="str">
        <f t="shared" si="7"/>
        <v>…</v>
      </c>
      <c r="C462" s="387" t="s">
        <v>6676</v>
      </c>
      <c r="D462" s="387" t="s">
        <v>6694</v>
      </c>
      <c r="E462" s="387" t="s">
        <v>6695</v>
      </c>
    </row>
    <row r="463" spans="1:5">
      <c r="A463" s="387" t="s">
        <v>5803</v>
      </c>
      <c r="B463" s="387" t="str">
        <f t="shared" si="7"/>
        <v>…</v>
      </c>
      <c r="C463" s="387" t="s">
        <v>6676</v>
      </c>
      <c r="D463" s="387" t="s">
        <v>6696</v>
      </c>
      <c r="E463" s="387" t="s">
        <v>6697</v>
      </c>
    </row>
    <row r="464" spans="1:5">
      <c r="A464" s="387" t="s">
        <v>5803</v>
      </c>
      <c r="B464" s="387" t="str">
        <f t="shared" si="7"/>
        <v>…</v>
      </c>
      <c r="C464" s="387" t="s">
        <v>6676</v>
      </c>
      <c r="D464" s="387" t="s">
        <v>6698</v>
      </c>
      <c r="E464" s="387" t="s">
        <v>6699</v>
      </c>
    </row>
    <row r="465" spans="1:5">
      <c r="A465" s="387" t="s">
        <v>5803</v>
      </c>
      <c r="B465" s="387" t="str">
        <f t="shared" si="7"/>
        <v>…</v>
      </c>
      <c r="C465" s="387" t="s">
        <v>6676</v>
      </c>
      <c r="D465" s="387" t="s">
        <v>6700</v>
      </c>
      <c r="E465" s="387" t="s">
        <v>6701</v>
      </c>
    </row>
    <row r="466" spans="1:5">
      <c r="A466" s="387" t="s">
        <v>5803</v>
      </c>
      <c r="B466" s="387" t="str">
        <f t="shared" si="7"/>
        <v>…</v>
      </c>
      <c r="C466" s="387" t="s">
        <v>6676</v>
      </c>
      <c r="D466" s="387" t="s">
        <v>6702</v>
      </c>
      <c r="E466" s="387" t="s">
        <v>6703</v>
      </c>
    </row>
    <row r="467" spans="1:5">
      <c r="A467" s="387" t="s">
        <v>5803</v>
      </c>
      <c r="B467" s="387" t="str">
        <f t="shared" si="7"/>
        <v>…</v>
      </c>
      <c r="C467" s="387" t="s">
        <v>6676</v>
      </c>
      <c r="D467" s="387" t="s">
        <v>6704</v>
      </c>
      <c r="E467" s="387" t="s">
        <v>6705</v>
      </c>
    </row>
    <row r="468" spans="1:5">
      <c r="A468" s="387" t="s">
        <v>5803</v>
      </c>
      <c r="B468" s="387" t="str">
        <f t="shared" si="7"/>
        <v>…</v>
      </c>
      <c r="C468" s="387" t="s">
        <v>6676</v>
      </c>
      <c r="D468" s="387" t="s">
        <v>6706</v>
      </c>
      <c r="E468" s="387" t="s">
        <v>6707</v>
      </c>
    </row>
    <row r="469" spans="1:5">
      <c r="A469" s="387" t="s">
        <v>5803</v>
      </c>
      <c r="B469" s="387" t="str">
        <f t="shared" si="7"/>
        <v>…</v>
      </c>
      <c r="C469" s="387" t="s">
        <v>6676</v>
      </c>
      <c r="D469" s="387" t="s">
        <v>6708</v>
      </c>
      <c r="E469" s="387" t="s">
        <v>6709</v>
      </c>
    </row>
    <row r="470" spans="1:5">
      <c r="A470" s="387" t="s">
        <v>5803</v>
      </c>
      <c r="B470" s="387" t="str">
        <f t="shared" si="7"/>
        <v>…</v>
      </c>
      <c r="C470" s="387" t="s">
        <v>6676</v>
      </c>
      <c r="D470" s="387" t="s">
        <v>6710</v>
      </c>
      <c r="E470" s="387" t="s">
        <v>6711</v>
      </c>
    </row>
    <row r="471" spans="1:5">
      <c r="A471" s="387" t="s">
        <v>5803</v>
      </c>
      <c r="B471" s="387" t="str">
        <f t="shared" si="7"/>
        <v>…</v>
      </c>
      <c r="C471" s="387" t="s">
        <v>6676</v>
      </c>
      <c r="D471" s="387" t="s">
        <v>6712</v>
      </c>
      <c r="E471" s="387" t="s">
        <v>6713</v>
      </c>
    </row>
    <row r="472" spans="1:5">
      <c r="A472" s="387" t="s">
        <v>5803</v>
      </c>
      <c r="B472" s="387" t="str">
        <f t="shared" si="7"/>
        <v>…</v>
      </c>
      <c r="C472" s="387" t="s">
        <v>6676</v>
      </c>
      <c r="D472" s="387" t="s">
        <v>6714</v>
      </c>
      <c r="E472" s="387" t="s">
        <v>6715</v>
      </c>
    </row>
    <row r="473" spans="1:5">
      <c r="A473" s="387" t="s">
        <v>5803</v>
      </c>
      <c r="B473" s="387" t="str">
        <f t="shared" si="7"/>
        <v>…</v>
      </c>
      <c r="C473" s="387" t="s">
        <v>6676</v>
      </c>
      <c r="D473" s="387" t="s">
        <v>6716</v>
      </c>
      <c r="E473" s="387" t="s">
        <v>6717</v>
      </c>
    </row>
    <row r="474" spans="1:5">
      <c r="A474" s="387" t="s">
        <v>5803</v>
      </c>
      <c r="B474" s="387" t="str">
        <f t="shared" si="7"/>
        <v>…</v>
      </c>
      <c r="C474" s="387" t="s">
        <v>6676</v>
      </c>
      <c r="D474" s="387" t="s">
        <v>6718</v>
      </c>
      <c r="E474" s="387" t="s">
        <v>6719</v>
      </c>
    </row>
    <row r="475" spans="1:5">
      <c r="A475" s="387" t="s">
        <v>5803</v>
      </c>
      <c r="B475" s="387" t="str">
        <f t="shared" si="7"/>
        <v>…</v>
      </c>
      <c r="C475" s="387" t="s">
        <v>6676</v>
      </c>
      <c r="D475" s="387" t="s">
        <v>6720</v>
      </c>
      <c r="E475" s="387" t="s">
        <v>6721</v>
      </c>
    </row>
    <row r="476" spans="1:5">
      <c r="A476" s="387" t="s">
        <v>5803</v>
      </c>
      <c r="B476" s="387" t="str">
        <f t="shared" si="7"/>
        <v>…</v>
      </c>
      <c r="C476" s="387" t="s">
        <v>6676</v>
      </c>
      <c r="D476" s="387" t="s">
        <v>6722</v>
      </c>
      <c r="E476" s="387" t="s">
        <v>6723</v>
      </c>
    </row>
    <row r="477" spans="1:5">
      <c r="A477" s="387" t="s">
        <v>5803</v>
      </c>
      <c r="B477" s="387" t="str">
        <f t="shared" si="7"/>
        <v>…</v>
      </c>
      <c r="C477" s="387" t="s">
        <v>6676</v>
      </c>
      <c r="D477" s="387" t="s">
        <v>6724</v>
      </c>
      <c r="E477" s="387" t="s">
        <v>6725</v>
      </c>
    </row>
    <row r="478" spans="1:5">
      <c r="A478" s="387" t="s">
        <v>5803</v>
      </c>
      <c r="B478" s="387" t="str">
        <f t="shared" si="7"/>
        <v>lm</v>
      </c>
      <c r="C478" s="387" t="s">
        <v>6726</v>
      </c>
      <c r="D478" s="387" t="s">
        <v>6726</v>
      </c>
      <c r="E478" s="387" t="s">
        <v>6727</v>
      </c>
    </row>
    <row r="479" spans="1:5">
      <c r="A479" s="387" t="s">
        <v>5803</v>
      </c>
      <c r="B479" s="387" t="str">
        <f t="shared" si="7"/>
        <v>lm.s</v>
      </c>
      <c r="C479" s="387" t="s">
        <v>6728</v>
      </c>
      <c r="D479" s="387" t="s">
        <v>6728</v>
      </c>
      <c r="E479" s="387" t="s">
        <v>6729</v>
      </c>
    </row>
    <row r="480" spans="1:5">
      <c r="A480" s="387" t="s">
        <v>5803</v>
      </c>
      <c r="B480" s="387" t="str">
        <f t="shared" si="7"/>
        <v>…</v>
      </c>
      <c r="C480" s="387" t="s">
        <v>6728</v>
      </c>
      <c r="D480" s="387" t="s">
        <v>6730</v>
      </c>
      <c r="E480" s="387" t="s">
        <v>6730</v>
      </c>
    </row>
    <row r="481" spans="1:5">
      <c r="A481" s="387" t="s">
        <v>5803</v>
      </c>
      <c r="B481" s="387" t="str">
        <f t="shared" si="7"/>
        <v>lm/W</v>
      </c>
      <c r="C481" s="387" t="s">
        <v>6731</v>
      </c>
      <c r="D481" s="387" t="s">
        <v>6731</v>
      </c>
      <c r="E481" s="387" t="s">
        <v>6732</v>
      </c>
    </row>
    <row r="482" spans="1:5">
      <c r="A482" s="387" t="s">
        <v>5803</v>
      </c>
      <c r="B482" s="387" t="str">
        <f t="shared" si="7"/>
        <v>footcandle</v>
      </c>
      <c r="C482" s="387" t="s">
        <v>6733</v>
      </c>
      <c r="D482" s="387" t="s">
        <v>6734</v>
      </c>
      <c r="E482" s="387" t="s">
        <v>6735</v>
      </c>
    </row>
    <row r="483" spans="1:5">
      <c r="A483" s="387" t="s">
        <v>5803</v>
      </c>
      <c r="B483" s="387" t="str">
        <f t="shared" si="7"/>
        <v>…</v>
      </c>
      <c r="C483" s="387" t="s">
        <v>6733</v>
      </c>
      <c r="D483" s="387" t="s">
        <v>6736</v>
      </c>
      <c r="E483" s="387" t="s">
        <v>6737</v>
      </c>
    </row>
    <row r="484" spans="1:5">
      <c r="A484" s="387" t="s">
        <v>5803</v>
      </c>
      <c r="B484" s="387" t="str">
        <f t="shared" si="7"/>
        <v>…</v>
      </c>
      <c r="C484" s="387" t="s">
        <v>6733</v>
      </c>
      <c r="D484" s="387" t="s">
        <v>6738</v>
      </c>
      <c r="E484" s="387" t="s">
        <v>6739</v>
      </c>
    </row>
    <row r="485" spans="1:5">
      <c r="A485" s="387" t="s">
        <v>5803</v>
      </c>
      <c r="B485" s="387" t="str">
        <f t="shared" si="7"/>
        <v>…</v>
      </c>
      <c r="C485" s="387" t="s">
        <v>6733</v>
      </c>
      <c r="D485" s="387" t="s">
        <v>6733</v>
      </c>
      <c r="E485" s="387" t="s">
        <v>6740</v>
      </c>
    </row>
    <row r="486" spans="1:5">
      <c r="A486" s="387" t="s">
        <v>5803</v>
      </c>
      <c r="B486" s="387" t="str">
        <f t="shared" si="7"/>
        <v>footcandle.s</v>
      </c>
      <c r="C486" s="387" t="s">
        <v>6741</v>
      </c>
      <c r="D486" s="387" t="s">
        <v>6742</v>
      </c>
      <c r="E486" s="387" t="s">
        <v>6743</v>
      </c>
    </row>
    <row r="487" spans="1:5">
      <c r="A487" s="387" t="s">
        <v>5803</v>
      </c>
      <c r="B487" s="387" t="str">
        <f t="shared" si="7"/>
        <v>…</v>
      </c>
      <c r="C487" s="387" t="s">
        <v>6741</v>
      </c>
      <c r="D487" s="387" t="s">
        <v>6741</v>
      </c>
      <c r="E487" s="387" t="s">
        <v>6744</v>
      </c>
    </row>
    <row r="488" spans="1:5">
      <c r="A488" s="387" t="s">
        <v>5803</v>
      </c>
      <c r="B488" s="387" t="str">
        <f t="shared" si="7"/>
        <v>angstrom</v>
      </c>
      <c r="C488" s="387" t="s">
        <v>39</v>
      </c>
      <c r="D488" s="387" t="s">
        <v>6745</v>
      </c>
      <c r="E488" s="387" t="s">
        <v>6746</v>
      </c>
    </row>
    <row r="489" spans="1:5">
      <c r="A489" s="387" t="s">
        <v>5803</v>
      </c>
      <c r="B489" s="387" t="str">
        <f t="shared" si="7"/>
        <v>…</v>
      </c>
      <c r="C489" s="387" t="s">
        <v>39</v>
      </c>
      <c r="D489" s="387" t="s">
        <v>6747</v>
      </c>
      <c r="E489" s="387" t="s">
        <v>6748</v>
      </c>
    </row>
    <row r="490" spans="1:5">
      <c r="A490" s="387" t="s">
        <v>5803</v>
      </c>
      <c r="B490" s="387" t="str">
        <f t="shared" si="7"/>
        <v>…</v>
      </c>
      <c r="C490" s="387" t="s">
        <v>39</v>
      </c>
      <c r="D490" s="387" t="s">
        <v>6749</v>
      </c>
      <c r="E490" s="387" t="s">
        <v>6750</v>
      </c>
    </row>
    <row r="491" spans="1:5">
      <c r="A491" s="387" t="s">
        <v>5803</v>
      </c>
      <c r="B491" s="387" t="str">
        <f t="shared" si="7"/>
        <v>…</v>
      </c>
      <c r="C491" s="387" t="s">
        <v>39</v>
      </c>
      <c r="D491" s="387" t="s">
        <v>6751</v>
      </c>
      <c r="E491" s="387" t="s">
        <v>6752</v>
      </c>
    </row>
    <row r="492" spans="1:5">
      <c r="A492" s="387" t="s">
        <v>5803</v>
      </c>
      <c r="B492" s="387" t="str">
        <f t="shared" si="7"/>
        <v>…</v>
      </c>
      <c r="C492" s="387" t="s">
        <v>39</v>
      </c>
      <c r="D492" s="387" t="s">
        <v>6753</v>
      </c>
      <c r="E492" s="387" t="s">
        <v>6754</v>
      </c>
    </row>
    <row r="493" spans="1:5">
      <c r="A493" s="387" t="s">
        <v>5803</v>
      </c>
      <c r="B493" s="387" t="str">
        <f t="shared" si="7"/>
        <v>…</v>
      </c>
      <c r="C493" s="387" t="s">
        <v>39</v>
      </c>
      <c r="D493" s="387" t="s">
        <v>6755</v>
      </c>
      <c r="E493" s="387" t="s">
        <v>6756</v>
      </c>
    </row>
    <row r="494" spans="1:5">
      <c r="A494" s="387" t="s">
        <v>5803</v>
      </c>
      <c r="B494" s="387" t="str">
        <f t="shared" si="7"/>
        <v>…</v>
      </c>
      <c r="C494" s="387" t="s">
        <v>39</v>
      </c>
      <c r="D494" s="387" t="s">
        <v>6757</v>
      </c>
      <c r="E494" s="387" t="s">
        <v>6758</v>
      </c>
    </row>
    <row r="495" spans="1:5">
      <c r="A495" s="387" t="s">
        <v>5803</v>
      </c>
      <c r="B495" s="387" t="str">
        <f t="shared" si="7"/>
        <v>…</v>
      </c>
      <c r="C495" s="387" t="s">
        <v>39</v>
      </c>
      <c r="D495" s="387" t="s">
        <v>6759</v>
      </c>
      <c r="E495" s="387" t="s">
        <v>6760</v>
      </c>
    </row>
    <row r="496" spans="1:5">
      <c r="A496" s="387" t="s">
        <v>5803</v>
      </c>
      <c r="B496" s="387" t="str">
        <f t="shared" si="7"/>
        <v>…</v>
      </c>
      <c r="C496" s="387" t="s">
        <v>39</v>
      </c>
      <c r="D496" s="387" t="s">
        <v>6761</v>
      </c>
      <c r="E496" s="387" t="s">
        <v>6762</v>
      </c>
    </row>
    <row r="497" spans="1:5">
      <c r="A497" s="387" t="s">
        <v>5803</v>
      </c>
      <c r="B497" s="387" t="str">
        <f t="shared" si="7"/>
        <v>…</v>
      </c>
      <c r="C497" s="387" t="s">
        <v>39</v>
      </c>
      <c r="D497" s="387" t="s">
        <v>6763</v>
      </c>
      <c r="E497" s="387" t="s">
        <v>6764</v>
      </c>
    </row>
    <row r="498" spans="1:5">
      <c r="A498" s="387" t="s">
        <v>5803</v>
      </c>
      <c r="B498" s="387" t="str">
        <f t="shared" si="7"/>
        <v>…</v>
      </c>
      <c r="C498" s="387" t="s">
        <v>39</v>
      </c>
      <c r="D498" s="387" t="s">
        <v>6765</v>
      </c>
      <c r="E498" s="387" t="s">
        <v>6766</v>
      </c>
    </row>
    <row r="499" spans="1:5">
      <c r="A499" s="387" t="s">
        <v>5803</v>
      </c>
      <c r="B499" s="387" t="str">
        <f t="shared" si="7"/>
        <v>…</v>
      </c>
      <c r="C499" s="387" t="s">
        <v>39</v>
      </c>
      <c r="D499" s="387" t="s">
        <v>617</v>
      </c>
      <c r="E499" s="387" t="s">
        <v>6767</v>
      </c>
    </row>
    <row r="500" spans="1:5">
      <c r="A500" s="387" t="s">
        <v>5803</v>
      </c>
      <c r="B500" s="387" t="str">
        <f t="shared" si="7"/>
        <v>…</v>
      </c>
      <c r="C500" s="387" t="s">
        <v>39</v>
      </c>
      <c r="D500" s="387" t="s">
        <v>6768</v>
      </c>
      <c r="E500" s="387" t="s">
        <v>6769</v>
      </c>
    </row>
    <row r="501" spans="1:5">
      <c r="A501" s="387" t="s">
        <v>5803</v>
      </c>
      <c r="B501" s="387" t="str">
        <f t="shared" si="7"/>
        <v>…</v>
      </c>
      <c r="C501" s="387" t="s">
        <v>39</v>
      </c>
      <c r="D501" s="387" t="s">
        <v>6770</v>
      </c>
      <c r="E501" s="387" t="s">
        <v>6771</v>
      </c>
    </row>
    <row r="502" spans="1:5">
      <c r="A502" s="387" t="s">
        <v>5803</v>
      </c>
      <c r="B502" s="387" t="str">
        <f t="shared" si="7"/>
        <v>…</v>
      </c>
      <c r="C502" s="387" t="s">
        <v>39</v>
      </c>
      <c r="D502" s="387" t="s">
        <v>6772</v>
      </c>
      <c r="E502" s="387" t="s">
        <v>6773</v>
      </c>
    </row>
    <row r="503" spans="1:5">
      <c r="A503" s="387" t="s">
        <v>5803</v>
      </c>
      <c r="B503" s="387" t="str">
        <f t="shared" si="7"/>
        <v>…</v>
      </c>
      <c r="C503" s="387" t="s">
        <v>39</v>
      </c>
      <c r="D503" s="387" t="s">
        <v>6774</v>
      </c>
      <c r="E503" s="387" t="s">
        <v>6775</v>
      </c>
    </row>
    <row r="504" spans="1:5">
      <c r="A504" s="387" t="s">
        <v>5803</v>
      </c>
      <c r="B504" s="387" t="str">
        <f t="shared" si="7"/>
        <v>…</v>
      </c>
      <c r="C504" s="387" t="s">
        <v>39</v>
      </c>
      <c r="D504" s="387" t="s">
        <v>6776</v>
      </c>
      <c r="E504" s="387" t="s">
        <v>6777</v>
      </c>
    </row>
    <row r="505" spans="1:5">
      <c r="A505" s="387" t="s">
        <v>5803</v>
      </c>
      <c r="B505" s="387" t="str">
        <f t="shared" si="7"/>
        <v>…</v>
      </c>
      <c r="C505" s="387" t="s">
        <v>39</v>
      </c>
      <c r="D505" s="387" t="s">
        <v>6778</v>
      </c>
      <c r="E505" s="387" t="s">
        <v>6779</v>
      </c>
    </row>
    <row r="506" spans="1:5">
      <c r="A506" s="387" t="s">
        <v>5803</v>
      </c>
      <c r="B506" s="387" t="str">
        <f t="shared" si="7"/>
        <v>…</v>
      </c>
      <c r="C506" s="387" t="s">
        <v>39</v>
      </c>
      <c r="D506" s="387" t="s">
        <v>6780</v>
      </c>
      <c r="E506" s="387" t="s">
        <v>6781</v>
      </c>
    </row>
    <row r="507" spans="1:5">
      <c r="A507" s="387" t="s">
        <v>5803</v>
      </c>
      <c r="B507" s="387" t="str">
        <f t="shared" si="7"/>
        <v>…</v>
      </c>
      <c r="C507" s="387" t="s">
        <v>39</v>
      </c>
      <c r="D507" s="387" t="s">
        <v>6782</v>
      </c>
      <c r="E507" s="387" t="s">
        <v>6783</v>
      </c>
    </row>
    <row r="508" spans="1:5">
      <c r="A508" s="387" t="s">
        <v>5803</v>
      </c>
      <c r="B508" s="387" t="str">
        <f t="shared" si="7"/>
        <v>…</v>
      </c>
      <c r="C508" s="387" t="s">
        <v>39</v>
      </c>
      <c r="D508" s="387" t="s">
        <v>592</v>
      </c>
      <c r="E508" s="387" t="s">
        <v>6784</v>
      </c>
    </row>
    <row r="509" spans="1:5">
      <c r="A509" s="387" t="s">
        <v>5803</v>
      </c>
      <c r="B509" s="387" t="str">
        <f t="shared" si="7"/>
        <v>…</v>
      </c>
      <c r="C509" s="387" t="s">
        <v>39</v>
      </c>
      <c r="D509" s="387" t="s">
        <v>6785</v>
      </c>
      <c r="E509" s="387" t="s">
        <v>6786</v>
      </c>
    </row>
    <row r="510" spans="1:5">
      <c r="A510" s="387" t="s">
        <v>5803</v>
      </c>
      <c r="B510" s="387" t="str">
        <f t="shared" si="7"/>
        <v>…</v>
      </c>
      <c r="C510" s="387" t="s">
        <v>39</v>
      </c>
      <c r="D510" s="387" t="s">
        <v>6787</v>
      </c>
      <c r="E510" s="387" t="s">
        <v>6788</v>
      </c>
    </row>
    <row r="511" spans="1:5">
      <c r="A511" s="387" t="s">
        <v>5803</v>
      </c>
      <c r="B511" s="387" t="str">
        <f t="shared" si="7"/>
        <v>…</v>
      </c>
      <c r="C511" s="387" t="s">
        <v>39</v>
      </c>
      <c r="D511" s="387" t="s">
        <v>6789</v>
      </c>
      <c r="E511" s="387" t="s">
        <v>6790</v>
      </c>
    </row>
    <row r="512" spans="1:5">
      <c r="A512" s="387" t="s">
        <v>5803</v>
      </c>
      <c r="B512" s="387" t="str">
        <f t="shared" si="7"/>
        <v>…</v>
      </c>
      <c r="C512" s="387" t="s">
        <v>39</v>
      </c>
      <c r="D512" s="387" t="s">
        <v>6791</v>
      </c>
      <c r="E512" s="387" t="s">
        <v>6792</v>
      </c>
    </row>
    <row r="513" spans="1:5">
      <c r="A513" s="387" t="s">
        <v>5803</v>
      </c>
      <c r="B513" s="387" t="str">
        <f t="shared" si="7"/>
        <v>…</v>
      </c>
      <c r="C513" s="387" t="s">
        <v>39</v>
      </c>
      <c r="D513" s="387" t="s">
        <v>6793</v>
      </c>
      <c r="E513" s="387" t="s">
        <v>6794</v>
      </c>
    </row>
    <row r="514" spans="1:5">
      <c r="A514" s="387" t="s">
        <v>5803</v>
      </c>
      <c r="B514" s="387" t="str">
        <f t="shared" si="7"/>
        <v>…</v>
      </c>
      <c r="C514" s="387" t="s">
        <v>39</v>
      </c>
      <c r="D514" s="387" t="s">
        <v>6795</v>
      </c>
      <c r="E514" s="387" t="s">
        <v>6796</v>
      </c>
    </row>
    <row r="515" spans="1:5">
      <c r="A515" s="387" t="s">
        <v>5803</v>
      </c>
      <c r="B515" s="387" t="str">
        <f t="shared" si="7"/>
        <v>…</v>
      </c>
      <c r="C515" s="387" t="s">
        <v>39</v>
      </c>
      <c r="D515" s="387" t="s">
        <v>6797</v>
      </c>
      <c r="E515" s="387" t="s">
        <v>6798</v>
      </c>
    </row>
    <row r="516" spans="1:5">
      <c r="A516" s="387" t="s">
        <v>5803</v>
      </c>
      <c r="B516" s="387" t="str">
        <f t="shared" si="7"/>
        <v>…</v>
      </c>
      <c r="C516" s="387" t="s">
        <v>39</v>
      </c>
      <c r="D516" s="387" t="s">
        <v>6799</v>
      </c>
      <c r="E516" s="387" t="s">
        <v>6800</v>
      </c>
    </row>
    <row r="517" spans="1:5">
      <c r="A517" s="387" t="s">
        <v>5803</v>
      </c>
      <c r="B517" s="387" t="str">
        <f t="shared" si="7"/>
        <v>…</v>
      </c>
      <c r="C517" s="387" t="s">
        <v>39</v>
      </c>
      <c r="D517" s="387" t="s">
        <v>6801</v>
      </c>
      <c r="E517" s="387" t="s">
        <v>6802</v>
      </c>
    </row>
    <row r="518" spans="1:5">
      <c r="A518" s="387" t="s">
        <v>5803</v>
      </c>
      <c r="B518" s="387" t="str">
        <f t="shared" ref="B518:B581" si="8">IF(EXACT(C518,C517),"…",D518)</f>
        <v>…</v>
      </c>
      <c r="C518" s="387" t="s">
        <v>39</v>
      </c>
      <c r="D518" s="387" t="s">
        <v>6803</v>
      </c>
      <c r="E518" s="387" t="s">
        <v>6804</v>
      </c>
    </row>
    <row r="519" spans="1:5">
      <c r="A519" s="387" t="s">
        <v>5803</v>
      </c>
      <c r="B519" s="387" t="str">
        <f t="shared" si="8"/>
        <v>…</v>
      </c>
      <c r="C519" s="387" t="s">
        <v>39</v>
      </c>
      <c r="D519" s="387" t="s">
        <v>6805</v>
      </c>
      <c r="E519" s="387" t="s">
        <v>6806</v>
      </c>
    </row>
    <row r="520" spans="1:5">
      <c r="A520" s="387" t="s">
        <v>5803</v>
      </c>
      <c r="B520" s="387" t="str">
        <f t="shared" si="8"/>
        <v>…</v>
      </c>
      <c r="C520" s="387" t="s">
        <v>39</v>
      </c>
      <c r="D520" s="387" t="s">
        <v>39</v>
      </c>
      <c r="E520" s="387" t="s">
        <v>6807</v>
      </c>
    </row>
    <row r="521" spans="1:5">
      <c r="A521" s="387" t="s">
        <v>5803</v>
      </c>
      <c r="B521" s="387" t="str">
        <f t="shared" si="8"/>
        <v>…</v>
      </c>
      <c r="C521" s="387" t="s">
        <v>39</v>
      </c>
      <c r="D521" s="387" t="s">
        <v>6808</v>
      </c>
      <c r="E521" s="387" t="s">
        <v>6809</v>
      </c>
    </row>
    <row r="522" spans="1:5">
      <c r="A522" s="387" t="s">
        <v>5803</v>
      </c>
      <c r="B522" s="387" t="str">
        <f t="shared" si="8"/>
        <v>…</v>
      </c>
      <c r="C522" s="387" t="s">
        <v>39</v>
      </c>
      <c r="D522" s="387" t="s">
        <v>6810</v>
      </c>
      <c r="E522" s="387" t="s">
        <v>6811</v>
      </c>
    </row>
    <row r="523" spans="1:5">
      <c r="A523" s="387" t="s">
        <v>5803</v>
      </c>
      <c r="B523" s="387" t="str">
        <f t="shared" si="8"/>
        <v>…</v>
      </c>
      <c r="C523" s="387" t="s">
        <v>39</v>
      </c>
      <c r="D523" s="387" t="s">
        <v>6812</v>
      </c>
      <c r="E523" s="387" t="s">
        <v>6813</v>
      </c>
    </row>
    <row r="524" spans="1:5">
      <c r="A524" s="387" t="s">
        <v>5803</v>
      </c>
      <c r="B524" s="387" t="str">
        <f t="shared" si="8"/>
        <v>…</v>
      </c>
      <c r="C524" s="387" t="s">
        <v>39</v>
      </c>
      <c r="D524" s="387" t="s">
        <v>6814</v>
      </c>
      <c r="E524" s="387" t="s">
        <v>6815</v>
      </c>
    </row>
    <row r="525" spans="1:5">
      <c r="A525" s="387" t="s">
        <v>5803</v>
      </c>
      <c r="B525" s="387" t="str">
        <f t="shared" si="8"/>
        <v>…</v>
      </c>
      <c r="C525" s="387" t="s">
        <v>39</v>
      </c>
      <c r="D525" s="387" t="s">
        <v>6816</v>
      </c>
      <c r="E525" s="387" t="s">
        <v>6817</v>
      </c>
    </row>
    <row r="526" spans="1:5">
      <c r="A526" s="387" t="s">
        <v>5803</v>
      </c>
      <c r="B526" s="387" t="str">
        <f t="shared" si="8"/>
        <v>…</v>
      </c>
      <c r="C526" s="387" t="s">
        <v>39</v>
      </c>
      <c r="D526" s="387" t="s">
        <v>6818</v>
      </c>
      <c r="E526" s="387" t="s">
        <v>6819</v>
      </c>
    </row>
    <row r="527" spans="1:5">
      <c r="A527" s="387" t="s">
        <v>5803</v>
      </c>
      <c r="B527" s="387" t="str">
        <f t="shared" si="8"/>
        <v>…</v>
      </c>
      <c r="C527" s="387" t="s">
        <v>39</v>
      </c>
      <c r="D527" s="387" t="s">
        <v>1365</v>
      </c>
      <c r="E527" s="387" t="s">
        <v>6820</v>
      </c>
    </row>
    <row r="528" spans="1:5">
      <c r="A528" s="387" t="s">
        <v>5803</v>
      </c>
      <c r="B528" s="387" t="str">
        <f t="shared" si="8"/>
        <v>…</v>
      </c>
      <c r="C528" s="387" t="s">
        <v>39</v>
      </c>
      <c r="D528" s="387" t="s">
        <v>6821</v>
      </c>
      <c r="E528" s="387" t="s">
        <v>6822</v>
      </c>
    </row>
    <row r="529" spans="1:5">
      <c r="A529" s="387" t="s">
        <v>5803</v>
      </c>
      <c r="B529" s="387" t="str">
        <f t="shared" si="8"/>
        <v>…</v>
      </c>
      <c r="C529" s="387" t="s">
        <v>39</v>
      </c>
      <c r="D529" s="387" t="s">
        <v>6823</v>
      </c>
      <c r="E529" s="387" t="s">
        <v>6824</v>
      </c>
    </row>
    <row r="530" spans="1:5">
      <c r="A530" s="387" t="s">
        <v>5803</v>
      </c>
      <c r="B530" s="387" t="str">
        <f t="shared" si="8"/>
        <v>…</v>
      </c>
      <c r="C530" s="387" t="s">
        <v>39</v>
      </c>
      <c r="D530" s="387" t="s">
        <v>6825</v>
      </c>
      <c r="E530" s="387" t="s">
        <v>6826</v>
      </c>
    </row>
    <row r="531" spans="1:5">
      <c r="A531" s="387" t="s">
        <v>5803</v>
      </c>
      <c r="B531" s="387" t="str">
        <f t="shared" si="8"/>
        <v>…</v>
      </c>
      <c r="C531" s="387" t="s">
        <v>39</v>
      </c>
      <c r="D531" s="387" t="s">
        <v>6827</v>
      </c>
      <c r="E531" s="387" t="s">
        <v>6828</v>
      </c>
    </row>
    <row r="532" spans="1:5">
      <c r="A532" s="387" t="s">
        <v>5803</v>
      </c>
      <c r="B532" s="387" t="str">
        <f t="shared" si="8"/>
        <v>…</v>
      </c>
      <c r="C532" s="387" t="s">
        <v>39</v>
      </c>
      <c r="D532" s="387" t="s">
        <v>6829</v>
      </c>
      <c r="E532" s="387" t="s">
        <v>6830</v>
      </c>
    </row>
    <row r="533" spans="1:5">
      <c r="A533" s="387" t="s">
        <v>5803</v>
      </c>
      <c r="B533" s="387" t="str">
        <f t="shared" si="8"/>
        <v>…</v>
      </c>
      <c r="C533" s="387" t="s">
        <v>39</v>
      </c>
      <c r="D533" s="387" t="s">
        <v>6831</v>
      </c>
      <c r="E533" s="387" t="s">
        <v>6832</v>
      </c>
    </row>
    <row r="534" spans="1:5">
      <c r="A534" s="387" t="s">
        <v>5803</v>
      </c>
      <c r="B534" s="387" t="str">
        <f t="shared" si="8"/>
        <v>…</v>
      </c>
      <c r="C534" s="387" t="s">
        <v>39</v>
      </c>
      <c r="D534" s="387" t="s">
        <v>6833</v>
      </c>
      <c r="E534" s="387" t="s">
        <v>6834</v>
      </c>
    </row>
    <row r="535" spans="1:5">
      <c r="A535" s="387" t="s">
        <v>5803</v>
      </c>
      <c r="B535" s="387" t="str">
        <f t="shared" si="8"/>
        <v>…</v>
      </c>
      <c r="C535" s="387" t="s">
        <v>39</v>
      </c>
      <c r="D535" s="387" t="s">
        <v>6835</v>
      </c>
      <c r="E535" s="387" t="s">
        <v>6836</v>
      </c>
    </row>
    <row r="536" spans="1:5">
      <c r="A536" s="387" t="s">
        <v>5803</v>
      </c>
      <c r="B536" s="387" t="str">
        <f t="shared" si="8"/>
        <v>…</v>
      </c>
      <c r="C536" s="387" t="s">
        <v>39</v>
      </c>
      <c r="D536" s="387" t="s">
        <v>6837</v>
      </c>
      <c r="E536" s="387" t="s">
        <v>6838</v>
      </c>
    </row>
    <row r="537" spans="1:5">
      <c r="A537" s="387" t="s">
        <v>5803</v>
      </c>
      <c r="B537" s="387" t="str">
        <f t="shared" si="8"/>
        <v>…</v>
      </c>
      <c r="C537" s="387" t="s">
        <v>39</v>
      </c>
      <c r="D537" s="387" t="s">
        <v>6839</v>
      </c>
      <c r="E537" s="387" t="s">
        <v>6840</v>
      </c>
    </row>
    <row r="538" spans="1:5">
      <c r="A538" s="387" t="s">
        <v>5803</v>
      </c>
      <c r="B538" s="387" t="str">
        <f t="shared" si="8"/>
        <v>…</v>
      </c>
      <c r="C538" s="387" t="s">
        <v>39</v>
      </c>
      <c r="D538" s="387" t="s">
        <v>6841</v>
      </c>
      <c r="E538" s="387" t="s">
        <v>6842</v>
      </c>
    </row>
    <row r="539" spans="1:5">
      <c r="A539" s="387" t="s">
        <v>5803</v>
      </c>
      <c r="B539" s="387" t="str">
        <f t="shared" si="8"/>
        <v>ft/degF</v>
      </c>
      <c r="C539" s="387" t="s">
        <v>6843</v>
      </c>
      <c r="D539" s="387" t="s">
        <v>6844</v>
      </c>
      <c r="E539" s="387" t="s">
        <v>6845</v>
      </c>
    </row>
    <row r="540" spans="1:5">
      <c r="A540" s="387" t="s">
        <v>5803</v>
      </c>
      <c r="B540" s="387" t="str">
        <f t="shared" si="8"/>
        <v>…</v>
      </c>
      <c r="C540" s="387" t="s">
        <v>6843</v>
      </c>
      <c r="D540" s="387" t="s">
        <v>6843</v>
      </c>
      <c r="E540" s="387" t="s">
        <v>6846</v>
      </c>
    </row>
    <row r="541" spans="1:5">
      <c r="A541" s="387" t="s">
        <v>5803</v>
      </c>
      <c r="B541" s="387" t="str">
        <f t="shared" si="8"/>
        <v>cm/a</v>
      </c>
      <c r="C541" s="387" t="s">
        <v>3255</v>
      </c>
      <c r="D541" s="387" t="s">
        <v>6847</v>
      </c>
      <c r="E541" s="387" t="s">
        <v>6848</v>
      </c>
    </row>
    <row r="542" spans="1:5">
      <c r="A542" s="387" t="s">
        <v>5803</v>
      </c>
      <c r="B542" s="387" t="str">
        <f t="shared" si="8"/>
        <v>…</v>
      </c>
      <c r="C542" s="387" t="s">
        <v>3255</v>
      </c>
      <c r="D542" s="387" t="s">
        <v>6849</v>
      </c>
      <c r="E542" s="387" t="s">
        <v>6850</v>
      </c>
    </row>
    <row r="543" spans="1:5">
      <c r="A543" s="387" t="s">
        <v>5803</v>
      </c>
      <c r="B543" s="387" t="str">
        <f t="shared" si="8"/>
        <v>…</v>
      </c>
      <c r="C543" s="387" t="s">
        <v>3255</v>
      </c>
      <c r="D543" s="387" t="s">
        <v>6851</v>
      </c>
      <c r="E543" s="387" t="s">
        <v>6852</v>
      </c>
    </row>
    <row r="544" spans="1:5">
      <c r="A544" s="387" t="s">
        <v>5803</v>
      </c>
      <c r="B544" s="387" t="str">
        <f t="shared" si="8"/>
        <v>…</v>
      </c>
      <c r="C544" s="387" t="s">
        <v>3255</v>
      </c>
      <c r="D544" s="387" t="s">
        <v>6853</v>
      </c>
      <c r="E544" s="387" t="s">
        <v>6854</v>
      </c>
    </row>
    <row r="545" spans="1:5">
      <c r="A545" s="387" t="s">
        <v>5803</v>
      </c>
      <c r="B545" s="387" t="str">
        <f t="shared" si="8"/>
        <v>…</v>
      </c>
      <c r="C545" s="387" t="s">
        <v>3255</v>
      </c>
      <c r="D545" s="387" t="s">
        <v>6855</v>
      </c>
      <c r="E545" s="387" t="s">
        <v>6856</v>
      </c>
    </row>
    <row r="546" spans="1:5">
      <c r="A546" s="387" t="s">
        <v>5803</v>
      </c>
      <c r="B546" s="387" t="str">
        <f t="shared" si="8"/>
        <v>…</v>
      </c>
      <c r="C546" s="387" t="s">
        <v>3255</v>
      </c>
      <c r="D546" s="387" t="s">
        <v>6857</v>
      </c>
      <c r="E546" s="387" t="s">
        <v>6858</v>
      </c>
    </row>
    <row r="547" spans="1:5">
      <c r="A547" s="387" t="s">
        <v>5803</v>
      </c>
      <c r="B547" s="387" t="str">
        <f t="shared" si="8"/>
        <v>…</v>
      </c>
      <c r="C547" s="387" t="s">
        <v>3255</v>
      </c>
      <c r="D547" s="387" t="s">
        <v>6859</v>
      </c>
      <c r="E547" s="387" t="s">
        <v>6860</v>
      </c>
    </row>
    <row r="548" spans="1:5">
      <c r="A548" s="387" t="s">
        <v>5803</v>
      </c>
      <c r="B548" s="387" t="str">
        <f t="shared" si="8"/>
        <v>…</v>
      </c>
      <c r="C548" s="387" t="s">
        <v>3255</v>
      </c>
      <c r="D548" s="387" t="s">
        <v>6861</v>
      </c>
      <c r="E548" s="387" t="s">
        <v>6862</v>
      </c>
    </row>
    <row r="549" spans="1:5">
      <c r="A549" s="387" t="s">
        <v>5803</v>
      </c>
      <c r="B549" s="387" t="str">
        <f t="shared" si="8"/>
        <v>…</v>
      </c>
      <c r="C549" s="387" t="s">
        <v>3255</v>
      </c>
      <c r="D549" s="387" t="s">
        <v>6863</v>
      </c>
      <c r="E549" s="387" t="s">
        <v>6864</v>
      </c>
    </row>
    <row r="550" spans="1:5">
      <c r="A550" s="387" t="s">
        <v>5803</v>
      </c>
      <c r="B550" s="387" t="str">
        <f t="shared" si="8"/>
        <v>…</v>
      </c>
      <c r="C550" s="387" t="s">
        <v>3255</v>
      </c>
      <c r="D550" s="387" t="s">
        <v>6865</v>
      </c>
      <c r="E550" s="387" t="s">
        <v>6866</v>
      </c>
    </row>
    <row r="551" spans="1:5">
      <c r="A551" s="387" t="s">
        <v>5803</v>
      </c>
      <c r="B551" s="387" t="str">
        <f t="shared" si="8"/>
        <v>…</v>
      </c>
      <c r="C551" s="387" t="s">
        <v>3255</v>
      </c>
      <c r="D551" s="387" t="s">
        <v>6867</v>
      </c>
      <c r="E551" s="387" t="s">
        <v>6868</v>
      </c>
    </row>
    <row r="552" spans="1:5">
      <c r="A552" s="387" t="s">
        <v>5803</v>
      </c>
      <c r="B552" s="387" t="str">
        <f t="shared" si="8"/>
        <v>…</v>
      </c>
      <c r="C552" s="387" t="s">
        <v>3255</v>
      </c>
      <c r="D552" s="387" t="s">
        <v>6869</v>
      </c>
      <c r="E552" s="387" t="s">
        <v>6870</v>
      </c>
    </row>
    <row r="553" spans="1:5">
      <c r="A553" s="387" t="s">
        <v>5803</v>
      </c>
      <c r="B553" s="387" t="str">
        <f t="shared" si="8"/>
        <v>…</v>
      </c>
      <c r="C553" s="387" t="s">
        <v>3255</v>
      </c>
      <c r="D553" s="387" t="s">
        <v>6871</v>
      </c>
      <c r="E553" s="387" t="s">
        <v>6872</v>
      </c>
    </row>
    <row r="554" spans="1:5">
      <c r="A554" s="387" t="s">
        <v>5803</v>
      </c>
      <c r="B554" s="387" t="str">
        <f t="shared" si="8"/>
        <v>…</v>
      </c>
      <c r="C554" s="387" t="s">
        <v>3255</v>
      </c>
      <c r="D554" s="387" t="s">
        <v>6873</v>
      </c>
      <c r="E554" s="387" t="s">
        <v>6874</v>
      </c>
    </row>
    <row r="555" spans="1:5">
      <c r="A555" s="387" t="s">
        <v>5803</v>
      </c>
      <c r="B555" s="387" t="str">
        <f t="shared" si="8"/>
        <v>…</v>
      </c>
      <c r="C555" s="387" t="s">
        <v>3255</v>
      </c>
      <c r="D555" s="387" t="s">
        <v>6875</v>
      </c>
      <c r="E555" s="387" t="s">
        <v>6876</v>
      </c>
    </row>
    <row r="556" spans="1:5">
      <c r="A556" s="387" t="s">
        <v>5803</v>
      </c>
      <c r="B556" s="387" t="str">
        <f t="shared" si="8"/>
        <v>…</v>
      </c>
      <c r="C556" s="387" t="s">
        <v>3255</v>
      </c>
      <c r="D556" s="387" t="s">
        <v>6877</v>
      </c>
      <c r="E556" s="387" t="s">
        <v>6878</v>
      </c>
    </row>
    <row r="557" spans="1:5">
      <c r="A557" s="387" t="s">
        <v>5803</v>
      </c>
      <c r="B557" s="387" t="str">
        <f t="shared" si="8"/>
        <v>…</v>
      </c>
      <c r="C557" s="387" t="s">
        <v>3255</v>
      </c>
      <c r="D557" s="387" t="s">
        <v>6879</v>
      </c>
      <c r="E557" s="387" t="s">
        <v>6880</v>
      </c>
    </row>
    <row r="558" spans="1:5">
      <c r="A558" s="387" t="s">
        <v>5803</v>
      </c>
      <c r="B558" s="387" t="str">
        <f t="shared" si="8"/>
        <v>…</v>
      </c>
      <c r="C558" s="387" t="s">
        <v>3255</v>
      </c>
      <c r="D558" s="387" t="s">
        <v>6881</v>
      </c>
      <c r="E558" s="387" t="s">
        <v>6882</v>
      </c>
    </row>
    <row r="559" spans="1:5">
      <c r="A559" s="387" t="s">
        <v>5803</v>
      </c>
      <c r="B559" s="387" t="str">
        <f t="shared" si="8"/>
        <v>…</v>
      </c>
      <c r="C559" s="387" t="s">
        <v>3255</v>
      </c>
      <c r="D559" s="387" t="s">
        <v>6883</v>
      </c>
      <c r="E559" s="387" t="s">
        <v>6884</v>
      </c>
    </row>
    <row r="560" spans="1:5">
      <c r="A560" s="387" t="s">
        <v>5803</v>
      </c>
      <c r="B560" s="387" t="str">
        <f t="shared" si="8"/>
        <v>…</v>
      </c>
      <c r="C560" s="387" t="s">
        <v>3255</v>
      </c>
      <c r="D560" s="387" t="s">
        <v>6885</v>
      </c>
      <c r="E560" s="387" t="s">
        <v>6886</v>
      </c>
    </row>
    <row r="561" spans="1:5">
      <c r="A561" s="387" t="s">
        <v>5803</v>
      </c>
      <c r="B561" s="387" t="str">
        <f t="shared" si="8"/>
        <v>…</v>
      </c>
      <c r="C561" s="387" t="s">
        <v>3255</v>
      </c>
      <c r="D561" s="387" t="s">
        <v>6887</v>
      </c>
      <c r="E561" s="387" t="s">
        <v>6888</v>
      </c>
    </row>
    <row r="562" spans="1:5">
      <c r="A562" s="387" t="s">
        <v>5803</v>
      </c>
      <c r="B562" s="387" t="str">
        <f t="shared" si="8"/>
        <v>…</v>
      </c>
      <c r="C562" s="387" t="s">
        <v>3255</v>
      </c>
      <c r="D562" s="387" t="s">
        <v>6889</v>
      </c>
      <c r="E562" s="387" t="s">
        <v>6890</v>
      </c>
    </row>
    <row r="563" spans="1:5">
      <c r="A563" s="387" t="s">
        <v>5803</v>
      </c>
      <c r="B563" s="387" t="str">
        <f t="shared" si="8"/>
        <v>…</v>
      </c>
      <c r="C563" s="387" t="s">
        <v>3255</v>
      </c>
      <c r="D563" s="387" t="s">
        <v>6891</v>
      </c>
      <c r="E563" s="387" t="s">
        <v>6892</v>
      </c>
    </row>
    <row r="564" spans="1:5">
      <c r="A564" s="387" t="s">
        <v>5803</v>
      </c>
      <c r="B564" s="387" t="str">
        <f t="shared" si="8"/>
        <v>…</v>
      </c>
      <c r="C564" s="387" t="s">
        <v>3255</v>
      </c>
      <c r="D564" s="387" t="s">
        <v>6893</v>
      </c>
      <c r="E564" s="387" t="s">
        <v>6894</v>
      </c>
    </row>
    <row r="565" spans="1:5">
      <c r="A565" s="387" t="s">
        <v>5803</v>
      </c>
      <c r="B565" s="387" t="str">
        <f t="shared" si="8"/>
        <v>…</v>
      </c>
      <c r="C565" s="387" t="s">
        <v>3255</v>
      </c>
      <c r="D565" s="387" t="s">
        <v>6895</v>
      </c>
      <c r="E565" s="387" t="s">
        <v>6896</v>
      </c>
    </row>
    <row r="566" spans="1:5">
      <c r="A566" s="387" t="s">
        <v>5803</v>
      </c>
      <c r="B566" s="387" t="str">
        <f t="shared" si="8"/>
        <v>…</v>
      </c>
      <c r="C566" s="387" t="s">
        <v>3255</v>
      </c>
      <c r="D566" s="387" t="s">
        <v>6897</v>
      </c>
      <c r="E566" s="387" t="s">
        <v>6898</v>
      </c>
    </row>
    <row r="567" spans="1:5">
      <c r="A567" s="387" t="s">
        <v>5803</v>
      </c>
      <c r="B567" s="387" t="str">
        <f t="shared" si="8"/>
        <v>…</v>
      </c>
      <c r="C567" s="387" t="s">
        <v>3255</v>
      </c>
      <c r="D567" s="387" t="s">
        <v>6899</v>
      </c>
      <c r="E567" s="387" t="s">
        <v>6900</v>
      </c>
    </row>
    <row r="568" spans="1:5">
      <c r="A568" s="387" t="s">
        <v>5803</v>
      </c>
      <c r="B568" s="387" t="str">
        <f t="shared" si="8"/>
        <v>…</v>
      </c>
      <c r="C568" s="387" t="s">
        <v>3255</v>
      </c>
      <c r="D568" s="387" t="s">
        <v>3639</v>
      </c>
      <c r="E568" s="387" t="s">
        <v>6901</v>
      </c>
    </row>
    <row r="569" spans="1:5">
      <c r="A569" s="387" t="s">
        <v>5803</v>
      </c>
      <c r="B569" s="387" t="str">
        <f t="shared" si="8"/>
        <v>…</v>
      </c>
      <c r="C569" s="387" t="s">
        <v>3255</v>
      </c>
      <c r="D569" s="387" t="s">
        <v>6902</v>
      </c>
      <c r="E569" s="387" t="s">
        <v>6903</v>
      </c>
    </row>
    <row r="570" spans="1:5">
      <c r="A570" s="387" t="s">
        <v>5803</v>
      </c>
      <c r="B570" s="387" t="str">
        <f t="shared" si="8"/>
        <v>…</v>
      </c>
      <c r="C570" s="387" t="s">
        <v>3255</v>
      </c>
      <c r="D570" s="387" t="s">
        <v>3255</v>
      </c>
      <c r="E570" s="387" t="s">
        <v>6904</v>
      </c>
    </row>
    <row r="571" spans="1:5">
      <c r="A571" s="387" t="s">
        <v>5803</v>
      </c>
      <c r="B571" s="387" t="str">
        <f t="shared" si="8"/>
        <v>…</v>
      </c>
      <c r="C571" s="387" t="s">
        <v>3255</v>
      </c>
      <c r="D571" s="387" t="s">
        <v>6905</v>
      </c>
      <c r="E571" s="387" t="s">
        <v>6906</v>
      </c>
    </row>
    <row r="572" spans="1:5">
      <c r="A572" s="387" t="s">
        <v>5803</v>
      </c>
      <c r="B572" s="387" t="str">
        <f t="shared" si="8"/>
        <v>…</v>
      </c>
      <c r="C572" s="387" t="s">
        <v>3255</v>
      </c>
      <c r="D572" s="387" t="s">
        <v>6907</v>
      </c>
      <c r="E572" s="387" t="s">
        <v>6908</v>
      </c>
    </row>
    <row r="573" spans="1:5">
      <c r="A573" s="387" t="s">
        <v>5803</v>
      </c>
      <c r="B573" s="387" t="str">
        <f t="shared" si="8"/>
        <v>…</v>
      </c>
      <c r="C573" s="387" t="s">
        <v>3255</v>
      </c>
      <c r="D573" s="387" t="s">
        <v>6909</v>
      </c>
      <c r="E573" s="387" t="s">
        <v>6910</v>
      </c>
    </row>
    <row r="574" spans="1:5">
      <c r="A574" s="387" t="s">
        <v>5803</v>
      </c>
      <c r="B574" s="387" t="str">
        <f t="shared" si="8"/>
        <v>…</v>
      </c>
      <c r="C574" s="387" t="s">
        <v>3255</v>
      </c>
      <c r="D574" s="387" t="s">
        <v>6911</v>
      </c>
      <c r="E574" s="387" t="s">
        <v>6912</v>
      </c>
    </row>
    <row r="575" spans="1:5">
      <c r="A575" s="387" t="s">
        <v>5803</v>
      </c>
      <c r="B575" s="387" t="str">
        <f t="shared" si="8"/>
        <v>…</v>
      </c>
      <c r="C575" s="387" t="s">
        <v>3255</v>
      </c>
      <c r="D575" s="387" t="s">
        <v>6913</v>
      </c>
      <c r="E575" s="387" t="s">
        <v>6914</v>
      </c>
    </row>
    <row r="576" spans="1:5">
      <c r="A576" s="387" t="s">
        <v>5803</v>
      </c>
      <c r="B576" s="387" t="str">
        <f t="shared" si="8"/>
        <v>…</v>
      </c>
      <c r="C576" s="387" t="s">
        <v>3255</v>
      </c>
      <c r="D576" s="387" t="s">
        <v>6915</v>
      </c>
      <c r="E576" s="387" t="s">
        <v>6916</v>
      </c>
    </row>
    <row r="577" spans="1:5">
      <c r="A577" s="387" t="s">
        <v>5803</v>
      </c>
      <c r="B577" s="387" t="str">
        <f t="shared" si="8"/>
        <v>…</v>
      </c>
      <c r="C577" s="387" t="s">
        <v>3255</v>
      </c>
      <c r="D577" s="387" t="s">
        <v>6917</v>
      </c>
      <c r="E577" s="387" t="s">
        <v>6918</v>
      </c>
    </row>
    <row r="578" spans="1:5">
      <c r="A578" s="387" t="s">
        <v>5803</v>
      </c>
      <c r="B578" s="387" t="str">
        <f t="shared" si="8"/>
        <v>cm/s2</v>
      </c>
      <c r="C578" s="387" t="s">
        <v>6919</v>
      </c>
      <c r="D578" s="387" t="s">
        <v>6920</v>
      </c>
      <c r="E578" s="387" t="s">
        <v>6921</v>
      </c>
    </row>
    <row r="579" spans="1:5">
      <c r="A579" s="387" t="s">
        <v>5803</v>
      </c>
      <c r="B579" s="387" t="str">
        <f t="shared" si="8"/>
        <v>…</v>
      </c>
      <c r="C579" s="387" t="s">
        <v>6919</v>
      </c>
      <c r="D579" s="387" t="s">
        <v>6922</v>
      </c>
      <c r="E579" s="387" t="s">
        <v>6923</v>
      </c>
    </row>
    <row r="580" spans="1:5">
      <c r="A580" s="387" t="s">
        <v>5803</v>
      </c>
      <c r="B580" s="387" t="str">
        <f t="shared" si="8"/>
        <v>…</v>
      </c>
      <c r="C580" s="387" t="s">
        <v>6919</v>
      </c>
      <c r="D580" s="387" t="s">
        <v>6924</v>
      </c>
      <c r="E580" s="387" t="s">
        <v>6925</v>
      </c>
    </row>
    <row r="581" spans="1:5">
      <c r="A581" s="387" t="s">
        <v>5803</v>
      </c>
      <c r="B581" s="387" t="str">
        <f t="shared" si="8"/>
        <v>…</v>
      </c>
      <c r="C581" s="387" t="s">
        <v>6919</v>
      </c>
      <c r="D581" s="387" t="s">
        <v>6926</v>
      </c>
      <c r="E581" s="387" t="s">
        <v>6927</v>
      </c>
    </row>
    <row r="582" spans="1:5">
      <c r="A582" s="387" t="s">
        <v>5803</v>
      </c>
      <c r="B582" s="387" t="str">
        <f t="shared" ref="B582:B645" si="9">IF(EXACT(C582,C581),"…",D582)</f>
        <v>…</v>
      </c>
      <c r="C582" s="387" t="s">
        <v>6919</v>
      </c>
      <c r="D582" s="387" t="s">
        <v>6919</v>
      </c>
      <c r="E582" s="387" t="s">
        <v>6928</v>
      </c>
    </row>
    <row r="583" spans="1:5">
      <c r="A583" s="387" t="s">
        <v>5803</v>
      </c>
      <c r="B583" s="387" t="str">
        <f t="shared" si="9"/>
        <v>…</v>
      </c>
      <c r="C583" s="387" t="s">
        <v>6919</v>
      </c>
      <c r="D583" s="387" t="s">
        <v>6929</v>
      </c>
      <c r="E583" s="387" t="s">
        <v>6930</v>
      </c>
    </row>
    <row r="584" spans="1:5">
      <c r="A584" s="387" t="s">
        <v>5803</v>
      </c>
      <c r="B584" s="387" t="str">
        <f t="shared" si="9"/>
        <v>…</v>
      </c>
      <c r="C584" s="387" t="s">
        <v>6919</v>
      </c>
      <c r="D584" s="387" t="s">
        <v>6931</v>
      </c>
      <c r="E584" s="387" t="s">
        <v>6932</v>
      </c>
    </row>
    <row r="585" spans="1:5">
      <c r="A585" s="387" t="s">
        <v>5803</v>
      </c>
      <c r="B585" s="387" t="str">
        <f t="shared" si="9"/>
        <v>acre</v>
      </c>
      <c r="C585" s="387" t="s">
        <v>6933</v>
      </c>
      <c r="D585" s="387" t="s">
        <v>6934</v>
      </c>
      <c r="E585" s="387" t="s">
        <v>6934</v>
      </c>
    </row>
    <row r="586" spans="1:5">
      <c r="A586" s="387" t="s">
        <v>5803</v>
      </c>
      <c r="B586" s="387" t="str">
        <f t="shared" si="9"/>
        <v>…</v>
      </c>
      <c r="C586" s="387" t="s">
        <v>6933</v>
      </c>
      <c r="D586" s="387" t="s">
        <v>6935</v>
      </c>
      <c r="E586" s="387" t="s">
        <v>6936</v>
      </c>
    </row>
    <row r="587" spans="1:5">
      <c r="A587" s="387" t="s">
        <v>5803</v>
      </c>
      <c r="B587" s="387" t="str">
        <f t="shared" si="9"/>
        <v>…</v>
      </c>
      <c r="C587" s="387" t="s">
        <v>6933</v>
      </c>
      <c r="D587" s="387" t="s">
        <v>6937</v>
      </c>
      <c r="E587" s="387" t="s">
        <v>6938</v>
      </c>
    </row>
    <row r="588" spans="1:5">
      <c r="A588" s="387" t="s">
        <v>5803</v>
      </c>
      <c r="B588" s="387" t="str">
        <f t="shared" si="9"/>
        <v>…</v>
      </c>
      <c r="C588" s="387" t="s">
        <v>6933</v>
      </c>
      <c r="D588" s="387" t="s">
        <v>6939</v>
      </c>
      <c r="E588" s="387" t="s">
        <v>6940</v>
      </c>
    </row>
    <row r="589" spans="1:5">
      <c r="A589" s="387" t="s">
        <v>5803</v>
      </c>
      <c r="B589" s="387" t="str">
        <f t="shared" si="9"/>
        <v>…</v>
      </c>
      <c r="C589" s="387" t="s">
        <v>6933</v>
      </c>
      <c r="D589" s="387" t="s">
        <v>6941</v>
      </c>
      <c r="E589" s="387" t="s">
        <v>6942</v>
      </c>
    </row>
    <row r="590" spans="1:5">
      <c r="A590" s="387" t="s">
        <v>5803</v>
      </c>
      <c r="B590" s="387" t="str">
        <f t="shared" si="9"/>
        <v>…</v>
      </c>
      <c r="C590" s="387" t="s">
        <v>6933</v>
      </c>
      <c r="D590" s="387" t="s">
        <v>6943</v>
      </c>
      <c r="E590" s="387" t="s">
        <v>6944</v>
      </c>
    </row>
    <row r="591" spans="1:5">
      <c r="A591" s="387" t="s">
        <v>5803</v>
      </c>
      <c r="B591" s="387" t="str">
        <f t="shared" si="9"/>
        <v>…</v>
      </c>
      <c r="C591" s="387" t="s">
        <v>6933</v>
      </c>
      <c r="D591" s="387" t="s">
        <v>5771</v>
      </c>
      <c r="E591" s="387" t="s">
        <v>6945</v>
      </c>
    </row>
    <row r="592" spans="1:5">
      <c r="A592" s="387" t="s">
        <v>5803</v>
      </c>
      <c r="B592" s="387" t="str">
        <f t="shared" si="9"/>
        <v>…</v>
      </c>
      <c r="C592" s="387" t="s">
        <v>6933</v>
      </c>
      <c r="D592" s="387" t="s">
        <v>6946</v>
      </c>
      <c r="E592" s="387" t="s">
        <v>6947</v>
      </c>
    </row>
    <row r="593" spans="1:5">
      <c r="A593" s="387" t="s">
        <v>5803</v>
      </c>
      <c r="B593" s="387" t="str">
        <f t="shared" si="9"/>
        <v>…</v>
      </c>
      <c r="C593" s="387" t="s">
        <v>6933</v>
      </c>
      <c r="D593" s="387" t="s">
        <v>6948</v>
      </c>
      <c r="E593" s="387" t="s">
        <v>6949</v>
      </c>
    </row>
    <row r="594" spans="1:5">
      <c r="A594" s="387" t="s">
        <v>5803</v>
      </c>
      <c r="B594" s="387" t="str">
        <f t="shared" si="9"/>
        <v>…</v>
      </c>
      <c r="C594" s="387" t="s">
        <v>6933</v>
      </c>
      <c r="D594" s="387" t="s">
        <v>6950</v>
      </c>
      <c r="E594" s="387" t="s">
        <v>6951</v>
      </c>
    </row>
    <row r="595" spans="1:5">
      <c r="A595" s="387" t="s">
        <v>5803</v>
      </c>
      <c r="B595" s="387" t="str">
        <f t="shared" si="9"/>
        <v>…</v>
      </c>
      <c r="C595" s="387" t="s">
        <v>6933</v>
      </c>
      <c r="D595" s="387" t="s">
        <v>6952</v>
      </c>
      <c r="E595" s="387" t="s">
        <v>6953</v>
      </c>
    </row>
    <row r="596" spans="1:5">
      <c r="A596" s="387" t="s">
        <v>5803</v>
      </c>
      <c r="B596" s="387" t="str">
        <f t="shared" si="9"/>
        <v>…</v>
      </c>
      <c r="C596" s="387" t="s">
        <v>6933</v>
      </c>
      <c r="D596" s="387" t="s">
        <v>6954</v>
      </c>
      <c r="E596" s="387" t="s">
        <v>6955</v>
      </c>
    </row>
    <row r="597" spans="1:5">
      <c r="A597" s="387" t="s">
        <v>5803</v>
      </c>
      <c r="B597" s="387" t="str">
        <f t="shared" si="9"/>
        <v>…</v>
      </c>
      <c r="C597" s="387" t="s">
        <v>6933</v>
      </c>
      <c r="D597" s="387" t="s">
        <v>6956</v>
      </c>
      <c r="E597" s="387" t="s">
        <v>6957</v>
      </c>
    </row>
    <row r="598" spans="1:5">
      <c r="A598" s="387" t="s">
        <v>5803</v>
      </c>
      <c r="B598" s="387" t="str">
        <f t="shared" si="9"/>
        <v>…</v>
      </c>
      <c r="C598" s="387" t="s">
        <v>6933</v>
      </c>
      <c r="D598" s="387" t="s">
        <v>6958</v>
      </c>
      <c r="E598" s="387" t="s">
        <v>6959</v>
      </c>
    </row>
    <row r="599" spans="1:5">
      <c r="A599" s="387" t="s">
        <v>5803</v>
      </c>
      <c r="B599" s="387" t="str">
        <f t="shared" si="9"/>
        <v>…</v>
      </c>
      <c r="C599" s="387" t="s">
        <v>6933</v>
      </c>
      <c r="D599" s="387" t="s">
        <v>6960</v>
      </c>
      <c r="E599" s="387" t="s">
        <v>6961</v>
      </c>
    </row>
    <row r="600" spans="1:5">
      <c r="A600" s="387" t="s">
        <v>5803</v>
      </c>
      <c r="B600" s="387" t="str">
        <f t="shared" si="9"/>
        <v>…</v>
      </c>
      <c r="C600" s="387" t="s">
        <v>6933</v>
      </c>
      <c r="D600" s="387" t="s">
        <v>6962</v>
      </c>
      <c r="E600" s="387" t="s">
        <v>6963</v>
      </c>
    </row>
    <row r="601" spans="1:5">
      <c r="A601" s="387" t="s">
        <v>5803</v>
      </c>
      <c r="B601" s="387" t="str">
        <f t="shared" si="9"/>
        <v>…</v>
      </c>
      <c r="C601" s="387" t="s">
        <v>6933</v>
      </c>
      <c r="D601" s="387" t="s">
        <v>6964</v>
      </c>
      <c r="E601" s="387" t="s">
        <v>6965</v>
      </c>
    </row>
    <row r="602" spans="1:5">
      <c r="A602" s="387" t="s">
        <v>5803</v>
      </c>
      <c r="B602" s="387" t="str">
        <f t="shared" si="9"/>
        <v>…</v>
      </c>
      <c r="C602" s="387" t="s">
        <v>6933</v>
      </c>
      <c r="D602" s="387" t="s">
        <v>6966</v>
      </c>
      <c r="E602" s="387" t="s">
        <v>6967</v>
      </c>
    </row>
    <row r="603" spans="1:5">
      <c r="A603" s="387" t="s">
        <v>5803</v>
      </c>
      <c r="B603" s="387" t="str">
        <f t="shared" si="9"/>
        <v>…</v>
      </c>
      <c r="C603" s="387" t="s">
        <v>6933</v>
      </c>
      <c r="D603" s="387" t="s">
        <v>6968</v>
      </c>
      <c r="E603" s="387" t="s">
        <v>6969</v>
      </c>
    </row>
    <row r="604" spans="1:5">
      <c r="A604" s="387" t="s">
        <v>5803</v>
      </c>
      <c r="B604" s="387" t="str">
        <f t="shared" si="9"/>
        <v>…</v>
      </c>
      <c r="C604" s="387" t="s">
        <v>6933</v>
      </c>
      <c r="D604" s="387" t="s">
        <v>6970</v>
      </c>
      <c r="E604" s="387" t="s">
        <v>6971</v>
      </c>
    </row>
    <row r="605" spans="1:5">
      <c r="A605" s="387" t="s">
        <v>5803</v>
      </c>
      <c r="B605" s="387" t="str">
        <f t="shared" si="9"/>
        <v>…</v>
      </c>
      <c r="C605" s="387" t="s">
        <v>6933</v>
      </c>
      <c r="D605" s="387" t="s">
        <v>6933</v>
      </c>
      <c r="E605" s="387" t="s">
        <v>6972</v>
      </c>
    </row>
    <row r="606" spans="1:5">
      <c r="A606" s="387" t="s">
        <v>5803</v>
      </c>
      <c r="B606" s="387" t="str">
        <f t="shared" si="9"/>
        <v>…</v>
      </c>
      <c r="C606" s="387" t="s">
        <v>6933</v>
      </c>
      <c r="D606" s="387" t="s">
        <v>6973</v>
      </c>
      <c r="E606" s="387" t="s">
        <v>6974</v>
      </c>
    </row>
    <row r="607" spans="1:5">
      <c r="A607" s="387" t="s">
        <v>5803</v>
      </c>
      <c r="B607" s="387" t="str">
        <f t="shared" si="9"/>
        <v>…</v>
      </c>
      <c r="C607" s="387" t="s">
        <v>6933</v>
      </c>
      <c r="D607" s="387" t="s">
        <v>6975</v>
      </c>
      <c r="E607" s="387" t="s">
        <v>6976</v>
      </c>
    </row>
    <row r="608" spans="1:5">
      <c r="A608" s="387" t="s">
        <v>5803</v>
      </c>
      <c r="B608" s="387" t="str">
        <f t="shared" si="9"/>
        <v>…</v>
      </c>
      <c r="C608" s="387" t="s">
        <v>6933</v>
      </c>
      <c r="D608" s="387" t="s">
        <v>1554</v>
      </c>
      <c r="E608" s="387" t="s">
        <v>6977</v>
      </c>
    </row>
    <row r="609" spans="1:5">
      <c r="A609" s="387" t="s">
        <v>5803</v>
      </c>
      <c r="B609" s="387" t="str">
        <f t="shared" si="9"/>
        <v>…</v>
      </c>
      <c r="C609" s="387" t="s">
        <v>6933</v>
      </c>
      <c r="D609" s="387" t="s">
        <v>6978</v>
      </c>
      <c r="E609" s="387" t="s">
        <v>6979</v>
      </c>
    </row>
    <row r="610" spans="1:5">
      <c r="A610" s="387" t="s">
        <v>5803</v>
      </c>
      <c r="B610" s="387" t="str">
        <f t="shared" si="9"/>
        <v>…</v>
      </c>
      <c r="C610" s="387" t="s">
        <v>6933</v>
      </c>
      <c r="D610" s="387" t="s">
        <v>6980</v>
      </c>
      <c r="E610" s="387" t="s">
        <v>6981</v>
      </c>
    </row>
    <row r="611" spans="1:5">
      <c r="A611" s="387" t="s">
        <v>5803</v>
      </c>
      <c r="B611" s="387" t="str">
        <f t="shared" si="9"/>
        <v>…</v>
      </c>
      <c r="C611" s="387" t="s">
        <v>6933</v>
      </c>
      <c r="D611" s="387" t="s">
        <v>6982</v>
      </c>
      <c r="E611" s="387" t="s">
        <v>6983</v>
      </c>
    </row>
    <row r="612" spans="1:5">
      <c r="A612" s="387" t="s">
        <v>5803</v>
      </c>
      <c r="B612" s="387" t="str">
        <f t="shared" si="9"/>
        <v>…</v>
      </c>
      <c r="C612" s="387" t="s">
        <v>6933</v>
      </c>
      <c r="D612" s="387" t="s">
        <v>6984</v>
      </c>
      <c r="E612" s="387" t="s">
        <v>6985</v>
      </c>
    </row>
    <row r="613" spans="1:5">
      <c r="A613" s="387" t="s">
        <v>5803</v>
      </c>
      <c r="B613" s="387" t="str">
        <f t="shared" si="9"/>
        <v>…</v>
      </c>
      <c r="C613" s="387" t="s">
        <v>6933</v>
      </c>
      <c r="D613" s="387" t="s">
        <v>6986</v>
      </c>
      <c r="E613" s="387" t="s">
        <v>6963</v>
      </c>
    </row>
    <row r="614" spans="1:5">
      <c r="A614" s="387" t="s">
        <v>5803</v>
      </c>
      <c r="B614" s="387" t="str">
        <f t="shared" si="9"/>
        <v>…</v>
      </c>
      <c r="C614" s="387" t="s">
        <v>6933</v>
      </c>
      <c r="D614" s="387" t="s">
        <v>6987</v>
      </c>
      <c r="E614" s="387" t="s">
        <v>6979</v>
      </c>
    </row>
    <row r="615" spans="1:5">
      <c r="A615" s="387" t="s">
        <v>5803</v>
      </c>
      <c r="B615" s="387" t="str">
        <f t="shared" si="9"/>
        <v>…</v>
      </c>
      <c r="C615" s="387" t="s">
        <v>6933</v>
      </c>
      <c r="D615" s="387" t="s">
        <v>6988</v>
      </c>
      <c r="E615" s="387" t="s">
        <v>6989</v>
      </c>
    </row>
    <row r="616" spans="1:5">
      <c r="A616" s="387" t="s">
        <v>5803</v>
      </c>
      <c r="B616" s="387" t="str">
        <f t="shared" si="9"/>
        <v>…</v>
      </c>
      <c r="C616" s="387" t="s">
        <v>6933</v>
      </c>
      <c r="D616" s="387" t="s">
        <v>6990</v>
      </c>
      <c r="E616" s="387" t="s">
        <v>6991</v>
      </c>
    </row>
    <row r="617" spans="1:5">
      <c r="A617" s="387" t="s">
        <v>5803</v>
      </c>
      <c r="B617" s="387" t="str">
        <f t="shared" si="9"/>
        <v>…</v>
      </c>
      <c r="C617" s="387" t="s">
        <v>6933</v>
      </c>
      <c r="D617" s="387" t="s">
        <v>6992</v>
      </c>
      <c r="E617" s="387" t="s">
        <v>6989</v>
      </c>
    </row>
    <row r="618" spans="1:5">
      <c r="A618" s="387" t="s">
        <v>5803</v>
      </c>
      <c r="B618" s="387" t="str">
        <f t="shared" si="9"/>
        <v>cm2/g</v>
      </c>
      <c r="C618" s="387" t="s">
        <v>6993</v>
      </c>
      <c r="D618" s="387" t="s">
        <v>6994</v>
      </c>
      <c r="E618" s="387" t="s">
        <v>6995</v>
      </c>
    </row>
    <row r="619" spans="1:5">
      <c r="A619" s="387" t="s">
        <v>5803</v>
      </c>
      <c r="B619" s="387" t="str">
        <f t="shared" si="9"/>
        <v>…</v>
      </c>
      <c r="C619" s="387" t="s">
        <v>6993</v>
      </c>
      <c r="D619" s="387" t="s">
        <v>6996</v>
      </c>
      <c r="E619" s="387" t="s">
        <v>6997</v>
      </c>
    </row>
    <row r="620" spans="1:5">
      <c r="A620" s="387" t="s">
        <v>5803</v>
      </c>
      <c r="B620" s="387" t="str">
        <f t="shared" si="9"/>
        <v>…</v>
      </c>
      <c r="C620" s="387" t="s">
        <v>6993</v>
      </c>
      <c r="D620" s="387" t="s">
        <v>6993</v>
      </c>
      <c r="E620" s="387" t="s">
        <v>6998</v>
      </c>
    </row>
    <row r="621" spans="1:5">
      <c r="A621" s="387" t="s">
        <v>5803</v>
      </c>
      <c r="B621" s="387" t="str">
        <f t="shared" si="9"/>
        <v>b/elec</v>
      </c>
      <c r="C621" s="387" t="s">
        <v>6999</v>
      </c>
      <c r="D621" s="387" t="s">
        <v>7000</v>
      </c>
      <c r="E621" s="387" t="s">
        <v>7001</v>
      </c>
    </row>
    <row r="622" spans="1:5">
      <c r="A622" s="387" t="s">
        <v>5803</v>
      </c>
      <c r="B622" s="387" t="str">
        <f t="shared" si="9"/>
        <v>…</v>
      </c>
      <c r="C622" s="387" t="s">
        <v>6999</v>
      </c>
      <c r="D622" s="387" t="s">
        <v>6999</v>
      </c>
      <c r="E622" s="387" t="s">
        <v>7002</v>
      </c>
    </row>
    <row r="623" spans="1:5">
      <c r="A623" s="387" t="s">
        <v>5803</v>
      </c>
      <c r="B623" s="387" t="str">
        <f t="shared" si="9"/>
        <v>bbl/d.ft.psi</v>
      </c>
      <c r="C623" s="387" t="s">
        <v>7003</v>
      </c>
      <c r="D623" s="387" t="s">
        <v>7004</v>
      </c>
      <c r="E623" s="387" t="s">
        <v>7005</v>
      </c>
    </row>
    <row r="624" spans="1:5">
      <c r="A624" s="387" t="s">
        <v>5803</v>
      </c>
      <c r="B624" s="387" t="str">
        <f t="shared" si="9"/>
        <v>…</v>
      </c>
      <c r="C624" s="387" t="s">
        <v>7003</v>
      </c>
      <c r="D624" s="387" t="s">
        <v>7006</v>
      </c>
      <c r="E624" s="387" t="s">
        <v>7007</v>
      </c>
    </row>
    <row r="625" spans="1:5">
      <c r="A625" s="387" t="s">
        <v>5803</v>
      </c>
      <c r="B625" s="387" t="str">
        <f t="shared" si="9"/>
        <v>…</v>
      </c>
      <c r="C625" s="387" t="s">
        <v>7003</v>
      </c>
      <c r="D625" s="387" t="s">
        <v>7008</v>
      </c>
      <c r="E625" s="387" t="s">
        <v>7009</v>
      </c>
    </row>
    <row r="626" spans="1:5">
      <c r="A626" s="387" t="s">
        <v>5803</v>
      </c>
      <c r="B626" s="387" t="str">
        <f t="shared" si="9"/>
        <v>…</v>
      </c>
      <c r="C626" s="387" t="s">
        <v>7003</v>
      </c>
      <c r="D626" s="387" t="s">
        <v>7003</v>
      </c>
      <c r="E626" s="387" t="s">
        <v>7010</v>
      </c>
    </row>
    <row r="627" spans="1:5">
      <c r="A627" s="387" t="s">
        <v>5803</v>
      </c>
      <c r="B627" s="387" t="str">
        <f t="shared" si="9"/>
        <v>…</v>
      </c>
      <c r="C627" s="387" t="s">
        <v>7003</v>
      </c>
      <c r="D627" s="387" t="s">
        <v>7011</v>
      </c>
      <c r="E627" s="387" t="s">
        <v>7012</v>
      </c>
    </row>
    <row r="628" spans="1:5">
      <c r="A628" s="387" t="s">
        <v>5803</v>
      </c>
      <c r="B628" s="387" t="str">
        <f t="shared" si="9"/>
        <v>…</v>
      </c>
      <c r="C628" s="387" t="s">
        <v>7003</v>
      </c>
      <c r="D628" s="387" t="s">
        <v>7013</v>
      </c>
      <c r="E628" s="387" t="s">
        <v>7014</v>
      </c>
    </row>
    <row r="629" spans="1:5">
      <c r="A629" s="387" t="s">
        <v>5803</v>
      </c>
      <c r="B629" s="387" t="str">
        <f t="shared" si="9"/>
        <v>…</v>
      </c>
      <c r="C629" s="387" t="s">
        <v>7003</v>
      </c>
      <c r="D629" s="387" t="s">
        <v>7015</v>
      </c>
      <c r="E629" s="387" t="s">
        <v>7016</v>
      </c>
    </row>
    <row r="630" spans="1:5">
      <c r="A630" s="387" t="s">
        <v>5803</v>
      </c>
      <c r="B630" s="387" t="str">
        <f t="shared" si="9"/>
        <v>…</v>
      </c>
      <c r="C630" s="387" t="s">
        <v>7003</v>
      </c>
      <c r="D630" s="387" t="s">
        <v>7017</v>
      </c>
      <c r="E630" s="387" t="s">
        <v>7018</v>
      </c>
    </row>
    <row r="631" spans="1:5">
      <c r="A631" s="387" t="s">
        <v>5803</v>
      </c>
      <c r="B631" s="387" t="str">
        <f t="shared" si="9"/>
        <v>1000ft3/d.ft</v>
      </c>
      <c r="C631" s="387" t="s">
        <v>7019</v>
      </c>
      <c r="D631" s="387" t="s">
        <v>7020</v>
      </c>
      <c r="E631" s="387" t="s">
        <v>7021</v>
      </c>
    </row>
    <row r="632" spans="1:5">
      <c r="A632" s="387" t="s">
        <v>5803</v>
      </c>
      <c r="B632" s="387" t="str">
        <f t="shared" si="9"/>
        <v>…</v>
      </c>
      <c r="C632" s="387" t="s">
        <v>7019</v>
      </c>
      <c r="D632" s="387" t="s">
        <v>7022</v>
      </c>
      <c r="E632" s="387" t="s">
        <v>7023</v>
      </c>
    </row>
    <row r="633" spans="1:5">
      <c r="A633" s="387" t="s">
        <v>5803</v>
      </c>
      <c r="B633" s="387" t="str">
        <f t="shared" si="9"/>
        <v>…</v>
      </c>
      <c r="C633" s="387" t="s">
        <v>7019</v>
      </c>
      <c r="D633" s="387" t="s">
        <v>7024</v>
      </c>
      <c r="E633" s="387" t="s">
        <v>7025</v>
      </c>
    </row>
    <row r="634" spans="1:5">
      <c r="A634" s="387" t="s">
        <v>5803</v>
      </c>
      <c r="B634" s="387" t="str">
        <f t="shared" si="9"/>
        <v>…</v>
      </c>
      <c r="C634" s="387" t="s">
        <v>7019</v>
      </c>
      <c r="D634" s="387" t="s">
        <v>7026</v>
      </c>
      <c r="E634" s="387" t="s">
        <v>7027</v>
      </c>
    </row>
    <row r="635" spans="1:5">
      <c r="A635" s="387" t="s">
        <v>5803</v>
      </c>
      <c r="B635" s="387" t="str">
        <f t="shared" si="9"/>
        <v>…</v>
      </c>
      <c r="C635" s="387" t="s">
        <v>7019</v>
      </c>
      <c r="D635" s="387" t="s">
        <v>7028</v>
      </c>
      <c r="E635" s="387" t="s">
        <v>7029</v>
      </c>
    </row>
    <row r="636" spans="1:5">
      <c r="A636" s="387" t="s">
        <v>5803</v>
      </c>
      <c r="B636" s="387" t="str">
        <f t="shared" si="9"/>
        <v>…</v>
      </c>
      <c r="C636" s="387" t="s">
        <v>7019</v>
      </c>
      <c r="D636" s="387" t="s">
        <v>7030</v>
      </c>
      <c r="E636" s="387" t="s">
        <v>7031</v>
      </c>
    </row>
    <row r="637" spans="1:5">
      <c r="A637" s="387" t="s">
        <v>5803</v>
      </c>
      <c r="B637" s="387" t="str">
        <f t="shared" si="9"/>
        <v>…</v>
      </c>
      <c r="C637" s="387" t="s">
        <v>7019</v>
      </c>
      <c r="D637" s="387" t="s">
        <v>7032</v>
      </c>
      <c r="E637" s="387" t="s">
        <v>7033</v>
      </c>
    </row>
    <row r="638" spans="1:5">
      <c r="A638" s="387" t="s">
        <v>5803</v>
      </c>
      <c r="B638" s="387" t="str">
        <f t="shared" si="9"/>
        <v>…</v>
      </c>
      <c r="C638" s="387" t="s">
        <v>7019</v>
      </c>
      <c r="D638" s="387" t="s">
        <v>7034</v>
      </c>
      <c r="E638" s="387" t="s">
        <v>7035</v>
      </c>
    </row>
    <row r="639" spans="1:5">
      <c r="A639" s="387" t="s">
        <v>5803</v>
      </c>
      <c r="B639" s="387" t="str">
        <f t="shared" si="9"/>
        <v>…</v>
      </c>
      <c r="C639" s="387" t="s">
        <v>7019</v>
      </c>
      <c r="D639" s="387" t="s">
        <v>7036</v>
      </c>
      <c r="E639" s="387" t="s">
        <v>7037</v>
      </c>
    </row>
    <row r="640" spans="1:5">
      <c r="A640" s="387" t="s">
        <v>5803</v>
      </c>
      <c r="B640" s="387" t="str">
        <f t="shared" si="9"/>
        <v>…</v>
      </c>
      <c r="C640" s="387" t="s">
        <v>7019</v>
      </c>
      <c r="D640" s="387" t="s">
        <v>7038</v>
      </c>
      <c r="E640" s="387" t="s">
        <v>7039</v>
      </c>
    </row>
    <row r="641" spans="1:5">
      <c r="A641" s="387" t="s">
        <v>5803</v>
      </c>
      <c r="B641" s="387" t="str">
        <f t="shared" si="9"/>
        <v>…</v>
      </c>
      <c r="C641" s="387" t="s">
        <v>7019</v>
      </c>
      <c r="D641" s="387" t="s">
        <v>7040</v>
      </c>
      <c r="E641" s="387" t="s">
        <v>7041</v>
      </c>
    </row>
    <row r="642" spans="1:5">
      <c r="A642" s="387" t="s">
        <v>5803</v>
      </c>
      <c r="B642" s="387" t="str">
        <f t="shared" si="9"/>
        <v>…</v>
      </c>
      <c r="C642" s="387" t="s">
        <v>7019</v>
      </c>
      <c r="D642" s="387" t="s">
        <v>7042</v>
      </c>
      <c r="E642" s="387" t="s">
        <v>7043</v>
      </c>
    </row>
    <row r="643" spans="1:5">
      <c r="A643" s="387" t="s">
        <v>5803</v>
      </c>
      <c r="B643" s="387" t="str">
        <f t="shared" si="9"/>
        <v>…</v>
      </c>
      <c r="C643" s="387" t="s">
        <v>7019</v>
      </c>
      <c r="D643" s="387" t="s">
        <v>7044</v>
      </c>
      <c r="E643" s="387" t="s">
        <v>7045</v>
      </c>
    </row>
    <row r="644" spans="1:5">
      <c r="A644" s="387" t="s">
        <v>5803</v>
      </c>
      <c r="B644" s="387" t="str">
        <f t="shared" si="9"/>
        <v>…</v>
      </c>
      <c r="C644" s="387" t="s">
        <v>7019</v>
      </c>
      <c r="D644" s="387" t="s">
        <v>7046</v>
      </c>
      <c r="E644" s="387" t="s">
        <v>7047</v>
      </c>
    </row>
    <row r="645" spans="1:5">
      <c r="A645" s="387" t="s">
        <v>5803</v>
      </c>
      <c r="B645" s="387" t="str">
        <f t="shared" si="9"/>
        <v>…</v>
      </c>
      <c r="C645" s="387" t="s">
        <v>7019</v>
      </c>
      <c r="D645" s="387" t="s">
        <v>7048</v>
      </c>
      <c r="E645" s="387" t="s">
        <v>7049</v>
      </c>
    </row>
    <row r="646" spans="1:5">
      <c r="A646" s="387" t="s">
        <v>5803</v>
      </c>
      <c r="B646" s="387" t="str">
        <f t="shared" ref="B646:B709" si="10">IF(EXACT(C646,C645),"…",D646)</f>
        <v>…</v>
      </c>
      <c r="C646" s="387" t="s">
        <v>7019</v>
      </c>
      <c r="D646" s="387" t="s">
        <v>7050</v>
      </c>
      <c r="E646" s="387" t="s">
        <v>7051</v>
      </c>
    </row>
    <row r="647" spans="1:5">
      <c r="A647" s="387" t="s">
        <v>5803</v>
      </c>
      <c r="B647" s="387" t="str">
        <f t="shared" si="10"/>
        <v>…</v>
      </c>
      <c r="C647" s="387" t="s">
        <v>7019</v>
      </c>
      <c r="D647" s="387" t="s">
        <v>7019</v>
      </c>
      <c r="E647" s="387" t="s">
        <v>7052</v>
      </c>
    </row>
    <row r="648" spans="1:5">
      <c r="A648" s="387" t="s">
        <v>5803</v>
      </c>
      <c r="B648" s="387" t="str">
        <f t="shared" si="10"/>
        <v>…</v>
      </c>
      <c r="C648" s="387" t="s">
        <v>7019</v>
      </c>
      <c r="D648" s="387" t="s">
        <v>7053</v>
      </c>
      <c r="E648" s="387" t="s">
        <v>7054</v>
      </c>
    </row>
    <row r="649" spans="1:5">
      <c r="A649" s="387" t="s">
        <v>5803</v>
      </c>
      <c r="B649" s="387" t="str">
        <f t="shared" si="10"/>
        <v>…</v>
      </c>
      <c r="C649" s="387" t="s">
        <v>7019</v>
      </c>
      <c r="D649" s="387" t="s">
        <v>7055</v>
      </c>
      <c r="E649" s="387" t="s">
        <v>7056</v>
      </c>
    </row>
    <row r="650" spans="1:5">
      <c r="A650" s="387" t="s">
        <v>5803</v>
      </c>
      <c r="B650" s="387" t="str">
        <f t="shared" si="10"/>
        <v>…</v>
      </c>
      <c r="C650" s="387" t="s">
        <v>7019</v>
      </c>
      <c r="D650" s="387" t="s">
        <v>7057</v>
      </c>
      <c r="E650" s="387" t="s">
        <v>7058</v>
      </c>
    </row>
    <row r="651" spans="1:5">
      <c r="A651" s="387" t="s">
        <v>5803</v>
      </c>
      <c r="B651" s="387" t="str">
        <f t="shared" si="10"/>
        <v>…</v>
      </c>
      <c r="C651" s="387" t="s">
        <v>7019</v>
      </c>
      <c r="D651" s="387" t="s">
        <v>7059</v>
      </c>
      <c r="E651" s="387" t="s">
        <v>7060</v>
      </c>
    </row>
    <row r="652" spans="1:5">
      <c r="A652" s="387" t="s">
        <v>5803</v>
      </c>
      <c r="B652" s="387" t="str">
        <f t="shared" si="10"/>
        <v>…</v>
      </c>
      <c r="C652" s="387" t="s">
        <v>7019</v>
      </c>
      <c r="D652" s="387" t="s">
        <v>7061</v>
      </c>
      <c r="E652" s="387" t="s">
        <v>7062</v>
      </c>
    </row>
    <row r="653" spans="1:5">
      <c r="A653" s="387" t="s">
        <v>5803</v>
      </c>
      <c r="B653" s="387" t="str">
        <f t="shared" si="10"/>
        <v>1000ft3</v>
      </c>
      <c r="C653" s="387" t="s">
        <v>7063</v>
      </c>
      <c r="D653" s="387" t="s">
        <v>7064</v>
      </c>
      <c r="E653" s="387" t="s">
        <v>7065</v>
      </c>
    </row>
    <row r="654" spans="1:5">
      <c r="A654" s="387" t="s">
        <v>5803</v>
      </c>
      <c r="B654" s="387" t="str">
        <f t="shared" si="10"/>
        <v>…</v>
      </c>
      <c r="C654" s="387" t="s">
        <v>7063</v>
      </c>
      <c r="D654" s="387" t="s">
        <v>7066</v>
      </c>
      <c r="E654" s="387" t="s">
        <v>7067</v>
      </c>
    </row>
    <row r="655" spans="1:5">
      <c r="A655" s="387" t="s">
        <v>5803</v>
      </c>
      <c r="B655" s="387" t="str">
        <f t="shared" si="10"/>
        <v>…</v>
      </c>
      <c r="C655" s="387" t="s">
        <v>7063</v>
      </c>
      <c r="D655" s="387" t="s">
        <v>7068</v>
      </c>
      <c r="E655" s="387" t="s">
        <v>7069</v>
      </c>
    </row>
    <row r="656" spans="1:5">
      <c r="A656" s="387" t="s">
        <v>5803</v>
      </c>
      <c r="B656" s="387" t="str">
        <f t="shared" si="10"/>
        <v>…</v>
      </c>
      <c r="C656" s="387" t="s">
        <v>7063</v>
      </c>
      <c r="D656" s="387" t="s">
        <v>7070</v>
      </c>
      <c r="E656" s="387" t="s">
        <v>7071</v>
      </c>
    </row>
    <row r="657" spans="1:5">
      <c r="A657" s="387" t="s">
        <v>5803</v>
      </c>
      <c r="B657" s="387" t="str">
        <f t="shared" si="10"/>
        <v>…</v>
      </c>
      <c r="C657" s="387" t="s">
        <v>7063</v>
      </c>
      <c r="D657" s="387" t="s">
        <v>7072</v>
      </c>
      <c r="E657" s="387" t="s">
        <v>7073</v>
      </c>
    </row>
    <row r="658" spans="1:5">
      <c r="A658" s="387" t="s">
        <v>5803</v>
      </c>
      <c r="B658" s="387" t="str">
        <f t="shared" si="10"/>
        <v>…</v>
      </c>
      <c r="C658" s="387" t="s">
        <v>7063</v>
      </c>
      <c r="D658" s="387" t="s">
        <v>7074</v>
      </c>
      <c r="E658" s="387" t="s">
        <v>7075</v>
      </c>
    </row>
    <row r="659" spans="1:5">
      <c r="A659" s="387" t="s">
        <v>5803</v>
      </c>
      <c r="B659" s="387" t="str">
        <f t="shared" si="10"/>
        <v>…</v>
      </c>
      <c r="C659" s="387" t="s">
        <v>7063</v>
      </c>
      <c r="D659" s="387" t="s">
        <v>7076</v>
      </c>
      <c r="E659" s="387" t="s">
        <v>7077</v>
      </c>
    </row>
    <row r="660" spans="1:5">
      <c r="A660" s="387" t="s">
        <v>5803</v>
      </c>
      <c r="B660" s="387" t="str">
        <f t="shared" si="10"/>
        <v>…</v>
      </c>
      <c r="C660" s="387" t="s">
        <v>7063</v>
      </c>
      <c r="D660" s="387" t="s">
        <v>7078</v>
      </c>
      <c r="E660" s="387" t="s">
        <v>7079</v>
      </c>
    </row>
    <row r="661" spans="1:5">
      <c r="A661" s="387" t="s">
        <v>5803</v>
      </c>
      <c r="B661" s="387" t="str">
        <f t="shared" si="10"/>
        <v>…</v>
      </c>
      <c r="C661" s="387" t="s">
        <v>7063</v>
      </c>
      <c r="D661" s="387" t="s">
        <v>7080</v>
      </c>
      <c r="E661" s="387" t="s">
        <v>7081</v>
      </c>
    </row>
    <row r="662" spans="1:5">
      <c r="A662" s="387" t="s">
        <v>5803</v>
      </c>
      <c r="B662" s="387" t="str">
        <f t="shared" si="10"/>
        <v>…</v>
      </c>
      <c r="C662" s="387" t="s">
        <v>7063</v>
      </c>
      <c r="D662" s="387" t="s">
        <v>7082</v>
      </c>
      <c r="E662" s="387" t="s">
        <v>7083</v>
      </c>
    </row>
    <row r="663" spans="1:5">
      <c r="A663" s="387" t="s">
        <v>5803</v>
      </c>
      <c r="B663" s="387" t="str">
        <f t="shared" si="10"/>
        <v>…</v>
      </c>
      <c r="C663" s="387" t="s">
        <v>7063</v>
      </c>
      <c r="D663" s="387" t="s">
        <v>7084</v>
      </c>
      <c r="E663" s="387" t="s">
        <v>7085</v>
      </c>
    </row>
    <row r="664" spans="1:5">
      <c r="A664" s="387" t="s">
        <v>5803</v>
      </c>
      <c r="B664" s="387" t="str">
        <f t="shared" si="10"/>
        <v>…</v>
      </c>
      <c r="C664" s="387" t="s">
        <v>7063</v>
      </c>
      <c r="D664" s="387" t="s">
        <v>7086</v>
      </c>
      <c r="E664" s="387" t="s">
        <v>7087</v>
      </c>
    </row>
    <row r="665" spans="1:5">
      <c r="A665" s="387" t="s">
        <v>5803</v>
      </c>
      <c r="B665" s="387" t="str">
        <f t="shared" si="10"/>
        <v>…</v>
      </c>
      <c r="C665" s="387" t="s">
        <v>7063</v>
      </c>
      <c r="D665" s="387" t="s">
        <v>7088</v>
      </c>
      <c r="E665" s="387" t="s">
        <v>7089</v>
      </c>
    </row>
    <row r="666" spans="1:5">
      <c r="A666" s="387" t="s">
        <v>5803</v>
      </c>
      <c r="B666" s="387" t="str">
        <f t="shared" si="10"/>
        <v>…</v>
      </c>
      <c r="C666" s="387" t="s">
        <v>7063</v>
      </c>
      <c r="D666" s="387" t="s">
        <v>7090</v>
      </c>
      <c r="E666" s="387" t="s">
        <v>7091</v>
      </c>
    </row>
    <row r="667" spans="1:5">
      <c r="A667" s="387" t="s">
        <v>5803</v>
      </c>
      <c r="B667" s="387" t="str">
        <f t="shared" si="10"/>
        <v>…</v>
      </c>
      <c r="C667" s="387" t="s">
        <v>7063</v>
      </c>
      <c r="D667" s="387" t="s">
        <v>7092</v>
      </c>
      <c r="E667" s="387" t="s">
        <v>7089</v>
      </c>
    </row>
    <row r="668" spans="1:5">
      <c r="A668" s="387" t="s">
        <v>5803</v>
      </c>
      <c r="B668" s="387" t="str">
        <f t="shared" si="10"/>
        <v>…</v>
      </c>
      <c r="C668" s="387" t="s">
        <v>7063</v>
      </c>
      <c r="D668" s="387" t="s">
        <v>7093</v>
      </c>
      <c r="E668" s="387" t="s">
        <v>7091</v>
      </c>
    </row>
    <row r="669" spans="1:5">
      <c r="A669" s="387" t="s">
        <v>5803</v>
      </c>
      <c r="B669" s="387" t="str">
        <f t="shared" si="10"/>
        <v>…</v>
      </c>
      <c r="C669" s="387" t="s">
        <v>7063</v>
      </c>
      <c r="D669" s="387" t="s">
        <v>7094</v>
      </c>
      <c r="E669" s="387" t="s">
        <v>7075</v>
      </c>
    </row>
    <row r="670" spans="1:5">
      <c r="A670" s="387" t="s">
        <v>5803</v>
      </c>
      <c r="B670" s="387" t="str">
        <f t="shared" si="10"/>
        <v>…</v>
      </c>
      <c r="C670" s="387" t="s">
        <v>7063</v>
      </c>
      <c r="D670" s="387" t="s">
        <v>7095</v>
      </c>
      <c r="E670" s="387" t="s">
        <v>7096</v>
      </c>
    </row>
    <row r="671" spans="1:5">
      <c r="A671" s="387" t="s">
        <v>5803</v>
      </c>
      <c r="B671" s="387" t="str">
        <f t="shared" si="10"/>
        <v>…</v>
      </c>
      <c r="C671" s="387" t="s">
        <v>7063</v>
      </c>
      <c r="D671" s="387" t="s">
        <v>7097</v>
      </c>
      <c r="E671" s="387" t="s">
        <v>7098</v>
      </c>
    </row>
    <row r="672" spans="1:5">
      <c r="A672" s="387" t="s">
        <v>5803</v>
      </c>
      <c r="B672" s="387" t="str">
        <f t="shared" si="10"/>
        <v>…</v>
      </c>
      <c r="C672" s="387" t="s">
        <v>7063</v>
      </c>
      <c r="D672" s="387" t="s">
        <v>7099</v>
      </c>
      <c r="E672" s="387" t="s">
        <v>7100</v>
      </c>
    </row>
    <row r="673" spans="1:5">
      <c r="A673" s="387" t="s">
        <v>5803</v>
      </c>
      <c r="B673" s="387" t="str">
        <f t="shared" si="10"/>
        <v>…</v>
      </c>
      <c r="C673" s="387" t="s">
        <v>7063</v>
      </c>
      <c r="D673" s="387" t="s">
        <v>7101</v>
      </c>
      <c r="E673" s="387" t="s">
        <v>7102</v>
      </c>
    </row>
    <row r="674" spans="1:5">
      <c r="A674" s="387" t="s">
        <v>5803</v>
      </c>
      <c r="B674" s="387" t="str">
        <f t="shared" si="10"/>
        <v>…</v>
      </c>
      <c r="C674" s="387" t="s">
        <v>7063</v>
      </c>
      <c r="D674" s="387" t="s">
        <v>7103</v>
      </c>
      <c r="E674" s="387" t="s">
        <v>7104</v>
      </c>
    </row>
    <row r="675" spans="1:5">
      <c r="A675" s="387" t="s">
        <v>5803</v>
      </c>
      <c r="B675" s="387" t="str">
        <f t="shared" si="10"/>
        <v>…</v>
      </c>
      <c r="C675" s="387" t="s">
        <v>7063</v>
      </c>
      <c r="D675" s="387" t="s">
        <v>7105</v>
      </c>
      <c r="E675" s="387" t="s">
        <v>7106</v>
      </c>
    </row>
    <row r="676" spans="1:5">
      <c r="A676" s="387" t="s">
        <v>5803</v>
      </c>
      <c r="B676" s="387" t="str">
        <f t="shared" si="10"/>
        <v>…</v>
      </c>
      <c r="C676" s="387" t="s">
        <v>7063</v>
      </c>
      <c r="D676" s="387" t="s">
        <v>1361</v>
      </c>
      <c r="E676" s="387" t="s">
        <v>7107</v>
      </c>
    </row>
    <row r="677" spans="1:5">
      <c r="A677" s="387" t="s">
        <v>5803</v>
      </c>
      <c r="B677" s="387" t="str">
        <f t="shared" si="10"/>
        <v>…</v>
      </c>
      <c r="C677" s="387" t="s">
        <v>7063</v>
      </c>
      <c r="D677" s="387" t="s">
        <v>7063</v>
      </c>
      <c r="E677" s="387" t="s">
        <v>7108</v>
      </c>
    </row>
    <row r="678" spans="1:5">
      <c r="A678" s="387" t="s">
        <v>5803</v>
      </c>
      <c r="B678" s="387" t="str">
        <f t="shared" si="10"/>
        <v>…</v>
      </c>
      <c r="C678" s="387" t="s">
        <v>7063</v>
      </c>
      <c r="D678" s="387" t="s">
        <v>7109</v>
      </c>
      <c r="E678" s="387" t="s">
        <v>7110</v>
      </c>
    </row>
    <row r="679" spans="1:5">
      <c r="A679" s="387" t="s">
        <v>5803</v>
      </c>
      <c r="B679" s="387" t="str">
        <f t="shared" si="10"/>
        <v>…</v>
      </c>
      <c r="C679" s="387" t="s">
        <v>7063</v>
      </c>
      <c r="D679" s="387" t="s">
        <v>7111</v>
      </c>
      <c r="E679" s="387" t="s">
        <v>7065</v>
      </c>
    </row>
    <row r="680" spans="1:5">
      <c r="A680" s="387" t="s">
        <v>5803</v>
      </c>
      <c r="B680" s="387" t="str">
        <f t="shared" si="10"/>
        <v>…</v>
      </c>
      <c r="C680" s="387" t="s">
        <v>7063</v>
      </c>
      <c r="D680" s="387" t="s">
        <v>7112</v>
      </c>
      <c r="E680" s="387" t="s">
        <v>7113</v>
      </c>
    </row>
    <row r="681" spans="1:5">
      <c r="A681" s="387" t="s">
        <v>5803</v>
      </c>
      <c r="B681" s="387" t="str">
        <f t="shared" si="10"/>
        <v>…</v>
      </c>
      <c r="C681" s="387" t="s">
        <v>7063</v>
      </c>
      <c r="D681" s="387" t="s">
        <v>7114</v>
      </c>
      <c r="E681" s="387" t="s">
        <v>7115</v>
      </c>
    </row>
    <row r="682" spans="1:5">
      <c r="A682" s="387" t="s">
        <v>5803</v>
      </c>
      <c r="B682" s="387" t="str">
        <f t="shared" si="10"/>
        <v>…</v>
      </c>
      <c r="C682" s="387" t="s">
        <v>7063</v>
      </c>
      <c r="D682" s="387" t="s">
        <v>7116</v>
      </c>
      <c r="E682" s="387" t="s">
        <v>7081</v>
      </c>
    </row>
    <row r="683" spans="1:5">
      <c r="A683" s="387" t="s">
        <v>5803</v>
      </c>
      <c r="B683" s="387" t="str">
        <f t="shared" si="10"/>
        <v>…</v>
      </c>
      <c r="C683" s="387" t="s">
        <v>7063</v>
      </c>
      <c r="D683" s="387" t="s">
        <v>7117</v>
      </c>
      <c r="E683" s="387" t="s">
        <v>7118</v>
      </c>
    </row>
    <row r="684" spans="1:5">
      <c r="A684" s="387" t="s">
        <v>5803</v>
      </c>
      <c r="B684" s="387" t="str">
        <f t="shared" si="10"/>
        <v>…</v>
      </c>
      <c r="C684" s="387" t="s">
        <v>7063</v>
      </c>
      <c r="D684" s="387" t="s">
        <v>7119</v>
      </c>
      <c r="E684" s="387" t="s">
        <v>7120</v>
      </c>
    </row>
    <row r="685" spans="1:5">
      <c r="A685" s="387" t="s">
        <v>5803</v>
      </c>
      <c r="B685" s="387" t="str">
        <f t="shared" si="10"/>
        <v>…</v>
      </c>
      <c r="C685" s="387" t="s">
        <v>7063</v>
      </c>
      <c r="D685" s="387" t="s">
        <v>7121</v>
      </c>
      <c r="E685" s="387" t="s">
        <v>7122</v>
      </c>
    </row>
    <row r="686" spans="1:5">
      <c r="A686" s="387" t="s">
        <v>5803</v>
      </c>
      <c r="B686" s="387" t="str">
        <f t="shared" si="10"/>
        <v>…</v>
      </c>
      <c r="C686" s="387" t="s">
        <v>7063</v>
      </c>
      <c r="D686" s="387" t="s">
        <v>7123</v>
      </c>
      <c r="E686" s="387" t="s">
        <v>7124</v>
      </c>
    </row>
    <row r="687" spans="1:5">
      <c r="A687" s="387" t="s">
        <v>5803</v>
      </c>
      <c r="B687" s="387" t="str">
        <f t="shared" si="10"/>
        <v>…</v>
      </c>
      <c r="C687" s="387" t="s">
        <v>7063</v>
      </c>
      <c r="D687" s="387" t="s">
        <v>7125</v>
      </c>
      <c r="E687" s="387" t="s">
        <v>7126</v>
      </c>
    </row>
    <row r="688" spans="1:5">
      <c r="A688" s="387" t="s">
        <v>5803</v>
      </c>
      <c r="B688" s="387" t="str">
        <f t="shared" si="10"/>
        <v>…</v>
      </c>
      <c r="C688" s="387" t="s">
        <v>7063</v>
      </c>
      <c r="D688" s="387" t="s">
        <v>7127</v>
      </c>
      <c r="E688" s="387" t="s">
        <v>7128</v>
      </c>
    </row>
    <row r="689" spans="1:5">
      <c r="A689" s="387" t="s">
        <v>5803</v>
      </c>
      <c r="B689" s="387" t="str">
        <f t="shared" si="10"/>
        <v>…</v>
      </c>
      <c r="C689" s="387" t="s">
        <v>7063</v>
      </c>
      <c r="D689" s="387" t="s">
        <v>7129</v>
      </c>
      <c r="E689" s="387" t="s">
        <v>7130</v>
      </c>
    </row>
    <row r="690" spans="1:5">
      <c r="A690" s="387" t="s">
        <v>5803</v>
      </c>
      <c r="B690" s="387" t="str">
        <f t="shared" si="10"/>
        <v>…</v>
      </c>
      <c r="C690" s="387" t="s">
        <v>7063</v>
      </c>
      <c r="D690" s="387" t="s">
        <v>7131</v>
      </c>
      <c r="E690" s="387" t="s">
        <v>7132</v>
      </c>
    </row>
    <row r="691" spans="1:5">
      <c r="A691" s="387" t="s">
        <v>5803</v>
      </c>
      <c r="B691" s="387" t="str">
        <f t="shared" si="10"/>
        <v>…</v>
      </c>
      <c r="C691" s="387" t="s">
        <v>7063</v>
      </c>
      <c r="D691" s="387" t="s">
        <v>7133</v>
      </c>
      <c r="E691" s="387" t="s">
        <v>7134</v>
      </c>
    </row>
    <row r="692" spans="1:5">
      <c r="A692" s="387" t="s">
        <v>5803</v>
      </c>
      <c r="B692" s="387" t="str">
        <f t="shared" si="10"/>
        <v>…</v>
      </c>
      <c r="C692" s="387" t="s">
        <v>7063</v>
      </c>
      <c r="D692" s="387" t="s">
        <v>7135</v>
      </c>
      <c r="E692" s="387" t="s">
        <v>7136</v>
      </c>
    </row>
    <row r="693" spans="1:5">
      <c r="A693" s="387" t="s">
        <v>5803</v>
      </c>
      <c r="B693" s="387" t="str">
        <f t="shared" si="10"/>
        <v>…</v>
      </c>
      <c r="C693" s="387" t="s">
        <v>7063</v>
      </c>
      <c r="D693" s="387" t="s">
        <v>7137</v>
      </c>
      <c r="E693" s="387" t="s">
        <v>7079</v>
      </c>
    </row>
    <row r="694" spans="1:5">
      <c r="A694" s="387" t="s">
        <v>5803</v>
      </c>
      <c r="B694" s="387" t="str">
        <f t="shared" si="10"/>
        <v>dm3/kW.h</v>
      </c>
      <c r="C694" s="387" t="s">
        <v>7138</v>
      </c>
      <c r="D694" s="387" t="s">
        <v>7139</v>
      </c>
      <c r="E694" s="387" t="s">
        <v>7140</v>
      </c>
    </row>
    <row r="695" spans="1:5">
      <c r="A695" s="387" t="s">
        <v>5803</v>
      </c>
      <c r="B695" s="387" t="str">
        <f t="shared" si="10"/>
        <v>…</v>
      </c>
      <c r="C695" s="387" t="s">
        <v>7138</v>
      </c>
      <c r="D695" s="387" t="s">
        <v>7141</v>
      </c>
      <c r="E695" s="387" t="s">
        <v>7142</v>
      </c>
    </row>
    <row r="696" spans="1:5">
      <c r="A696" s="387" t="s">
        <v>5803</v>
      </c>
      <c r="B696" s="387" t="str">
        <f t="shared" si="10"/>
        <v>…</v>
      </c>
      <c r="C696" s="387" t="s">
        <v>7138</v>
      </c>
      <c r="D696" s="387" t="s">
        <v>7138</v>
      </c>
      <c r="E696" s="387" t="s">
        <v>7143</v>
      </c>
    </row>
    <row r="697" spans="1:5">
      <c r="A697" s="387" t="s">
        <v>5803</v>
      </c>
      <c r="B697" s="387" t="str">
        <f t="shared" si="10"/>
        <v>…</v>
      </c>
      <c r="C697" s="387" t="s">
        <v>7138</v>
      </c>
      <c r="D697" s="387" t="s">
        <v>7144</v>
      </c>
      <c r="E697" s="387" t="s">
        <v>7145</v>
      </c>
    </row>
    <row r="698" spans="1:5">
      <c r="A698" s="387" t="s">
        <v>5803</v>
      </c>
      <c r="B698" s="387" t="str">
        <f t="shared" si="10"/>
        <v>…</v>
      </c>
      <c r="C698" s="387" t="s">
        <v>7138</v>
      </c>
      <c r="D698" s="387" t="s">
        <v>7146</v>
      </c>
      <c r="E698" s="387" t="s">
        <v>7147</v>
      </c>
    </row>
    <row r="699" spans="1:5">
      <c r="A699" s="387" t="s">
        <v>5803</v>
      </c>
      <c r="B699" s="387" t="str">
        <f t="shared" si="10"/>
        <v>…</v>
      </c>
      <c r="C699" s="387" t="s">
        <v>7138</v>
      </c>
      <c r="D699" s="387" t="s">
        <v>7148</v>
      </c>
      <c r="E699" s="387" t="s">
        <v>7149</v>
      </c>
    </row>
    <row r="700" spans="1:5">
      <c r="A700" s="387" t="s">
        <v>5803</v>
      </c>
      <c r="B700" s="387" t="str">
        <f t="shared" si="10"/>
        <v>bbl/tonUK</v>
      </c>
      <c r="C700" s="387" t="s">
        <v>7150</v>
      </c>
      <c r="D700" s="387" t="s">
        <v>7151</v>
      </c>
      <c r="E700" s="387" t="s">
        <v>7152</v>
      </c>
    </row>
    <row r="701" spans="1:5">
      <c r="A701" s="387" t="s">
        <v>5803</v>
      </c>
      <c r="B701" s="387" t="str">
        <f t="shared" si="10"/>
        <v>…</v>
      </c>
      <c r="C701" s="387" t="s">
        <v>7150</v>
      </c>
      <c r="D701" s="387" t="s">
        <v>7153</v>
      </c>
      <c r="E701" s="387" t="s">
        <v>7154</v>
      </c>
    </row>
    <row r="702" spans="1:5">
      <c r="A702" s="387" t="s">
        <v>5803</v>
      </c>
      <c r="B702" s="387" t="str">
        <f t="shared" si="10"/>
        <v>…</v>
      </c>
      <c r="C702" s="387" t="s">
        <v>7150</v>
      </c>
      <c r="D702" s="387" t="s">
        <v>7155</v>
      </c>
      <c r="E702" s="387" t="s">
        <v>7156</v>
      </c>
    </row>
    <row r="703" spans="1:5">
      <c r="A703" s="387" t="s">
        <v>5803</v>
      </c>
      <c r="B703" s="387" t="str">
        <f t="shared" si="10"/>
        <v>…</v>
      </c>
      <c r="C703" s="387" t="s">
        <v>7150</v>
      </c>
      <c r="D703" s="387" t="s">
        <v>7157</v>
      </c>
      <c r="E703" s="387" t="s">
        <v>7158</v>
      </c>
    </row>
    <row r="704" spans="1:5">
      <c r="A704" s="387" t="s">
        <v>5803</v>
      </c>
      <c r="B704" s="387" t="str">
        <f t="shared" si="10"/>
        <v>…</v>
      </c>
      <c r="C704" s="387" t="s">
        <v>7150</v>
      </c>
      <c r="D704" s="387" t="s">
        <v>7159</v>
      </c>
      <c r="E704" s="387" t="s">
        <v>7160</v>
      </c>
    </row>
    <row r="705" spans="1:5">
      <c r="A705" s="387" t="s">
        <v>5803</v>
      </c>
      <c r="B705" s="387" t="str">
        <f t="shared" si="10"/>
        <v>…</v>
      </c>
      <c r="C705" s="387" t="s">
        <v>7150</v>
      </c>
      <c r="D705" s="387" t="s">
        <v>7161</v>
      </c>
      <c r="E705" s="387" t="s">
        <v>7162</v>
      </c>
    </row>
    <row r="706" spans="1:5">
      <c r="A706" s="387" t="s">
        <v>5803</v>
      </c>
      <c r="B706" s="387" t="str">
        <f t="shared" si="10"/>
        <v>…</v>
      </c>
      <c r="C706" s="387" t="s">
        <v>7150</v>
      </c>
      <c r="D706" s="387" t="s">
        <v>7163</v>
      </c>
      <c r="E706" s="387" t="s">
        <v>7164</v>
      </c>
    </row>
    <row r="707" spans="1:5">
      <c r="A707" s="387" t="s">
        <v>5803</v>
      </c>
      <c r="B707" s="387" t="str">
        <f t="shared" si="10"/>
        <v>…</v>
      </c>
      <c r="C707" s="387" t="s">
        <v>7150</v>
      </c>
      <c r="D707" s="387" t="s">
        <v>7165</v>
      </c>
      <c r="E707" s="387" t="s">
        <v>7166</v>
      </c>
    </row>
    <row r="708" spans="1:5">
      <c r="A708" s="387" t="s">
        <v>5803</v>
      </c>
      <c r="B708" s="387" t="str">
        <f t="shared" si="10"/>
        <v>…</v>
      </c>
      <c r="C708" s="387" t="s">
        <v>7150</v>
      </c>
      <c r="D708" s="387" t="s">
        <v>7167</v>
      </c>
      <c r="E708" s="387" t="s">
        <v>7168</v>
      </c>
    </row>
    <row r="709" spans="1:5">
      <c r="A709" s="387" t="s">
        <v>5803</v>
      </c>
      <c r="B709" s="387" t="str">
        <f t="shared" si="10"/>
        <v>…</v>
      </c>
      <c r="C709" s="387" t="s">
        <v>7150</v>
      </c>
      <c r="D709" s="387" t="s">
        <v>7169</v>
      </c>
      <c r="E709" s="387" t="s">
        <v>7170</v>
      </c>
    </row>
    <row r="710" spans="1:5">
      <c r="A710" s="387" t="s">
        <v>5803</v>
      </c>
      <c r="B710" s="387" t="str">
        <f t="shared" ref="B710:B773" si="11">IF(EXACT(C710,C709),"…",D710)</f>
        <v>…</v>
      </c>
      <c r="C710" s="387" t="s">
        <v>7150</v>
      </c>
      <c r="D710" s="387" t="s">
        <v>7171</v>
      </c>
      <c r="E710" s="387" t="s">
        <v>7172</v>
      </c>
    </row>
    <row r="711" spans="1:5">
      <c r="A711" s="387" t="s">
        <v>5803</v>
      </c>
      <c r="B711" s="387" t="str">
        <f t="shared" si="11"/>
        <v>…</v>
      </c>
      <c r="C711" s="387" t="s">
        <v>7150</v>
      </c>
      <c r="D711" s="387" t="s">
        <v>7173</v>
      </c>
      <c r="E711" s="387" t="s">
        <v>7168</v>
      </c>
    </row>
    <row r="712" spans="1:5">
      <c r="A712" s="387" t="s">
        <v>5803</v>
      </c>
      <c r="B712" s="387" t="str">
        <f t="shared" si="11"/>
        <v>…</v>
      </c>
      <c r="C712" s="387" t="s">
        <v>7150</v>
      </c>
      <c r="D712" s="387" t="s">
        <v>7174</v>
      </c>
      <c r="E712" s="387" t="s">
        <v>7175</v>
      </c>
    </row>
    <row r="713" spans="1:5">
      <c r="A713" s="387" t="s">
        <v>5803</v>
      </c>
      <c r="B713" s="387" t="str">
        <f t="shared" si="11"/>
        <v>…</v>
      </c>
      <c r="C713" s="387" t="s">
        <v>7150</v>
      </c>
      <c r="D713" s="387" t="s">
        <v>7176</v>
      </c>
      <c r="E713" s="387" t="s">
        <v>7177</v>
      </c>
    </row>
    <row r="714" spans="1:5">
      <c r="A714" s="387" t="s">
        <v>5803</v>
      </c>
      <c r="B714" s="387" t="str">
        <f t="shared" si="11"/>
        <v>…</v>
      </c>
      <c r="C714" s="387" t="s">
        <v>7150</v>
      </c>
      <c r="D714" s="387" t="s">
        <v>7178</v>
      </c>
      <c r="E714" s="387" t="s">
        <v>7179</v>
      </c>
    </row>
    <row r="715" spans="1:5">
      <c r="A715" s="387" t="s">
        <v>5803</v>
      </c>
      <c r="B715" s="387" t="str">
        <f t="shared" si="11"/>
        <v>…</v>
      </c>
      <c r="C715" s="387" t="s">
        <v>7150</v>
      </c>
      <c r="D715" s="387" t="s">
        <v>7180</v>
      </c>
      <c r="E715" s="387" t="s">
        <v>7181</v>
      </c>
    </row>
    <row r="716" spans="1:5">
      <c r="A716" s="387" t="s">
        <v>5803</v>
      </c>
      <c r="B716" s="387" t="str">
        <f t="shared" si="11"/>
        <v>…</v>
      </c>
      <c r="C716" s="387" t="s">
        <v>7150</v>
      </c>
      <c r="D716" s="387" t="s">
        <v>7182</v>
      </c>
      <c r="E716" s="387" t="s">
        <v>7183</v>
      </c>
    </row>
    <row r="717" spans="1:5">
      <c r="A717" s="387" t="s">
        <v>5803</v>
      </c>
      <c r="B717" s="387" t="str">
        <f t="shared" si="11"/>
        <v>…</v>
      </c>
      <c r="C717" s="387" t="s">
        <v>7150</v>
      </c>
      <c r="D717" s="387" t="s">
        <v>7184</v>
      </c>
      <c r="E717" s="387" t="s">
        <v>7185</v>
      </c>
    </row>
    <row r="718" spans="1:5">
      <c r="A718" s="387" t="s">
        <v>5803</v>
      </c>
      <c r="B718" s="387" t="str">
        <f t="shared" si="11"/>
        <v>…</v>
      </c>
      <c r="C718" s="387" t="s">
        <v>7150</v>
      </c>
      <c r="D718" s="387" t="s">
        <v>7186</v>
      </c>
      <c r="E718" s="387" t="s">
        <v>7187</v>
      </c>
    </row>
    <row r="719" spans="1:5">
      <c r="A719" s="387" t="s">
        <v>5803</v>
      </c>
      <c r="B719" s="387" t="str">
        <f t="shared" si="11"/>
        <v>…</v>
      </c>
      <c r="C719" s="387" t="s">
        <v>7150</v>
      </c>
      <c r="D719" s="387" t="s">
        <v>7150</v>
      </c>
      <c r="E719" s="387" t="s">
        <v>7188</v>
      </c>
    </row>
    <row r="720" spans="1:5">
      <c r="A720" s="387" t="s">
        <v>5803</v>
      </c>
      <c r="B720" s="387" t="str">
        <f t="shared" si="11"/>
        <v>…</v>
      </c>
      <c r="C720" s="387" t="s">
        <v>7150</v>
      </c>
      <c r="D720" s="387" t="s">
        <v>7189</v>
      </c>
      <c r="E720" s="387" t="s">
        <v>7190</v>
      </c>
    </row>
    <row r="721" spans="1:5">
      <c r="A721" s="387" t="s">
        <v>5803</v>
      </c>
      <c r="B721" s="387" t="str">
        <f t="shared" si="11"/>
        <v>…</v>
      </c>
      <c r="C721" s="387" t="s">
        <v>7150</v>
      </c>
      <c r="D721" s="387" t="s">
        <v>7191</v>
      </c>
      <c r="E721" s="387" t="s">
        <v>7192</v>
      </c>
    </row>
    <row r="722" spans="1:5">
      <c r="A722" s="387" t="s">
        <v>5803</v>
      </c>
      <c r="B722" s="387" t="str">
        <f t="shared" si="11"/>
        <v>…</v>
      </c>
      <c r="C722" s="387" t="s">
        <v>7150</v>
      </c>
      <c r="D722" s="387" t="s">
        <v>7193</v>
      </c>
      <c r="E722" s="387" t="s">
        <v>7194</v>
      </c>
    </row>
    <row r="723" spans="1:5">
      <c r="A723" s="387" t="s">
        <v>5803</v>
      </c>
      <c r="B723" s="387" t="str">
        <f t="shared" si="11"/>
        <v>dm3/kmol</v>
      </c>
      <c r="C723" s="387" t="s">
        <v>7195</v>
      </c>
      <c r="D723" s="387" t="s">
        <v>7196</v>
      </c>
      <c r="E723" s="387" t="s">
        <v>7197</v>
      </c>
    </row>
    <row r="724" spans="1:5">
      <c r="A724" s="387" t="s">
        <v>5803</v>
      </c>
      <c r="B724" s="387" t="str">
        <f t="shared" si="11"/>
        <v>…</v>
      </c>
      <c r="C724" s="387" t="s">
        <v>7195</v>
      </c>
      <c r="D724" s="387" t="s">
        <v>7198</v>
      </c>
      <c r="E724" s="387" t="s">
        <v>7199</v>
      </c>
    </row>
    <row r="725" spans="1:5">
      <c r="A725" s="387" t="s">
        <v>5803</v>
      </c>
      <c r="B725" s="387" t="str">
        <f t="shared" si="11"/>
        <v>…</v>
      </c>
      <c r="C725" s="387" t="s">
        <v>7195</v>
      </c>
      <c r="D725" s="387" t="s">
        <v>7200</v>
      </c>
      <c r="E725" s="387" t="s">
        <v>7201</v>
      </c>
    </row>
    <row r="726" spans="1:5">
      <c r="A726" s="387" t="s">
        <v>5803</v>
      </c>
      <c r="B726" s="387" t="str">
        <f t="shared" si="11"/>
        <v>…</v>
      </c>
      <c r="C726" s="387" t="s">
        <v>7195</v>
      </c>
      <c r="D726" s="387" t="s">
        <v>7202</v>
      </c>
      <c r="E726" s="387" t="s">
        <v>7203</v>
      </c>
    </row>
    <row r="727" spans="1:5">
      <c r="A727" s="387" t="s">
        <v>5803</v>
      </c>
      <c r="B727" s="387" t="str">
        <f t="shared" si="11"/>
        <v>…</v>
      </c>
      <c r="C727" s="387" t="s">
        <v>7195</v>
      </c>
      <c r="D727" s="387" t="s">
        <v>7204</v>
      </c>
      <c r="E727" s="387" t="s">
        <v>7205</v>
      </c>
    </row>
    <row r="728" spans="1:5">
      <c r="A728" s="387" t="s">
        <v>5803</v>
      </c>
      <c r="B728" s="387" t="str">
        <f t="shared" si="11"/>
        <v>…</v>
      </c>
      <c r="C728" s="387" t="s">
        <v>7195</v>
      </c>
      <c r="D728" s="387" t="s">
        <v>7195</v>
      </c>
      <c r="E728" s="387" t="s">
        <v>7206</v>
      </c>
    </row>
    <row r="729" spans="1:5">
      <c r="A729" s="387" t="s">
        <v>5803</v>
      </c>
      <c r="B729" s="387" t="str">
        <f t="shared" si="11"/>
        <v>1000ft3/psi.d</v>
      </c>
      <c r="C729" s="387" t="s">
        <v>7207</v>
      </c>
      <c r="D729" s="387" t="s">
        <v>7208</v>
      </c>
      <c r="E729" s="387" t="s">
        <v>7209</v>
      </c>
    </row>
    <row r="730" spans="1:5">
      <c r="A730" s="387" t="s">
        <v>5803</v>
      </c>
      <c r="B730" s="387" t="str">
        <f t="shared" si="11"/>
        <v>…</v>
      </c>
      <c r="C730" s="387" t="s">
        <v>7207</v>
      </c>
      <c r="D730" s="387" t="s">
        <v>7210</v>
      </c>
      <c r="E730" s="387" t="s">
        <v>7211</v>
      </c>
    </row>
    <row r="731" spans="1:5">
      <c r="A731" s="387" t="s">
        <v>5803</v>
      </c>
      <c r="B731" s="387" t="str">
        <f t="shared" si="11"/>
        <v>…</v>
      </c>
      <c r="C731" s="387" t="s">
        <v>7207</v>
      </c>
      <c r="D731" s="387" t="s">
        <v>7212</v>
      </c>
      <c r="E731" s="387" t="s">
        <v>7213</v>
      </c>
    </row>
    <row r="732" spans="1:5">
      <c r="A732" s="387" t="s">
        <v>5803</v>
      </c>
      <c r="B732" s="387" t="str">
        <f t="shared" si="11"/>
        <v>…</v>
      </c>
      <c r="C732" s="387" t="s">
        <v>7207</v>
      </c>
      <c r="D732" s="387" t="s">
        <v>7214</v>
      </c>
      <c r="E732" s="387" t="s">
        <v>7215</v>
      </c>
    </row>
    <row r="733" spans="1:5">
      <c r="A733" s="387" t="s">
        <v>5803</v>
      </c>
      <c r="B733" s="387" t="str">
        <f t="shared" si="11"/>
        <v>…</v>
      </c>
      <c r="C733" s="387" t="s">
        <v>7207</v>
      </c>
      <c r="D733" s="387" t="s">
        <v>7216</v>
      </c>
      <c r="E733" s="387" t="s">
        <v>7217</v>
      </c>
    </row>
    <row r="734" spans="1:5">
      <c r="A734" s="387" t="s">
        <v>5803</v>
      </c>
      <c r="B734" s="387" t="str">
        <f t="shared" si="11"/>
        <v>…</v>
      </c>
      <c r="C734" s="387" t="s">
        <v>7207</v>
      </c>
      <c r="D734" s="387" t="s">
        <v>7218</v>
      </c>
      <c r="E734" s="387" t="s">
        <v>7219</v>
      </c>
    </row>
    <row r="735" spans="1:5">
      <c r="A735" s="387" t="s">
        <v>5803</v>
      </c>
      <c r="B735" s="387" t="str">
        <f t="shared" si="11"/>
        <v>…</v>
      </c>
      <c r="C735" s="387" t="s">
        <v>7207</v>
      </c>
      <c r="D735" s="387" t="s">
        <v>7220</v>
      </c>
      <c r="E735" s="387" t="s">
        <v>7221</v>
      </c>
    </row>
    <row r="736" spans="1:5">
      <c r="A736" s="387" t="s">
        <v>5803</v>
      </c>
      <c r="B736" s="387" t="str">
        <f t="shared" si="11"/>
        <v>…</v>
      </c>
      <c r="C736" s="387" t="s">
        <v>7207</v>
      </c>
      <c r="D736" s="387" t="s">
        <v>7222</v>
      </c>
      <c r="E736" s="387" t="s">
        <v>7223</v>
      </c>
    </row>
    <row r="737" spans="1:5">
      <c r="A737" s="387" t="s">
        <v>5803</v>
      </c>
      <c r="B737" s="387" t="str">
        <f t="shared" si="11"/>
        <v>…</v>
      </c>
      <c r="C737" s="387" t="s">
        <v>7207</v>
      </c>
      <c r="D737" s="387" t="s">
        <v>7224</v>
      </c>
      <c r="E737" s="387" t="s">
        <v>7225</v>
      </c>
    </row>
    <row r="738" spans="1:5">
      <c r="A738" s="387" t="s">
        <v>5803</v>
      </c>
      <c r="B738" s="387" t="str">
        <f t="shared" si="11"/>
        <v>…</v>
      </c>
      <c r="C738" s="387" t="s">
        <v>7207</v>
      </c>
      <c r="D738" s="387" t="s">
        <v>7226</v>
      </c>
      <c r="E738" s="387" t="s">
        <v>7227</v>
      </c>
    </row>
    <row r="739" spans="1:5">
      <c r="A739" s="387" t="s">
        <v>5803</v>
      </c>
      <c r="B739" s="387" t="str">
        <f t="shared" si="11"/>
        <v>…</v>
      </c>
      <c r="C739" s="387" t="s">
        <v>7207</v>
      </c>
      <c r="D739" s="387" t="s">
        <v>7228</v>
      </c>
      <c r="E739" s="387" t="s">
        <v>7229</v>
      </c>
    </row>
    <row r="740" spans="1:5">
      <c r="A740" s="387" t="s">
        <v>5803</v>
      </c>
      <c r="B740" s="387" t="str">
        <f t="shared" si="11"/>
        <v>…</v>
      </c>
      <c r="C740" s="387" t="s">
        <v>7207</v>
      </c>
      <c r="D740" s="387" t="s">
        <v>7207</v>
      </c>
      <c r="E740" s="387" t="s">
        <v>7230</v>
      </c>
    </row>
    <row r="741" spans="1:5">
      <c r="A741" s="387" t="s">
        <v>5803</v>
      </c>
      <c r="B741" s="387" t="str">
        <f t="shared" si="11"/>
        <v>…</v>
      </c>
      <c r="C741" s="387" t="s">
        <v>7207</v>
      </c>
      <c r="D741" s="387" t="s">
        <v>7231</v>
      </c>
      <c r="E741" s="387" t="s">
        <v>7232</v>
      </c>
    </row>
    <row r="742" spans="1:5">
      <c r="A742" s="387" t="s">
        <v>5803</v>
      </c>
      <c r="B742" s="387" t="str">
        <f t="shared" si="11"/>
        <v>bbl/cP.d.psi</v>
      </c>
      <c r="C742" s="387" t="s">
        <v>7233</v>
      </c>
      <c r="D742" s="387" t="s">
        <v>7234</v>
      </c>
      <c r="E742" s="387" t="s">
        <v>7235</v>
      </c>
    </row>
    <row r="743" spans="1:5">
      <c r="A743" s="387" t="s">
        <v>5803</v>
      </c>
      <c r="B743" s="387" t="str">
        <f t="shared" si="11"/>
        <v>…</v>
      </c>
      <c r="C743" s="387" t="s">
        <v>7233</v>
      </c>
      <c r="D743" s="387" t="s">
        <v>7236</v>
      </c>
      <c r="E743" s="387" t="s">
        <v>7237</v>
      </c>
    </row>
    <row r="744" spans="1:5">
      <c r="A744" s="387" t="s">
        <v>5803</v>
      </c>
      <c r="B744" s="387" t="str">
        <f t="shared" si="11"/>
        <v>…</v>
      </c>
      <c r="C744" s="387" t="s">
        <v>7233</v>
      </c>
      <c r="D744" s="387" t="s">
        <v>7238</v>
      </c>
      <c r="E744" s="387" t="s">
        <v>7239</v>
      </c>
    </row>
    <row r="745" spans="1:5">
      <c r="A745" s="387" t="s">
        <v>5803</v>
      </c>
      <c r="B745" s="387" t="str">
        <f t="shared" si="11"/>
        <v>…</v>
      </c>
      <c r="C745" s="387" t="s">
        <v>7233</v>
      </c>
      <c r="D745" s="387" t="s">
        <v>7233</v>
      </c>
      <c r="E745" s="387" t="s">
        <v>7240</v>
      </c>
    </row>
    <row r="746" spans="1:5">
      <c r="A746" s="387" t="s">
        <v>5803</v>
      </c>
      <c r="B746" s="387" t="str">
        <f t="shared" si="11"/>
        <v>1000ft3/d</v>
      </c>
      <c r="C746" s="387" t="s">
        <v>7241</v>
      </c>
      <c r="D746" s="387" t="s">
        <v>7242</v>
      </c>
      <c r="E746" s="387" t="s">
        <v>7243</v>
      </c>
    </row>
    <row r="747" spans="1:5">
      <c r="A747" s="387" t="s">
        <v>5803</v>
      </c>
      <c r="B747" s="387" t="str">
        <f t="shared" si="11"/>
        <v>…</v>
      </c>
      <c r="C747" s="387" t="s">
        <v>7241</v>
      </c>
      <c r="D747" s="387" t="s">
        <v>7244</v>
      </c>
      <c r="E747" s="387" t="s">
        <v>7245</v>
      </c>
    </row>
    <row r="748" spans="1:5">
      <c r="A748" s="387" t="s">
        <v>5803</v>
      </c>
      <c r="B748" s="387" t="str">
        <f t="shared" si="11"/>
        <v>…</v>
      </c>
      <c r="C748" s="387" t="s">
        <v>7241</v>
      </c>
      <c r="D748" s="387" t="s">
        <v>7246</v>
      </c>
      <c r="E748" s="387" t="s">
        <v>7247</v>
      </c>
    </row>
    <row r="749" spans="1:5">
      <c r="A749" s="387" t="s">
        <v>5803</v>
      </c>
      <c r="B749" s="387" t="str">
        <f t="shared" si="11"/>
        <v>…</v>
      </c>
      <c r="C749" s="387" t="s">
        <v>7241</v>
      </c>
      <c r="D749" s="387" t="s">
        <v>7248</v>
      </c>
      <c r="E749" s="387" t="s">
        <v>7249</v>
      </c>
    </row>
    <row r="750" spans="1:5">
      <c r="A750" s="387" t="s">
        <v>5803</v>
      </c>
      <c r="B750" s="387" t="str">
        <f t="shared" si="11"/>
        <v>…</v>
      </c>
      <c r="C750" s="387" t="s">
        <v>7241</v>
      </c>
      <c r="D750" s="387" t="s">
        <v>7250</v>
      </c>
      <c r="E750" s="387" t="s">
        <v>7251</v>
      </c>
    </row>
    <row r="751" spans="1:5">
      <c r="A751" s="387" t="s">
        <v>5803</v>
      </c>
      <c r="B751" s="387" t="str">
        <f t="shared" si="11"/>
        <v>…</v>
      </c>
      <c r="C751" s="387" t="s">
        <v>7241</v>
      </c>
      <c r="D751" s="387" t="s">
        <v>7252</v>
      </c>
      <c r="E751" s="387" t="s">
        <v>7253</v>
      </c>
    </row>
    <row r="752" spans="1:5">
      <c r="A752" s="387" t="s">
        <v>5803</v>
      </c>
      <c r="B752" s="387" t="str">
        <f t="shared" si="11"/>
        <v>…</v>
      </c>
      <c r="C752" s="387" t="s">
        <v>7241</v>
      </c>
      <c r="D752" s="387" t="s">
        <v>7254</v>
      </c>
      <c r="E752" s="387" t="s">
        <v>7255</v>
      </c>
    </row>
    <row r="753" spans="1:5">
      <c r="A753" s="387" t="s">
        <v>5803</v>
      </c>
      <c r="B753" s="387" t="str">
        <f t="shared" si="11"/>
        <v>…</v>
      </c>
      <c r="C753" s="387" t="s">
        <v>7241</v>
      </c>
      <c r="D753" s="387" t="s">
        <v>7256</v>
      </c>
      <c r="E753" s="387" t="s">
        <v>7257</v>
      </c>
    </row>
    <row r="754" spans="1:5">
      <c r="A754" s="387" t="s">
        <v>5803</v>
      </c>
      <c r="B754" s="387" t="str">
        <f t="shared" si="11"/>
        <v>…</v>
      </c>
      <c r="C754" s="387" t="s">
        <v>7241</v>
      </c>
      <c r="D754" s="387" t="s">
        <v>7258</v>
      </c>
      <c r="E754" s="387" t="s">
        <v>7259</v>
      </c>
    </row>
    <row r="755" spans="1:5">
      <c r="A755" s="387" t="s">
        <v>5803</v>
      </c>
      <c r="B755" s="387" t="str">
        <f t="shared" si="11"/>
        <v>…</v>
      </c>
      <c r="C755" s="387" t="s">
        <v>7241</v>
      </c>
      <c r="D755" s="387" t="s">
        <v>7260</v>
      </c>
      <c r="E755" s="387" t="s">
        <v>7261</v>
      </c>
    </row>
    <row r="756" spans="1:5">
      <c r="A756" s="387" t="s">
        <v>5803</v>
      </c>
      <c r="B756" s="387" t="str">
        <f t="shared" si="11"/>
        <v>…</v>
      </c>
      <c r="C756" s="387" t="s">
        <v>7241</v>
      </c>
      <c r="D756" s="387" t="s">
        <v>7262</v>
      </c>
      <c r="E756" s="387" t="s">
        <v>7263</v>
      </c>
    </row>
    <row r="757" spans="1:5">
      <c r="A757" s="387" t="s">
        <v>5803</v>
      </c>
      <c r="B757" s="387" t="str">
        <f t="shared" si="11"/>
        <v>…</v>
      </c>
      <c r="C757" s="387" t="s">
        <v>7241</v>
      </c>
      <c r="D757" s="387" t="s">
        <v>7264</v>
      </c>
      <c r="E757" s="387" t="s">
        <v>7265</v>
      </c>
    </row>
    <row r="758" spans="1:5">
      <c r="A758" s="387" t="s">
        <v>5803</v>
      </c>
      <c r="B758" s="387" t="str">
        <f t="shared" si="11"/>
        <v>…</v>
      </c>
      <c r="C758" s="387" t="s">
        <v>7241</v>
      </c>
      <c r="D758" s="387" t="s">
        <v>7266</v>
      </c>
      <c r="E758" s="387" t="s">
        <v>7267</v>
      </c>
    </row>
    <row r="759" spans="1:5">
      <c r="A759" s="387" t="s">
        <v>5803</v>
      </c>
      <c r="B759" s="387" t="str">
        <f t="shared" si="11"/>
        <v>…</v>
      </c>
      <c r="C759" s="387" t="s">
        <v>7241</v>
      </c>
      <c r="D759" s="387" t="s">
        <v>7268</v>
      </c>
      <c r="E759" s="387" t="s">
        <v>7269</v>
      </c>
    </row>
    <row r="760" spans="1:5">
      <c r="A760" s="387" t="s">
        <v>5803</v>
      </c>
      <c r="B760" s="387" t="str">
        <f t="shared" si="11"/>
        <v>…</v>
      </c>
      <c r="C760" s="387" t="s">
        <v>7241</v>
      </c>
      <c r="D760" s="387" t="s">
        <v>7270</v>
      </c>
      <c r="E760" s="387" t="s">
        <v>7271</v>
      </c>
    </row>
    <row r="761" spans="1:5">
      <c r="A761" s="387" t="s">
        <v>5803</v>
      </c>
      <c r="B761" s="387" t="str">
        <f t="shared" si="11"/>
        <v>…</v>
      </c>
      <c r="C761" s="387" t="s">
        <v>7241</v>
      </c>
      <c r="D761" s="387" t="s">
        <v>7272</v>
      </c>
      <c r="E761" s="387" t="s">
        <v>7273</v>
      </c>
    </row>
    <row r="762" spans="1:5">
      <c r="A762" s="387" t="s">
        <v>5803</v>
      </c>
      <c r="B762" s="387" t="str">
        <f t="shared" si="11"/>
        <v>…</v>
      </c>
      <c r="C762" s="387" t="s">
        <v>7241</v>
      </c>
      <c r="D762" s="387" t="s">
        <v>7274</v>
      </c>
      <c r="E762" s="387" t="s">
        <v>7275</v>
      </c>
    </row>
    <row r="763" spans="1:5">
      <c r="A763" s="387" t="s">
        <v>5803</v>
      </c>
      <c r="B763" s="387" t="str">
        <f t="shared" si="11"/>
        <v>…</v>
      </c>
      <c r="C763" s="387" t="s">
        <v>7241</v>
      </c>
      <c r="D763" s="387" t="s">
        <v>7276</v>
      </c>
      <c r="E763" s="387" t="s">
        <v>7277</v>
      </c>
    </row>
    <row r="764" spans="1:5">
      <c r="A764" s="387" t="s">
        <v>5803</v>
      </c>
      <c r="B764" s="387" t="str">
        <f t="shared" si="11"/>
        <v>…</v>
      </c>
      <c r="C764" s="387" t="s">
        <v>7241</v>
      </c>
      <c r="D764" s="387" t="s">
        <v>7278</v>
      </c>
      <c r="E764" s="387" t="s">
        <v>7279</v>
      </c>
    </row>
    <row r="765" spans="1:5">
      <c r="A765" s="387" t="s">
        <v>5803</v>
      </c>
      <c r="B765" s="387" t="str">
        <f t="shared" si="11"/>
        <v>…</v>
      </c>
      <c r="C765" s="387" t="s">
        <v>7241</v>
      </c>
      <c r="D765" s="387" t="s">
        <v>7280</v>
      </c>
      <c r="E765" s="387" t="s">
        <v>7281</v>
      </c>
    </row>
    <row r="766" spans="1:5">
      <c r="A766" s="387" t="s">
        <v>5803</v>
      </c>
      <c r="B766" s="387" t="str">
        <f t="shared" si="11"/>
        <v>…</v>
      </c>
      <c r="C766" s="387" t="s">
        <v>7241</v>
      </c>
      <c r="D766" s="387" t="s">
        <v>7282</v>
      </c>
      <c r="E766" s="387" t="s">
        <v>7283</v>
      </c>
    </row>
    <row r="767" spans="1:5">
      <c r="A767" s="387" t="s">
        <v>5803</v>
      </c>
      <c r="B767" s="387" t="str">
        <f t="shared" si="11"/>
        <v>…</v>
      </c>
      <c r="C767" s="387" t="s">
        <v>7241</v>
      </c>
      <c r="D767" s="387" t="s">
        <v>7284</v>
      </c>
      <c r="E767" s="387" t="s">
        <v>7285</v>
      </c>
    </row>
    <row r="768" spans="1:5">
      <c r="A768" s="387" t="s">
        <v>5803</v>
      </c>
      <c r="B768" s="387" t="str">
        <f t="shared" si="11"/>
        <v>…</v>
      </c>
      <c r="C768" s="387" t="s">
        <v>7241</v>
      </c>
      <c r="D768" s="387" t="s">
        <v>7286</v>
      </c>
      <c r="E768" s="387" t="s">
        <v>7287</v>
      </c>
    </row>
    <row r="769" spans="1:5">
      <c r="A769" s="387" t="s">
        <v>5803</v>
      </c>
      <c r="B769" s="387" t="str">
        <f t="shared" si="11"/>
        <v>…</v>
      </c>
      <c r="C769" s="387" t="s">
        <v>7241</v>
      </c>
      <c r="D769" s="387" t="s">
        <v>7288</v>
      </c>
      <c r="E769" s="387" t="s">
        <v>7289</v>
      </c>
    </row>
    <row r="770" spans="1:5">
      <c r="A770" s="387" t="s">
        <v>5803</v>
      </c>
      <c r="B770" s="387" t="str">
        <f t="shared" si="11"/>
        <v>…</v>
      </c>
      <c r="C770" s="387" t="s">
        <v>7241</v>
      </c>
      <c r="D770" s="387" t="s">
        <v>7290</v>
      </c>
      <c r="E770" s="387" t="s">
        <v>7291</v>
      </c>
    </row>
    <row r="771" spans="1:5">
      <c r="A771" s="387" t="s">
        <v>5803</v>
      </c>
      <c r="B771" s="387" t="str">
        <f t="shared" si="11"/>
        <v>…</v>
      </c>
      <c r="C771" s="387" t="s">
        <v>7241</v>
      </c>
      <c r="D771" s="387" t="s">
        <v>7292</v>
      </c>
      <c r="E771" s="387" t="s">
        <v>7293</v>
      </c>
    </row>
    <row r="772" spans="1:5">
      <c r="A772" s="387" t="s">
        <v>5803</v>
      </c>
      <c r="B772" s="387" t="str">
        <f t="shared" si="11"/>
        <v>…</v>
      </c>
      <c r="C772" s="387" t="s">
        <v>7241</v>
      </c>
      <c r="D772" s="387" t="s">
        <v>7294</v>
      </c>
      <c r="E772" s="387" t="s">
        <v>7295</v>
      </c>
    </row>
    <row r="773" spans="1:5">
      <c r="A773" s="387" t="s">
        <v>5803</v>
      </c>
      <c r="B773" s="387" t="str">
        <f t="shared" si="11"/>
        <v>…</v>
      </c>
      <c r="C773" s="387" t="s">
        <v>7241</v>
      </c>
      <c r="D773" s="387" t="s">
        <v>7296</v>
      </c>
      <c r="E773" s="387" t="s">
        <v>7297</v>
      </c>
    </row>
    <row r="774" spans="1:5">
      <c r="A774" s="387" t="s">
        <v>5803</v>
      </c>
      <c r="B774" s="387" t="str">
        <f t="shared" ref="B774:B837" si="12">IF(EXACT(C774,C773),"…",D774)</f>
        <v>…</v>
      </c>
      <c r="C774" s="387" t="s">
        <v>7241</v>
      </c>
      <c r="D774" s="387" t="s">
        <v>7241</v>
      </c>
      <c r="E774" s="387" t="s">
        <v>7298</v>
      </c>
    </row>
    <row r="775" spans="1:5">
      <c r="A775" s="387" t="s">
        <v>5803</v>
      </c>
      <c r="B775" s="387" t="str">
        <f t="shared" si="12"/>
        <v>…</v>
      </c>
      <c r="C775" s="387" t="s">
        <v>7241</v>
      </c>
      <c r="D775" s="387" t="s">
        <v>7299</v>
      </c>
      <c r="E775" s="387" t="s">
        <v>7300</v>
      </c>
    </row>
    <row r="776" spans="1:5">
      <c r="A776" s="387" t="s">
        <v>5803</v>
      </c>
      <c r="B776" s="387" t="str">
        <f t="shared" si="12"/>
        <v>bbl/d2</v>
      </c>
      <c r="C776" s="387" t="s">
        <v>7301</v>
      </c>
      <c r="D776" s="387" t="s">
        <v>7302</v>
      </c>
      <c r="E776" s="387" t="s">
        <v>7303</v>
      </c>
    </row>
    <row r="777" spans="1:5">
      <c r="A777" s="387" t="s">
        <v>5803</v>
      </c>
      <c r="B777" s="387" t="str">
        <f t="shared" si="12"/>
        <v>…</v>
      </c>
      <c r="C777" s="387" t="s">
        <v>7301</v>
      </c>
      <c r="D777" s="387" t="s">
        <v>7304</v>
      </c>
      <c r="E777" s="387" t="s">
        <v>7305</v>
      </c>
    </row>
    <row r="778" spans="1:5">
      <c r="A778" s="387" t="s">
        <v>5803</v>
      </c>
      <c r="B778" s="387" t="str">
        <f t="shared" si="12"/>
        <v>…</v>
      </c>
      <c r="C778" s="387" t="s">
        <v>7301</v>
      </c>
      <c r="D778" s="387" t="s">
        <v>7306</v>
      </c>
      <c r="E778" s="387" t="s">
        <v>7307</v>
      </c>
    </row>
    <row r="779" spans="1:5">
      <c r="A779" s="387" t="s">
        <v>5803</v>
      </c>
      <c r="B779" s="387" t="str">
        <f t="shared" si="12"/>
        <v>…</v>
      </c>
      <c r="C779" s="387" t="s">
        <v>7301</v>
      </c>
      <c r="D779" s="387" t="s">
        <v>7308</v>
      </c>
      <c r="E779" s="387" t="s">
        <v>7309</v>
      </c>
    </row>
    <row r="780" spans="1:5">
      <c r="A780" s="387" t="s">
        <v>5803</v>
      </c>
      <c r="B780" s="387" t="str">
        <f t="shared" si="12"/>
        <v>…</v>
      </c>
      <c r="C780" s="387" t="s">
        <v>7301</v>
      </c>
      <c r="D780" s="387" t="s">
        <v>7310</v>
      </c>
      <c r="E780" s="387" t="s">
        <v>7311</v>
      </c>
    </row>
    <row r="781" spans="1:5">
      <c r="A781" s="387" t="s">
        <v>5803</v>
      </c>
      <c r="B781" s="387" t="str">
        <f t="shared" si="12"/>
        <v>…</v>
      </c>
      <c r="C781" s="387" t="s">
        <v>7301</v>
      </c>
      <c r="D781" s="387" t="s">
        <v>7312</v>
      </c>
      <c r="E781" s="387" t="s">
        <v>7313</v>
      </c>
    </row>
    <row r="782" spans="1:5">
      <c r="A782" s="387" t="s">
        <v>5803</v>
      </c>
      <c r="B782" s="387" t="str">
        <f t="shared" si="12"/>
        <v>…</v>
      </c>
      <c r="C782" s="387" t="s">
        <v>7301</v>
      </c>
      <c r="D782" s="387" t="s">
        <v>7314</v>
      </c>
      <c r="E782" s="387" t="s">
        <v>7315</v>
      </c>
    </row>
    <row r="783" spans="1:5">
      <c r="A783" s="387" t="s">
        <v>5803</v>
      </c>
      <c r="B783" s="387" t="str">
        <f t="shared" si="12"/>
        <v>…</v>
      </c>
      <c r="C783" s="387" t="s">
        <v>7301</v>
      </c>
      <c r="D783" s="387" t="s">
        <v>7316</v>
      </c>
      <c r="E783" s="387" t="s">
        <v>7317</v>
      </c>
    </row>
    <row r="784" spans="1:5">
      <c r="A784" s="387" t="s">
        <v>5803</v>
      </c>
      <c r="B784" s="387" t="str">
        <f t="shared" si="12"/>
        <v>…</v>
      </c>
      <c r="C784" s="387" t="s">
        <v>7301</v>
      </c>
      <c r="D784" s="387" t="s">
        <v>7318</v>
      </c>
      <c r="E784" s="387" t="s">
        <v>7319</v>
      </c>
    </row>
    <row r="785" spans="1:5">
      <c r="A785" s="387" t="s">
        <v>5803</v>
      </c>
      <c r="B785" s="387" t="str">
        <f t="shared" si="12"/>
        <v>…</v>
      </c>
      <c r="C785" s="387" t="s">
        <v>7301</v>
      </c>
      <c r="D785" s="387" t="s">
        <v>7320</v>
      </c>
      <c r="E785" s="387" t="s">
        <v>7321</v>
      </c>
    </row>
    <row r="786" spans="1:5">
      <c r="A786" s="387" t="s">
        <v>5803</v>
      </c>
      <c r="B786" s="387" t="str">
        <f t="shared" si="12"/>
        <v>…</v>
      </c>
      <c r="C786" s="387" t="s">
        <v>7301</v>
      </c>
      <c r="D786" s="387" t="s">
        <v>7322</v>
      </c>
      <c r="E786" s="387" t="s">
        <v>7323</v>
      </c>
    </row>
    <row r="787" spans="1:5">
      <c r="A787" s="387" t="s">
        <v>5803</v>
      </c>
      <c r="B787" s="387" t="str">
        <f t="shared" si="12"/>
        <v>…</v>
      </c>
      <c r="C787" s="387" t="s">
        <v>7301</v>
      </c>
      <c r="D787" s="387" t="s">
        <v>7324</v>
      </c>
      <c r="E787" s="387" t="s">
        <v>7325</v>
      </c>
    </row>
    <row r="788" spans="1:5">
      <c r="A788" s="387" t="s">
        <v>5803</v>
      </c>
      <c r="B788" s="387" t="str">
        <f t="shared" si="12"/>
        <v>…</v>
      </c>
      <c r="C788" s="387" t="s">
        <v>7301</v>
      </c>
      <c r="D788" s="387" t="s">
        <v>7326</v>
      </c>
      <c r="E788" s="387" t="s">
        <v>7327</v>
      </c>
    </row>
    <row r="789" spans="1:5">
      <c r="A789" s="387" t="s">
        <v>5803</v>
      </c>
      <c r="B789" s="387" t="str">
        <f t="shared" si="12"/>
        <v>…</v>
      </c>
      <c r="C789" s="387" t="s">
        <v>7301</v>
      </c>
      <c r="D789" s="387" t="s">
        <v>7301</v>
      </c>
      <c r="E789" s="387" t="s">
        <v>7328</v>
      </c>
    </row>
    <row r="790" spans="1:5">
      <c r="A790" s="387" t="s">
        <v>5803</v>
      </c>
      <c r="B790" s="387" t="str">
        <f t="shared" si="12"/>
        <v>cm4</v>
      </c>
      <c r="C790" s="387" t="s">
        <v>7329</v>
      </c>
      <c r="D790" s="387" t="s">
        <v>7330</v>
      </c>
      <c r="E790" s="387" t="s">
        <v>7331</v>
      </c>
    </row>
    <row r="791" spans="1:5">
      <c r="A791" s="387" t="s">
        <v>5803</v>
      </c>
      <c r="B791" s="387" t="str">
        <f t="shared" si="12"/>
        <v>…</v>
      </c>
      <c r="C791" s="387" t="s">
        <v>7329</v>
      </c>
      <c r="D791" s="387" t="s">
        <v>7332</v>
      </c>
      <c r="E791" s="387" t="s">
        <v>7333</v>
      </c>
    </row>
    <row r="792" spans="1:5">
      <c r="A792" s="387" t="s">
        <v>5803</v>
      </c>
      <c r="B792" s="387" t="str">
        <f t="shared" si="12"/>
        <v>…</v>
      </c>
      <c r="C792" s="387" t="s">
        <v>7329</v>
      </c>
      <c r="D792" s="387" t="s">
        <v>7329</v>
      </c>
      <c r="E792" s="387" t="s">
        <v>7334</v>
      </c>
    </row>
    <row r="793" spans="1:5">
      <c r="A793" s="387" t="s">
        <v>5803</v>
      </c>
      <c r="B793" s="387" t="str">
        <f t="shared" si="12"/>
        <v>1000m4/d</v>
      </c>
      <c r="C793" s="387" t="s">
        <v>7335</v>
      </c>
      <c r="D793" s="387" t="s">
        <v>7336</v>
      </c>
      <c r="E793" s="387" t="s">
        <v>7337</v>
      </c>
    </row>
    <row r="794" spans="1:5">
      <c r="A794" s="387" t="s">
        <v>5803</v>
      </c>
      <c r="B794" s="387" t="str">
        <f t="shared" si="12"/>
        <v>…</v>
      </c>
      <c r="C794" s="387" t="s">
        <v>7335</v>
      </c>
      <c r="D794" s="387" t="s">
        <v>7335</v>
      </c>
      <c r="E794" s="387" t="s">
        <v>7338</v>
      </c>
    </row>
    <row r="795" spans="1:5">
      <c r="A795" s="387" t="s">
        <v>5803</v>
      </c>
      <c r="B795" s="387" t="str">
        <f t="shared" si="12"/>
        <v>…</v>
      </c>
      <c r="C795" s="387" t="s">
        <v>7335</v>
      </c>
      <c r="D795" s="387" t="s">
        <v>7339</v>
      </c>
      <c r="E795" s="387" t="s">
        <v>7340</v>
      </c>
    </row>
    <row r="796" spans="1:5">
      <c r="A796" s="387" t="s">
        <v>5803</v>
      </c>
      <c r="B796" s="387" t="str">
        <f t="shared" si="12"/>
        <v>kmol</v>
      </c>
      <c r="C796" s="387" t="s">
        <v>7341</v>
      </c>
      <c r="D796" s="387" t="s">
        <v>7342</v>
      </c>
      <c r="E796" s="387" t="s">
        <v>7343</v>
      </c>
    </row>
    <row r="797" spans="1:5">
      <c r="A797" s="387" t="s">
        <v>5803</v>
      </c>
      <c r="B797" s="387" t="str">
        <f t="shared" si="12"/>
        <v>…</v>
      </c>
      <c r="C797" s="387" t="s">
        <v>7341</v>
      </c>
      <c r="D797" s="387" t="s">
        <v>7344</v>
      </c>
      <c r="E797" s="387" t="s">
        <v>7345</v>
      </c>
    </row>
    <row r="798" spans="1:5">
      <c r="A798" s="387" t="s">
        <v>5803</v>
      </c>
      <c r="B798" s="387" t="str">
        <f t="shared" si="12"/>
        <v>…</v>
      </c>
      <c r="C798" s="387" t="s">
        <v>7341</v>
      </c>
      <c r="D798" s="387" t="s">
        <v>7346</v>
      </c>
      <c r="E798" s="387" t="s">
        <v>7347</v>
      </c>
    </row>
    <row r="799" spans="1:5">
      <c r="A799" s="387" t="s">
        <v>5803</v>
      </c>
      <c r="B799" s="387" t="str">
        <f t="shared" si="12"/>
        <v>…</v>
      </c>
      <c r="C799" s="387" t="s">
        <v>7341</v>
      </c>
      <c r="D799" s="387" t="s">
        <v>7341</v>
      </c>
      <c r="E799" s="387" t="s">
        <v>7348</v>
      </c>
    </row>
    <row r="800" spans="1:5">
      <c r="A800" s="387" t="s">
        <v>5803</v>
      </c>
      <c r="B800" s="387" t="str">
        <f t="shared" si="12"/>
        <v>…</v>
      </c>
      <c r="C800" s="387" t="s">
        <v>7341</v>
      </c>
      <c r="D800" s="387" t="s">
        <v>7349</v>
      </c>
      <c r="E800" s="387" t="s">
        <v>7350</v>
      </c>
    </row>
    <row r="801" spans="1:5">
      <c r="A801" s="387" t="s">
        <v>5803</v>
      </c>
      <c r="B801" s="387" t="str">
        <f t="shared" si="12"/>
        <v>mol/m2</v>
      </c>
      <c r="C801" s="387" t="s">
        <v>7351</v>
      </c>
      <c r="D801" s="387" t="s">
        <v>7351</v>
      </c>
      <c r="E801" s="387" t="s">
        <v>7352</v>
      </c>
    </row>
    <row r="802" spans="1:5">
      <c r="A802" s="387" t="s">
        <v>5803</v>
      </c>
      <c r="B802" s="387" t="str">
        <f t="shared" si="12"/>
        <v>lbmole/h.ft2</v>
      </c>
      <c r="C802" s="387" t="s">
        <v>7353</v>
      </c>
      <c r="D802" s="387" t="s">
        <v>7354</v>
      </c>
      <c r="E802" s="387" t="s">
        <v>7355</v>
      </c>
    </row>
    <row r="803" spans="1:5">
      <c r="A803" s="387" t="s">
        <v>5803</v>
      </c>
      <c r="B803" s="387" t="str">
        <f t="shared" si="12"/>
        <v>…</v>
      </c>
      <c r="C803" s="387" t="s">
        <v>7353</v>
      </c>
      <c r="D803" s="387" t="s">
        <v>7356</v>
      </c>
      <c r="E803" s="387" t="s">
        <v>7357</v>
      </c>
    </row>
    <row r="804" spans="1:5">
      <c r="A804" s="387" t="s">
        <v>5803</v>
      </c>
      <c r="B804" s="387" t="str">
        <f t="shared" si="12"/>
        <v>…</v>
      </c>
      <c r="C804" s="387" t="s">
        <v>7353</v>
      </c>
      <c r="D804" s="387" t="s">
        <v>7353</v>
      </c>
      <c r="E804" s="387" t="s">
        <v>7358</v>
      </c>
    </row>
    <row r="805" spans="1:5">
      <c r="A805" s="387" t="s">
        <v>5803</v>
      </c>
      <c r="B805" s="387" t="str">
        <f t="shared" si="12"/>
        <v>kmol/m3</v>
      </c>
      <c r="C805" s="387" t="s">
        <v>7359</v>
      </c>
      <c r="D805" s="387" t="s">
        <v>7360</v>
      </c>
      <c r="E805" s="387" t="s">
        <v>7361</v>
      </c>
    </row>
    <row r="806" spans="1:5">
      <c r="A806" s="387" t="s">
        <v>5803</v>
      </c>
      <c r="B806" s="387" t="str">
        <f t="shared" si="12"/>
        <v>…</v>
      </c>
      <c r="C806" s="387" t="s">
        <v>7359</v>
      </c>
      <c r="D806" s="387" t="s">
        <v>7362</v>
      </c>
      <c r="E806" s="387" t="s">
        <v>7363</v>
      </c>
    </row>
    <row r="807" spans="1:5">
      <c r="A807" s="387" t="s">
        <v>5803</v>
      </c>
      <c r="B807" s="387" t="str">
        <f t="shared" si="12"/>
        <v>…</v>
      </c>
      <c r="C807" s="387" t="s">
        <v>7359</v>
      </c>
      <c r="D807" s="387" t="s">
        <v>7364</v>
      </c>
      <c r="E807" s="387" t="s">
        <v>7365</v>
      </c>
    </row>
    <row r="808" spans="1:5">
      <c r="A808" s="387" t="s">
        <v>5803</v>
      </c>
      <c r="B808" s="387" t="str">
        <f t="shared" si="12"/>
        <v>…</v>
      </c>
      <c r="C808" s="387" t="s">
        <v>7359</v>
      </c>
      <c r="D808" s="387" t="s">
        <v>7366</v>
      </c>
      <c r="E808" s="387" t="s">
        <v>7367</v>
      </c>
    </row>
    <row r="809" spans="1:5">
      <c r="A809" s="387" t="s">
        <v>5803</v>
      </c>
      <c r="B809" s="387" t="str">
        <f t="shared" si="12"/>
        <v>…</v>
      </c>
      <c r="C809" s="387" t="s">
        <v>7359</v>
      </c>
      <c r="D809" s="387" t="s">
        <v>7359</v>
      </c>
      <c r="E809" s="387" t="s">
        <v>7368</v>
      </c>
    </row>
    <row r="810" spans="1:5">
      <c r="A810" s="387" t="s">
        <v>5803</v>
      </c>
      <c r="B810" s="387" t="str">
        <f t="shared" si="12"/>
        <v>kmol/h</v>
      </c>
      <c r="C810" s="387" t="s">
        <v>7369</v>
      </c>
      <c r="D810" s="387" t="s">
        <v>7370</v>
      </c>
      <c r="E810" s="387" t="s">
        <v>7371</v>
      </c>
    </row>
    <row r="811" spans="1:5">
      <c r="A811" s="387" t="s">
        <v>5803</v>
      </c>
      <c r="B811" s="387" t="str">
        <f t="shared" si="12"/>
        <v>…</v>
      </c>
      <c r="C811" s="387" t="s">
        <v>7369</v>
      </c>
      <c r="D811" s="387" t="s">
        <v>7372</v>
      </c>
      <c r="E811" s="387" t="s">
        <v>7373</v>
      </c>
    </row>
    <row r="812" spans="1:5">
      <c r="A812" s="387" t="s">
        <v>5803</v>
      </c>
      <c r="B812" s="387" t="str">
        <f t="shared" si="12"/>
        <v>…</v>
      </c>
      <c r="C812" s="387" t="s">
        <v>7369</v>
      </c>
      <c r="D812" s="387" t="s">
        <v>7374</v>
      </c>
      <c r="E812" s="387" t="s">
        <v>7375</v>
      </c>
    </row>
    <row r="813" spans="1:5">
      <c r="A813" s="387" t="s">
        <v>5803</v>
      </c>
      <c r="B813" s="387" t="str">
        <f t="shared" si="12"/>
        <v>…</v>
      </c>
      <c r="C813" s="387" t="s">
        <v>7369</v>
      </c>
      <c r="D813" s="387" t="s">
        <v>7376</v>
      </c>
      <c r="E813" s="387" t="s">
        <v>7377</v>
      </c>
    </row>
    <row r="814" spans="1:5">
      <c r="A814" s="387" t="s">
        <v>5803</v>
      </c>
      <c r="B814" s="387" t="str">
        <f t="shared" si="12"/>
        <v>…</v>
      </c>
      <c r="C814" s="387" t="s">
        <v>7369</v>
      </c>
      <c r="D814" s="387" t="s">
        <v>7369</v>
      </c>
      <c r="E814" s="387" t="s">
        <v>7378</v>
      </c>
    </row>
    <row r="815" spans="1:5">
      <c r="A815" s="387" t="s">
        <v>5803</v>
      </c>
      <c r="B815" s="387" t="str">
        <f t="shared" si="12"/>
        <v>daN</v>
      </c>
      <c r="C815" s="387" t="s">
        <v>28</v>
      </c>
      <c r="D815" s="387" t="s">
        <v>7379</v>
      </c>
      <c r="E815" s="387" t="s">
        <v>7380</v>
      </c>
    </row>
    <row r="816" spans="1:5">
      <c r="A816" s="387" t="s">
        <v>5803</v>
      </c>
      <c r="B816" s="387" t="str">
        <f t="shared" si="12"/>
        <v>…</v>
      </c>
      <c r="C816" s="387" t="s">
        <v>28</v>
      </c>
      <c r="D816" s="387" t="s">
        <v>7381</v>
      </c>
      <c r="E816" s="387" t="s">
        <v>7382</v>
      </c>
    </row>
    <row r="817" spans="1:5">
      <c r="A817" s="387" t="s">
        <v>5803</v>
      </c>
      <c r="B817" s="387" t="str">
        <f t="shared" si="12"/>
        <v>…</v>
      </c>
      <c r="C817" s="387" t="s">
        <v>28</v>
      </c>
      <c r="D817" s="387" t="s">
        <v>7383</v>
      </c>
      <c r="E817" s="387" t="s">
        <v>7384</v>
      </c>
    </row>
    <row r="818" spans="1:5">
      <c r="A818" s="387" t="s">
        <v>5803</v>
      </c>
      <c r="B818" s="387" t="str">
        <f t="shared" si="12"/>
        <v>…</v>
      </c>
      <c r="C818" s="387" t="s">
        <v>28</v>
      </c>
      <c r="D818" s="387" t="s">
        <v>7385</v>
      </c>
      <c r="E818" s="387" t="s">
        <v>7386</v>
      </c>
    </row>
    <row r="819" spans="1:5">
      <c r="A819" s="387" t="s">
        <v>5803</v>
      </c>
      <c r="B819" s="387" t="str">
        <f t="shared" si="12"/>
        <v>…</v>
      </c>
      <c r="C819" s="387" t="s">
        <v>28</v>
      </c>
      <c r="D819" s="387" t="s">
        <v>7387</v>
      </c>
      <c r="E819" s="387" t="s">
        <v>7388</v>
      </c>
    </row>
    <row r="820" spans="1:5">
      <c r="A820" s="387" t="s">
        <v>5803</v>
      </c>
      <c r="B820" s="387" t="str">
        <f t="shared" si="12"/>
        <v>…</v>
      </c>
      <c r="C820" s="387" t="s">
        <v>28</v>
      </c>
      <c r="D820" s="387" t="s">
        <v>7389</v>
      </c>
      <c r="E820" s="387" t="s">
        <v>7390</v>
      </c>
    </row>
    <row r="821" spans="1:5">
      <c r="A821" s="387" t="s">
        <v>5803</v>
      </c>
      <c r="B821" s="387" t="str">
        <f t="shared" si="12"/>
        <v>…</v>
      </c>
      <c r="C821" s="387" t="s">
        <v>28</v>
      </c>
      <c r="D821" s="387" t="s">
        <v>7391</v>
      </c>
      <c r="E821" s="387" t="s">
        <v>7392</v>
      </c>
    </row>
    <row r="822" spans="1:5">
      <c r="A822" s="387" t="s">
        <v>5803</v>
      </c>
      <c r="B822" s="387" t="str">
        <f t="shared" si="12"/>
        <v>…</v>
      </c>
      <c r="C822" s="387" t="s">
        <v>28</v>
      </c>
      <c r="D822" s="387" t="s">
        <v>7393</v>
      </c>
      <c r="E822" s="387" t="s">
        <v>7394</v>
      </c>
    </row>
    <row r="823" spans="1:5">
      <c r="A823" s="387" t="s">
        <v>5803</v>
      </c>
      <c r="B823" s="387" t="str">
        <f t="shared" si="12"/>
        <v>…</v>
      </c>
      <c r="C823" s="387" t="s">
        <v>28</v>
      </c>
      <c r="D823" s="387" t="s">
        <v>7395</v>
      </c>
      <c r="E823" s="387" t="s">
        <v>7396</v>
      </c>
    </row>
    <row r="824" spans="1:5">
      <c r="A824" s="387" t="s">
        <v>5803</v>
      </c>
      <c r="B824" s="387" t="str">
        <f t="shared" si="12"/>
        <v>…</v>
      </c>
      <c r="C824" s="387" t="s">
        <v>28</v>
      </c>
      <c r="D824" s="387" t="s">
        <v>7397</v>
      </c>
      <c r="E824" s="387" t="s">
        <v>7398</v>
      </c>
    </row>
    <row r="825" spans="1:5">
      <c r="A825" s="387" t="s">
        <v>5803</v>
      </c>
      <c r="B825" s="387" t="str">
        <f t="shared" si="12"/>
        <v>…</v>
      </c>
      <c r="C825" s="387" t="s">
        <v>28</v>
      </c>
      <c r="D825" s="387" t="s">
        <v>7399</v>
      </c>
      <c r="E825" s="387" t="s">
        <v>7400</v>
      </c>
    </row>
    <row r="826" spans="1:5">
      <c r="A826" s="387" t="s">
        <v>5803</v>
      </c>
      <c r="B826" s="387" t="str">
        <f t="shared" si="12"/>
        <v>…</v>
      </c>
      <c r="C826" s="387" t="s">
        <v>28</v>
      </c>
      <c r="D826" s="387" t="s">
        <v>2116</v>
      </c>
      <c r="E826" s="387" t="s">
        <v>7401</v>
      </c>
    </row>
    <row r="827" spans="1:5">
      <c r="A827" s="387" t="s">
        <v>5803</v>
      </c>
      <c r="B827" s="387" t="str">
        <f t="shared" si="12"/>
        <v>…</v>
      </c>
      <c r="C827" s="387" t="s">
        <v>28</v>
      </c>
      <c r="D827" s="387" t="s">
        <v>7402</v>
      </c>
      <c r="E827" s="387" t="s">
        <v>7403</v>
      </c>
    </row>
    <row r="828" spans="1:5">
      <c r="A828" s="387" t="s">
        <v>5803</v>
      </c>
      <c r="B828" s="387" t="str">
        <f t="shared" si="12"/>
        <v>…</v>
      </c>
      <c r="C828" s="387" t="s">
        <v>28</v>
      </c>
      <c r="D828" s="387" t="s">
        <v>7404</v>
      </c>
      <c r="E828" s="387" t="s">
        <v>7405</v>
      </c>
    </row>
    <row r="829" spans="1:5">
      <c r="A829" s="387" t="s">
        <v>5803</v>
      </c>
      <c r="B829" s="387" t="str">
        <f t="shared" si="12"/>
        <v>…</v>
      </c>
      <c r="C829" s="387" t="s">
        <v>28</v>
      </c>
      <c r="D829" s="387" t="s">
        <v>7406</v>
      </c>
      <c r="E829" s="387" t="s">
        <v>7407</v>
      </c>
    </row>
    <row r="830" spans="1:5">
      <c r="A830" s="387" t="s">
        <v>5803</v>
      </c>
      <c r="B830" s="387" t="str">
        <f t="shared" si="12"/>
        <v>…</v>
      </c>
      <c r="C830" s="387" t="s">
        <v>28</v>
      </c>
      <c r="D830" s="387" t="s">
        <v>7408</v>
      </c>
      <c r="E830" s="387" t="s">
        <v>7409</v>
      </c>
    </row>
    <row r="831" spans="1:5">
      <c r="A831" s="387" t="s">
        <v>5803</v>
      </c>
      <c r="B831" s="387" t="str">
        <f t="shared" si="12"/>
        <v>…</v>
      </c>
      <c r="C831" s="387" t="s">
        <v>28</v>
      </c>
      <c r="D831" s="387" t="s">
        <v>7410</v>
      </c>
      <c r="E831" s="387" t="s">
        <v>7411</v>
      </c>
    </row>
    <row r="832" spans="1:5">
      <c r="A832" s="387" t="s">
        <v>5803</v>
      </c>
      <c r="B832" s="387" t="str">
        <f t="shared" si="12"/>
        <v>…</v>
      </c>
      <c r="C832" s="387" t="s">
        <v>28</v>
      </c>
      <c r="D832" s="387" t="s">
        <v>7412</v>
      </c>
      <c r="E832" s="387" t="s">
        <v>7413</v>
      </c>
    </row>
    <row r="833" spans="1:5">
      <c r="A833" s="387" t="s">
        <v>5803</v>
      </c>
      <c r="B833" s="387" t="str">
        <f t="shared" si="12"/>
        <v>…</v>
      </c>
      <c r="C833" s="387" t="s">
        <v>28</v>
      </c>
      <c r="D833" s="387" t="s">
        <v>28</v>
      </c>
      <c r="E833" s="387" t="s">
        <v>7414</v>
      </c>
    </row>
    <row r="834" spans="1:5">
      <c r="A834" s="387" t="s">
        <v>5803</v>
      </c>
      <c r="B834" s="387" t="str">
        <f t="shared" si="12"/>
        <v>…</v>
      </c>
      <c r="C834" s="387" t="s">
        <v>28</v>
      </c>
      <c r="D834" s="387" t="s">
        <v>7415</v>
      </c>
      <c r="E834" s="387" t="s">
        <v>7416</v>
      </c>
    </row>
    <row r="835" spans="1:5">
      <c r="A835" s="387" t="s">
        <v>5803</v>
      </c>
      <c r="B835" s="387" t="str">
        <f t="shared" si="12"/>
        <v>…</v>
      </c>
      <c r="C835" s="387" t="s">
        <v>28</v>
      </c>
      <c r="D835" s="387" t="s">
        <v>7417</v>
      </c>
      <c r="E835" s="387" t="s">
        <v>7418</v>
      </c>
    </row>
    <row r="836" spans="1:5">
      <c r="A836" s="387" t="s">
        <v>5803</v>
      </c>
      <c r="B836" s="387" t="str">
        <f t="shared" si="12"/>
        <v>…</v>
      </c>
      <c r="C836" s="387" t="s">
        <v>28</v>
      </c>
      <c r="D836" s="387" t="s">
        <v>7419</v>
      </c>
      <c r="E836" s="387" t="s">
        <v>7420</v>
      </c>
    </row>
    <row r="837" spans="1:5">
      <c r="A837" s="387" t="s">
        <v>5803</v>
      </c>
      <c r="B837" s="387" t="str">
        <f t="shared" si="12"/>
        <v>…</v>
      </c>
      <c r="C837" s="387" t="s">
        <v>28</v>
      </c>
      <c r="D837" s="387" t="s">
        <v>7421</v>
      </c>
      <c r="E837" s="387" t="s">
        <v>7422</v>
      </c>
    </row>
    <row r="838" spans="1:5">
      <c r="A838" s="387" t="s">
        <v>5803</v>
      </c>
      <c r="B838" s="387" t="str">
        <f t="shared" ref="B838:B901" si="13">IF(EXACT(C838,C837),"…",D838)</f>
        <v>…</v>
      </c>
      <c r="C838" s="387" t="s">
        <v>28</v>
      </c>
      <c r="D838" s="387" t="s">
        <v>7423</v>
      </c>
      <c r="E838" s="387" t="s">
        <v>7424</v>
      </c>
    </row>
    <row r="839" spans="1:5">
      <c r="A839" s="387" t="s">
        <v>5803</v>
      </c>
      <c r="B839" s="387" t="str">
        <f t="shared" si="13"/>
        <v>…</v>
      </c>
      <c r="C839" s="387" t="s">
        <v>28</v>
      </c>
      <c r="D839" s="387" t="s">
        <v>7425</v>
      </c>
      <c r="E839" s="387" t="s">
        <v>7426</v>
      </c>
    </row>
    <row r="840" spans="1:5">
      <c r="A840" s="387" t="s">
        <v>5803</v>
      </c>
      <c r="B840" s="387" t="str">
        <f t="shared" si="13"/>
        <v>…</v>
      </c>
      <c r="C840" s="387" t="s">
        <v>28</v>
      </c>
      <c r="D840" s="387" t="s">
        <v>7427</v>
      </c>
      <c r="E840" s="387" t="s">
        <v>7428</v>
      </c>
    </row>
    <row r="841" spans="1:5">
      <c r="A841" s="387" t="s">
        <v>5803</v>
      </c>
      <c r="B841" s="387" t="str">
        <f t="shared" si="13"/>
        <v>N.m/kPa</v>
      </c>
      <c r="C841" s="387" t="s">
        <v>7429</v>
      </c>
      <c r="D841" s="387" t="s">
        <v>7429</v>
      </c>
      <c r="E841" s="387" t="s">
        <v>7430</v>
      </c>
    </row>
    <row r="842" spans="1:5">
      <c r="A842" s="387" t="s">
        <v>5803</v>
      </c>
      <c r="B842" s="387" t="str">
        <f t="shared" si="13"/>
        <v>dyne.cm2</v>
      </c>
      <c r="C842" s="387" t="s">
        <v>7431</v>
      </c>
      <c r="D842" s="387" t="s">
        <v>7432</v>
      </c>
      <c r="E842" s="387" t="s">
        <v>7433</v>
      </c>
    </row>
    <row r="843" spans="1:5">
      <c r="A843" s="387" t="s">
        <v>5803</v>
      </c>
      <c r="B843" s="387" t="str">
        <f t="shared" si="13"/>
        <v>…</v>
      </c>
      <c r="C843" s="387" t="s">
        <v>7431</v>
      </c>
      <c r="D843" s="387" t="s">
        <v>7434</v>
      </c>
      <c r="E843" s="387" t="s">
        <v>7435</v>
      </c>
    </row>
    <row r="844" spans="1:5">
      <c r="A844" s="387" t="s">
        <v>5803</v>
      </c>
      <c r="B844" s="387" t="str">
        <f t="shared" si="13"/>
        <v>…</v>
      </c>
      <c r="C844" s="387" t="s">
        <v>7431</v>
      </c>
      <c r="D844" s="387" t="s">
        <v>7436</v>
      </c>
      <c r="E844" s="387" t="s">
        <v>7437</v>
      </c>
    </row>
    <row r="845" spans="1:5">
      <c r="A845" s="387" t="s">
        <v>5803</v>
      </c>
      <c r="B845" s="387" t="str">
        <f t="shared" si="13"/>
        <v>…</v>
      </c>
      <c r="C845" s="387" t="s">
        <v>7431</v>
      </c>
      <c r="D845" s="387" t="s">
        <v>7438</v>
      </c>
      <c r="E845" s="387" t="s">
        <v>7439</v>
      </c>
    </row>
    <row r="846" spans="1:5">
      <c r="A846" s="387" t="s">
        <v>5803</v>
      </c>
      <c r="B846" s="387" t="str">
        <f t="shared" si="13"/>
        <v>…</v>
      </c>
      <c r="C846" s="387" t="s">
        <v>7431</v>
      </c>
      <c r="D846" s="387" t="s">
        <v>7440</v>
      </c>
      <c r="E846" s="387" t="s">
        <v>7441</v>
      </c>
    </row>
    <row r="847" spans="1:5">
      <c r="A847" s="387" t="s">
        <v>5803</v>
      </c>
      <c r="B847" s="387" t="str">
        <f t="shared" si="13"/>
        <v>…</v>
      </c>
      <c r="C847" s="387" t="s">
        <v>7431</v>
      </c>
      <c r="D847" s="387" t="s">
        <v>7431</v>
      </c>
      <c r="E847" s="387" t="s">
        <v>7442</v>
      </c>
    </row>
    <row r="848" spans="1:5">
      <c r="A848" s="387" t="s">
        <v>5803</v>
      </c>
      <c r="B848" s="387" t="str">
        <f t="shared" si="13"/>
        <v>…</v>
      </c>
      <c r="C848" s="387" t="s">
        <v>7431</v>
      </c>
      <c r="D848" s="387" t="s">
        <v>7443</v>
      </c>
      <c r="E848" s="387" t="s">
        <v>7444</v>
      </c>
    </row>
    <row r="849" spans="1:5">
      <c r="A849" s="387" t="s">
        <v>5803</v>
      </c>
      <c r="B849" s="387" t="str">
        <f t="shared" si="13"/>
        <v>…</v>
      </c>
      <c r="C849" s="387" t="s">
        <v>7431</v>
      </c>
      <c r="D849" s="387" t="s">
        <v>7445</v>
      </c>
      <c r="E849" s="387" t="s">
        <v>7446</v>
      </c>
    </row>
    <row r="850" spans="1:5">
      <c r="A850" s="387" t="s">
        <v>5803</v>
      </c>
      <c r="B850" s="387" t="str">
        <f t="shared" si="13"/>
        <v>…</v>
      </c>
      <c r="C850" s="387" t="s">
        <v>7431</v>
      </c>
      <c r="D850" s="387" t="s">
        <v>7447</v>
      </c>
      <c r="E850" s="387" t="s">
        <v>7448</v>
      </c>
    </row>
    <row r="851" spans="1:5">
      <c r="A851" s="387" t="s">
        <v>5803</v>
      </c>
      <c r="B851" s="387" t="str">
        <f t="shared" si="13"/>
        <v>dyne/cm</v>
      </c>
      <c r="C851" s="387" t="s">
        <v>7449</v>
      </c>
      <c r="D851" s="387" t="s">
        <v>7450</v>
      </c>
      <c r="E851" s="387" t="s">
        <v>7451</v>
      </c>
    </row>
    <row r="852" spans="1:5">
      <c r="A852" s="387" t="s">
        <v>5803</v>
      </c>
      <c r="B852" s="387" t="str">
        <f t="shared" si="13"/>
        <v>…</v>
      </c>
      <c r="C852" s="387" t="s">
        <v>7449</v>
      </c>
      <c r="D852" s="387" t="s">
        <v>7452</v>
      </c>
      <c r="E852" s="387" t="s">
        <v>7453</v>
      </c>
    </row>
    <row r="853" spans="1:5">
      <c r="A853" s="387" t="s">
        <v>5803</v>
      </c>
      <c r="B853" s="387" t="str">
        <f t="shared" si="13"/>
        <v>…</v>
      </c>
      <c r="C853" s="387" t="s">
        <v>7449</v>
      </c>
      <c r="D853" s="387" t="s">
        <v>7454</v>
      </c>
      <c r="E853" s="387" t="s">
        <v>7455</v>
      </c>
    </row>
    <row r="854" spans="1:5">
      <c r="A854" s="387" t="s">
        <v>5803</v>
      </c>
      <c r="B854" s="387" t="str">
        <f t="shared" si="13"/>
        <v>…</v>
      </c>
      <c r="C854" s="387" t="s">
        <v>7449</v>
      </c>
      <c r="D854" s="387" t="s">
        <v>7456</v>
      </c>
      <c r="E854" s="387" t="s">
        <v>7457</v>
      </c>
    </row>
    <row r="855" spans="1:5">
      <c r="A855" s="387" t="s">
        <v>5803</v>
      </c>
      <c r="B855" s="387" t="str">
        <f t="shared" si="13"/>
        <v>…</v>
      </c>
      <c r="C855" s="387" t="s">
        <v>7449</v>
      </c>
      <c r="D855" s="387" t="s">
        <v>7458</v>
      </c>
      <c r="E855" s="387" t="s">
        <v>7459</v>
      </c>
    </row>
    <row r="856" spans="1:5">
      <c r="A856" s="387" t="s">
        <v>5803</v>
      </c>
      <c r="B856" s="387" t="str">
        <f t="shared" si="13"/>
        <v>…</v>
      </c>
      <c r="C856" s="387" t="s">
        <v>7449</v>
      </c>
      <c r="D856" s="387" t="s">
        <v>7460</v>
      </c>
      <c r="E856" s="387" t="s">
        <v>7461</v>
      </c>
    </row>
    <row r="857" spans="1:5">
      <c r="A857" s="387" t="s">
        <v>5803</v>
      </c>
      <c r="B857" s="387" t="str">
        <f t="shared" si="13"/>
        <v>…</v>
      </c>
      <c r="C857" s="387" t="s">
        <v>7449</v>
      </c>
      <c r="D857" s="387" t="s">
        <v>7462</v>
      </c>
      <c r="E857" s="387" t="s">
        <v>7463</v>
      </c>
    </row>
    <row r="858" spans="1:5">
      <c r="A858" s="387" t="s">
        <v>5803</v>
      </c>
      <c r="B858" s="387" t="str">
        <f t="shared" si="13"/>
        <v>…</v>
      </c>
      <c r="C858" s="387" t="s">
        <v>7449</v>
      </c>
      <c r="D858" s="387" t="s">
        <v>7464</v>
      </c>
      <c r="E858" s="387" t="s">
        <v>7465</v>
      </c>
    </row>
    <row r="859" spans="1:5">
      <c r="A859" s="387" t="s">
        <v>5803</v>
      </c>
      <c r="B859" s="387" t="str">
        <f t="shared" si="13"/>
        <v>…</v>
      </c>
      <c r="C859" s="387" t="s">
        <v>7449</v>
      </c>
      <c r="D859" s="387" t="s">
        <v>7466</v>
      </c>
      <c r="E859" s="387" t="s">
        <v>7467</v>
      </c>
    </row>
    <row r="860" spans="1:5">
      <c r="A860" s="387" t="s">
        <v>5803</v>
      </c>
      <c r="B860" s="387" t="str">
        <f t="shared" si="13"/>
        <v>…</v>
      </c>
      <c r="C860" s="387" t="s">
        <v>7449</v>
      </c>
      <c r="D860" s="387" t="s">
        <v>7468</v>
      </c>
      <c r="E860" s="387" t="s">
        <v>7469</v>
      </c>
    </row>
    <row r="861" spans="1:5">
      <c r="A861" s="387" t="s">
        <v>5803</v>
      </c>
      <c r="B861" s="387" t="str">
        <f t="shared" si="13"/>
        <v>…</v>
      </c>
      <c r="C861" s="387" t="s">
        <v>7449</v>
      </c>
      <c r="D861" s="387" t="s">
        <v>7470</v>
      </c>
      <c r="E861" s="387" t="s">
        <v>7471</v>
      </c>
    </row>
    <row r="862" spans="1:5">
      <c r="A862" s="387" t="s">
        <v>5803</v>
      </c>
      <c r="B862" s="387" t="str">
        <f t="shared" si="13"/>
        <v>…</v>
      </c>
      <c r="C862" s="387" t="s">
        <v>7449</v>
      </c>
      <c r="D862" s="387" t="s">
        <v>7472</v>
      </c>
      <c r="E862" s="387" t="s">
        <v>7473</v>
      </c>
    </row>
    <row r="863" spans="1:5">
      <c r="A863" s="387" t="s">
        <v>5803</v>
      </c>
      <c r="B863" s="387" t="str">
        <f t="shared" si="13"/>
        <v>…</v>
      </c>
      <c r="C863" s="387" t="s">
        <v>7449</v>
      </c>
      <c r="D863" s="387" t="s">
        <v>7474</v>
      </c>
      <c r="E863" s="387" t="s">
        <v>7475</v>
      </c>
    </row>
    <row r="864" spans="1:5">
      <c r="A864" s="387" t="s">
        <v>5803</v>
      </c>
      <c r="B864" s="387" t="str">
        <f t="shared" si="13"/>
        <v>…</v>
      </c>
      <c r="C864" s="387" t="s">
        <v>7449</v>
      </c>
      <c r="D864" s="387" t="s">
        <v>7476</v>
      </c>
      <c r="E864" s="387" t="s">
        <v>7477</v>
      </c>
    </row>
    <row r="865" spans="1:5">
      <c r="A865" s="387" t="s">
        <v>5803</v>
      </c>
      <c r="B865" s="387" t="str">
        <f t="shared" si="13"/>
        <v>…</v>
      </c>
      <c r="C865" s="387" t="s">
        <v>7449</v>
      </c>
      <c r="D865" s="387" t="s">
        <v>7478</v>
      </c>
      <c r="E865" s="387" t="s">
        <v>7479</v>
      </c>
    </row>
    <row r="866" spans="1:5">
      <c r="A866" s="387" t="s">
        <v>5803</v>
      </c>
      <c r="B866" s="387" t="str">
        <f t="shared" si="13"/>
        <v>…</v>
      </c>
      <c r="C866" s="387" t="s">
        <v>7449</v>
      </c>
      <c r="D866" s="387" t="s">
        <v>7480</v>
      </c>
      <c r="E866" s="387" t="s">
        <v>7481</v>
      </c>
    </row>
    <row r="867" spans="1:5">
      <c r="A867" s="387" t="s">
        <v>5803</v>
      </c>
      <c r="B867" s="387" t="str">
        <f t="shared" si="13"/>
        <v>…</v>
      </c>
      <c r="C867" s="387" t="s">
        <v>7449</v>
      </c>
      <c r="D867" s="387" t="s">
        <v>7482</v>
      </c>
      <c r="E867" s="387" t="s">
        <v>7483</v>
      </c>
    </row>
    <row r="868" spans="1:5">
      <c r="A868" s="387" t="s">
        <v>5803</v>
      </c>
      <c r="B868" s="387" t="str">
        <f t="shared" si="13"/>
        <v>…</v>
      </c>
      <c r="C868" s="387" t="s">
        <v>7449</v>
      </c>
      <c r="D868" s="387" t="s">
        <v>7449</v>
      </c>
      <c r="E868" s="387" t="s">
        <v>7484</v>
      </c>
    </row>
    <row r="869" spans="1:5">
      <c r="A869" s="387" t="s">
        <v>5803</v>
      </c>
      <c r="B869" s="387" t="str">
        <f t="shared" si="13"/>
        <v>…</v>
      </c>
      <c r="C869" s="387" t="s">
        <v>7449</v>
      </c>
      <c r="D869" s="387" t="s">
        <v>7485</v>
      </c>
      <c r="E869" s="387" t="s">
        <v>7486</v>
      </c>
    </row>
    <row r="870" spans="1:5">
      <c r="A870" s="387" t="s">
        <v>5803</v>
      </c>
      <c r="B870" s="387" t="str">
        <f t="shared" si="13"/>
        <v>…</v>
      </c>
      <c r="C870" s="387" t="s">
        <v>7449</v>
      </c>
      <c r="D870" s="387" t="s">
        <v>7487</v>
      </c>
      <c r="E870" s="387" t="s">
        <v>7488</v>
      </c>
    </row>
    <row r="871" spans="1:5">
      <c r="A871" s="387" t="s">
        <v>5803</v>
      </c>
      <c r="B871" s="387" t="str">
        <f t="shared" si="13"/>
        <v>…</v>
      </c>
      <c r="C871" s="387" t="s">
        <v>7449</v>
      </c>
      <c r="D871" s="387" t="s">
        <v>7489</v>
      </c>
      <c r="E871" s="387" t="s">
        <v>7490</v>
      </c>
    </row>
    <row r="872" spans="1:5">
      <c r="A872" s="387" t="s">
        <v>5803</v>
      </c>
      <c r="B872" s="387" t="str">
        <f t="shared" si="13"/>
        <v>lbf/ft3</v>
      </c>
      <c r="C872" s="387" t="s">
        <v>7491</v>
      </c>
      <c r="D872" s="387" t="s">
        <v>7492</v>
      </c>
      <c r="E872" s="387" t="s">
        <v>7493</v>
      </c>
    </row>
    <row r="873" spans="1:5">
      <c r="A873" s="387" t="s">
        <v>5803</v>
      </c>
      <c r="B873" s="387" t="str">
        <f t="shared" si="13"/>
        <v>…</v>
      </c>
      <c r="C873" s="387" t="s">
        <v>7491</v>
      </c>
      <c r="D873" s="387" t="s">
        <v>7494</v>
      </c>
      <c r="E873" s="387" t="s">
        <v>7495</v>
      </c>
    </row>
    <row r="874" spans="1:5">
      <c r="A874" s="387" t="s">
        <v>5803</v>
      </c>
      <c r="B874" s="387" t="str">
        <f t="shared" si="13"/>
        <v>…</v>
      </c>
      <c r="C874" s="387" t="s">
        <v>7491</v>
      </c>
      <c r="D874" s="387" t="s">
        <v>7491</v>
      </c>
      <c r="E874" s="387" t="s">
        <v>7496</v>
      </c>
    </row>
    <row r="875" spans="1:5">
      <c r="A875" s="387" t="s">
        <v>5803</v>
      </c>
      <c r="B875" s="387" t="str">
        <f t="shared" si="13"/>
        <v>N4/kg.m7</v>
      </c>
      <c r="C875" s="387" t="s">
        <v>7497</v>
      </c>
      <c r="D875" s="387" t="s">
        <v>7497</v>
      </c>
      <c r="E875" s="387" t="s">
        <v>7498</v>
      </c>
    </row>
    <row r="876" spans="1:5">
      <c r="A876" s="387" t="s">
        <v>5803</v>
      </c>
      <c r="B876" s="387" t="str">
        <f t="shared" si="13"/>
        <v>nAPI</v>
      </c>
      <c r="C876" s="387" t="s">
        <v>7499</v>
      </c>
      <c r="D876" s="387" t="s">
        <v>7499</v>
      </c>
      <c r="E876" s="387" t="s">
        <v>7500</v>
      </c>
    </row>
    <row r="877" spans="1:5">
      <c r="A877" s="387" t="s">
        <v>5803</v>
      </c>
      <c r="B877" s="387" t="str">
        <f t="shared" si="13"/>
        <v>O</v>
      </c>
      <c r="C877" s="387" t="s">
        <v>7501</v>
      </c>
      <c r="D877" s="387" t="s">
        <v>7501</v>
      </c>
      <c r="E877" s="387" t="s">
        <v>7502</v>
      </c>
    </row>
    <row r="878" spans="1:5">
      <c r="A878" s="387" t="s">
        <v>5803</v>
      </c>
      <c r="B878" s="387" t="str">
        <f t="shared" si="13"/>
        <v>Gohm</v>
      </c>
      <c r="C878" s="387" t="s">
        <v>7503</v>
      </c>
      <c r="D878" s="387" t="s">
        <v>7504</v>
      </c>
      <c r="E878" s="387" t="s">
        <v>7505</v>
      </c>
    </row>
    <row r="879" spans="1:5">
      <c r="A879" s="387" t="s">
        <v>5803</v>
      </c>
      <c r="B879" s="387" t="str">
        <f t="shared" si="13"/>
        <v>…</v>
      </c>
      <c r="C879" s="387" t="s">
        <v>7503</v>
      </c>
      <c r="D879" s="387" t="s">
        <v>7506</v>
      </c>
      <c r="E879" s="387" t="s">
        <v>7507</v>
      </c>
    </row>
    <row r="880" spans="1:5">
      <c r="A880" s="387" t="s">
        <v>5803</v>
      </c>
      <c r="B880" s="387" t="str">
        <f t="shared" si="13"/>
        <v>…</v>
      </c>
      <c r="C880" s="387" t="s">
        <v>7503</v>
      </c>
      <c r="D880" s="387" t="s">
        <v>7508</v>
      </c>
      <c r="E880" s="387" t="s">
        <v>7509</v>
      </c>
    </row>
    <row r="881" spans="1:5">
      <c r="A881" s="387" t="s">
        <v>5803</v>
      </c>
      <c r="B881" s="387" t="str">
        <f t="shared" si="13"/>
        <v>…</v>
      </c>
      <c r="C881" s="387" t="s">
        <v>7503</v>
      </c>
      <c r="D881" s="387" t="s">
        <v>7510</v>
      </c>
      <c r="E881" s="387" t="s">
        <v>7511</v>
      </c>
    </row>
    <row r="882" spans="1:5">
      <c r="A882" s="387" t="s">
        <v>5803</v>
      </c>
      <c r="B882" s="387" t="str">
        <f t="shared" si="13"/>
        <v>…</v>
      </c>
      <c r="C882" s="387" t="s">
        <v>7503</v>
      </c>
      <c r="D882" s="387" t="s">
        <v>7512</v>
      </c>
      <c r="E882" s="387" t="s">
        <v>7513</v>
      </c>
    </row>
    <row r="883" spans="1:5">
      <c r="A883" s="387" t="s">
        <v>5803</v>
      </c>
      <c r="B883" s="387" t="str">
        <f t="shared" si="13"/>
        <v>…</v>
      </c>
      <c r="C883" s="387" t="s">
        <v>7503</v>
      </c>
      <c r="D883" s="387" t="s">
        <v>7503</v>
      </c>
      <c r="E883" s="387" t="s">
        <v>7503</v>
      </c>
    </row>
    <row r="884" spans="1:5">
      <c r="A884" s="387" t="s">
        <v>5803</v>
      </c>
      <c r="B884" s="387" t="str">
        <f t="shared" si="13"/>
        <v>…</v>
      </c>
      <c r="C884" s="387" t="s">
        <v>7503</v>
      </c>
      <c r="D884" s="387" t="s">
        <v>7514</v>
      </c>
      <c r="E884" s="387" t="s">
        <v>7515</v>
      </c>
    </row>
    <row r="885" spans="1:5">
      <c r="A885" s="387" t="s">
        <v>5803</v>
      </c>
      <c r="B885" s="387" t="str">
        <f t="shared" si="13"/>
        <v>…</v>
      </c>
      <c r="C885" s="387" t="s">
        <v>7503</v>
      </c>
      <c r="D885" s="387" t="s">
        <v>7516</v>
      </c>
      <c r="E885" s="387" t="s">
        <v>7517</v>
      </c>
    </row>
    <row r="886" spans="1:5">
      <c r="A886" s="387" t="s">
        <v>5803</v>
      </c>
      <c r="B886" s="387" t="str">
        <f t="shared" si="13"/>
        <v>kohm.m</v>
      </c>
      <c r="C886" s="387" t="s">
        <v>7518</v>
      </c>
      <c r="D886" s="387" t="s">
        <v>7519</v>
      </c>
      <c r="E886" s="387" t="s">
        <v>7520</v>
      </c>
    </row>
    <row r="887" spans="1:5">
      <c r="A887" s="387" t="s">
        <v>5803</v>
      </c>
      <c r="B887" s="387" t="str">
        <f t="shared" si="13"/>
        <v>…</v>
      </c>
      <c r="C887" s="387" t="s">
        <v>7518</v>
      </c>
      <c r="D887" s="387" t="s">
        <v>7521</v>
      </c>
      <c r="E887" s="387" t="s">
        <v>7522</v>
      </c>
    </row>
    <row r="888" spans="1:5">
      <c r="A888" s="387" t="s">
        <v>5803</v>
      </c>
      <c r="B888" s="387" t="str">
        <f t="shared" si="13"/>
        <v>…</v>
      </c>
      <c r="C888" s="387" t="s">
        <v>7518</v>
      </c>
      <c r="D888" s="387" t="s">
        <v>7518</v>
      </c>
      <c r="E888" s="387" t="s">
        <v>7523</v>
      </c>
    </row>
    <row r="889" spans="1:5">
      <c r="A889" s="387" t="s">
        <v>5803</v>
      </c>
      <c r="B889" s="387" t="str">
        <f t="shared" si="13"/>
        <v>ohm/m</v>
      </c>
      <c r="C889" s="387" t="s">
        <v>7524</v>
      </c>
      <c r="D889" s="387" t="s">
        <v>7524</v>
      </c>
      <c r="E889" s="387" t="s">
        <v>7525</v>
      </c>
    </row>
    <row r="890" spans="1:5">
      <c r="A890" s="387" t="s">
        <v>5803</v>
      </c>
      <c r="B890" s="387" t="str">
        <f t="shared" si="13"/>
        <v>…</v>
      </c>
      <c r="C890" s="387" t="s">
        <v>7524</v>
      </c>
      <c r="D890" s="387" t="s">
        <v>7526</v>
      </c>
      <c r="E890" s="387" t="s">
        <v>7527</v>
      </c>
    </row>
    <row r="891" spans="1:5">
      <c r="A891" s="387" t="s">
        <v>5803</v>
      </c>
      <c r="B891" s="387" t="str">
        <f t="shared" si="13"/>
        <v>…</v>
      </c>
      <c r="C891" s="387" t="s">
        <v>7524</v>
      </c>
      <c r="D891" s="387" t="s">
        <v>7528</v>
      </c>
      <c r="E891" s="387" t="s">
        <v>7529</v>
      </c>
    </row>
    <row r="892" spans="1:5">
      <c r="A892" s="387" t="s">
        <v>5803</v>
      </c>
      <c r="B892" s="387" t="str">
        <f t="shared" si="13"/>
        <v>at</v>
      </c>
      <c r="C892" s="387" t="s">
        <v>2394</v>
      </c>
      <c r="D892" s="387" t="s">
        <v>7530</v>
      </c>
      <c r="E892" s="387" t="s">
        <v>7531</v>
      </c>
    </row>
    <row r="893" spans="1:5">
      <c r="A893" s="387" t="s">
        <v>5803</v>
      </c>
      <c r="B893" s="387" t="str">
        <f t="shared" si="13"/>
        <v>…</v>
      </c>
      <c r="C893" s="387" t="s">
        <v>2394</v>
      </c>
      <c r="D893" s="387" t="s">
        <v>7532</v>
      </c>
      <c r="E893" s="387" t="s">
        <v>7533</v>
      </c>
    </row>
    <row r="894" spans="1:5">
      <c r="A894" s="387" t="s">
        <v>5803</v>
      </c>
      <c r="B894" s="387" t="str">
        <f t="shared" si="13"/>
        <v>…</v>
      </c>
      <c r="C894" s="387" t="s">
        <v>2394</v>
      </c>
      <c r="D894" s="387" t="s">
        <v>7534</v>
      </c>
      <c r="E894" s="387" t="s">
        <v>7534</v>
      </c>
    </row>
    <row r="895" spans="1:5">
      <c r="A895" s="387" t="s">
        <v>5803</v>
      </c>
      <c r="B895" s="387" t="str">
        <f t="shared" si="13"/>
        <v>…</v>
      </c>
      <c r="C895" s="387" t="s">
        <v>2394</v>
      </c>
      <c r="D895" s="387" t="s">
        <v>7535</v>
      </c>
      <c r="E895" s="387" t="s">
        <v>7536</v>
      </c>
    </row>
    <row r="896" spans="1:5">
      <c r="A896" s="387" t="s">
        <v>5803</v>
      </c>
      <c r="B896" s="387" t="str">
        <f t="shared" si="13"/>
        <v>…</v>
      </c>
      <c r="C896" s="387" t="s">
        <v>2394</v>
      </c>
      <c r="D896" s="387" t="s">
        <v>7537</v>
      </c>
      <c r="E896" s="387" t="s">
        <v>7538</v>
      </c>
    </row>
    <row r="897" spans="1:5">
      <c r="A897" s="387" t="s">
        <v>5803</v>
      </c>
      <c r="B897" s="387" t="str">
        <f t="shared" si="13"/>
        <v>…</v>
      </c>
      <c r="C897" s="387" t="s">
        <v>2394</v>
      </c>
      <c r="D897" s="387" t="s">
        <v>7539</v>
      </c>
      <c r="E897" s="387" t="s">
        <v>7540</v>
      </c>
    </row>
    <row r="898" spans="1:5">
      <c r="A898" s="387" t="s">
        <v>5803</v>
      </c>
      <c r="B898" s="387" t="str">
        <f t="shared" si="13"/>
        <v>…</v>
      </c>
      <c r="C898" s="387" t="s">
        <v>2394</v>
      </c>
      <c r="D898" s="387" t="s">
        <v>7541</v>
      </c>
      <c r="E898" s="387" t="s">
        <v>7542</v>
      </c>
    </row>
    <row r="899" spans="1:5">
      <c r="A899" s="387" t="s">
        <v>5803</v>
      </c>
      <c r="B899" s="387" t="str">
        <f t="shared" si="13"/>
        <v>…</v>
      </c>
      <c r="C899" s="387" t="s">
        <v>2394</v>
      </c>
      <c r="D899" s="387" t="s">
        <v>7543</v>
      </c>
      <c r="E899" s="387" t="s">
        <v>7544</v>
      </c>
    </row>
    <row r="900" spans="1:5">
      <c r="A900" s="387" t="s">
        <v>5803</v>
      </c>
      <c r="B900" s="387" t="str">
        <f t="shared" si="13"/>
        <v>…</v>
      </c>
      <c r="C900" s="387" t="s">
        <v>2394</v>
      </c>
      <c r="D900" s="387" t="s">
        <v>7545</v>
      </c>
      <c r="E900" s="387" t="s">
        <v>7546</v>
      </c>
    </row>
    <row r="901" spans="1:5">
      <c r="A901" s="387" t="s">
        <v>5803</v>
      </c>
      <c r="B901" s="387" t="str">
        <f t="shared" si="13"/>
        <v>…</v>
      </c>
      <c r="C901" s="387" t="s">
        <v>2394</v>
      </c>
      <c r="D901" s="387" t="s">
        <v>1390</v>
      </c>
      <c r="E901" s="387" t="s">
        <v>7547</v>
      </c>
    </row>
    <row r="902" spans="1:5">
      <c r="A902" s="387" t="s">
        <v>5803</v>
      </c>
      <c r="B902" s="387" t="str">
        <f t="shared" ref="B902:B965" si="14">IF(EXACT(C902,C901),"…",D902)</f>
        <v>…</v>
      </c>
      <c r="C902" s="387" t="s">
        <v>2394</v>
      </c>
      <c r="D902" s="387" t="s">
        <v>7548</v>
      </c>
      <c r="E902" s="387" t="s">
        <v>7549</v>
      </c>
    </row>
    <row r="903" spans="1:5">
      <c r="A903" s="387" t="s">
        <v>5803</v>
      </c>
      <c r="B903" s="387" t="str">
        <f t="shared" si="14"/>
        <v>…</v>
      </c>
      <c r="C903" s="387" t="s">
        <v>2394</v>
      </c>
      <c r="D903" s="387" t="s">
        <v>7550</v>
      </c>
      <c r="E903" s="387" t="s">
        <v>7551</v>
      </c>
    </row>
    <row r="904" spans="1:5">
      <c r="A904" s="387" t="s">
        <v>5803</v>
      </c>
      <c r="B904" s="387" t="str">
        <f t="shared" si="14"/>
        <v>…</v>
      </c>
      <c r="C904" s="387" t="s">
        <v>2394</v>
      </c>
      <c r="D904" s="387" t="s">
        <v>7552</v>
      </c>
      <c r="E904" s="387" t="s">
        <v>7553</v>
      </c>
    </row>
    <row r="905" spans="1:5">
      <c r="A905" s="387" t="s">
        <v>5803</v>
      </c>
      <c r="B905" s="387" t="str">
        <f t="shared" si="14"/>
        <v>…</v>
      </c>
      <c r="C905" s="387" t="s">
        <v>2394</v>
      </c>
      <c r="D905" s="387" t="s">
        <v>7554</v>
      </c>
      <c r="E905" s="387" t="s">
        <v>7555</v>
      </c>
    </row>
    <row r="906" spans="1:5">
      <c r="A906" s="387" t="s">
        <v>5803</v>
      </c>
      <c r="B906" s="387" t="str">
        <f t="shared" si="14"/>
        <v>…</v>
      </c>
      <c r="C906" s="387" t="s">
        <v>2394</v>
      </c>
      <c r="D906" s="387" t="s">
        <v>7556</v>
      </c>
      <c r="E906" s="387" t="s">
        <v>7557</v>
      </c>
    </row>
    <row r="907" spans="1:5">
      <c r="A907" s="387" t="s">
        <v>5803</v>
      </c>
      <c r="B907" s="387" t="str">
        <f t="shared" si="14"/>
        <v>…</v>
      </c>
      <c r="C907" s="387" t="s">
        <v>2394</v>
      </c>
      <c r="D907" s="387" t="s">
        <v>3272</v>
      </c>
      <c r="E907" s="387" t="s">
        <v>7558</v>
      </c>
    </row>
    <row r="908" spans="1:5">
      <c r="A908" s="387" t="s">
        <v>5803</v>
      </c>
      <c r="B908" s="387" t="str">
        <f t="shared" si="14"/>
        <v>…</v>
      </c>
      <c r="C908" s="387" t="s">
        <v>2394</v>
      </c>
      <c r="D908" s="387" t="s">
        <v>7559</v>
      </c>
      <c r="E908" s="387" t="s">
        <v>7560</v>
      </c>
    </row>
    <row r="909" spans="1:5">
      <c r="A909" s="387" t="s">
        <v>5803</v>
      </c>
      <c r="B909" s="387" t="str">
        <f t="shared" si="14"/>
        <v>…</v>
      </c>
      <c r="C909" s="387" t="s">
        <v>2394</v>
      </c>
      <c r="D909" s="387" t="s">
        <v>7561</v>
      </c>
      <c r="E909" s="387" t="s">
        <v>7562</v>
      </c>
    </row>
    <row r="910" spans="1:5">
      <c r="A910" s="387" t="s">
        <v>5803</v>
      </c>
      <c r="B910" s="387" t="str">
        <f t="shared" si="14"/>
        <v>…</v>
      </c>
      <c r="C910" s="387" t="s">
        <v>2394</v>
      </c>
      <c r="D910" s="387" t="s">
        <v>7563</v>
      </c>
      <c r="E910" s="387" t="s">
        <v>7564</v>
      </c>
    </row>
    <row r="911" spans="1:5">
      <c r="A911" s="387" t="s">
        <v>5803</v>
      </c>
      <c r="B911" s="387" t="str">
        <f t="shared" si="14"/>
        <v>…</v>
      </c>
      <c r="C911" s="387" t="s">
        <v>2394</v>
      </c>
      <c r="D911" s="387" t="s">
        <v>7565</v>
      </c>
      <c r="E911" s="387" t="s">
        <v>7566</v>
      </c>
    </row>
    <row r="912" spans="1:5">
      <c r="A912" s="387" t="s">
        <v>5803</v>
      </c>
      <c r="B912" s="387" t="str">
        <f t="shared" si="14"/>
        <v>…</v>
      </c>
      <c r="C912" s="387" t="s">
        <v>2394</v>
      </c>
      <c r="D912" s="387" t="s">
        <v>2394</v>
      </c>
      <c r="E912" s="387" t="s">
        <v>7567</v>
      </c>
    </row>
    <row r="913" spans="1:5">
      <c r="A913" s="387" t="s">
        <v>5803</v>
      </c>
      <c r="B913" s="387" t="str">
        <f t="shared" si="14"/>
        <v>…</v>
      </c>
      <c r="C913" s="387" t="s">
        <v>2394</v>
      </c>
      <c r="D913" s="387" t="s">
        <v>7568</v>
      </c>
      <c r="E913" s="387" t="s">
        <v>7569</v>
      </c>
    </row>
    <row r="914" spans="1:5">
      <c r="A914" s="387" t="s">
        <v>5803</v>
      </c>
      <c r="B914" s="387" t="str">
        <f t="shared" si="14"/>
        <v>…</v>
      </c>
      <c r="C914" s="387" t="s">
        <v>2394</v>
      </c>
      <c r="D914" s="387" t="s">
        <v>7570</v>
      </c>
      <c r="E914" s="387" t="s">
        <v>7571</v>
      </c>
    </row>
    <row r="915" spans="1:5">
      <c r="A915" s="387" t="s">
        <v>5803</v>
      </c>
      <c r="B915" s="387" t="str">
        <f t="shared" si="14"/>
        <v>…</v>
      </c>
      <c r="C915" s="387" t="s">
        <v>2394</v>
      </c>
      <c r="D915" s="387" t="s">
        <v>594</v>
      </c>
      <c r="E915" s="387" t="s">
        <v>7572</v>
      </c>
    </row>
    <row r="916" spans="1:5">
      <c r="A916" s="387" t="s">
        <v>5803</v>
      </c>
      <c r="B916" s="387" t="str">
        <f t="shared" si="14"/>
        <v>…</v>
      </c>
      <c r="C916" s="387" t="s">
        <v>2394</v>
      </c>
      <c r="D916" s="387" t="s">
        <v>7573</v>
      </c>
      <c r="E916" s="387" t="s">
        <v>7574</v>
      </c>
    </row>
    <row r="917" spans="1:5">
      <c r="A917" s="387" t="s">
        <v>5803</v>
      </c>
      <c r="B917" s="387" t="str">
        <f t="shared" si="14"/>
        <v>…</v>
      </c>
      <c r="C917" s="387" t="s">
        <v>2394</v>
      </c>
      <c r="D917" s="387" t="s">
        <v>7575</v>
      </c>
      <c r="E917" s="387" t="s">
        <v>7576</v>
      </c>
    </row>
    <row r="918" spans="1:5">
      <c r="A918" s="387" t="s">
        <v>5803</v>
      </c>
      <c r="B918" s="387" t="str">
        <f t="shared" si="14"/>
        <v>…</v>
      </c>
      <c r="C918" s="387" t="s">
        <v>2394</v>
      </c>
      <c r="D918" s="387" t="s">
        <v>7577</v>
      </c>
      <c r="E918" s="387" t="s">
        <v>7578</v>
      </c>
    </row>
    <row r="919" spans="1:5">
      <c r="A919" s="387" t="s">
        <v>5803</v>
      </c>
      <c r="B919" s="387" t="str">
        <f t="shared" si="14"/>
        <v>…</v>
      </c>
      <c r="C919" s="387" t="s">
        <v>2394</v>
      </c>
      <c r="D919" s="387" t="s">
        <v>7579</v>
      </c>
      <c r="E919" s="387" t="s">
        <v>7580</v>
      </c>
    </row>
    <row r="920" spans="1:5">
      <c r="A920" s="387" t="s">
        <v>5803</v>
      </c>
      <c r="B920" s="387" t="str">
        <f t="shared" si="14"/>
        <v>…</v>
      </c>
      <c r="C920" s="387" t="s">
        <v>2394</v>
      </c>
      <c r="D920" s="387" t="s">
        <v>7581</v>
      </c>
      <c r="E920" s="387" t="s">
        <v>7582</v>
      </c>
    </row>
    <row r="921" spans="1:5">
      <c r="A921" s="387" t="s">
        <v>5803</v>
      </c>
      <c r="B921" s="387" t="str">
        <f t="shared" si="14"/>
        <v>…</v>
      </c>
      <c r="C921" s="387" t="s">
        <v>2394</v>
      </c>
      <c r="D921" s="387" t="s">
        <v>7583</v>
      </c>
      <c r="E921" s="387" t="s">
        <v>7583</v>
      </c>
    </row>
    <row r="922" spans="1:5">
      <c r="A922" s="387" t="s">
        <v>5803</v>
      </c>
      <c r="B922" s="387" t="str">
        <f t="shared" si="14"/>
        <v>…</v>
      </c>
      <c r="C922" s="387" t="s">
        <v>2394</v>
      </c>
      <c r="D922" s="387" t="s">
        <v>7584</v>
      </c>
      <c r="E922" s="387" t="s">
        <v>7585</v>
      </c>
    </row>
    <row r="923" spans="1:5">
      <c r="A923" s="387" t="s">
        <v>5803</v>
      </c>
      <c r="B923" s="387" t="str">
        <f t="shared" si="14"/>
        <v>…</v>
      </c>
      <c r="C923" s="387" t="s">
        <v>2394</v>
      </c>
      <c r="D923" s="387" t="s">
        <v>7586</v>
      </c>
      <c r="E923" s="387" t="s">
        <v>7587</v>
      </c>
    </row>
    <row r="924" spans="1:5">
      <c r="A924" s="387" t="s">
        <v>5803</v>
      </c>
      <c r="B924" s="387" t="str">
        <f t="shared" si="14"/>
        <v>…</v>
      </c>
      <c r="C924" s="387" t="s">
        <v>2394</v>
      </c>
      <c r="D924" s="387" t="s">
        <v>7588</v>
      </c>
      <c r="E924" s="387" t="s">
        <v>7589</v>
      </c>
    </row>
    <row r="925" spans="1:5">
      <c r="A925" s="387" t="s">
        <v>5803</v>
      </c>
      <c r="B925" s="387" t="str">
        <f t="shared" si="14"/>
        <v>cP</v>
      </c>
      <c r="C925" s="387" t="s">
        <v>7590</v>
      </c>
      <c r="D925" s="387" t="s">
        <v>2390</v>
      </c>
      <c r="E925" s="387" t="s">
        <v>7591</v>
      </c>
    </row>
    <row r="926" spans="1:5">
      <c r="A926" s="387" t="s">
        <v>5803</v>
      </c>
      <c r="B926" s="387" t="str">
        <f t="shared" si="14"/>
        <v>…</v>
      </c>
      <c r="C926" s="387" t="s">
        <v>7590</v>
      </c>
      <c r="D926" s="387" t="s">
        <v>7592</v>
      </c>
      <c r="E926" s="387" t="s">
        <v>7593</v>
      </c>
    </row>
    <row r="927" spans="1:5">
      <c r="A927" s="387" t="s">
        <v>5803</v>
      </c>
      <c r="B927" s="387" t="str">
        <f t="shared" si="14"/>
        <v>…</v>
      </c>
      <c r="C927" s="387" t="s">
        <v>7590</v>
      </c>
      <c r="D927" s="387" t="s">
        <v>7594</v>
      </c>
      <c r="E927" s="387" t="s">
        <v>7595</v>
      </c>
    </row>
    <row r="928" spans="1:5">
      <c r="A928" s="387" t="s">
        <v>5803</v>
      </c>
      <c r="B928" s="387" t="str">
        <f t="shared" si="14"/>
        <v>…</v>
      </c>
      <c r="C928" s="387" t="s">
        <v>7590</v>
      </c>
      <c r="D928" s="387" t="s">
        <v>7596</v>
      </c>
      <c r="E928" s="387" t="s">
        <v>7597</v>
      </c>
    </row>
    <row r="929" spans="1:5">
      <c r="A929" s="387" t="s">
        <v>5803</v>
      </c>
      <c r="B929" s="387" t="str">
        <f t="shared" si="14"/>
        <v>…</v>
      </c>
      <c r="C929" s="387" t="s">
        <v>7590</v>
      </c>
      <c r="D929" s="387" t="s">
        <v>7598</v>
      </c>
      <c r="E929" s="387" t="s">
        <v>7599</v>
      </c>
    </row>
    <row r="930" spans="1:5">
      <c r="A930" s="387" t="s">
        <v>5803</v>
      </c>
      <c r="B930" s="387" t="str">
        <f t="shared" si="14"/>
        <v>…</v>
      </c>
      <c r="C930" s="387" t="s">
        <v>7590</v>
      </c>
      <c r="D930" s="387" t="s">
        <v>7600</v>
      </c>
      <c r="E930" s="387" t="s">
        <v>7601</v>
      </c>
    </row>
    <row r="931" spans="1:5">
      <c r="A931" s="387" t="s">
        <v>5803</v>
      </c>
      <c r="B931" s="387" t="str">
        <f t="shared" si="14"/>
        <v>…</v>
      </c>
      <c r="C931" s="387" t="s">
        <v>7590</v>
      </c>
      <c r="D931" s="387" t="s">
        <v>7602</v>
      </c>
      <c r="E931" s="387" t="s">
        <v>7603</v>
      </c>
    </row>
    <row r="932" spans="1:5">
      <c r="A932" s="387" t="s">
        <v>5803</v>
      </c>
      <c r="B932" s="387" t="str">
        <f t="shared" si="14"/>
        <v>…</v>
      </c>
      <c r="C932" s="387" t="s">
        <v>7590</v>
      </c>
      <c r="D932" s="387" t="s">
        <v>7604</v>
      </c>
      <c r="E932" s="387" t="s">
        <v>7605</v>
      </c>
    </row>
    <row r="933" spans="1:5">
      <c r="A933" s="387" t="s">
        <v>5803</v>
      </c>
      <c r="B933" s="387" t="str">
        <f t="shared" si="14"/>
        <v>…</v>
      </c>
      <c r="C933" s="387" t="s">
        <v>7590</v>
      </c>
      <c r="D933" s="387" t="s">
        <v>7606</v>
      </c>
      <c r="E933" s="387" t="s">
        <v>7607</v>
      </c>
    </row>
    <row r="934" spans="1:5">
      <c r="A934" s="387" t="s">
        <v>5803</v>
      </c>
      <c r="B934" s="387" t="str">
        <f t="shared" si="14"/>
        <v>…</v>
      </c>
      <c r="C934" s="387" t="s">
        <v>7590</v>
      </c>
      <c r="D934" s="387" t="s">
        <v>7608</v>
      </c>
      <c r="E934" s="387" t="s">
        <v>7609</v>
      </c>
    </row>
    <row r="935" spans="1:5">
      <c r="A935" s="387" t="s">
        <v>5803</v>
      </c>
      <c r="B935" s="387" t="str">
        <f t="shared" si="14"/>
        <v>…</v>
      </c>
      <c r="C935" s="387" t="s">
        <v>7590</v>
      </c>
      <c r="D935" s="387" t="s">
        <v>7610</v>
      </c>
      <c r="E935" s="387" t="s">
        <v>7611</v>
      </c>
    </row>
    <row r="936" spans="1:5">
      <c r="A936" s="387" t="s">
        <v>5803</v>
      </c>
      <c r="B936" s="387" t="str">
        <f t="shared" si="14"/>
        <v>…</v>
      </c>
      <c r="C936" s="387" t="s">
        <v>7590</v>
      </c>
      <c r="D936" s="387" t="s">
        <v>7612</v>
      </c>
      <c r="E936" s="387" t="s">
        <v>7613</v>
      </c>
    </row>
    <row r="937" spans="1:5">
      <c r="A937" s="387" t="s">
        <v>5803</v>
      </c>
      <c r="B937" s="387" t="str">
        <f t="shared" si="14"/>
        <v>…</v>
      </c>
      <c r="C937" s="387" t="s">
        <v>7590</v>
      </c>
      <c r="D937" s="387" t="s">
        <v>2366</v>
      </c>
      <c r="E937" s="387" t="s">
        <v>7614</v>
      </c>
    </row>
    <row r="938" spans="1:5">
      <c r="A938" s="387" t="s">
        <v>5803</v>
      </c>
      <c r="B938" s="387" t="str">
        <f t="shared" si="14"/>
        <v>…</v>
      </c>
      <c r="C938" s="387" t="s">
        <v>7590</v>
      </c>
      <c r="D938" s="387" t="s">
        <v>7590</v>
      </c>
      <c r="E938" s="387" t="s">
        <v>7615</v>
      </c>
    </row>
    <row r="939" spans="1:5">
      <c r="A939" s="387" t="s">
        <v>5803</v>
      </c>
      <c r="B939" s="387" t="str">
        <f t="shared" si="14"/>
        <v>…</v>
      </c>
      <c r="C939" s="387" t="s">
        <v>7590</v>
      </c>
      <c r="D939" s="387" t="s">
        <v>7616</v>
      </c>
      <c r="E939" s="387" t="s">
        <v>7617</v>
      </c>
    </row>
    <row r="940" spans="1:5">
      <c r="A940" s="387" t="s">
        <v>5803</v>
      </c>
      <c r="B940" s="387" t="str">
        <f t="shared" si="14"/>
        <v>Pa.s/m3</v>
      </c>
      <c r="C940" s="387" t="s">
        <v>7618</v>
      </c>
      <c r="D940" s="387" t="s">
        <v>7618</v>
      </c>
      <c r="E940" s="387" t="s">
        <v>7619</v>
      </c>
    </row>
    <row r="941" spans="1:5">
      <c r="A941" s="387" t="s">
        <v>5803</v>
      </c>
      <c r="B941" s="387" t="str">
        <f t="shared" si="14"/>
        <v>…</v>
      </c>
      <c r="C941" s="387" t="s">
        <v>7618</v>
      </c>
      <c r="D941" s="387" t="s">
        <v>7620</v>
      </c>
      <c r="E941" s="387" t="s">
        <v>7621</v>
      </c>
    </row>
    <row r="942" spans="1:5">
      <c r="A942" s="387" t="s">
        <v>5803</v>
      </c>
      <c r="B942" s="387" t="str">
        <f t="shared" si="14"/>
        <v>Pa.s/m6</v>
      </c>
      <c r="C942" s="387" t="s">
        <v>7622</v>
      </c>
      <c r="D942" s="387" t="s">
        <v>7622</v>
      </c>
      <c r="E942" s="387" t="s">
        <v>7623</v>
      </c>
    </row>
    <row r="943" spans="1:5">
      <c r="A943" s="387" t="s">
        <v>5803</v>
      </c>
      <c r="B943" s="387" t="str">
        <f t="shared" si="14"/>
        <v>…</v>
      </c>
      <c r="C943" s="387" t="s">
        <v>7622</v>
      </c>
      <c r="D943" s="387" t="s">
        <v>7624</v>
      </c>
      <c r="E943" s="387" t="s">
        <v>7625</v>
      </c>
    </row>
    <row r="944" spans="1:5">
      <c r="A944" s="387" t="s">
        <v>5803</v>
      </c>
      <c r="B944" s="387" t="str">
        <f t="shared" si="14"/>
        <v>…</v>
      </c>
      <c r="C944" s="387" t="s">
        <v>7622</v>
      </c>
      <c r="D944" s="387" t="s">
        <v>7626</v>
      </c>
      <c r="E944" s="387" t="s">
        <v>7625</v>
      </c>
    </row>
    <row r="945" spans="1:5">
      <c r="A945" s="387" t="s">
        <v>5803</v>
      </c>
      <c r="B945" s="387" t="str">
        <f t="shared" si="14"/>
        <v>atm/ft</v>
      </c>
      <c r="C945" s="387" t="s">
        <v>7627</v>
      </c>
      <c r="D945" s="387" t="s">
        <v>7628</v>
      </c>
      <c r="E945" s="387" t="s">
        <v>7629</v>
      </c>
    </row>
    <row r="946" spans="1:5">
      <c r="A946" s="387" t="s">
        <v>5803</v>
      </c>
      <c r="B946" s="387" t="str">
        <f t="shared" si="14"/>
        <v>…</v>
      </c>
      <c r="C946" s="387" t="s">
        <v>7627</v>
      </c>
      <c r="D946" s="387" t="s">
        <v>7630</v>
      </c>
      <c r="E946" s="387" t="s">
        <v>7631</v>
      </c>
    </row>
    <row r="947" spans="1:5">
      <c r="A947" s="387" t="s">
        <v>5803</v>
      </c>
      <c r="B947" s="387" t="str">
        <f t="shared" si="14"/>
        <v>…</v>
      </c>
      <c r="C947" s="387" t="s">
        <v>7627</v>
      </c>
      <c r="D947" s="387" t="s">
        <v>7632</v>
      </c>
      <c r="E947" s="387" t="s">
        <v>7633</v>
      </c>
    </row>
    <row r="948" spans="1:5">
      <c r="A948" s="387" t="s">
        <v>5803</v>
      </c>
      <c r="B948" s="387" t="str">
        <f t="shared" si="14"/>
        <v>…</v>
      </c>
      <c r="C948" s="387" t="s">
        <v>7627</v>
      </c>
      <c r="D948" s="387" t="s">
        <v>7634</v>
      </c>
      <c r="E948" s="387" t="s">
        <v>7635</v>
      </c>
    </row>
    <row r="949" spans="1:5">
      <c r="A949" s="387" t="s">
        <v>5803</v>
      </c>
      <c r="B949" s="387" t="str">
        <f t="shared" si="14"/>
        <v>…</v>
      </c>
      <c r="C949" s="387" t="s">
        <v>7627</v>
      </c>
      <c r="D949" s="387" t="s">
        <v>7636</v>
      </c>
      <c r="E949" s="387" t="s">
        <v>7637</v>
      </c>
    </row>
    <row r="950" spans="1:5">
      <c r="A950" s="387" t="s">
        <v>5803</v>
      </c>
      <c r="B950" s="387" t="str">
        <f t="shared" si="14"/>
        <v>…</v>
      </c>
      <c r="C950" s="387" t="s">
        <v>7627</v>
      </c>
      <c r="D950" s="387" t="s">
        <v>7638</v>
      </c>
      <c r="E950" s="387" t="s">
        <v>7639</v>
      </c>
    </row>
    <row r="951" spans="1:5">
      <c r="A951" s="387" t="s">
        <v>5803</v>
      </c>
      <c r="B951" s="387" t="str">
        <f t="shared" si="14"/>
        <v>…</v>
      </c>
      <c r="C951" s="387" t="s">
        <v>7627</v>
      </c>
      <c r="D951" s="387" t="s">
        <v>7640</v>
      </c>
      <c r="E951" s="387" t="s">
        <v>7641</v>
      </c>
    </row>
    <row r="952" spans="1:5">
      <c r="A952" s="387" t="s">
        <v>5803</v>
      </c>
      <c r="B952" s="387" t="str">
        <f t="shared" si="14"/>
        <v>…</v>
      </c>
      <c r="C952" s="387" t="s">
        <v>7627</v>
      </c>
      <c r="D952" s="387" t="s">
        <v>7642</v>
      </c>
      <c r="E952" s="387" t="s">
        <v>7643</v>
      </c>
    </row>
    <row r="953" spans="1:5">
      <c r="A953" s="387" t="s">
        <v>5803</v>
      </c>
      <c r="B953" s="387" t="str">
        <f t="shared" si="14"/>
        <v>…</v>
      </c>
      <c r="C953" s="387" t="s">
        <v>7627</v>
      </c>
      <c r="D953" s="387" t="s">
        <v>7644</v>
      </c>
      <c r="E953" s="387" t="s">
        <v>7645</v>
      </c>
    </row>
    <row r="954" spans="1:5">
      <c r="A954" s="387" t="s">
        <v>5803</v>
      </c>
      <c r="B954" s="387" t="str">
        <f t="shared" si="14"/>
        <v>…</v>
      </c>
      <c r="C954" s="387" t="s">
        <v>7627</v>
      </c>
      <c r="D954" s="387" t="s">
        <v>7627</v>
      </c>
      <c r="E954" s="387" t="s">
        <v>7646</v>
      </c>
    </row>
    <row r="955" spans="1:5">
      <c r="A955" s="387" t="s">
        <v>5803</v>
      </c>
      <c r="B955" s="387" t="str">
        <f t="shared" si="14"/>
        <v>…</v>
      </c>
      <c r="C955" s="387" t="s">
        <v>7627</v>
      </c>
      <c r="D955" s="387" t="s">
        <v>7647</v>
      </c>
      <c r="E955" s="387" t="s">
        <v>7648</v>
      </c>
    </row>
    <row r="956" spans="1:5">
      <c r="A956" s="387" t="s">
        <v>5803</v>
      </c>
      <c r="B956" s="387" t="str">
        <f t="shared" si="14"/>
        <v>…</v>
      </c>
      <c r="C956" s="387" t="s">
        <v>7627</v>
      </c>
      <c r="D956" s="387" t="s">
        <v>7649</v>
      </c>
      <c r="E956" s="387" t="s">
        <v>7650</v>
      </c>
    </row>
    <row r="957" spans="1:5">
      <c r="A957" s="387" t="s">
        <v>5803</v>
      </c>
      <c r="B957" s="387" t="str">
        <f t="shared" si="14"/>
        <v>…</v>
      </c>
      <c r="C957" s="387" t="s">
        <v>7627</v>
      </c>
      <c r="D957" s="387" t="s">
        <v>7651</v>
      </c>
      <c r="E957" s="387" t="s">
        <v>7652</v>
      </c>
    </row>
    <row r="958" spans="1:5">
      <c r="A958" s="387" t="s">
        <v>5803</v>
      </c>
      <c r="B958" s="387" t="str">
        <f t="shared" si="14"/>
        <v>…</v>
      </c>
      <c r="C958" s="387" t="s">
        <v>7627</v>
      </c>
      <c r="D958" s="387" t="s">
        <v>7653</v>
      </c>
      <c r="E958" s="387" t="s">
        <v>7654</v>
      </c>
    </row>
    <row r="959" spans="1:5">
      <c r="A959" s="387" t="s">
        <v>5803</v>
      </c>
      <c r="B959" s="387" t="str">
        <f t="shared" si="14"/>
        <v>Pa/m3</v>
      </c>
      <c r="C959" s="387" t="s">
        <v>7655</v>
      </c>
      <c r="D959" s="387" t="s">
        <v>7655</v>
      </c>
      <c r="E959" s="387" t="s">
        <v>7656</v>
      </c>
    </row>
    <row r="960" spans="1:5">
      <c r="A960" s="387" t="s">
        <v>5803</v>
      </c>
      <c r="B960" s="387" t="str">
        <f t="shared" si="14"/>
        <v>…</v>
      </c>
      <c r="C960" s="387" t="s">
        <v>7655</v>
      </c>
      <c r="D960" s="387" t="s">
        <v>7657</v>
      </c>
      <c r="E960" s="387" t="s">
        <v>7658</v>
      </c>
    </row>
    <row r="961" spans="1:5">
      <c r="A961" s="387" t="s">
        <v>5803</v>
      </c>
      <c r="B961" s="387" t="str">
        <f t="shared" si="14"/>
        <v>…</v>
      </c>
      <c r="C961" s="387" t="s">
        <v>7655</v>
      </c>
      <c r="D961" s="387" t="s">
        <v>7659</v>
      </c>
      <c r="E961" s="387" t="s">
        <v>7658</v>
      </c>
    </row>
    <row r="962" spans="1:5">
      <c r="A962" s="387" t="s">
        <v>5803</v>
      </c>
      <c r="B962" s="387" t="str">
        <f t="shared" si="14"/>
        <v>atm/h</v>
      </c>
      <c r="C962" s="387" t="s">
        <v>7660</v>
      </c>
      <c r="D962" s="387" t="s">
        <v>7661</v>
      </c>
      <c r="E962" s="387" t="s">
        <v>7662</v>
      </c>
    </row>
    <row r="963" spans="1:5">
      <c r="A963" s="387" t="s">
        <v>5803</v>
      </c>
      <c r="B963" s="387" t="str">
        <f t="shared" si="14"/>
        <v>…</v>
      </c>
      <c r="C963" s="387" t="s">
        <v>7660</v>
      </c>
      <c r="D963" s="387" t="s">
        <v>7663</v>
      </c>
      <c r="E963" s="387" t="s">
        <v>7664</v>
      </c>
    </row>
    <row r="964" spans="1:5">
      <c r="A964" s="387" t="s">
        <v>5803</v>
      </c>
      <c r="B964" s="387" t="str">
        <f t="shared" si="14"/>
        <v>…</v>
      </c>
      <c r="C964" s="387" t="s">
        <v>7660</v>
      </c>
      <c r="D964" s="387" t="s">
        <v>7665</v>
      </c>
      <c r="E964" s="387" t="s">
        <v>7666</v>
      </c>
    </row>
    <row r="965" spans="1:5">
      <c r="A965" s="387" t="s">
        <v>5803</v>
      </c>
      <c r="B965" s="387" t="str">
        <f t="shared" si="14"/>
        <v>…</v>
      </c>
      <c r="C965" s="387" t="s">
        <v>7660</v>
      </c>
      <c r="D965" s="387" t="s">
        <v>7667</v>
      </c>
      <c r="E965" s="387" t="s">
        <v>7668</v>
      </c>
    </row>
    <row r="966" spans="1:5">
      <c r="A966" s="387" t="s">
        <v>5803</v>
      </c>
      <c r="B966" s="387" t="str">
        <f t="shared" ref="B966:B1029" si="15">IF(EXACT(C966,C965),"…",D966)</f>
        <v>…</v>
      </c>
      <c r="C966" s="387" t="s">
        <v>7660</v>
      </c>
      <c r="D966" s="387" t="s">
        <v>7669</v>
      </c>
      <c r="E966" s="387" t="s">
        <v>7670</v>
      </c>
    </row>
    <row r="967" spans="1:5">
      <c r="A967" s="387" t="s">
        <v>5803</v>
      </c>
      <c r="B967" s="387" t="str">
        <f t="shared" si="15"/>
        <v>…</v>
      </c>
      <c r="C967" s="387" t="s">
        <v>7660</v>
      </c>
      <c r="D967" s="387" t="s">
        <v>7671</v>
      </c>
      <c r="E967" s="387" t="s">
        <v>7672</v>
      </c>
    </row>
    <row r="968" spans="1:5">
      <c r="A968" s="387" t="s">
        <v>5803</v>
      </c>
      <c r="B968" s="387" t="str">
        <f t="shared" si="15"/>
        <v>…</v>
      </c>
      <c r="C968" s="387" t="s">
        <v>7660</v>
      </c>
      <c r="D968" s="387" t="s">
        <v>7673</v>
      </c>
      <c r="E968" s="387" t="s">
        <v>7674</v>
      </c>
    </row>
    <row r="969" spans="1:5">
      <c r="A969" s="387" t="s">
        <v>5803</v>
      </c>
      <c r="B969" s="387" t="str">
        <f t="shared" si="15"/>
        <v>…</v>
      </c>
      <c r="C969" s="387" t="s">
        <v>7660</v>
      </c>
      <c r="D969" s="387" t="s">
        <v>7675</v>
      </c>
      <c r="E969" s="387" t="s">
        <v>7676</v>
      </c>
    </row>
    <row r="970" spans="1:5">
      <c r="A970" s="387" t="s">
        <v>5803</v>
      </c>
      <c r="B970" s="387" t="str">
        <f t="shared" si="15"/>
        <v>…</v>
      </c>
      <c r="C970" s="387" t="s">
        <v>7660</v>
      </c>
      <c r="D970" s="387" t="s">
        <v>7677</v>
      </c>
      <c r="E970" s="387" t="s">
        <v>7678</v>
      </c>
    </row>
    <row r="971" spans="1:5">
      <c r="A971" s="387" t="s">
        <v>5803</v>
      </c>
      <c r="B971" s="387" t="str">
        <f t="shared" si="15"/>
        <v>…</v>
      </c>
      <c r="C971" s="387" t="s">
        <v>7660</v>
      </c>
      <c r="D971" s="387" t="s">
        <v>7660</v>
      </c>
      <c r="E971" s="387" t="s">
        <v>7679</v>
      </c>
    </row>
    <row r="972" spans="1:5">
      <c r="A972" s="387" t="s">
        <v>5803</v>
      </c>
      <c r="B972" s="387" t="str">
        <f t="shared" si="15"/>
        <v>…</v>
      </c>
      <c r="C972" s="387" t="s">
        <v>7660</v>
      </c>
      <c r="D972" s="387" t="s">
        <v>7680</v>
      </c>
      <c r="E972" s="387" t="s">
        <v>7681</v>
      </c>
    </row>
    <row r="973" spans="1:5">
      <c r="A973" s="387" t="s">
        <v>5803</v>
      </c>
      <c r="B973" s="387" t="str">
        <f t="shared" si="15"/>
        <v>…</v>
      </c>
      <c r="C973" s="387" t="s">
        <v>7660</v>
      </c>
      <c r="D973" s="387" t="s">
        <v>7682</v>
      </c>
      <c r="E973" s="387" t="s">
        <v>7683</v>
      </c>
    </row>
    <row r="974" spans="1:5">
      <c r="A974" s="387" t="s">
        <v>5803</v>
      </c>
      <c r="B974" s="387" t="str">
        <f t="shared" si="15"/>
        <v>…</v>
      </c>
      <c r="C974" s="387" t="s">
        <v>7660</v>
      </c>
      <c r="D974" s="387" t="s">
        <v>7684</v>
      </c>
      <c r="E974" s="387" t="s">
        <v>7685</v>
      </c>
    </row>
    <row r="975" spans="1:5">
      <c r="A975" s="387" t="s">
        <v>5803</v>
      </c>
      <c r="B975" s="387" t="str">
        <f t="shared" si="15"/>
        <v>bar2</v>
      </c>
      <c r="C975" s="387" t="s">
        <v>7686</v>
      </c>
      <c r="D975" s="387" t="s">
        <v>7687</v>
      </c>
      <c r="E975" s="387" t="s">
        <v>7688</v>
      </c>
    </row>
    <row r="976" spans="1:5">
      <c r="A976" s="387" t="s">
        <v>5803</v>
      </c>
      <c r="B976" s="387" t="str">
        <f t="shared" si="15"/>
        <v>…</v>
      </c>
      <c r="C976" s="387" t="s">
        <v>7686</v>
      </c>
      <c r="D976" s="387" t="s">
        <v>7689</v>
      </c>
      <c r="E976" s="387" t="s">
        <v>7690</v>
      </c>
    </row>
    <row r="977" spans="1:5">
      <c r="A977" s="387" t="s">
        <v>5803</v>
      </c>
      <c r="B977" s="387" t="str">
        <f t="shared" si="15"/>
        <v>…</v>
      </c>
      <c r="C977" s="387" t="s">
        <v>7686</v>
      </c>
      <c r="D977" s="387" t="s">
        <v>7691</v>
      </c>
      <c r="E977" s="387" t="s">
        <v>7692</v>
      </c>
    </row>
    <row r="978" spans="1:5">
      <c r="A978" s="387" t="s">
        <v>5803</v>
      </c>
      <c r="B978" s="387" t="str">
        <f t="shared" si="15"/>
        <v>…</v>
      </c>
      <c r="C978" s="387" t="s">
        <v>7686</v>
      </c>
      <c r="D978" s="387" t="s">
        <v>7693</v>
      </c>
      <c r="E978" s="387" t="s">
        <v>7694</v>
      </c>
    </row>
    <row r="979" spans="1:5">
      <c r="A979" s="387" t="s">
        <v>5803</v>
      </c>
      <c r="B979" s="387" t="str">
        <f t="shared" si="15"/>
        <v>…</v>
      </c>
      <c r="C979" s="387" t="s">
        <v>7686</v>
      </c>
      <c r="D979" s="387" t="s">
        <v>7686</v>
      </c>
      <c r="E979" s="387" t="s">
        <v>7695</v>
      </c>
    </row>
    <row r="980" spans="1:5">
      <c r="A980" s="387" t="s">
        <v>5803</v>
      </c>
      <c r="B980" s="387" t="str">
        <f t="shared" si="15"/>
        <v>…</v>
      </c>
      <c r="C980" s="387" t="s">
        <v>7686</v>
      </c>
      <c r="D980" s="387" t="s">
        <v>7696</v>
      </c>
      <c r="E980" s="387" t="s">
        <v>7697</v>
      </c>
    </row>
    <row r="981" spans="1:5">
      <c r="A981" s="387" t="s">
        <v>5803</v>
      </c>
      <c r="B981" s="387" t="str">
        <f t="shared" si="15"/>
        <v>pH</v>
      </c>
      <c r="C981" s="387" t="s">
        <v>2348</v>
      </c>
      <c r="D981" s="387" t="s">
        <v>2348</v>
      </c>
      <c r="E981" s="387" t="s">
        <v>2348</v>
      </c>
    </row>
    <row r="982" spans="1:5">
      <c r="A982" s="387" t="s">
        <v>5803</v>
      </c>
      <c r="B982" s="387" t="str">
        <f t="shared" si="15"/>
        <v>c</v>
      </c>
      <c r="C982" s="387" t="s">
        <v>6239</v>
      </c>
      <c r="D982" s="387" t="s">
        <v>48</v>
      </c>
      <c r="E982" s="387" t="s">
        <v>7698</v>
      </c>
    </row>
    <row r="983" spans="1:5">
      <c r="A983" s="387" t="s">
        <v>5803</v>
      </c>
      <c r="B983" s="387" t="str">
        <f t="shared" si="15"/>
        <v>…</v>
      </c>
      <c r="C983" s="387" t="s">
        <v>6239</v>
      </c>
      <c r="D983" s="387" t="s">
        <v>7699</v>
      </c>
      <c r="E983" s="387" t="s">
        <v>7700</v>
      </c>
    </row>
    <row r="984" spans="1:5">
      <c r="A984" s="387" t="s">
        <v>5803</v>
      </c>
      <c r="B984" s="387" t="str">
        <f t="shared" si="15"/>
        <v>…</v>
      </c>
      <c r="C984" s="387" t="s">
        <v>6239</v>
      </c>
      <c r="D984" s="387" t="s">
        <v>7701</v>
      </c>
      <c r="E984" s="387" t="s">
        <v>7702</v>
      </c>
    </row>
    <row r="985" spans="1:5">
      <c r="A985" s="387" t="s">
        <v>5803</v>
      </c>
      <c r="B985" s="387" t="str">
        <f t="shared" si="15"/>
        <v>…</v>
      </c>
      <c r="C985" s="387" t="s">
        <v>6239</v>
      </c>
      <c r="D985" s="387" t="s">
        <v>7703</v>
      </c>
      <c r="E985" s="387" t="s">
        <v>7704</v>
      </c>
    </row>
    <row r="986" spans="1:5">
      <c r="A986" s="387" t="s">
        <v>5803</v>
      </c>
      <c r="B986" s="387" t="str">
        <f t="shared" si="15"/>
        <v>…</v>
      </c>
      <c r="C986" s="387" t="s">
        <v>6239</v>
      </c>
      <c r="D986" s="387" t="s">
        <v>7705</v>
      </c>
      <c r="E986" s="387" t="s">
        <v>7706</v>
      </c>
    </row>
    <row r="987" spans="1:5">
      <c r="A987" s="387" t="s">
        <v>5803</v>
      </c>
      <c r="B987" s="387" t="str">
        <f t="shared" si="15"/>
        <v>…</v>
      </c>
      <c r="C987" s="387" t="s">
        <v>6239</v>
      </c>
      <c r="D987" s="387" t="s">
        <v>7707</v>
      </c>
      <c r="E987" s="387" t="s">
        <v>7708</v>
      </c>
    </row>
    <row r="988" spans="1:5">
      <c r="A988" s="387" t="s">
        <v>5803</v>
      </c>
      <c r="B988" s="387" t="str">
        <f t="shared" si="15"/>
        <v>…</v>
      </c>
      <c r="C988" s="387" t="s">
        <v>6239</v>
      </c>
      <c r="D988" s="387" t="s">
        <v>7709</v>
      </c>
      <c r="E988" s="387" t="s">
        <v>7710</v>
      </c>
    </row>
    <row r="989" spans="1:5">
      <c r="A989" s="387" t="s">
        <v>5803</v>
      </c>
      <c r="B989" s="387" t="str">
        <f t="shared" si="15"/>
        <v>…</v>
      </c>
      <c r="C989" s="387" t="s">
        <v>6239</v>
      </c>
      <c r="D989" s="387" t="s">
        <v>7711</v>
      </c>
      <c r="E989" s="387" t="s">
        <v>7712</v>
      </c>
    </row>
    <row r="990" spans="1:5">
      <c r="A990" s="387" t="s">
        <v>5803</v>
      </c>
      <c r="B990" s="387" t="str">
        <f t="shared" si="15"/>
        <v>…</v>
      </c>
      <c r="C990" s="387" t="s">
        <v>6239</v>
      </c>
      <c r="D990" s="387" t="s">
        <v>7713</v>
      </c>
      <c r="E990" s="387" t="s">
        <v>7714</v>
      </c>
    </row>
    <row r="991" spans="1:5">
      <c r="A991" s="387" t="s">
        <v>5803</v>
      </c>
      <c r="B991" s="387" t="str">
        <f t="shared" si="15"/>
        <v>…</v>
      </c>
      <c r="C991" s="387" t="s">
        <v>6239</v>
      </c>
      <c r="D991" s="387" t="s">
        <v>7715</v>
      </c>
      <c r="E991" s="387" t="s">
        <v>7716</v>
      </c>
    </row>
    <row r="992" spans="1:5">
      <c r="A992" s="387" t="s">
        <v>5803</v>
      </c>
      <c r="B992" s="387" t="str">
        <f t="shared" si="15"/>
        <v>…</v>
      </c>
      <c r="C992" s="387" t="s">
        <v>6239</v>
      </c>
      <c r="D992" s="387" t="s">
        <v>7717</v>
      </c>
      <c r="E992" s="387" t="s">
        <v>7718</v>
      </c>
    </row>
    <row r="993" spans="1:5">
      <c r="A993" s="387" t="s">
        <v>5803</v>
      </c>
      <c r="B993" s="387" t="str">
        <f t="shared" si="15"/>
        <v>…</v>
      </c>
      <c r="C993" s="387" t="s">
        <v>6239</v>
      </c>
      <c r="D993" s="387" t="s">
        <v>7719</v>
      </c>
      <c r="E993" s="387" t="s">
        <v>7720</v>
      </c>
    </row>
    <row r="994" spans="1:5">
      <c r="A994" s="387" t="s">
        <v>5803</v>
      </c>
      <c r="B994" s="387" t="str">
        <f t="shared" si="15"/>
        <v>…</v>
      </c>
      <c r="C994" s="387" t="s">
        <v>6239</v>
      </c>
      <c r="D994" s="387" t="s">
        <v>7721</v>
      </c>
      <c r="E994" s="387" t="s">
        <v>7722</v>
      </c>
    </row>
    <row r="995" spans="1:5">
      <c r="A995" s="387" t="s">
        <v>5803</v>
      </c>
      <c r="B995" s="387" t="str">
        <f t="shared" si="15"/>
        <v>…</v>
      </c>
      <c r="C995" s="387" t="s">
        <v>6239</v>
      </c>
      <c r="D995" s="387" t="s">
        <v>6239</v>
      </c>
      <c r="E995" s="387" t="s">
        <v>7723</v>
      </c>
    </row>
    <row r="996" spans="1:5">
      <c r="A996" s="387" t="s">
        <v>5803</v>
      </c>
      <c r="B996" s="387" t="str">
        <f t="shared" si="15"/>
        <v>…</v>
      </c>
      <c r="C996" s="387" t="s">
        <v>6239</v>
      </c>
      <c r="D996" s="387" t="s">
        <v>7724</v>
      </c>
      <c r="E996" s="387" t="s">
        <v>7725</v>
      </c>
    </row>
    <row r="997" spans="1:5">
      <c r="A997" s="387" t="s">
        <v>5803</v>
      </c>
      <c r="B997" s="387" t="str">
        <f t="shared" si="15"/>
        <v>…</v>
      </c>
      <c r="C997" s="387" t="s">
        <v>6239</v>
      </c>
      <c r="D997" s="387" t="s">
        <v>7726</v>
      </c>
      <c r="E997" s="387" t="s">
        <v>7727</v>
      </c>
    </row>
    <row r="998" spans="1:5">
      <c r="A998" s="387" t="s">
        <v>5803</v>
      </c>
      <c r="B998" s="387" t="str">
        <f t="shared" si="15"/>
        <v>dega/100ft</v>
      </c>
      <c r="C998" s="387" t="s">
        <v>7728</v>
      </c>
      <c r="D998" s="387" t="s">
        <v>7729</v>
      </c>
      <c r="E998" s="387" t="s">
        <v>7730</v>
      </c>
    </row>
    <row r="999" spans="1:5">
      <c r="A999" s="387" t="s">
        <v>5803</v>
      </c>
      <c r="B999" s="387" t="str">
        <f t="shared" si="15"/>
        <v>…</v>
      </c>
      <c r="C999" s="387" t="s">
        <v>7728</v>
      </c>
      <c r="D999" s="387" t="s">
        <v>7731</v>
      </c>
      <c r="E999" s="387" t="s">
        <v>7732</v>
      </c>
    </row>
    <row r="1000" spans="1:5">
      <c r="A1000" s="387" t="s">
        <v>5803</v>
      </c>
      <c r="B1000" s="387" t="str">
        <f t="shared" si="15"/>
        <v>…</v>
      </c>
      <c r="C1000" s="387" t="s">
        <v>7728</v>
      </c>
      <c r="D1000" s="387" t="s">
        <v>7733</v>
      </c>
      <c r="E1000" s="387" t="s">
        <v>7734</v>
      </c>
    </row>
    <row r="1001" spans="1:5">
      <c r="A1001" s="387" t="s">
        <v>5803</v>
      </c>
      <c r="B1001" s="387" t="str">
        <f t="shared" si="15"/>
        <v>…</v>
      </c>
      <c r="C1001" s="387" t="s">
        <v>7728</v>
      </c>
      <c r="D1001" s="387" t="s">
        <v>7735</v>
      </c>
      <c r="E1001" s="387" t="s">
        <v>7736</v>
      </c>
    </row>
    <row r="1002" spans="1:5">
      <c r="A1002" s="387" t="s">
        <v>5803</v>
      </c>
      <c r="B1002" s="387" t="str">
        <f t="shared" si="15"/>
        <v>…</v>
      </c>
      <c r="C1002" s="387" t="s">
        <v>7728</v>
      </c>
      <c r="D1002" s="387" t="s">
        <v>7737</v>
      </c>
      <c r="E1002" s="387" t="s">
        <v>7738</v>
      </c>
    </row>
    <row r="1003" spans="1:5">
      <c r="A1003" s="387" t="s">
        <v>5803</v>
      </c>
      <c r="B1003" s="387" t="str">
        <f t="shared" si="15"/>
        <v>…</v>
      </c>
      <c r="C1003" s="387" t="s">
        <v>7728</v>
      </c>
      <c r="D1003" s="387" t="s">
        <v>7739</v>
      </c>
      <c r="E1003" s="387" t="s">
        <v>7740</v>
      </c>
    </row>
    <row r="1004" spans="1:5">
      <c r="A1004" s="387" t="s">
        <v>5803</v>
      </c>
      <c r="B1004" s="387" t="str">
        <f t="shared" si="15"/>
        <v>…</v>
      </c>
      <c r="C1004" s="387" t="s">
        <v>7728</v>
      </c>
      <c r="D1004" s="387" t="s">
        <v>7728</v>
      </c>
      <c r="E1004" s="387" t="s">
        <v>7741</v>
      </c>
    </row>
    <row r="1005" spans="1:5">
      <c r="A1005" s="387" t="s">
        <v>5803</v>
      </c>
      <c r="B1005" s="387" t="str">
        <f t="shared" si="15"/>
        <v>rad/ft3</v>
      </c>
      <c r="C1005" s="387" t="s">
        <v>7742</v>
      </c>
      <c r="D1005" s="387" t="s">
        <v>7743</v>
      </c>
      <c r="E1005" s="387" t="s">
        <v>7744</v>
      </c>
    </row>
    <row r="1006" spans="1:5">
      <c r="A1006" s="387" t="s">
        <v>5803</v>
      </c>
      <c r="B1006" s="387" t="str">
        <f t="shared" si="15"/>
        <v>…</v>
      </c>
      <c r="C1006" s="387" t="s">
        <v>7742</v>
      </c>
      <c r="D1006" s="387" t="s">
        <v>7742</v>
      </c>
      <c r="E1006" s="387" t="s">
        <v>7745</v>
      </c>
    </row>
    <row r="1007" spans="1:5">
      <c r="A1007" s="387" t="s">
        <v>5803</v>
      </c>
      <c r="B1007" s="387" t="str">
        <f t="shared" si="15"/>
        <v>(rev/min)/ft3</v>
      </c>
      <c r="C1007" s="387" t="s">
        <v>7746</v>
      </c>
      <c r="D1007" s="387" t="s">
        <v>7747</v>
      </c>
      <c r="E1007" s="387" t="s">
        <v>7748</v>
      </c>
    </row>
    <row r="1008" spans="1:5">
      <c r="A1008" s="387" t="s">
        <v>5803</v>
      </c>
      <c r="B1008" s="387" t="str">
        <f t="shared" si="15"/>
        <v>…</v>
      </c>
      <c r="C1008" s="387" t="s">
        <v>7746</v>
      </c>
      <c r="D1008" s="387" t="s">
        <v>7749</v>
      </c>
      <c r="E1008" s="387" t="s">
        <v>7750</v>
      </c>
    </row>
    <row r="1009" spans="1:5">
      <c r="A1009" s="387" t="s">
        <v>5803</v>
      </c>
      <c r="B1009" s="387" t="str">
        <f t="shared" si="15"/>
        <v>c/s</v>
      </c>
      <c r="C1009" s="387" t="s">
        <v>7751</v>
      </c>
      <c r="D1009" s="387" t="s">
        <v>7752</v>
      </c>
      <c r="E1009" s="387" t="s">
        <v>7753</v>
      </c>
    </row>
    <row r="1010" spans="1:5">
      <c r="A1010" s="387" t="s">
        <v>5803</v>
      </c>
      <c r="B1010" s="387" t="str">
        <f t="shared" si="15"/>
        <v>…</v>
      </c>
      <c r="C1010" s="387" t="s">
        <v>7751</v>
      </c>
      <c r="D1010" s="387" t="s">
        <v>7754</v>
      </c>
      <c r="E1010" s="387" t="s">
        <v>7755</v>
      </c>
    </row>
    <row r="1011" spans="1:5">
      <c r="A1011" s="387" t="s">
        <v>5803</v>
      </c>
      <c r="B1011" s="387" t="str">
        <f t="shared" si="15"/>
        <v>…</v>
      </c>
      <c r="C1011" s="387" t="s">
        <v>7751</v>
      </c>
      <c r="D1011" s="387" t="s">
        <v>7756</v>
      </c>
      <c r="E1011" s="387" t="s">
        <v>7757</v>
      </c>
    </row>
    <row r="1012" spans="1:5">
      <c r="A1012" s="387" t="s">
        <v>5803</v>
      </c>
      <c r="B1012" s="387" t="str">
        <f t="shared" si="15"/>
        <v>…</v>
      </c>
      <c r="C1012" s="387" t="s">
        <v>7751</v>
      </c>
      <c r="D1012" s="387" t="s">
        <v>7758</v>
      </c>
      <c r="E1012" s="387" t="s">
        <v>7759</v>
      </c>
    </row>
    <row r="1013" spans="1:5">
      <c r="A1013" s="387" t="s">
        <v>5803</v>
      </c>
      <c r="B1013" s="387" t="str">
        <f t="shared" si="15"/>
        <v>…</v>
      </c>
      <c r="C1013" s="387" t="s">
        <v>7751</v>
      </c>
      <c r="D1013" s="387" t="s">
        <v>7760</v>
      </c>
      <c r="E1013" s="387" t="s">
        <v>7761</v>
      </c>
    </row>
    <row r="1014" spans="1:5">
      <c r="A1014" s="387" t="s">
        <v>5803</v>
      </c>
      <c r="B1014" s="387" t="str">
        <f t="shared" si="15"/>
        <v>…</v>
      </c>
      <c r="C1014" s="387" t="s">
        <v>7751</v>
      </c>
      <c r="D1014" s="387" t="s">
        <v>7762</v>
      </c>
      <c r="E1014" s="387" t="s">
        <v>7763</v>
      </c>
    </row>
    <row r="1015" spans="1:5">
      <c r="A1015" s="387" t="s">
        <v>5803</v>
      </c>
      <c r="B1015" s="387" t="str">
        <f t="shared" si="15"/>
        <v>…</v>
      </c>
      <c r="C1015" s="387" t="s">
        <v>7751</v>
      </c>
      <c r="D1015" s="387" t="s">
        <v>7764</v>
      </c>
      <c r="E1015" s="387" t="s">
        <v>7765</v>
      </c>
    </row>
    <row r="1016" spans="1:5">
      <c r="A1016" s="387" t="s">
        <v>5803</v>
      </c>
      <c r="B1016" s="387" t="str">
        <f t="shared" si="15"/>
        <v>…</v>
      </c>
      <c r="C1016" s="387" t="s">
        <v>7751</v>
      </c>
      <c r="D1016" s="387" t="s">
        <v>7766</v>
      </c>
      <c r="E1016" s="387" t="s">
        <v>7767</v>
      </c>
    </row>
    <row r="1017" spans="1:5">
      <c r="A1017" s="387" t="s">
        <v>5803</v>
      </c>
      <c r="B1017" s="387" t="str">
        <f t="shared" si="15"/>
        <v>…</v>
      </c>
      <c r="C1017" s="387" t="s">
        <v>7751</v>
      </c>
      <c r="D1017" s="387" t="s">
        <v>7768</v>
      </c>
      <c r="E1017" s="387" t="s">
        <v>7769</v>
      </c>
    </row>
    <row r="1018" spans="1:5">
      <c r="A1018" s="387" t="s">
        <v>5803</v>
      </c>
      <c r="B1018" s="387" t="str">
        <f t="shared" si="15"/>
        <v>…</v>
      </c>
      <c r="C1018" s="387" t="s">
        <v>7751</v>
      </c>
      <c r="D1018" s="387" t="s">
        <v>7751</v>
      </c>
      <c r="E1018" s="387" t="s">
        <v>7770</v>
      </c>
    </row>
    <row r="1019" spans="1:5">
      <c r="A1019" s="387" t="s">
        <v>5803</v>
      </c>
      <c r="B1019" s="387" t="str">
        <f t="shared" si="15"/>
        <v>…</v>
      </c>
      <c r="C1019" s="387" t="s">
        <v>7751</v>
      </c>
      <c r="D1019" s="387" t="s">
        <v>7771</v>
      </c>
      <c r="E1019" s="387" t="s">
        <v>7772</v>
      </c>
    </row>
    <row r="1020" spans="1:5">
      <c r="A1020" s="387" t="s">
        <v>5803</v>
      </c>
      <c r="B1020" s="387" t="str">
        <f t="shared" si="15"/>
        <v>…</v>
      </c>
      <c r="C1020" s="387" t="s">
        <v>7751</v>
      </c>
      <c r="D1020" s="387" t="s">
        <v>7773</v>
      </c>
      <c r="E1020" s="387" t="s">
        <v>7774</v>
      </c>
    </row>
    <row r="1021" spans="1:5">
      <c r="A1021" s="387" t="s">
        <v>5803</v>
      </c>
      <c r="B1021" s="387" t="str">
        <f t="shared" si="15"/>
        <v>…</v>
      </c>
      <c r="C1021" s="387" t="s">
        <v>7751</v>
      </c>
      <c r="D1021" s="387" t="s">
        <v>2092</v>
      </c>
      <c r="E1021" s="387" t="s">
        <v>7772</v>
      </c>
    </row>
    <row r="1022" spans="1:5">
      <c r="A1022" s="387" t="s">
        <v>5803</v>
      </c>
      <c r="B1022" s="387" t="str">
        <f t="shared" si="15"/>
        <v>…</v>
      </c>
      <c r="C1022" s="387" t="s">
        <v>7751</v>
      </c>
      <c r="D1022" s="387" t="s">
        <v>7775</v>
      </c>
      <c r="E1022" s="387" t="s">
        <v>7776</v>
      </c>
    </row>
    <row r="1023" spans="1:5">
      <c r="A1023" s="387" t="s">
        <v>5803</v>
      </c>
      <c r="B1023" s="387" t="str">
        <f t="shared" si="15"/>
        <v>rad/s2</v>
      </c>
      <c r="C1023" s="387" t="s">
        <v>7777</v>
      </c>
      <c r="D1023" s="387" t="s">
        <v>7777</v>
      </c>
      <c r="E1023" s="387" t="s">
        <v>7778</v>
      </c>
    </row>
    <row r="1024" spans="1:5">
      <c r="A1024" s="387" t="s">
        <v>5803</v>
      </c>
      <c r="B1024" s="387" t="str">
        <f t="shared" si="15"/>
        <v>…</v>
      </c>
      <c r="C1024" s="387" t="s">
        <v>7777</v>
      </c>
      <c r="D1024" s="387" t="s">
        <v>7779</v>
      </c>
      <c r="E1024" s="387" t="s">
        <v>7780</v>
      </c>
    </row>
    <row r="1025" spans="1:5">
      <c r="A1025" s="387" t="s">
        <v>5803</v>
      </c>
      <c r="B1025" s="387" t="str">
        <f t="shared" si="15"/>
        <v>100ka</v>
      </c>
      <c r="C1025" s="387" t="s">
        <v>7781</v>
      </c>
      <c r="D1025" s="387" t="s">
        <v>7782</v>
      </c>
      <c r="E1025" s="387" t="s">
        <v>7783</v>
      </c>
    </row>
    <row r="1026" spans="1:5">
      <c r="A1026" s="387" t="s">
        <v>5803</v>
      </c>
      <c r="B1026" s="387" t="str">
        <f t="shared" si="15"/>
        <v>…</v>
      </c>
      <c r="C1026" s="387" t="s">
        <v>7781</v>
      </c>
      <c r="D1026" s="387" t="s">
        <v>7784</v>
      </c>
      <c r="E1026" s="387" t="s">
        <v>7785</v>
      </c>
    </row>
    <row r="1027" spans="1:5">
      <c r="A1027" s="387" t="s">
        <v>5803</v>
      </c>
      <c r="B1027" s="387" t="str">
        <f t="shared" si="15"/>
        <v>…</v>
      </c>
      <c r="C1027" s="387" t="s">
        <v>7781</v>
      </c>
      <c r="D1027" s="387" t="s">
        <v>7786</v>
      </c>
      <c r="E1027" s="387" t="s">
        <v>7787</v>
      </c>
    </row>
    <row r="1028" spans="1:5">
      <c r="A1028" s="387" t="s">
        <v>5803</v>
      </c>
      <c r="B1028" s="387" t="str">
        <f t="shared" si="15"/>
        <v>…</v>
      </c>
      <c r="C1028" s="387" t="s">
        <v>7781</v>
      </c>
      <c r="D1028" s="387" t="s">
        <v>7788</v>
      </c>
      <c r="E1028" s="387" t="s">
        <v>7789</v>
      </c>
    </row>
    <row r="1029" spans="1:5">
      <c r="A1029" s="387" t="s">
        <v>5803</v>
      </c>
      <c r="B1029" s="387" t="str">
        <f t="shared" si="15"/>
        <v>…</v>
      </c>
      <c r="C1029" s="387" t="s">
        <v>7781</v>
      </c>
      <c r="D1029" s="387" t="s">
        <v>7790</v>
      </c>
      <c r="E1029" s="387" t="s">
        <v>7791</v>
      </c>
    </row>
    <row r="1030" spans="1:5">
      <c r="A1030" s="387" t="s">
        <v>5803</v>
      </c>
      <c r="B1030" s="387" t="str">
        <f t="shared" ref="B1030:B1093" si="16">IF(EXACT(C1030,C1029),"…",D1030)</f>
        <v>GS</v>
      </c>
      <c r="C1030" s="387" t="s">
        <v>7792</v>
      </c>
      <c r="D1030" s="387" t="s">
        <v>7793</v>
      </c>
      <c r="E1030" s="387" t="s">
        <v>7794</v>
      </c>
    </row>
    <row r="1031" spans="1:5">
      <c r="A1031" s="387" t="s">
        <v>5803</v>
      </c>
      <c r="B1031" s="387" t="str">
        <f t="shared" si="16"/>
        <v>h</v>
      </c>
      <c r="C1031" s="387" t="s">
        <v>7781</v>
      </c>
      <c r="D1031" s="387" t="s">
        <v>7795</v>
      </c>
      <c r="E1031" s="387" t="s">
        <v>7796</v>
      </c>
    </row>
    <row r="1032" spans="1:5">
      <c r="A1032" s="387" t="s">
        <v>5803</v>
      </c>
      <c r="B1032" s="387" t="str">
        <f t="shared" si="16"/>
        <v>…</v>
      </c>
      <c r="C1032" s="387" t="s">
        <v>7781</v>
      </c>
      <c r="D1032" s="387" t="s">
        <v>7797</v>
      </c>
      <c r="E1032" s="387" t="s">
        <v>7798</v>
      </c>
    </row>
    <row r="1033" spans="1:5">
      <c r="A1033" s="387" t="s">
        <v>5803</v>
      </c>
      <c r="B1033" s="387" t="str">
        <f t="shared" si="16"/>
        <v>kS</v>
      </c>
      <c r="C1033" s="387" t="s">
        <v>7792</v>
      </c>
      <c r="D1033" s="387" t="s">
        <v>7799</v>
      </c>
      <c r="E1033" s="387" t="s">
        <v>7800</v>
      </c>
    </row>
    <row r="1034" spans="1:5">
      <c r="A1034" s="387" t="s">
        <v>5803</v>
      </c>
      <c r="B1034" s="387" t="str">
        <f t="shared" si="16"/>
        <v>Ma</v>
      </c>
      <c r="C1034" s="387" t="s">
        <v>7781</v>
      </c>
      <c r="D1034" s="387" t="s">
        <v>7801</v>
      </c>
      <c r="E1034" s="387" t="s">
        <v>7802</v>
      </c>
    </row>
    <row r="1035" spans="1:5">
      <c r="A1035" s="387" t="s">
        <v>5803</v>
      </c>
      <c r="B1035" s="387" t="str">
        <f t="shared" si="16"/>
        <v>mho</v>
      </c>
      <c r="C1035" s="387" t="s">
        <v>7792</v>
      </c>
      <c r="D1035" s="387" t="s">
        <v>7803</v>
      </c>
      <c r="E1035" s="387" t="s">
        <v>7804</v>
      </c>
    </row>
    <row r="1036" spans="1:5">
      <c r="A1036" s="387" t="s">
        <v>5803</v>
      </c>
      <c r="B1036" s="387" t="str">
        <f t="shared" si="16"/>
        <v>min</v>
      </c>
      <c r="C1036" s="387" t="s">
        <v>7781</v>
      </c>
      <c r="D1036" s="387" t="s">
        <v>3643</v>
      </c>
      <c r="E1036" s="387" t="s">
        <v>7805</v>
      </c>
    </row>
    <row r="1037" spans="1:5">
      <c r="A1037" s="387" t="s">
        <v>5803</v>
      </c>
      <c r="B1037" s="387" t="str">
        <f t="shared" si="16"/>
        <v>mS</v>
      </c>
      <c r="C1037" s="387" t="s">
        <v>7792</v>
      </c>
      <c r="D1037" s="387" t="s">
        <v>7806</v>
      </c>
      <c r="E1037" s="387" t="s">
        <v>7807</v>
      </c>
    </row>
    <row r="1038" spans="1:5">
      <c r="A1038" s="387" t="s">
        <v>5803</v>
      </c>
      <c r="B1038" s="387" t="str">
        <f t="shared" si="16"/>
        <v>ms</v>
      </c>
      <c r="C1038" s="387" t="s">
        <v>7781</v>
      </c>
      <c r="D1038" s="387" t="s">
        <v>7808</v>
      </c>
      <c r="E1038" s="387" t="s">
        <v>7809</v>
      </c>
    </row>
    <row r="1039" spans="1:5">
      <c r="A1039" s="387" t="s">
        <v>5803</v>
      </c>
      <c r="B1039" s="387" t="str">
        <f t="shared" si="16"/>
        <v>…</v>
      </c>
      <c r="C1039" s="387" t="s">
        <v>7781</v>
      </c>
      <c r="D1039" s="387" t="s">
        <v>7810</v>
      </c>
      <c r="E1039" s="387" t="s">
        <v>7811</v>
      </c>
    </row>
    <row r="1040" spans="1:5">
      <c r="A1040" s="387" t="s">
        <v>5803</v>
      </c>
      <c r="B1040" s="387" t="str">
        <f t="shared" si="16"/>
        <v>…</v>
      </c>
      <c r="C1040" s="387" t="s">
        <v>7781</v>
      </c>
      <c r="D1040" s="387" t="s">
        <v>7812</v>
      </c>
      <c r="E1040" s="387" t="s">
        <v>7802</v>
      </c>
    </row>
    <row r="1041" spans="1:5">
      <c r="A1041" s="387" t="s">
        <v>5803</v>
      </c>
      <c r="B1041" s="387" t="str">
        <f t="shared" si="16"/>
        <v>…</v>
      </c>
      <c r="C1041" s="387" t="s">
        <v>7781</v>
      </c>
      <c r="D1041" s="387" t="s">
        <v>7813</v>
      </c>
      <c r="E1041" s="387" t="s">
        <v>7814</v>
      </c>
    </row>
    <row r="1042" spans="1:5">
      <c r="A1042" s="387" t="s">
        <v>5803</v>
      </c>
      <c r="B1042" s="387" t="str">
        <f t="shared" si="16"/>
        <v>pS</v>
      </c>
      <c r="C1042" s="387" t="s">
        <v>7792</v>
      </c>
      <c r="D1042" s="387" t="s">
        <v>7815</v>
      </c>
      <c r="E1042" s="387" t="s">
        <v>7816</v>
      </c>
    </row>
    <row r="1043" spans="1:5">
      <c r="A1043" s="387" t="s">
        <v>5803</v>
      </c>
      <c r="B1043" s="387" t="str">
        <f t="shared" si="16"/>
        <v>ps</v>
      </c>
      <c r="C1043" s="387" t="s">
        <v>7781</v>
      </c>
      <c r="D1043" s="387" t="s">
        <v>7817</v>
      </c>
      <c r="E1043" s="387" t="s">
        <v>7818</v>
      </c>
    </row>
    <row r="1044" spans="1:5">
      <c r="A1044" s="387" t="s">
        <v>5803</v>
      </c>
      <c r="B1044" s="387" t="str">
        <f t="shared" si="16"/>
        <v>S</v>
      </c>
      <c r="C1044" s="387" t="s">
        <v>7792</v>
      </c>
      <c r="D1044" s="387" t="s">
        <v>7792</v>
      </c>
      <c r="E1044" s="387" t="s">
        <v>7819</v>
      </c>
    </row>
    <row r="1045" spans="1:5">
      <c r="A1045" s="387" t="s">
        <v>5803</v>
      </c>
      <c r="B1045" s="387" t="str">
        <f t="shared" si="16"/>
        <v>s</v>
      </c>
      <c r="C1045" s="387" t="s">
        <v>7781</v>
      </c>
      <c r="D1045" s="387" t="s">
        <v>7781</v>
      </c>
      <c r="E1045" s="387" t="s">
        <v>3954</v>
      </c>
    </row>
    <row r="1046" spans="1:5">
      <c r="A1046" s="387" t="s">
        <v>5803</v>
      </c>
      <c r="B1046" s="387" t="str">
        <f t="shared" si="16"/>
        <v>uS</v>
      </c>
      <c r="C1046" s="387" t="s">
        <v>7792</v>
      </c>
      <c r="D1046" s="387" t="s">
        <v>7820</v>
      </c>
      <c r="E1046" s="387" t="s">
        <v>7821</v>
      </c>
    </row>
    <row r="1047" spans="1:5">
      <c r="A1047" s="387" t="s">
        <v>5803</v>
      </c>
      <c r="B1047" s="387" t="str">
        <f t="shared" si="16"/>
        <v>us</v>
      </c>
      <c r="C1047" s="387" t="s">
        <v>7781</v>
      </c>
      <c r="D1047" s="387" t="s">
        <v>7822</v>
      </c>
      <c r="E1047" s="387" t="s">
        <v>7823</v>
      </c>
    </row>
    <row r="1048" spans="1:5">
      <c r="A1048" s="387" t="s">
        <v>5803</v>
      </c>
      <c r="B1048" s="387" t="str">
        <f t="shared" si="16"/>
        <v>…</v>
      </c>
      <c r="C1048" s="387" t="s">
        <v>7781</v>
      </c>
      <c r="D1048" s="387" t="s">
        <v>7824</v>
      </c>
      <c r="E1048" s="387" t="s">
        <v>7825</v>
      </c>
    </row>
    <row r="1049" spans="1:5">
      <c r="A1049" s="387" t="s">
        <v>5803</v>
      </c>
      <c r="B1049" s="387" t="str">
        <f t="shared" si="16"/>
        <v>h/kft</v>
      </c>
      <c r="C1049" s="387" t="s">
        <v>7826</v>
      </c>
      <c r="D1049" s="387" t="s">
        <v>7827</v>
      </c>
      <c r="E1049" s="387" t="s">
        <v>7828</v>
      </c>
    </row>
    <row r="1050" spans="1:5">
      <c r="A1050" s="387" t="s">
        <v>5803</v>
      </c>
      <c r="B1050" s="387" t="str">
        <f t="shared" si="16"/>
        <v>…</v>
      </c>
      <c r="C1050" s="387" t="s">
        <v>7826</v>
      </c>
      <c r="D1050" s="387" t="s">
        <v>7829</v>
      </c>
      <c r="E1050" s="387" t="s">
        <v>7830</v>
      </c>
    </row>
    <row r="1051" spans="1:5">
      <c r="A1051" s="387" t="s">
        <v>5803</v>
      </c>
      <c r="B1051" s="387" t="str">
        <f t="shared" si="16"/>
        <v>mho/m</v>
      </c>
      <c r="C1051" s="387" t="s">
        <v>7831</v>
      </c>
      <c r="D1051" s="387" t="s">
        <v>7832</v>
      </c>
      <c r="E1051" s="387" t="s">
        <v>7833</v>
      </c>
    </row>
    <row r="1052" spans="1:5">
      <c r="A1052" s="387" t="s">
        <v>5803</v>
      </c>
      <c r="B1052" s="387" t="str">
        <f t="shared" si="16"/>
        <v>min/ft</v>
      </c>
      <c r="C1052" s="387" t="s">
        <v>7826</v>
      </c>
      <c r="D1052" s="387" t="s">
        <v>7834</v>
      </c>
      <c r="E1052" s="387" t="s">
        <v>7835</v>
      </c>
    </row>
    <row r="1053" spans="1:5">
      <c r="A1053" s="387" t="s">
        <v>5803</v>
      </c>
      <c r="B1053" s="387" t="str">
        <f t="shared" si="16"/>
        <v>…</v>
      </c>
      <c r="C1053" s="387" t="s">
        <v>7826</v>
      </c>
      <c r="D1053" s="387" t="s">
        <v>7836</v>
      </c>
      <c r="E1053" s="387" t="s">
        <v>7837</v>
      </c>
    </row>
    <row r="1054" spans="1:5">
      <c r="A1054" s="387" t="s">
        <v>5803</v>
      </c>
      <c r="B1054" s="387" t="str">
        <f t="shared" si="16"/>
        <v>mmho/m</v>
      </c>
      <c r="C1054" s="387" t="s">
        <v>7831</v>
      </c>
      <c r="D1054" s="387" t="s">
        <v>7838</v>
      </c>
      <c r="E1054" s="387" t="s">
        <v>7839</v>
      </c>
    </row>
    <row r="1055" spans="1:5">
      <c r="A1055" s="387" t="s">
        <v>5803</v>
      </c>
      <c r="B1055" s="387" t="str">
        <f t="shared" si="16"/>
        <v>ms/cm</v>
      </c>
      <c r="C1055" s="387" t="s">
        <v>7826</v>
      </c>
      <c r="D1055" s="387" t="s">
        <v>7840</v>
      </c>
      <c r="E1055" s="387" t="s">
        <v>7841</v>
      </c>
    </row>
    <row r="1056" spans="1:5">
      <c r="A1056" s="387" t="s">
        <v>5803</v>
      </c>
      <c r="B1056" s="387" t="str">
        <f t="shared" si="16"/>
        <v>…</v>
      </c>
      <c r="C1056" s="387" t="s">
        <v>7826</v>
      </c>
      <c r="D1056" s="387" t="s">
        <v>7842</v>
      </c>
      <c r="E1056" s="387" t="s">
        <v>7843</v>
      </c>
    </row>
    <row r="1057" spans="1:5">
      <c r="A1057" s="387" t="s">
        <v>5803</v>
      </c>
      <c r="B1057" s="387" t="str">
        <f t="shared" si="16"/>
        <v>…</v>
      </c>
      <c r="C1057" s="387" t="s">
        <v>7826</v>
      </c>
      <c r="D1057" s="387" t="s">
        <v>7844</v>
      </c>
      <c r="E1057" s="387" t="s">
        <v>7845</v>
      </c>
    </row>
    <row r="1058" spans="1:5">
      <c r="A1058" s="387" t="s">
        <v>5803</v>
      </c>
      <c r="B1058" s="387" t="str">
        <f t="shared" si="16"/>
        <v>mS/m</v>
      </c>
      <c r="C1058" s="387" t="s">
        <v>7831</v>
      </c>
      <c r="D1058" s="387" t="s">
        <v>7846</v>
      </c>
      <c r="E1058" s="387" t="s">
        <v>7847</v>
      </c>
    </row>
    <row r="1059" spans="1:5">
      <c r="A1059" s="387" t="s">
        <v>5803</v>
      </c>
      <c r="B1059" s="387" t="str">
        <f t="shared" si="16"/>
        <v>ms/m</v>
      </c>
      <c r="C1059" s="387" t="s">
        <v>7826</v>
      </c>
      <c r="D1059" s="387" t="s">
        <v>7848</v>
      </c>
      <c r="E1059" s="387" t="s">
        <v>7849</v>
      </c>
    </row>
    <row r="1060" spans="1:5">
      <c r="A1060" s="387" t="s">
        <v>5803</v>
      </c>
      <c r="B1060" s="387" t="str">
        <f t="shared" si="16"/>
        <v>…</v>
      </c>
      <c r="C1060" s="387" t="s">
        <v>7826</v>
      </c>
      <c r="D1060" s="387" t="s">
        <v>7850</v>
      </c>
      <c r="E1060" s="387" t="s">
        <v>7851</v>
      </c>
    </row>
    <row r="1061" spans="1:5">
      <c r="A1061" s="387" t="s">
        <v>5803</v>
      </c>
      <c r="B1061" s="387" t="str">
        <f t="shared" si="16"/>
        <v>…</v>
      </c>
      <c r="C1061" s="387" t="s">
        <v>7826</v>
      </c>
      <c r="D1061" s="387" t="s">
        <v>7852</v>
      </c>
      <c r="E1061" s="387" t="s">
        <v>7853</v>
      </c>
    </row>
    <row r="1062" spans="1:5">
      <c r="A1062" s="387" t="s">
        <v>5803</v>
      </c>
      <c r="B1062" s="387" t="str">
        <f t="shared" si="16"/>
        <v>…</v>
      </c>
      <c r="C1062" s="387" t="s">
        <v>7826</v>
      </c>
      <c r="D1062" s="387" t="s">
        <v>7854</v>
      </c>
      <c r="E1062" s="387" t="s">
        <v>7855</v>
      </c>
    </row>
    <row r="1063" spans="1:5">
      <c r="A1063" s="387" t="s">
        <v>5803</v>
      </c>
      <c r="B1063" s="387" t="str">
        <f t="shared" si="16"/>
        <v>…</v>
      </c>
      <c r="C1063" s="387" t="s">
        <v>7826</v>
      </c>
      <c r="D1063" s="387" t="s">
        <v>7856</v>
      </c>
      <c r="E1063" s="387" t="s">
        <v>7857</v>
      </c>
    </row>
    <row r="1064" spans="1:5">
      <c r="A1064" s="387" t="s">
        <v>5803</v>
      </c>
      <c r="B1064" s="387" t="str">
        <f t="shared" si="16"/>
        <v>…</v>
      </c>
      <c r="C1064" s="387" t="s">
        <v>7826</v>
      </c>
      <c r="D1064" s="387" t="s">
        <v>7858</v>
      </c>
      <c r="E1064" s="387" t="s">
        <v>7859</v>
      </c>
    </row>
    <row r="1065" spans="1:5">
      <c r="A1065" s="387" t="s">
        <v>5803</v>
      </c>
      <c r="B1065" s="387" t="str">
        <f t="shared" si="16"/>
        <v>S/m</v>
      </c>
      <c r="C1065" s="387" t="s">
        <v>7831</v>
      </c>
      <c r="D1065" s="387" t="s">
        <v>7831</v>
      </c>
      <c r="E1065" s="387" t="s">
        <v>7860</v>
      </c>
    </row>
    <row r="1066" spans="1:5">
      <c r="A1066" s="387" t="s">
        <v>5803</v>
      </c>
      <c r="B1066" s="387" t="str">
        <f t="shared" si="16"/>
        <v>s/m</v>
      </c>
      <c r="C1066" s="387" t="s">
        <v>7826</v>
      </c>
      <c r="D1066" s="387" t="s">
        <v>7826</v>
      </c>
      <c r="E1066" s="387" t="s">
        <v>7861</v>
      </c>
    </row>
    <row r="1067" spans="1:5">
      <c r="A1067" s="387" t="s">
        <v>5803</v>
      </c>
      <c r="B1067" s="387" t="str">
        <f t="shared" si="16"/>
        <v>…</v>
      </c>
      <c r="C1067" s="387" t="s">
        <v>7826</v>
      </c>
      <c r="D1067" s="387" t="s">
        <v>7862</v>
      </c>
      <c r="E1067" s="387" t="s">
        <v>7863</v>
      </c>
    </row>
    <row r="1068" spans="1:5">
      <c r="A1068" s="387" t="s">
        <v>5803</v>
      </c>
      <c r="B1068" s="387" t="str">
        <f t="shared" si="16"/>
        <v>…</v>
      </c>
      <c r="C1068" s="387" t="s">
        <v>7826</v>
      </c>
      <c r="D1068" s="387" t="s">
        <v>7864</v>
      </c>
      <c r="E1068" s="387" t="s">
        <v>7865</v>
      </c>
    </row>
    <row r="1069" spans="1:5">
      <c r="A1069" s="387" t="s">
        <v>5803</v>
      </c>
      <c r="B1069" s="387" t="str">
        <f t="shared" si="16"/>
        <v>d/bbl</v>
      </c>
      <c r="C1069" s="387" t="s">
        <v>7866</v>
      </c>
      <c r="D1069" s="387" t="s">
        <v>7867</v>
      </c>
      <c r="E1069" s="387" t="s">
        <v>7868</v>
      </c>
    </row>
    <row r="1070" spans="1:5">
      <c r="A1070" s="387" t="s">
        <v>5803</v>
      </c>
      <c r="B1070" s="387" t="str">
        <f t="shared" si="16"/>
        <v>…</v>
      </c>
      <c r="C1070" s="387" t="s">
        <v>7866</v>
      </c>
      <c r="D1070" s="387" t="s">
        <v>7869</v>
      </c>
      <c r="E1070" s="387" t="s">
        <v>7870</v>
      </c>
    </row>
    <row r="1071" spans="1:5">
      <c r="A1071" s="387" t="s">
        <v>5803</v>
      </c>
      <c r="B1071" s="387" t="str">
        <f t="shared" si="16"/>
        <v>…</v>
      </c>
      <c r="C1071" s="387" t="s">
        <v>7866</v>
      </c>
      <c r="D1071" s="387" t="s">
        <v>7871</v>
      </c>
      <c r="E1071" s="387" t="s">
        <v>7872</v>
      </c>
    </row>
    <row r="1072" spans="1:5">
      <c r="A1072" s="387" t="s">
        <v>5803</v>
      </c>
      <c r="B1072" s="387" t="str">
        <f t="shared" si="16"/>
        <v>…</v>
      </c>
      <c r="C1072" s="387" t="s">
        <v>7866</v>
      </c>
      <c r="D1072" s="387" t="s">
        <v>7873</v>
      </c>
      <c r="E1072" s="387" t="s">
        <v>7874</v>
      </c>
    </row>
    <row r="1073" spans="1:5">
      <c r="A1073" s="387" t="s">
        <v>5803</v>
      </c>
      <c r="B1073" s="387" t="str">
        <f t="shared" si="16"/>
        <v>…</v>
      </c>
      <c r="C1073" s="387" t="s">
        <v>7866</v>
      </c>
      <c r="D1073" s="387" t="s">
        <v>7875</v>
      </c>
      <c r="E1073" s="387" t="s">
        <v>7876</v>
      </c>
    </row>
    <row r="1074" spans="1:5">
      <c r="A1074" s="387" t="s">
        <v>5803</v>
      </c>
      <c r="B1074" s="387" t="str">
        <f t="shared" si="16"/>
        <v>…</v>
      </c>
      <c r="C1074" s="387" t="s">
        <v>7866</v>
      </c>
      <c r="D1074" s="387" t="s">
        <v>7877</v>
      </c>
      <c r="E1074" s="387" t="s">
        <v>7878</v>
      </c>
    </row>
    <row r="1075" spans="1:5">
      <c r="A1075" s="387" t="s">
        <v>5803</v>
      </c>
      <c r="B1075" s="387" t="str">
        <f t="shared" si="16"/>
        <v>…</v>
      </c>
      <c r="C1075" s="387" t="s">
        <v>7866</v>
      </c>
      <c r="D1075" s="387" t="s">
        <v>7879</v>
      </c>
      <c r="E1075" s="387" t="s">
        <v>7880</v>
      </c>
    </row>
    <row r="1076" spans="1:5">
      <c r="A1076" s="387" t="s">
        <v>5803</v>
      </c>
      <c r="B1076" s="387" t="str">
        <f t="shared" si="16"/>
        <v>…</v>
      </c>
      <c r="C1076" s="387" t="s">
        <v>7866</v>
      </c>
      <c r="D1076" s="387" t="s">
        <v>7866</v>
      </c>
      <c r="E1076" s="387" t="s">
        <v>7881</v>
      </c>
    </row>
    <row r="1077" spans="1:5">
      <c r="A1077" s="387" t="s">
        <v>5803</v>
      </c>
      <c r="B1077" s="387" t="str">
        <f t="shared" si="16"/>
        <v>…</v>
      </c>
      <c r="C1077" s="387" t="s">
        <v>7866</v>
      </c>
      <c r="D1077" s="387" t="s">
        <v>7882</v>
      </c>
      <c r="E1077" s="387" t="s">
        <v>7883</v>
      </c>
    </row>
    <row r="1078" spans="1:5">
      <c r="A1078" s="387" t="s">
        <v>5803</v>
      </c>
      <c r="B1078" s="387" t="str">
        <f t="shared" si="16"/>
        <v>…</v>
      </c>
      <c r="C1078" s="387" t="s">
        <v>7866</v>
      </c>
      <c r="D1078" s="387" t="s">
        <v>7884</v>
      </c>
      <c r="E1078" s="387" t="s">
        <v>7885</v>
      </c>
    </row>
    <row r="1079" spans="1:5">
      <c r="A1079" s="387" t="s">
        <v>5803</v>
      </c>
      <c r="B1079" s="387" t="str">
        <f t="shared" si="16"/>
        <v>sr</v>
      </c>
      <c r="C1079" s="387" t="s">
        <v>7886</v>
      </c>
      <c r="D1079" s="387" t="s">
        <v>7886</v>
      </c>
      <c r="E1079" s="387" t="s">
        <v>7887</v>
      </c>
    </row>
    <row r="1080" spans="1:5">
      <c r="A1080" s="387" t="s">
        <v>5803</v>
      </c>
      <c r="B1080" s="387" t="str">
        <f t="shared" si="16"/>
        <v>mrem</v>
      </c>
      <c r="C1080" s="387" t="s">
        <v>7888</v>
      </c>
      <c r="D1080" s="387" t="s">
        <v>7889</v>
      </c>
      <c r="E1080" s="387" t="s">
        <v>7890</v>
      </c>
    </row>
    <row r="1081" spans="1:5">
      <c r="A1081" s="387" t="s">
        <v>5803</v>
      </c>
      <c r="B1081" s="387" t="str">
        <f t="shared" si="16"/>
        <v>…</v>
      </c>
      <c r="C1081" s="387" t="s">
        <v>7888</v>
      </c>
      <c r="D1081" s="387" t="s">
        <v>7891</v>
      </c>
      <c r="E1081" s="387" t="s">
        <v>7892</v>
      </c>
    </row>
    <row r="1082" spans="1:5">
      <c r="A1082" s="387" t="s">
        <v>5803</v>
      </c>
      <c r="B1082" s="387" t="str">
        <f t="shared" si="16"/>
        <v>…</v>
      </c>
      <c r="C1082" s="387" t="s">
        <v>7888</v>
      </c>
      <c r="D1082" s="387" t="s">
        <v>7893</v>
      </c>
      <c r="E1082" s="387" t="s">
        <v>7893</v>
      </c>
    </row>
    <row r="1083" spans="1:5">
      <c r="A1083" s="387" t="s">
        <v>5803</v>
      </c>
      <c r="B1083" s="387" t="str">
        <f t="shared" si="16"/>
        <v>…</v>
      </c>
      <c r="C1083" s="387" t="s">
        <v>7888</v>
      </c>
      <c r="D1083" s="387" t="s">
        <v>7888</v>
      </c>
      <c r="E1083" s="387" t="s">
        <v>7894</v>
      </c>
    </row>
    <row r="1084" spans="1:5">
      <c r="A1084" s="387" t="s">
        <v>5803</v>
      </c>
      <c r="B1084" s="387" t="str">
        <f t="shared" si="16"/>
        <v>mrem/h</v>
      </c>
      <c r="C1084" s="387" t="s">
        <v>7895</v>
      </c>
      <c r="D1084" s="387" t="s">
        <v>7896</v>
      </c>
      <c r="E1084" s="387" t="s">
        <v>7897</v>
      </c>
    </row>
    <row r="1085" spans="1:5">
      <c r="A1085" s="387" t="s">
        <v>5803</v>
      </c>
      <c r="B1085" s="387" t="str">
        <f t="shared" si="16"/>
        <v>…</v>
      </c>
      <c r="C1085" s="387" t="s">
        <v>7895</v>
      </c>
      <c r="D1085" s="387" t="s">
        <v>7898</v>
      </c>
      <c r="E1085" s="387" t="s">
        <v>7899</v>
      </c>
    </row>
    <row r="1086" spans="1:5">
      <c r="A1086" s="387" t="s">
        <v>5803</v>
      </c>
      <c r="B1086" s="387" t="str">
        <f t="shared" si="16"/>
        <v>…</v>
      </c>
      <c r="C1086" s="387" t="s">
        <v>7895</v>
      </c>
      <c r="D1086" s="387" t="s">
        <v>7900</v>
      </c>
      <c r="E1086" s="387" t="s">
        <v>7901</v>
      </c>
    </row>
    <row r="1087" spans="1:5">
      <c r="A1087" s="387" t="s">
        <v>5803</v>
      </c>
      <c r="B1087" s="387" t="str">
        <f t="shared" si="16"/>
        <v>…</v>
      </c>
      <c r="C1087" s="387" t="s">
        <v>7895</v>
      </c>
      <c r="D1087" s="387" t="s">
        <v>7902</v>
      </c>
      <c r="E1087" s="387" t="s">
        <v>7903</v>
      </c>
    </row>
    <row r="1088" spans="1:5">
      <c r="A1088" s="387" t="s">
        <v>5803</v>
      </c>
      <c r="B1088" s="387" t="str">
        <f t="shared" si="16"/>
        <v>…</v>
      </c>
      <c r="C1088" s="387" t="s">
        <v>7895</v>
      </c>
      <c r="D1088" s="387" t="s">
        <v>7895</v>
      </c>
      <c r="E1088" s="387" t="s">
        <v>7904</v>
      </c>
    </row>
    <row r="1089" spans="1:5">
      <c r="A1089" s="387" t="s">
        <v>5803</v>
      </c>
      <c r="B1089" s="387" t="str">
        <f t="shared" si="16"/>
        <v>gauss</v>
      </c>
      <c r="C1089" s="387" t="s">
        <v>2364</v>
      </c>
      <c r="D1089" s="387" t="s">
        <v>7905</v>
      </c>
      <c r="E1089" s="387" t="s">
        <v>7905</v>
      </c>
    </row>
    <row r="1090" spans="1:5">
      <c r="A1090" s="387" t="s">
        <v>5803</v>
      </c>
      <c r="B1090" s="387" t="str">
        <f t="shared" si="16"/>
        <v>…</v>
      </c>
      <c r="C1090" s="387" t="s">
        <v>2364</v>
      </c>
      <c r="D1090" s="387" t="s">
        <v>7906</v>
      </c>
      <c r="E1090" s="387" t="s">
        <v>7907</v>
      </c>
    </row>
    <row r="1091" spans="1:5">
      <c r="A1091" s="387" t="s">
        <v>5803</v>
      </c>
      <c r="B1091" s="387" t="str">
        <f t="shared" si="16"/>
        <v>…</v>
      </c>
      <c r="C1091" s="387" t="s">
        <v>2364</v>
      </c>
      <c r="D1091" s="387" t="s">
        <v>7908</v>
      </c>
      <c r="E1091" s="387" t="s">
        <v>7909</v>
      </c>
    </row>
    <row r="1092" spans="1:5">
      <c r="A1092" s="387" t="s">
        <v>5803</v>
      </c>
      <c r="B1092" s="387" t="str">
        <f t="shared" si="16"/>
        <v>…</v>
      </c>
      <c r="C1092" s="387" t="s">
        <v>2364</v>
      </c>
      <c r="D1092" s="387" t="s">
        <v>5667</v>
      </c>
      <c r="E1092" s="387" t="s">
        <v>7910</v>
      </c>
    </row>
    <row r="1093" spans="1:5">
      <c r="A1093" s="387" t="s">
        <v>5803</v>
      </c>
      <c r="B1093" s="387" t="str">
        <f t="shared" si="16"/>
        <v>…</v>
      </c>
      <c r="C1093" s="387" t="s">
        <v>2364</v>
      </c>
      <c r="D1093" s="387" t="s">
        <v>2364</v>
      </c>
      <c r="E1093" s="387" t="s">
        <v>7911</v>
      </c>
    </row>
    <row r="1094" spans="1:5">
      <c r="A1094" s="387" t="s">
        <v>5803</v>
      </c>
      <c r="B1094" s="387" t="str">
        <f t="shared" ref="B1094:B1157" si="17">IF(EXACT(C1094,C1093),"…",D1094)</f>
        <v>…</v>
      </c>
      <c r="C1094" s="387" t="s">
        <v>2364</v>
      </c>
      <c r="D1094" s="387" t="s">
        <v>7912</v>
      </c>
      <c r="E1094" s="387" t="s">
        <v>7913</v>
      </c>
    </row>
    <row r="1095" spans="1:5">
      <c r="A1095" s="387" t="s">
        <v>5803</v>
      </c>
      <c r="B1095" s="387" t="str">
        <f t="shared" si="17"/>
        <v>kV</v>
      </c>
      <c r="C1095" s="387" t="s">
        <v>7914</v>
      </c>
      <c r="D1095" s="387" t="s">
        <v>7915</v>
      </c>
      <c r="E1095" s="387" t="s">
        <v>7916</v>
      </c>
    </row>
    <row r="1096" spans="1:5">
      <c r="A1096" s="387" t="s">
        <v>5803</v>
      </c>
      <c r="B1096" s="387" t="str">
        <f t="shared" si="17"/>
        <v>…</v>
      </c>
      <c r="C1096" s="387" t="s">
        <v>7914</v>
      </c>
      <c r="D1096" s="387" t="s">
        <v>7917</v>
      </c>
      <c r="E1096" s="387" t="s">
        <v>7918</v>
      </c>
    </row>
    <row r="1097" spans="1:5">
      <c r="A1097" s="387" t="s">
        <v>5803</v>
      </c>
      <c r="B1097" s="387" t="str">
        <f t="shared" si="17"/>
        <v>…</v>
      </c>
      <c r="C1097" s="387" t="s">
        <v>7914</v>
      </c>
      <c r="D1097" s="387" t="s">
        <v>7919</v>
      </c>
      <c r="E1097" s="387" t="s">
        <v>7920</v>
      </c>
    </row>
    <row r="1098" spans="1:5">
      <c r="A1098" s="387" t="s">
        <v>5803</v>
      </c>
      <c r="B1098" s="387" t="str">
        <f t="shared" si="17"/>
        <v>…</v>
      </c>
      <c r="C1098" s="387" t="s">
        <v>7914</v>
      </c>
      <c r="D1098" s="387" t="s">
        <v>7921</v>
      </c>
      <c r="E1098" s="387" t="s">
        <v>7922</v>
      </c>
    </row>
    <row r="1099" spans="1:5">
      <c r="A1099" s="387" t="s">
        <v>5803</v>
      </c>
      <c r="B1099" s="387" t="str">
        <f t="shared" si="17"/>
        <v>…</v>
      </c>
      <c r="C1099" s="387" t="s">
        <v>7914</v>
      </c>
      <c r="D1099" s="387" t="s">
        <v>7914</v>
      </c>
      <c r="E1099" s="387" t="s">
        <v>7923</v>
      </c>
    </row>
    <row r="1100" spans="1:5">
      <c r="A1100" s="387" t="s">
        <v>5803</v>
      </c>
      <c r="B1100" s="387" t="str">
        <f t="shared" si="17"/>
        <v>V/B</v>
      </c>
      <c r="C1100" s="387" t="s">
        <v>7924</v>
      </c>
      <c r="D1100" s="387" t="s">
        <v>7924</v>
      </c>
      <c r="E1100" s="387" t="s">
        <v>7925</v>
      </c>
    </row>
    <row r="1101" spans="1:5">
      <c r="A1101" s="387" t="s">
        <v>5803</v>
      </c>
      <c r="B1101" s="387" t="str">
        <f t="shared" si="17"/>
        <v>…</v>
      </c>
      <c r="C1101" s="387" t="s">
        <v>7924</v>
      </c>
      <c r="D1101" s="387" t="s">
        <v>7926</v>
      </c>
      <c r="E1101" s="387" t="s">
        <v>7927</v>
      </c>
    </row>
    <row r="1102" spans="1:5">
      <c r="A1102" s="387" t="s">
        <v>5803</v>
      </c>
      <c r="B1102" s="387" t="str">
        <f t="shared" si="17"/>
        <v>mV/ft</v>
      </c>
      <c r="C1102" s="387" t="s">
        <v>7928</v>
      </c>
      <c r="D1102" s="387" t="s">
        <v>7929</v>
      </c>
      <c r="E1102" s="387" t="s">
        <v>7930</v>
      </c>
    </row>
    <row r="1103" spans="1:5">
      <c r="A1103" s="387" t="s">
        <v>5803</v>
      </c>
      <c r="B1103" s="387" t="str">
        <f t="shared" si="17"/>
        <v>…</v>
      </c>
      <c r="C1103" s="387" t="s">
        <v>7928</v>
      </c>
      <c r="D1103" s="387" t="s">
        <v>7931</v>
      </c>
      <c r="E1103" s="387" t="s">
        <v>7932</v>
      </c>
    </row>
    <row r="1104" spans="1:5">
      <c r="A1104" s="387" t="s">
        <v>5803</v>
      </c>
      <c r="B1104" s="387" t="str">
        <f t="shared" si="17"/>
        <v>…</v>
      </c>
      <c r="C1104" s="387" t="s">
        <v>7928</v>
      </c>
      <c r="D1104" s="387" t="s">
        <v>7933</v>
      </c>
      <c r="E1104" s="387" t="s">
        <v>7934</v>
      </c>
    </row>
    <row r="1105" spans="1:5">
      <c r="A1105" s="387" t="s">
        <v>5803</v>
      </c>
      <c r="B1105" s="387" t="str">
        <f t="shared" si="17"/>
        <v>…</v>
      </c>
      <c r="C1105" s="387" t="s">
        <v>7928</v>
      </c>
      <c r="D1105" s="387" t="s">
        <v>7935</v>
      </c>
      <c r="E1105" s="387" t="s">
        <v>7936</v>
      </c>
    </row>
    <row r="1106" spans="1:5">
      <c r="A1106" s="387" t="s">
        <v>5803</v>
      </c>
      <c r="B1106" s="387" t="str">
        <f t="shared" si="17"/>
        <v>…</v>
      </c>
      <c r="C1106" s="387" t="s">
        <v>7928</v>
      </c>
      <c r="D1106" s="387" t="s">
        <v>7928</v>
      </c>
      <c r="E1106" s="387" t="s">
        <v>7937</v>
      </c>
    </row>
    <row r="1107" spans="1:5">
      <c r="A1107" s="387" t="s">
        <v>5803</v>
      </c>
      <c r="B1107" s="387" t="str">
        <f t="shared" si="17"/>
        <v>Btu/hr</v>
      </c>
      <c r="C1107" s="387" t="s">
        <v>7938</v>
      </c>
      <c r="D1107" s="387" t="s">
        <v>7939</v>
      </c>
      <c r="E1107" s="387" t="s">
        <v>7940</v>
      </c>
    </row>
    <row r="1108" spans="1:5">
      <c r="A1108" s="387" t="s">
        <v>5803</v>
      </c>
      <c r="B1108" s="387" t="str">
        <f t="shared" si="17"/>
        <v>…</v>
      </c>
      <c r="C1108" s="387" t="s">
        <v>7938</v>
      </c>
      <c r="D1108" s="387" t="s">
        <v>7941</v>
      </c>
      <c r="E1108" s="387" t="s">
        <v>7942</v>
      </c>
    </row>
    <row r="1109" spans="1:5">
      <c r="A1109" s="387" t="s">
        <v>5803</v>
      </c>
      <c r="B1109" s="387" t="str">
        <f t="shared" si="17"/>
        <v>…</v>
      </c>
      <c r="C1109" s="387" t="s">
        <v>7938</v>
      </c>
      <c r="D1109" s="387" t="s">
        <v>7943</v>
      </c>
      <c r="E1109" s="387" t="s">
        <v>7944</v>
      </c>
    </row>
    <row r="1110" spans="1:5">
      <c r="A1110" s="387" t="s">
        <v>5803</v>
      </c>
      <c r="B1110" s="387" t="str">
        <f t="shared" si="17"/>
        <v>…</v>
      </c>
      <c r="C1110" s="387" t="s">
        <v>7938</v>
      </c>
      <c r="D1110" s="387" t="s">
        <v>7945</v>
      </c>
      <c r="E1110" s="387" t="s">
        <v>7945</v>
      </c>
    </row>
    <row r="1111" spans="1:5">
      <c r="A1111" s="387" t="s">
        <v>5803</v>
      </c>
      <c r="B1111" s="387" t="str">
        <f t="shared" si="17"/>
        <v>…</v>
      </c>
      <c r="C1111" s="387" t="s">
        <v>7938</v>
      </c>
      <c r="D1111" s="387" t="s">
        <v>7946</v>
      </c>
      <c r="E1111" s="387" t="s">
        <v>7947</v>
      </c>
    </row>
    <row r="1112" spans="1:5">
      <c r="A1112" s="387" t="s">
        <v>5803</v>
      </c>
      <c r="B1112" s="387" t="str">
        <f t="shared" si="17"/>
        <v>…</v>
      </c>
      <c r="C1112" s="387" t="s">
        <v>7938</v>
      </c>
      <c r="D1112" s="387" t="s">
        <v>7948</v>
      </c>
      <c r="E1112" s="387" t="s">
        <v>7949</v>
      </c>
    </row>
    <row r="1113" spans="1:5">
      <c r="A1113" s="387" t="s">
        <v>5803</v>
      </c>
      <c r="B1113" s="387" t="str">
        <f t="shared" si="17"/>
        <v>…</v>
      </c>
      <c r="C1113" s="387" t="s">
        <v>7938</v>
      </c>
      <c r="D1113" s="387" t="s">
        <v>7950</v>
      </c>
      <c r="E1113" s="387" t="s">
        <v>7951</v>
      </c>
    </row>
    <row r="1114" spans="1:5">
      <c r="A1114" s="387" t="s">
        <v>5803</v>
      </c>
      <c r="B1114" s="387" t="str">
        <f t="shared" si="17"/>
        <v>…</v>
      </c>
      <c r="C1114" s="387" t="s">
        <v>7938</v>
      </c>
      <c r="D1114" s="387" t="s">
        <v>7952</v>
      </c>
      <c r="E1114" s="387" t="s">
        <v>7953</v>
      </c>
    </row>
    <row r="1115" spans="1:5">
      <c r="A1115" s="387" t="s">
        <v>5803</v>
      </c>
      <c r="B1115" s="387" t="str">
        <f t="shared" si="17"/>
        <v>…</v>
      </c>
      <c r="C1115" s="387" t="s">
        <v>7938</v>
      </c>
      <c r="D1115" s="387" t="s">
        <v>7954</v>
      </c>
      <c r="E1115" s="387" t="s">
        <v>7955</v>
      </c>
    </row>
    <row r="1116" spans="1:5">
      <c r="A1116" s="387" t="s">
        <v>5803</v>
      </c>
      <c r="B1116" s="387" t="str">
        <f t="shared" si="17"/>
        <v>…</v>
      </c>
      <c r="C1116" s="387" t="s">
        <v>7938</v>
      </c>
      <c r="D1116" s="387" t="s">
        <v>7956</v>
      </c>
      <c r="E1116" s="387" t="s">
        <v>7957</v>
      </c>
    </row>
    <row r="1117" spans="1:5">
      <c r="A1117" s="387" t="s">
        <v>5803</v>
      </c>
      <c r="B1117" s="387" t="str">
        <f t="shared" si="17"/>
        <v>…</v>
      </c>
      <c r="C1117" s="387" t="s">
        <v>7938</v>
      </c>
      <c r="D1117" s="387" t="s">
        <v>7958</v>
      </c>
      <c r="E1117" s="387" t="s">
        <v>7959</v>
      </c>
    </row>
    <row r="1118" spans="1:5">
      <c r="A1118" s="387" t="s">
        <v>5803</v>
      </c>
      <c r="B1118" s="387" t="str">
        <f t="shared" si="17"/>
        <v>…</v>
      </c>
      <c r="C1118" s="387" t="s">
        <v>7938</v>
      </c>
      <c r="D1118" s="387" t="s">
        <v>7960</v>
      </c>
      <c r="E1118" s="387" t="s">
        <v>7961</v>
      </c>
    </row>
    <row r="1119" spans="1:5">
      <c r="A1119" s="387" t="s">
        <v>5803</v>
      </c>
      <c r="B1119" s="387" t="str">
        <f t="shared" si="17"/>
        <v>…</v>
      </c>
      <c r="C1119" s="387" t="s">
        <v>7938</v>
      </c>
      <c r="D1119" s="387" t="s">
        <v>606</v>
      </c>
      <c r="E1119" s="387" t="s">
        <v>7962</v>
      </c>
    </row>
    <row r="1120" spans="1:5">
      <c r="A1120" s="387" t="s">
        <v>5803</v>
      </c>
      <c r="B1120" s="387" t="str">
        <f t="shared" si="17"/>
        <v>…</v>
      </c>
      <c r="C1120" s="387" t="s">
        <v>7938</v>
      </c>
      <c r="D1120" s="387" t="s">
        <v>7963</v>
      </c>
      <c r="E1120" s="387" t="s">
        <v>7964</v>
      </c>
    </row>
    <row r="1121" spans="1:5">
      <c r="A1121" s="387" t="s">
        <v>5803</v>
      </c>
      <c r="B1121" s="387" t="str">
        <f t="shared" si="17"/>
        <v>…</v>
      </c>
      <c r="C1121" s="387" t="s">
        <v>7938</v>
      </c>
      <c r="D1121" s="387" t="s">
        <v>1394</v>
      </c>
      <c r="E1121" s="387" t="s">
        <v>7965</v>
      </c>
    </row>
    <row r="1122" spans="1:5">
      <c r="A1122" s="387" t="s">
        <v>5803</v>
      </c>
      <c r="B1122" s="387" t="str">
        <f t="shared" si="17"/>
        <v>…</v>
      </c>
      <c r="C1122" s="387" t="s">
        <v>7938</v>
      </c>
      <c r="D1122" s="387" t="s">
        <v>7966</v>
      </c>
      <c r="E1122" s="387" t="s">
        <v>7967</v>
      </c>
    </row>
    <row r="1123" spans="1:5">
      <c r="A1123" s="387" t="s">
        <v>5803</v>
      </c>
      <c r="B1123" s="387" t="str">
        <f t="shared" si="17"/>
        <v>…</v>
      </c>
      <c r="C1123" s="387" t="s">
        <v>7938</v>
      </c>
      <c r="D1123" s="387" t="s">
        <v>7968</v>
      </c>
      <c r="E1123" s="387" t="s">
        <v>7969</v>
      </c>
    </row>
    <row r="1124" spans="1:5">
      <c r="A1124" s="387" t="s">
        <v>5803</v>
      </c>
      <c r="B1124" s="387" t="str">
        <f t="shared" si="17"/>
        <v>…</v>
      </c>
      <c r="C1124" s="387" t="s">
        <v>7938</v>
      </c>
      <c r="D1124" s="387" t="s">
        <v>7970</v>
      </c>
      <c r="E1124" s="387" t="s">
        <v>7971</v>
      </c>
    </row>
    <row r="1125" spans="1:5">
      <c r="A1125" s="387" t="s">
        <v>5803</v>
      </c>
      <c r="B1125" s="387" t="str">
        <f t="shared" si="17"/>
        <v>…</v>
      </c>
      <c r="C1125" s="387" t="s">
        <v>7938</v>
      </c>
      <c r="D1125" s="387" t="s">
        <v>7972</v>
      </c>
      <c r="E1125" s="387" t="s">
        <v>7973</v>
      </c>
    </row>
    <row r="1126" spans="1:5">
      <c r="A1126" s="387" t="s">
        <v>5803</v>
      </c>
      <c r="B1126" s="387" t="str">
        <f t="shared" si="17"/>
        <v>…</v>
      </c>
      <c r="C1126" s="387" t="s">
        <v>7938</v>
      </c>
      <c r="D1126" s="387" t="s">
        <v>7974</v>
      </c>
      <c r="E1126" s="387" t="s">
        <v>7975</v>
      </c>
    </row>
    <row r="1127" spans="1:5">
      <c r="A1127" s="387" t="s">
        <v>5803</v>
      </c>
      <c r="B1127" s="387" t="str">
        <f t="shared" si="17"/>
        <v>…</v>
      </c>
      <c r="C1127" s="387" t="s">
        <v>7938</v>
      </c>
      <c r="D1127" s="387" t="s">
        <v>7976</v>
      </c>
      <c r="E1127" s="387" t="s">
        <v>7977</v>
      </c>
    </row>
    <row r="1128" spans="1:5">
      <c r="A1128" s="387" t="s">
        <v>5803</v>
      </c>
      <c r="B1128" s="387" t="str">
        <f t="shared" si="17"/>
        <v>…</v>
      </c>
      <c r="C1128" s="387" t="s">
        <v>7938</v>
      </c>
      <c r="D1128" s="387" t="s">
        <v>7978</v>
      </c>
      <c r="E1128" s="387" t="s">
        <v>7979</v>
      </c>
    </row>
    <row r="1129" spans="1:5">
      <c r="A1129" s="387" t="s">
        <v>5803</v>
      </c>
      <c r="B1129" s="387" t="str">
        <f t="shared" si="17"/>
        <v>…</v>
      </c>
      <c r="C1129" s="387" t="s">
        <v>7938</v>
      </c>
      <c r="D1129" s="387" t="s">
        <v>7980</v>
      </c>
      <c r="E1129" s="387" t="s">
        <v>7981</v>
      </c>
    </row>
    <row r="1130" spans="1:5">
      <c r="A1130" s="387" t="s">
        <v>5803</v>
      </c>
      <c r="B1130" s="387" t="str">
        <f t="shared" si="17"/>
        <v>…</v>
      </c>
      <c r="C1130" s="387" t="s">
        <v>7938</v>
      </c>
      <c r="D1130" s="387" t="s">
        <v>7982</v>
      </c>
      <c r="E1130" s="387" t="s">
        <v>7983</v>
      </c>
    </row>
    <row r="1131" spans="1:5">
      <c r="A1131" s="387" t="s">
        <v>5803</v>
      </c>
      <c r="B1131" s="387" t="str">
        <f t="shared" si="17"/>
        <v>…</v>
      </c>
      <c r="C1131" s="387" t="s">
        <v>7938</v>
      </c>
      <c r="D1131" s="387" t="s">
        <v>7984</v>
      </c>
      <c r="E1131" s="387" t="s">
        <v>7985</v>
      </c>
    </row>
    <row r="1132" spans="1:5">
      <c r="A1132" s="387" t="s">
        <v>5803</v>
      </c>
      <c r="B1132" s="387" t="str">
        <f t="shared" si="17"/>
        <v>…</v>
      </c>
      <c r="C1132" s="387" t="s">
        <v>7938</v>
      </c>
      <c r="D1132" s="387" t="s">
        <v>7938</v>
      </c>
      <c r="E1132" s="387" t="s">
        <v>7986</v>
      </c>
    </row>
    <row r="1133" spans="1:5">
      <c r="A1133" s="387" t="s">
        <v>5803</v>
      </c>
      <c r="B1133" s="387" t="str">
        <f t="shared" si="17"/>
        <v>W/K</v>
      </c>
      <c r="C1133" s="387" t="s">
        <v>7987</v>
      </c>
      <c r="D1133" s="387" t="s">
        <v>7987</v>
      </c>
      <c r="E1133" s="387" t="s">
        <v>7988</v>
      </c>
    </row>
    <row r="1134" spans="1:5">
      <c r="A1134" s="387" t="s">
        <v>5803</v>
      </c>
      <c r="B1134" s="387" t="str">
        <f t="shared" si="17"/>
        <v>Btu.in/hr.ft2.F</v>
      </c>
      <c r="C1134" s="387" t="s">
        <v>7989</v>
      </c>
      <c r="D1134" s="387" t="s">
        <v>7990</v>
      </c>
      <c r="E1134" s="387" t="s">
        <v>7991</v>
      </c>
    </row>
    <row r="1135" spans="1:5">
      <c r="A1135" s="387" t="s">
        <v>5803</v>
      </c>
      <c r="B1135" s="387" t="str">
        <f t="shared" si="17"/>
        <v>…</v>
      </c>
      <c r="C1135" s="387" t="s">
        <v>7989</v>
      </c>
      <c r="D1135" s="387" t="s">
        <v>7992</v>
      </c>
      <c r="E1135" s="387" t="s">
        <v>7993</v>
      </c>
    </row>
    <row r="1136" spans="1:5">
      <c r="A1136" s="387" t="s">
        <v>5803</v>
      </c>
      <c r="B1136" s="387" t="str">
        <f t="shared" si="17"/>
        <v>…</v>
      </c>
      <c r="C1136" s="387" t="s">
        <v>7989</v>
      </c>
      <c r="D1136" s="387" t="s">
        <v>7994</v>
      </c>
      <c r="E1136" s="387" t="s">
        <v>7995</v>
      </c>
    </row>
    <row r="1137" spans="1:5">
      <c r="A1137" s="387" t="s">
        <v>5803</v>
      </c>
      <c r="B1137" s="387" t="str">
        <f t="shared" si="17"/>
        <v>…</v>
      </c>
      <c r="C1137" s="387" t="s">
        <v>7989</v>
      </c>
      <c r="D1137" s="387" t="s">
        <v>7996</v>
      </c>
      <c r="E1137" s="387" t="s">
        <v>7997</v>
      </c>
    </row>
    <row r="1138" spans="1:5">
      <c r="A1138" s="387" t="s">
        <v>5803</v>
      </c>
      <c r="B1138" s="387" t="str">
        <f t="shared" si="17"/>
        <v>…</v>
      </c>
      <c r="C1138" s="387" t="s">
        <v>7989</v>
      </c>
      <c r="D1138" s="387" t="s">
        <v>7998</v>
      </c>
      <c r="E1138" s="387" t="s">
        <v>7999</v>
      </c>
    </row>
    <row r="1139" spans="1:5">
      <c r="A1139" s="387" t="s">
        <v>5803</v>
      </c>
      <c r="B1139" s="387" t="str">
        <f t="shared" si="17"/>
        <v>…</v>
      </c>
      <c r="C1139" s="387" t="s">
        <v>7989</v>
      </c>
      <c r="D1139" s="387" t="s">
        <v>8000</v>
      </c>
      <c r="E1139" s="387" t="s">
        <v>8001</v>
      </c>
    </row>
    <row r="1140" spans="1:5">
      <c r="A1140" s="387" t="s">
        <v>5803</v>
      </c>
      <c r="B1140" s="387" t="str">
        <f t="shared" si="17"/>
        <v>…</v>
      </c>
      <c r="C1140" s="387" t="s">
        <v>7989</v>
      </c>
      <c r="D1140" s="387" t="s">
        <v>7989</v>
      </c>
      <c r="E1140" s="387" t="s">
        <v>8002</v>
      </c>
    </row>
    <row r="1141" spans="1:5">
      <c r="A1141" s="387" t="s">
        <v>5803</v>
      </c>
      <c r="B1141" s="387" t="str">
        <f t="shared" si="17"/>
        <v>Btu/hr.ft2</v>
      </c>
      <c r="C1141" s="387" t="s">
        <v>8003</v>
      </c>
      <c r="D1141" s="387" t="s">
        <v>8004</v>
      </c>
      <c r="E1141" s="387" t="s">
        <v>8005</v>
      </c>
    </row>
    <row r="1142" spans="1:5">
      <c r="A1142" s="387" t="s">
        <v>5803</v>
      </c>
      <c r="B1142" s="387" t="str">
        <f t="shared" si="17"/>
        <v>…</v>
      </c>
      <c r="C1142" s="387" t="s">
        <v>8003</v>
      </c>
      <c r="D1142" s="387" t="s">
        <v>8006</v>
      </c>
      <c r="E1142" s="387" t="s">
        <v>8007</v>
      </c>
    </row>
    <row r="1143" spans="1:5">
      <c r="A1143" s="387" t="s">
        <v>5803</v>
      </c>
      <c r="B1143" s="387" t="str">
        <f t="shared" si="17"/>
        <v>…</v>
      </c>
      <c r="C1143" s="387" t="s">
        <v>8003</v>
      </c>
      <c r="D1143" s="387" t="s">
        <v>8008</v>
      </c>
      <c r="E1143" s="387" t="s">
        <v>8009</v>
      </c>
    </row>
    <row r="1144" spans="1:5">
      <c r="A1144" s="387" t="s">
        <v>5803</v>
      </c>
      <c r="B1144" s="387" t="str">
        <f t="shared" si="17"/>
        <v>…</v>
      </c>
      <c r="C1144" s="387" t="s">
        <v>8003</v>
      </c>
      <c r="D1144" s="387" t="s">
        <v>8010</v>
      </c>
      <c r="E1144" s="387" t="s">
        <v>8011</v>
      </c>
    </row>
    <row r="1145" spans="1:5">
      <c r="A1145" s="387" t="s">
        <v>5803</v>
      </c>
      <c r="B1145" s="387" t="str">
        <f t="shared" si="17"/>
        <v>…</v>
      </c>
      <c r="C1145" s="387" t="s">
        <v>8003</v>
      </c>
      <c r="D1145" s="387" t="s">
        <v>8012</v>
      </c>
      <c r="E1145" s="387" t="s">
        <v>8013</v>
      </c>
    </row>
    <row r="1146" spans="1:5">
      <c r="A1146" s="387" t="s">
        <v>5803</v>
      </c>
      <c r="B1146" s="387" t="str">
        <f t="shared" si="17"/>
        <v>…</v>
      </c>
      <c r="C1146" s="387" t="s">
        <v>8003</v>
      </c>
      <c r="D1146" s="387" t="s">
        <v>8014</v>
      </c>
      <c r="E1146" s="387" t="s">
        <v>8015</v>
      </c>
    </row>
    <row r="1147" spans="1:5">
      <c r="A1147" s="387" t="s">
        <v>5803</v>
      </c>
      <c r="B1147" s="387" t="str">
        <f t="shared" si="17"/>
        <v>…</v>
      </c>
      <c r="C1147" s="387" t="s">
        <v>8003</v>
      </c>
      <c r="D1147" s="387" t="s">
        <v>8016</v>
      </c>
      <c r="E1147" s="387" t="s">
        <v>8017</v>
      </c>
    </row>
    <row r="1148" spans="1:5">
      <c r="A1148" s="387" t="s">
        <v>5803</v>
      </c>
      <c r="B1148" s="387" t="str">
        <f t="shared" si="17"/>
        <v>…</v>
      </c>
      <c r="C1148" s="387" t="s">
        <v>8003</v>
      </c>
      <c r="D1148" s="387" t="s">
        <v>8018</v>
      </c>
      <c r="E1148" s="387" t="s">
        <v>8019</v>
      </c>
    </row>
    <row r="1149" spans="1:5">
      <c r="A1149" s="387" t="s">
        <v>5803</v>
      </c>
      <c r="B1149" s="387" t="str">
        <f t="shared" si="17"/>
        <v>…</v>
      </c>
      <c r="C1149" s="387" t="s">
        <v>8003</v>
      </c>
      <c r="D1149" s="387" t="s">
        <v>8020</v>
      </c>
      <c r="E1149" s="387" t="s">
        <v>8021</v>
      </c>
    </row>
    <row r="1150" spans="1:5">
      <c r="A1150" s="387" t="s">
        <v>5803</v>
      </c>
      <c r="B1150" s="387" t="str">
        <f t="shared" si="17"/>
        <v>…</v>
      </c>
      <c r="C1150" s="387" t="s">
        <v>8003</v>
      </c>
      <c r="D1150" s="387" t="s">
        <v>8022</v>
      </c>
      <c r="E1150" s="387" t="s">
        <v>8023</v>
      </c>
    </row>
    <row r="1151" spans="1:5">
      <c r="A1151" s="387" t="s">
        <v>5803</v>
      </c>
      <c r="B1151" s="387" t="str">
        <f t="shared" si="17"/>
        <v>…</v>
      </c>
      <c r="C1151" s="387" t="s">
        <v>8003</v>
      </c>
      <c r="D1151" s="387" t="s">
        <v>8003</v>
      </c>
      <c r="E1151" s="387" t="s">
        <v>8024</v>
      </c>
    </row>
    <row r="1152" spans="1:5">
      <c r="A1152" s="387" t="s">
        <v>5803</v>
      </c>
      <c r="B1152" s="387" t="str">
        <f t="shared" si="17"/>
        <v>…</v>
      </c>
      <c r="C1152" s="387" t="s">
        <v>8003</v>
      </c>
      <c r="D1152" s="387" t="s">
        <v>8025</v>
      </c>
      <c r="E1152" s="387" t="s">
        <v>8026</v>
      </c>
    </row>
    <row r="1153" spans="1:5">
      <c r="A1153" s="387" t="s">
        <v>5803</v>
      </c>
      <c r="B1153" s="387" t="str">
        <f t="shared" si="17"/>
        <v>Btu/hr.ft2.degF</v>
      </c>
      <c r="C1153" s="387" t="s">
        <v>8027</v>
      </c>
      <c r="D1153" s="387" t="s">
        <v>8028</v>
      </c>
      <c r="E1153" s="387" t="s">
        <v>8029</v>
      </c>
    </row>
    <row r="1154" spans="1:5">
      <c r="A1154" s="387" t="s">
        <v>5803</v>
      </c>
      <c r="B1154" s="387" t="str">
        <f t="shared" si="17"/>
        <v>…</v>
      </c>
      <c r="C1154" s="387" t="s">
        <v>8027</v>
      </c>
      <c r="D1154" s="387" t="s">
        <v>8030</v>
      </c>
      <c r="E1154" s="387" t="s">
        <v>8031</v>
      </c>
    </row>
    <row r="1155" spans="1:5">
      <c r="A1155" s="387" t="s">
        <v>5803</v>
      </c>
      <c r="B1155" s="387" t="str">
        <f t="shared" si="17"/>
        <v>…</v>
      </c>
      <c r="C1155" s="387" t="s">
        <v>8027</v>
      </c>
      <c r="D1155" s="387" t="s">
        <v>8032</v>
      </c>
      <c r="E1155" s="387" t="s">
        <v>8033</v>
      </c>
    </row>
    <row r="1156" spans="1:5">
      <c r="A1156" s="387" t="s">
        <v>5803</v>
      </c>
      <c r="B1156" s="387" t="str">
        <f t="shared" si="17"/>
        <v>…</v>
      </c>
      <c r="C1156" s="387" t="s">
        <v>8027</v>
      </c>
      <c r="D1156" s="387" t="s">
        <v>8034</v>
      </c>
      <c r="E1156" s="387" t="s">
        <v>8035</v>
      </c>
    </row>
    <row r="1157" spans="1:5">
      <c r="A1157" s="387" t="s">
        <v>5803</v>
      </c>
      <c r="B1157" s="387" t="str">
        <f t="shared" si="17"/>
        <v>…</v>
      </c>
      <c r="C1157" s="387" t="s">
        <v>8027</v>
      </c>
      <c r="D1157" s="387" t="s">
        <v>8036</v>
      </c>
      <c r="E1157" s="387" t="s">
        <v>8037</v>
      </c>
    </row>
    <row r="1158" spans="1:5">
      <c r="A1158" s="387" t="s">
        <v>5803</v>
      </c>
      <c r="B1158" s="387" t="str">
        <f t="shared" ref="B1158:B1183" si="18">IF(EXACT(C1158,C1157),"…",D1158)</f>
        <v>…</v>
      </c>
      <c r="C1158" s="387" t="s">
        <v>8027</v>
      </c>
      <c r="D1158" s="387" t="s">
        <v>8038</v>
      </c>
      <c r="E1158" s="387" t="s">
        <v>8039</v>
      </c>
    </row>
    <row r="1159" spans="1:5">
      <c r="A1159" s="387" t="s">
        <v>5803</v>
      </c>
      <c r="B1159" s="387" t="str">
        <f t="shared" si="18"/>
        <v>…</v>
      </c>
      <c r="C1159" s="387" t="s">
        <v>8027</v>
      </c>
      <c r="D1159" s="387" t="s">
        <v>8040</v>
      </c>
      <c r="E1159" s="387" t="s">
        <v>8041</v>
      </c>
    </row>
    <row r="1160" spans="1:5">
      <c r="A1160" s="387" t="s">
        <v>5803</v>
      </c>
      <c r="B1160" s="387" t="str">
        <f t="shared" si="18"/>
        <v>…</v>
      </c>
      <c r="C1160" s="387" t="s">
        <v>8027</v>
      </c>
      <c r="D1160" s="387" t="s">
        <v>8042</v>
      </c>
      <c r="E1160" s="387" t="s">
        <v>8043</v>
      </c>
    </row>
    <row r="1161" spans="1:5">
      <c r="A1161" s="387" t="s">
        <v>5803</v>
      </c>
      <c r="B1161" s="387" t="str">
        <f t="shared" si="18"/>
        <v>…</v>
      </c>
      <c r="C1161" s="387" t="s">
        <v>8027</v>
      </c>
      <c r="D1161" s="387" t="s">
        <v>8044</v>
      </c>
      <c r="E1161" s="387" t="s">
        <v>8045</v>
      </c>
    </row>
    <row r="1162" spans="1:5">
      <c r="A1162" s="387" t="s">
        <v>5803</v>
      </c>
      <c r="B1162" s="387" t="str">
        <f t="shared" si="18"/>
        <v>…</v>
      </c>
      <c r="C1162" s="387" t="s">
        <v>8027</v>
      </c>
      <c r="D1162" s="387" t="s">
        <v>8046</v>
      </c>
      <c r="E1162" s="387" t="s">
        <v>8047</v>
      </c>
    </row>
    <row r="1163" spans="1:5">
      <c r="A1163" s="387" t="s">
        <v>5803</v>
      </c>
      <c r="B1163" s="387" t="str">
        <f t="shared" si="18"/>
        <v>…</v>
      </c>
      <c r="C1163" s="387" t="s">
        <v>8027</v>
      </c>
      <c r="D1163" s="387" t="s">
        <v>8027</v>
      </c>
      <c r="E1163" s="387" t="s">
        <v>8048</v>
      </c>
    </row>
    <row r="1164" spans="1:5">
      <c r="A1164" s="387" t="s">
        <v>5803</v>
      </c>
      <c r="B1164" s="387" t="str">
        <f t="shared" si="18"/>
        <v>W/m2.sr</v>
      </c>
      <c r="C1164" s="387" t="s">
        <v>8049</v>
      </c>
      <c r="D1164" s="387" t="s">
        <v>8049</v>
      </c>
      <c r="E1164" s="387" t="s">
        <v>8050</v>
      </c>
    </row>
    <row r="1165" spans="1:5">
      <c r="A1165" s="387" t="s">
        <v>5803</v>
      </c>
      <c r="B1165" s="387" t="str">
        <f t="shared" si="18"/>
        <v>Btu/hr.ft3</v>
      </c>
      <c r="C1165" s="387" t="s">
        <v>8051</v>
      </c>
      <c r="D1165" s="387" t="s">
        <v>8052</v>
      </c>
      <c r="E1165" s="387" t="s">
        <v>8053</v>
      </c>
    </row>
    <row r="1166" spans="1:5">
      <c r="A1166" s="387" t="s">
        <v>5803</v>
      </c>
      <c r="B1166" s="387" t="str">
        <f t="shared" si="18"/>
        <v>…</v>
      </c>
      <c r="C1166" s="387" t="s">
        <v>8051</v>
      </c>
      <c r="D1166" s="387" t="s">
        <v>8054</v>
      </c>
      <c r="E1166" s="387" t="s">
        <v>8055</v>
      </c>
    </row>
    <row r="1167" spans="1:5">
      <c r="A1167" s="387" t="s">
        <v>5803</v>
      </c>
      <c r="B1167" s="387" t="str">
        <f t="shared" si="18"/>
        <v>…</v>
      </c>
      <c r="C1167" s="387" t="s">
        <v>8051</v>
      </c>
      <c r="D1167" s="387" t="s">
        <v>8056</v>
      </c>
      <c r="E1167" s="387" t="s">
        <v>8057</v>
      </c>
    </row>
    <row r="1168" spans="1:5">
      <c r="A1168" s="387" t="s">
        <v>5803</v>
      </c>
      <c r="B1168" s="387" t="str">
        <f t="shared" si="18"/>
        <v>…</v>
      </c>
      <c r="C1168" s="387" t="s">
        <v>8051</v>
      </c>
      <c r="D1168" s="387" t="s">
        <v>8058</v>
      </c>
      <c r="E1168" s="387" t="s">
        <v>8059</v>
      </c>
    </row>
    <row r="1169" spans="1:5">
      <c r="A1169" s="387" t="s">
        <v>5803</v>
      </c>
      <c r="B1169" s="387" t="str">
        <f t="shared" si="18"/>
        <v>…</v>
      </c>
      <c r="C1169" s="387" t="s">
        <v>8051</v>
      </c>
      <c r="D1169" s="387" t="s">
        <v>8060</v>
      </c>
      <c r="E1169" s="387" t="s">
        <v>8061</v>
      </c>
    </row>
    <row r="1170" spans="1:5">
      <c r="A1170" s="387" t="s">
        <v>5803</v>
      </c>
      <c r="B1170" s="387" t="str">
        <f t="shared" si="18"/>
        <v>…</v>
      </c>
      <c r="C1170" s="387" t="s">
        <v>8051</v>
      </c>
      <c r="D1170" s="387" t="s">
        <v>8062</v>
      </c>
      <c r="E1170" s="387" t="s">
        <v>8063</v>
      </c>
    </row>
    <row r="1171" spans="1:5">
      <c r="A1171" s="387" t="s">
        <v>5803</v>
      </c>
      <c r="B1171" s="387" t="str">
        <f t="shared" si="18"/>
        <v>…</v>
      </c>
      <c r="C1171" s="387" t="s">
        <v>8051</v>
      </c>
      <c r="D1171" s="387" t="s">
        <v>8064</v>
      </c>
      <c r="E1171" s="387" t="s">
        <v>8065</v>
      </c>
    </row>
    <row r="1172" spans="1:5">
      <c r="A1172" s="387" t="s">
        <v>5803</v>
      </c>
      <c r="B1172" s="387" t="str">
        <f t="shared" si="18"/>
        <v>…</v>
      </c>
      <c r="C1172" s="387" t="s">
        <v>8051</v>
      </c>
      <c r="D1172" s="387" t="s">
        <v>8051</v>
      </c>
      <c r="E1172" s="387" t="s">
        <v>8066</v>
      </c>
    </row>
    <row r="1173" spans="1:5">
      <c r="A1173" s="387" t="s">
        <v>5803</v>
      </c>
      <c r="B1173" s="387" t="str">
        <f t="shared" si="18"/>
        <v>Btu/hr.ft3.degF</v>
      </c>
      <c r="C1173" s="387" t="s">
        <v>8067</v>
      </c>
      <c r="D1173" s="387" t="s">
        <v>8068</v>
      </c>
      <c r="E1173" s="387" t="s">
        <v>8069</v>
      </c>
    </row>
    <row r="1174" spans="1:5">
      <c r="A1174" s="387" t="s">
        <v>5803</v>
      </c>
      <c r="B1174" s="387" t="str">
        <f t="shared" si="18"/>
        <v>…</v>
      </c>
      <c r="C1174" s="387" t="s">
        <v>8067</v>
      </c>
      <c r="D1174" s="387" t="s">
        <v>8070</v>
      </c>
      <c r="E1174" s="387" t="s">
        <v>8071</v>
      </c>
    </row>
    <row r="1175" spans="1:5">
      <c r="A1175" s="387" t="s">
        <v>5803</v>
      </c>
      <c r="B1175" s="387" t="str">
        <f t="shared" si="18"/>
        <v>…</v>
      </c>
      <c r="C1175" s="387" t="s">
        <v>8067</v>
      </c>
      <c r="D1175" s="387" t="s">
        <v>8072</v>
      </c>
      <c r="E1175" s="387" t="s">
        <v>8073</v>
      </c>
    </row>
    <row r="1176" spans="1:5">
      <c r="A1176" s="387" t="s">
        <v>5803</v>
      </c>
      <c r="B1176" s="387" t="str">
        <f t="shared" si="18"/>
        <v>…</v>
      </c>
      <c r="C1176" s="387" t="s">
        <v>8067</v>
      </c>
      <c r="D1176" s="387" t="s">
        <v>8067</v>
      </c>
      <c r="E1176" s="387" t="s">
        <v>8074</v>
      </c>
    </row>
    <row r="1177" spans="1:5">
      <c r="A1177" s="387" t="s">
        <v>5803</v>
      </c>
      <c r="B1177" s="387" t="str">
        <f t="shared" si="18"/>
        <v>W/sr</v>
      </c>
      <c r="C1177" s="387" t="s">
        <v>8075</v>
      </c>
      <c r="D1177" s="387" t="s">
        <v>8075</v>
      </c>
      <c r="E1177" s="387" t="s">
        <v>8076</v>
      </c>
    </row>
    <row r="1178" spans="1:5">
      <c r="A1178" s="387" t="s">
        <v>5803</v>
      </c>
      <c r="B1178" s="387" t="str">
        <f t="shared" si="18"/>
        <v>mWb</v>
      </c>
      <c r="C1178" s="387" t="s">
        <v>8077</v>
      </c>
      <c r="D1178" s="387" t="s">
        <v>8078</v>
      </c>
      <c r="E1178" s="387" t="s">
        <v>8079</v>
      </c>
    </row>
    <row r="1179" spans="1:5">
      <c r="A1179" s="387" t="s">
        <v>5803</v>
      </c>
      <c r="B1179" s="387" t="str">
        <f t="shared" si="18"/>
        <v>…</v>
      </c>
      <c r="C1179" s="387" t="s">
        <v>8077</v>
      </c>
      <c r="D1179" s="387" t="s">
        <v>8080</v>
      </c>
      <c r="E1179" s="387" t="s">
        <v>8081</v>
      </c>
    </row>
    <row r="1180" spans="1:5">
      <c r="A1180" s="387" t="s">
        <v>5803</v>
      </c>
      <c r="B1180" s="387" t="str">
        <f t="shared" si="18"/>
        <v>…</v>
      </c>
      <c r="C1180" s="387" t="s">
        <v>8077</v>
      </c>
      <c r="D1180" s="387" t="s">
        <v>8077</v>
      </c>
      <c r="E1180" s="387" t="s">
        <v>8082</v>
      </c>
    </row>
    <row r="1181" spans="1:5">
      <c r="A1181" s="387" t="s">
        <v>5803</v>
      </c>
      <c r="B1181" s="387" t="str">
        <f t="shared" si="18"/>
        <v>Wb.m</v>
      </c>
      <c r="C1181" s="387" t="s">
        <v>8083</v>
      </c>
      <c r="D1181" s="387" t="s">
        <v>8083</v>
      </c>
      <c r="E1181" s="387" t="s">
        <v>8084</v>
      </c>
    </row>
    <row r="1182" spans="1:5">
      <c r="A1182" s="387" t="s">
        <v>5803</v>
      </c>
      <c r="B1182" s="387" t="str">
        <f t="shared" si="18"/>
        <v>Wb/m</v>
      </c>
      <c r="C1182" s="387" t="s">
        <v>8085</v>
      </c>
      <c r="D1182" s="387" t="s">
        <v>8085</v>
      </c>
      <c r="E1182" s="387" t="s">
        <v>8086</v>
      </c>
    </row>
    <row r="1183" spans="1:5">
      <c r="A1183" s="387" t="s">
        <v>5803</v>
      </c>
      <c r="B1183" s="387" t="str">
        <f t="shared" si="18"/>
        <v>…</v>
      </c>
      <c r="C1183" s="387" t="s">
        <v>8085</v>
      </c>
      <c r="D1183" s="387" t="s">
        <v>8087</v>
      </c>
      <c r="E1183" s="387" t="s">
        <v>8088</v>
      </c>
    </row>
  </sheetData>
  <hyperlinks>
    <hyperlink ref="A1" location="Index" display="Back to Index" xr:uid="{00000000-0004-0000-1E00-000000000000}"/>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6"/>
  <dimension ref="A1:I65"/>
  <sheetViews>
    <sheetView showGridLines="0" showRowColHeaders="0" workbookViewId="0">
      <selection activeCell="B19" sqref="B19"/>
    </sheetView>
  </sheetViews>
  <sheetFormatPr defaultColWidth="9" defaultRowHeight="16.8"/>
  <cols>
    <col min="1" max="1" width="9" style="408"/>
    <col min="2" max="2" width="23.69921875" style="408" bestFit="1" customWidth="1"/>
    <col min="3" max="3" width="30" style="408" bestFit="1" customWidth="1"/>
    <col min="4" max="4" width="9" style="408"/>
    <col min="5" max="5" width="32.69921875" style="408" customWidth="1"/>
    <col min="6" max="16384" width="9" style="408"/>
  </cols>
  <sheetData>
    <row r="1" spans="1:9" ht="17.399999999999999" thickBot="1">
      <c r="A1" s="418" t="s">
        <v>5781</v>
      </c>
      <c r="H1" s="418"/>
    </row>
    <row r="2" spans="1:9" ht="17.399999999999999" thickBot="1">
      <c r="B2" s="408" t="s">
        <v>5578</v>
      </c>
      <c r="C2" s="409" t="s">
        <v>8114</v>
      </c>
      <c r="F2" s="410"/>
      <c r="I2" s="410"/>
    </row>
    <row r="3" spans="1:9" ht="17.399999999999999" thickBot="1">
      <c r="B3" s="411" t="s">
        <v>8115</v>
      </c>
      <c r="C3" s="408" t="s">
        <v>8116</v>
      </c>
    </row>
    <row r="4" spans="1:9" ht="17.399999999999999" thickBot="1">
      <c r="B4" s="411" t="s">
        <v>8115</v>
      </c>
      <c r="C4" s="408" t="s">
        <v>8117</v>
      </c>
    </row>
    <row r="5" spans="1:9" ht="17.399999999999999" thickBot="1">
      <c r="B5" s="411" t="s">
        <v>8115</v>
      </c>
      <c r="C5" s="412" t="s">
        <v>8118</v>
      </c>
    </row>
    <row r="6" spans="1:9" ht="17.399999999999999" thickBot="1">
      <c r="B6" s="411" t="s">
        <v>8115</v>
      </c>
      <c r="C6" s="408" t="s">
        <v>8119</v>
      </c>
    </row>
    <row r="7" spans="1:9" ht="17.399999999999999" thickBot="1">
      <c r="B7" s="411" t="s">
        <v>8115</v>
      </c>
      <c r="C7" s="412" t="s">
        <v>8120</v>
      </c>
    </row>
    <row r="8" spans="1:9" ht="17.399999999999999" thickBot="1">
      <c r="B8" s="411" t="s">
        <v>8115</v>
      </c>
      <c r="C8" s="408" t="s">
        <v>8121</v>
      </c>
    </row>
    <row r="9" spans="1:9" ht="17.399999999999999" thickBot="1">
      <c r="B9" s="411" t="s">
        <v>8115</v>
      </c>
      <c r="C9" s="412" t="s">
        <v>8122</v>
      </c>
    </row>
    <row r="10" spans="1:9" ht="17.399999999999999" thickBot="1">
      <c r="B10" s="411" t="s">
        <v>8115</v>
      </c>
      <c r="C10" s="408" t="s">
        <v>8123</v>
      </c>
    </row>
    <row r="11" spans="1:9" ht="17.399999999999999" thickBot="1">
      <c r="B11" s="411" t="s">
        <v>8115</v>
      </c>
      <c r="C11" s="412" t="s">
        <v>8124</v>
      </c>
    </row>
    <row r="12" spans="1:9" ht="17.399999999999999" thickBot="1">
      <c r="B12" s="411" t="s">
        <v>8115</v>
      </c>
      <c r="C12" s="408" t="s">
        <v>8125</v>
      </c>
    </row>
    <row r="13" spans="1:9" ht="17.399999999999999" thickBot="1">
      <c r="B13" s="411" t="s">
        <v>8115</v>
      </c>
      <c r="C13" s="413" t="s">
        <v>8126</v>
      </c>
    </row>
    <row r="14" spans="1:9" ht="17.399999999999999" thickBot="1">
      <c r="B14" s="411" t="s">
        <v>8115</v>
      </c>
      <c r="C14" s="408" t="s">
        <v>8127</v>
      </c>
    </row>
    <row r="15" spans="1:9" ht="17.399999999999999" thickBot="1">
      <c r="B15" s="411" t="s">
        <v>8115</v>
      </c>
      <c r="C15" s="412" t="s">
        <v>8128</v>
      </c>
    </row>
    <row r="16" spans="1:9" ht="17.399999999999999" thickBot="1">
      <c r="B16" s="411" t="s">
        <v>8115</v>
      </c>
      <c r="C16" s="408" t="s">
        <v>8129</v>
      </c>
    </row>
    <row r="17" spans="2:3" ht="17.399999999999999" thickBot="1">
      <c r="B17" s="411" t="s">
        <v>8115</v>
      </c>
      <c r="C17" s="412" t="s">
        <v>8130</v>
      </c>
    </row>
    <row r="18" spans="2:3" ht="17.399999999999999" thickBot="1">
      <c r="B18" s="411" t="s">
        <v>8115</v>
      </c>
      <c r="C18" s="408" t="s">
        <v>8131</v>
      </c>
    </row>
    <row r="19" spans="2:3" ht="17.399999999999999" thickBot="1">
      <c r="B19" s="411" t="s">
        <v>8115</v>
      </c>
      <c r="C19" s="412" t="s">
        <v>8132</v>
      </c>
    </row>
    <row r="20" spans="2:3" ht="17.399999999999999" thickBot="1">
      <c r="B20" s="411" t="s">
        <v>8115</v>
      </c>
      <c r="C20" s="408" t="s">
        <v>8133</v>
      </c>
    </row>
    <row r="21" spans="2:3" ht="17.399999999999999" thickBot="1">
      <c r="B21" s="411" t="s">
        <v>8115</v>
      </c>
      <c r="C21" s="412" t="s">
        <v>8134</v>
      </c>
    </row>
    <row r="22" spans="2:3" ht="17.399999999999999" thickBot="1">
      <c r="B22" s="411" t="s">
        <v>8115</v>
      </c>
      <c r="C22" s="414" t="s">
        <v>8135</v>
      </c>
    </row>
    <row r="23" spans="2:3" ht="17.399999999999999" thickBot="1">
      <c r="B23" s="411" t="s">
        <v>8115</v>
      </c>
      <c r="C23" s="408" t="s">
        <v>8136</v>
      </c>
    </row>
    <row r="24" spans="2:3" ht="17.399999999999999" thickBot="1">
      <c r="B24" s="411" t="s">
        <v>8115</v>
      </c>
      <c r="C24" s="412" t="s">
        <v>8137</v>
      </c>
    </row>
    <row r="25" spans="2:3" ht="17.399999999999999" thickBot="1">
      <c r="B25" s="411" t="s">
        <v>8115</v>
      </c>
      <c r="C25" s="408" t="s">
        <v>8138</v>
      </c>
    </row>
    <row r="26" spans="2:3" ht="17.399999999999999" thickBot="1">
      <c r="B26" s="411" t="s">
        <v>8115</v>
      </c>
      <c r="C26" s="412" t="s">
        <v>8139</v>
      </c>
    </row>
    <row r="27" spans="2:3" ht="17.399999999999999" thickBot="1">
      <c r="B27" s="411" t="s">
        <v>8115</v>
      </c>
      <c r="C27" s="408" t="s">
        <v>8140</v>
      </c>
    </row>
    <row r="28" spans="2:3" ht="17.399999999999999" thickBot="1">
      <c r="B28" s="411" t="s">
        <v>8115</v>
      </c>
      <c r="C28" s="412" t="s">
        <v>8141</v>
      </c>
    </row>
    <row r="29" spans="2:3" ht="17.399999999999999" thickBot="1">
      <c r="B29" s="411" t="s">
        <v>8115</v>
      </c>
      <c r="C29" s="408" t="s">
        <v>8142</v>
      </c>
    </row>
    <row r="30" spans="2:3" ht="17.399999999999999" thickBot="1">
      <c r="B30" s="411" t="s">
        <v>8115</v>
      </c>
      <c r="C30" s="412" t="s">
        <v>8143</v>
      </c>
    </row>
    <row r="31" spans="2:3" ht="17.399999999999999" thickBot="1">
      <c r="B31" s="411" t="s">
        <v>8115</v>
      </c>
      <c r="C31" s="408" t="s">
        <v>8144</v>
      </c>
    </row>
    <row r="32" spans="2:3" ht="17.399999999999999" thickBot="1">
      <c r="B32" s="415" t="s">
        <v>8145</v>
      </c>
      <c r="C32" s="412" t="s">
        <v>8146</v>
      </c>
    </row>
    <row r="33" spans="2:3" ht="17.399999999999999" thickBot="1">
      <c r="B33" s="415" t="s">
        <v>8145</v>
      </c>
      <c r="C33" s="408" t="s">
        <v>8147</v>
      </c>
    </row>
    <row r="34" spans="2:3" ht="17.399999999999999" thickBot="1">
      <c r="B34" s="415" t="s">
        <v>8145</v>
      </c>
      <c r="C34" s="416" t="s">
        <v>8148</v>
      </c>
    </row>
    <row r="35" spans="2:3" ht="17.399999999999999" thickBot="1">
      <c r="B35" s="415" t="s">
        <v>8149</v>
      </c>
      <c r="C35" s="408" t="s">
        <v>8150</v>
      </c>
    </row>
    <row r="36" spans="2:3" ht="17.399999999999999" thickBot="1">
      <c r="B36" s="415" t="s">
        <v>8149</v>
      </c>
      <c r="C36" s="412" t="s">
        <v>8151</v>
      </c>
    </row>
    <row r="37" spans="2:3" ht="17.399999999999999" thickBot="1">
      <c r="B37" s="415" t="s">
        <v>8149</v>
      </c>
      <c r="C37" s="408" t="s">
        <v>8152</v>
      </c>
    </row>
    <row r="38" spans="2:3" ht="17.399999999999999" thickBot="1">
      <c r="B38" s="415" t="s">
        <v>8149</v>
      </c>
      <c r="C38" s="412" t="s">
        <v>8153</v>
      </c>
    </row>
    <row r="39" spans="2:3" ht="17.399999999999999" thickBot="1">
      <c r="B39" s="417" t="s">
        <v>8154</v>
      </c>
      <c r="C39" s="408" t="s">
        <v>8155</v>
      </c>
    </row>
    <row r="40" spans="2:3" ht="17.399999999999999" thickBot="1">
      <c r="B40" s="417" t="s">
        <v>8154</v>
      </c>
      <c r="C40" s="412" t="s">
        <v>8156</v>
      </c>
    </row>
    <row r="41" spans="2:3" ht="17.399999999999999" thickBot="1">
      <c r="B41" s="417" t="s">
        <v>8154</v>
      </c>
      <c r="C41" s="408" t="s">
        <v>8157</v>
      </c>
    </row>
    <row r="42" spans="2:3" ht="17.399999999999999" thickBot="1">
      <c r="B42" s="417" t="s">
        <v>8154</v>
      </c>
      <c r="C42" s="412" t="s">
        <v>8158</v>
      </c>
    </row>
    <row r="43" spans="2:3" ht="17.399999999999999" thickBot="1">
      <c r="B43" s="417" t="s">
        <v>8154</v>
      </c>
      <c r="C43" s="408" t="s">
        <v>8159</v>
      </c>
    </row>
    <row r="44" spans="2:3" ht="17.399999999999999" thickBot="1">
      <c r="B44" s="417" t="s">
        <v>8154</v>
      </c>
      <c r="C44" s="412" t="s">
        <v>8160</v>
      </c>
    </row>
    <row r="45" spans="2:3" ht="17.399999999999999" thickBot="1">
      <c r="B45" s="417" t="s">
        <v>8154</v>
      </c>
      <c r="C45" s="408" t="s">
        <v>308</v>
      </c>
    </row>
    <row r="46" spans="2:3" ht="17.399999999999999" thickBot="1">
      <c r="B46" s="417" t="s">
        <v>8154</v>
      </c>
      <c r="C46" s="412" t="s">
        <v>8161</v>
      </c>
    </row>
    <row r="47" spans="2:3" ht="17.399999999999999" thickBot="1">
      <c r="B47" s="417" t="s">
        <v>8154</v>
      </c>
      <c r="C47" s="408" t="s">
        <v>8162</v>
      </c>
    </row>
    <row r="48" spans="2:3" ht="17.399999999999999" thickBot="1">
      <c r="B48" s="417" t="s">
        <v>8154</v>
      </c>
      <c r="C48" s="412" t="s">
        <v>8163</v>
      </c>
    </row>
    <row r="49" spans="2:3" ht="17.399999999999999" thickBot="1">
      <c r="B49" s="417" t="s">
        <v>8154</v>
      </c>
      <c r="C49" s="408" t="s">
        <v>8164</v>
      </c>
    </row>
    <row r="50" spans="2:3" ht="17.399999999999999" thickBot="1">
      <c r="B50" s="417" t="s">
        <v>8154</v>
      </c>
      <c r="C50" s="412" t="s">
        <v>8165</v>
      </c>
    </row>
    <row r="51" spans="2:3" ht="17.399999999999999" thickBot="1">
      <c r="B51" s="417" t="s">
        <v>8166</v>
      </c>
      <c r="C51" s="408" t="s">
        <v>8167</v>
      </c>
    </row>
    <row r="52" spans="2:3" ht="17.399999999999999" thickBot="1">
      <c r="B52" s="417" t="s">
        <v>8166</v>
      </c>
      <c r="C52" s="412" t="s">
        <v>8168</v>
      </c>
    </row>
    <row r="53" spans="2:3" ht="17.399999999999999" thickBot="1">
      <c r="B53" s="417" t="s">
        <v>8166</v>
      </c>
      <c r="C53" s="408" t="s">
        <v>8169</v>
      </c>
    </row>
    <row r="54" spans="2:3" ht="17.399999999999999" thickBot="1">
      <c r="B54" s="417" t="s">
        <v>8166</v>
      </c>
      <c r="C54" s="412" t="s">
        <v>8170</v>
      </c>
    </row>
    <row r="55" spans="2:3" ht="17.399999999999999" thickBot="1">
      <c r="B55" s="417" t="s">
        <v>8166</v>
      </c>
      <c r="C55" s="408" t="s">
        <v>8171</v>
      </c>
    </row>
    <row r="56" spans="2:3" ht="17.399999999999999" thickBot="1">
      <c r="B56" s="417" t="s">
        <v>8166</v>
      </c>
      <c r="C56" s="412" t="s">
        <v>8172</v>
      </c>
    </row>
    <row r="57" spans="2:3" ht="17.399999999999999" thickBot="1">
      <c r="B57" s="417" t="s">
        <v>8166</v>
      </c>
      <c r="C57" s="408" t="s">
        <v>8173</v>
      </c>
    </row>
    <row r="58" spans="2:3" ht="17.399999999999999" thickBot="1">
      <c r="B58" s="417" t="s">
        <v>8166</v>
      </c>
      <c r="C58" s="408" t="s">
        <v>8174</v>
      </c>
    </row>
    <row r="59" spans="2:3" ht="17.399999999999999" thickBot="1">
      <c r="B59" s="417" t="s">
        <v>8166</v>
      </c>
      <c r="C59" s="412" t="s">
        <v>8175</v>
      </c>
    </row>
    <row r="60" spans="2:3" ht="17.399999999999999" thickBot="1">
      <c r="B60" s="417" t="s">
        <v>8166</v>
      </c>
      <c r="C60" s="408" t="s">
        <v>8176</v>
      </c>
    </row>
    <row r="61" spans="2:3" ht="17.399999999999999" thickBot="1">
      <c r="B61" s="417" t="s">
        <v>8177</v>
      </c>
      <c r="C61" s="412" t="s">
        <v>8178</v>
      </c>
    </row>
    <row r="62" spans="2:3" ht="17.399999999999999" thickBot="1">
      <c r="B62" s="417" t="s">
        <v>8177</v>
      </c>
      <c r="C62" s="414" t="s">
        <v>8179</v>
      </c>
    </row>
    <row r="63" spans="2:3" ht="17.399999999999999" thickBot="1">
      <c r="B63" s="417" t="s">
        <v>8177</v>
      </c>
      <c r="C63" s="408" t="s">
        <v>8180</v>
      </c>
    </row>
    <row r="64" spans="2:3" ht="17.399999999999999" thickBot="1">
      <c r="B64" s="417" t="s">
        <v>8177</v>
      </c>
      <c r="C64" s="412" t="s">
        <v>8181</v>
      </c>
    </row>
    <row r="65" spans="2:3" ht="17.399999999999999" thickBot="1">
      <c r="B65" s="417" t="s">
        <v>8177</v>
      </c>
      <c r="C65" s="408" t="s">
        <v>8182</v>
      </c>
    </row>
  </sheetData>
  <hyperlinks>
    <hyperlink ref="A1" location="Index" display="Back to Index" xr:uid="{00000000-0004-0000-1F00-000000000000}"/>
  </hyperlink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pageSetUpPr fitToPage="1"/>
  </sheetPr>
  <dimension ref="A1:AY2897"/>
  <sheetViews>
    <sheetView showGridLines="0" zoomScale="85" zoomScaleNormal="85" zoomScaleSheetLayoutView="75" workbookViewId="0">
      <pane ySplit="11" topLeftCell="A12" activePane="bottomLeft" state="frozen"/>
      <selection activeCell="A4" sqref="A4"/>
      <selection pane="bottomLeft" activeCell="AK25" sqref="AK25"/>
    </sheetView>
  </sheetViews>
  <sheetFormatPr defaultColWidth="9" defaultRowHeight="13.2"/>
  <cols>
    <col min="1" max="1" width="7.59765625" style="35" customWidth="1"/>
    <col min="2" max="2" width="9" style="35"/>
    <col min="3" max="3" width="5.3984375" style="35" customWidth="1"/>
    <col min="4" max="4" width="5" style="35" customWidth="1"/>
    <col min="5" max="6" width="7.3984375" style="35" customWidth="1"/>
    <col min="7" max="7" width="9.59765625" style="35" customWidth="1"/>
    <col min="8" max="9" width="7.3984375" style="35" customWidth="1"/>
    <col min="10" max="11" width="5.3984375" style="35" customWidth="1"/>
    <col min="12" max="12" width="7.3984375" style="35" customWidth="1"/>
    <col min="13" max="13" width="6.3984375" style="35" customWidth="1"/>
    <col min="14" max="14" width="5.3984375" style="35" customWidth="1"/>
    <col min="15" max="15" width="8.3984375" style="35" customWidth="1"/>
    <col min="16" max="16" width="6.8984375" style="35" customWidth="1"/>
    <col min="17" max="17" width="5.3984375" style="35" customWidth="1"/>
    <col min="18" max="19" width="7.3984375" style="35" customWidth="1"/>
    <col min="20" max="21" width="8.3984375" style="35" customWidth="1"/>
    <col min="22" max="24" width="8.3984375" style="44" customWidth="1"/>
    <col min="25" max="25" width="10.3984375" style="44" customWidth="1"/>
    <col min="26" max="28" width="7.3984375" style="35" customWidth="1"/>
    <col min="29" max="30" width="5.3984375" style="35" customWidth="1"/>
    <col min="31" max="31" width="5.3984375" style="35" bestFit="1" customWidth="1"/>
    <col min="32" max="32" width="12.69921875" style="35" bestFit="1" customWidth="1"/>
    <col min="33" max="34" width="6.59765625" style="35" customWidth="1"/>
    <col min="35" max="35" width="8.69921875" style="35" bestFit="1" customWidth="1"/>
    <col min="36" max="36" width="6.59765625" style="35" customWidth="1"/>
    <col min="37" max="38" width="39.3984375" style="35" customWidth="1"/>
    <col min="39" max="40" width="9.3984375" style="35" customWidth="1"/>
    <col min="41" max="42" width="9" style="35"/>
    <col min="43" max="45" width="9.09765625" style="40" customWidth="1"/>
    <col min="46" max="47" width="9" style="35"/>
    <col min="48" max="48" width="11.59765625" style="35" customWidth="1"/>
    <col min="49" max="49" width="13.3984375" style="424" customWidth="1"/>
    <col min="50" max="16384" width="9" style="35"/>
  </cols>
  <sheetData>
    <row r="1" spans="1:51" ht="26.25" customHeight="1">
      <c r="A1" s="1111" t="s">
        <v>5781</v>
      </c>
      <c r="B1" s="1112"/>
      <c r="C1" s="1113"/>
      <c r="D1" s="1113"/>
      <c r="E1" s="1113" t="s">
        <v>10878</v>
      </c>
      <c r="F1" s="1113"/>
      <c r="G1" s="1113"/>
      <c r="H1" s="784"/>
      <c r="I1" s="419"/>
      <c r="J1" s="419"/>
      <c r="K1" s="419"/>
      <c r="L1" s="419"/>
      <c r="M1" s="419"/>
      <c r="N1" s="419"/>
      <c r="O1" s="419"/>
      <c r="P1" s="419"/>
      <c r="Q1" s="419"/>
      <c r="R1" s="419"/>
      <c r="S1" s="419"/>
      <c r="T1" s="419"/>
      <c r="U1" s="419"/>
      <c r="V1" s="420"/>
      <c r="W1" s="420"/>
      <c r="X1" s="420"/>
      <c r="Y1" s="420"/>
      <c r="Z1" s="419"/>
      <c r="AA1" s="419"/>
      <c r="AB1" s="419"/>
      <c r="AC1" s="1261"/>
      <c r="AD1" s="1261"/>
      <c r="AE1" s="1261"/>
      <c r="AF1" s="1261"/>
      <c r="AG1" s="1261"/>
      <c r="AH1" s="1261"/>
      <c r="AI1" s="421"/>
      <c r="AJ1" s="421"/>
      <c r="AK1" s="422"/>
      <c r="AL1" s="423"/>
    </row>
    <row r="2" spans="1:51" ht="12.75" customHeight="1">
      <c r="A2" s="1114"/>
      <c r="H2" s="1262" t="s">
        <v>5655</v>
      </c>
      <c r="I2" s="1263"/>
      <c r="J2" s="1264"/>
      <c r="K2" s="1264"/>
      <c r="L2" s="1263"/>
      <c r="M2" s="1263"/>
      <c r="N2" s="1263"/>
      <c r="O2" s="1263"/>
      <c r="P2" s="1263"/>
      <c r="Q2" s="1263"/>
      <c r="R2" s="425" t="s">
        <v>8187</v>
      </c>
      <c r="T2" s="426"/>
      <c r="AC2" s="1262" t="s">
        <v>8188</v>
      </c>
      <c r="AD2" s="1263"/>
      <c r="AE2" s="1263"/>
      <c r="AF2" s="1262" t="s">
        <v>8188</v>
      </c>
      <c r="AG2" s="1263"/>
      <c r="AH2" s="1263"/>
      <c r="AK2" s="427"/>
      <c r="AL2" s="428"/>
    </row>
    <row r="3" spans="1:51" ht="12.75" customHeight="1">
      <c r="A3" s="1114"/>
      <c r="H3" s="1262" t="s">
        <v>985</v>
      </c>
      <c r="I3" s="1263"/>
      <c r="J3" s="1265"/>
      <c r="K3" s="1265"/>
      <c r="L3" s="1263"/>
      <c r="M3" s="1263"/>
      <c r="N3" s="1263"/>
      <c r="O3" s="1263"/>
      <c r="P3" s="1263"/>
      <c r="R3" s="425" t="s">
        <v>8189</v>
      </c>
      <c r="S3" s="429"/>
      <c r="T3" s="429"/>
      <c r="U3" s="430"/>
      <c r="AB3" s="423"/>
      <c r="AC3" s="1266"/>
      <c r="AD3" s="1266"/>
      <c r="AE3" s="1266"/>
      <c r="AF3" s="1266"/>
      <c r="AG3" s="1266"/>
      <c r="AH3" s="1266"/>
      <c r="AI3" s="431"/>
      <c r="AJ3" s="431"/>
      <c r="AK3" s="432"/>
      <c r="AL3" s="433"/>
    </row>
    <row r="4" spans="1:51" ht="12.75" customHeight="1">
      <c r="A4" s="1114"/>
      <c r="H4" s="1262" t="s">
        <v>5074</v>
      </c>
      <c r="I4" s="1263"/>
      <c r="J4" s="1264"/>
      <c r="K4" s="1264"/>
      <c r="L4" s="1263"/>
      <c r="M4" s="1263"/>
      <c r="N4" s="1263"/>
      <c r="O4" s="1263"/>
      <c r="P4" s="1263"/>
      <c r="Q4" s="431"/>
      <c r="R4" s="425" t="s">
        <v>8190</v>
      </c>
      <c r="T4" s="434"/>
      <c r="U4" s="435"/>
      <c r="AC4" s="1267" t="s">
        <v>8191</v>
      </c>
      <c r="AD4" s="1267"/>
      <c r="AE4" s="1267"/>
      <c r="AF4" s="1267"/>
      <c r="AG4" s="1267"/>
      <c r="AH4" s="1267"/>
      <c r="AI4" s="436"/>
      <c r="AJ4" s="436"/>
      <c r="AK4" s="437"/>
      <c r="AL4" s="438"/>
    </row>
    <row r="5" spans="1:51" ht="12.75" customHeight="1">
      <c r="A5" s="1114"/>
      <c r="H5" s="1262" t="s">
        <v>116</v>
      </c>
      <c r="I5" s="1263"/>
      <c r="J5" s="1264"/>
      <c r="K5" s="1264"/>
      <c r="L5" s="1263"/>
      <c r="M5" s="1263"/>
      <c r="N5" s="1263"/>
      <c r="O5" s="1263"/>
      <c r="P5" s="1263"/>
      <c r="Q5" s="431"/>
      <c r="R5" s="436" t="s">
        <v>8192</v>
      </c>
      <c r="S5" s="439"/>
      <c r="T5" s="440"/>
      <c r="U5" s="435"/>
      <c r="AC5" s="1267" t="s">
        <v>8193</v>
      </c>
      <c r="AD5" s="1267"/>
      <c r="AE5" s="1267"/>
      <c r="AF5" s="1267"/>
      <c r="AG5" s="1267"/>
      <c r="AH5" s="1267"/>
      <c r="AI5" s="436"/>
      <c r="AJ5" s="436"/>
      <c r="AK5" s="437"/>
      <c r="AL5" s="438"/>
      <c r="AY5" s="441"/>
    </row>
    <row r="6" spans="1:51" ht="12.75" customHeight="1">
      <c r="A6" s="442"/>
      <c r="B6" s="423"/>
      <c r="C6" s="423"/>
      <c r="D6" s="423"/>
      <c r="E6" s="423"/>
      <c r="F6" s="423"/>
      <c r="G6" s="423"/>
      <c r="H6" s="1262" t="s">
        <v>59</v>
      </c>
      <c r="I6" s="1263"/>
      <c r="J6" s="1264"/>
      <c r="K6" s="1264"/>
      <c r="L6" s="1263"/>
      <c r="M6" s="1263"/>
      <c r="N6" s="1263"/>
      <c r="O6" s="1263"/>
      <c r="P6" s="1263"/>
      <c r="Q6" s="431"/>
      <c r="R6" s="1262" t="s">
        <v>8194</v>
      </c>
      <c r="S6" s="1263"/>
      <c r="T6" s="443"/>
      <c r="U6" s="435"/>
      <c r="AB6" s="423"/>
      <c r="AC6" s="1266"/>
      <c r="AD6" s="1266"/>
      <c r="AE6" s="1266"/>
      <c r="AF6" s="1266"/>
      <c r="AG6" s="1266"/>
      <c r="AH6" s="1266"/>
      <c r="AI6" s="431"/>
      <c r="AJ6" s="431"/>
      <c r="AK6" s="444"/>
      <c r="AL6" s="423"/>
    </row>
    <row r="7" spans="1:51" ht="12.75" customHeight="1">
      <c r="A7" s="442"/>
      <c r="B7" s="423"/>
      <c r="C7" s="423"/>
      <c r="D7" s="423"/>
      <c r="E7" s="423"/>
      <c r="F7" s="423"/>
      <c r="G7" s="423"/>
      <c r="H7" s="1262" t="s">
        <v>8195</v>
      </c>
      <c r="I7" s="1263"/>
      <c r="J7" s="1264"/>
      <c r="K7" s="1264"/>
      <c r="L7" s="1268"/>
      <c r="M7" s="1268"/>
      <c r="N7" s="1268"/>
      <c r="O7" s="1268"/>
      <c r="P7" s="1268"/>
      <c r="Q7" s="431"/>
      <c r="R7" s="425" t="s">
        <v>8196</v>
      </c>
      <c r="T7" s="440"/>
      <c r="U7" s="430"/>
      <c r="Z7" s="441"/>
      <c r="AB7" s="423"/>
      <c r="AC7" s="436"/>
      <c r="AD7" s="423"/>
      <c r="AE7" s="423"/>
      <c r="AF7" s="436"/>
      <c r="AG7" s="423"/>
      <c r="AH7" s="423"/>
      <c r="AI7" s="423"/>
      <c r="AJ7" s="423"/>
      <c r="AK7" s="445"/>
      <c r="AL7" s="423"/>
      <c r="AM7" s="1263"/>
      <c r="AN7" s="1263"/>
      <c r="AO7" s="1263"/>
      <c r="AP7" s="1263"/>
    </row>
    <row r="8" spans="1:51" ht="12.75" customHeight="1" thickBot="1">
      <c r="A8" s="446"/>
      <c r="B8" s="447"/>
      <c r="C8" s="447"/>
      <c r="D8" s="448"/>
      <c r="E8" s="448"/>
      <c r="G8" s="449"/>
      <c r="H8" s="1267"/>
      <c r="I8" s="1268"/>
      <c r="J8" s="450"/>
      <c r="K8" s="450"/>
      <c r="L8" s="451"/>
      <c r="M8" s="451"/>
      <c r="N8" s="451"/>
      <c r="O8" s="451"/>
      <c r="P8" s="451"/>
      <c r="Q8" s="451"/>
      <c r="R8" s="451"/>
      <c r="S8" s="451"/>
      <c r="AI8" s="303"/>
      <c r="AJ8" s="303"/>
      <c r="AK8" s="452"/>
      <c r="AM8" s="423"/>
      <c r="AN8" s="423"/>
      <c r="AO8" s="423"/>
    </row>
    <row r="9" spans="1:51" ht="22.5" customHeight="1" thickBot="1">
      <c r="A9" s="746" t="s">
        <v>8197</v>
      </c>
      <c r="B9" s="747"/>
      <c r="C9" s="748"/>
      <c r="D9" s="748"/>
      <c r="E9" s="748"/>
      <c r="F9" s="748"/>
      <c r="G9" s="748"/>
      <c r="H9" s="748"/>
      <c r="I9" s="748"/>
      <c r="J9" s="748"/>
      <c r="K9" s="453"/>
      <c r="L9" s="749" t="s">
        <v>8198</v>
      </c>
      <c r="M9" s="749"/>
      <c r="N9" s="749"/>
      <c r="O9" s="749"/>
      <c r="P9" s="749"/>
      <c r="Q9" s="749"/>
      <c r="R9" s="749"/>
      <c r="S9" s="749"/>
      <c r="T9" s="749"/>
      <c r="U9" s="749"/>
      <c r="V9" s="750"/>
      <c r="W9" s="35"/>
      <c r="X9" s="751"/>
      <c r="Y9" s="752"/>
      <c r="Z9" s="753" t="s">
        <v>8200</v>
      </c>
      <c r="AA9" s="754"/>
      <c r="AB9" s="754"/>
      <c r="AC9" s="755"/>
      <c r="AD9" s="755"/>
      <c r="AE9" s="756"/>
      <c r="AF9" s="757" t="s">
        <v>8201</v>
      </c>
      <c r="AG9" s="758"/>
      <c r="AH9" s="759"/>
      <c r="AI9" s="760" t="s">
        <v>8202</v>
      </c>
      <c r="AJ9" s="761"/>
      <c r="AK9" s="762" t="s">
        <v>8203</v>
      </c>
      <c r="AL9" s="454"/>
    </row>
    <row r="10" spans="1:51" ht="17.100000000000001" customHeight="1" thickBot="1">
      <c r="A10" s="763" t="s">
        <v>8204</v>
      </c>
      <c r="B10" s="455" t="s">
        <v>4739</v>
      </c>
      <c r="C10" s="456" t="s">
        <v>8205</v>
      </c>
      <c r="D10" s="456" t="s">
        <v>8206</v>
      </c>
      <c r="E10" s="457" t="s">
        <v>8207</v>
      </c>
      <c r="F10" s="458" t="s">
        <v>1</v>
      </c>
      <c r="G10" s="458" t="s">
        <v>2</v>
      </c>
      <c r="H10" s="459" t="s">
        <v>2037</v>
      </c>
      <c r="I10" s="460" t="s">
        <v>3246</v>
      </c>
      <c r="J10" s="461" t="s">
        <v>8208</v>
      </c>
      <c r="K10" s="764" t="s">
        <v>3239</v>
      </c>
      <c r="L10" s="764" t="s">
        <v>3239</v>
      </c>
      <c r="M10" s="462" t="s">
        <v>8209</v>
      </c>
      <c r="N10" s="463" t="s">
        <v>8210</v>
      </c>
      <c r="O10" s="464" t="s">
        <v>462</v>
      </c>
      <c r="P10" s="765" t="s">
        <v>8211</v>
      </c>
      <c r="Q10" s="765" t="s">
        <v>8211</v>
      </c>
      <c r="R10" s="766" t="s">
        <v>8212</v>
      </c>
      <c r="S10" s="35" t="s">
        <v>2748</v>
      </c>
      <c r="T10" s="768" t="s">
        <v>2764</v>
      </c>
      <c r="U10" s="768" t="s">
        <v>2764</v>
      </c>
      <c r="V10" s="768" t="s">
        <v>2764</v>
      </c>
      <c r="W10" s="751" t="s">
        <v>8199</v>
      </c>
      <c r="X10" s="751" t="s">
        <v>8199</v>
      </c>
      <c r="Y10" s="751" t="s">
        <v>8199</v>
      </c>
      <c r="Z10" s="769" t="s">
        <v>8214</v>
      </c>
      <c r="AA10" s="769" t="s">
        <v>8214</v>
      </c>
      <c r="AB10" s="769" t="s">
        <v>8214</v>
      </c>
      <c r="AC10" s="769" t="s">
        <v>8215</v>
      </c>
      <c r="AD10" s="769" t="s">
        <v>8215</v>
      </c>
      <c r="AE10" s="769" t="s">
        <v>8215</v>
      </c>
      <c r="AF10" s="770" t="s">
        <v>8216</v>
      </c>
      <c r="AG10" s="770" t="s">
        <v>8216</v>
      </c>
      <c r="AH10" s="770" t="s">
        <v>8216</v>
      </c>
      <c r="AI10" s="771" t="s">
        <v>8217</v>
      </c>
      <c r="AJ10" s="771" t="s">
        <v>8217</v>
      </c>
      <c r="AK10" s="772"/>
      <c r="AL10" s="465"/>
      <c r="AV10" s="40"/>
    </row>
    <row r="11" spans="1:51" ht="12.75" customHeight="1" thickBot="1">
      <c r="A11" s="773"/>
      <c r="B11" s="466" t="s">
        <v>63</v>
      </c>
      <c r="C11" s="467" t="s">
        <v>617</v>
      </c>
      <c r="D11" s="467" t="s">
        <v>617</v>
      </c>
      <c r="E11" s="467" t="s">
        <v>617</v>
      </c>
      <c r="F11" s="468" t="s">
        <v>2780</v>
      </c>
      <c r="G11" s="468" t="s">
        <v>2780</v>
      </c>
      <c r="H11" s="469" t="s">
        <v>8218</v>
      </c>
      <c r="I11" s="469" t="s">
        <v>8219</v>
      </c>
      <c r="J11" s="470" t="s">
        <v>8220</v>
      </c>
      <c r="K11" s="471" t="s">
        <v>8221</v>
      </c>
      <c r="L11" s="472" t="s">
        <v>8222</v>
      </c>
      <c r="M11" s="473" t="s">
        <v>8223</v>
      </c>
      <c r="N11" s="474" t="s">
        <v>8224</v>
      </c>
      <c r="O11" s="474" t="s">
        <v>8225</v>
      </c>
      <c r="P11" s="475" t="s">
        <v>8221</v>
      </c>
      <c r="Q11" s="475" t="s">
        <v>3269</v>
      </c>
      <c r="R11" s="774" t="s">
        <v>8418</v>
      </c>
      <c r="S11" s="767" t="s">
        <v>8213</v>
      </c>
      <c r="T11" s="476" t="s">
        <v>8226</v>
      </c>
      <c r="U11" s="477" t="s">
        <v>8227</v>
      </c>
      <c r="V11" s="478" t="s">
        <v>8228</v>
      </c>
      <c r="W11" s="479" t="s">
        <v>631</v>
      </c>
      <c r="X11" s="480" t="s">
        <v>621</v>
      </c>
      <c r="Y11" s="479" t="s">
        <v>77</v>
      </c>
      <c r="Z11" s="481" t="s">
        <v>631</v>
      </c>
      <c r="AA11" s="481" t="s">
        <v>4818</v>
      </c>
      <c r="AB11" s="481" t="s">
        <v>8229</v>
      </c>
      <c r="AC11" s="481" t="s">
        <v>2739</v>
      </c>
      <c r="AD11" s="481" t="s">
        <v>8230</v>
      </c>
      <c r="AE11" s="481" t="s">
        <v>8231</v>
      </c>
      <c r="AF11" s="469" t="s">
        <v>8232</v>
      </c>
      <c r="AG11" s="469" t="s">
        <v>8233</v>
      </c>
      <c r="AH11" s="469" t="s">
        <v>8234</v>
      </c>
      <c r="AI11" s="469" t="s">
        <v>3302</v>
      </c>
      <c r="AJ11" s="469" t="s">
        <v>3301</v>
      </c>
      <c r="AK11" s="775"/>
      <c r="AL11" s="465"/>
      <c r="AM11" s="482" t="s">
        <v>4739</v>
      </c>
      <c r="AN11" s="483" t="s">
        <v>122</v>
      </c>
      <c r="AO11" s="483" t="s">
        <v>8235</v>
      </c>
      <c r="AP11" s="484" t="s">
        <v>8236</v>
      </c>
      <c r="AQ11" s="484" t="s">
        <v>8237</v>
      </c>
      <c r="AR11" s="484" t="s">
        <v>8238</v>
      </c>
      <c r="AS11" s="485" t="s">
        <v>8239</v>
      </c>
      <c r="AT11" s="485" t="s">
        <v>8240</v>
      </c>
      <c r="AU11" s="486" t="s">
        <v>8241</v>
      </c>
      <c r="AV11" s="487" t="s">
        <v>8242</v>
      </c>
      <c r="AW11" s="488"/>
      <c r="AX11" s="487" t="s">
        <v>8210</v>
      </c>
      <c r="AY11" s="489" t="s">
        <v>8243</v>
      </c>
    </row>
    <row r="12" spans="1:51" ht="12.75" customHeight="1">
      <c r="A12" s="722"/>
      <c r="B12" s="723"/>
      <c r="C12" s="724"/>
      <c r="D12" s="725"/>
      <c r="E12" s="724"/>
      <c r="F12" s="726"/>
      <c r="G12" s="726"/>
      <c r="H12" s="724"/>
      <c r="I12" s="724"/>
      <c r="J12" s="724"/>
      <c r="K12" s="727"/>
      <c r="L12" s="728"/>
      <c r="M12" s="729"/>
      <c r="N12" s="728"/>
      <c r="O12" s="728"/>
      <c r="P12" s="729"/>
      <c r="Q12" s="729"/>
      <c r="R12" s="730"/>
      <c r="S12" s="731"/>
      <c r="T12" s="732"/>
      <c r="U12" s="733"/>
      <c r="V12" s="734"/>
      <c r="W12" s="735"/>
      <c r="X12" s="735"/>
      <c r="Y12" s="735"/>
      <c r="Z12" s="736"/>
      <c r="AA12" s="736"/>
      <c r="AB12" s="736"/>
      <c r="AC12" s="736"/>
      <c r="AD12" s="736"/>
      <c r="AE12" s="736"/>
      <c r="AF12" s="724"/>
      <c r="AG12" s="724"/>
      <c r="AH12" s="724"/>
      <c r="AI12" s="724"/>
      <c r="AJ12" s="724"/>
      <c r="AK12" s="737"/>
      <c r="AL12" s="465"/>
      <c r="AM12" s="738"/>
      <c r="AN12" s="739"/>
      <c r="AO12" s="739"/>
      <c r="AP12" s="740"/>
      <c r="AQ12" s="740"/>
      <c r="AR12" s="740"/>
      <c r="AS12" s="741"/>
      <c r="AT12" s="742"/>
      <c r="AU12" s="742"/>
      <c r="AV12" s="743"/>
      <c r="AW12" s="744"/>
      <c r="AX12" s="743"/>
      <c r="AY12" s="745"/>
    </row>
    <row r="13" spans="1:51" s="423" customFormat="1" ht="12.75" customHeight="1">
      <c r="A13" s="490">
        <v>39378</v>
      </c>
      <c r="B13" s="491">
        <v>1</v>
      </c>
      <c r="C13" s="492">
        <v>8238</v>
      </c>
      <c r="D13" s="493">
        <v>8242</v>
      </c>
      <c r="E13" s="494">
        <f t="shared" ref="E13:E27" si="0">IF(D13=0,0,D13-C13)</f>
        <v>4</v>
      </c>
      <c r="F13" s="495">
        <v>0.25694444444444448</v>
      </c>
      <c r="G13" s="495">
        <v>0.27430555555555552</v>
      </c>
      <c r="H13" s="496">
        <f>IF(G13=0,0,IF(G13&gt;F13,(G13-F13)*24,((G13+1)-F13)*24))</f>
        <v>0.41666666666666519</v>
      </c>
      <c r="I13" s="497">
        <f>IF(H13=0,0,E13/H13)</f>
        <v>9.6000000000000334</v>
      </c>
      <c r="J13" s="498" t="s">
        <v>8244</v>
      </c>
      <c r="K13" s="499">
        <v>3</v>
      </c>
      <c r="L13" s="499" t="s">
        <v>8245</v>
      </c>
      <c r="M13" s="500" t="s">
        <v>8246</v>
      </c>
      <c r="N13" s="501" t="s">
        <v>8247</v>
      </c>
      <c r="O13" s="501" t="s">
        <v>8248</v>
      </c>
      <c r="P13" s="501" t="s">
        <v>8249</v>
      </c>
      <c r="Q13" s="500" t="s">
        <v>8250</v>
      </c>
      <c r="R13" s="500"/>
      <c r="S13" s="502" t="s">
        <v>8251</v>
      </c>
      <c r="T13" s="500" t="s">
        <v>8252</v>
      </c>
      <c r="U13" s="500" t="s">
        <v>8253</v>
      </c>
      <c r="V13" s="503">
        <f t="shared" ref="V13:V19" si="1">U13-T13</f>
        <v>250</v>
      </c>
      <c r="W13" s="504"/>
      <c r="X13" s="504"/>
      <c r="Y13" s="505"/>
      <c r="Z13" s="506"/>
      <c r="AA13" s="507"/>
      <c r="AB13" s="507"/>
      <c r="AC13" s="507"/>
      <c r="AD13" s="506"/>
      <c r="AE13" s="506"/>
      <c r="AF13" s="508">
        <v>23</v>
      </c>
      <c r="AG13" s="508"/>
      <c r="AH13" s="508">
        <v>45</v>
      </c>
      <c r="AI13" s="509">
        <f>IF(OR(AH13="",AF13=""),"",AF13-AH13)</f>
        <v>-22</v>
      </c>
      <c r="AJ13" s="509">
        <f>AH13-AG13</f>
        <v>45</v>
      </c>
      <c r="AK13" s="510" t="s">
        <v>8254</v>
      </c>
      <c r="AL13" s="511"/>
      <c r="AM13" s="512">
        <f>B13</f>
        <v>1</v>
      </c>
      <c r="AN13" s="513">
        <f>A13</f>
        <v>39378</v>
      </c>
      <c r="AO13" s="514" t="str">
        <f>J13</f>
        <v>R</v>
      </c>
      <c r="AP13" s="515">
        <f>E13</f>
        <v>4</v>
      </c>
      <c r="AQ13" s="516">
        <f t="shared" ref="AQ13:AQ76" si="2">IF(J13="s",E13,0)</f>
        <v>0</v>
      </c>
      <c r="AR13" s="516">
        <f t="shared" ref="AR13:AR76" si="3">IF(J13="r",E13,0)</f>
        <v>4</v>
      </c>
      <c r="AS13" s="517">
        <f t="shared" ref="AS13:AS76" si="4">IF(G13&gt;F13,(G13-F13)*24,((G13+1)-F13)*24)</f>
        <v>0.41666666666666519</v>
      </c>
      <c r="AT13" s="518">
        <f t="shared" ref="AT13:AT76" si="5">IF(J13="s",H13,0)</f>
        <v>0</v>
      </c>
      <c r="AU13" s="518">
        <f t="shared" ref="AU13:AU76" si="6">IF(J13="r",H13,0)</f>
        <v>0.41666666666666519</v>
      </c>
      <c r="AV13" s="519">
        <f t="array" ref="AV13">K13</f>
        <v>3</v>
      </c>
      <c r="AW13" s="520" t="str">
        <f>L13</f>
        <v>6</v>
      </c>
      <c r="AX13" s="521" t="str">
        <f>N13</f>
        <v>51</v>
      </c>
      <c r="AY13" s="522" t="str">
        <f>O13</f>
        <v>5050</v>
      </c>
    </row>
    <row r="14" spans="1:51" ht="12.75" customHeight="1">
      <c r="A14" s="490">
        <f>A13</f>
        <v>39378</v>
      </c>
      <c r="B14" s="491">
        <v>2</v>
      </c>
      <c r="C14" s="523">
        <f t="shared" ref="C14:C27" si="7">D13</f>
        <v>8242</v>
      </c>
      <c r="D14" s="493">
        <v>8243</v>
      </c>
      <c r="E14" s="524">
        <f t="shared" si="0"/>
        <v>1</v>
      </c>
      <c r="F14" s="495">
        <f t="shared" ref="F14:F30" si="8">G13</f>
        <v>0.27430555555555552</v>
      </c>
      <c r="G14" s="495">
        <v>0.29166666666666669</v>
      </c>
      <c r="H14" s="525">
        <f t="shared" ref="H14:H21" si="9">IF(G14=0,0,IF(G14&gt;F14,(G14-F14)*24,((G14+1)-F14)*24))</f>
        <v>0.41666666666666785</v>
      </c>
      <c r="I14" s="526">
        <f t="shared" ref="I14:I21" si="10">IF(H14=0,0,E14/H14)</f>
        <v>2.3999999999999932</v>
      </c>
      <c r="J14" s="498" t="s">
        <v>8244</v>
      </c>
      <c r="K14" s="499">
        <v>5</v>
      </c>
      <c r="L14" s="499" t="s">
        <v>8249</v>
      </c>
      <c r="M14" s="502" t="s">
        <v>8255</v>
      </c>
      <c r="N14" s="501" t="s">
        <v>8256</v>
      </c>
      <c r="O14" s="527" t="s">
        <v>8257</v>
      </c>
      <c r="P14" s="527" t="s">
        <v>8249</v>
      </c>
      <c r="Q14" s="502" t="s">
        <v>8249</v>
      </c>
      <c r="R14" s="502"/>
      <c r="S14" s="502" t="s">
        <v>8251</v>
      </c>
      <c r="T14" s="500" t="s">
        <v>8258</v>
      </c>
      <c r="U14" s="500" t="s">
        <v>8259</v>
      </c>
      <c r="V14" s="528">
        <f t="shared" si="1"/>
        <v>49</v>
      </c>
      <c r="W14" s="529"/>
      <c r="X14" s="529"/>
      <c r="Y14" s="530"/>
      <c r="Z14" s="506"/>
      <c r="AA14" s="507"/>
      <c r="AB14" s="507"/>
      <c r="AC14" s="507"/>
      <c r="AD14" s="506"/>
      <c r="AE14" s="506"/>
      <c r="AF14" s="508"/>
      <c r="AG14" s="508"/>
      <c r="AH14" s="508"/>
      <c r="AI14" s="531"/>
      <c r="AJ14" s="531"/>
      <c r="AK14" s="532"/>
      <c r="AL14" s="511"/>
      <c r="AM14" s="533">
        <f t="shared" ref="AM14:AM77" si="11">B14</f>
        <v>2</v>
      </c>
      <c r="AN14" s="534">
        <f t="shared" ref="AN14:AN77" si="12">A14</f>
        <v>39378</v>
      </c>
      <c r="AO14" s="535" t="str">
        <f t="shared" ref="AO14:AO77" si="13">J14</f>
        <v>R</v>
      </c>
      <c r="AP14" s="536">
        <f t="shared" ref="AP14:AP77" si="14">E14</f>
        <v>1</v>
      </c>
      <c r="AQ14" s="537">
        <f t="shared" si="2"/>
        <v>0</v>
      </c>
      <c r="AR14" s="537">
        <f t="shared" si="3"/>
        <v>1</v>
      </c>
      <c r="AS14" s="538">
        <f t="shared" si="4"/>
        <v>0.41666666666666785</v>
      </c>
      <c r="AT14" s="539">
        <f t="shared" si="5"/>
        <v>0</v>
      </c>
      <c r="AU14" s="539">
        <f t="shared" si="6"/>
        <v>0.41666666666666785</v>
      </c>
      <c r="AV14" s="519">
        <f t="array" ref="AV14">K14</f>
        <v>5</v>
      </c>
      <c r="AW14" s="520" t="str">
        <f t="shared" ref="AW14:AW77" si="15">L14</f>
        <v>7</v>
      </c>
      <c r="AX14" s="540" t="str">
        <f t="shared" ref="AX14:AY77" si="16">N14</f>
        <v>52</v>
      </c>
      <c r="AY14" s="541" t="str">
        <f t="shared" si="16"/>
        <v>4000</v>
      </c>
    </row>
    <row r="15" spans="1:51" ht="12.75" customHeight="1">
      <c r="A15" s="490">
        <v>39379</v>
      </c>
      <c r="B15" s="491">
        <v>2</v>
      </c>
      <c r="C15" s="523">
        <f t="shared" si="7"/>
        <v>8243</v>
      </c>
      <c r="D15" s="493">
        <v>8243</v>
      </c>
      <c r="E15" s="524">
        <f t="shared" si="0"/>
        <v>0</v>
      </c>
      <c r="F15" s="495">
        <f t="shared" si="8"/>
        <v>0.29166666666666669</v>
      </c>
      <c r="G15" s="495">
        <v>0.32291666666666669</v>
      </c>
      <c r="H15" s="525">
        <f t="shared" si="9"/>
        <v>0.75</v>
      </c>
      <c r="I15" s="526">
        <f t="shared" si="10"/>
        <v>0</v>
      </c>
      <c r="J15" s="498" t="s">
        <v>8244</v>
      </c>
      <c r="K15" s="499">
        <v>3</v>
      </c>
      <c r="L15" s="499" t="s">
        <v>8260</v>
      </c>
      <c r="M15" s="502" t="s">
        <v>8261</v>
      </c>
      <c r="N15" s="501" t="s">
        <v>8262</v>
      </c>
      <c r="O15" s="527" t="s">
        <v>8263</v>
      </c>
      <c r="P15" s="527" t="s">
        <v>8245</v>
      </c>
      <c r="Q15" s="502" t="s">
        <v>8264</v>
      </c>
      <c r="R15" s="502"/>
      <c r="S15" s="502" t="s">
        <v>8251</v>
      </c>
      <c r="T15" s="500" t="s">
        <v>8265</v>
      </c>
      <c r="U15" s="502" t="s">
        <v>8266</v>
      </c>
      <c r="V15" s="528">
        <f t="shared" si="1"/>
        <v>148</v>
      </c>
      <c r="W15" s="529"/>
      <c r="X15" s="529"/>
      <c r="Y15" s="529"/>
      <c r="Z15" s="506"/>
      <c r="AA15" s="507"/>
      <c r="AB15" s="507"/>
      <c r="AC15" s="507"/>
      <c r="AD15" s="506"/>
      <c r="AE15" s="506"/>
      <c r="AF15" s="508"/>
      <c r="AG15" s="508"/>
      <c r="AH15" s="508"/>
      <c r="AI15" s="531"/>
      <c r="AJ15" s="531"/>
      <c r="AK15" s="532" t="s">
        <v>8267</v>
      </c>
      <c r="AL15" s="511"/>
      <c r="AM15" s="533">
        <f t="shared" si="11"/>
        <v>2</v>
      </c>
      <c r="AN15" s="534">
        <f t="shared" si="12"/>
        <v>39379</v>
      </c>
      <c r="AO15" s="535" t="str">
        <f t="shared" si="13"/>
        <v>R</v>
      </c>
      <c r="AP15" s="536">
        <f t="shared" si="14"/>
        <v>0</v>
      </c>
      <c r="AQ15" s="537">
        <f t="shared" si="2"/>
        <v>0</v>
      </c>
      <c r="AR15" s="537">
        <f t="shared" si="3"/>
        <v>0</v>
      </c>
      <c r="AS15" s="538">
        <f t="shared" si="4"/>
        <v>0.75</v>
      </c>
      <c r="AT15" s="539">
        <f t="shared" si="5"/>
        <v>0</v>
      </c>
      <c r="AU15" s="539">
        <f t="shared" si="6"/>
        <v>0.75</v>
      </c>
      <c r="AV15" s="519">
        <f t="array" ref="AV15">K15</f>
        <v>3</v>
      </c>
      <c r="AW15" s="520" t="str">
        <f t="shared" si="15"/>
        <v>8</v>
      </c>
      <c r="AX15" s="540" t="str">
        <f t="shared" si="16"/>
        <v>53</v>
      </c>
      <c r="AY15" s="541" t="str">
        <f t="shared" si="16"/>
        <v>6000</v>
      </c>
    </row>
    <row r="16" spans="1:51" ht="12.75" customHeight="1">
      <c r="A16" s="490">
        <f>A15</f>
        <v>39379</v>
      </c>
      <c r="B16" s="491">
        <v>2</v>
      </c>
      <c r="C16" s="523">
        <f t="shared" si="7"/>
        <v>8243</v>
      </c>
      <c r="D16" s="493">
        <v>8252</v>
      </c>
      <c r="E16" s="524">
        <f t="shared" si="0"/>
        <v>9</v>
      </c>
      <c r="F16" s="495">
        <f t="shared" si="8"/>
        <v>0.32291666666666669</v>
      </c>
      <c r="G16" s="495">
        <v>0.3263888888888889</v>
      </c>
      <c r="H16" s="525">
        <f t="shared" si="9"/>
        <v>8.3333333333333037E-2</v>
      </c>
      <c r="I16" s="526">
        <f t="shared" si="10"/>
        <v>108.00000000000038</v>
      </c>
      <c r="J16" s="498" t="s">
        <v>7792</v>
      </c>
      <c r="K16" s="499">
        <v>5</v>
      </c>
      <c r="L16" s="499" t="s">
        <v>8250</v>
      </c>
      <c r="M16" s="502" t="s">
        <v>8255</v>
      </c>
      <c r="N16" s="501" t="s">
        <v>8268</v>
      </c>
      <c r="O16" s="501" t="s">
        <v>8248</v>
      </c>
      <c r="P16" s="527" t="s">
        <v>8249</v>
      </c>
      <c r="Q16" s="502" t="s">
        <v>8260</v>
      </c>
      <c r="R16" s="502"/>
      <c r="S16" s="502" t="s">
        <v>8269</v>
      </c>
      <c r="T16" s="500" t="s">
        <v>8270</v>
      </c>
      <c r="U16" s="502" t="s">
        <v>8271</v>
      </c>
      <c r="V16" s="528">
        <f t="shared" si="1"/>
        <v>397</v>
      </c>
      <c r="W16" s="529"/>
      <c r="X16" s="529"/>
      <c r="Y16" s="529"/>
      <c r="Z16" s="506"/>
      <c r="AA16" s="507"/>
      <c r="AB16" s="507"/>
      <c r="AC16" s="507"/>
      <c r="AD16" s="506"/>
      <c r="AE16" s="506"/>
      <c r="AF16" s="508"/>
      <c r="AG16" s="508"/>
      <c r="AH16" s="508"/>
      <c r="AI16" s="531"/>
      <c r="AJ16" s="531"/>
      <c r="AK16" s="532" t="s">
        <v>8272</v>
      </c>
      <c r="AL16" s="511"/>
      <c r="AM16" s="533">
        <f t="shared" si="11"/>
        <v>2</v>
      </c>
      <c r="AN16" s="534">
        <f t="shared" si="12"/>
        <v>39379</v>
      </c>
      <c r="AO16" s="535" t="str">
        <f t="shared" si="13"/>
        <v>S</v>
      </c>
      <c r="AP16" s="536">
        <f t="shared" si="14"/>
        <v>9</v>
      </c>
      <c r="AQ16" s="537">
        <f t="shared" si="2"/>
        <v>9</v>
      </c>
      <c r="AR16" s="537">
        <f t="shared" si="3"/>
        <v>0</v>
      </c>
      <c r="AS16" s="538">
        <f t="shared" si="4"/>
        <v>8.3333333333333037E-2</v>
      </c>
      <c r="AT16" s="539">
        <f t="shared" si="5"/>
        <v>8.3333333333333037E-2</v>
      </c>
      <c r="AU16" s="539">
        <f t="shared" si="6"/>
        <v>0</v>
      </c>
      <c r="AV16" s="519">
        <f t="array" ref="AV16">K16</f>
        <v>5</v>
      </c>
      <c r="AW16" s="520" t="str">
        <f t="shared" si="15"/>
        <v>9</v>
      </c>
      <c r="AX16" s="540" t="str">
        <f t="shared" si="16"/>
        <v>54</v>
      </c>
      <c r="AY16" s="541" t="str">
        <f t="shared" si="16"/>
        <v>5050</v>
      </c>
    </row>
    <row r="17" spans="1:51" ht="12.75" customHeight="1">
      <c r="A17" s="490">
        <f>A16</f>
        <v>39379</v>
      </c>
      <c r="B17" s="491">
        <v>2</v>
      </c>
      <c r="C17" s="523">
        <f t="shared" si="7"/>
        <v>8252</v>
      </c>
      <c r="D17" s="493">
        <v>8252</v>
      </c>
      <c r="E17" s="524">
        <f t="shared" si="0"/>
        <v>0</v>
      </c>
      <c r="F17" s="495">
        <f t="shared" si="8"/>
        <v>0.3263888888888889</v>
      </c>
      <c r="G17" s="495">
        <v>0.33680555555555558</v>
      </c>
      <c r="H17" s="525">
        <f t="shared" si="9"/>
        <v>0.25000000000000044</v>
      </c>
      <c r="I17" s="526">
        <f t="shared" si="10"/>
        <v>0</v>
      </c>
      <c r="J17" s="498" t="s">
        <v>8244</v>
      </c>
      <c r="K17" s="499">
        <v>6</v>
      </c>
      <c r="L17" s="499" t="s">
        <v>8264</v>
      </c>
      <c r="M17" s="502"/>
      <c r="N17" s="501" t="s">
        <v>8273</v>
      </c>
      <c r="O17" s="527" t="s">
        <v>8257</v>
      </c>
      <c r="P17" s="527"/>
      <c r="Q17" s="502"/>
      <c r="R17" s="502"/>
      <c r="S17" s="502" t="s">
        <v>8269</v>
      </c>
      <c r="T17" s="500" t="s">
        <v>8274</v>
      </c>
      <c r="U17" s="500" t="s">
        <v>8259</v>
      </c>
      <c r="V17" s="528">
        <f t="shared" si="1"/>
        <v>46</v>
      </c>
      <c r="W17" s="529"/>
      <c r="X17" s="529"/>
      <c r="Y17" s="529"/>
      <c r="Z17" s="506"/>
      <c r="AA17" s="507"/>
      <c r="AB17" s="507"/>
      <c r="AC17" s="507"/>
      <c r="AD17" s="506"/>
      <c r="AE17" s="506"/>
      <c r="AF17" s="508"/>
      <c r="AG17" s="508"/>
      <c r="AH17" s="508"/>
      <c r="AI17" s="531"/>
      <c r="AJ17" s="531"/>
      <c r="AK17" s="532" t="s">
        <v>8275</v>
      </c>
      <c r="AL17" s="511"/>
      <c r="AM17" s="533">
        <f t="shared" si="11"/>
        <v>2</v>
      </c>
      <c r="AN17" s="534">
        <f t="shared" si="12"/>
        <v>39379</v>
      </c>
      <c r="AO17" s="535" t="str">
        <f t="shared" si="13"/>
        <v>R</v>
      </c>
      <c r="AP17" s="536">
        <f t="shared" si="14"/>
        <v>0</v>
      </c>
      <c r="AQ17" s="537">
        <f t="shared" si="2"/>
        <v>0</v>
      </c>
      <c r="AR17" s="537">
        <f t="shared" si="3"/>
        <v>0</v>
      </c>
      <c r="AS17" s="538">
        <f t="shared" si="4"/>
        <v>0.25000000000000044</v>
      </c>
      <c r="AT17" s="539">
        <f t="shared" si="5"/>
        <v>0</v>
      </c>
      <c r="AU17" s="539">
        <f t="shared" si="6"/>
        <v>0.25000000000000044</v>
      </c>
      <c r="AV17" s="519">
        <f t="array" ref="AV17">K17</f>
        <v>6</v>
      </c>
      <c r="AW17" s="520" t="str">
        <f t="shared" si="15"/>
        <v>10</v>
      </c>
      <c r="AX17" s="540" t="str">
        <f t="shared" si="16"/>
        <v>55</v>
      </c>
      <c r="AY17" s="541" t="str">
        <f t="shared" si="16"/>
        <v>4000</v>
      </c>
    </row>
    <row r="18" spans="1:51" ht="12.75" customHeight="1">
      <c r="A18" s="490">
        <f>A17</f>
        <v>39379</v>
      </c>
      <c r="B18" s="491">
        <v>2</v>
      </c>
      <c r="C18" s="523">
        <f t="shared" si="7"/>
        <v>8252</v>
      </c>
      <c r="D18" s="493">
        <v>8287</v>
      </c>
      <c r="E18" s="524">
        <f t="shared" si="0"/>
        <v>35</v>
      </c>
      <c r="F18" s="495">
        <f t="shared" si="8"/>
        <v>0.33680555555555558</v>
      </c>
      <c r="G18" s="495">
        <v>0.99998842592592585</v>
      </c>
      <c r="H18" s="525">
        <f t="shared" si="9"/>
        <v>15.916388888888886</v>
      </c>
      <c r="I18" s="526">
        <f t="shared" si="10"/>
        <v>2.1989912563919094</v>
      </c>
      <c r="J18" s="498" t="s">
        <v>8244</v>
      </c>
      <c r="K18" s="499">
        <v>2</v>
      </c>
      <c r="L18" s="499" t="s">
        <v>8276</v>
      </c>
      <c r="M18" s="502" t="s">
        <v>8255</v>
      </c>
      <c r="N18" s="501" t="s">
        <v>8277</v>
      </c>
      <c r="O18" s="527" t="s">
        <v>8263</v>
      </c>
      <c r="P18" s="527" t="s">
        <v>8249</v>
      </c>
      <c r="Q18" s="502" t="s">
        <v>8249</v>
      </c>
      <c r="R18" s="502"/>
      <c r="S18" s="502" t="s">
        <v>8269</v>
      </c>
      <c r="T18" s="502" t="s">
        <v>8278</v>
      </c>
      <c r="U18" s="502" t="s">
        <v>8279</v>
      </c>
      <c r="V18" s="528">
        <f t="shared" si="1"/>
        <v>150</v>
      </c>
      <c r="W18" s="529"/>
      <c r="X18" s="529"/>
      <c r="Y18" s="529"/>
      <c r="Z18" s="506"/>
      <c r="AA18" s="507"/>
      <c r="AB18" s="507"/>
      <c r="AC18" s="507"/>
      <c r="AD18" s="542"/>
      <c r="AE18" s="506"/>
      <c r="AF18" s="508"/>
      <c r="AG18" s="543"/>
      <c r="AH18" s="508"/>
      <c r="AI18" s="531"/>
      <c r="AJ18" s="531"/>
      <c r="AK18" s="532"/>
      <c r="AL18" s="511"/>
      <c r="AM18" s="533">
        <f t="shared" si="11"/>
        <v>2</v>
      </c>
      <c r="AN18" s="534">
        <f t="shared" si="12"/>
        <v>39379</v>
      </c>
      <c r="AO18" s="535" t="str">
        <f t="shared" si="13"/>
        <v>R</v>
      </c>
      <c r="AP18" s="536">
        <f t="shared" si="14"/>
        <v>35</v>
      </c>
      <c r="AQ18" s="537">
        <f t="shared" si="2"/>
        <v>0</v>
      </c>
      <c r="AR18" s="537">
        <f t="shared" si="3"/>
        <v>35</v>
      </c>
      <c r="AS18" s="538">
        <f t="shared" si="4"/>
        <v>15.916388888888886</v>
      </c>
      <c r="AT18" s="539">
        <f t="shared" si="5"/>
        <v>0</v>
      </c>
      <c r="AU18" s="539">
        <f t="shared" si="6"/>
        <v>15.916388888888886</v>
      </c>
      <c r="AV18" s="519">
        <f t="array" ref="AV18">K18</f>
        <v>2</v>
      </c>
      <c r="AW18" s="520" t="str">
        <f t="shared" si="15"/>
        <v>11</v>
      </c>
      <c r="AX18" s="540" t="str">
        <f t="shared" si="16"/>
        <v>56</v>
      </c>
      <c r="AY18" s="541" t="str">
        <f t="shared" si="16"/>
        <v>6000</v>
      </c>
    </row>
    <row r="19" spans="1:51" ht="12.75" customHeight="1">
      <c r="A19" s="490">
        <f>A18</f>
        <v>39379</v>
      </c>
      <c r="B19" s="491">
        <v>2</v>
      </c>
      <c r="C19" s="523">
        <f t="shared" si="7"/>
        <v>8287</v>
      </c>
      <c r="D19" s="493">
        <v>8287</v>
      </c>
      <c r="E19" s="524">
        <f t="shared" si="0"/>
        <v>0</v>
      </c>
      <c r="F19" s="495">
        <f t="shared" si="8"/>
        <v>0.99998842592592585</v>
      </c>
      <c r="G19" s="495">
        <v>0</v>
      </c>
      <c r="H19" s="525">
        <f t="shared" si="9"/>
        <v>0</v>
      </c>
      <c r="I19" s="526">
        <f t="shared" si="10"/>
        <v>0</v>
      </c>
      <c r="J19" s="498" t="s">
        <v>7792</v>
      </c>
      <c r="K19" s="499">
        <v>9</v>
      </c>
      <c r="L19" s="499" t="s">
        <v>8280</v>
      </c>
      <c r="M19" s="502"/>
      <c r="N19" s="501" t="s">
        <v>8281</v>
      </c>
      <c r="O19" s="501" t="s">
        <v>8248</v>
      </c>
      <c r="P19" s="527"/>
      <c r="Q19" s="502"/>
      <c r="R19" s="502"/>
      <c r="S19" s="502" t="s">
        <v>8269</v>
      </c>
      <c r="T19" s="502" t="s">
        <v>8278</v>
      </c>
      <c r="U19" s="502" t="s">
        <v>8282</v>
      </c>
      <c r="V19" s="544">
        <f t="shared" si="1"/>
        <v>151</v>
      </c>
      <c r="W19" s="529"/>
      <c r="X19" s="529"/>
      <c r="Y19" s="529"/>
      <c r="Z19" s="506"/>
      <c r="AA19" s="507"/>
      <c r="AB19" s="507"/>
      <c r="AC19" s="507"/>
      <c r="AD19" s="506"/>
      <c r="AE19" s="506"/>
      <c r="AF19" s="508"/>
      <c r="AG19" s="508"/>
      <c r="AH19" s="508"/>
      <c r="AI19" s="531"/>
      <c r="AJ19" s="531"/>
      <c r="AK19" s="532" t="s">
        <v>8283</v>
      </c>
      <c r="AL19" s="511"/>
      <c r="AM19" s="533">
        <f t="shared" si="11"/>
        <v>2</v>
      </c>
      <c r="AN19" s="534">
        <f t="shared" si="12"/>
        <v>39379</v>
      </c>
      <c r="AO19" s="535" t="str">
        <f t="shared" si="13"/>
        <v>S</v>
      </c>
      <c r="AP19" s="536">
        <f t="shared" si="14"/>
        <v>0</v>
      </c>
      <c r="AQ19" s="537">
        <f t="shared" si="2"/>
        <v>0</v>
      </c>
      <c r="AR19" s="537">
        <f t="shared" si="3"/>
        <v>0</v>
      </c>
      <c r="AS19" s="538">
        <f t="shared" si="4"/>
        <v>2.7777777777959756E-4</v>
      </c>
      <c r="AT19" s="539">
        <f t="shared" si="5"/>
        <v>0</v>
      </c>
      <c r="AU19" s="539">
        <f t="shared" si="6"/>
        <v>0</v>
      </c>
      <c r="AV19" s="519">
        <f t="array" ref="AV19">K19</f>
        <v>9</v>
      </c>
      <c r="AW19" s="520" t="str">
        <f t="shared" si="15"/>
        <v>12</v>
      </c>
      <c r="AX19" s="540" t="str">
        <f t="shared" si="16"/>
        <v>57</v>
      </c>
      <c r="AY19" s="541" t="str">
        <f t="shared" si="16"/>
        <v>5050</v>
      </c>
    </row>
    <row r="20" spans="1:51" ht="12.75" customHeight="1">
      <c r="A20" s="490">
        <v>39380</v>
      </c>
      <c r="B20" s="491">
        <v>3</v>
      </c>
      <c r="C20" s="523">
        <f t="shared" si="7"/>
        <v>8287</v>
      </c>
      <c r="D20" s="493">
        <v>8335</v>
      </c>
      <c r="E20" s="524">
        <f t="shared" si="0"/>
        <v>48</v>
      </c>
      <c r="F20" s="495">
        <f t="shared" si="8"/>
        <v>0</v>
      </c>
      <c r="G20" s="495">
        <v>0.4861111111111111</v>
      </c>
      <c r="H20" s="525">
        <f t="shared" si="9"/>
        <v>11.666666666666666</v>
      </c>
      <c r="I20" s="526">
        <f t="shared" si="10"/>
        <v>4.1142857142857148</v>
      </c>
      <c r="J20" s="498" t="s">
        <v>8244</v>
      </c>
      <c r="K20" s="499">
        <v>2</v>
      </c>
      <c r="L20" s="499" t="s">
        <v>8284</v>
      </c>
      <c r="M20" s="502" t="s">
        <v>8255</v>
      </c>
      <c r="N20" s="501" t="s">
        <v>8285</v>
      </c>
      <c r="O20" s="527" t="s">
        <v>8257</v>
      </c>
      <c r="P20" s="527" t="s">
        <v>8245</v>
      </c>
      <c r="Q20" s="502" t="s">
        <v>8249</v>
      </c>
      <c r="R20" s="502"/>
      <c r="S20" s="502" t="s">
        <v>8269</v>
      </c>
      <c r="T20" s="502" t="s">
        <v>8286</v>
      </c>
      <c r="U20" s="502" t="s">
        <v>8287</v>
      </c>
      <c r="V20" s="528">
        <f t="shared" ref="V20:V83" si="17">U20-T20</f>
        <v>299</v>
      </c>
      <c r="W20" s="529"/>
      <c r="X20" s="529"/>
      <c r="Y20" s="529"/>
      <c r="Z20" s="506"/>
      <c r="AA20" s="507"/>
      <c r="AB20" s="507"/>
      <c r="AC20" s="507"/>
      <c r="AD20" s="506"/>
      <c r="AE20" s="506"/>
      <c r="AF20" s="508"/>
      <c r="AG20" s="508"/>
      <c r="AH20" s="508"/>
      <c r="AI20" s="531"/>
      <c r="AJ20" s="531"/>
      <c r="AK20" s="532" t="s">
        <v>8288</v>
      </c>
      <c r="AL20" s="511"/>
      <c r="AM20" s="533">
        <f t="shared" si="11"/>
        <v>3</v>
      </c>
      <c r="AN20" s="534">
        <f t="shared" si="12"/>
        <v>39380</v>
      </c>
      <c r="AO20" s="535" t="str">
        <f t="shared" si="13"/>
        <v>R</v>
      </c>
      <c r="AP20" s="536">
        <f t="shared" si="14"/>
        <v>48</v>
      </c>
      <c r="AQ20" s="537">
        <f t="shared" si="2"/>
        <v>0</v>
      </c>
      <c r="AR20" s="537">
        <f t="shared" si="3"/>
        <v>48</v>
      </c>
      <c r="AS20" s="538">
        <f t="shared" si="4"/>
        <v>11.666666666666666</v>
      </c>
      <c r="AT20" s="539">
        <f t="shared" si="5"/>
        <v>0</v>
      </c>
      <c r="AU20" s="539">
        <f t="shared" si="6"/>
        <v>11.666666666666666</v>
      </c>
      <c r="AV20" s="519">
        <f t="array" ref="AV20">K20</f>
        <v>2</v>
      </c>
      <c r="AW20" s="520" t="str">
        <f t="shared" si="15"/>
        <v>13</v>
      </c>
      <c r="AX20" s="540" t="str">
        <f t="shared" si="16"/>
        <v>58</v>
      </c>
      <c r="AY20" s="541" t="str">
        <f t="shared" si="16"/>
        <v>4000</v>
      </c>
    </row>
    <row r="21" spans="1:51" ht="12.75" customHeight="1">
      <c r="A21" s="490">
        <f>A20</f>
        <v>39380</v>
      </c>
      <c r="B21" s="491">
        <v>3</v>
      </c>
      <c r="C21" s="523">
        <f t="shared" si="7"/>
        <v>8335</v>
      </c>
      <c r="D21" s="545">
        <v>8335</v>
      </c>
      <c r="E21" s="524">
        <f t="shared" si="0"/>
        <v>0</v>
      </c>
      <c r="F21" s="495">
        <f t="shared" si="8"/>
        <v>0.4861111111111111</v>
      </c>
      <c r="G21" s="495">
        <v>0.51388888888888895</v>
      </c>
      <c r="H21" s="525">
        <f t="shared" si="9"/>
        <v>0.66666666666666829</v>
      </c>
      <c r="I21" s="526">
        <f t="shared" si="10"/>
        <v>0</v>
      </c>
      <c r="J21" s="498" t="s">
        <v>7792</v>
      </c>
      <c r="K21" s="499">
        <v>7</v>
      </c>
      <c r="L21" s="499" t="s">
        <v>8289</v>
      </c>
      <c r="M21" s="502" t="s">
        <v>8290</v>
      </c>
      <c r="N21" s="501" t="s">
        <v>8291</v>
      </c>
      <c r="O21" s="527" t="s">
        <v>8263</v>
      </c>
      <c r="P21" s="527" t="s">
        <v>8245</v>
      </c>
      <c r="Q21" s="502" t="s">
        <v>8276</v>
      </c>
      <c r="R21" s="502"/>
      <c r="S21" s="502" t="s">
        <v>8269</v>
      </c>
      <c r="T21" s="502" t="s">
        <v>8253</v>
      </c>
      <c r="U21" s="502" t="s">
        <v>8292</v>
      </c>
      <c r="V21" s="528">
        <f t="shared" si="17"/>
        <v>450</v>
      </c>
      <c r="W21" s="529"/>
      <c r="X21" s="529"/>
      <c r="Y21" s="529"/>
      <c r="Z21" s="506"/>
      <c r="AA21" s="507"/>
      <c r="AB21" s="507"/>
      <c r="AC21" s="507"/>
      <c r="AD21" s="542"/>
      <c r="AE21" s="506"/>
      <c r="AF21" s="508"/>
      <c r="AG21" s="543"/>
      <c r="AH21" s="508"/>
      <c r="AI21" s="531"/>
      <c r="AJ21" s="531"/>
      <c r="AK21" s="532" t="s">
        <v>8293</v>
      </c>
      <c r="AL21" s="511"/>
      <c r="AM21" s="533">
        <f t="shared" si="11"/>
        <v>3</v>
      </c>
      <c r="AN21" s="534">
        <f t="shared" si="12"/>
        <v>39380</v>
      </c>
      <c r="AO21" s="535" t="str">
        <f t="shared" si="13"/>
        <v>S</v>
      </c>
      <c r="AP21" s="536">
        <f t="shared" si="14"/>
        <v>0</v>
      </c>
      <c r="AQ21" s="537">
        <f t="shared" si="2"/>
        <v>0</v>
      </c>
      <c r="AR21" s="537">
        <f t="shared" si="3"/>
        <v>0</v>
      </c>
      <c r="AS21" s="538">
        <f t="shared" si="4"/>
        <v>0.66666666666666829</v>
      </c>
      <c r="AT21" s="539">
        <f t="shared" si="5"/>
        <v>0.66666666666666829</v>
      </c>
      <c r="AU21" s="539">
        <f t="shared" si="6"/>
        <v>0</v>
      </c>
      <c r="AV21" s="519">
        <f t="array" ref="AV21">K21</f>
        <v>7</v>
      </c>
      <c r="AW21" s="520" t="str">
        <f t="shared" si="15"/>
        <v>14</v>
      </c>
      <c r="AX21" s="540" t="str">
        <f t="shared" si="16"/>
        <v>59</v>
      </c>
      <c r="AY21" s="541" t="str">
        <f t="shared" si="16"/>
        <v>6000</v>
      </c>
    </row>
    <row r="22" spans="1:51" ht="12.75" customHeight="1">
      <c r="A22" s="490">
        <v>39196</v>
      </c>
      <c r="B22" s="491">
        <v>4</v>
      </c>
      <c r="C22" s="523">
        <f t="shared" si="7"/>
        <v>8335</v>
      </c>
      <c r="D22" s="493">
        <v>8347</v>
      </c>
      <c r="E22" s="524">
        <f t="shared" si="0"/>
        <v>12</v>
      </c>
      <c r="F22" s="495">
        <f t="shared" si="8"/>
        <v>0.51388888888888895</v>
      </c>
      <c r="G22" s="495">
        <v>0.52083333333333337</v>
      </c>
      <c r="H22" s="525">
        <f t="array" ref="H22">IF(G22=0,0,IF(G22&gt;F22,(G22-F22)*24,((G22+1)-F22)*24))</f>
        <v>0.16666666666666607</v>
      </c>
      <c r="I22" s="526">
        <f t="array" ref="I22">IF(H22=0,0,E22/H22)</f>
        <v>72.000000000000256</v>
      </c>
      <c r="J22" s="498" t="s">
        <v>8244</v>
      </c>
      <c r="K22" s="499">
        <v>5</v>
      </c>
      <c r="L22" s="499" t="s">
        <v>8294</v>
      </c>
      <c r="M22" s="502" t="s">
        <v>8255</v>
      </c>
      <c r="N22" s="501" t="s">
        <v>8255</v>
      </c>
      <c r="O22" s="501" t="s">
        <v>8248</v>
      </c>
      <c r="P22" s="527" t="s">
        <v>8249</v>
      </c>
      <c r="Q22" s="502" t="s">
        <v>8249</v>
      </c>
      <c r="R22" s="502"/>
      <c r="S22" s="502" t="s">
        <v>8269</v>
      </c>
      <c r="T22" s="502" t="s">
        <v>8295</v>
      </c>
      <c r="U22" s="502" t="s">
        <v>8287</v>
      </c>
      <c r="V22" s="528">
        <f t="shared" si="17"/>
        <v>399</v>
      </c>
      <c r="W22" s="529"/>
      <c r="X22" s="529"/>
      <c r="Y22" s="529"/>
      <c r="Z22" s="506"/>
      <c r="AA22" s="507"/>
      <c r="AB22" s="507"/>
      <c r="AC22" s="507"/>
      <c r="AD22" s="506"/>
      <c r="AE22" s="506"/>
      <c r="AF22" s="508"/>
      <c r="AG22" s="508"/>
      <c r="AH22" s="508"/>
      <c r="AI22" s="531"/>
      <c r="AJ22" s="531"/>
      <c r="AK22" s="532"/>
      <c r="AL22" s="511"/>
      <c r="AM22" s="533">
        <f t="shared" si="11"/>
        <v>4</v>
      </c>
      <c r="AN22" s="534">
        <f t="shared" si="12"/>
        <v>39196</v>
      </c>
      <c r="AO22" s="535" t="str">
        <f t="shared" si="13"/>
        <v>R</v>
      </c>
      <c r="AP22" s="536">
        <f t="shared" si="14"/>
        <v>12</v>
      </c>
      <c r="AQ22" s="537">
        <f t="shared" si="2"/>
        <v>0</v>
      </c>
      <c r="AR22" s="537">
        <f t="shared" si="3"/>
        <v>12</v>
      </c>
      <c r="AS22" s="538">
        <f t="shared" si="4"/>
        <v>0.16666666666666607</v>
      </c>
      <c r="AT22" s="539">
        <f t="shared" si="5"/>
        <v>0</v>
      </c>
      <c r="AU22" s="539">
        <f t="shared" si="6"/>
        <v>0.16666666666666607</v>
      </c>
      <c r="AV22" s="519">
        <f t="array" ref="AV22">K22</f>
        <v>5</v>
      </c>
      <c r="AW22" s="520" t="str">
        <f t="shared" si="15"/>
        <v>15</v>
      </c>
      <c r="AX22" s="540" t="str">
        <f t="shared" si="16"/>
        <v>60</v>
      </c>
      <c r="AY22" s="541" t="str">
        <f t="shared" si="16"/>
        <v>5050</v>
      </c>
    </row>
    <row r="23" spans="1:51" ht="12.75" customHeight="1">
      <c r="A23" s="490">
        <f>A22</f>
        <v>39196</v>
      </c>
      <c r="B23" s="491">
        <v>4</v>
      </c>
      <c r="C23" s="523">
        <f t="shared" si="7"/>
        <v>8347</v>
      </c>
      <c r="D23" s="493">
        <v>8347</v>
      </c>
      <c r="E23" s="524">
        <f t="shared" si="0"/>
        <v>0</v>
      </c>
      <c r="F23" s="495">
        <f t="shared" si="8"/>
        <v>0.52083333333333337</v>
      </c>
      <c r="G23" s="495">
        <v>0.53819444444444442</v>
      </c>
      <c r="H23" s="525">
        <f>IF(G23=0,0,IF(G23&gt;F23,(G23-F23)*24,((G23+1)-F23)*24))</f>
        <v>0.41666666666666519</v>
      </c>
      <c r="I23" s="526">
        <f>IF(H23=0,0,E23/H23)</f>
        <v>0</v>
      </c>
      <c r="J23" s="498" t="s">
        <v>7792</v>
      </c>
      <c r="K23" s="499">
        <v>5</v>
      </c>
      <c r="L23" s="499" t="s">
        <v>8296</v>
      </c>
      <c r="M23" s="502"/>
      <c r="N23" s="501" t="s">
        <v>8297</v>
      </c>
      <c r="O23" s="527" t="s">
        <v>8257</v>
      </c>
      <c r="P23" s="527"/>
      <c r="Q23" s="502"/>
      <c r="R23" s="502"/>
      <c r="S23" s="502" t="s">
        <v>8269</v>
      </c>
      <c r="T23" s="502" t="s">
        <v>8271</v>
      </c>
      <c r="U23" s="502" t="s">
        <v>8298</v>
      </c>
      <c r="V23" s="528">
        <f t="shared" si="17"/>
        <v>251</v>
      </c>
      <c r="W23" s="529"/>
      <c r="X23" s="529"/>
      <c r="Y23" s="529"/>
      <c r="Z23" s="506"/>
      <c r="AA23" s="507"/>
      <c r="AB23" s="507"/>
      <c r="AC23" s="507"/>
      <c r="AD23" s="506"/>
      <c r="AE23" s="506"/>
      <c r="AF23" s="508"/>
      <c r="AG23" s="508"/>
      <c r="AH23" s="508"/>
      <c r="AI23" s="531"/>
      <c r="AJ23" s="531"/>
      <c r="AK23" s="532" t="s">
        <v>8299</v>
      </c>
      <c r="AL23" s="511"/>
      <c r="AM23" s="533">
        <f t="shared" si="11"/>
        <v>4</v>
      </c>
      <c r="AN23" s="534">
        <f t="shared" si="12"/>
        <v>39196</v>
      </c>
      <c r="AO23" s="535" t="str">
        <f t="shared" si="13"/>
        <v>S</v>
      </c>
      <c r="AP23" s="536">
        <f t="shared" si="14"/>
        <v>0</v>
      </c>
      <c r="AQ23" s="537">
        <f t="shared" si="2"/>
        <v>0</v>
      </c>
      <c r="AR23" s="537">
        <f t="shared" si="3"/>
        <v>0</v>
      </c>
      <c r="AS23" s="538">
        <f t="shared" si="4"/>
        <v>0.41666666666666519</v>
      </c>
      <c r="AT23" s="539">
        <f t="shared" si="5"/>
        <v>0.41666666666666519</v>
      </c>
      <c r="AU23" s="539">
        <f t="shared" si="6"/>
        <v>0</v>
      </c>
      <c r="AV23" s="519">
        <f t="array" ref="AV23">K23</f>
        <v>5</v>
      </c>
      <c r="AW23" s="520" t="str">
        <f t="shared" si="15"/>
        <v>16</v>
      </c>
      <c r="AX23" s="540" t="str">
        <f t="shared" si="16"/>
        <v>61</v>
      </c>
      <c r="AY23" s="541" t="str">
        <f t="shared" si="16"/>
        <v>4000</v>
      </c>
    </row>
    <row r="24" spans="1:51" ht="12.75" customHeight="1">
      <c r="A24" s="490">
        <f>A23</f>
        <v>39196</v>
      </c>
      <c r="B24" s="491">
        <v>4</v>
      </c>
      <c r="C24" s="523">
        <f t="shared" si="7"/>
        <v>8347</v>
      </c>
      <c r="D24" s="493">
        <v>8375</v>
      </c>
      <c r="E24" s="524">
        <f t="shared" si="0"/>
        <v>28</v>
      </c>
      <c r="F24" s="495">
        <f t="shared" si="8"/>
        <v>0.53819444444444442</v>
      </c>
      <c r="G24" s="495">
        <v>0.58333333333333337</v>
      </c>
      <c r="H24" s="525">
        <f>IF(G24=0,0,IF(G24&gt;F24,(G24-F24)*24,((G24+1)-F24)*24))</f>
        <v>1.0833333333333348</v>
      </c>
      <c r="I24" s="526">
        <f>IF(H24=0,0,E24/H24)</f>
        <v>25.846153846153811</v>
      </c>
      <c r="J24" s="498" t="s">
        <v>7792</v>
      </c>
      <c r="K24" s="499">
        <v>3</v>
      </c>
      <c r="L24" s="499" t="s">
        <v>8300</v>
      </c>
      <c r="M24" s="502" t="s">
        <v>8255</v>
      </c>
      <c r="N24" s="501" t="s">
        <v>8301</v>
      </c>
      <c r="O24" s="527" t="s">
        <v>8263</v>
      </c>
      <c r="P24" s="527" t="s">
        <v>8302</v>
      </c>
      <c r="Q24" s="502" t="s">
        <v>8280</v>
      </c>
      <c r="R24" s="502"/>
      <c r="S24" s="502" t="s">
        <v>8269</v>
      </c>
      <c r="T24" s="502" t="s">
        <v>8303</v>
      </c>
      <c r="U24" s="502" t="s">
        <v>8304</v>
      </c>
      <c r="V24" s="528">
        <f t="shared" si="17"/>
        <v>224</v>
      </c>
      <c r="W24" s="529"/>
      <c r="X24" s="529"/>
      <c r="Y24" s="529"/>
      <c r="Z24" s="506" t="s">
        <v>8305</v>
      </c>
      <c r="AA24" s="507">
        <v>16.399999999999999</v>
      </c>
      <c r="AB24" s="507">
        <v>128.63</v>
      </c>
      <c r="AC24" s="507"/>
      <c r="AD24" s="506"/>
      <c r="AE24" s="506"/>
      <c r="AF24" s="508"/>
      <c r="AG24" s="508"/>
      <c r="AH24" s="508"/>
      <c r="AI24" s="531"/>
      <c r="AJ24" s="531"/>
      <c r="AK24" s="532" t="s">
        <v>8306</v>
      </c>
      <c r="AL24" s="511"/>
      <c r="AM24" s="533">
        <f t="shared" si="11"/>
        <v>4</v>
      </c>
      <c r="AN24" s="534">
        <f t="shared" si="12"/>
        <v>39196</v>
      </c>
      <c r="AO24" s="535" t="str">
        <f t="shared" si="13"/>
        <v>S</v>
      </c>
      <c r="AP24" s="536">
        <f t="shared" si="14"/>
        <v>28</v>
      </c>
      <c r="AQ24" s="537">
        <f t="shared" si="2"/>
        <v>28</v>
      </c>
      <c r="AR24" s="537">
        <f t="shared" si="3"/>
        <v>0</v>
      </c>
      <c r="AS24" s="538">
        <f t="shared" si="4"/>
        <v>1.0833333333333348</v>
      </c>
      <c r="AT24" s="539">
        <f t="shared" si="5"/>
        <v>1.0833333333333348</v>
      </c>
      <c r="AU24" s="539">
        <f t="shared" si="6"/>
        <v>0</v>
      </c>
      <c r="AV24" s="519">
        <f t="array" ref="AV24">K24</f>
        <v>3</v>
      </c>
      <c r="AW24" s="520" t="str">
        <f t="shared" si="15"/>
        <v>17</v>
      </c>
      <c r="AX24" s="540" t="str">
        <f t="shared" si="16"/>
        <v>62</v>
      </c>
      <c r="AY24" s="541" t="str">
        <f t="shared" si="16"/>
        <v>6000</v>
      </c>
    </row>
    <row r="25" spans="1:51" ht="12.75" customHeight="1">
      <c r="A25" s="490">
        <f>A24</f>
        <v>39196</v>
      </c>
      <c r="B25" s="546">
        <v>4</v>
      </c>
      <c r="C25" s="523">
        <f t="shared" si="7"/>
        <v>8375</v>
      </c>
      <c r="D25" s="493">
        <v>8399</v>
      </c>
      <c r="E25" s="524">
        <f t="shared" si="0"/>
        <v>24</v>
      </c>
      <c r="F25" s="495">
        <f t="shared" si="8"/>
        <v>0.58333333333333337</v>
      </c>
      <c r="G25" s="495">
        <v>0.625</v>
      </c>
      <c r="H25" s="525">
        <f>IF(G25=0,0,IF(G25&gt;F25,(G25-F25)*24,((G25+1)-F25)*24))</f>
        <v>0.99999999999999911</v>
      </c>
      <c r="I25" s="526">
        <f>IF(H25=0,0,E25/H25)</f>
        <v>24.000000000000021</v>
      </c>
      <c r="J25" s="498" t="s">
        <v>8244</v>
      </c>
      <c r="K25" s="499">
        <v>6</v>
      </c>
      <c r="L25" s="499" t="s">
        <v>8307</v>
      </c>
      <c r="M25" s="502" t="s">
        <v>8308</v>
      </c>
      <c r="N25" s="501" t="s">
        <v>8309</v>
      </c>
      <c r="O25" s="501" t="s">
        <v>8248</v>
      </c>
      <c r="P25" s="527" t="s">
        <v>8302</v>
      </c>
      <c r="Q25" s="502" t="s">
        <v>8250</v>
      </c>
      <c r="R25" s="502"/>
      <c r="S25" s="502" t="s">
        <v>8269</v>
      </c>
      <c r="T25" s="502" t="s">
        <v>8310</v>
      </c>
      <c r="U25" s="502" t="s">
        <v>8292</v>
      </c>
      <c r="V25" s="528">
        <f t="shared" si="17"/>
        <v>298</v>
      </c>
      <c r="W25" s="529"/>
      <c r="X25" s="529"/>
      <c r="Y25" s="529"/>
      <c r="Z25" s="506"/>
      <c r="AA25" s="507"/>
      <c r="AB25" s="507"/>
      <c r="AC25" s="507"/>
      <c r="AD25" s="506"/>
      <c r="AE25" s="506"/>
      <c r="AF25" s="508"/>
      <c r="AG25" s="508"/>
      <c r="AH25" s="508"/>
      <c r="AI25" s="531"/>
      <c r="AJ25" s="531"/>
      <c r="AK25" s="532" t="s">
        <v>8306</v>
      </c>
      <c r="AL25" s="511"/>
      <c r="AM25" s="533">
        <f t="shared" si="11"/>
        <v>4</v>
      </c>
      <c r="AN25" s="534">
        <f t="shared" si="12"/>
        <v>39196</v>
      </c>
      <c r="AO25" s="535" t="str">
        <f t="shared" si="13"/>
        <v>R</v>
      </c>
      <c r="AP25" s="536">
        <f t="shared" si="14"/>
        <v>24</v>
      </c>
      <c r="AQ25" s="537">
        <f t="shared" si="2"/>
        <v>0</v>
      </c>
      <c r="AR25" s="537">
        <f t="shared" si="3"/>
        <v>24</v>
      </c>
      <c r="AS25" s="538">
        <f t="shared" si="4"/>
        <v>0.99999999999999911</v>
      </c>
      <c r="AT25" s="539">
        <f t="shared" si="5"/>
        <v>0</v>
      </c>
      <c r="AU25" s="539">
        <f t="shared" si="6"/>
        <v>0.99999999999999911</v>
      </c>
      <c r="AV25" s="519">
        <f t="array" ref="AV25">K25</f>
        <v>6</v>
      </c>
      <c r="AW25" s="520" t="str">
        <f t="shared" si="15"/>
        <v>18</v>
      </c>
      <c r="AX25" s="540" t="str">
        <f t="shared" si="16"/>
        <v>63</v>
      </c>
      <c r="AY25" s="541" t="str">
        <f t="shared" si="16"/>
        <v>5050</v>
      </c>
    </row>
    <row r="26" spans="1:51" ht="12.75" customHeight="1">
      <c r="A26" s="490">
        <f>A25</f>
        <v>39196</v>
      </c>
      <c r="B26" s="546">
        <v>4</v>
      </c>
      <c r="C26" s="523">
        <f t="shared" si="7"/>
        <v>8399</v>
      </c>
      <c r="D26" s="493">
        <v>8409</v>
      </c>
      <c r="E26" s="524">
        <f t="shared" si="0"/>
        <v>10</v>
      </c>
      <c r="F26" s="495">
        <f t="shared" si="8"/>
        <v>0.625</v>
      </c>
      <c r="G26" s="495">
        <v>0.64583333333333337</v>
      </c>
      <c r="H26" s="525">
        <f>IF(G26=0,0,IF(G26&gt;F26,(G26-F26)*24,((G26+1)-F26)*24))</f>
        <v>0.50000000000000089</v>
      </c>
      <c r="I26" s="526">
        <f>IF(H26=0,0,E26/H26)</f>
        <v>19.999999999999964</v>
      </c>
      <c r="J26" s="498" t="s">
        <v>8244</v>
      </c>
      <c r="K26" s="499">
        <v>1</v>
      </c>
      <c r="L26" s="499" t="s">
        <v>8311</v>
      </c>
      <c r="M26" s="502" t="s">
        <v>8308</v>
      </c>
      <c r="N26" s="501" t="s">
        <v>8312</v>
      </c>
      <c r="O26" s="527" t="s">
        <v>8257</v>
      </c>
      <c r="P26" s="527" t="s">
        <v>8302</v>
      </c>
      <c r="Q26" s="502" t="s">
        <v>8284</v>
      </c>
      <c r="R26" s="502"/>
      <c r="S26" s="502" t="s">
        <v>8269</v>
      </c>
      <c r="T26" s="502" t="s">
        <v>8313</v>
      </c>
      <c r="U26" s="502" t="s">
        <v>8314</v>
      </c>
      <c r="V26" s="528">
        <f t="shared" si="17"/>
        <v>202</v>
      </c>
      <c r="W26" s="529"/>
      <c r="X26" s="529"/>
      <c r="Y26" s="529"/>
      <c r="Z26" s="506"/>
      <c r="AA26" s="507"/>
      <c r="AB26" s="507"/>
      <c r="AC26" s="507"/>
      <c r="AD26" s="506"/>
      <c r="AE26" s="506"/>
      <c r="AF26" s="508"/>
      <c r="AG26" s="508"/>
      <c r="AH26" s="508"/>
      <c r="AI26" s="531"/>
      <c r="AJ26" s="531"/>
      <c r="AK26" s="532" t="s">
        <v>8315</v>
      </c>
      <c r="AL26" s="511"/>
      <c r="AM26" s="533">
        <f t="shared" si="11"/>
        <v>4</v>
      </c>
      <c r="AN26" s="534">
        <f t="shared" si="12"/>
        <v>39196</v>
      </c>
      <c r="AO26" s="535" t="str">
        <f t="shared" si="13"/>
        <v>R</v>
      </c>
      <c r="AP26" s="536">
        <f t="shared" si="14"/>
        <v>10</v>
      </c>
      <c r="AQ26" s="537">
        <f t="shared" si="2"/>
        <v>0</v>
      </c>
      <c r="AR26" s="537">
        <f t="shared" si="3"/>
        <v>10</v>
      </c>
      <c r="AS26" s="538">
        <f t="shared" si="4"/>
        <v>0.50000000000000089</v>
      </c>
      <c r="AT26" s="539">
        <f t="shared" si="5"/>
        <v>0</v>
      </c>
      <c r="AU26" s="539">
        <f t="shared" si="6"/>
        <v>0.50000000000000089</v>
      </c>
      <c r="AV26" s="519">
        <f t="array" ref="AV26">K26</f>
        <v>1</v>
      </c>
      <c r="AW26" s="520" t="str">
        <f t="shared" si="15"/>
        <v>19</v>
      </c>
      <c r="AX26" s="540" t="str">
        <f t="shared" si="16"/>
        <v>64</v>
      </c>
      <c r="AY26" s="541" t="str">
        <f t="shared" si="16"/>
        <v>4000</v>
      </c>
    </row>
    <row r="27" spans="1:51" ht="12.75" customHeight="1">
      <c r="A27" s="490">
        <f>A26</f>
        <v>39196</v>
      </c>
      <c r="B27" s="546">
        <v>4</v>
      </c>
      <c r="C27" s="523">
        <f t="shared" si="7"/>
        <v>8409</v>
      </c>
      <c r="D27" s="493">
        <v>8409</v>
      </c>
      <c r="E27" s="524">
        <f t="shared" si="0"/>
        <v>0</v>
      </c>
      <c r="F27" s="495">
        <f t="shared" si="8"/>
        <v>0.64583333333333337</v>
      </c>
      <c r="G27" s="495">
        <v>0.28125</v>
      </c>
      <c r="H27" s="525">
        <f>IF(G27=0,0,IF(G27&gt;F27,(G27-F27)*24,((G27+1)-F27)*24))</f>
        <v>15.25</v>
      </c>
      <c r="I27" s="526">
        <f>IF(H27=0,0,E27/H27)</f>
        <v>0</v>
      </c>
      <c r="J27" s="498" t="s">
        <v>7792</v>
      </c>
      <c r="K27" s="499">
        <v>1</v>
      </c>
      <c r="L27" s="499" t="s">
        <v>8316</v>
      </c>
      <c r="M27" s="502"/>
      <c r="N27" s="501" t="s">
        <v>8317</v>
      </c>
      <c r="O27" s="527" t="s">
        <v>8263</v>
      </c>
      <c r="P27" s="527"/>
      <c r="Q27" s="502"/>
      <c r="R27" s="502"/>
      <c r="S27" s="502" t="s">
        <v>8269</v>
      </c>
      <c r="T27" s="502" t="s">
        <v>8318</v>
      </c>
      <c r="U27" s="502" t="s">
        <v>8319</v>
      </c>
      <c r="V27" s="528">
        <f t="shared" si="17"/>
        <v>300</v>
      </c>
      <c r="W27" s="529"/>
      <c r="X27" s="529"/>
      <c r="Y27" s="529"/>
      <c r="Z27" s="506"/>
      <c r="AA27" s="507"/>
      <c r="AB27" s="507"/>
      <c r="AC27" s="507"/>
      <c r="AD27" s="506"/>
      <c r="AE27" s="506"/>
      <c r="AF27" s="508"/>
      <c r="AG27" s="508"/>
      <c r="AH27" s="508"/>
      <c r="AI27" s="531"/>
      <c r="AJ27" s="531"/>
      <c r="AK27" s="532" t="s">
        <v>8320</v>
      </c>
      <c r="AL27" s="511"/>
      <c r="AM27" s="533">
        <f t="shared" si="11"/>
        <v>4</v>
      </c>
      <c r="AN27" s="534">
        <f t="shared" si="12"/>
        <v>39196</v>
      </c>
      <c r="AO27" s="535" t="str">
        <f t="shared" si="13"/>
        <v>S</v>
      </c>
      <c r="AP27" s="536">
        <f t="shared" si="14"/>
        <v>0</v>
      </c>
      <c r="AQ27" s="537">
        <f t="shared" si="2"/>
        <v>0</v>
      </c>
      <c r="AR27" s="537">
        <f t="shared" si="3"/>
        <v>0</v>
      </c>
      <c r="AS27" s="538">
        <f t="shared" si="4"/>
        <v>15.25</v>
      </c>
      <c r="AT27" s="539">
        <f t="shared" si="5"/>
        <v>15.25</v>
      </c>
      <c r="AU27" s="539">
        <f t="shared" si="6"/>
        <v>0</v>
      </c>
      <c r="AV27" s="519">
        <f t="array" ref="AV27">K27</f>
        <v>1</v>
      </c>
      <c r="AW27" s="520" t="str">
        <f t="shared" si="15"/>
        <v>20</v>
      </c>
      <c r="AX27" s="540" t="str">
        <f t="shared" si="16"/>
        <v>65</v>
      </c>
      <c r="AY27" s="541" t="str">
        <f t="shared" si="16"/>
        <v>6000</v>
      </c>
    </row>
    <row r="28" spans="1:51" ht="12.75" customHeight="1">
      <c r="A28" s="490">
        <v>39138</v>
      </c>
      <c r="B28" s="546"/>
      <c r="C28" s="523"/>
      <c r="D28" s="493"/>
      <c r="E28" s="524"/>
      <c r="F28" s="495">
        <f t="shared" si="8"/>
        <v>0.28125</v>
      </c>
      <c r="G28" s="495"/>
      <c r="H28" s="525"/>
      <c r="I28" s="526"/>
      <c r="J28" s="498"/>
      <c r="K28" s="499"/>
      <c r="L28" s="499" t="s">
        <v>8321</v>
      </c>
      <c r="M28" s="502"/>
      <c r="N28" s="527"/>
      <c r="O28" s="527"/>
      <c r="P28" s="527"/>
      <c r="Q28" s="502"/>
      <c r="R28" s="502"/>
      <c r="S28" s="502"/>
      <c r="T28" s="502"/>
      <c r="U28" s="502"/>
      <c r="V28" s="528">
        <f t="shared" si="17"/>
        <v>0</v>
      </c>
      <c r="W28" s="529"/>
      <c r="X28" s="529"/>
      <c r="Y28" s="529"/>
      <c r="Z28" s="506"/>
      <c r="AA28" s="507"/>
      <c r="AB28" s="507"/>
      <c r="AC28" s="507"/>
      <c r="AD28" s="506"/>
      <c r="AE28" s="506"/>
      <c r="AF28" s="508"/>
      <c r="AG28" s="508"/>
      <c r="AH28" s="508"/>
      <c r="AI28" s="531"/>
      <c r="AJ28" s="531"/>
      <c r="AK28" s="532"/>
      <c r="AL28" s="511"/>
      <c r="AM28" s="533">
        <f t="shared" si="11"/>
        <v>0</v>
      </c>
      <c r="AN28" s="534">
        <f t="shared" si="12"/>
        <v>39138</v>
      </c>
      <c r="AO28" s="535">
        <f t="shared" si="13"/>
        <v>0</v>
      </c>
      <c r="AP28" s="536">
        <f t="shared" si="14"/>
        <v>0</v>
      </c>
      <c r="AQ28" s="537">
        <f t="shared" si="2"/>
        <v>0</v>
      </c>
      <c r="AR28" s="537">
        <f t="shared" si="3"/>
        <v>0</v>
      </c>
      <c r="AS28" s="538">
        <f t="shared" si="4"/>
        <v>17.25</v>
      </c>
      <c r="AT28" s="539">
        <f t="shared" si="5"/>
        <v>0</v>
      </c>
      <c r="AU28" s="539">
        <f t="shared" si="6"/>
        <v>0</v>
      </c>
      <c r="AV28" s="519">
        <f t="array" ref="AV28">K28</f>
        <v>0</v>
      </c>
      <c r="AW28" s="520" t="str">
        <f t="shared" si="15"/>
        <v>21</v>
      </c>
      <c r="AX28" s="540">
        <f t="shared" si="16"/>
        <v>0</v>
      </c>
      <c r="AY28" s="541">
        <f t="shared" si="16"/>
        <v>0</v>
      </c>
    </row>
    <row r="29" spans="1:51" ht="12.75" customHeight="1">
      <c r="A29" s="490">
        <f>A28</f>
        <v>39138</v>
      </c>
      <c r="B29" s="546"/>
      <c r="C29" s="523"/>
      <c r="D29" s="493"/>
      <c r="E29" s="524"/>
      <c r="F29" s="495">
        <f t="shared" si="8"/>
        <v>0</v>
      </c>
      <c r="G29" s="495"/>
      <c r="H29" s="525"/>
      <c r="I29" s="526"/>
      <c r="J29" s="498"/>
      <c r="K29" s="499"/>
      <c r="L29" s="499" t="s">
        <v>8322</v>
      </c>
      <c r="M29" s="502"/>
      <c r="N29" s="527"/>
      <c r="O29" s="527"/>
      <c r="P29" s="527"/>
      <c r="Q29" s="502"/>
      <c r="R29" s="502"/>
      <c r="S29" s="502"/>
      <c r="T29" s="502"/>
      <c r="U29" s="502"/>
      <c r="V29" s="528">
        <f t="shared" si="17"/>
        <v>0</v>
      </c>
      <c r="W29" s="529"/>
      <c r="X29" s="529"/>
      <c r="Y29" s="529"/>
      <c r="Z29" s="506"/>
      <c r="AA29" s="507"/>
      <c r="AB29" s="507"/>
      <c r="AC29" s="507"/>
      <c r="AD29" s="506"/>
      <c r="AE29" s="506"/>
      <c r="AF29" s="508"/>
      <c r="AG29" s="508"/>
      <c r="AH29" s="508"/>
      <c r="AI29" s="531"/>
      <c r="AJ29" s="531"/>
      <c r="AK29" s="532"/>
      <c r="AL29" s="511"/>
      <c r="AM29" s="533">
        <f t="shared" si="11"/>
        <v>0</v>
      </c>
      <c r="AN29" s="534">
        <f t="shared" si="12"/>
        <v>39138</v>
      </c>
      <c r="AO29" s="535">
        <f t="shared" si="13"/>
        <v>0</v>
      </c>
      <c r="AP29" s="536">
        <f t="shared" si="14"/>
        <v>0</v>
      </c>
      <c r="AQ29" s="537">
        <f t="shared" si="2"/>
        <v>0</v>
      </c>
      <c r="AR29" s="537">
        <f t="shared" si="3"/>
        <v>0</v>
      </c>
      <c r="AS29" s="538">
        <f t="shared" si="4"/>
        <v>24</v>
      </c>
      <c r="AT29" s="539">
        <f t="shared" si="5"/>
        <v>0</v>
      </c>
      <c r="AU29" s="539">
        <f t="shared" si="6"/>
        <v>0</v>
      </c>
      <c r="AV29" s="519">
        <f t="array" ref="AV29">K29</f>
        <v>0</v>
      </c>
      <c r="AW29" s="520" t="str">
        <f t="shared" si="15"/>
        <v>22</v>
      </c>
      <c r="AX29" s="540">
        <f t="shared" si="16"/>
        <v>0</v>
      </c>
      <c r="AY29" s="541">
        <f t="shared" si="16"/>
        <v>0</v>
      </c>
    </row>
    <row r="30" spans="1:51" ht="12.75" customHeight="1">
      <c r="A30" s="490">
        <f t="shared" ref="A30:A93" si="18">A29</f>
        <v>39138</v>
      </c>
      <c r="B30" s="546"/>
      <c r="C30" s="523"/>
      <c r="D30" s="493"/>
      <c r="E30" s="524"/>
      <c r="F30" s="495">
        <f t="shared" si="8"/>
        <v>0</v>
      </c>
      <c r="G30" s="495"/>
      <c r="H30" s="525"/>
      <c r="I30" s="526"/>
      <c r="J30" s="498"/>
      <c r="K30" s="499"/>
      <c r="L30" s="499" t="s">
        <v>8323</v>
      </c>
      <c r="M30" s="502"/>
      <c r="N30" s="527"/>
      <c r="O30" s="527"/>
      <c r="P30" s="527"/>
      <c r="Q30" s="502"/>
      <c r="R30" s="502"/>
      <c r="S30" s="502"/>
      <c r="T30" s="502"/>
      <c r="U30" s="502"/>
      <c r="V30" s="528">
        <f t="shared" si="17"/>
        <v>0</v>
      </c>
      <c r="W30" s="529"/>
      <c r="X30" s="529"/>
      <c r="Y30" s="529"/>
      <c r="Z30" s="506"/>
      <c r="AA30" s="507"/>
      <c r="AB30" s="507"/>
      <c r="AC30" s="507"/>
      <c r="AD30" s="506"/>
      <c r="AE30" s="506"/>
      <c r="AF30" s="508"/>
      <c r="AG30" s="508"/>
      <c r="AH30" s="508"/>
      <c r="AI30" s="531"/>
      <c r="AJ30" s="531"/>
      <c r="AK30" s="532"/>
      <c r="AL30" s="511"/>
      <c r="AM30" s="533">
        <f t="shared" si="11"/>
        <v>0</v>
      </c>
      <c r="AN30" s="534">
        <f t="shared" si="12"/>
        <v>39138</v>
      </c>
      <c r="AO30" s="535">
        <f t="shared" si="13"/>
        <v>0</v>
      </c>
      <c r="AP30" s="536">
        <f t="shared" si="14"/>
        <v>0</v>
      </c>
      <c r="AQ30" s="537">
        <f t="shared" si="2"/>
        <v>0</v>
      </c>
      <c r="AR30" s="537">
        <f t="shared" si="3"/>
        <v>0</v>
      </c>
      <c r="AS30" s="538">
        <f t="shared" si="4"/>
        <v>24</v>
      </c>
      <c r="AT30" s="539">
        <f t="shared" si="5"/>
        <v>0</v>
      </c>
      <c r="AU30" s="539">
        <f t="shared" si="6"/>
        <v>0</v>
      </c>
      <c r="AV30" s="519">
        <f t="array" ref="AV30">K30</f>
        <v>0</v>
      </c>
      <c r="AW30" s="520" t="str">
        <f t="shared" si="15"/>
        <v>23</v>
      </c>
      <c r="AX30" s="540">
        <f t="shared" si="16"/>
        <v>0</v>
      </c>
      <c r="AY30" s="541">
        <f t="shared" si="16"/>
        <v>0</v>
      </c>
    </row>
    <row r="31" spans="1:51" ht="12.75" customHeight="1">
      <c r="A31" s="490">
        <f t="shared" si="18"/>
        <v>39138</v>
      </c>
      <c r="B31" s="546"/>
      <c r="C31" s="523"/>
      <c r="D31" s="493"/>
      <c r="E31" s="524"/>
      <c r="F31" s="495"/>
      <c r="G31" s="495"/>
      <c r="H31" s="525"/>
      <c r="I31" s="526"/>
      <c r="J31" s="498"/>
      <c r="K31" s="499"/>
      <c r="L31" s="499" t="s">
        <v>8324</v>
      </c>
      <c r="M31" s="502"/>
      <c r="N31" s="527"/>
      <c r="O31" s="527"/>
      <c r="P31" s="527"/>
      <c r="Q31" s="502"/>
      <c r="R31" s="502"/>
      <c r="S31" s="502"/>
      <c r="T31" s="502"/>
      <c r="U31" s="502"/>
      <c r="V31" s="528">
        <f t="shared" si="17"/>
        <v>0</v>
      </c>
      <c r="W31" s="529"/>
      <c r="X31" s="529"/>
      <c r="Y31" s="529"/>
      <c r="Z31" s="506"/>
      <c r="AA31" s="507"/>
      <c r="AB31" s="507"/>
      <c r="AC31" s="507"/>
      <c r="AD31" s="506"/>
      <c r="AE31" s="506"/>
      <c r="AF31" s="508"/>
      <c r="AG31" s="508"/>
      <c r="AH31" s="508"/>
      <c r="AI31" s="531"/>
      <c r="AJ31" s="531"/>
      <c r="AK31" s="532"/>
      <c r="AL31" s="511"/>
      <c r="AM31" s="533">
        <f t="shared" si="11"/>
        <v>0</v>
      </c>
      <c r="AN31" s="534">
        <f t="shared" si="12"/>
        <v>39138</v>
      </c>
      <c r="AO31" s="535">
        <f t="shared" si="13"/>
        <v>0</v>
      </c>
      <c r="AP31" s="536">
        <f t="shared" si="14"/>
        <v>0</v>
      </c>
      <c r="AQ31" s="537">
        <f t="shared" si="2"/>
        <v>0</v>
      </c>
      <c r="AR31" s="537">
        <f t="shared" si="3"/>
        <v>0</v>
      </c>
      <c r="AS31" s="538">
        <f t="shared" si="4"/>
        <v>24</v>
      </c>
      <c r="AT31" s="539">
        <f t="shared" si="5"/>
        <v>0</v>
      </c>
      <c r="AU31" s="539">
        <f t="shared" si="6"/>
        <v>0</v>
      </c>
      <c r="AV31" s="519">
        <f t="array" ref="AV31">K31</f>
        <v>0</v>
      </c>
      <c r="AW31" s="520" t="str">
        <f t="shared" si="15"/>
        <v>24</v>
      </c>
      <c r="AX31" s="547">
        <f t="shared" si="16"/>
        <v>0</v>
      </c>
      <c r="AY31" s="548">
        <f t="shared" si="16"/>
        <v>0</v>
      </c>
    </row>
    <row r="32" spans="1:51" ht="12.75" customHeight="1">
      <c r="A32" s="490">
        <f t="shared" si="18"/>
        <v>39138</v>
      </c>
      <c r="B32" s="546"/>
      <c r="C32" s="523"/>
      <c r="D32" s="493"/>
      <c r="E32" s="524"/>
      <c r="F32" s="495"/>
      <c r="G32" s="495"/>
      <c r="H32" s="525"/>
      <c r="I32" s="526"/>
      <c r="J32" s="498"/>
      <c r="K32" s="499"/>
      <c r="L32" s="499" t="s">
        <v>8325</v>
      </c>
      <c r="M32" s="502"/>
      <c r="N32" s="527"/>
      <c r="O32" s="527"/>
      <c r="P32" s="527"/>
      <c r="Q32" s="502"/>
      <c r="R32" s="502"/>
      <c r="S32" s="502"/>
      <c r="T32" s="502"/>
      <c r="U32" s="502"/>
      <c r="V32" s="528">
        <f t="shared" si="17"/>
        <v>0</v>
      </c>
      <c r="W32" s="529"/>
      <c r="X32" s="529"/>
      <c r="Y32" s="529"/>
      <c r="Z32" s="506"/>
      <c r="AA32" s="507"/>
      <c r="AB32" s="507"/>
      <c r="AC32" s="507"/>
      <c r="AD32" s="506"/>
      <c r="AE32" s="506"/>
      <c r="AF32" s="508"/>
      <c r="AG32" s="508"/>
      <c r="AH32" s="508"/>
      <c r="AI32" s="531"/>
      <c r="AJ32" s="531"/>
      <c r="AK32" s="532"/>
      <c r="AL32" s="511"/>
      <c r="AM32" s="533">
        <f t="shared" si="11"/>
        <v>0</v>
      </c>
      <c r="AN32" s="534">
        <f t="shared" si="12"/>
        <v>39138</v>
      </c>
      <c r="AO32" s="535">
        <f t="shared" si="13"/>
        <v>0</v>
      </c>
      <c r="AP32" s="536">
        <f t="shared" si="14"/>
        <v>0</v>
      </c>
      <c r="AQ32" s="537">
        <f t="shared" si="2"/>
        <v>0</v>
      </c>
      <c r="AR32" s="537">
        <f t="shared" si="3"/>
        <v>0</v>
      </c>
      <c r="AS32" s="538">
        <f t="shared" si="4"/>
        <v>24</v>
      </c>
      <c r="AT32" s="539">
        <f t="shared" si="5"/>
        <v>0</v>
      </c>
      <c r="AU32" s="539">
        <f t="shared" si="6"/>
        <v>0</v>
      </c>
      <c r="AV32" s="519">
        <f t="array" ref="AV32">K32</f>
        <v>0</v>
      </c>
      <c r="AW32" s="520" t="str">
        <f t="shared" si="15"/>
        <v>25</v>
      </c>
      <c r="AX32" s="547">
        <f t="shared" si="16"/>
        <v>0</v>
      </c>
      <c r="AY32" s="548">
        <f t="shared" si="16"/>
        <v>0</v>
      </c>
    </row>
    <row r="33" spans="1:51" ht="12.75" customHeight="1">
      <c r="A33" s="490">
        <f t="shared" si="18"/>
        <v>39138</v>
      </c>
      <c r="B33" s="546"/>
      <c r="C33" s="523"/>
      <c r="D33" s="493"/>
      <c r="E33" s="524"/>
      <c r="F33" s="495"/>
      <c r="G33" s="495"/>
      <c r="H33" s="525"/>
      <c r="I33" s="526"/>
      <c r="J33" s="498"/>
      <c r="K33" s="499"/>
      <c r="L33" s="499" t="s">
        <v>8326</v>
      </c>
      <c r="M33" s="502"/>
      <c r="N33" s="527"/>
      <c r="O33" s="527"/>
      <c r="P33" s="527"/>
      <c r="Q33" s="502"/>
      <c r="R33" s="502"/>
      <c r="S33" s="502"/>
      <c r="T33" s="502"/>
      <c r="U33" s="502"/>
      <c r="V33" s="528">
        <f t="shared" si="17"/>
        <v>0</v>
      </c>
      <c r="W33" s="529"/>
      <c r="X33" s="529"/>
      <c r="Y33" s="529"/>
      <c r="Z33" s="506"/>
      <c r="AA33" s="507"/>
      <c r="AB33" s="507"/>
      <c r="AC33" s="507"/>
      <c r="AD33" s="506"/>
      <c r="AE33" s="506"/>
      <c r="AF33" s="508"/>
      <c r="AG33" s="508"/>
      <c r="AH33" s="508"/>
      <c r="AI33" s="531"/>
      <c r="AJ33" s="531"/>
      <c r="AK33" s="532"/>
      <c r="AL33" s="511"/>
      <c r="AM33" s="533">
        <f t="shared" si="11"/>
        <v>0</v>
      </c>
      <c r="AN33" s="534">
        <f t="shared" si="12"/>
        <v>39138</v>
      </c>
      <c r="AO33" s="535">
        <f t="shared" si="13"/>
        <v>0</v>
      </c>
      <c r="AP33" s="536">
        <f t="shared" si="14"/>
        <v>0</v>
      </c>
      <c r="AQ33" s="537">
        <f t="shared" si="2"/>
        <v>0</v>
      </c>
      <c r="AR33" s="537">
        <f t="shared" si="3"/>
        <v>0</v>
      </c>
      <c r="AS33" s="538">
        <f t="shared" si="4"/>
        <v>24</v>
      </c>
      <c r="AT33" s="539">
        <f t="shared" si="5"/>
        <v>0</v>
      </c>
      <c r="AU33" s="539">
        <f t="shared" si="6"/>
        <v>0</v>
      </c>
      <c r="AV33" s="519">
        <f t="array" ref="AV33">K33</f>
        <v>0</v>
      </c>
      <c r="AW33" s="520" t="str">
        <f t="shared" si="15"/>
        <v>26</v>
      </c>
      <c r="AX33" s="547">
        <f t="shared" si="16"/>
        <v>0</v>
      </c>
      <c r="AY33" s="548">
        <f t="shared" si="16"/>
        <v>0</v>
      </c>
    </row>
    <row r="34" spans="1:51" ht="12.75" customHeight="1">
      <c r="A34" s="490">
        <f t="shared" si="18"/>
        <v>39138</v>
      </c>
      <c r="B34" s="546"/>
      <c r="C34" s="523"/>
      <c r="D34" s="493"/>
      <c r="E34" s="524"/>
      <c r="F34" s="495"/>
      <c r="G34" s="495"/>
      <c r="H34" s="525"/>
      <c r="I34" s="526"/>
      <c r="J34" s="498"/>
      <c r="K34" s="499"/>
      <c r="L34" s="499" t="s">
        <v>8327</v>
      </c>
      <c r="M34" s="502"/>
      <c r="N34" s="527"/>
      <c r="O34" s="527"/>
      <c r="P34" s="527"/>
      <c r="Q34" s="502"/>
      <c r="R34" s="502"/>
      <c r="S34" s="502"/>
      <c r="T34" s="502"/>
      <c r="U34" s="502"/>
      <c r="V34" s="528">
        <f t="shared" si="17"/>
        <v>0</v>
      </c>
      <c r="W34" s="529"/>
      <c r="X34" s="529"/>
      <c r="Y34" s="529"/>
      <c r="Z34" s="506"/>
      <c r="AA34" s="507"/>
      <c r="AB34" s="507"/>
      <c r="AC34" s="507"/>
      <c r="AD34" s="506"/>
      <c r="AE34" s="506"/>
      <c r="AF34" s="508"/>
      <c r="AG34" s="508"/>
      <c r="AH34" s="508"/>
      <c r="AI34" s="531"/>
      <c r="AJ34" s="531"/>
      <c r="AK34" s="532"/>
      <c r="AL34" s="511"/>
      <c r="AM34" s="533">
        <f t="shared" si="11"/>
        <v>0</v>
      </c>
      <c r="AN34" s="534">
        <f t="shared" si="12"/>
        <v>39138</v>
      </c>
      <c r="AO34" s="535">
        <f t="shared" si="13"/>
        <v>0</v>
      </c>
      <c r="AP34" s="536">
        <f t="shared" si="14"/>
        <v>0</v>
      </c>
      <c r="AQ34" s="537">
        <f t="shared" si="2"/>
        <v>0</v>
      </c>
      <c r="AR34" s="537">
        <f t="shared" si="3"/>
        <v>0</v>
      </c>
      <c r="AS34" s="538">
        <f t="shared" si="4"/>
        <v>24</v>
      </c>
      <c r="AT34" s="539">
        <f t="shared" si="5"/>
        <v>0</v>
      </c>
      <c r="AU34" s="539">
        <f t="shared" si="6"/>
        <v>0</v>
      </c>
      <c r="AV34" s="519">
        <f t="array" ref="AV34">K34</f>
        <v>0</v>
      </c>
      <c r="AW34" s="520" t="str">
        <f t="shared" si="15"/>
        <v>27</v>
      </c>
      <c r="AX34" s="547">
        <f t="shared" si="16"/>
        <v>0</v>
      </c>
      <c r="AY34" s="548">
        <f t="shared" si="16"/>
        <v>0</v>
      </c>
    </row>
    <row r="35" spans="1:51" ht="12.75" customHeight="1">
      <c r="A35" s="490">
        <f t="shared" si="18"/>
        <v>39138</v>
      </c>
      <c r="B35" s="546"/>
      <c r="C35" s="523"/>
      <c r="D35" s="493"/>
      <c r="E35" s="524"/>
      <c r="F35" s="495"/>
      <c r="G35" s="495"/>
      <c r="H35" s="525"/>
      <c r="I35" s="526"/>
      <c r="J35" s="498"/>
      <c r="K35" s="499"/>
      <c r="L35" s="499" t="s">
        <v>8328</v>
      </c>
      <c r="M35" s="502"/>
      <c r="N35" s="527"/>
      <c r="O35" s="527"/>
      <c r="P35" s="527"/>
      <c r="Q35" s="502"/>
      <c r="R35" s="502"/>
      <c r="S35" s="502"/>
      <c r="T35" s="502"/>
      <c r="U35" s="502"/>
      <c r="V35" s="528">
        <f t="shared" si="17"/>
        <v>0</v>
      </c>
      <c r="W35" s="529"/>
      <c r="X35" s="529"/>
      <c r="Y35" s="529"/>
      <c r="Z35" s="506"/>
      <c r="AA35" s="507"/>
      <c r="AB35" s="507"/>
      <c r="AC35" s="507"/>
      <c r="AD35" s="506"/>
      <c r="AE35" s="506"/>
      <c r="AF35" s="508"/>
      <c r="AG35" s="508"/>
      <c r="AH35" s="508"/>
      <c r="AI35" s="531"/>
      <c r="AJ35" s="531"/>
      <c r="AK35" s="532"/>
      <c r="AL35" s="511"/>
      <c r="AM35" s="533">
        <f t="shared" si="11"/>
        <v>0</v>
      </c>
      <c r="AN35" s="534">
        <f t="shared" si="12"/>
        <v>39138</v>
      </c>
      <c r="AO35" s="535">
        <f t="shared" si="13"/>
        <v>0</v>
      </c>
      <c r="AP35" s="536">
        <f t="shared" si="14"/>
        <v>0</v>
      </c>
      <c r="AQ35" s="537">
        <f t="shared" si="2"/>
        <v>0</v>
      </c>
      <c r="AR35" s="537">
        <f t="shared" si="3"/>
        <v>0</v>
      </c>
      <c r="AS35" s="538">
        <f t="shared" si="4"/>
        <v>24</v>
      </c>
      <c r="AT35" s="539">
        <f t="shared" si="5"/>
        <v>0</v>
      </c>
      <c r="AU35" s="539">
        <f t="shared" si="6"/>
        <v>0</v>
      </c>
      <c r="AV35" s="519">
        <f t="array" ref="AV35">K35</f>
        <v>0</v>
      </c>
      <c r="AW35" s="520" t="str">
        <f t="shared" si="15"/>
        <v>28</v>
      </c>
      <c r="AX35" s="547">
        <f t="shared" si="16"/>
        <v>0</v>
      </c>
      <c r="AY35" s="548">
        <f t="shared" si="16"/>
        <v>0</v>
      </c>
    </row>
    <row r="36" spans="1:51" ht="12.75" customHeight="1">
      <c r="A36" s="490">
        <f t="shared" si="18"/>
        <v>39138</v>
      </c>
      <c r="B36" s="546"/>
      <c r="C36" s="523"/>
      <c r="D36" s="493"/>
      <c r="E36" s="524"/>
      <c r="F36" s="495"/>
      <c r="G36" s="495"/>
      <c r="H36" s="525"/>
      <c r="I36" s="526"/>
      <c r="J36" s="498"/>
      <c r="K36" s="499"/>
      <c r="L36" s="499" t="s">
        <v>8329</v>
      </c>
      <c r="M36" s="502"/>
      <c r="N36" s="527"/>
      <c r="O36" s="527"/>
      <c r="P36" s="527"/>
      <c r="Q36" s="502"/>
      <c r="R36" s="502"/>
      <c r="S36" s="502"/>
      <c r="T36" s="502"/>
      <c r="U36" s="502"/>
      <c r="V36" s="528">
        <f t="shared" si="17"/>
        <v>0</v>
      </c>
      <c r="W36" s="529"/>
      <c r="X36" s="529"/>
      <c r="Y36" s="529"/>
      <c r="Z36" s="506"/>
      <c r="AA36" s="507"/>
      <c r="AB36" s="507"/>
      <c r="AC36" s="507"/>
      <c r="AD36" s="506"/>
      <c r="AE36" s="506"/>
      <c r="AF36" s="508"/>
      <c r="AG36" s="508"/>
      <c r="AH36" s="508"/>
      <c r="AI36" s="531"/>
      <c r="AJ36" s="531"/>
      <c r="AK36" s="532"/>
      <c r="AL36" s="511"/>
      <c r="AM36" s="533">
        <f t="shared" si="11"/>
        <v>0</v>
      </c>
      <c r="AN36" s="534">
        <f t="shared" si="12"/>
        <v>39138</v>
      </c>
      <c r="AO36" s="535">
        <f t="shared" si="13"/>
        <v>0</v>
      </c>
      <c r="AP36" s="536">
        <f t="shared" si="14"/>
        <v>0</v>
      </c>
      <c r="AQ36" s="537">
        <f t="shared" si="2"/>
        <v>0</v>
      </c>
      <c r="AR36" s="537">
        <f t="shared" si="3"/>
        <v>0</v>
      </c>
      <c r="AS36" s="538">
        <f t="shared" si="4"/>
        <v>24</v>
      </c>
      <c r="AT36" s="539">
        <f t="shared" si="5"/>
        <v>0</v>
      </c>
      <c r="AU36" s="539">
        <f t="shared" si="6"/>
        <v>0</v>
      </c>
      <c r="AV36" s="519">
        <f t="array" ref="AV36">K36</f>
        <v>0</v>
      </c>
      <c r="AW36" s="520" t="str">
        <f t="shared" si="15"/>
        <v>29</v>
      </c>
      <c r="AX36" s="547">
        <f t="shared" si="16"/>
        <v>0</v>
      </c>
      <c r="AY36" s="548">
        <f t="shared" si="16"/>
        <v>0</v>
      </c>
    </row>
    <row r="37" spans="1:51" ht="12.75" customHeight="1">
      <c r="A37" s="490">
        <f t="shared" si="18"/>
        <v>39138</v>
      </c>
      <c r="B37" s="546"/>
      <c r="C37" s="523"/>
      <c r="D37" s="493"/>
      <c r="E37" s="524"/>
      <c r="F37" s="495"/>
      <c r="G37" s="495"/>
      <c r="H37" s="525"/>
      <c r="I37" s="526"/>
      <c r="J37" s="498"/>
      <c r="K37" s="499"/>
      <c r="L37" s="499" t="s">
        <v>8330</v>
      </c>
      <c r="M37" s="502"/>
      <c r="N37" s="527"/>
      <c r="O37" s="527"/>
      <c r="P37" s="527"/>
      <c r="Q37" s="502"/>
      <c r="R37" s="502"/>
      <c r="S37" s="502"/>
      <c r="T37" s="502"/>
      <c r="U37" s="502"/>
      <c r="V37" s="528">
        <f t="shared" si="17"/>
        <v>0</v>
      </c>
      <c r="W37" s="529"/>
      <c r="X37" s="529"/>
      <c r="Y37" s="529"/>
      <c r="Z37" s="506"/>
      <c r="AA37" s="507"/>
      <c r="AB37" s="507"/>
      <c r="AC37" s="507"/>
      <c r="AD37" s="506"/>
      <c r="AE37" s="506"/>
      <c r="AF37" s="508"/>
      <c r="AG37" s="508"/>
      <c r="AH37" s="508"/>
      <c r="AI37" s="531"/>
      <c r="AJ37" s="531"/>
      <c r="AK37" s="532"/>
      <c r="AL37" s="511"/>
      <c r="AM37" s="533">
        <f t="shared" si="11"/>
        <v>0</v>
      </c>
      <c r="AN37" s="534">
        <f t="shared" si="12"/>
        <v>39138</v>
      </c>
      <c r="AO37" s="535">
        <f t="shared" si="13"/>
        <v>0</v>
      </c>
      <c r="AP37" s="536">
        <f t="shared" si="14"/>
        <v>0</v>
      </c>
      <c r="AQ37" s="537">
        <f t="shared" si="2"/>
        <v>0</v>
      </c>
      <c r="AR37" s="537">
        <f t="shared" si="3"/>
        <v>0</v>
      </c>
      <c r="AS37" s="538">
        <f t="shared" si="4"/>
        <v>24</v>
      </c>
      <c r="AT37" s="539">
        <f t="shared" si="5"/>
        <v>0</v>
      </c>
      <c r="AU37" s="539">
        <f t="shared" si="6"/>
        <v>0</v>
      </c>
      <c r="AV37" s="519">
        <f t="array" ref="AV37">K37</f>
        <v>0</v>
      </c>
      <c r="AW37" s="520" t="str">
        <f t="shared" si="15"/>
        <v>30</v>
      </c>
      <c r="AX37" s="547">
        <f t="shared" si="16"/>
        <v>0</v>
      </c>
      <c r="AY37" s="548">
        <f t="shared" si="16"/>
        <v>0</v>
      </c>
    </row>
    <row r="38" spans="1:51" ht="12.75" customHeight="1">
      <c r="A38" s="490">
        <f t="shared" si="18"/>
        <v>39138</v>
      </c>
      <c r="B38" s="546"/>
      <c r="C38" s="523"/>
      <c r="D38" s="493"/>
      <c r="E38" s="524"/>
      <c r="F38" s="495"/>
      <c r="G38" s="495"/>
      <c r="H38" s="525"/>
      <c r="I38" s="526"/>
      <c r="J38" s="498"/>
      <c r="K38" s="499"/>
      <c r="L38" s="499" t="s">
        <v>8331</v>
      </c>
      <c r="M38" s="502"/>
      <c r="N38" s="527"/>
      <c r="O38" s="527"/>
      <c r="P38" s="527"/>
      <c r="Q38" s="502"/>
      <c r="R38" s="502"/>
      <c r="S38" s="502"/>
      <c r="T38" s="502"/>
      <c r="U38" s="502"/>
      <c r="V38" s="528">
        <f t="shared" si="17"/>
        <v>0</v>
      </c>
      <c r="W38" s="529"/>
      <c r="X38" s="529"/>
      <c r="Y38" s="529"/>
      <c r="Z38" s="506"/>
      <c r="AA38" s="507"/>
      <c r="AB38" s="507"/>
      <c r="AC38" s="507"/>
      <c r="AD38" s="506"/>
      <c r="AE38" s="506"/>
      <c r="AF38" s="508"/>
      <c r="AG38" s="508"/>
      <c r="AH38" s="508"/>
      <c r="AI38" s="531"/>
      <c r="AJ38" s="531"/>
      <c r="AK38" s="532"/>
      <c r="AL38" s="511"/>
      <c r="AM38" s="533">
        <f t="shared" si="11"/>
        <v>0</v>
      </c>
      <c r="AN38" s="534">
        <f t="shared" si="12"/>
        <v>39138</v>
      </c>
      <c r="AO38" s="535">
        <f t="shared" si="13"/>
        <v>0</v>
      </c>
      <c r="AP38" s="536">
        <f t="shared" si="14"/>
        <v>0</v>
      </c>
      <c r="AQ38" s="537">
        <f t="shared" si="2"/>
        <v>0</v>
      </c>
      <c r="AR38" s="537">
        <f t="shared" si="3"/>
        <v>0</v>
      </c>
      <c r="AS38" s="538">
        <f t="shared" si="4"/>
        <v>24</v>
      </c>
      <c r="AT38" s="539">
        <f t="shared" si="5"/>
        <v>0</v>
      </c>
      <c r="AU38" s="539">
        <f t="shared" si="6"/>
        <v>0</v>
      </c>
      <c r="AV38" s="519">
        <f t="array" ref="AV38">K38</f>
        <v>0</v>
      </c>
      <c r="AW38" s="520" t="str">
        <f t="shared" si="15"/>
        <v>31</v>
      </c>
      <c r="AX38" s="547">
        <f t="shared" si="16"/>
        <v>0</v>
      </c>
      <c r="AY38" s="548">
        <f t="shared" si="16"/>
        <v>0</v>
      </c>
    </row>
    <row r="39" spans="1:51" ht="12.75" customHeight="1">
      <c r="A39" s="490">
        <f t="shared" si="18"/>
        <v>39138</v>
      </c>
      <c r="B39" s="546"/>
      <c r="C39" s="523"/>
      <c r="D39" s="493"/>
      <c r="E39" s="524"/>
      <c r="F39" s="495"/>
      <c r="G39" s="495"/>
      <c r="H39" s="525"/>
      <c r="I39" s="526"/>
      <c r="J39" s="498"/>
      <c r="K39" s="499"/>
      <c r="L39" s="499" t="s">
        <v>8332</v>
      </c>
      <c r="M39" s="502"/>
      <c r="N39" s="527"/>
      <c r="O39" s="527"/>
      <c r="P39" s="527"/>
      <c r="Q39" s="502"/>
      <c r="R39" s="502"/>
      <c r="S39" s="502"/>
      <c r="T39" s="502"/>
      <c r="U39" s="502"/>
      <c r="V39" s="528">
        <f t="shared" si="17"/>
        <v>0</v>
      </c>
      <c r="W39" s="529"/>
      <c r="X39" s="529"/>
      <c r="Y39" s="529"/>
      <c r="Z39" s="506"/>
      <c r="AA39" s="507"/>
      <c r="AB39" s="507"/>
      <c r="AC39" s="507"/>
      <c r="AD39" s="506"/>
      <c r="AE39" s="506"/>
      <c r="AF39" s="508"/>
      <c r="AG39" s="508"/>
      <c r="AH39" s="508"/>
      <c r="AI39" s="531"/>
      <c r="AJ39" s="531"/>
      <c r="AK39" s="532"/>
      <c r="AL39" s="511"/>
      <c r="AM39" s="533">
        <f t="shared" si="11"/>
        <v>0</v>
      </c>
      <c r="AN39" s="534">
        <f t="shared" si="12"/>
        <v>39138</v>
      </c>
      <c r="AO39" s="535">
        <f t="shared" si="13"/>
        <v>0</v>
      </c>
      <c r="AP39" s="536">
        <f t="shared" si="14"/>
        <v>0</v>
      </c>
      <c r="AQ39" s="537">
        <f t="shared" si="2"/>
        <v>0</v>
      </c>
      <c r="AR39" s="537">
        <f t="shared" si="3"/>
        <v>0</v>
      </c>
      <c r="AS39" s="538">
        <f t="shared" si="4"/>
        <v>24</v>
      </c>
      <c r="AT39" s="539">
        <f t="shared" si="5"/>
        <v>0</v>
      </c>
      <c r="AU39" s="539">
        <f t="shared" si="6"/>
        <v>0</v>
      </c>
      <c r="AV39" s="519">
        <f t="array" ref="AV39">K39</f>
        <v>0</v>
      </c>
      <c r="AW39" s="520" t="str">
        <f t="shared" si="15"/>
        <v>32</v>
      </c>
      <c r="AX39" s="547">
        <f t="shared" si="16"/>
        <v>0</v>
      </c>
      <c r="AY39" s="548">
        <f t="shared" si="16"/>
        <v>0</v>
      </c>
    </row>
    <row r="40" spans="1:51" ht="12.75" customHeight="1">
      <c r="A40" s="490">
        <f t="shared" si="18"/>
        <v>39138</v>
      </c>
      <c r="B40" s="546"/>
      <c r="C40" s="523"/>
      <c r="D40" s="493"/>
      <c r="E40" s="524"/>
      <c r="F40" s="495"/>
      <c r="G40" s="495"/>
      <c r="H40" s="525"/>
      <c r="I40" s="526"/>
      <c r="J40" s="498"/>
      <c r="K40" s="499"/>
      <c r="L40" s="499" t="s">
        <v>8333</v>
      </c>
      <c r="M40" s="502"/>
      <c r="N40" s="527"/>
      <c r="O40" s="527"/>
      <c r="P40" s="527"/>
      <c r="Q40" s="502"/>
      <c r="R40" s="502"/>
      <c r="S40" s="502"/>
      <c r="T40" s="502"/>
      <c r="U40" s="502"/>
      <c r="V40" s="528">
        <f t="shared" si="17"/>
        <v>0</v>
      </c>
      <c r="W40" s="529"/>
      <c r="X40" s="529"/>
      <c r="Y40" s="529"/>
      <c r="Z40" s="506"/>
      <c r="AA40" s="507"/>
      <c r="AB40" s="507"/>
      <c r="AC40" s="507"/>
      <c r="AD40" s="506"/>
      <c r="AE40" s="506"/>
      <c r="AF40" s="508"/>
      <c r="AG40" s="508"/>
      <c r="AH40" s="508"/>
      <c r="AI40" s="531"/>
      <c r="AJ40" s="531"/>
      <c r="AK40" s="532"/>
      <c r="AL40" s="511"/>
      <c r="AM40" s="533">
        <f t="shared" si="11"/>
        <v>0</v>
      </c>
      <c r="AN40" s="534">
        <f t="shared" si="12"/>
        <v>39138</v>
      </c>
      <c r="AO40" s="535">
        <f t="shared" si="13"/>
        <v>0</v>
      </c>
      <c r="AP40" s="536">
        <f t="shared" si="14"/>
        <v>0</v>
      </c>
      <c r="AQ40" s="537">
        <f t="shared" si="2"/>
        <v>0</v>
      </c>
      <c r="AR40" s="537">
        <f t="shared" si="3"/>
        <v>0</v>
      </c>
      <c r="AS40" s="538">
        <f t="shared" si="4"/>
        <v>24</v>
      </c>
      <c r="AT40" s="539">
        <f t="shared" si="5"/>
        <v>0</v>
      </c>
      <c r="AU40" s="539">
        <f t="shared" si="6"/>
        <v>0</v>
      </c>
      <c r="AV40" s="519">
        <f t="array" ref="AV40">K40</f>
        <v>0</v>
      </c>
      <c r="AW40" s="520" t="str">
        <f t="shared" si="15"/>
        <v>33</v>
      </c>
      <c r="AX40" s="547">
        <f t="shared" si="16"/>
        <v>0</v>
      </c>
      <c r="AY40" s="548">
        <f t="shared" si="16"/>
        <v>0</v>
      </c>
    </row>
    <row r="41" spans="1:51" ht="12.75" customHeight="1">
      <c r="A41" s="490">
        <f t="shared" si="18"/>
        <v>39138</v>
      </c>
      <c r="B41" s="546"/>
      <c r="C41" s="523"/>
      <c r="D41" s="493"/>
      <c r="E41" s="524"/>
      <c r="F41" s="495"/>
      <c r="G41" s="495"/>
      <c r="H41" s="525"/>
      <c r="I41" s="526"/>
      <c r="J41" s="498"/>
      <c r="K41" s="499"/>
      <c r="L41" s="499" t="s">
        <v>8334</v>
      </c>
      <c r="M41" s="502"/>
      <c r="N41" s="527"/>
      <c r="O41" s="527"/>
      <c r="P41" s="527"/>
      <c r="Q41" s="502"/>
      <c r="R41" s="502"/>
      <c r="S41" s="502"/>
      <c r="T41" s="502"/>
      <c r="U41" s="502"/>
      <c r="V41" s="528">
        <f t="shared" si="17"/>
        <v>0</v>
      </c>
      <c r="W41" s="529"/>
      <c r="X41" s="529"/>
      <c r="Y41" s="529"/>
      <c r="Z41" s="506"/>
      <c r="AA41" s="507"/>
      <c r="AB41" s="507"/>
      <c r="AC41" s="507"/>
      <c r="AD41" s="506"/>
      <c r="AE41" s="506"/>
      <c r="AF41" s="508"/>
      <c r="AG41" s="508"/>
      <c r="AH41" s="508"/>
      <c r="AI41" s="531"/>
      <c r="AJ41" s="531"/>
      <c r="AK41" s="532"/>
      <c r="AL41" s="511"/>
      <c r="AM41" s="533">
        <f t="shared" si="11"/>
        <v>0</v>
      </c>
      <c r="AN41" s="534">
        <f t="shared" si="12"/>
        <v>39138</v>
      </c>
      <c r="AO41" s="535">
        <f t="shared" si="13"/>
        <v>0</v>
      </c>
      <c r="AP41" s="536">
        <f t="shared" si="14"/>
        <v>0</v>
      </c>
      <c r="AQ41" s="537">
        <f t="shared" si="2"/>
        <v>0</v>
      </c>
      <c r="AR41" s="537">
        <f t="shared" si="3"/>
        <v>0</v>
      </c>
      <c r="AS41" s="538">
        <f t="shared" si="4"/>
        <v>24</v>
      </c>
      <c r="AT41" s="539">
        <f t="shared" si="5"/>
        <v>0</v>
      </c>
      <c r="AU41" s="539">
        <f t="shared" si="6"/>
        <v>0</v>
      </c>
      <c r="AV41" s="519">
        <f t="array" ref="AV41">K41</f>
        <v>0</v>
      </c>
      <c r="AW41" s="520" t="str">
        <f t="shared" si="15"/>
        <v>34</v>
      </c>
      <c r="AX41" s="547">
        <f t="shared" si="16"/>
        <v>0</v>
      </c>
      <c r="AY41" s="548">
        <f t="shared" si="16"/>
        <v>0</v>
      </c>
    </row>
    <row r="42" spans="1:51" ht="12.75" customHeight="1">
      <c r="A42" s="490">
        <f t="shared" si="18"/>
        <v>39138</v>
      </c>
      <c r="B42" s="546"/>
      <c r="C42" s="523"/>
      <c r="D42" s="493"/>
      <c r="E42" s="524"/>
      <c r="F42" s="495"/>
      <c r="G42" s="495"/>
      <c r="H42" s="525"/>
      <c r="I42" s="526"/>
      <c r="J42" s="498"/>
      <c r="K42" s="499"/>
      <c r="L42" s="499" t="s">
        <v>8335</v>
      </c>
      <c r="M42" s="502"/>
      <c r="N42" s="527"/>
      <c r="O42" s="527"/>
      <c r="P42" s="527"/>
      <c r="Q42" s="502"/>
      <c r="R42" s="502"/>
      <c r="S42" s="502"/>
      <c r="T42" s="502"/>
      <c r="U42" s="502"/>
      <c r="V42" s="528">
        <f t="shared" si="17"/>
        <v>0</v>
      </c>
      <c r="W42" s="529"/>
      <c r="X42" s="529"/>
      <c r="Y42" s="529"/>
      <c r="Z42" s="506"/>
      <c r="AA42" s="507"/>
      <c r="AB42" s="507"/>
      <c r="AC42" s="507"/>
      <c r="AD42" s="506"/>
      <c r="AE42" s="506"/>
      <c r="AF42" s="508"/>
      <c r="AG42" s="508"/>
      <c r="AH42" s="508"/>
      <c r="AI42" s="531"/>
      <c r="AJ42" s="531"/>
      <c r="AK42" s="532"/>
      <c r="AL42" s="511"/>
      <c r="AM42" s="533">
        <f t="shared" si="11"/>
        <v>0</v>
      </c>
      <c r="AN42" s="534">
        <f t="shared" si="12"/>
        <v>39138</v>
      </c>
      <c r="AO42" s="535">
        <f t="shared" si="13"/>
        <v>0</v>
      </c>
      <c r="AP42" s="536">
        <f t="shared" si="14"/>
        <v>0</v>
      </c>
      <c r="AQ42" s="537">
        <f t="shared" si="2"/>
        <v>0</v>
      </c>
      <c r="AR42" s="537">
        <f t="shared" si="3"/>
        <v>0</v>
      </c>
      <c r="AS42" s="538">
        <f t="shared" si="4"/>
        <v>24</v>
      </c>
      <c r="AT42" s="539">
        <f t="shared" si="5"/>
        <v>0</v>
      </c>
      <c r="AU42" s="539">
        <f t="shared" si="6"/>
        <v>0</v>
      </c>
      <c r="AV42" s="519">
        <f t="array" ref="AV42">K42</f>
        <v>0</v>
      </c>
      <c r="AW42" s="520" t="str">
        <f t="shared" si="15"/>
        <v>35</v>
      </c>
      <c r="AX42" s="547">
        <f t="shared" si="16"/>
        <v>0</v>
      </c>
      <c r="AY42" s="548">
        <f t="shared" si="16"/>
        <v>0</v>
      </c>
    </row>
    <row r="43" spans="1:51" ht="12.75" customHeight="1">
      <c r="A43" s="490">
        <f t="shared" si="18"/>
        <v>39138</v>
      </c>
      <c r="B43" s="546"/>
      <c r="C43" s="523"/>
      <c r="D43" s="493"/>
      <c r="E43" s="524"/>
      <c r="F43" s="495"/>
      <c r="G43" s="495"/>
      <c r="H43" s="525"/>
      <c r="I43" s="526"/>
      <c r="J43" s="498"/>
      <c r="K43" s="499"/>
      <c r="L43" s="499" t="s">
        <v>8336</v>
      </c>
      <c r="M43" s="502"/>
      <c r="N43" s="527"/>
      <c r="O43" s="527"/>
      <c r="P43" s="527"/>
      <c r="Q43" s="502"/>
      <c r="R43" s="502"/>
      <c r="S43" s="502"/>
      <c r="T43" s="502"/>
      <c r="U43" s="502"/>
      <c r="V43" s="528">
        <f t="shared" si="17"/>
        <v>0</v>
      </c>
      <c r="W43" s="529"/>
      <c r="X43" s="529"/>
      <c r="Y43" s="529"/>
      <c r="Z43" s="506"/>
      <c r="AA43" s="507"/>
      <c r="AB43" s="507"/>
      <c r="AC43" s="507"/>
      <c r="AD43" s="506"/>
      <c r="AE43" s="506"/>
      <c r="AF43" s="508"/>
      <c r="AG43" s="508"/>
      <c r="AH43" s="508"/>
      <c r="AI43" s="531"/>
      <c r="AJ43" s="531"/>
      <c r="AK43" s="532"/>
      <c r="AL43" s="511"/>
      <c r="AM43" s="533">
        <f t="shared" si="11"/>
        <v>0</v>
      </c>
      <c r="AN43" s="534">
        <f t="shared" si="12"/>
        <v>39138</v>
      </c>
      <c r="AO43" s="535">
        <f t="shared" si="13"/>
        <v>0</v>
      </c>
      <c r="AP43" s="536">
        <f t="shared" si="14"/>
        <v>0</v>
      </c>
      <c r="AQ43" s="537">
        <f t="shared" si="2"/>
        <v>0</v>
      </c>
      <c r="AR43" s="537">
        <f t="shared" si="3"/>
        <v>0</v>
      </c>
      <c r="AS43" s="538">
        <f t="shared" si="4"/>
        <v>24</v>
      </c>
      <c r="AT43" s="539">
        <f t="shared" si="5"/>
        <v>0</v>
      </c>
      <c r="AU43" s="539">
        <f t="shared" si="6"/>
        <v>0</v>
      </c>
      <c r="AV43" s="519">
        <f t="array" ref="AV43">K43</f>
        <v>0</v>
      </c>
      <c r="AW43" s="520" t="str">
        <f t="shared" si="15"/>
        <v>36</v>
      </c>
      <c r="AX43" s="547">
        <f t="shared" si="16"/>
        <v>0</v>
      </c>
      <c r="AY43" s="548">
        <f t="shared" si="16"/>
        <v>0</v>
      </c>
    </row>
    <row r="44" spans="1:51" ht="12.75" customHeight="1">
      <c r="A44" s="490">
        <f t="shared" si="18"/>
        <v>39138</v>
      </c>
      <c r="B44" s="546"/>
      <c r="C44" s="523"/>
      <c r="D44" s="493"/>
      <c r="E44" s="524"/>
      <c r="F44" s="495"/>
      <c r="G44" s="495"/>
      <c r="H44" s="525"/>
      <c r="I44" s="526"/>
      <c r="J44" s="498"/>
      <c r="K44" s="499"/>
      <c r="L44" s="499" t="s">
        <v>8337</v>
      </c>
      <c r="M44" s="502"/>
      <c r="N44" s="527"/>
      <c r="O44" s="527"/>
      <c r="P44" s="527"/>
      <c r="Q44" s="502"/>
      <c r="R44" s="502"/>
      <c r="S44" s="502"/>
      <c r="T44" s="502"/>
      <c r="U44" s="502"/>
      <c r="V44" s="528">
        <f t="shared" si="17"/>
        <v>0</v>
      </c>
      <c r="W44" s="529"/>
      <c r="X44" s="529"/>
      <c r="Y44" s="529"/>
      <c r="Z44" s="506"/>
      <c r="AA44" s="507"/>
      <c r="AB44" s="507"/>
      <c r="AC44" s="507"/>
      <c r="AD44" s="506"/>
      <c r="AE44" s="506"/>
      <c r="AF44" s="508"/>
      <c r="AG44" s="508"/>
      <c r="AH44" s="508"/>
      <c r="AI44" s="531"/>
      <c r="AJ44" s="531"/>
      <c r="AK44" s="532"/>
      <c r="AL44" s="511"/>
      <c r="AM44" s="533">
        <f t="shared" si="11"/>
        <v>0</v>
      </c>
      <c r="AN44" s="534">
        <f t="shared" si="12"/>
        <v>39138</v>
      </c>
      <c r="AO44" s="535">
        <f t="shared" si="13"/>
        <v>0</v>
      </c>
      <c r="AP44" s="536">
        <f t="shared" si="14"/>
        <v>0</v>
      </c>
      <c r="AQ44" s="537">
        <f t="shared" si="2"/>
        <v>0</v>
      </c>
      <c r="AR44" s="537">
        <f t="shared" si="3"/>
        <v>0</v>
      </c>
      <c r="AS44" s="538">
        <f t="shared" si="4"/>
        <v>24</v>
      </c>
      <c r="AT44" s="539">
        <f t="shared" si="5"/>
        <v>0</v>
      </c>
      <c r="AU44" s="539">
        <f t="shared" si="6"/>
        <v>0</v>
      </c>
      <c r="AV44" s="519">
        <f t="array" ref="AV44">K44</f>
        <v>0</v>
      </c>
      <c r="AW44" s="520" t="str">
        <f t="shared" si="15"/>
        <v>37</v>
      </c>
      <c r="AX44" s="547">
        <f t="shared" si="16"/>
        <v>0</v>
      </c>
      <c r="AY44" s="548">
        <f t="shared" si="16"/>
        <v>0</v>
      </c>
    </row>
    <row r="45" spans="1:51" ht="12.75" customHeight="1">
      <c r="A45" s="490">
        <f t="shared" si="18"/>
        <v>39138</v>
      </c>
      <c r="B45" s="546"/>
      <c r="C45" s="523"/>
      <c r="D45" s="493"/>
      <c r="E45" s="524"/>
      <c r="F45" s="495"/>
      <c r="G45" s="495"/>
      <c r="H45" s="525"/>
      <c r="I45" s="526"/>
      <c r="J45" s="498"/>
      <c r="K45" s="499"/>
      <c r="L45" s="499" t="s">
        <v>8338</v>
      </c>
      <c r="M45" s="502"/>
      <c r="N45" s="527"/>
      <c r="O45" s="527"/>
      <c r="P45" s="527"/>
      <c r="Q45" s="502"/>
      <c r="R45" s="502"/>
      <c r="S45" s="502"/>
      <c r="T45" s="502"/>
      <c r="U45" s="502"/>
      <c r="V45" s="528">
        <f t="shared" si="17"/>
        <v>0</v>
      </c>
      <c r="W45" s="529"/>
      <c r="X45" s="529"/>
      <c r="Y45" s="529"/>
      <c r="Z45" s="506"/>
      <c r="AA45" s="507"/>
      <c r="AB45" s="507"/>
      <c r="AC45" s="507"/>
      <c r="AD45" s="506"/>
      <c r="AE45" s="506"/>
      <c r="AF45" s="508"/>
      <c r="AG45" s="508"/>
      <c r="AH45" s="508"/>
      <c r="AI45" s="531"/>
      <c r="AJ45" s="531"/>
      <c r="AK45" s="532"/>
      <c r="AL45" s="511"/>
      <c r="AM45" s="533">
        <f t="shared" si="11"/>
        <v>0</v>
      </c>
      <c r="AN45" s="534">
        <f t="shared" si="12"/>
        <v>39138</v>
      </c>
      <c r="AO45" s="535">
        <f t="shared" si="13"/>
        <v>0</v>
      </c>
      <c r="AP45" s="536">
        <f t="shared" si="14"/>
        <v>0</v>
      </c>
      <c r="AQ45" s="537">
        <f t="shared" si="2"/>
        <v>0</v>
      </c>
      <c r="AR45" s="537">
        <f t="shared" si="3"/>
        <v>0</v>
      </c>
      <c r="AS45" s="538">
        <f t="shared" si="4"/>
        <v>24</v>
      </c>
      <c r="AT45" s="539">
        <f t="shared" si="5"/>
        <v>0</v>
      </c>
      <c r="AU45" s="539">
        <f t="shared" si="6"/>
        <v>0</v>
      </c>
      <c r="AV45" s="519">
        <f t="array" ref="AV45">K45</f>
        <v>0</v>
      </c>
      <c r="AW45" s="520" t="str">
        <f t="shared" si="15"/>
        <v>38</v>
      </c>
      <c r="AX45" s="547">
        <f t="shared" si="16"/>
        <v>0</v>
      </c>
      <c r="AY45" s="548">
        <f t="shared" si="16"/>
        <v>0</v>
      </c>
    </row>
    <row r="46" spans="1:51" ht="12.75" customHeight="1">
      <c r="A46" s="490">
        <f t="shared" si="18"/>
        <v>39138</v>
      </c>
      <c r="B46" s="546"/>
      <c r="C46" s="523"/>
      <c r="D46" s="493"/>
      <c r="E46" s="524"/>
      <c r="F46" s="495"/>
      <c r="G46" s="495"/>
      <c r="H46" s="525"/>
      <c r="I46" s="526"/>
      <c r="J46" s="498"/>
      <c r="K46" s="499"/>
      <c r="L46" s="499" t="s">
        <v>8339</v>
      </c>
      <c r="M46" s="502"/>
      <c r="N46" s="527"/>
      <c r="O46" s="527"/>
      <c r="P46" s="527"/>
      <c r="Q46" s="502"/>
      <c r="R46" s="502"/>
      <c r="S46" s="502"/>
      <c r="T46" s="502"/>
      <c r="U46" s="502"/>
      <c r="V46" s="528">
        <f t="shared" si="17"/>
        <v>0</v>
      </c>
      <c r="W46" s="529"/>
      <c r="X46" s="529"/>
      <c r="Y46" s="529"/>
      <c r="Z46" s="506"/>
      <c r="AA46" s="507"/>
      <c r="AB46" s="507"/>
      <c r="AC46" s="507"/>
      <c r="AD46" s="506"/>
      <c r="AE46" s="506"/>
      <c r="AF46" s="508"/>
      <c r="AG46" s="508"/>
      <c r="AH46" s="508"/>
      <c r="AI46" s="531"/>
      <c r="AJ46" s="531"/>
      <c r="AK46" s="532"/>
      <c r="AL46" s="511"/>
      <c r="AM46" s="533">
        <f t="shared" si="11"/>
        <v>0</v>
      </c>
      <c r="AN46" s="534">
        <f t="shared" si="12"/>
        <v>39138</v>
      </c>
      <c r="AO46" s="535">
        <f t="shared" si="13"/>
        <v>0</v>
      </c>
      <c r="AP46" s="536">
        <f t="shared" si="14"/>
        <v>0</v>
      </c>
      <c r="AQ46" s="537">
        <f t="shared" si="2"/>
        <v>0</v>
      </c>
      <c r="AR46" s="537">
        <f t="shared" si="3"/>
        <v>0</v>
      </c>
      <c r="AS46" s="538">
        <f t="shared" si="4"/>
        <v>24</v>
      </c>
      <c r="AT46" s="539">
        <f t="shared" si="5"/>
        <v>0</v>
      </c>
      <c r="AU46" s="539">
        <f t="shared" si="6"/>
        <v>0</v>
      </c>
      <c r="AV46" s="519">
        <f t="array" ref="AV46">K46</f>
        <v>0</v>
      </c>
      <c r="AW46" s="520" t="str">
        <f t="shared" si="15"/>
        <v>39</v>
      </c>
      <c r="AX46" s="547">
        <f t="shared" si="16"/>
        <v>0</v>
      </c>
      <c r="AY46" s="548">
        <f t="shared" si="16"/>
        <v>0</v>
      </c>
    </row>
    <row r="47" spans="1:51" ht="12.75" customHeight="1">
      <c r="A47" s="490">
        <f t="shared" si="18"/>
        <v>39138</v>
      </c>
      <c r="B47" s="546"/>
      <c r="C47" s="523"/>
      <c r="D47" s="493"/>
      <c r="E47" s="524"/>
      <c r="F47" s="495"/>
      <c r="G47" s="495"/>
      <c r="H47" s="525"/>
      <c r="I47" s="526"/>
      <c r="J47" s="498"/>
      <c r="K47" s="499"/>
      <c r="L47" s="499" t="s">
        <v>8261</v>
      </c>
      <c r="M47" s="502"/>
      <c r="N47" s="527"/>
      <c r="O47" s="527"/>
      <c r="P47" s="527"/>
      <c r="Q47" s="502"/>
      <c r="R47" s="502"/>
      <c r="S47" s="502"/>
      <c r="T47" s="502"/>
      <c r="U47" s="502"/>
      <c r="V47" s="528">
        <f t="shared" si="17"/>
        <v>0</v>
      </c>
      <c r="W47" s="529"/>
      <c r="X47" s="529"/>
      <c r="Y47" s="529"/>
      <c r="Z47" s="506"/>
      <c r="AA47" s="507"/>
      <c r="AB47" s="507"/>
      <c r="AC47" s="507"/>
      <c r="AD47" s="506"/>
      <c r="AE47" s="506"/>
      <c r="AF47" s="508"/>
      <c r="AG47" s="508"/>
      <c r="AH47" s="508"/>
      <c r="AI47" s="531"/>
      <c r="AJ47" s="531"/>
      <c r="AK47" s="532"/>
      <c r="AL47" s="511"/>
      <c r="AM47" s="533">
        <f t="shared" si="11"/>
        <v>0</v>
      </c>
      <c r="AN47" s="534">
        <f t="shared" si="12"/>
        <v>39138</v>
      </c>
      <c r="AO47" s="535">
        <f t="shared" si="13"/>
        <v>0</v>
      </c>
      <c r="AP47" s="536">
        <f t="shared" si="14"/>
        <v>0</v>
      </c>
      <c r="AQ47" s="537">
        <f t="shared" si="2"/>
        <v>0</v>
      </c>
      <c r="AR47" s="537">
        <f t="shared" si="3"/>
        <v>0</v>
      </c>
      <c r="AS47" s="538">
        <f t="shared" si="4"/>
        <v>24</v>
      </c>
      <c r="AT47" s="539">
        <f t="shared" si="5"/>
        <v>0</v>
      </c>
      <c r="AU47" s="539">
        <f t="shared" si="6"/>
        <v>0</v>
      </c>
      <c r="AV47" s="519">
        <f t="array" ref="AV47">K47</f>
        <v>0</v>
      </c>
      <c r="AW47" s="520" t="str">
        <f t="shared" si="15"/>
        <v>40</v>
      </c>
      <c r="AX47" s="547">
        <f t="shared" si="16"/>
        <v>0</v>
      </c>
      <c r="AY47" s="548">
        <f t="shared" si="16"/>
        <v>0</v>
      </c>
    </row>
    <row r="48" spans="1:51" ht="12.75" customHeight="1">
      <c r="A48" s="490">
        <f t="shared" si="18"/>
        <v>39138</v>
      </c>
      <c r="B48" s="546"/>
      <c r="C48" s="523"/>
      <c r="D48" s="493"/>
      <c r="E48" s="524"/>
      <c r="F48" s="495"/>
      <c r="G48" s="495"/>
      <c r="H48" s="525"/>
      <c r="I48" s="526"/>
      <c r="J48" s="498"/>
      <c r="K48" s="499"/>
      <c r="L48" s="499" t="s">
        <v>8340</v>
      </c>
      <c r="M48" s="502"/>
      <c r="N48" s="527"/>
      <c r="O48" s="527"/>
      <c r="P48" s="527"/>
      <c r="Q48" s="502"/>
      <c r="R48" s="502"/>
      <c r="S48" s="502"/>
      <c r="T48" s="502"/>
      <c r="U48" s="502"/>
      <c r="V48" s="528">
        <f t="shared" si="17"/>
        <v>0</v>
      </c>
      <c r="W48" s="529"/>
      <c r="X48" s="529"/>
      <c r="Y48" s="529"/>
      <c r="Z48" s="506"/>
      <c r="AA48" s="507"/>
      <c r="AB48" s="507"/>
      <c r="AC48" s="507"/>
      <c r="AD48" s="506"/>
      <c r="AE48" s="506"/>
      <c r="AF48" s="508"/>
      <c r="AG48" s="508"/>
      <c r="AH48" s="508"/>
      <c r="AI48" s="531"/>
      <c r="AJ48" s="531"/>
      <c r="AK48" s="532"/>
      <c r="AL48" s="511"/>
      <c r="AM48" s="533">
        <f t="shared" si="11"/>
        <v>0</v>
      </c>
      <c r="AN48" s="534">
        <f t="shared" si="12"/>
        <v>39138</v>
      </c>
      <c r="AO48" s="535">
        <f t="shared" si="13"/>
        <v>0</v>
      </c>
      <c r="AP48" s="536">
        <f t="shared" si="14"/>
        <v>0</v>
      </c>
      <c r="AQ48" s="537">
        <f t="shared" si="2"/>
        <v>0</v>
      </c>
      <c r="AR48" s="537">
        <f t="shared" si="3"/>
        <v>0</v>
      </c>
      <c r="AS48" s="538">
        <f t="shared" si="4"/>
        <v>24</v>
      </c>
      <c r="AT48" s="539">
        <f t="shared" si="5"/>
        <v>0</v>
      </c>
      <c r="AU48" s="539">
        <f t="shared" si="6"/>
        <v>0</v>
      </c>
      <c r="AV48" s="519">
        <f t="array" ref="AV48">K48</f>
        <v>0</v>
      </c>
      <c r="AW48" s="520" t="str">
        <f t="shared" si="15"/>
        <v>41</v>
      </c>
      <c r="AX48" s="547">
        <f t="shared" si="16"/>
        <v>0</v>
      </c>
      <c r="AY48" s="548">
        <f t="shared" si="16"/>
        <v>0</v>
      </c>
    </row>
    <row r="49" spans="1:51" ht="12.75" customHeight="1">
      <c r="A49" s="490">
        <f t="shared" si="18"/>
        <v>39138</v>
      </c>
      <c r="B49" s="546"/>
      <c r="C49" s="523"/>
      <c r="D49" s="493"/>
      <c r="E49" s="524"/>
      <c r="F49" s="495"/>
      <c r="G49" s="495"/>
      <c r="H49" s="525"/>
      <c r="I49" s="526"/>
      <c r="J49" s="498"/>
      <c r="K49" s="499"/>
      <c r="L49" s="499" t="s">
        <v>8341</v>
      </c>
      <c r="M49" s="502"/>
      <c r="N49" s="527"/>
      <c r="O49" s="527"/>
      <c r="P49" s="527"/>
      <c r="Q49" s="502"/>
      <c r="R49" s="502"/>
      <c r="S49" s="502"/>
      <c r="T49" s="502"/>
      <c r="U49" s="502"/>
      <c r="V49" s="528">
        <f t="shared" si="17"/>
        <v>0</v>
      </c>
      <c r="W49" s="529"/>
      <c r="X49" s="529"/>
      <c r="Y49" s="529"/>
      <c r="Z49" s="506"/>
      <c r="AA49" s="507"/>
      <c r="AB49" s="507"/>
      <c r="AC49" s="507"/>
      <c r="AD49" s="506"/>
      <c r="AE49" s="506"/>
      <c r="AF49" s="508"/>
      <c r="AG49" s="508"/>
      <c r="AH49" s="508"/>
      <c r="AI49" s="531"/>
      <c r="AJ49" s="531"/>
      <c r="AK49" s="532"/>
      <c r="AL49" s="511"/>
      <c r="AM49" s="533">
        <f t="shared" si="11"/>
        <v>0</v>
      </c>
      <c r="AN49" s="534">
        <f t="shared" si="12"/>
        <v>39138</v>
      </c>
      <c r="AO49" s="535">
        <f t="shared" si="13"/>
        <v>0</v>
      </c>
      <c r="AP49" s="536">
        <f t="shared" si="14"/>
        <v>0</v>
      </c>
      <c r="AQ49" s="537">
        <f t="shared" si="2"/>
        <v>0</v>
      </c>
      <c r="AR49" s="537">
        <f t="shared" si="3"/>
        <v>0</v>
      </c>
      <c r="AS49" s="538">
        <f t="shared" si="4"/>
        <v>24</v>
      </c>
      <c r="AT49" s="539">
        <f t="shared" si="5"/>
        <v>0</v>
      </c>
      <c r="AU49" s="539">
        <f t="shared" si="6"/>
        <v>0</v>
      </c>
      <c r="AV49" s="519">
        <f t="array" ref="AV49">K49</f>
        <v>0</v>
      </c>
      <c r="AW49" s="520" t="str">
        <f t="shared" si="15"/>
        <v>42</v>
      </c>
      <c r="AX49" s="547">
        <f t="shared" si="16"/>
        <v>0</v>
      </c>
      <c r="AY49" s="548">
        <f t="shared" si="16"/>
        <v>0</v>
      </c>
    </row>
    <row r="50" spans="1:51" ht="12.75" customHeight="1">
      <c r="A50" s="490">
        <f t="shared" si="18"/>
        <v>39138</v>
      </c>
      <c r="B50" s="546"/>
      <c r="C50" s="523"/>
      <c r="D50" s="493"/>
      <c r="E50" s="524"/>
      <c r="F50" s="495"/>
      <c r="G50" s="495"/>
      <c r="H50" s="525"/>
      <c r="I50" s="526"/>
      <c r="J50" s="498"/>
      <c r="K50" s="499"/>
      <c r="L50" s="499" t="s">
        <v>8342</v>
      </c>
      <c r="M50" s="502"/>
      <c r="N50" s="527"/>
      <c r="O50" s="527"/>
      <c r="P50" s="527"/>
      <c r="Q50" s="502"/>
      <c r="R50" s="502"/>
      <c r="S50" s="502"/>
      <c r="T50" s="502"/>
      <c r="U50" s="502"/>
      <c r="V50" s="528">
        <f t="shared" si="17"/>
        <v>0</v>
      </c>
      <c r="W50" s="529"/>
      <c r="X50" s="529"/>
      <c r="Y50" s="529"/>
      <c r="Z50" s="506"/>
      <c r="AA50" s="507"/>
      <c r="AB50" s="507"/>
      <c r="AC50" s="507"/>
      <c r="AD50" s="506"/>
      <c r="AE50" s="506"/>
      <c r="AF50" s="508"/>
      <c r="AG50" s="508"/>
      <c r="AH50" s="508"/>
      <c r="AI50" s="531"/>
      <c r="AJ50" s="531"/>
      <c r="AK50" s="532"/>
      <c r="AL50" s="511"/>
      <c r="AM50" s="533">
        <f t="shared" si="11"/>
        <v>0</v>
      </c>
      <c r="AN50" s="534">
        <f t="shared" si="12"/>
        <v>39138</v>
      </c>
      <c r="AO50" s="535">
        <f t="shared" si="13"/>
        <v>0</v>
      </c>
      <c r="AP50" s="536">
        <f t="shared" si="14"/>
        <v>0</v>
      </c>
      <c r="AQ50" s="537">
        <f t="shared" si="2"/>
        <v>0</v>
      </c>
      <c r="AR50" s="537">
        <f t="shared" si="3"/>
        <v>0</v>
      </c>
      <c r="AS50" s="538">
        <f t="shared" si="4"/>
        <v>24</v>
      </c>
      <c r="AT50" s="539">
        <f t="shared" si="5"/>
        <v>0</v>
      </c>
      <c r="AU50" s="539">
        <f t="shared" si="6"/>
        <v>0</v>
      </c>
      <c r="AV50" s="519">
        <f t="array" ref="AV50">K50</f>
        <v>0</v>
      </c>
      <c r="AW50" s="520" t="str">
        <f t="shared" si="15"/>
        <v>43</v>
      </c>
      <c r="AX50" s="547">
        <f t="shared" si="16"/>
        <v>0</v>
      </c>
      <c r="AY50" s="548">
        <f t="shared" si="16"/>
        <v>0</v>
      </c>
    </row>
    <row r="51" spans="1:51" ht="12.75" customHeight="1">
      <c r="A51" s="490">
        <f t="shared" si="18"/>
        <v>39138</v>
      </c>
      <c r="B51" s="546"/>
      <c r="C51" s="523"/>
      <c r="D51" s="493"/>
      <c r="E51" s="524"/>
      <c r="F51" s="495"/>
      <c r="G51" s="495"/>
      <c r="H51" s="525"/>
      <c r="I51" s="526"/>
      <c r="J51" s="498"/>
      <c r="K51" s="499"/>
      <c r="L51" s="499" t="s">
        <v>8343</v>
      </c>
      <c r="M51" s="502"/>
      <c r="N51" s="527"/>
      <c r="O51" s="527"/>
      <c r="P51" s="527"/>
      <c r="Q51" s="502"/>
      <c r="R51" s="502"/>
      <c r="S51" s="502"/>
      <c r="T51" s="502"/>
      <c r="U51" s="502"/>
      <c r="V51" s="528">
        <f t="shared" si="17"/>
        <v>0</v>
      </c>
      <c r="W51" s="529"/>
      <c r="X51" s="529"/>
      <c r="Y51" s="529"/>
      <c r="Z51" s="506"/>
      <c r="AA51" s="507"/>
      <c r="AB51" s="507"/>
      <c r="AC51" s="507"/>
      <c r="AD51" s="506"/>
      <c r="AE51" s="506"/>
      <c r="AF51" s="508"/>
      <c r="AG51" s="508"/>
      <c r="AH51" s="508"/>
      <c r="AI51" s="531"/>
      <c r="AJ51" s="531"/>
      <c r="AK51" s="532"/>
      <c r="AL51" s="511"/>
      <c r="AM51" s="533">
        <f t="shared" si="11"/>
        <v>0</v>
      </c>
      <c r="AN51" s="534">
        <f t="shared" si="12"/>
        <v>39138</v>
      </c>
      <c r="AO51" s="535">
        <f t="shared" si="13"/>
        <v>0</v>
      </c>
      <c r="AP51" s="536">
        <f t="shared" si="14"/>
        <v>0</v>
      </c>
      <c r="AQ51" s="537">
        <f t="shared" si="2"/>
        <v>0</v>
      </c>
      <c r="AR51" s="537">
        <f t="shared" si="3"/>
        <v>0</v>
      </c>
      <c r="AS51" s="538">
        <f t="shared" si="4"/>
        <v>24</v>
      </c>
      <c r="AT51" s="539">
        <f t="shared" si="5"/>
        <v>0</v>
      </c>
      <c r="AU51" s="539">
        <f t="shared" si="6"/>
        <v>0</v>
      </c>
      <c r="AV51" s="519">
        <f t="array" ref="AV51">K51</f>
        <v>0</v>
      </c>
      <c r="AW51" s="520" t="str">
        <f t="shared" si="15"/>
        <v>44</v>
      </c>
      <c r="AX51" s="547">
        <f t="shared" si="16"/>
        <v>0</v>
      </c>
      <c r="AY51" s="548">
        <f t="shared" si="16"/>
        <v>0</v>
      </c>
    </row>
    <row r="52" spans="1:51" ht="12.75" customHeight="1">
      <c r="A52" s="490">
        <f t="shared" si="18"/>
        <v>39138</v>
      </c>
      <c r="B52" s="546"/>
      <c r="C52" s="523"/>
      <c r="D52" s="493"/>
      <c r="E52" s="524"/>
      <c r="F52" s="495"/>
      <c r="G52" s="495"/>
      <c r="H52" s="525"/>
      <c r="I52" s="526"/>
      <c r="J52" s="498"/>
      <c r="K52" s="499"/>
      <c r="L52" s="499" t="s">
        <v>8290</v>
      </c>
      <c r="M52" s="502"/>
      <c r="N52" s="527"/>
      <c r="O52" s="527"/>
      <c r="P52" s="527"/>
      <c r="Q52" s="502"/>
      <c r="R52" s="502"/>
      <c r="S52" s="502"/>
      <c r="T52" s="502"/>
      <c r="U52" s="502"/>
      <c r="V52" s="528">
        <f t="shared" si="17"/>
        <v>0</v>
      </c>
      <c r="W52" s="529"/>
      <c r="X52" s="529"/>
      <c r="Y52" s="529"/>
      <c r="Z52" s="506"/>
      <c r="AA52" s="507"/>
      <c r="AB52" s="507"/>
      <c r="AC52" s="507"/>
      <c r="AD52" s="506"/>
      <c r="AE52" s="506"/>
      <c r="AF52" s="508"/>
      <c r="AG52" s="508"/>
      <c r="AH52" s="508"/>
      <c r="AI52" s="531"/>
      <c r="AJ52" s="531"/>
      <c r="AK52" s="532"/>
      <c r="AL52" s="511"/>
      <c r="AM52" s="533">
        <f t="shared" si="11"/>
        <v>0</v>
      </c>
      <c r="AN52" s="534">
        <f t="shared" si="12"/>
        <v>39138</v>
      </c>
      <c r="AO52" s="535">
        <f t="shared" si="13"/>
        <v>0</v>
      </c>
      <c r="AP52" s="536">
        <f t="shared" si="14"/>
        <v>0</v>
      </c>
      <c r="AQ52" s="537">
        <f t="shared" si="2"/>
        <v>0</v>
      </c>
      <c r="AR52" s="537">
        <f t="shared" si="3"/>
        <v>0</v>
      </c>
      <c r="AS52" s="538">
        <f t="shared" si="4"/>
        <v>24</v>
      </c>
      <c r="AT52" s="539">
        <f t="shared" si="5"/>
        <v>0</v>
      </c>
      <c r="AU52" s="539">
        <f t="shared" si="6"/>
        <v>0</v>
      </c>
      <c r="AV52" s="519">
        <f t="array" ref="AV52">K52</f>
        <v>0</v>
      </c>
      <c r="AW52" s="520" t="str">
        <f t="shared" si="15"/>
        <v>45</v>
      </c>
      <c r="AX52" s="547">
        <f t="shared" si="16"/>
        <v>0</v>
      </c>
      <c r="AY52" s="548">
        <f t="shared" si="16"/>
        <v>0</v>
      </c>
    </row>
    <row r="53" spans="1:51" ht="12.75" customHeight="1">
      <c r="A53" s="490">
        <f t="shared" si="18"/>
        <v>39138</v>
      </c>
      <c r="B53" s="546"/>
      <c r="C53" s="523"/>
      <c r="D53" s="493"/>
      <c r="E53" s="524"/>
      <c r="F53" s="495"/>
      <c r="G53" s="495"/>
      <c r="H53" s="525"/>
      <c r="I53" s="526"/>
      <c r="J53" s="498"/>
      <c r="K53" s="499"/>
      <c r="L53" s="499" t="s">
        <v>8344</v>
      </c>
      <c r="M53" s="502"/>
      <c r="N53" s="527"/>
      <c r="O53" s="527"/>
      <c r="P53" s="527"/>
      <c r="Q53" s="502"/>
      <c r="R53" s="502"/>
      <c r="S53" s="502"/>
      <c r="T53" s="502"/>
      <c r="U53" s="502"/>
      <c r="V53" s="528">
        <f t="shared" si="17"/>
        <v>0</v>
      </c>
      <c r="W53" s="529"/>
      <c r="X53" s="529"/>
      <c r="Y53" s="529"/>
      <c r="Z53" s="506"/>
      <c r="AA53" s="507"/>
      <c r="AB53" s="507"/>
      <c r="AC53" s="507"/>
      <c r="AD53" s="506"/>
      <c r="AE53" s="506"/>
      <c r="AF53" s="508"/>
      <c r="AG53" s="508"/>
      <c r="AH53" s="508"/>
      <c r="AI53" s="531"/>
      <c r="AJ53" s="531"/>
      <c r="AK53" s="532"/>
      <c r="AL53" s="511"/>
      <c r="AM53" s="533">
        <f t="shared" si="11"/>
        <v>0</v>
      </c>
      <c r="AN53" s="534">
        <f t="shared" si="12"/>
        <v>39138</v>
      </c>
      <c r="AO53" s="535">
        <f t="shared" si="13"/>
        <v>0</v>
      </c>
      <c r="AP53" s="536">
        <f t="shared" si="14"/>
        <v>0</v>
      </c>
      <c r="AQ53" s="537">
        <f t="shared" si="2"/>
        <v>0</v>
      </c>
      <c r="AR53" s="537">
        <f t="shared" si="3"/>
        <v>0</v>
      </c>
      <c r="AS53" s="538">
        <f t="shared" si="4"/>
        <v>24</v>
      </c>
      <c r="AT53" s="539">
        <f t="shared" si="5"/>
        <v>0</v>
      </c>
      <c r="AU53" s="539">
        <f t="shared" si="6"/>
        <v>0</v>
      </c>
      <c r="AV53" s="519">
        <f t="array" ref="AV53">K53</f>
        <v>0</v>
      </c>
      <c r="AW53" s="520" t="str">
        <f t="shared" si="15"/>
        <v>46</v>
      </c>
      <c r="AX53" s="547">
        <f t="shared" si="16"/>
        <v>0</v>
      </c>
      <c r="AY53" s="548">
        <f t="shared" si="16"/>
        <v>0</v>
      </c>
    </row>
    <row r="54" spans="1:51" ht="12.75" customHeight="1">
      <c r="A54" s="490">
        <f t="shared" si="18"/>
        <v>39138</v>
      </c>
      <c r="B54" s="546"/>
      <c r="C54" s="523"/>
      <c r="D54" s="493"/>
      <c r="E54" s="524"/>
      <c r="F54" s="495"/>
      <c r="G54" s="495"/>
      <c r="H54" s="525"/>
      <c r="I54" s="526"/>
      <c r="J54" s="498"/>
      <c r="K54" s="499"/>
      <c r="L54" s="499" t="s">
        <v>8345</v>
      </c>
      <c r="M54" s="502"/>
      <c r="N54" s="527"/>
      <c r="O54" s="527"/>
      <c r="P54" s="527"/>
      <c r="Q54" s="502"/>
      <c r="R54" s="502"/>
      <c r="S54" s="502"/>
      <c r="T54" s="502"/>
      <c r="U54" s="502"/>
      <c r="V54" s="528">
        <f t="shared" si="17"/>
        <v>0</v>
      </c>
      <c r="W54" s="529"/>
      <c r="X54" s="529"/>
      <c r="Y54" s="529"/>
      <c r="Z54" s="506"/>
      <c r="AA54" s="507"/>
      <c r="AB54" s="507"/>
      <c r="AC54" s="507"/>
      <c r="AD54" s="506"/>
      <c r="AE54" s="506"/>
      <c r="AF54" s="508"/>
      <c r="AG54" s="508"/>
      <c r="AH54" s="508"/>
      <c r="AI54" s="531"/>
      <c r="AJ54" s="531"/>
      <c r="AK54" s="532"/>
      <c r="AL54" s="511"/>
      <c r="AM54" s="533">
        <f t="shared" si="11"/>
        <v>0</v>
      </c>
      <c r="AN54" s="534">
        <f t="shared" si="12"/>
        <v>39138</v>
      </c>
      <c r="AO54" s="535">
        <f t="shared" si="13"/>
        <v>0</v>
      </c>
      <c r="AP54" s="536">
        <f t="shared" si="14"/>
        <v>0</v>
      </c>
      <c r="AQ54" s="537">
        <f t="shared" si="2"/>
        <v>0</v>
      </c>
      <c r="AR54" s="537">
        <f t="shared" si="3"/>
        <v>0</v>
      </c>
      <c r="AS54" s="538">
        <f t="shared" si="4"/>
        <v>24</v>
      </c>
      <c r="AT54" s="539">
        <f t="shared" si="5"/>
        <v>0</v>
      </c>
      <c r="AU54" s="539">
        <f t="shared" si="6"/>
        <v>0</v>
      </c>
      <c r="AV54" s="519">
        <f t="array" ref="AV54">K54</f>
        <v>0</v>
      </c>
      <c r="AW54" s="520" t="str">
        <f t="shared" si="15"/>
        <v>47</v>
      </c>
      <c r="AX54" s="547">
        <f t="shared" si="16"/>
        <v>0</v>
      </c>
      <c r="AY54" s="548">
        <f t="shared" si="16"/>
        <v>0</v>
      </c>
    </row>
    <row r="55" spans="1:51" ht="12.75" customHeight="1">
      <c r="A55" s="490">
        <f t="shared" si="18"/>
        <v>39138</v>
      </c>
      <c r="B55" s="546"/>
      <c r="C55" s="523"/>
      <c r="D55" s="493"/>
      <c r="E55" s="524"/>
      <c r="F55" s="495"/>
      <c r="G55" s="495"/>
      <c r="H55" s="525"/>
      <c r="I55" s="526"/>
      <c r="J55" s="498"/>
      <c r="K55" s="499"/>
      <c r="L55" s="499" t="s">
        <v>8346</v>
      </c>
      <c r="M55" s="502"/>
      <c r="N55" s="527"/>
      <c r="O55" s="527"/>
      <c r="P55" s="527"/>
      <c r="Q55" s="502"/>
      <c r="R55" s="502"/>
      <c r="S55" s="502"/>
      <c r="T55" s="502"/>
      <c r="U55" s="502"/>
      <c r="V55" s="528">
        <f t="shared" si="17"/>
        <v>0</v>
      </c>
      <c r="W55" s="529"/>
      <c r="X55" s="529"/>
      <c r="Y55" s="529"/>
      <c r="Z55" s="506"/>
      <c r="AA55" s="507"/>
      <c r="AB55" s="507"/>
      <c r="AC55" s="507"/>
      <c r="AD55" s="506"/>
      <c r="AE55" s="506"/>
      <c r="AF55" s="508"/>
      <c r="AG55" s="508"/>
      <c r="AH55" s="508"/>
      <c r="AI55" s="531"/>
      <c r="AJ55" s="531"/>
      <c r="AK55" s="532"/>
      <c r="AL55" s="511"/>
      <c r="AM55" s="533">
        <f t="shared" si="11"/>
        <v>0</v>
      </c>
      <c r="AN55" s="534">
        <f t="shared" si="12"/>
        <v>39138</v>
      </c>
      <c r="AO55" s="535">
        <f t="shared" si="13"/>
        <v>0</v>
      </c>
      <c r="AP55" s="536">
        <f t="shared" si="14"/>
        <v>0</v>
      </c>
      <c r="AQ55" s="537">
        <f t="shared" si="2"/>
        <v>0</v>
      </c>
      <c r="AR55" s="537">
        <f t="shared" si="3"/>
        <v>0</v>
      </c>
      <c r="AS55" s="538">
        <f t="shared" si="4"/>
        <v>24</v>
      </c>
      <c r="AT55" s="539">
        <f t="shared" si="5"/>
        <v>0</v>
      </c>
      <c r="AU55" s="539">
        <f t="shared" si="6"/>
        <v>0</v>
      </c>
      <c r="AV55" s="519">
        <f t="array" ref="AV55">K55</f>
        <v>0</v>
      </c>
      <c r="AW55" s="520" t="str">
        <f t="shared" si="15"/>
        <v>48</v>
      </c>
      <c r="AX55" s="547">
        <f t="shared" si="16"/>
        <v>0</v>
      </c>
      <c r="AY55" s="548">
        <f t="shared" si="16"/>
        <v>0</v>
      </c>
    </row>
    <row r="56" spans="1:51" ht="12.75" customHeight="1">
      <c r="A56" s="490">
        <f t="shared" si="18"/>
        <v>39138</v>
      </c>
      <c r="B56" s="546"/>
      <c r="C56" s="523"/>
      <c r="D56" s="493"/>
      <c r="E56" s="524"/>
      <c r="F56" s="495"/>
      <c r="G56" s="495"/>
      <c r="H56" s="525"/>
      <c r="I56" s="526"/>
      <c r="J56" s="498"/>
      <c r="K56" s="499"/>
      <c r="L56" s="499" t="s">
        <v>8347</v>
      </c>
      <c r="M56" s="502"/>
      <c r="N56" s="527"/>
      <c r="O56" s="527"/>
      <c r="P56" s="527"/>
      <c r="Q56" s="502"/>
      <c r="R56" s="502"/>
      <c r="S56" s="502"/>
      <c r="T56" s="502"/>
      <c r="U56" s="502"/>
      <c r="V56" s="528">
        <f t="shared" si="17"/>
        <v>0</v>
      </c>
      <c r="W56" s="529"/>
      <c r="X56" s="529"/>
      <c r="Y56" s="529"/>
      <c r="Z56" s="506"/>
      <c r="AA56" s="507"/>
      <c r="AB56" s="507"/>
      <c r="AC56" s="507"/>
      <c r="AD56" s="506"/>
      <c r="AE56" s="506"/>
      <c r="AF56" s="508"/>
      <c r="AG56" s="508"/>
      <c r="AH56" s="508"/>
      <c r="AI56" s="531"/>
      <c r="AJ56" s="531"/>
      <c r="AK56" s="532"/>
      <c r="AL56" s="511"/>
      <c r="AM56" s="533">
        <f t="shared" si="11"/>
        <v>0</v>
      </c>
      <c r="AN56" s="534">
        <f t="shared" si="12"/>
        <v>39138</v>
      </c>
      <c r="AO56" s="535">
        <f t="shared" si="13"/>
        <v>0</v>
      </c>
      <c r="AP56" s="536">
        <f t="shared" si="14"/>
        <v>0</v>
      </c>
      <c r="AQ56" s="537">
        <f t="shared" si="2"/>
        <v>0</v>
      </c>
      <c r="AR56" s="537">
        <f t="shared" si="3"/>
        <v>0</v>
      </c>
      <c r="AS56" s="538">
        <f t="shared" si="4"/>
        <v>24</v>
      </c>
      <c r="AT56" s="539">
        <f t="shared" si="5"/>
        <v>0</v>
      </c>
      <c r="AU56" s="539">
        <f t="shared" si="6"/>
        <v>0</v>
      </c>
      <c r="AV56" s="519">
        <f t="array" ref="AV56">K56</f>
        <v>0</v>
      </c>
      <c r="AW56" s="520" t="str">
        <f t="shared" si="15"/>
        <v>49</v>
      </c>
      <c r="AX56" s="547">
        <f t="shared" si="16"/>
        <v>0</v>
      </c>
      <c r="AY56" s="548">
        <f t="shared" si="16"/>
        <v>0</v>
      </c>
    </row>
    <row r="57" spans="1:51" ht="12.75" customHeight="1">
      <c r="A57" s="490">
        <f t="shared" si="18"/>
        <v>39138</v>
      </c>
      <c r="B57" s="546"/>
      <c r="C57" s="523"/>
      <c r="D57" s="493"/>
      <c r="E57" s="524"/>
      <c r="F57" s="495"/>
      <c r="G57" s="495"/>
      <c r="H57" s="525"/>
      <c r="I57" s="526"/>
      <c r="J57" s="498"/>
      <c r="K57" s="499"/>
      <c r="L57" s="499" t="s">
        <v>8246</v>
      </c>
      <c r="M57" s="502"/>
      <c r="N57" s="527"/>
      <c r="O57" s="527"/>
      <c r="P57" s="527"/>
      <c r="Q57" s="502"/>
      <c r="R57" s="502"/>
      <c r="S57" s="502"/>
      <c r="T57" s="502"/>
      <c r="U57" s="502"/>
      <c r="V57" s="528">
        <f t="shared" si="17"/>
        <v>0</v>
      </c>
      <c r="W57" s="529"/>
      <c r="X57" s="529"/>
      <c r="Y57" s="529"/>
      <c r="Z57" s="506"/>
      <c r="AA57" s="507"/>
      <c r="AB57" s="507"/>
      <c r="AC57" s="507"/>
      <c r="AD57" s="506"/>
      <c r="AE57" s="506"/>
      <c r="AF57" s="508"/>
      <c r="AG57" s="508"/>
      <c r="AH57" s="508"/>
      <c r="AI57" s="531"/>
      <c r="AJ57" s="531"/>
      <c r="AK57" s="532"/>
      <c r="AL57" s="511"/>
      <c r="AM57" s="533">
        <f t="shared" si="11"/>
        <v>0</v>
      </c>
      <c r="AN57" s="534">
        <f t="shared" si="12"/>
        <v>39138</v>
      </c>
      <c r="AO57" s="535">
        <f t="shared" si="13"/>
        <v>0</v>
      </c>
      <c r="AP57" s="536">
        <f t="shared" si="14"/>
        <v>0</v>
      </c>
      <c r="AQ57" s="537">
        <f t="shared" si="2"/>
        <v>0</v>
      </c>
      <c r="AR57" s="537">
        <f t="shared" si="3"/>
        <v>0</v>
      </c>
      <c r="AS57" s="538">
        <f t="shared" si="4"/>
        <v>24</v>
      </c>
      <c r="AT57" s="539">
        <f t="shared" si="5"/>
        <v>0</v>
      </c>
      <c r="AU57" s="539">
        <f t="shared" si="6"/>
        <v>0</v>
      </c>
      <c r="AV57" s="519">
        <f t="array" ref="AV57">K57</f>
        <v>0</v>
      </c>
      <c r="AW57" s="520" t="str">
        <f t="shared" si="15"/>
        <v>50</v>
      </c>
      <c r="AX57" s="547">
        <f t="shared" si="16"/>
        <v>0</v>
      </c>
      <c r="AY57" s="548">
        <f t="shared" si="16"/>
        <v>0</v>
      </c>
    </row>
    <row r="58" spans="1:51" ht="12.75" customHeight="1">
      <c r="A58" s="490">
        <f t="shared" si="18"/>
        <v>39138</v>
      </c>
      <c r="B58" s="546"/>
      <c r="C58" s="523"/>
      <c r="D58" s="493"/>
      <c r="E58" s="524"/>
      <c r="F58" s="495"/>
      <c r="G58" s="495"/>
      <c r="H58" s="525"/>
      <c r="I58" s="526"/>
      <c r="J58" s="498"/>
      <c r="K58" s="499"/>
      <c r="L58" s="499" t="s">
        <v>8247</v>
      </c>
      <c r="M58" s="502"/>
      <c r="N58" s="527"/>
      <c r="O58" s="527"/>
      <c r="P58" s="527"/>
      <c r="Q58" s="502"/>
      <c r="R58" s="502"/>
      <c r="S58" s="502"/>
      <c r="T58" s="502"/>
      <c r="U58" s="502"/>
      <c r="V58" s="528">
        <f t="shared" si="17"/>
        <v>0</v>
      </c>
      <c r="W58" s="529"/>
      <c r="X58" s="529"/>
      <c r="Y58" s="529"/>
      <c r="Z58" s="506"/>
      <c r="AA58" s="507"/>
      <c r="AB58" s="507"/>
      <c r="AC58" s="507"/>
      <c r="AD58" s="506"/>
      <c r="AE58" s="506"/>
      <c r="AF58" s="508"/>
      <c r="AG58" s="508"/>
      <c r="AH58" s="508"/>
      <c r="AI58" s="531"/>
      <c r="AJ58" s="531"/>
      <c r="AK58" s="532"/>
      <c r="AL58" s="511"/>
      <c r="AM58" s="533">
        <f t="shared" si="11"/>
        <v>0</v>
      </c>
      <c r="AN58" s="534">
        <f t="shared" si="12"/>
        <v>39138</v>
      </c>
      <c r="AO58" s="535">
        <f t="shared" si="13"/>
        <v>0</v>
      </c>
      <c r="AP58" s="536">
        <f t="shared" si="14"/>
        <v>0</v>
      </c>
      <c r="AQ58" s="537">
        <f t="shared" si="2"/>
        <v>0</v>
      </c>
      <c r="AR58" s="537">
        <f t="shared" si="3"/>
        <v>0</v>
      </c>
      <c r="AS58" s="538">
        <f t="shared" si="4"/>
        <v>24</v>
      </c>
      <c r="AT58" s="539">
        <f t="shared" si="5"/>
        <v>0</v>
      </c>
      <c r="AU58" s="539">
        <f t="shared" si="6"/>
        <v>0</v>
      </c>
      <c r="AV58" s="519">
        <f t="array" ref="AV58">K58</f>
        <v>0</v>
      </c>
      <c r="AW58" s="520" t="str">
        <f t="shared" si="15"/>
        <v>51</v>
      </c>
      <c r="AX58" s="547">
        <f t="shared" si="16"/>
        <v>0</v>
      </c>
      <c r="AY58" s="548">
        <f t="shared" si="16"/>
        <v>0</v>
      </c>
    </row>
    <row r="59" spans="1:51" ht="12.75" customHeight="1">
      <c r="A59" s="490">
        <f t="shared" si="18"/>
        <v>39138</v>
      </c>
      <c r="B59" s="546"/>
      <c r="C59" s="523"/>
      <c r="D59" s="493"/>
      <c r="E59" s="524"/>
      <c r="F59" s="495"/>
      <c r="G59" s="495"/>
      <c r="H59" s="525"/>
      <c r="I59" s="526"/>
      <c r="J59" s="498"/>
      <c r="K59" s="499"/>
      <c r="L59" s="499" t="s">
        <v>8256</v>
      </c>
      <c r="M59" s="502"/>
      <c r="N59" s="527"/>
      <c r="O59" s="527"/>
      <c r="P59" s="527"/>
      <c r="Q59" s="502"/>
      <c r="R59" s="502"/>
      <c r="S59" s="502"/>
      <c r="T59" s="502"/>
      <c r="U59" s="502"/>
      <c r="V59" s="528">
        <f t="shared" si="17"/>
        <v>0</v>
      </c>
      <c r="W59" s="529"/>
      <c r="X59" s="529"/>
      <c r="Y59" s="529"/>
      <c r="Z59" s="506"/>
      <c r="AA59" s="507"/>
      <c r="AB59" s="507"/>
      <c r="AC59" s="507"/>
      <c r="AD59" s="506"/>
      <c r="AE59" s="506"/>
      <c r="AF59" s="508"/>
      <c r="AG59" s="508"/>
      <c r="AH59" s="508"/>
      <c r="AI59" s="531"/>
      <c r="AJ59" s="531"/>
      <c r="AK59" s="532"/>
      <c r="AL59" s="511"/>
      <c r="AM59" s="533">
        <f t="shared" si="11"/>
        <v>0</v>
      </c>
      <c r="AN59" s="534">
        <f t="shared" si="12"/>
        <v>39138</v>
      </c>
      <c r="AO59" s="535">
        <f t="shared" si="13"/>
        <v>0</v>
      </c>
      <c r="AP59" s="536">
        <f t="shared" si="14"/>
        <v>0</v>
      </c>
      <c r="AQ59" s="537">
        <f t="shared" si="2"/>
        <v>0</v>
      </c>
      <c r="AR59" s="537">
        <f t="shared" si="3"/>
        <v>0</v>
      </c>
      <c r="AS59" s="538">
        <f t="shared" si="4"/>
        <v>24</v>
      </c>
      <c r="AT59" s="539">
        <f t="shared" si="5"/>
        <v>0</v>
      </c>
      <c r="AU59" s="539">
        <f t="shared" si="6"/>
        <v>0</v>
      </c>
      <c r="AV59" s="519">
        <f t="array" ref="AV59">K59</f>
        <v>0</v>
      </c>
      <c r="AW59" s="520" t="str">
        <f t="shared" si="15"/>
        <v>52</v>
      </c>
      <c r="AX59" s="547">
        <f t="shared" si="16"/>
        <v>0</v>
      </c>
      <c r="AY59" s="548">
        <f t="shared" si="16"/>
        <v>0</v>
      </c>
    </row>
    <row r="60" spans="1:51" ht="12.75" customHeight="1">
      <c r="A60" s="490">
        <f t="shared" si="18"/>
        <v>39138</v>
      </c>
      <c r="B60" s="546"/>
      <c r="C60" s="523"/>
      <c r="D60" s="493"/>
      <c r="E60" s="524"/>
      <c r="F60" s="495"/>
      <c r="G60" s="495"/>
      <c r="H60" s="525"/>
      <c r="I60" s="526"/>
      <c r="J60" s="498"/>
      <c r="K60" s="499"/>
      <c r="L60" s="499" t="s">
        <v>8262</v>
      </c>
      <c r="M60" s="502"/>
      <c r="N60" s="527"/>
      <c r="O60" s="527"/>
      <c r="P60" s="527"/>
      <c r="Q60" s="502"/>
      <c r="R60" s="502"/>
      <c r="S60" s="502"/>
      <c r="T60" s="502"/>
      <c r="U60" s="502"/>
      <c r="V60" s="528">
        <f t="shared" si="17"/>
        <v>0</v>
      </c>
      <c r="W60" s="529"/>
      <c r="X60" s="529"/>
      <c r="Y60" s="529"/>
      <c r="Z60" s="506"/>
      <c r="AA60" s="507"/>
      <c r="AB60" s="507"/>
      <c r="AC60" s="507"/>
      <c r="AD60" s="506"/>
      <c r="AE60" s="506"/>
      <c r="AF60" s="508"/>
      <c r="AG60" s="508"/>
      <c r="AH60" s="508"/>
      <c r="AI60" s="531"/>
      <c r="AJ60" s="531"/>
      <c r="AK60" s="532"/>
      <c r="AL60" s="511"/>
      <c r="AM60" s="533">
        <f t="shared" si="11"/>
        <v>0</v>
      </c>
      <c r="AN60" s="534">
        <f t="shared" si="12"/>
        <v>39138</v>
      </c>
      <c r="AO60" s="535">
        <f t="shared" si="13"/>
        <v>0</v>
      </c>
      <c r="AP60" s="536">
        <f t="shared" si="14"/>
        <v>0</v>
      </c>
      <c r="AQ60" s="537">
        <f t="shared" si="2"/>
        <v>0</v>
      </c>
      <c r="AR60" s="537">
        <f t="shared" si="3"/>
        <v>0</v>
      </c>
      <c r="AS60" s="538">
        <f t="shared" si="4"/>
        <v>24</v>
      </c>
      <c r="AT60" s="539">
        <f t="shared" si="5"/>
        <v>0</v>
      </c>
      <c r="AU60" s="539">
        <f t="shared" si="6"/>
        <v>0</v>
      </c>
      <c r="AV60" s="519">
        <f t="array" ref="AV60">K60</f>
        <v>0</v>
      </c>
      <c r="AW60" s="520" t="str">
        <f t="shared" si="15"/>
        <v>53</v>
      </c>
      <c r="AX60" s="547">
        <f t="shared" si="16"/>
        <v>0</v>
      </c>
      <c r="AY60" s="548">
        <f t="shared" si="16"/>
        <v>0</v>
      </c>
    </row>
    <row r="61" spans="1:51" ht="12.75" customHeight="1">
      <c r="A61" s="490">
        <f t="shared" si="18"/>
        <v>39138</v>
      </c>
      <c r="B61" s="546"/>
      <c r="C61" s="523"/>
      <c r="D61" s="493"/>
      <c r="E61" s="524"/>
      <c r="F61" s="495"/>
      <c r="G61" s="495"/>
      <c r="H61" s="525"/>
      <c r="I61" s="526"/>
      <c r="J61" s="498"/>
      <c r="K61" s="499"/>
      <c r="L61" s="499" t="s">
        <v>8268</v>
      </c>
      <c r="M61" s="502"/>
      <c r="N61" s="527"/>
      <c r="O61" s="527"/>
      <c r="P61" s="527"/>
      <c r="Q61" s="502"/>
      <c r="R61" s="502"/>
      <c r="S61" s="502"/>
      <c r="T61" s="502"/>
      <c r="U61" s="502"/>
      <c r="V61" s="528">
        <f t="shared" si="17"/>
        <v>0</v>
      </c>
      <c r="W61" s="529"/>
      <c r="X61" s="529"/>
      <c r="Y61" s="529"/>
      <c r="Z61" s="506"/>
      <c r="AA61" s="507"/>
      <c r="AB61" s="507"/>
      <c r="AC61" s="507"/>
      <c r="AD61" s="506"/>
      <c r="AE61" s="506"/>
      <c r="AF61" s="508"/>
      <c r="AG61" s="508"/>
      <c r="AH61" s="508"/>
      <c r="AI61" s="531"/>
      <c r="AJ61" s="531"/>
      <c r="AK61" s="532"/>
      <c r="AL61" s="511"/>
      <c r="AM61" s="533">
        <f t="shared" si="11"/>
        <v>0</v>
      </c>
      <c r="AN61" s="534">
        <f t="shared" si="12"/>
        <v>39138</v>
      </c>
      <c r="AO61" s="535">
        <f t="shared" si="13"/>
        <v>0</v>
      </c>
      <c r="AP61" s="536">
        <f t="shared" si="14"/>
        <v>0</v>
      </c>
      <c r="AQ61" s="537">
        <f t="shared" si="2"/>
        <v>0</v>
      </c>
      <c r="AR61" s="537">
        <f t="shared" si="3"/>
        <v>0</v>
      </c>
      <c r="AS61" s="538">
        <f t="shared" si="4"/>
        <v>24</v>
      </c>
      <c r="AT61" s="539">
        <f t="shared" si="5"/>
        <v>0</v>
      </c>
      <c r="AU61" s="539">
        <f t="shared" si="6"/>
        <v>0</v>
      </c>
      <c r="AV61" s="519">
        <f t="array" ref="AV61">K61</f>
        <v>0</v>
      </c>
      <c r="AW61" s="520" t="str">
        <f t="shared" si="15"/>
        <v>54</v>
      </c>
      <c r="AX61" s="547">
        <f t="shared" si="16"/>
        <v>0</v>
      </c>
      <c r="AY61" s="548">
        <f t="shared" si="16"/>
        <v>0</v>
      </c>
    </row>
    <row r="62" spans="1:51" ht="12.75" customHeight="1">
      <c r="A62" s="490">
        <f t="shared" si="18"/>
        <v>39138</v>
      </c>
      <c r="B62" s="546"/>
      <c r="C62" s="523"/>
      <c r="D62" s="493"/>
      <c r="E62" s="524"/>
      <c r="F62" s="495"/>
      <c r="G62" s="495"/>
      <c r="H62" s="525"/>
      <c r="I62" s="526"/>
      <c r="J62" s="498"/>
      <c r="K62" s="499"/>
      <c r="L62" s="499" t="s">
        <v>8273</v>
      </c>
      <c r="M62" s="502"/>
      <c r="N62" s="527"/>
      <c r="O62" s="527"/>
      <c r="P62" s="527"/>
      <c r="Q62" s="502"/>
      <c r="R62" s="502"/>
      <c r="S62" s="502"/>
      <c r="T62" s="502"/>
      <c r="U62" s="502"/>
      <c r="V62" s="528">
        <f t="shared" si="17"/>
        <v>0</v>
      </c>
      <c r="W62" s="529"/>
      <c r="X62" s="529"/>
      <c r="Y62" s="529"/>
      <c r="Z62" s="506"/>
      <c r="AA62" s="507"/>
      <c r="AB62" s="507"/>
      <c r="AC62" s="507"/>
      <c r="AD62" s="506"/>
      <c r="AE62" s="506"/>
      <c r="AF62" s="508"/>
      <c r="AG62" s="508"/>
      <c r="AH62" s="508"/>
      <c r="AI62" s="531"/>
      <c r="AJ62" s="531"/>
      <c r="AK62" s="532"/>
      <c r="AL62" s="511"/>
      <c r="AM62" s="533">
        <f t="shared" si="11"/>
        <v>0</v>
      </c>
      <c r="AN62" s="534">
        <f t="shared" si="12"/>
        <v>39138</v>
      </c>
      <c r="AO62" s="535">
        <f t="shared" si="13"/>
        <v>0</v>
      </c>
      <c r="AP62" s="536">
        <f t="shared" si="14"/>
        <v>0</v>
      </c>
      <c r="AQ62" s="537">
        <f t="shared" si="2"/>
        <v>0</v>
      </c>
      <c r="AR62" s="537">
        <f t="shared" si="3"/>
        <v>0</v>
      </c>
      <c r="AS62" s="538">
        <f t="shared" si="4"/>
        <v>24</v>
      </c>
      <c r="AT62" s="539">
        <f t="shared" si="5"/>
        <v>0</v>
      </c>
      <c r="AU62" s="539">
        <f t="shared" si="6"/>
        <v>0</v>
      </c>
      <c r="AV62" s="519">
        <f t="array" ref="AV62">K62</f>
        <v>0</v>
      </c>
      <c r="AW62" s="520" t="str">
        <f t="shared" si="15"/>
        <v>55</v>
      </c>
      <c r="AX62" s="547">
        <f t="shared" si="16"/>
        <v>0</v>
      </c>
      <c r="AY62" s="548">
        <f t="shared" si="16"/>
        <v>0</v>
      </c>
    </row>
    <row r="63" spans="1:51" ht="12.75" customHeight="1">
      <c r="A63" s="490">
        <f t="shared" si="18"/>
        <v>39138</v>
      </c>
      <c r="B63" s="546"/>
      <c r="C63" s="523"/>
      <c r="D63" s="493"/>
      <c r="E63" s="524"/>
      <c r="F63" s="495"/>
      <c r="G63" s="495"/>
      <c r="H63" s="525"/>
      <c r="I63" s="526"/>
      <c r="J63" s="498"/>
      <c r="K63" s="499"/>
      <c r="L63" s="499" t="s">
        <v>8277</v>
      </c>
      <c r="M63" s="502"/>
      <c r="N63" s="527"/>
      <c r="O63" s="527"/>
      <c r="P63" s="527"/>
      <c r="Q63" s="502"/>
      <c r="R63" s="502"/>
      <c r="S63" s="502"/>
      <c r="T63" s="502"/>
      <c r="U63" s="502"/>
      <c r="V63" s="528">
        <f t="shared" si="17"/>
        <v>0</v>
      </c>
      <c r="W63" s="529"/>
      <c r="X63" s="529"/>
      <c r="Y63" s="529"/>
      <c r="Z63" s="506"/>
      <c r="AA63" s="507"/>
      <c r="AB63" s="507"/>
      <c r="AC63" s="507"/>
      <c r="AD63" s="506"/>
      <c r="AE63" s="506"/>
      <c r="AF63" s="508"/>
      <c r="AG63" s="508"/>
      <c r="AH63" s="508"/>
      <c r="AI63" s="531"/>
      <c r="AJ63" s="531"/>
      <c r="AK63" s="532"/>
      <c r="AL63" s="511"/>
      <c r="AM63" s="533">
        <f t="shared" si="11"/>
        <v>0</v>
      </c>
      <c r="AN63" s="534">
        <f t="shared" si="12"/>
        <v>39138</v>
      </c>
      <c r="AO63" s="535">
        <f t="shared" si="13"/>
        <v>0</v>
      </c>
      <c r="AP63" s="536">
        <f t="shared" si="14"/>
        <v>0</v>
      </c>
      <c r="AQ63" s="537">
        <f t="shared" si="2"/>
        <v>0</v>
      </c>
      <c r="AR63" s="537">
        <f t="shared" si="3"/>
        <v>0</v>
      </c>
      <c r="AS63" s="538">
        <f t="shared" si="4"/>
        <v>24</v>
      </c>
      <c r="AT63" s="539">
        <f t="shared" si="5"/>
        <v>0</v>
      </c>
      <c r="AU63" s="539">
        <f t="shared" si="6"/>
        <v>0</v>
      </c>
      <c r="AV63" s="519">
        <f t="array" ref="AV63">K63</f>
        <v>0</v>
      </c>
      <c r="AW63" s="520" t="str">
        <f t="shared" si="15"/>
        <v>56</v>
      </c>
      <c r="AX63" s="547">
        <f t="shared" si="16"/>
        <v>0</v>
      </c>
      <c r="AY63" s="548">
        <f t="shared" si="16"/>
        <v>0</v>
      </c>
    </row>
    <row r="64" spans="1:51" ht="12.75" customHeight="1">
      <c r="A64" s="490">
        <f t="shared" si="18"/>
        <v>39138</v>
      </c>
      <c r="B64" s="546"/>
      <c r="C64" s="523"/>
      <c r="D64" s="493"/>
      <c r="E64" s="524"/>
      <c r="F64" s="495"/>
      <c r="G64" s="495"/>
      <c r="H64" s="525"/>
      <c r="I64" s="526"/>
      <c r="J64" s="498"/>
      <c r="K64" s="499"/>
      <c r="L64" s="499" t="s">
        <v>8281</v>
      </c>
      <c r="M64" s="502"/>
      <c r="N64" s="527"/>
      <c r="O64" s="527"/>
      <c r="P64" s="527"/>
      <c r="Q64" s="502"/>
      <c r="R64" s="502"/>
      <c r="S64" s="502"/>
      <c r="T64" s="502"/>
      <c r="U64" s="502"/>
      <c r="V64" s="528">
        <f t="shared" si="17"/>
        <v>0</v>
      </c>
      <c r="W64" s="529"/>
      <c r="X64" s="529"/>
      <c r="Y64" s="529"/>
      <c r="Z64" s="506"/>
      <c r="AA64" s="507"/>
      <c r="AB64" s="507"/>
      <c r="AC64" s="507"/>
      <c r="AD64" s="506"/>
      <c r="AE64" s="506"/>
      <c r="AF64" s="508"/>
      <c r="AG64" s="508"/>
      <c r="AH64" s="508"/>
      <c r="AI64" s="531"/>
      <c r="AJ64" s="531"/>
      <c r="AK64" s="532"/>
      <c r="AL64" s="511"/>
      <c r="AM64" s="533">
        <f t="shared" si="11"/>
        <v>0</v>
      </c>
      <c r="AN64" s="534">
        <f t="shared" si="12"/>
        <v>39138</v>
      </c>
      <c r="AO64" s="535">
        <f t="shared" si="13"/>
        <v>0</v>
      </c>
      <c r="AP64" s="536">
        <f t="shared" si="14"/>
        <v>0</v>
      </c>
      <c r="AQ64" s="537">
        <f t="shared" si="2"/>
        <v>0</v>
      </c>
      <c r="AR64" s="537">
        <f t="shared" si="3"/>
        <v>0</v>
      </c>
      <c r="AS64" s="538">
        <f t="shared" si="4"/>
        <v>24</v>
      </c>
      <c r="AT64" s="539">
        <f t="shared" si="5"/>
        <v>0</v>
      </c>
      <c r="AU64" s="539">
        <f t="shared" si="6"/>
        <v>0</v>
      </c>
      <c r="AV64" s="519">
        <f t="array" ref="AV64">K64</f>
        <v>0</v>
      </c>
      <c r="AW64" s="520" t="str">
        <f t="shared" si="15"/>
        <v>57</v>
      </c>
      <c r="AX64" s="547">
        <f t="shared" si="16"/>
        <v>0</v>
      </c>
      <c r="AY64" s="548">
        <f t="shared" si="16"/>
        <v>0</v>
      </c>
    </row>
    <row r="65" spans="1:51" ht="12.75" customHeight="1">
      <c r="A65" s="490">
        <f t="shared" si="18"/>
        <v>39138</v>
      </c>
      <c r="B65" s="546"/>
      <c r="C65" s="523"/>
      <c r="D65" s="493"/>
      <c r="E65" s="524"/>
      <c r="F65" s="495"/>
      <c r="G65" s="495"/>
      <c r="H65" s="525"/>
      <c r="I65" s="526"/>
      <c r="J65" s="498"/>
      <c r="K65" s="499"/>
      <c r="L65" s="499" t="s">
        <v>8285</v>
      </c>
      <c r="M65" s="502"/>
      <c r="N65" s="527"/>
      <c r="O65" s="527"/>
      <c r="P65" s="527"/>
      <c r="Q65" s="502"/>
      <c r="R65" s="502"/>
      <c r="S65" s="502"/>
      <c r="T65" s="502"/>
      <c r="U65" s="502"/>
      <c r="V65" s="528">
        <f t="shared" si="17"/>
        <v>0</v>
      </c>
      <c r="W65" s="529"/>
      <c r="X65" s="529"/>
      <c r="Y65" s="529"/>
      <c r="Z65" s="506"/>
      <c r="AA65" s="507"/>
      <c r="AB65" s="507"/>
      <c r="AC65" s="507"/>
      <c r="AD65" s="506"/>
      <c r="AE65" s="506"/>
      <c r="AF65" s="508"/>
      <c r="AG65" s="508"/>
      <c r="AH65" s="508"/>
      <c r="AI65" s="531"/>
      <c r="AJ65" s="531"/>
      <c r="AK65" s="532"/>
      <c r="AL65" s="511"/>
      <c r="AM65" s="533">
        <f t="shared" si="11"/>
        <v>0</v>
      </c>
      <c r="AN65" s="534">
        <f t="shared" si="12"/>
        <v>39138</v>
      </c>
      <c r="AO65" s="535">
        <f t="shared" si="13"/>
        <v>0</v>
      </c>
      <c r="AP65" s="536">
        <f t="shared" si="14"/>
        <v>0</v>
      </c>
      <c r="AQ65" s="537">
        <f t="shared" si="2"/>
        <v>0</v>
      </c>
      <c r="AR65" s="537">
        <f t="shared" si="3"/>
        <v>0</v>
      </c>
      <c r="AS65" s="538">
        <f t="shared" si="4"/>
        <v>24</v>
      </c>
      <c r="AT65" s="539">
        <f t="shared" si="5"/>
        <v>0</v>
      </c>
      <c r="AU65" s="539">
        <f t="shared" si="6"/>
        <v>0</v>
      </c>
      <c r="AV65" s="519">
        <f t="array" ref="AV65">K65</f>
        <v>0</v>
      </c>
      <c r="AW65" s="520" t="str">
        <f t="shared" si="15"/>
        <v>58</v>
      </c>
      <c r="AX65" s="547">
        <f t="shared" si="16"/>
        <v>0</v>
      </c>
      <c r="AY65" s="548">
        <f t="shared" si="16"/>
        <v>0</v>
      </c>
    </row>
    <row r="66" spans="1:51" ht="12.75" customHeight="1">
      <c r="A66" s="490">
        <f t="shared" si="18"/>
        <v>39138</v>
      </c>
      <c r="B66" s="546"/>
      <c r="C66" s="523"/>
      <c r="D66" s="493"/>
      <c r="E66" s="524"/>
      <c r="F66" s="495"/>
      <c r="G66" s="495"/>
      <c r="H66" s="525"/>
      <c r="I66" s="526"/>
      <c r="J66" s="498"/>
      <c r="K66" s="499"/>
      <c r="L66" s="499" t="s">
        <v>8291</v>
      </c>
      <c r="M66" s="502"/>
      <c r="N66" s="527"/>
      <c r="O66" s="527"/>
      <c r="P66" s="527"/>
      <c r="Q66" s="502"/>
      <c r="R66" s="502"/>
      <c r="S66" s="502"/>
      <c r="T66" s="502"/>
      <c r="U66" s="502"/>
      <c r="V66" s="528">
        <f t="shared" si="17"/>
        <v>0</v>
      </c>
      <c r="W66" s="529"/>
      <c r="X66" s="529"/>
      <c r="Y66" s="529"/>
      <c r="Z66" s="506"/>
      <c r="AA66" s="507"/>
      <c r="AB66" s="507"/>
      <c r="AC66" s="507"/>
      <c r="AD66" s="506"/>
      <c r="AE66" s="506"/>
      <c r="AF66" s="508"/>
      <c r="AG66" s="508"/>
      <c r="AH66" s="508"/>
      <c r="AI66" s="531"/>
      <c r="AJ66" s="531"/>
      <c r="AK66" s="532"/>
      <c r="AL66" s="511"/>
      <c r="AM66" s="533">
        <f t="shared" si="11"/>
        <v>0</v>
      </c>
      <c r="AN66" s="534">
        <f t="shared" si="12"/>
        <v>39138</v>
      </c>
      <c r="AO66" s="535">
        <f t="shared" si="13"/>
        <v>0</v>
      </c>
      <c r="AP66" s="536">
        <f t="shared" si="14"/>
        <v>0</v>
      </c>
      <c r="AQ66" s="537">
        <f t="shared" si="2"/>
        <v>0</v>
      </c>
      <c r="AR66" s="537">
        <f t="shared" si="3"/>
        <v>0</v>
      </c>
      <c r="AS66" s="538">
        <f t="shared" si="4"/>
        <v>24</v>
      </c>
      <c r="AT66" s="539">
        <f t="shared" si="5"/>
        <v>0</v>
      </c>
      <c r="AU66" s="539">
        <f t="shared" si="6"/>
        <v>0</v>
      </c>
      <c r="AV66" s="519">
        <f t="array" ref="AV66">K66</f>
        <v>0</v>
      </c>
      <c r="AW66" s="520" t="str">
        <f t="shared" si="15"/>
        <v>59</v>
      </c>
      <c r="AX66" s="547">
        <f t="shared" si="16"/>
        <v>0</v>
      </c>
      <c r="AY66" s="548">
        <f t="shared" si="16"/>
        <v>0</v>
      </c>
    </row>
    <row r="67" spans="1:51" ht="12.75" customHeight="1">
      <c r="A67" s="490">
        <f t="shared" si="18"/>
        <v>39138</v>
      </c>
      <c r="B67" s="546"/>
      <c r="C67" s="523"/>
      <c r="D67" s="493"/>
      <c r="E67" s="524"/>
      <c r="F67" s="495"/>
      <c r="G67" s="495"/>
      <c r="H67" s="525"/>
      <c r="I67" s="526"/>
      <c r="J67" s="498"/>
      <c r="K67" s="499"/>
      <c r="L67" s="499" t="s">
        <v>8255</v>
      </c>
      <c r="M67" s="502"/>
      <c r="N67" s="527"/>
      <c r="O67" s="527"/>
      <c r="P67" s="527"/>
      <c r="Q67" s="502"/>
      <c r="R67" s="502"/>
      <c r="S67" s="502"/>
      <c r="T67" s="502"/>
      <c r="U67" s="502"/>
      <c r="V67" s="528">
        <f t="shared" si="17"/>
        <v>0</v>
      </c>
      <c r="W67" s="529"/>
      <c r="X67" s="529"/>
      <c r="Y67" s="529"/>
      <c r="Z67" s="506"/>
      <c r="AA67" s="507"/>
      <c r="AB67" s="507"/>
      <c r="AC67" s="507"/>
      <c r="AD67" s="506"/>
      <c r="AE67" s="506"/>
      <c r="AF67" s="508"/>
      <c r="AG67" s="508"/>
      <c r="AH67" s="508"/>
      <c r="AI67" s="531"/>
      <c r="AJ67" s="531"/>
      <c r="AK67" s="532"/>
      <c r="AL67" s="511"/>
      <c r="AM67" s="533">
        <f t="shared" si="11"/>
        <v>0</v>
      </c>
      <c r="AN67" s="534">
        <f t="shared" si="12"/>
        <v>39138</v>
      </c>
      <c r="AO67" s="535">
        <f t="shared" si="13"/>
        <v>0</v>
      </c>
      <c r="AP67" s="536">
        <f t="shared" si="14"/>
        <v>0</v>
      </c>
      <c r="AQ67" s="537">
        <f t="shared" si="2"/>
        <v>0</v>
      </c>
      <c r="AR67" s="537">
        <f t="shared" si="3"/>
        <v>0</v>
      </c>
      <c r="AS67" s="538">
        <f t="shared" si="4"/>
        <v>24</v>
      </c>
      <c r="AT67" s="539">
        <f t="shared" si="5"/>
        <v>0</v>
      </c>
      <c r="AU67" s="539">
        <f t="shared" si="6"/>
        <v>0</v>
      </c>
      <c r="AV67" s="519">
        <f t="array" ref="AV67">K67</f>
        <v>0</v>
      </c>
      <c r="AW67" s="520" t="str">
        <f t="shared" si="15"/>
        <v>60</v>
      </c>
      <c r="AX67" s="547">
        <f t="shared" si="16"/>
        <v>0</v>
      </c>
      <c r="AY67" s="548">
        <f t="shared" si="16"/>
        <v>0</v>
      </c>
    </row>
    <row r="68" spans="1:51" ht="12.75" customHeight="1">
      <c r="A68" s="490">
        <f t="shared" si="18"/>
        <v>39138</v>
      </c>
      <c r="B68" s="546"/>
      <c r="C68" s="523"/>
      <c r="D68" s="493"/>
      <c r="E68" s="524"/>
      <c r="F68" s="495"/>
      <c r="G68" s="495"/>
      <c r="H68" s="525"/>
      <c r="I68" s="526"/>
      <c r="J68" s="498"/>
      <c r="K68" s="499"/>
      <c r="L68" s="499" t="s">
        <v>8297</v>
      </c>
      <c r="M68" s="502"/>
      <c r="N68" s="527"/>
      <c r="O68" s="527"/>
      <c r="P68" s="527"/>
      <c r="Q68" s="502"/>
      <c r="R68" s="502"/>
      <c r="S68" s="502"/>
      <c r="T68" s="502"/>
      <c r="U68" s="502"/>
      <c r="V68" s="528">
        <f t="shared" si="17"/>
        <v>0</v>
      </c>
      <c r="W68" s="529"/>
      <c r="X68" s="529"/>
      <c r="Y68" s="529"/>
      <c r="Z68" s="506"/>
      <c r="AA68" s="507"/>
      <c r="AB68" s="507"/>
      <c r="AC68" s="507"/>
      <c r="AD68" s="506"/>
      <c r="AE68" s="506"/>
      <c r="AF68" s="508"/>
      <c r="AG68" s="508"/>
      <c r="AH68" s="508"/>
      <c r="AI68" s="531"/>
      <c r="AJ68" s="531"/>
      <c r="AK68" s="532"/>
      <c r="AL68" s="511"/>
      <c r="AM68" s="533">
        <f t="shared" si="11"/>
        <v>0</v>
      </c>
      <c r="AN68" s="534">
        <f t="shared" si="12"/>
        <v>39138</v>
      </c>
      <c r="AO68" s="535">
        <f t="shared" si="13"/>
        <v>0</v>
      </c>
      <c r="AP68" s="536">
        <f t="shared" si="14"/>
        <v>0</v>
      </c>
      <c r="AQ68" s="537">
        <f t="shared" si="2"/>
        <v>0</v>
      </c>
      <c r="AR68" s="537">
        <f t="shared" si="3"/>
        <v>0</v>
      </c>
      <c r="AS68" s="538">
        <f t="shared" si="4"/>
        <v>24</v>
      </c>
      <c r="AT68" s="539">
        <f t="shared" si="5"/>
        <v>0</v>
      </c>
      <c r="AU68" s="539">
        <f t="shared" si="6"/>
        <v>0</v>
      </c>
      <c r="AV68" s="519">
        <f t="array" ref="AV68">K68</f>
        <v>0</v>
      </c>
      <c r="AW68" s="520" t="str">
        <f t="shared" si="15"/>
        <v>61</v>
      </c>
      <c r="AX68" s="547">
        <f t="shared" si="16"/>
        <v>0</v>
      </c>
      <c r="AY68" s="548">
        <f t="shared" si="16"/>
        <v>0</v>
      </c>
    </row>
    <row r="69" spans="1:51" ht="12.75" customHeight="1">
      <c r="A69" s="490">
        <f t="shared" si="18"/>
        <v>39138</v>
      </c>
      <c r="B69" s="546"/>
      <c r="C69" s="523"/>
      <c r="D69" s="493"/>
      <c r="E69" s="524"/>
      <c r="F69" s="495"/>
      <c r="G69" s="495"/>
      <c r="H69" s="525"/>
      <c r="I69" s="526"/>
      <c r="J69" s="498"/>
      <c r="K69" s="499"/>
      <c r="L69" s="499" t="s">
        <v>8301</v>
      </c>
      <c r="M69" s="502"/>
      <c r="N69" s="527"/>
      <c r="O69" s="527"/>
      <c r="P69" s="527"/>
      <c r="Q69" s="502"/>
      <c r="R69" s="502"/>
      <c r="S69" s="502"/>
      <c r="T69" s="502"/>
      <c r="U69" s="502"/>
      <c r="V69" s="528">
        <f t="shared" si="17"/>
        <v>0</v>
      </c>
      <c r="W69" s="529"/>
      <c r="X69" s="529"/>
      <c r="Y69" s="529"/>
      <c r="Z69" s="506"/>
      <c r="AA69" s="507"/>
      <c r="AB69" s="507"/>
      <c r="AC69" s="507"/>
      <c r="AD69" s="506"/>
      <c r="AE69" s="506"/>
      <c r="AF69" s="508"/>
      <c r="AG69" s="508"/>
      <c r="AH69" s="508"/>
      <c r="AI69" s="531"/>
      <c r="AJ69" s="531"/>
      <c r="AK69" s="532"/>
      <c r="AL69" s="511"/>
      <c r="AM69" s="533">
        <f t="shared" si="11"/>
        <v>0</v>
      </c>
      <c r="AN69" s="534">
        <f t="shared" si="12"/>
        <v>39138</v>
      </c>
      <c r="AO69" s="535">
        <f t="shared" si="13"/>
        <v>0</v>
      </c>
      <c r="AP69" s="536">
        <f t="shared" si="14"/>
        <v>0</v>
      </c>
      <c r="AQ69" s="537">
        <f t="shared" si="2"/>
        <v>0</v>
      </c>
      <c r="AR69" s="537">
        <f t="shared" si="3"/>
        <v>0</v>
      </c>
      <c r="AS69" s="538">
        <f t="shared" si="4"/>
        <v>24</v>
      </c>
      <c r="AT69" s="539">
        <f t="shared" si="5"/>
        <v>0</v>
      </c>
      <c r="AU69" s="539">
        <f t="shared" si="6"/>
        <v>0</v>
      </c>
      <c r="AV69" s="519">
        <f t="array" ref="AV69">K69</f>
        <v>0</v>
      </c>
      <c r="AW69" s="520" t="str">
        <f t="shared" si="15"/>
        <v>62</v>
      </c>
      <c r="AX69" s="547">
        <f t="shared" si="16"/>
        <v>0</v>
      </c>
      <c r="AY69" s="548">
        <f t="shared" si="16"/>
        <v>0</v>
      </c>
    </row>
    <row r="70" spans="1:51" ht="12.75" customHeight="1">
      <c r="A70" s="490">
        <f t="shared" si="18"/>
        <v>39138</v>
      </c>
      <c r="B70" s="546"/>
      <c r="C70" s="523"/>
      <c r="D70" s="493"/>
      <c r="E70" s="524"/>
      <c r="F70" s="495"/>
      <c r="G70" s="495"/>
      <c r="H70" s="525"/>
      <c r="I70" s="526"/>
      <c r="J70" s="498"/>
      <c r="K70" s="499"/>
      <c r="L70" s="499" t="s">
        <v>8309</v>
      </c>
      <c r="M70" s="502"/>
      <c r="N70" s="527"/>
      <c r="O70" s="527"/>
      <c r="P70" s="527"/>
      <c r="Q70" s="502"/>
      <c r="R70" s="502"/>
      <c r="S70" s="502"/>
      <c r="T70" s="502"/>
      <c r="U70" s="502"/>
      <c r="V70" s="528">
        <f t="shared" si="17"/>
        <v>0</v>
      </c>
      <c r="W70" s="529"/>
      <c r="X70" s="529"/>
      <c r="Y70" s="529"/>
      <c r="Z70" s="506"/>
      <c r="AA70" s="507"/>
      <c r="AB70" s="507"/>
      <c r="AC70" s="507"/>
      <c r="AD70" s="506"/>
      <c r="AE70" s="506"/>
      <c r="AF70" s="508"/>
      <c r="AG70" s="508"/>
      <c r="AH70" s="508"/>
      <c r="AI70" s="531"/>
      <c r="AJ70" s="531"/>
      <c r="AK70" s="532"/>
      <c r="AL70" s="511"/>
      <c r="AM70" s="533">
        <f t="shared" si="11"/>
        <v>0</v>
      </c>
      <c r="AN70" s="534">
        <f t="shared" si="12"/>
        <v>39138</v>
      </c>
      <c r="AO70" s="535">
        <f t="shared" si="13"/>
        <v>0</v>
      </c>
      <c r="AP70" s="536">
        <f t="shared" si="14"/>
        <v>0</v>
      </c>
      <c r="AQ70" s="537">
        <f t="shared" si="2"/>
        <v>0</v>
      </c>
      <c r="AR70" s="537">
        <f t="shared" si="3"/>
        <v>0</v>
      </c>
      <c r="AS70" s="538">
        <f t="shared" si="4"/>
        <v>24</v>
      </c>
      <c r="AT70" s="539">
        <f t="shared" si="5"/>
        <v>0</v>
      </c>
      <c r="AU70" s="539">
        <f t="shared" si="6"/>
        <v>0</v>
      </c>
      <c r="AV70" s="519">
        <f t="array" ref="AV70">K70</f>
        <v>0</v>
      </c>
      <c r="AW70" s="520" t="str">
        <f t="shared" si="15"/>
        <v>63</v>
      </c>
      <c r="AX70" s="547">
        <f t="shared" si="16"/>
        <v>0</v>
      </c>
      <c r="AY70" s="548">
        <f t="shared" si="16"/>
        <v>0</v>
      </c>
    </row>
    <row r="71" spans="1:51" ht="12.75" customHeight="1">
      <c r="A71" s="490">
        <f t="shared" si="18"/>
        <v>39138</v>
      </c>
      <c r="B71" s="546"/>
      <c r="C71" s="523"/>
      <c r="D71" s="493"/>
      <c r="E71" s="524"/>
      <c r="F71" s="495"/>
      <c r="G71" s="495"/>
      <c r="H71" s="525"/>
      <c r="I71" s="526"/>
      <c r="J71" s="498"/>
      <c r="K71" s="499"/>
      <c r="L71" s="499" t="s">
        <v>8312</v>
      </c>
      <c r="M71" s="502"/>
      <c r="N71" s="527"/>
      <c r="O71" s="527"/>
      <c r="P71" s="527"/>
      <c r="Q71" s="502"/>
      <c r="R71" s="502"/>
      <c r="S71" s="502"/>
      <c r="T71" s="502"/>
      <c r="U71" s="502"/>
      <c r="V71" s="528">
        <f t="shared" si="17"/>
        <v>0</v>
      </c>
      <c r="W71" s="529"/>
      <c r="X71" s="529"/>
      <c r="Y71" s="529"/>
      <c r="Z71" s="506"/>
      <c r="AA71" s="507"/>
      <c r="AB71" s="507"/>
      <c r="AC71" s="507"/>
      <c r="AD71" s="506"/>
      <c r="AE71" s="506"/>
      <c r="AF71" s="508"/>
      <c r="AG71" s="508"/>
      <c r="AH71" s="508"/>
      <c r="AI71" s="531"/>
      <c r="AJ71" s="531"/>
      <c r="AK71" s="532"/>
      <c r="AL71" s="511"/>
      <c r="AM71" s="533">
        <f t="shared" si="11"/>
        <v>0</v>
      </c>
      <c r="AN71" s="534">
        <f t="shared" si="12"/>
        <v>39138</v>
      </c>
      <c r="AO71" s="535">
        <f t="shared" si="13"/>
        <v>0</v>
      </c>
      <c r="AP71" s="536">
        <f t="shared" si="14"/>
        <v>0</v>
      </c>
      <c r="AQ71" s="537">
        <f t="shared" si="2"/>
        <v>0</v>
      </c>
      <c r="AR71" s="537">
        <f t="shared" si="3"/>
        <v>0</v>
      </c>
      <c r="AS71" s="538">
        <f t="shared" si="4"/>
        <v>24</v>
      </c>
      <c r="AT71" s="539">
        <f t="shared" si="5"/>
        <v>0</v>
      </c>
      <c r="AU71" s="539">
        <f t="shared" si="6"/>
        <v>0</v>
      </c>
      <c r="AV71" s="519">
        <f t="array" ref="AV71">K71</f>
        <v>0</v>
      </c>
      <c r="AW71" s="520" t="str">
        <f t="shared" si="15"/>
        <v>64</v>
      </c>
      <c r="AX71" s="547">
        <f t="shared" si="16"/>
        <v>0</v>
      </c>
      <c r="AY71" s="548">
        <f t="shared" si="16"/>
        <v>0</v>
      </c>
    </row>
    <row r="72" spans="1:51" ht="12.75" customHeight="1">
      <c r="A72" s="490">
        <f t="shared" si="18"/>
        <v>39138</v>
      </c>
      <c r="B72" s="508"/>
      <c r="C72" s="523"/>
      <c r="D72" s="493"/>
      <c r="E72" s="549"/>
      <c r="F72" s="495"/>
      <c r="G72" s="495"/>
      <c r="H72" s="550"/>
      <c r="I72" s="551"/>
      <c r="J72" s="498"/>
      <c r="K72" s="499"/>
      <c r="L72" s="499" t="s">
        <v>8317</v>
      </c>
      <c r="M72" s="502"/>
      <c r="N72" s="502"/>
      <c r="O72" s="502"/>
      <c r="P72" s="502"/>
      <c r="Q72" s="502"/>
      <c r="R72" s="502"/>
      <c r="S72" s="502"/>
      <c r="T72" s="502"/>
      <c r="U72" s="502"/>
      <c r="V72" s="528">
        <f t="shared" si="17"/>
        <v>0</v>
      </c>
      <c r="W72" s="529"/>
      <c r="X72" s="529"/>
      <c r="Y72" s="529"/>
      <c r="Z72" s="506"/>
      <c r="AA72" s="507"/>
      <c r="AB72" s="507"/>
      <c r="AC72" s="507"/>
      <c r="AD72" s="506"/>
      <c r="AE72" s="506"/>
      <c r="AF72" s="508"/>
      <c r="AG72" s="508"/>
      <c r="AH72" s="508"/>
      <c r="AI72" s="508"/>
      <c r="AJ72" s="508"/>
      <c r="AK72" s="532"/>
      <c r="AL72" s="511"/>
      <c r="AM72" s="533">
        <f t="shared" si="11"/>
        <v>0</v>
      </c>
      <c r="AN72" s="534">
        <f t="shared" si="12"/>
        <v>39138</v>
      </c>
      <c r="AO72" s="535">
        <f t="shared" si="13"/>
        <v>0</v>
      </c>
      <c r="AP72" s="536">
        <f t="shared" si="14"/>
        <v>0</v>
      </c>
      <c r="AQ72" s="537">
        <f t="shared" si="2"/>
        <v>0</v>
      </c>
      <c r="AR72" s="537">
        <f t="shared" si="3"/>
        <v>0</v>
      </c>
      <c r="AS72" s="538">
        <f t="shared" si="4"/>
        <v>24</v>
      </c>
      <c r="AT72" s="539">
        <f t="shared" si="5"/>
        <v>0</v>
      </c>
      <c r="AU72" s="539">
        <f t="shared" si="6"/>
        <v>0</v>
      </c>
      <c r="AV72" s="519">
        <f t="array" ref="AV72">K72</f>
        <v>0</v>
      </c>
      <c r="AW72" s="520" t="str">
        <f t="shared" si="15"/>
        <v>65</v>
      </c>
      <c r="AX72" s="547">
        <f t="shared" si="16"/>
        <v>0</v>
      </c>
      <c r="AY72" s="548">
        <f t="shared" si="16"/>
        <v>0</v>
      </c>
    </row>
    <row r="73" spans="1:51" ht="12.75" customHeight="1">
      <c r="A73" s="490">
        <f t="shared" si="18"/>
        <v>39138</v>
      </c>
      <c r="B73" s="508"/>
      <c r="C73" s="523"/>
      <c r="D73" s="493"/>
      <c r="E73" s="549"/>
      <c r="F73" s="495"/>
      <c r="G73" s="495"/>
      <c r="H73" s="550"/>
      <c r="I73" s="551"/>
      <c r="J73" s="498"/>
      <c r="K73" s="499"/>
      <c r="L73" s="499" t="s">
        <v>8348</v>
      </c>
      <c r="M73" s="502"/>
      <c r="N73" s="502"/>
      <c r="O73" s="502"/>
      <c r="P73" s="502"/>
      <c r="Q73" s="502"/>
      <c r="R73" s="502"/>
      <c r="S73" s="502"/>
      <c r="T73" s="502"/>
      <c r="U73" s="502"/>
      <c r="V73" s="528">
        <f t="shared" si="17"/>
        <v>0</v>
      </c>
      <c r="W73" s="529"/>
      <c r="X73" s="529"/>
      <c r="Y73" s="529"/>
      <c r="Z73" s="506"/>
      <c r="AA73" s="507"/>
      <c r="AB73" s="507"/>
      <c r="AC73" s="507"/>
      <c r="AD73" s="506"/>
      <c r="AE73" s="506"/>
      <c r="AF73" s="508"/>
      <c r="AG73" s="508"/>
      <c r="AH73" s="508"/>
      <c r="AI73" s="508"/>
      <c r="AJ73" s="508"/>
      <c r="AK73" s="532"/>
      <c r="AL73" s="511"/>
      <c r="AM73" s="533">
        <f t="shared" si="11"/>
        <v>0</v>
      </c>
      <c r="AN73" s="534">
        <f t="shared" si="12"/>
        <v>39138</v>
      </c>
      <c r="AO73" s="535">
        <f t="shared" si="13"/>
        <v>0</v>
      </c>
      <c r="AP73" s="536">
        <f t="shared" si="14"/>
        <v>0</v>
      </c>
      <c r="AQ73" s="537">
        <f t="shared" si="2"/>
        <v>0</v>
      </c>
      <c r="AR73" s="537">
        <f t="shared" si="3"/>
        <v>0</v>
      </c>
      <c r="AS73" s="538">
        <f t="shared" si="4"/>
        <v>24</v>
      </c>
      <c r="AT73" s="539">
        <f t="shared" si="5"/>
        <v>0</v>
      </c>
      <c r="AU73" s="539">
        <f t="shared" si="6"/>
        <v>0</v>
      </c>
      <c r="AV73" s="519">
        <f t="array" ref="AV73">K73</f>
        <v>0</v>
      </c>
      <c r="AW73" s="520" t="str">
        <f t="shared" si="15"/>
        <v>66</v>
      </c>
      <c r="AX73" s="547">
        <f t="shared" si="16"/>
        <v>0</v>
      </c>
      <c r="AY73" s="548">
        <f t="shared" si="16"/>
        <v>0</v>
      </c>
    </row>
    <row r="74" spans="1:51" s="572" customFormat="1" ht="12.75" customHeight="1">
      <c r="A74" s="490">
        <f t="shared" si="18"/>
        <v>39138</v>
      </c>
      <c r="B74" s="552"/>
      <c r="C74" s="553"/>
      <c r="D74" s="554"/>
      <c r="E74" s="555"/>
      <c r="F74" s="556"/>
      <c r="G74" s="554"/>
      <c r="H74" s="554"/>
      <c r="I74" s="557"/>
      <c r="J74" s="557"/>
      <c r="K74" s="499"/>
      <c r="L74" s="499" t="s">
        <v>8349</v>
      </c>
      <c r="M74" s="558"/>
      <c r="N74" s="558"/>
      <c r="O74" s="558"/>
      <c r="P74" s="558"/>
      <c r="Q74" s="558"/>
      <c r="R74" s="558"/>
      <c r="S74" s="558"/>
      <c r="T74" s="558"/>
      <c r="U74" s="558"/>
      <c r="V74" s="528">
        <f t="shared" si="17"/>
        <v>0</v>
      </c>
      <c r="W74" s="529"/>
      <c r="X74" s="529"/>
      <c r="Y74" s="505"/>
      <c r="Z74" s="559"/>
      <c r="AA74" s="559"/>
      <c r="AB74" s="559"/>
      <c r="AC74" s="559"/>
      <c r="AD74" s="560"/>
      <c r="AE74" s="560"/>
      <c r="AF74" s="561"/>
      <c r="AG74" s="561"/>
      <c r="AH74" s="561"/>
      <c r="AI74" s="561"/>
      <c r="AJ74" s="562"/>
      <c r="AK74" s="563"/>
      <c r="AL74" s="564"/>
      <c r="AM74" s="565">
        <f t="shared" si="11"/>
        <v>0</v>
      </c>
      <c r="AN74" s="566">
        <f t="shared" si="12"/>
        <v>39138</v>
      </c>
      <c r="AO74" s="567">
        <f t="shared" si="13"/>
        <v>0</v>
      </c>
      <c r="AP74" s="568">
        <f t="shared" si="14"/>
        <v>0</v>
      </c>
      <c r="AQ74" s="569">
        <f t="shared" si="2"/>
        <v>0</v>
      </c>
      <c r="AR74" s="569">
        <f t="shared" si="3"/>
        <v>0</v>
      </c>
      <c r="AS74" s="570">
        <f t="shared" si="4"/>
        <v>24</v>
      </c>
      <c r="AT74" s="571">
        <f t="shared" si="5"/>
        <v>0</v>
      </c>
      <c r="AU74" s="571">
        <f t="shared" si="6"/>
        <v>0</v>
      </c>
      <c r="AV74" s="519">
        <f t="array" ref="AV74">K74</f>
        <v>0</v>
      </c>
      <c r="AW74" s="520" t="str">
        <f t="shared" si="15"/>
        <v>67</v>
      </c>
      <c r="AX74" s="547">
        <f t="shared" si="16"/>
        <v>0</v>
      </c>
      <c r="AY74" s="548">
        <f t="shared" si="16"/>
        <v>0</v>
      </c>
    </row>
    <row r="75" spans="1:51" ht="12.75" customHeight="1">
      <c r="A75" s="490">
        <f t="shared" si="18"/>
        <v>39138</v>
      </c>
      <c r="B75" s="508"/>
      <c r="C75" s="573"/>
      <c r="D75" s="573"/>
      <c r="E75" s="574"/>
      <c r="F75" s="495"/>
      <c r="G75" s="573"/>
      <c r="H75" s="573"/>
      <c r="I75" s="575"/>
      <c r="J75" s="573"/>
      <c r="K75" s="499"/>
      <c r="L75" s="499" t="s">
        <v>8350</v>
      </c>
      <c r="M75" s="576"/>
      <c r="N75" s="576"/>
      <c r="O75" s="576"/>
      <c r="P75" s="576"/>
      <c r="Q75" s="576"/>
      <c r="R75" s="576"/>
      <c r="S75" s="577"/>
      <c r="T75" s="576"/>
      <c r="U75" s="578"/>
      <c r="V75" s="528">
        <f t="shared" si="17"/>
        <v>0</v>
      </c>
      <c r="W75" s="529"/>
      <c r="X75" s="529"/>
      <c r="Y75" s="529"/>
      <c r="Z75" s="579"/>
      <c r="AA75" s="579"/>
      <c r="AB75" s="579"/>
      <c r="AC75" s="579"/>
      <c r="AD75" s="580"/>
      <c r="AE75" s="581"/>
      <c r="AF75" s="574"/>
      <c r="AG75" s="582"/>
      <c r="AH75" s="574"/>
      <c r="AI75" s="574"/>
      <c r="AJ75" s="574"/>
      <c r="AK75" s="583"/>
      <c r="AM75" s="533">
        <f t="shared" si="11"/>
        <v>0</v>
      </c>
      <c r="AN75" s="534">
        <f t="shared" si="12"/>
        <v>39138</v>
      </c>
      <c r="AO75" s="535">
        <f t="shared" si="13"/>
        <v>0</v>
      </c>
      <c r="AP75" s="536">
        <f t="shared" si="14"/>
        <v>0</v>
      </c>
      <c r="AQ75" s="537">
        <f t="shared" si="2"/>
        <v>0</v>
      </c>
      <c r="AR75" s="537">
        <f t="shared" si="3"/>
        <v>0</v>
      </c>
      <c r="AS75" s="538">
        <f t="shared" si="4"/>
        <v>24</v>
      </c>
      <c r="AT75" s="539">
        <f t="shared" si="5"/>
        <v>0</v>
      </c>
      <c r="AU75" s="539">
        <f t="shared" si="6"/>
        <v>0</v>
      </c>
      <c r="AV75" s="519">
        <f t="array" ref="AV75">K75</f>
        <v>0</v>
      </c>
      <c r="AW75" s="520" t="str">
        <f t="shared" si="15"/>
        <v>68</v>
      </c>
      <c r="AX75" s="547">
        <f t="shared" si="16"/>
        <v>0</v>
      </c>
      <c r="AY75" s="548">
        <f t="shared" si="16"/>
        <v>0</v>
      </c>
    </row>
    <row r="76" spans="1:51" ht="12.75" customHeight="1">
      <c r="A76" s="490">
        <f t="shared" si="18"/>
        <v>39138</v>
      </c>
      <c r="B76" s="508"/>
      <c r="C76" s="573"/>
      <c r="D76" s="573"/>
      <c r="E76" s="574"/>
      <c r="F76" s="495"/>
      <c r="G76" s="573"/>
      <c r="H76" s="573"/>
      <c r="I76" s="575"/>
      <c r="J76" s="573"/>
      <c r="K76" s="499"/>
      <c r="L76" s="499" t="s">
        <v>8351</v>
      </c>
      <c r="M76" s="576"/>
      <c r="N76" s="576"/>
      <c r="O76" s="576"/>
      <c r="P76" s="576"/>
      <c r="Q76" s="576"/>
      <c r="R76" s="576"/>
      <c r="S76" s="577"/>
      <c r="T76" s="584"/>
      <c r="U76" s="584"/>
      <c r="V76" s="528">
        <f t="shared" si="17"/>
        <v>0</v>
      </c>
      <c r="W76" s="529"/>
      <c r="X76" s="529"/>
      <c r="Y76" s="529"/>
      <c r="Z76" s="579"/>
      <c r="AA76" s="579"/>
      <c r="AB76" s="579"/>
      <c r="AC76" s="585"/>
      <c r="AD76" s="586"/>
      <c r="AE76" s="586"/>
      <c r="AF76" s="587"/>
      <c r="AG76" s="587"/>
      <c r="AH76" s="587"/>
      <c r="AI76" s="587"/>
      <c r="AJ76" s="588"/>
      <c r="AK76" s="589"/>
      <c r="AL76" s="431"/>
      <c r="AM76" s="533">
        <f t="shared" si="11"/>
        <v>0</v>
      </c>
      <c r="AN76" s="534">
        <f t="shared" si="12"/>
        <v>39138</v>
      </c>
      <c r="AO76" s="535">
        <f t="shared" si="13"/>
        <v>0</v>
      </c>
      <c r="AP76" s="536">
        <f t="shared" si="14"/>
        <v>0</v>
      </c>
      <c r="AQ76" s="537">
        <f t="shared" si="2"/>
        <v>0</v>
      </c>
      <c r="AR76" s="537">
        <f t="shared" si="3"/>
        <v>0</v>
      </c>
      <c r="AS76" s="538">
        <f t="shared" si="4"/>
        <v>24</v>
      </c>
      <c r="AT76" s="539">
        <f t="shared" si="5"/>
        <v>0</v>
      </c>
      <c r="AU76" s="539">
        <f t="shared" si="6"/>
        <v>0</v>
      </c>
      <c r="AV76" s="519">
        <f t="array" ref="AV76">K76</f>
        <v>0</v>
      </c>
      <c r="AW76" s="520" t="str">
        <f t="shared" si="15"/>
        <v>69</v>
      </c>
      <c r="AX76" s="547">
        <f t="shared" si="16"/>
        <v>0</v>
      </c>
      <c r="AY76" s="548">
        <f t="shared" si="16"/>
        <v>0</v>
      </c>
    </row>
    <row r="77" spans="1:51" ht="12.75" customHeight="1">
      <c r="A77" s="490">
        <f t="shared" si="18"/>
        <v>39138</v>
      </c>
      <c r="B77" s="508"/>
      <c r="C77" s="573"/>
      <c r="D77" s="573"/>
      <c r="E77" s="574"/>
      <c r="F77" s="495"/>
      <c r="G77" s="573"/>
      <c r="H77" s="573"/>
      <c r="I77" s="575"/>
      <c r="J77" s="573"/>
      <c r="K77" s="499"/>
      <c r="L77" s="499" t="s">
        <v>8352</v>
      </c>
      <c r="M77" s="576"/>
      <c r="N77" s="576"/>
      <c r="O77" s="576"/>
      <c r="P77" s="576"/>
      <c r="Q77" s="576"/>
      <c r="R77" s="590"/>
      <c r="S77" s="577"/>
      <c r="T77" s="576"/>
      <c r="U77" s="591"/>
      <c r="V77" s="528">
        <f t="shared" si="17"/>
        <v>0</v>
      </c>
      <c r="W77" s="529"/>
      <c r="X77" s="529"/>
      <c r="Y77" s="529"/>
      <c r="Z77" s="579"/>
      <c r="AA77" s="579"/>
      <c r="AB77" s="579"/>
      <c r="AC77" s="579"/>
      <c r="AD77" s="580"/>
      <c r="AE77" s="580"/>
      <c r="AF77" s="582"/>
      <c r="AG77" s="582"/>
      <c r="AH77" s="582"/>
      <c r="AI77" s="582"/>
      <c r="AJ77" s="592"/>
      <c r="AK77" s="593"/>
      <c r="AL77" s="436"/>
      <c r="AM77" s="533">
        <f t="shared" si="11"/>
        <v>0</v>
      </c>
      <c r="AN77" s="534">
        <f t="shared" si="12"/>
        <v>39138</v>
      </c>
      <c r="AO77" s="535">
        <f t="shared" si="13"/>
        <v>0</v>
      </c>
      <c r="AP77" s="536">
        <f t="shared" si="14"/>
        <v>0</v>
      </c>
      <c r="AQ77" s="537">
        <f t="shared" ref="AQ77:AQ117" si="19">IF(J77="s",E77,0)</f>
        <v>0</v>
      </c>
      <c r="AR77" s="537">
        <f t="shared" ref="AR77:AR117" si="20">IF(J77="r",E77,0)</f>
        <v>0</v>
      </c>
      <c r="AS77" s="538">
        <f t="shared" ref="AS77:AS117" si="21">IF(G77&gt;F77,(G77-F77)*24,((G77+1)-F77)*24)</f>
        <v>24</v>
      </c>
      <c r="AT77" s="539">
        <f t="shared" ref="AT77:AT117" si="22">IF(J77="s",H77,0)</f>
        <v>0</v>
      </c>
      <c r="AU77" s="539">
        <f t="shared" ref="AU77:AU117" si="23">IF(J77="r",H77,0)</f>
        <v>0</v>
      </c>
      <c r="AV77" s="519">
        <f t="array" ref="AV77">K77</f>
        <v>0</v>
      </c>
      <c r="AW77" s="520" t="str">
        <f t="shared" si="15"/>
        <v>70</v>
      </c>
      <c r="AX77" s="547">
        <f t="shared" si="16"/>
        <v>0</v>
      </c>
      <c r="AY77" s="548">
        <f t="shared" si="16"/>
        <v>0</v>
      </c>
    </row>
    <row r="78" spans="1:51" ht="12.75" customHeight="1">
      <c r="A78" s="490">
        <f t="shared" si="18"/>
        <v>39138</v>
      </c>
      <c r="B78" s="508"/>
      <c r="C78" s="573"/>
      <c r="D78" s="573"/>
      <c r="E78" s="574"/>
      <c r="F78" s="495"/>
      <c r="G78" s="573"/>
      <c r="H78" s="573"/>
      <c r="I78" s="575"/>
      <c r="J78" s="573"/>
      <c r="K78" s="499"/>
      <c r="L78" s="499" t="s">
        <v>8353</v>
      </c>
      <c r="M78" s="576"/>
      <c r="N78" s="576"/>
      <c r="O78" s="576"/>
      <c r="P78" s="576"/>
      <c r="Q78" s="576"/>
      <c r="R78" s="590"/>
      <c r="S78" s="594"/>
      <c r="T78" s="595"/>
      <c r="U78" s="596"/>
      <c r="V78" s="528">
        <f t="shared" si="17"/>
        <v>0</v>
      </c>
      <c r="W78" s="529"/>
      <c r="X78" s="529"/>
      <c r="Y78" s="529"/>
      <c r="Z78" s="579"/>
      <c r="AA78" s="579"/>
      <c r="AB78" s="579"/>
      <c r="AC78" s="579"/>
      <c r="AD78" s="580"/>
      <c r="AE78" s="580"/>
      <c r="AF78" s="582"/>
      <c r="AG78" s="582"/>
      <c r="AH78" s="582"/>
      <c r="AI78" s="582"/>
      <c r="AJ78" s="592"/>
      <c r="AK78" s="593"/>
      <c r="AL78" s="436"/>
      <c r="AM78" s="533">
        <f t="shared" ref="AM78:AM117" si="24">B78</f>
        <v>0</v>
      </c>
      <c r="AN78" s="534">
        <f t="shared" ref="AN78:AN117" si="25">A78</f>
        <v>39138</v>
      </c>
      <c r="AO78" s="535">
        <f t="shared" ref="AO78:AO117" si="26">J78</f>
        <v>0</v>
      </c>
      <c r="AP78" s="536">
        <f t="shared" ref="AP78:AP117" si="27">E78</f>
        <v>0</v>
      </c>
      <c r="AQ78" s="537">
        <f t="shared" si="19"/>
        <v>0</v>
      </c>
      <c r="AR78" s="537">
        <f t="shared" si="20"/>
        <v>0</v>
      </c>
      <c r="AS78" s="538">
        <f t="shared" si="21"/>
        <v>24</v>
      </c>
      <c r="AT78" s="539">
        <f t="shared" si="22"/>
        <v>0</v>
      </c>
      <c r="AU78" s="539">
        <f t="shared" si="23"/>
        <v>0</v>
      </c>
      <c r="AV78" s="519">
        <f t="array" ref="AV78">K78</f>
        <v>0</v>
      </c>
      <c r="AW78" s="520" t="str">
        <f t="shared" ref="AW78:AW117" si="28">L78</f>
        <v>71</v>
      </c>
      <c r="AX78" s="547">
        <f t="shared" ref="AX78:AY117" si="29">N78</f>
        <v>0</v>
      </c>
      <c r="AY78" s="548">
        <f t="shared" si="29"/>
        <v>0</v>
      </c>
    </row>
    <row r="79" spans="1:51" ht="12.75" customHeight="1">
      <c r="A79" s="490">
        <f t="shared" si="18"/>
        <v>39138</v>
      </c>
      <c r="B79" s="508"/>
      <c r="C79" s="597"/>
      <c r="D79" s="597"/>
      <c r="E79" s="598"/>
      <c r="F79" s="495"/>
      <c r="G79" s="597"/>
      <c r="H79" s="597"/>
      <c r="I79" s="575"/>
      <c r="J79" s="573"/>
      <c r="K79" s="499"/>
      <c r="L79" s="499" t="s">
        <v>8354</v>
      </c>
      <c r="M79" s="576"/>
      <c r="N79" s="576"/>
      <c r="O79" s="576"/>
      <c r="P79" s="576"/>
      <c r="Q79" s="576"/>
      <c r="R79" s="590"/>
      <c r="S79" s="577"/>
      <c r="T79" s="576"/>
      <c r="U79" s="599"/>
      <c r="V79" s="528">
        <f t="shared" si="17"/>
        <v>0</v>
      </c>
      <c r="W79" s="529"/>
      <c r="X79" s="529"/>
      <c r="Y79" s="529"/>
      <c r="Z79" s="579"/>
      <c r="AA79" s="579"/>
      <c r="AB79" s="579"/>
      <c r="AC79" s="585"/>
      <c r="AD79" s="586"/>
      <c r="AE79" s="586"/>
      <c r="AF79" s="587"/>
      <c r="AG79" s="587"/>
      <c r="AH79" s="587"/>
      <c r="AI79" s="587"/>
      <c r="AJ79" s="588"/>
      <c r="AK79" s="589"/>
      <c r="AL79" s="431"/>
      <c r="AM79" s="533">
        <f t="shared" si="24"/>
        <v>0</v>
      </c>
      <c r="AN79" s="534">
        <f t="shared" si="25"/>
        <v>39138</v>
      </c>
      <c r="AO79" s="535">
        <f t="shared" si="26"/>
        <v>0</v>
      </c>
      <c r="AP79" s="536">
        <f t="shared" si="27"/>
        <v>0</v>
      </c>
      <c r="AQ79" s="537">
        <f t="shared" si="19"/>
        <v>0</v>
      </c>
      <c r="AR79" s="537">
        <f t="shared" si="20"/>
        <v>0</v>
      </c>
      <c r="AS79" s="538">
        <f t="shared" si="21"/>
        <v>24</v>
      </c>
      <c r="AT79" s="539">
        <f t="shared" si="22"/>
        <v>0</v>
      </c>
      <c r="AU79" s="539">
        <f t="shared" si="23"/>
        <v>0</v>
      </c>
      <c r="AV79" s="519">
        <f t="array" ref="AV79">K79</f>
        <v>0</v>
      </c>
      <c r="AW79" s="520" t="str">
        <f t="shared" si="28"/>
        <v>72</v>
      </c>
      <c r="AX79" s="547">
        <f t="shared" si="29"/>
        <v>0</v>
      </c>
      <c r="AY79" s="548">
        <f t="shared" si="29"/>
        <v>0</v>
      </c>
    </row>
    <row r="80" spans="1:51" ht="12.75" customHeight="1">
      <c r="A80" s="490">
        <f t="shared" si="18"/>
        <v>39138</v>
      </c>
      <c r="B80" s="508"/>
      <c r="C80" s="597"/>
      <c r="D80" s="597"/>
      <c r="E80" s="598"/>
      <c r="F80" s="495"/>
      <c r="G80" s="597"/>
      <c r="H80" s="597"/>
      <c r="I80" s="575"/>
      <c r="J80" s="573"/>
      <c r="K80" s="499"/>
      <c r="L80" s="499" t="s">
        <v>8355</v>
      </c>
      <c r="M80" s="576"/>
      <c r="N80" s="576"/>
      <c r="O80" s="576"/>
      <c r="P80" s="576"/>
      <c r="Q80" s="576"/>
      <c r="R80" s="590"/>
      <c r="S80" s="577"/>
      <c r="T80" s="576"/>
      <c r="U80" s="596"/>
      <c r="V80" s="528">
        <f t="shared" si="17"/>
        <v>0</v>
      </c>
      <c r="W80" s="529"/>
      <c r="X80" s="529"/>
      <c r="Y80" s="529"/>
      <c r="Z80" s="579"/>
      <c r="AA80" s="579"/>
      <c r="AB80" s="579"/>
      <c r="AC80" s="585"/>
      <c r="AD80" s="600"/>
      <c r="AE80" s="601"/>
      <c r="AF80" s="598"/>
      <c r="AG80" s="592"/>
      <c r="AH80" s="598"/>
      <c r="AI80" s="598"/>
      <c r="AJ80" s="598"/>
      <c r="AK80" s="602"/>
      <c r="AL80" s="423"/>
      <c r="AM80" s="533">
        <f t="shared" si="24"/>
        <v>0</v>
      </c>
      <c r="AN80" s="534">
        <f t="shared" si="25"/>
        <v>39138</v>
      </c>
      <c r="AO80" s="535">
        <f t="shared" si="26"/>
        <v>0</v>
      </c>
      <c r="AP80" s="536">
        <f t="shared" si="27"/>
        <v>0</v>
      </c>
      <c r="AQ80" s="537">
        <f t="shared" si="19"/>
        <v>0</v>
      </c>
      <c r="AR80" s="537">
        <f t="shared" si="20"/>
        <v>0</v>
      </c>
      <c r="AS80" s="538">
        <f t="shared" si="21"/>
        <v>24</v>
      </c>
      <c r="AT80" s="539">
        <f t="shared" si="22"/>
        <v>0</v>
      </c>
      <c r="AU80" s="539">
        <f t="shared" si="23"/>
        <v>0</v>
      </c>
      <c r="AV80" s="519">
        <f t="array" ref="AV80">K80</f>
        <v>0</v>
      </c>
      <c r="AW80" s="520" t="str">
        <f t="shared" si="28"/>
        <v>73</v>
      </c>
      <c r="AX80" s="547">
        <f t="shared" si="29"/>
        <v>0</v>
      </c>
      <c r="AY80" s="548">
        <f t="shared" si="29"/>
        <v>0</v>
      </c>
    </row>
    <row r="81" spans="1:51" ht="12.75" customHeight="1">
      <c r="A81" s="490">
        <f t="shared" si="18"/>
        <v>39138</v>
      </c>
      <c r="B81" s="508"/>
      <c r="C81" s="603"/>
      <c r="D81" s="603"/>
      <c r="E81" s="588"/>
      <c r="F81" s="495"/>
      <c r="G81" s="573"/>
      <c r="H81" s="604"/>
      <c r="I81" s="575"/>
      <c r="J81" s="573"/>
      <c r="K81" s="499"/>
      <c r="L81" s="499" t="s">
        <v>8356</v>
      </c>
      <c r="M81" s="605"/>
      <c r="N81" s="605"/>
      <c r="O81" s="605"/>
      <c r="P81" s="605"/>
      <c r="Q81" s="605"/>
      <c r="R81" s="605"/>
      <c r="S81" s="605"/>
      <c r="T81" s="605"/>
      <c r="U81" s="576"/>
      <c r="V81" s="528">
        <f t="shared" si="17"/>
        <v>0</v>
      </c>
      <c r="W81" s="529"/>
      <c r="X81" s="529"/>
      <c r="Y81" s="529"/>
      <c r="Z81" s="579"/>
      <c r="AA81" s="579"/>
      <c r="AB81" s="579"/>
      <c r="AC81" s="579"/>
      <c r="AD81" s="581"/>
      <c r="AE81" s="581"/>
      <c r="AF81" s="574"/>
      <c r="AG81" s="574"/>
      <c r="AH81" s="574"/>
      <c r="AI81" s="574"/>
      <c r="AJ81" s="606"/>
      <c r="AK81" s="607"/>
      <c r="AL81" s="303"/>
      <c r="AM81" s="533">
        <f t="shared" si="24"/>
        <v>0</v>
      </c>
      <c r="AN81" s="534">
        <f t="shared" si="25"/>
        <v>39138</v>
      </c>
      <c r="AO81" s="535">
        <f t="shared" si="26"/>
        <v>0</v>
      </c>
      <c r="AP81" s="536">
        <f t="shared" si="27"/>
        <v>0</v>
      </c>
      <c r="AQ81" s="537">
        <f t="shared" si="19"/>
        <v>0</v>
      </c>
      <c r="AR81" s="537">
        <f t="shared" si="20"/>
        <v>0</v>
      </c>
      <c r="AS81" s="538">
        <f t="shared" si="21"/>
        <v>24</v>
      </c>
      <c r="AT81" s="539">
        <f t="shared" si="22"/>
        <v>0</v>
      </c>
      <c r="AU81" s="539">
        <f t="shared" si="23"/>
        <v>0</v>
      </c>
      <c r="AV81" s="519">
        <f t="array" ref="AV81">K81</f>
        <v>0</v>
      </c>
      <c r="AW81" s="520" t="str">
        <f t="shared" si="28"/>
        <v>74</v>
      </c>
      <c r="AX81" s="547">
        <f t="shared" si="29"/>
        <v>0</v>
      </c>
      <c r="AY81" s="548">
        <f t="shared" si="29"/>
        <v>0</v>
      </c>
    </row>
    <row r="82" spans="1:51" ht="12.75" customHeight="1">
      <c r="A82" s="490">
        <f t="shared" si="18"/>
        <v>39138</v>
      </c>
      <c r="B82" s="508"/>
      <c r="C82" s="597"/>
      <c r="D82" s="597"/>
      <c r="E82" s="598"/>
      <c r="F82" s="495"/>
      <c r="G82" s="597"/>
      <c r="H82" s="597"/>
      <c r="I82" s="597"/>
      <c r="J82" s="597"/>
      <c r="K82" s="499"/>
      <c r="L82" s="499" t="s">
        <v>8357</v>
      </c>
      <c r="M82" s="608"/>
      <c r="N82" s="608"/>
      <c r="O82" s="608"/>
      <c r="P82" s="608"/>
      <c r="Q82" s="608"/>
      <c r="R82" s="608"/>
      <c r="S82" s="608"/>
      <c r="T82" s="608"/>
      <c r="U82" s="608"/>
      <c r="V82" s="528">
        <f t="shared" si="17"/>
        <v>0</v>
      </c>
      <c r="W82" s="529"/>
      <c r="X82" s="529"/>
      <c r="Y82" s="529"/>
      <c r="Z82" s="585"/>
      <c r="AA82" s="585"/>
      <c r="AB82" s="585"/>
      <c r="AC82" s="585"/>
      <c r="AD82" s="601"/>
      <c r="AE82" s="601"/>
      <c r="AF82" s="598"/>
      <c r="AG82" s="598"/>
      <c r="AH82" s="598"/>
      <c r="AI82" s="598"/>
      <c r="AJ82" s="598"/>
      <c r="AK82" s="602"/>
      <c r="AL82" s="423"/>
      <c r="AM82" s="533">
        <f t="shared" si="24"/>
        <v>0</v>
      </c>
      <c r="AN82" s="534">
        <f t="shared" si="25"/>
        <v>39138</v>
      </c>
      <c r="AO82" s="535">
        <f t="shared" si="26"/>
        <v>0</v>
      </c>
      <c r="AP82" s="536">
        <f t="shared" si="27"/>
        <v>0</v>
      </c>
      <c r="AQ82" s="537">
        <f t="shared" si="19"/>
        <v>0</v>
      </c>
      <c r="AR82" s="537">
        <f t="shared" si="20"/>
        <v>0</v>
      </c>
      <c r="AS82" s="538">
        <f t="shared" si="21"/>
        <v>24</v>
      </c>
      <c r="AT82" s="539">
        <f t="shared" si="22"/>
        <v>0</v>
      </c>
      <c r="AU82" s="539">
        <f t="shared" si="23"/>
        <v>0</v>
      </c>
      <c r="AV82" s="519">
        <f t="array" ref="AV82">K82</f>
        <v>0</v>
      </c>
      <c r="AW82" s="520" t="str">
        <f t="shared" si="28"/>
        <v>75</v>
      </c>
      <c r="AX82" s="547">
        <f t="shared" si="29"/>
        <v>0</v>
      </c>
      <c r="AY82" s="548">
        <f t="shared" si="29"/>
        <v>0</v>
      </c>
    </row>
    <row r="83" spans="1:51" ht="12.75" customHeight="1">
      <c r="A83" s="490">
        <f t="shared" si="18"/>
        <v>39138</v>
      </c>
      <c r="B83" s="508"/>
      <c r="C83" s="523"/>
      <c r="D83" s="493"/>
      <c r="E83" s="549"/>
      <c r="F83" s="495"/>
      <c r="G83" s="495"/>
      <c r="H83" s="550"/>
      <c r="I83" s="551"/>
      <c r="J83" s="498"/>
      <c r="K83" s="499"/>
      <c r="L83" s="499" t="s">
        <v>8358</v>
      </c>
      <c r="M83" s="502"/>
      <c r="N83" s="502"/>
      <c r="O83" s="502"/>
      <c r="P83" s="502"/>
      <c r="Q83" s="502"/>
      <c r="R83" s="502"/>
      <c r="S83" s="502"/>
      <c r="T83" s="502"/>
      <c r="U83" s="502"/>
      <c r="V83" s="528">
        <f t="shared" si="17"/>
        <v>0</v>
      </c>
      <c r="W83" s="529"/>
      <c r="X83" s="529"/>
      <c r="Y83" s="609"/>
      <c r="Z83" s="506"/>
      <c r="AA83" s="507"/>
      <c r="AB83" s="507"/>
      <c r="AC83" s="507"/>
      <c r="AD83" s="506"/>
      <c r="AE83" s="506"/>
      <c r="AF83" s="508"/>
      <c r="AG83" s="508"/>
      <c r="AH83" s="508"/>
      <c r="AI83" s="508"/>
      <c r="AJ83" s="508"/>
      <c r="AK83" s="532"/>
      <c r="AL83" s="511"/>
      <c r="AM83" s="533">
        <f t="shared" si="24"/>
        <v>0</v>
      </c>
      <c r="AN83" s="534">
        <f t="shared" si="25"/>
        <v>39138</v>
      </c>
      <c r="AO83" s="535">
        <f t="shared" si="26"/>
        <v>0</v>
      </c>
      <c r="AP83" s="536">
        <f t="shared" si="27"/>
        <v>0</v>
      </c>
      <c r="AQ83" s="537">
        <f t="shared" si="19"/>
        <v>0</v>
      </c>
      <c r="AR83" s="537">
        <f t="shared" si="20"/>
        <v>0</v>
      </c>
      <c r="AS83" s="538">
        <f t="shared" si="21"/>
        <v>24</v>
      </c>
      <c r="AT83" s="539">
        <f t="shared" si="22"/>
        <v>0</v>
      </c>
      <c r="AU83" s="539">
        <f t="shared" si="23"/>
        <v>0</v>
      </c>
      <c r="AV83" s="519">
        <f t="array" ref="AV83">K83</f>
        <v>0</v>
      </c>
      <c r="AW83" s="520" t="str">
        <f t="shared" si="28"/>
        <v>76</v>
      </c>
      <c r="AX83" s="547">
        <f t="shared" si="29"/>
        <v>0</v>
      </c>
      <c r="AY83" s="548">
        <f t="shared" si="29"/>
        <v>0</v>
      </c>
    </row>
    <row r="84" spans="1:51" ht="12.75" customHeight="1">
      <c r="A84" s="490">
        <f t="shared" si="18"/>
        <v>39138</v>
      </c>
      <c r="B84" s="546"/>
      <c r="C84" s="523"/>
      <c r="D84" s="493"/>
      <c r="E84" s="524"/>
      <c r="F84" s="495"/>
      <c r="G84" s="495"/>
      <c r="H84" s="525"/>
      <c r="I84" s="526"/>
      <c r="J84" s="498"/>
      <c r="K84" s="499"/>
      <c r="L84" s="499" t="s">
        <v>8359</v>
      </c>
      <c r="M84" s="502"/>
      <c r="N84" s="527"/>
      <c r="O84" s="527"/>
      <c r="P84" s="527"/>
      <c r="Q84" s="502"/>
      <c r="R84" s="502"/>
      <c r="S84" s="502"/>
      <c r="T84" s="502"/>
      <c r="U84" s="502"/>
      <c r="V84" s="528">
        <f t="shared" ref="V84:V126" si="30">U84-T84</f>
        <v>0</v>
      </c>
      <c r="W84" s="529"/>
      <c r="X84" s="529"/>
      <c r="Y84" s="529"/>
      <c r="Z84" s="506"/>
      <c r="AA84" s="507"/>
      <c r="AB84" s="507"/>
      <c r="AC84" s="507"/>
      <c r="AD84" s="506"/>
      <c r="AE84" s="506"/>
      <c r="AF84" s="508"/>
      <c r="AG84" s="508"/>
      <c r="AH84" s="508"/>
      <c r="AI84" s="531"/>
      <c r="AJ84" s="531"/>
      <c r="AK84" s="532"/>
      <c r="AL84" s="511"/>
      <c r="AM84" s="533">
        <f t="shared" si="24"/>
        <v>0</v>
      </c>
      <c r="AN84" s="534">
        <f t="shared" si="25"/>
        <v>39138</v>
      </c>
      <c r="AO84" s="535">
        <f t="shared" si="26"/>
        <v>0</v>
      </c>
      <c r="AP84" s="536">
        <f t="shared" si="27"/>
        <v>0</v>
      </c>
      <c r="AQ84" s="537">
        <f t="shared" si="19"/>
        <v>0</v>
      </c>
      <c r="AR84" s="537">
        <f t="shared" si="20"/>
        <v>0</v>
      </c>
      <c r="AS84" s="538">
        <f t="shared" si="21"/>
        <v>24</v>
      </c>
      <c r="AT84" s="539">
        <f t="shared" si="22"/>
        <v>0</v>
      </c>
      <c r="AU84" s="539">
        <f t="shared" si="23"/>
        <v>0</v>
      </c>
      <c r="AV84" s="519">
        <f t="array" ref="AV84">K84</f>
        <v>0</v>
      </c>
      <c r="AW84" s="520" t="str">
        <f t="shared" si="28"/>
        <v>77</v>
      </c>
      <c r="AX84" s="547">
        <f t="shared" si="29"/>
        <v>0</v>
      </c>
      <c r="AY84" s="548">
        <f t="shared" si="29"/>
        <v>0</v>
      </c>
    </row>
    <row r="85" spans="1:51" ht="12.75" customHeight="1">
      <c r="A85" s="490">
        <f t="shared" si="18"/>
        <v>39138</v>
      </c>
      <c r="B85" s="546"/>
      <c r="C85" s="523"/>
      <c r="D85" s="493"/>
      <c r="E85" s="524"/>
      <c r="F85" s="495"/>
      <c r="G85" s="495"/>
      <c r="H85" s="525"/>
      <c r="I85" s="526"/>
      <c r="J85" s="498"/>
      <c r="K85" s="499"/>
      <c r="L85" s="499" t="s">
        <v>8360</v>
      </c>
      <c r="M85" s="502"/>
      <c r="N85" s="527"/>
      <c r="O85" s="527"/>
      <c r="P85" s="527"/>
      <c r="Q85" s="502"/>
      <c r="R85" s="502"/>
      <c r="S85" s="502"/>
      <c r="T85" s="502"/>
      <c r="U85" s="502"/>
      <c r="V85" s="528">
        <f t="shared" si="30"/>
        <v>0</v>
      </c>
      <c r="W85" s="529"/>
      <c r="X85" s="529"/>
      <c r="Y85" s="529"/>
      <c r="Z85" s="506"/>
      <c r="AA85" s="507"/>
      <c r="AB85" s="507"/>
      <c r="AC85" s="507"/>
      <c r="AD85" s="506"/>
      <c r="AE85" s="506"/>
      <c r="AF85" s="508"/>
      <c r="AG85" s="508"/>
      <c r="AH85" s="508"/>
      <c r="AI85" s="531"/>
      <c r="AJ85" s="531"/>
      <c r="AK85" s="532"/>
      <c r="AL85" s="511"/>
      <c r="AM85" s="533">
        <f t="shared" si="24"/>
        <v>0</v>
      </c>
      <c r="AN85" s="534">
        <f t="shared" si="25"/>
        <v>39138</v>
      </c>
      <c r="AO85" s="535">
        <f t="shared" si="26"/>
        <v>0</v>
      </c>
      <c r="AP85" s="536">
        <f t="shared" si="27"/>
        <v>0</v>
      </c>
      <c r="AQ85" s="537">
        <f t="shared" si="19"/>
        <v>0</v>
      </c>
      <c r="AR85" s="537">
        <f t="shared" si="20"/>
        <v>0</v>
      </c>
      <c r="AS85" s="538">
        <f t="shared" si="21"/>
        <v>24</v>
      </c>
      <c r="AT85" s="539">
        <f t="shared" si="22"/>
        <v>0</v>
      </c>
      <c r="AU85" s="539">
        <f t="shared" si="23"/>
        <v>0</v>
      </c>
      <c r="AV85" s="519">
        <f t="array" ref="AV85">K85</f>
        <v>0</v>
      </c>
      <c r="AW85" s="520" t="str">
        <f t="shared" si="28"/>
        <v>78</v>
      </c>
      <c r="AX85" s="547">
        <f t="shared" si="29"/>
        <v>0</v>
      </c>
      <c r="AY85" s="548">
        <f t="shared" si="29"/>
        <v>0</v>
      </c>
    </row>
    <row r="86" spans="1:51" ht="12.75" customHeight="1">
      <c r="A86" s="490">
        <f t="shared" si="18"/>
        <v>39138</v>
      </c>
      <c r="B86" s="546"/>
      <c r="C86" s="523"/>
      <c r="D86" s="493"/>
      <c r="E86" s="524"/>
      <c r="F86" s="495"/>
      <c r="G86" s="495"/>
      <c r="H86" s="525"/>
      <c r="I86" s="526"/>
      <c r="J86" s="498"/>
      <c r="K86" s="499"/>
      <c r="L86" s="499" t="s">
        <v>8361</v>
      </c>
      <c r="M86" s="502"/>
      <c r="N86" s="527"/>
      <c r="O86" s="527"/>
      <c r="P86" s="527"/>
      <c r="Q86" s="502"/>
      <c r="R86" s="502"/>
      <c r="S86" s="502"/>
      <c r="T86" s="502"/>
      <c r="U86" s="502"/>
      <c r="V86" s="528">
        <f t="shared" si="30"/>
        <v>0</v>
      </c>
      <c r="W86" s="529"/>
      <c r="X86" s="529"/>
      <c r="Y86" s="529"/>
      <c r="Z86" s="506"/>
      <c r="AA86" s="507"/>
      <c r="AB86" s="507"/>
      <c r="AC86" s="507"/>
      <c r="AD86" s="506"/>
      <c r="AE86" s="506"/>
      <c r="AF86" s="508"/>
      <c r="AG86" s="508"/>
      <c r="AH86" s="508"/>
      <c r="AI86" s="531"/>
      <c r="AJ86" s="531"/>
      <c r="AK86" s="532"/>
      <c r="AL86" s="511"/>
      <c r="AM86" s="533">
        <f t="shared" si="24"/>
        <v>0</v>
      </c>
      <c r="AN86" s="534">
        <f t="shared" si="25"/>
        <v>39138</v>
      </c>
      <c r="AO86" s="535">
        <f t="shared" si="26"/>
        <v>0</v>
      </c>
      <c r="AP86" s="536">
        <f t="shared" si="27"/>
        <v>0</v>
      </c>
      <c r="AQ86" s="537">
        <f t="shared" si="19"/>
        <v>0</v>
      </c>
      <c r="AR86" s="537">
        <f t="shared" si="20"/>
        <v>0</v>
      </c>
      <c r="AS86" s="538">
        <f t="shared" si="21"/>
        <v>24</v>
      </c>
      <c r="AT86" s="539">
        <f t="shared" si="22"/>
        <v>0</v>
      </c>
      <c r="AU86" s="539">
        <f t="shared" si="23"/>
        <v>0</v>
      </c>
      <c r="AV86" s="519">
        <f t="array" ref="AV86">K86</f>
        <v>0</v>
      </c>
      <c r="AW86" s="520" t="str">
        <f t="shared" si="28"/>
        <v>79</v>
      </c>
      <c r="AX86" s="547">
        <f t="shared" si="29"/>
        <v>0</v>
      </c>
      <c r="AY86" s="548">
        <f t="shared" si="29"/>
        <v>0</v>
      </c>
    </row>
    <row r="87" spans="1:51" ht="12.75" customHeight="1">
      <c r="A87" s="490">
        <f t="shared" si="18"/>
        <v>39138</v>
      </c>
      <c r="B87" s="546"/>
      <c r="C87" s="523"/>
      <c r="D87" s="493"/>
      <c r="E87" s="524"/>
      <c r="F87" s="495"/>
      <c r="G87" s="495"/>
      <c r="H87" s="525"/>
      <c r="I87" s="526"/>
      <c r="J87" s="498"/>
      <c r="K87" s="499"/>
      <c r="L87" s="499" t="s">
        <v>8308</v>
      </c>
      <c r="M87" s="502"/>
      <c r="N87" s="527"/>
      <c r="O87" s="527"/>
      <c r="P87" s="527"/>
      <c r="Q87" s="502"/>
      <c r="R87" s="502"/>
      <c r="S87" s="502"/>
      <c r="T87" s="502"/>
      <c r="U87" s="502"/>
      <c r="V87" s="528">
        <f t="shared" si="30"/>
        <v>0</v>
      </c>
      <c r="W87" s="529"/>
      <c r="X87" s="529"/>
      <c r="Y87" s="529"/>
      <c r="Z87" s="506"/>
      <c r="AA87" s="507"/>
      <c r="AB87" s="507"/>
      <c r="AC87" s="507"/>
      <c r="AD87" s="506"/>
      <c r="AE87" s="506"/>
      <c r="AF87" s="508"/>
      <c r="AG87" s="508"/>
      <c r="AH87" s="508"/>
      <c r="AI87" s="531"/>
      <c r="AJ87" s="531"/>
      <c r="AK87" s="532"/>
      <c r="AL87" s="511"/>
      <c r="AM87" s="533">
        <f t="shared" si="24"/>
        <v>0</v>
      </c>
      <c r="AN87" s="534">
        <f t="shared" si="25"/>
        <v>39138</v>
      </c>
      <c r="AO87" s="535">
        <f t="shared" si="26"/>
        <v>0</v>
      </c>
      <c r="AP87" s="536">
        <f t="shared" si="27"/>
        <v>0</v>
      </c>
      <c r="AQ87" s="537">
        <f t="shared" si="19"/>
        <v>0</v>
      </c>
      <c r="AR87" s="537">
        <f t="shared" si="20"/>
        <v>0</v>
      </c>
      <c r="AS87" s="538">
        <f t="shared" si="21"/>
        <v>24</v>
      </c>
      <c r="AT87" s="539">
        <f t="shared" si="22"/>
        <v>0</v>
      </c>
      <c r="AU87" s="539">
        <f t="shared" si="23"/>
        <v>0</v>
      </c>
      <c r="AV87" s="519">
        <f t="array" ref="AV87">K87</f>
        <v>0</v>
      </c>
      <c r="AW87" s="520" t="str">
        <f t="shared" si="28"/>
        <v>80</v>
      </c>
      <c r="AX87" s="547">
        <f t="shared" si="29"/>
        <v>0</v>
      </c>
      <c r="AY87" s="548">
        <f t="shared" si="29"/>
        <v>0</v>
      </c>
    </row>
    <row r="88" spans="1:51" ht="12.75" customHeight="1">
      <c r="A88" s="490">
        <f t="shared" si="18"/>
        <v>39138</v>
      </c>
      <c r="B88" s="546"/>
      <c r="C88" s="523"/>
      <c r="D88" s="493"/>
      <c r="E88" s="524"/>
      <c r="F88" s="495"/>
      <c r="G88" s="495"/>
      <c r="H88" s="525"/>
      <c r="I88" s="526"/>
      <c r="J88" s="498"/>
      <c r="K88" s="499"/>
      <c r="L88" s="499" t="s">
        <v>8362</v>
      </c>
      <c r="M88" s="502"/>
      <c r="N88" s="527"/>
      <c r="O88" s="527"/>
      <c r="P88" s="527"/>
      <c r="Q88" s="502"/>
      <c r="R88" s="502"/>
      <c r="S88" s="502"/>
      <c r="T88" s="502"/>
      <c r="U88" s="502"/>
      <c r="V88" s="528">
        <f t="shared" si="30"/>
        <v>0</v>
      </c>
      <c r="W88" s="529"/>
      <c r="X88" s="529"/>
      <c r="Y88" s="529"/>
      <c r="Z88" s="506"/>
      <c r="AA88" s="507"/>
      <c r="AB88" s="507"/>
      <c r="AC88" s="507"/>
      <c r="AD88" s="506"/>
      <c r="AE88" s="506"/>
      <c r="AF88" s="508"/>
      <c r="AG88" s="508"/>
      <c r="AH88" s="508"/>
      <c r="AI88" s="531"/>
      <c r="AJ88" s="531"/>
      <c r="AK88" s="532"/>
      <c r="AL88" s="511"/>
      <c r="AM88" s="533">
        <f t="shared" si="24"/>
        <v>0</v>
      </c>
      <c r="AN88" s="534">
        <f t="shared" si="25"/>
        <v>39138</v>
      </c>
      <c r="AO88" s="535">
        <f t="shared" si="26"/>
        <v>0</v>
      </c>
      <c r="AP88" s="536">
        <f t="shared" si="27"/>
        <v>0</v>
      </c>
      <c r="AQ88" s="537">
        <f t="shared" si="19"/>
        <v>0</v>
      </c>
      <c r="AR88" s="537">
        <f t="shared" si="20"/>
        <v>0</v>
      </c>
      <c r="AS88" s="538">
        <f t="shared" si="21"/>
        <v>24</v>
      </c>
      <c r="AT88" s="539">
        <f t="shared" si="22"/>
        <v>0</v>
      </c>
      <c r="AU88" s="539">
        <f t="shared" si="23"/>
        <v>0</v>
      </c>
      <c r="AV88" s="519">
        <f t="array" ref="AV88">K88</f>
        <v>0</v>
      </c>
      <c r="AW88" s="520" t="str">
        <f t="shared" si="28"/>
        <v>81</v>
      </c>
      <c r="AX88" s="547">
        <f t="shared" si="29"/>
        <v>0</v>
      </c>
      <c r="AY88" s="548">
        <f t="shared" si="29"/>
        <v>0</v>
      </c>
    </row>
    <row r="89" spans="1:51" ht="12.75" customHeight="1">
      <c r="A89" s="490">
        <f t="shared" si="18"/>
        <v>39138</v>
      </c>
      <c r="B89" s="546"/>
      <c r="C89" s="523"/>
      <c r="D89" s="493"/>
      <c r="E89" s="524"/>
      <c r="F89" s="495"/>
      <c r="G89" s="495"/>
      <c r="H89" s="525"/>
      <c r="I89" s="526"/>
      <c r="J89" s="498"/>
      <c r="K89" s="499"/>
      <c r="L89" s="499" t="s">
        <v>8363</v>
      </c>
      <c r="M89" s="502"/>
      <c r="N89" s="527"/>
      <c r="O89" s="527"/>
      <c r="P89" s="527"/>
      <c r="Q89" s="502"/>
      <c r="R89" s="502"/>
      <c r="S89" s="502"/>
      <c r="T89" s="502"/>
      <c r="U89" s="502"/>
      <c r="V89" s="528">
        <f t="shared" si="30"/>
        <v>0</v>
      </c>
      <c r="W89" s="529"/>
      <c r="X89" s="529"/>
      <c r="Y89" s="529"/>
      <c r="Z89" s="506"/>
      <c r="AA89" s="507"/>
      <c r="AB89" s="507"/>
      <c r="AC89" s="507"/>
      <c r="AD89" s="506"/>
      <c r="AE89" s="506"/>
      <c r="AF89" s="508"/>
      <c r="AG89" s="508"/>
      <c r="AH89" s="508"/>
      <c r="AI89" s="531"/>
      <c r="AJ89" s="531"/>
      <c r="AK89" s="532"/>
      <c r="AL89" s="511"/>
      <c r="AM89" s="533">
        <f t="shared" si="24"/>
        <v>0</v>
      </c>
      <c r="AN89" s="534">
        <f t="shared" si="25"/>
        <v>39138</v>
      </c>
      <c r="AO89" s="535">
        <f t="shared" si="26"/>
        <v>0</v>
      </c>
      <c r="AP89" s="536">
        <f t="shared" si="27"/>
        <v>0</v>
      </c>
      <c r="AQ89" s="537">
        <f t="shared" si="19"/>
        <v>0</v>
      </c>
      <c r="AR89" s="537">
        <f t="shared" si="20"/>
        <v>0</v>
      </c>
      <c r="AS89" s="538">
        <f t="shared" si="21"/>
        <v>24</v>
      </c>
      <c r="AT89" s="539">
        <f t="shared" si="22"/>
        <v>0</v>
      </c>
      <c r="AU89" s="539">
        <f t="shared" si="23"/>
        <v>0</v>
      </c>
      <c r="AV89" s="519">
        <f t="array" ref="AV89">K89</f>
        <v>0</v>
      </c>
      <c r="AW89" s="520" t="str">
        <f t="shared" si="28"/>
        <v>82</v>
      </c>
      <c r="AX89" s="547">
        <f t="shared" si="29"/>
        <v>0</v>
      </c>
      <c r="AY89" s="548">
        <f t="shared" si="29"/>
        <v>0</v>
      </c>
    </row>
    <row r="90" spans="1:51" ht="12.75" customHeight="1">
      <c r="A90" s="490">
        <f t="shared" si="18"/>
        <v>39138</v>
      </c>
      <c r="B90" s="546"/>
      <c r="C90" s="523"/>
      <c r="D90" s="493"/>
      <c r="E90" s="524"/>
      <c r="F90" s="495"/>
      <c r="G90" s="495"/>
      <c r="H90" s="525"/>
      <c r="I90" s="526"/>
      <c r="J90" s="498"/>
      <c r="K90" s="499"/>
      <c r="L90" s="499" t="s">
        <v>8364</v>
      </c>
      <c r="M90" s="502"/>
      <c r="N90" s="527"/>
      <c r="O90" s="527"/>
      <c r="P90" s="527"/>
      <c r="Q90" s="502"/>
      <c r="R90" s="502"/>
      <c r="S90" s="502"/>
      <c r="T90" s="502"/>
      <c r="U90" s="502"/>
      <c r="V90" s="528">
        <f t="shared" si="30"/>
        <v>0</v>
      </c>
      <c r="W90" s="529"/>
      <c r="X90" s="529"/>
      <c r="Y90" s="529"/>
      <c r="Z90" s="506"/>
      <c r="AA90" s="507"/>
      <c r="AB90" s="507"/>
      <c r="AC90" s="507"/>
      <c r="AD90" s="506"/>
      <c r="AE90" s="506"/>
      <c r="AF90" s="508"/>
      <c r="AG90" s="508"/>
      <c r="AH90" s="508"/>
      <c r="AI90" s="531"/>
      <c r="AJ90" s="531"/>
      <c r="AK90" s="532"/>
      <c r="AL90" s="511"/>
      <c r="AM90" s="533">
        <f t="shared" si="24"/>
        <v>0</v>
      </c>
      <c r="AN90" s="534">
        <f t="shared" si="25"/>
        <v>39138</v>
      </c>
      <c r="AO90" s="535">
        <f t="shared" si="26"/>
        <v>0</v>
      </c>
      <c r="AP90" s="536">
        <f t="shared" si="27"/>
        <v>0</v>
      </c>
      <c r="AQ90" s="537">
        <f t="shared" si="19"/>
        <v>0</v>
      </c>
      <c r="AR90" s="537">
        <f t="shared" si="20"/>
        <v>0</v>
      </c>
      <c r="AS90" s="538">
        <f t="shared" si="21"/>
        <v>24</v>
      </c>
      <c r="AT90" s="539">
        <f t="shared" si="22"/>
        <v>0</v>
      </c>
      <c r="AU90" s="539">
        <f t="shared" si="23"/>
        <v>0</v>
      </c>
      <c r="AV90" s="519">
        <f t="array" ref="AV90">K90</f>
        <v>0</v>
      </c>
      <c r="AW90" s="520" t="str">
        <f t="shared" si="28"/>
        <v>83</v>
      </c>
      <c r="AX90" s="547">
        <f t="shared" si="29"/>
        <v>0</v>
      </c>
      <c r="AY90" s="548">
        <f t="shared" si="29"/>
        <v>0</v>
      </c>
    </row>
    <row r="91" spans="1:51" ht="12.75" customHeight="1">
      <c r="A91" s="490">
        <f t="shared" si="18"/>
        <v>39138</v>
      </c>
      <c r="B91" s="546"/>
      <c r="C91" s="523"/>
      <c r="D91" s="493"/>
      <c r="E91" s="524"/>
      <c r="F91" s="495"/>
      <c r="G91" s="495"/>
      <c r="H91" s="525"/>
      <c r="I91" s="526"/>
      <c r="J91" s="498"/>
      <c r="K91" s="499"/>
      <c r="L91" s="499" t="s">
        <v>8365</v>
      </c>
      <c r="M91" s="502"/>
      <c r="N91" s="527"/>
      <c r="O91" s="527"/>
      <c r="P91" s="527"/>
      <c r="Q91" s="502"/>
      <c r="R91" s="502"/>
      <c r="S91" s="502"/>
      <c r="T91" s="502"/>
      <c r="U91" s="502"/>
      <c r="V91" s="528">
        <f t="shared" si="30"/>
        <v>0</v>
      </c>
      <c r="W91" s="529"/>
      <c r="X91" s="529"/>
      <c r="Y91" s="529"/>
      <c r="Z91" s="506"/>
      <c r="AA91" s="507"/>
      <c r="AB91" s="507"/>
      <c r="AC91" s="507"/>
      <c r="AD91" s="506"/>
      <c r="AE91" s="506"/>
      <c r="AF91" s="508"/>
      <c r="AG91" s="508"/>
      <c r="AH91" s="508"/>
      <c r="AI91" s="531"/>
      <c r="AJ91" s="531"/>
      <c r="AK91" s="532"/>
      <c r="AL91" s="511"/>
      <c r="AM91" s="533">
        <f t="shared" si="24"/>
        <v>0</v>
      </c>
      <c r="AN91" s="534">
        <f t="shared" si="25"/>
        <v>39138</v>
      </c>
      <c r="AO91" s="535">
        <f t="shared" si="26"/>
        <v>0</v>
      </c>
      <c r="AP91" s="536">
        <f t="shared" si="27"/>
        <v>0</v>
      </c>
      <c r="AQ91" s="537">
        <f t="shared" si="19"/>
        <v>0</v>
      </c>
      <c r="AR91" s="537">
        <f t="shared" si="20"/>
        <v>0</v>
      </c>
      <c r="AS91" s="538">
        <f t="shared" si="21"/>
        <v>24</v>
      </c>
      <c r="AT91" s="539">
        <f t="shared" si="22"/>
        <v>0</v>
      </c>
      <c r="AU91" s="539">
        <f t="shared" si="23"/>
        <v>0</v>
      </c>
      <c r="AV91" s="519">
        <f t="array" ref="AV91">K91</f>
        <v>0</v>
      </c>
      <c r="AW91" s="520" t="str">
        <f t="shared" si="28"/>
        <v>84</v>
      </c>
      <c r="AX91" s="547">
        <f t="shared" si="29"/>
        <v>0</v>
      </c>
      <c r="AY91" s="548">
        <f t="shared" si="29"/>
        <v>0</v>
      </c>
    </row>
    <row r="92" spans="1:51" ht="12.75" customHeight="1">
      <c r="A92" s="490">
        <f t="shared" si="18"/>
        <v>39138</v>
      </c>
      <c r="B92" s="546"/>
      <c r="C92" s="523"/>
      <c r="D92" s="493"/>
      <c r="E92" s="524"/>
      <c r="F92" s="495"/>
      <c r="G92" s="495"/>
      <c r="H92" s="525"/>
      <c r="I92" s="526"/>
      <c r="J92" s="498"/>
      <c r="K92" s="499"/>
      <c r="L92" s="499" t="s">
        <v>8366</v>
      </c>
      <c r="M92" s="502"/>
      <c r="N92" s="527"/>
      <c r="O92" s="527"/>
      <c r="P92" s="527"/>
      <c r="Q92" s="502"/>
      <c r="R92" s="502"/>
      <c r="S92" s="502"/>
      <c r="T92" s="502"/>
      <c r="U92" s="502"/>
      <c r="V92" s="528">
        <f t="shared" si="30"/>
        <v>0</v>
      </c>
      <c r="W92" s="529"/>
      <c r="X92" s="529"/>
      <c r="Y92" s="529"/>
      <c r="Z92" s="506"/>
      <c r="AA92" s="507"/>
      <c r="AB92" s="507"/>
      <c r="AC92" s="507"/>
      <c r="AD92" s="506"/>
      <c r="AE92" s="506"/>
      <c r="AF92" s="508"/>
      <c r="AG92" s="508"/>
      <c r="AH92" s="508"/>
      <c r="AI92" s="531"/>
      <c r="AJ92" s="531"/>
      <c r="AK92" s="532"/>
      <c r="AL92" s="511"/>
      <c r="AM92" s="533">
        <f t="shared" si="24"/>
        <v>0</v>
      </c>
      <c r="AN92" s="534">
        <f t="shared" si="25"/>
        <v>39138</v>
      </c>
      <c r="AO92" s="535">
        <f t="shared" si="26"/>
        <v>0</v>
      </c>
      <c r="AP92" s="536">
        <f t="shared" si="27"/>
        <v>0</v>
      </c>
      <c r="AQ92" s="537">
        <f t="shared" si="19"/>
        <v>0</v>
      </c>
      <c r="AR92" s="537">
        <f t="shared" si="20"/>
        <v>0</v>
      </c>
      <c r="AS92" s="538">
        <f t="shared" si="21"/>
        <v>24</v>
      </c>
      <c r="AT92" s="539">
        <f t="shared" si="22"/>
        <v>0</v>
      </c>
      <c r="AU92" s="539">
        <f t="shared" si="23"/>
        <v>0</v>
      </c>
      <c r="AV92" s="519">
        <f t="array" ref="AV92">K92</f>
        <v>0</v>
      </c>
      <c r="AW92" s="520" t="str">
        <f t="shared" si="28"/>
        <v>85</v>
      </c>
      <c r="AX92" s="547">
        <f t="shared" si="29"/>
        <v>0</v>
      </c>
      <c r="AY92" s="548">
        <f t="shared" si="29"/>
        <v>0</v>
      </c>
    </row>
    <row r="93" spans="1:51" ht="12.75" customHeight="1">
      <c r="A93" s="490">
        <f t="shared" si="18"/>
        <v>39138</v>
      </c>
      <c r="B93" s="546"/>
      <c r="C93" s="523"/>
      <c r="D93" s="493"/>
      <c r="E93" s="524"/>
      <c r="F93" s="495"/>
      <c r="G93" s="495"/>
      <c r="H93" s="525"/>
      <c r="I93" s="526"/>
      <c r="J93" s="498"/>
      <c r="K93" s="499"/>
      <c r="L93" s="499" t="s">
        <v>8367</v>
      </c>
      <c r="M93" s="502"/>
      <c r="N93" s="527"/>
      <c r="O93" s="527"/>
      <c r="P93" s="527"/>
      <c r="Q93" s="502"/>
      <c r="R93" s="502"/>
      <c r="S93" s="502"/>
      <c r="T93" s="502"/>
      <c r="U93" s="502"/>
      <c r="V93" s="528">
        <f t="shared" si="30"/>
        <v>0</v>
      </c>
      <c r="W93" s="529"/>
      <c r="X93" s="529"/>
      <c r="Y93" s="529"/>
      <c r="Z93" s="506"/>
      <c r="AA93" s="507"/>
      <c r="AB93" s="507"/>
      <c r="AC93" s="507"/>
      <c r="AD93" s="506"/>
      <c r="AE93" s="506"/>
      <c r="AF93" s="508"/>
      <c r="AG93" s="508"/>
      <c r="AH93" s="508"/>
      <c r="AI93" s="531"/>
      <c r="AJ93" s="531"/>
      <c r="AK93" s="532"/>
      <c r="AL93" s="511"/>
      <c r="AM93" s="533">
        <f t="shared" si="24"/>
        <v>0</v>
      </c>
      <c r="AN93" s="534">
        <f t="shared" si="25"/>
        <v>39138</v>
      </c>
      <c r="AO93" s="535">
        <f t="shared" si="26"/>
        <v>0</v>
      </c>
      <c r="AP93" s="536">
        <f t="shared" si="27"/>
        <v>0</v>
      </c>
      <c r="AQ93" s="537">
        <f t="shared" si="19"/>
        <v>0</v>
      </c>
      <c r="AR93" s="537">
        <f t="shared" si="20"/>
        <v>0</v>
      </c>
      <c r="AS93" s="538">
        <f t="shared" si="21"/>
        <v>24</v>
      </c>
      <c r="AT93" s="539">
        <f t="shared" si="22"/>
        <v>0</v>
      </c>
      <c r="AU93" s="539">
        <f t="shared" si="23"/>
        <v>0</v>
      </c>
      <c r="AV93" s="519">
        <f t="array" ref="AV93">K93</f>
        <v>0</v>
      </c>
      <c r="AW93" s="520" t="str">
        <f t="shared" si="28"/>
        <v>86</v>
      </c>
      <c r="AX93" s="547">
        <f t="shared" si="29"/>
        <v>0</v>
      </c>
      <c r="AY93" s="548">
        <f t="shared" si="29"/>
        <v>0</v>
      </c>
    </row>
    <row r="94" spans="1:51" ht="12.75" customHeight="1">
      <c r="A94" s="490">
        <f>A93</f>
        <v>39138</v>
      </c>
      <c r="B94" s="546"/>
      <c r="C94" s="523"/>
      <c r="D94" s="493"/>
      <c r="E94" s="524"/>
      <c r="F94" s="495"/>
      <c r="G94" s="495"/>
      <c r="H94" s="525"/>
      <c r="I94" s="526"/>
      <c r="J94" s="498"/>
      <c r="K94" s="499"/>
      <c r="L94" s="499" t="s">
        <v>8368</v>
      </c>
      <c r="M94" s="502"/>
      <c r="N94" s="527"/>
      <c r="O94" s="527"/>
      <c r="P94" s="527"/>
      <c r="Q94" s="502"/>
      <c r="R94" s="502"/>
      <c r="S94" s="502"/>
      <c r="T94" s="502"/>
      <c r="U94" s="502"/>
      <c r="V94" s="528">
        <f t="shared" si="30"/>
        <v>0</v>
      </c>
      <c r="W94" s="529"/>
      <c r="X94" s="529"/>
      <c r="Y94" s="529"/>
      <c r="Z94" s="506"/>
      <c r="AA94" s="507"/>
      <c r="AB94" s="507"/>
      <c r="AC94" s="507"/>
      <c r="AD94" s="506"/>
      <c r="AE94" s="506"/>
      <c r="AF94" s="508"/>
      <c r="AG94" s="508"/>
      <c r="AH94" s="508"/>
      <c r="AI94" s="531"/>
      <c r="AJ94" s="531"/>
      <c r="AK94" s="532"/>
      <c r="AL94" s="511"/>
      <c r="AM94" s="533">
        <f t="shared" si="24"/>
        <v>0</v>
      </c>
      <c r="AN94" s="534">
        <f t="shared" si="25"/>
        <v>39138</v>
      </c>
      <c r="AO94" s="535">
        <f t="shared" si="26"/>
        <v>0</v>
      </c>
      <c r="AP94" s="536">
        <f t="shared" si="27"/>
        <v>0</v>
      </c>
      <c r="AQ94" s="537">
        <f t="shared" si="19"/>
        <v>0</v>
      </c>
      <c r="AR94" s="537">
        <f t="shared" si="20"/>
        <v>0</v>
      </c>
      <c r="AS94" s="538">
        <f t="shared" si="21"/>
        <v>24</v>
      </c>
      <c r="AT94" s="539">
        <f t="shared" si="22"/>
        <v>0</v>
      </c>
      <c r="AU94" s="539">
        <f t="shared" si="23"/>
        <v>0</v>
      </c>
      <c r="AV94" s="519">
        <f t="array" ref="AV94">K94</f>
        <v>0</v>
      </c>
      <c r="AW94" s="520" t="str">
        <f t="shared" si="28"/>
        <v>87</v>
      </c>
      <c r="AX94" s="547">
        <f t="shared" si="29"/>
        <v>0</v>
      </c>
      <c r="AY94" s="548">
        <f t="shared" si="29"/>
        <v>0</v>
      </c>
    </row>
    <row r="95" spans="1:51" ht="12.75" customHeight="1">
      <c r="A95" s="490">
        <f>A94</f>
        <v>39138</v>
      </c>
      <c r="B95" s="546"/>
      <c r="C95" s="523"/>
      <c r="D95" s="493"/>
      <c r="E95" s="524"/>
      <c r="F95" s="495"/>
      <c r="G95" s="495"/>
      <c r="H95" s="525"/>
      <c r="I95" s="526"/>
      <c r="J95" s="498"/>
      <c r="K95" s="499"/>
      <c r="L95" s="499" t="s">
        <v>8369</v>
      </c>
      <c r="M95" s="502"/>
      <c r="N95" s="527"/>
      <c r="O95" s="527"/>
      <c r="P95" s="527"/>
      <c r="Q95" s="502"/>
      <c r="R95" s="502"/>
      <c r="S95" s="502"/>
      <c r="T95" s="502"/>
      <c r="U95" s="502"/>
      <c r="V95" s="528">
        <f t="shared" si="30"/>
        <v>0</v>
      </c>
      <c r="W95" s="529"/>
      <c r="X95" s="529"/>
      <c r="Y95" s="529"/>
      <c r="Z95" s="506"/>
      <c r="AA95" s="507"/>
      <c r="AB95" s="507"/>
      <c r="AC95" s="507"/>
      <c r="AD95" s="506"/>
      <c r="AE95" s="506"/>
      <c r="AF95" s="508"/>
      <c r="AG95" s="508"/>
      <c r="AH95" s="508"/>
      <c r="AI95" s="531"/>
      <c r="AJ95" s="531"/>
      <c r="AK95" s="532"/>
      <c r="AL95" s="511"/>
      <c r="AM95" s="533">
        <f t="shared" si="24"/>
        <v>0</v>
      </c>
      <c r="AN95" s="534">
        <f t="shared" si="25"/>
        <v>39138</v>
      </c>
      <c r="AO95" s="535">
        <f t="shared" si="26"/>
        <v>0</v>
      </c>
      <c r="AP95" s="536">
        <f t="shared" si="27"/>
        <v>0</v>
      </c>
      <c r="AQ95" s="537">
        <f t="shared" si="19"/>
        <v>0</v>
      </c>
      <c r="AR95" s="537">
        <f t="shared" si="20"/>
        <v>0</v>
      </c>
      <c r="AS95" s="538">
        <f t="shared" si="21"/>
        <v>24</v>
      </c>
      <c r="AT95" s="539">
        <f t="shared" si="22"/>
        <v>0</v>
      </c>
      <c r="AU95" s="539">
        <f t="shared" si="23"/>
        <v>0</v>
      </c>
      <c r="AV95" s="519">
        <f t="array" ref="AV95">K95</f>
        <v>0</v>
      </c>
      <c r="AW95" s="520" t="str">
        <f t="shared" si="28"/>
        <v>88</v>
      </c>
      <c r="AX95" s="547">
        <f t="shared" si="29"/>
        <v>0</v>
      </c>
      <c r="AY95" s="548">
        <f t="shared" si="29"/>
        <v>0</v>
      </c>
    </row>
    <row r="96" spans="1:51" ht="12.75" customHeight="1">
      <c r="A96" s="490">
        <f>A95</f>
        <v>39138</v>
      </c>
      <c r="B96" s="546"/>
      <c r="C96" s="523"/>
      <c r="D96" s="493"/>
      <c r="E96" s="524"/>
      <c r="F96" s="495"/>
      <c r="G96" s="495"/>
      <c r="H96" s="525"/>
      <c r="I96" s="526"/>
      <c r="J96" s="498"/>
      <c r="K96" s="499"/>
      <c r="L96" s="499" t="s">
        <v>8370</v>
      </c>
      <c r="M96" s="502"/>
      <c r="N96" s="527"/>
      <c r="O96" s="527"/>
      <c r="P96" s="527"/>
      <c r="Q96" s="502"/>
      <c r="R96" s="502"/>
      <c r="S96" s="502"/>
      <c r="T96" s="502"/>
      <c r="U96" s="502"/>
      <c r="V96" s="528">
        <f t="shared" si="30"/>
        <v>0</v>
      </c>
      <c r="W96" s="529"/>
      <c r="X96" s="529"/>
      <c r="Y96" s="529"/>
      <c r="Z96" s="506"/>
      <c r="AA96" s="507"/>
      <c r="AB96" s="507"/>
      <c r="AC96" s="507"/>
      <c r="AD96" s="506"/>
      <c r="AE96" s="506"/>
      <c r="AF96" s="508"/>
      <c r="AG96" s="508"/>
      <c r="AH96" s="508"/>
      <c r="AI96" s="531"/>
      <c r="AJ96" s="531"/>
      <c r="AK96" s="532"/>
      <c r="AL96" s="511"/>
      <c r="AM96" s="533">
        <f t="shared" si="24"/>
        <v>0</v>
      </c>
      <c r="AN96" s="534">
        <f t="shared" si="25"/>
        <v>39138</v>
      </c>
      <c r="AO96" s="535">
        <f t="shared" si="26"/>
        <v>0</v>
      </c>
      <c r="AP96" s="536">
        <f t="shared" si="27"/>
        <v>0</v>
      </c>
      <c r="AQ96" s="537">
        <f t="shared" si="19"/>
        <v>0</v>
      </c>
      <c r="AR96" s="537">
        <f t="shared" si="20"/>
        <v>0</v>
      </c>
      <c r="AS96" s="538">
        <f t="shared" si="21"/>
        <v>24</v>
      </c>
      <c r="AT96" s="539">
        <f t="shared" si="22"/>
        <v>0</v>
      </c>
      <c r="AU96" s="539">
        <f t="shared" si="23"/>
        <v>0</v>
      </c>
      <c r="AV96" s="519">
        <f t="array" ref="AV96">K96</f>
        <v>0</v>
      </c>
      <c r="AW96" s="520" t="str">
        <f t="shared" si="28"/>
        <v>89</v>
      </c>
      <c r="AX96" s="547">
        <f t="shared" si="29"/>
        <v>0</v>
      </c>
      <c r="AY96" s="548">
        <f t="shared" si="29"/>
        <v>0</v>
      </c>
    </row>
    <row r="97" spans="1:51" ht="12.75" customHeight="1">
      <c r="A97" s="490">
        <f>A96</f>
        <v>39138</v>
      </c>
      <c r="B97" s="546"/>
      <c r="C97" s="523"/>
      <c r="D97" s="493"/>
      <c r="E97" s="524"/>
      <c r="F97" s="495"/>
      <c r="G97" s="495"/>
      <c r="H97" s="525"/>
      <c r="I97" s="526"/>
      <c r="J97" s="498"/>
      <c r="K97" s="499"/>
      <c r="L97" s="499" t="s">
        <v>8371</v>
      </c>
      <c r="M97" s="502"/>
      <c r="N97" s="527"/>
      <c r="O97" s="527"/>
      <c r="P97" s="527"/>
      <c r="Q97" s="502"/>
      <c r="R97" s="502"/>
      <c r="S97" s="502"/>
      <c r="T97" s="502"/>
      <c r="U97" s="502"/>
      <c r="V97" s="528">
        <f t="shared" si="30"/>
        <v>0</v>
      </c>
      <c r="W97" s="529"/>
      <c r="X97" s="529"/>
      <c r="Y97" s="529"/>
      <c r="Z97" s="506"/>
      <c r="AA97" s="507"/>
      <c r="AB97" s="507"/>
      <c r="AC97" s="507"/>
      <c r="AD97" s="506"/>
      <c r="AE97" s="506"/>
      <c r="AF97" s="508"/>
      <c r="AG97" s="508"/>
      <c r="AH97" s="508"/>
      <c r="AI97" s="531"/>
      <c r="AJ97" s="531"/>
      <c r="AK97" s="532"/>
      <c r="AL97" s="511"/>
      <c r="AM97" s="533">
        <f t="shared" si="24"/>
        <v>0</v>
      </c>
      <c r="AN97" s="534">
        <f t="shared" si="25"/>
        <v>39138</v>
      </c>
      <c r="AO97" s="535">
        <f t="shared" si="26"/>
        <v>0</v>
      </c>
      <c r="AP97" s="536">
        <f t="shared" si="27"/>
        <v>0</v>
      </c>
      <c r="AQ97" s="537">
        <f t="shared" si="19"/>
        <v>0</v>
      </c>
      <c r="AR97" s="537">
        <f t="shared" si="20"/>
        <v>0</v>
      </c>
      <c r="AS97" s="538">
        <f t="shared" si="21"/>
        <v>24</v>
      </c>
      <c r="AT97" s="539">
        <f t="shared" si="22"/>
        <v>0</v>
      </c>
      <c r="AU97" s="539">
        <f t="shared" si="23"/>
        <v>0</v>
      </c>
      <c r="AV97" s="519">
        <f t="array" ref="AV97">K97</f>
        <v>0</v>
      </c>
      <c r="AW97" s="520" t="str">
        <f t="shared" si="28"/>
        <v>90</v>
      </c>
      <c r="AX97" s="547">
        <f t="shared" si="29"/>
        <v>0</v>
      </c>
      <c r="AY97" s="548">
        <f t="shared" si="29"/>
        <v>0</v>
      </c>
    </row>
    <row r="98" spans="1:51" ht="12.75" customHeight="1">
      <c r="A98" s="490">
        <f>A97</f>
        <v>39138</v>
      </c>
      <c r="B98" s="546"/>
      <c r="C98" s="523"/>
      <c r="D98" s="493"/>
      <c r="E98" s="524"/>
      <c r="F98" s="495"/>
      <c r="G98" s="495"/>
      <c r="H98" s="525"/>
      <c r="I98" s="526"/>
      <c r="J98" s="498"/>
      <c r="K98" s="499"/>
      <c r="L98" s="499" t="s">
        <v>8372</v>
      </c>
      <c r="M98" s="502"/>
      <c r="N98" s="527"/>
      <c r="O98" s="527"/>
      <c r="P98" s="527"/>
      <c r="Q98" s="502"/>
      <c r="R98" s="502"/>
      <c r="S98" s="502"/>
      <c r="T98" s="502"/>
      <c r="U98" s="502"/>
      <c r="V98" s="528">
        <f t="shared" si="30"/>
        <v>0</v>
      </c>
      <c r="W98" s="529"/>
      <c r="X98" s="529"/>
      <c r="Y98" s="529"/>
      <c r="Z98" s="506"/>
      <c r="AA98" s="507"/>
      <c r="AB98" s="507"/>
      <c r="AC98" s="507"/>
      <c r="AD98" s="506"/>
      <c r="AE98" s="506"/>
      <c r="AF98" s="508"/>
      <c r="AG98" s="508"/>
      <c r="AH98" s="508"/>
      <c r="AI98" s="531"/>
      <c r="AJ98" s="531"/>
      <c r="AK98" s="532"/>
      <c r="AL98" s="511"/>
      <c r="AM98" s="533">
        <f t="shared" si="24"/>
        <v>0</v>
      </c>
      <c r="AN98" s="534">
        <f t="shared" si="25"/>
        <v>39138</v>
      </c>
      <c r="AO98" s="535">
        <f t="shared" si="26"/>
        <v>0</v>
      </c>
      <c r="AP98" s="536">
        <f t="shared" si="27"/>
        <v>0</v>
      </c>
      <c r="AQ98" s="537">
        <f t="shared" si="19"/>
        <v>0</v>
      </c>
      <c r="AR98" s="537">
        <f t="shared" si="20"/>
        <v>0</v>
      </c>
      <c r="AS98" s="538">
        <f t="shared" si="21"/>
        <v>24</v>
      </c>
      <c r="AT98" s="539">
        <f t="shared" si="22"/>
        <v>0</v>
      </c>
      <c r="AU98" s="539">
        <f t="shared" si="23"/>
        <v>0</v>
      </c>
      <c r="AV98" s="519">
        <f t="array" ref="AV98">K98</f>
        <v>0</v>
      </c>
      <c r="AW98" s="520" t="str">
        <f t="shared" si="28"/>
        <v>91</v>
      </c>
      <c r="AX98" s="547">
        <f t="shared" si="29"/>
        <v>0</v>
      </c>
      <c r="AY98" s="548">
        <f t="shared" si="29"/>
        <v>0</v>
      </c>
    </row>
    <row r="99" spans="1:51" ht="12.75" customHeight="1">
      <c r="A99" s="490">
        <v>39139</v>
      </c>
      <c r="B99" s="546"/>
      <c r="C99" s="523"/>
      <c r="D99" s="493"/>
      <c r="E99" s="524"/>
      <c r="F99" s="495"/>
      <c r="G99" s="495"/>
      <c r="H99" s="525"/>
      <c r="I99" s="526"/>
      <c r="J99" s="498"/>
      <c r="K99" s="499"/>
      <c r="L99" s="499" t="s">
        <v>8373</v>
      </c>
      <c r="M99" s="502"/>
      <c r="N99" s="527"/>
      <c r="O99" s="527"/>
      <c r="P99" s="527"/>
      <c r="Q99" s="502"/>
      <c r="R99" s="502"/>
      <c r="S99" s="502"/>
      <c r="T99" s="502"/>
      <c r="U99" s="502"/>
      <c r="V99" s="528">
        <f t="shared" si="30"/>
        <v>0</v>
      </c>
      <c r="W99" s="529"/>
      <c r="X99" s="529"/>
      <c r="Y99" s="529"/>
      <c r="Z99" s="506"/>
      <c r="AA99" s="507"/>
      <c r="AB99" s="507"/>
      <c r="AC99" s="507"/>
      <c r="AD99" s="506"/>
      <c r="AE99" s="506"/>
      <c r="AF99" s="508"/>
      <c r="AG99" s="508"/>
      <c r="AH99" s="508"/>
      <c r="AI99" s="531"/>
      <c r="AJ99" s="531"/>
      <c r="AK99" s="532"/>
      <c r="AL99" s="511"/>
      <c r="AM99" s="533">
        <f t="shared" si="24"/>
        <v>0</v>
      </c>
      <c r="AN99" s="534">
        <f t="shared" si="25"/>
        <v>39139</v>
      </c>
      <c r="AO99" s="535">
        <f t="shared" si="26"/>
        <v>0</v>
      </c>
      <c r="AP99" s="536">
        <f t="shared" si="27"/>
        <v>0</v>
      </c>
      <c r="AQ99" s="537">
        <f t="shared" si="19"/>
        <v>0</v>
      </c>
      <c r="AR99" s="537">
        <f t="shared" si="20"/>
        <v>0</v>
      </c>
      <c r="AS99" s="538">
        <f t="shared" si="21"/>
        <v>24</v>
      </c>
      <c r="AT99" s="539">
        <f t="shared" si="22"/>
        <v>0</v>
      </c>
      <c r="AU99" s="539">
        <f t="shared" si="23"/>
        <v>0</v>
      </c>
      <c r="AV99" s="519">
        <f t="array" ref="AV99">K99</f>
        <v>0</v>
      </c>
      <c r="AW99" s="520" t="str">
        <f t="shared" si="28"/>
        <v>92</v>
      </c>
      <c r="AX99" s="547">
        <f t="shared" si="29"/>
        <v>0</v>
      </c>
      <c r="AY99" s="548">
        <f t="shared" si="29"/>
        <v>0</v>
      </c>
    </row>
    <row r="100" spans="1:51" ht="12.75" customHeight="1">
      <c r="A100" s="490">
        <f t="shared" ref="A100:A126" si="31">A99</f>
        <v>39139</v>
      </c>
      <c r="B100" s="546"/>
      <c r="C100" s="523"/>
      <c r="D100" s="493"/>
      <c r="E100" s="524"/>
      <c r="F100" s="495"/>
      <c r="G100" s="495"/>
      <c r="H100" s="525"/>
      <c r="I100" s="526"/>
      <c r="J100" s="498"/>
      <c r="K100" s="499"/>
      <c r="L100" s="499" t="s">
        <v>8374</v>
      </c>
      <c r="M100" s="502"/>
      <c r="N100" s="527"/>
      <c r="O100" s="527"/>
      <c r="P100" s="527"/>
      <c r="Q100" s="502"/>
      <c r="R100" s="502"/>
      <c r="S100" s="502"/>
      <c r="T100" s="502"/>
      <c r="U100" s="502"/>
      <c r="V100" s="528">
        <f t="shared" si="30"/>
        <v>0</v>
      </c>
      <c r="W100" s="529"/>
      <c r="X100" s="529"/>
      <c r="Y100" s="529"/>
      <c r="Z100" s="506"/>
      <c r="AA100" s="507"/>
      <c r="AB100" s="507"/>
      <c r="AC100" s="507"/>
      <c r="AD100" s="506"/>
      <c r="AE100" s="506"/>
      <c r="AF100" s="508"/>
      <c r="AG100" s="508"/>
      <c r="AH100" s="508"/>
      <c r="AI100" s="531"/>
      <c r="AJ100" s="531"/>
      <c r="AK100" s="532"/>
      <c r="AL100" s="511"/>
      <c r="AM100" s="533">
        <f t="shared" si="24"/>
        <v>0</v>
      </c>
      <c r="AN100" s="534">
        <f t="shared" si="25"/>
        <v>39139</v>
      </c>
      <c r="AO100" s="535">
        <f t="shared" si="26"/>
        <v>0</v>
      </c>
      <c r="AP100" s="536">
        <f t="shared" si="27"/>
        <v>0</v>
      </c>
      <c r="AQ100" s="537">
        <f t="shared" si="19"/>
        <v>0</v>
      </c>
      <c r="AR100" s="537">
        <f t="shared" si="20"/>
        <v>0</v>
      </c>
      <c r="AS100" s="538">
        <f t="shared" si="21"/>
        <v>24</v>
      </c>
      <c r="AT100" s="539">
        <f t="shared" si="22"/>
        <v>0</v>
      </c>
      <c r="AU100" s="539">
        <f t="shared" si="23"/>
        <v>0</v>
      </c>
      <c r="AV100" s="519">
        <f t="array" ref="AV100">K100</f>
        <v>0</v>
      </c>
      <c r="AW100" s="520" t="str">
        <f t="shared" si="28"/>
        <v>93</v>
      </c>
      <c r="AX100" s="547">
        <f t="shared" si="29"/>
        <v>0</v>
      </c>
      <c r="AY100" s="548">
        <f t="shared" si="29"/>
        <v>0</v>
      </c>
    </row>
    <row r="101" spans="1:51" ht="12.75" customHeight="1">
      <c r="A101" s="490">
        <f t="shared" si="31"/>
        <v>39139</v>
      </c>
      <c r="B101" s="546"/>
      <c r="C101" s="523"/>
      <c r="D101" s="493"/>
      <c r="E101" s="524"/>
      <c r="F101" s="495"/>
      <c r="G101" s="495"/>
      <c r="H101" s="525"/>
      <c r="I101" s="526"/>
      <c r="J101" s="498"/>
      <c r="K101" s="499"/>
      <c r="L101" s="499" t="s">
        <v>8375</v>
      </c>
      <c r="M101" s="502"/>
      <c r="N101" s="527"/>
      <c r="O101" s="527"/>
      <c r="P101" s="527"/>
      <c r="Q101" s="502"/>
      <c r="R101" s="502"/>
      <c r="S101" s="502"/>
      <c r="T101" s="502"/>
      <c r="U101" s="502"/>
      <c r="V101" s="528">
        <f t="shared" si="30"/>
        <v>0</v>
      </c>
      <c r="W101" s="529"/>
      <c r="X101" s="529"/>
      <c r="Y101" s="529"/>
      <c r="Z101" s="506"/>
      <c r="AA101" s="507"/>
      <c r="AB101" s="507"/>
      <c r="AC101" s="507"/>
      <c r="AD101" s="506"/>
      <c r="AE101" s="506"/>
      <c r="AF101" s="508"/>
      <c r="AG101" s="508"/>
      <c r="AH101" s="508"/>
      <c r="AI101" s="531"/>
      <c r="AJ101" s="531"/>
      <c r="AK101" s="532"/>
      <c r="AL101" s="511"/>
      <c r="AM101" s="533">
        <f t="shared" si="24"/>
        <v>0</v>
      </c>
      <c r="AN101" s="534">
        <f t="shared" si="25"/>
        <v>39139</v>
      </c>
      <c r="AO101" s="535">
        <f t="shared" si="26"/>
        <v>0</v>
      </c>
      <c r="AP101" s="536">
        <f t="shared" si="27"/>
        <v>0</v>
      </c>
      <c r="AQ101" s="537">
        <f t="shared" si="19"/>
        <v>0</v>
      </c>
      <c r="AR101" s="537">
        <f t="shared" si="20"/>
        <v>0</v>
      </c>
      <c r="AS101" s="538">
        <f t="shared" si="21"/>
        <v>24</v>
      </c>
      <c r="AT101" s="539">
        <f t="shared" si="22"/>
        <v>0</v>
      </c>
      <c r="AU101" s="539">
        <f t="shared" si="23"/>
        <v>0</v>
      </c>
      <c r="AV101" s="519">
        <f t="array" ref="AV101">K101</f>
        <v>0</v>
      </c>
      <c r="AW101" s="520" t="str">
        <f t="shared" si="28"/>
        <v>94</v>
      </c>
      <c r="AX101" s="547">
        <f t="shared" si="29"/>
        <v>0</v>
      </c>
      <c r="AY101" s="548">
        <f t="shared" si="29"/>
        <v>0</v>
      </c>
    </row>
    <row r="102" spans="1:51" ht="12.75" customHeight="1">
      <c r="A102" s="490">
        <f t="shared" si="31"/>
        <v>39139</v>
      </c>
      <c r="B102" s="546"/>
      <c r="C102" s="523"/>
      <c r="D102" s="493"/>
      <c r="E102" s="524"/>
      <c r="F102" s="495"/>
      <c r="G102" s="495"/>
      <c r="H102" s="525">
        <f t="shared" ref="H102:H119" si="32">IF(G102=0,0,AS93)</f>
        <v>0</v>
      </c>
      <c r="I102" s="526"/>
      <c r="J102" s="498"/>
      <c r="K102" s="499"/>
      <c r="L102" s="499" t="s">
        <v>8376</v>
      </c>
      <c r="M102" s="502"/>
      <c r="N102" s="527"/>
      <c r="O102" s="527"/>
      <c r="P102" s="527"/>
      <c r="Q102" s="502"/>
      <c r="R102" s="502"/>
      <c r="S102" s="502"/>
      <c r="T102" s="502"/>
      <c r="U102" s="502"/>
      <c r="V102" s="528">
        <f t="shared" si="30"/>
        <v>0</v>
      </c>
      <c r="W102" s="529"/>
      <c r="X102" s="529"/>
      <c r="Y102" s="529"/>
      <c r="Z102" s="506"/>
      <c r="AA102" s="507"/>
      <c r="AB102" s="507"/>
      <c r="AC102" s="507"/>
      <c r="AD102" s="506"/>
      <c r="AE102" s="506"/>
      <c r="AF102" s="508"/>
      <c r="AG102" s="508"/>
      <c r="AH102" s="508"/>
      <c r="AI102" s="531"/>
      <c r="AJ102" s="531"/>
      <c r="AK102" s="532"/>
      <c r="AL102" s="511"/>
      <c r="AM102" s="533">
        <f t="shared" si="24"/>
        <v>0</v>
      </c>
      <c r="AN102" s="534">
        <f t="shared" si="25"/>
        <v>39139</v>
      </c>
      <c r="AO102" s="535">
        <f t="shared" si="26"/>
        <v>0</v>
      </c>
      <c r="AP102" s="536">
        <f t="shared" si="27"/>
        <v>0</v>
      </c>
      <c r="AQ102" s="537">
        <f t="shared" si="19"/>
        <v>0</v>
      </c>
      <c r="AR102" s="537">
        <f t="shared" si="20"/>
        <v>0</v>
      </c>
      <c r="AS102" s="538">
        <f t="shared" si="21"/>
        <v>24</v>
      </c>
      <c r="AT102" s="539">
        <f t="shared" si="22"/>
        <v>0</v>
      </c>
      <c r="AU102" s="539">
        <f t="shared" si="23"/>
        <v>0</v>
      </c>
      <c r="AV102" s="519">
        <f t="array" ref="AV102">K102</f>
        <v>0</v>
      </c>
      <c r="AW102" s="520" t="str">
        <f t="shared" si="28"/>
        <v>95</v>
      </c>
      <c r="AX102" s="547">
        <f t="shared" si="29"/>
        <v>0</v>
      </c>
      <c r="AY102" s="548">
        <f t="shared" si="29"/>
        <v>0</v>
      </c>
    </row>
    <row r="103" spans="1:51" ht="12.75" customHeight="1">
      <c r="A103" s="490">
        <f t="shared" si="31"/>
        <v>39139</v>
      </c>
      <c r="B103" s="546"/>
      <c r="C103" s="523">
        <f t="shared" ref="C103:C119" si="33">D102</f>
        <v>0</v>
      </c>
      <c r="D103" s="493"/>
      <c r="E103" s="524"/>
      <c r="F103" s="495"/>
      <c r="G103" s="495"/>
      <c r="H103" s="525">
        <f t="shared" si="32"/>
        <v>0</v>
      </c>
      <c r="I103" s="526"/>
      <c r="J103" s="498"/>
      <c r="K103" s="499"/>
      <c r="L103" s="499" t="s">
        <v>8377</v>
      </c>
      <c r="M103" s="502"/>
      <c r="N103" s="527"/>
      <c r="O103" s="527"/>
      <c r="P103" s="527"/>
      <c r="Q103" s="502"/>
      <c r="R103" s="502"/>
      <c r="S103" s="502"/>
      <c r="T103" s="502"/>
      <c r="U103" s="502"/>
      <c r="V103" s="528">
        <f t="shared" si="30"/>
        <v>0</v>
      </c>
      <c r="W103" s="529"/>
      <c r="X103" s="529"/>
      <c r="Y103" s="529"/>
      <c r="Z103" s="506"/>
      <c r="AA103" s="507"/>
      <c r="AB103" s="507"/>
      <c r="AC103" s="507"/>
      <c r="AD103" s="506"/>
      <c r="AE103" s="506"/>
      <c r="AF103" s="508"/>
      <c r="AG103" s="508"/>
      <c r="AH103" s="508"/>
      <c r="AI103" s="531"/>
      <c r="AJ103" s="531"/>
      <c r="AK103" s="532"/>
      <c r="AL103" s="511"/>
      <c r="AM103" s="533">
        <f t="shared" si="24"/>
        <v>0</v>
      </c>
      <c r="AN103" s="534">
        <f t="shared" si="25"/>
        <v>39139</v>
      </c>
      <c r="AO103" s="535">
        <f t="shared" si="26"/>
        <v>0</v>
      </c>
      <c r="AP103" s="536">
        <f t="shared" si="27"/>
        <v>0</v>
      </c>
      <c r="AQ103" s="537">
        <f t="shared" si="19"/>
        <v>0</v>
      </c>
      <c r="AR103" s="537">
        <f t="shared" si="20"/>
        <v>0</v>
      </c>
      <c r="AS103" s="538">
        <f t="shared" si="21"/>
        <v>24</v>
      </c>
      <c r="AT103" s="539">
        <f t="shared" si="22"/>
        <v>0</v>
      </c>
      <c r="AU103" s="539">
        <f t="shared" si="23"/>
        <v>0</v>
      </c>
      <c r="AV103" s="519">
        <f t="array" ref="AV103">K103</f>
        <v>0</v>
      </c>
      <c r="AW103" s="520" t="str">
        <f t="shared" si="28"/>
        <v>96</v>
      </c>
      <c r="AX103" s="547">
        <f t="shared" si="29"/>
        <v>0</v>
      </c>
      <c r="AY103" s="548">
        <f t="shared" si="29"/>
        <v>0</v>
      </c>
    </row>
    <row r="104" spans="1:51" ht="12.75" customHeight="1">
      <c r="A104" s="490">
        <f t="shared" si="31"/>
        <v>39139</v>
      </c>
      <c r="B104" s="546"/>
      <c r="C104" s="523">
        <f t="shared" si="33"/>
        <v>0</v>
      </c>
      <c r="D104" s="493"/>
      <c r="E104" s="524"/>
      <c r="F104" s="495"/>
      <c r="G104" s="495"/>
      <c r="H104" s="525">
        <f t="shared" si="32"/>
        <v>0</v>
      </c>
      <c r="I104" s="526"/>
      <c r="J104" s="498"/>
      <c r="K104" s="499"/>
      <c r="L104" s="499" t="s">
        <v>8378</v>
      </c>
      <c r="M104" s="502"/>
      <c r="N104" s="527"/>
      <c r="O104" s="527"/>
      <c r="P104" s="527"/>
      <c r="Q104" s="502"/>
      <c r="R104" s="502"/>
      <c r="S104" s="502"/>
      <c r="T104" s="502"/>
      <c r="U104" s="502"/>
      <c r="V104" s="528">
        <f t="shared" si="30"/>
        <v>0</v>
      </c>
      <c r="W104" s="529"/>
      <c r="X104" s="529"/>
      <c r="Y104" s="529"/>
      <c r="Z104" s="506"/>
      <c r="AA104" s="507"/>
      <c r="AB104" s="507"/>
      <c r="AC104" s="507"/>
      <c r="AD104" s="506"/>
      <c r="AE104" s="506"/>
      <c r="AF104" s="508"/>
      <c r="AG104" s="508"/>
      <c r="AH104" s="508"/>
      <c r="AI104" s="531"/>
      <c r="AJ104" s="531"/>
      <c r="AK104" s="532"/>
      <c r="AL104" s="511"/>
      <c r="AM104" s="533">
        <f t="shared" si="24"/>
        <v>0</v>
      </c>
      <c r="AN104" s="534">
        <f t="shared" si="25"/>
        <v>39139</v>
      </c>
      <c r="AO104" s="535">
        <f t="shared" si="26"/>
        <v>0</v>
      </c>
      <c r="AP104" s="536">
        <f t="shared" si="27"/>
        <v>0</v>
      </c>
      <c r="AQ104" s="537">
        <f t="shared" si="19"/>
        <v>0</v>
      </c>
      <c r="AR104" s="537">
        <f t="shared" si="20"/>
        <v>0</v>
      </c>
      <c r="AS104" s="538">
        <f t="shared" si="21"/>
        <v>24</v>
      </c>
      <c r="AT104" s="539">
        <f t="shared" si="22"/>
        <v>0</v>
      </c>
      <c r="AU104" s="539">
        <f t="shared" si="23"/>
        <v>0</v>
      </c>
      <c r="AV104" s="519">
        <f t="array" ref="AV104">K104</f>
        <v>0</v>
      </c>
      <c r="AW104" s="520" t="str">
        <f t="shared" si="28"/>
        <v>97</v>
      </c>
      <c r="AX104" s="547">
        <f t="shared" si="29"/>
        <v>0</v>
      </c>
      <c r="AY104" s="548">
        <f t="shared" si="29"/>
        <v>0</v>
      </c>
    </row>
    <row r="105" spans="1:51" ht="12.75" customHeight="1">
      <c r="A105" s="490">
        <f t="shared" si="31"/>
        <v>39139</v>
      </c>
      <c r="B105" s="546"/>
      <c r="C105" s="523">
        <f t="shared" si="33"/>
        <v>0</v>
      </c>
      <c r="D105" s="493"/>
      <c r="E105" s="524"/>
      <c r="F105" s="495"/>
      <c r="G105" s="495"/>
      <c r="H105" s="525">
        <f t="shared" si="32"/>
        <v>0</v>
      </c>
      <c r="I105" s="526"/>
      <c r="J105" s="498"/>
      <c r="K105" s="499"/>
      <c r="L105" s="499" t="s">
        <v>8379</v>
      </c>
      <c r="M105" s="502"/>
      <c r="N105" s="527"/>
      <c r="O105" s="527"/>
      <c r="P105" s="527"/>
      <c r="Q105" s="502"/>
      <c r="R105" s="502"/>
      <c r="S105" s="502"/>
      <c r="T105" s="502"/>
      <c r="U105" s="502"/>
      <c r="V105" s="528">
        <f t="shared" si="30"/>
        <v>0</v>
      </c>
      <c r="W105" s="529"/>
      <c r="X105" s="529"/>
      <c r="Y105" s="529"/>
      <c r="Z105" s="506"/>
      <c r="AA105" s="507"/>
      <c r="AB105" s="507"/>
      <c r="AC105" s="507"/>
      <c r="AD105" s="506"/>
      <c r="AE105" s="506"/>
      <c r="AF105" s="508"/>
      <c r="AG105" s="508"/>
      <c r="AH105" s="508"/>
      <c r="AI105" s="531"/>
      <c r="AJ105" s="531"/>
      <c r="AK105" s="532"/>
      <c r="AL105" s="511"/>
      <c r="AM105" s="533">
        <f t="shared" si="24"/>
        <v>0</v>
      </c>
      <c r="AN105" s="534">
        <f t="shared" si="25"/>
        <v>39139</v>
      </c>
      <c r="AO105" s="535">
        <f t="shared" si="26"/>
        <v>0</v>
      </c>
      <c r="AP105" s="536">
        <f t="shared" si="27"/>
        <v>0</v>
      </c>
      <c r="AQ105" s="537">
        <f t="shared" si="19"/>
        <v>0</v>
      </c>
      <c r="AR105" s="537">
        <f t="shared" si="20"/>
        <v>0</v>
      </c>
      <c r="AS105" s="538">
        <f t="shared" si="21"/>
        <v>24</v>
      </c>
      <c r="AT105" s="539">
        <f t="shared" si="22"/>
        <v>0</v>
      </c>
      <c r="AU105" s="539">
        <f t="shared" si="23"/>
        <v>0</v>
      </c>
      <c r="AV105" s="519">
        <f t="array" ref="AV105">K105</f>
        <v>0</v>
      </c>
      <c r="AW105" s="520" t="str">
        <f t="shared" si="28"/>
        <v>98</v>
      </c>
      <c r="AX105" s="547">
        <f t="shared" si="29"/>
        <v>0</v>
      </c>
      <c r="AY105" s="548">
        <f t="shared" si="29"/>
        <v>0</v>
      </c>
    </row>
    <row r="106" spans="1:51" ht="12.75" customHeight="1">
      <c r="A106" s="490">
        <f t="shared" si="31"/>
        <v>39139</v>
      </c>
      <c r="B106" s="546"/>
      <c r="C106" s="523">
        <f t="shared" si="33"/>
        <v>0</v>
      </c>
      <c r="D106" s="493"/>
      <c r="E106" s="524"/>
      <c r="F106" s="495"/>
      <c r="G106" s="495"/>
      <c r="H106" s="525">
        <f t="shared" si="32"/>
        <v>0</v>
      </c>
      <c r="I106" s="526"/>
      <c r="J106" s="498"/>
      <c r="K106" s="499"/>
      <c r="L106" s="499" t="s">
        <v>8380</v>
      </c>
      <c r="M106" s="502"/>
      <c r="N106" s="527"/>
      <c r="O106" s="527"/>
      <c r="P106" s="527"/>
      <c r="Q106" s="502"/>
      <c r="R106" s="502"/>
      <c r="S106" s="502"/>
      <c r="T106" s="502"/>
      <c r="U106" s="502"/>
      <c r="V106" s="528">
        <f t="shared" si="30"/>
        <v>0</v>
      </c>
      <c r="W106" s="529"/>
      <c r="X106" s="529"/>
      <c r="Y106" s="529"/>
      <c r="Z106" s="506"/>
      <c r="AA106" s="507"/>
      <c r="AB106" s="507"/>
      <c r="AC106" s="507"/>
      <c r="AD106" s="506"/>
      <c r="AE106" s="506"/>
      <c r="AF106" s="508"/>
      <c r="AG106" s="508"/>
      <c r="AH106" s="508"/>
      <c r="AI106" s="531"/>
      <c r="AJ106" s="531"/>
      <c r="AK106" s="532"/>
      <c r="AL106" s="511"/>
      <c r="AM106" s="533">
        <f t="shared" si="24"/>
        <v>0</v>
      </c>
      <c r="AN106" s="534">
        <f t="shared" si="25"/>
        <v>39139</v>
      </c>
      <c r="AO106" s="535">
        <f t="shared" si="26"/>
        <v>0</v>
      </c>
      <c r="AP106" s="536">
        <f t="shared" si="27"/>
        <v>0</v>
      </c>
      <c r="AQ106" s="537">
        <f t="shared" si="19"/>
        <v>0</v>
      </c>
      <c r="AR106" s="537">
        <f t="shared" si="20"/>
        <v>0</v>
      </c>
      <c r="AS106" s="538">
        <f t="shared" si="21"/>
        <v>24</v>
      </c>
      <c r="AT106" s="539">
        <f t="shared" si="22"/>
        <v>0</v>
      </c>
      <c r="AU106" s="539">
        <f t="shared" si="23"/>
        <v>0</v>
      </c>
      <c r="AV106" s="519">
        <f t="array" ref="AV106">K106</f>
        <v>0</v>
      </c>
      <c r="AW106" s="520" t="str">
        <f t="shared" si="28"/>
        <v>99</v>
      </c>
      <c r="AX106" s="547">
        <f t="shared" si="29"/>
        <v>0</v>
      </c>
      <c r="AY106" s="548">
        <f t="shared" si="29"/>
        <v>0</v>
      </c>
    </row>
    <row r="107" spans="1:51" ht="12.75" customHeight="1">
      <c r="A107" s="490">
        <f t="shared" si="31"/>
        <v>39139</v>
      </c>
      <c r="B107" s="546"/>
      <c r="C107" s="523">
        <f t="shared" si="33"/>
        <v>0</v>
      </c>
      <c r="D107" s="493"/>
      <c r="E107" s="524"/>
      <c r="F107" s="495"/>
      <c r="G107" s="495"/>
      <c r="H107" s="525">
        <f t="shared" si="32"/>
        <v>0</v>
      </c>
      <c r="I107" s="526"/>
      <c r="J107" s="498"/>
      <c r="K107" s="499"/>
      <c r="L107" s="499" t="s">
        <v>8381</v>
      </c>
      <c r="M107" s="502"/>
      <c r="N107" s="527"/>
      <c r="O107" s="527"/>
      <c r="P107" s="527"/>
      <c r="Q107" s="502"/>
      <c r="R107" s="502"/>
      <c r="S107" s="502"/>
      <c r="T107" s="502"/>
      <c r="U107" s="502"/>
      <c r="V107" s="528">
        <f t="shared" si="30"/>
        <v>0</v>
      </c>
      <c r="W107" s="529"/>
      <c r="X107" s="529"/>
      <c r="Y107" s="529"/>
      <c r="Z107" s="506"/>
      <c r="AA107" s="507"/>
      <c r="AB107" s="507"/>
      <c r="AC107" s="507"/>
      <c r="AD107" s="506"/>
      <c r="AE107" s="506"/>
      <c r="AF107" s="508"/>
      <c r="AG107" s="508"/>
      <c r="AH107" s="508"/>
      <c r="AI107" s="531"/>
      <c r="AJ107" s="531"/>
      <c r="AK107" s="532"/>
      <c r="AL107" s="511"/>
      <c r="AM107" s="533">
        <f t="shared" si="24"/>
        <v>0</v>
      </c>
      <c r="AN107" s="534">
        <f t="shared" si="25"/>
        <v>39139</v>
      </c>
      <c r="AO107" s="535">
        <f t="shared" si="26"/>
        <v>0</v>
      </c>
      <c r="AP107" s="536">
        <f t="shared" si="27"/>
        <v>0</v>
      </c>
      <c r="AQ107" s="537">
        <f t="shared" si="19"/>
        <v>0</v>
      </c>
      <c r="AR107" s="537">
        <f t="shared" si="20"/>
        <v>0</v>
      </c>
      <c r="AS107" s="538">
        <f t="shared" si="21"/>
        <v>24</v>
      </c>
      <c r="AT107" s="539">
        <f t="shared" si="22"/>
        <v>0</v>
      </c>
      <c r="AU107" s="539">
        <f t="shared" si="23"/>
        <v>0</v>
      </c>
      <c r="AV107" s="519">
        <f t="array" ref="AV107">K107</f>
        <v>0</v>
      </c>
      <c r="AW107" s="520" t="str">
        <f t="shared" si="28"/>
        <v>100</v>
      </c>
      <c r="AX107" s="547">
        <f t="shared" si="29"/>
        <v>0</v>
      </c>
      <c r="AY107" s="548">
        <f t="shared" si="29"/>
        <v>0</v>
      </c>
    </row>
    <row r="108" spans="1:51" ht="12.75" customHeight="1">
      <c r="A108" s="490">
        <f t="shared" si="31"/>
        <v>39139</v>
      </c>
      <c r="B108" s="546"/>
      <c r="C108" s="523">
        <f t="shared" si="33"/>
        <v>0</v>
      </c>
      <c r="D108" s="493"/>
      <c r="E108" s="524"/>
      <c r="F108" s="495"/>
      <c r="G108" s="495"/>
      <c r="H108" s="525">
        <f t="shared" si="32"/>
        <v>0</v>
      </c>
      <c r="I108" s="526"/>
      <c r="J108" s="498"/>
      <c r="K108" s="499"/>
      <c r="L108" s="499" t="s">
        <v>8382</v>
      </c>
      <c r="M108" s="502"/>
      <c r="N108" s="502"/>
      <c r="O108" s="502"/>
      <c r="P108" s="576"/>
      <c r="Q108" s="610"/>
      <c r="R108" s="502"/>
      <c r="S108" s="502"/>
      <c r="T108" s="502"/>
      <c r="U108" s="502"/>
      <c r="V108" s="528">
        <f t="shared" si="30"/>
        <v>0</v>
      </c>
      <c r="W108" s="529"/>
      <c r="X108" s="529"/>
      <c r="Y108" s="529"/>
      <c r="Z108" s="506"/>
      <c r="AA108" s="507"/>
      <c r="AB108" s="507"/>
      <c r="AC108" s="507"/>
      <c r="AD108" s="506"/>
      <c r="AE108" s="506"/>
      <c r="AF108" s="508"/>
      <c r="AG108" s="508"/>
      <c r="AH108" s="508"/>
      <c r="AI108" s="531"/>
      <c r="AJ108" s="531"/>
      <c r="AK108" s="532"/>
      <c r="AL108" s="511"/>
      <c r="AM108" s="533">
        <f t="shared" si="24"/>
        <v>0</v>
      </c>
      <c r="AN108" s="534">
        <f t="shared" si="25"/>
        <v>39139</v>
      </c>
      <c r="AO108" s="535">
        <f t="shared" si="26"/>
        <v>0</v>
      </c>
      <c r="AP108" s="536">
        <f t="shared" si="27"/>
        <v>0</v>
      </c>
      <c r="AQ108" s="537">
        <f t="shared" si="19"/>
        <v>0</v>
      </c>
      <c r="AR108" s="537">
        <f t="shared" si="20"/>
        <v>0</v>
      </c>
      <c r="AS108" s="538">
        <f t="shared" si="21"/>
        <v>24</v>
      </c>
      <c r="AT108" s="539">
        <f t="shared" si="22"/>
        <v>0</v>
      </c>
      <c r="AU108" s="539">
        <f t="shared" si="23"/>
        <v>0</v>
      </c>
      <c r="AV108" s="519">
        <f t="array" ref="AV108">K108</f>
        <v>0</v>
      </c>
      <c r="AW108" s="520" t="str">
        <f t="shared" si="28"/>
        <v>101</v>
      </c>
      <c r="AX108" s="547">
        <f t="shared" si="29"/>
        <v>0</v>
      </c>
      <c r="AY108" s="548">
        <f t="shared" si="29"/>
        <v>0</v>
      </c>
    </row>
    <row r="109" spans="1:51" ht="12.75" customHeight="1">
      <c r="A109" s="490">
        <f t="shared" si="31"/>
        <v>39139</v>
      </c>
      <c r="B109" s="546"/>
      <c r="C109" s="523">
        <f t="shared" si="33"/>
        <v>0</v>
      </c>
      <c r="D109" s="493"/>
      <c r="E109" s="524"/>
      <c r="F109" s="495"/>
      <c r="G109" s="495"/>
      <c r="H109" s="525">
        <f t="shared" si="32"/>
        <v>0</v>
      </c>
      <c r="I109" s="526"/>
      <c r="J109" s="498"/>
      <c r="K109" s="499"/>
      <c r="L109" s="499" t="s">
        <v>8383</v>
      </c>
      <c r="M109" s="502"/>
      <c r="N109" s="527"/>
      <c r="O109" s="527"/>
      <c r="P109" s="527"/>
      <c r="Q109" s="502"/>
      <c r="R109" s="502"/>
      <c r="S109" s="502"/>
      <c r="T109" s="502"/>
      <c r="U109" s="502"/>
      <c r="V109" s="528">
        <f t="shared" si="30"/>
        <v>0</v>
      </c>
      <c r="W109" s="529"/>
      <c r="X109" s="529"/>
      <c r="Y109" s="529"/>
      <c r="Z109" s="506"/>
      <c r="AA109" s="507"/>
      <c r="AB109" s="507"/>
      <c r="AC109" s="507"/>
      <c r="AD109" s="506"/>
      <c r="AE109" s="506"/>
      <c r="AF109" s="508"/>
      <c r="AG109" s="508"/>
      <c r="AH109" s="508"/>
      <c r="AI109" s="531"/>
      <c r="AJ109" s="531"/>
      <c r="AK109" s="532"/>
      <c r="AL109" s="511"/>
      <c r="AM109" s="533">
        <f t="shared" si="24"/>
        <v>0</v>
      </c>
      <c r="AN109" s="534">
        <f t="shared" si="25"/>
        <v>39139</v>
      </c>
      <c r="AO109" s="535">
        <f t="shared" si="26"/>
        <v>0</v>
      </c>
      <c r="AP109" s="536">
        <f t="shared" si="27"/>
        <v>0</v>
      </c>
      <c r="AQ109" s="537">
        <f t="shared" si="19"/>
        <v>0</v>
      </c>
      <c r="AR109" s="537">
        <f t="shared" si="20"/>
        <v>0</v>
      </c>
      <c r="AS109" s="538">
        <f t="shared" si="21"/>
        <v>24</v>
      </c>
      <c r="AT109" s="539">
        <f t="shared" si="22"/>
        <v>0</v>
      </c>
      <c r="AU109" s="539">
        <f t="shared" si="23"/>
        <v>0</v>
      </c>
      <c r="AV109" s="519">
        <f t="array" ref="AV109">K109</f>
        <v>0</v>
      </c>
      <c r="AW109" s="520" t="str">
        <f t="shared" si="28"/>
        <v>102</v>
      </c>
      <c r="AX109" s="547">
        <f t="shared" si="29"/>
        <v>0</v>
      </c>
      <c r="AY109" s="548">
        <f t="shared" si="29"/>
        <v>0</v>
      </c>
    </row>
    <row r="110" spans="1:51" ht="12.75" customHeight="1">
      <c r="A110" s="490">
        <f t="shared" si="31"/>
        <v>39139</v>
      </c>
      <c r="B110" s="546"/>
      <c r="C110" s="523">
        <f t="shared" si="33"/>
        <v>0</v>
      </c>
      <c r="D110" s="493"/>
      <c r="E110" s="524"/>
      <c r="F110" s="495"/>
      <c r="G110" s="495"/>
      <c r="H110" s="525">
        <f t="shared" si="32"/>
        <v>0</v>
      </c>
      <c r="I110" s="526"/>
      <c r="J110" s="498"/>
      <c r="K110" s="499"/>
      <c r="L110" s="499" t="s">
        <v>8384</v>
      </c>
      <c r="M110" s="502"/>
      <c r="N110" s="527"/>
      <c r="O110" s="527"/>
      <c r="P110" s="527"/>
      <c r="Q110" s="502"/>
      <c r="R110" s="502"/>
      <c r="S110" s="502"/>
      <c r="T110" s="502"/>
      <c r="U110" s="502"/>
      <c r="V110" s="528">
        <f t="shared" si="30"/>
        <v>0</v>
      </c>
      <c r="W110" s="529"/>
      <c r="X110" s="529"/>
      <c r="Y110" s="529"/>
      <c r="Z110" s="506"/>
      <c r="AA110" s="507"/>
      <c r="AB110" s="507"/>
      <c r="AC110" s="507"/>
      <c r="AD110" s="506"/>
      <c r="AE110" s="506"/>
      <c r="AF110" s="508"/>
      <c r="AG110" s="508"/>
      <c r="AH110" s="508"/>
      <c r="AI110" s="531"/>
      <c r="AJ110" s="531"/>
      <c r="AK110" s="532"/>
      <c r="AL110" s="511"/>
      <c r="AM110" s="533">
        <f t="shared" si="24"/>
        <v>0</v>
      </c>
      <c r="AN110" s="534">
        <f t="shared" si="25"/>
        <v>39139</v>
      </c>
      <c r="AO110" s="535">
        <f t="shared" si="26"/>
        <v>0</v>
      </c>
      <c r="AP110" s="536">
        <f t="shared" si="27"/>
        <v>0</v>
      </c>
      <c r="AQ110" s="537">
        <f t="shared" si="19"/>
        <v>0</v>
      </c>
      <c r="AR110" s="537">
        <f t="shared" si="20"/>
        <v>0</v>
      </c>
      <c r="AS110" s="538">
        <f t="shared" si="21"/>
        <v>24</v>
      </c>
      <c r="AT110" s="539">
        <f t="shared" si="22"/>
        <v>0</v>
      </c>
      <c r="AU110" s="539">
        <f t="shared" si="23"/>
        <v>0</v>
      </c>
      <c r="AV110" s="519">
        <f t="array" ref="AV110">K110</f>
        <v>0</v>
      </c>
      <c r="AW110" s="520" t="str">
        <f t="shared" si="28"/>
        <v>103</v>
      </c>
      <c r="AX110" s="547">
        <f t="shared" si="29"/>
        <v>0</v>
      </c>
      <c r="AY110" s="548">
        <f t="shared" si="29"/>
        <v>0</v>
      </c>
    </row>
    <row r="111" spans="1:51" ht="12.75" customHeight="1">
      <c r="A111" s="490">
        <f t="shared" si="31"/>
        <v>39139</v>
      </c>
      <c r="B111" s="546"/>
      <c r="C111" s="523">
        <f t="shared" si="33"/>
        <v>0</v>
      </c>
      <c r="D111" s="493"/>
      <c r="E111" s="524"/>
      <c r="F111" s="495"/>
      <c r="G111" s="495"/>
      <c r="H111" s="525">
        <f t="shared" si="32"/>
        <v>0</v>
      </c>
      <c r="I111" s="526"/>
      <c r="J111" s="498"/>
      <c r="K111" s="499"/>
      <c r="L111" s="499" t="s">
        <v>8385</v>
      </c>
      <c r="M111" s="502"/>
      <c r="N111" s="527"/>
      <c r="O111" s="527"/>
      <c r="P111" s="527"/>
      <c r="Q111" s="502"/>
      <c r="R111" s="502"/>
      <c r="S111" s="502"/>
      <c r="T111" s="502"/>
      <c r="U111" s="502"/>
      <c r="V111" s="528">
        <f t="shared" si="30"/>
        <v>0</v>
      </c>
      <c r="W111" s="529"/>
      <c r="X111" s="529"/>
      <c r="Y111" s="529"/>
      <c r="Z111" s="506"/>
      <c r="AA111" s="507"/>
      <c r="AB111" s="507"/>
      <c r="AC111" s="507"/>
      <c r="AD111" s="506"/>
      <c r="AE111" s="506"/>
      <c r="AF111" s="508"/>
      <c r="AG111" s="508"/>
      <c r="AH111" s="508"/>
      <c r="AI111" s="531"/>
      <c r="AJ111" s="531"/>
      <c r="AK111" s="532"/>
      <c r="AL111" s="511"/>
      <c r="AM111" s="533">
        <f t="shared" si="24"/>
        <v>0</v>
      </c>
      <c r="AN111" s="534">
        <f t="shared" si="25"/>
        <v>39139</v>
      </c>
      <c r="AO111" s="535">
        <f t="shared" si="26"/>
        <v>0</v>
      </c>
      <c r="AP111" s="536">
        <f t="shared" si="27"/>
        <v>0</v>
      </c>
      <c r="AQ111" s="537">
        <f t="shared" si="19"/>
        <v>0</v>
      </c>
      <c r="AR111" s="537">
        <f t="shared" si="20"/>
        <v>0</v>
      </c>
      <c r="AS111" s="538">
        <f t="shared" si="21"/>
        <v>24</v>
      </c>
      <c r="AT111" s="539">
        <f t="shared" si="22"/>
        <v>0</v>
      </c>
      <c r="AU111" s="539">
        <f t="shared" si="23"/>
        <v>0</v>
      </c>
      <c r="AV111" s="519">
        <f t="array" ref="AV111">K111</f>
        <v>0</v>
      </c>
      <c r="AW111" s="520" t="str">
        <f t="shared" si="28"/>
        <v>104</v>
      </c>
      <c r="AX111" s="547">
        <f t="shared" si="29"/>
        <v>0</v>
      </c>
      <c r="AY111" s="548">
        <f t="shared" si="29"/>
        <v>0</v>
      </c>
    </row>
    <row r="112" spans="1:51" ht="12.75" customHeight="1">
      <c r="A112" s="490">
        <f t="shared" si="31"/>
        <v>39139</v>
      </c>
      <c r="B112" s="546"/>
      <c r="C112" s="523">
        <f t="shared" si="33"/>
        <v>0</v>
      </c>
      <c r="D112" s="493"/>
      <c r="E112" s="524"/>
      <c r="F112" s="495"/>
      <c r="G112" s="495"/>
      <c r="H112" s="525">
        <f t="shared" si="32"/>
        <v>0</v>
      </c>
      <c r="I112" s="526"/>
      <c r="J112" s="498"/>
      <c r="K112" s="499"/>
      <c r="L112" s="499" t="s">
        <v>8386</v>
      </c>
      <c r="M112" s="502"/>
      <c r="N112" s="527"/>
      <c r="O112" s="527"/>
      <c r="P112" s="527"/>
      <c r="Q112" s="502"/>
      <c r="R112" s="502"/>
      <c r="S112" s="502"/>
      <c r="T112" s="502"/>
      <c r="U112" s="502"/>
      <c r="V112" s="528">
        <f t="shared" si="30"/>
        <v>0</v>
      </c>
      <c r="W112" s="529"/>
      <c r="X112" s="529"/>
      <c r="Y112" s="529"/>
      <c r="Z112" s="506"/>
      <c r="AA112" s="507"/>
      <c r="AB112" s="507"/>
      <c r="AC112" s="507"/>
      <c r="AD112" s="506"/>
      <c r="AE112" s="506"/>
      <c r="AF112" s="508"/>
      <c r="AG112" s="508"/>
      <c r="AH112" s="508"/>
      <c r="AI112" s="531"/>
      <c r="AJ112" s="531"/>
      <c r="AK112" s="532"/>
      <c r="AL112" s="511"/>
      <c r="AM112" s="533">
        <f t="shared" si="24"/>
        <v>0</v>
      </c>
      <c r="AN112" s="534">
        <f t="shared" si="25"/>
        <v>39139</v>
      </c>
      <c r="AO112" s="535">
        <f t="shared" si="26"/>
        <v>0</v>
      </c>
      <c r="AP112" s="536">
        <f t="shared" si="27"/>
        <v>0</v>
      </c>
      <c r="AQ112" s="537">
        <f t="shared" si="19"/>
        <v>0</v>
      </c>
      <c r="AR112" s="537">
        <f t="shared" si="20"/>
        <v>0</v>
      </c>
      <c r="AS112" s="538">
        <f t="shared" si="21"/>
        <v>24</v>
      </c>
      <c r="AT112" s="539">
        <f t="shared" si="22"/>
        <v>0</v>
      </c>
      <c r="AU112" s="539">
        <f t="shared" si="23"/>
        <v>0</v>
      </c>
      <c r="AV112" s="519">
        <f t="array" ref="AV112">K112</f>
        <v>0</v>
      </c>
      <c r="AW112" s="520" t="str">
        <f t="shared" si="28"/>
        <v>105</v>
      </c>
      <c r="AX112" s="547">
        <f t="shared" si="29"/>
        <v>0</v>
      </c>
      <c r="AY112" s="548">
        <f t="shared" si="29"/>
        <v>0</v>
      </c>
    </row>
    <row r="113" spans="1:51" ht="12.75" customHeight="1">
      <c r="A113" s="490">
        <f t="shared" si="31"/>
        <v>39139</v>
      </c>
      <c r="B113" s="546"/>
      <c r="C113" s="523">
        <f t="shared" si="33"/>
        <v>0</v>
      </c>
      <c r="D113" s="493"/>
      <c r="E113" s="524"/>
      <c r="F113" s="495"/>
      <c r="G113" s="495"/>
      <c r="H113" s="525">
        <f t="shared" si="32"/>
        <v>0</v>
      </c>
      <c r="I113" s="526"/>
      <c r="J113" s="498"/>
      <c r="K113" s="499"/>
      <c r="L113" s="499" t="s">
        <v>8387</v>
      </c>
      <c r="M113" s="502"/>
      <c r="N113" s="527"/>
      <c r="O113" s="527"/>
      <c r="P113" s="527"/>
      <c r="Q113" s="502"/>
      <c r="R113" s="502"/>
      <c r="S113" s="502"/>
      <c r="T113" s="502"/>
      <c r="U113" s="502"/>
      <c r="V113" s="528">
        <f t="shared" si="30"/>
        <v>0</v>
      </c>
      <c r="W113" s="529"/>
      <c r="X113" s="529"/>
      <c r="Y113" s="529"/>
      <c r="Z113" s="506"/>
      <c r="AA113" s="507"/>
      <c r="AB113" s="507"/>
      <c r="AC113" s="507"/>
      <c r="AD113" s="506"/>
      <c r="AE113" s="506"/>
      <c r="AF113" s="508"/>
      <c r="AG113" s="508"/>
      <c r="AH113" s="508"/>
      <c r="AI113" s="531"/>
      <c r="AJ113" s="531"/>
      <c r="AK113" s="532"/>
      <c r="AL113" s="511"/>
      <c r="AM113" s="533">
        <f t="shared" si="24"/>
        <v>0</v>
      </c>
      <c r="AN113" s="534">
        <f t="shared" si="25"/>
        <v>39139</v>
      </c>
      <c r="AO113" s="535">
        <f t="shared" si="26"/>
        <v>0</v>
      </c>
      <c r="AP113" s="536">
        <f t="shared" si="27"/>
        <v>0</v>
      </c>
      <c r="AQ113" s="537">
        <f t="shared" si="19"/>
        <v>0</v>
      </c>
      <c r="AR113" s="537">
        <f t="shared" si="20"/>
        <v>0</v>
      </c>
      <c r="AS113" s="538">
        <f t="shared" si="21"/>
        <v>24</v>
      </c>
      <c r="AT113" s="539">
        <f t="shared" si="22"/>
        <v>0</v>
      </c>
      <c r="AU113" s="539">
        <f t="shared" si="23"/>
        <v>0</v>
      </c>
      <c r="AV113" s="519">
        <f t="array" ref="AV113">K113</f>
        <v>0</v>
      </c>
      <c r="AW113" s="520" t="str">
        <f t="shared" si="28"/>
        <v>106</v>
      </c>
      <c r="AX113" s="547">
        <f t="shared" si="29"/>
        <v>0</v>
      </c>
      <c r="AY113" s="548">
        <f t="shared" si="29"/>
        <v>0</v>
      </c>
    </row>
    <row r="114" spans="1:51" ht="12.75" customHeight="1">
      <c r="A114" s="490">
        <f t="shared" si="31"/>
        <v>39139</v>
      </c>
      <c r="B114" s="546"/>
      <c r="C114" s="523">
        <f t="shared" si="33"/>
        <v>0</v>
      </c>
      <c r="D114" s="493"/>
      <c r="E114" s="524"/>
      <c r="F114" s="495"/>
      <c r="G114" s="495"/>
      <c r="H114" s="525">
        <f t="shared" si="32"/>
        <v>0</v>
      </c>
      <c r="I114" s="526"/>
      <c r="J114" s="498"/>
      <c r="K114" s="499"/>
      <c r="L114" s="499" t="s">
        <v>8388</v>
      </c>
      <c r="M114" s="502"/>
      <c r="N114" s="527"/>
      <c r="O114" s="527"/>
      <c r="P114" s="527"/>
      <c r="Q114" s="502"/>
      <c r="R114" s="502"/>
      <c r="S114" s="502"/>
      <c r="T114" s="502"/>
      <c r="U114" s="502"/>
      <c r="V114" s="528">
        <f t="shared" si="30"/>
        <v>0</v>
      </c>
      <c r="W114" s="529"/>
      <c r="X114" s="529"/>
      <c r="Y114" s="529"/>
      <c r="Z114" s="506"/>
      <c r="AA114" s="507"/>
      <c r="AB114" s="507"/>
      <c r="AC114" s="507"/>
      <c r="AD114" s="506"/>
      <c r="AE114" s="506"/>
      <c r="AF114" s="508"/>
      <c r="AG114" s="508"/>
      <c r="AH114" s="508"/>
      <c r="AI114" s="531"/>
      <c r="AJ114" s="531"/>
      <c r="AK114" s="532"/>
      <c r="AL114" s="511"/>
      <c r="AM114" s="533">
        <f t="shared" si="24"/>
        <v>0</v>
      </c>
      <c r="AN114" s="534">
        <f t="shared" si="25"/>
        <v>39139</v>
      </c>
      <c r="AO114" s="535">
        <f t="shared" si="26"/>
        <v>0</v>
      </c>
      <c r="AP114" s="536">
        <f t="shared" si="27"/>
        <v>0</v>
      </c>
      <c r="AQ114" s="537">
        <f t="shared" si="19"/>
        <v>0</v>
      </c>
      <c r="AR114" s="537">
        <f t="shared" si="20"/>
        <v>0</v>
      </c>
      <c r="AS114" s="538">
        <f t="shared" si="21"/>
        <v>24</v>
      </c>
      <c r="AT114" s="539">
        <f t="shared" si="22"/>
        <v>0</v>
      </c>
      <c r="AU114" s="539">
        <f t="shared" si="23"/>
        <v>0</v>
      </c>
      <c r="AV114" s="519">
        <f t="array" ref="AV114">K114</f>
        <v>0</v>
      </c>
      <c r="AW114" s="520" t="str">
        <f t="shared" si="28"/>
        <v>107</v>
      </c>
      <c r="AX114" s="547">
        <f t="shared" si="29"/>
        <v>0</v>
      </c>
      <c r="AY114" s="548">
        <f t="shared" si="29"/>
        <v>0</v>
      </c>
    </row>
    <row r="115" spans="1:51" ht="12.75" customHeight="1">
      <c r="A115" s="490">
        <f t="shared" si="31"/>
        <v>39139</v>
      </c>
      <c r="B115" s="546"/>
      <c r="C115" s="523">
        <f t="shared" si="33"/>
        <v>0</v>
      </c>
      <c r="D115" s="493"/>
      <c r="E115" s="524"/>
      <c r="F115" s="495"/>
      <c r="G115" s="495"/>
      <c r="H115" s="525">
        <f t="shared" si="32"/>
        <v>0</v>
      </c>
      <c r="I115" s="526"/>
      <c r="J115" s="498"/>
      <c r="K115" s="499"/>
      <c r="L115" s="499" t="s">
        <v>8389</v>
      </c>
      <c r="M115" s="502"/>
      <c r="N115" s="527"/>
      <c r="O115" s="527"/>
      <c r="P115" s="527"/>
      <c r="Q115" s="502"/>
      <c r="R115" s="502"/>
      <c r="S115" s="502"/>
      <c r="T115" s="502"/>
      <c r="U115" s="502"/>
      <c r="V115" s="528">
        <f t="shared" si="30"/>
        <v>0</v>
      </c>
      <c r="W115" s="529"/>
      <c r="X115" s="529"/>
      <c r="Y115" s="529"/>
      <c r="Z115" s="506"/>
      <c r="AA115" s="507"/>
      <c r="AB115" s="507"/>
      <c r="AC115" s="507"/>
      <c r="AD115" s="506"/>
      <c r="AE115" s="506"/>
      <c r="AF115" s="508"/>
      <c r="AG115" s="508"/>
      <c r="AH115" s="508"/>
      <c r="AI115" s="531"/>
      <c r="AJ115" s="531"/>
      <c r="AK115" s="532"/>
      <c r="AL115" s="511"/>
      <c r="AM115" s="533">
        <f t="shared" si="24"/>
        <v>0</v>
      </c>
      <c r="AN115" s="534">
        <f t="shared" si="25"/>
        <v>39139</v>
      </c>
      <c r="AO115" s="535">
        <f t="shared" si="26"/>
        <v>0</v>
      </c>
      <c r="AP115" s="536">
        <f t="shared" si="27"/>
        <v>0</v>
      </c>
      <c r="AQ115" s="537">
        <f t="shared" si="19"/>
        <v>0</v>
      </c>
      <c r="AR115" s="537">
        <f t="shared" si="20"/>
        <v>0</v>
      </c>
      <c r="AS115" s="538">
        <f t="shared" si="21"/>
        <v>24</v>
      </c>
      <c r="AT115" s="539">
        <f t="shared" si="22"/>
        <v>0</v>
      </c>
      <c r="AU115" s="539">
        <f t="shared" si="23"/>
        <v>0</v>
      </c>
      <c r="AV115" s="519">
        <f t="array" ref="AV115">K115</f>
        <v>0</v>
      </c>
      <c r="AW115" s="520" t="str">
        <f t="shared" si="28"/>
        <v>108</v>
      </c>
      <c r="AX115" s="547">
        <f t="shared" si="29"/>
        <v>0</v>
      </c>
      <c r="AY115" s="548">
        <f t="shared" si="29"/>
        <v>0</v>
      </c>
    </row>
    <row r="116" spans="1:51" ht="12.75" customHeight="1">
      <c r="A116" s="490">
        <f t="shared" si="31"/>
        <v>39139</v>
      </c>
      <c r="B116" s="546"/>
      <c r="C116" s="523">
        <f t="shared" si="33"/>
        <v>0</v>
      </c>
      <c r="D116" s="493"/>
      <c r="E116" s="524"/>
      <c r="F116" s="495"/>
      <c r="G116" s="495"/>
      <c r="H116" s="525">
        <f t="shared" si="32"/>
        <v>0</v>
      </c>
      <c r="I116" s="526"/>
      <c r="J116" s="498"/>
      <c r="K116" s="499"/>
      <c r="L116" s="499" t="s">
        <v>8390</v>
      </c>
      <c r="M116" s="502"/>
      <c r="N116" s="527"/>
      <c r="O116" s="527"/>
      <c r="P116" s="527"/>
      <c r="Q116" s="502"/>
      <c r="R116" s="502"/>
      <c r="S116" s="502"/>
      <c r="T116" s="502"/>
      <c r="U116" s="502"/>
      <c r="V116" s="528">
        <f t="shared" si="30"/>
        <v>0</v>
      </c>
      <c r="W116" s="529"/>
      <c r="X116" s="529"/>
      <c r="Y116" s="529"/>
      <c r="Z116" s="506"/>
      <c r="AA116" s="507"/>
      <c r="AB116" s="507"/>
      <c r="AC116" s="507"/>
      <c r="AD116" s="506"/>
      <c r="AE116" s="506"/>
      <c r="AF116" s="508"/>
      <c r="AG116" s="508"/>
      <c r="AH116" s="508"/>
      <c r="AI116" s="531"/>
      <c r="AJ116" s="531"/>
      <c r="AK116" s="532"/>
      <c r="AL116" s="511"/>
      <c r="AM116" s="533">
        <f t="shared" si="24"/>
        <v>0</v>
      </c>
      <c r="AN116" s="534">
        <f t="shared" si="25"/>
        <v>39139</v>
      </c>
      <c r="AO116" s="535">
        <f t="shared" si="26"/>
        <v>0</v>
      </c>
      <c r="AP116" s="536">
        <f t="shared" si="27"/>
        <v>0</v>
      </c>
      <c r="AQ116" s="537">
        <f t="shared" si="19"/>
        <v>0</v>
      </c>
      <c r="AR116" s="537">
        <f t="shared" si="20"/>
        <v>0</v>
      </c>
      <c r="AS116" s="538">
        <f t="shared" si="21"/>
        <v>24</v>
      </c>
      <c r="AT116" s="539">
        <f t="shared" si="22"/>
        <v>0</v>
      </c>
      <c r="AU116" s="539">
        <f t="shared" si="23"/>
        <v>0</v>
      </c>
      <c r="AV116" s="519">
        <f t="array" ref="AV116">K116</f>
        <v>0</v>
      </c>
      <c r="AW116" s="520" t="str">
        <f t="shared" si="28"/>
        <v>109</v>
      </c>
      <c r="AX116" s="547">
        <f t="shared" si="29"/>
        <v>0</v>
      </c>
      <c r="AY116" s="548">
        <f t="shared" si="29"/>
        <v>0</v>
      </c>
    </row>
    <row r="117" spans="1:51" ht="12.75" customHeight="1" thickBot="1">
      <c r="A117" s="490">
        <f t="shared" si="31"/>
        <v>39139</v>
      </c>
      <c r="B117" s="611"/>
      <c r="C117" s="612">
        <f t="shared" si="33"/>
        <v>0</v>
      </c>
      <c r="D117" s="613"/>
      <c r="E117" s="524"/>
      <c r="F117" s="495"/>
      <c r="G117" s="495"/>
      <c r="H117" s="525">
        <f t="shared" si="32"/>
        <v>0</v>
      </c>
      <c r="I117" s="526"/>
      <c r="J117" s="498"/>
      <c r="K117" s="499"/>
      <c r="L117" s="499" t="s">
        <v>8391</v>
      </c>
      <c r="M117" s="502"/>
      <c r="N117" s="527"/>
      <c r="O117" s="527"/>
      <c r="P117" s="527"/>
      <c r="Q117" s="502"/>
      <c r="R117" s="502"/>
      <c r="S117" s="502"/>
      <c r="T117" s="502"/>
      <c r="U117" s="502"/>
      <c r="V117" s="528">
        <f t="shared" si="30"/>
        <v>0</v>
      </c>
      <c r="W117" s="529"/>
      <c r="X117" s="529"/>
      <c r="Y117" s="529"/>
      <c r="Z117" s="506"/>
      <c r="AA117" s="507"/>
      <c r="AB117" s="507"/>
      <c r="AC117" s="507"/>
      <c r="AD117" s="506"/>
      <c r="AE117" s="506"/>
      <c r="AF117" s="508"/>
      <c r="AG117" s="508"/>
      <c r="AH117" s="508"/>
      <c r="AI117" s="531"/>
      <c r="AJ117" s="531"/>
      <c r="AK117" s="532"/>
      <c r="AL117" s="511"/>
      <c r="AM117" s="614">
        <f t="shared" si="24"/>
        <v>0</v>
      </c>
      <c r="AN117" s="615">
        <f t="shared" si="25"/>
        <v>39139</v>
      </c>
      <c r="AO117" s="616">
        <f t="shared" si="26"/>
        <v>0</v>
      </c>
      <c r="AP117" s="617">
        <f t="shared" si="27"/>
        <v>0</v>
      </c>
      <c r="AQ117" s="618">
        <f t="shared" si="19"/>
        <v>0</v>
      </c>
      <c r="AR117" s="618">
        <f t="shared" si="20"/>
        <v>0</v>
      </c>
      <c r="AS117" s="619">
        <f t="shared" si="21"/>
        <v>24</v>
      </c>
      <c r="AT117" s="620">
        <f t="shared" si="22"/>
        <v>0</v>
      </c>
      <c r="AU117" s="620">
        <f t="shared" si="23"/>
        <v>0</v>
      </c>
      <c r="AV117" s="519">
        <f t="array" ref="AV117">K117</f>
        <v>0</v>
      </c>
      <c r="AW117" s="520" t="str">
        <f t="shared" si="28"/>
        <v>110</v>
      </c>
      <c r="AX117" s="621">
        <f t="shared" si="29"/>
        <v>0</v>
      </c>
      <c r="AY117" s="622">
        <f t="shared" si="29"/>
        <v>0</v>
      </c>
    </row>
    <row r="118" spans="1:51" ht="12.75" customHeight="1">
      <c r="A118" s="490">
        <f t="shared" si="31"/>
        <v>39139</v>
      </c>
      <c r="B118" s="623"/>
      <c r="C118" s="523">
        <f t="shared" si="33"/>
        <v>0</v>
      </c>
      <c r="D118" s="493"/>
      <c r="E118" s="524"/>
      <c r="F118" s="495"/>
      <c r="G118" s="495"/>
      <c r="H118" s="525">
        <f t="shared" si="32"/>
        <v>0</v>
      </c>
      <c r="I118" s="526"/>
      <c r="J118" s="498"/>
      <c r="K118" s="499"/>
      <c r="L118" s="499" t="s">
        <v>8392</v>
      </c>
      <c r="M118" s="502"/>
      <c r="N118" s="527"/>
      <c r="O118" s="527"/>
      <c r="P118" s="527"/>
      <c r="Q118" s="502"/>
      <c r="R118" s="502"/>
      <c r="S118" s="502"/>
      <c r="T118" s="502"/>
      <c r="U118" s="502"/>
      <c r="V118" s="528">
        <f t="shared" si="30"/>
        <v>0</v>
      </c>
      <c r="W118" s="529"/>
      <c r="X118" s="529"/>
      <c r="Y118" s="529"/>
      <c r="Z118" s="506"/>
      <c r="AA118" s="507"/>
      <c r="AB118" s="507"/>
      <c r="AC118" s="507"/>
      <c r="AD118" s="506"/>
      <c r="AE118" s="506"/>
      <c r="AF118" s="508"/>
      <c r="AG118" s="508"/>
      <c r="AH118" s="508"/>
      <c r="AI118" s="531"/>
      <c r="AJ118" s="531"/>
      <c r="AK118" s="532"/>
      <c r="AL118" s="511"/>
      <c r="AN118" s="624"/>
      <c r="AO118" s="44"/>
      <c r="AP118" s="424"/>
      <c r="AQ118" s="625"/>
      <c r="AR118" s="625"/>
      <c r="AS118" s="626"/>
      <c r="AT118" s="626"/>
      <c r="AU118" s="626"/>
    </row>
    <row r="119" spans="1:51" ht="12.75" customHeight="1">
      <c r="A119" s="490">
        <f t="shared" si="31"/>
        <v>39139</v>
      </c>
      <c r="B119" s="574"/>
      <c r="C119" s="523">
        <f t="shared" si="33"/>
        <v>0</v>
      </c>
      <c r="D119" s="493"/>
      <c r="E119" s="524"/>
      <c r="F119" s="495"/>
      <c r="G119" s="495"/>
      <c r="H119" s="525">
        <f t="shared" si="32"/>
        <v>0</v>
      </c>
      <c r="I119" s="526"/>
      <c r="J119" s="498"/>
      <c r="K119" s="499"/>
      <c r="L119" s="499" t="s">
        <v>8393</v>
      </c>
      <c r="M119" s="502"/>
      <c r="N119" s="527"/>
      <c r="O119" s="527"/>
      <c r="P119" s="527"/>
      <c r="Q119" s="502"/>
      <c r="R119" s="502"/>
      <c r="S119" s="502"/>
      <c r="T119" s="502"/>
      <c r="U119" s="502"/>
      <c r="V119" s="528">
        <f t="shared" si="30"/>
        <v>0</v>
      </c>
      <c r="W119" s="529"/>
      <c r="X119" s="529"/>
      <c r="Y119" s="529"/>
      <c r="Z119" s="506"/>
      <c r="AA119" s="507"/>
      <c r="AB119" s="507"/>
      <c r="AC119" s="507"/>
      <c r="AD119" s="506"/>
      <c r="AE119" s="506"/>
      <c r="AF119" s="508"/>
      <c r="AG119" s="508"/>
      <c r="AH119" s="508"/>
      <c r="AI119" s="531"/>
      <c r="AJ119" s="531"/>
      <c r="AK119" s="532"/>
      <c r="AL119" s="511"/>
      <c r="AN119" s="624"/>
      <c r="AO119" s="44"/>
      <c r="AP119" s="424"/>
      <c r="AQ119" s="625"/>
      <c r="AR119" s="625"/>
      <c r="AS119" s="626"/>
      <c r="AT119" s="626"/>
      <c r="AU119" s="626"/>
    </row>
    <row r="120" spans="1:51" ht="12.75" customHeight="1">
      <c r="A120" s="490">
        <f t="shared" si="31"/>
        <v>39139</v>
      </c>
      <c r="B120" s="574"/>
      <c r="C120" s="523"/>
      <c r="D120" s="493"/>
      <c r="E120" s="524"/>
      <c r="F120" s="495"/>
      <c r="G120" s="495"/>
      <c r="H120" s="525"/>
      <c r="I120" s="526"/>
      <c r="J120" s="498"/>
      <c r="K120" s="499"/>
      <c r="L120" s="499" t="s">
        <v>8394</v>
      </c>
      <c r="M120" s="502"/>
      <c r="N120" s="527"/>
      <c r="O120" s="527"/>
      <c r="P120" s="527"/>
      <c r="Q120" s="502"/>
      <c r="R120" s="502"/>
      <c r="S120" s="502"/>
      <c r="T120" s="502"/>
      <c r="U120" s="502"/>
      <c r="V120" s="528">
        <f t="shared" si="30"/>
        <v>0</v>
      </c>
      <c r="W120" s="529"/>
      <c r="X120" s="529"/>
      <c r="Y120" s="529"/>
      <c r="Z120" s="506"/>
      <c r="AA120" s="507"/>
      <c r="AB120" s="507"/>
      <c r="AC120" s="507"/>
      <c r="AD120" s="506"/>
      <c r="AE120" s="506"/>
      <c r="AF120" s="508"/>
      <c r="AG120" s="508"/>
      <c r="AH120" s="508"/>
      <c r="AI120" s="531"/>
      <c r="AJ120" s="531"/>
      <c r="AK120" s="532"/>
      <c r="AL120" s="511"/>
      <c r="AN120" s="624"/>
      <c r="AO120" s="44"/>
      <c r="AP120" s="424"/>
      <c r="AQ120" s="625"/>
      <c r="AR120" s="625"/>
      <c r="AS120" s="626"/>
      <c r="AT120" s="626"/>
      <c r="AU120" s="626"/>
    </row>
    <row r="121" spans="1:51" ht="12.75" customHeight="1">
      <c r="A121" s="490">
        <f t="shared" si="31"/>
        <v>39139</v>
      </c>
      <c r="B121" s="574"/>
      <c r="C121" s="523"/>
      <c r="D121" s="493"/>
      <c r="E121" s="524"/>
      <c r="F121" s="495"/>
      <c r="G121" s="495"/>
      <c r="H121" s="525"/>
      <c r="I121" s="526"/>
      <c r="J121" s="498"/>
      <c r="K121" s="499"/>
      <c r="L121" s="499" t="s">
        <v>8395</v>
      </c>
      <c r="M121" s="502"/>
      <c r="N121" s="527"/>
      <c r="O121" s="527"/>
      <c r="P121" s="527"/>
      <c r="Q121" s="502"/>
      <c r="R121" s="502"/>
      <c r="S121" s="502"/>
      <c r="T121" s="502"/>
      <c r="U121" s="502"/>
      <c r="V121" s="528">
        <f t="shared" si="30"/>
        <v>0</v>
      </c>
      <c r="W121" s="529"/>
      <c r="X121" s="529"/>
      <c r="Y121" s="529"/>
      <c r="Z121" s="506"/>
      <c r="AA121" s="507"/>
      <c r="AB121" s="507"/>
      <c r="AC121" s="507"/>
      <c r="AD121" s="506"/>
      <c r="AE121" s="506"/>
      <c r="AF121" s="508"/>
      <c r="AG121" s="508"/>
      <c r="AH121" s="508"/>
      <c r="AI121" s="531"/>
      <c r="AJ121" s="531"/>
      <c r="AK121" s="532"/>
      <c r="AL121" s="511"/>
      <c r="AN121" s="624"/>
      <c r="AO121" s="44"/>
      <c r="AP121" s="424"/>
      <c r="AQ121" s="625"/>
      <c r="AR121" s="625"/>
      <c r="AS121" s="626"/>
      <c r="AT121" s="626"/>
      <c r="AU121" s="626"/>
    </row>
    <row r="122" spans="1:51" ht="12.75" customHeight="1">
      <c r="A122" s="490">
        <f t="shared" si="31"/>
        <v>39139</v>
      </c>
      <c r="B122" s="574"/>
      <c r="C122" s="523"/>
      <c r="D122" s="493"/>
      <c r="E122" s="524"/>
      <c r="F122" s="495"/>
      <c r="G122" s="495"/>
      <c r="H122" s="525"/>
      <c r="I122" s="526"/>
      <c r="J122" s="498"/>
      <c r="K122" s="499"/>
      <c r="L122" s="499">
        <v>115</v>
      </c>
      <c r="M122" s="502"/>
      <c r="N122" s="527"/>
      <c r="O122" s="527"/>
      <c r="P122" s="527"/>
      <c r="Q122" s="502"/>
      <c r="R122" s="502"/>
      <c r="S122" s="502"/>
      <c r="T122" s="502"/>
      <c r="U122" s="502"/>
      <c r="V122" s="528">
        <f t="shared" si="30"/>
        <v>0</v>
      </c>
      <c r="W122" s="529"/>
      <c r="X122" s="529"/>
      <c r="Y122" s="529"/>
      <c r="Z122" s="506"/>
      <c r="AA122" s="507"/>
      <c r="AB122" s="507"/>
      <c r="AC122" s="507"/>
      <c r="AD122" s="506"/>
      <c r="AE122" s="506"/>
      <c r="AF122" s="508"/>
      <c r="AG122" s="508"/>
      <c r="AH122" s="508"/>
      <c r="AI122" s="531"/>
      <c r="AJ122" s="531"/>
      <c r="AK122" s="532"/>
      <c r="AL122" s="511"/>
      <c r="AN122" s="624"/>
      <c r="AO122" s="44"/>
      <c r="AP122" s="424"/>
      <c r="AQ122" s="625"/>
      <c r="AR122" s="625"/>
      <c r="AS122" s="626"/>
      <c r="AT122" s="626"/>
      <c r="AU122" s="626"/>
    </row>
    <row r="123" spans="1:51" ht="12.75" customHeight="1">
      <c r="A123" s="490">
        <f t="shared" si="31"/>
        <v>39139</v>
      </c>
      <c r="B123" s="574"/>
      <c r="C123" s="523">
        <f>D119</f>
        <v>0</v>
      </c>
      <c r="D123" s="493"/>
      <c r="E123" s="524"/>
      <c r="F123" s="495"/>
      <c r="G123" s="495"/>
      <c r="H123" s="525">
        <f>IF(G123=0,0,AS114)</f>
        <v>0</v>
      </c>
      <c r="I123" s="526"/>
      <c r="J123" s="498"/>
      <c r="K123" s="499"/>
      <c r="L123" s="499" t="s">
        <v>8396</v>
      </c>
      <c r="M123" s="502"/>
      <c r="N123" s="527"/>
      <c r="O123" s="527"/>
      <c r="P123" s="527"/>
      <c r="Q123" s="502"/>
      <c r="R123" s="502"/>
      <c r="S123" s="502"/>
      <c r="T123" s="502"/>
      <c r="U123" s="502"/>
      <c r="V123" s="528">
        <f t="shared" si="30"/>
        <v>0</v>
      </c>
      <c r="W123" s="529"/>
      <c r="X123" s="529"/>
      <c r="Y123" s="529"/>
      <c r="Z123" s="506"/>
      <c r="AA123" s="507"/>
      <c r="AB123" s="507"/>
      <c r="AC123" s="507"/>
      <c r="AD123" s="506"/>
      <c r="AE123" s="506"/>
      <c r="AF123" s="508"/>
      <c r="AG123" s="508"/>
      <c r="AH123" s="508"/>
      <c r="AI123" s="531"/>
      <c r="AJ123" s="531"/>
      <c r="AK123" s="532"/>
      <c r="AL123" s="511"/>
      <c r="AN123" s="624"/>
      <c r="AO123" s="44"/>
      <c r="AP123" s="424"/>
      <c r="AQ123" s="625"/>
      <c r="AR123" s="625"/>
      <c r="AS123" s="626"/>
      <c r="AT123" s="626"/>
      <c r="AU123" s="626"/>
    </row>
    <row r="124" spans="1:51" ht="12.75" customHeight="1">
      <c r="A124" s="490">
        <f t="shared" si="31"/>
        <v>39139</v>
      </c>
      <c r="B124" s="574"/>
      <c r="C124" s="523">
        <f>D123</f>
        <v>0</v>
      </c>
      <c r="D124" s="493"/>
      <c r="E124" s="524"/>
      <c r="F124" s="495"/>
      <c r="G124" s="495"/>
      <c r="H124" s="525">
        <f>IF(G124=0,0,AS115)</f>
        <v>0</v>
      </c>
      <c r="I124" s="526"/>
      <c r="J124" s="498"/>
      <c r="K124" s="499"/>
      <c r="L124" s="499" t="s">
        <v>8397</v>
      </c>
      <c r="M124" s="502"/>
      <c r="N124" s="527"/>
      <c r="O124" s="527"/>
      <c r="P124" s="527"/>
      <c r="Q124" s="502"/>
      <c r="R124" s="502"/>
      <c r="S124" s="502"/>
      <c r="T124" s="502"/>
      <c r="U124" s="502"/>
      <c r="V124" s="528">
        <f t="shared" si="30"/>
        <v>0</v>
      </c>
      <c r="W124" s="529"/>
      <c r="X124" s="529"/>
      <c r="Y124" s="529"/>
      <c r="Z124" s="506"/>
      <c r="AA124" s="507"/>
      <c r="AB124" s="507"/>
      <c r="AC124" s="507"/>
      <c r="AD124" s="506"/>
      <c r="AE124" s="506"/>
      <c r="AF124" s="508"/>
      <c r="AG124" s="508"/>
      <c r="AH124" s="508"/>
      <c r="AI124" s="531"/>
      <c r="AJ124" s="531"/>
      <c r="AK124" s="532"/>
      <c r="AL124" s="511"/>
      <c r="AN124" s="624"/>
      <c r="AO124" s="44"/>
      <c r="AP124" s="424"/>
      <c r="AQ124" s="625"/>
      <c r="AR124" s="625"/>
      <c r="AS124" s="626"/>
      <c r="AT124" s="626"/>
      <c r="AU124" s="626"/>
    </row>
    <row r="125" spans="1:51" ht="12.75" customHeight="1">
      <c r="A125" s="490">
        <f t="shared" si="31"/>
        <v>39139</v>
      </c>
      <c r="B125" s="574"/>
      <c r="C125" s="523">
        <f>D124</f>
        <v>0</v>
      </c>
      <c r="D125" s="493"/>
      <c r="E125" s="524"/>
      <c r="F125" s="495"/>
      <c r="G125" s="495"/>
      <c r="H125" s="525">
        <f>IF(G125=0,0,AS116)</f>
        <v>0</v>
      </c>
      <c r="I125" s="526"/>
      <c r="J125" s="498"/>
      <c r="K125" s="499"/>
      <c r="L125" s="499" t="s">
        <v>8398</v>
      </c>
      <c r="M125" s="502"/>
      <c r="N125" s="527"/>
      <c r="O125" s="527"/>
      <c r="P125" s="527"/>
      <c r="Q125" s="502"/>
      <c r="R125" s="502"/>
      <c r="S125" s="502"/>
      <c r="T125" s="502"/>
      <c r="U125" s="502"/>
      <c r="V125" s="528">
        <f t="shared" si="30"/>
        <v>0</v>
      </c>
      <c r="W125" s="529"/>
      <c r="X125" s="529"/>
      <c r="Y125" s="529"/>
      <c r="Z125" s="506"/>
      <c r="AA125" s="507"/>
      <c r="AB125" s="507"/>
      <c r="AC125" s="507"/>
      <c r="AD125" s="506"/>
      <c r="AE125" s="506"/>
      <c r="AF125" s="508"/>
      <c r="AG125" s="508"/>
      <c r="AH125" s="508"/>
      <c r="AI125" s="531"/>
      <c r="AJ125" s="531"/>
      <c r="AK125" s="532"/>
      <c r="AL125" s="511"/>
      <c r="AN125" s="624"/>
      <c r="AO125" s="44"/>
      <c r="AP125" s="424"/>
      <c r="AQ125" s="625"/>
      <c r="AR125" s="625"/>
      <c r="AS125" s="626"/>
      <c r="AT125" s="626"/>
      <c r="AU125" s="626"/>
    </row>
    <row r="126" spans="1:51" ht="12.75" customHeight="1" thickBot="1">
      <c r="A126" s="490">
        <f t="shared" si="31"/>
        <v>39139</v>
      </c>
      <c r="B126" s="627"/>
      <c r="C126" s="628">
        <f>D125</f>
        <v>0</v>
      </c>
      <c r="D126" s="629"/>
      <c r="E126" s="630"/>
      <c r="F126" s="631"/>
      <c r="G126" s="631"/>
      <c r="H126" s="632">
        <f>IF(G126=0,0,AS117)</f>
        <v>0</v>
      </c>
      <c r="I126" s="633"/>
      <c r="J126" s="634"/>
      <c r="K126" s="499"/>
      <c r="L126" s="499" t="s">
        <v>8399</v>
      </c>
      <c r="M126" s="635"/>
      <c r="N126" s="636"/>
      <c r="O126" s="636"/>
      <c r="P126" s="636"/>
      <c r="Q126" s="635"/>
      <c r="R126" s="635"/>
      <c r="S126" s="635"/>
      <c r="T126" s="635"/>
      <c r="U126" s="635"/>
      <c r="V126" s="637">
        <f t="shared" si="30"/>
        <v>0</v>
      </c>
      <c r="W126" s="638"/>
      <c r="X126" s="639"/>
      <c r="Y126" s="529"/>
      <c r="Z126" s="640"/>
      <c r="AA126" s="641"/>
      <c r="AB126" s="641"/>
      <c r="AC126" s="641"/>
      <c r="AD126" s="640"/>
      <c r="AE126" s="640"/>
      <c r="AF126" s="642"/>
      <c r="AG126" s="642"/>
      <c r="AH126" s="642"/>
      <c r="AI126" s="643"/>
      <c r="AJ126" s="643"/>
      <c r="AK126" s="644"/>
      <c r="AL126" s="511"/>
      <c r="AN126" s="624"/>
      <c r="AO126" s="44"/>
      <c r="AP126" s="424"/>
      <c r="AQ126" s="625"/>
      <c r="AR126" s="625"/>
      <c r="AS126" s="626"/>
      <c r="AT126" s="626"/>
      <c r="AU126" s="626"/>
    </row>
    <row r="127" spans="1:51" ht="12.75" customHeight="1" thickBot="1">
      <c r="F127" s="44"/>
      <c r="H127" s="44"/>
      <c r="J127" s="44"/>
      <c r="K127" s="44"/>
      <c r="Y127" s="645"/>
      <c r="AN127" s="624"/>
      <c r="AO127" s="44"/>
      <c r="AP127" s="424"/>
      <c r="AQ127" s="625"/>
      <c r="AR127" s="625"/>
      <c r="AS127" s="626"/>
      <c r="AT127" s="626"/>
      <c r="AU127" s="626"/>
    </row>
    <row r="128" spans="1:51" ht="12.75" customHeight="1" thickBot="1">
      <c r="A128" s="1289" t="s">
        <v>8400</v>
      </c>
      <c r="B128" s="1290"/>
      <c r="C128" s="1290"/>
      <c r="D128" s="1290"/>
      <c r="E128" s="646"/>
      <c r="F128" s="646"/>
      <c r="G128" s="647">
        <v>39379</v>
      </c>
      <c r="H128" s="1291"/>
      <c r="I128" s="1292"/>
      <c r="J128" s="1292"/>
      <c r="K128" s="1293"/>
      <c r="V128" s="35"/>
      <c r="AM128" s="624"/>
      <c r="AN128" s="44"/>
      <c r="AO128" s="424"/>
      <c r="AP128" s="625"/>
      <c r="AQ128" s="625"/>
      <c r="AR128" s="626"/>
      <c r="AS128" s="626"/>
      <c r="AT128" s="626"/>
    </row>
    <row r="129" spans="1:49" ht="12.75" customHeight="1">
      <c r="A129" s="1269" t="s">
        <v>8401</v>
      </c>
      <c r="B129" s="1270"/>
      <c r="C129" s="1271"/>
      <c r="D129" s="648" t="s">
        <v>8402</v>
      </c>
      <c r="E129" s="649">
        <f t="array" ref="E129">SUM(IF($AN$13:$AN$117=$G$128,$AP$13:$AP$117,0))</f>
        <v>44</v>
      </c>
      <c r="F129" s="1272" t="s">
        <v>8403</v>
      </c>
      <c r="G129" s="1273"/>
      <c r="H129" s="1274"/>
      <c r="I129" s="648" t="s">
        <v>8402</v>
      </c>
      <c r="J129" s="1275">
        <f>IF(E129&gt;0,(E130/E129)*100,0)</f>
        <v>79.545454545454547</v>
      </c>
      <c r="K129" s="1276"/>
      <c r="L129" s="1277"/>
      <c r="M129" s="1278"/>
      <c r="N129" s="650" t="s">
        <v>8224</v>
      </c>
      <c r="O129" s="650" t="s">
        <v>8221</v>
      </c>
      <c r="P129" s="651" t="s">
        <v>3269</v>
      </c>
      <c r="Q129" s="652"/>
      <c r="V129" s="652"/>
      <c r="W129" s="653"/>
      <c r="Y129" s="654"/>
      <c r="Z129" s="44"/>
      <c r="AA129" s="655"/>
      <c r="AM129" s="624"/>
      <c r="AN129" s="44"/>
      <c r="AO129" s="424"/>
      <c r="AP129" s="625"/>
      <c r="AQ129" s="625"/>
      <c r="AR129" s="626"/>
      <c r="AS129" s="626"/>
      <c r="AT129" s="626"/>
    </row>
    <row r="130" spans="1:49" ht="12.75" customHeight="1">
      <c r="A130" s="1279" t="s">
        <v>8404</v>
      </c>
      <c r="B130" s="1280"/>
      <c r="C130" s="1281"/>
      <c r="D130" s="656" t="s">
        <v>8402</v>
      </c>
      <c r="E130" s="657">
        <f t="array" ref="E130">SUM(IF($AN$13:$AN$117=$G$128,$AR$13:$AR$117,0))</f>
        <v>35</v>
      </c>
      <c r="F130" s="1282" t="s">
        <v>8405</v>
      </c>
      <c r="G130" s="1283"/>
      <c r="H130" s="1284"/>
      <c r="I130" s="656" t="s">
        <v>8402</v>
      </c>
      <c r="J130" s="1285">
        <f>IF(E129=0,(0),100-J129)</f>
        <v>20.454545454545453</v>
      </c>
      <c r="K130" s="1286"/>
      <c r="L130" s="1287"/>
      <c r="M130" s="1288"/>
      <c r="N130" s="658"/>
      <c r="O130" s="658"/>
      <c r="P130" s="659"/>
      <c r="Q130" s="652"/>
      <c r="V130" s="652"/>
      <c r="W130" s="653"/>
      <c r="X130" s="653"/>
      <c r="Y130" s="654"/>
      <c r="Z130" s="44"/>
      <c r="AA130" s="655"/>
      <c r="AM130" s="624"/>
      <c r="AN130" s="44"/>
      <c r="AO130" s="424"/>
      <c r="AP130" s="625"/>
      <c r="AQ130" s="625"/>
      <c r="AR130" s="626"/>
      <c r="AS130" s="626"/>
      <c r="AT130" s="626"/>
    </row>
    <row r="131" spans="1:49" ht="12.75" customHeight="1">
      <c r="A131" s="1279" t="s">
        <v>8406</v>
      </c>
      <c r="B131" s="1280"/>
      <c r="C131" s="1281"/>
      <c r="D131" s="656" t="s">
        <v>8402</v>
      </c>
      <c r="E131" s="657">
        <f t="array" ref="E131">SUM(IF($AN$13:$AN$117=$G$128,$AQ$13:$AQ$117,0))</f>
        <v>9</v>
      </c>
      <c r="F131" s="1294" t="s">
        <v>8407</v>
      </c>
      <c r="G131" s="1295"/>
      <c r="H131" s="1280"/>
      <c r="I131" s="656" t="s">
        <v>8402</v>
      </c>
      <c r="J131" s="1305">
        <f>IF(E132&gt;0,(E129/E132),0)</f>
        <v>2.5882352941176476</v>
      </c>
      <c r="K131" s="1306"/>
      <c r="L131" s="1287" t="s">
        <v>8210</v>
      </c>
      <c r="M131" s="1288"/>
      <c r="N131" s="658"/>
      <c r="O131" s="658"/>
      <c r="P131" s="659"/>
      <c r="Q131" s="652"/>
      <c r="V131" s="652"/>
      <c r="W131" s="660"/>
      <c r="X131" s="653"/>
      <c r="Y131" s="652"/>
      <c r="Z131" s="44"/>
      <c r="AA131" s="661"/>
      <c r="AM131" s="624"/>
      <c r="AN131" s="44"/>
      <c r="AO131" s="424"/>
      <c r="AP131" s="625"/>
      <c r="AQ131" s="625"/>
      <c r="AR131" s="626"/>
      <c r="AS131" s="626"/>
      <c r="AT131" s="626"/>
    </row>
    <row r="132" spans="1:49" ht="12.75" customHeight="1">
      <c r="A132" s="1307" t="s">
        <v>8408</v>
      </c>
      <c r="B132" s="1284"/>
      <c r="C132" s="1308"/>
      <c r="D132" s="656" t="s">
        <v>8402</v>
      </c>
      <c r="E132" s="662">
        <f t="array" ref="E132">SUM(IF($AN$13:$AN$117=$G$128,$AS$13:$AS$117,0))</f>
        <v>16.999999999999996</v>
      </c>
      <c r="F132" s="1282" t="s">
        <v>8409</v>
      </c>
      <c r="G132" s="1283"/>
      <c r="H132" s="1284"/>
      <c r="I132" s="656" t="s">
        <v>8402</v>
      </c>
      <c r="J132" s="1305">
        <f>IF(E133&gt;0,(E130/E133),0)</f>
        <v>2.0689994909604432</v>
      </c>
      <c r="K132" s="1306"/>
      <c r="L132" s="1287" t="s">
        <v>462</v>
      </c>
      <c r="M132" s="1288"/>
      <c r="N132" s="658"/>
      <c r="O132" s="658"/>
      <c r="P132" s="659"/>
      <c r="Q132" s="654"/>
      <c r="V132" s="654"/>
      <c r="W132" s="653"/>
      <c r="X132" s="660"/>
      <c r="Y132" s="654"/>
      <c r="Z132" s="44"/>
      <c r="AA132" s="661"/>
      <c r="AM132" s="624"/>
      <c r="AN132" s="44"/>
      <c r="AO132" s="424"/>
      <c r="AP132" s="625"/>
      <c r="AQ132" s="625"/>
      <c r="AR132" s="626"/>
      <c r="AS132" s="626"/>
      <c r="AT132" s="626"/>
    </row>
    <row r="133" spans="1:49" ht="12.75" customHeight="1">
      <c r="A133" s="1279" t="s">
        <v>8410</v>
      </c>
      <c r="B133" s="1280"/>
      <c r="C133" s="1281"/>
      <c r="D133" s="656" t="s">
        <v>8402</v>
      </c>
      <c r="E133" s="662">
        <f t="array" ref="E133">SUM(IF($AN$13:$AN$117=$G$128,$AU$13:$AU$117,0))</f>
        <v>16.916388888888886</v>
      </c>
      <c r="F133" s="1294" t="s">
        <v>8411</v>
      </c>
      <c r="G133" s="1295"/>
      <c r="H133" s="1280"/>
      <c r="I133" s="656" t="s">
        <v>8402</v>
      </c>
      <c r="J133" s="1296">
        <f>IF(E134&gt;0,(E131/E134),0)</f>
        <v>108.00000000000038</v>
      </c>
      <c r="K133" s="1297"/>
      <c r="L133" s="1287" t="s">
        <v>8412</v>
      </c>
      <c r="M133" s="1288"/>
      <c r="N133" s="658"/>
      <c r="O133" s="658"/>
      <c r="P133" s="663"/>
      <c r="Q133" s="652"/>
      <c r="V133" s="652"/>
      <c r="W133" s="660"/>
      <c r="X133" s="653"/>
      <c r="Y133" s="652"/>
      <c r="Z133" s="44"/>
      <c r="AA133" s="661"/>
      <c r="AM133" s="624"/>
      <c r="AN133" s="44"/>
      <c r="AO133" s="424"/>
      <c r="AP133" s="625"/>
      <c r="AQ133" s="625"/>
      <c r="AR133" s="626"/>
      <c r="AS133" s="626"/>
      <c r="AT133" s="626"/>
    </row>
    <row r="134" spans="1:49" ht="12.75" customHeight="1" thickBot="1">
      <c r="A134" s="1298" t="s">
        <v>8413</v>
      </c>
      <c r="B134" s="1299"/>
      <c r="C134" s="1300"/>
      <c r="D134" s="664" t="s">
        <v>8402</v>
      </c>
      <c r="E134" s="665">
        <f t="array" ref="E134">SUM(IF($AN$13:$AN$117=$G$128,$AT$13:$AT$117,0))</f>
        <v>8.3333333333333037E-2</v>
      </c>
      <c r="F134" s="666" t="s">
        <v>8414</v>
      </c>
      <c r="G134" s="667"/>
      <c r="H134" s="668"/>
      <c r="I134" s="669" t="s">
        <v>8402</v>
      </c>
      <c r="J134" s="1301">
        <f>E129/(E133+E134)</f>
        <v>2.58827758623507</v>
      </c>
      <c r="K134" s="1302"/>
      <c r="L134" s="1303" t="s">
        <v>5202</v>
      </c>
      <c r="M134" s="1304"/>
      <c r="N134" s="670"/>
      <c r="O134" s="670"/>
      <c r="P134" s="671"/>
      <c r="Q134" s="652"/>
      <c r="R134" s="652"/>
      <c r="S134" s="44"/>
      <c r="T134" s="655"/>
      <c r="U134" s="672"/>
      <c r="V134" s="660"/>
      <c r="W134" s="660"/>
      <c r="X134" s="660"/>
      <c r="Y134" s="660"/>
      <c r="Z134" s="673"/>
      <c r="AA134" s="674"/>
      <c r="AB134" s="675"/>
      <c r="AN134" s="624"/>
      <c r="AO134" s="44"/>
      <c r="AP134" s="424"/>
      <c r="AQ134" s="625"/>
      <c r="AR134" s="625"/>
      <c r="AS134" s="626"/>
      <c r="AT134" s="626"/>
      <c r="AU134" s="626"/>
    </row>
    <row r="135" spans="1:49" ht="12.75" customHeight="1" thickBot="1">
      <c r="N135" s="44"/>
      <c r="Y135" s="660"/>
      <c r="AN135" s="624"/>
      <c r="AO135" s="44"/>
      <c r="AP135" s="424"/>
      <c r="AQ135" s="625"/>
      <c r="AR135" s="625"/>
      <c r="AS135" s="626"/>
      <c r="AT135" s="626"/>
      <c r="AU135" s="626"/>
    </row>
    <row r="136" spans="1:49" ht="12.75" customHeight="1" thickBot="1">
      <c r="A136" s="1321" t="s">
        <v>8415</v>
      </c>
      <c r="B136" s="1322"/>
      <c r="C136" s="1322"/>
      <c r="D136" s="1322"/>
      <c r="E136" s="676"/>
      <c r="F136" s="676"/>
      <c r="G136" s="677">
        <v>3</v>
      </c>
      <c r="H136" s="678"/>
      <c r="I136" s="676"/>
      <c r="J136" s="679"/>
      <c r="K136" s="680"/>
      <c r="N136" s="44"/>
      <c r="AF136" s="40"/>
      <c r="AG136" s="40"/>
      <c r="AH136" s="40"/>
      <c r="AN136" s="624"/>
      <c r="AO136" s="44"/>
      <c r="AP136" s="424"/>
      <c r="AQ136" s="625"/>
      <c r="AR136" s="625"/>
      <c r="AS136" s="626"/>
      <c r="AT136" s="626"/>
      <c r="AU136" s="626"/>
    </row>
    <row r="137" spans="1:49" ht="12.75" customHeight="1">
      <c r="A137" s="1323" t="s">
        <v>8401</v>
      </c>
      <c r="B137" s="1324"/>
      <c r="C137" s="1325"/>
      <c r="D137" s="681" t="s">
        <v>8402</v>
      </c>
      <c r="E137" s="682">
        <f t="array" ref="E137">SUM(IF($AM$13:$AM$117=$G$136,$AP$13:$AP$117,0))</f>
        <v>48</v>
      </c>
      <c r="F137" s="1326" t="s">
        <v>8403</v>
      </c>
      <c r="G137" s="1327"/>
      <c r="H137" s="1327"/>
      <c r="I137" s="683" t="s">
        <v>8402</v>
      </c>
      <c r="J137" s="1328">
        <f>IF(E137&gt;0,(E138/E137)*100,0)</f>
        <v>100</v>
      </c>
      <c r="K137" s="1329"/>
      <c r="L137" s="1330"/>
      <c r="M137" s="1331"/>
      <c r="N137" s="684" t="s">
        <v>8224</v>
      </c>
      <c r="O137" s="684" t="s">
        <v>8221</v>
      </c>
      <c r="P137" s="685" t="s">
        <v>3269</v>
      </c>
      <c r="AF137" s="40"/>
      <c r="AG137" s="40"/>
      <c r="AH137" s="40"/>
      <c r="AN137" s="624"/>
      <c r="AO137" s="44"/>
      <c r="AP137" s="424"/>
      <c r="AQ137" s="625"/>
      <c r="AR137" s="625"/>
      <c r="AS137" s="626"/>
      <c r="AT137" s="626"/>
      <c r="AU137" s="626"/>
    </row>
    <row r="138" spans="1:49" ht="12.75" customHeight="1">
      <c r="A138" s="1309" t="s">
        <v>8404</v>
      </c>
      <c r="B138" s="1310"/>
      <c r="C138" s="1311"/>
      <c r="D138" s="686" t="s">
        <v>8402</v>
      </c>
      <c r="E138" s="687">
        <f t="array" ref="E138">SUM(IF($AM$13:$AM$117=$G$136,$AR$13:$AR$117,0))</f>
        <v>48</v>
      </c>
      <c r="F138" s="1316" t="s">
        <v>8405</v>
      </c>
      <c r="G138" s="1318"/>
      <c r="H138" s="1318"/>
      <c r="I138" s="688" t="s">
        <v>8402</v>
      </c>
      <c r="J138" s="1332">
        <f t="array" ref="J138">IF(E137=0,(0),100-J137)</f>
        <v>0</v>
      </c>
      <c r="K138" s="1333"/>
      <c r="L138" s="1314"/>
      <c r="M138" s="1315"/>
      <c r="N138" s="689"/>
      <c r="O138" s="689"/>
      <c r="P138" s="690"/>
      <c r="AF138" s="40"/>
      <c r="AG138" s="40"/>
      <c r="AH138" s="40"/>
      <c r="AN138" s="624"/>
      <c r="AO138" s="44"/>
      <c r="AP138" s="424"/>
      <c r="AQ138" s="625"/>
      <c r="AR138" s="625"/>
      <c r="AS138" s="626"/>
      <c r="AT138" s="626"/>
      <c r="AU138" s="626"/>
    </row>
    <row r="139" spans="1:49" ht="12.75" customHeight="1">
      <c r="A139" s="1309" t="s">
        <v>8406</v>
      </c>
      <c r="B139" s="1310"/>
      <c r="C139" s="1311"/>
      <c r="D139" s="686" t="s">
        <v>8402</v>
      </c>
      <c r="E139" s="687">
        <f t="array" ref="E139">SUM(IF($AM$13:$AM$117=$G$136,$AQ$13:$AQ$117,0))</f>
        <v>0</v>
      </c>
      <c r="F139" s="1309" t="s">
        <v>8407</v>
      </c>
      <c r="G139" s="1311"/>
      <c r="H139" s="1311"/>
      <c r="I139" s="688" t="s">
        <v>8402</v>
      </c>
      <c r="J139" s="1312">
        <f>IF(E140&gt;0,(E137/E140),0)</f>
        <v>3.8918918918918917</v>
      </c>
      <c r="K139" s="1313"/>
      <c r="L139" s="1314" t="s">
        <v>8210</v>
      </c>
      <c r="M139" s="1315"/>
      <c r="N139" s="689"/>
      <c r="O139" s="689"/>
      <c r="P139" s="690"/>
      <c r="AF139" s="40"/>
      <c r="AG139" s="40"/>
      <c r="AH139" s="40"/>
      <c r="AN139" s="624"/>
      <c r="AO139" s="44"/>
      <c r="AP139" s="424"/>
      <c r="AQ139" s="625"/>
      <c r="AR139" s="625"/>
      <c r="AS139" s="626"/>
      <c r="AT139" s="626"/>
      <c r="AU139" s="626"/>
    </row>
    <row r="140" spans="1:49" ht="12.75" customHeight="1">
      <c r="A140" s="1316" t="s">
        <v>8408</v>
      </c>
      <c r="B140" s="1317"/>
      <c r="C140" s="1318"/>
      <c r="D140" s="686" t="s">
        <v>8402</v>
      </c>
      <c r="E140" s="691">
        <f t="array" ref="E140">SUM(IF($AM$13:$AM$117=$G$136,$AS$13:$AS$117,0))</f>
        <v>12.333333333333334</v>
      </c>
      <c r="F140" s="1316" t="s">
        <v>8409</v>
      </c>
      <c r="G140" s="1318"/>
      <c r="H140" s="1318"/>
      <c r="I140" s="688" t="s">
        <v>8402</v>
      </c>
      <c r="J140" s="1319">
        <f>IF(E141&gt;0,(E138/E141),0)</f>
        <v>4.1142857142857148</v>
      </c>
      <c r="K140" s="1320"/>
      <c r="L140" s="1314" t="s">
        <v>462</v>
      </c>
      <c r="M140" s="1315"/>
      <c r="N140" s="689"/>
      <c r="O140" s="689"/>
      <c r="P140" s="690"/>
      <c r="AF140" s="40"/>
      <c r="AG140" s="40"/>
      <c r="AH140" s="40"/>
      <c r="AN140" s="624"/>
      <c r="AO140" s="44"/>
      <c r="AP140" s="424"/>
      <c r="AQ140" s="625"/>
      <c r="AR140" s="625"/>
      <c r="AS140" s="626"/>
      <c r="AT140" s="626"/>
      <c r="AU140" s="626"/>
    </row>
    <row r="141" spans="1:49" ht="12.75" customHeight="1">
      <c r="A141" s="1309" t="s">
        <v>8410</v>
      </c>
      <c r="B141" s="1310"/>
      <c r="C141" s="1311"/>
      <c r="D141" s="686" t="s">
        <v>8402</v>
      </c>
      <c r="E141" s="691">
        <f t="array" ref="E141">SUM(IF($AM$13:$AM$117=$G$136,$AU$13:$AU$117,0))</f>
        <v>11.666666666666666</v>
      </c>
      <c r="F141" s="1309" t="s">
        <v>8411</v>
      </c>
      <c r="G141" s="1311"/>
      <c r="H141" s="1311"/>
      <c r="I141" s="688" t="s">
        <v>8402</v>
      </c>
      <c r="J141" s="1312">
        <f>IF(E142&gt;0,(E139/E142),0)</f>
        <v>0</v>
      </c>
      <c r="K141" s="1313"/>
      <c r="L141" s="1314" t="s">
        <v>8412</v>
      </c>
      <c r="M141" s="1315"/>
      <c r="N141" s="689"/>
      <c r="O141" s="689"/>
      <c r="P141" s="692"/>
      <c r="AF141" s="40"/>
      <c r="AG141" s="40"/>
      <c r="AH141" s="40"/>
      <c r="AN141" s="624"/>
      <c r="AO141" s="44"/>
      <c r="AP141" s="424"/>
      <c r="AQ141" s="625"/>
      <c r="AR141" s="625"/>
      <c r="AS141" s="626"/>
      <c r="AT141" s="626"/>
      <c r="AU141" s="626"/>
    </row>
    <row r="142" spans="1:49" ht="12.75" customHeight="1" thickBot="1">
      <c r="A142" s="1345" t="s">
        <v>8413</v>
      </c>
      <c r="B142" s="1346"/>
      <c r="C142" s="1347"/>
      <c r="D142" s="693" t="s">
        <v>8402</v>
      </c>
      <c r="E142" s="694">
        <f t="array" ref="E142">SUM(IF($AM$13:$AM$117=$G$136,$AT$13:$AT$117,0))</f>
        <v>0.66666666666666829</v>
      </c>
      <c r="F142" s="695" t="s">
        <v>8414</v>
      </c>
      <c r="G142" s="696"/>
      <c r="H142" s="697"/>
      <c r="I142" s="698" t="s">
        <v>8402</v>
      </c>
      <c r="J142" s="1348">
        <f>E137/(E141+E142)</f>
        <v>3.8918918918918917</v>
      </c>
      <c r="K142" s="1349"/>
      <c r="L142" s="1350" t="s">
        <v>5202</v>
      </c>
      <c r="M142" s="1351"/>
      <c r="N142" s="699"/>
      <c r="O142" s="699"/>
      <c r="P142" s="700"/>
      <c r="AF142" s="40"/>
      <c r="AG142" s="40"/>
      <c r="AH142" s="40"/>
      <c r="AN142" s="624"/>
      <c r="AO142" s="44"/>
      <c r="AP142" s="424"/>
      <c r="AQ142" s="625"/>
      <c r="AR142" s="625"/>
      <c r="AS142" s="626"/>
      <c r="AT142" s="626"/>
      <c r="AU142" s="626"/>
    </row>
    <row r="143" spans="1:49" ht="12.75" customHeight="1" thickBot="1">
      <c r="N143" s="44"/>
      <c r="AF143" s="40"/>
      <c r="AG143" s="40"/>
      <c r="AH143" s="40"/>
      <c r="AN143" s="624"/>
      <c r="AO143" s="44"/>
      <c r="AP143" s="424"/>
      <c r="AQ143" s="625"/>
      <c r="AR143" s="625"/>
      <c r="AS143" s="626"/>
      <c r="AT143" s="626"/>
      <c r="AU143" s="626"/>
    </row>
    <row r="144" spans="1:49" ht="12.75" customHeight="1" thickBot="1">
      <c r="A144" s="1362" t="s">
        <v>8416</v>
      </c>
      <c r="B144" s="1363"/>
      <c r="C144" s="1363"/>
      <c r="D144" s="1363"/>
      <c r="E144" s="1363"/>
      <c r="F144" s="1364"/>
      <c r="G144" s="1364"/>
      <c r="H144" s="1364"/>
      <c r="I144" s="1364"/>
      <c r="J144" s="1364"/>
      <c r="K144" s="701"/>
      <c r="N144" s="44"/>
      <c r="AF144" s="40"/>
      <c r="AG144" s="40"/>
      <c r="AH144" s="40"/>
      <c r="AM144" s="1334" t="s">
        <v>8417</v>
      </c>
      <c r="AN144" s="1335"/>
      <c r="AO144" s="1335"/>
      <c r="AP144" s="1335"/>
      <c r="AQ144" s="1335"/>
      <c r="AR144" s="1335"/>
      <c r="AS144" s="1335"/>
      <c r="AT144" s="1335"/>
      <c r="AU144" s="1335"/>
      <c r="AV144" s="1336"/>
      <c r="AW144" s="702"/>
    </row>
    <row r="145" spans="1:49" ht="12.75" customHeight="1">
      <c r="A145" s="1337" t="s">
        <v>8401</v>
      </c>
      <c r="B145" s="1338"/>
      <c r="C145" s="1338"/>
      <c r="D145" s="703" t="s">
        <v>8402</v>
      </c>
      <c r="E145" s="704">
        <f>SUM(E13:E126)</f>
        <v>171</v>
      </c>
      <c r="F145" s="1339" t="s">
        <v>8403</v>
      </c>
      <c r="G145" s="1340"/>
      <c r="H145" s="1340"/>
      <c r="I145" s="705" t="s">
        <v>8402</v>
      </c>
      <c r="J145" s="1341">
        <f>IF(E145&gt;0,(E146/E145)*100,0)</f>
        <v>78.362573099415201</v>
      </c>
      <c r="K145" s="1342"/>
      <c r="L145" s="1343"/>
      <c r="M145" s="1344"/>
      <c r="N145" s="706" t="s">
        <v>8224</v>
      </c>
      <c r="O145" s="706" t="s">
        <v>8221</v>
      </c>
      <c r="P145" s="707" t="s">
        <v>3269</v>
      </c>
      <c r="AG145" s="40"/>
      <c r="AH145" s="40"/>
      <c r="AI145" s="40"/>
      <c r="AO145" s="624"/>
      <c r="AP145" s="44"/>
      <c r="AQ145" s="424"/>
      <c r="AR145" s="625"/>
      <c r="AS145" s="625"/>
      <c r="AT145" s="626"/>
      <c r="AU145" s="626"/>
      <c r="AV145" s="626"/>
      <c r="AW145" s="708"/>
    </row>
    <row r="146" spans="1:49" ht="12.75" customHeight="1">
      <c r="A146" s="1352" t="s">
        <v>8404</v>
      </c>
      <c r="B146" s="1353"/>
      <c r="C146" s="1353"/>
      <c r="D146" s="709" t="s">
        <v>8402</v>
      </c>
      <c r="E146" s="710">
        <f>SUM(AR13:AR117)</f>
        <v>134</v>
      </c>
      <c r="F146" s="1354" t="s">
        <v>8405</v>
      </c>
      <c r="G146" s="1355"/>
      <c r="H146" s="1355"/>
      <c r="I146" s="709" t="s">
        <v>8402</v>
      </c>
      <c r="J146" s="1356">
        <f>IF(E145=0,(0),100-J145)</f>
        <v>21.637426900584799</v>
      </c>
      <c r="K146" s="1357"/>
      <c r="L146" s="1358"/>
      <c r="M146" s="1359"/>
      <c r="N146" s="579"/>
      <c r="O146" s="579"/>
      <c r="P146" s="711"/>
      <c r="R146" s="652"/>
      <c r="S146" s="652"/>
      <c r="T146" s="44"/>
      <c r="U146" s="661"/>
      <c r="V146" s="653"/>
      <c r="W146" s="653"/>
      <c r="X146" s="653"/>
      <c r="Z146" s="654"/>
      <c r="AA146" s="654"/>
      <c r="AB146" s="44"/>
      <c r="AC146" s="655"/>
      <c r="AO146" s="624"/>
      <c r="AP146" s="44"/>
      <c r="AQ146" s="424"/>
      <c r="AR146" s="625"/>
      <c r="AS146" s="625"/>
      <c r="AT146" s="626"/>
      <c r="AU146" s="626"/>
      <c r="AV146" s="626"/>
      <c r="AW146" s="708"/>
    </row>
    <row r="147" spans="1:49" ht="12.75" customHeight="1">
      <c r="A147" s="1352" t="s">
        <v>8406</v>
      </c>
      <c r="B147" s="1353"/>
      <c r="C147" s="1353"/>
      <c r="D147" s="709" t="s">
        <v>8402</v>
      </c>
      <c r="E147" s="710">
        <f>SUM(AQ13:AQ117)</f>
        <v>37</v>
      </c>
      <c r="F147" s="1352" t="s">
        <v>8407</v>
      </c>
      <c r="G147" s="1353"/>
      <c r="H147" s="1353"/>
      <c r="I147" s="709" t="s">
        <v>8402</v>
      </c>
      <c r="J147" s="1360">
        <f>IF(E148&gt;0,(E145/E148),0)</f>
        <v>3.5197456817934922</v>
      </c>
      <c r="K147" s="1361"/>
      <c r="L147" s="1358" t="s">
        <v>8210</v>
      </c>
      <c r="M147" s="1359"/>
      <c r="N147" s="579"/>
      <c r="O147" s="579"/>
      <c r="P147" s="711"/>
      <c r="R147" s="652"/>
      <c r="S147" s="652"/>
      <c r="T147" s="44"/>
      <c r="U147" s="661"/>
      <c r="V147" s="660"/>
      <c r="W147" s="660"/>
      <c r="X147" s="660"/>
      <c r="Y147" s="653"/>
      <c r="Z147" s="652"/>
      <c r="AA147" s="652"/>
      <c r="AB147" s="44"/>
      <c r="AC147" s="661"/>
      <c r="AO147" s="624"/>
      <c r="AP147" s="44"/>
      <c r="AQ147" s="424"/>
      <c r="AR147" s="625"/>
      <c r="AS147" s="625"/>
      <c r="AT147" s="626"/>
      <c r="AU147" s="626"/>
      <c r="AV147" s="626"/>
      <c r="AW147" s="708"/>
    </row>
    <row r="148" spans="1:49" ht="12.75" customHeight="1">
      <c r="A148" s="1354" t="s">
        <v>8408</v>
      </c>
      <c r="B148" s="1355"/>
      <c r="C148" s="1355"/>
      <c r="D148" s="709" t="s">
        <v>8402</v>
      </c>
      <c r="E148" s="712">
        <f>SUM(H13:H126)</f>
        <v>48.583055555555553</v>
      </c>
      <c r="F148" s="1354" t="s">
        <v>8409</v>
      </c>
      <c r="G148" s="1355"/>
      <c r="H148" s="1355"/>
      <c r="I148" s="709" t="s">
        <v>8402</v>
      </c>
      <c r="J148" s="1360">
        <f>IF(E149&gt;0,(E146/E149),0)</f>
        <v>4.3110304828461397</v>
      </c>
      <c r="K148" s="1361"/>
      <c r="L148" s="1358" t="s">
        <v>462</v>
      </c>
      <c r="M148" s="1359"/>
      <c r="N148" s="579"/>
      <c r="O148" s="579"/>
      <c r="P148" s="711"/>
      <c r="R148" s="654"/>
      <c r="S148" s="654"/>
      <c r="T148" s="44"/>
      <c r="U148" s="655"/>
      <c r="V148" s="653"/>
      <c r="W148" s="653"/>
      <c r="X148" s="653"/>
      <c r="Y148" s="660"/>
      <c r="Z148" s="654"/>
      <c r="AA148" s="654"/>
      <c r="AB148" s="44"/>
      <c r="AC148" s="661"/>
      <c r="AO148" s="624"/>
      <c r="AP148" s="44"/>
      <c r="AQ148" s="424"/>
      <c r="AR148" s="625"/>
      <c r="AS148" s="625"/>
      <c r="AT148" s="626"/>
      <c r="AU148" s="626"/>
      <c r="AV148" s="626"/>
      <c r="AW148" s="708"/>
    </row>
    <row r="149" spans="1:49" ht="12.75" customHeight="1">
      <c r="A149" s="1352" t="s">
        <v>8410</v>
      </c>
      <c r="B149" s="1353"/>
      <c r="C149" s="1353"/>
      <c r="D149" s="709" t="s">
        <v>8402</v>
      </c>
      <c r="E149" s="712">
        <f>SUM(AU13:AU117)</f>
        <v>31.083055555555546</v>
      </c>
      <c r="F149" s="1352" t="s">
        <v>8411</v>
      </c>
      <c r="G149" s="1353"/>
      <c r="H149" s="1353"/>
      <c r="I149" s="709" t="s">
        <v>8402</v>
      </c>
      <c r="J149" s="1371">
        <f>IF(E150&gt;0,(E147/E150),0)</f>
        <v>2.1142857142857143</v>
      </c>
      <c r="K149" s="1372"/>
      <c r="L149" s="1358" t="s">
        <v>8412</v>
      </c>
      <c r="M149" s="1359"/>
      <c r="N149" s="579"/>
      <c r="O149" s="579"/>
      <c r="P149" s="713"/>
      <c r="R149" s="652"/>
      <c r="S149" s="652"/>
      <c r="T149" s="44"/>
      <c r="U149" s="655"/>
      <c r="V149" s="660"/>
      <c r="W149" s="660"/>
      <c r="X149" s="660"/>
      <c r="Y149" s="653"/>
      <c r="Z149" s="652"/>
      <c r="AA149" s="652"/>
      <c r="AB149" s="44"/>
      <c r="AC149" s="661"/>
      <c r="AO149" s="624"/>
      <c r="AP149" s="44"/>
      <c r="AQ149" s="424"/>
      <c r="AR149" s="625"/>
      <c r="AS149" s="625"/>
      <c r="AT149" s="626"/>
      <c r="AU149" s="626"/>
      <c r="AV149" s="626"/>
      <c r="AW149" s="708"/>
    </row>
    <row r="150" spans="1:49" ht="12.75" customHeight="1" thickBot="1">
      <c r="A150" s="1365" t="s">
        <v>8413</v>
      </c>
      <c r="B150" s="1366"/>
      <c r="C150" s="1366"/>
      <c r="D150" s="714" t="s">
        <v>8402</v>
      </c>
      <c r="E150" s="715">
        <f>SUM(AT13:AT117)</f>
        <v>17.5</v>
      </c>
      <c r="F150" s="716" t="s">
        <v>8414</v>
      </c>
      <c r="G150" s="717"/>
      <c r="H150" s="718"/>
      <c r="I150" s="719" t="s">
        <v>8402</v>
      </c>
      <c r="J150" s="1367">
        <f>E145/(E149+E150)</f>
        <v>3.5197456817934931</v>
      </c>
      <c r="K150" s="1368"/>
      <c r="L150" s="1369" t="s">
        <v>5202</v>
      </c>
      <c r="M150" s="1370"/>
      <c r="N150" s="720"/>
      <c r="O150" s="720"/>
      <c r="P150" s="721"/>
      <c r="R150" s="652"/>
      <c r="S150" s="652"/>
      <c r="T150" s="44"/>
      <c r="U150" s="655"/>
      <c r="V150" s="660"/>
      <c r="W150" s="660"/>
      <c r="X150" s="660"/>
      <c r="Y150" s="660"/>
      <c r="Z150" s="672"/>
      <c r="AA150" s="673"/>
      <c r="AB150" s="674"/>
      <c r="AC150" s="675"/>
      <c r="AO150" s="624"/>
      <c r="AP150" s="44"/>
      <c r="AQ150" s="424"/>
      <c r="AR150" s="625"/>
      <c r="AS150" s="625"/>
      <c r="AT150" s="626"/>
      <c r="AU150" s="626"/>
      <c r="AV150" s="626"/>
      <c r="AW150" s="708"/>
    </row>
    <row r="151" spans="1:49" ht="12.75" customHeight="1">
      <c r="Y151" s="660"/>
      <c r="AN151" s="624"/>
      <c r="AO151" s="44"/>
      <c r="AP151" s="424"/>
      <c r="AQ151" s="625"/>
      <c r="AR151" s="625"/>
      <c r="AS151" s="626"/>
      <c r="AT151" s="626"/>
      <c r="AU151" s="626"/>
    </row>
    <row r="152" spans="1:49" ht="12.75" customHeight="1">
      <c r="AN152" s="624"/>
      <c r="AO152" s="44"/>
      <c r="AP152" s="424"/>
      <c r="AQ152" s="625"/>
      <c r="AR152" s="625"/>
      <c r="AS152" s="626"/>
      <c r="AT152" s="626"/>
      <c r="AU152" s="626"/>
    </row>
    <row r="153" spans="1:49" ht="12.75" customHeight="1">
      <c r="Q153" s="652"/>
      <c r="R153" s="652"/>
      <c r="S153" s="44"/>
      <c r="T153" s="661"/>
      <c r="U153" s="654"/>
      <c r="V153" s="653"/>
      <c r="W153" s="653"/>
      <c r="X153" s="653"/>
      <c r="Z153" s="654"/>
      <c r="AA153" s="44"/>
      <c r="AB153" s="655"/>
      <c r="AQ153" s="35"/>
      <c r="AR153" s="35"/>
      <c r="AS153" s="35"/>
    </row>
    <row r="154" spans="1:49" ht="12.75" customHeight="1">
      <c r="Q154" s="652"/>
      <c r="R154" s="652"/>
      <c r="S154" s="44"/>
      <c r="T154" s="661"/>
      <c r="U154" s="654"/>
      <c r="V154" s="653"/>
      <c r="W154" s="653"/>
      <c r="X154" s="653"/>
      <c r="Y154" s="653"/>
      <c r="Z154" s="654"/>
      <c r="AA154" s="44"/>
      <c r="AB154" s="655"/>
      <c r="AQ154" s="35"/>
      <c r="AR154" s="35"/>
      <c r="AS154" s="35"/>
    </row>
    <row r="155" spans="1:49" ht="12.75" customHeight="1">
      <c r="Q155" s="652"/>
      <c r="R155" s="652"/>
      <c r="S155" s="44"/>
      <c r="T155" s="661"/>
      <c r="U155" s="652"/>
      <c r="V155" s="660"/>
      <c r="W155" s="660"/>
      <c r="X155" s="660"/>
      <c r="Y155" s="653"/>
      <c r="Z155" s="652"/>
      <c r="AA155" s="44"/>
      <c r="AB155" s="661"/>
      <c r="AQ155" s="35"/>
      <c r="AR155" s="35"/>
      <c r="AS155" s="35"/>
    </row>
    <row r="156" spans="1:49" ht="12.75" customHeight="1">
      <c r="Q156" s="654"/>
      <c r="R156" s="654"/>
      <c r="S156" s="44"/>
      <c r="T156" s="655"/>
      <c r="U156" s="654"/>
      <c r="V156" s="653"/>
      <c r="W156" s="653"/>
      <c r="X156" s="653"/>
      <c r="Y156" s="660"/>
      <c r="Z156" s="654"/>
      <c r="AA156" s="44"/>
      <c r="AB156" s="661"/>
      <c r="AQ156" s="35"/>
      <c r="AR156" s="35"/>
      <c r="AS156" s="35"/>
    </row>
    <row r="157" spans="1:49" ht="12.75" customHeight="1">
      <c r="Q157" s="652"/>
      <c r="R157" s="652"/>
      <c r="S157" s="44"/>
      <c r="T157" s="655"/>
      <c r="U157" s="652"/>
      <c r="V157" s="660"/>
      <c r="W157" s="660"/>
      <c r="X157" s="660"/>
      <c r="Y157" s="653"/>
      <c r="Z157" s="652"/>
      <c r="AA157" s="44"/>
      <c r="AB157" s="661"/>
      <c r="AQ157" s="35"/>
      <c r="AR157" s="35"/>
      <c r="AS157" s="35"/>
    </row>
    <row r="158" spans="1:49" ht="12.75" customHeight="1">
      <c r="Q158" s="652"/>
      <c r="R158" s="652"/>
      <c r="S158" s="44"/>
      <c r="T158" s="655"/>
      <c r="U158" s="672"/>
      <c r="V158" s="660"/>
      <c r="W158" s="660"/>
      <c r="X158" s="660"/>
      <c r="Y158" s="660"/>
      <c r="Z158" s="673"/>
      <c r="AA158" s="674"/>
      <c r="AB158" s="675"/>
      <c r="AQ158" s="35"/>
      <c r="AR158" s="35"/>
      <c r="AS158" s="35"/>
    </row>
    <row r="159" spans="1:49" ht="12.75" customHeight="1">
      <c r="Y159" s="660"/>
      <c r="AQ159" s="35"/>
      <c r="AR159" s="35"/>
      <c r="AS159" s="35"/>
    </row>
    <row r="160" spans="1:49" ht="12.75" customHeight="1">
      <c r="AQ160" s="35"/>
      <c r="AR160" s="35"/>
      <c r="AS160" s="35"/>
    </row>
    <row r="161" spans="43:45" ht="12.75" customHeight="1">
      <c r="AQ161" s="35"/>
      <c r="AR161" s="35"/>
      <c r="AS161" s="35"/>
    </row>
    <row r="162" spans="43:45" ht="12.75" customHeight="1">
      <c r="AQ162" s="35"/>
      <c r="AR162" s="35"/>
      <c r="AS162" s="35"/>
    </row>
    <row r="163" spans="43:45" ht="12.75" customHeight="1">
      <c r="AQ163" s="35"/>
      <c r="AR163" s="35"/>
      <c r="AS163" s="35"/>
    </row>
    <row r="164" spans="43:45" ht="12.75" customHeight="1">
      <c r="AQ164" s="35"/>
      <c r="AR164" s="35"/>
      <c r="AS164" s="35"/>
    </row>
    <row r="165" spans="43:45" ht="12.75" customHeight="1">
      <c r="AQ165" s="35"/>
      <c r="AR165" s="35"/>
      <c r="AS165" s="35"/>
    </row>
    <row r="166" spans="43:45" ht="12.75" customHeight="1">
      <c r="AQ166" s="35"/>
      <c r="AR166" s="35"/>
      <c r="AS166" s="35"/>
    </row>
    <row r="167" spans="43:45" ht="12.75" customHeight="1">
      <c r="AQ167" s="35"/>
      <c r="AR167" s="35"/>
      <c r="AS167" s="35"/>
    </row>
    <row r="168" spans="43:45" ht="12.75" customHeight="1"/>
    <row r="169" spans="43:45" ht="12.75" customHeight="1"/>
    <row r="170" spans="43:45" ht="12.75" customHeight="1">
      <c r="AQ170" s="35"/>
      <c r="AR170" s="35"/>
      <c r="AS170" s="35"/>
    </row>
    <row r="171" spans="43:45" ht="12.75" customHeight="1">
      <c r="AQ171" s="35"/>
      <c r="AR171" s="35"/>
      <c r="AS171" s="35"/>
    </row>
    <row r="172" spans="43:45" ht="12.75" customHeight="1">
      <c r="AQ172" s="35"/>
      <c r="AR172" s="35"/>
      <c r="AS172" s="35"/>
    </row>
    <row r="173" spans="43:45" ht="12.75" customHeight="1">
      <c r="AQ173" s="35"/>
      <c r="AR173" s="35"/>
      <c r="AS173" s="35"/>
    </row>
    <row r="174" spans="43:45" ht="12.75" customHeight="1">
      <c r="AQ174" s="35"/>
      <c r="AR174" s="35"/>
      <c r="AS174" s="35"/>
    </row>
    <row r="175" spans="43:45" ht="12.75" customHeight="1">
      <c r="AQ175" s="35"/>
      <c r="AR175" s="35"/>
      <c r="AS175" s="35"/>
    </row>
    <row r="176" spans="43:45" ht="12.75" customHeight="1">
      <c r="AQ176" s="35"/>
      <c r="AR176" s="35"/>
      <c r="AS176" s="35"/>
    </row>
    <row r="177" spans="43:45" ht="12.75" customHeight="1">
      <c r="AQ177" s="35"/>
      <c r="AR177" s="35"/>
      <c r="AS177" s="35"/>
    </row>
    <row r="178" spans="43:45" ht="12.75" customHeight="1">
      <c r="AQ178" s="35"/>
      <c r="AR178" s="35"/>
      <c r="AS178" s="35"/>
    </row>
    <row r="179" spans="43:45" ht="12.75" customHeight="1">
      <c r="AQ179" s="35"/>
      <c r="AR179" s="35"/>
      <c r="AS179" s="35"/>
    </row>
    <row r="180" spans="43:45" ht="12.75" customHeight="1"/>
    <row r="181" spans="43:45" ht="12.75" customHeight="1"/>
    <row r="182" spans="43:45" ht="12.75" customHeight="1"/>
    <row r="183" spans="43:45" ht="12.75" customHeight="1"/>
    <row r="184" spans="43:45" ht="12.75" customHeight="1"/>
    <row r="185" spans="43:45" ht="12.75" customHeight="1"/>
    <row r="186" spans="43:45" ht="12.75" customHeight="1"/>
    <row r="187" spans="43:45" ht="12.75" customHeight="1"/>
    <row r="188" spans="43:45" ht="12.75" customHeight="1"/>
    <row r="189" spans="43:45" ht="12.75" customHeight="1"/>
    <row r="190" spans="43:45" ht="12.75" customHeight="1"/>
    <row r="191" spans="43:45" ht="12.75" customHeight="1"/>
    <row r="192" spans="43:45"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row r="1001" ht="12.75" customHeight="1"/>
    <row r="1002" ht="12.75" customHeight="1"/>
    <row r="1003" ht="12.75" customHeight="1"/>
    <row r="1004" ht="12.75" customHeight="1"/>
    <row r="1005" ht="12.75" customHeight="1"/>
    <row r="1006" ht="12.75" customHeight="1"/>
    <row r="1007" ht="12.75" customHeight="1"/>
    <row r="1008" ht="12.75" customHeight="1"/>
    <row r="1009" ht="12.75" customHeight="1"/>
    <row r="1010" ht="12.75" customHeight="1"/>
    <row r="1011" ht="12.75" customHeight="1"/>
    <row r="1012" ht="12.75" customHeight="1"/>
    <row r="1013" ht="12.75" customHeight="1"/>
    <row r="1014" ht="12.75" customHeight="1"/>
    <row r="1015" ht="12.75" customHeight="1"/>
    <row r="1016" ht="12.75" customHeight="1"/>
    <row r="1017" ht="12.75" customHeight="1"/>
    <row r="1018" ht="12.75" customHeight="1"/>
    <row r="1019" ht="12.75" customHeight="1"/>
    <row r="1020" ht="12.75" customHeight="1"/>
    <row r="1021" ht="12.75" customHeight="1"/>
    <row r="1022" ht="12.75" customHeight="1"/>
    <row r="1023" ht="12.75" customHeight="1"/>
    <row r="1024" ht="12.75" customHeight="1"/>
    <row r="1025" ht="12.75" customHeight="1"/>
    <row r="1026" ht="12.75" customHeight="1"/>
    <row r="1027" ht="12.75" customHeight="1"/>
    <row r="1028" ht="12.75" customHeight="1"/>
    <row r="1029" ht="12.75" customHeight="1"/>
    <row r="1030" ht="12.75" customHeight="1"/>
    <row r="1031" ht="12.75" customHeight="1"/>
    <row r="1032" ht="12.75" customHeight="1"/>
    <row r="1033" ht="12.75" customHeight="1"/>
    <row r="1034" ht="12.75" customHeight="1"/>
    <row r="1035" ht="12.75" customHeight="1"/>
    <row r="1036" ht="12.75" customHeight="1"/>
    <row r="1037" ht="12.75" customHeight="1"/>
    <row r="1038" ht="12.75" customHeight="1"/>
    <row r="1039" ht="12.75" customHeight="1"/>
    <row r="1040" ht="12.75" customHeight="1"/>
    <row r="1041" ht="12.75" customHeight="1"/>
    <row r="1042" ht="12.75" customHeight="1"/>
    <row r="1043" ht="12.75" customHeight="1"/>
    <row r="1044" ht="12.75" customHeight="1"/>
    <row r="1045" ht="12.75" customHeight="1"/>
    <row r="1046" ht="12.75" customHeight="1"/>
    <row r="1047" ht="12.75" customHeight="1"/>
    <row r="1048" ht="12.75" customHeight="1"/>
    <row r="1049" ht="12.75" customHeight="1"/>
    <row r="1050" ht="12.75" customHeight="1"/>
    <row r="1051" ht="12.75" customHeight="1"/>
    <row r="1052" ht="12.75" customHeight="1"/>
    <row r="1053" ht="12.75" customHeight="1"/>
    <row r="1054" ht="12.75" customHeight="1"/>
    <row r="1055" ht="12.75" customHeight="1"/>
    <row r="1056" ht="12.75" customHeight="1"/>
    <row r="1057" ht="12.75" customHeight="1"/>
    <row r="1058" ht="12.75" customHeight="1"/>
    <row r="1059" ht="12.75" customHeight="1"/>
    <row r="1060" ht="12.75" customHeight="1"/>
    <row r="1061" ht="12.75" customHeight="1"/>
    <row r="1062" ht="12.75" customHeight="1"/>
    <row r="1063" ht="12.75" customHeight="1"/>
    <row r="1064" ht="12.75" customHeight="1"/>
    <row r="1065" ht="12.75" customHeight="1"/>
    <row r="1066" ht="12.75" customHeight="1"/>
    <row r="1067" ht="12.75" customHeight="1"/>
    <row r="1068" ht="12.75" customHeight="1"/>
    <row r="1069" ht="12.75" customHeight="1"/>
    <row r="1070" ht="12.75" customHeight="1"/>
    <row r="1071" ht="12.75" customHeight="1"/>
    <row r="1072" ht="12.75" customHeight="1"/>
    <row r="1073" ht="12.75" customHeight="1"/>
    <row r="1074" ht="12.75" customHeight="1"/>
    <row r="1075" ht="12.75" customHeight="1"/>
    <row r="1076" ht="12.75" customHeight="1"/>
    <row r="1077" ht="12.75" customHeight="1"/>
    <row r="1078" ht="12.75" customHeight="1"/>
    <row r="1079" ht="12.75" customHeight="1"/>
    <row r="1080" ht="12.75" customHeight="1"/>
    <row r="1081" ht="12.75" customHeight="1"/>
    <row r="1082" ht="12.75" customHeight="1"/>
    <row r="1083" ht="12.75" customHeight="1"/>
    <row r="1084" ht="12.75" customHeight="1"/>
    <row r="1085" ht="12.75" customHeight="1"/>
    <row r="1086" ht="12.75" customHeight="1"/>
    <row r="1087" ht="12.75" customHeight="1"/>
    <row r="1088" ht="12.75" customHeight="1"/>
    <row r="1089" ht="12.75" customHeight="1"/>
    <row r="1090" ht="12.75" customHeight="1"/>
    <row r="1091" ht="12.75" customHeight="1"/>
    <row r="1092" ht="12.75" customHeight="1"/>
    <row r="1093" ht="12.75" customHeight="1"/>
    <row r="1094" ht="12.75" customHeight="1"/>
    <row r="1095" ht="12.75" customHeight="1"/>
    <row r="1096" ht="12.75" customHeight="1"/>
    <row r="1097" ht="12.75" customHeight="1"/>
    <row r="1098" ht="12.75" customHeight="1"/>
    <row r="1099" ht="12.75" customHeight="1"/>
    <row r="1100" ht="12.75" customHeight="1"/>
    <row r="1101" ht="12.75" customHeight="1"/>
    <row r="1102" ht="12.75" customHeight="1"/>
    <row r="1103" ht="12.75" customHeight="1"/>
    <row r="1104" ht="12.75" customHeight="1"/>
    <row r="1105" ht="12.75" customHeight="1"/>
    <row r="1106" ht="12.75" customHeight="1"/>
    <row r="1107" ht="12.75" customHeight="1"/>
    <row r="1108" ht="12.75" customHeight="1"/>
    <row r="1109" ht="12.75" customHeight="1"/>
    <row r="1110" ht="12.75" customHeight="1"/>
    <row r="1111" ht="12.75" customHeight="1"/>
    <row r="1112" ht="12.75" customHeight="1"/>
    <row r="1113" ht="12.75" customHeight="1"/>
    <row r="1114" ht="12.75" customHeight="1"/>
    <row r="1115" ht="12.75" customHeight="1"/>
    <row r="1116" ht="12.75" customHeight="1"/>
    <row r="1117" ht="12.75" customHeight="1"/>
    <row r="1118" ht="12.75" customHeight="1"/>
    <row r="1119" ht="12.75" customHeight="1"/>
    <row r="1120" ht="12.75" customHeight="1"/>
    <row r="1121" ht="12.75" customHeight="1"/>
    <row r="1122" ht="12.75" customHeight="1"/>
    <row r="1123" ht="12.75" customHeight="1"/>
    <row r="1124" ht="12.75" customHeight="1"/>
    <row r="1125" ht="12.75" customHeight="1"/>
    <row r="1126" ht="12.75" customHeight="1"/>
    <row r="1127" ht="12.75" customHeight="1"/>
    <row r="1128" ht="12.75" customHeight="1"/>
    <row r="1129" ht="12.75" customHeight="1"/>
    <row r="1130" ht="12.75" customHeight="1"/>
    <row r="1131" ht="12.75" customHeight="1"/>
    <row r="1132" ht="12.75" customHeight="1"/>
    <row r="1133" ht="12.75" customHeight="1"/>
    <row r="1134" ht="12.75" customHeight="1"/>
    <row r="1135" ht="12.75" customHeight="1"/>
    <row r="1136" ht="12.75" customHeight="1"/>
    <row r="1137" ht="12.75" customHeight="1"/>
    <row r="1138" ht="12.75" customHeight="1"/>
    <row r="1139" ht="12.75" customHeight="1"/>
    <row r="1140" ht="12.75" customHeight="1"/>
    <row r="1141" ht="12.75" customHeight="1"/>
    <row r="1142" ht="12.75" customHeight="1"/>
    <row r="1143" ht="12.75" customHeight="1"/>
    <row r="1144" ht="12.75" customHeight="1"/>
    <row r="1145" ht="12.75" customHeight="1"/>
    <row r="1146" ht="12.75" customHeight="1"/>
    <row r="1147" ht="12.75" customHeight="1"/>
    <row r="1148" ht="12.75" customHeight="1"/>
    <row r="1149" ht="12.75" customHeight="1"/>
    <row r="1150" ht="12.75" customHeight="1"/>
    <row r="1151" ht="12.75" customHeight="1"/>
    <row r="1152" ht="12.75" customHeight="1"/>
    <row r="1153" ht="12.75" customHeight="1"/>
    <row r="1154" ht="12.75" customHeight="1"/>
    <row r="1155" ht="12.75" customHeight="1"/>
    <row r="1156" ht="12.75" customHeight="1"/>
    <row r="1157" ht="12.75" customHeight="1"/>
    <row r="1158" ht="12.75" customHeight="1"/>
    <row r="1159" ht="12.75" customHeight="1"/>
    <row r="1160" ht="12.75" customHeight="1"/>
    <row r="1161" ht="12.75" customHeight="1"/>
    <row r="1162" ht="12.75" customHeight="1"/>
    <row r="1163" ht="12.75" customHeight="1"/>
    <row r="1164" ht="12.75" customHeight="1"/>
    <row r="1165" ht="12.75" customHeight="1"/>
    <row r="1166" ht="12.75" customHeight="1"/>
    <row r="1167" ht="12.75" customHeight="1"/>
    <row r="1168" ht="12.75" customHeight="1"/>
    <row r="1169" ht="12.75" customHeight="1"/>
    <row r="1170" ht="12.75" customHeight="1"/>
    <row r="1171" ht="12.75" customHeight="1"/>
    <row r="1172" ht="12.75" customHeight="1"/>
    <row r="1173" ht="12.75" customHeight="1"/>
    <row r="1174" ht="12.75" customHeight="1"/>
    <row r="1175" ht="12.75" customHeight="1"/>
    <row r="1176" ht="12.75" customHeight="1"/>
    <row r="1177" ht="12.75" customHeight="1"/>
    <row r="1178" ht="12.75" customHeight="1"/>
    <row r="1179" ht="12.75" customHeight="1"/>
    <row r="1180" ht="12.75" customHeight="1"/>
    <row r="1181" ht="12.75" customHeight="1"/>
    <row r="1182" ht="12.75" customHeight="1"/>
    <row r="1183" ht="12.75" customHeight="1"/>
    <row r="1184" ht="12.75" customHeight="1"/>
    <row r="1185" ht="12.75" customHeight="1"/>
    <row r="1186" ht="12.75" customHeight="1"/>
    <row r="1187" ht="12.75" customHeight="1"/>
    <row r="1188" ht="12.75" customHeight="1"/>
    <row r="1189" ht="12.75" customHeight="1"/>
    <row r="1190" ht="12.75" customHeight="1"/>
    <row r="1191" ht="12.75" customHeight="1"/>
    <row r="1192" ht="12.75" customHeight="1"/>
    <row r="1193" ht="12.75" customHeight="1"/>
    <row r="1194" ht="12.75" customHeight="1"/>
    <row r="1195" ht="12.75" customHeight="1"/>
    <row r="1196" ht="12.75" customHeight="1"/>
    <row r="1197" ht="12.75" customHeight="1"/>
    <row r="1198" ht="12.75" customHeight="1"/>
    <row r="1199" ht="12.75" customHeight="1"/>
    <row r="1200" ht="12.75" customHeight="1"/>
    <row r="1201" ht="12.75" customHeight="1"/>
    <row r="1202" ht="12.75" customHeight="1"/>
    <row r="1203" ht="12.75" customHeight="1"/>
    <row r="1204" ht="12.75" customHeight="1"/>
    <row r="1205" ht="12.75" customHeight="1"/>
    <row r="1206" ht="12.75" customHeight="1"/>
    <row r="1207" ht="12.75" customHeight="1"/>
    <row r="1208" ht="12.75" customHeight="1"/>
    <row r="1209" ht="12.75" customHeight="1"/>
    <row r="1210" ht="12.75" customHeight="1"/>
    <row r="1211" ht="12.75" customHeight="1"/>
    <row r="1212" ht="12.75" customHeight="1"/>
    <row r="1213" ht="12.75" customHeight="1"/>
    <row r="1214" ht="12.75" customHeight="1"/>
    <row r="1215" ht="12.75" customHeight="1"/>
    <row r="1216" ht="12.75" customHeight="1"/>
    <row r="1217" ht="12.75" customHeight="1"/>
    <row r="1218" ht="12.75" customHeight="1"/>
    <row r="1219" ht="12.75" customHeight="1"/>
    <row r="1220" ht="12.75" customHeight="1"/>
    <row r="1221" ht="12.75" customHeight="1"/>
    <row r="1222" ht="12.75" customHeight="1"/>
    <row r="1223" ht="12.75" customHeight="1"/>
    <row r="1224" ht="12.75" customHeight="1"/>
    <row r="1225" ht="12.75" customHeight="1"/>
    <row r="1226" ht="12.75" customHeight="1"/>
    <row r="1227" ht="12.75" customHeight="1"/>
    <row r="1228" ht="12.75" customHeight="1"/>
    <row r="1229" ht="12.75" customHeight="1"/>
    <row r="1230" ht="12.75" customHeight="1"/>
    <row r="1231" ht="12.75" customHeight="1"/>
    <row r="1232" ht="12.75" customHeight="1"/>
    <row r="1233" ht="12.75" customHeight="1"/>
    <row r="1234" ht="12.75" customHeight="1"/>
    <row r="1235" ht="12.75" customHeight="1"/>
    <row r="1236" ht="12.75" customHeight="1"/>
    <row r="1237" ht="12.75" customHeight="1"/>
    <row r="1238" ht="12.75" customHeight="1"/>
    <row r="1239" ht="12.75" customHeight="1"/>
    <row r="1240" ht="12.75" customHeight="1"/>
    <row r="1241" ht="12.75" customHeight="1"/>
    <row r="1242" ht="12.75" customHeight="1"/>
    <row r="1243" ht="12.75" customHeight="1"/>
    <row r="1244" ht="12.75" customHeight="1"/>
    <row r="1245" ht="12.75" customHeight="1"/>
    <row r="1246" ht="12.75" customHeight="1"/>
    <row r="1247" ht="12.75" customHeight="1"/>
    <row r="1248" ht="12.75" customHeight="1"/>
    <row r="1249" ht="12.75" customHeight="1"/>
    <row r="1250" ht="12.75" customHeight="1"/>
    <row r="1251" ht="12.75" customHeight="1"/>
    <row r="1252" ht="12.75" customHeight="1"/>
    <row r="1253" ht="12.75" customHeight="1"/>
    <row r="1254" ht="12.75" customHeight="1"/>
    <row r="1255" ht="12.75" customHeight="1"/>
    <row r="1256" ht="12.75" customHeight="1"/>
    <row r="1257" ht="12.75" customHeight="1"/>
    <row r="1258" ht="12.75" customHeight="1"/>
    <row r="1259" ht="12.75" customHeight="1"/>
    <row r="1260" ht="12.75" customHeight="1"/>
    <row r="1261" ht="12.75" customHeight="1"/>
    <row r="1262" ht="12.75" customHeight="1"/>
    <row r="1263" ht="12.75" customHeight="1"/>
    <row r="1264" ht="12.75" customHeight="1"/>
    <row r="1265" ht="12.75" customHeight="1"/>
    <row r="1266" ht="12.75" customHeight="1"/>
    <row r="1267" ht="12.75" customHeight="1"/>
    <row r="1268" ht="12.75" customHeight="1"/>
    <row r="1269" ht="12.75" customHeight="1"/>
    <row r="1270" ht="12.75" customHeight="1"/>
    <row r="1271" ht="12.75" customHeight="1"/>
    <row r="1272" ht="12.75" customHeight="1"/>
    <row r="1273" ht="12.75" customHeight="1"/>
    <row r="1274" ht="12.75" customHeight="1"/>
    <row r="1275" ht="12.75" customHeight="1"/>
    <row r="1276" ht="12.75" customHeight="1"/>
    <row r="1277" ht="12.75" customHeight="1"/>
    <row r="1278" ht="12.75" customHeight="1"/>
    <row r="1279" ht="12.75" customHeight="1"/>
    <row r="1280" ht="12.75" customHeight="1"/>
    <row r="1281" ht="12.75" customHeight="1"/>
    <row r="1282" ht="12.75" customHeight="1"/>
    <row r="1283" ht="12.75" customHeight="1"/>
    <row r="1284" ht="12.75" customHeight="1"/>
    <row r="1285" ht="12.75" customHeight="1"/>
    <row r="1286" ht="12.75" customHeight="1"/>
    <row r="1287" ht="12.75" customHeight="1"/>
    <row r="1288" ht="12.75" customHeight="1"/>
    <row r="1289" ht="12.75" customHeight="1"/>
    <row r="1290" ht="12.75" customHeight="1"/>
    <row r="1291" ht="12.75" customHeight="1"/>
    <row r="1292" ht="12.75" customHeight="1"/>
    <row r="1293" ht="12.75" customHeight="1"/>
    <row r="1294" ht="12.75" customHeight="1"/>
    <row r="1295" ht="12.75" customHeight="1"/>
    <row r="1296" ht="12.75" customHeight="1"/>
    <row r="1297" ht="12.75" customHeight="1"/>
    <row r="1298" ht="12.75" customHeight="1"/>
    <row r="1299" ht="12.75" customHeight="1"/>
    <row r="1300" ht="12.75" customHeight="1"/>
    <row r="1301" ht="12.75" customHeight="1"/>
    <row r="1302" ht="12.75" customHeight="1"/>
    <row r="1303" ht="12.75" customHeight="1"/>
    <row r="1304" ht="12.75" customHeight="1"/>
    <row r="1305" ht="12.75" customHeight="1"/>
    <row r="1306" ht="12.75" customHeight="1"/>
    <row r="1307" ht="12.75" customHeight="1"/>
    <row r="1308" ht="12.75" customHeight="1"/>
    <row r="1309" ht="12.75" customHeight="1"/>
    <row r="1310" ht="12.75" customHeight="1"/>
    <row r="1311" ht="12.75" customHeight="1"/>
    <row r="1312" ht="12.75" customHeight="1"/>
    <row r="1313" ht="12.75" customHeight="1"/>
    <row r="1314" ht="12.75" customHeight="1"/>
    <row r="1315" ht="12.75" customHeight="1"/>
    <row r="1316" ht="12.75" customHeight="1"/>
    <row r="1317" ht="12.75" customHeight="1"/>
    <row r="1318" ht="12.75" customHeight="1"/>
    <row r="1319" ht="12.75" customHeight="1"/>
    <row r="1320" ht="12.75" customHeight="1"/>
    <row r="1321" ht="12.75" customHeight="1"/>
    <row r="1322" ht="12.75" customHeight="1"/>
    <row r="1323" ht="12.75" customHeight="1"/>
    <row r="1324" ht="12.75" customHeight="1"/>
    <row r="1325" ht="12.75" customHeight="1"/>
    <row r="1326" ht="12.75" customHeight="1"/>
    <row r="1327" ht="12.75" customHeight="1"/>
    <row r="1328" ht="12.75" customHeight="1"/>
    <row r="1329" ht="12.75" customHeight="1"/>
    <row r="1330" ht="12.75" customHeight="1"/>
    <row r="1331" ht="12.75" customHeight="1"/>
    <row r="1332" ht="12.75" customHeight="1"/>
    <row r="1333" ht="12.75" customHeight="1"/>
    <row r="1334" ht="12.75" customHeight="1"/>
    <row r="1335" ht="12.75" customHeight="1"/>
    <row r="1336" ht="12.75" customHeight="1"/>
    <row r="1337" ht="12.75" customHeight="1"/>
    <row r="1338" ht="12.75" customHeight="1"/>
    <row r="1339" ht="12.75" customHeight="1"/>
    <row r="1340" ht="12.75" customHeight="1"/>
    <row r="1341" ht="12.75" customHeight="1"/>
    <row r="1342" ht="12.75" customHeight="1"/>
    <row r="1343" ht="12.75" customHeight="1"/>
    <row r="1344" ht="12.75" customHeight="1"/>
    <row r="1345" ht="12.75" customHeight="1"/>
    <row r="1346" ht="12.75" customHeight="1"/>
    <row r="1347" ht="12.75" customHeight="1"/>
    <row r="1348" ht="12.75" customHeight="1"/>
    <row r="1349" ht="12.75" customHeight="1"/>
    <row r="1350" ht="12.75" customHeight="1"/>
    <row r="1351" ht="12.75" customHeight="1"/>
    <row r="1352" ht="12.75" customHeight="1"/>
    <row r="1353" ht="12.75" customHeight="1"/>
    <row r="1354" ht="12.75" customHeight="1"/>
    <row r="1355" ht="12.75" customHeight="1"/>
    <row r="1356" ht="12.75" customHeight="1"/>
    <row r="1357" ht="12.75" customHeight="1"/>
    <row r="1358" ht="12.75" customHeight="1"/>
    <row r="1359" ht="12.75" customHeight="1"/>
    <row r="1360" ht="12.75" customHeight="1"/>
    <row r="1361" ht="12.75" customHeight="1"/>
    <row r="1362" ht="12.75" customHeight="1"/>
    <row r="1363" ht="12.75" customHeight="1"/>
    <row r="1364" ht="12.75" customHeight="1"/>
    <row r="1365" ht="12.75" customHeight="1"/>
    <row r="1366" ht="12.75" customHeight="1"/>
    <row r="1367" ht="12.75" customHeight="1"/>
    <row r="1368" ht="12.75" customHeight="1"/>
    <row r="1369" ht="12.75" customHeight="1"/>
    <row r="1370" ht="12.75" customHeight="1"/>
    <row r="1371" ht="12.75" customHeight="1"/>
    <row r="1372" ht="12.75" customHeight="1"/>
    <row r="1373" ht="12.75" customHeight="1"/>
    <row r="1374" ht="12.75" customHeight="1"/>
    <row r="1375" ht="12.75" customHeight="1"/>
    <row r="1376" ht="12.75" customHeight="1"/>
    <row r="1377" ht="12.75" customHeight="1"/>
    <row r="1378" ht="12.75" customHeight="1"/>
    <row r="1379" ht="12.75" customHeight="1"/>
    <row r="1380" ht="12.75" customHeight="1"/>
    <row r="1381" ht="12.75" customHeight="1"/>
    <row r="1382" ht="12.75" customHeight="1"/>
    <row r="1383" ht="12.75" customHeight="1"/>
    <row r="1384" ht="12.75" customHeight="1"/>
    <row r="1385" ht="12.75" customHeight="1"/>
    <row r="1386" ht="12.75" customHeight="1"/>
    <row r="1387" ht="12.75" customHeight="1"/>
    <row r="1388" ht="12.75" customHeight="1"/>
    <row r="1389" ht="12.75" customHeight="1"/>
    <row r="1390" ht="12.75" customHeight="1"/>
    <row r="1391" ht="12.75" customHeight="1"/>
    <row r="1392" ht="12.75" customHeight="1"/>
    <row r="1393" ht="12.75" customHeight="1"/>
    <row r="1394" ht="12.75" customHeight="1"/>
    <row r="1395" ht="12.75" customHeight="1"/>
    <row r="1396" ht="12.75" customHeight="1"/>
    <row r="1397" ht="12.75" customHeight="1"/>
    <row r="1398" ht="12.75" customHeight="1"/>
    <row r="1399" ht="12.75" customHeight="1"/>
    <row r="1400" ht="12.75" customHeight="1"/>
    <row r="1401" ht="12.75" customHeight="1"/>
    <row r="1402" ht="12.75" customHeight="1"/>
    <row r="1403" ht="12.75" customHeight="1"/>
    <row r="1404" ht="12.75" customHeight="1"/>
    <row r="1405" ht="12.75" customHeight="1"/>
    <row r="1406" ht="12.75" customHeight="1"/>
    <row r="1407" ht="12.75" customHeight="1"/>
    <row r="1408" ht="12.75" customHeight="1"/>
    <row r="1409" ht="12.75" customHeight="1"/>
    <row r="1410" ht="12.75" customHeight="1"/>
    <row r="1411" ht="12.75" customHeight="1"/>
    <row r="1412" ht="12.75" customHeight="1"/>
    <row r="1413" ht="12.75" customHeight="1"/>
    <row r="1414" ht="12.75" customHeight="1"/>
    <row r="1415" ht="12.75" customHeight="1"/>
    <row r="1416" ht="12.75" customHeight="1"/>
    <row r="1417" ht="12.75" customHeight="1"/>
    <row r="1418" ht="12.75" customHeight="1"/>
    <row r="1419" ht="12.75" customHeight="1"/>
    <row r="1420" ht="12.75" customHeight="1"/>
    <row r="1421" ht="12.75" customHeight="1"/>
    <row r="1422" ht="12.75" customHeight="1"/>
    <row r="1423" ht="12.75" customHeight="1"/>
    <row r="1424" ht="12.75" customHeight="1"/>
    <row r="1425" ht="12.75" customHeight="1"/>
    <row r="1426" ht="12.75" customHeight="1"/>
    <row r="1427" ht="12.75" customHeight="1"/>
    <row r="1428" ht="12.75" customHeight="1"/>
    <row r="1429" ht="12.75" customHeight="1"/>
    <row r="1430" ht="12.75" customHeight="1"/>
    <row r="1431" ht="12.75" customHeight="1"/>
    <row r="1432" ht="12.75" customHeight="1"/>
    <row r="1433" ht="12.75" customHeight="1"/>
    <row r="1434" ht="12.75" customHeight="1"/>
    <row r="1435" ht="12.75" customHeight="1"/>
    <row r="1436" ht="12.75" customHeight="1"/>
    <row r="1437" ht="12.75" customHeight="1"/>
    <row r="1438" ht="12.75" customHeight="1"/>
    <row r="1439" ht="12.75" customHeight="1"/>
    <row r="1440" ht="12.75" customHeight="1"/>
    <row r="1441" ht="12.75" customHeight="1"/>
    <row r="1442" ht="12.75" customHeight="1"/>
    <row r="1443" ht="12.75" customHeight="1"/>
    <row r="1444" ht="12.75" customHeight="1"/>
    <row r="1445" ht="12.75" customHeight="1"/>
    <row r="1446" ht="12.75" customHeight="1"/>
    <row r="1447" ht="12.75" customHeight="1"/>
    <row r="1448" ht="12.75" customHeight="1"/>
    <row r="1449" ht="12.75" customHeight="1"/>
    <row r="1450" ht="12.75" customHeight="1"/>
    <row r="1451" ht="12.75" customHeight="1"/>
    <row r="1452" ht="12.75" customHeight="1"/>
    <row r="1453" ht="12.75" customHeight="1"/>
    <row r="1454" ht="12.75" customHeight="1"/>
    <row r="1455" ht="12.75" customHeight="1"/>
    <row r="1456" ht="12.75" customHeight="1"/>
    <row r="1457" ht="12.75" customHeight="1"/>
    <row r="1458" ht="12.75" customHeight="1"/>
    <row r="1459" ht="12.75" customHeight="1"/>
    <row r="1460" ht="12.75" customHeight="1"/>
    <row r="1461" ht="12.75" customHeight="1"/>
    <row r="1462" ht="12.75" customHeight="1"/>
    <row r="1463" ht="12.75" customHeight="1"/>
    <row r="1464" ht="12.75" customHeight="1"/>
    <row r="1465" ht="12.75" customHeight="1"/>
    <row r="1466" ht="12.75" customHeight="1"/>
    <row r="1467" ht="12.75" customHeight="1"/>
    <row r="1468" ht="12.75" customHeight="1"/>
    <row r="1469" ht="12.75" customHeight="1"/>
    <row r="1470" ht="12.75" customHeight="1"/>
    <row r="1471" ht="12.75" customHeight="1"/>
    <row r="1472" ht="12.75" customHeight="1"/>
    <row r="1473" ht="12.75" customHeight="1"/>
    <row r="1474" ht="12.75" customHeight="1"/>
    <row r="1475" ht="12.75" customHeight="1"/>
    <row r="1476" ht="12.75" customHeight="1"/>
    <row r="1477" ht="12.75" customHeight="1"/>
    <row r="1478" ht="12.75" customHeight="1"/>
    <row r="1479" ht="12.75" customHeight="1"/>
    <row r="1480" ht="12.75" customHeight="1"/>
    <row r="1481" ht="12.75" customHeight="1"/>
    <row r="1482" ht="12.75" customHeight="1"/>
    <row r="1483" ht="12.75" customHeight="1"/>
    <row r="1484" ht="12.75" customHeight="1"/>
    <row r="1485" ht="12.75" customHeight="1"/>
    <row r="1486" ht="12.75" customHeight="1"/>
    <row r="1487" ht="12.75" customHeight="1"/>
    <row r="1488" ht="12.75" customHeight="1"/>
    <row r="1489" ht="12.75" customHeight="1"/>
    <row r="1490" ht="12.75" customHeight="1"/>
    <row r="1491" ht="12.75" customHeight="1"/>
    <row r="1492" ht="12.75" customHeight="1"/>
    <row r="1493" ht="12.75" customHeight="1"/>
    <row r="1494" ht="12.75" customHeight="1"/>
    <row r="1495" ht="12.75" customHeight="1"/>
    <row r="1496" ht="12.75" customHeight="1"/>
    <row r="1497" ht="12.75" customHeight="1"/>
    <row r="1498" ht="12.75" customHeight="1"/>
    <row r="1499" ht="12.75" customHeight="1"/>
    <row r="1500" ht="12.75" customHeight="1"/>
    <row r="1501" ht="12.75" customHeight="1"/>
    <row r="1502" ht="12.75" customHeight="1"/>
    <row r="1503" ht="12.75" customHeight="1"/>
    <row r="1504" ht="12.75" customHeight="1"/>
    <row r="1505" ht="12.75" customHeight="1"/>
    <row r="1506" ht="12.75" customHeight="1"/>
    <row r="1507" ht="12.75" customHeight="1"/>
    <row r="1508" ht="12.75" customHeight="1"/>
    <row r="1509" ht="12.75" customHeight="1"/>
    <row r="1510" ht="12.75" customHeight="1"/>
    <row r="1511" ht="12.75" customHeight="1"/>
    <row r="1512" ht="12.75" customHeight="1"/>
    <row r="1513" ht="12.75" customHeight="1"/>
    <row r="1514" ht="12.75" customHeight="1"/>
    <row r="1515" ht="12.75" customHeight="1"/>
    <row r="1516" ht="12.75" customHeight="1"/>
    <row r="1517" ht="12.75" customHeight="1"/>
    <row r="1518" ht="12.75" customHeight="1"/>
    <row r="1519" ht="12.75" customHeight="1"/>
    <row r="1520" ht="12.75" customHeight="1"/>
    <row r="1521" ht="12.75" customHeight="1"/>
    <row r="1522" ht="12.75" customHeight="1"/>
    <row r="1523" ht="12.75" customHeight="1"/>
    <row r="1524" ht="12.75" customHeight="1"/>
    <row r="1525" ht="12.75" customHeight="1"/>
    <row r="1526" ht="12.75" customHeight="1"/>
    <row r="1527" ht="12.75" customHeight="1"/>
    <row r="1528" ht="12.75" customHeight="1"/>
    <row r="1529" ht="12.75" customHeight="1"/>
    <row r="1530" ht="12.75" customHeight="1"/>
    <row r="1531" ht="12.75" customHeight="1"/>
    <row r="1532" ht="12.75" customHeight="1"/>
    <row r="1533" ht="12.75" customHeight="1"/>
    <row r="1534" ht="12.75" customHeight="1"/>
    <row r="1535" ht="12.75" customHeight="1"/>
    <row r="1536" ht="12.75" customHeight="1"/>
    <row r="1537" ht="12.75" customHeight="1"/>
    <row r="1538" ht="12.75" customHeight="1"/>
    <row r="1539" ht="12.75" customHeight="1"/>
    <row r="1540" ht="12.75" customHeight="1"/>
    <row r="1541" ht="12.75" customHeight="1"/>
    <row r="1542" ht="12.75" customHeight="1"/>
    <row r="1543" ht="12.75" customHeight="1"/>
    <row r="1544" ht="12.75" customHeight="1"/>
    <row r="1545" ht="12.75" customHeight="1"/>
    <row r="1546" ht="12.75" customHeight="1"/>
    <row r="1547" ht="12.75" customHeight="1"/>
    <row r="1548" ht="12.75" customHeight="1"/>
    <row r="1549" ht="12.75" customHeight="1"/>
    <row r="1550" ht="12.75" customHeight="1"/>
    <row r="1551" ht="12.75" customHeight="1"/>
    <row r="1552" ht="12.75" customHeight="1"/>
    <row r="1553" ht="12.75" customHeight="1"/>
    <row r="1554" ht="12.75" customHeight="1"/>
    <row r="1555" ht="12.75" customHeight="1"/>
    <row r="1556" ht="12.75" customHeight="1"/>
    <row r="1557" ht="12.75" customHeight="1"/>
    <row r="1558" ht="12.75" customHeight="1"/>
    <row r="1559" ht="12.75" customHeight="1"/>
    <row r="1560" ht="12.75" customHeight="1"/>
    <row r="1561" ht="12.75" customHeight="1"/>
    <row r="1562" ht="12.75" customHeight="1"/>
    <row r="1563" ht="12.75" customHeight="1"/>
    <row r="1564" ht="12.75" customHeight="1"/>
    <row r="1565" ht="12.75" customHeight="1"/>
    <row r="1566" ht="12.75" customHeight="1"/>
    <row r="1567" ht="12.75" customHeight="1"/>
    <row r="1568" ht="12.75" customHeight="1"/>
    <row r="1569" ht="12.75" customHeight="1"/>
    <row r="1570" ht="12.75" customHeight="1"/>
    <row r="1571" ht="12.75" customHeight="1"/>
    <row r="1572" ht="12.75" customHeight="1"/>
    <row r="1573" ht="12.75" customHeight="1"/>
    <row r="1574" ht="12.75" customHeight="1"/>
    <row r="1575" ht="12.75" customHeight="1"/>
    <row r="1576" ht="12.75" customHeight="1"/>
    <row r="1577" ht="12.75" customHeight="1"/>
    <row r="1578" ht="12.75" customHeight="1"/>
    <row r="1579" ht="12.75" customHeight="1"/>
    <row r="1580" ht="12.75" customHeight="1"/>
    <row r="1581" ht="12.75" customHeight="1"/>
    <row r="1582" ht="12.75" customHeight="1"/>
    <row r="1583" ht="12.75" customHeight="1"/>
    <row r="1584" ht="12.75" customHeight="1"/>
    <row r="1585" ht="12.75" customHeight="1"/>
    <row r="1586" ht="12.75" customHeight="1"/>
    <row r="1587" ht="12.75" customHeight="1"/>
    <row r="1588" ht="12.75" customHeight="1"/>
    <row r="1589" ht="12.75" customHeight="1"/>
    <row r="1590" ht="12.75" customHeight="1"/>
    <row r="1591" ht="12.75" customHeight="1"/>
    <row r="1592" ht="12.75" customHeight="1"/>
    <row r="1593" ht="12.75" customHeight="1"/>
    <row r="1594" ht="12.75" customHeight="1"/>
    <row r="1595" ht="12.75" customHeight="1"/>
    <row r="1596" ht="12.75" customHeight="1"/>
    <row r="1597" ht="12.75" customHeight="1"/>
    <row r="1598" ht="12.75" customHeight="1"/>
    <row r="1599" ht="12.75" customHeight="1"/>
    <row r="1600" ht="12.75" customHeight="1"/>
    <row r="1601" ht="12.75" customHeight="1"/>
    <row r="1602" ht="12.75" customHeight="1"/>
    <row r="1603" ht="12.75" customHeight="1"/>
    <row r="1604" ht="12.75" customHeight="1"/>
    <row r="1605" ht="12.75" customHeight="1"/>
    <row r="1606" ht="12.75" customHeight="1"/>
    <row r="1607" ht="12.75" customHeight="1"/>
    <row r="1608" ht="12.75" customHeight="1"/>
    <row r="1609" ht="12.75" customHeight="1"/>
    <row r="1610" ht="12.75" customHeight="1"/>
    <row r="1611" ht="12.75" customHeight="1"/>
    <row r="1612" ht="12.75" customHeight="1"/>
    <row r="1613" ht="12.75" customHeight="1"/>
    <row r="1614" ht="12.75" customHeight="1"/>
    <row r="1615" ht="12.75" customHeight="1"/>
    <row r="1616" ht="12.75" customHeight="1"/>
    <row r="1617" ht="12.75" customHeight="1"/>
    <row r="1618" ht="12.75" customHeight="1"/>
    <row r="1619" ht="12.75" customHeight="1"/>
    <row r="1620" ht="12.75" customHeight="1"/>
    <row r="1621" ht="12.75" customHeight="1"/>
    <row r="1622" ht="12.75" customHeight="1"/>
    <row r="1623" ht="12.75" customHeight="1"/>
    <row r="1624" ht="12.75" customHeight="1"/>
    <row r="1625" ht="12.75" customHeight="1"/>
    <row r="1626" ht="12.75" customHeight="1"/>
    <row r="1627" ht="12.75" customHeight="1"/>
    <row r="1628" ht="12.75" customHeight="1"/>
    <row r="1629" ht="12.75" customHeight="1"/>
    <row r="1630" ht="12.75" customHeight="1"/>
    <row r="1631" ht="12.75" customHeight="1"/>
    <row r="1632" ht="12.75" customHeight="1"/>
    <row r="1633" ht="12.75" customHeight="1"/>
    <row r="1634" ht="12.75" customHeight="1"/>
    <row r="1635" ht="12.75" customHeight="1"/>
    <row r="1636" ht="12.75" customHeight="1"/>
    <row r="1637" ht="12.75" customHeight="1"/>
    <row r="1638" ht="12.75" customHeight="1"/>
    <row r="1639" ht="12.75" customHeight="1"/>
    <row r="1640" ht="12.75" customHeight="1"/>
    <row r="1641" ht="12.75" customHeight="1"/>
    <row r="1642" ht="12.75" customHeight="1"/>
    <row r="1643" ht="12.75" customHeight="1"/>
    <row r="1644" ht="12.75" customHeight="1"/>
    <row r="1645" ht="12.75" customHeight="1"/>
    <row r="1646" ht="12.75" customHeight="1"/>
    <row r="1647" ht="12.75" customHeight="1"/>
    <row r="1648" ht="12.75" customHeight="1"/>
    <row r="1649" ht="12.75" customHeight="1"/>
    <row r="1650" ht="12.75" customHeight="1"/>
    <row r="1651" ht="12.75" customHeight="1"/>
    <row r="1652" ht="12.75" customHeight="1"/>
    <row r="1653" ht="12.75" customHeight="1"/>
    <row r="1654" ht="12.75" customHeight="1"/>
    <row r="1655" ht="12.75" customHeight="1"/>
    <row r="1656" ht="12.75" customHeight="1"/>
    <row r="1657" ht="12.75" customHeight="1"/>
    <row r="1658" ht="12.75" customHeight="1"/>
    <row r="1659" ht="12.75" customHeight="1"/>
    <row r="1660" ht="12.75" customHeight="1"/>
    <row r="1661" ht="12.75" customHeight="1"/>
    <row r="1662" ht="12.75" customHeight="1"/>
    <row r="1663" ht="12.75" customHeight="1"/>
    <row r="1664" ht="12.75" customHeight="1"/>
    <row r="1665" ht="12.75" customHeight="1"/>
    <row r="1666" ht="12.75" customHeight="1"/>
    <row r="1667" ht="12.75" customHeight="1"/>
    <row r="1668" ht="12.75" customHeight="1"/>
    <row r="1669" ht="12.75" customHeight="1"/>
    <row r="1670" ht="12.75" customHeight="1"/>
    <row r="1671" ht="12.75" customHeight="1"/>
    <row r="1672" ht="12.75" customHeight="1"/>
    <row r="1673" ht="12.75" customHeight="1"/>
    <row r="1674" ht="12.75" customHeight="1"/>
    <row r="1675" ht="12.75" customHeight="1"/>
    <row r="1676" ht="12.75" customHeight="1"/>
    <row r="1677" ht="12.75" customHeight="1"/>
    <row r="1678" ht="12.75" customHeight="1"/>
    <row r="1679" ht="12.75" customHeight="1"/>
    <row r="1680" ht="12.75" customHeight="1"/>
    <row r="1681" ht="12.75" customHeight="1"/>
    <row r="1682" ht="12.75" customHeight="1"/>
    <row r="1683" ht="12.75" customHeight="1"/>
    <row r="1684" ht="12.75" customHeight="1"/>
    <row r="1685" ht="12.75" customHeight="1"/>
    <row r="1686" ht="12.75" customHeight="1"/>
    <row r="1687" ht="12.75" customHeight="1"/>
    <row r="1688" ht="12.75" customHeight="1"/>
    <row r="1689" ht="12.75" customHeight="1"/>
    <row r="1690" ht="12.75" customHeight="1"/>
    <row r="1691" ht="12.75" customHeight="1"/>
    <row r="1692" ht="12.75" customHeight="1"/>
    <row r="1693" ht="12.75" customHeight="1"/>
    <row r="1694" ht="12.75" customHeight="1"/>
    <row r="1695" ht="12.75" customHeight="1"/>
    <row r="1696" ht="12.75" customHeight="1"/>
    <row r="1697" ht="12.75" customHeight="1"/>
    <row r="1698" ht="12.75" customHeight="1"/>
    <row r="1699" ht="12.75" customHeight="1"/>
    <row r="1700" ht="12.75" customHeight="1"/>
    <row r="1701" ht="12.75" customHeight="1"/>
    <row r="1702" ht="12.75" customHeight="1"/>
    <row r="1703" ht="12.75" customHeight="1"/>
    <row r="1704" ht="12.75" customHeight="1"/>
    <row r="1705" ht="12.75" customHeight="1"/>
    <row r="1706" ht="12.75" customHeight="1"/>
    <row r="1707" ht="12.75" customHeight="1"/>
    <row r="1708" ht="12.75" customHeight="1"/>
    <row r="1709" ht="12.75" customHeight="1"/>
    <row r="1710" ht="12.75" customHeight="1"/>
    <row r="1711" ht="12.75" customHeight="1"/>
    <row r="1712" ht="12.75" customHeight="1"/>
    <row r="1713" ht="12.75" customHeight="1"/>
    <row r="1714" ht="12.75" customHeight="1"/>
    <row r="1715" ht="12.75" customHeight="1"/>
    <row r="1716" ht="12.75" customHeight="1"/>
    <row r="1717" ht="12.75" customHeight="1"/>
    <row r="1718" ht="12.75" customHeight="1"/>
    <row r="1719" ht="12.75" customHeight="1"/>
    <row r="1720" ht="12.75" customHeight="1"/>
    <row r="1721" ht="12.75" customHeight="1"/>
    <row r="1722" ht="12.75" customHeight="1"/>
    <row r="1723" ht="12.75" customHeight="1"/>
    <row r="1724" ht="12.75" customHeight="1"/>
    <row r="1725" ht="12.75" customHeight="1"/>
    <row r="1726" ht="12.75" customHeight="1"/>
    <row r="1727" ht="12.75" customHeight="1"/>
    <row r="1728" ht="12.75" customHeight="1"/>
    <row r="1729" ht="12.75" customHeight="1"/>
    <row r="1730" ht="12.75" customHeight="1"/>
    <row r="1731" ht="12.75" customHeight="1"/>
    <row r="1732" ht="12.75" customHeight="1"/>
    <row r="1733" ht="12.75" customHeight="1"/>
    <row r="1734" ht="12.75" customHeight="1"/>
    <row r="1735" ht="12.75" customHeight="1"/>
    <row r="1736" ht="12.75" customHeight="1"/>
    <row r="1737" ht="12.75" customHeight="1"/>
    <row r="1738" ht="12.75" customHeight="1"/>
    <row r="1739" ht="12.75" customHeight="1"/>
    <row r="1740" ht="12.75" customHeight="1"/>
    <row r="1741" ht="12.75" customHeight="1"/>
    <row r="1742" ht="12.75" customHeight="1"/>
    <row r="1743" ht="12.75" customHeight="1"/>
    <row r="1744" ht="12.75" customHeight="1"/>
    <row r="1745" ht="12.75" customHeight="1"/>
    <row r="1746" ht="12.75" customHeight="1"/>
    <row r="1747" ht="12.75" customHeight="1"/>
    <row r="1748" ht="12.75" customHeight="1"/>
    <row r="1749" ht="12.75" customHeight="1"/>
    <row r="1750" ht="12.75" customHeight="1"/>
    <row r="1751" ht="12.75" customHeight="1"/>
    <row r="1752" ht="12.75" customHeight="1"/>
    <row r="1753" ht="12.75" customHeight="1"/>
    <row r="1754" ht="12.75" customHeight="1"/>
    <row r="1755" ht="12.75" customHeight="1"/>
    <row r="1756" ht="12.75" customHeight="1"/>
    <row r="1757" ht="12.75" customHeight="1"/>
    <row r="1758" ht="12.75" customHeight="1"/>
    <row r="1759" ht="12.75" customHeight="1"/>
    <row r="1760" ht="12.75" customHeight="1"/>
    <row r="1761" ht="12.75" customHeight="1"/>
    <row r="1762" ht="12.75" customHeight="1"/>
    <row r="1763" ht="12.75" customHeight="1"/>
    <row r="1764" ht="12.75" customHeight="1"/>
    <row r="1765" ht="12.75" customHeight="1"/>
    <row r="1766" ht="12.75" customHeight="1"/>
    <row r="1767" ht="12.75" customHeight="1"/>
    <row r="1768" ht="12.75" customHeight="1"/>
    <row r="1769" ht="12.75" customHeight="1"/>
    <row r="1770" ht="12.75" customHeight="1"/>
    <row r="1771" ht="12.75" customHeight="1"/>
    <row r="1772" ht="12.75" customHeight="1"/>
    <row r="1773" ht="12.75" customHeight="1"/>
    <row r="1774" ht="12.75" customHeight="1"/>
    <row r="1775" ht="12.75" customHeight="1"/>
    <row r="1776" ht="12.75" customHeight="1"/>
    <row r="1777" ht="12.75" customHeight="1"/>
    <row r="1778" ht="12.75" customHeight="1"/>
    <row r="1779" ht="12.75" customHeight="1"/>
    <row r="1780" ht="12.75" customHeight="1"/>
    <row r="1781" ht="12.75" customHeight="1"/>
    <row r="1782" ht="12.75" customHeight="1"/>
    <row r="1783" ht="12.75" customHeight="1"/>
    <row r="1784" ht="12.75" customHeight="1"/>
    <row r="1785" ht="12.75" customHeight="1"/>
    <row r="1786" ht="12.75" customHeight="1"/>
    <row r="1787" ht="12.75" customHeight="1"/>
    <row r="1788" ht="12.75" customHeight="1"/>
    <row r="1789" ht="12.75" customHeight="1"/>
    <row r="1790" ht="12.75" customHeight="1"/>
    <row r="1791" ht="12.75" customHeight="1"/>
    <row r="1792" ht="12.75" customHeight="1"/>
    <row r="1793" ht="12.75" customHeight="1"/>
    <row r="1794" ht="12.75" customHeight="1"/>
    <row r="1795" ht="12.75" customHeight="1"/>
    <row r="1796" ht="12.75" customHeight="1"/>
    <row r="1797" ht="12.75" customHeight="1"/>
    <row r="1798" ht="12.75" customHeight="1"/>
    <row r="1799" ht="12.75" customHeight="1"/>
    <row r="1800" ht="12.75" customHeight="1"/>
    <row r="1801" ht="12.75" customHeight="1"/>
    <row r="1802" ht="12.75" customHeight="1"/>
    <row r="1803" ht="12.75" customHeight="1"/>
    <row r="1804" ht="12.75" customHeight="1"/>
    <row r="1805" ht="12.75" customHeight="1"/>
    <row r="1806" ht="12.75" customHeight="1"/>
    <row r="1807" ht="12.75" customHeight="1"/>
    <row r="1808" ht="12.75" customHeight="1"/>
    <row r="1809" ht="12.75" customHeight="1"/>
    <row r="1810" ht="12.75" customHeight="1"/>
    <row r="1811" ht="12.75" customHeight="1"/>
    <row r="1812" ht="12.75" customHeight="1"/>
    <row r="1813" ht="12.75" customHeight="1"/>
    <row r="1814" ht="12.75" customHeight="1"/>
    <row r="1815" ht="12.75" customHeight="1"/>
    <row r="1816" ht="12.75" customHeight="1"/>
    <row r="1817" ht="12.75" customHeight="1"/>
    <row r="1818" ht="12.75" customHeight="1"/>
    <row r="1819" ht="12.75" customHeight="1"/>
    <row r="1820" ht="12.75" customHeight="1"/>
    <row r="1821" ht="12.75" customHeight="1"/>
    <row r="1822" ht="12.75" customHeight="1"/>
    <row r="1823" ht="12.75" customHeight="1"/>
    <row r="1824" ht="12.75" customHeight="1"/>
    <row r="1825" ht="12.75" customHeight="1"/>
    <row r="1826" ht="12.75" customHeight="1"/>
    <row r="1827" ht="12.75" customHeight="1"/>
    <row r="1828" ht="12.75" customHeight="1"/>
    <row r="1829" ht="12.75" customHeight="1"/>
    <row r="1830" ht="12.75" customHeight="1"/>
    <row r="1831" ht="12.75" customHeight="1"/>
    <row r="1832" ht="12.75" customHeight="1"/>
    <row r="1833" ht="12.75" customHeight="1"/>
    <row r="1834" ht="12.75" customHeight="1"/>
    <row r="1835" ht="12.75" customHeight="1"/>
    <row r="1836" ht="12.75" customHeight="1"/>
    <row r="1837" ht="12.75" customHeight="1"/>
    <row r="1838" ht="12.75" customHeight="1"/>
    <row r="1839" ht="12.75" customHeight="1"/>
    <row r="1840" ht="12.75" customHeight="1"/>
    <row r="1841" ht="12.75" customHeight="1"/>
    <row r="1842" ht="12.75" customHeight="1"/>
    <row r="1843" ht="12.75" customHeight="1"/>
    <row r="1844" ht="12.75" customHeight="1"/>
    <row r="1845" ht="12.75" customHeight="1"/>
    <row r="1846" ht="12.75" customHeight="1"/>
    <row r="1847" ht="12.75" customHeight="1"/>
    <row r="1848" ht="12.75" customHeight="1"/>
    <row r="1849" ht="12.75" customHeight="1"/>
    <row r="1850" ht="12.75" customHeight="1"/>
    <row r="1851" ht="12.75" customHeight="1"/>
    <row r="1852" ht="12.75" customHeight="1"/>
    <row r="1853" ht="12.75" customHeight="1"/>
    <row r="1854" ht="12.75" customHeight="1"/>
    <row r="1855" ht="12.75" customHeight="1"/>
    <row r="1856" ht="12.75" customHeight="1"/>
    <row r="1857" ht="12.75" customHeight="1"/>
    <row r="1858" ht="12.75" customHeight="1"/>
    <row r="1859" ht="12.75" customHeight="1"/>
    <row r="1860" ht="12.75" customHeight="1"/>
    <row r="1861" ht="12.75" customHeight="1"/>
    <row r="1862" ht="12.75" customHeight="1"/>
    <row r="1863" ht="12.75" customHeight="1"/>
    <row r="1864" ht="12.75" customHeight="1"/>
    <row r="1865" ht="12.75" customHeight="1"/>
    <row r="1866" ht="12.75" customHeight="1"/>
    <row r="1867" ht="12.75" customHeight="1"/>
    <row r="1868" ht="12.75" customHeight="1"/>
    <row r="1869" ht="12.75" customHeight="1"/>
    <row r="1870" ht="12.75" customHeight="1"/>
    <row r="1871" ht="12.75" customHeight="1"/>
    <row r="1872" ht="12.75" customHeight="1"/>
    <row r="1873" ht="12.75" customHeight="1"/>
    <row r="1874" ht="12.75" customHeight="1"/>
    <row r="1875" ht="12.75" customHeight="1"/>
    <row r="1876" ht="12.75" customHeight="1"/>
    <row r="1877" ht="12.75" customHeight="1"/>
    <row r="1878" ht="12.75" customHeight="1"/>
    <row r="1879" ht="12.75" customHeight="1"/>
    <row r="1880" ht="12.75" customHeight="1"/>
    <row r="1881" ht="12.75" customHeight="1"/>
    <row r="1882" ht="12.75" customHeight="1"/>
    <row r="1883" ht="12.75" customHeight="1"/>
    <row r="1884" ht="12.75" customHeight="1"/>
    <row r="1885" ht="12.75" customHeight="1"/>
    <row r="1886" ht="12.75" customHeight="1"/>
    <row r="1887" ht="12.75" customHeight="1"/>
    <row r="1888" ht="12.75" customHeight="1"/>
    <row r="1889" ht="12.75" customHeight="1"/>
    <row r="1890" ht="12.75" customHeight="1"/>
    <row r="1891" ht="12.75" customHeight="1"/>
    <row r="1892" ht="12.75" customHeight="1"/>
    <row r="1893" ht="12.75" customHeight="1"/>
    <row r="1894" ht="12.75" customHeight="1"/>
    <row r="1895" ht="12.75" customHeight="1"/>
    <row r="1896" ht="12.75" customHeight="1"/>
    <row r="1897" ht="12.75" customHeight="1"/>
    <row r="1898" ht="12.75" customHeight="1"/>
    <row r="1899" ht="12.75" customHeight="1"/>
    <row r="1900" ht="12.75" customHeight="1"/>
    <row r="1901" ht="12.75" customHeight="1"/>
    <row r="1902" ht="12.75" customHeight="1"/>
    <row r="1903" ht="12.75" customHeight="1"/>
    <row r="1904" ht="12.75" customHeight="1"/>
    <row r="1905" ht="12.75" customHeight="1"/>
    <row r="1906" ht="12.75" customHeight="1"/>
    <row r="1907" ht="12.75" customHeight="1"/>
    <row r="1908" ht="12.75" customHeight="1"/>
    <row r="1909" ht="12.75" customHeight="1"/>
    <row r="1910" ht="12.75" customHeight="1"/>
    <row r="1911" ht="12.75" customHeight="1"/>
    <row r="1912" ht="12.75" customHeight="1"/>
    <row r="1913" ht="12.75" customHeight="1"/>
    <row r="1914" ht="12.75" customHeight="1"/>
    <row r="1915" ht="12.75" customHeight="1"/>
    <row r="1916" ht="12.75" customHeight="1"/>
    <row r="1917" ht="12.75" customHeight="1"/>
    <row r="1918" ht="12.75" customHeight="1"/>
    <row r="1919" ht="12.75" customHeight="1"/>
    <row r="1920" ht="12.75" customHeight="1"/>
    <row r="1921" ht="12.75" customHeight="1"/>
    <row r="1922" ht="12.75" customHeight="1"/>
    <row r="1923" ht="12.75" customHeight="1"/>
    <row r="1924" ht="12.75" customHeight="1"/>
    <row r="1925" ht="12.75" customHeight="1"/>
    <row r="1926" ht="12.75" customHeight="1"/>
    <row r="1927" ht="12.75" customHeight="1"/>
    <row r="1928" ht="12.75" customHeight="1"/>
    <row r="1929" ht="12.75" customHeight="1"/>
    <row r="1930" ht="12.75" customHeight="1"/>
    <row r="1931" ht="12.75" customHeight="1"/>
    <row r="1932" ht="12.75" customHeight="1"/>
    <row r="1933" ht="12.75" customHeight="1"/>
    <row r="1934" ht="12.75" customHeight="1"/>
    <row r="1935" ht="12.75" customHeight="1"/>
    <row r="1936" ht="12.75" customHeight="1"/>
    <row r="1937" ht="12.75" customHeight="1"/>
    <row r="1938" ht="12.75" customHeight="1"/>
    <row r="1939" ht="12.75" customHeight="1"/>
    <row r="1940" ht="12.75" customHeight="1"/>
    <row r="1941" ht="12.75" customHeight="1"/>
    <row r="1942" ht="12.75" customHeight="1"/>
    <row r="1943" ht="12.75" customHeight="1"/>
    <row r="1944" ht="12.75" customHeight="1"/>
    <row r="1945" ht="12.75" customHeight="1"/>
    <row r="1946" ht="12.75" customHeight="1"/>
    <row r="1947" ht="12.75" customHeight="1"/>
    <row r="1948" ht="12.75" customHeight="1"/>
    <row r="1949" ht="12.75" customHeight="1"/>
    <row r="1950" ht="12.75" customHeight="1"/>
    <row r="1951" ht="12.75" customHeight="1"/>
    <row r="1952" ht="12.75" customHeight="1"/>
    <row r="1953" ht="12.75" customHeight="1"/>
    <row r="1954" ht="12.75" customHeight="1"/>
    <row r="1955" ht="12.75" customHeight="1"/>
    <row r="1956" ht="12.75" customHeight="1"/>
    <row r="1957" ht="12.75" customHeight="1"/>
    <row r="1958" ht="12.75" customHeight="1"/>
    <row r="1959" ht="12.75" customHeight="1"/>
    <row r="1960" ht="12.75" customHeight="1"/>
    <row r="1961" ht="12.75" customHeight="1"/>
    <row r="1962" ht="12.75" customHeight="1"/>
    <row r="1963" ht="12.75" customHeight="1"/>
    <row r="1964" ht="12.75" customHeight="1"/>
    <row r="1965" ht="12.75" customHeight="1"/>
    <row r="1966" ht="12.75" customHeight="1"/>
    <row r="1967" ht="12.75" customHeight="1"/>
    <row r="1968" ht="12.75" customHeight="1"/>
    <row r="1969" ht="12.75" customHeight="1"/>
    <row r="1970" ht="12.75" customHeight="1"/>
    <row r="1971" ht="12.75" customHeight="1"/>
    <row r="1972" ht="12.75" customHeight="1"/>
    <row r="1973" ht="12.75" customHeight="1"/>
    <row r="1974" ht="12.75" customHeight="1"/>
    <row r="1975" ht="12.75" customHeight="1"/>
    <row r="1976" ht="12.75" customHeight="1"/>
    <row r="1977" ht="12.75" customHeight="1"/>
    <row r="1978" ht="12.75" customHeight="1"/>
    <row r="1979" ht="12.75" customHeight="1"/>
    <row r="1980" ht="12.75" customHeight="1"/>
    <row r="1981" ht="12.75" customHeight="1"/>
    <row r="1982" ht="12.75" customHeight="1"/>
    <row r="1983" ht="12.75" customHeight="1"/>
    <row r="1984" ht="12.75" customHeight="1"/>
    <row r="1985" ht="12.75" customHeight="1"/>
    <row r="1986" ht="12.75" customHeight="1"/>
    <row r="1987" ht="12.75" customHeight="1"/>
    <row r="1988" ht="12.75" customHeight="1"/>
    <row r="1989" ht="12.75" customHeight="1"/>
    <row r="1990" ht="12.75" customHeight="1"/>
    <row r="1991" ht="12.75" customHeight="1"/>
    <row r="1992" ht="12.75" customHeight="1"/>
    <row r="1993" ht="12.75" customHeight="1"/>
    <row r="1994" ht="12.75" customHeight="1"/>
    <row r="1995" ht="12.75" customHeight="1"/>
    <row r="1996" ht="12.75" customHeight="1"/>
    <row r="1997" ht="12.75" customHeight="1"/>
    <row r="1998" ht="12.75" customHeight="1"/>
    <row r="1999" ht="12.75" customHeight="1"/>
    <row r="2000" ht="12.75" customHeight="1"/>
    <row r="2001" ht="12.75" customHeight="1"/>
    <row r="2002" ht="12.75" customHeight="1"/>
    <row r="2003" ht="12.75" customHeight="1"/>
    <row r="2004" ht="12.75" customHeight="1"/>
    <row r="2005" ht="12.75" customHeight="1"/>
    <row r="2006" ht="12.75" customHeight="1"/>
    <row r="2007" ht="12.75" customHeight="1"/>
    <row r="2008" ht="12.75" customHeight="1"/>
    <row r="2009" ht="12.75" customHeight="1"/>
    <row r="2010" ht="12.75" customHeight="1"/>
    <row r="2011" ht="12.75" customHeight="1"/>
    <row r="2012" ht="12.75" customHeight="1"/>
    <row r="2013" ht="12.75" customHeight="1"/>
    <row r="2014" ht="12.75" customHeight="1"/>
    <row r="2015" ht="12.75" customHeight="1"/>
    <row r="2016" ht="12.75" customHeight="1"/>
    <row r="2017" ht="12.75" customHeight="1"/>
    <row r="2018" ht="12.75" customHeight="1"/>
    <row r="2019" ht="12.75" customHeight="1"/>
    <row r="2020" ht="12.75" customHeight="1"/>
    <row r="2021" ht="12.75" customHeight="1"/>
    <row r="2022" ht="12.75" customHeight="1"/>
    <row r="2023" ht="12.75" customHeight="1"/>
    <row r="2024" ht="12.75" customHeight="1"/>
    <row r="2025" ht="12.75" customHeight="1"/>
    <row r="2026" ht="12.75" customHeight="1"/>
    <row r="2027" ht="12.75" customHeight="1"/>
    <row r="2028" ht="12.75" customHeight="1"/>
    <row r="2029" ht="12.75" customHeight="1"/>
    <row r="2030" ht="12.75" customHeight="1"/>
    <row r="2031" ht="12.75" customHeight="1"/>
    <row r="2032" ht="12.75" customHeight="1"/>
    <row r="2033" ht="12.75" customHeight="1"/>
    <row r="2034" ht="12.75" customHeight="1"/>
    <row r="2035" ht="12.75" customHeight="1"/>
    <row r="2036" ht="12.75" customHeight="1"/>
    <row r="2037" ht="12.75" customHeight="1"/>
    <row r="2038" ht="12.75" customHeight="1"/>
    <row r="2039" ht="12.75" customHeight="1"/>
    <row r="2040" ht="12.75" customHeight="1"/>
    <row r="2041" ht="12.75" customHeight="1"/>
    <row r="2042" ht="12.75" customHeight="1"/>
    <row r="2043" ht="12.75" customHeight="1"/>
    <row r="2044" ht="12.75" customHeight="1"/>
    <row r="2045" ht="12.75" customHeight="1"/>
    <row r="2046" ht="12.75" customHeight="1"/>
    <row r="2047" ht="12.75" customHeight="1"/>
    <row r="2048" ht="12.75" customHeight="1"/>
    <row r="2049" ht="12.75" customHeight="1"/>
    <row r="2050" ht="12.75" customHeight="1"/>
    <row r="2051" ht="12.75" customHeight="1"/>
    <row r="2052" ht="12.75" customHeight="1"/>
    <row r="2053" ht="12.75" customHeight="1"/>
    <row r="2054" ht="12.75" customHeight="1"/>
    <row r="2055" ht="12.75" customHeight="1"/>
    <row r="2056" ht="12.75" customHeight="1"/>
    <row r="2057" ht="12.75" customHeight="1"/>
    <row r="2058" ht="12.75" customHeight="1"/>
    <row r="2059" ht="12.75" customHeight="1"/>
    <row r="2060" ht="12.75" customHeight="1"/>
    <row r="2061" ht="12.75" customHeight="1"/>
    <row r="2062" ht="12.75" customHeight="1"/>
    <row r="2063" ht="12.75" customHeight="1"/>
    <row r="2064" ht="12.75" customHeight="1"/>
    <row r="2065" ht="12.75" customHeight="1"/>
    <row r="2066" ht="12.75" customHeight="1"/>
    <row r="2067" ht="12.75" customHeight="1"/>
    <row r="2068" ht="12.75" customHeight="1"/>
    <row r="2069" ht="12.75" customHeight="1"/>
    <row r="2070" ht="12.75" customHeight="1"/>
    <row r="2071" ht="12.75" customHeight="1"/>
    <row r="2072" ht="12.75" customHeight="1"/>
    <row r="2073" ht="12.75" customHeight="1"/>
    <row r="2074" ht="12.75" customHeight="1"/>
    <row r="2075" ht="12.75" customHeight="1"/>
    <row r="2076" ht="12.75" customHeight="1"/>
    <row r="2077" ht="12.75" customHeight="1"/>
    <row r="2078" ht="12.75" customHeight="1"/>
    <row r="2079" ht="12.75" customHeight="1"/>
    <row r="2080" ht="12.75" customHeight="1"/>
    <row r="2081" ht="12.75" customHeight="1"/>
    <row r="2082" ht="12.75" customHeight="1"/>
    <row r="2083" ht="12.75" customHeight="1"/>
    <row r="2084" ht="12.75" customHeight="1"/>
    <row r="2085" ht="12.75" customHeight="1"/>
    <row r="2086" ht="12.75" customHeight="1"/>
    <row r="2087" ht="12.75" customHeight="1"/>
    <row r="2088" ht="12.75" customHeight="1"/>
    <row r="2089" ht="12.75" customHeight="1"/>
    <row r="2090" ht="12.75" customHeight="1"/>
    <row r="2091" ht="12.75" customHeight="1"/>
    <row r="2092" ht="12.75" customHeight="1"/>
    <row r="2093" ht="12.75" customHeight="1"/>
    <row r="2094" ht="12.75" customHeight="1"/>
    <row r="2095" ht="12.75" customHeight="1"/>
    <row r="2096" ht="12.75" customHeight="1"/>
    <row r="2097" ht="12.75" customHeight="1"/>
    <row r="2098" ht="12.75" customHeight="1"/>
    <row r="2099" ht="12.75" customHeight="1"/>
    <row r="2100" ht="12.75" customHeight="1"/>
    <row r="2101" ht="12.75" customHeight="1"/>
    <row r="2102" ht="12.75" customHeight="1"/>
    <row r="2103" ht="12.75" customHeight="1"/>
    <row r="2104" ht="12.75" customHeight="1"/>
    <row r="2105" ht="12.75" customHeight="1"/>
    <row r="2106" ht="12.75" customHeight="1"/>
    <row r="2107" ht="12.75" customHeight="1"/>
    <row r="2108" ht="12.75" customHeight="1"/>
    <row r="2109" ht="12.75" customHeight="1"/>
    <row r="2110" ht="12.75" customHeight="1"/>
    <row r="2111" ht="12.75" customHeight="1"/>
    <row r="2112" ht="12.75" customHeight="1"/>
    <row r="2113" ht="12.75" customHeight="1"/>
    <row r="2114" ht="12.75" customHeight="1"/>
    <row r="2115" ht="12.75" customHeight="1"/>
    <row r="2116" ht="12.75" customHeight="1"/>
    <row r="2117" ht="12.75" customHeight="1"/>
    <row r="2118" ht="12.75" customHeight="1"/>
    <row r="2119" ht="12.75" customHeight="1"/>
    <row r="2120" ht="12.75" customHeight="1"/>
    <row r="2121" ht="12.75" customHeight="1"/>
    <row r="2122" ht="12.75" customHeight="1"/>
    <row r="2123" ht="12.75" customHeight="1"/>
    <row r="2124" ht="12.75" customHeight="1"/>
    <row r="2125" ht="12.75" customHeight="1"/>
    <row r="2126" ht="12.75" customHeight="1"/>
    <row r="2127" ht="12.75" customHeight="1"/>
    <row r="2128" ht="12.75" customHeight="1"/>
    <row r="2129" ht="12.75" customHeight="1"/>
    <row r="2130" ht="12.75" customHeight="1"/>
    <row r="2131" ht="12.75" customHeight="1"/>
    <row r="2132" ht="12.75" customHeight="1"/>
    <row r="2133" ht="12.75" customHeight="1"/>
    <row r="2134" ht="12.75" customHeight="1"/>
    <row r="2135" ht="12.75" customHeight="1"/>
    <row r="2136" ht="12.75" customHeight="1"/>
    <row r="2137" ht="12.75" customHeight="1"/>
    <row r="2138" ht="12.75" customHeight="1"/>
    <row r="2139" ht="12.75" customHeight="1"/>
    <row r="2140" ht="12.75" customHeight="1"/>
    <row r="2141" ht="12.75" customHeight="1"/>
    <row r="2142" ht="12.75" customHeight="1"/>
    <row r="2143" ht="12.75" customHeight="1"/>
    <row r="2144" ht="12.75" customHeight="1"/>
    <row r="2145" ht="12.75" customHeight="1"/>
    <row r="2146" ht="12.75" customHeight="1"/>
    <row r="2147" ht="12.75" customHeight="1"/>
    <row r="2148" ht="12.75" customHeight="1"/>
    <row r="2149" ht="12.75" customHeight="1"/>
    <row r="2150" ht="12.75" customHeight="1"/>
    <row r="2151" ht="12.75" customHeight="1"/>
    <row r="2152" ht="12.75" customHeight="1"/>
    <row r="2153" ht="12.75" customHeight="1"/>
    <row r="2154" ht="12.75" customHeight="1"/>
    <row r="2155" ht="12.75" customHeight="1"/>
    <row r="2156" ht="12.75" customHeight="1"/>
    <row r="2157" ht="12.75" customHeight="1"/>
    <row r="2158" ht="12.75" customHeight="1"/>
    <row r="2159" ht="12.75" customHeight="1"/>
    <row r="2160" ht="12.75" customHeight="1"/>
    <row r="2161" ht="12.75" customHeight="1"/>
    <row r="2162" ht="12.75" customHeight="1"/>
    <row r="2163" ht="12.75" customHeight="1"/>
    <row r="2164" ht="12.75" customHeight="1"/>
    <row r="2165" ht="12.75" customHeight="1"/>
    <row r="2166" ht="12.75" customHeight="1"/>
    <row r="2167" ht="12.75" customHeight="1"/>
    <row r="2168" ht="12.75" customHeight="1"/>
    <row r="2169" ht="12.75" customHeight="1"/>
    <row r="2170" ht="12.75" customHeight="1"/>
    <row r="2171" ht="12.75" customHeight="1"/>
    <row r="2172" ht="12.75" customHeight="1"/>
    <row r="2173" ht="12.75" customHeight="1"/>
    <row r="2174" ht="12.75" customHeight="1"/>
    <row r="2175" ht="12.75" customHeight="1"/>
    <row r="2176" ht="12.75" customHeight="1"/>
    <row r="2177" ht="12.75" customHeight="1"/>
    <row r="2178" ht="12.75" customHeight="1"/>
    <row r="2179" ht="12.75" customHeight="1"/>
    <row r="2180" ht="12.75" customHeight="1"/>
    <row r="2181" ht="12.75" customHeight="1"/>
    <row r="2182" ht="12.75" customHeight="1"/>
    <row r="2183" ht="12.75" customHeight="1"/>
    <row r="2184" ht="12.75" customHeight="1"/>
    <row r="2185" ht="12.75" customHeight="1"/>
    <row r="2186" ht="12.75" customHeight="1"/>
    <row r="2187" ht="12.75" customHeight="1"/>
    <row r="2188" ht="12.75" customHeight="1"/>
    <row r="2189" ht="12.75" customHeight="1"/>
    <row r="2190" ht="12.75" customHeight="1"/>
    <row r="2191" ht="12.75" customHeight="1"/>
    <row r="2192" ht="12.75" customHeight="1"/>
    <row r="2193" ht="12.75" customHeight="1"/>
    <row r="2194" ht="12.75" customHeight="1"/>
    <row r="2195" ht="12.75" customHeight="1"/>
    <row r="2196" ht="12.75" customHeight="1"/>
    <row r="2197" ht="12.75" customHeight="1"/>
    <row r="2198" ht="12.75" customHeight="1"/>
    <row r="2199" ht="12.75" customHeight="1"/>
    <row r="2200" ht="12.75" customHeight="1"/>
    <row r="2201" ht="12.75" customHeight="1"/>
    <row r="2202" ht="12.75" customHeight="1"/>
    <row r="2203" ht="12.75" customHeight="1"/>
    <row r="2204" ht="12.75" customHeight="1"/>
    <row r="2205" ht="12.75" customHeight="1"/>
    <row r="2206" ht="12.75" customHeight="1"/>
    <row r="2207" ht="12.75" customHeight="1"/>
    <row r="2208" ht="12.75" customHeight="1"/>
    <row r="2209" ht="12.75" customHeight="1"/>
    <row r="2210" ht="12.75" customHeight="1"/>
    <row r="2211" ht="12.75" customHeight="1"/>
    <row r="2212" ht="12.75" customHeight="1"/>
    <row r="2213" ht="12.75" customHeight="1"/>
    <row r="2214" ht="12.75" customHeight="1"/>
    <row r="2215" ht="12.75" customHeight="1"/>
    <row r="2216" ht="12.75" customHeight="1"/>
    <row r="2217" ht="12.75" customHeight="1"/>
    <row r="2218" ht="12.75" customHeight="1"/>
    <row r="2219" ht="12.75" customHeight="1"/>
    <row r="2220" ht="12.75" customHeight="1"/>
    <row r="2221" ht="12.75" customHeight="1"/>
    <row r="2222" ht="12.75" customHeight="1"/>
    <row r="2223" ht="12.75" customHeight="1"/>
    <row r="2224" ht="12.75" customHeight="1"/>
    <row r="2225" ht="12.75" customHeight="1"/>
    <row r="2226" ht="12.75" customHeight="1"/>
    <row r="2227" ht="12.75" customHeight="1"/>
    <row r="2228" ht="12.75" customHeight="1"/>
    <row r="2229" ht="12.75" customHeight="1"/>
    <row r="2230" ht="12.75" customHeight="1"/>
    <row r="2231" ht="12.75" customHeight="1"/>
    <row r="2232" ht="12.75" customHeight="1"/>
    <row r="2233" ht="12.75" customHeight="1"/>
    <row r="2234" ht="12.75" customHeight="1"/>
    <row r="2235" ht="12.75" customHeight="1"/>
    <row r="2236" ht="12.75" customHeight="1"/>
    <row r="2237" ht="12.75" customHeight="1"/>
    <row r="2238" ht="12.75" customHeight="1"/>
    <row r="2239" ht="12.75" customHeight="1"/>
    <row r="2240" ht="12.75" customHeight="1"/>
    <row r="2241" ht="12.75" customHeight="1"/>
    <row r="2242" ht="12.75" customHeight="1"/>
    <row r="2243" ht="12.75" customHeight="1"/>
    <row r="2244" ht="12.75" customHeight="1"/>
    <row r="2245" ht="12.75" customHeight="1"/>
    <row r="2246" ht="12.75" customHeight="1"/>
    <row r="2247" ht="12.75" customHeight="1"/>
    <row r="2248" ht="12.75" customHeight="1"/>
    <row r="2249" ht="12.75" customHeight="1"/>
    <row r="2250" ht="12.75" customHeight="1"/>
    <row r="2251" ht="12.75" customHeight="1"/>
    <row r="2252" ht="12.75" customHeight="1"/>
    <row r="2253" ht="12.75" customHeight="1"/>
    <row r="2254" ht="12.75" customHeight="1"/>
    <row r="2255" ht="12.75" customHeight="1"/>
    <row r="2256" ht="12.75" customHeight="1"/>
    <row r="2257" ht="12.75" customHeight="1"/>
    <row r="2258" ht="12.75" customHeight="1"/>
    <row r="2259" ht="12.75" customHeight="1"/>
    <row r="2260" ht="12.75" customHeight="1"/>
    <row r="2261" ht="12.75" customHeight="1"/>
    <row r="2262" ht="12.75" customHeight="1"/>
    <row r="2263" ht="12.75" customHeight="1"/>
    <row r="2264" ht="12.75" customHeight="1"/>
    <row r="2265" ht="12.75" customHeight="1"/>
    <row r="2266" ht="12.75" customHeight="1"/>
    <row r="2267" ht="12.75" customHeight="1"/>
    <row r="2268" ht="12.75" customHeight="1"/>
    <row r="2269" ht="12.75" customHeight="1"/>
    <row r="2270" ht="12.75" customHeight="1"/>
    <row r="2271" ht="12.75" customHeight="1"/>
    <row r="2272" ht="12.75" customHeight="1"/>
    <row r="2273" ht="12.75" customHeight="1"/>
    <row r="2274" ht="12.75" customHeight="1"/>
    <row r="2275" ht="12.75" customHeight="1"/>
    <row r="2276" ht="12.75" customHeight="1"/>
    <row r="2277" ht="12.75" customHeight="1"/>
    <row r="2278" ht="12.75" customHeight="1"/>
    <row r="2279" ht="12.75" customHeight="1"/>
    <row r="2280" ht="12.75" customHeight="1"/>
    <row r="2281" ht="12.75" customHeight="1"/>
    <row r="2282" ht="12.75" customHeight="1"/>
    <row r="2283" ht="12.75" customHeight="1"/>
    <row r="2284" ht="12.75" customHeight="1"/>
    <row r="2285" ht="12.75" customHeight="1"/>
    <row r="2286" ht="12.75" customHeight="1"/>
    <row r="2287" ht="12.75" customHeight="1"/>
    <row r="2288" ht="12.75" customHeight="1"/>
    <row r="2289" ht="12.75" customHeight="1"/>
    <row r="2290" ht="12.75" customHeight="1"/>
    <row r="2291" ht="12.75" customHeight="1"/>
    <row r="2292" ht="12.75" customHeight="1"/>
    <row r="2293" ht="12.75" customHeight="1"/>
    <row r="2294" ht="12.75" customHeight="1"/>
    <row r="2295" ht="12.75" customHeight="1"/>
    <row r="2296" ht="12.75" customHeight="1"/>
    <row r="2297" ht="12.75" customHeight="1"/>
    <row r="2298" ht="12.75" customHeight="1"/>
    <row r="2299" ht="12.75" customHeight="1"/>
    <row r="2300" ht="12.75" customHeight="1"/>
    <row r="2301" ht="12.75" customHeight="1"/>
    <row r="2302" ht="12.75" customHeight="1"/>
    <row r="2303" ht="12.75" customHeight="1"/>
    <row r="2304" ht="12.75" customHeight="1"/>
    <row r="2305" ht="12.75" customHeight="1"/>
    <row r="2306" ht="12.75" customHeight="1"/>
    <row r="2307" ht="12.75" customHeight="1"/>
    <row r="2308" ht="12.75" customHeight="1"/>
    <row r="2309" ht="12.75" customHeight="1"/>
    <row r="2310" ht="12.75" customHeight="1"/>
    <row r="2311" ht="12.75" customHeight="1"/>
    <row r="2312" ht="12.75" customHeight="1"/>
    <row r="2313" ht="12.75" customHeight="1"/>
    <row r="2314" ht="12.75" customHeight="1"/>
    <row r="2315" ht="12.75" customHeight="1"/>
    <row r="2316" ht="12.75" customHeight="1"/>
    <row r="2317" ht="12.75" customHeight="1"/>
    <row r="2318" ht="12.75" customHeight="1"/>
    <row r="2319" ht="12.75" customHeight="1"/>
    <row r="2320" ht="12.75" customHeight="1"/>
    <row r="2321" ht="12.75" customHeight="1"/>
    <row r="2322" ht="12.75" customHeight="1"/>
    <row r="2323" ht="12.75" customHeight="1"/>
    <row r="2324" ht="12.75" customHeight="1"/>
    <row r="2325" ht="12.75" customHeight="1"/>
    <row r="2326" ht="12.75" customHeight="1"/>
    <row r="2327" ht="12.75" customHeight="1"/>
    <row r="2328" ht="12.75" customHeight="1"/>
    <row r="2329" ht="12.75" customHeight="1"/>
    <row r="2330" ht="12.75" customHeight="1"/>
    <row r="2331" ht="12.75" customHeight="1"/>
    <row r="2332" ht="12.75" customHeight="1"/>
    <row r="2333" ht="12.75" customHeight="1"/>
    <row r="2334" ht="12.75" customHeight="1"/>
    <row r="2335" ht="12.75" customHeight="1"/>
    <row r="2336" ht="12.75" customHeight="1"/>
    <row r="2337" ht="12.75" customHeight="1"/>
    <row r="2338" ht="12.75" customHeight="1"/>
    <row r="2339" ht="12.75" customHeight="1"/>
    <row r="2340" ht="12.75" customHeight="1"/>
    <row r="2341" ht="12.75" customHeight="1"/>
    <row r="2342" ht="12.75" customHeight="1"/>
    <row r="2343" ht="12.75" customHeight="1"/>
    <row r="2344" ht="12.75" customHeight="1"/>
    <row r="2345" ht="12.75" customHeight="1"/>
    <row r="2346" ht="12.75" customHeight="1"/>
    <row r="2347" ht="12.75" customHeight="1"/>
    <row r="2348" ht="12.75" customHeight="1"/>
    <row r="2349" ht="12.75" customHeight="1"/>
    <row r="2350" ht="12.75" customHeight="1"/>
    <row r="2351" ht="12.75" customHeight="1"/>
    <row r="2352" ht="12.75" customHeight="1"/>
    <row r="2353" ht="12.75" customHeight="1"/>
    <row r="2354" ht="12.75" customHeight="1"/>
    <row r="2355" ht="12.75" customHeight="1"/>
    <row r="2356" ht="12.75" customHeight="1"/>
    <row r="2357" ht="12.75" customHeight="1"/>
    <row r="2358" ht="12.75" customHeight="1"/>
    <row r="2359" ht="12.75" customHeight="1"/>
    <row r="2360" ht="12.75" customHeight="1"/>
    <row r="2361" ht="12.75" customHeight="1"/>
    <row r="2362" ht="12.75" customHeight="1"/>
    <row r="2363" ht="12.75" customHeight="1"/>
    <row r="2364" ht="12.75" customHeight="1"/>
    <row r="2365" ht="12.75" customHeight="1"/>
    <row r="2366" ht="12.75" customHeight="1"/>
    <row r="2367" ht="12.75" customHeight="1"/>
    <row r="2368" ht="12.75" customHeight="1"/>
    <row r="2369" ht="12.75" customHeight="1"/>
    <row r="2370" ht="12.75" customHeight="1"/>
    <row r="2371" ht="12.75" customHeight="1"/>
    <row r="2372" ht="12.75" customHeight="1"/>
    <row r="2373" ht="12.75" customHeight="1"/>
    <row r="2374" ht="12.75" customHeight="1"/>
    <row r="2375" ht="12.75" customHeight="1"/>
    <row r="2376" ht="12.75" customHeight="1"/>
    <row r="2377" ht="12.75" customHeight="1"/>
    <row r="2378" ht="12.75" customHeight="1"/>
    <row r="2379" ht="12.75" customHeight="1"/>
    <row r="2380" ht="12.75" customHeight="1"/>
    <row r="2381" ht="12.75" customHeight="1"/>
    <row r="2382" ht="12.75" customHeight="1"/>
    <row r="2383" ht="12.75" customHeight="1"/>
    <row r="2384" ht="12.75" customHeight="1"/>
    <row r="2385" ht="12.75" customHeight="1"/>
    <row r="2386" ht="12.75" customHeight="1"/>
    <row r="2387" ht="12.75" customHeight="1"/>
    <row r="2388" ht="12.75" customHeight="1"/>
    <row r="2389" ht="12.75" customHeight="1"/>
    <row r="2390" ht="12.75" customHeight="1"/>
    <row r="2391" ht="12.75" customHeight="1"/>
    <row r="2392" ht="12.75" customHeight="1"/>
    <row r="2393" ht="12.75" customHeight="1"/>
    <row r="2394" ht="12.75" customHeight="1"/>
    <row r="2395" ht="12.75" customHeight="1"/>
    <row r="2396" ht="12.75" customHeight="1"/>
    <row r="2397" ht="12.75" customHeight="1"/>
    <row r="2398" ht="12.75" customHeight="1"/>
    <row r="2399" ht="12.75" customHeight="1"/>
    <row r="2400" ht="12.75" customHeight="1"/>
    <row r="2401" ht="12.75" customHeight="1"/>
    <row r="2402" ht="12.75" customHeight="1"/>
    <row r="2403" ht="12.75" customHeight="1"/>
    <row r="2404" ht="12.75" customHeight="1"/>
    <row r="2405" ht="12.75" customHeight="1"/>
    <row r="2406" ht="12.75" customHeight="1"/>
    <row r="2407" ht="12.75" customHeight="1"/>
    <row r="2408" ht="12.75" customHeight="1"/>
    <row r="2409" ht="12.75" customHeight="1"/>
    <row r="2410" ht="12.75" customHeight="1"/>
    <row r="2411" ht="12.75" customHeight="1"/>
    <row r="2412" ht="12.75" customHeight="1"/>
    <row r="2413" ht="12.75" customHeight="1"/>
    <row r="2414" ht="12.75" customHeight="1"/>
    <row r="2415" ht="12.75" customHeight="1"/>
    <row r="2416" ht="12.75" customHeight="1"/>
    <row r="2417" ht="12.75" customHeight="1"/>
    <row r="2418" ht="12.75" customHeight="1"/>
    <row r="2419" ht="12.75" customHeight="1"/>
    <row r="2420" ht="12.75" customHeight="1"/>
    <row r="2421" ht="12.75" customHeight="1"/>
    <row r="2422" ht="12.75" customHeight="1"/>
    <row r="2423" ht="12.75" customHeight="1"/>
    <row r="2424" ht="12.75" customHeight="1"/>
    <row r="2425" ht="12.75" customHeight="1"/>
    <row r="2426" ht="12.75" customHeight="1"/>
    <row r="2427" ht="12.75" customHeight="1"/>
    <row r="2428" ht="12.75" customHeight="1"/>
    <row r="2429" ht="12.75" customHeight="1"/>
    <row r="2430" ht="12.75" customHeight="1"/>
    <row r="2431" ht="12.75" customHeight="1"/>
    <row r="2432" ht="12.75" customHeight="1"/>
    <row r="2433" ht="12.75" customHeight="1"/>
    <row r="2434" ht="12.75" customHeight="1"/>
    <row r="2435" ht="12.75" customHeight="1"/>
    <row r="2436" ht="12.75" customHeight="1"/>
    <row r="2437" ht="12.75" customHeight="1"/>
    <row r="2438" ht="12.75" customHeight="1"/>
    <row r="2439" ht="12.75" customHeight="1"/>
    <row r="2440" ht="12.75" customHeight="1"/>
    <row r="2441" ht="12.75" customHeight="1"/>
    <row r="2442" ht="12.75" customHeight="1"/>
    <row r="2443" ht="12.75" customHeight="1"/>
    <row r="2444" ht="12.75" customHeight="1"/>
    <row r="2445" ht="12.75" customHeight="1"/>
    <row r="2446" ht="12.75" customHeight="1"/>
    <row r="2447" ht="12.75" customHeight="1"/>
    <row r="2448" ht="12.75" customHeight="1"/>
    <row r="2449" ht="12.75" customHeight="1"/>
    <row r="2450" ht="12.75" customHeight="1"/>
    <row r="2451" ht="12.75" customHeight="1"/>
    <row r="2452" ht="12.75" customHeight="1"/>
    <row r="2453" ht="12.75" customHeight="1"/>
    <row r="2454" ht="12.75" customHeight="1"/>
    <row r="2455" ht="12.75" customHeight="1"/>
    <row r="2456" ht="12.75" customHeight="1"/>
    <row r="2457" ht="12.75" customHeight="1"/>
    <row r="2458" ht="12.75" customHeight="1"/>
    <row r="2459" ht="12.75" customHeight="1"/>
    <row r="2460" ht="12.75" customHeight="1"/>
    <row r="2461" ht="12.75" customHeight="1"/>
    <row r="2462" ht="12.75" customHeight="1"/>
    <row r="2463" ht="12.75" customHeight="1"/>
    <row r="2464" ht="12.75" customHeight="1"/>
    <row r="2465" ht="12.75" customHeight="1"/>
    <row r="2466" ht="12.75" customHeight="1"/>
    <row r="2467" ht="12.75" customHeight="1"/>
    <row r="2468" ht="12.75" customHeight="1"/>
    <row r="2469" ht="12.75" customHeight="1"/>
    <row r="2470" ht="12.75" customHeight="1"/>
    <row r="2471" ht="12.75" customHeight="1"/>
    <row r="2472" ht="12.75" customHeight="1"/>
    <row r="2473" ht="12.75" customHeight="1"/>
    <row r="2474" ht="12.75" customHeight="1"/>
    <row r="2475" ht="12.75" customHeight="1"/>
    <row r="2476" ht="12.75" customHeight="1"/>
    <row r="2477" ht="12.75" customHeight="1"/>
    <row r="2478" ht="12.75" customHeight="1"/>
    <row r="2479" ht="12.75" customHeight="1"/>
    <row r="2480" ht="12.75" customHeight="1"/>
    <row r="2481" ht="12.75" customHeight="1"/>
    <row r="2482" ht="12.75" customHeight="1"/>
    <row r="2483" ht="12.75" customHeight="1"/>
    <row r="2484" ht="12.75" customHeight="1"/>
    <row r="2485" ht="12.75" customHeight="1"/>
    <row r="2486" ht="12.75" customHeight="1"/>
    <row r="2487" ht="12.75" customHeight="1"/>
    <row r="2488" ht="12.75" customHeight="1"/>
    <row r="2489" ht="12.75" customHeight="1"/>
    <row r="2490" ht="12.75" customHeight="1"/>
    <row r="2491" ht="12.75" customHeight="1"/>
    <row r="2492" ht="12.75" customHeight="1"/>
    <row r="2493" ht="12.75" customHeight="1"/>
    <row r="2494" ht="12.75" customHeight="1"/>
    <row r="2495" ht="12.75" customHeight="1"/>
    <row r="2496" ht="12.75" customHeight="1"/>
    <row r="2497" ht="12.75" customHeight="1"/>
    <row r="2498" ht="12.75" customHeight="1"/>
    <row r="2499" ht="12.75" customHeight="1"/>
    <row r="2500" ht="12.75" customHeight="1"/>
    <row r="2501" ht="12.75" customHeight="1"/>
    <row r="2502" ht="12.75" customHeight="1"/>
    <row r="2503" ht="12.75" customHeight="1"/>
    <row r="2504" ht="12.75" customHeight="1"/>
    <row r="2505" ht="12.75" customHeight="1"/>
    <row r="2506" ht="12.75" customHeight="1"/>
    <row r="2507" ht="12.75" customHeight="1"/>
    <row r="2508" ht="12.75" customHeight="1"/>
    <row r="2509" ht="12.75" customHeight="1"/>
    <row r="2510" ht="12.75" customHeight="1"/>
    <row r="2511" ht="12.75" customHeight="1"/>
    <row r="2512" ht="12.75" customHeight="1"/>
    <row r="2513" ht="12.75" customHeight="1"/>
    <row r="2514" ht="12.75" customHeight="1"/>
    <row r="2515" ht="12.75" customHeight="1"/>
    <row r="2516" ht="12.75" customHeight="1"/>
    <row r="2517" ht="12.75" customHeight="1"/>
    <row r="2518" ht="12.75" customHeight="1"/>
    <row r="2519" ht="12.75" customHeight="1"/>
    <row r="2520" ht="12.75" customHeight="1"/>
    <row r="2521" ht="12.75" customHeight="1"/>
    <row r="2522" ht="12.75" customHeight="1"/>
    <row r="2523" ht="12.75" customHeight="1"/>
    <row r="2524" ht="12.75" customHeight="1"/>
    <row r="2525" ht="12.75" customHeight="1"/>
    <row r="2526" ht="12.75" customHeight="1"/>
    <row r="2527" ht="12.75" customHeight="1"/>
    <row r="2528" ht="12.75" customHeight="1"/>
    <row r="2529" ht="12.75" customHeight="1"/>
    <row r="2530" ht="12.75" customHeight="1"/>
    <row r="2531" ht="12.75" customHeight="1"/>
    <row r="2532" ht="12.75" customHeight="1"/>
    <row r="2533" ht="12.75" customHeight="1"/>
    <row r="2534" ht="12.75" customHeight="1"/>
    <row r="2535" ht="12.75" customHeight="1"/>
    <row r="2536" ht="12.75" customHeight="1"/>
    <row r="2537" ht="12.75" customHeight="1"/>
    <row r="2538" ht="12.75" customHeight="1"/>
    <row r="2539" ht="12.75" customHeight="1"/>
    <row r="2540" ht="12.75" customHeight="1"/>
    <row r="2541" ht="12.75" customHeight="1"/>
    <row r="2542" ht="12.75" customHeight="1"/>
    <row r="2543" ht="12.75" customHeight="1"/>
    <row r="2544" ht="12.75" customHeight="1"/>
    <row r="2545" ht="12.75" customHeight="1"/>
    <row r="2546" ht="12.75" customHeight="1"/>
    <row r="2547" ht="12.75" customHeight="1"/>
    <row r="2548" ht="12.75" customHeight="1"/>
    <row r="2549" ht="12.75" customHeight="1"/>
    <row r="2550" ht="12.75" customHeight="1"/>
    <row r="2551" ht="12.75" customHeight="1"/>
    <row r="2552" ht="12.75" customHeight="1"/>
    <row r="2553" ht="12.75" customHeight="1"/>
    <row r="2554" ht="12.75" customHeight="1"/>
    <row r="2555" ht="12.75" customHeight="1"/>
    <row r="2556" ht="12.75" customHeight="1"/>
    <row r="2557" ht="12.75" customHeight="1"/>
    <row r="2558" ht="12.75" customHeight="1"/>
    <row r="2559" ht="12.75" customHeight="1"/>
    <row r="2560" ht="12.75" customHeight="1"/>
    <row r="2561" ht="12.75" customHeight="1"/>
    <row r="2562" ht="12.75" customHeight="1"/>
    <row r="2563" ht="12.75" customHeight="1"/>
    <row r="2564" ht="12.75" customHeight="1"/>
    <row r="2565" ht="12.75" customHeight="1"/>
    <row r="2566" ht="12.75" customHeight="1"/>
    <row r="2567" ht="12.75" customHeight="1"/>
    <row r="2568" ht="12.75" customHeight="1"/>
    <row r="2569" ht="12.75" customHeight="1"/>
    <row r="2570" ht="12.75" customHeight="1"/>
    <row r="2571" ht="12.75" customHeight="1"/>
    <row r="2572" ht="12.75" customHeight="1"/>
    <row r="2573" ht="12.75" customHeight="1"/>
    <row r="2574" ht="12.75" customHeight="1"/>
    <row r="2575" ht="12.75" customHeight="1"/>
    <row r="2576" ht="12.75" customHeight="1"/>
    <row r="2577" ht="12.75" customHeight="1"/>
    <row r="2578" ht="12.75" customHeight="1"/>
    <row r="2579" ht="12.75" customHeight="1"/>
    <row r="2580" ht="12.75" customHeight="1"/>
    <row r="2581" ht="12.75" customHeight="1"/>
    <row r="2582" ht="12.75" customHeight="1"/>
    <row r="2583" ht="12.75" customHeight="1"/>
    <row r="2584" ht="12.75" customHeight="1"/>
    <row r="2585" ht="12.75" customHeight="1"/>
    <row r="2586" ht="12.75" customHeight="1"/>
    <row r="2587" ht="12.75" customHeight="1"/>
    <row r="2588" ht="12.75" customHeight="1"/>
    <row r="2589" ht="12.75" customHeight="1"/>
    <row r="2590" ht="12.75" customHeight="1"/>
    <row r="2591" ht="12.75" customHeight="1"/>
    <row r="2592" ht="12.75" customHeight="1"/>
    <row r="2593" ht="12.75" customHeight="1"/>
    <row r="2594" ht="12.75" customHeight="1"/>
    <row r="2595" ht="12.75" customHeight="1"/>
    <row r="2596" ht="12.75" customHeight="1"/>
    <row r="2597" ht="12.75" customHeight="1"/>
    <row r="2598" ht="12.75" customHeight="1"/>
    <row r="2599" ht="12.75" customHeight="1"/>
    <row r="2600" ht="12.75" customHeight="1"/>
    <row r="2601" ht="12.75" customHeight="1"/>
    <row r="2602" ht="12.75" customHeight="1"/>
    <row r="2603" ht="12.75" customHeight="1"/>
    <row r="2604" ht="12.75" customHeight="1"/>
    <row r="2605" ht="12.75" customHeight="1"/>
    <row r="2606" ht="12.75" customHeight="1"/>
    <row r="2607" ht="12.75" customHeight="1"/>
    <row r="2608" ht="12.75" customHeight="1"/>
    <row r="2609" ht="12.75" customHeight="1"/>
    <row r="2610" ht="12.75" customHeight="1"/>
    <row r="2611" ht="12.75" customHeight="1"/>
    <row r="2612" ht="12.75" customHeight="1"/>
    <row r="2613" ht="12.75" customHeight="1"/>
    <row r="2614" ht="12.75" customHeight="1"/>
    <row r="2615" ht="12.75" customHeight="1"/>
    <row r="2616" ht="12.75" customHeight="1"/>
    <row r="2617" ht="12.75" customHeight="1"/>
    <row r="2618" ht="12.75" customHeight="1"/>
    <row r="2619" ht="12.75" customHeight="1"/>
    <row r="2620" ht="12.75" customHeight="1"/>
    <row r="2621" ht="12.75" customHeight="1"/>
    <row r="2622" ht="12.75" customHeight="1"/>
    <row r="2623" ht="12.75" customHeight="1"/>
    <row r="2624" ht="12.75" customHeight="1"/>
    <row r="2625" ht="12.75" customHeight="1"/>
    <row r="2626" ht="12.75" customHeight="1"/>
    <row r="2627" ht="12.75" customHeight="1"/>
    <row r="2628" ht="12.75" customHeight="1"/>
    <row r="2629" ht="12.75" customHeight="1"/>
    <row r="2630" ht="12.75" customHeight="1"/>
    <row r="2631" ht="12.75" customHeight="1"/>
    <row r="2632" ht="12.75" customHeight="1"/>
    <row r="2633" ht="12.75" customHeight="1"/>
    <row r="2634" ht="12.75" customHeight="1"/>
    <row r="2635" ht="12.75" customHeight="1"/>
    <row r="2636" ht="12.75" customHeight="1"/>
    <row r="2637" ht="12.75" customHeight="1"/>
    <row r="2638" ht="12.75" customHeight="1"/>
    <row r="2639" ht="12.75" customHeight="1"/>
    <row r="2640" ht="12.75" customHeight="1"/>
    <row r="2641" ht="12.75" customHeight="1"/>
    <row r="2642" ht="12.75" customHeight="1"/>
    <row r="2643" ht="12.75" customHeight="1"/>
    <row r="2644" ht="12.75" customHeight="1"/>
    <row r="2645" ht="12.75" customHeight="1"/>
    <row r="2646" ht="12.75" customHeight="1"/>
    <row r="2647" ht="12.75" customHeight="1"/>
    <row r="2648" ht="12.75" customHeight="1"/>
    <row r="2649" ht="12.75" customHeight="1"/>
    <row r="2650" ht="12.75" customHeight="1"/>
    <row r="2651" ht="12.75" customHeight="1"/>
    <row r="2652" ht="12.75" customHeight="1"/>
    <row r="2653" ht="12.75" customHeight="1"/>
    <row r="2654" ht="12.75" customHeight="1"/>
    <row r="2655" ht="12.75" customHeight="1"/>
    <row r="2656" ht="12.75" customHeight="1"/>
    <row r="2657" ht="12.75" customHeight="1"/>
    <row r="2658" ht="12.75" customHeight="1"/>
    <row r="2659" ht="12.75" customHeight="1"/>
    <row r="2660" ht="12.75" customHeight="1"/>
    <row r="2661" ht="12.75" customHeight="1"/>
    <row r="2662" ht="12.75" customHeight="1"/>
    <row r="2663" ht="12.75" customHeight="1"/>
    <row r="2664" ht="12.75" customHeight="1"/>
    <row r="2665" ht="12.75" customHeight="1"/>
    <row r="2666" ht="12.75" customHeight="1"/>
    <row r="2667" ht="12.75" customHeight="1"/>
    <row r="2668" ht="12.75" customHeight="1"/>
    <row r="2669" ht="12.75" customHeight="1"/>
    <row r="2670" ht="12.75" customHeight="1"/>
    <row r="2671" ht="12.75" customHeight="1"/>
    <row r="2672" ht="12.75" customHeight="1"/>
    <row r="2673" ht="12.75" customHeight="1"/>
    <row r="2674" ht="12.75" customHeight="1"/>
    <row r="2675" ht="12.75" customHeight="1"/>
    <row r="2676" ht="12.75" customHeight="1"/>
    <row r="2677" ht="12.75" customHeight="1"/>
    <row r="2678" ht="12.75" customHeight="1"/>
    <row r="2679" ht="12.75" customHeight="1"/>
    <row r="2680" ht="12.75" customHeight="1"/>
    <row r="2681" ht="12.75" customHeight="1"/>
    <row r="2682" ht="12.75" customHeight="1"/>
    <row r="2683" ht="12.75" customHeight="1"/>
    <row r="2684" ht="12.75" customHeight="1"/>
    <row r="2685" ht="12.75" customHeight="1"/>
    <row r="2686" ht="12.75" customHeight="1"/>
    <row r="2687" ht="12.75" customHeight="1"/>
    <row r="2688" ht="12.75" customHeight="1"/>
    <row r="2689" ht="12.75" customHeight="1"/>
    <row r="2690" ht="12.75" customHeight="1"/>
    <row r="2691" ht="12.75" customHeight="1"/>
    <row r="2692" ht="12.75" customHeight="1"/>
    <row r="2693" ht="12.75" customHeight="1"/>
    <row r="2694" ht="12.75" customHeight="1"/>
    <row r="2695" ht="12.75" customHeight="1"/>
    <row r="2696" ht="12.75" customHeight="1"/>
    <row r="2697" ht="12.75" customHeight="1"/>
    <row r="2698" ht="12.75" customHeight="1"/>
    <row r="2699" ht="12.75" customHeight="1"/>
    <row r="2700" ht="12.75" customHeight="1"/>
    <row r="2701" ht="12.75" customHeight="1"/>
    <row r="2702" ht="12.75" customHeight="1"/>
    <row r="2703" ht="12.75" customHeight="1"/>
    <row r="2704" ht="12.75" customHeight="1"/>
    <row r="2705" ht="12.75" customHeight="1"/>
    <row r="2706" ht="12.75" customHeight="1"/>
    <row r="2707" ht="12.75" customHeight="1"/>
    <row r="2708" ht="12.75" customHeight="1"/>
    <row r="2709" ht="12.75" customHeight="1"/>
    <row r="2710" ht="12.75" customHeight="1"/>
    <row r="2711" ht="12.75" customHeight="1"/>
    <row r="2712" ht="12.75" customHeight="1"/>
    <row r="2713" ht="12.75" customHeight="1"/>
    <row r="2714" ht="12.75" customHeight="1"/>
    <row r="2715" ht="12.75" customHeight="1"/>
    <row r="2716" ht="12.75" customHeight="1"/>
    <row r="2717" ht="12.75" customHeight="1"/>
    <row r="2718" ht="12.75" customHeight="1"/>
    <row r="2719" ht="12.75" customHeight="1"/>
    <row r="2720" ht="12.75" customHeight="1"/>
    <row r="2721" ht="12.75" customHeight="1"/>
    <row r="2722" ht="12.75" customHeight="1"/>
    <row r="2723" ht="12.75" customHeight="1"/>
    <row r="2724" ht="12.75" customHeight="1"/>
    <row r="2725" ht="12.75" customHeight="1"/>
    <row r="2726" ht="12.75" customHeight="1"/>
    <row r="2727" ht="12.75" customHeight="1"/>
    <row r="2728" ht="12.75" customHeight="1"/>
    <row r="2729" ht="12.75" customHeight="1"/>
    <row r="2730" ht="12.75" customHeight="1"/>
    <row r="2731" ht="12.75" customHeight="1"/>
    <row r="2732" ht="12.75" customHeight="1"/>
    <row r="2733" ht="12.75" customHeight="1"/>
    <row r="2734" ht="12.75" customHeight="1"/>
    <row r="2735" ht="12.75" customHeight="1"/>
    <row r="2736" ht="12.75" customHeight="1"/>
    <row r="2737" ht="12.75" customHeight="1"/>
    <row r="2738" ht="12.75" customHeight="1"/>
    <row r="2739" ht="12.75" customHeight="1"/>
    <row r="2740" ht="12.75" customHeight="1"/>
    <row r="2741" ht="12.75" customHeight="1"/>
    <row r="2742" ht="12.75" customHeight="1"/>
    <row r="2743" ht="12.75" customHeight="1"/>
    <row r="2744" ht="12.75" customHeight="1"/>
    <row r="2745" ht="12.75" customHeight="1"/>
    <row r="2746" ht="12.75" customHeight="1"/>
    <row r="2747" ht="12.75" customHeight="1"/>
    <row r="2748" ht="12.75" customHeight="1"/>
    <row r="2749" ht="12.75" customHeight="1"/>
    <row r="2750" ht="12.75" customHeight="1"/>
    <row r="2751" ht="12.75" customHeight="1"/>
    <row r="2752" ht="12.75" customHeight="1"/>
    <row r="2753" ht="12.75" customHeight="1"/>
    <row r="2754" ht="12.75" customHeight="1"/>
    <row r="2755" ht="12.75" customHeight="1"/>
    <row r="2756" ht="12.75" customHeight="1"/>
    <row r="2757" ht="12.75" customHeight="1"/>
    <row r="2758" ht="12.75" customHeight="1"/>
    <row r="2759" ht="12.75" customHeight="1"/>
    <row r="2760" ht="12.75" customHeight="1"/>
    <row r="2761" ht="12.75" customHeight="1"/>
    <row r="2762" ht="12.75" customHeight="1"/>
    <row r="2763" ht="12.75" customHeight="1"/>
    <row r="2764" ht="12.75" customHeight="1"/>
    <row r="2765" ht="12.75" customHeight="1"/>
    <row r="2766" ht="12.75" customHeight="1"/>
    <row r="2767" ht="12.75" customHeight="1"/>
    <row r="2768" ht="12.75" customHeight="1"/>
    <row r="2769" ht="12.75" customHeight="1"/>
    <row r="2770" ht="12.75" customHeight="1"/>
    <row r="2771" ht="12.75" customHeight="1"/>
    <row r="2772" ht="12.75" customHeight="1"/>
    <row r="2773" ht="12.75" customHeight="1"/>
    <row r="2774" ht="12.75" customHeight="1"/>
    <row r="2775" ht="12.75" customHeight="1"/>
    <row r="2776" ht="12.75" customHeight="1"/>
    <row r="2777" ht="12.75" customHeight="1"/>
    <row r="2778" ht="12.75" customHeight="1"/>
    <row r="2779" ht="12.75" customHeight="1"/>
    <row r="2780" ht="12.75" customHeight="1"/>
    <row r="2781" ht="12.75" customHeight="1"/>
    <row r="2782" ht="12.75" customHeight="1"/>
    <row r="2783" ht="12.75" customHeight="1"/>
    <row r="2784" ht="12.75" customHeight="1"/>
    <row r="2785" ht="12.75" customHeight="1"/>
    <row r="2786" ht="12.75" customHeight="1"/>
    <row r="2787" ht="12.75" customHeight="1"/>
    <row r="2788" ht="12.75" customHeight="1"/>
    <row r="2789" ht="12.75" customHeight="1"/>
    <row r="2790" ht="12.75" customHeight="1"/>
    <row r="2791" ht="12.75" customHeight="1"/>
    <row r="2792" ht="12.75" customHeight="1"/>
    <row r="2793" ht="12.75" customHeight="1"/>
    <row r="2794" ht="12.75" customHeight="1"/>
    <row r="2795" ht="12.75" customHeight="1"/>
    <row r="2796" ht="12.75" customHeight="1"/>
    <row r="2797" ht="12.75" customHeight="1"/>
    <row r="2798" ht="12.75" customHeight="1"/>
    <row r="2799" ht="12.75" customHeight="1"/>
    <row r="2800" ht="12.75" customHeight="1"/>
    <row r="2801" ht="12.75" customHeight="1"/>
    <row r="2802" ht="12.75" customHeight="1"/>
    <row r="2803" ht="12.75" customHeight="1"/>
    <row r="2804" ht="12.75" customHeight="1"/>
    <row r="2805" ht="12.75" customHeight="1"/>
    <row r="2806" ht="12.75" customHeight="1"/>
    <row r="2807" ht="12.75" customHeight="1"/>
    <row r="2808" ht="12.75" customHeight="1"/>
    <row r="2809" ht="12.75" customHeight="1"/>
    <row r="2810" ht="12.75" customHeight="1"/>
    <row r="2811" ht="12.75" customHeight="1"/>
    <row r="2812" ht="12.75" customHeight="1"/>
    <row r="2813" ht="12.75" customHeight="1"/>
    <row r="2814" ht="12.75" customHeight="1"/>
    <row r="2815" ht="12.75" customHeight="1"/>
    <row r="2816" ht="12.75" customHeight="1"/>
    <row r="2817" ht="12.75" customHeight="1"/>
    <row r="2818" ht="12.75" customHeight="1"/>
    <row r="2819" ht="12.75" customHeight="1"/>
    <row r="2820" ht="12.75" customHeight="1"/>
    <row r="2821" ht="12.75" customHeight="1"/>
    <row r="2822" ht="12.75" customHeight="1"/>
    <row r="2823" ht="12.75" customHeight="1"/>
    <row r="2824" ht="12.75" customHeight="1"/>
    <row r="2825" ht="12.75" customHeight="1"/>
    <row r="2826" ht="12.75" customHeight="1"/>
    <row r="2827" ht="12.75" customHeight="1"/>
    <row r="2828" ht="12.75" customHeight="1"/>
    <row r="2829" ht="12.75" customHeight="1"/>
    <row r="2830" ht="12.75" customHeight="1"/>
    <row r="2831" ht="12.75" customHeight="1"/>
    <row r="2832" ht="12.75" customHeight="1"/>
    <row r="2833" ht="12.75" customHeight="1"/>
    <row r="2834" ht="12.75" customHeight="1"/>
    <row r="2835" ht="12.75" customHeight="1"/>
    <row r="2836" ht="12.75" customHeight="1"/>
    <row r="2837" ht="12.75" customHeight="1"/>
    <row r="2838" ht="12.75" customHeight="1"/>
    <row r="2839" ht="12.75" customHeight="1"/>
    <row r="2840" ht="12.75" customHeight="1"/>
    <row r="2841" ht="12.75" customHeight="1"/>
    <row r="2842" ht="12.75" customHeight="1"/>
    <row r="2843" ht="12.75" customHeight="1"/>
    <row r="2844" ht="12.75" customHeight="1"/>
    <row r="2845" ht="12.75" customHeight="1"/>
    <row r="2846" ht="12.75" customHeight="1"/>
    <row r="2847" ht="12.75" customHeight="1"/>
    <row r="2848" ht="12.75" customHeight="1"/>
    <row r="2849" ht="12.75" customHeight="1"/>
    <row r="2850" ht="12.75" customHeight="1"/>
    <row r="2851" ht="12.75" customHeight="1"/>
    <row r="2852" ht="12.75" customHeight="1"/>
    <row r="2853" ht="12.75" customHeight="1"/>
    <row r="2854" ht="12.75" customHeight="1"/>
    <row r="2855" ht="12.75" customHeight="1"/>
    <row r="2856" ht="12.75" customHeight="1"/>
    <row r="2857" ht="12.75" customHeight="1"/>
    <row r="2858" ht="12.75" customHeight="1"/>
    <row r="2859" ht="12.75" customHeight="1"/>
    <row r="2860" ht="12.75" customHeight="1"/>
    <row r="2861" ht="12.75" customHeight="1"/>
    <row r="2862" ht="12.75" customHeight="1"/>
    <row r="2863" ht="12.75" customHeight="1"/>
    <row r="2864" ht="12.75" customHeight="1"/>
    <row r="2865" ht="12.75" customHeight="1"/>
    <row r="2866" ht="12.75" customHeight="1"/>
    <row r="2867" ht="12.75" customHeight="1"/>
    <row r="2868" ht="12.75" customHeight="1"/>
    <row r="2869" ht="12.75" customHeight="1"/>
    <row r="2870" ht="12.75" customHeight="1"/>
    <row r="2871" ht="12.75" customHeight="1"/>
    <row r="2872" ht="12.75" customHeight="1"/>
    <row r="2873" ht="12.75" customHeight="1"/>
    <row r="2874" ht="12.75" customHeight="1"/>
    <row r="2875" ht="12.75" customHeight="1"/>
    <row r="2876" ht="12.75" customHeight="1"/>
    <row r="2877" ht="12.75" customHeight="1"/>
    <row r="2878" ht="12.75" customHeight="1"/>
    <row r="2879" ht="12.75" customHeight="1"/>
    <row r="2880" ht="12.75" customHeight="1"/>
    <row r="2881" ht="12.75" customHeight="1"/>
    <row r="2882" ht="12.75" customHeight="1"/>
    <row r="2883" ht="12.75" customHeight="1"/>
    <row r="2884" ht="12.75" customHeight="1"/>
    <row r="2885" ht="12.75" customHeight="1"/>
    <row r="2886" ht="12.75" customHeight="1"/>
    <row r="2887" ht="12.75" customHeight="1"/>
    <row r="2888" ht="12.75" customHeight="1"/>
    <row r="2889" ht="12.75" customHeight="1"/>
    <row r="2890" ht="12.75" customHeight="1"/>
    <row r="2891" ht="12.75" customHeight="1"/>
    <row r="2892" ht="12.75" customHeight="1"/>
    <row r="2893" ht="12.75" customHeight="1"/>
    <row r="2894" ht="12.75" customHeight="1"/>
    <row r="2895" ht="12.75" customHeight="1"/>
    <row r="2896" ht="12.75" customHeight="1"/>
    <row r="2897" ht="12.75" customHeight="1"/>
  </sheetData>
  <mergeCells count="101">
    <mergeCell ref="A150:C150"/>
    <mergeCell ref="J150:K150"/>
    <mergeCell ref="L150:M150"/>
    <mergeCell ref="A148:C148"/>
    <mergeCell ref="F148:H148"/>
    <mergeCell ref="J148:K148"/>
    <mergeCell ref="L148:M148"/>
    <mergeCell ref="A149:C149"/>
    <mergeCell ref="F149:H149"/>
    <mergeCell ref="J149:K149"/>
    <mergeCell ref="L149:M149"/>
    <mergeCell ref="A146:C146"/>
    <mergeCell ref="F146:H146"/>
    <mergeCell ref="J146:K146"/>
    <mergeCell ref="L146:M146"/>
    <mergeCell ref="A147:C147"/>
    <mergeCell ref="F147:H147"/>
    <mergeCell ref="J147:K147"/>
    <mergeCell ref="L147:M147"/>
    <mergeCell ref="A144:J144"/>
    <mergeCell ref="AM144:AV144"/>
    <mergeCell ref="A145:C145"/>
    <mergeCell ref="F145:H145"/>
    <mergeCell ref="J145:K145"/>
    <mergeCell ref="L145:M145"/>
    <mergeCell ref="A141:C141"/>
    <mergeCell ref="F141:H141"/>
    <mergeCell ref="J141:K141"/>
    <mergeCell ref="L141:M141"/>
    <mergeCell ref="A142:C142"/>
    <mergeCell ref="J142:K142"/>
    <mergeCell ref="L142:M142"/>
    <mergeCell ref="A139:C139"/>
    <mergeCell ref="F139:H139"/>
    <mergeCell ref="J139:K139"/>
    <mergeCell ref="L139:M139"/>
    <mergeCell ref="A140:C140"/>
    <mergeCell ref="F140:H140"/>
    <mergeCell ref="J140:K140"/>
    <mergeCell ref="L140:M140"/>
    <mergeCell ref="A136:D136"/>
    <mergeCell ref="A137:C137"/>
    <mergeCell ref="F137:H137"/>
    <mergeCell ref="J137:K137"/>
    <mergeCell ref="L137:M137"/>
    <mergeCell ref="A138:C138"/>
    <mergeCell ref="F138:H138"/>
    <mergeCell ref="J138:K138"/>
    <mergeCell ref="L138:M138"/>
    <mergeCell ref="A134:C134"/>
    <mergeCell ref="J134:K134"/>
    <mergeCell ref="L134:M134"/>
    <mergeCell ref="A131:C131"/>
    <mergeCell ref="F131:H131"/>
    <mergeCell ref="J131:K131"/>
    <mergeCell ref="L131:M131"/>
    <mergeCell ref="A132:C132"/>
    <mergeCell ref="F132:H132"/>
    <mergeCell ref="J132:K132"/>
    <mergeCell ref="L132:M132"/>
    <mergeCell ref="A130:C130"/>
    <mergeCell ref="F130:H130"/>
    <mergeCell ref="J130:K130"/>
    <mergeCell ref="L130:M130"/>
    <mergeCell ref="A128:D128"/>
    <mergeCell ref="H128:K128"/>
    <mergeCell ref="A133:C133"/>
    <mergeCell ref="F133:H133"/>
    <mergeCell ref="J133:K133"/>
    <mergeCell ref="L133:M133"/>
    <mergeCell ref="H8:I8"/>
    <mergeCell ref="H6:I6"/>
    <mergeCell ref="J6:P6"/>
    <mergeCell ref="R6:S6"/>
    <mergeCell ref="AC6:AE6"/>
    <mergeCell ref="AF6:AH6"/>
    <mergeCell ref="H7:I7"/>
    <mergeCell ref="J7:P7"/>
    <mergeCell ref="A129:C129"/>
    <mergeCell ref="F129:H129"/>
    <mergeCell ref="J129:K129"/>
    <mergeCell ref="L129:M129"/>
    <mergeCell ref="H4:I4"/>
    <mergeCell ref="J4:P4"/>
    <mergeCell ref="AC4:AE4"/>
    <mergeCell ref="AF4:AH4"/>
    <mergeCell ref="H5:I5"/>
    <mergeCell ref="J5:P5"/>
    <mergeCell ref="AC5:AE5"/>
    <mergeCell ref="AF5:AH5"/>
    <mergeCell ref="AM7:AP7"/>
    <mergeCell ref="AC1:AE1"/>
    <mergeCell ref="AF1:AH1"/>
    <mergeCell ref="H2:I2"/>
    <mergeCell ref="J2:Q2"/>
    <mergeCell ref="AC2:AE2"/>
    <mergeCell ref="AF2:AH2"/>
    <mergeCell ref="H3:I3"/>
    <mergeCell ref="J3:P3"/>
    <mergeCell ref="AC3:AE3"/>
    <mergeCell ref="AF3:AH3"/>
  </mergeCells>
  <conditionalFormatting sqref="AO13:AO127 AP145:AP150 AN128:AN133 AO151:AO152 AO134:AO143">
    <cfRule type="cellIs" dxfId="24" priority="1" stopIfTrue="1" operator="equal">
      <formula>$AO$13</formula>
    </cfRule>
  </conditionalFormatting>
  <dataValidations count="2">
    <dataValidation type="list" allowBlank="1" showInputMessage="1" showErrorMessage="1" sqref="J13" xr:uid="{00000000-0002-0000-2000-000000000000}">
      <formula1>"R,S,DC,C,WR,WD,BR,W, "</formula1>
    </dataValidation>
    <dataValidation type="list" allowBlank="1" showInputMessage="1" showErrorMessage="1" sqref="Y74 J14:J73 J83:J126" xr:uid="{00000000-0002-0000-2000-000001000000}">
      <formula1>"R,S,DC,C,WR,WD,BR,W"</formula1>
    </dataValidation>
  </dataValidations>
  <hyperlinks>
    <hyperlink ref="A1" location="Index" display="Back to Index" xr:uid="{00000000-0004-0000-2000-000000000000}"/>
  </hyperlinks>
  <pageMargins left="0.51181102362204722" right="0.11811023622047245" top="0.51181102362204722" bottom="0.11811023622047245" header="0" footer="0"/>
  <pageSetup paperSize="9" scale="55" fitToHeight="7" orientation="landscape" horizontalDpi="4294967293" r:id="rId1"/>
  <headerFooter alignWithMargins="0"/>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0"/>
  <dimension ref="A1:H54"/>
  <sheetViews>
    <sheetView showGridLines="0" showRowColHeaders="0" workbookViewId="0"/>
  </sheetViews>
  <sheetFormatPr defaultRowHeight="15"/>
  <cols>
    <col min="2" max="2" width="19.8984375" bestFit="1" customWidth="1"/>
    <col min="4" max="4" width="14.8984375" bestFit="1" customWidth="1"/>
    <col min="5" max="5" width="59.296875" bestFit="1" customWidth="1"/>
  </cols>
  <sheetData>
    <row r="1" spans="1:8">
      <c r="A1" s="50" t="s">
        <v>5781</v>
      </c>
      <c r="H1" s="50"/>
    </row>
    <row r="4" spans="1:8">
      <c r="B4" t="s">
        <v>10877</v>
      </c>
    </row>
    <row r="7" spans="1:8">
      <c r="B7" t="s">
        <v>5655</v>
      </c>
      <c r="D7" t="s">
        <v>8466</v>
      </c>
      <c r="E7" t="s">
        <v>8467</v>
      </c>
    </row>
    <row r="8" spans="1:8">
      <c r="B8" t="s">
        <v>985</v>
      </c>
      <c r="D8" t="s">
        <v>8454</v>
      </c>
      <c r="E8" t="s">
        <v>8455</v>
      </c>
    </row>
    <row r="9" spans="1:8">
      <c r="B9" t="s">
        <v>5074</v>
      </c>
      <c r="D9" t="s">
        <v>8456</v>
      </c>
      <c r="E9" t="s">
        <v>8457</v>
      </c>
    </row>
    <row r="10" spans="1:8">
      <c r="B10" t="s">
        <v>116</v>
      </c>
      <c r="D10" t="s">
        <v>8458</v>
      </c>
      <c r="E10" t="s">
        <v>8459</v>
      </c>
    </row>
    <row r="11" spans="1:8">
      <c r="B11" t="s">
        <v>59</v>
      </c>
      <c r="D11" t="s">
        <v>8460</v>
      </c>
      <c r="E11" t="s">
        <v>8461</v>
      </c>
    </row>
    <row r="12" spans="1:8">
      <c r="B12" t="s">
        <v>8195</v>
      </c>
      <c r="D12" t="s">
        <v>8462</v>
      </c>
      <c r="E12" t="s">
        <v>8463</v>
      </c>
    </row>
    <row r="13" spans="1:8">
      <c r="B13" t="s">
        <v>8187</v>
      </c>
      <c r="D13" t="s">
        <v>8464</v>
      </c>
      <c r="E13" t="s">
        <v>8465</v>
      </c>
    </row>
    <row r="14" spans="1:8">
      <c r="B14" t="s">
        <v>8189</v>
      </c>
    </row>
    <row r="15" spans="1:8">
      <c r="B15" t="s">
        <v>8190</v>
      </c>
    </row>
    <row r="16" spans="1:8">
      <c r="B16" t="s">
        <v>8192</v>
      </c>
    </row>
    <row r="17" spans="2:2">
      <c r="B17" t="s">
        <v>8194</v>
      </c>
    </row>
    <row r="18" spans="2:2">
      <c r="B18" t="s">
        <v>8196</v>
      </c>
    </row>
    <row r="19" spans="2:2">
      <c r="B19" t="s">
        <v>8204</v>
      </c>
    </row>
    <row r="20" spans="2:2">
      <c r="B20" t="s">
        <v>8419</v>
      </c>
    </row>
    <row r="21" spans="2:2">
      <c r="B21" t="s">
        <v>8420</v>
      </c>
    </row>
    <row r="22" spans="2:2">
      <c r="B22" t="s">
        <v>8421</v>
      </c>
    </row>
    <row r="23" spans="2:2">
      <c r="B23" t="s">
        <v>8422</v>
      </c>
    </row>
    <row r="24" spans="2:2">
      <c r="B24" t="s">
        <v>8423</v>
      </c>
    </row>
    <row r="25" spans="2:2">
      <c r="B25" t="s">
        <v>8424</v>
      </c>
    </row>
    <row r="26" spans="2:2">
      <c r="B26" t="s">
        <v>8425</v>
      </c>
    </row>
    <row r="27" spans="2:2">
      <c r="B27" t="s">
        <v>8426</v>
      </c>
    </row>
    <row r="28" spans="2:2">
      <c r="B28" t="s">
        <v>8427</v>
      </c>
    </row>
    <row r="29" spans="2:2">
      <c r="B29" t="s">
        <v>8428</v>
      </c>
    </row>
    <row r="30" spans="2:2">
      <c r="B30" t="s">
        <v>8429</v>
      </c>
    </row>
    <row r="31" spans="2:2">
      <c r="B31" t="s">
        <v>8430</v>
      </c>
    </row>
    <row r="32" spans="2:2">
      <c r="B32" t="s">
        <v>8431</v>
      </c>
    </row>
    <row r="33" spans="2:2">
      <c r="B33" t="s">
        <v>8432</v>
      </c>
    </row>
    <row r="34" spans="2:2">
      <c r="B34" t="s">
        <v>8433</v>
      </c>
    </row>
    <row r="35" spans="2:2">
      <c r="B35" t="s">
        <v>8434</v>
      </c>
    </row>
    <row r="36" spans="2:2">
      <c r="B36" t="s">
        <v>8435</v>
      </c>
    </row>
    <row r="37" spans="2:2">
      <c r="B37" t="s">
        <v>8452</v>
      </c>
    </row>
    <row r="38" spans="2:2">
      <c r="B38" t="s">
        <v>8436</v>
      </c>
    </row>
    <row r="39" spans="2:2">
      <c r="B39" t="s">
        <v>8437</v>
      </c>
    </row>
    <row r="40" spans="2:2">
      <c r="B40" t="s">
        <v>8438</v>
      </c>
    </row>
    <row r="41" spans="2:2">
      <c r="B41" t="s">
        <v>8453</v>
      </c>
    </row>
    <row r="42" spans="2:2">
      <c r="B42" t="s">
        <v>8439</v>
      </c>
    </row>
    <row r="43" spans="2:2">
      <c r="B43" t="s">
        <v>8440</v>
      </c>
    </row>
    <row r="44" spans="2:2">
      <c r="B44" t="s">
        <v>8441</v>
      </c>
    </row>
    <row r="45" spans="2:2">
      <c r="B45" t="s">
        <v>8442</v>
      </c>
    </row>
    <row r="46" spans="2:2">
      <c r="B46" t="s">
        <v>8443</v>
      </c>
    </row>
    <row r="47" spans="2:2">
      <c r="B47" t="s">
        <v>8444</v>
      </c>
    </row>
    <row r="48" spans="2:2">
      <c r="B48" t="s">
        <v>8445</v>
      </c>
    </row>
    <row r="49" spans="2:2">
      <c r="B49" t="s">
        <v>8446</v>
      </c>
    </row>
    <row r="50" spans="2:2">
      <c r="B50" t="s">
        <v>8447</v>
      </c>
    </row>
    <row r="51" spans="2:2">
      <c r="B51" t="s">
        <v>8448</v>
      </c>
    </row>
    <row r="52" spans="2:2">
      <c r="B52" t="s">
        <v>8449</v>
      </c>
    </row>
    <row r="53" spans="2:2">
      <c r="B53" t="s">
        <v>8450</v>
      </c>
    </row>
    <row r="54" spans="2:2">
      <c r="B54" t="s">
        <v>8451</v>
      </c>
    </row>
  </sheetData>
  <hyperlinks>
    <hyperlink ref="A1" location="Index" display="Back to Index" xr:uid="{00000000-0004-0000-2100-000000000000}"/>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2"/>
  <dimension ref="A1:S329"/>
  <sheetViews>
    <sheetView showGridLines="0" workbookViewId="0">
      <selection activeCell="D6" sqref="D6"/>
    </sheetView>
  </sheetViews>
  <sheetFormatPr defaultColWidth="9" defaultRowHeight="14.4"/>
  <cols>
    <col min="1" max="1" width="17" style="289" bestFit="1" customWidth="1"/>
    <col min="2" max="2" width="20.3984375" style="783" bestFit="1" customWidth="1"/>
    <col min="3" max="3" width="33.5" style="289" bestFit="1" customWidth="1"/>
    <col min="4" max="4" width="9.69921875" style="289" bestFit="1" customWidth="1"/>
    <col min="5" max="5" width="8" style="289" bestFit="1" customWidth="1"/>
    <col min="6" max="6" width="11" style="289" bestFit="1" customWidth="1"/>
    <col min="7" max="7" width="27.09765625" style="289" bestFit="1" customWidth="1"/>
    <col min="8" max="9" width="5.3984375" style="289" bestFit="1" customWidth="1"/>
    <col min="10" max="10" width="10.796875" style="289" bestFit="1" customWidth="1"/>
    <col min="11" max="11" width="10" style="289" bestFit="1" customWidth="1"/>
    <col min="12" max="12" width="10.296875" style="289" bestFit="1" customWidth="1"/>
    <col min="13" max="13" width="13.19921875" style="289" bestFit="1" customWidth="1"/>
    <col min="14" max="14" width="12.59765625" style="289" bestFit="1" customWidth="1"/>
    <col min="15" max="15" width="11.8984375" style="289" bestFit="1" customWidth="1"/>
    <col min="16" max="16" width="9" style="289"/>
    <col min="17" max="17" width="40.59765625" style="289" bestFit="1" customWidth="1"/>
    <col min="18" max="18" width="22.8984375" style="289" customWidth="1"/>
    <col min="19" max="19" width="27.3984375" style="289" bestFit="1" customWidth="1"/>
    <col min="20" max="16384" width="9" style="289"/>
  </cols>
  <sheetData>
    <row r="1" spans="1:19">
      <c r="A1" s="50" t="s">
        <v>5781</v>
      </c>
      <c r="H1" s="50"/>
    </row>
    <row r="2" spans="1:19" s="776" customFormat="1" ht="15">
      <c r="A2" s="776" t="s">
        <v>8468</v>
      </c>
      <c r="B2" s="777" t="s">
        <v>8469</v>
      </c>
      <c r="C2" s="776" t="s">
        <v>8470</v>
      </c>
      <c r="D2" s="776" t="s">
        <v>8471</v>
      </c>
      <c r="E2" s="776" t="s">
        <v>8472</v>
      </c>
      <c r="F2" s="776" t="s">
        <v>8473</v>
      </c>
      <c r="G2" t="s">
        <v>8474</v>
      </c>
      <c r="H2" s="776" t="s">
        <v>644</v>
      </c>
      <c r="I2" s="776" t="s">
        <v>1363</v>
      </c>
      <c r="J2" s="776" t="s">
        <v>8475</v>
      </c>
      <c r="K2" s="776" t="s">
        <v>8476</v>
      </c>
      <c r="L2" s="776" t="s">
        <v>8477</v>
      </c>
      <c r="M2" s="776" t="s">
        <v>8478</v>
      </c>
      <c r="N2" s="776" t="s">
        <v>8479</v>
      </c>
      <c r="O2" s="776" t="s">
        <v>8480</v>
      </c>
      <c r="Q2" s="778"/>
    </row>
    <row r="3" spans="1:19">
      <c r="A3" s="289">
        <v>4.75</v>
      </c>
      <c r="B3" s="779">
        <v>4.75</v>
      </c>
      <c r="C3" s="780" t="s">
        <v>8481</v>
      </c>
      <c r="D3" s="780" t="s">
        <v>8482</v>
      </c>
      <c r="E3" s="780"/>
      <c r="F3" s="780"/>
      <c r="G3" s="780"/>
      <c r="H3" s="781"/>
      <c r="I3" s="781"/>
      <c r="J3" s="781"/>
      <c r="K3" s="781"/>
      <c r="L3" s="781"/>
      <c r="M3" s="781"/>
      <c r="N3" s="781"/>
      <c r="O3" s="781"/>
      <c r="Q3" s="782"/>
    </row>
    <row r="4" spans="1:19" ht="15">
      <c r="A4" s="289">
        <v>4.75</v>
      </c>
      <c r="B4" s="779">
        <v>4.75</v>
      </c>
      <c r="C4" s="780" t="s">
        <v>8481</v>
      </c>
      <c r="D4" s="780" t="s">
        <v>8482</v>
      </c>
      <c r="E4" s="289" t="s">
        <v>8483</v>
      </c>
      <c r="G4" s="289" t="s">
        <v>8484</v>
      </c>
      <c r="H4" s="289">
        <v>4.75</v>
      </c>
      <c r="I4" s="289">
        <v>3.46</v>
      </c>
      <c r="J4" s="289">
        <v>8.98</v>
      </c>
      <c r="Q4"/>
      <c r="R4"/>
      <c r="S4"/>
    </row>
    <row r="5" spans="1:19" ht="15">
      <c r="A5" s="289">
        <v>4.75</v>
      </c>
      <c r="B5" s="779">
        <v>4.75</v>
      </c>
      <c r="C5" s="780" t="s">
        <v>8481</v>
      </c>
      <c r="D5" s="780" t="s">
        <v>8482</v>
      </c>
      <c r="E5" s="289" t="s">
        <v>8485</v>
      </c>
      <c r="H5" s="289">
        <v>4.75</v>
      </c>
      <c r="I5" s="289">
        <v>2.5</v>
      </c>
      <c r="J5" s="289">
        <v>10.93</v>
      </c>
      <c r="Q5"/>
      <c r="R5"/>
      <c r="S5"/>
    </row>
    <row r="6" spans="1:19" ht="15">
      <c r="A6" s="289">
        <v>4.75</v>
      </c>
      <c r="B6" s="779">
        <v>4.75</v>
      </c>
      <c r="C6" s="780" t="s">
        <v>8481</v>
      </c>
      <c r="D6" s="780" t="s">
        <v>8482</v>
      </c>
      <c r="E6" s="289" t="s">
        <v>8485</v>
      </c>
      <c r="F6" s="289" t="s">
        <v>8486</v>
      </c>
      <c r="G6" s="289" t="s">
        <v>8484</v>
      </c>
      <c r="H6" s="289">
        <v>4.75</v>
      </c>
      <c r="I6" s="289">
        <v>2.5</v>
      </c>
      <c r="J6" s="289">
        <v>1.55</v>
      </c>
      <c r="Q6"/>
      <c r="R6"/>
      <c r="S6"/>
    </row>
    <row r="7" spans="1:19" ht="15">
      <c r="A7" s="289">
        <v>4.75</v>
      </c>
      <c r="B7" s="779">
        <v>4.75</v>
      </c>
      <c r="C7" s="780" t="s">
        <v>8481</v>
      </c>
      <c r="D7" s="780" t="s">
        <v>8482</v>
      </c>
      <c r="E7" s="289" t="s">
        <v>8485</v>
      </c>
      <c r="F7" s="289" t="s">
        <v>8487</v>
      </c>
      <c r="G7" s="289" t="s">
        <v>8484</v>
      </c>
      <c r="H7" s="289">
        <v>5.13</v>
      </c>
      <c r="I7" s="289">
        <v>2.5</v>
      </c>
      <c r="J7" s="289">
        <v>8.6999999999999993</v>
      </c>
      <c r="Q7"/>
      <c r="R7"/>
      <c r="S7"/>
    </row>
    <row r="8" spans="1:19" ht="15">
      <c r="A8" s="289">
        <v>4.75</v>
      </c>
      <c r="B8" s="779">
        <v>4.75</v>
      </c>
      <c r="C8" s="780" t="s">
        <v>8481</v>
      </c>
      <c r="D8" s="780" t="s">
        <v>8482</v>
      </c>
      <c r="E8" s="289" t="s">
        <v>8488</v>
      </c>
      <c r="F8" s="289" t="s">
        <v>8489</v>
      </c>
      <c r="G8" s="289" t="s">
        <v>8484</v>
      </c>
      <c r="H8" s="289">
        <v>4.75</v>
      </c>
      <c r="I8" s="289">
        <v>2.5</v>
      </c>
      <c r="J8" s="289">
        <v>0.68</v>
      </c>
      <c r="Q8"/>
      <c r="R8"/>
      <c r="S8"/>
    </row>
    <row r="9" spans="1:19" ht="15">
      <c r="A9" s="289">
        <v>4.75</v>
      </c>
      <c r="B9" s="779">
        <v>4.75</v>
      </c>
      <c r="C9" s="780" t="s">
        <v>8481</v>
      </c>
      <c r="D9" s="780" t="s">
        <v>8482</v>
      </c>
      <c r="E9" s="289" t="s">
        <v>8490</v>
      </c>
      <c r="G9" s="289" t="s">
        <v>8484</v>
      </c>
      <c r="H9" s="289">
        <v>4.75</v>
      </c>
      <c r="I9" s="289">
        <v>3.46</v>
      </c>
      <c r="J9" s="289">
        <v>5</v>
      </c>
      <c r="Q9"/>
      <c r="R9"/>
      <c r="S9"/>
    </row>
    <row r="10" spans="1:19" ht="15">
      <c r="A10" s="289">
        <v>4.75</v>
      </c>
      <c r="B10" s="779">
        <v>4.75</v>
      </c>
      <c r="C10" s="780" t="s">
        <v>8481</v>
      </c>
      <c r="D10" s="780" t="s">
        <v>8482</v>
      </c>
      <c r="E10" s="289" t="s">
        <v>8491</v>
      </c>
      <c r="G10" s="289" t="s">
        <v>8484</v>
      </c>
      <c r="H10" s="289">
        <v>4.75</v>
      </c>
      <c r="I10" s="289">
        <v>2.44</v>
      </c>
      <c r="J10" s="289">
        <v>1.38</v>
      </c>
      <c r="Q10"/>
      <c r="R10"/>
      <c r="S10"/>
    </row>
    <row r="11" spans="1:19" ht="15">
      <c r="A11" s="289">
        <v>4.75</v>
      </c>
      <c r="B11" s="783">
        <v>4.75</v>
      </c>
      <c r="C11" s="289" t="s">
        <v>8492</v>
      </c>
      <c r="D11" s="289" t="s">
        <v>8493</v>
      </c>
      <c r="G11" s="289" t="s">
        <v>8484</v>
      </c>
      <c r="H11" s="289">
        <v>4.75</v>
      </c>
      <c r="I11" s="289">
        <v>2.44</v>
      </c>
      <c r="J11" s="289">
        <v>31.11</v>
      </c>
      <c r="Q11"/>
      <c r="R11"/>
      <c r="S11"/>
    </row>
    <row r="12" spans="1:19" ht="15">
      <c r="A12" s="289">
        <v>4.75</v>
      </c>
      <c r="B12" s="783">
        <v>4.75</v>
      </c>
      <c r="C12" s="289" t="s">
        <v>8492</v>
      </c>
      <c r="D12" s="289" t="s">
        <v>8493</v>
      </c>
      <c r="E12" s="289" t="s">
        <v>8483</v>
      </c>
      <c r="G12" s="289" t="s">
        <v>8484</v>
      </c>
      <c r="H12" s="289">
        <v>4.75</v>
      </c>
      <c r="I12" s="289">
        <v>3.46</v>
      </c>
      <c r="J12" s="289">
        <v>8.98</v>
      </c>
      <c r="Q12"/>
      <c r="R12"/>
      <c r="S12"/>
    </row>
    <row r="13" spans="1:19" ht="15">
      <c r="A13" s="289">
        <v>4.75</v>
      </c>
      <c r="B13" s="783">
        <v>4.75</v>
      </c>
      <c r="C13" s="289" t="s">
        <v>8492</v>
      </c>
      <c r="D13" s="289" t="s">
        <v>8493</v>
      </c>
      <c r="E13" s="289" t="s">
        <v>8485</v>
      </c>
      <c r="H13" s="289">
        <v>4.75</v>
      </c>
      <c r="I13" s="289">
        <v>2.5</v>
      </c>
      <c r="J13" s="289">
        <v>10.93</v>
      </c>
      <c r="Q13"/>
      <c r="R13"/>
      <c r="S13"/>
    </row>
    <row r="14" spans="1:19" ht="15">
      <c r="A14" s="289">
        <v>4.75</v>
      </c>
      <c r="B14" s="783">
        <v>4.75</v>
      </c>
      <c r="C14" s="289" t="s">
        <v>8492</v>
      </c>
      <c r="D14" s="289" t="s">
        <v>8493</v>
      </c>
      <c r="F14" s="289" t="s">
        <v>8486</v>
      </c>
      <c r="G14" s="289" t="s">
        <v>8484</v>
      </c>
      <c r="H14" s="289">
        <v>4.75</v>
      </c>
      <c r="I14" s="289">
        <v>2.5</v>
      </c>
      <c r="J14" s="289">
        <v>1.55</v>
      </c>
      <c r="Q14"/>
      <c r="R14"/>
      <c r="S14"/>
    </row>
    <row r="15" spans="1:19" ht="15">
      <c r="A15" s="289">
        <v>4.75</v>
      </c>
      <c r="B15" s="783">
        <v>4.75</v>
      </c>
      <c r="C15" s="289" t="s">
        <v>8492</v>
      </c>
      <c r="D15" s="289" t="s">
        <v>8493</v>
      </c>
      <c r="F15" s="289" t="s">
        <v>8487</v>
      </c>
      <c r="G15" s="289" t="s">
        <v>8484</v>
      </c>
      <c r="H15" s="289">
        <v>5.13</v>
      </c>
      <c r="I15" s="289">
        <v>2.5</v>
      </c>
      <c r="J15" s="289">
        <v>8.6999999999999993</v>
      </c>
      <c r="Q15"/>
      <c r="R15"/>
      <c r="S15"/>
    </row>
    <row r="16" spans="1:19" ht="15">
      <c r="A16" s="289">
        <v>4.75</v>
      </c>
      <c r="B16" s="783">
        <v>4.75</v>
      </c>
      <c r="C16" s="289" t="s">
        <v>8492</v>
      </c>
      <c r="D16" s="289" t="s">
        <v>8493</v>
      </c>
      <c r="F16" s="289" t="s">
        <v>8489</v>
      </c>
      <c r="G16" s="289" t="s">
        <v>8484</v>
      </c>
      <c r="H16" s="289">
        <v>4.75</v>
      </c>
      <c r="I16" s="289">
        <v>2.5</v>
      </c>
      <c r="J16" s="289">
        <v>0.68</v>
      </c>
      <c r="Q16"/>
      <c r="R16"/>
      <c r="S16"/>
    </row>
    <row r="17" spans="1:19" ht="15">
      <c r="A17" s="289">
        <v>4.75</v>
      </c>
      <c r="B17" s="783">
        <v>4.75</v>
      </c>
      <c r="C17" s="289" t="s">
        <v>8492</v>
      </c>
      <c r="D17" s="289" t="s">
        <v>8493</v>
      </c>
      <c r="E17" s="289" t="s">
        <v>8490</v>
      </c>
      <c r="G17" s="289" t="s">
        <v>8484</v>
      </c>
      <c r="H17" s="289">
        <v>4.75</v>
      </c>
      <c r="I17" s="289">
        <v>3.46</v>
      </c>
      <c r="J17" s="289">
        <v>5</v>
      </c>
      <c r="Q17"/>
      <c r="R17"/>
      <c r="S17"/>
    </row>
    <row r="18" spans="1:19" ht="15">
      <c r="A18" s="289">
        <v>4.75</v>
      </c>
      <c r="B18" s="783">
        <v>4.75</v>
      </c>
      <c r="C18" s="289" t="s">
        <v>8492</v>
      </c>
      <c r="D18" s="289" t="s">
        <v>8493</v>
      </c>
      <c r="E18" s="289" t="s">
        <v>8491</v>
      </c>
      <c r="H18" s="289">
        <v>4.75</v>
      </c>
      <c r="I18" s="289">
        <v>2.44</v>
      </c>
      <c r="J18" s="289">
        <v>3.1</v>
      </c>
      <c r="Q18"/>
      <c r="R18"/>
      <c r="S18"/>
    </row>
    <row r="19" spans="1:19" ht="15">
      <c r="A19" s="289">
        <v>4.75</v>
      </c>
      <c r="B19" s="783">
        <v>4.75</v>
      </c>
      <c r="C19" s="289" t="s">
        <v>8492</v>
      </c>
      <c r="D19" s="289" t="s">
        <v>8493</v>
      </c>
      <c r="E19" s="289" t="s">
        <v>8491</v>
      </c>
      <c r="F19" s="289" t="s">
        <v>8494</v>
      </c>
      <c r="G19" s="289" t="s">
        <v>8484</v>
      </c>
      <c r="H19" s="289">
        <v>4.75</v>
      </c>
      <c r="I19" s="289">
        <v>2.44</v>
      </c>
      <c r="J19" s="289">
        <v>1.27</v>
      </c>
      <c r="Q19"/>
      <c r="R19"/>
      <c r="S19"/>
    </row>
    <row r="20" spans="1:19" ht="15">
      <c r="A20" s="289">
        <v>4.75</v>
      </c>
      <c r="B20" s="783">
        <v>4.75</v>
      </c>
      <c r="C20" s="289" t="s">
        <v>8492</v>
      </c>
      <c r="D20" s="289" t="s">
        <v>8493</v>
      </c>
      <c r="E20" s="289" t="s">
        <v>8491</v>
      </c>
      <c r="F20" s="289" t="s">
        <v>8494</v>
      </c>
      <c r="G20" s="289" t="s">
        <v>2099</v>
      </c>
      <c r="H20" s="289" t="s">
        <v>8495</v>
      </c>
      <c r="I20" s="289">
        <v>2.44</v>
      </c>
      <c r="J20" s="289">
        <v>0.87</v>
      </c>
      <c r="Q20"/>
      <c r="R20"/>
      <c r="S20"/>
    </row>
    <row r="21" spans="1:19" ht="15">
      <c r="A21" s="289">
        <v>4.75</v>
      </c>
      <c r="B21" s="783">
        <v>4.75</v>
      </c>
      <c r="C21" s="289" t="s">
        <v>8492</v>
      </c>
      <c r="D21" s="289" t="s">
        <v>8493</v>
      </c>
      <c r="E21" s="289" t="s">
        <v>8491</v>
      </c>
      <c r="F21" s="289" t="s">
        <v>8494</v>
      </c>
      <c r="G21" s="289" t="s">
        <v>8484</v>
      </c>
      <c r="H21" s="289">
        <v>4.75</v>
      </c>
      <c r="I21" s="289">
        <v>2.44</v>
      </c>
      <c r="J21" s="289">
        <v>0.96</v>
      </c>
      <c r="Q21"/>
      <c r="R21"/>
      <c r="S21"/>
    </row>
    <row r="22" spans="1:19" ht="15">
      <c r="A22" s="289">
        <v>4.75</v>
      </c>
      <c r="B22" s="783">
        <v>4.75</v>
      </c>
      <c r="C22" s="289" t="s">
        <v>8496</v>
      </c>
      <c r="D22" s="289" t="s">
        <v>8497</v>
      </c>
      <c r="G22" s="289" t="s">
        <v>8484</v>
      </c>
      <c r="H22" s="289">
        <v>4.75</v>
      </c>
      <c r="I22" s="289">
        <v>2.44</v>
      </c>
      <c r="J22" s="289">
        <v>35.03</v>
      </c>
      <c r="Q22"/>
      <c r="R22"/>
      <c r="S22"/>
    </row>
    <row r="23" spans="1:19" ht="15">
      <c r="A23" s="289">
        <v>4.75</v>
      </c>
      <c r="B23" s="783">
        <v>4.75</v>
      </c>
      <c r="C23" s="289" t="s">
        <v>8496</v>
      </c>
      <c r="D23" s="289" t="s">
        <v>8497</v>
      </c>
      <c r="E23" s="289" t="s">
        <v>8483</v>
      </c>
      <c r="G23" s="289" t="s">
        <v>8484</v>
      </c>
      <c r="H23" s="289">
        <v>4.75</v>
      </c>
      <c r="I23" s="289">
        <v>3.46</v>
      </c>
      <c r="J23" s="289">
        <v>8.98</v>
      </c>
      <c r="Q23"/>
      <c r="R23"/>
      <c r="S23"/>
    </row>
    <row r="24" spans="1:19" ht="15">
      <c r="A24" s="289">
        <v>4.75</v>
      </c>
      <c r="B24" s="783">
        <v>4.75</v>
      </c>
      <c r="C24" s="289" t="s">
        <v>8496</v>
      </c>
      <c r="D24" s="289" t="s">
        <v>8497</v>
      </c>
      <c r="E24" s="289" t="s">
        <v>8485</v>
      </c>
      <c r="H24" s="289">
        <v>4.75</v>
      </c>
      <c r="I24" s="289">
        <v>2.5</v>
      </c>
      <c r="J24" s="289">
        <v>16.670000000000002</v>
      </c>
      <c r="Q24"/>
      <c r="R24"/>
      <c r="S24"/>
    </row>
    <row r="25" spans="1:19" ht="15">
      <c r="A25" s="289">
        <v>4.75</v>
      </c>
      <c r="B25" s="783">
        <v>4.75</v>
      </c>
      <c r="C25" s="289" t="s">
        <v>8496</v>
      </c>
      <c r="D25" s="289" t="s">
        <v>8497</v>
      </c>
      <c r="F25" s="289" t="s">
        <v>8486</v>
      </c>
      <c r="G25" s="289" t="s">
        <v>8484</v>
      </c>
      <c r="H25" s="289">
        <v>4.75</v>
      </c>
      <c r="I25" s="289">
        <v>2.5</v>
      </c>
      <c r="J25" s="289">
        <v>1.55</v>
      </c>
      <c r="Q25"/>
      <c r="R25"/>
      <c r="S25"/>
    </row>
    <row r="26" spans="1:19" ht="15">
      <c r="A26" s="289">
        <v>4.75</v>
      </c>
      <c r="B26" s="783">
        <v>4.75</v>
      </c>
      <c r="C26" s="289" t="s">
        <v>8496</v>
      </c>
      <c r="D26" s="289" t="s">
        <v>8497</v>
      </c>
      <c r="F26" s="289" t="s">
        <v>8487</v>
      </c>
      <c r="G26" s="289" t="s">
        <v>8484</v>
      </c>
      <c r="H26" s="289">
        <v>5.13</v>
      </c>
      <c r="I26" s="289">
        <v>2.5</v>
      </c>
      <c r="J26" s="289">
        <v>14.44</v>
      </c>
      <c r="Q26"/>
      <c r="R26"/>
      <c r="S26"/>
    </row>
    <row r="27" spans="1:19" ht="15">
      <c r="A27" s="289">
        <v>4.75</v>
      </c>
      <c r="B27" s="783">
        <v>4.75</v>
      </c>
      <c r="C27" s="289" t="s">
        <v>8496</v>
      </c>
      <c r="D27" s="289" t="s">
        <v>8497</v>
      </c>
      <c r="F27" s="289" t="s">
        <v>8489</v>
      </c>
      <c r="G27" s="289" t="s">
        <v>8484</v>
      </c>
      <c r="H27" s="289">
        <v>4.75</v>
      </c>
      <c r="I27" s="289">
        <v>2.5</v>
      </c>
      <c r="J27" s="289">
        <v>0.68</v>
      </c>
      <c r="Q27"/>
      <c r="R27"/>
      <c r="S27"/>
    </row>
    <row r="28" spans="1:19" ht="15">
      <c r="A28" s="289">
        <v>4.75</v>
      </c>
      <c r="B28" s="783">
        <v>4.75</v>
      </c>
      <c r="C28" s="289" t="s">
        <v>8496</v>
      </c>
      <c r="D28" s="289" t="s">
        <v>8497</v>
      </c>
      <c r="E28" s="289" t="s">
        <v>8490</v>
      </c>
      <c r="G28" s="289" t="s">
        <v>8484</v>
      </c>
      <c r="H28" s="289">
        <v>4.75</v>
      </c>
      <c r="I28" s="289">
        <v>3.46</v>
      </c>
      <c r="J28" s="289">
        <v>8</v>
      </c>
      <c r="Q28"/>
      <c r="R28"/>
      <c r="S28"/>
    </row>
    <row r="29" spans="1:19" ht="15">
      <c r="A29" s="289">
        <v>4.75</v>
      </c>
      <c r="B29" s="783">
        <v>4.75</v>
      </c>
      <c r="C29" s="289" t="s">
        <v>8496</v>
      </c>
      <c r="D29" s="289" t="s">
        <v>8497</v>
      </c>
      <c r="E29" s="289" t="s">
        <v>8491</v>
      </c>
      <c r="G29" s="289" t="s">
        <v>8484</v>
      </c>
      <c r="H29" s="289">
        <v>4.75</v>
      </c>
      <c r="I29" s="289">
        <v>2.44</v>
      </c>
      <c r="J29" s="289">
        <v>1.38</v>
      </c>
      <c r="Q29"/>
      <c r="R29"/>
      <c r="S29"/>
    </row>
    <row r="30" spans="1:19" ht="15">
      <c r="A30" s="289">
        <v>4.75</v>
      </c>
      <c r="B30" s="783">
        <v>4.75</v>
      </c>
      <c r="C30" s="289" t="s">
        <v>8498</v>
      </c>
      <c r="D30" s="289" t="s">
        <v>8497</v>
      </c>
      <c r="H30" s="289">
        <v>4.75</v>
      </c>
      <c r="I30" s="289">
        <v>2.44</v>
      </c>
      <c r="J30" s="289">
        <v>32.03</v>
      </c>
      <c r="Q30"/>
      <c r="R30"/>
      <c r="S30"/>
    </row>
    <row r="31" spans="1:19" ht="15">
      <c r="A31" s="289">
        <v>4.75</v>
      </c>
      <c r="B31" s="783">
        <v>4.75</v>
      </c>
      <c r="C31" s="289" t="s">
        <v>8498</v>
      </c>
      <c r="D31" s="289" t="s">
        <v>8497</v>
      </c>
      <c r="E31" s="289" t="s">
        <v>8483</v>
      </c>
      <c r="G31" s="289" t="s">
        <v>8484</v>
      </c>
      <c r="H31" s="289">
        <v>4.75</v>
      </c>
      <c r="I31" s="289">
        <v>3.46</v>
      </c>
      <c r="J31" s="289">
        <v>8.98</v>
      </c>
      <c r="Q31"/>
      <c r="R31"/>
      <c r="S31"/>
    </row>
    <row r="32" spans="1:19" ht="15">
      <c r="A32" s="289">
        <v>4.75</v>
      </c>
      <c r="B32" s="783">
        <v>4.75</v>
      </c>
      <c r="C32" s="289" t="s">
        <v>8498</v>
      </c>
      <c r="D32" s="289" t="s">
        <v>8497</v>
      </c>
      <c r="E32" s="289" t="s">
        <v>8485</v>
      </c>
      <c r="H32" s="289">
        <v>4.75</v>
      </c>
      <c r="I32" s="289">
        <v>2.5</v>
      </c>
      <c r="J32" s="289">
        <v>16.670000000000002</v>
      </c>
      <c r="Q32"/>
      <c r="R32"/>
      <c r="S32"/>
    </row>
    <row r="33" spans="1:19" ht="15">
      <c r="A33" s="289">
        <v>4.75</v>
      </c>
      <c r="B33" s="783">
        <v>4.75</v>
      </c>
      <c r="C33" s="289" t="s">
        <v>8498</v>
      </c>
      <c r="D33" s="289" t="s">
        <v>8497</v>
      </c>
      <c r="F33" s="289" t="s">
        <v>8486</v>
      </c>
      <c r="G33" s="289" t="s">
        <v>8484</v>
      </c>
      <c r="H33" s="289">
        <v>4.75</v>
      </c>
      <c r="I33" s="289">
        <v>2.5</v>
      </c>
      <c r="J33" s="289">
        <v>1.55</v>
      </c>
      <c r="Q33"/>
      <c r="R33"/>
      <c r="S33"/>
    </row>
    <row r="34" spans="1:19" ht="15">
      <c r="A34" s="289">
        <v>4.75</v>
      </c>
      <c r="B34" s="783">
        <v>4.75</v>
      </c>
      <c r="C34" s="289" t="s">
        <v>8498</v>
      </c>
      <c r="D34" s="289" t="s">
        <v>8497</v>
      </c>
      <c r="F34" s="289" t="s">
        <v>8487</v>
      </c>
      <c r="G34" s="289" t="s">
        <v>8484</v>
      </c>
      <c r="H34" s="289">
        <v>5.13</v>
      </c>
      <c r="I34" s="289">
        <v>2.5</v>
      </c>
      <c r="J34" s="289">
        <v>14.44</v>
      </c>
      <c r="Q34"/>
      <c r="R34"/>
      <c r="S34"/>
    </row>
    <row r="35" spans="1:19" ht="15">
      <c r="A35" s="289">
        <v>4.75</v>
      </c>
      <c r="B35" s="783">
        <v>4.75</v>
      </c>
      <c r="C35" s="289" t="s">
        <v>8498</v>
      </c>
      <c r="D35" s="289" t="s">
        <v>8497</v>
      </c>
      <c r="F35" s="289" t="s">
        <v>8489</v>
      </c>
      <c r="G35" s="289" t="s">
        <v>8484</v>
      </c>
      <c r="H35" s="289">
        <v>4.75</v>
      </c>
      <c r="I35" s="289">
        <v>2.5</v>
      </c>
      <c r="J35" s="289">
        <v>0.68</v>
      </c>
      <c r="Q35"/>
      <c r="R35"/>
      <c r="S35"/>
    </row>
    <row r="36" spans="1:19" ht="15">
      <c r="A36" s="289">
        <v>4.75</v>
      </c>
      <c r="B36" s="783">
        <v>4.75</v>
      </c>
      <c r="C36" s="289" t="s">
        <v>8498</v>
      </c>
      <c r="D36" s="289" t="s">
        <v>8497</v>
      </c>
      <c r="E36" s="289" t="s">
        <v>8490</v>
      </c>
      <c r="G36" s="289" t="s">
        <v>8484</v>
      </c>
      <c r="H36" s="289">
        <v>4.75</v>
      </c>
      <c r="I36" s="289">
        <v>3.46</v>
      </c>
      <c r="J36" s="289">
        <v>5</v>
      </c>
      <c r="Q36"/>
      <c r="R36"/>
      <c r="S36"/>
    </row>
    <row r="37" spans="1:19" ht="15">
      <c r="A37" s="289">
        <v>4.75</v>
      </c>
      <c r="B37" s="783">
        <v>4.75</v>
      </c>
      <c r="C37" s="289" t="s">
        <v>8498</v>
      </c>
      <c r="D37" s="289" t="s">
        <v>8497</v>
      </c>
      <c r="E37" s="289" t="s">
        <v>8491</v>
      </c>
      <c r="G37" s="289" t="s">
        <v>8484</v>
      </c>
      <c r="H37" s="289">
        <v>4.75</v>
      </c>
      <c r="I37" s="289">
        <v>2.44</v>
      </c>
      <c r="J37" s="289">
        <v>1.38</v>
      </c>
      <c r="Q37"/>
      <c r="R37"/>
      <c r="S37"/>
    </row>
    <row r="38" spans="1:19" ht="15">
      <c r="A38" s="289">
        <v>4.75</v>
      </c>
      <c r="B38" s="783">
        <v>4.75</v>
      </c>
      <c r="C38" s="289" t="s">
        <v>8499</v>
      </c>
      <c r="D38" s="289" t="s">
        <v>8500</v>
      </c>
      <c r="H38" s="289">
        <v>5.19</v>
      </c>
      <c r="I38" s="289">
        <v>1.125</v>
      </c>
      <c r="J38" s="289">
        <v>24.54</v>
      </c>
      <c r="Q38"/>
      <c r="R38"/>
      <c r="S38"/>
    </row>
    <row r="39" spans="1:19" ht="15">
      <c r="A39" s="289">
        <v>4.75</v>
      </c>
      <c r="B39" s="783">
        <v>4.75</v>
      </c>
      <c r="C39" s="289" t="s">
        <v>8499</v>
      </c>
      <c r="D39" s="289" t="s">
        <v>8500</v>
      </c>
      <c r="E39" s="289" t="s">
        <v>8483</v>
      </c>
      <c r="H39" s="289">
        <v>4.75</v>
      </c>
      <c r="I39" s="289">
        <v>3.46</v>
      </c>
      <c r="J39" s="289">
        <v>14.28</v>
      </c>
      <c r="Q39"/>
      <c r="R39"/>
      <c r="S39"/>
    </row>
    <row r="40" spans="1:19" ht="15">
      <c r="A40" s="289">
        <v>4.75</v>
      </c>
      <c r="B40" s="783">
        <v>4.75</v>
      </c>
      <c r="C40" s="289" t="s">
        <v>8499</v>
      </c>
      <c r="D40" s="289" t="s">
        <v>8500</v>
      </c>
      <c r="F40" s="289" t="s">
        <v>8494</v>
      </c>
      <c r="G40" s="289" t="s">
        <v>8484</v>
      </c>
      <c r="H40" s="289">
        <v>4.75</v>
      </c>
      <c r="I40" s="289">
        <v>3.46</v>
      </c>
      <c r="J40" s="289">
        <v>3.75</v>
      </c>
      <c r="Q40"/>
      <c r="R40"/>
      <c r="S40"/>
    </row>
    <row r="41" spans="1:19" ht="15">
      <c r="A41" s="289">
        <v>4.75</v>
      </c>
      <c r="B41" s="783">
        <v>4.75</v>
      </c>
      <c r="C41" s="289" t="s">
        <v>8499</v>
      </c>
      <c r="D41" s="289" t="s">
        <v>8500</v>
      </c>
      <c r="F41" s="289" t="s">
        <v>8501</v>
      </c>
      <c r="G41" s="289" t="s">
        <v>8484</v>
      </c>
      <c r="H41" s="289">
        <v>5.19</v>
      </c>
      <c r="I41" s="289">
        <v>3.46</v>
      </c>
      <c r="J41" s="289">
        <v>2.08</v>
      </c>
      <c r="Q41"/>
      <c r="R41"/>
      <c r="S41"/>
    </row>
    <row r="42" spans="1:19" ht="15">
      <c r="A42" s="289">
        <v>4.75</v>
      </c>
      <c r="B42" s="783">
        <v>4.75</v>
      </c>
      <c r="C42" s="289" t="s">
        <v>8499</v>
      </c>
      <c r="D42" s="289" t="s">
        <v>8500</v>
      </c>
      <c r="F42" s="289" t="s">
        <v>8502</v>
      </c>
      <c r="G42" s="289" t="s">
        <v>8484</v>
      </c>
      <c r="H42" s="289">
        <v>5.19</v>
      </c>
      <c r="I42" s="289">
        <v>1.25</v>
      </c>
      <c r="J42" s="289">
        <v>1.25</v>
      </c>
      <c r="Q42"/>
      <c r="R42"/>
      <c r="S42"/>
    </row>
    <row r="43" spans="1:19" ht="15">
      <c r="A43" s="289">
        <v>4.75</v>
      </c>
      <c r="B43" s="783">
        <v>4.75</v>
      </c>
      <c r="C43" s="289" t="s">
        <v>8499</v>
      </c>
      <c r="D43" s="289" t="s">
        <v>8500</v>
      </c>
      <c r="F43" s="289" t="s">
        <v>8503</v>
      </c>
      <c r="G43" s="289" t="s">
        <v>8484</v>
      </c>
      <c r="H43" s="289">
        <v>4.25</v>
      </c>
      <c r="I43" s="289">
        <v>1.25</v>
      </c>
      <c r="J43" s="289">
        <v>3.54</v>
      </c>
      <c r="Q43"/>
      <c r="R43"/>
    </row>
    <row r="44" spans="1:19" ht="15">
      <c r="A44" s="289">
        <v>4.75</v>
      </c>
      <c r="B44" s="783">
        <v>4.75</v>
      </c>
      <c r="C44" s="289" t="s">
        <v>8499</v>
      </c>
      <c r="D44" s="289" t="s">
        <v>8500</v>
      </c>
      <c r="F44" s="289" t="s">
        <v>8486</v>
      </c>
      <c r="G44" s="289" t="s">
        <v>8484</v>
      </c>
      <c r="H44" s="289">
        <v>5.875</v>
      </c>
      <c r="I44" s="289">
        <v>1.25</v>
      </c>
      <c r="J44" s="289">
        <v>2.54</v>
      </c>
      <c r="Q44"/>
      <c r="R44"/>
    </row>
    <row r="45" spans="1:19" ht="15">
      <c r="A45" s="289">
        <v>4.75</v>
      </c>
      <c r="B45" s="783">
        <v>4.75</v>
      </c>
      <c r="C45" s="289" t="s">
        <v>8499</v>
      </c>
      <c r="D45" s="289" t="s">
        <v>8500</v>
      </c>
      <c r="F45" s="289" t="s">
        <v>8487</v>
      </c>
      <c r="G45" s="289" t="s">
        <v>8484</v>
      </c>
      <c r="H45" s="289">
        <v>4.75</v>
      </c>
      <c r="I45" s="289">
        <v>1.25</v>
      </c>
      <c r="J45" s="289">
        <v>1.1100000000000001</v>
      </c>
      <c r="Q45"/>
      <c r="R45"/>
    </row>
    <row r="46" spans="1:19" ht="15">
      <c r="A46" s="289">
        <v>4.75</v>
      </c>
      <c r="B46" s="783">
        <v>4.75</v>
      </c>
      <c r="C46" s="289" t="s">
        <v>8499</v>
      </c>
      <c r="D46" s="289" t="s">
        <v>8500</v>
      </c>
      <c r="E46" s="289" t="s">
        <v>8485</v>
      </c>
      <c r="G46" s="289" t="s">
        <v>8484</v>
      </c>
      <c r="H46" s="289">
        <v>4.75</v>
      </c>
      <c r="I46" s="289">
        <v>3.46</v>
      </c>
      <c r="J46" s="289">
        <v>8.8800000000000008</v>
      </c>
      <c r="Q46"/>
      <c r="R46"/>
    </row>
    <row r="47" spans="1:19" ht="15">
      <c r="A47" s="289">
        <v>4.75</v>
      </c>
      <c r="B47" s="783">
        <v>4.75</v>
      </c>
      <c r="C47" s="289" t="s">
        <v>8499</v>
      </c>
      <c r="D47" s="289" t="s">
        <v>8500</v>
      </c>
      <c r="E47" s="289" t="s">
        <v>8490</v>
      </c>
      <c r="G47" s="289" t="s">
        <v>8484</v>
      </c>
      <c r="H47" s="289">
        <v>4.75</v>
      </c>
      <c r="I47" s="289">
        <v>2.44</v>
      </c>
      <c r="J47" s="289">
        <v>1.38</v>
      </c>
      <c r="Q47"/>
      <c r="R47"/>
    </row>
    <row r="48" spans="1:19" ht="15">
      <c r="A48" s="289">
        <v>4.75</v>
      </c>
      <c r="B48" s="783">
        <v>4.75</v>
      </c>
      <c r="C48" s="289" t="s">
        <v>8504</v>
      </c>
      <c r="D48" s="289" t="s">
        <v>8500</v>
      </c>
      <c r="H48" s="289">
        <v>5.19</v>
      </c>
      <c r="I48" s="289">
        <v>1.125</v>
      </c>
      <c r="J48" s="289">
        <v>26.26</v>
      </c>
      <c r="Q48"/>
      <c r="R48"/>
    </row>
    <row r="49" spans="1:18" ht="15">
      <c r="A49" s="289">
        <v>4.75</v>
      </c>
      <c r="B49" s="783">
        <v>4.75</v>
      </c>
      <c r="C49" s="289" t="s">
        <v>8504</v>
      </c>
      <c r="D49" s="289" t="s">
        <v>8500</v>
      </c>
      <c r="E49" s="289" t="s">
        <v>8483</v>
      </c>
      <c r="H49" s="289">
        <v>4.75</v>
      </c>
      <c r="I49" s="289">
        <v>3.46</v>
      </c>
      <c r="J49" s="289">
        <v>14.28</v>
      </c>
      <c r="Q49"/>
      <c r="R49"/>
    </row>
    <row r="50" spans="1:18" ht="15">
      <c r="A50" s="289">
        <v>4.75</v>
      </c>
      <c r="B50" s="783">
        <v>4.75</v>
      </c>
      <c r="C50" s="289" t="s">
        <v>8504</v>
      </c>
      <c r="D50" s="289" t="s">
        <v>8500</v>
      </c>
      <c r="F50" s="289" t="s">
        <v>8494</v>
      </c>
      <c r="G50" s="289" t="s">
        <v>8484</v>
      </c>
      <c r="H50" s="289">
        <v>4.75</v>
      </c>
      <c r="I50" s="289">
        <v>3.46</v>
      </c>
      <c r="J50" s="289">
        <v>3.75</v>
      </c>
      <c r="Q50"/>
      <c r="R50"/>
    </row>
    <row r="51" spans="1:18" ht="15">
      <c r="A51" s="289">
        <v>4.75</v>
      </c>
      <c r="B51" s="783">
        <v>4.75</v>
      </c>
      <c r="C51" s="289" t="s">
        <v>8504</v>
      </c>
      <c r="D51" s="289" t="s">
        <v>8500</v>
      </c>
      <c r="F51" s="289" t="s">
        <v>8501</v>
      </c>
      <c r="G51" s="289" t="s">
        <v>8484</v>
      </c>
      <c r="H51" s="289">
        <v>5.19</v>
      </c>
      <c r="I51" s="289">
        <v>3.46</v>
      </c>
      <c r="J51" s="289">
        <v>2.08</v>
      </c>
      <c r="Q51"/>
      <c r="R51"/>
    </row>
    <row r="52" spans="1:18" ht="15">
      <c r="A52" s="289">
        <v>4.75</v>
      </c>
      <c r="B52" s="783">
        <v>4.75</v>
      </c>
      <c r="C52" s="289" t="s">
        <v>8504</v>
      </c>
      <c r="D52" s="289" t="s">
        <v>8500</v>
      </c>
      <c r="F52" s="289" t="s">
        <v>8502</v>
      </c>
      <c r="G52" s="289" t="s">
        <v>8484</v>
      </c>
      <c r="H52" s="289">
        <v>5.19</v>
      </c>
      <c r="I52" s="289">
        <v>1.25</v>
      </c>
      <c r="J52" s="289">
        <v>1.25</v>
      </c>
      <c r="Q52"/>
      <c r="R52"/>
    </row>
    <row r="53" spans="1:18" ht="15">
      <c r="A53" s="289">
        <v>4.75</v>
      </c>
      <c r="B53" s="783">
        <v>4.75</v>
      </c>
      <c r="C53" s="289" t="s">
        <v>8504</v>
      </c>
      <c r="D53" s="289" t="s">
        <v>8500</v>
      </c>
      <c r="F53" s="289" t="s">
        <v>8503</v>
      </c>
      <c r="G53" s="289" t="s">
        <v>8484</v>
      </c>
      <c r="H53" s="289">
        <v>4.25</v>
      </c>
      <c r="I53" s="289">
        <v>1.25</v>
      </c>
      <c r="J53" s="289">
        <v>3.54</v>
      </c>
      <c r="Q53"/>
      <c r="R53"/>
    </row>
    <row r="54" spans="1:18" ht="15">
      <c r="A54" s="289">
        <v>4.75</v>
      </c>
      <c r="B54" s="783">
        <v>4.75</v>
      </c>
      <c r="C54" s="289" t="s">
        <v>8504</v>
      </c>
      <c r="D54" s="289" t="s">
        <v>8500</v>
      </c>
      <c r="F54" s="289" t="s">
        <v>8486</v>
      </c>
      <c r="G54" s="289" t="s">
        <v>8484</v>
      </c>
      <c r="H54" s="289">
        <v>5.875</v>
      </c>
      <c r="I54" s="289">
        <v>1.25</v>
      </c>
      <c r="J54" s="289">
        <v>2.54</v>
      </c>
      <c r="Q54"/>
      <c r="R54"/>
    </row>
    <row r="55" spans="1:18" ht="15">
      <c r="A55" s="289">
        <v>4.75</v>
      </c>
      <c r="B55" s="783">
        <v>4.75</v>
      </c>
      <c r="C55" s="289" t="s">
        <v>8504</v>
      </c>
      <c r="D55" s="289" t="s">
        <v>8500</v>
      </c>
      <c r="F55" s="289" t="s">
        <v>8487</v>
      </c>
      <c r="G55" s="289" t="s">
        <v>8484</v>
      </c>
      <c r="H55" s="289">
        <v>4.75</v>
      </c>
      <c r="I55" s="289">
        <v>1.25</v>
      </c>
      <c r="J55" s="289">
        <v>1.1100000000000001</v>
      </c>
      <c r="Q55"/>
      <c r="R55"/>
    </row>
    <row r="56" spans="1:18" ht="15">
      <c r="A56" s="289">
        <v>4.75</v>
      </c>
      <c r="B56" s="783">
        <v>4.75</v>
      </c>
      <c r="C56" s="289" t="s">
        <v>8504</v>
      </c>
      <c r="D56" s="289" t="s">
        <v>8500</v>
      </c>
      <c r="E56" s="289" t="s">
        <v>8485</v>
      </c>
      <c r="G56" s="289" t="s">
        <v>8484</v>
      </c>
      <c r="H56" s="289">
        <v>4.75</v>
      </c>
      <c r="I56" s="289">
        <v>3.46</v>
      </c>
      <c r="J56" s="289">
        <v>8.8800000000000008</v>
      </c>
      <c r="Q56"/>
      <c r="R56"/>
    </row>
    <row r="57" spans="1:18" ht="15">
      <c r="A57" s="289">
        <v>4.75</v>
      </c>
      <c r="B57" s="783">
        <v>4.75</v>
      </c>
      <c r="C57" s="289" t="s">
        <v>8504</v>
      </c>
      <c r="D57" s="289" t="s">
        <v>8500</v>
      </c>
      <c r="E57" s="289" t="s">
        <v>8490</v>
      </c>
      <c r="H57" s="289">
        <v>4.75</v>
      </c>
      <c r="I57" s="289">
        <v>2.44</v>
      </c>
      <c r="J57" s="289">
        <v>3.1</v>
      </c>
      <c r="Q57"/>
      <c r="R57"/>
    </row>
    <row r="58" spans="1:18" ht="15">
      <c r="A58" s="289">
        <v>4.75</v>
      </c>
      <c r="B58" s="783">
        <v>4.75</v>
      </c>
      <c r="C58" s="289" t="s">
        <v>8504</v>
      </c>
      <c r="D58" s="289" t="s">
        <v>8500</v>
      </c>
      <c r="F58" s="289" t="s">
        <v>8494</v>
      </c>
      <c r="G58" s="289" t="s">
        <v>8484</v>
      </c>
      <c r="H58" s="289">
        <v>4.75</v>
      </c>
      <c r="I58" s="289">
        <v>2.44</v>
      </c>
      <c r="J58" s="289">
        <v>1.27</v>
      </c>
      <c r="Q58"/>
      <c r="R58"/>
    </row>
    <row r="59" spans="1:18" ht="15">
      <c r="A59" s="289">
        <v>4.75</v>
      </c>
      <c r="B59" s="783">
        <v>4.75</v>
      </c>
      <c r="C59" s="289" t="s">
        <v>8504</v>
      </c>
      <c r="D59" s="289" t="s">
        <v>8500</v>
      </c>
      <c r="F59" s="289" t="s">
        <v>8494</v>
      </c>
      <c r="G59" s="289" t="s">
        <v>2099</v>
      </c>
      <c r="H59" s="289" t="s">
        <v>8495</v>
      </c>
      <c r="I59" s="289">
        <v>2.44</v>
      </c>
      <c r="J59" s="289">
        <v>0.87</v>
      </c>
      <c r="Q59"/>
      <c r="R59"/>
    </row>
    <row r="60" spans="1:18" ht="15">
      <c r="A60" s="289">
        <v>4.75</v>
      </c>
      <c r="B60" s="783">
        <v>4.75</v>
      </c>
      <c r="C60" s="289" t="s">
        <v>8504</v>
      </c>
      <c r="D60" s="289" t="s">
        <v>8500</v>
      </c>
      <c r="F60" s="289" t="s">
        <v>8494</v>
      </c>
      <c r="G60" s="289" t="s">
        <v>8484</v>
      </c>
      <c r="H60" s="289">
        <v>4.75</v>
      </c>
      <c r="I60" s="289">
        <v>2.44</v>
      </c>
      <c r="J60" s="289">
        <v>0.96</v>
      </c>
      <c r="Q60"/>
      <c r="R60"/>
    </row>
    <row r="61" spans="1:18" ht="15">
      <c r="A61" s="289">
        <v>4.75</v>
      </c>
      <c r="B61" s="783">
        <v>4.75</v>
      </c>
      <c r="C61" s="289" t="s">
        <v>8505</v>
      </c>
      <c r="D61" s="289" t="s">
        <v>8506</v>
      </c>
      <c r="G61" s="289" t="s">
        <v>8484</v>
      </c>
      <c r="H61" s="289">
        <v>5.19</v>
      </c>
      <c r="I61" s="289">
        <v>1.125</v>
      </c>
      <c r="J61" s="289">
        <v>24.54</v>
      </c>
      <c r="Q61"/>
      <c r="R61"/>
    </row>
    <row r="62" spans="1:18" ht="15">
      <c r="A62" s="289">
        <v>4.75</v>
      </c>
      <c r="B62" s="783">
        <v>4.75</v>
      </c>
      <c r="C62" s="289" t="s">
        <v>8505</v>
      </c>
      <c r="D62" s="289" t="s">
        <v>8506</v>
      </c>
      <c r="E62" s="289" t="s">
        <v>8483</v>
      </c>
      <c r="H62" s="289">
        <v>4.75</v>
      </c>
      <c r="I62" s="289">
        <v>3.46</v>
      </c>
      <c r="J62" s="289">
        <v>14.28</v>
      </c>
      <c r="Q62"/>
      <c r="R62"/>
    </row>
    <row r="63" spans="1:18" ht="15">
      <c r="A63" s="289">
        <v>4.75</v>
      </c>
      <c r="B63" s="783">
        <v>4.75</v>
      </c>
      <c r="C63" s="289" t="s">
        <v>8505</v>
      </c>
      <c r="D63" s="289" t="s">
        <v>8506</v>
      </c>
      <c r="F63" s="289" t="s">
        <v>8494</v>
      </c>
      <c r="G63" s="289" t="s">
        <v>8484</v>
      </c>
      <c r="H63" s="289">
        <v>4.75</v>
      </c>
      <c r="I63" s="289">
        <v>3.46</v>
      </c>
      <c r="J63" s="289">
        <v>3.75</v>
      </c>
      <c r="Q63"/>
      <c r="R63"/>
    </row>
    <row r="64" spans="1:18" ht="15">
      <c r="A64" s="289">
        <v>4.75</v>
      </c>
      <c r="B64" s="783">
        <v>4.75</v>
      </c>
      <c r="C64" s="289" t="s">
        <v>8505</v>
      </c>
      <c r="D64" s="289" t="s">
        <v>8506</v>
      </c>
      <c r="F64" s="289" t="s">
        <v>8501</v>
      </c>
      <c r="G64" s="289" t="s">
        <v>8484</v>
      </c>
      <c r="H64" s="289">
        <v>5.19</v>
      </c>
      <c r="I64" s="289">
        <v>3.46</v>
      </c>
      <c r="J64" s="289">
        <v>2.08</v>
      </c>
      <c r="Q64"/>
      <c r="R64"/>
    </row>
    <row r="65" spans="1:18" ht="15">
      <c r="A65" s="289">
        <v>4.75</v>
      </c>
      <c r="B65" s="783">
        <v>4.75</v>
      </c>
      <c r="C65" s="289" t="s">
        <v>8505</v>
      </c>
      <c r="D65" s="289" t="s">
        <v>8506</v>
      </c>
      <c r="F65" s="289" t="s">
        <v>8502</v>
      </c>
      <c r="G65" s="289" t="s">
        <v>8484</v>
      </c>
      <c r="H65" s="289">
        <v>5.19</v>
      </c>
      <c r="I65" s="289">
        <v>1.25</v>
      </c>
      <c r="J65" s="289">
        <v>1.21</v>
      </c>
      <c r="Q65"/>
      <c r="R65"/>
    </row>
    <row r="66" spans="1:18" ht="15">
      <c r="A66" s="289">
        <v>4.75</v>
      </c>
      <c r="B66" s="783">
        <v>4.75</v>
      </c>
      <c r="C66" s="289" t="s">
        <v>8505</v>
      </c>
      <c r="D66" s="289" t="s">
        <v>8506</v>
      </c>
      <c r="F66" s="289" t="s">
        <v>8503</v>
      </c>
      <c r="G66" s="289" t="s">
        <v>8484</v>
      </c>
      <c r="H66" s="289">
        <v>4.25</v>
      </c>
      <c r="I66" s="289">
        <v>1.25</v>
      </c>
      <c r="J66" s="289">
        <v>1.78</v>
      </c>
      <c r="Q66"/>
      <c r="R66"/>
    </row>
    <row r="67" spans="1:18" ht="15">
      <c r="A67" s="289">
        <v>4.75</v>
      </c>
      <c r="B67" s="783">
        <v>4.75</v>
      </c>
      <c r="C67" s="289" t="s">
        <v>8505</v>
      </c>
      <c r="D67" s="289" t="s">
        <v>8506</v>
      </c>
      <c r="E67" s="289" t="s">
        <v>8485</v>
      </c>
      <c r="G67" s="289" t="s">
        <v>8484</v>
      </c>
      <c r="H67" s="289">
        <v>4.75</v>
      </c>
      <c r="I67" s="289">
        <v>3.46</v>
      </c>
      <c r="J67" s="289">
        <v>8.8800000000000008</v>
      </c>
      <c r="Q67"/>
      <c r="R67"/>
    </row>
    <row r="68" spans="1:18" ht="15">
      <c r="A68" s="289">
        <v>4.75</v>
      </c>
      <c r="B68" s="783">
        <v>4.75</v>
      </c>
      <c r="C68" s="289" t="s">
        <v>8505</v>
      </c>
      <c r="D68" s="289" t="s">
        <v>8506</v>
      </c>
      <c r="E68" s="289" t="s">
        <v>8490</v>
      </c>
      <c r="G68" s="289" t="s">
        <v>8484</v>
      </c>
      <c r="H68" s="289">
        <v>4.75</v>
      </c>
      <c r="I68" s="289">
        <v>2.44</v>
      </c>
      <c r="J68" s="289">
        <v>1.38</v>
      </c>
      <c r="Q68"/>
      <c r="R68"/>
    </row>
    <row r="69" spans="1:18" ht="15">
      <c r="A69" s="289">
        <v>4.75</v>
      </c>
      <c r="B69" s="783">
        <v>4.75</v>
      </c>
      <c r="C69" s="289" t="s">
        <v>8507</v>
      </c>
      <c r="D69" s="289" t="s">
        <v>8506</v>
      </c>
      <c r="G69" s="289" t="s">
        <v>8484</v>
      </c>
      <c r="H69" s="289">
        <v>5.19</v>
      </c>
      <c r="I69" s="289">
        <v>1.125</v>
      </c>
      <c r="J69" s="289">
        <v>26.26</v>
      </c>
      <c r="Q69"/>
      <c r="R69"/>
    </row>
    <row r="70" spans="1:18" ht="15">
      <c r="A70" s="289">
        <v>4.75</v>
      </c>
      <c r="B70" s="783">
        <v>4.75</v>
      </c>
      <c r="C70" s="289" t="s">
        <v>8507</v>
      </c>
      <c r="D70" s="289" t="s">
        <v>8506</v>
      </c>
      <c r="E70" s="289" t="s">
        <v>8483</v>
      </c>
      <c r="H70" s="289">
        <v>4.75</v>
      </c>
      <c r="I70" s="289">
        <v>3.46</v>
      </c>
      <c r="J70" s="289">
        <v>14.28</v>
      </c>
      <c r="Q70"/>
      <c r="R70"/>
    </row>
    <row r="71" spans="1:18" ht="15">
      <c r="A71" s="289">
        <v>4.75</v>
      </c>
      <c r="B71" s="783">
        <v>4.75</v>
      </c>
      <c r="C71" s="289" t="s">
        <v>8507</v>
      </c>
      <c r="D71" s="289" t="s">
        <v>8506</v>
      </c>
      <c r="F71" s="289" t="s">
        <v>8494</v>
      </c>
      <c r="G71" s="289" t="s">
        <v>8484</v>
      </c>
      <c r="H71" s="289">
        <v>4.75</v>
      </c>
      <c r="I71" s="289">
        <v>3.46</v>
      </c>
      <c r="J71" s="289">
        <v>3.75</v>
      </c>
      <c r="Q71"/>
      <c r="R71"/>
    </row>
    <row r="72" spans="1:18" ht="15">
      <c r="A72" s="289">
        <v>4.75</v>
      </c>
      <c r="B72" s="783">
        <v>4.75</v>
      </c>
      <c r="C72" s="289" t="s">
        <v>8507</v>
      </c>
      <c r="D72" s="289" t="s">
        <v>8506</v>
      </c>
      <c r="F72" s="289" t="s">
        <v>8501</v>
      </c>
      <c r="G72" s="289" t="s">
        <v>8484</v>
      </c>
      <c r="H72" s="289">
        <v>5.19</v>
      </c>
      <c r="I72" s="289">
        <v>3.46</v>
      </c>
      <c r="J72" s="289">
        <v>2.08</v>
      </c>
      <c r="Q72"/>
      <c r="R72"/>
    </row>
    <row r="73" spans="1:18" ht="15">
      <c r="A73" s="289">
        <v>4.75</v>
      </c>
      <c r="B73" s="783">
        <v>4.75</v>
      </c>
      <c r="C73" s="289" t="s">
        <v>8507</v>
      </c>
      <c r="D73" s="289" t="s">
        <v>8506</v>
      </c>
      <c r="F73" s="289" t="s">
        <v>8502</v>
      </c>
      <c r="G73" s="289" t="s">
        <v>8484</v>
      </c>
      <c r="H73" s="289">
        <v>5.19</v>
      </c>
      <c r="I73" s="289">
        <v>1.25</v>
      </c>
      <c r="J73" s="289">
        <v>1.21</v>
      </c>
      <c r="Q73"/>
      <c r="R73"/>
    </row>
    <row r="74" spans="1:18" ht="15">
      <c r="A74" s="289">
        <v>4.75</v>
      </c>
      <c r="B74" s="783">
        <v>4.75</v>
      </c>
      <c r="C74" s="289" t="s">
        <v>8507</v>
      </c>
      <c r="D74" s="289" t="s">
        <v>8506</v>
      </c>
      <c r="F74" s="289" t="s">
        <v>8503</v>
      </c>
      <c r="G74" s="289" t="s">
        <v>8484</v>
      </c>
      <c r="H74" s="289">
        <v>4.25</v>
      </c>
      <c r="I74" s="289">
        <v>1.25</v>
      </c>
      <c r="J74" s="289">
        <v>1.78</v>
      </c>
      <c r="Q74"/>
      <c r="R74"/>
    </row>
    <row r="75" spans="1:18" ht="15">
      <c r="A75" s="289">
        <v>4.75</v>
      </c>
      <c r="B75" s="783">
        <v>4.75</v>
      </c>
      <c r="C75" s="289" t="s">
        <v>8507</v>
      </c>
      <c r="D75" s="289" t="s">
        <v>8506</v>
      </c>
      <c r="E75" s="289" t="s">
        <v>8485</v>
      </c>
      <c r="G75" s="289" t="s">
        <v>8484</v>
      </c>
      <c r="H75" s="289">
        <v>4.75</v>
      </c>
      <c r="I75" s="289">
        <v>3.46</v>
      </c>
      <c r="J75" s="289">
        <v>8.8800000000000008</v>
      </c>
      <c r="Q75"/>
      <c r="R75"/>
    </row>
    <row r="76" spans="1:18" ht="15">
      <c r="A76" s="289">
        <v>4.75</v>
      </c>
      <c r="B76" s="783">
        <v>4.75</v>
      </c>
      <c r="C76" s="289" t="s">
        <v>8507</v>
      </c>
      <c r="D76" s="289" t="s">
        <v>8506</v>
      </c>
      <c r="E76" s="289" t="s">
        <v>8490</v>
      </c>
      <c r="H76" s="289">
        <v>4.75</v>
      </c>
      <c r="I76" s="289">
        <v>2.44</v>
      </c>
      <c r="J76" s="289">
        <v>3.1</v>
      </c>
      <c r="Q76"/>
      <c r="R76"/>
    </row>
    <row r="77" spans="1:18" ht="15">
      <c r="A77" s="289">
        <v>4.75</v>
      </c>
      <c r="B77" s="783">
        <v>4.75</v>
      </c>
      <c r="C77" s="289" t="s">
        <v>8507</v>
      </c>
      <c r="D77" s="289" t="s">
        <v>8506</v>
      </c>
      <c r="F77" s="289" t="s">
        <v>8494</v>
      </c>
      <c r="G77" s="289" t="s">
        <v>8484</v>
      </c>
      <c r="H77" s="289">
        <v>4.75</v>
      </c>
      <c r="I77" s="289">
        <v>2.44</v>
      </c>
      <c r="J77" s="289">
        <v>1.27</v>
      </c>
      <c r="Q77"/>
      <c r="R77"/>
    </row>
    <row r="78" spans="1:18" ht="15">
      <c r="A78" s="289">
        <v>4.75</v>
      </c>
      <c r="B78" s="783">
        <v>4.75</v>
      </c>
      <c r="C78" s="289" t="s">
        <v>8507</v>
      </c>
      <c r="D78" s="289" t="s">
        <v>8506</v>
      </c>
      <c r="F78" s="289" t="s">
        <v>8494</v>
      </c>
      <c r="G78" s="289" t="s">
        <v>8484</v>
      </c>
      <c r="H78" s="289" t="s">
        <v>8495</v>
      </c>
      <c r="I78" s="289">
        <v>2.44</v>
      </c>
      <c r="J78" s="289">
        <v>0.87</v>
      </c>
      <c r="Q78"/>
      <c r="R78"/>
    </row>
    <row r="79" spans="1:18" ht="15">
      <c r="A79" s="289">
        <v>4.75</v>
      </c>
      <c r="B79" s="783">
        <v>4.75</v>
      </c>
      <c r="C79" s="289" t="s">
        <v>8507</v>
      </c>
      <c r="D79" s="289" t="s">
        <v>8506</v>
      </c>
      <c r="F79" s="289" t="s">
        <v>8494</v>
      </c>
      <c r="G79" s="289" t="s">
        <v>8484</v>
      </c>
      <c r="H79" s="289">
        <v>4.75</v>
      </c>
      <c r="I79" s="289">
        <v>2.44</v>
      </c>
      <c r="J79" s="289">
        <v>0.96</v>
      </c>
      <c r="Q79"/>
      <c r="R79"/>
    </row>
    <row r="80" spans="1:18" ht="15">
      <c r="A80" s="289">
        <v>4.75</v>
      </c>
      <c r="B80" s="783">
        <v>4.75</v>
      </c>
      <c r="C80" s="289" t="s">
        <v>8508</v>
      </c>
      <c r="D80" s="289" t="s">
        <v>8509</v>
      </c>
      <c r="G80" s="289" t="s">
        <v>8484</v>
      </c>
      <c r="H80" s="289">
        <v>5.19</v>
      </c>
      <c r="I80" s="289">
        <v>1.125</v>
      </c>
      <c r="J80" s="289">
        <v>20.285</v>
      </c>
      <c r="Q80"/>
      <c r="R80"/>
    </row>
    <row r="81" spans="1:17" ht="15">
      <c r="A81" s="289">
        <v>4.75</v>
      </c>
      <c r="B81" s="783">
        <v>4.75</v>
      </c>
      <c r="C81" s="289" t="s">
        <v>8508</v>
      </c>
      <c r="D81" s="289" t="s">
        <v>8509</v>
      </c>
      <c r="E81" s="289" t="s">
        <v>8483</v>
      </c>
      <c r="H81" s="289">
        <v>4.75</v>
      </c>
      <c r="I81" s="289">
        <v>3.46</v>
      </c>
      <c r="J81" s="289">
        <v>8.875</v>
      </c>
      <c r="Q81"/>
    </row>
    <row r="82" spans="1:17" ht="15">
      <c r="A82" s="289">
        <v>4.75</v>
      </c>
      <c r="B82" s="783">
        <v>4.75</v>
      </c>
      <c r="C82" s="289" t="s">
        <v>8508</v>
      </c>
      <c r="D82" s="289" t="s">
        <v>8509</v>
      </c>
      <c r="F82" s="289" t="s">
        <v>8494</v>
      </c>
      <c r="G82" s="289" t="s">
        <v>8484</v>
      </c>
      <c r="H82" s="289">
        <v>4.75</v>
      </c>
      <c r="I82" s="289">
        <v>3.46</v>
      </c>
      <c r="J82" s="289">
        <v>7.020833333333333</v>
      </c>
      <c r="Q82"/>
    </row>
    <row r="83" spans="1:17" ht="15">
      <c r="A83" s="289">
        <v>4.75</v>
      </c>
      <c r="B83" s="783">
        <v>4.75</v>
      </c>
      <c r="C83" s="289" t="s">
        <v>8508</v>
      </c>
      <c r="D83" s="289" t="s">
        <v>8509</v>
      </c>
      <c r="F83" s="289" t="s">
        <v>8501</v>
      </c>
      <c r="G83" s="289" t="s">
        <v>2099</v>
      </c>
      <c r="H83" s="289" t="s">
        <v>8495</v>
      </c>
      <c r="I83" s="289">
        <v>3.46</v>
      </c>
      <c r="J83" s="289">
        <v>0.875</v>
      </c>
      <c r="Q83"/>
    </row>
    <row r="84" spans="1:17" ht="15">
      <c r="A84" s="289">
        <v>4.75</v>
      </c>
      <c r="B84" s="783">
        <v>4.75</v>
      </c>
      <c r="C84" s="289" t="s">
        <v>8508</v>
      </c>
      <c r="D84" s="289" t="s">
        <v>8509</v>
      </c>
      <c r="F84" s="289" t="s">
        <v>8502</v>
      </c>
      <c r="G84" s="289" t="s">
        <v>8484</v>
      </c>
      <c r="H84" s="289">
        <v>4.75</v>
      </c>
      <c r="I84" s="289">
        <v>3.46</v>
      </c>
      <c r="J84" s="289">
        <v>0.97916666666666663</v>
      </c>
      <c r="Q84"/>
    </row>
    <row r="85" spans="1:17" ht="15">
      <c r="A85" s="289">
        <v>4.75</v>
      </c>
      <c r="B85" s="783">
        <v>4.75</v>
      </c>
      <c r="C85" s="289" t="s">
        <v>8508</v>
      </c>
      <c r="D85" s="289" t="s">
        <v>8509</v>
      </c>
      <c r="E85" s="289" t="s">
        <v>8485</v>
      </c>
      <c r="G85" s="289" t="s">
        <v>8484</v>
      </c>
      <c r="H85" s="289">
        <v>4.75</v>
      </c>
      <c r="I85" s="289">
        <v>3.46</v>
      </c>
      <c r="J85" s="289">
        <v>14.28</v>
      </c>
      <c r="Q85"/>
    </row>
    <row r="86" spans="1:17" ht="15">
      <c r="A86" s="289">
        <v>4.75</v>
      </c>
      <c r="B86" s="783">
        <v>4.75</v>
      </c>
      <c r="C86" s="289" t="s">
        <v>8508</v>
      </c>
      <c r="D86" s="289" t="s">
        <v>8509</v>
      </c>
      <c r="F86" s="289" t="s">
        <v>8494</v>
      </c>
      <c r="G86" s="289" t="s">
        <v>8484</v>
      </c>
      <c r="H86" s="289">
        <v>4.75</v>
      </c>
      <c r="I86" s="289">
        <v>1.25</v>
      </c>
      <c r="J86" s="289">
        <v>1.31</v>
      </c>
      <c r="Q86"/>
    </row>
    <row r="87" spans="1:17" ht="15">
      <c r="A87" s="289">
        <v>4.75</v>
      </c>
      <c r="B87" s="783">
        <v>4.75</v>
      </c>
      <c r="C87" s="289" t="s">
        <v>8508</v>
      </c>
      <c r="D87" s="289" t="s">
        <v>8509</v>
      </c>
      <c r="F87" s="289" t="s">
        <v>8501</v>
      </c>
      <c r="G87" s="289" t="s">
        <v>8484</v>
      </c>
      <c r="H87" s="289">
        <v>3.5</v>
      </c>
      <c r="I87" s="289">
        <v>1.25</v>
      </c>
      <c r="J87" s="289">
        <v>1.64</v>
      </c>
      <c r="Q87"/>
    </row>
    <row r="88" spans="1:17" ht="15">
      <c r="A88" s="289">
        <v>4.75</v>
      </c>
      <c r="B88" s="783">
        <v>4.75</v>
      </c>
      <c r="C88" s="289" t="s">
        <v>8508</v>
      </c>
      <c r="D88" s="289" t="s">
        <v>8509</v>
      </c>
      <c r="F88" s="289" t="s">
        <v>8502</v>
      </c>
      <c r="G88" s="289" t="s">
        <v>8484</v>
      </c>
      <c r="H88" s="289">
        <v>5.25</v>
      </c>
      <c r="I88" s="289">
        <v>1.25</v>
      </c>
      <c r="J88" s="289">
        <v>10.46</v>
      </c>
      <c r="Q88"/>
    </row>
    <row r="89" spans="1:17" ht="15">
      <c r="A89" s="289">
        <v>4.75</v>
      </c>
      <c r="B89" s="783">
        <v>4.75</v>
      </c>
      <c r="C89" s="289" t="s">
        <v>8508</v>
      </c>
      <c r="D89" s="289" t="s">
        <v>8509</v>
      </c>
      <c r="F89" s="289" t="s">
        <v>8503</v>
      </c>
      <c r="G89" s="289" t="s">
        <v>8484</v>
      </c>
      <c r="H89" s="289">
        <v>3.5</v>
      </c>
      <c r="I89" s="289">
        <v>1.25</v>
      </c>
      <c r="J89" s="289">
        <v>1.64</v>
      </c>
      <c r="Q89"/>
    </row>
    <row r="90" spans="1:17" ht="15">
      <c r="A90" s="289">
        <v>4.75</v>
      </c>
      <c r="B90" s="783">
        <v>4.75</v>
      </c>
      <c r="C90" s="289" t="s">
        <v>8508</v>
      </c>
      <c r="D90" s="289" t="s">
        <v>8509</v>
      </c>
      <c r="F90" s="289" t="s">
        <v>8486</v>
      </c>
      <c r="G90" s="289" t="s">
        <v>8484</v>
      </c>
      <c r="H90" s="289">
        <v>4.75</v>
      </c>
      <c r="I90" s="289">
        <v>1.25</v>
      </c>
      <c r="J90" s="289">
        <v>1.2</v>
      </c>
      <c r="Q90"/>
    </row>
    <row r="91" spans="1:17" ht="15">
      <c r="A91" s="289">
        <v>4.75</v>
      </c>
      <c r="B91" s="783">
        <v>4.75</v>
      </c>
      <c r="C91" s="289" t="s">
        <v>8508</v>
      </c>
      <c r="D91" s="289" t="s">
        <v>8509</v>
      </c>
      <c r="E91" s="289" t="s">
        <v>8490</v>
      </c>
      <c r="G91" s="289" t="s">
        <v>8484</v>
      </c>
      <c r="H91" s="289">
        <v>4.75</v>
      </c>
      <c r="I91" s="289">
        <v>3.46</v>
      </c>
      <c r="J91" s="289">
        <v>4.625</v>
      </c>
      <c r="Q91"/>
    </row>
    <row r="92" spans="1:17" ht="15">
      <c r="A92" s="289">
        <v>4.75</v>
      </c>
      <c r="B92" s="783">
        <v>4.75</v>
      </c>
      <c r="C92" s="289" t="s">
        <v>8508</v>
      </c>
      <c r="D92" s="289" t="s">
        <v>8509</v>
      </c>
      <c r="F92" s="289" t="s">
        <v>8494</v>
      </c>
      <c r="G92" s="289" t="s">
        <v>8484</v>
      </c>
      <c r="H92" s="289">
        <v>4.75</v>
      </c>
      <c r="I92" s="289">
        <v>3.46</v>
      </c>
      <c r="J92" s="289">
        <v>0.97916666666666663</v>
      </c>
      <c r="Q92"/>
    </row>
    <row r="93" spans="1:17" ht="15">
      <c r="A93" s="289">
        <v>4.75</v>
      </c>
      <c r="B93" s="783">
        <v>4.75</v>
      </c>
      <c r="C93" s="289" t="s">
        <v>8508</v>
      </c>
      <c r="D93" s="289" t="s">
        <v>8509</v>
      </c>
      <c r="F93" s="289" t="s">
        <v>8501</v>
      </c>
      <c r="G93" s="289" t="s">
        <v>2099</v>
      </c>
      <c r="H93" s="289" t="s">
        <v>8495</v>
      </c>
      <c r="I93" s="289">
        <v>3.46</v>
      </c>
      <c r="J93" s="289">
        <v>0.875</v>
      </c>
      <c r="Q93"/>
    </row>
    <row r="94" spans="1:17" ht="15">
      <c r="A94" s="289">
        <v>4.75</v>
      </c>
      <c r="B94" s="783">
        <v>4.75</v>
      </c>
      <c r="C94" s="289" t="s">
        <v>8508</v>
      </c>
      <c r="D94" s="289" t="s">
        <v>8509</v>
      </c>
      <c r="F94" s="289" t="s">
        <v>8502</v>
      </c>
      <c r="G94" s="289" t="s">
        <v>8484</v>
      </c>
      <c r="H94" s="289">
        <v>4.75</v>
      </c>
      <c r="I94" s="289">
        <v>3.46</v>
      </c>
      <c r="J94" s="289">
        <v>2.7708333333333335</v>
      </c>
      <c r="Q94"/>
    </row>
    <row r="95" spans="1:17" ht="15">
      <c r="A95" s="289">
        <v>4.75</v>
      </c>
      <c r="B95" s="783">
        <v>4.75</v>
      </c>
      <c r="C95" s="289" t="s">
        <v>8508</v>
      </c>
      <c r="D95" s="289" t="s">
        <v>8509</v>
      </c>
      <c r="E95" s="289" t="s">
        <v>8491</v>
      </c>
      <c r="G95" s="289" t="s">
        <v>8484</v>
      </c>
      <c r="H95" s="289">
        <v>4.75</v>
      </c>
      <c r="I95" s="289">
        <v>2.44</v>
      </c>
      <c r="J95" s="289">
        <v>1.38</v>
      </c>
      <c r="Q95"/>
    </row>
    <row r="96" spans="1:17" ht="15">
      <c r="A96" s="289">
        <v>4.75</v>
      </c>
      <c r="B96" s="783">
        <v>4.75</v>
      </c>
      <c r="C96" s="289" t="s">
        <v>8510</v>
      </c>
      <c r="D96" s="289" t="s">
        <v>8509</v>
      </c>
      <c r="G96" s="289" t="s">
        <v>8484</v>
      </c>
      <c r="H96" s="289">
        <v>4.75</v>
      </c>
      <c r="I96" s="289">
        <v>3.46</v>
      </c>
      <c r="J96" s="289">
        <v>30.880000000000003</v>
      </c>
      <c r="Q96"/>
    </row>
    <row r="97" spans="1:17" ht="15">
      <c r="A97" s="289">
        <v>4.75</v>
      </c>
      <c r="B97" s="783">
        <v>4.75</v>
      </c>
      <c r="C97" s="289" t="s">
        <v>8510</v>
      </c>
      <c r="D97" s="289" t="s">
        <v>8509</v>
      </c>
      <c r="E97" s="289" t="s">
        <v>8483</v>
      </c>
      <c r="H97" s="289">
        <v>4.75</v>
      </c>
      <c r="I97" s="289">
        <v>3.46</v>
      </c>
      <c r="J97" s="289">
        <v>8.875</v>
      </c>
      <c r="Q97"/>
    </row>
    <row r="98" spans="1:17" ht="15">
      <c r="A98" s="289">
        <v>4.75</v>
      </c>
      <c r="B98" s="783">
        <v>4.75</v>
      </c>
      <c r="C98" s="289" t="s">
        <v>8510</v>
      </c>
      <c r="D98" s="289" t="s">
        <v>8509</v>
      </c>
      <c r="F98" s="289" t="s">
        <v>8494</v>
      </c>
      <c r="G98" s="289" t="s">
        <v>8484</v>
      </c>
      <c r="H98" s="289">
        <v>4.75</v>
      </c>
      <c r="I98" s="289">
        <v>3.46</v>
      </c>
      <c r="J98" s="289">
        <v>7.020833333333333</v>
      </c>
      <c r="Q98"/>
    </row>
    <row r="99" spans="1:17" ht="15">
      <c r="A99" s="289">
        <v>4.75</v>
      </c>
      <c r="B99" s="783">
        <v>4.75</v>
      </c>
      <c r="C99" s="289" t="s">
        <v>8510</v>
      </c>
      <c r="D99" s="289" t="s">
        <v>8509</v>
      </c>
      <c r="F99" s="289" t="s">
        <v>8501</v>
      </c>
      <c r="G99" s="289" t="s">
        <v>2099</v>
      </c>
      <c r="H99" s="289" t="s">
        <v>8495</v>
      </c>
      <c r="I99" s="289">
        <v>3.46</v>
      </c>
      <c r="J99" s="289">
        <v>0.875</v>
      </c>
      <c r="Q99"/>
    </row>
    <row r="100" spans="1:17" ht="15">
      <c r="A100" s="289">
        <v>4.75</v>
      </c>
      <c r="B100" s="783">
        <v>4.75</v>
      </c>
      <c r="C100" s="289" t="s">
        <v>8510</v>
      </c>
      <c r="D100" s="289" t="s">
        <v>8509</v>
      </c>
      <c r="F100" s="289" t="s">
        <v>8502</v>
      </c>
      <c r="G100" s="289" t="s">
        <v>8484</v>
      </c>
      <c r="H100" s="289">
        <v>4.75</v>
      </c>
      <c r="I100" s="289">
        <v>3.46</v>
      </c>
      <c r="J100" s="289">
        <v>0.97916666666666663</v>
      </c>
      <c r="Q100"/>
    </row>
    <row r="101" spans="1:17" ht="15">
      <c r="A101" s="289">
        <v>4.75</v>
      </c>
      <c r="B101" s="783">
        <v>4.75</v>
      </c>
      <c r="C101" s="289" t="s">
        <v>8510</v>
      </c>
      <c r="D101" s="289" t="s">
        <v>8509</v>
      </c>
      <c r="E101" s="289" t="s">
        <v>8485</v>
      </c>
      <c r="H101" s="289">
        <v>4.75</v>
      </c>
      <c r="I101" s="289">
        <v>3.46</v>
      </c>
      <c r="J101" s="289">
        <v>14.28</v>
      </c>
      <c r="Q101"/>
    </row>
    <row r="102" spans="1:17" ht="15">
      <c r="A102" s="289">
        <v>4.75</v>
      </c>
      <c r="B102" s="783">
        <v>4.75</v>
      </c>
      <c r="C102" s="289" t="s">
        <v>8510</v>
      </c>
      <c r="D102" s="289" t="s">
        <v>8509</v>
      </c>
      <c r="F102" s="289" t="s">
        <v>8494</v>
      </c>
      <c r="G102" s="289" t="s">
        <v>8484</v>
      </c>
      <c r="H102" s="289">
        <v>4.75</v>
      </c>
      <c r="I102" s="289">
        <v>1.25</v>
      </c>
      <c r="J102" s="289">
        <v>1.31</v>
      </c>
      <c r="Q102"/>
    </row>
    <row r="103" spans="1:17" ht="15">
      <c r="A103" s="289">
        <v>4.75</v>
      </c>
      <c r="B103" s="783">
        <v>4.75</v>
      </c>
      <c r="C103" s="289" t="s">
        <v>8510</v>
      </c>
      <c r="D103" s="289" t="s">
        <v>8509</v>
      </c>
      <c r="F103" s="289" t="s">
        <v>8501</v>
      </c>
      <c r="G103" s="289" t="s">
        <v>8484</v>
      </c>
      <c r="H103" s="289">
        <v>3.5</v>
      </c>
      <c r="I103" s="289">
        <v>1.25</v>
      </c>
      <c r="J103" s="289">
        <v>1.64</v>
      </c>
      <c r="Q103"/>
    </row>
    <row r="104" spans="1:17" ht="15">
      <c r="A104" s="289">
        <v>4.75</v>
      </c>
      <c r="B104" s="783">
        <v>4.75</v>
      </c>
      <c r="C104" s="289" t="s">
        <v>8510</v>
      </c>
      <c r="D104" s="289" t="s">
        <v>8509</v>
      </c>
      <c r="F104" s="289" t="s">
        <v>8502</v>
      </c>
      <c r="G104" s="289" t="s">
        <v>8484</v>
      </c>
      <c r="H104" s="289">
        <v>5.25</v>
      </c>
      <c r="I104" s="289">
        <v>1.25</v>
      </c>
      <c r="J104" s="289">
        <v>10.46</v>
      </c>
      <c r="Q104"/>
    </row>
    <row r="105" spans="1:17" ht="15">
      <c r="A105" s="289">
        <v>4.75</v>
      </c>
      <c r="B105" s="783">
        <v>4.75</v>
      </c>
      <c r="C105" s="289" t="s">
        <v>8510</v>
      </c>
      <c r="D105" s="289" t="s">
        <v>8509</v>
      </c>
      <c r="F105" s="289" t="s">
        <v>8503</v>
      </c>
      <c r="G105" s="289" t="s">
        <v>8484</v>
      </c>
      <c r="H105" s="289">
        <v>3.5</v>
      </c>
      <c r="I105" s="289">
        <v>1.25</v>
      </c>
      <c r="J105" s="289">
        <v>1.64</v>
      </c>
      <c r="Q105"/>
    </row>
    <row r="106" spans="1:17" ht="15">
      <c r="A106" s="289">
        <v>4.75</v>
      </c>
      <c r="B106" s="783">
        <v>4.75</v>
      </c>
      <c r="C106" s="289" t="s">
        <v>8510</v>
      </c>
      <c r="D106" s="289" t="s">
        <v>8509</v>
      </c>
      <c r="F106" s="289" t="s">
        <v>8486</v>
      </c>
      <c r="G106" s="289" t="s">
        <v>8484</v>
      </c>
      <c r="H106" s="289">
        <v>4.75</v>
      </c>
      <c r="I106" s="289">
        <v>1.25</v>
      </c>
      <c r="J106" s="289">
        <v>1.2</v>
      </c>
      <c r="Q106"/>
    </row>
    <row r="107" spans="1:17" ht="15">
      <c r="A107" s="289">
        <v>4.75</v>
      </c>
      <c r="B107" s="783">
        <v>4.75</v>
      </c>
      <c r="C107" s="289" t="s">
        <v>8510</v>
      </c>
      <c r="D107" s="289" t="s">
        <v>8509</v>
      </c>
      <c r="E107" s="289" t="s">
        <v>8490</v>
      </c>
      <c r="H107" s="289">
        <v>4.75</v>
      </c>
      <c r="I107" s="289">
        <v>3.46</v>
      </c>
      <c r="J107" s="289">
        <v>4.625</v>
      </c>
      <c r="Q107"/>
    </row>
    <row r="108" spans="1:17" ht="15">
      <c r="A108" s="289">
        <v>4.75</v>
      </c>
      <c r="B108" s="783">
        <v>4.75</v>
      </c>
      <c r="C108" s="289" t="s">
        <v>8510</v>
      </c>
      <c r="D108" s="289" t="s">
        <v>8509</v>
      </c>
      <c r="F108" s="289" t="s">
        <v>8494</v>
      </c>
      <c r="G108" s="289" t="s">
        <v>8484</v>
      </c>
      <c r="H108" s="289">
        <v>4.75</v>
      </c>
      <c r="I108" s="289">
        <v>3.46</v>
      </c>
      <c r="J108" s="289">
        <v>0.97916666666666663</v>
      </c>
      <c r="Q108"/>
    </row>
    <row r="109" spans="1:17" ht="15">
      <c r="A109" s="289">
        <v>4.75</v>
      </c>
      <c r="B109" s="783">
        <v>4.75</v>
      </c>
      <c r="C109" s="289" t="s">
        <v>8510</v>
      </c>
      <c r="D109" s="289" t="s">
        <v>8509</v>
      </c>
      <c r="F109" s="289" t="s">
        <v>8501</v>
      </c>
      <c r="G109" s="289" t="s">
        <v>2099</v>
      </c>
      <c r="H109" s="289" t="s">
        <v>8495</v>
      </c>
      <c r="I109" s="289">
        <v>3.46</v>
      </c>
      <c r="J109" s="289">
        <v>0.875</v>
      </c>
      <c r="Q109"/>
    </row>
    <row r="110" spans="1:17" ht="15">
      <c r="A110" s="289">
        <v>4.75</v>
      </c>
      <c r="B110" s="783">
        <v>4.75</v>
      </c>
      <c r="C110" s="289" t="s">
        <v>8510</v>
      </c>
      <c r="D110" s="289" t="s">
        <v>8509</v>
      </c>
      <c r="F110" s="289" t="s">
        <v>8502</v>
      </c>
      <c r="G110" s="289" t="s">
        <v>8484</v>
      </c>
      <c r="H110" s="289">
        <v>4.75</v>
      </c>
      <c r="I110" s="289">
        <v>3.46</v>
      </c>
      <c r="J110" s="289">
        <v>2.7708333333333335</v>
      </c>
      <c r="Q110"/>
    </row>
    <row r="111" spans="1:17" ht="15">
      <c r="A111" s="289">
        <v>4.75</v>
      </c>
      <c r="B111" s="783">
        <v>4.75</v>
      </c>
      <c r="C111" s="289" t="s">
        <v>8510</v>
      </c>
      <c r="D111" s="289" t="s">
        <v>8509</v>
      </c>
      <c r="E111" s="289" t="s">
        <v>8491</v>
      </c>
      <c r="H111" s="289">
        <v>4.75</v>
      </c>
      <c r="I111" s="289">
        <v>2.44</v>
      </c>
      <c r="J111" s="289">
        <v>3.1</v>
      </c>
      <c r="Q111"/>
    </row>
    <row r="112" spans="1:17" ht="15">
      <c r="A112" s="289">
        <v>4.75</v>
      </c>
      <c r="B112" s="783">
        <v>4.75</v>
      </c>
      <c r="C112" s="289" t="s">
        <v>8510</v>
      </c>
      <c r="D112" s="289" t="s">
        <v>8509</v>
      </c>
      <c r="F112" s="289" t="s">
        <v>8494</v>
      </c>
      <c r="G112" s="289" t="s">
        <v>8484</v>
      </c>
      <c r="H112" s="289">
        <v>4.75</v>
      </c>
      <c r="I112" s="289">
        <v>2.44</v>
      </c>
      <c r="J112" s="289">
        <v>1.27</v>
      </c>
      <c r="Q112"/>
    </row>
    <row r="113" spans="1:17" ht="15">
      <c r="A113" s="289">
        <v>4.75</v>
      </c>
      <c r="B113" s="783">
        <v>4.75</v>
      </c>
      <c r="C113" s="289" t="s">
        <v>8510</v>
      </c>
      <c r="D113" s="289" t="s">
        <v>8509</v>
      </c>
      <c r="F113" s="289" t="s">
        <v>8494</v>
      </c>
      <c r="G113" s="289" t="s">
        <v>2099</v>
      </c>
      <c r="H113" s="289" t="s">
        <v>8495</v>
      </c>
      <c r="I113" s="289">
        <v>2.44</v>
      </c>
      <c r="J113" s="289">
        <v>0.87</v>
      </c>
      <c r="Q113"/>
    </row>
    <row r="114" spans="1:17" ht="15">
      <c r="A114" s="289">
        <v>4.75</v>
      </c>
      <c r="B114" s="783">
        <v>4.75</v>
      </c>
      <c r="C114" s="289" t="s">
        <v>8510</v>
      </c>
      <c r="D114" s="289" t="s">
        <v>8509</v>
      </c>
      <c r="F114" s="289" t="s">
        <v>8494</v>
      </c>
      <c r="G114" s="289" t="s">
        <v>8484</v>
      </c>
      <c r="H114" s="289">
        <v>4.75</v>
      </c>
      <c r="I114" s="289">
        <v>2.44</v>
      </c>
      <c r="J114" s="289">
        <v>0.96</v>
      </c>
      <c r="Q114"/>
    </row>
    <row r="115" spans="1:17" ht="15">
      <c r="A115" s="289">
        <v>6.75</v>
      </c>
      <c r="B115" s="783">
        <v>6.75</v>
      </c>
      <c r="C115" s="289" t="s">
        <v>8511</v>
      </c>
      <c r="D115" s="289" t="s">
        <v>8482</v>
      </c>
      <c r="H115" s="289">
        <v>6.75</v>
      </c>
      <c r="I115" s="289">
        <v>3.06</v>
      </c>
      <c r="J115" s="289">
        <v>22.64</v>
      </c>
      <c r="Q115"/>
    </row>
    <row r="116" spans="1:17" ht="15">
      <c r="A116" s="289">
        <v>6.75</v>
      </c>
      <c r="B116" s="783">
        <v>6.75</v>
      </c>
      <c r="C116" s="289" t="s">
        <v>8511</v>
      </c>
      <c r="D116" s="289" t="s">
        <v>8482</v>
      </c>
      <c r="E116" s="289" t="s">
        <v>8483</v>
      </c>
      <c r="G116" s="289" t="s">
        <v>8484</v>
      </c>
      <c r="H116" s="289">
        <v>6.75</v>
      </c>
      <c r="I116" s="289">
        <v>4.6120000000000001</v>
      </c>
      <c r="J116" s="289">
        <v>15.42</v>
      </c>
      <c r="Q116"/>
    </row>
    <row r="117" spans="1:17" ht="15">
      <c r="A117" s="289">
        <v>6.75</v>
      </c>
      <c r="B117" s="783">
        <v>6.75</v>
      </c>
      <c r="C117" s="289" t="s">
        <v>8511</v>
      </c>
      <c r="D117" s="289" t="s">
        <v>8482</v>
      </c>
      <c r="E117" s="289" t="s">
        <v>8485</v>
      </c>
      <c r="G117" s="289" t="s">
        <v>8484</v>
      </c>
      <c r="H117" s="289">
        <v>6.75</v>
      </c>
      <c r="I117" s="289">
        <v>3.06</v>
      </c>
      <c r="J117" s="289">
        <v>7.22</v>
      </c>
      <c r="Q117"/>
    </row>
    <row r="118" spans="1:17" ht="15">
      <c r="A118" s="289">
        <v>6.75</v>
      </c>
      <c r="B118" s="783">
        <v>6.75</v>
      </c>
      <c r="C118" s="289" t="s">
        <v>8512</v>
      </c>
      <c r="D118" s="289" t="s">
        <v>8482</v>
      </c>
      <c r="H118" s="289">
        <v>6.75</v>
      </c>
      <c r="I118" s="289">
        <v>3.06</v>
      </c>
      <c r="J118" s="289">
        <v>18.059999999999999</v>
      </c>
      <c r="Q118"/>
    </row>
    <row r="119" spans="1:17">
      <c r="A119" s="289">
        <v>6.75</v>
      </c>
      <c r="B119" s="783">
        <v>6.75</v>
      </c>
      <c r="C119" s="289" t="s">
        <v>8512</v>
      </c>
      <c r="D119" s="289" t="s">
        <v>8482</v>
      </c>
      <c r="E119" s="289" t="s">
        <v>8483</v>
      </c>
      <c r="G119" s="289" t="s">
        <v>8484</v>
      </c>
      <c r="H119" s="289">
        <v>6.75</v>
      </c>
      <c r="I119" s="289">
        <v>4.6120000000000001</v>
      </c>
      <c r="J119" s="289">
        <v>15.42</v>
      </c>
    </row>
    <row r="120" spans="1:17">
      <c r="A120" s="289">
        <v>6.75</v>
      </c>
      <c r="B120" s="783">
        <v>6.75</v>
      </c>
      <c r="C120" s="289" t="s">
        <v>8512</v>
      </c>
      <c r="D120" s="289" t="s">
        <v>8482</v>
      </c>
      <c r="E120" s="289" t="s">
        <v>8485</v>
      </c>
      <c r="G120" s="289" t="s">
        <v>8484</v>
      </c>
      <c r="H120" s="289">
        <v>6.75</v>
      </c>
      <c r="I120" s="289">
        <v>3.06</v>
      </c>
      <c r="J120" s="289">
        <v>2.64</v>
      </c>
    </row>
    <row r="121" spans="1:17">
      <c r="A121" s="289">
        <v>6.75</v>
      </c>
      <c r="B121" s="783">
        <v>6.75</v>
      </c>
      <c r="C121" s="289" t="s">
        <v>8513</v>
      </c>
      <c r="D121" s="289" t="s">
        <v>8482</v>
      </c>
      <c r="H121" s="289">
        <v>6.75</v>
      </c>
      <c r="I121" s="289">
        <v>3.06</v>
      </c>
      <c r="J121" s="289">
        <v>22.634999999999998</v>
      </c>
    </row>
    <row r="122" spans="1:17">
      <c r="A122" s="289">
        <v>6.75</v>
      </c>
      <c r="B122" s="783">
        <v>6.75</v>
      </c>
      <c r="C122" s="289" t="s">
        <v>8513</v>
      </c>
      <c r="D122" s="289" t="s">
        <v>8482</v>
      </c>
      <c r="E122" s="289" t="s">
        <v>8483</v>
      </c>
      <c r="G122" s="289" t="s">
        <v>8484</v>
      </c>
      <c r="H122" s="289">
        <v>6.75</v>
      </c>
      <c r="I122" s="289">
        <v>4.6120000000000001</v>
      </c>
      <c r="J122" s="289">
        <v>15.42</v>
      </c>
    </row>
    <row r="123" spans="1:17">
      <c r="A123" s="289">
        <v>6.75</v>
      </c>
      <c r="B123" s="783">
        <v>6.75</v>
      </c>
      <c r="C123" s="289" t="s">
        <v>8513</v>
      </c>
      <c r="D123" s="289" t="s">
        <v>8482</v>
      </c>
      <c r="E123" s="289" t="s">
        <v>8485</v>
      </c>
      <c r="H123" s="289">
        <v>6.75</v>
      </c>
      <c r="I123" s="289">
        <v>3.06</v>
      </c>
      <c r="J123" s="289">
        <v>7.2149999999999999</v>
      </c>
    </row>
    <row r="124" spans="1:17">
      <c r="A124" s="289">
        <v>6.75</v>
      </c>
      <c r="B124" s="783">
        <v>6.75</v>
      </c>
      <c r="C124" s="289" t="s">
        <v>8513</v>
      </c>
      <c r="D124" s="289" t="s">
        <v>8482</v>
      </c>
      <c r="F124" s="289" t="s">
        <v>8494</v>
      </c>
      <c r="G124" s="289" t="s">
        <v>8484</v>
      </c>
      <c r="H124" s="289">
        <v>6.75</v>
      </c>
      <c r="I124" s="289">
        <v>3.06</v>
      </c>
      <c r="J124" s="289">
        <v>1.17</v>
      </c>
    </row>
    <row r="125" spans="1:17">
      <c r="A125" s="289">
        <v>6.75</v>
      </c>
      <c r="B125" s="783">
        <v>6.75</v>
      </c>
      <c r="C125" s="289" t="s">
        <v>8513</v>
      </c>
      <c r="D125" s="289" t="s">
        <v>8482</v>
      </c>
      <c r="F125" s="289" t="s">
        <v>8494</v>
      </c>
      <c r="G125" s="289" t="s">
        <v>2099</v>
      </c>
      <c r="H125" s="289" t="s">
        <v>8495</v>
      </c>
      <c r="I125" s="289">
        <v>3.06</v>
      </c>
      <c r="J125" s="289">
        <v>1.34</v>
      </c>
    </row>
    <row r="126" spans="1:17">
      <c r="A126" s="289">
        <v>6.75</v>
      </c>
      <c r="B126" s="783">
        <v>6.75</v>
      </c>
      <c r="C126" s="289" t="s">
        <v>8513</v>
      </c>
      <c r="D126" s="289" t="s">
        <v>8482</v>
      </c>
      <c r="F126" s="289" t="s">
        <v>8494</v>
      </c>
      <c r="G126" s="289" t="s">
        <v>8484</v>
      </c>
      <c r="H126" s="289">
        <v>5.5</v>
      </c>
      <c r="I126" s="289">
        <v>3.06</v>
      </c>
      <c r="J126" s="289">
        <v>3.875</v>
      </c>
    </row>
    <row r="127" spans="1:17">
      <c r="A127" s="289">
        <v>6.75</v>
      </c>
      <c r="B127" s="783">
        <v>6.75</v>
      </c>
      <c r="C127" s="289" t="s">
        <v>8513</v>
      </c>
      <c r="D127" s="289" t="s">
        <v>8482</v>
      </c>
      <c r="F127" s="289" t="s">
        <v>8494</v>
      </c>
      <c r="G127" s="289" t="s">
        <v>8484</v>
      </c>
      <c r="H127" s="289">
        <v>6.75</v>
      </c>
      <c r="I127" s="289">
        <v>3.06</v>
      </c>
      <c r="J127" s="289">
        <v>0.83</v>
      </c>
    </row>
    <row r="128" spans="1:17">
      <c r="A128" s="289">
        <v>6.75</v>
      </c>
      <c r="B128" s="783">
        <v>6.75</v>
      </c>
      <c r="C128" s="289" t="s">
        <v>8514</v>
      </c>
      <c r="D128" s="289" t="s">
        <v>8515</v>
      </c>
      <c r="H128" s="289">
        <v>6.75</v>
      </c>
      <c r="I128" s="289">
        <v>2.44</v>
      </c>
      <c r="J128" s="289">
        <v>12.285</v>
      </c>
    </row>
    <row r="129" spans="1:10">
      <c r="A129" s="289">
        <v>6.75</v>
      </c>
      <c r="B129" s="783">
        <v>6.75</v>
      </c>
      <c r="C129" s="289" t="s">
        <v>8514</v>
      </c>
      <c r="D129" s="289" t="s">
        <v>8515</v>
      </c>
      <c r="E129" s="289" t="s">
        <v>8483</v>
      </c>
      <c r="G129" s="289" t="s">
        <v>8484</v>
      </c>
      <c r="H129" s="289">
        <v>6.75</v>
      </c>
      <c r="I129" s="289">
        <v>4.6120000000000001</v>
      </c>
      <c r="J129" s="289">
        <v>5.07</v>
      </c>
    </row>
    <row r="130" spans="1:10">
      <c r="A130" s="289">
        <v>6.75</v>
      </c>
      <c r="B130" s="783">
        <v>6.75</v>
      </c>
      <c r="C130" s="289" t="s">
        <v>8514</v>
      </c>
      <c r="D130" s="289" t="s">
        <v>8515</v>
      </c>
      <c r="E130" s="289" t="s">
        <v>8485</v>
      </c>
      <c r="H130" s="289">
        <v>6.75</v>
      </c>
      <c r="I130" s="289">
        <v>3.06</v>
      </c>
      <c r="J130" s="289">
        <v>7.2149999999999999</v>
      </c>
    </row>
    <row r="131" spans="1:10">
      <c r="A131" s="289">
        <v>6.75</v>
      </c>
      <c r="B131" s="783">
        <v>6.75</v>
      </c>
      <c r="C131" s="289" t="s">
        <v>8514</v>
      </c>
      <c r="D131" s="289" t="s">
        <v>8515</v>
      </c>
      <c r="F131" s="289" t="s">
        <v>8494</v>
      </c>
      <c r="G131" s="289" t="s">
        <v>8484</v>
      </c>
      <c r="H131" s="289">
        <v>6.75</v>
      </c>
      <c r="I131" s="289">
        <v>3.06</v>
      </c>
      <c r="J131" s="289">
        <v>1.17</v>
      </c>
    </row>
    <row r="132" spans="1:10">
      <c r="A132" s="289">
        <v>6.75</v>
      </c>
      <c r="B132" s="783">
        <v>6.75</v>
      </c>
      <c r="C132" s="289" t="s">
        <v>8514</v>
      </c>
      <c r="D132" s="289" t="s">
        <v>8515</v>
      </c>
      <c r="F132" s="289" t="s">
        <v>8494</v>
      </c>
      <c r="G132" s="289" t="s">
        <v>2099</v>
      </c>
      <c r="H132" s="289" t="s">
        <v>8495</v>
      </c>
      <c r="I132" s="289">
        <v>3.06</v>
      </c>
      <c r="J132" s="289">
        <v>1.34</v>
      </c>
    </row>
    <row r="133" spans="1:10">
      <c r="A133" s="289">
        <v>6.75</v>
      </c>
      <c r="B133" s="783">
        <v>6.75</v>
      </c>
      <c r="C133" s="289" t="s">
        <v>8514</v>
      </c>
      <c r="D133" s="289" t="s">
        <v>8515</v>
      </c>
      <c r="F133" s="289" t="s">
        <v>8494</v>
      </c>
      <c r="G133" s="289" t="s">
        <v>8484</v>
      </c>
      <c r="H133" s="289">
        <v>5.5</v>
      </c>
      <c r="I133" s="289">
        <v>3.06</v>
      </c>
      <c r="J133" s="289">
        <v>3.875</v>
      </c>
    </row>
    <row r="134" spans="1:10">
      <c r="A134" s="289">
        <v>6.75</v>
      </c>
      <c r="B134" s="783">
        <v>6.75</v>
      </c>
      <c r="C134" s="289" t="s">
        <v>8514</v>
      </c>
      <c r="D134" s="289" t="s">
        <v>8515</v>
      </c>
      <c r="F134" s="289" t="s">
        <v>8494</v>
      </c>
      <c r="G134" s="289" t="s">
        <v>8484</v>
      </c>
      <c r="H134" s="289">
        <v>6.75</v>
      </c>
      <c r="I134" s="289">
        <v>3.06</v>
      </c>
      <c r="J134" s="289">
        <v>0.83</v>
      </c>
    </row>
    <row r="135" spans="1:10">
      <c r="A135" s="289">
        <v>6.75</v>
      </c>
      <c r="B135" s="783">
        <v>6.75</v>
      </c>
      <c r="C135" s="289" t="s">
        <v>8516</v>
      </c>
      <c r="D135" s="289" t="s">
        <v>8515</v>
      </c>
      <c r="H135" s="289">
        <v>6.75</v>
      </c>
      <c r="I135" s="289">
        <v>3.06</v>
      </c>
      <c r="J135" s="289">
        <v>12.29</v>
      </c>
    </row>
    <row r="136" spans="1:10">
      <c r="A136" s="289">
        <v>6.75</v>
      </c>
      <c r="B136" s="783">
        <v>6.75</v>
      </c>
      <c r="C136" s="289" t="s">
        <v>8516</v>
      </c>
      <c r="D136" s="289" t="s">
        <v>8515</v>
      </c>
      <c r="E136" s="289" t="s">
        <v>8483</v>
      </c>
      <c r="G136" s="289" t="s">
        <v>8484</v>
      </c>
      <c r="H136" s="289">
        <v>6.75</v>
      </c>
      <c r="I136" s="289">
        <v>4.6120000000000001</v>
      </c>
      <c r="J136" s="289">
        <v>5.07</v>
      </c>
    </row>
    <row r="137" spans="1:10">
      <c r="A137" s="289">
        <v>6.75</v>
      </c>
      <c r="B137" s="783">
        <v>6.75</v>
      </c>
      <c r="C137" s="289" t="s">
        <v>8516</v>
      </c>
      <c r="D137" s="289" t="s">
        <v>8515</v>
      </c>
      <c r="E137" s="289" t="s">
        <v>8485</v>
      </c>
      <c r="G137" s="289" t="s">
        <v>8484</v>
      </c>
      <c r="H137" s="289">
        <v>6.75</v>
      </c>
      <c r="I137" s="289">
        <v>3.06</v>
      </c>
      <c r="J137" s="289">
        <v>7.22</v>
      </c>
    </row>
    <row r="138" spans="1:10">
      <c r="A138" s="289">
        <v>6.75</v>
      </c>
      <c r="B138" s="783">
        <v>6.75</v>
      </c>
      <c r="C138" s="289" t="s">
        <v>8517</v>
      </c>
      <c r="D138" s="289" t="s">
        <v>8493</v>
      </c>
      <c r="H138" s="289">
        <v>7.125</v>
      </c>
      <c r="I138" s="289">
        <v>3.06</v>
      </c>
      <c r="J138" s="289">
        <v>31.116</v>
      </c>
    </row>
    <row r="139" spans="1:10">
      <c r="A139" s="289">
        <v>6.75</v>
      </c>
      <c r="B139" s="783">
        <v>6.75</v>
      </c>
      <c r="C139" s="289" t="s">
        <v>8517</v>
      </c>
      <c r="D139" s="289" t="s">
        <v>8493</v>
      </c>
      <c r="E139" s="289" t="s">
        <v>8483</v>
      </c>
      <c r="G139" s="289" t="s">
        <v>8484</v>
      </c>
      <c r="H139" s="289">
        <v>6.75</v>
      </c>
      <c r="I139" s="289">
        <v>4.6120000000000001</v>
      </c>
      <c r="J139" s="289">
        <v>8.98</v>
      </c>
    </row>
    <row r="140" spans="1:10">
      <c r="A140" s="289">
        <v>6.75</v>
      </c>
      <c r="B140" s="783">
        <v>6.75</v>
      </c>
      <c r="C140" s="289" t="s">
        <v>8517</v>
      </c>
      <c r="D140" s="289" t="s">
        <v>8493</v>
      </c>
      <c r="E140" s="289" t="s">
        <v>8485</v>
      </c>
      <c r="H140" s="289">
        <v>7.125</v>
      </c>
      <c r="I140" s="289">
        <v>3.06</v>
      </c>
      <c r="J140" s="289">
        <v>10.969333333333333</v>
      </c>
    </row>
    <row r="141" spans="1:10">
      <c r="A141" s="289">
        <v>6.75</v>
      </c>
      <c r="B141" s="783">
        <v>6.75</v>
      </c>
      <c r="C141" s="289" t="s">
        <v>8517</v>
      </c>
      <c r="D141" s="289" t="s">
        <v>8493</v>
      </c>
      <c r="F141" s="289" t="s">
        <v>8486</v>
      </c>
      <c r="G141" s="289" t="s">
        <v>8484</v>
      </c>
      <c r="H141" s="289">
        <v>6.75</v>
      </c>
      <c r="I141" s="289">
        <v>3.06</v>
      </c>
      <c r="J141" s="289">
        <v>1.5409999999999999</v>
      </c>
    </row>
    <row r="142" spans="1:10">
      <c r="A142" s="289">
        <v>6.75</v>
      </c>
      <c r="B142" s="783">
        <v>6.75</v>
      </c>
      <c r="C142" s="289" t="s">
        <v>8517</v>
      </c>
      <c r="D142" s="289" t="s">
        <v>8493</v>
      </c>
      <c r="F142" s="289" t="s">
        <v>8487</v>
      </c>
      <c r="G142" s="289" t="s">
        <v>8484</v>
      </c>
      <c r="H142" s="289">
        <v>7.125</v>
      </c>
      <c r="I142" s="289">
        <v>3.06</v>
      </c>
      <c r="J142" s="289">
        <v>8.7583333333333329</v>
      </c>
    </row>
    <row r="143" spans="1:10">
      <c r="A143" s="289">
        <v>6.75</v>
      </c>
      <c r="B143" s="783">
        <v>6.75</v>
      </c>
      <c r="C143" s="289" t="s">
        <v>8517</v>
      </c>
      <c r="D143" s="289" t="s">
        <v>8493</v>
      </c>
      <c r="F143" s="289" t="s">
        <v>8489</v>
      </c>
      <c r="G143" s="289" t="s">
        <v>8484</v>
      </c>
      <c r="H143" s="289">
        <v>6.75</v>
      </c>
      <c r="I143" s="289">
        <v>3.06</v>
      </c>
      <c r="J143" s="289">
        <v>0.67</v>
      </c>
    </row>
    <row r="144" spans="1:10">
      <c r="A144" s="289">
        <v>6.75</v>
      </c>
      <c r="B144" s="783">
        <v>6.75</v>
      </c>
      <c r="C144" s="289" t="s">
        <v>8517</v>
      </c>
      <c r="D144" s="289" t="s">
        <v>8493</v>
      </c>
      <c r="E144" s="289" t="s">
        <v>8490</v>
      </c>
      <c r="G144" s="289" t="s">
        <v>8484</v>
      </c>
      <c r="H144" s="289">
        <v>6.75</v>
      </c>
      <c r="I144" s="289">
        <v>4.6120000000000001</v>
      </c>
      <c r="J144" s="289">
        <v>8.0666666666666664</v>
      </c>
    </row>
    <row r="145" spans="1:10">
      <c r="A145" s="289">
        <v>6.75</v>
      </c>
      <c r="B145" s="783">
        <v>6.75</v>
      </c>
      <c r="C145" s="289" t="s">
        <v>8517</v>
      </c>
      <c r="D145" s="289" t="s">
        <v>8493</v>
      </c>
      <c r="E145" s="289" t="s">
        <v>8491</v>
      </c>
      <c r="H145" s="289">
        <v>6.75</v>
      </c>
      <c r="I145" s="289">
        <v>3.06</v>
      </c>
      <c r="J145" s="289">
        <v>3.1</v>
      </c>
    </row>
    <row r="146" spans="1:10">
      <c r="A146" s="289">
        <v>6.75</v>
      </c>
      <c r="B146" s="783">
        <v>6.75</v>
      </c>
      <c r="C146" s="289" t="s">
        <v>8517</v>
      </c>
      <c r="D146" s="289" t="s">
        <v>8493</v>
      </c>
      <c r="F146" s="289" t="s">
        <v>8494</v>
      </c>
      <c r="G146" s="289" t="s">
        <v>8484</v>
      </c>
      <c r="H146" s="289">
        <v>6.75</v>
      </c>
      <c r="I146" s="289">
        <v>3.06</v>
      </c>
      <c r="J146" s="289">
        <v>1.27</v>
      </c>
    </row>
    <row r="147" spans="1:10">
      <c r="A147" s="289">
        <v>6.75</v>
      </c>
      <c r="B147" s="783">
        <v>6.75</v>
      </c>
      <c r="C147" s="289" t="s">
        <v>8517</v>
      </c>
      <c r="D147" s="289" t="s">
        <v>8493</v>
      </c>
      <c r="F147" s="289" t="s">
        <v>8494</v>
      </c>
      <c r="G147" s="289" t="s">
        <v>2099</v>
      </c>
      <c r="H147" s="289" t="s">
        <v>8495</v>
      </c>
      <c r="I147" s="289">
        <v>3.06</v>
      </c>
      <c r="J147" s="289">
        <v>0.87</v>
      </c>
    </row>
    <row r="148" spans="1:10">
      <c r="A148" s="289">
        <v>6.75</v>
      </c>
      <c r="B148" s="783">
        <v>6.75</v>
      </c>
      <c r="C148" s="289" t="s">
        <v>8517</v>
      </c>
      <c r="D148" s="289" t="s">
        <v>8493</v>
      </c>
      <c r="F148" s="289" t="s">
        <v>8494</v>
      </c>
      <c r="G148" s="289" t="s">
        <v>8484</v>
      </c>
      <c r="H148" s="289">
        <v>6.75</v>
      </c>
      <c r="I148" s="289">
        <v>3.06</v>
      </c>
      <c r="J148" s="289">
        <v>0.96</v>
      </c>
    </row>
    <row r="149" spans="1:10">
      <c r="A149" s="289">
        <v>6.75</v>
      </c>
      <c r="B149" s="783">
        <v>6.75</v>
      </c>
      <c r="C149" s="289" t="s">
        <v>8518</v>
      </c>
      <c r="D149" s="289" t="s">
        <v>8493</v>
      </c>
      <c r="H149" s="289">
        <v>7.125</v>
      </c>
      <c r="I149" s="289">
        <v>3.06</v>
      </c>
      <c r="J149" s="289">
        <v>26.411000000000001</v>
      </c>
    </row>
    <row r="150" spans="1:10">
      <c r="A150" s="289">
        <v>6.75</v>
      </c>
      <c r="B150" s="783">
        <v>6.75</v>
      </c>
      <c r="C150" s="289" t="s">
        <v>8518</v>
      </c>
      <c r="D150" s="289" t="s">
        <v>8493</v>
      </c>
      <c r="E150" s="289" t="s">
        <v>8483</v>
      </c>
      <c r="G150" s="289" t="s">
        <v>8484</v>
      </c>
      <c r="H150" s="289">
        <v>6.75</v>
      </c>
      <c r="I150" s="289">
        <v>4.6120000000000001</v>
      </c>
      <c r="J150" s="289">
        <v>8.98</v>
      </c>
    </row>
    <row r="151" spans="1:10">
      <c r="A151" s="289">
        <v>6.75</v>
      </c>
      <c r="B151" s="783">
        <v>6.75</v>
      </c>
      <c r="C151" s="289" t="s">
        <v>8518</v>
      </c>
      <c r="D151" s="289" t="s">
        <v>8493</v>
      </c>
      <c r="E151" s="289" t="s">
        <v>8485</v>
      </c>
      <c r="H151" s="289">
        <v>7.125</v>
      </c>
      <c r="I151" s="289">
        <v>3.06</v>
      </c>
      <c r="J151" s="289">
        <v>10.971</v>
      </c>
    </row>
    <row r="152" spans="1:10">
      <c r="A152" s="289">
        <v>6.75</v>
      </c>
      <c r="B152" s="783">
        <v>6.75</v>
      </c>
      <c r="C152" s="289" t="s">
        <v>8518</v>
      </c>
      <c r="D152" s="289" t="s">
        <v>8493</v>
      </c>
      <c r="F152" s="289" t="s">
        <v>8486</v>
      </c>
      <c r="G152" s="289" t="s">
        <v>8484</v>
      </c>
      <c r="H152" s="289">
        <v>6.75</v>
      </c>
      <c r="I152" s="289">
        <v>3.06</v>
      </c>
      <c r="J152" s="289">
        <v>1.5409999999999999</v>
      </c>
    </row>
    <row r="153" spans="1:10">
      <c r="A153" s="289">
        <v>6.75</v>
      </c>
      <c r="B153" s="783">
        <v>6.75</v>
      </c>
      <c r="C153" s="289" t="s">
        <v>8518</v>
      </c>
      <c r="D153" s="289" t="s">
        <v>8493</v>
      </c>
      <c r="F153" s="289" t="s">
        <v>8487</v>
      </c>
      <c r="G153" s="289" t="s">
        <v>8484</v>
      </c>
      <c r="H153" s="289">
        <v>7.125</v>
      </c>
      <c r="I153" s="289">
        <v>3.06</v>
      </c>
      <c r="J153" s="289">
        <v>8.76</v>
      </c>
    </row>
    <row r="154" spans="1:10">
      <c r="A154" s="289">
        <v>6.75</v>
      </c>
      <c r="B154" s="783">
        <v>6.75</v>
      </c>
      <c r="C154" s="289" t="s">
        <v>8518</v>
      </c>
      <c r="D154" s="289" t="s">
        <v>8493</v>
      </c>
      <c r="F154" s="289" t="s">
        <v>8489</v>
      </c>
      <c r="G154" s="289" t="s">
        <v>8484</v>
      </c>
      <c r="H154" s="289">
        <v>6.75</v>
      </c>
      <c r="I154" s="289">
        <v>3.06</v>
      </c>
      <c r="J154" s="289">
        <v>0.67</v>
      </c>
    </row>
    <row r="155" spans="1:10">
      <c r="A155" s="289">
        <v>6.75</v>
      </c>
      <c r="B155" s="783">
        <v>6.75</v>
      </c>
      <c r="C155" s="289" t="s">
        <v>8518</v>
      </c>
      <c r="D155" s="289" t="s">
        <v>8493</v>
      </c>
      <c r="E155" s="289" t="s">
        <v>8490</v>
      </c>
      <c r="G155" s="289" t="s">
        <v>8484</v>
      </c>
      <c r="H155" s="289">
        <v>6.75</v>
      </c>
      <c r="I155" s="289">
        <v>4.6120000000000001</v>
      </c>
      <c r="J155" s="289">
        <v>5.08</v>
      </c>
    </row>
    <row r="156" spans="1:10">
      <c r="A156" s="289">
        <v>6.75</v>
      </c>
      <c r="B156" s="783">
        <v>6.75</v>
      </c>
      <c r="C156" s="289" t="s">
        <v>8518</v>
      </c>
      <c r="D156" s="289" t="s">
        <v>8493</v>
      </c>
      <c r="E156" s="289" t="s">
        <v>8491</v>
      </c>
      <c r="G156" s="289" t="s">
        <v>8484</v>
      </c>
      <c r="H156" s="289">
        <v>6.75</v>
      </c>
      <c r="I156" s="289">
        <v>3.06</v>
      </c>
      <c r="J156" s="289">
        <v>1.38</v>
      </c>
    </row>
    <row r="157" spans="1:10">
      <c r="A157" s="289">
        <v>6.75</v>
      </c>
      <c r="B157" s="783">
        <v>6.75</v>
      </c>
      <c r="C157" s="289" t="s">
        <v>8519</v>
      </c>
      <c r="D157" s="289" t="s">
        <v>8493</v>
      </c>
      <c r="H157" s="289">
        <v>7.125</v>
      </c>
      <c r="I157" s="289">
        <v>3.06</v>
      </c>
      <c r="J157" s="289">
        <v>31.230999999999998</v>
      </c>
    </row>
    <row r="158" spans="1:10">
      <c r="A158" s="289">
        <v>6.75</v>
      </c>
      <c r="B158" s="783">
        <v>6.75</v>
      </c>
      <c r="C158" s="289" t="s">
        <v>8519</v>
      </c>
      <c r="D158" s="289" t="s">
        <v>8493</v>
      </c>
      <c r="E158" s="289" t="s">
        <v>8483</v>
      </c>
      <c r="G158" s="289" t="s">
        <v>8484</v>
      </c>
      <c r="H158" s="289">
        <v>6.75</v>
      </c>
      <c r="I158" s="289">
        <v>4.6120000000000001</v>
      </c>
      <c r="J158" s="289">
        <v>8.98</v>
      </c>
    </row>
    <row r="159" spans="1:10">
      <c r="A159" s="289">
        <v>6.75</v>
      </c>
      <c r="B159" s="783">
        <v>6.75</v>
      </c>
      <c r="C159" s="289" t="s">
        <v>8519</v>
      </c>
      <c r="D159" s="289" t="s">
        <v>8493</v>
      </c>
      <c r="E159" s="289" t="s">
        <v>8485</v>
      </c>
      <c r="H159" s="289">
        <v>7.125</v>
      </c>
      <c r="I159" s="289">
        <v>3.06</v>
      </c>
      <c r="J159" s="289">
        <v>10.971</v>
      </c>
    </row>
    <row r="160" spans="1:10">
      <c r="A160" s="289">
        <v>6.75</v>
      </c>
      <c r="B160" s="783">
        <v>6.75</v>
      </c>
      <c r="C160" s="289" t="s">
        <v>8519</v>
      </c>
      <c r="D160" s="289" t="s">
        <v>8493</v>
      </c>
      <c r="F160" s="289" t="s">
        <v>8494</v>
      </c>
      <c r="G160" s="289" t="s">
        <v>8484</v>
      </c>
      <c r="H160" s="289">
        <v>6.75</v>
      </c>
      <c r="I160" s="289">
        <v>3.06</v>
      </c>
      <c r="J160" s="289">
        <v>1.5409999999999999</v>
      </c>
    </row>
    <row r="161" spans="1:10">
      <c r="A161" s="289">
        <v>6.75</v>
      </c>
      <c r="B161" s="783">
        <v>6.75</v>
      </c>
      <c r="C161" s="289" t="s">
        <v>8519</v>
      </c>
      <c r="D161" s="289" t="s">
        <v>8493</v>
      </c>
      <c r="F161" s="289" t="s">
        <v>8501</v>
      </c>
      <c r="G161" s="289" t="s">
        <v>8484</v>
      </c>
      <c r="H161" s="289">
        <v>7.125</v>
      </c>
      <c r="I161" s="289">
        <v>3.06</v>
      </c>
      <c r="J161" s="289">
        <v>8.76</v>
      </c>
    </row>
    <row r="162" spans="1:10">
      <c r="A162" s="289">
        <v>6.75</v>
      </c>
      <c r="B162" s="783">
        <v>6.75</v>
      </c>
      <c r="C162" s="289" t="s">
        <v>8519</v>
      </c>
      <c r="D162" s="289" t="s">
        <v>8493</v>
      </c>
      <c r="F162" s="289" t="s">
        <v>8502</v>
      </c>
      <c r="G162" s="289" t="s">
        <v>8484</v>
      </c>
      <c r="H162" s="289">
        <v>6.75</v>
      </c>
      <c r="I162" s="289">
        <v>3.06</v>
      </c>
      <c r="J162" s="289">
        <v>0.67</v>
      </c>
    </row>
    <row r="163" spans="1:10">
      <c r="A163" s="289">
        <v>6.75</v>
      </c>
      <c r="B163" s="783">
        <v>6.75</v>
      </c>
      <c r="C163" s="289" t="s">
        <v>8519</v>
      </c>
      <c r="D163" s="289" t="s">
        <v>8493</v>
      </c>
      <c r="E163" s="289" t="s">
        <v>8490</v>
      </c>
      <c r="G163" s="289" t="s">
        <v>8484</v>
      </c>
      <c r="H163" s="289">
        <v>6.75</v>
      </c>
      <c r="I163" s="289">
        <v>4.6100000000000003</v>
      </c>
      <c r="J163" s="289">
        <v>5.08</v>
      </c>
    </row>
    <row r="164" spans="1:10">
      <c r="A164" s="289">
        <v>6.75</v>
      </c>
      <c r="B164" s="783">
        <v>6.75</v>
      </c>
      <c r="C164" s="289" t="s">
        <v>8519</v>
      </c>
      <c r="D164" s="289" t="s">
        <v>8493</v>
      </c>
      <c r="E164" s="289" t="s">
        <v>8491</v>
      </c>
      <c r="H164" s="289">
        <v>6.75</v>
      </c>
      <c r="I164" s="289">
        <v>3.06</v>
      </c>
      <c r="J164" s="289">
        <v>3.1</v>
      </c>
    </row>
    <row r="165" spans="1:10">
      <c r="A165" s="289">
        <v>6.75</v>
      </c>
      <c r="B165" s="783">
        <v>6.75</v>
      </c>
      <c r="C165" s="289" t="s">
        <v>8519</v>
      </c>
      <c r="D165" s="289" t="s">
        <v>8493</v>
      </c>
      <c r="F165" s="289" t="s">
        <v>8494</v>
      </c>
      <c r="G165" s="289" t="s">
        <v>8484</v>
      </c>
      <c r="H165" s="289">
        <v>6.75</v>
      </c>
      <c r="I165" s="289">
        <v>3.06</v>
      </c>
      <c r="J165" s="289">
        <v>1.27</v>
      </c>
    </row>
    <row r="166" spans="1:10">
      <c r="A166" s="289">
        <v>6.75</v>
      </c>
      <c r="B166" s="783">
        <v>6.75</v>
      </c>
      <c r="C166" s="289" t="s">
        <v>8519</v>
      </c>
      <c r="D166" s="289" t="s">
        <v>8493</v>
      </c>
      <c r="F166" s="289" t="s">
        <v>8494</v>
      </c>
      <c r="G166" s="289" t="s">
        <v>2099</v>
      </c>
      <c r="H166" s="289" t="s">
        <v>8495</v>
      </c>
      <c r="I166" s="289">
        <v>3.06</v>
      </c>
      <c r="J166" s="289">
        <v>0.35</v>
      </c>
    </row>
    <row r="167" spans="1:10">
      <c r="A167" s="289">
        <v>6.75</v>
      </c>
      <c r="B167" s="783">
        <v>6.75</v>
      </c>
      <c r="C167" s="289" t="s">
        <v>8519</v>
      </c>
      <c r="D167" s="289" t="s">
        <v>8493</v>
      </c>
      <c r="F167" s="289" t="s">
        <v>8494</v>
      </c>
      <c r="G167" s="289" t="s">
        <v>8484</v>
      </c>
      <c r="H167" s="289">
        <v>6.75</v>
      </c>
      <c r="I167" s="289">
        <v>3.06</v>
      </c>
      <c r="J167" s="289">
        <v>1.48</v>
      </c>
    </row>
    <row r="168" spans="1:10">
      <c r="A168" s="289">
        <v>6.75</v>
      </c>
      <c r="B168" s="783">
        <v>6.75</v>
      </c>
      <c r="C168" s="289" t="s">
        <v>8520</v>
      </c>
      <c r="D168" s="289" t="s">
        <v>8500</v>
      </c>
      <c r="H168" s="289">
        <v>8.25</v>
      </c>
      <c r="I168" s="289">
        <v>2</v>
      </c>
      <c r="J168" s="289">
        <v>28.183333333333337</v>
      </c>
    </row>
    <row r="169" spans="1:10">
      <c r="A169" s="289">
        <v>6.75</v>
      </c>
      <c r="B169" s="783">
        <v>6.75</v>
      </c>
      <c r="C169" s="289" t="s">
        <v>8520</v>
      </c>
      <c r="D169" s="289" t="s">
        <v>8500</v>
      </c>
      <c r="E169" s="289" t="s">
        <v>8483</v>
      </c>
      <c r="G169" s="289" t="s">
        <v>8484</v>
      </c>
      <c r="H169" s="289">
        <v>6.75</v>
      </c>
      <c r="I169" s="289">
        <v>4.6120000000000001</v>
      </c>
      <c r="J169" s="289">
        <v>8.9791666666666661</v>
      </c>
    </row>
    <row r="170" spans="1:10">
      <c r="A170" s="289">
        <v>6.75</v>
      </c>
      <c r="B170" s="783">
        <v>6.75</v>
      </c>
      <c r="C170" s="289" t="s">
        <v>8520</v>
      </c>
      <c r="D170" s="289" t="s">
        <v>8500</v>
      </c>
      <c r="E170" s="289" t="s">
        <v>8485</v>
      </c>
      <c r="H170" s="289">
        <v>8.25</v>
      </c>
      <c r="I170" s="289">
        <v>2</v>
      </c>
      <c r="J170" s="289">
        <v>13.136666666666668</v>
      </c>
    </row>
    <row r="171" spans="1:10">
      <c r="A171" s="289">
        <v>6.75</v>
      </c>
      <c r="B171" s="783">
        <v>6.75</v>
      </c>
      <c r="C171" s="289" t="s">
        <v>8520</v>
      </c>
      <c r="D171" s="289" t="s">
        <v>8500</v>
      </c>
      <c r="F171" s="289" t="s">
        <v>8494</v>
      </c>
      <c r="G171" s="289" t="s">
        <v>8484</v>
      </c>
      <c r="H171" s="289">
        <v>6.75</v>
      </c>
      <c r="I171" s="289">
        <v>2</v>
      </c>
      <c r="J171" s="289">
        <v>1.68</v>
      </c>
    </row>
    <row r="172" spans="1:10">
      <c r="A172" s="289">
        <v>6.75</v>
      </c>
      <c r="B172" s="783">
        <v>6.75</v>
      </c>
      <c r="C172" s="289" t="s">
        <v>8520</v>
      </c>
      <c r="D172" s="289" t="s">
        <v>8500</v>
      </c>
      <c r="F172" s="289" t="s">
        <v>8501</v>
      </c>
      <c r="G172" s="289" t="s">
        <v>8484</v>
      </c>
      <c r="H172" s="289">
        <v>7</v>
      </c>
      <c r="I172" s="289">
        <v>2</v>
      </c>
      <c r="J172" s="289">
        <v>2.7916666666666665</v>
      </c>
    </row>
    <row r="173" spans="1:10">
      <c r="A173" s="289">
        <v>6.75</v>
      </c>
      <c r="B173" s="783">
        <v>6.75</v>
      </c>
      <c r="C173" s="289" t="s">
        <v>8520</v>
      </c>
      <c r="D173" s="289" t="s">
        <v>8500</v>
      </c>
      <c r="F173" s="289" t="s">
        <v>8502</v>
      </c>
      <c r="G173" s="289" t="s">
        <v>8484</v>
      </c>
      <c r="H173" s="289">
        <v>7.19</v>
      </c>
      <c r="I173" s="289">
        <v>2</v>
      </c>
      <c r="J173" s="289">
        <v>1.0566666666666666</v>
      </c>
    </row>
    <row r="174" spans="1:10">
      <c r="A174" s="289">
        <v>6.75</v>
      </c>
      <c r="B174" s="783">
        <v>6.75</v>
      </c>
      <c r="C174" s="289" t="s">
        <v>8520</v>
      </c>
      <c r="D174" s="289" t="s">
        <v>8500</v>
      </c>
      <c r="F174" s="289" t="s">
        <v>8503</v>
      </c>
      <c r="G174" s="289" t="s">
        <v>8484</v>
      </c>
      <c r="H174" s="289">
        <v>6.19</v>
      </c>
      <c r="I174" s="289">
        <v>2</v>
      </c>
      <c r="J174" s="289">
        <v>3.6666666666666665</v>
      </c>
    </row>
    <row r="175" spans="1:10">
      <c r="A175" s="289">
        <v>6.75</v>
      </c>
      <c r="B175" s="783">
        <v>6.75</v>
      </c>
      <c r="C175" s="289" t="s">
        <v>8520</v>
      </c>
      <c r="D175" s="289" t="s">
        <v>8500</v>
      </c>
      <c r="F175" s="289" t="s">
        <v>8486</v>
      </c>
      <c r="G175" s="289" t="s">
        <v>8484</v>
      </c>
      <c r="H175" s="289">
        <v>7.19</v>
      </c>
      <c r="I175" s="289">
        <v>2</v>
      </c>
      <c r="J175" s="289">
        <v>0.33333333333333331</v>
      </c>
    </row>
    <row r="176" spans="1:10">
      <c r="A176" s="289">
        <v>6.75</v>
      </c>
      <c r="B176" s="783">
        <v>6.75</v>
      </c>
      <c r="C176" s="289" t="s">
        <v>8520</v>
      </c>
      <c r="D176" s="289" t="s">
        <v>8500</v>
      </c>
      <c r="F176" s="289" t="s">
        <v>8487</v>
      </c>
      <c r="G176" s="289" t="s">
        <v>8484</v>
      </c>
      <c r="H176" s="289">
        <v>8.25</v>
      </c>
      <c r="I176" s="289">
        <v>2</v>
      </c>
      <c r="J176" s="289">
        <v>2.3000000000000003</v>
      </c>
    </row>
    <row r="177" spans="1:10">
      <c r="A177" s="289">
        <v>6.75</v>
      </c>
      <c r="B177" s="783">
        <v>6.75</v>
      </c>
      <c r="C177" s="289" t="s">
        <v>8520</v>
      </c>
      <c r="D177" s="289" t="s">
        <v>8500</v>
      </c>
      <c r="F177" s="289" t="s">
        <v>8521</v>
      </c>
      <c r="G177" s="289" t="s">
        <v>8484</v>
      </c>
      <c r="H177" s="289">
        <v>6.75</v>
      </c>
      <c r="I177" s="289">
        <v>2</v>
      </c>
      <c r="J177" s="289">
        <v>1.3083333333333333</v>
      </c>
    </row>
    <row r="178" spans="1:10">
      <c r="A178" s="289">
        <v>6.75</v>
      </c>
      <c r="B178" s="783">
        <v>6.75</v>
      </c>
      <c r="C178" s="289" t="s">
        <v>8520</v>
      </c>
      <c r="D178" s="289" t="s">
        <v>8500</v>
      </c>
      <c r="E178" s="289" t="s">
        <v>8490</v>
      </c>
      <c r="G178" s="289" t="s">
        <v>8484</v>
      </c>
      <c r="H178" s="289">
        <v>6.75</v>
      </c>
      <c r="I178" s="289">
        <v>4.6120000000000001</v>
      </c>
      <c r="J178" s="289">
        <v>4.6875</v>
      </c>
    </row>
    <row r="179" spans="1:10">
      <c r="A179" s="289">
        <v>6.75</v>
      </c>
      <c r="B179" s="783">
        <v>6.75</v>
      </c>
      <c r="C179" s="289" t="s">
        <v>8520</v>
      </c>
      <c r="D179" s="289" t="s">
        <v>8500</v>
      </c>
      <c r="E179" s="289" t="s">
        <v>8491</v>
      </c>
      <c r="G179" s="289" t="s">
        <v>8484</v>
      </c>
      <c r="H179" s="289">
        <v>6.75</v>
      </c>
      <c r="I179" s="289">
        <v>3.06</v>
      </c>
      <c r="J179" s="289">
        <v>1.38</v>
      </c>
    </row>
    <row r="180" spans="1:10">
      <c r="A180" s="289">
        <v>6.75</v>
      </c>
      <c r="B180" s="783">
        <v>6.75</v>
      </c>
      <c r="C180" s="289" t="s">
        <v>8522</v>
      </c>
      <c r="D180" s="289" t="s">
        <v>8500</v>
      </c>
      <c r="H180" s="289">
        <v>8.25</v>
      </c>
      <c r="I180" s="289">
        <v>2</v>
      </c>
      <c r="J180" s="289">
        <v>29.903333333333336</v>
      </c>
    </row>
    <row r="181" spans="1:10">
      <c r="A181" s="289">
        <v>6.75</v>
      </c>
      <c r="B181" s="783">
        <v>6.75</v>
      </c>
      <c r="C181" s="289" t="s">
        <v>8522</v>
      </c>
      <c r="D181" s="289" t="s">
        <v>8500</v>
      </c>
      <c r="E181" s="289" t="s">
        <v>8483</v>
      </c>
      <c r="G181" s="289" t="s">
        <v>8484</v>
      </c>
      <c r="H181" s="289">
        <v>6.75</v>
      </c>
      <c r="I181" s="289">
        <v>4.6120000000000001</v>
      </c>
      <c r="J181" s="289">
        <v>8.9791666666666661</v>
      </c>
    </row>
    <row r="182" spans="1:10">
      <c r="A182" s="289">
        <v>6.75</v>
      </c>
      <c r="B182" s="783">
        <v>6.75</v>
      </c>
      <c r="C182" s="289" t="s">
        <v>8522</v>
      </c>
      <c r="D182" s="289" t="s">
        <v>8500</v>
      </c>
      <c r="E182" s="289" t="s">
        <v>8485</v>
      </c>
      <c r="H182" s="289">
        <v>8.25</v>
      </c>
      <c r="I182" s="289">
        <v>2</v>
      </c>
      <c r="J182" s="289">
        <v>13.136666666666668</v>
      </c>
    </row>
    <row r="183" spans="1:10">
      <c r="A183" s="289">
        <v>6.75</v>
      </c>
      <c r="B183" s="783">
        <v>6.75</v>
      </c>
      <c r="C183" s="289" t="s">
        <v>8522</v>
      </c>
      <c r="D183" s="289" t="s">
        <v>8500</v>
      </c>
      <c r="F183" s="289" t="s">
        <v>8494</v>
      </c>
      <c r="G183" s="289" t="s">
        <v>8484</v>
      </c>
      <c r="H183" s="289">
        <v>6.75</v>
      </c>
      <c r="I183" s="289">
        <v>2</v>
      </c>
      <c r="J183" s="289">
        <v>1.68</v>
      </c>
    </row>
    <row r="184" spans="1:10">
      <c r="A184" s="289">
        <v>6.75</v>
      </c>
      <c r="B184" s="783">
        <v>6.75</v>
      </c>
      <c r="C184" s="289" t="s">
        <v>8522</v>
      </c>
      <c r="D184" s="289" t="s">
        <v>8500</v>
      </c>
      <c r="F184" s="289" t="s">
        <v>8501</v>
      </c>
      <c r="G184" s="289" t="s">
        <v>8484</v>
      </c>
      <c r="H184" s="289">
        <v>7</v>
      </c>
      <c r="I184" s="289">
        <v>2</v>
      </c>
      <c r="J184" s="289">
        <v>2.7916666666666665</v>
      </c>
    </row>
    <row r="185" spans="1:10">
      <c r="A185" s="289">
        <v>6.75</v>
      </c>
      <c r="B185" s="783">
        <v>6.75</v>
      </c>
      <c r="C185" s="289" t="s">
        <v>8522</v>
      </c>
      <c r="D185" s="289" t="s">
        <v>8500</v>
      </c>
      <c r="F185" s="289" t="s">
        <v>8502</v>
      </c>
      <c r="G185" s="289" t="s">
        <v>8484</v>
      </c>
      <c r="H185" s="289">
        <v>7.19</v>
      </c>
      <c r="I185" s="289">
        <v>2</v>
      </c>
      <c r="J185" s="289">
        <v>1.0566666666666666</v>
      </c>
    </row>
    <row r="186" spans="1:10">
      <c r="A186" s="289">
        <v>6.75</v>
      </c>
      <c r="B186" s="783">
        <v>6.75</v>
      </c>
      <c r="C186" s="289" t="s">
        <v>8522</v>
      </c>
      <c r="D186" s="289" t="s">
        <v>8500</v>
      </c>
      <c r="F186" s="289" t="s">
        <v>8503</v>
      </c>
      <c r="G186" s="289" t="s">
        <v>8484</v>
      </c>
      <c r="H186" s="289">
        <v>6.19</v>
      </c>
      <c r="I186" s="289">
        <v>2</v>
      </c>
      <c r="J186" s="289">
        <v>3.6666666666666665</v>
      </c>
    </row>
    <row r="187" spans="1:10">
      <c r="A187" s="289">
        <v>6.75</v>
      </c>
      <c r="B187" s="783">
        <v>6.75</v>
      </c>
      <c r="C187" s="289" t="s">
        <v>8522</v>
      </c>
      <c r="D187" s="289" t="s">
        <v>8500</v>
      </c>
      <c r="F187" s="289" t="s">
        <v>8486</v>
      </c>
      <c r="G187" s="289" t="s">
        <v>8484</v>
      </c>
      <c r="H187" s="289">
        <v>7.19</v>
      </c>
      <c r="I187" s="289">
        <v>2</v>
      </c>
      <c r="J187" s="289">
        <v>0.33333333333333331</v>
      </c>
    </row>
    <row r="188" spans="1:10">
      <c r="A188" s="289">
        <v>6.75</v>
      </c>
      <c r="B188" s="783">
        <v>6.75</v>
      </c>
      <c r="C188" s="289" t="s">
        <v>8522</v>
      </c>
      <c r="D188" s="289" t="s">
        <v>8500</v>
      </c>
      <c r="F188" s="289" t="s">
        <v>8487</v>
      </c>
      <c r="G188" s="289" t="s">
        <v>8484</v>
      </c>
      <c r="H188" s="289">
        <v>8.25</v>
      </c>
      <c r="I188" s="289">
        <v>2</v>
      </c>
      <c r="J188" s="289">
        <v>2.3000000000000003</v>
      </c>
    </row>
    <row r="189" spans="1:10">
      <c r="A189" s="289">
        <v>6.75</v>
      </c>
      <c r="B189" s="783">
        <v>6.75</v>
      </c>
      <c r="C189" s="289" t="s">
        <v>8522</v>
      </c>
      <c r="D189" s="289" t="s">
        <v>8500</v>
      </c>
      <c r="F189" s="289" t="s">
        <v>8521</v>
      </c>
      <c r="G189" s="289" t="s">
        <v>8484</v>
      </c>
      <c r="H189" s="289">
        <v>6.75</v>
      </c>
      <c r="I189" s="289">
        <v>2</v>
      </c>
      <c r="J189" s="289">
        <v>1.3083333333333333</v>
      </c>
    </row>
    <row r="190" spans="1:10">
      <c r="A190" s="289">
        <v>6.75</v>
      </c>
      <c r="B190" s="783">
        <v>6.75</v>
      </c>
      <c r="C190" s="289" t="s">
        <v>8522</v>
      </c>
      <c r="D190" s="289" t="s">
        <v>8500</v>
      </c>
      <c r="E190" s="289" t="s">
        <v>8490</v>
      </c>
      <c r="G190" s="289" t="s">
        <v>8484</v>
      </c>
      <c r="H190" s="289">
        <v>6.75</v>
      </c>
      <c r="I190" s="289">
        <v>4.6120000000000001</v>
      </c>
      <c r="J190" s="289">
        <v>4.6875</v>
      </c>
    </row>
    <row r="191" spans="1:10">
      <c r="A191" s="289">
        <v>6.75</v>
      </c>
      <c r="B191" s="783">
        <v>6.75</v>
      </c>
      <c r="C191" s="289" t="s">
        <v>8522</v>
      </c>
      <c r="D191" s="289" t="s">
        <v>8500</v>
      </c>
      <c r="E191" s="289" t="s">
        <v>8491</v>
      </c>
      <c r="H191" s="289">
        <v>6.75</v>
      </c>
      <c r="I191" s="289">
        <v>3.06</v>
      </c>
      <c r="J191" s="289">
        <v>3.1</v>
      </c>
    </row>
    <row r="192" spans="1:10">
      <c r="A192" s="289">
        <v>6.75</v>
      </c>
      <c r="B192" s="783">
        <v>6.75</v>
      </c>
      <c r="C192" s="289" t="s">
        <v>8522</v>
      </c>
      <c r="D192" s="289" t="s">
        <v>8500</v>
      </c>
      <c r="F192" s="289" t="s">
        <v>8494</v>
      </c>
      <c r="G192" s="289" t="s">
        <v>8484</v>
      </c>
      <c r="H192" s="289">
        <v>6.75</v>
      </c>
      <c r="I192" s="289">
        <v>3.06</v>
      </c>
      <c r="J192" s="289">
        <v>1.27</v>
      </c>
    </row>
    <row r="193" spans="1:10">
      <c r="A193" s="289">
        <v>6.75</v>
      </c>
      <c r="B193" s="783">
        <v>6.75</v>
      </c>
      <c r="C193" s="289" t="s">
        <v>8522</v>
      </c>
      <c r="D193" s="289" t="s">
        <v>8500</v>
      </c>
      <c r="F193" s="289" t="s">
        <v>8494</v>
      </c>
      <c r="G193" s="289" t="s">
        <v>2099</v>
      </c>
      <c r="H193" s="289" t="s">
        <v>8495</v>
      </c>
      <c r="I193" s="289">
        <v>3.06</v>
      </c>
      <c r="J193" s="289">
        <v>0.35</v>
      </c>
    </row>
    <row r="194" spans="1:10">
      <c r="A194" s="289">
        <v>6.75</v>
      </c>
      <c r="B194" s="783">
        <v>6.75</v>
      </c>
      <c r="C194" s="289" t="s">
        <v>8522</v>
      </c>
      <c r="D194" s="289" t="s">
        <v>8500</v>
      </c>
      <c r="F194" s="289" t="s">
        <v>8494</v>
      </c>
      <c r="G194" s="289" t="s">
        <v>8484</v>
      </c>
      <c r="H194" s="289">
        <v>6.75</v>
      </c>
      <c r="I194" s="289">
        <v>3.06</v>
      </c>
      <c r="J194" s="289">
        <v>1.48</v>
      </c>
    </row>
    <row r="195" spans="1:10">
      <c r="A195" s="289">
        <v>6.75</v>
      </c>
      <c r="B195" s="783">
        <v>6.75</v>
      </c>
      <c r="C195" s="289" t="s">
        <v>8523</v>
      </c>
      <c r="D195" s="289" t="s">
        <v>8509</v>
      </c>
      <c r="H195" s="289">
        <v>7.71</v>
      </c>
      <c r="I195" s="289">
        <v>2</v>
      </c>
      <c r="J195" s="289">
        <v>27.627500000000001</v>
      </c>
    </row>
    <row r="196" spans="1:10">
      <c r="A196" s="289">
        <v>6.75</v>
      </c>
      <c r="B196" s="783">
        <v>6.75</v>
      </c>
      <c r="C196" s="289" t="s">
        <v>8523</v>
      </c>
      <c r="D196" s="289" t="s">
        <v>8509</v>
      </c>
      <c r="E196" s="289" t="s">
        <v>8483</v>
      </c>
      <c r="H196" s="289">
        <v>6.75</v>
      </c>
      <c r="I196" s="289">
        <v>4.6120000000000001</v>
      </c>
      <c r="J196" s="289">
        <v>8.9791666666666661</v>
      </c>
    </row>
    <row r="197" spans="1:10">
      <c r="A197" s="289">
        <v>6.75</v>
      </c>
      <c r="B197" s="783">
        <v>6.75</v>
      </c>
      <c r="C197" s="289" t="s">
        <v>8523</v>
      </c>
      <c r="D197" s="289" t="s">
        <v>8509</v>
      </c>
      <c r="F197" s="289" t="s">
        <v>8494</v>
      </c>
      <c r="G197" s="289" t="s">
        <v>8484</v>
      </c>
      <c r="H197" s="289">
        <v>6.75</v>
      </c>
      <c r="I197" s="289">
        <v>4.6100000000000003</v>
      </c>
      <c r="J197" s="289">
        <v>7.1633333333333331</v>
      </c>
    </row>
    <row r="198" spans="1:10">
      <c r="A198" s="289">
        <v>6.75</v>
      </c>
      <c r="B198" s="783">
        <v>6.75</v>
      </c>
      <c r="C198" s="289" t="s">
        <v>8523</v>
      </c>
      <c r="D198" s="289" t="s">
        <v>8509</v>
      </c>
      <c r="F198" s="289" t="s">
        <v>8501</v>
      </c>
      <c r="G198" s="289" t="s">
        <v>2099</v>
      </c>
      <c r="H198" s="289" t="s">
        <v>8495</v>
      </c>
      <c r="I198" s="289">
        <v>4.6100000000000003</v>
      </c>
      <c r="J198" s="289">
        <v>0.88166666666666671</v>
      </c>
    </row>
    <row r="199" spans="1:10">
      <c r="A199" s="289">
        <v>6.75</v>
      </c>
      <c r="B199" s="783">
        <v>6.75</v>
      </c>
      <c r="C199" s="289" t="s">
        <v>8523</v>
      </c>
      <c r="D199" s="289" t="s">
        <v>8509</v>
      </c>
      <c r="F199" s="289" t="s">
        <v>8502</v>
      </c>
      <c r="G199" s="289" t="s">
        <v>8484</v>
      </c>
      <c r="H199" s="289">
        <v>6.75</v>
      </c>
      <c r="I199" s="289">
        <v>4.6100000000000003</v>
      </c>
      <c r="J199" s="289">
        <v>0.9341666666666667</v>
      </c>
    </row>
    <row r="200" spans="1:10">
      <c r="A200" s="289">
        <v>6.75</v>
      </c>
      <c r="B200" s="783">
        <v>6.75</v>
      </c>
      <c r="C200" s="289" t="s">
        <v>8523</v>
      </c>
      <c r="D200" s="289" t="s">
        <v>8509</v>
      </c>
      <c r="E200" s="289" t="s">
        <v>8485</v>
      </c>
      <c r="H200" s="289">
        <v>7.71</v>
      </c>
      <c r="I200" s="289">
        <v>2</v>
      </c>
      <c r="J200" s="289">
        <v>12.583333333333334</v>
      </c>
    </row>
    <row r="201" spans="1:10">
      <c r="A201" s="289">
        <v>6.75</v>
      </c>
      <c r="B201" s="783">
        <v>6.75</v>
      </c>
      <c r="C201" s="289" t="s">
        <v>8523</v>
      </c>
      <c r="D201" s="289" t="s">
        <v>8509</v>
      </c>
      <c r="F201" s="289" t="s">
        <v>8494</v>
      </c>
      <c r="G201" s="289" t="s">
        <v>8484</v>
      </c>
      <c r="H201" s="289">
        <v>6.75</v>
      </c>
      <c r="I201" s="289">
        <v>2</v>
      </c>
      <c r="J201" s="289">
        <v>1.0833333333333333</v>
      </c>
    </row>
    <row r="202" spans="1:10">
      <c r="A202" s="289">
        <v>6.75</v>
      </c>
      <c r="B202" s="783">
        <v>6.75</v>
      </c>
      <c r="C202" s="289" t="s">
        <v>8523</v>
      </c>
      <c r="D202" s="289" t="s">
        <v>8509</v>
      </c>
      <c r="F202" s="289" t="s">
        <v>8501</v>
      </c>
      <c r="G202" s="289" t="s">
        <v>8484</v>
      </c>
      <c r="H202" s="289">
        <v>7.71</v>
      </c>
      <c r="I202" s="289">
        <v>2.25</v>
      </c>
      <c r="J202" s="289">
        <v>9.84375</v>
      </c>
    </row>
    <row r="203" spans="1:10">
      <c r="A203" s="289">
        <v>6.75</v>
      </c>
      <c r="B203" s="783">
        <v>6.75</v>
      </c>
      <c r="C203" s="289" t="s">
        <v>8523</v>
      </c>
      <c r="D203" s="289" t="s">
        <v>8509</v>
      </c>
      <c r="F203" s="289" t="s">
        <v>8502</v>
      </c>
      <c r="G203" s="289" t="s">
        <v>8484</v>
      </c>
      <c r="H203" s="289">
        <v>6.75</v>
      </c>
      <c r="I203" s="289">
        <v>2</v>
      </c>
      <c r="J203" s="289">
        <v>1.65625</v>
      </c>
    </row>
    <row r="204" spans="1:10">
      <c r="A204" s="289">
        <v>6.75</v>
      </c>
      <c r="B204" s="783">
        <v>6.75</v>
      </c>
      <c r="C204" s="289" t="s">
        <v>8523</v>
      </c>
      <c r="D204" s="289" t="s">
        <v>8509</v>
      </c>
      <c r="E204" s="289" t="s">
        <v>8490</v>
      </c>
      <c r="H204" s="289">
        <v>6.75</v>
      </c>
      <c r="I204" s="289">
        <v>4.6100000000000003</v>
      </c>
      <c r="J204" s="289">
        <v>4.6850000000000005</v>
      </c>
    </row>
    <row r="205" spans="1:10">
      <c r="A205" s="289">
        <v>6.75</v>
      </c>
      <c r="B205" s="783">
        <v>6.75</v>
      </c>
      <c r="C205" s="289" t="s">
        <v>8523</v>
      </c>
      <c r="D205" s="289" t="s">
        <v>8509</v>
      </c>
      <c r="F205" s="289" t="s">
        <v>8494</v>
      </c>
      <c r="G205" s="289" t="s">
        <v>8484</v>
      </c>
      <c r="H205" s="289">
        <v>6.75</v>
      </c>
      <c r="I205" s="289">
        <v>4.6100000000000003</v>
      </c>
      <c r="J205" s="289">
        <v>0.91416666666666668</v>
      </c>
    </row>
    <row r="206" spans="1:10">
      <c r="A206" s="289">
        <v>6.75</v>
      </c>
      <c r="B206" s="783">
        <v>6.75</v>
      </c>
      <c r="C206" s="289" t="s">
        <v>8523</v>
      </c>
      <c r="D206" s="289" t="s">
        <v>8509</v>
      </c>
      <c r="F206" s="289" t="s">
        <v>8501</v>
      </c>
      <c r="G206" s="289" t="s">
        <v>2099</v>
      </c>
      <c r="H206" s="289" t="s">
        <v>8495</v>
      </c>
      <c r="I206" s="289">
        <v>4.6100000000000003</v>
      </c>
      <c r="J206" s="289">
        <v>0.88750000000000007</v>
      </c>
    </row>
    <row r="207" spans="1:10">
      <c r="A207" s="289">
        <v>6.75</v>
      </c>
      <c r="B207" s="783">
        <v>6.75</v>
      </c>
      <c r="C207" s="289" t="s">
        <v>8523</v>
      </c>
      <c r="D207" s="289" t="s">
        <v>8509</v>
      </c>
      <c r="F207" s="289" t="s">
        <v>8502</v>
      </c>
      <c r="G207" s="289" t="s">
        <v>8484</v>
      </c>
      <c r="H207" s="289">
        <v>6.75</v>
      </c>
      <c r="I207" s="289">
        <v>4.6100000000000003</v>
      </c>
      <c r="J207" s="289">
        <v>2.8833333333333333</v>
      </c>
    </row>
    <row r="208" spans="1:10">
      <c r="A208" s="289">
        <v>6.75</v>
      </c>
      <c r="B208" s="783">
        <v>6.75</v>
      </c>
      <c r="C208" s="289" t="s">
        <v>8523</v>
      </c>
      <c r="D208" s="289" t="s">
        <v>8509</v>
      </c>
      <c r="E208" s="289" t="s">
        <v>8491</v>
      </c>
      <c r="G208" s="289" t="s">
        <v>8484</v>
      </c>
      <c r="H208" s="289">
        <v>6.75</v>
      </c>
      <c r="I208" s="289">
        <v>3.06</v>
      </c>
      <c r="J208" s="289">
        <v>1.38</v>
      </c>
    </row>
    <row r="209" spans="1:10">
      <c r="A209" s="289">
        <v>6.75</v>
      </c>
      <c r="B209" s="783">
        <v>6.75</v>
      </c>
      <c r="C209" s="289" t="s">
        <v>8524</v>
      </c>
      <c r="D209" s="289" t="s">
        <v>8509</v>
      </c>
      <c r="H209" s="289">
        <v>7.71</v>
      </c>
      <c r="I209" s="289">
        <v>2.25</v>
      </c>
      <c r="J209" s="289">
        <v>29.347500000000004</v>
      </c>
    </row>
    <row r="210" spans="1:10">
      <c r="A210" s="289">
        <v>6.75</v>
      </c>
      <c r="B210" s="783">
        <v>6.75</v>
      </c>
      <c r="C210" s="289" t="s">
        <v>8524</v>
      </c>
      <c r="D210" s="289" t="s">
        <v>8509</v>
      </c>
      <c r="E210" s="289" t="s">
        <v>8483</v>
      </c>
      <c r="H210" s="289">
        <v>6.75</v>
      </c>
      <c r="I210" s="289">
        <v>4.6120000000000001</v>
      </c>
      <c r="J210" s="289">
        <v>8.9791666666666661</v>
      </c>
    </row>
    <row r="211" spans="1:10">
      <c r="A211" s="289">
        <v>6.75</v>
      </c>
      <c r="B211" s="783">
        <v>6.75</v>
      </c>
      <c r="C211" s="289" t="s">
        <v>8524</v>
      </c>
      <c r="D211" s="289" t="s">
        <v>8509</v>
      </c>
      <c r="F211" s="289" t="s">
        <v>8494</v>
      </c>
      <c r="G211" s="289" t="s">
        <v>8484</v>
      </c>
      <c r="H211" s="289">
        <v>6.75</v>
      </c>
      <c r="I211" s="289">
        <v>4.6100000000000003</v>
      </c>
      <c r="J211" s="289">
        <v>7.1633333333333331</v>
      </c>
    </row>
    <row r="212" spans="1:10">
      <c r="A212" s="289">
        <v>6.75</v>
      </c>
      <c r="B212" s="783">
        <v>6.75</v>
      </c>
      <c r="C212" s="289" t="s">
        <v>8524</v>
      </c>
      <c r="D212" s="289" t="s">
        <v>8509</v>
      </c>
      <c r="F212" s="289" t="s">
        <v>8501</v>
      </c>
      <c r="G212" s="289" t="s">
        <v>2099</v>
      </c>
      <c r="H212" s="289" t="s">
        <v>8495</v>
      </c>
      <c r="I212" s="289">
        <v>4.6100000000000003</v>
      </c>
      <c r="J212" s="289">
        <v>0.88166666666666671</v>
      </c>
    </row>
    <row r="213" spans="1:10">
      <c r="A213" s="289">
        <v>6.75</v>
      </c>
      <c r="B213" s="783">
        <v>6.75</v>
      </c>
      <c r="C213" s="289" t="s">
        <v>8524</v>
      </c>
      <c r="D213" s="289" t="s">
        <v>8509</v>
      </c>
      <c r="F213" s="289" t="s">
        <v>8502</v>
      </c>
      <c r="G213" s="289" t="s">
        <v>8484</v>
      </c>
      <c r="H213" s="289">
        <v>6.75</v>
      </c>
      <c r="I213" s="289">
        <v>4.6100000000000003</v>
      </c>
      <c r="J213" s="289">
        <v>0.9341666666666667</v>
      </c>
    </row>
    <row r="214" spans="1:10">
      <c r="A214" s="289">
        <v>6.75</v>
      </c>
      <c r="B214" s="783">
        <v>6.75</v>
      </c>
      <c r="C214" s="289" t="s">
        <v>8524</v>
      </c>
      <c r="D214" s="289" t="s">
        <v>8509</v>
      </c>
      <c r="E214" s="289" t="s">
        <v>8485</v>
      </c>
      <c r="H214" s="289">
        <v>7.71</v>
      </c>
      <c r="I214" s="289">
        <v>2.25</v>
      </c>
      <c r="J214" s="289">
        <v>12.583333333333334</v>
      </c>
    </row>
    <row r="215" spans="1:10">
      <c r="A215" s="289">
        <v>6.75</v>
      </c>
      <c r="B215" s="783">
        <v>6.75</v>
      </c>
      <c r="C215" s="289" t="s">
        <v>8524</v>
      </c>
      <c r="D215" s="289" t="s">
        <v>8509</v>
      </c>
      <c r="F215" s="289" t="s">
        <v>8494</v>
      </c>
      <c r="G215" s="289" t="s">
        <v>8484</v>
      </c>
      <c r="H215" s="289">
        <v>6.75</v>
      </c>
      <c r="I215" s="289">
        <v>2.25</v>
      </c>
      <c r="J215" s="289">
        <v>1.0833333333333333</v>
      </c>
    </row>
    <row r="216" spans="1:10">
      <c r="A216" s="289">
        <v>6.75</v>
      </c>
      <c r="B216" s="783">
        <v>6.75</v>
      </c>
      <c r="C216" s="289" t="s">
        <v>8524</v>
      </c>
      <c r="D216" s="289" t="s">
        <v>8509</v>
      </c>
      <c r="F216" s="289" t="s">
        <v>8501</v>
      </c>
      <c r="G216" s="289" t="s">
        <v>8484</v>
      </c>
      <c r="H216" s="289">
        <v>7.71</v>
      </c>
      <c r="I216" s="289">
        <v>2.25</v>
      </c>
      <c r="J216" s="289">
        <v>9.84375</v>
      </c>
    </row>
    <row r="217" spans="1:10">
      <c r="A217" s="289">
        <v>6.75</v>
      </c>
      <c r="B217" s="783">
        <v>6.75</v>
      </c>
      <c r="C217" s="289" t="s">
        <v>8524</v>
      </c>
      <c r="D217" s="289" t="s">
        <v>8509</v>
      </c>
      <c r="F217" s="289" t="s">
        <v>8502</v>
      </c>
      <c r="G217" s="289" t="s">
        <v>8484</v>
      </c>
      <c r="H217" s="289">
        <v>6.75</v>
      </c>
      <c r="I217" s="289">
        <v>2.25</v>
      </c>
      <c r="J217" s="289">
        <v>1.65625</v>
      </c>
    </row>
    <row r="218" spans="1:10">
      <c r="A218" s="289">
        <v>6.75</v>
      </c>
      <c r="B218" s="783">
        <v>6.75</v>
      </c>
      <c r="C218" s="289" t="s">
        <v>8524</v>
      </c>
      <c r="D218" s="289" t="s">
        <v>8509</v>
      </c>
      <c r="E218" s="289" t="s">
        <v>8490</v>
      </c>
      <c r="H218" s="289">
        <v>6.75</v>
      </c>
      <c r="I218" s="289">
        <v>4.6100000000000003</v>
      </c>
      <c r="J218" s="289">
        <v>4.6850000000000005</v>
      </c>
    </row>
    <row r="219" spans="1:10">
      <c r="A219" s="289">
        <v>6.75</v>
      </c>
      <c r="B219" s="783">
        <v>6.75</v>
      </c>
      <c r="C219" s="289" t="s">
        <v>8524</v>
      </c>
      <c r="D219" s="289" t="s">
        <v>8509</v>
      </c>
      <c r="F219" s="289" t="s">
        <v>8494</v>
      </c>
      <c r="G219" s="289" t="s">
        <v>8484</v>
      </c>
      <c r="H219" s="289">
        <v>6.75</v>
      </c>
      <c r="I219" s="289">
        <v>4.6100000000000003</v>
      </c>
      <c r="J219" s="289">
        <v>0.91416666666666668</v>
      </c>
    </row>
    <row r="220" spans="1:10">
      <c r="A220" s="289">
        <v>6.75</v>
      </c>
      <c r="B220" s="783">
        <v>6.75</v>
      </c>
      <c r="C220" s="289" t="s">
        <v>8524</v>
      </c>
      <c r="D220" s="289" t="s">
        <v>8509</v>
      </c>
      <c r="F220" s="289" t="s">
        <v>8501</v>
      </c>
      <c r="G220" s="289" t="s">
        <v>2099</v>
      </c>
      <c r="H220" s="289" t="s">
        <v>8495</v>
      </c>
      <c r="I220" s="289">
        <v>4.6100000000000003</v>
      </c>
      <c r="J220" s="289">
        <v>0.88750000000000007</v>
      </c>
    </row>
    <row r="221" spans="1:10">
      <c r="A221" s="289">
        <v>6.75</v>
      </c>
      <c r="B221" s="783">
        <v>6.75</v>
      </c>
      <c r="C221" s="289" t="s">
        <v>8524</v>
      </c>
      <c r="D221" s="289" t="s">
        <v>8509</v>
      </c>
      <c r="F221" s="289" t="s">
        <v>8502</v>
      </c>
      <c r="G221" s="289" t="s">
        <v>8484</v>
      </c>
      <c r="H221" s="289">
        <v>6.75</v>
      </c>
      <c r="I221" s="289">
        <v>4.6100000000000003</v>
      </c>
      <c r="J221" s="289">
        <v>2.8833333333333333</v>
      </c>
    </row>
    <row r="222" spans="1:10">
      <c r="A222" s="289">
        <v>6.75</v>
      </c>
      <c r="B222" s="783">
        <v>6.75</v>
      </c>
      <c r="C222" s="289" t="s">
        <v>8524</v>
      </c>
      <c r="D222" s="289" t="s">
        <v>8509</v>
      </c>
      <c r="E222" s="289" t="s">
        <v>8491</v>
      </c>
      <c r="H222" s="289">
        <v>6.75</v>
      </c>
      <c r="I222" s="289">
        <v>3.06</v>
      </c>
      <c r="J222" s="289">
        <v>3.1</v>
      </c>
    </row>
    <row r="223" spans="1:10">
      <c r="A223" s="289">
        <v>6.75</v>
      </c>
      <c r="B223" s="783">
        <v>6.75</v>
      </c>
      <c r="C223" s="289" t="s">
        <v>8524</v>
      </c>
      <c r="D223" s="289" t="s">
        <v>8509</v>
      </c>
      <c r="F223" s="289" t="s">
        <v>8494</v>
      </c>
      <c r="G223" s="289" t="s">
        <v>8484</v>
      </c>
      <c r="H223" s="289">
        <v>6.75</v>
      </c>
      <c r="I223" s="289">
        <v>3.06</v>
      </c>
      <c r="J223" s="289">
        <v>1.27</v>
      </c>
    </row>
    <row r="224" spans="1:10">
      <c r="A224" s="289">
        <v>6.75</v>
      </c>
      <c r="B224" s="783">
        <v>6.75</v>
      </c>
      <c r="C224" s="289" t="s">
        <v>8524</v>
      </c>
      <c r="D224" s="289" t="s">
        <v>8509</v>
      </c>
      <c r="F224" s="289" t="s">
        <v>8494</v>
      </c>
      <c r="G224" s="289" t="s">
        <v>2099</v>
      </c>
      <c r="H224" s="289" t="s">
        <v>8495</v>
      </c>
      <c r="I224" s="289">
        <v>3.06</v>
      </c>
      <c r="J224" s="289">
        <v>0.35</v>
      </c>
    </row>
    <row r="225" spans="1:10">
      <c r="A225" s="289">
        <v>6.75</v>
      </c>
      <c r="B225" s="783">
        <v>6.75</v>
      </c>
      <c r="C225" s="289" t="s">
        <v>8524</v>
      </c>
      <c r="D225" s="289" t="s">
        <v>8509</v>
      </c>
      <c r="F225" s="289" t="s">
        <v>8494</v>
      </c>
      <c r="G225" s="289" t="s">
        <v>8484</v>
      </c>
      <c r="H225" s="289">
        <v>6.75</v>
      </c>
      <c r="I225" s="289">
        <v>3.06</v>
      </c>
      <c r="J225" s="289">
        <v>1.48</v>
      </c>
    </row>
    <row r="226" spans="1:10">
      <c r="A226" s="289">
        <v>8.25</v>
      </c>
      <c r="B226" s="783">
        <v>8.25</v>
      </c>
      <c r="C226" s="289" t="s">
        <v>8525</v>
      </c>
      <c r="D226" s="289" t="s">
        <v>8482</v>
      </c>
      <c r="H226" s="289">
        <v>8.25</v>
      </c>
      <c r="I226" s="289">
        <v>3.81</v>
      </c>
      <c r="J226" s="289">
        <v>22.96875</v>
      </c>
    </row>
    <row r="227" spans="1:10">
      <c r="A227" s="289">
        <v>8.25</v>
      </c>
      <c r="B227" s="783">
        <v>8.25</v>
      </c>
      <c r="C227" s="289" t="s">
        <v>8525</v>
      </c>
      <c r="D227" s="289" t="s">
        <v>8482</v>
      </c>
      <c r="E227" s="289" t="s">
        <v>8483</v>
      </c>
      <c r="G227" s="289" t="s">
        <v>8484</v>
      </c>
      <c r="H227" s="289">
        <v>8.25</v>
      </c>
      <c r="I227" s="289">
        <v>5.65</v>
      </c>
      <c r="J227" s="289">
        <v>15.854166666666666</v>
      </c>
    </row>
    <row r="228" spans="1:10">
      <c r="A228" s="289">
        <v>8.25</v>
      </c>
      <c r="B228" s="783">
        <v>8.25</v>
      </c>
      <c r="C228" s="289" t="s">
        <v>8525</v>
      </c>
      <c r="D228" s="289" t="s">
        <v>8482</v>
      </c>
      <c r="E228" s="289" t="s">
        <v>8485</v>
      </c>
      <c r="G228" s="289" t="s">
        <v>8484</v>
      </c>
      <c r="H228" s="289">
        <v>8.25</v>
      </c>
      <c r="I228" s="289">
        <v>3.81</v>
      </c>
      <c r="J228" s="289">
        <v>7.114583333333333</v>
      </c>
    </row>
    <row r="229" spans="1:10">
      <c r="A229" s="289">
        <v>8.25</v>
      </c>
      <c r="B229" s="783">
        <v>8.25</v>
      </c>
      <c r="C229" s="289" t="s">
        <v>8526</v>
      </c>
      <c r="D229" s="289" t="s">
        <v>8482</v>
      </c>
      <c r="G229" s="289" t="s">
        <v>8484</v>
      </c>
      <c r="H229" s="289">
        <v>8.25</v>
      </c>
      <c r="I229" s="289">
        <v>3.81</v>
      </c>
      <c r="J229" s="289">
        <v>18.260416666666664</v>
      </c>
    </row>
    <row r="230" spans="1:10">
      <c r="A230" s="289">
        <v>8.25</v>
      </c>
      <c r="B230" s="783">
        <v>8.25</v>
      </c>
      <c r="C230" s="289" t="s">
        <v>8526</v>
      </c>
      <c r="D230" s="289" t="s">
        <v>8482</v>
      </c>
      <c r="E230" s="289" t="s">
        <v>8483</v>
      </c>
      <c r="G230" s="289" t="s">
        <v>8484</v>
      </c>
      <c r="H230" s="289">
        <v>8.25</v>
      </c>
      <c r="I230" s="289">
        <v>5.65</v>
      </c>
      <c r="J230" s="289">
        <v>15.854166666666666</v>
      </c>
    </row>
    <row r="231" spans="1:10">
      <c r="A231" s="289">
        <v>8.25</v>
      </c>
      <c r="B231" s="783">
        <v>8.25</v>
      </c>
      <c r="C231" s="289" t="s">
        <v>8526</v>
      </c>
      <c r="D231" s="289" t="s">
        <v>8482</v>
      </c>
      <c r="E231" s="289" t="s">
        <v>8485</v>
      </c>
      <c r="G231" s="289" t="s">
        <v>8484</v>
      </c>
      <c r="H231" s="289">
        <v>8.25</v>
      </c>
      <c r="I231" s="289">
        <v>3.81</v>
      </c>
      <c r="J231" s="289">
        <v>2.40625</v>
      </c>
    </row>
    <row r="232" spans="1:10">
      <c r="A232" s="289">
        <v>8.25</v>
      </c>
      <c r="B232" s="783">
        <v>8.25</v>
      </c>
      <c r="C232" s="289" t="s">
        <v>8527</v>
      </c>
      <c r="D232" s="289" t="s">
        <v>8482</v>
      </c>
      <c r="G232" s="289" t="s">
        <v>8484</v>
      </c>
      <c r="H232" s="289">
        <v>8.25</v>
      </c>
      <c r="I232" s="289">
        <v>3.81</v>
      </c>
      <c r="J232" s="289">
        <v>22.970833333333331</v>
      </c>
    </row>
    <row r="233" spans="1:10">
      <c r="A233" s="289">
        <v>8.25</v>
      </c>
      <c r="B233" s="783">
        <v>8.25</v>
      </c>
      <c r="C233" s="289" t="s">
        <v>8527</v>
      </c>
      <c r="D233" s="289" t="s">
        <v>8482</v>
      </c>
      <c r="E233" s="289" t="s">
        <v>8483</v>
      </c>
      <c r="G233" s="289" t="s">
        <v>8484</v>
      </c>
      <c r="H233" s="289">
        <v>8.25</v>
      </c>
      <c r="I233" s="289">
        <v>5.65</v>
      </c>
      <c r="J233" s="289">
        <v>15.854166666666666</v>
      </c>
    </row>
    <row r="234" spans="1:10">
      <c r="A234" s="289">
        <v>8.25</v>
      </c>
      <c r="B234" s="783">
        <v>8.25</v>
      </c>
      <c r="C234" s="289" t="s">
        <v>8527</v>
      </c>
      <c r="D234" s="289" t="s">
        <v>8482</v>
      </c>
      <c r="E234" s="289" t="s">
        <v>8485</v>
      </c>
      <c r="G234" s="289" t="s">
        <v>8484</v>
      </c>
      <c r="H234" s="289">
        <v>8.25</v>
      </c>
      <c r="I234" s="289">
        <v>3.81</v>
      </c>
      <c r="J234" s="289">
        <v>7.1166666666666663</v>
      </c>
    </row>
    <row r="235" spans="1:10">
      <c r="A235" s="289">
        <v>8.25</v>
      </c>
      <c r="B235" s="783">
        <v>8.25</v>
      </c>
      <c r="C235" s="289" t="s">
        <v>8527</v>
      </c>
      <c r="D235" s="289" t="s">
        <v>8482</v>
      </c>
      <c r="F235" s="289" t="s">
        <v>8494</v>
      </c>
      <c r="G235" s="289" t="s">
        <v>8484</v>
      </c>
      <c r="H235" s="289">
        <v>8.25</v>
      </c>
      <c r="I235" s="289">
        <v>3.81</v>
      </c>
      <c r="J235" s="289">
        <v>1.1666666666666667</v>
      </c>
    </row>
    <row r="236" spans="1:10">
      <c r="A236" s="289">
        <v>8.25</v>
      </c>
      <c r="B236" s="783">
        <v>8.25</v>
      </c>
      <c r="C236" s="289" t="s">
        <v>8527</v>
      </c>
      <c r="D236" s="289" t="s">
        <v>8482</v>
      </c>
      <c r="F236" s="289" t="s">
        <v>8494</v>
      </c>
      <c r="G236" s="289" t="s">
        <v>2099</v>
      </c>
      <c r="H236" s="289" t="s">
        <v>8495</v>
      </c>
      <c r="I236" s="289">
        <v>3.81</v>
      </c>
      <c r="J236" s="289">
        <v>1.6166666666666665</v>
      </c>
    </row>
    <row r="237" spans="1:10">
      <c r="A237" s="289">
        <v>8.25</v>
      </c>
      <c r="B237" s="783">
        <v>8.25</v>
      </c>
      <c r="C237" s="289" t="s">
        <v>8527</v>
      </c>
      <c r="D237" s="289" t="s">
        <v>8482</v>
      </c>
      <c r="F237" s="289" t="s">
        <v>8494</v>
      </c>
      <c r="G237" s="289" t="s">
        <v>8484</v>
      </c>
      <c r="H237" s="289">
        <v>6.75</v>
      </c>
      <c r="I237" s="289">
        <v>3.81</v>
      </c>
      <c r="J237" s="289">
        <v>3.5</v>
      </c>
    </row>
    <row r="238" spans="1:10">
      <c r="A238" s="289">
        <v>8.25</v>
      </c>
      <c r="B238" s="783">
        <v>8.25</v>
      </c>
      <c r="C238" s="289" t="s">
        <v>8527</v>
      </c>
      <c r="D238" s="289" t="s">
        <v>8482</v>
      </c>
      <c r="F238" s="289" t="s">
        <v>8494</v>
      </c>
      <c r="G238" s="289" t="s">
        <v>8484</v>
      </c>
      <c r="H238" s="289">
        <v>8.25</v>
      </c>
      <c r="I238" s="289">
        <v>3.81</v>
      </c>
      <c r="J238" s="289">
        <v>0.83333333333333337</v>
      </c>
    </row>
    <row r="239" spans="1:10">
      <c r="A239" s="289">
        <v>8.25</v>
      </c>
      <c r="B239" s="783">
        <v>8.25</v>
      </c>
      <c r="C239" s="289" t="s">
        <v>8528</v>
      </c>
      <c r="D239" s="289" t="s">
        <v>8515</v>
      </c>
      <c r="G239" s="289" t="s">
        <v>8484</v>
      </c>
      <c r="H239" s="289">
        <v>8.25</v>
      </c>
      <c r="I239" s="289">
        <v>3.81</v>
      </c>
      <c r="J239" s="289">
        <v>12.366666666666667</v>
      </c>
    </row>
    <row r="240" spans="1:10">
      <c r="A240" s="289">
        <v>8.25</v>
      </c>
      <c r="B240" s="783">
        <v>8.25</v>
      </c>
      <c r="C240" s="289" t="s">
        <v>8528</v>
      </c>
      <c r="D240" s="289" t="s">
        <v>8515</v>
      </c>
      <c r="E240" s="289" t="s">
        <v>8483</v>
      </c>
      <c r="G240" s="289" t="s">
        <v>8484</v>
      </c>
      <c r="H240" s="289">
        <v>8.25</v>
      </c>
      <c r="I240" s="289">
        <v>5.65</v>
      </c>
      <c r="J240" s="289">
        <v>5.25</v>
      </c>
    </row>
    <row r="241" spans="1:10">
      <c r="A241" s="289">
        <v>8.25</v>
      </c>
      <c r="B241" s="783">
        <v>8.25</v>
      </c>
      <c r="C241" s="289" t="s">
        <v>8528</v>
      </c>
      <c r="D241" s="289" t="s">
        <v>8515</v>
      </c>
      <c r="E241" s="289" t="s">
        <v>8485</v>
      </c>
      <c r="G241" s="289" t="s">
        <v>8484</v>
      </c>
      <c r="H241" s="289">
        <v>8.25</v>
      </c>
      <c r="I241" s="289">
        <v>3.81</v>
      </c>
      <c r="J241" s="289">
        <v>7.1166666666666663</v>
      </c>
    </row>
    <row r="242" spans="1:10">
      <c r="A242" s="289">
        <v>8.25</v>
      </c>
      <c r="B242" s="783">
        <v>8.25</v>
      </c>
      <c r="C242" s="289" t="s">
        <v>8528</v>
      </c>
      <c r="D242" s="289" t="s">
        <v>8515</v>
      </c>
      <c r="F242" s="289" t="s">
        <v>8494</v>
      </c>
      <c r="G242" s="289" t="s">
        <v>8484</v>
      </c>
      <c r="H242" s="289">
        <v>8.25</v>
      </c>
      <c r="I242" s="289">
        <v>3.81</v>
      </c>
      <c r="J242" s="289">
        <v>1.1666666666666667</v>
      </c>
    </row>
    <row r="243" spans="1:10">
      <c r="A243" s="289">
        <v>8.25</v>
      </c>
      <c r="B243" s="783">
        <v>8.25</v>
      </c>
      <c r="C243" s="289" t="s">
        <v>8528</v>
      </c>
      <c r="D243" s="289" t="s">
        <v>8515</v>
      </c>
      <c r="F243" s="289" t="s">
        <v>8494</v>
      </c>
      <c r="G243" s="289" t="s">
        <v>2099</v>
      </c>
      <c r="H243" s="289" t="s">
        <v>8495</v>
      </c>
      <c r="I243" s="289">
        <v>3.81</v>
      </c>
      <c r="J243" s="289">
        <v>1.6166666666666665</v>
      </c>
    </row>
    <row r="244" spans="1:10">
      <c r="A244" s="289">
        <v>8.25</v>
      </c>
      <c r="B244" s="783">
        <v>8.25</v>
      </c>
      <c r="C244" s="289" t="s">
        <v>8528</v>
      </c>
      <c r="D244" s="289" t="s">
        <v>8515</v>
      </c>
      <c r="F244" s="289" t="s">
        <v>8494</v>
      </c>
      <c r="G244" s="289" t="s">
        <v>8484</v>
      </c>
      <c r="H244" s="289">
        <v>6.75</v>
      </c>
      <c r="I244" s="289">
        <v>3.81</v>
      </c>
      <c r="J244" s="289">
        <v>3.5</v>
      </c>
    </row>
    <row r="245" spans="1:10">
      <c r="A245" s="289">
        <v>8.25</v>
      </c>
      <c r="B245" s="783">
        <v>8.25</v>
      </c>
      <c r="C245" s="289" t="s">
        <v>8528</v>
      </c>
      <c r="D245" s="289" t="s">
        <v>8515</v>
      </c>
      <c r="F245" s="289" t="s">
        <v>8494</v>
      </c>
      <c r="G245" s="289" t="s">
        <v>8484</v>
      </c>
      <c r="H245" s="289">
        <v>8.25</v>
      </c>
      <c r="I245" s="289">
        <v>3.81</v>
      </c>
      <c r="J245" s="289">
        <v>0.83333333333333337</v>
      </c>
    </row>
    <row r="246" spans="1:10">
      <c r="A246" s="289">
        <v>8.25</v>
      </c>
      <c r="B246" s="783">
        <v>8.25</v>
      </c>
      <c r="C246" s="289" t="s">
        <v>8516</v>
      </c>
      <c r="D246" s="289" t="s">
        <v>8515</v>
      </c>
      <c r="G246" s="289" t="s">
        <v>8484</v>
      </c>
      <c r="H246" s="289">
        <v>8.25</v>
      </c>
      <c r="I246" s="289">
        <v>3.81</v>
      </c>
      <c r="J246" s="289">
        <v>12.364583333333332</v>
      </c>
    </row>
    <row r="247" spans="1:10">
      <c r="A247" s="289">
        <v>8.25</v>
      </c>
      <c r="B247" s="783">
        <v>8.25</v>
      </c>
      <c r="C247" s="289" t="s">
        <v>8516</v>
      </c>
      <c r="D247" s="289" t="s">
        <v>8515</v>
      </c>
      <c r="E247" s="289" t="s">
        <v>8483</v>
      </c>
      <c r="G247" s="289" t="s">
        <v>8484</v>
      </c>
      <c r="H247" s="289">
        <v>8.25</v>
      </c>
      <c r="I247" s="289">
        <v>5.65</v>
      </c>
      <c r="J247" s="289">
        <v>5.25</v>
      </c>
    </row>
    <row r="248" spans="1:10">
      <c r="A248" s="289">
        <v>8.25</v>
      </c>
      <c r="B248" s="783">
        <v>8.25</v>
      </c>
      <c r="C248" s="289" t="s">
        <v>8516</v>
      </c>
      <c r="D248" s="289" t="s">
        <v>8515</v>
      </c>
      <c r="E248" s="289" t="s">
        <v>8485</v>
      </c>
      <c r="G248" s="289" t="s">
        <v>8484</v>
      </c>
      <c r="H248" s="289">
        <v>8.25</v>
      </c>
      <c r="I248" s="289">
        <v>3.81</v>
      </c>
      <c r="J248" s="289">
        <v>7.114583333333333</v>
      </c>
    </row>
    <row r="249" spans="1:10">
      <c r="A249" s="289">
        <v>8.25</v>
      </c>
      <c r="B249" s="783">
        <v>8.25</v>
      </c>
      <c r="C249" s="289" t="s">
        <v>8529</v>
      </c>
      <c r="D249" s="289" t="s">
        <v>8493</v>
      </c>
      <c r="G249" s="289" t="s">
        <v>8484</v>
      </c>
      <c r="H249" s="289">
        <v>8.25</v>
      </c>
      <c r="I249" s="289">
        <v>3.81</v>
      </c>
      <c r="J249" s="289">
        <v>31.3125</v>
      </c>
    </row>
    <row r="250" spans="1:10">
      <c r="A250" s="289">
        <v>8.25</v>
      </c>
      <c r="B250" s="783">
        <v>8.25</v>
      </c>
      <c r="C250" s="289" t="s">
        <v>8529</v>
      </c>
      <c r="D250" s="289" t="s">
        <v>8493</v>
      </c>
      <c r="E250" s="289" t="s">
        <v>8483</v>
      </c>
      <c r="G250" s="289" t="s">
        <v>8484</v>
      </c>
      <c r="H250" s="289">
        <v>8.25</v>
      </c>
      <c r="I250" s="289">
        <v>5.65</v>
      </c>
      <c r="J250" s="289">
        <v>9.375</v>
      </c>
    </row>
    <row r="251" spans="1:10">
      <c r="A251" s="289">
        <v>8.25</v>
      </c>
      <c r="B251" s="783">
        <v>8.25</v>
      </c>
      <c r="C251" s="289" t="s">
        <v>8529</v>
      </c>
      <c r="D251" s="289" t="s">
        <v>8493</v>
      </c>
      <c r="E251" s="289" t="s">
        <v>8485</v>
      </c>
      <c r="G251" s="289" t="s">
        <v>8484</v>
      </c>
      <c r="H251" s="289">
        <v>8.25</v>
      </c>
      <c r="I251" s="289">
        <v>3.93</v>
      </c>
      <c r="J251" s="289">
        <v>10.770833333333334</v>
      </c>
    </row>
    <row r="252" spans="1:10">
      <c r="A252" s="289">
        <v>8.25</v>
      </c>
      <c r="B252" s="783">
        <v>8.25</v>
      </c>
      <c r="C252" s="289" t="s">
        <v>8529</v>
      </c>
      <c r="D252" s="289" t="s">
        <v>8493</v>
      </c>
      <c r="E252" s="289" t="s">
        <v>8490</v>
      </c>
      <c r="G252" s="289" t="s">
        <v>8484</v>
      </c>
      <c r="H252" s="289">
        <v>8.25</v>
      </c>
      <c r="I252" s="289">
        <v>5.65</v>
      </c>
      <c r="J252" s="289">
        <v>8.1458333333333339</v>
      </c>
    </row>
    <row r="253" spans="1:10">
      <c r="A253" s="289">
        <v>8.25</v>
      </c>
      <c r="B253" s="783">
        <v>8.25</v>
      </c>
      <c r="C253" s="289" t="s">
        <v>8529</v>
      </c>
      <c r="D253" s="289" t="s">
        <v>8493</v>
      </c>
      <c r="E253" s="289" t="s">
        <v>8491</v>
      </c>
      <c r="G253" s="289" t="s">
        <v>8484</v>
      </c>
      <c r="H253" s="289">
        <v>8.25</v>
      </c>
      <c r="I253" s="289">
        <v>3.81</v>
      </c>
      <c r="J253" s="289">
        <v>3.0208333333333335</v>
      </c>
    </row>
    <row r="254" spans="1:10">
      <c r="A254" s="289">
        <v>8.25</v>
      </c>
      <c r="B254" s="783">
        <v>8.25</v>
      </c>
      <c r="C254" s="289" t="s">
        <v>8529</v>
      </c>
      <c r="D254" s="289" t="s">
        <v>8493</v>
      </c>
      <c r="F254" s="289" t="s">
        <v>8494</v>
      </c>
      <c r="G254" s="289" t="s">
        <v>2099</v>
      </c>
      <c r="H254" s="289">
        <v>8.25</v>
      </c>
      <c r="I254" s="289">
        <v>3.81</v>
      </c>
      <c r="J254" s="289">
        <v>1.27</v>
      </c>
    </row>
    <row r="255" spans="1:10">
      <c r="A255" s="289">
        <v>8.25</v>
      </c>
      <c r="B255" s="783">
        <v>8.25</v>
      </c>
      <c r="C255" s="289" t="s">
        <v>8529</v>
      </c>
      <c r="D255" s="289" t="s">
        <v>8493</v>
      </c>
      <c r="F255" s="289" t="s">
        <v>8494</v>
      </c>
      <c r="G255" s="289" t="s">
        <v>2099</v>
      </c>
      <c r="H255" s="289" t="s">
        <v>8495</v>
      </c>
      <c r="I255" s="289">
        <v>3.81</v>
      </c>
      <c r="J255" s="289">
        <v>0.87</v>
      </c>
    </row>
    <row r="256" spans="1:10">
      <c r="A256" s="289">
        <v>8.25</v>
      </c>
      <c r="B256" s="783">
        <v>8.25</v>
      </c>
      <c r="C256" s="289" t="s">
        <v>8529</v>
      </c>
      <c r="D256" s="289" t="s">
        <v>8493</v>
      </c>
      <c r="F256" s="289" t="s">
        <v>8494</v>
      </c>
      <c r="G256" s="289" t="s">
        <v>2099</v>
      </c>
      <c r="H256" s="289">
        <v>8.25</v>
      </c>
      <c r="I256" s="289">
        <v>3.81</v>
      </c>
      <c r="J256" s="289">
        <v>0.88083333333333347</v>
      </c>
    </row>
    <row r="257" spans="1:10">
      <c r="A257" s="289">
        <v>8.25</v>
      </c>
      <c r="B257" s="783">
        <v>8.25</v>
      </c>
      <c r="C257" s="289" t="s">
        <v>8530</v>
      </c>
      <c r="D257" s="289" t="s">
        <v>8493</v>
      </c>
      <c r="G257" s="289" t="s">
        <v>8484</v>
      </c>
      <c r="H257" s="289">
        <v>8.25</v>
      </c>
      <c r="I257" s="289">
        <v>3.81</v>
      </c>
      <c r="J257" s="289">
        <v>26.5625</v>
      </c>
    </row>
    <row r="258" spans="1:10">
      <c r="A258" s="289">
        <v>8.25</v>
      </c>
      <c r="B258" s="783">
        <v>8.25</v>
      </c>
      <c r="C258" s="289" t="s">
        <v>8531</v>
      </c>
      <c r="D258" s="289" t="s">
        <v>8493</v>
      </c>
      <c r="E258" s="289" t="s">
        <v>8483</v>
      </c>
      <c r="G258" s="289" t="s">
        <v>8484</v>
      </c>
      <c r="H258" s="289">
        <v>8.25</v>
      </c>
      <c r="I258" s="289">
        <v>5.65</v>
      </c>
      <c r="J258" s="289">
        <v>9.375</v>
      </c>
    </row>
    <row r="259" spans="1:10">
      <c r="A259" s="289">
        <v>8.25</v>
      </c>
      <c r="B259" s="783">
        <v>8.25</v>
      </c>
      <c r="C259" s="289" t="s">
        <v>8532</v>
      </c>
      <c r="D259" s="289" t="s">
        <v>8493</v>
      </c>
      <c r="E259" s="289" t="s">
        <v>8485</v>
      </c>
      <c r="G259" s="289" t="s">
        <v>8484</v>
      </c>
      <c r="H259" s="289">
        <v>8.25</v>
      </c>
      <c r="I259" s="289">
        <v>3.93</v>
      </c>
      <c r="J259" s="289">
        <v>10.770833333333334</v>
      </c>
    </row>
    <row r="260" spans="1:10">
      <c r="A260" s="289">
        <v>8.25</v>
      </c>
      <c r="B260" s="783">
        <v>8.25</v>
      </c>
      <c r="C260" s="289" t="s">
        <v>8533</v>
      </c>
      <c r="D260" s="289" t="s">
        <v>8493</v>
      </c>
      <c r="E260" s="289" t="s">
        <v>8490</v>
      </c>
      <c r="G260" s="289" t="s">
        <v>8484</v>
      </c>
      <c r="H260" s="289">
        <v>8.25</v>
      </c>
      <c r="I260" s="289">
        <v>5.65</v>
      </c>
      <c r="J260" s="289">
        <v>5.125</v>
      </c>
    </row>
    <row r="261" spans="1:10">
      <c r="A261" s="289">
        <v>8.25</v>
      </c>
      <c r="B261" s="783">
        <v>8.25</v>
      </c>
      <c r="C261" s="289" t="s">
        <v>8534</v>
      </c>
      <c r="D261" s="289" t="s">
        <v>8493</v>
      </c>
      <c r="E261" s="289" t="s">
        <v>8491</v>
      </c>
      <c r="G261" s="289" t="s">
        <v>8484</v>
      </c>
      <c r="H261" s="289">
        <v>8.25</v>
      </c>
      <c r="I261" s="289">
        <v>3.81</v>
      </c>
      <c r="J261" s="289">
        <v>1.2916666666666667</v>
      </c>
    </row>
    <row r="262" spans="1:10">
      <c r="A262" s="289">
        <v>8.25</v>
      </c>
      <c r="B262" s="783">
        <v>8.25</v>
      </c>
      <c r="C262" s="289" t="s">
        <v>8535</v>
      </c>
      <c r="D262" s="289" t="s">
        <v>8493</v>
      </c>
      <c r="G262" s="289" t="s">
        <v>8484</v>
      </c>
      <c r="H262" s="289">
        <v>8.25</v>
      </c>
      <c r="I262" s="289">
        <v>3.81</v>
      </c>
      <c r="J262" s="289">
        <v>31.3125</v>
      </c>
    </row>
    <row r="263" spans="1:10">
      <c r="A263" s="289">
        <v>8.25</v>
      </c>
      <c r="B263" s="783">
        <v>8.25</v>
      </c>
      <c r="C263" s="289" t="s">
        <v>8535</v>
      </c>
      <c r="D263" s="289" t="s">
        <v>8493</v>
      </c>
      <c r="E263" s="289" t="s">
        <v>8483</v>
      </c>
      <c r="G263" s="289" t="s">
        <v>8484</v>
      </c>
      <c r="H263" s="289">
        <v>8.25</v>
      </c>
      <c r="I263" s="289">
        <v>5.65</v>
      </c>
      <c r="J263" s="289">
        <v>9.375</v>
      </c>
    </row>
    <row r="264" spans="1:10">
      <c r="A264" s="289">
        <v>8.25</v>
      </c>
      <c r="B264" s="783">
        <v>8.25</v>
      </c>
      <c r="C264" s="289" t="s">
        <v>8535</v>
      </c>
      <c r="D264" s="289" t="s">
        <v>8493</v>
      </c>
      <c r="E264" s="289" t="s">
        <v>8485</v>
      </c>
      <c r="G264" s="289" t="s">
        <v>8484</v>
      </c>
      <c r="H264" s="289">
        <v>8.25</v>
      </c>
      <c r="I264" s="289">
        <v>3.93</v>
      </c>
      <c r="J264" s="289">
        <v>10.770833333333334</v>
      </c>
    </row>
    <row r="265" spans="1:10">
      <c r="A265" s="289">
        <v>8.25</v>
      </c>
      <c r="B265" s="783">
        <v>8.25</v>
      </c>
      <c r="C265" s="289" t="s">
        <v>8535</v>
      </c>
      <c r="D265" s="289" t="s">
        <v>8493</v>
      </c>
      <c r="E265" s="289" t="s">
        <v>8490</v>
      </c>
      <c r="G265" s="289" t="s">
        <v>8484</v>
      </c>
      <c r="H265" s="289">
        <v>8.25</v>
      </c>
      <c r="I265" s="289">
        <v>5.65</v>
      </c>
      <c r="J265" s="289">
        <v>5.125</v>
      </c>
    </row>
    <row r="266" spans="1:10">
      <c r="A266" s="289">
        <v>8.25</v>
      </c>
      <c r="B266" s="783">
        <v>8.25</v>
      </c>
      <c r="C266" s="289" t="s">
        <v>8535</v>
      </c>
      <c r="D266" s="289" t="s">
        <v>8493</v>
      </c>
      <c r="E266" s="289" t="s">
        <v>8491</v>
      </c>
      <c r="G266" s="289" t="s">
        <v>8484</v>
      </c>
      <c r="H266" s="289">
        <v>8.25</v>
      </c>
      <c r="I266" s="289">
        <v>3.81</v>
      </c>
      <c r="J266" s="289">
        <v>3.0208333333333335</v>
      </c>
    </row>
    <row r="267" spans="1:10">
      <c r="A267" s="289">
        <v>8.25</v>
      </c>
      <c r="B267" s="783">
        <v>8.25</v>
      </c>
      <c r="C267" s="289" t="s">
        <v>8535</v>
      </c>
      <c r="D267" s="289" t="s">
        <v>8493</v>
      </c>
      <c r="F267" s="289" t="s">
        <v>8494</v>
      </c>
      <c r="G267" s="289" t="s">
        <v>2099</v>
      </c>
      <c r="H267" s="289">
        <v>8.25</v>
      </c>
      <c r="I267" s="289">
        <v>3.81</v>
      </c>
      <c r="J267" s="289">
        <v>1.27</v>
      </c>
    </row>
    <row r="268" spans="1:10">
      <c r="A268" s="289">
        <v>8.25</v>
      </c>
      <c r="B268" s="783">
        <v>8.25</v>
      </c>
      <c r="C268" s="289" t="s">
        <v>8535</v>
      </c>
      <c r="D268" s="289" t="s">
        <v>8493</v>
      </c>
      <c r="F268" s="289" t="s">
        <v>8494</v>
      </c>
      <c r="G268" s="289" t="s">
        <v>2099</v>
      </c>
      <c r="H268" s="289" t="s">
        <v>8495</v>
      </c>
      <c r="I268" s="289">
        <v>3.81</v>
      </c>
      <c r="J268" s="289">
        <v>0.87</v>
      </c>
    </row>
    <row r="269" spans="1:10">
      <c r="A269" s="289">
        <v>8.25</v>
      </c>
      <c r="B269" s="783">
        <v>8.25</v>
      </c>
      <c r="C269" s="289" t="s">
        <v>8535</v>
      </c>
      <c r="D269" s="289" t="s">
        <v>8493</v>
      </c>
      <c r="F269" s="289" t="s">
        <v>8494</v>
      </c>
      <c r="G269" s="289" t="s">
        <v>2099</v>
      </c>
      <c r="H269" s="289">
        <v>8.25</v>
      </c>
      <c r="I269" s="289">
        <v>3.81</v>
      </c>
      <c r="J269" s="289">
        <v>0.88083333333333347</v>
      </c>
    </row>
    <row r="270" spans="1:10">
      <c r="A270" s="289">
        <v>8.25</v>
      </c>
      <c r="B270" s="783">
        <v>8.25</v>
      </c>
      <c r="C270" s="289" t="s">
        <v>8536</v>
      </c>
      <c r="D270" s="289" t="s">
        <v>8500</v>
      </c>
      <c r="G270" s="289" t="s">
        <v>8484</v>
      </c>
      <c r="H270" s="289">
        <v>12</v>
      </c>
      <c r="I270" s="289">
        <v>2.75</v>
      </c>
      <c r="J270" s="289">
        <v>28.5</v>
      </c>
    </row>
    <row r="271" spans="1:10">
      <c r="A271" s="289">
        <v>8.25</v>
      </c>
      <c r="B271" s="783">
        <v>8.25</v>
      </c>
      <c r="C271" s="289" t="s">
        <v>8536</v>
      </c>
      <c r="D271" s="289" t="s">
        <v>8500</v>
      </c>
      <c r="E271" s="289" t="s">
        <v>8483</v>
      </c>
      <c r="G271" s="289" t="s">
        <v>8484</v>
      </c>
      <c r="H271" s="289">
        <v>8.25</v>
      </c>
      <c r="I271" s="289">
        <v>5.65</v>
      </c>
      <c r="J271" s="289">
        <v>9.25</v>
      </c>
    </row>
    <row r="272" spans="1:10">
      <c r="A272" s="289">
        <v>8.25</v>
      </c>
      <c r="B272" s="783">
        <v>8.25</v>
      </c>
      <c r="C272" s="289" t="s">
        <v>8536</v>
      </c>
      <c r="D272" s="289" t="s">
        <v>8500</v>
      </c>
      <c r="E272" s="289" t="s">
        <v>8485</v>
      </c>
      <c r="G272" s="289" t="s">
        <v>8484</v>
      </c>
      <c r="H272" s="289">
        <v>12</v>
      </c>
      <c r="I272" s="289">
        <v>2.75</v>
      </c>
      <c r="J272" s="289">
        <v>13.208333333333332</v>
      </c>
    </row>
    <row r="273" spans="1:10">
      <c r="A273" s="289">
        <v>8.25</v>
      </c>
      <c r="B273" s="783">
        <v>8.25</v>
      </c>
      <c r="C273" s="289" t="s">
        <v>8536</v>
      </c>
      <c r="D273" s="289" t="s">
        <v>8500</v>
      </c>
      <c r="F273" s="289" t="s">
        <v>8494</v>
      </c>
      <c r="G273" s="289" t="s">
        <v>8484</v>
      </c>
      <c r="H273" s="289">
        <v>8.25</v>
      </c>
      <c r="I273" s="289">
        <v>2.75</v>
      </c>
      <c r="J273" s="289">
        <v>1.375</v>
      </c>
    </row>
    <row r="274" spans="1:10">
      <c r="A274" s="289">
        <v>8.25</v>
      </c>
      <c r="B274" s="783">
        <v>8.25</v>
      </c>
      <c r="C274" s="289" t="s">
        <v>8536</v>
      </c>
      <c r="D274" s="289" t="s">
        <v>8500</v>
      </c>
      <c r="F274" s="289" t="s">
        <v>8501</v>
      </c>
      <c r="G274" s="289" t="s">
        <v>8484</v>
      </c>
      <c r="H274" s="289">
        <v>8.76</v>
      </c>
      <c r="I274" s="289">
        <v>2.75</v>
      </c>
      <c r="J274" s="289">
        <v>0.29166666666666669</v>
      </c>
    </row>
    <row r="275" spans="1:10">
      <c r="A275" s="289">
        <v>8.25</v>
      </c>
      <c r="B275" s="783">
        <v>8.25</v>
      </c>
      <c r="C275" s="289" t="s">
        <v>8536</v>
      </c>
      <c r="D275" s="289" t="s">
        <v>8500</v>
      </c>
      <c r="F275" s="289" t="s">
        <v>8502</v>
      </c>
      <c r="G275" s="289" t="s">
        <v>8484</v>
      </c>
      <c r="H275" s="289">
        <v>9.3079999999999998</v>
      </c>
      <c r="I275" s="289">
        <v>2.75</v>
      </c>
      <c r="J275" s="289">
        <v>7.625</v>
      </c>
    </row>
    <row r="276" spans="1:10">
      <c r="A276" s="289">
        <v>8.25</v>
      </c>
      <c r="B276" s="783">
        <v>8.25</v>
      </c>
      <c r="C276" s="289" t="s">
        <v>8536</v>
      </c>
      <c r="D276" s="289" t="s">
        <v>8500</v>
      </c>
      <c r="F276" s="289" t="s">
        <v>8503</v>
      </c>
      <c r="G276" s="289" t="s">
        <v>8484</v>
      </c>
      <c r="H276" s="289">
        <v>12</v>
      </c>
      <c r="I276" s="289">
        <v>2.75</v>
      </c>
      <c r="J276" s="289">
        <v>2.5</v>
      </c>
    </row>
    <row r="277" spans="1:10">
      <c r="A277" s="289">
        <v>8.25</v>
      </c>
      <c r="B277" s="783">
        <v>8.25</v>
      </c>
      <c r="C277" s="289" t="s">
        <v>8536</v>
      </c>
      <c r="D277" s="289" t="s">
        <v>8500</v>
      </c>
      <c r="F277" s="289" t="s">
        <v>8486</v>
      </c>
      <c r="G277" s="289" t="s">
        <v>8484</v>
      </c>
      <c r="H277" s="289">
        <v>8.8149999999999995</v>
      </c>
      <c r="I277" s="289">
        <v>2.75</v>
      </c>
      <c r="J277" s="289">
        <v>0.375</v>
      </c>
    </row>
    <row r="278" spans="1:10">
      <c r="A278" s="289">
        <v>8.25</v>
      </c>
      <c r="B278" s="783">
        <v>8.25</v>
      </c>
      <c r="C278" s="289" t="s">
        <v>8536</v>
      </c>
      <c r="D278" s="289" t="s">
        <v>8500</v>
      </c>
      <c r="F278" s="289" t="s">
        <v>8487</v>
      </c>
      <c r="G278" s="289" t="s">
        <v>8484</v>
      </c>
      <c r="H278" s="289">
        <v>8.25</v>
      </c>
      <c r="I278" s="289">
        <v>2.75</v>
      </c>
      <c r="J278" s="289">
        <v>1.0416666666666667</v>
      </c>
    </row>
    <row r="279" spans="1:10">
      <c r="A279" s="289">
        <v>8.25</v>
      </c>
      <c r="B279" s="783">
        <v>8.25</v>
      </c>
      <c r="C279" s="289" t="s">
        <v>8536</v>
      </c>
      <c r="D279" s="289" t="s">
        <v>8500</v>
      </c>
      <c r="E279" s="289" t="s">
        <v>8490</v>
      </c>
      <c r="G279" s="289" t="s">
        <v>8484</v>
      </c>
      <c r="H279" s="289">
        <v>8.25</v>
      </c>
      <c r="I279" s="289">
        <v>5.65</v>
      </c>
      <c r="J279" s="289">
        <v>4.75</v>
      </c>
    </row>
    <row r="280" spans="1:10">
      <c r="A280" s="289">
        <v>8.25</v>
      </c>
      <c r="B280" s="783">
        <v>8.25</v>
      </c>
      <c r="C280" s="289" t="s">
        <v>8536</v>
      </c>
      <c r="D280" s="289" t="s">
        <v>8500</v>
      </c>
      <c r="E280" s="289" t="s">
        <v>8491</v>
      </c>
      <c r="G280" s="289" t="s">
        <v>8484</v>
      </c>
      <c r="H280" s="289">
        <v>8.25</v>
      </c>
      <c r="I280" s="289">
        <v>3.81</v>
      </c>
      <c r="J280" s="289">
        <v>1.2916666666666667</v>
      </c>
    </row>
    <row r="281" spans="1:10">
      <c r="A281" s="289">
        <v>8.25</v>
      </c>
      <c r="B281" s="783">
        <v>8.25</v>
      </c>
      <c r="C281" s="289" t="s">
        <v>8537</v>
      </c>
      <c r="D281" s="289" t="s">
        <v>8500</v>
      </c>
      <c r="G281" s="289" t="s">
        <v>8484</v>
      </c>
      <c r="H281" s="289">
        <v>12</v>
      </c>
      <c r="I281" s="289">
        <v>2.75</v>
      </c>
      <c r="J281" s="289">
        <v>30.229166666666664</v>
      </c>
    </row>
    <row r="282" spans="1:10">
      <c r="A282" s="289">
        <v>8.25</v>
      </c>
      <c r="B282" s="783">
        <v>8.25</v>
      </c>
      <c r="C282" s="289" t="s">
        <v>8537</v>
      </c>
      <c r="D282" s="289" t="s">
        <v>8500</v>
      </c>
      <c r="E282" s="289" t="s">
        <v>8483</v>
      </c>
      <c r="G282" s="289" t="s">
        <v>8484</v>
      </c>
      <c r="H282" s="289">
        <v>8.25</v>
      </c>
      <c r="I282" s="289">
        <v>5.65</v>
      </c>
      <c r="J282" s="289">
        <v>9.25</v>
      </c>
    </row>
    <row r="283" spans="1:10">
      <c r="A283" s="289">
        <v>8.25</v>
      </c>
      <c r="B283" s="783">
        <v>8.25</v>
      </c>
      <c r="C283" s="289" t="s">
        <v>8537</v>
      </c>
      <c r="D283" s="289" t="s">
        <v>8500</v>
      </c>
      <c r="E283" s="289" t="s">
        <v>8485</v>
      </c>
      <c r="G283" s="289" t="s">
        <v>8484</v>
      </c>
      <c r="H283" s="289">
        <v>12</v>
      </c>
      <c r="I283" s="289">
        <v>2.75</v>
      </c>
      <c r="J283" s="289">
        <v>13.208333333333332</v>
      </c>
    </row>
    <row r="284" spans="1:10">
      <c r="A284" s="289">
        <v>8.25</v>
      </c>
      <c r="B284" s="783">
        <v>8.25</v>
      </c>
      <c r="C284" s="289" t="s">
        <v>8537</v>
      </c>
      <c r="D284" s="289" t="s">
        <v>8500</v>
      </c>
      <c r="F284" s="289" t="s">
        <v>8494</v>
      </c>
      <c r="G284" s="289" t="s">
        <v>8484</v>
      </c>
      <c r="H284" s="289">
        <v>8.25</v>
      </c>
      <c r="I284" s="289">
        <v>2.75</v>
      </c>
      <c r="J284" s="289">
        <v>1.375</v>
      </c>
    </row>
    <row r="285" spans="1:10">
      <c r="A285" s="289">
        <v>8.25</v>
      </c>
      <c r="B285" s="783">
        <v>8.25</v>
      </c>
      <c r="C285" s="289" t="s">
        <v>8537</v>
      </c>
      <c r="D285" s="289" t="s">
        <v>8500</v>
      </c>
      <c r="F285" s="289" t="s">
        <v>8501</v>
      </c>
      <c r="G285" s="289" t="s">
        <v>8484</v>
      </c>
      <c r="H285" s="289">
        <v>8.76</v>
      </c>
      <c r="I285" s="289">
        <v>2.75</v>
      </c>
      <c r="J285" s="289">
        <v>0.29166666666666669</v>
      </c>
    </row>
    <row r="286" spans="1:10">
      <c r="A286" s="289">
        <v>8.25</v>
      </c>
      <c r="B286" s="783">
        <v>8.25</v>
      </c>
      <c r="C286" s="289" t="s">
        <v>8537</v>
      </c>
      <c r="D286" s="289" t="s">
        <v>8500</v>
      </c>
      <c r="F286" s="289" t="s">
        <v>8502</v>
      </c>
      <c r="G286" s="289" t="s">
        <v>8484</v>
      </c>
      <c r="H286" s="289">
        <v>9.3079999999999998</v>
      </c>
      <c r="I286" s="289">
        <v>2.75</v>
      </c>
      <c r="J286" s="289">
        <v>7.625</v>
      </c>
    </row>
    <row r="287" spans="1:10">
      <c r="A287" s="289">
        <v>8.25</v>
      </c>
      <c r="B287" s="783">
        <v>8.25</v>
      </c>
      <c r="C287" s="289" t="s">
        <v>8537</v>
      </c>
      <c r="D287" s="289" t="s">
        <v>8500</v>
      </c>
      <c r="F287" s="289" t="s">
        <v>8503</v>
      </c>
      <c r="G287" s="289" t="s">
        <v>8484</v>
      </c>
      <c r="H287" s="289">
        <v>12</v>
      </c>
      <c r="I287" s="289">
        <v>2.75</v>
      </c>
      <c r="J287" s="289">
        <v>2.5</v>
      </c>
    </row>
    <row r="288" spans="1:10">
      <c r="A288" s="289">
        <v>8.25</v>
      </c>
      <c r="B288" s="783">
        <v>8.25</v>
      </c>
      <c r="C288" s="289" t="s">
        <v>8537</v>
      </c>
      <c r="D288" s="289" t="s">
        <v>8500</v>
      </c>
      <c r="F288" s="289" t="s">
        <v>8486</v>
      </c>
      <c r="G288" s="289" t="s">
        <v>8484</v>
      </c>
      <c r="H288" s="289">
        <v>8.8149999999999995</v>
      </c>
      <c r="I288" s="289">
        <v>2.75</v>
      </c>
      <c r="J288" s="289">
        <v>0.375</v>
      </c>
    </row>
    <row r="289" spans="1:10">
      <c r="A289" s="289">
        <v>8.25</v>
      </c>
      <c r="B289" s="783">
        <v>8.25</v>
      </c>
      <c r="C289" s="289" t="s">
        <v>8537</v>
      </c>
      <c r="D289" s="289" t="s">
        <v>8500</v>
      </c>
      <c r="F289" s="289" t="s">
        <v>8487</v>
      </c>
      <c r="G289" s="289" t="s">
        <v>8484</v>
      </c>
      <c r="H289" s="289">
        <v>8.25</v>
      </c>
      <c r="I289" s="289">
        <v>2.75</v>
      </c>
      <c r="J289" s="289">
        <v>1.0416666666666667</v>
      </c>
    </row>
    <row r="290" spans="1:10">
      <c r="A290" s="289">
        <v>8.25</v>
      </c>
      <c r="B290" s="783">
        <v>8.25</v>
      </c>
      <c r="C290" s="289" t="s">
        <v>8537</v>
      </c>
      <c r="D290" s="289" t="s">
        <v>8500</v>
      </c>
      <c r="E290" s="289" t="s">
        <v>8490</v>
      </c>
      <c r="G290" s="289" t="s">
        <v>8484</v>
      </c>
      <c r="H290" s="289">
        <v>8.25</v>
      </c>
      <c r="I290" s="289">
        <v>5.65</v>
      </c>
      <c r="J290" s="289">
        <v>4.75</v>
      </c>
    </row>
    <row r="291" spans="1:10">
      <c r="A291" s="289">
        <v>8.25</v>
      </c>
      <c r="B291" s="783">
        <v>8.25</v>
      </c>
      <c r="C291" s="289" t="s">
        <v>8537</v>
      </c>
      <c r="D291" s="289" t="s">
        <v>8500</v>
      </c>
      <c r="E291" s="289" t="s">
        <v>8491</v>
      </c>
      <c r="G291" s="289" t="s">
        <v>8484</v>
      </c>
      <c r="H291" s="289">
        <v>8.25</v>
      </c>
      <c r="I291" s="289">
        <v>3.81</v>
      </c>
      <c r="J291" s="289">
        <v>3.0208333333333335</v>
      </c>
    </row>
    <row r="292" spans="1:10">
      <c r="A292" s="289">
        <v>8.25</v>
      </c>
      <c r="B292" s="783">
        <v>8.25</v>
      </c>
      <c r="C292" s="289" t="s">
        <v>8537</v>
      </c>
      <c r="D292" s="289" t="s">
        <v>8500</v>
      </c>
      <c r="F292" s="289" t="s">
        <v>8494</v>
      </c>
      <c r="G292" s="289" t="s">
        <v>8484</v>
      </c>
      <c r="H292" s="289">
        <v>8.25</v>
      </c>
      <c r="I292" s="289">
        <v>3.81</v>
      </c>
      <c r="J292" s="289">
        <v>1.27</v>
      </c>
    </row>
    <row r="293" spans="1:10">
      <c r="A293" s="289">
        <v>8.25</v>
      </c>
      <c r="B293" s="783">
        <v>8.25</v>
      </c>
      <c r="C293" s="289" t="s">
        <v>8537</v>
      </c>
      <c r="D293" s="289" t="s">
        <v>8500</v>
      </c>
      <c r="F293" s="289" t="s">
        <v>8494</v>
      </c>
      <c r="G293" s="289" t="s">
        <v>8484</v>
      </c>
      <c r="H293" s="289" t="s">
        <v>8495</v>
      </c>
      <c r="I293" s="289">
        <v>3.81</v>
      </c>
      <c r="J293" s="289">
        <v>0.87</v>
      </c>
    </row>
    <row r="294" spans="1:10">
      <c r="A294" s="289">
        <v>8.25</v>
      </c>
      <c r="B294" s="783">
        <v>8.25</v>
      </c>
      <c r="C294" s="289" t="s">
        <v>8537</v>
      </c>
      <c r="D294" s="289" t="s">
        <v>8500</v>
      </c>
      <c r="F294" s="289" t="s">
        <v>8494</v>
      </c>
      <c r="G294" s="289" t="s">
        <v>8484</v>
      </c>
      <c r="H294" s="289">
        <v>8.25</v>
      </c>
      <c r="I294" s="289">
        <v>3.81</v>
      </c>
      <c r="J294" s="289">
        <v>0.88083333333333347</v>
      </c>
    </row>
    <row r="295" spans="1:10">
      <c r="A295" s="289">
        <v>8.25</v>
      </c>
      <c r="B295" s="783">
        <v>8.25</v>
      </c>
      <c r="C295" s="289" t="s">
        <v>8538</v>
      </c>
      <c r="D295" s="289" t="s">
        <v>8509</v>
      </c>
      <c r="G295" s="289" t="s">
        <v>8484</v>
      </c>
      <c r="H295" s="289">
        <v>8.56</v>
      </c>
      <c r="I295" s="289">
        <v>2.75</v>
      </c>
      <c r="J295" s="289">
        <v>27.855833333333333</v>
      </c>
    </row>
    <row r="296" spans="1:10">
      <c r="A296" s="289">
        <v>8.25</v>
      </c>
      <c r="B296" s="783">
        <v>8.25</v>
      </c>
      <c r="C296" s="289" t="s">
        <v>8538</v>
      </c>
      <c r="D296" s="289" t="s">
        <v>8509</v>
      </c>
      <c r="E296" s="289" t="s">
        <v>8483</v>
      </c>
      <c r="G296" s="289" t="s">
        <v>8484</v>
      </c>
      <c r="H296" s="289">
        <v>8.25</v>
      </c>
      <c r="I296" s="289">
        <v>5.65</v>
      </c>
      <c r="J296" s="289">
        <v>9.230833333333333</v>
      </c>
    </row>
    <row r="297" spans="1:10">
      <c r="A297" s="289">
        <v>8.25</v>
      </c>
      <c r="B297" s="783">
        <v>8.25</v>
      </c>
      <c r="C297" s="289" t="s">
        <v>8538</v>
      </c>
      <c r="D297" s="289" t="s">
        <v>8509</v>
      </c>
      <c r="F297" s="289" t="s">
        <v>8494</v>
      </c>
      <c r="G297" s="289" t="s">
        <v>8484</v>
      </c>
      <c r="H297" s="289">
        <v>8.25</v>
      </c>
      <c r="I297" s="289">
        <v>5.65</v>
      </c>
      <c r="J297" s="289">
        <v>5.416666666666667</v>
      </c>
    </row>
    <row r="298" spans="1:10">
      <c r="A298" s="289">
        <v>8.25</v>
      </c>
      <c r="B298" s="783">
        <v>8.25</v>
      </c>
      <c r="C298" s="289" t="s">
        <v>8538</v>
      </c>
      <c r="D298" s="289" t="s">
        <v>8509</v>
      </c>
      <c r="F298" s="289" t="s">
        <v>8501</v>
      </c>
      <c r="G298" s="289" t="s">
        <v>2099</v>
      </c>
      <c r="H298" s="289" t="s">
        <v>8495</v>
      </c>
      <c r="I298" s="289">
        <v>5.65</v>
      </c>
      <c r="J298" s="289">
        <v>1</v>
      </c>
    </row>
    <row r="299" spans="1:10">
      <c r="A299" s="289">
        <v>8.25</v>
      </c>
      <c r="B299" s="783">
        <v>8.25</v>
      </c>
      <c r="C299" s="289" t="s">
        <v>8538</v>
      </c>
      <c r="D299" s="289" t="s">
        <v>8509</v>
      </c>
      <c r="F299" s="289" t="s">
        <v>8502</v>
      </c>
      <c r="G299" s="289" t="s">
        <v>8484</v>
      </c>
      <c r="H299" s="289">
        <v>8.25</v>
      </c>
      <c r="I299" s="289">
        <v>5.65</v>
      </c>
      <c r="J299" s="289">
        <v>2.8141666666666669</v>
      </c>
    </row>
    <row r="300" spans="1:10">
      <c r="A300" s="289">
        <v>8.25</v>
      </c>
      <c r="B300" s="783">
        <v>8.25</v>
      </c>
      <c r="C300" s="289" t="s">
        <v>8538</v>
      </c>
      <c r="D300" s="289" t="s">
        <v>8509</v>
      </c>
      <c r="E300" s="289" t="s">
        <v>8485</v>
      </c>
      <c r="G300" s="289" t="s">
        <v>8484</v>
      </c>
      <c r="H300" s="289">
        <v>8.56</v>
      </c>
      <c r="I300" s="289">
        <v>2.75</v>
      </c>
      <c r="J300" s="289">
        <v>12.583333333333334</v>
      </c>
    </row>
    <row r="301" spans="1:10">
      <c r="A301" s="289">
        <v>8.25</v>
      </c>
      <c r="B301" s="783">
        <v>8.25</v>
      </c>
      <c r="C301" s="289" t="s">
        <v>8538</v>
      </c>
      <c r="D301" s="289" t="s">
        <v>8509</v>
      </c>
      <c r="F301" s="289" t="s">
        <v>8494</v>
      </c>
      <c r="G301" s="289" t="s">
        <v>8484</v>
      </c>
      <c r="H301" s="289">
        <v>8.25</v>
      </c>
      <c r="I301" s="289">
        <v>2.75</v>
      </c>
      <c r="J301" s="289">
        <v>1.65625</v>
      </c>
    </row>
    <row r="302" spans="1:10">
      <c r="A302" s="289">
        <v>8.25</v>
      </c>
      <c r="B302" s="783">
        <v>8.25</v>
      </c>
      <c r="C302" s="289" t="s">
        <v>8538</v>
      </c>
      <c r="D302" s="289" t="s">
        <v>8509</v>
      </c>
      <c r="F302" s="289" t="s">
        <v>8501</v>
      </c>
      <c r="G302" s="289" t="s">
        <v>8484</v>
      </c>
      <c r="H302" s="289">
        <v>8.56</v>
      </c>
      <c r="I302" s="289">
        <v>2.75</v>
      </c>
      <c r="J302" s="289">
        <v>3.25</v>
      </c>
    </row>
    <row r="303" spans="1:10">
      <c r="A303" s="289">
        <v>8.25</v>
      </c>
      <c r="B303" s="783">
        <v>8.25</v>
      </c>
      <c r="C303" s="289" t="s">
        <v>8538</v>
      </c>
      <c r="D303" s="289" t="s">
        <v>8509</v>
      </c>
      <c r="F303" s="289" t="s">
        <v>8502</v>
      </c>
      <c r="G303" s="289" t="s">
        <v>8484</v>
      </c>
      <c r="H303" s="289">
        <v>8.5</v>
      </c>
      <c r="I303" s="289">
        <v>2.75</v>
      </c>
      <c r="J303" s="289">
        <v>5.3437500000000009</v>
      </c>
    </row>
    <row r="304" spans="1:10">
      <c r="A304" s="289">
        <v>8.25</v>
      </c>
      <c r="B304" s="783">
        <v>8.25</v>
      </c>
      <c r="C304" s="289" t="s">
        <v>8538</v>
      </c>
      <c r="D304" s="289" t="s">
        <v>8509</v>
      </c>
      <c r="F304" s="289" t="s">
        <v>8503</v>
      </c>
      <c r="G304" s="289" t="s">
        <v>8484</v>
      </c>
      <c r="H304" s="289">
        <v>8.56</v>
      </c>
      <c r="I304" s="289">
        <v>2.75</v>
      </c>
      <c r="J304" s="289">
        <v>1.25</v>
      </c>
    </row>
    <row r="305" spans="1:10">
      <c r="A305" s="289">
        <v>8.25</v>
      </c>
      <c r="B305" s="783">
        <v>8.25</v>
      </c>
      <c r="C305" s="289" t="s">
        <v>8538</v>
      </c>
      <c r="D305" s="289" t="s">
        <v>8509</v>
      </c>
      <c r="F305" s="289" t="s">
        <v>8486</v>
      </c>
      <c r="G305" s="289" t="s">
        <v>8484</v>
      </c>
      <c r="H305" s="289">
        <v>8.25</v>
      </c>
      <c r="I305" s="289">
        <v>2.75</v>
      </c>
      <c r="J305" s="289">
        <v>1.0833333333333333</v>
      </c>
    </row>
    <row r="306" spans="1:10">
      <c r="A306" s="289">
        <v>8.25</v>
      </c>
      <c r="B306" s="783">
        <v>8.25</v>
      </c>
      <c r="C306" s="289" t="s">
        <v>8538</v>
      </c>
      <c r="D306" s="289" t="s">
        <v>8509</v>
      </c>
      <c r="E306" s="289" t="s">
        <v>8490</v>
      </c>
      <c r="G306" s="289" t="s">
        <v>8484</v>
      </c>
      <c r="H306" s="289">
        <v>8.25</v>
      </c>
      <c r="I306" s="289">
        <v>5.65</v>
      </c>
      <c r="J306" s="289">
        <v>4.75</v>
      </c>
    </row>
    <row r="307" spans="1:10">
      <c r="A307" s="289">
        <v>8.25</v>
      </c>
      <c r="B307" s="783">
        <v>8.25</v>
      </c>
      <c r="C307" s="289" t="s">
        <v>8538</v>
      </c>
      <c r="D307" s="289" t="s">
        <v>8509</v>
      </c>
      <c r="F307" s="289" t="s">
        <v>8494</v>
      </c>
      <c r="G307" s="289" t="s">
        <v>8484</v>
      </c>
      <c r="H307" s="289">
        <v>8.25</v>
      </c>
      <c r="I307" s="289">
        <v>5.65</v>
      </c>
      <c r="J307" s="289">
        <v>1.375</v>
      </c>
    </row>
    <row r="308" spans="1:10">
      <c r="A308" s="289">
        <v>8.25</v>
      </c>
      <c r="B308" s="783">
        <v>8.25</v>
      </c>
      <c r="C308" s="289" t="s">
        <v>8538</v>
      </c>
      <c r="D308" s="289" t="s">
        <v>8509</v>
      </c>
      <c r="F308" s="289" t="s">
        <v>8501</v>
      </c>
      <c r="G308" s="289" t="s">
        <v>2099</v>
      </c>
      <c r="H308" s="289" t="s">
        <v>8495</v>
      </c>
      <c r="I308" s="289">
        <v>5.65</v>
      </c>
      <c r="J308" s="289">
        <v>1</v>
      </c>
    </row>
    <row r="309" spans="1:10">
      <c r="A309" s="289">
        <v>8.25</v>
      </c>
      <c r="B309" s="783">
        <v>8.25</v>
      </c>
      <c r="C309" s="289" t="s">
        <v>8538</v>
      </c>
      <c r="D309" s="289" t="s">
        <v>8509</v>
      </c>
      <c r="F309" s="289" t="s">
        <v>8502</v>
      </c>
      <c r="G309" s="289" t="s">
        <v>8484</v>
      </c>
      <c r="H309" s="289">
        <v>8.25</v>
      </c>
      <c r="I309" s="289">
        <v>5.65</v>
      </c>
      <c r="J309" s="289">
        <v>2.375</v>
      </c>
    </row>
    <row r="310" spans="1:10">
      <c r="A310" s="289">
        <v>8.25</v>
      </c>
      <c r="B310" s="783">
        <v>8.25</v>
      </c>
      <c r="C310" s="289" t="s">
        <v>8538</v>
      </c>
      <c r="D310" s="289" t="s">
        <v>8509</v>
      </c>
      <c r="E310" s="289" t="s">
        <v>8491</v>
      </c>
      <c r="G310" s="289" t="s">
        <v>8484</v>
      </c>
      <c r="H310" s="289">
        <v>8.25</v>
      </c>
      <c r="I310" s="289">
        <v>3.81</v>
      </c>
      <c r="J310" s="289">
        <v>1.2916666666666667</v>
      </c>
    </row>
    <row r="311" spans="1:10">
      <c r="A311" s="289">
        <v>8.25</v>
      </c>
      <c r="B311" s="783">
        <v>8.25</v>
      </c>
      <c r="C311" s="289" t="s">
        <v>8539</v>
      </c>
      <c r="D311" s="289" t="s">
        <v>8509</v>
      </c>
      <c r="G311" s="289" t="s">
        <v>8484</v>
      </c>
      <c r="H311" s="289">
        <v>8.56</v>
      </c>
      <c r="I311" s="289">
        <v>2.75</v>
      </c>
      <c r="J311" s="289">
        <v>29.584999999999997</v>
      </c>
    </row>
    <row r="312" spans="1:10">
      <c r="A312" s="289">
        <v>8.25</v>
      </c>
      <c r="B312" s="783">
        <v>8.25</v>
      </c>
      <c r="C312" s="289" t="s">
        <v>8539</v>
      </c>
      <c r="D312" s="289" t="s">
        <v>8509</v>
      </c>
      <c r="E312" s="289" t="s">
        <v>8483</v>
      </c>
      <c r="G312" s="289" t="s">
        <v>8484</v>
      </c>
      <c r="H312" s="289">
        <v>8.25</v>
      </c>
      <c r="I312" s="289">
        <v>5.65</v>
      </c>
      <c r="J312" s="289">
        <v>9.230833333333333</v>
      </c>
    </row>
    <row r="313" spans="1:10">
      <c r="A313" s="289">
        <v>8.25</v>
      </c>
      <c r="B313" s="783">
        <v>8.25</v>
      </c>
      <c r="C313" s="289" t="s">
        <v>8539</v>
      </c>
      <c r="D313" s="289" t="s">
        <v>8509</v>
      </c>
      <c r="F313" s="289" t="s">
        <v>8494</v>
      </c>
      <c r="G313" s="289" t="s">
        <v>8484</v>
      </c>
      <c r="H313" s="289">
        <v>8.25</v>
      </c>
      <c r="I313" s="289">
        <v>5.65</v>
      </c>
      <c r="J313" s="289">
        <v>5.416666666666667</v>
      </c>
    </row>
    <row r="314" spans="1:10">
      <c r="A314" s="289">
        <v>8.25</v>
      </c>
      <c r="B314" s="783">
        <v>8.25</v>
      </c>
      <c r="C314" s="289" t="s">
        <v>8539</v>
      </c>
      <c r="D314" s="289" t="s">
        <v>8509</v>
      </c>
      <c r="F314" s="289" t="s">
        <v>8501</v>
      </c>
      <c r="G314" s="289" t="s">
        <v>2099</v>
      </c>
      <c r="H314" s="289" t="s">
        <v>8495</v>
      </c>
      <c r="I314" s="289">
        <v>5.65</v>
      </c>
      <c r="J314" s="289">
        <v>1</v>
      </c>
    </row>
    <row r="315" spans="1:10">
      <c r="A315" s="289">
        <v>8.25</v>
      </c>
      <c r="B315" s="783">
        <v>8.25</v>
      </c>
      <c r="C315" s="289" t="s">
        <v>8539</v>
      </c>
      <c r="D315" s="289" t="s">
        <v>8509</v>
      </c>
      <c r="F315" s="289" t="s">
        <v>8502</v>
      </c>
      <c r="G315" s="289" t="s">
        <v>8484</v>
      </c>
      <c r="H315" s="289">
        <v>8.25</v>
      </c>
      <c r="I315" s="289">
        <v>5.65</v>
      </c>
      <c r="J315" s="289">
        <v>2.8141666666666669</v>
      </c>
    </row>
    <row r="316" spans="1:10">
      <c r="A316" s="289">
        <v>8.25</v>
      </c>
      <c r="B316" s="783">
        <v>8.25</v>
      </c>
      <c r="C316" s="289" t="s">
        <v>8539</v>
      </c>
      <c r="D316" s="289" t="s">
        <v>8509</v>
      </c>
      <c r="E316" s="289" t="s">
        <v>8485</v>
      </c>
      <c r="G316" s="289" t="s">
        <v>8484</v>
      </c>
      <c r="H316" s="289">
        <v>8.56</v>
      </c>
      <c r="I316" s="289">
        <v>2.75</v>
      </c>
      <c r="J316" s="289">
        <v>12.583333333333334</v>
      </c>
    </row>
    <row r="317" spans="1:10">
      <c r="A317" s="289">
        <v>8.25</v>
      </c>
      <c r="B317" s="783">
        <v>8.25</v>
      </c>
      <c r="C317" s="289" t="s">
        <v>8539</v>
      </c>
      <c r="D317" s="289" t="s">
        <v>8509</v>
      </c>
      <c r="F317" s="289" t="s">
        <v>8494</v>
      </c>
      <c r="G317" s="289" t="s">
        <v>8484</v>
      </c>
      <c r="H317" s="289">
        <v>8.25</v>
      </c>
      <c r="I317" s="289">
        <v>2.75</v>
      </c>
      <c r="J317" s="289">
        <v>1.65625</v>
      </c>
    </row>
    <row r="318" spans="1:10">
      <c r="A318" s="289">
        <v>8.25</v>
      </c>
      <c r="B318" s="783">
        <v>8.25</v>
      </c>
      <c r="C318" s="289" t="s">
        <v>8539</v>
      </c>
      <c r="D318" s="289" t="s">
        <v>8509</v>
      </c>
      <c r="F318" s="289" t="s">
        <v>8501</v>
      </c>
      <c r="G318" s="289" t="s">
        <v>8484</v>
      </c>
      <c r="H318" s="289">
        <v>8.56</v>
      </c>
      <c r="I318" s="289">
        <v>2.75</v>
      </c>
      <c r="J318" s="289">
        <v>3.25</v>
      </c>
    </row>
    <row r="319" spans="1:10">
      <c r="A319" s="289">
        <v>8.25</v>
      </c>
      <c r="B319" s="783">
        <v>8.25</v>
      </c>
      <c r="C319" s="289" t="s">
        <v>8539</v>
      </c>
      <c r="D319" s="289" t="s">
        <v>8509</v>
      </c>
      <c r="F319" s="289" t="s">
        <v>8502</v>
      </c>
      <c r="G319" s="289" t="s">
        <v>8484</v>
      </c>
      <c r="H319" s="289">
        <v>8.5</v>
      </c>
      <c r="I319" s="289">
        <v>2.75</v>
      </c>
      <c r="J319" s="289">
        <v>5.3437500000000009</v>
      </c>
    </row>
    <row r="320" spans="1:10">
      <c r="A320" s="289">
        <v>8.25</v>
      </c>
      <c r="B320" s="783">
        <v>8.25</v>
      </c>
      <c r="C320" s="289" t="s">
        <v>8539</v>
      </c>
      <c r="D320" s="289" t="s">
        <v>8509</v>
      </c>
      <c r="F320" s="289" t="s">
        <v>8503</v>
      </c>
      <c r="G320" s="289" t="s">
        <v>8484</v>
      </c>
      <c r="H320" s="289">
        <v>8.56</v>
      </c>
      <c r="I320" s="289">
        <v>2.75</v>
      </c>
      <c r="J320" s="289">
        <v>1.25</v>
      </c>
    </row>
    <row r="321" spans="1:10">
      <c r="A321" s="289">
        <v>8.25</v>
      </c>
      <c r="B321" s="783">
        <v>8.25</v>
      </c>
      <c r="C321" s="289" t="s">
        <v>8539</v>
      </c>
      <c r="D321" s="289" t="s">
        <v>8509</v>
      </c>
      <c r="F321" s="289" t="s">
        <v>8486</v>
      </c>
      <c r="G321" s="289" t="s">
        <v>8484</v>
      </c>
      <c r="H321" s="289">
        <v>8.25</v>
      </c>
      <c r="I321" s="289">
        <v>2.75</v>
      </c>
      <c r="J321" s="289">
        <v>1.0833333333333333</v>
      </c>
    </row>
    <row r="322" spans="1:10">
      <c r="A322" s="289">
        <v>8.25</v>
      </c>
      <c r="B322" s="783">
        <v>8.25</v>
      </c>
      <c r="C322" s="289" t="s">
        <v>8539</v>
      </c>
      <c r="D322" s="289" t="s">
        <v>8509</v>
      </c>
      <c r="E322" s="289" t="s">
        <v>8490</v>
      </c>
      <c r="G322" s="289" t="s">
        <v>8484</v>
      </c>
      <c r="H322" s="289">
        <v>8.25</v>
      </c>
      <c r="I322" s="289">
        <v>5.65</v>
      </c>
      <c r="J322" s="289">
        <v>4.75</v>
      </c>
    </row>
    <row r="323" spans="1:10">
      <c r="A323" s="289">
        <v>8.25</v>
      </c>
      <c r="B323" s="783">
        <v>8.25</v>
      </c>
      <c r="C323" s="289" t="s">
        <v>8539</v>
      </c>
      <c r="D323" s="289" t="s">
        <v>8509</v>
      </c>
      <c r="F323" s="289" t="s">
        <v>8494</v>
      </c>
      <c r="G323" s="289" t="s">
        <v>8484</v>
      </c>
      <c r="H323" s="289">
        <v>8.25</v>
      </c>
      <c r="I323" s="289">
        <v>5.65</v>
      </c>
      <c r="J323" s="289">
        <v>1.375</v>
      </c>
    </row>
    <row r="324" spans="1:10">
      <c r="A324" s="289">
        <v>8.25</v>
      </c>
      <c r="B324" s="783">
        <v>8.25</v>
      </c>
      <c r="C324" s="289" t="s">
        <v>8539</v>
      </c>
      <c r="D324" s="289" t="s">
        <v>8509</v>
      </c>
      <c r="F324" s="289" t="s">
        <v>8501</v>
      </c>
      <c r="G324" s="289" t="s">
        <v>2099</v>
      </c>
      <c r="H324" s="289" t="s">
        <v>8495</v>
      </c>
      <c r="I324" s="289">
        <v>5.65</v>
      </c>
      <c r="J324" s="289">
        <v>1</v>
      </c>
    </row>
    <row r="325" spans="1:10">
      <c r="A325" s="289">
        <v>8.25</v>
      </c>
      <c r="B325" s="783">
        <v>8.25</v>
      </c>
      <c r="C325" s="289" t="s">
        <v>8539</v>
      </c>
      <c r="D325" s="289" t="s">
        <v>8509</v>
      </c>
      <c r="F325" s="289" t="s">
        <v>8502</v>
      </c>
      <c r="G325" s="289" t="s">
        <v>8484</v>
      </c>
      <c r="H325" s="289">
        <v>8.25</v>
      </c>
      <c r="I325" s="289">
        <v>5.65</v>
      </c>
      <c r="J325" s="289">
        <v>2.375</v>
      </c>
    </row>
    <row r="326" spans="1:10">
      <c r="A326" s="289">
        <v>8.25</v>
      </c>
      <c r="B326" s="783">
        <v>8.25</v>
      </c>
      <c r="C326" s="289" t="s">
        <v>8539</v>
      </c>
      <c r="D326" s="289" t="s">
        <v>8509</v>
      </c>
      <c r="E326" s="289" t="s">
        <v>8491</v>
      </c>
      <c r="G326" s="289" t="s">
        <v>8484</v>
      </c>
      <c r="H326" s="289">
        <v>8.25</v>
      </c>
      <c r="I326" s="289">
        <v>3.81</v>
      </c>
      <c r="J326" s="289">
        <v>3.0208333333333335</v>
      </c>
    </row>
    <row r="327" spans="1:10">
      <c r="A327" s="289">
        <v>8.25</v>
      </c>
      <c r="B327" s="783">
        <v>8.25</v>
      </c>
      <c r="C327" s="289" t="s">
        <v>8539</v>
      </c>
      <c r="D327" s="289" t="s">
        <v>8509</v>
      </c>
      <c r="F327" s="289" t="s">
        <v>8494</v>
      </c>
      <c r="G327" s="289" t="s">
        <v>8484</v>
      </c>
      <c r="H327" s="289">
        <v>8.25</v>
      </c>
      <c r="I327" s="289">
        <v>3.81</v>
      </c>
      <c r="J327" s="289">
        <v>1.27</v>
      </c>
    </row>
    <row r="328" spans="1:10">
      <c r="A328" s="289">
        <v>8.25</v>
      </c>
      <c r="B328" s="783">
        <v>8.25</v>
      </c>
      <c r="C328" s="289" t="s">
        <v>8539</v>
      </c>
      <c r="D328" s="289" t="s">
        <v>8509</v>
      </c>
      <c r="F328" s="289" t="s">
        <v>8494</v>
      </c>
      <c r="G328" s="289" t="s">
        <v>8484</v>
      </c>
      <c r="H328" s="289" t="s">
        <v>8495</v>
      </c>
      <c r="I328" s="289">
        <v>3.81</v>
      </c>
      <c r="J328" s="289">
        <v>0.87</v>
      </c>
    </row>
    <row r="329" spans="1:10">
      <c r="A329" s="289">
        <v>8.25</v>
      </c>
      <c r="B329" s="783">
        <v>8.25</v>
      </c>
      <c r="C329" s="289" t="s">
        <v>8539</v>
      </c>
      <c r="D329" s="289" t="s">
        <v>8509</v>
      </c>
      <c r="F329" s="289" t="s">
        <v>8494</v>
      </c>
      <c r="G329" s="289" t="s">
        <v>8484</v>
      </c>
      <c r="H329" s="289">
        <v>8.25</v>
      </c>
      <c r="I329" s="289">
        <v>3.81</v>
      </c>
      <c r="J329" s="289">
        <v>0.88083333333333347</v>
      </c>
    </row>
  </sheetData>
  <hyperlinks>
    <hyperlink ref="A1" location="Index" display="Back to Index" xr:uid="{00000000-0004-0000-2200-000000000000}"/>
  </hyperlink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3"/>
  <dimension ref="A1:H408"/>
  <sheetViews>
    <sheetView showGridLines="0" zoomScaleNormal="100" workbookViewId="0">
      <selection activeCell="B7" sqref="B7"/>
    </sheetView>
  </sheetViews>
  <sheetFormatPr defaultColWidth="9" defaultRowHeight="15.6"/>
  <cols>
    <col min="1" max="1" width="57.3984375" style="1207" bestFit="1" customWidth="1"/>
    <col min="2" max="2" width="68" style="1203" bestFit="1" customWidth="1"/>
    <col min="3" max="3" width="62.19921875" style="1204" bestFit="1" customWidth="1"/>
    <col min="4" max="4" width="43.59765625" style="1204" bestFit="1" customWidth="1"/>
    <col min="5" max="5" width="18" style="1204" bestFit="1" customWidth="1"/>
    <col min="6" max="6" width="17.296875" style="1204" bestFit="1" customWidth="1"/>
    <col min="7" max="16384" width="9" style="1204"/>
  </cols>
  <sheetData>
    <row r="1" spans="1:8" ht="13.8">
      <c r="A1" s="1009" t="s">
        <v>5781</v>
      </c>
      <c r="H1" s="1009"/>
    </row>
    <row r="3" spans="1:8">
      <c r="A3" s="1205" t="s">
        <v>2765</v>
      </c>
      <c r="B3" s="1206"/>
    </row>
    <row r="4" spans="1:8">
      <c r="A4" s="1205"/>
      <c r="B4" s="1206" t="s">
        <v>9694</v>
      </c>
      <c r="C4" s="1204" t="s">
        <v>9692</v>
      </c>
      <c r="D4" s="1204" t="s">
        <v>9693</v>
      </c>
    </row>
    <row r="5" spans="1:8">
      <c r="C5" s="1204" t="s">
        <v>9695</v>
      </c>
      <c r="D5" s="1204" t="s">
        <v>9696</v>
      </c>
    </row>
    <row r="6" spans="1:8">
      <c r="A6" s="1205"/>
      <c r="B6" s="1206"/>
      <c r="C6" s="1208"/>
    </row>
    <row r="7" spans="1:8">
      <c r="A7" s="1205"/>
      <c r="B7" s="1206" t="s">
        <v>9699</v>
      </c>
      <c r="C7" s="1208" t="s">
        <v>9697</v>
      </c>
      <c r="D7" s="1204" t="s">
        <v>9698</v>
      </c>
    </row>
    <row r="8" spans="1:8">
      <c r="A8" s="1205"/>
      <c r="B8" s="1206"/>
      <c r="C8" s="1204" t="s">
        <v>9695</v>
      </c>
      <c r="D8" s="1204" t="s">
        <v>9700</v>
      </c>
    </row>
    <row r="9" spans="1:8">
      <c r="A9" s="1205"/>
      <c r="B9" s="1206"/>
      <c r="C9" s="1208"/>
    </row>
    <row r="10" spans="1:8">
      <c r="A10" s="1205"/>
      <c r="B10" s="1206" t="s">
        <v>9694</v>
      </c>
      <c r="C10" s="1208" t="s">
        <v>9697</v>
      </c>
      <c r="D10" s="1204" t="s">
        <v>9693</v>
      </c>
    </row>
    <row r="11" spans="1:8">
      <c r="A11" s="1205"/>
      <c r="B11" s="1206"/>
      <c r="C11" s="1204" t="s">
        <v>9695</v>
      </c>
      <c r="D11" s="1204" t="s">
        <v>9696</v>
      </c>
    </row>
    <row r="12" spans="1:8">
      <c r="A12" s="1205"/>
      <c r="B12" s="1206"/>
      <c r="C12" s="1208"/>
    </row>
    <row r="13" spans="1:8">
      <c r="A13" s="1205"/>
      <c r="B13" s="1206" t="s">
        <v>9702</v>
      </c>
      <c r="C13" s="1208" t="s">
        <v>9695</v>
      </c>
      <c r="D13" s="1204" t="s">
        <v>9701</v>
      </c>
    </row>
    <row r="14" spans="1:8">
      <c r="A14" s="1205"/>
      <c r="B14" s="1206"/>
      <c r="C14" s="1204" t="s">
        <v>9697</v>
      </c>
      <c r="D14" s="1204" t="s">
        <v>9703</v>
      </c>
    </row>
    <row r="15" spans="1:8">
      <c r="A15" s="1205"/>
      <c r="B15" s="1206"/>
      <c r="C15" s="1208"/>
    </row>
    <row r="16" spans="1:8">
      <c r="B16" s="1203" t="s">
        <v>9705</v>
      </c>
      <c r="C16" s="1208" t="s">
        <v>9704</v>
      </c>
      <c r="D16" s="1204" t="s">
        <v>9701</v>
      </c>
    </row>
    <row r="17" spans="1:4">
      <c r="C17" s="1204" t="s">
        <v>9692</v>
      </c>
      <c r="D17" s="1204" t="s">
        <v>9706</v>
      </c>
    </row>
    <row r="19" spans="1:4">
      <c r="B19" s="1203" t="s">
        <v>9707</v>
      </c>
      <c r="C19" s="1204" t="s">
        <v>9704</v>
      </c>
      <c r="D19" s="1204" t="s">
        <v>9701</v>
      </c>
    </row>
    <row r="20" spans="1:4">
      <c r="D20" s="1204" t="s">
        <v>9708</v>
      </c>
    </row>
    <row r="22" spans="1:4">
      <c r="A22" s="1207" t="s">
        <v>9709</v>
      </c>
    </row>
    <row r="23" spans="1:4">
      <c r="B23" s="1203" t="s">
        <v>9711</v>
      </c>
      <c r="C23" s="1204" t="s">
        <v>9692</v>
      </c>
      <c r="D23" s="1204" t="s">
        <v>9710</v>
      </c>
    </row>
    <row r="24" spans="1:4">
      <c r="C24" s="1204" t="s">
        <v>9712</v>
      </c>
      <c r="D24" s="1204" t="s">
        <v>9713</v>
      </c>
    </row>
    <row r="25" spans="1:4">
      <c r="C25" s="1204" t="s">
        <v>9714</v>
      </c>
      <c r="D25" s="1204" t="s">
        <v>9715</v>
      </c>
    </row>
    <row r="27" spans="1:4">
      <c r="B27" s="1203" t="s">
        <v>9716</v>
      </c>
      <c r="C27" s="1204" t="s">
        <v>9704</v>
      </c>
      <c r="D27" s="1204" t="s">
        <v>9701</v>
      </c>
    </row>
    <row r="28" spans="1:4">
      <c r="C28" s="1204" t="s">
        <v>9712</v>
      </c>
      <c r="D28" s="1204" t="s">
        <v>9713</v>
      </c>
    </row>
    <row r="29" spans="1:4">
      <c r="C29" s="1204" t="s">
        <v>9714</v>
      </c>
      <c r="D29" s="1204" t="s">
        <v>9717</v>
      </c>
    </row>
    <row r="31" spans="1:4">
      <c r="B31" s="1203" t="s">
        <v>9719</v>
      </c>
      <c r="C31" s="1204" t="s">
        <v>9692</v>
      </c>
      <c r="D31" s="1204" t="s">
        <v>9718</v>
      </c>
    </row>
    <row r="32" spans="1:4">
      <c r="C32" s="1204" t="s">
        <v>9712</v>
      </c>
      <c r="D32" s="1204" t="s">
        <v>9713</v>
      </c>
    </row>
    <row r="33" spans="1:4">
      <c r="C33" s="1204" t="s">
        <v>9714</v>
      </c>
      <c r="D33" s="1204" t="s">
        <v>9720</v>
      </c>
    </row>
    <row r="35" spans="1:4">
      <c r="B35" s="1203" t="s">
        <v>9721</v>
      </c>
      <c r="C35" s="1204" t="s">
        <v>9692</v>
      </c>
      <c r="D35" s="1204" t="s">
        <v>9710</v>
      </c>
    </row>
    <row r="36" spans="1:4">
      <c r="C36" s="1204" t="s">
        <v>9712</v>
      </c>
      <c r="D36" s="1204" t="s">
        <v>9722</v>
      </c>
    </row>
    <row r="37" spans="1:4">
      <c r="C37" s="1204" t="s">
        <v>9714</v>
      </c>
      <c r="D37" s="1204" t="s">
        <v>9723</v>
      </c>
    </row>
    <row r="39" spans="1:4">
      <c r="A39" s="1207" t="s">
        <v>9724</v>
      </c>
    </row>
    <row r="40" spans="1:4">
      <c r="B40" s="1203" t="s">
        <v>9727</v>
      </c>
      <c r="C40" s="1204" t="s">
        <v>9725</v>
      </c>
      <c r="D40" s="1204" t="s">
        <v>9726</v>
      </c>
    </row>
    <row r="41" spans="1:4">
      <c r="C41" s="1204" t="s">
        <v>9712</v>
      </c>
      <c r="D41" s="1204" t="s">
        <v>9713</v>
      </c>
    </row>
    <row r="42" spans="1:4">
      <c r="C42" s="1204" t="s">
        <v>9692</v>
      </c>
      <c r="D42" s="1204" t="s">
        <v>9728</v>
      </c>
    </row>
    <row r="44" spans="1:4">
      <c r="B44" s="1203" t="s">
        <v>9729</v>
      </c>
      <c r="C44" s="1204" t="s">
        <v>9725</v>
      </c>
      <c r="D44" s="1204" t="s">
        <v>9726</v>
      </c>
    </row>
    <row r="45" spans="1:4">
      <c r="C45" s="1204" t="s">
        <v>9712</v>
      </c>
      <c r="D45" s="1204" t="s">
        <v>9722</v>
      </c>
    </row>
    <row r="46" spans="1:4">
      <c r="C46" s="1204" t="s">
        <v>9692</v>
      </c>
      <c r="D46" s="1204" t="s">
        <v>9730</v>
      </c>
    </row>
    <row r="48" spans="1:4">
      <c r="A48" s="1207" t="s">
        <v>9731</v>
      </c>
    </row>
    <row r="49" spans="2:4">
      <c r="B49" s="1203" t="s">
        <v>9732</v>
      </c>
      <c r="C49" s="1204" t="s">
        <v>9692</v>
      </c>
      <c r="D49" s="1204" t="s">
        <v>9710</v>
      </c>
    </row>
    <row r="50" spans="2:4">
      <c r="D50" s="1204" t="s">
        <v>9733</v>
      </c>
    </row>
    <row r="52" spans="2:4">
      <c r="B52" s="1203" t="s">
        <v>9735</v>
      </c>
      <c r="C52" s="1204" t="s">
        <v>9704</v>
      </c>
      <c r="D52" s="1204" t="s">
        <v>9734</v>
      </c>
    </row>
    <row r="53" spans="2:4">
      <c r="D53" s="1204" t="s">
        <v>9708</v>
      </c>
    </row>
    <row r="55" spans="2:4">
      <c r="B55" s="1203" t="s">
        <v>9737</v>
      </c>
      <c r="C55" s="1204" t="s">
        <v>9692</v>
      </c>
      <c r="D55" s="1204" t="s">
        <v>9736</v>
      </c>
    </row>
    <row r="56" spans="2:4">
      <c r="D56" s="1204" t="s">
        <v>9738</v>
      </c>
    </row>
    <row r="58" spans="2:4">
      <c r="B58" s="1203" t="s">
        <v>9740</v>
      </c>
      <c r="C58" s="1204" t="s">
        <v>9739</v>
      </c>
    </row>
    <row r="59" spans="2:4">
      <c r="C59" s="1204" t="s">
        <v>9692</v>
      </c>
      <c r="D59" s="1204" t="s">
        <v>9741</v>
      </c>
    </row>
    <row r="61" spans="2:4">
      <c r="B61" s="1203" t="s">
        <v>9740</v>
      </c>
      <c r="C61" s="1204" t="s">
        <v>9739</v>
      </c>
    </row>
    <row r="62" spans="2:4">
      <c r="C62" s="1204" t="s">
        <v>9692</v>
      </c>
      <c r="D62" s="1204" t="s">
        <v>9741</v>
      </c>
    </row>
    <row r="64" spans="2:4">
      <c r="B64" s="1203" t="s">
        <v>9742</v>
      </c>
      <c r="C64" s="1204" t="s">
        <v>9739</v>
      </c>
    </row>
    <row r="65" spans="1:4">
      <c r="D65" s="1204" t="s">
        <v>9743</v>
      </c>
    </row>
    <row r="67" spans="1:4">
      <c r="A67" s="1207" t="s">
        <v>9744</v>
      </c>
    </row>
    <row r="68" spans="1:4">
      <c r="B68" s="1203" t="s">
        <v>9746</v>
      </c>
      <c r="C68" s="1204" t="s">
        <v>9745</v>
      </c>
    </row>
    <row r="69" spans="1:4">
      <c r="C69" s="1204" t="s">
        <v>9712</v>
      </c>
      <c r="D69" s="1204" t="s">
        <v>9713</v>
      </c>
    </row>
    <row r="70" spans="1:4">
      <c r="C70" s="1204" t="s">
        <v>9692</v>
      </c>
      <c r="D70" s="1204" t="s">
        <v>9747</v>
      </c>
    </row>
    <row r="71" spans="1:4">
      <c r="C71" s="1204" t="s">
        <v>9748</v>
      </c>
      <c r="D71" s="1204" t="s">
        <v>9749</v>
      </c>
    </row>
    <row r="73" spans="1:4">
      <c r="B73" s="1203" t="s">
        <v>9751</v>
      </c>
      <c r="C73" s="1204" t="s">
        <v>9750</v>
      </c>
      <c r="D73" s="1204" t="s">
        <v>9726</v>
      </c>
    </row>
    <row r="74" spans="1:4">
      <c r="C74" s="1204" t="s">
        <v>9752</v>
      </c>
      <c r="D74" s="1204" t="s">
        <v>9753</v>
      </c>
    </row>
    <row r="75" spans="1:4">
      <c r="C75" s="1204" t="s">
        <v>9692</v>
      </c>
      <c r="D75" s="1204" t="s">
        <v>9747</v>
      </c>
    </row>
    <row r="76" spans="1:4">
      <c r="D76" s="1204" t="s">
        <v>9754</v>
      </c>
    </row>
    <row r="78" spans="1:4">
      <c r="A78" s="1207" t="s">
        <v>9755</v>
      </c>
    </row>
    <row r="79" spans="1:4">
      <c r="B79" s="1203" t="s">
        <v>9758</v>
      </c>
      <c r="C79" s="1204" t="s">
        <v>9756</v>
      </c>
      <c r="D79" s="1204" t="s">
        <v>9757</v>
      </c>
    </row>
    <row r="80" spans="1:4">
      <c r="C80" s="1204" t="s">
        <v>9759</v>
      </c>
      <c r="D80" s="1204" t="s">
        <v>9760</v>
      </c>
    </row>
    <row r="81" spans="2:5">
      <c r="C81" s="1204" t="s">
        <v>9761</v>
      </c>
      <c r="D81" s="1204" t="s">
        <v>9762</v>
      </c>
    </row>
    <row r="82" spans="2:5">
      <c r="C82" s="1204" t="s">
        <v>9763</v>
      </c>
      <c r="D82" s="1204" t="s">
        <v>9764</v>
      </c>
    </row>
    <row r="83" spans="2:5">
      <c r="E83" s="1204" t="s">
        <v>9757</v>
      </c>
    </row>
    <row r="84" spans="2:5">
      <c r="B84" s="1203" t="s">
        <v>9766</v>
      </c>
      <c r="C84" s="1204" t="s">
        <v>5771</v>
      </c>
      <c r="D84" s="1204" t="s">
        <v>9765</v>
      </c>
      <c r="E84" s="1204" t="s">
        <v>9768</v>
      </c>
    </row>
    <row r="85" spans="2:5">
      <c r="C85" s="1204" t="s">
        <v>7792</v>
      </c>
      <c r="D85" s="1204" t="s">
        <v>9767</v>
      </c>
    </row>
    <row r="86" spans="2:5">
      <c r="C86" s="1204" t="s">
        <v>9769</v>
      </c>
      <c r="D86" s="1204" t="s">
        <v>9770</v>
      </c>
    </row>
    <row r="87" spans="2:5">
      <c r="C87" s="1204" t="s">
        <v>9763</v>
      </c>
      <c r="D87" s="1204" t="s">
        <v>9771</v>
      </c>
    </row>
    <row r="89" spans="2:5">
      <c r="B89" s="1203" t="s">
        <v>9772</v>
      </c>
      <c r="C89" s="1204" t="s">
        <v>9756</v>
      </c>
      <c r="D89" s="1204" t="s">
        <v>9757</v>
      </c>
    </row>
    <row r="90" spans="2:5">
      <c r="C90" s="1204" t="s">
        <v>9759</v>
      </c>
      <c r="D90" s="1204" t="s">
        <v>9760</v>
      </c>
    </row>
    <row r="91" spans="2:5">
      <c r="C91" s="1204" t="s">
        <v>9773</v>
      </c>
      <c r="D91" s="1204" t="s">
        <v>9774</v>
      </c>
    </row>
    <row r="92" spans="2:5">
      <c r="C92" s="1204" t="s">
        <v>9761</v>
      </c>
      <c r="D92" s="1204" t="s">
        <v>9775</v>
      </c>
    </row>
    <row r="93" spans="2:5">
      <c r="C93" s="1204" t="s">
        <v>9763</v>
      </c>
      <c r="D93" s="1204" t="s">
        <v>9776</v>
      </c>
    </row>
    <row r="94" spans="2:5">
      <c r="C94" s="1204" t="s">
        <v>9763</v>
      </c>
      <c r="D94" s="1204" t="s">
        <v>9777</v>
      </c>
    </row>
    <row r="96" spans="2:5">
      <c r="B96" s="1203" t="s">
        <v>9778</v>
      </c>
      <c r="C96" s="1204" t="s">
        <v>9759</v>
      </c>
      <c r="D96" s="1204" t="s">
        <v>9757</v>
      </c>
    </row>
    <row r="97" spans="1:5">
      <c r="C97" s="1204" t="s">
        <v>9756</v>
      </c>
      <c r="D97" s="1204" t="s">
        <v>9760</v>
      </c>
    </row>
    <row r="98" spans="1:5">
      <c r="C98" s="1204" t="s">
        <v>9773</v>
      </c>
      <c r="D98" s="1204" t="s">
        <v>9774</v>
      </c>
    </row>
    <row r="99" spans="1:5">
      <c r="C99" s="1204" t="s">
        <v>9761</v>
      </c>
      <c r="D99" s="1204" t="s">
        <v>9779</v>
      </c>
    </row>
    <row r="100" spans="1:5">
      <c r="C100" s="1204" t="s">
        <v>9763</v>
      </c>
      <c r="D100" s="1204" t="s">
        <v>9780</v>
      </c>
    </row>
    <row r="101" spans="1:5">
      <c r="C101" s="1204" t="s">
        <v>9763</v>
      </c>
      <c r="D101" s="1204" t="s">
        <v>9781</v>
      </c>
    </row>
    <row r="103" spans="1:5">
      <c r="A103" s="1207" t="s">
        <v>9782</v>
      </c>
    </row>
    <row r="104" spans="1:5">
      <c r="B104" s="1203" t="s">
        <v>9785</v>
      </c>
      <c r="C104" s="1204" t="s">
        <v>9783</v>
      </c>
      <c r="D104" s="1204" t="s">
        <v>9784</v>
      </c>
    </row>
    <row r="105" spans="1:5">
      <c r="C105" s="1204" t="s">
        <v>9786</v>
      </c>
      <c r="D105" s="1204" t="s">
        <v>9787</v>
      </c>
    </row>
    <row r="106" spans="1:5">
      <c r="C106" s="1204" t="s">
        <v>9788</v>
      </c>
      <c r="D106" s="1204" t="s">
        <v>9789</v>
      </c>
    </row>
    <row r="108" spans="1:5">
      <c r="B108" s="1203" t="s">
        <v>9792</v>
      </c>
      <c r="C108" s="1204" t="s">
        <v>9790</v>
      </c>
      <c r="D108" s="1204" t="s">
        <v>9791</v>
      </c>
    </row>
    <row r="109" spans="1:5">
      <c r="C109" s="1204" t="s">
        <v>9793</v>
      </c>
      <c r="E109" s="1204" t="s">
        <v>9760</v>
      </c>
    </row>
    <row r="110" spans="1:5">
      <c r="C110" s="1204" t="s">
        <v>9794</v>
      </c>
      <c r="D110" s="1204" t="s">
        <v>9795</v>
      </c>
      <c r="E110" s="1204" t="s">
        <v>9774</v>
      </c>
    </row>
    <row r="111" spans="1:5">
      <c r="C111" s="1204" t="s">
        <v>9796</v>
      </c>
      <c r="D111" s="1204" t="s">
        <v>9797</v>
      </c>
    </row>
    <row r="112" spans="1:5">
      <c r="C112" s="1204" t="s">
        <v>9788</v>
      </c>
      <c r="D112" s="1204" t="s">
        <v>9798</v>
      </c>
    </row>
    <row r="114" spans="1:5">
      <c r="B114" s="1203" t="s">
        <v>9801</v>
      </c>
      <c r="C114" s="1204" t="s">
        <v>9799</v>
      </c>
      <c r="D114" s="1204" t="s">
        <v>9800</v>
      </c>
    </row>
    <row r="115" spans="1:5">
      <c r="C115" s="1204" t="s">
        <v>9793</v>
      </c>
      <c r="E115" s="1204" t="s">
        <v>9760</v>
      </c>
    </row>
    <row r="116" spans="1:5">
      <c r="C116" s="1204" t="s">
        <v>9794</v>
      </c>
      <c r="D116" s="1204" t="s">
        <v>9795</v>
      </c>
    </row>
    <row r="117" spans="1:5">
      <c r="C117" s="1204" t="s">
        <v>9802</v>
      </c>
      <c r="E117" s="1204" t="s">
        <v>9774</v>
      </c>
    </row>
    <row r="118" spans="1:5">
      <c r="C118" s="1204" t="s">
        <v>9803</v>
      </c>
      <c r="D118" s="1204" t="s">
        <v>9797</v>
      </c>
    </row>
    <row r="119" spans="1:5">
      <c r="C119" s="1204" t="s">
        <v>9788</v>
      </c>
      <c r="D119" s="1204" t="s">
        <v>9804</v>
      </c>
    </row>
    <row r="121" spans="1:5">
      <c r="A121" s="1207" t="s">
        <v>9806</v>
      </c>
      <c r="C121" s="1204" t="s">
        <v>9805</v>
      </c>
    </row>
    <row r="122" spans="1:5">
      <c r="C122" s="1204" t="s">
        <v>9807</v>
      </c>
      <c r="D122" s="1204" t="s">
        <v>9808</v>
      </c>
    </row>
    <row r="123" spans="1:5">
      <c r="C123" s="1204" t="s">
        <v>9793</v>
      </c>
      <c r="E123" s="1204" t="s">
        <v>9760</v>
      </c>
    </row>
    <row r="124" spans="1:5">
      <c r="C124" s="1204" t="s">
        <v>9794</v>
      </c>
      <c r="D124" s="1204" t="s">
        <v>9795</v>
      </c>
    </row>
    <row r="125" spans="1:5">
      <c r="C125" s="1204" t="s">
        <v>9802</v>
      </c>
      <c r="E125" s="1204" t="s">
        <v>9774</v>
      </c>
    </row>
    <row r="126" spans="1:5">
      <c r="C126" s="1204" t="s">
        <v>9803</v>
      </c>
      <c r="D126" s="1204" t="s">
        <v>9797</v>
      </c>
    </row>
    <row r="127" spans="1:5">
      <c r="C127" s="1204" t="s">
        <v>9783</v>
      </c>
      <c r="D127" s="1204" t="s">
        <v>9809</v>
      </c>
    </row>
    <row r="129" spans="1:5">
      <c r="B129" s="1203" t="s">
        <v>9810</v>
      </c>
      <c r="C129" s="1204" t="s">
        <v>9805</v>
      </c>
    </row>
    <row r="130" spans="1:5">
      <c r="C130" s="1204" t="s">
        <v>9807</v>
      </c>
      <c r="D130" s="1204" t="s">
        <v>9808</v>
      </c>
    </row>
    <row r="131" spans="1:5">
      <c r="C131" s="1204" t="s">
        <v>9811</v>
      </c>
      <c r="D131" s="1204" t="s">
        <v>9787</v>
      </c>
    </row>
    <row r="132" spans="1:5">
      <c r="C132" s="1204" t="s">
        <v>9799</v>
      </c>
      <c r="D132" s="1204" t="s">
        <v>9812</v>
      </c>
    </row>
    <row r="133" spans="1:5">
      <c r="D133" s="1204" t="s">
        <v>9813</v>
      </c>
    </row>
    <row r="135" spans="1:5">
      <c r="A135" s="1207" t="s">
        <v>9814</v>
      </c>
      <c r="E135" s="1204" t="s">
        <v>9757</v>
      </c>
    </row>
    <row r="136" spans="1:5">
      <c r="B136" s="1203" t="s">
        <v>9816</v>
      </c>
      <c r="C136" s="1204" t="s">
        <v>9815</v>
      </c>
      <c r="D136" s="1204" t="s">
        <v>9795</v>
      </c>
      <c r="E136" s="1204" t="s">
        <v>9760</v>
      </c>
    </row>
    <row r="137" spans="1:5">
      <c r="C137" s="1204" t="s">
        <v>9817</v>
      </c>
      <c r="D137" s="1204" t="s">
        <v>9818</v>
      </c>
    </row>
    <row r="138" spans="1:5">
      <c r="C138" s="1204" t="s">
        <v>9819</v>
      </c>
      <c r="D138" s="1204" t="s">
        <v>9820</v>
      </c>
    </row>
    <row r="139" spans="1:5">
      <c r="E139" s="1204" t="s">
        <v>9757</v>
      </c>
    </row>
    <row r="140" spans="1:5">
      <c r="B140" s="1203" t="s">
        <v>9821</v>
      </c>
      <c r="C140" s="1204" t="s">
        <v>9815</v>
      </c>
      <c r="D140" s="1204" t="s">
        <v>9795</v>
      </c>
      <c r="E140" s="1204" t="s">
        <v>9760</v>
      </c>
    </row>
    <row r="141" spans="1:5">
      <c r="C141" s="1204" t="s">
        <v>9817</v>
      </c>
      <c r="D141" s="1204" t="s">
        <v>9818</v>
      </c>
    </row>
    <row r="142" spans="1:5">
      <c r="C142" s="1204" t="s">
        <v>9819</v>
      </c>
      <c r="D142" s="1204" t="s">
        <v>9822</v>
      </c>
    </row>
    <row r="144" spans="1:5">
      <c r="B144" s="1203" t="s">
        <v>9825</v>
      </c>
      <c r="C144" s="1204" t="s">
        <v>9823</v>
      </c>
      <c r="D144" s="1204" t="s">
        <v>9824</v>
      </c>
      <c r="E144" s="1204" t="s">
        <v>9757</v>
      </c>
    </row>
    <row r="145" spans="2:5">
      <c r="C145" s="1204" t="s">
        <v>9815</v>
      </c>
      <c r="D145" s="1204" t="s">
        <v>9795</v>
      </c>
      <c r="E145" s="1204" t="s">
        <v>9768</v>
      </c>
    </row>
    <row r="146" spans="2:5">
      <c r="C146" s="1204" t="s">
        <v>9817</v>
      </c>
      <c r="D146" s="1204" t="s">
        <v>9818</v>
      </c>
    </row>
    <row r="147" spans="2:5">
      <c r="C147" s="1204" t="s">
        <v>9819</v>
      </c>
      <c r="D147" s="1204" t="s">
        <v>9826</v>
      </c>
    </row>
    <row r="148" spans="2:5">
      <c r="E148" s="1204" t="s">
        <v>9757</v>
      </c>
    </row>
    <row r="149" spans="2:5">
      <c r="B149" s="1203" t="s">
        <v>9827</v>
      </c>
      <c r="C149" s="1204" t="s">
        <v>9815</v>
      </c>
      <c r="D149" s="1204" t="s">
        <v>9795</v>
      </c>
      <c r="E149" s="1204" t="s">
        <v>9760</v>
      </c>
    </row>
    <row r="150" spans="2:5">
      <c r="C150" s="1204" t="s">
        <v>5771</v>
      </c>
      <c r="D150" s="1204" t="s">
        <v>9818</v>
      </c>
    </row>
    <row r="151" spans="2:5">
      <c r="C151" s="1204" t="s">
        <v>9819</v>
      </c>
      <c r="D151" s="1204" t="s">
        <v>9828</v>
      </c>
    </row>
    <row r="152" spans="2:5">
      <c r="E152" s="1204" t="s">
        <v>9829</v>
      </c>
    </row>
    <row r="153" spans="2:5">
      <c r="B153" s="1203" t="s">
        <v>9830</v>
      </c>
      <c r="C153" s="1204" t="s">
        <v>9815</v>
      </c>
      <c r="D153" s="1204" t="s">
        <v>9795</v>
      </c>
      <c r="E153" s="1204" t="s">
        <v>9760</v>
      </c>
    </row>
    <row r="154" spans="2:5">
      <c r="C154" s="1204" t="s">
        <v>9817</v>
      </c>
      <c r="D154" s="1204" t="s">
        <v>9818</v>
      </c>
    </row>
    <row r="155" spans="2:5">
      <c r="C155" s="1204" t="s">
        <v>9819</v>
      </c>
      <c r="D155" s="1204" t="s">
        <v>9831</v>
      </c>
    </row>
    <row r="156" spans="2:5">
      <c r="E156" s="1204" t="s">
        <v>9757</v>
      </c>
    </row>
    <row r="157" spans="2:5">
      <c r="B157" s="1203" t="s">
        <v>9833</v>
      </c>
      <c r="C157" s="1204" t="s">
        <v>9815</v>
      </c>
      <c r="D157" s="1204" t="s">
        <v>9832</v>
      </c>
      <c r="E157" s="1204" t="s">
        <v>9760</v>
      </c>
    </row>
    <row r="158" spans="2:5">
      <c r="C158" s="1204" t="s">
        <v>9834</v>
      </c>
      <c r="D158" s="1204" t="s">
        <v>9835</v>
      </c>
      <c r="E158" s="1204" t="s">
        <v>9774</v>
      </c>
    </row>
    <row r="159" spans="2:5">
      <c r="C159" s="1204" t="s">
        <v>9836</v>
      </c>
      <c r="D159" s="1204" t="s">
        <v>9837</v>
      </c>
    </row>
    <row r="160" spans="2:5">
      <c r="C160" s="1204" t="s">
        <v>9819</v>
      </c>
      <c r="D160" s="1204" t="s">
        <v>9838</v>
      </c>
    </row>
    <row r="161" spans="2:5">
      <c r="E161" s="1204" t="s">
        <v>9757</v>
      </c>
    </row>
    <row r="162" spans="2:5">
      <c r="B162" s="1203" t="s">
        <v>9821</v>
      </c>
      <c r="C162" s="1204" t="s">
        <v>9815</v>
      </c>
      <c r="D162" s="1204" t="s">
        <v>9832</v>
      </c>
      <c r="E162" s="1204" t="s">
        <v>9760</v>
      </c>
    </row>
    <row r="163" spans="2:5">
      <c r="C163" s="1204" t="s">
        <v>9834</v>
      </c>
      <c r="D163" s="1204" t="s">
        <v>9835</v>
      </c>
      <c r="E163" s="1204" t="s">
        <v>9774</v>
      </c>
    </row>
    <row r="164" spans="2:5">
      <c r="C164" s="1204" t="s">
        <v>9836</v>
      </c>
      <c r="D164" s="1204" t="s">
        <v>9837</v>
      </c>
    </row>
    <row r="165" spans="2:5">
      <c r="C165" s="1204" t="s">
        <v>9819</v>
      </c>
      <c r="D165" s="1204" t="s">
        <v>9839</v>
      </c>
    </row>
    <row r="166" spans="2:5">
      <c r="E166" s="1204" t="s">
        <v>9757</v>
      </c>
    </row>
    <row r="167" spans="2:5">
      <c r="B167" s="1203" t="s">
        <v>9825</v>
      </c>
      <c r="C167" s="1204" t="s">
        <v>9815</v>
      </c>
      <c r="D167" s="1204" t="s">
        <v>9832</v>
      </c>
      <c r="E167" s="1204" t="s">
        <v>9760</v>
      </c>
    </row>
    <row r="168" spans="2:5">
      <c r="C168" s="1204" t="s">
        <v>9834</v>
      </c>
      <c r="D168" s="1204" t="s">
        <v>9835</v>
      </c>
      <c r="E168" s="1204" t="s">
        <v>9774</v>
      </c>
    </row>
    <row r="169" spans="2:5">
      <c r="C169" s="1204" t="s">
        <v>9836</v>
      </c>
      <c r="D169" s="1204" t="s">
        <v>9837</v>
      </c>
    </row>
    <row r="170" spans="2:5">
      <c r="C170" s="1204" t="s">
        <v>9819</v>
      </c>
      <c r="D170" s="1204" t="s">
        <v>9840</v>
      </c>
    </row>
    <row r="171" spans="2:5">
      <c r="E171" s="1204" t="s">
        <v>9757</v>
      </c>
    </row>
    <row r="172" spans="2:5">
      <c r="B172" s="1203" t="s">
        <v>9841</v>
      </c>
      <c r="C172" s="1204" t="s">
        <v>9815</v>
      </c>
      <c r="D172" s="1204" t="s">
        <v>9832</v>
      </c>
      <c r="E172" s="1204" t="s">
        <v>9760</v>
      </c>
    </row>
    <row r="173" spans="2:5">
      <c r="C173" s="1204" t="s">
        <v>9834</v>
      </c>
      <c r="D173" s="1204" t="s">
        <v>9835</v>
      </c>
      <c r="E173" s="1204" t="s">
        <v>9774</v>
      </c>
    </row>
    <row r="174" spans="2:5">
      <c r="C174" s="1204" t="s">
        <v>9836</v>
      </c>
      <c r="D174" s="1204" t="s">
        <v>9837</v>
      </c>
    </row>
    <row r="175" spans="2:5">
      <c r="C175" s="1204" t="s">
        <v>9819</v>
      </c>
      <c r="D175" s="1204" t="s">
        <v>9842</v>
      </c>
    </row>
    <row r="176" spans="2:5">
      <c r="E176" s="1204" t="s">
        <v>9757</v>
      </c>
    </row>
    <row r="177" spans="2:5">
      <c r="B177" s="1203" t="s">
        <v>9827</v>
      </c>
      <c r="C177" s="1204" t="s">
        <v>9815</v>
      </c>
      <c r="D177" s="1204" t="s">
        <v>9832</v>
      </c>
      <c r="E177" s="1204" t="s">
        <v>9760</v>
      </c>
    </row>
    <row r="178" spans="2:5">
      <c r="C178" s="1204" t="s">
        <v>9834</v>
      </c>
      <c r="D178" s="1204" t="s">
        <v>9835</v>
      </c>
      <c r="E178" s="1204" t="s">
        <v>9774</v>
      </c>
    </row>
    <row r="179" spans="2:5">
      <c r="C179" s="1204" t="s">
        <v>9836</v>
      </c>
      <c r="D179" s="1204" t="s">
        <v>9837</v>
      </c>
      <c r="E179" s="1204" t="s">
        <v>9845</v>
      </c>
    </row>
    <row r="180" spans="2:5">
      <c r="C180" s="1204" t="s">
        <v>9843</v>
      </c>
      <c r="D180" s="1204" t="s">
        <v>9844</v>
      </c>
    </row>
    <row r="181" spans="2:5">
      <c r="C181" s="1204" t="s">
        <v>9819</v>
      </c>
      <c r="D181" s="1204" t="s">
        <v>9846</v>
      </c>
    </row>
    <row r="182" spans="2:5">
      <c r="E182" s="1204" t="s">
        <v>9757</v>
      </c>
    </row>
    <row r="183" spans="2:5">
      <c r="B183" s="1203" t="s">
        <v>9830</v>
      </c>
      <c r="C183" s="1204" t="s">
        <v>9815</v>
      </c>
      <c r="D183" s="1204" t="s">
        <v>9832</v>
      </c>
      <c r="E183" s="1204" t="s">
        <v>9847</v>
      </c>
    </row>
    <row r="184" spans="2:5">
      <c r="C184" s="1204" t="s">
        <v>9834</v>
      </c>
      <c r="D184" s="1204" t="s">
        <v>9835</v>
      </c>
      <c r="E184" s="1204" t="s">
        <v>9774</v>
      </c>
    </row>
    <row r="185" spans="2:5">
      <c r="C185" s="1204" t="s">
        <v>9836</v>
      </c>
      <c r="D185" s="1204" t="s">
        <v>9837</v>
      </c>
      <c r="E185" s="1204" t="s">
        <v>9845</v>
      </c>
    </row>
    <row r="186" spans="2:5">
      <c r="C186" s="1204" t="s">
        <v>9843</v>
      </c>
      <c r="D186" s="1204" t="s">
        <v>9844</v>
      </c>
    </row>
    <row r="187" spans="2:5">
      <c r="C187" s="1204" t="s">
        <v>9819</v>
      </c>
      <c r="D187" s="1204" t="s">
        <v>9848</v>
      </c>
    </row>
    <row r="188" spans="2:5">
      <c r="E188" s="1204" t="s">
        <v>9757</v>
      </c>
    </row>
    <row r="189" spans="2:5">
      <c r="B189" s="1203" t="s">
        <v>9850</v>
      </c>
      <c r="C189" s="1204" t="s">
        <v>9815</v>
      </c>
      <c r="D189" s="1204" t="s">
        <v>9849</v>
      </c>
    </row>
    <row r="190" spans="2:5">
      <c r="C190" s="1204" t="s">
        <v>9851</v>
      </c>
      <c r="D190" s="1204" t="s">
        <v>9852</v>
      </c>
    </row>
    <row r="191" spans="2:5">
      <c r="C191" s="1204" t="s">
        <v>9853</v>
      </c>
    </row>
    <row r="192" spans="2:5">
      <c r="E192" s="1204" t="s">
        <v>9757</v>
      </c>
    </row>
    <row r="193" spans="2:5">
      <c r="B193" s="1203" t="s">
        <v>9854</v>
      </c>
      <c r="C193" s="1204" t="s">
        <v>9815</v>
      </c>
      <c r="D193" s="1204" t="s">
        <v>9849</v>
      </c>
    </row>
    <row r="194" spans="2:5">
      <c r="C194" s="1204" t="s">
        <v>9851</v>
      </c>
      <c r="D194" s="1204" t="s">
        <v>9852</v>
      </c>
    </row>
    <row r="195" spans="2:5">
      <c r="C195" s="1204" t="s">
        <v>9855</v>
      </c>
    </row>
    <row r="197" spans="2:5">
      <c r="B197" s="1203" t="s">
        <v>9858</v>
      </c>
      <c r="C197" s="1204" t="s">
        <v>9856</v>
      </c>
      <c r="D197" s="1204" t="s">
        <v>9857</v>
      </c>
      <c r="E197" s="1204" t="s">
        <v>9861</v>
      </c>
    </row>
    <row r="198" spans="2:5">
      <c r="C198" s="1204" t="s">
        <v>9859</v>
      </c>
      <c r="D198" s="1204" t="s">
        <v>9860</v>
      </c>
      <c r="E198" s="1204" t="s">
        <v>9864</v>
      </c>
    </row>
    <row r="199" spans="2:5">
      <c r="C199" s="1204" t="s">
        <v>9862</v>
      </c>
      <c r="D199" s="1204" t="s">
        <v>9863</v>
      </c>
      <c r="E199" s="1204" t="s">
        <v>9713</v>
      </c>
    </row>
    <row r="200" spans="2:5">
      <c r="C200" s="1204" t="s">
        <v>1361</v>
      </c>
      <c r="D200" s="1204" t="s">
        <v>9865</v>
      </c>
    </row>
    <row r="201" spans="2:5">
      <c r="C201" s="1204" t="s">
        <v>9866</v>
      </c>
      <c r="D201" s="1204" t="s">
        <v>9867</v>
      </c>
    </row>
    <row r="202" spans="2:5">
      <c r="C202" s="1204" t="s">
        <v>9868</v>
      </c>
    </row>
    <row r="204" spans="2:5">
      <c r="B204" s="1203" t="s">
        <v>9870</v>
      </c>
      <c r="C204" s="1204" t="s">
        <v>9869</v>
      </c>
      <c r="D204" s="1204" t="s">
        <v>9710</v>
      </c>
    </row>
    <row r="205" spans="2:5">
      <c r="C205" s="1204" t="s">
        <v>9871</v>
      </c>
      <c r="D205" s="1204" t="s">
        <v>9872</v>
      </c>
    </row>
    <row r="206" spans="2:5">
      <c r="C206" s="1204" t="s">
        <v>9790</v>
      </c>
      <c r="D206" s="1204" t="s">
        <v>9873</v>
      </c>
    </row>
    <row r="207" spans="2:5">
      <c r="C207" s="1204" t="s">
        <v>9874</v>
      </c>
      <c r="D207" s="1204" t="s">
        <v>9845</v>
      </c>
    </row>
    <row r="208" spans="2:5">
      <c r="C208" s="1204" t="s">
        <v>9875</v>
      </c>
      <c r="D208" s="1204" t="s">
        <v>9876</v>
      </c>
    </row>
    <row r="210" spans="1:4">
      <c r="B210" s="1203" t="s">
        <v>9877</v>
      </c>
      <c r="C210" s="1204" t="s">
        <v>9692</v>
      </c>
      <c r="D210" s="1204" t="s">
        <v>9710</v>
      </c>
    </row>
    <row r="211" spans="1:4">
      <c r="C211" s="1204" t="s">
        <v>9878</v>
      </c>
    </row>
    <row r="213" spans="1:4">
      <c r="B213" s="1203" t="s">
        <v>9879</v>
      </c>
      <c r="C213" s="1204" t="s">
        <v>9692</v>
      </c>
      <c r="D213" s="1204" t="s">
        <v>9698</v>
      </c>
    </row>
    <row r="214" spans="1:4">
      <c r="C214" s="1204" t="s">
        <v>9880</v>
      </c>
    </row>
    <row r="216" spans="1:4">
      <c r="A216" s="1207" t="s">
        <v>9881</v>
      </c>
    </row>
    <row r="217" spans="1:4">
      <c r="B217" s="1203" t="s">
        <v>9884</v>
      </c>
      <c r="C217" s="1204" t="s">
        <v>9882</v>
      </c>
      <c r="D217" s="1204" t="s">
        <v>9883</v>
      </c>
    </row>
    <row r="218" spans="1:4">
      <c r="C218" s="1204" t="s">
        <v>9885</v>
      </c>
      <c r="D218" s="1204" t="s">
        <v>9886</v>
      </c>
    </row>
    <row r="219" spans="1:4">
      <c r="C219" s="1204" t="s">
        <v>9887</v>
      </c>
      <c r="D219" s="1204" t="s">
        <v>9888</v>
      </c>
    </row>
    <row r="220" spans="1:4">
      <c r="C220" s="1204" t="s">
        <v>9889</v>
      </c>
      <c r="D220" s="1204" t="s">
        <v>9890</v>
      </c>
    </row>
    <row r="221" spans="1:4">
      <c r="C221" s="1204" t="s">
        <v>9891</v>
      </c>
    </row>
    <row r="222" spans="1:4">
      <c r="C222" s="1204" t="s">
        <v>9714</v>
      </c>
      <c r="D222" s="1204" t="s">
        <v>9892</v>
      </c>
    </row>
    <row r="223" spans="1:4">
      <c r="C223" s="1204" t="s">
        <v>9893</v>
      </c>
    </row>
    <row r="225" spans="1:5">
      <c r="B225" s="1203" t="s">
        <v>9895</v>
      </c>
      <c r="C225" s="1204" t="s">
        <v>9894</v>
      </c>
      <c r="E225" s="1204" t="s">
        <v>9897</v>
      </c>
    </row>
    <row r="226" spans="1:5">
      <c r="C226" s="1204" t="s">
        <v>9885</v>
      </c>
      <c r="D226" s="1204" t="s">
        <v>9896</v>
      </c>
    </row>
    <row r="227" spans="1:5">
      <c r="C227" s="1204" t="s">
        <v>9887</v>
      </c>
      <c r="D227" s="1204" t="s">
        <v>9888</v>
      </c>
    </row>
    <row r="228" spans="1:5">
      <c r="C228" s="1204" t="s">
        <v>9898</v>
      </c>
      <c r="D228" s="1204" t="s">
        <v>9890</v>
      </c>
    </row>
    <row r="229" spans="1:5">
      <c r="C229" s="1204" t="s">
        <v>9899</v>
      </c>
    </row>
    <row r="230" spans="1:5">
      <c r="C230" s="1204" t="s">
        <v>9714</v>
      </c>
      <c r="D230" s="1204" t="s">
        <v>9900</v>
      </c>
    </row>
    <row r="231" spans="1:5">
      <c r="C231" s="1204" t="s">
        <v>9893</v>
      </c>
    </row>
    <row r="233" spans="1:5">
      <c r="A233" s="1207" t="s">
        <v>9901</v>
      </c>
    </row>
    <row r="234" spans="1:5">
      <c r="B234" s="1203" t="s">
        <v>9903</v>
      </c>
      <c r="C234" s="1204" t="s">
        <v>9902</v>
      </c>
      <c r="D234" s="1204" t="s">
        <v>9726</v>
      </c>
    </row>
    <row r="235" spans="1:5">
      <c r="C235" s="1204" t="s">
        <v>9904</v>
      </c>
      <c r="D235" s="1204" t="s">
        <v>9787</v>
      </c>
    </row>
    <row r="236" spans="1:5">
      <c r="C236" s="1204" t="s">
        <v>9905</v>
      </c>
      <c r="D236" s="1204" t="s">
        <v>9888</v>
      </c>
    </row>
    <row r="237" spans="1:5">
      <c r="C237" s="1204" t="s">
        <v>9697</v>
      </c>
      <c r="D237" s="1204" t="s">
        <v>9906</v>
      </c>
    </row>
    <row r="238" spans="1:5">
      <c r="C238" s="1204" t="s">
        <v>9907</v>
      </c>
    </row>
    <row r="239" spans="1:5">
      <c r="C239" s="1204" t="s">
        <v>9908</v>
      </c>
      <c r="D239" s="1204" t="s">
        <v>9909</v>
      </c>
    </row>
    <row r="241" spans="2:4">
      <c r="B241" s="1203" t="s">
        <v>9910</v>
      </c>
      <c r="C241" s="1204" t="s">
        <v>9902</v>
      </c>
      <c r="D241" s="1204" t="s">
        <v>9726</v>
      </c>
    </row>
    <row r="242" spans="2:4">
      <c r="C242" s="1204" t="s">
        <v>9904</v>
      </c>
      <c r="D242" s="1204" t="s">
        <v>9787</v>
      </c>
    </row>
    <row r="243" spans="2:4">
      <c r="C243" s="1204" t="s">
        <v>9911</v>
      </c>
      <c r="D243" s="1204" t="s">
        <v>9888</v>
      </c>
    </row>
    <row r="244" spans="2:4">
      <c r="C244" s="1204" t="s">
        <v>9905</v>
      </c>
      <c r="D244" s="1204" t="s">
        <v>9890</v>
      </c>
    </row>
    <row r="245" spans="2:4">
      <c r="C245" s="1204" t="s">
        <v>9697</v>
      </c>
      <c r="D245" s="1204" t="s">
        <v>9883</v>
      </c>
    </row>
    <row r="246" spans="2:4">
      <c r="C246" s="1204" t="s">
        <v>9912</v>
      </c>
    </row>
    <row r="247" spans="2:4">
      <c r="C247" s="1204" t="s">
        <v>9908</v>
      </c>
      <c r="D247" s="1204" t="s">
        <v>9909</v>
      </c>
    </row>
    <row r="249" spans="2:4">
      <c r="B249" s="1203" t="s">
        <v>9914</v>
      </c>
      <c r="C249" s="1204" t="s">
        <v>9913</v>
      </c>
    </row>
    <row r="250" spans="2:4">
      <c r="C250" s="1204" t="s">
        <v>9915</v>
      </c>
      <c r="D250" s="1204" t="s">
        <v>9916</v>
      </c>
    </row>
    <row r="251" spans="2:4">
      <c r="C251" s="1204" t="s">
        <v>9917</v>
      </c>
    </row>
    <row r="252" spans="2:4">
      <c r="C252" s="1204" t="s">
        <v>9918</v>
      </c>
    </row>
    <row r="253" spans="2:4">
      <c r="C253" s="1204" t="s">
        <v>30</v>
      </c>
      <c r="D253" s="1204" t="s">
        <v>9919</v>
      </c>
    </row>
    <row r="254" spans="2:4">
      <c r="C254" s="1204" t="s">
        <v>9920</v>
      </c>
      <c r="D254" s="1204" t="s">
        <v>9921</v>
      </c>
    </row>
    <row r="255" spans="2:4">
      <c r="C255" s="1204" t="s">
        <v>9908</v>
      </c>
      <c r="D255" s="1204" t="s">
        <v>9909</v>
      </c>
    </row>
    <row r="257" spans="2:4">
      <c r="B257" s="1203" t="s">
        <v>9923</v>
      </c>
      <c r="C257" s="1204" t="s">
        <v>9922</v>
      </c>
      <c r="D257" s="1204" t="s">
        <v>9726</v>
      </c>
    </row>
    <row r="258" spans="2:4">
      <c r="C258" s="1204" t="s">
        <v>9924</v>
      </c>
      <c r="D258" s="1204" t="s">
        <v>9925</v>
      </c>
    </row>
    <row r="259" spans="2:4">
      <c r="C259" s="1204" t="s">
        <v>9926</v>
      </c>
    </row>
    <row r="260" spans="2:4">
      <c r="C260" s="1204" t="s">
        <v>9908</v>
      </c>
      <c r="D260" s="1204" t="s">
        <v>9909</v>
      </c>
    </row>
    <row r="262" spans="2:4">
      <c r="B262" s="1203" t="s">
        <v>9928</v>
      </c>
      <c r="C262" s="1204" t="s">
        <v>608</v>
      </c>
      <c r="D262" s="1204" t="s">
        <v>9927</v>
      </c>
    </row>
    <row r="263" spans="2:4">
      <c r="C263" s="1204" t="s">
        <v>9929</v>
      </c>
      <c r="D263" s="1204" t="s">
        <v>9757</v>
      </c>
    </row>
    <row r="264" spans="2:4">
      <c r="C264" s="1204" t="s">
        <v>9930</v>
      </c>
      <c r="D264" s="1204" t="s">
        <v>9760</v>
      </c>
    </row>
    <row r="265" spans="2:4">
      <c r="C265" s="1204" t="s">
        <v>9931</v>
      </c>
      <c r="D265" s="1204" t="s">
        <v>9932</v>
      </c>
    </row>
    <row r="266" spans="2:4">
      <c r="C266" s="1204" t="s">
        <v>9933</v>
      </c>
      <c r="D266" s="1204" t="s">
        <v>9820</v>
      </c>
    </row>
    <row r="267" spans="2:4">
      <c r="C267" s="1204" t="s">
        <v>9934</v>
      </c>
      <c r="D267" s="1204" t="s">
        <v>9935</v>
      </c>
    </row>
    <row r="269" spans="2:4">
      <c r="B269" s="1203" t="s">
        <v>9936</v>
      </c>
      <c r="C269" s="1204" t="s">
        <v>9929</v>
      </c>
      <c r="D269" s="1204" t="s">
        <v>9757</v>
      </c>
    </row>
    <row r="270" spans="2:4">
      <c r="C270" s="1204" t="s">
        <v>9930</v>
      </c>
      <c r="D270" s="1204" t="s">
        <v>9760</v>
      </c>
    </row>
    <row r="271" spans="2:4">
      <c r="C271" s="1204" t="s">
        <v>9934</v>
      </c>
      <c r="D271" s="1204" t="s">
        <v>9937</v>
      </c>
    </row>
    <row r="272" spans="2:4">
      <c r="C272" s="1204" t="s">
        <v>9938</v>
      </c>
      <c r="D272" s="1204" t="s">
        <v>9820</v>
      </c>
    </row>
    <row r="274" spans="2:4">
      <c r="B274" s="1203" t="s">
        <v>9939</v>
      </c>
      <c r="C274" s="1204" t="s">
        <v>9929</v>
      </c>
      <c r="D274" s="1204" t="s">
        <v>9757</v>
      </c>
    </row>
    <row r="275" spans="2:4">
      <c r="C275" s="1204" t="s">
        <v>9930</v>
      </c>
      <c r="D275" s="1204" t="s">
        <v>9760</v>
      </c>
    </row>
    <row r="276" spans="2:4">
      <c r="C276" s="1204" t="s">
        <v>9934</v>
      </c>
      <c r="D276" s="1204" t="s">
        <v>9940</v>
      </c>
    </row>
    <row r="277" spans="2:4">
      <c r="C277" s="1204" t="s">
        <v>9938</v>
      </c>
      <c r="D277" s="1204" t="s">
        <v>9820</v>
      </c>
    </row>
    <row r="279" spans="2:4">
      <c r="B279" s="1203" t="s">
        <v>9942</v>
      </c>
      <c r="C279" s="1204" t="s">
        <v>9941</v>
      </c>
      <c r="D279" s="1204" t="s">
        <v>759</v>
      </c>
    </row>
    <row r="280" spans="2:4">
      <c r="C280" s="1204" t="s">
        <v>9943</v>
      </c>
    </row>
    <row r="281" spans="2:4">
      <c r="C281" s="1204" t="s">
        <v>9944</v>
      </c>
      <c r="D281" s="1204" t="s">
        <v>9945</v>
      </c>
    </row>
    <row r="282" spans="2:4">
      <c r="C282" s="1204" t="s">
        <v>9946</v>
      </c>
      <c r="D282" s="1204" t="s">
        <v>9947</v>
      </c>
    </row>
    <row r="283" spans="2:4">
      <c r="C283" s="1204" t="s">
        <v>9948</v>
      </c>
      <c r="D283" s="1204" t="s">
        <v>9949</v>
      </c>
    </row>
    <row r="284" spans="2:4">
      <c r="C284" s="1204" t="s">
        <v>9908</v>
      </c>
      <c r="D284" s="1204" t="s">
        <v>9909</v>
      </c>
    </row>
    <row r="286" spans="2:4">
      <c r="B286" s="1203" t="s">
        <v>9952</v>
      </c>
      <c r="C286" s="1204" t="s">
        <v>9950</v>
      </c>
      <c r="D286" s="1204" t="s">
        <v>9951</v>
      </c>
    </row>
    <row r="287" spans="2:4">
      <c r="C287" s="1204" t="s">
        <v>9725</v>
      </c>
      <c r="D287" s="1204" t="s">
        <v>9953</v>
      </c>
    </row>
    <row r="288" spans="2:4">
      <c r="C288" s="1204" t="s">
        <v>9954</v>
      </c>
      <c r="D288" s="1204" t="s">
        <v>9955</v>
      </c>
    </row>
    <row r="289" spans="2:5">
      <c r="C289" s="1204" t="s">
        <v>9956</v>
      </c>
      <c r="D289" s="1204" t="s">
        <v>9957</v>
      </c>
    </row>
    <row r="290" spans="2:5">
      <c r="C290" s="1204" t="s">
        <v>9958</v>
      </c>
      <c r="D290" s="1204" t="s">
        <v>9959</v>
      </c>
    </row>
    <row r="291" spans="2:5">
      <c r="C291" s="1204" t="s">
        <v>9960</v>
      </c>
    </row>
    <row r="292" spans="2:5">
      <c r="C292" s="1204" t="s">
        <v>9948</v>
      </c>
      <c r="D292" s="1204" t="s">
        <v>9961</v>
      </c>
    </row>
    <row r="293" spans="2:5">
      <c r="E293" s="1204" t="s">
        <v>9964</v>
      </c>
    </row>
    <row r="294" spans="2:5">
      <c r="B294" s="1203" t="s">
        <v>9965</v>
      </c>
      <c r="C294" s="1204" t="s">
        <v>9962</v>
      </c>
      <c r="D294" s="1204" t="s">
        <v>9963</v>
      </c>
    </row>
    <row r="295" spans="2:5">
      <c r="C295" s="1204" t="s">
        <v>9966</v>
      </c>
      <c r="D295" s="1204" t="s">
        <v>9967</v>
      </c>
    </row>
    <row r="296" spans="2:5">
      <c r="C296" s="1204" t="s">
        <v>9968</v>
      </c>
      <c r="D296" s="1204" t="s">
        <v>9969</v>
      </c>
    </row>
    <row r="297" spans="2:5">
      <c r="C297" s="1204" t="s">
        <v>9970</v>
      </c>
      <c r="D297" s="1204" t="s">
        <v>9971</v>
      </c>
    </row>
    <row r="298" spans="2:5">
      <c r="C298" s="1204" t="s">
        <v>9972</v>
      </c>
      <c r="D298" s="1204" t="s">
        <v>9973</v>
      </c>
    </row>
    <row r="300" spans="2:5">
      <c r="B300" s="1203" t="s">
        <v>9976</v>
      </c>
      <c r="C300" s="1204" t="s">
        <v>9974</v>
      </c>
      <c r="D300" s="1204" t="s">
        <v>9975</v>
      </c>
    </row>
    <row r="301" spans="2:5">
      <c r="C301" s="1204" t="s">
        <v>9692</v>
      </c>
      <c r="D301" s="1204" t="s">
        <v>9872</v>
      </c>
    </row>
    <row r="302" spans="2:5">
      <c r="C302" s="1204" t="s">
        <v>9977</v>
      </c>
      <c r="D302" s="1204" t="s">
        <v>9747</v>
      </c>
    </row>
    <row r="303" spans="2:5">
      <c r="C303" s="1204" t="s">
        <v>9978</v>
      </c>
      <c r="D303" s="1204" t="s">
        <v>9890</v>
      </c>
    </row>
    <row r="304" spans="2:5">
      <c r="C304" s="1204" t="s">
        <v>9979</v>
      </c>
      <c r="D304" s="1204" t="s">
        <v>9980</v>
      </c>
    </row>
    <row r="305" spans="2:4">
      <c r="C305" s="1204" t="s">
        <v>9981</v>
      </c>
      <c r="D305" s="1204" t="s">
        <v>9982</v>
      </c>
    </row>
    <row r="306" spans="2:4">
      <c r="C306" s="1204" t="s">
        <v>9983</v>
      </c>
      <c r="D306" s="1204" t="s">
        <v>9984</v>
      </c>
    </row>
    <row r="308" spans="2:4">
      <c r="B308" s="1203" t="s">
        <v>9986</v>
      </c>
      <c r="C308" s="1204" t="s">
        <v>9974</v>
      </c>
      <c r="D308" s="1204" t="s">
        <v>9985</v>
      </c>
    </row>
    <row r="309" spans="2:4">
      <c r="C309" s="1204" t="s">
        <v>9692</v>
      </c>
      <c r="D309" s="1204" t="s">
        <v>9872</v>
      </c>
    </row>
    <row r="310" spans="2:4">
      <c r="C310" s="1204" t="s">
        <v>9987</v>
      </c>
      <c r="D310" s="1204" t="s">
        <v>9988</v>
      </c>
    </row>
    <row r="311" spans="2:4">
      <c r="C311" s="1204" t="s">
        <v>9978</v>
      </c>
      <c r="D311" s="1204" t="s">
        <v>9989</v>
      </c>
    </row>
    <row r="312" spans="2:4">
      <c r="C312" s="1204" t="s">
        <v>9983</v>
      </c>
      <c r="D312" s="1204" t="s">
        <v>9990</v>
      </c>
    </row>
    <row r="313" spans="2:4">
      <c r="C313" s="1204" t="s">
        <v>9979</v>
      </c>
      <c r="D313" s="1204" t="s">
        <v>9980</v>
      </c>
    </row>
    <row r="314" spans="2:4">
      <c r="C314" s="1204" t="s">
        <v>9991</v>
      </c>
      <c r="D314" s="1204" t="s">
        <v>9992</v>
      </c>
    </row>
    <row r="316" spans="2:4">
      <c r="B316" s="1203" t="s">
        <v>9995</v>
      </c>
      <c r="C316" s="1204" t="s">
        <v>9993</v>
      </c>
      <c r="D316" s="1204" t="s">
        <v>9994</v>
      </c>
    </row>
    <row r="317" spans="2:4">
      <c r="C317" s="1204" t="s">
        <v>9996</v>
      </c>
      <c r="D317" s="1204" t="s">
        <v>9997</v>
      </c>
    </row>
    <row r="318" spans="2:4">
      <c r="C318" s="1204" t="s">
        <v>9977</v>
      </c>
      <c r="D318" s="1204" t="s">
        <v>9747</v>
      </c>
    </row>
    <row r="319" spans="2:4">
      <c r="C319" s="1204" t="s">
        <v>9692</v>
      </c>
      <c r="D319" s="1204" t="s">
        <v>9906</v>
      </c>
    </row>
    <row r="320" spans="2:4">
      <c r="C320" s="1204" t="s">
        <v>9998</v>
      </c>
      <c r="D320" s="1204" t="s">
        <v>9999</v>
      </c>
    </row>
    <row r="321" spans="2:5">
      <c r="C321" s="1204" t="s">
        <v>10000</v>
      </c>
      <c r="D321" s="1204" t="s">
        <v>10001</v>
      </c>
    </row>
    <row r="322" spans="2:5">
      <c r="C322" s="1204" t="s">
        <v>10002</v>
      </c>
      <c r="D322" s="1204" t="s">
        <v>10003</v>
      </c>
    </row>
    <row r="324" spans="2:5">
      <c r="B324" s="1203" t="s">
        <v>10006</v>
      </c>
      <c r="C324" s="1204" t="s">
        <v>10004</v>
      </c>
      <c r="D324" s="1204" t="s">
        <v>10005</v>
      </c>
    </row>
    <row r="325" spans="2:5">
      <c r="C325" s="1204" t="s">
        <v>10007</v>
      </c>
    </row>
    <row r="327" spans="2:5">
      <c r="B327" s="1203" t="s">
        <v>10009</v>
      </c>
      <c r="C327" s="1204" t="s">
        <v>10008</v>
      </c>
    </row>
    <row r="328" spans="2:5">
      <c r="C328" s="1204" t="s">
        <v>10010</v>
      </c>
      <c r="D328" s="1204" t="s">
        <v>10011</v>
      </c>
    </row>
    <row r="329" spans="2:5">
      <c r="C329" s="1204" t="s">
        <v>10012</v>
      </c>
      <c r="D329" s="1204" t="s">
        <v>10013</v>
      </c>
    </row>
    <row r="330" spans="2:5">
      <c r="C330" s="1204" t="s">
        <v>9692</v>
      </c>
      <c r="D330" s="1204" t="s">
        <v>9747</v>
      </c>
    </row>
    <row r="331" spans="2:5">
      <c r="C331" s="1204" t="s">
        <v>10014</v>
      </c>
      <c r="D331" s="1204" t="s">
        <v>10015</v>
      </c>
    </row>
    <row r="332" spans="2:5">
      <c r="C332" s="1204" t="s">
        <v>10016</v>
      </c>
    </row>
    <row r="333" spans="2:5">
      <c r="C333" s="1204" t="s">
        <v>10017</v>
      </c>
      <c r="D333" s="1204" t="s">
        <v>10018</v>
      </c>
    </row>
    <row r="334" spans="2:5">
      <c r="E334" s="1204" t="s">
        <v>10021</v>
      </c>
    </row>
    <row r="335" spans="2:5">
      <c r="B335" s="1203" t="s">
        <v>10022</v>
      </c>
      <c r="C335" s="1204" t="s">
        <v>10019</v>
      </c>
      <c r="D335" s="1204" t="s">
        <v>10020</v>
      </c>
    </row>
    <row r="336" spans="2:5">
      <c r="C336" s="1204" t="s">
        <v>10023</v>
      </c>
      <c r="D336" s="1204" t="s">
        <v>9897</v>
      </c>
    </row>
    <row r="337" spans="2:5">
      <c r="C337" s="1204" t="s">
        <v>9803</v>
      </c>
      <c r="D337" s="1204" t="s">
        <v>9852</v>
      </c>
      <c r="E337" s="1204" t="s">
        <v>10026</v>
      </c>
    </row>
    <row r="338" spans="2:5">
      <c r="C338" s="1204" t="s">
        <v>10024</v>
      </c>
      <c r="D338" s="1204" t="s">
        <v>10025</v>
      </c>
    </row>
    <row r="339" spans="2:5">
      <c r="C339" s="1204" t="s">
        <v>10027</v>
      </c>
      <c r="D339" s="1204" t="s">
        <v>10028</v>
      </c>
    </row>
    <row r="340" spans="2:5">
      <c r="C340" s="1204" t="s">
        <v>10029</v>
      </c>
      <c r="D340" s="1204" t="s">
        <v>10030</v>
      </c>
    </row>
    <row r="341" spans="2:5">
      <c r="C341" s="1204" t="s">
        <v>10031</v>
      </c>
      <c r="D341" s="1204" t="s">
        <v>10032</v>
      </c>
    </row>
    <row r="342" spans="2:5">
      <c r="C342" s="1204" t="s">
        <v>10033</v>
      </c>
      <c r="D342" s="1204" t="s">
        <v>10034</v>
      </c>
    </row>
    <row r="344" spans="2:5">
      <c r="B344" s="1203" t="s">
        <v>10036</v>
      </c>
      <c r="C344" s="1204" t="s">
        <v>10035</v>
      </c>
    </row>
    <row r="345" spans="2:5">
      <c r="C345" s="1204" t="s">
        <v>10037</v>
      </c>
      <c r="D345" s="1204" t="s">
        <v>9757</v>
      </c>
    </row>
    <row r="346" spans="2:5">
      <c r="C346" s="1204" t="s">
        <v>10038</v>
      </c>
    </row>
    <row r="347" spans="2:5">
      <c r="C347" s="1204" t="s">
        <v>10039</v>
      </c>
      <c r="D347" s="1204" t="s">
        <v>10040</v>
      </c>
    </row>
    <row r="348" spans="2:5">
      <c r="C348" s="1204" t="s">
        <v>10041</v>
      </c>
    </row>
    <row r="350" spans="2:5">
      <c r="B350" s="1203" t="s">
        <v>10043</v>
      </c>
      <c r="C350" s="1204" t="s">
        <v>10042</v>
      </c>
      <c r="D350" s="1204" t="s">
        <v>9757</v>
      </c>
    </row>
    <row r="351" spans="2:5">
      <c r="C351" s="1204" t="s">
        <v>10044</v>
      </c>
      <c r="D351" s="1204" t="s">
        <v>10045</v>
      </c>
    </row>
    <row r="352" spans="2:5">
      <c r="C352" s="1204" t="s">
        <v>10037</v>
      </c>
      <c r="D352" s="1204" t="s">
        <v>9774</v>
      </c>
    </row>
    <row r="353" spans="2:5">
      <c r="C353" s="1204" t="s">
        <v>10039</v>
      </c>
      <c r="D353" s="1204" t="s">
        <v>10046</v>
      </c>
    </row>
    <row r="354" spans="2:5">
      <c r="C354" s="1204" t="s">
        <v>10047</v>
      </c>
    </row>
    <row r="355" spans="2:5">
      <c r="C355" s="1204" t="s">
        <v>10048</v>
      </c>
    </row>
    <row r="356" spans="2:5">
      <c r="E356" s="1204" t="s">
        <v>10051</v>
      </c>
    </row>
    <row r="357" spans="2:5">
      <c r="B357" s="1203" t="s">
        <v>10052</v>
      </c>
      <c r="C357" s="1204" t="s">
        <v>10049</v>
      </c>
      <c r="D357" s="1204" t="s">
        <v>10050</v>
      </c>
      <c r="E357" s="1204" t="s">
        <v>10055</v>
      </c>
    </row>
    <row r="358" spans="2:5">
      <c r="C358" s="1204" t="s">
        <v>10053</v>
      </c>
      <c r="D358" s="1204" t="s">
        <v>10054</v>
      </c>
    </row>
    <row r="359" spans="2:5">
      <c r="C359" s="1204" t="s">
        <v>10053</v>
      </c>
      <c r="D359" s="1204" t="s">
        <v>10056</v>
      </c>
    </row>
    <row r="360" spans="2:5">
      <c r="C360" s="1204" t="s">
        <v>10057</v>
      </c>
      <c r="D360" s="1204" t="s">
        <v>10058</v>
      </c>
    </row>
    <row r="361" spans="2:5">
      <c r="C361" s="1204" t="s">
        <v>10059</v>
      </c>
      <c r="D361" s="1204" t="s">
        <v>10060</v>
      </c>
    </row>
    <row r="362" spans="2:5">
      <c r="C362" s="1204" t="s">
        <v>10061</v>
      </c>
      <c r="D362" s="1204" t="s">
        <v>10062</v>
      </c>
    </row>
    <row r="363" spans="2:5">
      <c r="C363" s="1204" t="s">
        <v>10063</v>
      </c>
      <c r="D363" s="1204" t="s">
        <v>10064</v>
      </c>
    </row>
    <row r="364" spans="2:5">
      <c r="E364" s="1204" t="s">
        <v>9964</v>
      </c>
    </row>
    <row r="365" spans="2:5">
      <c r="B365" s="1203" t="s">
        <v>10067</v>
      </c>
      <c r="C365" s="1204" t="s">
        <v>10065</v>
      </c>
      <c r="D365" s="1204" t="s">
        <v>10066</v>
      </c>
      <c r="E365" s="1204" t="s">
        <v>10070</v>
      </c>
    </row>
    <row r="366" spans="2:5">
      <c r="C366" s="1204" t="s">
        <v>10068</v>
      </c>
      <c r="D366" s="1204" t="s">
        <v>10069</v>
      </c>
    </row>
    <row r="367" spans="2:5">
      <c r="C367" s="1204" t="s">
        <v>9692</v>
      </c>
      <c r="D367" s="1204" t="s">
        <v>9747</v>
      </c>
    </row>
    <row r="368" spans="2:5">
      <c r="C368" s="1204" t="s">
        <v>10071</v>
      </c>
    </row>
    <row r="369" spans="3:6">
      <c r="C369" s="1204" t="s">
        <v>9704</v>
      </c>
      <c r="D369" s="1204" t="s">
        <v>10072</v>
      </c>
      <c r="E369" s="1204" t="s">
        <v>10075</v>
      </c>
    </row>
    <row r="370" spans="3:6">
      <c r="C370" s="1204" t="s">
        <v>10073</v>
      </c>
      <c r="D370" s="1204" t="s">
        <v>10074</v>
      </c>
    </row>
    <row r="371" spans="3:6">
      <c r="C371" s="1204" t="s">
        <v>10076</v>
      </c>
      <c r="E371" s="1204" t="s">
        <v>10079</v>
      </c>
    </row>
    <row r="372" spans="3:6">
      <c r="C372" s="1204" t="s">
        <v>10077</v>
      </c>
      <c r="D372" s="1204" t="s">
        <v>10078</v>
      </c>
      <c r="E372" s="1204" t="s">
        <v>10078</v>
      </c>
      <c r="F372" s="1204" t="s">
        <v>10082</v>
      </c>
    </row>
    <row r="373" spans="3:6">
      <c r="C373" s="1204" t="s">
        <v>10080</v>
      </c>
      <c r="D373" s="1204" t="s">
        <v>10081</v>
      </c>
    </row>
    <row r="374" spans="3:6">
      <c r="C374" s="1204" t="s">
        <v>10083</v>
      </c>
      <c r="D374" s="1204" t="s">
        <v>10075</v>
      </c>
    </row>
    <row r="375" spans="3:6">
      <c r="C375" s="1204" t="s">
        <v>10084</v>
      </c>
    </row>
    <row r="376" spans="3:6">
      <c r="C376" s="1204" t="s">
        <v>10065</v>
      </c>
      <c r="D376" s="1204" t="s">
        <v>10085</v>
      </c>
    </row>
    <row r="377" spans="3:6">
      <c r="C377" s="1204" t="s">
        <v>10049</v>
      </c>
      <c r="D377" s="1204" t="s">
        <v>9964</v>
      </c>
    </row>
    <row r="378" spans="3:6">
      <c r="C378" s="1204" t="s">
        <v>10068</v>
      </c>
      <c r="D378" s="1204" t="s">
        <v>10086</v>
      </c>
    </row>
    <row r="379" spans="3:6">
      <c r="C379" s="1204" t="s">
        <v>10087</v>
      </c>
      <c r="D379" s="1204" t="s">
        <v>10070</v>
      </c>
    </row>
    <row r="380" spans="3:6">
      <c r="C380" s="1204" t="s">
        <v>9692</v>
      </c>
      <c r="D380" s="1204" t="s">
        <v>9747</v>
      </c>
    </row>
    <row r="381" spans="3:6">
      <c r="C381" s="1204" t="s">
        <v>10071</v>
      </c>
      <c r="E381" s="1204" t="s">
        <v>10090</v>
      </c>
    </row>
    <row r="382" spans="3:6">
      <c r="C382" s="1204" t="s">
        <v>10088</v>
      </c>
      <c r="D382" s="1204" t="s">
        <v>10089</v>
      </c>
    </row>
    <row r="383" spans="3:6">
      <c r="C383" s="1204" t="s">
        <v>10091</v>
      </c>
      <c r="E383" s="1204" t="s">
        <v>10093</v>
      </c>
    </row>
    <row r="384" spans="3:6">
      <c r="C384" s="1204" t="s">
        <v>10088</v>
      </c>
      <c r="D384" s="1204" t="s">
        <v>10092</v>
      </c>
    </row>
    <row r="385" spans="2:4">
      <c r="C385" s="1204" t="s">
        <v>10094</v>
      </c>
      <c r="D385" s="1204" t="s">
        <v>10095</v>
      </c>
    </row>
    <row r="387" spans="2:4">
      <c r="B387" s="1203" t="s">
        <v>10097</v>
      </c>
      <c r="C387" s="1204" t="s">
        <v>10096</v>
      </c>
    </row>
    <row r="388" spans="2:4">
      <c r="C388" s="1204" t="s">
        <v>10098</v>
      </c>
      <c r="D388" s="1204" t="s">
        <v>10099</v>
      </c>
    </row>
    <row r="389" spans="2:4">
      <c r="C389" s="1204" t="s">
        <v>9978</v>
      </c>
      <c r="D389" s="1204" t="s">
        <v>9787</v>
      </c>
    </row>
    <row r="390" spans="2:4">
      <c r="C390" s="1204" t="s">
        <v>9783</v>
      </c>
      <c r="D390" s="1204" t="s">
        <v>9812</v>
      </c>
    </row>
    <row r="391" spans="2:4">
      <c r="C391" s="1204" t="s">
        <v>10100</v>
      </c>
      <c r="D391" s="1204" t="s">
        <v>10101</v>
      </c>
    </row>
    <row r="392" spans="2:4">
      <c r="C392" s="1204" t="s">
        <v>10102</v>
      </c>
    </row>
    <row r="393" spans="2:4">
      <c r="C393" s="1204" t="s">
        <v>9978</v>
      </c>
      <c r="D393" s="1204" t="s">
        <v>9861</v>
      </c>
    </row>
    <row r="394" spans="2:4">
      <c r="C394" s="1204" t="s">
        <v>9783</v>
      </c>
      <c r="D394" s="1204" t="s">
        <v>10103</v>
      </c>
    </row>
    <row r="395" spans="2:4">
      <c r="C395" s="1204" t="s">
        <v>9786</v>
      </c>
      <c r="D395" s="1204" t="s">
        <v>9888</v>
      </c>
    </row>
    <row r="396" spans="2:4">
      <c r="C396" s="1204" t="s">
        <v>10098</v>
      </c>
      <c r="D396" s="1204" t="s">
        <v>10104</v>
      </c>
    </row>
    <row r="397" spans="2:4">
      <c r="C397" s="1204" t="s">
        <v>10100</v>
      </c>
      <c r="D397" s="1204" t="s">
        <v>10105</v>
      </c>
    </row>
    <row r="399" spans="2:4">
      <c r="B399" s="1203" t="s">
        <v>10107</v>
      </c>
      <c r="C399" s="1204" t="s">
        <v>9692</v>
      </c>
      <c r="D399" s="1204" t="s">
        <v>10106</v>
      </c>
    </row>
    <row r="400" spans="2:4">
      <c r="C400" s="1204" t="s">
        <v>10108</v>
      </c>
      <c r="D400" s="1204" t="s">
        <v>10109</v>
      </c>
    </row>
    <row r="401" spans="3:5">
      <c r="C401" s="1204" t="s">
        <v>10110</v>
      </c>
      <c r="D401" s="1204" t="s">
        <v>9872</v>
      </c>
    </row>
    <row r="402" spans="3:5">
      <c r="C402" s="1204" t="s">
        <v>30</v>
      </c>
      <c r="D402" s="1204" t="s">
        <v>9919</v>
      </c>
    </row>
    <row r="403" spans="3:5">
      <c r="C403" s="1204" t="s">
        <v>9786</v>
      </c>
      <c r="D403" s="1204" t="s">
        <v>9890</v>
      </c>
    </row>
    <row r="404" spans="3:5">
      <c r="C404" s="1204" t="s">
        <v>10111</v>
      </c>
      <c r="D404" s="1204" t="s">
        <v>10112</v>
      </c>
      <c r="E404" s="1204" t="s">
        <v>10115</v>
      </c>
    </row>
    <row r="405" spans="3:5">
      <c r="C405" s="1204" t="s">
        <v>10113</v>
      </c>
      <c r="D405" s="1204" t="s">
        <v>10114</v>
      </c>
      <c r="E405" s="1204" t="s">
        <v>10118</v>
      </c>
    </row>
    <row r="406" spans="3:5">
      <c r="C406" s="1204" t="s">
        <v>10116</v>
      </c>
      <c r="D406" s="1204" t="s">
        <v>10117</v>
      </c>
    </row>
    <row r="407" spans="3:5">
      <c r="C407" s="1204" t="s">
        <v>10119</v>
      </c>
    </row>
    <row r="408" spans="3:5">
      <c r="C408" s="1204" t="s">
        <v>10120</v>
      </c>
    </row>
  </sheetData>
  <hyperlinks>
    <hyperlink ref="A1" location="Index" display="Back to Index" xr:uid="{00000000-0004-0000-2300-000000000000}"/>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4"/>
  <dimension ref="A1:AU42"/>
  <sheetViews>
    <sheetView zoomScale="70" zoomScaleNormal="70" workbookViewId="0">
      <selection activeCell="H29" sqref="H29"/>
    </sheetView>
  </sheetViews>
  <sheetFormatPr defaultColWidth="9" defaultRowHeight="14.4"/>
  <cols>
    <col min="1" max="2" width="9" style="289"/>
    <col min="3" max="3" width="22.3984375" style="289" bestFit="1" customWidth="1"/>
    <col min="4" max="4" width="6.69921875" style="978" bestFit="1" customWidth="1"/>
    <col min="5" max="5" width="4.09765625" style="978" bestFit="1" customWidth="1"/>
    <col min="6" max="7" width="9" style="289"/>
    <col min="8" max="9" width="7.3984375" style="289" customWidth="1"/>
    <col min="10" max="10" width="7.8984375" style="979" bestFit="1" customWidth="1"/>
    <col min="11" max="11" width="1.59765625" style="289" bestFit="1" customWidth="1"/>
    <col min="12" max="12" width="2.3984375" style="289" bestFit="1" customWidth="1"/>
    <col min="13" max="13" width="9" style="289"/>
    <col min="14" max="14" width="10.3984375" style="289" bestFit="1" customWidth="1"/>
    <col min="15" max="16" width="2.3984375" style="289" bestFit="1" customWidth="1"/>
    <col min="17" max="17" width="8" style="289" bestFit="1" customWidth="1"/>
    <col min="18" max="18" width="2.3984375" style="289" bestFit="1" customWidth="1"/>
    <col min="19" max="19" width="3.296875" style="289" bestFit="1" customWidth="1"/>
    <col min="20" max="20" width="9" style="289"/>
    <col min="21" max="21" width="11.09765625" style="289" bestFit="1" customWidth="1"/>
    <col min="22" max="23" width="2.3984375" style="289" bestFit="1" customWidth="1"/>
    <col min="24" max="24" width="9" style="289"/>
    <col min="25" max="25" width="13.69921875" style="289" bestFit="1" customWidth="1"/>
    <col min="26" max="26" width="3" style="289" bestFit="1" customWidth="1"/>
    <col min="27" max="27" width="3.296875" style="289" bestFit="1" customWidth="1"/>
    <col min="28" max="28" width="10" style="289" bestFit="1" customWidth="1"/>
    <col min="29" max="29" width="13.3984375" style="289" bestFit="1" customWidth="1"/>
    <col min="30" max="31" width="3.296875" style="289" bestFit="1" customWidth="1"/>
    <col min="32" max="32" width="14.3984375" style="289" bestFit="1" customWidth="1"/>
    <col min="33" max="33" width="3.296875" style="289" bestFit="1" customWidth="1"/>
    <col min="34" max="34" width="7.3984375" style="289" bestFit="1" customWidth="1"/>
    <col min="35" max="35" width="9" style="289"/>
    <col min="36" max="36" width="28.3984375" style="289" bestFit="1" customWidth="1"/>
    <col min="37" max="37" width="9.3984375" style="289" bestFit="1" customWidth="1"/>
    <col min="38" max="38" width="4.296875" style="289" bestFit="1" customWidth="1"/>
    <col min="39" max="39" width="9" style="289"/>
    <col min="40" max="40" width="26.09765625" style="289" bestFit="1" customWidth="1"/>
    <col min="41" max="41" width="4.296875" style="289" bestFit="1" customWidth="1"/>
    <col min="42" max="42" width="9" style="289"/>
    <col min="43" max="43" width="17.8984375" style="289" bestFit="1" customWidth="1"/>
    <col min="44" max="44" width="3.296875" style="289" bestFit="1" customWidth="1"/>
    <col min="45" max="45" width="9" style="289"/>
    <col min="46" max="46" width="20.8984375" style="289" bestFit="1" customWidth="1"/>
    <col min="47" max="47" width="3.296875" style="289" bestFit="1" customWidth="1"/>
    <col min="48" max="16384" width="9" style="289"/>
  </cols>
  <sheetData>
    <row r="1" spans="1:47">
      <c r="A1" s="50" t="s">
        <v>5781</v>
      </c>
      <c r="H1" s="50"/>
    </row>
    <row r="3" spans="1:47">
      <c r="B3" s="289" t="s">
        <v>10123</v>
      </c>
    </row>
    <row r="4" spans="1:47" ht="15.6">
      <c r="Y4" s="980" t="s">
        <v>10124</v>
      </c>
      <c r="AC4" s="983" t="s">
        <v>10125</v>
      </c>
      <c r="AF4" s="984" t="s">
        <v>10126</v>
      </c>
      <c r="AJ4" s="986" t="s">
        <v>10127</v>
      </c>
      <c r="AN4" s="987" t="s">
        <v>10128</v>
      </c>
      <c r="AQ4" s="988" t="s">
        <v>10130</v>
      </c>
      <c r="AT4" s="989" t="s">
        <v>10131</v>
      </c>
    </row>
    <row r="5" spans="1:47" ht="15.6">
      <c r="Y5" s="978"/>
      <c r="Z5" s="981">
        <v>1</v>
      </c>
      <c r="AA5" s="981">
        <f>Z5</f>
        <v>1</v>
      </c>
      <c r="AB5" s="981"/>
      <c r="AC5" s="978"/>
      <c r="AD5" s="981">
        <f>AA5</f>
        <v>1</v>
      </c>
      <c r="AE5" s="981">
        <v>1</v>
      </c>
      <c r="AF5" s="978"/>
      <c r="AG5" s="981">
        <f>AE5</f>
        <v>1</v>
      </c>
      <c r="AH5" s="981">
        <f>AG5</f>
        <v>1</v>
      </c>
      <c r="AI5" s="981"/>
      <c r="AJ5" s="978"/>
      <c r="AK5" s="981">
        <v>1</v>
      </c>
      <c r="AL5" s="981">
        <v>1</v>
      </c>
      <c r="AM5" s="981"/>
      <c r="AN5" s="978"/>
      <c r="AO5" s="981">
        <v>1</v>
      </c>
      <c r="AP5" s="981"/>
      <c r="AQ5" s="978"/>
      <c r="AR5" s="981">
        <v>1</v>
      </c>
      <c r="AS5" s="981"/>
      <c r="AT5" s="978"/>
      <c r="AU5" s="978">
        <v>1</v>
      </c>
    </row>
    <row r="6" spans="1:47" ht="15.6">
      <c r="C6" s="980" t="s">
        <v>10124</v>
      </c>
      <c r="Y6" s="978"/>
      <c r="Z6" s="982">
        <v>0</v>
      </c>
      <c r="AA6" s="982">
        <v>30</v>
      </c>
      <c r="AB6" s="978"/>
      <c r="AC6" s="978"/>
      <c r="AD6" s="982">
        <v>30</v>
      </c>
      <c r="AE6" s="982">
        <v>90</v>
      </c>
      <c r="AF6" s="978"/>
      <c r="AG6" s="982">
        <v>85</v>
      </c>
      <c r="AH6" s="982">
        <v>99.998999999999995</v>
      </c>
      <c r="AI6" s="978"/>
      <c r="AJ6" s="978"/>
      <c r="AK6" s="982">
        <v>29</v>
      </c>
      <c r="AL6" s="982">
        <v>35</v>
      </c>
      <c r="AM6" s="978"/>
      <c r="AN6" s="978"/>
      <c r="AO6" s="982">
        <v>69</v>
      </c>
      <c r="AP6" s="978"/>
      <c r="AQ6" s="978"/>
      <c r="AR6" s="982">
        <v>54</v>
      </c>
      <c r="AS6" s="978"/>
      <c r="AT6" s="978"/>
      <c r="AU6" s="982">
        <v>79</v>
      </c>
    </row>
    <row r="7" spans="1:47" ht="15.6">
      <c r="D7" s="981">
        <v>1</v>
      </c>
      <c r="E7" s="982">
        <v>0</v>
      </c>
    </row>
    <row r="8" spans="1:47" ht="15.6">
      <c r="D8" s="981">
        <f>D7</f>
        <v>1</v>
      </c>
      <c r="E8" s="982">
        <v>30</v>
      </c>
      <c r="AO8" s="289">
        <f ca="1">RANDBETWEEN(20,50)</f>
        <v>44</v>
      </c>
    </row>
    <row r="9" spans="1:47" ht="15.6">
      <c r="D9" s="981"/>
    </row>
    <row r="10" spans="1:47" ht="15.6">
      <c r="C10" s="983" t="s">
        <v>10125</v>
      </c>
    </row>
    <row r="11" spans="1:47" ht="15.6">
      <c r="D11" s="981">
        <f>D8</f>
        <v>1</v>
      </c>
      <c r="E11" s="982">
        <v>30</v>
      </c>
    </row>
    <row r="12" spans="1:47" ht="15.6">
      <c r="D12" s="981">
        <v>1</v>
      </c>
      <c r="E12" s="982">
        <v>90</v>
      </c>
    </row>
    <row r="13" spans="1:47" ht="15.6">
      <c r="C13" s="984" t="s">
        <v>10126</v>
      </c>
    </row>
    <row r="14" spans="1:47" ht="15.6">
      <c r="D14" s="981">
        <f>D12</f>
        <v>1</v>
      </c>
      <c r="E14" s="982">
        <v>67</v>
      </c>
      <c r="H14" s="985"/>
      <c r="I14" s="985"/>
    </row>
    <row r="15" spans="1:47" ht="15.6">
      <c r="D15" s="981">
        <f>D14</f>
        <v>1</v>
      </c>
      <c r="E15" s="982">
        <v>99.998999999999995</v>
      </c>
      <c r="H15" s="985"/>
      <c r="I15" s="985"/>
    </row>
    <row r="16" spans="1:47" ht="15.6">
      <c r="D16" s="981"/>
      <c r="H16" s="985"/>
      <c r="I16" s="985"/>
    </row>
    <row r="17" spans="2:41" ht="15.6">
      <c r="C17" s="986" t="s">
        <v>10127</v>
      </c>
      <c r="H17" s="985"/>
      <c r="I17" s="985"/>
    </row>
    <row r="18" spans="2:41" ht="15.6">
      <c r="D18" s="981">
        <v>1</v>
      </c>
      <c r="E18" s="982">
        <v>59</v>
      </c>
      <c r="H18" s="985"/>
      <c r="I18" s="985"/>
    </row>
    <row r="19" spans="2:41" ht="15.6">
      <c r="D19" s="981">
        <v>1</v>
      </c>
      <c r="E19" s="982">
        <v>55</v>
      </c>
    </row>
    <row r="20" spans="2:41" ht="15.6">
      <c r="D20" s="981"/>
    </row>
    <row r="21" spans="2:41" ht="15.6">
      <c r="C21" s="987" t="s">
        <v>10128</v>
      </c>
      <c r="M21" s="289" t="s">
        <v>10129</v>
      </c>
    </row>
    <row r="22" spans="2:41" ht="15.6">
      <c r="B22" s="289">
        <v>1044</v>
      </c>
      <c r="D22" s="981">
        <f>B22/1000</f>
        <v>1.044</v>
      </c>
      <c r="E22" s="982">
        <v>89</v>
      </c>
    </row>
    <row r="23" spans="2:41" ht="15.6">
      <c r="D23" s="981"/>
    </row>
    <row r="24" spans="2:41" ht="15.6">
      <c r="C24" s="988" t="s">
        <v>10130</v>
      </c>
    </row>
    <row r="25" spans="2:41" ht="15.6">
      <c r="D25" s="981">
        <v>2</v>
      </c>
      <c r="E25" s="982">
        <v>54</v>
      </c>
    </row>
    <row r="26" spans="2:41" ht="15.6">
      <c r="D26" s="981"/>
    </row>
    <row r="27" spans="2:41" ht="15.6">
      <c r="C27" s="989" t="s">
        <v>10131</v>
      </c>
    </row>
    <row r="28" spans="2:41">
      <c r="D28" s="978">
        <v>3</v>
      </c>
      <c r="E28" s="982">
        <v>34</v>
      </c>
      <c r="J28" s="978"/>
      <c r="K28" s="978"/>
      <c r="L28" s="978"/>
      <c r="M28" s="978"/>
      <c r="N28" s="978"/>
      <c r="O28" s="978"/>
      <c r="P28" s="978"/>
      <c r="Q28" s="978"/>
      <c r="R28" s="978"/>
      <c r="S28" s="978"/>
      <c r="T28" s="978"/>
      <c r="U28" s="978"/>
      <c r="V28" s="978"/>
      <c r="W28" s="978"/>
      <c r="X28" s="978"/>
      <c r="Y28" s="978"/>
      <c r="Z28" s="978"/>
      <c r="AA28" s="978"/>
      <c r="AB28" s="978"/>
      <c r="AC28" s="978"/>
      <c r="AD28" s="978"/>
      <c r="AE28" s="978"/>
      <c r="AF28" s="978"/>
      <c r="AK28" s="289">
        <f t="shared" ref="AK28:AK40" si="0">MIN(AO26:AO27)</f>
        <v>0</v>
      </c>
      <c r="AL28" s="289">
        <f t="shared" ref="AL28:AL40" si="1">MAX(AO26:AO27)</f>
        <v>0</v>
      </c>
      <c r="AO28" s="289">
        <f t="shared" ref="AO28:AO40" ca="1" si="2">RANDBETWEEN(20,50)</f>
        <v>47</v>
      </c>
    </row>
    <row r="29" spans="2:41">
      <c r="J29" s="978"/>
      <c r="K29" s="978"/>
      <c r="L29" s="978"/>
      <c r="M29" s="978"/>
      <c r="N29" s="978"/>
      <c r="O29" s="978"/>
      <c r="P29" s="978"/>
      <c r="Q29" s="978"/>
      <c r="R29" s="978"/>
      <c r="S29" s="978"/>
      <c r="T29" s="978"/>
      <c r="U29" s="978"/>
      <c r="V29" s="978"/>
      <c r="W29" s="978"/>
      <c r="X29" s="978"/>
      <c r="Y29" s="978"/>
      <c r="Z29" s="978"/>
      <c r="AA29" s="978"/>
      <c r="AB29" s="978"/>
      <c r="AC29" s="978"/>
      <c r="AD29" s="978"/>
      <c r="AE29" s="978"/>
      <c r="AF29" s="978"/>
      <c r="AK29" s="289">
        <f t="shared" ca="1" si="0"/>
        <v>47</v>
      </c>
      <c r="AL29" s="289">
        <f t="shared" ca="1" si="1"/>
        <v>47</v>
      </c>
      <c r="AO29" s="289">
        <f t="shared" ca="1" si="2"/>
        <v>49</v>
      </c>
    </row>
    <row r="30" spans="2:41">
      <c r="AK30" s="289">
        <f t="shared" ca="1" si="0"/>
        <v>47</v>
      </c>
      <c r="AL30" s="289">
        <f t="shared" ca="1" si="1"/>
        <v>49</v>
      </c>
      <c r="AO30" s="289">
        <f t="shared" ca="1" si="2"/>
        <v>48</v>
      </c>
    </row>
    <row r="31" spans="2:41">
      <c r="AK31" s="289">
        <f t="shared" ca="1" si="0"/>
        <v>48</v>
      </c>
      <c r="AL31" s="289">
        <f t="shared" ca="1" si="1"/>
        <v>49</v>
      </c>
      <c r="AO31" s="289">
        <f t="shared" ca="1" si="2"/>
        <v>32</v>
      </c>
    </row>
    <row r="32" spans="2:41">
      <c r="AK32" s="289">
        <f t="shared" ca="1" si="0"/>
        <v>32</v>
      </c>
      <c r="AL32" s="289">
        <f t="shared" ca="1" si="1"/>
        <v>48</v>
      </c>
      <c r="AO32" s="289">
        <f t="shared" ca="1" si="2"/>
        <v>35</v>
      </c>
    </row>
    <row r="33" spans="37:43">
      <c r="AK33" s="289">
        <f t="shared" ca="1" si="0"/>
        <v>32</v>
      </c>
      <c r="AL33" s="289">
        <f t="shared" ca="1" si="1"/>
        <v>35</v>
      </c>
      <c r="AO33" s="289">
        <f t="shared" ca="1" si="2"/>
        <v>20</v>
      </c>
    </row>
    <row r="34" spans="37:43">
      <c r="AK34" s="289">
        <f t="shared" ca="1" si="0"/>
        <v>20</v>
      </c>
      <c r="AL34" s="289">
        <f t="shared" ca="1" si="1"/>
        <v>35</v>
      </c>
      <c r="AO34" s="289">
        <f t="shared" ca="1" si="2"/>
        <v>20</v>
      </c>
    </row>
    <row r="35" spans="37:43">
      <c r="AK35" s="289">
        <f t="shared" ca="1" si="0"/>
        <v>20</v>
      </c>
      <c r="AL35" s="289">
        <f t="shared" ca="1" si="1"/>
        <v>20</v>
      </c>
      <c r="AO35" s="289">
        <f t="shared" ca="1" si="2"/>
        <v>33</v>
      </c>
    </row>
    <row r="36" spans="37:43">
      <c r="AK36" s="289">
        <f t="shared" ca="1" si="0"/>
        <v>20</v>
      </c>
      <c r="AL36" s="289">
        <f t="shared" ca="1" si="1"/>
        <v>33</v>
      </c>
      <c r="AO36" s="289">
        <f t="shared" ca="1" si="2"/>
        <v>37</v>
      </c>
    </row>
    <row r="37" spans="37:43">
      <c r="AK37" s="289">
        <f t="shared" ca="1" si="0"/>
        <v>33</v>
      </c>
      <c r="AL37" s="289">
        <f t="shared" ca="1" si="1"/>
        <v>37</v>
      </c>
      <c r="AO37" s="289">
        <f t="shared" ca="1" si="2"/>
        <v>43</v>
      </c>
    </row>
    <row r="38" spans="37:43">
      <c r="AK38" s="289">
        <f t="shared" ca="1" si="0"/>
        <v>37</v>
      </c>
      <c r="AL38" s="289">
        <f t="shared" ca="1" si="1"/>
        <v>43</v>
      </c>
      <c r="AO38" s="289">
        <f t="shared" ca="1" si="2"/>
        <v>27</v>
      </c>
    </row>
    <row r="39" spans="37:43">
      <c r="AK39" s="289">
        <f t="shared" ca="1" si="0"/>
        <v>27</v>
      </c>
      <c r="AL39" s="289">
        <f t="shared" ca="1" si="1"/>
        <v>43</v>
      </c>
      <c r="AO39" s="289">
        <f t="shared" ca="1" si="2"/>
        <v>35</v>
      </c>
    </row>
    <row r="40" spans="37:43">
      <c r="AK40" s="289">
        <f t="shared" ca="1" si="0"/>
        <v>27</v>
      </c>
      <c r="AL40" s="289">
        <f t="shared" ca="1" si="1"/>
        <v>35</v>
      </c>
      <c r="AO40" s="289">
        <f t="shared" ca="1" si="2"/>
        <v>37</v>
      </c>
    </row>
    <row r="41" spans="37:43">
      <c r="AK41" s="289">
        <f ca="1">MIN(AO10:AO40)</f>
        <v>20</v>
      </c>
      <c r="AL41" s="289">
        <f ca="1">MAX(AO9:AO40)</f>
        <v>49</v>
      </c>
      <c r="AQ41" s="289">
        <f ca="1">RANDBETWEEN(5,90)</f>
        <v>56</v>
      </c>
    </row>
    <row r="42" spans="37:43">
      <c r="AQ42" s="1107" t="s">
        <v>10636</v>
      </c>
    </row>
  </sheetData>
  <hyperlinks>
    <hyperlink ref="A1" location="Index" display="Back to Index" xr:uid="{00000000-0004-0000-24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3185" r:id="rId3" name="Scroll Bar 1">
              <controlPr defaultSize="0" autoPict="0">
                <anchor moveWithCells="1">
                  <from>
                    <xdr:col>6</xdr:col>
                    <xdr:colOff>7620</xdr:colOff>
                    <xdr:row>17</xdr:row>
                    <xdr:rowOff>0</xdr:rowOff>
                  </from>
                  <to>
                    <xdr:col>9</xdr:col>
                    <xdr:colOff>160020</xdr:colOff>
                    <xdr:row>17</xdr:row>
                    <xdr:rowOff>129540</xdr:rowOff>
                  </to>
                </anchor>
              </controlPr>
            </control>
          </mc:Choice>
        </mc:AlternateContent>
        <mc:AlternateContent xmlns:mc="http://schemas.openxmlformats.org/markup-compatibility/2006">
          <mc:Choice Requires="x14">
            <control shapeId="93186" r:id="rId4" name="Scroll Bar 2">
              <controlPr defaultSize="0" autoPict="0">
                <anchor moveWithCells="1">
                  <from>
                    <xdr:col>6</xdr:col>
                    <xdr:colOff>15240</xdr:colOff>
                    <xdr:row>18</xdr:row>
                    <xdr:rowOff>30480</xdr:rowOff>
                  </from>
                  <to>
                    <xdr:col>9</xdr:col>
                    <xdr:colOff>167640</xdr:colOff>
                    <xdr:row>19</xdr:row>
                    <xdr:rowOff>0</xdr:rowOff>
                  </to>
                </anchor>
              </controlPr>
            </control>
          </mc:Choice>
        </mc:AlternateContent>
        <mc:AlternateContent xmlns:mc="http://schemas.openxmlformats.org/markup-compatibility/2006">
          <mc:Choice Requires="x14">
            <control shapeId="93187" r:id="rId5" name="Scroll Bar 3">
              <controlPr defaultSize="0" autoPict="0">
                <anchor moveWithCells="1">
                  <from>
                    <xdr:col>0</xdr:col>
                    <xdr:colOff>472440</xdr:colOff>
                    <xdr:row>21</xdr:row>
                    <xdr:rowOff>22860</xdr:rowOff>
                  </from>
                  <to>
                    <xdr:col>3</xdr:col>
                    <xdr:colOff>0</xdr:colOff>
                    <xdr:row>22</xdr:row>
                    <xdr:rowOff>15240</xdr:rowOff>
                  </to>
                </anchor>
              </controlPr>
            </control>
          </mc:Choice>
        </mc:AlternateContent>
        <mc:AlternateContent xmlns:mc="http://schemas.openxmlformats.org/markup-compatibility/2006">
          <mc:Choice Requires="x14">
            <control shapeId="93188" r:id="rId6" name="Scroll Bar 4">
              <controlPr defaultSize="0" autoPict="0">
                <anchor moveWithCells="1">
                  <from>
                    <xdr:col>6</xdr:col>
                    <xdr:colOff>15240</xdr:colOff>
                    <xdr:row>24</xdr:row>
                    <xdr:rowOff>15240</xdr:rowOff>
                  </from>
                  <to>
                    <xdr:col>9</xdr:col>
                    <xdr:colOff>167640</xdr:colOff>
                    <xdr:row>25</xdr:row>
                    <xdr:rowOff>0</xdr:rowOff>
                  </to>
                </anchor>
              </controlPr>
            </control>
          </mc:Choice>
        </mc:AlternateContent>
        <mc:AlternateContent xmlns:mc="http://schemas.openxmlformats.org/markup-compatibility/2006">
          <mc:Choice Requires="x14">
            <control shapeId="93189" r:id="rId7" name="Scroll Bar 5">
              <controlPr defaultSize="0" autoPict="0">
                <anchor moveWithCells="1">
                  <from>
                    <xdr:col>6</xdr:col>
                    <xdr:colOff>7620</xdr:colOff>
                    <xdr:row>27</xdr:row>
                    <xdr:rowOff>15240</xdr:rowOff>
                  </from>
                  <to>
                    <xdr:col>9</xdr:col>
                    <xdr:colOff>160020</xdr:colOff>
                    <xdr:row>27</xdr:row>
                    <xdr:rowOff>137160</xdr:rowOff>
                  </to>
                </anchor>
              </controlPr>
            </control>
          </mc:Choice>
        </mc:AlternateContent>
        <mc:AlternateContent xmlns:mc="http://schemas.openxmlformats.org/markup-compatibility/2006">
          <mc:Choice Requires="x14">
            <control shapeId="93190" r:id="rId8" name="Scroll Bar 6">
              <controlPr defaultSize="0" autoPict="0">
                <anchor moveWithCells="1">
                  <from>
                    <xdr:col>5</xdr:col>
                    <xdr:colOff>91440</xdr:colOff>
                    <xdr:row>21</xdr:row>
                    <xdr:rowOff>15240</xdr:rowOff>
                  </from>
                  <to>
                    <xdr:col>12</xdr:col>
                    <xdr:colOff>0</xdr:colOff>
                    <xdr:row>22</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5"/>
  <dimension ref="A1:H248"/>
  <sheetViews>
    <sheetView showGridLines="0" showRowColHeaders="0" workbookViewId="0"/>
  </sheetViews>
  <sheetFormatPr defaultRowHeight="15"/>
  <cols>
    <col min="1" max="1" width="32.59765625" customWidth="1"/>
    <col min="2" max="2" width="60.59765625" style="990" customWidth="1"/>
  </cols>
  <sheetData>
    <row r="1" spans="1:8">
      <c r="A1" s="50" t="s">
        <v>5781</v>
      </c>
      <c r="H1" s="50"/>
    </row>
    <row r="2" spans="1:8" ht="100.2" customHeight="1">
      <c r="A2" s="992" t="s">
        <v>10234</v>
      </c>
      <c r="H2" s="50"/>
    </row>
    <row r="3" spans="1:8">
      <c r="A3" t="s">
        <v>10134</v>
      </c>
      <c r="B3" s="993" t="s">
        <v>10135</v>
      </c>
    </row>
    <row r="4" spans="1:8">
      <c r="A4" t="s">
        <v>10136</v>
      </c>
      <c r="B4" s="990" t="s">
        <v>10137</v>
      </c>
    </row>
    <row r="5" spans="1:8">
      <c r="A5" t="s">
        <v>10138</v>
      </c>
      <c r="B5" s="990" t="s">
        <v>10133</v>
      </c>
    </row>
    <row r="6" spans="1:8">
      <c r="A6" t="s">
        <v>10139</v>
      </c>
      <c r="B6" s="990" t="s">
        <v>10140</v>
      </c>
    </row>
    <row r="7" spans="1:8">
      <c r="A7" t="s">
        <v>10141</v>
      </c>
      <c r="B7" s="990" t="s">
        <v>10142</v>
      </c>
    </row>
    <row r="8" spans="1:8">
      <c r="A8" t="s">
        <v>10143</v>
      </c>
      <c r="B8" s="990">
        <v>84.912437438964844</v>
      </c>
    </row>
    <row r="9" spans="1:8">
      <c r="A9" t="s">
        <v>10144</v>
      </c>
      <c r="B9" s="990">
        <v>452.75064086914063</v>
      </c>
    </row>
    <row r="10" spans="1:8">
      <c r="A10" t="s">
        <v>10145</v>
      </c>
      <c r="B10" s="990">
        <v>961.9244384765625</v>
      </c>
    </row>
    <row r="11" spans="1:8">
      <c r="A11" t="s">
        <v>10146</v>
      </c>
      <c r="B11" s="990">
        <v>205.61361694335938</v>
      </c>
    </row>
    <row r="12" spans="1:8">
      <c r="A12" t="s">
        <v>10147</v>
      </c>
      <c r="B12" s="990" t="s">
        <v>10148</v>
      </c>
    </row>
    <row r="13" spans="1:8">
      <c r="A13" t="s">
        <v>10149</v>
      </c>
      <c r="B13" s="990" t="s">
        <v>10150</v>
      </c>
    </row>
    <row r="14" spans="1:8">
      <c r="A14" t="s">
        <v>10151</v>
      </c>
      <c r="B14" s="990" t="s">
        <v>63</v>
      </c>
    </row>
    <row r="16" spans="1:8">
      <c r="A16" s="991" t="s">
        <v>10152</v>
      </c>
    </row>
    <row r="17" spans="1:2">
      <c r="A17" t="s">
        <v>10153</v>
      </c>
      <c r="B17" s="990">
        <v>1</v>
      </c>
    </row>
    <row r="18" spans="1:2">
      <c r="A18" t="s">
        <v>10154</v>
      </c>
      <c r="B18" s="990" t="s">
        <v>10155</v>
      </c>
    </row>
    <row r="20" spans="1:2">
      <c r="A20" s="991" t="s">
        <v>10156</v>
      </c>
    </row>
    <row r="21" spans="1:2">
      <c r="A21" t="s">
        <v>10157</v>
      </c>
      <c r="B21" s="990" t="s">
        <v>64</v>
      </c>
    </row>
    <row r="22" spans="1:2">
      <c r="A22" t="s">
        <v>10158</v>
      </c>
      <c r="B22" s="990" t="s">
        <v>10159</v>
      </c>
    </row>
    <row r="23" spans="1:2">
      <c r="A23" t="s">
        <v>10160</v>
      </c>
      <c r="B23" s="990" t="s">
        <v>10161</v>
      </c>
    </row>
    <row r="24" spans="1:2">
      <c r="A24" t="s">
        <v>10162</v>
      </c>
      <c r="B24" s="990">
        <v>100</v>
      </c>
    </row>
    <row r="25" spans="1:2">
      <c r="A25" t="s">
        <v>10163</v>
      </c>
      <c r="B25" s="990">
        <v>50</v>
      </c>
    </row>
    <row r="26" spans="1:2">
      <c r="A26" t="s">
        <v>10164</v>
      </c>
      <c r="B26" s="990" t="s">
        <v>10165</v>
      </c>
    </row>
    <row r="28" spans="1:2">
      <c r="A28" s="991" t="s">
        <v>10166</v>
      </c>
    </row>
    <row r="29" spans="1:2">
      <c r="A29" t="s">
        <v>10157</v>
      </c>
      <c r="B29" s="990" t="s">
        <v>63</v>
      </c>
    </row>
    <row r="31" spans="1:2">
      <c r="A31" s="991" t="s">
        <v>10167</v>
      </c>
    </row>
    <row r="32" spans="1:2">
      <c r="A32" t="s">
        <v>10157</v>
      </c>
      <c r="B32" s="990" t="s">
        <v>63</v>
      </c>
    </row>
    <row r="34" spans="1:2">
      <c r="A34" s="991" t="s">
        <v>10168</v>
      </c>
    </row>
    <row r="35" spans="1:2">
      <c r="A35" t="s">
        <v>10157</v>
      </c>
      <c r="B35" s="990" t="s">
        <v>63</v>
      </c>
    </row>
    <row r="37" spans="1:2">
      <c r="A37" s="991" t="s">
        <v>10169</v>
      </c>
    </row>
    <row r="38" spans="1:2">
      <c r="A38" t="s">
        <v>10157</v>
      </c>
      <c r="B38" s="990" t="s">
        <v>63</v>
      </c>
    </row>
    <row r="40" spans="1:2">
      <c r="A40" s="991" t="s">
        <v>10170</v>
      </c>
    </row>
    <row r="41" spans="1:2">
      <c r="A41" t="s">
        <v>10171</v>
      </c>
      <c r="B41" s="990" t="s">
        <v>10124</v>
      </c>
    </row>
    <row r="42" spans="1:2">
      <c r="A42" t="s">
        <v>10172</v>
      </c>
      <c r="B42" s="990" t="s">
        <v>10148</v>
      </c>
    </row>
    <row r="43" spans="1:2">
      <c r="A43" t="s">
        <v>10173</v>
      </c>
      <c r="B43" s="993" t="s">
        <v>10174</v>
      </c>
    </row>
    <row r="44" spans="1:2">
      <c r="A44" t="s">
        <v>10175</v>
      </c>
      <c r="B44" s="993" t="s">
        <v>10176</v>
      </c>
    </row>
    <row r="45" spans="1:2">
      <c r="A45" t="s">
        <v>10177</v>
      </c>
      <c r="B45" s="993" t="s">
        <v>10178</v>
      </c>
    </row>
    <row r="46" spans="1:2">
      <c r="A46" t="s">
        <v>10157</v>
      </c>
      <c r="B46" s="990" t="s">
        <v>10179</v>
      </c>
    </row>
    <row r="47" spans="1:2">
      <c r="A47" t="s">
        <v>10180</v>
      </c>
      <c r="B47" s="990">
        <v>2</v>
      </c>
    </row>
    <row r="48" spans="1:2">
      <c r="A48" t="s">
        <v>10181</v>
      </c>
      <c r="B48" s="990" t="b">
        <v>0</v>
      </c>
    </row>
    <row r="50" spans="1:2">
      <c r="A50" s="991" t="s">
        <v>10182</v>
      </c>
    </row>
    <row r="51" spans="1:2">
      <c r="A51" t="s">
        <v>10171</v>
      </c>
      <c r="B51" s="990" t="s">
        <v>10125</v>
      </c>
    </row>
    <row r="52" spans="1:2">
      <c r="A52" t="s">
        <v>10172</v>
      </c>
      <c r="B52" s="990" t="s">
        <v>10148</v>
      </c>
    </row>
    <row r="53" spans="1:2">
      <c r="A53" t="s">
        <v>10173</v>
      </c>
      <c r="B53" s="993" t="s">
        <v>10183</v>
      </c>
    </row>
    <row r="54" spans="1:2">
      <c r="A54" t="s">
        <v>10175</v>
      </c>
      <c r="B54" s="993" t="s">
        <v>10184</v>
      </c>
    </row>
    <row r="55" spans="1:2">
      <c r="A55" t="s">
        <v>10177</v>
      </c>
      <c r="B55" s="993" t="s">
        <v>10185</v>
      </c>
    </row>
    <row r="56" spans="1:2">
      <c r="A56" t="s">
        <v>10157</v>
      </c>
      <c r="B56" s="990" t="s">
        <v>10179</v>
      </c>
    </row>
    <row r="57" spans="1:2">
      <c r="A57" t="s">
        <v>10180</v>
      </c>
      <c r="B57" s="990">
        <v>2</v>
      </c>
    </row>
    <row r="58" spans="1:2">
      <c r="A58" t="s">
        <v>10181</v>
      </c>
      <c r="B58" s="990" t="b">
        <v>0</v>
      </c>
    </row>
    <row r="60" spans="1:2">
      <c r="A60" s="991" t="s">
        <v>10186</v>
      </c>
    </row>
    <row r="61" spans="1:2">
      <c r="A61" t="s">
        <v>10171</v>
      </c>
      <c r="B61" s="990" t="s">
        <v>10126</v>
      </c>
    </row>
    <row r="62" spans="1:2">
      <c r="A62" t="s">
        <v>10172</v>
      </c>
      <c r="B62" s="990" t="s">
        <v>10148</v>
      </c>
    </row>
    <row r="63" spans="1:2">
      <c r="A63" t="s">
        <v>10173</v>
      </c>
      <c r="B63" s="993" t="s">
        <v>10187</v>
      </c>
    </row>
    <row r="64" spans="1:2">
      <c r="A64" t="s">
        <v>10175</v>
      </c>
      <c r="B64" s="993" t="s">
        <v>10188</v>
      </c>
    </row>
    <row r="65" spans="1:2">
      <c r="A65" t="s">
        <v>10177</v>
      </c>
      <c r="B65" s="993" t="s">
        <v>10189</v>
      </c>
    </row>
    <row r="66" spans="1:2">
      <c r="A66" t="s">
        <v>10157</v>
      </c>
      <c r="B66" s="990" t="s">
        <v>10179</v>
      </c>
    </row>
    <row r="67" spans="1:2">
      <c r="A67" t="s">
        <v>10180</v>
      </c>
      <c r="B67" s="990">
        <v>2</v>
      </c>
    </row>
    <row r="68" spans="1:2">
      <c r="A68" t="s">
        <v>10181</v>
      </c>
      <c r="B68" s="990" t="b">
        <v>0</v>
      </c>
    </row>
    <row r="70" spans="1:2">
      <c r="A70" s="991" t="s">
        <v>10190</v>
      </c>
    </row>
    <row r="71" spans="1:2">
      <c r="A71" t="s">
        <v>10171</v>
      </c>
      <c r="B71" s="990" t="s">
        <v>10127</v>
      </c>
    </row>
    <row r="72" spans="1:2">
      <c r="A72" t="s">
        <v>10172</v>
      </c>
      <c r="B72" s="990" t="s">
        <v>10148</v>
      </c>
    </row>
    <row r="73" spans="1:2">
      <c r="A73" t="s">
        <v>10173</v>
      </c>
      <c r="B73" s="993" t="s">
        <v>10191</v>
      </c>
    </row>
    <row r="74" spans="1:2">
      <c r="A74" t="s">
        <v>10175</v>
      </c>
      <c r="B74" s="993" t="s">
        <v>10192</v>
      </c>
    </row>
    <row r="75" spans="1:2">
      <c r="A75" t="s">
        <v>10177</v>
      </c>
      <c r="B75" s="993" t="s">
        <v>10193</v>
      </c>
    </row>
    <row r="76" spans="1:2">
      <c r="A76" t="s">
        <v>10157</v>
      </c>
      <c r="B76" s="990" t="s">
        <v>10179</v>
      </c>
    </row>
    <row r="77" spans="1:2">
      <c r="A77" t="s">
        <v>10180</v>
      </c>
      <c r="B77" s="990">
        <v>2</v>
      </c>
    </row>
    <row r="78" spans="1:2">
      <c r="A78" t="s">
        <v>10181</v>
      </c>
      <c r="B78" s="990" t="b">
        <v>0</v>
      </c>
    </row>
    <row r="80" spans="1:2">
      <c r="A80" s="991" t="s">
        <v>10194</v>
      </c>
    </row>
    <row r="81" spans="1:2">
      <c r="A81" t="s">
        <v>10171</v>
      </c>
      <c r="B81" s="990" t="s">
        <v>10130</v>
      </c>
    </row>
    <row r="82" spans="1:2">
      <c r="A82" t="s">
        <v>10172</v>
      </c>
      <c r="B82" s="990" t="s">
        <v>10195</v>
      </c>
    </row>
    <row r="83" spans="1:2">
      <c r="A83" t="s">
        <v>10173</v>
      </c>
      <c r="B83" s="993" t="s">
        <v>10196</v>
      </c>
    </row>
    <row r="84" spans="1:2">
      <c r="A84" t="s">
        <v>10175</v>
      </c>
      <c r="B84" s="993" t="s">
        <v>10197</v>
      </c>
    </row>
    <row r="85" spans="1:2">
      <c r="A85" t="s">
        <v>10177</v>
      </c>
      <c r="B85" s="993" t="s">
        <v>10198</v>
      </c>
    </row>
    <row r="86" spans="1:2">
      <c r="A86" t="s">
        <v>10157</v>
      </c>
      <c r="B86" s="990" t="s">
        <v>10179</v>
      </c>
    </row>
    <row r="87" spans="1:2">
      <c r="A87" t="s">
        <v>10180</v>
      </c>
      <c r="B87" s="990">
        <v>1</v>
      </c>
    </row>
    <row r="88" spans="1:2">
      <c r="A88" t="s">
        <v>10181</v>
      </c>
      <c r="B88" s="990" t="b">
        <v>0</v>
      </c>
    </row>
    <row r="90" spans="1:2">
      <c r="A90" s="991" t="s">
        <v>10199</v>
      </c>
    </row>
    <row r="91" spans="1:2">
      <c r="A91" t="s">
        <v>10171</v>
      </c>
      <c r="B91" s="990" t="s">
        <v>10131</v>
      </c>
    </row>
    <row r="92" spans="1:2">
      <c r="A92" t="s">
        <v>10172</v>
      </c>
      <c r="B92" s="990" t="s">
        <v>10195</v>
      </c>
    </row>
    <row r="93" spans="1:2">
      <c r="A93" t="s">
        <v>10173</v>
      </c>
      <c r="B93" s="993" t="s">
        <v>10200</v>
      </c>
    </row>
    <row r="94" spans="1:2">
      <c r="A94" t="s">
        <v>10175</v>
      </c>
      <c r="B94" s="993" t="s">
        <v>10201</v>
      </c>
    </row>
    <row r="95" spans="1:2">
      <c r="A95" t="s">
        <v>10177</v>
      </c>
      <c r="B95" s="993" t="s">
        <v>10202</v>
      </c>
    </row>
    <row r="96" spans="1:2">
      <c r="A96" t="s">
        <v>10157</v>
      </c>
      <c r="B96" s="990" t="s">
        <v>10179</v>
      </c>
    </row>
    <row r="97" spans="1:2">
      <c r="A97" t="s">
        <v>10180</v>
      </c>
      <c r="B97" s="990">
        <v>1</v>
      </c>
    </row>
    <row r="98" spans="1:2">
      <c r="A98" t="s">
        <v>10181</v>
      </c>
      <c r="B98" s="990" t="b">
        <v>0</v>
      </c>
    </row>
    <row r="100" spans="1:2">
      <c r="A100" s="991" t="s">
        <v>10203</v>
      </c>
    </row>
    <row r="101" spans="1:2">
      <c r="A101" t="s">
        <v>10171</v>
      </c>
      <c r="B101" s="990" t="e">
        <v>#REF!</v>
      </c>
    </row>
    <row r="102" spans="1:2">
      <c r="A102" t="s">
        <v>10172</v>
      </c>
      <c r="B102" s="990" t="s">
        <v>10148</v>
      </c>
    </row>
    <row r="103" spans="1:2">
      <c r="A103" t="s">
        <v>10173</v>
      </c>
    </row>
    <row r="104" spans="1:2">
      <c r="A104" t="s">
        <v>10175</v>
      </c>
      <c r="B104" s="993" t="s">
        <v>10202</v>
      </c>
    </row>
    <row r="105" spans="1:2">
      <c r="A105" t="s">
        <v>10177</v>
      </c>
      <c r="B105" s="993" t="s">
        <v>10202</v>
      </c>
    </row>
    <row r="106" spans="1:2">
      <c r="A106" t="s">
        <v>10157</v>
      </c>
      <c r="B106" s="990" t="s">
        <v>10179</v>
      </c>
    </row>
    <row r="107" spans="1:2">
      <c r="A107" t="s">
        <v>10180</v>
      </c>
      <c r="B107" s="990">
        <v>1</v>
      </c>
    </row>
    <row r="108" spans="1:2">
      <c r="A108" t="s">
        <v>10181</v>
      </c>
      <c r="B108" s="990" t="b">
        <v>0</v>
      </c>
    </row>
    <row r="110" spans="1:2">
      <c r="A110" s="991" t="s">
        <v>10204</v>
      </c>
    </row>
    <row r="111" spans="1:2">
      <c r="A111" t="s">
        <v>10171</v>
      </c>
      <c r="B111" s="990" t="e">
        <v>#REF!</v>
      </c>
    </row>
    <row r="112" spans="1:2">
      <c r="A112" t="s">
        <v>10172</v>
      </c>
      <c r="B112" s="990" t="s">
        <v>10148</v>
      </c>
    </row>
    <row r="113" spans="1:2">
      <c r="A113" t="s">
        <v>10173</v>
      </c>
    </row>
    <row r="114" spans="1:2">
      <c r="A114" t="s">
        <v>10175</v>
      </c>
      <c r="B114" s="993" t="s">
        <v>10202</v>
      </c>
    </row>
    <row r="115" spans="1:2">
      <c r="A115" t="s">
        <v>10177</v>
      </c>
      <c r="B115" s="993" t="s">
        <v>10202</v>
      </c>
    </row>
    <row r="116" spans="1:2">
      <c r="A116" t="s">
        <v>10157</v>
      </c>
      <c r="B116" s="990" t="s">
        <v>10179</v>
      </c>
    </row>
    <row r="117" spans="1:2">
      <c r="A117" t="s">
        <v>10180</v>
      </c>
      <c r="B117" s="990">
        <v>1</v>
      </c>
    </row>
    <row r="118" spans="1:2">
      <c r="A118" t="s">
        <v>10181</v>
      </c>
      <c r="B118" s="990" t="b">
        <v>0</v>
      </c>
    </row>
    <row r="120" spans="1:2">
      <c r="A120" s="991" t="s">
        <v>10205</v>
      </c>
    </row>
    <row r="121" spans="1:2">
      <c r="A121" t="s">
        <v>10171</v>
      </c>
      <c r="B121" s="990" t="e">
        <v>#REF!</v>
      </c>
    </row>
    <row r="122" spans="1:2">
      <c r="A122" t="s">
        <v>10172</v>
      </c>
      <c r="B122" s="990" t="s">
        <v>10148</v>
      </c>
    </row>
    <row r="123" spans="1:2">
      <c r="A123" t="s">
        <v>10173</v>
      </c>
    </row>
    <row r="124" spans="1:2">
      <c r="A124" t="s">
        <v>10175</v>
      </c>
      <c r="B124" s="993" t="s">
        <v>10202</v>
      </c>
    </row>
    <row r="125" spans="1:2">
      <c r="A125" t="s">
        <v>10177</v>
      </c>
      <c r="B125" s="993" t="s">
        <v>10202</v>
      </c>
    </row>
    <row r="126" spans="1:2">
      <c r="A126" t="s">
        <v>10157</v>
      </c>
      <c r="B126" s="990" t="s">
        <v>10179</v>
      </c>
    </row>
    <row r="127" spans="1:2">
      <c r="A127" t="s">
        <v>10180</v>
      </c>
      <c r="B127" s="990">
        <v>1</v>
      </c>
    </row>
    <row r="128" spans="1:2">
      <c r="A128" t="s">
        <v>10181</v>
      </c>
      <c r="B128" s="990" t="b">
        <v>0</v>
      </c>
    </row>
    <row r="130" spans="1:2">
      <c r="A130" s="991" t="s">
        <v>10206</v>
      </c>
    </row>
    <row r="131" spans="1:2">
      <c r="A131" t="s">
        <v>10171</v>
      </c>
      <c r="B131" s="990" t="e">
        <v>#REF!</v>
      </c>
    </row>
    <row r="132" spans="1:2">
      <c r="A132" t="s">
        <v>10172</v>
      </c>
      <c r="B132" s="990" t="s">
        <v>10148</v>
      </c>
    </row>
    <row r="133" spans="1:2">
      <c r="A133" t="s">
        <v>10173</v>
      </c>
    </row>
    <row r="134" spans="1:2">
      <c r="A134" t="s">
        <v>10175</v>
      </c>
      <c r="B134" s="993" t="s">
        <v>10202</v>
      </c>
    </row>
    <row r="135" spans="1:2">
      <c r="A135" t="s">
        <v>10177</v>
      </c>
      <c r="B135" s="993" t="s">
        <v>10202</v>
      </c>
    </row>
    <row r="136" spans="1:2">
      <c r="A136" t="s">
        <v>10157</v>
      </c>
      <c r="B136" s="990" t="s">
        <v>10179</v>
      </c>
    </row>
    <row r="137" spans="1:2">
      <c r="A137" t="s">
        <v>10180</v>
      </c>
      <c r="B137" s="990">
        <v>1</v>
      </c>
    </row>
    <row r="138" spans="1:2">
      <c r="A138" t="s">
        <v>10181</v>
      </c>
      <c r="B138" s="990" t="b">
        <v>0</v>
      </c>
    </row>
    <row r="140" spans="1:2">
      <c r="A140" s="991" t="s">
        <v>10207</v>
      </c>
    </row>
    <row r="141" spans="1:2">
      <c r="A141" t="s">
        <v>10171</v>
      </c>
      <c r="B141" s="990" t="e">
        <v>#REF!</v>
      </c>
    </row>
    <row r="142" spans="1:2">
      <c r="A142" t="s">
        <v>10172</v>
      </c>
      <c r="B142" s="990" t="s">
        <v>10148</v>
      </c>
    </row>
    <row r="143" spans="1:2">
      <c r="A143" t="s">
        <v>10173</v>
      </c>
    </row>
    <row r="144" spans="1:2">
      <c r="A144" t="s">
        <v>10175</v>
      </c>
      <c r="B144" s="993" t="s">
        <v>10202</v>
      </c>
    </row>
    <row r="145" spans="1:2">
      <c r="A145" t="s">
        <v>10177</v>
      </c>
      <c r="B145" s="993" t="s">
        <v>10202</v>
      </c>
    </row>
    <row r="146" spans="1:2">
      <c r="A146" t="s">
        <v>10157</v>
      </c>
      <c r="B146" s="990" t="s">
        <v>10179</v>
      </c>
    </row>
    <row r="147" spans="1:2">
      <c r="A147" t="s">
        <v>10180</v>
      </c>
      <c r="B147" s="990">
        <v>1</v>
      </c>
    </row>
    <row r="148" spans="1:2">
      <c r="A148" t="s">
        <v>10181</v>
      </c>
      <c r="B148" s="990" t="b">
        <v>0</v>
      </c>
    </row>
    <row r="150" spans="1:2">
      <c r="A150" s="991" t="s">
        <v>10208</v>
      </c>
    </row>
    <row r="151" spans="1:2">
      <c r="A151" t="s">
        <v>10171</v>
      </c>
      <c r="B151" s="990" t="e">
        <v>#REF!</v>
      </c>
    </row>
    <row r="152" spans="1:2">
      <c r="A152" t="s">
        <v>10172</v>
      </c>
      <c r="B152" s="990" t="s">
        <v>10148</v>
      </c>
    </row>
    <row r="153" spans="1:2">
      <c r="A153" t="s">
        <v>10173</v>
      </c>
    </row>
    <row r="154" spans="1:2">
      <c r="A154" t="s">
        <v>10175</v>
      </c>
      <c r="B154" s="993" t="s">
        <v>10202</v>
      </c>
    </row>
    <row r="155" spans="1:2">
      <c r="A155" t="s">
        <v>10177</v>
      </c>
      <c r="B155" s="993" t="s">
        <v>10202</v>
      </c>
    </row>
    <row r="156" spans="1:2">
      <c r="A156" t="s">
        <v>10157</v>
      </c>
      <c r="B156" s="990" t="s">
        <v>10179</v>
      </c>
    </row>
    <row r="157" spans="1:2">
      <c r="A157" t="s">
        <v>10180</v>
      </c>
      <c r="B157" s="990">
        <v>1</v>
      </c>
    </row>
    <row r="158" spans="1:2">
      <c r="A158" t="s">
        <v>10181</v>
      </c>
      <c r="B158" s="990" t="b">
        <v>0</v>
      </c>
    </row>
    <row r="160" spans="1:2">
      <c r="A160" s="991" t="s">
        <v>10209</v>
      </c>
    </row>
    <row r="161" spans="1:2">
      <c r="A161" t="s">
        <v>10171</v>
      </c>
      <c r="B161" s="990" t="e">
        <v>#REF!</v>
      </c>
    </row>
    <row r="162" spans="1:2">
      <c r="A162" t="s">
        <v>10172</v>
      </c>
      <c r="B162" s="990" t="s">
        <v>10148</v>
      </c>
    </row>
    <row r="163" spans="1:2">
      <c r="A163" t="s">
        <v>10173</v>
      </c>
    </row>
    <row r="164" spans="1:2">
      <c r="A164" t="s">
        <v>10175</v>
      </c>
      <c r="B164" s="993" t="s">
        <v>10202</v>
      </c>
    </row>
    <row r="165" spans="1:2">
      <c r="A165" t="s">
        <v>10177</v>
      </c>
      <c r="B165" s="993" t="s">
        <v>10202</v>
      </c>
    </row>
    <row r="166" spans="1:2">
      <c r="A166" t="s">
        <v>10157</v>
      </c>
      <c r="B166" s="990" t="s">
        <v>10179</v>
      </c>
    </row>
    <row r="167" spans="1:2">
      <c r="A167" t="s">
        <v>10180</v>
      </c>
      <c r="B167" s="990">
        <v>1</v>
      </c>
    </row>
    <row r="168" spans="1:2">
      <c r="A168" t="s">
        <v>10181</v>
      </c>
      <c r="B168" s="990" t="b">
        <v>0</v>
      </c>
    </row>
    <row r="170" spans="1:2">
      <c r="A170" s="991" t="s">
        <v>10210</v>
      </c>
    </row>
    <row r="171" spans="1:2">
      <c r="A171" t="s">
        <v>10171</v>
      </c>
      <c r="B171" s="990" t="e">
        <v>#REF!</v>
      </c>
    </row>
    <row r="172" spans="1:2">
      <c r="A172" t="s">
        <v>10172</v>
      </c>
      <c r="B172" s="990" t="s">
        <v>10148</v>
      </c>
    </row>
    <row r="173" spans="1:2">
      <c r="A173" t="s">
        <v>10173</v>
      </c>
    </row>
    <row r="174" spans="1:2">
      <c r="A174" t="s">
        <v>10175</v>
      </c>
      <c r="B174" s="993" t="s">
        <v>10202</v>
      </c>
    </row>
    <row r="175" spans="1:2">
      <c r="A175" t="s">
        <v>10177</v>
      </c>
      <c r="B175" s="993" t="s">
        <v>10202</v>
      </c>
    </row>
    <row r="176" spans="1:2">
      <c r="A176" t="s">
        <v>10157</v>
      </c>
      <c r="B176" s="990" t="s">
        <v>10179</v>
      </c>
    </row>
    <row r="177" spans="1:2">
      <c r="A177" t="s">
        <v>10180</v>
      </c>
      <c r="B177" s="990">
        <v>1</v>
      </c>
    </row>
    <row r="178" spans="1:2">
      <c r="A178" t="s">
        <v>10181</v>
      </c>
      <c r="B178" s="990" t="b">
        <v>0</v>
      </c>
    </row>
    <row r="180" spans="1:2">
      <c r="A180" s="991" t="s">
        <v>10211</v>
      </c>
    </row>
    <row r="181" spans="1:2">
      <c r="A181" t="s">
        <v>10171</v>
      </c>
      <c r="B181" s="990" t="e">
        <v>#REF!</v>
      </c>
    </row>
    <row r="182" spans="1:2">
      <c r="A182" t="s">
        <v>10172</v>
      </c>
      <c r="B182" s="990" t="s">
        <v>10148</v>
      </c>
    </row>
    <row r="183" spans="1:2">
      <c r="A183" t="s">
        <v>10173</v>
      </c>
    </row>
    <row r="184" spans="1:2">
      <c r="A184" t="s">
        <v>10175</v>
      </c>
      <c r="B184" s="993" t="s">
        <v>10202</v>
      </c>
    </row>
    <row r="185" spans="1:2">
      <c r="A185" t="s">
        <v>10177</v>
      </c>
      <c r="B185" s="993" t="s">
        <v>10202</v>
      </c>
    </row>
    <row r="186" spans="1:2">
      <c r="A186" t="s">
        <v>10157</v>
      </c>
      <c r="B186" s="990" t="s">
        <v>10179</v>
      </c>
    </row>
    <row r="187" spans="1:2">
      <c r="A187" t="s">
        <v>10180</v>
      </c>
      <c r="B187" s="990">
        <v>1</v>
      </c>
    </row>
    <row r="188" spans="1:2">
      <c r="A188" t="s">
        <v>10181</v>
      </c>
      <c r="B188" s="990" t="b">
        <v>0</v>
      </c>
    </row>
    <row r="190" spans="1:2">
      <c r="A190" s="991" t="s">
        <v>10212</v>
      </c>
    </row>
    <row r="191" spans="1:2">
      <c r="A191" t="s">
        <v>10171</v>
      </c>
      <c r="B191" s="990" t="e">
        <v>#REF!</v>
      </c>
    </row>
    <row r="192" spans="1:2">
      <c r="A192" t="s">
        <v>10172</v>
      </c>
      <c r="B192" s="990" t="s">
        <v>10148</v>
      </c>
    </row>
    <row r="193" spans="1:2">
      <c r="A193" t="s">
        <v>10173</v>
      </c>
    </row>
    <row r="194" spans="1:2">
      <c r="A194" t="s">
        <v>10175</v>
      </c>
      <c r="B194" s="993" t="s">
        <v>10202</v>
      </c>
    </row>
    <row r="195" spans="1:2">
      <c r="A195" t="s">
        <v>10177</v>
      </c>
      <c r="B195" s="993" t="s">
        <v>10202</v>
      </c>
    </row>
    <row r="196" spans="1:2">
      <c r="A196" t="s">
        <v>10157</v>
      </c>
      <c r="B196" s="990" t="s">
        <v>10179</v>
      </c>
    </row>
    <row r="197" spans="1:2">
      <c r="A197" t="s">
        <v>10180</v>
      </c>
      <c r="B197" s="990">
        <v>1</v>
      </c>
    </row>
    <row r="198" spans="1:2">
      <c r="A198" t="s">
        <v>10181</v>
      </c>
      <c r="B198" s="990" t="b">
        <v>0</v>
      </c>
    </row>
    <row r="200" spans="1:2">
      <c r="A200" s="991" t="s">
        <v>10213</v>
      </c>
    </row>
    <row r="201" spans="1:2">
      <c r="A201" t="s">
        <v>10171</v>
      </c>
      <c r="B201" s="990" t="s">
        <v>10214</v>
      </c>
    </row>
    <row r="202" spans="1:2">
      <c r="A202" t="s">
        <v>10172</v>
      </c>
      <c r="B202" s="990" t="s">
        <v>10148</v>
      </c>
    </row>
    <row r="203" spans="1:2">
      <c r="A203" t="s">
        <v>10173</v>
      </c>
      <c r="B203" s="993" t="s">
        <v>10215</v>
      </c>
    </row>
    <row r="204" spans="1:2">
      <c r="A204" t="s">
        <v>10175</v>
      </c>
      <c r="B204" s="993" t="s">
        <v>10176</v>
      </c>
    </row>
    <row r="205" spans="1:2">
      <c r="A205" t="s">
        <v>10177</v>
      </c>
      <c r="B205" s="993" t="s">
        <v>10216</v>
      </c>
    </row>
    <row r="206" spans="1:2">
      <c r="A206" t="s">
        <v>10157</v>
      </c>
      <c r="B206" s="990" t="s">
        <v>10179</v>
      </c>
    </row>
    <row r="207" spans="1:2">
      <c r="A207" t="s">
        <v>10180</v>
      </c>
      <c r="B207" s="990">
        <v>1</v>
      </c>
    </row>
    <row r="208" spans="1:2">
      <c r="A208" t="s">
        <v>10181</v>
      </c>
      <c r="B208" s="990" t="b">
        <v>0</v>
      </c>
    </row>
    <row r="210" spans="1:2">
      <c r="A210" s="991" t="s">
        <v>10217</v>
      </c>
    </row>
    <row r="211" spans="1:2">
      <c r="A211" t="s">
        <v>10171</v>
      </c>
      <c r="B211" s="990" t="s">
        <v>10218</v>
      </c>
    </row>
    <row r="212" spans="1:2">
      <c r="A212" t="s">
        <v>10172</v>
      </c>
      <c r="B212" s="990" t="s">
        <v>10148</v>
      </c>
    </row>
    <row r="213" spans="1:2">
      <c r="A213" t="s">
        <v>10173</v>
      </c>
      <c r="B213" s="993" t="s">
        <v>10219</v>
      </c>
    </row>
    <row r="214" spans="1:2">
      <c r="A214" t="s">
        <v>10175</v>
      </c>
      <c r="B214" s="993" t="s">
        <v>10176</v>
      </c>
    </row>
    <row r="215" spans="1:2">
      <c r="A215" t="s">
        <v>10177</v>
      </c>
      <c r="B215" s="993" t="s">
        <v>10220</v>
      </c>
    </row>
    <row r="216" spans="1:2">
      <c r="A216" t="s">
        <v>10157</v>
      </c>
      <c r="B216" s="990" t="s">
        <v>10179</v>
      </c>
    </row>
    <row r="217" spans="1:2">
      <c r="A217" t="s">
        <v>10180</v>
      </c>
      <c r="B217" s="990">
        <v>1</v>
      </c>
    </row>
    <row r="218" spans="1:2">
      <c r="A218" t="s">
        <v>10181</v>
      </c>
      <c r="B218" s="990" t="b">
        <v>0</v>
      </c>
    </row>
    <row r="220" spans="1:2">
      <c r="A220" s="991" t="s">
        <v>10221</v>
      </c>
    </row>
    <row r="221" spans="1:2">
      <c r="A221" t="s">
        <v>10171</v>
      </c>
      <c r="B221" s="990" t="s">
        <v>10128</v>
      </c>
    </row>
    <row r="222" spans="1:2">
      <c r="A222" t="s">
        <v>10172</v>
      </c>
      <c r="B222" s="990" t="s">
        <v>10222</v>
      </c>
    </row>
    <row r="223" spans="1:2">
      <c r="A223" t="s">
        <v>10173</v>
      </c>
      <c r="B223" s="993" t="s">
        <v>10223</v>
      </c>
    </row>
    <row r="224" spans="1:2">
      <c r="A224" t="s">
        <v>10175</v>
      </c>
      <c r="B224" s="993" t="s">
        <v>10224</v>
      </c>
    </row>
    <row r="225" spans="1:2">
      <c r="A225" t="s">
        <v>10177</v>
      </c>
      <c r="B225" s="993" t="s">
        <v>10225</v>
      </c>
    </row>
    <row r="226" spans="1:2">
      <c r="A226" t="s">
        <v>10157</v>
      </c>
      <c r="B226" s="990" t="s">
        <v>10179</v>
      </c>
    </row>
    <row r="227" spans="1:2">
      <c r="A227" t="s">
        <v>10180</v>
      </c>
      <c r="B227" s="990">
        <v>1</v>
      </c>
    </row>
    <row r="228" spans="1:2">
      <c r="A228" t="s">
        <v>10181</v>
      </c>
      <c r="B228" s="990" t="b">
        <v>0</v>
      </c>
    </row>
    <row r="230" spans="1:2">
      <c r="A230" s="991" t="s">
        <v>10226</v>
      </c>
    </row>
    <row r="231" spans="1:2">
      <c r="A231" t="s">
        <v>10171</v>
      </c>
      <c r="B231" s="990" t="s">
        <v>10227</v>
      </c>
    </row>
    <row r="232" spans="1:2">
      <c r="A232" t="s">
        <v>10172</v>
      </c>
      <c r="B232" s="990" t="s">
        <v>10148</v>
      </c>
    </row>
    <row r="233" spans="1:2">
      <c r="A233" t="s">
        <v>10173</v>
      </c>
      <c r="B233" s="993" t="s">
        <v>10228</v>
      </c>
    </row>
    <row r="234" spans="1:2">
      <c r="A234" t="s">
        <v>10175</v>
      </c>
      <c r="B234" s="993" t="s">
        <v>10229</v>
      </c>
    </row>
    <row r="235" spans="1:2">
      <c r="A235" t="s">
        <v>10177</v>
      </c>
      <c r="B235" s="993" t="s">
        <v>10224</v>
      </c>
    </row>
    <row r="236" spans="1:2">
      <c r="A236" t="s">
        <v>10157</v>
      </c>
      <c r="B236" s="990" t="s">
        <v>10179</v>
      </c>
    </row>
    <row r="237" spans="1:2">
      <c r="A237" t="s">
        <v>10180</v>
      </c>
      <c r="B237" s="990">
        <v>1</v>
      </c>
    </row>
    <row r="238" spans="1:2">
      <c r="A238" t="s">
        <v>10181</v>
      </c>
      <c r="B238" s="990" t="b">
        <v>0</v>
      </c>
    </row>
    <row r="240" spans="1:2">
      <c r="A240" s="991" t="s">
        <v>10230</v>
      </c>
    </row>
    <row r="241" spans="1:2">
      <c r="A241" t="s">
        <v>10171</v>
      </c>
      <c r="B241" s="990" t="s">
        <v>10231</v>
      </c>
    </row>
    <row r="242" spans="1:2">
      <c r="A242" t="s">
        <v>10172</v>
      </c>
      <c r="B242" s="990" t="s">
        <v>10148</v>
      </c>
    </row>
    <row r="243" spans="1:2">
      <c r="A243" t="s">
        <v>10173</v>
      </c>
      <c r="B243" s="993" t="s">
        <v>10232</v>
      </c>
    </row>
    <row r="244" spans="1:2">
      <c r="A244" t="s">
        <v>10175</v>
      </c>
      <c r="B244" s="993" t="s">
        <v>10176</v>
      </c>
    </row>
    <row r="245" spans="1:2">
      <c r="A245" t="s">
        <v>10177</v>
      </c>
      <c r="B245" s="993" t="s">
        <v>10233</v>
      </c>
    </row>
    <row r="246" spans="1:2">
      <c r="A246" t="s">
        <v>10157</v>
      </c>
      <c r="B246" s="990" t="s">
        <v>10179</v>
      </c>
    </row>
    <row r="247" spans="1:2">
      <c r="A247" t="s">
        <v>10180</v>
      </c>
      <c r="B247" s="990">
        <v>2</v>
      </c>
    </row>
    <row r="248" spans="1:2">
      <c r="A248" t="s">
        <v>10181</v>
      </c>
      <c r="B248" s="990" t="b">
        <v>0</v>
      </c>
    </row>
  </sheetData>
  <hyperlinks>
    <hyperlink ref="A1" location="Index" display="Back to Index" xr:uid="{00000000-0004-0000-2500-000000000000}"/>
  </hyperlink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dimension ref="A1:H83"/>
  <sheetViews>
    <sheetView showGridLines="0" showRowColHeaders="0" workbookViewId="0"/>
  </sheetViews>
  <sheetFormatPr defaultRowHeight="15"/>
  <cols>
    <col min="1" max="1" width="32.59765625" customWidth="1"/>
    <col min="2" max="2" width="60.59765625" style="990" customWidth="1"/>
  </cols>
  <sheetData>
    <row r="1" spans="1:8">
      <c r="A1" s="50" t="s">
        <v>5781</v>
      </c>
      <c r="H1" s="50"/>
    </row>
    <row r="2" spans="1:8" ht="20.399999999999999">
      <c r="A2" s="992" t="s">
        <v>5786</v>
      </c>
      <c r="H2" s="50"/>
    </row>
    <row r="3" spans="1:8">
      <c r="A3" t="s">
        <v>10134</v>
      </c>
      <c r="B3" s="993" t="s">
        <v>10235</v>
      </c>
    </row>
    <row r="4" spans="1:8">
      <c r="A4" t="s">
        <v>10136</v>
      </c>
      <c r="B4" s="990" t="s">
        <v>10137</v>
      </c>
    </row>
    <row r="5" spans="1:8">
      <c r="A5" t="s">
        <v>10138</v>
      </c>
      <c r="B5" s="990" t="s">
        <v>5786</v>
      </c>
    </row>
    <row r="6" spans="1:8">
      <c r="A6" t="s">
        <v>10139</v>
      </c>
      <c r="B6" s="990" t="s">
        <v>10140</v>
      </c>
    </row>
    <row r="7" spans="1:8">
      <c r="A7" t="s">
        <v>10141</v>
      </c>
      <c r="B7" s="990" t="s">
        <v>10236</v>
      </c>
    </row>
    <row r="8" spans="1:8">
      <c r="A8" t="s">
        <v>10143</v>
      </c>
      <c r="B8" s="990">
        <v>48.501182556152344</v>
      </c>
    </row>
    <row r="9" spans="1:8">
      <c r="A9" t="s">
        <v>10144</v>
      </c>
      <c r="B9" s="990">
        <v>16.301811218261719</v>
      </c>
    </row>
    <row r="10" spans="1:8">
      <c r="A10" t="s">
        <v>10145</v>
      </c>
      <c r="B10" s="990">
        <v>279.75921630859375</v>
      </c>
    </row>
    <row r="11" spans="1:8">
      <c r="A11" t="s">
        <v>10146</v>
      </c>
      <c r="B11" s="990">
        <v>1664.02734375</v>
      </c>
    </row>
    <row r="12" spans="1:8">
      <c r="A12" t="s">
        <v>10147</v>
      </c>
      <c r="B12" s="990" t="s">
        <v>10222</v>
      </c>
    </row>
    <row r="13" spans="1:8">
      <c r="A13" t="s">
        <v>10149</v>
      </c>
      <c r="B13" s="990" t="s">
        <v>10159</v>
      </c>
    </row>
    <row r="14" spans="1:8">
      <c r="A14" t="s">
        <v>10151</v>
      </c>
      <c r="B14" s="990" t="s">
        <v>64</v>
      </c>
    </row>
    <row r="16" spans="1:8">
      <c r="A16" s="991" t="s">
        <v>10152</v>
      </c>
    </row>
    <row r="17" spans="1:2">
      <c r="A17" t="s">
        <v>10153</v>
      </c>
      <c r="B17" s="990">
        <v>1</v>
      </c>
    </row>
    <row r="18" spans="1:2">
      <c r="A18" t="s">
        <v>10154</v>
      </c>
      <c r="B18" s="990" t="s">
        <v>10237</v>
      </c>
    </row>
    <row r="20" spans="1:2">
      <c r="A20" s="991" t="s">
        <v>10156</v>
      </c>
    </row>
    <row r="21" spans="1:2">
      <c r="A21" t="s">
        <v>10157</v>
      </c>
      <c r="B21" s="990" t="s">
        <v>64</v>
      </c>
    </row>
    <row r="22" spans="1:2">
      <c r="A22" t="s">
        <v>10158</v>
      </c>
      <c r="B22" s="990" t="s">
        <v>10159</v>
      </c>
    </row>
    <row r="23" spans="1:2">
      <c r="A23" t="s">
        <v>10160</v>
      </c>
      <c r="B23" s="990" t="s">
        <v>10238</v>
      </c>
    </row>
    <row r="24" spans="1:2">
      <c r="A24" t="s">
        <v>10162</v>
      </c>
      <c r="B24" s="990" t="s">
        <v>10239</v>
      </c>
    </row>
    <row r="25" spans="1:2">
      <c r="A25" t="s">
        <v>10163</v>
      </c>
      <c r="B25" s="990" t="s">
        <v>10165</v>
      </c>
    </row>
    <row r="26" spans="1:2">
      <c r="A26" t="s">
        <v>10164</v>
      </c>
      <c r="B26" s="990" t="s">
        <v>10240</v>
      </c>
    </row>
    <row r="28" spans="1:2">
      <c r="A28" s="991" t="s">
        <v>10166</v>
      </c>
    </row>
    <row r="29" spans="1:2">
      <c r="A29" t="s">
        <v>10157</v>
      </c>
      <c r="B29" s="990" t="s">
        <v>63</v>
      </c>
    </row>
    <row r="31" spans="1:2">
      <c r="A31" s="991" t="s">
        <v>10167</v>
      </c>
    </row>
    <row r="32" spans="1:2">
      <c r="A32" t="s">
        <v>10157</v>
      </c>
      <c r="B32" s="990" t="s">
        <v>64</v>
      </c>
    </row>
    <row r="33" spans="1:2">
      <c r="A33" t="s">
        <v>10158</v>
      </c>
      <c r="B33" s="990" t="s">
        <v>10159</v>
      </c>
    </row>
    <row r="34" spans="1:2">
      <c r="A34" t="s">
        <v>10160</v>
      </c>
      <c r="B34" s="990" t="s">
        <v>10161</v>
      </c>
    </row>
    <row r="35" spans="1:2">
      <c r="A35" t="s">
        <v>10162</v>
      </c>
      <c r="B35" s="990" t="s">
        <v>10241</v>
      </c>
    </row>
    <row r="36" spans="1:2">
      <c r="A36" t="s">
        <v>10163</v>
      </c>
      <c r="B36" s="990" t="s">
        <v>10242</v>
      </c>
    </row>
    <row r="37" spans="1:2">
      <c r="A37" t="s">
        <v>10164</v>
      </c>
      <c r="B37" s="990" t="s">
        <v>10243</v>
      </c>
    </row>
    <row r="39" spans="1:2">
      <c r="A39" s="991" t="s">
        <v>10168</v>
      </c>
    </row>
    <row r="40" spans="1:2">
      <c r="A40" t="s">
        <v>10157</v>
      </c>
      <c r="B40" s="990" t="s">
        <v>63</v>
      </c>
    </row>
    <row r="42" spans="1:2">
      <c r="A42" s="991" t="s">
        <v>10169</v>
      </c>
    </row>
    <row r="43" spans="1:2">
      <c r="A43" t="s">
        <v>10157</v>
      </c>
      <c r="B43" s="990" t="s">
        <v>63</v>
      </c>
    </row>
    <row r="45" spans="1:2">
      <c r="A45" s="991" t="s">
        <v>10170</v>
      </c>
    </row>
    <row r="46" spans="1:2">
      <c r="A46" t="s">
        <v>10171</v>
      </c>
    </row>
    <row r="47" spans="1:2">
      <c r="A47" t="s">
        <v>10172</v>
      </c>
      <c r="B47" s="990" t="s">
        <v>10222</v>
      </c>
    </row>
    <row r="48" spans="1:2">
      <c r="A48" t="s">
        <v>10173</v>
      </c>
      <c r="B48" s="993" t="s">
        <v>10244</v>
      </c>
    </row>
    <row r="49" spans="1:2">
      <c r="A49" t="s">
        <v>10175</v>
      </c>
      <c r="B49" s="993" t="s">
        <v>10245</v>
      </c>
    </row>
    <row r="50" spans="1:2">
      <c r="A50" t="s">
        <v>10177</v>
      </c>
      <c r="B50" s="993" t="s">
        <v>10246</v>
      </c>
    </row>
    <row r="51" spans="1:2">
      <c r="A51" t="s">
        <v>10157</v>
      </c>
      <c r="B51" s="990" t="s">
        <v>10179</v>
      </c>
    </row>
    <row r="52" spans="1:2">
      <c r="A52" t="s">
        <v>10180</v>
      </c>
      <c r="B52" s="990">
        <v>39</v>
      </c>
    </row>
    <row r="53" spans="1:2">
      <c r="A53" t="s">
        <v>10181</v>
      </c>
      <c r="B53" s="990" t="b">
        <v>0</v>
      </c>
    </row>
    <row r="55" spans="1:2">
      <c r="A55" s="991" t="s">
        <v>10182</v>
      </c>
    </row>
    <row r="56" spans="1:2">
      <c r="A56" t="s">
        <v>10171</v>
      </c>
    </row>
    <row r="57" spans="1:2">
      <c r="A57" t="s">
        <v>10172</v>
      </c>
      <c r="B57" s="990" t="s">
        <v>10222</v>
      </c>
    </row>
    <row r="58" spans="1:2">
      <c r="A58" t="s">
        <v>10173</v>
      </c>
      <c r="B58" s="993" t="s">
        <v>10247</v>
      </c>
    </row>
    <row r="59" spans="1:2">
      <c r="A59" t="s">
        <v>10175</v>
      </c>
      <c r="B59" s="993" t="s">
        <v>10248</v>
      </c>
    </row>
    <row r="60" spans="1:2">
      <c r="A60" t="s">
        <v>10177</v>
      </c>
      <c r="B60" s="993" t="s">
        <v>10246</v>
      </c>
    </row>
    <row r="61" spans="1:2">
      <c r="A61" t="s">
        <v>10157</v>
      </c>
      <c r="B61" s="990" t="s">
        <v>10179</v>
      </c>
    </row>
    <row r="62" spans="1:2">
      <c r="A62" t="s">
        <v>10180</v>
      </c>
      <c r="B62" s="990">
        <v>39</v>
      </c>
    </row>
    <row r="63" spans="1:2">
      <c r="A63" t="s">
        <v>10181</v>
      </c>
      <c r="B63" s="990" t="b">
        <v>0</v>
      </c>
    </row>
    <row r="65" spans="1:2">
      <c r="A65" s="991" t="s">
        <v>10186</v>
      </c>
    </row>
    <row r="66" spans="1:2">
      <c r="A66" t="s">
        <v>10171</v>
      </c>
    </row>
    <row r="67" spans="1:2">
      <c r="A67" t="s">
        <v>10172</v>
      </c>
      <c r="B67" s="990" t="s">
        <v>10222</v>
      </c>
    </row>
    <row r="68" spans="1:2">
      <c r="A68" t="s">
        <v>10173</v>
      </c>
      <c r="B68" s="993" t="s">
        <v>10249</v>
      </c>
    </row>
    <row r="69" spans="1:2">
      <c r="A69" t="s">
        <v>10175</v>
      </c>
      <c r="B69" s="993" t="s">
        <v>10250</v>
      </c>
    </row>
    <row r="70" spans="1:2">
      <c r="A70" t="s">
        <v>10177</v>
      </c>
      <c r="B70" s="993" t="s">
        <v>10251</v>
      </c>
    </row>
    <row r="71" spans="1:2">
      <c r="A71" t="s">
        <v>10157</v>
      </c>
      <c r="B71" s="990" t="s">
        <v>10179</v>
      </c>
    </row>
    <row r="72" spans="1:2">
      <c r="A72" t="s">
        <v>10180</v>
      </c>
      <c r="B72" s="990">
        <v>40</v>
      </c>
    </row>
    <row r="73" spans="1:2">
      <c r="A73" t="s">
        <v>10181</v>
      </c>
      <c r="B73" s="990" t="b">
        <v>0</v>
      </c>
    </row>
    <row r="75" spans="1:2">
      <c r="A75" s="991" t="s">
        <v>10190</v>
      </c>
    </row>
    <row r="76" spans="1:2">
      <c r="A76" t="s">
        <v>10171</v>
      </c>
    </row>
    <row r="77" spans="1:2">
      <c r="A77" t="s">
        <v>10172</v>
      </c>
      <c r="B77" s="990" t="s">
        <v>10222</v>
      </c>
    </row>
    <row r="78" spans="1:2">
      <c r="A78" t="s">
        <v>10173</v>
      </c>
      <c r="B78" s="993" t="s">
        <v>10252</v>
      </c>
    </row>
    <row r="79" spans="1:2">
      <c r="A79" t="s">
        <v>10175</v>
      </c>
      <c r="B79" s="993" t="s">
        <v>10253</v>
      </c>
    </row>
    <row r="80" spans="1:2">
      <c r="A80" t="s">
        <v>10177</v>
      </c>
      <c r="B80" s="993" t="s">
        <v>10251</v>
      </c>
    </row>
    <row r="81" spans="1:2">
      <c r="A81" t="s">
        <v>10157</v>
      </c>
      <c r="B81" s="990" t="s">
        <v>10179</v>
      </c>
    </row>
    <row r="82" spans="1:2">
      <c r="A82" t="s">
        <v>10180</v>
      </c>
      <c r="B82" s="990">
        <v>40</v>
      </c>
    </row>
    <row r="83" spans="1:2">
      <c r="A83" t="s">
        <v>10181</v>
      </c>
      <c r="B83" s="990" t="b">
        <v>0</v>
      </c>
    </row>
  </sheetData>
  <hyperlinks>
    <hyperlink ref="A1" location="Index" display="Back to Index" xr:uid="{00000000-0004-0000-2600-000000000000}"/>
  </hyperlink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8"/>
  <dimension ref="A1:J10025"/>
  <sheetViews>
    <sheetView showGridLines="0" showRowColHeaders="0" topLeftCell="A16" zoomScaleNormal="100" workbookViewId="0">
      <selection activeCell="L41" sqref="L41"/>
    </sheetView>
  </sheetViews>
  <sheetFormatPr defaultColWidth="9" defaultRowHeight="13.2"/>
  <cols>
    <col min="1" max="1" width="14.8984375" style="35" customWidth="1"/>
    <col min="2" max="2" width="14.3984375" style="35" customWidth="1"/>
    <col min="3" max="3" width="20.59765625" style="35" customWidth="1"/>
    <col min="4" max="5" width="15.09765625" style="35" customWidth="1"/>
    <col min="6" max="6" width="15.69921875" style="35" bestFit="1" customWidth="1"/>
    <col min="7" max="7" width="7.296875" style="35" bestFit="1" customWidth="1"/>
    <col min="8" max="8" width="9" style="35"/>
    <col min="9" max="9" width="12" style="35" bestFit="1" customWidth="1"/>
    <col min="10" max="16384" width="9" style="35"/>
  </cols>
  <sheetData>
    <row r="1" spans="1:1">
      <c r="A1" s="50" t="s">
        <v>5781</v>
      </c>
    </row>
    <row r="25" spans="1:10" ht="21.15" customHeight="1">
      <c r="A25" s="1010" t="s">
        <v>10256</v>
      </c>
      <c r="B25" s="1010" t="s">
        <v>3239</v>
      </c>
      <c r="C25" s="1010" t="s">
        <v>10257</v>
      </c>
      <c r="D25" s="1010" t="s">
        <v>10258</v>
      </c>
      <c r="E25" s="1010" t="s">
        <v>10259</v>
      </c>
      <c r="F25" s="1011" t="s">
        <v>10260</v>
      </c>
      <c r="G25" s="1012" t="s">
        <v>10261</v>
      </c>
      <c r="I25" s="35" t="s">
        <v>10262</v>
      </c>
      <c r="J25" s="35" t="s">
        <v>10263</v>
      </c>
    </row>
    <row r="26" spans="1:10" ht="21.15" customHeight="1">
      <c r="A26" s="1013">
        <v>0</v>
      </c>
      <c r="B26" s="1013">
        <v>0</v>
      </c>
      <c r="C26" s="1013">
        <v>0</v>
      </c>
      <c r="D26" s="1013">
        <v>0</v>
      </c>
      <c r="E26" s="1013">
        <v>0</v>
      </c>
      <c r="F26" s="1014"/>
      <c r="G26" s="1015"/>
    </row>
    <row r="27" spans="1:10">
      <c r="A27" s="1016">
        <v>17.5</v>
      </c>
      <c r="B27" s="35">
        <f ca="1">RANDBETWEEN(1,20)</f>
        <v>6</v>
      </c>
      <c r="C27" s="35">
        <f ca="1">RANDBETWEEN(100,200)</f>
        <v>177</v>
      </c>
      <c r="D27" s="1017">
        <f ca="1">RANDBETWEEN(0.01,3)</f>
        <v>2</v>
      </c>
      <c r="E27" s="1016">
        <f ca="1">D27+E26</f>
        <v>2</v>
      </c>
      <c r="F27" s="1016">
        <f ca="1">B27*C27*D27*60/(A27*1000)</f>
        <v>7.282285714285714</v>
      </c>
      <c r="G27" s="1016">
        <f ca="1">(C27*D27*60)/1000</f>
        <v>21.24</v>
      </c>
      <c r="I27" s="35">
        <f ca="1">MAX(F27:F46)</f>
        <v>203.91085714285714</v>
      </c>
      <c r="J27" s="35">
        <f ca="1">MAX(G27:G46)</f>
        <v>367.08000000000004</v>
      </c>
    </row>
    <row r="28" spans="1:10">
      <c r="A28" s="1016">
        <v>17.5</v>
      </c>
      <c r="B28" s="35">
        <f t="shared" ref="B28:B45" ca="1" si="0">RANDBETWEEN(1,20)</f>
        <v>9</v>
      </c>
      <c r="C28" s="35">
        <f t="shared" ref="C28:C45" ca="1" si="1">RANDBETWEEN(100,200)</f>
        <v>126</v>
      </c>
      <c r="D28" s="1017">
        <f t="shared" ref="D28:D45" ca="1" si="2">RANDBETWEEN(0.01,3)</f>
        <v>3</v>
      </c>
      <c r="E28" s="1016">
        <f t="shared" ref="E28:E45" ca="1" si="3">D28+E27</f>
        <v>5</v>
      </c>
      <c r="F28" s="1016">
        <f ca="1">(B28*C28*D28*60/(A28*1000))+F27</f>
        <v>18.946285714285715</v>
      </c>
      <c r="G28" s="1016">
        <f t="shared" ref="G28:G45" ca="1" si="4">((C28*D28*60)/1000)+G27</f>
        <v>43.92</v>
      </c>
    </row>
    <row r="29" spans="1:10">
      <c r="A29" s="1016">
        <v>17.5</v>
      </c>
      <c r="B29" s="35">
        <f t="shared" ca="1" si="0"/>
        <v>7</v>
      </c>
      <c r="C29" s="35">
        <f t="shared" ca="1" si="1"/>
        <v>182</v>
      </c>
      <c r="D29" s="1017">
        <f t="shared" ca="1" si="2"/>
        <v>2</v>
      </c>
      <c r="E29" s="1016">
        <f t="shared" ca="1" si="3"/>
        <v>7</v>
      </c>
      <c r="F29" s="1016">
        <f t="shared" ref="F29:F44" ca="1" si="5">(B29*C29*D29*60/(A29*1000))+F28</f>
        <v>27.682285714285715</v>
      </c>
      <c r="G29" s="1016">
        <f t="shared" ca="1" si="4"/>
        <v>65.760000000000005</v>
      </c>
    </row>
    <row r="30" spans="1:10">
      <c r="A30" s="1016">
        <v>17.5</v>
      </c>
      <c r="B30" s="35">
        <f t="shared" ca="1" si="0"/>
        <v>1</v>
      </c>
      <c r="C30" s="35">
        <f t="shared" ca="1" si="1"/>
        <v>183</v>
      </c>
      <c r="D30" s="1017">
        <f t="shared" ca="1" si="2"/>
        <v>2</v>
      </c>
      <c r="E30" s="1016">
        <f t="shared" ca="1" si="3"/>
        <v>9</v>
      </c>
      <c r="F30" s="1016">
        <f t="shared" ca="1" si="5"/>
        <v>28.937142857142859</v>
      </c>
      <c r="G30" s="1016">
        <f t="shared" ca="1" si="4"/>
        <v>87.72</v>
      </c>
    </row>
    <row r="31" spans="1:10">
      <c r="A31" s="1016">
        <v>17.5</v>
      </c>
      <c r="B31" s="35">
        <f t="shared" ca="1" si="0"/>
        <v>9</v>
      </c>
      <c r="C31" s="35">
        <f t="shared" ca="1" si="1"/>
        <v>123</v>
      </c>
      <c r="D31" s="1017">
        <f t="shared" ca="1" si="2"/>
        <v>1</v>
      </c>
      <c r="E31" s="1016">
        <f t="shared" ca="1" si="3"/>
        <v>10</v>
      </c>
      <c r="F31" s="1016">
        <f t="shared" ca="1" si="5"/>
        <v>32.732571428571433</v>
      </c>
      <c r="G31" s="1016">
        <f t="shared" ca="1" si="4"/>
        <v>95.1</v>
      </c>
    </row>
    <row r="32" spans="1:10">
      <c r="A32" s="1016">
        <v>17.5</v>
      </c>
      <c r="B32" s="35">
        <f t="shared" ca="1" si="0"/>
        <v>10</v>
      </c>
      <c r="C32" s="35">
        <f t="shared" ca="1" si="1"/>
        <v>176</v>
      </c>
      <c r="D32" s="1017">
        <f t="shared" ca="1" si="2"/>
        <v>1</v>
      </c>
      <c r="E32" s="1016">
        <f t="shared" ca="1" si="3"/>
        <v>11</v>
      </c>
      <c r="F32" s="1016">
        <f t="shared" ca="1" si="5"/>
        <v>38.766857142857148</v>
      </c>
      <c r="G32" s="1016">
        <f t="shared" ca="1" si="4"/>
        <v>105.66</v>
      </c>
    </row>
    <row r="33" spans="1:7">
      <c r="A33" s="1016">
        <v>17.5</v>
      </c>
      <c r="B33" s="35">
        <f t="shared" ca="1" si="0"/>
        <v>18</v>
      </c>
      <c r="C33" s="35">
        <f t="shared" ca="1" si="1"/>
        <v>159</v>
      </c>
      <c r="D33" s="1017">
        <f t="shared" ca="1" si="2"/>
        <v>2</v>
      </c>
      <c r="E33" s="1016">
        <f t="shared" ca="1" si="3"/>
        <v>13</v>
      </c>
      <c r="F33" s="1016">
        <f t="shared" ca="1" si="5"/>
        <v>58.39200000000001</v>
      </c>
      <c r="G33" s="1016">
        <f t="shared" ca="1" si="4"/>
        <v>124.74</v>
      </c>
    </row>
    <row r="34" spans="1:7">
      <c r="A34" s="1016">
        <v>17.5</v>
      </c>
      <c r="B34" s="35">
        <f t="shared" ca="1" si="0"/>
        <v>16</v>
      </c>
      <c r="C34" s="35">
        <f t="shared" ca="1" si="1"/>
        <v>158</v>
      </c>
      <c r="D34" s="1017">
        <f t="shared" ca="1" si="2"/>
        <v>3</v>
      </c>
      <c r="E34" s="1016">
        <f t="shared" ca="1" si="3"/>
        <v>16</v>
      </c>
      <c r="F34" s="1016">
        <f t="shared" ca="1" si="5"/>
        <v>84.394285714285729</v>
      </c>
      <c r="G34" s="1016">
        <f t="shared" ca="1" si="4"/>
        <v>153.18</v>
      </c>
    </row>
    <row r="35" spans="1:7">
      <c r="A35" s="1016">
        <v>17.5</v>
      </c>
      <c r="B35" s="35">
        <f t="shared" ca="1" si="0"/>
        <v>6</v>
      </c>
      <c r="C35" s="35">
        <f t="shared" ca="1" si="1"/>
        <v>118</v>
      </c>
      <c r="D35" s="1017">
        <f t="shared" ca="1" si="2"/>
        <v>2</v>
      </c>
      <c r="E35" s="1016">
        <f t="shared" ca="1" si="3"/>
        <v>18</v>
      </c>
      <c r="F35" s="1016">
        <f t="shared" ca="1" si="5"/>
        <v>89.249142857142871</v>
      </c>
      <c r="G35" s="1016">
        <f t="shared" ca="1" si="4"/>
        <v>167.34</v>
      </c>
    </row>
    <row r="36" spans="1:7">
      <c r="A36" s="1016">
        <v>17.5</v>
      </c>
      <c r="B36" s="35">
        <f t="shared" ca="1" si="0"/>
        <v>18</v>
      </c>
      <c r="C36" s="35">
        <f t="shared" ca="1" si="1"/>
        <v>173</v>
      </c>
      <c r="D36" s="1017">
        <f t="shared" ca="1" si="2"/>
        <v>1</v>
      </c>
      <c r="E36" s="1016">
        <f t="shared" ca="1" si="3"/>
        <v>19</v>
      </c>
      <c r="F36" s="1016">
        <f t="shared" ca="1" si="5"/>
        <v>99.925714285714292</v>
      </c>
      <c r="G36" s="1016">
        <f t="shared" ca="1" si="4"/>
        <v>177.72</v>
      </c>
    </row>
    <row r="37" spans="1:7">
      <c r="A37" s="1016">
        <v>17.5</v>
      </c>
      <c r="B37" s="35">
        <f t="shared" ca="1" si="0"/>
        <v>8</v>
      </c>
      <c r="C37" s="35">
        <f t="shared" ca="1" si="1"/>
        <v>143</v>
      </c>
      <c r="D37" s="1017">
        <f t="shared" ca="1" si="2"/>
        <v>2</v>
      </c>
      <c r="E37" s="1016">
        <f t="shared" ca="1" si="3"/>
        <v>21</v>
      </c>
      <c r="F37" s="1016">
        <f t="shared" ca="1" si="5"/>
        <v>107.77028571428572</v>
      </c>
      <c r="G37" s="1016">
        <f t="shared" ca="1" si="4"/>
        <v>194.88</v>
      </c>
    </row>
    <row r="38" spans="1:7">
      <c r="A38" s="1016">
        <v>17.5</v>
      </c>
      <c r="B38" s="35">
        <f t="shared" ca="1" si="0"/>
        <v>10</v>
      </c>
      <c r="C38" s="35">
        <f t="shared" ca="1" si="1"/>
        <v>161</v>
      </c>
      <c r="D38" s="1017">
        <f t="shared" ca="1" si="2"/>
        <v>2</v>
      </c>
      <c r="E38" s="1016">
        <f t="shared" ca="1" si="3"/>
        <v>23</v>
      </c>
      <c r="F38" s="1016">
        <f t="shared" ca="1" si="5"/>
        <v>118.81028571428573</v>
      </c>
      <c r="G38" s="1016">
        <f t="shared" ca="1" si="4"/>
        <v>214.2</v>
      </c>
    </row>
    <row r="39" spans="1:7">
      <c r="A39" s="1016">
        <v>17.5</v>
      </c>
      <c r="B39" s="35">
        <f t="shared" ca="1" si="0"/>
        <v>3</v>
      </c>
      <c r="C39" s="35">
        <f t="shared" ca="1" si="1"/>
        <v>196</v>
      </c>
      <c r="D39" s="1017">
        <f t="shared" ca="1" si="2"/>
        <v>2</v>
      </c>
      <c r="E39" s="1016">
        <f t="shared" ca="1" si="3"/>
        <v>25</v>
      </c>
      <c r="F39" s="1016">
        <f t="shared" ca="1" si="5"/>
        <v>122.84228571428572</v>
      </c>
      <c r="G39" s="1016">
        <f t="shared" ca="1" si="4"/>
        <v>237.72</v>
      </c>
    </row>
    <row r="40" spans="1:7">
      <c r="A40" s="1016">
        <v>17.5</v>
      </c>
      <c r="B40" s="35">
        <f t="shared" ca="1" si="0"/>
        <v>11</v>
      </c>
      <c r="C40" s="35">
        <f t="shared" ca="1" si="1"/>
        <v>196</v>
      </c>
      <c r="D40" s="1017">
        <f t="shared" ca="1" si="2"/>
        <v>3</v>
      </c>
      <c r="E40" s="1016">
        <f t="shared" ca="1" si="3"/>
        <v>28</v>
      </c>
      <c r="F40" s="1016">
        <f t="shared" ca="1" si="5"/>
        <v>145.01828571428572</v>
      </c>
      <c r="G40" s="1016">
        <f t="shared" ca="1" si="4"/>
        <v>273</v>
      </c>
    </row>
    <row r="41" spans="1:7">
      <c r="A41" s="1016">
        <v>17.5</v>
      </c>
      <c r="B41" s="35">
        <f t="shared" ca="1" si="0"/>
        <v>1</v>
      </c>
      <c r="C41" s="35">
        <f t="shared" ca="1" si="1"/>
        <v>126</v>
      </c>
      <c r="D41" s="1017">
        <f t="shared" ca="1" si="2"/>
        <v>1</v>
      </c>
      <c r="E41" s="1016">
        <f t="shared" ca="1" si="3"/>
        <v>29</v>
      </c>
      <c r="F41" s="1016">
        <f t="shared" ca="1" si="5"/>
        <v>145.45028571428571</v>
      </c>
      <c r="G41" s="1016">
        <f t="shared" ca="1" si="4"/>
        <v>280.56</v>
      </c>
    </row>
    <row r="42" spans="1:7">
      <c r="A42" s="1016">
        <v>17.5</v>
      </c>
      <c r="B42" s="35">
        <f t="shared" ca="1" si="0"/>
        <v>6</v>
      </c>
      <c r="C42" s="35">
        <f t="shared" ca="1" si="1"/>
        <v>107</v>
      </c>
      <c r="D42" s="1017">
        <f t="shared" ca="1" si="2"/>
        <v>3</v>
      </c>
      <c r="E42" s="1016">
        <f t="shared" ca="1" si="3"/>
        <v>32</v>
      </c>
      <c r="F42" s="1016">
        <f t="shared" ca="1" si="5"/>
        <v>152.05371428571428</v>
      </c>
      <c r="G42" s="1016">
        <f t="shared" ca="1" si="4"/>
        <v>299.82</v>
      </c>
    </row>
    <row r="43" spans="1:7">
      <c r="A43" s="1016">
        <v>17.5</v>
      </c>
      <c r="B43" s="35">
        <f t="shared" ca="1" si="0"/>
        <v>19</v>
      </c>
      <c r="C43" s="35">
        <f t="shared" ca="1" si="1"/>
        <v>169</v>
      </c>
      <c r="D43" s="1017">
        <f t="shared" ca="1" si="2"/>
        <v>2</v>
      </c>
      <c r="E43" s="1016">
        <f t="shared" ca="1" si="3"/>
        <v>34</v>
      </c>
      <c r="F43" s="1016">
        <f t="shared" ca="1" si="5"/>
        <v>174.072</v>
      </c>
      <c r="G43" s="1016">
        <f t="shared" ca="1" si="4"/>
        <v>320.10000000000002</v>
      </c>
    </row>
    <row r="44" spans="1:7">
      <c r="A44" s="1016">
        <v>17.5</v>
      </c>
      <c r="B44" s="35">
        <f t="shared" ca="1" si="0"/>
        <v>15</v>
      </c>
      <c r="C44" s="35">
        <f t="shared" ca="1" si="1"/>
        <v>183</v>
      </c>
      <c r="D44" s="1017">
        <f t="shared" ca="1" si="2"/>
        <v>3</v>
      </c>
      <c r="E44" s="1016">
        <f t="shared" ca="1" si="3"/>
        <v>37</v>
      </c>
      <c r="F44" s="1016">
        <f t="shared" ca="1" si="5"/>
        <v>202.30628571428571</v>
      </c>
      <c r="G44" s="1016">
        <f t="shared" ca="1" si="4"/>
        <v>353.04</v>
      </c>
    </row>
    <row r="45" spans="1:7">
      <c r="A45" s="1016">
        <v>17.5</v>
      </c>
      <c r="B45" s="35">
        <f t="shared" ca="1" si="0"/>
        <v>2</v>
      </c>
      <c r="C45" s="35">
        <f t="shared" ca="1" si="1"/>
        <v>117</v>
      </c>
      <c r="D45" s="1017">
        <f t="shared" ca="1" si="2"/>
        <v>2</v>
      </c>
      <c r="E45" s="1016">
        <f t="shared" ca="1" si="3"/>
        <v>39</v>
      </c>
      <c r="F45" s="1016">
        <f ca="1">(B45*C45*D45*60/(A45*1000))+F44</f>
        <v>203.91085714285714</v>
      </c>
      <c r="G45" s="1016">
        <f t="shared" ca="1" si="4"/>
        <v>367.08000000000004</v>
      </c>
    </row>
    <row r="46" spans="1:7">
      <c r="A46" s="1016"/>
      <c r="D46" s="1016"/>
      <c r="E46" s="1016"/>
      <c r="F46" s="1016"/>
      <c r="G46" s="1016"/>
    </row>
    <row r="47" spans="1:7">
      <c r="A47" s="1016"/>
      <c r="D47" s="1016"/>
      <c r="E47" s="1016"/>
      <c r="F47" s="1016"/>
      <c r="G47" s="1016"/>
    </row>
    <row r="48" spans="1:7">
      <c r="A48" s="1016"/>
      <c r="D48" s="1016"/>
      <c r="E48" s="1016"/>
      <c r="F48" s="1016"/>
      <c r="G48" s="1016"/>
    </row>
    <row r="49" spans="1:7">
      <c r="A49" s="1016"/>
      <c r="D49" s="1016"/>
      <c r="E49" s="1016"/>
      <c r="F49" s="1016"/>
      <c r="G49" s="1016"/>
    </row>
    <row r="50" spans="1:7">
      <c r="A50" s="1016"/>
      <c r="D50" s="1016"/>
      <c r="E50" s="1016"/>
      <c r="F50" s="1016"/>
      <c r="G50" s="1016"/>
    </row>
    <row r="51" spans="1:7">
      <c r="A51" s="1016"/>
      <c r="D51" s="1016"/>
      <c r="E51" s="1016"/>
      <c r="F51" s="1016"/>
      <c r="G51" s="1016"/>
    </row>
    <row r="52" spans="1:7">
      <c r="A52" s="1016"/>
      <c r="D52" s="1016"/>
      <c r="E52" s="1016"/>
      <c r="F52" s="1016"/>
      <c r="G52" s="1016"/>
    </row>
    <row r="53" spans="1:7">
      <c r="A53" s="1016"/>
      <c r="D53" s="1016"/>
      <c r="E53" s="1016"/>
      <c r="F53" s="1016"/>
      <c r="G53" s="1016"/>
    </row>
    <row r="54" spans="1:7">
      <c r="A54" s="1016"/>
      <c r="D54" s="1016"/>
      <c r="E54" s="1016"/>
      <c r="F54" s="1016"/>
      <c r="G54" s="1016"/>
    </row>
    <row r="55" spans="1:7">
      <c r="A55" s="1016"/>
      <c r="D55" s="1016"/>
      <c r="E55" s="1016"/>
      <c r="F55" s="1016"/>
      <c r="G55" s="1016"/>
    </row>
    <row r="56" spans="1:7">
      <c r="A56" s="1016"/>
      <c r="D56" s="1016"/>
      <c r="E56" s="1016"/>
      <c r="F56" s="1016"/>
      <c r="G56" s="1016"/>
    </row>
    <row r="57" spans="1:7">
      <c r="A57" s="1016"/>
      <c r="D57" s="1016"/>
      <c r="E57" s="1016"/>
      <c r="F57" s="1016"/>
      <c r="G57" s="1016"/>
    </row>
    <row r="58" spans="1:7">
      <c r="A58" s="1016"/>
      <c r="D58" s="1016"/>
      <c r="E58" s="1016"/>
      <c r="F58" s="1016"/>
      <c r="G58" s="1016"/>
    </row>
    <row r="59" spans="1:7">
      <c r="A59" s="1016"/>
      <c r="D59" s="1016"/>
      <c r="E59" s="1016"/>
      <c r="F59" s="1016"/>
      <c r="G59" s="1016"/>
    </row>
    <row r="60" spans="1:7">
      <c r="A60" s="1016"/>
      <c r="D60" s="1016"/>
      <c r="E60" s="1016"/>
      <c r="F60" s="1016"/>
      <c r="G60" s="1016"/>
    </row>
    <row r="61" spans="1:7">
      <c r="A61" s="1016"/>
      <c r="D61" s="1016"/>
      <c r="E61" s="1016"/>
      <c r="F61" s="1016"/>
      <c r="G61" s="1016"/>
    </row>
    <row r="62" spans="1:7">
      <c r="A62" s="1016"/>
      <c r="D62" s="1016"/>
      <c r="E62" s="1016"/>
      <c r="F62" s="1016"/>
      <c r="G62" s="1016"/>
    </row>
    <row r="63" spans="1:7">
      <c r="A63" s="1016"/>
      <c r="D63" s="1016"/>
      <c r="E63" s="1016"/>
      <c r="F63" s="1016"/>
      <c r="G63" s="1016"/>
    </row>
    <row r="64" spans="1:7">
      <c r="A64" s="1016"/>
      <c r="D64" s="1016"/>
      <c r="E64" s="1016"/>
      <c r="F64" s="1016"/>
      <c r="G64" s="1016"/>
    </row>
    <row r="65" spans="1:7">
      <c r="A65" s="1016"/>
      <c r="D65" s="1016"/>
      <c r="E65" s="1016"/>
      <c r="F65" s="1016"/>
      <c r="G65" s="1016"/>
    </row>
    <row r="66" spans="1:7">
      <c r="A66" s="1016"/>
      <c r="D66" s="1016"/>
      <c r="E66" s="1016"/>
      <c r="F66" s="1016"/>
      <c r="G66" s="1016"/>
    </row>
    <row r="67" spans="1:7">
      <c r="A67" s="1016"/>
      <c r="D67" s="1016"/>
      <c r="E67" s="1016"/>
      <c r="F67" s="1016"/>
      <c r="G67" s="1016"/>
    </row>
    <row r="68" spans="1:7">
      <c r="A68" s="1016"/>
      <c r="D68" s="1016"/>
      <c r="E68" s="1016"/>
      <c r="F68" s="1016"/>
      <c r="G68" s="1016"/>
    </row>
    <row r="69" spans="1:7">
      <c r="A69" s="1016"/>
      <c r="D69" s="1016"/>
      <c r="E69" s="1016"/>
      <c r="F69" s="1016"/>
      <c r="G69" s="1016"/>
    </row>
    <row r="70" spans="1:7">
      <c r="A70" s="1016"/>
      <c r="D70" s="1016"/>
      <c r="E70" s="1016"/>
      <c r="F70" s="1016"/>
      <c r="G70" s="1016"/>
    </row>
    <row r="71" spans="1:7">
      <c r="A71" s="1016"/>
      <c r="D71" s="1016"/>
      <c r="E71" s="1016"/>
      <c r="F71" s="1016"/>
      <c r="G71" s="1016"/>
    </row>
    <row r="72" spans="1:7">
      <c r="A72" s="1016"/>
      <c r="D72" s="1016"/>
      <c r="E72" s="1016"/>
      <c r="F72" s="1016"/>
      <c r="G72" s="1016"/>
    </row>
    <row r="73" spans="1:7">
      <c r="A73" s="1016"/>
      <c r="D73" s="1016"/>
      <c r="E73" s="1016"/>
      <c r="F73" s="1016"/>
      <c r="G73" s="1016"/>
    </row>
    <row r="74" spans="1:7">
      <c r="A74" s="1016"/>
      <c r="D74" s="1016"/>
      <c r="E74" s="1016"/>
      <c r="F74" s="1016"/>
      <c r="G74" s="1016"/>
    </row>
    <row r="75" spans="1:7">
      <c r="A75" s="1016"/>
      <c r="D75" s="1016"/>
      <c r="E75" s="1016"/>
      <c r="F75" s="1016"/>
      <c r="G75" s="1016"/>
    </row>
    <row r="76" spans="1:7">
      <c r="A76" s="1016"/>
      <c r="D76" s="1016"/>
      <c r="E76" s="1016"/>
      <c r="F76" s="1016"/>
      <c r="G76" s="1016"/>
    </row>
    <row r="77" spans="1:7">
      <c r="A77" s="1016"/>
      <c r="D77" s="1016"/>
      <c r="E77" s="1016"/>
      <c r="F77" s="1016"/>
      <c r="G77" s="1016"/>
    </row>
    <row r="78" spans="1:7">
      <c r="A78" s="1016"/>
      <c r="D78" s="1016"/>
      <c r="E78" s="1016"/>
      <c r="F78" s="1016"/>
      <c r="G78" s="1016"/>
    </row>
    <row r="79" spans="1:7">
      <c r="A79" s="1016"/>
      <c r="D79" s="1016"/>
      <c r="E79" s="1016"/>
      <c r="F79" s="1016"/>
      <c r="G79" s="1016"/>
    </row>
    <row r="80" spans="1:7">
      <c r="A80" s="1016"/>
      <c r="D80" s="1016"/>
      <c r="E80" s="1016"/>
      <c r="F80" s="1016"/>
      <c r="G80" s="1016"/>
    </row>
    <row r="81" spans="1:7">
      <c r="A81" s="1016"/>
      <c r="D81" s="1016"/>
      <c r="E81" s="1016"/>
      <c r="F81" s="1016"/>
      <c r="G81" s="1016"/>
    </row>
    <row r="82" spans="1:7">
      <c r="A82" s="1016"/>
      <c r="D82" s="1016"/>
      <c r="E82" s="1016"/>
      <c r="F82" s="1016"/>
      <c r="G82" s="1016"/>
    </row>
    <row r="83" spans="1:7">
      <c r="A83" s="1016"/>
      <c r="D83" s="1016"/>
      <c r="E83" s="1016"/>
      <c r="F83" s="1016"/>
      <c r="G83" s="1016"/>
    </row>
    <row r="84" spans="1:7">
      <c r="A84" s="1016"/>
      <c r="D84" s="1016"/>
      <c r="E84" s="1016"/>
      <c r="F84" s="1016"/>
      <c r="G84" s="1016"/>
    </row>
    <row r="85" spans="1:7">
      <c r="A85" s="1016"/>
      <c r="D85" s="1016"/>
      <c r="E85" s="1016"/>
      <c r="F85" s="1016"/>
      <c r="G85" s="1016"/>
    </row>
    <row r="86" spans="1:7">
      <c r="A86" s="1016"/>
      <c r="D86" s="1016"/>
      <c r="E86" s="1016"/>
      <c r="F86" s="1016"/>
      <c r="G86" s="1016"/>
    </row>
    <row r="87" spans="1:7">
      <c r="A87" s="1016"/>
      <c r="D87" s="1016"/>
      <c r="E87" s="1016"/>
      <c r="F87" s="1016"/>
      <c r="G87" s="1016"/>
    </row>
    <row r="88" spans="1:7">
      <c r="A88" s="1016"/>
      <c r="D88" s="1016"/>
      <c r="E88" s="1016"/>
      <c r="F88" s="1016"/>
      <c r="G88" s="1016"/>
    </row>
    <row r="89" spans="1:7">
      <c r="A89" s="1016"/>
      <c r="D89" s="1016"/>
      <c r="E89" s="1016"/>
      <c r="F89" s="1016"/>
      <c r="G89" s="1016"/>
    </row>
    <row r="90" spans="1:7">
      <c r="A90" s="1016"/>
      <c r="D90" s="1016"/>
      <c r="E90" s="1016"/>
      <c r="F90" s="1016"/>
      <c r="G90" s="1016"/>
    </row>
    <row r="91" spans="1:7">
      <c r="A91" s="1016"/>
      <c r="D91" s="1016"/>
      <c r="E91" s="1016"/>
      <c r="F91" s="1016"/>
      <c r="G91" s="1016"/>
    </row>
    <row r="92" spans="1:7">
      <c r="A92" s="1016"/>
      <c r="D92" s="1016"/>
      <c r="E92" s="1016"/>
      <c r="F92" s="1016"/>
      <c r="G92" s="1016"/>
    </row>
    <row r="93" spans="1:7">
      <c r="A93" s="1016"/>
      <c r="D93" s="1016"/>
      <c r="E93" s="1016"/>
      <c r="F93" s="1016"/>
      <c r="G93" s="1016"/>
    </row>
    <row r="94" spans="1:7">
      <c r="A94" s="1016"/>
      <c r="D94" s="1016"/>
      <c r="E94" s="1016"/>
      <c r="F94" s="1016"/>
      <c r="G94" s="1016"/>
    </row>
    <row r="95" spans="1:7">
      <c r="A95" s="1016"/>
      <c r="D95" s="1016"/>
      <c r="E95" s="1016"/>
      <c r="F95" s="1016"/>
      <c r="G95" s="1016"/>
    </row>
    <row r="96" spans="1:7">
      <c r="A96" s="1016"/>
      <c r="D96" s="1016"/>
      <c r="E96" s="1016"/>
      <c r="F96" s="1016"/>
      <c r="G96" s="1016"/>
    </row>
    <row r="97" spans="1:7">
      <c r="A97" s="1016"/>
      <c r="D97" s="1016"/>
      <c r="E97" s="1016"/>
      <c r="F97" s="1016"/>
      <c r="G97" s="1016"/>
    </row>
    <row r="98" spans="1:7">
      <c r="A98" s="1016"/>
      <c r="D98" s="1016"/>
      <c r="E98" s="1016"/>
      <c r="F98" s="1016"/>
      <c r="G98" s="1016"/>
    </row>
    <row r="99" spans="1:7">
      <c r="A99" s="1016"/>
      <c r="D99" s="1016"/>
      <c r="E99" s="1016"/>
      <c r="F99" s="1016"/>
      <c r="G99" s="1016"/>
    </row>
    <row r="100" spans="1:7">
      <c r="A100" s="1016"/>
      <c r="D100" s="1016"/>
      <c r="E100" s="1016"/>
      <c r="F100" s="1016"/>
      <c r="G100" s="1016"/>
    </row>
    <row r="101" spans="1:7">
      <c r="A101" s="1016"/>
      <c r="D101" s="1016"/>
      <c r="E101" s="1016"/>
      <c r="F101" s="1016"/>
      <c r="G101" s="1016"/>
    </row>
    <row r="102" spans="1:7">
      <c r="A102" s="1016"/>
      <c r="D102" s="1016"/>
      <c r="E102" s="1016"/>
      <c r="F102" s="1016"/>
      <c r="G102" s="1016"/>
    </row>
    <row r="103" spans="1:7">
      <c r="A103" s="1016"/>
      <c r="D103" s="1016"/>
      <c r="E103" s="1016"/>
      <c r="F103" s="1016"/>
      <c r="G103" s="1016"/>
    </row>
    <row r="104" spans="1:7">
      <c r="A104" s="1016"/>
      <c r="D104" s="1016"/>
      <c r="E104" s="1016"/>
      <c r="F104" s="1016"/>
      <c r="G104" s="1016"/>
    </row>
    <row r="105" spans="1:7">
      <c r="A105" s="1016"/>
      <c r="D105" s="1016"/>
      <c r="E105" s="1016"/>
      <c r="F105" s="1016"/>
      <c r="G105" s="1016"/>
    </row>
    <row r="106" spans="1:7">
      <c r="A106" s="1016"/>
      <c r="D106" s="1016"/>
      <c r="E106" s="1016"/>
      <c r="F106" s="1016"/>
      <c r="G106" s="1016"/>
    </row>
    <row r="107" spans="1:7">
      <c r="A107" s="1016"/>
      <c r="D107" s="1016"/>
      <c r="E107" s="1016"/>
      <c r="F107" s="1016"/>
      <c r="G107" s="1016"/>
    </row>
    <row r="108" spans="1:7">
      <c r="A108" s="1016"/>
      <c r="D108" s="1016"/>
      <c r="E108" s="1016"/>
      <c r="F108" s="1016"/>
      <c r="G108" s="1016"/>
    </row>
    <row r="109" spans="1:7">
      <c r="A109" s="1016"/>
      <c r="D109" s="1016"/>
      <c r="E109" s="1016"/>
      <c r="F109" s="1016"/>
      <c r="G109" s="1016"/>
    </row>
    <row r="110" spans="1:7">
      <c r="A110" s="1016"/>
      <c r="D110" s="1016"/>
      <c r="E110" s="1016"/>
      <c r="F110" s="1016"/>
      <c r="G110" s="1016"/>
    </row>
    <row r="111" spans="1:7">
      <c r="A111" s="1016"/>
      <c r="D111" s="1016"/>
      <c r="E111" s="1016"/>
      <c r="F111" s="1016"/>
      <c r="G111" s="1016"/>
    </row>
    <row r="112" spans="1:7">
      <c r="A112" s="1016"/>
      <c r="D112" s="1016"/>
      <c r="E112" s="1016"/>
      <c r="F112" s="1016"/>
      <c r="G112" s="1016"/>
    </row>
    <row r="113" spans="1:7">
      <c r="A113" s="1016"/>
      <c r="D113" s="1016"/>
      <c r="E113" s="1016"/>
      <c r="F113" s="1016"/>
      <c r="G113" s="1016"/>
    </row>
    <row r="114" spans="1:7">
      <c r="A114" s="1016"/>
      <c r="D114" s="1016"/>
      <c r="E114" s="1016"/>
      <c r="F114" s="1016"/>
      <c r="G114" s="1016"/>
    </row>
    <row r="115" spans="1:7">
      <c r="A115" s="1016"/>
      <c r="D115" s="1016"/>
      <c r="E115" s="1016"/>
      <c r="F115" s="1016"/>
      <c r="G115" s="1016"/>
    </row>
    <row r="116" spans="1:7">
      <c r="A116" s="1016"/>
      <c r="D116" s="1016"/>
      <c r="E116" s="1016"/>
      <c r="F116" s="1016"/>
      <c r="G116" s="1016"/>
    </row>
    <row r="117" spans="1:7">
      <c r="A117" s="1016"/>
      <c r="D117" s="1016"/>
      <c r="E117" s="1016"/>
      <c r="F117" s="1016"/>
      <c r="G117" s="1016"/>
    </row>
    <row r="118" spans="1:7">
      <c r="A118" s="1016"/>
      <c r="D118" s="1016"/>
      <c r="E118" s="1016"/>
      <c r="F118" s="1016"/>
      <c r="G118" s="1016"/>
    </row>
    <row r="119" spans="1:7">
      <c r="A119" s="1016"/>
      <c r="D119" s="1016"/>
      <c r="E119" s="1016"/>
      <c r="F119" s="1016"/>
      <c r="G119" s="1016"/>
    </row>
    <row r="120" spans="1:7">
      <c r="A120" s="1016"/>
      <c r="D120" s="1016"/>
      <c r="E120" s="1016"/>
      <c r="F120" s="1016"/>
      <c r="G120" s="1016"/>
    </row>
    <row r="121" spans="1:7">
      <c r="A121" s="1016"/>
      <c r="D121" s="1016"/>
      <c r="E121" s="1016"/>
      <c r="F121" s="1016"/>
      <c r="G121" s="1016"/>
    </row>
    <row r="122" spans="1:7">
      <c r="A122" s="1016"/>
      <c r="D122" s="1016"/>
      <c r="E122" s="1016"/>
      <c r="F122" s="1016"/>
      <c r="G122" s="1016"/>
    </row>
    <row r="123" spans="1:7">
      <c r="A123" s="1016"/>
      <c r="D123" s="1016"/>
      <c r="E123" s="1016"/>
      <c r="F123" s="1016"/>
      <c r="G123" s="1016"/>
    </row>
    <row r="124" spans="1:7">
      <c r="A124" s="1016"/>
      <c r="D124" s="1016"/>
      <c r="E124" s="1016"/>
      <c r="F124" s="1016"/>
      <c r="G124" s="1016"/>
    </row>
    <row r="125" spans="1:7">
      <c r="A125" s="1016"/>
      <c r="D125" s="1016"/>
      <c r="E125" s="1016"/>
      <c r="F125" s="1016"/>
      <c r="G125" s="1016"/>
    </row>
    <row r="126" spans="1:7">
      <c r="A126" s="1016"/>
      <c r="D126" s="1016"/>
      <c r="E126" s="1016"/>
      <c r="F126" s="1016"/>
      <c r="G126" s="1016"/>
    </row>
    <row r="127" spans="1:7">
      <c r="A127" s="1016"/>
      <c r="D127" s="1016"/>
      <c r="E127" s="1016"/>
      <c r="F127" s="1016"/>
      <c r="G127" s="1016"/>
    </row>
    <row r="128" spans="1:7">
      <c r="A128" s="1016"/>
      <c r="D128" s="1016"/>
      <c r="E128" s="1016"/>
      <c r="F128" s="1016"/>
      <c r="G128" s="1016"/>
    </row>
    <row r="129" spans="1:7">
      <c r="A129" s="1016"/>
      <c r="D129" s="1016"/>
      <c r="E129" s="1016"/>
      <c r="F129" s="1016"/>
      <c r="G129" s="1016"/>
    </row>
    <row r="130" spans="1:7">
      <c r="A130" s="1016"/>
      <c r="D130" s="1016"/>
      <c r="E130" s="1016"/>
      <c r="F130" s="1016"/>
      <c r="G130" s="1016"/>
    </row>
    <row r="131" spans="1:7">
      <c r="A131" s="1016"/>
      <c r="D131" s="1016"/>
      <c r="E131" s="1016"/>
      <c r="F131" s="1016"/>
      <c r="G131" s="1016"/>
    </row>
    <row r="132" spans="1:7">
      <c r="A132" s="1016"/>
      <c r="D132" s="1016"/>
      <c r="E132" s="1016"/>
      <c r="F132" s="1016"/>
      <c r="G132" s="1016"/>
    </row>
    <row r="133" spans="1:7">
      <c r="A133" s="1016"/>
      <c r="D133" s="1016"/>
      <c r="E133" s="1016"/>
      <c r="F133" s="1016"/>
      <c r="G133" s="1016"/>
    </row>
    <row r="134" spans="1:7">
      <c r="A134" s="1016"/>
      <c r="D134" s="1016"/>
      <c r="E134" s="1016"/>
      <c r="F134" s="1016"/>
      <c r="G134" s="1016"/>
    </row>
    <row r="135" spans="1:7">
      <c r="A135" s="1016"/>
      <c r="D135" s="1016"/>
      <c r="E135" s="1016"/>
      <c r="F135" s="1016"/>
      <c r="G135" s="1016"/>
    </row>
    <row r="136" spans="1:7">
      <c r="A136" s="1016"/>
      <c r="D136" s="1016"/>
      <c r="E136" s="1016"/>
      <c r="F136" s="1016"/>
      <c r="G136" s="1016"/>
    </row>
    <row r="137" spans="1:7">
      <c r="A137" s="1016"/>
      <c r="D137" s="1016"/>
      <c r="E137" s="1016"/>
      <c r="F137" s="1016"/>
      <c r="G137" s="1016"/>
    </row>
    <row r="138" spans="1:7">
      <c r="A138" s="1016"/>
      <c r="D138" s="1016"/>
      <c r="E138" s="1016"/>
      <c r="F138" s="1016"/>
      <c r="G138" s="1016"/>
    </row>
    <row r="139" spans="1:7">
      <c r="A139" s="1016"/>
      <c r="D139" s="1016"/>
      <c r="E139" s="1016"/>
      <c r="F139" s="1016"/>
      <c r="G139" s="1016"/>
    </row>
    <row r="140" spans="1:7">
      <c r="A140" s="1016"/>
      <c r="D140" s="1016"/>
      <c r="E140" s="1016"/>
      <c r="F140" s="1016"/>
      <c r="G140" s="1016"/>
    </row>
    <row r="141" spans="1:7">
      <c r="A141" s="1016"/>
      <c r="D141" s="1016"/>
      <c r="E141" s="1016"/>
      <c r="F141" s="1016"/>
      <c r="G141" s="1016"/>
    </row>
    <row r="142" spans="1:7">
      <c r="A142" s="1016"/>
      <c r="D142" s="1016"/>
      <c r="E142" s="1016"/>
      <c r="F142" s="1016"/>
      <c r="G142" s="1016"/>
    </row>
    <row r="143" spans="1:7">
      <c r="A143" s="1016"/>
      <c r="D143" s="1016"/>
      <c r="E143" s="1016"/>
      <c r="F143" s="1016"/>
      <c r="G143" s="1016"/>
    </row>
    <row r="144" spans="1:7">
      <c r="A144" s="1016"/>
      <c r="D144" s="1016"/>
      <c r="E144" s="1016"/>
      <c r="F144" s="1016"/>
      <c r="G144" s="1016"/>
    </row>
    <row r="145" spans="1:7">
      <c r="A145" s="1016"/>
      <c r="D145" s="1016"/>
      <c r="E145" s="1016"/>
      <c r="F145" s="1016"/>
      <c r="G145" s="1016"/>
    </row>
    <row r="146" spans="1:7">
      <c r="A146" s="1016"/>
      <c r="D146" s="1016"/>
      <c r="E146" s="1016"/>
      <c r="F146" s="1016"/>
      <c r="G146" s="1016"/>
    </row>
    <row r="147" spans="1:7">
      <c r="A147" s="1016"/>
      <c r="D147" s="1016"/>
      <c r="E147" s="1016"/>
      <c r="F147" s="1016"/>
      <c r="G147" s="1016"/>
    </row>
    <row r="148" spans="1:7">
      <c r="A148" s="1016"/>
      <c r="B148" s="1016"/>
      <c r="C148" s="1016"/>
      <c r="D148" s="1016"/>
      <c r="E148" s="1016"/>
      <c r="F148" s="1016"/>
      <c r="G148" s="1016"/>
    </row>
    <row r="149" spans="1:7">
      <c r="A149" s="1016"/>
      <c r="B149" s="1016"/>
      <c r="C149" s="1016"/>
      <c r="D149" s="1016"/>
      <c r="E149" s="1016"/>
      <c r="F149" s="1016"/>
      <c r="G149" s="1016"/>
    </row>
    <row r="150" spans="1:7">
      <c r="A150" s="1016"/>
      <c r="B150" s="1016"/>
      <c r="C150" s="1016"/>
      <c r="D150" s="1016"/>
      <c r="E150" s="1016"/>
      <c r="F150" s="1016"/>
      <c r="G150" s="1016"/>
    </row>
    <row r="151" spans="1:7">
      <c r="A151" s="1016"/>
      <c r="B151" s="1016"/>
      <c r="C151" s="1016"/>
      <c r="D151" s="1016"/>
      <c r="E151" s="1016"/>
      <c r="F151" s="1016"/>
      <c r="G151" s="1016"/>
    </row>
    <row r="152" spans="1:7">
      <c r="A152" s="1016"/>
      <c r="B152" s="1016"/>
      <c r="C152" s="1016"/>
      <c r="D152" s="1016"/>
      <c r="E152" s="1016"/>
      <c r="F152" s="1016"/>
      <c r="G152" s="1016"/>
    </row>
    <row r="153" spans="1:7">
      <c r="A153" s="1016"/>
      <c r="B153" s="1016"/>
      <c r="C153" s="1016"/>
      <c r="D153" s="1016"/>
      <c r="E153" s="1016"/>
      <c r="F153" s="1016"/>
      <c r="G153" s="1016"/>
    </row>
    <row r="154" spans="1:7">
      <c r="A154" s="1016"/>
      <c r="B154" s="1016"/>
      <c r="C154" s="1016"/>
      <c r="D154" s="1016"/>
      <c r="E154" s="1016"/>
      <c r="F154" s="1016"/>
      <c r="G154" s="1016"/>
    </row>
    <row r="155" spans="1:7">
      <c r="A155" s="1016"/>
      <c r="B155" s="1016"/>
      <c r="C155" s="1016"/>
      <c r="D155" s="1016"/>
      <c r="E155" s="1016"/>
      <c r="F155" s="1016"/>
      <c r="G155" s="1016"/>
    </row>
    <row r="156" spans="1:7">
      <c r="A156" s="1016"/>
      <c r="B156" s="1016"/>
      <c r="C156" s="1016"/>
      <c r="D156" s="1016"/>
      <c r="E156" s="1016"/>
      <c r="F156" s="1016"/>
      <c r="G156" s="1016"/>
    </row>
    <row r="157" spans="1:7">
      <c r="A157" s="1016"/>
      <c r="B157" s="1016"/>
      <c r="C157" s="1016"/>
      <c r="D157" s="1016"/>
      <c r="E157" s="1016"/>
      <c r="F157" s="1016"/>
      <c r="G157" s="1016"/>
    </row>
    <row r="158" spans="1:7">
      <c r="A158" s="1016"/>
      <c r="B158" s="1016"/>
      <c r="C158" s="1016"/>
      <c r="D158" s="1016"/>
      <c r="E158" s="1016"/>
      <c r="F158" s="1016"/>
      <c r="G158" s="1016"/>
    </row>
    <row r="159" spans="1:7">
      <c r="A159" s="1016"/>
      <c r="B159" s="1016"/>
      <c r="C159" s="1016"/>
      <c r="D159" s="1016"/>
      <c r="E159" s="1016"/>
      <c r="F159" s="1016"/>
      <c r="G159" s="1016"/>
    </row>
    <row r="160" spans="1:7">
      <c r="A160" s="1016"/>
      <c r="B160" s="1016"/>
      <c r="C160" s="1016"/>
      <c r="D160" s="1016"/>
      <c r="E160" s="1016"/>
      <c r="F160" s="1016"/>
      <c r="G160" s="1016"/>
    </row>
    <row r="161" spans="1:7">
      <c r="A161" s="1016"/>
      <c r="B161" s="1016"/>
      <c r="C161" s="1016"/>
      <c r="D161" s="1016"/>
      <c r="E161" s="1016"/>
      <c r="F161" s="1016"/>
      <c r="G161" s="1016"/>
    </row>
    <row r="162" spans="1:7">
      <c r="A162" s="1016"/>
      <c r="B162" s="1016"/>
      <c r="C162" s="1016"/>
      <c r="D162" s="1016"/>
      <c r="E162" s="1016"/>
      <c r="F162" s="1016"/>
      <c r="G162" s="1016"/>
    </row>
    <row r="163" spans="1:7">
      <c r="A163" s="1016"/>
      <c r="B163" s="1016"/>
      <c r="C163" s="1016"/>
      <c r="D163" s="1016"/>
      <c r="E163" s="1016"/>
      <c r="F163" s="1016"/>
      <c r="G163" s="1016"/>
    </row>
    <row r="164" spans="1:7">
      <c r="A164" s="1016"/>
      <c r="B164" s="1016"/>
      <c r="C164" s="1016"/>
      <c r="D164" s="1016"/>
      <c r="E164" s="1016"/>
      <c r="F164" s="1016"/>
      <c r="G164" s="1016"/>
    </row>
    <row r="165" spans="1:7">
      <c r="A165" s="1016"/>
      <c r="B165" s="1016"/>
      <c r="C165" s="1016"/>
      <c r="D165" s="1016"/>
      <c r="E165" s="1016"/>
      <c r="F165" s="1016"/>
      <c r="G165" s="1016"/>
    </row>
    <row r="166" spans="1:7">
      <c r="A166" s="1016"/>
      <c r="B166" s="1016"/>
      <c r="C166" s="1016"/>
      <c r="D166" s="1016"/>
      <c r="E166" s="1016"/>
      <c r="F166" s="1016"/>
      <c r="G166" s="1016"/>
    </row>
    <row r="167" spans="1:7">
      <c r="A167" s="1016"/>
      <c r="B167" s="1016"/>
      <c r="C167" s="1016"/>
      <c r="D167" s="1016"/>
      <c r="E167" s="1016"/>
      <c r="F167" s="1016"/>
      <c r="G167" s="1016"/>
    </row>
    <row r="168" spans="1:7">
      <c r="A168" s="1016"/>
      <c r="B168" s="1016"/>
      <c r="C168" s="1016"/>
      <c r="D168" s="1016"/>
      <c r="E168" s="1016"/>
      <c r="F168" s="1016"/>
      <c r="G168" s="1016"/>
    </row>
    <row r="169" spans="1:7">
      <c r="A169" s="1016"/>
      <c r="B169" s="1016"/>
      <c r="C169" s="1016"/>
      <c r="D169" s="1016"/>
      <c r="E169" s="1016"/>
      <c r="F169" s="1016"/>
      <c r="G169" s="1016"/>
    </row>
    <row r="170" spans="1:7">
      <c r="A170" s="1016"/>
      <c r="B170" s="1016"/>
      <c r="C170" s="1016"/>
      <c r="D170" s="1016"/>
      <c r="E170" s="1016"/>
      <c r="F170" s="1016"/>
      <c r="G170" s="1016"/>
    </row>
    <row r="171" spans="1:7">
      <c r="A171" s="1016"/>
      <c r="B171" s="1016"/>
      <c r="C171" s="1016"/>
      <c r="D171" s="1016"/>
      <c r="E171" s="1016"/>
      <c r="F171" s="1016"/>
      <c r="G171" s="1016"/>
    </row>
    <row r="172" spans="1:7">
      <c r="A172" s="1016"/>
      <c r="B172" s="1016"/>
      <c r="C172" s="1016"/>
      <c r="D172" s="1016"/>
      <c r="E172" s="1016"/>
      <c r="F172" s="1016"/>
      <c r="G172" s="1016"/>
    </row>
    <row r="173" spans="1:7">
      <c r="A173" s="1016"/>
      <c r="B173" s="1016"/>
      <c r="C173" s="1016"/>
      <c r="D173" s="1016"/>
      <c r="E173" s="1016"/>
      <c r="F173" s="1016"/>
      <c r="G173" s="1016"/>
    </row>
    <row r="174" spans="1:7">
      <c r="A174" s="1016"/>
      <c r="B174" s="1016"/>
      <c r="C174" s="1016"/>
      <c r="D174" s="1016"/>
      <c r="E174" s="1016"/>
      <c r="F174" s="1016"/>
      <c r="G174" s="1016"/>
    </row>
    <row r="175" spans="1:7">
      <c r="A175" s="1016"/>
      <c r="B175" s="1016"/>
      <c r="C175" s="1016"/>
      <c r="D175" s="1016"/>
      <c r="E175" s="1016"/>
      <c r="F175" s="1016"/>
      <c r="G175" s="1016"/>
    </row>
    <row r="176" spans="1:7">
      <c r="A176" s="1016"/>
      <c r="B176" s="1016"/>
      <c r="C176" s="1016"/>
      <c r="D176" s="1016"/>
      <c r="E176" s="1016"/>
      <c r="F176" s="1016"/>
      <c r="G176" s="1016"/>
    </row>
    <row r="177" spans="1:7">
      <c r="A177" s="1016"/>
      <c r="B177" s="1016"/>
      <c r="C177" s="1016"/>
      <c r="D177" s="1016"/>
      <c r="E177" s="1016"/>
      <c r="F177" s="1016"/>
      <c r="G177" s="1016"/>
    </row>
    <row r="178" spans="1:7">
      <c r="A178" s="1016"/>
      <c r="B178" s="1016"/>
      <c r="C178" s="1016"/>
      <c r="D178" s="1016"/>
      <c r="E178" s="1016"/>
      <c r="F178" s="1016"/>
      <c r="G178" s="1016"/>
    </row>
    <row r="179" spans="1:7">
      <c r="A179" s="1016"/>
      <c r="B179" s="1016"/>
      <c r="C179" s="1016"/>
      <c r="D179" s="1016"/>
      <c r="E179" s="1016"/>
      <c r="F179" s="1016"/>
      <c r="G179" s="1016"/>
    </row>
    <row r="180" spans="1:7">
      <c r="A180" s="1016"/>
      <c r="B180" s="1016"/>
      <c r="C180" s="1016"/>
      <c r="D180" s="1016"/>
      <c r="E180" s="1016"/>
      <c r="F180" s="1016"/>
      <c r="G180" s="1016"/>
    </row>
    <row r="181" spans="1:7">
      <c r="A181" s="1016"/>
      <c r="B181" s="1016"/>
      <c r="C181" s="1016"/>
      <c r="D181" s="1016"/>
      <c r="E181" s="1016"/>
      <c r="F181" s="1016"/>
      <c r="G181" s="1016"/>
    </row>
    <row r="182" spans="1:7">
      <c r="A182" s="1016"/>
      <c r="B182" s="1016"/>
      <c r="C182" s="1016"/>
      <c r="D182" s="1016"/>
      <c r="E182" s="1016"/>
      <c r="F182" s="1016"/>
      <c r="G182" s="1016"/>
    </row>
    <row r="183" spans="1:7">
      <c r="A183" s="1016"/>
      <c r="B183" s="1016"/>
      <c r="C183" s="1016"/>
      <c r="D183" s="1016"/>
      <c r="E183" s="1016"/>
      <c r="F183" s="1016"/>
      <c r="G183" s="1016"/>
    </row>
    <row r="184" spans="1:7">
      <c r="A184" s="1016"/>
      <c r="B184" s="1016"/>
      <c r="C184" s="1016"/>
      <c r="D184" s="1016"/>
      <c r="E184" s="1016"/>
      <c r="F184" s="1016"/>
      <c r="G184" s="1016"/>
    </row>
    <row r="185" spans="1:7">
      <c r="A185" s="1016"/>
      <c r="B185" s="1016"/>
      <c r="C185" s="1016"/>
      <c r="D185" s="1016"/>
      <c r="E185" s="1016"/>
      <c r="F185" s="1016"/>
      <c r="G185" s="1016"/>
    </row>
    <row r="186" spans="1:7">
      <c r="A186" s="1016"/>
      <c r="B186" s="1016"/>
      <c r="C186" s="1016"/>
      <c r="D186" s="1016"/>
      <c r="E186" s="1016"/>
      <c r="F186" s="1016"/>
      <c r="G186" s="1016"/>
    </row>
    <row r="187" spans="1:7">
      <c r="A187" s="1016"/>
      <c r="B187" s="1016"/>
      <c r="C187" s="1016"/>
      <c r="D187" s="1016"/>
      <c r="E187" s="1016"/>
      <c r="F187" s="1016"/>
      <c r="G187" s="1016"/>
    </row>
    <row r="188" spans="1:7">
      <c r="A188" s="1016"/>
      <c r="B188" s="1016"/>
      <c r="C188" s="1016"/>
      <c r="D188" s="1016"/>
      <c r="E188" s="1016"/>
      <c r="F188" s="1016"/>
      <c r="G188" s="1016"/>
    </row>
    <row r="189" spans="1:7">
      <c r="A189" s="1016"/>
      <c r="B189" s="1016"/>
      <c r="C189" s="1016"/>
      <c r="D189" s="1016"/>
      <c r="E189" s="1016"/>
      <c r="F189" s="1016"/>
      <c r="G189" s="1016"/>
    </row>
    <row r="190" spans="1:7">
      <c r="A190" s="1016"/>
      <c r="B190" s="1016"/>
      <c r="C190" s="1016"/>
      <c r="D190" s="1016"/>
      <c r="E190" s="1016"/>
      <c r="F190" s="1016"/>
      <c r="G190" s="1016"/>
    </row>
    <row r="191" spans="1:7">
      <c r="A191" s="1016"/>
      <c r="B191" s="1016"/>
      <c r="C191" s="1016"/>
      <c r="D191" s="1016"/>
      <c r="E191" s="1016"/>
      <c r="F191" s="1016"/>
      <c r="G191" s="1016"/>
    </row>
    <row r="192" spans="1:7">
      <c r="A192" s="1016"/>
      <c r="B192" s="1016"/>
      <c r="C192" s="1016"/>
      <c r="D192" s="1016"/>
      <c r="E192" s="1016"/>
      <c r="F192" s="1016"/>
      <c r="G192" s="1016"/>
    </row>
    <row r="193" spans="1:7">
      <c r="A193" s="1016"/>
      <c r="B193" s="1016"/>
      <c r="C193" s="1016"/>
      <c r="D193" s="1016"/>
      <c r="E193" s="1016"/>
      <c r="F193" s="1016"/>
      <c r="G193" s="1016"/>
    </row>
    <row r="194" spans="1:7">
      <c r="A194" s="1016"/>
      <c r="B194" s="1016"/>
      <c r="C194" s="1016"/>
      <c r="D194" s="1016"/>
      <c r="E194" s="1016"/>
      <c r="F194" s="1016"/>
      <c r="G194" s="1016"/>
    </row>
    <row r="195" spans="1:7">
      <c r="A195" s="1016"/>
      <c r="B195" s="1016"/>
      <c r="C195" s="1016"/>
      <c r="D195" s="1016"/>
      <c r="E195" s="1016"/>
      <c r="F195" s="1016"/>
      <c r="G195" s="1016"/>
    </row>
    <row r="196" spans="1:7">
      <c r="A196" s="1016"/>
      <c r="B196" s="1016"/>
      <c r="C196" s="1016"/>
      <c r="D196" s="1016"/>
      <c r="E196" s="1016"/>
      <c r="F196" s="1016"/>
      <c r="G196" s="1016"/>
    </row>
    <row r="197" spans="1:7">
      <c r="A197" s="1016"/>
      <c r="B197" s="1016"/>
      <c r="C197" s="1016"/>
      <c r="D197" s="1016"/>
      <c r="E197" s="1016"/>
      <c r="F197" s="1016"/>
      <c r="G197" s="1016"/>
    </row>
    <row r="198" spans="1:7">
      <c r="A198" s="1016"/>
      <c r="B198" s="1016"/>
      <c r="C198" s="1016"/>
      <c r="D198" s="1016"/>
      <c r="E198" s="1016"/>
      <c r="F198" s="1016"/>
      <c r="G198" s="1016"/>
    </row>
    <row r="199" spans="1:7">
      <c r="A199" s="1016"/>
      <c r="B199" s="1016"/>
      <c r="C199" s="1016"/>
      <c r="D199" s="1016"/>
      <c r="E199" s="1016"/>
      <c r="F199" s="1016"/>
      <c r="G199" s="1016"/>
    </row>
    <row r="200" spans="1:7">
      <c r="A200" s="1016"/>
      <c r="B200" s="1016"/>
      <c r="C200" s="1016"/>
      <c r="D200" s="1016"/>
      <c r="E200" s="1016"/>
      <c r="F200" s="1016"/>
      <c r="G200" s="1016"/>
    </row>
    <row r="201" spans="1:7">
      <c r="A201" s="1016"/>
      <c r="B201" s="1016"/>
      <c r="C201" s="1016"/>
      <c r="D201" s="1016"/>
      <c r="E201" s="1016"/>
      <c r="F201" s="1016"/>
      <c r="G201" s="1016"/>
    </row>
    <row r="202" spans="1:7">
      <c r="A202" s="1016"/>
      <c r="B202" s="1016"/>
      <c r="C202" s="1016"/>
      <c r="D202" s="1016"/>
      <c r="E202" s="1016"/>
      <c r="F202" s="1016"/>
      <c r="G202" s="1016"/>
    </row>
    <row r="203" spans="1:7">
      <c r="A203" s="1016"/>
      <c r="B203" s="1016"/>
      <c r="C203" s="1016"/>
      <c r="D203" s="1016"/>
      <c r="E203" s="1016"/>
      <c r="F203" s="1016"/>
      <c r="G203" s="1016"/>
    </row>
    <row r="204" spans="1:7">
      <c r="A204" s="1016"/>
      <c r="B204" s="1016"/>
      <c r="C204" s="1016"/>
      <c r="D204" s="1016"/>
      <c r="E204" s="1016"/>
      <c r="F204" s="1016"/>
      <c r="G204" s="1016"/>
    </row>
    <row r="205" spans="1:7">
      <c r="A205" s="1016"/>
      <c r="B205" s="1016"/>
      <c r="C205" s="1016"/>
      <c r="D205" s="1016"/>
      <c r="E205" s="1016"/>
      <c r="F205" s="1016"/>
      <c r="G205" s="1016"/>
    </row>
    <row r="206" spans="1:7">
      <c r="A206" s="1016"/>
      <c r="B206" s="1016"/>
      <c r="C206" s="1016"/>
      <c r="D206" s="1016"/>
      <c r="E206" s="1016"/>
      <c r="F206" s="1016"/>
      <c r="G206" s="1016"/>
    </row>
    <row r="207" spans="1:7">
      <c r="A207" s="1016"/>
      <c r="B207" s="1016"/>
      <c r="C207" s="1016"/>
      <c r="D207" s="1016"/>
      <c r="E207" s="1016"/>
      <c r="F207" s="1016"/>
      <c r="G207" s="1016"/>
    </row>
    <row r="208" spans="1:7">
      <c r="A208" s="1016"/>
      <c r="B208" s="1016"/>
      <c r="C208" s="1016"/>
      <c r="D208" s="1016"/>
      <c r="E208" s="1016"/>
      <c r="F208" s="1016"/>
      <c r="G208" s="1016"/>
    </row>
    <row r="209" spans="1:7">
      <c r="A209" s="1016"/>
      <c r="B209" s="1016"/>
      <c r="C209" s="1016"/>
      <c r="D209" s="1016"/>
      <c r="E209" s="1016"/>
      <c r="F209" s="1016"/>
      <c r="G209" s="1016"/>
    </row>
    <row r="210" spans="1:7">
      <c r="A210" s="1016"/>
      <c r="B210" s="1016"/>
      <c r="C210" s="1016"/>
      <c r="D210" s="1016"/>
      <c r="E210" s="1016"/>
      <c r="F210" s="1016"/>
      <c r="G210" s="1016"/>
    </row>
    <row r="211" spans="1:7">
      <c r="A211" s="1016"/>
      <c r="B211" s="1016"/>
      <c r="C211" s="1016"/>
      <c r="D211" s="1016"/>
      <c r="E211" s="1016"/>
      <c r="F211" s="1016"/>
      <c r="G211" s="1016"/>
    </row>
    <row r="212" spans="1:7">
      <c r="A212" s="1016"/>
      <c r="B212" s="1016"/>
      <c r="C212" s="1016"/>
      <c r="D212" s="1016"/>
      <c r="E212" s="1016"/>
      <c r="F212" s="1016"/>
      <c r="G212" s="1016"/>
    </row>
    <row r="213" spans="1:7">
      <c r="A213" s="1016"/>
      <c r="B213" s="1016"/>
      <c r="C213" s="1016"/>
      <c r="D213" s="1016"/>
      <c r="E213" s="1016"/>
      <c r="F213" s="1016"/>
      <c r="G213" s="1016"/>
    </row>
    <row r="214" spans="1:7">
      <c r="A214" s="1016"/>
      <c r="B214" s="1016"/>
      <c r="C214" s="1016"/>
      <c r="D214" s="1016"/>
      <c r="E214" s="1016"/>
      <c r="F214" s="1016"/>
      <c r="G214" s="1016"/>
    </row>
    <row r="215" spans="1:7">
      <c r="A215" s="1016"/>
      <c r="B215" s="1016"/>
      <c r="C215" s="1016"/>
      <c r="D215" s="1016"/>
      <c r="E215" s="1016"/>
      <c r="F215" s="1016"/>
      <c r="G215" s="1016"/>
    </row>
    <row r="216" spans="1:7">
      <c r="A216" s="1016"/>
      <c r="B216" s="1016"/>
      <c r="C216" s="1016"/>
      <c r="D216" s="1016"/>
      <c r="E216" s="1016"/>
      <c r="F216" s="1016"/>
      <c r="G216" s="1016"/>
    </row>
    <row r="217" spans="1:7">
      <c r="A217" s="1016"/>
      <c r="B217" s="1016"/>
      <c r="C217" s="1016"/>
      <c r="D217" s="1016"/>
      <c r="E217" s="1016"/>
      <c r="F217" s="1016"/>
      <c r="G217" s="1016"/>
    </row>
    <row r="218" spans="1:7">
      <c r="A218" s="1016"/>
      <c r="B218" s="1016"/>
      <c r="C218" s="1016"/>
      <c r="D218" s="1016"/>
      <c r="E218" s="1016"/>
      <c r="F218" s="1016"/>
      <c r="G218" s="1016"/>
    </row>
    <row r="219" spans="1:7">
      <c r="A219" s="1016"/>
      <c r="B219" s="1016"/>
      <c r="C219" s="1016"/>
      <c r="D219" s="1016"/>
      <c r="E219" s="1016"/>
      <c r="F219" s="1016"/>
      <c r="G219" s="1016"/>
    </row>
    <row r="220" spans="1:7">
      <c r="A220" s="1016"/>
      <c r="B220" s="1016"/>
      <c r="C220" s="1016"/>
      <c r="D220" s="1016"/>
      <c r="E220" s="1016"/>
      <c r="F220" s="1016"/>
      <c r="G220" s="1016"/>
    </row>
    <row r="221" spans="1:7">
      <c r="A221" s="1016"/>
      <c r="B221" s="1016"/>
      <c r="C221" s="1016"/>
      <c r="D221" s="1016"/>
      <c r="E221" s="1016"/>
      <c r="F221" s="1016"/>
      <c r="G221" s="1016"/>
    </row>
    <row r="222" spans="1:7">
      <c r="A222" s="1016"/>
      <c r="B222" s="1016"/>
      <c r="C222" s="1016"/>
      <c r="D222" s="1016"/>
      <c r="E222" s="1016"/>
      <c r="F222" s="1016"/>
      <c r="G222" s="1016"/>
    </row>
    <row r="223" spans="1:7">
      <c r="A223" s="1016"/>
      <c r="B223" s="1016"/>
      <c r="C223" s="1016"/>
      <c r="D223" s="1016"/>
      <c r="E223" s="1016"/>
      <c r="F223" s="1016"/>
      <c r="G223" s="1016"/>
    </row>
    <row r="224" spans="1:7">
      <c r="A224" s="1016"/>
      <c r="B224" s="1016"/>
      <c r="C224" s="1016"/>
      <c r="D224" s="1016"/>
      <c r="E224" s="1016"/>
      <c r="F224" s="1016"/>
      <c r="G224" s="1016"/>
    </row>
    <row r="225" spans="1:7">
      <c r="A225" s="1016"/>
      <c r="B225" s="1016"/>
      <c r="C225" s="1016"/>
      <c r="D225" s="1016"/>
      <c r="E225" s="1016"/>
      <c r="F225" s="1016"/>
      <c r="G225" s="1016"/>
    </row>
    <row r="226" spans="1:7">
      <c r="A226" s="1016"/>
      <c r="B226" s="1016"/>
      <c r="C226" s="1016"/>
      <c r="D226" s="1016"/>
      <c r="E226" s="1016"/>
      <c r="F226" s="1016"/>
      <c r="G226" s="1016"/>
    </row>
    <row r="227" spans="1:7">
      <c r="A227" s="1016"/>
      <c r="B227" s="1016"/>
      <c r="C227" s="1016"/>
      <c r="D227" s="1016"/>
      <c r="E227" s="1016"/>
      <c r="F227" s="1016"/>
      <c r="G227" s="1016"/>
    </row>
    <row r="228" spans="1:7">
      <c r="A228" s="1016"/>
      <c r="B228" s="1016"/>
      <c r="C228" s="1016"/>
      <c r="D228" s="1016"/>
      <c r="E228" s="1016"/>
      <c r="F228" s="1016"/>
      <c r="G228" s="1016"/>
    </row>
    <row r="229" spans="1:7">
      <c r="A229" s="1016"/>
      <c r="B229" s="1016"/>
      <c r="C229" s="1016"/>
      <c r="D229" s="1016"/>
      <c r="E229" s="1016"/>
      <c r="F229" s="1016"/>
      <c r="G229" s="1016"/>
    </row>
    <row r="230" spans="1:7">
      <c r="A230" s="1016"/>
      <c r="B230" s="1016"/>
      <c r="C230" s="1016"/>
      <c r="D230" s="1016"/>
      <c r="E230" s="1016"/>
      <c r="F230" s="1016"/>
      <c r="G230" s="1016"/>
    </row>
    <row r="231" spans="1:7">
      <c r="A231" s="1016"/>
      <c r="B231" s="1016"/>
      <c r="C231" s="1016"/>
      <c r="D231" s="1016"/>
      <c r="E231" s="1016"/>
      <c r="F231" s="1016"/>
      <c r="G231" s="1016"/>
    </row>
    <row r="232" spans="1:7">
      <c r="A232" s="1016"/>
      <c r="B232" s="1016"/>
      <c r="C232" s="1016"/>
      <c r="D232" s="1016"/>
      <c r="E232" s="1016"/>
      <c r="F232" s="1016"/>
      <c r="G232" s="1016"/>
    </row>
    <row r="233" spans="1:7">
      <c r="A233" s="1016"/>
      <c r="B233" s="1016"/>
      <c r="C233" s="1016"/>
      <c r="D233" s="1016"/>
      <c r="E233" s="1016"/>
      <c r="F233" s="1016"/>
      <c r="G233" s="1016"/>
    </row>
    <row r="234" spans="1:7">
      <c r="A234" s="1016"/>
      <c r="B234" s="1016"/>
      <c r="C234" s="1016"/>
      <c r="D234" s="1016"/>
      <c r="E234" s="1016"/>
      <c r="F234" s="1016"/>
      <c r="G234" s="1016"/>
    </row>
    <row r="235" spans="1:7">
      <c r="A235" s="1016"/>
      <c r="B235" s="1016"/>
      <c r="C235" s="1016"/>
      <c r="D235" s="1016"/>
      <c r="E235" s="1016"/>
      <c r="F235" s="1016"/>
      <c r="G235" s="1016"/>
    </row>
    <row r="236" spans="1:7">
      <c r="A236" s="1016"/>
      <c r="B236" s="1016"/>
      <c r="C236" s="1016"/>
      <c r="D236" s="1016"/>
      <c r="E236" s="1016"/>
      <c r="F236" s="1016"/>
      <c r="G236" s="1016"/>
    </row>
    <row r="237" spans="1:7">
      <c r="A237" s="1016"/>
      <c r="B237" s="1016"/>
      <c r="C237" s="1016"/>
      <c r="D237" s="1016"/>
      <c r="E237" s="1016"/>
      <c r="F237" s="1016"/>
      <c r="G237" s="1016"/>
    </row>
    <row r="238" spans="1:7">
      <c r="A238" s="1016"/>
      <c r="B238" s="1016"/>
      <c r="C238" s="1016"/>
      <c r="D238" s="1016"/>
      <c r="E238" s="1016"/>
      <c r="F238" s="1016"/>
      <c r="G238" s="1016"/>
    </row>
    <row r="239" spans="1:7">
      <c r="A239" s="1016"/>
      <c r="B239" s="1016"/>
      <c r="C239" s="1016"/>
      <c r="D239" s="1016"/>
      <c r="E239" s="1016"/>
      <c r="F239" s="1016"/>
      <c r="G239" s="1016"/>
    </row>
    <row r="240" spans="1:7">
      <c r="A240" s="1016"/>
      <c r="B240" s="1016"/>
      <c r="C240" s="1016"/>
      <c r="D240" s="1016"/>
      <c r="E240" s="1016"/>
      <c r="F240" s="1016"/>
      <c r="G240" s="1016"/>
    </row>
    <row r="241" spans="1:7">
      <c r="A241" s="1016"/>
      <c r="B241" s="1016"/>
      <c r="C241" s="1016"/>
      <c r="D241" s="1016"/>
      <c r="E241" s="1016"/>
      <c r="F241" s="1016"/>
      <c r="G241" s="1016"/>
    </row>
    <row r="242" spans="1:7">
      <c r="A242" s="1016"/>
      <c r="B242" s="1016"/>
      <c r="C242" s="1016"/>
      <c r="D242" s="1016"/>
      <c r="E242" s="1016"/>
      <c r="F242" s="1016"/>
      <c r="G242" s="1016"/>
    </row>
    <row r="243" spans="1:7">
      <c r="A243" s="1016"/>
      <c r="B243" s="1016"/>
      <c r="C243" s="1016"/>
      <c r="D243" s="1016"/>
      <c r="E243" s="1016"/>
      <c r="F243" s="1016"/>
      <c r="G243" s="1016"/>
    </row>
    <row r="244" spans="1:7">
      <c r="A244" s="1016"/>
      <c r="B244" s="1016"/>
      <c r="C244" s="1016"/>
      <c r="D244" s="1016"/>
      <c r="E244" s="1016"/>
      <c r="F244" s="1016"/>
      <c r="G244" s="1016"/>
    </row>
    <row r="245" spans="1:7">
      <c r="A245" s="1016"/>
      <c r="B245" s="1016"/>
      <c r="C245" s="1016"/>
      <c r="D245" s="1016"/>
      <c r="E245" s="1016"/>
      <c r="F245" s="1016"/>
      <c r="G245" s="1016"/>
    </row>
    <row r="246" spans="1:7">
      <c r="A246" s="1016"/>
      <c r="B246" s="1016"/>
      <c r="C246" s="1016"/>
      <c r="D246" s="1016"/>
      <c r="E246" s="1016"/>
      <c r="F246" s="1016"/>
      <c r="G246" s="1016"/>
    </row>
    <row r="247" spans="1:7">
      <c r="A247" s="1016"/>
      <c r="B247" s="1016"/>
      <c r="C247" s="1016"/>
      <c r="D247" s="1016"/>
      <c r="E247" s="1016"/>
      <c r="F247" s="1016"/>
      <c r="G247" s="1016"/>
    </row>
    <row r="248" spans="1:7">
      <c r="A248" s="1016"/>
      <c r="B248" s="1016"/>
      <c r="C248" s="1016"/>
      <c r="D248" s="1016"/>
      <c r="E248" s="1016"/>
      <c r="F248" s="1016"/>
      <c r="G248" s="1016"/>
    </row>
    <row r="249" spans="1:7">
      <c r="A249" s="1016"/>
      <c r="B249" s="1016"/>
      <c r="C249" s="1016"/>
      <c r="D249" s="1016"/>
      <c r="E249" s="1016"/>
      <c r="F249" s="1016"/>
      <c r="G249" s="1016"/>
    </row>
    <row r="250" spans="1:7">
      <c r="A250" s="1016"/>
      <c r="B250" s="1016"/>
      <c r="C250" s="1016"/>
      <c r="D250" s="1016"/>
      <c r="E250" s="1016"/>
      <c r="F250" s="1016"/>
      <c r="G250" s="1016"/>
    </row>
    <row r="251" spans="1:7">
      <c r="A251" s="1016"/>
      <c r="B251" s="1016"/>
      <c r="C251" s="1016"/>
      <c r="D251" s="1016"/>
      <c r="E251" s="1016"/>
      <c r="F251" s="1016"/>
      <c r="G251" s="1016"/>
    </row>
    <row r="252" spans="1:7">
      <c r="A252" s="1016"/>
      <c r="B252" s="1016"/>
      <c r="C252" s="1016"/>
      <c r="D252" s="1016"/>
      <c r="E252" s="1016"/>
      <c r="F252" s="1016"/>
      <c r="G252" s="1016"/>
    </row>
    <row r="253" spans="1:7">
      <c r="A253" s="1016"/>
      <c r="B253" s="1016"/>
      <c r="C253" s="1016"/>
      <c r="D253" s="1016"/>
      <c r="E253" s="1016"/>
      <c r="F253" s="1016"/>
      <c r="G253" s="1016"/>
    </row>
    <row r="254" spans="1:7">
      <c r="A254" s="1016"/>
      <c r="B254" s="1016"/>
      <c r="C254" s="1016"/>
      <c r="D254" s="1016"/>
      <c r="E254" s="1016"/>
      <c r="F254" s="1016"/>
      <c r="G254" s="1016"/>
    </row>
    <row r="255" spans="1:7">
      <c r="A255" s="1016"/>
      <c r="B255" s="1016"/>
      <c r="C255" s="1016"/>
      <c r="D255" s="1016"/>
      <c r="E255" s="1016"/>
      <c r="F255" s="1016"/>
      <c r="G255" s="1016"/>
    </row>
    <row r="256" spans="1:7">
      <c r="A256" s="1016"/>
      <c r="B256" s="1016"/>
      <c r="C256" s="1016"/>
      <c r="D256" s="1016"/>
      <c r="E256" s="1016"/>
      <c r="F256" s="1016"/>
      <c r="G256" s="1016"/>
    </row>
    <row r="257" spans="1:7">
      <c r="A257" s="1016"/>
      <c r="B257" s="1016"/>
      <c r="C257" s="1016"/>
      <c r="D257" s="1016"/>
      <c r="E257" s="1016"/>
      <c r="F257" s="1016"/>
      <c r="G257" s="1016"/>
    </row>
    <row r="258" spans="1:7">
      <c r="A258" s="1016"/>
      <c r="B258" s="1016"/>
      <c r="C258" s="1016"/>
      <c r="D258" s="1016"/>
      <c r="E258" s="1016"/>
      <c r="F258" s="1016"/>
      <c r="G258" s="1016"/>
    </row>
    <row r="259" spans="1:7">
      <c r="A259" s="1016"/>
      <c r="B259" s="1016"/>
      <c r="C259" s="1016"/>
      <c r="D259" s="1016"/>
      <c r="E259" s="1016"/>
      <c r="F259" s="1016"/>
      <c r="G259" s="1016"/>
    </row>
    <row r="260" spans="1:7">
      <c r="A260" s="1016"/>
      <c r="B260" s="1016"/>
      <c r="C260" s="1016"/>
      <c r="D260" s="1016"/>
      <c r="E260" s="1016"/>
      <c r="F260" s="1016"/>
      <c r="G260" s="1016"/>
    </row>
    <row r="261" spans="1:7">
      <c r="A261" s="1016"/>
      <c r="B261" s="1016"/>
      <c r="C261" s="1016"/>
      <c r="D261" s="1016"/>
      <c r="E261" s="1016"/>
      <c r="F261" s="1016"/>
      <c r="G261" s="1016"/>
    </row>
    <row r="262" spans="1:7">
      <c r="A262" s="1016"/>
      <c r="B262" s="1016"/>
      <c r="C262" s="1016"/>
      <c r="D262" s="1016"/>
      <c r="E262" s="1016"/>
      <c r="F262" s="1016"/>
      <c r="G262" s="1016"/>
    </row>
    <row r="263" spans="1:7">
      <c r="A263" s="1016"/>
      <c r="B263" s="1016"/>
      <c r="C263" s="1016"/>
      <c r="D263" s="1016"/>
      <c r="E263" s="1016"/>
      <c r="F263" s="1016"/>
      <c r="G263" s="1016"/>
    </row>
    <row r="264" spans="1:7">
      <c r="A264" s="1016"/>
      <c r="B264" s="1016"/>
      <c r="C264" s="1016"/>
      <c r="D264" s="1016"/>
      <c r="E264" s="1016"/>
      <c r="F264" s="1016"/>
      <c r="G264" s="1016"/>
    </row>
    <row r="265" spans="1:7">
      <c r="A265" s="1016"/>
      <c r="B265" s="1016"/>
      <c r="C265" s="1016"/>
      <c r="D265" s="1016"/>
      <c r="E265" s="1016"/>
      <c r="F265" s="1016"/>
      <c r="G265" s="1016"/>
    </row>
    <row r="266" spans="1:7">
      <c r="A266" s="1016"/>
      <c r="B266" s="1016"/>
      <c r="C266" s="1016"/>
      <c r="D266" s="1016"/>
      <c r="E266" s="1016"/>
      <c r="F266" s="1016"/>
      <c r="G266" s="1016"/>
    </row>
    <row r="267" spans="1:7">
      <c r="A267" s="1016"/>
      <c r="B267" s="1016"/>
      <c r="C267" s="1016"/>
      <c r="D267" s="1016"/>
      <c r="E267" s="1016"/>
      <c r="F267" s="1016"/>
      <c r="G267" s="1016"/>
    </row>
    <row r="268" spans="1:7">
      <c r="A268" s="1016"/>
      <c r="B268" s="1016"/>
      <c r="C268" s="1016"/>
      <c r="D268" s="1016"/>
      <c r="E268" s="1016"/>
      <c r="F268" s="1016"/>
      <c r="G268" s="1016"/>
    </row>
    <row r="269" spans="1:7">
      <c r="A269" s="1016"/>
      <c r="B269" s="1016"/>
      <c r="C269" s="1016"/>
      <c r="D269" s="1016"/>
      <c r="E269" s="1016"/>
      <c r="F269" s="1016"/>
      <c r="G269" s="1016"/>
    </row>
    <row r="270" spans="1:7">
      <c r="A270" s="1016"/>
      <c r="B270" s="1016"/>
      <c r="C270" s="1016"/>
      <c r="D270" s="1016"/>
      <c r="E270" s="1016"/>
      <c r="F270" s="1016"/>
      <c r="G270" s="1016"/>
    </row>
    <row r="271" spans="1:7">
      <c r="A271" s="1016"/>
      <c r="B271" s="1016"/>
      <c r="C271" s="1016"/>
      <c r="D271" s="1016"/>
      <c r="E271" s="1016"/>
      <c r="F271" s="1016"/>
      <c r="G271" s="1016"/>
    </row>
    <row r="272" spans="1:7">
      <c r="A272" s="1016"/>
      <c r="B272" s="1016"/>
      <c r="C272" s="1016"/>
      <c r="D272" s="1016"/>
      <c r="E272" s="1016"/>
      <c r="F272" s="1016"/>
      <c r="G272" s="1016"/>
    </row>
    <row r="273" spans="1:7">
      <c r="A273" s="1016"/>
      <c r="B273" s="1016"/>
      <c r="C273" s="1016"/>
      <c r="D273" s="1016"/>
      <c r="E273" s="1016"/>
      <c r="F273" s="1016"/>
      <c r="G273" s="1016"/>
    </row>
    <row r="274" spans="1:7">
      <c r="A274" s="1016"/>
      <c r="B274" s="1016"/>
      <c r="C274" s="1016"/>
      <c r="D274" s="1016"/>
      <c r="E274" s="1016"/>
      <c r="F274" s="1016"/>
      <c r="G274" s="1016"/>
    </row>
    <row r="275" spans="1:7">
      <c r="A275" s="1016"/>
      <c r="B275" s="1016"/>
      <c r="C275" s="1016"/>
      <c r="D275" s="1016"/>
      <c r="E275" s="1016"/>
      <c r="F275" s="1016"/>
      <c r="G275" s="1016"/>
    </row>
    <row r="276" spans="1:7">
      <c r="A276" s="1016"/>
      <c r="B276" s="1016"/>
      <c r="C276" s="1016"/>
      <c r="D276" s="1016"/>
      <c r="E276" s="1016"/>
      <c r="F276" s="1016"/>
      <c r="G276" s="1016"/>
    </row>
    <row r="277" spans="1:7">
      <c r="A277" s="1016"/>
      <c r="B277" s="1016"/>
      <c r="C277" s="1016"/>
      <c r="D277" s="1016"/>
      <c r="E277" s="1016"/>
      <c r="F277" s="1016"/>
      <c r="G277" s="1016"/>
    </row>
    <row r="278" spans="1:7">
      <c r="A278" s="1016"/>
      <c r="B278" s="1016"/>
      <c r="C278" s="1016"/>
      <c r="D278" s="1016"/>
      <c r="E278" s="1016"/>
      <c r="F278" s="1016"/>
      <c r="G278" s="1016"/>
    </row>
    <row r="279" spans="1:7">
      <c r="A279" s="1016"/>
      <c r="B279" s="1016"/>
      <c r="C279" s="1016"/>
      <c r="D279" s="1016"/>
      <c r="E279" s="1016"/>
      <c r="F279" s="1016"/>
      <c r="G279" s="1016"/>
    </row>
    <row r="280" spans="1:7">
      <c r="A280" s="1016"/>
      <c r="B280" s="1016"/>
      <c r="C280" s="1016"/>
      <c r="D280" s="1016"/>
      <c r="E280" s="1016"/>
      <c r="F280" s="1016"/>
      <c r="G280" s="1016"/>
    </row>
    <row r="281" spans="1:7">
      <c r="A281" s="1016"/>
      <c r="B281" s="1016"/>
      <c r="C281" s="1016"/>
      <c r="D281" s="1016"/>
      <c r="E281" s="1016"/>
      <c r="F281" s="1016"/>
      <c r="G281" s="1016"/>
    </row>
    <row r="282" spans="1:7">
      <c r="A282" s="1016"/>
      <c r="B282" s="1016"/>
      <c r="C282" s="1016"/>
      <c r="D282" s="1016"/>
      <c r="E282" s="1016"/>
      <c r="F282" s="1016"/>
      <c r="G282" s="1016"/>
    </row>
    <row r="283" spans="1:7">
      <c r="A283" s="1016"/>
      <c r="B283" s="1016"/>
      <c r="C283" s="1016"/>
      <c r="D283" s="1016"/>
      <c r="E283" s="1016"/>
      <c r="F283" s="1016"/>
      <c r="G283" s="1016"/>
    </row>
    <row r="284" spans="1:7">
      <c r="A284" s="1016"/>
      <c r="B284" s="1016"/>
      <c r="C284" s="1016"/>
      <c r="D284" s="1016"/>
      <c r="E284" s="1016"/>
      <c r="F284" s="1016"/>
      <c r="G284" s="1016"/>
    </row>
    <row r="285" spans="1:7">
      <c r="A285" s="1016"/>
      <c r="B285" s="1016"/>
      <c r="C285" s="1016"/>
      <c r="D285" s="1016"/>
      <c r="E285" s="1016"/>
      <c r="F285" s="1016"/>
      <c r="G285" s="1016"/>
    </row>
    <row r="286" spans="1:7">
      <c r="A286" s="1016"/>
      <c r="B286" s="1016"/>
      <c r="C286" s="1016"/>
      <c r="D286" s="1016"/>
      <c r="E286" s="1016"/>
      <c r="F286" s="1016"/>
      <c r="G286" s="1016"/>
    </row>
    <row r="287" spans="1:7">
      <c r="A287" s="1016"/>
      <c r="B287" s="1016"/>
      <c r="C287" s="1016"/>
      <c r="D287" s="1016"/>
      <c r="E287" s="1016"/>
      <c r="F287" s="1016"/>
      <c r="G287" s="1016"/>
    </row>
    <row r="288" spans="1:7">
      <c r="A288" s="1016"/>
      <c r="B288" s="1016"/>
      <c r="C288" s="1016"/>
      <c r="D288" s="1016"/>
      <c r="E288" s="1016"/>
      <c r="F288" s="1016"/>
      <c r="G288" s="1016"/>
    </row>
    <row r="289" spans="1:7">
      <c r="A289" s="1016"/>
      <c r="B289" s="1016"/>
      <c r="C289" s="1016"/>
      <c r="D289" s="1016"/>
      <c r="E289" s="1016"/>
      <c r="F289" s="1016"/>
      <c r="G289" s="1016"/>
    </row>
    <row r="290" spans="1:7">
      <c r="A290" s="1016"/>
      <c r="B290" s="1016"/>
      <c r="C290" s="1016"/>
      <c r="D290" s="1016"/>
      <c r="E290" s="1016"/>
      <c r="F290" s="1016"/>
      <c r="G290" s="1016"/>
    </row>
    <row r="291" spans="1:7">
      <c r="A291" s="1016"/>
      <c r="B291" s="1016"/>
      <c r="C291" s="1016"/>
      <c r="D291" s="1016"/>
      <c r="E291" s="1016"/>
      <c r="F291" s="1016"/>
      <c r="G291" s="1016"/>
    </row>
    <row r="292" spans="1:7">
      <c r="A292" s="1016"/>
      <c r="B292" s="1016"/>
      <c r="C292" s="1016"/>
      <c r="D292" s="1016"/>
      <c r="E292" s="1016"/>
      <c r="F292" s="1016"/>
      <c r="G292" s="1016"/>
    </row>
    <row r="293" spans="1:7">
      <c r="A293" s="1016"/>
      <c r="B293" s="1016"/>
      <c r="C293" s="1016"/>
      <c r="D293" s="1016"/>
      <c r="E293" s="1016"/>
      <c r="F293" s="1016"/>
      <c r="G293" s="1016"/>
    </row>
    <row r="294" spans="1:7">
      <c r="A294" s="1016"/>
      <c r="B294" s="1016"/>
      <c r="C294" s="1016"/>
      <c r="D294" s="1016"/>
      <c r="E294" s="1016"/>
      <c r="F294" s="1016"/>
      <c r="G294" s="1016"/>
    </row>
    <row r="295" spans="1:7">
      <c r="A295" s="1016"/>
      <c r="B295" s="1016"/>
      <c r="C295" s="1016"/>
      <c r="D295" s="1016"/>
      <c r="E295" s="1016"/>
      <c r="F295" s="1016"/>
      <c r="G295" s="1016"/>
    </row>
    <row r="296" spans="1:7">
      <c r="A296" s="1016"/>
      <c r="B296" s="1016"/>
      <c r="C296" s="1016"/>
      <c r="D296" s="1016"/>
      <c r="E296" s="1016"/>
      <c r="F296" s="1016"/>
      <c r="G296" s="1016"/>
    </row>
    <row r="297" spans="1:7">
      <c r="A297" s="1016"/>
      <c r="B297" s="1016"/>
      <c r="C297" s="1016"/>
      <c r="D297" s="1016"/>
      <c r="E297" s="1016"/>
      <c r="F297" s="1016"/>
      <c r="G297" s="1016"/>
    </row>
    <row r="298" spans="1:7">
      <c r="A298" s="1016"/>
      <c r="B298" s="1016"/>
      <c r="C298" s="1016"/>
      <c r="D298" s="1016"/>
      <c r="E298" s="1016"/>
      <c r="F298" s="1016"/>
      <c r="G298" s="1016"/>
    </row>
    <row r="299" spans="1:7">
      <c r="A299" s="1016"/>
      <c r="B299" s="1016"/>
      <c r="C299" s="1016"/>
      <c r="D299" s="1016"/>
      <c r="E299" s="1016"/>
      <c r="F299" s="1016"/>
      <c r="G299" s="1016"/>
    </row>
    <row r="300" spans="1:7">
      <c r="A300" s="1016"/>
      <c r="B300" s="1016"/>
      <c r="C300" s="1016"/>
      <c r="D300" s="1016"/>
      <c r="E300" s="1016"/>
      <c r="F300" s="1016"/>
      <c r="G300" s="1016"/>
    </row>
    <row r="301" spans="1:7">
      <c r="A301" s="1016"/>
      <c r="B301" s="1016"/>
      <c r="C301" s="1016"/>
      <c r="D301" s="1016"/>
      <c r="E301" s="1016"/>
      <c r="F301" s="1016"/>
      <c r="G301" s="1016"/>
    </row>
    <row r="302" spans="1:7">
      <c r="A302" s="1016"/>
      <c r="B302" s="1016"/>
      <c r="C302" s="1016"/>
      <c r="D302" s="1016"/>
      <c r="E302" s="1016"/>
      <c r="F302" s="1016"/>
      <c r="G302" s="1016"/>
    </row>
    <row r="303" spans="1:7">
      <c r="A303" s="1016"/>
      <c r="B303" s="1016"/>
      <c r="C303" s="1016"/>
      <c r="D303" s="1016"/>
      <c r="E303" s="1016"/>
      <c r="F303" s="1016"/>
      <c r="G303" s="1016"/>
    </row>
    <row r="304" spans="1:7">
      <c r="A304" s="1016"/>
      <c r="B304" s="1016"/>
      <c r="C304" s="1016"/>
      <c r="D304" s="1016"/>
      <c r="E304" s="1016"/>
      <c r="F304" s="1016"/>
      <c r="G304" s="1016"/>
    </row>
    <row r="305" spans="1:7">
      <c r="A305" s="1016"/>
      <c r="B305" s="1016"/>
      <c r="C305" s="1016"/>
      <c r="D305" s="1016"/>
      <c r="E305" s="1016"/>
      <c r="F305" s="1016"/>
      <c r="G305" s="1016"/>
    </row>
    <row r="306" spans="1:7">
      <c r="A306" s="1016"/>
      <c r="B306" s="1016"/>
      <c r="C306" s="1016"/>
      <c r="D306" s="1016"/>
      <c r="E306" s="1016"/>
      <c r="F306" s="1016"/>
      <c r="G306" s="1016"/>
    </row>
    <row r="307" spans="1:7">
      <c r="A307" s="1016"/>
      <c r="B307" s="1016"/>
      <c r="C307" s="1016"/>
      <c r="D307" s="1016"/>
      <c r="E307" s="1016"/>
      <c r="F307" s="1016"/>
      <c r="G307" s="1016"/>
    </row>
    <row r="308" spans="1:7">
      <c r="A308" s="1016"/>
      <c r="B308" s="1016"/>
      <c r="C308" s="1016"/>
      <c r="D308" s="1016"/>
      <c r="E308" s="1016"/>
      <c r="F308" s="1016"/>
      <c r="G308" s="1016"/>
    </row>
    <row r="309" spans="1:7">
      <c r="A309" s="1016"/>
      <c r="B309" s="1016"/>
      <c r="C309" s="1016"/>
      <c r="D309" s="1016"/>
      <c r="E309" s="1016"/>
      <c r="F309" s="1016"/>
      <c r="G309" s="1016"/>
    </row>
    <row r="310" spans="1:7">
      <c r="A310" s="1016"/>
      <c r="B310" s="1016"/>
      <c r="C310" s="1016"/>
      <c r="D310" s="1016"/>
      <c r="E310" s="1016"/>
      <c r="F310" s="1016"/>
      <c r="G310" s="1016"/>
    </row>
    <row r="311" spans="1:7">
      <c r="A311" s="1016"/>
      <c r="B311" s="1016"/>
      <c r="C311" s="1016"/>
      <c r="D311" s="1016"/>
      <c r="E311" s="1016"/>
      <c r="F311" s="1016"/>
      <c r="G311" s="1016"/>
    </row>
    <row r="312" spans="1:7">
      <c r="A312" s="1016"/>
      <c r="B312" s="1016"/>
      <c r="C312" s="1016"/>
      <c r="D312" s="1016"/>
      <c r="E312" s="1016"/>
      <c r="F312" s="1016"/>
      <c r="G312" s="1016"/>
    </row>
    <row r="313" spans="1:7">
      <c r="A313" s="1016"/>
      <c r="B313" s="1016"/>
      <c r="C313" s="1016"/>
      <c r="D313" s="1016"/>
      <c r="E313" s="1016"/>
      <c r="F313" s="1016"/>
      <c r="G313" s="1016"/>
    </row>
    <row r="314" spans="1:7">
      <c r="A314" s="1016"/>
      <c r="B314" s="1016"/>
      <c r="C314" s="1016"/>
      <c r="D314" s="1016"/>
      <c r="E314" s="1016"/>
      <c r="F314" s="1016"/>
      <c r="G314" s="1016"/>
    </row>
    <row r="315" spans="1:7">
      <c r="A315" s="1016"/>
      <c r="B315" s="1016"/>
      <c r="C315" s="1016"/>
      <c r="D315" s="1016"/>
      <c r="E315" s="1016"/>
      <c r="F315" s="1016"/>
      <c r="G315" s="1016"/>
    </row>
    <row r="316" spans="1:7">
      <c r="A316" s="1016"/>
      <c r="B316" s="1016"/>
      <c r="C316" s="1016"/>
      <c r="D316" s="1016"/>
      <c r="E316" s="1016"/>
      <c r="F316" s="1016"/>
      <c r="G316" s="1016"/>
    </row>
    <row r="317" spans="1:7">
      <c r="A317" s="1016"/>
      <c r="B317" s="1016"/>
      <c r="C317" s="1016"/>
      <c r="D317" s="1016"/>
      <c r="E317" s="1016"/>
      <c r="F317" s="1016"/>
      <c r="G317" s="1016"/>
    </row>
    <row r="318" spans="1:7">
      <c r="A318" s="1016"/>
      <c r="B318" s="1016"/>
      <c r="C318" s="1016"/>
      <c r="D318" s="1016"/>
      <c r="E318" s="1016"/>
      <c r="F318" s="1016"/>
      <c r="G318" s="1016"/>
    </row>
    <row r="319" spans="1:7">
      <c r="A319" s="1016"/>
      <c r="B319" s="1016"/>
      <c r="C319" s="1016"/>
      <c r="D319" s="1016"/>
      <c r="E319" s="1016"/>
      <c r="F319" s="1016"/>
      <c r="G319" s="1016"/>
    </row>
    <row r="320" spans="1:7">
      <c r="A320" s="1016"/>
      <c r="B320" s="1016"/>
      <c r="C320" s="1016"/>
      <c r="D320" s="1016"/>
      <c r="E320" s="1016"/>
      <c r="F320" s="1016"/>
      <c r="G320" s="1016"/>
    </row>
    <row r="321" spans="1:7">
      <c r="A321" s="1016"/>
      <c r="B321" s="1016"/>
      <c r="C321" s="1016"/>
      <c r="D321" s="1016"/>
      <c r="E321" s="1016"/>
      <c r="F321" s="1016"/>
      <c r="G321" s="1016"/>
    </row>
    <row r="322" spans="1:7">
      <c r="A322" s="1016"/>
      <c r="B322" s="1016"/>
      <c r="C322" s="1016"/>
      <c r="D322" s="1016"/>
      <c r="E322" s="1016"/>
      <c r="F322" s="1016"/>
      <c r="G322" s="1016"/>
    </row>
    <row r="323" spans="1:7">
      <c r="A323" s="1016"/>
      <c r="B323" s="1016"/>
      <c r="C323" s="1016"/>
      <c r="D323" s="1016"/>
      <c r="E323" s="1016"/>
      <c r="F323" s="1016"/>
      <c r="G323" s="1016"/>
    </row>
    <row r="324" spans="1:7">
      <c r="A324" s="1016"/>
      <c r="B324" s="1016"/>
      <c r="C324" s="1016"/>
      <c r="D324" s="1016"/>
      <c r="E324" s="1016"/>
      <c r="F324" s="1016"/>
      <c r="G324" s="1016"/>
    </row>
    <row r="325" spans="1:7">
      <c r="A325" s="1016"/>
      <c r="B325" s="1016"/>
      <c r="C325" s="1016"/>
      <c r="D325" s="1016"/>
      <c r="E325" s="1016"/>
      <c r="F325" s="1016"/>
      <c r="G325" s="1016"/>
    </row>
    <row r="326" spans="1:7">
      <c r="A326" s="1016"/>
      <c r="B326" s="1016"/>
      <c r="C326" s="1016"/>
      <c r="D326" s="1016"/>
      <c r="E326" s="1016"/>
      <c r="F326" s="1016"/>
      <c r="G326" s="1016"/>
    </row>
    <row r="327" spans="1:7">
      <c r="A327" s="1016"/>
      <c r="B327" s="1016"/>
      <c r="C327" s="1016"/>
      <c r="D327" s="1016"/>
      <c r="E327" s="1016"/>
      <c r="F327" s="1016"/>
      <c r="G327" s="1016"/>
    </row>
    <row r="328" spans="1:7">
      <c r="A328" s="1016"/>
      <c r="B328" s="1016"/>
      <c r="C328" s="1016"/>
      <c r="D328" s="1016"/>
      <c r="E328" s="1016"/>
      <c r="F328" s="1016"/>
      <c r="G328" s="1016"/>
    </row>
    <row r="329" spans="1:7">
      <c r="A329" s="1016"/>
      <c r="B329" s="1016"/>
      <c r="C329" s="1016"/>
      <c r="D329" s="1016"/>
      <c r="E329" s="1016"/>
      <c r="F329" s="1016"/>
      <c r="G329" s="1016"/>
    </row>
    <row r="330" spans="1:7">
      <c r="A330" s="1016"/>
      <c r="B330" s="1016"/>
      <c r="C330" s="1016"/>
      <c r="D330" s="1016"/>
      <c r="E330" s="1016"/>
      <c r="F330" s="1016"/>
      <c r="G330" s="1016"/>
    </row>
    <row r="331" spans="1:7">
      <c r="A331" s="1016"/>
      <c r="B331" s="1016"/>
      <c r="C331" s="1016"/>
      <c r="D331" s="1016"/>
      <c r="E331" s="1016"/>
      <c r="F331" s="1016"/>
      <c r="G331" s="1016"/>
    </row>
    <row r="332" spans="1:7">
      <c r="A332" s="1016"/>
      <c r="B332" s="1016"/>
      <c r="C332" s="1016"/>
      <c r="D332" s="1016"/>
      <c r="E332" s="1016"/>
      <c r="F332" s="1016"/>
      <c r="G332" s="1016"/>
    </row>
    <row r="333" spans="1:7">
      <c r="A333" s="1016"/>
      <c r="B333" s="1016"/>
      <c r="C333" s="1016"/>
      <c r="D333" s="1016"/>
      <c r="E333" s="1016"/>
      <c r="F333" s="1016"/>
      <c r="G333" s="1016"/>
    </row>
    <row r="334" spans="1:7">
      <c r="A334" s="1016"/>
      <c r="B334" s="1016"/>
      <c r="C334" s="1016"/>
      <c r="D334" s="1016"/>
      <c r="E334" s="1016"/>
      <c r="F334" s="1016"/>
      <c r="G334" s="1016"/>
    </row>
    <row r="335" spans="1:7">
      <c r="A335" s="1016"/>
      <c r="B335" s="1016"/>
      <c r="C335" s="1016"/>
      <c r="D335" s="1016"/>
      <c r="E335" s="1016"/>
      <c r="F335" s="1016"/>
      <c r="G335" s="1016"/>
    </row>
    <row r="336" spans="1:7">
      <c r="A336" s="1016"/>
      <c r="B336" s="1016"/>
      <c r="C336" s="1016"/>
      <c r="D336" s="1016"/>
      <c r="E336" s="1016"/>
      <c r="F336" s="1016"/>
      <c r="G336" s="1016"/>
    </row>
    <row r="337" spans="1:7">
      <c r="A337" s="1016"/>
      <c r="B337" s="1016"/>
      <c r="C337" s="1016"/>
      <c r="D337" s="1016"/>
      <c r="E337" s="1016"/>
      <c r="F337" s="1016"/>
      <c r="G337" s="1016"/>
    </row>
    <row r="338" spans="1:7">
      <c r="A338" s="1016"/>
      <c r="B338" s="1016"/>
      <c r="C338" s="1016"/>
      <c r="D338" s="1016"/>
      <c r="E338" s="1016"/>
      <c r="F338" s="1016"/>
      <c r="G338" s="1016"/>
    </row>
    <row r="339" spans="1:7">
      <c r="A339" s="1016"/>
      <c r="B339" s="1016"/>
      <c r="C339" s="1016"/>
      <c r="D339" s="1016"/>
      <c r="E339" s="1016"/>
      <c r="F339" s="1016"/>
      <c r="G339" s="1016"/>
    </row>
    <row r="340" spans="1:7">
      <c r="A340" s="1016"/>
      <c r="B340" s="1016"/>
      <c r="C340" s="1016"/>
      <c r="D340" s="1016"/>
      <c r="E340" s="1016"/>
      <c r="F340" s="1016"/>
      <c r="G340" s="1016"/>
    </row>
    <row r="341" spans="1:7">
      <c r="A341" s="1016"/>
      <c r="B341" s="1016"/>
      <c r="C341" s="1016"/>
      <c r="D341" s="1016"/>
      <c r="E341" s="1016"/>
      <c r="F341" s="1016"/>
      <c r="G341" s="1016"/>
    </row>
    <row r="342" spans="1:7">
      <c r="A342" s="1016"/>
      <c r="B342" s="1016"/>
      <c r="C342" s="1016"/>
      <c r="D342" s="1016"/>
      <c r="E342" s="1016"/>
      <c r="F342" s="1016"/>
      <c r="G342" s="1016"/>
    </row>
    <row r="343" spans="1:7">
      <c r="A343" s="1016"/>
      <c r="B343" s="1016"/>
      <c r="C343" s="1016"/>
      <c r="D343" s="1016"/>
      <c r="E343" s="1016"/>
      <c r="F343" s="1016"/>
      <c r="G343" s="1016"/>
    </row>
    <row r="344" spans="1:7">
      <c r="A344" s="1016"/>
      <c r="B344" s="1016"/>
      <c r="C344" s="1016"/>
      <c r="D344" s="1016"/>
      <c r="E344" s="1016"/>
      <c r="F344" s="1016"/>
      <c r="G344" s="1016"/>
    </row>
    <row r="345" spans="1:7">
      <c r="A345" s="1016"/>
      <c r="B345" s="1016"/>
      <c r="C345" s="1016"/>
      <c r="D345" s="1016"/>
      <c r="E345" s="1016"/>
      <c r="F345" s="1016"/>
      <c r="G345" s="1016"/>
    </row>
    <row r="346" spans="1:7">
      <c r="A346" s="1016"/>
      <c r="B346" s="1016"/>
      <c r="C346" s="1016"/>
      <c r="D346" s="1016"/>
      <c r="E346" s="1016"/>
      <c r="F346" s="1016"/>
      <c r="G346" s="1016"/>
    </row>
    <row r="347" spans="1:7">
      <c r="A347" s="1016"/>
      <c r="B347" s="1016"/>
      <c r="C347" s="1016"/>
      <c r="D347" s="1016"/>
      <c r="E347" s="1016"/>
      <c r="F347" s="1016"/>
      <c r="G347" s="1016"/>
    </row>
    <row r="348" spans="1:7">
      <c r="A348" s="1016"/>
      <c r="B348" s="1016"/>
      <c r="C348" s="1016"/>
      <c r="D348" s="1016"/>
      <c r="E348" s="1016"/>
      <c r="F348" s="1016"/>
      <c r="G348" s="1016"/>
    </row>
    <row r="349" spans="1:7">
      <c r="A349" s="1016"/>
      <c r="B349" s="1016"/>
      <c r="C349" s="1016"/>
      <c r="D349" s="1016"/>
      <c r="E349" s="1016"/>
      <c r="F349" s="1016"/>
      <c r="G349" s="1016"/>
    </row>
    <row r="350" spans="1:7">
      <c r="A350" s="1016"/>
      <c r="B350" s="1016"/>
      <c r="C350" s="1016"/>
      <c r="D350" s="1016"/>
      <c r="E350" s="1016"/>
      <c r="F350" s="1016"/>
      <c r="G350" s="1016"/>
    </row>
    <row r="351" spans="1:7">
      <c r="A351" s="1016"/>
      <c r="B351" s="1016"/>
      <c r="C351" s="1016"/>
      <c r="D351" s="1016"/>
      <c r="E351" s="1016"/>
      <c r="F351" s="1016"/>
      <c r="G351" s="1016"/>
    </row>
    <row r="352" spans="1:7">
      <c r="A352" s="1016"/>
      <c r="B352" s="1016"/>
      <c r="C352" s="1016"/>
      <c r="D352" s="1016"/>
      <c r="E352" s="1016"/>
      <c r="F352" s="1016"/>
      <c r="G352" s="1016"/>
    </row>
    <row r="353" spans="1:7">
      <c r="A353" s="1016"/>
      <c r="B353" s="1016"/>
      <c r="C353" s="1016"/>
      <c r="D353" s="1016"/>
      <c r="E353" s="1016"/>
      <c r="F353" s="1016"/>
      <c r="G353" s="1016"/>
    </row>
    <row r="354" spans="1:7">
      <c r="A354" s="1016"/>
      <c r="B354" s="1016"/>
      <c r="C354" s="1016"/>
      <c r="D354" s="1016"/>
      <c r="E354" s="1016"/>
      <c r="F354" s="1016"/>
      <c r="G354" s="1016"/>
    </row>
    <row r="355" spans="1:7">
      <c r="A355" s="1016"/>
      <c r="B355" s="1016"/>
      <c r="C355" s="1016"/>
      <c r="D355" s="1016"/>
      <c r="E355" s="1016"/>
      <c r="F355" s="1016"/>
      <c r="G355" s="1016"/>
    </row>
    <row r="356" spans="1:7">
      <c r="A356" s="1016"/>
      <c r="B356" s="1016"/>
      <c r="C356" s="1016"/>
      <c r="D356" s="1016"/>
      <c r="E356" s="1016"/>
      <c r="F356" s="1016"/>
      <c r="G356" s="1016"/>
    </row>
    <row r="357" spans="1:7">
      <c r="A357" s="1016"/>
      <c r="B357" s="1016"/>
      <c r="C357" s="1016"/>
      <c r="D357" s="1016"/>
      <c r="E357" s="1016"/>
      <c r="F357" s="1016"/>
      <c r="G357" s="1016"/>
    </row>
    <row r="358" spans="1:7">
      <c r="A358" s="1016"/>
      <c r="B358" s="1016"/>
      <c r="C358" s="1016"/>
      <c r="D358" s="1016"/>
      <c r="E358" s="1016"/>
      <c r="F358" s="1016"/>
      <c r="G358" s="1016"/>
    </row>
    <row r="359" spans="1:7">
      <c r="A359" s="1016"/>
      <c r="B359" s="1016"/>
      <c r="C359" s="1016"/>
      <c r="D359" s="1016"/>
      <c r="E359" s="1016"/>
      <c r="F359" s="1016"/>
      <c r="G359" s="1016"/>
    </row>
    <row r="360" spans="1:7">
      <c r="A360" s="1016"/>
      <c r="B360" s="1016"/>
      <c r="C360" s="1016"/>
      <c r="D360" s="1016"/>
      <c r="E360" s="1016"/>
      <c r="F360" s="1016"/>
      <c r="G360" s="1016"/>
    </row>
    <row r="361" spans="1:7">
      <c r="A361" s="1016"/>
      <c r="B361" s="1016"/>
      <c r="C361" s="1016"/>
      <c r="D361" s="1016"/>
      <c r="E361" s="1016"/>
      <c r="F361" s="1016"/>
      <c r="G361" s="1016"/>
    </row>
    <row r="362" spans="1:7">
      <c r="A362" s="1016"/>
      <c r="B362" s="1016"/>
      <c r="C362" s="1016"/>
      <c r="D362" s="1016"/>
      <c r="E362" s="1016"/>
      <c r="F362" s="1016"/>
      <c r="G362" s="1016"/>
    </row>
    <row r="363" spans="1:7">
      <c r="A363" s="1016"/>
      <c r="B363" s="1016"/>
      <c r="C363" s="1016"/>
      <c r="D363" s="1016"/>
      <c r="E363" s="1016"/>
      <c r="F363" s="1016"/>
      <c r="G363" s="1016"/>
    </row>
    <row r="364" spans="1:7">
      <c r="A364" s="1016"/>
      <c r="B364" s="1016"/>
      <c r="C364" s="1016"/>
      <c r="D364" s="1016"/>
      <c r="E364" s="1016"/>
      <c r="F364" s="1016"/>
      <c r="G364" s="1016"/>
    </row>
    <row r="365" spans="1:7">
      <c r="A365" s="1016"/>
      <c r="B365" s="1016"/>
      <c r="C365" s="1016"/>
      <c r="D365" s="1016"/>
      <c r="E365" s="1016"/>
      <c r="F365" s="1016"/>
      <c r="G365" s="1016"/>
    </row>
    <row r="366" spans="1:7">
      <c r="A366" s="1016"/>
      <c r="B366" s="1016"/>
      <c r="C366" s="1016"/>
      <c r="D366" s="1016"/>
      <c r="E366" s="1016"/>
      <c r="F366" s="1016"/>
      <c r="G366" s="1016"/>
    </row>
    <row r="367" spans="1:7">
      <c r="A367" s="1016"/>
      <c r="B367" s="1016"/>
      <c r="C367" s="1016"/>
      <c r="D367" s="1016"/>
      <c r="E367" s="1016"/>
      <c r="F367" s="1016"/>
      <c r="G367" s="1016"/>
    </row>
    <row r="368" spans="1:7">
      <c r="A368" s="1016"/>
      <c r="B368" s="1016"/>
      <c r="C368" s="1016"/>
      <c r="D368" s="1016"/>
      <c r="E368" s="1016"/>
      <c r="F368" s="1016"/>
      <c r="G368" s="1016"/>
    </row>
    <row r="369" spans="1:7">
      <c r="A369" s="1016"/>
      <c r="B369" s="1016"/>
      <c r="C369" s="1016"/>
      <c r="D369" s="1016"/>
      <c r="E369" s="1016"/>
      <c r="F369" s="1016"/>
      <c r="G369" s="1016"/>
    </row>
    <row r="370" spans="1:7">
      <c r="A370" s="1016"/>
      <c r="B370" s="1016"/>
      <c r="C370" s="1016"/>
      <c r="D370" s="1016"/>
      <c r="E370" s="1016"/>
      <c r="F370" s="1016"/>
      <c r="G370" s="1016"/>
    </row>
    <row r="371" spans="1:7">
      <c r="A371" s="1016"/>
      <c r="B371" s="1016"/>
      <c r="C371" s="1016"/>
      <c r="D371" s="1016"/>
      <c r="E371" s="1016"/>
      <c r="F371" s="1016"/>
      <c r="G371" s="1016"/>
    </row>
    <row r="372" spans="1:7">
      <c r="A372" s="1016"/>
      <c r="B372" s="1016"/>
      <c r="C372" s="1016"/>
      <c r="D372" s="1016"/>
      <c r="E372" s="1016"/>
      <c r="F372" s="1016"/>
      <c r="G372" s="1016"/>
    </row>
    <row r="373" spans="1:7">
      <c r="A373" s="1016"/>
      <c r="B373" s="1016"/>
      <c r="C373" s="1016"/>
      <c r="D373" s="1016"/>
      <c r="E373" s="1016"/>
      <c r="F373" s="1016"/>
      <c r="G373" s="1016"/>
    </row>
    <row r="374" spans="1:7">
      <c r="A374" s="1016"/>
      <c r="B374" s="1016"/>
      <c r="C374" s="1016"/>
      <c r="D374" s="1016"/>
      <c r="E374" s="1016"/>
      <c r="F374" s="1016"/>
      <c r="G374" s="1016"/>
    </row>
    <row r="375" spans="1:7">
      <c r="A375" s="1016"/>
      <c r="B375" s="1016"/>
      <c r="C375" s="1016"/>
      <c r="D375" s="1016"/>
      <c r="E375" s="1016"/>
      <c r="F375" s="1016"/>
      <c r="G375" s="1016"/>
    </row>
    <row r="376" spans="1:7">
      <c r="A376" s="1016"/>
      <c r="B376" s="1016"/>
      <c r="C376" s="1016"/>
      <c r="D376" s="1016"/>
      <c r="E376" s="1016"/>
      <c r="F376" s="1016"/>
      <c r="G376" s="1016"/>
    </row>
    <row r="377" spans="1:7">
      <c r="A377" s="1016"/>
      <c r="B377" s="1016"/>
      <c r="C377" s="1016"/>
      <c r="D377" s="1016"/>
      <c r="E377" s="1016"/>
      <c r="F377" s="1016"/>
      <c r="G377" s="1016"/>
    </row>
    <row r="378" spans="1:7">
      <c r="A378" s="1016"/>
      <c r="B378" s="1016"/>
      <c r="C378" s="1016"/>
      <c r="D378" s="1016"/>
      <c r="E378" s="1016"/>
      <c r="F378" s="1016"/>
      <c r="G378" s="1016"/>
    </row>
    <row r="379" spans="1:7">
      <c r="A379" s="1016"/>
      <c r="B379" s="1016"/>
      <c r="C379" s="1016"/>
      <c r="D379" s="1016"/>
      <c r="E379" s="1016"/>
      <c r="F379" s="1016"/>
      <c r="G379" s="1016"/>
    </row>
    <row r="380" spans="1:7">
      <c r="A380" s="1016"/>
      <c r="B380" s="1016"/>
      <c r="C380" s="1016"/>
      <c r="D380" s="1016"/>
      <c r="E380" s="1016"/>
      <c r="F380" s="1016"/>
      <c r="G380" s="1016"/>
    </row>
    <row r="381" spans="1:7">
      <c r="A381" s="1016"/>
      <c r="B381" s="1016"/>
      <c r="C381" s="1016"/>
      <c r="D381" s="1016"/>
      <c r="E381" s="1016"/>
      <c r="F381" s="1016"/>
      <c r="G381" s="1016"/>
    </row>
    <row r="382" spans="1:7">
      <c r="A382" s="1016"/>
      <c r="B382" s="1016"/>
      <c r="C382" s="1016"/>
      <c r="D382" s="1016"/>
      <c r="E382" s="1016"/>
      <c r="F382" s="1016"/>
      <c r="G382" s="1016"/>
    </row>
    <row r="383" spans="1:7">
      <c r="A383" s="1016"/>
      <c r="B383" s="1016"/>
      <c r="C383" s="1016"/>
      <c r="D383" s="1016"/>
      <c r="E383" s="1016"/>
      <c r="F383" s="1016"/>
      <c r="G383" s="1016"/>
    </row>
    <row r="384" spans="1:7">
      <c r="A384" s="1016"/>
      <c r="B384" s="1016"/>
      <c r="C384" s="1016"/>
      <c r="D384" s="1016"/>
      <c r="E384" s="1016"/>
      <c r="F384" s="1016"/>
      <c r="G384" s="1016"/>
    </row>
    <row r="385" spans="1:7">
      <c r="A385" s="1016"/>
      <c r="B385" s="1016"/>
      <c r="C385" s="1016"/>
      <c r="D385" s="1016"/>
      <c r="E385" s="1016"/>
      <c r="F385" s="1016"/>
      <c r="G385" s="1016"/>
    </row>
    <row r="386" spans="1:7">
      <c r="A386" s="1016"/>
      <c r="B386" s="1016"/>
      <c r="C386" s="1016"/>
      <c r="D386" s="1016"/>
      <c r="E386" s="1016"/>
      <c r="F386" s="1016"/>
      <c r="G386" s="1016"/>
    </row>
    <row r="387" spans="1:7">
      <c r="A387" s="1016"/>
      <c r="B387" s="1016"/>
      <c r="C387" s="1016"/>
      <c r="D387" s="1016"/>
      <c r="E387" s="1016"/>
      <c r="F387" s="1016"/>
      <c r="G387" s="1016"/>
    </row>
    <row r="388" spans="1:7">
      <c r="A388" s="1016"/>
      <c r="B388" s="1016"/>
      <c r="C388" s="1016"/>
      <c r="D388" s="1016"/>
      <c r="E388" s="1016"/>
      <c r="F388" s="1016"/>
      <c r="G388" s="1016"/>
    </row>
    <row r="389" spans="1:7">
      <c r="A389" s="1016"/>
      <c r="B389" s="1016"/>
      <c r="C389" s="1016"/>
      <c r="D389" s="1016"/>
      <c r="E389" s="1016"/>
      <c r="F389" s="1016"/>
      <c r="G389" s="1016"/>
    </row>
    <row r="390" spans="1:7">
      <c r="A390" s="1016"/>
      <c r="B390" s="1016"/>
      <c r="C390" s="1016"/>
      <c r="D390" s="1016"/>
      <c r="E390" s="1016"/>
      <c r="F390" s="1016"/>
      <c r="G390" s="1016"/>
    </row>
    <row r="391" spans="1:7">
      <c r="A391" s="1016"/>
      <c r="B391" s="1016"/>
      <c r="C391" s="1016"/>
      <c r="D391" s="1016"/>
      <c r="E391" s="1016"/>
      <c r="F391" s="1016"/>
      <c r="G391" s="1016"/>
    </row>
    <row r="392" spans="1:7">
      <c r="A392" s="1016"/>
      <c r="B392" s="1016"/>
      <c r="C392" s="1016"/>
      <c r="D392" s="1016"/>
      <c r="E392" s="1016"/>
      <c r="F392" s="1016"/>
      <c r="G392" s="1016"/>
    </row>
    <row r="393" spans="1:7">
      <c r="A393" s="1016"/>
      <c r="B393" s="1016"/>
      <c r="C393" s="1016"/>
      <c r="D393" s="1016"/>
      <c r="E393" s="1016"/>
      <c r="F393" s="1016"/>
      <c r="G393" s="1016"/>
    </row>
    <row r="394" spans="1:7">
      <c r="A394" s="1016"/>
      <c r="B394" s="1016"/>
      <c r="C394" s="1016"/>
      <c r="D394" s="1016"/>
      <c r="E394" s="1016"/>
      <c r="F394" s="1016"/>
      <c r="G394" s="1016"/>
    </row>
    <row r="395" spans="1:7">
      <c r="A395" s="1016"/>
      <c r="B395" s="1016"/>
      <c r="C395" s="1016"/>
      <c r="D395" s="1016"/>
      <c r="E395" s="1016"/>
      <c r="F395" s="1016"/>
      <c r="G395" s="1016"/>
    </row>
    <row r="396" spans="1:7">
      <c r="A396" s="1016"/>
      <c r="B396" s="1016"/>
      <c r="C396" s="1016"/>
      <c r="D396" s="1016"/>
      <c r="E396" s="1016"/>
      <c r="F396" s="1016"/>
      <c r="G396" s="1016"/>
    </row>
    <row r="397" spans="1:7">
      <c r="A397" s="1016"/>
      <c r="B397" s="1016"/>
      <c r="C397" s="1016"/>
      <c r="D397" s="1016"/>
      <c r="E397" s="1016"/>
      <c r="F397" s="1016"/>
      <c r="G397" s="1016"/>
    </row>
    <row r="398" spans="1:7">
      <c r="A398" s="1016"/>
      <c r="B398" s="1016"/>
      <c r="C398" s="1016"/>
      <c r="D398" s="1016"/>
      <c r="E398" s="1016"/>
      <c r="F398" s="1016"/>
      <c r="G398" s="1016"/>
    </row>
    <row r="399" spans="1:7">
      <c r="A399" s="1016"/>
      <c r="B399" s="1016"/>
      <c r="C399" s="1016"/>
      <c r="D399" s="1016"/>
      <c r="E399" s="1016"/>
      <c r="F399" s="1016"/>
      <c r="G399" s="1016"/>
    </row>
    <row r="400" spans="1:7">
      <c r="A400" s="1016"/>
      <c r="B400" s="1016"/>
      <c r="C400" s="1016"/>
      <c r="D400" s="1016"/>
      <c r="E400" s="1016"/>
      <c r="F400" s="1016"/>
      <c r="G400" s="1016"/>
    </row>
    <row r="401" spans="1:7">
      <c r="A401" s="1016"/>
      <c r="B401" s="1016"/>
      <c r="C401" s="1016"/>
      <c r="D401" s="1016"/>
      <c r="E401" s="1016"/>
      <c r="F401" s="1016"/>
      <c r="G401" s="1016"/>
    </row>
    <row r="402" spans="1:7">
      <c r="A402" s="1016"/>
      <c r="B402" s="1016"/>
      <c r="C402" s="1016"/>
      <c r="D402" s="1016"/>
      <c r="E402" s="1016"/>
      <c r="F402" s="1016"/>
      <c r="G402" s="1016"/>
    </row>
    <row r="403" spans="1:7">
      <c r="A403" s="1016"/>
      <c r="B403" s="1016"/>
      <c r="C403" s="1016"/>
      <c r="D403" s="1016"/>
      <c r="E403" s="1016"/>
      <c r="F403" s="1016"/>
      <c r="G403" s="1016"/>
    </row>
    <row r="404" spans="1:7">
      <c r="A404" s="1016"/>
      <c r="B404" s="1016"/>
      <c r="C404" s="1016"/>
      <c r="D404" s="1016"/>
      <c r="E404" s="1016"/>
      <c r="F404" s="1016"/>
      <c r="G404" s="1016"/>
    </row>
    <row r="405" spans="1:7">
      <c r="A405" s="1016"/>
      <c r="B405" s="1016"/>
      <c r="C405" s="1016"/>
      <c r="D405" s="1016"/>
      <c r="E405" s="1016"/>
      <c r="F405" s="1016"/>
      <c r="G405" s="1016"/>
    </row>
    <row r="406" spans="1:7">
      <c r="A406" s="1016"/>
      <c r="B406" s="1016"/>
      <c r="C406" s="1016"/>
      <c r="D406" s="1016"/>
      <c r="E406" s="1016"/>
      <c r="F406" s="1016"/>
      <c r="G406" s="1016"/>
    </row>
    <row r="407" spans="1:7">
      <c r="A407" s="1016"/>
      <c r="B407" s="1016"/>
      <c r="C407" s="1016"/>
      <c r="D407" s="1016"/>
      <c r="E407" s="1016"/>
      <c r="F407" s="1016"/>
      <c r="G407" s="1016"/>
    </row>
    <row r="408" spans="1:7">
      <c r="A408" s="1016"/>
      <c r="B408" s="1016"/>
      <c r="C408" s="1016"/>
      <c r="D408" s="1016"/>
      <c r="E408" s="1016"/>
      <c r="F408" s="1016"/>
      <c r="G408" s="1016"/>
    </row>
    <row r="409" spans="1:7">
      <c r="A409" s="1016"/>
      <c r="B409" s="1016"/>
      <c r="C409" s="1016"/>
      <c r="D409" s="1016"/>
      <c r="E409" s="1016"/>
      <c r="F409" s="1016"/>
      <c r="G409" s="1016"/>
    </row>
    <row r="410" spans="1:7">
      <c r="A410" s="1016"/>
      <c r="B410" s="1016"/>
      <c r="C410" s="1016"/>
      <c r="D410" s="1016"/>
      <c r="E410" s="1016"/>
      <c r="F410" s="1016"/>
      <c r="G410" s="1016"/>
    </row>
    <row r="411" spans="1:7">
      <c r="A411" s="1016"/>
      <c r="B411" s="1016"/>
      <c r="C411" s="1016"/>
      <c r="D411" s="1016"/>
      <c r="E411" s="1016"/>
      <c r="F411" s="1016"/>
      <c r="G411" s="1016"/>
    </row>
    <row r="412" spans="1:7">
      <c r="A412" s="1016"/>
      <c r="B412" s="1016"/>
      <c r="C412" s="1016"/>
      <c r="D412" s="1016"/>
      <c r="E412" s="1016"/>
      <c r="F412" s="1016"/>
      <c r="G412" s="1016"/>
    </row>
    <row r="413" spans="1:7">
      <c r="A413" s="1016"/>
      <c r="B413" s="1016"/>
      <c r="C413" s="1016"/>
      <c r="D413" s="1016"/>
      <c r="E413" s="1016"/>
      <c r="F413" s="1016"/>
      <c r="G413" s="1016"/>
    </row>
    <row r="414" spans="1:7">
      <c r="A414" s="1016"/>
      <c r="B414" s="1016"/>
      <c r="C414" s="1016"/>
      <c r="D414" s="1016"/>
      <c r="E414" s="1016"/>
      <c r="F414" s="1016"/>
      <c r="G414" s="1016"/>
    </row>
    <row r="415" spans="1:7">
      <c r="A415" s="1016"/>
      <c r="B415" s="1016"/>
      <c r="C415" s="1016"/>
      <c r="D415" s="1016"/>
      <c r="E415" s="1016"/>
      <c r="F415" s="1016"/>
      <c r="G415" s="1016"/>
    </row>
    <row r="416" spans="1:7">
      <c r="A416" s="1016"/>
      <c r="B416" s="1016"/>
      <c r="C416" s="1016"/>
      <c r="D416" s="1016"/>
      <c r="E416" s="1016"/>
      <c r="F416" s="1016"/>
      <c r="G416" s="1016"/>
    </row>
    <row r="417" spans="1:7">
      <c r="A417" s="1016"/>
      <c r="B417" s="1016"/>
      <c r="C417" s="1016"/>
      <c r="D417" s="1016"/>
      <c r="E417" s="1016"/>
      <c r="F417" s="1016"/>
      <c r="G417" s="1016"/>
    </row>
    <row r="418" spans="1:7">
      <c r="A418" s="1016"/>
      <c r="B418" s="1016"/>
      <c r="C418" s="1016"/>
      <c r="D418" s="1016"/>
      <c r="E418" s="1016"/>
      <c r="F418" s="1016"/>
      <c r="G418" s="1016"/>
    </row>
    <row r="419" spans="1:7">
      <c r="A419" s="1016"/>
      <c r="B419" s="1016"/>
      <c r="C419" s="1016"/>
      <c r="D419" s="1016"/>
      <c r="E419" s="1016"/>
      <c r="F419" s="1016"/>
      <c r="G419" s="1016"/>
    </row>
    <row r="420" spans="1:7">
      <c r="A420" s="1016"/>
      <c r="B420" s="1016"/>
      <c r="C420" s="1016"/>
      <c r="D420" s="1016"/>
      <c r="E420" s="1016"/>
      <c r="F420" s="1016"/>
      <c r="G420" s="1016"/>
    </row>
    <row r="421" spans="1:7">
      <c r="A421" s="1016"/>
      <c r="B421" s="1016"/>
      <c r="C421" s="1016"/>
      <c r="D421" s="1016"/>
      <c r="E421" s="1016"/>
      <c r="F421" s="1016"/>
      <c r="G421" s="1016"/>
    </row>
    <row r="422" spans="1:7">
      <c r="A422" s="1016"/>
      <c r="B422" s="1016"/>
      <c r="C422" s="1016"/>
      <c r="D422" s="1016"/>
      <c r="E422" s="1016"/>
      <c r="F422" s="1016"/>
      <c r="G422" s="1016"/>
    </row>
    <row r="423" spans="1:7">
      <c r="A423" s="1016"/>
      <c r="B423" s="1016"/>
      <c r="C423" s="1016"/>
      <c r="D423" s="1016"/>
      <c r="E423" s="1016"/>
      <c r="F423" s="1016"/>
      <c r="G423" s="1016"/>
    </row>
    <row r="424" spans="1:7">
      <c r="A424" s="1016"/>
      <c r="B424" s="1016"/>
      <c r="C424" s="1016"/>
      <c r="D424" s="1016"/>
      <c r="E424" s="1016"/>
      <c r="F424" s="1016"/>
      <c r="G424" s="1016"/>
    </row>
    <row r="425" spans="1:7">
      <c r="A425" s="1016"/>
      <c r="B425" s="1016"/>
      <c r="C425" s="1016"/>
      <c r="D425" s="1016"/>
      <c r="E425" s="1016"/>
      <c r="F425" s="1016"/>
      <c r="G425" s="1016"/>
    </row>
    <row r="426" spans="1:7">
      <c r="A426" s="1016"/>
      <c r="B426" s="1016"/>
      <c r="C426" s="1016"/>
      <c r="D426" s="1016"/>
      <c r="E426" s="1016"/>
      <c r="F426" s="1016"/>
      <c r="G426" s="1016"/>
    </row>
    <row r="427" spans="1:7">
      <c r="A427" s="1016"/>
      <c r="B427" s="1016"/>
      <c r="C427" s="1016"/>
      <c r="D427" s="1016"/>
      <c r="E427" s="1016"/>
      <c r="F427" s="1016"/>
      <c r="G427" s="1016"/>
    </row>
    <row r="428" spans="1:7">
      <c r="A428" s="1016"/>
      <c r="B428" s="1016"/>
      <c r="C428" s="1016"/>
      <c r="D428" s="1016"/>
      <c r="E428" s="1016"/>
      <c r="F428" s="1016"/>
      <c r="G428" s="1016"/>
    </row>
    <row r="429" spans="1:7">
      <c r="A429" s="1016"/>
      <c r="B429" s="1016"/>
      <c r="C429" s="1016"/>
      <c r="D429" s="1016"/>
      <c r="E429" s="1016"/>
      <c r="F429" s="1016"/>
      <c r="G429" s="1016"/>
    </row>
    <row r="430" spans="1:7">
      <c r="A430" s="1016"/>
      <c r="B430" s="1016"/>
      <c r="C430" s="1016"/>
      <c r="D430" s="1016"/>
      <c r="E430" s="1016"/>
      <c r="F430" s="1016"/>
      <c r="G430" s="1016"/>
    </row>
    <row r="431" spans="1:7">
      <c r="A431" s="1016"/>
      <c r="B431" s="1016"/>
      <c r="C431" s="1016"/>
      <c r="D431" s="1016"/>
      <c r="E431" s="1016"/>
      <c r="F431" s="1016"/>
      <c r="G431" s="1016"/>
    </row>
    <row r="432" spans="1:7">
      <c r="A432" s="1016"/>
      <c r="B432" s="1016"/>
      <c r="C432" s="1016"/>
      <c r="D432" s="1016"/>
      <c r="E432" s="1016"/>
      <c r="F432" s="1016"/>
      <c r="G432" s="1016"/>
    </row>
    <row r="433" spans="1:7">
      <c r="A433" s="1016"/>
      <c r="B433" s="1016"/>
      <c r="C433" s="1016"/>
      <c r="D433" s="1016"/>
      <c r="E433" s="1016"/>
      <c r="F433" s="1016"/>
      <c r="G433" s="1016"/>
    </row>
    <row r="434" spans="1:7">
      <c r="A434" s="1016"/>
      <c r="B434" s="1016"/>
      <c r="C434" s="1016"/>
      <c r="D434" s="1016"/>
      <c r="E434" s="1016"/>
      <c r="F434" s="1016"/>
      <c r="G434" s="1016"/>
    </row>
    <row r="435" spans="1:7">
      <c r="A435" s="1016"/>
      <c r="B435" s="1016"/>
      <c r="C435" s="1016"/>
      <c r="D435" s="1016"/>
      <c r="E435" s="1016"/>
      <c r="F435" s="1016"/>
      <c r="G435" s="1016"/>
    </row>
    <row r="436" spans="1:7">
      <c r="A436" s="1016"/>
      <c r="B436" s="1016"/>
      <c r="C436" s="1016"/>
      <c r="D436" s="1016"/>
      <c r="E436" s="1016"/>
      <c r="F436" s="1016"/>
      <c r="G436" s="1016"/>
    </row>
    <row r="437" spans="1:7">
      <c r="A437" s="1016"/>
      <c r="B437" s="1016"/>
      <c r="C437" s="1016"/>
      <c r="D437" s="1016"/>
      <c r="E437" s="1016"/>
      <c r="F437" s="1016"/>
      <c r="G437" s="1016"/>
    </row>
    <row r="438" spans="1:7">
      <c r="A438" s="1016"/>
      <c r="B438" s="1016"/>
      <c r="C438" s="1016"/>
      <c r="D438" s="1016"/>
      <c r="E438" s="1016"/>
      <c r="F438" s="1016"/>
      <c r="G438" s="1016"/>
    </row>
    <row r="439" spans="1:7">
      <c r="A439" s="1016"/>
      <c r="B439" s="1016"/>
      <c r="C439" s="1016"/>
      <c r="D439" s="1016"/>
      <c r="E439" s="1016"/>
      <c r="F439" s="1016"/>
      <c r="G439" s="1016"/>
    </row>
    <row r="440" spans="1:7">
      <c r="A440" s="1016"/>
      <c r="B440" s="1016"/>
      <c r="C440" s="1016"/>
      <c r="D440" s="1016"/>
      <c r="E440" s="1016"/>
      <c r="F440" s="1016"/>
      <c r="G440" s="1016"/>
    </row>
    <row r="441" spans="1:7">
      <c r="A441" s="1016"/>
      <c r="B441" s="1016"/>
      <c r="C441" s="1016"/>
      <c r="D441" s="1016"/>
      <c r="E441" s="1016"/>
      <c r="F441" s="1016"/>
      <c r="G441" s="1016"/>
    </row>
    <row r="442" spans="1:7">
      <c r="A442" s="1016"/>
      <c r="B442" s="1016"/>
      <c r="C442" s="1016"/>
      <c r="D442" s="1016"/>
      <c r="E442" s="1016"/>
      <c r="F442" s="1016"/>
      <c r="G442" s="1016"/>
    </row>
    <row r="443" spans="1:7">
      <c r="A443" s="1016"/>
      <c r="B443" s="1016"/>
      <c r="C443" s="1016"/>
      <c r="D443" s="1016"/>
      <c r="E443" s="1016"/>
      <c r="F443" s="1016"/>
      <c r="G443" s="1016"/>
    </row>
    <row r="444" spans="1:7">
      <c r="A444" s="1016"/>
      <c r="B444" s="1016"/>
      <c r="C444" s="1016"/>
      <c r="D444" s="1016"/>
      <c r="E444" s="1016"/>
      <c r="F444" s="1016"/>
      <c r="G444" s="1016"/>
    </row>
    <row r="445" spans="1:7">
      <c r="A445" s="1016"/>
      <c r="B445" s="1016"/>
      <c r="C445" s="1016"/>
      <c r="D445" s="1016"/>
      <c r="E445" s="1016"/>
      <c r="F445" s="1016"/>
      <c r="G445" s="1016"/>
    </row>
    <row r="446" spans="1:7">
      <c r="A446" s="1016"/>
      <c r="B446" s="1016"/>
      <c r="C446" s="1016"/>
      <c r="D446" s="1016"/>
      <c r="E446" s="1016"/>
      <c r="F446" s="1016"/>
      <c r="G446" s="1016"/>
    </row>
    <row r="447" spans="1:7">
      <c r="A447" s="1016"/>
      <c r="B447" s="1016"/>
      <c r="C447" s="1016"/>
      <c r="D447" s="1016"/>
      <c r="E447" s="1016"/>
      <c r="F447" s="1016"/>
      <c r="G447" s="1016"/>
    </row>
    <row r="448" spans="1:7">
      <c r="A448" s="1016"/>
      <c r="B448" s="1016"/>
      <c r="C448" s="1016"/>
      <c r="D448" s="1016"/>
      <c r="E448" s="1016"/>
      <c r="F448" s="1016"/>
      <c r="G448" s="1016"/>
    </row>
    <row r="449" spans="1:7">
      <c r="A449" s="1016"/>
      <c r="B449" s="1016"/>
      <c r="C449" s="1016"/>
      <c r="D449" s="1016"/>
      <c r="E449" s="1016"/>
      <c r="F449" s="1016"/>
      <c r="G449" s="1016"/>
    </row>
    <row r="450" spans="1:7">
      <c r="A450" s="1016"/>
      <c r="B450" s="1016"/>
      <c r="C450" s="1016"/>
      <c r="D450" s="1016"/>
      <c r="E450" s="1016"/>
      <c r="F450" s="1016"/>
      <c r="G450" s="1016"/>
    </row>
    <row r="451" spans="1:7">
      <c r="A451" s="1016"/>
      <c r="B451" s="1016"/>
      <c r="C451" s="1016"/>
      <c r="D451" s="1016"/>
      <c r="E451" s="1016"/>
      <c r="F451" s="1016"/>
      <c r="G451" s="1016"/>
    </row>
    <row r="452" spans="1:7">
      <c r="A452" s="1016"/>
      <c r="B452" s="1016"/>
      <c r="C452" s="1016"/>
      <c r="D452" s="1016"/>
      <c r="E452" s="1016"/>
      <c r="F452" s="1016"/>
      <c r="G452" s="1016"/>
    </row>
    <row r="453" spans="1:7">
      <c r="A453" s="1016"/>
      <c r="B453" s="1016"/>
      <c r="C453" s="1016"/>
      <c r="D453" s="1016"/>
      <c r="E453" s="1016"/>
      <c r="F453" s="1016"/>
      <c r="G453" s="1016"/>
    </row>
    <row r="454" spans="1:7">
      <c r="A454" s="1016"/>
      <c r="B454" s="1016"/>
      <c r="C454" s="1016"/>
      <c r="D454" s="1016"/>
      <c r="E454" s="1016"/>
      <c r="F454" s="1016"/>
      <c r="G454" s="1016"/>
    </row>
    <row r="455" spans="1:7">
      <c r="A455" s="1016"/>
      <c r="B455" s="1016"/>
      <c r="C455" s="1016"/>
      <c r="D455" s="1016"/>
      <c r="E455" s="1016"/>
      <c r="F455" s="1016"/>
      <c r="G455" s="1016"/>
    </row>
    <row r="456" spans="1:7">
      <c r="A456" s="1016"/>
      <c r="B456" s="1016"/>
      <c r="C456" s="1016"/>
      <c r="D456" s="1016"/>
      <c r="E456" s="1016"/>
      <c r="F456" s="1016"/>
      <c r="G456" s="1016"/>
    </row>
    <row r="457" spans="1:7">
      <c r="A457" s="1016"/>
      <c r="B457" s="1016"/>
      <c r="C457" s="1016"/>
      <c r="D457" s="1016"/>
      <c r="E457" s="1016"/>
      <c r="F457" s="1016"/>
      <c r="G457" s="1016"/>
    </row>
    <row r="458" spans="1:7">
      <c r="A458" s="1016"/>
      <c r="B458" s="1016"/>
      <c r="C458" s="1016"/>
      <c r="D458" s="1016"/>
      <c r="E458" s="1016"/>
      <c r="F458" s="1016"/>
      <c r="G458" s="1016"/>
    </row>
    <row r="459" spans="1:7">
      <c r="A459" s="1016"/>
      <c r="B459" s="1016"/>
      <c r="C459" s="1016"/>
      <c r="D459" s="1016"/>
      <c r="E459" s="1016"/>
      <c r="F459" s="1016"/>
      <c r="G459" s="1016"/>
    </row>
    <row r="460" spans="1:7">
      <c r="A460" s="1016"/>
      <c r="B460" s="1016"/>
      <c r="C460" s="1016"/>
      <c r="D460" s="1016"/>
      <c r="E460" s="1016"/>
      <c r="F460" s="1016"/>
      <c r="G460" s="1016"/>
    </row>
    <row r="461" spans="1:7">
      <c r="A461" s="1016"/>
      <c r="B461" s="1016"/>
      <c r="C461" s="1016"/>
      <c r="D461" s="1016"/>
      <c r="E461" s="1016"/>
      <c r="F461" s="1016"/>
      <c r="G461" s="1016"/>
    </row>
    <row r="462" spans="1:7">
      <c r="A462" s="1016"/>
      <c r="B462" s="1016"/>
      <c r="C462" s="1016"/>
      <c r="D462" s="1016"/>
      <c r="E462" s="1016"/>
      <c r="F462" s="1016"/>
      <c r="G462" s="1016"/>
    </row>
    <row r="463" spans="1:7">
      <c r="A463" s="1016"/>
      <c r="B463" s="1016"/>
      <c r="C463" s="1016"/>
      <c r="D463" s="1016"/>
      <c r="E463" s="1016"/>
      <c r="F463" s="1016"/>
      <c r="G463" s="1016"/>
    </row>
    <row r="464" spans="1:7">
      <c r="A464" s="1016"/>
      <c r="B464" s="1016"/>
      <c r="C464" s="1016"/>
      <c r="D464" s="1016"/>
      <c r="E464" s="1016"/>
      <c r="F464" s="1016"/>
      <c r="G464" s="1016"/>
    </row>
    <row r="465" spans="1:7">
      <c r="A465" s="1016"/>
      <c r="B465" s="1016"/>
      <c r="C465" s="1016"/>
      <c r="D465" s="1016"/>
      <c r="E465" s="1016"/>
      <c r="F465" s="1016"/>
      <c r="G465" s="1016"/>
    </row>
    <row r="466" spans="1:7">
      <c r="A466" s="1016"/>
      <c r="B466" s="1016"/>
      <c r="C466" s="1016"/>
      <c r="D466" s="1016"/>
      <c r="E466" s="1016"/>
      <c r="F466" s="1016"/>
      <c r="G466" s="1016"/>
    </row>
    <row r="467" spans="1:7">
      <c r="A467" s="1016"/>
      <c r="B467" s="1016"/>
      <c r="C467" s="1016"/>
      <c r="D467" s="1016"/>
      <c r="E467" s="1016"/>
      <c r="F467" s="1016"/>
      <c r="G467" s="1016"/>
    </row>
    <row r="468" spans="1:7">
      <c r="A468" s="1016"/>
      <c r="B468" s="1016"/>
      <c r="C468" s="1016"/>
      <c r="D468" s="1016"/>
      <c r="E468" s="1016"/>
      <c r="F468" s="1016"/>
      <c r="G468" s="1016"/>
    </row>
    <row r="469" spans="1:7">
      <c r="A469" s="1016"/>
      <c r="B469" s="1016"/>
      <c r="C469" s="1016"/>
      <c r="D469" s="1016"/>
      <c r="E469" s="1016"/>
      <c r="F469" s="1016"/>
      <c r="G469" s="1016"/>
    </row>
    <row r="470" spans="1:7">
      <c r="A470" s="1016"/>
      <c r="B470" s="1016"/>
      <c r="C470" s="1016"/>
      <c r="D470" s="1016"/>
      <c r="E470" s="1016"/>
      <c r="F470" s="1016"/>
      <c r="G470" s="1016"/>
    </row>
    <row r="471" spans="1:7">
      <c r="A471" s="1016"/>
      <c r="B471" s="1016"/>
      <c r="C471" s="1016"/>
      <c r="D471" s="1016"/>
      <c r="E471" s="1016"/>
      <c r="F471" s="1016"/>
      <c r="G471" s="1016"/>
    </row>
    <row r="472" spans="1:7">
      <c r="A472" s="1016"/>
      <c r="B472" s="1016"/>
      <c r="C472" s="1016"/>
      <c r="D472" s="1016"/>
      <c r="E472" s="1016"/>
      <c r="F472" s="1016"/>
      <c r="G472" s="1016"/>
    </row>
    <row r="473" spans="1:7">
      <c r="A473" s="1016"/>
      <c r="B473" s="1016"/>
      <c r="C473" s="1016"/>
      <c r="D473" s="1016"/>
      <c r="E473" s="1016"/>
      <c r="F473" s="1016"/>
      <c r="G473" s="1016"/>
    </row>
    <row r="474" spans="1:7">
      <c r="A474" s="1016"/>
      <c r="B474" s="1016"/>
      <c r="C474" s="1016"/>
      <c r="D474" s="1016"/>
      <c r="E474" s="1016"/>
      <c r="F474" s="1016"/>
      <c r="G474" s="1016"/>
    </row>
    <row r="475" spans="1:7">
      <c r="A475" s="1016"/>
      <c r="B475" s="1016"/>
      <c r="C475" s="1016"/>
      <c r="D475" s="1016"/>
      <c r="E475" s="1016"/>
      <c r="F475" s="1016"/>
      <c r="G475" s="1016"/>
    </row>
    <row r="476" spans="1:7">
      <c r="A476" s="1016"/>
      <c r="B476" s="1016"/>
      <c r="C476" s="1016"/>
      <c r="D476" s="1016"/>
      <c r="E476" s="1016"/>
      <c r="F476" s="1016"/>
      <c r="G476" s="1016"/>
    </row>
    <row r="477" spans="1:7">
      <c r="A477" s="1016"/>
      <c r="B477" s="1016"/>
      <c r="C477" s="1016"/>
      <c r="D477" s="1016"/>
      <c r="E477" s="1016"/>
      <c r="F477" s="1016"/>
      <c r="G477" s="1016"/>
    </row>
    <row r="478" spans="1:7">
      <c r="A478" s="1016"/>
      <c r="B478" s="1016"/>
      <c r="C478" s="1016"/>
      <c r="D478" s="1016"/>
      <c r="E478" s="1016"/>
      <c r="F478" s="1016"/>
      <c r="G478" s="1016"/>
    </row>
    <row r="479" spans="1:7">
      <c r="A479" s="1016"/>
      <c r="B479" s="1016"/>
      <c r="C479" s="1016"/>
      <c r="D479" s="1016"/>
      <c r="E479" s="1016"/>
      <c r="F479" s="1016" t="e">
        <f t="shared" ref="F479:F542" si="6">(B479*C479*D479*60/(A479*1000))+F478</f>
        <v>#DIV/0!</v>
      </c>
      <c r="G479" s="1016">
        <f t="shared" ref="G479:G542" si="7">(C479*D479*60)+G478</f>
        <v>0</v>
      </c>
    </row>
    <row r="480" spans="1:7">
      <c r="A480" s="1016"/>
      <c r="B480" s="1016"/>
      <c r="C480" s="1016"/>
      <c r="D480" s="1016"/>
      <c r="E480" s="1016"/>
      <c r="F480" s="1016" t="e">
        <f t="shared" si="6"/>
        <v>#DIV/0!</v>
      </c>
      <c r="G480" s="1016">
        <f t="shared" si="7"/>
        <v>0</v>
      </c>
    </row>
    <row r="481" spans="1:7">
      <c r="A481" s="1016"/>
      <c r="B481" s="1016"/>
      <c r="C481" s="1016"/>
      <c r="D481" s="1016"/>
      <c r="E481" s="1016"/>
      <c r="F481" s="1016" t="e">
        <f t="shared" si="6"/>
        <v>#DIV/0!</v>
      </c>
      <c r="G481" s="1016">
        <f t="shared" si="7"/>
        <v>0</v>
      </c>
    </row>
    <row r="482" spans="1:7">
      <c r="A482" s="1016"/>
      <c r="B482" s="1016"/>
      <c r="C482" s="1016"/>
      <c r="D482" s="1016"/>
      <c r="E482" s="1016"/>
      <c r="F482" s="1016" t="e">
        <f t="shared" si="6"/>
        <v>#DIV/0!</v>
      </c>
      <c r="G482" s="1016">
        <f t="shared" si="7"/>
        <v>0</v>
      </c>
    </row>
    <row r="483" spans="1:7">
      <c r="A483" s="1016"/>
      <c r="B483" s="1016"/>
      <c r="C483" s="1016"/>
      <c r="D483" s="1016"/>
      <c r="E483" s="1016"/>
      <c r="F483" s="1016" t="e">
        <f t="shared" si="6"/>
        <v>#DIV/0!</v>
      </c>
      <c r="G483" s="1016">
        <f t="shared" si="7"/>
        <v>0</v>
      </c>
    </row>
    <row r="484" spans="1:7">
      <c r="A484" s="1016"/>
      <c r="B484" s="1016"/>
      <c r="C484" s="1016"/>
      <c r="D484" s="1016"/>
      <c r="E484" s="1016"/>
      <c r="F484" s="1016" t="e">
        <f t="shared" si="6"/>
        <v>#DIV/0!</v>
      </c>
      <c r="G484" s="1016">
        <f t="shared" si="7"/>
        <v>0</v>
      </c>
    </row>
    <row r="485" spans="1:7">
      <c r="A485" s="1016"/>
      <c r="B485" s="1016"/>
      <c r="C485" s="1016"/>
      <c r="D485" s="1016"/>
      <c r="E485" s="1016"/>
      <c r="F485" s="1016" t="e">
        <f t="shared" si="6"/>
        <v>#DIV/0!</v>
      </c>
      <c r="G485" s="1016">
        <f t="shared" si="7"/>
        <v>0</v>
      </c>
    </row>
    <row r="486" spans="1:7">
      <c r="A486" s="1016"/>
      <c r="B486" s="1016"/>
      <c r="C486" s="1016"/>
      <c r="D486" s="1016"/>
      <c r="E486" s="1016"/>
      <c r="F486" s="1016" t="e">
        <f t="shared" si="6"/>
        <v>#DIV/0!</v>
      </c>
      <c r="G486" s="1016">
        <f t="shared" si="7"/>
        <v>0</v>
      </c>
    </row>
    <row r="487" spans="1:7">
      <c r="A487" s="1016"/>
      <c r="B487" s="1016"/>
      <c r="C487" s="1016"/>
      <c r="D487" s="1016"/>
      <c r="E487" s="1016"/>
      <c r="F487" s="1016" t="e">
        <f t="shared" si="6"/>
        <v>#DIV/0!</v>
      </c>
      <c r="G487" s="1016">
        <f t="shared" si="7"/>
        <v>0</v>
      </c>
    </row>
    <row r="488" spans="1:7">
      <c r="A488" s="1016"/>
      <c r="B488" s="1016"/>
      <c r="C488" s="1016"/>
      <c r="D488" s="1016"/>
      <c r="E488" s="1016"/>
      <c r="F488" s="1016" t="e">
        <f t="shared" si="6"/>
        <v>#DIV/0!</v>
      </c>
      <c r="G488" s="1016">
        <f t="shared" si="7"/>
        <v>0</v>
      </c>
    </row>
    <row r="489" spans="1:7">
      <c r="A489" s="1016"/>
      <c r="B489" s="1016"/>
      <c r="C489" s="1016"/>
      <c r="D489" s="1016"/>
      <c r="E489" s="1016"/>
      <c r="F489" s="1016" t="e">
        <f t="shared" si="6"/>
        <v>#DIV/0!</v>
      </c>
      <c r="G489" s="1016">
        <f t="shared" si="7"/>
        <v>0</v>
      </c>
    </row>
    <row r="490" spans="1:7">
      <c r="A490" s="1016"/>
      <c r="B490" s="1016"/>
      <c r="C490" s="1016"/>
      <c r="D490" s="1016"/>
      <c r="E490" s="1016"/>
      <c r="F490" s="1016" t="e">
        <f t="shared" si="6"/>
        <v>#DIV/0!</v>
      </c>
      <c r="G490" s="1016">
        <f t="shared" si="7"/>
        <v>0</v>
      </c>
    </row>
    <row r="491" spans="1:7">
      <c r="A491" s="1016"/>
      <c r="B491" s="1016"/>
      <c r="C491" s="1016"/>
      <c r="D491" s="1016"/>
      <c r="E491" s="1016"/>
      <c r="F491" s="1016" t="e">
        <f t="shared" si="6"/>
        <v>#DIV/0!</v>
      </c>
      <c r="G491" s="1016">
        <f t="shared" si="7"/>
        <v>0</v>
      </c>
    </row>
    <row r="492" spans="1:7">
      <c r="A492" s="1016"/>
      <c r="B492" s="1016"/>
      <c r="C492" s="1016"/>
      <c r="D492" s="1016"/>
      <c r="E492" s="1016"/>
      <c r="F492" s="1016" t="e">
        <f t="shared" si="6"/>
        <v>#DIV/0!</v>
      </c>
      <c r="G492" s="1016">
        <f t="shared" si="7"/>
        <v>0</v>
      </c>
    </row>
    <row r="493" spans="1:7">
      <c r="A493" s="1016"/>
      <c r="B493" s="1016"/>
      <c r="C493" s="1016"/>
      <c r="D493" s="1016"/>
      <c r="E493" s="1016"/>
      <c r="F493" s="1016" t="e">
        <f t="shared" si="6"/>
        <v>#DIV/0!</v>
      </c>
      <c r="G493" s="1016">
        <f t="shared" si="7"/>
        <v>0</v>
      </c>
    </row>
    <row r="494" spans="1:7">
      <c r="A494" s="1016"/>
      <c r="B494" s="1016"/>
      <c r="C494" s="1016"/>
      <c r="D494" s="1016"/>
      <c r="E494" s="1016"/>
      <c r="F494" s="1016" t="e">
        <f t="shared" si="6"/>
        <v>#DIV/0!</v>
      </c>
      <c r="G494" s="1016">
        <f t="shared" si="7"/>
        <v>0</v>
      </c>
    </row>
    <row r="495" spans="1:7">
      <c r="A495" s="1016"/>
      <c r="B495" s="1016"/>
      <c r="C495" s="1016"/>
      <c r="D495" s="1016"/>
      <c r="E495" s="1016"/>
      <c r="F495" s="1016" t="e">
        <f t="shared" si="6"/>
        <v>#DIV/0!</v>
      </c>
      <c r="G495" s="1016">
        <f t="shared" si="7"/>
        <v>0</v>
      </c>
    </row>
    <row r="496" spans="1:7">
      <c r="A496" s="1016"/>
      <c r="B496" s="1016"/>
      <c r="C496" s="1016"/>
      <c r="D496" s="1016"/>
      <c r="E496" s="1016"/>
      <c r="F496" s="1016" t="e">
        <f t="shared" si="6"/>
        <v>#DIV/0!</v>
      </c>
      <c r="G496" s="1016">
        <f t="shared" si="7"/>
        <v>0</v>
      </c>
    </row>
    <row r="497" spans="1:7">
      <c r="A497" s="1016"/>
      <c r="B497" s="1016"/>
      <c r="C497" s="1016"/>
      <c r="D497" s="1016"/>
      <c r="E497" s="1016"/>
      <c r="F497" s="1016" t="e">
        <f t="shared" si="6"/>
        <v>#DIV/0!</v>
      </c>
      <c r="G497" s="1016">
        <f t="shared" si="7"/>
        <v>0</v>
      </c>
    </row>
    <row r="498" spans="1:7">
      <c r="A498" s="1016"/>
      <c r="B498" s="1016"/>
      <c r="C498" s="1016"/>
      <c r="D498" s="1016"/>
      <c r="E498" s="1016"/>
      <c r="F498" s="1016" t="e">
        <f t="shared" si="6"/>
        <v>#DIV/0!</v>
      </c>
      <c r="G498" s="1016">
        <f t="shared" si="7"/>
        <v>0</v>
      </c>
    </row>
    <row r="499" spans="1:7">
      <c r="A499" s="1016"/>
      <c r="B499" s="1016"/>
      <c r="C499" s="1016"/>
      <c r="D499" s="1016"/>
      <c r="E499" s="1016"/>
      <c r="F499" s="1016" t="e">
        <f t="shared" si="6"/>
        <v>#DIV/0!</v>
      </c>
      <c r="G499" s="1016">
        <f t="shared" si="7"/>
        <v>0</v>
      </c>
    </row>
    <row r="500" spans="1:7">
      <c r="A500" s="1016"/>
      <c r="B500" s="1016"/>
      <c r="C500" s="1016"/>
      <c r="D500" s="1016"/>
      <c r="E500" s="1016"/>
      <c r="F500" s="1016" t="e">
        <f t="shared" si="6"/>
        <v>#DIV/0!</v>
      </c>
      <c r="G500" s="1016">
        <f t="shared" si="7"/>
        <v>0</v>
      </c>
    </row>
    <row r="501" spans="1:7">
      <c r="A501" s="1016"/>
      <c r="B501" s="1016"/>
      <c r="C501" s="1016"/>
      <c r="D501" s="1016"/>
      <c r="E501" s="1016"/>
      <c r="F501" s="1016" t="e">
        <f t="shared" si="6"/>
        <v>#DIV/0!</v>
      </c>
      <c r="G501" s="1016">
        <f t="shared" si="7"/>
        <v>0</v>
      </c>
    </row>
    <row r="502" spans="1:7">
      <c r="A502" s="1016"/>
      <c r="B502" s="1016"/>
      <c r="C502" s="1016"/>
      <c r="D502" s="1016"/>
      <c r="E502" s="1016"/>
      <c r="F502" s="1016" t="e">
        <f t="shared" si="6"/>
        <v>#DIV/0!</v>
      </c>
      <c r="G502" s="1016">
        <f t="shared" si="7"/>
        <v>0</v>
      </c>
    </row>
    <row r="503" spans="1:7">
      <c r="A503" s="1016"/>
      <c r="B503" s="1016"/>
      <c r="C503" s="1016"/>
      <c r="D503" s="1016"/>
      <c r="E503" s="1016"/>
      <c r="F503" s="1016" t="e">
        <f t="shared" si="6"/>
        <v>#DIV/0!</v>
      </c>
      <c r="G503" s="1016">
        <f t="shared" si="7"/>
        <v>0</v>
      </c>
    </row>
    <row r="504" spans="1:7">
      <c r="A504" s="1016"/>
      <c r="B504" s="1016"/>
      <c r="C504" s="1016"/>
      <c r="D504" s="1016"/>
      <c r="E504" s="1016"/>
      <c r="F504" s="1016" t="e">
        <f t="shared" si="6"/>
        <v>#DIV/0!</v>
      </c>
      <c r="G504" s="1016">
        <f t="shared" si="7"/>
        <v>0</v>
      </c>
    </row>
    <row r="505" spans="1:7">
      <c r="A505" s="1016"/>
      <c r="B505" s="1016"/>
      <c r="C505" s="1016"/>
      <c r="D505" s="1016"/>
      <c r="E505" s="1016"/>
      <c r="F505" s="1016" t="e">
        <f t="shared" si="6"/>
        <v>#DIV/0!</v>
      </c>
      <c r="G505" s="1016">
        <f t="shared" si="7"/>
        <v>0</v>
      </c>
    </row>
    <row r="506" spans="1:7">
      <c r="A506" s="1016"/>
      <c r="B506" s="1016"/>
      <c r="C506" s="1016"/>
      <c r="D506" s="1016"/>
      <c r="E506" s="1016"/>
      <c r="F506" s="1016" t="e">
        <f t="shared" si="6"/>
        <v>#DIV/0!</v>
      </c>
      <c r="G506" s="1016">
        <f t="shared" si="7"/>
        <v>0</v>
      </c>
    </row>
    <row r="507" spans="1:7">
      <c r="A507" s="1016"/>
      <c r="B507" s="1016"/>
      <c r="C507" s="1016"/>
      <c r="D507" s="1016"/>
      <c r="E507" s="1016"/>
      <c r="F507" s="1016" t="e">
        <f t="shared" si="6"/>
        <v>#DIV/0!</v>
      </c>
      <c r="G507" s="1016">
        <f t="shared" si="7"/>
        <v>0</v>
      </c>
    </row>
    <row r="508" spans="1:7">
      <c r="A508" s="1016"/>
      <c r="B508" s="1016"/>
      <c r="C508" s="1016"/>
      <c r="D508" s="1016"/>
      <c r="E508" s="1016"/>
      <c r="F508" s="1016" t="e">
        <f t="shared" si="6"/>
        <v>#DIV/0!</v>
      </c>
      <c r="G508" s="1016">
        <f t="shared" si="7"/>
        <v>0</v>
      </c>
    </row>
    <row r="509" spans="1:7">
      <c r="A509" s="1016"/>
      <c r="B509" s="1016"/>
      <c r="C509" s="1016"/>
      <c r="D509" s="1016"/>
      <c r="E509" s="1016"/>
      <c r="F509" s="1016" t="e">
        <f t="shared" si="6"/>
        <v>#DIV/0!</v>
      </c>
      <c r="G509" s="1016">
        <f t="shared" si="7"/>
        <v>0</v>
      </c>
    </row>
    <row r="510" spans="1:7">
      <c r="A510" s="1016"/>
      <c r="B510" s="1016"/>
      <c r="C510" s="1016"/>
      <c r="D510" s="1016"/>
      <c r="E510" s="1016"/>
      <c r="F510" s="1016" t="e">
        <f t="shared" si="6"/>
        <v>#DIV/0!</v>
      </c>
      <c r="G510" s="1016">
        <f t="shared" si="7"/>
        <v>0</v>
      </c>
    </row>
    <row r="511" spans="1:7">
      <c r="A511" s="1016"/>
      <c r="B511" s="1016"/>
      <c r="C511" s="1016"/>
      <c r="D511" s="1016"/>
      <c r="E511" s="1016"/>
      <c r="F511" s="1016" t="e">
        <f t="shared" si="6"/>
        <v>#DIV/0!</v>
      </c>
      <c r="G511" s="1016">
        <f t="shared" si="7"/>
        <v>0</v>
      </c>
    </row>
    <row r="512" spans="1:7">
      <c r="A512" s="1016"/>
      <c r="B512" s="1016"/>
      <c r="C512" s="1016"/>
      <c r="D512" s="1016"/>
      <c r="E512" s="1016"/>
      <c r="F512" s="1016" t="e">
        <f t="shared" si="6"/>
        <v>#DIV/0!</v>
      </c>
      <c r="G512" s="1016">
        <f t="shared" si="7"/>
        <v>0</v>
      </c>
    </row>
    <row r="513" spans="1:7">
      <c r="A513" s="1016"/>
      <c r="B513" s="1016"/>
      <c r="C513" s="1016"/>
      <c r="D513" s="1016"/>
      <c r="E513" s="1016"/>
      <c r="F513" s="1016" t="e">
        <f t="shared" si="6"/>
        <v>#DIV/0!</v>
      </c>
      <c r="G513" s="1016">
        <f t="shared" si="7"/>
        <v>0</v>
      </c>
    </row>
    <row r="514" spans="1:7">
      <c r="A514" s="1016"/>
      <c r="B514" s="1016"/>
      <c r="C514" s="1016"/>
      <c r="D514" s="1016"/>
      <c r="E514" s="1016"/>
      <c r="F514" s="1016" t="e">
        <f t="shared" si="6"/>
        <v>#DIV/0!</v>
      </c>
      <c r="G514" s="1016">
        <f t="shared" si="7"/>
        <v>0</v>
      </c>
    </row>
    <row r="515" spans="1:7">
      <c r="A515" s="1016"/>
      <c r="B515" s="1016"/>
      <c r="C515" s="1016"/>
      <c r="D515" s="1016"/>
      <c r="E515" s="1016"/>
      <c r="F515" s="1016" t="e">
        <f t="shared" si="6"/>
        <v>#DIV/0!</v>
      </c>
      <c r="G515" s="1016">
        <f t="shared" si="7"/>
        <v>0</v>
      </c>
    </row>
    <row r="516" spans="1:7">
      <c r="A516" s="1016"/>
      <c r="B516" s="1016"/>
      <c r="C516" s="1016"/>
      <c r="D516" s="1016"/>
      <c r="E516" s="1016"/>
      <c r="F516" s="1016" t="e">
        <f t="shared" si="6"/>
        <v>#DIV/0!</v>
      </c>
      <c r="G516" s="1016">
        <f t="shared" si="7"/>
        <v>0</v>
      </c>
    </row>
    <row r="517" spans="1:7">
      <c r="A517" s="1016"/>
      <c r="B517" s="1016"/>
      <c r="C517" s="1016"/>
      <c r="D517" s="1016"/>
      <c r="E517" s="1016"/>
      <c r="F517" s="1016" t="e">
        <f t="shared" si="6"/>
        <v>#DIV/0!</v>
      </c>
      <c r="G517" s="1016">
        <f t="shared" si="7"/>
        <v>0</v>
      </c>
    </row>
    <row r="518" spans="1:7">
      <c r="A518" s="1016"/>
      <c r="B518" s="1016"/>
      <c r="C518" s="1016"/>
      <c r="D518" s="1016"/>
      <c r="E518" s="1016"/>
      <c r="F518" s="1016" t="e">
        <f t="shared" si="6"/>
        <v>#DIV/0!</v>
      </c>
      <c r="G518" s="1016">
        <f t="shared" si="7"/>
        <v>0</v>
      </c>
    </row>
    <row r="519" spans="1:7">
      <c r="A519" s="1016"/>
      <c r="B519" s="1016"/>
      <c r="C519" s="1016"/>
      <c r="D519" s="1016"/>
      <c r="E519" s="1016"/>
      <c r="F519" s="1016" t="e">
        <f t="shared" si="6"/>
        <v>#DIV/0!</v>
      </c>
      <c r="G519" s="1016">
        <f t="shared" si="7"/>
        <v>0</v>
      </c>
    </row>
    <row r="520" spans="1:7">
      <c r="A520" s="1016"/>
      <c r="B520" s="1016"/>
      <c r="C520" s="1016"/>
      <c r="D520" s="1016"/>
      <c r="E520" s="1016"/>
      <c r="F520" s="1016" t="e">
        <f t="shared" si="6"/>
        <v>#DIV/0!</v>
      </c>
      <c r="G520" s="1016">
        <f t="shared" si="7"/>
        <v>0</v>
      </c>
    </row>
    <row r="521" spans="1:7">
      <c r="A521" s="1016"/>
      <c r="B521" s="1016"/>
      <c r="C521" s="1016"/>
      <c r="D521" s="1016"/>
      <c r="E521" s="1016"/>
      <c r="F521" s="1016" t="e">
        <f t="shared" si="6"/>
        <v>#DIV/0!</v>
      </c>
      <c r="G521" s="1016">
        <f t="shared" si="7"/>
        <v>0</v>
      </c>
    </row>
    <row r="522" spans="1:7">
      <c r="A522" s="1016"/>
      <c r="B522" s="1016"/>
      <c r="C522" s="1016"/>
      <c r="D522" s="1016"/>
      <c r="E522" s="1016"/>
      <c r="F522" s="1016" t="e">
        <f t="shared" si="6"/>
        <v>#DIV/0!</v>
      </c>
      <c r="G522" s="1016">
        <f t="shared" si="7"/>
        <v>0</v>
      </c>
    </row>
    <row r="523" spans="1:7">
      <c r="A523" s="1016"/>
      <c r="B523" s="1016"/>
      <c r="C523" s="1016"/>
      <c r="D523" s="1016"/>
      <c r="E523" s="1016"/>
      <c r="F523" s="1016" t="e">
        <f t="shared" si="6"/>
        <v>#DIV/0!</v>
      </c>
      <c r="G523" s="1016">
        <f t="shared" si="7"/>
        <v>0</v>
      </c>
    </row>
    <row r="524" spans="1:7">
      <c r="A524" s="1016"/>
      <c r="B524" s="1016"/>
      <c r="C524" s="1016"/>
      <c r="D524" s="1016"/>
      <c r="E524" s="1016"/>
      <c r="F524" s="1016" t="e">
        <f t="shared" si="6"/>
        <v>#DIV/0!</v>
      </c>
      <c r="G524" s="1016">
        <f t="shared" si="7"/>
        <v>0</v>
      </c>
    </row>
    <row r="525" spans="1:7">
      <c r="A525" s="1016"/>
      <c r="B525" s="1016"/>
      <c r="C525" s="1016"/>
      <c r="D525" s="1016"/>
      <c r="E525" s="1016"/>
      <c r="F525" s="1016" t="e">
        <f t="shared" si="6"/>
        <v>#DIV/0!</v>
      </c>
      <c r="G525" s="1016">
        <f t="shared" si="7"/>
        <v>0</v>
      </c>
    </row>
    <row r="526" spans="1:7">
      <c r="A526" s="1016"/>
      <c r="B526" s="1016"/>
      <c r="C526" s="1016"/>
      <c r="D526" s="1016"/>
      <c r="E526" s="1016"/>
      <c r="F526" s="1016" t="e">
        <f t="shared" si="6"/>
        <v>#DIV/0!</v>
      </c>
      <c r="G526" s="1016">
        <f t="shared" si="7"/>
        <v>0</v>
      </c>
    </row>
    <row r="527" spans="1:7">
      <c r="A527" s="1016"/>
      <c r="B527" s="1016"/>
      <c r="C527" s="1016"/>
      <c r="D527" s="1016"/>
      <c r="E527" s="1016"/>
      <c r="F527" s="1016" t="e">
        <f t="shared" si="6"/>
        <v>#DIV/0!</v>
      </c>
      <c r="G527" s="1016">
        <f t="shared" si="7"/>
        <v>0</v>
      </c>
    </row>
    <row r="528" spans="1:7">
      <c r="A528" s="1016"/>
      <c r="B528" s="1016"/>
      <c r="C528" s="1016"/>
      <c r="D528" s="1016"/>
      <c r="E528" s="1016"/>
      <c r="F528" s="1016" t="e">
        <f t="shared" si="6"/>
        <v>#DIV/0!</v>
      </c>
      <c r="G528" s="1016">
        <f t="shared" si="7"/>
        <v>0</v>
      </c>
    </row>
    <row r="529" spans="1:7">
      <c r="A529" s="1016"/>
      <c r="B529" s="1016"/>
      <c r="C529" s="1016"/>
      <c r="D529" s="1016"/>
      <c r="E529" s="1016"/>
      <c r="F529" s="1016" t="e">
        <f t="shared" si="6"/>
        <v>#DIV/0!</v>
      </c>
      <c r="G529" s="1016">
        <f t="shared" si="7"/>
        <v>0</v>
      </c>
    </row>
    <row r="530" spans="1:7">
      <c r="A530" s="1016"/>
      <c r="B530" s="1016"/>
      <c r="C530" s="1016"/>
      <c r="D530" s="1016"/>
      <c r="E530" s="1016"/>
      <c r="F530" s="1016" t="e">
        <f t="shared" si="6"/>
        <v>#DIV/0!</v>
      </c>
      <c r="G530" s="1016">
        <f t="shared" si="7"/>
        <v>0</v>
      </c>
    </row>
    <row r="531" spans="1:7">
      <c r="A531" s="1016"/>
      <c r="B531" s="1016"/>
      <c r="C531" s="1016"/>
      <c r="D531" s="1016"/>
      <c r="E531" s="1016"/>
      <c r="F531" s="1016" t="e">
        <f t="shared" si="6"/>
        <v>#DIV/0!</v>
      </c>
      <c r="G531" s="1016">
        <f t="shared" si="7"/>
        <v>0</v>
      </c>
    </row>
    <row r="532" spans="1:7">
      <c r="A532" s="1016"/>
      <c r="B532" s="1016"/>
      <c r="C532" s="1016"/>
      <c r="D532" s="1016"/>
      <c r="E532" s="1016"/>
      <c r="F532" s="1016" t="e">
        <f t="shared" si="6"/>
        <v>#DIV/0!</v>
      </c>
      <c r="G532" s="1016">
        <f t="shared" si="7"/>
        <v>0</v>
      </c>
    </row>
    <row r="533" spans="1:7">
      <c r="A533" s="1016"/>
      <c r="B533" s="1016"/>
      <c r="C533" s="1016"/>
      <c r="D533" s="1016"/>
      <c r="E533" s="1016"/>
      <c r="F533" s="1016" t="e">
        <f t="shared" si="6"/>
        <v>#DIV/0!</v>
      </c>
      <c r="G533" s="1016">
        <f t="shared" si="7"/>
        <v>0</v>
      </c>
    </row>
    <row r="534" spans="1:7">
      <c r="A534" s="1016"/>
      <c r="B534" s="1016"/>
      <c r="C534" s="1016"/>
      <c r="D534" s="1016"/>
      <c r="E534" s="1016"/>
      <c r="F534" s="1016" t="e">
        <f t="shared" si="6"/>
        <v>#DIV/0!</v>
      </c>
      <c r="G534" s="1016">
        <f t="shared" si="7"/>
        <v>0</v>
      </c>
    </row>
    <row r="535" spans="1:7">
      <c r="A535" s="1016"/>
      <c r="B535" s="1016"/>
      <c r="C535" s="1016"/>
      <c r="D535" s="1016"/>
      <c r="E535" s="1016"/>
      <c r="F535" s="1016" t="e">
        <f t="shared" si="6"/>
        <v>#DIV/0!</v>
      </c>
      <c r="G535" s="1016">
        <f t="shared" si="7"/>
        <v>0</v>
      </c>
    </row>
    <row r="536" spans="1:7">
      <c r="A536" s="1016"/>
      <c r="B536" s="1016"/>
      <c r="C536" s="1016"/>
      <c r="D536" s="1016"/>
      <c r="E536" s="1016"/>
      <c r="F536" s="1016" t="e">
        <f t="shared" si="6"/>
        <v>#DIV/0!</v>
      </c>
      <c r="G536" s="1016">
        <f t="shared" si="7"/>
        <v>0</v>
      </c>
    </row>
    <row r="537" spans="1:7">
      <c r="A537" s="1016"/>
      <c r="B537" s="1016"/>
      <c r="C537" s="1016"/>
      <c r="D537" s="1016"/>
      <c r="E537" s="1016"/>
      <c r="F537" s="1016" t="e">
        <f t="shared" si="6"/>
        <v>#DIV/0!</v>
      </c>
      <c r="G537" s="1016">
        <f t="shared" si="7"/>
        <v>0</v>
      </c>
    </row>
    <row r="538" spans="1:7">
      <c r="A538" s="1016"/>
      <c r="B538" s="1016"/>
      <c r="C538" s="1016"/>
      <c r="D538" s="1016"/>
      <c r="E538" s="1016"/>
      <c r="F538" s="1016" t="e">
        <f t="shared" si="6"/>
        <v>#DIV/0!</v>
      </c>
      <c r="G538" s="1016">
        <f t="shared" si="7"/>
        <v>0</v>
      </c>
    </row>
    <row r="539" spans="1:7">
      <c r="A539" s="1016"/>
      <c r="B539" s="1016"/>
      <c r="C539" s="1016"/>
      <c r="D539" s="1016"/>
      <c r="E539" s="1016"/>
      <c r="F539" s="1016" t="e">
        <f t="shared" si="6"/>
        <v>#DIV/0!</v>
      </c>
      <c r="G539" s="1016">
        <f t="shared" si="7"/>
        <v>0</v>
      </c>
    </row>
    <row r="540" spans="1:7">
      <c r="A540" s="1016"/>
      <c r="B540" s="1016"/>
      <c r="C540" s="1016"/>
      <c r="D540" s="1016"/>
      <c r="E540" s="1016"/>
      <c r="F540" s="1016" t="e">
        <f t="shared" si="6"/>
        <v>#DIV/0!</v>
      </c>
      <c r="G540" s="1016">
        <f t="shared" si="7"/>
        <v>0</v>
      </c>
    </row>
    <row r="541" spans="1:7">
      <c r="A541" s="1016"/>
      <c r="B541" s="1016"/>
      <c r="C541" s="1016"/>
      <c r="D541" s="1016"/>
      <c r="E541" s="1016"/>
      <c r="F541" s="1016" t="e">
        <f t="shared" si="6"/>
        <v>#DIV/0!</v>
      </c>
      <c r="G541" s="1016">
        <f t="shared" si="7"/>
        <v>0</v>
      </c>
    </row>
    <row r="542" spans="1:7">
      <c r="A542" s="1016"/>
      <c r="B542" s="1016"/>
      <c r="C542" s="1016"/>
      <c r="D542" s="1016"/>
      <c r="E542" s="1016"/>
      <c r="F542" s="1016" t="e">
        <f t="shared" si="6"/>
        <v>#DIV/0!</v>
      </c>
      <c r="G542" s="1016">
        <f t="shared" si="7"/>
        <v>0</v>
      </c>
    </row>
    <row r="543" spans="1:7">
      <c r="A543" s="1016"/>
      <c r="B543" s="1016"/>
      <c r="C543" s="1016"/>
      <c r="D543" s="1016"/>
      <c r="E543" s="1016"/>
      <c r="F543" s="1016" t="e">
        <f t="shared" ref="F543:F606" si="8">(B543*C543*D543*60/(A543*1000))+F542</f>
        <v>#DIV/0!</v>
      </c>
      <c r="G543" s="1016">
        <f t="shared" ref="G543:G606" si="9">(C543*D543*60)+G542</f>
        <v>0</v>
      </c>
    </row>
    <row r="544" spans="1:7">
      <c r="A544" s="1016"/>
      <c r="B544" s="1016"/>
      <c r="C544" s="1016"/>
      <c r="D544" s="1016"/>
      <c r="E544" s="1016"/>
      <c r="F544" s="1016" t="e">
        <f t="shared" si="8"/>
        <v>#DIV/0!</v>
      </c>
      <c r="G544" s="1016">
        <f t="shared" si="9"/>
        <v>0</v>
      </c>
    </row>
    <row r="545" spans="1:7">
      <c r="A545" s="1016"/>
      <c r="B545" s="1016"/>
      <c r="C545" s="1016"/>
      <c r="D545" s="1016"/>
      <c r="E545" s="1016"/>
      <c r="F545" s="1016" t="e">
        <f t="shared" si="8"/>
        <v>#DIV/0!</v>
      </c>
      <c r="G545" s="1016">
        <f t="shared" si="9"/>
        <v>0</v>
      </c>
    </row>
    <row r="546" spans="1:7">
      <c r="A546" s="1016"/>
      <c r="B546" s="1016"/>
      <c r="C546" s="1016"/>
      <c r="D546" s="1016"/>
      <c r="E546" s="1016"/>
      <c r="F546" s="1016" t="e">
        <f t="shared" si="8"/>
        <v>#DIV/0!</v>
      </c>
      <c r="G546" s="1016">
        <f t="shared" si="9"/>
        <v>0</v>
      </c>
    </row>
    <row r="547" spans="1:7">
      <c r="A547" s="1016"/>
      <c r="B547" s="1016"/>
      <c r="C547" s="1016"/>
      <c r="D547" s="1016"/>
      <c r="E547" s="1016"/>
      <c r="F547" s="1016" t="e">
        <f t="shared" si="8"/>
        <v>#DIV/0!</v>
      </c>
      <c r="G547" s="1016">
        <f t="shared" si="9"/>
        <v>0</v>
      </c>
    </row>
    <row r="548" spans="1:7">
      <c r="A548" s="1016"/>
      <c r="B548" s="1016"/>
      <c r="C548" s="1016"/>
      <c r="D548" s="1016"/>
      <c r="E548" s="1016"/>
      <c r="F548" s="1016" t="e">
        <f t="shared" si="8"/>
        <v>#DIV/0!</v>
      </c>
      <c r="G548" s="1016">
        <f t="shared" si="9"/>
        <v>0</v>
      </c>
    </row>
    <row r="549" spans="1:7">
      <c r="A549" s="1016"/>
      <c r="B549" s="1016"/>
      <c r="C549" s="1016"/>
      <c r="D549" s="1016"/>
      <c r="E549" s="1016"/>
      <c r="F549" s="1016" t="e">
        <f t="shared" si="8"/>
        <v>#DIV/0!</v>
      </c>
      <c r="G549" s="1016">
        <f t="shared" si="9"/>
        <v>0</v>
      </c>
    </row>
    <row r="550" spans="1:7">
      <c r="A550" s="1016"/>
      <c r="B550" s="1016"/>
      <c r="C550" s="1016"/>
      <c r="D550" s="1016"/>
      <c r="E550" s="1016"/>
      <c r="F550" s="1016" t="e">
        <f t="shared" si="8"/>
        <v>#DIV/0!</v>
      </c>
      <c r="G550" s="1016">
        <f t="shared" si="9"/>
        <v>0</v>
      </c>
    </row>
    <row r="551" spans="1:7">
      <c r="A551" s="1016"/>
      <c r="B551" s="1016"/>
      <c r="C551" s="1016"/>
      <c r="D551" s="1016"/>
      <c r="E551" s="1016"/>
      <c r="F551" s="1016" t="e">
        <f t="shared" si="8"/>
        <v>#DIV/0!</v>
      </c>
      <c r="G551" s="1016">
        <f t="shared" si="9"/>
        <v>0</v>
      </c>
    </row>
    <row r="552" spans="1:7">
      <c r="A552" s="1016"/>
      <c r="B552" s="1016"/>
      <c r="C552" s="1016"/>
      <c r="D552" s="1016"/>
      <c r="E552" s="1016"/>
      <c r="F552" s="1016" t="e">
        <f t="shared" si="8"/>
        <v>#DIV/0!</v>
      </c>
      <c r="G552" s="1016">
        <f t="shared" si="9"/>
        <v>0</v>
      </c>
    </row>
    <row r="553" spans="1:7">
      <c r="A553" s="1016"/>
      <c r="B553" s="1016"/>
      <c r="C553" s="1016"/>
      <c r="D553" s="1016"/>
      <c r="E553" s="1016"/>
      <c r="F553" s="1016" t="e">
        <f t="shared" si="8"/>
        <v>#DIV/0!</v>
      </c>
      <c r="G553" s="1016">
        <f t="shared" si="9"/>
        <v>0</v>
      </c>
    </row>
    <row r="554" spans="1:7">
      <c r="A554" s="1016"/>
      <c r="B554" s="1016"/>
      <c r="C554" s="1016"/>
      <c r="D554" s="1016"/>
      <c r="E554" s="1016"/>
      <c r="F554" s="1016" t="e">
        <f t="shared" si="8"/>
        <v>#DIV/0!</v>
      </c>
      <c r="G554" s="1016">
        <f t="shared" si="9"/>
        <v>0</v>
      </c>
    </row>
    <row r="555" spans="1:7">
      <c r="A555" s="1016"/>
      <c r="B555" s="1016"/>
      <c r="C555" s="1016"/>
      <c r="D555" s="1016"/>
      <c r="E555" s="1016"/>
      <c r="F555" s="1016" t="e">
        <f t="shared" si="8"/>
        <v>#DIV/0!</v>
      </c>
      <c r="G555" s="1016">
        <f t="shared" si="9"/>
        <v>0</v>
      </c>
    </row>
    <row r="556" spans="1:7">
      <c r="A556" s="1016"/>
      <c r="B556" s="1016"/>
      <c r="C556" s="1016"/>
      <c r="D556" s="1016"/>
      <c r="E556" s="1016"/>
      <c r="F556" s="1016" t="e">
        <f t="shared" si="8"/>
        <v>#DIV/0!</v>
      </c>
      <c r="G556" s="1016">
        <f t="shared" si="9"/>
        <v>0</v>
      </c>
    </row>
    <row r="557" spans="1:7">
      <c r="A557" s="1016"/>
      <c r="B557" s="1016"/>
      <c r="C557" s="1016"/>
      <c r="D557" s="1016"/>
      <c r="E557" s="1016"/>
      <c r="F557" s="1016" t="e">
        <f t="shared" si="8"/>
        <v>#DIV/0!</v>
      </c>
      <c r="G557" s="1016">
        <f t="shared" si="9"/>
        <v>0</v>
      </c>
    </row>
    <row r="558" spans="1:7">
      <c r="A558" s="1016"/>
      <c r="B558" s="1016"/>
      <c r="C558" s="1016"/>
      <c r="D558" s="1016"/>
      <c r="E558" s="1016"/>
      <c r="F558" s="1016" t="e">
        <f t="shared" si="8"/>
        <v>#DIV/0!</v>
      </c>
      <c r="G558" s="1016">
        <f t="shared" si="9"/>
        <v>0</v>
      </c>
    </row>
    <row r="559" spans="1:7">
      <c r="A559" s="1016"/>
      <c r="B559" s="1016"/>
      <c r="C559" s="1016"/>
      <c r="D559" s="1016"/>
      <c r="E559" s="1016"/>
      <c r="F559" s="1016" t="e">
        <f t="shared" si="8"/>
        <v>#DIV/0!</v>
      </c>
      <c r="G559" s="1016">
        <f t="shared" si="9"/>
        <v>0</v>
      </c>
    </row>
    <row r="560" spans="1:7">
      <c r="A560" s="1016"/>
      <c r="B560" s="1016"/>
      <c r="C560" s="1016"/>
      <c r="D560" s="1016"/>
      <c r="E560" s="1016"/>
      <c r="F560" s="1016" t="e">
        <f t="shared" si="8"/>
        <v>#DIV/0!</v>
      </c>
      <c r="G560" s="1016">
        <f t="shared" si="9"/>
        <v>0</v>
      </c>
    </row>
    <row r="561" spans="1:7">
      <c r="A561" s="1016"/>
      <c r="B561" s="1016"/>
      <c r="C561" s="1016"/>
      <c r="D561" s="1016"/>
      <c r="E561" s="1016"/>
      <c r="F561" s="1016" t="e">
        <f t="shared" si="8"/>
        <v>#DIV/0!</v>
      </c>
      <c r="G561" s="1016">
        <f t="shared" si="9"/>
        <v>0</v>
      </c>
    </row>
    <row r="562" spans="1:7">
      <c r="A562" s="1016"/>
      <c r="B562" s="1016"/>
      <c r="C562" s="1016"/>
      <c r="D562" s="1016"/>
      <c r="E562" s="1016"/>
      <c r="F562" s="1016" t="e">
        <f t="shared" si="8"/>
        <v>#DIV/0!</v>
      </c>
      <c r="G562" s="1016">
        <f t="shared" si="9"/>
        <v>0</v>
      </c>
    </row>
    <row r="563" spans="1:7">
      <c r="A563" s="1016"/>
      <c r="B563" s="1016"/>
      <c r="C563" s="1016"/>
      <c r="D563" s="1016"/>
      <c r="E563" s="1016"/>
      <c r="F563" s="1016" t="e">
        <f t="shared" si="8"/>
        <v>#DIV/0!</v>
      </c>
      <c r="G563" s="1016">
        <f t="shared" si="9"/>
        <v>0</v>
      </c>
    </row>
    <row r="564" spans="1:7">
      <c r="A564" s="1016"/>
      <c r="B564" s="1016"/>
      <c r="C564" s="1016"/>
      <c r="D564" s="1016"/>
      <c r="E564" s="1016"/>
      <c r="F564" s="1016" t="e">
        <f t="shared" si="8"/>
        <v>#DIV/0!</v>
      </c>
      <c r="G564" s="1016">
        <f t="shared" si="9"/>
        <v>0</v>
      </c>
    </row>
    <row r="565" spans="1:7">
      <c r="A565" s="1016"/>
      <c r="B565" s="1016"/>
      <c r="C565" s="1016"/>
      <c r="D565" s="1016"/>
      <c r="E565" s="1016"/>
      <c r="F565" s="1016" t="e">
        <f t="shared" si="8"/>
        <v>#DIV/0!</v>
      </c>
      <c r="G565" s="1016">
        <f t="shared" si="9"/>
        <v>0</v>
      </c>
    </row>
    <row r="566" spans="1:7">
      <c r="A566" s="1016"/>
      <c r="B566" s="1016"/>
      <c r="C566" s="1016"/>
      <c r="D566" s="1016"/>
      <c r="E566" s="1016"/>
      <c r="F566" s="1016" t="e">
        <f t="shared" si="8"/>
        <v>#DIV/0!</v>
      </c>
      <c r="G566" s="1016">
        <f t="shared" si="9"/>
        <v>0</v>
      </c>
    </row>
    <row r="567" spans="1:7">
      <c r="A567" s="1016"/>
      <c r="B567" s="1016"/>
      <c r="C567" s="1016"/>
      <c r="D567" s="1016"/>
      <c r="E567" s="1016"/>
      <c r="F567" s="1016" t="e">
        <f t="shared" si="8"/>
        <v>#DIV/0!</v>
      </c>
      <c r="G567" s="1016">
        <f t="shared" si="9"/>
        <v>0</v>
      </c>
    </row>
    <row r="568" spans="1:7">
      <c r="A568" s="1016"/>
      <c r="B568" s="1016"/>
      <c r="C568" s="1016"/>
      <c r="D568" s="1016"/>
      <c r="E568" s="1016"/>
      <c r="F568" s="1016" t="e">
        <f t="shared" si="8"/>
        <v>#DIV/0!</v>
      </c>
      <c r="G568" s="1016">
        <f t="shared" si="9"/>
        <v>0</v>
      </c>
    </row>
    <row r="569" spans="1:7">
      <c r="A569" s="1016"/>
      <c r="B569" s="1016"/>
      <c r="C569" s="1016"/>
      <c r="D569" s="1016"/>
      <c r="E569" s="1016"/>
      <c r="F569" s="1016" t="e">
        <f t="shared" si="8"/>
        <v>#DIV/0!</v>
      </c>
      <c r="G569" s="1016">
        <f t="shared" si="9"/>
        <v>0</v>
      </c>
    </row>
    <row r="570" spans="1:7">
      <c r="A570" s="1016"/>
      <c r="B570" s="1016"/>
      <c r="C570" s="1016"/>
      <c r="D570" s="1016"/>
      <c r="E570" s="1016"/>
      <c r="F570" s="1016" t="e">
        <f t="shared" si="8"/>
        <v>#DIV/0!</v>
      </c>
      <c r="G570" s="1016">
        <f t="shared" si="9"/>
        <v>0</v>
      </c>
    </row>
    <row r="571" spans="1:7">
      <c r="A571" s="1016"/>
      <c r="B571" s="1016"/>
      <c r="C571" s="1016"/>
      <c r="D571" s="1016"/>
      <c r="E571" s="1016"/>
      <c r="F571" s="1016" t="e">
        <f t="shared" si="8"/>
        <v>#DIV/0!</v>
      </c>
      <c r="G571" s="1016">
        <f t="shared" si="9"/>
        <v>0</v>
      </c>
    </row>
    <row r="572" spans="1:7">
      <c r="A572" s="1016"/>
      <c r="B572" s="1016"/>
      <c r="C572" s="1016"/>
      <c r="D572" s="1016"/>
      <c r="E572" s="1016"/>
      <c r="F572" s="1016" t="e">
        <f t="shared" si="8"/>
        <v>#DIV/0!</v>
      </c>
      <c r="G572" s="1016">
        <f t="shared" si="9"/>
        <v>0</v>
      </c>
    </row>
    <row r="573" spans="1:7">
      <c r="A573" s="1016"/>
      <c r="B573" s="1016"/>
      <c r="C573" s="1016"/>
      <c r="D573" s="1016"/>
      <c r="E573" s="1016"/>
      <c r="F573" s="1016" t="e">
        <f t="shared" si="8"/>
        <v>#DIV/0!</v>
      </c>
      <c r="G573" s="1016">
        <f t="shared" si="9"/>
        <v>0</v>
      </c>
    </row>
    <row r="574" spans="1:7">
      <c r="A574" s="1016"/>
      <c r="B574" s="1016"/>
      <c r="C574" s="1016"/>
      <c r="D574" s="1016"/>
      <c r="E574" s="1016"/>
      <c r="F574" s="1016" t="e">
        <f t="shared" si="8"/>
        <v>#DIV/0!</v>
      </c>
      <c r="G574" s="1016">
        <f t="shared" si="9"/>
        <v>0</v>
      </c>
    </row>
    <row r="575" spans="1:7">
      <c r="A575" s="1016"/>
      <c r="B575" s="1016"/>
      <c r="C575" s="1016"/>
      <c r="D575" s="1016"/>
      <c r="E575" s="1016"/>
      <c r="F575" s="1016" t="e">
        <f t="shared" si="8"/>
        <v>#DIV/0!</v>
      </c>
      <c r="G575" s="1016">
        <f t="shared" si="9"/>
        <v>0</v>
      </c>
    </row>
    <row r="576" spans="1:7">
      <c r="A576" s="1016"/>
      <c r="B576" s="1016"/>
      <c r="C576" s="1016"/>
      <c r="D576" s="1016"/>
      <c r="E576" s="1016"/>
      <c r="F576" s="1016" t="e">
        <f t="shared" si="8"/>
        <v>#DIV/0!</v>
      </c>
      <c r="G576" s="1016">
        <f t="shared" si="9"/>
        <v>0</v>
      </c>
    </row>
    <row r="577" spans="1:7">
      <c r="A577" s="1016"/>
      <c r="B577" s="1016"/>
      <c r="C577" s="1016"/>
      <c r="D577" s="1016"/>
      <c r="E577" s="1016"/>
      <c r="F577" s="1016" t="e">
        <f t="shared" si="8"/>
        <v>#DIV/0!</v>
      </c>
      <c r="G577" s="1016">
        <f t="shared" si="9"/>
        <v>0</v>
      </c>
    </row>
    <row r="578" spans="1:7">
      <c r="A578" s="1016"/>
      <c r="B578" s="1016"/>
      <c r="C578" s="1016"/>
      <c r="D578" s="1016"/>
      <c r="E578" s="1016"/>
      <c r="F578" s="1016" t="e">
        <f t="shared" si="8"/>
        <v>#DIV/0!</v>
      </c>
      <c r="G578" s="1016">
        <f t="shared" si="9"/>
        <v>0</v>
      </c>
    </row>
    <row r="579" spans="1:7">
      <c r="A579" s="1016"/>
      <c r="B579" s="1016"/>
      <c r="C579" s="1016"/>
      <c r="D579" s="1016"/>
      <c r="E579" s="1016"/>
      <c r="F579" s="1016" t="e">
        <f t="shared" si="8"/>
        <v>#DIV/0!</v>
      </c>
      <c r="G579" s="1016">
        <f t="shared" si="9"/>
        <v>0</v>
      </c>
    </row>
    <row r="580" spans="1:7">
      <c r="A580" s="1016"/>
      <c r="B580" s="1016"/>
      <c r="C580" s="1016"/>
      <c r="D580" s="1016"/>
      <c r="E580" s="1016"/>
      <c r="F580" s="1016" t="e">
        <f t="shared" si="8"/>
        <v>#DIV/0!</v>
      </c>
      <c r="G580" s="1016">
        <f t="shared" si="9"/>
        <v>0</v>
      </c>
    </row>
    <row r="581" spans="1:7">
      <c r="A581" s="1016"/>
      <c r="B581" s="1016"/>
      <c r="C581" s="1016"/>
      <c r="D581" s="1016"/>
      <c r="E581" s="1016"/>
      <c r="F581" s="1016" t="e">
        <f t="shared" si="8"/>
        <v>#DIV/0!</v>
      </c>
      <c r="G581" s="1016">
        <f t="shared" si="9"/>
        <v>0</v>
      </c>
    </row>
    <row r="582" spans="1:7">
      <c r="A582" s="1016"/>
      <c r="B582" s="1016"/>
      <c r="C582" s="1016"/>
      <c r="D582" s="1016"/>
      <c r="E582" s="1016"/>
      <c r="F582" s="1016" t="e">
        <f t="shared" si="8"/>
        <v>#DIV/0!</v>
      </c>
      <c r="G582" s="1016">
        <f t="shared" si="9"/>
        <v>0</v>
      </c>
    </row>
    <row r="583" spans="1:7">
      <c r="A583" s="1016"/>
      <c r="B583" s="1016"/>
      <c r="C583" s="1016"/>
      <c r="D583" s="1016"/>
      <c r="E583" s="1016"/>
      <c r="F583" s="1016" t="e">
        <f t="shared" si="8"/>
        <v>#DIV/0!</v>
      </c>
      <c r="G583" s="1016">
        <f t="shared" si="9"/>
        <v>0</v>
      </c>
    </row>
    <row r="584" spans="1:7">
      <c r="A584" s="1016"/>
      <c r="B584" s="1016"/>
      <c r="C584" s="1016"/>
      <c r="D584" s="1016"/>
      <c r="E584" s="1016"/>
      <c r="F584" s="1016" t="e">
        <f t="shared" si="8"/>
        <v>#DIV/0!</v>
      </c>
      <c r="G584" s="1016">
        <f t="shared" si="9"/>
        <v>0</v>
      </c>
    </row>
    <row r="585" spans="1:7">
      <c r="A585" s="1016"/>
      <c r="B585" s="1016"/>
      <c r="C585" s="1016"/>
      <c r="D585" s="1016"/>
      <c r="E585" s="1016"/>
      <c r="F585" s="1016" t="e">
        <f t="shared" si="8"/>
        <v>#DIV/0!</v>
      </c>
      <c r="G585" s="1016">
        <f t="shared" si="9"/>
        <v>0</v>
      </c>
    </row>
    <row r="586" spans="1:7">
      <c r="A586" s="1016"/>
      <c r="B586" s="1016"/>
      <c r="C586" s="1016"/>
      <c r="D586" s="1016"/>
      <c r="E586" s="1016"/>
      <c r="F586" s="1016" t="e">
        <f t="shared" si="8"/>
        <v>#DIV/0!</v>
      </c>
      <c r="G586" s="1016">
        <f t="shared" si="9"/>
        <v>0</v>
      </c>
    </row>
    <row r="587" spans="1:7">
      <c r="A587" s="1016"/>
      <c r="B587" s="1016"/>
      <c r="C587" s="1016"/>
      <c r="D587" s="1016"/>
      <c r="E587" s="1016"/>
      <c r="F587" s="1016" t="e">
        <f t="shared" si="8"/>
        <v>#DIV/0!</v>
      </c>
      <c r="G587" s="1016">
        <f t="shared" si="9"/>
        <v>0</v>
      </c>
    </row>
    <row r="588" spans="1:7">
      <c r="A588" s="1016"/>
      <c r="B588" s="1016"/>
      <c r="C588" s="1016"/>
      <c r="D588" s="1016"/>
      <c r="E588" s="1016"/>
      <c r="F588" s="1016" t="e">
        <f t="shared" si="8"/>
        <v>#DIV/0!</v>
      </c>
      <c r="G588" s="1016">
        <f t="shared" si="9"/>
        <v>0</v>
      </c>
    </row>
    <row r="589" spans="1:7">
      <c r="A589" s="1016"/>
      <c r="B589" s="1016"/>
      <c r="C589" s="1016"/>
      <c r="D589" s="1016"/>
      <c r="E589" s="1016"/>
      <c r="F589" s="1016" t="e">
        <f t="shared" si="8"/>
        <v>#DIV/0!</v>
      </c>
      <c r="G589" s="1016">
        <f t="shared" si="9"/>
        <v>0</v>
      </c>
    </row>
    <row r="590" spans="1:7">
      <c r="A590" s="1016"/>
      <c r="B590" s="1016"/>
      <c r="C590" s="1016"/>
      <c r="D590" s="1016"/>
      <c r="E590" s="1016"/>
      <c r="F590" s="1016" t="e">
        <f t="shared" si="8"/>
        <v>#DIV/0!</v>
      </c>
      <c r="G590" s="1016">
        <f t="shared" si="9"/>
        <v>0</v>
      </c>
    </row>
    <row r="591" spans="1:7">
      <c r="A591" s="1016"/>
      <c r="B591" s="1016"/>
      <c r="C591" s="1016"/>
      <c r="D591" s="1016"/>
      <c r="E591" s="1016"/>
      <c r="F591" s="1016" t="e">
        <f t="shared" si="8"/>
        <v>#DIV/0!</v>
      </c>
      <c r="G591" s="1016">
        <f t="shared" si="9"/>
        <v>0</v>
      </c>
    </row>
    <row r="592" spans="1:7">
      <c r="A592" s="1016"/>
      <c r="B592" s="1016"/>
      <c r="C592" s="1016"/>
      <c r="D592" s="1016"/>
      <c r="E592" s="1016"/>
      <c r="F592" s="1016" t="e">
        <f t="shared" si="8"/>
        <v>#DIV/0!</v>
      </c>
      <c r="G592" s="1016">
        <f t="shared" si="9"/>
        <v>0</v>
      </c>
    </row>
    <row r="593" spans="1:7">
      <c r="A593" s="1016"/>
      <c r="B593" s="1016"/>
      <c r="C593" s="1016"/>
      <c r="D593" s="1016"/>
      <c r="E593" s="1016"/>
      <c r="F593" s="1016" t="e">
        <f t="shared" si="8"/>
        <v>#DIV/0!</v>
      </c>
      <c r="G593" s="1016">
        <f t="shared" si="9"/>
        <v>0</v>
      </c>
    </row>
    <row r="594" spans="1:7">
      <c r="A594" s="1016"/>
      <c r="B594" s="1016"/>
      <c r="C594" s="1016"/>
      <c r="D594" s="1016"/>
      <c r="E594" s="1016"/>
      <c r="F594" s="1016" t="e">
        <f t="shared" si="8"/>
        <v>#DIV/0!</v>
      </c>
      <c r="G594" s="1016">
        <f t="shared" si="9"/>
        <v>0</v>
      </c>
    </row>
    <row r="595" spans="1:7">
      <c r="A595" s="1016"/>
      <c r="B595" s="1016"/>
      <c r="C595" s="1016"/>
      <c r="D595" s="1016"/>
      <c r="E595" s="1016"/>
      <c r="F595" s="1016" t="e">
        <f t="shared" si="8"/>
        <v>#DIV/0!</v>
      </c>
      <c r="G595" s="1016">
        <f t="shared" si="9"/>
        <v>0</v>
      </c>
    </row>
    <row r="596" spans="1:7">
      <c r="A596" s="1016"/>
      <c r="B596" s="1016"/>
      <c r="C596" s="1016"/>
      <c r="D596" s="1016"/>
      <c r="E596" s="1016"/>
      <c r="F596" s="1016" t="e">
        <f t="shared" si="8"/>
        <v>#DIV/0!</v>
      </c>
      <c r="G596" s="1016">
        <f t="shared" si="9"/>
        <v>0</v>
      </c>
    </row>
    <row r="597" spans="1:7">
      <c r="A597" s="1016"/>
      <c r="B597" s="1016"/>
      <c r="C597" s="1016"/>
      <c r="D597" s="1016"/>
      <c r="E597" s="1016"/>
      <c r="F597" s="1016" t="e">
        <f t="shared" si="8"/>
        <v>#DIV/0!</v>
      </c>
      <c r="G597" s="1016">
        <f t="shared" si="9"/>
        <v>0</v>
      </c>
    </row>
    <row r="598" spans="1:7">
      <c r="A598" s="1016"/>
      <c r="B598" s="1016"/>
      <c r="C598" s="1016"/>
      <c r="D598" s="1016"/>
      <c r="E598" s="1016"/>
      <c r="F598" s="1016" t="e">
        <f t="shared" si="8"/>
        <v>#DIV/0!</v>
      </c>
      <c r="G598" s="1016">
        <f t="shared" si="9"/>
        <v>0</v>
      </c>
    </row>
    <row r="599" spans="1:7">
      <c r="A599" s="1016"/>
      <c r="B599" s="1016"/>
      <c r="C599" s="1016"/>
      <c r="D599" s="1016"/>
      <c r="E599" s="1016"/>
      <c r="F599" s="1016" t="e">
        <f t="shared" si="8"/>
        <v>#DIV/0!</v>
      </c>
      <c r="G599" s="1016">
        <f t="shared" si="9"/>
        <v>0</v>
      </c>
    </row>
    <row r="600" spans="1:7">
      <c r="A600" s="1016"/>
      <c r="B600" s="1016"/>
      <c r="C600" s="1016"/>
      <c r="D600" s="1016"/>
      <c r="E600" s="1016"/>
      <c r="F600" s="1016" t="e">
        <f t="shared" si="8"/>
        <v>#DIV/0!</v>
      </c>
      <c r="G600" s="1016">
        <f t="shared" si="9"/>
        <v>0</v>
      </c>
    </row>
    <row r="601" spans="1:7">
      <c r="A601" s="1016"/>
      <c r="B601" s="1016"/>
      <c r="C601" s="1016"/>
      <c r="D601" s="1016"/>
      <c r="E601" s="1016"/>
      <c r="F601" s="1016" t="e">
        <f t="shared" si="8"/>
        <v>#DIV/0!</v>
      </c>
      <c r="G601" s="1016">
        <f t="shared" si="9"/>
        <v>0</v>
      </c>
    </row>
    <row r="602" spans="1:7">
      <c r="A602" s="1016"/>
      <c r="B602" s="1016"/>
      <c r="C602" s="1016"/>
      <c r="D602" s="1016"/>
      <c r="E602" s="1016"/>
      <c r="F602" s="1016" t="e">
        <f t="shared" si="8"/>
        <v>#DIV/0!</v>
      </c>
      <c r="G602" s="1016">
        <f t="shared" si="9"/>
        <v>0</v>
      </c>
    </row>
    <row r="603" spans="1:7">
      <c r="A603" s="1016"/>
      <c r="B603" s="1016"/>
      <c r="C603" s="1016"/>
      <c r="D603" s="1016"/>
      <c r="E603" s="1016"/>
      <c r="F603" s="1016" t="e">
        <f t="shared" si="8"/>
        <v>#DIV/0!</v>
      </c>
      <c r="G603" s="1016">
        <f t="shared" si="9"/>
        <v>0</v>
      </c>
    </row>
    <row r="604" spans="1:7">
      <c r="A604" s="1016"/>
      <c r="B604" s="1016"/>
      <c r="C604" s="1016"/>
      <c r="D604" s="1016"/>
      <c r="E604" s="1016"/>
      <c r="F604" s="1016" t="e">
        <f t="shared" si="8"/>
        <v>#DIV/0!</v>
      </c>
      <c r="G604" s="1016">
        <f t="shared" si="9"/>
        <v>0</v>
      </c>
    </row>
    <row r="605" spans="1:7">
      <c r="A605" s="1016"/>
      <c r="B605" s="1016"/>
      <c r="C605" s="1016"/>
      <c r="D605" s="1016"/>
      <c r="E605" s="1016"/>
      <c r="F605" s="1016" t="e">
        <f t="shared" si="8"/>
        <v>#DIV/0!</v>
      </c>
      <c r="G605" s="1016">
        <f t="shared" si="9"/>
        <v>0</v>
      </c>
    </row>
    <row r="606" spans="1:7">
      <c r="A606" s="1016"/>
      <c r="B606" s="1016"/>
      <c r="C606" s="1016"/>
      <c r="D606" s="1016"/>
      <c r="E606" s="1016"/>
      <c r="F606" s="1016" t="e">
        <f t="shared" si="8"/>
        <v>#DIV/0!</v>
      </c>
      <c r="G606" s="1016">
        <f t="shared" si="9"/>
        <v>0</v>
      </c>
    </row>
    <row r="607" spans="1:7">
      <c r="A607" s="1016"/>
      <c r="B607" s="1016"/>
      <c r="C607" s="1016"/>
      <c r="D607" s="1016"/>
      <c r="E607" s="1016"/>
      <c r="F607" s="1016" t="e">
        <f t="shared" ref="F607:F670" si="10">(B607*C607*D607*60/(A607*1000))+F606</f>
        <v>#DIV/0!</v>
      </c>
      <c r="G607" s="1016">
        <f t="shared" ref="G607:G670" si="11">(C607*D607*60)+G606</f>
        <v>0</v>
      </c>
    </row>
    <row r="608" spans="1:7">
      <c r="A608" s="1016"/>
      <c r="B608" s="1016"/>
      <c r="C608" s="1016"/>
      <c r="D608" s="1016"/>
      <c r="E608" s="1016"/>
      <c r="F608" s="1016" t="e">
        <f t="shared" si="10"/>
        <v>#DIV/0!</v>
      </c>
      <c r="G608" s="1016">
        <f t="shared" si="11"/>
        <v>0</v>
      </c>
    </row>
    <row r="609" spans="1:7">
      <c r="A609" s="1016"/>
      <c r="B609" s="1016"/>
      <c r="C609" s="1016"/>
      <c r="D609" s="1016"/>
      <c r="E609" s="1016"/>
      <c r="F609" s="1016" t="e">
        <f t="shared" si="10"/>
        <v>#DIV/0!</v>
      </c>
      <c r="G609" s="1016">
        <f t="shared" si="11"/>
        <v>0</v>
      </c>
    </row>
    <row r="610" spans="1:7">
      <c r="A610" s="1016"/>
      <c r="B610" s="1016"/>
      <c r="C610" s="1016"/>
      <c r="D610" s="1016"/>
      <c r="E610" s="1016"/>
      <c r="F610" s="1016" t="e">
        <f t="shared" si="10"/>
        <v>#DIV/0!</v>
      </c>
      <c r="G610" s="1016">
        <f t="shared" si="11"/>
        <v>0</v>
      </c>
    </row>
    <row r="611" spans="1:7">
      <c r="A611" s="1016"/>
      <c r="B611" s="1016"/>
      <c r="C611" s="1016"/>
      <c r="D611" s="1016"/>
      <c r="E611" s="1016"/>
      <c r="F611" s="1016" t="e">
        <f t="shared" si="10"/>
        <v>#DIV/0!</v>
      </c>
      <c r="G611" s="1016">
        <f t="shared" si="11"/>
        <v>0</v>
      </c>
    </row>
    <row r="612" spans="1:7">
      <c r="A612" s="1016"/>
      <c r="B612" s="1016"/>
      <c r="C612" s="1016"/>
      <c r="D612" s="1016"/>
      <c r="E612" s="1016"/>
      <c r="F612" s="1016" t="e">
        <f t="shared" si="10"/>
        <v>#DIV/0!</v>
      </c>
      <c r="G612" s="1016">
        <f t="shared" si="11"/>
        <v>0</v>
      </c>
    </row>
    <row r="613" spans="1:7">
      <c r="A613" s="1016"/>
      <c r="B613" s="1016"/>
      <c r="C613" s="1016"/>
      <c r="D613" s="1016"/>
      <c r="E613" s="1016"/>
      <c r="F613" s="1016" t="e">
        <f t="shared" si="10"/>
        <v>#DIV/0!</v>
      </c>
      <c r="G613" s="1016">
        <f t="shared" si="11"/>
        <v>0</v>
      </c>
    </row>
    <row r="614" spans="1:7">
      <c r="A614" s="1016"/>
      <c r="B614" s="1016"/>
      <c r="C614" s="1016"/>
      <c r="D614" s="1016"/>
      <c r="E614" s="1016"/>
      <c r="F614" s="1016" t="e">
        <f t="shared" si="10"/>
        <v>#DIV/0!</v>
      </c>
      <c r="G614" s="1016">
        <f t="shared" si="11"/>
        <v>0</v>
      </c>
    </row>
    <row r="615" spans="1:7">
      <c r="A615" s="1016"/>
      <c r="B615" s="1016"/>
      <c r="C615" s="1016"/>
      <c r="D615" s="1016"/>
      <c r="E615" s="1016"/>
      <c r="F615" s="1016" t="e">
        <f t="shared" si="10"/>
        <v>#DIV/0!</v>
      </c>
      <c r="G615" s="1016">
        <f t="shared" si="11"/>
        <v>0</v>
      </c>
    </row>
    <row r="616" spans="1:7">
      <c r="A616" s="1016"/>
      <c r="B616" s="1016"/>
      <c r="C616" s="1016"/>
      <c r="D616" s="1016"/>
      <c r="E616" s="1016"/>
      <c r="F616" s="1016" t="e">
        <f t="shared" si="10"/>
        <v>#DIV/0!</v>
      </c>
      <c r="G616" s="1016">
        <f t="shared" si="11"/>
        <v>0</v>
      </c>
    </row>
    <row r="617" spans="1:7">
      <c r="A617" s="1016"/>
      <c r="B617" s="1016"/>
      <c r="C617" s="1016"/>
      <c r="D617" s="1016"/>
      <c r="E617" s="1016"/>
      <c r="F617" s="1016" t="e">
        <f t="shared" si="10"/>
        <v>#DIV/0!</v>
      </c>
      <c r="G617" s="1016">
        <f t="shared" si="11"/>
        <v>0</v>
      </c>
    </row>
    <row r="618" spans="1:7">
      <c r="A618" s="1016"/>
      <c r="B618" s="1016"/>
      <c r="C618" s="1016"/>
      <c r="D618" s="1016"/>
      <c r="E618" s="1016"/>
      <c r="F618" s="1016" t="e">
        <f t="shared" si="10"/>
        <v>#DIV/0!</v>
      </c>
      <c r="G618" s="1016">
        <f t="shared" si="11"/>
        <v>0</v>
      </c>
    </row>
    <row r="619" spans="1:7">
      <c r="A619" s="1016"/>
      <c r="B619" s="1016"/>
      <c r="C619" s="1016"/>
      <c r="D619" s="1016"/>
      <c r="E619" s="1016"/>
      <c r="F619" s="1016" t="e">
        <f t="shared" si="10"/>
        <v>#DIV/0!</v>
      </c>
      <c r="G619" s="1016">
        <f t="shared" si="11"/>
        <v>0</v>
      </c>
    </row>
    <row r="620" spans="1:7">
      <c r="A620" s="1016"/>
      <c r="B620" s="1016"/>
      <c r="C620" s="1016"/>
      <c r="D620" s="1016"/>
      <c r="E620" s="1016"/>
      <c r="F620" s="1016" t="e">
        <f t="shared" si="10"/>
        <v>#DIV/0!</v>
      </c>
      <c r="G620" s="1016">
        <f t="shared" si="11"/>
        <v>0</v>
      </c>
    </row>
    <row r="621" spans="1:7">
      <c r="A621" s="1016"/>
      <c r="B621" s="1016"/>
      <c r="C621" s="1016"/>
      <c r="D621" s="1016"/>
      <c r="E621" s="1016"/>
      <c r="F621" s="1016" t="e">
        <f t="shared" si="10"/>
        <v>#DIV/0!</v>
      </c>
      <c r="G621" s="1016">
        <f t="shared" si="11"/>
        <v>0</v>
      </c>
    </row>
    <row r="622" spans="1:7">
      <c r="A622" s="1016"/>
      <c r="B622" s="1016"/>
      <c r="C622" s="1016"/>
      <c r="D622" s="1016"/>
      <c r="E622" s="1016"/>
      <c r="F622" s="1016" t="e">
        <f t="shared" si="10"/>
        <v>#DIV/0!</v>
      </c>
      <c r="G622" s="1016">
        <f t="shared" si="11"/>
        <v>0</v>
      </c>
    </row>
    <row r="623" spans="1:7">
      <c r="A623" s="1016"/>
      <c r="B623" s="1016"/>
      <c r="C623" s="1016"/>
      <c r="D623" s="1016"/>
      <c r="E623" s="1016"/>
      <c r="F623" s="1016" t="e">
        <f t="shared" si="10"/>
        <v>#DIV/0!</v>
      </c>
      <c r="G623" s="1016">
        <f t="shared" si="11"/>
        <v>0</v>
      </c>
    </row>
    <row r="624" spans="1:7">
      <c r="A624" s="1016"/>
      <c r="B624" s="1016"/>
      <c r="C624" s="1016"/>
      <c r="D624" s="1016"/>
      <c r="E624" s="1016"/>
      <c r="F624" s="1016" t="e">
        <f t="shared" si="10"/>
        <v>#DIV/0!</v>
      </c>
      <c r="G624" s="1016">
        <f t="shared" si="11"/>
        <v>0</v>
      </c>
    </row>
    <row r="625" spans="1:7">
      <c r="A625" s="1016"/>
      <c r="B625" s="1016"/>
      <c r="C625" s="1016"/>
      <c r="D625" s="1016"/>
      <c r="E625" s="1016"/>
      <c r="F625" s="1016" t="e">
        <f t="shared" si="10"/>
        <v>#DIV/0!</v>
      </c>
      <c r="G625" s="1016">
        <f t="shared" si="11"/>
        <v>0</v>
      </c>
    </row>
    <row r="626" spans="1:7">
      <c r="A626" s="1016"/>
      <c r="B626" s="1016"/>
      <c r="C626" s="1016"/>
      <c r="D626" s="1016"/>
      <c r="E626" s="1016"/>
      <c r="F626" s="1016" t="e">
        <f t="shared" si="10"/>
        <v>#DIV/0!</v>
      </c>
      <c r="G626" s="1016">
        <f t="shared" si="11"/>
        <v>0</v>
      </c>
    </row>
    <row r="627" spans="1:7">
      <c r="A627" s="1016"/>
      <c r="B627" s="1016"/>
      <c r="C627" s="1016"/>
      <c r="D627" s="1016"/>
      <c r="E627" s="1016"/>
      <c r="F627" s="1016" t="e">
        <f t="shared" si="10"/>
        <v>#DIV/0!</v>
      </c>
      <c r="G627" s="1016">
        <f t="shared" si="11"/>
        <v>0</v>
      </c>
    </row>
    <row r="628" spans="1:7">
      <c r="A628" s="1016"/>
      <c r="B628" s="1016"/>
      <c r="C628" s="1016"/>
      <c r="D628" s="1016"/>
      <c r="E628" s="1016"/>
      <c r="F628" s="1016" t="e">
        <f t="shared" si="10"/>
        <v>#DIV/0!</v>
      </c>
      <c r="G628" s="1016">
        <f t="shared" si="11"/>
        <v>0</v>
      </c>
    </row>
    <row r="629" spans="1:7">
      <c r="A629" s="1016"/>
      <c r="B629" s="1016"/>
      <c r="C629" s="1016"/>
      <c r="D629" s="1016"/>
      <c r="E629" s="1016"/>
      <c r="F629" s="1016" t="e">
        <f t="shared" si="10"/>
        <v>#DIV/0!</v>
      </c>
      <c r="G629" s="1016">
        <f t="shared" si="11"/>
        <v>0</v>
      </c>
    </row>
    <row r="630" spans="1:7">
      <c r="A630" s="1016"/>
      <c r="B630" s="1016"/>
      <c r="C630" s="1016"/>
      <c r="D630" s="1016"/>
      <c r="E630" s="1016"/>
      <c r="F630" s="1016" t="e">
        <f t="shared" si="10"/>
        <v>#DIV/0!</v>
      </c>
      <c r="G630" s="1016">
        <f t="shared" si="11"/>
        <v>0</v>
      </c>
    </row>
    <row r="631" spans="1:7">
      <c r="A631" s="1016"/>
      <c r="B631" s="1016"/>
      <c r="C631" s="1016"/>
      <c r="D631" s="1016"/>
      <c r="E631" s="1016"/>
      <c r="F631" s="1016" t="e">
        <f t="shared" si="10"/>
        <v>#DIV/0!</v>
      </c>
      <c r="G631" s="1016">
        <f t="shared" si="11"/>
        <v>0</v>
      </c>
    </row>
    <row r="632" spans="1:7">
      <c r="A632" s="1016"/>
      <c r="B632" s="1016"/>
      <c r="C632" s="1016"/>
      <c r="D632" s="1016"/>
      <c r="E632" s="1016"/>
      <c r="F632" s="1016" t="e">
        <f t="shared" si="10"/>
        <v>#DIV/0!</v>
      </c>
      <c r="G632" s="1016">
        <f t="shared" si="11"/>
        <v>0</v>
      </c>
    </row>
    <row r="633" spans="1:7">
      <c r="A633" s="1016"/>
      <c r="B633" s="1016"/>
      <c r="C633" s="1016"/>
      <c r="D633" s="1016"/>
      <c r="E633" s="1016"/>
      <c r="F633" s="1016" t="e">
        <f t="shared" si="10"/>
        <v>#DIV/0!</v>
      </c>
      <c r="G633" s="1016">
        <f t="shared" si="11"/>
        <v>0</v>
      </c>
    </row>
    <row r="634" spans="1:7">
      <c r="A634" s="1016"/>
      <c r="B634" s="1016"/>
      <c r="C634" s="1016"/>
      <c r="D634" s="1016"/>
      <c r="E634" s="1016"/>
      <c r="F634" s="1016" t="e">
        <f t="shared" si="10"/>
        <v>#DIV/0!</v>
      </c>
      <c r="G634" s="1016">
        <f t="shared" si="11"/>
        <v>0</v>
      </c>
    </row>
    <row r="635" spans="1:7">
      <c r="A635" s="1016"/>
      <c r="B635" s="1016"/>
      <c r="C635" s="1016"/>
      <c r="D635" s="1016"/>
      <c r="E635" s="1016"/>
      <c r="F635" s="1016" t="e">
        <f t="shared" si="10"/>
        <v>#DIV/0!</v>
      </c>
      <c r="G635" s="1016">
        <f t="shared" si="11"/>
        <v>0</v>
      </c>
    </row>
    <row r="636" spans="1:7">
      <c r="A636" s="1016"/>
      <c r="B636" s="1016"/>
      <c r="C636" s="1016"/>
      <c r="D636" s="1016"/>
      <c r="E636" s="1016"/>
      <c r="F636" s="1016" t="e">
        <f t="shared" si="10"/>
        <v>#DIV/0!</v>
      </c>
      <c r="G636" s="1016">
        <f t="shared" si="11"/>
        <v>0</v>
      </c>
    </row>
    <row r="637" spans="1:7">
      <c r="A637" s="1016"/>
      <c r="B637" s="1016"/>
      <c r="C637" s="1016"/>
      <c r="D637" s="1016"/>
      <c r="E637" s="1016"/>
      <c r="F637" s="1016" t="e">
        <f t="shared" si="10"/>
        <v>#DIV/0!</v>
      </c>
      <c r="G637" s="1016">
        <f t="shared" si="11"/>
        <v>0</v>
      </c>
    </row>
    <row r="638" spans="1:7">
      <c r="A638" s="1016"/>
      <c r="B638" s="1016"/>
      <c r="C638" s="1016"/>
      <c r="D638" s="1016"/>
      <c r="E638" s="1016"/>
      <c r="F638" s="1016" t="e">
        <f t="shared" si="10"/>
        <v>#DIV/0!</v>
      </c>
      <c r="G638" s="1016">
        <f t="shared" si="11"/>
        <v>0</v>
      </c>
    </row>
    <row r="639" spans="1:7">
      <c r="A639" s="1016"/>
      <c r="B639" s="1016"/>
      <c r="C639" s="1016"/>
      <c r="D639" s="1016"/>
      <c r="E639" s="1016"/>
      <c r="F639" s="1016" t="e">
        <f t="shared" si="10"/>
        <v>#DIV/0!</v>
      </c>
      <c r="G639" s="1016">
        <f t="shared" si="11"/>
        <v>0</v>
      </c>
    </row>
    <row r="640" spans="1:7">
      <c r="A640" s="1016"/>
      <c r="B640" s="1016"/>
      <c r="C640" s="1016"/>
      <c r="D640" s="1016"/>
      <c r="E640" s="1016"/>
      <c r="F640" s="1016" t="e">
        <f t="shared" si="10"/>
        <v>#DIV/0!</v>
      </c>
      <c r="G640" s="1016">
        <f t="shared" si="11"/>
        <v>0</v>
      </c>
    </row>
    <row r="641" spans="1:7">
      <c r="A641" s="1016"/>
      <c r="B641" s="1016"/>
      <c r="C641" s="1016"/>
      <c r="D641" s="1016"/>
      <c r="E641" s="1016"/>
      <c r="F641" s="1016" t="e">
        <f t="shared" si="10"/>
        <v>#DIV/0!</v>
      </c>
      <c r="G641" s="1016">
        <f t="shared" si="11"/>
        <v>0</v>
      </c>
    </row>
    <row r="642" spans="1:7">
      <c r="A642" s="1016"/>
      <c r="B642" s="1016"/>
      <c r="C642" s="1016"/>
      <c r="D642" s="1016"/>
      <c r="E642" s="1016"/>
      <c r="F642" s="1016" t="e">
        <f t="shared" si="10"/>
        <v>#DIV/0!</v>
      </c>
      <c r="G642" s="1016">
        <f t="shared" si="11"/>
        <v>0</v>
      </c>
    </row>
    <row r="643" spans="1:7">
      <c r="A643" s="1016"/>
      <c r="B643" s="1016"/>
      <c r="C643" s="1016"/>
      <c r="D643" s="1016"/>
      <c r="E643" s="1016"/>
      <c r="F643" s="1016" t="e">
        <f t="shared" si="10"/>
        <v>#DIV/0!</v>
      </c>
      <c r="G643" s="1016">
        <f t="shared" si="11"/>
        <v>0</v>
      </c>
    </row>
    <row r="644" spans="1:7">
      <c r="A644" s="1016"/>
      <c r="B644" s="1016"/>
      <c r="C644" s="1016"/>
      <c r="D644" s="1016"/>
      <c r="E644" s="1016"/>
      <c r="F644" s="1016" t="e">
        <f t="shared" si="10"/>
        <v>#DIV/0!</v>
      </c>
      <c r="G644" s="1016">
        <f t="shared" si="11"/>
        <v>0</v>
      </c>
    </row>
    <row r="645" spans="1:7">
      <c r="A645" s="1016"/>
      <c r="B645" s="1016"/>
      <c r="C645" s="1016"/>
      <c r="D645" s="1016"/>
      <c r="E645" s="1016"/>
      <c r="F645" s="1016" t="e">
        <f t="shared" si="10"/>
        <v>#DIV/0!</v>
      </c>
      <c r="G645" s="1016">
        <f t="shared" si="11"/>
        <v>0</v>
      </c>
    </row>
    <row r="646" spans="1:7">
      <c r="A646" s="1016"/>
      <c r="B646" s="1016"/>
      <c r="C646" s="1016"/>
      <c r="D646" s="1016"/>
      <c r="E646" s="1016"/>
      <c r="F646" s="1016" t="e">
        <f t="shared" si="10"/>
        <v>#DIV/0!</v>
      </c>
      <c r="G646" s="1016">
        <f t="shared" si="11"/>
        <v>0</v>
      </c>
    </row>
    <row r="647" spans="1:7">
      <c r="A647" s="1016"/>
      <c r="B647" s="1016"/>
      <c r="C647" s="1016"/>
      <c r="D647" s="1016"/>
      <c r="E647" s="1016"/>
      <c r="F647" s="1016" t="e">
        <f t="shared" si="10"/>
        <v>#DIV/0!</v>
      </c>
      <c r="G647" s="1016">
        <f t="shared" si="11"/>
        <v>0</v>
      </c>
    </row>
    <row r="648" spans="1:7">
      <c r="A648" s="1016"/>
      <c r="B648" s="1016"/>
      <c r="C648" s="1016"/>
      <c r="D648" s="1016"/>
      <c r="E648" s="1016"/>
      <c r="F648" s="1016" t="e">
        <f t="shared" si="10"/>
        <v>#DIV/0!</v>
      </c>
      <c r="G648" s="1016">
        <f t="shared" si="11"/>
        <v>0</v>
      </c>
    </row>
    <row r="649" spans="1:7">
      <c r="A649" s="1016"/>
      <c r="B649" s="1016"/>
      <c r="C649" s="1016"/>
      <c r="D649" s="1016"/>
      <c r="E649" s="1016"/>
      <c r="F649" s="1016" t="e">
        <f t="shared" si="10"/>
        <v>#DIV/0!</v>
      </c>
      <c r="G649" s="1016">
        <f t="shared" si="11"/>
        <v>0</v>
      </c>
    </row>
    <row r="650" spans="1:7">
      <c r="A650" s="1016"/>
      <c r="B650" s="1016"/>
      <c r="C650" s="1016"/>
      <c r="D650" s="1016"/>
      <c r="E650" s="1016"/>
      <c r="F650" s="1016" t="e">
        <f t="shared" si="10"/>
        <v>#DIV/0!</v>
      </c>
      <c r="G650" s="1016">
        <f t="shared" si="11"/>
        <v>0</v>
      </c>
    </row>
    <row r="651" spans="1:7">
      <c r="A651" s="1016"/>
      <c r="B651" s="1016"/>
      <c r="C651" s="1016"/>
      <c r="D651" s="1016"/>
      <c r="E651" s="1016"/>
      <c r="F651" s="1016" t="e">
        <f t="shared" si="10"/>
        <v>#DIV/0!</v>
      </c>
      <c r="G651" s="1016">
        <f t="shared" si="11"/>
        <v>0</v>
      </c>
    </row>
    <row r="652" spans="1:7">
      <c r="A652" s="1016"/>
      <c r="B652" s="1016"/>
      <c r="C652" s="1016"/>
      <c r="D652" s="1016"/>
      <c r="E652" s="1016"/>
      <c r="F652" s="1016" t="e">
        <f t="shared" si="10"/>
        <v>#DIV/0!</v>
      </c>
      <c r="G652" s="1016">
        <f t="shared" si="11"/>
        <v>0</v>
      </c>
    </row>
    <row r="653" spans="1:7">
      <c r="A653" s="1016"/>
      <c r="B653" s="1016"/>
      <c r="C653" s="1016"/>
      <c r="D653" s="1016"/>
      <c r="E653" s="1016"/>
      <c r="F653" s="1016" t="e">
        <f t="shared" si="10"/>
        <v>#DIV/0!</v>
      </c>
      <c r="G653" s="1016">
        <f t="shared" si="11"/>
        <v>0</v>
      </c>
    </row>
    <row r="654" spans="1:7">
      <c r="A654" s="1016"/>
      <c r="B654" s="1016"/>
      <c r="C654" s="1016"/>
      <c r="D654" s="1016"/>
      <c r="E654" s="1016"/>
      <c r="F654" s="1016" t="e">
        <f t="shared" si="10"/>
        <v>#DIV/0!</v>
      </c>
      <c r="G654" s="1016">
        <f t="shared" si="11"/>
        <v>0</v>
      </c>
    </row>
    <row r="655" spans="1:7">
      <c r="A655" s="1016"/>
      <c r="B655" s="1016"/>
      <c r="C655" s="1016"/>
      <c r="D655" s="1016"/>
      <c r="E655" s="1016"/>
      <c r="F655" s="1016" t="e">
        <f t="shared" si="10"/>
        <v>#DIV/0!</v>
      </c>
      <c r="G655" s="1016">
        <f t="shared" si="11"/>
        <v>0</v>
      </c>
    </row>
    <row r="656" spans="1:7">
      <c r="A656" s="1016"/>
      <c r="B656" s="1016"/>
      <c r="C656" s="1016"/>
      <c r="D656" s="1016"/>
      <c r="E656" s="1016"/>
      <c r="F656" s="1016" t="e">
        <f t="shared" si="10"/>
        <v>#DIV/0!</v>
      </c>
      <c r="G656" s="1016">
        <f t="shared" si="11"/>
        <v>0</v>
      </c>
    </row>
    <row r="657" spans="1:7">
      <c r="A657" s="1016"/>
      <c r="B657" s="1016"/>
      <c r="C657" s="1016"/>
      <c r="D657" s="1016"/>
      <c r="E657" s="1016"/>
      <c r="F657" s="1016" t="e">
        <f t="shared" si="10"/>
        <v>#DIV/0!</v>
      </c>
      <c r="G657" s="1016">
        <f t="shared" si="11"/>
        <v>0</v>
      </c>
    </row>
    <row r="658" spans="1:7">
      <c r="A658" s="1016"/>
      <c r="B658" s="1016"/>
      <c r="C658" s="1016"/>
      <c r="D658" s="1016"/>
      <c r="E658" s="1016"/>
      <c r="F658" s="1016" t="e">
        <f t="shared" si="10"/>
        <v>#DIV/0!</v>
      </c>
      <c r="G658" s="1016">
        <f t="shared" si="11"/>
        <v>0</v>
      </c>
    </row>
    <row r="659" spans="1:7">
      <c r="A659" s="1016"/>
      <c r="B659" s="1016"/>
      <c r="C659" s="1016"/>
      <c r="D659" s="1016"/>
      <c r="E659" s="1016"/>
      <c r="F659" s="1016" t="e">
        <f t="shared" si="10"/>
        <v>#DIV/0!</v>
      </c>
      <c r="G659" s="1016">
        <f t="shared" si="11"/>
        <v>0</v>
      </c>
    </row>
    <row r="660" spans="1:7">
      <c r="A660" s="1016"/>
      <c r="B660" s="1016"/>
      <c r="C660" s="1016"/>
      <c r="D660" s="1016"/>
      <c r="E660" s="1016"/>
      <c r="F660" s="1016" t="e">
        <f t="shared" si="10"/>
        <v>#DIV/0!</v>
      </c>
      <c r="G660" s="1016">
        <f t="shared" si="11"/>
        <v>0</v>
      </c>
    </row>
    <row r="661" spans="1:7">
      <c r="A661" s="1016"/>
      <c r="B661" s="1016"/>
      <c r="C661" s="1016"/>
      <c r="D661" s="1016"/>
      <c r="E661" s="1016"/>
      <c r="F661" s="1016" t="e">
        <f t="shared" si="10"/>
        <v>#DIV/0!</v>
      </c>
      <c r="G661" s="1016">
        <f t="shared" si="11"/>
        <v>0</v>
      </c>
    </row>
    <row r="662" spans="1:7">
      <c r="A662" s="1016"/>
      <c r="B662" s="1016"/>
      <c r="C662" s="1016"/>
      <c r="D662" s="1016"/>
      <c r="E662" s="1016"/>
      <c r="F662" s="1016" t="e">
        <f t="shared" si="10"/>
        <v>#DIV/0!</v>
      </c>
      <c r="G662" s="1016">
        <f t="shared" si="11"/>
        <v>0</v>
      </c>
    </row>
    <row r="663" spans="1:7">
      <c r="A663" s="1016"/>
      <c r="B663" s="1016"/>
      <c r="C663" s="1016"/>
      <c r="D663" s="1016"/>
      <c r="E663" s="1016"/>
      <c r="F663" s="1016" t="e">
        <f t="shared" si="10"/>
        <v>#DIV/0!</v>
      </c>
      <c r="G663" s="1016">
        <f t="shared" si="11"/>
        <v>0</v>
      </c>
    </row>
    <row r="664" spans="1:7">
      <c r="A664" s="1016"/>
      <c r="B664" s="1016"/>
      <c r="C664" s="1016"/>
      <c r="D664" s="1016"/>
      <c r="E664" s="1016"/>
      <c r="F664" s="1016" t="e">
        <f t="shared" si="10"/>
        <v>#DIV/0!</v>
      </c>
      <c r="G664" s="1016">
        <f t="shared" si="11"/>
        <v>0</v>
      </c>
    </row>
    <row r="665" spans="1:7">
      <c r="A665" s="1016"/>
      <c r="B665" s="1016"/>
      <c r="C665" s="1016"/>
      <c r="D665" s="1016"/>
      <c r="E665" s="1016"/>
      <c r="F665" s="1016" t="e">
        <f t="shared" si="10"/>
        <v>#DIV/0!</v>
      </c>
      <c r="G665" s="1016">
        <f t="shared" si="11"/>
        <v>0</v>
      </c>
    </row>
    <row r="666" spans="1:7">
      <c r="A666" s="1016"/>
      <c r="B666" s="1016"/>
      <c r="C666" s="1016"/>
      <c r="D666" s="1016"/>
      <c r="E666" s="1016"/>
      <c r="F666" s="1016" t="e">
        <f t="shared" si="10"/>
        <v>#DIV/0!</v>
      </c>
      <c r="G666" s="1016">
        <f t="shared" si="11"/>
        <v>0</v>
      </c>
    </row>
    <row r="667" spans="1:7">
      <c r="A667" s="1016"/>
      <c r="B667" s="1016"/>
      <c r="C667" s="1016"/>
      <c r="D667" s="1016"/>
      <c r="E667" s="1016"/>
      <c r="F667" s="1016" t="e">
        <f t="shared" si="10"/>
        <v>#DIV/0!</v>
      </c>
      <c r="G667" s="1016">
        <f t="shared" si="11"/>
        <v>0</v>
      </c>
    </row>
    <row r="668" spans="1:7">
      <c r="A668" s="1016"/>
      <c r="B668" s="1016"/>
      <c r="C668" s="1016"/>
      <c r="D668" s="1016"/>
      <c r="E668" s="1016"/>
      <c r="F668" s="1016" t="e">
        <f t="shared" si="10"/>
        <v>#DIV/0!</v>
      </c>
      <c r="G668" s="1016">
        <f t="shared" si="11"/>
        <v>0</v>
      </c>
    </row>
    <row r="669" spans="1:7">
      <c r="A669" s="1016"/>
      <c r="B669" s="1016"/>
      <c r="C669" s="1016"/>
      <c r="D669" s="1016"/>
      <c r="E669" s="1016"/>
      <c r="F669" s="1016" t="e">
        <f t="shared" si="10"/>
        <v>#DIV/0!</v>
      </c>
      <c r="G669" s="1016">
        <f t="shared" si="11"/>
        <v>0</v>
      </c>
    </row>
    <row r="670" spans="1:7">
      <c r="A670" s="1016"/>
      <c r="B670" s="1016"/>
      <c r="C670" s="1016"/>
      <c r="D670" s="1016"/>
      <c r="E670" s="1016"/>
      <c r="F670" s="1016" t="e">
        <f t="shared" si="10"/>
        <v>#DIV/0!</v>
      </c>
      <c r="G670" s="1016">
        <f t="shared" si="11"/>
        <v>0</v>
      </c>
    </row>
    <row r="671" spans="1:7">
      <c r="A671" s="1016"/>
      <c r="B671" s="1016"/>
      <c r="C671" s="1016"/>
      <c r="D671" s="1016"/>
      <c r="E671" s="1016"/>
      <c r="F671" s="1016" t="e">
        <f t="shared" ref="F671:F734" si="12">(B671*C671*D671*60/(A671*1000))+F670</f>
        <v>#DIV/0!</v>
      </c>
      <c r="G671" s="1016">
        <f t="shared" ref="G671:G734" si="13">(C671*D671*60)+G670</f>
        <v>0</v>
      </c>
    </row>
    <row r="672" spans="1:7">
      <c r="A672" s="1016"/>
      <c r="B672" s="1016"/>
      <c r="C672" s="1016"/>
      <c r="D672" s="1016"/>
      <c r="E672" s="1016"/>
      <c r="F672" s="1016" t="e">
        <f t="shared" si="12"/>
        <v>#DIV/0!</v>
      </c>
      <c r="G672" s="1016">
        <f t="shared" si="13"/>
        <v>0</v>
      </c>
    </row>
    <row r="673" spans="1:7">
      <c r="A673" s="1016"/>
      <c r="B673" s="1016"/>
      <c r="C673" s="1016"/>
      <c r="D673" s="1016"/>
      <c r="E673" s="1016"/>
      <c r="F673" s="1016" t="e">
        <f t="shared" si="12"/>
        <v>#DIV/0!</v>
      </c>
      <c r="G673" s="1016">
        <f t="shared" si="13"/>
        <v>0</v>
      </c>
    </row>
    <row r="674" spans="1:7">
      <c r="A674" s="1016"/>
      <c r="B674" s="1016"/>
      <c r="C674" s="1016"/>
      <c r="D674" s="1016"/>
      <c r="E674" s="1016"/>
      <c r="F674" s="1016" t="e">
        <f t="shared" si="12"/>
        <v>#DIV/0!</v>
      </c>
      <c r="G674" s="1016">
        <f t="shared" si="13"/>
        <v>0</v>
      </c>
    </row>
    <row r="675" spans="1:7">
      <c r="A675" s="1016"/>
      <c r="B675" s="1016"/>
      <c r="C675" s="1016"/>
      <c r="D675" s="1016"/>
      <c r="E675" s="1016"/>
      <c r="F675" s="1016" t="e">
        <f t="shared" si="12"/>
        <v>#DIV/0!</v>
      </c>
      <c r="G675" s="1016">
        <f t="shared" si="13"/>
        <v>0</v>
      </c>
    </row>
    <row r="676" spans="1:7">
      <c r="A676" s="1016"/>
      <c r="B676" s="1016"/>
      <c r="C676" s="1016"/>
      <c r="D676" s="1016"/>
      <c r="E676" s="1016"/>
      <c r="F676" s="1016" t="e">
        <f t="shared" si="12"/>
        <v>#DIV/0!</v>
      </c>
      <c r="G676" s="1016">
        <f t="shared" si="13"/>
        <v>0</v>
      </c>
    </row>
    <row r="677" spans="1:7">
      <c r="A677" s="1016"/>
      <c r="B677" s="1016"/>
      <c r="C677" s="1016"/>
      <c r="D677" s="1016"/>
      <c r="E677" s="1016"/>
      <c r="F677" s="1016" t="e">
        <f t="shared" si="12"/>
        <v>#DIV/0!</v>
      </c>
      <c r="G677" s="1016">
        <f t="shared" si="13"/>
        <v>0</v>
      </c>
    </row>
    <row r="678" spans="1:7">
      <c r="A678" s="1016"/>
      <c r="B678" s="1016"/>
      <c r="C678" s="1016"/>
      <c r="D678" s="1016"/>
      <c r="E678" s="1016"/>
      <c r="F678" s="1016" t="e">
        <f t="shared" si="12"/>
        <v>#DIV/0!</v>
      </c>
      <c r="G678" s="1016">
        <f t="shared" si="13"/>
        <v>0</v>
      </c>
    </row>
    <row r="679" spans="1:7">
      <c r="A679" s="1016"/>
      <c r="B679" s="1016"/>
      <c r="C679" s="1016"/>
      <c r="D679" s="1016"/>
      <c r="E679" s="1016"/>
      <c r="F679" s="1016" t="e">
        <f t="shared" si="12"/>
        <v>#DIV/0!</v>
      </c>
      <c r="G679" s="1016">
        <f t="shared" si="13"/>
        <v>0</v>
      </c>
    </row>
    <row r="680" spans="1:7">
      <c r="A680" s="1016"/>
      <c r="B680" s="1016"/>
      <c r="C680" s="1016"/>
      <c r="D680" s="1016"/>
      <c r="E680" s="1016"/>
      <c r="F680" s="1016" t="e">
        <f t="shared" si="12"/>
        <v>#DIV/0!</v>
      </c>
      <c r="G680" s="1016">
        <f t="shared" si="13"/>
        <v>0</v>
      </c>
    </row>
    <row r="681" spans="1:7">
      <c r="A681" s="1016"/>
      <c r="B681" s="1016"/>
      <c r="C681" s="1016"/>
      <c r="D681" s="1016"/>
      <c r="E681" s="1016"/>
      <c r="F681" s="1016" t="e">
        <f t="shared" si="12"/>
        <v>#DIV/0!</v>
      </c>
      <c r="G681" s="1016">
        <f t="shared" si="13"/>
        <v>0</v>
      </c>
    </row>
    <row r="682" spans="1:7">
      <c r="A682" s="1016"/>
      <c r="B682" s="1016"/>
      <c r="C682" s="1016"/>
      <c r="D682" s="1016"/>
      <c r="E682" s="1016"/>
      <c r="F682" s="1016" t="e">
        <f t="shared" si="12"/>
        <v>#DIV/0!</v>
      </c>
      <c r="G682" s="1016">
        <f t="shared" si="13"/>
        <v>0</v>
      </c>
    </row>
    <row r="683" spans="1:7">
      <c r="A683" s="1016"/>
      <c r="B683" s="1016"/>
      <c r="C683" s="1016"/>
      <c r="D683" s="1016"/>
      <c r="E683" s="1016"/>
      <c r="F683" s="1016" t="e">
        <f t="shared" si="12"/>
        <v>#DIV/0!</v>
      </c>
      <c r="G683" s="1016">
        <f t="shared" si="13"/>
        <v>0</v>
      </c>
    </row>
    <row r="684" spans="1:7">
      <c r="A684" s="1016"/>
      <c r="B684" s="1016"/>
      <c r="C684" s="1016"/>
      <c r="D684" s="1016"/>
      <c r="E684" s="1016"/>
      <c r="F684" s="1016" t="e">
        <f t="shared" si="12"/>
        <v>#DIV/0!</v>
      </c>
      <c r="G684" s="1016">
        <f t="shared" si="13"/>
        <v>0</v>
      </c>
    </row>
    <row r="685" spans="1:7">
      <c r="A685" s="1016"/>
      <c r="B685" s="1016"/>
      <c r="C685" s="1016"/>
      <c r="D685" s="1016"/>
      <c r="E685" s="1016"/>
      <c r="F685" s="1016" t="e">
        <f t="shared" si="12"/>
        <v>#DIV/0!</v>
      </c>
      <c r="G685" s="1016">
        <f t="shared" si="13"/>
        <v>0</v>
      </c>
    </row>
    <row r="686" spans="1:7">
      <c r="A686" s="1016"/>
      <c r="B686" s="1016"/>
      <c r="C686" s="1016"/>
      <c r="D686" s="1016"/>
      <c r="E686" s="1016"/>
      <c r="F686" s="1016" t="e">
        <f t="shared" si="12"/>
        <v>#DIV/0!</v>
      </c>
      <c r="G686" s="1016">
        <f t="shared" si="13"/>
        <v>0</v>
      </c>
    </row>
    <row r="687" spans="1:7">
      <c r="A687" s="1016"/>
      <c r="B687" s="1016"/>
      <c r="C687" s="1016"/>
      <c r="D687" s="1016"/>
      <c r="E687" s="1016"/>
      <c r="F687" s="1016" t="e">
        <f t="shared" si="12"/>
        <v>#DIV/0!</v>
      </c>
      <c r="G687" s="1016">
        <f t="shared" si="13"/>
        <v>0</v>
      </c>
    </row>
    <row r="688" spans="1:7">
      <c r="A688" s="1016"/>
      <c r="B688" s="1016"/>
      <c r="C688" s="1016"/>
      <c r="D688" s="1016"/>
      <c r="E688" s="1016"/>
      <c r="F688" s="1016" t="e">
        <f t="shared" si="12"/>
        <v>#DIV/0!</v>
      </c>
      <c r="G688" s="1016">
        <f t="shared" si="13"/>
        <v>0</v>
      </c>
    </row>
    <row r="689" spans="1:7">
      <c r="A689" s="1016"/>
      <c r="B689" s="1016"/>
      <c r="C689" s="1016"/>
      <c r="D689" s="1016"/>
      <c r="E689" s="1016"/>
      <c r="F689" s="1016" t="e">
        <f t="shared" si="12"/>
        <v>#DIV/0!</v>
      </c>
      <c r="G689" s="1016">
        <f t="shared" si="13"/>
        <v>0</v>
      </c>
    </row>
    <row r="690" spans="1:7">
      <c r="A690" s="1016"/>
      <c r="B690" s="1016"/>
      <c r="C690" s="1016"/>
      <c r="D690" s="1016"/>
      <c r="E690" s="1016"/>
      <c r="F690" s="1016" t="e">
        <f t="shared" si="12"/>
        <v>#DIV/0!</v>
      </c>
      <c r="G690" s="1016">
        <f t="shared" si="13"/>
        <v>0</v>
      </c>
    </row>
    <row r="691" spans="1:7">
      <c r="A691" s="1016"/>
      <c r="B691" s="1016"/>
      <c r="C691" s="1016"/>
      <c r="D691" s="1016"/>
      <c r="E691" s="1016"/>
      <c r="F691" s="1016" t="e">
        <f t="shared" si="12"/>
        <v>#DIV/0!</v>
      </c>
      <c r="G691" s="1016">
        <f t="shared" si="13"/>
        <v>0</v>
      </c>
    </row>
    <row r="692" spans="1:7">
      <c r="A692" s="1016"/>
      <c r="B692" s="1016"/>
      <c r="C692" s="1016"/>
      <c r="D692" s="1016"/>
      <c r="E692" s="1016"/>
      <c r="F692" s="1016" t="e">
        <f t="shared" si="12"/>
        <v>#DIV/0!</v>
      </c>
      <c r="G692" s="1016">
        <f t="shared" si="13"/>
        <v>0</v>
      </c>
    </row>
    <row r="693" spans="1:7">
      <c r="A693" s="1016"/>
      <c r="B693" s="1016"/>
      <c r="C693" s="1016"/>
      <c r="D693" s="1016"/>
      <c r="E693" s="1016"/>
      <c r="F693" s="1016" t="e">
        <f t="shared" si="12"/>
        <v>#DIV/0!</v>
      </c>
      <c r="G693" s="1016">
        <f t="shared" si="13"/>
        <v>0</v>
      </c>
    </row>
    <row r="694" spans="1:7">
      <c r="A694" s="1016"/>
      <c r="B694" s="1016"/>
      <c r="C694" s="1016"/>
      <c r="D694" s="1016"/>
      <c r="E694" s="1016"/>
      <c r="F694" s="1016" t="e">
        <f t="shared" si="12"/>
        <v>#DIV/0!</v>
      </c>
      <c r="G694" s="1016">
        <f t="shared" si="13"/>
        <v>0</v>
      </c>
    </row>
    <row r="695" spans="1:7">
      <c r="A695" s="1016"/>
      <c r="B695" s="1016"/>
      <c r="C695" s="1016"/>
      <c r="D695" s="1016"/>
      <c r="E695" s="1016"/>
      <c r="F695" s="1016" t="e">
        <f t="shared" si="12"/>
        <v>#DIV/0!</v>
      </c>
      <c r="G695" s="1016">
        <f t="shared" si="13"/>
        <v>0</v>
      </c>
    </row>
    <row r="696" spans="1:7">
      <c r="A696" s="1016"/>
      <c r="B696" s="1016"/>
      <c r="C696" s="1016"/>
      <c r="D696" s="1016"/>
      <c r="E696" s="1016"/>
      <c r="F696" s="1016" t="e">
        <f t="shared" si="12"/>
        <v>#DIV/0!</v>
      </c>
      <c r="G696" s="1016">
        <f t="shared" si="13"/>
        <v>0</v>
      </c>
    </row>
    <row r="697" spans="1:7">
      <c r="A697" s="1016"/>
      <c r="B697" s="1016"/>
      <c r="C697" s="1016"/>
      <c r="D697" s="1016"/>
      <c r="E697" s="1016"/>
      <c r="F697" s="1016" t="e">
        <f t="shared" si="12"/>
        <v>#DIV/0!</v>
      </c>
      <c r="G697" s="1016">
        <f t="shared" si="13"/>
        <v>0</v>
      </c>
    </row>
    <row r="698" spans="1:7">
      <c r="A698" s="1016"/>
      <c r="B698" s="1016"/>
      <c r="C698" s="1016"/>
      <c r="D698" s="1016"/>
      <c r="E698" s="1016"/>
      <c r="F698" s="1016" t="e">
        <f t="shared" si="12"/>
        <v>#DIV/0!</v>
      </c>
      <c r="G698" s="1016">
        <f t="shared" si="13"/>
        <v>0</v>
      </c>
    </row>
    <row r="699" spans="1:7">
      <c r="A699" s="1016"/>
      <c r="B699" s="1016"/>
      <c r="C699" s="1016"/>
      <c r="D699" s="1016"/>
      <c r="E699" s="1016"/>
      <c r="F699" s="1016" t="e">
        <f t="shared" si="12"/>
        <v>#DIV/0!</v>
      </c>
      <c r="G699" s="1016">
        <f t="shared" si="13"/>
        <v>0</v>
      </c>
    </row>
    <row r="700" spans="1:7">
      <c r="A700" s="1016"/>
      <c r="B700" s="1016"/>
      <c r="C700" s="1016"/>
      <c r="D700" s="1016"/>
      <c r="E700" s="1016"/>
      <c r="F700" s="1016" t="e">
        <f t="shared" si="12"/>
        <v>#DIV/0!</v>
      </c>
      <c r="G700" s="1016">
        <f t="shared" si="13"/>
        <v>0</v>
      </c>
    </row>
    <row r="701" spans="1:7">
      <c r="A701" s="1016"/>
      <c r="B701" s="1016"/>
      <c r="C701" s="1016"/>
      <c r="D701" s="1016"/>
      <c r="E701" s="1016"/>
      <c r="F701" s="1016" t="e">
        <f t="shared" si="12"/>
        <v>#DIV/0!</v>
      </c>
      <c r="G701" s="1016">
        <f t="shared" si="13"/>
        <v>0</v>
      </c>
    </row>
    <row r="702" spans="1:7">
      <c r="A702" s="1016"/>
      <c r="B702" s="1016"/>
      <c r="C702" s="1016"/>
      <c r="D702" s="1016"/>
      <c r="E702" s="1016"/>
      <c r="F702" s="1016" t="e">
        <f t="shared" si="12"/>
        <v>#DIV/0!</v>
      </c>
      <c r="G702" s="1016">
        <f t="shared" si="13"/>
        <v>0</v>
      </c>
    </row>
    <row r="703" spans="1:7">
      <c r="A703" s="1016"/>
      <c r="B703" s="1016"/>
      <c r="C703" s="1016"/>
      <c r="D703" s="1016"/>
      <c r="E703" s="1016"/>
      <c r="F703" s="1016" t="e">
        <f t="shared" si="12"/>
        <v>#DIV/0!</v>
      </c>
      <c r="G703" s="1016">
        <f t="shared" si="13"/>
        <v>0</v>
      </c>
    </row>
    <row r="704" spans="1:7">
      <c r="A704" s="1016"/>
      <c r="B704" s="1016"/>
      <c r="C704" s="1016"/>
      <c r="D704" s="1016"/>
      <c r="E704" s="1016"/>
      <c r="F704" s="1016" t="e">
        <f t="shared" si="12"/>
        <v>#DIV/0!</v>
      </c>
      <c r="G704" s="1016">
        <f t="shared" si="13"/>
        <v>0</v>
      </c>
    </row>
    <row r="705" spans="1:7">
      <c r="A705" s="1016"/>
      <c r="B705" s="1016"/>
      <c r="C705" s="1016"/>
      <c r="D705" s="1016"/>
      <c r="E705" s="1016"/>
      <c r="F705" s="1016" t="e">
        <f t="shared" si="12"/>
        <v>#DIV/0!</v>
      </c>
      <c r="G705" s="1016">
        <f t="shared" si="13"/>
        <v>0</v>
      </c>
    </row>
    <row r="706" spans="1:7">
      <c r="A706" s="1016"/>
      <c r="B706" s="1016"/>
      <c r="C706" s="1016"/>
      <c r="D706" s="1016"/>
      <c r="E706" s="1016"/>
      <c r="F706" s="1016" t="e">
        <f t="shared" si="12"/>
        <v>#DIV/0!</v>
      </c>
      <c r="G706" s="1016">
        <f t="shared" si="13"/>
        <v>0</v>
      </c>
    </row>
    <row r="707" spans="1:7">
      <c r="A707" s="1016"/>
      <c r="B707" s="1016"/>
      <c r="C707" s="1016"/>
      <c r="D707" s="1016"/>
      <c r="E707" s="1016"/>
      <c r="F707" s="1016" t="e">
        <f t="shared" si="12"/>
        <v>#DIV/0!</v>
      </c>
      <c r="G707" s="1016">
        <f t="shared" si="13"/>
        <v>0</v>
      </c>
    </row>
    <row r="708" spans="1:7">
      <c r="A708" s="1016"/>
      <c r="B708" s="1016"/>
      <c r="C708" s="1016"/>
      <c r="D708" s="1016"/>
      <c r="E708" s="1016"/>
      <c r="F708" s="1016" t="e">
        <f t="shared" si="12"/>
        <v>#DIV/0!</v>
      </c>
      <c r="G708" s="1016">
        <f t="shared" si="13"/>
        <v>0</v>
      </c>
    </row>
    <row r="709" spans="1:7">
      <c r="A709" s="1016"/>
      <c r="B709" s="1016"/>
      <c r="C709" s="1016"/>
      <c r="D709" s="1016"/>
      <c r="E709" s="1016"/>
      <c r="F709" s="1016" t="e">
        <f t="shared" si="12"/>
        <v>#DIV/0!</v>
      </c>
      <c r="G709" s="1016">
        <f t="shared" si="13"/>
        <v>0</v>
      </c>
    </row>
    <row r="710" spans="1:7">
      <c r="A710" s="1016"/>
      <c r="B710" s="1016"/>
      <c r="C710" s="1016"/>
      <c r="D710" s="1016"/>
      <c r="E710" s="1016"/>
      <c r="F710" s="1016" t="e">
        <f t="shared" si="12"/>
        <v>#DIV/0!</v>
      </c>
      <c r="G710" s="1016">
        <f t="shared" si="13"/>
        <v>0</v>
      </c>
    </row>
    <row r="711" spans="1:7">
      <c r="A711" s="1016"/>
      <c r="B711" s="1016"/>
      <c r="C711" s="1016"/>
      <c r="D711" s="1016"/>
      <c r="E711" s="1016"/>
      <c r="F711" s="1016" t="e">
        <f t="shared" si="12"/>
        <v>#DIV/0!</v>
      </c>
      <c r="G711" s="1016">
        <f t="shared" si="13"/>
        <v>0</v>
      </c>
    </row>
    <row r="712" spans="1:7">
      <c r="A712" s="1016"/>
      <c r="B712" s="1016"/>
      <c r="C712" s="1016"/>
      <c r="D712" s="1016"/>
      <c r="E712" s="1016"/>
      <c r="F712" s="1016" t="e">
        <f t="shared" si="12"/>
        <v>#DIV/0!</v>
      </c>
      <c r="G712" s="1016">
        <f t="shared" si="13"/>
        <v>0</v>
      </c>
    </row>
    <row r="713" spans="1:7">
      <c r="A713" s="1016"/>
      <c r="B713" s="1016"/>
      <c r="C713" s="1016"/>
      <c r="D713" s="1016"/>
      <c r="E713" s="1016"/>
      <c r="F713" s="1016" t="e">
        <f t="shared" si="12"/>
        <v>#DIV/0!</v>
      </c>
      <c r="G713" s="1016">
        <f t="shared" si="13"/>
        <v>0</v>
      </c>
    </row>
    <row r="714" spans="1:7">
      <c r="A714" s="1016"/>
      <c r="B714" s="1016"/>
      <c r="C714" s="1016"/>
      <c r="D714" s="1016"/>
      <c r="E714" s="1016"/>
      <c r="F714" s="1016" t="e">
        <f t="shared" si="12"/>
        <v>#DIV/0!</v>
      </c>
      <c r="G714" s="1016">
        <f t="shared" si="13"/>
        <v>0</v>
      </c>
    </row>
    <row r="715" spans="1:7">
      <c r="A715" s="1016"/>
      <c r="B715" s="1016"/>
      <c r="C715" s="1016"/>
      <c r="D715" s="1016"/>
      <c r="E715" s="1016"/>
      <c r="F715" s="1016" t="e">
        <f t="shared" si="12"/>
        <v>#DIV/0!</v>
      </c>
      <c r="G715" s="1016">
        <f t="shared" si="13"/>
        <v>0</v>
      </c>
    </row>
    <row r="716" spans="1:7">
      <c r="A716" s="1016"/>
      <c r="B716" s="1016"/>
      <c r="C716" s="1016"/>
      <c r="D716" s="1016"/>
      <c r="E716" s="1016"/>
      <c r="F716" s="1016" t="e">
        <f t="shared" si="12"/>
        <v>#DIV/0!</v>
      </c>
      <c r="G716" s="1016">
        <f t="shared" si="13"/>
        <v>0</v>
      </c>
    </row>
    <row r="717" spans="1:7">
      <c r="A717" s="1016"/>
      <c r="B717" s="1016"/>
      <c r="C717" s="1016"/>
      <c r="D717" s="1016"/>
      <c r="E717" s="1016"/>
      <c r="F717" s="1016" t="e">
        <f t="shared" si="12"/>
        <v>#DIV/0!</v>
      </c>
      <c r="G717" s="1016">
        <f t="shared" si="13"/>
        <v>0</v>
      </c>
    </row>
    <row r="718" spans="1:7">
      <c r="A718" s="1016"/>
      <c r="B718" s="1016"/>
      <c r="C718" s="1016"/>
      <c r="D718" s="1016"/>
      <c r="E718" s="1016"/>
      <c r="F718" s="1016" t="e">
        <f t="shared" si="12"/>
        <v>#DIV/0!</v>
      </c>
      <c r="G718" s="1016">
        <f t="shared" si="13"/>
        <v>0</v>
      </c>
    </row>
    <row r="719" spans="1:7">
      <c r="A719" s="1016"/>
      <c r="B719" s="1016"/>
      <c r="C719" s="1016"/>
      <c r="D719" s="1016"/>
      <c r="E719" s="1016"/>
      <c r="F719" s="1016" t="e">
        <f t="shared" si="12"/>
        <v>#DIV/0!</v>
      </c>
      <c r="G719" s="1016">
        <f t="shared" si="13"/>
        <v>0</v>
      </c>
    </row>
    <row r="720" spans="1:7">
      <c r="A720" s="1016"/>
      <c r="B720" s="1016"/>
      <c r="C720" s="1016"/>
      <c r="D720" s="1016"/>
      <c r="E720" s="1016"/>
      <c r="F720" s="1016" t="e">
        <f t="shared" si="12"/>
        <v>#DIV/0!</v>
      </c>
      <c r="G720" s="1016">
        <f t="shared" si="13"/>
        <v>0</v>
      </c>
    </row>
    <row r="721" spans="1:7">
      <c r="A721" s="1016"/>
      <c r="B721" s="1016"/>
      <c r="C721" s="1016"/>
      <c r="D721" s="1016"/>
      <c r="E721" s="1016"/>
      <c r="F721" s="1016" t="e">
        <f t="shared" si="12"/>
        <v>#DIV/0!</v>
      </c>
      <c r="G721" s="1016">
        <f t="shared" si="13"/>
        <v>0</v>
      </c>
    </row>
    <row r="722" spans="1:7">
      <c r="A722" s="1016"/>
      <c r="B722" s="1016"/>
      <c r="C722" s="1016"/>
      <c r="D722" s="1016"/>
      <c r="E722" s="1016"/>
      <c r="F722" s="1016" t="e">
        <f t="shared" si="12"/>
        <v>#DIV/0!</v>
      </c>
      <c r="G722" s="1016">
        <f t="shared" si="13"/>
        <v>0</v>
      </c>
    </row>
    <row r="723" spans="1:7">
      <c r="A723" s="1016"/>
      <c r="B723" s="1016"/>
      <c r="C723" s="1016"/>
      <c r="D723" s="1016"/>
      <c r="E723" s="1016"/>
      <c r="F723" s="1016" t="e">
        <f t="shared" si="12"/>
        <v>#DIV/0!</v>
      </c>
      <c r="G723" s="1016">
        <f t="shared" si="13"/>
        <v>0</v>
      </c>
    </row>
    <row r="724" spans="1:7">
      <c r="A724" s="1016"/>
      <c r="B724" s="1016"/>
      <c r="C724" s="1016"/>
      <c r="D724" s="1016"/>
      <c r="E724" s="1016"/>
      <c r="F724" s="1016" t="e">
        <f t="shared" si="12"/>
        <v>#DIV/0!</v>
      </c>
      <c r="G724" s="1016">
        <f t="shared" si="13"/>
        <v>0</v>
      </c>
    </row>
    <row r="725" spans="1:7">
      <c r="A725" s="1016"/>
      <c r="B725" s="1016"/>
      <c r="C725" s="1016"/>
      <c r="D725" s="1016"/>
      <c r="E725" s="1016"/>
      <c r="F725" s="1016" t="e">
        <f t="shared" si="12"/>
        <v>#DIV/0!</v>
      </c>
      <c r="G725" s="1016">
        <f t="shared" si="13"/>
        <v>0</v>
      </c>
    </row>
    <row r="726" spans="1:7">
      <c r="A726" s="1016"/>
      <c r="B726" s="1016"/>
      <c r="C726" s="1016"/>
      <c r="D726" s="1016"/>
      <c r="E726" s="1016"/>
      <c r="F726" s="1016" t="e">
        <f t="shared" si="12"/>
        <v>#DIV/0!</v>
      </c>
      <c r="G726" s="1016">
        <f t="shared" si="13"/>
        <v>0</v>
      </c>
    </row>
    <row r="727" spans="1:7">
      <c r="A727" s="1016"/>
      <c r="B727" s="1016"/>
      <c r="C727" s="1016"/>
      <c r="D727" s="1016"/>
      <c r="E727" s="1016"/>
      <c r="F727" s="1016" t="e">
        <f t="shared" si="12"/>
        <v>#DIV/0!</v>
      </c>
      <c r="G727" s="1016">
        <f t="shared" si="13"/>
        <v>0</v>
      </c>
    </row>
    <row r="728" spans="1:7">
      <c r="A728" s="1016"/>
      <c r="B728" s="1016"/>
      <c r="C728" s="1016"/>
      <c r="D728" s="1016"/>
      <c r="E728" s="1016"/>
      <c r="F728" s="1016" t="e">
        <f t="shared" si="12"/>
        <v>#DIV/0!</v>
      </c>
      <c r="G728" s="1016">
        <f t="shared" si="13"/>
        <v>0</v>
      </c>
    </row>
    <row r="729" spans="1:7">
      <c r="A729" s="1016"/>
      <c r="B729" s="1016"/>
      <c r="C729" s="1016"/>
      <c r="D729" s="1016"/>
      <c r="E729" s="1016"/>
      <c r="F729" s="1016" t="e">
        <f t="shared" si="12"/>
        <v>#DIV/0!</v>
      </c>
      <c r="G729" s="1016">
        <f t="shared" si="13"/>
        <v>0</v>
      </c>
    </row>
    <row r="730" spans="1:7">
      <c r="A730" s="1016"/>
      <c r="B730" s="1016"/>
      <c r="C730" s="1016"/>
      <c r="D730" s="1016"/>
      <c r="E730" s="1016"/>
      <c r="F730" s="1016" t="e">
        <f t="shared" si="12"/>
        <v>#DIV/0!</v>
      </c>
      <c r="G730" s="1016">
        <f t="shared" si="13"/>
        <v>0</v>
      </c>
    </row>
    <row r="731" spans="1:7">
      <c r="A731" s="1016"/>
      <c r="B731" s="1016"/>
      <c r="C731" s="1016"/>
      <c r="D731" s="1016"/>
      <c r="E731" s="1016"/>
      <c r="F731" s="1016" t="e">
        <f t="shared" si="12"/>
        <v>#DIV/0!</v>
      </c>
      <c r="G731" s="1016">
        <f t="shared" si="13"/>
        <v>0</v>
      </c>
    </row>
    <row r="732" spans="1:7">
      <c r="A732" s="1016"/>
      <c r="B732" s="1016"/>
      <c r="C732" s="1016"/>
      <c r="D732" s="1016"/>
      <c r="E732" s="1016"/>
      <c r="F732" s="1016" t="e">
        <f t="shared" si="12"/>
        <v>#DIV/0!</v>
      </c>
      <c r="G732" s="1016">
        <f t="shared" si="13"/>
        <v>0</v>
      </c>
    </row>
    <row r="733" spans="1:7">
      <c r="A733" s="1016"/>
      <c r="B733" s="1016"/>
      <c r="C733" s="1016"/>
      <c r="D733" s="1016"/>
      <c r="E733" s="1016"/>
      <c r="F733" s="1016" t="e">
        <f t="shared" si="12"/>
        <v>#DIV/0!</v>
      </c>
      <c r="G733" s="1016">
        <f t="shared" si="13"/>
        <v>0</v>
      </c>
    </row>
    <row r="734" spans="1:7">
      <c r="A734" s="1016"/>
      <c r="B734" s="1016"/>
      <c r="C734" s="1016"/>
      <c r="D734" s="1016"/>
      <c r="E734" s="1016"/>
      <c r="F734" s="1016" t="e">
        <f t="shared" si="12"/>
        <v>#DIV/0!</v>
      </c>
      <c r="G734" s="1016">
        <f t="shared" si="13"/>
        <v>0</v>
      </c>
    </row>
    <row r="735" spans="1:7">
      <c r="A735" s="1016"/>
      <c r="B735" s="1016"/>
      <c r="C735" s="1016"/>
      <c r="D735" s="1016"/>
      <c r="E735" s="1016"/>
      <c r="F735" s="1016" t="e">
        <f t="shared" ref="F735:F798" si="14">(B735*C735*D735*60/(A735*1000))+F734</f>
        <v>#DIV/0!</v>
      </c>
      <c r="G735" s="1016">
        <f t="shared" ref="G735:G798" si="15">(C735*D735*60)+G734</f>
        <v>0</v>
      </c>
    </row>
    <row r="736" spans="1:7">
      <c r="A736" s="1016"/>
      <c r="B736" s="1016"/>
      <c r="C736" s="1016"/>
      <c r="D736" s="1016"/>
      <c r="E736" s="1016"/>
      <c r="F736" s="1016" t="e">
        <f t="shared" si="14"/>
        <v>#DIV/0!</v>
      </c>
      <c r="G736" s="1016">
        <f t="shared" si="15"/>
        <v>0</v>
      </c>
    </row>
    <row r="737" spans="1:7">
      <c r="A737" s="1016"/>
      <c r="B737" s="1016"/>
      <c r="C737" s="1016"/>
      <c r="D737" s="1016"/>
      <c r="E737" s="1016"/>
      <c r="F737" s="1016" t="e">
        <f t="shared" si="14"/>
        <v>#DIV/0!</v>
      </c>
      <c r="G737" s="1016">
        <f t="shared" si="15"/>
        <v>0</v>
      </c>
    </row>
    <row r="738" spans="1:7">
      <c r="A738" s="1016"/>
      <c r="B738" s="1016"/>
      <c r="C738" s="1016"/>
      <c r="D738" s="1016"/>
      <c r="E738" s="1016"/>
      <c r="F738" s="1016" t="e">
        <f t="shared" si="14"/>
        <v>#DIV/0!</v>
      </c>
      <c r="G738" s="1016">
        <f t="shared" si="15"/>
        <v>0</v>
      </c>
    </row>
    <row r="739" spans="1:7">
      <c r="A739" s="1016"/>
      <c r="B739" s="1016"/>
      <c r="C739" s="1016"/>
      <c r="D739" s="1016"/>
      <c r="E739" s="1016"/>
      <c r="F739" s="1016" t="e">
        <f t="shared" si="14"/>
        <v>#DIV/0!</v>
      </c>
      <c r="G739" s="1016">
        <f t="shared" si="15"/>
        <v>0</v>
      </c>
    </row>
    <row r="740" spans="1:7">
      <c r="A740" s="1016"/>
      <c r="B740" s="1016"/>
      <c r="C740" s="1016"/>
      <c r="D740" s="1016"/>
      <c r="E740" s="1016"/>
      <c r="F740" s="1016" t="e">
        <f t="shared" si="14"/>
        <v>#DIV/0!</v>
      </c>
      <c r="G740" s="1016">
        <f t="shared" si="15"/>
        <v>0</v>
      </c>
    </row>
    <row r="741" spans="1:7">
      <c r="A741" s="1016"/>
      <c r="B741" s="1016"/>
      <c r="C741" s="1016"/>
      <c r="D741" s="1016"/>
      <c r="E741" s="1016"/>
      <c r="F741" s="1016" t="e">
        <f t="shared" si="14"/>
        <v>#DIV/0!</v>
      </c>
      <c r="G741" s="1016">
        <f t="shared" si="15"/>
        <v>0</v>
      </c>
    </row>
    <row r="742" spans="1:7">
      <c r="A742" s="1016"/>
      <c r="B742" s="1016"/>
      <c r="C742" s="1016"/>
      <c r="D742" s="1016"/>
      <c r="E742" s="1016"/>
      <c r="F742" s="1016" t="e">
        <f t="shared" si="14"/>
        <v>#DIV/0!</v>
      </c>
      <c r="G742" s="1016">
        <f t="shared" si="15"/>
        <v>0</v>
      </c>
    </row>
    <row r="743" spans="1:7">
      <c r="A743" s="1016"/>
      <c r="B743" s="1016"/>
      <c r="C743" s="1016"/>
      <c r="D743" s="1016"/>
      <c r="E743" s="1016"/>
      <c r="F743" s="1016" t="e">
        <f t="shared" si="14"/>
        <v>#DIV/0!</v>
      </c>
      <c r="G743" s="1016">
        <f t="shared" si="15"/>
        <v>0</v>
      </c>
    </row>
    <row r="744" spans="1:7">
      <c r="A744" s="1016"/>
      <c r="B744" s="1016"/>
      <c r="C744" s="1016"/>
      <c r="D744" s="1016"/>
      <c r="E744" s="1016"/>
      <c r="F744" s="1016" t="e">
        <f t="shared" si="14"/>
        <v>#DIV/0!</v>
      </c>
      <c r="G744" s="1016">
        <f t="shared" si="15"/>
        <v>0</v>
      </c>
    </row>
    <row r="745" spans="1:7">
      <c r="A745" s="1016"/>
      <c r="B745" s="1016"/>
      <c r="C745" s="1016"/>
      <c r="D745" s="1016"/>
      <c r="E745" s="1016"/>
      <c r="F745" s="1016" t="e">
        <f t="shared" si="14"/>
        <v>#DIV/0!</v>
      </c>
      <c r="G745" s="1016">
        <f t="shared" si="15"/>
        <v>0</v>
      </c>
    </row>
    <row r="746" spans="1:7">
      <c r="A746" s="1016"/>
      <c r="B746" s="1016"/>
      <c r="C746" s="1016"/>
      <c r="D746" s="1016"/>
      <c r="E746" s="1016"/>
      <c r="F746" s="1016" t="e">
        <f t="shared" si="14"/>
        <v>#DIV/0!</v>
      </c>
      <c r="G746" s="1016">
        <f t="shared" si="15"/>
        <v>0</v>
      </c>
    </row>
    <row r="747" spans="1:7">
      <c r="A747" s="1016"/>
      <c r="B747" s="1016"/>
      <c r="C747" s="1016"/>
      <c r="D747" s="1016"/>
      <c r="E747" s="1016"/>
      <c r="F747" s="1016" t="e">
        <f t="shared" si="14"/>
        <v>#DIV/0!</v>
      </c>
      <c r="G747" s="1016">
        <f t="shared" si="15"/>
        <v>0</v>
      </c>
    </row>
    <row r="748" spans="1:7">
      <c r="A748" s="1016"/>
      <c r="B748" s="1016"/>
      <c r="C748" s="1016"/>
      <c r="D748" s="1016"/>
      <c r="E748" s="1016"/>
      <c r="F748" s="1016" t="e">
        <f t="shared" si="14"/>
        <v>#DIV/0!</v>
      </c>
      <c r="G748" s="1016">
        <f t="shared" si="15"/>
        <v>0</v>
      </c>
    </row>
    <row r="749" spans="1:7">
      <c r="A749" s="1016"/>
      <c r="B749" s="1016"/>
      <c r="C749" s="1016"/>
      <c r="D749" s="1016"/>
      <c r="E749" s="1016"/>
      <c r="F749" s="1016" t="e">
        <f t="shared" si="14"/>
        <v>#DIV/0!</v>
      </c>
      <c r="G749" s="1016">
        <f t="shared" si="15"/>
        <v>0</v>
      </c>
    </row>
    <row r="750" spans="1:7">
      <c r="A750" s="1016"/>
      <c r="B750" s="1016"/>
      <c r="C750" s="1016"/>
      <c r="D750" s="1016"/>
      <c r="E750" s="1016"/>
      <c r="F750" s="1016" t="e">
        <f t="shared" si="14"/>
        <v>#DIV/0!</v>
      </c>
      <c r="G750" s="1016">
        <f t="shared" si="15"/>
        <v>0</v>
      </c>
    </row>
    <row r="751" spans="1:7">
      <c r="A751" s="1016"/>
      <c r="B751" s="1016"/>
      <c r="C751" s="1016"/>
      <c r="D751" s="1016"/>
      <c r="E751" s="1016"/>
      <c r="F751" s="1016" t="e">
        <f t="shared" si="14"/>
        <v>#DIV/0!</v>
      </c>
      <c r="G751" s="1016">
        <f t="shared" si="15"/>
        <v>0</v>
      </c>
    </row>
    <row r="752" spans="1:7">
      <c r="A752" s="1016"/>
      <c r="B752" s="1016"/>
      <c r="C752" s="1016"/>
      <c r="D752" s="1016"/>
      <c r="E752" s="1016"/>
      <c r="F752" s="1016" t="e">
        <f t="shared" si="14"/>
        <v>#DIV/0!</v>
      </c>
      <c r="G752" s="1016">
        <f t="shared" si="15"/>
        <v>0</v>
      </c>
    </row>
    <row r="753" spans="1:7">
      <c r="A753" s="1016"/>
      <c r="B753" s="1016"/>
      <c r="C753" s="1016"/>
      <c r="D753" s="1016"/>
      <c r="E753" s="1016"/>
      <c r="F753" s="1016" t="e">
        <f t="shared" si="14"/>
        <v>#DIV/0!</v>
      </c>
      <c r="G753" s="1016">
        <f t="shared" si="15"/>
        <v>0</v>
      </c>
    </row>
    <row r="754" spans="1:7">
      <c r="A754" s="1016"/>
      <c r="B754" s="1016"/>
      <c r="C754" s="1016"/>
      <c r="D754" s="1016"/>
      <c r="E754" s="1016"/>
      <c r="F754" s="1016" t="e">
        <f t="shared" si="14"/>
        <v>#DIV/0!</v>
      </c>
      <c r="G754" s="1016">
        <f t="shared" si="15"/>
        <v>0</v>
      </c>
    </row>
    <row r="755" spans="1:7">
      <c r="A755" s="1016"/>
      <c r="B755" s="1016"/>
      <c r="C755" s="1016"/>
      <c r="D755" s="1016"/>
      <c r="E755" s="1016"/>
      <c r="F755" s="1016" t="e">
        <f t="shared" si="14"/>
        <v>#DIV/0!</v>
      </c>
      <c r="G755" s="1016">
        <f t="shared" si="15"/>
        <v>0</v>
      </c>
    </row>
    <row r="756" spans="1:7">
      <c r="A756" s="1016"/>
      <c r="B756" s="1016"/>
      <c r="C756" s="1016"/>
      <c r="D756" s="1016"/>
      <c r="E756" s="1016"/>
      <c r="F756" s="1016" t="e">
        <f t="shared" si="14"/>
        <v>#DIV/0!</v>
      </c>
      <c r="G756" s="1016">
        <f t="shared" si="15"/>
        <v>0</v>
      </c>
    </row>
    <row r="757" spans="1:7">
      <c r="A757" s="1016"/>
      <c r="B757" s="1016"/>
      <c r="C757" s="1016"/>
      <c r="D757" s="1016"/>
      <c r="E757" s="1016"/>
      <c r="F757" s="1016" t="e">
        <f t="shared" si="14"/>
        <v>#DIV/0!</v>
      </c>
      <c r="G757" s="1016">
        <f t="shared" si="15"/>
        <v>0</v>
      </c>
    </row>
    <row r="758" spans="1:7">
      <c r="A758" s="1016"/>
      <c r="B758" s="1016"/>
      <c r="C758" s="1016"/>
      <c r="D758" s="1016"/>
      <c r="E758" s="1016"/>
      <c r="F758" s="1016" t="e">
        <f t="shared" si="14"/>
        <v>#DIV/0!</v>
      </c>
      <c r="G758" s="1016">
        <f t="shared" si="15"/>
        <v>0</v>
      </c>
    </row>
    <row r="759" spans="1:7">
      <c r="A759" s="1016"/>
      <c r="B759" s="1016"/>
      <c r="C759" s="1016"/>
      <c r="D759" s="1016"/>
      <c r="E759" s="1016"/>
      <c r="F759" s="1016" t="e">
        <f t="shared" si="14"/>
        <v>#DIV/0!</v>
      </c>
      <c r="G759" s="1016">
        <f t="shared" si="15"/>
        <v>0</v>
      </c>
    </row>
    <row r="760" spans="1:7">
      <c r="A760" s="1016"/>
      <c r="B760" s="1016"/>
      <c r="C760" s="1016"/>
      <c r="D760" s="1016"/>
      <c r="E760" s="1016"/>
      <c r="F760" s="1016" t="e">
        <f t="shared" si="14"/>
        <v>#DIV/0!</v>
      </c>
      <c r="G760" s="1016">
        <f t="shared" si="15"/>
        <v>0</v>
      </c>
    </row>
    <row r="761" spans="1:7">
      <c r="A761" s="1016"/>
      <c r="B761" s="1016"/>
      <c r="C761" s="1016"/>
      <c r="D761" s="1016"/>
      <c r="E761" s="1016"/>
      <c r="F761" s="1016" t="e">
        <f t="shared" si="14"/>
        <v>#DIV/0!</v>
      </c>
      <c r="G761" s="1016">
        <f t="shared" si="15"/>
        <v>0</v>
      </c>
    </row>
    <row r="762" spans="1:7">
      <c r="A762" s="1016"/>
      <c r="B762" s="1016"/>
      <c r="C762" s="1016"/>
      <c r="D762" s="1016"/>
      <c r="E762" s="1016"/>
      <c r="F762" s="1016" t="e">
        <f t="shared" si="14"/>
        <v>#DIV/0!</v>
      </c>
      <c r="G762" s="1016">
        <f t="shared" si="15"/>
        <v>0</v>
      </c>
    </row>
    <row r="763" spans="1:7">
      <c r="A763" s="1016"/>
      <c r="B763" s="1016"/>
      <c r="C763" s="1016"/>
      <c r="D763" s="1016"/>
      <c r="E763" s="1016"/>
      <c r="F763" s="1016" t="e">
        <f t="shared" si="14"/>
        <v>#DIV/0!</v>
      </c>
      <c r="G763" s="1016">
        <f t="shared" si="15"/>
        <v>0</v>
      </c>
    </row>
    <row r="764" spans="1:7">
      <c r="A764" s="1016"/>
      <c r="B764" s="1016"/>
      <c r="C764" s="1016"/>
      <c r="D764" s="1016"/>
      <c r="E764" s="1016"/>
      <c r="F764" s="1016" t="e">
        <f t="shared" si="14"/>
        <v>#DIV/0!</v>
      </c>
      <c r="G764" s="1016">
        <f t="shared" si="15"/>
        <v>0</v>
      </c>
    </row>
    <row r="765" spans="1:7">
      <c r="A765" s="1016"/>
      <c r="B765" s="1016"/>
      <c r="C765" s="1016"/>
      <c r="D765" s="1016"/>
      <c r="E765" s="1016"/>
      <c r="F765" s="1016" t="e">
        <f t="shared" si="14"/>
        <v>#DIV/0!</v>
      </c>
      <c r="G765" s="1016">
        <f t="shared" si="15"/>
        <v>0</v>
      </c>
    </row>
    <row r="766" spans="1:7">
      <c r="A766" s="1016"/>
      <c r="B766" s="1016"/>
      <c r="C766" s="1016"/>
      <c r="D766" s="1016"/>
      <c r="E766" s="1016"/>
      <c r="F766" s="1016" t="e">
        <f t="shared" si="14"/>
        <v>#DIV/0!</v>
      </c>
      <c r="G766" s="1016">
        <f t="shared" si="15"/>
        <v>0</v>
      </c>
    </row>
    <row r="767" spans="1:7">
      <c r="A767" s="1016"/>
      <c r="B767" s="1016"/>
      <c r="C767" s="1016"/>
      <c r="D767" s="1016"/>
      <c r="E767" s="1016"/>
      <c r="F767" s="1016" t="e">
        <f t="shared" si="14"/>
        <v>#DIV/0!</v>
      </c>
      <c r="G767" s="1016">
        <f t="shared" si="15"/>
        <v>0</v>
      </c>
    </row>
    <row r="768" spans="1:7">
      <c r="A768" s="1016"/>
      <c r="B768" s="1016"/>
      <c r="C768" s="1016"/>
      <c r="D768" s="1016"/>
      <c r="E768" s="1016"/>
      <c r="F768" s="1016" t="e">
        <f t="shared" si="14"/>
        <v>#DIV/0!</v>
      </c>
      <c r="G768" s="1016">
        <f t="shared" si="15"/>
        <v>0</v>
      </c>
    </row>
    <row r="769" spans="1:7">
      <c r="A769" s="1016"/>
      <c r="B769" s="1016"/>
      <c r="C769" s="1016"/>
      <c r="D769" s="1016"/>
      <c r="E769" s="1016"/>
      <c r="F769" s="1016" t="e">
        <f t="shared" si="14"/>
        <v>#DIV/0!</v>
      </c>
      <c r="G769" s="1016">
        <f t="shared" si="15"/>
        <v>0</v>
      </c>
    </row>
    <row r="770" spans="1:7">
      <c r="A770" s="1016"/>
      <c r="B770" s="1016"/>
      <c r="C770" s="1016"/>
      <c r="D770" s="1016"/>
      <c r="E770" s="1016"/>
      <c r="F770" s="1016" t="e">
        <f t="shared" si="14"/>
        <v>#DIV/0!</v>
      </c>
      <c r="G770" s="1016">
        <f t="shared" si="15"/>
        <v>0</v>
      </c>
    </row>
    <row r="771" spans="1:7">
      <c r="A771" s="1016"/>
      <c r="B771" s="1016"/>
      <c r="C771" s="1016"/>
      <c r="D771" s="1016"/>
      <c r="E771" s="1016"/>
      <c r="F771" s="1016" t="e">
        <f t="shared" si="14"/>
        <v>#DIV/0!</v>
      </c>
      <c r="G771" s="1016">
        <f t="shared" si="15"/>
        <v>0</v>
      </c>
    </row>
    <row r="772" spans="1:7">
      <c r="A772" s="1016"/>
      <c r="B772" s="1016"/>
      <c r="C772" s="1016"/>
      <c r="D772" s="1016"/>
      <c r="E772" s="1016"/>
      <c r="F772" s="1016" t="e">
        <f t="shared" si="14"/>
        <v>#DIV/0!</v>
      </c>
      <c r="G772" s="1016">
        <f t="shared" si="15"/>
        <v>0</v>
      </c>
    </row>
    <row r="773" spans="1:7">
      <c r="A773" s="1016"/>
      <c r="B773" s="1016"/>
      <c r="C773" s="1016"/>
      <c r="D773" s="1016"/>
      <c r="E773" s="1016"/>
      <c r="F773" s="1016" t="e">
        <f t="shared" si="14"/>
        <v>#DIV/0!</v>
      </c>
      <c r="G773" s="1016">
        <f t="shared" si="15"/>
        <v>0</v>
      </c>
    </row>
    <row r="774" spans="1:7">
      <c r="A774" s="1016"/>
      <c r="B774" s="1016"/>
      <c r="C774" s="1016"/>
      <c r="D774" s="1016"/>
      <c r="E774" s="1016"/>
      <c r="F774" s="1016" t="e">
        <f t="shared" si="14"/>
        <v>#DIV/0!</v>
      </c>
      <c r="G774" s="1016">
        <f t="shared" si="15"/>
        <v>0</v>
      </c>
    </row>
    <row r="775" spans="1:7">
      <c r="A775" s="1016"/>
      <c r="B775" s="1016"/>
      <c r="C775" s="1016"/>
      <c r="D775" s="1016"/>
      <c r="E775" s="1016"/>
      <c r="F775" s="1016" t="e">
        <f t="shared" si="14"/>
        <v>#DIV/0!</v>
      </c>
      <c r="G775" s="1016">
        <f t="shared" si="15"/>
        <v>0</v>
      </c>
    </row>
    <row r="776" spans="1:7">
      <c r="A776" s="1016"/>
      <c r="B776" s="1016"/>
      <c r="C776" s="1016"/>
      <c r="D776" s="1016"/>
      <c r="E776" s="1016"/>
      <c r="F776" s="1016" t="e">
        <f t="shared" si="14"/>
        <v>#DIV/0!</v>
      </c>
      <c r="G776" s="1016">
        <f t="shared" si="15"/>
        <v>0</v>
      </c>
    </row>
    <row r="777" spans="1:7">
      <c r="A777" s="1016"/>
      <c r="B777" s="1016"/>
      <c r="C777" s="1016"/>
      <c r="D777" s="1016"/>
      <c r="E777" s="1016"/>
      <c r="F777" s="1016" t="e">
        <f t="shared" si="14"/>
        <v>#DIV/0!</v>
      </c>
      <c r="G777" s="1016">
        <f t="shared" si="15"/>
        <v>0</v>
      </c>
    </row>
    <row r="778" spans="1:7">
      <c r="A778" s="1016"/>
      <c r="B778" s="1016"/>
      <c r="C778" s="1016"/>
      <c r="D778" s="1016"/>
      <c r="E778" s="1016"/>
      <c r="F778" s="1016" t="e">
        <f t="shared" si="14"/>
        <v>#DIV/0!</v>
      </c>
      <c r="G778" s="1016">
        <f t="shared" si="15"/>
        <v>0</v>
      </c>
    </row>
    <row r="779" spans="1:7">
      <c r="A779" s="1016"/>
      <c r="B779" s="1016"/>
      <c r="C779" s="1016"/>
      <c r="D779" s="1016"/>
      <c r="E779" s="1016"/>
      <c r="F779" s="1016" t="e">
        <f t="shared" si="14"/>
        <v>#DIV/0!</v>
      </c>
      <c r="G779" s="1016">
        <f t="shared" si="15"/>
        <v>0</v>
      </c>
    </row>
    <row r="780" spans="1:7">
      <c r="A780" s="1016"/>
      <c r="B780" s="1016"/>
      <c r="C780" s="1016"/>
      <c r="D780" s="1016"/>
      <c r="E780" s="1016"/>
      <c r="F780" s="1016" t="e">
        <f t="shared" si="14"/>
        <v>#DIV/0!</v>
      </c>
      <c r="G780" s="1016">
        <f t="shared" si="15"/>
        <v>0</v>
      </c>
    </row>
    <row r="781" spans="1:7">
      <c r="A781" s="1016"/>
      <c r="B781" s="1016"/>
      <c r="C781" s="1016"/>
      <c r="D781" s="1016"/>
      <c r="E781" s="1016"/>
      <c r="F781" s="1016" t="e">
        <f t="shared" si="14"/>
        <v>#DIV/0!</v>
      </c>
      <c r="G781" s="1016">
        <f t="shared" si="15"/>
        <v>0</v>
      </c>
    </row>
    <row r="782" spans="1:7">
      <c r="A782" s="1016"/>
      <c r="B782" s="1016"/>
      <c r="C782" s="1016"/>
      <c r="D782" s="1016"/>
      <c r="E782" s="1016"/>
      <c r="F782" s="1016" t="e">
        <f t="shared" si="14"/>
        <v>#DIV/0!</v>
      </c>
      <c r="G782" s="1016">
        <f t="shared" si="15"/>
        <v>0</v>
      </c>
    </row>
    <row r="783" spans="1:7">
      <c r="A783" s="1016"/>
      <c r="B783" s="1016"/>
      <c r="C783" s="1016"/>
      <c r="D783" s="1016"/>
      <c r="E783" s="1016"/>
      <c r="F783" s="1016" t="e">
        <f t="shared" si="14"/>
        <v>#DIV/0!</v>
      </c>
      <c r="G783" s="1016">
        <f t="shared" si="15"/>
        <v>0</v>
      </c>
    </row>
    <row r="784" spans="1:7">
      <c r="A784" s="1016"/>
      <c r="B784" s="1016"/>
      <c r="C784" s="1016"/>
      <c r="D784" s="1016"/>
      <c r="E784" s="1016"/>
      <c r="F784" s="1016" t="e">
        <f t="shared" si="14"/>
        <v>#DIV/0!</v>
      </c>
      <c r="G784" s="1016">
        <f t="shared" si="15"/>
        <v>0</v>
      </c>
    </row>
    <row r="785" spans="1:7">
      <c r="A785" s="1016"/>
      <c r="B785" s="1016"/>
      <c r="C785" s="1016"/>
      <c r="D785" s="1016"/>
      <c r="E785" s="1016"/>
      <c r="F785" s="1016" t="e">
        <f t="shared" si="14"/>
        <v>#DIV/0!</v>
      </c>
      <c r="G785" s="1016">
        <f t="shared" si="15"/>
        <v>0</v>
      </c>
    </row>
    <row r="786" spans="1:7">
      <c r="A786" s="1016"/>
      <c r="B786" s="1016"/>
      <c r="C786" s="1016"/>
      <c r="D786" s="1016"/>
      <c r="E786" s="1016"/>
      <c r="F786" s="1016" t="e">
        <f t="shared" si="14"/>
        <v>#DIV/0!</v>
      </c>
      <c r="G786" s="1016">
        <f t="shared" si="15"/>
        <v>0</v>
      </c>
    </row>
    <row r="787" spans="1:7">
      <c r="A787" s="1016"/>
      <c r="B787" s="1016"/>
      <c r="C787" s="1016"/>
      <c r="D787" s="1016"/>
      <c r="E787" s="1016"/>
      <c r="F787" s="1016" t="e">
        <f t="shared" si="14"/>
        <v>#DIV/0!</v>
      </c>
      <c r="G787" s="1016">
        <f t="shared" si="15"/>
        <v>0</v>
      </c>
    </row>
    <row r="788" spans="1:7">
      <c r="A788" s="1016"/>
      <c r="B788" s="1016"/>
      <c r="C788" s="1016"/>
      <c r="D788" s="1016"/>
      <c r="E788" s="1016"/>
      <c r="F788" s="1016" t="e">
        <f t="shared" si="14"/>
        <v>#DIV/0!</v>
      </c>
      <c r="G788" s="1016">
        <f t="shared" si="15"/>
        <v>0</v>
      </c>
    </row>
    <row r="789" spans="1:7">
      <c r="A789" s="1016"/>
      <c r="B789" s="1016"/>
      <c r="C789" s="1016"/>
      <c r="D789" s="1016"/>
      <c r="E789" s="1016"/>
      <c r="F789" s="1016" t="e">
        <f t="shared" si="14"/>
        <v>#DIV/0!</v>
      </c>
      <c r="G789" s="1016">
        <f t="shared" si="15"/>
        <v>0</v>
      </c>
    </row>
    <row r="790" spans="1:7">
      <c r="A790" s="1016"/>
      <c r="B790" s="1016"/>
      <c r="C790" s="1016"/>
      <c r="D790" s="1016"/>
      <c r="E790" s="1016"/>
      <c r="F790" s="1016" t="e">
        <f t="shared" si="14"/>
        <v>#DIV/0!</v>
      </c>
      <c r="G790" s="1016">
        <f t="shared" si="15"/>
        <v>0</v>
      </c>
    </row>
    <row r="791" spans="1:7">
      <c r="A791" s="1016"/>
      <c r="B791" s="1016"/>
      <c r="C791" s="1016"/>
      <c r="D791" s="1016"/>
      <c r="E791" s="1016"/>
      <c r="F791" s="1016" t="e">
        <f t="shared" si="14"/>
        <v>#DIV/0!</v>
      </c>
      <c r="G791" s="1016">
        <f t="shared" si="15"/>
        <v>0</v>
      </c>
    </row>
    <row r="792" spans="1:7">
      <c r="A792" s="1016"/>
      <c r="B792" s="1016"/>
      <c r="C792" s="1016"/>
      <c r="D792" s="1016"/>
      <c r="E792" s="1016"/>
      <c r="F792" s="1016" t="e">
        <f t="shared" si="14"/>
        <v>#DIV/0!</v>
      </c>
      <c r="G792" s="1016">
        <f t="shared" si="15"/>
        <v>0</v>
      </c>
    </row>
    <row r="793" spans="1:7">
      <c r="A793" s="1016"/>
      <c r="B793" s="1016"/>
      <c r="C793" s="1016"/>
      <c r="D793" s="1016"/>
      <c r="E793" s="1016"/>
      <c r="F793" s="1016" t="e">
        <f t="shared" si="14"/>
        <v>#DIV/0!</v>
      </c>
      <c r="G793" s="1016">
        <f t="shared" si="15"/>
        <v>0</v>
      </c>
    </row>
    <row r="794" spans="1:7">
      <c r="A794" s="1016"/>
      <c r="B794" s="1016"/>
      <c r="C794" s="1016"/>
      <c r="D794" s="1016"/>
      <c r="E794" s="1016"/>
      <c r="F794" s="1016" t="e">
        <f t="shared" si="14"/>
        <v>#DIV/0!</v>
      </c>
      <c r="G794" s="1016">
        <f t="shared" si="15"/>
        <v>0</v>
      </c>
    </row>
    <row r="795" spans="1:7">
      <c r="A795" s="1016"/>
      <c r="B795" s="1016"/>
      <c r="C795" s="1016"/>
      <c r="D795" s="1016"/>
      <c r="E795" s="1016"/>
      <c r="F795" s="1016" t="e">
        <f t="shared" si="14"/>
        <v>#DIV/0!</v>
      </c>
      <c r="G795" s="1016">
        <f t="shared" si="15"/>
        <v>0</v>
      </c>
    </row>
    <row r="796" spans="1:7">
      <c r="A796" s="1016"/>
      <c r="B796" s="1016"/>
      <c r="C796" s="1016"/>
      <c r="D796" s="1016"/>
      <c r="E796" s="1016"/>
      <c r="F796" s="1016" t="e">
        <f t="shared" si="14"/>
        <v>#DIV/0!</v>
      </c>
      <c r="G796" s="1016">
        <f t="shared" si="15"/>
        <v>0</v>
      </c>
    </row>
    <row r="797" spans="1:7">
      <c r="A797" s="1016"/>
      <c r="B797" s="1016"/>
      <c r="C797" s="1016"/>
      <c r="D797" s="1016"/>
      <c r="E797" s="1016"/>
      <c r="F797" s="1016" t="e">
        <f t="shared" si="14"/>
        <v>#DIV/0!</v>
      </c>
      <c r="G797" s="1016">
        <f t="shared" si="15"/>
        <v>0</v>
      </c>
    </row>
    <row r="798" spans="1:7">
      <c r="A798" s="1016"/>
      <c r="B798" s="1016"/>
      <c r="C798" s="1016"/>
      <c r="D798" s="1016"/>
      <c r="E798" s="1016"/>
      <c r="F798" s="1016" t="e">
        <f t="shared" si="14"/>
        <v>#DIV/0!</v>
      </c>
      <c r="G798" s="1016">
        <f t="shared" si="15"/>
        <v>0</v>
      </c>
    </row>
    <row r="799" spans="1:7">
      <c r="A799" s="1016"/>
      <c r="B799" s="1016"/>
      <c r="C799" s="1016"/>
      <c r="D799" s="1016"/>
      <c r="E799" s="1016"/>
      <c r="F799" s="1016" t="e">
        <f t="shared" ref="F799:F862" si="16">(B799*C799*D799*60/(A799*1000))+F798</f>
        <v>#DIV/0!</v>
      </c>
      <c r="G799" s="1016">
        <f t="shared" ref="G799:G862" si="17">(C799*D799*60)+G798</f>
        <v>0</v>
      </c>
    </row>
    <row r="800" spans="1:7">
      <c r="A800" s="1016"/>
      <c r="B800" s="1016"/>
      <c r="C800" s="1016"/>
      <c r="D800" s="1016"/>
      <c r="E800" s="1016"/>
      <c r="F800" s="1016" t="e">
        <f t="shared" si="16"/>
        <v>#DIV/0!</v>
      </c>
      <c r="G800" s="1016">
        <f t="shared" si="17"/>
        <v>0</v>
      </c>
    </row>
    <row r="801" spans="1:7">
      <c r="A801" s="1016"/>
      <c r="B801" s="1016"/>
      <c r="C801" s="1016"/>
      <c r="D801" s="1016"/>
      <c r="E801" s="1016"/>
      <c r="F801" s="1016" t="e">
        <f t="shared" si="16"/>
        <v>#DIV/0!</v>
      </c>
      <c r="G801" s="1016">
        <f t="shared" si="17"/>
        <v>0</v>
      </c>
    </row>
    <row r="802" spans="1:7">
      <c r="A802" s="1016"/>
      <c r="B802" s="1016"/>
      <c r="C802" s="1016"/>
      <c r="D802" s="1016"/>
      <c r="E802" s="1016"/>
      <c r="F802" s="1016" t="e">
        <f t="shared" si="16"/>
        <v>#DIV/0!</v>
      </c>
      <c r="G802" s="1016">
        <f t="shared" si="17"/>
        <v>0</v>
      </c>
    </row>
    <row r="803" spans="1:7">
      <c r="A803" s="1016"/>
      <c r="B803" s="1016"/>
      <c r="C803" s="1016"/>
      <c r="D803" s="1016"/>
      <c r="E803" s="1016"/>
      <c r="F803" s="1016" t="e">
        <f t="shared" si="16"/>
        <v>#DIV/0!</v>
      </c>
      <c r="G803" s="1016">
        <f t="shared" si="17"/>
        <v>0</v>
      </c>
    </row>
    <row r="804" spans="1:7">
      <c r="A804" s="1016"/>
      <c r="B804" s="1016"/>
      <c r="C804" s="1016"/>
      <c r="D804" s="1016"/>
      <c r="E804" s="1016"/>
      <c r="F804" s="1016" t="e">
        <f t="shared" si="16"/>
        <v>#DIV/0!</v>
      </c>
      <c r="G804" s="1016">
        <f t="shared" si="17"/>
        <v>0</v>
      </c>
    </row>
    <row r="805" spans="1:7">
      <c r="A805" s="1016"/>
      <c r="B805" s="1016"/>
      <c r="C805" s="1016"/>
      <c r="D805" s="1016"/>
      <c r="E805" s="1016"/>
      <c r="F805" s="1016" t="e">
        <f t="shared" si="16"/>
        <v>#DIV/0!</v>
      </c>
      <c r="G805" s="1016">
        <f t="shared" si="17"/>
        <v>0</v>
      </c>
    </row>
    <row r="806" spans="1:7">
      <c r="A806" s="1016"/>
      <c r="B806" s="1016"/>
      <c r="C806" s="1016"/>
      <c r="D806" s="1016"/>
      <c r="E806" s="1016"/>
      <c r="F806" s="1016" t="e">
        <f t="shared" si="16"/>
        <v>#DIV/0!</v>
      </c>
      <c r="G806" s="1016">
        <f t="shared" si="17"/>
        <v>0</v>
      </c>
    </row>
    <row r="807" spans="1:7">
      <c r="A807" s="1016"/>
      <c r="B807" s="1016"/>
      <c r="C807" s="1016"/>
      <c r="D807" s="1016"/>
      <c r="E807" s="1016"/>
      <c r="F807" s="1016" t="e">
        <f t="shared" si="16"/>
        <v>#DIV/0!</v>
      </c>
      <c r="G807" s="1016">
        <f t="shared" si="17"/>
        <v>0</v>
      </c>
    </row>
    <row r="808" spans="1:7">
      <c r="A808" s="1016"/>
      <c r="B808" s="1016"/>
      <c r="C808" s="1016"/>
      <c r="D808" s="1016"/>
      <c r="E808" s="1016"/>
      <c r="F808" s="1016" t="e">
        <f t="shared" si="16"/>
        <v>#DIV/0!</v>
      </c>
      <c r="G808" s="1016">
        <f t="shared" si="17"/>
        <v>0</v>
      </c>
    </row>
    <row r="809" spans="1:7">
      <c r="A809" s="1016"/>
      <c r="B809" s="1016"/>
      <c r="C809" s="1016"/>
      <c r="D809" s="1016"/>
      <c r="E809" s="1016"/>
      <c r="F809" s="1016" t="e">
        <f t="shared" si="16"/>
        <v>#DIV/0!</v>
      </c>
      <c r="G809" s="1016">
        <f t="shared" si="17"/>
        <v>0</v>
      </c>
    </row>
    <row r="810" spans="1:7">
      <c r="A810" s="1016"/>
      <c r="B810" s="1016"/>
      <c r="C810" s="1016"/>
      <c r="D810" s="1016"/>
      <c r="E810" s="1016"/>
      <c r="F810" s="1016" t="e">
        <f t="shared" si="16"/>
        <v>#DIV/0!</v>
      </c>
      <c r="G810" s="1016">
        <f t="shared" si="17"/>
        <v>0</v>
      </c>
    </row>
    <row r="811" spans="1:7">
      <c r="A811" s="1016"/>
      <c r="B811" s="1016"/>
      <c r="C811" s="1016"/>
      <c r="D811" s="1016"/>
      <c r="E811" s="1016"/>
      <c r="F811" s="1016" t="e">
        <f t="shared" si="16"/>
        <v>#DIV/0!</v>
      </c>
      <c r="G811" s="1016">
        <f t="shared" si="17"/>
        <v>0</v>
      </c>
    </row>
    <row r="812" spans="1:7">
      <c r="A812" s="1016"/>
      <c r="B812" s="1016"/>
      <c r="C812" s="1016"/>
      <c r="D812" s="1016"/>
      <c r="E812" s="1016"/>
      <c r="F812" s="1016" t="e">
        <f t="shared" si="16"/>
        <v>#DIV/0!</v>
      </c>
      <c r="G812" s="1016">
        <f t="shared" si="17"/>
        <v>0</v>
      </c>
    </row>
    <row r="813" spans="1:7">
      <c r="A813" s="1016"/>
      <c r="B813" s="1016"/>
      <c r="C813" s="1016"/>
      <c r="D813" s="1016"/>
      <c r="E813" s="1016"/>
      <c r="F813" s="1016" t="e">
        <f t="shared" si="16"/>
        <v>#DIV/0!</v>
      </c>
      <c r="G813" s="1016">
        <f t="shared" si="17"/>
        <v>0</v>
      </c>
    </row>
    <row r="814" spans="1:7">
      <c r="A814" s="1016"/>
      <c r="B814" s="1016"/>
      <c r="C814" s="1016"/>
      <c r="D814" s="1016"/>
      <c r="E814" s="1016"/>
      <c r="F814" s="1016" t="e">
        <f t="shared" si="16"/>
        <v>#DIV/0!</v>
      </c>
      <c r="G814" s="1016">
        <f t="shared" si="17"/>
        <v>0</v>
      </c>
    </row>
    <row r="815" spans="1:7">
      <c r="A815" s="1016"/>
      <c r="B815" s="1016"/>
      <c r="C815" s="1016"/>
      <c r="D815" s="1016"/>
      <c r="E815" s="1016"/>
      <c r="F815" s="1016" t="e">
        <f t="shared" si="16"/>
        <v>#DIV/0!</v>
      </c>
      <c r="G815" s="1016">
        <f t="shared" si="17"/>
        <v>0</v>
      </c>
    </row>
    <row r="816" spans="1:7">
      <c r="A816" s="1016"/>
      <c r="B816" s="1016"/>
      <c r="C816" s="1016"/>
      <c r="D816" s="1016"/>
      <c r="E816" s="1016"/>
      <c r="F816" s="1016" t="e">
        <f t="shared" si="16"/>
        <v>#DIV/0!</v>
      </c>
      <c r="G816" s="1016">
        <f t="shared" si="17"/>
        <v>0</v>
      </c>
    </row>
    <row r="817" spans="1:7">
      <c r="A817" s="1016"/>
      <c r="B817" s="1016"/>
      <c r="C817" s="1016"/>
      <c r="D817" s="1016"/>
      <c r="E817" s="1016"/>
      <c r="F817" s="1016" t="e">
        <f t="shared" si="16"/>
        <v>#DIV/0!</v>
      </c>
      <c r="G817" s="1016">
        <f t="shared" si="17"/>
        <v>0</v>
      </c>
    </row>
    <row r="818" spans="1:7">
      <c r="A818" s="1016"/>
      <c r="B818" s="1016"/>
      <c r="C818" s="1016"/>
      <c r="D818" s="1016"/>
      <c r="E818" s="1016"/>
      <c r="F818" s="1016" t="e">
        <f t="shared" si="16"/>
        <v>#DIV/0!</v>
      </c>
      <c r="G818" s="1016">
        <f t="shared" si="17"/>
        <v>0</v>
      </c>
    </row>
    <row r="819" spans="1:7">
      <c r="A819" s="1016"/>
      <c r="B819" s="1016"/>
      <c r="C819" s="1016"/>
      <c r="D819" s="1016"/>
      <c r="E819" s="1016"/>
      <c r="F819" s="1016" t="e">
        <f t="shared" si="16"/>
        <v>#DIV/0!</v>
      </c>
      <c r="G819" s="1016">
        <f t="shared" si="17"/>
        <v>0</v>
      </c>
    </row>
    <row r="820" spans="1:7">
      <c r="A820" s="1016"/>
      <c r="B820" s="1016"/>
      <c r="C820" s="1016"/>
      <c r="D820" s="1016"/>
      <c r="E820" s="1016"/>
      <c r="F820" s="1016" t="e">
        <f t="shared" si="16"/>
        <v>#DIV/0!</v>
      </c>
      <c r="G820" s="1016">
        <f t="shared" si="17"/>
        <v>0</v>
      </c>
    </row>
    <row r="821" spans="1:7">
      <c r="A821" s="1016"/>
      <c r="B821" s="1016"/>
      <c r="C821" s="1016"/>
      <c r="D821" s="1016"/>
      <c r="E821" s="1016"/>
      <c r="F821" s="1016" t="e">
        <f t="shared" si="16"/>
        <v>#DIV/0!</v>
      </c>
      <c r="G821" s="1016">
        <f t="shared" si="17"/>
        <v>0</v>
      </c>
    </row>
    <row r="822" spans="1:7">
      <c r="A822" s="1016"/>
      <c r="B822" s="1016"/>
      <c r="C822" s="1016"/>
      <c r="D822" s="1016"/>
      <c r="E822" s="1016"/>
      <c r="F822" s="1016" t="e">
        <f t="shared" si="16"/>
        <v>#DIV/0!</v>
      </c>
      <c r="G822" s="1016">
        <f t="shared" si="17"/>
        <v>0</v>
      </c>
    </row>
    <row r="823" spans="1:7">
      <c r="A823" s="1016"/>
      <c r="B823" s="1016"/>
      <c r="C823" s="1016"/>
      <c r="D823" s="1016"/>
      <c r="E823" s="1016"/>
      <c r="F823" s="1016" t="e">
        <f t="shared" si="16"/>
        <v>#DIV/0!</v>
      </c>
      <c r="G823" s="1016">
        <f t="shared" si="17"/>
        <v>0</v>
      </c>
    </row>
    <row r="824" spans="1:7">
      <c r="A824" s="1016"/>
      <c r="B824" s="1016"/>
      <c r="C824" s="1016"/>
      <c r="D824" s="1016"/>
      <c r="E824" s="1016"/>
      <c r="F824" s="1016" t="e">
        <f t="shared" si="16"/>
        <v>#DIV/0!</v>
      </c>
      <c r="G824" s="1016">
        <f t="shared" si="17"/>
        <v>0</v>
      </c>
    </row>
    <row r="825" spans="1:7">
      <c r="A825" s="1016"/>
      <c r="B825" s="1016"/>
      <c r="C825" s="1016"/>
      <c r="D825" s="1016"/>
      <c r="E825" s="1016"/>
      <c r="F825" s="1016" t="e">
        <f t="shared" si="16"/>
        <v>#DIV/0!</v>
      </c>
      <c r="G825" s="1016">
        <f t="shared" si="17"/>
        <v>0</v>
      </c>
    </row>
    <row r="826" spans="1:7">
      <c r="A826" s="1016"/>
      <c r="B826" s="1016"/>
      <c r="C826" s="1016"/>
      <c r="D826" s="1016"/>
      <c r="E826" s="1016"/>
      <c r="F826" s="1016" t="e">
        <f t="shared" si="16"/>
        <v>#DIV/0!</v>
      </c>
      <c r="G826" s="1016">
        <f t="shared" si="17"/>
        <v>0</v>
      </c>
    </row>
    <row r="827" spans="1:7">
      <c r="A827" s="1016"/>
      <c r="B827" s="1016"/>
      <c r="C827" s="1016"/>
      <c r="D827" s="1016"/>
      <c r="E827" s="1016"/>
      <c r="F827" s="1016" t="e">
        <f t="shared" si="16"/>
        <v>#DIV/0!</v>
      </c>
      <c r="G827" s="1016">
        <f t="shared" si="17"/>
        <v>0</v>
      </c>
    </row>
    <row r="828" spans="1:7">
      <c r="A828" s="1016"/>
      <c r="B828" s="1016"/>
      <c r="C828" s="1016"/>
      <c r="D828" s="1016"/>
      <c r="E828" s="1016"/>
      <c r="F828" s="1016" t="e">
        <f t="shared" si="16"/>
        <v>#DIV/0!</v>
      </c>
      <c r="G828" s="1016">
        <f t="shared" si="17"/>
        <v>0</v>
      </c>
    </row>
    <row r="829" spans="1:7">
      <c r="A829" s="1016"/>
      <c r="B829" s="1016"/>
      <c r="C829" s="1016"/>
      <c r="D829" s="1016"/>
      <c r="E829" s="1016"/>
      <c r="F829" s="1016" t="e">
        <f t="shared" si="16"/>
        <v>#DIV/0!</v>
      </c>
      <c r="G829" s="1016">
        <f t="shared" si="17"/>
        <v>0</v>
      </c>
    </row>
    <row r="830" spans="1:7">
      <c r="A830" s="1016"/>
      <c r="B830" s="1016"/>
      <c r="C830" s="1016"/>
      <c r="D830" s="1016"/>
      <c r="E830" s="1016"/>
      <c r="F830" s="1016" t="e">
        <f t="shared" si="16"/>
        <v>#DIV/0!</v>
      </c>
      <c r="G830" s="1016">
        <f t="shared" si="17"/>
        <v>0</v>
      </c>
    </row>
    <row r="831" spans="1:7">
      <c r="A831" s="1016"/>
      <c r="B831" s="1016"/>
      <c r="C831" s="1016"/>
      <c r="D831" s="1016"/>
      <c r="E831" s="1016"/>
      <c r="F831" s="1016" t="e">
        <f t="shared" si="16"/>
        <v>#DIV/0!</v>
      </c>
      <c r="G831" s="1016">
        <f t="shared" si="17"/>
        <v>0</v>
      </c>
    </row>
    <row r="832" spans="1:7">
      <c r="A832" s="1016"/>
      <c r="B832" s="1016"/>
      <c r="C832" s="1016"/>
      <c r="D832" s="1016"/>
      <c r="E832" s="1016"/>
      <c r="F832" s="1016" t="e">
        <f t="shared" si="16"/>
        <v>#DIV/0!</v>
      </c>
      <c r="G832" s="1016">
        <f t="shared" si="17"/>
        <v>0</v>
      </c>
    </row>
    <row r="833" spans="1:7">
      <c r="A833" s="1016"/>
      <c r="B833" s="1016"/>
      <c r="C833" s="1016"/>
      <c r="D833" s="1016"/>
      <c r="E833" s="1016"/>
      <c r="F833" s="1016" t="e">
        <f t="shared" si="16"/>
        <v>#DIV/0!</v>
      </c>
      <c r="G833" s="1016">
        <f t="shared" si="17"/>
        <v>0</v>
      </c>
    </row>
    <row r="834" spans="1:7">
      <c r="A834" s="1016"/>
      <c r="B834" s="1016"/>
      <c r="C834" s="1016"/>
      <c r="D834" s="1016"/>
      <c r="E834" s="1016"/>
      <c r="F834" s="1016" t="e">
        <f t="shared" si="16"/>
        <v>#DIV/0!</v>
      </c>
      <c r="G834" s="1016">
        <f t="shared" si="17"/>
        <v>0</v>
      </c>
    </row>
    <row r="835" spans="1:7">
      <c r="A835" s="1016"/>
      <c r="B835" s="1016"/>
      <c r="C835" s="1016"/>
      <c r="D835" s="1016"/>
      <c r="E835" s="1016"/>
      <c r="F835" s="1016" t="e">
        <f t="shared" si="16"/>
        <v>#DIV/0!</v>
      </c>
      <c r="G835" s="1016">
        <f t="shared" si="17"/>
        <v>0</v>
      </c>
    </row>
    <row r="836" spans="1:7">
      <c r="A836" s="1016"/>
      <c r="B836" s="1016"/>
      <c r="C836" s="1016"/>
      <c r="D836" s="1016"/>
      <c r="E836" s="1016"/>
      <c r="F836" s="1016" t="e">
        <f t="shared" si="16"/>
        <v>#DIV/0!</v>
      </c>
      <c r="G836" s="1016">
        <f t="shared" si="17"/>
        <v>0</v>
      </c>
    </row>
    <row r="837" spans="1:7">
      <c r="A837" s="1016"/>
      <c r="B837" s="1016"/>
      <c r="C837" s="1016"/>
      <c r="D837" s="1016"/>
      <c r="E837" s="1016"/>
      <c r="F837" s="1016" t="e">
        <f t="shared" si="16"/>
        <v>#DIV/0!</v>
      </c>
      <c r="G837" s="1016">
        <f t="shared" si="17"/>
        <v>0</v>
      </c>
    </row>
    <row r="838" spans="1:7">
      <c r="A838" s="1016"/>
      <c r="B838" s="1016"/>
      <c r="C838" s="1016"/>
      <c r="D838" s="1016"/>
      <c r="E838" s="1016"/>
      <c r="F838" s="1016" t="e">
        <f t="shared" si="16"/>
        <v>#DIV/0!</v>
      </c>
      <c r="G838" s="1016">
        <f t="shared" si="17"/>
        <v>0</v>
      </c>
    </row>
    <row r="839" spans="1:7">
      <c r="A839" s="1016"/>
      <c r="B839" s="1016"/>
      <c r="C839" s="1016"/>
      <c r="D839" s="1016"/>
      <c r="E839" s="1016"/>
      <c r="F839" s="1016" t="e">
        <f t="shared" si="16"/>
        <v>#DIV/0!</v>
      </c>
      <c r="G839" s="1016">
        <f t="shared" si="17"/>
        <v>0</v>
      </c>
    </row>
    <row r="840" spans="1:7">
      <c r="A840" s="1016"/>
      <c r="B840" s="1016"/>
      <c r="C840" s="1016"/>
      <c r="D840" s="1016"/>
      <c r="E840" s="1016"/>
      <c r="F840" s="1016" t="e">
        <f t="shared" si="16"/>
        <v>#DIV/0!</v>
      </c>
      <c r="G840" s="1016">
        <f t="shared" si="17"/>
        <v>0</v>
      </c>
    </row>
    <row r="841" spans="1:7">
      <c r="A841" s="1016"/>
      <c r="B841" s="1016"/>
      <c r="C841" s="1016"/>
      <c r="D841" s="1016"/>
      <c r="E841" s="1016"/>
      <c r="F841" s="1016" t="e">
        <f t="shared" si="16"/>
        <v>#DIV/0!</v>
      </c>
      <c r="G841" s="1016">
        <f t="shared" si="17"/>
        <v>0</v>
      </c>
    </row>
    <row r="842" spans="1:7">
      <c r="A842" s="1016"/>
      <c r="B842" s="1016"/>
      <c r="C842" s="1016"/>
      <c r="D842" s="1016"/>
      <c r="E842" s="1016"/>
      <c r="F842" s="1016" t="e">
        <f t="shared" si="16"/>
        <v>#DIV/0!</v>
      </c>
      <c r="G842" s="1016">
        <f t="shared" si="17"/>
        <v>0</v>
      </c>
    </row>
    <row r="843" spans="1:7">
      <c r="A843" s="1016"/>
      <c r="B843" s="1016"/>
      <c r="C843" s="1016"/>
      <c r="D843" s="1016"/>
      <c r="E843" s="1016"/>
      <c r="F843" s="1016" t="e">
        <f t="shared" si="16"/>
        <v>#DIV/0!</v>
      </c>
      <c r="G843" s="1016">
        <f t="shared" si="17"/>
        <v>0</v>
      </c>
    </row>
    <row r="844" spans="1:7">
      <c r="A844" s="1016"/>
      <c r="B844" s="1016"/>
      <c r="C844" s="1016"/>
      <c r="D844" s="1016"/>
      <c r="E844" s="1016"/>
      <c r="F844" s="1016" t="e">
        <f t="shared" si="16"/>
        <v>#DIV/0!</v>
      </c>
      <c r="G844" s="1016">
        <f t="shared" si="17"/>
        <v>0</v>
      </c>
    </row>
    <row r="845" spans="1:7">
      <c r="A845" s="1016"/>
      <c r="B845" s="1016"/>
      <c r="C845" s="1016"/>
      <c r="D845" s="1016"/>
      <c r="E845" s="1016"/>
      <c r="F845" s="1016" t="e">
        <f t="shared" si="16"/>
        <v>#DIV/0!</v>
      </c>
      <c r="G845" s="1016">
        <f t="shared" si="17"/>
        <v>0</v>
      </c>
    </row>
    <row r="846" spans="1:7">
      <c r="A846" s="1016"/>
      <c r="B846" s="1016"/>
      <c r="C846" s="1016"/>
      <c r="D846" s="1016"/>
      <c r="E846" s="1016"/>
      <c r="F846" s="1016" t="e">
        <f t="shared" si="16"/>
        <v>#DIV/0!</v>
      </c>
      <c r="G846" s="1016">
        <f t="shared" si="17"/>
        <v>0</v>
      </c>
    </row>
    <row r="847" spans="1:7">
      <c r="A847" s="1016"/>
      <c r="B847" s="1016"/>
      <c r="C847" s="1016"/>
      <c r="D847" s="1016"/>
      <c r="E847" s="1016"/>
      <c r="F847" s="1016" t="e">
        <f t="shared" si="16"/>
        <v>#DIV/0!</v>
      </c>
      <c r="G847" s="1016">
        <f t="shared" si="17"/>
        <v>0</v>
      </c>
    </row>
    <row r="848" spans="1:7">
      <c r="A848" s="1016"/>
      <c r="B848" s="1016"/>
      <c r="C848" s="1016"/>
      <c r="D848" s="1016"/>
      <c r="E848" s="1016"/>
      <c r="F848" s="1016" t="e">
        <f t="shared" si="16"/>
        <v>#DIV/0!</v>
      </c>
      <c r="G848" s="1016">
        <f t="shared" si="17"/>
        <v>0</v>
      </c>
    </row>
    <row r="849" spans="1:7">
      <c r="A849" s="1016"/>
      <c r="B849" s="1016"/>
      <c r="C849" s="1016"/>
      <c r="D849" s="1016"/>
      <c r="E849" s="1016"/>
      <c r="F849" s="1016" t="e">
        <f t="shared" si="16"/>
        <v>#DIV/0!</v>
      </c>
      <c r="G849" s="1016">
        <f t="shared" si="17"/>
        <v>0</v>
      </c>
    </row>
    <row r="850" spans="1:7">
      <c r="A850" s="1016"/>
      <c r="B850" s="1016"/>
      <c r="C850" s="1016"/>
      <c r="D850" s="1016"/>
      <c r="E850" s="1016"/>
      <c r="F850" s="1016" t="e">
        <f t="shared" si="16"/>
        <v>#DIV/0!</v>
      </c>
      <c r="G850" s="1016">
        <f t="shared" si="17"/>
        <v>0</v>
      </c>
    </row>
    <row r="851" spans="1:7">
      <c r="A851" s="1016"/>
      <c r="B851" s="1016"/>
      <c r="C851" s="1016"/>
      <c r="D851" s="1016"/>
      <c r="E851" s="1016"/>
      <c r="F851" s="1016" t="e">
        <f t="shared" si="16"/>
        <v>#DIV/0!</v>
      </c>
      <c r="G851" s="1016">
        <f t="shared" si="17"/>
        <v>0</v>
      </c>
    </row>
    <row r="852" spans="1:7">
      <c r="A852" s="1016"/>
      <c r="B852" s="1016"/>
      <c r="C852" s="1016"/>
      <c r="D852" s="1016"/>
      <c r="E852" s="1016"/>
      <c r="F852" s="1016" t="e">
        <f t="shared" si="16"/>
        <v>#DIV/0!</v>
      </c>
      <c r="G852" s="1016">
        <f t="shared" si="17"/>
        <v>0</v>
      </c>
    </row>
    <row r="853" spans="1:7">
      <c r="A853" s="1016"/>
      <c r="B853" s="1016"/>
      <c r="C853" s="1016"/>
      <c r="D853" s="1016"/>
      <c r="E853" s="1016"/>
      <c r="F853" s="1016" t="e">
        <f t="shared" si="16"/>
        <v>#DIV/0!</v>
      </c>
      <c r="G853" s="1016">
        <f t="shared" si="17"/>
        <v>0</v>
      </c>
    </row>
    <row r="854" spans="1:7">
      <c r="A854" s="1016"/>
      <c r="B854" s="1016"/>
      <c r="C854" s="1016"/>
      <c r="D854" s="1016"/>
      <c r="E854" s="1016"/>
      <c r="F854" s="1016" t="e">
        <f t="shared" si="16"/>
        <v>#DIV/0!</v>
      </c>
      <c r="G854" s="1016">
        <f t="shared" si="17"/>
        <v>0</v>
      </c>
    </row>
    <row r="855" spans="1:7">
      <c r="A855" s="1016"/>
      <c r="B855" s="1016"/>
      <c r="C855" s="1016"/>
      <c r="D855" s="1016"/>
      <c r="E855" s="1016"/>
      <c r="F855" s="1016" t="e">
        <f t="shared" si="16"/>
        <v>#DIV/0!</v>
      </c>
      <c r="G855" s="1016">
        <f t="shared" si="17"/>
        <v>0</v>
      </c>
    </row>
    <row r="856" spans="1:7">
      <c r="A856" s="1016"/>
      <c r="B856" s="1016"/>
      <c r="C856" s="1016"/>
      <c r="D856" s="1016"/>
      <c r="E856" s="1016"/>
      <c r="F856" s="1016" t="e">
        <f t="shared" si="16"/>
        <v>#DIV/0!</v>
      </c>
      <c r="G856" s="1016">
        <f t="shared" si="17"/>
        <v>0</v>
      </c>
    </row>
    <row r="857" spans="1:7">
      <c r="A857" s="1016"/>
      <c r="B857" s="1016"/>
      <c r="C857" s="1016"/>
      <c r="D857" s="1016"/>
      <c r="E857" s="1016"/>
      <c r="F857" s="1016" t="e">
        <f t="shared" si="16"/>
        <v>#DIV/0!</v>
      </c>
      <c r="G857" s="1016">
        <f t="shared" si="17"/>
        <v>0</v>
      </c>
    </row>
    <row r="858" spans="1:7">
      <c r="A858" s="1016"/>
      <c r="B858" s="1016"/>
      <c r="C858" s="1016"/>
      <c r="D858" s="1016"/>
      <c r="E858" s="1016"/>
      <c r="F858" s="1016" t="e">
        <f t="shared" si="16"/>
        <v>#DIV/0!</v>
      </c>
      <c r="G858" s="1016">
        <f t="shared" si="17"/>
        <v>0</v>
      </c>
    </row>
    <row r="859" spans="1:7">
      <c r="A859" s="1016"/>
      <c r="B859" s="1016"/>
      <c r="C859" s="1016"/>
      <c r="D859" s="1016"/>
      <c r="E859" s="1016"/>
      <c r="F859" s="1016" t="e">
        <f t="shared" si="16"/>
        <v>#DIV/0!</v>
      </c>
      <c r="G859" s="1016">
        <f t="shared" si="17"/>
        <v>0</v>
      </c>
    </row>
    <row r="860" spans="1:7">
      <c r="A860" s="1016"/>
      <c r="B860" s="1016"/>
      <c r="C860" s="1016"/>
      <c r="D860" s="1016"/>
      <c r="E860" s="1016"/>
      <c r="F860" s="1016" t="e">
        <f t="shared" si="16"/>
        <v>#DIV/0!</v>
      </c>
      <c r="G860" s="1016">
        <f t="shared" si="17"/>
        <v>0</v>
      </c>
    </row>
    <row r="861" spans="1:7">
      <c r="A861" s="1016"/>
      <c r="B861" s="1016"/>
      <c r="C861" s="1016"/>
      <c r="D861" s="1016"/>
      <c r="E861" s="1016"/>
      <c r="F861" s="1016" t="e">
        <f t="shared" si="16"/>
        <v>#DIV/0!</v>
      </c>
      <c r="G861" s="1016">
        <f t="shared" si="17"/>
        <v>0</v>
      </c>
    </row>
    <row r="862" spans="1:7">
      <c r="A862" s="1016"/>
      <c r="B862" s="1016"/>
      <c r="C862" s="1016"/>
      <c r="D862" s="1016"/>
      <c r="E862" s="1016"/>
      <c r="F862" s="1016" t="e">
        <f t="shared" si="16"/>
        <v>#DIV/0!</v>
      </c>
      <c r="G862" s="1016">
        <f t="shared" si="17"/>
        <v>0</v>
      </c>
    </row>
    <row r="863" spans="1:7">
      <c r="A863" s="1016"/>
      <c r="B863" s="1016"/>
      <c r="C863" s="1016"/>
      <c r="D863" s="1016"/>
      <c r="E863" s="1016"/>
      <c r="F863" s="1016" t="e">
        <f t="shared" ref="F863:F926" si="18">(B863*C863*D863*60/(A863*1000))+F862</f>
        <v>#DIV/0!</v>
      </c>
      <c r="G863" s="1016">
        <f t="shared" ref="G863:G926" si="19">(C863*D863*60)+G862</f>
        <v>0</v>
      </c>
    </row>
    <row r="864" spans="1:7">
      <c r="A864" s="1016"/>
      <c r="B864" s="1016"/>
      <c r="C864" s="1016"/>
      <c r="D864" s="1016"/>
      <c r="E864" s="1016"/>
      <c r="F864" s="1016" t="e">
        <f t="shared" si="18"/>
        <v>#DIV/0!</v>
      </c>
      <c r="G864" s="1016">
        <f t="shared" si="19"/>
        <v>0</v>
      </c>
    </row>
    <row r="865" spans="1:7">
      <c r="A865" s="1016"/>
      <c r="B865" s="1016"/>
      <c r="C865" s="1016"/>
      <c r="D865" s="1016"/>
      <c r="E865" s="1016"/>
      <c r="F865" s="1016" t="e">
        <f t="shared" si="18"/>
        <v>#DIV/0!</v>
      </c>
      <c r="G865" s="1016">
        <f t="shared" si="19"/>
        <v>0</v>
      </c>
    </row>
    <row r="866" spans="1:7">
      <c r="A866" s="1016"/>
      <c r="B866" s="1016"/>
      <c r="C866" s="1016"/>
      <c r="D866" s="1016"/>
      <c r="E866" s="1016"/>
      <c r="F866" s="1016" t="e">
        <f t="shared" si="18"/>
        <v>#DIV/0!</v>
      </c>
      <c r="G866" s="1016">
        <f t="shared" si="19"/>
        <v>0</v>
      </c>
    </row>
    <row r="867" spans="1:7">
      <c r="A867" s="1016"/>
      <c r="B867" s="1016"/>
      <c r="C867" s="1016"/>
      <c r="D867" s="1016"/>
      <c r="E867" s="1016"/>
      <c r="F867" s="1016" t="e">
        <f t="shared" si="18"/>
        <v>#DIV/0!</v>
      </c>
      <c r="G867" s="1016">
        <f t="shared" si="19"/>
        <v>0</v>
      </c>
    </row>
    <row r="868" spans="1:7">
      <c r="A868" s="1016"/>
      <c r="B868" s="1016"/>
      <c r="C868" s="1016"/>
      <c r="D868" s="1016"/>
      <c r="E868" s="1016"/>
      <c r="F868" s="1016" t="e">
        <f t="shared" si="18"/>
        <v>#DIV/0!</v>
      </c>
      <c r="G868" s="1016">
        <f t="shared" si="19"/>
        <v>0</v>
      </c>
    </row>
    <row r="869" spans="1:7">
      <c r="A869" s="1016"/>
      <c r="B869" s="1016"/>
      <c r="C869" s="1016"/>
      <c r="D869" s="1016"/>
      <c r="E869" s="1016"/>
      <c r="F869" s="1016" t="e">
        <f t="shared" si="18"/>
        <v>#DIV/0!</v>
      </c>
      <c r="G869" s="1016">
        <f t="shared" si="19"/>
        <v>0</v>
      </c>
    </row>
    <row r="870" spans="1:7">
      <c r="A870" s="1016"/>
      <c r="B870" s="1016"/>
      <c r="C870" s="1016"/>
      <c r="D870" s="1016"/>
      <c r="E870" s="1016"/>
      <c r="F870" s="1016" t="e">
        <f t="shared" si="18"/>
        <v>#DIV/0!</v>
      </c>
      <c r="G870" s="1016">
        <f t="shared" si="19"/>
        <v>0</v>
      </c>
    </row>
    <row r="871" spans="1:7">
      <c r="A871" s="1016"/>
      <c r="B871" s="1016"/>
      <c r="C871" s="1016"/>
      <c r="D871" s="1016"/>
      <c r="E871" s="1016"/>
      <c r="F871" s="1016" t="e">
        <f t="shared" si="18"/>
        <v>#DIV/0!</v>
      </c>
      <c r="G871" s="1016">
        <f t="shared" si="19"/>
        <v>0</v>
      </c>
    </row>
    <row r="872" spans="1:7">
      <c r="A872" s="1016"/>
      <c r="B872" s="1016"/>
      <c r="C872" s="1016"/>
      <c r="D872" s="1016"/>
      <c r="E872" s="1016"/>
      <c r="F872" s="1016" t="e">
        <f t="shared" si="18"/>
        <v>#DIV/0!</v>
      </c>
      <c r="G872" s="1016">
        <f t="shared" si="19"/>
        <v>0</v>
      </c>
    </row>
    <row r="873" spans="1:7">
      <c r="A873" s="1016"/>
      <c r="B873" s="1016"/>
      <c r="C873" s="1016"/>
      <c r="D873" s="1016"/>
      <c r="E873" s="1016"/>
      <c r="F873" s="1016" t="e">
        <f t="shared" si="18"/>
        <v>#DIV/0!</v>
      </c>
      <c r="G873" s="1016">
        <f t="shared" si="19"/>
        <v>0</v>
      </c>
    </row>
    <row r="874" spans="1:7">
      <c r="A874" s="1016"/>
      <c r="B874" s="1016"/>
      <c r="C874" s="1016"/>
      <c r="D874" s="1016"/>
      <c r="E874" s="1016"/>
      <c r="F874" s="1016" t="e">
        <f t="shared" si="18"/>
        <v>#DIV/0!</v>
      </c>
      <c r="G874" s="1016">
        <f t="shared" si="19"/>
        <v>0</v>
      </c>
    </row>
    <row r="875" spans="1:7">
      <c r="A875" s="1016"/>
      <c r="B875" s="1016"/>
      <c r="C875" s="1016"/>
      <c r="D875" s="1016"/>
      <c r="E875" s="1016"/>
      <c r="F875" s="1016" t="e">
        <f t="shared" si="18"/>
        <v>#DIV/0!</v>
      </c>
      <c r="G875" s="1016">
        <f t="shared" si="19"/>
        <v>0</v>
      </c>
    </row>
    <row r="876" spans="1:7">
      <c r="A876" s="1016"/>
      <c r="B876" s="1016"/>
      <c r="C876" s="1016"/>
      <c r="D876" s="1016"/>
      <c r="E876" s="1016"/>
      <c r="F876" s="1016" t="e">
        <f t="shared" si="18"/>
        <v>#DIV/0!</v>
      </c>
      <c r="G876" s="1016">
        <f t="shared" si="19"/>
        <v>0</v>
      </c>
    </row>
    <row r="877" spans="1:7">
      <c r="A877" s="1016"/>
      <c r="B877" s="1016"/>
      <c r="C877" s="1016"/>
      <c r="D877" s="1016"/>
      <c r="E877" s="1016"/>
      <c r="F877" s="1016" t="e">
        <f t="shared" si="18"/>
        <v>#DIV/0!</v>
      </c>
      <c r="G877" s="1016">
        <f t="shared" si="19"/>
        <v>0</v>
      </c>
    </row>
    <row r="878" spans="1:7">
      <c r="A878" s="1016"/>
      <c r="B878" s="1016"/>
      <c r="C878" s="1016"/>
      <c r="D878" s="1016"/>
      <c r="E878" s="1016"/>
      <c r="F878" s="1016" t="e">
        <f t="shared" si="18"/>
        <v>#DIV/0!</v>
      </c>
      <c r="G878" s="1016">
        <f t="shared" si="19"/>
        <v>0</v>
      </c>
    </row>
    <row r="879" spans="1:7">
      <c r="A879" s="1016"/>
      <c r="B879" s="1016"/>
      <c r="C879" s="1016"/>
      <c r="D879" s="1016"/>
      <c r="E879" s="1016"/>
      <c r="F879" s="1016" t="e">
        <f t="shared" si="18"/>
        <v>#DIV/0!</v>
      </c>
      <c r="G879" s="1016">
        <f t="shared" si="19"/>
        <v>0</v>
      </c>
    </row>
    <row r="880" spans="1:7">
      <c r="A880" s="1016"/>
      <c r="B880" s="1016"/>
      <c r="C880" s="1016"/>
      <c r="D880" s="1016"/>
      <c r="E880" s="1016"/>
      <c r="F880" s="1016" t="e">
        <f t="shared" si="18"/>
        <v>#DIV/0!</v>
      </c>
      <c r="G880" s="1016">
        <f t="shared" si="19"/>
        <v>0</v>
      </c>
    </row>
    <row r="881" spans="1:7">
      <c r="A881" s="1016"/>
      <c r="B881" s="1016"/>
      <c r="C881" s="1016"/>
      <c r="D881" s="1016"/>
      <c r="E881" s="1016"/>
      <c r="F881" s="1016" t="e">
        <f t="shared" si="18"/>
        <v>#DIV/0!</v>
      </c>
      <c r="G881" s="1016">
        <f t="shared" si="19"/>
        <v>0</v>
      </c>
    </row>
    <row r="882" spans="1:7">
      <c r="A882" s="1016"/>
      <c r="B882" s="1016"/>
      <c r="C882" s="1016"/>
      <c r="D882" s="1016"/>
      <c r="E882" s="1016"/>
      <c r="F882" s="1016" t="e">
        <f t="shared" si="18"/>
        <v>#DIV/0!</v>
      </c>
      <c r="G882" s="1016">
        <f t="shared" si="19"/>
        <v>0</v>
      </c>
    </row>
    <row r="883" spans="1:7">
      <c r="A883" s="1016"/>
      <c r="B883" s="1016"/>
      <c r="C883" s="1016"/>
      <c r="D883" s="1016"/>
      <c r="E883" s="1016"/>
      <c r="F883" s="1016" t="e">
        <f t="shared" si="18"/>
        <v>#DIV/0!</v>
      </c>
      <c r="G883" s="1016">
        <f t="shared" si="19"/>
        <v>0</v>
      </c>
    </row>
    <row r="884" spans="1:7">
      <c r="A884" s="1016"/>
      <c r="B884" s="1016"/>
      <c r="C884" s="1016"/>
      <c r="D884" s="1016"/>
      <c r="E884" s="1016"/>
      <c r="F884" s="1016" t="e">
        <f t="shared" si="18"/>
        <v>#DIV/0!</v>
      </c>
      <c r="G884" s="1016">
        <f t="shared" si="19"/>
        <v>0</v>
      </c>
    </row>
    <row r="885" spans="1:7">
      <c r="A885" s="1016"/>
      <c r="B885" s="1016"/>
      <c r="C885" s="1016"/>
      <c r="D885" s="1016"/>
      <c r="E885" s="1016"/>
      <c r="F885" s="1016" t="e">
        <f t="shared" si="18"/>
        <v>#DIV/0!</v>
      </c>
      <c r="G885" s="1016">
        <f t="shared" si="19"/>
        <v>0</v>
      </c>
    </row>
    <row r="886" spans="1:7">
      <c r="A886" s="1016"/>
      <c r="B886" s="1016"/>
      <c r="C886" s="1016"/>
      <c r="D886" s="1016"/>
      <c r="E886" s="1016"/>
      <c r="F886" s="1016" t="e">
        <f t="shared" si="18"/>
        <v>#DIV/0!</v>
      </c>
      <c r="G886" s="1016">
        <f t="shared" si="19"/>
        <v>0</v>
      </c>
    </row>
    <row r="887" spans="1:7">
      <c r="A887" s="1016"/>
      <c r="B887" s="1016"/>
      <c r="C887" s="1016"/>
      <c r="D887" s="1016"/>
      <c r="E887" s="1016"/>
      <c r="F887" s="1016" t="e">
        <f t="shared" si="18"/>
        <v>#DIV/0!</v>
      </c>
      <c r="G887" s="1016">
        <f t="shared" si="19"/>
        <v>0</v>
      </c>
    </row>
    <row r="888" spans="1:7">
      <c r="A888" s="1016"/>
      <c r="B888" s="1016"/>
      <c r="C888" s="1016"/>
      <c r="D888" s="1016"/>
      <c r="E888" s="1016"/>
      <c r="F888" s="1016" t="e">
        <f t="shared" si="18"/>
        <v>#DIV/0!</v>
      </c>
      <c r="G888" s="1016">
        <f t="shared" si="19"/>
        <v>0</v>
      </c>
    </row>
    <row r="889" spans="1:7">
      <c r="A889" s="1016"/>
      <c r="B889" s="1016"/>
      <c r="C889" s="1016"/>
      <c r="D889" s="1016"/>
      <c r="E889" s="1016"/>
      <c r="F889" s="1016" t="e">
        <f t="shared" si="18"/>
        <v>#DIV/0!</v>
      </c>
      <c r="G889" s="1016">
        <f t="shared" si="19"/>
        <v>0</v>
      </c>
    </row>
    <row r="890" spans="1:7">
      <c r="A890" s="1016"/>
      <c r="B890" s="1016"/>
      <c r="C890" s="1016"/>
      <c r="D890" s="1016"/>
      <c r="E890" s="1016"/>
      <c r="F890" s="1016" t="e">
        <f t="shared" si="18"/>
        <v>#DIV/0!</v>
      </c>
      <c r="G890" s="1016">
        <f t="shared" si="19"/>
        <v>0</v>
      </c>
    </row>
    <row r="891" spans="1:7">
      <c r="A891" s="1016"/>
      <c r="B891" s="1016"/>
      <c r="C891" s="1016"/>
      <c r="D891" s="1016"/>
      <c r="E891" s="1016"/>
      <c r="F891" s="1016" t="e">
        <f t="shared" si="18"/>
        <v>#DIV/0!</v>
      </c>
      <c r="G891" s="1016">
        <f t="shared" si="19"/>
        <v>0</v>
      </c>
    </row>
    <row r="892" spans="1:7">
      <c r="A892" s="1016"/>
      <c r="B892" s="1016"/>
      <c r="C892" s="1016"/>
      <c r="D892" s="1016"/>
      <c r="E892" s="1016"/>
      <c r="F892" s="1016" t="e">
        <f t="shared" si="18"/>
        <v>#DIV/0!</v>
      </c>
      <c r="G892" s="1016">
        <f t="shared" si="19"/>
        <v>0</v>
      </c>
    </row>
    <row r="893" spans="1:7">
      <c r="A893" s="1016"/>
      <c r="B893" s="1016"/>
      <c r="C893" s="1016"/>
      <c r="D893" s="1016"/>
      <c r="E893" s="1016"/>
      <c r="F893" s="1016" t="e">
        <f t="shared" si="18"/>
        <v>#DIV/0!</v>
      </c>
      <c r="G893" s="1016">
        <f t="shared" si="19"/>
        <v>0</v>
      </c>
    </row>
    <row r="894" spans="1:7">
      <c r="A894" s="1016"/>
      <c r="B894" s="1016"/>
      <c r="C894" s="1016"/>
      <c r="D894" s="1016"/>
      <c r="E894" s="1016"/>
      <c r="F894" s="1016" t="e">
        <f t="shared" si="18"/>
        <v>#DIV/0!</v>
      </c>
      <c r="G894" s="1016">
        <f t="shared" si="19"/>
        <v>0</v>
      </c>
    </row>
    <row r="895" spans="1:7">
      <c r="A895" s="1016"/>
      <c r="B895" s="1016"/>
      <c r="C895" s="1016"/>
      <c r="D895" s="1016"/>
      <c r="E895" s="1016"/>
      <c r="F895" s="1016" t="e">
        <f t="shared" si="18"/>
        <v>#DIV/0!</v>
      </c>
      <c r="G895" s="1016">
        <f t="shared" si="19"/>
        <v>0</v>
      </c>
    </row>
    <row r="896" spans="1:7">
      <c r="A896" s="1016"/>
      <c r="B896" s="1016"/>
      <c r="C896" s="1016"/>
      <c r="D896" s="1016"/>
      <c r="E896" s="1016"/>
      <c r="F896" s="1016" t="e">
        <f t="shared" si="18"/>
        <v>#DIV/0!</v>
      </c>
      <c r="G896" s="1016">
        <f t="shared" si="19"/>
        <v>0</v>
      </c>
    </row>
    <row r="897" spans="1:7">
      <c r="A897" s="1016"/>
      <c r="B897" s="1016"/>
      <c r="C897" s="1016"/>
      <c r="D897" s="1016"/>
      <c r="E897" s="1016"/>
      <c r="F897" s="1016" t="e">
        <f t="shared" si="18"/>
        <v>#DIV/0!</v>
      </c>
      <c r="G897" s="1016">
        <f t="shared" si="19"/>
        <v>0</v>
      </c>
    </row>
    <row r="898" spans="1:7">
      <c r="A898" s="1016"/>
      <c r="B898" s="1016"/>
      <c r="C898" s="1016"/>
      <c r="D898" s="1016"/>
      <c r="E898" s="1016"/>
      <c r="F898" s="1016" t="e">
        <f t="shared" si="18"/>
        <v>#DIV/0!</v>
      </c>
      <c r="G898" s="1016">
        <f t="shared" si="19"/>
        <v>0</v>
      </c>
    </row>
    <row r="899" spans="1:7">
      <c r="A899" s="1016"/>
      <c r="B899" s="1016"/>
      <c r="C899" s="1016"/>
      <c r="D899" s="1016"/>
      <c r="E899" s="1016"/>
      <c r="F899" s="1016" t="e">
        <f t="shared" si="18"/>
        <v>#DIV/0!</v>
      </c>
      <c r="G899" s="1016">
        <f t="shared" si="19"/>
        <v>0</v>
      </c>
    </row>
    <row r="900" spans="1:7">
      <c r="A900" s="1016"/>
      <c r="B900" s="1016"/>
      <c r="C900" s="1016"/>
      <c r="D900" s="1016"/>
      <c r="E900" s="1016"/>
      <c r="F900" s="1016" t="e">
        <f t="shared" si="18"/>
        <v>#DIV/0!</v>
      </c>
      <c r="G900" s="1016">
        <f t="shared" si="19"/>
        <v>0</v>
      </c>
    </row>
    <row r="901" spans="1:7">
      <c r="A901" s="1016"/>
      <c r="B901" s="1016"/>
      <c r="C901" s="1016"/>
      <c r="D901" s="1016"/>
      <c r="E901" s="1016"/>
      <c r="F901" s="1016" t="e">
        <f t="shared" si="18"/>
        <v>#DIV/0!</v>
      </c>
      <c r="G901" s="1016">
        <f t="shared" si="19"/>
        <v>0</v>
      </c>
    </row>
    <row r="902" spans="1:7">
      <c r="A902" s="1016"/>
      <c r="B902" s="1016"/>
      <c r="C902" s="1016"/>
      <c r="D902" s="1016"/>
      <c r="E902" s="1016"/>
      <c r="F902" s="1016" t="e">
        <f t="shared" si="18"/>
        <v>#DIV/0!</v>
      </c>
      <c r="G902" s="1016">
        <f t="shared" si="19"/>
        <v>0</v>
      </c>
    </row>
    <row r="903" spans="1:7">
      <c r="A903" s="1016"/>
      <c r="B903" s="1016"/>
      <c r="C903" s="1016"/>
      <c r="D903" s="1016"/>
      <c r="E903" s="1016"/>
      <c r="F903" s="1016" t="e">
        <f t="shared" si="18"/>
        <v>#DIV/0!</v>
      </c>
      <c r="G903" s="1016">
        <f t="shared" si="19"/>
        <v>0</v>
      </c>
    </row>
    <row r="904" spans="1:7">
      <c r="A904" s="1016"/>
      <c r="B904" s="1016"/>
      <c r="C904" s="1016"/>
      <c r="D904" s="1016"/>
      <c r="E904" s="1016"/>
      <c r="F904" s="1016" t="e">
        <f t="shared" si="18"/>
        <v>#DIV/0!</v>
      </c>
      <c r="G904" s="1016">
        <f t="shared" si="19"/>
        <v>0</v>
      </c>
    </row>
    <row r="905" spans="1:7">
      <c r="A905" s="1016"/>
      <c r="B905" s="1016"/>
      <c r="C905" s="1016"/>
      <c r="D905" s="1016"/>
      <c r="E905" s="1016"/>
      <c r="F905" s="1016" t="e">
        <f t="shared" si="18"/>
        <v>#DIV/0!</v>
      </c>
      <c r="G905" s="1016">
        <f t="shared" si="19"/>
        <v>0</v>
      </c>
    </row>
    <row r="906" spans="1:7">
      <c r="A906" s="1016"/>
      <c r="B906" s="1016"/>
      <c r="C906" s="1016"/>
      <c r="D906" s="1016"/>
      <c r="E906" s="1016"/>
      <c r="F906" s="1016" t="e">
        <f t="shared" si="18"/>
        <v>#DIV/0!</v>
      </c>
      <c r="G906" s="1016">
        <f t="shared" si="19"/>
        <v>0</v>
      </c>
    </row>
    <row r="907" spans="1:7">
      <c r="A907" s="1016"/>
      <c r="B907" s="1016"/>
      <c r="C907" s="1016"/>
      <c r="D907" s="1016"/>
      <c r="E907" s="1016"/>
      <c r="F907" s="1016" t="e">
        <f t="shared" si="18"/>
        <v>#DIV/0!</v>
      </c>
      <c r="G907" s="1016">
        <f t="shared" si="19"/>
        <v>0</v>
      </c>
    </row>
    <row r="908" spans="1:7">
      <c r="A908" s="1016"/>
      <c r="B908" s="1016"/>
      <c r="C908" s="1016"/>
      <c r="D908" s="1016"/>
      <c r="E908" s="1016"/>
      <c r="F908" s="1016" t="e">
        <f t="shared" si="18"/>
        <v>#DIV/0!</v>
      </c>
      <c r="G908" s="1016">
        <f t="shared" si="19"/>
        <v>0</v>
      </c>
    </row>
    <row r="909" spans="1:7">
      <c r="A909" s="1016"/>
      <c r="B909" s="1016"/>
      <c r="C909" s="1016"/>
      <c r="D909" s="1016"/>
      <c r="E909" s="1016"/>
      <c r="F909" s="1016" t="e">
        <f t="shared" si="18"/>
        <v>#DIV/0!</v>
      </c>
      <c r="G909" s="1016">
        <f t="shared" si="19"/>
        <v>0</v>
      </c>
    </row>
    <row r="910" spans="1:7">
      <c r="A910" s="1016"/>
      <c r="B910" s="1016"/>
      <c r="C910" s="1016"/>
      <c r="D910" s="1016"/>
      <c r="E910" s="1016"/>
      <c r="F910" s="1016" t="e">
        <f t="shared" si="18"/>
        <v>#DIV/0!</v>
      </c>
      <c r="G910" s="1016">
        <f t="shared" si="19"/>
        <v>0</v>
      </c>
    </row>
    <row r="911" spans="1:7">
      <c r="A911" s="1016"/>
      <c r="B911" s="1016"/>
      <c r="C911" s="1016"/>
      <c r="D911" s="1016"/>
      <c r="E911" s="1016"/>
      <c r="F911" s="1016" t="e">
        <f t="shared" si="18"/>
        <v>#DIV/0!</v>
      </c>
      <c r="G911" s="1016">
        <f t="shared" si="19"/>
        <v>0</v>
      </c>
    </row>
    <row r="912" spans="1:7">
      <c r="A912" s="1016"/>
      <c r="B912" s="1016"/>
      <c r="C912" s="1016"/>
      <c r="D912" s="1016"/>
      <c r="E912" s="1016"/>
      <c r="F912" s="1016" t="e">
        <f t="shared" si="18"/>
        <v>#DIV/0!</v>
      </c>
      <c r="G912" s="1016">
        <f t="shared" si="19"/>
        <v>0</v>
      </c>
    </row>
    <row r="913" spans="1:7">
      <c r="A913" s="1016"/>
      <c r="B913" s="1016"/>
      <c r="C913" s="1016"/>
      <c r="D913" s="1016"/>
      <c r="E913" s="1016"/>
      <c r="F913" s="1016" t="e">
        <f t="shared" si="18"/>
        <v>#DIV/0!</v>
      </c>
      <c r="G913" s="1016">
        <f t="shared" si="19"/>
        <v>0</v>
      </c>
    </row>
    <row r="914" spans="1:7">
      <c r="A914" s="1016"/>
      <c r="B914" s="1016"/>
      <c r="C914" s="1016"/>
      <c r="D914" s="1016"/>
      <c r="E914" s="1016"/>
      <c r="F914" s="1016" t="e">
        <f t="shared" si="18"/>
        <v>#DIV/0!</v>
      </c>
      <c r="G914" s="1016">
        <f t="shared" si="19"/>
        <v>0</v>
      </c>
    </row>
    <row r="915" spans="1:7">
      <c r="A915" s="1016"/>
      <c r="B915" s="1016"/>
      <c r="C915" s="1016"/>
      <c r="D915" s="1016"/>
      <c r="E915" s="1016"/>
      <c r="F915" s="1016" t="e">
        <f t="shared" si="18"/>
        <v>#DIV/0!</v>
      </c>
      <c r="G915" s="1016">
        <f t="shared" si="19"/>
        <v>0</v>
      </c>
    </row>
    <row r="916" spans="1:7">
      <c r="A916" s="1016"/>
      <c r="B916" s="1016"/>
      <c r="C916" s="1016"/>
      <c r="D916" s="1016"/>
      <c r="E916" s="1016"/>
      <c r="F916" s="1016" t="e">
        <f t="shared" si="18"/>
        <v>#DIV/0!</v>
      </c>
      <c r="G916" s="1016">
        <f t="shared" si="19"/>
        <v>0</v>
      </c>
    </row>
    <row r="917" spans="1:7">
      <c r="A917" s="1016"/>
      <c r="B917" s="1016"/>
      <c r="C917" s="1016"/>
      <c r="D917" s="1016"/>
      <c r="E917" s="1016"/>
      <c r="F917" s="1016" t="e">
        <f t="shared" si="18"/>
        <v>#DIV/0!</v>
      </c>
      <c r="G917" s="1016">
        <f t="shared" si="19"/>
        <v>0</v>
      </c>
    </row>
    <row r="918" spans="1:7">
      <c r="A918" s="1016"/>
      <c r="B918" s="1016"/>
      <c r="C918" s="1016"/>
      <c r="D918" s="1016"/>
      <c r="E918" s="1016"/>
      <c r="F918" s="1016" t="e">
        <f t="shared" si="18"/>
        <v>#DIV/0!</v>
      </c>
      <c r="G918" s="1016">
        <f t="shared" si="19"/>
        <v>0</v>
      </c>
    </row>
    <row r="919" spans="1:7">
      <c r="A919" s="1016"/>
      <c r="B919" s="1016"/>
      <c r="C919" s="1016"/>
      <c r="D919" s="1016"/>
      <c r="E919" s="1016"/>
      <c r="F919" s="1016" t="e">
        <f t="shared" si="18"/>
        <v>#DIV/0!</v>
      </c>
      <c r="G919" s="1016">
        <f t="shared" si="19"/>
        <v>0</v>
      </c>
    </row>
    <row r="920" spans="1:7">
      <c r="A920" s="1016"/>
      <c r="B920" s="1016"/>
      <c r="C920" s="1016"/>
      <c r="D920" s="1016"/>
      <c r="E920" s="1016"/>
      <c r="F920" s="1016" t="e">
        <f t="shared" si="18"/>
        <v>#DIV/0!</v>
      </c>
      <c r="G920" s="1016">
        <f t="shared" si="19"/>
        <v>0</v>
      </c>
    </row>
    <row r="921" spans="1:7">
      <c r="A921" s="1016"/>
      <c r="B921" s="1016"/>
      <c r="C921" s="1016"/>
      <c r="D921" s="1016"/>
      <c r="E921" s="1016"/>
      <c r="F921" s="1016" t="e">
        <f t="shared" si="18"/>
        <v>#DIV/0!</v>
      </c>
      <c r="G921" s="1016">
        <f t="shared" si="19"/>
        <v>0</v>
      </c>
    </row>
    <row r="922" spans="1:7">
      <c r="A922" s="1016"/>
      <c r="B922" s="1016"/>
      <c r="C922" s="1016"/>
      <c r="D922" s="1016"/>
      <c r="E922" s="1016"/>
      <c r="F922" s="1016" t="e">
        <f t="shared" si="18"/>
        <v>#DIV/0!</v>
      </c>
      <c r="G922" s="1016">
        <f t="shared" si="19"/>
        <v>0</v>
      </c>
    </row>
    <row r="923" spans="1:7">
      <c r="A923" s="1016"/>
      <c r="B923" s="1016"/>
      <c r="C923" s="1016"/>
      <c r="D923" s="1016"/>
      <c r="E923" s="1016"/>
      <c r="F923" s="1016" t="e">
        <f t="shared" si="18"/>
        <v>#DIV/0!</v>
      </c>
      <c r="G923" s="1016">
        <f t="shared" si="19"/>
        <v>0</v>
      </c>
    </row>
    <row r="924" spans="1:7">
      <c r="A924" s="1016"/>
      <c r="B924" s="1016"/>
      <c r="C924" s="1016"/>
      <c r="D924" s="1016"/>
      <c r="E924" s="1016"/>
      <c r="F924" s="1016" t="e">
        <f t="shared" si="18"/>
        <v>#DIV/0!</v>
      </c>
      <c r="G924" s="1016">
        <f t="shared" si="19"/>
        <v>0</v>
      </c>
    </row>
    <row r="925" spans="1:7">
      <c r="A925" s="1016"/>
      <c r="B925" s="1016"/>
      <c r="C925" s="1016"/>
      <c r="D925" s="1016"/>
      <c r="E925" s="1016"/>
      <c r="F925" s="1016" t="e">
        <f t="shared" si="18"/>
        <v>#DIV/0!</v>
      </c>
      <c r="G925" s="1016">
        <f t="shared" si="19"/>
        <v>0</v>
      </c>
    </row>
    <row r="926" spans="1:7">
      <c r="A926" s="1016"/>
      <c r="B926" s="1016"/>
      <c r="C926" s="1016"/>
      <c r="D926" s="1016"/>
      <c r="E926" s="1016"/>
      <c r="F926" s="1016" t="e">
        <f t="shared" si="18"/>
        <v>#DIV/0!</v>
      </c>
      <c r="G926" s="1016">
        <f t="shared" si="19"/>
        <v>0</v>
      </c>
    </row>
    <row r="927" spans="1:7">
      <c r="A927" s="1016"/>
      <c r="B927" s="1016"/>
      <c r="C927" s="1016"/>
      <c r="D927" s="1016"/>
      <c r="E927" s="1016"/>
      <c r="F927" s="1016" t="e">
        <f t="shared" ref="F927:F990" si="20">(B927*C927*D927*60/(A927*1000))+F926</f>
        <v>#DIV/0!</v>
      </c>
      <c r="G927" s="1016">
        <f t="shared" ref="G927:G990" si="21">(C927*D927*60)+G926</f>
        <v>0</v>
      </c>
    </row>
    <row r="928" spans="1:7">
      <c r="A928" s="1016"/>
      <c r="B928" s="1016"/>
      <c r="C928" s="1016"/>
      <c r="D928" s="1016"/>
      <c r="E928" s="1016"/>
      <c r="F928" s="1016" t="e">
        <f t="shared" si="20"/>
        <v>#DIV/0!</v>
      </c>
      <c r="G928" s="1016">
        <f t="shared" si="21"/>
        <v>0</v>
      </c>
    </row>
    <row r="929" spans="1:7">
      <c r="A929" s="1016"/>
      <c r="B929" s="1016"/>
      <c r="C929" s="1016"/>
      <c r="D929" s="1016"/>
      <c r="E929" s="1016"/>
      <c r="F929" s="1016" t="e">
        <f t="shared" si="20"/>
        <v>#DIV/0!</v>
      </c>
      <c r="G929" s="1016">
        <f t="shared" si="21"/>
        <v>0</v>
      </c>
    </row>
    <row r="930" spans="1:7">
      <c r="A930" s="1016"/>
      <c r="B930" s="1016"/>
      <c r="C930" s="1016"/>
      <c r="D930" s="1016"/>
      <c r="E930" s="1016"/>
      <c r="F930" s="1016" t="e">
        <f t="shared" si="20"/>
        <v>#DIV/0!</v>
      </c>
      <c r="G930" s="1016">
        <f t="shared" si="21"/>
        <v>0</v>
      </c>
    </row>
    <row r="931" spans="1:7">
      <c r="A931" s="1016"/>
      <c r="B931" s="1016"/>
      <c r="C931" s="1016"/>
      <c r="D931" s="1016"/>
      <c r="E931" s="1016"/>
      <c r="F931" s="1016" t="e">
        <f t="shared" si="20"/>
        <v>#DIV/0!</v>
      </c>
      <c r="G931" s="1016">
        <f t="shared" si="21"/>
        <v>0</v>
      </c>
    </row>
    <row r="932" spans="1:7">
      <c r="A932" s="1016"/>
      <c r="B932" s="1016"/>
      <c r="C932" s="1016"/>
      <c r="D932" s="1016"/>
      <c r="E932" s="1016"/>
      <c r="F932" s="1016" t="e">
        <f t="shared" si="20"/>
        <v>#DIV/0!</v>
      </c>
      <c r="G932" s="1016">
        <f t="shared" si="21"/>
        <v>0</v>
      </c>
    </row>
    <row r="933" spans="1:7">
      <c r="A933" s="1016"/>
      <c r="B933" s="1016"/>
      <c r="C933" s="1016"/>
      <c r="D933" s="1016"/>
      <c r="E933" s="1016"/>
      <c r="F933" s="1016" t="e">
        <f t="shared" si="20"/>
        <v>#DIV/0!</v>
      </c>
      <c r="G933" s="1016">
        <f t="shared" si="21"/>
        <v>0</v>
      </c>
    </row>
    <row r="934" spans="1:7">
      <c r="A934" s="1016"/>
      <c r="B934" s="1016"/>
      <c r="C934" s="1016"/>
      <c r="D934" s="1016"/>
      <c r="E934" s="1016"/>
      <c r="F934" s="1016" t="e">
        <f t="shared" si="20"/>
        <v>#DIV/0!</v>
      </c>
      <c r="G934" s="1016">
        <f t="shared" si="21"/>
        <v>0</v>
      </c>
    </row>
    <row r="935" spans="1:7">
      <c r="A935" s="1016"/>
      <c r="B935" s="1016"/>
      <c r="C935" s="1016"/>
      <c r="D935" s="1016"/>
      <c r="E935" s="1016"/>
      <c r="F935" s="1016" t="e">
        <f t="shared" si="20"/>
        <v>#DIV/0!</v>
      </c>
      <c r="G935" s="1016">
        <f t="shared" si="21"/>
        <v>0</v>
      </c>
    </row>
    <row r="936" spans="1:7">
      <c r="A936" s="1016"/>
      <c r="B936" s="1016"/>
      <c r="C936" s="1016"/>
      <c r="D936" s="1016"/>
      <c r="E936" s="1016"/>
      <c r="F936" s="1016" t="e">
        <f t="shared" si="20"/>
        <v>#DIV/0!</v>
      </c>
      <c r="G936" s="1016">
        <f t="shared" si="21"/>
        <v>0</v>
      </c>
    </row>
    <row r="937" spans="1:7">
      <c r="A937" s="1016"/>
      <c r="B937" s="1016"/>
      <c r="C937" s="1016"/>
      <c r="D937" s="1016"/>
      <c r="E937" s="1016"/>
      <c r="F937" s="1016" t="e">
        <f t="shared" si="20"/>
        <v>#DIV/0!</v>
      </c>
      <c r="G937" s="1016">
        <f t="shared" si="21"/>
        <v>0</v>
      </c>
    </row>
    <row r="938" spans="1:7">
      <c r="A938" s="1016"/>
      <c r="B938" s="1016"/>
      <c r="C938" s="1016"/>
      <c r="D938" s="1016"/>
      <c r="E938" s="1016"/>
      <c r="F938" s="1016" t="e">
        <f t="shared" si="20"/>
        <v>#DIV/0!</v>
      </c>
      <c r="G938" s="1016">
        <f t="shared" si="21"/>
        <v>0</v>
      </c>
    </row>
    <row r="939" spans="1:7">
      <c r="A939" s="1016"/>
      <c r="B939" s="1016"/>
      <c r="C939" s="1016"/>
      <c r="D939" s="1016"/>
      <c r="E939" s="1016"/>
      <c r="F939" s="1016" t="e">
        <f t="shared" si="20"/>
        <v>#DIV/0!</v>
      </c>
      <c r="G939" s="1016">
        <f t="shared" si="21"/>
        <v>0</v>
      </c>
    </row>
    <row r="940" spans="1:7">
      <c r="A940" s="1016"/>
      <c r="B940" s="1016"/>
      <c r="C940" s="1016"/>
      <c r="D940" s="1016"/>
      <c r="E940" s="1016"/>
      <c r="F940" s="1016" t="e">
        <f t="shared" si="20"/>
        <v>#DIV/0!</v>
      </c>
      <c r="G940" s="1016">
        <f t="shared" si="21"/>
        <v>0</v>
      </c>
    </row>
    <row r="941" spans="1:7">
      <c r="A941" s="1016"/>
      <c r="B941" s="1016"/>
      <c r="C941" s="1016"/>
      <c r="D941" s="1016"/>
      <c r="E941" s="1016"/>
      <c r="F941" s="1016" t="e">
        <f t="shared" si="20"/>
        <v>#DIV/0!</v>
      </c>
      <c r="G941" s="1016">
        <f t="shared" si="21"/>
        <v>0</v>
      </c>
    </row>
    <row r="942" spans="1:7">
      <c r="A942" s="1016"/>
      <c r="B942" s="1016"/>
      <c r="C942" s="1016"/>
      <c r="D942" s="1016"/>
      <c r="E942" s="1016"/>
      <c r="F942" s="1016" t="e">
        <f t="shared" si="20"/>
        <v>#DIV/0!</v>
      </c>
      <c r="G942" s="1016">
        <f t="shared" si="21"/>
        <v>0</v>
      </c>
    </row>
    <row r="943" spans="1:7">
      <c r="A943" s="1016"/>
      <c r="B943" s="1016"/>
      <c r="C943" s="1016"/>
      <c r="D943" s="1016"/>
      <c r="E943" s="1016"/>
      <c r="F943" s="1016" t="e">
        <f t="shared" si="20"/>
        <v>#DIV/0!</v>
      </c>
      <c r="G943" s="1016">
        <f t="shared" si="21"/>
        <v>0</v>
      </c>
    </row>
    <row r="944" spans="1:7">
      <c r="A944" s="1016"/>
      <c r="B944" s="1016"/>
      <c r="C944" s="1016"/>
      <c r="D944" s="1016"/>
      <c r="E944" s="1016"/>
      <c r="F944" s="1016" t="e">
        <f t="shared" si="20"/>
        <v>#DIV/0!</v>
      </c>
      <c r="G944" s="1016">
        <f t="shared" si="21"/>
        <v>0</v>
      </c>
    </row>
    <row r="945" spans="1:7">
      <c r="A945" s="1016"/>
      <c r="B945" s="1016"/>
      <c r="C945" s="1016"/>
      <c r="D945" s="1016"/>
      <c r="E945" s="1016"/>
      <c r="F945" s="1016" t="e">
        <f t="shared" si="20"/>
        <v>#DIV/0!</v>
      </c>
      <c r="G945" s="1016">
        <f t="shared" si="21"/>
        <v>0</v>
      </c>
    </row>
    <row r="946" spans="1:7">
      <c r="A946" s="1016"/>
      <c r="B946" s="1016"/>
      <c r="C946" s="1016"/>
      <c r="D946" s="1016"/>
      <c r="E946" s="1016"/>
      <c r="F946" s="1016" t="e">
        <f t="shared" si="20"/>
        <v>#DIV/0!</v>
      </c>
      <c r="G946" s="1016">
        <f t="shared" si="21"/>
        <v>0</v>
      </c>
    </row>
    <row r="947" spans="1:7">
      <c r="A947" s="1016"/>
      <c r="B947" s="1016"/>
      <c r="C947" s="1016"/>
      <c r="D947" s="1016"/>
      <c r="E947" s="1016"/>
      <c r="F947" s="1016" t="e">
        <f t="shared" si="20"/>
        <v>#DIV/0!</v>
      </c>
      <c r="G947" s="1016">
        <f t="shared" si="21"/>
        <v>0</v>
      </c>
    </row>
    <row r="948" spans="1:7">
      <c r="A948" s="1016"/>
      <c r="B948" s="1016"/>
      <c r="C948" s="1016"/>
      <c r="D948" s="1016"/>
      <c r="E948" s="1016"/>
      <c r="F948" s="1016" t="e">
        <f t="shared" si="20"/>
        <v>#DIV/0!</v>
      </c>
      <c r="G948" s="1016">
        <f t="shared" si="21"/>
        <v>0</v>
      </c>
    </row>
    <row r="949" spans="1:7">
      <c r="A949" s="1016"/>
      <c r="B949" s="1016"/>
      <c r="C949" s="1016"/>
      <c r="D949" s="1016"/>
      <c r="E949" s="1016"/>
      <c r="F949" s="1016" t="e">
        <f t="shared" si="20"/>
        <v>#DIV/0!</v>
      </c>
      <c r="G949" s="1016">
        <f t="shared" si="21"/>
        <v>0</v>
      </c>
    </row>
    <row r="950" spans="1:7">
      <c r="A950" s="1016"/>
      <c r="B950" s="1016"/>
      <c r="C950" s="1016"/>
      <c r="D950" s="1016"/>
      <c r="E950" s="1016"/>
      <c r="F950" s="1016" t="e">
        <f t="shared" si="20"/>
        <v>#DIV/0!</v>
      </c>
      <c r="G950" s="1016">
        <f t="shared" si="21"/>
        <v>0</v>
      </c>
    </row>
    <row r="951" spans="1:7">
      <c r="A951" s="1016"/>
      <c r="B951" s="1016"/>
      <c r="C951" s="1016"/>
      <c r="D951" s="1016"/>
      <c r="E951" s="1016"/>
      <c r="F951" s="1016" t="e">
        <f t="shared" si="20"/>
        <v>#DIV/0!</v>
      </c>
      <c r="G951" s="1016">
        <f t="shared" si="21"/>
        <v>0</v>
      </c>
    </row>
    <row r="952" spans="1:7">
      <c r="A952" s="1016"/>
      <c r="B952" s="1016"/>
      <c r="C952" s="1016"/>
      <c r="D952" s="1016"/>
      <c r="E952" s="1016"/>
      <c r="F952" s="1016" t="e">
        <f t="shared" si="20"/>
        <v>#DIV/0!</v>
      </c>
      <c r="G952" s="1016">
        <f t="shared" si="21"/>
        <v>0</v>
      </c>
    </row>
    <row r="953" spans="1:7">
      <c r="A953" s="1016"/>
      <c r="B953" s="1016"/>
      <c r="C953" s="1016"/>
      <c r="D953" s="1016"/>
      <c r="E953" s="1016"/>
      <c r="F953" s="1016" t="e">
        <f t="shared" si="20"/>
        <v>#DIV/0!</v>
      </c>
      <c r="G953" s="1016">
        <f t="shared" si="21"/>
        <v>0</v>
      </c>
    </row>
    <row r="954" spans="1:7">
      <c r="A954" s="1016"/>
      <c r="B954" s="1016"/>
      <c r="C954" s="1016"/>
      <c r="D954" s="1016"/>
      <c r="E954" s="1016"/>
      <c r="F954" s="1016" t="e">
        <f t="shared" si="20"/>
        <v>#DIV/0!</v>
      </c>
      <c r="G954" s="1016">
        <f t="shared" si="21"/>
        <v>0</v>
      </c>
    </row>
    <row r="955" spans="1:7">
      <c r="A955" s="1016"/>
      <c r="B955" s="1016"/>
      <c r="C955" s="1016"/>
      <c r="D955" s="1016"/>
      <c r="E955" s="1016"/>
      <c r="F955" s="1016" t="e">
        <f t="shared" si="20"/>
        <v>#DIV/0!</v>
      </c>
      <c r="G955" s="1016">
        <f t="shared" si="21"/>
        <v>0</v>
      </c>
    </row>
    <row r="956" spans="1:7">
      <c r="A956" s="1016"/>
      <c r="B956" s="1016"/>
      <c r="C956" s="1016"/>
      <c r="D956" s="1016"/>
      <c r="E956" s="1016"/>
      <c r="F956" s="1016" t="e">
        <f t="shared" si="20"/>
        <v>#DIV/0!</v>
      </c>
      <c r="G956" s="1016">
        <f t="shared" si="21"/>
        <v>0</v>
      </c>
    </row>
    <row r="957" spans="1:7">
      <c r="A957" s="1016"/>
      <c r="B957" s="1016"/>
      <c r="C957" s="1016"/>
      <c r="D957" s="1016"/>
      <c r="E957" s="1016"/>
      <c r="F957" s="1016" t="e">
        <f t="shared" si="20"/>
        <v>#DIV/0!</v>
      </c>
      <c r="G957" s="1016">
        <f t="shared" si="21"/>
        <v>0</v>
      </c>
    </row>
    <row r="958" spans="1:7">
      <c r="A958" s="1016"/>
      <c r="B958" s="1016"/>
      <c r="C958" s="1016"/>
      <c r="D958" s="1016"/>
      <c r="E958" s="1016"/>
      <c r="F958" s="1016" t="e">
        <f t="shared" si="20"/>
        <v>#DIV/0!</v>
      </c>
      <c r="G958" s="1016">
        <f t="shared" si="21"/>
        <v>0</v>
      </c>
    </row>
    <row r="959" spans="1:7">
      <c r="A959" s="1016"/>
      <c r="B959" s="1016"/>
      <c r="C959" s="1016"/>
      <c r="D959" s="1016"/>
      <c r="E959" s="1016"/>
      <c r="F959" s="1016" t="e">
        <f t="shared" si="20"/>
        <v>#DIV/0!</v>
      </c>
      <c r="G959" s="1016">
        <f t="shared" si="21"/>
        <v>0</v>
      </c>
    </row>
    <row r="960" spans="1:7">
      <c r="A960" s="1016"/>
      <c r="B960" s="1016"/>
      <c r="C960" s="1016"/>
      <c r="D960" s="1016"/>
      <c r="E960" s="1016"/>
      <c r="F960" s="1016" t="e">
        <f t="shared" si="20"/>
        <v>#DIV/0!</v>
      </c>
      <c r="G960" s="1016">
        <f t="shared" si="21"/>
        <v>0</v>
      </c>
    </row>
    <row r="961" spans="1:7">
      <c r="A961" s="1016"/>
      <c r="B961" s="1016"/>
      <c r="C961" s="1016"/>
      <c r="D961" s="1016"/>
      <c r="E961" s="1016"/>
      <c r="F961" s="1016" t="e">
        <f t="shared" si="20"/>
        <v>#DIV/0!</v>
      </c>
      <c r="G961" s="1016">
        <f t="shared" si="21"/>
        <v>0</v>
      </c>
    </row>
    <row r="962" spans="1:7">
      <c r="A962" s="1016"/>
      <c r="B962" s="1016"/>
      <c r="C962" s="1016"/>
      <c r="D962" s="1016"/>
      <c r="E962" s="1016"/>
      <c r="F962" s="1016" t="e">
        <f t="shared" si="20"/>
        <v>#DIV/0!</v>
      </c>
      <c r="G962" s="1016">
        <f t="shared" si="21"/>
        <v>0</v>
      </c>
    </row>
    <row r="963" spans="1:7">
      <c r="A963" s="1016"/>
      <c r="B963" s="1016"/>
      <c r="C963" s="1016"/>
      <c r="D963" s="1016"/>
      <c r="E963" s="1016"/>
      <c r="F963" s="1016" t="e">
        <f t="shared" si="20"/>
        <v>#DIV/0!</v>
      </c>
      <c r="G963" s="1016">
        <f t="shared" si="21"/>
        <v>0</v>
      </c>
    </row>
    <row r="964" spans="1:7">
      <c r="A964" s="1016"/>
      <c r="B964" s="1016"/>
      <c r="C964" s="1016"/>
      <c r="D964" s="1016"/>
      <c r="E964" s="1016"/>
      <c r="F964" s="1016" t="e">
        <f t="shared" si="20"/>
        <v>#DIV/0!</v>
      </c>
      <c r="G964" s="1016">
        <f t="shared" si="21"/>
        <v>0</v>
      </c>
    </row>
    <row r="965" spans="1:7">
      <c r="A965" s="1016"/>
      <c r="B965" s="1016"/>
      <c r="C965" s="1016"/>
      <c r="D965" s="1016"/>
      <c r="E965" s="1016"/>
      <c r="F965" s="1016" t="e">
        <f t="shared" si="20"/>
        <v>#DIV/0!</v>
      </c>
      <c r="G965" s="1016">
        <f t="shared" si="21"/>
        <v>0</v>
      </c>
    </row>
    <row r="966" spans="1:7">
      <c r="A966" s="1016"/>
      <c r="B966" s="1016"/>
      <c r="C966" s="1016"/>
      <c r="D966" s="1016"/>
      <c r="E966" s="1016"/>
      <c r="F966" s="1016" t="e">
        <f t="shared" si="20"/>
        <v>#DIV/0!</v>
      </c>
      <c r="G966" s="1016">
        <f t="shared" si="21"/>
        <v>0</v>
      </c>
    </row>
    <row r="967" spans="1:7">
      <c r="A967" s="1016"/>
      <c r="B967" s="1016"/>
      <c r="C967" s="1016"/>
      <c r="D967" s="1016"/>
      <c r="E967" s="1016"/>
      <c r="F967" s="1016" t="e">
        <f t="shared" si="20"/>
        <v>#DIV/0!</v>
      </c>
      <c r="G967" s="1016">
        <f t="shared" si="21"/>
        <v>0</v>
      </c>
    </row>
    <row r="968" spans="1:7">
      <c r="A968" s="1016"/>
      <c r="B968" s="1016"/>
      <c r="C968" s="1016"/>
      <c r="D968" s="1016"/>
      <c r="E968" s="1016"/>
      <c r="F968" s="1016" t="e">
        <f t="shared" si="20"/>
        <v>#DIV/0!</v>
      </c>
      <c r="G968" s="1016">
        <f t="shared" si="21"/>
        <v>0</v>
      </c>
    </row>
    <row r="969" spans="1:7">
      <c r="A969" s="1016"/>
      <c r="B969" s="1016"/>
      <c r="C969" s="1016"/>
      <c r="D969" s="1016"/>
      <c r="E969" s="1016"/>
      <c r="F969" s="1016" t="e">
        <f t="shared" si="20"/>
        <v>#DIV/0!</v>
      </c>
      <c r="G969" s="1016">
        <f t="shared" si="21"/>
        <v>0</v>
      </c>
    </row>
    <row r="970" spans="1:7">
      <c r="A970" s="1016"/>
      <c r="B970" s="1016"/>
      <c r="C970" s="1016"/>
      <c r="D970" s="1016"/>
      <c r="E970" s="1016"/>
      <c r="F970" s="1016" t="e">
        <f t="shared" si="20"/>
        <v>#DIV/0!</v>
      </c>
      <c r="G970" s="1016">
        <f t="shared" si="21"/>
        <v>0</v>
      </c>
    </row>
    <row r="971" spans="1:7">
      <c r="A971" s="1016"/>
      <c r="B971" s="1016"/>
      <c r="C971" s="1016"/>
      <c r="D971" s="1016"/>
      <c r="E971" s="1016"/>
      <c r="F971" s="1016" t="e">
        <f t="shared" si="20"/>
        <v>#DIV/0!</v>
      </c>
      <c r="G971" s="1016">
        <f t="shared" si="21"/>
        <v>0</v>
      </c>
    </row>
    <row r="972" spans="1:7">
      <c r="A972" s="1016"/>
      <c r="B972" s="1016"/>
      <c r="C972" s="1016"/>
      <c r="D972" s="1016"/>
      <c r="E972" s="1016"/>
      <c r="F972" s="1016" t="e">
        <f t="shared" si="20"/>
        <v>#DIV/0!</v>
      </c>
      <c r="G972" s="1016">
        <f t="shared" si="21"/>
        <v>0</v>
      </c>
    </row>
    <row r="973" spans="1:7">
      <c r="A973" s="1016"/>
      <c r="B973" s="1016"/>
      <c r="C973" s="1016"/>
      <c r="D973" s="1016"/>
      <c r="E973" s="1016"/>
      <c r="F973" s="1016" t="e">
        <f t="shared" si="20"/>
        <v>#DIV/0!</v>
      </c>
      <c r="G973" s="1016">
        <f t="shared" si="21"/>
        <v>0</v>
      </c>
    </row>
    <row r="974" spans="1:7">
      <c r="A974" s="1016"/>
      <c r="B974" s="1016"/>
      <c r="C974" s="1016"/>
      <c r="D974" s="1016"/>
      <c r="E974" s="1016"/>
      <c r="F974" s="1016" t="e">
        <f t="shared" si="20"/>
        <v>#DIV/0!</v>
      </c>
      <c r="G974" s="1016">
        <f t="shared" si="21"/>
        <v>0</v>
      </c>
    </row>
    <row r="975" spans="1:7">
      <c r="A975" s="1016"/>
      <c r="B975" s="1016"/>
      <c r="C975" s="1016"/>
      <c r="D975" s="1016"/>
      <c r="E975" s="1016"/>
      <c r="F975" s="1016" t="e">
        <f t="shared" si="20"/>
        <v>#DIV/0!</v>
      </c>
      <c r="G975" s="1016">
        <f t="shared" si="21"/>
        <v>0</v>
      </c>
    </row>
    <row r="976" spans="1:7">
      <c r="A976" s="1016"/>
      <c r="B976" s="1016"/>
      <c r="C976" s="1016"/>
      <c r="D976" s="1016"/>
      <c r="E976" s="1016"/>
      <c r="F976" s="1016" t="e">
        <f t="shared" si="20"/>
        <v>#DIV/0!</v>
      </c>
      <c r="G976" s="1016">
        <f t="shared" si="21"/>
        <v>0</v>
      </c>
    </row>
    <row r="977" spans="1:7">
      <c r="A977" s="1016"/>
      <c r="B977" s="1016"/>
      <c r="C977" s="1016"/>
      <c r="D977" s="1016"/>
      <c r="E977" s="1016"/>
      <c r="F977" s="1016" t="e">
        <f t="shared" si="20"/>
        <v>#DIV/0!</v>
      </c>
      <c r="G977" s="1016">
        <f t="shared" si="21"/>
        <v>0</v>
      </c>
    </row>
    <row r="978" spans="1:7">
      <c r="A978" s="1016"/>
      <c r="B978" s="1016"/>
      <c r="C978" s="1016"/>
      <c r="D978" s="1016"/>
      <c r="E978" s="1016"/>
      <c r="F978" s="1016" t="e">
        <f t="shared" si="20"/>
        <v>#DIV/0!</v>
      </c>
      <c r="G978" s="1016">
        <f t="shared" si="21"/>
        <v>0</v>
      </c>
    </row>
    <row r="979" spans="1:7">
      <c r="A979" s="1016"/>
      <c r="B979" s="1016"/>
      <c r="C979" s="1016"/>
      <c r="D979" s="1016"/>
      <c r="E979" s="1016"/>
      <c r="F979" s="1016" t="e">
        <f t="shared" si="20"/>
        <v>#DIV/0!</v>
      </c>
      <c r="G979" s="1016">
        <f t="shared" si="21"/>
        <v>0</v>
      </c>
    </row>
    <row r="980" spans="1:7">
      <c r="A980" s="1016"/>
      <c r="B980" s="1016"/>
      <c r="C980" s="1016"/>
      <c r="D980" s="1016"/>
      <c r="E980" s="1016"/>
      <c r="F980" s="1016" t="e">
        <f t="shared" si="20"/>
        <v>#DIV/0!</v>
      </c>
      <c r="G980" s="1016">
        <f t="shared" si="21"/>
        <v>0</v>
      </c>
    </row>
    <row r="981" spans="1:7">
      <c r="A981" s="1016"/>
      <c r="B981" s="1016"/>
      <c r="C981" s="1016"/>
      <c r="D981" s="1016"/>
      <c r="E981" s="1016"/>
      <c r="F981" s="1016" t="e">
        <f t="shared" si="20"/>
        <v>#DIV/0!</v>
      </c>
      <c r="G981" s="1016">
        <f t="shared" si="21"/>
        <v>0</v>
      </c>
    </row>
    <row r="982" spans="1:7">
      <c r="A982" s="1016"/>
      <c r="B982" s="1016"/>
      <c r="C982" s="1016"/>
      <c r="D982" s="1016"/>
      <c r="E982" s="1016"/>
      <c r="F982" s="1016" t="e">
        <f t="shared" si="20"/>
        <v>#DIV/0!</v>
      </c>
      <c r="G982" s="1016">
        <f t="shared" si="21"/>
        <v>0</v>
      </c>
    </row>
    <row r="983" spans="1:7">
      <c r="A983" s="1016"/>
      <c r="B983" s="1016"/>
      <c r="C983" s="1016"/>
      <c r="D983" s="1016"/>
      <c r="E983" s="1016"/>
      <c r="F983" s="1016" t="e">
        <f t="shared" si="20"/>
        <v>#DIV/0!</v>
      </c>
      <c r="G983" s="1016">
        <f t="shared" si="21"/>
        <v>0</v>
      </c>
    </row>
    <row r="984" spans="1:7">
      <c r="A984" s="1016"/>
      <c r="B984" s="1016"/>
      <c r="C984" s="1016"/>
      <c r="D984" s="1016"/>
      <c r="E984" s="1016"/>
      <c r="F984" s="1016" t="e">
        <f t="shared" si="20"/>
        <v>#DIV/0!</v>
      </c>
      <c r="G984" s="1016">
        <f t="shared" si="21"/>
        <v>0</v>
      </c>
    </row>
    <row r="985" spans="1:7">
      <c r="A985" s="1016"/>
      <c r="B985" s="1016"/>
      <c r="C985" s="1016"/>
      <c r="D985" s="1016"/>
      <c r="E985" s="1016"/>
      <c r="F985" s="1016" t="e">
        <f t="shared" si="20"/>
        <v>#DIV/0!</v>
      </c>
      <c r="G985" s="1016">
        <f t="shared" si="21"/>
        <v>0</v>
      </c>
    </row>
    <row r="986" spans="1:7">
      <c r="A986" s="1016"/>
      <c r="B986" s="1016"/>
      <c r="C986" s="1016"/>
      <c r="D986" s="1016"/>
      <c r="E986" s="1016"/>
      <c r="F986" s="1016" t="e">
        <f t="shared" si="20"/>
        <v>#DIV/0!</v>
      </c>
      <c r="G986" s="1016">
        <f t="shared" si="21"/>
        <v>0</v>
      </c>
    </row>
    <row r="987" spans="1:7">
      <c r="A987" s="1016"/>
      <c r="B987" s="1016"/>
      <c r="C987" s="1016"/>
      <c r="D987" s="1016"/>
      <c r="E987" s="1016"/>
      <c r="F987" s="1016" t="e">
        <f t="shared" si="20"/>
        <v>#DIV/0!</v>
      </c>
      <c r="G987" s="1016">
        <f t="shared" si="21"/>
        <v>0</v>
      </c>
    </row>
    <row r="988" spans="1:7">
      <c r="A988" s="1016"/>
      <c r="B988" s="1016"/>
      <c r="C988" s="1016"/>
      <c r="D988" s="1016"/>
      <c r="E988" s="1016"/>
      <c r="F988" s="1016" t="e">
        <f t="shared" si="20"/>
        <v>#DIV/0!</v>
      </c>
      <c r="G988" s="1016">
        <f t="shared" si="21"/>
        <v>0</v>
      </c>
    </row>
    <row r="989" spans="1:7">
      <c r="A989" s="1016"/>
      <c r="B989" s="1016"/>
      <c r="C989" s="1016"/>
      <c r="D989" s="1016"/>
      <c r="E989" s="1016"/>
      <c r="F989" s="1016" t="e">
        <f t="shared" si="20"/>
        <v>#DIV/0!</v>
      </c>
      <c r="G989" s="1016">
        <f t="shared" si="21"/>
        <v>0</v>
      </c>
    </row>
    <row r="990" spans="1:7">
      <c r="A990" s="1016"/>
      <c r="B990" s="1016"/>
      <c r="C990" s="1016"/>
      <c r="D990" s="1016"/>
      <c r="E990" s="1016"/>
      <c r="F990" s="1016" t="e">
        <f t="shared" si="20"/>
        <v>#DIV/0!</v>
      </c>
      <c r="G990" s="1016">
        <f t="shared" si="21"/>
        <v>0</v>
      </c>
    </row>
    <row r="991" spans="1:7">
      <c r="A991" s="1016"/>
      <c r="B991" s="1016"/>
      <c r="C991" s="1016"/>
      <c r="D991" s="1016"/>
      <c r="E991" s="1016"/>
      <c r="F991" s="1016" t="e">
        <f t="shared" ref="F991:F1054" si="22">(B991*C991*D991*60/(A991*1000))+F990</f>
        <v>#DIV/0!</v>
      </c>
      <c r="G991" s="1016">
        <f t="shared" ref="G991:G1054" si="23">(C991*D991*60)+G990</f>
        <v>0</v>
      </c>
    </row>
    <row r="992" spans="1:7">
      <c r="A992" s="1016"/>
      <c r="B992" s="1016"/>
      <c r="C992" s="1016"/>
      <c r="D992" s="1016"/>
      <c r="E992" s="1016"/>
      <c r="F992" s="1016" t="e">
        <f t="shared" si="22"/>
        <v>#DIV/0!</v>
      </c>
      <c r="G992" s="1016">
        <f t="shared" si="23"/>
        <v>0</v>
      </c>
    </row>
    <row r="993" spans="1:7">
      <c r="A993" s="1016"/>
      <c r="B993" s="1016"/>
      <c r="C993" s="1016"/>
      <c r="D993" s="1016"/>
      <c r="E993" s="1016"/>
      <c r="F993" s="1016" t="e">
        <f t="shared" si="22"/>
        <v>#DIV/0!</v>
      </c>
      <c r="G993" s="1016">
        <f t="shared" si="23"/>
        <v>0</v>
      </c>
    </row>
    <row r="994" spans="1:7">
      <c r="A994" s="1016"/>
      <c r="B994" s="1016"/>
      <c r="C994" s="1016"/>
      <c r="D994" s="1016"/>
      <c r="E994" s="1016"/>
      <c r="F994" s="1016" t="e">
        <f t="shared" si="22"/>
        <v>#DIV/0!</v>
      </c>
      <c r="G994" s="1016">
        <f t="shared" si="23"/>
        <v>0</v>
      </c>
    </row>
    <row r="995" spans="1:7">
      <c r="A995" s="1016"/>
      <c r="B995" s="1016"/>
      <c r="C995" s="1016"/>
      <c r="D995" s="1016"/>
      <c r="E995" s="1016"/>
      <c r="F995" s="1016" t="e">
        <f t="shared" si="22"/>
        <v>#DIV/0!</v>
      </c>
      <c r="G995" s="1016">
        <f t="shared" si="23"/>
        <v>0</v>
      </c>
    </row>
    <row r="996" spans="1:7">
      <c r="A996" s="1016"/>
      <c r="B996" s="1016"/>
      <c r="C996" s="1016"/>
      <c r="D996" s="1016"/>
      <c r="E996" s="1016"/>
      <c r="F996" s="1016" t="e">
        <f t="shared" si="22"/>
        <v>#DIV/0!</v>
      </c>
      <c r="G996" s="1016">
        <f t="shared" si="23"/>
        <v>0</v>
      </c>
    </row>
    <row r="997" spans="1:7">
      <c r="A997" s="1016"/>
      <c r="B997" s="1016"/>
      <c r="C997" s="1016"/>
      <c r="D997" s="1016"/>
      <c r="E997" s="1016"/>
      <c r="F997" s="1016" t="e">
        <f t="shared" si="22"/>
        <v>#DIV/0!</v>
      </c>
      <c r="G997" s="1016">
        <f t="shared" si="23"/>
        <v>0</v>
      </c>
    </row>
    <row r="998" spans="1:7">
      <c r="A998" s="1016"/>
      <c r="B998" s="1016"/>
      <c r="C998" s="1016"/>
      <c r="D998" s="1016"/>
      <c r="E998" s="1016"/>
      <c r="F998" s="1016" t="e">
        <f t="shared" si="22"/>
        <v>#DIV/0!</v>
      </c>
      <c r="G998" s="1016">
        <f t="shared" si="23"/>
        <v>0</v>
      </c>
    </row>
    <row r="999" spans="1:7">
      <c r="A999" s="1016"/>
      <c r="B999" s="1016"/>
      <c r="C999" s="1016"/>
      <c r="D999" s="1016"/>
      <c r="E999" s="1016"/>
      <c r="F999" s="1016" t="e">
        <f t="shared" si="22"/>
        <v>#DIV/0!</v>
      </c>
      <c r="G999" s="1016">
        <f t="shared" si="23"/>
        <v>0</v>
      </c>
    </row>
    <row r="1000" spans="1:7">
      <c r="A1000" s="1016"/>
      <c r="B1000" s="1016"/>
      <c r="C1000" s="1016"/>
      <c r="D1000" s="1016"/>
      <c r="E1000" s="1016"/>
      <c r="F1000" s="1016" t="e">
        <f t="shared" si="22"/>
        <v>#DIV/0!</v>
      </c>
      <c r="G1000" s="1016">
        <f t="shared" si="23"/>
        <v>0</v>
      </c>
    </row>
    <row r="1001" spans="1:7">
      <c r="A1001" s="1016"/>
      <c r="B1001" s="1016"/>
      <c r="C1001" s="1016"/>
      <c r="D1001" s="1016"/>
      <c r="E1001" s="1016"/>
      <c r="F1001" s="1016" t="e">
        <f t="shared" si="22"/>
        <v>#DIV/0!</v>
      </c>
      <c r="G1001" s="1016">
        <f t="shared" si="23"/>
        <v>0</v>
      </c>
    </row>
    <row r="1002" spans="1:7">
      <c r="A1002" s="1016"/>
      <c r="B1002" s="1016"/>
      <c r="C1002" s="1016"/>
      <c r="D1002" s="1016"/>
      <c r="E1002" s="1016"/>
      <c r="F1002" s="1016" t="e">
        <f t="shared" si="22"/>
        <v>#DIV/0!</v>
      </c>
      <c r="G1002" s="1016">
        <f t="shared" si="23"/>
        <v>0</v>
      </c>
    </row>
    <row r="1003" spans="1:7">
      <c r="A1003" s="1016"/>
      <c r="B1003" s="1016"/>
      <c r="C1003" s="1016"/>
      <c r="D1003" s="1016"/>
      <c r="E1003" s="1016"/>
      <c r="F1003" s="1016" t="e">
        <f t="shared" si="22"/>
        <v>#DIV/0!</v>
      </c>
      <c r="G1003" s="1016">
        <f t="shared" si="23"/>
        <v>0</v>
      </c>
    </row>
    <row r="1004" spans="1:7">
      <c r="A1004" s="1016"/>
      <c r="B1004" s="1016"/>
      <c r="C1004" s="1016"/>
      <c r="D1004" s="1016"/>
      <c r="E1004" s="1016"/>
      <c r="F1004" s="1016" t="e">
        <f t="shared" si="22"/>
        <v>#DIV/0!</v>
      </c>
      <c r="G1004" s="1016">
        <f t="shared" si="23"/>
        <v>0</v>
      </c>
    </row>
    <row r="1005" spans="1:7">
      <c r="A1005" s="1016"/>
      <c r="B1005" s="1016"/>
      <c r="C1005" s="1016"/>
      <c r="D1005" s="1016"/>
      <c r="E1005" s="1016"/>
      <c r="F1005" s="1016" t="e">
        <f t="shared" si="22"/>
        <v>#DIV/0!</v>
      </c>
      <c r="G1005" s="1016">
        <f t="shared" si="23"/>
        <v>0</v>
      </c>
    </row>
    <row r="1006" spans="1:7">
      <c r="A1006" s="1016"/>
      <c r="B1006" s="1016"/>
      <c r="C1006" s="1016"/>
      <c r="D1006" s="1016"/>
      <c r="E1006" s="1016"/>
      <c r="F1006" s="1016" t="e">
        <f t="shared" si="22"/>
        <v>#DIV/0!</v>
      </c>
      <c r="G1006" s="1016">
        <f t="shared" si="23"/>
        <v>0</v>
      </c>
    </row>
    <row r="1007" spans="1:7">
      <c r="A1007" s="1016"/>
      <c r="B1007" s="1016"/>
      <c r="C1007" s="1016"/>
      <c r="D1007" s="1016"/>
      <c r="E1007" s="1016"/>
      <c r="F1007" s="1016" t="e">
        <f t="shared" si="22"/>
        <v>#DIV/0!</v>
      </c>
      <c r="G1007" s="1016">
        <f t="shared" si="23"/>
        <v>0</v>
      </c>
    </row>
    <row r="1008" spans="1:7">
      <c r="A1008" s="1016"/>
      <c r="B1008" s="1016"/>
      <c r="C1008" s="1016"/>
      <c r="D1008" s="1016"/>
      <c r="E1008" s="1016"/>
      <c r="F1008" s="1016" t="e">
        <f t="shared" si="22"/>
        <v>#DIV/0!</v>
      </c>
      <c r="G1008" s="1016">
        <f t="shared" si="23"/>
        <v>0</v>
      </c>
    </row>
    <row r="1009" spans="1:7">
      <c r="A1009" s="1016"/>
      <c r="B1009" s="1016"/>
      <c r="C1009" s="1016"/>
      <c r="D1009" s="1016"/>
      <c r="E1009" s="1016"/>
      <c r="F1009" s="1016" t="e">
        <f t="shared" si="22"/>
        <v>#DIV/0!</v>
      </c>
      <c r="G1009" s="1016">
        <f t="shared" si="23"/>
        <v>0</v>
      </c>
    </row>
    <row r="1010" spans="1:7">
      <c r="A1010" s="1016"/>
      <c r="B1010" s="1016"/>
      <c r="C1010" s="1016"/>
      <c r="D1010" s="1016"/>
      <c r="E1010" s="1016"/>
      <c r="F1010" s="1016" t="e">
        <f t="shared" si="22"/>
        <v>#DIV/0!</v>
      </c>
      <c r="G1010" s="1016">
        <f t="shared" si="23"/>
        <v>0</v>
      </c>
    </row>
    <row r="1011" spans="1:7">
      <c r="A1011" s="1016"/>
      <c r="B1011" s="1016"/>
      <c r="C1011" s="1016"/>
      <c r="D1011" s="1016"/>
      <c r="E1011" s="1016"/>
      <c r="F1011" s="1016" t="e">
        <f t="shared" si="22"/>
        <v>#DIV/0!</v>
      </c>
      <c r="G1011" s="1016">
        <f t="shared" si="23"/>
        <v>0</v>
      </c>
    </row>
    <row r="1012" spans="1:7">
      <c r="A1012" s="1016"/>
      <c r="B1012" s="1016"/>
      <c r="C1012" s="1016"/>
      <c r="D1012" s="1016"/>
      <c r="E1012" s="1016"/>
      <c r="F1012" s="1016" t="e">
        <f t="shared" si="22"/>
        <v>#DIV/0!</v>
      </c>
      <c r="G1012" s="1016">
        <f t="shared" si="23"/>
        <v>0</v>
      </c>
    </row>
    <row r="1013" spans="1:7">
      <c r="A1013" s="1016"/>
      <c r="B1013" s="1016"/>
      <c r="C1013" s="1016"/>
      <c r="D1013" s="1016"/>
      <c r="E1013" s="1016"/>
      <c r="F1013" s="1016" t="e">
        <f t="shared" si="22"/>
        <v>#DIV/0!</v>
      </c>
      <c r="G1013" s="1016">
        <f t="shared" si="23"/>
        <v>0</v>
      </c>
    </row>
    <row r="1014" spans="1:7">
      <c r="A1014" s="1016"/>
      <c r="B1014" s="1016"/>
      <c r="C1014" s="1016"/>
      <c r="D1014" s="1016"/>
      <c r="E1014" s="1016"/>
      <c r="F1014" s="1016" t="e">
        <f t="shared" si="22"/>
        <v>#DIV/0!</v>
      </c>
      <c r="G1014" s="1016">
        <f t="shared" si="23"/>
        <v>0</v>
      </c>
    </row>
    <row r="1015" spans="1:7">
      <c r="A1015" s="1016"/>
      <c r="B1015" s="1016"/>
      <c r="C1015" s="1016"/>
      <c r="D1015" s="1016"/>
      <c r="E1015" s="1016"/>
      <c r="F1015" s="1016" t="e">
        <f t="shared" si="22"/>
        <v>#DIV/0!</v>
      </c>
      <c r="G1015" s="1016">
        <f t="shared" si="23"/>
        <v>0</v>
      </c>
    </row>
    <row r="1016" spans="1:7">
      <c r="A1016" s="1016"/>
      <c r="B1016" s="1016"/>
      <c r="C1016" s="1016"/>
      <c r="D1016" s="1016"/>
      <c r="E1016" s="1016"/>
      <c r="F1016" s="1016" t="e">
        <f t="shared" si="22"/>
        <v>#DIV/0!</v>
      </c>
      <c r="G1016" s="1016">
        <f t="shared" si="23"/>
        <v>0</v>
      </c>
    </row>
    <row r="1017" spans="1:7">
      <c r="A1017" s="1016"/>
      <c r="B1017" s="1016"/>
      <c r="C1017" s="1016"/>
      <c r="D1017" s="1016"/>
      <c r="E1017" s="1016"/>
      <c r="F1017" s="1016" t="e">
        <f t="shared" si="22"/>
        <v>#DIV/0!</v>
      </c>
      <c r="G1017" s="1016">
        <f t="shared" si="23"/>
        <v>0</v>
      </c>
    </row>
    <row r="1018" spans="1:7">
      <c r="A1018" s="1016"/>
      <c r="B1018" s="1016"/>
      <c r="C1018" s="1016"/>
      <c r="D1018" s="1016"/>
      <c r="E1018" s="1016"/>
      <c r="F1018" s="1016" t="e">
        <f t="shared" si="22"/>
        <v>#DIV/0!</v>
      </c>
      <c r="G1018" s="1016">
        <f t="shared" si="23"/>
        <v>0</v>
      </c>
    </row>
    <row r="1019" spans="1:7">
      <c r="A1019" s="1016"/>
      <c r="B1019" s="1016"/>
      <c r="C1019" s="1016"/>
      <c r="D1019" s="1016"/>
      <c r="E1019" s="1016"/>
      <c r="F1019" s="1016" t="e">
        <f t="shared" si="22"/>
        <v>#DIV/0!</v>
      </c>
      <c r="G1019" s="1016">
        <f t="shared" si="23"/>
        <v>0</v>
      </c>
    </row>
    <row r="1020" spans="1:7">
      <c r="A1020" s="1016"/>
      <c r="B1020" s="1016"/>
      <c r="C1020" s="1016"/>
      <c r="D1020" s="1016"/>
      <c r="E1020" s="1016"/>
      <c r="F1020" s="1016" t="e">
        <f t="shared" si="22"/>
        <v>#DIV/0!</v>
      </c>
      <c r="G1020" s="1016">
        <f t="shared" si="23"/>
        <v>0</v>
      </c>
    </row>
    <row r="1021" spans="1:7">
      <c r="A1021" s="1016"/>
      <c r="B1021" s="1016"/>
      <c r="C1021" s="1016"/>
      <c r="D1021" s="1016"/>
      <c r="E1021" s="1016"/>
      <c r="F1021" s="1016" t="e">
        <f t="shared" si="22"/>
        <v>#DIV/0!</v>
      </c>
      <c r="G1021" s="1016">
        <f t="shared" si="23"/>
        <v>0</v>
      </c>
    </row>
    <row r="1022" spans="1:7">
      <c r="A1022" s="1016"/>
      <c r="B1022" s="1016"/>
      <c r="C1022" s="1016"/>
      <c r="D1022" s="1016"/>
      <c r="E1022" s="1016"/>
      <c r="F1022" s="1016" t="e">
        <f t="shared" si="22"/>
        <v>#DIV/0!</v>
      </c>
      <c r="G1022" s="1016">
        <f t="shared" si="23"/>
        <v>0</v>
      </c>
    </row>
    <row r="1023" spans="1:7">
      <c r="A1023" s="1016"/>
      <c r="B1023" s="1016"/>
      <c r="C1023" s="1016"/>
      <c r="D1023" s="1016"/>
      <c r="E1023" s="1016"/>
      <c r="F1023" s="1016" t="e">
        <f t="shared" si="22"/>
        <v>#DIV/0!</v>
      </c>
      <c r="G1023" s="1016">
        <f t="shared" si="23"/>
        <v>0</v>
      </c>
    </row>
    <row r="1024" spans="1:7">
      <c r="A1024" s="1016"/>
      <c r="B1024" s="1016"/>
      <c r="C1024" s="1016"/>
      <c r="D1024" s="1016"/>
      <c r="E1024" s="1016"/>
      <c r="F1024" s="1016" t="e">
        <f t="shared" si="22"/>
        <v>#DIV/0!</v>
      </c>
      <c r="G1024" s="1016">
        <f t="shared" si="23"/>
        <v>0</v>
      </c>
    </row>
    <row r="1025" spans="1:7">
      <c r="A1025" s="1016"/>
      <c r="B1025" s="1016"/>
      <c r="C1025" s="1016"/>
      <c r="D1025" s="1016"/>
      <c r="E1025" s="1016"/>
      <c r="F1025" s="1016" t="e">
        <f t="shared" si="22"/>
        <v>#DIV/0!</v>
      </c>
      <c r="G1025" s="1016">
        <f t="shared" si="23"/>
        <v>0</v>
      </c>
    </row>
    <row r="1026" spans="1:7">
      <c r="A1026" s="1016"/>
      <c r="B1026" s="1016"/>
      <c r="C1026" s="1016"/>
      <c r="D1026" s="1016"/>
      <c r="E1026" s="1016"/>
      <c r="F1026" s="1016" t="e">
        <f t="shared" si="22"/>
        <v>#DIV/0!</v>
      </c>
      <c r="G1026" s="1016">
        <f t="shared" si="23"/>
        <v>0</v>
      </c>
    </row>
    <row r="1027" spans="1:7">
      <c r="A1027" s="1016"/>
      <c r="B1027" s="1016"/>
      <c r="C1027" s="1016"/>
      <c r="D1027" s="1016"/>
      <c r="E1027" s="1016"/>
      <c r="F1027" s="1016" t="e">
        <f t="shared" si="22"/>
        <v>#DIV/0!</v>
      </c>
      <c r="G1027" s="1016">
        <f t="shared" si="23"/>
        <v>0</v>
      </c>
    </row>
    <row r="1028" spans="1:7">
      <c r="A1028" s="1016"/>
      <c r="B1028" s="1016"/>
      <c r="C1028" s="1016"/>
      <c r="D1028" s="1016"/>
      <c r="E1028" s="1016"/>
      <c r="F1028" s="1016" t="e">
        <f t="shared" si="22"/>
        <v>#DIV/0!</v>
      </c>
      <c r="G1028" s="1016">
        <f t="shared" si="23"/>
        <v>0</v>
      </c>
    </row>
    <row r="1029" spans="1:7">
      <c r="A1029" s="1016"/>
      <c r="B1029" s="1016"/>
      <c r="C1029" s="1016"/>
      <c r="D1029" s="1016"/>
      <c r="E1029" s="1016"/>
      <c r="F1029" s="1016" t="e">
        <f t="shared" si="22"/>
        <v>#DIV/0!</v>
      </c>
      <c r="G1029" s="1016">
        <f t="shared" si="23"/>
        <v>0</v>
      </c>
    </row>
    <row r="1030" spans="1:7">
      <c r="A1030" s="1016"/>
      <c r="B1030" s="1016"/>
      <c r="C1030" s="1016"/>
      <c r="D1030" s="1016"/>
      <c r="E1030" s="1016"/>
      <c r="F1030" s="1016" t="e">
        <f t="shared" si="22"/>
        <v>#DIV/0!</v>
      </c>
      <c r="G1030" s="1016">
        <f t="shared" si="23"/>
        <v>0</v>
      </c>
    </row>
    <row r="1031" spans="1:7">
      <c r="A1031" s="1016"/>
      <c r="B1031" s="1016"/>
      <c r="C1031" s="1016"/>
      <c r="D1031" s="1016"/>
      <c r="E1031" s="1016"/>
      <c r="F1031" s="1016" t="e">
        <f t="shared" si="22"/>
        <v>#DIV/0!</v>
      </c>
      <c r="G1031" s="1016">
        <f t="shared" si="23"/>
        <v>0</v>
      </c>
    </row>
    <row r="1032" spans="1:7">
      <c r="A1032" s="1016"/>
      <c r="B1032" s="1016"/>
      <c r="C1032" s="1016"/>
      <c r="D1032" s="1016"/>
      <c r="E1032" s="1016"/>
      <c r="F1032" s="1016" t="e">
        <f t="shared" si="22"/>
        <v>#DIV/0!</v>
      </c>
      <c r="G1032" s="1016">
        <f t="shared" si="23"/>
        <v>0</v>
      </c>
    </row>
    <row r="1033" spans="1:7">
      <c r="A1033" s="1016"/>
      <c r="B1033" s="1016"/>
      <c r="C1033" s="1016"/>
      <c r="D1033" s="1016"/>
      <c r="E1033" s="1016"/>
      <c r="F1033" s="1016" t="e">
        <f t="shared" si="22"/>
        <v>#DIV/0!</v>
      </c>
      <c r="G1033" s="1016">
        <f t="shared" si="23"/>
        <v>0</v>
      </c>
    </row>
    <row r="1034" spans="1:7">
      <c r="A1034" s="1016"/>
      <c r="B1034" s="1016"/>
      <c r="C1034" s="1016"/>
      <c r="D1034" s="1016"/>
      <c r="E1034" s="1016"/>
      <c r="F1034" s="1016" t="e">
        <f t="shared" si="22"/>
        <v>#DIV/0!</v>
      </c>
      <c r="G1034" s="1016">
        <f t="shared" si="23"/>
        <v>0</v>
      </c>
    </row>
    <row r="1035" spans="1:7">
      <c r="A1035" s="1016"/>
      <c r="B1035" s="1016"/>
      <c r="C1035" s="1016"/>
      <c r="D1035" s="1016"/>
      <c r="E1035" s="1016"/>
      <c r="F1035" s="1016" t="e">
        <f t="shared" si="22"/>
        <v>#DIV/0!</v>
      </c>
      <c r="G1035" s="1016">
        <f t="shared" si="23"/>
        <v>0</v>
      </c>
    </row>
    <row r="1036" spans="1:7">
      <c r="A1036" s="1016"/>
      <c r="B1036" s="1016"/>
      <c r="C1036" s="1016"/>
      <c r="D1036" s="1016"/>
      <c r="E1036" s="1016"/>
      <c r="F1036" s="1016" t="e">
        <f t="shared" si="22"/>
        <v>#DIV/0!</v>
      </c>
      <c r="G1036" s="1016">
        <f t="shared" si="23"/>
        <v>0</v>
      </c>
    </row>
    <row r="1037" spans="1:7">
      <c r="A1037" s="1016"/>
      <c r="B1037" s="1016"/>
      <c r="C1037" s="1016"/>
      <c r="D1037" s="1016"/>
      <c r="E1037" s="1016"/>
      <c r="F1037" s="1016" t="e">
        <f t="shared" si="22"/>
        <v>#DIV/0!</v>
      </c>
      <c r="G1037" s="1016">
        <f t="shared" si="23"/>
        <v>0</v>
      </c>
    </row>
    <row r="1038" spans="1:7">
      <c r="A1038" s="1016"/>
      <c r="B1038" s="1016"/>
      <c r="C1038" s="1016"/>
      <c r="D1038" s="1016"/>
      <c r="E1038" s="1016"/>
      <c r="F1038" s="1016" t="e">
        <f t="shared" si="22"/>
        <v>#DIV/0!</v>
      </c>
      <c r="G1038" s="1016">
        <f t="shared" si="23"/>
        <v>0</v>
      </c>
    </row>
    <row r="1039" spans="1:7">
      <c r="A1039" s="1016"/>
      <c r="B1039" s="1016"/>
      <c r="C1039" s="1016"/>
      <c r="D1039" s="1016"/>
      <c r="E1039" s="1016"/>
      <c r="F1039" s="1016" t="e">
        <f t="shared" si="22"/>
        <v>#DIV/0!</v>
      </c>
      <c r="G1039" s="1016">
        <f t="shared" si="23"/>
        <v>0</v>
      </c>
    </row>
    <row r="1040" spans="1:7">
      <c r="A1040" s="1016"/>
      <c r="B1040" s="1016"/>
      <c r="C1040" s="1016"/>
      <c r="D1040" s="1016"/>
      <c r="E1040" s="1016"/>
      <c r="F1040" s="1016" t="e">
        <f t="shared" si="22"/>
        <v>#DIV/0!</v>
      </c>
      <c r="G1040" s="1016">
        <f t="shared" si="23"/>
        <v>0</v>
      </c>
    </row>
    <row r="1041" spans="1:7">
      <c r="A1041" s="1016"/>
      <c r="B1041" s="1016"/>
      <c r="C1041" s="1016"/>
      <c r="D1041" s="1016"/>
      <c r="E1041" s="1016"/>
      <c r="F1041" s="1016" t="e">
        <f t="shared" si="22"/>
        <v>#DIV/0!</v>
      </c>
      <c r="G1041" s="1016">
        <f t="shared" si="23"/>
        <v>0</v>
      </c>
    </row>
    <row r="1042" spans="1:7">
      <c r="A1042" s="1016"/>
      <c r="B1042" s="1016"/>
      <c r="C1042" s="1016"/>
      <c r="D1042" s="1016"/>
      <c r="E1042" s="1016"/>
      <c r="F1042" s="1016" t="e">
        <f t="shared" si="22"/>
        <v>#DIV/0!</v>
      </c>
      <c r="G1042" s="1016">
        <f t="shared" si="23"/>
        <v>0</v>
      </c>
    </row>
    <row r="1043" spans="1:7">
      <c r="A1043" s="1016"/>
      <c r="B1043" s="1016"/>
      <c r="C1043" s="1016"/>
      <c r="D1043" s="1016"/>
      <c r="E1043" s="1016"/>
      <c r="F1043" s="1016" t="e">
        <f t="shared" si="22"/>
        <v>#DIV/0!</v>
      </c>
      <c r="G1043" s="1016">
        <f t="shared" si="23"/>
        <v>0</v>
      </c>
    </row>
    <row r="1044" spans="1:7">
      <c r="A1044" s="1016"/>
      <c r="B1044" s="1016"/>
      <c r="C1044" s="1016"/>
      <c r="D1044" s="1016"/>
      <c r="E1044" s="1016"/>
      <c r="F1044" s="1016" t="e">
        <f t="shared" si="22"/>
        <v>#DIV/0!</v>
      </c>
      <c r="G1044" s="1016">
        <f t="shared" si="23"/>
        <v>0</v>
      </c>
    </row>
    <row r="1045" spans="1:7">
      <c r="A1045" s="1016"/>
      <c r="B1045" s="1016"/>
      <c r="C1045" s="1016"/>
      <c r="D1045" s="1016"/>
      <c r="E1045" s="1016"/>
      <c r="F1045" s="1016" t="e">
        <f t="shared" si="22"/>
        <v>#DIV/0!</v>
      </c>
      <c r="G1045" s="1016">
        <f t="shared" si="23"/>
        <v>0</v>
      </c>
    </row>
    <row r="1046" spans="1:7">
      <c r="A1046" s="1016"/>
      <c r="B1046" s="1016"/>
      <c r="C1046" s="1016"/>
      <c r="D1046" s="1016"/>
      <c r="E1046" s="1016"/>
      <c r="F1046" s="1016" t="e">
        <f t="shared" si="22"/>
        <v>#DIV/0!</v>
      </c>
      <c r="G1046" s="1016">
        <f t="shared" si="23"/>
        <v>0</v>
      </c>
    </row>
    <row r="1047" spans="1:7">
      <c r="A1047" s="1016"/>
      <c r="B1047" s="1016"/>
      <c r="C1047" s="1016"/>
      <c r="D1047" s="1016"/>
      <c r="E1047" s="1016"/>
      <c r="F1047" s="1016" t="e">
        <f t="shared" si="22"/>
        <v>#DIV/0!</v>
      </c>
      <c r="G1047" s="1016">
        <f t="shared" si="23"/>
        <v>0</v>
      </c>
    </row>
    <row r="1048" spans="1:7">
      <c r="A1048" s="1016"/>
      <c r="B1048" s="1016"/>
      <c r="C1048" s="1016"/>
      <c r="D1048" s="1016"/>
      <c r="E1048" s="1016"/>
      <c r="F1048" s="1016" t="e">
        <f t="shared" si="22"/>
        <v>#DIV/0!</v>
      </c>
      <c r="G1048" s="1016">
        <f t="shared" si="23"/>
        <v>0</v>
      </c>
    </row>
    <row r="1049" spans="1:7">
      <c r="A1049" s="1016"/>
      <c r="B1049" s="1016"/>
      <c r="C1049" s="1016"/>
      <c r="D1049" s="1016"/>
      <c r="E1049" s="1016"/>
      <c r="F1049" s="1016" t="e">
        <f t="shared" si="22"/>
        <v>#DIV/0!</v>
      </c>
      <c r="G1049" s="1016">
        <f t="shared" si="23"/>
        <v>0</v>
      </c>
    </row>
    <row r="1050" spans="1:7">
      <c r="A1050" s="1016"/>
      <c r="B1050" s="1016"/>
      <c r="C1050" s="1016"/>
      <c r="D1050" s="1016"/>
      <c r="E1050" s="1016"/>
      <c r="F1050" s="1016" t="e">
        <f t="shared" si="22"/>
        <v>#DIV/0!</v>
      </c>
      <c r="G1050" s="1016">
        <f t="shared" si="23"/>
        <v>0</v>
      </c>
    </row>
    <row r="1051" spans="1:7">
      <c r="A1051" s="1016"/>
      <c r="B1051" s="1016"/>
      <c r="C1051" s="1016"/>
      <c r="D1051" s="1016"/>
      <c r="E1051" s="1016"/>
      <c r="F1051" s="1016" t="e">
        <f t="shared" si="22"/>
        <v>#DIV/0!</v>
      </c>
      <c r="G1051" s="1016">
        <f t="shared" si="23"/>
        <v>0</v>
      </c>
    </row>
    <row r="1052" spans="1:7">
      <c r="A1052" s="1016"/>
      <c r="B1052" s="1016"/>
      <c r="C1052" s="1016"/>
      <c r="D1052" s="1016"/>
      <c r="E1052" s="1016"/>
      <c r="F1052" s="1016" t="e">
        <f t="shared" si="22"/>
        <v>#DIV/0!</v>
      </c>
      <c r="G1052" s="1016">
        <f t="shared" si="23"/>
        <v>0</v>
      </c>
    </row>
    <row r="1053" spans="1:7">
      <c r="A1053" s="1016"/>
      <c r="B1053" s="1016"/>
      <c r="C1053" s="1016"/>
      <c r="D1053" s="1016"/>
      <c r="E1053" s="1016"/>
      <c r="F1053" s="1016" t="e">
        <f t="shared" si="22"/>
        <v>#DIV/0!</v>
      </c>
      <c r="G1053" s="1016">
        <f t="shared" si="23"/>
        <v>0</v>
      </c>
    </row>
    <row r="1054" spans="1:7">
      <c r="A1054" s="1016"/>
      <c r="B1054" s="1016"/>
      <c r="C1054" s="1016"/>
      <c r="D1054" s="1016"/>
      <c r="E1054" s="1016"/>
      <c r="F1054" s="1016" t="e">
        <f t="shared" si="22"/>
        <v>#DIV/0!</v>
      </c>
      <c r="G1054" s="1016">
        <f t="shared" si="23"/>
        <v>0</v>
      </c>
    </row>
    <row r="1055" spans="1:7">
      <c r="A1055" s="1016"/>
      <c r="B1055" s="1016"/>
      <c r="C1055" s="1016"/>
      <c r="D1055" s="1016"/>
      <c r="E1055" s="1016"/>
      <c r="F1055" s="1016" t="e">
        <f t="shared" ref="F1055:F1118" si="24">(B1055*C1055*D1055*60/(A1055*1000))+F1054</f>
        <v>#DIV/0!</v>
      </c>
      <c r="G1055" s="1016">
        <f t="shared" ref="G1055:G1118" si="25">(C1055*D1055*60)+G1054</f>
        <v>0</v>
      </c>
    </row>
    <row r="1056" spans="1:7">
      <c r="A1056" s="1016"/>
      <c r="B1056" s="1016"/>
      <c r="C1056" s="1016"/>
      <c r="D1056" s="1016"/>
      <c r="E1056" s="1016"/>
      <c r="F1056" s="1016" t="e">
        <f t="shared" si="24"/>
        <v>#DIV/0!</v>
      </c>
      <c r="G1056" s="1016">
        <f t="shared" si="25"/>
        <v>0</v>
      </c>
    </row>
    <row r="1057" spans="1:7">
      <c r="A1057" s="1016"/>
      <c r="B1057" s="1016"/>
      <c r="C1057" s="1016"/>
      <c r="D1057" s="1016"/>
      <c r="E1057" s="1016"/>
      <c r="F1057" s="1016" t="e">
        <f t="shared" si="24"/>
        <v>#DIV/0!</v>
      </c>
      <c r="G1057" s="1016">
        <f t="shared" si="25"/>
        <v>0</v>
      </c>
    </row>
    <row r="1058" spans="1:7">
      <c r="A1058" s="1016"/>
      <c r="B1058" s="1016"/>
      <c r="C1058" s="1016"/>
      <c r="D1058" s="1016"/>
      <c r="E1058" s="1016"/>
      <c r="F1058" s="1016" t="e">
        <f t="shared" si="24"/>
        <v>#DIV/0!</v>
      </c>
      <c r="G1058" s="1016">
        <f t="shared" si="25"/>
        <v>0</v>
      </c>
    </row>
    <row r="1059" spans="1:7">
      <c r="A1059" s="1016"/>
      <c r="B1059" s="1016"/>
      <c r="C1059" s="1016"/>
      <c r="D1059" s="1016"/>
      <c r="E1059" s="1016"/>
      <c r="F1059" s="1016" t="e">
        <f t="shared" si="24"/>
        <v>#DIV/0!</v>
      </c>
      <c r="G1059" s="1016">
        <f t="shared" si="25"/>
        <v>0</v>
      </c>
    </row>
    <row r="1060" spans="1:7">
      <c r="A1060" s="1016"/>
      <c r="B1060" s="1016"/>
      <c r="C1060" s="1016"/>
      <c r="D1060" s="1016"/>
      <c r="E1060" s="1016"/>
      <c r="F1060" s="1016" t="e">
        <f t="shared" si="24"/>
        <v>#DIV/0!</v>
      </c>
      <c r="G1060" s="1016">
        <f t="shared" si="25"/>
        <v>0</v>
      </c>
    </row>
    <row r="1061" spans="1:7">
      <c r="A1061" s="1016"/>
      <c r="B1061" s="1016"/>
      <c r="C1061" s="1016"/>
      <c r="D1061" s="1016"/>
      <c r="E1061" s="1016"/>
      <c r="F1061" s="1016" t="e">
        <f t="shared" si="24"/>
        <v>#DIV/0!</v>
      </c>
      <c r="G1061" s="1016">
        <f t="shared" si="25"/>
        <v>0</v>
      </c>
    </row>
    <row r="1062" spans="1:7">
      <c r="A1062" s="1016"/>
      <c r="B1062" s="1016"/>
      <c r="C1062" s="1016"/>
      <c r="D1062" s="1016"/>
      <c r="E1062" s="1016"/>
      <c r="F1062" s="1016" t="e">
        <f t="shared" si="24"/>
        <v>#DIV/0!</v>
      </c>
      <c r="G1062" s="1016">
        <f t="shared" si="25"/>
        <v>0</v>
      </c>
    </row>
    <row r="1063" spans="1:7">
      <c r="A1063" s="1016"/>
      <c r="B1063" s="1016"/>
      <c r="C1063" s="1016"/>
      <c r="D1063" s="1016"/>
      <c r="E1063" s="1016"/>
      <c r="F1063" s="1016" t="e">
        <f t="shared" si="24"/>
        <v>#DIV/0!</v>
      </c>
      <c r="G1063" s="1016">
        <f t="shared" si="25"/>
        <v>0</v>
      </c>
    </row>
    <row r="1064" spans="1:7">
      <c r="A1064" s="1016"/>
      <c r="B1064" s="1016"/>
      <c r="C1064" s="1016"/>
      <c r="D1064" s="1016"/>
      <c r="E1064" s="1016"/>
      <c r="F1064" s="1016" t="e">
        <f t="shared" si="24"/>
        <v>#DIV/0!</v>
      </c>
      <c r="G1064" s="1016">
        <f t="shared" si="25"/>
        <v>0</v>
      </c>
    </row>
    <row r="1065" spans="1:7">
      <c r="A1065" s="1016"/>
      <c r="B1065" s="1016"/>
      <c r="C1065" s="1016"/>
      <c r="D1065" s="1016"/>
      <c r="E1065" s="1016"/>
      <c r="F1065" s="1016" t="e">
        <f t="shared" si="24"/>
        <v>#DIV/0!</v>
      </c>
      <c r="G1065" s="1016">
        <f t="shared" si="25"/>
        <v>0</v>
      </c>
    </row>
    <row r="1066" spans="1:7">
      <c r="A1066" s="1016"/>
      <c r="B1066" s="1016"/>
      <c r="C1066" s="1016"/>
      <c r="D1066" s="1016"/>
      <c r="E1066" s="1016"/>
      <c r="F1066" s="1016" t="e">
        <f t="shared" si="24"/>
        <v>#DIV/0!</v>
      </c>
      <c r="G1066" s="1016">
        <f t="shared" si="25"/>
        <v>0</v>
      </c>
    </row>
    <row r="1067" spans="1:7">
      <c r="A1067" s="1016"/>
      <c r="B1067" s="1016"/>
      <c r="C1067" s="1016"/>
      <c r="D1067" s="1016"/>
      <c r="E1067" s="1016"/>
      <c r="F1067" s="1016" t="e">
        <f t="shared" si="24"/>
        <v>#DIV/0!</v>
      </c>
      <c r="G1067" s="1016">
        <f t="shared" si="25"/>
        <v>0</v>
      </c>
    </row>
    <row r="1068" spans="1:7">
      <c r="A1068" s="1016"/>
      <c r="B1068" s="1016"/>
      <c r="C1068" s="1016"/>
      <c r="D1068" s="1016"/>
      <c r="E1068" s="1016"/>
      <c r="F1068" s="1016" t="e">
        <f t="shared" si="24"/>
        <v>#DIV/0!</v>
      </c>
      <c r="G1068" s="1016">
        <f t="shared" si="25"/>
        <v>0</v>
      </c>
    </row>
    <row r="1069" spans="1:7">
      <c r="A1069" s="1016"/>
      <c r="B1069" s="1016"/>
      <c r="C1069" s="1016"/>
      <c r="D1069" s="1016"/>
      <c r="E1069" s="1016"/>
      <c r="F1069" s="1016" t="e">
        <f t="shared" si="24"/>
        <v>#DIV/0!</v>
      </c>
      <c r="G1069" s="1016">
        <f t="shared" si="25"/>
        <v>0</v>
      </c>
    </row>
    <row r="1070" spans="1:7">
      <c r="A1070" s="1016"/>
      <c r="B1070" s="1016"/>
      <c r="C1070" s="1016"/>
      <c r="D1070" s="1016"/>
      <c r="E1070" s="1016"/>
      <c r="F1070" s="1016" t="e">
        <f t="shared" si="24"/>
        <v>#DIV/0!</v>
      </c>
      <c r="G1070" s="1016">
        <f t="shared" si="25"/>
        <v>0</v>
      </c>
    </row>
    <row r="1071" spans="1:7">
      <c r="A1071" s="1016"/>
      <c r="B1071" s="1016"/>
      <c r="C1071" s="1016"/>
      <c r="D1071" s="1016"/>
      <c r="E1071" s="1016"/>
      <c r="F1071" s="1016" t="e">
        <f t="shared" si="24"/>
        <v>#DIV/0!</v>
      </c>
      <c r="G1071" s="1016">
        <f t="shared" si="25"/>
        <v>0</v>
      </c>
    </row>
    <row r="1072" spans="1:7">
      <c r="A1072" s="1016"/>
      <c r="B1072" s="1016"/>
      <c r="C1072" s="1016"/>
      <c r="D1072" s="1016"/>
      <c r="E1072" s="1016"/>
      <c r="F1072" s="1016" t="e">
        <f t="shared" si="24"/>
        <v>#DIV/0!</v>
      </c>
      <c r="G1072" s="1016">
        <f t="shared" si="25"/>
        <v>0</v>
      </c>
    </row>
    <row r="1073" spans="1:7">
      <c r="A1073" s="1016"/>
      <c r="B1073" s="1016"/>
      <c r="C1073" s="1016"/>
      <c r="D1073" s="1016"/>
      <c r="E1073" s="1016"/>
      <c r="F1073" s="1016" t="e">
        <f t="shared" si="24"/>
        <v>#DIV/0!</v>
      </c>
      <c r="G1073" s="1016">
        <f t="shared" si="25"/>
        <v>0</v>
      </c>
    </row>
    <row r="1074" spans="1:7">
      <c r="A1074" s="1016"/>
      <c r="B1074" s="1016"/>
      <c r="C1074" s="1016"/>
      <c r="D1074" s="1016"/>
      <c r="E1074" s="1016"/>
      <c r="F1074" s="1016" t="e">
        <f t="shared" si="24"/>
        <v>#DIV/0!</v>
      </c>
      <c r="G1074" s="1016">
        <f t="shared" si="25"/>
        <v>0</v>
      </c>
    </row>
    <row r="1075" spans="1:7">
      <c r="A1075" s="1016"/>
      <c r="B1075" s="1016"/>
      <c r="C1075" s="1016"/>
      <c r="D1075" s="1016"/>
      <c r="E1075" s="1016"/>
      <c r="F1075" s="1016" t="e">
        <f t="shared" si="24"/>
        <v>#DIV/0!</v>
      </c>
      <c r="G1075" s="1016">
        <f t="shared" si="25"/>
        <v>0</v>
      </c>
    </row>
    <row r="1076" spans="1:7">
      <c r="A1076" s="1016"/>
      <c r="B1076" s="1016"/>
      <c r="C1076" s="1016"/>
      <c r="D1076" s="1016"/>
      <c r="E1076" s="1016"/>
      <c r="F1076" s="1016" t="e">
        <f t="shared" si="24"/>
        <v>#DIV/0!</v>
      </c>
      <c r="G1076" s="1016">
        <f t="shared" si="25"/>
        <v>0</v>
      </c>
    </row>
    <row r="1077" spans="1:7">
      <c r="A1077" s="1016"/>
      <c r="B1077" s="1016"/>
      <c r="C1077" s="1016"/>
      <c r="D1077" s="1016"/>
      <c r="E1077" s="1016"/>
      <c r="F1077" s="1016" t="e">
        <f t="shared" si="24"/>
        <v>#DIV/0!</v>
      </c>
      <c r="G1077" s="1016">
        <f t="shared" si="25"/>
        <v>0</v>
      </c>
    </row>
    <row r="1078" spans="1:7">
      <c r="A1078" s="1016"/>
      <c r="B1078" s="1016"/>
      <c r="C1078" s="1016"/>
      <c r="D1078" s="1016"/>
      <c r="E1078" s="1016"/>
      <c r="F1078" s="1016" t="e">
        <f t="shared" si="24"/>
        <v>#DIV/0!</v>
      </c>
      <c r="G1078" s="1016">
        <f t="shared" si="25"/>
        <v>0</v>
      </c>
    </row>
    <row r="1079" spans="1:7">
      <c r="A1079" s="1016"/>
      <c r="B1079" s="1016"/>
      <c r="C1079" s="1016"/>
      <c r="D1079" s="1016"/>
      <c r="E1079" s="1016"/>
      <c r="F1079" s="1016" t="e">
        <f t="shared" si="24"/>
        <v>#DIV/0!</v>
      </c>
      <c r="G1079" s="1016">
        <f t="shared" si="25"/>
        <v>0</v>
      </c>
    </row>
    <row r="1080" spans="1:7">
      <c r="A1080" s="1016"/>
      <c r="B1080" s="1016"/>
      <c r="C1080" s="1016"/>
      <c r="D1080" s="1016"/>
      <c r="E1080" s="1016"/>
      <c r="F1080" s="1016" t="e">
        <f t="shared" si="24"/>
        <v>#DIV/0!</v>
      </c>
      <c r="G1080" s="1016">
        <f t="shared" si="25"/>
        <v>0</v>
      </c>
    </row>
    <row r="1081" spans="1:7">
      <c r="A1081" s="1016"/>
      <c r="B1081" s="1016"/>
      <c r="C1081" s="1016"/>
      <c r="D1081" s="1016"/>
      <c r="E1081" s="1016"/>
      <c r="F1081" s="1016" t="e">
        <f t="shared" si="24"/>
        <v>#DIV/0!</v>
      </c>
      <c r="G1081" s="1016">
        <f t="shared" si="25"/>
        <v>0</v>
      </c>
    </row>
    <row r="1082" spans="1:7">
      <c r="A1082" s="1016"/>
      <c r="B1082" s="1016"/>
      <c r="C1082" s="1016"/>
      <c r="D1082" s="1016"/>
      <c r="E1082" s="1016"/>
      <c r="F1082" s="1016" t="e">
        <f t="shared" si="24"/>
        <v>#DIV/0!</v>
      </c>
      <c r="G1082" s="1016">
        <f t="shared" si="25"/>
        <v>0</v>
      </c>
    </row>
    <row r="1083" spans="1:7">
      <c r="A1083" s="1016"/>
      <c r="B1083" s="1016"/>
      <c r="C1083" s="1016"/>
      <c r="D1083" s="1016"/>
      <c r="E1083" s="1016"/>
      <c r="F1083" s="1016" t="e">
        <f t="shared" si="24"/>
        <v>#DIV/0!</v>
      </c>
      <c r="G1083" s="1016">
        <f t="shared" si="25"/>
        <v>0</v>
      </c>
    </row>
    <row r="1084" spans="1:7">
      <c r="A1084" s="1016"/>
      <c r="B1084" s="1016"/>
      <c r="C1084" s="1016"/>
      <c r="D1084" s="1016"/>
      <c r="E1084" s="1016"/>
      <c r="F1084" s="1016" t="e">
        <f t="shared" si="24"/>
        <v>#DIV/0!</v>
      </c>
      <c r="G1084" s="1016">
        <f t="shared" si="25"/>
        <v>0</v>
      </c>
    </row>
    <row r="1085" spans="1:7">
      <c r="A1085" s="1016"/>
      <c r="B1085" s="1016"/>
      <c r="C1085" s="1016"/>
      <c r="D1085" s="1016"/>
      <c r="E1085" s="1016"/>
      <c r="F1085" s="1016" t="e">
        <f t="shared" si="24"/>
        <v>#DIV/0!</v>
      </c>
      <c r="G1085" s="1016">
        <f t="shared" si="25"/>
        <v>0</v>
      </c>
    </row>
    <row r="1086" spans="1:7">
      <c r="A1086" s="1016"/>
      <c r="B1086" s="1016"/>
      <c r="C1086" s="1016"/>
      <c r="D1086" s="1016"/>
      <c r="E1086" s="1016"/>
      <c r="F1086" s="1016" t="e">
        <f t="shared" si="24"/>
        <v>#DIV/0!</v>
      </c>
      <c r="G1086" s="1016">
        <f t="shared" si="25"/>
        <v>0</v>
      </c>
    </row>
    <row r="1087" spans="1:7">
      <c r="A1087" s="1016"/>
      <c r="B1087" s="1016"/>
      <c r="C1087" s="1016"/>
      <c r="D1087" s="1016"/>
      <c r="E1087" s="1016"/>
      <c r="F1087" s="1016" t="e">
        <f t="shared" si="24"/>
        <v>#DIV/0!</v>
      </c>
      <c r="G1087" s="1016">
        <f t="shared" si="25"/>
        <v>0</v>
      </c>
    </row>
    <row r="1088" spans="1:7">
      <c r="A1088" s="1016"/>
      <c r="B1088" s="1016"/>
      <c r="C1088" s="1016"/>
      <c r="D1088" s="1016"/>
      <c r="E1088" s="1016"/>
      <c r="F1088" s="1016" t="e">
        <f t="shared" si="24"/>
        <v>#DIV/0!</v>
      </c>
      <c r="G1088" s="1016">
        <f t="shared" si="25"/>
        <v>0</v>
      </c>
    </row>
    <row r="1089" spans="1:7">
      <c r="A1089" s="1016"/>
      <c r="B1089" s="1016"/>
      <c r="C1089" s="1016"/>
      <c r="D1089" s="1016"/>
      <c r="E1089" s="1016"/>
      <c r="F1089" s="1016" t="e">
        <f t="shared" si="24"/>
        <v>#DIV/0!</v>
      </c>
      <c r="G1089" s="1016">
        <f t="shared" si="25"/>
        <v>0</v>
      </c>
    </row>
    <row r="1090" spans="1:7">
      <c r="A1090" s="1016"/>
      <c r="B1090" s="1016"/>
      <c r="C1090" s="1016"/>
      <c r="D1090" s="1016"/>
      <c r="E1090" s="1016"/>
      <c r="F1090" s="1016" t="e">
        <f t="shared" si="24"/>
        <v>#DIV/0!</v>
      </c>
      <c r="G1090" s="1016">
        <f t="shared" si="25"/>
        <v>0</v>
      </c>
    </row>
    <row r="1091" spans="1:7">
      <c r="A1091" s="1016"/>
      <c r="B1091" s="1016"/>
      <c r="C1091" s="1016"/>
      <c r="D1091" s="1016"/>
      <c r="E1091" s="1016"/>
      <c r="F1091" s="1016" t="e">
        <f t="shared" si="24"/>
        <v>#DIV/0!</v>
      </c>
      <c r="G1091" s="1016">
        <f t="shared" si="25"/>
        <v>0</v>
      </c>
    </row>
    <row r="1092" spans="1:7">
      <c r="A1092" s="1016"/>
      <c r="B1092" s="1016"/>
      <c r="C1092" s="1016"/>
      <c r="D1092" s="1016"/>
      <c r="E1092" s="1016"/>
      <c r="F1092" s="1016" t="e">
        <f t="shared" si="24"/>
        <v>#DIV/0!</v>
      </c>
      <c r="G1092" s="1016">
        <f t="shared" si="25"/>
        <v>0</v>
      </c>
    </row>
    <row r="1093" spans="1:7">
      <c r="A1093" s="1016"/>
      <c r="B1093" s="1016"/>
      <c r="C1093" s="1016"/>
      <c r="D1093" s="1016"/>
      <c r="E1093" s="1016"/>
      <c r="F1093" s="1016" t="e">
        <f t="shared" si="24"/>
        <v>#DIV/0!</v>
      </c>
      <c r="G1093" s="1016">
        <f t="shared" si="25"/>
        <v>0</v>
      </c>
    </row>
    <row r="1094" spans="1:7">
      <c r="A1094" s="1016"/>
      <c r="B1094" s="1016"/>
      <c r="C1094" s="1016"/>
      <c r="D1094" s="1016"/>
      <c r="E1094" s="1016"/>
      <c r="F1094" s="1016" t="e">
        <f t="shared" si="24"/>
        <v>#DIV/0!</v>
      </c>
      <c r="G1094" s="1016">
        <f t="shared" si="25"/>
        <v>0</v>
      </c>
    </row>
    <row r="1095" spans="1:7">
      <c r="A1095" s="1016"/>
      <c r="B1095" s="1016"/>
      <c r="C1095" s="1016"/>
      <c r="D1095" s="1016"/>
      <c r="E1095" s="1016"/>
      <c r="F1095" s="1016" t="e">
        <f t="shared" si="24"/>
        <v>#DIV/0!</v>
      </c>
      <c r="G1095" s="1016">
        <f t="shared" si="25"/>
        <v>0</v>
      </c>
    </row>
    <row r="1096" spans="1:7">
      <c r="A1096" s="1016"/>
      <c r="B1096" s="1016"/>
      <c r="C1096" s="1016"/>
      <c r="D1096" s="1016"/>
      <c r="E1096" s="1016"/>
      <c r="F1096" s="1016" t="e">
        <f t="shared" si="24"/>
        <v>#DIV/0!</v>
      </c>
      <c r="G1096" s="1016">
        <f t="shared" si="25"/>
        <v>0</v>
      </c>
    </row>
    <row r="1097" spans="1:7">
      <c r="A1097" s="1016"/>
      <c r="B1097" s="1016"/>
      <c r="C1097" s="1016"/>
      <c r="D1097" s="1016"/>
      <c r="E1097" s="1016"/>
      <c r="F1097" s="1016" t="e">
        <f t="shared" si="24"/>
        <v>#DIV/0!</v>
      </c>
      <c r="G1097" s="1016">
        <f t="shared" si="25"/>
        <v>0</v>
      </c>
    </row>
    <row r="1098" spans="1:7">
      <c r="A1098" s="1016"/>
      <c r="B1098" s="1016"/>
      <c r="C1098" s="1016"/>
      <c r="D1098" s="1016"/>
      <c r="E1098" s="1016"/>
      <c r="F1098" s="1016" t="e">
        <f t="shared" si="24"/>
        <v>#DIV/0!</v>
      </c>
      <c r="G1098" s="1016">
        <f t="shared" si="25"/>
        <v>0</v>
      </c>
    </row>
    <row r="1099" spans="1:7">
      <c r="A1099" s="1016"/>
      <c r="B1099" s="1016"/>
      <c r="C1099" s="1016"/>
      <c r="D1099" s="1016"/>
      <c r="E1099" s="1016"/>
      <c r="F1099" s="1016" t="e">
        <f t="shared" si="24"/>
        <v>#DIV/0!</v>
      </c>
      <c r="G1099" s="1016">
        <f t="shared" si="25"/>
        <v>0</v>
      </c>
    </row>
    <row r="1100" spans="1:7">
      <c r="A1100" s="1016"/>
      <c r="B1100" s="1016"/>
      <c r="C1100" s="1016"/>
      <c r="D1100" s="1016"/>
      <c r="E1100" s="1016"/>
      <c r="F1100" s="1016" t="e">
        <f t="shared" si="24"/>
        <v>#DIV/0!</v>
      </c>
      <c r="G1100" s="1016">
        <f t="shared" si="25"/>
        <v>0</v>
      </c>
    </row>
    <row r="1101" spans="1:7">
      <c r="A1101" s="1016"/>
      <c r="B1101" s="1016"/>
      <c r="C1101" s="1016"/>
      <c r="D1101" s="1016"/>
      <c r="E1101" s="1016"/>
      <c r="F1101" s="1016" t="e">
        <f t="shared" si="24"/>
        <v>#DIV/0!</v>
      </c>
      <c r="G1101" s="1016">
        <f t="shared" si="25"/>
        <v>0</v>
      </c>
    </row>
    <row r="1102" spans="1:7">
      <c r="A1102" s="1016"/>
      <c r="B1102" s="1016"/>
      <c r="C1102" s="1016"/>
      <c r="D1102" s="1016"/>
      <c r="E1102" s="1016"/>
      <c r="F1102" s="1016" t="e">
        <f t="shared" si="24"/>
        <v>#DIV/0!</v>
      </c>
      <c r="G1102" s="1016">
        <f t="shared" si="25"/>
        <v>0</v>
      </c>
    </row>
    <row r="1103" spans="1:7">
      <c r="A1103" s="1016"/>
      <c r="B1103" s="1016"/>
      <c r="C1103" s="1016"/>
      <c r="D1103" s="1016"/>
      <c r="E1103" s="1016"/>
      <c r="F1103" s="1016" t="e">
        <f t="shared" si="24"/>
        <v>#DIV/0!</v>
      </c>
      <c r="G1103" s="1016">
        <f t="shared" si="25"/>
        <v>0</v>
      </c>
    </row>
    <row r="1104" spans="1:7">
      <c r="A1104" s="1016"/>
      <c r="B1104" s="1016"/>
      <c r="C1104" s="1016"/>
      <c r="D1104" s="1016"/>
      <c r="E1104" s="1016"/>
      <c r="F1104" s="1016" t="e">
        <f t="shared" si="24"/>
        <v>#DIV/0!</v>
      </c>
      <c r="G1104" s="1016">
        <f t="shared" si="25"/>
        <v>0</v>
      </c>
    </row>
    <row r="1105" spans="1:7">
      <c r="A1105" s="1016"/>
      <c r="B1105" s="1016"/>
      <c r="C1105" s="1016"/>
      <c r="D1105" s="1016"/>
      <c r="E1105" s="1016"/>
      <c r="F1105" s="1016" t="e">
        <f t="shared" si="24"/>
        <v>#DIV/0!</v>
      </c>
      <c r="G1105" s="1016">
        <f t="shared" si="25"/>
        <v>0</v>
      </c>
    </row>
    <row r="1106" spans="1:7">
      <c r="A1106" s="1016"/>
      <c r="B1106" s="1016"/>
      <c r="C1106" s="1016"/>
      <c r="D1106" s="1016"/>
      <c r="E1106" s="1016"/>
      <c r="F1106" s="1016" t="e">
        <f t="shared" si="24"/>
        <v>#DIV/0!</v>
      </c>
      <c r="G1106" s="1016">
        <f t="shared" si="25"/>
        <v>0</v>
      </c>
    </row>
    <row r="1107" spans="1:7">
      <c r="A1107" s="1016"/>
      <c r="B1107" s="1016"/>
      <c r="C1107" s="1016"/>
      <c r="D1107" s="1016"/>
      <c r="E1107" s="1016"/>
      <c r="F1107" s="1016" t="e">
        <f t="shared" si="24"/>
        <v>#DIV/0!</v>
      </c>
      <c r="G1107" s="1016">
        <f t="shared" si="25"/>
        <v>0</v>
      </c>
    </row>
    <row r="1108" spans="1:7">
      <c r="A1108" s="1016"/>
      <c r="B1108" s="1016"/>
      <c r="C1108" s="1016"/>
      <c r="D1108" s="1016"/>
      <c r="E1108" s="1016"/>
      <c r="F1108" s="1016" t="e">
        <f t="shared" si="24"/>
        <v>#DIV/0!</v>
      </c>
      <c r="G1108" s="1016">
        <f t="shared" si="25"/>
        <v>0</v>
      </c>
    </row>
    <row r="1109" spans="1:7">
      <c r="A1109" s="1016"/>
      <c r="B1109" s="1016"/>
      <c r="C1109" s="1016"/>
      <c r="D1109" s="1016"/>
      <c r="E1109" s="1016"/>
      <c r="F1109" s="1016" t="e">
        <f t="shared" si="24"/>
        <v>#DIV/0!</v>
      </c>
      <c r="G1109" s="1016">
        <f t="shared" si="25"/>
        <v>0</v>
      </c>
    </row>
    <row r="1110" spans="1:7">
      <c r="A1110" s="1016"/>
      <c r="B1110" s="1016"/>
      <c r="C1110" s="1016"/>
      <c r="D1110" s="1016"/>
      <c r="E1110" s="1016"/>
      <c r="F1110" s="1016" t="e">
        <f t="shared" si="24"/>
        <v>#DIV/0!</v>
      </c>
      <c r="G1110" s="1016">
        <f t="shared" si="25"/>
        <v>0</v>
      </c>
    </row>
    <row r="1111" spans="1:7">
      <c r="A1111" s="1016"/>
      <c r="B1111" s="1016"/>
      <c r="C1111" s="1016"/>
      <c r="D1111" s="1016"/>
      <c r="E1111" s="1016"/>
      <c r="F1111" s="1016" t="e">
        <f t="shared" si="24"/>
        <v>#DIV/0!</v>
      </c>
      <c r="G1111" s="1016">
        <f t="shared" si="25"/>
        <v>0</v>
      </c>
    </row>
    <row r="1112" spans="1:7">
      <c r="A1112" s="1016"/>
      <c r="B1112" s="1016"/>
      <c r="C1112" s="1016"/>
      <c r="D1112" s="1016"/>
      <c r="E1112" s="1016"/>
      <c r="F1112" s="1016" t="e">
        <f t="shared" si="24"/>
        <v>#DIV/0!</v>
      </c>
      <c r="G1112" s="1016">
        <f t="shared" si="25"/>
        <v>0</v>
      </c>
    </row>
    <row r="1113" spans="1:7">
      <c r="A1113" s="1016"/>
      <c r="B1113" s="1016"/>
      <c r="C1113" s="1016"/>
      <c r="D1113" s="1016"/>
      <c r="E1113" s="1016"/>
      <c r="F1113" s="1016" t="e">
        <f t="shared" si="24"/>
        <v>#DIV/0!</v>
      </c>
      <c r="G1113" s="1016">
        <f t="shared" si="25"/>
        <v>0</v>
      </c>
    </row>
    <row r="1114" spans="1:7">
      <c r="A1114" s="1016"/>
      <c r="B1114" s="1016"/>
      <c r="C1114" s="1016"/>
      <c r="D1114" s="1016"/>
      <c r="E1114" s="1016"/>
      <c r="F1114" s="1016" t="e">
        <f t="shared" si="24"/>
        <v>#DIV/0!</v>
      </c>
      <c r="G1114" s="1016">
        <f t="shared" si="25"/>
        <v>0</v>
      </c>
    </row>
    <row r="1115" spans="1:7">
      <c r="A1115" s="1016"/>
      <c r="B1115" s="1016"/>
      <c r="C1115" s="1016"/>
      <c r="D1115" s="1016"/>
      <c r="E1115" s="1016"/>
      <c r="F1115" s="1016" t="e">
        <f t="shared" si="24"/>
        <v>#DIV/0!</v>
      </c>
      <c r="G1115" s="1016">
        <f t="shared" si="25"/>
        <v>0</v>
      </c>
    </row>
    <row r="1116" spans="1:7">
      <c r="A1116" s="1016"/>
      <c r="B1116" s="1016"/>
      <c r="C1116" s="1016"/>
      <c r="D1116" s="1016"/>
      <c r="E1116" s="1016"/>
      <c r="F1116" s="1016" t="e">
        <f t="shared" si="24"/>
        <v>#DIV/0!</v>
      </c>
      <c r="G1116" s="1016">
        <f t="shared" si="25"/>
        <v>0</v>
      </c>
    </row>
    <row r="1117" spans="1:7">
      <c r="A1117" s="1016"/>
      <c r="B1117" s="1016"/>
      <c r="C1117" s="1016"/>
      <c r="D1117" s="1016"/>
      <c r="E1117" s="1016"/>
      <c r="F1117" s="1016" t="e">
        <f t="shared" si="24"/>
        <v>#DIV/0!</v>
      </c>
      <c r="G1117" s="1016">
        <f t="shared" si="25"/>
        <v>0</v>
      </c>
    </row>
    <row r="1118" spans="1:7">
      <c r="A1118" s="1016"/>
      <c r="B1118" s="1016"/>
      <c r="C1118" s="1016"/>
      <c r="D1118" s="1016"/>
      <c r="E1118" s="1016"/>
      <c r="F1118" s="1016" t="e">
        <f t="shared" si="24"/>
        <v>#DIV/0!</v>
      </c>
      <c r="G1118" s="1016">
        <f t="shared" si="25"/>
        <v>0</v>
      </c>
    </row>
    <row r="1119" spans="1:7">
      <c r="A1119" s="1016"/>
      <c r="B1119" s="1016"/>
      <c r="C1119" s="1016"/>
      <c r="D1119" s="1016"/>
      <c r="E1119" s="1016"/>
      <c r="F1119" s="1016" t="e">
        <f t="shared" ref="F1119:F1182" si="26">(B1119*C1119*D1119*60/(A1119*1000))+F1118</f>
        <v>#DIV/0!</v>
      </c>
      <c r="G1119" s="1016">
        <f t="shared" ref="G1119:G1182" si="27">(C1119*D1119*60)+G1118</f>
        <v>0</v>
      </c>
    </row>
    <row r="1120" spans="1:7">
      <c r="A1120" s="1016"/>
      <c r="B1120" s="1016"/>
      <c r="C1120" s="1016"/>
      <c r="D1120" s="1016"/>
      <c r="E1120" s="1016"/>
      <c r="F1120" s="1016" t="e">
        <f t="shared" si="26"/>
        <v>#DIV/0!</v>
      </c>
      <c r="G1120" s="1016">
        <f t="shared" si="27"/>
        <v>0</v>
      </c>
    </row>
    <row r="1121" spans="1:7">
      <c r="A1121" s="1016"/>
      <c r="B1121" s="1016"/>
      <c r="C1121" s="1016"/>
      <c r="D1121" s="1016"/>
      <c r="E1121" s="1016"/>
      <c r="F1121" s="1016" t="e">
        <f t="shared" si="26"/>
        <v>#DIV/0!</v>
      </c>
      <c r="G1121" s="1016">
        <f t="shared" si="27"/>
        <v>0</v>
      </c>
    </row>
    <row r="1122" spans="1:7">
      <c r="A1122" s="1016"/>
      <c r="B1122" s="1016"/>
      <c r="C1122" s="1016"/>
      <c r="D1122" s="1016"/>
      <c r="E1122" s="1016"/>
      <c r="F1122" s="1016" t="e">
        <f t="shared" si="26"/>
        <v>#DIV/0!</v>
      </c>
      <c r="G1122" s="1016">
        <f t="shared" si="27"/>
        <v>0</v>
      </c>
    </row>
    <row r="1123" spans="1:7">
      <c r="A1123" s="1016"/>
      <c r="B1123" s="1016"/>
      <c r="C1123" s="1016"/>
      <c r="D1123" s="1016"/>
      <c r="E1123" s="1016"/>
      <c r="F1123" s="1016" t="e">
        <f t="shared" si="26"/>
        <v>#DIV/0!</v>
      </c>
      <c r="G1123" s="1016">
        <f t="shared" si="27"/>
        <v>0</v>
      </c>
    </row>
    <row r="1124" spans="1:7">
      <c r="A1124" s="1016"/>
      <c r="B1124" s="1016"/>
      <c r="C1124" s="1016"/>
      <c r="D1124" s="1016"/>
      <c r="E1124" s="1016"/>
      <c r="F1124" s="1016" t="e">
        <f t="shared" si="26"/>
        <v>#DIV/0!</v>
      </c>
      <c r="G1124" s="1016">
        <f t="shared" si="27"/>
        <v>0</v>
      </c>
    </row>
    <row r="1125" spans="1:7">
      <c r="A1125" s="1016"/>
      <c r="B1125" s="1016"/>
      <c r="C1125" s="1016"/>
      <c r="D1125" s="1016"/>
      <c r="E1125" s="1016"/>
      <c r="F1125" s="1016" t="e">
        <f t="shared" si="26"/>
        <v>#DIV/0!</v>
      </c>
      <c r="G1125" s="1016">
        <f t="shared" si="27"/>
        <v>0</v>
      </c>
    </row>
    <row r="1126" spans="1:7">
      <c r="A1126" s="1016"/>
      <c r="B1126" s="1016"/>
      <c r="C1126" s="1016"/>
      <c r="D1126" s="1016"/>
      <c r="E1126" s="1016"/>
      <c r="F1126" s="1016" t="e">
        <f t="shared" si="26"/>
        <v>#DIV/0!</v>
      </c>
      <c r="G1126" s="1016">
        <f t="shared" si="27"/>
        <v>0</v>
      </c>
    </row>
    <row r="1127" spans="1:7">
      <c r="A1127" s="1016"/>
      <c r="B1127" s="1016"/>
      <c r="C1127" s="1016"/>
      <c r="D1127" s="1016"/>
      <c r="E1127" s="1016"/>
      <c r="F1127" s="1016" t="e">
        <f t="shared" si="26"/>
        <v>#DIV/0!</v>
      </c>
      <c r="G1127" s="1016">
        <f t="shared" si="27"/>
        <v>0</v>
      </c>
    </row>
    <row r="1128" spans="1:7">
      <c r="A1128" s="1016"/>
      <c r="B1128" s="1016"/>
      <c r="C1128" s="1016"/>
      <c r="D1128" s="1016"/>
      <c r="E1128" s="1016"/>
      <c r="F1128" s="1016" t="e">
        <f t="shared" si="26"/>
        <v>#DIV/0!</v>
      </c>
      <c r="G1128" s="1016">
        <f t="shared" si="27"/>
        <v>0</v>
      </c>
    </row>
    <row r="1129" spans="1:7">
      <c r="A1129" s="1016"/>
      <c r="B1129" s="1016"/>
      <c r="C1129" s="1016"/>
      <c r="D1129" s="1016"/>
      <c r="E1129" s="1016"/>
      <c r="F1129" s="1016" t="e">
        <f t="shared" si="26"/>
        <v>#DIV/0!</v>
      </c>
      <c r="G1129" s="1016">
        <f t="shared" si="27"/>
        <v>0</v>
      </c>
    </row>
    <row r="1130" spans="1:7">
      <c r="A1130" s="1016"/>
      <c r="B1130" s="1016"/>
      <c r="C1130" s="1016"/>
      <c r="D1130" s="1016"/>
      <c r="E1130" s="1016"/>
      <c r="F1130" s="1016" t="e">
        <f t="shared" si="26"/>
        <v>#DIV/0!</v>
      </c>
      <c r="G1130" s="1016">
        <f t="shared" si="27"/>
        <v>0</v>
      </c>
    </row>
    <row r="1131" spans="1:7">
      <c r="A1131" s="1016"/>
      <c r="B1131" s="1016"/>
      <c r="C1131" s="1016"/>
      <c r="D1131" s="1016"/>
      <c r="E1131" s="1016"/>
      <c r="F1131" s="1016" t="e">
        <f t="shared" si="26"/>
        <v>#DIV/0!</v>
      </c>
      <c r="G1131" s="1016">
        <f t="shared" si="27"/>
        <v>0</v>
      </c>
    </row>
    <row r="1132" spans="1:7">
      <c r="A1132" s="1016"/>
      <c r="B1132" s="1016"/>
      <c r="C1132" s="1016"/>
      <c r="D1132" s="1016"/>
      <c r="E1132" s="1016"/>
      <c r="F1132" s="1016" t="e">
        <f t="shared" si="26"/>
        <v>#DIV/0!</v>
      </c>
      <c r="G1132" s="1016">
        <f t="shared" si="27"/>
        <v>0</v>
      </c>
    </row>
    <row r="1133" spans="1:7">
      <c r="A1133" s="1016"/>
      <c r="B1133" s="1016"/>
      <c r="C1133" s="1016"/>
      <c r="D1133" s="1016"/>
      <c r="E1133" s="1016"/>
      <c r="F1133" s="1016" t="e">
        <f t="shared" si="26"/>
        <v>#DIV/0!</v>
      </c>
      <c r="G1133" s="1016">
        <f t="shared" si="27"/>
        <v>0</v>
      </c>
    </row>
    <row r="1134" spans="1:7">
      <c r="A1134" s="1016"/>
      <c r="B1134" s="1016"/>
      <c r="C1134" s="1016"/>
      <c r="D1134" s="1016"/>
      <c r="E1134" s="1016"/>
      <c r="F1134" s="1016" t="e">
        <f t="shared" si="26"/>
        <v>#DIV/0!</v>
      </c>
      <c r="G1134" s="1016">
        <f t="shared" si="27"/>
        <v>0</v>
      </c>
    </row>
    <row r="1135" spans="1:7">
      <c r="A1135" s="1016"/>
      <c r="B1135" s="1016"/>
      <c r="C1135" s="1016"/>
      <c r="D1135" s="1016"/>
      <c r="E1135" s="1016"/>
      <c r="F1135" s="1016" t="e">
        <f t="shared" si="26"/>
        <v>#DIV/0!</v>
      </c>
      <c r="G1135" s="1016">
        <f t="shared" si="27"/>
        <v>0</v>
      </c>
    </row>
    <row r="1136" spans="1:7">
      <c r="A1136" s="1016"/>
      <c r="B1136" s="1016"/>
      <c r="C1136" s="1016"/>
      <c r="D1136" s="1016"/>
      <c r="E1136" s="1016"/>
      <c r="F1136" s="1016" t="e">
        <f t="shared" si="26"/>
        <v>#DIV/0!</v>
      </c>
      <c r="G1136" s="1016">
        <f t="shared" si="27"/>
        <v>0</v>
      </c>
    </row>
    <row r="1137" spans="1:7">
      <c r="A1137" s="1016"/>
      <c r="B1137" s="1016"/>
      <c r="C1137" s="1016"/>
      <c r="D1137" s="1016"/>
      <c r="E1137" s="1016"/>
      <c r="F1137" s="1016" t="e">
        <f t="shared" si="26"/>
        <v>#DIV/0!</v>
      </c>
      <c r="G1137" s="1016">
        <f t="shared" si="27"/>
        <v>0</v>
      </c>
    </row>
    <row r="1138" spans="1:7">
      <c r="A1138" s="1016"/>
      <c r="B1138" s="1016"/>
      <c r="C1138" s="1016"/>
      <c r="D1138" s="1016"/>
      <c r="E1138" s="1016"/>
      <c r="F1138" s="1016" t="e">
        <f t="shared" si="26"/>
        <v>#DIV/0!</v>
      </c>
      <c r="G1138" s="1016">
        <f t="shared" si="27"/>
        <v>0</v>
      </c>
    </row>
    <row r="1139" spans="1:7">
      <c r="A1139" s="1016"/>
      <c r="B1139" s="1016"/>
      <c r="C1139" s="1016"/>
      <c r="D1139" s="1016"/>
      <c r="E1139" s="1016"/>
      <c r="F1139" s="1016" t="e">
        <f t="shared" si="26"/>
        <v>#DIV/0!</v>
      </c>
      <c r="G1139" s="1016">
        <f t="shared" si="27"/>
        <v>0</v>
      </c>
    </row>
    <row r="1140" spans="1:7">
      <c r="A1140" s="1016"/>
      <c r="B1140" s="1016"/>
      <c r="C1140" s="1016"/>
      <c r="D1140" s="1016"/>
      <c r="E1140" s="1016"/>
      <c r="F1140" s="1016" t="e">
        <f t="shared" si="26"/>
        <v>#DIV/0!</v>
      </c>
      <c r="G1140" s="1016">
        <f t="shared" si="27"/>
        <v>0</v>
      </c>
    </row>
    <row r="1141" spans="1:7">
      <c r="A1141" s="1016"/>
      <c r="B1141" s="1016"/>
      <c r="C1141" s="1016"/>
      <c r="D1141" s="1016"/>
      <c r="E1141" s="1016"/>
      <c r="F1141" s="1016" t="e">
        <f t="shared" si="26"/>
        <v>#DIV/0!</v>
      </c>
      <c r="G1141" s="1016">
        <f t="shared" si="27"/>
        <v>0</v>
      </c>
    </row>
    <row r="1142" spans="1:7">
      <c r="A1142" s="1016"/>
      <c r="B1142" s="1016"/>
      <c r="C1142" s="1016"/>
      <c r="D1142" s="1016"/>
      <c r="E1142" s="1016"/>
      <c r="F1142" s="1016" t="e">
        <f t="shared" si="26"/>
        <v>#DIV/0!</v>
      </c>
      <c r="G1142" s="1016">
        <f t="shared" si="27"/>
        <v>0</v>
      </c>
    </row>
    <row r="1143" spans="1:7">
      <c r="A1143" s="1016"/>
      <c r="B1143" s="1016"/>
      <c r="C1143" s="1016"/>
      <c r="D1143" s="1016"/>
      <c r="E1143" s="1016"/>
      <c r="F1143" s="1016" t="e">
        <f t="shared" si="26"/>
        <v>#DIV/0!</v>
      </c>
      <c r="G1143" s="1016">
        <f t="shared" si="27"/>
        <v>0</v>
      </c>
    </row>
    <row r="1144" spans="1:7">
      <c r="A1144" s="1016"/>
      <c r="B1144" s="1016"/>
      <c r="C1144" s="1016"/>
      <c r="D1144" s="1016"/>
      <c r="E1144" s="1016"/>
      <c r="F1144" s="1016" t="e">
        <f t="shared" si="26"/>
        <v>#DIV/0!</v>
      </c>
      <c r="G1144" s="1016">
        <f t="shared" si="27"/>
        <v>0</v>
      </c>
    </row>
    <row r="1145" spans="1:7">
      <c r="A1145" s="1016"/>
      <c r="B1145" s="1016"/>
      <c r="C1145" s="1016"/>
      <c r="D1145" s="1016"/>
      <c r="E1145" s="1016"/>
      <c r="F1145" s="1016" t="e">
        <f t="shared" si="26"/>
        <v>#DIV/0!</v>
      </c>
      <c r="G1145" s="1016">
        <f t="shared" si="27"/>
        <v>0</v>
      </c>
    </row>
    <row r="1146" spans="1:7">
      <c r="A1146" s="1016"/>
      <c r="B1146" s="1016"/>
      <c r="C1146" s="1016"/>
      <c r="D1146" s="1016"/>
      <c r="E1146" s="1016"/>
      <c r="F1146" s="1016" t="e">
        <f t="shared" si="26"/>
        <v>#DIV/0!</v>
      </c>
      <c r="G1146" s="1016">
        <f t="shared" si="27"/>
        <v>0</v>
      </c>
    </row>
    <row r="1147" spans="1:7">
      <c r="A1147" s="1016"/>
      <c r="B1147" s="1016"/>
      <c r="C1147" s="1016"/>
      <c r="D1147" s="1016"/>
      <c r="E1147" s="1016"/>
      <c r="F1147" s="1016" t="e">
        <f t="shared" si="26"/>
        <v>#DIV/0!</v>
      </c>
      <c r="G1147" s="1016">
        <f t="shared" si="27"/>
        <v>0</v>
      </c>
    </row>
    <row r="1148" spans="1:7">
      <c r="A1148" s="1016"/>
      <c r="B1148" s="1016"/>
      <c r="C1148" s="1016"/>
      <c r="D1148" s="1016"/>
      <c r="E1148" s="1016"/>
      <c r="F1148" s="1016" t="e">
        <f t="shared" si="26"/>
        <v>#DIV/0!</v>
      </c>
      <c r="G1148" s="1016">
        <f t="shared" si="27"/>
        <v>0</v>
      </c>
    </row>
    <row r="1149" spans="1:7">
      <c r="A1149" s="1016"/>
      <c r="B1149" s="1016"/>
      <c r="C1149" s="1016"/>
      <c r="D1149" s="1016"/>
      <c r="E1149" s="1016"/>
      <c r="F1149" s="1016" t="e">
        <f t="shared" si="26"/>
        <v>#DIV/0!</v>
      </c>
      <c r="G1149" s="1016">
        <f t="shared" si="27"/>
        <v>0</v>
      </c>
    </row>
    <row r="1150" spans="1:7">
      <c r="A1150" s="1016"/>
      <c r="B1150" s="1016"/>
      <c r="C1150" s="1016"/>
      <c r="D1150" s="1016"/>
      <c r="E1150" s="1016"/>
      <c r="F1150" s="1016" t="e">
        <f t="shared" si="26"/>
        <v>#DIV/0!</v>
      </c>
      <c r="G1150" s="1016">
        <f t="shared" si="27"/>
        <v>0</v>
      </c>
    </row>
    <row r="1151" spans="1:7">
      <c r="A1151" s="1016"/>
      <c r="B1151" s="1016"/>
      <c r="C1151" s="1016"/>
      <c r="D1151" s="1016"/>
      <c r="E1151" s="1016"/>
      <c r="F1151" s="1016" t="e">
        <f t="shared" si="26"/>
        <v>#DIV/0!</v>
      </c>
      <c r="G1151" s="1016">
        <f t="shared" si="27"/>
        <v>0</v>
      </c>
    </row>
    <row r="1152" spans="1:7">
      <c r="A1152" s="1016"/>
      <c r="B1152" s="1016"/>
      <c r="C1152" s="1016"/>
      <c r="D1152" s="1016"/>
      <c r="E1152" s="1016"/>
      <c r="F1152" s="1016" t="e">
        <f t="shared" si="26"/>
        <v>#DIV/0!</v>
      </c>
      <c r="G1152" s="1016">
        <f t="shared" si="27"/>
        <v>0</v>
      </c>
    </row>
    <row r="1153" spans="1:7">
      <c r="A1153" s="1016"/>
      <c r="B1153" s="1016"/>
      <c r="C1153" s="1016"/>
      <c r="D1153" s="1016"/>
      <c r="E1153" s="1016"/>
      <c r="F1153" s="1016" t="e">
        <f t="shared" si="26"/>
        <v>#DIV/0!</v>
      </c>
      <c r="G1153" s="1016">
        <f t="shared" si="27"/>
        <v>0</v>
      </c>
    </row>
    <row r="1154" spans="1:7">
      <c r="A1154" s="1016"/>
      <c r="B1154" s="1016"/>
      <c r="C1154" s="1016"/>
      <c r="D1154" s="1016"/>
      <c r="E1154" s="1016"/>
      <c r="F1154" s="1016" t="e">
        <f t="shared" si="26"/>
        <v>#DIV/0!</v>
      </c>
      <c r="G1154" s="1016">
        <f t="shared" si="27"/>
        <v>0</v>
      </c>
    </row>
    <row r="1155" spans="1:7">
      <c r="A1155" s="1016"/>
      <c r="B1155" s="1016"/>
      <c r="C1155" s="1016"/>
      <c r="D1155" s="1016"/>
      <c r="E1155" s="1016"/>
      <c r="F1155" s="1016" t="e">
        <f t="shared" si="26"/>
        <v>#DIV/0!</v>
      </c>
      <c r="G1155" s="1016">
        <f t="shared" si="27"/>
        <v>0</v>
      </c>
    </row>
    <row r="1156" spans="1:7">
      <c r="A1156" s="1016"/>
      <c r="B1156" s="1016"/>
      <c r="C1156" s="1016"/>
      <c r="D1156" s="1016"/>
      <c r="E1156" s="1016"/>
      <c r="F1156" s="1016" t="e">
        <f t="shared" si="26"/>
        <v>#DIV/0!</v>
      </c>
      <c r="G1156" s="1016">
        <f t="shared" si="27"/>
        <v>0</v>
      </c>
    </row>
    <row r="1157" spans="1:7">
      <c r="A1157" s="1016"/>
      <c r="B1157" s="1016"/>
      <c r="C1157" s="1016"/>
      <c r="D1157" s="1016"/>
      <c r="E1157" s="1016"/>
      <c r="F1157" s="1016" t="e">
        <f t="shared" si="26"/>
        <v>#DIV/0!</v>
      </c>
      <c r="G1157" s="1016">
        <f t="shared" si="27"/>
        <v>0</v>
      </c>
    </row>
    <row r="1158" spans="1:7">
      <c r="A1158" s="1016"/>
      <c r="B1158" s="1016"/>
      <c r="C1158" s="1016"/>
      <c r="D1158" s="1016"/>
      <c r="E1158" s="1016"/>
      <c r="F1158" s="1016" t="e">
        <f t="shared" si="26"/>
        <v>#DIV/0!</v>
      </c>
      <c r="G1158" s="1016">
        <f t="shared" si="27"/>
        <v>0</v>
      </c>
    </row>
    <row r="1159" spans="1:7">
      <c r="A1159" s="1016"/>
      <c r="B1159" s="1016"/>
      <c r="C1159" s="1016"/>
      <c r="D1159" s="1016"/>
      <c r="E1159" s="1016"/>
      <c r="F1159" s="1016" t="e">
        <f t="shared" si="26"/>
        <v>#DIV/0!</v>
      </c>
      <c r="G1159" s="1016">
        <f t="shared" si="27"/>
        <v>0</v>
      </c>
    </row>
    <row r="1160" spans="1:7">
      <c r="A1160" s="1016"/>
      <c r="B1160" s="1016"/>
      <c r="C1160" s="1016"/>
      <c r="D1160" s="1016"/>
      <c r="E1160" s="1016"/>
      <c r="F1160" s="1016" t="e">
        <f t="shared" si="26"/>
        <v>#DIV/0!</v>
      </c>
      <c r="G1160" s="1016">
        <f t="shared" si="27"/>
        <v>0</v>
      </c>
    </row>
    <row r="1161" spans="1:7">
      <c r="A1161" s="1016"/>
      <c r="B1161" s="1016"/>
      <c r="C1161" s="1016"/>
      <c r="D1161" s="1016"/>
      <c r="E1161" s="1016"/>
      <c r="F1161" s="1016" t="e">
        <f t="shared" si="26"/>
        <v>#DIV/0!</v>
      </c>
      <c r="G1161" s="1016">
        <f t="shared" si="27"/>
        <v>0</v>
      </c>
    </row>
    <row r="1162" spans="1:7">
      <c r="A1162" s="1016"/>
      <c r="B1162" s="1016"/>
      <c r="C1162" s="1016"/>
      <c r="D1162" s="1016"/>
      <c r="E1162" s="1016"/>
      <c r="F1162" s="1016" t="e">
        <f t="shared" si="26"/>
        <v>#DIV/0!</v>
      </c>
      <c r="G1162" s="1016">
        <f t="shared" si="27"/>
        <v>0</v>
      </c>
    </row>
    <row r="1163" spans="1:7">
      <c r="A1163" s="1016"/>
      <c r="B1163" s="1016"/>
      <c r="C1163" s="1016"/>
      <c r="D1163" s="1016"/>
      <c r="E1163" s="1016"/>
      <c r="F1163" s="1016" t="e">
        <f t="shared" si="26"/>
        <v>#DIV/0!</v>
      </c>
      <c r="G1163" s="1016">
        <f t="shared" si="27"/>
        <v>0</v>
      </c>
    </row>
    <row r="1164" spans="1:7">
      <c r="A1164" s="1016"/>
      <c r="B1164" s="1016"/>
      <c r="C1164" s="1016"/>
      <c r="D1164" s="1016"/>
      <c r="E1164" s="1016"/>
      <c r="F1164" s="1016" t="e">
        <f t="shared" si="26"/>
        <v>#DIV/0!</v>
      </c>
      <c r="G1164" s="1016">
        <f t="shared" si="27"/>
        <v>0</v>
      </c>
    </row>
    <row r="1165" spans="1:7">
      <c r="A1165" s="1016"/>
      <c r="B1165" s="1016"/>
      <c r="C1165" s="1016"/>
      <c r="D1165" s="1016"/>
      <c r="E1165" s="1016"/>
      <c r="F1165" s="1016" t="e">
        <f t="shared" si="26"/>
        <v>#DIV/0!</v>
      </c>
      <c r="G1165" s="1016">
        <f t="shared" si="27"/>
        <v>0</v>
      </c>
    </row>
    <row r="1166" spans="1:7">
      <c r="A1166" s="1016"/>
      <c r="B1166" s="1016"/>
      <c r="C1166" s="1016"/>
      <c r="D1166" s="1016"/>
      <c r="E1166" s="1016"/>
      <c r="F1166" s="1016" t="e">
        <f t="shared" si="26"/>
        <v>#DIV/0!</v>
      </c>
      <c r="G1166" s="1016">
        <f t="shared" si="27"/>
        <v>0</v>
      </c>
    </row>
    <row r="1167" spans="1:7">
      <c r="A1167" s="1016"/>
      <c r="B1167" s="1016"/>
      <c r="C1167" s="1016"/>
      <c r="D1167" s="1016"/>
      <c r="E1167" s="1016"/>
      <c r="F1167" s="1016" t="e">
        <f t="shared" si="26"/>
        <v>#DIV/0!</v>
      </c>
      <c r="G1167" s="1016">
        <f t="shared" si="27"/>
        <v>0</v>
      </c>
    </row>
    <row r="1168" spans="1:7">
      <c r="A1168" s="1016"/>
      <c r="B1168" s="1016"/>
      <c r="C1168" s="1016"/>
      <c r="D1168" s="1016"/>
      <c r="E1168" s="1016"/>
      <c r="F1168" s="1016" t="e">
        <f t="shared" si="26"/>
        <v>#DIV/0!</v>
      </c>
      <c r="G1168" s="1016">
        <f t="shared" si="27"/>
        <v>0</v>
      </c>
    </row>
    <row r="1169" spans="1:7">
      <c r="A1169" s="1016"/>
      <c r="B1169" s="1016"/>
      <c r="C1169" s="1016"/>
      <c r="D1169" s="1016"/>
      <c r="E1169" s="1016"/>
      <c r="F1169" s="1016" t="e">
        <f t="shared" si="26"/>
        <v>#DIV/0!</v>
      </c>
      <c r="G1169" s="1016">
        <f t="shared" si="27"/>
        <v>0</v>
      </c>
    </row>
    <row r="1170" spans="1:7">
      <c r="A1170" s="1016"/>
      <c r="B1170" s="1016"/>
      <c r="C1170" s="1016"/>
      <c r="D1170" s="1016"/>
      <c r="E1170" s="1016"/>
      <c r="F1170" s="1016" t="e">
        <f t="shared" si="26"/>
        <v>#DIV/0!</v>
      </c>
      <c r="G1170" s="1016">
        <f t="shared" si="27"/>
        <v>0</v>
      </c>
    </row>
    <row r="1171" spans="1:7">
      <c r="A1171" s="1016"/>
      <c r="B1171" s="1016"/>
      <c r="C1171" s="1016"/>
      <c r="D1171" s="1016"/>
      <c r="E1171" s="1016"/>
      <c r="F1171" s="1016" t="e">
        <f t="shared" si="26"/>
        <v>#DIV/0!</v>
      </c>
      <c r="G1171" s="1016">
        <f t="shared" si="27"/>
        <v>0</v>
      </c>
    </row>
    <row r="1172" spans="1:7">
      <c r="A1172" s="1016"/>
      <c r="B1172" s="1016"/>
      <c r="C1172" s="1016"/>
      <c r="D1172" s="1016"/>
      <c r="E1172" s="1016"/>
      <c r="F1172" s="1016" t="e">
        <f t="shared" si="26"/>
        <v>#DIV/0!</v>
      </c>
      <c r="G1172" s="1016">
        <f t="shared" si="27"/>
        <v>0</v>
      </c>
    </row>
    <row r="1173" spans="1:7">
      <c r="A1173" s="1016"/>
      <c r="B1173" s="1016"/>
      <c r="C1173" s="1016"/>
      <c r="D1173" s="1016"/>
      <c r="E1173" s="1016"/>
      <c r="F1173" s="1016" t="e">
        <f t="shared" si="26"/>
        <v>#DIV/0!</v>
      </c>
      <c r="G1173" s="1016">
        <f t="shared" si="27"/>
        <v>0</v>
      </c>
    </row>
    <row r="1174" spans="1:7">
      <c r="A1174" s="1016"/>
      <c r="B1174" s="1016"/>
      <c r="C1174" s="1016"/>
      <c r="D1174" s="1016"/>
      <c r="E1174" s="1016"/>
      <c r="F1174" s="1016" t="e">
        <f t="shared" si="26"/>
        <v>#DIV/0!</v>
      </c>
      <c r="G1174" s="1016">
        <f t="shared" si="27"/>
        <v>0</v>
      </c>
    </row>
    <row r="1175" spans="1:7">
      <c r="A1175" s="1016"/>
      <c r="B1175" s="1016"/>
      <c r="C1175" s="1016"/>
      <c r="D1175" s="1016"/>
      <c r="E1175" s="1016"/>
      <c r="F1175" s="1016" t="e">
        <f t="shared" si="26"/>
        <v>#DIV/0!</v>
      </c>
      <c r="G1175" s="1016">
        <f t="shared" si="27"/>
        <v>0</v>
      </c>
    </row>
    <row r="1176" spans="1:7">
      <c r="A1176" s="1016"/>
      <c r="B1176" s="1016"/>
      <c r="C1176" s="1016"/>
      <c r="D1176" s="1016"/>
      <c r="E1176" s="1016"/>
      <c r="F1176" s="1016" t="e">
        <f t="shared" si="26"/>
        <v>#DIV/0!</v>
      </c>
      <c r="G1176" s="1016">
        <f t="shared" si="27"/>
        <v>0</v>
      </c>
    </row>
    <row r="1177" spans="1:7">
      <c r="A1177" s="1016"/>
      <c r="B1177" s="1016"/>
      <c r="C1177" s="1016"/>
      <c r="D1177" s="1016"/>
      <c r="E1177" s="1016"/>
      <c r="F1177" s="1016" t="e">
        <f t="shared" si="26"/>
        <v>#DIV/0!</v>
      </c>
      <c r="G1177" s="1016">
        <f t="shared" si="27"/>
        <v>0</v>
      </c>
    </row>
    <row r="1178" spans="1:7">
      <c r="A1178" s="1016"/>
      <c r="B1178" s="1016"/>
      <c r="C1178" s="1016"/>
      <c r="D1178" s="1016"/>
      <c r="E1178" s="1016"/>
      <c r="F1178" s="1016" t="e">
        <f t="shared" si="26"/>
        <v>#DIV/0!</v>
      </c>
      <c r="G1178" s="1016">
        <f t="shared" si="27"/>
        <v>0</v>
      </c>
    </row>
    <row r="1179" spans="1:7">
      <c r="A1179" s="1016"/>
      <c r="B1179" s="1016"/>
      <c r="C1179" s="1016"/>
      <c r="D1179" s="1016"/>
      <c r="E1179" s="1016"/>
      <c r="F1179" s="1016" t="e">
        <f t="shared" si="26"/>
        <v>#DIV/0!</v>
      </c>
      <c r="G1179" s="1016">
        <f t="shared" si="27"/>
        <v>0</v>
      </c>
    </row>
    <row r="1180" spans="1:7">
      <c r="A1180" s="1016"/>
      <c r="B1180" s="1016"/>
      <c r="C1180" s="1016"/>
      <c r="D1180" s="1016"/>
      <c r="E1180" s="1016"/>
      <c r="F1180" s="1016" t="e">
        <f t="shared" si="26"/>
        <v>#DIV/0!</v>
      </c>
      <c r="G1180" s="1016">
        <f t="shared" si="27"/>
        <v>0</v>
      </c>
    </row>
    <row r="1181" spans="1:7">
      <c r="A1181" s="1016"/>
      <c r="B1181" s="1016"/>
      <c r="C1181" s="1016"/>
      <c r="D1181" s="1016"/>
      <c r="E1181" s="1016"/>
      <c r="F1181" s="1016" t="e">
        <f t="shared" si="26"/>
        <v>#DIV/0!</v>
      </c>
      <c r="G1181" s="1016">
        <f t="shared" si="27"/>
        <v>0</v>
      </c>
    </row>
    <row r="1182" spans="1:7">
      <c r="A1182" s="1016"/>
      <c r="B1182" s="1016"/>
      <c r="C1182" s="1016"/>
      <c r="D1182" s="1016"/>
      <c r="E1182" s="1016"/>
      <c r="F1182" s="1016" t="e">
        <f t="shared" si="26"/>
        <v>#DIV/0!</v>
      </c>
      <c r="G1182" s="1016">
        <f t="shared" si="27"/>
        <v>0</v>
      </c>
    </row>
    <row r="1183" spans="1:7">
      <c r="A1183" s="1016"/>
      <c r="B1183" s="1016"/>
      <c r="C1183" s="1016"/>
      <c r="D1183" s="1016"/>
      <c r="E1183" s="1016"/>
      <c r="F1183" s="1016" t="e">
        <f t="shared" ref="F1183:F1246" si="28">(B1183*C1183*D1183*60/(A1183*1000))+F1182</f>
        <v>#DIV/0!</v>
      </c>
      <c r="G1183" s="1016">
        <f t="shared" ref="G1183:G1246" si="29">(C1183*D1183*60)+G1182</f>
        <v>0</v>
      </c>
    </row>
    <row r="1184" spans="1:7">
      <c r="A1184" s="1016"/>
      <c r="B1184" s="1016"/>
      <c r="C1184" s="1016"/>
      <c r="D1184" s="1016"/>
      <c r="E1184" s="1016"/>
      <c r="F1184" s="1016" t="e">
        <f t="shared" si="28"/>
        <v>#DIV/0!</v>
      </c>
      <c r="G1184" s="1016">
        <f t="shared" si="29"/>
        <v>0</v>
      </c>
    </row>
    <row r="1185" spans="1:7">
      <c r="A1185" s="1016"/>
      <c r="B1185" s="1016"/>
      <c r="C1185" s="1016"/>
      <c r="D1185" s="1016"/>
      <c r="E1185" s="1016"/>
      <c r="F1185" s="1016" t="e">
        <f t="shared" si="28"/>
        <v>#DIV/0!</v>
      </c>
      <c r="G1185" s="1016">
        <f t="shared" si="29"/>
        <v>0</v>
      </c>
    </row>
    <row r="1186" spans="1:7">
      <c r="A1186" s="1016"/>
      <c r="B1186" s="1016"/>
      <c r="C1186" s="1016"/>
      <c r="D1186" s="1016"/>
      <c r="E1186" s="1016"/>
      <c r="F1186" s="1016" t="e">
        <f t="shared" si="28"/>
        <v>#DIV/0!</v>
      </c>
      <c r="G1186" s="1016">
        <f t="shared" si="29"/>
        <v>0</v>
      </c>
    </row>
    <row r="1187" spans="1:7">
      <c r="A1187" s="1016"/>
      <c r="B1187" s="1016"/>
      <c r="C1187" s="1016"/>
      <c r="D1187" s="1016"/>
      <c r="E1187" s="1016"/>
      <c r="F1187" s="1016" t="e">
        <f t="shared" si="28"/>
        <v>#DIV/0!</v>
      </c>
      <c r="G1187" s="1016">
        <f t="shared" si="29"/>
        <v>0</v>
      </c>
    </row>
    <row r="1188" spans="1:7">
      <c r="A1188" s="1016"/>
      <c r="B1188" s="1016"/>
      <c r="C1188" s="1016"/>
      <c r="D1188" s="1016"/>
      <c r="E1188" s="1016"/>
      <c r="F1188" s="1016" t="e">
        <f t="shared" si="28"/>
        <v>#DIV/0!</v>
      </c>
      <c r="G1188" s="1016">
        <f t="shared" si="29"/>
        <v>0</v>
      </c>
    </row>
    <row r="1189" spans="1:7">
      <c r="A1189" s="1016"/>
      <c r="B1189" s="1016"/>
      <c r="C1189" s="1016"/>
      <c r="D1189" s="1016"/>
      <c r="E1189" s="1016"/>
      <c r="F1189" s="1016" t="e">
        <f t="shared" si="28"/>
        <v>#DIV/0!</v>
      </c>
      <c r="G1189" s="1016">
        <f t="shared" si="29"/>
        <v>0</v>
      </c>
    </row>
    <row r="1190" spans="1:7">
      <c r="A1190" s="1016"/>
      <c r="B1190" s="1016"/>
      <c r="C1190" s="1016"/>
      <c r="D1190" s="1016"/>
      <c r="E1190" s="1016"/>
      <c r="F1190" s="1016" t="e">
        <f t="shared" si="28"/>
        <v>#DIV/0!</v>
      </c>
      <c r="G1190" s="1016">
        <f t="shared" si="29"/>
        <v>0</v>
      </c>
    </row>
    <row r="1191" spans="1:7">
      <c r="A1191" s="1016"/>
      <c r="B1191" s="1016"/>
      <c r="C1191" s="1016"/>
      <c r="D1191" s="1016"/>
      <c r="E1191" s="1016"/>
      <c r="F1191" s="1016" t="e">
        <f t="shared" si="28"/>
        <v>#DIV/0!</v>
      </c>
      <c r="G1191" s="1016">
        <f t="shared" si="29"/>
        <v>0</v>
      </c>
    </row>
    <row r="1192" spans="1:7">
      <c r="A1192" s="1016"/>
      <c r="B1192" s="1016"/>
      <c r="C1192" s="1016"/>
      <c r="D1192" s="1016"/>
      <c r="E1192" s="1016"/>
      <c r="F1192" s="1016" t="e">
        <f t="shared" si="28"/>
        <v>#DIV/0!</v>
      </c>
      <c r="G1192" s="1016">
        <f t="shared" si="29"/>
        <v>0</v>
      </c>
    </row>
    <row r="1193" spans="1:7">
      <c r="A1193" s="1016"/>
      <c r="B1193" s="1016"/>
      <c r="C1193" s="1016"/>
      <c r="D1193" s="1016"/>
      <c r="E1193" s="1016"/>
      <c r="F1193" s="1016" t="e">
        <f t="shared" si="28"/>
        <v>#DIV/0!</v>
      </c>
      <c r="G1193" s="1016">
        <f t="shared" si="29"/>
        <v>0</v>
      </c>
    </row>
    <row r="1194" spans="1:7">
      <c r="A1194" s="1016"/>
      <c r="B1194" s="1016"/>
      <c r="C1194" s="1016"/>
      <c r="D1194" s="1016"/>
      <c r="E1194" s="1016"/>
      <c r="F1194" s="1016" t="e">
        <f t="shared" si="28"/>
        <v>#DIV/0!</v>
      </c>
      <c r="G1194" s="1016">
        <f t="shared" si="29"/>
        <v>0</v>
      </c>
    </row>
    <row r="1195" spans="1:7">
      <c r="A1195" s="1016"/>
      <c r="B1195" s="1016"/>
      <c r="C1195" s="1016"/>
      <c r="D1195" s="1016"/>
      <c r="E1195" s="1016"/>
      <c r="F1195" s="1016" t="e">
        <f t="shared" si="28"/>
        <v>#DIV/0!</v>
      </c>
      <c r="G1195" s="1016">
        <f t="shared" si="29"/>
        <v>0</v>
      </c>
    </row>
    <row r="1196" spans="1:7">
      <c r="A1196" s="1016"/>
      <c r="B1196" s="1016"/>
      <c r="C1196" s="1016"/>
      <c r="D1196" s="1016"/>
      <c r="E1196" s="1016"/>
      <c r="F1196" s="1016" t="e">
        <f t="shared" si="28"/>
        <v>#DIV/0!</v>
      </c>
      <c r="G1196" s="1016">
        <f t="shared" si="29"/>
        <v>0</v>
      </c>
    </row>
    <row r="1197" spans="1:7">
      <c r="A1197" s="1016"/>
      <c r="B1197" s="1016"/>
      <c r="C1197" s="1016"/>
      <c r="D1197" s="1016"/>
      <c r="E1197" s="1016"/>
      <c r="F1197" s="1016" t="e">
        <f t="shared" si="28"/>
        <v>#DIV/0!</v>
      </c>
      <c r="G1197" s="1016">
        <f t="shared" si="29"/>
        <v>0</v>
      </c>
    </row>
    <row r="1198" spans="1:7">
      <c r="A1198" s="1016"/>
      <c r="B1198" s="1016"/>
      <c r="C1198" s="1016"/>
      <c r="D1198" s="1016"/>
      <c r="E1198" s="1016"/>
      <c r="F1198" s="1016" t="e">
        <f t="shared" si="28"/>
        <v>#DIV/0!</v>
      </c>
      <c r="G1198" s="1016">
        <f t="shared" si="29"/>
        <v>0</v>
      </c>
    </row>
    <row r="1199" spans="1:7">
      <c r="A1199" s="1016"/>
      <c r="B1199" s="1016"/>
      <c r="C1199" s="1016"/>
      <c r="D1199" s="1016"/>
      <c r="E1199" s="1016"/>
      <c r="F1199" s="1016" t="e">
        <f t="shared" si="28"/>
        <v>#DIV/0!</v>
      </c>
      <c r="G1199" s="1016">
        <f t="shared" si="29"/>
        <v>0</v>
      </c>
    </row>
    <row r="1200" spans="1:7">
      <c r="A1200" s="1016"/>
      <c r="B1200" s="1016"/>
      <c r="C1200" s="1016"/>
      <c r="D1200" s="1016"/>
      <c r="E1200" s="1016"/>
      <c r="F1200" s="1016" t="e">
        <f t="shared" si="28"/>
        <v>#DIV/0!</v>
      </c>
      <c r="G1200" s="1016">
        <f t="shared" si="29"/>
        <v>0</v>
      </c>
    </row>
    <row r="1201" spans="1:7">
      <c r="A1201" s="1016"/>
      <c r="B1201" s="1016"/>
      <c r="C1201" s="1016"/>
      <c r="D1201" s="1016"/>
      <c r="E1201" s="1016"/>
      <c r="F1201" s="1016" t="e">
        <f t="shared" si="28"/>
        <v>#DIV/0!</v>
      </c>
      <c r="G1201" s="1016">
        <f t="shared" si="29"/>
        <v>0</v>
      </c>
    </row>
    <row r="1202" spans="1:7">
      <c r="A1202" s="1016"/>
      <c r="B1202" s="1016"/>
      <c r="C1202" s="1016"/>
      <c r="D1202" s="1016"/>
      <c r="E1202" s="1016"/>
      <c r="F1202" s="1016" t="e">
        <f t="shared" si="28"/>
        <v>#DIV/0!</v>
      </c>
      <c r="G1202" s="1016">
        <f t="shared" si="29"/>
        <v>0</v>
      </c>
    </row>
    <row r="1203" spans="1:7">
      <c r="A1203" s="1016"/>
      <c r="B1203" s="1016"/>
      <c r="C1203" s="1016"/>
      <c r="D1203" s="1016"/>
      <c r="E1203" s="1016"/>
      <c r="F1203" s="1016" t="e">
        <f t="shared" si="28"/>
        <v>#DIV/0!</v>
      </c>
      <c r="G1203" s="1016">
        <f t="shared" si="29"/>
        <v>0</v>
      </c>
    </row>
    <row r="1204" spans="1:7">
      <c r="A1204" s="1016"/>
      <c r="B1204" s="1016"/>
      <c r="C1204" s="1016"/>
      <c r="D1204" s="1016"/>
      <c r="E1204" s="1016"/>
      <c r="F1204" s="1016" t="e">
        <f t="shared" si="28"/>
        <v>#DIV/0!</v>
      </c>
      <c r="G1204" s="1016">
        <f t="shared" si="29"/>
        <v>0</v>
      </c>
    </row>
    <row r="1205" spans="1:7">
      <c r="A1205" s="1016"/>
      <c r="B1205" s="1016"/>
      <c r="C1205" s="1016"/>
      <c r="D1205" s="1016"/>
      <c r="E1205" s="1016"/>
      <c r="F1205" s="1016" t="e">
        <f t="shared" si="28"/>
        <v>#DIV/0!</v>
      </c>
      <c r="G1205" s="1016">
        <f t="shared" si="29"/>
        <v>0</v>
      </c>
    </row>
    <row r="1206" spans="1:7">
      <c r="A1206" s="1016"/>
      <c r="B1206" s="1016"/>
      <c r="C1206" s="1016"/>
      <c r="D1206" s="1016"/>
      <c r="E1206" s="1016"/>
      <c r="F1206" s="1016" t="e">
        <f t="shared" si="28"/>
        <v>#DIV/0!</v>
      </c>
      <c r="G1206" s="1016">
        <f t="shared" si="29"/>
        <v>0</v>
      </c>
    </row>
    <row r="1207" spans="1:7">
      <c r="A1207" s="1016"/>
      <c r="B1207" s="1016"/>
      <c r="C1207" s="1016"/>
      <c r="D1207" s="1016"/>
      <c r="E1207" s="1016"/>
      <c r="F1207" s="1016" t="e">
        <f t="shared" si="28"/>
        <v>#DIV/0!</v>
      </c>
      <c r="G1207" s="1016">
        <f t="shared" si="29"/>
        <v>0</v>
      </c>
    </row>
    <row r="1208" spans="1:7">
      <c r="A1208" s="1016"/>
      <c r="B1208" s="1016"/>
      <c r="C1208" s="1016"/>
      <c r="D1208" s="1016"/>
      <c r="E1208" s="1016"/>
      <c r="F1208" s="1016" t="e">
        <f t="shared" si="28"/>
        <v>#DIV/0!</v>
      </c>
      <c r="G1208" s="1016">
        <f t="shared" si="29"/>
        <v>0</v>
      </c>
    </row>
    <row r="1209" spans="1:7">
      <c r="A1209" s="1016"/>
      <c r="B1209" s="1016"/>
      <c r="C1209" s="1016"/>
      <c r="D1209" s="1016"/>
      <c r="E1209" s="1016"/>
      <c r="F1209" s="1016" t="e">
        <f t="shared" si="28"/>
        <v>#DIV/0!</v>
      </c>
      <c r="G1209" s="1016">
        <f t="shared" si="29"/>
        <v>0</v>
      </c>
    </row>
    <row r="1210" spans="1:7">
      <c r="A1210" s="1016"/>
      <c r="B1210" s="1016"/>
      <c r="C1210" s="1016"/>
      <c r="D1210" s="1016"/>
      <c r="E1210" s="1016"/>
      <c r="F1210" s="1016" t="e">
        <f t="shared" si="28"/>
        <v>#DIV/0!</v>
      </c>
      <c r="G1210" s="1016">
        <f t="shared" si="29"/>
        <v>0</v>
      </c>
    </row>
    <row r="1211" spans="1:7">
      <c r="A1211" s="1016"/>
      <c r="B1211" s="1016"/>
      <c r="C1211" s="1016"/>
      <c r="D1211" s="1016"/>
      <c r="E1211" s="1016"/>
      <c r="F1211" s="1016" t="e">
        <f t="shared" si="28"/>
        <v>#DIV/0!</v>
      </c>
      <c r="G1211" s="1016">
        <f t="shared" si="29"/>
        <v>0</v>
      </c>
    </row>
    <row r="1212" spans="1:7">
      <c r="A1212" s="1016"/>
      <c r="B1212" s="1016"/>
      <c r="C1212" s="1016"/>
      <c r="D1212" s="1016"/>
      <c r="E1212" s="1016"/>
      <c r="F1212" s="1016" t="e">
        <f t="shared" si="28"/>
        <v>#DIV/0!</v>
      </c>
      <c r="G1212" s="1016">
        <f t="shared" si="29"/>
        <v>0</v>
      </c>
    </row>
    <row r="1213" spans="1:7">
      <c r="A1213" s="1016"/>
      <c r="B1213" s="1016"/>
      <c r="C1213" s="1016"/>
      <c r="D1213" s="1016"/>
      <c r="E1213" s="1016"/>
      <c r="F1213" s="1016" t="e">
        <f t="shared" si="28"/>
        <v>#DIV/0!</v>
      </c>
      <c r="G1213" s="1016">
        <f t="shared" si="29"/>
        <v>0</v>
      </c>
    </row>
    <row r="1214" spans="1:7">
      <c r="A1214" s="1016"/>
      <c r="B1214" s="1016"/>
      <c r="C1214" s="1016"/>
      <c r="D1214" s="1016"/>
      <c r="E1214" s="1016"/>
      <c r="F1214" s="1016" t="e">
        <f t="shared" si="28"/>
        <v>#DIV/0!</v>
      </c>
      <c r="G1214" s="1016">
        <f t="shared" si="29"/>
        <v>0</v>
      </c>
    </row>
    <row r="1215" spans="1:7">
      <c r="A1215" s="1016"/>
      <c r="B1215" s="1016"/>
      <c r="C1215" s="1016"/>
      <c r="D1215" s="1016"/>
      <c r="E1215" s="1016"/>
      <c r="F1215" s="1016" t="e">
        <f t="shared" si="28"/>
        <v>#DIV/0!</v>
      </c>
      <c r="G1215" s="1016">
        <f t="shared" si="29"/>
        <v>0</v>
      </c>
    </row>
    <row r="1216" spans="1:7">
      <c r="A1216" s="1016"/>
      <c r="B1216" s="1016"/>
      <c r="C1216" s="1016"/>
      <c r="D1216" s="1016"/>
      <c r="E1216" s="1016"/>
      <c r="F1216" s="1016" t="e">
        <f t="shared" si="28"/>
        <v>#DIV/0!</v>
      </c>
      <c r="G1216" s="1016">
        <f t="shared" si="29"/>
        <v>0</v>
      </c>
    </row>
    <row r="1217" spans="1:7">
      <c r="A1217" s="1016"/>
      <c r="B1217" s="1016"/>
      <c r="C1217" s="1016"/>
      <c r="D1217" s="1016"/>
      <c r="E1217" s="1016"/>
      <c r="F1217" s="1016" t="e">
        <f t="shared" si="28"/>
        <v>#DIV/0!</v>
      </c>
      <c r="G1217" s="1016">
        <f t="shared" si="29"/>
        <v>0</v>
      </c>
    </row>
    <row r="1218" spans="1:7">
      <c r="A1218" s="1016"/>
      <c r="B1218" s="1016"/>
      <c r="C1218" s="1016"/>
      <c r="D1218" s="1016"/>
      <c r="E1218" s="1016"/>
      <c r="F1218" s="1016" t="e">
        <f t="shared" si="28"/>
        <v>#DIV/0!</v>
      </c>
      <c r="G1218" s="1016">
        <f t="shared" si="29"/>
        <v>0</v>
      </c>
    </row>
    <row r="1219" spans="1:7">
      <c r="A1219" s="1016"/>
      <c r="B1219" s="1016"/>
      <c r="C1219" s="1016"/>
      <c r="D1219" s="1016"/>
      <c r="E1219" s="1016"/>
      <c r="F1219" s="1016" t="e">
        <f t="shared" si="28"/>
        <v>#DIV/0!</v>
      </c>
      <c r="G1219" s="1016">
        <f t="shared" si="29"/>
        <v>0</v>
      </c>
    </row>
    <row r="1220" spans="1:7">
      <c r="A1220" s="1016"/>
      <c r="B1220" s="1016"/>
      <c r="C1220" s="1016"/>
      <c r="D1220" s="1016"/>
      <c r="E1220" s="1016"/>
      <c r="F1220" s="1016" t="e">
        <f t="shared" si="28"/>
        <v>#DIV/0!</v>
      </c>
      <c r="G1220" s="1016">
        <f t="shared" si="29"/>
        <v>0</v>
      </c>
    </row>
    <row r="1221" spans="1:7">
      <c r="A1221" s="1016"/>
      <c r="B1221" s="1016"/>
      <c r="C1221" s="1016"/>
      <c r="D1221" s="1016"/>
      <c r="E1221" s="1016"/>
      <c r="F1221" s="1016" t="e">
        <f t="shared" si="28"/>
        <v>#DIV/0!</v>
      </c>
      <c r="G1221" s="1016">
        <f t="shared" si="29"/>
        <v>0</v>
      </c>
    </row>
    <row r="1222" spans="1:7">
      <c r="A1222" s="1016"/>
      <c r="B1222" s="1016"/>
      <c r="C1222" s="1016"/>
      <c r="D1222" s="1016"/>
      <c r="E1222" s="1016"/>
      <c r="F1222" s="1016" t="e">
        <f t="shared" si="28"/>
        <v>#DIV/0!</v>
      </c>
      <c r="G1222" s="1016">
        <f t="shared" si="29"/>
        <v>0</v>
      </c>
    </row>
    <row r="1223" spans="1:7">
      <c r="A1223" s="1016"/>
      <c r="B1223" s="1016"/>
      <c r="C1223" s="1016"/>
      <c r="D1223" s="1016"/>
      <c r="E1223" s="1016"/>
      <c r="F1223" s="1016" t="e">
        <f t="shared" si="28"/>
        <v>#DIV/0!</v>
      </c>
      <c r="G1223" s="1016">
        <f t="shared" si="29"/>
        <v>0</v>
      </c>
    </row>
    <row r="1224" spans="1:7">
      <c r="A1224" s="1016"/>
      <c r="B1224" s="1016"/>
      <c r="C1224" s="1016"/>
      <c r="D1224" s="1016"/>
      <c r="E1224" s="1016"/>
      <c r="F1224" s="1016" t="e">
        <f t="shared" si="28"/>
        <v>#DIV/0!</v>
      </c>
      <c r="G1224" s="1016">
        <f t="shared" si="29"/>
        <v>0</v>
      </c>
    </row>
    <row r="1225" spans="1:7">
      <c r="A1225" s="1016"/>
      <c r="B1225" s="1016"/>
      <c r="C1225" s="1016"/>
      <c r="D1225" s="1016"/>
      <c r="E1225" s="1016"/>
      <c r="F1225" s="1016" t="e">
        <f t="shared" si="28"/>
        <v>#DIV/0!</v>
      </c>
      <c r="G1225" s="1016">
        <f t="shared" si="29"/>
        <v>0</v>
      </c>
    </row>
    <row r="1226" spans="1:7">
      <c r="A1226" s="1016"/>
      <c r="B1226" s="1016"/>
      <c r="C1226" s="1016"/>
      <c r="D1226" s="1016"/>
      <c r="E1226" s="1016"/>
      <c r="F1226" s="1016" t="e">
        <f t="shared" si="28"/>
        <v>#DIV/0!</v>
      </c>
      <c r="G1226" s="1016">
        <f t="shared" si="29"/>
        <v>0</v>
      </c>
    </row>
    <row r="1227" spans="1:7">
      <c r="A1227" s="1016"/>
      <c r="B1227" s="1016"/>
      <c r="C1227" s="1016"/>
      <c r="D1227" s="1016"/>
      <c r="E1227" s="1016"/>
      <c r="F1227" s="1016" t="e">
        <f t="shared" si="28"/>
        <v>#DIV/0!</v>
      </c>
      <c r="G1227" s="1016">
        <f t="shared" si="29"/>
        <v>0</v>
      </c>
    </row>
    <row r="1228" spans="1:7">
      <c r="A1228" s="1016"/>
      <c r="B1228" s="1016"/>
      <c r="C1228" s="1016"/>
      <c r="D1228" s="1016"/>
      <c r="E1228" s="1016"/>
      <c r="F1228" s="1016" t="e">
        <f t="shared" si="28"/>
        <v>#DIV/0!</v>
      </c>
      <c r="G1228" s="1016">
        <f t="shared" si="29"/>
        <v>0</v>
      </c>
    </row>
    <row r="1229" spans="1:7">
      <c r="A1229" s="1016"/>
      <c r="B1229" s="1016"/>
      <c r="C1229" s="1016"/>
      <c r="D1229" s="1016"/>
      <c r="E1229" s="1016"/>
      <c r="F1229" s="1016" t="e">
        <f t="shared" si="28"/>
        <v>#DIV/0!</v>
      </c>
      <c r="G1229" s="1016">
        <f t="shared" si="29"/>
        <v>0</v>
      </c>
    </row>
    <row r="1230" spans="1:7">
      <c r="A1230" s="1016"/>
      <c r="B1230" s="1016"/>
      <c r="C1230" s="1016"/>
      <c r="D1230" s="1016"/>
      <c r="E1230" s="1016"/>
      <c r="F1230" s="1016" t="e">
        <f t="shared" si="28"/>
        <v>#DIV/0!</v>
      </c>
      <c r="G1230" s="1016">
        <f t="shared" si="29"/>
        <v>0</v>
      </c>
    </row>
    <row r="1231" spans="1:7">
      <c r="A1231" s="1016"/>
      <c r="B1231" s="1016"/>
      <c r="C1231" s="1016"/>
      <c r="D1231" s="1016"/>
      <c r="E1231" s="1016"/>
      <c r="F1231" s="1016" t="e">
        <f t="shared" si="28"/>
        <v>#DIV/0!</v>
      </c>
      <c r="G1231" s="1016">
        <f t="shared" si="29"/>
        <v>0</v>
      </c>
    </row>
    <row r="1232" spans="1:7">
      <c r="A1232" s="1016"/>
      <c r="B1232" s="1016"/>
      <c r="C1232" s="1016"/>
      <c r="D1232" s="1016"/>
      <c r="E1232" s="1016"/>
      <c r="F1232" s="1016" t="e">
        <f t="shared" si="28"/>
        <v>#DIV/0!</v>
      </c>
      <c r="G1232" s="1016">
        <f t="shared" si="29"/>
        <v>0</v>
      </c>
    </row>
    <row r="1233" spans="1:7">
      <c r="A1233" s="1016"/>
      <c r="B1233" s="1016"/>
      <c r="C1233" s="1016"/>
      <c r="D1233" s="1016"/>
      <c r="E1233" s="1016"/>
      <c r="F1233" s="1016" t="e">
        <f t="shared" si="28"/>
        <v>#DIV/0!</v>
      </c>
      <c r="G1233" s="1016">
        <f t="shared" si="29"/>
        <v>0</v>
      </c>
    </row>
    <row r="1234" spans="1:7">
      <c r="A1234" s="1016"/>
      <c r="B1234" s="1016"/>
      <c r="C1234" s="1016"/>
      <c r="D1234" s="1016"/>
      <c r="E1234" s="1016"/>
      <c r="F1234" s="1016" t="e">
        <f t="shared" si="28"/>
        <v>#DIV/0!</v>
      </c>
      <c r="G1234" s="1016">
        <f t="shared" si="29"/>
        <v>0</v>
      </c>
    </row>
    <row r="1235" spans="1:7">
      <c r="A1235" s="1016"/>
      <c r="B1235" s="1016"/>
      <c r="C1235" s="1016"/>
      <c r="D1235" s="1016"/>
      <c r="E1235" s="1016"/>
      <c r="F1235" s="1016" t="e">
        <f t="shared" si="28"/>
        <v>#DIV/0!</v>
      </c>
      <c r="G1235" s="1016">
        <f t="shared" si="29"/>
        <v>0</v>
      </c>
    </row>
    <row r="1236" spans="1:7">
      <c r="A1236" s="1016"/>
      <c r="B1236" s="1016"/>
      <c r="C1236" s="1016"/>
      <c r="D1236" s="1016"/>
      <c r="E1236" s="1016"/>
      <c r="F1236" s="1016" t="e">
        <f t="shared" si="28"/>
        <v>#DIV/0!</v>
      </c>
      <c r="G1236" s="1016">
        <f t="shared" si="29"/>
        <v>0</v>
      </c>
    </row>
    <row r="1237" spans="1:7">
      <c r="A1237" s="1016"/>
      <c r="B1237" s="1016"/>
      <c r="C1237" s="1016"/>
      <c r="D1237" s="1016"/>
      <c r="E1237" s="1016"/>
      <c r="F1237" s="1016" t="e">
        <f t="shared" si="28"/>
        <v>#DIV/0!</v>
      </c>
      <c r="G1237" s="1016">
        <f t="shared" si="29"/>
        <v>0</v>
      </c>
    </row>
    <row r="1238" spans="1:7">
      <c r="A1238" s="1016"/>
      <c r="B1238" s="1016"/>
      <c r="C1238" s="1016"/>
      <c r="D1238" s="1016"/>
      <c r="E1238" s="1016"/>
      <c r="F1238" s="1016" t="e">
        <f t="shared" si="28"/>
        <v>#DIV/0!</v>
      </c>
      <c r="G1238" s="1016">
        <f t="shared" si="29"/>
        <v>0</v>
      </c>
    </row>
    <row r="1239" spans="1:7">
      <c r="A1239" s="1016"/>
      <c r="B1239" s="1016"/>
      <c r="C1239" s="1016"/>
      <c r="D1239" s="1016"/>
      <c r="E1239" s="1016"/>
      <c r="F1239" s="1016" t="e">
        <f t="shared" si="28"/>
        <v>#DIV/0!</v>
      </c>
      <c r="G1239" s="1016">
        <f t="shared" si="29"/>
        <v>0</v>
      </c>
    </row>
    <row r="1240" spans="1:7">
      <c r="A1240" s="1016"/>
      <c r="B1240" s="1016"/>
      <c r="C1240" s="1016"/>
      <c r="D1240" s="1016"/>
      <c r="E1240" s="1016"/>
      <c r="F1240" s="1016" t="e">
        <f t="shared" si="28"/>
        <v>#DIV/0!</v>
      </c>
      <c r="G1240" s="1016">
        <f t="shared" si="29"/>
        <v>0</v>
      </c>
    </row>
    <row r="1241" spans="1:7">
      <c r="A1241" s="1016"/>
      <c r="B1241" s="1016"/>
      <c r="C1241" s="1016"/>
      <c r="D1241" s="1016"/>
      <c r="E1241" s="1016"/>
      <c r="F1241" s="1016" t="e">
        <f t="shared" si="28"/>
        <v>#DIV/0!</v>
      </c>
      <c r="G1241" s="1016">
        <f t="shared" si="29"/>
        <v>0</v>
      </c>
    </row>
    <row r="1242" spans="1:7">
      <c r="A1242" s="1016"/>
      <c r="B1242" s="1016"/>
      <c r="C1242" s="1016"/>
      <c r="D1242" s="1016"/>
      <c r="E1242" s="1016"/>
      <c r="F1242" s="1016" t="e">
        <f t="shared" si="28"/>
        <v>#DIV/0!</v>
      </c>
      <c r="G1242" s="1016">
        <f t="shared" si="29"/>
        <v>0</v>
      </c>
    </row>
    <row r="1243" spans="1:7">
      <c r="A1243" s="1016"/>
      <c r="B1243" s="1016"/>
      <c r="C1243" s="1016"/>
      <c r="D1243" s="1016"/>
      <c r="E1243" s="1016"/>
      <c r="F1243" s="1016" t="e">
        <f t="shared" si="28"/>
        <v>#DIV/0!</v>
      </c>
      <c r="G1243" s="1016">
        <f t="shared" si="29"/>
        <v>0</v>
      </c>
    </row>
    <row r="1244" spans="1:7">
      <c r="A1244" s="1016"/>
      <c r="B1244" s="1016"/>
      <c r="C1244" s="1016"/>
      <c r="D1244" s="1016"/>
      <c r="E1244" s="1016"/>
      <c r="F1244" s="1016" t="e">
        <f t="shared" si="28"/>
        <v>#DIV/0!</v>
      </c>
      <c r="G1244" s="1016">
        <f t="shared" si="29"/>
        <v>0</v>
      </c>
    </row>
    <row r="1245" spans="1:7">
      <c r="A1245" s="1016"/>
      <c r="B1245" s="1016"/>
      <c r="C1245" s="1016"/>
      <c r="D1245" s="1016"/>
      <c r="E1245" s="1016"/>
      <c r="F1245" s="1016" t="e">
        <f t="shared" si="28"/>
        <v>#DIV/0!</v>
      </c>
      <c r="G1245" s="1016">
        <f t="shared" si="29"/>
        <v>0</v>
      </c>
    </row>
    <row r="1246" spans="1:7">
      <c r="A1246" s="1016"/>
      <c r="B1246" s="1016"/>
      <c r="C1246" s="1016"/>
      <c r="D1246" s="1016"/>
      <c r="E1246" s="1016"/>
      <c r="F1246" s="1016" t="e">
        <f t="shared" si="28"/>
        <v>#DIV/0!</v>
      </c>
      <c r="G1246" s="1016">
        <f t="shared" si="29"/>
        <v>0</v>
      </c>
    </row>
    <row r="1247" spans="1:7">
      <c r="A1247" s="1016"/>
      <c r="B1247" s="1016"/>
      <c r="C1247" s="1016"/>
      <c r="D1247" s="1016"/>
      <c r="E1247" s="1016"/>
      <c r="F1247" s="1016" t="e">
        <f t="shared" ref="F1247:F1310" si="30">(B1247*C1247*D1247*60/(A1247*1000))+F1246</f>
        <v>#DIV/0!</v>
      </c>
      <c r="G1247" s="1016">
        <f t="shared" ref="G1247:G1310" si="31">(C1247*D1247*60)+G1246</f>
        <v>0</v>
      </c>
    </row>
    <row r="1248" spans="1:7">
      <c r="A1248" s="1016"/>
      <c r="B1248" s="1016"/>
      <c r="C1248" s="1016"/>
      <c r="D1248" s="1016"/>
      <c r="E1248" s="1016"/>
      <c r="F1248" s="1016" t="e">
        <f t="shared" si="30"/>
        <v>#DIV/0!</v>
      </c>
      <c r="G1248" s="1016">
        <f t="shared" si="31"/>
        <v>0</v>
      </c>
    </row>
    <row r="1249" spans="1:7">
      <c r="A1249" s="1016"/>
      <c r="B1249" s="1016"/>
      <c r="C1249" s="1016"/>
      <c r="D1249" s="1016"/>
      <c r="E1249" s="1016"/>
      <c r="F1249" s="1016" t="e">
        <f t="shared" si="30"/>
        <v>#DIV/0!</v>
      </c>
      <c r="G1249" s="1016">
        <f t="shared" si="31"/>
        <v>0</v>
      </c>
    </row>
    <row r="1250" spans="1:7">
      <c r="A1250" s="1016"/>
      <c r="B1250" s="1016"/>
      <c r="C1250" s="1016"/>
      <c r="D1250" s="1016"/>
      <c r="E1250" s="1016"/>
      <c r="F1250" s="1016" t="e">
        <f t="shared" si="30"/>
        <v>#DIV/0!</v>
      </c>
      <c r="G1250" s="1016">
        <f t="shared" si="31"/>
        <v>0</v>
      </c>
    </row>
    <row r="1251" spans="1:7">
      <c r="A1251" s="1016"/>
      <c r="B1251" s="1016"/>
      <c r="C1251" s="1016"/>
      <c r="D1251" s="1016"/>
      <c r="E1251" s="1016"/>
      <c r="F1251" s="1016" t="e">
        <f t="shared" si="30"/>
        <v>#DIV/0!</v>
      </c>
      <c r="G1251" s="1016">
        <f t="shared" si="31"/>
        <v>0</v>
      </c>
    </row>
    <row r="1252" spans="1:7">
      <c r="A1252" s="1016"/>
      <c r="B1252" s="1016"/>
      <c r="C1252" s="1016"/>
      <c r="D1252" s="1016"/>
      <c r="E1252" s="1016"/>
      <c r="F1252" s="1016" t="e">
        <f t="shared" si="30"/>
        <v>#DIV/0!</v>
      </c>
      <c r="G1252" s="1016">
        <f t="shared" si="31"/>
        <v>0</v>
      </c>
    </row>
    <row r="1253" spans="1:7">
      <c r="A1253" s="1016"/>
      <c r="B1253" s="1016"/>
      <c r="C1253" s="1016"/>
      <c r="D1253" s="1016"/>
      <c r="E1253" s="1016"/>
      <c r="F1253" s="1016" t="e">
        <f t="shared" si="30"/>
        <v>#DIV/0!</v>
      </c>
      <c r="G1253" s="1016">
        <f t="shared" si="31"/>
        <v>0</v>
      </c>
    </row>
    <row r="1254" spans="1:7">
      <c r="A1254" s="1016"/>
      <c r="B1254" s="1016"/>
      <c r="C1254" s="1016"/>
      <c r="D1254" s="1016"/>
      <c r="E1254" s="1016"/>
      <c r="F1254" s="1016" t="e">
        <f t="shared" si="30"/>
        <v>#DIV/0!</v>
      </c>
      <c r="G1254" s="1016">
        <f t="shared" si="31"/>
        <v>0</v>
      </c>
    </row>
    <row r="1255" spans="1:7">
      <c r="A1255" s="1016"/>
      <c r="B1255" s="1016"/>
      <c r="C1255" s="1016"/>
      <c r="D1255" s="1016"/>
      <c r="E1255" s="1016"/>
      <c r="F1255" s="1016" t="e">
        <f t="shared" si="30"/>
        <v>#DIV/0!</v>
      </c>
      <c r="G1255" s="1016">
        <f t="shared" si="31"/>
        <v>0</v>
      </c>
    </row>
    <row r="1256" spans="1:7">
      <c r="A1256" s="1016"/>
      <c r="B1256" s="1016"/>
      <c r="C1256" s="1016"/>
      <c r="D1256" s="1016"/>
      <c r="E1256" s="1016"/>
      <c r="F1256" s="1016" t="e">
        <f t="shared" si="30"/>
        <v>#DIV/0!</v>
      </c>
      <c r="G1256" s="1016">
        <f t="shared" si="31"/>
        <v>0</v>
      </c>
    </row>
    <row r="1257" spans="1:7">
      <c r="A1257" s="1016"/>
      <c r="B1257" s="1016"/>
      <c r="C1257" s="1016"/>
      <c r="D1257" s="1016"/>
      <c r="E1257" s="1016"/>
      <c r="F1257" s="1016" t="e">
        <f t="shared" si="30"/>
        <v>#DIV/0!</v>
      </c>
      <c r="G1257" s="1016">
        <f t="shared" si="31"/>
        <v>0</v>
      </c>
    </row>
    <row r="1258" spans="1:7">
      <c r="A1258" s="1016"/>
      <c r="B1258" s="1016"/>
      <c r="C1258" s="1016"/>
      <c r="D1258" s="1016"/>
      <c r="E1258" s="1016"/>
      <c r="F1258" s="1016" t="e">
        <f t="shared" si="30"/>
        <v>#DIV/0!</v>
      </c>
      <c r="G1258" s="1016">
        <f t="shared" si="31"/>
        <v>0</v>
      </c>
    </row>
    <row r="1259" spans="1:7">
      <c r="A1259" s="1016"/>
      <c r="B1259" s="1016"/>
      <c r="C1259" s="1016"/>
      <c r="D1259" s="1016"/>
      <c r="E1259" s="1016"/>
      <c r="F1259" s="1016" t="e">
        <f t="shared" si="30"/>
        <v>#DIV/0!</v>
      </c>
      <c r="G1259" s="1016">
        <f t="shared" si="31"/>
        <v>0</v>
      </c>
    </row>
    <row r="1260" spans="1:7">
      <c r="A1260" s="1016"/>
      <c r="B1260" s="1016"/>
      <c r="C1260" s="1016"/>
      <c r="D1260" s="1016"/>
      <c r="E1260" s="1016"/>
      <c r="F1260" s="1016" t="e">
        <f t="shared" si="30"/>
        <v>#DIV/0!</v>
      </c>
      <c r="G1260" s="1016">
        <f t="shared" si="31"/>
        <v>0</v>
      </c>
    </row>
    <row r="1261" spans="1:7">
      <c r="A1261" s="1016"/>
      <c r="B1261" s="1016"/>
      <c r="C1261" s="1016"/>
      <c r="D1261" s="1016"/>
      <c r="E1261" s="1016"/>
      <c r="F1261" s="1016" t="e">
        <f t="shared" si="30"/>
        <v>#DIV/0!</v>
      </c>
      <c r="G1261" s="1016">
        <f t="shared" si="31"/>
        <v>0</v>
      </c>
    </row>
    <row r="1262" spans="1:7">
      <c r="A1262" s="1016"/>
      <c r="B1262" s="1016"/>
      <c r="C1262" s="1016"/>
      <c r="D1262" s="1016"/>
      <c r="E1262" s="1016"/>
      <c r="F1262" s="1016" t="e">
        <f t="shared" si="30"/>
        <v>#DIV/0!</v>
      </c>
      <c r="G1262" s="1016">
        <f t="shared" si="31"/>
        <v>0</v>
      </c>
    </row>
    <row r="1263" spans="1:7">
      <c r="A1263" s="1016"/>
      <c r="B1263" s="1016"/>
      <c r="C1263" s="1016"/>
      <c r="D1263" s="1016"/>
      <c r="E1263" s="1016"/>
      <c r="F1263" s="1016" t="e">
        <f t="shared" si="30"/>
        <v>#DIV/0!</v>
      </c>
      <c r="G1263" s="1016">
        <f t="shared" si="31"/>
        <v>0</v>
      </c>
    </row>
    <row r="1264" spans="1:7">
      <c r="A1264" s="1016"/>
      <c r="B1264" s="1016"/>
      <c r="C1264" s="1016"/>
      <c r="D1264" s="1016"/>
      <c r="E1264" s="1016"/>
      <c r="F1264" s="1016" t="e">
        <f t="shared" si="30"/>
        <v>#DIV/0!</v>
      </c>
      <c r="G1264" s="1016">
        <f t="shared" si="31"/>
        <v>0</v>
      </c>
    </row>
    <row r="1265" spans="1:7">
      <c r="A1265" s="1016"/>
      <c r="B1265" s="1016"/>
      <c r="C1265" s="1016"/>
      <c r="D1265" s="1016"/>
      <c r="E1265" s="1016"/>
      <c r="F1265" s="1016" t="e">
        <f t="shared" si="30"/>
        <v>#DIV/0!</v>
      </c>
      <c r="G1265" s="1016">
        <f t="shared" si="31"/>
        <v>0</v>
      </c>
    </row>
    <row r="1266" spans="1:7">
      <c r="A1266" s="1016"/>
      <c r="B1266" s="1016"/>
      <c r="C1266" s="1016"/>
      <c r="D1266" s="1016"/>
      <c r="E1266" s="1016"/>
      <c r="F1266" s="1016" t="e">
        <f t="shared" si="30"/>
        <v>#DIV/0!</v>
      </c>
      <c r="G1266" s="1016">
        <f t="shared" si="31"/>
        <v>0</v>
      </c>
    </row>
    <row r="1267" spans="1:7">
      <c r="A1267" s="1016"/>
      <c r="B1267" s="1016"/>
      <c r="C1267" s="1016"/>
      <c r="D1267" s="1016"/>
      <c r="E1267" s="1016"/>
      <c r="F1267" s="1016" t="e">
        <f t="shared" si="30"/>
        <v>#DIV/0!</v>
      </c>
      <c r="G1267" s="1016">
        <f t="shared" si="31"/>
        <v>0</v>
      </c>
    </row>
    <row r="1268" spans="1:7">
      <c r="A1268" s="1016"/>
      <c r="B1268" s="1016"/>
      <c r="C1268" s="1016"/>
      <c r="D1268" s="1016"/>
      <c r="E1268" s="1016"/>
      <c r="F1268" s="1016" t="e">
        <f t="shared" si="30"/>
        <v>#DIV/0!</v>
      </c>
      <c r="G1268" s="1016">
        <f t="shared" si="31"/>
        <v>0</v>
      </c>
    </row>
    <row r="1269" spans="1:7">
      <c r="A1269" s="1016"/>
      <c r="B1269" s="1016"/>
      <c r="C1269" s="1016"/>
      <c r="D1269" s="1016"/>
      <c r="E1269" s="1016"/>
      <c r="F1269" s="1016" t="e">
        <f t="shared" si="30"/>
        <v>#DIV/0!</v>
      </c>
      <c r="G1269" s="1016">
        <f t="shared" si="31"/>
        <v>0</v>
      </c>
    </row>
    <row r="1270" spans="1:7">
      <c r="A1270" s="1016"/>
      <c r="B1270" s="1016"/>
      <c r="C1270" s="1016"/>
      <c r="D1270" s="1016"/>
      <c r="E1270" s="1016"/>
      <c r="F1270" s="1016" t="e">
        <f t="shared" si="30"/>
        <v>#DIV/0!</v>
      </c>
      <c r="G1270" s="1016">
        <f t="shared" si="31"/>
        <v>0</v>
      </c>
    </row>
    <row r="1271" spans="1:7">
      <c r="A1271" s="1016"/>
      <c r="B1271" s="1016"/>
      <c r="C1271" s="1016"/>
      <c r="D1271" s="1016"/>
      <c r="E1271" s="1016"/>
      <c r="F1271" s="1016" t="e">
        <f t="shared" si="30"/>
        <v>#DIV/0!</v>
      </c>
      <c r="G1271" s="1016">
        <f t="shared" si="31"/>
        <v>0</v>
      </c>
    </row>
    <row r="1272" spans="1:7">
      <c r="A1272" s="1016"/>
      <c r="B1272" s="1016"/>
      <c r="C1272" s="1016"/>
      <c r="D1272" s="1016"/>
      <c r="E1272" s="1016"/>
      <c r="F1272" s="1016" t="e">
        <f t="shared" si="30"/>
        <v>#DIV/0!</v>
      </c>
      <c r="G1272" s="1016">
        <f t="shared" si="31"/>
        <v>0</v>
      </c>
    </row>
    <row r="1273" spans="1:7">
      <c r="A1273" s="1016"/>
      <c r="B1273" s="1016"/>
      <c r="C1273" s="1016"/>
      <c r="D1273" s="1016"/>
      <c r="E1273" s="1016"/>
      <c r="F1273" s="1016" t="e">
        <f t="shared" si="30"/>
        <v>#DIV/0!</v>
      </c>
      <c r="G1273" s="1016">
        <f t="shared" si="31"/>
        <v>0</v>
      </c>
    </row>
    <row r="1274" spans="1:7">
      <c r="A1274" s="1016"/>
      <c r="B1274" s="1016"/>
      <c r="C1274" s="1016"/>
      <c r="D1274" s="1016"/>
      <c r="E1274" s="1016"/>
      <c r="F1274" s="1016" t="e">
        <f t="shared" si="30"/>
        <v>#DIV/0!</v>
      </c>
      <c r="G1274" s="1016">
        <f t="shared" si="31"/>
        <v>0</v>
      </c>
    </row>
    <row r="1275" spans="1:7">
      <c r="A1275" s="1016"/>
      <c r="B1275" s="1016"/>
      <c r="C1275" s="1016"/>
      <c r="D1275" s="1016"/>
      <c r="E1275" s="1016"/>
      <c r="F1275" s="1016" t="e">
        <f t="shared" si="30"/>
        <v>#DIV/0!</v>
      </c>
      <c r="G1275" s="1016">
        <f t="shared" si="31"/>
        <v>0</v>
      </c>
    </row>
    <row r="1276" spans="1:7">
      <c r="A1276" s="1016"/>
      <c r="B1276" s="1016"/>
      <c r="C1276" s="1016"/>
      <c r="D1276" s="1016"/>
      <c r="E1276" s="1016"/>
      <c r="F1276" s="1016" t="e">
        <f t="shared" si="30"/>
        <v>#DIV/0!</v>
      </c>
      <c r="G1276" s="1016">
        <f t="shared" si="31"/>
        <v>0</v>
      </c>
    </row>
    <row r="1277" spans="1:7">
      <c r="A1277" s="1016"/>
      <c r="B1277" s="1016"/>
      <c r="C1277" s="1016"/>
      <c r="D1277" s="1016"/>
      <c r="E1277" s="1016"/>
      <c r="F1277" s="1016" t="e">
        <f t="shared" si="30"/>
        <v>#DIV/0!</v>
      </c>
      <c r="G1277" s="1016">
        <f t="shared" si="31"/>
        <v>0</v>
      </c>
    </row>
    <row r="1278" spans="1:7">
      <c r="A1278" s="1016"/>
      <c r="B1278" s="1016"/>
      <c r="C1278" s="1016"/>
      <c r="D1278" s="1016"/>
      <c r="E1278" s="1016"/>
      <c r="F1278" s="1016" t="e">
        <f t="shared" si="30"/>
        <v>#DIV/0!</v>
      </c>
      <c r="G1278" s="1016">
        <f t="shared" si="31"/>
        <v>0</v>
      </c>
    </row>
    <row r="1279" spans="1:7">
      <c r="A1279" s="1016"/>
      <c r="B1279" s="1016"/>
      <c r="C1279" s="1016"/>
      <c r="D1279" s="1016"/>
      <c r="E1279" s="1016"/>
      <c r="F1279" s="1016" t="e">
        <f t="shared" si="30"/>
        <v>#DIV/0!</v>
      </c>
      <c r="G1279" s="1016">
        <f t="shared" si="31"/>
        <v>0</v>
      </c>
    </row>
    <row r="1280" spans="1:7">
      <c r="A1280" s="1016"/>
      <c r="B1280" s="1016"/>
      <c r="C1280" s="1016"/>
      <c r="D1280" s="1016"/>
      <c r="E1280" s="1016"/>
      <c r="F1280" s="1016" t="e">
        <f t="shared" si="30"/>
        <v>#DIV/0!</v>
      </c>
      <c r="G1280" s="1016">
        <f t="shared" si="31"/>
        <v>0</v>
      </c>
    </row>
    <row r="1281" spans="1:7">
      <c r="A1281" s="1016"/>
      <c r="B1281" s="1016"/>
      <c r="C1281" s="1016"/>
      <c r="D1281" s="1016"/>
      <c r="E1281" s="1016"/>
      <c r="F1281" s="1016" t="e">
        <f t="shared" si="30"/>
        <v>#DIV/0!</v>
      </c>
      <c r="G1281" s="1016">
        <f t="shared" si="31"/>
        <v>0</v>
      </c>
    </row>
    <row r="1282" spans="1:7">
      <c r="A1282" s="1016"/>
      <c r="B1282" s="1016"/>
      <c r="C1282" s="1016"/>
      <c r="D1282" s="1016"/>
      <c r="E1282" s="1016"/>
      <c r="F1282" s="1016" t="e">
        <f t="shared" si="30"/>
        <v>#DIV/0!</v>
      </c>
      <c r="G1282" s="1016">
        <f t="shared" si="31"/>
        <v>0</v>
      </c>
    </row>
    <row r="1283" spans="1:7">
      <c r="A1283" s="1016"/>
      <c r="B1283" s="1016"/>
      <c r="C1283" s="1016"/>
      <c r="D1283" s="1016"/>
      <c r="E1283" s="1016"/>
      <c r="F1283" s="1016" t="e">
        <f t="shared" si="30"/>
        <v>#DIV/0!</v>
      </c>
      <c r="G1283" s="1016">
        <f t="shared" si="31"/>
        <v>0</v>
      </c>
    </row>
    <row r="1284" spans="1:7">
      <c r="A1284" s="1016"/>
      <c r="B1284" s="1016"/>
      <c r="C1284" s="1016"/>
      <c r="D1284" s="1016"/>
      <c r="E1284" s="1016"/>
      <c r="F1284" s="1016" t="e">
        <f t="shared" si="30"/>
        <v>#DIV/0!</v>
      </c>
      <c r="G1284" s="1016">
        <f t="shared" si="31"/>
        <v>0</v>
      </c>
    </row>
    <row r="1285" spans="1:7">
      <c r="A1285" s="1016"/>
      <c r="B1285" s="1016"/>
      <c r="C1285" s="1016"/>
      <c r="D1285" s="1016"/>
      <c r="E1285" s="1016"/>
      <c r="F1285" s="1016" t="e">
        <f t="shared" si="30"/>
        <v>#DIV/0!</v>
      </c>
      <c r="G1285" s="1016">
        <f t="shared" si="31"/>
        <v>0</v>
      </c>
    </row>
    <row r="1286" spans="1:7">
      <c r="A1286" s="1016"/>
      <c r="B1286" s="1016"/>
      <c r="C1286" s="1016"/>
      <c r="D1286" s="1016"/>
      <c r="E1286" s="1016"/>
      <c r="F1286" s="1016" t="e">
        <f t="shared" si="30"/>
        <v>#DIV/0!</v>
      </c>
      <c r="G1286" s="1016">
        <f t="shared" si="31"/>
        <v>0</v>
      </c>
    </row>
    <row r="1287" spans="1:7">
      <c r="A1287" s="1016"/>
      <c r="B1287" s="1016"/>
      <c r="C1287" s="1016"/>
      <c r="D1287" s="1016"/>
      <c r="E1287" s="1016"/>
      <c r="F1287" s="1016" t="e">
        <f t="shared" si="30"/>
        <v>#DIV/0!</v>
      </c>
      <c r="G1287" s="1016">
        <f t="shared" si="31"/>
        <v>0</v>
      </c>
    </row>
    <row r="1288" spans="1:7">
      <c r="A1288" s="1016"/>
      <c r="B1288" s="1016"/>
      <c r="C1288" s="1016"/>
      <c r="D1288" s="1016"/>
      <c r="E1288" s="1016"/>
      <c r="F1288" s="1016" t="e">
        <f t="shared" si="30"/>
        <v>#DIV/0!</v>
      </c>
      <c r="G1288" s="1016">
        <f t="shared" si="31"/>
        <v>0</v>
      </c>
    </row>
    <row r="1289" spans="1:7">
      <c r="A1289" s="1016"/>
      <c r="B1289" s="1016"/>
      <c r="C1289" s="1016"/>
      <c r="D1289" s="1016"/>
      <c r="E1289" s="1016"/>
      <c r="F1289" s="1016" t="e">
        <f t="shared" si="30"/>
        <v>#DIV/0!</v>
      </c>
      <c r="G1289" s="1016">
        <f t="shared" si="31"/>
        <v>0</v>
      </c>
    </row>
    <row r="1290" spans="1:7">
      <c r="A1290" s="1016"/>
      <c r="B1290" s="1016"/>
      <c r="C1290" s="1016"/>
      <c r="D1290" s="1016"/>
      <c r="E1290" s="1016"/>
      <c r="F1290" s="1016" t="e">
        <f t="shared" si="30"/>
        <v>#DIV/0!</v>
      </c>
      <c r="G1290" s="1016">
        <f t="shared" si="31"/>
        <v>0</v>
      </c>
    </row>
    <row r="1291" spans="1:7">
      <c r="A1291" s="1016"/>
      <c r="B1291" s="1016"/>
      <c r="C1291" s="1016"/>
      <c r="D1291" s="1016"/>
      <c r="E1291" s="1016"/>
      <c r="F1291" s="1016" t="e">
        <f t="shared" si="30"/>
        <v>#DIV/0!</v>
      </c>
      <c r="G1291" s="1016">
        <f t="shared" si="31"/>
        <v>0</v>
      </c>
    </row>
    <row r="1292" spans="1:7">
      <c r="A1292" s="1016"/>
      <c r="B1292" s="1016"/>
      <c r="C1292" s="1016"/>
      <c r="D1292" s="1016"/>
      <c r="E1292" s="1016"/>
      <c r="F1292" s="1016" t="e">
        <f t="shared" si="30"/>
        <v>#DIV/0!</v>
      </c>
      <c r="G1292" s="1016">
        <f t="shared" si="31"/>
        <v>0</v>
      </c>
    </row>
    <row r="1293" spans="1:7">
      <c r="A1293" s="1016"/>
      <c r="B1293" s="1016"/>
      <c r="C1293" s="1016"/>
      <c r="D1293" s="1016"/>
      <c r="E1293" s="1016"/>
      <c r="F1293" s="1016" t="e">
        <f t="shared" si="30"/>
        <v>#DIV/0!</v>
      </c>
      <c r="G1293" s="1016">
        <f t="shared" si="31"/>
        <v>0</v>
      </c>
    </row>
    <row r="1294" spans="1:7">
      <c r="A1294" s="1016"/>
      <c r="B1294" s="1016"/>
      <c r="C1294" s="1016"/>
      <c r="D1294" s="1016"/>
      <c r="E1294" s="1016"/>
      <c r="F1294" s="1016" t="e">
        <f t="shared" si="30"/>
        <v>#DIV/0!</v>
      </c>
      <c r="G1294" s="1016">
        <f t="shared" si="31"/>
        <v>0</v>
      </c>
    </row>
    <row r="1295" spans="1:7">
      <c r="A1295" s="1016"/>
      <c r="B1295" s="1016"/>
      <c r="C1295" s="1016"/>
      <c r="D1295" s="1016"/>
      <c r="E1295" s="1016"/>
      <c r="F1295" s="1016" t="e">
        <f t="shared" si="30"/>
        <v>#DIV/0!</v>
      </c>
      <c r="G1295" s="1016">
        <f t="shared" si="31"/>
        <v>0</v>
      </c>
    </row>
    <row r="1296" spans="1:7">
      <c r="A1296" s="1016"/>
      <c r="B1296" s="1016"/>
      <c r="C1296" s="1016"/>
      <c r="D1296" s="1016"/>
      <c r="E1296" s="1016"/>
      <c r="F1296" s="1016" t="e">
        <f t="shared" si="30"/>
        <v>#DIV/0!</v>
      </c>
      <c r="G1296" s="1016">
        <f t="shared" si="31"/>
        <v>0</v>
      </c>
    </row>
    <row r="1297" spans="1:7">
      <c r="A1297" s="1016"/>
      <c r="B1297" s="1016"/>
      <c r="C1297" s="1016"/>
      <c r="D1297" s="1016"/>
      <c r="E1297" s="1016"/>
      <c r="F1297" s="1016" t="e">
        <f t="shared" si="30"/>
        <v>#DIV/0!</v>
      </c>
      <c r="G1297" s="1016">
        <f t="shared" si="31"/>
        <v>0</v>
      </c>
    </row>
    <row r="1298" spans="1:7">
      <c r="A1298" s="1016"/>
      <c r="B1298" s="1016"/>
      <c r="C1298" s="1016"/>
      <c r="D1298" s="1016"/>
      <c r="E1298" s="1016"/>
      <c r="F1298" s="1016" t="e">
        <f t="shared" si="30"/>
        <v>#DIV/0!</v>
      </c>
      <c r="G1298" s="1016">
        <f t="shared" si="31"/>
        <v>0</v>
      </c>
    </row>
    <row r="1299" spans="1:7">
      <c r="A1299" s="1016"/>
      <c r="B1299" s="1016"/>
      <c r="C1299" s="1016"/>
      <c r="D1299" s="1016"/>
      <c r="E1299" s="1016"/>
      <c r="F1299" s="1016" t="e">
        <f t="shared" si="30"/>
        <v>#DIV/0!</v>
      </c>
      <c r="G1299" s="1016">
        <f t="shared" si="31"/>
        <v>0</v>
      </c>
    </row>
    <row r="1300" spans="1:7">
      <c r="A1300" s="1016"/>
      <c r="B1300" s="1016"/>
      <c r="C1300" s="1016"/>
      <c r="D1300" s="1016"/>
      <c r="E1300" s="1016"/>
      <c r="F1300" s="1016" t="e">
        <f t="shared" si="30"/>
        <v>#DIV/0!</v>
      </c>
      <c r="G1300" s="1016">
        <f t="shared" si="31"/>
        <v>0</v>
      </c>
    </row>
    <row r="1301" spans="1:7">
      <c r="A1301" s="1016"/>
      <c r="B1301" s="1016"/>
      <c r="C1301" s="1016"/>
      <c r="D1301" s="1016"/>
      <c r="E1301" s="1016"/>
      <c r="F1301" s="1016" t="e">
        <f t="shared" si="30"/>
        <v>#DIV/0!</v>
      </c>
      <c r="G1301" s="1016">
        <f t="shared" si="31"/>
        <v>0</v>
      </c>
    </row>
    <row r="1302" spans="1:7">
      <c r="A1302" s="1016"/>
      <c r="B1302" s="1016"/>
      <c r="C1302" s="1016"/>
      <c r="D1302" s="1016"/>
      <c r="E1302" s="1016"/>
      <c r="F1302" s="1016" t="e">
        <f t="shared" si="30"/>
        <v>#DIV/0!</v>
      </c>
      <c r="G1302" s="1016">
        <f t="shared" si="31"/>
        <v>0</v>
      </c>
    </row>
    <row r="1303" spans="1:7">
      <c r="A1303" s="1016"/>
      <c r="B1303" s="1016"/>
      <c r="C1303" s="1016"/>
      <c r="D1303" s="1016"/>
      <c r="E1303" s="1016"/>
      <c r="F1303" s="1016" t="e">
        <f t="shared" si="30"/>
        <v>#DIV/0!</v>
      </c>
      <c r="G1303" s="1016">
        <f t="shared" si="31"/>
        <v>0</v>
      </c>
    </row>
    <row r="1304" spans="1:7">
      <c r="A1304" s="1016"/>
      <c r="B1304" s="1016"/>
      <c r="C1304" s="1016"/>
      <c r="D1304" s="1016"/>
      <c r="E1304" s="1016"/>
      <c r="F1304" s="1016" t="e">
        <f t="shared" si="30"/>
        <v>#DIV/0!</v>
      </c>
      <c r="G1304" s="1016">
        <f t="shared" si="31"/>
        <v>0</v>
      </c>
    </row>
    <row r="1305" spans="1:7">
      <c r="A1305" s="1016"/>
      <c r="B1305" s="1016"/>
      <c r="C1305" s="1016"/>
      <c r="D1305" s="1016"/>
      <c r="E1305" s="1016"/>
      <c r="F1305" s="1016" t="e">
        <f t="shared" si="30"/>
        <v>#DIV/0!</v>
      </c>
      <c r="G1305" s="1016">
        <f t="shared" si="31"/>
        <v>0</v>
      </c>
    </row>
    <row r="1306" spans="1:7">
      <c r="A1306" s="1016"/>
      <c r="B1306" s="1016"/>
      <c r="C1306" s="1016"/>
      <c r="D1306" s="1016"/>
      <c r="E1306" s="1016"/>
      <c r="F1306" s="1016" t="e">
        <f t="shared" si="30"/>
        <v>#DIV/0!</v>
      </c>
      <c r="G1306" s="1016">
        <f t="shared" si="31"/>
        <v>0</v>
      </c>
    </row>
    <row r="1307" spans="1:7">
      <c r="A1307" s="1016"/>
      <c r="B1307" s="1016"/>
      <c r="C1307" s="1016"/>
      <c r="D1307" s="1016"/>
      <c r="E1307" s="1016"/>
      <c r="F1307" s="1016" t="e">
        <f t="shared" si="30"/>
        <v>#DIV/0!</v>
      </c>
      <c r="G1307" s="1016">
        <f t="shared" si="31"/>
        <v>0</v>
      </c>
    </row>
    <row r="1308" spans="1:7">
      <c r="A1308" s="1016"/>
      <c r="B1308" s="1016"/>
      <c r="C1308" s="1016"/>
      <c r="D1308" s="1016"/>
      <c r="E1308" s="1016"/>
      <c r="F1308" s="1016" t="e">
        <f t="shared" si="30"/>
        <v>#DIV/0!</v>
      </c>
      <c r="G1308" s="1016">
        <f t="shared" si="31"/>
        <v>0</v>
      </c>
    </row>
    <row r="1309" spans="1:7">
      <c r="A1309" s="1016"/>
      <c r="B1309" s="1016"/>
      <c r="C1309" s="1016"/>
      <c r="D1309" s="1016"/>
      <c r="E1309" s="1016"/>
      <c r="F1309" s="1016" t="e">
        <f t="shared" si="30"/>
        <v>#DIV/0!</v>
      </c>
      <c r="G1309" s="1016">
        <f t="shared" si="31"/>
        <v>0</v>
      </c>
    </row>
    <row r="1310" spans="1:7">
      <c r="A1310" s="1016"/>
      <c r="B1310" s="1016"/>
      <c r="C1310" s="1016"/>
      <c r="D1310" s="1016"/>
      <c r="E1310" s="1016"/>
      <c r="F1310" s="1016" t="e">
        <f t="shared" si="30"/>
        <v>#DIV/0!</v>
      </c>
      <c r="G1310" s="1016">
        <f t="shared" si="31"/>
        <v>0</v>
      </c>
    </row>
    <row r="1311" spans="1:7">
      <c r="A1311" s="1016"/>
      <c r="B1311" s="1016"/>
      <c r="C1311" s="1016"/>
      <c r="D1311" s="1016"/>
      <c r="E1311" s="1016"/>
      <c r="F1311" s="1016" t="e">
        <f t="shared" ref="F1311:F1374" si="32">(B1311*C1311*D1311*60/(A1311*1000))+F1310</f>
        <v>#DIV/0!</v>
      </c>
      <c r="G1311" s="1016">
        <f t="shared" ref="G1311:G1374" si="33">(C1311*D1311*60)+G1310</f>
        <v>0</v>
      </c>
    </row>
    <row r="1312" spans="1:7">
      <c r="A1312" s="1016"/>
      <c r="B1312" s="1016"/>
      <c r="C1312" s="1016"/>
      <c r="D1312" s="1016"/>
      <c r="E1312" s="1016"/>
      <c r="F1312" s="1016" t="e">
        <f t="shared" si="32"/>
        <v>#DIV/0!</v>
      </c>
      <c r="G1312" s="1016">
        <f t="shared" si="33"/>
        <v>0</v>
      </c>
    </row>
    <row r="1313" spans="1:7">
      <c r="A1313" s="1016"/>
      <c r="B1313" s="1016"/>
      <c r="C1313" s="1016"/>
      <c r="D1313" s="1016"/>
      <c r="E1313" s="1016"/>
      <c r="F1313" s="1016" t="e">
        <f t="shared" si="32"/>
        <v>#DIV/0!</v>
      </c>
      <c r="G1313" s="1016">
        <f t="shared" si="33"/>
        <v>0</v>
      </c>
    </row>
    <row r="1314" spans="1:7">
      <c r="A1314" s="1016"/>
      <c r="B1314" s="1016"/>
      <c r="C1314" s="1016"/>
      <c r="D1314" s="1016"/>
      <c r="E1314" s="1016"/>
      <c r="F1314" s="1016" t="e">
        <f t="shared" si="32"/>
        <v>#DIV/0!</v>
      </c>
      <c r="G1314" s="1016">
        <f t="shared" si="33"/>
        <v>0</v>
      </c>
    </row>
    <row r="1315" spans="1:7">
      <c r="A1315" s="1016"/>
      <c r="B1315" s="1016"/>
      <c r="C1315" s="1016"/>
      <c r="D1315" s="1016"/>
      <c r="E1315" s="1016"/>
      <c r="F1315" s="1016" t="e">
        <f t="shared" si="32"/>
        <v>#DIV/0!</v>
      </c>
      <c r="G1315" s="1016">
        <f t="shared" si="33"/>
        <v>0</v>
      </c>
    </row>
    <row r="1316" spans="1:7">
      <c r="A1316" s="1016"/>
      <c r="B1316" s="1016"/>
      <c r="C1316" s="1016"/>
      <c r="D1316" s="1016"/>
      <c r="E1316" s="1016"/>
      <c r="F1316" s="1016" t="e">
        <f t="shared" si="32"/>
        <v>#DIV/0!</v>
      </c>
      <c r="G1316" s="1016">
        <f t="shared" si="33"/>
        <v>0</v>
      </c>
    </row>
    <row r="1317" spans="1:7">
      <c r="A1317" s="1016"/>
      <c r="B1317" s="1016"/>
      <c r="C1317" s="1016"/>
      <c r="D1317" s="1016"/>
      <c r="E1317" s="1016"/>
      <c r="F1317" s="1016" t="e">
        <f t="shared" si="32"/>
        <v>#DIV/0!</v>
      </c>
      <c r="G1317" s="1016">
        <f t="shared" si="33"/>
        <v>0</v>
      </c>
    </row>
    <row r="1318" spans="1:7">
      <c r="A1318" s="1016"/>
      <c r="B1318" s="1016"/>
      <c r="C1318" s="1016"/>
      <c r="D1318" s="1016"/>
      <c r="E1318" s="1016"/>
      <c r="F1318" s="1016" t="e">
        <f t="shared" si="32"/>
        <v>#DIV/0!</v>
      </c>
      <c r="G1318" s="1016">
        <f t="shared" si="33"/>
        <v>0</v>
      </c>
    </row>
    <row r="1319" spans="1:7">
      <c r="A1319" s="1016"/>
      <c r="B1319" s="1016"/>
      <c r="C1319" s="1016"/>
      <c r="D1319" s="1016"/>
      <c r="E1319" s="1016"/>
      <c r="F1319" s="1016" t="e">
        <f t="shared" si="32"/>
        <v>#DIV/0!</v>
      </c>
      <c r="G1319" s="1016">
        <f t="shared" si="33"/>
        <v>0</v>
      </c>
    </row>
    <row r="1320" spans="1:7">
      <c r="A1320" s="1016"/>
      <c r="B1320" s="1016"/>
      <c r="C1320" s="1016"/>
      <c r="D1320" s="1016"/>
      <c r="E1320" s="1016"/>
      <c r="F1320" s="1016" t="e">
        <f t="shared" si="32"/>
        <v>#DIV/0!</v>
      </c>
      <c r="G1320" s="1016">
        <f t="shared" si="33"/>
        <v>0</v>
      </c>
    </row>
    <row r="1321" spans="1:7">
      <c r="A1321" s="1016"/>
      <c r="B1321" s="1016"/>
      <c r="C1321" s="1016"/>
      <c r="D1321" s="1016"/>
      <c r="E1321" s="1016"/>
      <c r="F1321" s="1016" t="e">
        <f t="shared" si="32"/>
        <v>#DIV/0!</v>
      </c>
      <c r="G1321" s="1016">
        <f t="shared" si="33"/>
        <v>0</v>
      </c>
    </row>
    <row r="1322" spans="1:7">
      <c r="A1322" s="1016"/>
      <c r="B1322" s="1016"/>
      <c r="C1322" s="1016"/>
      <c r="D1322" s="1016"/>
      <c r="E1322" s="1016"/>
      <c r="F1322" s="1016" t="e">
        <f t="shared" si="32"/>
        <v>#DIV/0!</v>
      </c>
      <c r="G1322" s="1016">
        <f t="shared" si="33"/>
        <v>0</v>
      </c>
    </row>
    <row r="1323" spans="1:7">
      <c r="A1323" s="1016"/>
      <c r="B1323" s="1016"/>
      <c r="C1323" s="1016"/>
      <c r="D1323" s="1016"/>
      <c r="E1323" s="1016"/>
      <c r="F1323" s="1016" t="e">
        <f t="shared" si="32"/>
        <v>#DIV/0!</v>
      </c>
      <c r="G1323" s="1016">
        <f t="shared" si="33"/>
        <v>0</v>
      </c>
    </row>
    <row r="1324" spans="1:7">
      <c r="A1324" s="1016"/>
      <c r="B1324" s="1016"/>
      <c r="C1324" s="1016"/>
      <c r="D1324" s="1016"/>
      <c r="E1324" s="1016"/>
      <c r="F1324" s="1016" t="e">
        <f t="shared" si="32"/>
        <v>#DIV/0!</v>
      </c>
      <c r="G1324" s="1016">
        <f t="shared" si="33"/>
        <v>0</v>
      </c>
    </row>
    <row r="1325" spans="1:7">
      <c r="A1325" s="1016"/>
      <c r="B1325" s="1016"/>
      <c r="C1325" s="1016"/>
      <c r="D1325" s="1016"/>
      <c r="E1325" s="1016"/>
      <c r="F1325" s="1016" t="e">
        <f t="shared" si="32"/>
        <v>#DIV/0!</v>
      </c>
      <c r="G1325" s="1016">
        <f t="shared" si="33"/>
        <v>0</v>
      </c>
    </row>
    <row r="1326" spans="1:7">
      <c r="A1326" s="1016"/>
      <c r="B1326" s="1016"/>
      <c r="C1326" s="1016"/>
      <c r="D1326" s="1016"/>
      <c r="E1326" s="1016"/>
      <c r="F1326" s="1016" t="e">
        <f t="shared" si="32"/>
        <v>#DIV/0!</v>
      </c>
      <c r="G1326" s="1016">
        <f t="shared" si="33"/>
        <v>0</v>
      </c>
    </row>
    <row r="1327" spans="1:7">
      <c r="A1327" s="1016"/>
      <c r="B1327" s="1016"/>
      <c r="C1327" s="1016"/>
      <c r="D1327" s="1016"/>
      <c r="E1327" s="1016"/>
      <c r="F1327" s="1016" t="e">
        <f t="shared" si="32"/>
        <v>#DIV/0!</v>
      </c>
      <c r="G1327" s="1016">
        <f t="shared" si="33"/>
        <v>0</v>
      </c>
    </row>
    <row r="1328" spans="1:7">
      <c r="A1328" s="1016"/>
      <c r="B1328" s="1016"/>
      <c r="C1328" s="1016"/>
      <c r="D1328" s="1016"/>
      <c r="E1328" s="1016"/>
      <c r="F1328" s="1016" t="e">
        <f t="shared" si="32"/>
        <v>#DIV/0!</v>
      </c>
      <c r="G1328" s="1016">
        <f t="shared" si="33"/>
        <v>0</v>
      </c>
    </row>
    <row r="1329" spans="1:7">
      <c r="A1329" s="1016"/>
      <c r="B1329" s="1016"/>
      <c r="C1329" s="1016"/>
      <c r="D1329" s="1016"/>
      <c r="E1329" s="1016"/>
      <c r="F1329" s="1016" t="e">
        <f t="shared" si="32"/>
        <v>#DIV/0!</v>
      </c>
      <c r="G1329" s="1016">
        <f t="shared" si="33"/>
        <v>0</v>
      </c>
    </row>
    <row r="1330" spans="1:7">
      <c r="A1330" s="1016"/>
      <c r="B1330" s="1016"/>
      <c r="C1330" s="1016"/>
      <c r="D1330" s="1016"/>
      <c r="E1330" s="1016"/>
      <c r="F1330" s="1016" t="e">
        <f t="shared" si="32"/>
        <v>#DIV/0!</v>
      </c>
      <c r="G1330" s="1016">
        <f t="shared" si="33"/>
        <v>0</v>
      </c>
    </row>
    <row r="1331" spans="1:7">
      <c r="A1331" s="1016"/>
      <c r="B1331" s="1016"/>
      <c r="C1331" s="1016"/>
      <c r="D1331" s="1016"/>
      <c r="E1331" s="1016"/>
      <c r="F1331" s="1016" t="e">
        <f t="shared" si="32"/>
        <v>#DIV/0!</v>
      </c>
      <c r="G1331" s="1016">
        <f t="shared" si="33"/>
        <v>0</v>
      </c>
    </row>
    <row r="1332" spans="1:7">
      <c r="A1332" s="1016"/>
      <c r="B1332" s="1016"/>
      <c r="C1332" s="1016"/>
      <c r="D1332" s="1016"/>
      <c r="E1332" s="1016"/>
      <c r="F1332" s="1016" t="e">
        <f t="shared" si="32"/>
        <v>#DIV/0!</v>
      </c>
      <c r="G1332" s="1016">
        <f t="shared" si="33"/>
        <v>0</v>
      </c>
    </row>
    <row r="1333" spans="1:7">
      <c r="A1333" s="1016"/>
      <c r="B1333" s="1016"/>
      <c r="C1333" s="1016"/>
      <c r="D1333" s="1016"/>
      <c r="E1333" s="1016"/>
      <c r="F1333" s="1016" t="e">
        <f t="shared" si="32"/>
        <v>#DIV/0!</v>
      </c>
      <c r="G1333" s="1016">
        <f t="shared" si="33"/>
        <v>0</v>
      </c>
    </row>
    <row r="1334" spans="1:7">
      <c r="A1334" s="1016"/>
      <c r="B1334" s="1016"/>
      <c r="C1334" s="1016"/>
      <c r="D1334" s="1016"/>
      <c r="E1334" s="1016"/>
      <c r="F1334" s="1016" t="e">
        <f t="shared" si="32"/>
        <v>#DIV/0!</v>
      </c>
      <c r="G1334" s="1016">
        <f t="shared" si="33"/>
        <v>0</v>
      </c>
    </row>
    <row r="1335" spans="1:7">
      <c r="A1335" s="1016"/>
      <c r="B1335" s="1016"/>
      <c r="C1335" s="1016"/>
      <c r="D1335" s="1016"/>
      <c r="E1335" s="1016"/>
      <c r="F1335" s="1016" t="e">
        <f t="shared" si="32"/>
        <v>#DIV/0!</v>
      </c>
      <c r="G1335" s="1016">
        <f t="shared" si="33"/>
        <v>0</v>
      </c>
    </row>
    <row r="1336" spans="1:7">
      <c r="A1336" s="1016"/>
      <c r="B1336" s="1016"/>
      <c r="C1336" s="1016"/>
      <c r="D1336" s="1016"/>
      <c r="E1336" s="1016"/>
      <c r="F1336" s="1016" t="e">
        <f t="shared" si="32"/>
        <v>#DIV/0!</v>
      </c>
      <c r="G1336" s="1016">
        <f t="shared" si="33"/>
        <v>0</v>
      </c>
    </row>
    <row r="1337" spans="1:7">
      <c r="A1337" s="1016"/>
      <c r="B1337" s="1016"/>
      <c r="C1337" s="1016"/>
      <c r="D1337" s="1016"/>
      <c r="E1337" s="1016"/>
      <c r="F1337" s="1016" t="e">
        <f t="shared" si="32"/>
        <v>#DIV/0!</v>
      </c>
      <c r="G1337" s="1016">
        <f t="shared" si="33"/>
        <v>0</v>
      </c>
    </row>
    <row r="1338" spans="1:7">
      <c r="A1338" s="1016"/>
      <c r="B1338" s="1016"/>
      <c r="C1338" s="1016"/>
      <c r="D1338" s="1016"/>
      <c r="E1338" s="1016"/>
      <c r="F1338" s="1016" t="e">
        <f t="shared" si="32"/>
        <v>#DIV/0!</v>
      </c>
      <c r="G1338" s="1016">
        <f t="shared" si="33"/>
        <v>0</v>
      </c>
    </row>
    <row r="1339" spans="1:7">
      <c r="A1339" s="1016"/>
      <c r="B1339" s="1016"/>
      <c r="C1339" s="1016"/>
      <c r="D1339" s="1016"/>
      <c r="E1339" s="1016"/>
      <c r="F1339" s="1016" t="e">
        <f t="shared" si="32"/>
        <v>#DIV/0!</v>
      </c>
      <c r="G1339" s="1016">
        <f t="shared" si="33"/>
        <v>0</v>
      </c>
    </row>
    <row r="1340" spans="1:7">
      <c r="A1340" s="1016"/>
      <c r="B1340" s="1016"/>
      <c r="C1340" s="1016"/>
      <c r="D1340" s="1016"/>
      <c r="E1340" s="1016"/>
      <c r="F1340" s="1016" t="e">
        <f t="shared" si="32"/>
        <v>#DIV/0!</v>
      </c>
      <c r="G1340" s="1016">
        <f t="shared" si="33"/>
        <v>0</v>
      </c>
    </row>
    <row r="1341" spans="1:7">
      <c r="A1341" s="1016"/>
      <c r="B1341" s="1016"/>
      <c r="C1341" s="1016"/>
      <c r="D1341" s="1016"/>
      <c r="E1341" s="1016"/>
      <c r="F1341" s="1016" t="e">
        <f t="shared" si="32"/>
        <v>#DIV/0!</v>
      </c>
      <c r="G1341" s="1016">
        <f t="shared" si="33"/>
        <v>0</v>
      </c>
    </row>
    <row r="1342" spans="1:7">
      <c r="A1342" s="1016"/>
      <c r="B1342" s="1016"/>
      <c r="C1342" s="1016"/>
      <c r="D1342" s="1016"/>
      <c r="E1342" s="1016"/>
      <c r="F1342" s="1016" t="e">
        <f t="shared" si="32"/>
        <v>#DIV/0!</v>
      </c>
      <c r="G1342" s="1016">
        <f t="shared" si="33"/>
        <v>0</v>
      </c>
    </row>
    <row r="1343" spans="1:7">
      <c r="A1343" s="1016"/>
      <c r="B1343" s="1016"/>
      <c r="C1343" s="1016"/>
      <c r="D1343" s="1016"/>
      <c r="E1343" s="1016"/>
      <c r="F1343" s="1016" t="e">
        <f t="shared" si="32"/>
        <v>#DIV/0!</v>
      </c>
      <c r="G1343" s="1016">
        <f t="shared" si="33"/>
        <v>0</v>
      </c>
    </row>
    <row r="1344" spans="1:7">
      <c r="A1344" s="1016"/>
      <c r="B1344" s="1016"/>
      <c r="C1344" s="1016"/>
      <c r="D1344" s="1016"/>
      <c r="E1344" s="1016"/>
      <c r="F1344" s="1016" t="e">
        <f t="shared" si="32"/>
        <v>#DIV/0!</v>
      </c>
      <c r="G1344" s="1016">
        <f t="shared" si="33"/>
        <v>0</v>
      </c>
    </row>
    <row r="1345" spans="1:7">
      <c r="A1345" s="1016"/>
      <c r="B1345" s="1016"/>
      <c r="C1345" s="1016"/>
      <c r="D1345" s="1016"/>
      <c r="E1345" s="1016"/>
      <c r="F1345" s="1016" t="e">
        <f t="shared" si="32"/>
        <v>#DIV/0!</v>
      </c>
      <c r="G1345" s="1016">
        <f t="shared" si="33"/>
        <v>0</v>
      </c>
    </row>
    <row r="1346" spans="1:7">
      <c r="A1346" s="1016"/>
      <c r="B1346" s="1016"/>
      <c r="C1346" s="1016"/>
      <c r="D1346" s="1016"/>
      <c r="E1346" s="1016"/>
      <c r="F1346" s="1016" t="e">
        <f t="shared" si="32"/>
        <v>#DIV/0!</v>
      </c>
      <c r="G1346" s="1016">
        <f t="shared" si="33"/>
        <v>0</v>
      </c>
    </row>
    <row r="1347" spans="1:7">
      <c r="A1347" s="1016"/>
      <c r="B1347" s="1016"/>
      <c r="C1347" s="1016"/>
      <c r="D1347" s="1016"/>
      <c r="E1347" s="1016"/>
      <c r="F1347" s="1016" t="e">
        <f t="shared" si="32"/>
        <v>#DIV/0!</v>
      </c>
      <c r="G1347" s="1016">
        <f t="shared" si="33"/>
        <v>0</v>
      </c>
    </row>
    <row r="1348" spans="1:7">
      <c r="A1348" s="1016"/>
      <c r="B1348" s="1016"/>
      <c r="C1348" s="1016"/>
      <c r="D1348" s="1016"/>
      <c r="E1348" s="1016"/>
      <c r="F1348" s="1016" t="e">
        <f t="shared" si="32"/>
        <v>#DIV/0!</v>
      </c>
      <c r="G1348" s="1016">
        <f t="shared" si="33"/>
        <v>0</v>
      </c>
    </row>
    <row r="1349" spans="1:7">
      <c r="A1349" s="1016"/>
      <c r="B1349" s="1016"/>
      <c r="C1349" s="1016"/>
      <c r="D1349" s="1016"/>
      <c r="E1349" s="1016"/>
      <c r="F1349" s="1016" t="e">
        <f t="shared" si="32"/>
        <v>#DIV/0!</v>
      </c>
      <c r="G1349" s="1016">
        <f t="shared" si="33"/>
        <v>0</v>
      </c>
    </row>
    <row r="1350" spans="1:7">
      <c r="A1350" s="1016"/>
      <c r="B1350" s="1016"/>
      <c r="C1350" s="1016"/>
      <c r="D1350" s="1016"/>
      <c r="E1350" s="1016"/>
      <c r="F1350" s="1016" t="e">
        <f t="shared" si="32"/>
        <v>#DIV/0!</v>
      </c>
      <c r="G1350" s="1016">
        <f t="shared" si="33"/>
        <v>0</v>
      </c>
    </row>
    <row r="1351" spans="1:7">
      <c r="A1351" s="1016"/>
      <c r="B1351" s="1016"/>
      <c r="C1351" s="1016"/>
      <c r="D1351" s="1016"/>
      <c r="E1351" s="1016"/>
      <c r="F1351" s="1016" t="e">
        <f t="shared" si="32"/>
        <v>#DIV/0!</v>
      </c>
      <c r="G1351" s="1016">
        <f t="shared" si="33"/>
        <v>0</v>
      </c>
    </row>
    <row r="1352" spans="1:7">
      <c r="A1352" s="1016"/>
      <c r="B1352" s="1016"/>
      <c r="C1352" s="1016"/>
      <c r="D1352" s="1016"/>
      <c r="E1352" s="1016"/>
      <c r="F1352" s="1016" t="e">
        <f t="shared" si="32"/>
        <v>#DIV/0!</v>
      </c>
      <c r="G1352" s="1016">
        <f t="shared" si="33"/>
        <v>0</v>
      </c>
    </row>
    <row r="1353" spans="1:7">
      <c r="A1353" s="1016"/>
      <c r="B1353" s="1016"/>
      <c r="C1353" s="1016"/>
      <c r="D1353" s="1016"/>
      <c r="E1353" s="1016"/>
      <c r="F1353" s="1016" t="e">
        <f t="shared" si="32"/>
        <v>#DIV/0!</v>
      </c>
      <c r="G1353" s="1016">
        <f t="shared" si="33"/>
        <v>0</v>
      </c>
    </row>
    <row r="1354" spans="1:7">
      <c r="A1354" s="1016"/>
      <c r="B1354" s="1016"/>
      <c r="C1354" s="1016"/>
      <c r="D1354" s="1016"/>
      <c r="E1354" s="1016"/>
      <c r="F1354" s="1016" t="e">
        <f t="shared" si="32"/>
        <v>#DIV/0!</v>
      </c>
      <c r="G1354" s="1016">
        <f t="shared" si="33"/>
        <v>0</v>
      </c>
    </row>
    <row r="1355" spans="1:7">
      <c r="A1355" s="1016"/>
      <c r="B1355" s="1016"/>
      <c r="C1355" s="1016"/>
      <c r="D1355" s="1016"/>
      <c r="E1355" s="1016"/>
      <c r="F1355" s="1016" t="e">
        <f t="shared" si="32"/>
        <v>#DIV/0!</v>
      </c>
      <c r="G1355" s="1016">
        <f t="shared" si="33"/>
        <v>0</v>
      </c>
    </row>
    <row r="1356" spans="1:7">
      <c r="A1356" s="1016"/>
      <c r="B1356" s="1016"/>
      <c r="C1356" s="1016"/>
      <c r="D1356" s="1016"/>
      <c r="E1356" s="1016"/>
      <c r="F1356" s="1016" t="e">
        <f t="shared" si="32"/>
        <v>#DIV/0!</v>
      </c>
      <c r="G1356" s="1016">
        <f t="shared" si="33"/>
        <v>0</v>
      </c>
    </row>
    <row r="1357" spans="1:7">
      <c r="A1357" s="1016"/>
      <c r="B1357" s="1016"/>
      <c r="C1357" s="1016"/>
      <c r="D1357" s="1016"/>
      <c r="E1357" s="1016"/>
      <c r="F1357" s="1016" t="e">
        <f t="shared" si="32"/>
        <v>#DIV/0!</v>
      </c>
      <c r="G1357" s="1016">
        <f t="shared" si="33"/>
        <v>0</v>
      </c>
    </row>
    <row r="1358" spans="1:7">
      <c r="A1358" s="1016"/>
      <c r="B1358" s="1016"/>
      <c r="C1358" s="1016"/>
      <c r="D1358" s="1016"/>
      <c r="E1358" s="1016"/>
      <c r="F1358" s="1016" t="e">
        <f t="shared" si="32"/>
        <v>#DIV/0!</v>
      </c>
      <c r="G1358" s="1016">
        <f t="shared" si="33"/>
        <v>0</v>
      </c>
    </row>
    <row r="1359" spans="1:7">
      <c r="A1359" s="1016"/>
      <c r="B1359" s="1016"/>
      <c r="C1359" s="1016"/>
      <c r="D1359" s="1016"/>
      <c r="E1359" s="1016"/>
      <c r="F1359" s="1016" t="e">
        <f t="shared" si="32"/>
        <v>#DIV/0!</v>
      </c>
      <c r="G1359" s="1016">
        <f t="shared" si="33"/>
        <v>0</v>
      </c>
    </row>
    <row r="1360" spans="1:7">
      <c r="A1360" s="1016"/>
      <c r="B1360" s="1016"/>
      <c r="C1360" s="1016"/>
      <c r="D1360" s="1016"/>
      <c r="E1360" s="1016"/>
      <c r="F1360" s="1016" t="e">
        <f t="shared" si="32"/>
        <v>#DIV/0!</v>
      </c>
      <c r="G1360" s="1016">
        <f t="shared" si="33"/>
        <v>0</v>
      </c>
    </row>
    <row r="1361" spans="1:7">
      <c r="A1361" s="1016"/>
      <c r="B1361" s="1016"/>
      <c r="C1361" s="1016"/>
      <c r="D1361" s="1016"/>
      <c r="E1361" s="1016"/>
      <c r="F1361" s="1016" t="e">
        <f t="shared" si="32"/>
        <v>#DIV/0!</v>
      </c>
      <c r="G1361" s="1016">
        <f t="shared" si="33"/>
        <v>0</v>
      </c>
    </row>
    <row r="1362" spans="1:7">
      <c r="A1362" s="1016"/>
      <c r="B1362" s="1016"/>
      <c r="C1362" s="1016"/>
      <c r="D1362" s="1016"/>
      <c r="E1362" s="1016"/>
      <c r="F1362" s="1016" t="e">
        <f t="shared" si="32"/>
        <v>#DIV/0!</v>
      </c>
      <c r="G1362" s="1016">
        <f t="shared" si="33"/>
        <v>0</v>
      </c>
    </row>
    <row r="1363" spans="1:7">
      <c r="A1363" s="1016"/>
      <c r="B1363" s="1016"/>
      <c r="C1363" s="1016"/>
      <c r="D1363" s="1016"/>
      <c r="E1363" s="1016"/>
      <c r="F1363" s="1016" t="e">
        <f t="shared" si="32"/>
        <v>#DIV/0!</v>
      </c>
      <c r="G1363" s="1016">
        <f t="shared" si="33"/>
        <v>0</v>
      </c>
    </row>
    <row r="1364" spans="1:7">
      <c r="A1364" s="1016"/>
      <c r="B1364" s="1016"/>
      <c r="C1364" s="1016"/>
      <c r="D1364" s="1016"/>
      <c r="E1364" s="1016"/>
      <c r="F1364" s="1016" t="e">
        <f t="shared" si="32"/>
        <v>#DIV/0!</v>
      </c>
      <c r="G1364" s="1016">
        <f t="shared" si="33"/>
        <v>0</v>
      </c>
    </row>
    <row r="1365" spans="1:7">
      <c r="A1365" s="1016"/>
      <c r="B1365" s="1016"/>
      <c r="C1365" s="1016"/>
      <c r="D1365" s="1016"/>
      <c r="E1365" s="1016"/>
      <c r="F1365" s="1016" t="e">
        <f t="shared" si="32"/>
        <v>#DIV/0!</v>
      </c>
      <c r="G1365" s="1016">
        <f t="shared" si="33"/>
        <v>0</v>
      </c>
    </row>
    <row r="1366" spans="1:7">
      <c r="A1366" s="1016"/>
      <c r="B1366" s="1016"/>
      <c r="C1366" s="1016"/>
      <c r="D1366" s="1016"/>
      <c r="E1366" s="1016"/>
      <c r="F1366" s="1016" t="e">
        <f t="shared" si="32"/>
        <v>#DIV/0!</v>
      </c>
      <c r="G1366" s="1016">
        <f t="shared" si="33"/>
        <v>0</v>
      </c>
    </row>
    <row r="1367" spans="1:7">
      <c r="A1367" s="1016"/>
      <c r="B1367" s="1016"/>
      <c r="C1367" s="1016"/>
      <c r="D1367" s="1016"/>
      <c r="E1367" s="1016"/>
      <c r="F1367" s="1016" t="e">
        <f t="shared" si="32"/>
        <v>#DIV/0!</v>
      </c>
      <c r="G1367" s="1016">
        <f t="shared" si="33"/>
        <v>0</v>
      </c>
    </row>
    <row r="1368" spans="1:7">
      <c r="A1368" s="1016"/>
      <c r="B1368" s="1016"/>
      <c r="C1368" s="1016"/>
      <c r="D1368" s="1016"/>
      <c r="E1368" s="1016"/>
      <c r="F1368" s="1016" t="e">
        <f t="shared" si="32"/>
        <v>#DIV/0!</v>
      </c>
      <c r="G1368" s="1016">
        <f t="shared" si="33"/>
        <v>0</v>
      </c>
    </row>
    <row r="1369" spans="1:7">
      <c r="A1369" s="1016"/>
      <c r="B1369" s="1016"/>
      <c r="C1369" s="1016"/>
      <c r="D1369" s="1016"/>
      <c r="E1369" s="1016"/>
      <c r="F1369" s="1016" t="e">
        <f t="shared" si="32"/>
        <v>#DIV/0!</v>
      </c>
      <c r="G1369" s="1016">
        <f t="shared" si="33"/>
        <v>0</v>
      </c>
    </row>
    <row r="1370" spans="1:7">
      <c r="A1370" s="1016"/>
      <c r="B1370" s="1016"/>
      <c r="C1370" s="1016"/>
      <c r="D1370" s="1016"/>
      <c r="E1370" s="1016"/>
      <c r="F1370" s="1016" t="e">
        <f t="shared" si="32"/>
        <v>#DIV/0!</v>
      </c>
      <c r="G1370" s="1016">
        <f t="shared" si="33"/>
        <v>0</v>
      </c>
    </row>
    <row r="1371" spans="1:7">
      <c r="A1371" s="1016"/>
      <c r="B1371" s="1016"/>
      <c r="C1371" s="1016"/>
      <c r="D1371" s="1016"/>
      <c r="E1371" s="1016"/>
      <c r="F1371" s="1016" t="e">
        <f t="shared" si="32"/>
        <v>#DIV/0!</v>
      </c>
      <c r="G1371" s="1016">
        <f t="shared" si="33"/>
        <v>0</v>
      </c>
    </row>
    <row r="1372" spans="1:7">
      <c r="A1372" s="1016"/>
      <c r="B1372" s="1016"/>
      <c r="C1372" s="1016"/>
      <c r="D1372" s="1016"/>
      <c r="E1372" s="1016"/>
      <c r="F1372" s="1016" t="e">
        <f t="shared" si="32"/>
        <v>#DIV/0!</v>
      </c>
      <c r="G1372" s="1016">
        <f t="shared" si="33"/>
        <v>0</v>
      </c>
    </row>
    <row r="1373" spans="1:7">
      <c r="A1373" s="1016"/>
      <c r="B1373" s="1016"/>
      <c r="C1373" s="1016"/>
      <c r="D1373" s="1016"/>
      <c r="E1373" s="1016"/>
      <c r="F1373" s="1016" t="e">
        <f t="shared" si="32"/>
        <v>#DIV/0!</v>
      </c>
      <c r="G1373" s="1016">
        <f t="shared" si="33"/>
        <v>0</v>
      </c>
    </row>
    <row r="1374" spans="1:7">
      <c r="A1374" s="1016"/>
      <c r="B1374" s="1016"/>
      <c r="C1374" s="1016"/>
      <c r="D1374" s="1016"/>
      <c r="E1374" s="1016"/>
      <c r="F1374" s="1016" t="e">
        <f t="shared" si="32"/>
        <v>#DIV/0!</v>
      </c>
      <c r="G1374" s="1016">
        <f t="shared" si="33"/>
        <v>0</v>
      </c>
    </row>
    <row r="1375" spans="1:7">
      <c r="A1375" s="1016"/>
      <c r="B1375" s="1016"/>
      <c r="C1375" s="1016"/>
      <c r="D1375" s="1016"/>
      <c r="E1375" s="1016"/>
      <c r="F1375" s="1016" t="e">
        <f t="shared" ref="F1375:F1438" si="34">(B1375*C1375*D1375*60/(A1375*1000))+F1374</f>
        <v>#DIV/0!</v>
      </c>
      <c r="G1375" s="1016">
        <f t="shared" ref="G1375:G1438" si="35">(C1375*D1375*60)+G1374</f>
        <v>0</v>
      </c>
    </row>
    <row r="1376" spans="1:7">
      <c r="A1376" s="1016"/>
      <c r="B1376" s="1016"/>
      <c r="C1376" s="1016"/>
      <c r="D1376" s="1016"/>
      <c r="E1376" s="1016"/>
      <c r="F1376" s="1016" t="e">
        <f t="shared" si="34"/>
        <v>#DIV/0!</v>
      </c>
      <c r="G1376" s="1016">
        <f t="shared" si="35"/>
        <v>0</v>
      </c>
    </row>
    <row r="1377" spans="1:7">
      <c r="A1377" s="1016"/>
      <c r="B1377" s="1016"/>
      <c r="C1377" s="1016"/>
      <c r="D1377" s="1016"/>
      <c r="E1377" s="1016"/>
      <c r="F1377" s="1016" t="e">
        <f t="shared" si="34"/>
        <v>#DIV/0!</v>
      </c>
      <c r="G1377" s="1016">
        <f t="shared" si="35"/>
        <v>0</v>
      </c>
    </row>
    <row r="1378" spans="1:7">
      <c r="A1378" s="1016"/>
      <c r="B1378" s="1016"/>
      <c r="C1378" s="1016"/>
      <c r="D1378" s="1016"/>
      <c r="E1378" s="1016"/>
      <c r="F1378" s="1016" t="e">
        <f t="shared" si="34"/>
        <v>#DIV/0!</v>
      </c>
      <c r="G1378" s="1016">
        <f t="shared" si="35"/>
        <v>0</v>
      </c>
    </row>
    <row r="1379" spans="1:7">
      <c r="A1379" s="1016"/>
      <c r="B1379" s="1016"/>
      <c r="C1379" s="1016"/>
      <c r="D1379" s="1016"/>
      <c r="E1379" s="1016"/>
      <c r="F1379" s="1016" t="e">
        <f t="shared" si="34"/>
        <v>#DIV/0!</v>
      </c>
      <c r="G1379" s="1016">
        <f t="shared" si="35"/>
        <v>0</v>
      </c>
    </row>
    <row r="1380" spans="1:7">
      <c r="A1380" s="1016"/>
      <c r="B1380" s="1016"/>
      <c r="C1380" s="1016"/>
      <c r="D1380" s="1016"/>
      <c r="E1380" s="1016"/>
      <c r="F1380" s="1016" t="e">
        <f t="shared" si="34"/>
        <v>#DIV/0!</v>
      </c>
      <c r="G1380" s="1016">
        <f t="shared" si="35"/>
        <v>0</v>
      </c>
    </row>
    <row r="1381" spans="1:7">
      <c r="A1381" s="1016"/>
      <c r="B1381" s="1016"/>
      <c r="C1381" s="1016"/>
      <c r="D1381" s="1016"/>
      <c r="E1381" s="1016"/>
      <c r="F1381" s="1016" t="e">
        <f t="shared" si="34"/>
        <v>#DIV/0!</v>
      </c>
      <c r="G1381" s="1016">
        <f t="shared" si="35"/>
        <v>0</v>
      </c>
    </row>
    <row r="1382" spans="1:7">
      <c r="A1382" s="1016"/>
      <c r="B1382" s="1016"/>
      <c r="C1382" s="1016"/>
      <c r="D1382" s="1016"/>
      <c r="E1382" s="1016"/>
      <c r="F1382" s="1016" t="e">
        <f t="shared" si="34"/>
        <v>#DIV/0!</v>
      </c>
      <c r="G1382" s="1016">
        <f t="shared" si="35"/>
        <v>0</v>
      </c>
    </row>
    <row r="1383" spans="1:7">
      <c r="A1383" s="1016"/>
      <c r="B1383" s="1016"/>
      <c r="C1383" s="1016"/>
      <c r="D1383" s="1016"/>
      <c r="E1383" s="1016"/>
      <c r="F1383" s="1016" t="e">
        <f t="shared" si="34"/>
        <v>#DIV/0!</v>
      </c>
      <c r="G1383" s="1016">
        <f t="shared" si="35"/>
        <v>0</v>
      </c>
    </row>
    <row r="1384" spans="1:7">
      <c r="A1384" s="1016"/>
      <c r="B1384" s="1016"/>
      <c r="C1384" s="1016"/>
      <c r="D1384" s="1016"/>
      <c r="E1384" s="1016"/>
      <c r="F1384" s="1016" t="e">
        <f t="shared" si="34"/>
        <v>#DIV/0!</v>
      </c>
      <c r="G1384" s="1016">
        <f t="shared" si="35"/>
        <v>0</v>
      </c>
    </row>
    <row r="1385" spans="1:7">
      <c r="A1385" s="1016"/>
      <c r="B1385" s="1016"/>
      <c r="C1385" s="1016"/>
      <c r="D1385" s="1016"/>
      <c r="E1385" s="1016"/>
      <c r="F1385" s="1016" t="e">
        <f t="shared" si="34"/>
        <v>#DIV/0!</v>
      </c>
      <c r="G1385" s="1016">
        <f t="shared" si="35"/>
        <v>0</v>
      </c>
    </row>
    <row r="1386" spans="1:7">
      <c r="A1386" s="1016"/>
      <c r="B1386" s="1016"/>
      <c r="C1386" s="1016"/>
      <c r="D1386" s="1016"/>
      <c r="E1386" s="1016"/>
      <c r="F1386" s="1016" t="e">
        <f t="shared" si="34"/>
        <v>#DIV/0!</v>
      </c>
      <c r="G1386" s="1016">
        <f t="shared" si="35"/>
        <v>0</v>
      </c>
    </row>
    <row r="1387" spans="1:7">
      <c r="A1387" s="1016"/>
      <c r="B1387" s="1016"/>
      <c r="C1387" s="1016"/>
      <c r="D1387" s="1016"/>
      <c r="E1387" s="1016"/>
      <c r="F1387" s="1016" t="e">
        <f t="shared" si="34"/>
        <v>#DIV/0!</v>
      </c>
      <c r="G1387" s="1016">
        <f t="shared" si="35"/>
        <v>0</v>
      </c>
    </row>
    <row r="1388" spans="1:7">
      <c r="A1388" s="1016"/>
      <c r="B1388" s="1016"/>
      <c r="C1388" s="1016"/>
      <c r="D1388" s="1016"/>
      <c r="E1388" s="1016"/>
      <c r="F1388" s="1016" t="e">
        <f t="shared" si="34"/>
        <v>#DIV/0!</v>
      </c>
      <c r="G1388" s="1016">
        <f t="shared" si="35"/>
        <v>0</v>
      </c>
    </row>
    <row r="1389" spans="1:7">
      <c r="A1389" s="1016"/>
      <c r="B1389" s="1016"/>
      <c r="C1389" s="1016"/>
      <c r="D1389" s="1016"/>
      <c r="E1389" s="1016"/>
      <c r="F1389" s="1016" t="e">
        <f t="shared" si="34"/>
        <v>#DIV/0!</v>
      </c>
      <c r="G1389" s="1016">
        <f t="shared" si="35"/>
        <v>0</v>
      </c>
    </row>
    <row r="1390" spans="1:7">
      <c r="A1390" s="1016"/>
      <c r="B1390" s="1016"/>
      <c r="C1390" s="1016"/>
      <c r="D1390" s="1016"/>
      <c r="E1390" s="1016"/>
      <c r="F1390" s="1016" t="e">
        <f t="shared" si="34"/>
        <v>#DIV/0!</v>
      </c>
      <c r="G1390" s="1016">
        <f t="shared" si="35"/>
        <v>0</v>
      </c>
    </row>
    <row r="1391" spans="1:7">
      <c r="A1391" s="1016"/>
      <c r="B1391" s="1016"/>
      <c r="C1391" s="1016"/>
      <c r="D1391" s="1016"/>
      <c r="E1391" s="1016"/>
      <c r="F1391" s="1016" t="e">
        <f t="shared" si="34"/>
        <v>#DIV/0!</v>
      </c>
      <c r="G1391" s="1016">
        <f t="shared" si="35"/>
        <v>0</v>
      </c>
    </row>
    <row r="1392" spans="1:7">
      <c r="A1392" s="1016"/>
      <c r="B1392" s="1016"/>
      <c r="C1392" s="1016"/>
      <c r="D1392" s="1016"/>
      <c r="E1392" s="1016"/>
      <c r="F1392" s="1016" t="e">
        <f t="shared" si="34"/>
        <v>#DIV/0!</v>
      </c>
      <c r="G1392" s="1016">
        <f t="shared" si="35"/>
        <v>0</v>
      </c>
    </row>
    <row r="1393" spans="1:7">
      <c r="A1393" s="1016"/>
      <c r="B1393" s="1016"/>
      <c r="C1393" s="1016"/>
      <c r="D1393" s="1016"/>
      <c r="E1393" s="1016"/>
      <c r="F1393" s="1016" t="e">
        <f t="shared" si="34"/>
        <v>#DIV/0!</v>
      </c>
      <c r="G1393" s="1016">
        <f t="shared" si="35"/>
        <v>0</v>
      </c>
    </row>
    <row r="1394" spans="1:7">
      <c r="A1394" s="1016"/>
      <c r="B1394" s="1016"/>
      <c r="C1394" s="1016"/>
      <c r="D1394" s="1016"/>
      <c r="E1394" s="1016"/>
      <c r="F1394" s="1016" t="e">
        <f t="shared" si="34"/>
        <v>#DIV/0!</v>
      </c>
      <c r="G1394" s="1016">
        <f t="shared" si="35"/>
        <v>0</v>
      </c>
    </row>
    <row r="1395" spans="1:7">
      <c r="A1395" s="1016"/>
      <c r="B1395" s="1016"/>
      <c r="C1395" s="1016"/>
      <c r="D1395" s="1016"/>
      <c r="E1395" s="1016"/>
      <c r="F1395" s="1016" t="e">
        <f t="shared" si="34"/>
        <v>#DIV/0!</v>
      </c>
      <c r="G1395" s="1016">
        <f t="shared" si="35"/>
        <v>0</v>
      </c>
    </row>
    <row r="1396" spans="1:7">
      <c r="A1396" s="1016"/>
      <c r="B1396" s="1016"/>
      <c r="C1396" s="1016"/>
      <c r="D1396" s="1016"/>
      <c r="E1396" s="1016"/>
      <c r="F1396" s="1016" t="e">
        <f t="shared" si="34"/>
        <v>#DIV/0!</v>
      </c>
      <c r="G1396" s="1016">
        <f t="shared" si="35"/>
        <v>0</v>
      </c>
    </row>
    <row r="1397" spans="1:7">
      <c r="A1397" s="1016"/>
      <c r="B1397" s="1016"/>
      <c r="C1397" s="1016"/>
      <c r="D1397" s="1016"/>
      <c r="E1397" s="1016"/>
      <c r="F1397" s="1016" t="e">
        <f t="shared" si="34"/>
        <v>#DIV/0!</v>
      </c>
      <c r="G1397" s="1016">
        <f t="shared" si="35"/>
        <v>0</v>
      </c>
    </row>
    <row r="1398" spans="1:7">
      <c r="A1398" s="1016"/>
      <c r="B1398" s="1016"/>
      <c r="C1398" s="1016"/>
      <c r="D1398" s="1016"/>
      <c r="E1398" s="1016"/>
      <c r="F1398" s="1016" t="e">
        <f t="shared" si="34"/>
        <v>#DIV/0!</v>
      </c>
      <c r="G1398" s="1016">
        <f t="shared" si="35"/>
        <v>0</v>
      </c>
    </row>
    <row r="1399" spans="1:7">
      <c r="A1399" s="1016"/>
      <c r="B1399" s="1016"/>
      <c r="C1399" s="1016"/>
      <c r="D1399" s="1016"/>
      <c r="E1399" s="1016"/>
      <c r="F1399" s="1016" t="e">
        <f t="shared" si="34"/>
        <v>#DIV/0!</v>
      </c>
      <c r="G1399" s="1016">
        <f t="shared" si="35"/>
        <v>0</v>
      </c>
    </row>
    <row r="1400" spans="1:7">
      <c r="A1400" s="1016"/>
      <c r="B1400" s="1016"/>
      <c r="C1400" s="1016"/>
      <c r="D1400" s="1016"/>
      <c r="E1400" s="1016"/>
      <c r="F1400" s="1016" t="e">
        <f t="shared" si="34"/>
        <v>#DIV/0!</v>
      </c>
      <c r="G1400" s="1016">
        <f t="shared" si="35"/>
        <v>0</v>
      </c>
    </row>
    <row r="1401" spans="1:7">
      <c r="A1401" s="1016"/>
      <c r="B1401" s="1016"/>
      <c r="C1401" s="1016"/>
      <c r="D1401" s="1016"/>
      <c r="E1401" s="1016"/>
      <c r="F1401" s="1016" t="e">
        <f t="shared" si="34"/>
        <v>#DIV/0!</v>
      </c>
      <c r="G1401" s="1016">
        <f t="shared" si="35"/>
        <v>0</v>
      </c>
    </row>
    <row r="1402" spans="1:7">
      <c r="A1402" s="1016"/>
      <c r="B1402" s="1016"/>
      <c r="C1402" s="1016"/>
      <c r="D1402" s="1016"/>
      <c r="E1402" s="1016"/>
      <c r="F1402" s="1016" t="e">
        <f t="shared" si="34"/>
        <v>#DIV/0!</v>
      </c>
      <c r="G1402" s="1016">
        <f t="shared" si="35"/>
        <v>0</v>
      </c>
    </row>
    <row r="1403" spans="1:7">
      <c r="A1403" s="1016"/>
      <c r="B1403" s="1016"/>
      <c r="C1403" s="1016"/>
      <c r="D1403" s="1016"/>
      <c r="E1403" s="1016"/>
      <c r="F1403" s="1016" t="e">
        <f t="shared" si="34"/>
        <v>#DIV/0!</v>
      </c>
      <c r="G1403" s="1016">
        <f t="shared" si="35"/>
        <v>0</v>
      </c>
    </row>
    <row r="1404" spans="1:7">
      <c r="A1404" s="1016"/>
      <c r="B1404" s="1016"/>
      <c r="C1404" s="1016"/>
      <c r="D1404" s="1016"/>
      <c r="E1404" s="1016"/>
      <c r="F1404" s="1016" t="e">
        <f t="shared" si="34"/>
        <v>#DIV/0!</v>
      </c>
      <c r="G1404" s="1016">
        <f t="shared" si="35"/>
        <v>0</v>
      </c>
    </row>
    <row r="1405" spans="1:7">
      <c r="A1405" s="1016"/>
      <c r="B1405" s="1016"/>
      <c r="C1405" s="1016"/>
      <c r="D1405" s="1016"/>
      <c r="E1405" s="1016"/>
      <c r="F1405" s="1016" t="e">
        <f t="shared" si="34"/>
        <v>#DIV/0!</v>
      </c>
      <c r="G1405" s="1016">
        <f t="shared" si="35"/>
        <v>0</v>
      </c>
    </row>
    <row r="1406" spans="1:7">
      <c r="A1406" s="1016"/>
      <c r="B1406" s="1016"/>
      <c r="C1406" s="1016"/>
      <c r="D1406" s="1016"/>
      <c r="E1406" s="1016"/>
      <c r="F1406" s="1016" t="e">
        <f t="shared" si="34"/>
        <v>#DIV/0!</v>
      </c>
      <c r="G1406" s="1016">
        <f t="shared" si="35"/>
        <v>0</v>
      </c>
    </row>
    <row r="1407" spans="1:7">
      <c r="A1407" s="1016"/>
      <c r="B1407" s="1016"/>
      <c r="C1407" s="1016"/>
      <c r="D1407" s="1016"/>
      <c r="E1407" s="1016"/>
      <c r="F1407" s="1016" t="e">
        <f t="shared" si="34"/>
        <v>#DIV/0!</v>
      </c>
      <c r="G1407" s="1016">
        <f t="shared" si="35"/>
        <v>0</v>
      </c>
    </row>
    <row r="1408" spans="1:7">
      <c r="A1408" s="1016"/>
      <c r="B1408" s="1016"/>
      <c r="C1408" s="1016"/>
      <c r="D1408" s="1016"/>
      <c r="E1408" s="1016"/>
      <c r="F1408" s="1016" t="e">
        <f t="shared" si="34"/>
        <v>#DIV/0!</v>
      </c>
      <c r="G1408" s="1016">
        <f t="shared" si="35"/>
        <v>0</v>
      </c>
    </row>
    <row r="1409" spans="1:7">
      <c r="A1409" s="1016"/>
      <c r="B1409" s="1016"/>
      <c r="C1409" s="1016"/>
      <c r="D1409" s="1016"/>
      <c r="E1409" s="1016"/>
      <c r="F1409" s="1016" t="e">
        <f t="shared" si="34"/>
        <v>#DIV/0!</v>
      </c>
      <c r="G1409" s="1016">
        <f t="shared" si="35"/>
        <v>0</v>
      </c>
    </row>
    <row r="1410" spans="1:7">
      <c r="A1410" s="1016"/>
      <c r="B1410" s="1016"/>
      <c r="C1410" s="1016"/>
      <c r="D1410" s="1016"/>
      <c r="E1410" s="1016"/>
      <c r="F1410" s="1016" t="e">
        <f t="shared" si="34"/>
        <v>#DIV/0!</v>
      </c>
      <c r="G1410" s="1016">
        <f t="shared" si="35"/>
        <v>0</v>
      </c>
    </row>
    <row r="1411" spans="1:7">
      <c r="A1411" s="1016"/>
      <c r="B1411" s="1016"/>
      <c r="C1411" s="1016"/>
      <c r="D1411" s="1016"/>
      <c r="E1411" s="1016"/>
      <c r="F1411" s="1016" t="e">
        <f t="shared" si="34"/>
        <v>#DIV/0!</v>
      </c>
      <c r="G1411" s="1016">
        <f t="shared" si="35"/>
        <v>0</v>
      </c>
    </row>
    <row r="1412" spans="1:7">
      <c r="A1412" s="1016"/>
      <c r="B1412" s="1016"/>
      <c r="C1412" s="1016"/>
      <c r="D1412" s="1016"/>
      <c r="E1412" s="1016"/>
      <c r="F1412" s="1016" t="e">
        <f t="shared" si="34"/>
        <v>#DIV/0!</v>
      </c>
      <c r="G1412" s="1016">
        <f t="shared" si="35"/>
        <v>0</v>
      </c>
    </row>
    <row r="1413" spans="1:7">
      <c r="A1413" s="1016"/>
      <c r="B1413" s="1016"/>
      <c r="C1413" s="1016"/>
      <c r="D1413" s="1016"/>
      <c r="E1413" s="1016"/>
      <c r="F1413" s="1016" t="e">
        <f t="shared" si="34"/>
        <v>#DIV/0!</v>
      </c>
      <c r="G1413" s="1016">
        <f t="shared" si="35"/>
        <v>0</v>
      </c>
    </row>
    <row r="1414" spans="1:7">
      <c r="A1414" s="1016"/>
      <c r="B1414" s="1016"/>
      <c r="C1414" s="1016"/>
      <c r="D1414" s="1016"/>
      <c r="E1414" s="1016"/>
      <c r="F1414" s="1016" t="e">
        <f t="shared" si="34"/>
        <v>#DIV/0!</v>
      </c>
      <c r="G1414" s="1016">
        <f t="shared" si="35"/>
        <v>0</v>
      </c>
    </row>
    <row r="1415" spans="1:7">
      <c r="A1415" s="1016"/>
      <c r="B1415" s="1016"/>
      <c r="C1415" s="1016"/>
      <c r="D1415" s="1016"/>
      <c r="E1415" s="1016"/>
      <c r="F1415" s="1016" t="e">
        <f t="shared" si="34"/>
        <v>#DIV/0!</v>
      </c>
      <c r="G1415" s="1016">
        <f t="shared" si="35"/>
        <v>0</v>
      </c>
    </row>
    <row r="1416" spans="1:7">
      <c r="A1416" s="1016"/>
      <c r="B1416" s="1016"/>
      <c r="C1416" s="1016"/>
      <c r="D1416" s="1016"/>
      <c r="E1416" s="1016"/>
      <c r="F1416" s="1016" t="e">
        <f t="shared" si="34"/>
        <v>#DIV/0!</v>
      </c>
      <c r="G1416" s="1016">
        <f t="shared" si="35"/>
        <v>0</v>
      </c>
    </row>
    <row r="1417" spans="1:7">
      <c r="A1417" s="1016"/>
      <c r="B1417" s="1016"/>
      <c r="C1417" s="1016"/>
      <c r="D1417" s="1016"/>
      <c r="E1417" s="1016"/>
      <c r="F1417" s="1016" t="e">
        <f t="shared" si="34"/>
        <v>#DIV/0!</v>
      </c>
      <c r="G1417" s="1016">
        <f t="shared" si="35"/>
        <v>0</v>
      </c>
    </row>
    <row r="1418" spans="1:7">
      <c r="A1418" s="1016"/>
      <c r="B1418" s="1016"/>
      <c r="C1418" s="1016"/>
      <c r="D1418" s="1016"/>
      <c r="E1418" s="1016"/>
      <c r="F1418" s="1016" t="e">
        <f t="shared" si="34"/>
        <v>#DIV/0!</v>
      </c>
      <c r="G1418" s="1016">
        <f t="shared" si="35"/>
        <v>0</v>
      </c>
    </row>
    <row r="1419" spans="1:7">
      <c r="A1419" s="1016"/>
      <c r="B1419" s="1016"/>
      <c r="C1419" s="1016"/>
      <c r="D1419" s="1016"/>
      <c r="E1419" s="1016"/>
      <c r="F1419" s="1016" t="e">
        <f t="shared" si="34"/>
        <v>#DIV/0!</v>
      </c>
      <c r="G1419" s="1016">
        <f t="shared" si="35"/>
        <v>0</v>
      </c>
    </row>
    <row r="1420" spans="1:7">
      <c r="A1420" s="1016"/>
      <c r="B1420" s="1016"/>
      <c r="C1420" s="1016"/>
      <c r="D1420" s="1016"/>
      <c r="E1420" s="1016"/>
      <c r="F1420" s="1016" t="e">
        <f t="shared" si="34"/>
        <v>#DIV/0!</v>
      </c>
      <c r="G1420" s="1016">
        <f t="shared" si="35"/>
        <v>0</v>
      </c>
    </row>
    <row r="1421" spans="1:7">
      <c r="A1421" s="1016"/>
      <c r="B1421" s="1016"/>
      <c r="C1421" s="1016"/>
      <c r="D1421" s="1016"/>
      <c r="E1421" s="1016"/>
      <c r="F1421" s="1016" t="e">
        <f t="shared" si="34"/>
        <v>#DIV/0!</v>
      </c>
      <c r="G1421" s="1016">
        <f t="shared" si="35"/>
        <v>0</v>
      </c>
    </row>
    <row r="1422" spans="1:7">
      <c r="A1422" s="1016"/>
      <c r="B1422" s="1016"/>
      <c r="C1422" s="1016"/>
      <c r="D1422" s="1016"/>
      <c r="E1422" s="1016"/>
      <c r="F1422" s="1016" t="e">
        <f t="shared" si="34"/>
        <v>#DIV/0!</v>
      </c>
      <c r="G1422" s="1016">
        <f t="shared" si="35"/>
        <v>0</v>
      </c>
    </row>
    <row r="1423" spans="1:7">
      <c r="A1423" s="1016"/>
      <c r="B1423" s="1016"/>
      <c r="C1423" s="1016"/>
      <c r="D1423" s="1016"/>
      <c r="E1423" s="1016"/>
      <c r="F1423" s="1016" t="e">
        <f t="shared" si="34"/>
        <v>#DIV/0!</v>
      </c>
      <c r="G1423" s="1016">
        <f t="shared" si="35"/>
        <v>0</v>
      </c>
    </row>
    <row r="1424" spans="1:7">
      <c r="A1424" s="1016"/>
      <c r="B1424" s="1016"/>
      <c r="C1424" s="1016"/>
      <c r="D1424" s="1016"/>
      <c r="E1424" s="1016"/>
      <c r="F1424" s="1016" t="e">
        <f t="shared" si="34"/>
        <v>#DIV/0!</v>
      </c>
      <c r="G1424" s="1016">
        <f t="shared" si="35"/>
        <v>0</v>
      </c>
    </row>
    <row r="1425" spans="1:7">
      <c r="A1425" s="1016"/>
      <c r="B1425" s="1016"/>
      <c r="C1425" s="1016"/>
      <c r="D1425" s="1016"/>
      <c r="E1425" s="1016"/>
      <c r="F1425" s="1016" t="e">
        <f t="shared" si="34"/>
        <v>#DIV/0!</v>
      </c>
      <c r="G1425" s="1016">
        <f t="shared" si="35"/>
        <v>0</v>
      </c>
    </row>
    <row r="1426" spans="1:7">
      <c r="A1426" s="1016"/>
      <c r="B1426" s="1016"/>
      <c r="C1426" s="1016"/>
      <c r="D1426" s="1016"/>
      <c r="E1426" s="1016"/>
      <c r="F1426" s="1016" t="e">
        <f t="shared" si="34"/>
        <v>#DIV/0!</v>
      </c>
      <c r="G1426" s="1016">
        <f t="shared" si="35"/>
        <v>0</v>
      </c>
    </row>
    <row r="1427" spans="1:7">
      <c r="A1427" s="1016"/>
      <c r="B1427" s="1016"/>
      <c r="C1427" s="1016"/>
      <c r="D1427" s="1016"/>
      <c r="E1427" s="1016"/>
      <c r="F1427" s="1016" t="e">
        <f t="shared" si="34"/>
        <v>#DIV/0!</v>
      </c>
      <c r="G1427" s="1016">
        <f t="shared" si="35"/>
        <v>0</v>
      </c>
    </row>
    <row r="1428" spans="1:7">
      <c r="A1428" s="1016"/>
      <c r="B1428" s="1016"/>
      <c r="C1428" s="1016"/>
      <c r="D1428" s="1016"/>
      <c r="E1428" s="1016"/>
      <c r="F1428" s="1016" t="e">
        <f t="shared" si="34"/>
        <v>#DIV/0!</v>
      </c>
      <c r="G1428" s="1016">
        <f t="shared" si="35"/>
        <v>0</v>
      </c>
    </row>
    <row r="1429" spans="1:7">
      <c r="A1429" s="1016"/>
      <c r="B1429" s="1016"/>
      <c r="C1429" s="1016"/>
      <c r="D1429" s="1016"/>
      <c r="E1429" s="1016"/>
      <c r="F1429" s="1016" t="e">
        <f t="shared" si="34"/>
        <v>#DIV/0!</v>
      </c>
      <c r="G1429" s="1016">
        <f t="shared" si="35"/>
        <v>0</v>
      </c>
    </row>
    <row r="1430" spans="1:7">
      <c r="A1430" s="1016"/>
      <c r="B1430" s="1016"/>
      <c r="C1430" s="1016"/>
      <c r="D1430" s="1016"/>
      <c r="E1430" s="1016"/>
      <c r="F1430" s="1016" t="e">
        <f t="shared" si="34"/>
        <v>#DIV/0!</v>
      </c>
      <c r="G1430" s="1016">
        <f t="shared" si="35"/>
        <v>0</v>
      </c>
    </row>
    <row r="1431" spans="1:7">
      <c r="A1431" s="1016"/>
      <c r="B1431" s="1016"/>
      <c r="C1431" s="1016"/>
      <c r="D1431" s="1016"/>
      <c r="E1431" s="1016"/>
      <c r="F1431" s="1016" t="e">
        <f t="shared" si="34"/>
        <v>#DIV/0!</v>
      </c>
      <c r="G1431" s="1016">
        <f t="shared" si="35"/>
        <v>0</v>
      </c>
    </row>
    <row r="1432" spans="1:7">
      <c r="A1432" s="1016"/>
      <c r="B1432" s="1016"/>
      <c r="C1432" s="1016"/>
      <c r="D1432" s="1016"/>
      <c r="E1432" s="1016"/>
      <c r="F1432" s="1016" t="e">
        <f t="shared" si="34"/>
        <v>#DIV/0!</v>
      </c>
      <c r="G1432" s="1016">
        <f t="shared" si="35"/>
        <v>0</v>
      </c>
    </row>
    <row r="1433" spans="1:7">
      <c r="A1433" s="1016"/>
      <c r="B1433" s="1016"/>
      <c r="C1433" s="1016"/>
      <c r="D1433" s="1016"/>
      <c r="E1433" s="1016"/>
      <c r="F1433" s="1016" t="e">
        <f t="shared" si="34"/>
        <v>#DIV/0!</v>
      </c>
      <c r="G1433" s="1016">
        <f t="shared" si="35"/>
        <v>0</v>
      </c>
    </row>
    <row r="1434" spans="1:7">
      <c r="A1434" s="1016"/>
      <c r="B1434" s="1016"/>
      <c r="C1434" s="1016"/>
      <c r="D1434" s="1016"/>
      <c r="E1434" s="1016"/>
      <c r="F1434" s="1016" t="e">
        <f t="shared" si="34"/>
        <v>#DIV/0!</v>
      </c>
      <c r="G1434" s="1016">
        <f t="shared" si="35"/>
        <v>0</v>
      </c>
    </row>
    <row r="1435" spans="1:7">
      <c r="A1435" s="1016"/>
      <c r="B1435" s="1016"/>
      <c r="C1435" s="1016"/>
      <c r="D1435" s="1016"/>
      <c r="E1435" s="1016"/>
      <c r="F1435" s="1016" t="e">
        <f t="shared" si="34"/>
        <v>#DIV/0!</v>
      </c>
      <c r="G1435" s="1016">
        <f t="shared" si="35"/>
        <v>0</v>
      </c>
    </row>
    <row r="1436" spans="1:7">
      <c r="A1436" s="1016"/>
      <c r="B1436" s="1016"/>
      <c r="C1436" s="1016"/>
      <c r="D1436" s="1016"/>
      <c r="E1436" s="1016"/>
      <c r="F1436" s="1016" t="e">
        <f t="shared" si="34"/>
        <v>#DIV/0!</v>
      </c>
      <c r="G1436" s="1016">
        <f t="shared" si="35"/>
        <v>0</v>
      </c>
    </row>
    <row r="1437" spans="1:7">
      <c r="A1437" s="1016"/>
      <c r="B1437" s="1016"/>
      <c r="C1437" s="1016"/>
      <c r="D1437" s="1016"/>
      <c r="E1437" s="1016"/>
      <c r="F1437" s="1016" t="e">
        <f t="shared" si="34"/>
        <v>#DIV/0!</v>
      </c>
      <c r="G1437" s="1016">
        <f t="shared" si="35"/>
        <v>0</v>
      </c>
    </row>
    <row r="1438" spans="1:7">
      <c r="A1438" s="1016"/>
      <c r="B1438" s="1016"/>
      <c r="C1438" s="1016"/>
      <c r="D1438" s="1016"/>
      <c r="E1438" s="1016"/>
      <c r="F1438" s="1016" t="e">
        <f t="shared" si="34"/>
        <v>#DIV/0!</v>
      </c>
      <c r="G1438" s="1016">
        <f t="shared" si="35"/>
        <v>0</v>
      </c>
    </row>
    <row r="1439" spans="1:7">
      <c r="A1439" s="1016"/>
      <c r="B1439" s="1016"/>
      <c r="C1439" s="1016"/>
      <c r="D1439" s="1016"/>
      <c r="E1439" s="1016"/>
      <c r="F1439" s="1016" t="e">
        <f t="shared" ref="F1439:F1502" si="36">(B1439*C1439*D1439*60/(A1439*1000))+F1438</f>
        <v>#DIV/0!</v>
      </c>
      <c r="G1439" s="1016">
        <f t="shared" ref="G1439:G1502" si="37">(C1439*D1439*60)+G1438</f>
        <v>0</v>
      </c>
    </row>
    <row r="1440" spans="1:7">
      <c r="A1440" s="1016"/>
      <c r="B1440" s="1016"/>
      <c r="C1440" s="1016"/>
      <c r="D1440" s="1016"/>
      <c r="E1440" s="1016"/>
      <c r="F1440" s="1016" t="e">
        <f t="shared" si="36"/>
        <v>#DIV/0!</v>
      </c>
      <c r="G1440" s="1016">
        <f t="shared" si="37"/>
        <v>0</v>
      </c>
    </row>
    <row r="1441" spans="1:7">
      <c r="A1441" s="1016"/>
      <c r="B1441" s="1016"/>
      <c r="C1441" s="1016"/>
      <c r="D1441" s="1016"/>
      <c r="E1441" s="1016"/>
      <c r="F1441" s="1016" t="e">
        <f t="shared" si="36"/>
        <v>#DIV/0!</v>
      </c>
      <c r="G1441" s="1016">
        <f t="shared" si="37"/>
        <v>0</v>
      </c>
    </row>
    <row r="1442" spans="1:7">
      <c r="A1442" s="1016"/>
      <c r="B1442" s="1016"/>
      <c r="C1442" s="1016"/>
      <c r="D1442" s="1016"/>
      <c r="E1442" s="1016"/>
      <c r="F1442" s="1016" t="e">
        <f t="shared" si="36"/>
        <v>#DIV/0!</v>
      </c>
      <c r="G1442" s="1016">
        <f t="shared" si="37"/>
        <v>0</v>
      </c>
    </row>
    <row r="1443" spans="1:7">
      <c r="A1443" s="1016"/>
      <c r="B1443" s="1016"/>
      <c r="C1443" s="1016"/>
      <c r="D1443" s="1016"/>
      <c r="E1443" s="1016"/>
      <c r="F1443" s="1016" t="e">
        <f t="shared" si="36"/>
        <v>#DIV/0!</v>
      </c>
      <c r="G1443" s="1016">
        <f t="shared" si="37"/>
        <v>0</v>
      </c>
    </row>
    <row r="1444" spans="1:7">
      <c r="A1444" s="1016"/>
      <c r="B1444" s="1016"/>
      <c r="C1444" s="1016"/>
      <c r="D1444" s="1016"/>
      <c r="E1444" s="1016"/>
      <c r="F1444" s="1016" t="e">
        <f t="shared" si="36"/>
        <v>#DIV/0!</v>
      </c>
      <c r="G1444" s="1016">
        <f t="shared" si="37"/>
        <v>0</v>
      </c>
    </row>
    <row r="1445" spans="1:7">
      <c r="A1445" s="1016"/>
      <c r="B1445" s="1016"/>
      <c r="C1445" s="1016"/>
      <c r="D1445" s="1016"/>
      <c r="E1445" s="1016"/>
      <c r="F1445" s="1016" t="e">
        <f t="shared" si="36"/>
        <v>#DIV/0!</v>
      </c>
      <c r="G1445" s="1016">
        <f t="shared" si="37"/>
        <v>0</v>
      </c>
    </row>
    <row r="1446" spans="1:7">
      <c r="A1446" s="1016"/>
      <c r="B1446" s="1016"/>
      <c r="C1446" s="1016"/>
      <c r="D1446" s="1016"/>
      <c r="E1446" s="1016"/>
      <c r="F1446" s="1016" t="e">
        <f t="shared" si="36"/>
        <v>#DIV/0!</v>
      </c>
      <c r="G1446" s="1016">
        <f t="shared" si="37"/>
        <v>0</v>
      </c>
    </row>
    <row r="1447" spans="1:7">
      <c r="A1447" s="1016"/>
      <c r="B1447" s="1016"/>
      <c r="C1447" s="1016"/>
      <c r="D1447" s="1016"/>
      <c r="E1447" s="1016"/>
      <c r="F1447" s="1016" t="e">
        <f t="shared" si="36"/>
        <v>#DIV/0!</v>
      </c>
      <c r="G1447" s="1016">
        <f t="shared" si="37"/>
        <v>0</v>
      </c>
    </row>
    <row r="1448" spans="1:7">
      <c r="A1448" s="1016"/>
      <c r="B1448" s="1016"/>
      <c r="C1448" s="1016"/>
      <c r="D1448" s="1016"/>
      <c r="E1448" s="1016"/>
      <c r="F1448" s="1016" t="e">
        <f t="shared" si="36"/>
        <v>#DIV/0!</v>
      </c>
      <c r="G1448" s="1016">
        <f t="shared" si="37"/>
        <v>0</v>
      </c>
    </row>
    <row r="1449" spans="1:7">
      <c r="A1449" s="1016"/>
      <c r="B1449" s="1016"/>
      <c r="C1449" s="1016"/>
      <c r="D1449" s="1016"/>
      <c r="E1449" s="1016"/>
      <c r="F1449" s="1016" t="e">
        <f t="shared" si="36"/>
        <v>#DIV/0!</v>
      </c>
      <c r="G1449" s="1016">
        <f t="shared" si="37"/>
        <v>0</v>
      </c>
    </row>
    <row r="1450" spans="1:7">
      <c r="A1450" s="1016"/>
      <c r="B1450" s="1016"/>
      <c r="C1450" s="1016"/>
      <c r="D1450" s="1016"/>
      <c r="E1450" s="1016"/>
      <c r="F1450" s="1016" t="e">
        <f t="shared" si="36"/>
        <v>#DIV/0!</v>
      </c>
      <c r="G1450" s="1016">
        <f t="shared" si="37"/>
        <v>0</v>
      </c>
    </row>
    <row r="1451" spans="1:7">
      <c r="A1451" s="1016"/>
      <c r="B1451" s="1016"/>
      <c r="C1451" s="1016"/>
      <c r="D1451" s="1016"/>
      <c r="E1451" s="1016"/>
      <c r="F1451" s="1016" t="e">
        <f t="shared" si="36"/>
        <v>#DIV/0!</v>
      </c>
      <c r="G1451" s="1016">
        <f t="shared" si="37"/>
        <v>0</v>
      </c>
    </row>
    <row r="1452" spans="1:7">
      <c r="A1452" s="1016"/>
      <c r="B1452" s="1016"/>
      <c r="C1452" s="1016"/>
      <c r="D1452" s="1016"/>
      <c r="E1452" s="1016"/>
      <c r="F1452" s="1016" t="e">
        <f t="shared" si="36"/>
        <v>#DIV/0!</v>
      </c>
      <c r="G1452" s="1016">
        <f t="shared" si="37"/>
        <v>0</v>
      </c>
    </row>
    <row r="1453" spans="1:7">
      <c r="A1453" s="1016"/>
      <c r="B1453" s="1016"/>
      <c r="C1453" s="1016"/>
      <c r="D1453" s="1016"/>
      <c r="E1453" s="1016"/>
      <c r="F1453" s="1016" t="e">
        <f t="shared" si="36"/>
        <v>#DIV/0!</v>
      </c>
      <c r="G1453" s="1016">
        <f t="shared" si="37"/>
        <v>0</v>
      </c>
    </row>
    <row r="1454" spans="1:7">
      <c r="A1454" s="1016"/>
      <c r="B1454" s="1016"/>
      <c r="C1454" s="1016"/>
      <c r="D1454" s="1016"/>
      <c r="E1454" s="1016"/>
      <c r="F1454" s="1016" t="e">
        <f t="shared" si="36"/>
        <v>#DIV/0!</v>
      </c>
      <c r="G1454" s="1016">
        <f t="shared" si="37"/>
        <v>0</v>
      </c>
    </row>
    <row r="1455" spans="1:7">
      <c r="A1455" s="1016"/>
      <c r="B1455" s="1016"/>
      <c r="C1455" s="1016"/>
      <c r="D1455" s="1016"/>
      <c r="E1455" s="1016"/>
      <c r="F1455" s="1016" t="e">
        <f t="shared" si="36"/>
        <v>#DIV/0!</v>
      </c>
      <c r="G1455" s="1016">
        <f t="shared" si="37"/>
        <v>0</v>
      </c>
    </row>
    <row r="1456" spans="1:7">
      <c r="A1456" s="1016"/>
      <c r="B1456" s="1016"/>
      <c r="C1456" s="1016"/>
      <c r="D1456" s="1016"/>
      <c r="E1456" s="1016"/>
      <c r="F1456" s="1016" t="e">
        <f t="shared" si="36"/>
        <v>#DIV/0!</v>
      </c>
      <c r="G1456" s="1016">
        <f t="shared" si="37"/>
        <v>0</v>
      </c>
    </row>
    <row r="1457" spans="1:7">
      <c r="A1457" s="1016"/>
      <c r="B1457" s="1016"/>
      <c r="C1457" s="1016"/>
      <c r="D1457" s="1016"/>
      <c r="E1457" s="1016"/>
      <c r="F1457" s="1016" t="e">
        <f t="shared" si="36"/>
        <v>#DIV/0!</v>
      </c>
      <c r="G1457" s="1016">
        <f t="shared" si="37"/>
        <v>0</v>
      </c>
    </row>
    <row r="1458" spans="1:7">
      <c r="A1458" s="1016"/>
      <c r="B1458" s="1016"/>
      <c r="C1458" s="1016"/>
      <c r="D1458" s="1016"/>
      <c r="E1458" s="1016"/>
      <c r="F1458" s="1016" t="e">
        <f t="shared" si="36"/>
        <v>#DIV/0!</v>
      </c>
      <c r="G1458" s="1016">
        <f t="shared" si="37"/>
        <v>0</v>
      </c>
    </row>
    <row r="1459" spans="1:7">
      <c r="A1459" s="1016"/>
      <c r="B1459" s="1016"/>
      <c r="C1459" s="1016"/>
      <c r="D1459" s="1016"/>
      <c r="E1459" s="1016"/>
      <c r="F1459" s="1016" t="e">
        <f t="shared" si="36"/>
        <v>#DIV/0!</v>
      </c>
      <c r="G1459" s="1016">
        <f t="shared" si="37"/>
        <v>0</v>
      </c>
    </row>
    <row r="1460" spans="1:7">
      <c r="A1460" s="1016"/>
      <c r="B1460" s="1016"/>
      <c r="C1460" s="1016"/>
      <c r="D1460" s="1016"/>
      <c r="E1460" s="1016"/>
      <c r="F1460" s="1016" t="e">
        <f t="shared" si="36"/>
        <v>#DIV/0!</v>
      </c>
      <c r="G1460" s="1016">
        <f t="shared" si="37"/>
        <v>0</v>
      </c>
    </row>
    <row r="1461" spans="1:7">
      <c r="A1461" s="1016"/>
      <c r="B1461" s="1016"/>
      <c r="C1461" s="1016"/>
      <c r="D1461" s="1016"/>
      <c r="E1461" s="1016"/>
      <c r="F1461" s="1016" t="e">
        <f t="shared" si="36"/>
        <v>#DIV/0!</v>
      </c>
      <c r="G1461" s="1016">
        <f t="shared" si="37"/>
        <v>0</v>
      </c>
    </row>
    <row r="1462" spans="1:7">
      <c r="A1462" s="1016"/>
      <c r="B1462" s="1016"/>
      <c r="C1462" s="1016"/>
      <c r="D1462" s="1016"/>
      <c r="E1462" s="1016"/>
      <c r="F1462" s="1016" t="e">
        <f t="shared" si="36"/>
        <v>#DIV/0!</v>
      </c>
      <c r="G1462" s="1016">
        <f t="shared" si="37"/>
        <v>0</v>
      </c>
    </row>
    <row r="1463" spans="1:7">
      <c r="A1463" s="1016"/>
      <c r="B1463" s="1016"/>
      <c r="C1463" s="1016"/>
      <c r="D1463" s="1016"/>
      <c r="E1463" s="1016"/>
      <c r="F1463" s="1016" t="e">
        <f t="shared" si="36"/>
        <v>#DIV/0!</v>
      </c>
      <c r="G1463" s="1016">
        <f t="shared" si="37"/>
        <v>0</v>
      </c>
    </row>
    <row r="1464" spans="1:7">
      <c r="A1464" s="1016"/>
      <c r="B1464" s="1016"/>
      <c r="C1464" s="1016"/>
      <c r="D1464" s="1016"/>
      <c r="E1464" s="1016"/>
      <c r="F1464" s="1016" t="e">
        <f t="shared" si="36"/>
        <v>#DIV/0!</v>
      </c>
      <c r="G1464" s="1016">
        <f t="shared" si="37"/>
        <v>0</v>
      </c>
    </row>
    <row r="1465" spans="1:7">
      <c r="A1465" s="1016"/>
      <c r="B1465" s="1016"/>
      <c r="C1465" s="1016"/>
      <c r="D1465" s="1016"/>
      <c r="E1465" s="1016"/>
      <c r="F1465" s="1016" t="e">
        <f t="shared" si="36"/>
        <v>#DIV/0!</v>
      </c>
      <c r="G1465" s="1016">
        <f t="shared" si="37"/>
        <v>0</v>
      </c>
    </row>
    <row r="1466" spans="1:7">
      <c r="A1466" s="1016"/>
      <c r="B1466" s="1016"/>
      <c r="C1466" s="1016"/>
      <c r="D1466" s="1016"/>
      <c r="E1466" s="1016"/>
      <c r="F1466" s="1016" t="e">
        <f t="shared" si="36"/>
        <v>#DIV/0!</v>
      </c>
      <c r="G1466" s="1016">
        <f t="shared" si="37"/>
        <v>0</v>
      </c>
    </row>
    <row r="1467" spans="1:7">
      <c r="A1467" s="1016"/>
      <c r="B1467" s="1016"/>
      <c r="C1467" s="1016"/>
      <c r="D1467" s="1016"/>
      <c r="E1467" s="1016"/>
      <c r="F1467" s="1016" t="e">
        <f t="shared" si="36"/>
        <v>#DIV/0!</v>
      </c>
      <c r="G1467" s="1016">
        <f t="shared" si="37"/>
        <v>0</v>
      </c>
    </row>
    <row r="1468" spans="1:7">
      <c r="A1468" s="1016"/>
      <c r="B1468" s="1016"/>
      <c r="C1468" s="1016"/>
      <c r="D1468" s="1016"/>
      <c r="E1468" s="1016"/>
      <c r="F1468" s="1016" t="e">
        <f t="shared" si="36"/>
        <v>#DIV/0!</v>
      </c>
      <c r="G1468" s="1016">
        <f t="shared" si="37"/>
        <v>0</v>
      </c>
    </row>
    <row r="1469" spans="1:7">
      <c r="A1469" s="1016"/>
      <c r="B1469" s="1016"/>
      <c r="C1469" s="1016"/>
      <c r="D1469" s="1016"/>
      <c r="E1469" s="1016"/>
      <c r="F1469" s="1016" t="e">
        <f t="shared" si="36"/>
        <v>#DIV/0!</v>
      </c>
      <c r="G1469" s="1016">
        <f t="shared" si="37"/>
        <v>0</v>
      </c>
    </row>
    <row r="1470" spans="1:7">
      <c r="A1470" s="1016"/>
      <c r="B1470" s="1016"/>
      <c r="C1470" s="1016"/>
      <c r="D1470" s="1016"/>
      <c r="E1470" s="1016"/>
      <c r="F1470" s="1016" t="e">
        <f t="shared" si="36"/>
        <v>#DIV/0!</v>
      </c>
      <c r="G1470" s="1016">
        <f t="shared" si="37"/>
        <v>0</v>
      </c>
    </row>
    <row r="1471" spans="1:7">
      <c r="A1471" s="1016"/>
      <c r="B1471" s="1016"/>
      <c r="C1471" s="1016"/>
      <c r="D1471" s="1016"/>
      <c r="E1471" s="1016"/>
      <c r="F1471" s="1016" t="e">
        <f t="shared" si="36"/>
        <v>#DIV/0!</v>
      </c>
      <c r="G1471" s="1016">
        <f t="shared" si="37"/>
        <v>0</v>
      </c>
    </row>
    <row r="1472" spans="1:7">
      <c r="A1472" s="1016"/>
      <c r="B1472" s="1016"/>
      <c r="C1472" s="1016"/>
      <c r="D1472" s="1016"/>
      <c r="E1472" s="1016"/>
      <c r="F1472" s="1016" t="e">
        <f t="shared" si="36"/>
        <v>#DIV/0!</v>
      </c>
      <c r="G1472" s="1016">
        <f t="shared" si="37"/>
        <v>0</v>
      </c>
    </row>
    <row r="1473" spans="1:7">
      <c r="A1473" s="1016"/>
      <c r="B1473" s="1016"/>
      <c r="C1473" s="1016"/>
      <c r="D1473" s="1016"/>
      <c r="E1473" s="1016"/>
      <c r="F1473" s="1016" t="e">
        <f t="shared" si="36"/>
        <v>#DIV/0!</v>
      </c>
      <c r="G1473" s="1016">
        <f t="shared" si="37"/>
        <v>0</v>
      </c>
    </row>
    <row r="1474" spans="1:7">
      <c r="A1474" s="1016"/>
      <c r="B1474" s="1016"/>
      <c r="C1474" s="1016"/>
      <c r="D1474" s="1016"/>
      <c r="E1474" s="1016"/>
      <c r="F1474" s="1016" t="e">
        <f t="shared" si="36"/>
        <v>#DIV/0!</v>
      </c>
      <c r="G1474" s="1016">
        <f t="shared" si="37"/>
        <v>0</v>
      </c>
    </row>
    <row r="1475" spans="1:7">
      <c r="A1475" s="1016"/>
      <c r="B1475" s="1016"/>
      <c r="C1475" s="1016"/>
      <c r="D1475" s="1016"/>
      <c r="E1475" s="1016"/>
      <c r="F1475" s="1016" t="e">
        <f t="shared" si="36"/>
        <v>#DIV/0!</v>
      </c>
      <c r="G1475" s="1016">
        <f t="shared" si="37"/>
        <v>0</v>
      </c>
    </row>
    <row r="1476" spans="1:7">
      <c r="A1476" s="1016"/>
      <c r="B1476" s="1016"/>
      <c r="C1476" s="1016"/>
      <c r="D1476" s="1016"/>
      <c r="E1476" s="1016"/>
      <c r="F1476" s="1016" t="e">
        <f t="shared" si="36"/>
        <v>#DIV/0!</v>
      </c>
      <c r="G1476" s="1016">
        <f t="shared" si="37"/>
        <v>0</v>
      </c>
    </row>
    <row r="1477" spans="1:7">
      <c r="A1477" s="1016"/>
      <c r="B1477" s="1016"/>
      <c r="C1477" s="1016"/>
      <c r="D1477" s="1016"/>
      <c r="E1477" s="1016"/>
      <c r="F1477" s="1016" t="e">
        <f t="shared" si="36"/>
        <v>#DIV/0!</v>
      </c>
      <c r="G1477" s="1016">
        <f t="shared" si="37"/>
        <v>0</v>
      </c>
    </row>
    <row r="1478" spans="1:7">
      <c r="A1478" s="1016"/>
      <c r="B1478" s="1016"/>
      <c r="C1478" s="1016"/>
      <c r="D1478" s="1016"/>
      <c r="E1478" s="1016"/>
      <c r="F1478" s="1016" t="e">
        <f t="shared" si="36"/>
        <v>#DIV/0!</v>
      </c>
      <c r="G1478" s="1016">
        <f t="shared" si="37"/>
        <v>0</v>
      </c>
    </row>
    <row r="1479" spans="1:7">
      <c r="A1479" s="1016"/>
      <c r="B1479" s="1016"/>
      <c r="C1479" s="1016"/>
      <c r="D1479" s="1016"/>
      <c r="E1479" s="1016"/>
      <c r="F1479" s="1016" t="e">
        <f t="shared" si="36"/>
        <v>#DIV/0!</v>
      </c>
      <c r="G1479" s="1016">
        <f t="shared" si="37"/>
        <v>0</v>
      </c>
    </row>
    <row r="1480" spans="1:7">
      <c r="A1480" s="1016"/>
      <c r="B1480" s="1016"/>
      <c r="C1480" s="1016"/>
      <c r="D1480" s="1016"/>
      <c r="E1480" s="1016"/>
      <c r="F1480" s="1016" t="e">
        <f t="shared" si="36"/>
        <v>#DIV/0!</v>
      </c>
      <c r="G1480" s="1016">
        <f t="shared" si="37"/>
        <v>0</v>
      </c>
    </row>
    <row r="1481" spans="1:7">
      <c r="A1481" s="1016"/>
      <c r="B1481" s="1016"/>
      <c r="C1481" s="1016"/>
      <c r="D1481" s="1016"/>
      <c r="E1481" s="1016"/>
      <c r="F1481" s="1016" t="e">
        <f t="shared" si="36"/>
        <v>#DIV/0!</v>
      </c>
      <c r="G1481" s="1016">
        <f t="shared" si="37"/>
        <v>0</v>
      </c>
    </row>
    <row r="1482" spans="1:7">
      <c r="A1482" s="1016"/>
      <c r="B1482" s="1016"/>
      <c r="C1482" s="1016"/>
      <c r="D1482" s="1016"/>
      <c r="E1482" s="1016"/>
      <c r="F1482" s="1016" t="e">
        <f t="shared" si="36"/>
        <v>#DIV/0!</v>
      </c>
      <c r="G1482" s="1016">
        <f t="shared" si="37"/>
        <v>0</v>
      </c>
    </row>
    <row r="1483" spans="1:7">
      <c r="A1483" s="1016"/>
      <c r="B1483" s="1016"/>
      <c r="C1483" s="1016"/>
      <c r="D1483" s="1016"/>
      <c r="E1483" s="1016"/>
      <c r="F1483" s="1016" t="e">
        <f t="shared" si="36"/>
        <v>#DIV/0!</v>
      </c>
      <c r="G1483" s="1016">
        <f t="shared" si="37"/>
        <v>0</v>
      </c>
    </row>
    <row r="1484" spans="1:7">
      <c r="A1484" s="1016"/>
      <c r="B1484" s="1016"/>
      <c r="C1484" s="1016"/>
      <c r="D1484" s="1016"/>
      <c r="E1484" s="1016"/>
      <c r="F1484" s="1016" t="e">
        <f t="shared" si="36"/>
        <v>#DIV/0!</v>
      </c>
      <c r="G1484" s="1016">
        <f t="shared" si="37"/>
        <v>0</v>
      </c>
    </row>
    <row r="1485" spans="1:7">
      <c r="A1485" s="1016"/>
      <c r="B1485" s="1016"/>
      <c r="C1485" s="1016"/>
      <c r="D1485" s="1016"/>
      <c r="E1485" s="1016"/>
      <c r="F1485" s="1016" t="e">
        <f t="shared" si="36"/>
        <v>#DIV/0!</v>
      </c>
      <c r="G1485" s="1016">
        <f t="shared" si="37"/>
        <v>0</v>
      </c>
    </row>
    <row r="1486" spans="1:7">
      <c r="A1486" s="1016"/>
      <c r="B1486" s="1016"/>
      <c r="C1486" s="1016"/>
      <c r="D1486" s="1016"/>
      <c r="E1486" s="1016"/>
      <c r="F1486" s="1016" t="e">
        <f t="shared" si="36"/>
        <v>#DIV/0!</v>
      </c>
      <c r="G1486" s="1016">
        <f t="shared" si="37"/>
        <v>0</v>
      </c>
    </row>
    <row r="1487" spans="1:7">
      <c r="A1487" s="1016"/>
      <c r="B1487" s="1016"/>
      <c r="C1487" s="1016"/>
      <c r="D1487" s="1016"/>
      <c r="E1487" s="1016"/>
      <c r="F1487" s="1016" t="e">
        <f t="shared" si="36"/>
        <v>#DIV/0!</v>
      </c>
      <c r="G1487" s="1016">
        <f t="shared" si="37"/>
        <v>0</v>
      </c>
    </row>
    <row r="1488" spans="1:7">
      <c r="A1488" s="1016"/>
      <c r="B1488" s="1016"/>
      <c r="C1488" s="1016"/>
      <c r="D1488" s="1016"/>
      <c r="E1488" s="1016"/>
      <c r="F1488" s="1016" t="e">
        <f t="shared" si="36"/>
        <v>#DIV/0!</v>
      </c>
      <c r="G1488" s="1016">
        <f t="shared" si="37"/>
        <v>0</v>
      </c>
    </row>
    <row r="1489" spans="1:7">
      <c r="A1489" s="1016"/>
      <c r="B1489" s="1016"/>
      <c r="C1489" s="1016"/>
      <c r="D1489" s="1016"/>
      <c r="E1489" s="1016"/>
      <c r="F1489" s="1016" t="e">
        <f t="shared" si="36"/>
        <v>#DIV/0!</v>
      </c>
      <c r="G1489" s="1016">
        <f t="shared" si="37"/>
        <v>0</v>
      </c>
    </row>
    <row r="1490" spans="1:7">
      <c r="A1490" s="1016"/>
      <c r="B1490" s="1016"/>
      <c r="C1490" s="1016"/>
      <c r="D1490" s="1016"/>
      <c r="E1490" s="1016"/>
      <c r="F1490" s="1016" t="e">
        <f t="shared" si="36"/>
        <v>#DIV/0!</v>
      </c>
      <c r="G1490" s="1016">
        <f t="shared" si="37"/>
        <v>0</v>
      </c>
    </row>
    <row r="1491" spans="1:7">
      <c r="A1491" s="1016"/>
      <c r="B1491" s="1016"/>
      <c r="C1491" s="1016"/>
      <c r="D1491" s="1016"/>
      <c r="E1491" s="1016"/>
      <c r="F1491" s="1016" t="e">
        <f t="shared" si="36"/>
        <v>#DIV/0!</v>
      </c>
      <c r="G1491" s="1016">
        <f t="shared" si="37"/>
        <v>0</v>
      </c>
    </row>
    <row r="1492" spans="1:7">
      <c r="A1492" s="1016"/>
      <c r="B1492" s="1016"/>
      <c r="C1492" s="1016"/>
      <c r="D1492" s="1016"/>
      <c r="E1492" s="1016"/>
      <c r="F1492" s="1016" t="e">
        <f t="shared" si="36"/>
        <v>#DIV/0!</v>
      </c>
      <c r="G1492" s="1016">
        <f t="shared" si="37"/>
        <v>0</v>
      </c>
    </row>
    <row r="1493" spans="1:7">
      <c r="A1493" s="1016"/>
      <c r="B1493" s="1016"/>
      <c r="C1493" s="1016"/>
      <c r="D1493" s="1016"/>
      <c r="E1493" s="1016"/>
      <c r="F1493" s="1016" t="e">
        <f t="shared" si="36"/>
        <v>#DIV/0!</v>
      </c>
      <c r="G1493" s="1016">
        <f t="shared" si="37"/>
        <v>0</v>
      </c>
    </row>
    <row r="1494" spans="1:7">
      <c r="A1494" s="1016"/>
      <c r="B1494" s="1016"/>
      <c r="C1494" s="1016"/>
      <c r="D1494" s="1016"/>
      <c r="E1494" s="1016"/>
      <c r="F1494" s="1016" t="e">
        <f t="shared" si="36"/>
        <v>#DIV/0!</v>
      </c>
      <c r="G1494" s="1016">
        <f t="shared" si="37"/>
        <v>0</v>
      </c>
    </row>
    <row r="1495" spans="1:7">
      <c r="A1495" s="1016"/>
      <c r="B1495" s="1016"/>
      <c r="C1495" s="1016"/>
      <c r="D1495" s="1016"/>
      <c r="E1495" s="1016"/>
      <c r="F1495" s="1016" t="e">
        <f t="shared" si="36"/>
        <v>#DIV/0!</v>
      </c>
      <c r="G1495" s="1016">
        <f t="shared" si="37"/>
        <v>0</v>
      </c>
    </row>
    <row r="1496" spans="1:7">
      <c r="A1496" s="1016"/>
      <c r="B1496" s="1016"/>
      <c r="C1496" s="1016"/>
      <c r="D1496" s="1016"/>
      <c r="E1496" s="1016"/>
      <c r="F1496" s="1016" t="e">
        <f t="shared" si="36"/>
        <v>#DIV/0!</v>
      </c>
      <c r="G1496" s="1016">
        <f t="shared" si="37"/>
        <v>0</v>
      </c>
    </row>
    <row r="1497" spans="1:7">
      <c r="A1497" s="1016"/>
      <c r="B1497" s="1016"/>
      <c r="C1497" s="1016"/>
      <c r="D1497" s="1016"/>
      <c r="E1497" s="1016"/>
      <c r="F1497" s="1016" t="e">
        <f t="shared" si="36"/>
        <v>#DIV/0!</v>
      </c>
      <c r="G1497" s="1016">
        <f t="shared" si="37"/>
        <v>0</v>
      </c>
    </row>
    <row r="1498" spans="1:7">
      <c r="A1498" s="1016"/>
      <c r="B1498" s="1016"/>
      <c r="C1498" s="1016"/>
      <c r="D1498" s="1016"/>
      <c r="E1498" s="1016"/>
      <c r="F1498" s="1016" t="e">
        <f t="shared" si="36"/>
        <v>#DIV/0!</v>
      </c>
      <c r="G1498" s="1016">
        <f t="shared" si="37"/>
        <v>0</v>
      </c>
    </row>
    <row r="1499" spans="1:7">
      <c r="A1499" s="1016"/>
      <c r="B1499" s="1016"/>
      <c r="C1499" s="1016"/>
      <c r="D1499" s="1016"/>
      <c r="E1499" s="1016"/>
      <c r="F1499" s="1016" t="e">
        <f t="shared" si="36"/>
        <v>#DIV/0!</v>
      </c>
      <c r="G1499" s="1016">
        <f t="shared" si="37"/>
        <v>0</v>
      </c>
    </row>
    <row r="1500" spans="1:7">
      <c r="A1500" s="1016"/>
      <c r="B1500" s="1016"/>
      <c r="C1500" s="1016"/>
      <c r="D1500" s="1016"/>
      <c r="E1500" s="1016"/>
      <c r="F1500" s="1016" t="e">
        <f t="shared" si="36"/>
        <v>#DIV/0!</v>
      </c>
      <c r="G1500" s="1016">
        <f t="shared" si="37"/>
        <v>0</v>
      </c>
    </row>
    <row r="1501" spans="1:7">
      <c r="A1501" s="1016"/>
      <c r="B1501" s="1016"/>
      <c r="C1501" s="1016"/>
      <c r="D1501" s="1016"/>
      <c r="E1501" s="1016"/>
      <c r="F1501" s="1016" t="e">
        <f t="shared" si="36"/>
        <v>#DIV/0!</v>
      </c>
      <c r="G1501" s="1016">
        <f t="shared" si="37"/>
        <v>0</v>
      </c>
    </row>
    <row r="1502" spans="1:7">
      <c r="A1502" s="1016"/>
      <c r="B1502" s="1016"/>
      <c r="C1502" s="1016"/>
      <c r="D1502" s="1016"/>
      <c r="E1502" s="1016"/>
      <c r="F1502" s="1016" t="e">
        <f t="shared" si="36"/>
        <v>#DIV/0!</v>
      </c>
      <c r="G1502" s="1016">
        <f t="shared" si="37"/>
        <v>0</v>
      </c>
    </row>
    <row r="1503" spans="1:7">
      <c r="A1503" s="1016"/>
      <c r="B1503" s="1016"/>
      <c r="C1503" s="1016"/>
      <c r="D1503" s="1016"/>
      <c r="E1503" s="1016"/>
      <c r="F1503" s="1016" t="e">
        <f t="shared" ref="F1503:F1566" si="38">(B1503*C1503*D1503*60/(A1503*1000))+F1502</f>
        <v>#DIV/0!</v>
      </c>
      <c r="G1503" s="1016">
        <f t="shared" ref="G1503:G1566" si="39">(C1503*D1503*60)+G1502</f>
        <v>0</v>
      </c>
    </row>
    <row r="1504" spans="1:7">
      <c r="A1504" s="1016"/>
      <c r="B1504" s="1016"/>
      <c r="C1504" s="1016"/>
      <c r="D1504" s="1016"/>
      <c r="E1504" s="1016"/>
      <c r="F1504" s="1016" t="e">
        <f t="shared" si="38"/>
        <v>#DIV/0!</v>
      </c>
      <c r="G1504" s="1016">
        <f t="shared" si="39"/>
        <v>0</v>
      </c>
    </row>
    <row r="1505" spans="1:7">
      <c r="A1505" s="1016"/>
      <c r="B1505" s="1016"/>
      <c r="C1505" s="1016"/>
      <c r="D1505" s="1016"/>
      <c r="E1505" s="1016"/>
      <c r="F1505" s="1016" t="e">
        <f t="shared" si="38"/>
        <v>#DIV/0!</v>
      </c>
      <c r="G1505" s="1016">
        <f t="shared" si="39"/>
        <v>0</v>
      </c>
    </row>
    <row r="1506" spans="1:7">
      <c r="A1506" s="1016"/>
      <c r="B1506" s="1016"/>
      <c r="C1506" s="1016"/>
      <c r="D1506" s="1016"/>
      <c r="E1506" s="1016"/>
      <c r="F1506" s="1016" t="e">
        <f t="shared" si="38"/>
        <v>#DIV/0!</v>
      </c>
      <c r="G1506" s="1016">
        <f t="shared" si="39"/>
        <v>0</v>
      </c>
    </row>
    <row r="1507" spans="1:7">
      <c r="A1507" s="1016"/>
      <c r="B1507" s="1016"/>
      <c r="C1507" s="1016"/>
      <c r="D1507" s="1016"/>
      <c r="E1507" s="1016"/>
      <c r="F1507" s="1016" t="e">
        <f t="shared" si="38"/>
        <v>#DIV/0!</v>
      </c>
      <c r="G1507" s="1016">
        <f t="shared" si="39"/>
        <v>0</v>
      </c>
    </row>
    <row r="1508" spans="1:7">
      <c r="A1508" s="1016"/>
      <c r="B1508" s="1016"/>
      <c r="C1508" s="1016"/>
      <c r="D1508" s="1016"/>
      <c r="E1508" s="1016"/>
      <c r="F1508" s="1016" t="e">
        <f t="shared" si="38"/>
        <v>#DIV/0!</v>
      </c>
      <c r="G1508" s="1016">
        <f t="shared" si="39"/>
        <v>0</v>
      </c>
    </row>
    <row r="1509" spans="1:7">
      <c r="A1509" s="1016"/>
      <c r="B1509" s="1016"/>
      <c r="C1509" s="1016"/>
      <c r="D1509" s="1016"/>
      <c r="E1509" s="1016"/>
      <c r="F1509" s="1016" t="e">
        <f t="shared" si="38"/>
        <v>#DIV/0!</v>
      </c>
      <c r="G1509" s="1016">
        <f t="shared" si="39"/>
        <v>0</v>
      </c>
    </row>
    <row r="1510" spans="1:7">
      <c r="A1510" s="1016"/>
      <c r="B1510" s="1016"/>
      <c r="C1510" s="1016"/>
      <c r="D1510" s="1016"/>
      <c r="E1510" s="1016"/>
      <c r="F1510" s="1016" t="e">
        <f t="shared" si="38"/>
        <v>#DIV/0!</v>
      </c>
      <c r="G1510" s="1016">
        <f t="shared" si="39"/>
        <v>0</v>
      </c>
    </row>
    <row r="1511" spans="1:7">
      <c r="A1511" s="1016"/>
      <c r="B1511" s="1016"/>
      <c r="C1511" s="1016"/>
      <c r="D1511" s="1016"/>
      <c r="E1511" s="1016"/>
      <c r="F1511" s="1016" t="e">
        <f t="shared" si="38"/>
        <v>#DIV/0!</v>
      </c>
      <c r="G1511" s="1016">
        <f t="shared" si="39"/>
        <v>0</v>
      </c>
    </row>
    <row r="1512" spans="1:7">
      <c r="A1512" s="1016"/>
      <c r="B1512" s="1016"/>
      <c r="C1512" s="1016"/>
      <c r="D1512" s="1016"/>
      <c r="E1512" s="1016"/>
      <c r="F1512" s="1016" t="e">
        <f t="shared" si="38"/>
        <v>#DIV/0!</v>
      </c>
      <c r="G1512" s="1016">
        <f t="shared" si="39"/>
        <v>0</v>
      </c>
    </row>
    <row r="1513" spans="1:7">
      <c r="A1513" s="1016"/>
      <c r="B1513" s="1016"/>
      <c r="C1513" s="1016"/>
      <c r="D1513" s="1016"/>
      <c r="E1513" s="1016"/>
      <c r="F1513" s="1016" t="e">
        <f t="shared" si="38"/>
        <v>#DIV/0!</v>
      </c>
      <c r="G1513" s="1016">
        <f t="shared" si="39"/>
        <v>0</v>
      </c>
    </row>
    <row r="1514" spans="1:7">
      <c r="A1514" s="1016"/>
      <c r="B1514" s="1016"/>
      <c r="C1514" s="1016"/>
      <c r="D1514" s="1016"/>
      <c r="E1514" s="1016"/>
      <c r="F1514" s="1016" t="e">
        <f t="shared" si="38"/>
        <v>#DIV/0!</v>
      </c>
      <c r="G1514" s="1016">
        <f t="shared" si="39"/>
        <v>0</v>
      </c>
    </row>
    <row r="1515" spans="1:7">
      <c r="A1515" s="1016"/>
      <c r="B1515" s="1016"/>
      <c r="C1515" s="1016"/>
      <c r="D1515" s="1016"/>
      <c r="E1515" s="1016"/>
      <c r="F1515" s="1016" t="e">
        <f t="shared" si="38"/>
        <v>#DIV/0!</v>
      </c>
      <c r="G1515" s="1016">
        <f t="shared" si="39"/>
        <v>0</v>
      </c>
    </row>
    <row r="1516" spans="1:7">
      <c r="A1516" s="1016"/>
      <c r="B1516" s="1016"/>
      <c r="C1516" s="1016"/>
      <c r="D1516" s="1016"/>
      <c r="E1516" s="1016"/>
      <c r="F1516" s="1016" t="e">
        <f t="shared" si="38"/>
        <v>#DIV/0!</v>
      </c>
      <c r="G1516" s="1016">
        <f t="shared" si="39"/>
        <v>0</v>
      </c>
    </row>
    <row r="1517" spans="1:7">
      <c r="A1517" s="1016"/>
      <c r="B1517" s="1016"/>
      <c r="C1517" s="1016"/>
      <c r="D1517" s="1016"/>
      <c r="E1517" s="1016"/>
      <c r="F1517" s="1016" t="e">
        <f t="shared" si="38"/>
        <v>#DIV/0!</v>
      </c>
      <c r="G1517" s="1016">
        <f t="shared" si="39"/>
        <v>0</v>
      </c>
    </row>
    <row r="1518" spans="1:7">
      <c r="A1518" s="1016"/>
      <c r="B1518" s="1016"/>
      <c r="C1518" s="1016"/>
      <c r="D1518" s="1016"/>
      <c r="E1518" s="1016"/>
      <c r="F1518" s="1016" t="e">
        <f t="shared" si="38"/>
        <v>#DIV/0!</v>
      </c>
      <c r="G1518" s="1016">
        <f t="shared" si="39"/>
        <v>0</v>
      </c>
    </row>
    <row r="1519" spans="1:7">
      <c r="A1519" s="1016"/>
      <c r="B1519" s="1016"/>
      <c r="C1519" s="1016"/>
      <c r="D1519" s="1016"/>
      <c r="E1519" s="1016"/>
      <c r="F1519" s="1016" t="e">
        <f t="shared" si="38"/>
        <v>#DIV/0!</v>
      </c>
      <c r="G1519" s="1016">
        <f t="shared" si="39"/>
        <v>0</v>
      </c>
    </row>
    <row r="1520" spans="1:7">
      <c r="A1520" s="1016"/>
      <c r="B1520" s="1016"/>
      <c r="C1520" s="1016"/>
      <c r="D1520" s="1016"/>
      <c r="E1520" s="1016"/>
      <c r="F1520" s="1016" t="e">
        <f t="shared" si="38"/>
        <v>#DIV/0!</v>
      </c>
      <c r="G1520" s="1016">
        <f t="shared" si="39"/>
        <v>0</v>
      </c>
    </row>
    <row r="1521" spans="1:7">
      <c r="A1521" s="1016"/>
      <c r="B1521" s="1016"/>
      <c r="C1521" s="1016"/>
      <c r="D1521" s="1016"/>
      <c r="E1521" s="1016"/>
      <c r="F1521" s="1016" t="e">
        <f t="shared" si="38"/>
        <v>#DIV/0!</v>
      </c>
      <c r="G1521" s="1016">
        <f t="shared" si="39"/>
        <v>0</v>
      </c>
    </row>
    <row r="1522" spans="1:7">
      <c r="A1522" s="1016"/>
      <c r="B1522" s="1016"/>
      <c r="C1522" s="1016"/>
      <c r="D1522" s="1016"/>
      <c r="E1522" s="1016"/>
      <c r="F1522" s="1016" t="e">
        <f t="shared" si="38"/>
        <v>#DIV/0!</v>
      </c>
      <c r="G1522" s="1016">
        <f t="shared" si="39"/>
        <v>0</v>
      </c>
    </row>
    <row r="1523" spans="1:7">
      <c r="A1523" s="1016"/>
      <c r="B1523" s="1016"/>
      <c r="C1523" s="1016"/>
      <c r="D1523" s="1016"/>
      <c r="E1523" s="1016"/>
      <c r="F1523" s="1016" t="e">
        <f t="shared" si="38"/>
        <v>#DIV/0!</v>
      </c>
      <c r="G1523" s="1016">
        <f t="shared" si="39"/>
        <v>0</v>
      </c>
    </row>
    <row r="1524" spans="1:7">
      <c r="A1524" s="1016"/>
      <c r="B1524" s="1016"/>
      <c r="C1524" s="1016"/>
      <c r="D1524" s="1016"/>
      <c r="E1524" s="1016"/>
      <c r="F1524" s="1016" t="e">
        <f t="shared" si="38"/>
        <v>#DIV/0!</v>
      </c>
      <c r="G1524" s="1016">
        <f t="shared" si="39"/>
        <v>0</v>
      </c>
    </row>
    <row r="1525" spans="1:7">
      <c r="A1525" s="1016"/>
      <c r="B1525" s="1016"/>
      <c r="C1525" s="1016"/>
      <c r="D1525" s="1016"/>
      <c r="E1525" s="1016"/>
      <c r="F1525" s="1016" t="e">
        <f t="shared" si="38"/>
        <v>#DIV/0!</v>
      </c>
      <c r="G1525" s="1016">
        <f t="shared" si="39"/>
        <v>0</v>
      </c>
    </row>
    <row r="1526" spans="1:7">
      <c r="A1526" s="1016"/>
      <c r="B1526" s="1016"/>
      <c r="C1526" s="1016"/>
      <c r="D1526" s="1016"/>
      <c r="E1526" s="1016"/>
      <c r="F1526" s="1016" t="e">
        <f t="shared" si="38"/>
        <v>#DIV/0!</v>
      </c>
      <c r="G1526" s="1016">
        <f t="shared" si="39"/>
        <v>0</v>
      </c>
    </row>
    <row r="1527" spans="1:7">
      <c r="A1527" s="1016"/>
      <c r="B1527" s="1016"/>
      <c r="C1527" s="1016"/>
      <c r="D1527" s="1016"/>
      <c r="E1527" s="1016"/>
      <c r="F1527" s="1016" t="e">
        <f t="shared" si="38"/>
        <v>#DIV/0!</v>
      </c>
      <c r="G1527" s="1016">
        <f t="shared" si="39"/>
        <v>0</v>
      </c>
    </row>
    <row r="1528" spans="1:7">
      <c r="A1528" s="1016"/>
      <c r="B1528" s="1016"/>
      <c r="C1528" s="1016"/>
      <c r="D1528" s="1016"/>
      <c r="E1528" s="1016"/>
      <c r="F1528" s="1016" t="e">
        <f t="shared" si="38"/>
        <v>#DIV/0!</v>
      </c>
      <c r="G1528" s="1016">
        <f t="shared" si="39"/>
        <v>0</v>
      </c>
    </row>
    <row r="1529" spans="1:7">
      <c r="A1529" s="1016"/>
      <c r="B1529" s="1016"/>
      <c r="C1529" s="1016"/>
      <c r="D1529" s="1016"/>
      <c r="E1529" s="1016"/>
      <c r="F1529" s="1016" t="e">
        <f t="shared" si="38"/>
        <v>#DIV/0!</v>
      </c>
      <c r="G1529" s="1016">
        <f t="shared" si="39"/>
        <v>0</v>
      </c>
    </row>
    <row r="1530" spans="1:7">
      <c r="A1530" s="1016"/>
      <c r="B1530" s="1016"/>
      <c r="C1530" s="1016"/>
      <c r="D1530" s="1016"/>
      <c r="E1530" s="1016"/>
      <c r="F1530" s="1016" t="e">
        <f t="shared" si="38"/>
        <v>#DIV/0!</v>
      </c>
      <c r="G1530" s="1016">
        <f t="shared" si="39"/>
        <v>0</v>
      </c>
    </row>
    <row r="1531" spans="1:7">
      <c r="A1531" s="1016"/>
      <c r="B1531" s="1016"/>
      <c r="C1531" s="1016"/>
      <c r="D1531" s="1016"/>
      <c r="E1531" s="1016"/>
      <c r="F1531" s="1016" t="e">
        <f t="shared" si="38"/>
        <v>#DIV/0!</v>
      </c>
      <c r="G1531" s="1016">
        <f t="shared" si="39"/>
        <v>0</v>
      </c>
    </row>
    <row r="1532" spans="1:7">
      <c r="A1532" s="1016"/>
      <c r="B1532" s="1016"/>
      <c r="C1532" s="1016"/>
      <c r="D1532" s="1016"/>
      <c r="E1532" s="1016"/>
      <c r="F1532" s="1016" t="e">
        <f t="shared" si="38"/>
        <v>#DIV/0!</v>
      </c>
      <c r="G1532" s="1016">
        <f t="shared" si="39"/>
        <v>0</v>
      </c>
    </row>
    <row r="1533" spans="1:7">
      <c r="A1533" s="1016"/>
      <c r="B1533" s="1016"/>
      <c r="C1533" s="1016"/>
      <c r="D1533" s="1016"/>
      <c r="E1533" s="1016"/>
      <c r="F1533" s="1016" t="e">
        <f t="shared" si="38"/>
        <v>#DIV/0!</v>
      </c>
      <c r="G1533" s="1016">
        <f t="shared" si="39"/>
        <v>0</v>
      </c>
    </row>
    <row r="1534" spans="1:7">
      <c r="A1534" s="1016"/>
      <c r="B1534" s="1016"/>
      <c r="C1534" s="1016"/>
      <c r="D1534" s="1016"/>
      <c r="E1534" s="1016"/>
      <c r="F1534" s="1016" t="e">
        <f t="shared" si="38"/>
        <v>#DIV/0!</v>
      </c>
      <c r="G1534" s="1016">
        <f t="shared" si="39"/>
        <v>0</v>
      </c>
    </row>
    <row r="1535" spans="1:7">
      <c r="A1535" s="1016"/>
      <c r="B1535" s="1016"/>
      <c r="C1535" s="1016"/>
      <c r="D1535" s="1016"/>
      <c r="E1535" s="1016"/>
      <c r="F1535" s="1016" t="e">
        <f t="shared" si="38"/>
        <v>#DIV/0!</v>
      </c>
      <c r="G1535" s="1016">
        <f t="shared" si="39"/>
        <v>0</v>
      </c>
    </row>
    <row r="1536" spans="1:7">
      <c r="A1536" s="1016"/>
      <c r="B1536" s="1016"/>
      <c r="C1536" s="1016"/>
      <c r="D1536" s="1016"/>
      <c r="E1536" s="1016"/>
      <c r="F1536" s="1016" t="e">
        <f t="shared" si="38"/>
        <v>#DIV/0!</v>
      </c>
      <c r="G1536" s="1016">
        <f t="shared" si="39"/>
        <v>0</v>
      </c>
    </row>
    <row r="1537" spans="1:7">
      <c r="A1537" s="1016"/>
      <c r="B1537" s="1016"/>
      <c r="C1537" s="1016"/>
      <c r="D1537" s="1016"/>
      <c r="E1537" s="1016"/>
      <c r="F1537" s="1016" t="e">
        <f t="shared" si="38"/>
        <v>#DIV/0!</v>
      </c>
      <c r="G1537" s="1016">
        <f t="shared" si="39"/>
        <v>0</v>
      </c>
    </row>
    <row r="1538" spans="1:7">
      <c r="A1538" s="1016"/>
      <c r="B1538" s="1016"/>
      <c r="C1538" s="1016"/>
      <c r="D1538" s="1016"/>
      <c r="E1538" s="1016"/>
      <c r="F1538" s="1016" t="e">
        <f t="shared" si="38"/>
        <v>#DIV/0!</v>
      </c>
      <c r="G1538" s="1016">
        <f t="shared" si="39"/>
        <v>0</v>
      </c>
    </row>
    <row r="1539" spans="1:7">
      <c r="A1539" s="1016"/>
      <c r="B1539" s="1016"/>
      <c r="C1539" s="1016"/>
      <c r="D1539" s="1016"/>
      <c r="E1539" s="1016"/>
      <c r="F1539" s="1016" t="e">
        <f t="shared" si="38"/>
        <v>#DIV/0!</v>
      </c>
      <c r="G1539" s="1016">
        <f t="shared" si="39"/>
        <v>0</v>
      </c>
    </row>
    <row r="1540" spans="1:7">
      <c r="A1540" s="1016"/>
      <c r="B1540" s="1016"/>
      <c r="C1540" s="1016"/>
      <c r="D1540" s="1016"/>
      <c r="E1540" s="1016"/>
      <c r="F1540" s="1016" t="e">
        <f t="shared" si="38"/>
        <v>#DIV/0!</v>
      </c>
      <c r="G1540" s="1016">
        <f t="shared" si="39"/>
        <v>0</v>
      </c>
    </row>
    <row r="1541" spans="1:7">
      <c r="A1541" s="1016"/>
      <c r="B1541" s="1016"/>
      <c r="C1541" s="1016"/>
      <c r="D1541" s="1016"/>
      <c r="E1541" s="1016"/>
      <c r="F1541" s="1016" t="e">
        <f t="shared" si="38"/>
        <v>#DIV/0!</v>
      </c>
      <c r="G1541" s="1016">
        <f t="shared" si="39"/>
        <v>0</v>
      </c>
    </row>
    <row r="1542" spans="1:7">
      <c r="A1542" s="1016"/>
      <c r="B1542" s="1016"/>
      <c r="C1542" s="1016"/>
      <c r="D1542" s="1016"/>
      <c r="E1542" s="1016"/>
      <c r="F1542" s="1016" t="e">
        <f t="shared" si="38"/>
        <v>#DIV/0!</v>
      </c>
      <c r="G1542" s="1016">
        <f t="shared" si="39"/>
        <v>0</v>
      </c>
    </row>
    <row r="1543" spans="1:7">
      <c r="A1543" s="1016"/>
      <c r="B1543" s="1016"/>
      <c r="C1543" s="1016"/>
      <c r="D1543" s="1016"/>
      <c r="E1543" s="1016"/>
      <c r="F1543" s="1016" t="e">
        <f t="shared" si="38"/>
        <v>#DIV/0!</v>
      </c>
      <c r="G1543" s="1016">
        <f t="shared" si="39"/>
        <v>0</v>
      </c>
    </row>
    <row r="1544" spans="1:7">
      <c r="A1544" s="1016"/>
      <c r="B1544" s="1016"/>
      <c r="C1544" s="1016"/>
      <c r="D1544" s="1016"/>
      <c r="E1544" s="1016"/>
      <c r="F1544" s="1016" t="e">
        <f t="shared" si="38"/>
        <v>#DIV/0!</v>
      </c>
      <c r="G1544" s="1016">
        <f t="shared" si="39"/>
        <v>0</v>
      </c>
    </row>
    <row r="1545" spans="1:7">
      <c r="A1545" s="1016"/>
      <c r="B1545" s="1016"/>
      <c r="C1545" s="1016"/>
      <c r="D1545" s="1016"/>
      <c r="E1545" s="1016"/>
      <c r="F1545" s="1016" t="e">
        <f t="shared" si="38"/>
        <v>#DIV/0!</v>
      </c>
      <c r="G1545" s="1016">
        <f t="shared" si="39"/>
        <v>0</v>
      </c>
    </row>
    <row r="1546" spans="1:7">
      <c r="A1546" s="1016"/>
      <c r="B1546" s="1016"/>
      <c r="C1546" s="1016"/>
      <c r="D1546" s="1016"/>
      <c r="E1546" s="1016"/>
      <c r="F1546" s="1016" t="e">
        <f t="shared" si="38"/>
        <v>#DIV/0!</v>
      </c>
      <c r="G1546" s="1016">
        <f t="shared" si="39"/>
        <v>0</v>
      </c>
    </row>
    <row r="1547" spans="1:7">
      <c r="A1547" s="1016"/>
      <c r="B1547" s="1016"/>
      <c r="C1547" s="1016"/>
      <c r="D1547" s="1016"/>
      <c r="E1547" s="1016"/>
      <c r="F1547" s="1016" t="e">
        <f t="shared" si="38"/>
        <v>#DIV/0!</v>
      </c>
      <c r="G1547" s="1016">
        <f t="shared" si="39"/>
        <v>0</v>
      </c>
    </row>
    <row r="1548" spans="1:7">
      <c r="A1548" s="1016"/>
      <c r="B1548" s="1016"/>
      <c r="C1548" s="1016"/>
      <c r="D1548" s="1016"/>
      <c r="E1548" s="1016"/>
      <c r="F1548" s="1016" t="e">
        <f t="shared" si="38"/>
        <v>#DIV/0!</v>
      </c>
      <c r="G1548" s="1016">
        <f t="shared" si="39"/>
        <v>0</v>
      </c>
    </row>
    <row r="1549" spans="1:7">
      <c r="A1549" s="1016"/>
      <c r="B1549" s="1016"/>
      <c r="C1549" s="1016"/>
      <c r="D1549" s="1016"/>
      <c r="E1549" s="1016"/>
      <c r="F1549" s="1016" t="e">
        <f t="shared" si="38"/>
        <v>#DIV/0!</v>
      </c>
      <c r="G1549" s="1016">
        <f t="shared" si="39"/>
        <v>0</v>
      </c>
    </row>
    <row r="1550" spans="1:7">
      <c r="A1550" s="1016"/>
      <c r="B1550" s="1016"/>
      <c r="C1550" s="1016"/>
      <c r="D1550" s="1016"/>
      <c r="E1550" s="1016"/>
      <c r="F1550" s="1016" t="e">
        <f t="shared" si="38"/>
        <v>#DIV/0!</v>
      </c>
      <c r="G1550" s="1016">
        <f t="shared" si="39"/>
        <v>0</v>
      </c>
    </row>
    <row r="1551" spans="1:7">
      <c r="A1551" s="1016"/>
      <c r="B1551" s="1016"/>
      <c r="C1551" s="1016"/>
      <c r="D1551" s="1016"/>
      <c r="E1551" s="1016"/>
      <c r="F1551" s="1016" t="e">
        <f t="shared" si="38"/>
        <v>#DIV/0!</v>
      </c>
      <c r="G1551" s="1016">
        <f t="shared" si="39"/>
        <v>0</v>
      </c>
    </row>
    <row r="1552" spans="1:7">
      <c r="A1552" s="1016"/>
      <c r="B1552" s="1016"/>
      <c r="C1552" s="1016"/>
      <c r="D1552" s="1016"/>
      <c r="E1552" s="1016"/>
      <c r="F1552" s="1016" t="e">
        <f t="shared" si="38"/>
        <v>#DIV/0!</v>
      </c>
      <c r="G1552" s="1016">
        <f t="shared" si="39"/>
        <v>0</v>
      </c>
    </row>
    <row r="1553" spans="1:7">
      <c r="A1553" s="1016"/>
      <c r="B1553" s="1016"/>
      <c r="C1553" s="1016"/>
      <c r="D1553" s="1016"/>
      <c r="E1553" s="1016"/>
      <c r="F1553" s="1016" t="e">
        <f t="shared" si="38"/>
        <v>#DIV/0!</v>
      </c>
      <c r="G1553" s="1016">
        <f t="shared" si="39"/>
        <v>0</v>
      </c>
    </row>
    <row r="1554" spans="1:7">
      <c r="A1554" s="1016"/>
      <c r="B1554" s="1016"/>
      <c r="C1554" s="1016"/>
      <c r="D1554" s="1016"/>
      <c r="E1554" s="1016"/>
      <c r="F1554" s="1016" t="e">
        <f t="shared" si="38"/>
        <v>#DIV/0!</v>
      </c>
      <c r="G1554" s="1016">
        <f t="shared" si="39"/>
        <v>0</v>
      </c>
    </row>
    <row r="1555" spans="1:7">
      <c r="A1555" s="1016"/>
      <c r="B1555" s="1016"/>
      <c r="C1555" s="1016"/>
      <c r="D1555" s="1016"/>
      <c r="E1555" s="1016"/>
      <c r="F1555" s="1016" t="e">
        <f t="shared" si="38"/>
        <v>#DIV/0!</v>
      </c>
      <c r="G1555" s="1016">
        <f t="shared" si="39"/>
        <v>0</v>
      </c>
    </row>
    <row r="1556" spans="1:7">
      <c r="A1556" s="1016"/>
      <c r="B1556" s="1016"/>
      <c r="C1556" s="1016"/>
      <c r="D1556" s="1016"/>
      <c r="E1556" s="1016"/>
      <c r="F1556" s="1016" t="e">
        <f t="shared" si="38"/>
        <v>#DIV/0!</v>
      </c>
      <c r="G1556" s="1016">
        <f t="shared" si="39"/>
        <v>0</v>
      </c>
    </row>
    <row r="1557" spans="1:7">
      <c r="A1557" s="1016"/>
      <c r="B1557" s="1016"/>
      <c r="C1557" s="1016"/>
      <c r="D1557" s="1016"/>
      <c r="E1557" s="1016"/>
      <c r="F1557" s="1016" t="e">
        <f t="shared" si="38"/>
        <v>#DIV/0!</v>
      </c>
      <c r="G1557" s="1016">
        <f t="shared" si="39"/>
        <v>0</v>
      </c>
    </row>
    <row r="1558" spans="1:7">
      <c r="A1558" s="1016"/>
      <c r="B1558" s="1016"/>
      <c r="C1558" s="1016"/>
      <c r="D1558" s="1016"/>
      <c r="E1558" s="1016"/>
      <c r="F1558" s="1016" t="e">
        <f t="shared" si="38"/>
        <v>#DIV/0!</v>
      </c>
      <c r="G1558" s="1016">
        <f t="shared" si="39"/>
        <v>0</v>
      </c>
    </row>
    <row r="1559" spans="1:7">
      <c r="A1559" s="1016"/>
      <c r="B1559" s="1016"/>
      <c r="C1559" s="1016"/>
      <c r="D1559" s="1016"/>
      <c r="E1559" s="1016"/>
      <c r="F1559" s="1016" t="e">
        <f t="shared" si="38"/>
        <v>#DIV/0!</v>
      </c>
      <c r="G1559" s="1016">
        <f t="shared" si="39"/>
        <v>0</v>
      </c>
    </row>
    <row r="1560" spans="1:7">
      <c r="A1560" s="1016"/>
      <c r="B1560" s="1016"/>
      <c r="C1560" s="1016"/>
      <c r="D1560" s="1016"/>
      <c r="E1560" s="1016"/>
      <c r="F1560" s="1016" t="e">
        <f t="shared" si="38"/>
        <v>#DIV/0!</v>
      </c>
      <c r="G1560" s="1016">
        <f t="shared" si="39"/>
        <v>0</v>
      </c>
    </row>
    <row r="1561" spans="1:7">
      <c r="A1561" s="1016"/>
      <c r="B1561" s="1016"/>
      <c r="C1561" s="1016"/>
      <c r="D1561" s="1016"/>
      <c r="E1561" s="1016"/>
      <c r="F1561" s="1016" t="e">
        <f t="shared" si="38"/>
        <v>#DIV/0!</v>
      </c>
      <c r="G1561" s="1016">
        <f t="shared" si="39"/>
        <v>0</v>
      </c>
    </row>
    <row r="1562" spans="1:7">
      <c r="A1562" s="1016"/>
      <c r="B1562" s="1016"/>
      <c r="C1562" s="1016"/>
      <c r="D1562" s="1016"/>
      <c r="E1562" s="1016"/>
      <c r="F1562" s="1016" t="e">
        <f t="shared" si="38"/>
        <v>#DIV/0!</v>
      </c>
      <c r="G1562" s="1016">
        <f t="shared" si="39"/>
        <v>0</v>
      </c>
    </row>
    <row r="1563" spans="1:7">
      <c r="A1563" s="1016"/>
      <c r="B1563" s="1016"/>
      <c r="C1563" s="1016"/>
      <c r="D1563" s="1016"/>
      <c r="E1563" s="1016"/>
      <c r="F1563" s="1016" t="e">
        <f t="shared" si="38"/>
        <v>#DIV/0!</v>
      </c>
      <c r="G1563" s="1016">
        <f t="shared" si="39"/>
        <v>0</v>
      </c>
    </row>
    <row r="1564" spans="1:7">
      <c r="A1564" s="1016"/>
      <c r="B1564" s="1016"/>
      <c r="C1564" s="1016"/>
      <c r="D1564" s="1016"/>
      <c r="E1564" s="1016"/>
      <c r="F1564" s="1016" t="e">
        <f t="shared" si="38"/>
        <v>#DIV/0!</v>
      </c>
      <c r="G1564" s="1016">
        <f t="shared" si="39"/>
        <v>0</v>
      </c>
    </row>
    <row r="1565" spans="1:7">
      <c r="A1565" s="1016"/>
      <c r="B1565" s="1016"/>
      <c r="C1565" s="1016"/>
      <c r="D1565" s="1016"/>
      <c r="E1565" s="1016"/>
      <c r="F1565" s="1016" t="e">
        <f t="shared" si="38"/>
        <v>#DIV/0!</v>
      </c>
      <c r="G1565" s="1016">
        <f t="shared" si="39"/>
        <v>0</v>
      </c>
    </row>
    <row r="1566" spans="1:7">
      <c r="A1566" s="1016"/>
      <c r="B1566" s="1016"/>
      <c r="C1566" s="1016"/>
      <c r="D1566" s="1016"/>
      <c r="E1566" s="1016"/>
      <c r="F1566" s="1016" t="e">
        <f t="shared" si="38"/>
        <v>#DIV/0!</v>
      </c>
      <c r="G1566" s="1016">
        <f t="shared" si="39"/>
        <v>0</v>
      </c>
    </row>
    <row r="1567" spans="1:7">
      <c r="A1567" s="1016"/>
      <c r="B1567" s="1016"/>
      <c r="C1567" s="1016"/>
      <c r="D1567" s="1016"/>
      <c r="E1567" s="1016"/>
      <c r="F1567" s="1016" t="e">
        <f t="shared" ref="F1567:F1630" si="40">(B1567*C1567*D1567*60/(A1567*1000))+F1566</f>
        <v>#DIV/0!</v>
      </c>
      <c r="G1567" s="1016">
        <f t="shared" ref="G1567:G1630" si="41">(C1567*D1567*60)+G1566</f>
        <v>0</v>
      </c>
    </row>
    <row r="1568" spans="1:7">
      <c r="A1568" s="1016"/>
      <c r="B1568" s="1016"/>
      <c r="C1568" s="1016"/>
      <c r="D1568" s="1016"/>
      <c r="E1568" s="1016"/>
      <c r="F1568" s="1016" t="e">
        <f t="shared" si="40"/>
        <v>#DIV/0!</v>
      </c>
      <c r="G1568" s="1016">
        <f t="shared" si="41"/>
        <v>0</v>
      </c>
    </row>
    <row r="1569" spans="1:7">
      <c r="A1569" s="1016"/>
      <c r="B1569" s="1016"/>
      <c r="C1569" s="1016"/>
      <c r="D1569" s="1016"/>
      <c r="E1569" s="1016"/>
      <c r="F1569" s="1016" t="e">
        <f t="shared" si="40"/>
        <v>#DIV/0!</v>
      </c>
      <c r="G1569" s="1016">
        <f t="shared" si="41"/>
        <v>0</v>
      </c>
    </row>
    <row r="1570" spans="1:7">
      <c r="A1570" s="1016"/>
      <c r="B1570" s="1016"/>
      <c r="C1570" s="1016"/>
      <c r="D1570" s="1016"/>
      <c r="E1570" s="1016"/>
      <c r="F1570" s="1016" t="e">
        <f t="shared" si="40"/>
        <v>#DIV/0!</v>
      </c>
      <c r="G1570" s="1016">
        <f t="shared" si="41"/>
        <v>0</v>
      </c>
    </row>
    <row r="1571" spans="1:7">
      <c r="A1571" s="1016"/>
      <c r="B1571" s="1016"/>
      <c r="C1571" s="1016"/>
      <c r="D1571" s="1016"/>
      <c r="E1571" s="1016"/>
      <c r="F1571" s="1016" t="e">
        <f t="shared" si="40"/>
        <v>#DIV/0!</v>
      </c>
      <c r="G1571" s="1016">
        <f t="shared" si="41"/>
        <v>0</v>
      </c>
    </row>
    <row r="1572" spans="1:7">
      <c r="A1572" s="1016"/>
      <c r="B1572" s="1016"/>
      <c r="C1572" s="1016"/>
      <c r="D1572" s="1016"/>
      <c r="E1572" s="1016"/>
      <c r="F1572" s="1016" t="e">
        <f t="shared" si="40"/>
        <v>#DIV/0!</v>
      </c>
      <c r="G1572" s="1016">
        <f t="shared" si="41"/>
        <v>0</v>
      </c>
    </row>
    <row r="1573" spans="1:7">
      <c r="A1573" s="1016"/>
      <c r="B1573" s="1016"/>
      <c r="C1573" s="1016"/>
      <c r="D1573" s="1016"/>
      <c r="E1573" s="1016"/>
      <c r="F1573" s="1016" t="e">
        <f t="shared" si="40"/>
        <v>#DIV/0!</v>
      </c>
      <c r="G1573" s="1016">
        <f t="shared" si="41"/>
        <v>0</v>
      </c>
    </row>
    <row r="1574" spans="1:7">
      <c r="A1574" s="1016"/>
      <c r="B1574" s="1016"/>
      <c r="C1574" s="1016"/>
      <c r="D1574" s="1016"/>
      <c r="E1574" s="1016"/>
      <c r="F1574" s="1016" t="e">
        <f t="shared" si="40"/>
        <v>#DIV/0!</v>
      </c>
      <c r="G1574" s="1016">
        <f t="shared" si="41"/>
        <v>0</v>
      </c>
    </row>
    <row r="1575" spans="1:7">
      <c r="A1575" s="1016"/>
      <c r="B1575" s="1016"/>
      <c r="C1575" s="1016"/>
      <c r="D1575" s="1016"/>
      <c r="E1575" s="1016"/>
      <c r="F1575" s="1016" t="e">
        <f t="shared" si="40"/>
        <v>#DIV/0!</v>
      </c>
      <c r="G1575" s="1016">
        <f t="shared" si="41"/>
        <v>0</v>
      </c>
    </row>
    <row r="1576" spans="1:7">
      <c r="A1576" s="1016"/>
      <c r="B1576" s="1016"/>
      <c r="C1576" s="1016"/>
      <c r="D1576" s="1016"/>
      <c r="E1576" s="1016"/>
      <c r="F1576" s="1016" t="e">
        <f t="shared" si="40"/>
        <v>#DIV/0!</v>
      </c>
      <c r="G1576" s="1016">
        <f t="shared" si="41"/>
        <v>0</v>
      </c>
    </row>
    <row r="1577" spans="1:7">
      <c r="A1577" s="1016"/>
      <c r="B1577" s="1016"/>
      <c r="C1577" s="1016"/>
      <c r="D1577" s="1016"/>
      <c r="E1577" s="1016"/>
      <c r="F1577" s="1016" t="e">
        <f t="shared" si="40"/>
        <v>#DIV/0!</v>
      </c>
      <c r="G1577" s="1016">
        <f t="shared" si="41"/>
        <v>0</v>
      </c>
    </row>
    <row r="1578" spans="1:7">
      <c r="A1578" s="1016"/>
      <c r="B1578" s="1016"/>
      <c r="C1578" s="1016"/>
      <c r="D1578" s="1016"/>
      <c r="E1578" s="1016"/>
      <c r="F1578" s="1016" t="e">
        <f t="shared" si="40"/>
        <v>#DIV/0!</v>
      </c>
      <c r="G1578" s="1016">
        <f t="shared" si="41"/>
        <v>0</v>
      </c>
    </row>
    <row r="1579" spans="1:7">
      <c r="A1579" s="1016"/>
      <c r="B1579" s="1016"/>
      <c r="C1579" s="1016"/>
      <c r="D1579" s="1016"/>
      <c r="E1579" s="1016"/>
      <c r="F1579" s="1016" t="e">
        <f t="shared" si="40"/>
        <v>#DIV/0!</v>
      </c>
      <c r="G1579" s="1016">
        <f t="shared" si="41"/>
        <v>0</v>
      </c>
    </row>
    <row r="1580" spans="1:7">
      <c r="A1580" s="1016"/>
      <c r="B1580" s="1016"/>
      <c r="C1580" s="1016"/>
      <c r="D1580" s="1016"/>
      <c r="E1580" s="1016"/>
      <c r="F1580" s="1016" t="e">
        <f t="shared" si="40"/>
        <v>#DIV/0!</v>
      </c>
      <c r="G1580" s="1016">
        <f t="shared" si="41"/>
        <v>0</v>
      </c>
    </row>
    <row r="1581" spans="1:7">
      <c r="A1581" s="1016"/>
      <c r="B1581" s="1016"/>
      <c r="C1581" s="1016"/>
      <c r="D1581" s="1016"/>
      <c r="E1581" s="1016"/>
      <c r="F1581" s="1016" t="e">
        <f t="shared" si="40"/>
        <v>#DIV/0!</v>
      </c>
      <c r="G1581" s="1016">
        <f t="shared" si="41"/>
        <v>0</v>
      </c>
    </row>
    <row r="1582" spans="1:7">
      <c r="A1582" s="1016"/>
      <c r="B1582" s="1016"/>
      <c r="C1582" s="1016"/>
      <c r="D1582" s="1016"/>
      <c r="E1582" s="1016"/>
      <c r="F1582" s="1016" t="e">
        <f t="shared" si="40"/>
        <v>#DIV/0!</v>
      </c>
      <c r="G1582" s="1016">
        <f t="shared" si="41"/>
        <v>0</v>
      </c>
    </row>
    <row r="1583" spans="1:7">
      <c r="A1583" s="1016"/>
      <c r="B1583" s="1016"/>
      <c r="C1583" s="1016"/>
      <c r="D1583" s="1016"/>
      <c r="E1583" s="1016"/>
      <c r="F1583" s="1016" t="e">
        <f t="shared" si="40"/>
        <v>#DIV/0!</v>
      </c>
      <c r="G1583" s="1016">
        <f t="shared" si="41"/>
        <v>0</v>
      </c>
    </row>
    <row r="1584" spans="1:7">
      <c r="A1584" s="1016"/>
      <c r="B1584" s="1016"/>
      <c r="C1584" s="1016"/>
      <c r="D1584" s="1016"/>
      <c r="E1584" s="1016"/>
      <c r="F1584" s="1016" t="e">
        <f t="shared" si="40"/>
        <v>#DIV/0!</v>
      </c>
      <c r="G1584" s="1016">
        <f t="shared" si="41"/>
        <v>0</v>
      </c>
    </row>
    <row r="1585" spans="1:7">
      <c r="A1585" s="1016"/>
      <c r="B1585" s="1016"/>
      <c r="C1585" s="1016"/>
      <c r="D1585" s="1016"/>
      <c r="E1585" s="1016"/>
      <c r="F1585" s="1016" t="e">
        <f t="shared" si="40"/>
        <v>#DIV/0!</v>
      </c>
      <c r="G1585" s="1016">
        <f t="shared" si="41"/>
        <v>0</v>
      </c>
    </row>
    <row r="1586" spans="1:7">
      <c r="A1586" s="1016"/>
      <c r="B1586" s="1016"/>
      <c r="C1586" s="1016"/>
      <c r="D1586" s="1016"/>
      <c r="E1586" s="1016"/>
      <c r="F1586" s="1016" t="e">
        <f t="shared" si="40"/>
        <v>#DIV/0!</v>
      </c>
      <c r="G1586" s="1016">
        <f t="shared" si="41"/>
        <v>0</v>
      </c>
    </row>
    <row r="1587" spans="1:7">
      <c r="A1587" s="1016"/>
      <c r="B1587" s="1016"/>
      <c r="C1587" s="1016"/>
      <c r="D1587" s="1016"/>
      <c r="E1587" s="1016"/>
      <c r="F1587" s="1016" t="e">
        <f t="shared" si="40"/>
        <v>#DIV/0!</v>
      </c>
      <c r="G1587" s="1016">
        <f t="shared" si="41"/>
        <v>0</v>
      </c>
    </row>
    <row r="1588" spans="1:7">
      <c r="A1588" s="1016"/>
      <c r="B1588" s="1016"/>
      <c r="C1588" s="1016"/>
      <c r="D1588" s="1016"/>
      <c r="E1588" s="1016"/>
      <c r="F1588" s="1016" t="e">
        <f t="shared" si="40"/>
        <v>#DIV/0!</v>
      </c>
      <c r="G1588" s="1016">
        <f t="shared" si="41"/>
        <v>0</v>
      </c>
    </row>
    <row r="1589" spans="1:7">
      <c r="A1589" s="1016"/>
      <c r="B1589" s="1016"/>
      <c r="C1589" s="1016"/>
      <c r="D1589" s="1016"/>
      <c r="E1589" s="1016"/>
      <c r="F1589" s="1016" t="e">
        <f t="shared" si="40"/>
        <v>#DIV/0!</v>
      </c>
      <c r="G1589" s="1016">
        <f t="shared" si="41"/>
        <v>0</v>
      </c>
    </row>
    <row r="1590" spans="1:7">
      <c r="A1590" s="1016"/>
      <c r="B1590" s="1016"/>
      <c r="C1590" s="1016"/>
      <c r="D1590" s="1016"/>
      <c r="E1590" s="1016"/>
      <c r="F1590" s="1016" t="e">
        <f t="shared" si="40"/>
        <v>#DIV/0!</v>
      </c>
      <c r="G1590" s="1016">
        <f t="shared" si="41"/>
        <v>0</v>
      </c>
    </row>
    <row r="1591" spans="1:7">
      <c r="A1591" s="1016"/>
      <c r="B1591" s="1016"/>
      <c r="C1591" s="1016"/>
      <c r="D1591" s="1016"/>
      <c r="E1591" s="1016"/>
      <c r="F1591" s="1016" t="e">
        <f t="shared" si="40"/>
        <v>#DIV/0!</v>
      </c>
      <c r="G1591" s="1016">
        <f t="shared" si="41"/>
        <v>0</v>
      </c>
    </row>
    <row r="1592" spans="1:7">
      <c r="A1592" s="1016"/>
      <c r="B1592" s="1016"/>
      <c r="C1592" s="1016"/>
      <c r="D1592" s="1016"/>
      <c r="E1592" s="1016"/>
      <c r="F1592" s="1016" t="e">
        <f t="shared" si="40"/>
        <v>#DIV/0!</v>
      </c>
      <c r="G1592" s="1016">
        <f t="shared" si="41"/>
        <v>0</v>
      </c>
    </row>
    <row r="1593" spans="1:7">
      <c r="A1593" s="1016"/>
      <c r="B1593" s="1016"/>
      <c r="C1593" s="1016"/>
      <c r="D1593" s="1016"/>
      <c r="E1593" s="1016"/>
      <c r="F1593" s="1016" t="e">
        <f t="shared" si="40"/>
        <v>#DIV/0!</v>
      </c>
      <c r="G1593" s="1016">
        <f t="shared" si="41"/>
        <v>0</v>
      </c>
    </row>
    <row r="1594" spans="1:7">
      <c r="A1594" s="1016"/>
      <c r="B1594" s="1016"/>
      <c r="C1594" s="1016"/>
      <c r="D1594" s="1016"/>
      <c r="E1594" s="1016"/>
      <c r="F1594" s="1016" t="e">
        <f t="shared" si="40"/>
        <v>#DIV/0!</v>
      </c>
      <c r="G1594" s="1016">
        <f t="shared" si="41"/>
        <v>0</v>
      </c>
    </row>
    <row r="1595" spans="1:7">
      <c r="A1595" s="1016"/>
      <c r="B1595" s="1016"/>
      <c r="C1595" s="1016"/>
      <c r="D1595" s="1016"/>
      <c r="E1595" s="1016"/>
      <c r="F1595" s="1016" t="e">
        <f t="shared" si="40"/>
        <v>#DIV/0!</v>
      </c>
      <c r="G1595" s="1016">
        <f t="shared" si="41"/>
        <v>0</v>
      </c>
    </row>
    <row r="1596" spans="1:7">
      <c r="A1596" s="1016"/>
      <c r="B1596" s="1016"/>
      <c r="C1596" s="1016"/>
      <c r="D1596" s="1016"/>
      <c r="E1596" s="1016"/>
      <c r="F1596" s="1016" t="e">
        <f t="shared" si="40"/>
        <v>#DIV/0!</v>
      </c>
      <c r="G1596" s="1016">
        <f t="shared" si="41"/>
        <v>0</v>
      </c>
    </row>
    <row r="1597" spans="1:7">
      <c r="A1597" s="1016"/>
      <c r="B1597" s="1016"/>
      <c r="C1597" s="1016"/>
      <c r="D1597" s="1016"/>
      <c r="E1597" s="1016"/>
      <c r="F1597" s="1016" t="e">
        <f t="shared" si="40"/>
        <v>#DIV/0!</v>
      </c>
      <c r="G1597" s="1016">
        <f t="shared" si="41"/>
        <v>0</v>
      </c>
    </row>
    <row r="1598" spans="1:7">
      <c r="A1598" s="1016"/>
      <c r="B1598" s="1016"/>
      <c r="C1598" s="1016"/>
      <c r="D1598" s="1016"/>
      <c r="E1598" s="1016"/>
      <c r="F1598" s="1016" t="e">
        <f t="shared" si="40"/>
        <v>#DIV/0!</v>
      </c>
      <c r="G1598" s="1016">
        <f t="shared" si="41"/>
        <v>0</v>
      </c>
    </row>
    <row r="1599" spans="1:7">
      <c r="A1599" s="1016"/>
      <c r="B1599" s="1016"/>
      <c r="C1599" s="1016"/>
      <c r="D1599" s="1016"/>
      <c r="E1599" s="1016"/>
      <c r="F1599" s="1016" t="e">
        <f t="shared" si="40"/>
        <v>#DIV/0!</v>
      </c>
      <c r="G1599" s="1016">
        <f t="shared" si="41"/>
        <v>0</v>
      </c>
    </row>
    <row r="1600" spans="1:7">
      <c r="A1600" s="1016"/>
      <c r="B1600" s="1016"/>
      <c r="C1600" s="1016"/>
      <c r="D1600" s="1016"/>
      <c r="E1600" s="1016"/>
      <c r="F1600" s="1016" t="e">
        <f t="shared" si="40"/>
        <v>#DIV/0!</v>
      </c>
      <c r="G1600" s="1016">
        <f t="shared" si="41"/>
        <v>0</v>
      </c>
    </row>
    <row r="1601" spans="1:7">
      <c r="A1601" s="1016"/>
      <c r="B1601" s="1016"/>
      <c r="C1601" s="1016"/>
      <c r="D1601" s="1016"/>
      <c r="E1601" s="1016"/>
      <c r="F1601" s="1016" t="e">
        <f t="shared" si="40"/>
        <v>#DIV/0!</v>
      </c>
      <c r="G1601" s="1016">
        <f t="shared" si="41"/>
        <v>0</v>
      </c>
    </row>
    <row r="1602" spans="1:7">
      <c r="A1602" s="1016"/>
      <c r="B1602" s="1016"/>
      <c r="C1602" s="1016"/>
      <c r="D1602" s="1016"/>
      <c r="E1602" s="1016"/>
      <c r="F1602" s="1016" t="e">
        <f t="shared" si="40"/>
        <v>#DIV/0!</v>
      </c>
      <c r="G1602" s="1016">
        <f t="shared" si="41"/>
        <v>0</v>
      </c>
    </row>
    <row r="1603" spans="1:7">
      <c r="A1603" s="1016"/>
      <c r="B1603" s="1016"/>
      <c r="C1603" s="1016"/>
      <c r="D1603" s="1016"/>
      <c r="E1603" s="1016"/>
      <c r="F1603" s="1016" t="e">
        <f t="shared" si="40"/>
        <v>#DIV/0!</v>
      </c>
      <c r="G1603" s="1016">
        <f t="shared" si="41"/>
        <v>0</v>
      </c>
    </row>
    <row r="1604" spans="1:7">
      <c r="A1604" s="1016"/>
      <c r="B1604" s="1016"/>
      <c r="C1604" s="1016"/>
      <c r="D1604" s="1016"/>
      <c r="E1604" s="1016"/>
      <c r="F1604" s="1016" t="e">
        <f t="shared" si="40"/>
        <v>#DIV/0!</v>
      </c>
      <c r="G1604" s="1016">
        <f t="shared" si="41"/>
        <v>0</v>
      </c>
    </row>
    <row r="1605" spans="1:7">
      <c r="A1605" s="1016"/>
      <c r="B1605" s="1016"/>
      <c r="C1605" s="1016"/>
      <c r="D1605" s="1016"/>
      <c r="E1605" s="1016"/>
      <c r="F1605" s="1016" t="e">
        <f t="shared" si="40"/>
        <v>#DIV/0!</v>
      </c>
      <c r="G1605" s="1016">
        <f t="shared" si="41"/>
        <v>0</v>
      </c>
    </row>
    <row r="1606" spans="1:7">
      <c r="A1606" s="1016"/>
      <c r="B1606" s="1016"/>
      <c r="C1606" s="1016"/>
      <c r="D1606" s="1016"/>
      <c r="E1606" s="1016"/>
      <c r="F1606" s="1016" t="e">
        <f t="shared" si="40"/>
        <v>#DIV/0!</v>
      </c>
      <c r="G1606" s="1016">
        <f t="shared" si="41"/>
        <v>0</v>
      </c>
    </row>
    <row r="1607" spans="1:7">
      <c r="A1607" s="1016"/>
      <c r="B1607" s="1016"/>
      <c r="C1607" s="1016"/>
      <c r="D1607" s="1016"/>
      <c r="E1607" s="1016"/>
      <c r="F1607" s="1016" t="e">
        <f t="shared" si="40"/>
        <v>#DIV/0!</v>
      </c>
      <c r="G1607" s="1016">
        <f t="shared" si="41"/>
        <v>0</v>
      </c>
    </row>
    <row r="1608" spans="1:7">
      <c r="A1608" s="1016"/>
      <c r="B1608" s="1016"/>
      <c r="C1608" s="1016"/>
      <c r="D1608" s="1016"/>
      <c r="E1608" s="1016"/>
      <c r="F1608" s="1016" t="e">
        <f t="shared" si="40"/>
        <v>#DIV/0!</v>
      </c>
      <c r="G1608" s="1016">
        <f t="shared" si="41"/>
        <v>0</v>
      </c>
    </row>
    <row r="1609" spans="1:7">
      <c r="A1609" s="1016"/>
      <c r="B1609" s="1016"/>
      <c r="C1609" s="1016"/>
      <c r="D1609" s="1016"/>
      <c r="E1609" s="1016"/>
      <c r="F1609" s="1016" t="e">
        <f t="shared" si="40"/>
        <v>#DIV/0!</v>
      </c>
      <c r="G1609" s="1016">
        <f t="shared" si="41"/>
        <v>0</v>
      </c>
    </row>
    <row r="1610" spans="1:7">
      <c r="A1610" s="1016"/>
      <c r="B1610" s="1016"/>
      <c r="C1610" s="1016"/>
      <c r="D1610" s="1016"/>
      <c r="E1610" s="1016"/>
      <c r="F1610" s="1016" t="e">
        <f t="shared" si="40"/>
        <v>#DIV/0!</v>
      </c>
      <c r="G1610" s="1016">
        <f t="shared" si="41"/>
        <v>0</v>
      </c>
    </row>
    <row r="1611" spans="1:7">
      <c r="A1611" s="1016"/>
      <c r="B1611" s="1016"/>
      <c r="C1611" s="1016"/>
      <c r="D1611" s="1016"/>
      <c r="E1611" s="1016"/>
      <c r="F1611" s="1016" t="e">
        <f t="shared" si="40"/>
        <v>#DIV/0!</v>
      </c>
      <c r="G1611" s="1016">
        <f t="shared" si="41"/>
        <v>0</v>
      </c>
    </row>
    <row r="1612" spans="1:7">
      <c r="A1612" s="1016"/>
      <c r="B1612" s="1016"/>
      <c r="C1612" s="1016"/>
      <c r="D1612" s="1016"/>
      <c r="E1612" s="1016"/>
      <c r="F1612" s="1016" t="e">
        <f t="shared" si="40"/>
        <v>#DIV/0!</v>
      </c>
      <c r="G1612" s="1016">
        <f t="shared" si="41"/>
        <v>0</v>
      </c>
    </row>
    <row r="1613" spans="1:7">
      <c r="A1613" s="1016"/>
      <c r="B1613" s="1016"/>
      <c r="C1613" s="1016"/>
      <c r="D1613" s="1016"/>
      <c r="E1613" s="1016"/>
      <c r="F1613" s="1016" t="e">
        <f t="shared" si="40"/>
        <v>#DIV/0!</v>
      </c>
      <c r="G1613" s="1016">
        <f t="shared" si="41"/>
        <v>0</v>
      </c>
    </row>
    <row r="1614" spans="1:7">
      <c r="A1614" s="1016"/>
      <c r="B1614" s="1016"/>
      <c r="C1614" s="1016"/>
      <c r="D1614" s="1016"/>
      <c r="E1614" s="1016"/>
      <c r="F1614" s="1016" t="e">
        <f t="shared" si="40"/>
        <v>#DIV/0!</v>
      </c>
      <c r="G1614" s="1016">
        <f t="shared" si="41"/>
        <v>0</v>
      </c>
    </row>
    <row r="1615" spans="1:7">
      <c r="A1615" s="1016"/>
      <c r="B1615" s="1016"/>
      <c r="C1615" s="1016"/>
      <c r="D1615" s="1016"/>
      <c r="E1615" s="1016"/>
      <c r="F1615" s="1016" t="e">
        <f t="shared" si="40"/>
        <v>#DIV/0!</v>
      </c>
      <c r="G1615" s="1016">
        <f t="shared" si="41"/>
        <v>0</v>
      </c>
    </row>
    <row r="1616" spans="1:7">
      <c r="A1616" s="1016"/>
      <c r="B1616" s="1016"/>
      <c r="C1616" s="1016"/>
      <c r="D1616" s="1016"/>
      <c r="E1616" s="1016"/>
      <c r="F1616" s="1016" t="e">
        <f t="shared" si="40"/>
        <v>#DIV/0!</v>
      </c>
      <c r="G1616" s="1016">
        <f t="shared" si="41"/>
        <v>0</v>
      </c>
    </row>
    <row r="1617" spans="1:7">
      <c r="A1617" s="1016"/>
      <c r="B1617" s="1016"/>
      <c r="C1617" s="1016"/>
      <c r="D1617" s="1016"/>
      <c r="E1617" s="1016"/>
      <c r="F1617" s="1016" t="e">
        <f t="shared" si="40"/>
        <v>#DIV/0!</v>
      </c>
      <c r="G1617" s="1016">
        <f t="shared" si="41"/>
        <v>0</v>
      </c>
    </row>
    <row r="1618" spans="1:7">
      <c r="A1618" s="1016"/>
      <c r="B1618" s="1016"/>
      <c r="C1618" s="1016"/>
      <c r="D1618" s="1016"/>
      <c r="E1618" s="1016"/>
      <c r="F1618" s="1016" t="e">
        <f t="shared" si="40"/>
        <v>#DIV/0!</v>
      </c>
      <c r="G1618" s="1016">
        <f t="shared" si="41"/>
        <v>0</v>
      </c>
    </row>
    <row r="1619" spans="1:7">
      <c r="A1619" s="1016"/>
      <c r="B1619" s="1016"/>
      <c r="C1619" s="1016"/>
      <c r="D1619" s="1016"/>
      <c r="E1619" s="1016"/>
      <c r="F1619" s="1016" t="e">
        <f t="shared" si="40"/>
        <v>#DIV/0!</v>
      </c>
      <c r="G1619" s="1016">
        <f t="shared" si="41"/>
        <v>0</v>
      </c>
    </row>
    <row r="1620" spans="1:7">
      <c r="A1620" s="1016"/>
      <c r="B1620" s="1016"/>
      <c r="C1620" s="1016"/>
      <c r="D1620" s="1016"/>
      <c r="E1620" s="1016"/>
      <c r="F1620" s="1016" t="e">
        <f t="shared" si="40"/>
        <v>#DIV/0!</v>
      </c>
      <c r="G1620" s="1016">
        <f t="shared" si="41"/>
        <v>0</v>
      </c>
    </row>
    <row r="1621" spans="1:7">
      <c r="A1621" s="1016"/>
      <c r="B1621" s="1016"/>
      <c r="C1621" s="1016"/>
      <c r="D1621" s="1016"/>
      <c r="E1621" s="1016"/>
      <c r="F1621" s="1016" t="e">
        <f t="shared" si="40"/>
        <v>#DIV/0!</v>
      </c>
      <c r="G1621" s="1016">
        <f t="shared" si="41"/>
        <v>0</v>
      </c>
    </row>
    <row r="1622" spans="1:7">
      <c r="A1622" s="1016"/>
      <c r="B1622" s="1016"/>
      <c r="C1622" s="1016"/>
      <c r="D1622" s="1016"/>
      <c r="E1622" s="1016"/>
      <c r="F1622" s="1016" t="e">
        <f t="shared" si="40"/>
        <v>#DIV/0!</v>
      </c>
      <c r="G1622" s="1016">
        <f t="shared" si="41"/>
        <v>0</v>
      </c>
    </row>
    <row r="1623" spans="1:7">
      <c r="A1623" s="1016"/>
      <c r="B1623" s="1016"/>
      <c r="C1623" s="1016"/>
      <c r="D1623" s="1016"/>
      <c r="E1623" s="1016"/>
      <c r="F1623" s="1016" t="e">
        <f t="shared" si="40"/>
        <v>#DIV/0!</v>
      </c>
      <c r="G1623" s="1016">
        <f t="shared" si="41"/>
        <v>0</v>
      </c>
    </row>
    <row r="1624" spans="1:7">
      <c r="A1624" s="1016"/>
      <c r="B1624" s="1016"/>
      <c r="C1624" s="1016"/>
      <c r="D1624" s="1016"/>
      <c r="E1624" s="1016"/>
      <c r="F1624" s="1016" t="e">
        <f t="shared" si="40"/>
        <v>#DIV/0!</v>
      </c>
      <c r="G1624" s="1016">
        <f t="shared" si="41"/>
        <v>0</v>
      </c>
    </row>
    <row r="1625" spans="1:7">
      <c r="A1625" s="1016"/>
      <c r="B1625" s="1016"/>
      <c r="C1625" s="1016"/>
      <c r="D1625" s="1016"/>
      <c r="E1625" s="1016"/>
      <c r="F1625" s="1016" t="e">
        <f t="shared" si="40"/>
        <v>#DIV/0!</v>
      </c>
      <c r="G1625" s="1016">
        <f t="shared" si="41"/>
        <v>0</v>
      </c>
    </row>
    <row r="1626" spans="1:7">
      <c r="A1626" s="1016"/>
      <c r="B1626" s="1016"/>
      <c r="C1626" s="1016"/>
      <c r="D1626" s="1016"/>
      <c r="E1626" s="1016"/>
      <c r="F1626" s="1016" t="e">
        <f t="shared" si="40"/>
        <v>#DIV/0!</v>
      </c>
      <c r="G1626" s="1016">
        <f t="shared" si="41"/>
        <v>0</v>
      </c>
    </row>
    <row r="1627" spans="1:7">
      <c r="A1627" s="1016"/>
      <c r="B1627" s="1016"/>
      <c r="C1627" s="1016"/>
      <c r="D1627" s="1016"/>
      <c r="E1627" s="1016"/>
      <c r="F1627" s="1016" t="e">
        <f t="shared" si="40"/>
        <v>#DIV/0!</v>
      </c>
      <c r="G1627" s="1016">
        <f t="shared" si="41"/>
        <v>0</v>
      </c>
    </row>
    <row r="1628" spans="1:7">
      <c r="A1628" s="1016"/>
      <c r="B1628" s="1016"/>
      <c r="C1628" s="1016"/>
      <c r="D1628" s="1016"/>
      <c r="E1628" s="1016"/>
      <c r="F1628" s="1016" t="e">
        <f t="shared" si="40"/>
        <v>#DIV/0!</v>
      </c>
      <c r="G1628" s="1016">
        <f t="shared" si="41"/>
        <v>0</v>
      </c>
    </row>
    <row r="1629" spans="1:7">
      <c r="A1629" s="1016"/>
      <c r="B1629" s="1016"/>
      <c r="C1629" s="1016"/>
      <c r="D1629" s="1016"/>
      <c r="E1629" s="1016"/>
      <c r="F1629" s="1016" t="e">
        <f t="shared" si="40"/>
        <v>#DIV/0!</v>
      </c>
      <c r="G1629" s="1016">
        <f t="shared" si="41"/>
        <v>0</v>
      </c>
    </row>
    <row r="1630" spans="1:7">
      <c r="A1630" s="1016"/>
      <c r="B1630" s="1016"/>
      <c r="C1630" s="1016"/>
      <c r="D1630" s="1016"/>
      <c r="E1630" s="1016"/>
      <c r="F1630" s="1016" t="e">
        <f t="shared" si="40"/>
        <v>#DIV/0!</v>
      </c>
      <c r="G1630" s="1016">
        <f t="shared" si="41"/>
        <v>0</v>
      </c>
    </row>
    <row r="1631" spans="1:7">
      <c r="A1631" s="1016"/>
      <c r="B1631" s="1016"/>
      <c r="C1631" s="1016"/>
      <c r="D1631" s="1016"/>
      <c r="E1631" s="1016"/>
      <c r="F1631" s="1016" t="e">
        <f t="shared" ref="F1631:F1694" si="42">(B1631*C1631*D1631*60/(A1631*1000))+F1630</f>
        <v>#DIV/0!</v>
      </c>
      <c r="G1631" s="1016">
        <f t="shared" ref="G1631:G1694" si="43">(C1631*D1631*60)+G1630</f>
        <v>0</v>
      </c>
    </row>
    <row r="1632" spans="1:7">
      <c r="A1632" s="1016"/>
      <c r="B1632" s="1016"/>
      <c r="C1632" s="1016"/>
      <c r="D1632" s="1016"/>
      <c r="E1632" s="1016"/>
      <c r="F1632" s="1016" t="e">
        <f t="shared" si="42"/>
        <v>#DIV/0!</v>
      </c>
      <c r="G1632" s="1016">
        <f t="shared" si="43"/>
        <v>0</v>
      </c>
    </row>
    <row r="1633" spans="1:7">
      <c r="A1633" s="1016"/>
      <c r="B1633" s="1016"/>
      <c r="C1633" s="1016"/>
      <c r="D1633" s="1016"/>
      <c r="E1633" s="1016"/>
      <c r="F1633" s="1016" t="e">
        <f t="shared" si="42"/>
        <v>#DIV/0!</v>
      </c>
      <c r="G1633" s="1016">
        <f t="shared" si="43"/>
        <v>0</v>
      </c>
    </row>
    <row r="1634" spans="1:7">
      <c r="A1634" s="1016"/>
      <c r="B1634" s="1016"/>
      <c r="C1634" s="1016"/>
      <c r="D1634" s="1016"/>
      <c r="E1634" s="1016"/>
      <c r="F1634" s="1016" t="e">
        <f t="shared" si="42"/>
        <v>#DIV/0!</v>
      </c>
      <c r="G1634" s="1016">
        <f t="shared" si="43"/>
        <v>0</v>
      </c>
    </row>
    <row r="1635" spans="1:7">
      <c r="A1635" s="1016"/>
      <c r="B1635" s="1016"/>
      <c r="C1635" s="1016"/>
      <c r="D1635" s="1016"/>
      <c r="E1635" s="1016"/>
      <c r="F1635" s="1016" t="e">
        <f t="shared" si="42"/>
        <v>#DIV/0!</v>
      </c>
      <c r="G1635" s="1016">
        <f t="shared" si="43"/>
        <v>0</v>
      </c>
    </row>
    <row r="1636" spans="1:7">
      <c r="A1636" s="1016"/>
      <c r="B1636" s="1016"/>
      <c r="C1636" s="1016"/>
      <c r="D1636" s="1016"/>
      <c r="E1636" s="1016"/>
      <c r="F1636" s="1016" t="e">
        <f t="shared" si="42"/>
        <v>#DIV/0!</v>
      </c>
      <c r="G1636" s="1016">
        <f t="shared" si="43"/>
        <v>0</v>
      </c>
    </row>
    <row r="1637" spans="1:7">
      <c r="A1637" s="1016"/>
      <c r="B1637" s="1016"/>
      <c r="C1637" s="1016"/>
      <c r="D1637" s="1016"/>
      <c r="E1637" s="1016"/>
      <c r="F1637" s="1016" t="e">
        <f t="shared" si="42"/>
        <v>#DIV/0!</v>
      </c>
      <c r="G1637" s="1016">
        <f t="shared" si="43"/>
        <v>0</v>
      </c>
    </row>
    <row r="1638" spans="1:7">
      <c r="A1638" s="1016"/>
      <c r="B1638" s="1016"/>
      <c r="C1638" s="1016"/>
      <c r="D1638" s="1016"/>
      <c r="E1638" s="1016"/>
      <c r="F1638" s="1016" t="e">
        <f t="shared" si="42"/>
        <v>#DIV/0!</v>
      </c>
      <c r="G1638" s="1016">
        <f t="shared" si="43"/>
        <v>0</v>
      </c>
    </row>
    <row r="1639" spans="1:7">
      <c r="A1639" s="1016"/>
      <c r="B1639" s="1016"/>
      <c r="C1639" s="1016"/>
      <c r="D1639" s="1016"/>
      <c r="E1639" s="1016"/>
      <c r="F1639" s="1016" t="e">
        <f t="shared" si="42"/>
        <v>#DIV/0!</v>
      </c>
      <c r="G1639" s="1016">
        <f t="shared" si="43"/>
        <v>0</v>
      </c>
    </row>
    <row r="1640" spans="1:7">
      <c r="A1640" s="1016"/>
      <c r="B1640" s="1016"/>
      <c r="C1640" s="1016"/>
      <c r="D1640" s="1016"/>
      <c r="E1640" s="1016"/>
      <c r="F1640" s="1016" t="e">
        <f t="shared" si="42"/>
        <v>#DIV/0!</v>
      </c>
      <c r="G1640" s="1016">
        <f t="shared" si="43"/>
        <v>0</v>
      </c>
    </row>
    <row r="1641" spans="1:7">
      <c r="A1641" s="1016"/>
      <c r="B1641" s="1016"/>
      <c r="C1641" s="1016"/>
      <c r="D1641" s="1016"/>
      <c r="E1641" s="1016"/>
      <c r="F1641" s="1016" t="e">
        <f t="shared" si="42"/>
        <v>#DIV/0!</v>
      </c>
      <c r="G1641" s="1016">
        <f t="shared" si="43"/>
        <v>0</v>
      </c>
    </row>
    <row r="1642" spans="1:7">
      <c r="A1642" s="1016"/>
      <c r="B1642" s="1016"/>
      <c r="C1642" s="1016"/>
      <c r="D1642" s="1016"/>
      <c r="E1642" s="1016"/>
      <c r="F1642" s="1016" t="e">
        <f t="shared" si="42"/>
        <v>#DIV/0!</v>
      </c>
      <c r="G1642" s="1016">
        <f t="shared" si="43"/>
        <v>0</v>
      </c>
    </row>
    <row r="1643" spans="1:7">
      <c r="A1643" s="1016"/>
      <c r="B1643" s="1016"/>
      <c r="C1643" s="1016"/>
      <c r="D1643" s="1016"/>
      <c r="E1643" s="1016"/>
      <c r="F1643" s="1016" t="e">
        <f t="shared" si="42"/>
        <v>#DIV/0!</v>
      </c>
      <c r="G1643" s="1016">
        <f t="shared" si="43"/>
        <v>0</v>
      </c>
    </row>
    <row r="1644" spans="1:7">
      <c r="A1644" s="1016"/>
      <c r="B1644" s="1016"/>
      <c r="C1644" s="1016"/>
      <c r="D1644" s="1016"/>
      <c r="E1644" s="1016"/>
      <c r="F1644" s="1016" t="e">
        <f t="shared" si="42"/>
        <v>#DIV/0!</v>
      </c>
      <c r="G1644" s="1016">
        <f t="shared" si="43"/>
        <v>0</v>
      </c>
    </row>
    <row r="1645" spans="1:7">
      <c r="A1645" s="1016"/>
      <c r="B1645" s="1016"/>
      <c r="C1645" s="1016"/>
      <c r="D1645" s="1016"/>
      <c r="E1645" s="1016"/>
      <c r="F1645" s="1016" t="e">
        <f t="shared" si="42"/>
        <v>#DIV/0!</v>
      </c>
      <c r="G1645" s="1016">
        <f t="shared" si="43"/>
        <v>0</v>
      </c>
    </row>
    <row r="1646" spans="1:7">
      <c r="A1646" s="1016"/>
      <c r="B1646" s="1016"/>
      <c r="C1646" s="1016"/>
      <c r="D1646" s="1016"/>
      <c r="E1646" s="1016"/>
      <c r="F1646" s="1016" t="e">
        <f t="shared" si="42"/>
        <v>#DIV/0!</v>
      </c>
      <c r="G1646" s="1016">
        <f t="shared" si="43"/>
        <v>0</v>
      </c>
    </row>
    <row r="1647" spans="1:7">
      <c r="A1647" s="1016"/>
      <c r="B1647" s="1016"/>
      <c r="C1647" s="1016"/>
      <c r="D1647" s="1016"/>
      <c r="E1647" s="1016"/>
      <c r="F1647" s="1016" t="e">
        <f t="shared" si="42"/>
        <v>#DIV/0!</v>
      </c>
      <c r="G1647" s="1016">
        <f t="shared" si="43"/>
        <v>0</v>
      </c>
    </row>
    <row r="1648" spans="1:7">
      <c r="A1648" s="1016"/>
      <c r="B1648" s="1016"/>
      <c r="C1648" s="1016"/>
      <c r="D1648" s="1016"/>
      <c r="E1648" s="1016"/>
      <c r="F1648" s="1016" t="e">
        <f t="shared" si="42"/>
        <v>#DIV/0!</v>
      </c>
      <c r="G1648" s="1016">
        <f t="shared" si="43"/>
        <v>0</v>
      </c>
    </row>
    <row r="1649" spans="1:7">
      <c r="A1649" s="1016"/>
      <c r="B1649" s="1016"/>
      <c r="C1649" s="1016"/>
      <c r="D1649" s="1016"/>
      <c r="E1649" s="1016"/>
      <c r="F1649" s="1016" t="e">
        <f t="shared" si="42"/>
        <v>#DIV/0!</v>
      </c>
      <c r="G1649" s="1016">
        <f t="shared" si="43"/>
        <v>0</v>
      </c>
    </row>
    <row r="1650" spans="1:7">
      <c r="A1650" s="1016"/>
      <c r="B1650" s="1016"/>
      <c r="C1650" s="1016"/>
      <c r="D1650" s="1016"/>
      <c r="E1650" s="1016"/>
      <c r="F1650" s="1016" t="e">
        <f t="shared" si="42"/>
        <v>#DIV/0!</v>
      </c>
      <c r="G1650" s="1016">
        <f t="shared" si="43"/>
        <v>0</v>
      </c>
    </row>
    <row r="1651" spans="1:7">
      <c r="A1651" s="1016"/>
      <c r="B1651" s="1016"/>
      <c r="C1651" s="1016"/>
      <c r="D1651" s="1016"/>
      <c r="E1651" s="1016"/>
      <c r="F1651" s="1016" t="e">
        <f t="shared" si="42"/>
        <v>#DIV/0!</v>
      </c>
      <c r="G1651" s="1016">
        <f t="shared" si="43"/>
        <v>0</v>
      </c>
    </row>
    <row r="1652" spans="1:7">
      <c r="A1652" s="1016"/>
      <c r="B1652" s="1016"/>
      <c r="C1652" s="1016"/>
      <c r="D1652" s="1016"/>
      <c r="E1652" s="1016"/>
      <c r="F1652" s="1016" t="e">
        <f t="shared" si="42"/>
        <v>#DIV/0!</v>
      </c>
      <c r="G1652" s="1016">
        <f t="shared" si="43"/>
        <v>0</v>
      </c>
    </row>
    <row r="1653" spans="1:7">
      <c r="A1653" s="1016"/>
      <c r="B1653" s="1016"/>
      <c r="C1653" s="1016"/>
      <c r="D1653" s="1016"/>
      <c r="E1653" s="1016"/>
      <c r="F1653" s="1016" t="e">
        <f t="shared" si="42"/>
        <v>#DIV/0!</v>
      </c>
      <c r="G1653" s="1016">
        <f t="shared" si="43"/>
        <v>0</v>
      </c>
    </row>
    <row r="1654" spans="1:7">
      <c r="A1654" s="1016"/>
      <c r="B1654" s="1016"/>
      <c r="C1654" s="1016"/>
      <c r="D1654" s="1016"/>
      <c r="E1654" s="1016"/>
      <c r="F1654" s="1016" t="e">
        <f t="shared" si="42"/>
        <v>#DIV/0!</v>
      </c>
      <c r="G1654" s="1016">
        <f t="shared" si="43"/>
        <v>0</v>
      </c>
    </row>
    <row r="1655" spans="1:7">
      <c r="A1655" s="1016"/>
      <c r="B1655" s="1016"/>
      <c r="C1655" s="1016"/>
      <c r="D1655" s="1016"/>
      <c r="E1655" s="1016"/>
      <c r="F1655" s="1016" t="e">
        <f t="shared" si="42"/>
        <v>#DIV/0!</v>
      </c>
      <c r="G1655" s="1016">
        <f t="shared" si="43"/>
        <v>0</v>
      </c>
    </row>
    <row r="1656" spans="1:7">
      <c r="A1656" s="1016"/>
      <c r="B1656" s="1016"/>
      <c r="C1656" s="1016"/>
      <c r="D1656" s="1016"/>
      <c r="E1656" s="1016"/>
      <c r="F1656" s="1016" t="e">
        <f t="shared" si="42"/>
        <v>#DIV/0!</v>
      </c>
      <c r="G1656" s="1016">
        <f t="shared" si="43"/>
        <v>0</v>
      </c>
    </row>
    <row r="1657" spans="1:7">
      <c r="A1657" s="1016"/>
      <c r="B1657" s="1016"/>
      <c r="C1657" s="1016"/>
      <c r="D1657" s="1016"/>
      <c r="E1657" s="1016"/>
      <c r="F1657" s="1016" t="e">
        <f t="shared" si="42"/>
        <v>#DIV/0!</v>
      </c>
      <c r="G1657" s="1016">
        <f t="shared" si="43"/>
        <v>0</v>
      </c>
    </row>
    <row r="1658" spans="1:7">
      <c r="A1658" s="1016"/>
      <c r="B1658" s="1016"/>
      <c r="C1658" s="1016"/>
      <c r="D1658" s="1016"/>
      <c r="E1658" s="1016"/>
      <c r="F1658" s="1016" t="e">
        <f t="shared" si="42"/>
        <v>#DIV/0!</v>
      </c>
      <c r="G1658" s="1016">
        <f t="shared" si="43"/>
        <v>0</v>
      </c>
    </row>
    <row r="1659" spans="1:7">
      <c r="A1659" s="1016"/>
      <c r="B1659" s="1016"/>
      <c r="C1659" s="1016"/>
      <c r="D1659" s="1016"/>
      <c r="E1659" s="1016"/>
      <c r="F1659" s="1016" t="e">
        <f t="shared" si="42"/>
        <v>#DIV/0!</v>
      </c>
      <c r="G1659" s="1016">
        <f t="shared" si="43"/>
        <v>0</v>
      </c>
    </row>
    <row r="1660" spans="1:7">
      <c r="A1660" s="1016"/>
      <c r="B1660" s="1016"/>
      <c r="C1660" s="1016"/>
      <c r="D1660" s="1016"/>
      <c r="E1660" s="1016"/>
      <c r="F1660" s="1016" t="e">
        <f t="shared" si="42"/>
        <v>#DIV/0!</v>
      </c>
      <c r="G1660" s="1016">
        <f t="shared" si="43"/>
        <v>0</v>
      </c>
    </row>
    <row r="1661" spans="1:7">
      <c r="A1661" s="1016"/>
      <c r="B1661" s="1016"/>
      <c r="C1661" s="1016"/>
      <c r="D1661" s="1016"/>
      <c r="E1661" s="1016"/>
      <c r="F1661" s="1016" t="e">
        <f t="shared" si="42"/>
        <v>#DIV/0!</v>
      </c>
      <c r="G1661" s="1016">
        <f t="shared" si="43"/>
        <v>0</v>
      </c>
    </row>
    <row r="1662" spans="1:7">
      <c r="A1662" s="1016"/>
      <c r="B1662" s="1016"/>
      <c r="C1662" s="1016"/>
      <c r="D1662" s="1016"/>
      <c r="E1662" s="1016"/>
      <c r="F1662" s="1016" t="e">
        <f t="shared" si="42"/>
        <v>#DIV/0!</v>
      </c>
      <c r="G1662" s="1016">
        <f t="shared" si="43"/>
        <v>0</v>
      </c>
    </row>
    <row r="1663" spans="1:7">
      <c r="A1663" s="1016"/>
      <c r="B1663" s="1016"/>
      <c r="C1663" s="1016"/>
      <c r="D1663" s="1016"/>
      <c r="E1663" s="1016"/>
      <c r="F1663" s="1016" t="e">
        <f t="shared" si="42"/>
        <v>#DIV/0!</v>
      </c>
      <c r="G1663" s="1016">
        <f t="shared" si="43"/>
        <v>0</v>
      </c>
    </row>
    <row r="1664" spans="1:7">
      <c r="A1664" s="1016"/>
      <c r="B1664" s="1016"/>
      <c r="C1664" s="1016"/>
      <c r="D1664" s="1016"/>
      <c r="E1664" s="1016"/>
      <c r="F1664" s="1016" t="e">
        <f t="shared" si="42"/>
        <v>#DIV/0!</v>
      </c>
      <c r="G1664" s="1016">
        <f t="shared" si="43"/>
        <v>0</v>
      </c>
    </row>
    <row r="1665" spans="1:7">
      <c r="A1665" s="1016"/>
      <c r="B1665" s="1016"/>
      <c r="C1665" s="1016"/>
      <c r="D1665" s="1016"/>
      <c r="E1665" s="1016"/>
      <c r="F1665" s="1016" t="e">
        <f t="shared" si="42"/>
        <v>#DIV/0!</v>
      </c>
      <c r="G1665" s="1016">
        <f t="shared" si="43"/>
        <v>0</v>
      </c>
    </row>
    <row r="1666" spans="1:7">
      <c r="A1666" s="1016"/>
      <c r="B1666" s="1016"/>
      <c r="C1666" s="1016"/>
      <c r="D1666" s="1016"/>
      <c r="E1666" s="1016"/>
      <c r="F1666" s="1016" t="e">
        <f t="shared" si="42"/>
        <v>#DIV/0!</v>
      </c>
      <c r="G1666" s="1016">
        <f t="shared" si="43"/>
        <v>0</v>
      </c>
    </row>
    <row r="1667" spans="1:7">
      <c r="A1667" s="1016"/>
      <c r="B1667" s="1016"/>
      <c r="C1667" s="1016"/>
      <c r="D1667" s="1016"/>
      <c r="E1667" s="1016"/>
      <c r="F1667" s="1016" t="e">
        <f t="shared" si="42"/>
        <v>#DIV/0!</v>
      </c>
      <c r="G1667" s="1016">
        <f t="shared" si="43"/>
        <v>0</v>
      </c>
    </row>
    <row r="1668" spans="1:7">
      <c r="A1668" s="1016"/>
      <c r="B1668" s="1016"/>
      <c r="C1668" s="1016"/>
      <c r="D1668" s="1016"/>
      <c r="E1668" s="1016"/>
      <c r="F1668" s="1016" t="e">
        <f t="shared" si="42"/>
        <v>#DIV/0!</v>
      </c>
      <c r="G1668" s="1016">
        <f t="shared" si="43"/>
        <v>0</v>
      </c>
    </row>
    <row r="1669" spans="1:7">
      <c r="A1669" s="1016"/>
      <c r="B1669" s="1016"/>
      <c r="C1669" s="1016"/>
      <c r="D1669" s="1016"/>
      <c r="E1669" s="1016"/>
      <c r="F1669" s="1016" t="e">
        <f t="shared" si="42"/>
        <v>#DIV/0!</v>
      </c>
      <c r="G1669" s="1016">
        <f t="shared" si="43"/>
        <v>0</v>
      </c>
    </row>
    <row r="1670" spans="1:7">
      <c r="A1670" s="1016"/>
      <c r="B1670" s="1016"/>
      <c r="C1670" s="1016"/>
      <c r="D1670" s="1016"/>
      <c r="E1670" s="1016"/>
      <c r="F1670" s="1016" t="e">
        <f t="shared" si="42"/>
        <v>#DIV/0!</v>
      </c>
      <c r="G1670" s="1016">
        <f t="shared" si="43"/>
        <v>0</v>
      </c>
    </row>
    <row r="1671" spans="1:7">
      <c r="A1671" s="1016"/>
      <c r="B1671" s="1016"/>
      <c r="C1671" s="1016"/>
      <c r="D1671" s="1016"/>
      <c r="E1671" s="1016"/>
      <c r="F1671" s="1016" t="e">
        <f t="shared" si="42"/>
        <v>#DIV/0!</v>
      </c>
      <c r="G1671" s="1016">
        <f t="shared" si="43"/>
        <v>0</v>
      </c>
    </row>
    <row r="1672" spans="1:7">
      <c r="A1672" s="1016"/>
      <c r="B1672" s="1016"/>
      <c r="C1672" s="1016"/>
      <c r="D1672" s="1016"/>
      <c r="E1672" s="1016"/>
      <c r="F1672" s="1016" t="e">
        <f t="shared" si="42"/>
        <v>#DIV/0!</v>
      </c>
      <c r="G1672" s="1016">
        <f t="shared" si="43"/>
        <v>0</v>
      </c>
    </row>
    <row r="1673" spans="1:7">
      <c r="A1673" s="1016"/>
      <c r="B1673" s="1016"/>
      <c r="C1673" s="1016"/>
      <c r="D1673" s="1016"/>
      <c r="E1673" s="1016"/>
      <c r="F1673" s="1016" t="e">
        <f t="shared" si="42"/>
        <v>#DIV/0!</v>
      </c>
      <c r="G1673" s="1016">
        <f t="shared" si="43"/>
        <v>0</v>
      </c>
    </row>
    <row r="1674" spans="1:7">
      <c r="A1674" s="1016"/>
      <c r="B1674" s="1016"/>
      <c r="C1674" s="1016"/>
      <c r="D1674" s="1016"/>
      <c r="E1674" s="1016"/>
      <c r="F1674" s="1016" t="e">
        <f t="shared" si="42"/>
        <v>#DIV/0!</v>
      </c>
      <c r="G1674" s="1016">
        <f t="shared" si="43"/>
        <v>0</v>
      </c>
    </row>
    <row r="1675" spans="1:7">
      <c r="A1675" s="1016"/>
      <c r="B1675" s="1016"/>
      <c r="C1675" s="1016"/>
      <c r="D1675" s="1016"/>
      <c r="E1675" s="1016"/>
      <c r="F1675" s="1016" t="e">
        <f t="shared" si="42"/>
        <v>#DIV/0!</v>
      </c>
      <c r="G1675" s="1016">
        <f t="shared" si="43"/>
        <v>0</v>
      </c>
    </row>
    <row r="1676" spans="1:7">
      <c r="A1676" s="1016"/>
      <c r="B1676" s="1016"/>
      <c r="C1676" s="1016"/>
      <c r="D1676" s="1016"/>
      <c r="E1676" s="1016"/>
      <c r="F1676" s="1016" t="e">
        <f t="shared" si="42"/>
        <v>#DIV/0!</v>
      </c>
      <c r="G1676" s="1016">
        <f t="shared" si="43"/>
        <v>0</v>
      </c>
    </row>
    <row r="1677" spans="1:7">
      <c r="A1677" s="1016"/>
      <c r="B1677" s="1016"/>
      <c r="C1677" s="1016"/>
      <c r="D1677" s="1016"/>
      <c r="E1677" s="1016"/>
      <c r="F1677" s="1016" t="e">
        <f t="shared" si="42"/>
        <v>#DIV/0!</v>
      </c>
      <c r="G1677" s="1016">
        <f t="shared" si="43"/>
        <v>0</v>
      </c>
    </row>
    <row r="1678" spans="1:7">
      <c r="A1678" s="1016"/>
      <c r="B1678" s="1016"/>
      <c r="C1678" s="1016"/>
      <c r="D1678" s="1016"/>
      <c r="E1678" s="1016"/>
      <c r="F1678" s="1016" t="e">
        <f t="shared" si="42"/>
        <v>#DIV/0!</v>
      </c>
      <c r="G1678" s="1016">
        <f t="shared" si="43"/>
        <v>0</v>
      </c>
    </row>
    <row r="1679" spans="1:7">
      <c r="A1679" s="1016"/>
      <c r="B1679" s="1016"/>
      <c r="C1679" s="1016"/>
      <c r="D1679" s="1016"/>
      <c r="E1679" s="1016"/>
      <c r="F1679" s="1016" t="e">
        <f t="shared" si="42"/>
        <v>#DIV/0!</v>
      </c>
      <c r="G1679" s="1016">
        <f t="shared" si="43"/>
        <v>0</v>
      </c>
    </row>
    <row r="1680" spans="1:7">
      <c r="A1680" s="1016"/>
      <c r="B1680" s="1016"/>
      <c r="C1680" s="1016"/>
      <c r="D1680" s="1016"/>
      <c r="E1680" s="1016"/>
      <c r="F1680" s="1016" t="e">
        <f t="shared" si="42"/>
        <v>#DIV/0!</v>
      </c>
      <c r="G1680" s="1016">
        <f t="shared" si="43"/>
        <v>0</v>
      </c>
    </row>
    <row r="1681" spans="1:7">
      <c r="A1681" s="1016"/>
      <c r="B1681" s="1016"/>
      <c r="C1681" s="1016"/>
      <c r="D1681" s="1016"/>
      <c r="E1681" s="1016"/>
      <c r="F1681" s="1016" t="e">
        <f t="shared" si="42"/>
        <v>#DIV/0!</v>
      </c>
      <c r="G1681" s="1016">
        <f t="shared" si="43"/>
        <v>0</v>
      </c>
    </row>
    <row r="1682" spans="1:7">
      <c r="A1682" s="1016"/>
      <c r="B1682" s="1016"/>
      <c r="C1682" s="1016"/>
      <c r="D1682" s="1016"/>
      <c r="E1682" s="1016"/>
      <c r="F1682" s="1016" t="e">
        <f t="shared" si="42"/>
        <v>#DIV/0!</v>
      </c>
      <c r="G1682" s="1016">
        <f t="shared" si="43"/>
        <v>0</v>
      </c>
    </row>
    <row r="1683" spans="1:7">
      <c r="A1683" s="1016"/>
      <c r="B1683" s="1016"/>
      <c r="C1683" s="1016"/>
      <c r="D1683" s="1016"/>
      <c r="E1683" s="1016"/>
      <c r="F1683" s="1016" t="e">
        <f t="shared" si="42"/>
        <v>#DIV/0!</v>
      </c>
      <c r="G1683" s="1016">
        <f t="shared" si="43"/>
        <v>0</v>
      </c>
    </row>
    <row r="1684" spans="1:7">
      <c r="A1684" s="1016"/>
      <c r="B1684" s="1016"/>
      <c r="C1684" s="1016"/>
      <c r="D1684" s="1016"/>
      <c r="E1684" s="1016"/>
      <c r="F1684" s="1016" t="e">
        <f t="shared" si="42"/>
        <v>#DIV/0!</v>
      </c>
      <c r="G1684" s="1016">
        <f t="shared" si="43"/>
        <v>0</v>
      </c>
    </row>
    <row r="1685" spans="1:7">
      <c r="A1685" s="1016"/>
      <c r="B1685" s="1016"/>
      <c r="C1685" s="1016"/>
      <c r="D1685" s="1016"/>
      <c r="E1685" s="1016"/>
      <c r="F1685" s="1016" t="e">
        <f t="shared" si="42"/>
        <v>#DIV/0!</v>
      </c>
      <c r="G1685" s="1016">
        <f t="shared" si="43"/>
        <v>0</v>
      </c>
    </row>
    <row r="1686" spans="1:7">
      <c r="A1686" s="1016"/>
      <c r="B1686" s="1016"/>
      <c r="C1686" s="1016"/>
      <c r="D1686" s="1016"/>
      <c r="E1686" s="1016"/>
      <c r="F1686" s="1016" t="e">
        <f t="shared" si="42"/>
        <v>#DIV/0!</v>
      </c>
      <c r="G1686" s="1016">
        <f t="shared" si="43"/>
        <v>0</v>
      </c>
    </row>
    <row r="1687" spans="1:7">
      <c r="A1687" s="1016"/>
      <c r="B1687" s="1016"/>
      <c r="C1687" s="1016"/>
      <c r="D1687" s="1016"/>
      <c r="E1687" s="1016"/>
      <c r="F1687" s="1016" t="e">
        <f t="shared" si="42"/>
        <v>#DIV/0!</v>
      </c>
      <c r="G1687" s="1016">
        <f t="shared" si="43"/>
        <v>0</v>
      </c>
    </row>
    <row r="1688" spans="1:7">
      <c r="A1688" s="1016"/>
      <c r="B1688" s="1016"/>
      <c r="C1688" s="1016"/>
      <c r="D1688" s="1016"/>
      <c r="E1688" s="1016"/>
      <c r="F1688" s="1016" t="e">
        <f t="shared" si="42"/>
        <v>#DIV/0!</v>
      </c>
      <c r="G1688" s="1016">
        <f t="shared" si="43"/>
        <v>0</v>
      </c>
    </row>
    <row r="1689" spans="1:7">
      <c r="A1689" s="1016"/>
      <c r="B1689" s="1016"/>
      <c r="C1689" s="1016"/>
      <c r="D1689" s="1016"/>
      <c r="E1689" s="1016"/>
      <c r="F1689" s="1016" t="e">
        <f t="shared" si="42"/>
        <v>#DIV/0!</v>
      </c>
      <c r="G1689" s="1016">
        <f t="shared" si="43"/>
        <v>0</v>
      </c>
    </row>
    <row r="1690" spans="1:7">
      <c r="A1690" s="1016"/>
      <c r="B1690" s="1016"/>
      <c r="C1690" s="1016"/>
      <c r="D1690" s="1016"/>
      <c r="E1690" s="1016"/>
      <c r="F1690" s="1016" t="e">
        <f t="shared" si="42"/>
        <v>#DIV/0!</v>
      </c>
      <c r="G1690" s="1016">
        <f t="shared" si="43"/>
        <v>0</v>
      </c>
    </row>
    <row r="1691" spans="1:7">
      <c r="A1691" s="1016"/>
      <c r="B1691" s="1016"/>
      <c r="C1691" s="1016"/>
      <c r="D1691" s="1016"/>
      <c r="E1691" s="1016"/>
      <c r="F1691" s="1016" t="e">
        <f t="shared" si="42"/>
        <v>#DIV/0!</v>
      </c>
      <c r="G1691" s="1016">
        <f t="shared" si="43"/>
        <v>0</v>
      </c>
    </row>
    <row r="1692" spans="1:7">
      <c r="A1692" s="1016"/>
      <c r="B1692" s="1016"/>
      <c r="C1692" s="1016"/>
      <c r="D1692" s="1016"/>
      <c r="E1692" s="1016"/>
      <c r="F1692" s="1016" t="e">
        <f t="shared" si="42"/>
        <v>#DIV/0!</v>
      </c>
      <c r="G1692" s="1016">
        <f t="shared" si="43"/>
        <v>0</v>
      </c>
    </row>
    <row r="1693" spans="1:7">
      <c r="A1693" s="1016"/>
      <c r="B1693" s="1016"/>
      <c r="C1693" s="1016"/>
      <c r="D1693" s="1016"/>
      <c r="E1693" s="1016"/>
      <c r="F1693" s="1016" t="e">
        <f t="shared" si="42"/>
        <v>#DIV/0!</v>
      </c>
      <c r="G1693" s="1016">
        <f t="shared" si="43"/>
        <v>0</v>
      </c>
    </row>
    <row r="1694" spans="1:7">
      <c r="A1694" s="1016"/>
      <c r="B1694" s="1016"/>
      <c r="C1694" s="1016"/>
      <c r="D1694" s="1016"/>
      <c r="E1694" s="1016"/>
      <c r="F1694" s="1016" t="e">
        <f t="shared" si="42"/>
        <v>#DIV/0!</v>
      </c>
      <c r="G1694" s="1016">
        <f t="shared" si="43"/>
        <v>0</v>
      </c>
    </row>
    <row r="1695" spans="1:7">
      <c r="A1695" s="1016"/>
      <c r="B1695" s="1016"/>
      <c r="C1695" s="1016"/>
      <c r="D1695" s="1016"/>
      <c r="E1695" s="1016"/>
      <c r="F1695" s="1016" t="e">
        <f t="shared" ref="F1695:F1758" si="44">(B1695*C1695*D1695*60/(A1695*1000))+F1694</f>
        <v>#DIV/0!</v>
      </c>
      <c r="G1695" s="1016">
        <f t="shared" ref="G1695:G1758" si="45">(C1695*D1695*60)+G1694</f>
        <v>0</v>
      </c>
    </row>
    <row r="1696" spans="1:7">
      <c r="A1696" s="1016"/>
      <c r="B1696" s="1016"/>
      <c r="C1696" s="1016"/>
      <c r="D1696" s="1016"/>
      <c r="E1696" s="1016"/>
      <c r="F1696" s="1016" t="e">
        <f t="shared" si="44"/>
        <v>#DIV/0!</v>
      </c>
      <c r="G1696" s="1016">
        <f t="shared" si="45"/>
        <v>0</v>
      </c>
    </row>
    <row r="1697" spans="1:7">
      <c r="A1697" s="1016"/>
      <c r="B1697" s="1016"/>
      <c r="C1697" s="1016"/>
      <c r="D1697" s="1016"/>
      <c r="E1697" s="1016"/>
      <c r="F1697" s="1016" t="e">
        <f t="shared" si="44"/>
        <v>#DIV/0!</v>
      </c>
      <c r="G1697" s="1016">
        <f t="shared" si="45"/>
        <v>0</v>
      </c>
    </row>
    <row r="1698" spans="1:7">
      <c r="A1698" s="1016"/>
      <c r="B1698" s="1016"/>
      <c r="C1698" s="1016"/>
      <c r="D1698" s="1016"/>
      <c r="E1698" s="1016"/>
      <c r="F1698" s="1016" t="e">
        <f t="shared" si="44"/>
        <v>#DIV/0!</v>
      </c>
      <c r="G1698" s="1016">
        <f t="shared" si="45"/>
        <v>0</v>
      </c>
    </row>
    <row r="1699" spans="1:7">
      <c r="A1699" s="1016"/>
      <c r="B1699" s="1016"/>
      <c r="C1699" s="1016"/>
      <c r="D1699" s="1016"/>
      <c r="E1699" s="1016"/>
      <c r="F1699" s="1016" t="e">
        <f t="shared" si="44"/>
        <v>#DIV/0!</v>
      </c>
      <c r="G1699" s="1016">
        <f t="shared" si="45"/>
        <v>0</v>
      </c>
    </row>
    <row r="1700" spans="1:7">
      <c r="A1700" s="1016"/>
      <c r="B1700" s="1016"/>
      <c r="C1700" s="1016"/>
      <c r="D1700" s="1016"/>
      <c r="E1700" s="1016"/>
      <c r="F1700" s="1016" t="e">
        <f t="shared" si="44"/>
        <v>#DIV/0!</v>
      </c>
      <c r="G1700" s="1016">
        <f t="shared" si="45"/>
        <v>0</v>
      </c>
    </row>
    <row r="1701" spans="1:7">
      <c r="A1701" s="1016"/>
      <c r="B1701" s="1016"/>
      <c r="C1701" s="1016"/>
      <c r="D1701" s="1016"/>
      <c r="E1701" s="1016"/>
      <c r="F1701" s="1016" t="e">
        <f t="shared" si="44"/>
        <v>#DIV/0!</v>
      </c>
      <c r="G1701" s="1016">
        <f t="shared" si="45"/>
        <v>0</v>
      </c>
    </row>
    <row r="1702" spans="1:7">
      <c r="A1702" s="1016"/>
      <c r="B1702" s="1016"/>
      <c r="C1702" s="1016"/>
      <c r="D1702" s="1016"/>
      <c r="E1702" s="1016"/>
      <c r="F1702" s="1016" t="e">
        <f t="shared" si="44"/>
        <v>#DIV/0!</v>
      </c>
      <c r="G1702" s="1016">
        <f t="shared" si="45"/>
        <v>0</v>
      </c>
    </row>
    <row r="1703" spans="1:7">
      <c r="A1703" s="1016"/>
      <c r="B1703" s="1016"/>
      <c r="C1703" s="1016"/>
      <c r="D1703" s="1016"/>
      <c r="E1703" s="1016"/>
      <c r="F1703" s="1016" t="e">
        <f t="shared" si="44"/>
        <v>#DIV/0!</v>
      </c>
      <c r="G1703" s="1016">
        <f t="shared" si="45"/>
        <v>0</v>
      </c>
    </row>
    <row r="1704" spans="1:7">
      <c r="A1704" s="1016"/>
      <c r="B1704" s="1016"/>
      <c r="C1704" s="1016"/>
      <c r="D1704" s="1016"/>
      <c r="E1704" s="1016"/>
      <c r="F1704" s="1016" t="e">
        <f t="shared" si="44"/>
        <v>#DIV/0!</v>
      </c>
      <c r="G1704" s="1016">
        <f t="shared" si="45"/>
        <v>0</v>
      </c>
    </row>
    <row r="1705" spans="1:7">
      <c r="A1705" s="1016"/>
      <c r="B1705" s="1016"/>
      <c r="C1705" s="1016"/>
      <c r="D1705" s="1016"/>
      <c r="E1705" s="1016"/>
      <c r="F1705" s="1016" t="e">
        <f t="shared" si="44"/>
        <v>#DIV/0!</v>
      </c>
      <c r="G1705" s="1016">
        <f t="shared" si="45"/>
        <v>0</v>
      </c>
    </row>
    <row r="1706" spans="1:7">
      <c r="A1706" s="1016"/>
      <c r="B1706" s="1016"/>
      <c r="C1706" s="1016"/>
      <c r="D1706" s="1016"/>
      <c r="E1706" s="1016"/>
      <c r="F1706" s="1016" t="e">
        <f t="shared" si="44"/>
        <v>#DIV/0!</v>
      </c>
      <c r="G1706" s="1016">
        <f t="shared" si="45"/>
        <v>0</v>
      </c>
    </row>
    <row r="1707" spans="1:7">
      <c r="A1707" s="1016"/>
      <c r="B1707" s="1016"/>
      <c r="C1707" s="1016"/>
      <c r="D1707" s="1016"/>
      <c r="E1707" s="1016"/>
      <c r="F1707" s="1016" t="e">
        <f t="shared" si="44"/>
        <v>#DIV/0!</v>
      </c>
      <c r="G1707" s="1016">
        <f t="shared" si="45"/>
        <v>0</v>
      </c>
    </row>
    <row r="1708" spans="1:7">
      <c r="A1708" s="1016"/>
      <c r="B1708" s="1016"/>
      <c r="C1708" s="1016"/>
      <c r="D1708" s="1016"/>
      <c r="E1708" s="1016"/>
      <c r="F1708" s="1016" t="e">
        <f t="shared" si="44"/>
        <v>#DIV/0!</v>
      </c>
      <c r="G1708" s="1016">
        <f t="shared" si="45"/>
        <v>0</v>
      </c>
    </row>
    <row r="1709" spans="1:7">
      <c r="A1709" s="1016"/>
      <c r="B1709" s="1016"/>
      <c r="C1709" s="1016"/>
      <c r="D1709" s="1016"/>
      <c r="E1709" s="1016"/>
      <c r="F1709" s="1016" t="e">
        <f t="shared" si="44"/>
        <v>#DIV/0!</v>
      </c>
      <c r="G1709" s="1016">
        <f t="shared" si="45"/>
        <v>0</v>
      </c>
    </row>
    <row r="1710" spans="1:7">
      <c r="A1710" s="1016"/>
      <c r="B1710" s="1016"/>
      <c r="C1710" s="1016"/>
      <c r="D1710" s="1016"/>
      <c r="E1710" s="1016"/>
      <c r="F1710" s="1016" t="e">
        <f t="shared" si="44"/>
        <v>#DIV/0!</v>
      </c>
      <c r="G1710" s="1016">
        <f t="shared" si="45"/>
        <v>0</v>
      </c>
    </row>
    <row r="1711" spans="1:7">
      <c r="A1711" s="1016"/>
      <c r="B1711" s="1016"/>
      <c r="C1711" s="1016"/>
      <c r="D1711" s="1016"/>
      <c r="E1711" s="1016"/>
      <c r="F1711" s="1016" t="e">
        <f t="shared" si="44"/>
        <v>#DIV/0!</v>
      </c>
      <c r="G1711" s="1016">
        <f t="shared" si="45"/>
        <v>0</v>
      </c>
    </row>
    <row r="1712" spans="1:7">
      <c r="A1712" s="1016"/>
      <c r="B1712" s="1016"/>
      <c r="C1712" s="1016"/>
      <c r="D1712" s="1016"/>
      <c r="E1712" s="1016"/>
      <c r="F1712" s="1016" t="e">
        <f t="shared" si="44"/>
        <v>#DIV/0!</v>
      </c>
      <c r="G1712" s="1016">
        <f t="shared" si="45"/>
        <v>0</v>
      </c>
    </row>
    <row r="1713" spans="1:7">
      <c r="A1713" s="1016"/>
      <c r="B1713" s="1016"/>
      <c r="C1713" s="1016"/>
      <c r="D1713" s="1016"/>
      <c r="E1713" s="1016"/>
      <c r="F1713" s="1016" t="e">
        <f t="shared" si="44"/>
        <v>#DIV/0!</v>
      </c>
      <c r="G1713" s="1016">
        <f t="shared" si="45"/>
        <v>0</v>
      </c>
    </row>
    <row r="1714" spans="1:7">
      <c r="A1714" s="1016"/>
      <c r="B1714" s="1016"/>
      <c r="C1714" s="1016"/>
      <c r="D1714" s="1016"/>
      <c r="E1714" s="1016"/>
      <c r="F1714" s="1016" t="e">
        <f t="shared" si="44"/>
        <v>#DIV/0!</v>
      </c>
      <c r="G1714" s="1016">
        <f t="shared" si="45"/>
        <v>0</v>
      </c>
    </row>
    <row r="1715" spans="1:7">
      <c r="A1715" s="1016"/>
      <c r="B1715" s="1016"/>
      <c r="C1715" s="1016"/>
      <c r="D1715" s="1016"/>
      <c r="E1715" s="1016"/>
      <c r="F1715" s="1016" t="e">
        <f t="shared" si="44"/>
        <v>#DIV/0!</v>
      </c>
      <c r="G1715" s="1016">
        <f t="shared" si="45"/>
        <v>0</v>
      </c>
    </row>
    <row r="1716" spans="1:7">
      <c r="A1716" s="1016"/>
      <c r="B1716" s="1016"/>
      <c r="C1716" s="1016"/>
      <c r="D1716" s="1016"/>
      <c r="E1716" s="1016"/>
      <c r="F1716" s="1016" t="e">
        <f t="shared" si="44"/>
        <v>#DIV/0!</v>
      </c>
      <c r="G1716" s="1016">
        <f t="shared" si="45"/>
        <v>0</v>
      </c>
    </row>
    <row r="1717" spans="1:7">
      <c r="A1717" s="1016"/>
      <c r="B1717" s="1016"/>
      <c r="C1717" s="1016"/>
      <c r="D1717" s="1016"/>
      <c r="E1717" s="1016"/>
      <c r="F1717" s="1016" t="e">
        <f t="shared" si="44"/>
        <v>#DIV/0!</v>
      </c>
      <c r="G1717" s="1016">
        <f t="shared" si="45"/>
        <v>0</v>
      </c>
    </row>
    <row r="1718" spans="1:7">
      <c r="A1718" s="1016"/>
      <c r="B1718" s="1016"/>
      <c r="C1718" s="1016"/>
      <c r="D1718" s="1016"/>
      <c r="E1718" s="1016"/>
      <c r="F1718" s="1016" t="e">
        <f t="shared" si="44"/>
        <v>#DIV/0!</v>
      </c>
      <c r="G1718" s="1016">
        <f t="shared" si="45"/>
        <v>0</v>
      </c>
    </row>
    <row r="1719" spans="1:7">
      <c r="A1719" s="1016"/>
      <c r="B1719" s="1016"/>
      <c r="C1719" s="1016"/>
      <c r="D1719" s="1016"/>
      <c r="E1719" s="1016"/>
      <c r="F1719" s="1016" t="e">
        <f t="shared" si="44"/>
        <v>#DIV/0!</v>
      </c>
      <c r="G1719" s="1016">
        <f t="shared" si="45"/>
        <v>0</v>
      </c>
    </row>
    <row r="1720" spans="1:7">
      <c r="A1720" s="1016"/>
      <c r="B1720" s="1016"/>
      <c r="C1720" s="1016"/>
      <c r="D1720" s="1016"/>
      <c r="E1720" s="1016"/>
      <c r="F1720" s="1016" t="e">
        <f t="shared" si="44"/>
        <v>#DIV/0!</v>
      </c>
      <c r="G1720" s="1016">
        <f t="shared" si="45"/>
        <v>0</v>
      </c>
    </row>
    <row r="1721" spans="1:7">
      <c r="A1721" s="1016"/>
      <c r="B1721" s="1016"/>
      <c r="C1721" s="1016"/>
      <c r="D1721" s="1016"/>
      <c r="E1721" s="1016"/>
      <c r="F1721" s="1016" t="e">
        <f t="shared" si="44"/>
        <v>#DIV/0!</v>
      </c>
      <c r="G1721" s="1016">
        <f t="shared" si="45"/>
        <v>0</v>
      </c>
    </row>
    <row r="1722" spans="1:7">
      <c r="A1722" s="1016"/>
      <c r="B1722" s="1016"/>
      <c r="C1722" s="1016"/>
      <c r="D1722" s="1016"/>
      <c r="E1722" s="1016"/>
      <c r="F1722" s="1016" t="e">
        <f t="shared" si="44"/>
        <v>#DIV/0!</v>
      </c>
      <c r="G1722" s="1016">
        <f t="shared" si="45"/>
        <v>0</v>
      </c>
    </row>
    <row r="1723" spans="1:7">
      <c r="A1723" s="1016"/>
      <c r="B1723" s="1016"/>
      <c r="C1723" s="1016"/>
      <c r="D1723" s="1016"/>
      <c r="E1723" s="1016"/>
      <c r="F1723" s="1016" t="e">
        <f t="shared" si="44"/>
        <v>#DIV/0!</v>
      </c>
      <c r="G1723" s="1016">
        <f t="shared" si="45"/>
        <v>0</v>
      </c>
    </row>
    <row r="1724" spans="1:7">
      <c r="A1724" s="1016"/>
      <c r="B1724" s="1016"/>
      <c r="C1724" s="1016"/>
      <c r="D1724" s="1016"/>
      <c r="E1724" s="1016"/>
      <c r="F1724" s="1016" t="e">
        <f t="shared" si="44"/>
        <v>#DIV/0!</v>
      </c>
      <c r="G1724" s="1016">
        <f t="shared" si="45"/>
        <v>0</v>
      </c>
    </row>
    <row r="1725" spans="1:7">
      <c r="A1725" s="1016"/>
      <c r="B1725" s="1016"/>
      <c r="C1725" s="1016"/>
      <c r="D1725" s="1016"/>
      <c r="E1725" s="1016"/>
      <c r="F1725" s="1016" t="e">
        <f t="shared" si="44"/>
        <v>#DIV/0!</v>
      </c>
      <c r="G1725" s="1016">
        <f t="shared" si="45"/>
        <v>0</v>
      </c>
    </row>
    <row r="1726" spans="1:7">
      <c r="A1726" s="1016"/>
      <c r="B1726" s="1016"/>
      <c r="C1726" s="1016"/>
      <c r="D1726" s="1016"/>
      <c r="E1726" s="1016"/>
      <c r="F1726" s="1016" t="e">
        <f t="shared" si="44"/>
        <v>#DIV/0!</v>
      </c>
      <c r="G1726" s="1016">
        <f t="shared" si="45"/>
        <v>0</v>
      </c>
    </row>
    <row r="1727" spans="1:7">
      <c r="A1727" s="1016"/>
      <c r="B1727" s="1016"/>
      <c r="C1727" s="1016"/>
      <c r="D1727" s="1016"/>
      <c r="E1727" s="1016"/>
      <c r="F1727" s="1016" t="e">
        <f t="shared" si="44"/>
        <v>#DIV/0!</v>
      </c>
      <c r="G1727" s="1016">
        <f t="shared" si="45"/>
        <v>0</v>
      </c>
    </row>
    <row r="1728" spans="1:7">
      <c r="A1728" s="1016"/>
      <c r="B1728" s="1016"/>
      <c r="C1728" s="1016"/>
      <c r="D1728" s="1016"/>
      <c r="E1728" s="1016"/>
      <c r="F1728" s="1016" t="e">
        <f t="shared" si="44"/>
        <v>#DIV/0!</v>
      </c>
      <c r="G1728" s="1016">
        <f t="shared" si="45"/>
        <v>0</v>
      </c>
    </row>
    <row r="1729" spans="1:7">
      <c r="A1729" s="1016"/>
      <c r="B1729" s="1016"/>
      <c r="C1729" s="1016"/>
      <c r="D1729" s="1016"/>
      <c r="E1729" s="1016"/>
      <c r="F1729" s="1016" t="e">
        <f t="shared" si="44"/>
        <v>#DIV/0!</v>
      </c>
      <c r="G1729" s="1016">
        <f t="shared" si="45"/>
        <v>0</v>
      </c>
    </row>
    <row r="1730" spans="1:7">
      <c r="A1730" s="1016"/>
      <c r="B1730" s="1016"/>
      <c r="C1730" s="1016"/>
      <c r="D1730" s="1016"/>
      <c r="E1730" s="1016"/>
      <c r="F1730" s="1016" t="e">
        <f t="shared" si="44"/>
        <v>#DIV/0!</v>
      </c>
      <c r="G1730" s="1016">
        <f t="shared" si="45"/>
        <v>0</v>
      </c>
    </row>
    <row r="1731" spans="1:7">
      <c r="A1731" s="1016"/>
      <c r="B1731" s="1016"/>
      <c r="C1731" s="1016"/>
      <c r="D1731" s="1016"/>
      <c r="E1731" s="1016"/>
      <c r="F1731" s="1016" t="e">
        <f t="shared" si="44"/>
        <v>#DIV/0!</v>
      </c>
      <c r="G1731" s="1016">
        <f t="shared" si="45"/>
        <v>0</v>
      </c>
    </row>
    <row r="1732" spans="1:7">
      <c r="A1732" s="1016"/>
      <c r="B1732" s="1016"/>
      <c r="C1732" s="1016"/>
      <c r="D1732" s="1016"/>
      <c r="E1732" s="1016"/>
      <c r="F1732" s="1016" t="e">
        <f t="shared" si="44"/>
        <v>#DIV/0!</v>
      </c>
      <c r="G1732" s="1016">
        <f t="shared" si="45"/>
        <v>0</v>
      </c>
    </row>
    <row r="1733" spans="1:7">
      <c r="A1733" s="1016"/>
      <c r="B1733" s="1016"/>
      <c r="C1733" s="1016"/>
      <c r="D1733" s="1016"/>
      <c r="E1733" s="1016"/>
      <c r="F1733" s="1016" t="e">
        <f t="shared" si="44"/>
        <v>#DIV/0!</v>
      </c>
      <c r="G1733" s="1016">
        <f t="shared" si="45"/>
        <v>0</v>
      </c>
    </row>
    <row r="1734" spans="1:7">
      <c r="A1734" s="1016"/>
      <c r="B1734" s="1016"/>
      <c r="C1734" s="1016"/>
      <c r="D1734" s="1016"/>
      <c r="E1734" s="1016"/>
      <c r="F1734" s="1016" t="e">
        <f t="shared" si="44"/>
        <v>#DIV/0!</v>
      </c>
      <c r="G1734" s="1016">
        <f t="shared" si="45"/>
        <v>0</v>
      </c>
    </row>
    <row r="1735" spans="1:7">
      <c r="A1735" s="1016"/>
      <c r="B1735" s="1016"/>
      <c r="C1735" s="1016"/>
      <c r="D1735" s="1016"/>
      <c r="E1735" s="1016"/>
      <c r="F1735" s="1016" t="e">
        <f t="shared" si="44"/>
        <v>#DIV/0!</v>
      </c>
      <c r="G1735" s="1016">
        <f t="shared" si="45"/>
        <v>0</v>
      </c>
    </row>
    <row r="1736" spans="1:7">
      <c r="A1736" s="1016"/>
      <c r="B1736" s="1016"/>
      <c r="C1736" s="1016"/>
      <c r="D1736" s="1016"/>
      <c r="E1736" s="1016"/>
      <c r="F1736" s="1016" t="e">
        <f t="shared" si="44"/>
        <v>#DIV/0!</v>
      </c>
      <c r="G1736" s="1016">
        <f t="shared" si="45"/>
        <v>0</v>
      </c>
    </row>
    <row r="1737" spans="1:7">
      <c r="A1737" s="1016"/>
      <c r="B1737" s="1016"/>
      <c r="C1737" s="1016"/>
      <c r="D1737" s="1016"/>
      <c r="E1737" s="1016"/>
      <c r="F1737" s="1016" t="e">
        <f t="shared" si="44"/>
        <v>#DIV/0!</v>
      </c>
      <c r="G1737" s="1016">
        <f t="shared" si="45"/>
        <v>0</v>
      </c>
    </row>
    <row r="1738" spans="1:7">
      <c r="A1738" s="1016"/>
      <c r="B1738" s="1016"/>
      <c r="C1738" s="1016"/>
      <c r="D1738" s="1016"/>
      <c r="E1738" s="1016"/>
      <c r="F1738" s="1016" t="e">
        <f t="shared" si="44"/>
        <v>#DIV/0!</v>
      </c>
      <c r="G1738" s="1016">
        <f t="shared" si="45"/>
        <v>0</v>
      </c>
    </row>
    <row r="1739" spans="1:7">
      <c r="A1739" s="1016"/>
      <c r="B1739" s="1016"/>
      <c r="C1739" s="1016"/>
      <c r="D1739" s="1016"/>
      <c r="E1739" s="1016"/>
      <c r="F1739" s="1016" t="e">
        <f t="shared" si="44"/>
        <v>#DIV/0!</v>
      </c>
      <c r="G1739" s="1016">
        <f t="shared" si="45"/>
        <v>0</v>
      </c>
    </row>
    <row r="1740" spans="1:7">
      <c r="A1740" s="1016"/>
      <c r="B1740" s="1016"/>
      <c r="C1740" s="1016"/>
      <c r="D1740" s="1016"/>
      <c r="E1740" s="1016"/>
      <c r="F1740" s="1016" t="e">
        <f t="shared" si="44"/>
        <v>#DIV/0!</v>
      </c>
      <c r="G1740" s="1016">
        <f t="shared" si="45"/>
        <v>0</v>
      </c>
    </row>
    <row r="1741" spans="1:7">
      <c r="A1741" s="1016"/>
      <c r="B1741" s="1016"/>
      <c r="C1741" s="1016"/>
      <c r="D1741" s="1016"/>
      <c r="E1741" s="1016"/>
      <c r="F1741" s="1016" t="e">
        <f t="shared" si="44"/>
        <v>#DIV/0!</v>
      </c>
      <c r="G1741" s="1016">
        <f t="shared" si="45"/>
        <v>0</v>
      </c>
    </row>
    <row r="1742" spans="1:7">
      <c r="A1742" s="1016"/>
      <c r="B1742" s="1016"/>
      <c r="C1742" s="1016"/>
      <c r="D1742" s="1016"/>
      <c r="E1742" s="1016"/>
      <c r="F1742" s="1016" t="e">
        <f t="shared" si="44"/>
        <v>#DIV/0!</v>
      </c>
      <c r="G1742" s="1016">
        <f t="shared" si="45"/>
        <v>0</v>
      </c>
    </row>
    <row r="1743" spans="1:7">
      <c r="A1743" s="1016"/>
      <c r="B1743" s="1016"/>
      <c r="C1743" s="1016"/>
      <c r="D1743" s="1016"/>
      <c r="E1743" s="1016"/>
      <c r="F1743" s="1016" t="e">
        <f t="shared" si="44"/>
        <v>#DIV/0!</v>
      </c>
      <c r="G1743" s="1016">
        <f t="shared" si="45"/>
        <v>0</v>
      </c>
    </row>
    <row r="1744" spans="1:7">
      <c r="A1744" s="1016"/>
      <c r="B1744" s="1016"/>
      <c r="C1744" s="1016"/>
      <c r="D1744" s="1016"/>
      <c r="E1744" s="1016"/>
      <c r="F1744" s="1016" t="e">
        <f t="shared" si="44"/>
        <v>#DIV/0!</v>
      </c>
      <c r="G1744" s="1016">
        <f t="shared" si="45"/>
        <v>0</v>
      </c>
    </row>
    <row r="1745" spans="1:7">
      <c r="A1745" s="1016"/>
      <c r="B1745" s="1016"/>
      <c r="C1745" s="1016"/>
      <c r="D1745" s="1016"/>
      <c r="E1745" s="1016"/>
      <c r="F1745" s="1016" t="e">
        <f t="shared" si="44"/>
        <v>#DIV/0!</v>
      </c>
      <c r="G1745" s="1016">
        <f t="shared" si="45"/>
        <v>0</v>
      </c>
    </row>
    <row r="1746" spans="1:7">
      <c r="A1746" s="1016"/>
      <c r="B1746" s="1016"/>
      <c r="C1746" s="1016"/>
      <c r="D1746" s="1016"/>
      <c r="E1746" s="1016"/>
      <c r="F1746" s="1016" t="e">
        <f t="shared" si="44"/>
        <v>#DIV/0!</v>
      </c>
      <c r="G1746" s="1016">
        <f t="shared" si="45"/>
        <v>0</v>
      </c>
    </row>
    <row r="1747" spans="1:7">
      <c r="A1747" s="1016"/>
      <c r="B1747" s="1016"/>
      <c r="C1747" s="1016"/>
      <c r="D1747" s="1016"/>
      <c r="E1747" s="1016"/>
      <c r="F1747" s="1016" t="e">
        <f t="shared" si="44"/>
        <v>#DIV/0!</v>
      </c>
      <c r="G1747" s="1016">
        <f t="shared" si="45"/>
        <v>0</v>
      </c>
    </row>
    <row r="1748" spans="1:7">
      <c r="A1748" s="1016"/>
      <c r="B1748" s="1016"/>
      <c r="C1748" s="1016"/>
      <c r="D1748" s="1016"/>
      <c r="E1748" s="1016"/>
      <c r="F1748" s="1016" t="e">
        <f t="shared" si="44"/>
        <v>#DIV/0!</v>
      </c>
      <c r="G1748" s="1016">
        <f t="shared" si="45"/>
        <v>0</v>
      </c>
    </row>
    <row r="1749" spans="1:7">
      <c r="A1749" s="1016"/>
      <c r="B1749" s="1016"/>
      <c r="C1749" s="1016"/>
      <c r="D1749" s="1016"/>
      <c r="E1749" s="1016"/>
      <c r="F1749" s="1016" t="e">
        <f t="shared" si="44"/>
        <v>#DIV/0!</v>
      </c>
      <c r="G1749" s="1016">
        <f t="shared" si="45"/>
        <v>0</v>
      </c>
    </row>
    <row r="1750" spans="1:7">
      <c r="A1750" s="1016"/>
      <c r="B1750" s="1016"/>
      <c r="C1750" s="1016"/>
      <c r="D1750" s="1016"/>
      <c r="E1750" s="1016"/>
      <c r="F1750" s="1016" t="e">
        <f t="shared" si="44"/>
        <v>#DIV/0!</v>
      </c>
      <c r="G1750" s="1016">
        <f t="shared" si="45"/>
        <v>0</v>
      </c>
    </row>
    <row r="1751" spans="1:7">
      <c r="A1751" s="1016"/>
      <c r="B1751" s="1016"/>
      <c r="C1751" s="1016"/>
      <c r="D1751" s="1016"/>
      <c r="E1751" s="1016"/>
      <c r="F1751" s="1016" t="e">
        <f t="shared" si="44"/>
        <v>#DIV/0!</v>
      </c>
      <c r="G1751" s="1016">
        <f t="shared" si="45"/>
        <v>0</v>
      </c>
    </row>
    <row r="1752" spans="1:7">
      <c r="A1752" s="1016"/>
      <c r="B1752" s="1016"/>
      <c r="C1752" s="1016"/>
      <c r="D1752" s="1016"/>
      <c r="E1752" s="1016"/>
      <c r="F1752" s="1016" t="e">
        <f t="shared" si="44"/>
        <v>#DIV/0!</v>
      </c>
      <c r="G1752" s="1016">
        <f t="shared" si="45"/>
        <v>0</v>
      </c>
    </row>
    <row r="1753" spans="1:7">
      <c r="A1753" s="1016"/>
      <c r="B1753" s="1016"/>
      <c r="C1753" s="1016"/>
      <c r="D1753" s="1016"/>
      <c r="E1753" s="1016"/>
      <c r="F1753" s="1016" t="e">
        <f t="shared" si="44"/>
        <v>#DIV/0!</v>
      </c>
      <c r="G1753" s="1016">
        <f t="shared" si="45"/>
        <v>0</v>
      </c>
    </row>
    <row r="1754" spans="1:7">
      <c r="A1754" s="1016"/>
      <c r="B1754" s="1016"/>
      <c r="C1754" s="1016"/>
      <c r="D1754" s="1016"/>
      <c r="E1754" s="1016"/>
      <c r="F1754" s="1016" t="e">
        <f t="shared" si="44"/>
        <v>#DIV/0!</v>
      </c>
      <c r="G1754" s="1016">
        <f t="shared" si="45"/>
        <v>0</v>
      </c>
    </row>
    <row r="1755" spans="1:7">
      <c r="A1755" s="1016"/>
      <c r="B1755" s="1016"/>
      <c r="C1755" s="1016"/>
      <c r="D1755" s="1016"/>
      <c r="E1755" s="1016"/>
      <c r="F1755" s="1016" t="e">
        <f t="shared" si="44"/>
        <v>#DIV/0!</v>
      </c>
      <c r="G1755" s="1016">
        <f t="shared" si="45"/>
        <v>0</v>
      </c>
    </row>
    <row r="1756" spans="1:7">
      <c r="A1756" s="1016"/>
      <c r="B1756" s="1016"/>
      <c r="C1756" s="1016"/>
      <c r="D1756" s="1016"/>
      <c r="E1756" s="1016"/>
      <c r="F1756" s="1016" t="e">
        <f t="shared" si="44"/>
        <v>#DIV/0!</v>
      </c>
      <c r="G1756" s="1016">
        <f t="shared" si="45"/>
        <v>0</v>
      </c>
    </row>
    <row r="1757" spans="1:7">
      <c r="A1757" s="1016"/>
      <c r="B1757" s="1016"/>
      <c r="C1757" s="1016"/>
      <c r="D1757" s="1016"/>
      <c r="E1757" s="1016"/>
      <c r="F1757" s="1016" t="e">
        <f t="shared" si="44"/>
        <v>#DIV/0!</v>
      </c>
      <c r="G1757" s="1016">
        <f t="shared" si="45"/>
        <v>0</v>
      </c>
    </row>
    <row r="1758" spans="1:7">
      <c r="A1758" s="1016"/>
      <c r="B1758" s="1016"/>
      <c r="C1758" s="1016"/>
      <c r="D1758" s="1016"/>
      <c r="E1758" s="1016"/>
      <c r="F1758" s="1016" t="e">
        <f t="shared" si="44"/>
        <v>#DIV/0!</v>
      </c>
      <c r="G1758" s="1016">
        <f t="shared" si="45"/>
        <v>0</v>
      </c>
    </row>
    <row r="1759" spans="1:7">
      <c r="A1759" s="1016"/>
      <c r="B1759" s="1016"/>
      <c r="C1759" s="1016"/>
      <c r="D1759" s="1016"/>
      <c r="E1759" s="1016"/>
      <c r="F1759" s="1016" t="e">
        <f t="shared" ref="F1759:F1822" si="46">(B1759*C1759*D1759*60/(A1759*1000))+F1758</f>
        <v>#DIV/0!</v>
      </c>
      <c r="G1759" s="1016">
        <f t="shared" ref="G1759:G1822" si="47">(C1759*D1759*60)+G1758</f>
        <v>0</v>
      </c>
    </row>
    <row r="1760" spans="1:7">
      <c r="A1760" s="1016"/>
      <c r="B1760" s="1016"/>
      <c r="C1760" s="1016"/>
      <c r="D1760" s="1016"/>
      <c r="E1760" s="1016"/>
      <c r="F1760" s="1016" t="e">
        <f t="shared" si="46"/>
        <v>#DIV/0!</v>
      </c>
      <c r="G1760" s="1016">
        <f t="shared" si="47"/>
        <v>0</v>
      </c>
    </row>
    <row r="1761" spans="1:7">
      <c r="A1761" s="1016"/>
      <c r="B1761" s="1016"/>
      <c r="C1761" s="1016"/>
      <c r="D1761" s="1016"/>
      <c r="E1761" s="1016"/>
      <c r="F1761" s="1016" t="e">
        <f t="shared" si="46"/>
        <v>#DIV/0!</v>
      </c>
      <c r="G1761" s="1016">
        <f t="shared" si="47"/>
        <v>0</v>
      </c>
    </row>
    <row r="1762" spans="1:7">
      <c r="A1762" s="1016"/>
      <c r="B1762" s="1016"/>
      <c r="C1762" s="1016"/>
      <c r="D1762" s="1016"/>
      <c r="E1762" s="1016"/>
      <c r="F1762" s="1016" t="e">
        <f t="shared" si="46"/>
        <v>#DIV/0!</v>
      </c>
      <c r="G1762" s="1016">
        <f t="shared" si="47"/>
        <v>0</v>
      </c>
    </row>
    <row r="1763" spans="1:7">
      <c r="A1763" s="1016"/>
      <c r="B1763" s="1016"/>
      <c r="C1763" s="1016"/>
      <c r="D1763" s="1016"/>
      <c r="E1763" s="1016"/>
      <c r="F1763" s="1016" t="e">
        <f t="shared" si="46"/>
        <v>#DIV/0!</v>
      </c>
      <c r="G1763" s="1016">
        <f t="shared" si="47"/>
        <v>0</v>
      </c>
    </row>
    <row r="1764" spans="1:7">
      <c r="A1764" s="1016"/>
      <c r="B1764" s="1016"/>
      <c r="C1764" s="1016"/>
      <c r="D1764" s="1016"/>
      <c r="E1764" s="1016"/>
      <c r="F1764" s="1016" t="e">
        <f t="shared" si="46"/>
        <v>#DIV/0!</v>
      </c>
      <c r="G1764" s="1016">
        <f t="shared" si="47"/>
        <v>0</v>
      </c>
    </row>
    <row r="1765" spans="1:7">
      <c r="A1765" s="1016"/>
      <c r="B1765" s="1016"/>
      <c r="C1765" s="1016"/>
      <c r="D1765" s="1016"/>
      <c r="E1765" s="1016"/>
      <c r="F1765" s="1016" t="e">
        <f t="shared" si="46"/>
        <v>#DIV/0!</v>
      </c>
      <c r="G1765" s="1016">
        <f t="shared" si="47"/>
        <v>0</v>
      </c>
    </row>
    <row r="1766" spans="1:7">
      <c r="A1766" s="1016"/>
      <c r="B1766" s="1016"/>
      <c r="C1766" s="1016"/>
      <c r="D1766" s="1016"/>
      <c r="E1766" s="1016"/>
      <c r="F1766" s="1016" t="e">
        <f t="shared" si="46"/>
        <v>#DIV/0!</v>
      </c>
      <c r="G1766" s="1016">
        <f t="shared" si="47"/>
        <v>0</v>
      </c>
    </row>
    <row r="1767" spans="1:7">
      <c r="A1767" s="1016"/>
      <c r="B1767" s="1016"/>
      <c r="C1767" s="1016"/>
      <c r="D1767" s="1016"/>
      <c r="E1767" s="1016"/>
      <c r="F1767" s="1016" t="e">
        <f t="shared" si="46"/>
        <v>#DIV/0!</v>
      </c>
      <c r="G1767" s="1016">
        <f t="shared" si="47"/>
        <v>0</v>
      </c>
    </row>
    <row r="1768" spans="1:7">
      <c r="A1768" s="1016"/>
      <c r="B1768" s="1016"/>
      <c r="C1768" s="1016"/>
      <c r="D1768" s="1016"/>
      <c r="E1768" s="1016"/>
      <c r="F1768" s="1016" t="e">
        <f t="shared" si="46"/>
        <v>#DIV/0!</v>
      </c>
      <c r="G1768" s="1016">
        <f t="shared" si="47"/>
        <v>0</v>
      </c>
    </row>
    <row r="1769" spans="1:7">
      <c r="A1769" s="1016"/>
      <c r="B1769" s="1016"/>
      <c r="C1769" s="1016"/>
      <c r="D1769" s="1016"/>
      <c r="E1769" s="1016"/>
      <c r="F1769" s="1016" t="e">
        <f t="shared" si="46"/>
        <v>#DIV/0!</v>
      </c>
      <c r="G1769" s="1016">
        <f t="shared" si="47"/>
        <v>0</v>
      </c>
    </row>
    <row r="1770" spans="1:7">
      <c r="A1770" s="1016"/>
      <c r="B1770" s="1016"/>
      <c r="C1770" s="1016"/>
      <c r="D1770" s="1016"/>
      <c r="E1770" s="1016"/>
      <c r="F1770" s="1016" t="e">
        <f t="shared" si="46"/>
        <v>#DIV/0!</v>
      </c>
      <c r="G1770" s="1016">
        <f t="shared" si="47"/>
        <v>0</v>
      </c>
    </row>
    <row r="1771" spans="1:7">
      <c r="A1771" s="1016"/>
      <c r="B1771" s="1016"/>
      <c r="C1771" s="1016"/>
      <c r="D1771" s="1016"/>
      <c r="E1771" s="1016"/>
      <c r="F1771" s="1016" t="e">
        <f t="shared" si="46"/>
        <v>#DIV/0!</v>
      </c>
      <c r="G1771" s="1016">
        <f t="shared" si="47"/>
        <v>0</v>
      </c>
    </row>
    <row r="1772" spans="1:7">
      <c r="A1772" s="1016"/>
      <c r="B1772" s="1016"/>
      <c r="C1772" s="1016"/>
      <c r="D1772" s="1016"/>
      <c r="E1772" s="1016"/>
      <c r="F1772" s="1016" t="e">
        <f t="shared" si="46"/>
        <v>#DIV/0!</v>
      </c>
      <c r="G1772" s="1016">
        <f t="shared" si="47"/>
        <v>0</v>
      </c>
    </row>
    <row r="1773" spans="1:7">
      <c r="A1773" s="1016"/>
      <c r="B1773" s="1016"/>
      <c r="C1773" s="1016"/>
      <c r="D1773" s="1016"/>
      <c r="E1773" s="1016"/>
      <c r="F1773" s="1016" t="e">
        <f t="shared" si="46"/>
        <v>#DIV/0!</v>
      </c>
      <c r="G1773" s="1016">
        <f t="shared" si="47"/>
        <v>0</v>
      </c>
    </row>
    <row r="1774" spans="1:7">
      <c r="A1774" s="1016"/>
      <c r="B1774" s="1016"/>
      <c r="C1774" s="1016"/>
      <c r="D1774" s="1016"/>
      <c r="E1774" s="1016"/>
      <c r="F1774" s="1016" t="e">
        <f t="shared" si="46"/>
        <v>#DIV/0!</v>
      </c>
      <c r="G1774" s="1016">
        <f t="shared" si="47"/>
        <v>0</v>
      </c>
    </row>
    <row r="1775" spans="1:7">
      <c r="A1775" s="1016"/>
      <c r="B1775" s="1016"/>
      <c r="C1775" s="1016"/>
      <c r="D1775" s="1016"/>
      <c r="E1775" s="1016"/>
      <c r="F1775" s="1016" t="e">
        <f t="shared" si="46"/>
        <v>#DIV/0!</v>
      </c>
      <c r="G1775" s="1016">
        <f t="shared" si="47"/>
        <v>0</v>
      </c>
    </row>
    <row r="1776" spans="1:7">
      <c r="A1776" s="1016"/>
      <c r="B1776" s="1016"/>
      <c r="C1776" s="1016"/>
      <c r="D1776" s="1016"/>
      <c r="E1776" s="1016"/>
      <c r="F1776" s="1016" t="e">
        <f t="shared" si="46"/>
        <v>#DIV/0!</v>
      </c>
      <c r="G1776" s="1016">
        <f t="shared" si="47"/>
        <v>0</v>
      </c>
    </row>
    <row r="1777" spans="1:7">
      <c r="A1777" s="1016"/>
      <c r="B1777" s="1016"/>
      <c r="C1777" s="1016"/>
      <c r="D1777" s="1016"/>
      <c r="E1777" s="1016"/>
      <c r="F1777" s="1016" t="e">
        <f t="shared" si="46"/>
        <v>#DIV/0!</v>
      </c>
      <c r="G1777" s="1016">
        <f t="shared" si="47"/>
        <v>0</v>
      </c>
    </row>
    <row r="1778" spans="1:7">
      <c r="A1778" s="1016"/>
      <c r="B1778" s="1016"/>
      <c r="C1778" s="1016"/>
      <c r="D1778" s="1016"/>
      <c r="E1778" s="1016"/>
      <c r="F1778" s="1016" t="e">
        <f t="shared" si="46"/>
        <v>#DIV/0!</v>
      </c>
      <c r="G1778" s="1016">
        <f t="shared" si="47"/>
        <v>0</v>
      </c>
    </row>
    <row r="1779" spans="1:7">
      <c r="A1779" s="1016"/>
      <c r="B1779" s="1016"/>
      <c r="C1779" s="1016"/>
      <c r="D1779" s="1016"/>
      <c r="E1779" s="1016"/>
      <c r="F1779" s="1016" t="e">
        <f t="shared" si="46"/>
        <v>#DIV/0!</v>
      </c>
      <c r="G1779" s="1016">
        <f t="shared" si="47"/>
        <v>0</v>
      </c>
    </row>
    <row r="1780" spans="1:7">
      <c r="A1780" s="1016"/>
      <c r="B1780" s="1016"/>
      <c r="C1780" s="1016"/>
      <c r="D1780" s="1016"/>
      <c r="E1780" s="1016"/>
      <c r="F1780" s="1016" t="e">
        <f t="shared" si="46"/>
        <v>#DIV/0!</v>
      </c>
      <c r="G1780" s="1016">
        <f t="shared" si="47"/>
        <v>0</v>
      </c>
    </row>
    <row r="1781" spans="1:7">
      <c r="A1781" s="1016"/>
      <c r="B1781" s="1016"/>
      <c r="C1781" s="1016"/>
      <c r="D1781" s="1016"/>
      <c r="E1781" s="1016"/>
      <c r="F1781" s="1016" t="e">
        <f t="shared" si="46"/>
        <v>#DIV/0!</v>
      </c>
      <c r="G1781" s="1016">
        <f t="shared" si="47"/>
        <v>0</v>
      </c>
    </row>
    <row r="1782" spans="1:7">
      <c r="A1782" s="1016"/>
      <c r="B1782" s="1016"/>
      <c r="C1782" s="1016"/>
      <c r="D1782" s="1016"/>
      <c r="E1782" s="1016"/>
      <c r="F1782" s="1016" t="e">
        <f t="shared" si="46"/>
        <v>#DIV/0!</v>
      </c>
      <c r="G1782" s="1016">
        <f t="shared" si="47"/>
        <v>0</v>
      </c>
    </row>
    <row r="1783" spans="1:7">
      <c r="A1783" s="1016"/>
      <c r="B1783" s="1016"/>
      <c r="C1783" s="1016"/>
      <c r="D1783" s="1016"/>
      <c r="E1783" s="1016"/>
      <c r="F1783" s="1016" t="e">
        <f t="shared" si="46"/>
        <v>#DIV/0!</v>
      </c>
      <c r="G1783" s="1016">
        <f t="shared" si="47"/>
        <v>0</v>
      </c>
    </row>
    <row r="1784" spans="1:7">
      <c r="A1784" s="1016"/>
      <c r="B1784" s="1016"/>
      <c r="C1784" s="1016"/>
      <c r="D1784" s="1016"/>
      <c r="E1784" s="1016"/>
      <c r="F1784" s="1016" t="e">
        <f t="shared" si="46"/>
        <v>#DIV/0!</v>
      </c>
      <c r="G1784" s="1016">
        <f t="shared" si="47"/>
        <v>0</v>
      </c>
    </row>
    <row r="1785" spans="1:7">
      <c r="A1785" s="1016"/>
      <c r="B1785" s="1016"/>
      <c r="C1785" s="1016"/>
      <c r="D1785" s="1016"/>
      <c r="E1785" s="1016"/>
      <c r="F1785" s="1016" t="e">
        <f t="shared" si="46"/>
        <v>#DIV/0!</v>
      </c>
      <c r="G1785" s="1016">
        <f t="shared" si="47"/>
        <v>0</v>
      </c>
    </row>
    <row r="1786" spans="1:7">
      <c r="A1786" s="1016"/>
      <c r="B1786" s="1016"/>
      <c r="C1786" s="1016"/>
      <c r="D1786" s="1016"/>
      <c r="E1786" s="1016"/>
      <c r="F1786" s="1016" t="e">
        <f t="shared" si="46"/>
        <v>#DIV/0!</v>
      </c>
      <c r="G1786" s="1016">
        <f t="shared" si="47"/>
        <v>0</v>
      </c>
    </row>
    <row r="1787" spans="1:7">
      <c r="A1787" s="1016"/>
      <c r="B1787" s="1016"/>
      <c r="C1787" s="1016"/>
      <c r="D1787" s="1016"/>
      <c r="E1787" s="1016"/>
      <c r="F1787" s="1016" t="e">
        <f t="shared" si="46"/>
        <v>#DIV/0!</v>
      </c>
      <c r="G1787" s="1016">
        <f t="shared" si="47"/>
        <v>0</v>
      </c>
    </row>
    <row r="1788" spans="1:7">
      <c r="A1788" s="1016"/>
      <c r="B1788" s="1016"/>
      <c r="C1788" s="1016"/>
      <c r="D1788" s="1016"/>
      <c r="E1788" s="1016"/>
      <c r="F1788" s="1016" t="e">
        <f t="shared" si="46"/>
        <v>#DIV/0!</v>
      </c>
      <c r="G1788" s="1016">
        <f t="shared" si="47"/>
        <v>0</v>
      </c>
    </row>
    <row r="1789" spans="1:7">
      <c r="A1789" s="1016"/>
      <c r="B1789" s="1016"/>
      <c r="C1789" s="1016"/>
      <c r="D1789" s="1016"/>
      <c r="E1789" s="1016"/>
      <c r="F1789" s="1016" t="e">
        <f t="shared" si="46"/>
        <v>#DIV/0!</v>
      </c>
      <c r="G1789" s="1016">
        <f t="shared" si="47"/>
        <v>0</v>
      </c>
    </row>
    <row r="1790" spans="1:7">
      <c r="A1790" s="1016"/>
      <c r="B1790" s="1016"/>
      <c r="C1790" s="1016"/>
      <c r="D1790" s="1016"/>
      <c r="E1790" s="1016"/>
      <c r="F1790" s="1016" t="e">
        <f t="shared" si="46"/>
        <v>#DIV/0!</v>
      </c>
      <c r="G1790" s="1016">
        <f t="shared" si="47"/>
        <v>0</v>
      </c>
    </row>
    <row r="1791" spans="1:7">
      <c r="A1791" s="1016"/>
      <c r="B1791" s="1016"/>
      <c r="C1791" s="1016"/>
      <c r="D1791" s="1016"/>
      <c r="E1791" s="1016"/>
      <c r="F1791" s="1016" t="e">
        <f t="shared" si="46"/>
        <v>#DIV/0!</v>
      </c>
      <c r="G1791" s="1016">
        <f t="shared" si="47"/>
        <v>0</v>
      </c>
    </row>
    <row r="1792" spans="1:7">
      <c r="A1792" s="1016"/>
      <c r="B1792" s="1016"/>
      <c r="C1792" s="1016"/>
      <c r="D1792" s="1016"/>
      <c r="E1792" s="1016"/>
      <c r="F1792" s="1016" t="e">
        <f t="shared" si="46"/>
        <v>#DIV/0!</v>
      </c>
      <c r="G1792" s="1016">
        <f t="shared" si="47"/>
        <v>0</v>
      </c>
    </row>
    <row r="1793" spans="1:7">
      <c r="A1793" s="1016"/>
      <c r="B1793" s="1016"/>
      <c r="C1793" s="1016"/>
      <c r="D1793" s="1016"/>
      <c r="E1793" s="1016"/>
      <c r="F1793" s="1016" t="e">
        <f t="shared" si="46"/>
        <v>#DIV/0!</v>
      </c>
      <c r="G1793" s="1016">
        <f t="shared" si="47"/>
        <v>0</v>
      </c>
    </row>
    <row r="1794" spans="1:7">
      <c r="A1794" s="1016"/>
      <c r="B1794" s="1016"/>
      <c r="C1794" s="1016"/>
      <c r="D1794" s="1016"/>
      <c r="E1794" s="1016"/>
      <c r="F1794" s="1016" t="e">
        <f t="shared" si="46"/>
        <v>#DIV/0!</v>
      </c>
      <c r="G1794" s="1016">
        <f t="shared" si="47"/>
        <v>0</v>
      </c>
    </row>
    <row r="1795" spans="1:7">
      <c r="A1795" s="1016"/>
      <c r="B1795" s="1016"/>
      <c r="C1795" s="1016"/>
      <c r="D1795" s="1016"/>
      <c r="E1795" s="1016"/>
      <c r="F1795" s="1016" t="e">
        <f t="shared" si="46"/>
        <v>#DIV/0!</v>
      </c>
      <c r="G1795" s="1016">
        <f t="shared" si="47"/>
        <v>0</v>
      </c>
    </row>
    <row r="1796" spans="1:7">
      <c r="A1796" s="1016"/>
      <c r="B1796" s="1016"/>
      <c r="C1796" s="1016"/>
      <c r="D1796" s="1016"/>
      <c r="E1796" s="1016"/>
      <c r="F1796" s="1016" t="e">
        <f t="shared" si="46"/>
        <v>#DIV/0!</v>
      </c>
      <c r="G1796" s="1016">
        <f t="shared" si="47"/>
        <v>0</v>
      </c>
    </row>
    <row r="1797" spans="1:7">
      <c r="A1797" s="1016"/>
      <c r="B1797" s="1016"/>
      <c r="C1797" s="1016"/>
      <c r="D1797" s="1016"/>
      <c r="E1797" s="1016"/>
      <c r="F1797" s="1016" t="e">
        <f t="shared" si="46"/>
        <v>#DIV/0!</v>
      </c>
      <c r="G1797" s="1016">
        <f t="shared" si="47"/>
        <v>0</v>
      </c>
    </row>
    <row r="1798" spans="1:7">
      <c r="A1798" s="1016"/>
      <c r="B1798" s="1016"/>
      <c r="C1798" s="1016"/>
      <c r="D1798" s="1016"/>
      <c r="E1798" s="1016"/>
      <c r="F1798" s="1016" t="e">
        <f t="shared" si="46"/>
        <v>#DIV/0!</v>
      </c>
      <c r="G1798" s="1016">
        <f t="shared" si="47"/>
        <v>0</v>
      </c>
    </row>
    <row r="1799" spans="1:7">
      <c r="A1799" s="1016"/>
      <c r="B1799" s="1016"/>
      <c r="C1799" s="1016"/>
      <c r="D1799" s="1016"/>
      <c r="E1799" s="1016"/>
      <c r="F1799" s="1016" t="e">
        <f t="shared" si="46"/>
        <v>#DIV/0!</v>
      </c>
      <c r="G1799" s="1016">
        <f t="shared" si="47"/>
        <v>0</v>
      </c>
    </row>
    <row r="1800" spans="1:7">
      <c r="A1800" s="1016"/>
      <c r="B1800" s="1016"/>
      <c r="C1800" s="1016"/>
      <c r="D1800" s="1016"/>
      <c r="E1800" s="1016"/>
      <c r="F1800" s="1016" t="e">
        <f t="shared" si="46"/>
        <v>#DIV/0!</v>
      </c>
      <c r="G1800" s="1016">
        <f t="shared" si="47"/>
        <v>0</v>
      </c>
    </row>
    <row r="1801" spans="1:7">
      <c r="A1801" s="1016"/>
      <c r="B1801" s="1016"/>
      <c r="C1801" s="1016"/>
      <c r="D1801" s="1016"/>
      <c r="E1801" s="1016"/>
      <c r="F1801" s="1016" t="e">
        <f t="shared" si="46"/>
        <v>#DIV/0!</v>
      </c>
      <c r="G1801" s="1016">
        <f t="shared" si="47"/>
        <v>0</v>
      </c>
    </row>
    <row r="1802" spans="1:7">
      <c r="A1802" s="1016"/>
      <c r="B1802" s="1016"/>
      <c r="C1802" s="1016"/>
      <c r="D1802" s="1016"/>
      <c r="E1802" s="1016"/>
      <c r="F1802" s="1016" t="e">
        <f t="shared" si="46"/>
        <v>#DIV/0!</v>
      </c>
      <c r="G1802" s="1016">
        <f t="shared" si="47"/>
        <v>0</v>
      </c>
    </row>
    <row r="1803" spans="1:7">
      <c r="A1803" s="1016"/>
      <c r="B1803" s="1016"/>
      <c r="C1803" s="1016"/>
      <c r="D1803" s="1016"/>
      <c r="E1803" s="1016"/>
      <c r="F1803" s="1016" t="e">
        <f t="shared" si="46"/>
        <v>#DIV/0!</v>
      </c>
      <c r="G1803" s="1016">
        <f t="shared" si="47"/>
        <v>0</v>
      </c>
    </row>
    <row r="1804" spans="1:7">
      <c r="A1804" s="1016"/>
      <c r="B1804" s="1016"/>
      <c r="C1804" s="1016"/>
      <c r="D1804" s="1016"/>
      <c r="E1804" s="1016"/>
      <c r="F1804" s="1016" t="e">
        <f t="shared" si="46"/>
        <v>#DIV/0!</v>
      </c>
      <c r="G1804" s="1016">
        <f t="shared" si="47"/>
        <v>0</v>
      </c>
    </row>
    <row r="1805" spans="1:7">
      <c r="A1805" s="1016"/>
      <c r="B1805" s="1016"/>
      <c r="C1805" s="1016"/>
      <c r="D1805" s="1016"/>
      <c r="E1805" s="1016"/>
      <c r="F1805" s="1016" t="e">
        <f t="shared" si="46"/>
        <v>#DIV/0!</v>
      </c>
      <c r="G1805" s="1016">
        <f t="shared" si="47"/>
        <v>0</v>
      </c>
    </row>
    <row r="1806" spans="1:7">
      <c r="A1806" s="1016"/>
      <c r="B1806" s="1016"/>
      <c r="C1806" s="1016"/>
      <c r="D1806" s="1016"/>
      <c r="E1806" s="1016"/>
      <c r="F1806" s="1016" t="e">
        <f t="shared" si="46"/>
        <v>#DIV/0!</v>
      </c>
      <c r="G1806" s="1016">
        <f t="shared" si="47"/>
        <v>0</v>
      </c>
    </row>
    <row r="1807" spans="1:7">
      <c r="A1807" s="1016"/>
      <c r="B1807" s="1016"/>
      <c r="C1807" s="1016"/>
      <c r="D1807" s="1016"/>
      <c r="E1807" s="1016"/>
      <c r="F1807" s="1016" t="e">
        <f t="shared" si="46"/>
        <v>#DIV/0!</v>
      </c>
      <c r="G1807" s="1016">
        <f t="shared" si="47"/>
        <v>0</v>
      </c>
    </row>
    <row r="1808" spans="1:7">
      <c r="A1808" s="1016"/>
      <c r="B1808" s="1016"/>
      <c r="C1808" s="1016"/>
      <c r="D1808" s="1016"/>
      <c r="E1808" s="1016"/>
      <c r="F1808" s="1016" t="e">
        <f t="shared" si="46"/>
        <v>#DIV/0!</v>
      </c>
      <c r="G1808" s="1016">
        <f t="shared" si="47"/>
        <v>0</v>
      </c>
    </row>
    <row r="1809" spans="1:7">
      <c r="A1809" s="1016"/>
      <c r="B1809" s="1016"/>
      <c r="C1809" s="1016"/>
      <c r="D1809" s="1016"/>
      <c r="E1809" s="1016"/>
      <c r="F1809" s="1016" t="e">
        <f t="shared" si="46"/>
        <v>#DIV/0!</v>
      </c>
      <c r="G1809" s="1016">
        <f t="shared" si="47"/>
        <v>0</v>
      </c>
    </row>
    <row r="1810" spans="1:7">
      <c r="A1810" s="1016"/>
      <c r="B1810" s="1016"/>
      <c r="C1810" s="1016"/>
      <c r="D1810" s="1016"/>
      <c r="E1810" s="1016"/>
      <c r="F1810" s="1016" t="e">
        <f t="shared" si="46"/>
        <v>#DIV/0!</v>
      </c>
      <c r="G1810" s="1016">
        <f t="shared" si="47"/>
        <v>0</v>
      </c>
    </row>
    <row r="1811" spans="1:7">
      <c r="A1811" s="1016"/>
      <c r="B1811" s="1016"/>
      <c r="C1811" s="1016"/>
      <c r="D1811" s="1016"/>
      <c r="E1811" s="1016"/>
      <c r="F1811" s="1016" t="e">
        <f t="shared" si="46"/>
        <v>#DIV/0!</v>
      </c>
      <c r="G1811" s="1016">
        <f t="shared" si="47"/>
        <v>0</v>
      </c>
    </row>
    <row r="1812" spans="1:7">
      <c r="A1812" s="1016"/>
      <c r="B1812" s="1016"/>
      <c r="C1812" s="1016"/>
      <c r="D1812" s="1016"/>
      <c r="E1812" s="1016"/>
      <c r="F1812" s="1016" t="e">
        <f t="shared" si="46"/>
        <v>#DIV/0!</v>
      </c>
      <c r="G1812" s="1016">
        <f t="shared" si="47"/>
        <v>0</v>
      </c>
    </row>
    <row r="1813" spans="1:7">
      <c r="A1813" s="1016"/>
      <c r="B1813" s="1016"/>
      <c r="C1813" s="1016"/>
      <c r="D1813" s="1016"/>
      <c r="E1813" s="1016"/>
      <c r="F1813" s="1016" t="e">
        <f t="shared" si="46"/>
        <v>#DIV/0!</v>
      </c>
      <c r="G1813" s="1016">
        <f t="shared" si="47"/>
        <v>0</v>
      </c>
    </row>
    <row r="1814" spans="1:7">
      <c r="A1814" s="1016"/>
      <c r="B1814" s="1016"/>
      <c r="C1814" s="1016"/>
      <c r="D1814" s="1016"/>
      <c r="E1814" s="1016"/>
      <c r="F1814" s="1016" t="e">
        <f t="shared" si="46"/>
        <v>#DIV/0!</v>
      </c>
      <c r="G1814" s="1016">
        <f t="shared" si="47"/>
        <v>0</v>
      </c>
    </row>
    <row r="1815" spans="1:7">
      <c r="A1815" s="1016"/>
      <c r="B1815" s="1016"/>
      <c r="C1815" s="1016"/>
      <c r="D1815" s="1016"/>
      <c r="E1815" s="1016"/>
      <c r="F1815" s="1016" t="e">
        <f t="shared" si="46"/>
        <v>#DIV/0!</v>
      </c>
      <c r="G1815" s="1016">
        <f t="shared" si="47"/>
        <v>0</v>
      </c>
    </row>
    <row r="1816" spans="1:7">
      <c r="A1816" s="1016"/>
      <c r="B1816" s="1016"/>
      <c r="C1816" s="1016"/>
      <c r="D1816" s="1016"/>
      <c r="E1816" s="1016"/>
      <c r="F1816" s="1016" t="e">
        <f t="shared" si="46"/>
        <v>#DIV/0!</v>
      </c>
      <c r="G1816" s="1016">
        <f t="shared" si="47"/>
        <v>0</v>
      </c>
    </row>
    <row r="1817" spans="1:7">
      <c r="A1817" s="1016"/>
      <c r="B1817" s="1016"/>
      <c r="C1817" s="1016"/>
      <c r="D1817" s="1016"/>
      <c r="E1817" s="1016"/>
      <c r="F1817" s="1016" t="e">
        <f t="shared" si="46"/>
        <v>#DIV/0!</v>
      </c>
      <c r="G1817" s="1016">
        <f t="shared" si="47"/>
        <v>0</v>
      </c>
    </row>
    <row r="1818" spans="1:7">
      <c r="A1818" s="1016"/>
      <c r="B1818" s="1016"/>
      <c r="C1818" s="1016"/>
      <c r="D1818" s="1016"/>
      <c r="E1818" s="1016"/>
      <c r="F1818" s="1016" t="e">
        <f t="shared" si="46"/>
        <v>#DIV/0!</v>
      </c>
      <c r="G1818" s="1016">
        <f t="shared" si="47"/>
        <v>0</v>
      </c>
    </row>
    <row r="1819" spans="1:7">
      <c r="A1819" s="1016"/>
      <c r="B1819" s="1016"/>
      <c r="C1819" s="1016"/>
      <c r="D1819" s="1016"/>
      <c r="E1819" s="1016"/>
      <c r="F1819" s="1016" t="e">
        <f t="shared" si="46"/>
        <v>#DIV/0!</v>
      </c>
      <c r="G1819" s="1016">
        <f t="shared" si="47"/>
        <v>0</v>
      </c>
    </row>
    <row r="1820" spans="1:7">
      <c r="A1820" s="1016"/>
      <c r="B1820" s="1016"/>
      <c r="C1820" s="1016"/>
      <c r="D1820" s="1016"/>
      <c r="E1820" s="1016"/>
      <c r="F1820" s="1016" t="e">
        <f t="shared" si="46"/>
        <v>#DIV/0!</v>
      </c>
      <c r="G1820" s="1016">
        <f t="shared" si="47"/>
        <v>0</v>
      </c>
    </row>
    <row r="1821" spans="1:7">
      <c r="A1821" s="1016"/>
      <c r="B1821" s="1016"/>
      <c r="C1821" s="1016"/>
      <c r="D1821" s="1016"/>
      <c r="E1821" s="1016"/>
      <c r="F1821" s="1016" t="e">
        <f t="shared" si="46"/>
        <v>#DIV/0!</v>
      </c>
      <c r="G1821" s="1016">
        <f t="shared" si="47"/>
        <v>0</v>
      </c>
    </row>
    <row r="1822" spans="1:7">
      <c r="A1822" s="1016"/>
      <c r="B1822" s="1016"/>
      <c r="C1822" s="1016"/>
      <c r="D1822" s="1016"/>
      <c r="E1822" s="1016"/>
      <c r="F1822" s="1016" t="e">
        <f t="shared" si="46"/>
        <v>#DIV/0!</v>
      </c>
      <c r="G1822" s="1016">
        <f t="shared" si="47"/>
        <v>0</v>
      </c>
    </row>
    <row r="1823" spans="1:7">
      <c r="A1823" s="1016"/>
      <c r="B1823" s="1016"/>
      <c r="C1823" s="1016"/>
      <c r="D1823" s="1016"/>
      <c r="E1823" s="1016"/>
      <c r="F1823" s="1016" t="e">
        <f t="shared" ref="F1823:F1886" si="48">(B1823*C1823*D1823*60/(A1823*1000))+F1822</f>
        <v>#DIV/0!</v>
      </c>
      <c r="G1823" s="1016">
        <f t="shared" ref="G1823:G1886" si="49">(C1823*D1823*60)+G1822</f>
        <v>0</v>
      </c>
    </row>
    <row r="1824" spans="1:7">
      <c r="A1824" s="1016"/>
      <c r="B1824" s="1016"/>
      <c r="C1824" s="1016"/>
      <c r="D1824" s="1016"/>
      <c r="E1824" s="1016"/>
      <c r="F1824" s="1016" t="e">
        <f t="shared" si="48"/>
        <v>#DIV/0!</v>
      </c>
      <c r="G1824" s="1016">
        <f t="shared" si="49"/>
        <v>0</v>
      </c>
    </row>
    <row r="1825" spans="1:7">
      <c r="A1825" s="1016"/>
      <c r="B1825" s="1016"/>
      <c r="C1825" s="1016"/>
      <c r="D1825" s="1016"/>
      <c r="E1825" s="1016"/>
      <c r="F1825" s="1016" t="e">
        <f t="shared" si="48"/>
        <v>#DIV/0!</v>
      </c>
      <c r="G1825" s="1016">
        <f t="shared" si="49"/>
        <v>0</v>
      </c>
    </row>
    <row r="1826" spans="1:7">
      <c r="A1826" s="1016"/>
      <c r="B1826" s="1016"/>
      <c r="C1826" s="1016"/>
      <c r="D1826" s="1016"/>
      <c r="E1826" s="1016"/>
      <c r="F1826" s="1016" t="e">
        <f t="shared" si="48"/>
        <v>#DIV/0!</v>
      </c>
      <c r="G1826" s="1016">
        <f t="shared" si="49"/>
        <v>0</v>
      </c>
    </row>
    <row r="1827" spans="1:7">
      <c r="A1827" s="1016"/>
      <c r="B1827" s="1016"/>
      <c r="C1827" s="1016"/>
      <c r="D1827" s="1016"/>
      <c r="E1827" s="1016"/>
      <c r="F1827" s="1016" t="e">
        <f t="shared" si="48"/>
        <v>#DIV/0!</v>
      </c>
      <c r="G1827" s="1016">
        <f t="shared" si="49"/>
        <v>0</v>
      </c>
    </row>
    <row r="1828" spans="1:7">
      <c r="A1828" s="1016"/>
      <c r="B1828" s="1016"/>
      <c r="C1828" s="1016"/>
      <c r="D1828" s="1016"/>
      <c r="E1828" s="1016"/>
      <c r="F1828" s="1016" t="e">
        <f t="shared" si="48"/>
        <v>#DIV/0!</v>
      </c>
      <c r="G1828" s="1016">
        <f t="shared" si="49"/>
        <v>0</v>
      </c>
    </row>
    <row r="1829" spans="1:7">
      <c r="A1829" s="1016"/>
      <c r="B1829" s="1016"/>
      <c r="C1829" s="1016"/>
      <c r="D1829" s="1016"/>
      <c r="E1829" s="1016"/>
      <c r="F1829" s="1016" t="e">
        <f t="shared" si="48"/>
        <v>#DIV/0!</v>
      </c>
      <c r="G1829" s="1016">
        <f t="shared" si="49"/>
        <v>0</v>
      </c>
    </row>
    <row r="1830" spans="1:7">
      <c r="A1830" s="1016"/>
      <c r="B1830" s="1016"/>
      <c r="C1830" s="1016"/>
      <c r="D1830" s="1016"/>
      <c r="E1830" s="1016"/>
      <c r="F1830" s="1016" t="e">
        <f t="shared" si="48"/>
        <v>#DIV/0!</v>
      </c>
      <c r="G1830" s="1016">
        <f t="shared" si="49"/>
        <v>0</v>
      </c>
    </row>
    <row r="1831" spans="1:7">
      <c r="A1831" s="1016"/>
      <c r="B1831" s="1016"/>
      <c r="C1831" s="1016"/>
      <c r="D1831" s="1016"/>
      <c r="E1831" s="1016"/>
      <c r="F1831" s="1016" t="e">
        <f t="shared" si="48"/>
        <v>#DIV/0!</v>
      </c>
      <c r="G1831" s="1016">
        <f t="shared" si="49"/>
        <v>0</v>
      </c>
    </row>
    <row r="1832" spans="1:7">
      <c r="A1832" s="1016"/>
      <c r="B1832" s="1016"/>
      <c r="C1832" s="1016"/>
      <c r="D1832" s="1016"/>
      <c r="E1832" s="1016"/>
      <c r="F1832" s="1016" t="e">
        <f t="shared" si="48"/>
        <v>#DIV/0!</v>
      </c>
      <c r="G1832" s="1016">
        <f t="shared" si="49"/>
        <v>0</v>
      </c>
    </row>
    <row r="1833" spans="1:7">
      <c r="A1833" s="1016"/>
      <c r="B1833" s="1016"/>
      <c r="C1833" s="1016"/>
      <c r="D1833" s="1016"/>
      <c r="E1833" s="1016"/>
      <c r="F1833" s="1016" t="e">
        <f t="shared" si="48"/>
        <v>#DIV/0!</v>
      </c>
      <c r="G1833" s="1016">
        <f t="shared" si="49"/>
        <v>0</v>
      </c>
    </row>
    <row r="1834" spans="1:7">
      <c r="A1834" s="1016"/>
      <c r="B1834" s="1016"/>
      <c r="C1834" s="1016"/>
      <c r="D1834" s="1016"/>
      <c r="E1834" s="1016"/>
      <c r="F1834" s="1016" t="e">
        <f t="shared" si="48"/>
        <v>#DIV/0!</v>
      </c>
      <c r="G1834" s="1016">
        <f t="shared" si="49"/>
        <v>0</v>
      </c>
    </row>
    <row r="1835" spans="1:7">
      <c r="A1835" s="1016"/>
      <c r="B1835" s="1016"/>
      <c r="C1835" s="1016"/>
      <c r="D1835" s="1016"/>
      <c r="E1835" s="1016"/>
      <c r="F1835" s="1016" t="e">
        <f t="shared" si="48"/>
        <v>#DIV/0!</v>
      </c>
      <c r="G1835" s="1016">
        <f t="shared" si="49"/>
        <v>0</v>
      </c>
    </row>
    <row r="1836" spans="1:7">
      <c r="A1836" s="1016"/>
      <c r="B1836" s="1016"/>
      <c r="C1836" s="1016"/>
      <c r="D1836" s="1016"/>
      <c r="E1836" s="1016"/>
      <c r="F1836" s="1016" t="e">
        <f t="shared" si="48"/>
        <v>#DIV/0!</v>
      </c>
      <c r="G1836" s="1016">
        <f t="shared" si="49"/>
        <v>0</v>
      </c>
    </row>
    <row r="1837" spans="1:7">
      <c r="A1837" s="1016"/>
      <c r="B1837" s="1016"/>
      <c r="C1837" s="1016"/>
      <c r="D1837" s="1016"/>
      <c r="E1837" s="1016"/>
      <c r="F1837" s="1016" t="e">
        <f t="shared" si="48"/>
        <v>#DIV/0!</v>
      </c>
      <c r="G1837" s="1016">
        <f t="shared" si="49"/>
        <v>0</v>
      </c>
    </row>
    <row r="1838" spans="1:7">
      <c r="A1838" s="1016"/>
      <c r="B1838" s="1016"/>
      <c r="C1838" s="1016"/>
      <c r="D1838" s="1016"/>
      <c r="E1838" s="1016"/>
      <c r="F1838" s="1016" t="e">
        <f t="shared" si="48"/>
        <v>#DIV/0!</v>
      </c>
      <c r="G1838" s="1016">
        <f t="shared" si="49"/>
        <v>0</v>
      </c>
    </row>
    <row r="1839" spans="1:7">
      <c r="A1839" s="1016"/>
      <c r="B1839" s="1016"/>
      <c r="C1839" s="1016"/>
      <c r="D1839" s="1016"/>
      <c r="E1839" s="1016"/>
      <c r="F1839" s="1016" t="e">
        <f t="shared" si="48"/>
        <v>#DIV/0!</v>
      </c>
      <c r="G1839" s="1016">
        <f t="shared" si="49"/>
        <v>0</v>
      </c>
    </row>
    <row r="1840" spans="1:7">
      <c r="A1840" s="1016"/>
      <c r="B1840" s="1016"/>
      <c r="C1840" s="1016"/>
      <c r="D1840" s="1016"/>
      <c r="E1840" s="1016"/>
      <c r="F1840" s="1016" t="e">
        <f t="shared" si="48"/>
        <v>#DIV/0!</v>
      </c>
      <c r="G1840" s="1016">
        <f t="shared" si="49"/>
        <v>0</v>
      </c>
    </row>
    <row r="1841" spans="1:7">
      <c r="A1841" s="1016"/>
      <c r="B1841" s="1016"/>
      <c r="C1841" s="1016"/>
      <c r="D1841" s="1016"/>
      <c r="E1841" s="1016"/>
      <c r="F1841" s="1016" t="e">
        <f t="shared" si="48"/>
        <v>#DIV/0!</v>
      </c>
      <c r="G1841" s="1016">
        <f t="shared" si="49"/>
        <v>0</v>
      </c>
    </row>
    <row r="1842" spans="1:7">
      <c r="A1842" s="1016"/>
      <c r="B1842" s="1016"/>
      <c r="C1842" s="1016"/>
      <c r="D1842" s="1016"/>
      <c r="E1842" s="1016"/>
      <c r="F1842" s="1016" t="e">
        <f t="shared" si="48"/>
        <v>#DIV/0!</v>
      </c>
      <c r="G1842" s="1016">
        <f t="shared" si="49"/>
        <v>0</v>
      </c>
    </row>
    <row r="1843" spans="1:7">
      <c r="A1843" s="1016"/>
      <c r="B1843" s="1016"/>
      <c r="C1843" s="1016"/>
      <c r="D1843" s="1016"/>
      <c r="E1843" s="1016"/>
      <c r="F1843" s="1016" t="e">
        <f t="shared" si="48"/>
        <v>#DIV/0!</v>
      </c>
      <c r="G1843" s="1016">
        <f t="shared" si="49"/>
        <v>0</v>
      </c>
    </row>
    <row r="1844" spans="1:7">
      <c r="A1844" s="1016"/>
      <c r="B1844" s="1016"/>
      <c r="C1844" s="1016"/>
      <c r="D1844" s="1016"/>
      <c r="E1844" s="1016"/>
      <c r="F1844" s="1016" t="e">
        <f t="shared" si="48"/>
        <v>#DIV/0!</v>
      </c>
      <c r="G1844" s="1016">
        <f t="shared" si="49"/>
        <v>0</v>
      </c>
    </row>
    <row r="1845" spans="1:7">
      <c r="A1845" s="1016"/>
      <c r="B1845" s="1016"/>
      <c r="C1845" s="1016"/>
      <c r="D1845" s="1016"/>
      <c r="E1845" s="1016"/>
      <c r="F1845" s="1016" t="e">
        <f t="shared" si="48"/>
        <v>#DIV/0!</v>
      </c>
      <c r="G1845" s="1016">
        <f t="shared" si="49"/>
        <v>0</v>
      </c>
    </row>
    <row r="1846" spans="1:7">
      <c r="A1846" s="1016"/>
      <c r="B1846" s="1016"/>
      <c r="C1846" s="1016"/>
      <c r="D1846" s="1016"/>
      <c r="E1846" s="1016"/>
      <c r="F1846" s="1016" t="e">
        <f t="shared" si="48"/>
        <v>#DIV/0!</v>
      </c>
      <c r="G1846" s="1016">
        <f t="shared" si="49"/>
        <v>0</v>
      </c>
    </row>
    <row r="1847" spans="1:7">
      <c r="A1847" s="1016"/>
      <c r="B1847" s="1016"/>
      <c r="C1847" s="1016"/>
      <c r="D1847" s="1016"/>
      <c r="E1847" s="1016"/>
      <c r="F1847" s="1016" t="e">
        <f t="shared" si="48"/>
        <v>#DIV/0!</v>
      </c>
      <c r="G1847" s="1016">
        <f t="shared" si="49"/>
        <v>0</v>
      </c>
    </row>
    <row r="1848" spans="1:7">
      <c r="A1848" s="1016"/>
      <c r="B1848" s="1016"/>
      <c r="C1848" s="1016"/>
      <c r="D1848" s="1016"/>
      <c r="E1848" s="1016"/>
      <c r="F1848" s="1016" t="e">
        <f t="shared" si="48"/>
        <v>#DIV/0!</v>
      </c>
      <c r="G1848" s="1016">
        <f t="shared" si="49"/>
        <v>0</v>
      </c>
    </row>
    <row r="1849" spans="1:7">
      <c r="A1849" s="1016"/>
      <c r="B1849" s="1016"/>
      <c r="C1849" s="1016"/>
      <c r="D1849" s="1016"/>
      <c r="E1849" s="1016"/>
      <c r="F1849" s="1016" t="e">
        <f t="shared" si="48"/>
        <v>#DIV/0!</v>
      </c>
      <c r="G1849" s="1016">
        <f t="shared" si="49"/>
        <v>0</v>
      </c>
    </row>
    <row r="1850" spans="1:7">
      <c r="A1850" s="1016"/>
      <c r="B1850" s="1016"/>
      <c r="C1850" s="1016"/>
      <c r="D1850" s="1016"/>
      <c r="E1850" s="1016"/>
      <c r="F1850" s="1016" t="e">
        <f t="shared" si="48"/>
        <v>#DIV/0!</v>
      </c>
      <c r="G1850" s="1016">
        <f t="shared" si="49"/>
        <v>0</v>
      </c>
    </row>
    <row r="1851" spans="1:7">
      <c r="A1851" s="1016"/>
      <c r="B1851" s="1016"/>
      <c r="C1851" s="1016"/>
      <c r="D1851" s="1016"/>
      <c r="E1851" s="1016"/>
      <c r="F1851" s="1016" t="e">
        <f t="shared" si="48"/>
        <v>#DIV/0!</v>
      </c>
      <c r="G1851" s="1016">
        <f t="shared" si="49"/>
        <v>0</v>
      </c>
    </row>
    <row r="1852" spans="1:7">
      <c r="A1852" s="1016"/>
      <c r="B1852" s="1016"/>
      <c r="C1852" s="1016"/>
      <c r="D1852" s="1016"/>
      <c r="E1852" s="1016"/>
      <c r="F1852" s="1016" t="e">
        <f t="shared" si="48"/>
        <v>#DIV/0!</v>
      </c>
      <c r="G1852" s="1016">
        <f t="shared" si="49"/>
        <v>0</v>
      </c>
    </row>
    <row r="1853" spans="1:7">
      <c r="A1853" s="1016"/>
      <c r="B1853" s="1016"/>
      <c r="C1853" s="1016"/>
      <c r="D1853" s="1016"/>
      <c r="E1853" s="1016"/>
      <c r="F1853" s="1016" t="e">
        <f t="shared" si="48"/>
        <v>#DIV/0!</v>
      </c>
      <c r="G1853" s="1016">
        <f t="shared" si="49"/>
        <v>0</v>
      </c>
    </row>
    <row r="1854" spans="1:7">
      <c r="A1854" s="1016"/>
      <c r="B1854" s="1016"/>
      <c r="C1854" s="1016"/>
      <c r="D1854" s="1016"/>
      <c r="E1854" s="1016"/>
      <c r="F1854" s="1016" t="e">
        <f t="shared" si="48"/>
        <v>#DIV/0!</v>
      </c>
      <c r="G1854" s="1016">
        <f t="shared" si="49"/>
        <v>0</v>
      </c>
    </row>
    <row r="1855" spans="1:7">
      <c r="A1855" s="1016"/>
      <c r="B1855" s="1016"/>
      <c r="C1855" s="1016"/>
      <c r="D1855" s="1016"/>
      <c r="E1855" s="1016"/>
      <c r="F1855" s="1016" t="e">
        <f t="shared" si="48"/>
        <v>#DIV/0!</v>
      </c>
      <c r="G1855" s="1016">
        <f t="shared" si="49"/>
        <v>0</v>
      </c>
    </row>
    <row r="1856" spans="1:7">
      <c r="A1856" s="1016"/>
      <c r="B1856" s="1016"/>
      <c r="C1856" s="1016"/>
      <c r="D1856" s="1016"/>
      <c r="E1856" s="1016"/>
      <c r="F1856" s="1016" t="e">
        <f t="shared" si="48"/>
        <v>#DIV/0!</v>
      </c>
      <c r="G1856" s="1016">
        <f t="shared" si="49"/>
        <v>0</v>
      </c>
    </row>
    <row r="1857" spans="1:7">
      <c r="A1857" s="1016"/>
      <c r="B1857" s="1016"/>
      <c r="C1857" s="1016"/>
      <c r="D1857" s="1016"/>
      <c r="E1857" s="1016"/>
      <c r="F1857" s="1016" t="e">
        <f t="shared" si="48"/>
        <v>#DIV/0!</v>
      </c>
      <c r="G1857" s="1016">
        <f t="shared" si="49"/>
        <v>0</v>
      </c>
    </row>
    <row r="1858" spans="1:7">
      <c r="A1858" s="1016"/>
      <c r="B1858" s="1016"/>
      <c r="C1858" s="1016"/>
      <c r="D1858" s="1016"/>
      <c r="E1858" s="1016"/>
      <c r="F1858" s="1016" t="e">
        <f t="shared" si="48"/>
        <v>#DIV/0!</v>
      </c>
      <c r="G1858" s="1016">
        <f t="shared" si="49"/>
        <v>0</v>
      </c>
    </row>
    <row r="1859" spans="1:7">
      <c r="A1859" s="1016"/>
      <c r="B1859" s="1016"/>
      <c r="C1859" s="1016"/>
      <c r="D1859" s="1016"/>
      <c r="E1859" s="1016"/>
      <c r="F1859" s="1016" t="e">
        <f t="shared" si="48"/>
        <v>#DIV/0!</v>
      </c>
      <c r="G1859" s="1016">
        <f t="shared" si="49"/>
        <v>0</v>
      </c>
    </row>
    <row r="1860" spans="1:7">
      <c r="A1860" s="1016"/>
      <c r="B1860" s="1016"/>
      <c r="C1860" s="1016"/>
      <c r="D1860" s="1016"/>
      <c r="E1860" s="1016"/>
      <c r="F1860" s="1016" t="e">
        <f t="shared" si="48"/>
        <v>#DIV/0!</v>
      </c>
      <c r="G1860" s="1016">
        <f t="shared" si="49"/>
        <v>0</v>
      </c>
    </row>
    <row r="1861" spans="1:7">
      <c r="A1861" s="1016"/>
      <c r="B1861" s="1016"/>
      <c r="C1861" s="1016"/>
      <c r="D1861" s="1016"/>
      <c r="E1861" s="1016"/>
      <c r="F1861" s="1016" t="e">
        <f t="shared" si="48"/>
        <v>#DIV/0!</v>
      </c>
      <c r="G1861" s="1016">
        <f t="shared" si="49"/>
        <v>0</v>
      </c>
    </row>
    <row r="1862" spans="1:7">
      <c r="A1862" s="1016"/>
      <c r="B1862" s="1016"/>
      <c r="C1862" s="1016"/>
      <c r="D1862" s="1016"/>
      <c r="E1862" s="1016"/>
      <c r="F1862" s="1016" t="e">
        <f t="shared" si="48"/>
        <v>#DIV/0!</v>
      </c>
      <c r="G1862" s="1016">
        <f t="shared" si="49"/>
        <v>0</v>
      </c>
    </row>
    <row r="1863" spans="1:7">
      <c r="A1863" s="1016"/>
      <c r="B1863" s="1016"/>
      <c r="C1863" s="1016"/>
      <c r="D1863" s="1016"/>
      <c r="E1863" s="1016"/>
      <c r="F1863" s="1016" t="e">
        <f t="shared" si="48"/>
        <v>#DIV/0!</v>
      </c>
      <c r="G1863" s="1016">
        <f t="shared" si="49"/>
        <v>0</v>
      </c>
    </row>
    <row r="1864" spans="1:7">
      <c r="A1864" s="1016"/>
      <c r="B1864" s="1016"/>
      <c r="C1864" s="1016"/>
      <c r="D1864" s="1016"/>
      <c r="E1864" s="1016"/>
      <c r="F1864" s="1016" t="e">
        <f t="shared" si="48"/>
        <v>#DIV/0!</v>
      </c>
      <c r="G1864" s="1016">
        <f t="shared" si="49"/>
        <v>0</v>
      </c>
    </row>
    <row r="1865" spans="1:7">
      <c r="A1865" s="1016"/>
      <c r="B1865" s="1016"/>
      <c r="C1865" s="1016"/>
      <c r="D1865" s="1016"/>
      <c r="E1865" s="1016"/>
      <c r="F1865" s="1016" t="e">
        <f t="shared" si="48"/>
        <v>#DIV/0!</v>
      </c>
      <c r="G1865" s="1016">
        <f t="shared" si="49"/>
        <v>0</v>
      </c>
    </row>
    <row r="1866" spans="1:7">
      <c r="A1866" s="1016"/>
      <c r="B1866" s="1016"/>
      <c r="C1866" s="1016"/>
      <c r="D1866" s="1016"/>
      <c r="E1866" s="1016"/>
      <c r="F1866" s="1016" t="e">
        <f t="shared" si="48"/>
        <v>#DIV/0!</v>
      </c>
      <c r="G1866" s="1016">
        <f t="shared" si="49"/>
        <v>0</v>
      </c>
    </row>
    <row r="1867" spans="1:7">
      <c r="A1867" s="1016"/>
      <c r="B1867" s="1016"/>
      <c r="C1867" s="1016"/>
      <c r="D1867" s="1016"/>
      <c r="E1867" s="1016"/>
      <c r="F1867" s="1016" t="e">
        <f t="shared" si="48"/>
        <v>#DIV/0!</v>
      </c>
      <c r="G1867" s="1016">
        <f t="shared" si="49"/>
        <v>0</v>
      </c>
    </row>
    <row r="1868" spans="1:7">
      <c r="A1868" s="1016"/>
      <c r="B1868" s="1016"/>
      <c r="C1868" s="1016"/>
      <c r="D1868" s="1016"/>
      <c r="E1868" s="1016"/>
      <c r="F1868" s="1016" t="e">
        <f t="shared" si="48"/>
        <v>#DIV/0!</v>
      </c>
      <c r="G1868" s="1016">
        <f t="shared" si="49"/>
        <v>0</v>
      </c>
    </row>
    <row r="1869" spans="1:7">
      <c r="A1869" s="1016"/>
      <c r="B1869" s="1016"/>
      <c r="C1869" s="1016"/>
      <c r="D1869" s="1016"/>
      <c r="E1869" s="1016"/>
      <c r="F1869" s="1016" t="e">
        <f t="shared" si="48"/>
        <v>#DIV/0!</v>
      </c>
      <c r="G1869" s="1016">
        <f t="shared" si="49"/>
        <v>0</v>
      </c>
    </row>
    <row r="1870" spans="1:7">
      <c r="A1870" s="1016"/>
      <c r="B1870" s="1016"/>
      <c r="C1870" s="1016"/>
      <c r="D1870" s="1016"/>
      <c r="E1870" s="1016"/>
      <c r="F1870" s="1016" t="e">
        <f t="shared" si="48"/>
        <v>#DIV/0!</v>
      </c>
      <c r="G1870" s="1016">
        <f t="shared" si="49"/>
        <v>0</v>
      </c>
    </row>
    <row r="1871" spans="1:7">
      <c r="A1871" s="1016"/>
      <c r="B1871" s="1016"/>
      <c r="C1871" s="1016"/>
      <c r="D1871" s="1016"/>
      <c r="E1871" s="1016"/>
      <c r="F1871" s="1016" t="e">
        <f t="shared" si="48"/>
        <v>#DIV/0!</v>
      </c>
      <c r="G1871" s="1016">
        <f t="shared" si="49"/>
        <v>0</v>
      </c>
    </row>
    <row r="1872" spans="1:7">
      <c r="A1872" s="1016"/>
      <c r="B1872" s="1016"/>
      <c r="C1872" s="1016"/>
      <c r="D1872" s="1016"/>
      <c r="E1872" s="1016"/>
      <c r="F1872" s="1016" t="e">
        <f t="shared" si="48"/>
        <v>#DIV/0!</v>
      </c>
      <c r="G1872" s="1016">
        <f t="shared" si="49"/>
        <v>0</v>
      </c>
    </row>
    <row r="1873" spans="1:7">
      <c r="A1873" s="1016"/>
      <c r="B1873" s="1016"/>
      <c r="C1873" s="1016"/>
      <c r="D1873" s="1016"/>
      <c r="E1873" s="1016"/>
      <c r="F1873" s="1016" t="e">
        <f t="shared" si="48"/>
        <v>#DIV/0!</v>
      </c>
      <c r="G1873" s="1016">
        <f t="shared" si="49"/>
        <v>0</v>
      </c>
    </row>
    <row r="1874" spans="1:7">
      <c r="A1874" s="1016"/>
      <c r="B1874" s="1016"/>
      <c r="C1874" s="1016"/>
      <c r="D1874" s="1016"/>
      <c r="E1874" s="1016"/>
      <c r="F1874" s="1016" t="e">
        <f t="shared" si="48"/>
        <v>#DIV/0!</v>
      </c>
      <c r="G1874" s="1016">
        <f t="shared" si="49"/>
        <v>0</v>
      </c>
    </row>
    <row r="1875" spans="1:7">
      <c r="A1875" s="1016"/>
      <c r="B1875" s="1016"/>
      <c r="C1875" s="1016"/>
      <c r="D1875" s="1016"/>
      <c r="E1875" s="1016"/>
      <c r="F1875" s="1016" t="e">
        <f t="shared" si="48"/>
        <v>#DIV/0!</v>
      </c>
      <c r="G1875" s="1016">
        <f t="shared" si="49"/>
        <v>0</v>
      </c>
    </row>
    <row r="1876" spans="1:7">
      <c r="A1876" s="1016"/>
      <c r="B1876" s="1016"/>
      <c r="C1876" s="1016"/>
      <c r="D1876" s="1016"/>
      <c r="E1876" s="1016"/>
      <c r="F1876" s="1016" t="e">
        <f t="shared" si="48"/>
        <v>#DIV/0!</v>
      </c>
      <c r="G1876" s="1016">
        <f t="shared" si="49"/>
        <v>0</v>
      </c>
    </row>
    <row r="1877" spans="1:7">
      <c r="A1877" s="1016"/>
      <c r="B1877" s="1016"/>
      <c r="C1877" s="1016"/>
      <c r="D1877" s="1016"/>
      <c r="E1877" s="1016"/>
      <c r="F1877" s="1016" t="e">
        <f t="shared" si="48"/>
        <v>#DIV/0!</v>
      </c>
      <c r="G1877" s="1016">
        <f t="shared" si="49"/>
        <v>0</v>
      </c>
    </row>
    <row r="1878" spans="1:7">
      <c r="A1878" s="1016"/>
      <c r="B1878" s="1016"/>
      <c r="C1878" s="1016"/>
      <c r="D1878" s="1016"/>
      <c r="E1878" s="1016"/>
      <c r="F1878" s="1016" t="e">
        <f t="shared" si="48"/>
        <v>#DIV/0!</v>
      </c>
      <c r="G1878" s="1016">
        <f t="shared" si="49"/>
        <v>0</v>
      </c>
    </row>
    <row r="1879" spans="1:7">
      <c r="A1879" s="1016"/>
      <c r="B1879" s="1016"/>
      <c r="C1879" s="1016"/>
      <c r="D1879" s="1016"/>
      <c r="E1879" s="1016"/>
      <c r="F1879" s="1016" t="e">
        <f t="shared" si="48"/>
        <v>#DIV/0!</v>
      </c>
      <c r="G1879" s="1016">
        <f t="shared" si="49"/>
        <v>0</v>
      </c>
    </row>
    <row r="1880" spans="1:7">
      <c r="A1880" s="1016"/>
      <c r="B1880" s="1016"/>
      <c r="C1880" s="1016"/>
      <c r="D1880" s="1016"/>
      <c r="E1880" s="1016"/>
      <c r="F1880" s="1016" t="e">
        <f t="shared" si="48"/>
        <v>#DIV/0!</v>
      </c>
      <c r="G1880" s="1016">
        <f t="shared" si="49"/>
        <v>0</v>
      </c>
    </row>
    <row r="1881" spans="1:7">
      <c r="A1881" s="1016"/>
      <c r="B1881" s="1016"/>
      <c r="C1881" s="1016"/>
      <c r="D1881" s="1016"/>
      <c r="E1881" s="1016"/>
      <c r="F1881" s="1016" t="e">
        <f t="shared" si="48"/>
        <v>#DIV/0!</v>
      </c>
      <c r="G1881" s="1016">
        <f t="shared" si="49"/>
        <v>0</v>
      </c>
    </row>
    <row r="1882" spans="1:7">
      <c r="A1882" s="1016"/>
      <c r="B1882" s="1016"/>
      <c r="C1882" s="1016"/>
      <c r="D1882" s="1016"/>
      <c r="E1882" s="1016"/>
      <c r="F1882" s="1016" t="e">
        <f t="shared" si="48"/>
        <v>#DIV/0!</v>
      </c>
      <c r="G1882" s="1016">
        <f t="shared" si="49"/>
        <v>0</v>
      </c>
    </row>
    <row r="1883" spans="1:7">
      <c r="A1883" s="1016"/>
      <c r="B1883" s="1016"/>
      <c r="C1883" s="1016"/>
      <c r="D1883" s="1016"/>
      <c r="E1883" s="1016"/>
      <c r="F1883" s="1016" t="e">
        <f t="shared" si="48"/>
        <v>#DIV/0!</v>
      </c>
      <c r="G1883" s="1016">
        <f t="shared" si="49"/>
        <v>0</v>
      </c>
    </row>
    <row r="1884" spans="1:7">
      <c r="A1884" s="1016"/>
      <c r="B1884" s="1016"/>
      <c r="C1884" s="1016"/>
      <c r="D1884" s="1016"/>
      <c r="E1884" s="1016"/>
      <c r="F1884" s="1016" t="e">
        <f t="shared" si="48"/>
        <v>#DIV/0!</v>
      </c>
      <c r="G1884" s="1016">
        <f t="shared" si="49"/>
        <v>0</v>
      </c>
    </row>
    <row r="1885" spans="1:7">
      <c r="A1885" s="1016"/>
      <c r="B1885" s="1016"/>
      <c r="C1885" s="1016"/>
      <c r="D1885" s="1016"/>
      <c r="E1885" s="1016"/>
      <c r="F1885" s="1016" t="e">
        <f t="shared" si="48"/>
        <v>#DIV/0!</v>
      </c>
      <c r="G1885" s="1016">
        <f t="shared" si="49"/>
        <v>0</v>
      </c>
    </row>
    <row r="1886" spans="1:7">
      <c r="A1886" s="1016"/>
      <c r="B1886" s="1016"/>
      <c r="C1886" s="1016"/>
      <c r="D1886" s="1016"/>
      <c r="E1886" s="1016"/>
      <c r="F1886" s="1016" t="e">
        <f t="shared" si="48"/>
        <v>#DIV/0!</v>
      </c>
      <c r="G1886" s="1016">
        <f t="shared" si="49"/>
        <v>0</v>
      </c>
    </row>
    <row r="1887" spans="1:7">
      <c r="A1887" s="1016"/>
      <c r="B1887" s="1016"/>
      <c r="C1887" s="1016"/>
      <c r="D1887" s="1016"/>
      <c r="E1887" s="1016"/>
      <c r="F1887" s="1016" t="e">
        <f t="shared" ref="F1887:F1950" si="50">(B1887*C1887*D1887*60/(A1887*1000))+F1886</f>
        <v>#DIV/0!</v>
      </c>
      <c r="G1887" s="1016">
        <f t="shared" ref="G1887:G1950" si="51">(C1887*D1887*60)+G1886</f>
        <v>0</v>
      </c>
    </row>
    <row r="1888" spans="1:7">
      <c r="A1888" s="1016"/>
      <c r="B1888" s="1016"/>
      <c r="C1888" s="1016"/>
      <c r="D1888" s="1016"/>
      <c r="E1888" s="1016"/>
      <c r="F1888" s="1016" t="e">
        <f t="shared" si="50"/>
        <v>#DIV/0!</v>
      </c>
      <c r="G1888" s="1016">
        <f t="shared" si="51"/>
        <v>0</v>
      </c>
    </row>
    <row r="1889" spans="1:7">
      <c r="A1889" s="1016"/>
      <c r="B1889" s="1016"/>
      <c r="C1889" s="1016"/>
      <c r="D1889" s="1016"/>
      <c r="E1889" s="1016"/>
      <c r="F1889" s="1016" t="e">
        <f t="shared" si="50"/>
        <v>#DIV/0!</v>
      </c>
      <c r="G1889" s="1016">
        <f t="shared" si="51"/>
        <v>0</v>
      </c>
    </row>
    <row r="1890" spans="1:7">
      <c r="A1890" s="1016"/>
      <c r="B1890" s="1016"/>
      <c r="C1890" s="1016"/>
      <c r="D1890" s="1016"/>
      <c r="E1890" s="1016"/>
      <c r="F1890" s="1016" t="e">
        <f t="shared" si="50"/>
        <v>#DIV/0!</v>
      </c>
      <c r="G1890" s="1016">
        <f t="shared" si="51"/>
        <v>0</v>
      </c>
    </row>
    <row r="1891" spans="1:7">
      <c r="A1891" s="1016"/>
      <c r="B1891" s="1016"/>
      <c r="C1891" s="1016"/>
      <c r="D1891" s="1016"/>
      <c r="E1891" s="1016"/>
      <c r="F1891" s="1016" t="e">
        <f t="shared" si="50"/>
        <v>#DIV/0!</v>
      </c>
      <c r="G1891" s="1016">
        <f t="shared" si="51"/>
        <v>0</v>
      </c>
    </row>
    <row r="1892" spans="1:7">
      <c r="A1892" s="1016"/>
      <c r="B1892" s="1016"/>
      <c r="C1892" s="1016"/>
      <c r="D1892" s="1016"/>
      <c r="E1892" s="1016"/>
      <c r="F1892" s="1016" t="e">
        <f t="shared" si="50"/>
        <v>#DIV/0!</v>
      </c>
      <c r="G1892" s="1016">
        <f t="shared" si="51"/>
        <v>0</v>
      </c>
    </row>
    <row r="1893" spans="1:7">
      <c r="A1893" s="1016"/>
      <c r="B1893" s="1016"/>
      <c r="C1893" s="1016"/>
      <c r="D1893" s="1016"/>
      <c r="E1893" s="1016"/>
      <c r="F1893" s="1016" t="e">
        <f t="shared" si="50"/>
        <v>#DIV/0!</v>
      </c>
      <c r="G1893" s="1016">
        <f t="shared" si="51"/>
        <v>0</v>
      </c>
    </row>
    <row r="1894" spans="1:7">
      <c r="A1894" s="1016"/>
      <c r="B1894" s="1016"/>
      <c r="C1894" s="1016"/>
      <c r="D1894" s="1016"/>
      <c r="E1894" s="1016"/>
      <c r="F1894" s="1016" t="e">
        <f t="shared" si="50"/>
        <v>#DIV/0!</v>
      </c>
      <c r="G1894" s="1016">
        <f t="shared" si="51"/>
        <v>0</v>
      </c>
    </row>
    <row r="1895" spans="1:7">
      <c r="A1895" s="1016"/>
      <c r="B1895" s="1016"/>
      <c r="C1895" s="1016"/>
      <c r="D1895" s="1016"/>
      <c r="E1895" s="1016"/>
      <c r="F1895" s="1016" t="e">
        <f t="shared" si="50"/>
        <v>#DIV/0!</v>
      </c>
      <c r="G1895" s="1016">
        <f t="shared" si="51"/>
        <v>0</v>
      </c>
    </row>
    <row r="1896" spans="1:7">
      <c r="A1896" s="1016"/>
      <c r="B1896" s="1016"/>
      <c r="C1896" s="1016"/>
      <c r="D1896" s="1016"/>
      <c r="E1896" s="1016"/>
      <c r="F1896" s="1016" t="e">
        <f t="shared" si="50"/>
        <v>#DIV/0!</v>
      </c>
      <c r="G1896" s="1016">
        <f t="shared" si="51"/>
        <v>0</v>
      </c>
    </row>
    <row r="1897" spans="1:7">
      <c r="A1897" s="1016"/>
      <c r="B1897" s="1016"/>
      <c r="C1897" s="1016"/>
      <c r="D1897" s="1016"/>
      <c r="E1897" s="1016"/>
      <c r="F1897" s="1016" t="e">
        <f t="shared" si="50"/>
        <v>#DIV/0!</v>
      </c>
      <c r="G1897" s="1016">
        <f t="shared" si="51"/>
        <v>0</v>
      </c>
    </row>
    <row r="1898" spans="1:7">
      <c r="A1898" s="1016"/>
      <c r="B1898" s="1016"/>
      <c r="C1898" s="1016"/>
      <c r="D1898" s="1016"/>
      <c r="E1898" s="1016"/>
      <c r="F1898" s="1016" t="e">
        <f t="shared" si="50"/>
        <v>#DIV/0!</v>
      </c>
      <c r="G1898" s="1016">
        <f t="shared" si="51"/>
        <v>0</v>
      </c>
    </row>
    <row r="1899" spans="1:7">
      <c r="A1899" s="1016"/>
      <c r="B1899" s="1016"/>
      <c r="C1899" s="1016"/>
      <c r="D1899" s="1016"/>
      <c r="E1899" s="1016"/>
      <c r="F1899" s="1016" t="e">
        <f t="shared" si="50"/>
        <v>#DIV/0!</v>
      </c>
      <c r="G1899" s="1016">
        <f t="shared" si="51"/>
        <v>0</v>
      </c>
    </row>
    <row r="1900" spans="1:7">
      <c r="A1900" s="1016"/>
      <c r="B1900" s="1016"/>
      <c r="C1900" s="1016"/>
      <c r="D1900" s="1016"/>
      <c r="E1900" s="1016"/>
      <c r="F1900" s="1016" t="e">
        <f t="shared" si="50"/>
        <v>#DIV/0!</v>
      </c>
      <c r="G1900" s="1016">
        <f t="shared" si="51"/>
        <v>0</v>
      </c>
    </row>
    <row r="1901" spans="1:7">
      <c r="A1901" s="1016"/>
      <c r="B1901" s="1016"/>
      <c r="C1901" s="1016"/>
      <c r="D1901" s="1016"/>
      <c r="E1901" s="1016"/>
      <c r="F1901" s="1016" t="e">
        <f t="shared" si="50"/>
        <v>#DIV/0!</v>
      </c>
      <c r="G1901" s="1016">
        <f t="shared" si="51"/>
        <v>0</v>
      </c>
    </row>
    <row r="1902" spans="1:7">
      <c r="A1902" s="1016"/>
      <c r="B1902" s="1016"/>
      <c r="C1902" s="1016"/>
      <c r="D1902" s="1016"/>
      <c r="E1902" s="1016"/>
      <c r="F1902" s="1016" t="e">
        <f t="shared" si="50"/>
        <v>#DIV/0!</v>
      </c>
      <c r="G1902" s="1016">
        <f t="shared" si="51"/>
        <v>0</v>
      </c>
    </row>
    <row r="1903" spans="1:7">
      <c r="A1903" s="1016"/>
      <c r="B1903" s="1016"/>
      <c r="C1903" s="1016"/>
      <c r="D1903" s="1016"/>
      <c r="E1903" s="1016"/>
      <c r="F1903" s="1016" t="e">
        <f t="shared" si="50"/>
        <v>#DIV/0!</v>
      </c>
      <c r="G1903" s="1016">
        <f t="shared" si="51"/>
        <v>0</v>
      </c>
    </row>
    <row r="1904" spans="1:7">
      <c r="A1904" s="1016"/>
      <c r="B1904" s="1016"/>
      <c r="C1904" s="1016"/>
      <c r="D1904" s="1016"/>
      <c r="E1904" s="1016"/>
      <c r="F1904" s="1016" t="e">
        <f t="shared" si="50"/>
        <v>#DIV/0!</v>
      </c>
      <c r="G1904" s="1016">
        <f t="shared" si="51"/>
        <v>0</v>
      </c>
    </row>
    <row r="1905" spans="1:7">
      <c r="A1905" s="1016"/>
      <c r="B1905" s="1016"/>
      <c r="C1905" s="1016"/>
      <c r="D1905" s="1016"/>
      <c r="E1905" s="1016"/>
      <c r="F1905" s="1016" t="e">
        <f t="shared" si="50"/>
        <v>#DIV/0!</v>
      </c>
      <c r="G1905" s="1016">
        <f t="shared" si="51"/>
        <v>0</v>
      </c>
    </row>
    <row r="1906" spans="1:7">
      <c r="A1906" s="1016"/>
      <c r="B1906" s="1016"/>
      <c r="C1906" s="1016"/>
      <c r="D1906" s="1016"/>
      <c r="E1906" s="1016"/>
      <c r="F1906" s="1016" t="e">
        <f t="shared" si="50"/>
        <v>#DIV/0!</v>
      </c>
      <c r="G1906" s="1016">
        <f t="shared" si="51"/>
        <v>0</v>
      </c>
    </row>
    <row r="1907" spans="1:7">
      <c r="A1907" s="1016"/>
      <c r="B1907" s="1016"/>
      <c r="C1907" s="1016"/>
      <c r="D1907" s="1016"/>
      <c r="E1907" s="1016"/>
      <c r="F1907" s="1016" t="e">
        <f t="shared" si="50"/>
        <v>#DIV/0!</v>
      </c>
      <c r="G1907" s="1016">
        <f t="shared" si="51"/>
        <v>0</v>
      </c>
    </row>
    <row r="1908" spans="1:7">
      <c r="A1908" s="1016"/>
      <c r="B1908" s="1016"/>
      <c r="C1908" s="1016"/>
      <c r="D1908" s="1016"/>
      <c r="E1908" s="1016"/>
      <c r="F1908" s="1016" t="e">
        <f t="shared" si="50"/>
        <v>#DIV/0!</v>
      </c>
      <c r="G1908" s="1016">
        <f t="shared" si="51"/>
        <v>0</v>
      </c>
    </row>
    <row r="1909" spans="1:7">
      <c r="A1909" s="1016"/>
      <c r="B1909" s="1016"/>
      <c r="C1909" s="1016"/>
      <c r="D1909" s="1016"/>
      <c r="E1909" s="1016"/>
      <c r="F1909" s="1016" t="e">
        <f t="shared" si="50"/>
        <v>#DIV/0!</v>
      </c>
      <c r="G1909" s="1016">
        <f t="shared" si="51"/>
        <v>0</v>
      </c>
    </row>
    <row r="1910" spans="1:7">
      <c r="A1910" s="1016"/>
      <c r="B1910" s="1016"/>
      <c r="C1910" s="1016"/>
      <c r="D1910" s="1016"/>
      <c r="E1910" s="1016"/>
      <c r="F1910" s="1016" t="e">
        <f t="shared" si="50"/>
        <v>#DIV/0!</v>
      </c>
      <c r="G1910" s="1016">
        <f t="shared" si="51"/>
        <v>0</v>
      </c>
    </row>
    <row r="1911" spans="1:7">
      <c r="A1911" s="1016"/>
      <c r="B1911" s="1016"/>
      <c r="C1911" s="1016"/>
      <c r="D1911" s="1016"/>
      <c r="E1911" s="1016"/>
      <c r="F1911" s="1016" t="e">
        <f t="shared" si="50"/>
        <v>#DIV/0!</v>
      </c>
      <c r="G1911" s="1016">
        <f t="shared" si="51"/>
        <v>0</v>
      </c>
    </row>
    <row r="1912" spans="1:7">
      <c r="A1912" s="1016"/>
      <c r="B1912" s="1016"/>
      <c r="C1912" s="1016"/>
      <c r="D1912" s="1016"/>
      <c r="E1912" s="1016"/>
      <c r="F1912" s="1016" t="e">
        <f t="shared" si="50"/>
        <v>#DIV/0!</v>
      </c>
      <c r="G1912" s="1016">
        <f t="shared" si="51"/>
        <v>0</v>
      </c>
    </row>
    <row r="1913" spans="1:7">
      <c r="A1913" s="1016"/>
      <c r="B1913" s="1016"/>
      <c r="C1913" s="1016"/>
      <c r="D1913" s="1016"/>
      <c r="E1913" s="1016"/>
      <c r="F1913" s="1016" t="e">
        <f t="shared" si="50"/>
        <v>#DIV/0!</v>
      </c>
      <c r="G1913" s="1016">
        <f t="shared" si="51"/>
        <v>0</v>
      </c>
    </row>
    <row r="1914" spans="1:7">
      <c r="A1914" s="1016"/>
      <c r="B1914" s="1016"/>
      <c r="C1914" s="1016"/>
      <c r="D1914" s="1016"/>
      <c r="E1914" s="1016"/>
      <c r="F1914" s="1016" t="e">
        <f t="shared" si="50"/>
        <v>#DIV/0!</v>
      </c>
      <c r="G1914" s="1016">
        <f t="shared" si="51"/>
        <v>0</v>
      </c>
    </row>
    <row r="1915" spans="1:7">
      <c r="A1915" s="1016"/>
      <c r="B1915" s="1016"/>
      <c r="C1915" s="1016"/>
      <c r="D1915" s="1016"/>
      <c r="E1915" s="1016"/>
      <c r="F1915" s="1016" t="e">
        <f t="shared" si="50"/>
        <v>#DIV/0!</v>
      </c>
      <c r="G1915" s="1016">
        <f t="shared" si="51"/>
        <v>0</v>
      </c>
    </row>
    <row r="1916" spans="1:7">
      <c r="A1916" s="1016"/>
      <c r="B1916" s="1016"/>
      <c r="C1916" s="1016"/>
      <c r="D1916" s="1016"/>
      <c r="E1916" s="1016"/>
      <c r="F1916" s="1016" t="e">
        <f t="shared" si="50"/>
        <v>#DIV/0!</v>
      </c>
      <c r="G1916" s="1016">
        <f t="shared" si="51"/>
        <v>0</v>
      </c>
    </row>
    <row r="1917" spans="1:7">
      <c r="A1917" s="1016"/>
      <c r="B1917" s="1016"/>
      <c r="C1917" s="1016"/>
      <c r="D1917" s="1016"/>
      <c r="E1917" s="1016"/>
      <c r="F1917" s="1016" t="e">
        <f t="shared" si="50"/>
        <v>#DIV/0!</v>
      </c>
      <c r="G1917" s="1016">
        <f t="shared" si="51"/>
        <v>0</v>
      </c>
    </row>
    <row r="1918" spans="1:7">
      <c r="A1918" s="1016"/>
      <c r="B1918" s="1016"/>
      <c r="C1918" s="1016"/>
      <c r="D1918" s="1016"/>
      <c r="E1918" s="1016"/>
      <c r="F1918" s="1016" t="e">
        <f t="shared" si="50"/>
        <v>#DIV/0!</v>
      </c>
      <c r="G1918" s="1016">
        <f t="shared" si="51"/>
        <v>0</v>
      </c>
    </row>
    <row r="1919" spans="1:7">
      <c r="A1919" s="1016"/>
      <c r="B1919" s="1016"/>
      <c r="C1919" s="1016"/>
      <c r="D1919" s="1016"/>
      <c r="E1919" s="1016"/>
      <c r="F1919" s="1016" t="e">
        <f t="shared" si="50"/>
        <v>#DIV/0!</v>
      </c>
      <c r="G1919" s="1016">
        <f t="shared" si="51"/>
        <v>0</v>
      </c>
    </row>
    <row r="1920" spans="1:7">
      <c r="A1920" s="1016"/>
      <c r="B1920" s="1016"/>
      <c r="C1920" s="1016"/>
      <c r="D1920" s="1016"/>
      <c r="E1920" s="1016"/>
      <c r="F1920" s="1016" t="e">
        <f t="shared" si="50"/>
        <v>#DIV/0!</v>
      </c>
      <c r="G1920" s="1016">
        <f t="shared" si="51"/>
        <v>0</v>
      </c>
    </row>
    <row r="1921" spans="1:7">
      <c r="A1921" s="1016"/>
      <c r="B1921" s="1016"/>
      <c r="C1921" s="1016"/>
      <c r="D1921" s="1016"/>
      <c r="E1921" s="1016"/>
      <c r="F1921" s="1016" t="e">
        <f t="shared" si="50"/>
        <v>#DIV/0!</v>
      </c>
      <c r="G1921" s="1016">
        <f t="shared" si="51"/>
        <v>0</v>
      </c>
    </row>
    <row r="1922" spans="1:7">
      <c r="A1922" s="1016"/>
      <c r="B1922" s="1016"/>
      <c r="C1922" s="1016"/>
      <c r="D1922" s="1016"/>
      <c r="E1922" s="1016"/>
      <c r="F1922" s="1016" t="e">
        <f t="shared" si="50"/>
        <v>#DIV/0!</v>
      </c>
      <c r="G1922" s="1016">
        <f t="shared" si="51"/>
        <v>0</v>
      </c>
    </row>
    <row r="1923" spans="1:7">
      <c r="A1923" s="1016"/>
      <c r="B1923" s="1016"/>
      <c r="C1923" s="1016"/>
      <c r="D1923" s="1016"/>
      <c r="E1923" s="1016"/>
      <c r="F1923" s="1016" t="e">
        <f t="shared" si="50"/>
        <v>#DIV/0!</v>
      </c>
      <c r="G1923" s="1016">
        <f t="shared" si="51"/>
        <v>0</v>
      </c>
    </row>
    <row r="1924" spans="1:7">
      <c r="A1924" s="1016"/>
      <c r="B1924" s="1016"/>
      <c r="C1924" s="1016"/>
      <c r="D1924" s="1016"/>
      <c r="E1924" s="1016"/>
      <c r="F1924" s="1016" t="e">
        <f t="shared" si="50"/>
        <v>#DIV/0!</v>
      </c>
      <c r="G1924" s="1016">
        <f t="shared" si="51"/>
        <v>0</v>
      </c>
    </row>
    <row r="1925" spans="1:7">
      <c r="A1925" s="1016"/>
      <c r="B1925" s="1016"/>
      <c r="C1925" s="1016"/>
      <c r="D1925" s="1016"/>
      <c r="E1925" s="1016"/>
      <c r="F1925" s="1016" t="e">
        <f t="shared" si="50"/>
        <v>#DIV/0!</v>
      </c>
      <c r="G1925" s="1016">
        <f t="shared" si="51"/>
        <v>0</v>
      </c>
    </row>
    <row r="1926" spans="1:7">
      <c r="A1926" s="1016"/>
      <c r="B1926" s="1016"/>
      <c r="C1926" s="1016"/>
      <c r="D1926" s="1016"/>
      <c r="E1926" s="1016"/>
      <c r="F1926" s="1016" t="e">
        <f t="shared" si="50"/>
        <v>#DIV/0!</v>
      </c>
      <c r="G1926" s="1016">
        <f t="shared" si="51"/>
        <v>0</v>
      </c>
    </row>
    <row r="1927" spans="1:7">
      <c r="A1927" s="1016"/>
      <c r="B1927" s="1016"/>
      <c r="C1927" s="1016"/>
      <c r="D1927" s="1016"/>
      <c r="E1927" s="1016"/>
      <c r="F1927" s="1016" t="e">
        <f t="shared" si="50"/>
        <v>#DIV/0!</v>
      </c>
      <c r="G1927" s="1016">
        <f t="shared" si="51"/>
        <v>0</v>
      </c>
    </row>
    <row r="1928" spans="1:7">
      <c r="A1928" s="1016"/>
      <c r="B1928" s="1016"/>
      <c r="C1928" s="1016"/>
      <c r="D1928" s="1016"/>
      <c r="E1928" s="1016"/>
      <c r="F1928" s="1016" t="e">
        <f t="shared" si="50"/>
        <v>#DIV/0!</v>
      </c>
      <c r="G1928" s="1016">
        <f t="shared" si="51"/>
        <v>0</v>
      </c>
    </row>
    <row r="1929" spans="1:7">
      <c r="A1929" s="1016"/>
      <c r="B1929" s="1016"/>
      <c r="C1929" s="1016"/>
      <c r="D1929" s="1016"/>
      <c r="E1929" s="1016"/>
      <c r="F1929" s="1016" t="e">
        <f t="shared" si="50"/>
        <v>#DIV/0!</v>
      </c>
      <c r="G1929" s="1016">
        <f t="shared" si="51"/>
        <v>0</v>
      </c>
    </row>
    <row r="1930" spans="1:7">
      <c r="A1930" s="1016"/>
      <c r="B1930" s="1016"/>
      <c r="C1930" s="1016"/>
      <c r="D1930" s="1016"/>
      <c r="E1930" s="1016"/>
      <c r="F1930" s="1016" t="e">
        <f t="shared" si="50"/>
        <v>#DIV/0!</v>
      </c>
      <c r="G1930" s="1016">
        <f t="shared" si="51"/>
        <v>0</v>
      </c>
    </row>
    <row r="1931" spans="1:7">
      <c r="A1931" s="1016"/>
      <c r="B1931" s="1016"/>
      <c r="C1931" s="1016"/>
      <c r="D1931" s="1016"/>
      <c r="E1931" s="1016"/>
      <c r="F1931" s="1016" t="e">
        <f t="shared" si="50"/>
        <v>#DIV/0!</v>
      </c>
      <c r="G1931" s="1016">
        <f t="shared" si="51"/>
        <v>0</v>
      </c>
    </row>
    <row r="1932" spans="1:7">
      <c r="A1932" s="1016"/>
      <c r="B1932" s="1016"/>
      <c r="C1932" s="1016"/>
      <c r="D1932" s="1016"/>
      <c r="E1932" s="1016"/>
      <c r="F1932" s="1016" t="e">
        <f t="shared" si="50"/>
        <v>#DIV/0!</v>
      </c>
      <c r="G1932" s="1016">
        <f t="shared" si="51"/>
        <v>0</v>
      </c>
    </row>
    <row r="1933" spans="1:7">
      <c r="A1933" s="1016"/>
      <c r="B1933" s="1016"/>
      <c r="C1933" s="1016"/>
      <c r="D1933" s="1016"/>
      <c r="E1933" s="1016"/>
      <c r="F1933" s="1016" t="e">
        <f t="shared" si="50"/>
        <v>#DIV/0!</v>
      </c>
      <c r="G1933" s="1016">
        <f t="shared" si="51"/>
        <v>0</v>
      </c>
    </row>
    <row r="1934" spans="1:7">
      <c r="A1934" s="1016"/>
      <c r="B1934" s="1016"/>
      <c r="C1934" s="1016"/>
      <c r="D1934" s="1016"/>
      <c r="E1934" s="1016"/>
      <c r="F1934" s="1016" t="e">
        <f t="shared" si="50"/>
        <v>#DIV/0!</v>
      </c>
      <c r="G1934" s="1016">
        <f t="shared" si="51"/>
        <v>0</v>
      </c>
    </row>
    <row r="1935" spans="1:7">
      <c r="A1935" s="1016"/>
      <c r="B1935" s="1016"/>
      <c r="C1935" s="1016"/>
      <c r="D1935" s="1016"/>
      <c r="E1935" s="1016"/>
      <c r="F1935" s="1016" t="e">
        <f t="shared" si="50"/>
        <v>#DIV/0!</v>
      </c>
      <c r="G1935" s="1016">
        <f t="shared" si="51"/>
        <v>0</v>
      </c>
    </row>
    <row r="1936" spans="1:7">
      <c r="A1936" s="1016"/>
      <c r="B1936" s="1016"/>
      <c r="C1936" s="1016"/>
      <c r="D1936" s="1016"/>
      <c r="E1936" s="1016"/>
      <c r="F1936" s="1016" t="e">
        <f t="shared" si="50"/>
        <v>#DIV/0!</v>
      </c>
      <c r="G1936" s="1016">
        <f t="shared" si="51"/>
        <v>0</v>
      </c>
    </row>
    <row r="1937" spans="1:7">
      <c r="A1937" s="1016"/>
      <c r="B1937" s="1016"/>
      <c r="C1937" s="1016"/>
      <c r="D1937" s="1016"/>
      <c r="E1937" s="1016"/>
      <c r="F1937" s="1016" t="e">
        <f t="shared" si="50"/>
        <v>#DIV/0!</v>
      </c>
      <c r="G1937" s="1016">
        <f t="shared" si="51"/>
        <v>0</v>
      </c>
    </row>
    <row r="1938" spans="1:7">
      <c r="A1938" s="1016"/>
      <c r="B1938" s="1016"/>
      <c r="C1938" s="1016"/>
      <c r="D1938" s="1016"/>
      <c r="E1938" s="1016"/>
      <c r="F1938" s="1016" t="e">
        <f t="shared" si="50"/>
        <v>#DIV/0!</v>
      </c>
      <c r="G1938" s="1016">
        <f t="shared" si="51"/>
        <v>0</v>
      </c>
    </row>
    <row r="1939" spans="1:7">
      <c r="A1939" s="1016"/>
      <c r="B1939" s="1016"/>
      <c r="C1939" s="1016"/>
      <c r="D1939" s="1016"/>
      <c r="E1939" s="1016"/>
      <c r="F1939" s="1016" t="e">
        <f t="shared" si="50"/>
        <v>#DIV/0!</v>
      </c>
      <c r="G1939" s="1016">
        <f t="shared" si="51"/>
        <v>0</v>
      </c>
    </row>
    <row r="1940" spans="1:7">
      <c r="A1940" s="1016"/>
      <c r="B1940" s="1016"/>
      <c r="C1940" s="1016"/>
      <c r="D1940" s="1016"/>
      <c r="E1940" s="1016"/>
      <c r="F1940" s="1016" t="e">
        <f t="shared" si="50"/>
        <v>#DIV/0!</v>
      </c>
      <c r="G1940" s="1016">
        <f t="shared" si="51"/>
        <v>0</v>
      </c>
    </row>
    <row r="1941" spans="1:7">
      <c r="A1941" s="1016"/>
      <c r="B1941" s="1016"/>
      <c r="C1941" s="1016"/>
      <c r="D1941" s="1016"/>
      <c r="E1941" s="1016"/>
      <c r="F1941" s="1016" t="e">
        <f t="shared" si="50"/>
        <v>#DIV/0!</v>
      </c>
      <c r="G1941" s="1016">
        <f t="shared" si="51"/>
        <v>0</v>
      </c>
    </row>
    <row r="1942" spans="1:7">
      <c r="A1942" s="1016"/>
      <c r="B1942" s="1016"/>
      <c r="C1942" s="1016"/>
      <c r="D1942" s="1016"/>
      <c r="E1942" s="1016"/>
      <c r="F1942" s="1016" t="e">
        <f t="shared" si="50"/>
        <v>#DIV/0!</v>
      </c>
      <c r="G1942" s="1016">
        <f t="shared" si="51"/>
        <v>0</v>
      </c>
    </row>
    <row r="1943" spans="1:7">
      <c r="A1943" s="1016"/>
      <c r="B1943" s="1016"/>
      <c r="C1943" s="1016"/>
      <c r="D1943" s="1016"/>
      <c r="E1943" s="1016"/>
      <c r="F1943" s="1016" t="e">
        <f t="shared" si="50"/>
        <v>#DIV/0!</v>
      </c>
      <c r="G1943" s="1016">
        <f t="shared" si="51"/>
        <v>0</v>
      </c>
    </row>
    <row r="1944" spans="1:7">
      <c r="A1944" s="1016"/>
      <c r="B1944" s="1016"/>
      <c r="C1944" s="1016"/>
      <c r="D1944" s="1016"/>
      <c r="E1944" s="1016"/>
      <c r="F1944" s="1016" t="e">
        <f t="shared" si="50"/>
        <v>#DIV/0!</v>
      </c>
      <c r="G1944" s="1016">
        <f t="shared" si="51"/>
        <v>0</v>
      </c>
    </row>
    <row r="1945" spans="1:7">
      <c r="A1945" s="1016"/>
      <c r="B1945" s="1016"/>
      <c r="C1945" s="1016"/>
      <c r="D1945" s="1016"/>
      <c r="E1945" s="1016"/>
      <c r="F1945" s="1016" t="e">
        <f t="shared" si="50"/>
        <v>#DIV/0!</v>
      </c>
      <c r="G1945" s="1016">
        <f t="shared" si="51"/>
        <v>0</v>
      </c>
    </row>
    <row r="1946" spans="1:7">
      <c r="A1946" s="1016"/>
      <c r="B1946" s="1016"/>
      <c r="C1946" s="1016"/>
      <c r="D1946" s="1016"/>
      <c r="E1946" s="1016"/>
      <c r="F1946" s="1016" t="e">
        <f t="shared" si="50"/>
        <v>#DIV/0!</v>
      </c>
      <c r="G1946" s="1016">
        <f t="shared" si="51"/>
        <v>0</v>
      </c>
    </row>
    <row r="1947" spans="1:7">
      <c r="A1947" s="1016"/>
      <c r="B1947" s="1016"/>
      <c r="C1947" s="1016"/>
      <c r="D1947" s="1016"/>
      <c r="E1947" s="1016"/>
      <c r="F1947" s="1016" t="e">
        <f t="shared" si="50"/>
        <v>#DIV/0!</v>
      </c>
      <c r="G1947" s="1016">
        <f t="shared" si="51"/>
        <v>0</v>
      </c>
    </row>
    <row r="1948" spans="1:7">
      <c r="A1948" s="1016"/>
      <c r="B1948" s="1016"/>
      <c r="C1948" s="1016"/>
      <c r="D1948" s="1016"/>
      <c r="E1948" s="1016"/>
      <c r="F1948" s="1016" t="e">
        <f t="shared" si="50"/>
        <v>#DIV/0!</v>
      </c>
      <c r="G1948" s="1016">
        <f t="shared" si="51"/>
        <v>0</v>
      </c>
    </row>
    <row r="1949" spans="1:7">
      <c r="A1949" s="1016"/>
      <c r="B1949" s="1016"/>
      <c r="C1949" s="1016"/>
      <c r="D1949" s="1016"/>
      <c r="E1949" s="1016"/>
      <c r="F1949" s="1016" t="e">
        <f t="shared" si="50"/>
        <v>#DIV/0!</v>
      </c>
      <c r="G1949" s="1016">
        <f t="shared" si="51"/>
        <v>0</v>
      </c>
    </row>
    <row r="1950" spans="1:7">
      <c r="A1950" s="1016"/>
      <c r="B1950" s="1016"/>
      <c r="C1950" s="1016"/>
      <c r="D1950" s="1016"/>
      <c r="E1950" s="1016"/>
      <c r="F1950" s="1016" t="e">
        <f t="shared" si="50"/>
        <v>#DIV/0!</v>
      </c>
      <c r="G1950" s="1016">
        <f t="shared" si="51"/>
        <v>0</v>
      </c>
    </row>
    <row r="1951" spans="1:7">
      <c r="A1951" s="1016"/>
      <c r="B1951" s="1016"/>
      <c r="C1951" s="1016"/>
      <c r="D1951" s="1016"/>
      <c r="E1951" s="1016"/>
      <c r="F1951" s="1016" t="e">
        <f t="shared" ref="F1951:F2014" si="52">(B1951*C1951*D1951*60/(A1951*1000))+F1950</f>
        <v>#DIV/0!</v>
      </c>
      <c r="G1951" s="1016">
        <f t="shared" ref="G1951:G2014" si="53">(C1951*D1951*60)+G1950</f>
        <v>0</v>
      </c>
    </row>
    <row r="1952" spans="1:7">
      <c r="A1952" s="1016"/>
      <c r="B1952" s="1016"/>
      <c r="C1952" s="1016"/>
      <c r="D1952" s="1016"/>
      <c r="E1952" s="1016"/>
      <c r="F1952" s="1016" t="e">
        <f t="shared" si="52"/>
        <v>#DIV/0!</v>
      </c>
      <c r="G1952" s="1016">
        <f t="shared" si="53"/>
        <v>0</v>
      </c>
    </row>
    <row r="1953" spans="1:7">
      <c r="A1953" s="1016"/>
      <c r="B1953" s="1016"/>
      <c r="C1953" s="1016"/>
      <c r="D1953" s="1016"/>
      <c r="E1953" s="1016"/>
      <c r="F1953" s="1016" t="e">
        <f t="shared" si="52"/>
        <v>#DIV/0!</v>
      </c>
      <c r="G1953" s="1016">
        <f t="shared" si="53"/>
        <v>0</v>
      </c>
    </row>
    <row r="1954" spans="1:7">
      <c r="A1954" s="1016"/>
      <c r="B1954" s="1016"/>
      <c r="C1954" s="1016"/>
      <c r="D1954" s="1016"/>
      <c r="E1954" s="1016"/>
      <c r="F1954" s="1016" t="e">
        <f t="shared" si="52"/>
        <v>#DIV/0!</v>
      </c>
      <c r="G1954" s="1016">
        <f t="shared" si="53"/>
        <v>0</v>
      </c>
    </row>
    <row r="1955" spans="1:7">
      <c r="A1955" s="1016"/>
      <c r="B1955" s="1016"/>
      <c r="C1955" s="1016"/>
      <c r="D1955" s="1016"/>
      <c r="E1955" s="1016"/>
      <c r="F1955" s="1016" t="e">
        <f t="shared" si="52"/>
        <v>#DIV/0!</v>
      </c>
      <c r="G1955" s="1016">
        <f t="shared" si="53"/>
        <v>0</v>
      </c>
    </row>
    <row r="1956" spans="1:7">
      <c r="A1956" s="1016"/>
      <c r="B1956" s="1016"/>
      <c r="C1956" s="1016"/>
      <c r="D1956" s="1016"/>
      <c r="E1956" s="1016"/>
      <c r="F1956" s="1016" t="e">
        <f t="shared" si="52"/>
        <v>#DIV/0!</v>
      </c>
      <c r="G1956" s="1016">
        <f t="shared" si="53"/>
        <v>0</v>
      </c>
    </row>
    <row r="1957" spans="1:7">
      <c r="A1957" s="1016"/>
      <c r="B1957" s="1016"/>
      <c r="C1957" s="1016"/>
      <c r="D1957" s="1016"/>
      <c r="E1957" s="1016"/>
      <c r="F1957" s="1016" t="e">
        <f t="shared" si="52"/>
        <v>#DIV/0!</v>
      </c>
      <c r="G1957" s="1016">
        <f t="shared" si="53"/>
        <v>0</v>
      </c>
    </row>
    <row r="1958" spans="1:7">
      <c r="A1958" s="1016"/>
      <c r="B1958" s="1016"/>
      <c r="C1958" s="1016"/>
      <c r="D1958" s="1016"/>
      <c r="E1958" s="1016"/>
      <c r="F1958" s="1016" t="e">
        <f t="shared" si="52"/>
        <v>#DIV/0!</v>
      </c>
      <c r="G1958" s="1016">
        <f t="shared" si="53"/>
        <v>0</v>
      </c>
    </row>
    <row r="1959" spans="1:7">
      <c r="A1959" s="1016"/>
      <c r="B1959" s="1016"/>
      <c r="C1959" s="1016"/>
      <c r="D1959" s="1016"/>
      <c r="E1959" s="1016"/>
      <c r="F1959" s="1016" t="e">
        <f t="shared" si="52"/>
        <v>#DIV/0!</v>
      </c>
      <c r="G1959" s="1016">
        <f t="shared" si="53"/>
        <v>0</v>
      </c>
    </row>
    <row r="1960" spans="1:7">
      <c r="A1960" s="1016"/>
      <c r="B1960" s="1016"/>
      <c r="C1960" s="1016"/>
      <c r="D1960" s="1016"/>
      <c r="E1960" s="1016"/>
      <c r="F1960" s="1016" t="e">
        <f t="shared" si="52"/>
        <v>#DIV/0!</v>
      </c>
      <c r="G1960" s="1016">
        <f t="shared" si="53"/>
        <v>0</v>
      </c>
    </row>
    <row r="1961" spans="1:7">
      <c r="A1961" s="1016"/>
      <c r="B1961" s="1016"/>
      <c r="C1961" s="1016"/>
      <c r="D1961" s="1016"/>
      <c r="E1961" s="1016"/>
      <c r="F1961" s="1016" t="e">
        <f t="shared" si="52"/>
        <v>#DIV/0!</v>
      </c>
      <c r="G1961" s="1016">
        <f t="shared" si="53"/>
        <v>0</v>
      </c>
    </row>
    <row r="1962" spans="1:7">
      <c r="A1962" s="1016"/>
      <c r="B1962" s="1016"/>
      <c r="C1962" s="1016"/>
      <c r="D1962" s="1016"/>
      <c r="E1962" s="1016"/>
      <c r="F1962" s="1016" t="e">
        <f t="shared" si="52"/>
        <v>#DIV/0!</v>
      </c>
      <c r="G1962" s="1016">
        <f t="shared" si="53"/>
        <v>0</v>
      </c>
    </row>
    <row r="1963" spans="1:7">
      <c r="A1963" s="1016"/>
      <c r="B1963" s="1016"/>
      <c r="C1963" s="1016"/>
      <c r="D1963" s="1016"/>
      <c r="E1963" s="1016"/>
      <c r="F1963" s="1016" t="e">
        <f t="shared" si="52"/>
        <v>#DIV/0!</v>
      </c>
      <c r="G1963" s="1016">
        <f t="shared" si="53"/>
        <v>0</v>
      </c>
    </row>
    <row r="1964" spans="1:7">
      <c r="A1964" s="1016"/>
      <c r="B1964" s="1016"/>
      <c r="C1964" s="1016"/>
      <c r="D1964" s="1016"/>
      <c r="E1964" s="1016"/>
      <c r="F1964" s="1016" t="e">
        <f t="shared" si="52"/>
        <v>#DIV/0!</v>
      </c>
      <c r="G1964" s="1016">
        <f t="shared" si="53"/>
        <v>0</v>
      </c>
    </row>
    <row r="1965" spans="1:7">
      <c r="A1965" s="1016"/>
      <c r="B1965" s="1016"/>
      <c r="C1965" s="1016"/>
      <c r="D1965" s="1016"/>
      <c r="E1965" s="1016"/>
      <c r="F1965" s="1016" t="e">
        <f t="shared" si="52"/>
        <v>#DIV/0!</v>
      </c>
      <c r="G1965" s="1016">
        <f t="shared" si="53"/>
        <v>0</v>
      </c>
    </row>
    <row r="1966" spans="1:7">
      <c r="A1966" s="1016"/>
      <c r="B1966" s="1016"/>
      <c r="C1966" s="1016"/>
      <c r="D1966" s="1016"/>
      <c r="E1966" s="1016"/>
      <c r="F1966" s="1016" t="e">
        <f t="shared" si="52"/>
        <v>#DIV/0!</v>
      </c>
      <c r="G1966" s="1016">
        <f t="shared" si="53"/>
        <v>0</v>
      </c>
    </row>
    <row r="1967" spans="1:7">
      <c r="A1967" s="1016"/>
      <c r="B1967" s="1016"/>
      <c r="C1967" s="1016"/>
      <c r="D1967" s="1016"/>
      <c r="E1967" s="1016"/>
      <c r="F1967" s="1016" t="e">
        <f t="shared" si="52"/>
        <v>#DIV/0!</v>
      </c>
      <c r="G1967" s="1016">
        <f t="shared" si="53"/>
        <v>0</v>
      </c>
    </row>
    <row r="1968" spans="1:7">
      <c r="A1968" s="1016"/>
      <c r="B1968" s="1016"/>
      <c r="C1968" s="1016"/>
      <c r="D1968" s="1016"/>
      <c r="E1968" s="1016"/>
      <c r="F1968" s="1016" t="e">
        <f t="shared" si="52"/>
        <v>#DIV/0!</v>
      </c>
      <c r="G1968" s="1016">
        <f t="shared" si="53"/>
        <v>0</v>
      </c>
    </row>
    <row r="1969" spans="1:7">
      <c r="A1969" s="1016"/>
      <c r="B1969" s="1016"/>
      <c r="C1969" s="1016"/>
      <c r="D1969" s="1016"/>
      <c r="E1969" s="1016"/>
      <c r="F1969" s="1016" t="e">
        <f t="shared" si="52"/>
        <v>#DIV/0!</v>
      </c>
      <c r="G1969" s="1016">
        <f t="shared" si="53"/>
        <v>0</v>
      </c>
    </row>
    <row r="1970" spans="1:7">
      <c r="A1970" s="1016"/>
      <c r="B1970" s="1016"/>
      <c r="C1970" s="1016"/>
      <c r="D1970" s="1016"/>
      <c r="E1970" s="1016"/>
      <c r="F1970" s="1016" t="e">
        <f t="shared" si="52"/>
        <v>#DIV/0!</v>
      </c>
      <c r="G1970" s="1016">
        <f t="shared" si="53"/>
        <v>0</v>
      </c>
    </row>
    <row r="1971" spans="1:7">
      <c r="A1971" s="1016"/>
      <c r="B1971" s="1016"/>
      <c r="C1971" s="1016"/>
      <c r="D1971" s="1016"/>
      <c r="E1971" s="1016"/>
      <c r="F1971" s="1016" t="e">
        <f t="shared" si="52"/>
        <v>#DIV/0!</v>
      </c>
      <c r="G1971" s="1016">
        <f t="shared" si="53"/>
        <v>0</v>
      </c>
    </row>
    <row r="1972" spans="1:7">
      <c r="A1972" s="1016"/>
      <c r="B1972" s="1016"/>
      <c r="C1972" s="1016"/>
      <c r="D1972" s="1016"/>
      <c r="E1972" s="1016"/>
      <c r="F1972" s="1016" t="e">
        <f t="shared" si="52"/>
        <v>#DIV/0!</v>
      </c>
      <c r="G1972" s="1016">
        <f t="shared" si="53"/>
        <v>0</v>
      </c>
    </row>
    <row r="1973" spans="1:7">
      <c r="A1973" s="1016"/>
      <c r="B1973" s="1016"/>
      <c r="C1973" s="1016"/>
      <c r="D1973" s="1016"/>
      <c r="E1973" s="1016"/>
      <c r="F1973" s="1016" t="e">
        <f t="shared" si="52"/>
        <v>#DIV/0!</v>
      </c>
      <c r="G1973" s="1016">
        <f t="shared" si="53"/>
        <v>0</v>
      </c>
    </row>
    <row r="1974" spans="1:7">
      <c r="A1974" s="1016"/>
      <c r="B1974" s="1016"/>
      <c r="C1974" s="1016"/>
      <c r="D1974" s="1016"/>
      <c r="E1974" s="1016"/>
      <c r="F1974" s="1016" t="e">
        <f t="shared" si="52"/>
        <v>#DIV/0!</v>
      </c>
      <c r="G1974" s="1016">
        <f t="shared" si="53"/>
        <v>0</v>
      </c>
    </row>
    <row r="1975" spans="1:7">
      <c r="A1975" s="1016"/>
      <c r="B1975" s="1016"/>
      <c r="C1975" s="1016"/>
      <c r="D1975" s="1016"/>
      <c r="E1975" s="1016"/>
      <c r="F1975" s="1016" t="e">
        <f t="shared" si="52"/>
        <v>#DIV/0!</v>
      </c>
      <c r="G1975" s="1016">
        <f t="shared" si="53"/>
        <v>0</v>
      </c>
    </row>
    <row r="1976" spans="1:7">
      <c r="A1976" s="1016"/>
      <c r="B1976" s="1016"/>
      <c r="C1976" s="1016"/>
      <c r="D1976" s="1016"/>
      <c r="E1976" s="1016"/>
      <c r="F1976" s="1016" t="e">
        <f t="shared" si="52"/>
        <v>#DIV/0!</v>
      </c>
      <c r="G1976" s="1016">
        <f t="shared" si="53"/>
        <v>0</v>
      </c>
    </row>
    <row r="1977" spans="1:7">
      <c r="A1977" s="1016"/>
      <c r="B1977" s="1016"/>
      <c r="C1977" s="1016"/>
      <c r="D1977" s="1016"/>
      <c r="E1977" s="1016"/>
      <c r="F1977" s="1016" t="e">
        <f t="shared" si="52"/>
        <v>#DIV/0!</v>
      </c>
      <c r="G1977" s="1016">
        <f t="shared" si="53"/>
        <v>0</v>
      </c>
    </row>
    <row r="1978" spans="1:7">
      <c r="A1978" s="1016"/>
      <c r="B1978" s="1016"/>
      <c r="C1978" s="1016"/>
      <c r="D1978" s="1016"/>
      <c r="E1978" s="1016"/>
      <c r="F1978" s="1016" t="e">
        <f t="shared" si="52"/>
        <v>#DIV/0!</v>
      </c>
      <c r="G1978" s="1016">
        <f t="shared" si="53"/>
        <v>0</v>
      </c>
    </row>
    <row r="1979" spans="1:7">
      <c r="A1979" s="1016"/>
      <c r="B1979" s="1016"/>
      <c r="C1979" s="1016"/>
      <c r="D1979" s="1016"/>
      <c r="E1979" s="1016"/>
      <c r="F1979" s="1016" t="e">
        <f t="shared" si="52"/>
        <v>#DIV/0!</v>
      </c>
      <c r="G1979" s="1016">
        <f t="shared" si="53"/>
        <v>0</v>
      </c>
    </row>
    <row r="1980" spans="1:7">
      <c r="A1980" s="1016"/>
      <c r="B1980" s="1016"/>
      <c r="C1980" s="1016"/>
      <c r="D1980" s="1016"/>
      <c r="E1980" s="1016"/>
      <c r="F1980" s="1016" t="e">
        <f t="shared" si="52"/>
        <v>#DIV/0!</v>
      </c>
      <c r="G1980" s="1016">
        <f t="shared" si="53"/>
        <v>0</v>
      </c>
    </row>
    <row r="1981" spans="1:7">
      <c r="A1981" s="1016"/>
      <c r="B1981" s="1016"/>
      <c r="C1981" s="1016"/>
      <c r="D1981" s="1016"/>
      <c r="E1981" s="1016"/>
      <c r="F1981" s="1016" t="e">
        <f t="shared" si="52"/>
        <v>#DIV/0!</v>
      </c>
      <c r="G1981" s="1016">
        <f t="shared" si="53"/>
        <v>0</v>
      </c>
    </row>
    <row r="1982" spans="1:7">
      <c r="A1982" s="1016"/>
      <c r="B1982" s="1016"/>
      <c r="C1982" s="1016"/>
      <c r="D1982" s="1016"/>
      <c r="E1982" s="1016"/>
      <c r="F1982" s="1016" t="e">
        <f t="shared" si="52"/>
        <v>#DIV/0!</v>
      </c>
      <c r="G1982" s="1016">
        <f t="shared" si="53"/>
        <v>0</v>
      </c>
    </row>
    <row r="1983" spans="1:7">
      <c r="A1983" s="1016"/>
      <c r="B1983" s="1016"/>
      <c r="C1983" s="1016"/>
      <c r="D1983" s="1016"/>
      <c r="E1983" s="1016"/>
      <c r="F1983" s="1016" t="e">
        <f t="shared" si="52"/>
        <v>#DIV/0!</v>
      </c>
      <c r="G1983" s="1016">
        <f t="shared" si="53"/>
        <v>0</v>
      </c>
    </row>
    <row r="1984" spans="1:7">
      <c r="A1984" s="1016"/>
      <c r="B1984" s="1016"/>
      <c r="C1984" s="1016"/>
      <c r="D1984" s="1016"/>
      <c r="E1984" s="1016"/>
      <c r="F1984" s="1016" t="e">
        <f t="shared" si="52"/>
        <v>#DIV/0!</v>
      </c>
      <c r="G1984" s="1016">
        <f t="shared" si="53"/>
        <v>0</v>
      </c>
    </row>
    <row r="1985" spans="1:7">
      <c r="A1985" s="1016"/>
      <c r="B1985" s="1016"/>
      <c r="C1985" s="1016"/>
      <c r="D1985" s="1016"/>
      <c r="E1985" s="1016"/>
      <c r="F1985" s="1016" t="e">
        <f t="shared" si="52"/>
        <v>#DIV/0!</v>
      </c>
      <c r="G1985" s="1016">
        <f t="shared" si="53"/>
        <v>0</v>
      </c>
    </row>
    <row r="1986" spans="1:7">
      <c r="A1986" s="1016"/>
      <c r="B1986" s="1016"/>
      <c r="C1986" s="1016"/>
      <c r="D1986" s="1016"/>
      <c r="E1986" s="1016"/>
      <c r="F1986" s="1016" t="e">
        <f t="shared" si="52"/>
        <v>#DIV/0!</v>
      </c>
      <c r="G1986" s="1016">
        <f t="shared" si="53"/>
        <v>0</v>
      </c>
    </row>
    <row r="1987" spans="1:7">
      <c r="A1987" s="1016"/>
      <c r="B1987" s="1016"/>
      <c r="C1987" s="1016"/>
      <c r="D1987" s="1016"/>
      <c r="E1987" s="1016"/>
      <c r="F1987" s="1016" t="e">
        <f t="shared" si="52"/>
        <v>#DIV/0!</v>
      </c>
      <c r="G1987" s="1016">
        <f t="shared" si="53"/>
        <v>0</v>
      </c>
    </row>
    <row r="1988" spans="1:7">
      <c r="A1988" s="1016"/>
      <c r="B1988" s="1016"/>
      <c r="C1988" s="1016"/>
      <c r="D1988" s="1016"/>
      <c r="E1988" s="1016"/>
      <c r="F1988" s="1016" t="e">
        <f t="shared" si="52"/>
        <v>#DIV/0!</v>
      </c>
      <c r="G1988" s="1016">
        <f t="shared" si="53"/>
        <v>0</v>
      </c>
    </row>
    <row r="1989" spans="1:7">
      <c r="A1989" s="1016"/>
      <c r="B1989" s="1016"/>
      <c r="C1989" s="1016"/>
      <c r="D1989" s="1016"/>
      <c r="E1989" s="1016"/>
      <c r="F1989" s="1016" t="e">
        <f t="shared" si="52"/>
        <v>#DIV/0!</v>
      </c>
      <c r="G1989" s="1016">
        <f t="shared" si="53"/>
        <v>0</v>
      </c>
    </row>
    <row r="1990" spans="1:7">
      <c r="A1990" s="1016"/>
      <c r="B1990" s="1016"/>
      <c r="C1990" s="1016"/>
      <c r="D1990" s="1016"/>
      <c r="E1990" s="1016"/>
      <c r="F1990" s="1016" t="e">
        <f t="shared" si="52"/>
        <v>#DIV/0!</v>
      </c>
      <c r="G1990" s="1016">
        <f t="shared" si="53"/>
        <v>0</v>
      </c>
    </row>
    <row r="1991" spans="1:7">
      <c r="A1991" s="1016"/>
      <c r="B1991" s="1016"/>
      <c r="C1991" s="1016"/>
      <c r="D1991" s="1016"/>
      <c r="E1991" s="1016"/>
      <c r="F1991" s="1016" t="e">
        <f t="shared" si="52"/>
        <v>#DIV/0!</v>
      </c>
      <c r="G1991" s="1016">
        <f t="shared" si="53"/>
        <v>0</v>
      </c>
    </row>
    <row r="1992" spans="1:7">
      <c r="A1992" s="1016"/>
      <c r="B1992" s="1016"/>
      <c r="C1992" s="1016"/>
      <c r="D1992" s="1016"/>
      <c r="E1992" s="1016"/>
      <c r="F1992" s="1016" t="e">
        <f t="shared" si="52"/>
        <v>#DIV/0!</v>
      </c>
      <c r="G1992" s="1016">
        <f t="shared" si="53"/>
        <v>0</v>
      </c>
    </row>
    <row r="1993" spans="1:7">
      <c r="A1993" s="1016"/>
      <c r="B1993" s="1016"/>
      <c r="C1993" s="1016"/>
      <c r="D1993" s="1016"/>
      <c r="E1993" s="1016"/>
      <c r="F1993" s="1016" t="e">
        <f t="shared" si="52"/>
        <v>#DIV/0!</v>
      </c>
      <c r="G1993" s="1016">
        <f t="shared" si="53"/>
        <v>0</v>
      </c>
    </row>
    <row r="1994" spans="1:7">
      <c r="A1994" s="1016"/>
      <c r="B1994" s="1016"/>
      <c r="C1994" s="1016"/>
      <c r="D1994" s="1016"/>
      <c r="E1994" s="1016"/>
      <c r="F1994" s="1016" t="e">
        <f t="shared" si="52"/>
        <v>#DIV/0!</v>
      </c>
      <c r="G1994" s="1016">
        <f t="shared" si="53"/>
        <v>0</v>
      </c>
    </row>
    <row r="1995" spans="1:7">
      <c r="A1995" s="1016"/>
      <c r="B1995" s="1016"/>
      <c r="C1995" s="1016"/>
      <c r="D1995" s="1016"/>
      <c r="E1995" s="1016"/>
      <c r="F1995" s="1016" t="e">
        <f t="shared" si="52"/>
        <v>#DIV/0!</v>
      </c>
      <c r="G1995" s="1016">
        <f t="shared" si="53"/>
        <v>0</v>
      </c>
    </row>
    <row r="1996" spans="1:7">
      <c r="A1996" s="1016"/>
      <c r="B1996" s="1016"/>
      <c r="C1996" s="1016"/>
      <c r="D1996" s="1016"/>
      <c r="E1996" s="1016"/>
      <c r="F1996" s="1016" t="e">
        <f t="shared" si="52"/>
        <v>#DIV/0!</v>
      </c>
      <c r="G1996" s="1016">
        <f t="shared" si="53"/>
        <v>0</v>
      </c>
    </row>
    <row r="1997" spans="1:7">
      <c r="A1997" s="1016"/>
      <c r="B1997" s="1016"/>
      <c r="C1997" s="1016"/>
      <c r="D1997" s="1016"/>
      <c r="E1997" s="1016"/>
      <c r="F1997" s="1016" t="e">
        <f t="shared" si="52"/>
        <v>#DIV/0!</v>
      </c>
      <c r="G1997" s="1016">
        <f t="shared" si="53"/>
        <v>0</v>
      </c>
    </row>
    <row r="1998" spans="1:7">
      <c r="A1998" s="1016"/>
      <c r="B1998" s="1016"/>
      <c r="C1998" s="1016"/>
      <c r="D1998" s="1016"/>
      <c r="E1998" s="1016"/>
      <c r="F1998" s="1016" t="e">
        <f t="shared" si="52"/>
        <v>#DIV/0!</v>
      </c>
      <c r="G1998" s="1016">
        <f t="shared" si="53"/>
        <v>0</v>
      </c>
    </row>
    <row r="1999" spans="1:7">
      <c r="A1999" s="1016"/>
      <c r="B1999" s="1016"/>
      <c r="C1999" s="1016"/>
      <c r="D1999" s="1016"/>
      <c r="E1999" s="1016"/>
      <c r="F1999" s="1016" t="e">
        <f t="shared" si="52"/>
        <v>#DIV/0!</v>
      </c>
      <c r="G1999" s="1016">
        <f t="shared" si="53"/>
        <v>0</v>
      </c>
    </row>
    <row r="2000" spans="1:7">
      <c r="A2000" s="1016"/>
      <c r="B2000" s="1016"/>
      <c r="C2000" s="1016"/>
      <c r="D2000" s="1016"/>
      <c r="E2000" s="1016"/>
      <c r="F2000" s="1016" t="e">
        <f t="shared" si="52"/>
        <v>#DIV/0!</v>
      </c>
      <c r="G2000" s="1016">
        <f t="shared" si="53"/>
        <v>0</v>
      </c>
    </row>
    <row r="2001" spans="1:7">
      <c r="A2001" s="1016"/>
      <c r="B2001" s="1016"/>
      <c r="C2001" s="1016"/>
      <c r="D2001" s="1016"/>
      <c r="E2001" s="1016"/>
      <c r="F2001" s="1016" t="e">
        <f t="shared" si="52"/>
        <v>#DIV/0!</v>
      </c>
      <c r="G2001" s="1016">
        <f t="shared" si="53"/>
        <v>0</v>
      </c>
    </row>
    <row r="2002" spans="1:7">
      <c r="A2002" s="1016"/>
      <c r="B2002" s="1016"/>
      <c r="C2002" s="1016"/>
      <c r="D2002" s="1016"/>
      <c r="E2002" s="1016"/>
      <c r="F2002" s="1016" t="e">
        <f t="shared" si="52"/>
        <v>#DIV/0!</v>
      </c>
      <c r="G2002" s="1016">
        <f t="shared" si="53"/>
        <v>0</v>
      </c>
    </row>
    <row r="2003" spans="1:7">
      <c r="A2003" s="1016"/>
      <c r="B2003" s="1016"/>
      <c r="C2003" s="1016"/>
      <c r="D2003" s="1016"/>
      <c r="E2003" s="1016"/>
      <c r="F2003" s="1016" t="e">
        <f t="shared" si="52"/>
        <v>#DIV/0!</v>
      </c>
      <c r="G2003" s="1016">
        <f t="shared" si="53"/>
        <v>0</v>
      </c>
    </row>
    <row r="2004" spans="1:7">
      <c r="A2004" s="1016"/>
      <c r="B2004" s="1016"/>
      <c r="C2004" s="1016"/>
      <c r="D2004" s="1016"/>
      <c r="E2004" s="1016"/>
      <c r="F2004" s="1016" t="e">
        <f t="shared" si="52"/>
        <v>#DIV/0!</v>
      </c>
      <c r="G2004" s="1016">
        <f t="shared" si="53"/>
        <v>0</v>
      </c>
    </row>
    <row r="2005" spans="1:7">
      <c r="A2005" s="1016"/>
      <c r="B2005" s="1016"/>
      <c r="C2005" s="1016"/>
      <c r="D2005" s="1016"/>
      <c r="E2005" s="1016"/>
      <c r="F2005" s="1016" t="e">
        <f t="shared" si="52"/>
        <v>#DIV/0!</v>
      </c>
      <c r="G2005" s="1016">
        <f t="shared" si="53"/>
        <v>0</v>
      </c>
    </row>
    <row r="2006" spans="1:7">
      <c r="A2006" s="1016"/>
      <c r="B2006" s="1016"/>
      <c r="C2006" s="1016"/>
      <c r="D2006" s="1016"/>
      <c r="E2006" s="1016"/>
      <c r="F2006" s="1016" t="e">
        <f t="shared" si="52"/>
        <v>#DIV/0!</v>
      </c>
      <c r="G2006" s="1016">
        <f t="shared" si="53"/>
        <v>0</v>
      </c>
    </row>
    <row r="2007" spans="1:7">
      <c r="A2007" s="1016"/>
      <c r="B2007" s="1016"/>
      <c r="C2007" s="1016"/>
      <c r="D2007" s="1016"/>
      <c r="E2007" s="1016"/>
      <c r="F2007" s="1016" t="e">
        <f t="shared" si="52"/>
        <v>#DIV/0!</v>
      </c>
      <c r="G2007" s="1016">
        <f t="shared" si="53"/>
        <v>0</v>
      </c>
    </row>
    <row r="2008" spans="1:7">
      <c r="A2008" s="1016"/>
      <c r="B2008" s="1016"/>
      <c r="C2008" s="1016"/>
      <c r="D2008" s="1016"/>
      <c r="E2008" s="1016"/>
      <c r="F2008" s="1016" t="e">
        <f t="shared" si="52"/>
        <v>#DIV/0!</v>
      </c>
      <c r="G2008" s="1016">
        <f t="shared" si="53"/>
        <v>0</v>
      </c>
    </row>
    <row r="2009" spans="1:7">
      <c r="A2009" s="1016"/>
      <c r="B2009" s="1016"/>
      <c r="C2009" s="1016"/>
      <c r="D2009" s="1016"/>
      <c r="E2009" s="1016"/>
      <c r="F2009" s="1016" t="e">
        <f t="shared" si="52"/>
        <v>#DIV/0!</v>
      </c>
      <c r="G2009" s="1016">
        <f t="shared" si="53"/>
        <v>0</v>
      </c>
    </row>
    <row r="2010" spans="1:7">
      <c r="A2010" s="1016"/>
      <c r="B2010" s="1016"/>
      <c r="C2010" s="1016"/>
      <c r="D2010" s="1016"/>
      <c r="E2010" s="1016"/>
      <c r="F2010" s="1016" t="e">
        <f t="shared" si="52"/>
        <v>#DIV/0!</v>
      </c>
      <c r="G2010" s="1016">
        <f t="shared" si="53"/>
        <v>0</v>
      </c>
    </row>
    <row r="2011" spans="1:7">
      <c r="A2011" s="1016"/>
      <c r="B2011" s="1016"/>
      <c r="C2011" s="1016"/>
      <c r="D2011" s="1016"/>
      <c r="E2011" s="1016"/>
      <c r="F2011" s="1016" t="e">
        <f t="shared" si="52"/>
        <v>#DIV/0!</v>
      </c>
      <c r="G2011" s="1016">
        <f t="shared" si="53"/>
        <v>0</v>
      </c>
    </row>
    <row r="2012" spans="1:7">
      <c r="A2012" s="1016"/>
      <c r="B2012" s="1016"/>
      <c r="C2012" s="1016"/>
      <c r="D2012" s="1016"/>
      <c r="E2012" s="1016"/>
      <c r="F2012" s="1016" t="e">
        <f t="shared" si="52"/>
        <v>#DIV/0!</v>
      </c>
      <c r="G2012" s="1016">
        <f t="shared" si="53"/>
        <v>0</v>
      </c>
    </row>
    <row r="2013" spans="1:7">
      <c r="A2013" s="1016"/>
      <c r="B2013" s="1016"/>
      <c r="C2013" s="1016"/>
      <c r="D2013" s="1016"/>
      <c r="E2013" s="1016"/>
      <c r="F2013" s="1016" t="e">
        <f t="shared" si="52"/>
        <v>#DIV/0!</v>
      </c>
      <c r="G2013" s="1016">
        <f t="shared" si="53"/>
        <v>0</v>
      </c>
    </row>
    <row r="2014" spans="1:7">
      <c r="A2014" s="1016"/>
      <c r="B2014" s="1016"/>
      <c r="C2014" s="1016"/>
      <c r="D2014" s="1016"/>
      <c r="E2014" s="1016"/>
      <c r="F2014" s="1016" t="e">
        <f t="shared" si="52"/>
        <v>#DIV/0!</v>
      </c>
      <c r="G2014" s="1016">
        <f t="shared" si="53"/>
        <v>0</v>
      </c>
    </row>
    <row r="2015" spans="1:7">
      <c r="A2015" s="1016"/>
      <c r="B2015" s="1016"/>
      <c r="C2015" s="1016"/>
      <c r="D2015" s="1016"/>
      <c r="E2015" s="1016"/>
      <c r="F2015" s="1016" t="e">
        <f t="shared" ref="F2015:F2078" si="54">(B2015*C2015*D2015*60/(A2015*1000))+F2014</f>
        <v>#DIV/0!</v>
      </c>
      <c r="G2015" s="1016">
        <f t="shared" ref="G2015:G2078" si="55">(C2015*D2015*60)+G2014</f>
        <v>0</v>
      </c>
    </row>
    <row r="2016" spans="1:7">
      <c r="A2016" s="1016"/>
      <c r="B2016" s="1016"/>
      <c r="C2016" s="1016"/>
      <c r="D2016" s="1016"/>
      <c r="E2016" s="1016"/>
      <c r="F2016" s="1016" t="e">
        <f t="shared" si="54"/>
        <v>#DIV/0!</v>
      </c>
      <c r="G2016" s="1016">
        <f t="shared" si="55"/>
        <v>0</v>
      </c>
    </row>
    <row r="2017" spans="1:7">
      <c r="A2017" s="1016"/>
      <c r="B2017" s="1016"/>
      <c r="C2017" s="1016"/>
      <c r="D2017" s="1016"/>
      <c r="E2017" s="1016"/>
      <c r="F2017" s="1016" t="e">
        <f t="shared" si="54"/>
        <v>#DIV/0!</v>
      </c>
      <c r="G2017" s="1016">
        <f t="shared" si="55"/>
        <v>0</v>
      </c>
    </row>
    <row r="2018" spans="1:7">
      <c r="A2018" s="1016"/>
      <c r="B2018" s="1016"/>
      <c r="C2018" s="1016"/>
      <c r="D2018" s="1016"/>
      <c r="E2018" s="1016"/>
      <c r="F2018" s="1016" t="e">
        <f t="shared" si="54"/>
        <v>#DIV/0!</v>
      </c>
      <c r="G2018" s="1016">
        <f t="shared" si="55"/>
        <v>0</v>
      </c>
    </row>
    <row r="2019" spans="1:7">
      <c r="A2019" s="1016"/>
      <c r="B2019" s="1016"/>
      <c r="C2019" s="1016"/>
      <c r="D2019" s="1016"/>
      <c r="E2019" s="1016"/>
      <c r="F2019" s="1016" t="e">
        <f t="shared" si="54"/>
        <v>#DIV/0!</v>
      </c>
      <c r="G2019" s="1016">
        <f t="shared" si="55"/>
        <v>0</v>
      </c>
    </row>
    <row r="2020" spans="1:7">
      <c r="A2020" s="1016"/>
      <c r="B2020" s="1016"/>
      <c r="C2020" s="1016"/>
      <c r="D2020" s="1016"/>
      <c r="E2020" s="1016"/>
      <c r="F2020" s="1016" t="e">
        <f t="shared" si="54"/>
        <v>#DIV/0!</v>
      </c>
      <c r="G2020" s="1016">
        <f t="shared" si="55"/>
        <v>0</v>
      </c>
    </row>
    <row r="2021" spans="1:7">
      <c r="A2021" s="1016"/>
      <c r="B2021" s="1016"/>
      <c r="C2021" s="1016"/>
      <c r="D2021" s="1016"/>
      <c r="E2021" s="1016"/>
      <c r="F2021" s="1016" t="e">
        <f t="shared" si="54"/>
        <v>#DIV/0!</v>
      </c>
      <c r="G2021" s="1016">
        <f t="shared" si="55"/>
        <v>0</v>
      </c>
    </row>
    <row r="2022" spans="1:7">
      <c r="A2022" s="1016"/>
      <c r="B2022" s="1016"/>
      <c r="C2022" s="1016"/>
      <c r="D2022" s="1016"/>
      <c r="E2022" s="1016"/>
      <c r="F2022" s="1016" t="e">
        <f t="shared" si="54"/>
        <v>#DIV/0!</v>
      </c>
      <c r="G2022" s="1016">
        <f t="shared" si="55"/>
        <v>0</v>
      </c>
    </row>
    <row r="2023" spans="1:7">
      <c r="A2023" s="1016"/>
      <c r="B2023" s="1016"/>
      <c r="C2023" s="1016"/>
      <c r="D2023" s="1016"/>
      <c r="E2023" s="1016"/>
      <c r="F2023" s="1016" t="e">
        <f t="shared" si="54"/>
        <v>#DIV/0!</v>
      </c>
      <c r="G2023" s="1016">
        <f t="shared" si="55"/>
        <v>0</v>
      </c>
    </row>
    <row r="2024" spans="1:7">
      <c r="A2024" s="1016"/>
      <c r="B2024" s="1016"/>
      <c r="C2024" s="1016"/>
      <c r="D2024" s="1016"/>
      <c r="E2024" s="1016"/>
      <c r="F2024" s="1016" t="e">
        <f t="shared" si="54"/>
        <v>#DIV/0!</v>
      </c>
      <c r="G2024" s="1016">
        <f t="shared" si="55"/>
        <v>0</v>
      </c>
    </row>
    <row r="2025" spans="1:7">
      <c r="A2025" s="1016"/>
      <c r="B2025" s="1016"/>
      <c r="C2025" s="1016"/>
      <c r="D2025" s="1016"/>
      <c r="E2025" s="1016"/>
      <c r="F2025" s="1016" t="e">
        <f t="shared" si="54"/>
        <v>#DIV/0!</v>
      </c>
      <c r="G2025" s="1016">
        <f t="shared" si="55"/>
        <v>0</v>
      </c>
    </row>
    <row r="2026" spans="1:7">
      <c r="A2026" s="1016"/>
      <c r="B2026" s="1016"/>
      <c r="C2026" s="1016"/>
      <c r="D2026" s="1016"/>
      <c r="E2026" s="1016"/>
      <c r="F2026" s="1016" t="e">
        <f t="shared" si="54"/>
        <v>#DIV/0!</v>
      </c>
      <c r="G2026" s="1016">
        <f t="shared" si="55"/>
        <v>0</v>
      </c>
    </row>
    <row r="2027" spans="1:7">
      <c r="A2027" s="1016"/>
      <c r="B2027" s="1016"/>
      <c r="C2027" s="1016"/>
      <c r="D2027" s="1016"/>
      <c r="E2027" s="1016"/>
      <c r="F2027" s="1016" t="e">
        <f t="shared" si="54"/>
        <v>#DIV/0!</v>
      </c>
      <c r="G2027" s="1016">
        <f t="shared" si="55"/>
        <v>0</v>
      </c>
    </row>
    <row r="2028" spans="1:7">
      <c r="A2028" s="1016"/>
      <c r="B2028" s="1016"/>
      <c r="C2028" s="1016"/>
      <c r="D2028" s="1016"/>
      <c r="E2028" s="1016"/>
      <c r="F2028" s="1016" t="e">
        <f t="shared" si="54"/>
        <v>#DIV/0!</v>
      </c>
      <c r="G2028" s="1016">
        <f t="shared" si="55"/>
        <v>0</v>
      </c>
    </row>
    <row r="2029" spans="1:7">
      <c r="A2029" s="1016"/>
      <c r="B2029" s="1016"/>
      <c r="C2029" s="1016"/>
      <c r="D2029" s="1016"/>
      <c r="E2029" s="1016"/>
      <c r="F2029" s="1016" t="e">
        <f t="shared" si="54"/>
        <v>#DIV/0!</v>
      </c>
      <c r="G2029" s="1016">
        <f t="shared" si="55"/>
        <v>0</v>
      </c>
    </row>
    <row r="2030" spans="1:7">
      <c r="A2030" s="1016"/>
      <c r="B2030" s="1016"/>
      <c r="C2030" s="1016"/>
      <c r="D2030" s="1016"/>
      <c r="E2030" s="1016"/>
      <c r="F2030" s="1016" t="e">
        <f t="shared" si="54"/>
        <v>#DIV/0!</v>
      </c>
      <c r="G2030" s="1016">
        <f t="shared" si="55"/>
        <v>0</v>
      </c>
    </row>
    <row r="2031" spans="1:7">
      <c r="A2031" s="1016"/>
      <c r="B2031" s="1016"/>
      <c r="C2031" s="1016"/>
      <c r="D2031" s="1016"/>
      <c r="E2031" s="1016"/>
      <c r="F2031" s="1016" t="e">
        <f t="shared" si="54"/>
        <v>#DIV/0!</v>
      </c>
      <c r="G2031" s="1016">
        <f t="shared" si="55"/>
        <v>0</v>
      </c>
    </row>
    <row r="2032" spans="1:7">
      <c r="A2032" s="1016"/>
      <c r="B2032" s="1016"/>
      <c r="C2032" s="1016"/>
      <c r="D2032" s="1016"/>
      <c r="E2032" s="1016"/>
      <c r="F2032" s="1016" t="e">
        <f t="shared" si="54"/>
        <v>#DIV/0!</v>
      </c>
      <c r="G2032" s="1016">
        <f t="shared" si="55"/>
        <v>0</v>
      </c>
    </row>
    <row r="2033" spans="1:7">
      <c r="A2033" s="1016"/>
      <c r="B2033" s="1016"/>
      <c r="C2033" s="1016"/>
      <c r="D2033" s="1016"/>
      <c r="E2033" s="1016"/>
      <c r="F2033" s="1016" t="e">
        <f t="shared" si="54"/>
        <v>#DIV/0!</v>
      </c>
      <c r="G2033" s="1016">
        <f t="shared" si="55"/>
        <v>0</v>
      </c>
    </row>
    <row r="2034" spans="1:7">
      <c r="A2034" s="1016"/>
      <c r="B2034" s="1016"/>
      <c r="C2034" s="1016"/>
      <c r="D2034" s="1016"/>
      <c r="E2034" s="1016"/>
      <c r="F2034" s="1016" t="e">
        <f t="shared" si="54"/>
        <v>#DIV/0!</v>
      </c>
      <c r="G2034" s="1016">
        <f t="shared" si="55"/>
        <v>0</v>
      </c>
    </row>
    <row r="2035" spans="1:7">
      <c r="A2035" s="1016"/>
      <c r="B2035" s="1016"/>
      <c r="C2035" s="1016"/>
      <c r="D2035" s="1016"/>
      <c r="E2035" s="1016"/>
      <c r="F2035" s="1016" t="e">
        <f t="shared" si="54"/>
        <v>#DIV/0!</v>
      </c>
      <c r="G2035" s="1016">
        <f t="shared" si="55"/>
        <v>0</v>
      </c>
    </row>
    <row r="2036" spans="1:7">
      <c r="A2036" s="1016"/>
      <c r="B2036" s="1016"/>
      <c r="C2036" s="1016"/>
      <c r="D2036" s="1016"/>
      <c r="E2036" s="1016"/>
      <c r="F2036" s="1016" t="e">
        <f t="shared" si="54"/>
        <v>#DIV/0!</v>
      </c>
      <c r="G2036" s="1016">
        <f t="shared" si="55"/>
        <v>0</v>
      </c>
    </row>
    <row r="2037" spans="1:7">
      <c r="A2037" s="1016"/>
      <c r="B2037" s="1016"/>
      <c r="C2037" s="1016"/>
      <c r="D2037" s="1016"/>
      <c r="E2037" s="1016"/>
      <c r="F2037" s="1016" t="e">
        <f t="shared" si="54"/>
        <v>#DIV/0!</v>
      </c>
      <c r="G2037" s="1016">
        <f t="shared" si="55"/>
        <v>0</v>
      </c>
    </row>
    <row r="2038" spans="1:7">
      <c r="A2038" s="1016"/>
      <c r="B2038" s="1016"/>
      <c r="C2038" s="1016"/>
      <c r="D2038" s="1016"/>
      <c r="E2038" s="1016"/>
      <c r="F2038" s="1016" t="e">
        <f t="shared" si="54"/>
        <v>#DIV/0!</v>
      </c>
      <c r="G2038" s="1016">
        <f t="shared" si="55"/>
        <v>0</v>
      </c>
    </row>
    <row r="2039" spans="1:7">
      <c r="A2039" s="1016"/>
      <c r="B2039" s="1016"/>
      <c r="C2039" s="1016"/>
      <c r="D2039" s="1016"/>
      <c r="E2039" s="1016"/>
      <c r="F2039" s="1016" t="e">
        <f t="shared" si="54"/>
        <v>#DIV/0!</v>
      </c>
      <c r="G2039" s="1016">
        <f t="shared" si="55"/>
        <v>0</v>
      </c>
    </row>
    <row r="2040" spans="1:7">
      <c r="A2040" s="1016"/>
      <c r="B2040" s="1016"/>
      <c r="C2040" s="1016"/>
      <c r="D2040" s="1016"/>
      <c r="E2040" s="1016"/>
      <c r="F2040" s="1016" t="e">
        <f t="shared" si="54"/>
        <v>#DIV/0!</v>
      </c>
      <c r="G2040" s="1016">
        <f t="shared" si="55"/>
        <v>0</v>
      </c>
    </row>
    <row r="2041" spans="1:7">
      <c r="A2041" s="1016"/>
      <c r="B2041" s="1016"/>
      <c r="C2041" s="1016"/>
      <c r="D2041" s="1016"/>
      <c r="E2041" s="1016"/>
      <c r="F2041" s="1016" t="e">
        <f t="shared" si="54"/>
        <v>#DIV/0!</v>
      </c>
      <c r="G2041" s="1016">
        <f t="shared" si="55"/>
        <v>0</v>
      </c>
    </row>
    <row r="2042" spans="1:7">
      <c r="A2042" s="1016"/>
      <c r="B2042" s="1016"/>
      <c r="C2042" s="1016"/>
      <c r="D2042" s="1016"/>
      <c r="E2042" s="1016"/>
      <c r="F2042" s="1016" t="e">
        <f t="shared" si="54"/>
        <v>#DIV/0!</v>
      </c>
      <c r="G2042" s="1016">
        <f t="shared" si="55"/>
        <v>0</v>
      </c>
    </row>
    <row r="2043" spans="1:7">
      <c r="A2043" s="1016"/>
      <c r="B2043" s="1016"/>
      <c r="C2043" s="1016"/>
      <c r="D2043" s="1016"/>
      <c r="E2043" s="1016"/>
      <c r="F2043" s="1016" t="e">
        <f t="shared" si="54"/>
        <v>#DIV/0!</v>
      </c>
      <c r="G2043" s="1016">
        <f t="shared" si="55"/>
        <v>0</v>
      </c>
    </row>
    <row r="2044" spans="1:7">
      <c r="A2044" s="1016"/>
      <c r="B2044" s="1016"/>
      <c r="C2044" s="1016"/>
      <c r="D2044" s="1016"/>
      <c r="E2044" s="1016"/>
      <c r="F2044" s="1016" t="e">
        <f t="shared" si="54"/>
        <v>#DIV/0!</v>
      </c>
      <c r="G2044" s="1016">
        <f t="shared" si="55"/>
        <v>0</v>
      </c>
    </row>
    <row r="2045" spans="1:7">
      <c r="A2045" s="1016"/>
      <c r="B2045" s="1016"/>
      <c r="C2045" s="1016"/>
      <c r="D2045" s="1016"/>
      <c r="E2045" s="1016"/>
      <c r="F2045" s="1016" t="e">
        <f t="shared" si="54"/>
        <v>#DIV/0!</v>
      </c>
      <c r="G2045" s="1016">
        <f t="shared" si="55"/>
        <v>0</v>
      </c>
    </row>
    <row r="2046" spans="1:7">
      <c r="A2046" s="1016"/>
      <c r="B2046" s="1016"/>
      <c r="C2046" s="1016"/>
      <c r="D2046" s="1016"/>
      <c r="E2046" s="1016"/>
      <c r="F2046" s="1016" t="e">
        <f t="shared" si="54"/>
        <v>#DIV/0!</v>
      </c>
      <c r="G2046" s="1016">
        <f t="shared" si="55"/>
        <v>0</v>
      </c>
    </row>
    <row r="2047" spans="1:7">
      <c r="A2047" s="1016"/>
      <c r="B2047" s="1016"/>
      <c r="C2047" s="1016"/>
      <c r="D2047" s="1016"/>
      <c r="E2047" s="1016"/>
      <c r="F2047" s="1016" t="e">
        <f t="shared" si="54"/>
        <v>#DIV/0!</v>
      </c>
      <c r="G2047" s="1016">
        <f t="shared" si="55"/>
        <v>0</v>
      </c>
    </row>
    <row r="2048" spans="1:7">
      <c r="A2048" s="1016"/>
      <c r="B2048" s="1016"/>
      <c r="C2048" s="1016"/>
      <c r="D2048" s="1016"/>
      <c r="E2048" s="1016"/>
      <c r="F2048" s="1016" t="e">
        <f t="shared" si="54"/>
        <v>#DIV/0!</v>
      </c>
      <c r="G2048" s="1016">
        <f t="shared" si="55"/>
        <v>0</v>
      </c>
    </row>
    <row r="2049" spans="1:7">
      <c r="A2049" s="1016"/>
      <c r="B2049" s="1016"/>
      <c r="C2049" s="1016"/>
      <c r="D2049" s="1016"/>
      <c r="E2049" s="1016"/>
      <c r="F2049" s="1016" t="e">
        <f t="shared" si="54"/>
        <v>#DIV/0!</v>
      </c>
      <c r="G2049" s="1016">
        <f t="shared" si="55"/>
        <v>0</v>
      </c>
    </row>
    <row r="2050" spans="1:7">
      <c r="A2050" s="1016"/>
      <c r="B2050" s="1016"/>
      <c r="C2050" s="1016"/>
      <c r="D2050" s="1016"/>
      <c r="E2050" s="1016"/>
      <c r="F2050" s="1016" t="e">
        <f t="shared" si="54"/>
        <v>#DIV/0!</v>
      </c>
      <c r="G2050" s="1016">
        <f t="shared" si="55"/>
        <v>0</v>
      </c>
    </row>
    <row r="2051" spans="1:7">
      <c r="A2051" s="1016"/>
      <c r="B2051" s="1016"/>
      <c r="C2051" s="1016"/>
      <c r="D2051" s="1016"/>
      <c r="E2051" s="1016"/>
      <c r="F2051" s="1016" t="e">
        <f t="shared" si="54"/>
        <v>#DIV/0!</v>
      </c>
      <c r="G2051" s="1016">
        <f t="shared" si="55"/>
        <v>0</v>
      </c>
    </row>
    <row r="2052" spans="1:7">
      <c r="A2052" s="1016"/>
      <c r="B2052" s="1016"/>
      <c r="C2052" s="1016"/>
      <c r="D2052" s="1016"/>
      <c r="E2052" s="1016"/>
      <c r="F2052" s="1016" t="e">
        <f t="shared" si="54"/>
        <v>#DIV/0!</v>
      </c>
      <c r="G2052" s="1016">
        <f t="shared" si="55"/>
        <v>0</v>
      </c>
    </row>
    <row r="2053" spans="1:7">
      <c r="A2053" s="1016"/>
      <c r="B2053" s="1016"/>
      <c r="C2053" s="1016"/>
      <c r="D2053" s="1016"/>
      <c r="E2053" s="1016"/>
      <c r="F2053" s="1016" t="e">
        <f t="shared" si="54"/>
        <v>#DIV/0!</v>
      </c>
      <c r="G2053" s="1016">
        <f t="shared" si="55"/>
        <v>0</v>
      </c>
    </row>
    <row r="2054" spans="1:7">
      <c r="A2054" s="1016"/>
      <c r="B2054" s="1016"/>
      <c r="C2054" s="1016"/>
      <c r="D2054" s="1016"/>
      <c r="E2054" s="1016"/>
      <c r="F2054" s="1016" t="e">
        <f t="shared" si="54"/>
        <v>#DIV/0!</v>
      </c>
      <c r="G2054" s="1016">
        <f t="shared" si="55"/>
        <v>0</v>
      </c>
    </row>
    <row r="2055" spans="1:7">
      <c r="A2055" s="1016"/>
      <c r="B2055" s="1016"/>
      <c r="C2055" s="1016"/>
      <c r="D2055" s="1016"/>
      <c r="E2055" s="1016"/>
      <c r="F2055" s="1016" t="e">
        <f t="shared" si="54"/>
        <v>#DIV/0!</v>
      </c>
      <c r="G2055" s="1016">
        <f t="shared" si="55"/>
        <v>0</v>
      </c>
    </row>
    <row r="2056" spans="1:7">
      <c r="A2056" s="1016"/>
      <c r="B2056" s="1016"/>
      <c r="C2056" s="1016"/>
      <c r="D2056" s="1016"/>
      <c r="E2056" s="1016"/>
      <c r="F2056" s="1016" t="e">
        <f t="shared" si="54"/>
        <v>#DIV/0!</v>
      </c>
      <c r="G2056" s="1016">
        <f t="shared" si="55"/>
        <v>0</v>
      </c>
    </row>
    <row r="2057" spans="1:7">
      <c r="A2057" s="1016"/>
      <c r="B2057" s="1016"/>
      <c r="C2057" s="1016"/>
      <c r="D2057" s="1016"/>
      <c r="E2057" s="1016"/>
      <c r="F2057" s="1016" t="e">
        <f t="shared" si="54"/>
        <v>#DIV/0!</v>
      </c>
      <c r="G2057" s="1016">
        <f t="shared" si="55"/>
        <v>0</v>
      </c>
    </row>
    <row r="2058" spans="1:7">
      <c r="A2058" s="1016"/>
      <c r="B2058" s="1016"/>
      <c r="C2058" s="1016"/>
      <c r="D2058" s="1016"/>
      <c r="E2058" s="1016"/>
      <c r="F2058" s="1016" t="e">
        <f t="shared" si="54"/>
        <v>#DIV/0!</v>
      </c>
      <c r="G2058" s="1016">
        <f t="shared" si="55"/>
        <v>0</v>
      </c>
    </row>
    <row r="2059" spans="1:7">
      <c r="A2059" s="1016"/>
      <c r="B2059" s="1016"/>
      <c r="C2059" s="1016"/>
      <c r="D2059" s="1016"/>
      <c r="E2059" s="1016"/>
      <c r="F2059" s="1016" t="e">
        <f t="shared" si="54"/>
        <v>#DIV/0!</v>
      </c>
      <c r="G2059" s="1016">
        <f t="shared" si="55"/>
        <v>0</v>
      </c>
    </row>
    <row r="2060" spans="1:7">
      <c r="A2060" s="1016"/>
      <c r="B2060" s="1016"/>
      <c r="C2060" s="1016"/>
      <c r="D2060" s="1016"/>
      <c r="E2060" s="1016"/>
      <c r="F2060" s="1016" t="e">
        <f t="shared" si="54"/>
        <v>#DIV/0!</v>
      </c>
      <c r="G2060" s="1016">
        <f t="shared" si="55"/>
        <v>0</v>
      </c>
    </row>
    <row r="2061" spans="1:7">
      <c r="A2061" s="1016"/>
      <c r="B2061" s="1016"/>
      <c r="C2061" s="1016"/>
      <c r="D2061" s="1016"/>
      <c r="E2061" s="1016"/>
      <c r="F2061" s="1016" t="e">
        <f t="shared" si="54"/>
        <v>#DIV/0!</v>
      </c>
      <c r="G2061" s="1016">
        <f t="shared" si="55"/>
        <v>0</v>
      </c>
    </row>
    <row r="2062" spans="1:7">
      <c r="A2062" s="1016"/>
      <c r="B2062" s="1016"/>
      <c r="C2062" s="1016"/>
      <c r="D2062" s="1016"/>
      <c r="E2062" s="1016"/>
      <c r="F2062" s="1016" t="e">
        <f t="shared" si="54"/>
        <v>#DIV/0!</v>
      </c>
      <c r="G2062" s="1016">
        <f t="shared" si="55"/>
        <v>0</v>
      </c>
    </row>
    <row r="2063" spans="1:7">
      <c r="A2063" s="1016"/>
      <c r="B2063" s="1016"/>
      <c r="C2063" s="1016"/>
      <c r="D2063" s="1016"/>
      <c r="E2063" s="1016"/>
      <c r="F2063" s="1016" t="e">
        <f t="shared" si="54"/>
        <v>#DIV/0!</v>
      </c>
      <c r="G2063" s="1016">
        <f t="shared" si="55"/>
        <v>0</v>
      </c>
    </row>
    <row r="2064" spans="1:7">
      <c r="A2064" s="1016"/>
      <c r="B2064" s="1016"/>
      <c r="C2064" s="1016"/>
      <c r="D2064" s="1016"/>
      <c r="E2064" s="1016"/>
      <c r="F2064" s="1016" t="e">
        <f t="shared" si="54"/>
        <v>#DIV/0!</v>
      </c>
      <c r="G2064" s="1016">
        <f t="shared" si="55"/>
        <v>0</v>
      </c>
    </row>
    <row r="2065" spans="1:7">
      <c r="A2065" s="1016"/>
      <c r="B2065" s="1016"/>
      <c r="C2065" s="1016"/>
      <c r="D2065" s="1016"/>
      <c r="E2065" s="1016"/>
      <c r="F2065" s="1016" t="e">
        <f t="shared" si="54"/>
        <v>#DIV/0!</v>
      </c>
      <c r="G2065" s="1016">
        <f t="shared" si="55"/>
        <v>0</v>
      </c>
    </row>
    <row r="2066" spans="1:7">
      <c r="A2066" s="1016"/>
      <c r="B2066" s="1016"/>
      <c r="C2066" s="1016"/>
      <c r="D2066" s="1016"/>
      <c r="E2066" s="1016"/>
      <c r="F2066" s="1016" t="e">
        <f t="shared" si="54"/>
        <v>#DIV/0!</v>
      </c>
      <c r="G2066" s="1016">
        <f t="shared" si="55"/>
        <v>0</v>
      </c>
    </row>
    <row r="2067" spans="1:7">
      <c r="A2067" s="1016"/>
      <c r="B2067" s="1016"/>
      <c r="C2067" s="1016"/>
      <c r="D2067" s="1016"/>
      <c r="E2067" s="1016"/>
      <c r="F2067" s="1016" t="e">
        <f t="shared" si="54"/>
        <v>#DIV/0!</v>
      </c>
      <c r="G2067" s="1016">
        <f t="shared" si="55"/>
        <v>0</v>
      </c>
    </row>
    <row r="2068" spans="1:7">
      <c r="A2068" s="1016"/>
      <c r="B2068" s="1016"/>
      <c r="C2068" s="1016"/>
      <c r="D2068" s="1016"/>
      <c r="E2068" s="1016"/>
      <c r="F2068" s="1016" t="e">
        <f t="shared" si="54"/>
        <v>#DIV/0!</v>
      </c>
      <c r="G2068" s="1016">
        <f t="shared" si="55"/>
        <v>0</v>
      </c>
    </row>
    <row r="2069" spans="1:7">
      <c r="A2069" s="1016"/>
      <c r="B2069" s="1016"/>
      <c r="C2069" s="1016"/>
      <c r="D2069" s="1016"/>
      <c r="E2069" s="1016"/>
      <c r="F2069" s="1016" t="e">
        <f t="shared" si="54"/>
        <v>#DIV/0!</v>
      </c>
      <c r="G2069" s="1016">
        <f t="shared" si="55"/>
        <v>0</v>
      </c>
    </row>
    <row r="2070" spans="1:7">
      <c r="A2070" s="1016"/>
      <c r="B2070" s="1016"/>
      <c r="C2070" s="1016"/>
      <c r="D2070" s="1016"/>
      <c r="E2070" s="1016"/>
      <c r="F2070" s="1016" t="e">
        <f t="shared" si="54"/>
        <v>#DIV/0!</v>
      </c>
      <c r="G2070" s="1016">
        <f t="shared" si="55"/>
        <v>0</v>
      </c>
    </row>
    <row r="2071" spans="1:7">
      <c r="A2071" s="1016"/>
      <c r="B2071" s="1016"/>
      <c r="C2071" s="1016"/>
      <c r="D2071" s="1016"/>
      <c r="E2071" s="1016"/>
      <c r="F2071" s="1016" t="e">
        <f t="shared" si="54"/>
        <v>#DIV/0!</v>
      </c>
      <c r="G2071" s="1016">
        <f t="shared" si="55"/>
        <v>0</v>
      </c>
    </row>
    <row r="2072" spans="1:7">
      <c r="A2072" s="1016"/>
      <c r="B2072" s="1016"/>
      <c r="C2072" s="1016"/>
      <c r="D2072" s="1016"/>
      <c r="E2072" s="1016"/>
      <c r="F2072" s="1016" t="e">
        <f t="shared" si="54"/>
        <v>#DIV/0!</v>
      </c>
      <c r="G2072" s="1016">
        <f t="shared" si="55"/>
        <v>0</v>
      </c>
    </row>
    <row r="2073" spans="1:7">
      <c r="A2073" s="1016"/>
      <c r="B2073" s="1016"/>
      <c r="C2073" s="1016"/>
      <c r="D2073" s="1016"/>
      <c r="E2073" s="1016"/>
      <c r="F2073" s="1016" t="e">
        <f t="shared" si="54"/>
        <v>#DIV/0!</v>
      </c>
      <c r="G2073" s="1016">
        <f t="shared" si="55"/>
        <v>0</v>
      </c>
    </row>
    <row r="2074" spans="1:7">
      <c r="A2074" s="1016"/>
      <c r="B2074" s="1016"/>
      <c r="C2074" s="1016"/>
      <c r="D2074" s="1016"/>
      <c r="E2074" s="1016"/>
      <c r="F2074" s="1016" t="e">
        <f t="shared" si="54"/>
        <v>#DIV/0!</v>
      </c>
      <c r="G2074" s="1016">
        <f t="shared" si="55"/>
        <v>0</v>
      </c>
    </row>
    <row r="2075" spans="1:7">
      <c r="A2075" s="1016"/>
      <c r="B2075" s="1016"/>
      <c r="C2075" s="1016"/>
      <c r="D2075" s="1016"/>
      <c r="E2075" s="1016"/>
      <c r="F2075" s="1016" t="e">
        <f t="shared" si="54"/>
        <v>#DIV/0!</v>
      </c>
      <c r="G2075" s="1016">
        <f t="shared" si="55"/>
        <v>0</v>
      </c>
    </row>
    <row r="2076" spans="1:7">
      <c r="A2076" s="1016"/>
      <c r="B2076" s="1016"/>
      <c r="C2076" s="1016"/>
      <c r="D2076" s="1016"/>
      <c r="E2076" s="1016"/>
      <c r="F2076" s="1016" t="e">
        <f t="shared" si="54"/>
        <v>#DIV/0!</v>
      </c>
      <c r="G2076" s="1016">
        <f t="shared" si="55"/>
        <v>0</v>
      </c>
    </row>
    <row r="2077" spans="1:7">
      <c r="A2077" s="1016"/>
      <c r="B2077" s="1016"/>
      <c r="C2077" s="1016"/>
      <c r="D2077" s="1016"/>
      <c r="E2077" s="1016"/>
      <c r="F2077" s="1016" t="e">
        <f t="shared" si="54"/>
        <v>#DIV/0!</v>
      </c>
      <c r="G2077" s="1016">
        <f t="shared" si="55"/>
        <v>0</v>
      </c>
    </row>
    <row r="2078" spans="1:7">
      <c r="A2078" s="1016"/>
      <c r="B2078" s="1016"/>
      <c r="C2078" s="1016"/>
      <c r="D2078" s="1016"/>
      <c r="E2078" s="1016"/>
      <c r="F2078" s="1016" t="e">
        <f t="shared" si="54"/>
        <v>#DIV/0!</v>
      </c>
      <c r="G2078" s="1016">
        <f t="shared" si="55"/>
        <v>0</v>
      </c>
    </row>
    <row r="2079" spans="1:7">
      <c r="A2079" s="1016"/>
      <c r="B2079" s="1016"/>
      <c r="C2079" s="1016"/>
      <c r="D2079" s="1016"/>
      <c r="E2079" s="1016"/>
      <c r="F2079" s="1016" t="e">
        <f t="shared" ref="F2079:F2142" si="56">(B2079*C2079*D2079*60/(A2079*1000))+F2078</f>
        <v>#DIV/0!</v>
      </c>
      <c r="G2079" s="1016">
        <f t="shared" ref="G2079:G2142" si="57">(C2079*D2079*60)+G2078</f>
        <v>0</v>
      </c>
    </row>
    <row r="2080" spans="1:7">
      <c r="A2080" s="1016"/>
      <c r="B2080" s="1016"/>
      <c r="C2080" s="1016"/>
      <c r="D2080" s="1016"/>
      <c r="E2080" s="1016"/>
      <c r="F2080" s="1016" t="e">
        <f t="shared" si="56"/>
        <v>#DIV/0!</v>
      </c>
      <c r="G2080" s="1016">
        <f t="shared" si="57"/>
        <v>0</v>
      </c>
    </row>
    <row r="2081" spans="1:7">
      <c r="A2081" s="1016"/>
      <c r="B2081" s="1016"/>
      <c r="C2081" s="1016"/>
      <c r="D2081" s="1016"/>
      <c r="E2081" s="1016"/>
      <c r="F2081" s="1016" t="e">
        <f t="shared" si="56"/>
        <v>#DIV/0!</v>
      </c>
      <c r="G2081" s="1016">
        <f t="shared" si="57"/>
        <v>0</v>
      </c>
    </row>
    <row r="2082" spans="1:7">
      <c r="A2082" s="1016"/>
      <c r="B2082" s="1016"/>
      <c r="C2082" s="1016"/>
      <c r="D2082" s="1016"/>
      <c r="E2082" s="1016"/>
      <c r="F2082" s="1016" t="e">
        <f t="shared" si="56"/>
        <v>#DIV/0!</v>
      </c>
      <c r="G2082" s="1016">
        <f t="shared" si="57"/>
        <v>0</v>
      </c>
    </row>
    <row r="2083" spans="1:7">
      <c r="A2083" s="1016"/>
      <c r="B2083" s="1016"/>
      <c r="C2083" s="1016"/>
      <c r="D2083" s="1016"/>
      <c r="E2083" s="1016"/>
      <c r="F2083" s="1016" t="e">
        <f t="shared" si="56"/>
        <v>#DIV/0!</v>
      </c>
      <c r="G2083" s="1016">
        <f t="shared" si="57"/>
        <v>0</v>
      </c>
    </row>
    <row r="2084" spans="1:7">
      <c r="A2084" s="1016"/>
      <c r="B2084" s="1016"/>
      <c r="C2084" s="1016"/>
      <c r="D2084" s="1016"/>
      <c r="E2084" s="1016"/>
      <c r="F2084" s="1016" t="e">
        <f t="shared" si="56"/>
        <v>#DIV/0!</v>
      </c>
      <c r="G2084" s="1016">
        <f t="shared" si="57"/>
        <v>0</v>
      </c>
    </row>
    <row r="2085" spans="1:7">
      <c r="A2085" s="1016"/>
      <c r="B2085" s="1016"/>
      <c r="C2085" s="1016"/>
      <c r="D2085" s="1016"/>
      <c r="E2085" s="1016"/>
      <c r="F2085" s="1016" t="e">
        <f t="shared" si="56"/>
        <v>#DIV/0!</v>
      </c>
      <c r="G2085" s="1016">
        <f t="shared" si="57"/>
        <v>0</v>
      </c>
    </row>
    <row r="2086" spans="1:7">
      <c r="A2086" s="1016"/>
      <c r="B2086" s="1016"/>
      <c r="C2086" s="1016"/>
      <c r="D2086" s="1016"/>
      <c r="E2086" s="1016"/>
      <c r="F2086" s="1016" t="e">
        <f t="shared" si="56"/>
        <v>#DIV/0!</v>
      </c>
      <c r="G2086" s="1016">
        <f t="shared" si="57"/>
        <v>0</v>
      </c>
    </row>
    <row r="2087" spans="1:7">
      <c r="A2087" s="1016"/>
      <c r="B2087" s="1016"/>
      <c r="C2087" s="1016"/>
      <c r="D2087" s="1016"/>
      <c r="E2087" s="1016"/>
      <c r="F2087" s="1016" t="e">
        <f t="shared" si="56"/>
        <v>#DIV/0!</v>
      </c>
      <c r="G2087" s="1016">
        <f t="shared" si="57"/>
        <v>0</v>
      </c>
    </row>
    <row r="2088" spans="1:7">
      <c r="A2088" s="1016"/>
      <c r="B2088" s="1016"/>
      <c r="C2088" s="1016"/>
      <c r="D2088" s="1016"/>
      <c r="E2088" s="1016"/>
      <c r="F2088" s="1016" t="e">
        <f t="shared" si="56"/>
        <v>#DIV/0!</v>
      </c>
      <c r="G2088" s="1016">
        <f t="shared" si="57"/>
        <v>0</v>
      </c>
    </row>
    <row r="2089" spans="1:7">
      <c r="A2089" s="1016"/>
      <c r="B2089" s="1016"/>
      <c r="C2089" s="1016"/>
      <c r="D2089" s="1016"/>
      <c r="E2089" s="1016"/>
      <c r="F2089" s="1016" t="e">
        <f t="shared" si="56"/>
        <v>#DIV/0!</v>
      </c>
      <c r="G2089" s="1016">
        <f t="shared" si="57"/>
        <v>0</v>
      </c>
    </row>
    <row r="2090" spans="1:7">
      <c r="A2090" s="1016"/>
      <c r="B2090" s="1016"/>
      <c r="C2090" s="1016"/>
      <c r="D2090" s="1016"/>
      <c r="E2090" s="1016"/>
      <c r="F2090" s="1016" t="e">
        <f t="shared" si="56"/>
        <v>#DIV/0!</v>
      </c>
      <c r="G2090" s="1016">
        <f t="shared" si="57"/>
        <v>0</v>
      </c>
    </row>
    <row r="2091" spans="1:7">
      <c r="A2091" s="1016"/>
      <c r="B2091" s="1016"/>
      <c r="C2091" s="1016"/>
      <c r="D2091" s="1016"/>
      <c r="E2091" s="1016"/>
      <c r="F2091" s="1016" t="e">
        <f t="shared" si="56"/>
        <v>#DIV/0!</v>
      </c>
      <c r="G2091" s="1016">
        <f t="shared" si="57"/>
        <v>0</v>
      </c>
    </row>
    <row r="2092" spans="1:7">
      <c r="A2092" s="1016"/>
      <c r="B2092" s="1016"/>
      <c r="C2092" s="1016"/>
      <c r="D2092" s="1016"/>
      <c r="E2092" s="1016"/>
      <c r="F2092" s="1016" t="e">
        <f t="shared" si="56"/>
        <v>#DIV/0!</v>
      </c>
      <c r="G2092" s="1016">
        <f t="shared" si="57"/>
        <v>0</v>
      </c>
    </row>
    <row r="2093" spans="1:7">
      <c r="A2093" s="1016"/>
      <c r="B2093" s="1016"/>
      <c r="C2093" s="1016"/>
      <c r="D2093" s="1016"/>
      <c r="E2093" s="1016"/>
      <c r="F2093" s="1016" t="e">
        <f t="shared" si="56"/>
        <v>#DIV/0!</v>
      </c>
      <c r="G2093" s="1016">
        <f t="shared" si="57"/>
        <v>0</v>
      </c>
    </row>
    <row r="2094" spans="1:7">
      <c r="A2094" s="1016"/>
      <c r="B2094" s="1016"/>
      <c r="C2094" s="1016"/>
      <c r="D2094" s="1016"/>
      <c r="E2094" s="1016"/>
      <c r="F2094" s="1016" t="e">
        <f t="shared" si="56"/>
        <v>#DIV/0!</v>
      </c>
      <c r="G2094" s="1016">
        <f t="shared" si="57"/>
        <v>0</v>
      </c>
    </row>
    <row r="2095" spans="1:7">
      <c r="A2095" s="1016"/>
      <c r="B2095" s="1016"/>
      <c r="C2095" s="1016"/>
      <c r="D2095" s="1016"/>
      <c r="E2095" s="1016"/>
      <c r="F2095" s="1016" t="e">
        <f t="shared" si="56"/>
        <v>#DIV/0!</v>
      </c>
      <c r="G2095" s="1016">
        <f t="shared" si="57"/>
        <v>0</v>
      </c>
    </row>
    <row r="2096" spans="1:7">
      <c r="A2096" s="1016"/>
      <c r="B2096" s="1016"/>
      <c r="C2096" s="1016"/>
      <c r="D2096" s="1016"/>
      <c r="E2096" s="1016"/>
      <c r="F2096" s="1016" t="e">
        <f t="shared" si="56"/>
        <v>#DIV/0!</v>
      </c>
      <c r="G2096" s="1016">
        <f t="shared" si="57"/>
        <v>0</v>
      </c>
    </row>
    <row r="2097" spans="1:7">
      <c r="A2097" s="1016"/>
      <c r="B2097" s="1016"/>
      <c r="C2097" s="1016"/>
      <c r="D2097" s="1016"/>
      <c r="E2097" s="1016"/>
      <c r="F2097" s="1016" t="e">
        <f t="shared" si="56"/>
        <v>#DIV/0!</v>
      </c>
      <c r="G2097" s="1016">
        <f t="shared" si="57"/>
        <v>0</v>
      </c>
    </row>
    <row r="2098" spans="1:7">
      <c r="A2098" s="1016"/>
      <c r="B2098" s="1016"/>
      <c r="C2098" s="1016"/>
      <c r="D2098" s="1016"/>
      <c r="E2098" s="1016"/>
      <c r="F2098" s="1016" t="e">
        <f t="shared" si="56"/>
        <v>#DIV/0!</v>
      </c>
      <c r="G2098" s="1016">
        <f t="shared" si="57"/>
        <v>0</v>
      </c>
    </row>
    <row r="2099" spans="1:7">
      <c r="A2099" s="1016"/>
      <c r="B2099" s="1016"/>
      <c r="C2099" s="1016"/>
      <c r="D2099" s="1016"/>
      <c r="E2099" s="1016"/>
      <c r="F2099" s="1016" t="e">
        <f t="shared" si="56"/>
        <v>#DIV/0!</v>
      </c>
      <c r="G2099" s="1016">
        <f t="shared" si="57"/>
        <v>0</v>
      </c>
    </row>
    <row r="2100" spans="1:7">
      <c r="A2100" s="1016"/>
      <c r="B2100" s="1016"/>
      <c r="C2100" s="1016"/>
      <c r="D2100" s="1016"/>
      <c r="E2100" s="1016"/>
      <c r="F2100" s="1016" t="e">
        <f t="shared" si="56"/>
        <v>#DIV/0!</v>
      </c>
      <c r="G2100" s="1016">
        <f t="shared" si="57"/>
        <v>0</v>
      </c>
    </row>
    <row r="2101" spans="1:7">
      <c r="A2101" s="1016"/>
      <c r="B2101" s="1016"/>
      <c r="C2101" s="1016"/>
      <c r="D2101" s="1016"/>
      <c r="E2101" s="1016"/>
      <c r="F2101" s="1016" t="e">
        <f t="shared" si="56"/>
        <v>#DIV/0!</v>
      </c>
      <c r="G2101" s="1016">
        <f t="shared" si="57"/>
        <v>0</v>
      </c>
    </row>
    <row r="2102" spans="1:7">
      <c r="A2102" s="1016"/>
      <c r="B2102" s="1016"/>
      <c r="C2102" s="1016"/>
      <c r="D2102" s="1016"/>
      <c r="E2102" s="1016"/>
      <c r="F2102" s="1016" t="e">
        <f t="shared" si="56"/>
        <v>#DIV/0!</v>
      </c>
      <c r="G2102" s="1016">
        <f t="shared" si="57"/>
        <v>0</v>
      </c>
    </row>
    <row r="2103" spans="1:7">
      <c r="A2103" s="1016"/>
      <c r="B2103" s="1016"/>
      <c r="C2103" s="1016"/>
      <c r="D2103" s="1016"/>
      <c r="E2103" s="1016"/>
      <c r="F2103" s="1016" t="e">
        <f t="shared" si="56"/>
        <v>#DIV/0!</v>
      </c>
      <c r="G2103" s="1016">
        <f t="shared" si="57"/>
        <v>0</v>
      </c>
    </row>
    <row r="2104" spans="1:7">
      <c r="A2104" s="1016"/>
      <c r="B2104" s="1016"/>
      <c r="C2104" s="1016"/>
      <c r="D2104" s="1016"/>
      <c r="E2104" s="1016"/>
      <c r="F2104" s="1016" t="e">
        <f t="shared" si="56"/>
        <v>#DIV/0!</v>
      </c>
      <c r="G2104" s="1016">
        <f t="shared" si="57"/>
        <v>0</v>
      </c>
    </row>
    <row r="2105" spans="1:7">
      <c r="A2105" s="1016"/>
      <c r="B2105" s="1016"/>
      <c r="C2105" s="1016"/>
      <c r="D2105" s="1016"/>
      <c r="E2105" s="1016"/>
      <c r="F2105" s="1016" t="e">
        <f t="shared" si="56"/>
        <v>#DIV/0!</v>
      </c>
      <c r="G2105" s="1016">
        <f t="shared" si="57"/>
        <v>0</v>
      </c>
    </row>
    <row r="2106" spans="1:7">
      <c r="A2106" s="1016"/>
      <c r="B2106" s="1016"/>
      <c r="C2106" s="1016"/>
      <c r="D2106" s="1016"/>
      <c r="E2106" s="1016"/>
      <c r="F2106" s="1016" t="e">
        <f t="shared" si="56"/>
        <v>#DIV/0!</v>
      </c>
      <c r="G2106" s="1016">
        <f t="shared" si="57"/>
        <v>0</v>
      </c>
    </row>
    <row r="2107" spans="1:7">
      <c r="A2107" s="1016"/>
      <c r="B2107" s="1016"/>
      <c r="C2107" s="1016"/>
      <c r="D2107" s="1016"/>
      <c r="E2107" s="1016"/>
      <c r="F2107" s="1016" t="e">
        <f t="shared" si="56"/>
        <v>#DIV/0!</v>
      </c>
      <c r="G2107" s="1016">
        <f t="shared" si="57"/>
        <v>0</v>
      </c>
    </row>
    <row r="2108" spans="1:7">
      <c r="A2108" s="1016"/>
      <c r="B2108" s="1016"/>
      <c r="C2108" s="1016"/>
      <c r="D2108" s="1016"/>
      <c r="E2108" s="1016"/>
      <c r="F2108" s="1016" t="e">
        <f t="shared" si="56"/>
        <v>#DIV/0!</v>
      </c>
      <c r="G2108" s="1016">
        <f t="shared" si="57"/>
        <v>0</v>
      </c>
    </row>
    <row r="2109" spans="1:7">
      <c r="A2109" s="1016"/>
      <c r="B2109" s="1016"/>
      <c r="C2109" s="1016"/>
      <c r="D2109" s="1016"/>
      <c r="E2109" s="1016"/>
      <c r="F2109" s="1016" t="e">
        <f t="shared" si="56"/>
        <v>#DIV/0!</v>
      </c>
      <c r="G2109" s="1016">
        <f t="shared" si="57"/>
        <v>0</v>
      </c>
    </row>
    <row r="2110" spans="1:7">
      <c r="A2110" s="1016"/>
      <c r="B2110" s="1016"/>
      <c r="C2110" s="1016"/>
      <c r="D2110" s="1016"/>
      <c r="E2110" s="1016"/>
      <c r="F2110" s="1016" t="e">
        <f t="shared" si="56"/>
        <v>#DIV/0!</v>
      </c>
      <c r="G2110" s="1016">
        <f t="shared" si="57"/>
        <v>0</v>
      </c>
    </row>
    <row r="2111" spans="1:7">
      <c r="A2111" s="1016"/>
      <c r="B2111" s="1016"/>
      <c r="C2111" s="1016"/>
      <c r="D2111" s="1016"/>
      <c r="E2111" s="1016"/>
      <c r="F2111" s="1016" t="e">
        <f t="shared" si="56"/>
        <v>#DIV/0!</v>
      </c>
      <c r="G2111" s="1016">
        <f t="shared" si="57"/>
        <v>0</v>
      </c>
    </row>
    <row r="2112" spans="1:7">
      <c r="A2112" s="1016"/>
      <c r="B2112" s="1016"/>
      <c r="C2112" s="1016"/>
      <c r="D2112" s="1016"/>
      <c r="E2112" s="1016"/>
      <c r="F2112" s="1016" t="e">
        <f t="shared" si="56"/>
        <v>#DIV/0!</v>
      </c>
      <c r="G2112" s="1016">
        <f t="shared" si="57"/>
        <v>0</v>
      </c>
    </row>
    <row r="2113" spans="1:7">
      <c r="A2113" s="1016"/>
      <c r="B2113" s="1016"/>
      <c r="C2113" s="1016"/>
      <c r="D2113" s="1016"/>
      <c r="E2113" s="1016"/>
      <c r="F2113" s="1016" t="e">
        <f t="shared" si="56"/>
        <v>#DIV/0!</v>
      </c>
      <c r="G2113" s="1016">
        <f t="shared" si="57"/>
        <v>0</v>
      </c>
    </row>
    <row r="2114" spans="1:7">
      <c r="A2114" s="1016"/>
      <c r="B2114" s="1016"/>
      <c r="C2114" s="1016"/>
      <c r="D2114" s="1016"/>
      <c r="E2114" s="1016"/>
      <c r="F2114" s="1016" t="e">
        <f t="shared" si="56"/>
        <v>#DIV/0!</v>
      </c>
      <c r="G2114" s="1016">
        <f t="shared" si="57"/>
        <v>0</v>
      </c>
    </row>
    <row r="2115" spans="1:7">
      <c r="A2115" s="1016"/>
      <c r="B2115" s="1016"/>
      <c r="C2115" s="1016"/>
      <c r="D2115" s="1016"/>
      <c r="E2115" s="1016"/>
      <c r="F2115" s="1016" t="e">
        <f t="shared" si="56"/>
        <v>#DIV/0!</v>
      </c>
      <c r="G2115" s="1016">
        <f t="shared" si="57"/>
        <v>0</v>
      </c>
    </row>
    <row r="2116" spans="1:7">
      <c r="A2116" s="1016"/>
      <c r="B2116" s="1016"/>
      <c r="C2116" s="1016"/>
      <c r="D2116" s="1016"/>
      <c r="E2116" s="1016"/>
      <c r="F2116" s="1016" t="e">
        <f t="shared" si="56"/>
        <v>#DIV/0!</v>
      </c>
      <c r="G2116" s="1016">
        <f t="shared" si="57"/>
        <v>0</v>
      </c>
    </row>
    <row r="2117" spans="1:7">
      <c r="A2117" s="1016"/>
      <c r="B2117" s="1016"/>
      <c r="C2117" s="1016"/>
      <c r="D2117" s="1016"/>
      <c r="E2117" s="1016"/>
      <c r="F2117" s="1016" t="e">
        <f t="shared" si="56"/>
        <v>#DIV/0!</v>
      </c>
      <c r="G2117" s="1016">
        <f t="shared" si="57"/>
        <v>0</v>
      </c>
    </row>
    <row r="2118" spans="1:7">
      <c r="A2118" s="1016"/>
      <c r="B2118" s="1016"/>
      <c r="C2118" s="1016"/>
      <c r="D2118" s="1016"/>
      <c r="E2118" s="1016"/>
      <c r="F2118" s="1016" t="e">
        <f t="shared" si="56"/>
        <v>#DIV/0!</v>
      </c>
      <c r="G2118" s="1016">
        <f t="shared" si="57"/>
        <v>0</v>
      </c>
    </row>
    <row r="2119" spans="1:7">
      <c r="A2119" s="1016"/>
      <c r="B2119" s="1016"/>
      <c r="C2119" s="1016"/>
      <c r="D2119" s="1016"/>
      <c r="E2119" s="1016"/>
      <c r="F2119" s="1016" t="e">
        <f t="shared" si="56"/>
        <v>#DIV/0!</v>
      </c>
      <c r="G2119" s="1016">
        <f t="shared" si="57"/>
        <v>0</v>
      </c>
    </row>
    <row r="2120" spans="1:7">
      <c r="A2120" s="1016"/>
      <c r="B2120" s="1016"/>
      <c r="C2120" s="1016"/>
      <c r="D2120" s="1016"/>
      <c r="E2120" s="1016"/>
      <c r="F2120" s="1016" t="e">
        <f t="shared" si="56"/>
        <v>#DIV/0!</v>
      </c>
      <c r="G2120" s="1016">
        <f t="shared" si="57"/>
        <v>0</v>
      </c>
    </row>
    <row r="2121" spans="1:7">
      <c r="A2121" s="1016"/>
      <c r="B2121" s="1016"/>
      <c r="C2121" s="1016"/>
      <c r="D2121" s="1016"/>
      <c r="E2121" s="1016"/>
      <c r="F2121" s="1016" t="e">
        <f t="shared" si="56"/>
        <v>#DIV/0!</v>
      </c>
      <c r="G2121" s="1016">
        <f t="shared" si="57"/>
        <v>0</v>
      </c>
    </row>
    <row r="2122" spans="1:7">
      <c r="A2122" s="1016"/>
      <c r="B2122" s="1016"/>
      <c r="C2122" s="1016"/>
      <c r="D2122" s="1016"/>
      <c r="E2122" s="1016"/>
      <c r="F2122" s="1016" t="e">
        <f t="shared" si="56"/>
        <v>#DIV/0!</v>
      </c>
      <c r="G2122" s="1016">
        <f t="shared" si="57"/>
        <v>0</v>
      </c>
    </row>
    <row r="2123" spans="1:7">
      <c r="A2123" s="1016"/>
      <c r="B2123" s="1016"/>
      <c r="C2123" s="1016"/>
      <c r="D2123" s="1016"/>
      <c r="E2123" s="1016"/>
      <c r="F2123" s="1016" t="e">
        <f t="shared" si="56"/>
        <v>#DIV/0!</v>
      </c>
      <c r="G2123" s="1016">
        <f t="shared" si="57"/>
        <v>0</v>
      </c>
    </row>
    <row r="2124" spans="1:7">
      <c r="A2124" s="1016"/>
      <c r="B2124" s="1016"/>
      <c r="C2124" s="1016"/>
      <c r="D2124" s="1016"/>
      <c r="E2124" s="1016"/>
      <c r="F2124" s="1016" t="e">
        <f t="shared" si="56"/>
        <v>#DIV/0!</v>
      </c>
      <c r="G2124" s="1016">
        <f t="shared" si="57"/>
        <v>0</v>
      </c>
    </row>
    <row r="2125" spans="1:7">
      <c r="A2125" s="1016"/>
      <c r="B2125" s="1016"/>
      <c r="C2125" s="1016"/>
      <c r="D2125" s="1016"/>
      <c r="E2125" s="1016"/>
      <c r="F2125" s="1016" t="e">
        <f t="shared" si="56"/>
        <v>#DIV/0!</v>
      </c>
      <c r="G2125" s="1016">
        <f t="shared" si="57"/>
        <v>0</v>
      </c>
    </row>
    <row r="2126" spans="1:7">
      <c r="A2126" s="1016"/>
      <c r="B2126" s="1016"/>
      <c r="C2126" s="1016"/>
      <c r="D2126" s="1016"/>
      <c r="E2126" s="1016"/>
      <c r="F2126" s="1016" t="e">
        <f t="shared" si="56"/>
        <v>#DIV/0!</v>
      </c>
      <c r="G2126" s="1016">
        <f t="shared" si="57"/>
        <v>0</v>
      </c>
    </row>
    <row r="2127" spans="1:7">
      <c r="A2127" s="1016"/>
      <c r="B2127" s="1016"/>
      <c r="C2127" s="1016"/>
      <c r="D2127" s="1016"/>
      <c r="E2127" s="1016"/>
      <c r="F2127" s="1016" t="e">
        <f t="shared" si="56"/>
        <v>#DIV/0!</v>
      </c>
      <c r="G2127" s="1016">
        <f t="shared" si="57"/>
        <v>0</v>
      </c>
    </row>
    <row r="2128" spans="1:7">
      <c r="A2128" s="1016"/>
      <c r="B2128" s="1016"/>
      <c r="C2128" s="1016"/>
      <c r="D2128" s="1016"/>
      <c r="E2128" s="1016"/>
      <c r="F2128" s="1016" t="e">
        <f t="shared" si="56"/>
        <v>#DIV/0!</v>
      </c>
      <c r="G2128" s="1016">
        <f t="shared" si="57"/>
        <v>0</v>
      </c>
    </row>
    <row r="2129" spans="1:7">
      <c r="A2129" s="1016"/>
      <c r="B2129" s="1016"/>
      <c r="C2129" s="1016"/>
      <c r="D2129" s="1016"/>
      <c r="E2129" s="1016"/>
      <c r="F2129" s="1016" t="e">
        <f t="shared" si="56"/>
        <v>#DIV/0!</v>
      </c>
      <c r="G2129" s="1016">
        <f t="shared" si="57"/>
        <v>0</v>
      </c>
    </row>
    <row r="2130" spans="1:7">
      <c r="A2130" s="1016"/>
      <c r="B2130" s="1016"/>
      <c r="C2130" s="1016"/>
      <c r="D2130" s="1016"/>
      <c r="E2130" s="1016"/>
      <c r="F2130" s="1016" t="e">
        <f t="shared" si="56"/>
        <v>#DIV/0!</v>
      </c>
      <c r="G2130" s="1016">
        <f t="shared" si="57"/>
        <v>0</v>
      </c>
    </row>
    <row r="2131" spans="1:7">
      <c r="A2131" s="1016"/>
      <c r="B2131" s="1016"/>
      <c r="C2131" s="1016"/>
      <c r="D2131" s="1016"/>
      <c r="E2131" s="1016"/>
      <c r="F2131" s="1016" t="e">
        <f t="shared" si="56"/>
        <v>#DIV/0!</v>
      </c>
      <c r="G2131" s="1016">
        <f t="shared" si="57"/>
        <v>0</v>
      </c>
    </row>
    <row r="2132" spans="1:7">
      <c r="A2132" s="1016"/>
      <c r="B2132" s="1016"/>
      <c r="C2132" s="1016"/>
      <c r="D2132" s="1016"/>
      <c r="E2132" s="1016"/>
      <c r="F2132" s="1016" t="e">
        <f t="shared" si="56"/>
        <v>#DIV/0!</v>
      </c>
      <c r="G2132" s="1016">
        <f t="shared" si="57"/>
        <v>0</v>
      </c>
    </row>
    <row r="2133" spans="1:7">
      <c r="A2133" s="1016"/>
      <c r="B2133" s="1016"/>
      <c r="C2133" s="1016"/>
      <c r="D2133" s="1016"/>
      <c r="E2133" s="1016"/>
      <c r="F2133" s="1016" t="e">
        <f t="shared" si="56"/>
        <v>#DIV/0!</v>
      </c>
      <c r="G2133" s="1016">
        <f t="shared" si="57"/>
        <v>0</v>
      </c>
    </row>
    <row r="2134" spans="1:7">
      <c r="A2134" s="1016"/>
      <c r="B2134" s="1016"/>
      <c r="C2134" s="1016"/>
      <c r="D2134" s="1016"/>
      <c r="E2134" s="1016"/>
      <c r="F2134" s="1016" t="e">
        <f t="shared" si="56"/>
        <v>#DIV/0!</v>
      </c>
      <c r="G2134" s="1016">
        <f t="shared" si="57"/>
        <v>0</v>
      </c>
    </row>
    <row r="2135" spans="1:7">
      <c r="A2135" s="1016"/>
      <c r="B2135" s="1016"/>
      <c r="C2135" s="1016"/>
      <c r="D2135" s="1016"/>
      <c r="E2135" s="1016"/>
      <c r="F2135" s="1016" t="e">
        <f t="shared" si="56"/>
        <v>#DIV/0!</v>
      </c>
      <c r="G2135" s="1016">
        <f t="shared" si="57"/>
        <v>0</v>
      </c>
    </row>
    <row r="2136" spans="1:7">
      <c r="A2136" s="1016"/>
      <c r="B2136" s="1016"/>
      <c r="C2136" s="1016"/>
      <c r="D2136" s="1016"/>
      <c r="E2136" s="1016"/>
      <c r="F2136" s="1016" t="e">
        <f t="shared" si="56"/>
        <v>#DIV/0!</v>
      </c>
      <c r="G2136" s="1016">
        <f t="shared" si="57"/>
        <v>0</v>
      </c>
    </row>
    <row r="2137" spans="1:7">
      <c r="A2137" s="1016"/>
      <c r="B2137" s="1016"/>
      <c r="C2137" s="1016"/>
      <c r="D2137" s="1016"/>
      <c r="E2137" s="1016"/>
      <c r="F2137" s="1016" t="e">
        <f t="shared" si="56"/>
        <v>#DIV/0!</v>
      </c>
      <c r="G2137" s="1016">
        <f t="shared" si="57"/>
        <v>0</v>
      </c>
    </row>
    <row r="2138" spans="1:7">
      <c r="A2138" s="1016"/>
      <c r="B2138" s="1016"/>
      <c r="C2138" s="1016"/>
      <c r="D2138" s="1016"/>
      <c r="E2138" s="1016"/>
      <c r="F2138" s="1016" t="e">
        <f t="shared" si="56"/>
        <v>#DIV/0!</v>
      </c>
      <c r="G2138" s="1016">
        <f t="shared" si="57"/>
        <v>0</v>
      </c>
    </row>
    <row r="2139" spans="1:7">
      <c r="A2139" s="1016"/>
      <c r="B2139" s="1016"/>
      <c r="C2139" s="1016"/>
      <c r="D2139" s="1016"/>
      <c r="E2139" s="1016"/>
      <c r="F2139" s="1016" t="e">
        <f t="shared" si="56"/>
        <v>#DIV/0!</v>
      </c>
      <c r="G2139" s="1016">
        <f t="shared" si="57"/>
        <v>0</v>
      </c>
    </row>
    <row r="2140" spans="1:7">
      <c r="A2140" s="1016"/>
      <c r="B2140" s="1016"/>
      <c r="C2140" s="1016"/>
      <c r="D2140" s="1016"/>
      <c r="E2140" s="1016"/>
      <c r="F2140" s="1016" t="e">
        <f t="shared" si="56"/>
        <v>#DIV/0!</v>
      </c>
      <c r="G2140" s="1016">
        <f t="shared" si="57"/>
        <v>0</v>
      </c>
    </row>
    <row r="2141" spans="1:7">
      <c r="A2141" s="1016"/>
      <c r="B2141" s="1016"/>
      <c r="C2141" s="1016"/>
      <c r="D2141" s="1016"/>
      <c r="E2141" s="1016"/>
      <c r="F2141" s="1016" t="e">
        <f t="shared" si="56"/>
        <v>#DIV/0!</v>
      </c>
      <c r="G2141" s="1016">
        <f t="shared" si="57"/>
        <v>0</v>
      </c>
    </row>
    <row r="2142" spans="1:7">
      <c r="A2142" s="1016"/>
      <c r="B2142" s="1016"/>
      <c r="C2142" s="1016"/>
      <c r="D2142" s="1016"/>
      <c r="E2142" s="1016"/>
      <c r="F2142" s="1016" t="e">
        <f t="shared" si="56"/>
        <v>#DIV/0!</v>
      </c>
      <c r="G2142" s="1016">
        <f t="shared" si="57"/>
        <v>0</v>
      </c>
    </row>
    <row r="2143" spans="1:7">
      <c r="A2143" s="1016"/>
      <c r="B2143" s="1016"/>
      <c r="C2143" s="1016"/>
      <c r="D2143" s="1016"/>
      <c r="E2143" s="1016"/>
      <c r="F2143" s="1016" t="e">
        <f t="shared" ref="F2143:F2206" si="58">(B2143*C2143*D2143*60/(A2143*1000))+F2142</f>
        <v>#DIV/0!</v>
      </c>
      <c r="G2143" s="1016">
        <f t="shared" ref="G2143:G2206" si="59">(C2143*D2143*60)+G2142</f>
        <v>0</v>
      </c>
    </row>
    <row r="2144" spans="1:7">
      <c r="A2144" s="1016"/>
      <c r="B2144" s="1016"/>
      <c r="C2144" s="1016"/>
      <c r="D2144" s="1016"/>
      <c r="E2144" s="1016"/>
      <c r="F2144" s="1016" t="e">
        <f t="shared" si="58"/>
        <v>#DIV/0!</v>
      </c>
      <c r="G2144" s="1016">
        <f t="shared" si="59"/>
        <v>0</v>
      </c>
    </row>
    <row r="2145" spans="1:7">
      <c r="A2145" s="1016"/>
      <c r="B2145" s="1016"/>
      <c r="C2145" s="1016"/>
      <c r="D2145" s="1016"/>
      <c r="E2145" s="1016"/>
      <c r="F2145" s="1016" t="e">
        <f t="shared" si="58"/>
        <v>#DIV/0!</v>
      </c>
      <c r="G2145" s="1016">
        <f t="shared" si="59"/>
        <v>0</v>
      </c>
    </row>
    <row r="2146" spans="1:7">
      <c r="A2146" s="1016"/>
      <c r="B2146" s="1016"/>
      <c r="C2146" s="1016"/>
      <c r="D2146" s="1016"/>
      <c r="E2146" s="1016"/>
      <c r="F2146" s="1016" t="e">
        <f t="shared" si="58"/>
        <v>#DIV/0!</v>
      </c>
      <c r="G2146" s="1016">
        <f t="shared" si="59"/>
        <v>0</v>
      </c>
    </row>
    <row r="2147" spans="1:7">
      <c r="A2147" s="1016"/>
      <c r="B2147" s="1016"/>
      <c r="C2147" s="1016"/>
      <c r="D2147" s="1016"/>
      <c r="E2147" s="1016"/>
      <c r="F2147" s="1016" t="e">
        <f t="shared" si="58"/>
        <v>#DIV/0!</v>
      </c>
      <c r="G2147" s="1016">
        <f t="shared" si="59"/>
        <v>0</v>
      </c>
    </row>
    <row r="2148" spans="1:7">
      <c r="A2148" s="1016"/>
      <c r="B2148" s="1016"/>
      <c r="C2148" s="1016"/>
      <c r="D2148" s="1016"/>
      <c r="E2148" s="1016"/>
      <c r="F2148" s="1016" t="e">
        <f t="shared" si="58"/>
        <v>#DIV/0!</v>
      </c>
      <c r="G2148" s="1016">
        <f t="shared" si="59"/>
        <v>0</v>
      </c>
    </row>
    <row r="2149" spans="1:7">
      <c r="A2149" s="1016"/>
      <c r="B2149" s="1016"/>
      <c r="C2149" s="1016"/>
      <c r="D2149" s="1016"/>
      <c r="E2149" s="1016"/>
      <c r="F2149" s="1016" t="e">
        <f t="shared" si="58"/>
        <v>#DIV/0!</v>
      </c>
      <c r="G2149" s="1016">
        <f t="shared" si="59"/>
        <v>0</v>
      </c>
    </row>
    <row r="2150" spans="1:7">
      <c r="A2150" s="1016"/>
      <c r="B2150" s="1016"/>
      <c r="C2150" s="1016"/>
      <c r="D2150" s="1016"/>
      <c r="E2150" s="1016"/>
      <c r="F2150" s="1016" t="e">
        <f t="shared" si="58"/>
        <v>#DIV/0!</v>
      </c>
      <c r="G2150" s="1016">
        <f t="shared" si="59"/>
        <v>0</v>
      </c>
    </row>
    <row r="2151" spans="1:7">
      <c r="A2151" s="1016"/>
      <c r="B2151" s="1016"/>
      <c r="C2151" s="1016"/>
      <c r="D2151" s="1016"/>
      <c r="E2151" s="1016"/>
      <c r="F2151" s="1016" t="e">
        <f t="shared" si="58"/>
        <v>#DIV/0!</v>
      </c>
      <c r="G2151" s="1016">
        <f t="shared" si="59"/>
        <v>0</v>
      </c>
    </row>
    <row r="2152" spans="1:7">
      <c r="A2152" s="1016"/>
      <c r="B2152" s="1016"/>
      <c r="C2152" s="1016"/>
      <c r="D2152" s="1016"/>
      <c r="E2152" s="1016"/>
      <c r="F2152" s="1016" t="e">
        <f t="shared" si="58"/>
        <v>#DIV/0!</v>
      </c>
      <c r="G2152" s="1016">
        <f t="shared" si="59"/>
        <v>0</v>
      </c>
    </row>
    <row r="2153" spans="1:7">
      <c r="A2153" s="1016"/>
      <c r="B2153" s="1016"/>
      <c r="C2153" s="1016"/>
      <c r="D2153" s="1016"/>
      <c r="E2153" s="1016"/>
      <c r="F2153" s="1016" t="e">
        <f t="shared" si="58"/>
        <v>#DIV/0!</v>
      </c>
      <c r="G2153" s="1016">
        <f t="shared" si="59"/>
        <v>0</v>
      </c>
    </row>
    <row r="2154" spans="1:7">
      <c r="A2154" s="1016"/>
      <c r="B2154" s="1016"/>
      <c r="C2154" s="1016"/>
      <c r="D2154" s="1016"/>
      <c r="E2154" s="1016"/>
      <c r="F2154" s="1016" t="e">
        <f t="shared" si="58"/>
        <v>#DIV/0!</v>
      </c>
      <c r="G2154" s="1016">
        <f t="shared" si="59"/>
        <v>0</v>
      </c>
    </row>
    <row r="2155" spans="1:7">
      <c r="A2155" s="1016"/>
      <c r="B2155" s="1016"/>
      <c r="C2155" s="1016"/>
      <c r="D2155" s="1016"/>
      <c r="E2155" s="1016"/>
      <c r="F2155" s="1016" t="e">
        <f t="shared" si="58"/>
        <v>#DIV/0!</v>
      </c>
      <c r="G2155" s="1016">
        <f t="shared" si="59"/>
        <v>0</v>
      </c>
    </row>
    <row r="2156" spans="1:7">
      <c r="A2156" s="1016"/>
      <c r="B2156" s="1016"/>
      <c r="C2156" s="1016"/>
      <c r="D2156" s="1016"/>
      <c r="E2156" s="1016"/>
      <c r="F2156" s="1016" t="e">
        <f t="shared" si="58"/>
        <v>#DIV/0!</v>
      </c>
      <c r="G2156" s="1016">
        <f t="shared" si="59"/>
        <v>0</v>
      </c>
    </row>
    <row r="2157" spans="1:7">
      <c r="A2157" s="1016"/>
      <c r="B2157" s="1016"/>
      <c r="C2157" s="1016"/>
      <c r="D2157" s="1016"/>
      <c r="E2157" s="1016"/>
      <c r="F2157" s="1016" t="e">
        <f t="shared" si="58"/>
        <v>#DIV/0!</v>
      </c>
      <c r="G2157" s="1016">
        <f t="shared" si="59"/>
        <v>0</v>
      </c>
    </row>
    <row r="2158" spans="1:7">
      <c r="A2158" s="1016"/>
      <c r="B2158" s="1016"/>
      <c r="C2158" s="1016"/>
      <c r="D2158" s="1016"/>
      <c r="E2158" s="1016"/>
      <c r="F2158" s="1016" t="e">
        <f t="shared" si="58"/>
        <v>#DIV/0!</v>
      </c>
      <c r="G2158" s="1016">
        <f t="shared" si="59"/>
        <v>0</v>
      </c>
    </row>
    <row r="2159" spans="1:7">
      <c r="A2159" s="1016"/>
      <c r="B2159" s="1016"/>
      <c r="C2159" s="1016"/>
      <c r="D2159" s="1016"/>
      <c r="E2159" s="1016"/>
      <c r="F2159" s="1016" t="e">
        <f t="shared" si="58"/>
        <v>#DIV/0!</v>
      </c>
      <c r="G2159" s="1016">
        <f t="shared" si="59"/>
        <v>0</v>
      </c>
    </row>
    <row r="2160" spans="1:7">
      <c r="A2160" s="1016"/>
      <c r="B2160" s="1016"/>
      <c r="C2160" s="1016"/>
      <c r="D2160" s="1016"/>
      <c r="E2160" s="1016"/>
      <c r="F2160" s="1016" t="e">
        <f t="shared" si="58"/>
        <v>#DIV/0!</v>
      </c>
      <c r="G2160" s="1016">
        <f t="shared" si="59"/>
        <v>0</v>
      </c>
    </row>
    <row r="2161" spans="1:7">
      <c r="A2161" s="1016"/>
      <c r="B2161" s="1016"/>
      <c r="C2161" s="1016"/>
      <c r="D2161" s="1016"/>
      <c r="E2161" s="1016"/>
      <c r="F2161" s="1016" t="e">
        <f t="shared" si="58"/>
        <v>#DIV/0!</v>
      </c>
      <c r="G2161" s="1016">
        <f t="shared" si="59"/>
        <v>0</v>
      </c>
    </row>
    <row r="2162" spans="1:7">
      <c r="A2162" s="1016"/>
      <c r="B2162" s="1016"/>
      <c r="C2162" s="1016"/>
      <c r="D2162" s="1016"/>
      <c r="E2162" s="1016"/>
      <c r="F2162" s="1016" t="e">
        <f t="shared" si="58"/>
        <v>#DIV/0!</v>
      </c>
      <c r="G2162" s="1016">
        <f t="shared" si="59"/>
        <v>0</v>
      </c>
    </row>
    <row r="2163" spans="1:7">
      <c r="A2163" s="1016"/>
      <c r="B2163" s="1016"/>
      <c r="C2163" s="1016"/>
      <c r="D2163" s="1016"/>
      <c r="E2163" s="1016"/>
      <c r="F2163" s="1016" t="e">
        <f t="shared" si="58"/>
        <v>#DIV/0!</v>
      </c>
      <c r="G2163" s="1016">
        <f t="shared" si="59"/>
        <v>0</v>
      </c>
    </row>
    <row r="2164" spans="1:7">
      <c r="A2164" s="1016"/>
      <c r="B2164" s="1016"/>
      <c r="C2164" s="1016"/>
      <c r="D2164" s="1016"/>
      <c r="E2164" s="1016"/>
      <c r="F2164" s="1016" t="e">
        <f t="shared" si="58"/>
        <v>#DIV/0!</v>
      </c>
      <c r="G2164" s="1016">
        <f t="shared" si="59"/>
        <v>0</v>
      </c>
    </row>
    <row r="2165" spans="1:7">
      <c r="A2165" s="1016"/>
      <c r="B2165" s="1016"/>
      <c r="C2165" s="1016"/>
      <c r="D2165" s="1016"/>
      <c r="E2165" s="1016"/>
      <c r="F2165" s="1016" t="e">
        <f t="shared" si="58"/>
        <v>#DIV/0!</v>
      </c>
      <c r="G2165" s="1016">
        <f t="shared" si="59"/>
        <v>0</v>
      </c>
    </row>
    <row r="2166" spans="1:7">
      <c r="A2166" s="1016"/>
      <c r="B2166" s="1016"/>
      <c r="C2166" s="1016"/>
      <c r="D2166" s="1016"/>
      <c r="E2166" s="1016"/>
      <c r="F2166" s="1016" t="e">
        <f t="shared" si="58"/>
        <v>#DIV/0!</v>
      </c>
      <c r="G2166" s="1016">
        <f t="shared" si="59"/>
        <v>0</v>
      </c>
    </row>
    <row r="2167" spans="1:7">
      <c r="A2167" s="1016"/>
      <c r="B2167" s="1016"/>
      <c r="C2167" s="1016"/>
      <c r="D2167" s="1016"/>
      <c r="E2167" s="1016"/>
      <c r="F2167" s="1016" t="e">
        <f t="shared" si="58"/>
        <v>#DIV/0!</v>
      </c>
      <c r="G2167" s="1016">
        <f t="shared" si="59"/>
        <v>0</v>
      </c>
    </row>
    <row r="2168" spans="1:7">
      <c r="A2168" s="1016"/>
      <c r="B2168" s="1016"/>
      <c r="C2168" s="1016"/>
      <c r="D2168" s="1016"/>
      <c r="E2168" s="1016"/>
      <c r="F2168" s="1016" t="e">
        <f t="shared" si="58"/>
        <v>#DIV/0!</v>
      </c>
      <c r="G2168" s="1016">
        <f t="shared" si="59"/>
        <v>0</v>
      </c>
    </row>
    <row r="2169" spans="1:7">
      <c r="A2169" s="1016"/>
      <c r="B2169" s="1016"/>
      <c r="C2169" s="1016"/>
      <c r="D2169" s="1016"/>
      <c r="E2169" s="1016"/>
      <c r="F2169" s="1016" t="e">
        <f t="shared" si="58"/>
        <v>#DIV/0!</v>
      </c>
      <c r="G2169" s="1016">
        <f t="shared" si="59"/>
        <v>0</v>
      </c>
    </row>
    <row r="2170" spans="1:7">
      <c r="A2170" s="1016"/>
      <c r="B2170" s="1016"/>
      <c r="C2170" s="1016"/>
      <c r="D2170" s="1016"/>
      <c r="E2170" s="1016"/>
      <c r="F2170" s="1016" t="e">
        <f t="shared" si="58"/>
        <v>#DIV/0!</v>
      </c>
      <c r="G2170" s="1016">
        <f t="shared" si="59"/>
        <v>0</v>
      </c>
    </row>
    <row r="2171" spans="1:7">
      <c r="A2171" s="1016"/>
      <c r="B2171" s="1016"/>
      <c r="C2171" s="1016"/>
      <c r="D2171" s="1016"/>
      <c r="E2171" s="1016"/>
      <c r="F2171" s="1016" t="e">
        <f t="shared" si="58"/>
        <v>#DIV/0!</v>
      </c>
      <c r="G2171" s="1016">
        <f t="shared" si="59"/>
        <v>0</v>
      </c>
    </row>
    <row r="2172" spans="1:7">
      <c r="A2172" s="1016"/>
      <c r="B2172" s="1016"/>
      <c r="C2172" s="1016"/>
      <c r="D2172" s="1016"/>
      <c r="E2172" s="1016"/>
      <c r="F2172" s="1016" t="e">
        <f t="shared" si="58"/>
        <v>#DIV/0!</v>
      </c>
      <c r="G2172" s="1016">
        <f t="shared" si="59"/>
        <v>0</v>
      </c>
    </row>
    <row r="2173" spans="1:7">
      <c r="A2173" s="1016"/>
      <c r="B2173" s="1016"/>
      <c r="C2173" s="1016"/>
      <c r="D2173" s="1016"/>
      <c r="E2173" s="1016"/>
      <c r="F2173" s="1016" t="e">
        <f t="shared" si="58"/>
        <v>#DIV/0!</v>
      </c>
      <c r="G2173" s="1016">
        <f t="shared" si="59"/>
        <v>0</v>
      </c>
    </row>
    <row r="2174" spans="1:7">
      <c r="A2174" s="1016"/>
      <c r="B2174" s="1016"/>
      <c r="C2174" s="1016"/>
      <c r="D2174" s="1016"/>
      <c r="E2174" s="1016"/>
      <c r="F2174" s="1016" t="e">
        <f t="shared" si="58"/>
        <v>#DIV/0!</v>
      </c>
      <c r="G2174" s="1016">
        <f t="shared" si="59"/>
        <v>0</v>
      </c>
    </row>
    <row r="2175" spans="1:7">
      <c r="A2175" s="1016"/>
      <c r="B2175" s="1016"/>
      <c r="C2175" s="1016"/>
      <c r="D2175" s="1016"/>
      <c r="E2175" s="1016"/>
      <c r="F2175" s="1016" t="e">
        <f t="shared" si="58"/>
        <v>#DIV/0!</v>
      </c>
      <c r="G2175" s="1016">
        <f t="shared" si="59"/>
        <v>0</v>
      </c>
    </row>
    <row r="2176" spans="1:7">
      <c r="A2176" s="1016"/>
      <c r="B2176" s="1016"/>
      <c r="C2176" s="1016"/>
      <c r="D2176" s="1016"/>
      <c r="E2176" s="1016"/>
      <c r="F2176" s="1016" t="e">
        <f t="shared" si="58"/>
        <v>#DIV/0!</v>
      </c>
      <c r="G2176" s="1016">
        <f t="shared" si="59"/>
        <v>0</v>
      </c>
    </row>
    <row r="2177" spans="1:7">
      <c r="A2177" s="1016"/>
      <c r="B2177" s="1016"/>
      <c r="C2177" s="1016"/>
      <c r="D2177" s="1016"/>
      <c r="E2177" s="1016"/>
      <c r="F2177" s="1016" t="e">
        <f t="shared" si="58"/>
        <v>#DIV/0!</v>
      </c>
      <c r="G2177" s="1016">
        <f t="shared" si="59"/>
        <v>0</v>
      </c>
    </row>
    <row r="2178" spans="1:7">
      <c r="A2178" s="1016"/>
      <c r="B2178" s="1016"/>
      <c r="C2178" s="1016"/>
      <c r="D2178" s="1016"/>
      <c r="E2178" s="1016"/>
      <c r="F2178" s="1016" t="e">
        <f t="shared" si="58"/>
        <v>#DIV/0!</v>
      </c>
      <c r="G2178" s="1016">
        <f t="shared" si="59"/>
        <v>0</v>
      </c>
    </row>
    <row r="2179" spans="1:7">
      <c r="A2179" s="1016"/>
      <c r="B2179" s="1016"/>
      <c r="C2179" s="1016"/>
      <c r="D2179" s="1016"/>
      <c r="E2179" s="1016"/>
      <c r="F2179" s="1016" t="e">
        <f t="shared" si="58"/>
        <v>#DIV/0!</v>
      </c>
      <c r="G2179" s="1016">
        <f t="shared" si="59"/>
        <v>0</v>
      </c>
    </row>
    <row r="2180" spans="1:7">
      <c r="A2180" s="1016"/>
      <c r="B2180" s="1016"/>
      <c r="C2180" s="1016"/>
      <c r="D2180" s="1016"/>
      <c r="E2180" s="1016"/>
      <c r="F2180" s="1016" t="e">
        <f t="shared" si="58"/>
        <v>#DIV/0!</v>
      </c>
      <c r="G2180" s="1016">
        <f t="shared" si="59"/>
        <v>0</v>
      </c>
    </row>
    <row r="2181" spans="1:7">
      <c r="A2181" s="1016"/>
      <c r="B2181" s="1016"/>
      <c r="C2181" s="1016"/>
      <c r="D2181" s="1016"/>
      <c r="E2181" s="1016"/>
      <c r="F2181" s="1016" t="e">
        <f t="shared" si="58"/>
        <v>#DIV/0!</v>
      </c>
      <c r="G2181" s="1016">
        <f t="shared" si="59"/>
        <v>0</v>
      </c>
    </row>
    <row r="2182" spans="1:7">
      <c r="A2182" s="1016"/>
      <c r="B2182" s="1016"/>
      <c r="C2182" s="1016"/>
      <c r="D2182" s="1016"/>
      <c r="E2182" s="1016"/>
      <c r="F2182" s="1016" t="e">
        <f t="shared" si="58"/>
        <v>#DIV/0!</v>
      </c>
      <c r="G2182" s="1016">
        <f t="shared" si="59"/>
        <v>0</v>
      </c>
    </row>
    <row r="2183" spans="1:7">
      <c r="A2183" s="1016"/>
      <c r="B2183" s="1016"/>
      <c r="C2183" s="1016"/>
      <c r="D2183" s="1016"/>
      <c r="E2183" s="1016"/>
      <c r="F2183" s="1016" t="e">
        <f t="shared" si="58"/>
        <v>#DIV/0!</v>
      </c>
      <c r="G2183" s="1016">
        <f t="shared" si="59"/>
        <v>0</v>
      </c>
    </row>
    <row r="2184" spans="1:7">
      <c r="A2184" s="1016"/>
      <c r="B2184" s="1016"/>
      <c r="C2184" s="1016"/>
      <c r="D2184" s="1016"/>
      <c r="E2184" s="1016"/>
      <c r="F2184" s="1016" t="e">
        <f t="shared" si="58"/>
        <v>#DIV/0!</v>
      </c>
      <c r="G2184" s="1016">
        <f t="shared" si="59"/>
        <v>0</v>
      </c>
    </row>
    <row r="2185" spans="1:7">
      <c r="A2185" s="1016"/>
      <c r="B2185" s="1016"/>
      <c r="C2185" s="1016"/>
      <c r="D2185" s="1016"/>
      <c r="E2185" s="1016"/>
      <c r="F2185" s="1016" t="e">
        <f t="shared" si="58"/>
        <v>#DIV/0!</v>
      </c>
      <c r="G2185" s="1016">
        <f t="shared" si="59"/>
        <v>0</v>
      </c>
    </row>
    <row r="2186" spans="1:7">
      <c r="A2186" s="1016"/>
      <c r="B2186" s="1016"/>
      <c r="C2186" s="1016"/>
      <c r="D2186" s="1016"/>
      <c r="E2186" s="1016"/>
      <c r="F2186" s="1016" t="e">
        <f t="shared" si="58"/>
        <v>#DIV/0!</v>
      </c>
      <c r="G2186" s="1016">
        <f t="shared" si="59"/>
        <v>0</v>
      </c>
    </row>
    <row r="2187" spans="1:7">
      <c r="A2187" s="1016"/>
      <c r="B2187" s="1016"/>
      <c r="C2187" s="1016"/>
      <c r="D2187" s="1016"/>
      <c r="E2187" s="1016"/>
      <c r="F2187" s="1016" t="e">
        <f t="shared" si="58"/>
        <v>#DIV/0!</v>
      </c>
      <c r="G2187" s="1016">
        <f t="shared" si="59"/>
        <v>0</v>
      </c>
    </row>
    <row r="2188" spans="1:7">
      <c r="A2188" s="1016"/>
      <c r="B2188" s="1016"/>
      <c r="C2188" s="1016"/>
      <c r="D2188" s="1016"/>
      <c r="E2188" s="1016"/>
      <c r="F2188" s="1016" t="e">
        <f t="shared" si="58"/>
        <v>#DIV/0!</v>
      </c>
      <c r="G2188" s="1016">
        <f t="shared" si="59"/>
        <v>0</v>
      </c>
    </row>
    <row r="2189" spans="1:7">
      <c r="A2189" s="1016"/>
      <c r="B2189" s="1016"/>
      <c r="C2189" s="1016"/>
      <c r="D2189" s="1016"/>
      <c r="E2189" s="1016"/>
      <c r="F2189" s="1016" t="e">
        <f t="shared" si="58"/>
        <v>#DIV/0!</v>
      </c>
      <c r="G2189" s="1016">
        <f t="shared" si="59"/>
        <v>0</v>
      </c>
    </row>
    <row r="2190" spans="1:7">
      <c r="A2190" s="1016"/>
      <c r="B2190" s="1016"/>
      <c r="C2190" s="1016"/>
      <c r="D2190" s="1016"/>
      <c r="E2190" s="1016"/>
      <c r="F2190" s="1016" t="e">
        <f t="shared" si="58"/>
        <v>#DIV/0!</v>
      </c>
      <c r="G2190" s="1016">
        <f t="shared" si="59"/>
        <v>0</v>
      </c>
    </row>
    <row r="2191" spans="1:7">
      <c r="A2191" s="1016"/>
      <c r="B2191" s="1016"/>
      <c r="C2191" s="1016"/>
      <c r="D2191" s="1016"/>
      <c r="E2191" s="1016"/>
      <c r="F2191" s="1016" t="e">
        <f t="shared" si="58"/>
        <v>#DIV/0!</v>
      </c>
      <c r="G2191" s="1016">
        <f t="shared" si="59"/>
        <v>0</v>
      </c>
    </row>
    <row r="2192" spans="1:7">
      <c r="A2192" s="1016"/>
      <c r="B2192" s="1016"/>
      <c r="C2192" s="1016"/>
      <c r="D2192" s="1016"/>
      <c r="E2192" s="1016"/>
      <c r="F2192" s="1016" t="e">
        <f t="shared" si="58"/>
        <v>#DIV/0!</v>
      </c>
      <c r="G2192" s="1016">
        <f t="shared" si="59"/>
        <v>0</v>
      </c>
    </row>
    <row r="2193" spans="1:7">
      <c r="A2193" s="1016"/>
      <c r="B2193" s="1016"/>
      <c r="C2193" s="1016"/>
      <c r="D2193" s="1016"/>
      <c r="E2193" s="1016"/>
      <c r="F2193" s="1016" t="e">
        <f t="shared" si="58"/>
        <v>#DIV/0!</v>
      </c>
      <c r="G2193" s="1016">
        <f t="shared" si="59"/>
        <v>0</v>
      </c>
    </row>
    <row r="2194" spans="1:7">
      <c r="A2194" s="1016"/>
      <c r="B2194" s="1016"/>
      <c r="C2194" s="1016"/>
      <c r="D2194" s="1016"/>
      <c r="E2194" s="1016"/>
      <c r="F2194" s="1016" t="e">
        <f t="shared" si="58"/>
        <v>#DIV/0!</v>
      </c>
      <c r="G2194" s="1016">
        <f t="shared" si="59"/>
        <v>0</v>
      </c>
    </row>
    <row r="2195" spans="1:7">
      <c r="A2195" s="1016"/>
      <c r="B2195" s="1016"/>
      <c r="C2195" s="1016"/>
      <c r="D2195" s="1016"/>
      <c r="E2195" s="1016"/>
      <c r="F2195" s="1016" t="e">
        <f t="shared" si="58"/>
        <v>#DIV/0!</v>
      </c>
      <c r="G2195" s="1016">
        <f t="shared" si="59"/>
        <v>0</v>
      </c>
    </row>
    <row r="2196" spans="1:7">
      <c r="A2196" s="1016"/>
      <c r="B2196" s="1016"/>
      <c r="C2196" s="1016"/>
      <c r="D2196" s="1016"/>
      <c r="E2196" s="1016"/>
      <c r="F2196" s="1016" t="e">
        <f t="shared" si="58"/>
        <v>#DIV/0!</v>
      </c>
      <c r="G2196" s="1016">
        <f t="shared" si="59"/>
        <v>0</v>
      </c>
    </row>
    <row r="2197" spans="1:7">
      <c r="A2197" s="1016"/>
      <c r="B2197" s="1016"/>
      <c r="C2197" s="1016"/>
      <c r="D2197" s="1016"/>
      <c r="E2197" s="1016"/>
      <c r="F2197" s="1016" t="e">
        <f t="shared" si="58"/>
        <v>#DIV/0!</v>
      </c>
      <c r="G2197" s="1016">
        <f t="shared" si="59"/>
        <v>0</v>
      </c>
    </row>
    <row r="2198" spans="1:7">
      <c r="A2198" s="1016"/>
      <c r="B2198" s="1016"/>
      <c r="C2198" s="1016"/>
      <c r="D2198" s="1016"/>
      <c r="E2198" s="1016"/>
      <c r="F2198" s="1016" t="e">
        <f t="shared" si="58"/>
        <v>#DIV/0!</v>
      </c>
      <c r="G2198" s="1016">
        <f t="shared" si="59"/>
        <v>0</v>
      </c>
    </row>
    <row r="2199" spans="1:7">
      <c r="A2199" s="1016"/>
      <c r="B2199" s="1016"/>
      <c r="C2199" s="1016"/>
      <c r="D2199" s="1016"/>
      <c r="E2199" s="1016"/>
      <c r="F2199" s="1016" t="e">
        <f t="shared" si="58"/>
        <v>#DIV/0!</v>
      </c>
      <c r="G2199" s="1016">
        <f t="shared" si="59"/>
        <v>0</v>
      </c>
    </row>
    <row r="2200" spans="1:7">
      <c r="A2200" s="1016"/>
      <c r="B2200" s="1016"/>
      <c r="C2200" s="1016"/>
      <c r="D2200" s="1016"/>
      <c r="E2200" s="1016"/>
      <c r="F2200" s="1016" t="e">
        <f t="shared" si="58"/>
        <v>#DIV/0!</v>
      </c>
      <c r="G2200" s="1016">
        <f t="shared" si="59"/>
        <v>0</v>
      </c>
    </row>
    <row r="2201" spans="1:7">
      <c r="A2201" s="1016"/>
      <c r="B2201" s="1016"/>
      <c r="C2201" s="1016"/>
      <c r="D2201" s="1016"/>
      <c r="E2201" s="1016"/>
      <c r="F2201" s="1016" t="e">
        <f t="shared" si="58"/>
        <v>#DIV/0!</v>
      </c>
      <c r="G2201" s="1016">
        <f t="shared" si="59"/>
        <v>0</v>
      </c>
    </row>
    <row r="2202" spans="1:7">
      <c r="A2202" s="1016"/>
      <c r="B2202" s="1016"/>
      <c r="C2202" s="1016"/>
      <c r="D2202" s="1016"/>
      <c r="E2202" s="1016"/>
      <c r="F2202" s="1016" t="e">
        <f t="shared" si="58"/>
        <v>#DIV/0!</v>
      </c>
      <c r="G2202" s="1016">
        <f t="shared" si="59"/>
        <v>0</v>
      </c>
    </row>
    <row r="2203" spans="1:7">
      <c r="A2203" s="1016"/>
      <c r="B2203" s="1016"/>
      <c r="C2203" s="1016"/>
      <c r="D2203" s="1016"/>
      <c r="E2203" s="1016"/>
      <c r="F2203" s="1016" t="e">
        <f t="shared" si="58"/>
        <v>#DIV/0!</v>
      </c>
      <c r="G2203" s="1016">
        <f t="shared" si="59"/>
        <v>0</v>
      </c>
    </row>
    <row r="2204" spans="1:7">
      <c r="A2204" s="1016"/>
      <c r="B2204" s="1016"/>
      <c r="C2204" s="1016"/>
      <c r="D2204" s="1016"/>
      <c r="E2204" s="1016"/>
      <c r="F2204" s="1016" t="e">
        <f t="shared" si="58"/>
        <v>#DIV/0!</v>
      </c>
      <c r="G2204" s="1016">
        <f t="shared" si="59"/>
        <v>0</v>
      </c>
    </row>
    <row r="2205" spans="1:7">
      <c r="A2205" s="1016"/>
      <c r="B2205" s="1016"/>
      <c r="C2205" s="1016"/>
      <c r="D2205" s="1016"/>
      <c r="E2205" s="1016"/>
      <c r="F2205" s="1016" t="e">
        <f t="shared" si="58"/>
        <v>#DIV/0!</v>
      </c>
      <c r="G2205" s="1016">
        <f t="shared" si="59"/>
        <v>0</v>
      </c>
    </row>
    <row r="2206" spans="1:7">
      <c r="A2206" s="1016"/>
      <c r="B2206" s="1016"/>
      <c r="C2206" s="1016"/>
      <c r="D2206" s="1016"/>
      <c r="E2206" s="1016"/>
      <c r="F2206" s="1016" t="e">
        <f t="shared" si="58"/>
        <v>#DIV/0!</v>
      </c>
      <c r="G2206" s="1016">
        <f t="shared" si="59"/>
        <v>0</v>
      </c>
    </row>
    <row r="2207" spans="1:7">
      <c r="A2207" s="1016"/>
      <c r="B2207" s="1016"/>
      <c r="C2207" s="1016"/>
      <c r="D2207" s="1016"/>
      <c r="E2207" s="1016"/>
      <c r="F2207" s="1016" t="e">
        <f t="shared" ref="F2207:F2270" si="60">(B2207*C2207*D2207*60/(A2207*1000))+F2206</f>
        <v>#DIV/0!</v>
      </c>
      <c r="G2207" s="1016">
        <f t="shared" ref="G2207:G2270" si="61">(C2207*D2207*60)+G2206</f>
        <v>0</v>
      </c>
    </row>
    <row r="2208" spans="1:7">
      <c r="A2208" s="1016"/>
      <c r="B2208" s="1016"/>
      <c r="C2208" s="1016"/>
      <c r="D2208" s="1016"/>
      <c r="E2208" s="1016"/>
      <c r="F2208" s="1016" t="e">
        <f t="shared" si="60"/>
        <v>#DIV/0!</v>
      </c>
      <c r="G2208" s="1016">
        <f t="shared" si="61"/>
        <v>0</v>
      </c>
    </row>
    <row r="2209" spans="1:7">
      <c r="A2209" s="1016"/>
      <c r="B2209" s="1016"/>
      <c r="C2209" s="1016"/>
      <c r="D2209" s="1016"/>
      <c r="E2209" s="1016"/>
      <c r="F2209" s="1016" t="e">
        <f t="shared" si="60"/>
        <v>#DIV/0!</v>
      </c>
      <c r="G2209" s="1016">
        <f t="shared" si="61"/>
        <v>0</v>
      </c>
    </row>
    <row r="2210" spans="1:7">
      <c r="A2210" s="1016"/>
      <c r="B2210" s="1016"/>
      <c r="C2210" s="1016"/>
      <c r="D2210" s="1016"/>
      <c r="E2210" s="1016"/>
      <c r="F2210" s="1016" t="e">
        <f t="shared" si="60"/>
        <v>#DIV/0!</v>
      </c>
      <c r="G2210" s="1016">
        <f t="shared" si="61"/>
        <v>0</v>
      </c>
    </row>
    <row r="2211" spans="1:7">
      <c r="A2211" s="1016"/>
      <c r="B2211" s="1016"/>
      <c r="C2211" s="1016"/>
      <c r="D2211" s="1016"/>
      <c r="E2211" s="1016"/>
      <c r="F2211" s="1016" t="e">
        <f t="shared" si="60"/>
        <v>#DIV/0!</v>
      </c>
      <c r="G2211" s="1016">
        <f t="shared" si="61"/>
        <v>0</v>
      </c>
    </row>
    <row r="2212" spans="1:7">
      <c r="A2212" s="1016"/>
      <c r="B2212" s="1016"/>
      <c r="C2212" s="1016"/>
      <c r="D2212" s="1016"/>
      <c r="E2212" s="1016"/>
      <c r="F2212" s="1016" t="e">
        <f t="shared" si="60"/>
        <v>#DIV/0!</v>
      </c>
      <c r="G2212" s="1016">
        <f t="shared" si="61"/>
        <v>0</v>
      </c>
    </row>
    <row r="2213" spans="1:7">
      <c r="A2213" s="1016"/>
      <c r="B2213" s="1016"/>
      <c r="C2213" s="1016"/>
      <c r="D2213" s="1016"/>
      <c r="E2213" s="1016"/>
      <c r="F2213" s="1016" t="e">
        <f t="shared" si="60"/>
        <v>#DIV/0!</v>
      </c>
      <c r="G2213" s="1016">
        <f t="shared" si="61"/>
        <v>0</v>
      </c>
    </row>
    <row r="2214" spans="1:7">
      <c r="A2214" s="1016"/>
      <c r="B2214" s="1016"/>
      <c r="C2214" s="1016"/>
      <c r="D2214" s="1016"/>
      <c r="E2214" s="1016"/>
      <c r="F2214" s="1016" t="e">
        <f t="shared" si="60"/>
        <v>#DIV/0!</v>
      </c>
      <c r="G2214" s="1016">
        <f t="shared" si="61"/>
        <v>0</v>
      </c>
    </row>
    <row r="2215" spans="1:7">
      <c r="A2215" s="1016"/>
      <c r="B2215" s="1016"/>
      <c r="C2215" s="1016"/>
      <c r="D2215" s="1016"/>
      <c r="E2215" s="1016"/>
      <c r="F2215" s="1016" t="e">
        <f t="shared" si="60"/>
        <v>#DIV/0!</v>
      </c>
      <c r="G2215" s="1016">
        <f t="shared" si="61"/>
        <v>0</v>
      </c>
    </row>
    <row r="2216" spans="1:7">
      <c r="A2216" s="1016"/>
      <c r="B2216" s="1016"/>
      <c r="C2216" s="1016"/>
      <c r="D2216" s="1016"/>
      <c r="E2216" s="1016"/>
      <c r="F2216" s="1016" t="e">
        <f t="shared" si="60"/>
        <v>#DIV/0!</v>
      </c>
      <c r="G2216" s="1016">
        <f t="shared" si="61"/>
        <v>0</v>
      </c>
    </row>
    <row r="2217" spans="1:7">
      <c r="A2217" s="1016"/>
      <c r="B2217" s="1016"/>
      <c r="C2217" s="1016"/>
      <c r="D2217" s="1016"/>
      <c r="E2217" s="1016"/>
      <c r="F2217" s="1016" t="e">
        <f t="shared" si="60"/>
        <v>#DIV/0!</v>
      </c>
      <c r="G2217" s="1016">
        <f t="shared" si="61"/>
        <v>0</v>
      </c>
    </row>
    <row r="2218" spans="1:7">
      <c r="A2218" s="1016"/>
      <c r="B2218" s="1016"/>
      <c r="C2218" s="1016"/>
      <c r="D2218" s="1016"/>
      <c r="E2218" s="1016"/>
      <c r="F2218" s="1016" t="e">
        <f t="shared" si="60"/>
        <v>#DIV/0!</v>
      </c>
      <c r="G2218" s="1016">
        <f t="shared" si="61"/>
        <v>0</v>
      </c>
    </row>
    <row r="2219" spans="1:7">
      <c r="A2219" s="1016"/>
      <c r="B2219" s="1016"/>
      <c r="C2219" s="1016"/>
      <c r="D2219" s="1016"/>
      <c r="E2219" s="1016"/>
      <c r="F2219" s="1016" t="e">
        <f t="shared" si="60"/>
        <v>#DIV/0!</v>
      </c>
      <c r="G2219" s="1016">
        <f t="shared" si="61"/>
        <v>0</v>
      </c>
    </row>
    <row r="2220" spans="1:7">
      <c r="A2220" s="1016"/>
      <c r="B2220" s="1016"/>
      <c r="C2220" s="1016"/>
      <c r="D2220" s="1016"/>
      <c r="E2220" s="1016"/>
      <c r="F2220" s="1016" t="e">
        <f t="shared" si="60"/>
        <v>#DIV/0!</v>
      </c>
      <c r="G2220" s="1016">
        <f t="shared" si="61"/>
        <v>0</v>
      </c>
    </row>
    <row r="2221" spans="1:7">
      <c r="A2221" s="1016"/>
      <c r="B2221" s="1016"/>
      <c r="C2221" s="1016"/>
      <c r="D2221" s="1016"/>
      <c r="E2221" s="1016"/>
      <c r="F2221" s="1016" t="e">
        <f t="shared" si="60"/>
        <v>#DIV/0!</v>
      </c>
      <c r="G2221" s="1016">
        <f t="shared" si="61"/>
        <v>0</v>
      </c>
    </row>
    <row r="2222" spans="1:7">
      <c r="A2222" s="1016"/>
      <c r="B2222" s="1016"/>
      <c r="C2222" s="1016"/>
      <c r="D2222" s="1016"/>
      <c r="E2222" s="1016"/>
      <c r="F2222" s="1016" t="e">
        <f t="shared" si="60"/>
        <v>#DIV/0!</v>
      </c>
      <c r="G2222" s="1016">
        <f t="shared" si="61"/>
        <v>0</v>
      </c>
    </row>
    <row r="2223" spans="1:7">
      <c r="A2223" s="1016"/>
      <c r="B2223" s="1016"/>
      <c r="C2223" s="1016"/>
      <c r="D2223" s="1016"/>
      <c r="E2223" s="1016"/>
      <c r="F2223" s="1016" t="e">
        <f t="shared" si="60"/>
        <v>#DIV/0!</v>
      </c>
      <c r="G2223" s="1016">
        <f t="shared" si="61"/>
        <v>0</v>
      </c>
    </row>
    <row r="2224" spans="1:7">
      <c r="A2224" s="1016"/>
      <c r="B2224" s="1016"/>
      <c r="C2224" s="1016"/>
      <c r="D2224" s="1016"/>
      <c r="E2224" s="1016"/>
      <c r="F2224" s="1016" t="e">
        <f t="shared" si="60"/>
        <v>#DIV/0!</v>
      </c>
      <c r="G2224" s="1016">
        <f t="shared" si="61"/>
        <v>0</v>
      </c>
    </row>
    <row r="2225" spans="1:7">
      <c r="A2225" s="1016"/>
      <c r="B2225" s="1016"/>
      <c r="C2225" s="1016"/>
      <c r="D2225" s="1016"/>
      <c r="E2225" s="1016"/>
      <c r="F2225" s="1016" t="e">
        <f t="shared" si="60"/>
        <v>#DIV/0!</v>
      </c>
      <c r="G2225" s="1016">
        <f t="shared" si="61"/>
        <v>0</v>
      </c>
    </row>
    <row r="2226" spans="1:7">
      <c r="A2226" s="1016"/>
      <c r="B2226" s="1016"/>
      <c r="C2226" s="1016"/>
      <c r="D2226" s="1016"/>
      <c r="E2226" s="1016"/>
      <c r="F2226" s="1016" t="e">
        <f t="shared" si="60"/>
        <v>#DIV/0!</v>
      </c>
      <c r="G2226" s="1016">
        <f t="shared" si="61"/>
        <v>0</v>
      </c>
    </row>
    <row r="2227" spans="1:7">
      <c r="A2227" s="1016"/>
      <c r="B2227" s="1016"/>
      <c r="C2227" s="1016"/>
      <c r="D2227" s="1016"/>
      <c r="E2227" s="1016"/>
      <c r="F2227" s="1016" t="e">
        <f t="shared" si="60"/>
        <v>#DIV/0!</v>
      </c>
      <c r="G2227" s="1016">
        <f t="shared" si="61"/>
        <v>0</v>
      </c>
    </row>
    <row r="2228" spans="1:7">
      <c r="A2228" s="1016"/>
      <c r="B2228" s="1016"/>
      <c r="C2228" s="1016"/>
      <c r="D2228" s="1016"/>
      <c r="E2228" s="1016"/>
      <c r="F2228" s="1016" t="e">
        <f t="shared" si="60"/>
        <v>#DIV/0!</v>
      </c>
      <c r="G2228" s="1016">
        <f t="shared" si="61"/>
        <v>0</v>
      </c>
    </row>
    <row r="2229" spans="1:7">
      <c r="A2229" s="1016"/>
      <c r="B2229" s="1016"/>
      <c r="C2229" s="1016"/>
      <c r="D2229" s="1016"/>
      <c r="E2229" s="1016"/>
      <c r="F2229" s="1016" t="e">
        <f t="shared" si="60"/>
        <v>#DIV/0!</v>
      </c>
      <c r="G2229" s="1016">
        <f t="shared" si="61"/>
        <v>0</v>
      </c>
    </row>
    <row r="2230" spans="1:7">
      <c r="A2230" s="1016"/>
      <c r="B2230" s="1016"/>
      <c r="C2230" s="1016"/>
      <c r="D2230" s="1016"/>
      <c r="E2230" s="1016"/>
      <c r="F2230" s="1016" t="e">
        <f t="shared" si="60"/>
        <v>#DIV/0!</v>
      </c>
      <c r="G2230" s="1016">
        <f t="shared" si="61"/>
        <v>0</v>
      </c>
    </row>
    <row r="2231" spans="1:7">
      <c r="A2231" s="1016"/>
      <c r="B2231" s="1016"/>
      <c r="C2231" s="1016"/>
      <c r="D2231" s="1016"/>
      <c r="E2231" s="1016"/>
      <c r="F2231" s="1016" t="e">
        <f t="shared" si="60"/>
        <v>#DIV/0!</v>
      </c>
      <c r="G2231" s="1016">
        <f t="shared" si="61"/>
        <v>0</v>
      </c>
    </row>
    <row r="2232" spans="1:7">
      <c r="A2232" s="1016"/>
      <c r="B2232" s="1016"/>
      <c r="C2232" s="1016"/>
      <c r="D2232" s="1016"/>
      <c r="E2232" s="1016"/>
      <c r="F2232" s="1016" t="e">
        <f t="shared" si="60"/>
        <v>#DIV/0!</v>
      </c>
      <c r="G2232" s="1016">
        <f t="shared" si="61"/>
        <v>0</v>
      </c>
    </row>
    <row r="2233" spans="1:7">
      <c r="A2233" s="1016"/>
      <c r="B2233" s="1016"/>
      <c r="C2233" s="1016"/>
      <c r="D2233" s="1016"/>
      <c r="E2233" s="1016"/>
      <c r="F2233" s="1016" t="e">
        <f t="shared" si="60"/>
        <v>#DIV/0!</v>
      </c>
      <c r="G2233" s="1016">
        <f t="shared" si="61"/>
        <v>0</v>
      </c>
    </row>
    <row r="2234" spans="1:7">
      <c r="A2234" s="1016"/>
      <c r="B2234" s="1016"/>
      <c r="C2234" s="1016"/>
      <c r="D2234" s="1016"/>
      <c r="E2234" s="1016"/>
      <c r="F2234" s="1016" t="e">
        <f t="shared" si="60"/>
        <v>#DIV/0!</v>
      </c>
      <c r="G2234" s="1016">
        <f t="shared" si="61"/>
        <v>0</v>
      </c>
    </row>
    <row r="2235" spans="1:7">
      <c r="A2235" s="1016"/>
      <c r="B2235" s="1016"/>
      <c r="C2235" s="1016"/>
      <c r="D2235" s="1016"/>
      <c r="E2235" s="1016"/>
      <c r="F2235" s="1016" t="e">
        <f t="shared" si="60"/>
        <v>#DIV/0!</v>
      </c>
      <c r="G2235" s="1016">
        <f t="shared" si="61"/>
        <v>0</v>
      </c>
    </row>
    <row r="2236" spans="1:7">
      <c r="A2236" s="1016"/>
      <c r="B2236" s="1016"/>
      <c r="C2236" s="1016"/>
      <c r="D2236" s="1016"/>
      <c r="E2236" s="1016"/>
      <c r="F2236" s="1016" t="e">
        <f t="shared" si="60"/>
        <v>#DIV/0!</v>
      </c>
      <c r="G2236" s="1016">
        <f t="shared" si="61"/>
        <v>0</v>
      </c>
    </row>
    <row r="2237" spans="1:7">
      <c r="A2237" s="1016"/>
      <c r="B2237" s="1016"/>
      <c r="C2237" s="1016"/>
      <c r="D2237" s="1016"/>
      <c r="E2237" s="1016"/>
      <c r="F2237" s="1016" t="e">
        <f t="shared" si="60"/>
        <v>#DIV/0!</v>
      </c>
      <c r="G2237" s="1016">
        <f t="shared" si="61"/>
        <v>0</v>
      </c>
    </row>
    <row r="2238" spans="1:7">
      <c r="A2238" s="1016"/>
      <c r="B2238" s="1016"/>
      <c r="C2238" s="1016"/>
      <c r="D2238" s="1016"/>
      <c r="E2238" s="1016"/>
      <c r="F2238" s="1016" t="e">
        <f t="shared" si="60"/>
        <v>#DIV/0!</v>
      </c>
      <c r="G2238" s="1016">
        <f t="shared" si="61"/>
        <v>0</v>
      </c>
    </row>
    <row r="2239" spans="1:7">
      <c r="A2239" s="1016"/>
      <c r="B2239" s="1016"/>
      <c r="C2239" s="1016"/>
      <c r="D2239" s="1016"/>
      <c r="E2239" s="1016"/>
      <c r="F2239" s="1016" t="e">
        <f t="shared" si="60"/>
        <v>#DIV/0!</v>
      </c>
      <c r="G2239" s="1016">
        <f t="shared" si="61"/>
        <v>0</v>
      </c>
    </row>
    <row r="2240" spans="1:7">
      <c r="A2240" s="1016"/>
      <c r="B2240" s="1016"/>
      <c r="C2240" s="1016"/>
      <c r="D2240" s="1016"/>
      <c r="E2240" s="1016"/>
      <c r="F2240" s="1016" t="e">
        <f t="shared" si="60"/>
        <v>#DIV/0!</v>
      </c>
      <c r="G2240" s="1016">
        <f t="shared" si="61"/>
        <v>0</v>
      </c>
    </row>
    <row r="2241" spans="1:7">
      <c r="A2241" s="1016"/>
      <c r="B2241" s="1016"/>
      <c r="C2241" s="1016"/>
      <c r="D2241" s="1016"/>
      <c r="E2241" s="1016"/>
      <c r="F2241" s="1016" t="e">
        <f t="shared" si="60"/>
        <v>#DIV/0!</v>
      </c>
      <c r="G2241" s="1016">
        <f t="shared" si="61"/>
        <v>0</v>
      </c>
    </row>
    <row r="2242" spans="1:7">
      <c r="A2242" s="1016"/>
      <c r="B2242" s="1016"/>
      <c r="C2242" s="1016"/>
      <c r="D2242" s="1016"/>
      <c r="E2242" s="1016"/>
      <c r="F2242" s="1016" t="e">
        <f t="shared" si="60"/>
        <v>#DIV/0!</v>
      </c>
      <c r="G2242" s="1016">
        <f t="shared" si="61"/>
        <v>0</v>
      </c>
    </row>
    <row r="2243" spans="1:7">
      <c r="A2243" s="1016"/>
      <c r="B2243" s="1016"/>
      <c r="C2243" s="1016"/>
      <c r="D2243" s="1016"/>
      <c r="E2243" s="1016"/>
      <c r="F2243" s="1016" t="e">
        <f t="shared" si="60"/>
        <v>#DIV/0!</v>
      </c>
      <c r="G2243" s="1016">
        <f t="shared" si="61"/>
        <v>0</v>
      </c>
    </row>
    <row r="2244" spans="1:7">
      <c r="A2244" s="1016"/>
      <c r="B2244" s="1016"/>
      <c r="C2244" s="1016"/>
      <c r="D2244" s="1016"/>
      <c r="E2244" s="1016"/>
      <c r="F2244" s="1016" t="e">
        <f t="shared" si="60"/>
        <v>#DIV/0!</v>
      </c>
      <c r="G2244" s="1016">
        <f t="shared" si="61"/>
        <v>0</v>
      </c>
    </row>
    <row r="2245" spans="1:7">
      <c r="A2245" s="1016"/>
      <c r="B2245" s="1016"/>
      <c r="C2245" s="1016"/>
      <c r="D2245" s="1016"/>
      <c r="E2245" s="1016"/>
      <c r="F2245" s="1016" t="e">
        <f t="shared" si="60"/>
        <v>#DIV/0!</v>
      </c>
      <c r="G2245" s="1016">
        <f t="shared" si="61"/>
        <v>0</v>
      </c>
    </row>
    <row r="2246" spans="1:7">
      <c r="A2246" s="1016"/>
      <c r="B2246" s="1016"/>
      <c r="C2246" s="1016"/>
      <c r="D2246" s="1016"/>
      <c r="E2246" s="1016"/>
      <c r="F2246" s="1016" t="e">
        <f t="shared" si="60"/>
        <v>#DIV/0!</v>
      </c>
      <c r="G2246" s="1016">
        <f t="shared" si="61"/>
        <v>0</v>
      </c>
    </row>
    <row r="2247" spans="1:7">
      <c r="A2247" s="1016"/>
      <c r="B2247" s="1016"/>
      <c r="C2247" s="1016"/>
      <c r="D2247" s="1016"/>
      <c r="E2247" s="1016"/>
      <c r="F2247" s="1016" t="e">
        <f t="shared" si="60"/>
        <v>#DIV/0!</v>
      </c>
      <c r="G2247" s="1016">
        <f t="shared" si="61"/>
        <v>0</v>
      </c>
    </row>
    <row r="2248" spans="1:7">
      <c r="A2248" s="1016"/>
      <c r="B2248" s="1016"/>
      <c r="C2248" s="1016"/>
      <c r="D2248" s="1016"/>
      <c r="E2248" s="1016"/>
      <c r="F2248" s="1016" t="e">
        <f t="shared" si="60"/>
        <v>#DIV/0!</v>
      </c>
      <c r="G2248" s="1016">
        <f t="shared" si="61"/>
        <v>0</v>
      </c>
    </row>
    <row r="2249" spans="1:7">
      <c r="A2249" s="1016"/>
      <c r="B2249" s="1016"/>
      <c r="C2249" s="1016"/>
      <c r="D2249" s="1016"/>
      <c r="E2249" s="1016"/>
      <c r="F2249" s="1016" t="e">
        <f t="shared" si="60"/>
        <v>#DIV/0!</v>
      </c>
      <c r="G2249" s="1016">
        <f t="shared" si="61"/>
        <v>0</v>
      </c>
    </row>
    <row r="2250" spans="1:7">
      <c r="A2250" s="1016"/>
      <c r="B2250" s="1016"/>
      <c r="C2250" s="1016"/>
      <c r="D2250" s="1016"/>
      <c r="E2250" s="1016"/>
      <c r="F2250" s="1016" t="e">
        <f t="shared" si="60"/>
        <v>#DIV/0!</v>
      </c>
      <c r="G2250" s="1016">
        <f t="shared" si="61"/>
        <v>0</v>
      </c>
    </row>
    <row r="2251" spans="1:7">
      <c r="A2251" s="1016"/>
      <c r="B2251" s="1016"/>
      <c r="C2251" s="1016"/>
      <c r="D2251" s="1016"/>
      <c r="E2251" s="1016"/>
      <c r="F2251" s="1016" t="e">
        <f t="shared" si="60"/>
        <v>#DIV/0!</v>
      </c>
      <c r="G2251" s="1016">
        <f t="shared" si="61"/>
        <v>0</v>
      </c>
    </row>
    <row r="2252" spans="1:7">
      <c r="A2252" s="1016"/>
      <c r="B2252" s="1016"/>
      <c r="C2252" s="1016"/>
      <c r="D2252" s="1016"/>
      <c r="E2252" s="1016"/>
      <c r="F2252" s="1016" t="e">
        <f t="shared" si="60"/>
        <v>#DIV/0!</v>
      </c>
      <c r="G2252" s="1016">
        <f t="shared" si="61"/>
        <v>0</v>
      </c>
    </row>
    <row r="2253" spans="1:7">
      <c r="A2253" s="1016"/>
      <c r="B2253" s="1016"/>
      <c r="C2253" s="1016"/>
      <c r="D2253" s="1016"/>
      <c r="E2253" s="1016"/>
      <c r="F2253" s="1016" t="e">
        <f t="shared" si="60"/>
        <v>#DIV/0!</v>
      </c>
      <c r="G2253" s="1016">
        <f t="shared" si="61"/>
        <v>0</v>
      </c>
    </row>
    <row r="2254" spans="1:7">
      <c r="A2254" s="1016"/>
      <c r="B2254" s="1016"/>
      <c r="C2254" s="1016"/>
      <c r="D2254" s="1016"/>
      <c r="E2254" s="1016"/>
      <c r="F2254" s="1016" t="e">
        <f t="shared" si="60"/>
        <v>#DIV/0!</v>
      </c>
      <c r="G2254" s="1016">
        <f t="shared" si="61"/>
        <v>0</v>
      </c>
    </row>
    <row r="2255" spans="1:7">
      <c r="A2255" s="1016"/>
      <c r="B2255" s="1016"/>
      <c r="C2255" s="1016"/>
      <c r="D2255" s="1016"/>
      <c r="E2255" s="1016"/>
      <c r="F2255" s="1016" t="e">
        <f t="shared" si="60"/>
        <v>#DIV/0!</v>
      </c>
      <c r="G2255" s="1016">
        <f t="shared" si="61"/>
        <v>0</v>
      </c>
    </row>
    <row r="2256" spans="1:7">
      <c r="A2256" s="1016"/>
      <c r="B2256" s="1016"/>
      <c r="C2256" s="1016"/>
      <c r="D2256" s="1016"/>
      <c r="E2256" s="1016"/>
      <c r="F2256" s="1016" t="e">
        <f t="shared" si="60"/>
        <v>#DIV/0!</v>
      </c>
      <c r="G2256" s="1016">
        <f t="shared" si="61"/>
        <v>0</v>
      </c>
    </row>
    <row r="2257" spans="1:7">
      <c r="A2257" s="1016"/>
      <c r="B2257" s="1016"/>
      <c r="C2257" s="1016"/>
      <c r="D2257" s="1016"/>
      <c r="E2257" s="1016"/>
      <c r="F2257" s="1016" t="e">
        <f t="shared" si="60"/>
        <v>#DIV/0!</v>
      </c>
      <c r="G2257" s="1016">
        <f t="shared" si="61"/>
        <v>0</v>
      </c>
    </row>
    <row r="2258" spans="1:7">
      <c r="A2258" s="1016"/>
      <c r="B2258" s="1016"/>
      <c r="C2258" s="1016"/>
      <c r="D2258" s="1016"/>
      <c r="E2258" s="1016"/>
      <c r="F2258" s="1016" t="e">
        <f t="shared" si="60"/>
        <v>#DIV/0!</v>
      </c>
      <c r="G2258" s="1016">
        <f t="shared" si="61"/>
        <v>0</v>
      </c>
    </row>
    <row r="2259" spans="1:7">
      <c r="A2259" s="1016"/>
      <c r="B2259" s="1016"/>
      <c r="C2259" s="1016"/>
      <c r="D2259" s="1016"/>
      <c r="E2259" s="1016"/>
      <c r="F2259" s="1016" t="e">
        <f t="shared" si="60"/>
        <v>#DIV/0!</v>
      </c>
      <c r="G2259" s="1016">
        <f t="shared" si="61"/>
        <v>0</v>
      </c>
    </row>
    <row r="2260" spans="1:7">
      <c r="A2260" s="1016"/>
      <c r="B2260" s="1016"/>
      <c r="C2260" s="1016"/>
      <c r="D2260" s="1016"/>
      <c r="E2260" s="1016"/>
      <c r="F2260" s="1016" t="e">
        <f t="shared" si="60"/>
        <v>#DIV/0!</v>
      </c>
      <c r="G2260" s="1016">
        <f t="shared" si="61"/>
        <v>0</v>
      </c>
    </row>
    <row r="2261" spans="1:7">
      <c r="A2261" s="1016"/>
      <c r="B2261" s="1016"/>
      <c r="C2261" s="1016"/>
      <c r="D2261" s="1016"/>
      <c r="E2261" s="1016"/>
      <c r="F2261" s="1016" t="e">
        <f t="shared" si="60"/>
        <v>#DIV/0!</v>
      </c>
      <c r="G2261" s="1016">
        <f t="shared" si="61"/>
        <v>0</v>
      </c>
    </row>
    <row r="2262" spans="1:7">
      <c r="A2262" s="1016"/>
      <c r="B2262" s="1016"/>
      <c r="C2262" s="1016"/>
      <c r="D2262" s="1016"/>
      <c r="E2262" s="1016"/>
      <c r="F2262" s="1016" t="e">
        <f t="shared" si="60"/>
        <v>#DIV/0!</v>
      </c>
      <c r="G2262" s="1016">
        <f t="shared" si="61"/>
        <v>0</v>
      </c>
    </row>
    <row r="2263" spans="1:7">
      <c r="A2263" s="1016"/>
      <c r="B2263" s="1016"/>
      <c r="C2263" s="1016"/>
      <c r="D2263" s="1016"/>
      <c r="E2263" s="1016"/>
      <c r="F2263" s="1016" t="e">
        <f t="shared" si="60"/>
        <v>#DIV/0!</v>
      </c>
      <c r="G2263" s="1016">
        <f t="shared" si="61"/>
        <v>0</v>
      </c>
    </row>
    <row r="2264" spans="1:7">
      <c r="A2264" s="1016"/>
      <c r="B2264" s="1016"/>
      <c r="C2264" s="1016"/>
      <c r="D2264" s="1016"/>
      <c r="E2264" s="1016"/>
      <c r="F2264" s="1016" t="e">
        <f t="shared" si="60"/>
        <v>#DIV/0!</v>
      </c>
      <c r="G2264" s="1016">
        <f t="shared" si="61"/>
        <v>0</v>
      </c>
    </row>
    <row r="2265" spans="1:7">
      <c r="A2265" s="1016"/>
      <c r="B2265" s="1016"/>
      <c r="C2265" s="1016"/>
      <c r="D2265" s="1016"/>
      <c r="E2265" s="1016"/>
      <c r="F2265" s="1016" t="e">
        <f t="shared" si="60"/>
        <v>#DIV/0!</v>
      </c>
      <c r="G2265" s="1016">
        <f t="shared" si="61"/>
        <v>0</v>
      </c>
    </row>
    <row r="2266" spans="1:7">
      <c r="A2266" s="1016"/>
      <c r="B2266" s="1016"/>
      <c r="C2266" s="1016"/>
      <c r="D2266" s="1016"/>
      <c r="E2266" s="1016"/>
      <c r="F2266" s="1016" t="e">
        <f t="shared" si="60"/>
        <v>#DIV/0!</v>
      </c>
      <c r="G2266" s="1016">
        <f t="shared" si="61"/>
        <v>0</v>
      </c>
    </row>
    <row r="2267" spans="1:7">
      <c r="A2267" s="1016"/>
      <c r="B2267" s="1016"/>
      <c r="C2267" s="1016"/>
      <c r="D2267" s="1016"/>
      <c r="E2267" s="1016"/>
      <c r="F2267" s="1016" t="e">
        <f t="shared" si="60"/>
        <v>#DIV/0!</v>
      </c>
      <c r="G2267" s="1016">
        <f t="shared" si="61"/>
        <v>0</v>
      </c>
    </row>
    <row r="2268" spans="1:7">
      <c r="A2268" s="1016"/>
      <c r="B2268" s="1016"/>
      <c r="C2268" s="1016"/>
      <c r="D2268" s="1016"/>
      <c r="E2268" s="1016"/>
      <c r="F2268" s="1016" t="e">
        <f t="shared" si="60"/>
        <v>#DIV/0!</v>
      </c>
      <c r="G2268" s="1016">
        <f t="shared" si="61"/>
        <v>0</v>
      </c>
    </row>
    <row r="2269" spans="1:7">
      <c r="A2269" s="1016"/>
      <c r="B2269" s="1016"/>
      <c r="C2269" s="1016"/>
      <c r="D2269" s="1016"/>
      <c r="E2269" s="1016"/>
      <c r="F2269" s="1016" t="e">
        <f t="shared" si="60"/>
        <v>#DIV/0!</v>
      </c>
      <c r="G2269" s="1016">
        <f t="shared" si="61"/>
        <v>0</v>
      </c>
    </row>
    <row r="2270" spans="1:7">
      <c r="A2270" s="1016"/>
      <c r="B2270" s="1016"/>
      <c r="C2270" s="1016"/>
      <c r="D2270" s="1016"/>
      <c r="E2270" s="1016"/>
      <c r="F2270" s="1016" t="e">
        <f t="shared" si="60"/>
        <v>#DIV/0!</v>
      </c>
      <c r="G2270" s="1016">
        <f t="shared" si="61"/>
        <v>0</v>
      </c>
    </row>
    <row r="2271" spans="1:7">
      <c r="A2271" s="1016"/>
      <c r="B2271" s="1016"/>
      <c r="C2271" s="1016"/>
      <c r="D2271" s="1016"/>
      <c r="E2271" s="1016"/>
      <c r="F2271" s="1016" t="e">
        <f t="shared" ref="F2271:F2334" si="62">(B2271*C2271*D2271*60/(A2271*1000))+F2270</f>
        <v>#DIV/0!</v>
      </c>
      <c r="G2271" s="1016">
        <f t="shared" ref="G2271:G2334" si="63">(C2271*D2271*60)+G2270</f>
        <v>0</v>
      </c>
    </row>
    <row r="2272" spans="1:7">
      <c r="A2272" s="1016"/>
      <c r="B2272" s="1016"/>
      <c r="C2272" s="1016"/>
      <c r="D2272" s="1016"/>
      <c r="E2272" s="1016"/>
      <c r="F2272" s="1016" t="e">
        <f t="shared" si="62"/>
        <v>#DIV/0!</v>
      </c>
      <c r="G2272" s="1016">
        <f t="shared" si="63"/>
        <v>0</v>
      </c>
    </row>
    <row r="2273" spans="1:7">
      <c r="A2273" s="1016"/>
      <c r="B2273" s="1016"/>
      <c r="C2273" s="1016"/>
      <c r="D2273" s="1016"/>
      <c r="E2273" s="1016"/>
      <c r="F2273" s="1016" t="e">
        <f t="shared" si="62"/>
        <v>#DIV/0!</v>
      </c>
      <c r="G2273" s="1016">
        <f t="shared" si="63"/>
        <v>0</v>
      </c>
    </row>
    <row r="2274" spans="1:7">
      <c r="A2274" s="1016"/>
      <c r="B2274" s="1016"/>
      <c r="C2274" s="1016"/>
      <c r="D2274" s="1016"/>
      <c r="E2274" s="1016"/>
      <c r="F2274" s="1016" t="e">
        <f t="shared" si="62"/>
        <v>#DIV/0!</v>
      </c>
      <c r="G2274" s="1016">
        <f t="shared" si="63"/>
        <v>0</v>
      </c>
    </row>
    <row r="2275" spans="1:7">
      <c r="A2275" s="1016"/>
      <c r="B2275" s="1016"/>
      <c r="C2275" s="1016"/>
      <c r="D2275" s="1016"/>
      <c r="E2275" s="1016"/>
      <c r="F2275" s="1016" t="e">
        <f t="shared" si="62"/>
        <v>#DIV/0!</v>
      </c>
      <c r="G2275" s="1016">
        <f t="shared" si="63"/>
        <v>0</v>
      </c>
    </row>
    <row r="2276" spans="1:7">
      <c r="A2276" s="1016"/>
      <c r="B2276" s="1016"/>
      <c r="C2276" s="1016"/>
      <c r="D2276" s="1016"/>
      <c r="E2276" s="1016"/>
      <c r="F2276" s="1016" t="e">
        <f t="shared" si="62"/>
        <v>#DIV/0!</v>
      </c>
      <c r="G2276" s="1016">
        <f t="shared" si="63"/>
        <v>0</v>
      </c>
    </row>
    <row r="2277" spans="1:7">
      <c r="A2277" s="1016"/>
      <c r="B2277" s="1016"/>
      <c r="C2277" s="1016"/>
      <c r="D2277" s="1016"/>
      <c r="E2277" s="1016"/>
      <c r="F2277" s="1016" t="e">
        <f t="shared" si="62"/>
        <v>#DIV/0!</v>
      </c>
      <c r="G2277" s="1016">
        <f t="shared" si="63"/>
        <v>0</v>
      </c>
    </row>
    <row r="2278" spans="1:7">
      <c r="A2278" s="1016"/>
      <c r="B2278" s="1016"/>
      <c r="C2278" s="1016"/>
      <c r="D2278" s="1016"/>
      <c r="E2278" s="1016"/>
      <c r="F2278" s="1016" t="e">
        <f t="shared" si="62"/>
        <v>#DIV/0!</v>
      </c>
      <c r="G2278" s="1016">
        <f t="shared" si="63"/>
        <v>0</v>
      </c>
    </row>
    <row r="2279" spans="1:7">
      <c r="A2279" s="1016"/>
      <c r="B2279" s="1016"/>
      <c r="C2279" s="1016"/>
      <c r="D2279" s="1016"/>
      <c r="E2279" s="1016"/>
      <c r="F2279" s="1016" t="e">
        <f t="shared" si="62"/>
        <v>#DIV/0!</v>
      </c>
      <c r="G2279" s="1016">
        <f t="shared" si="63"/>
        <v>0</v>
      </c>
    </row>
    <row r="2280" spans="1:7">
      <c r="A2280" s="1016"/>
      <c r="B2280" s="1016"/>
      <c r="C2280" s="1016"/>
      <c r="D2280" s="1016"/>
      <c r="E2280" s="1016"/>
      <c r="F2280" s="1016" t="e">
        <f t="shared" si="62"/>
        <v>#DIV/0!</v>
      </c>
      <c r="G2280" s="1016">
        <f t="shared" si="63"/>
        <v>0</v>
      </c>
    </row>
    <row r="2281" spans="1:7">
      <c r="A2281" s="1016"/>
      <c r="B2281" s="1016"/>
      <c r="C2281" s="1016"/>
      <c r="D2281" s="1016"/>
      <c r="E2281" s="1016"/>
      <c r="F2281" s="1016" t="e">
        <f t="shared" si="62"/>
        <v>#DIV/0!</v>
      </c>
      <c r="G2281" s="1016">
        <f t="shared" si="63"/>
        <v>0</v>
      </c>
    </row>
    <row r="2282" spans="1:7">
      <c r="A2282" s="1016"/>
      <c r="B2282" s="1016"/>
      <c r="C2282" s="1016"/>
      <c r="D2282" s="1016"/>
      <c r="E2282" s="1016"/>
      <c r="F2282" s="1016" t="e">
        <f t="shared" si="62"/>
        <v>#DIV/0!</v>
      </c>
      <c r="G2282" s="1016">
        <f t="shared" si="63"/>
        <v>0</v>
      </c>
    </row>
    <row r="2283" spans="1:7">
      <c r="A2283" s="1016"/>
      <c r="B2283" s="1016"/>
      <c r="C2283" s="1016"/>
      <c r="D2283" s="1016"/>
      <c r="E2283" s="1016"/>
      <c r="F2283" s="1016" t="e">
        <f t="shared" si="62"/>
        <v>#DIV/0!</v>
      </c>
      <c r="G2283" s="1016">
        <f t="shared" si="63"/>
        <v>0</v>
      </c>
    </row>
    <row r="2284" spans="1:7">
      <c r="A2284" s="1016"/>
      <c r="B2284" s="1016"/>
      <c r="C2284" s="1016"/>
      <c r="D2284" s="1016"/>
      <c r="E2284" s="1016"/>
      <c r="F2284" s="1016" t="e">
        <f t="shared" si="62"/>
        <v>#DIV/0!</v>
      </c>
      <c r="G2284" s="1016">
        <f t="shared" si="63"/>
        <v>0</v>
      </c>
    </row>
    <row r="2285" spans="1:7">
      <c r="A2285" s="1016"/>
      <c r="B2285" s="1016"/>
      <c r="C2285" s="1016"/>
      <c r="D2285" s="1016"/>
      <c r="E2285" s="1016"/>
      <c r="F2285" s="1016" t="e">
        <f t="shared" si="62"/>
        <v>#DIV/0!</v>
      </c>
      <c r="G2285" s="1016">
        <f t="shared" si="63"/>
        <v>0</v>
      </c>
    </row>
    <row r="2286" spans="1:7">
      <c r="A2286" s="1016"/>
      <c r="B2286" s="1016"/>
      <c r="C2286" s="1016"/>
      <c r="D2286" s="1016"/>
      <c r="E2286" s="1016"/>
      <c r="F2286" s="1016" t="e">
        <f t="shared" si="62"/>
        <v>#DIV/0!</v>
      </c>
      <c r="G2286" s="1016">
        <f t="shared" si="63"/>
        <v>0</v>
      </c>
    </row>
    <row r="2287" spans="1:7">
      <c r="A2287" s="1016"/>
      <c r="B2287" s="1016"/>
      <c r="C2287" s="1016"/>
      <c r="D2287" s="1016"/>
      <c r="E2287" s="1016"/>
      <c r="F2287" s="1016" t="e">
        <f t="shared" si="62"/>
        <v>#DIV/0!</v>
      </c>
      <c r="G2287" s="1016">
        <f t="shared" si="63"/>
        <v>0</v>
      </c>
    </row>
    <row r="2288" spans="1:7">
      <c r="A2288" s="1016"/>
      <c r="B2288" s="1016"/>
      <c r="C2288" s="1016"/>
      <c r="D2288" s="1016"/>
      <c r="E2288" s="1016"/>
      <c r="F2288" s="1016" t="e">
        <f t="shared" si="62"/>
        <v>#DIV/0!</v>
      </c>
      <c r="G2288" s="1016">
        <f t="shared" si="63"/>
        <v>0</v>
      </c>
    </row>
    <row r="2289" spans="1:7">
      <c r="A2289" s="1016"/>
      <c r="B2289" s="1016"/>
      <c r="C2289" s="1016"/>
      <c r="D2289" s="1016"/>
      <c r="E2289" s="1016"/>
      <c r="F2289" s="1016" t="e">
        <f t="shared" si="62"/>
        <v>#DIV/0!</v>
      </c>
      <c r="G2289" s="1016">
        <f t="shared" si="63"/>
        <v>0</v>
      </c>
    </row>
    <row r="2290" spans="1:7">
      <c r="A2290" s="1016"/>
      <c r="B2290" s="1016"/>
      <c r="C2290" s="1016"/>
      <c r="D2290" s="1016"/>
      <c r="E2290" s="1016"/>
      <c r="F2290" s="1016" t="e">
        <f t="shared" si="62"/>
        <v>#DIV/0!</v>
      </c>
      <c r="G2290" s="1016">
        <f t="shared" si="63"/>
        <v>0</v>
      </c>
    </row>
    <row r="2291" spans="1:7">
      <c r="A2291" s="1016"/>
      <c r="B2291" s="1016"/>
      <c r="C2291" s="1016"/>
      <c r="D2291" s="1016"/>
      <c r="E2291" s="1016"/>
      <c r="F2291" s="1016" t="e">
        <f t="shared" si="62"/>
        <v>#DIV/0!</v>
      </c>
      <c r="G2291" s="1016">
        <f t="shared" si="63"/>
        <v>0</v>
      </c>
    </row>
    <row r="2292" spans="1:7">
      <c r="A2292" s="1016"/>
      <c r="B2292" s="1016"/>
      <c r="C2292" s="1016"/>
      <c r="D2292" s="1016"/>
      <c r="E2292" s="1016"/>
      <c r="F2292" s="1016" t="e">
        <f t="shared" si="62"/>
        <v>#DIV/0!</v>
      </c>
      <c r="G2292" s="1016">
        <f t="shared" si="63"/>
        <v>0</v>
      </c>
    </row>
    <row r="2293" spans="1:7">
      <c r="A2293" s="1016"/>
      <c r="B2293" s="1016"/>
      <c r="C2293" s="1016"/>
      <c r="D2293" s="1016"/>
      <c r="E2293" s="1016"/>
      <c r="F2293" s="1016" t="e">
        <f t="shared" si="62"/>
        <v>#DIV/0!</v>
      </c>
      <c r="G2293" s="1016">
        <f t="shared" si="63"/>
        <v>0</v>
      </c>
    </row>
    <row r="2294" spans="1:7">
      <c r="A2294" s="1016"/>
      <c r="B2294" s="1016"/>
      <c r="C2294" s="1016"/>
      <c r="D2294" s="1016"/>
      <c r="E2294" s="1016"/>
      <c r="F2294" s="1016" t="e">
        <f t="shared" si="62"/>
        <v>#DIV/0!</v>
      </c>
      <c r="G2294" s="1016">
        <f t="shared" si="63"/>
        <v>0</v>
      </c>
    </row>
    <row r="2295" spans="1:7">
      <c r="A2295" s="1016"/>
      <c r="B2295" s="1016"/>
      <c r="C2295" s="1016"/>
      <c r="D2295" s="1016"/>
      <c r="E2295" s="1016"/>
      <c r="F2295" s="1016" t="e">
        <f t="shared" si="62"/>
        <v>#DIV/0!</v>
      </c>
      <c r="G2295" s="1016">
        <f t="shared" si="63"/>
        <v>0</v>
      </c>
    </row>
    <row r="2296" spans="1:7">
      <c r="A2296" s="1016"/>
      <c r="B2296" s="1016"/>
      <c r="C2296" s="1016"/>
      <c r="D2296" s="1016"/>
      <c r="E2296" s="1016"/>
      <c r="F2296" s="1016" t="e">
        <f t="shared" si="62"/>
        <v>#DIV/0!</v>
      </c>
      <c r="G2296" s="1016">
        <f t="shared" si="63"/>
        <v>0</v>
      </c>
    </row>
    <row r="2297" spans="1:7">
      <c r="A2297" s="1016"/>
      <c r="B2297" s="1016"/>
      <c r="C2297" s="1016"/>
      <c r="D2297" s="1016"/>
      <c r="E2297" s="1016"/>
      <c r="F2297" s="1016" t="e">
        <f t="shared" si="62"/>
        <v>#DIV/0!</v>
      </c>
      <c r="G2297" s="1016">
        <f t="shared" si="63"/>
        <v>0</v>
      </c>
    </row>
    <row r="2298" spans="1:7">
      <c r="A2298" s="1016"/>
      <c r="B2298" s="1016"/>
      <c r="C2298" s="1016"/>
      <c r="D2298" s="1016"/>
      <c r="E2298" s="1016"/>
      <c r="F2298" s="1016" t="e">
        <f t="shared" si="62"/>
        <v>#DIV/0!</v>
      </c>
      <c r="G2298" s="1016">
        <f t="shared" si="63"/>
        <v>0</v>
      </c>
    </row>
    <row r="2299" spans="1:7">
      <c r="A2299" s="1016"/>
      <c r="B2299" s="1016"/>
      <c r="C2299" s="1016"/>
      <c r="D2299" s="1016"/>
      <c r="E2299" s="1016"/>
      <c r="F2299" s="1016" t="e">
        <f t="shared" si="62"/>
        <v>#DIV/0!</v>
      </c>
      <c r="G2299" s="1016">
        <f t="shared" si="63"/>
        <v>0</v>
      </c>
    </row>
    <row r="2300" spans="1:7">
      <c r="A2300" s="1016"/>
      <c r="B2300" s="1016"/>
      <c r="C2300" s="1016"/>
      <c r="D2300" s="1016"/>
      <c r="E2300" s="1016"/>
      <c r="F2300" s="1016" t="e">
        <f t="shared" si="62"/>
        <v>#DIV/0!</v>
      </c>
      <c r="G2300" s="1016">
        <f t="shared" si="63"/>
        <v>0</v>
      </c>
    </row>
    <row r="2301" spans="1:7">
      <c r="A2301" s="1016"/>
      <c r="B2301" s="1016"/>
      <c r="C2301" s="1016"/>
      <c r="D2301" s="1016"/>
      <c r="E2301" s="1016"/>
      <c r="F2301" s="1016" t="e">
        <f t="shared" si="62"/>
        <v>#DIV/0!</v>
      </c>
      <c r="G2301" s="1016">
        <f t="shared" si="63"/>
        <v>0</v>
      </c>
    </row>
    <row r="2302" spans="1:7">
      <c r="A2302" s="1016"/>
      <c r="B2302" s="1016"/>
      <c r="C2302" s="1016"/>
      <c r="D2302" s="1016"/>
      <c r="E2302" s="1016"/>
      <c r="F2302" s="1016" t="e">
        <f t="shared" si="62"/>
        <v>#DIV/0!</v>
      </c>
      <c r="G2302" s="1016">
        <f t="shared" si="63"/>
        <v>0</v>
      </c>
    </row>
    <row r="2303" spans="1:7">
      <c r="A2303" s="1016"/>
      <c r="B2303" s="1016"/>
      <c r="C2303" s="1016"/>
      <c r="D2303" s="1016"/>
      <c r="E2303" s="1016"/>
      <c r="F2303" s="1016" t="e">
        <f t="shared" si="62"/>
        <v>#DIV/0!</v>
      </c>
      <c r="G2303" s="1016">
        <f t="shared" si="63"/>
        <v>0</v>
      </c>
    </row>
    <row r="2304" spans="1:7">
      <c r="A2304" s="1016"/>
      <c r="B2304" s="1016"/>
      <c r="C2304" s="1016"/>
      <c r="D2304" s="1016"/>
      <c r="E2304" s="1016"/>
      <c r="F2304" s="1016" t="e">
        <f t="shared" si="62"/>
        <v>#DIV/0!</v>
      </c>
      <c r="G2304" s="1016">
        <f t="shared" si="63"/>
        <v>0</v>
      </c>
    </row>
    <row r="2305" spans="1:7">
      <c r="A2305" s="1016"/>
      <c r="B2305" s="1016"/>
      <c r="C2305" s="1016"/>
      <c r="D2305" s="1016"/>
      <c r="E2305" s="1016"/>
      <c r="F2305" s="1016" t="e">
        <f t="shared" si="62"/>
        <v>#DIV/0!</v>
      </c>
      <c r="G2305" s="1016">
        <f t="shared" si="63"/>
        <v>0</v>
      </c>
    </row>
    <row r="2306" spans="1:7">
      <c r="A2306" s="1016"/>
      <c r="B2306" s="1016"/>
      <c r="C2306" s="1016"/>
      <c r="D2306" s="1016"/>
      <c r="E2306" s="1016"/>
      <c r="F2306" s="1016" t="e">
        <f t="shared" si="62"/>
        <v>#DIV/0!</v>
      </c>
      <c r="G2306" s="1016">
        <f t="shared" si="63"/>
        <v>0</v>
      </c>
    </row>
    <row r="2307" spans="1:7">
      <c r="A2307" s="1016"/>
      <c r="B2307" s="1016"/>
      <c r="C2307" s="1016"/>
      <c r="D2307" s="1016"/>
      <c r="E2307" s="1016"/>
      <c r="F2307" s="1016" t="e">
        <f t="shared" si="62"/>
        <v>#DIV/0!</v>
      </c>
      <c r="G2307" s="1016">
        <f t="shared" si="63"/>
        <v>0</v>
      </c>
    </row>
    <row r="2308" spans="1:7">
      <c r="A2308" s="1016"/>
      <c r="B2308" s="1016"/>
      <c r="C2308" s="1016"/>
      <c r="D2308" s="1016"/>
      <c r="E2308" s="1016"/>
      <c r="F2308" s="1016" t="e">
        <f t="shared" si="62"/>
        <v>#DIV/0!</v>
      </c>
      <c r="G2308" s="1016">
        <f t="shared" si="63"/>
        <v>0</v>
      </c>
    </row>
    <row r="2309" spans="1:7">
      <c r="A2309" s="1016"/>
      <c r="B2309" s="1016"/>
      <c r="C2309" s="1016"/>
      <c r="D2309" s="1016"/>
      <c r="E2309" s="1016"/>
      <c r="F2309" s="1016" t="e">
        <f t="shared" si="62"/>
        <v>#DIV/0!</v>
      </c>
      <c r="G2309" s="1016">
        <f t="shared" si="63"/>
        <v>0</v>
      </c>
    </row>
    <row r="2310" spans="1:7">
      <c r="A2310" s="1016"/>
      <c r="B2310" s="1016"/>
      <c r="C2310" s="1016"/>
      <c r="D2310" s="1016"/>
      <c r="E2310" s="1016"/>
      <c r="F2310" s="1016" t="e">
        <f t="shared" si="62"/>
        <v>#DIV/0!</v>
      </c>
      <c r="G2310" s="1016">
        <f t="shared" si="63"/>
        <v>0</v>
      </c>
    </row>
    <row r="2311" spans="1:7">
      <c r="A2311" s="1016"/>
      <c r="B2311" s="1016"/>
      <c r="C2311" s="1016"/>
      <c r="D2311" s="1016"/>
      <c r="E2311" s="1016"/>
      <c r="F2311" s="1016" t="e">
        <f t="shared" si="62"/>
        <v>#DIV/0!</v>
      </c>
      <c r="G2311" s="1016">
        <f t="shared" si="63"/>
        <v>0</v>
      </c>
    </row>
    <row r="2312" spans="1:7">
      <c r="A2312" s="1016"/>
      <c r="B2312" s="1016"/>
      <c r="C2312" s="1016"/>
      <c r="D2312" s="1016"/>
      <c r="E2312" s="1016"/>
      <c r="F2312" s="1016" t="e">
        <f t="shared" si="62"/>
        <v>#DIV/0!</v>
      </c>
      <c r="G2312" s="1016">
        <f t="shared" si="63"/>
        <v>0</v>
      </c>
    </row>
    <row r="2313" spans="1:7">
      <c r="A2313" s="1016"/>
      <c r="B2313" s="1016"/>
      <c r="C2313" s="1016"/>
      <c r="D2313" s="1016"/>
      <c r="E2313" s="1016"/>
      <c r="F2313" s="1016" t="e">
        <f t="shared" si="62"/>
        <v>#DIV/0!</v>
      </c>
      <c r="G2313" s="1016">
        <f t="shared" si="63"/>
        <v>0</v>
      </c>
    </row>
    <row r="2314" spans="1:7">
      <c r="A2314" s="1016"/>
      <c r="B2314" s="1016"/>
      <c r="C2314" s="1016"/>
      <c r="D2314" s="1016"/>
      <c r="E2314" s="1016"/>
      <c r="F2314" s="1016" t="e">
        <f t="shared" si="62"/>
        <v>#DIV/0!</v>
      </c>
      <c r="G2314" s="1016">
        <f t="shared" si="63"/>
        <v>0</v>
      </c>
    </row>
    <row r="2315" spans="1:7">
      <c r="A2315" s="1016"/>
      <c r="B2315" s="1016"/>
      <c r="C2315" s="1016"/>
      <c r="D2315" s="1016"/>
      <c r="E2315" s="1016"/>
      <c r="F2315" s="1016" t="e">
        <f t="shared" si="62"/>
        <v>#DIV/0!</v>
      </c>
      <c r="G2315" s="1016">
        <f t="shared" si="63"/>
        <v>0</v>
      </c>
    </row>
    <row r="2316" spans="1:7">
      <c r="A2316" s="1016"/>
      <c r="B2316" s="1016"/>
      <c r="C2316" s="1016"/>
      <c r="D2316" s="1016"/>
      <c r="E2316" s="1016"/>
      <c r="F2316" s="1016" t="e">
        <f t="shared" si="62"/>
        <v>#DIV/0!</v>
      </c>
      <c r="G2316" s="1016">
        <f t="shared" si="63"/>
        <v>0</v>
      </c>
    </row>
    <row r="2317" spans="1:7">
      <c r="A2317" s="1016"/>
      <c r="B2317" s="1016"/>
      <c r="C2317" s="1016"/>
      <c r="D2317" s="1016"/>
      <c r="E2317" s="1016"/>
      <c r="F2317" s="1016" t="e">
        <f t="shared" si="62"/>
        <v>#DIV/0!</v>
      </c>
      <c r="G2317" s="1016">
        <f t="shared" si="63"/>
        <v>0</v>
      </c>
    </row>
    <row r="2318" spans="1:7">
      <c r="A2318" s="1016"/>
      <c r="B2318" s="1016"/>
      <c r="C2318" s="1016"/>
      <c r="D2318" s="1016"/>
      <c r="E2318" s="1016"/>
      <c r="F2318" s="1016" t="e">
        <f t="shared" si="62"/>
        <v>#DIV/0!</v>
      </c>
      <c r="G2318" s="1016">
        <f t="shared" si="63"/>
        <v>0</v>
      </c>
    </row>
    <row r="2319" spans="1:7">
      <c r="A2319" s="1016"/>
      <c r="B2319" s="1016"/>
      <c r="C2319" s="1016"/>
      <c r="D2319" s="1016"/>
      <c r="E2319" s="1016"/>
      <c r="F2319" s="1016" t="e">
        <f t="shared" si="62"/>
        <v>#DIV/0!</v>
      </c>
      <c r="G2319" s="1016">
        <f t="shared" si="63"/>
        <v>0</v>
      </c>
    </row>
    <row r="2320" spans="1:7">
      <c r="A2320" s="1016"/>
      <c r="B2320" s="1016"/>
      <c r="C2320" s="1016"/>
      <c r="D2320" s="1016"/>
      <c r="E2320" s="1016"/>
      <c r="F2320" s="1016" t="e">
        <f t="shared" si="62"/>
        <v>#DIV/0!</v>
      </c>
      <c r="G2320" s="1016">
        <f t="shared" si="63"/>
        <v>0</v>
      </c>
    </row>
    <row r="2321" spans="1:7">
      <c r="A2321" s="1016"/>
      <c r="B2321" s="1016"/>
      <c r="C2321" s="1016"/>
      <c r="D2321" s="1016"/>
      <c r="E2321" s="1016"/>
      <c r="F2321" s="1016" t="e">
        <f t="shared" si="62"/>
        <v>#DIV/0!</v>
      </c>
      <c r="G2321" s="1016">
        <f t="shared" si="63"/>
        <v>0</v>
      </c>
    </row>
    <row r="2322" spans="1:7">
      <c r="A2322" s="1016"/>
      <c r="B2322" s="1016"/>
      <c r="C2322" s="1016"/>
      <c r="D2322" s="1016"/>
      <c r="E2322" s="1016"/>
      <c r="F2322" s="1016" t="e">
        <f t="shared" si="62"/>
        <v>#DIV/0!</v>
      </c>
      <c r="G2322" s="1016">
        <f t="shared" si="63"/>
        <v>0</v>
      </c>
    </row>
    <row r="2323" spans="1:7">
      <c r="A2323" s="1016"/>
      <c r="B2323" s="1016"/>
      <c r="C2323" s="1016"/>
      <c r="D2323" s="1016"/>
      <c r="E2323" s="1016"/>
      <c r="F2323" s="1016" t="e">
        <f t="shared" si="62"/>
        <v>#DIV/0!</v>
      </c>
      <c r="G2323" s="1016">
        <f t="shared" si="63"/>
        <v>0</v>
      </c>
    </row>
    <row r="2324" spans="1:7">
      <c r="A2324" s="1016"/>
      <c r="B2324" s="1016"/>
      <c r="C2324" s="1016"/>
      <c r="D2324" s="1016"/>
      <c r="E2324" s="1016"/>
      <c r="F2324" s="1016" t="e">
        <f t="shared" si="62"/>
        <v>#DIV/0!</v>
      </c>
      <c r="G2324" s="1016">
        <f t="shared" si="63"/>
        <v>0</v>
      </c>
    </row>
    <row r="2325" spans="1:7">
      <c r="A2325" s="1016"/>
      <c r="B2325" s="1016"/>
      <c r="C2325" s="1016"/>
      <c r="D2325" s="1016"/>
      <c r="E2325" s="1016"/>
      <c r="F2325" s="1016" t="e">
        <f t="shared" si="62"/>
        <v>#DIV/0!</v>
      </c>
      <c r="G2325" s="1016">
        <f t="shared" si="63"/>
        <v>0</v>
      </c>
    </row>
    <row r="2326" spans="1:7">
      <c r="A2326" s="1016"/>
      <c r="B2326" s="1016"/>
      <c r="C2326" s="1016"/>
      <c r="D2326" s="1016"/>
      <c r="E2326" s="1016"/>
      <c r="F2326" s="1016" t="e">
        <f t="shared" si="62"/>
        <v>#DIV/0!</v>
      </c>
      <c r="G2326" s="1016">
        <f t="shared" si="63"/>
        <v>0</v>
      </c>
    </row>
    <row r="2327" spans="1:7">
      <c r="A2327" s="1016"/>
      <c r="B2327" s="1016"/>
      <c r="C2327" s="1016"/>
      <c r="D2327" s="1016"/>
      <c r="E2327" s="1016"/>
      <c r="F2327" s="1016" t="e">
        <f t="shared" si="62"/>
        <v>#DIV/0!</v>
      </c>
      <c r="G2327" s="1016">
        <f t="shared" si="63"/>
        <v>0</v>
      </c>
    </row>
    <row r="2328" spans="1:7">
      <c r="A2328" s="1016"/>
      <c r="B2328" s="1016"/>
      <c r="C2328" s="1016"/>
      <c r="D2328" s="1016"/>
      <c r="E2328" s="1016"/>
      <c r="F2328" s="1016" t="e">
        <f t="shared" si="62"/>
        <v>#DIV/0!</v>
      </c>
      <c r="G2328" s="1016">
        <f t="shared" si="63"/>
        <v>0</v>
      </c>
    </row>
    <row r="2329" spans="1:7">
      <c r="A2329" s="1016"/>
      <c r="B2329" s="1016"/>
      <c r="C2329" s="1016"/>
      <c r="D2329" s="1016"/>
      <c r="E2329" s="1016"/>
      <c r="F2329" s="1016" t="e">
        <f t="shared" si="62"/>
        <v>#DIV/0!</v>
      </c>
      <c r="G2329" s="1016">
        <f t="shared" si="63"/>
        <v>0</v>
      </c>
    </row>
    <row r="2330" spans="1:7">
      <c r="A2330" s="1016"/>
      <c r="B2330" s="1016"/>
      <c r="C2330" s="1016"/>
      <c r="D2330" s="1016"/>
      <c r="E2330" s="1016"/>
      <c r="F2330" s="1016" t="e">
        <f t="shared" si="62"/>
        <v>#DIV/0!</v>
      </c>
      <c r="G2330" s="1016">
        <f t="shared" si="63"/>
        <v>0</v>
      </c>
    </row>
    <row r="2331" spans="1:7">
      <c r="A2331" s="1016"/>
      <c r="B2331" s="1016"/>
      <c r="C2331" s="1016"/>
      <c r="D2331" s="1016"/>
      <c r="E2331" s="1016"/>
      <c r="F2331" s="1016" t="e">
        <f t="shared" si="62"/>
        <v>#DIV/0!</v>
      </c>
      <c r="G2331" s="1016">
        <f t="shared" si="63"/>
        <v>0</v>
      </c>
    </row>
    <row r="2332" spans="1:7">
      <c r="A2332" s="1016"/>
      <c r="B2332" s="1016"/>
      <c r="C2332" s="1016"/>
      <c r="D2332" s="1016"/>
      <c r="E2332" s="1016"/>
      <c r="F2332" s="1016" t="e">
        <f t="shared" si="62"/>
        <v>#DIV/0!</v>
      </c>
      <c r="G2332" s="1016">
        <f t="shared" si="63"/>
        <v>0</v>
      </c>
    </row>
    <row r="2333" spans="1:7">
      <c r="A2333" s="1016"/>
      <c r="B2333" s="1016"/>
      <c r="C2333" s="1016"/>
      <c r="D2333" s="1016"/>
      <c r="E2333" s="1016"/>
      <c r="F2333" s="1016" t="e">
        <f t="shared" si="62"/>
        <v>#DIV/0!</v>
      </c>
      <c r="G2333" s="1016">
        <f t="shared" si="63"/>
        <v>0</v>
      </c>
    </row>
    <row r="2334" spans="1:7">
      <c r="A2334" s="1016"/>
      <c r="B2334" s="1016"/>
      <c r="C2334" s="1016"/>
      <c r="D2334" s="1016"/>
      <c r="E2334" s="1016"/>
      <c r="F2334" s="1016" t="e">
        <f t="shared" si="62"/>
        <v>#DIV/0!</v>
      </c>
      <c r="G2334" s="1016">
        <f t="shared" si="63"/>
        <v>0</v>
      </c>
    </row>
    <row r="2335" spans="1:7">
      <c r="A2335" s="1016"/>
      <c r="B2335" s="1016"/>
      <c r="C2335" s="1016"/>
      <c r="D2335" s="1016"/>
      <c r="E2335" s="1016"/>
      <c r="F2335" s="1016" t="e">
        <f t="shared" ref="F2335:F2398" si="64">(B2335*C2335*D2335*60/(A2335*1000))+F2334</f>
        <v>#DIV/0!</v>
      </c>
      <c r="G2335" s="1016">
        <f t="shared" ref="G2335:G2398" si="65">(C2335*D2335*60)+G2334</f>
        <v>0</v>
      </c>
    </row>
    <row r="2336" spans="1:7">
      <c r="A2336" s="1016"/>
      <c r="B2336" s="1016"/>
      <c r="C2336" s="1016"/>
      <c r="D2336" s="1016"/>
      <c r="E2336" s="1016"/>
      <c r="F2336" s="1016" t="e">
        <f t="shared" si="64"/>
        <v>#DIV/0!</v>
      </c>
      <c r="G2336" s="1016">
        <f t="shared" si="65"/>
        <v>0</v>
      </c>
    </row>
    <row r="2337" spans="1:7">
      <c r="A2337" s="1016"/>
      <c r="B2337" s="1016"/>
      <c r="C2337" s="1016"/>
      <c r="D2337" s="1016"/>
      <c r="E2337" s="1016"/>
      <c r="F2337" s="1016" t="e">
        <f t="shared" si="64"/>
        <v>#DIV/0!</v>
      </c>
      <c r="G2337" s="1016">
        <f t="shared" si="65"/>
        <v>0</v>
      </c>
    </row>
    <row r="2338" spans="1:7">
      <c r="A2338" s="1016"/>
      <c r="B2338" s="1016"/>
      <c r="C2338" s="1016"/>
      <c r="D2338" s="1016"/>
      <c r="E2338" s="1016"/>
      <c r="F2338" s="1016" t="e">
        <f t="shared" si="64"/>
        <v>#DIV/0!</v>
      </c>
      <c r="G2338" s="1016">
        <f t="shared" si="65"/>
        <v>0</v>
      </c>
    </row>
    <row r="2339" spans="1:7">
      <c r="A2339" s="1016"/>
      <c r="B2339" s="1016"/>
      <c r="C2339" s="1016"/>
      <c r="D2339" s="1016"/>
      <c r="E2339" s="1016"/>
      <c r="F2339" s="1016" t="e">
        <f t="shared" si="64"/>
        <v>#DIV/0!</v>
      </c>
      <c r="G2339" s="1016">
        <f t="shared" si="65"/>
        <v>0</v>
      </c>
    </row>
    <row r="2340" spans="1:7">
      <c r="A2340" s="1016"/>
      <c r="B2340" s="1016"/>
      <c r="C2340" s="1016"/>
      <c r="D2340" s="1016"/>
      <c r="E2340" s="1016"/>
      <c r="F2340" s="1016" t="e">
        <f t="shared" si="64"/>
        <v>#DIV/0!</v>
      </c>
      <c r="G2340" s="1016">
        <f t="shared" si="65"/>
        <v>0</v>
      </c>
    </row>
    <row r="2341" spans="1:7">
      <c r="A2341" s="1016"/>
      <c r="B2341" s="1016"/>
      <c r="C2341" s="1016"/>
      <c r="D2341" s="1016"/>
      <c r="E2341" s="1016"/>
      <c r="F2341" s="1016" t="e">
        <f t="shared" si="64"/>
        <v>#DIV/0!</v>
      </c>
      <c r="G2341" s="1016">
        <f t="shared" si="65"/>
        <v>0</v>
      </c>
    </row>
    <row r="2342" spans="1:7">
      <c r="A2342" s="1016"/>
      <c r="B2342" s="1016"/>
      <c r="C2342" s="1016"/>
      <c r="D2342" s="1016"/>
      <c r="E2342" s="1016"/>
      <c r="F2342" s="1016" t="e">
        <f t="shared" si="64"/>
        <v>#DIV/0!</v>
      </c>
      <c r="G2342" s="1016">
        <f t="shared" si="65"/>
        <v>0</v>
      </c>
    </row>
    <row r="2343" spans="1:7">
      <c r="A2343" s="1016"/>
      <c r="B2343" s="1016"/>
      <c r="C2343" s="1016"/>
      <c r="D2343" s="1016"/>
      <c r="E2343" s="1016"/>
      <c r="F2343" s="1016" t="e">
        <f t="shared" si="64"/>
        <v>#DIV/0!</v>
      </c>
      <c r="G2343" s="1016">
        <f t="shared" si="65"/>
        <v>0</v>
      </c>
    </row>
    <row r="2344" spans="1:7">
      <c r="A2344" s="1016"/>
      <c r="B2344" s="1016"/>
      <c r="C2344" s="1016"/>
      <c r="D2344" s="1016"/>
      <c r="E2344" s="1016"/>
      <c r="F2344" s="1016" t="e">
        <f t="shared" si="64"/>
        <v>#DIV/0!</v>
      </c>
      <c r="G2344" s="1016">
        <f t="shared" si="65"/>
        <v>0</v>
      </c>
    </row>
    <row r="2345" spans="1:7">
      <c r="A2345" s="1016"/>
      <c r="B2345" s="1016"/>
      <c r="C2345" s="1016"/>
      <c r="D2345" s="1016"/>
      <c r="E2345" s="1016"/>
      <c r="F2345" s="1016" t="e">
        <f t="shared" si="64"/>
        <v>#DIV/0!</v>
      </c>
      <c r="G2345" s="1016">
        <f t="shared" si="65"/>
        <v>0</v>
      </c>
    </row>
    <row r="2346" spans="1:7">
      <c r="A2346" s="1016"/>
      <c r="B2346" s="1016"/>
      <c r="C2346" s="1016"/>
      <c r="D2346" s="1016"/>
      <c r="E2346" s="1016"/>
      <c r="F2346" s="1016" t="e">
        <f t="shared" si="64"/>
        <v>#DIV/0!</v>
      </c>
      <c r="G2346" s="1016">
        <f t="shared" si="65"/>
        <v>0</v>
      </c>
    </row>
    <row r="2347" spans="1:7">
      <c r="A2347" s="1016"/>
      <c r="B2347" s="1016"/>
      <c r="C2347" s="1016"/>
      <c r="D2347" s="1016"/>
      <c r="E2347" s="1016"/>
      <c r="F2347" s="1016" t="e">
        <f t="shared" si="64"/>
        <v>#DIV/0!</v>
      </c>
      <c r="G2347" s="1016">
        <f t="shared" si="65"/>
        <v>0</v>
      </c>
    </row>
    <row r="2348" spans="1:7">
      <c r="A2348" s="1016"/>
      <c r="B2348" s="1016"/>
      <c r="C2348" s="1016"/>
      <c r="D2348" s="1016"/>
      <c r="E2348" s="1016"/>
      <c r="F2348" s="1016" t="e">
        <f t="shared" si="64"/>
        <v>#DIV/0!</v>
      </c>
      <c r="G2348" s="1016">
        <f t="shared" si="65"/>
        <v>0</v>
      </c>
    </row>
    <row r="2349" spans="1:7">
      <c r="A2349" s="1016"/>
      <c r="B2349" s="1016"/>
      <c r="C2349" s="1016"/>
      <c r="D2349" s="1016"/>
      <c r="E2349" s="1016"/>
      <c r="F2349" s="1016" t="e">
        <f t="shared" si="64"/>
        <v>#DIV/0!</v>
      </c>
      <c r="G2349" s="1016">
        <f t="shared" si="65"/>
        <v>0</v>
      </c>
    </row>
    <row r="2350" spans="1:7">
      <c r="A2350" s="1016"/>
      <c r="B2350" s="1016"/>
      <c r="C2350" s="1016"/>
      <c r="D2350" s="1016"/>
      <c r="E2350" s="1016"/>
      <c r="F2350" s="1016" t="e">
        <f t="shared" si="64"/>
        <v>#DIV/0!</v>
      </c>
      <c r="G2350" s="1016">
        <f t="shared" si="65"/>
        <v>0</v>
      </c>
    </row>
    <row r="2351" spans="1:7">
      <c r="A2351" s="1016"/>
      <c r="B2351" s="1016"/>
      <c r="C2351" s="1016"/>
      <c r="D2351" s="1016"/>
      <c r="E2351" s="1016"/>
      <c r="F2351" s="1016" t="e">
        <f t="shared" si="64"/>
        <v>#DIV/0!</v>
      </c>
      <c r="G2351" s="1016">
        <f t="shared" si="65"/>
        <v>0</v>
      </c>
    </row>
    <row r="2352" spans="1:7">
      <c r="A2352" s="1016"/>
      <c r="B2352" s="1016"/>
      <c r="C2352" s="1016"/>
      <c r="D2352" s="1016"/>
      <c r="E2352" s="1016"/>
      <c r="F2352" s="1016" t="e">
        <f t="shared" si="64"/>
        <v>#DIV/0!</v>
      </c>
      <c r="G2352" s="1016">
        <f t="shared" si="65"/>
        <v>0</v>
      </c>
    </row>
    <row r="2353" spans="1:7">
      <c r="A2353" s="1016"/>
      <c r="B2353" s="1016"/>
      <c r="C2353" s="1016"/>
      <c r="D2353" s="1016"/>
      <c r="E2353" s="1016"/>
      <c r="F2353" s="1016" t="e">
        <f t="shared" si="64"/>
        <v>#DIV/0!</v>
      </c>
      <c r="G2353" s="1016">
        <f t="shared" si="65"/>
        <v>0</v>
      </c>
    </row>
    <row r="2354" spans="1:7">
      <c r="A2354" s="1016"/>
      <c r="B2354" s="1016"/>
      <c r="C2354" s="1016"/>
      <c r="D2354" s="1016"/>
      <c r="E2354" s="1016"/>
      <c r="F2354" s="1016" t="e">
        <f t="shared" si="64"/>
        <v>#DIV/0!</v>
      </c>
      <c r="G2354" s="1016">
        <f t="shared" si="65"/>
        <v>0</v>
      </c>
    </row>
    <row r="2355" spans="1:7">
      <c r="A2355" s="1016"/>
      <c r="B2355" s="1016"/>
      <c r="C2355" s="1016"/>
      <c r="D2355" s="1016"/>
      <c r="E2355" s="1016"/>
      <c r="F2355" s="1016" t="e">
        <f t="shared" si="64"/>
        <v>#DIV/0!</v>
      </c>
      <c r="G2355" s="1016">
        <f t="shared" si="65"/>
        <v>0</v>
      </c>
    </row>
    <row r="2356" spans="1:7">
      <c r="A2356" s="1016"/>
      <c r="B2356" s="1016"/>
      <c r="C2356" s="1016"/>
      <c r="D2356" s="1016"/>
      <c r="E2356" s="1016"/>
      <c r="F2356" s="1016" t="e">
        <f t="shared" si="64"/>
        <v>#DIV/0!</v>
      </c>
      <c r="G2356" s="1016">
        <f t="shared" si="65"/>
        <v>0</v>
      </c>
    </row>
    <row r="2357" spans="1:7">
      <c r="A2357" s="1016"/>
      <c r="B2357" s="1016"/>
      <c r="C2357" s="1016"/>
      <c r="D2357" s="1016"/>
      <c r="E2357" s="1016"/>
      <c r="F2357" s="1016" t="e">
        <f t="shared" si="64"/>
        <v>#DIV/0!</v>
      </c>
      <c r="G2357" s="1016">
        <f t="shared" si="65"/>
        <v>0</v>
      </c>
    </row>
    <row r="2358" spans="1:7">
      <c r="A2358" s="1016"/>
      <c r="B2358" s="1016"/>
      <c r="C2358" s="1016"/>
      <c r="D2358" s="1016"/>
      <c r="E2358" s="1016"/>
      <c r="F2358" s="1016" t="e">
        <f t="shared" si="64"/>
        <v>#DIV/0!</v>
      </c>
      <c r="G2358" s="1016">
        <f t="shared" si="65"/>
        <v>0</v>
      </c>
    </row>
    <row r="2359" spans="1:7">
      <c r="A2359" s="1016"/>
      <c r="B2359" s="1016"/>
      <c r="C2359" s="1016"/>
      <c r="D2359" s="1016"/>
      <c r="E2359" s="1016"/>
      <c r="F2359" s="1016" t="e">
        <f t="shared" si="64"/>
        <v>#DIV/0!</v>
      </c>
      <c r="G2359" s="1016">
        <f t="shared" si="65"/>
        <v>0</v>
      </c>
    </row>
    <row r="2360" spans="1:7">
      <c r="A2360" s="1016"/>
      <c r="B2360" s="1016"/>
      <c r="C2360" s="1016"/>
      <c r="D2360" s="1016"/>
      <c r="E2360" s="1016"/>
      <c r="F2360" s="1016" t="e">
        <f t="shared" si="64"/>
        <v>#DIV/0!</v>
      </c>
      <c r="G2360" s="1016">
        <f t="shared" si="65"/>
        <v>0</v>
      </c>
    </row>
    <row r="2361" spans="1:7">
      <c r="A2361" s="1016"/>
      <c r="B2361" s="1016"/>
      <c r="C2361" s="1016"/>
      <c r="D2361" s="1016"/>
      <c r="E2361" s="1016"/>
      <c r="F2361" s="1016" t="e">
        <f t="shared" si="64"/>
        <v>#DIV/0!</v>
      </c>
      <c r="G2361" s="1016">
        <f t="shared" si="65"/>
        <v>0</v>
      </c>
    </row>
    <row r="2362" spans="1:7">
      <c r="A2362" s="1016"/>
      <c r="B2362" s="1016"/>
      <c r="C2362" s="1016"/>
      <c r="D2362" s="1016"/>
      <c r="E2362" s="1016"/>
      <c r="F2362" s="1016" t="e">
        <f t="shared" si="64"/>
        <v>#DIV/0!</v>
      </c>
      <c r="G2362" s="1016">
        <f t="shared" si="65"/>
        <v>0</v>
      </c>
    </row>
    <row r="2363" spans="1:7">
      <c r="A2363" s="1016"/>
      <c r="B2363" s="1016"/>
      <c r="C2363" s="1016"/>
      <c r="D2363" s="1016"/>
      <c r="E2363" s="1016"/>
      <c r="F2363" s="1016" t="e">
        <f t="shared" si="64"/>
        <v>#DIV/0!</v>
      </c>
      <c r="G2363" s="1016">
        <f t="shared" si="65"/>
        <v>0</v>
      </c>
    </row>
    <row r="2364" spans="1:7">
      <c r="A2364" s="1016"/>
      <c r="B2364" s="1016"/>
      <c r="C2364" s="1016"/>
      <c r="D2364" s="1016"/>
      <c r="E2364" s="1016"/>
      <c r="F2364" s="1016" t="e">
        <f t="shared" si="64"/>
        <v>#DIV/0!</v>
      </c>
      <c r="G2364" s="1016">
        <f t="shared" si="65"/>
        <v>0</v>
      </c>
    </row>
    <row r="2365" spans="1:7">
      <c r="A2365" s="1016"/>
      <c r="B2365" s="1016"/>
      <c r="C2365" s="1016"/>
      <c r="D2365" s="1016"/>
      <c r="E2365" s="1016"/>
      <c r="F2365" s="1016" t="e">
        <f t="shared" si="64"/>
        <v>#DIV/0!</v>
      </c>
      <c r="G2365" s="1016">
        <f t="shared" si="65"/>
        <v>0</v>
      </c>
    </row>
    <row r="2366" spans="1:7">
      <c r="A2366" s="1016"/>
      <c r="B2366" s="1016"/>
      <c r="C2366" s="1016"/>
      <c r="D2366" s="1016"/>
      <c r="E2366" s="1016"/>
      <c r="F2366" s="1016" t="e">
        <f t="shared" si="64"/>
        <v>#DIV/0!</v>
      </c>
      <c r="G2366" s="1016">
        <f t="shared" si="65"/>
        <v>0</v>
      </c>
    </row>
    <row r="2367" spans="1:7">
      <c r="A2367" s="1016"/>
      <c r="B2367" s="1016"/>
      <c r="C2367" s="1016"/>
      <c r="D2367" s="1016"/>
      <c r="E2367" s="1016"/>
      <c r="F2367" s="1016" t="e">
        <f t="shared" si="64"/>
        <v>#DIV/0!</v>
      </c>
      <c r="G2367" s="1016">
        <f t="shared" si="65"/>
        <v>0</v>
      </c>
    </row>
    <row r="2368" spans="1:7">
      <c r="A2368" s="1016"/>
      <c r="B2368" s="1016"/>
      <c r="C2368" s="1016"/>
      <c r="D2368" s="1016"/>
      <c r="E2368" s="1016"/>
      <c r="F2368" s="1016" t="e">
        <f t="shared" si="64"/>
        <v>#DIV/0!</v>
      </c>
      <c r="G2368" s="1016">
        <f t="shared" si="65"/>
        <v>0</v>
      </c>
    </row>
    <row r="2369" spans="1:7">
      <c r="A2369" s="1016"/>
      <c r="B2369" s="1016"/>
      <c r="C2369" s="1016"/>
      <c r="D2369" s="1016"/>
      <c r="E2369" s="1016"/>
      <c r="F2369" s="1016" t="e">
        <f t="shared" si="64"/>
        <v>#DIV/0!</v>
      </c>
      <c r="G2369" s="1016">
        <f t="shared" si="65"/>
        <v>0</v>
      </c>
    </row>
    <row r="2370" spans="1:7">
      <c r="A2370" s="1016"/>
      <c r="B2370" s="1016"/>
      <c r="C2370" s="1016"/>
      <c r="D2370" s="1016"/>
      <c r="E2370" s="1016"/>
      <c r="F2370" s="1016" t="e">
        <f t="shared" si="64"/>
        <v>#DIV/0!</v>
      </c>
      <c r="G2370" s="1016">
        <f t="shared" si="65"/>
        <v>0</v>
      </c>
    </row>
    <row r="2371" spans="1:7">
      <c r="A2371" s="1016"/>
      <c r="B2371" s="1016"/>
      <c r="C2371" s="1016"/>
      <c r="D2371" s="1016"/>
      <c r="E2371" s="1016"/>
      <c r="F2371" s="1016" t="e">
        <f t="shared" si="64"/>
        <v>#DIV/0!</v>
      </c>
      <c r="G2371" s="1016">
        <f t="shared" si="65"/>
        <v>0</v>
      </c>
    </row>
    <row r="2372" spans="1:7">
      <c r="A2372" s="1016"/>
      <c r="B2372" s="1016"/>
      <c r="C2372" s="1016"/>
      <c r="D2372" s="1016"/>
      <c r="E2372" s="1016"/>
      <c r="F2372" s="1016" t="e">
        <f t="shared" si="64"/>
        <v>#DIV/0!</v>
      </c>
      <c r="G2372" s="1016">
        <f t="shared" si="65"/>
        <v>0</v>
      </c>
    </row>
    <row r="2373" spans="1:7">
      <c r="A2373" s="1016"/>
      <c r="B2373" s="1016"/>
      <c r="C2373" s="1016"/>
      <c r="D2373" s="1016"/>
      <c r="E2373" s="1016"/>
      <c r="F2373" s="1016" t="e">
        <f t="shared" si="64"/>
        <v>#DIV/0!</v>
      </c>
      <c r="G2373" s="1016">
        <f t="shared" si="65"/>
        <v>0</v>
      </c>
    </row>
    <row r="2374" spans="1:7">
      <c r="A2374" s="1016"/>
      <c r="B2374" s="1016"/>
      <c r="C2374" s="1016"/>
      <c r="D2374" s="1016"/>
      <c r="E2374" s="1016"/>
      <c r="F2374" s="1016" t="e">
        <f t="shared" si="64"/>
        <v>#DIV/0!</v>
      </c>
      <c r="G2374" s="1016">
        <f t="shared" si="65"/>
        <v>0</v>
      </c>
    </row>
    <row r="2375" spans="1:7">
      <c r="A2375" s="1016"/>
      <c r="B2375" s="1016"/>
      <c r="C2375" s="1016"/>
      <c r="D2375" s="1016"/>
      <c r="E2375" s="1016"/>
      <c r="F2375" s="1016" t="e">
        <f t="shared" si="64"/>
        <v>#DIV/0!</v>
      </c>
      <c r="G2375" s="1016">
        <f t="shared" si="65"/>
        <v>0</v>
      </c>
    </row>
    <row r="2376" spans="1:7">
      <c r="A2376" s="1016"/>
      <c r="B2376" s="1016"/>
      <c r="C2376" s="1016"/>
      <c r="D2376" s="1016"/>
      <c r="E2376" s="1016"/>
      <c r="F2376" s="1016" t="e">
        <f t="shared" si="64"/>
        <v>#DIV/0!</v>
      </c>
      <c r="G2376" s="1016">
        <f t="shared" si="65"/>
        <v>0</v>
      </c>
    </row>
    <row r="2377" spans="1:7">
      <c r="A2377" s="1016"/>
      <c r="B2377" s="1016"/>
      <c r="C2377" s="1016"/>
      <c r="D2377" s="1016"/>
      <c r="E2377" s="1016"/>
      <c r="F2377" s="1016" t="e">
        <f t="shared" si="64"/>
        <v>#DIV/0!</v>
      </c>
      <c r="G2377" s="1016">
        <f t="shared" si="65"/>
        <v>0</v>
      </c>
    </row>
    <row r="2378" spans="1:7">
      <c r="A2378" s="1016"/>
      <c r="B2378" s="1016"/>
      <c r="C2378" s="1016"/>
      <c r="D2378" s="1016"/>
      <c r="E2378" s="1016"/>
      <c r="F2378" s="1016" t="e">
        <f t="shared" si="64"/>
        <v>#DIV/0!</v>
      </c>
      <c r="G2378" s="1016">
        <f t="shared" si="65"/>
        <v>0</v>
      </c>
    </row>
    <row r="2379" spans="1:7">
      <c r="A2379" s="1016"/>
      <c r="B2379" s="1016"/>
      <c r="C2379" s="1016"/>
      <c r="D2379" s="1016"/>
      <c r="E2379" s="1016"/>
      <c r="F2379" s="1016" t="e">
        <f t="shared" si="64"/>
        <v>#DIV/0!</v>
      </c>
      <c r="G2379" s="1016">
        <f t="shared" si="65"/>
        <v>0</v>
      </c>
    </row>
    <row r="2380" spans="1:7">
      <c r="A2380" s="1016"/>
      <c r="B2380" s="1016"/>
      <c r="C2380" s="1016"/>
      <c r="D2380" s="1016"/>
      <c r="E2380" s="1016"/>
      <c r="F2380" s="1016" t="e">
        <f t="shared" si="64"/>
        <v>#DIV/0!</v>
      </c>
      <c r="G2380" s="1016">
        <f t="shared" si="65"/>
        <v>0</v>
      </c>
    </row>
    <row r="2381" spans="1:7">
      <c r="A2381" s="1016"/>
      <c r="B2381" s="1016"/>
      <c r="C2381" s="1016"/>
      <c r="D2381" s="1016"/>
      <c r="E2381" s="1016"/>
      <c r="F2381" s="1016" t="e">
        <f t="shared" si="64"/>
        <v>#DIV/0!</v>
      </c>
      <c r="G2381" s="1016">
        <f t="shared" si="65"/>
        <v>0</v>
      </c>
    </row>
    <row r="2382" spans="1:7">
      <c r="A2382" s="1016"/>
      <c r="B2382" s="1016"/>
      <c r="C2382" s="1016"/>
      <c r="D2382" s="1016"/>
      <c r="E2382" s="1016"/>
      <c r="F2382" s="1016" t="e">
        <f t="shared" si="64"/>
        <v>#DIV/0!</v>
      </c>
      <c r="G2382" s="1016">
        <f t="shared" si="65"/>
        <v>0</v>
      </c>
    </row>
    <row r="2383" spans="1:7">
      <c r="A2383" s="1016"/>
      <c r="B2383" s="1016"/>
      <c r="C2383" s="1016"/>
      <c r="D2383" s="1016"/>
      <c r="E2383" s="1016"/>
      <c r="F2383" s="1016" t="e">
        <f t="shared" si="64"/>
        <v>#DIV/0!</v>
      </c>
      <c r="G2383" s="1016">
        <f t="shared" si="65"/>
        <v>0</v>
      </c>
    </row>
    <row r="2384" spans="1:7">
      <c r="A2384" s="1016"/>
      <c r="B2384" s="1016"/>
      <c r="C2384" s="1016"/>
      <c r="D2384" s="1016"/>
      <c r="E2384" s="1016"/>
      <c r="F2384" s="1016" t="e">
        <f t="shared" si="64"/>
        <v>#DIV/0!</v>
      </c>
      <c r="G2384" s="1016">
        <f t="shared" si="65"/>
        <v>0</v>
      </c>
    </row>
    <row r="2385" spans="1:7">
      <c r="A2385" s="1016"/>
      <c r="B2385" s="1016"/>
      <c r="C2385" s="1016"/>
      <c r="D2385" s="1016"/>
      <c r="E2385" s="1016"/>
      <c r="F2385" s="1016" t="e">
        <f t="shared" si="64"/>
        <v>#DIV/0!</v>
      </c>
      <c r="G2385" s="1016">
        <f t="shared" si="65"/>
        <v>0</v>
      </c>
    </row>
    <row r="2386" spans="1:7">
      <c r="A2386" s="1016"/>
      <c r="B2386" s="1016"/>
      <c r="C2386" s="1016"/>
      <c r="D2386" s="1016"/>
      <c r="E2386" s="1016"/>
      <c r="F2386" s="1016" t="e">
        <f t="shared" si="64"/>
        <v>#DIV/0!</v>
      </c>
      <c r="G2386" s="1016">
        <f t="shared" si="65"/>
        <v>0</v>
      </c>
    </row>
    <row r="2387" spans="1:7">
      <c r="A2387" s="1016"/>
      <c r="B2387" s="1016"/>
      <c r="C2387" s="1016"/>
      <c r="D2387" s="1016"/>
      <c r="E2387" s="1016"/>
      <c r="F2387" s="1016" t="e">
        <f t="shared" si="64"/>
        <v>#DIV/0!</v>
      </c>
      <c r="G2387" s="1016">
        <f t="shared" si="65"/>
        <v>0</v>
      </c>
    </row>
    <row r="2388" spans="1:7">
      <c r="A2388" s="1016"/>
      <c r="B2388" s="1016"/>
      <c r="C2388" s="1016"/>
      <c r="D2388" s="1016"/>
      <c r="E2388" s="1016"/>
      <c r="F2388" s="1016" t="e">
        <f t="shared" si="64"/>
        <v>#DIV/0!</v>
      </c>
      <c r="G2388" s="1016">
        <f t="shared" si="65"/>
        <v>0</v>
      </c>
    </row>
    <row r="2389" spans="1:7">
      <c r="A2389" s="1016"/>
      <c r="B2389" s="1016"/>
      <c r="C2389" s="1016"/>
      <c r="D2389" s="1016"/>
      <c r="E2389" s="1016"/>
      <c r="F2389" s="1016" t="e">
        <f t="shared" si="64"/>
        <v>#DIV/0!</v>
      </c>
      <c r="G2389" s="1016">
        <f t="shared" si="65"/>
        <v>0</v>
      </c>
    </row>
    <row r="2390" spans="1:7">
      <c r="A2390" s="1016"/>
      <c r="B2390" s="1016"/>
      <c r="C2390" s="1016"/>
      <c r="D2390" s="1016"/>
      <c r="E2390" s="1016"/>
      <c r="F2390" s="1016" t="e">
        <f t="shared" si="64"/>
        <v>#DIV/0!</v>
      </c>
      <c r="G2390" s="1016">
        <f t="shared" si="65"/>
        <v>0</v>
      </c>
    </row>
    <row r="2391" spans="1:7">
      <c r="A2391" s="1016"/>
      <c r="B2391" s="1016"/>
      <c r="C2391" s="1016"/>
      <c r="D2391" s="1016"/>
      <c r="E2391" s="1016"/>
      <c r="F2391" s="1016" t="e">
        <f t="shared" si="64"/>
        <v>#DIV/0!</v>
      </c>
      <c r="G2391" s="1016">
        <f t="shared" si="65"/>
        <v>0</v>
      </c>
    </row>
    <row r="2392" spans="1:7">
      <c r="A2392" s="1016"/>
      <c r="B2392" s="1016"/>
      <c r="C2392" s="1016"/>
      <c r="D2392" s="1016"/>
      <c r="E2392" s="1016"/>
      <c r="F2392" s="1016" t="e">
        <f t="shared" si="64"/>
        <v>#DIV/0!</v>
      </c>
      <c r="G2392" s="1016">
        <f t="shared" si="65"/>
        <v>0</v>
      </c>
    </row>
    <row r="2393" spans="1:7">
      <c r="A2393" s="1016"/>
      <c r="B2393" s="1016"/>
      <c r="C2393" s="1016"/>
      <c r="D2393" s="1016"/>
      <c r="E2393" s="1016"/>
      <c r="F2393" s="1016" t="e">
        <f t="shared" si="64"/>
        <v>#DIV/0!</v>
      </c>
      <c r="G2393" s="1016">
        <f t="shared" si="65"/>
        <v>0</v>
      </c>
    </row>
    <row r="2394" spans="1:7">
      <c r="A2394" s="1016"/>
      <c r="B2394" s="1016"/>
      <c r="C2394" s="1016"/>
      <c r="D2394" s="1016"/>
      <c r="E2394" s="1016"/>
      <c r="F2394" s="1016" t="e">
        <f t="shared" si="64"/>
        <v>#DIV/0!</v>
      </c>
      <c r="G2394" s="1016">
        <f t="shared" si="65"/>
        <v>0</v>
      </c>
    </row>
    <row r="2395" spans="1:7">
      <c r="A2395" s="1016"/>
      <c r="B2395" s="1016"/>
      <c r="C2395" s="1016"/>
      <c r="D2395" s="1016"/>
      <c r="E2395" s="1016"/>
      <c r="F2395" s="1016" t="e">
        <f t="shared" si="64"/>
        <v>#DIV/0!</v>
      </c>
      <c r="G2395" s="1016">
        <f t="shared" si="65"/>
        <v>0</v>
      </c>
    </row>
    <row r="2396" spans="1:7">
      <c r="A2396" s="1016"/>
      <c r="B2396" s="1016"/>
      <c r="C2396" s="1016"/>
      <c r="D2396" s="1016"/>
      <c r="E2396" s="1016"/>
      <c r="F2396" s="1016" t="e">
        <f t="shared" si="64"/>
        <v>#DIV/0!</v>
      </c>
      <c r="G2396" s="1016">
        <f t="shared" si="65"/>
        <v>0</v>
      </c>
    </row>
    <row r="2397" spans="1:7">
      <c r="A2397" s="1016"/>
      <c r="B2397" s="1016"/>
      <c r="C2397" s="1016"/>
      <c r="D2397" s="1016"/>
      <c r="E2397" s="1016"/>
      <c r="F2397" s="1016" t="e">
        <f t="shared" si="64"/>
        <v>#DIV/0!</v>
      </c>
      <c r="G2397" s="1016">
        <f t="shared" si="65"/>
        <v>0</v>
      </c>
    </row>
    <row r="2398" spans="1:7">
      <c r="A2398" s="1016"/>
      <c r="B2398" s="1016"/>
      <c r="C2398" s="1016"/>
      <c r="D2398" s="1016"/>
      <c r="E2398" s="1016"/>
      <c r="F2398" s="1016" t="e">
        <f t="shared" si="64"/>
        <v>#DIV/0!</v>
      </c>
      <c r="G2398" s="1016">
        <f t="shared" si="65"/>
        <v>0</v>
      </c>
    </row>
    <row r="2399" spans="1:7">
      <c r="A2399" s="1016"/>
      <c r="B2399" s="1016"/>
      <c r="C2399" s="1016"/>
      <c r="D2399" s="1016"/>
      <c r="E2399" s="1016"/>
      <c r="F2399" s="1016" t="e">
        <f t="shared" ref="F2399:F2462" si="66">(B2399*C2399*D2399*60/(A2399*1000))+F2398</f>
        <v>#DIV/0!</v>
      </c>
      <c r="G2399" s="1016">
        <f t="shared" ref="G2399:G2462" si="67">(C2399*D2399*60)+G2398</f>
        <v>0</v>
      </c>
    </row>
    <row r="2400" spans="1:7">
      <c r="A2400" s="1016"/>
      <c r="B2400" s="1016"/>
      <c r="C2400" s="1016"/>
      <c r="D2400" s="1016"/>
      <c r="E2400" s="1016"/>
      <c r="F2400" s="1016" t="e">
        <f t="shared" si="66"/>
        <v>#DIV/0!</v>
      </c>
      <c r="G2400" s="1016">
        <f t="shared" si="67"/>
        <v>0</v>
      </c>
    </row>
    <row r="2401" spans="1:7">
      <c r="A2401" s="1016"/>
      <c r="B2401" s="1016"/>
      <c r="C2401" s="1016"/>
      <c r="D2401" s="1016"/>
      <c r="E2401" s="1016"/>
      <c r="F2401" s="1016" t="e">
        <f t="shared" si="66"/>
        <v>#DIV/0!</v>
      </c>
      <c r="G2401" s="1016">
        <f t="shared" si="67"/>
        <v>0</v>
      </c>
    </row>
    <row r="2402" spans="1:7">
      <c r="A2402" s="1016"/>
      <c r="B2402" s="1016"/>
      <c r="C2402" s="1016"/>
      <c r="D2402" s="1016"/>
      <c r="E2402" s="1016"/>
      <c r="F2402" s="1016" t="e">
        <f t="shared" si="66"/>
        <v>#DIV/0!</v>
      </c>
      <c r="G2402" s="1016">
        <f t="shared" si="67"/>
        <v>0</v>
      </c>
    </row>
    <row r="2403" spans="1:7">
      <c r="A2403" s="1016"/>
      <c r="B2403" s="1016"/>
      <c r="C2403" s="1016"/>
      <c r="D2403" s="1016"/>
      <c r="E2403" s="1016"/>
      <c r="F2403" s="1016" t="e">
        <f t="shared" si="66"/>
        <v>#DIV/0!</v>
      </c>
      <c r="G2403" s="1016">
        <f t="shared" si="67"/>
        <v>0</v>
      </c>
    </row>
    <row r="2404" spans="1:7">
      <c r="A2404" s="1016"/>
      <c r="B2404" s="1016"/>
      <c r="C2404" s="1016"/>
      <c r="D2404" s="1016"/>
      <c r="E2404" s="1016"/>
      <c r="F2404" s="1016" t="e">
        <f t="shared" si="66"/>
        <v>#DIV/0!</v>
      </c>
      <c r="G2404" s="1016">
        <f t="shared" si="67"/>
        <v>0</v>
      </c>
    </row>
    <row r="2405" spans="1:7">
      <c r="A2405" s="1016"/>
      <c r="B2405" s="1016"/>
      <c r="C2405" s="1016"/>
      <c r="D2405" s="1016"/>
      <c r="E2405" s="1016"/>
      <c r="F2405" s="1016" t="e">
        <f t="shared" si="66"/>
        <v>#DIV/0!</v>
      </c>
      <c r="G2405" s="1016">
        <f t="shared" si="67"/>
        <v>0</v>
      </c>
    </row>
    <row r="2406" spans="1:7">
      <c r="A2406" s="1016"/>
      <c r="B2406" s="1016"/>
      <c r="C2406" s="1016"/>
      <c r="D2406" s="1016"/>
      <c r="E2406" s="1016"/>
      <c r="F2406" s="1016" t="e">
        <f t="shared" si="66"/>
        <v>#DIV/0!</v>
      </c>
      <c r="G2406" s="1016">
        <f t="shared" si="67"/>
        <v>0</v>
      </c>
    </row>
    <row r="2407" spans="1:7">
      <c r="A2407" s="1016"/>
      <c r="B2407" s="1016"/>
      <c r="C2407" s="1016"/>
      <c r="D2407" s="1016"/>
      <c r="E2407" s="1016"/>
      <c r="F2407" s="1016" t="e">
        <f t="shared" si="66"/>
        <v>#DIV/0!</v>
      </c>
      <c r="G2407" s="1016">
        <f t="shared" si="67"/>
        <v>0</v>
      </c>
    </row>
    <row r="2408" spans="1:7">
      <c r="A2408" s="1016"/>
      <c r="B2408" s="1016"/>
      <c r="C2408" s="1016"/>
      <c r="D2408" s="1016"/>
      <c r="E2408" s="1016"/>
      <c r="F2408" s="1016" t="e">
        <f t="shared" si="66"/>
        <v>#DIV/0!</v>
      </c>
      <c r="G2408" s="1016">
        <f t="shared" si="67"/>
        <v>0</v>
      </c>
    </row>
    <row r="2409" spans="1:7">
      <c r="A2409" s="1016"/>
      <c r="B2409" s="1016"/>
      <c r="C2409" s="1016"/>
      <c r="D2409" s="1016"/>
      <c r="E2409" s="1016"/>
      <c r="F2409" s="1016" t="e">
        <f t="shared" si="66"/>
        <v>#DIV/0!</v>
      </c>
      <c r="G2409" s="1016">
        <f t="shared" si="67"/>
        <v>0</v>
      </c>
    </row>
    <row r="2410" spans="1:7">
      <c r="A2410" s="1016"/>
      <c r="B2410" s="1016"/>
      <c r="C2410" s="1016"/>
      <c r="D2410" s="1016"/>
      <c r="E2410" s="1016"/>
      <c r="F2410" s="1016" t="e">
        <f t="shared" si="66"/>
        <v>#DIV/0!</v>
      </c>
      <c r="G2410" s="1016">
        <f t="shared" si="67"/>
        <v>0</v>
      </c>
    </row>
    <row r="2411" spans="1:7">
      <c r="A2411" s="1016"/>
      <c r="B2411" s="1016"/>
      <c r="C2411" s="1016"/>
      <c r="D2411" s="1016"/>
      <c r="E2411" s="1016"/>
      <c r="F2411" s="1016" t="e">
        <f t="shared" si="66"/>
        <v>#DIV/0!</v>
      </c>
      <c r="G2411" s="1016">
        <f t="shared" si="67"/>
        <v>0</v>
      </c>
    </row>
    <row r="2412" spans="1:7">
      <c r="A2412" s="1016"/>
      <c r="B2412" s="1016"/>
      <c r="C2412" s="1016"/>
      <c r="D2412" s="1016"/>
      <c r="E2412" s="1016"/>
      <c r="F2412" s="1016" t="e">
        <f t="shared" si="66"/>
        <v>#DIV/0!</v>
      </c>
      <c r="G2412" s="1016">
        <f t="shared" si="67"/>
        <v>0</v>
      </c>
    </row>
    <row r="2413" spans="1:7">
      <c r="A2413" s="1016"/>
      <c r="B2413" s="1016"/>
      <c r="C2413" s="1016"/>
      <c r="D2413" s="1016"/>
      <c r="E2413" s="1016"/>
      <c r="F2413" s="1016" t="e">
        <f t="shared" si="66"/>
        <v>#DIV/0!</v>
      </c>
      <c r="G2413" s="1016">
        <f t="shared" si="67"/>
        <v>0</v>
      </c>
    </row>
    <row r="2414" spans="1:7">
      <c r="A2414" s="1016"/>
      <c r="B2414" s="1016"/>
      <c r="C2414" s="1016"/>
      <c r="D2414" s="1016"/>
      <c r="E2414" s="1016"/>
      <c r="F2414" s="1016" t="e">
        <f t="shared" si="66"/>
        <v>#DIV/0!</v>
      </c>
      <c r="G2414" s="1016">
        <f t="shared" si="67"/>
        <v>0</v>
      </c>
    </row>
    <row r="2415" spans="1:7">
      <c r="A2415" s="1016"/>
      <c r="B2415" s="1016"/>
      <c r="C2415" s="1016"/>
      <c r="D2415" s="1016"/>
      <c r="E2415" s="1016"/>
      <c r="F2415" s="1016" t="e">
        <f t="shared" si="66"/>
        <v>#DIV/0!</v>
      </c>
      <c r="G2415" s="1016">
        <f t="shared" si="67"/>
        <v>0</v>
      </c>
    </row>
    <row r="2416" spans="1:7">
      <c r="A2416" s="1016"/>
      <c r="B2416" s="1016"/>
      <c r="C2416" s="1016"/>
      <c r="D2416" s="1016"/>
      <c r="E2416" s="1016"/>
      <c r="F2416" s="1016" t="e">
        <f t="shared" si="66"/>
        <v>#DIV/0!</v>
      </c>
      <c r="G2416" s="1016">
        <f t="shared" si="67"/>
        <v>0</v>
      </c>
    </row>
    <row r="2417" spans="1:7">
      <c r="A2417" s="1016"/>
      <c r="B2417" s="1016"/>
      <c r="C2417" s="1016"/>
      <c r="D2417" s="1016"/>
      <c r="E2417" s="1016"/>
      <c r="F2417" s="1016" t="e">
        <f t="shared" si="66"/>
        <v>#DIV/0!</v>
      </c>
      <c r="G2417" s="1016">
        <f t="shared" si="67"/>
        <v>0</v>
      </c>
    </row>
    <row r="2418" spans="1:7">
      <c r="A2418" s="1016"/>
      <c r="B2418" s="1016"/>
      <c r="C2418" s="1016"/>
      <c r="D2418" s="1016"/>
      <c r="E2418" s="1016"/>
      <c r="F2418" s="1016" t="e">
        <f t="shared" si="66"/>
        <v>#DIV/0!</v>
      </c>
      <c r="G2418" s="1016">
        <f t="shared" si="67"/>
        <v>0</v>
      </c>
    </row>
    <row r="2419" spans="1:7">
      <c r="A2419" s="1016"/>
      <c r="B2419" s="1016"/>
      <c r="C2419" s="1016"/>
      <c r="D2419" s="1016"/>
      <c r="E2419" s="1016"/>
      <c r="F2419" s="1016" t="e">
        <f t="shared" si="66"/>
        <v>#DIV/0!</v>
      </c>
      <c r="G2419" s="1016">
        <f t="shared" si="67"/>
        <v>0</v>
      </c>
    </row>
    <row r="2420" spans="1:7">
      <c r="A2420" s="1016"/>
      <c r="B2420" s="1016"/>
      <c r="C2420" s="1016"/>
      <c r="D2420" s="1016"/>
      <c r="E2420" s="1016"/>
      <c r="F2420" s="1016" t="e">
        <f t="shared" si="66"/>
        <v>#DIV/0!</v>
      </c>
      <c r="G2420" s="1016">
        <f t="shared" si="67"/>
        <v>0</v>
      </c>
    </row>
    <row r="2421" spans="1:7">
      <c r="A2421" s="1016"/>
      <c r="B2421" s="1016"/>
      <c r="C2421" s="1016"/>
      <c r="D2421" s="1016"/>
      <c r="E2421" s="1016"/>
      <c r="F2421" s="1016" t="e">
        <f t="shared" si="66"/>
        <v>#DIV/0!</v>
      </c>
      <c r="G2421" s="1016">
        <f t="shared" si="67"/>
        <v>0</v>
      </c>
    </row>
    <row r="2422" spans="1:7">
      <c r="A2422" s="1016"/>
      <c r="B2422" s="1016"/>
      <c r="C2422" s="1016"/>
      <c r="D2422" s="1016"/>
      <c r="E2422" s="1016"/>
      <c r="F2422" s="1016" t="e">
        <f t="shared" si="66"/>
        <v>#DIV/0!</v>
      </c>
      <c r="G2422" s="1016">
        <f t="shared" si="67"/>
        <v>0</v>
      </c>
    </row>
    <row r="2423" spans="1:7">
      <c r="A2423" s="1016"/>
      <c r="B2423" s="1016"/>
      <c r="C2423" s="1016"/>
      <c r="D2423" s="1016"/>
      <c r="E2423" s="1016"/>
      <c r="F2423" s="1016" t="e">
        <f t="shared" si="66"/>
        <v>#DIV/0!</v>
      </c>
      <c r="G2423" s="1016">
        <f t="shared" si="67"/>
        <v>0</v>
      </c>
    </row>
    <row r="2424" spans="1:7">
      <c r="A2424" s="1016"/>
      <c r="B2424" s="1016"/>
      <c r="C2424" s="1016"/>
      <c r="D2424" s="1016"/>
      <c r="E2424" s="1016"/>
      <c r="F2424" s="1016" t="e">
        <f t="shared" si="66"/>
        <v>#DIV/0!</v>
      </c>
      <c r="G2424" s="1016">
        <f t="shared" si="67"/>
        <v>0</v>
      </c>
    </row>
    <row r="2425" spans="1:7">
      <c r="A2425" s="1016"/>
      <c r="B2425" s="1016"/>
      <c r="C2425" s="1016"/>
      <c r="D2425" s="1016"/>
      <c r="E2425" s="1016"/>
      <c r="F2425" s="1016" t="e">
        <f t="shared" si="66"/>
        <v>#DIV/0!</v>
      </c>
      <c r="G2425" s="1016">
        <f t="shared" si="67"/>
        <v>0</v>
      </c>
    </row>
    <row r="2426" spans="1:7">
      <c r="A2426" s="1016"/>
      <c r="B2426" s="1016"/>
      <c r="C2426" s="1016"/>
      <c r="D2426" s="1016"/>
      <c r="E2426" s="1016"/>
      <c r="F2426" s="1016" t="e">
        <f t="shared" si="66"/>
        <v>#DIV/0!</v>
      </c>
      <c r="G2426" s="1016">
        <f t="shared" si="67"/>
        <v>0</v>
      </c>
    </row>
    <row r="2427" spans="1:7">
      <c r="A2427" s="1016"/>
      <c r="B2427" s="1016"/>
      <c r="C2427" s="1016"/>
      <c r="D2427" s="1016"/>
      <c r="E2427" s="1016"/>
      <c r="F2427" s="1016" t="e">
        <f t="shared" si="66"/>
        <v>#DIV/0!</v>
      </c>
      <c r="G2427" s="1016">
        <f t="shared" si="67"/>
        <v>0</v>
      </c>
    </row>
    <row r="2428" spans="1:7">
      <c r="A2428" s="1016"/>
      <c r="B2428" s="1016"/>
      <c r="C2428" s="1016"/>
      <c r="D2428" s="1016"/>
      <c r="E2428" s="1016"/>
      <c r="F2428" s="1016" t="e">
        <f t="shared" si="66"/>
        <v>#DIV/0!</v>
      </c>
      <c r="G2428" s="1016">
        <f t="shared" si="67"/>
        <v>0</v>
      </c>
    </row>
    <row r="2429" spans="1:7">
      <c r="A2429" s="1016"/>
      <c r="B2429" s="1016"/>
      <c r="C2429" s="1016"/>
      <c r="D2429" s="1016"/>
      <c r="E2429" s="1016"/>
      <c r="F2429" s="1016" t="e">
        <f t="shared" si="66"/>
        <v>#DIV/0!</v>
      </c>
      <c r="G2429" s="1016">
        <f t="shared" si="67"/>
        <v>0</v>
      </c>
    </row>
    <row r="2430" spans="1:7">
      <c r="A2430" s="1016"/>
      <c r="B2430" s="1016"/>
      <c r="C2430" s="1016"/>
      <c r="D2430" s="1016"/>
      <c r="E2430" s="1016"/>
      <c r="F2430" s="1016" t="e">
        <f t="shared" si="66"/>
        <v>#DIV/0!</v>
      </c>
      <c r="G2430" s="1016">
        <f t="shared" si="67"/>
        <v>0</v>
      </c>
    </row>
    <row r="2431" spans="1:7">
      <c r="A2431" s="1016"/>
      <c r="B2431" s="1016"/>
      <c r="C2431" s="1016"/>
      <c r="D2431" s="1016"/>
      <c r="E2431" s="1016"/>
      <c r="F2431" s="1016" t="e">
        <f t="shared" si="66"/>
        <v>#DIV/0!</v>
      </c>
      <c r="G2431" s="1016">
        <f t="shared" si="67"/>
        <v>0</v>
      </c>
    </row>
    <row r="2432" spans="1:7">
      <c r="A2432" s="1016"/>
      <c r="B2432" s="1016"/>
      <c r="C2432" s="1016"/>
      <c r="D2432" s="1016"/>
      <c r="E2432" s="1016"/>
      <c r="F2432" s="1016" t="e">
        <f t="shared" si="66"/>
        <v>#DIV/0!</v>
      </c>
      <c r="G2432" s="1016">
        <f t="shared" si="67"/>
        <v>0</v>
      </c>
    </row>
    <row r="2433" spans="1:7">
      <c r="A2433" s="1016"/>
      <c r="B2433" s="1016"/>
      <c r="C2433" s="1016"/>
      <c r="D2433" s="1016"/>
      <c r="E2433" s="1016"/>
      <c r="F2433" s="1016" t="e">
        <f t="shared" si="66"/>
        <v>#DIV/0!</v>
      </c>
      <c r="G2433" s="1016">
        <f t="shared" si="67"/>
        <v>0</v>
      </c>
    </row>
    <row r="2434" spans="1:7">
      <c r="A2434" s="1016"/>
      <c r="B2434" s="1016"/>
      <c r="C2434" s="1016"/>
      <c r="D2434" s="1016"/>
      <c r="E2434" s="1016"/>
      <c r="F2434" s="1016" t="e">
        <f t="shared" si="66"/>
        <v>#DIV/0!</v>
      </c>
      <c r="G2434" s="1016">
        <f t="shared" si="67"/>
        <v>0</v>
      </c>
    </row>
    <row r="2435" spans="1:7">
      <c r="A2435" s="1016"/>
      <c r="B2435" s="1016"/>
      <c r="C2435" s="1016"/>
      <c r="D2435" s="1016"/>
      <c r="E2435" s="1016"/>
      <c r="F2435" s="1016" t="e">
        <f t="shared" si="66"/>
        <v>#DIV/0!</v>
      </c>
      <c r="G2435" s="1016">
        <f t="shared" si="67"/>
        <v>0</v>
      </c>
    </row>
    <row r="2436" spans="1:7">
      <c r="A2436" s="1016"/>
      <c r="B2436" s="1016"/>
      <c r="C2436" s="1016"/>
      <c r="D2436" s="1016"/>
      <c r="E2436" s="1016"/>
      <c r="F2436" s="1016" t="e">
        <f t="shared" si="66"/>
        <v>#DIV/0!</v>
      </c>
      <c r="G2436" s="1016">
        <f t="shared" si="67"/>
        <v>0</v>
      </c>
    </row>
    <row r="2437" spans="1:7">
      <c r="A2437" s="1016"/>
      <c r="B2437" s="1016"/>
      <c r="C2437" s="1016"/>
      <c r="D2437" s="1016"/>
      <c r="E2437" s="1016"/>
      <c r="F2437" s="1016" t="e">
        <f t="shared" si="66"/>
        <v>#DIV/0!</v>
      </c>
      <c r="G2437" s="1016">
        <f t="shared" si="67"/>
        <v>0</v>
      </c>
    </row>
    <row r="2438" spans="1:7">
      <c r="A2438" s="1016"/>
      <c r="B2438" s="1016"/>
      <c r="C2438" s="1016"/>
      <c r="D2438" s="1016"/>
      <c r="E2438" s="1016"/>
      <c r="F2438" s="1016" t="e">
        <f t="shared" si="66"/>
        <v>#DIV/0!</v>
      </c>
      <c r="G2438" s="1016">
        <f t="shared" si="67"/>
        <v>0</v>
      </c>
    </row>
    <row r="2439" spans="1:7">
      <c r="A2439" s="1016"/>
      <c r="B2439" s="1016"/>
      <c r="C2439" s="1016"/>
      <c r="D2439" s="1016"/>
      <c r="E2439" s="1016"/>
      <c r="F2439" s="1016" t="e">
        <f t="shared" si="66"/>
        <v>#DIV/0!</v>
      </c>
      <c r="G2439" s="1016">
        <f t="shared" si="67"/>
        <v>0</v>
      </c>
    </row>
    <row r="2440" spans="1:7">
      <c r="A2440" s="1016"/>
      <c r="B2440" s="1016"/>
      <c r="C2440" s="1016"/>
      <c r="D2440" s="1016"/>
      <c r="E2440" s="1016"/>
      <c r="F2440" s="1016" t="e">
        <f t="shared" si="66"/>
        <v>#DIV/0!</v>
      </c>
      <c r="G2440" s="1016">
        <f t="shared" si="67"/>
        <v>0</v>
      </c>
    </row>
    <row r="2441" spans="1:7">
      <c r="A2441" s="1016"/>
      <c r="B2441" s="1016"/>
      <c r="C2441" s="1016"/>
      <c r="D2441" s="1016"/>
      <c r="E2441" s="1016"/>
      <c r="F2441" s="1016" t="e">
        <f t="shared" si="66"/>
        <v>#DIV/0!</v>
      </c>
      <c r="G2441" s="1016">
        <f t="shared" si="67"/>
        <v>0</v>
      </c>
    </row>
    <row r="2442" spans="1:7">
      <c r="A2442" s="1016"/>
      <c r="B2442" s="1016"/>
      <c r="C2442" s="1016"/>
      <c r="D2442" s="1016"/>
      <c r="E2442" s="1016"/>
      <c r="F2442" s="1016" t="e">
        <f t="shared" si="66"/>
        <v>#DIV/0!</v>
      </c>
      <c r="G2442" s="1016">
        <f t="shared" si="67"/>
        <v>0</v>
      </c>
    </row>
    <row r="2443" spans="1:7">
      <c r="A2443" s="1016"/>
      <c r="B2443" s="1016"/>
      <c r="C2443" s="1016"/>
      <c r="D2443" s="1016"/>
      <c r="E2443" s="1016"/>
      <c r="F2443" s="1016" t="e">
        <f t="shared" si="66"/>
        <v>#DIV/0!</v>
      </c>
      <c r="G2443" s="1016">
        <f t="shared" si="67"/>
        <v>0</v>
      </c>
    </row>
    <row r="2444" spans="1:7">
      <c r="A2444" s="1016"/>
      <c r="B2444" s="1016"/>
      <c r="C2444" s="1016"/>
      <c r="D2444" s="1016"/>
      <c r="E2444" s="1016"/>
      <c r="F2444" s="1016" t="e">
        <f t="shared" si="66"/>
        <v>#DIV/0!</v>
      </c>
      <c r="G2444" s="1016">
        <f t="shared" si="67"/>
        <v>0</v>
      </c>
    </row>
    <row r="2445" spans="1:7">
      <c r="A2445" s="1016"/>
      <c r="B2445" s="1016"/>
      <c r="C2445" s="1016"/>
      <c r="D2445" s="1016"/>
      <c r="E2445" s="1016"/>
      <c r="F2445" s="1016" t="e">
        <f t="shared" si="66"/>
        <v>#DIV/0!</v>
      </c>
      <c r="G2445" s="1016">
        <f t="shared" si="67"/>
        <v>0</v>
      </c>
    </row>
    <row r="2446" spans="1:7">
      <c r="A2446" s="1016"/>
      <c r="B2446" s="1016"/>
      <c r="C2446" s="1016"/>
      <c r="D2446" s="1016"/>
      <c r="E2446" s="1016"/>
      <c r="F2446" s="1016" t="e">
        <f t="shared" si="66"/>
        <v>#DIV/0!</v>
      </c>
      <c r="G2446" s="1016">
        <f t="shared" si="67"/>
        <v>0</v>
      </c>
    </row>
    <row r="2447" spans="1:7">
      <c r="A2447" s="1016"/>
      <c r="B2447" s="1016"/>
      <c r="C2447" s="1016"/>
      <c r="D2447" s="1016"/>
      <c r="E2447" s="1016"/>
      <c r="F2447" s="1016" t="e">
        <f t="shared" si="66"/>
        <v>#DIV/0!</v>
      </c>
      <c r="G2447" s="1016">
        <f t="shared" si="67"/>
        <v>0</v>
      </c>
    </row>
    <row r="2448" spans="1:7">
      <c r="A2448" s="1016"/>
      <c r="B2448" s="1016"/>
      <c r="C2448" s="1016"/>
      <c r="D2448" s="1016"/>
      <c r="E2448" s="1016"/>
      <c r="F2448" s="1016" t="e">
        <f t="shared" si="66"/>
        <v>#DIV/0!</v>
      </c>
      <c r="G2448" s="1016">
        <f t="shared" si="67"/>
        <v>0</v>
      </c>
    </row>
    <row r="2449" spans="1:7">
      <c r="A2449" s="1016"/>
      <c r="B2449" s="1016"/>
      <c r="C2449" s="1016"/>
      <c r="D2449" s="1016"/>
      <c r="E2449" s="1016"/>
      <c r="F2449" s="1016" t="e">
        <f t="shared" si="66"/>
        <v>#DIV/0!</v>
      </c>
      <c r="G2449" s="1016">
        <f t="shared" si="67"/>
        <v>0</v>
      </c>
    </row>
    <row r="2450" spans="1:7">
      <c r="A2450" s="1016"/>
      <c r="B2450" s="1016"/>
      <c r="C2450" s="1016"/>
      <c r="D2450" s="1016"/>
      <c r="E2450" s="1016"/>
      <c r="F2450" s="1016" t="e">
        <f t="shared" si="66"/>
        <v>#DIV/0!</v>
      </c>
      <c r="G2450" s="1016">
        <f t="shared" si="67"/>
        <v>0</v>
      </c>
    </row>
    <row r="2451" spans="1:7">
      <c r="A2451" s="1016"/>
      <c r="B2451" s="1016"/>
      <c r="C2451" s="1016"/>
      <c r="D2451" s="1016"/>
      <c r="E2451" s="1016"/>
      <c r="F2451" s="1016" t="e">
        <f t="shared" si="66"/>
        <v>#DIV/0!</v>
      </c>
      <c r="G2451" s="1016">
        <f t="shared" si="67"/>
        <v>0</v>
      </c>
    </row>
    <row r="2452" spans="1:7">
      <c r="A2452" s="1016"/>
      <c r="B2452" s="1016"/>
      <c r="C2452" s="1016"/>
      <c r="D2452" s="1016"/>
      <c r="E2452" s="1016"/>
      <c r="F2452" s="1016" t="e">
        <f t="shared" si="66"/>
        <v>#DIV/0!</v>
      </c>
      <c r="G2452" s="1016">
        <f t="shared" si="67"/>
        <v>0</v>
      </c>
    </row>
    <row r="2453" spans="1:7">
      <c r="A2453" s="1016"/>
      <c r="B2453" s="1016"/>
      <c r="C2453" s="1016"/>
      <c r="D2453" s="1016"/>
      <c r="E2453" s="1016"/>
      <c r="F2453" s="1016" t="e">
        <f t="shared" si="66"/>
        <v>#DIV/0!</v>
      </c>
      <c r="G2453" s="1016">
        <f t="shared" si="67"/>
        <v>0</v>
      </c>
    </row>
    <row r="2454" spans="1:7">
      <c r="A2454" s="1016"/>
      <c r="B2454" s="1016"/>
      <c r="C2454" s="1016"/>
      <c r="D2454" s="1016"/>
      <c r="E2454" s="1016"/>
      <c r="F2454" s="1016" t="e">
        <f t="shared" si="66"/>
        <v>#DIV/0!</v>
      </c>
      <c r="G2454" s="1016">
        <f t="shared" si="67"/>
        <v>0</v>
      </c>
    </row>
    <row r="2455" spans="1:7">
      <c r="A2455" s="1016"/>
      <c r="B2455" s="1016"/>
      <c r="C2455" s="1016"/>
      <c r="D2455" s="1016"/>
      <c r="E2455" s="1016"/>
      <c r="F2455" s="1016" t="e">
        <f t="shared" si="66"/>
        <v>#DIV/0!</v>
      </c>
      <c r="G2455" s="1016">
        <f t="shared" si="67"/>
        <v>0</v>
      </c>
    </row>
    <row r="2456" spans="1:7">
      <c r="A2456" s="1016"/>
      <c r="B2456" s="1016"/>
      <c r="C2456" s="1016"/>
      <c r="D2456" s="1016"/>
      <c r="E2456" s="1016"/>
      <c r="F2456" s="1016" t="e">
        <f t="shared" si="66"/>
        <v>#DIV/0!</v>
      </c>
      <c r="G2456" s="1016">
        <f t="shared" si="67"/>
        <v>0</v>
      </c>
    </row>
    <row r="2457" spans="1:7">
      <c r="A2457" s="1016"/>
      <c r="B2457" s="1016"/>
      <c r="C2457" s="1016"/>
      <c r="D2457" s="1016"/>
      <c r="E2457" s="1016"/>
      <c r="F2457" s="1016" t="e">
        <f t="shared" si="66"/>
        <v>#DIV/0!</v>
      </c>
      <c r="G2457" s="1016">
        <f t="shared" si="67"/>
        <v>0</v>
      </c>
    </row>
    <row r="2458" spans="1:7">
      <c r="A2458" s="1016"/>
      <c r="B2458" s="1016"/>
      <c r="C2458" s="1016"/>
      <c r="D2458" s="1016"/>
      <c r="E2458" s="1016"/>
      <c r="F2458" s="1016" t="e">
        <f t="shared" si="66"/>
        <v>#DIV/0!</v>
      </c>
      <c r="G2458" s="1016">
        <f t="shared" si="67"/>
        <v>0</v>
      </c>
    </row>
    <row r="2459" spans="1:7">
      <c r="A2459" s="1016"/>
      <c r="B2459" s="1016"/>
      <c r="C2459" s="1016"/>
      <c r="D2459" s="1016"/>
      <c r="E2459" s="1016"/>
      <c r="F2459" s="1016" t="e">
        <f t="shared" si="66"/>
        <v>#DIV/0!</v>
      </c>
      <c r="G2459" s="1016">
        <f t="shared" si="67"/>
        <v>0</v>
      </c>
    </row>
    <row r="2460" spans="1:7">
      <c r="A2460" s="1016"/>
      <c r="B2460" s="1016"/>
      <c r="C2460" s="1016"/>
      <c r="D2460" s="1016"/>
      <c r="E2460" s="1016"/>
      <c r="F2460" s="1016" t="e">
        <f t="shared" si="66"/>
        <v>#DIV/0!</v>
      </c>
      <c r="G2460" s="1016">
        <f t="shared" si="67"/>
        <v>0</v>
      </c>
    </row>
    <row r="2461" spans="1:7">
      <c r="A2461" s="1016"/>
      <c r="B2461" s="1016"/>
      <c r="C2461" s="1016"/>
      <c r="D2461" s="1016"/>
      <c r="E2461" s="1016"/>
      <c r="F2461" s="1016" t="e">
        <f t="shared" si="66"/>
        <v>#DIV/0!</v>
      </c>
      <c r="G2461" s="1016">
        <f t="shared" si="67"/>
        <v>0</v>
      </c>
    </row>
    <row r="2462" spans="1:7">
      <c r="A2462" s="1016"/>
      <c r="B2462" s="1016"/>
      <c r="C2462" s="1016"/>
      <c r="D2462" s="1016"/>
      <c r="E2462" s="1016"/>
      <c r="F2462" s="1016" t="e">
        <f t="shared" si="66"/>
        <v>#DIV/0!</v>
      </c>
      <c r="G2462" s="1016">
        <f t="shared" si="67"/>
        <v>0</v>
      </c>
    </row>
    <row r="2463" spans="1:7">
      <c r="A2463" s="1016"/>
      <c r="B2463" s="1016"/>
      <c r="C2463" s="1016"/>
      <c r="D2463" s="1016"/>
      <c r="E2463" s="1016"/>
      <c r="F2463" s="1016" t="e">
        <f t="shared" ref="F2463:F2526" si="68">(B2463*C2463*D2463*60/(A2463*1000))+F2462</f>
        <v>#DIV/0!</v>
      </c>
      <c r="G2463" s="1016">
        <f t="shared" ref="G2463:G2526" si="69">(C2463*D2463*60)+G2462</f>
        <v>0</v>
      </c>
    </row>
    <row r="2464" spans="1:7">
      <c r="A2464" s="1016"/>
      <c r="B2464" s="1016"/>
      <c r="C2464" s="1016"/>
      <c r="D2464" s="1016"/>
      <c r="E2464" s="1016"/>
      <c r="F2464" s="1016" t="e">
        <f t="shared" si="68"/>
        <v>#DIV/0!</v>
      </c>
      <c r="G2464" s="1016">
        <f t="shared" si="69"/>
        <v>0</v>
      </c>
    </row>
    <row r="2465" spans="1:7">
      <c r="A2465" s="1016"/>
      <c r="B2465" s="1016"/>
      <c r="C2465" s="1016"/>
      <c r="D2465" s="1016"/>
      <c r="E2465" s="1016"/>
      <c r="F2465" s="1016" t="e">
        <f t="shared" si="68"/>
        <v>#DIV/0!</v>
      </c>
      <c r="G2465" s="1016">
        <f t="shared" si="69"/>
        <v>0</v>
      </c>
    </row>
    <row r="2466" spans="1:7">
      <c r="A2466" s="1016"/>
      <c r="B2466" s="1016"/>
      <c r="C2466" s="1016"/>
      <c r="D2466" s="1016"/>
      <c r="E2466" s="1016"/>
      <c r="F2466" s="1016" t="e">
        <f t="shared" si="68"/>
        <v>#DIV/0!</v>
      </c>
      <c r="G2466" s="1016">
        <f t="shared" si="69"/>
        <v>0</v>
      </c>
    </row>
    <row r="2467" spans="1:7">
      <c r="A2467" s="1016"/>
      <c r="B2467" s="1016"/>
      <c r="C2467" s="1016"/>
      <c r="D2467" s="1016"/>
      <c r="E2467" s="1016"/>
      <c r="F2467" s="1016" t="e">
        <f t="shared" si="68"/>
        <v>#DIV/0!</v>
      </c>
      <c r="G2467" s="1016">
        <f t="shared" si="69"/>
        <v>0</v>
      </c>
    </row>
    <row r="2468" spans="1:7">
      <c r="A2468" s="1016"/>
      <c r="B2468" s="1016"/>
      <c r="C2468" s="1016"/>
      <c r="D2468" s="1016"/>
      <c r="E2468" s="1016"/>
      <c r="F2468" s="1016" t="e">
        <f t="shared" si="68"/>
        <v>#DIV/0!</v>
      </c>
      <c r="G2468" s="1016">
        <f t="shared" si="69"/>
        <v>0</v>
      </c>
    </row>
    <row r="2469" spans="1:7">
      <c r="A2469" s="1016"/>
      <c r="B2469" s="1016"/>
      <c r="C2469" s="1016"/>
      <c r="D2469" s="1016"/>
      <c r="E2469" s="1016"/>
      <c r="F2469" s="1016" t="e">
        <f t="shared" si="68"/>
        <v>#DIV/0!</v>
      </c>
      <c r="G2469" s="1016">
        <f t="shared" si="69"/>
        <v>0</v>
      </c>
    </row>
    <row r="2470" spans="1:7">
      <c r="A2470" s="1016"/>
      <c r="B2470" s="1016"/>
      <c r="C2470" s="1016"/>
      <c r="D2470" s="1016"/>
      <c r="E2470" s="1016"/>
      <c r="F2470" s="1016" t="e">
        <f t="shared" si="68"/>
        <v>#DIV/0!</v>
      </c>
      <c r="G2470" s="1016">
        <f t="shared" si="69"/>
        <v>0</v>
      </c>
    </row>
    <row r="2471" spans="1:7">
      <c r="A2471" s="1016"/>
      <c r="B2471" s="1016"/>
      <c r="C2471" s="1016"/>
      <c r="D2471" s="1016"/>
      <c r="E2471" s="1016"/>
      <c r="F2471" s="1016" t="e">
        <f t="shared" si="68"/>
        <v>#DIV/0!</v>
      </c>
      <c r="G2471" s="1016">
        <f t="shared" si="69"/>
        <v>0</v>
      </c>
    </row>
    <row r="2472" spans="1:7">
      <c r="A2472" s="1016"/>
      <c r="B2472" s="1016"/>
      <c r="C2472" s="1016"/>
      <c r="D2472" s="1016"/>
      <c r="E2472" s="1016"/>
      <c r="F2472" s="1016" t="e">
        <f t="shared" si="68"/>
        <v>#DIV/0!</v>
      </c>
      <c r="G2472" s="1016">
        <f t="shared" si="69"/>
        <v>0</v>
      </c>
    </row>
    <row r="2473" spans="1:7">
      <c r="A2473" s="1016"/>
      <c r="B2473" s="1016"/>
      <c r="C2473" s="1016"/>
      <c r="D2473" s="1016"/>
      <c r="E2473" s="1016"/>
      <c r="F2473" s="1016" t="e">
        <f t="shared" si="68"/>
        <v>#DIV/0!</v>
      </c>
      <c r="G2473" s="1016">
        <f t="shared" si="69"/>
        <v>0</v>
      </c>
    </row>
    <row r="2474" spans="1:7">
      <c r="A2474" s="1016"/>
      <c r="B2474" s="1016"/>
      <c r="C2474" s="1016"/>
      <c r="D2474" s="1016"/>
      <c r="E2474" s="1016"/>
      <c r="F2474" s="1016" t="e">
        <f t="shared" si="68"/>
        <v>#DIV/0!</v>
      </c>
      <c r="G2474" s="1016">
        <f t="shared" si="69"/>
        <v>0</v>
      </c>
    </row>
    <row r="2475" spans="1:7">
      <c r="A2475" s="1016"/>
      <c r="B2475" s="1016"/>
      <c r="C2475" s="1016"/>
      <c r="D2475" s="1016"/>
      <c r="E2475" s="1016"/>
      <c r="F2475" s="1016" t="e">
        <f t="shared" si="68"/>
        <v>#DIV/0!</v>
      </c>
      <c r="G2475" s="1016">
        <f t="shared" si="69"/>
        <v>0</v>
      </c>
    </row>
    <row r="2476" spans="1:7">
      <c r="A2476" s="1016"/>
      <c r="B2476" s="1016"/>
      <c r="C2476" s="1016"/>
      <c r="D2476" s="1016"/>
      <c r="E2476" s="1016"/>
      <c r="F2476" s="1016" t="e">
        <f t="shared" si="68"/>
        <v>#DIV/0!</v>
      </c>
      <c r="G2476" s="1016">
        <f t="shared" si="69"/>
        <v>0</v>
      </c>
    </row>
    <row r="2477" spans="1:7">
      <c r="A2477" s="1016"/>
      <c r="B2477" s="1016"/>
      <c r="C2477" s="1016"/>
      <c r="D2477" s="1016"/>
      <c r="E2477" s="1016"/>
      <c r="F2477" s="1016" t="e">
        <f t="shared" si="68"/>
        <v>#DIV/0!</v>
      </c>
      <c r="G2477" s="1016">
        <f t="shared" si="69"/>
        <v>0</v>
      </c>
    </row>
    <row r="2478" spans="1:7">
      <c r="A2478" s="1016"/>
      <c r="B2478" s="1016"/>
      <c r="C2478" s="1016"/>
      <c r="D2478" s="1016"/>
      <c r="E2478" s="1016"/>
      <c r="F2478" s="1016" t="e">
        <f t="shared" si="68"/>
        <v>#DIV/0!</v>
      </c>
      <c r="G2478" s="1016">
        <f t="shared" si="69"/>
        <v>0</v>
      </c>
    </row>
    <row r="2479" spans="1:7">
      <c r="A2479" s="1016"/>
      <c r="B2479" s="1016"/>
      <c r="C2479" s="1016"/>
      <c r="D2479" s="1016"/>
      <c r="E2479" s="1016"/>
      <c r="F2479" s="1016" t="e">
        <f t="shared" si="68"/>
        <v>#DIV/0!</v>
      </c>
      <c r="G2479" s="1016">
        <f t="shared" si="69"/>
        <v>0</v>
      </c>
    </row>
    <row r="2480" spans="1:7">
      <c r="A2480" s="1016"/>
      <c r="B2480" s="1016"/>
      <c r="C2480" s="1016"/>
      <c r="D2480" s="1016"/>
      <c r="E2480" s="1016"/>
      <c r="F2480" s="1016" t="e">
        <f t="shared" si="68"/>
        <v>#DIV/0!</v>
      </c>
      <c r="G2480" s="1016">
        <f t="shared" si="69"/>
        <v>0</v>
      </c>
    </row>
    <row r="2481" spans="1:7">
      <c r="A2481" s="1016"/>
      <c r="B2481" s="1016"/>
      <c r="C2481" s="1016"/>
      <c r="D2481" s="1016"/>
      <c r="E2481" s="1016"/>
      <c r="F2481" s="1016" t="e">
        <f t="shared" si="68"/>
        <v>#DIV/0!</v>
      </c>
      <c r="G2481" s="1016">
        <f t="shared" si="69"/>
        <v>0</v>
      </c>
    </row>
    <row r="2482" spans="1:7">
      <c r="A2482" s="1016"/>
      <c r="B2482" s="1016"/>
      <c r="C2482" s="1016"/>
      <c r="D2482" s="1016"/>
      <c r="E2482" s="1016"/>
      <c r="F2482" s="1016" t="e">
        <f t="shared" si="68"/>
        <v>#DIV/0!</v>
      </c>
      <c r="G2482" s="1016">
        <f t="shared" si="69"/>
        <v>0</v>
      </c>
    </row>
    <row r="2483" spans="1:7">
      <c r="A2483" s="1016"/>
      <c r="B2483" s="1016"/>
      <c r="C2483" s="1016"/>
      <c r="D2483" s="1016"/>
      <c r="E2483" s="1016"/>
      <c r="F2483" s="1016" t="e">
        <f t="shared" si="68"/>
        <v>#DIV/0!</v>
      </c>
      <c r="G2483" s="1016">
        <f t="shared" si="69"/>
        <v>0</v>
      </c>
    </row>
    <row r="2484" spans="1:7">
      <c r="A2484" s="1016"/>
      <c r="B2484" s="1016"/>
      <c r="C2484" s="1016"/>
      <c r="D2484" s="1016"/>
      <c r="E2484" s="1016"/>
      <c r="F2484" s="1016" t="e">
        <f t="shared" si="68"/>
        <v>#DIV/0!</v>
      </c>
      <c r="G2484" s="1016">
        <f t="shared" si="69"/>
        <v>0</v>
      </c>
    </row>
    <row r="2485" spans="1:7">
      <c r="A2485" s="1016"/>
      <c r="B2485" s="1016"/>
      <c r="C2485" s="1016"/>
      <c r="D2485" s="1016"/>
      <c r="E2485" s="1016"/>
      <c r="F2485" s="1016" t="e">
        <f t="shared" si="68"/>
        <v>#DIV/0!</v>
      </c>
      <c r="G2485" s="1016">
        <f t="shared" si="69"/>
        <v>0</v>
      </c>
    </row>
    <row r="2486" spans="1:7">
      <c r="A2486" s="1016"/>
      <c r="B2486" s="1016"/>
      <c r="C2486" s="1016"/>
      <c r="D2486" s="1016"/>
      <c r="E2486" s="1016"/>
      <c r="F2486" s="1016" t="e">
        <f t="shared" si="68"/>
        <v>#DIV/0!</v>
      </c>
      <c r="G2486" s="1016">
        <f t="shared" si="69"/>
        <v>0</v>
      </c>
    </row>
    <row r="2487" spans="1:7">
      <c r="A2487" s="1016"/>
      <c r="B2487" s="1016"/>
      <c r="C2487" s="1016"/>
      <c r="D2487" s="1016"/>
      <c r="E2487" s="1016"/>
      <c r="F2487" s="1016" t="e">
        <f t="shared" si="68"/>
        <v>#DIV/0!</v>
      </c>
      <c r="G2487" s="1016">
        <f t="shared" si="69"/>
        <v>0</v>
      </c>
    </row>
    <row r="2488" spans="1:7">
      <c r="A2488" s="1016"/>
      <c r="B2488" s="1016"/>
      <c r="C2488" s="1016"/>
      <c r="D2488" s="1016"/>
      <c r="E2488" s="1016"/>
      <c r="F2488" s="1016" t="e">
        <f t="shared" si="68"/>
        <v>#DIV/0!</v>
      </c>
      <c r="G2488" s="1016">
        <f t="shared" si="69"/>
        <v>0</v>
      </c>
    </row>
    <row r="2489" spans="1:7">
      <c r="A2489" s="1016"/>
      <c r="B2489" s="1016"/>
      <c r="C2489" s="1016"/>
      <c r="D2489" s="1016"/>
      <c r="E2489" s="1016"/>
      <c r="F2489" s="1016" t="e">
        <f t="shared" si="68"/>
        <v>#DIV/0!</v>
      </c>
      <c r="G2489" s="1016">
        <f t="shared" si="69"/>
        <v>0</v>
      </c>
    </row>
    <row r="2490" spans="1:7">
      <c r="A2490" s="1016"/>
      <c r="B2490" s="1016"/>
      <c r="C2490" s="1016"/>
      <c r="D2490" s="1016"/>
      <c r="E2490" s="1016"/>
      <c r="F2490" s="1016" t="e">
        <f t="shared" si="68"/>
        <v>#DIV/0!</v>
      </c>
      <c r="G2490" s="1016">
        <f t="shared" si="69"/>
        <v>0</v>
      </c>
    </row>
    <row r="2491" spans="1:7">
      <c r="A2491" s="1016"/>
      <c r="B2491" s="1016"/>
      <c r="C2491" s="1016"/>
      <c r="D2491" s="1016"/>
      <c r="E2491" s="1016"/>
      <c r="F2491" s="1016" t="e">
        <f t="shared" si="68"/>
        <v>#DIV/0!</v>
      </c>
      <c r="G2491" s="1016">
        <f t="shared" si="69"/>
        <v>0</v>
      </c>
    </row>
    <row r="2492" spans="1:7">
      <c r="A2492" s="1016"/>
      <c r="B2492" s="1016"/>
      <c r="C2492" s="1016"/>
      <c r="D2492" s="1016"/>
      <c r="E2492" s="1016"/>
      <c r="F2492" s="1016" t="e">
        <f t="shared" si="68"/>
        <v>#DIV/0!</v>
      </c>
      <c r="G2492" s="1016">
        <f t="shared" si="69"/>
        <v>0</v>
      </c>
    </row>
    <row r="2493" spans="1:7">
      <c r="A2493" s="1016"/>
      <c r="B2493" s="1016"/>
      <c r="C2493" s="1016"/>
      <c r="D2493" s="1016"/>
      <c r="E2493" s="1016"/>
      <c r="F2493" s="1016" t="e">
        <f t="shared" si="68"/>
        <v>#DIV/0!</v>
      </c>
      <c r="G2493" s="1016">
        <f t="shared" si="69"/>
        <v>0</v>
      </c>
    </row>
    <row r="2494" spans="1:7">
      <c r="A2494" s="1016"/>
      <c r="B2494" s="1016"/>
      <c r="C2494" s="1016"/>
      <c r="D2494" s="1016"/>
      <c r="E2494" s="1016"/>
      <c r="F2494" s="1016" t="e">
        <f t="shared" si="68"/>
        <v>#DIV/0!</v>
      </c>
      <c r="G2494" s="1016">
        <f t="shared" si="69"/>
        <v>0</v>
      </c>
    </row>
    <row r="2495" spans="1:7">
      <c r="A2495" s="1016"/>
      <c r="B2495" s="1016"/>
      <c r="C2495" s="1016"/>
      <c r="D2495" s="1016"/>
      <c r="E2495" s="1016"/>
      <c r="F2495" s="1016" t="e">
        <f t="shared" si="68"/>
        <v>#DIV/0!</v>
      </c>
      <c r="G2495" s="1016">
        <f t="shared" si="69"/>
        <v>0</v>
      </c>
    </row>
    <row r="2496" spans="1:7">
      <c r="A2496" s="1016"/>
      <c r="B2496" s="1016"/>
      <c r="C2496" s="1016"/>
      <c r="D2496" s="1016"/>
      <c r="E2496" s="1016"/>
      <c r="F2496" s="1016" t="e">
        <f t="shared" si="68"/>
        <v>#DIV/0!</v>
      </c>
      <c r="G2496" s="1016">
        <f t="shared" si="69"/>
        <v>0</v>
      </c>
    </row>
    <row r="2497" spans="1:7">
      <c r="A2497" s="1016"/>
      <c r="B2497" s="1016"/>
      <c r="C2497" s="1016"/>
      <c r="D2497" s="1016"/>
      <c r="E2497" s="1016"/>
      <c r="F2497" s="1016" t="e">
        <f t="shared" si="68"/>
        <v>#DIV/0!</v>
      </c>
      <c r="G2497" s="1016">
        <f t="shared" si="69"/>
        <v>0</v>
      </c>
    </row>
    <row r="2498" spans="1:7">
      <c r="A2498" s="1016"/>
      <c r="B2498" s="1016"/>
      <c r="C2498" s="1016"/>
      <c r="D2498" s="1016"/>
      <c r="E2498" s="1016"/>
      <c r="F2498" s="1016" t="e">
        <f t="shared" si="68"/>
        <v>#DIV/0!</v>
      </c>
      <c r="G2498" s="1016">
        <f t="shared" si="69"/>
        <v>0</v>
      </c>
    </row>
    <row r="2499" spans="1:7">
      <c r="A2499" s="1016"/>
      <c r="B2499" s="1016"/>
      <c r="C2499" s="1016"/>
      <c r="D2499" s="1016"/>
      <c r="E2499" s="1016"/>
      <c r="F2499" s="1016" t="e">
        <f t="shared" si="68"/>
        <v>#DIV/0!</v>
      </c>
      <c r="G2499" s="1016">
        <f t="shared" si="69"/>
        <v>0</v>
      </c>
    </row>
    <row r="2500" spans="1:7">
      <c r="A2500" s="1016"/>
      <c r="B2500" s="1016"/>
      <c r="C2500" s="1016"/>
      <c r="D2500" s="1016"/>
      <c r="E2500" s="1016"/>
      <c r="F2500" s="1016" t="e">
        <f t="shared" si="68"/>
        <v>#DIV/0!</v>
      </c>
      <c r="G2500" s="1016">
        <f t="shared" si="69"/>
        <v>0</v>
      </c>
    </row>
    <row r="2501" spans="1:7">
      <c r="A2501" s="1016"/>
      <c r="B2501" s="1016"/>
      <c r="C2501" s="1016"/>
      <c r="D2501" s="1016"/>
      <c r="E2501" s="1016"/>
      <c r="F2501" s="1016" t="e">
        <f t="shared" si="68"/>
        <v>#DIV/0!</v>
      </c>
      <c r="G2501" s="1016">
        <f t="shared" si="69"/>
        <v>0</v>
      </c>
    </row>
    <row r="2502" spans="1:7">
      <c r="A2502" s="1016"/>
      <c r="B2502" s="1016"/>
      <c r="C2502" s="1016"/>
      <c r="D2502" s="1016"/>
      <c r="E2502" s="1016"/>
      <c r="F2502" s="1016" t="e">
        <f t="shared" si="68"/>
        <v>#DIV/0!</v>
      </c>
      <c r="G2502" s="1016">
        <f t="shared" si="69"/>
        <v>0</v>
      </c>
    </row>
    <row r="2503" spans="1:7">
      <c r="A2503" s="1016"/>
      <c r="B2503" s="1016"/>
      <c r="C2503" s="1016"/>
      <c r="D2503" s="1016"/>
      <c r="E2503" s="1016"/>
      <c r="F2503" s="1016" t="e">
        <f t="shared" si="68"/>
        <v>#DIV/0!</v>
      </c>
      <c r="G2503" s="1016">
        <f t="shared" si="69"/>
        <v>0</v>
      </c>
    </row>
    <row r="2504" spans="1:7">
      <c r="A2504" s="1016"/>
      <c r="B2504" s="1016"/>
      <c r="C2504" s="1016"/>
      <c r="D2504" s="1016"/>
      <c r="E2504" s="1016"/>
      <c r="F2504" s="1016" t="e">
        <f t="shared" si="68"/>
        <v>#DIV/0!</v>
      </c>
      <c r="G2504" s="1016">
        <f t="shared" si="69"/>
        <v>0</v>
      </c>
    </row>
    <row r="2505" spans="1:7">
      <c r="A2505" s="1016"/>
      <c r="B2505" s="1016"/>
      <c r="C2505" s="1016"/>
      <c r="D2505" s="1016"/>
      <c r="E2505" s="1016"/>
      <c r="F2505" s="1016" t="e">
        <f t="shared" si="68"/>
        <v>#DIV/0!</v>
      </c>
      <c r="G2505" s="1016">
        <f t="shared" si="69"/>
        <v>0</v>
      </c>
    </row>
    <row r="2506" spans="1:7">
      <c r="A2506" s="1016"/>
      <c r="B2506" s="1016"/>
      <c r="C2506" s="1016"/>
      <c r="D2506" s="1016"/>
      <c r="E2506" s="1016"/>
      <c r="F2506" s="1016" t="e">
        <f t="shared" si="68"/>
        <v>#DIV/0!</v>
      </c>
      <c r="G2506" s="1016">
        <f t="shared" si="69"/>
        <v>0</v>
      </c>
    </row>
    <row r="2507" spans="1:7">
      <c r="A2507" s="1016"/>
      <c r="B2507" s="1016"/>
      <c r="C2507" s="1016"/>
      <c r="D2507" s="1016"/>
      <c r="E2507" s="1016"/>
      <c r="F2507" s="1016" t="e">
        <f t="shared" si="68"/>
        <v>#DIV/0!</v>
      </c>
      <c r="G2507" s="1016">
        <f t="shared" si="69"/>
        <v>0</v>
      </c>
    </row>
    <row r="2508" spans="1:7">
      <c r="A2508" s="1016"/>
      <c r="B2508" s="1016"/>
      <c r="C2508" s="1016"/>
      <c r="D2508" s="1016"/>
      <c r="E2508" s="1016"/>
      <c r="F2508" s="1016" t="e">
        <f t="shared" si="68"/>
        <v>#DIV/0!</v>
      </c>
      <c r="G2508" s="1016">
        <f t="shared" si="69"/>
        <v>0</v>
      </c>
    </row>
    <row r="2509" spans="1:7">
      <c r="A2509" s="1016"/>
      <c r="B2509" s="1016"/>
      <c r="C2509" s="1016"/>
      <c r="D2509" s="1016"/>
      <c r="E2509" s="1016"/>
      <c r="F2509" s="1016" t="e">
        <f t="shared" si="68"/>
        <v>#DIV/0!</v>
      </c>
      <c r="G2509" s="1016">
        <f t="shared" si="69"/>
        <v>0</v>
      </c>
    </row>
    <row r="2510" spans="1:7">
      <c r="A2510" s="1016"/>
      <c r="B2510" s="1016"/>
      <c r="C2510" s="1016"/>
      <c r="D2510" s="1016"/>
      <c r="E2510" s="1016"/>
      <c r="F2510" s="1016" t="e">
        <f t="shared" si="68"/>
        <v>#DIV/0!</v>
      </c>
      <c r="G2510" s="1016">
        <f t="shared" si="69"/>
        <v>0</v>
      </c>
    </row>
    <row r="2511" spans="1:7">
      <c r="A2511" s="1016"/>
      <c r="B2511" s="1016"/>
      <c r="C2511" s="1016"/>
      <c r="D2511" s="1016"/>
      <c r="E2511" s="1016"/>
      <c r="F2511" s="1016" t="e">
        <f t="shared" si="68"/>
        <v>#DIV/0!</v>
      </c>
      <c r="G2511" s="1016">
        <f t="shared" si="69"/>
        <v>0</v>
      </c>
    </row>
    <row r="2512" spans="1:7">
      <c r="A2512" s="1016"/>
      <c r="B2512" s="1016"/>
      <c r="C2512" s="1016"/>
      <c r="D2512" s="1016"/>
      <c r="E2512" s="1016"/>
      <c r="F2512" s="1016" t="e">
        <f t="shared" si="68"/>
        <v>#DIV/0!</v>
      </c>
      <c r="G2512" s="1016">
        <f t="shared" si="69"/>
        <v>0</v>
      </c>
    </row>
    <row r="2513" spans="1:7">
      <c r="A2513" s="1016"/>
      <c r="B2513" s="1016"/>
      <c r="C2513" s="1016"/>
      <c r="D2513" s="1016"/>
      <c r="E2513" s="1016"/>
      <c r="F2513" s="1016" t="e">
        <f t="shared" si="68"/>
        <v>#DIV/0!</v>
      </c>
      <c r="G2513" s="1016">
        <f t="shared" si="69"/>
        <v>0</v>
      </c>
    </row>
    <row r="2514" spans="1:7">
      <c r="A2514" s="1016"/>
      <c r="B2514" s="1016"/>
      <c r="C2514" s="1016"/>
      <c r="D2514" s="1016"/>
      <c r="E2514" s="1016"/>
      <c r="F2514" s="1016" t="e">
        <f t="shared" si="68"/>
        <v>#DIV/0!</v>
      </c>
      <c r="G2514" s="1016">
        <f t="shared" si="69"/>
        <v>0</v>
      </c>
    </row>
    <row r="2515" spans="1:7">
      <c r="A2515" s="1016"/>
      <c r="B2515" s="1016"/>
      <c r="C2515" s="1016"/>
      <c r="D2515" s="1016"/>
      <c r="E2515" s="1016"/>
      <c r="F2515" s="1016" t="e">
        <f t="shared" si="68"/>
        <v>#DIV/0!</v>
      </c>
      <c r="G2515" s="1016">
        <f t="shared" si="69"/>
        <v>0</v>
      </c>
    </row>
    <row r="2516" spans="1:7">
      <c r="A2516" s="1016"/>
      <c r="B2516" s="1016"/>
      <c r="C2516" s="1016"/>
      <c r="D2516" s="1016"/>
      <c r="E2516" s="1016"/>
      <c r="F2516" s="1016" t="e">
        <f t="shared" si="68"/>
        <v>#DIV/0!</v>
      </c>
      <c r="G2516" s="1016">
        <f t="shared" si="69"/>
        <v>0</v>
      </c>
    </row>
    <row r="2517" spans="1:7">
      <c r="A2517" s="1016"/>
      <c r="B2517" s="1016"/>
      <c r="C2517" s="1016"/>
      <c r="D2517" s="1016"/>
      <c r="E2517" s="1016"/>
      <c r="F2517" s="1016" t="e">
        <f t="shared" si="68"/>
        <v>#DIV/0!</v>
      </c>
      <c r="G2517" s="1016">
        <f t="shared" si="69"/>
        <v>0</v>
      </c>
    </row>
    <row r="2518" spans="1:7">
      <c r="A2518" s="1016"/>
      <c r="B2518" s="1016"/>
      <c r="C2518" s="1016"/>
      <c r="D2518" s="1016"/>
      <c r="E2518" s="1016"/>
      <c r="F2518" s="1016" t="e">
        <f t="shared" si="68"/>
        <v>#DIV/0!</v>
      </c>
      <c r="G2518" s="1016">
        <f t="shared" si="69"/>
        <v>0</v>
      </c>
    </row>
    <row r="2519" spans="1:7">
      <c r="A2519" s="1016"/>
      <c r="B2519" s="1016"/>
      <c r="C2519" s="1016"/>
      <c r="D2519" s="1016"/>
      <c r="E2519" s="1016"/>
      <c r="F2519" s="1016" t="e">
        <f t="shared" si="68"/>
        <v>#DIV/0!</v>
      </c>
      <c r="G2519" s="1016">
        <f t="shared" si="69"/>
        <v>0</v>
      </c>
    </row>
    <row r="2520" spans="1:7">
      <c r="A2520" s="1016"/>
      <c r="B2520" s="1016"/>
      <c r="C2520" s="1016"/>
      <c r="D2520" s="1016"/>
      <c r="E2520" s="1016"/>
      <c r="F2520" s="1016" t="e">
        <f t="shared" si="68"/>
        <v>#DIV/0!</v>
      </c>
      <c r="G2520" s="1016">
        <f t="shared" si="69"/>
        <v>0</v>
      </c>
    </row>
    <row r="2521" spans="1:7">
      <c r="A2521" s="1016"/>
      <c r="B2521" s="1016"/>
      <c r="C2521" s="1016"/>
      <c r="D2521" s="1016"/>
      <c r="E2521" s="1016"/>
      <c r="F2521" s="1016" t="e">
        <f t="shared" si="68"/>
        <v>#DIV/0!</v>
      </c>
      <c r="G2521" s="1016">
        <f t="shared" si="69"/>
        <v>0</v>
      </c>
    </row>
    <row r="2522" spans="1:7">
      <c r="A2522" s="1016"/>
      <c r="B2522" s="1016"/>
      <c r="C2522" s="1016"/>
      <c r="D2522" s="1016"/>
      <c r="E2522" s="1016"/>
      <c r="F2522" s="1016" t="e">
        <f t="shared" si="68"/>
        <v>#DIV/0!</v>
      </c>
      <c r="G2522" s="1016">
        <f t="shared" si="69"/>
        <v>0</v>
      </c>
    </row>
    <row r="2523" spans="1:7">
      <c r="A2523" s="1016"/>
      <c r="B2523" s="1016"/>
      <c r="C2523" s="1016"/>
      <c r="D2523" s="1016"/>
      <c r="E2523" s="1016"/>
      <c r="F2523" s="1016" t="e">
        <f t="shared" si="68"/>
        <v>#DIV/0!</v>
      </c>
      <c r="G2523" s="1016">
        <f t="shared" si="69"/>
        <v>0</v>
      </c>
    </row>
    <row r="2524" spans="1:7">
      <c r="A2524" s="1016"/>
      <c r="B2524" s="1016"/>
      <c r="C2524" s="1016"/>
      <c r="D2524" s="1016"/>
      <c r="E2524" s="1016"/>
      <c r="F2524" s="1016" t="e">
        <f t="shared" si="68"/>
        <v>#DIV/0!</v>
      </c>
      <c r="G2524" s="1016">
        <f t="shared" si="69"/>
        <v>0</v>
      </c>
    </row>
    <row r="2525" spans="1:7">
      <c r="A2525" s="1016"/>
      <c r="B2525" s="1016"/>
      <c r="C2525" s="1016"/>
      <c r="D2525" s="1016"/>
      <c r="E2525" s="1016"/>
      <c r="F2525" s="1016" t="e">
        <f t="shared" si="68"/>
        <v>#DIV/0!</v>
      </c>
      <c r="G2525" s="1016">
        <f t="shared" si="69"/>
        <v>0</v>
      </c>
    </row>
    <row r="2526" spans="1:7">
      <c r="A2526" s="1016"/>
      <c r="B2526" s="1016"/>
      <c r="C2526" s="1016"/>
      <c r="D2526" s="1016"/>
      <c r="E2526" s="1016"/>
      <c r="F2526" s="1016" t="e">
        <f t="shared" si="68"/>
        <v>#DIV/0!</v>
      </c>
      <c r="G2526" s="1016">
        <f t="shared" si="69"/>
        <v>0</v>
      </c>
    </row>
    <row r="2527" spans="1:7">
      <c r="A2527" s="1016"/>
      <c r="B2527" s="1016"/>
      <c r="C2527" s="1016"/>
      <c r="D2527" s="1016"/>
      <c r="E2527" s="1016"/>
      <c r="F2527" s="1016" t="e">
        <f t="shared" ref="F2527:F2590" si="70">(B2527*C2527*D2527*60/(A2527*1000))+F2526</f>
        <v>#DIV/0!</v>
      </c>
      <c r="G2527" s="1016">
        <f t="shared" ref="G2527:G2590" si="71">(C2527*D2527*60)+G2526</f>
        <v>0</v>
      </c>
    </row>
    <row r="2528" spans="1:7">
      <c r="A2528" s="1016"/>
      <c r="B2528" s="1016"/>
      <c r="C2528" s="1016"/>
      <c r="D2528" s="1016"/>
      <c r="E2528" s="1016"/>
      <c r="F2528" s="1016" t="e">
        <f t="shared" si="70"/>
        <v>#DIV/0!</v>
      </c>
      <c r="G2528" s="1016">
        <f t="shared" si="71"/>
        <v>0</v>
      </c>
    </row>
    <row r="2529" spans="1:7">
      <c r="A2529" s="1016"/>
      <c r="B2529" s="1016"/>
      <c r="C2529" s="1016"/>
      <c r="D2529" s="1016"/>
      <c r="E2529" s="1016"/>
      <c r="F2529" s="1016" t="e">
        <f t="shared" si="70"/>
        <v>#DIV/0!</v>
      </c>
      <c r="G2529" s="1016">
        <f t="shared" si="71"/>
        <v>0</v>
      </c>
    </row>
    <row r="2530" spans="1:7">
      <c r="A2530" s="1016"/>
      <c r="B2530" s="1016"/>
      <c r="C2530" s="1016"/>
      <c r="D2530" s="1016"/>
      <c r="E2530" s="1016"/>
      <c r="F2530" s="1016" t="e">
        <f t="shared" si="70"/>
        <v>#DIV/0!</v>
      </c>
      <c r="G2530" s="1016">
        <f t="shared" si="71"/>
        <v>0</v>
      </c>
    </row>
    <row r="2531" spans="1:7">
      <c r="A2531" s="1016"/>
      <c r="B2531" s="1016"/>
      <c r="C2531" s="1016"/>
      <c r="D2531" s="1016"/>
      <c r="E2531" s="1016"/>
      <c r="F2531" s="1016" t="e">
        <f t="shared" si="70"/>
        <v>#DIV/0!</v>
      </c>
      <c r="G2531" s="1016">
        <f t="shared" si="71"/>
        <v>0</v>
      </c>
    </row>
    <row r="2532" spans="1:7">
      <c r="A2532" s="1016"/>
      <c r="B2532" s="1016"/>
      <c r="C2532" s="1016"/>
      <c r="D2532" s="1016"/>
      <c r="E2532" s="1016"/>
      <c r="F2532" s="1016" t="e">
        <f t="shared" si="70"/>
        <v>#DIV/0!</v>
      </c>
      <c r="G2532" s="1016">
        <f t="shared" si="71"/>
        <v>0</v>
      </c>
    </row>
    <row r="2533" spans="1:7">
      <c r="A2533" s="1016"/>
      <c r="B2533" s="1016"/>
      <c r="C2533" s="1016"/>
      <c r="D2533" s="1016"/>
      <c r="E2533" s="1016"/>
      <c r="F2533" s="1016" t="e">
        <f t="shared" si="70"/>
        <v>#DIV/0!</v>
      </c>
      <c r="G2533" s="1016">
        <f t="shared" si="71"/>
        <v>0</v>
      </c>
    </row>
    <row r="2534" spans="1:7">
      <c r="A2534" s="1016"/>
      <c r="B2534" s="1016"/>
      <c r="C2534" s="1016"/>
      <c r="D2534" s="1016"/>
      <c r="E2534" s="1016"/>
      <c r="F2534" s="1016" t="e">
        <f t="shared" si="70"/>
        <v>#DIV/0!</v>
      </c>
      <c r="G2534" s="1016">
        <f t="shared" si="71"/>
        <v>0</v>
      </c>
    </row>
    <row r="2535" spans="1:7">
      <c r="A2535" s="1016"/>
      <c r="B2535" s="1016"/>
      <c r="C2535" s="1016"/>
      <c r="D2535" s="1016"/>
      <c r="E2535" s="1016"/>
      <c r="F2535" s="1016" t="e">
        <f t="shared" si="70"/>
        <v>#DIV/0!</v>
      </c>
      <c r="G2535" s="1016">
        <f t="shared" si="71"/>
        <v>0</v>
      </c>
    </row>
    <row r="2536" spans="1:7">
      <c r="A2536" s="1016"/>
      <c r="B2536" s="1016"/>
      <c r="C2536" s="1016"/>
      <c r="D2536" s="1016"/>
      <c r="E2536" s="1016"/>
      <c r="F2536" s="1016" t="e">
        <f t="shared" si="70"/>
        <v>#DIV/0!</v>
      </c>
      <c r="G2536" s="1016">
        <f t="shared" si="71"/>
        <v>0</v>
      </c>
    </row>
    <row r="2537" spans="1:7">
      <c r="A2537" s="1016"/>
      <c r="B2537" s="1016"/>
      <c r="C2537" s="1016"/>
      <c r="D2537" s="1016"/>
      <c r="E2537" s="1016"/>
      <c r="F2537" s="1016" t="e">
        <f t="shared" si="70"/>
        <v>#DIV/0!</v>
      </c>
      <c r="G2537" s="1016">
        <f t="shared" si="71"/>
        <v>0</v>
      </c>
    </row>
    <row r="2538" spans="1:7">
      <c r="A2538" s="1016"/>
      <c r="B2538" s="1016"/>
      <c r="C2538" s="1016"/>
      <c r="D2538" s="1016"/>
      <c r="E2538" s="1016"/>
      <c r="F2538" s="1016" t="e">
        <f t="shared" si="70"/>
        <v>#DIV/0!</v>
      </c>
      <c r="G2538" s="1016">
        <f t="shared" si="71"/>
        <v>0</v>
      </c>
    </row>
    <row r="2539" spans="1:7">
      <c r="A2539" s="1016"/>
      <c r="B2539" s="1016"/>
      <c r="C2539" s="1016"/>
      <c r="D2539" s="1016"/>
      <c r="E2539" s="1016"/>
      <c r="F2539" s="1016" t="e">
        <f t="shared" si="70"/>
        <v>#DIV/0!</v>
      </c>
      <c r="G2539" s="1016">
        <f t="shared" si="71"/>
        <v>0</v>
      </c>
    </row>
    <row r="2540" spans="1:7">
      <c r="A2540" s="1016"/>
      <c r="B2540" s="1016"/>
      <c r="C2540" s="1016"/>
      <c r="D2540" s="1016"/>
      <c r="E2540" s="1016"/>
      <c r="F2540" s="1016" t="e">
        <f t="shared" si="70"/>
        <v>#DIV/0!</v>
      </c>
      <c r="G2540" s="1016">
        <f t="shared" si="71"/>
        <v>0</v>
      </c>
    </row>
    <row r="2541" spans="1:7">
      <c r="A2541" s="1016"/>
      <c r="B2541" s="1016"/>
      <c r="C2541" s="1016"/>
      <c r="D2541" s="1016"/>
      <c r="E2541" s="1016"/>
      <c r="F2541" s="1016" t="e">
        <f t="shared" si="70"/>
        <v>#DIV/0!</v>
      </c>
      <c r="G2541" s="1016">
        <f t="shared" si="71"/>
        <v>0</v>
      </c>
    </row>
    <row r="2542" spans="1:7">
      <c r="A2542" s="1016"/>
      <c r="B2542" s="1016"/>
      <c r="C2542" s="1016"/>
      <c r="D2542" s="1016"/>
      <c r="E2542" s="1016"/>
      <c r="F2542" s="1016" t="e">
        <f t="shared" si="70"/>
        <v>#DIV/0!</v>
      </c>
      <c r="G2542" s="1016">
        <f t="shared" si="71"/>
        <v>0</v>
      </c>
    </row>
    <row r="2543" spans="1:7">
      <c r="A2543" s="1016"/>
      <c r="B2543" s="1016"/>
      <c r="C2543" s="1016"/>
      <c r="D2543" s="1016"/>
      <c r="E2543" s="1016"/>
      <c r="F2543" s="1016" t="e">
        <f t="shared" si="70"/>
        <v>#DIV/0!</v>
      </c>
      <c r="G2543" s="1016">
        <f t="shared" si="71"/>
        <v>0</v>
      </c>
    </row>
    <row r="2544" spans="1:7">
      <c r="A2544" s="1016"/>
      <c r="B2544" s="1016"/>
      <c r="C2544" s="1016"/>
      <c r="D2544" s="1016"/>
      <c r="E2544" s="1016"/>
      <c r="F2544" s="1016" t="e">
        <f t="shared" si="70"/>
        <v>#DIV/0!</v>
      </c>
      <c r="G2544" s="1016">
        <f t="shared" si="71"/>
        <v>0</v>
      </c>
    </row>
    <row r="2545" spans="1:7">
      <c r="A2545" s="1016"/>
      <c r="B2545" s="1016"/>
      <c r="C2545" s="1016"/>
      <c r="D2545" s="1016"/>
      <c r="E2545" s="1016"/>
      <c r="F2545" s="1016" t="e">
        <f t="shared" si="70"/>
        <v>#DIV/0!</v>
      </c>
      <c r="G2545" s="1016">
        <f t="shared" si="71"/>
        <v>0</v>
      </c>
    </row>
    <row r="2546" spans="1:7">
      <c r="A2546" s="1016"/>
      <c r="B2546" s="1016"/>
      <c r="C2546" s="1016"/>
      <c r="D2546" s="1016"/>
      <c r="E2546" s="1016"/>
      <c r="F2546" s="1016" t="e">
        <f t="shared" si="70"/>
        <v>#DIV/0!</v>
      </c>
      <c r="G2546" s="1016">
        <f t="shared" si="71"/>
        <v>0</v>
      </c>
    </row>
    <row r="2547" spans="1:7">
      <c r="A2547" s="1016"/>
      <c r="B2547" s="1016"/>
      <c r="C2547" s="1016"/>
      <c r="D2547" s="1016"/>
      <c r="E2547" s="1016"/>
      <c r="F2547" s="1016" t="e">
        <f t="shared" si="70"/>
        <v>#DIV/0!</v>
      </c>
      <c r="G2547" s="1016">
        <f t="shared" si="71"/>
        <v>0</v>
      </c>
    </row>
    <row r="2548" spans="1:7">
      <c r="A2548" s="1016"/>
      <c r="B2548" s="1016"/>
      <c r="C2548" s="1016"/>
      <c r="D2548" s="1016"/>
      <c r="E2548" s="1016"/>
      <c r="F2548" s="1016" t="e">
        <f t="shared" si="70"/>
        <v>#DIV/0!</v>
      </c>
      <c r="G2548" s="1016">
        <f t="shared" si="71"/>
        <v>0</v>
      </c>
    </row>
    <row r="2549" spans="1:7">
      <c r="A2549" s="1016"/>
      <c r="B2549" s="1016"/>
      <c r="C2549" s="1016"/>
      <c r="D2549" s="1016"/>
      <c r="E2549" s="1016"/>
      <c r="F2549" s="1016" t="e">
        <f t="shared" si="70"/>
        <v>#DIV/0!</v>
      </c>
      <c r="G2549" s="1016">
        <f t="shared" si="71"/>
        <v>0</v>
      </c>
    </row>
    <row r="2550" spans="1:7">
      <c r="A2550" s="1016"/>
      <c r="B2550" s="1016"/>
      <c r="C2550" s="1016"/>
      <c r="D2550" s="1016"/>
      <c r="E2550" s="1016"/>
      <c r="F2550" s="1016" t="e">
        <f t="shared" si="70"/>
        <v>#DIV/0!</v>
      </c>
      <c r="G2550" s="1016">
        <f t="shared" si="71"/>
        <v>0</v>
      </c>
    </row>
    <row r="2551" spans="1:7">
      <c r="A2551" s="1016"/>
      <c r="B2551" s="1016"/>
      <c r="C2551" s="1016"/>
      <c r="D2551" s="1016"/>
      <c r="E2551" s="1016"/>
      <c r="F2551" s="1016" t="e">
        <f t="shared" si="70"/>
        <v>#DIV/0!</v>
      </c>
      <c r="G2551" s="1016">
        <f t="shared" si="71"/>
        <v>0</v>
      </c>
    </row>
    <row r="2552" spans="1:7">
      <c r="A2552" s="1016"/>
      <c r="B2552" s="1016"/>
      <c r="C2552" s="1016"/>
      <c r="D2552" s="1016"/>
      <c r="E2552" s="1016"/>
      <c r="F2552" s="1016" t="e">
        <f t="shared" si="70"/>
        <v>#DIV/0!</v>
      </c>
      <c r="G2552" s="1016">
        <f t="shared" si="71"/>
        <v>0</v>
      </c>
    </row>
    <row r="2553" spans="1:7">
      <c r="A2553" s="1016"/>
      <c r="B2553" s="1016"/>
      <c r="C2553" s="1016"/>
      <c r="D2553" s="1016"/>
      <c r="E2553" s="1016"/>
      <c r="F2553" s="1016" t="e">
        <f t="shared" si="70"/>
        <v>#DIV/0!</v>
      </c>
      <c r="G2553" s="1016">
        <f t="shared" si="71"/>
        <v>0</v>
      </c>
    </row>
    <row r="2554" spans="1:7">
      <c r="A2554" s="1016"/>
      <c r="B2554" s="1016"/>
      <c r="C2554" s="1016"/>
      <c r="D2554" s="1016"/>
      <c r="E2554" s="1016"/>
      <c r="F2554" s="1016" t="e">
        <f t="shared" si="70"/>
        <v>#DIV/0!</v>
      </c>
      <c r="G2554" s="1016">
        <f t="shared" si="71"/>
        <v>0</v>
      </c>
    </row>
    <row r="2555" spans="1:7">
      <c r="A2555" s="1016"/>
      <c r="B2555" s="1016"/>
      <c r="C2555" s="1016"/>
      <c r="D2555" s="1016"/>
      <c r="E2555" s="1016"/>
      <c r="F2555" s="1016" t="e">
        <f t="shared" si="70"/>
        <v>#DIV/0!</v>
      </c>
      <c r="G2555" s="1016">
        <f t="shared" si="71"/>
        <v>0</v>
      </c>
    </row>
    <row r="2556" spans="1:7">
      <c r="A2556" s="1016"/>
      <c r="B2556" s="1016"/>
      <c r="C2556" s="1016"/>
      <c r="D2556" s="1016"/>
      <c r="E2556" s="1016"/>
      <c r="F2556" s="1016" t="e">
        <f t="shared" si="70"/>
        <v>#DIV/0!</v>
      </c>
      <c r="G2556" s="1016">
        <f t="shared" si="71"/>
        <v>0</v>
      </c>
    </row>
    <row r="2557" spans="1:7">
      <c r="A2557" s="1016"/>
      <c r="B2557" s="1016"/>
      <c r="C2557" s="1016"/>
      <c r="D2557" s="1016"/>
      <c r="E2557" s="1016"/>
      <c r="F2557" s="1016" t="e">
        <f t="shared" si="70"/>
        <v>#DIV/0!</v>
      </c>
      <c r="G2557" s="1016">
        <f t="shared" si="71"/>
        <v>0</v>
      </c>
    </row>
    <row r="2558" spans="1:7">
      <c r="A2558" s="1016"/>
      <c r="B2558" s="1016"/>
      <c r="C2558" s="1016"/>
      <c r="D2558" s="1016"/>
      <c r="E2558" s="1016"/>
      <c r="F2558" s="1016" t="e">
        <f t="shared" si="70"/>
        <v>#DIV/0!</v>
      </c>
      <c r="G2558" s="1016">
        <f t="shared" si="71"/>
        <v>0</v>
      </c>
    </row>
    <row r="2559" spans="1:7">
      <c r="A2559" s="1016"/>
      <c r="B2559" s="1016"/>
      <c r="C2559" s="1016"/>
      <c r="D2559" s="1016"/>
      <c r="E2559" s="1016"/>
      <c r="F2559" s="1016" t="e">
        <f t="shared" si="70"/>
        <v>#DIV/0!</v>
      </c>
      <c r="G2559" s="1016">
        <f t="shared" si="71"/>
        <v>0</v>
      </c>
    </row>
    <row r="2560" spans="1:7">
      <c r="A2560" s="1016"/>
      <c r="B2560" s="1016"/>
      <c r="C2560" s="1016"/>
      <c r="D2560" s="1016"/>
      <c r="E2560" s="1016"/>
      <c r="F2560" s="1016" t="e">
        <f t="shared" si="70"/>
        <v>#DIV/0!</v>
      </c>
      <c r="G2560" s="1016">
        <f t="shared" si="71"/>
        <v>0</v>
      </c>
    </row>
    <row r="2561" spans="1:7">
      <c r="A2561" s="1016"/>
      <c r="B2561" s="1016"/>
      <c r="C2561" s="1016"/>
      <c r="D2561" s="1016"/>
      <c r="E2561" s="1016"/>
      <c r="F2561" s="1016" t="e">
        <f t="shared" si="70"/>
        <v>#DIV/0!</v>
      </c>
      <c r="G2561" s="1016">
        <f t="shared" si="71"/>
        <v>0</v>
      </c>
    </row>
    <row r="2562" spans="1:7">
      <c r="A2562" s="1016"/>
      <c r="B2562" s="1016"/>
      <c r="C2562" s="1016"/>
      <c r="D2562" s="1016"/>
      <c r="E2562" s="1016"/>
      <c r="F2562" s="1016" t="e">
        <f t="shared" si="70"/>
        <v>#DIV/0!</v>
      </c>
      <c r="G2562" s="1016">
        <f t="shared" si="71"/>
        <v>0</v>
      </c>
    </row>
    <row r="2563" spans="1:7">
      <c r="A2563" s="1016"/>
      <c r="B2563" s="1016"/>
      <c r="C2563" s="1016"/>
      <c r="D2563" s="1016"/>
      <c r="E2563" s="1016"/>
      <c r="F2563" s="1016" t="e">
        <f t="shared" si="70"/>
        <v>#DIV/0!</v>
      </c>
      <c r="G2563" s="1016">
        <f t="shared" si="71"/>
        <v>0</v>
      </c>
    </row>
    <row r="2564" spans="1:7">
      <c r="A2564" s="1016"/>
      <c r="B2564" s="1016"/>
      <c r="C2564" s="1016"/>
      <c r="D2564" s="1016"/>
      <c r="E2564" s="1016"/>
      <c r="F2564" s="1016" t="e">
        <f t="shared" si="70"/>
        <v>#DIV/0!</v>
      </c>
      <c r="G2564" s="1016">
        <f t="shared" si="71"/>
        <v>0</v>
      </c>
    </row>
    <row r="2565" spans="1:7">
      <c r="A2565" s="1016"/>
      <c r="B2565" s="1016"/>
      <c r="C2565" s="1016"/>
      <c r="D2565" s="1016"/>
      <c r="E2565" s="1016"/>
      <c r="F2565" s="1016" t="e">
        <f t="shared" si="70"/>
        <v>#DIV/0!</v>
      </c>
      <c r="G2565" s="1016">
        <f t="shared" si="71"/>
        <v>0</v>
      </c>
    </row>
    <row r="2566" spans="1:7">
      <c r="A2566" s="1016"/>
      <c r="B2566" s="1016"/>
      <c r="C2566" s="1016"/>
      <c r="D2566" s="1016"/>
      <c r="E2566" s="1016"/>
      <c r="F2566" s="1016" t="e">
        <f t="shared" si="70"/>
        <v>#DIV/0!</v>
      </c>
      <c r="G2566" s="1016">
        <f t="shared" si="71"/>
        <v>0</v>
      </c>
    </row>
    <row r="2567" spans="1:7">
      <c r="A2567" s="1016"/>
      <c r="B2567" s="1016"/>
      <c r="C2567" s="1016"/>
      <c r="D2567" s="1016"/>
      <c r="E2567" s="1016"/>
      <c r="F2567" s="1016" t="e">
        <f t="shared" si="70"/>
        <v>#DIV/0!</v>
      </c>
      <c r="G2567" s="1016">
        <f t="shared" si="71"/>
        <v>0</v>
      </c>
    </row>
    <row r="2568" spans="1:7">
      <c r="A2568" s="1016"/>
      <c r="B2568" s="1016"/>
      <c r="C2568" s="1016"/>
      <c r="D2568" s="1016"/>
      <c r="E2568" s="1016"/>
      <c r="F2568" s="1016" t="e">
        <f t="shared" si="70"/>
        <v>#DIV/0!</v>
      </c>
      <c r="G2568" s="1016">
        <f t="shared" si="71"/>
        <v>0</v>
      </c>
    </row>
    <row r="2569" spans="1:7">
      <c r="A2569" s="1016"/>
      <c r="B2569" s="1016"/>
      <c r="C2569" s="1016"/>
      <c r="D2569" s="1016"/>
      <c r="E2569" s="1016"/>
      <c r="F2569" s="1016" t="e">
        <f t="shared" si="70"/>
        <v>#DIV/0!</v>
      </c>
      <c r="G2569" s="1016">
        <f t="shared" si="71"/>
        <v>0</v>
      </c>
    </row>
    <row r="2570" spans="1:7">
      <c r="A2570" s="1016"/>
      <c r="B2570" s="1016"/>
      <c r="C2570" s="1016"/>
      <c r="D2570" s="1016"/>
      <c r="E2570" s="1016"/>
      <c r="F2570" s="1016" t="e">
        <f t="shared" si="70"/>
        <v>#DIV/0!</v>
      </c>
      <c r="G2570" s="1016">
        <f t="shared" si="71"/>
        <v>0</v>
      </c>
    </row>
    <row r="2571" spans="1:7">
      <c r="A2571" s="1016"/>
      <c r="B2571" s="1016"/>
      <c r="C2571" s="1016"/>
      <c r="D2571" s="1016"/>
      <c r="E2571" s="1016"/>
      <c r="F2571" s="1016" t="e">
        <f t="shared" si="70"/>
        <v>#DIV/0!</v>
      </c>
      <c r="G2571" s="1016">
        <f t="shared" si="71"/>
        <v>0</v>
      </c>
    </row>
    <row r="2572" spans="1:7">
      <c r="A2572" s="1016"/>
      <c r="B2572" s="1016"/>
      <c r="C2572" s="1016"/>
      <c r="D2572" s="1016"/>
      <c r="E2572" s="1016"/>
      <c r="F2572" s="1016" t="e">
        <f t="shared" si="70"/>
        <v>#DIV/0!</v>
      </c>
      <c r="G2572" s="1016">
        <f t="shared" si="71"/>
        <v>0</v>
      </c>
    </row>
    <row r="2573" spans="1:7">
      <c r="A2573" s="1016"/>
      <c r="B2573" s="1016"/>
      <c r="C2573" s="1016"/>
      <c r="D2573" s="1016"/>
      <c r="E2573" s="1016"/>
      <c r="F2573" s="1016" t="e">
        <f t="shared" si="70"/>
        <v>#DIV/0!</v>
      </c>
      <c r="G2573" s="1016">
        <f t="shared" si="71"/>
        <v>0</v>
      </c>
    </row>
    <row r="2574" spans="1:7">
      <c r="A2574" s="1016"/>
      <c r="B2574" s="1016"/>
      <c r="C2574" s="1016"/>
      <c r="D2574" s="1016"/>
      <c r="E2574" s="1016"/>
      <c r="F2574" s="1016" t="e">
        <f t="shared" si="70"/>
        <v>#DIV/0!</v>
      </c>
      <c r="G2574" s="1016">
        <f t="shared" si="71"/>
        <v>0</v>
      </c>
    </row>
    <row r="2575" spans="1:7">
      <c r="A2575" s="1016"/>
      <c r="B2575" s="1016"/>
      <c r="C2575" s="1016"/>
      <c r="D2575" s="1016"/>
      <c r="E2575" s="1016"/>
      <c r="F2575" s="1016" t="e">
        <f t="shared" si="70"/>
        <v>#DIV/0!</v>
      </c>
      <c r="G2575" s="1016">
        <f t="shared" si="71"/>
        <v>0</v>
      </c>
    </row>
    <row r="2576" spans="1:7">
      <c r="A2576" s="1016"/>
      <c r="B2576" s="1016"/>
      <c r="C2576" s="1016"/>
      <c r="D2576" s="1016"/>
      <c r="E2576" s="1016"/>
      <c r="F2576" s="1016" t="e">
        <f t="shared" si="70"/>
        <v>#DIV/0!</v>
      </c>
      <c r="G2576" s="1016">
        <f t="shared" si="71"/>
        <v>0</v>
      </c>
    </row>
    <row r="2577" spans="1:7">
      <c r="A2577" s="1016"/>
      <c r="B2577" s="1016"/>
      <c r="C2577" s="1016"/>
      <c r="D2577" s="1016"/>
      <c r="E2577" s="1016"/>
      <c r="F2577" s="1016" t="e">
        <f t="shared" si="70"/>
        <v>#DIV/0!</v>
      </c>
      <c r="G2577" s="1016">
        <f t="shared" si="71"/>
        <v>0</v>
      </c>
    </row>
    <row r="2578" spans="1:7">
      <c r="A2578" s="1016"/>
      <c r="B2578" s="1016"/>
      <c r="C2578" s="1016"/>
      <c r="D2578" s="1016"/>
      <c r="E2578" s="1016"/>
      <c r="F2578" s="1016" t="e">
        <f t="shared" si="70"/>
        <v>#DIV/0!</v>
      </c>
      <c r="G2578" s="1016">
        <f t="shared" si="71"/>
        <v>0</v>
      </c>
    </row>
    <row r="2579" spans="1:7">
      <c r="A2579" s="1016"/>
      <c r="B2579" s="1016"/>
      <c r="C2579" s="1016"/>
      <c r="D2579" s="1016"/>
      <c r="E2579" s="1016"/>
      <c r="F2579" s="1016" t="e">
        <f t="shared" si="70"/>
        <v>#DIV/0!</v>
      </c>
      <c r="G2579" s="1016">
        <f t="shared" si="71"/>
        <v>0</v>
      </c>
    </row>
    <row r="2580" spans="1:7">
      <c r="A2580" s="1016"/>
      <c r="B2580" s="1016"/>
      <c r="C2580" s="1016"/>
      <c r="D2580" s="1016"/>
      <c r="E2580" s="1016"/>
      <c r="F2580" s="1016" t="e">
        <f t="shared" si="70"/>
        <v>#DIV/0!</v>
      </c>
      <c r="G2580" s="1016">
        <f t="shared" si="71"/>
        <v>0</v>
      </c>
    </row>
    <row r="2581" spans="1:7">
      <c r="A2581" s="1016"/>
      <c r="B2581" s="1016"/>
      <c r="C2581" s="1016"/>
      <c r="D2581" s="1016"/>
      <c r="E2581" s="1016"/>
      <c r="F2581" s="1016" t="e">
        <f t="shared" si="70"/>
        <v>#DIV/0!</v>
      </c>
      <c r="G2581" s="1016">
        <f t="shared" si="71"/>
        <v>0</v>
      </c>
    </row>
    <row r="2582" spans="1:7">
      <c r="A2582" s="1016"/>
      <c r="B2582" s="1016"/>
      <c r="C2582" s="1016"/>
      <c r="D2582" s="1016"/>
      <c r="E2582" s="1016"/>
      <c r="F2582" s="1016" t="e">
        <f t="shared" si="70"/>
        <v>#DIV/0!</v>
      </c>
      <c r="G2582" s="1016">
        <f t="shared" si="71"/>
        <v>0</v>
      </c>
    </row>
    <row r="2583" spans="1:7">
      <c r="A2583" s="1016"/>
      <c r="B2583" s="1016"/>
      <c r="C2583" s="1016"/>
      <c r="D2583" s="1016"/>
      <c r="E2583" s="1016"/>
      <c r="F2583" s="1016" t="e">
        <f t="shared" si="70"/>
        <v>#DIV/0!</v>
      </c>
      <c r="G2583" s="1016">
        <f t="shared" si="71"/>
        <v>0</v>
      </c>
    </row>
    <row r="2584" spans="1:7">
      <c r="A2584" s="1016"/>
      <c r="B2584" s="1016"/>
      <c r="C2584" s="1016"/>
      <c r="D2584" s="1016"/>
      <c r="E2584" s="1016"/>
      <c r="F2584" s="1016" t="e">
        <f t="shared" si="70"/>
        <v>#DIV/0!</v>
      </c>
      <c r="G2584" s="1016">
        <f t="shared" si="71"/>
        <v>0</v>
      </c>
    </row>
    <row r="2585" spans="1:7">
      <c r="A2585" s="1016"/>
      <c r="B2585" s="1016"/>
      <c r="C2585" s="1016"/>
      <c r="D2585" s="1016"/>
      <c r="E2585" s="1016"/>
      <c r="F2585" s="1016" t="e">
        <f t="shared" si="70"/>
        <v>#DIV/0!</v>
      </c>
      <c r="G2585" s="1016">
        <f t="shared" si="71"/>
        <v>0</v>
      </c>
    </row>
    <row r="2586" spans="1:7">
      <c r="A2586" s="1016"/>
      <c r="B2586" s="1016"/>
      <c r="C2586" s="1016"/>
      <c r="D2586" s="1016"/>
      <c r="E2586" s="1016"/>
      <c r="F2586" s="1016" t="e">
        <f t="shared" si="70"/>
        <v>#DIV/0!</v>
      </c>
      <c r="G2586" s="1016">
        <f t="shared" si="71"/>
        <v>0</v>
      </c>
    </row>
    <row r="2587" spans="1:7">
      <c r="A2587" s="1016"/>
      <c r="B2587" s="1016"/>
      <c r="C2587" s="1016"/>
      <c r="D2587" s="1016"/>
      <c r="E2587" s="1016"/>
      <c r="F2587" s="1016" t="e">
        <f t="shared" si="70"/>
        <v>#DIV/0!</v>
      </c>
      <c r="G2587" s="1016">
        <f t="shared" si="71"/>
        <v>0</v>
      </c>
    </row>
    <row r="2588" spans="1:7">
      <c r="A2588" s="1016"/>
      <c r="B2588" s="1016"/>
      <c r="C2588" s="1016"/>
      <c r="D2588" s="1016"/>
      <c r="E2588" s="1016"/>
      <c r="F2588" s="1016" t="e">
        <f t="shared" si="70"/>
        <v>#DIV/0!</v>
      </c>
      <c r="G2588" s="1016">
        <f t="shared" si="71"/>
        <v>0</v>
      </c>
    </row>
    <row r="2589" spans="1:7">
      <c r="A2589" s="1016"/>
      <c r="B2589" s="1016"/>
      <c r="C2589" s="1016"/>
      <c r="D2589" s="1016"/>
      <c r="E2589" s="1016"/>
      <c r="F2589" s="1016" t="e">
        <f t="shared" si="70"/>
        <v>#DIV/0!</v>
      </c>
      <c r="G2589" s="1016">
        <f t="shared" si="71"/>
        <v>0</v>
      </c>
    </row>
    <row r="2590" spans="1:7">
      <c r="A2590" s="1016"/>
      <c r="B2590" s="1016"/>
      <c r="C2590" s="1016"/>
      <c r="D2590" s="1016"/>
      <c r="E2590" s="1016"/>
      <c r="F2590" s="1016" t="e">
        <f t="shared" si="70"/>
        <v>#DIV/0!</v>
      </c>
      <c r="G2590" s="1016">
        <f t="shared" si="71"/>
        <v>0</v>
      </c>
    </row>
    <row r="2591" spans="1:7">
      <c r="A2591" s="1016"/>
      <c r="B2591" s="1016"/>
      <c r="C2591" s="1016"/>
      <c r="D2591" s="1016"/>
      <c r="E2591" s="1016"/>
      <c r="F2591" s="1016" t="e">
        <f t="shared" ref="F2591:F2654" si="72">(B2591*C2591*D2591*60/(A2591*1000))+F2590</f>
        <v>#DIV/0!</v>
      </c>
      <c r="G2591" s="1016">
        <f t="shared" ref="G2591:G2654" si="73">(C2591*D2591*60)+G2590</f>
        <v>0</v>
      </c>
    </row>
    <row r="2592" spans="1:7">
      <c r="A2592" s="1016"/>
      <c r="B2592" s="1016"/>
      <c r="C2592" s="1016"/>
      <c r="D2592" s="1016"/>
      <c r="E2592" s="1016"/>
      <c r="F2592" s="1016" t="e">
        <f t="shared" si="72"/>
        <v>#DIV/0!</v>
      </c>
      <c r="G2592" s="1016">
        <f t="shared" si="73"/>
        <v>0</v>
      </c>
    </row>
    <row r="2593" spans="1:7">
      <c r="A2593" s="1016"/>
      <c r="B2593" s="1016"/>
      <c r="C2593" s="1016"/>
      <c r="D2593" s="1016"/>
      <c r="E2593" s="1016"/>
      <c r="F2593" s="1016" t="e">
        <f t="shared" si="72"/>
        <v>#DIV/0!</v>
      </c>
      <c r="G2593" s="1016">
        <f t="shared" si="73"/>
        <v>0</v>
      </c>
    </row>
    <row r="2594" spans="1:7">
      <c r="A2594" s="1016"/>
      <c r="B2594" s="1016"/>
      <c r="C2594" s="1016"/>
      <c r="D2594" s="1016"/>
      <c r="E2594" s="1016"/>
      <c r="F2594" s="1016" t="e">
        <f t="shared" si="72"/>
        <v>#DIV/0!</v>
      </c>
      <c r="G2594" s="1016">
        <f t="shared" si="73"/>
        <v>0</v>
      </c>
    </row>
    <row r="2595" spans="1:7">
      <c r="A2595" s="1016"/>
      <c r="B2595" s="1016"/>
      <c r="C2595" s="1016"/>
      <c r="D2595" s="1016"/>
      <c r="E2595" s="1016"/>
      <c r="F2595" s="1016" t="e">
        <f t="shared" si="72"/>
        <v>#DIV/0!</v>
      </c>
      <c r="G2595" s="1016">
        <f t="shared" si="73"/>
        <v>0</v>
      </c>
    </row>
    <row r="2596" spans="1:7">
      <c r="A2596" s="1016"/>
      <c r="B2596" s="1016"/>
      <c r="C2596" s="1016"/>
      <c r="D2596" s="1016"/>
      <c r="E2596" s="1016"/>
      <c r="F2596" s="1016" t="e">
        <f t="shared" si="72"/>
        <v>#DIV/0!</v>
      </c>
      <c r="G2596" s="1016">
        <f t="shared" si="73"/>
        <v>0</v>
      </c>
    </row>
    <row r="2597" spans="1:7">
      <c r="A2597" s="1016"/>
      <c r="B2597" s="1016"/>
      <c r="C2597" s="1016"/>
      <c r="D2597" s="1016"/>
      <c r="E2597" s="1016"/>
      <c r="F2597" s="1016" t="e">
        <f t="shared" si="72"/>
        <v>#DIV/0!</v>
      </c>
      <c r="G2597" s="1016">
        <f t="shared" si="73"/>
        <v>0</v>
      </c>
    </row>
    <row r="2598" spans="1:7">
      <c r="A2598" s="1016"/>
      <c r="B2598" s="1016"/>
      <c r="C2598" s="1016"/>
      <c r="D2598" s="1016"/>
      <c r="E2598" s="1016"/>
      <c r="F2598" s="1016" t="e">
        <f t="shared" si="72"/>
        <v>#DIV/0!</v>
      </c>
      <c r="G2598" s="1016">
        <f t="shared" si="73"/>
        <v>0</v>
      </c>
    </row>
    <row r="2599" spans="1:7">
      <c r="A2599" s="1016"/>
      <c r="B2599" s="1016"/>
      <c r="C2599" s="1016"/>
      <c r="D2599" s="1016"/>
      <c r="E2599" s="1016"/>
      <c r="F2599" s="1016" t="e">
        <f t="shared" si="72"/>
        <v>#DIV/0!</v>
      </c>
      <c r="G2599" s="1016">
        <f t="shared" si="73"/>
        <v>0</v>
      </c>
    </row>
    <row r="2600" spans="1:7">
      <c r="A2600" s="1016"/>
      <c r="B2600" s="1016"/>
      <c r="C2600" s="1016"/>
      <c r="D2600" s="1016"/>
      <c r="E2600" s="1016"/>
      <c r="F2600" s="1016" t="e">
        <f t="shared" si="72"/>
        <v>#DIV/0!</v>
      </c>
      <c r="G2600" s="1016">
        <f t="shared" si="73"/>
        <v>0</v>
      </c>
    </row>
    <row r="2601" spans="1:7">
      <c r="A2601" s="1016"/>
      <c r="B2601" s="1016"/>
      <c r="C2601" s="1016"/>
      <c r="D2601" s="1016"/>
      <c r="E2601" s="1016"/>
      <c r="F2601" s="1016" t="e">
        <f t="shared" si="72"/>
        <v>#DIV/0!</v>
      </c>
      <c r="G2601" s="1016">
        <f t="shared" si="73"/>
        <v>0</v>
      </c>
    </row>
    <row r="2602" spans="1:7">
      <c r="A2602" s="1016"/>
      <c r="B2602" s="1016"/>
      <c r="C2602" s="1016"/>
      <c r="D2602" s="1016"/>
      <c r="E2602" s="1016"/>
      <c r="F2602" s="1016" t="e">
        <f t="shared" si="72"/>
        <v>#DIV/0!</v>
      </c>
      <c r="G2602" s="1016">
        <f t="shared" si="73"/>
        <v>0</v>
      </c>
    </row>
    <row r="2603" spans="1:7">
      <c r="A2603" s="1016"/>
      <c r="B2603" s="1016"/>
      <c r="C2603" s="1016"/>
      <c r="D2603" s="1016"/>
      <c r="E2603" s="1016"/>
      <c r="F2603" s="1016" t="e">
        <f t="shared" si="72"/>
        <v>#DIV/0!</v>
      </c>
      <c r="G2603" s="1016">
        <f t="shared" si="73"/>
        <v>0</v>
      </c>
    </row>
    <row r="2604" spans="1:7">
      <c r="A2604" s="1016"/>
      <c r="B2604" s="1016"/>
      <c r="C2604" s="1016"/>
      <c r="D2604" s="1016"/>
      <c r="E2604" s="1016"/>
      <c r="F2604" s="1016" t="e">
        <f t="shared" si="72"/>
        <v>#DIV/0!</v>
      </c>
      <c r="G2604" s="1016">
        <f t="shared" si="73"/>
        <v>0</v>
      </c>
    </row>
    <row r="2605" spans="1:7">
      <c r="A2605" s="1016"/>
      <c r="B2605" s="1016"/>
      <c r="C2605" s="1016"/>
      <c r="D2605" s="1016"/>
      <c r="E2605" s="1016"/>
      <c r="F2605" s="1016" t="e">
        <f t="shared" si="72"/>
        <v>#DIV/0!</v>
      </c>
      <c r="G2605" s="1016">
        <f t="shared" si="73"/>
        <v>0</v>
      </c>
    </row>
    <row r="2606" spans="1:7">
      <c r="A2606" s="1016"/>
      <c r="B2606" s="1016"/>
      <c r="C2606" s="1016"/>
      <c r="D2606" s="1016"/>
      <c r="E2606" s="1016"/>
      <c r="F2606" s="1016" t="e">
        <f t="shared" si="72"/>
        <v>#DIV/0!</v>
      </c>
      <c r="G2606" s="1016">
        <f t="shared" si="73"/>
        <v>0</v>
      </c>
    </row>
    <row r="2607" spans="1:7">
      <c r="A2607" s="1016"/>
      <c r="B2607" s="1016"/>
      <c r="C2607" s="1016"/>
      <c r="D2607" s="1016"/>
      <c r="E2607" s="1016"/>
      <c r="F2607" s="1016" t="e">
        <f t="shared" si="72"/>
        <v>#DIV/0!</v>
      </c>
      <c r="G2607" s="1016">
        <f t="shared" si="73"/>
        <v>0</v>
      </c>
    </row>
    <row r="2608" spans="1:7">
      <c r="A2608" s="1016"/>
      <c r="B2608" s="1016"/>
      <c r="C2608" s="1016"/>
      <c r="D2608" s="1016"/>
      <c r="E2608" s="1016"/>
      <c r="F2608" s="1016" t="e">
        <f t="shared" si="72"/>
        <v>#DIV/0!</v>
      </c>
      <c r="G2608" s="1016">
        <f t="shared" si="73"/>
        <v>0</v>
      </c>
    </row>
    <row r="2609" spans="1:7">
      <c r="A2609" s="1016"/>
      <c r="B2609" s="1016"/>
      <c r="C2609" s="1016"/>
      <c r="D2609" s="1016"/>
      <c r="E2609" s="1016"/>
      <c r="F2609" s="1016" t="e">
        <f t="shared" si="72"/>
        <v>#DIV/0!</v>
      </c>
      <c r="G2609" s="1016">
        <f t="shared" si="73"/>
        <v>0</v>
      </c>
    </row>
    <row r="2610" spans="1:7">
      <c r="A2610" s="1016"/>
      <c r="B2610" s="1016"/>
      <c r="C2610" s="1016"/>
      <c r="D2610" s="1016"/>
      <c r="E2610" s="1016"/>
      <c r="F2610" s="1016" t="e">
        <f t="shared" si="72"/>
        <v>#DIV/0!</v>
      </c>
      <c r="G2610" s="1016">
        <f t="shared" si="73"/>
        <v>0</v>
      </c>
    </row>
    <row r="2611" spans="1:7">
      <c r="A2611" s="1016"/>
      <c r="B2611" s="1016"/>
      <c r="C2611" s="1016"/>
      <c r="D2611" s="1016"/>
      <c r="E2611" s="1016"/>
      <c r="F2611" s="1016" t="e">
        <f t="shared" si="72"/>
        <v>#DIV/0!</v>
      </c>
      <c r="G2611" s="1016">
        <f t="shared" si="73"/>
        <v>0</v>
      </c>
    </row>
    <row r="2612" spans="1:7">
      <c r="A2612" s="1016"/>
      <c r="B2612" s="1016"/>
      <c r="C2612" s="1016"/>
      <c r="D2612" s="1016"/>
      <c r="E2612" s="1016"/>
      <c r="F2612" s="1016" t="e">
        <f t="shared" si="72"/>
        <v>#DIV/0!</v>
      </c>
      <c r="G2612" s="1016">
        <f t="shared" si="73"/>
        <v>0</v>
      </c>
    </row>
    <row r="2613" spans="1:7">
      <c r="A2613" s="1016"/>
      <c r="B2613" s="1016"/>
      <c r="C2613" s="1016"/>
      <c r="D2613" s="1016"/>
      <c r="E2613" s="1016"/>
      <c r="F2613" s="1016" t="e">
        <f t="shared" si="72"/>
        <v>#DIV/0!</v>
      </c>
      <c r="G2613" s="1016">
        <f t="shared" si="73"/>
        <v>0</v>
      </c>
    </row>
    <row r="2614" spans="1:7">
      <c r="A2614" s="1016"/>
      <c r="B2614" s="1016"/>
      <c r="C2614" s="1016"/>
      <c r="D2614" s="1016"/>
      <c r="E2614" s="1016"/>
      <c r="F2614" s="1016" t="e">
        <f t="shared" si="72"/>
        <v>#DIV/0!</v>
      </c>
      <c r="G2614" s="1016">
        <f t="shared" si="73"/>
        <v>0</v>
      </c>
    </row>
    <row r="2615" spans="1:7">
      <c r="A2615" s="1016"/>
      <c r="B2615" s="1016"/>
      <c r="C2615" s="1016"/>
      <c r="D2615" s="1016"/>
      <c r="E2615" s="1016"/>
      <c r="F2615" s="1016" t="e">
        <f t="shared" si="72"/>
        <v>#DIV/0!</v>
      </c>
      <c r="G2615" s="1016">
        <f t="shared" si="73"/>
        <v>0</v>
      </c>
    </row>
    <row r="2616" spans="1:7">
      <c r="A2616" s="1016"/>
      <c r="B2616" s="1016"/>
      <c r="C2616" s="1016"/>
      <c r="D2616" s="1016"/>
      <c r="E2616" s="1016"/>
      <c r="F2616" s="1016" t="e">
        <f t="shared" si="72"/>
        <v>#DIV/0!</v>
      </c>
      <c r="G2616" s="1016">
        <f t="shared" si="73"/>
        <v>0</v>
      </c>
    </row>
    <row r="2617" spans="1:7">
      <c r="A2617" s="1016"/>
      <c r="B2617" s="1016"/>
      <c r="C2617" s="1016"/>
      <c r="D2617" s="1016"/>
      <c r="E2617" s="1016"/>
      <c r="F2617" s="1016" t="e">
        <f t="shared" si="72"/>
        <v>#DIV/0!</v>
      </c>
      <c r="G2617" s="1016">
        <f t="shared" si="73"/>
        <v>0</v>
      </c>
    </row>
    <row r="2618" spans="1:7">
      <c r="A2618" s="1016"/>
      <c r="B2618" s="1016"/>
      <c r="C2618" s="1016"/>
      <c r="D2618" s="1016"/>
      <c r="E2618" s="1016"/>
      <c r="F2618" s="1016" t="e">
        <f t="shared" si="72"/>
        <v>#DIV/0!</v>
      </c>
      <c r="G2618" s="1016">
        <f t="shared" si="73"/>
        <v>0</v>
      </c>
    </row>
    <row r="2619" spans="1:7">
      <c r="A2619" s="1016"/>
      <c r="B2619" s="1016"/>
      <c r="C2619" s="1016"/>
      <c r="D2619" s="1016"/>
      <c r="E2619" s="1016"/>
      <c r="F2619" s="1016" t="e">
        <f t="shared" si="72"/>
        <v>#DIV/0!</v>
      </c>
      <c r="G2619" s="1016">
        <f t="shared" si="73"/>
        <v>0</v>
      </c>
    </row>
    <row r="2620" spans="1:7">
      <c r="A2620" s="1016"/>
      <c r="B2620" s="1016"/>
      <c r="C2620" s="1016"/>
      <c r="D2620" s="1016"/>
      <c r="E2620" s="1016"/>
      <c r="F2620" s="1016" t="e">
        <f t="shared" si="72"/>
        <v>#DIV/0!</v>
      </c>
      <c r="G2620" s="1016">
        <f t="shared" si="73"/>
        <v>0</v>
      </c>
    </row>
    <row r="2621" spans="1:7">
      <c r="A2621" s="1016"/>
      <c r="B2621" s="1016"/>
      <c r="C2621" s="1016"/>
      <c r="D2621" s="1016"/>
      <c r="E2621" s="1016"/>
      <c r="F2621" s="1016" t="e">
        <f t="shared" si="72"/>
        <v>#DIV/0!</v>
      </c>
      <c r="G2621" s="1016">
        <f t="shared" si="73"/>
        <v>0</v>
      </c>
    </row>
    <row r="2622" spans="1:7">
      <c r="A2622" s="1016"/>
      <c r="B2622" s="1016"/>
      <c r="C2622" s="1016"/>
      <c r="D2622" s="1016"/>
      <c r="E2622" s="1016"/>
      <c r="F2622" s="1016" t="e">
        <f t="shared" si="72"/>
        <v>#DIV/0!</v>
      </c>
      <c r="G2622" s="1016">
        <f t="shared" si="73"/>
        <v>0</v>
      </c>
    </row>
    <row r="2623" spans="1:7">
      <c r="A2623" s="1016"/>
      <c r="B2623" s="1016"/>
      <c r="C2623" s="1016"/>
      <c r="D2623" s="1016"/>
      <c r="E2623" s="1016"/>
      <c r="F2623" s="1016" t="e">
        <f t="shared" si="72"/>
        <v>#DIV/0!</v>
      </c>
      <c r="G2623" s="1016">
        <f t="shared" si="73"/>
        <v>0</v>
      </c>
    </row>
    <row r="2624" spans="1:7">
      <c r="A2624" s="1016"/>
      <c r="B2624" s="1016"/>
      <c r="C2624" s="1016"/>
      <c r="D2624" s="1016"/>
      <c r="E2624" s="1016"/>
      <c r="F2624" s="1016" t="e">
        <f t="shared" si="72"/>
        <v>#DIV/0!</v>
      </c>
      <c r="G2624" s="1016">
        <f t="shared" si="73"/>
        <v>0</v>
      </c>
    </row>
    <row r="2625" spans="1:7">
      <c r="A2625" s="1016"/>
      <c r="B2625" s="1016"/>
      <c r="C2625" s="1016"/>
      <c r="D2625" s="1016"/>
      <c r="E2625" s="1016"/>
      <c r="F2625" s="1016" t="e">
        <f t="shared" si="72"/>
        <v>#DIV/0!</v>
      </c>
      <c r="G2625" s="1016">
        <f t="shared" si="73"/>
        <v>0</v>
      </c>
    </row>
    <row r="2626" spans="1:7">
      <c r="A2626" s="1016"/>
      <c r="B2626" s="1016"/>
      <c r="C2626" s="1016"/>
      <c r="D2626" s="1016"/>
      <c r="E2626" s="1016"/>
      <c r="F2626" s="1016" t="e">
        <f t="shared" si="72"/>
        <v>#DIV/0!</v>
      </c>
      <c r="G2626" s="1016">
        <f t="shared" si="73"/>
        <v>0</v>
      </c>
    </row>
    <row r="2627" spans="1:7">
      <c r="A2627" s="1016"/>
      <c r="B2627" s="1016"/>
      <c r="C2627" s="1016"/>
      <c r="D2627" s="1016"/>
      <c r="E2627" s="1016"/>
      <c r="F2627" s="1016" t="e">
        <f t="shared" si="72"/>
        <v>#DIV/0!</v>
      </c>
      <c r="G2627" s="1016">
        <f t="shared" si="73"/>
        <v>0</v>
      </c>
    </row>
    <row r="2628" spans="1:7">
      <c r="A2628" s="1016"/>
      <c r="B2628" s="1016"/>
      <c r="C2628" s="1016"/>
      <c r="D2628" s="1016"/>
      <c r="E2628" s="1016"/>
      <c r="F2628" s="1016" t="e">
        <f t="shared" si="72"/>
        <v>#DIV/0!</v>
      </c>
      <c r="G2628" s="1016">
        <f t="shared" si="73"/>
        <v>0</v>
      </c>
    </row>
    <row r="2629" spans="1:7">
      <c r="A2629" s="1016"/>
      <c r="B2629" s="1016"/>
      <c r="C2629" s="1016"/>
      <c r="D2629" s="1016"/>
      <c r="E2629" s="1016"/>
      <c r="F2629" s="1016" t="e">
        <f t="shared" si="72"/>
        <v>#DIV/0!</v>
      </c>
      <c r="G2629" s="1016">
        <f t="shared" si="73"/>
        <v>0</v>
      </c>
    </row>
    <row r="2630" spans="1:7">
      <c r="A2630" s="1016"/>
      <c r="B2630" s="1016"/>
      <c r="C2630" s="1016"/>
      <c r="D2630" s="1016"/>
      <c r="E2630" s="1016"/>
      <c r="F2630" s="1016" t="e">
        <f t="shared" si="72"/>
        <v>#DIV/0!</v>
      </c>
      <c r="G2630" s="1016">
        <f t="shared" si="73"/>
        <v>0</v>
      </c>
    </row>
    <row r="2631" spans="1:7">
      <c r="A2631" s="1016"/>
      <c r="B2631" s="1016"/>
      <c r="C2631" s="1016"/>
      <c r="D2631" s="1016"/>
      <c r="E2631" s="1016"/>
      <c r="F2631" s="1016" t="e">
        <f t="shared" si="72"/>
        <v>#DIV/0!</v>
      </c>
      <c r="G2631" s="1016">
        <f t="shared" si="73"/>
        <v>0</v>
      </c>
    </row>
    <row r="2632" spans="1:7">
      <c r="A2632" s="1016"/>
      <c r="B2632" s="1016"/>
      <c r="C2632" s="1016"/>
      <c r="D2632" s="1016"/>
      <c r="E2632" s="1016"/>
      <c r="F2632" s="1016" t="e">
        <f t="shared" si="72"/>
        <v>#DIV/0!</v>
      </c>
      <c r="G2632" s="1016">
        <f t="shared" si="73"/>
        <v>0</v>
      </c>
    </row>
    <row r="2633" spans="1:7">
      <c r="A2633" s="1016"/>
      <c r="B2633" s="1016"/>
      <c r="C2633" s="1016"/>
      <c r="D2633" s="1016"/>
      <c r="E2633" s="1016"/>
      <c r="F2633" s="1016" t="e">
        <f t="shared" si="72"/>
        <v>#DIV/0!</v>
      </c>
      <c r="G2633" s="1016">
        <f t="shared" si="73"/>
        <v>0</v>
      </c>
    </row>
    <row r="2634" spans="1:7">
      <c r="A2634" s="1016"/>
      <c r="B2634" s="1016"/>
      <c r="C2634" s="1016"/>
      <c r="D2634" s="1016"/>
      <c r="E2634" s="1016"/>
      <c r="F2634" s="1016" t="e">
        <f t="shared" si="72"/>
        <v>#DIV/0!</v>
      </c>
      <c r="G2634" s="1016">
        <f t="shared" si="73"/>
        <v>0</v>
      </c>
    </row>
    <row r="2635" spans="1:7">
      <c r="A2635" s="1016"/>
      <c r="B2635" s="1016"/>
      <c r="C2635" s="1016"/>
      <c r="D2635" s="1016"/>
      <c r="E2635" s="1016"/>
      <c r="F2635" s="1016" t="e">
        <f t="shared" si="72"/>
        <v>#DIV/0!</v>
      </c>
      <c r="G2635" s="1016">
        <f t="shared" si="73"/>
        <v>0</v>
      </c>
    </row>
    <row r="2636" spans="1:7">
      <c r="A2636" s="1016"/>
      <c r="B2636" s="1016"/>
      <c r="C2636" s="1016"/>
      <c r="D2636" s="1016"/>
      <c r="E2636" s="1016"/>
      <c r="F2636" s="1016" t="e">
        <f t="shared" si="72"/>
        <v>#DIV/0!</v>
      </c>
      <c r="G2636" s="1016">
        <f t="shared" si="73"/>
        <v>0</v>
      </c>
    </row>
    <row r="2637" spans="1:7">
      <c r="A2637" s="1016"/>
      <c r="B2637" s="1016"/>
      <c r="C2637" s="1016"/>
      <c r="D2637" s="1016"/>
      <c r="E2637" s="1016"/>
      <c r="F2637" s="1016" t="e">
        <f t="shared" si="72"/>
        <v>#DIV/0!</v>
      </c>
      <c r="G2637" s="1016">
        <f t="shared" si="73"/>
        <v>0</v>
      </c>
    </row>
    <row r="2638" spans="1:7">
      <c r="A2638" s="1016"/>
      <c r="B2638" s="1016"/>
      <c r="C2638" s="1016"/>
      <c r="D2638" s="1016"/>
      <c r="E2638" s="1016"/>
      <c r="F2638" s="1016" t="e">
        <f t="shared" si="72"/>
        <v>#DIV/0!</v>
      </c>
      <c r="G2638" s="1016">
        <f t="shared" si="73"/>
        <v>0</v>
      </c>
    </row>
    <row r="2639" spans="1:7">
      <c r="A2639" s="1016"/>
      <c r="B2639" s="1016"/>
      <c r="C2639" s="1016"/>
      <c r="D2639" s="1016"/>
      <c r="E2639" s="1016"/>
      <c r="F2639" s="1016" t="e">
        <f t="shared" si="72"/>
        <v>#DIV/0!</v>
      </c>
      <c r="G2639" s="1016">
        <f t="shared" si="73"/>
        <v>0</v>
      </c>
    </row>
    <row r="2640" spans="1:7">
      <c r="A2640" s="1016"/>
      <c r="B2640" s="1016"/>
      <c r="C2640" s="1016"/>
      <c r="D2640" s="1016"/>
      <c r="E2640" s="1016"/>
      <c r="F2640" s="1016" t="e">
        <f t="shared" si="72"/>
        <v>#DIV/0!</v>
      </c>
      <c r="G2640" s="1016">
        <f t="shared" si="73"/>
        <v>0</v>
      </c>
    </row>
    <row r="2641" spans="1:7">
      <c r="A2641" s="1016"/>
      <c r="B2641" s="1016"/>
      <c r="C2641" s="1016"/>
      <c r="D2641" s="1016"/>
      <c r="E2641" s="1016"/>
      <c r="F2641" s="1016" t="e">
        <f t="shared" si="72"/>
        <v>#DIV/0!</v>
      </c>
      <c r="G2641" s="1016">
        <f t="shared" si="73"/>
        <v>0</v>
      </c>
    </row>
    <row r="2642" spans="1:7">
      <c r="A2642" s="1016"/>
      <c r="B2642" s="1016"/>
      <c r="C2642" s="1016"/>
      <c r="D2642" s="1016"/>
      <c r="E2642" s="1016"/>
      <c r="F2642" s="1016" t="e">
        <f t="shared" si="72"/>
        <v>#DIV/0!</v>
      </c>
      <c r="G2642" s="1016">
        <f t="shared" si="73"/>
        <v>0</v>
      </c>
    </row>
    <row r="2643" spans="1:7">
      <c r="A2643" s="1016"/>
      <c r="B2643" s="1016"/>
      <c r="C2643" s="1016"/>
      <c r="D2643" s="1016"/>
      <c r="E2643" s="1016"/>
      <c r="F2643" s="1016" t="e">
        <f t="shared" si="72"/>
        <v>#DIV/0!</v>
      </c>
      <c r="G2643" s="1016">
        <f t="shared" si="73"/>
        <v>0</v>
      </c>
    </row>
    <row r="2644" spans="1:7">
      <c r="A2644" s="1016"/>
      <c r="B2644" s="1016"/>
      <c r="C2644" s="1016"/>
      <c r="D2644" s="1016"/>
      <c r="E2644" s="1016"/>
      <c r="F2644" s="1016" t="e">
        <f t="shared" si="72"/>
        <v>#DIV/0!</v>
      </c>
      <c r="G2644" s="1016">
        <f t="shared" si="73"/>
        <v>0</v>
      </c>
    </row>
    <row r="2645" spans="1:7">
      <c r="A2645" s="1016"/>
      <c r="B2645" s="1016"/>
      <c r="C2645" s="1016"/>
      <c r="D2645" s="1016"/>
      <c r="E2645" s="1016"/>
      <c r="F2645" s="1016" t="e">
        <f t="shared" si="72"/>
        <v>#DIV/0!</v>
      </c>
      <c r="G2645" s="1016">
        <f t="shared" si="73"/>
        <v>0</v>
      </c>
    </row>
    <row r="2646" spans="1:7">
      <c r="A2646" s="1016"/>
      <c r="B2646" s="1016"/>
      <c r="C2646" s="1016"/>
      <c r="D2646" s="1016"/>
      <c r="E2646" s="1016"/>
      <c r="F2646" s="1016" t="e">
        <f t="shared" si="72"/>
        <v>#DIV/0!</v>
      </c>
      <c r="G2646" s="1016">
        <f t="shared" si="73"/>
        <v>0</v>
      </c>
    </row>
    <row r="2647" spans="1:7">
      <c r="A2647" s="1016"/>
      <c r="B2647" s="1016"/>
      <c r="C2647" s="1016"/>
      <c r="D2647" s="1016"/>
      <c r="E2647" s="1016"/>
      <c r="F2647" s="1016" t="e">
        <f t="shared" si="72"/>
        <v>#DIV/0!</v>
      </c>
      <c r="G2647" s="1016">
        <f t="shared" si="73"/>
        <v>0</v>
      </c>
    </row>
    <row r="2648" spans="1:7">
      <c r="A2648" s="1016"/>
      <c r="B2648" s="1016"/>
      <c r="C2648" s="1016"/>
      <c r="D2648" s="1016"/>
      <c r="E2648" s="1016"/>
      <c r="F2648" s="1016" t="e">
        <f t="shared" si="72"/>
        <v>#DIV/0!</v>
      </c>
      <c r="G2648" s="1016">
        <f t="shared" si="73"/>
        <v>0</v>
      </c>
    </row>
    <row r="2649" spans="1:7">
      <c r="A2649" s="1016"/>
      <c r="B2649" s="1016"/>
      <c r="C2649" s="1016"/>
      <c r="D2649" s="1016"/>
      <c r="E2649" s="1016"/>
      <c r="F2649" s="1016" t="e">
        <f t="shared" si="72"/>
        <v>#DIV/0!</v>
      </c>
      <c r="G2649" s="1016">
        <f t="shared" si="73"/>
        <v>0</v>
      </c>
    </row>
    <row r="2650" spans="1:7">
      <c r="A2650" s="1016"/>
      <c r="B2650" s="1016"/>
      <c r="C2650" s="1016"/>
      <c r="D2650" s="1016"/>
      <c r="E2650" s="1016"/>
      <c r="F2650" s="1016" t="e">
        <f t="shared" si="72"/>
        <v>#DIV/0!</v>
      </c>
      <c r="G2650" s="1016">
        <f t="shared" si="73"/>
        <v>0</v>
      </c>
    </row>
    <row r="2651" spans="1:7">
      <c r="A2651" s="1016"/>
      <c r="B2651" s="1016"/>
      <c r="C2651" s="1016"/>
      <c r="D2651" s="1016"/>
      <c r="E2651" s="1016"/>
      <c r="F2651" s="1016" t="e">
        <f t="shared" si="72"/>
        <v>#DIV/0!</v>
      </c>
      <c r="G2651" s="1016">
        <f t="shared" si="73"/>
        <v>0</v>
      </c>
    </row>
    <row r="2652" spans="1:7">
      <c r="A2652" s="1016"/>
      <c r="B2652" s="1016"/>
      <c r="C2652" s="1016"/>
      <c r="D2652" s="1016"/>
      <c r="E2652" s="1016"/>
      <c r="F2652" s="1016" t="e">
        <f t="shared" si="72"/>
        <v>#DIV/0!</v>
      </c>
      <c r="G2652" s="1016">
        <f t="shared" si="73"/>
        <v>0</v>
      </c>
    </row>
    <row r="2653" spans="1:7">
      <c r="A2653" s="1016"/>
      <c r="B2653" s="1016"/>
      <c r="C2653" s="1016"/>
      <c r="D2653" s="1016"/>
      <c r="E2653" s="1016"/>
      <c r="F2653" s="1016" t="e">
        <f t="shared" si="72"/>
        <v>#DIV/0!</v>
      </c>
      <c r="G2653" s="1016">
        <f t="shared" si="73"/>
        <v>0</v>
      </c>
    </row>
    <row r="2654" spans="1:7">
      <c r="A2654" s="1016"/>
      <c r="B2654" s="1016"/>
      <c r="C2654" s="1016"/>
      <c r="D2654" s="1016"/>
      <c r="E2654" s="1016"/>
      <c r="F2654" s="1016" t="e">
        <f t="shared" si="72"/>
        <v>#DIV/0!</v>
      </c>
      <c r="G2654" s="1016">
        <f t="shared" si="73"/>
        <v>0</v>
      </c>
    </row>
    <row r="2655" spans="1:7">
      <c r="A2655" s="1016"/>
      <c r="B2655" s="1016"/>
      <c r="C2655" s="1016"/>
      <c r="D2655" s="1016"/>
      <c r="E2655" s="1016"/>
      <c r="F2655" s="1016" t="e">
        <f t="shared" ref="F2655:F2718" si="74">(B2655*C2655*D2655*60/(A2655*1000))+F2654</f>
        <v>#DIV/0!</v>
      </c>
      <c r="G2655" s="1016">
        <f t="shared" ref="G2655:G2718" si="75">(C2655*D2655*60)+G2654</f>
        <v>0</v>
      </c>
    </row>
    <row r="2656" spans="1:7">
      <c r="A2656" s="1016"/>
      <c r="B2656" s="1016"/>
      <c r="C2656" s="1016"/>
      <c r="D2656" s="1016"/>
      <c r="E2656" s="1016"/>
      <c r="F2656" s="1016" t="e">
        <f t="shared" si="74"/>
        <v>#DIV/0!</v>
      </c>
      <c r="G2656" s="1016">
        <f t="shared" si="75"/>
        <v>0</v>
      </c>
    </row>
    <row r="2657" spans="1:7">
      <c r="A2657" s="1016"/>
      <c r="B2657" s="1016"/>
      <c r="C2657" s="1016"/>
      <c r="D2657" s="1016"/>
      <c r="E2657" s="1016"/>
      <c r="F2657" s="1016" t="e">
        <f t="shared" si="74"/>
        <v>#DIV/0!</v>
      </c>
      <c r="G2657" s="1016">
        <f t="shared" si="75"/>
        <v>0</v>
      </c>
    </row>
    <row r="2658" spans="1:7">
      <c r="A2658" s="1016"/>
      <c r="B2658" s="1016"/>
      <c r="C2658" s="1016"/>
      <c r="D2658" s="1016"/>
      <c r="E2658" s="1016"/>
      <c r="F2658" s="1016" t="e">
        <f t="shared" si="74"/>
        <v>#DIV/0!</v>
      </c>
      <c r="G2658" s="1016">
        <f t="shared" si="75"/>
        <v>0</v>
      </c>
    </row>
    <row r="2659" spans="1:7">
      <c r="A2659" s="1016"/>
      <c r="B2659" s="1016"/>
      <c r="C2659" s="1016"/>
      <c r="D2659" s="1016"/>
      <c r="E2659" s="1016"/>
      <c r="F2659" s="1016" t="e">
        <f t="shared" si="74"/>
        <v>#DIV/0!</v>
      </c>
      <c r="G2659" s="1016">
        <f t="shared" si="75"/>
        <v>0</v>
      </c>
    </row>
    <row r="2660" spans="1:7">
      <c r="A2660" s="1016"/>
      <c r="B2660" s="1016"/>
      <c r="C2660" s="1016"/>
      <c r="D2660" s="1016"/>
      <c r="E2660" s="1016"/>
      <c r="F2660" s="1016" t="e">
        <f t="shared" si="74"/>
        <v>#DIV/0!</v>
      </c>
      <c r="G2660" s="1016">
        <f t="shared" si="75"/>
        <v>0</v>
      </c>
    </row>
    <row r="2661" spans="1:7">
      <c r="A2661" s="1016"/>
      <c r="B2661" s="1016"/>
      <c r="C2661" s="1016"/>
      <c r="D2661" s="1016"/>
      <c r="E2661" s="1016"/>
      <c r="F2661" s="1016" t="e">
        <f t="shared" si="74"/>
        <v>#DIV/0!</v>
      </c>
      <c r="G2661" s="1016">
        <f t="shared" si="75"/>
        <v>0</v>
      </c>
    </row>
    <row r="2662" spans="1:7">
      <c r="A2662" s="1016"/>
      <c r="B2662" s="1016"/>
      <c r="C2662" s="1016"/>
      <c r="D2662" s="1016"/>
      <c r="E2662" s="1016"/>
      <c r="F2662" s="1016" t="e">
        <f t="shared" si="74"/>
        <v>#DIV/0!</v>
      </c>
      <c r="G2662" s="1016">
        <f t="shared" si="75"/>
        <v>0</v>
      </c>
    </row>
    <row r="2663" spans="1:7">
      <c r="A2663" s="1016"/>
      <c r="B2663" s="1016"/>
      <c r="C2663" s="1016"/>
      <c r="D2663" s="1016"/>
      <c r="E2663" s="1016"/>
      <c r="F2663" s="1016" t="e">
        <f t="shared" si="74"/>
        <v>#DIV/0!</v>
      </c>
      <c r="G2663" s="1016">
        <f t="shared" si="75"/>
        <v>0</v>
      </c>
    </row>
    <row r="2664" spans="1:7">
      <c r="A2664" s="1016"/>
      <c r="B2664" s="1016"/>
      <c r="C2664" s="1016"/>
      <c r="D2664" s="1016"/>
      <c r="E2664" s="1016"/>
      <c r="F2664" s="1016" t="e">
        <f t="shared" si="74"/>
        <v>#DIV/0!</v>
      </c>
      <c r="G2664" s="1016">
        <f t="shared" si="75"/>
        <v>0</v>
      </c>
    </row>
    <row r="2665" spans="1:7">
      <c r="A2665" s="1016"/>
      <c r="B2665" s="1016"/>
      <c r="C2665" s="1016"/>
      <c r="D2665" s="1016"/>
      <c r="E2665" s="1016"/>
      <c r="F2665" s="1016" t="e">
        <f t="shared" si="74"/>
        <v>#DIV/0!</v>
      </c>
      <c r="G2665" s="1016">
        <f t="shared" si="75"/>
        <v>0</v>
      </c>
    </row>
    <row r="2666" spans="1:7">
      <c r="A2666" s="1016"/>
      <c r="B2666" s="1016"/>
      <c r="C2666" s="1016"/>
      <c r="D2666" s="1016"/>
      <c r="E2666" s="1016"/>
      <c r="F2666" s="1016" t="e">
        <f t="shared" si="74"/>
        <v>#DIV/0!</v>
      </c>
      <c r="G2666" s="1016">
        <f t="shared" si="75"/>
        <v>0</v>
      </c>
    </row>
    <row r="2667" spans="1:7">
      <c r="A2667" s="1016"/>
      <c r="B2667" s="1016"/>
      <c r="C2667" s="1016"/>
      <c r="D2667" s="1016"/>
      <c r="E2667" s="1016"/>
      <c r="F2667" s="1016" t="e">
        <f t="shared" si="74"/>
        <v>#DIV/0!</v>
      </c>
      <c r="G2667" s="1016">
        <f t="shared" si="75"/>
        <v>0</v>
      </c>
    </row>
    <row r="2668" spans="1:7">
      <c r="A2668" s="1016"/>
      <c r="B2668" s="1016"/>
      <c r="C2668" s="1016"/>
      <c r="D2668" s="1016"/>
      <c r="E2668" s="1016"/>
      <c r="F2668" s="1016" t="e">
        <f t="shared" si="74"/>
        <v>#DIV/0!</v>
      </c>
      <c r="G2668" s="1016">
        <f t="shared" si="75"/>
        <v>0</v>
      </c>
    </row>
    <row r="2669" spans="1:7">
      <c r="A2669" s="1016"/>
      <c r="B2669" s="1016"/>
      <c r="C2669" s="1016"/>
      <c r="D2669" s="1016"/>
      <c r="E2669" s="1016"/>
      <c r="F2669" s="1016" t="e">
        <f t="shared" si="74"/>
        <v>#DIV/0!</v>
      </c>
      <c r="G2669" s="1016">
        <f t="shared" si="75"/>
        <v>0</v>
      </c>
    </row>
    <row r="2670" spans="1:7">
      <c r="A2670" s="1016"/>
      <c r="B2670" s="1016"/>
      <c r="C2670" s="1016"/>
      <c r="D2670" s="1016"/>
      <c r="E2670" s="1016"/>
      <c r="F2670" s="1016" t="e">
        <f t="shared" si="74"/>
        <v>#DIV/0!</v>
      </c>
      <c r="G2670" s="1016">
        <f t="shared" si="75"/>
        <v>0</v>
      </c>
    </row>
    <row r="2671" spans="1:7">
      <c r="A2671" s="1016"/>
      <c r="B2671" s="1016"/>
      <c r="C2671" s="1016"/>
      <c r="D2671" s="1016"/>
      <c r="E2671" s="1016"/>
      <c r="F2671" s="1016" t="e">
        <f t="shared" si="74"/>
        <v>#DIV/0!</v>
      </c>
      <c r="G2671" s="1016">
        <f t="shared" si="75"/>
        <v>0</v>
      </c>
    </row>
    <row r="2672" spans="1:7">
      <c r="A2672" s="1016"/>
      <c r="B2672" s="1016"/>
      <c r="C2672" s="1016"/>
      <c r="D2672" s="1016"/>
      <c r="E2672" s="1016"/>
      <c r="F2672" s="1016" t="e">
        <f t="shared" si="74"/>
        <v>#DIV/0!</v>
      </c>
      <c r="G2672" s="1016">
        <f t="shared" si="75"/>
        <v>0</v>
      </c>
    </row>
    <row r="2673" spans="1:7">
      <c r="A2673" s="1016"/>
      <c r="B2673" s="1016"/>
      <c r="C2673" s="1016"/>
      <c r="D2673" s="1016"/>
      <c r="E2673" s="1016"/>
      <c r="F2673" s="1016" t="e">
        <f t="shared" si="74"/>
        <v>#DIV/0!</v>
      </c>
      <c r="G2673" s="1016">
        <f t="shared" si="75"/>
        <v>0</v>
      </c>
    </row>
    <row r="2674" spans="1:7">
      <c r="A2674" s="1016"/>
      <c r="B2674" s="1016"/>
      <c r="C2674" s="1016"/>
      <c r="D2674" s="1016"/>
      <c r="E2674" s="1016"/>
      <c r="F2674" s="1016" t="e">
        <f t="shared" si="74"/>
        <v>#DIV/0!</v>
      </c>
      <c r="G2674" s="1016">
        <f t="shared" si="75"/>
        <v>0</v>
      </c>
    </row>
    <row r="2675" spans="1:7">
      <c r="A2675" s="1016"/>
      <c r="B2675" s="1016"/>
      <c r="C2675" s="1016"/>
      <c r="D2675" s="1016"/>
      <c r="E2675" s="1016"/>
      <c r="F2675" s="1016" t="e">
        <f t="shared" si="74"/>
        <v>#DIV/0!</v>
      </c>
      <c r="G2675" s="1016">
        <f t="shared" si="75"/>
        <v>0</v>
      </c>
    </row>
    <row r="2676" spans="1:7">
      <c r="A2676" s="1016"/>
      <c r="B2676" s="1016"/>
      <c r="C2676" s="1016"/>
      <c r="D2676" s="1016"/>
      <c r="E2676" s="1016"/>
      <c r="F2676" s="1016" t="e">
        <f t="shared" si="74"/>
        <v>#DIV/0!</v>
      </c>
      <c r="G2676" s="1016">
        <f t="shared" si="75"/>
        <v>0</v>
      </c>
    </row>
    <row r="2677" spans="1:7">
      <c r="A2677" s="1016"/>
      <c r="B2677" s="1016"/>
      <c r="C2677" s="1016"/>
      <c r="D2677" s="1016"/>
      <c r="E2677" s="1016"/>
      <c r="F2677" s="1016" t="e">
        <f t="shared" si="74"/>
        <v>#DIV/0!</v>
      </c>
      <c r="G2677" s="1016">
        <f t="shared" si="75"/>
        <v>0</v>
      </c>
    </row>
    <row r="2678" spans="1:7">
      <c r="A2678" s="1016"/>
      <c r="B2678" s="1016"/>
      <c r="C2678" s="1016"/>
      <c r="D2678" s="1016"/>
      <c r="E2678" s="1016"/>
      <c r="F2678" s="1016" t="e">
        <f t="shared" si="74"/>
        <v>#DIV/0!</v>
      </c>
      <c r="G2678" s="1016">
        <f t="shared" si="75"/>
        <v>0</v>
      </c>
    </row>
    <row r="2679" spans="1:7">
      <c r="A2679" s="1016"/>
      <c r="B2679" s="1016"/>
      <c r="C2679" s="1016"/>
      <c r="D2679" s="1016"/>
      <c r="E2679" s="1016"/>
      <c r="F2679" s="1016" t="e">
        <f t="shared" si="74"/>
        <v>#DIV/0!</v>
      </c>
      <c r="G2679" s="1016">
        <f t="shared" si="75"/>
        <v>0</v>
      </c>
    </row>
    <row r="2680" spans="1:7">
      <c r="A2680" s="1016"/>
      <c r="B2680" s="1016"/>
      <c r="C2680" s="1016"/>
      <c r="D2680" s="1016"/>
      <c r="E2680" s="1016"/>
      <c r="F2680" s="1016" t="e">
        <f t="shared" si="74"/>
        <v>#DIV/0!</v>
      </c>
      <c r="G2680" s="1016">
        <f t="shared" si="75"/>
        <v>0</v>
      </c>
    </row>
    <row r="2681" spans="1:7">
      <c r="A2681" s="1016"/>
      <c r="B2681" s="1016"/>
      <c r="C2681" s="1016"/>
      <c r="D2681" s="1016"/>
      <c r="E2681" s="1016"/>
      <c r="F2681" s="1016" t="e">
        <f t="shared" si="74"/>
        <v>#DIV/0!</v>
      </c>
      <c r="G2681" s="1016">
        <f t="shared" si="75"/>
        <v>0</v>
      </c>
    </row>
    <row r="2682" spans="1:7">
      <c r="A2682" s="1016"/>
      <c r="B2682" s="1016"/>
      <c r="C2682" s="1016"/>
      <c r="D2682" s="1016"/>
      <c r="E2682" s="1016"/>
      <c r="F2682" s="1016" t="e">
        <f t="shared" si="74"/>
        <v>#DIV/0!</v>
      </c>
      <c r="G2682" s="1016">
        <f t="shared" si="75"/>
        <v>0</v>
      </c>
    </row>
    <row r="2683" spans="1:7">
      <c r="A2683" s="1016"/>
      <c r="B2683" s="1016"/>
      <c r="C2683" s="1016"/>
      <c r="D2683" s="1016"/>
      <c r="E2683" s="1016"/>
      <c r="F2683" s="1016" t="e">
        <f t="shared" si="74"/>
        <v>#DIV/0!</v>
      </c>
      <c r="G2683" s="1016">
        <f t="shared" si="75"/>
        <v>0</v>
      </c>
    </row>
    <row r="2684" spans="1:7">
      <c r="A2684" s="1016"/>
      <c r="B2684" s="1016"/>
      <c r="C2684" s="1016"/>
      <c r="D2684" s="1016"/>
      <c r="E2684" s="1016"/>
      <c r="F2684" s="1016" t="e">
        <f t="shared" si="74"/>
        <v>#DIV/0!</v>
      </c>
      <c r="G2684" s="1016">
        <f t="shared" si="75"/>
        <v>0</v>
      </c>
    </row>
    <row r="2685" spans="1:7">
      <c r="A2685" s="1016"/>
      <c r="B2685" s="1016"/>
      <c r="C2685" s="1016"/>
      <c r="D2685" s="1016"/>
      <c r="E2685" s="1016"/>
      <c r="F2685" s="1016" t="e">
        <f t="shared" si="74"/>
        <v>#DIV/0!</v>
      </c>
      <c r="G2685" s="1016">
        <f t="shared" si="75"/>
        <v>0</v>
      </c>
    </row>
    <row r="2686" spans="1:7">
      <c r="A2686" s="1016"/>
      <c r="B2686" s="1016"/>
      <c r="C2686" s="1016"/>
      <c r="D2686" s="1016"/>
      <c r="E2686" s="1016"/>
      <c r="F2686" s="1016" t="e">
        <f t="shared" si="74"/>
        <v>#DIV/0!</v>
      </c>
      <c r="G2686" s="1016">
        <f t="shared" si="75"/>
        <v>0</v>
      </c>
    </row>
    <row r="2687" spans="1:7">
      <c r="A2687" s="1016"/>
      <c r="B2687" s="1016"/>
      <c r="C2687" s="1016"/>
      <c r="D2687" s="1016"/>
      <c r="E2687" s="1016"/>
      <c r="F2687" s="1016" t="e">
        <f t="shared" si="74"/>
        <v>#DIV/0!</v>
      </c>
      <c r="G2687" s="1016">
        <f t="shared" si="75"/>
        <v>0</v>
      </c>
    </row>
    <row r="2688" spans="1:7">
      <c r="A2688" s="1016"/>
      <c r="B2688" s="1016"/>
      <c r="C2688" s="1016"/>
      <c r="D2688" s="1016"/>
      <c r="E2688" s="1016"/>
      <c r="F2688" s="1016" t="e">
        <f t="shared" si="74"/>
        <v>#DIV/0!</v>
      </c>
      <c r="G2688" s="1016">
        <f t="shared" si="75"/>
        <v>0</v>
      </c>
    </row>
    <row r="2689" spans="1:7">
      <c r="A2689" s="1016"/>
      <c r="B2689" s="1016"/>
      <c r="C2689" s="1016"/>
      <c r="D2689" s="1016"/>
      <c r="E2689" s="1016"/>
      <c r="F2689" s="1016" t="e">
        <f t="shared" si="74"/>
        <v>#DIV/0!</v>
      </c>
      <c r="G2689" s="1016">
        <f t="shared" si="75"/>
        <v>0</v>
      </c>
    </row>
    <row r="2690" spans="1:7">
      <c r="A2690" s="1016"/>
      <c r="B2690" s="1016"/>
      <c r="C2690" s="1016"/>
      <c r="D2690" s="1016"/>
      <c r="E2690" s="1016"/>
      <c r="F2690" s="1016" t="e">
        <f t="shared" si="74"/>
        <v>#DIV/0!</v>
      </c>
      <c r="G2690" s="1016">
        <f t="shared" si="75"/>
        <v>0</v>
      </c>
    </row>
    <row r="2691" spans="1:7">
      <c r="A2691" s="1016"/>
      <c r="B2691" s="1016"/>
      <c r="C2691" s="1016"/>
      <c r="D2691" s="1016"/>
      <c r="E2691" s="1016"/>
      <c r="F2691" s="1016" t="e">
        <f t="shared" si="74"/>
        <v>#DIV/0!</v>
      </c>
      <c r="G2691" s="1016">
        <f t="shared" si="75"/>
        <v>0</v>
      </c>
    </row>
    <row r="2692" spans="1:7">
      <c r="A2692" s="1016"/>
      <c r="B2692" s="1016"/>
      <c r="C2692" s="1016"/>
      <c r="D2692" s="1016"/>
      <c r="E2692" s="1016"/>
      <c r="F2692" s="1016" t="e">
        <f t="shared" si="74"/>
        <v>#DIV/0!</v>
      </c>
      <c r="G2692" s="1016">
        <f t="shared" si="75"/>
        <v>0</v>
      </c>
    </row>
    <row r="2693" spans="1:7">
      <c r="A2693" s="1016"/>
      <c r="B2693" s="1016"/>
      <c r="C2693" s="1016"/>
      <c r="D2693" s="1016"/>
      <c r="E2693" s="1016"/>
      <c r="F2693" s="1016" t="e">
        <f t="shared" si="74"/>
        <v>#DIV/0!</v>
      </c>
      <c r="G2693" s="1016">
        <f t="shared" si="75"/>
        <v>0</v>
      </c>
    </row>
    <row r="2694" spans="1:7">
      <c r="A2694" s="1016"/>
      <c r="B2694" s="1016"/>
      <c r="C2694" s="1016"/>
      <c r="D2694" s="1016"/>
      <c r="E2694" s="1016"/>
      <c r="F2694" s="1016" t="e">
        <f t="shared" si="74"/>
        <v>#DIV/0!</v>
      </c>
      <c r="G2694" s="1016">
        <f t="shared" si="75"/>
        <v>0</v>
      </c>
    </row>
    <row r="2695" spans="1:7">
      <c r="A2695" s="1016"/>
      <c r="B2695" s="1016"/>
      <c r="C2695" s="1016"/>
      <c r="D2695" s="1016"/>
      <c r="E2695" s="1016"/>
      <c r="F2695" s="1016" t="e">
        <f t="shared" si="74"/>
        <v>#DIV/0!</v>
      </c>
      <c r="G2695" s="1016">
        <f t="shared" si="75"/>
        <v>0</v>
      </c>
    </row>
    <row r="2696" spans="1:7">
      <c r="A2696" s="1016"/>
      <c r="B2696" s="1016"/>
      <c r="C2696" s="1016"/>
      <c r="D2696" s="1016"/>
      <c r="E2696" s="1016"/>
      <c r="F2696" s="1016" t="e">
        <f t="shared" si="74"/>
        <v>#DIV/0!</v>
      </c>
      <c r="G2696" s="1016">
        <f t="shared" si="75"/>
        <v>0</v>
      </c>
    </row>
    <row r="2697" spans="1:7">
      <c r="A2697" s="1016"/>
      <c r="B2697" s="1016"/>
      <c r="C2697" s="1016"/>
      <c r="D2697" s="1016"/>
      <c r="E2697" s="1016"/>
      <c r="F2697" s="1016" t="e">
        <f t="shared" si="74"/>
        <v>#DIV/0!</v>
      </c>
      <c r="G2697" s="1016">
        <f t="shared" si="75"/>
        <v>0</v>
      </c>
    </row>
    <row r="2698" spans="1:7">
      <c r="A2698" s="1016"/>
      <c r="B2698" s="1016"/>
      <c r="C2698" s="1016"/>
      <c r="D2698" s="1016"/>
      <c r="E2698" s="1016"/>
      <c r="F2698" s="1016" t="e">
        <f t="shared" si="74"/>
        <v>#DIV/0!</v>
      </c>
      <c r="G2698" s="1016">
        <f t="shared" si="75"/>
        <v>0</v>
      </c>
    </row>
    <row r="2699" spans="1:7">
      <c r="A2699" s="1016"/>
      <c r="B2699" s="1016"/>
      <c r="C2699" s="1016"/>
      <c r="D2699" s="1016"/>
      <c r="E2699" s="1016"/>
      <c r="F2699" s="1016" t="e">
        <f t="shared" si="74"/>
        <v>#DIV/0!</v>
      </c>
      <c r="G2699" s="1016">
        <f t="shared" si="75"/>
        <v>0</v>
      </c>
    </row>
    <row r="2700" spans="1:7">
      <c r="A2700" s="1016"/>
      <c r="B2700" s="1016"/>
      <c r="C2700" s="1016"/>
      <c r="D2700" s="1016"/>
      <c r="E2700" s="1016"/>
      <c r="F2700" s="1016" t="e">
        <f t="shared" si="74"/>
        <v>#DIV/0!</v>
      </c>
      <c r="G2700" s="1016">
        <f t="shared" si="75"/>
        <v>0</v>
      </c>
    </row>
    <row r="2701" spans="1:7">
      <c r="A2701" s="1016"/>
      <c r="B2701" s="1016"/>
      <c r="C2701" s="1016"/>
      <c r="D2701" s="1016"/>
      <c r="E2701" s="1016"/>
      <c r="F2701" s="1016" t="e">
        <f t="shared" si="74"/>
        <v>#DIV/0!</v>
      </c>
      <c r="G2701" s="1016">
        <f t="shared" si="75"/>
        <v>0</v>
      </c>
    </row>
    <row r="2702" spans="1:7">
      <c r="A2702" s="1016"/>
      <c r="B2702" s="1016"/>
      <c r="C2702" s="1016"/>
      <c r="D2702" s="1016"/>
      <c r="E2702" s="1016"/>
      <c r="F2702" s="1016" t="e">
        <f t="shared" si="74"/>
        <v>#DIV/0!</v>
      </c>
      <c r="G2702" s="1016">
        <f t="shared" si="75"/>
        <v>0</v>
      </c>
    </row>
    <row r="2703" spans="1:7">
      <c r="A2703" s="1016"/>
      <c r="B2703" s="1016"/>
      <c r="C2703" s="1016"/>
      <c r="D2703" s="1016"/>
      <c r="E2703" s="1016"/>
      <c r="F2703" s="1016" t="e">
        <f t="shared" si="74"/>
        <v>#DIV/0!</v>
      </c>
      <c r="G2703" s="1016">
        <f t="shared" si="75"/>
        <v>0</v>
      </c>
    </row>
    <row r="2704" spans="1:7">
      <c r="A2704" s="1016"/>
      <c r="B2704" s="1016"/>
      <c r="C2704" s="1016"/>
      <c r="D2704" s="1016"/>
      <c r="E2704" s="1016"/>
      <c r="F2704" s="1016" t="e">
        <f t="shared" si="74"/>
        <v>#DIV/0!</v>
      </c>
      <c r="G2704" s="1016">
        <f t="shared" si="75"/>
        <v>0</v>
      </c>
    </row>
    <row r="2705" spans="1:7">
      <c r="A2705" s="1016"/>
      <c r="B2705" s="1016"/>
      <c r="C2705" s="1016"/>
      <c r="D2705" s="1016"/>
      <c r="E2705" s="1016"/>
      <c r="F2705" s="1016" t="e">
        <f t="shared" si="74"/>
        <v>#DIV/0!</v>
      </c>
      <c r="G2705" s="1016">
        <f t="shared" si="75"/>
        <v>0</v>
      </c>
    </row>
    <row r="2706" spans="1:7">
      <c r="A2706" s="1016"/>
      <c r="B2706" s="1016"/>
      <c r="C2706" s="1016"/>
      <c r="D2706" s="1016"/>
      <c r="E2706" s="1016"/>
      <c r="F2706" s="1016" t="e">
        <f t="shared" si="74"/>
        <v>#DIV/0!</v>
      </c>
      <c r="G2706" s="1016">
        <f t="shared" si="75"/>
        <v>0</v>
      </c>
    </row>
    <row r="2707" spans="1:7">
      <c r="A2707" s="1016"/>
      <c r="B2707" s="1016"/>
      <c r="C2707" s="1016"/>
      <c r="D2707" s="1016"/>
      <c r="E2707" s="1016"/>
      <c r="F2707" s="1016" t="e">
        <f t="shared" si="74"/>
        <v>#DIV/0!</v>
      </c>
      <c r="G2707" s="1016">
        <f t="shared" si="75"/>
        <v>0</v>
      </c>
    </row>
    <row r="2708" spans="1:7">
      <c r="A2708" s="1016"/>
      <c r="B2708" s="1016"/>
      <c r="C2708" s="1016"/>
      <c r="D2708" s="1016"/>
      <c r="E2708" s="1016"/>
      <c r="F2708" s="1016" t="e">
        <f t="shared" si="74"/>
        <v>#DIV/0!</v>
      </c>
      <c r="G2708" s="1016">
        <f t="shared" si="75"/>
        <v>0</v>
      </c>
    </row>
    <row r="2709" spans="1:7">
      <c r="A2709" s="1016"/>
      <c r="B2709" s="1016"/>
      <c r="C2709" s="1016"/>
      <c r="D2709" s="1016"/>
      <c r="E2709" s="1016"/>
      <c r="F2709" s="1016" t="e">
        <f t="shared" si="74"/>
        <v>#DIV/0!</v>
      </c>
      <c r="G2709" s="1016">
        <f t="shared" si="75"/>
        <v>0</v>
      </c>
    </row>
    <row r="2710" spans="1:7">
      <c r="A2710" s="1016"/>
      <c r="B2710" s="1016"/>
      <c r="C2710" s="1016"/>
      <c r="D2710" s="1016"/>
      <c r="E2710" s="1016"/>
      <c r="F2710" s="1016" t="e">
        <f t="shared" si="74"/>
        <v>#DIV/0!</v>
      </c>
      <c r="G2710" s="1016">
        <f t="shared" si="75"/>
        <v>0</v>
      </c>
    </row>
    <row r="2711" spans="1:7">
      <c r="A2711" s="1016"/>
      <c r="B2711" s="1016"/>
      <c r="C2711" s="1016"/>
      <c r="D2711" s="1016"/>
      <c r="E2711" s="1016"/>
      <c r="F2711" s="1016" t="e">
        <f t="shared" si="74"/>
        <v>#DIV/0!</v>
      </c>
      <c r="G2711" s="1016">
        <f t="shared" si="75"/>
        <v>0</v>
      </c>
    </row>
    <row r="2712" spans="1:7">
      <c r="A2712" s="1016"/>
      <c r="B2712" s="1016"/>
      <c r="C2712" s="1016"/>
      <c r="D2712" s="1016"/>
      <c r="E2712" s="1016"/>
      <c r="F2712" s="1016" t="e">
        <f t="shared" si="74"/>
        <v>#DIV/0!</v>
      </c>
      <c r="G2712" s="1016">
        <f t="shared" si="75"/>
        <v>0</v>
      </c>
    </row>
    <row r="2713" spans="1:7">
      <c r="A2713" s="1016"/>
      <c r="B2713" s="1016"/>
      <c r="C2713" s="1016"/>
      <c r="D2713" s="1016"/>
      <c r="E2713" s="1016"/>
      <c r="F2713" s="1016" t="e">
        <f t="shared" si="74"/>
        <v>#DIV/0!</v>
      </c>
      <c r="G2713" s="1016">
        <f t="shared" si="75"/>
        <v>0</v>
      </c>
    </row>
    <row r="2714" spans="1:7">
      <c r="A2714" s="1016"/>
      <c r="B2714" s="1016"/>
      <c r="C2714" s="1016"/>
      <c r="D2714" s="1016"/>
      <c r="E2714" s="1016"/>
      <c r="F2714" s="1016" t="e">
        <f t="shared" si="74"/>
        <v>#DIV/0!</v>
      </c>
      <c r="G2714" s="1016">
        <f t="shared" si="75"/>
        <v>0</v>
      </c>
    </row>
    <row r="2715" spans="1:7">
      <c r="A2715" s="1016"/>
      <c r="B2715" s="1016"/>
      <c r="C2715" s="1016"/>
      <c r="D2715" s="1016"/>
      <c r="E2715" s="1016"/>
      <c r="F2715" s="1016" t="e">
        <f t="shared" si="74"/>
        <v>#DIV/0!</v>
      </c>
      <c r="G2715" s="1016">
        <f t="shared" si="75"/>
        <v>0</v>
      </c>
    </row>
    <row r="2716" spans="1:7">
      <c r="A2716" s="1016"/>
      <c r="B2716" s="1016"/>
      <c r="C2716" s="1016"/>
      <c r="D2716" s="1016"/>
      <c r="E2716" s="1016"/>
      <c r="F2716" s="1016" t="e">
        <f t="shared" si="74"/>
        <v>#DIV/0!</v>
      </c>
      <c r="G2716" s="1016">
        <f t="shared" si="75"/>
        <v>0</v>
      </c>
    </row>
    <row r="2717" spans="1:7">
      <c r="A2717" s="1016"/>
      <c r="B2717" s="1016"/>
      <c r="C2717" s="1016"/>
      <c r="D2717" s="1016"/>
      <c r="E2717" s="1016"/>
      <c r="F2717" s="1016" t="e">
        <f t="shared" si="74"/>
        <v>#DIV/0!</v>
      </c>
      <c r="G2717" s="1016">
        <f t="shared" si="75"/>
        <v>0</v>
      </c>
    </row>
    <row r="2718" spans="1:7">
      <c r="A2718" s="1016"/>
      <c r="B2718" s="1016"/>
      <c r="C2718" s="1016"/>
      <c r="D2718" s="1016"/>
      <c r="E2718" s="1016"/>
      <c r="F2718" s="1016" t="e">
        <f t="shared" si="74"/>
        <v>#DIV/0!</v>
      </c>
      <c r="G2718" s="1016">
        <f t="shared" si="75"/>
        <v>0</v>
      </c>
    </row>
    <row r="2719" spans="1:7">
      <c r="A2719" s="1016"/>
      <c r="B2719" s="1016"/>
      <c r="C2719" s="1016"/>
      <c r="D2719" s="1016"/>
      <c r="E2719" s="1016"/>
      <c r="F2719" s="1016" t="e">
        <f t="shared" ref="F2719:F2782" si="76">(B2719*C2719*D2719*60/(A2719*1000))+F2718</f>
        <v>#DIV/0!</v>
      </c>
      <c r="G2719" s="1016">
        <f t="shared" ref="G2719:G2782" si="77">(C2719*D2719*60)+G2718</f>
        <v>0</v>
      </c>
    </row>
    <row r="2720" spans="1:7">
      <c r="A2720" s="1016"/>
      <c r="B2720" s="1016"/>
      <c r="C2720" s="1016"/>
      <c r="D2720" s="1016"/>
      <c r="E2720" s="1016"/>
      <c r="F2720" s="1016" t="e">
        <f t="shared" si="76"/>
        <v>#DIV/0!</v>
      </c>
      <c r="G2720" s="1016">
        <f t="shared" si="77"/>
        <v>0</v>
      </c>
    </row>
    <row r="2721" spans="1:7">
      <c r="A2721" s="1016"/>
      <c r="B2721" s="1016"/>
      <c r="C2721" s="1016"/>
      <c r="D2721" s="1016"/>
      <c r="E2721" s="1016"/>
      <c r="F2721" s="1016" t="e">
        <f t="shared" si="76"/>
        <v>#DIV/0!</v>
      </c>
      <c r="G2721" s="1016">
        <f t="shared" si="77"/>
        <v>0</v>
      </c>
    </row>
    <row r="2722" spans="1:7">
      <c r="A2722" s="1016"/>
      <c r="B2722" s="1016"/>
      <c r="C2722" s="1016"/>
      <c r="D2722" s="1016"/>
      <c r="E2722" s="1016"/>
      <c r="F2722" s="1016" t="e">
        <f t="shared" si="76"/>
        <v>#DIV/0!</v>
      </c>
      <c r="G2722" s="1016">
        <f t="shared" si="77"/>
        <v>0</v>
      </c>
    </row>
    <row r="2723" spans="1:7">
      <c r="A2723" s="1016"/>
      <c r="B2723" s="1016"/>
      <c r="C2723" s="1016"/>
      <c r="D2723" s="1016"/>
      <c r="E2723" s="1016"/>
      <c r="F2723" s="1016" t="e">
        <f t="shared" si="76"/>
        <v>#DIV/0!</v>
      </c>
      <c r="G2723" s="1016">
        <f t="shared" si="77"/>
        <v>0</v>
      </c>
    </row>
    <row r="2724" spans="1:7">
      <c r="A2724" s="1016"/>
      <c r="B2724" s="1016"/>
      <c r="C2724" s="1016"/>
      <c r="D2724" s="1016"/>
      <c r="E2724" s="1016"/>
      <c r="F2724" s="1016" t="e">
        <f t="shared" si="76"/>
        <v>#DIV/0!</v>
      </c>
      <c r="G2724" s="1016">
        <f t="shared" si="77"/>
        <v>0</v>
      </c>
    </row>
    <row r="2725" spans="1:7">
      <c r="A2725" s="1016"/>
      <c r="B2725" s="1016"/>
      <c r="C2725" s="1016"/>
      <c r="D2725" s="1016"/>
      <c r="E2725" s="1016"/>
      <c r="F2725" s="1016" t="e">
        <f t="shared" si="76"/>
        <v>#DIV/0!</v>
      </c>
      <c r="G2725" s="1016">
        <f t="shared" si="77"/>
        <v>0</v>
      </c>
    </row>
    <row r="2726" spans="1:7">
      <c r="A2726" s="1016"/>
      <c r="B2726" s="1016"/>
      <c r="C2726" s="1016"/>
      <c r="D2726" s="1016"/>
      <c r="E2726" s="1016"/>
      <c r="F2726" s="1016" t="e">
        <f t="shared" si="76"/>
        <v>#DIV/0!</v>
      </c>
      <c r="G2726" s="1016">
        <f t="shared" si="77"/>
        <v>0</v>
      </c>
    </row>
    <row r="2727" spans="1:7">
      <c r="A2727" s="1016"/>
      <c r="B2727" s="1016"/>
      <c r="C2727" s="1016"/>
      <c r="D2727" s="1016"/>
      <c r="E2727" s="1016"/>
      <c r="F2727" s="1016" t="e">
        <f t="shared" si="76"/>
        <v>#DIV/0!</v>
      </c>
      <c r="G2727" s="1016">
        <f t="shared" si="77"/>
        <v>0</v>
      </c>
    </row>
    <row r="2728" spans="1:7">
      <c r="A2728" s="1016"/>
      <c r="B2728" s="1016"/>
      <c r="C2728" s="1016"/>
      <c r="D2728" s="1016"/>
      <c r="E2728" s="1016"/>
      <c r="F2728" s="1016" t="e">
        <f t="shared" si="76"/>
        <v>#DIV/0!</v>
      </c>
      <c r="G2728" s="1016">
        <f t="shared" si="77"/>
        <v>0</v>
      </c>
    </row>
    <row r="2729" spans="1:7">
      <c r="A2729" s="1016"/>
      <c r="B2729" s="1016"/>
      <c r="C2729" s="1016"/>
      <c r="D2729" s="1016"/>
      <c r="E2729" s="1016"/>
      <c r="F2729" s="1016" t="e">
        <f t="shared" si="76"/>
        <v>#DIV/0!</v>
      </c>
      <c r="G2729" s="1016">
        <f t="shared" si="77"/>
        <v>0</v>
      </c>
    </row>
    <row r="2730" spans="1:7">
      <c r="A2730" s="1016"/>
      <c r="B2730" s="1016"/>
      <c r="C2730" s="1016"/>
      <c r="D2730" s="1016"/>
      <c r="E2730" s="1016"/>
      <c r="F2730" s="1016" t="e">
        <f t="shared" si="76"/>
        <v>#DIV/0!</v>
      </c>
      <c r="G2730" s="1016">
        <f t="shared" si="77"/>
        <v>0</v>
      </c>
    </row>
    <row r="2731" spans="1:7">
      <c r="A2731" s="1016"/>
      <c r="B2731" s="1016"/>
      <c r="C2731" s="1016"/>
      <c r="D2731" s="1016"/>
      <c r="E2731" s="1016"/>
      <c r="F2731" s="1016" t="e">
        <f t="shared" si="76"/>
        <v>#DIV/0!</v>
      </c>
      <c r="G2731" s="1016">
        <f t="shared" si="77"/>
        <v>0</v>
      </c>
    </row>
    <row r="2732" spans="1:7">
      <c r="A2732" s="1016"/>
      <c r="B2732" s="1016"/>
      <c r="C2732" s="1016"/>
      <c r="D2732" s="1016"/>
      <c r="E2732" s="1016"/>
      <c r="F2732" s="1016" t="e">
        <f t="shared" si="76"/>
        <v>#DIV/0!</v>
      </c>
      <c r="G2732" s="1016">
        <f t="shared" si="77"/>
        <v>0</v>
      </c>
    </row>
    <row r="2733" spans="1:7">
      <c r="A2733" s="1016"/>
      <c r="B2733" s="1016"/>
      <c r="C2733" s="1016"/>
      <c r="D2733" s="1016"/>
      <c r="E2733" s="1016"/>
      <c r="F2733" s="1016" t="e">
        <f t="shared" si="76"/>
        <v>#DIV/0!</v>
      </c>
      <c r="G2733" s="1016">
        <f t="shared" si="77"/>
        <v>0</v>
      </c>
    </row>
    <row r="2734" spans="1:7">
      <c r="A2734" s="1016"/>
      <c r="B2734" s="1016"/>
      <c r="C2734" s="1016"/>
      <c r="D2734" s="1016"/>
      <c r="E2734" s="1016"/>
      <c r="F2734" s="1016" t="e">
        <f t="shared" si="76"/>
        <v>#DIV/0!</v>
      </c>
      <c r="G2734" s="1016">
        <f t="shared" si="77"/>
        <v>0</v>
      </c>
    </row>
    <row r="2735" spans="1:7">
      <c r="A2735" s="1016"/>
      <c r="B2735" s="1016"/>
      <c r="C2735" s="1016"/>
      <c r="D2735" s="1016"/>
      <c r="E2735" s="1016"/>
      <c r="F2735" s="1016" t="e">
        <f t="shared" si="76"/>
        <v>#DIV/0!</v>
      </c>
      <c r="G2735" s="1016">
        <f t="shared" si="77"/>
        <v>0</v>
      </c>
    </row>
    <row r="2736" spans="1:7">
      <c r="A2736" s="1016"/>
      <c r="B2736" s="1016"/>
      <c r="C2736" s="1016"/>
      <c r="D2736" s="1016"/>
      <c r="E2736" s="1016"/>
      <c r="F2736" s="1016" t="e">
        <f t="shared" si="76"/>
        <v>#DIV/0!</v>
      </c>
      <c r="G2736" s="1016">
        <f t="shared" si="77"/>
        <v>0</v>
      </c>
    </row>
    <row r="2737" spans="1:7">
      <c r="A2737" s="1016"/>
      <c r="B2737" s="1016"/>
      <c r="C2737" s="1016"/>
      <c r="D2737" s="1016"/>
      <c r="E2737" s="1016"/>
      <c r="F2737" s="1016" t="e">
        <f t="shared" si="76"/>
        <v>#DIV/0!</v>
      </c>
      <c r="G2737" s="1016">
        <f t="shared" si="77"/>
        <v>0</v>
      </c>
    </row>
    <row r="2738" spans="1:7">
      <c r="A2738" s="1016"/>
      <c r="B2738" s="1016"/>
      <c r="C2738" s="1016"/>
      <c r="D2738" s="1016"/>
      <c r="E2738" s="1016"/>
      <c r="F2738" s="1016" t="e">
        <f t="shared" si="76"/>
        <v>#DIV/0!</v>
      </c>
      <c r="G2738" s="1016">
        <f t="shared" si="77"/>
        <v>0</v>
      </c>
    </row>
    <row r="2739" spans="1:7">
      <c r="A2739" s="1016"/>
      <c r="B2739" s="1016"/>
      <c r="C2739" s="1016"/>
      <c r="D2739" s="1016"/>
      <c r="E2739" s="1016"/>
      <c r="F2739" s="1016" t="e">
        <f t="shared" si="76"/>
        <v>#DIV/0!</v>
      </c>
      <c r="G2739" s="1016">
        <f t="shared" si="77"/>
        <v>0</v>
      </c>
    </row>
    <row r="2740" spans="1:7">
      <c r="A2740" s="1016"/>
      <c r="B2740" s="1016"/>
      <c r="C2740" s="1016"/>
      <c r="D2740" s="1016"/>
      <c r="E2740" s="1016"/>
      <c r="F2740" s="1016" t="e">
        <f t="shared" si="76"/>
        <v>#DIV/0!</v>
      </c>
      <c r="G2740" s="1016">
        <f t="shared" si="77"/>
        <v>0</v>
      </c>
    </row>
    <row r="2741" spans="1:7">
      <c r="A2741" s="1016"/>
      <c r="B2741" s="1016"/>
      <c r="C2741" s="1016"/>
      <c r="D2741" s="1016"/>
      <c r="E2741" s="1016"/>
      <c r="F2741" s="1016" t="e">
        <f t="shared" si="76"/>
        <v>#DIV/0!</v>
      </c>
      <c r="G2741" s="1016">
        <f t="shared" si="77"/>
        <v>0</v>
      </c>
    </row>
    <row r="2742" spans="1:7">
      <c r="A2742" s="1016"/>
      <c r="B2742" s="1016"/>
      <c r="C2742" s="1016"/>
      <c r="D2742" s="1016"/>
      <c r="E2742" s="1016"/>
      <c r="F2742" s="1016" t="e">
        <f t="shared" si="76"/>
        <v>#DIV/0!</v>
      </c>
      <c r="G2742" s="1016">
        <f t="shared" si="77"/>
        <v>0</v>
      </c>
    </row>
    <row r="2743" spans="1:7">
      <c r="A2743" s="1016"/>
      <c r="B2743" s="1016"/>
      <c r="C2743" s="1016"/>
      <c r="D2743" s="1016"/>
      <c r="E2743" s="1016"/>
      <c r="F2743" s="1016" t="e">
        <f t="shared" si="76"/>
        <v>#DIV/0!</v>
      </c>
      <c r="G2743" s="1016">
        <f t="shared" si="77"/>
        <v>0</v>
      </c>
    </row>
    <row r="2744" spans="1:7">
      <c r="A2744" s="1016"/>
      <c r="B2744" s="1016"/>
      <c r="C2744" s="1016"/>
      <c r="D2744" s="1016"/>
      <c r="E2744" s="1016"/>
      <c r="F2744" s="1016" t="e">
        <f t="shared" si="76"/>
        <v>#DIV/0!</v>
      </c>
      <c r="G2744" s="1016">
        <f t="shared" si="77"/>
        <v>0</v>
      </c>
    </row>
    <row r="2745" spans="1:7">
      <c r="A2745" s="1016"/>
      <c r="B2745" s="1016"/>
      <c r="C2745" s="1016"/>
      <c r="D2745" s="1016"/>
      <c r="E2745" s="1016"/>
      <c r="F2745" s="1016" t="e">
        <f t="shared" si="76"/>
        <v>#DIV/0!</v>
      </c>
      <c r="G2745" s="1016">
        <f t="shared" si="77"/>
        <v>0</v>
      </c>
    </row>
    <row r="2746" spans="1:7">
      <c r="A2746" s="1016"/>
      <c r="B2746" s="1016"/>
      <c r="C2746" s="1016"/>
      <c r="D2746" s="1016"/>
      <c r="E2746" s="1016"/>
      <c r="F2746" s="1016" t="e">
        <f t="shared" si="76"/>
        <v>#DIV/0!</v>
      </c>
      <c r="G2746" s="1016">
        <f t="shared" si="77"/>
        <v>0</v>
      </c>
    </row>
    <row r="2747" spans="1:7">
      <c r="A2747" s="1016"/>
      <c r="B2747" s="1016"/>
      <c r="C2747" s="1016"/>
      <c r="D2747" s="1016"/>
      <c r="E2747" s="1016"/>
      <c r="F2747" s="1016" t="e">
        <f t="shared" si="76"/>
        <v>#DIV/0!</v>
      </c>
      <c r="G2747" s="1016">
        <f t="shared" si="77"/>
        <v>0</v>
      </c>
    </row>
    <row r="2748" spans="1:7">
      <c r="A2748" s="1016"/>
      <c r="B2748" s="1016"/>
      <c r="C2748" s="1016"/>
      <c r="D2748" s="1016"/>
      <c r="E2748" s="1016"/>
      <c r="F2748" s="1016" t="e">
        <f t="shared" si="76"/>
        <v>#DIV/0!</v>
      </c>
      <c r="G2748" s="1016">
        <f t="shared" si="77"/>
        <v>0</v>
      </c>
    </row>
    <row r="2749" spans="1:7">
      <c r="A2749" s="1016"/>
      <c r="B2749" s="1016"/>
      <c r="C2749" s="1016"/>
      <c r="D2749" s="1016"/>
      <c r="E2749" s="1016"/>
      <c r="F2749" s="1016" t="e">
        <f t="shared" si="76"/>
        <v>#DIV/0!</v>
      </c>
      <c r="G2749" s="1016">
        <f t="shared" si="77"/>
        <v>0</v>
      </c>
    </row>
    <row r="2750" spans="1:7">
      <c r="A2750" s="1016"/>
      <c r="B2750" s="1016"/>
      <c r="C2750" s="1016"/>
      <c r="D2750" s="1016"/>
      <c r="E2750" s="1016"/>
      <c r="F2750" s="1016" t="e">
        <f t="shared" si="76"/>
        <v>#DIV/0!</v>
      </c>
      <c r="G2750" s="1016">
        <f t="shared" si="77"/>
        <v>0</v>
      </c>
    </row>
    <row r="2751" spans="1:7">
      <c r="A2751" s="1016"/>
      <c r="B2751" s="1016"/>
      <c r="C2751" s="1016"/>
      <c r="D2751" s="1016"/>
      <c r="E2751" s="1016"/>
      <c r="F2751" s="1016" t="e">
        <f t="shared" si="76"/>
        <v>#DIV/0!</v>
      </c>
      <c r="G2751" s="1016">
        <f t="shared" si="77"/>
        <v>0</v>
      </c>
    </row>
    <row r="2752" spans="1:7">
      <c r="A2752" s="1016"/>
      <c r="B2752" s="1016"/>
      <c r="C2752" s="1016"/>
      <c r="D2752" s="1016"/>
      <c r="E2752" s="1016"/>
      <c r="F2752" s="1016" t="e">
        <f t="shared" si="76"/>
        <v>#DIV/0!</v>
      </c>
      <c r="G2752" s="1016">
        <f t="shared" si="77"/>
        <v>0</v>
      </c>
    </row>
    <row r="2753" spans="1:7">
      <c r="A2753" s="1016"/>
      <c r="B2753" s="1016"/>
      <c r="C2753" s="1016"/>
      <c r="D2753" s="1016"/>
      <c r="E2753" s="1016"/>
      <c r="F2753" s="1016" t="e">
        <f t="shared" si="76"/>
        <v>#DIV/0!</v>
      </c>
      <c r="G2753" s="1016">
        <f t="shared" si="77"/>
        <v>0</v>
      </c>
    </row>
    <row r="2754" spans="1:7">
      <c r="A2754" s="1016"/>
      <c r="B2754" s="1016"/>
      <c r="C2754" s="1016"/>
      <c r="D2754" s="1016"/>
      <c r="E2754" s="1016"/>
      <c r="F2754" s="1016" t="e">
        <f t="shared" si="76"/>
        <v>#DIV/0!</v>
      </c>
      <c r="G2754" s="1016">
        <f t="shared" si="77"/>
        <v>0</v>
      </c>
    </row>
    <row r="2755" spans="1:7">
      <c r="A2755" s="1016"/>
      <c r="B2755" s="1016"/>
      <c r="C2755" s="1016"/>
      <c r="D2755" s="1016"/>
      <c r="E2755" s="1016"/>
      <c r="F2755" s="1016" t="e">
        <f t="shared" si="76"/>
        <v>#DIV/0!</v>
      </c>
      <c r="G2755" s="1016">
        <f t="shared" si="77"/>
        <v>0</v>
      </c>
    </row>
    <row r="2756" spans="1:7">
      <c r="A2756" s="1016"/>
      <c r="B2756" s="1016"/>
      <c r="C2756" s="1016"/>
      <c r="D2756" s="1016"/>
      <c r="E2756" s="1016"/>
      <c r="F2756" s="1016" t="e">
        <f t="shared" si="76"/>
        <v>#DIV/0!</v>
      </c>
      <c r="G2756" s="1016">
        <f t="shared" si="77"/>
        <v>0</v>
      </c>
    </row>
    <row r="2757" spans="1:7">
      <c r="A2757" s="1016"/>
      <c r="B2757" s="1016"/>
      <c r="C2757" s="1016"/>
      <c r="D2757" s="1016"/>
      <c r="E2757" s="1016"/>
      <c r="F2757" s="1016" t="e">
        <f t="shared" si="76"/>
        <v>#DIV/0!</v>
      </c>
      <c r="G2757" s="1016">
        <f t="shared" si="77"/>
        <v>0</v>
      </c>
    </row>
    <row r="2758" spans="1:7">
      <c r="A2758" s="1016"/>
      <c r="B2758" s="1016"/>
      <c r="C2758" s="1016"/>
      <c r="D2758" s="1016"/>
      <c r="E2758" s="1016"/>
      <c r="F2758" s="1016" t="e">
        <f t="shared" si="76"/>
        <v>#DIV/0!</v>
      </c>
      <c r="G2758" s="1016">
        <f t="shared" si="77"/>
        <v>0</v>
      </c>
    </row>
    <row r="2759" spans="1:7">
      <c r="A2759" s="1016"/>
      <c r="B2759" s="1016"/>
      <c r="C2759" s="1016"/>
      <c r="D2759" s="1016"/>
      <c r="E2759" s="1016"/>
      <c r="F2759" s="1016" t="e">
        <f t="shared" si="76"/>
        <v>#DIV/0!</v>
      </c>
      <c r="G2759" s="1016">
        <f t="shared" si="77"/>
        <v>0</v>
      </c>
    </row>
    <row r="2760" spans="1:7">
      <c r="A2760" s="1016"/>
      <c r="B2760" s="1016"/>
      <c r="C2760" s="1016"/>
      <c r="D2760" s="1016"/>
      <c r="E2760" s="1016"/>
      <c r="F2760" s="1016" t="e">
        <f t="shared" si="76"/>
        <v>#DIV/0!</v>
      </c>
      <c r="G2760" s="1016">
        <f t="shared" si="77"/>
        <v>0</v>
      </c>
    </row>
    <row r="2761" spans="1:7">
      <c r="A2761" s="1016"/>
      <c r="B2761" s="1016"/>
      <c r="C2761" s="1016"/>
      <c r="D2761" s="1016"/>
      <c r="E2761" s="1016"/>
      <c r="F2761" s="1016" t="e">
        <f t="shared" si="76"/>
        <v>#DIV/0!</v>
      </c>
      <c r="G2761" s="1016">
        <f t="shared" si="77"/>
        <v>0</v>
      </c>
    </row>
    <row r="2762" spans="1:7">
      <c r="A2762" s="1016"/>
      <c r="B2762" s="1016"/>
      <c r="C2762" s="1016"/>
      <c r="D2762" s="1016"/>
      <c r="E2762" s="1016"/>
      <c r="F2762" s="1016" t="e">
        <f t="shared" si="76"/>
        <v>#DIV/0!</v>
      </c>
      <c r="G2762" s="1016">
        <f t="shared" si="77"/>
        <v>0</v>
      </c>
    </row>
    <row r="2763" spans="1:7">
      <c r="A2763" s="1016"/>
      <c r="B2763" s="1016"/>
      <c r="C2763" s="1016"/>
      <c r="D2763" s="1016"/>
      <c r="E2763" s="1016"/>
      <c r="F2763" s="1016" t="e">
        <f t="shared" si="76"/>
        <v>#DIV/0!</v>
      </c>
      <c r="G2763" s="1016">
        <f t="shared" si="77"/>
        <v>0</v>
      </c>
    </row>
    <row r="2764" spans="1:7">
      <c r="A2764" s="1016"/>
      <c r="B2764" s="1016"/>
      <c r="C2764" s="1016"/>
      <c r="D2764" s="1016"/>
      <c r="E2764" s="1016"/>
      <c r="F2764" s="1016" t="e">
        <f t="shared" si="76"/>
        <v>#DIV/0!</v>
      </c>
      <c r="G2764" s="1016">
        <f t="shared" si="77"/>
        <v>0</v>
      </c>
    </row>
    <row r="2765" spans="1:7">
      <c r="A2765" s="1016"/>
      <c r="B2765" s="1016"/>
      <c r="C2765" s="1016"/>
      <c r="D2765" s="1016"/>
      <c r="E2765" s="1016"/>
      <c r="F2765" s="1016" t="e">
        <f t="shared" si="76"/>
        <v>#DIV/0!</v>
      </c>
      <c r="G2765" s="1016">
        <f t="shared" si="77"/>
        <v>0</v>
      </c>
    </row>
    <row r="2766" spans="1:7">
      <c r="A2766" s="1016"/>
      <c r="B2766" s="1016"/>
      <c r="C2766" s="1016"/>
      <c r="D2766" s="1016"/>
      <c r="E2766" s="1016"/>
      <c r="F2766" s="1016" t="e">
        <f t="shared" si="76"/>
        <v>#DIV/0!</v>
      </c>
      <c r="G2766" s="1016">
        <f t="shared" si="77"/>
        <v>0</v>
      </c>
    </row>
    <row r="2767" spans="1:7">
      <c r="A2767" s="1016"/>
      <c r="B2767" s="1016"/>
      <c r="C2767" s="1016"/>
      <c r="D2767" s="1016"/>
      <c r="E2767" s="1016"/>
      <c r="F2767" s="1016" t="e">
        <f t="shared" si="76"/>
        <v>#DIV/0!</v>
      </c>
      <c r="G2767" s="1016">
        <f t="shared" si="77"/>
        <v>0</v>
      </c>
    </row>
    <row r="2768" spans="1:7">
      <c r="A2768" s="1016"/>
      <c r="B2768" s="1016"/>
      <c r="C2768" s="1016"/>
      <c r="D2768" s="1016"/>
      <c r="E2768" s="1016"/>
      <c r="F2768" s="1016" t="e">
        <f t="shared" si="76"/>
        <v>#DIV/0!</v>
      </c>
      <c r="G2768" s="1016">
        <f t="shared" si="77"/>
        <v>0</v>
      </c>
    </row>
    <row r="2769" spans="1:7">
      <c r="A2769" s="1016"/>
      <c r="B2769" s="1016"/>
      <c r="C2769" s="1016"/>
      <c r="D2769" s="1016"/>
      <c r="E2769" s="1016"/>
      <c r="F2769" s="1016" t="e">
        <f t="shared" si="76"/>
        <v>#DIV/0!</v>
      </c>
      <c r="G2769" s="1016">
        <f t="shared" si="77"/>
        <v>0</v>
      </c>
    </row>
    <row r="2770" spans="1:7">
      <c r="A2770" s="1016"/>
      <c r="B2770" s="1016"/>
      <c r="C2770" s="1016"/>
      <c r="D2770" s="1016"/>
      <c r="E2770" s="1016"/>
      <c r="F2770" s="1016" t="e">
        <f t="shared" si="76"/>
        <v>#DIV/0!</v>
      </c>
      <c r="G2770" s="1016">
        <f t="shared" si="77"/>
        <v>0</v>
      </c>
    </row>
    <row r="2771" spans="1:7">
      <c r="A2771" s="1016"/>
      <c r="B2771" s="1016"/>
      <c r="C2771" s="1016"/>
      <c r="D2771" s="1016"/>
      <c r="E2771" s="1016"/>
      <c r="F2771" s="1016" t="e">
        <f t="shared" si="76"/>
        <v>#DIV/0!</v>
      </c>
      <c r="G2771" s="1016">
        <f t="shared" si="77"/>
        <v>0</v>
      </c>
    </row>
    <row r="2772" spans="1:7">
      <c r="A2772" s="1016"/>
      <c r="B2772" s="1016"/>
      <c r="C2772" s="1016"/>
      <c r="D2772" s="1016"/>
      <c r="E2772" s="1016"/>
      <c r="F2772" s="1016" t="e">
        <f t="shared" si="76"/>
        <v>#DIV/0!</v>
      </c>
      <c r="G2772" s="1016">
        <f t="shared" si="77"/>
        <v>0</v>
      </c>
    </row>
    <row r="2773" spans="1:7">
      <c r="A2773" s="1016"/>
      <c r="B2773" s="1016"/>
      <c r="C2773" s="1016"/>
      <c r="D2773" s="1016"/>
      <c r="E2773" s="1016"/>
      <c r="F2773" s="1016" t="e">
        <f t="shared" si="76"/>
        <v>#DIV/0!</v>
      </c>
      <c r="G2773" s="1016">
        <f t="shared" si="77"/>
        <v>0</v>
      </c>
    </row>
    <row r="2774" spans="1:7">
      <c r="A2774" s="1016"/>
      <c r="B2774" s="1016"/>
      <c r="C2774" s="1016"/>
      <c r="D2774" s="1016"/>
      <c r="E2774" s="1016"/>
      <c r="F2774" s="1016" t="e">
        <f t="shared" si="76"/>
        <v>#DIV/0!</v>
      </c>
      <c r="G2774" s="1016">
        <f t="shared" si="77"/>
        <v>0</v>
      </c>
    </row>
    <row r="2775" spans="1:7">
      <c r="A2775" s="1016"/>
      <c r="B2775" s="1016"/>
      <c r="C2775" s="1016"/>
      <c r="D2775" s="1016"/>
      <c r="E2775" s="1016"/>
      <c r="F2775" s="1016" t="e">
        <f t="shared" si="76"/>
        <v>#DIV/0!</v>
      </c>
      <c r="G2775" s="1016">
        <f t="shared" si="77"/>
        <v>0</v>
      </c>
    </row>
    <row r="2776" spans="1:7">
      <c r="A2776" s="1016"/>
      <c r="B2776" s="1016"/>
      <c r="C2776" s="1016"/>
      <c r="D2776" s="1016"/>
      <c r="E2776" s="1016"/>
      <c r="F2776" s="1016" t="e">
        <f t="shared" si="76"/>
        <v>#DIV/0!</v>
      </c>
      <c r="G2776" s="1016">
        <f t="shared" si="77"/>
        <v>0</v>
      </c>
    </row>
    <row r="2777" spans="1:7">
      <c r="A2777" s="1016"/>
      <c r="B2777" s="1016"/>
      <c r="C2777" s="1016"/>
      <c r="D2777" s="1016"/>
      <c r="E2777" s="1016"/>
      <c r="F2777" s="1016" t="e">
        <f t="shared" si="76"/>
        <v>#DIV/0!</v>
      </c>
      <c r="G2777" s="1016">
        <f t="shared" si="77"/>
        <v>0</v>
      </c>
    </row>
    <row r="2778" spans="1:7">
      <c r="A2778" s="1016"/>
      <c r="B2778" s="1016"/>
      <c r="C2778" s="1016"/>
      <c r="D2778" s="1016"/>
      <c r="E2778" s="1016"/>
      <c r="F2778" s="1016" t="e">
        <f t="shared" si="76"/>
        <v>#DIV/0!</v>
      </c>
      <c r="G2778" s="1016">
        <f t="shared" si="77"/>
        <v>0</v>
      </c>
    </row>
    <row r="2779" spans="1:7">
      <c r="A2779" s="1016"/>
      <c r="B2779" s="1016"/>
      <c r="C2779" s="1016"/>
      <c r="D2779" s="1016"/>
      <c r="E2779" s="1016"/>
      <c r="F2779" s="1016" t="e">
        <f t="shared" si="76"/>
        <v>#DIV/0!</v>
      </c>
      <c r="G2779" s="1016">
        <f t="shared" si="77"/>
        <v>0</v>
      </c>
    </row>
    <row r="2780" spans="1:7">
      <c r="A2780" s="1016"/>
      <c r="B2780" s="1016"/>
      <c r="C2780" s="1016"/>
      <c r="D2780" s="1016"/>
      <c r="E2780" s="1016"/>
      <c r="F2780" s="1016" t="e">
        <f t="shared" si="76"/>
        <v>#DIV/0!</v>
      </c>
      <c r="G2780" s="1016">
        <f t="shared" si="77"/>
        <v>0</v>
      </c>
    </row>
    <row r="2781" spans="1:7">
      <c r="A2781" s="1016"/>
      <c r="B2781" s="1016"/>
      <c r="C2781" s="1016"/>
      <c r="D2781" s="1016"/>
      <c r="E2781" s="1016"/>
      <c r="F2781" s="1016" t="e">
        <f t="shared" si="76"/>
        <v>#DIV/0!</v>
      </c>
      <c r="G2781" s="1016">
        <f t="shared" si="77"/>
        <v>0</v>
      </c>
    </row>
    <row r="2782" spans="1:7">
      <c r="A2782" s="1016"/>
      <c r="B2782" s="1016"/>
      <c r="C2782" s="1016"/>
      <c r="D2782" s="1016"/>
      <c r="E2782" s="1016"/>
      <c r="F2782" s="1016" t="e">
        <f t="shared" si="76"/>
        <v>#DIV/0!</v>
      </c>
      <c r="G2782" s="1016">
        <f t="shared" si="77"/>
        <v>0</v>
      </c>
    </row>
    <row r="2783" spans="1:7">
      <c r="A2783" s="1016"/>
      <c r="B2783" s="1016"/>
      <c r="C2783" s="1016"/>
      <c r="D2783" s="1016"/>
      <c r="E2783" s="1016"/>
      <c r="F2783" s="1016" t="e">
        <f t="shared" ref="F2783:F2846" si="78">(B2783*C2783*D2783*60/(A2783*1000))+F2782</f>
        <v>#DIV/0!</v>
      </c>
      <c r="G2783" s="1016">
        <f t="shared" ref="G2783:G2846" si="79">(C2783*D2783*60)+G2782</f>
        <v>0</v>
      </c>
    </row>
    <row r="2784" spans="1:7">
      <c r="A2784" s="1016"/>
      <c r="B2784" s="1016"/>
      <c r="C2784" s="1016"/>
      <c r="D2784" s="1016"/>
      <c r="E2784" s="1016"/>
      <c r="F2784" s="1016" t="e">
        <f t="shared" si="78"/>
        <v>#DIV/0!</v>
      </c>
      <c r="G2784" s="1016">
        <f t="shared" si="79"/>
        <v>0</v>
      </c>
    </row>
    <row r="2785" spans="1:7">
      <c r="A2785" s="1016"/>
      <c r="B2785" s="1016"/>
      <c r="C2785" s="1016"/>
      <c r="D2785" s="1016"/>
      <c r="E2785" s="1016"/>
      <c r="F2785" s="1016" t="e">
        <f t="shared" si="78"/>
        <v>#DIV/0!</v>
      </c>
      <c r="G2785" s="1016">
        <f t="shared" si="79"/>
        <v>0</v>
      </c>
    </row>
    <row r="2786" spans="1:7">
      <c r="A2786" s="1016"/>
      <c r="B2786" s="1016"/>
      <c r="C2786" s="1016"/>
      <c r="D2786" s="1016"/>
      <c r="E2786" s="1016"/>
      <c r="F2786" s="1016" t="e">
        <f t="shared" si="78"/>
        <v>#DIV/0!</v>
      </c>
      <c r="G2786" s="1016">
        <f t="shared" si="79"/>
        <v>0</v>
      </c>
    </row>
    <row r="2787" spans="1:7">
      <c r="A2787" s="1016"/>
      <c r="B2787" s="1016"/>
      <c r="C2787" s="1016"/>
      <c r="D2787" s="1016"/>
      <c r="E2787" s="1016"/>
      <c r="F2787" s="1016" t="e">
        <f t="shared" si="78"/>
        <v>#DIV/0!</v>
      </c>
      <c r="G2787" s="1016">
        <f t="shared" si="79"/>
        <v>0</v>
      </c>
    </row>
    <row r="2788" spans="1:7">
      <c r="A2788" s="1016"/>
      <c r="B2788" s="1016"/>
      <c r="C2788" s="1016"/>
      <c r="D2788" s="1016"/>
      <c r="E2788" s="1016"/>
      <c r="F2788" s="1016" t="e">
        <f t="shared" si="78"/>
        <v>#DIV/0!</v>
      </c>
      <c r="G2788" s="1016">
        <f t="shared" si="79"/>
        <v>0</v>
      </c>
    </row>
    <row r="2789" spans="1:7">
      <c r="A2789" s="1016"/>
      <c r="B2789" s="1016"/>
      <c r="C2789" s="1016"/>
      <c r="D2789" s="1016"/>
      <c r="E2789" s="1016"/>
      <c r="F2789" s="1016" t="e">
        <f t="shared" si="78"/>
        <v>#DIV/0!</v>
      </c>
      <c r="G2789" s="1016">
        <f t="shared" si="79"/>
        <v>0</v>
      </c>
    </row>
    <row r="2790" spans="1:7">
      <c r="A2790" s="1016"/>
      <c r="B2790" s="1016"/>
      <c r="C2790" s="1016"/>
      <c r="D2790" s="1016"/>
      <c r="E2790" s="1016"/>
      <c r="F2790" s="1016" t="e">
        <f t="shared" si="78"/>
        <v>#DIV/0!</v>
      </c>
      <c r="G2790" s="1016">
        <f t="shared" si="79"/>
        <v>0</v>
      </c>
    </row>
    <row r="2791" spans="1:7">
      <c r="A2791" s="1016"/>
      <c r="B2791" s="1016"/>
      <c r="C2791" s="1016"/>
      <c r="D2791" s="1016"/>
      <c r="E2791" s="1016"/>
      <c r="F2791" s="1016" t="e">
        <f t="shared" si="78"/>
        <v>#DIV/0!</v>
      </c>
      <c r="G2791" s="1016">
        <f t="shared" si="79"/>
        <v>0</v>
      </c>
    </row>
    <row r="2792" spans="1:7">
      <c r="A2792" s="1016"/>
      <c r="B2792" s="1016"/>
      <c r="C2792" s="1016"/>
      <c r="D2792" s="1016"/>
      <c r="E2792" s="1016"/>
      <c r="F2792" s="1016" t="e">
        <f t="shared" si="78"/>
        <v>#DIV/0!</v>
      </c>
      <c r="G2792" s="1016">
        <f t="shared" si="79"/>
        <v>0</v>
      </c>
    </row>
    <row r="2793" spans="1:7">
      <c r="A2793" s="1016"/>
      <c r="B2793" s="1016"/>
      <c r="C2793" s="1016"/>
      <c r="D2793" s="1016"/>
      <c r="E2793" s="1016"/>
      <c r="F2793" s="1016" t="e">
        <f t="shared" si="78"/>
        <v>#DIV/0!</v>
      </c>
      <c r="G2793" s="1016">
        <f t="shared" si="79"/>
        <v>0</v>
      </c>
    </row>
    <row r="2794" spans="1:7">
      <c r="A2794" s="1016"/>
      <c r="B2794" s="1016"/>
      <c r="C2794" s="1016"/>
      <c r="D2794" s="1016"/>
      <c r="E2794" s="1016"/>
      <c r="F2794" s="1016" t="e">
        <f t="shared" si="78"/>
        <v>#DIV/0!</v>
      </c>
      <c r="G2794" s="1016">
        <f t="shared" si="79"/>
        <v>0</v>
      </c>
    </row>
    <row r="2795" spans="1:7">
      <c r="A2795" s="1016"/>
      <c r="B2795" s="1016"/>
      <c r="C2795" s="1016"/>
      <c r="D2795" s="1016"/>
      <c r="E2795" s="1016"/>
      <c r="F2795" s="1016" t="e">
        <f t="shared" si="78"/>
        <v>#DIV/0!</v>
      </c>
      <c r="G2795" s="1016">
        <f t="shared" si="79"/>
        <v>0</v>
      </c>
    </row>
    <row r="2796" spans="1:7">
      <c r="A2796" s="1016"/>
      <c r="B2796" s="1016"/>
      <c r="C2796" s="1016"/>
      <c r="D2796" s="1016"/>
      <c r="E2796" s="1016"/>
      <c r="F2796" s="1016" t="e">
        <f t="shared" si="78"/>
        <v>#DIV/0!</v>
      </c>
      <c r="G2796" s="1016">
        <f t="shared" si="79"/>
        <v>0</v>
      </c>
    </row>
    <row r="2797" spans="1:7">
      <c r="A2797" s="1016"/>
      <c r="B2797" s="1016"/>
      <c r="C2797" s="1016"/>
      <c r="D2797" s="1016"/>
      <c r="E2797" s="1016"/>
      <c r="F2797" s="1016" t="e">
        <f t="shared" si="78"/>
        <v>#DIV/0!</v>
      </c>
      <c r="G2797" s="1016">
        <f t="shared" si="79"/>
        <v>0</v>
      </c>
    </row>
    <row r="2798" spans="1:7">
      <c r="A2798" s="1016"/>
      <c r="B2798" s="1016"/>
      <c r="C2798" s="1016"/>
      <c r="D2798" s="1016"/>
      <c r="E2798" s="1016"/>
      <c r="F2798" s="1016" t="e">
        <f t="shared" si="78"/>
        <v>#DIV/0!</v>
      </c>
      <c r="G2798" s="1016">
        <f t="shared" si="79"/>
        <v>0</v>
      </c>
    </row>
    <row r="2799" spans="1:7">
      <c r="A2799" s="1016"/>
      <c r="B2799" s="1016"/>
      <c r="C2799" s="1016"/>
      <c r="D2799" s="1016"/>
      <c r="E2799" s="1016"/>
      <c r="F2799" s="1016" t="e">
        <f t="shared" si="78"/>
        <v>#DIV/0!</v>
      </c>
      <c r="G2799" s="1016">
        <f t="shared" si="79"/>
        <v>0</v>
      </c>
    </row>
    <row r="2800" spans="1:7">
      <c r="A2800" s="1016"/>
      <c r="B2800" s="1016"/>
      <c r="C2800" s="1016"/>
      <c r="D2800" s="1016"/>
      <c r="E2800" s="1016"/>
      <c r="F2800" s="1016" t="e">
        <f t="shared" si="78"/>
        <v>#DIV/0!</v>
      </c>
      <c r="G2800" s="1016">
        <f t="shared" si="79"/>
        <v>0</v>
      </c>
    </row>
    <row r="2801" spans="1:7">
      <c r="A2801" s="1016"/>
      <c r="B2801" s="1016"/>
      <c r="C2801" s="1016"/>
      <c r="D2801" s="1016"/>
      <c r="E2801" s="1016"/>
      <c r="F2801" s="1016" t="e">
        <f t="shared" si="78"/>
        <v>#DIV/0!</v>
      </c>
      <c r="G2801" s="1016">
        <f t="shared" si="79"/>
        <v>0</v>
      </c>
    </row>
    <row r="2802" spans="1:7">
      <c r="A2802" s="1016"/>
      <c r="B2802" s="1016"/>
      <c r="C2802" s="1016"/>
      <c r="D2802" s="1016"/>
      <c r="E2802" s="1016"/>
      <c r="F2802" s="1016" t="e">
        <f t="shared" si="78"/>
        <v>#DIV/0!</v>
      </c>
      <c r="G2802" s="1016">
        <f t="shared" si="79"/>
        <v>0</v>
      </c>
    </row>
    <row r="2803" spans="1:7">
      <c r="A2803" s="1016"/>
      <c r="B2803" s="1016"/>
      <c r="C2803" s="1016"/>
      <c r="D2803" s="1016"/>
      <c r="E2803" s="1016"/>
      <c r="F2803" s="1016" t="e">
        <f t="shared" si="78"/>
        <v>#DIV/0!</v>
      </c>
      <c r="G2803" s="1016">
        <f t="shared" si="79"/>
        <v>0</v>
      </c>
    </row>
    <row r="2804" spans="1:7">
      <c r="A2804" s="1016"/>
      <c r="B2804" s="1016"/>
      <c r="C2804" s="1016"/>
      <c r="D2804" s="1016"/>
      <c r="E2804" s="1016"/>
      <c r="F2804" s="1016" t="e">
        <f t="shared" si="78"/>
        <v>#DIV/0!</v>
      </c>
      <c r="G2804" s="1016">
        <f t="shared" si="79"/>
        <v>0</v>
      </c>
    </row>
    <row r="2805" spans="1:7">
      <c r="A2805" s="1016"/>
      <c r="B2805" s="1016"/>
      <c r="C2805" s="1016"/>
      <c r="D2805" s="1016"/>
      <c r="E2805" s="1016"/>
      <c r="F2805" s="1016" t="e">
        <f t="shared" si="78"/>
        <v>#DIV/0!</v>
      </c>
      <c r="G2805" s="1016">
        <f t="shared" si="79"/>
        <v>0</v>
      </c>
    </row>
    <row r="2806" spans="1:7">
      <c r="A2806" s="1016"/>
      <c r="B2806" s="1016"/>
      <c r="C2806" s="1016"/>
      <c r="D2806" s="1016"/>
      <c r="E2806" s="1016"/>
      <c r="F2806" s="1016" t="e">
        <f t="shared" si="78"/>
        <v>#DIV/0!</v>
      </c>
      <c r="G2806" s="1016">
        <f t="shared" si="79"/>
        <v>0</v>
      </c>
    </row>
    <row r="2807" spans="1:7">
      <c r="A2807" s="1016"/>
      <c r="B2807" s="1016"/>
      <c r="C2807" s="1016"/>
      <c r="D2807" s="1016"/>
      <c r="E2807" s="1016"/>
      <c r="F2807" s="1016" t="e">
        <f t="shared" si="78"/>
        <v>#DIV/0!</v>
      </c>
      <c r="G2807" s="1016">
        <f t="shared" si="79"/>
        <v>0</v>
      </c>
    </row>
    <row r="2808" spans="1:7">
      <c r="A2808" s="1016"/>
      <c r="B2808" s="1016"/>
      <c r="C2808" s="1016"/>
      <c r="D2808" s="1016"/>
      <c r="E2808" s="1016"/>
      <c r="F2808" s="1016" t="e">
        <f t="shared" si="78"/>
        <v>#DIV/0!</v>
      </c>
      <c r="G2808" s="1016">
        <f t="shared" si="79"/>
        <v>0</v>
      </c>
    </row>
    <row r="2809" spans="1:7">
      <c r="A2809" s="1016"/>
      <c r="B2809" s="1016"/>
      <c r="C2809" s="1016"/>
      <c r="D2809" s="1016"/>
      <c r="E2809" s="1016"/>
      <c r="F2809" s="1016" t="e">
        <f t="shared" si="78"/>
        <v>#DIV/0!</v>
      </c>
      <c r="G2809" s="1016">
        <f t="shared" si="79"/>
        <v>0</v>
      </c>
    </row>
    <row r="2810" spans="1:7">
      <c r="A2810" s="1016"/>
      <c r="B2810" s="1016"/>
      <c r="C2810" s="1016"/>
      <c r="D2810" s="1016"/>
      <c r="E2810" s="1016"/>
      <c r="F2810" s="1016" t="e">
        <f t="shared" si="78"/>
        <v>#DIV/0!</v>
      </c>
      <c r="G2810" s="1016">
        <f t="shared" si="79"/>
        <v>0</v>
      </c>
    </row>
    <row r="2811" spans="1:7">
      <c r="A2811" s="1016"/>
      <c r="B2811" s="1016"/>
      <c r="C2811" s="1016"/>
      <c r="D2811" s="1016"/>
      <c r="E2811" s="1016"/>
      <c r="F2811" s="1016" t="e">
        <f t="shared" si="78"/>
        <v>#DIV/0!</v>
      </c>
      <c r="G2811" s="1016">
        <f t="shared" si="79"/>
        <v>0</v>
      </c>
    </row>
    <row r="2812" spans="1:7">
      <c r="A2812" s="1016"/>
      <c r="B2812" s="1016"/>
      <c r="C2812" s="1016"/>
      <c r="D2812" s="1016"/>
      <c r="E2812" s="1016"/>
      <c r="F2812" s="1016" t="e">
        <f t="shared" si="78"/>
        <v>#DIV/0!</v>
      </c>
      <c r="G2812" s="1016">
        <f t="shared" si="79"/>
        <v>0</v>
      </c>
    </row>
    <row r="2813" spans="1:7">
      <c r="A2813" s="1016"/>
      <c r="B2813" s="1016"/>
      <c r="C2813" s="1016"/>
      <c r="D2813" s="1016"/>
      <c r="E2813" s="1016"/>
      <c r="F2813" s="1016" t="e">
        <f t="shared" si="78"/>
        <v>#DIV/0!</v>
      </c>
      <c r="G2813" s="1016">
        <f t="shared" si="79"/>
        <v>0</v>
      </c>
    </row>
    <row r="2814" spans="1:7">
      <c r="A2814" s="1016"/>
      <c r="B2814" s="1016"/>
      <c r="C2814" s="1016"/>
      <c r="D2814" s="1016"/>
      <c r="E2814" s="1016"/>
      <c r="F2814" s="1016" t="e">
        <f t="shared" si="78"/>
        <v>#DIV/0!</v>
      </c>
      <c r="G2814" s="1016">
        <f t="shared" si="79"/>
        <v>0</v>
      </c>
    </row>
    <row r="2815" spans="1:7">
      <c r="A2815" s="1016"/>
      <c r="B2815" s="1016"/>
      <c r="C2815" s="1016"/>
      <c r="D2815" s="1016"/>
      <c r="E2815" s="1016"/>
      <c r="F2815" s="1016" t="e">
        <f t="shared" si="78"/>
        <v>#DIV/0!</v>
      </c>
      <c r="G2815" s="1016">
        <f t="shared" si="79"/>
        <v>0</v>
      </c>
    </row>
    <row r="2816" spans="1:7">
      <c r="A2816" s="1016"/>
      <c r="B2816" s="1016"/>
      <c r="C2816" s="1016"/>
      <c r="D2816" s="1016"/>
      <c r="E2816" s="1016"/>
      <c r="F2816" s="1016" t="e">
        <f t="shared" si="78"/>
        <v>#DIV/0!</v>
      </c>
      <c r="G2816" s="1016">
        <f t="shared" si="79"/>
        <v>0</v>
      </c>
    </row>
    <row r="2817" spans="1:7">
      <c r="A2817" s="1016"/>
      <c r="B2817" s="1016"/>
      <c r="C2817" s="1016"/>
      <c r="D2817" s="1016"/>
      <c r="E2817" s="1016"/>
      <c r="F2817" s="1016" t="e">
        <f t="shared" si="78"/>
        <v>#DIV/0!</v>
      </c>
      <c r="G2817" s="1016">
        <f t="shared" si="79"/>
        <v>0</v>
      </c>
    </row>
    <row r="2818" spans="1:7">
      <c r="A2818" s="1016"/>
      <c r="B2818" s="1016"/>
      <c r="C2818" s="1016"/>
      <c r="D2818" s="1016"/>
      <c r="E2818" s="1016"/>
      <c r="F2818" s="1016" t="e">
        <f t="shared" si="78"/>
        <v>#DIV/0!</v>
      </c>
      <c r="G2818" s="1016">
        <f t="shared" si="79"/>
        <v>0</v>
      </c>
    </row>
    <row r="2819" spans="1:7">
      <c r="A2819" s="1016"/>
      <c r="B2819" s="1016"/>
      <c r="C2819" s="1016"/>
      <c r="D2819" s="1016"/>
      <c r="E2819" s="1016"/>
      <c r="F2819" s="1016" t="e">
        <f t="shared" si="78"/>
        <v>#DIV/0!</v>
      </c>
      <c r="G2819" s="1016">
        <f t="shared" si="79"/>
        <v>0</v>
      </c>
    </row>
    <row r="2820" spans="1:7">
      <c r="A2820" s="1016"/>
      <c r="B2820" s="1016"/>
      <c r="C2820" s="1016"/>
      <c r="D2820" s="1016"/>
      <c r="E2820" s="1016"/>
      <c r="F2820" s="1016" t="e">
        <f t="shared" si="78"/>
        <v>#DIV/0!</v>
      </c>
      <c r="G2820" s="1016">
        <f t="shared" si="79"/>
        <v>0</v>
      </c>
    </row>
    <row r="2821" spans="1:7">
      <c r="A2821" s="1016"/>
      <c r="B2821" s="1016"/>
      <c r="C2821" s="1016"/>
      <c r="D2821" s="1016"/>
      <c r="E2821" s="1016"/>
      <c r="F2821" s="1016" t="e">
        <f t="shared" si="78"/>
        <v>#DIV/0!</v>
      </c>
      <c r="G2821" s="1016">
        <f t="shared" si="79"/>
        <v>0</v>
      </c>
    </row>
    <row r="2822" spans="1:7">
      <c r="A2822" s="1016"/>
      <c r="B2822" s="1016"/>
      <c r="C2822" s="1016"/>
      <c r="D2822" s="1016"/>
      <c r="E2822" s="1016"/>
      <c r="F2822" s="1016" t="e">
        <f t="shared" si="78"/>
        <v>#DIV/0!</v>
      </c>
      <c r="G2822" s="1016">
        <f t="shared" si="79"/>
        <v>0</v>
      </c>
    </row>
    <row r="2823" spans="1:7">
      <c r="A2823" s="1016"/>
      <c r="B2823" s="1016"/>
      <c r="C2823" s="1016"/>
      <c r="D2823" s="1016"/>
      <c r="E2823" s="1016"/>
      <c r="F2823" s="1016" t="e">
        <f t="shared" si="78"/>
        <v>#DIV/0!</v>
      </c>
      <c r="G2823" s="1016">
        <f t="shared" si="79"/>
        <v>0</v>
      </c>
    </row>
    <row r="2824" spans="1:7">
      <c r="A2824" s="1016"/>
      <c r="B2824" s="1016"/>
      <c r="C2824" s="1016"/>
      <c r="D2824" s="1016"/>
      <c r="E2824" s="1016"/>
      <c r="F2824" s="1016" t="e">
        <f t="shared" si="78"/>
        <v>#DIV/0!</v>
      </c>
      <c r="G2824" s="1016">
        <f t="shared" si="79"/>
        <v>0</v>
      </c>
    </row>
    <row r="2825" spans="1:7">
      <c r="A2825" s="1016"/>
      <c r="B2825" s="1016"/>
      <c r="C2825" s="1016"/>
      <c r="D2825" s="1016"/>
      <c r="E2825" s="1016"/>
      <c r="F2825" s="1016" t="e">
        <f t="shared" si="78"/>
        <v>#DIV/0!</v>
      </c>
      <c r="G2825" s="1016">
        <f t="shared" si="79"/>
        <v>0</v>
      </c>
    </row>
    <row r="2826" spans="1:7">
      <c r="A2826" s="1016"/>
      <c r="B2826" s="1016"/>
      <c r="C2826" s="1016"/>
      <c r="D2826" s="1016"/>
      <c r="E2826" s="1016"/>
      <c r="F2826" s="1016" t="e">
        <f t="shared" si="78"/>
        <v>#DIV/0!</v>
      </c>
      <c r="G2826" s="1016">
        <f t="shared" si="79"/>
        <v>0</v>
      </c>
    </row>
    <row r="2827" spans="1:7">
      <c r="A2827" s="1016"/>
      <c r="B2827" s="1016"/>
      <c r="C2827" s="1016"/>
      <c r="D2827" s="1016"/>
      <c r="E2827" s="1016"/>
      <c r="F2827" s="1016" t="e">
        <f t="shared" si="78"/>
        <v>#DIV/0!</v>
      </c>
      <c r="G2827" s="1016">
        <f t="shared" si="79"/>
        <v>0</v>
      </c>
    </row>
    <row r="2828" spans="1:7">
      <c r="A2828" s="1016"/>
      <c r="B2828" s="1016"/>
      <c r="C2828" s="1016"/>
      <c r="D2828" s="1016"/>
      <c r="E2828" s="1016"/>
      <c r="F2828" s="1016" t="e">
        <f t="shared" si="78"/>
        <v>#DIV/0!</v>
      </c>
      <c r="G2828" s="1016">
        <f t="shared" si="79"/>
        <v>0</v>
      </c>
    </row>
    <row r="2829" spans="1:7">
      <c r="A2829" s="1016"/>
      <c r="B2829" s="1016"/>
      <c r="C2829" s="1016"/>
      <c r="D2829" s="1016"/>
      <c r="E2829" s="1016"/>
      <c r="F2829" s="1016" t="e">
        <f t="shared" si="78"/>
        <v>#DIV/0!</v>
      </c>
      <c r="G2829" s="1016">
        <f t="shared" si="79"/>
        <v>0</v>
      </c>
    </row>
    <row r="2830" spans="1:7">
      <c r="A2830" s="1016"/>
      <c r="B2830" s="1016"/>
      <c r="C2830" s="1016"/>
      <c r="D2830" s="1016"/>
      <c r="E2830" s="1016"/>
      <c r="F2830" s="1016" t="e">
        <f t="shared" si="78"/>
        <v>#DIV/0!</v>
      </c>
      <c r="G2830" s="1016">
        <f t="shared" si="79"/>
        <v>0</v>
      </c>
    </row>
    <row r="2831" spans="1:7">
      <c r="A2831" s="1016"/>
      <c r="B2831" s="1016"/>
      <c r="C2831" s="1016"/>
      <c r="D2831" s="1016"/>
      <c r="E2831" s="1016"/>
      <c r="F2831" s="1016" t="e">
        <f t="shared" si="78"/>
        <v>#DIV/0!</v>
      </c>
      <c r="G2831" s="1016">
        <f t="shared" si="79"/>
        <v>0</v>
      </c>
    </row>
    <row r="2832" spans="1:7">
      <c r="A2832" s="1016"/>
      <c r="B2832" s="1016"/>
      <c r="C2832" s="1016"/>
      <c r="D2832" s="1016"/>
      <c r="E2832" s="1016"/>
      <c r="F2832" s="1016" t="e">
        <f t="shared" si="78"/>
        <v>#DIV/0!</v>
      </c>
      <c r="G2832" s="1016">
        <f t="shared" si="79"/>
        <v>0</v>
      </c>
    </row>
    <row r="2833" spans="1:7">
      <c r="A2833" s="1016"/>
      <c r="B2833" s="1016"/>
      <c r="C2833" s="1016"/>
      <c r="D2833" s="1016"/>
      <c r="E2833" s="1016"/>
      <c r="F2833" s="1016" t="e">
        <f t="shared" si="78"/>
        <v>#DIV/0!</v>
      </c>
      <c r="G2833" s="1016">
        <f t="shared" si="79"/>
        <v>0</v>
      </c>
    </row>
    <row r="2834" spans="1:7">
      <c r="A2834" s="1016"/>
      <c r="B2834" s="1016"/>
      <c r="C2834" s="1016"/>
      <c r="D2834" s="1016"/>
      <c r="E2834" s="1016"/>
      <c r="F2834" s="1016" t="e">
        <f t="shared" si="78"/>
        <v>#DIV/0!</v>
      </c>
      <c r="G2834" s="1016">
        <f t="shared" si="79"/>
        <v>0</v>
      </c>
    </row>
    <row r="2835" spans="1:7">
      <c r="A2835" s="1016"/>
      <c r="B2835" s="1016"/>
      <c r="C2835" s="1016"/>
      <c r="D2835" s="1016"/>
      <c r="E2835" s="1016"/>
      <c r="F2835" s="1016" t="e">
        <f t="shared" si="78"/>
        <v>#DIV/0!</v>
      </c>
      <c r="G2835" s="1016">
        <f t="shared" si="79"/>
        <v>0</v>
      </c>
    </row>
    <row r="2836" spans="1:7">
      <c r="A2836" s="1016"/>
      <c r="B2836" s="1016"/>
      <c r="C2836" s="1016"/>
      <c r="D2836" s="1016"/>
      <c r="E2836" s="1016"/>
      <c r="F2836" s="1016" t="e">
        <f t="shared" si="78"/>
        <v>#DIV/0!</v>
      </c>
      <c r="G2836" s="1016">
        <f t="shared" si="79"/>
        <v>0</v>
      </c>
    </row>
    <row r="2837" spans="1:7">
      <c r="A2837" s="1016"/>
      <c r="B2837" s="1016"/>
      <c r="C2837" s="1016"/>
      <c r="D2837" s="1016"/>
      <c r="E2837" s="1016"/>
      <c r="F2837" s="1016" t="e">
        <f t="shared" si="78"/>
        <v>#DIV/0!</v>
      </c>
      <c r="G2837" s="1016">
        <f t="shared" si="79"/>
        <v>0</v>
      </c>
    </row>
    <row r="2838" spans="1:7">
      <c r="A2838" s="1016"/>
      <c r="B2838" s="1016"/>
      <c r="C2838" s="1016"/>
      <c r="D2838" s="1016"/>
      <c r="E2838" s="1016"/>
      <c r="F2838" s="1016" t="e">
        <f t="shared" si="78"/>
        <v>#DIV/0!</v>
      </c>
      <c r="G2838" s="1016">
        <f t="shared" si="79"/>
        <v>0</v>
      </c>
    </row>
    <row r="2839" spans="1:7">
      <c r="A2839" s="1016"/>
      <c r="B2839" s="1016"/>
      <c r="C2839" s="1016"/>
      <c r="D2839" s="1016"/>
      <c r="E2839" s="1016"/>
      <c r="F2839" s="1016" t="e">
        <f t="shared" si="78"/>
        <v>#DIV/0!</v>
      </c>
      <c r="G2839" s="1016">
        <f t="shared" si="79"/>
        <v>0</v>
      </c>
    </row>
    <row r="2840" spans="1:7">
      <c r="A2840" s="1016"/>
      <c r="B2840" s="1016"/>
      <c r="C2840" s="1016"/>
      <c r="D2840" s="1016"/>
      <c r="E2840" s="1016"/>
      <c r="F2840" s="1016" t="e">
        <f t="shared" si="78"/>
        <v>#DIV/0!</v>
      </c>
      <c r="G2840" s="1016">
        <f t="shared" si="79"/>
        <v>0</v>
      </c>
    </row>
    <row r="2841" spans="1:7">
      <c r="A2841" s="1016"/>
      <c r="B2841" s="1016"/>
      <c r="C2841" s="1016"/>
      <c r="D2841" s="1016"/>
      <c r="E2841" s="1016"/>
      <c r="F2841" s="1016" t="e">
        <f t="shared" si="78"/>
        <v>#DIV/0!</v>
      </c>
      <c r="G2841" s="1016">
        <f t="shared" si="79"/>
        <v>0</v>
      </c>
    </row>
    <row r="2842" spans="1:7">
      <c r="A2842" s="1016"/>
      <c r="B2842" s="1016"/>
      <c r="C2842" s="1016"/>
      <c r="D2842" s="1016"/>
      <c r="E2842" s="1016"/>
      <c r="F2842" s="1016" t="e">
        <f t="shared" si="78"/>
        <v>#DIV/0!</v>
      </c>
      <c r="G2842" s="1016">
        <f t="shared" si="79"/>
        <v>0</v>
      </c>
    </row>
    <row r="2843" spans="1:7">
      <c r="A2843" s="1016"/>
      <c r="B2843" s="1016"/>
      <c r="C2843" s="1016"/>
      <c r="D2843" s="1016"/>
      <c r="E2843" s="1016"/>
      <c r="F2843" s="1016" t="e">
        <f t="shared" si="78"/>
        <v>#DIV/0!</v>
      </c>
      <c r="G2843" s="1016">
        <f t="shared" si="79"/>
        <v>0</v>
      </c>
    </row>
    <row r="2844" spans="1:7">
      <c r="A2844" s="1016"/>
      <c r="B2844" s="1016"/>
      <c r="C2844" s="1016"/>
      <c r="D2844" s="1016"/>
      <c r="E2844" s="1016"/>
      <c r="F2844" s="1016" t="e">
        <f t="shared" si="78"/>
        <v>#DIV/0!</v>
      </c>
      <c r="G2844" s="1016">
        <f t="shared" si="79"/>
        <v>0</v>
      </c>
    </row>
    <row r="2845" spans="1:7">
      <c r="A2845" s="1016"/>
      <c r="B2845" s="1016"/>
      <c r="C2845" s="1016"/>
      <c r="D2845" s="1016"/>
      <c r="E2845" s="1016"/>
      <c r="F2845" s="1016" t="e">
        <f t="shared" si="78"/>
        <v>#DIV/0!</v>
      </c>
      <c r="G2845" s="1016">
        <f t="shared" si="79"/>
        <v>0</v>
      </c>
    </row>
    <row r="2846" spans="1:7">
      <c r="A2846" s="1016"/>
      <c r="B2846" s="1016"/>
      <c r="C2846" s="1016"/>
      <c r="D2846" s="1016"/>
      <c r="E2846" s="1016"/>
      <c r="F2846" s="1016" t="e">
        <f t="shared" si="78"/>
        <v>#DIV/0!</v>
      </c>
      <c r="G2846" s="1016">
        <f t="shared" si="79"/>
        <v>0</v>
      </c>
    </row>
    <row r="2847" spans="1:7">
      <c r="A2847" s="1016"/>
      <c r="B2847" s="1016"/>
      <c r="C2847" s="1016"/>
      <c r="D2847" s="1016"/>
      <c r="E2847" s="1016"/>
      <c r="F2847" s="1016" t="e">
        <f t="shared" ref="F2847:F2910" si="80">(B2847*C2847*D2847*60/(A2847*1000))+F2846</f>
        <v>#DIV/0!</v>
      </c>
      <c r="G2847" s="1016">
        <f t="shared" ref="G2847:G2910" si="81">(C2847*D2847*60)+G2846</f>
        <v>0</v>
      </c>
    </row>
    <row r="2848" spans="1:7">
      <c r="A2848" s="1016"/>
      <c r="B2848" s="1016"/>
      <c r="C2848" s="1016"/>
      <c r="D2848" s="1016"/>
      <c r="E2848" s="1016"/>
      <c r="F2848" s="1016" t="e">
        <f t="shared" si="80"/>
        <v>#DIV/0!</v>
      </c>
      <c r="G2848" s="1016">
        <f t="shared" si="81"/>
        <v>0</v>
      </c>
    </row>
    <row r="2849" spans="1:7">
      <c r="A2849" s="1016"/>
      <c r="B2849" s="1016"/>
      <c r="C2849" s="1016"/>
      <c r="D2849" s="1016"/>
      <c r="E2849" s="1016"/>
      <c r="F2849" s="1016" t="e">
        <f t="shared" si="80"/>
        <v>#DIV/0!</v>
      </c>
      <c r="G2849" s="1016">
        <f t="shared" si="81"/>
        <v>0</v>
      </c>
    </row>
    <row r="2850" spans="1:7">
      <c r="A2850" s="1016"/>
      <c r="B2850" s="1016"/>
      <c r="C2850" s="1016"/>
      <c r="D2850" s="1016"/>
      <c r="E2850" s="1016"/>
      <c r="F2850" s="1016" t="e">
        <f t="shared" si="80"/>
        <v>#DIV/0!</v>
      </c>
      <c r="G2850" s="1016">
        <f t="shared" si="81"/>
        <v>0</v>
      </c>
    </row>
    <row r="2851" spans="1:7">
      <c r="A2851" s="1016"/>
      <c r="B2851" s="1016"/>
      <c r="C2851" s="1016"/>
      <c r="D2851" s="1016"/>
      <c r="E2851" s="1016"/>
      <c r="F2851" s="1016" t="e">
        <f t="shared" si="80"/>
        <v>#DIV/0!</v>
      </c>
      <c r="G2851" s="1016">
        <f t="shared" si="81"/>
        <v>0</v>
      </c>
    </row>
    <row r="2852" spans="1:7">
      <c r="A2852" s="1016"/>
      <c r="B2852" s="1016"/>
      <c r="C2852" s="1016"/>
      <c r="D2852" s="1016"/>
      <c r="E2852" s="1016"/>
      <c r="F2852" s="1016" t="e">
        <f t="shared" si="80"/>
        <v>#DIV/0!</v>
      </c>
      <c r="G2852" s="1016">
        <f t="shared" si="81"/>
        <v>0</v>
      </c>
    </row>
    <row r="2853" spans="1:7">
      <c r="A2853" s="1016"/>
      <c r="B2853" s="1016"/>
      <c r="C2853" s="1016"/>
      <c r="D2853" s="1016"/>
      <c r="E2853" s="1016"/>
      <c r="F2853" s="1016" t="e">
        <f t="shared" si="80"/>
        <v>#DIV/0!</v>
      </c>
      <c r="G2853" s="1016">
        <f t="shared" si="81"/>
        <v>0</v>
      </c>
    </row>
    <row r="2854" spans="1:7">
      <c r="A2854" s="1016"/>
      <c r="B2854" s="1016"/>
      <c r="C2854" s="1016"/>
      <c r="D2854" s="1016"/>
      <c r="E2854" s="1016"/>
      <c r="F2854" s="1016" t="e">
        <f t="shared" si="80"/>
        <v>#DIV/0!</v>
      </c>
      <c r="G2854" s="1016">
        <f t="shared" si="81"/>
        <v>0</v>
      </c>
    </row>
    <row r="2855" spans="1:7">
      <c r="A2855" s="1016"/>
      <c r="B2855" s="1016"/>
      <c r="C2855" s="1016"/>
      <c r="D2855" s="1016"/>
      <c r="E2855" s="1016"/>
      <c r="F2855" s="1016" t="e">
        <f t="shared" si="80"/>
        <v>#DIV/0!</v>
      </c>
      <c r="G2855" s="1016">
        <f t="shared" si="81"/>
        <v>0</v>
      </c>
    </row>
    <row r="2856" spans="1:7">
      <c r="A2856" s="1016"/>
      <c r="B2856" s="1016"/>
      <c r="C2856" s="1016"/>
      <c r="D2856" s="1016"/>
      <c r="E2856" s="1016"/>
      <c r="F2856" s="1016" t="e">
        <f t="shared" si="80"/>
        <v>#DIV/0!</v>
      </c>
      <c r="G2856" s="1016">
        <f t="shared" si="81"/>
        <v>0</v>
      </c>
    </row>
    <row r="2857" spans="1:7">
      <c r="A2857" s="1016"/>
      <c r="B2857" s="1016"/>
      <c r="C2857" s="1016"/>
      <c r="D2857" s="1016"/>
      <c r="E2857" s="1016"/>
      <c r="F2857" s="1016" t="e">
        <f t="shared" si="80"/>
        <v>#DIV/0!</v>
      </c>
      <c r="G2857" s="1016">
        <f t="shared" si="81"/>
        <v>0</v>
      </c>
    </row>
    <row r="2858" spans="1:7">
      <c r="A2858" s="1016"/>
      <c r="B2858" s="1016"/>
      <c r="C2858" s="1016"/>
      <c r="D2858" s="1016"/>
      <c r="E2858" s="1016"/>
      <c r="F2858" s="1016" t="e">
        <f t="shared" si="80"/>
        <v>#DIV/0!</v>
      </c>
      <c r="G2858" s="1016">
        <f t="shared" si="81"/>
        <v>0</v>
      </c>
    </row>
    <row r="2859" spans="1:7">
      <c r="A2859" s="1016"/>
      <c r="B2859" s="1016"/>
      <c r="C2859" s="1016"/>
      <c r="D2859" s="1016"/>
      <c r="E2859" s="1016"/>
      <c r="F2859" s="1016" t="e">
        <f t="shared" si="80"/>
        <v>#DIV/0!</v>
      </c>
      <c r="G2859" s="1016">
        <f t="shared" si="81"/>
        <v>0</v>
      </c>
    </row>
    <row r="2860" spans="1:7">
      <c r="A2860" s="1016"/>
      <c r="B2860" s="1016"/>
      <c r="C2860" s="1016"/>
      <c r="D2860" s="1016"/>
      <c r="E2860" s="1016"/>
      <c r="F2860" s="1016" t="e">
        <f t="shared" si="80"/>
        <v>#DIV/0!</v>
      </c>
      <c r="G2860" s="1016">
        <f t="shared" si="81"/>
        <v>0</v>
      </c>
    </row>
    <row r="2861" spans="1:7">
      <c r="A2861" s="1016"/>
      <c r="B2861" s="1016"/>
      <c r="C2861" s="1016"/>
      <c r="D2861" s="1016"/>
      <c r="E2861" s="1016"/>
      <c r="F2861" s="1016" t="e">
        <f t="shared" si="80"/>
        <v>#DIV/0!</v>
      </c>
      <c r="G2861" s="1016">
        <f t="shared" si="81"/>
        <v>0</v>
      </c>
    </row>
    <row r="2862" spans="1:7">
      <c r="A2862" s="1016"/>
      <c r="B2862" s="1016"/>
      <c r="C2862" s="1016"/>
      <c r="D2862" s="1016"/>
      <c r="E2862" s="1016"/>
      <c r="F2862" s="1016" t="e">
        <f t="shared" si="80"/>
        <v>#DIV/0!</v>
      </c>
      <c r="G2862" s="1016">
        <f t="shared" si="81"/>
        <v>0</v>
      </c>
    </row>
    <row r="2863" spans="1:7">
      <c r="A2863" s="1016"/>
      <c r="B2863" s="1016"/>
      <c r="C2863" s="1016"/>
      <c r="D2863" s="1016"/>
      <c r="E2863" s="1016"/>
      <c r="F2863" s="1016" t="e">
        <f t="shared" si="80"/>
        <v>#DIV/0!</v>
      </c>
      <c r="G2863" s="1016">
        <f t="shared" si="81"/>
        <v>0</v>
      </c>
    </row>
    <row r="2864" spans="1:7">
      <c r="A2864" s="1016"/>
      <c r="B2864" s="1016"/>
      <c r="C2864" s="1016"/>
      <c r="D2864" s="1016"/>
      <c r="E2864" s="1016"/>
      <c r="F2864" s="1016" t="e">
        <f t="shared" si="80"/>
        <v>#DIV/0!</v>
      </c>
      <c r="G2864" s="1016">
        <f t="shared" si="81"/>
        <v>0</v>
      </c>
    </row>
    <row r="2865" spans="1:7">
      <c r="A2865" s="1016"/>
      <c r="B2865" s="1016"/>
      <c r="C2865" s="1016"/>
      <c r="D2865" s="1016"/>
      <c r="E2865" s="1016"/>
      <c r="F2865" s="1016" t="e">
        <f t="shared" si="80"/>
        <v>#DIV/0!</v>
      </c>
      <c r="G2865" s="1016">
        <f t="shared" si="81"/>
        <v>0</v>
      </c>
    </row>
    <row r="2866" spans="1:7">
      <c r="A2866" s="1016"/>
      <c r="B2866" s="1016"/>
      <c r="C2866" s="1016"/>
      <c r="D2866" s="1016"/>
      <c r="E2866" s="1016"/>
      <c r="F2866" s="1016" t="e">
        <f t="shared" si="80"/>
        <v>#DIV/0!</v>
      </c>
      <c r="G2866" s="1016">
        <f t="shared" si="81"/>
        <v>0</v>
      </c>
    </row>
    <row r="2867" spans="1:7">
      <c r="A2867" s="1016"/>
      <c r="B2867" s="1016"/>
      <c r="C2867" s="1016"/>
      <c r="D2867" s="1016"/>
      <c r="E2867" s="1016"/>
      <c r="F2867" s="1016" t="e">
        <f t="shared" si="80"/>
        <v>#DIV/0!</v>
      </c>
      <c r="G2867" s="1016">
        <f t="shared" si="81"/>
        <v>0</v>
      </c>
    </row>
    <row r="2868" spans="1:7">
      <c r="A2868" s="1016"/>
      <c r="B2868" s="1016"/>
      <c r="C2868" s="1016"/>
      <c r="D2868" s="1016"/>
      <c r="E2868" s="1016"/>
      <c r="F2868" s="1016" t="e">
        <f t="shared" si="80"/>
        <v>#DIV/0!</v>
      </c>
      <c r="G2868" s="1016">
        <f t="shared" si="81"/>
        <v>0</v>
      </c>
    </row>
    <row r="2869" spans="1:7">
      <c r="A2869" s="1016"/>
      <c r="B2869" s="1016"/>
      <c r="C2869" s="1016"/>
      <c r="D2869" s="1016"/>
      <c r="E2869" s="1016"/>
      <c r="F2869" s="1016" t="e">
        <f t="shared" si="80"/>
        <v>#DIV/0!</v>
      </c>
      <c r="G2869" s="1016">
        <f t="shared" si="81"/>
        <v>0</v>
      </c>
    </row>
    <row r="2870" spans="1:7">
      <c r="A2870" s="1016"/>
      <c r="B2870" s="1016"/>
      <c r="C2870" s="1016"/>
      <c r="D2870" s="1016"/>
      <c r="E2870" s="1016"/>
      <c r="F2870" s="1016" t="e">
        <f t="shared" si="80"/>
        <v>#DIV/0!</v>
      </c>
      <c r="G2870" s="1016">
        <f t="shared" si="81"/>
        <v>0</v>
      </c>
    </row>
    <row r="2871" spans="1:7">
      <c r="A2871" s="1016"/>
      <c r="B2871" s="1016"/>
      <c r="C2871" s="1016"/>
      <c r="D2871" s="1016"/>
      <c r="E2871" s="1016"/>
      <c r="F2871" s="1016" t="e">
        <f t="shared" si="80"/>
        <v>#DIV/0!</v>
      </c>
      <c r="G2871" s="1016">
        <f t="shared" si="81"/>
        <v>0</v>
      </c>
    </row>
    <row r="2872" spans="1:7">
      <c r="A2872" s="1016"/>
      <c r="B2872" s="1016"/>
      <c r="C2872" s="1016"/>
      <c r="D2872" s="1016"/>
      <c r="E2872" s="1016"/>
      <c r="F2872" s="1016" t="e">
        <f t="shared" si="80"/>
        <v>#DIV/0!</v>
      </c>
      <c r="G2872" s="1016">
        <f t="shared" si="81"/>
        <v>0</v>
      </c>
    </row>
    <row r="2873" spans="1:7">
      <c r="A2873" s="1016"/>
      <c r="B2873" s="1016"/>
      <c r="C2873" s="1016"/>
      <c r="D2873" s="1016"/>
      <c r="E2873" s="1016"/>
      <c r="F2873" s="1016" t="e">
        <f t="shared" si="80"/>
        <v>#DIV/0!</v>
      </c>
      <c r="G2873" s="1016">
        <f t="shared" si="81"/>
        <v>0</v>
      </c>
    </row>
    <row r="2874" spans="1:7">
      <c r="A2874" s="1016"/>
      <c r="B2874" s="1016"/>
      <c r="C2874" s="1016"/>
      <c r="D2874" s="1016"/>
      <c r="E2874" s="1016"/>
      <c r="F2874" s="1016" t="e">
        <f t="shared" si="80"/>
        <v>#DIV/0!</v>
      </c>
      <c r="G2874" s="1016">
        <f t="shared" si="81"/>
        <v>0</v>
      </c>
    </row>
    <row r="2875" spans="1:7">
      <c r="A2875" s="1016"/>
      <c r="B2875" s="1016"/>
      <c r="C2875" s="1016"/>
      <c r="D2875" s="1016"/>
      <c r="E2875" s="1016"/>
      <c r="F2875" s="1016" t="e">
        <f t="shared" si="80"/>
        <v>#DIV/0!</v>
      </c>
      <c r="G2875" s="1016">
        <f t="shared" si="81"/>
        <v>0</v>
      </c>
    </row>
    <row r="2876" spans="1:7">
      <c r="A2876" s="1016"/>
      <c r="B2876" s="1016"/>
      <c r="C2876" s="1016"/>
      <c r="D2876" s="1016"/>
      <c r="E2876" s="1016"/>
      <c r="F2876" s="1016" t="e">
        <f t="shared" si="80"/>
        <v>#DIV/0!</v>
      </c>
      <c r="G2876" s="1016">
        <f t="shared" si="81"/>
        <v>0</v>
      </c>
    </row>
    <row r="2877" spans="1:7">
      <c r="A2877" s="1016"/>
      <c r="B2877" s="1016"/>
      <c r="C2877" s="1016"/>
      <c r="D2877" s="1016"/>
      <c r="E2877" s="1016"/>
      <c r="F2877" s="1016" t="e">
        <f t="shared" si="80"/>
        <v>#DIV/0!</v>
      </c>
      <c r="G2877" s="1016">
        <f t="shared" si="81"/>
        <v>0</v>
      </c>
    </row>
    <row r="2878" spans="1:7">
      <c r="A2878" s="1016"/>
      <c r="B2878" s="1016"/>
      <c r="C2878" s="1016"/>
      <c r="D2878" s="1016"/>
      <c r="E2878" s="1016"/>
      <c r="F2878" s="1016" t="e">
        <f t="shared" si="80"/>
        <v>#DIV/0!</v>
      </c>
      <c r="G2878" s="1016">
        <f t="shared" si="81"/>
        <v>0</v>
      </c>
    </row>
    <row r="2879" spans="1:7">
      <c r="A2879" s="1016"/>
      <c r="B2879" s="1016"/>
      <c r="C2879" s="1016"/>
      <c r="D2879" s="1016"/>
      <c r="E2879" s="1016"/>
      <c r="F2879" s="1016" t="e">
        <f t="shared" si="80"/>
        <v>#DIV/0!</v>
      </c>
      <c r="G2879" s="1016">
        <f t="shared" si="81"/>
        <v>0</v>
      </c>
    </row>
    <row r="2880" spans="1:7">
      <c r="A2880" s="1016"/>
      <c r="B2880" s="1016"/>
      <c r="C2880" s="1016"/>
      <c r="D2880" s="1016"/>
      <c r="E2880" s="1016"/>
      <c r="F2880" s="1016" t="e">
        <f t="shared" si="80"/>
        <v>#DIV/0!</v>
      </c>
      <c r="G2880" s="1016">
        <f t="shared" si="81"/>
        <v>0</v>
      </c>
    </row>
    <row r="2881" spans="1:7">
      <c r="A2881" s="1016"/>
      <c r="B2881" s="1016"/>
      <c r="C2881" s="1016"/>
      <c r="D2881" s="1016"/>
      <c r="E2881" s="1016"/>
      <c r="F2881" s="1016" t="e">
        <f t="shared" si="80"/>
        <v>#DIV/0!</v>
      </c>
      <c r="G2881" s="1016">
        <f t="shared" si="81"/>
        <v>0</v>
      </c>
    </row>
    <row r="2882" spans="1:7">
      <c r="A2882" s="1016"/>
      <c r="B2882" s="1016"/>
      <c r="C2882" s="1016"/>
      <c r="D2882" s="1016"/>
      <c r="E2882" s="1016"/>
      <c r="F2882" s="1016" t="e">
        <f t="shared" si="80"/>
        <v>#DIV/0!</v>
      </c>
      <c r="G2882" s="1016">
        <f t="shared" si="81"/>
        <v>0</v>
      </c>
    </row>
    <row r="2883" spans="1:7">
      <c r="A2883" s="1016"/>
      <c r="B2883" s="1016"/>
      <c r="C2883" s="1016"/>
      <c r="D2883" s="1016"/>
      <c r="E2883" s="1016"/>
      <c r="F2883" s="1016" t="e">
        <f t="shared" si="80"/>
        <v>#DIV/0!</v>
      </c>
      <c r="G2883" s="1016">
        <f t="shared" si="81"/>
        <v>0</v>
      </c>
    </row>
    <row r="2884" spans="1:7">
      <c r="A2884" s="1016"/>
      <c r="B2884" s="1016"/>
      <c r="C2884" s="1016"/>
      <c r="D2884" s="1016"/>
      <c r="E2884" s="1016"/>
      <c r="F2884" s="1016" t="e">
        <f t="shared" si="80"/>
        <v>#DIV/0!</v>
      </c>
      <c r="G2884" s="1016">
        <f t="shared" si="81"/>
        <v>0</v>
      </c>
    </row>
    <row r="2885" spans="1:7">
      <c r="A2885" s="1016"/>
      <c r="B2885" s="1016"/>
      <c r="C2885" s="1016"/>
      <c r="D2885" s="1016"/>
      <c r="E2885" s="1016"/>
      <c r="F2885" s="1016" t="e">
        <f t="shared" si="80"/>
        <v>#DIV/0!</v>
      </c>
      <c r="G2885" s="1016">
        <f t="shared" si="81"/>
        <v>0</v>
      </c>
    </row>
    <row r="2886" spans="1:7">
      <c r="A2886" s="1016"/>
      <c r="B2886" s="1016"/>
      <c r="C2886" s="1016"/>
      <c r="D2886" s="1016"/>
      <c r="E2886" s="1016"/>
      <c r="F2886" s="1016" t="e">
        <f t="shared" si="80"/>
        <v>#DIV/0!</v>
      </c>
      <c r="G2886" s="1016">
        <f t="shared" si="81"/>
        <v>0</v>
      </c>
    </row>
    <row r="2887" spans="1:7">
      <c r="A2887" s="1016"/>
      <c r="B2887" s="1016"/>
      <c r="C2887" s="1016"/>
      <c r="D2887" s="1016"/>
      <c r="E2887" s="1016"/>
      <c r="F2887" s="1016" t="e">
        <f t="shared" si="80"/>
        <v>#DIV/0!</v>
      </c>
      <c r="G2887" s="1016">
        <f t="shared" si="81"/>
        <v>0</v>
      </c>
    </row>
    <row r="2888" spans="1:7">
      <c r="A2888" s="1016"/>
      <c r="B2888" s="1016"/>
      <c r="C2888" s="1016"/>
      <c r="D2888" s="1016"/>
      <c r="E2888" s="1016"/>
      <c r="F2888" s="1016" t="e">
        <f t="shared" si="80"/>
        <v>#DIV/0!</v>
      </c>
      <c r="G2888" s="1016">
        <f t="shared" si="81"/>
        <v>0</v>
      </c>
    </row>
    <row r="2889" spans="1:7">
      <c r="A2889" s="1016"/>
      <c r="B2889" s="1016"/>
      <c r="C2889" s="1016"/>
      <c r="D2889" s="1016"/>
      <c r="E2889" s="1016"/>
      <c r="F2889" s="1016" t="e">
        <f t="shared" si="80"/>
        <v>#DIV/0!</v>
      </c>
      <c r="G2889" s="1016">
        <f t="shared" si="81"/>
        <v>0</v>
      </c>
    </row>
    <row r="2890" spans="1:7">
      <c r="A2890" s="1016"/>
      <c r="B2890" s="1016"/>
      <c r="C2890" s="1016"/>
      <c r="D2890" s="1016"/>
      <c r="E2890" s="1016"/>
      <c r="F2890" s="1016" t="e">
        <f t="shared" si="80"/>
        <v>#DIV/0!</v>
      </c>
      <c r="G2890" s="1016">
        <f t="shared" si="81"/>
        <v>0</v>
      </c>
    </row>
    <row r="2891" spans="1:7">
      <c r="A2891" s="1016"/>
      <c r="B2891" s="1016"/>
      <c r="C2891" s="1016"/>
      <c r="D2891" s="1016"/>
      <c r="E2891" s="1016"/>
      <c r="F2891" s="1016" t="e">
        <f t="shared" si="80"/>
        <v>#DIV/0!</v>
      </c>
      <c r="G2891" s="1016">
        <f t="shared" si="81"/>
        <v>0</v>
      </c>
    </row>
    <row r="2892" spans="1:7">
      <c r="A2892" s="1016"/>
      <c r="B2892" s="1016"/>
      <c r="C2892" s="1016"/>
      <c r="D2892" s="1016"/>
      <c r="E2892" s="1016"/>
      <c r="F2892" s="1016" t="e">
        <f t="shared" si="80"/>
        <v>#DIV/0!</v>
      </c>
      <c r="G2892" s="1016">
        <f t="shared" si="81"/>
        <v>0</v>
      </c>
    </row>
    <row r="2893" spans="1:7">
      <c r="A2893" s="1016"/>
      <c r="B2893" s="1016"/>
      <c r="C2893" s="1016"/>
      <c r="D2893" s="1016"/>
      <c r="E2893" s="1016"/>
      <c r="F2893" s="1016" t="e">
        <f t="shared" si="80"/>
        <v>#DIV/0!</v>
      </c>
      <c r="G2893" s="1016">
        <f t="shared" si="81"/>
        <v>0</v>
      </c>
    </row>
    <row r="2894" spans="1:7">
      <c r="A2894" s="1016"/>
      <c r="B2894" s="1016"/>
      <c r="C2894" s="1016"/>
      <c r="D2894" s="1016"/>
      <c r="E2894" s="1016"/>
      <c r="F2894" s="1016" t="e">
        <f t="shared" si="80"/>
        <v>#DIV/0!</v>
      </c>
      <c r="G2894" s="1016">
        <f t="shared" si="81"/>
        <v>0</v>
      </c>
    </row>
    <row r="2895" spans="1:7">
      <c r="A2895" s="1016"/>
      <c r="B2895" s="1016"/>
      <c r="C2895" s="1016"/>
      <c r="D2895" s="1016"/>
      <c r="E2895" s="1016"/>
      <c r="F2895" s="1016" t="e">
        <f t="shared" si="80"/>
        <v>#DIV/0!</v>
      </c>
      <c r="G2895" s="1016">
        <f t="shared" si="81"/>
        <v>0</v>
      </c>
    </row>
    <row r="2896" spans="1:7">
      <c r="A2896" s="1016"/>
      <c r="B2896" s="1016"/>
      <c r="C2896" s="1016"/>
      <c r="D2896" s="1016"/>
      <c r="E2896" s="1016"/>
      <c r="F2896" s="1016" t="e">
        <f t="shared" si="80"/>
        <v>#DIV/0!</v>
      </c>
      <c r="G2896" s="1016">
        <f t="shared" si="81"/>
        <v>0</v>
      </c>
    </row>
    <row r="2897" spans="1:7">
      <c r="A2897" s="1016"/>
      <c r="B2897" s="1016"/>
      <c r="C2897" s="1016"/>
      <c r="D2897" s="1016"/>
      <c r="E2897" s="1016"/>
      <c r="F2897" s="1016" t="e">
        <f t="shared" si="80"/>
        <v>#DIV/0!</v>
      </c>
      <c r="G2897" s="1016">
        <f t="shared" si="81"/>
        <v>0</v>
      </c>
    </row>
    <row r="2898" spans="1:7">
      <c r="A2898" s="1016"/>
      <c r="B2898" s="1016"/>
      <c r="C2898" s="1016"/>
      <c r="D2898" s="1016"/>
      <c r="E2898" s="1016"/>
      <c r="F2898" s="1016" t="e">
        <f t="shared" si="80"/>
        <v>#DIV/0!</v>
      </c>
      <c r="G2898" s="1016">
        <f t="shared" si="81"/>
        <v>0</v>
      </c>
    </row>
    <row r="2899" spans="1:7">
      <c r="A2899" s="1016"/>
      <c r="B2899" s="1016"/>
      <c r="C2899" s="1016"/>
      <c r="D2899" s="1016"/>
      <c r="E2899" s="1016"/>
      <c r="F2899" s="1016" t="e">
        <f t="shared" si="80"/>
        <v>#DIV/0!</v>
      </c>
      <c r="G2899" s="1016">
        <f t="shared" si="81"/>
        <v>0</v>
      </c>
    </row>
    <row r="2900" spans="1:7">
      <c r="A2900" s="1016"/>
      <c r="B2900" s="1016"/>
      <c r="C2900" s="1016"/>
      <c r="D2900" s="1016"/>
      <c r="E2900" s="1016"/>
      <c r="F2900" s="1016" t="e">
        <f t="shared" si="80"/>
        <v>#DIV/0!</v>
      </c>
      <c r="G2900" s="1016">
        <f t="shared" si="81"/>
        <v>0</v>
      </c>
    </row>
    <row r="2901" spans="1:7">
      <c r="A2901" s="1016"/>
      <c r="B2901" s="1016"/>
      <c r="C2901" s="1016"/>
      <c r="D2901" s="1016"/>
      <c r="E2901" s="1016"/>
      <c r="F2901" s="1016" t="e">
        <f t="shared" si="80"/>
        <v>#DIV/0!</v>
      </c>
      <c r="G2901" s="1016">
        <f t="shared" si="81"/>
        <v>0</v>
      </c>
    </row>
    <row r="2902" spans="1:7">
      <c r="A2902" s="1016"/>
      <c r="B2902" s="1016"/>
      <c r="C2902" s="1016"/>
      <c r="D2902" s="1016"/>
      <c r="E2902" s="1016"/>
      <c r="F2902" s="1016" t="e">
        <f t="shared" si="80"/>
        <v>#DIV/0!</v>
      </c>
      <c r="G2902" s="1016">
        <f t="shared" si="81"/>
        <v>0</v>
      </c>
    </row>
    <row r="2903" spans="1:7">
      <c r="A2903" s="1016"/>
      <c r="B2903" s="1016"/>
      <c r="C2903" s="1016"/>
      <c r="D2903" s="1016"/>
      <c r="E2903" s="1016"/>
      <c r="F2903" s="1016" t="e">
        <f t="shared" si="80"/>
        <v>#DIV/0!</v>
      </c>
      <c r="G2903" s="1016">
        <f t="shared" si="81"/>
        <v>0</v>
      </c>
    </row>
    <row r="2904" spans="1:7">
      <c r="A2904" s="1016"/>
      <c r="B2904" s="1016"/>
      <c r="C2904" s="1016"/>
      <c r="D2904" s="1016"/>
      <c r="E2904" s="1016"/>
      <c r="F2904" s="1016" t="e">
        <f t="shared" si="80"/>
        <v>#DIV/0!</v>
      </c>
      <c r="G2904" s="1016">
        <f t="shared" si="81"/>
        <v>0</v>
      </c>
    </row>
    <row r="2905" spans="1:7">
      <c r="A2905" s="1016"/>
      <c r="B2905" s="1016"/>
      <c r="C2905" s="1016"/>
      <c r="D2905" s="1016"/>
      <c r="E2905" s="1016"/>
      <c r="F2905" s="1016" t="e">
        <f t="shared" si="80"/>
        <v>#DIV/0!</v>
      </c>
      <c r="G2905" s="1016">
        <f t="shared" si="81"/>
        <v>0</v>
      </c>
    </row>
    <row r="2906" spans="1:7">
      <c r="A2906" s="1016"/>
      <c r="B2906" s="1016"/>
      <c r="C2906" s="1016"/>
      <c r="D2906" s="1016"/>
      <c r="E2906" s="1016"/>
      <c r="F2906" s="1016" t="e">
        <f t="shared" si="80"/>
        <v>#DIV/0!</v>
      </c>
      <c r="G2906" s="1016">
        <f t="shared" si="81"/>
        <v>0</v>
      </c>
    </row>
    <row r="2907" spans="1:7">
      <c r="A2907" s="1016"/>
      <c r="B2907" s="1016"/>
      <c r="C2907" s="1016"/>
      <c r="D2907" s="1016"/>
      <c r="E2907" s="1016"/>
      <c r="F2907" s="1016" t="e">
        <f t="shared" si="80"/>
        <v>#DIV/0!</v>
      </c>
      <c r="G2907" s="1016">
        <f t="shared" si="81"/>
        <v>0</v>
      </c>
    </row>
    <row r="2908" spans="1:7">
      <c r="A2908" s="1016"/>
      <c r="B2908" s="1016"/>
      <c r="C2908" s="1016"/>
      <c r="D2908" s="1016"/>
      <c r="E2908" s="1016"/>
      <c r="F2908" s="1016" t="e">
        <f t="shared" si="80"/>
        <v>#DIV/0!</v>
      </c>
      <c r="G2908" s="1016">
        <f t="shared" si="81"/>
        <v>0</v>
      </c>
    </row>
    <row r="2909" spans="1:7">
      <c r="A2909" s="1016"/>
      <c r="B2909" s="1016"/>
      <c r="C2909" s="1016"/>
      <c r="D2909" s="1016"/>
      <c r="E2909" s="1016"/>
      <c r="F2909" s="1016" t="e">
        <f t="shared" si="80"/>
        <v>#DIV/0!</v>
      </c>
      <c r="G2909" s="1016">
        <f t="shared" si="81"/>
        <v>0</v>
      </c>
    </row>
    <row r="2910" spans="1:7">
      <c r="A2910" s="1016"/>
      <c r="B2910" s="1016"/>
      <c r="C2910" s="1016"/>
      <c r="D2910" s="1016"/>
      <c r="E2910" s="1016"/>
      <c r="F2910" s="1016" t="e">
        <f t="shared" si="80"/>
        <v>#DIV/0!</v>
      </c>
      <c r="G2910" s="1016">
        <f t="shared" si="81"/>
        <v>0</v>
      </c>
    </row>
    <row r="2911" spans="1:7">
      <c r="A2911" s="1016"/>
      <c r="B2911" s="1016"/>
      <c r="C2911" s="1016"/>
      <c r="D2911" s="1016"/>
      <c r="E2911" s="1016"/>
      <c r="F2911" s="1016" t="e">
        <f t="shared" ref="F2911:F2974" si="82">(B2911*C2911*D2911*60/(A2911*1000))+F2910</f>
        <v>#DIV/0!</v>
      </c>
      <c r="G2911" s="1016">
        <f t="shared" ref="G2911:G2974" si="83">(C2911*D2911*60)+G2910</f>
        <v>0</v>
      </c>
    </row>
    <row r="2912" spans="1:7">
      <c r="A2912" s="1016"/>
      <c r="B2912" s="1016"/>
      <c r="C2912" s="1016"/>
      <c r="D2912" s="1016"/>
      <c r="E2912" s="1016"/>
      <c r="F2912" s="1016" t="e">
        <f t="shared" si="82"/>
        <v>#DIV/0!</v>
      </c>
      <c r="G2912" s="1016">
        <f t="shared" si="83"/>
        <v>0</v>
      </c>
    </row>
    <row r="2913" spans="1:7">
      <c r="A2913" s="1016"/>
      <c r="B2913" s="1016"/>
      <c r="C2913" s="1016"/>
      <c r="D2913" s="1016"/>
      <c r="E2913" s="1016"/>
      <c r="F2913" s="1016" t="e">
        <f t="shared" si="82"/>
        <v>#DIV/0!</v>
      </c>
      <c r="G2913" s="1016">
        <f t="shared" si="83"/>
        <v>0</v>
      </c>
    </row>
    <row r="2914" spans="1:7">
      <c r="A2914" s="1016"/>
      <c r="B2914" s="1016"/>
      <c r="C2914" s="1016"/>
      <c r="D2914" s="1016"/>
      <c r="E2914" s="1016"/>
      <c r="F2914" s="1016" t="e">
        <f t="shared" si="82"/>
        <v>#DIV/0!</v>
      </c>
      <c r="G2914" s="1016">
        <f t="shared" si="83"/>
        <v>0</v>
      </c>
    </row>
    <row r="2915" spans="1:7">
      <c r="A2915" s="1016"/>
      <c r="B2915" s="1016"/>
      <c r="C2915" s="1016"/>
      <c r="D2915" s="1016"/>
      <c r="E2915" s="1016"/>
      <c r="F2915" s="1016" t="e">
        <f t="shared" si="82"/>
        <v>#DIV/0!</v>
      </c>
      <c r="G2915" s="1016">
        <f t="shared" si="83"/>
        <v>0</v>
      </c>
    </row>
    <row r="2916" spans="1:7">
      <c r="A2916" s="1016"/>
      <c r="B2916" s="1016"/>
      <c r="C2916" s="1016"/>
      <c r="D2916" s="1016"/>
      <c r="E2916" s="1016"/>
      <c r="F2916" s="1016" t="e">
        <f t="shared" si="82"/>
        <v>#DIV/0!</v>
      </c>
      <c r="G2916" s="1016">
        <f t="shared" si="83"/>
        <v>0</v>
      </c>
    </row>
    <row r="2917" spans="1:7">
      <c r="A2917" s="1016"/>
      <c r="B2917" s="1016"/>
      <c r="C2917" s="1016"/>
      <c r="D2917" s="1016"/>
      <c r="E2917" s="1016"/>
      <c r="F2917" s="1016" t="e">
        <f t="shared" si="82"/>
        <v>#DIV/0!</v>
      </c>
      <c r="G2917" s="1016">
        <f t="shared" si="83"/>
        <v>0</v>
      </c>
    </row>
    <row r="2918" spans="1:7">
      <c r="A2918" s="1016"/>
      <c r="B2918" s="1016"/>
      <c r="C2918" s="1016"/>
      <c r="D2918" s="1016"/>
      <c r="E2918" s="1016"/>
      <c r="F2918" s="1016" t="e">
        <f t="shared" si="82"/>
        <v>#DIV/0!</v>
      </c>
      <c r="G2918" s="1016">
        <f t="shared" si="83"/>
        <v>0</v>
      </c>
    </row>
    <row r="2919" spans="1:7">
      <c r="A2919" s="1016"/>
      <c r="B2919" s="1016"/>
      <c r="C2919" s="1016"/>
      <c r="D2919" s="1016"/>
      <c r="E2919" s="1016"/>
      <c r="F2919" s="1016" t="e">
        <f t="shared" si="82"/>
        <v>#DIV/0!</v>
      </c>
      <c r="G2919" s="1016">
        <f t="shared" si="83"/>
        <v>0</v>
      </c>
    </row>
    <row r="2920" spans="1:7">
      <c r="A2920" s="1016"/>
      <c r="B2920" s="1016"/>
      <c r="C2920" s="1016"/>
      <c r="D2920" s="1016"/>
      <c r="E2920" s="1016"/>
      <c r="F2920" s="1016" t="e">
        <f t="shared" si="82"/>
        <v>#DIV/0!</v>
      </c>
      <c r="G2920" s="1016">
        <f t="shared" si="83"/>
        <v>0</v>
      </c>
    </row>
    <row r="2921" spans="1:7">
      <c r="A2921" s="1016"/>
      <c r="B2921" s="1016"/>
      <c r="C2921" s="1016"/>
      <c r="D2921" s="1016"/>
      <c r="E2921" s="1016"/>
      <c r="F2921" s="1016" t="e">
        <f t="shared" si="82"/>
        <v>#DIV/0!</v>
      </c>
      <c r="G2921" s="1016">
        <f t="shared" si="83"/>
        <v>0</v>
      </c>
    </row>
    <row r="2922" spans="1:7">
      <c r="A2922" s="1016"/>
      <c r="B2922" s="1016"/>
      <c r="C2922" s="1016"/>
      <c r="D2922" s="1016"/>
      <c r="E2922" s="1016"/>
      <c r="F2922" s="1016" t="e">
        <f t="shared" si="82"/>
        <v>#DIV/0!</v>
      </c>
      <c r="G2922" s="1016">
        <f t="shared" si="83"/>
        <v>0</v>
      </c>
    </row>
    <row r="2923" spans="1:7">
      <c r="A2923" s="1016"/>
      <c r="B2923" s="1016"/>
      <c r="C2923" s="1016"/>
      <c r="D2923" s="1016"/>
      <c r="E2923" s="1016"/>
      <c r="F2923" s="1016" t="e">
        <f t="shared" si="82"/>
        <v>#DIV/0!</v>
      </c>
      <c r="G2923" s="1016">
        <f t="shared" si="83"/>
        <v>0</v>
      </c>
    </row>
    <row r="2924" spans="1:7">
      <c r="A2924" s="1016"/>
      <c r="B2924" s="1016"/>
      <c r="C2924" s="1016"/>
      <c r="D2924" s="1016"/>
      <c r="E2924" s="1016"/>
      <c r="F2924" s="1016" t="e">
        <f t="shared" si="82"/>
        <v>#DIV/0!</v>
      </c>
      <c r="G2924" s="1016">
        <f t="shared" si="83"/>
        <v>0</v>
      </c>
    </row>
    <row r="2925" spans="1:7">
      <c r="A2925" s="1016"/>
      <c r="B2925" s="1016"/>
      <c r="C2925" s="1016"/>
      <c r="D2925" s="1016"/>
      <c r="E2925" s="1016"/>
      <c r="F2925" s="1016" t="e">
        <f t="shared" si="82"/>
        <v>#DIV/0!</v>
      </c>
      <c r="G2925" s="1016">
        <f t="shared" si="83"/>
        <v>0</v>
      </c>
    </row>
    <row r="2926" spans="1:7">
      <c r="A2926" s="1016"/>
      <c r="B2926" s="1016"/>
      <c r="C2926" s="1016"/>
      <c r="D2926" s="1016"/>
      <c r="E2926" s="1016"/>
      <c r="F2926" s="1016" t="e">
        <f t="shared" si="82"/>
        <v>#DIV/0!</v>
      </c>
      <c r="G2926" s="1016">
        <f t="shared" si="83"/>
        <v>0</v>
      </c>
    </row>
    <row r="2927" spans="1:7">
      <c r="A2927" s="1016"/>
      <c r="B2927" s="1016"/>
      <c r="C2927" s="1016"/>
      <c r="D2927" s="1016"/>
      <c r="E2927" s="1016"/>
      <c r="F2927" s="1016" t="e">
        <f t="shared" si="82"/>
        <v>#DIV/0!</v>
      </c>
      <c r="G2927" s="1016">
        <f t="shared" si="83"/>
        <v>0</v>
      </c>
    </row>
    <row r="2928" spans="1:7">
      <c r="A2928" s="1016"/>
      <c r="B2928" s="1016"/>
      <c r="C2928" s="1016"/>
      <c r="D2928" s="1016"/>
      <c r="E2928" s="1016"/>
      <c r="F2928" s="1016" t="e">
        <f t="shared" si="82"/>
        <v>#DIV/0!</v>
      </c>
      <c r="G2928" s="1016">
        <f t="shared" si="83"/>
        <v>0</v>
      </c>
    </row>
    <row r="2929" spans="1:7">
      <c r="A2929" s="1016"/>
      <c r="B2929" s="1016"/>
      <c r="C2929" s="1016"/>
      <c r="D2929" s="1016"/>
      <c r="E2929" s="1016"/>
      <c r="F2929" s="1016" t="e">
        <f t="shared" si="82"/>
        <v>#DIV/0!</v>
      </c>
      <c r="G2929" s="1016">
        <f t="shared" si="83"/>
        <v>0</v>
      </c>
    </row>
    <row r="2930" spans="1:7">
      <c r="A2930" s="1016"/>
      <c r="B2930" s="1016"/>
      <c r="C2930" s="1016"/>
      <c r="D2930" s="1016"/>
      <c r="E2930" s="1016"/>
      <c r="F2930" s="1016" t="e">
        <f t="shared" si="82"/>
        <v>#DIV/0!</v>
      </c>
      <c r="G2930" s="1016">
        <f t="shared" si="83"/>
        <v>0</v>
      </c>
    </row>
    <row r="2931" spans="1:7">
      <c r="A2931" s="1016"/>
      <c r="B2931" s="1016"/>
      <c r="C2931" s="1016"/>
      <c r="D2931" s="1016"/>
      <c r="E2931" s="1016"/>
      <c r="F2931" s="1016" t="e">
        <f t="shared" si="82"/>
        <v>#DIV/0!</v>
      </c>
      <c r="G2931" s="1016">
        <f t="shared" si="83"/>
        <v>0</v>
      </c>
    </row>
    <row r="2932" spans="1:7">
      <c r="A2932" s="1016"/>
      <c r="B2932" s="1016"/>
      <c r="C2932" s="1016"/>
      <c r="D2932" s="1016"/>
      <c r="E2932" s="1016"/>
      <c r="F2932" s="1016" t="e">
        <f t="shared" si="82"/>
        <v>#DIV/0!</v>
      </c>
      <c r="G2932" s="1016">
        <f t="shared" si="83"/>
        <v>0</v>
      </c>
    </row>
    <row r="2933" spans="1:7">
      <c r="A2933" s="1016"/>
      <c r="B2933" s="1016"/>
      <c r="C2933" s="1016"/>
      <c r="D2933" s="1016"/>
      <c r="E2933" s="1016"/>
      <c r="F2933" s="1016" t="e">
        <f t="shared" si="82"/>
        <v>#DIV/0!</v>
      </c>
      <c r="G2933" s="1016">
        <f t="shared" si="83"/>
        <v>0</v>
      </c>
    </row>
    <row r="2934" spans="1:7">
      <c r="A2934" s="1016"/>
      <c r="B2934" s="1016"/>
      <c r="C2934" s="1016"/>
      <c r="D2934" s="1016"/>
      <c r="E2934" s="1016"/>
      <c r="F2934" s="1016" t="e">
        <f t="shared" si="82"/>
        <v>#DIV/0!</v>
      </c>
      <c r="G2934" s="1016">
        <f t="shared" si="83"/>
        <v>0</v>
      </c>
    </row>
    <row r="2935" spans="1:7">
      <c r="A2935" s="1016"/>
      <c r="B2935" s="1016"/>
      <c r="C2935" s="1016"/>
      <c r="D2935" s="1016"/>
      <c r="E2935" s="1016"/>
      <c r="F2935" s="1016" t="e">
        <f t="shared" si="82"/>
        <v>#DIV/0!</v>
      </c>
      <c r="G2935" s="1016">
        <f t="shared" si="83"/>
        <v>0</v>
      </c>
    </row>
    <row r="2936" spans="1:7">
      <c r="A2936" s="1016"/>
      <c r="B2936" s="1016"/>
      <c r="C2936" s="1016"/>
      <c r="D2936" s="1016"/>
      <c r="E2936" s="1016"/>
      <c r="F2936" s="1016" t="e">
        <f t="shared" si="82"/>
        <v>#DIV/0!</v>
      </c>
      <c r="G2936" s="1016">
        <f t="shared" si="83"/>
        <v>0</v>
      </c>
    </row>
    <row r="2937" spans="1:7">
      <c r="A2937" s="1016"/>
      <c r="B2937" s="1016"/>
      <c r="C2937" s="1016"/>
      <c r="D2937" s="1016"/>
      <c r="E2937" s="1016"/>
      <c r="F2937" s="1016" t="e">
        <f t="shared" si="82"/>
        <v>#DIV/0!</v>
      </c>
      <c r="G2937" s="1016">
        <f t="shared" si="83"/>
        <v>0</v>
      </c>
    </row>
    <row r="2938" spans="1:7">
      <c r="A2938" s="1016"/>
      <c r="B2938" s="1016"/>
      <c r="C2938" s="1016"/>
      <c r="D2938" s="1016"/>
      <c r="E2938" s="1016"/>
      <c r="F2938" s="1016" t="e">
        <f t="shared" si="82"/>
        <v>#DIV/0!</v>
      </c>
      <c r="G2938" s="1016">
        <f t="shared" si="83"/>
        <v>0</v>
      </c>
    </row>
    <row r="2939" spans="1:7">
      <c r="A2939" s="1016"/>
      <c r="B2939" s="1016"/>
      <c r="C2939" s="1016"/>
      <c r="D2939" s="1016"/>
      <c r="E2939" s="1016"/>
      <c r="F2939" s="1016" t="e">
        <f t="shared" si="82"/>
        <v>#DIV/0!</v>
      </c>
      <c r="G2939" s="1016">
        <f t="shared" si="83"/>
        <v>0</v>
      </c>
    </row>
    <row r="2940" spans="1:7">
      <c r="A2940" s="1016"/>
      <c r="B2940" s="1016"/>
      <c r="C2940" s="1016"/>
      <c r="D2940" s="1016"/>
      <c r="E2940" s="1016"/>
      <c r="F2940" s="1016" t="e">
        <f t="shared" si="82"/>
        <v>#DIV/0!</v>
      </c>
      <c r="G2940" s="1016">
        <f t="shared" si="83"/>
        <v>0</v>
      </c>
    </row>
    <row r="2941" spans="1:7">
      <c r="A2941" s="1016"/>
      <c r="B2941" s="1016"/>
      <c r="C2941" s="1016"/>
      <c r="D2941" s="1016"/>
      <c r="E2941" s="1016"/>
      <c r="F2941" s="1016" t="e">
        <f t="shared" si="82"/>
        <v>#DIV/0!</v>
      </c>
      <c r="G2941" s="1016">
        <f t="shared" si="83"/>
        <v>0</v>
      </c>
    </row>
    <row r="2942" spans="1:7">
      <c r="A2942" s="1016"/>
      <c r="B2942" s="1016"/>
      <c r="C2942" s="1016"/>
      <c r="D2942" s="1016"/>
      <c r="E2942" s="1016"/>
      <c r="F2942" s="1016" t="e">
        <f t="shared" si="82"/>
        <v>#DIV/0!</v>
      </c>
      <c r="G2942" s="1016">
        <f t="shared" si="83"/>
        <v>0</v>
      </c>
    </row>
    <row r="2943" spans="1:7">
      <c r="A2943" s="1016"/>
      <c r="B2943" s="1016"/>
      <c r="C2943" s="1016"/>
      <c r="D2943" s="1016"/>
      <c r="E2943" s="1016"/>
      <c r="F2943" s="1016" t="e">
        <f t="shared" si="82"/>
        <v>#DIV/0!</v>
      </c>
      <c r="G2943" s="1016">
        <f t="shared" si="83"/>
        <v>0</v>
      </c>
    </row>
    <row r="2944" spans="1:7">
      <c r="A2944" s="1016"/>
      <c r="B2944" s="1016"/>
      <c r="C2944" s="1016"/>
      <c r="D2944" s="1016"/>
      <c r="E2944" s="1016"/>
      <c r="F2944" s="1016" t="e">
        <f t="shared" si="82"/>
        <v>#DIV/0!</v>
      </c>
      <c r="G2944" s="1016">
        <f t="shared" si="83"/>
        <v>0</v>
      </c>
    </row>
    <row r="2945" spans="1:7">
      <c r="A2945" s="1016"/>
      <c r="B2945" s="1016"/>
      <c r="C2945" s="1016"/>
      <c r="D2945" s="1016"/>
      <c r="E2945" s="1016"/>
      <c r="F2945" s="1016" t="e">
        <f t="shared" si="82"/>
        <v>#DIV/0!</v>
      </c>
      <c r="G2945" s="1016">
        <f t="shared" si="83"/>
        <v>0</v>
      </c>
    </row>
    <row r="2946" spans="1:7">
      <c r="A2946" s="1016"/>
      <c r="B2946" s="1016"/>
      <c r="C2946" s="1016"/>
      <c r="D2946" s="1016"/>
      <c r="E2946" s="1016"/>
      <c r="F2946" s="1016" t="e">
        <f t="shared" si="82"/>
        <v>#DIV/0!</v>
      </c>
      <c r="G2946" s="1016">
        <f t="shared" si="83"/>
        <v>0</v>
      </c>
    </row>
    <row r="2947" spans="1:7">
      <c r="A2947" s="1016"/>
      <c r="B2947" s="1016"/>
      <c r="C2947" s="1016"/>
      <c r="D2947" s="1016"/>
      <c r="E2947" s="1016"/>
      <c r="F2947" s="1016" t="e">
        <f t="shared" si="82"/>
        <v>#DIV/0!</v>
      </c>
      <c r="G2947" s="1016">
        <f t="shared" si="83"/>
        <v>0</v>
      </c>
    </row>
    <row r="2948" spans="1:7">
      <c r="A2948" s="1016"/>
      <c r="B2948" s="1016"/>
      <c r="C2948" s="1016"/>
      <c r="D2948" s="1016"/>
      <c r="E2948" s="1016"/>
      <c r="F2948" s="1016" t="e">
        <f t="shared" si="82"/>
        <v>#DIV/0!</v>
      </c>
      <c r="G2948" s="1016">
        <f t="shared" si="83"/>
        <v>0</v>
      </c>
    </row>
    <row r="2949" spans="1:7">
      <c r="A2949" s="1016"/>
      <c r="B2949" s="1016"/>
      <c r="C2949" s="1016"/>
      <c r="D2949" s="1016"/>
      <c r="E2949" s="1016"/>
      <c r="F2949" s="1016" t="e">
        <f t="shared" si="82"/>
        <v>#DIV/0!</v>
      </c>
      <c r="G2949" s="1016">
        <f t="shared" si="83"/>
        <v>0</v>
      </c>
    </row>
    <row r="2950" spans="1:7">
      <c r="A2950" s="1016"/>
      <c r="B2950" s="1016"/>
      <c r="C2950" s="1016"/>
      <c r="D2950" s="1016"/>
      <c r="E2950" s="1016"/>
      <c r="F2950" s="1016" t="e">
        <f t="shared" si="82"/>
        <v>#DIV/0!</v>
      </c>
      <c r="G2950" s="1016">
        <f t="shared" si="83"/>
        <v>0</v>
      </c>
    </row>
    <row r="2951" spans="1:7">
      <c r="A2951" s="1016"/>
      <c r="B2951" s="1016"/>
      <c r="C2951" s="1016"/>
      <c r="D2951" s="1016"/>
      <c r="E2951" s="1016"/>
      <c r="F2951" s="1016" t="e">
        <f t="shared" si="82"/>
        <v>#DIV/0!</v>
      </c>
      <c r="G2951" s="1016">
        <f t="shared" si="83"/>
        <v>0</v>
      </c>
    </row>
    <row r="2952" spans="1:7">
      <c r="A2952" s="1016"/>
      <c r="B2952" s="1016"/>
      <c r="C2952" s="1016"/>
      <c r="D2952" s="1016"/>
      <c r="E2952" s="1016"/>
      <c r="F2952" s="1016" t="e">
        <f t="shared" si="82"/>
        <v>#DIV/0!</v>
      </c>
      <c r="G2952" s="1016">
        <f t="shared" si="83"/>
        <v>0</v>
      </c>
    </row>
    <row r="2953" spans="1:7">
      <c r="A2953" s="1016"/>
      <c r="B2953" s="1016"/>
      <c r="C2953" s="1016"/>
      <c r="D2953" s="1016"/>
      <c r="E2953" s="1016"/>
      <c r="F2953" s="1016" t="e">
        <f t="shared" si="82"/>
        <v>#DIV/0!</v>
      </c>
      <c r="G2953" s="1016">
        <f t="shared" si="83"/>
        <v>0</v>
      </c>
    </row>
    <row r="2954" spans="1:7">
      <c r="A2954" s="1016"/>
      <c r="B2954" s="1016"/>
      <c r="C2954" s="1016"/>
      <c r="D2954" s="1016"/>
      <c r="E2954" s="1016"/>
      <c r="F2954" s="1016" t="e">
        <f t="shared" si="82"/>
        <v>#DIV/0!</v>
      </c>
      <c r="G2954" s="1016">
        <f t="shared" si="83"/>
        <v>0</v>
      </c>
    </row>
    <row r="2955" spans="1:7">
      <c r="A2955" s="1016"/>
      <c r="B2955" s="1016"/>
      <c r="C2955" s="1016"/>
      <c r="D2955" s="1016"/>
      <c r="E2955" s="1016"/>
      <c r="F2955" s="1016" t="e">
        <f t="shared" si="82"/>
        <v>#DIV/0!</v>
      </c>
      <c r="G2955" s="1016">
        <f t="shared" si="83"/>
        <v>0</v>
      </c>
    </row>
    <row r="2956" spans="1:7">
      <c r="A2956" s="1016"/>
      <c r="B2956" s="1016"/>
      <c r="C2956" s="1016"/>
      <c r="D2956" s="1016"/>
      <c r="E2956" s="1016"/>
      <c r="F2956" s="1016" t="e">
        <f t="shared" si="82"/>
        <v>#DIV/0!</v>
      </c>
      <c r="G2956" s="1016">
        <f t="shared" si="83"/>
        <v>0</v>
      </c>
    </row>
    <row r="2957" spans="1:7">
      <c r="A2957" s="1016"/>
      <c r="B2957" s="1016"/>
      <c r="C2957" s="1016"/>
      <c r="D2957" s="1016"/>
      <c r="E2957" s="1016"/>
      <c r="F2957" s="1016" t="e">
        <f t="shared" si="82"/>
        <v>#DIV/0!</v>
      </c>
      <c r="G2957" s="1016">
        <f t="shared" si="83"/>
        <v>0</v>
      </c>
    </row>
    <row r="2958" spans="1:7">
      <c r="A2958" s="1016"/>
      <c r="B2958" s="1016"/>
      <c r="C2958" s="1016"/>
      <c r="D2958" s="1016"/>
      <c r="E2958" s="1016"/>
      <c r="F2958" s="1016" t="e">
        <f t="shared" si="82"/>
        <v>#DIV/0!</v>
      </c>
      <c r="G2958" s="1016">
        <f t="shared" si="83"/>
        <v>0</v>
      </c>
    </row>
    <row r="2959" spans="1:7">
      <c r="A2959" s="1016"/>
      <c r="B2959" s="1016"/>
      <c r="C2959" s="1016"/>
      <c r="D2959" s="1016"/>
      <c r="E2959" s="1016"/>
      <c r="F2959" s="1016" t="e">
        <f t="shared" si="82"/>
        <v>#DIV/0!</v>
      </c>
      <c r="G2959" s="1016">
        <f t="shared" si="83"/>
        <v>0</v>
      </c>
    </row>
    <row r="2960" spans="1:7">
      <c r="A2960" s="1016"/>
      <c r="B2960" s="1016"/>
      <c r="C2960" s="1016"/>
      <c r="D2960" s="1016"/>
      <c r="E2960" s="1016"/>
      <c r="F2960" s="1016" t="e">
        <f t="shared" si="82"/>
        <v>#DIV/0!</v>
      </c>
      <c r="G2960" s="1016">
        <f t="shared" si="83"/>
        <v>0</v>
      </c>
    </row>
    <row r="2961" spans="1:7">
      <c r="A2961" s="1016"/>
      <c r="B2961" s="1016"/>
      <c r="C2961" s="1016"/>
      <c r="D2961" s="1016"/>
      <c r="E2961" s="1016"/>
      <c r="F2961" s="1016" t="e">
        <f t="shared" si="82"/>
        <v>#DIV/0!</v>
      </c>
      <c r="G2961" s="1016">
        <f t="shared" si="83"/>
        <v>0</v>
      </c>
    </row>
    <row r="2962" spans="1:7">
      <c r="A2962" s="1016"/>
      <c r="B2962" s="1016"/>
      <c r="C2962" s="1016"/>
      <c r="D2962" s="1016"/>
      <c r="E2962" s="1016"/>
      <c r="F2962" s="1016" t="e">
        <f t="shared" si="82"/>
        <v>#DIV/0!</v>
      </c>
      <c r="G2962" s="1016">
        <f t="shared" si="83"/>
        <v>0</v>
      </c>
    </row>
    <row r="2963" spans="1:7">
      <c r="A2963" s="1016"/>
      <c r="B2963" s="1016"/>
      <c r="C2963" s="1016"/>
      <c r="D2963" s="1016"/>
      <c r="E2963" s="1016"/>
      <c r="F2963" s="1016" t="e">
        <f t="shared" si="82"/>
        <v>#DIV/0!</v>
      </c>
      <c r="G2963" s="1016">
        <f t="shared" si="83"/>
        <v>0</v>
      </c>
    </row>
    <row r="2964" spans="1:7">
      <c r="A2964" s="1016"/>
      <c r="B2964" s="1016"/>
      <c r="C2964" s="1016"/>
      <c r="D2964" s="1016"/>
      <c r="E2964" s="1016"/>
      <c r="F2964" s="1016" t="e">
        <f t="shared" si="82"/>
        <v>#DIV/0!</v>
      </c>
      <c r="G2964" s="1016">
        <f t="shared" si="83"/>
        <v>0</v>
      </c>
    </row>
    <row r="2965" spans="1:7">
      <c r="A2965" s="1016"/>
      <c r="B2965" s="1016"/>
      <c r="C2965" s="1016"/>
      <c r="D2965" s="1016"/>
      <c r="E2965" s="1016"/>
      <c r="F2965" s="1016" t="e">
        <f t="shared" si="82"/>
        <v>#DIV/0!</v>
      </c>
      <c r="G2965" s="1016">
        <f t="shared" si="83"/>
        <v>0</v>
      </c>
    </row>
    <row r="2966" spans="1:7">
      <c r="A2966" s="1016"/>
      <c r="B2966" s="1016"/>
      <c r="C2966" s="1016"/>
      <c r="D2966" s="1016"/>
      <c r="E2966" s="1016"/>
      <c r="F2966" s="1016" t="e">
        <f t="shared" si="82"/>
        <v>#DIV/0!</v>
      </c>
      <c r="G2966" s="1016">
        <f t="shared" si="83"/>
        <v>0</v>
      </c>
    </row>
    <row r="2967" spans="1:7">
      <c r="A2967" s="1016"/>
      <c r="B2967" s="1016"/>
      <c r="C2967" s="1016"/>
      <c r="D2967" s="1016"/>
      <c r="E2967" s="1016"/>
      <c r="F2967" s="1016" t="e">
        <f t="shared" si="82"/>
        <v>#DIV/0!</v>
      </c>
      <c r="G2967" s="1016">
        <f t="shared" si="83"/>
        <v>0</v>
      </c>
    </row>
    <row r="2968" spans="1:7">
      <c r="A2968" s="1016"/>
      <c r="B2968" s="1016"/>
      <c r="C2968" s="1016"/>
      <c r="D2968" s="1016"/>
      <c r="E2968" s="1016"/>
      <c r="F2968" s="1016" t="e">
        <f t="shared" si="82"/>
        <v>#DIV/0!</v>
      </c>
      <c r="G2968" s="1016">
        <f t="shared" si="83"/>
        <v>0</v>
      </c>
    </row>
    <row r="2969" spans="1:7">
      <c r="A2969" s="1016"/>
      <c r="B2969" s="1016"/>
      <c r="C2969" s="1016"/>
      <c r="D2969" s="1016"/>
      <c r="E2969" s="1016"/>
      <c r="F2969" s="1016" t="e">
        <f t="shared" si="82"/>
        <v>#DIV/0!</v>
      </c>
      <c r="G2969" s="1016">
        <f t="shared" si="83"/>
        <v>0</v>
      </c>
    </row>
    <row r="2970" spans="1:7">
      <c r="A2970" s="1016"/>
      <c r="B2970" s="1016"/>
      <c r="C2970" s="1016"/>
      <c r="D2970" s="1016"/>
      <c r="E2970" s="1016"/>
      <c r="F2970" s="1016" t="e">
        <f t="shared" si="82"/>
        <v>#DIV/0!</v>
      </c>
      <c r="G2970" s="1016">
        <f t="shared" si="83"/>
        <v>0</v>
      </c>
    </row>
    <row r="2971" spans="1:7">
      <c r="A2971" s="1016"/>
      <c r="B2971" s="1016"/>
      <c r="C2971" s="1016"/>
      <c r="D2971" s="1016"/>
      <c r="E2971" s="1016"/>
      <c r="F2971" s="1016" t="e">
        <f t="shared" si="82"/>
        <v>#DIV/0!</v>
      </c>
      <c r="G2971" s="1016">
        <f t="shared" si="83"/>
        <v>0</v>
      </c>
    </row>
    <row r="2972" spans="1:7">
      <c r="A2972" s="1016"/>
      <c r="B2972" s="1016"/>
      <c r="C2972" s="1016"/>
      <c r="D2972" s="1016"/>
      <c r="E2972" s="1016"/>
      <c r="F2972" s="1016" t="e">
        <f t="shared" si="82"/>
        <v>#DIV/0!</v>
      </c>
      <c r="G2972" s="1016">
        <f t="shared" si="83"/>
        <v>0</v>
      </c>
    </row>
    <row r="2973" spans="1:7">
      <c r="A2973" s="1016"/>
      <c r="B2973" s="1016"/>
      <c r="C2973" s="1016"/>
      <c r="D2973" s="1016"/>
      <c r="E2973" s="1016"/>
      <c r="F2973" s="1016" t="e">
        <f t="shared" si="82"/>
        <v>#DIV/0!</v>
      </c>
      <c r="G2973" s="1016">
        <f t="shared" si="83"/>
        <v>0</v>
      </c>
    </row>
    <row r="2974" spans="1:7">
      <c r="A2974" s="1016"/>
      <c r="B2974" s="1016"/>
      <c r="C2974" s="1016"/>
      <c r="D2974" s="1016"/>
      <c r="E2974" s="1016"/>
      <c r="F2974" s="1016" t="e">
        <f t="shared" si="82"/>
        <v>#DIV/0!</v>
      </c>
      <c r="G2974" s="1016">
        <f t="shared" si="83"/>
        <v>0</v>
      </c>
    </row>
    <row r="2975" spans="1:7">
      <c r="A2975" s="1016"/>
      <c r="B2975" s="1016"/>
      <c r="C2975" s="1016"/>
      <c r="D2975" s="1016"/>
      <c r="E2975" s="1016"/>
      <c r="F2975" s="1016" t="e">
        <f t="shared" ref="F2975:F3038" si="84">(B2975*C2975*D2975*60/(A2975*1000))+F2974</f>
        <v>#DIV/0!</v>
      </c>
      <c r="G2975" s="1016">
        <f t="shared" ref="G2975:G3038" si="85">(C2975*D2975*60)+G2974</f>
        <v>0</v>
      </c>
    </row>
    <row r="2976" spans="1:7">
      <c r="A2976" s="1016"/>
      <c r="B2976" s="1016"/>
      <c r="C2976" s="1016"/>
      <c r="D2976" s="1016"/>
      <c r="E2976" s="1016"/>
      <c r="F2976" s="1016" t="e">
        <f t="shared" si="84"/>
        <v>#DIV/0!</v>
      </c>
      <c r="G2976" s="1016">
        <f t="shared" si="85"/>
        <v>0</v>
      </c>
    </row>
    <row r="2977" spans="1:7">
      <c r="A2977" s="1016"/>
      <c r="B2977" s="1016"/>
      <c r="C2977" s="1016"/>
      <c r="D2977" s="1016"/>
      <c r="E2977" s="1016"/>
      <c r="F2977" s="1016" t="e">
        <f t="shared" si="84"/>
        <v>#DIV/0!</v>
      </c>
      <c r="G2977" s="1016">
        <f t="shared" si="85"/>
        <v>0</v>
      </c>
    </row>
    <row r="2978" spans="1:7">
      <c r="A2978" s="1016"/>
      <c r="B2978" s="1016"/>
      <c r="C2978" s="1016"/>
      <c r="D2978" s="1016"/>
      <c r="E2978" s="1016"/>
      <c r="F2978" s="1016" t="e">
        <f t="shared" si="84"/>
        <v>#DIV/0!</v>
      </c>
      <c r="G2978" s="1016">
        <f t="shared" si="85"/>
        <v>0</v>
      </c>
    </row>
    <row r="2979" spans="1:7">
      <c r="A2979" s="1016"/>
      <c r="B2979" s="1016"/>
      <c r="C2979" s="1016"/>
      <c r="D2979" s="1016"/>
      <c r="E2979" s="1016"/>
      <c r="F2979" s="1016" t="e">
        <f t="shared" si="84"/>
        <v>#DIV/0!</v>
      </c>
      <c r="G2979" s="1016">
        <f t="shared" si="85"/>
        <v>0</v>
      </c>
    </row>
    <row r="2980" spans="1:7">
      <c r="A2980" s="1016"/>
      <c r="B2980" s="1016"/>
      <c r="C2980" s="1016"/>
      <c r="D2980" s="1016"/>
      <c r="E2980" s="1016"/>
      <c r="F2980" s="1016" t="e">
        <f t="shared" si="84"/>
        <v>#DIV/0!</v>
      </c>
      <c r="G2980" s="1016">
        <f t="shared" si="85"/>
        <v>0</v>
      </c>
    </row>
    <row r="2981" spans="1:7">
      <c r="A2981" s="1016"/>
      <c r="B2981" s="1016"/>
      <c r="C2981" s="1016"/>
      <c r="D2981" s="1016"/>
      <c r="E2981" s="1016"/>
      <c r="F2981" s="1016" t="e">
        <f t="shared" si="84"/>
        <v>#DIV/0!</v>
      </c>
      <c r="G2981" s="1016">
        <f t="shared" si="85"/>
        <v>0</v>
      </c>
    </row>
    <row r="2982" spans="1:7">
      <c r="A2982" s="1016"/>
      <c r="B2982" s="1016"/>
      <c r="C2982" s="1016"/>
      <c r="D2982" s="1016"/>
      <c r="E2982" s="1016"/>
      <c r="F2982" s="1016" t="e">
        <f t="shared" si="84"/>
        <v>#DIV/0!</v>
      </c>
      <c r="G2982" s="1016">
        <f t="shared" si="85"/>
        <v>0</v>
      </c>
    </row>
    <row r="2983" spans="1:7">
      <c r="A2983" s="1016"/>
      <c r="B2983" s="1016"/>
      <c r="C2983" s="1016"/>
      <c r="D2983" s="1016"/>
      <c r="E2983" s="1016"/>
      <c r="F2983" s="1016" t="e">
        <f t="shared" si="84"/>
        <v>#DIV/0!</v>
      </c>
      <c r="G2983" s="1016">
        <f t="shared" si="85"/>
        <v>0</v>
      </c>
    </row>
    <row r="2984" spans="1:7">
      <c r="A2984" s="1016"/>
      <c r="B2984" s="1016"/>
      <c r="C2984" s="1016"/>
      <c r="D2984" s="1016"/>
      <c r="E2984" s="1016"/>
      <c r="F2984" s="1016" t="e">
        <f t="shared" si="84"/>
        <v>#DIV/0!</v>
      </c>
      <c r="G2984" s="1016">
        <f t="shared" si="85"/>
        <v>0</v>
      </c>
    </row>
    <row r="2985" spans="1:7">
      <c r="A2985" s="1016"/>
      <c r="B2985" s="1016"/>
      <c r="C2985" s="1016"/>
      <c r="D2985" s="1016"/>
      <c r="E2985" s="1016"/>
      <c r="F2985" s="1016" t="e">
        <f t="shared" si="84"/>
        <v>#DIV/0!</v>
      </c>
      <c r="G2985" s="1016">
        <f t="shared" si="85"/>
        <v>0</v>
      </c>
    </row>
    <row r="2986" spans="1:7">
      <c r="A2986" s="1016"/>
      <c r="B2986" s="1016"/>
      <c r="C2986" s="1016"/>
      <c r="D2986" s="1016"/>
      <c r="E2986" s="1016"/>
      <c r="F2986" s="1016" t="e">
        <f t="shared" si="84"/>
        <v>#DIV/0!</v>
      </c>
      <c r="G2986" s="1016">
        <f t="shared" si="85"/>
        <v>0</v>
      </c>
    </row>
    <row r="2987" spans="1:7">
      <c r="A2987" s="1016"/>
      <c r="B2987" s="1016"/>
      <c r="C2987" s="1016"/>
      <c r="D2987" s="1016"/>
      <c r="E2987" s="1016"/>
      <c r="F2987" s="1016" t="e">
        <f t="shared" si="84"/>
        <v>#DIV/0!</v>
      </c>
      <c r="G2987" s="1016">
        <f t="shared" si="85"/>
        <v>0</v>
      </c>
    </row>
    <row r="2988" spans="1:7">
      <c r="A2988" s="1016"/>
      <c r="B2988" s="1016"/>
      <c r="C2988" s="1016"/>
      <c r="D2988" s="1016"/>
      <c r="E2988" s="1016"/>
      <c r="F2988" s="1016" t="e">
        <f t="shared" si="84"/>
        <v>#DIV/0!</v>
      </c>
      <c r="G2988" s="1016">
        <f t="shared" si="85"/>
        <v>0</v>
      </c>
    </row>
    <row r="2989" spans="1:7">
      <c r="A2989" s="1016"/>
      <c r="B2989" s="1016"/>
      <c r="C2989" s="1016"/>
      <c r="D2989" s="1016"/>
      <c r="E2989" s="1016"/>
      <c r="F2989" s="1016" t="e">
        <f t="shared" si="84"/>
        <v>#DIV/0!</v>
      </c>
      <c r="G2989" s="1016">
        <f t="shared" si="85"/>
        <v>0</v>
      </c>
    </row>
    <row r="2990" spans="1:7">
      <c r="A2990" s="1016"/>
      <c r="B2990" s="1016"/>
      <c r="C2990" s="1016"/>
      <c r="D2990" s="1016"/>
      <c r="E2990" s="1016"/>
      <c r="F2990" s="1016" t="e">
        <f t="shared" si="84"/>
        <v>#DIV/0!</v>
      </c>
      <c r="G2990" s="1016">
        <f t="shared" si="85"/>
        <v>0</v>
      </c>
    </row>
    <row r="2991" spans="1:7">
      <c r="A2991" s="1016"/>
      <c r="B2991" s="1016"/>
      <c r="C2991" s="1016"/>
      <c r="D2991" s="1016"/>
      <c r="E2991" s="1016"/>
      <c r="F2991" s="1016" t="e">
        <f t="shared" si="84"/>
        <v>#DIV/0!</v>
      </c>
      <c r="G2991" s="1016">
        <f t="shared" si="85"/>
        <v>0</v>
      </c>
    </row>
    <row r="2992" spans="1:7">
      <c r="A2992" s="1016"/>
      <c r="B2992" s="1016"/>
      <c r="C2992" s="1016"/>
      <c r="D2992" s="1016"/>
      <c r="E2992" s="1016"/>
      <c r="F2992" s="1016" t="e">
        <f t="shared" si="84"/>
        <v>#DIV/0!</v>
      </c>
      <c r="G2992" s="1016">
        <f t="shared" si="85"/>
        <v>0</v>
      </c>
    </row>
    <row r="2993" spans="1:7">
      <c r="A2993" s="1016"/>
      <c r="B2993" s="1016"/>
      <c r="C2993" s="1016"/>
      <c r="D2993" s="1016"/>
      <c r="E2993" s="1016"/>
      <c r="F2993" s="1016" t="e">
        <f t="shared" si="84"/>
        <v>#DIV/0!</v>
      </c>
      <c r="G2993" s="1016">
        <f t="shared" si="85"/>
        <v>0</v>
      </c>
    </row>
    <row r="2994" spans="1:7">
      <c r="A2994" s="1016"/>
      <c r="B2994" s="1016"/>
      <c r="C2994" s="1016"/>
      <c r="D2994" s="1016"/>
      <c r="E2994" s="1016"/>
      <c r="F2994" s="1016" t="e">
        <f t="shared" si="84"/>
        <v>#DIV/0!</v>
      </c>
      <c r="G2994" s="1016">
        <f t="shared" si="85"/>
        <v>0</v>
      </c>
    </row>
    <row r="2995" spans="1:7">
      <c r="A2995" s="1016"/>
      <c r="B2995" s="1016"/>
      <c r="C2995" s="1016"/>
      <c r="D2995" s="1016"/>
      <c r="E2995" s="1016"/>
      <c r="F2995" s="1016" t="e">
        <f t="shared" si="84"/>
        <v>#DIV/0!</v>
      </c>
      <c r="G2995" s="1016">
        <f t="shared" si="85"/>
        <v>0</v>
      </c>
    </row>
    <row r="2996" spans="1:7">
      <c r="A2996" s="1016"/>
      <c r="B2996" s="1016"/>
      <c r="C2996" s="1016"/>
      <c r="D2996" s="1016"/>
      <c r="E2996" s="1016"/>
      <c r="F2996" s="1016" t="e">
        <f t="shared" si="84"/>
        <v>#DIV/0!</v>
      </c>
      <c r="G2996" s="1016">
        <f t="shared" si="85"/>
        <v>0</v>
      </c>
    </row>
    <row r="2997" spans="1:7">
      <c r="A2997" s="1016"/>
      <c r="B2997" s="1016"/>
      <c r="C2997" s="1016"/>
      <c r="D2997" s="1016"/>
      <c r="E2997" s="1016"/>
      <c r="F2997" s="1016" t="e">
        <f t="shared" si="84"/>
        <v>#DIV/0!</v>
      </c>
      <c r="G2997" s="1016">
        <f t="shared" si="85"/>
        <v>0</v>
      </c>
    </row>
    <row r="2998" spans="1:7">
      <c r="A2998" s="1016"/>
      <c r="B2998" s="1016"/>
      <c r="C2998" s="1016"/>
      <c r="D2998" s="1016"/>
      <c r="E2998" s="1016"/>
      <c r="F2998" s="1016" t="e">
        <f t="shared" si="84"/>
        <v>#DIV/0!</v>
      </c>
      <c r="G2998" s="1016">
        <f t="shared" si="85"/>
        <v>0</v>
      </c>
    </row>
    <row r="2999" spans="1:7">
      <c r="A2999" s="1016"/>
      <c r="B2999" s="1016"/>
      <c r="C2999" s="1016"/>
      <c r="D2999" s="1016"/>
      <c r="E2999" s="1016"/>
      <c r="F2999" s="1016" t="e">
        <f t="shared" si="84"/>
        <v>#DIV/0!</v>
      </c>
      <c r="G2999" s="1016">
        <f t="shared" si="85"/>
        <v>0</v>
      </c>
    </row>
    <row r="3000" spans="1:7">
      <c r="A3000" s="1016"/>
      <c r="B3000" s="1016"/>
      <c r="C3000" s="1016"/>
      <c r="D3000" s="1016"/>
      <c r="E3000" s="1016"/>
      <c r="F3000" s="1016" t="e">
        <f t="shared" si="84"/>
        <v>#DIV/0!</v>
      </c>
      <c r="G3000" s="1016">
        <f t="shared" si="85"/>
        <v>0</v>
      </c>
    </row>
    <row r="3001" spans="1:7">
      <c r="A3001" s="1016"/>
      <c r="B3001" s="1016"/>
      <c r="C3001" s="1016"/>
      <c r="D3001" s="1016"/>
      <c r="E3001" s="1016"/>
      <c r="F3001" s="1016" t="e">
        <f t="shared" si="84"/>
        <v>#DIV/0!</v>
      </c>
      <c r="G3001" s="1016">
        <f t="shared" si="85"/>
        <v>0</v>
      </c>
    </row>
    <row r="3002" spans="1:7">
      <c r="A3002" s="1016"/>
      <c r="B3002" s="1016"/>
      <c r="C3002" s="1016"/>
      <c r="D3002" s="1016"/>
      <c r="E3002" s="1016"/>
      <c r="F3002" s="1016" t="e">
        <f t="shared" si="84"/>
        <v>#DIV/0!</v>
      </c>
      <c r="G3002" s="1016">
        <f t="shared" si="85"/>
        <v>0</v>
      </c>
    </row>
    <row r="3003" spans="1:7">
      <c r="A3003" s="1016"/>
      <c r="B3003" s="1016"/>
      <c r="C3003" s="1016"/>
      <c r="D3003" s="1016"/>
      <c r="E3003" s="1016"/>
      <c r="F3003" s="1016" t="e">
        <f t="shared" si="84"/>
        <v>#DIV/0!</v>
      </c>
      <c r="G3003" s="1016">
        <f t="shared" si="85"/>
        <v>0</v>
      </c>
    </row>
    <row r="3004" spans="1:7">
      <c r="A3004" s="1016"/>
      <c r="B3004" s="1016"/>
      <c r="C3004" s="1016"/>
      <c r="D3004" s="1016"/>
      <c r="E3004" s="1016"/>
      <c r="F3004" s="1016" t="e">
        <f t="shared" si="84"/>
        <v>#DIV/0!</v>
      </c>
      <c r="G3004" s="1016">
        <f t="shared" si="85"/>
        <v>0</v>
      </c>
    </row>
    <row r="3005" spans="1:7">
      <c r="A3005" s="1016"/>
      <c r="B3005" s="1016"/>
      <c r="C3005" s="1016"/>
      <c r="D3005" s="1016"/>
      <c r="E3005" s="1016"/>
      <c r="F3005" s="1016" t="e">
        <f t="shared" si="84"/>
        <v>#DIV/0!</v>
      </c>
      <c r="G3005" s="1016">
        <f t="shared" si="85"/>
        <v>0</v>
      </c>
    </row>
    <row r="3006" spans="1:7">
      <c r="A3006" s="1016"/>
      <c r="B3006" s="1016"/>
      <c r="C3006" s="1016"/>
      <c r="D3006" s="1016"/>
      <c r="E3006" s="1016"/>
      <c r="F3006" s="1016" t="e">
        <f t="shared" si="84"/>
        <v>#DIV/0!</v>
      </c>
      <c r="G3006" s="1016">
        <f t="shared" si="85"/>
        <v>0</v>
      </c>
    </row>
    <row r="3007" spans="1:7">
      <c r="A3007" s="1016"/>
      <c r="B3007" s="1016"/>
      <c r="C3007" s="1016"/>
      <c r="D3007" s="1016"/>
      <c r="E3007" s="1016"/>
      <c r="F3007" s="1016" t="e">
        <f t="shared" si="84"/>
        <v>#DIV/0!</v>
      </c>
      <c r="G3007" s="1016">
        <f t="shared" si="85"/>
        <v>0</v>
      </c>
    </row>
    <row r="3008" spans="1:7">
      <c r="A3008" s="1016"/>
      <c r="B3008" s="1016"/>
      <c r="C3008" s="1016"/>
      <c r="D3008" s="1016"/>
      <c r="E3008" s="1016"/>
      <c r="F3008" s="1016" t="e">
        <f t="shared" si="84"/>
        <v>#DIV/0!</v>
      </c>
      <c r="G3008" s="1016">
        <f t="shared" si="85"/>
        <v>0</v>
      </c>
    </row>
    <row r="3009" spans="1:7">
      <c r="A3009" s="1016"/>
      <c r="B3009" s="1016"/>
      <c r="C3009" s="1016"/>
      <c r="D3009" s="1016"/>
      <c r="E3009" s="1016"/>
      <c r="F3009" s="1016" t="e">
        <f t="shared" si="84"/>
        <v>#DIV/0!</v>
      </c>
      <c r="G3009" s="1016">
        <f t="shared" si="85"/>
        <v>0</v>
      </c>
    </row>
    <row r="3010" spans="1:7">
      <c r="A3010" s="1016"/>
      <c r="B3010" s="1016"/>
      <c r="C3010" s="1016"/>
      <c r="D3010" s="1016"/>
      <c r="E3010" s="1016"/>
      <c r="F3010" s="1016" t="e">
        <f t="shared" si="84"/>
        <v>#DIV/0!</v>
      </c>
      <c r="G3010" s="1016">
        <f t="shared" si="85"/>
        <v>0</v>
      </c>
    </row>
    <row r="3011" spans="1:7">
      <c r="A3011" s="1016"/>
      <c r="B3011" s="1016"/>
      <c r="C3011" s="1016"/>
      <c r="D3011" s="1016"/>
      <c r="E3011" s="1016"/>
      <c r="F3011" s="1016" t="e">
        <f t="shared" si="84"/>
        <v>#DIV/0!</v>
      </c>
      <c r="G3011" s="1016">
        <f t="shared" si="85"/>
        <v>0</v>
      </c>
    </row>
    <row r="3012" spans="1:7">
      <c r="A3012" s="1016"/>
      <c r="B3012" s="1016"/>
      <c r="C3012" s="1016"/>
      <c r="D3012" s="1016"/>
      <c r="E3012" s="1016"/>
      <c r="F3012" s="1016" t="e">
        <f t="shared" si="84"/>
        <v>#DIV/0!</v>
      </c>
      <c r="G3012" s="1016">
        <f t="shared" si="85"/>
        <v>0</v>
      </c>
    </row>
    <row r="3013" spans="1:7">
      <c r="A3013" s="1016"/>
      <c r="B3013" s="1016"/>
      <c r="C3013" s="1016"/>
      <c r="D3013" s="1016"/>
      <c r="E3013" s="1016"/>
      <c r="F3013" s="1016" t="e">
        <f t="shared" si="84"/>
        <v>#DIV/0!</v>
      </c>
      <c r="G3013" s="1016">
        <f t="shared" si="85"/>
        <v>0</v>
      </c>
    </row>
    <row r="3014" spans="1:7">
      <c r="A3014" s="1016"/>
      <c r="B3014" s="1016"/>
      <c r="C3014" s="1016"/>
      <c r="D3014" s="1016"/>
      <c r="E3014" s="1016"/>
      <c r="F3014" s="1016" t="e">
        <f t="shared" si="84"/>
        <v>#DIV/0!</v>
      </c>
      <c r="G3014" s="1016">
        <f t="shared" si="85"/>
        <v>0</v>
      </c>
    </row>
    <row r="3015" spans="1:7">
      <c r="A3015" s="1016"/>
      <c r="B3015" s="1016"/>
      <c r="C3015" s="1016"/>
      <c r="D3015" s="1016"/>
      <c r="E3015" s="1016"/>
      <c r="F3015" s="1016" t="e">
        <f t="shared" si="84"/>
        <v>#DIV/0!</v>
      </c>
      <c r="G3015" s="1016">
        <f t="shared" si="85"/>
        <v>0</v>
      </c>
    </row>
    <row r="3016" spans="1:7">
      <c r="A3016" s="1016"/>
      <c r="B3016" s="1016"/>
      <c r="C3016" s="1016"/>
      <c r="D3016" s="1016"/>
      <c r="E3016" s="1016"/>
      <c r="F3016" s="1016" t="e">
        <f t="shared" si="84"/>
        <v>#DIV/0!</v>
      </c>
      <c r="G3016" s="1016">
        <f t="shared" si="85"/>
        <v>0</v>
      </c>
    </row>
    <row r="3017" spans="1:7">
      <c r="A3017" s="1016"/>
      <c r="B3017" s="1016"/>
      <c r="C3017" s="1016"/>
      <c r="D3017" s="1016"/>
      <c r="E3017" s="1016"/>
      <c r="F3017" s="1016" t="e">
        <f t="shared" si="84"/>
        <v>#DIV/0!</v>
      </c>
      <c r="G3017" s="1016">
        <f t="shared" si="85"/>
        <v>0</v>
      </c>
    </row>
    <row r="3018" spans="1:7">
      <c r="A3018" s="1016"/>
      <c r="B3018" s="1016"/>
      <c r="C3018" s="1016"/>
      <c r="D3018" s="1016"/>
      <c r="E3018" s="1016"/>
      <c r="F3018" s="1016" t="e">
        <f t="shared" si="84"/>
        <v>#DIV/0!</v>
      </c>
      <c r="G3018" s="1016">
        <f t="shared" si="85"/>
        <v>0</v>
      </c>
    </row>
    <row r="3019" spans="1:7">
      <c r="A3019" s="1016"/>
      <c r="B3019" s="1016"/>
      <c r="C3019" s="1016"/>
      <c r="D3019" s="1016"/>
      <c r="E3019" s="1016"/>
      <c r="F3019" s="1016" t="e">
        <f t="shared" si="84"/>
        <v>#DIV/0!</v>
      </c>
      <c r="G3019" s="1016">
        <f t="shared" si="85"/>
        <v>0</v>
      </c>
    </row>
    <row r="3020" spans="1:7">
      <c r="A3020" s="1016"/>
      <c r="B3020" s="1016"/>
      <c r="C3020" s="1016"/>
      <c r="D3020" s="1016"/>
      <c r="E3020" s="1016"/>
      <c r="F3020" s="1016" t="e">
        <f t="shared" si="84"/>
        <v>#DIV/0!</v>
      </c>
      <c r="G3020" s="1016">
        <f t="shared" si="85"/>
        <v>0</v>
      </c>
    </row>
    <row r="3021" spans="1:7">
      <c r="A3021" s="1016"/>
      <c r="B3021" s="1016"/>
      <c r="C3021" s="1016"/>
      <c r="D3021" s="1016"/>
      <c r="E3021" s="1016"/>
      <c r="F3021" s="1016" t="e">
        <f t="shared" si="84"/>
        <v>#DIV/0!</v>
      </c>
      <c r="G3021" s="1016">
        <f t="shared" si="85"/>
        <v>0</v>
      </c>
    </row>
    <row r="3022" spans="1:7">
      <c r="A3022" s="1016"/>
      <c r="B3022" s="1016"/>
      <c r="C3022" s="1016"/>
      <c r="D3022" s="1016"/>
      <c r="E3022" s="1016"/>
      <c r="F3022" s="1016" t="e">
        <f t="shared" si="84"/>
        <v>#DIV/0!</v>
      </c>
      <c r="G3022" s="1016">
        <f t="shared" si="85"/>
        <v>0</v>
      </c>
    </row>
    <row r="3023" spans="1:7">
      <c r="A3023" s="1016"/>
      <c r="B3023" s="1016"/>
      <c r="C3023" s="1016"/>
      <c r="D3023" s="1016"/>
      <c r="E3023" s="1016"/>
      <c r="F3023" s="1016" t="e">
        <f t="shared" si="84"/>
        <v>#DIV/0!</v>
      </c>
      <c r="G3023" s="1016">
        <f t="shared" si="85"/>
        <v>0</v>
      </c>
    </row>
    <row r="3024" spans="1:7">
      <c r="A3024" s="1016"/>
      <c r="B3024" s="1016"/>
      <c r="C3024" s="1016"/>
      <c r="D3024" s="1016"/>
      <c r="E3024" s="1016"/>
      <c r="F3024" s="1016" t="e">
        <f t="shared" si="84"/>
        <v>#DIV/0!</v>
      </c>
      <c r="G3024" s="1016">
        <f t="shared" si="85"/>
        <v>0</v>
      </c>
    </row>
    <row r="3025" spans="1:7">
      <c r="A3025" s="1016"/>
      <c r="B3025" s="1016"/>
      <c r="C3025" s="1016"/>
      <c r="D3025" s="1016"/>
      <c r="E3025" s="1016"/>
      <c r="F3025" s="1016" t="e">
        <f t="shared" si="84"/>
        <v>#DIV/0!</v>
      </c>
      <c r="G3025" s="1016">
        <f t="shared" si="85"/>
        <v>0</v>
      </c>
    </row>
    <row r="3026" spans="1:7">
      <c r="A3026" s="1016"/>
      <c r="B3026" s="1016"/>
      <c r="C3026" s="1016"/>
      <c r="D3026" s="1016"/>
      <c r="E3026" s="1016"/>
      <c r="F3026" s="1016" t="e">
        <f t="shared" si="84"/>
        <v>#DIV/0!</v>
      </c>
      <c r="G3026" s="1016">
        <f t="shared" si="85"/>
        <v>0</v>
      </c>
    </row>
    <row r="3027" spans="1:7">
      <c r="A3027" s="1016"/>
      <c r="B3027" s="1016"/>
      <c r="C3027" s="1016"/>
      <c r="D3027" s="1016"/>
      <c r="E3027" s="1016"/>
      <c r="F3027" s="1016" t="e">
        <f t="shared" si="84"/>
        <v>#DIV/0!</v>
      </c>
      <c r="G3027" s="1016">
        <f t="shared" si="85"/>
        <v>0</v>
      </c>
    </row>
    <row r="3028" spans="1:7">
      <c r="A3028" s="1016"/>
      <c r="B3028" s="1016"/>
      <c r="C3028" s="1016"/>
      <c r="D3028" s="1016"/>
      <c r="E3028" s="1016"/>
      <c r="F3028" s="1016" t="e">
        <f t="shared" si="84"/>
        <v>#DIV/0!</v>
      </c>
      <c r="G3028" s="1016">
        <f t="shared" si="85"/>
        <v>0</v>
      </c>
    </row>
    <row r="3029" spans="1:7">
      <c r="A3029" s="1016"/>
      <c r="B3029" s="1016"/>
      <c r="C3029" s="1016"/>
      <c r="D3029" s="1016"/>
      <c r="E3029" s="1016"/>
      <c r="F3029" s="1016" t="e">
        <f t="shared" si="84"/>
        <v>#DIV/0!</v>
      </c>
      <c r="G3029" s="1016">
        <f t="shared" si="85"/>
        <v>0</v>
      </c>
    </row>
    <row r="3030" spans="1:7">
      <c r="A3030" s="1016"/>
      <c r="B3030" s="1016"/>
      <c r="C3030" s="1016"/>
      <c r="D3030" s="1016"/>
      <c r="E3030" s="1016"/>
      <c r="F3030" s="1016" t="e">
        <f t="shared" si="84"/>
        <v>#DIV/0!</v>
      </c>
      <c r="G3030" s="1016">
        <f t="shared" si="85"/>
        <v>0</v>
      </c>
    </row>
    <row r="3031" spans="1:7">
      <c r="A3031" s="1016"/>
      <c r="B3031" s="1016"/>
      <c r="C3031" s="1016"/>
      <c r="D3031" s="1016"/>
      <c r="E3031" s="1016"/>
      <c r="F3031" s="1016" t="e">
        <f t="shared" si="84"/>
        <v>#DIV/0!</v>
      </c>
      <c r="G3031" s="1016">
        <f t="shared" si="85"/>
        <v>0</v>
      </c>
    </row>
    <row r="3032" spans="1:7">
      <c r="A3032" s="1016"/>
      <c r="B3032" s="1016"/>
      <c r="C3032" s="1016"/>
      <c r="D3032" s="1016"/>
      <c r="E3032" s="1016"/>
      <c r="F3032" s="1016" t="e">
        <f t="shared" si="84"/>
        <v>#DIV/0!</v>
      </c>
      <c r="G3032" s="1016">
        <f t="shared" si="85"/>
        <v>0</v>
      </c>
    </row>
    <row r="3033" spans="1:7">
      <c r="A3033" s="1016"/>
      <c r="B3033" s="1016"/>
      <c r="C3033" s="1016"/>
      <c r="D3033" s="1016"/>
      <c r="E3033" s="1016"/>
      <c r="F3033" s="1016" t="e">
        <f t="shared" si="84"/>
        <v>#DIV/0!</v>
      </c>
      <c r="G3033" s="1016">
        <f t="shared" si="85"/>
        <v>0</v>
      </c>
    </row>
    <row r="3034" spans="1:7">
      <c r="A3034" s="1016"/>
      <c r="B3034" s="1016"/>
      <c r="C3034" s="1016"/>
      <c r="D3034" s="1016"/>
      <c r="E3034" s="1016"/>
      <c r="F3034" s="1016" t="e">
        <f t="shared" si="84"/>
        <v>#DIV/0!</v>
      </c>
      <c r="G3034" s="1016">
        <f t="shared" si="85"/>
        <v>0</v>
      </c>
    </row>
    <row r="3035" spans="1:7">
      <c r="A3035" s="1016"/>
      <c r="B3035" s="1016"/>
      <c r="C3035" s="1016"/>
      <c r="D3035" s="1016"/>
      <c r="E3035" s="1016"/>
      <c r="F3035" s="1016" t="e">
        <f t="shared" si="84"/>
        <v>#DIV/0!</v>
      </c>
      <c r="G3035" s="1016">
        <f t="shared" si="85"/>
        <v>0</v>
      </c>
    </row>
    <row r="3036" spans="1:7">
      <c r="A3036" s="1016"/>
      <c r="B3036" s="1016"/>
      <c r="C3036" s="1016"/>
      <c r="D3036" s="1016"/>
      <c r="E3036" s="1016"/>
      <c r="F3036" s="1016" t="e">
        <f t="shared" si="84"/>
        <v>#DIV/0!</v>
      </c>
      <c r="G3036" s="1016">
        <f t="shared" si="85"/>
        <v>0</v>
      </c>
    </row>
    <row r="3037" spans="1:7">
      <c r="A3037" s="1016"/>
      <c r="B3037" s="1016"/>
      <c r="C3037" s="1016"/>
      <c r="D3037" s="1016"/>
      <c r="E3037" s="1016"/>
      <c r="F3037" s="1016" t="e">
        <f t="shared" si="84"/>
        <v>#DIV/0!</v>
      </c>
      <c r="G3037" s="1016">
        <f t="shared" si="85"/>
        <v>0</v>
      </c>
    </row>
    <row r="3038" spans="1:7">
      <c r="A3038" s="1016"/>
      <c r="B3038" s="1016"/>
      <c r="C3038" s="1016"/>
      <c r="D3038" s="1016"/>
      <c r="E3038" s="1016"/>
      <c r="F3038" s="1016" t="e">
        <f t="shared" si="84"/>
        <v>#DIV/0!</v>
      </c>
      <c r="G3038" s="1016">
        <f t="shared" si="85"/>
        <v>0</v>
      </c>
    </row>
    <row r="3039" spans="1:7">
      <c r="A3039" s="1016"/>
      <c r="B3039" s="1016"/>
      <c r="C3039" s="1016"/>
      <c r="D3039" s="1016"/>
      <c r="E3039" s="1016"/>
      <c r="F3039" s="1016" t="e">
        <f t="shared" ref="F3039:F3102" si="86">(B3039*C3039*D3039*60/(A3039*1000))+F3038</f>
        <v>#DIV/0!</v>
      </c>
      <c r="G3039" s="1016">
        <f t="shared" ref="G3039:G3102" si="87">(C3039*D3039*60)+G3038</f>
        <v>0</v>
      </c>
    </row>
    <row r="3040" spans="1:7">
      <c r="A3040" s="1016"/>
      <c r="B3040" s="1016"/>
      <c r="C3040" s="1016"/>
      <c r="D3040" s="1016"/>
      <c r="E3040" s="1016"/>
      <c r="F3040" s="1016" t="e">
        <f t="shared" si="86"/>
        <v>#DIV/0!</v>
      </c>
      <c r="G3040" s="1016">
        <f t="shared" si="87"/>
        <v>0</v>
      </c>
    </row>
    <row r="3041" spans="1:7">
      <c r="A3041" s="1016"/>
      <c r="B3041" s="1016"/>
      <c r="C3041" s="1016"/>
      <c r="D3041" s="1016"/>
      <c r="E3041" s="1016"/>
      <c r="F3041" s="1016" t="e">
        <f t="shared" si="86"/>
        <v>#DIV/0!</v>
      </c>
      <c r="G3041" s="1016">
        <f t="shared" si="87"/>
        <v>0</v>
      </c>
    </row>
    <row r="3042" spans="1:7">
      <c r="A3042" s="1016"/>
      <c r="B3042" s="1016"/>
      <c r="C3042" s="1016"/>
      <c r="D3042" s="1016"/>
      <c r="E3042" s="1016"/>
      <c r="F3042" s="1016" t="e">
        <f t="shared" si="86"/>
        <v>#DIV/0!</v>
      </c>
      <c r="G3042" s="1016">
        <f t="shared" si="87"/>
        <v>0</v>
      </c>
    </row>
    <row r="3043" spans="1:7">
      <c r="A3043" s="1016"/>
      <c r="B3043" s="1016"/>
      <c r="C3043" s="1016"/>
      <c r="D3043" s="1016"/>
      <c r="E3043" s="1016"/>
      <c r="F3043" s="1016" t="e">
        <f t="shared" si="86"/>
        <v>#DIV/0!</v>
      </c>
      <c r="G3043" s="1016">
        <f t="shared" si="87"/>
        <v>0</v>
      </c>
    </row>
    <row r="3044" spans="1:7">
      <c r="A3044" s="1016"/>
      <c r="B3044" s="1016"/>
      <c r="C3044" s="1016"/>
      <c r="D3044" s="1016"/>
      <c r="E3044" s="1016"/>
      <c r="F3044" s="1016" t="e">
        <f t="shared" si="86"/>
        <v>#DIV/0!</v>
      </c>
      <c r="G3044" s="1016">
        <f t="shared" si="87"/>
        <v>0</v>
      </c>
    </row>
    <row r="3045" spans="1:7">
      <c r="A3045" s="1016"/>
      <c r="B3045" s="1016"/>
      <c r="C3045" s="1016"/>
      <c r="D3045" s="1016"/>
      <c r="E3045" s="1016"/>
      <c r="F3045" s="1016" t="e">
        <f t="shared" si="86"/>
        <v>#DIV/0!</v>
      </c>
      <c r="G3045" s="1016">
        <f t="shared" si="87"/>
        <v>0</v>
      </c>
    </row>
    <row r="3046" spans="1:7">
      <c r="A3046" s="1016"/>
      <c r="B3046" s="1016"/>
      <c r="C3046" s="1016"/>
      <c r="D3046" s="1016"/>
      <c r="E3046" s="1016"/>
      <c r="F3046" s="1016" t="e">
        <f t="shared" si="86"/>
        <v>#DIV/0!</v>
      </c>
      <c r="G3046" s="1016">
        <f t="shared" si="87"/>
        <v>0</v>
      </c>
    </row>
    <row r="3047" spans="1:7">
      <c r="A3047" s="1016"/>
      <c r="B3047" s="1016"/>
      <c r="C3047" s="1016"/>
      <c r="D3047" s="1016"/>
      <c r="E3047" s="1016"/>
      <c r="F3047" s="1016" t="e">
        <f t="shared" si="86"/>
        <v>#DIV/0!</v>
      </c>
      <c r="G3047" s="1016">
        <f t="shared" si="87"/>
        <v>0</v>
      </c>
    </row>
    <row r="3048" spans="1:7">
      <c r="A3048" s="1016"/>
      <c r="B3048" s="1016"/>
      <c r="C3048" s="1016"/>
      <c r="D3048" s="1016"/>
      <c r="E3048" s="1016"/>
      <c r="F3048" s="1016" t="e">
        <f t="shared" si="86"/>
        <v>#DIV/0!</v>
      </c>
      <c r="G3048" s="1016">
        <f t="shared" si="87"/>
        <v>0</v>
      </c>
    </row>
    <row r="3049" spans="1:7">
      <c r="A3049" s="1016"/>
      <c r="B3049" s="1016"/>
      <c r="C3049" s="1016"/>
      <c r="D3049" s="1016"/>
      <c r="E3049" s="1016"/>
      <c r="F3049" s="1016" t="e">
        <f t="shared" si="86"/>
        <v>#DIV/0!</v>
      </c>
      <c r="G3049" s="1016">
        <f t="shared" si="87"/>
        <v>0</v>
      </c>
    </row>
    <row r="3050" spans="1:7">
      <c r="A3050" s="1016"/>
      <c r="B3050" s="1016"/>
      <c r="C3050" s="1016"/>
      <c r="D3050" s="1016"/>
      <c r="E3050" s="1016"/>
      <c r="F3050" s="1016" t="e">
        <f t="shared" si="86"/>
        <v>#DIV/0!</v>
      </c>
      <c r="G3050" s="1016">
        <f t="shared" si="87"/>
        <v>0</v>
      </c>
    </row>
    <row r="3051" spans="1:7">
      <c r="A3051" s="1016"/>
      <c r="B3051" s="1016"/>
      <c r="C3051" s="1016"/>
      <c r="D3051" s="1016"/>
      <c r="E3051" s="1016"/>
      <c r="F3051" s="1016" t="e">
        <f t="shared" si="86"/>
        <v>#DIV/0!</v>
      </c>
      <c r="G3051" s="1016">
        <f t="shared" si="87"/>
        <v>0</v>
      </c>
    </row>
    <row r="3052" spans="1:7">
      <c r="A3052" s="1016"/>
      <c r="B3052" s="1016"/>
      <c r="C3052" s="1016"/>
      <c r="D3052" s="1016"/>
      <c r="E3052" s="1016"/>
      <c r="F3052" s="1016" t="e">
        <f t="shared" si="86"/>
        <v>#DIV/0!</v>
      </c>
      <c r="G3052" s="1016">
        <f t="shared" si="87"/>
        <v>0</v>
      </c>
    </row>
    <row r="3053" spans="1:7">
      <c r="A3053" s="1016"/>
      <c r="B3053" s="1016"/>
      <c r="C3053" s="1016"/>
      <c r="D3053" s="1016"/>
      <c r="E3053" s="1016"/>
      <c r="F3053" s="1016" t="e">
        <f t="shared" si="86"/>
        <v>#DIV/0!</v>
      </c>
      <c r="G3053" s="1016">
        <f t="shared" si="87"/>
        <v>0</v>
      </c>
    </row>
    <row r="3054" spans="1:7">
      <c r="A3054" s="1016"/>
      <c r="B3054" s="1016"/>
      <c r="C3054" s="1016"/>
      <c r="D3054" s="1016"/>
      <c r="E3054" s="1016"/>
      <c r="F3054" s="1016" t="e">
        <f t="shared" si="86"/>
        <v>#DIV/0!</v>
      </c>
      <c r="G3054" s="1016">
        <f t="shared" si="87"/>
        <v>0</v>
      </c>
    </row>
    <row r="3055" spans="1:7">
      <c r="A3055" s="1016"/>
      <c r="B3055" s="1016"/>
      <c r="C3055" s="1016"/>
      <c r="D3055" s="1016"/>
      <c r="E3055" s="1016"/>
      <c r="F3055" s="1016" t="e">
        <f t="shared" si="86"/>
        <v>#DIV/0!</v>
      </c>
      <c r="G3055" s="1016">
        <f t="shared" si="87"/>
        <v>0</v>
      </c>
    </row>
    <row r="3056" spans="1:7">
      <c r="A3056" s="1016"/>
      <c r="B3056" s="1016"/>
      <c r="C3056" s="1016"/>
      <c r="D3056" s="1016"/>
      <c r="E3056" s="1016"/>
      <c r="F3056" s="1016" t="e">
        <f t="shared" si="86"/>
        <v>#DIV/0!</v>
      </c>
      <c r="G3056" s="1016">
        <f t="shared" si="87"/>
        <v>0</v>
      </c>
    </row>
    <row r="3057" spans="1:7">
      <c r="A3057" s="1016"/>
      <c r="B3057" s="1016"/>
      <c r="C3057" s="1016"/>
      <c r="D3057" s="1016"/>
      <c r="E3057" s="1016"/>
      <c r="F3057" s="1016" t="e">
        <f t="shared" si="86"/>
        <v>#DIV/0!</v>
      </c>
      <c r="G3057" s="1016">
        <f t="shared" si="87"/>
        <v>0</v>
      </c>
    </row>
    <row r="3058" spans="1:7">
      <c r="A3058" s="1016"/>
      <c r="B3058" s="1016"/>
      <c r="C3058" s="1016"/>
      <c r="D3058" s="1016"/>
      <c r="E3058" s="1016"/>
      <c r="F3058" s="1016" t="e">
        <f t="shared" si="86"/>
        <v>#DIV/0!</v>
      </c>
      <c r="G3058" s="1016">
        <f t="shared" si="87"/>
        <v>0</v>
      </c>
    </row>
    <row r="3059" spans="1:7">
      <c r="A3059" s="1016"/>
      <c r="B3059" s="1016"/>
      <c r="C3059" s="1016"/>
      <c r="D3059" s="1016"/>
      <c r="E3059" s="1016"/>
      <c r="F3059" s="1016" t="e">
        <f t="shared" si="86"/>
        <v>#DIV/0!</v>
      </c>
      <c r="G3059" s="1016">
        <f t="shared" si="87"/>
        <v>0</v>
      </c>
    </row>
    <row r="3060" spans="1:7">
      <c r="A3060" s="1016"/>
      <c r="B3060" s="1016"/>
      <c r="C3060" s="1016"/>
      <c r="D3060" s="1016"/>
      <c r="E3060" s="1016"/>
      <c r="F3060" s="1016" t="e">
        <f t="shared" si="86"/>
        <v>#DIV/0!</v>
      </c>
      <c r="G3060" s="1016">
        <f t="shared" si="87"/>
        <v>0</v>
      </c>
    </row>
    <row r="3061" spans="1:7">
      <c r="A3061" s="1016"/>
      <c r="B3061" s="1016"/>
      <c r="C3061" s="1016"/>
      <c r="D3061" s="1016"/>
      <c r="E3061" s="1016"/>
      <c r="F3061" s="1016" t="e">
        <f t="shared" si="86"/>
        <v>#DIV/0!</v>
      </c>
      <c r="G3061" s="1016">
        <f t="shared" si="87"/>
        <v>0</v>
      </c>
    </row>
    <row r="3062" spans="1:7">
      <c r="A3062" s="1016"/>
      <c r="B3062" s="1016"/>
      <c r="C3062" s="1016"/>
      <c r="D3062" s="1016"/>
      <c r="E3062" s="1016"/>
      <c r="F3062" s="1016" t="e">
        <f t="shared" si="86"/>
        <v>#DIV/0!</v>
      </c>
      <c r="G3062" s="1016">
        <f t="shared" si="87"/>
        <v>0</v>
      </c>
    </row>
    <row r="3063" spans="1:7">
      <c r="A3063" s="1016"/>
      <c r="B3063" s="1016"/>
      <c r="C3063" s="1016"/>
      <c r="D3063" s="1016"/>
      <c r="E3063" s="1016"/>
      <c r="F3063" s="1016" t="e">
        <f t="shared" si="86"/>
        <v>#DIV/0!</v>
      </c>
      <c r="G3063" s="1016">
        <f t="shared" si="87"/>
        <v>0</v>
      </c>
    </row>
    <row r="3064" spans="1:7">
      <c r="A3064" s="1016"/>
      <c r="B3064" s="1016"/>
      <c r="C3064" s="1016"/>
      <c r="D3064" s="1016"/>
      <c r="E3064" s="1016"/>
      <c r="F3064" s="1016" t="e">
        <f t="shared" si="86"/>
        <v>#DIV/0!</v>
      </c>
      <c r="G3064" s="1016">
        <f t="shared" si="87"/>
        <v>0</v>
      </c>
    </row>
    <row r="3065" spans="1:7">
      <c r="A3065" s="1016"/>
      <c r="B3065" s="1016"/>
      <c r="C3065" s="1016"/>
      <c r="D3065" s="1016"/>
      <c r="E3065" s="1016"/>
      <c r="F3065" s="1016" t="e">
        <f t="shared" si="86"/>
        <v>#DIV/0!</v>
      </c>
      <c r="G3065" s="1016">
        <f t="shared" si="87"/>
        <v>0</v>
      </c>
    </row>
    <row r="3066" spans="1:7">
      <c r="A3066" s="1016"/>
      <c r="B3066" s="1016"/>
      <c r="C3066" s="1016"/>
      <c r="D3066" s="1016"/>
      <c r="E3066" s="1016"/>
      <c r="F3066" s="1016" t="e">
        <f t="shared" si="86"/>
        <v>#DIV/0!</v>
      </c>
      <c r="G3066" s="1016">
        <f t="shared" si="87"/>
        <v>0</v>
      </c>
    </row>
    <row r="3067" spans="1:7">
      <c r="A3067" s="1016"/>
      <c r="B3067" s="1016"/>
      <c r="C3067" s="1016"/>
      <c r="D3067" s="1016"/>
      <c r="E3067" s="1016"/>
      <c r="F3067" s="1016" t="e">
        <f t="shared" si="86"/>
        <v>#DIV/0!</v>
      </c>
      <c r="G3067" s="1016">
        <f t="shared" si="87"/>
        <v>0</v>
      </c>
    </row>
    <row r="3068" spans="1:7">
      <c r="A3068" s="1016"/>
      <c r="B3068" s="1016"/>
      <c r="C3068" s="1016"/>
      <c r="D3068" s="1016"/>
      <c r="E3068" s="1016"/>
      <c r="F3068" s="1016" t="e">
        <f t="shared" si="86"/>
        <v>#DIV/0!</v>
      </c>
      <c r="G3068" s="1016">
        <f t="shared" si="87"/>
        <v>0</v>
      </c>
    </row>
    <row r="3069" spans="1:7">
      <c r="A3069" s="1016"/>
      <c r="B3069" s="1016"/>
      <c r="C3069" s="1016"/>
      <c r="D3069" s="1016"/>
      <c r="E3069" s="1016"/>
      <c r="F3069" s="1016" t="e">
        <f t="shared" si="86"/>
        <v>#DIV/0!</v>
      </c>
      <c r="G3069" s="1016">
        <f t="shared" si="87"/>
        <v>0</v>
      </c>
    </row>
    <row r="3070" spans="1:7">
      <c r="A3070" s="1016"/>
      <c r="B3070" s="1016"/>
      <c r="C3070" s="1016"/>
      <c r="D3070" s="1016"/>
      <c r="E3070" s="1016"/>
      <c r="F3070" s="1016" t="e">
        <f t="shared" si="86"/>
        <v>#DIV/0!</v>
      </c>
      <c r="G3070" s="1016">
        <f t="shared" si="87"/>
        <v>0</v>
      </c>
    </row>
    <row r="3071" spans="1:7">
      <c r="A3071" s="1016"/>
      <c r="B3071" s="1016"/>
      <c r="C3071" s="1016"/>
      <c r="D3071" s="1016"/>
      <c r="E3071" s="1016"/>
      <c r="F3071" s="1016" t="e">
        <f t="shared" si="86"/>
        <v>#DIV/0!</v>
      </c>
      <c r="G3071" s="1016">
        <f t="shared" si="87"/>
        <v>0</v>
      </c>
    </row>
    <row r="3072" spans="1:7">
      <c r="A3072" s="1016"/>
      <c r="B3072" s="1016"/>
      <c r="C3072" s="1016"/>
      <c r="D3072" s="1016"/>
      <c r="E3072" s="1016"/>
      <c r="F3072" s="1016" t="e">
        <f t="shared" si="86"/>
        <v>#DIV/0!</v>
      </c>
      <c r="G3072" s="1016">
        <f t="shared" si="87"/>
        <v>0</v>
      </c>
    </row>
    <row r="3073" spans="1:7">
      <c r="A3073" s="1016"/>
      <c r="B3073" s="1016"/>
      <c r="C3073" s="1016"/>
      <c r="D3073" s="1016"/>
      <c r="E3073" s="1016"/>
      <c r="F3073" s="1016" t="e">
        <f t="shared" si="86"/>
        <v>#DIV/0!</v>
      </c>
      <c r="G3073" s="1016">
        <f t="shared" si="87"/>
        <v>0</v>
      </c>
    </row>
    <row r="3074" spans="1:7">
      <c r="A3074" s="1016"/>
      <c r="B3074" s="1016"/>
      <c r="C3074" s="1016"/>
      <c r="D3074" s="1016"/>
      <c r="E3074" s="1016"/>
      <c r="F3074" s="1016" t="e">
        <f t="shared" si="86"/>
        <v>#DIV/0!</v>
      </c>
      <c r="G3074" s="1016">
        <f t="shared" si="87"/>
        <v>0</v>
      </c>
    </row>
    <row r="3075" spans="1:7">
      <c r="A3075" s="1016"/>
      <c r="B3075" s="1016"/>
      <c r="C3075" s="1016"/>
      <c r="D3075" s="1016"/>
      <c r="E3075" s="1016"/>
      <c r="F3075" s="1016" t="e">
        <f t="shared" si="86"/>
        <v>#DIV/0!</v>
      </c>
      <c r="G3075" s="1016">
        <f t="shared" si="87"/>
        <v>0</v>
      </c>
    </row>
    <row r="3076" spans="1:7">
      <c r="A3076" s="1016"/>
      <c r="B3076" s="1016"/>
      <c r="C3076" s="1016"/>
      <c r="D3076" s="1016"/>
      <c r="E3076" s="1016"/>
      <c r="F3076" s="1016" t="e">
        <f t="shared" si="86"/>
        <v>#DIV/0!</v>
      </c>
      <c r="G3076" s="1016">
        <f t="shared" si="87"/>
        <v>0</v>
      </c>
    </row>
    <row r="3077" spans="1:7">
      <c r="A3077" s="1016"/>
      <c r="B3077" s="1016"/>
      <c r="C3077" s="1016"/>
      <c r="D3077" s="1016"/>
      <c r="E3077" s="1016"/>
      <c r="F3077" s="1016" t="e">
        <f t="shared" si="86"/>
        <v>#DIV/0!</v>
      </c>
      <c r="G3077" s="1016">
        <f t="shared" si="87"/>
        <v>0</v>
      </c>
    </row>
    <row r="3078" spans="1:7">
      <c r="A3078" s="1016"/>
      <c r="B3078" s="1016"/>
      <c r="C3078" s="1016"/>
      <c r="D3078" s="1016"/>
      <c r="E3078" s="1016"/>
      <c r="F3078" s="1016" t="e">
        <f t="shared" si="86"/>
        <v>#DIV/0!</v>
      </c>
      <c r="G3078" s="1016">
        <f t="shared" si="87"/>
        <v>0</v>
      </c>
    </row>
    <row r="3079" spans="1:7">
      <c r="A3079" s="1016"/>
      <c r="B3079" s="1016"/>
      <c r="C3079" s="1016"/>
      <c r="D3079" s="1016"/>
      <c r="E3079" s="1016"/>
      <c r="F3079" s="1016" t="e">
        <f t="shared" si="86"/>
        <v>#DIV/0!</v>
      </c>
      <c r="G3079" s="1016">
        <f t="shared" si="87"/>
        <v>0</v>
      </c>
    </row>
    <row r="3080" spans="1:7">
      <c r="A3080" s="1016"/>
      <c r="B3080" s="1016"/>
      <c r="C3080" s="1016"/>
      <c r="D3080" s="1016"/>
      <c r="E3080" s="1016"/>
      <c r="F3080" s="1016" t="e">
        <f t="shared" si="86"/>
        <v>#DIV/0!</v>
      </c>
      <c r="G3080" s="1016">
        <f t="shared" si="87"/>
        <v>0</v>
      </c>
    </row>
    <row r="3081" spans="1:7">
      <c r="A3081" s="1016"/>
      <c r="B3081" s="1016"/>
      <c r="C3081" s="1016"/>
      <c r="D3081" s="1016"/>
      <c r="E3081" s="1016"/>
      <c r="F3081" s="1016" t="e">
        <f t="shared" si="86"/>
        <v>#DIV/0!</v>
      </c>
      <c r="G3081" s="1016">
        <f t="shared" si="87"/>
        <v>0</v>
      </c>
    </row>
    <row r="3082" spans="1:7">
      <c r="A3082" s="1016"/>
      <c r="B3082" s="1016"/>
      <c r="C3082" s="1016"/>
      <c r="D3082" s="1016"/>
      <c r="E3082" s="1016"/>
      <c r="F3082" s="1016" t="e">
        <f t="shared" si="86"/>
        <v>#DIV/0!</v>
      </c>
      <c r="G3082" s="1016">
        <f t="shared" si="87"/>
        <v>0</v>
      </c>
    </row>
    <row r="3083" spans="1:7">
      <c r="A3083" s="1016"/>
      <c r="B3083" s="1016"/>
      <c r="C3083" s="1016"/>
      <c r="D3083" s="1016"/>
      <c r="E3083" s="1016"/>
      <c r="F3083" s="1016" t="e">
        <f t="shared" si="86"/>
        <v>#DIV/0!</v>
      </c>
      <c r="G3083" s="1016">
        <f t="shared" si="87"/>
        <v>0</v>
      </c>
    </row>
    <row r="3084" spans="1:7">
      <c r="A3084" s="1016"/>
      <c r="B3084" s="1016"/>
      <c r="C3084" s="1016"/>
      <c r="D3084" s="1016"/>
      <c r="E3084" s="1016"/>
      <c r="F3084" s="1016" t="e">
        <f t="shared" si="86"/>
        <v>#DIV/0!</v>
      </c>
      <c r="G3084" s="1016">
        <f t="shared" si="87"/>
        <v>0</v>
      </c>
    </row>
    <row r="3085" spans="1:7">
      <c r="A3085" s="1016"/>
      <c r="B3085" s="1016"/>
      <c r="C3085" s="1016"/>
      <c r="D3085" s="1016"/>
      <c r="E3085" s="1016"/>
      <c r="F3085" s="1016" t="e">
        <f t="shared" si="86"/>
        <v>#DIV/0!</v>
      </c>
      <c r="G3085" s="1016">
        <f t="shared" si="87"/>
        <v>0</v>
      </c>
    </row>
    <row r="3086" spans="1:7">
      <c r="A3086" s="1016"/>
      <c r="B3086" s="1016"/>
      <c r="C3086" s="1016"/>
      <c r="D3086" s="1016"/>
      <c r="E3086" s="1016"/>
      <c r="F3086" s="1016" t="e">
        <f t="shared" si="86"/>
        <v>#DIV/0!</v>
      </c>
      <c r="G3086" s="1016">
        <f t="shared" si="87"/>
        <v>0</v>
      </c>
    </row>
    <row r="3087" spans="1:7">
      <c r="A3087" s="1016"/>
      <c r="B3087" s="1016"/>
      <c r="C3087" s="1016"/>
      <c r="D3087" s="1016"/>
      <c r="E3087" s="1016"/>
      <c r="F3087" s="1016" t="e">
        <f t="shared" si="86"/>
        <v>#DIV/0!</v>
      </c>
      <c r="G3087" s="1016">
        <f t="shared" si="87"/>
        <v>0</v>
      </c>
    </row>
    <row r="3088" spans="1:7">
      <c r="A3088" s="1016"/>
      <c r="B3088" s="1016"/>
      <c r="C3088" s="1016"/>
      <c r="D3088" s="1016"/>
      <c r="E3088" s="1016"/>
      <c r="F3088" s="1016" t="e">
        <f t="shared" si="86"/>
        <v>#DIV/0!</v>
      </c>
      <c r="G3088" s="1016">
        <f t="shared" si="87"/>
        <v>0</v>
      </c>
    </row>
    <row r="3089" spans="1:7">
      <c r="A3089" s="1016"/>
      <c r="B3089" s="1016"/>
      <c r="C3089" s="1016"/>
      <c r="D3089" s="1016"/>
      <c r="E3089" s="1016"/>
      <c r="F3089" s="1016" t="e">
        <f t="shared" si="86"/>
        <v>#DIV/0!</v>
      </c>
      <c r="G3089" s="1016">
        <f t="shared" si="87"/>
        <v>0</v>
      </c>
    </row>
    <row r="3090" spans="1:7">
      <c r="A3090" s="1016"/>
      <c r="B3090" s="1016"/>
      <c r="C3090" s="1016"/>
      <c r="D3090" s="1016"/>
      <c r="E3090" s="1016"/>
      <c r="F3090" s="1016" t="e">
        <f t="shared" si="86"/>
        <v>#DIV/0!</v>
      </c>
      <c r="G3090" s="1016">
        <f t="shared" si="87"/>
        <v>0</v>
      </c>
    </row>
    <row r="3091" spans="1:7">
      <c r="A3091" s="1016"/>
      <c r="B3091" s="1016"/>
      <c r="C3091" s="1016"/>
      <c r="D3091" s="1016"/>
      <c r="E3091" s="1016"/>
      <c r="F3091" s="1016" t="e">
        <f t="shared" si="86"/>
        <v>#DIV/0!</v>
      </c>
      <c r="G3091" s="1016">
        <f t="shared" si="87"/>
        <v>0</v>
      </c>
    </row>
    <row r="3092" spans="1:7">
      <c r="A3092" s="1016"/>
      <c r="B3092" s="1016"/>
      <c r="C3092" s="1016"/>
      <c r="D3092" s="1016"/>
      <c r="E3092" s="1016"/>
      <c r="F3092" s="1016" t="e">
        <f t="shared" si="86"/>
        <v>#DIV/0!</v>
      </c>
      <c r="G3092" s="1016">
        <f t="shared" si="87"/>
        <v>0</v>
      </c>
    </row>
    <row r="3093" spans="1:7">
      <c r="A3093" s="1016"/>
      <c r="B3093" s="1016"/>
      <c r="C3093" s="1016"/>
      <c r="D3093" s="1016"/>
      <c r="E3093" s="1016"/>
      <c r="F3093" s="1016" t="e">
        <f t="shared" si="86"/>
        <v>#DIV/0!</v>
      </c>
      <c r="G3093" s="1016">
        <f t="shared" si="87"/>
        <v>0</v>
      </c>
    </row>
    <row r="3094" spans="1:7">
      <c r="A3094" s="1016"/>
      <c r="B3094" s="1016"/>
      <c r="C3094" s="1016"/>
      <c r="D3094" s="1016"/>
      <c r="E3094" s="1016"/>
      <c r="F3094" s="1016" t="e">
        <f t="shared" si="86"/>
        <v>#DIV/0!</v>
      </c>
      <c r="G3094" s="1016">
        <f t="shared" si="87"/>
        <v>0</v>
      </c>
    </row>
    <row r="3095" spans="1:7">
      <c r="A3095" s="1016"/>
      <c r="B3095" s="1016"/>
      <c r="C3095" s="1016"/>
      <c r="D3095" s="1016"/>
      <c r="E3095" s="1016"/>
      <c r="F3095" s="1016" t="e">
        <f t="shared" si="86"/>
        <v>#DIV/0!</v>
      </c>
      <c r="G3095" s="1016">
        <f t="shared" si="87"/>
        <v>0</v>
      </c>
    </row>
    <row r="3096" spans="1:7">
      <c r="A3096" s="1016"/>
      <c r="B3096" s="1016"/>
      <c r="C3096" s="1016"/>
      <c r="D3096" s="1016"/>
      <c r="E3096" s="1016"/>
      <c r="F3096" s="1016" t="e">
        <f t="shared" si="86"/>
        <v>#DIV/0!</v>
      </c>
      <c r="G3096" s="1016">
        <f t="shared" si="87"/>
        <v>0</v>
      </c>
    </row>
    <row r="3097" spans="1:7">
      <c r="A3097" s="1016"/>
      <c r="B3097" s="1016"/>
      <c r="C3097" s="1016"/>
      <c r="D3097" s="1016"/>
      <c r="E3097" s="1016"/>
      <c r="F3097" s="1016" t="e">
        <f t="shared" si="86"/>
        <v>#DIV/0!</v>
      </c>
      <c r="G3097" s="1016">
        <f t="shared" si="87"/>
        <v>0</v>
      </c>
    </row>
    <row r="3098" spans="1:7">
      <c r="A3098" s="1016"/>
      <c r="B3098" s="1016"/>
      <c r="C3098" s="1016"/>
      <c r="D3098" s="1016"/>
      <c r="E3098" s="1016"/>
      <c r="F3098" s="1016" t="e">
        <f t="shared" si="86"/>
        <v>#DIV/0!</v>
      </c>
      <c r="G3098" s="1016">
        <f t="shared" si="87"/>
        <v>0</v>
      </c>
    </row>
    <row r="3099" spans="1:7">
      <c r="A3099" s="1016"/>
      <c r="B3099" s="1016"/>
      <c r="C3099" s="1016"/>
      <c r="D3099" s="1016"/>
      <c r="E3099" s="1016"/>
      <c r="F3099" s="1016" t="e">
        <f t="shared" si="86"/>
        <v>#DIV/0!</v>
      </c>
      <c r="G3099" s="1016">
        <f t="shared" si="87"/>
        <v>0</v>
      </c>
    </row>
    <row r="3100" spans="1:7">
      <c r="A3100" s="1016"/>
      <c r="B3100" s="1016"/>
      <c r="C3100" s="1016"/>
      <c r="D3100" s="1016"/>
      <c r="E3100" s="1016"/>
      <c r="F3100" s="1016" t="e">
        <f t="shared" si="86"/>
        <v>#DIV/0!</v>
      </c>
      <c r="G3100" s="1016">
        <f t="shared" si="87"/>
        <v>0</v>
      </c>
    </row>
    <row r="3101" spans="1:7">
      <c r="A3101" s="1016"/>
      <c r="B3101" s="1016"/>
      <c r="C3101" s="1016"/>
      <c r="D3101" s="1016"/>
      <c r="E3101" s="1016"/>
      <c r="F3101" s="1016" t="e">
        <f t="shared" si="86"/>
        <v>#DIV/0!</v>
      </c>
      <c r="G3101" s="1016">
        <f t="shared" si="87"/>
        <v>0</v>
      </c>
    </row>
    <row r="3102" spans="1:7">
      <c r="A3102" s="1016"/>
      <c r="B3102" s="1016"/>
      <c r="C3102" s="1016"/>
      <c r="D3102" s="1016"/>
      <c r="E3102" s="1016"/>
      <c r="F3102" s="1016" t="e">
        <f t="shared" si="86"/>
        <v>#DIV/0!</v>
      </c>
      <c r="G3102" s="1016">
        <f t="shared" si="87"/>
        <v>0</v>
      </c>
    </row>
    <row r="3103" spans="1:7">
      <c r="A3103" s="1016"/>
      <c r="B3103" s="1016"/>
      <c r="C3103" s="1016"/>
      <c r="D3103" s="1016"/>
      <c r="E3103" s="1016"/>
      <c r="F3103" s="1016" t="e">
        <f t="shared" ref="F3103:F3166" si="88">(B3103*C3103*D3103*60/(A3103*1000))+F3102</f>
        <v>#DIV/0!</v>
      </c>
      <c r="G3103" s="1016">
        <f t="shared" ref="G3103:G3166" si="89">(C3103*D3103*60)+G3102</f>
        <v>0</v>
      </c>
    </row>
    <row r="3104" spans="1:7">
      <c r="A3104" s="1016"/>
      <c r="B3104" s="1016"/>
      <c r="C3104" s="1016"/>
      <c r="D3104" s="1016"/>
      <c r="E3104" s="1016"/>
      <c r="F3104" s="1016" t="e">
        <f t="shared" si="88"/>
        <v>#DIV/0!</v>
      </c>
      <c r="G3104" s="1016">
        <f t="shared" si="89"/>
        <v>0</v>
      </c>
    </row>
    <row r="3105" spans="1:7">
      <c r="A3105" s="1016"/>
      <c r="B3105" s="1016"/>
      <c r="C3105" s="1016"/>
      <c r="D3105" s="1016"/>
      <c r="E3105" s="1016"/>
      <c r="F3105" s="1016" t="e">
        <f t="shared" si="88"/>
        <v>#DIV/0!</v>
      </c>
      <c r="G3105" s="1016">
        <f t="shared" si="89"/>
        <v>0</v>
      </c>
    </row>
    <row r="3106" spans="1:7">
      <c r="A3106" s="1016"/>
      <c r="B3106" s="1016"/>
      <c r="C3106" s="1016"/>
      <c r="D3106" s="1016"/>
      <c r="E3106" s="1016"/>
      <c r="F3106" s="1016" t="e">
        <f t="shared" si="88"/>
        <v>#DIV/0!</v>
      </c>
      <c r="G3106" s="1016">
        <f t="shared" si="89"/>
        <v>0</v>
      </c>
    </row>
    <row r="3107" spans="1:7">
      <c r="A3107" s="1016"/>
      <c r="B3107" s="1016"/>
      <c r="C3107" s="1016"/>
      <c r="D3107" s="1016"/>
      <c r="E3107" s="1016"/>
      <c r="F3107" s="1016" t="e">
        <f t="shared" si="88"/>
        <v>#DIV/0!</v>
      </c>
      <c r="G3107" s="1016">
        <f t="shared" si="89"/>
        <v>0</v>
      </c>
    </row>
    <row r="3108" spans="1:7">
      <c r="A3108" s="1016"/>
      <c r="B3108" s="1016"/>
      <c r="C3108" s="1016"/>
      <c r="D3108" s="1016"/>
      <c r="E3108" s="1016"/>
      <c r="F3108" s="1016" t="e">
        <f t="shared" si="88"/>
        <v>#DIV/0!</v>
      </c>
      <c r="G3108" s="1016">
        <f t="shared" si="89"/>
        <v>0</v>
      </c>
    </row>
    <row r="3109" spans="1:7">
      <c r="A3109" s="1016"/>
      <c r="B3109" s="1016"/>
      <c r="C3109" s="1016"/>
      <c r="D3109" s="1016"/>
      <c r="E3109" s="1016"/>
      <c r="F3109" s="1016" t="e">
        <f t="shared" si="88"/>
        <v>#DIV/0!</v>
      </c>
      <c r="G3109" s="1016">
        <f t="shared" si="89"/>
        <v>0</v>
      </c>
    </row>
    <row r="3110" spans="1:7">
      <c r="A3110" s="1016"/>
      <c r="B3110" s="1016"/>
      <c r="C3110" s="1016"/>
      <c r="D3110" s="1016"/>
      <c r="E3110" s="1016"/>
      <c r="F3110" s="1016" t="e">
        <f t="shared" si="88"/>
        <v>#DIV/0!</v>
      </c>
      <c r="G3110" s="1016">
        <f t="shared" si="89"/>
        <v>0</v>
      </c>
    </row>
    <row r="3111" spans="1:7">
      <c r="A3111" s="1016"/>
      <c r="B3111" s="1016"/>
      <c r="C3111" s="1016"/>
      <c r="D3111" s="1016"/>
      <c r="E3111" s="1016"/>
      <c r="F3111" s="1016" t="e">
        <f t="shared" si="88"/>
        <v>#DIV/0!</v>
      </c>
      <c r="G3111" s="1016">
        <f t="shared" si="89"/>
        <v>0</v>
      </c>
    </row>
    <row r="3112" spans="1:7">
      <c r="A3112" s="1016"/>
      <c r="B3112" s="1016"/>
      <c r="C3112" s="1016"/>
      <c r="D3112" s="1016"/>
      <c r="E3112" s="1016"/>
      <c r="F3112" s="1016" t="e">
        <f t="shared" si="88"/>
        <v>#DIV/0!</v>
      </c>
      <c r="G3112" s="1016">
        <f t="shared" si="89"/>
        <v>0</v>
      </c>
    </row>
    <row r="3113" spans="1:7">
      <c r="A3113" s="1016"/>
      <c r="B3113" s="1016"/>
      <c r="C3113" s="1016"/>
      <c r="D3113" s="1016"/>
      <c r="E3113" s="1016"/>
      <c r="F3113" s="1016" t="e">
        <f t="shared" si="88"/>
        <v>#DIV/0!</v>
      </c>
      <c r="G3113" s="1016">
        <f t="shared" si="89"/>
        <v>0</v>
      </c>
    </row>
    <row r="3114" spans="1:7">
      <c r="A3114" s="1016"/>
      <c r="B3114" s="1016"/>
      <c r="C3114" s="1016"/>
      <c r="D3114" s="1016"/>
      <c r="E3114" s="1016"/>
      <c r="F3114" s="1016" t="e">
        <f t="shared" si="88"/>
        <v>#DIV/0!</v>
      </c>
      <c r="G3114" s="1016">
        <f t="shared" si="89"/>
        <v>0</v>
      </c>
    </row>
    <row r="3115" spans="1:7">
      <c r="A3115" s="1016"/>
      <c r="B3115" s="1016"/>
      <c r="C3115" s="1016"/>
      <c r="D3115" s="1016"/>
      <c r="E3115" s="1016"/>
      <c r="F3115" s="1016" t="e">
        <f t="shared" si="88"/>
        <v>#DIV/0!</v>
      </c>
      <c r="G3115" s="1016">
        <f t="shared" si="89"/>
        <v>0</v>
      </c>
    </row>
    <row r="3116" spans="1:7">
      <c r="A3116" s="1016"/>
      <c r="B3116" s="1016"/>
      <c r="C3116" s="1016"/>
      <c r="D3116" s="1016"/>
      <c r="E3116" s="1016"/>
      <c r="F3116" s="1016" t="e">
        <f t="shared" si="88"/>
        <v>#DIV/0!</v>
      </c>
      <c r="G3116" s="1016">
        <f t="shared" si="89"/>
        <v>0</v>
      </c>
    </row>
    <row r="3117" spans="1:7">
      <c r="A3117" s="1016"/>
      <c r="B3117" s="1016"/>
      <c r="C3117" s="1016"/>
      <c r="D3117" s="1016"/>
      <c r="E3117" s="1016"/>
      <c r="F3117" s="1016" t="e">
        <f t="shared" si="88"/>
        <v>#DIV/0!</v>
      </c>
      <c r="G3117" s="1016">
        <f t="shared" si="89"/>
        <v>0</v>
      </c>
    </row>
    <row r="3118" spans="1:7">
      <c r="A3118" s="1016"/>
      <c r="B3118" s="1016"/>
      <c r="C3118" s="1016"/>
      <c r="D3118" s="1016"/>
      <c r="E3118" s="1016"/>
      <c r="F3118" s="1016" t="e">
        <f t="shared" si="88"/>
        <v>#DIV/0!</v>
      </c>
      <c r="G3118" s="1016">
        <f t="shared" si="89"/>
        <v>0</v>
      </c>
    </row>
    <row r="3119" spans="1:7">
      <c r="A3119" s="1016"/>
      <c r="B3119" s="1016"/>
      <c r="C3119" s="1016"/>
      <c r="D3119" s="1016"/>
      <c r="E3119" s="1016"/>
      <c r="F3119" s="1016" t="e">
        <f t="shared" si="88"/>
        <v>#DIV/0!</v>
      </c>
      <c r="G3119" s="1016">
        <f t="shared" si="89"/>
        <v>0</v>
      </c>
    </row>
    <row r="3120" spans="1:7">
      <c r="A3120" s="1016"/>
      <c r="B3120" s="1016"/>
      <c r="C3120" s="1016"/>
      <c r="D3120" s="1016"/>
      <c r="E3120" s="1016"/>
      <c r="F3120" s="1016" t="e">
        <f t="shared" si="88"/>
        <v>#DIV/0!</v>
      </c>
      <c r="G3120" s="1016">
        <f t="shared" si="89"/>
        <v>0</v>
      </c>
    </row>
    <row r="3121" spans="1:7">
      <c r="A3121" s="1016"/>
      <c r="B3121" s="1016"/>
      <c r="C3121" s="1016"/>
      <c r="D3121" s="1016"/>
      <c r="E3121" s="1016"/>
      <c r="F3121" s="1016" t="e">
        <f t="shared" si="88"/>
        <v>#DIV/0!</v>
      </c>
      <c r="G3121" s="1016">
        <f t="shared" si="89"/>
        <v>0</v>
      </c>
    </row>
    <row r="3122" spans="1:7">
      <c r="A3122" s="1016"/>
      <c r="B3122" s="1016"/>
      <c r="C3122" s="1016"/>
      <c r="D3122" s="1016"/>
      <c r="E3122" s="1016"/>
      <c r="F3122" s="1016" t="e">
        <f t="shared" si="88"/>
        <v>#DIV/0!</v>
      </c>
      <c r="G3122" s="1016">
        <f t="shared" si="89"/>
        <v>0</v>
      </c>
    </row>
    <row r="3123" spans="1:7">
      <c r="A3123" s="1016"/>
      <c r="B3123" s="1016"/>
      <c r="C3123" s="1016"/>
      <c r="D3123" s="1016"/>
      <c r="E3123" s="1016"/>
      <c r="F3123" s="1016" t="e">
        <f t="shared" si="88"/>
        <v>#DIV/0!</v>
      </c>
      <c r="G3123" s="1016">
        <f t="shared" si="89"/>
        <v>0</v>
      </c>
    </row>
    <row r="3124" spans="1:7">
      <c r="A3124" s="1016"/>
      <c r="B3124" s="1016"/>
      <c r="C3124" s="1016"/>
      <c r="D3124" s="1016"/>
      <c r="E3124" s="1016"/>
      <c r="F3124" s="1016" t="e">
        <f t="shared" si="88"/>
        <v>#DIV/0!</v>
      </c>
      <c r="G3124" s="1016">
        <f t="shared" si="89"/>
        <v>0</v>
      </c>
    </row>
    <row r="3125" spans="1:7">
      <c r="A3125" s="1016"/>
      <c r="B3125" s="1016"/>
      <c r="C3125" s="1016"/>
      <c r="D3125" s="1016"/>
      <c r="E3125" s="1016"/>
      <c r="F3125" s="1016" t="e">
        <f t="shared" si="88"/>
        <v>#DIV/0!</v>
      </c>
      <c r="G3125" s="1016">
        <f t="shared" si="89"/>
        <v>0</v>
      </c>
    </row>
    <row r="3126" spans="1:7">
      <c r="A3126" s="1016"/>
      <c r="B3126" s="1016"/>
      <c r="C3126" s="1016"/>
      <c r="D3126" s="1016"/>
      <c r="E3126" s="1016"/>
      <c r="F3126" s="1016" t="e">
        <f t="shared" si="88"/>
        <v>#DIV/0!</v>
      </c>
      <c r="G3126" s="1016">
        <f t="shared" si="89"/>
        <v>0</v>
      </c>
    </row>
    <row r="3127" spans="1:7">
      <c r="A3127" s="1016"/>
      <c r="B3127" s="1016"/>
      <c r="C3127" s="1016"/>
      <c r="D3127" s="1016"/>
      <c r="E3127" s="1016"/>
      <c r="F3127" s="1016" t="e">
        <f t="shared" si="88"/>
        <v>#DIV/0!</v>
      </c>
      <c r="G3127" s="1016">
        <f t="shared" si="89"/>
        <v>0</v>
      </c>
    </row>
    <row r="3128" spans="1:7">
      <c r="A3128" s="1016"/>
      <c r="B3128" s="1016"/>
      <c r="C3128" s="1016"/>
      <c r="D3128" s="1016"/>
      <c r="E3128" s="1016"/>
      <c r="F3128" s="1016" t="e">
        <f t="shared" si="88"/>
        <v>#DIV/0!</v>
      </c>
      <c r="G3128" s="1016">
        <f t="shared" si="89"/>
        <v>0</v>
      </c>
    </row>
    <row r="3129" spans="1:7">
      <c r="A3129" s="1016"/>
      <c r="B3129" s="1016"/>
      <c r="C3129" s="1016"/>
      <c r="D3129" s="1016"/>
      <c r="E3129" s="1016"/>
      <c r="F3129" s="1016" t="e">
        <f t="shared" si="88"/>
        <v>#DIV/0!</v>
      </c>
      <c r="G3129" s="1016">
        <f t="shared" si="89"/>
        <v>0</v>
      </c>
    </row>
    <row r="3130" spans="1:7">
      <c r="A3130" s="1016"/>
      <c r="B3130" s="1016"/>
      <c r="C3130" s="1016"/>
      <c r="D3130" s="1016"/>
      <c r="E3130" s="1016"/>
      <c r="F3130" s="1016" t="e">
        <f t="shared" si="88"/>
        <v>#DIV/0!</v>
      </c>
      <c r="G3130" s="1016">
        <f t="shared" si="89"/>
        <v>0</v>
      </c>
    </row>
    <row r="3131" spans="1:7">
      <c r="A3131" s="1016"/>
      <c r="B3131" s="1016"/>
      <c r="C3131" s="1016"/>
      <c r="D3131" s="1016"/>
      <c r="E3131" s="1016"/>
      <c r="F3131" s="1016" t="e">
        <f t="shared" si="88"/>
        <v>#DIV/0!</v>
      </c>
      <c r="G3131" s="1016">
        <f t="shared" si="89"/>
        <v>0</v>
      </c>
    </row>
    <row r="3132" spans="1:7">
      <c r="A3132" s="1016"/>
      <c r="B3132" s="1016"/>
      <c r="C3132" s="1016"/>
      <c r="D3132" s="1016"/>
      <c r="E3132" s="1016"/>
      <c r="F3132" s="1016" t="e">
        <f t="shared" si="88"/>
        <v>#DIV/0!</v>
      </c>
      <c r="G3132" s="1016">
        <f t="shared" si="89"/>
        <v>0</v>
      </c>
    </row>
    <row r="3133" spans="1:7">
      <c r="A3133" s="1016"/>
      <c r="B3133" s="1016"/>
      <c r="C3133" s="1016"/>
      <c r="D3133" s="1016"/>
      <c r="E3133" s="1016"/>
      <c r="F3133" s="1016" t="e">
        <f t="shared" si="88"/>
        <v>#DIV/0!</v>
      </c>
      <c r="G3133" s="1016">
        <f t="shared" si="89"/>
        <v>0</v>
      </c>
    </row>
    <row r="3134" spans="1:7">
      <c r="A3134" s="1016"/>
      <c r="B3134" s="1016"/>
      <c r="C3134" s="1016"/>
      <c r="D3134" s="1016"/>
      <c r="E3134" s="1016"/>
      <c r="F3134" s="1016" t="e">
        <f t="shared" si="88"/>
        <v>#DIV/0!</v>
      </c>
      <c r="G3134" s="1016">
        <f t="shared" si="89"/>
        <v>0</v>
      </c>
    </row>
    <row r="3135" spans="1:7">
      <c r="A3135" s="1016"/>
      <c r="B3135" s="1016"/>
      <c r="C3135" s="1016"/>
      <c r="D3135" s="1016"/>
      <c r="E3135" s="1016"/>
      <c r="F3135" s="1016" t="e">
        <f t="shared" si="88"/>
        <v>#DIV/0!</v>
      </c>
      <c r="G3135" s="1016">
        <f t="shared" si="89"/>
        <v>0</v>
      </c>
    </row>
    <row r="3136" spans="1:7">
      <c r="A3136" s="1016"/>
      <c r="B3136" s="1016"/>
      <c r="C3136" s="1016"/>
      <c r="D3136" s="1016"/>
      <c r="E3136" s="1016"/>
      <c r="F3136" s="1016" t="e">
        <f t="shared" si="88"/>
        <v>#DIV/0!</v>
      </c>
      <c r="G3136" s="1016">
        <f t="shared" si="89"/>
        <v>0</v>
      </c>
    </row>
    <row r="3137" spans="1:7">
      <c r="A3137" s="1016"/>
      <c r="B3137" s="1016"/>
      <c r="C3137" s="1016"/>
      <c r="D3137" s="1016"/>
      <c r="E3137" s="1016"/>
      <c r="F3137" s="1016" t="e">
        <f t="shared" si="88"/>
        <v>#DIV/0!</v>
      </c>
      <c r="G3137" s="1016">
        <f t="shared" si="89"/>
        <v>0</v>
      </c>
    </row>
    <row r="3138" spans="1:7">
      <c r="A3138" s="1016"/>
      <c r="B3138" s="1016"/>
      <c r="C3138" s="1016"/>
      <c r="D3138" s="1016"/>
      <c r="E3138" s="1016"/>
      <c r="F3138" s="1016" t="e">
        <f t="shared" si="88"/>
        <v>#DIV/0!</v>
      </c>
      <c r="G3138" s="1016">
        <f t="shared" si="89"/>
        <v>0</v>
      </c>
    </row>
    <row r="3139" spans="1:7">
      <c r="A3139" s="1016"/>
      <c r="B3139" s="1016"/>
      <c r="C3139" s="1016"/>
      <c r="D3139" s="1016"/>
      <c r="E3139" s="1016"/>
      <c r="F3139" s="1016" t="e">
        <f t="shared" si="88"/>
        <v>#DIV/0!</v>
      </c>
      <c r="G3139" s="1016">
        <f t="shared" si="89"/>
        <v>0</v>
      </c>
    </row>
    <row r="3140" spans="1:7">
      <c r="A3140" s="1016"/>
      <c r="B3140" s="1016"/>
      <c r="C3140" s="1016"/>
      <c r="D3140" s="1016"/>
      <c r="E3140" s="1016"/>
      <c r="F3140" s="1016" t="e">
        <f t="shared" si="88"/>
        <v>#DIV/0!</v>
      </c>
      <c r="G3140" s="1016">
        <f t="shared" si="89"/>
        <v>0</v>
      </c>
    </row>
    <row r="3141" spans="1:7">
      <c r="A3141" s="1016"/>
      <c r="B3141" s="1016"/>
      <c r="C3141" s="1016"/>
      <c r="D3141" s="1016"/>
      <c r="E3141" s="1016"/>
      <c r="F3141" s="1016" t="e">
        <f t="shared" si="88"/>
        <v>#DIV/0!</v>
      </c>
      <c r="G3141" s="1016">
        <f t="shared" si="89"/>
        <v>0</v>
      </c>
    </row>
    <row r="3142" spans="1:7">
      <c r="A3142" s="1016"/>
      <c r="B3142" s="1016"/>
      <c r="C3142" s="1016"/>
      <c r="D3142" s="1016"/>
      <c r="E3142" s="1016"/>
      <c r="F3142" s="1016" t="e">
        <f t="shared" si="88"/>
        <v>#DIV/0!</v>
      </c>
      <c r="G3142" s="1016">
        <f t="shared" si="89"/>
        <v>0</v>
      </c>
    </row>
    <row r="3143" spans="1:7">
      <c r="A3143" s="1016"/>
      <c r="B3143" s="1016"/>
      <c r="C3143" s="1016"/>
      <c r="D3143" s="1016"/>
      <c r="E3143" s="1016"/>
      <c r="F3143" s="1016" t="e">
        <f t="shared" si="88"/>
        <v>#DIV/0!</v>
      </c>
      <c r="G3143" s="1016">
        <f t="shared" si="89"/>
        <v>0</v>
      </c>
    </row>
    <row r="3144" spans="1:7">
      <c r="A3144" s="1016"/>
      <c r="B3144" s="1016"/>
      <c r="C3144" s="1016"/>
      <c r="D3144" s="1016"/>
      <c r="E3144" s="1016"/>
      <c r="F3144" s="1016" t="e">
        <f t="shared" si="88"/>
        <v>#DIV/0!</v>
      </c>
      <c r="G3144" s="1016">
        <f t="shared" si="89"/>
        <v>0</v>
      </c>
    </row>
    <row r="3145" spans="1:7">
      <c r="A3145" s="1016"/>
      <c r="B3145" s="1016"/>
      <c r="C3145" s="1016"/>
      <c r="D3145" s="1016"/>
      <c r="E3145" s="1016"/>
      <c r="F3145" s="1016" t="e">
        <f t="shared" si="88"/>
        <v>#DIV/0!</v>
      </c>
      <c r="G3145" s="1016">
        <f t="shared" si="89"/>
        <v>0</v>
      </c>
    </row>
    <row r="3146" spans="1:7">
      <c r="A3146" s="1016"/>
      <c r="B3146" s="1016"/>
      <c r="C3146" s="1016"/>
      <c r="D3146" s="1016"/>
      <c r="E3146" s="1016"/>
      <c r="F3146" s="1016" t="e">
        <f t="shared" si="88"/>
        <v>#DIV/0!</v>
      </c>
      <c r="G3146" s="1016">
        <f t="shared" si="89"/>
        <v>0</v>
      </c>
    </row>
    <row r="3147" spans="1:7">
      <c r="A3147" s="1016"/>
      <c r="B3147" s="1016"/>
      <c r="C3147" s="1016"/>
      <c r="D3147" s="1016"/>
      <c r="E3147" s="1016"/>
      <c r="F3147" s="1016" t="e">
        <f t="shared" si="88"/>
        <v>#DIV/0!</v>
      </c>
      <c r="G3147" s="1016">
        <f t="shared" si="89"/>
        <v>0</v>
      </c>
    </row>
    <row r="3148" spans="1:7">
      <c r="A3148" s="1016"/>
      <c r="B3148" s="1016"/>
      <c r="C3148" s="1016"/>
      <c r="D3148" s="1016"/>
      <c r="E3148" s="1016"/>
      <c r="F3148" s="1016" t="e">
        <f t="shared" si="88"/>
        <v>#DIV/0!</v>
      </c>
      <c r="G3148" s="1016">
        <f t="shared" si="89"/>
        <v>0</v>
      </c>
    </row>
    <row r="3149" spans="1:7">
      <c r="A3149" s="1016"/>
      <c r="B3149" s="1016"/>
      <c r="C3149" s="1016"/>
      <c r="D3149" s="1016"/>
      <c r="E3149" s="1016"/>
      <c r="F3149" s="1016" t="e">
        <f t="shared" si="88"/>
        <v>#DIV/0!</v>
      </c>
      <c r="G3149" s="1016">
        <f t="shared" si="89"/>
        <v>0</v>
      </c>
    </row>
    <row r="3150" spans="1:7">
      <c r="A3150" s="1016"/>
      <c r="B3150" s="1016"/>
      <c r="C3150" s="1016"/>
      <c r="D3150" s="1016"/>
      <c r="E3150" s="1016"/>
      <c r="F3150" s="1016" t="e">
        <f t="shared" si="88"/>
        <v>#DIV/0!</v>
      </c>
      <c r="G3150" s="1016">
        <f t="shared" si="89"/>
        <v>0</v>
      </c>
    </row>
    <row r="3151" spans="1:7">
      <c r="A3151" s="1016"/>
      <c r="B3151" s="1016"/>
      <c r="C3151" s="1016"/>
      <c r="D3151" s="1016"/>
      <c r="E3151" s="1016"/>
      <c r="F3151" s="1016" t="e">
        <f t="shared" si="88"/>
        <v>#DIV/0!</v>
      </c>
      <c r="G3151" s="1016">
        <f t="shared" si="89"/>
        <v>0</v>
      </c>
    </row>
    <row r="3152" spans="1:7">
      <c r="A3152" s="1016"/>
      <c r="B3152" s="1016"/>
      <c r="C3152" s="1016"/>
      <c r="D3152" s="1016"/>
      <c r="E3152" s="1016"/>
      <c r="F3152" s="1016" t="e">
        <f t="shared" si="88"/>
        <v>#DIV/0!</v>
      </c>
      <c r="G3152" s="1016">
        <f t="shared" si="89"/>
        <v>0</v>
      </c>
    </row>
    <row r="3153" spans="1:7">
      <c r="A3153" s="1016"/>
      <c r="B3153" s="1016"/>
      <c r="C3153" s="1016"/>
      <c r="D3153" s="1016"/>
      <c r="E3153" s="1016"/>
      <c r="F3153" s="1016" t="e">
        <f t="shared" si="88"/>
        <v>#DIV/0!</v>
      </c>
      <c r="G3153" s="1016">
        <f t="shared" si="89"/>
        <v>0</v>
      </c>
    </row>
    <row r="3154" spans="1:7">
      <c r="A3154" s="1016"/>
      <c r="B3154" s="1016"/>
      <c r="C3154" s="1016"/>
      <c r="D3154" s="1016"/>
      <c r="E3154" s="1016"/>
      <c r="F3154" s="1016" t="e">
        <f t="shared" si="88"/>
        <v>#DIV/0!</v>
      </c>
      <c r="G3154" s="1016">
        <f t="shared" si="89"/>
        <v>0</v>
      </c>
    </row>
    <row r="3155" spans="1:7">
      <c r="A3155" s="1016"/>
      <c r="B3155" s="1016"/>
      <c r="C3155" s="1016"/>
      <c r="D3155" s="1016"/>
      <c r="E3155" s="1016"/>
      <c r="F3155" s="1016" t="e">
        <f t="shared" si="88"/>
        <v>#DIV/0!</v>
      </c>
      <c r="G3155" s="1016">
        <f t="shared" si="89"/>
        <v>0</v>
      </c>
    </row>
    <row r="3156" spans="1:7">
      <c r="A3156" s="1016"/>
      <c r="B3156" s="1016"/>
      <c r="C3156" s="1016"/>
      <c r="D3156" s="1016"/>
      <c r="E3156" s="1016"/>
      <c r="F3156" s="1016" t="e">
        <f t="shared" si="88"/>
        <v>#DIV/0!</v>
      </c>
      <c r="G3156" s="1016">
        <f t="shared" si="89"/>
        <v>0</v>
      </c>
    </row>
    <row r="3157" spans="1:7">
      <c r="A3157" s="1016"/>
      <c r="B3157" s="1016"/>
      <c r="C3157" s="1016"/>
      <c r="D3157" s="1016"/>
      <c r="E3157" s="1016"/>
      <c r="F3157" s="1016" t="e">
        <f t="shared" si="88"/>
        <v>#DIV/0!</v>
      </c>
      <c r="G3157" s="1016">
        <f t="shared" si="89"/>
        <v>0</v>
      </c>
    </row>
    <row r="3158" spans="1:7">
      <c r="A3158" s="1016"/>
      <c r="B3158" s="1016"/>
      <c r="C3158" s="1016"/>
      <c r="D3158" s="1016"/>
      <c r="E3158" s="1016"/>
      <c r="F3158" s="1016" t="e">
        <f t="shared" si="88"/>
        <v>#DIV/0!</v>
      </c>
      <c r="G3158" s="1016">
        <f t="shared" si="89"/>
        <v>0</v>
      </c>
    </row>
    <row r="3159" spans="1:7">
      <c r="A3159" s="1016"/>
      <c r="B3159" s="1016"/>
      <c r="C3159" s="1016"/>
      <c r="D3159" s="1016"/>
      <c r="E3159" s="1016"/>
      <c r="F3159" s="1016" t="e">
        <f t="shared" si="88"/>
        <v>#DIV/0!</v>
      </c>
      <c r="G3159" s="1016">
        <f t="shared" si="89"/>
        <v>0</v>
      </c>
    </row>
    <row r="3160" spans="1:7">
      <c r="A3160" s="1016"/>
      <c r="B3160" s="1016"/>
      <c r="C3160" s="1016"/>
      <c r="D3160" s="1016"/>
      <c r="E3160" s="1016"/>
      <c r="F3160" s="1016" t="e">
        <f t="shared" si="88"/>
        <v>#DIV/0!</v>
      </c>
      <c r="G3160" s="1016">
        <f t="shared" si="89"/>
        <v>0</v>
      </c>
    </row>
    <row r="3161" spans="1:7">
      <c r="A3161" s="1016"/>
      <c r="B3161" s="1016"/>
      <c r="C3161" s="1016"/>
      <c r="D3161" s="1016"/>
      <c r="E3161" s="1016"/>
      <c r="F3161" s="1016" t="e">
        <f t="shared" si="88"/>
        <v>#DIV/0!</v>
      </c>
      <c r="G3161" s="1016">
        <f t="shared" si="89"/>
        <v>0</v>
      </c>
    </row>
    <row r="3162" spans="1:7">
      <c r="A3162" s="1016"/>
      <c r="B3162" s="1016"/>
      <c r="C3162" s="1016"/>
      <c r="D3162" s="1016"/>
      <c r="E3162" s="1016"/>
      <c r="F3162" s="1016" t="e">
        <f t="shared" si="88"/>
        <v>#DIV/0!</v>
      </c>
      <c r="G3162" s="1016">
        <f t="shared" si="89"/>
        <v>0</v>
      </c>
    </row>
    <row r="3163" spans="1:7">
      <c r="A3163" s="1016"/>
      <c r="B3163" s="1016"/>
      <c r="C3163" s="1016"/>
      <c r="D3163" s="1016"/>
      <c r="E3163" s="1016"/>
      <c r="F3163" s="1016" t="e">
        <f t="shared" si="88"/>
        <v>#DIV/0!</v>
      </c>
      <c r="G3163" s="1016">
        <f t="shared" si="89"/>
        <v>0</v>
      </c>
    </row>
    <row r="3164" spans="1:7">
      <c r="A3164" s="1016"/>
      <c r="B3164" s="1016"/>
      <c r="C3164" s="1016"/>
      <c r="D3164" s="1016"/>
      <c r="E3164" s="1016"/>
      <c r="F3164" s="1016" t="e">
        <f t="shared" si="88"/>
        <v>#DIV/0!</v>
      </c>
      <c r="G3164" s="1016">
        <f t="shared" si="89"/>
        <v>0</v>
      </c>
    </row>
    <row r="3165" spans="1:7">
      <c r="A3165" s="1016"/>
      <c r="B3165" s="1016"/>
      <c r="C3165" s="1016"/>
      <c r="D3165" s="1016"/>
      <c r="E3165" s="1016"/>
      <c r="F3165" s="1016" t="e">
        <f t="shared" si="88"/>
        <v>#DIV/0!</v>
      </c>
      <c r="G3165" s="1016">
        <f t="shared" si="89"/>
        <v>0</v>
      </c>
    </row>
    <row r="3166" spans="1:7">
      <c r="A3166" s="1016"/>
      <c r="B3166" s="1016"/>
      <c r="C3166" s="1016"/>
      <c r="D3166" s="1016"/>
      <c r="E3166" s="1016"/>
      <c r="F3166" s="1016" t="e">
        <f t="shared" si="88"/>
        <v>#DIV/0!</v>
      </c>
      <c r="G3166" s="1016">
        <f t="shared" si="89"/>
        <v>0</v>
      </c>
    </row>
    <row r="3167" spans="1:7">
      <c r="A3167" s="1016"/>
      <c r="B3167" s="1016"/>
      <c r="C3167" s="1016"/>
      <c r="D3167" s="1016"/>
      <c r="E3167" s="1016"/>
      <c r="F3167" s="1016" t="e">
        <f t="shared" ref="F3167:F3230" si="90">(B3167*C3167*D3167*60/(A3167*1000))+F3166</f>
        <v>#DIV/0!</v>
      </c>
      <c r="G3167" s="1016">
        <f t="shared" ref="G3167:G3230" si="91">(C3167*D3167*60)+G3166</f>
        <v>0</v>
      </c>
    </row>
    <row r="3168" spans="1:7">
      <c r="A3168" s="1016"/>
      <c r="B3168" s="1016"/>
      <c r="C3168" s="1016"/>
      <c r="D3168" s="1016"/>
      <c r="E3168" s="1016"/>
      <c r="F3168" s="1016" t="e">
        <f t="shared" si="90"/>
        <v>#DIV/0!</v>
      </c>
      <c r="G3168" s="1016">
        <f t="shared" si="91"/>
        <v>0</v>
      </c>
    </row>
    <row r="3169" spans="1:7">
      <c r="A3169" s="1016"/>
      <c r="B3169" s="1016"/>
      <c r="C3169" s="1016"/>
      <c r="D3169" s="1016"/>
      <c r="E3169" s="1016"/>
      <c r="F3169" s="1016" t="e">
        <f t="shared" si="90"/>
        <v>#DIV/0!</v>
      </c>
      <c r="G3169" s="1016">
        <f t="shared" si="91"/>
        <v>0</v>
      </c>
    </row>
    <row r="3170" spans="1:7">
      <c r="A3170" s="1016"/>
      <c r="B3170" s="1016"/>
      <c r="C3170" s="1016"/>
      <c r="D3170" s="1016"/>
      <c r="E3170" s="1016"/>
      <c r="F3170" s="1016" t="e">
        <f t="shared" si="90"/>
        <v>#DIV/0!</v>
      </c>
      <c r="G3170" s="1016">
        <f t="shared" si="91"/>
        <v>0</v>
      </c>
    </row>
    <row r="3171" spans="1:7">
      <c r="A3171" s="1016"/>
      <c r="B3171" s="1016"/>
      <c r="C3171" s="1016"/>
      <c r="D3171" s="1016"/>
      <c r="E3171" s="1016"/>
      <c r="F3171" s="1016" t="e">
        <f t="shared" si="90"/>
        <v>#DIV/0!</v>
      </c>
      <c r="G3171" s="1016">
        <f t="shared" si="91"/>
        <v>0</v>
      </c>
    </row>
    <row r="3172" spans="1:7">
      <c r="A3172" s="1016"/>
      <c r="B3172" s="1016"/>
      <c r="C3172" s="1016"/>
      <c r="D3172" s="1016"/>
      <c r="E3172" s="1016"/>
      <c r="F3172" s="1016" t="e">
        <f t="shared" si="90"/>
        <v>#DIV/0!</v>
      </c>
      <c r="G3172" s="1016">
        <f t="shared" si="91"/>
        <v>0</v>
      </c>
    </row>
    <row r="3173" spans="1:7">
      <c r="A3173" s="1016"/>
      <c r="B3173" s="1016"/>
      <c r="C3173" s="1016"/>
      <c r="D3173" s="1016"/>
      <c r="E3173" s="1016"/>
      <c r="F3173" s="1016" t="e">
        <f t="shared" si="90"/>
        <v>#DIV/0!</v>
      </c>
      <c r="G3173" s="1016">
        <f t="shared" si="91"/>
        <v>0</v>
      </c>
    </row>
    <row r="3174" spans="1:7">
      <c r="A3174" s="1016"/>
      <c r="B3174" s="1016"/>
      <c r="C3174" s="1016"/>
      <c r="D3174" s="1016"/>
      <c r="E3174" s="1016"/>
      <c r="F3174" s="1016" t="e">
        <f t="shared" si="90"/>
        <v>#DIV/0!</v>
      </c>
      <c r="G3174" s="1016">
        <f t="shared" si="91"/>
        <v>0</v>
      </c>
    </row>
    <row r="3175" spans="1:7">
      <c r="A3175" s="1016"/>
      <c r="B3175" s="1016"/>
      <c r="C3175" s="1016"/>
      <c r="D3175" s="1016"/>
      <c r="E3175" s="1016"/>
      <c r="F3175" s="1016" t="e">
        <f t="shared" si="90"/>
        <v>#DIV/0!</v>
      </c>
      <c r="G3175" s="1016">
        <f t="shared" si="91"/>
        <v>0</v>
      </c>
    </row>
    <row r="3176" spans="1:7">
      <c r="A3176" s="1016"/>
      <c r="B3176" s="1016"/>
      <c r="C3176" s="1016"/>
      <c r="D3176" s="1016"/>
      <c r="E3176" s="1016"/>
      <c r="F3176" s="1016" t="e">
        <f t="shared" si="90"/>
        <v>#DIV/0!</v>
      </c>
      <c r="G3176" s="1016">
        <f t="shared" si="91"/>
        <v>0</v>
      </c>
    </row>
    <row r="3177" spans="1:7">
      <c r="A3177" s="1016"/>
      <c r="B3177" s="1016"/>
      <c r="C3177" s="1016"/>
      <c r="D3177" s="1016"/>
      <c r="E3177" s="1016"/>
      <c r="F3177" s="1016" t="e">
        <f t="shared" si="90"/>
        <v>#DIV/0!</v>
      </c>
      <c r="G3177" s="1016">
        <f t="shared" si="91"/>
        <v>0</v>
      </c>
    </row>
    <row r="3178" spans="1:7">
      <c r="A3178" s="1016"/>
      <c r="B3178" s="1016"/>
      <c r="C3178" s="1016"/>
      <c r="D3178" s="1016"/>
      <c r="E3178" s="1016"/>
      <c r="F3178" s="1016" t="e">
        <f t="shared" si="90"/>
        <v>#DIV/0!</v>
      </c>
      <c r="G3178" s="1016">
        <f t="shared" si="91"/>
        <v>0</v>
      </c>
    </row>
    <row r="3179" spans="1:7">
      <c r="A3179" s="1016"/>
      <c r="B3179" s="1016"/>
      <c r="C3179" s="1016"/>
      <c r="D3179" s="1016"/>
      <c r="E3179" s="1016"/>
      <c r="F3179" s="1016" t="e">
        <f t="shared" si="90"/>
        <v>#DIV/0!</v>
      </c>
      <c r="G3179" s="1016">
        <f t="shared" si="91"/>
        <v>0</v>
      </c>
    </row>
    <row r="3180" spans="1:7">
      <c r="A3180" s="1016"/>
      <c r="B3180" s="1016"/>
      <c r="C3180" s="1016"/>
      <c r="D3180" s="1016"/>
      <c r="E3180" s="1016"/>
      <c r="F3180" s="1016" t="e">
        <f t="shared" si="90"/>
        <v>#DIV/0!</v>
      </c>
      <c r="G3180" s="1016">
        <f t="shared" si="91"/>
        <v>0</v>
      </c>
    </row>
    <row r="3181" spans="1:7">
      <c r="A3181" s="1016"/>
      <c r="B3181" s="1016"/>
      <c r="C3181" s="1016"/>
      <c r="D3181" s="1016"/>
      <c r="E3181" s="1016"/>
      <c r="F3181" s="1016" t="e">
        <f t="shared" si="90"/>
        <v>#DIV/0!</v>
      </c>
      <c r="G3181" s="1016">
        <f t="shared" si="91"/>
        <v>0</v>
      </c>
    </row>
    <row r="3182" spans="1:7">
      <c r="A3182" s="1016"/>
      <c r="B3182" s="1016"/>
      <c r="C3182" s="1016"/>
      <c r="D3182" s="1016"/>
      <c r="E3182" s="1016"/>
      <c r="F3182" s="1016" t="e">
        <f t="shared" si="90"/>
        <v>#DIV/0!</v>
      </c>
      <c r="G3182" s="1016">
        <f t="shared" si="91"/>
        <v>0</v>
      </c>
    </row>
    <row r="3183" spans="1:7">
      <c r="A3183" s="1016"/>
      <c r="B3183" s="1016"/>
      <c r="C3183" s="1016"/>
      <c r="D3183" s="1016"/>
      <c r="E3183" s="1016"/>
      <c r="F3183" s="1016" t="e">
        <f t="shared" si="90"/>
        <v>#DIV/0!</v>
      </c>
      <c r="G3183" s="1016">
        <f t="shared" si="91"/>
        <v>0</v>
      </c>
    </row>
    <row r="3184" spans="1:7">
      <c r="A3184" s="1016"/>
      <c r="B3184" s="1016"/>
      <c r="C3184" s="1016"/>
      <c r="D3184" s="1016"/>
      <c r="E3184" s="1016"/>
      <c r="F3184" s="1016" t="e">
        <f t="shared" si="90"/>
        <v>#DIV/0!</v>
      </c>
      <c r="G3184" s="1016">
        <f t="shared" si="91"/>
        <v>0</v>
      </c>
    </row>
    <row r="3185" spans="1:7">
      <c r="A3185" s="1016"/>
      <c r="B3185" s="1016"/>
      <c r="C3185" s="1016"/>
      <c r="D3185" s="1016"/>
      <c r="E3185" s="1016"/>
      <c r="F3185" s="1016" t="e">
        <f t="shared" si="90"/>
        <v>#DIV/0!</v>
      </c>
      <c r="G3185" s="1016">
        <f t="shared" si="91"/>
        <v>0</v>
      </c>
    </row>
    <row r="3186" spans="1:7">
      <c r="A3186" s="1016"/>
      <c r="B3186" s="1016"/>
      <c r="C3186" s="1016"/>
      <c r="D3186" s="1016"/>
      <c r="E3186" s="1016"/>
      <c r="F3186" s="1016" t="e">
        <f t="shared" si="90"/>
        <v>#DIV/0!</v>
      </c>
      <c r="G3186" s="1016">
        <f t="shared" si="91"/>
        <v>0</v>
      </c>
    </row>
    <row r="3187" spans="1:7">
      <c r="A3187" s="1016"/>
      <c r="B3187" s="1016"/>
      <c r="C3187" s="1016"/>
      <c r="D3187" s="1016"/>
      <c r="E3187" s="1016"/>
      <c r="F3187" s="1016" t="e">
        <f t="shared" si="90"/>
        <v>#DIV/0!</v>
      </c>
      <c r="G3187" s="1016">
        <f t="shared" si="91"/>
        <v>0</v>
      </c>
    </row>
    <row r="3188" spans="1:7">
      <c r="A3188" s="1016"/>
      <c r="B3188" s="1016"/>
      <c r="C3188" s="1016"/>
      <c r="D3188" s="1016"/>
      <c r="E3188" s="1016"/>
      <c r="F3188" s="1016" t="e">
        <f t="shared" si="90"/>
        <v>#DIV/0!</v>
      </c>
      <c r="G3188" s="1016">
        <f t="shared" si="91"/>
        <v>0</v>
      </c>
    </row>
    <row r="3189" spans="1:7">
      <c r="A3189" s="1016"/>
      <c r="B3189" s="1016"/>
      <c r="C3189" s="1016"/>
      <c r="D3189" s="1016"/>
      <c r="E3189" s="1016"/>
      <c r="F3189" s="1016" t="e">
        <f t="shared" si="90"/>
        <v>#DIV/0!</v>
      </c>
      <c r="G3189" s="1016">
        <f t="shared" si="91"/>
        <v>0</v>
      </c>
    </row>
    <row r="3190" spans="1:7">
      <c r="A3190" s="1016"/>
      <c r="B3190" s="1016"/>
      <c r="C3190" s="1016"/>
      <c r="D3190" s="1016"/>
      <c r="E3190" s="1016"/>
      <c r="F3190" s="1016" t="e">
        <f t="shared" si="90"/>
        <v>#DIV/0!</v>
      </c>
      <c r="G3190" s="1016">
        <f t="shared" si="91"/>
        <v>0</v>
      </c>
    </row>
    <row r="3191" spans="1:7">
      <c r="A3191" s="1016"/>
      <c r="B3191" s="1016"/>
      <c r="C3191" s="1016"/>
      <c r="D3191" s="1016"/>
      <c r="E3191" s="1016"/>
      <c r="F3191" s="1016" t="e">
        <f t="shared" si="90"/>
        <v>#DIV/0!</v>
      </c>
      <c r="G3191" s="1016">
        <f t="shared" si="91"/>
        <v>0</v>
      </c>
    </row>
    <row r="3192" spans="1:7">
      <c r="A3192" s="1016"/>
      <c r="B3192" s="1016"/>
      <c r="C3192" s="1016"/>
      <c r="D3192" s="1016"/>
      <c r="E3192" s="1016"/>
      <c r="F3192" s="1016" t="e">
        <f t="shared" si="90"/>
        <v>#DIV/0!</v>
      </c>
      <c r="G3192" s="1016">
        <f t="shared" si="91"/>
        <v>0</v>
      </c>
    </row>
    <row r="3193" spans="1:7">
      <c r="A3193" s="1016"/>
      <c r="B3193" s="1016"/>
      <c r="C3193" s="1016"/>
      <c r="D3193" s="1016"/>
      <c r="E3193" s="1016"/>
      <c r="F3193" s="1016" t="e">
        <f t="shared" si="90"/>
        <v>#DIV/0!</v>
      </c>
      <c r="G3193" s="1016">
        <f t="shared" si="91"/>
        <v>0</v>
      </c>
    </row>
    <row r="3194" spans="1:7">
      <c r="A3194" s="1016"/>
      <c r="B3194" s="1016"/>
      <c r="C3194" s="1016"/>
      <c r="D3194" s="1016"/>
      <c r="E3194" s="1016"/>
      <c r="F3194" s="1016" t="e">
        <f t="shared" si="90"/>
        <v>#DIV/0!</v>
      </c>
      <c r="G3194" s="1016">
        <f t="shared" si="91"/>
        <v>0</v>
      </c>
    </row>
    <row r="3195" spans="1:7">
      <c r="A3195" s="1016"/>
      <c r="B3195" s="1016"/>
      <c r="C3195" s="1016"/>
      <c r="D3195" s="1016"/>
      <c r="E3195" s="1016"/>
      <c r="F3195" s="1016" t="e">
        <f t="shared" si="90"/>
        <v>#DIV/0!</v>
      </c>
      <c r="G3195" s="1016">
        <f t="shared" si="91"/>
        <v>0</v>
      </c>
    </row>
    <row r="3196" spans="1:7">
      <c r="A3196" s="1016"/>
      <c r="B3196" s="1016"/>
      <c r="C3196" s="1016"/>
      <c r="D3196" s="1016"/>
      <c r="E3196" s="1016"/>
      <c r="F3196" s="1016" t="e">
        <f t="shared" si="90"/>
        <v>#DIV/0!</v>
      </c>
      <c r="G3196" s="1016">
        <f t="shared" si="91"/>
        <v>0</v>
      </c>
    </row>
    <row r="3197" spans="1:7">
      <c r="A3197" s="1016"/>
      <c r="B3197" s="1016"/>
      <c r="C3197" s="1016"/>
      <c r="D3197" s="1016"/>
      <c r="E3197" s="1016"/>
      <c r="F3197" s="1016" t="e">
        <f t="shared" si="90"/>
        <v>#DIV/0!</v>
      </c>
      <c r="G3197" s="1016">
        <f t="shared" si="91"/>
        <v>0</v>
      </c>
    </row>
    <row r="3198" spans="1:7">
      <c r="A3198" s="1016"/>
      <c r="B3198" s="1016"/>
      <c r="C3198" s="1016"/>
      <c r="D3198" s="1016"/>
      <c r="E3198" s="1016"/>
      <c r="F3198" s="1016" t="e">
        <f t="shared" si="90"/>
        <v>#DIV/0!</v>
      </c>
      <c r="G3198" s="1016">
        <f t="shared" si="91"/>
        <v>0</v>
      </c>
    </row>
    <row r="3199" spans="1:7">
      <c r="A3199" s="1016"/>
      <c r="B3199" s="1016"/>
      <c r="C3199" s="1016"/>
      <c r="D3199" s="1016"/>
      <c r="E3199" s="1016"/>
      <c r="F3199" s="1016" t="e">
        <f t="shared" si="90"/>
        <v>#DIV/0!</v>
      </c>
      <c r="G3199" s="1016">
        <f t="shared" si="91"/>
        <v>0</v>
      </c>
    </row>
    <row r="3200" spans="1:7">
      <c r="A3200" s="1016"/>
      <c r="B3200" s="1016"/>
      <c r="C3200" s="1016"/>
      <c r="D3200" s="1016"/>
      <c r="E3200" s="1016"/>
      <c r="F3200" s="1016" t="e">
        <f t="shared" si="90"/>
        <v>#DIV/0!</v>
      </c>
      <c r="G3200" s="1016">
        <f t="shared" si="91"/>
        <v>0</v>
      </c>
    </row>
    <row r="3201" spans="1:7">
      <c r="A3201" s="1016"/>
      <c r="B3201" s="1016"/>
      <c r="C3201" s="1016"/>
      <c r="D3201" s="1016"/>
      <c r="E3201" s="1016"/>
      <c r="F3201" s="1016" t="e">
        <f t="shared" si="90"/>
        <v>#DIV/0!</v>
      </c>
      <c r="G3201" s="1016">
        <f t="shared" si="91"/>
        <v>0</v>
      </c>
    </row>
    <row r="3202" spans="1:7">
      <c r="A3202" s="1016"/>
      <c r="B3202" s="1016"/>
      <c r="C3202" s="1016"/>
      <c r="D3202" s="1016"/>
      <c r="E3202" s="1016"/>
      <c r="F3202" s="1016" t="e">
        <f t="shared" si="90"/>
        <v>#DIV/0!</v>
      </c>
      <c r="G3202" s="1016">
        <f t="shared" si="91"/>
        <v>0</v>
      </c>
    </row>
    <row r="3203" spans="1:7">
      <c r="A3203" s="1016"/>
      <c r="B3203" s="1016"/>
      <c r="C3203" s="1016"/>
      <c r="D3203" s="1016"/>
      <c r="E3203" s="1016"/>
      <c r="F3203" s="1016" t="e">
        <f t="shared" si="90"/>
        <v>#DIV/0!</v>
      </c>
      <c r="G3203" s="1016">
        <f t="shared" si="91"/>
        <v>0</v>
      </c>
    </row>
    <row r="3204" spans="1:7">
      <c r="A3204" s="1016"/>
      <c r="B3204" s="1016"/>
      <c r="C3204" s="1016"/>
      <c r="D3204" s="1016"/>
      <c r="E3204" s="1016"/>
      <c r="F3204" s="1016" t="e">
        <f t="shared" si="90"/>
        <v>#DIV/0!</v>
      </c>
      <c r="G3204" s="1016">
        <f t="shared" si="91"/>
        <v>0</v>
      </c>
    </row>
    <row r="3205" spans="1:7">
      <c r="A3205" s="1016"/>
      <c r="B3205" s="1016"/>
      <c r="C3205" s="1016"/>
      <c r="D3205" s="1016"/>
      <c r="E3205" s="1016"/>
      <c r="F3205" s="1016" t="e">
        <f t="shared" si="90"/>
        <v>#DIV/0!</v>
      </c>
      <c r="G3205" s="1016">
        <f t="shared" si="91"/>
        <v>0</v>
      </c>
    </row>
    <row r="3206" spans="1:7">
      <c r="A3206" s="1016"/>
      <c r="B3206" s="1016"/>
      <c r="C3206" s="1016"/>
      <c r="D3206" s="1016"/>
      <c r="E3206" s="1016"/>
      <c r="F3206" s="1016" t="e">
        <f t="shared" si="90"/>
        <v>#DIV/0!</v>
      </c>
      <c r="G3206" s="1016">
        <f t="shared" si="91"/>
        <v>0</v>
      </c>
    </row>
    <row r="3207" spans="1:7">
      <c r="A3207" s="1016"/>
      <c r="B3207" s="1016"/>
      <c r="C3207" s="1016"/>
      <c r="D3207" s="1016"/>
      <c r="E3207" s="1016"/>
      <c r="F3207" s="1016" t="e">
        <f t="shared" si="90"/>
        <v>#DIV/0!</v>
      </c>
      <c r="G3207" s="1016">
        <f t="shared" si="91"/>
        <v>0</v>
      </c>
    </row>
    <row r="3208" spans="1:7">
      <c r="A3208" s="1016"/>
      <c r="B3208" s="1016"/>
      <c r="C3208" s="1016"/>
      <c r="D3208" s="1016"/>
      <c r="E3208" s="1016"/>
      <c r="F3208" s="1016" t="e">
        <f t="shared" si="90"/>
        <v>#DIV/0!</v>
      </c>
      <c r="G3208" s="1016">
        <f t="shared" si="91"/>
        <v>0</v>
      </c>
    </row>
    <row r="3209" spans="1:7">
      <c r="A3209" s="1016"/>
      <c r="B3209" s="1016"/>
      <c r="C3209" s="1016"/>
      <c r="D3209" s="1016"/>
      <c r="E3209" s="1016"/>
      <c r="F3209" s="1016" t="e">
        <f t="shared" si="90"/>
        <v>#DIV/0!</v>
      </c>
      <c r="G3209" s="1016">
        <f t="shared" si="91"/>
        <v>0</v>
      </c>
    </row>
    <row r="3210" spans="1:7">
      <c r="A3210" s="1016"/>
      <c r="B3210" s="1016"/>
      <c r="C3210" s="1016"/>
      <c r="D3210" s="1016"/>
      <c r="E3210" s="1016"/>
      <c r="F3210" s="1016" t="e">
        <f t="shared" si="90"/>
        <v>#DIV/0!</v>
      </c>
      <c r="G3210" s="1016">
        <f t="shared" si="91"/>
        <v>0</v>
      </c>
    </row>
    <row r="3211" spans="1:7">
      <c r="A3211" s="1016"/>
      <c r="B3211" s="1016"/>
      <c r="C3211" s="1016"/>
      <c r="D3211" s="1016"/>
      <c r="E3211" s="1016"/>
      <c r="F3211" s="1016" t="e">
        <f t="shared" si="90"/>
        <v>#DIV/0!</v>
      </c>
      <c r="G3211" s="1016">
        <f t="shared" si="91"/>
        <v>0</v>
      </c>
    </row>
    <row r="3212" spans="1:7">
      <c r="A3212" s="1016"/>
      <c r="B3212" s="1016"/>
      <c r="C3212" s="1016"/>
      <c r="D3212" s="1016"/>
      <c r="E3212" s="1016"/>
      <c r="F3212" s="1016" t="e">
        <f t="shared" si="90"/>
        <v>#DIV/0!</v>
      </c>
      <c r="G3212" s="1016">
        <f t="shared" si="91"/>
        <v>0</v>
      </c>
    </row>
    <row r="3213" spans="1:7">
      <c r="A3213" s="1016"/>
      <c r="B3213" s="1016"/>
      <c r="C3213" s="1016"/>
      <c r="D3213" s="1016"/>
      <c r="E3213" s="1016"/>
      <c r="F3213" s="1016" t="e">
        <f t="shared" si="90"/>
        <v>#DIV/0!</v>
      </c>
      <c r="G3213" s="1016">
        <f t="shared" si="91"/>
        <v>0</v>
      </c>
    </row>
    <row r="3214" spans="1:7">
      <c r="A3214" s="1016"/>
      <c r="B3214" s="1016"/>
      <c r="C3214" s="1016"/>
      <c r="D3214" s="1016"/>
      <c r="E3214" s="1016"/>
      <c r="F3214" s="1016" t="e">
        <f t="shared" si="90"/>
        <v>#DIV/0!</v>
      </c>
      <c r="G3214" s="1016">
        <f t="shared" si="91"/>
        <v>0</v>
      </c>
    </row>
    <row r="3215" spans="1:7">
      <c r="A3215" s="1016"/>
      <c r="B3215" s="1016"/>
      <c r="C3215" s="1016"/>
      <c r="D3215" s="1016"/>
      <c r="E3215" s="1016"/>
      <c r="F3215" s="1016" t="e">
        <f t="shared" si="90"/>
        <v>#DIV/0!</v>
      </c>
      <c r="G3215" s="1016">
        <f t="shared" si="91"/>
        <v>0</v>
      </c>
    </row>
    <row r="3216" spans="1:7">
      <c r="A3216" s="1016"/>
      <c r="B3216" s="1016"/>
      <c r="C3216" s="1016"/>
      <c r="D3216" s="1016"/>
      <c r="E3216" s="1016"/>
      <c r="F3216" s="1016" t="e">
        <f t="shared" si="90"/>
        <v>#DIV/0!</v>
      </c>
      <c r="G3216" s="1016">
        <f t="shared" si="91"/>
        <v>0</v>
      </c>
    </row>
    <row r="3217" spans="1:7">
      <c r="A3217" s="1016"/>
      <c r="B3217" s="1016"/>
      <c r="C3217" s="1016"/>
      <c r="D3217" s="1016"/>
      <c r="E3217" s="1016"/>
      <c r="F3217" s="1016" t="e">
        <f t="shared" si="90"/>
        <v>#DIV/0!</v>
      </c>
      <c r="G3217" s="1016">
        <f t="shared" si="91"/>
        <v>0</v>
      </c>
    </row>
    <row r="3218" spans="1:7">
      <c r="A3218" s="1016"/>
      <c r="B3218" s="1016"/>
      <c r="C3218" s="1016"/>
      <c r="D3218" s="1016"/>
      <c r="E3218" s="1016"/>
      <c r="F3218" s="1016" t="e">
        <f t="shared" si="90"/>
        <v>#DIV/0!</v>
      </c>
      <c r="G3218" s="1016">
        <f t="shared" si="91"/>
        <v>0</v>
      </c>
    </row>
    <row r="3219" spans="1:7">
      <c r="A3219" s="1016"/>
      <c r="B3219" s="1016"/>
      <c r="C3219" s="1016"/>
      <c r="D3219" s="1016"/>
      <c r="E3219" s="1016"/>
      <c r="F3219" s="1016" t="e">
        <f t="shared" si="90"/>
        <v>#DIV/0!</v>
      </c>
      <c r="G3219" s="1016">
        <f t="shared" si="91"/>
        <v>0</v>
      </c>
    </row>
    <row r="3220" spans="1:7">
      <c r="A3220" s="1016"/>
      <c r="B3220" s="1016"/>
      <c r="C3220" s="1016"/>
      <c r="D3220" s="1016"/>
      <c r="E3220" s="1016"/>
      <c r="F3220" s="1016" t="e">
        <f t="shared" si="90"/>
        <v>#DIV/0!</v>
      </c>
      <c r="G3220" s="1016">
        <f t="shared" si="91"/>
        <v>0</v>
      </c>
    </row>
    <row r="3221" spans="1:7">
      <c r="A3221" s="1016"/>
      <c r="B3221" s="1016"/>
      <c r="C3221" s="1016"/>
      <c r="D3221" s="1016"/>
      <c r="E3221" s="1016"/>
      <c r="F3221" s="1016" t="e">
        <f t="shared" si="90"/>
        <v>#DIV/0!</v>
      </c>
      <c r="G3221" s="1016">
        <f t="shared" si="91"/>
        <v>0</v>
      </c>
    </row>
    <row r="3222" spans="1:7">
      <c r="A3222" s="1016"/>
      <c r="B3222" s="1016"/>
      <c r="C3222" s="1016"/>
      <c r="D3222" s="1016"/>
      <c r="E3222" s="1016"/>
      <c r="F3222" s="1016" t="e">
        <f t="shared" si="90"/>
        <v>#DIV/0!</v>
      </c>
      <c r="G3222" s="1016">
        <f t="shared" si="91"/>
        <v>0</v>
      </c>
    </row>
    <row r="3223" spans="1:7">
      <c r="A3223" s="1016"/>
      <c r="B3223" s="1016"/>
      <c r="C3223" s="1016"/>
      <c r="D3223" s="1016"/>
      <c r="E3223" s="1016"/>
      <c r="F3223" s="1016" t="e">
        <f t="shared" si="90"/>
        <v>#DIV/0!</v>
      </c>
      <c r="G3223" s="1016">
        <f t="shared" si="91"/>
        <v>0</v>
      </c>
    </row>
    <row r="3224" spans="1:7">
      <c r="A3224" s="1016"/>
      <c r="B3224" s="1016"/>
      <c r="C3224" s="1016"/>
      <c r="D3224" s="1016"/>
      <c r="E3224" s="1016"/>
      <c r="F3224" s="1016" t="e">
        <f t="shared" si="90"/>
        <v>#DIV/0!</v>
      </c>
      <c r="G3224" s="1016">
        <f t="shared" si="91"/>
        <v>0</v>
      </c>
    </row>
    <row r="3225" spans="1:7">
      <c r="A3225" s="1016"/>
      <c r="B3225" s="1016"/>
      <c r="C3225" s="1016"/>
      <c r="D3225" s="1016"/>
      <c r="E3225" s="1016"/>
      <c r="F3225" s="1016" t="e">
        <f t="shared" si="90"/>
        <v>#DIV/0!</v>
      </c>
      <c r="G3225" s="1016">
        <f t="shared" si="91"/>
        <v>0</v>
      </c>
    </row>
    <row r="3226" spans="1:7">
      <c r="A3226" s="1016"/>
      <c r="B3226" s="1016"/>
      <c r="C3226" s="1016"/>
      <c r="D3226" s="1016"/>
      <c r="E3226" s="1016"/>
      <c r="F3226" s="1016" t="e">
        <f t="shared" si="90"/>
        <v>#DIV/0!</v>
      </c>
      <c r="G3226" s="1016">
        <f t="shared" si="91"/>
        <v>0</v>
      </c>
    </row>
    <row r="3227" spans="1:7">
      <c r="A3227" s="1016"/>
      <c r="B3227" s="1016"/>
      <c r="C3227" s="1016"/>
      <c r="D3227" s="1016"/>
      <c r="E3227" s="1016"/>
      <c r="F3227" s="1016" t="e">
        <f t="shared" si="90"/>
        <v>#DIV/0!</v>
      </c>
      <c r="G3227" s="1016">
        <f t="shared" si="91"/>
        <v>0</v>
      </c>
    </row>
    <row r="3228" spans="1:7">
      <c r="A3228" s="1016"/>
      <c r="B3228" s="1016"/>
      <c r="C3228" s="1016"/>
      <c r="D3228" s="1016"/>
      <c r="E3228" s="1016"/>
      <c r="F3228" s="1016" t="e">
        <f t="shared" si="90"/>
        <v>#DIV/0!</v>
      </c>
      <c r="G3228" s="1016">
        <f t="shared" si="91"/>
        <v>0</v>
      </c>
    </row>
    <row r="3229" spans="1:7">
      <c r="A3229" s="1016"/>
      <c r="B3229" s="1016"/>
      <c r="C3229" s="1016"/>
      <c r="D3229" s="1016"/>
      <c r="E3229" s="1016"/>
      <c r="F3229" s="1016" t="e">
        <f t="shared" si="90"/>
        <v>#DIV/0!</v>
      </c>
      <c r="G3229" s="1016">
        <f t="shared" si="91"/>
        <v>0</v>
      </c>
    </row>
    <row r="3230" spans="1:7">
      <c r="A3230" s="1016"/>
      <c r="B3230" s="1016"/>
      <c r="C3230" s="1016"/>
      <c r="D3230" s="1016"/>
      <c r="E3230" s="1016"/>
      <c r="F3230" s="1016" t="e">
        <f t="shared" si="90"/>
        <v>#DIV/0!</v>
      </c>
      <c r="G3230" s="1016">
        <f t="shared" si="91"/>
        <v>0</v>
      </c>
    </row>
    <row r="3231" spans="1:7">
      <c r="A3231" s="1016"/>
      <c r="B3231" s="1016"/>
      <c r="C3231" s="1016"/>
      <c r="D3231" s="1016"/>
      <c r="E3231" s="1016"/>
      <c r="F3231" s="1016" t="e">
        <f t="shared" ref="F3231:F3294" si="92">(B3231*C3231*D3231*60/(A3231*1000))+F3230</f>
        <v>#DIV/0!</v>
      </c>
      <c r="G3231" s="1016">
        <f t="shared" ref="G3231:G3294" si="93">(C3231*D3231*60)+G3230</f>
        <v>0</v>
      </c>
    </row>
    <row r="3232" spans="1:7">
      <c r="A3232" s="1016"/>
      <c r="B3232" s="1016"/>
      <c r="C3232" s="1016"/>
      <c r="D3232" s="1016"/>
      <c r="E3232" s="1016"/>
      <c r="F3232" s="1016" t="e">
        <f t="shared" si="92"/>
        <v>#DIV/0!</v>
      </c>
      <c r="G3232" s="1016">
        <f t="shared" si="93"/>
        <v>0</v>
      </c>
    </row>
    <row r="3233" spans="1:7">
      <c r="A3233" s="1016"/>
      <c r="B3233" s="1016"/>
      <c r="C3233" s="1016"/>
      <c r="D3233" s="1016"/>
      <c r="E3233" s="1016"/>
      <c r="F3233" s="1016" t="e">
        <f t="shared" si="92"/>
        <v>#DIV/0!</v>
      </c>
      <c r="G3233" s="1016">
        <f t="shared" si="93"/>
        <v>0</v>
      </c>
    </row>
    <row r="3234" spans="1:7">
      <c r="A3234" s="1016"/>
      <c r="B3234" s="1016"/>
      <c r="C3234" s="1016"/>
      <c r="D3234" s="1016"/>
      <c r="E3234" s="1016"/>
      <c r="F3234" s="1016" t="e">
        <f t="shared" si="92"/>
        <v>#DIV/0!</v>
      </c>
      <c r="G3234" s="1016">
        <f t="shared" si="93"/>
        <v>0</v>
      </c>
    </row>
    <row r="3235" spans="1:7">
      <c r="A3235" s="1016"/>
      <c r="B3235" s="1016"/>
      <c r="C3235" s="1016"/>
      <c r="D3235" s="1016"/>
      <c r="E3235" s="1016"/>
      <c r="F3235" s="1016" t="e">
        <f t="shared" si="92"/>
        <v>#DIV/0!</v>
      </c>
      <c r="G3235" s="1016">
        <f t="shared" si="93"/>
        <v>0</v>
      </c>
    </row>
    <row r="3236" spans="1:7">
      <c r="A3236" s="1016"/>
      <c r="B3236" s="1016"/>
      <c r="C3236" s="1016"/>
      <c r="D3236" s="1016"/>
      <c r="E3236" s="1016"/>
      <c r="F3236" s="1016" t="e">
        <f t="shared" si="92"/>
        <v>#DIV/0!</v>
      </c>
      <c r="G3236" s="1016">
        <f t="shared" si="93"/>
        <v>0</v>
      </c>
    </row>
    <row r="3237" spans="1:7">
      <c r="A3237" s="1016"/>
      <c r="B3237" s="1016"/>
      <c r="C3237" s="1016"/>
      <c r="D3237" s="1016"/>
      <c r="E3237" s="1016"/>
      <c r="F3237" s="1016" t="e">
        <f t="shared" si="92"/>
        <v>#DIV/0!</v>
      </c>
      <c r="G3237" s="1016">
        <f t="shared" si="93"/>
        <v>0</v>
      </c>
    </row>
    <row r="3238" spans="1:7">
      <c r="A3238" s="1016"/>
      <c r="B3238" s="1016"/>
      <c r="C3238" s="1016"/>
      <c r="D3238" s="1016"/>
      <c r="E3238" s="1016"/>
      <c r="F3238" s="1016" t="e">
        <f t="shared" si="92"/>
        <v>#DIV/0!</v>
      </c>
      <c r="G3238" s="1016">
        <f t="shared" si="93"/>
        <v>0</v>
      </c>
    </row>
    <row r="3239" spans="1:7">
      <c r="A3239" s="1016"/>
      <c r="B3239" s="1016"/>
      <c r="C3239" s="1016"/>
      <c r="D3239" s="1016"/>
      <c r="E3239" s="1016"/>
      <c r="F3239" s="1016" t="e">
        <f t="shared" si="92"/>
        <v>#DIV/0!</v>
      </c>
      <c r="G3239" s="1016">
        <f t="shared" si="93"/>
        <v>0</v>
      </c>
    </row>
    <row r="3240" spans="1:7">
      <c r="A3240" s="1016"/>
      <c r="B3240" s="1016"/>
      <c r="C3240" s="1016"/>
      <c r="D3240" s="1016"/>
      <c r="E3240" s="1016"/>
      <c r="F3240" s="1016" t="e">
        <f t="shared" si="92"/>
        <v>#DIV/0!</v>
      </c>
      <c r="G3240" s="1016">
        <f t="shared" si="93"/>
        <v>0</v>
      </c>
    </row>
    <row r="3241" spans="1:7">
      <c r="A3241" s="1016"/>
      <c r="B3241" s="1016"/>
      <c r="C3241" s="1016"/>
      <c r="D3241" s="1016"/>
      <c r="E3241" s="1016"/>
      <c r="F3241" s="1016" t="e">
        <f t="shared" si="92"/>
        <v>#DIV/0!</v>
      </c>
      <c r="G3241" s="1016">
        <f t="shared" si="93"/>
        <v>0</v>
      </c>
    </row>
    <row r="3242" spans="1:7">
      <c r="A3242" s="1016"/>
      <c r="B3242" s="1016"/>
      <c r="C3242" s="1016"/>
      <c r="D3242" s="1016"/>
      <c r="E3242" s="1016"/>
      <c r="F3242" s="1016" t="e">
        <f t="shared" si="92"/>
        <v>#DIV/0!</v>
      </c>
      <c r="G3242" s="1016">
        <f t="shared" si="93"/>
        <v>0</v>
      </c>
    </row>
    <row r="3243" spans="1:7">
      <c r="A3243" s="1016"/>
      <c r="B3243" s="1016"/>
      <c r="C3243" s="1016"/>
      <c r="D3243" s="1016"/>
      <c r="E3243" s="1016"/>
      <c r="F3243" s="1016" t="e">
        <f t="shared" si="92"/>
        <v>#DIV/0!</v>
      </c>
      <c r="G3243" s="1016">
        <f t="shared" si="93"/>
        <v>0</v>
      </c>
    </row>
    <row r="3244" spans="1:7">
      <c r="A3244" s="1016"/>
      <c r="B3244" s="1016"/>
      <c r="C3244" s="1016"/>
      <c r="D3244" s="1016"/>
      <c r="E3244" s="1016"/>
      <c r="F3244" s="1016" t="e">
        <f t="shared" si="92"/>
        <v>#DIV/0!</v>
      </c>
      <c r="G3244" s="1016">
        <f t="shared" si="93"/>
        <v>0</v>
      </c>
    </row>
    <row r="3245" spans="1:7">
      <c r="A3245" s="1016"/>
      <c r="B3245" s="1016"/>
      <c r="C3245" s="1016"/>
      <c r="D3245" s="1016"/>
      <c r="E3245" s="1016"/>
      <c r="F3245" s="1016" t="e">
        <f t="shared" si="92"/>
        <v>#DIV/0!</v>
      </c>
      <c r="G3245" s="1016">
        <f t="shared" si="93"/>
        <v>0</v>
      </c>
    </row>
    <row r="3246" spans="1:7">
      <c r="A3246" s="1016"/>
      <c r="B3246" s="1016"/>
      <c r="C3246" s="1016"/>
      <c r="D3246" s="1016"/>
      <c r="E3246" s="1016"/>
      <c r="F3246" s="1016" t="e">
        <f t="shared" si="92"/>
        <v>#DIV/0!</v>
      </c>
      <c r="G3246" s="1016">
        <f t="shared" si="93"/>
        <v>0</v>
      </c>
    </row>
    <row r="3247" spans="1:7">
      <c r="A3247" s="1016"/>
      <c r="B3247" s="1016"/>
      <c r="C3247" s="1016"/>
      <c r="D3247" s="1016"/>
      <c r="E3247" s="1016"/>
      <c r="F3247" s="1016" t="e">
        <f t="shared" si="92"/>
        <v>#DIV/0!</v>
      </c>
      <c r="G3247" s="1016">
        <f t="shared" si="93"/>
        <v>0</v>
      </c>
    </row>
    <row r="3248" spans="1:7">
      <c r="A3248" s="1016"/>
      <c r="B3248" s="1016"/>
      <c r="C3248" s="1016"/>
      <c r="D3248" s="1016"/>
      <c r="E3248" s="1016"/>
      <c r="F3248" s="1016" t="e">
        <f t="shared" si="92"/>
        <v>#DIV/0!</v>
      </c>
      <c r="G3248" s="1016">
        <f t="shared" si="93"/>
        <v>0</v>
      </c>
    </row>
    <row r="3249" spans="1:7">
      <c r="A3249" s="1016"/>
      <c r="B3249" s="1016"/>
      <c r="C3249" s="1016"/>
      <c r="D3249" s="1016"/>
      <c r="E3249" s="1016"/>
      <c r="F3249" s="1016" t="e">
        <f t="shared" si="92"/>
        <v>#DIV/0!</v>
      </c>
      <c r="G3249" s="1016">
        <f t="shared" si="93"/>
        <v>0</v>
      </c>
    </row>
    <row r="3250" spans="1:7">
      <c r="A3250" s="1016"/>
      <c r="B3250" s="1016"/>
      <c r="C3250" s="1016"/>
      <c r="D3250" s="1016"/>
      <c r="E3250" s="1016"/>
      <c r="F3250" s="1016" t="e">
        <f t="shared" si="92"/>
        <v>#DIV/0!</v>
      </c>
      <c r="G3250" s="1016">
        <f t="shared" si="93"/>
        <v>0</v>
      </c>
    </row>
    <row r="3251" spans="1:7">
      <c r="A3251" s="1016"/>
      <c r="B3251" s="1016"/>
      <c r="C3251" s="1016"/>
      <c r="D3251" s="1016"/>
      <c r="E3251" s="1016"/>
      <c r="F3251" s="1016" t="e">
        <f t="shared" si="92"/>
        <v>#DIV/0!</v>
      </c>
      <c r="G3251" s="1016">
        <f t="shared" si="93"/>
        <v>0</v>
      </c>
    </row>
    <row r="3252" spans="1:7">
      <c r="A3252" s="1016"/>
      <c r="B3252" s="1016"/>
      <c r="C3252" s="1016"/>
      <c r="D3252" s="1016"/>
      <c r="E3252" s="1016"/>
      <c r="F3252" s="1016" t="e">
        <f t="shared" si="92"/>
        <v>#DIV/0!</v>
      </c>
      <c r="G3252" s="1016">
        <f t="shared" si="93"/>
        <v>0</v>
      </c>
    </row>
    <row r="3253" spans="1:7">
      <c r="A3253" s="1016"/>
      <c r="B3253" s="1016"/>
      <c r="C3253" s="1016"/>
      <c r="D3253" s="1016"/>
      <c r="E3253" s="1016"/>
      <c r="F3253" s="1016" t="e">
        <f t="shared" si="92"/>
        <v>#DIV/0!</v>
      </c>
      <c r="G3253" s="1016">
        <f t="shared" si="93"/>
        <v>0</v>
      </c>
    </row>
    <row r="3254" spans="1:7">
      <c r="A3254" s="1016"/>
      <c r="B3254" s="1016"/>
      <c r="C3254" s="1016"/>
      <c r="D3254" s="1016"/>
      <c r="E3254" s="1016"/>
      <c r="F3254" s="1016" t="e">
        <f t="shared" si="92"/>
        <v>#DIV/0!</v>
      </c>
      <c r="G3254" s="1016">
        <f t="shared" si="93"/>
        <v>0</v>
      </c>
    </row>
    <row r="3255" spans="1:7">
      <c r="A3255" s="1016"/>
      <c r="B3255" s="1016"/>
      <c r="C3255" s="1016"/>
      <c r="D3255" s="1016"/>
      <c r="E3255" s="1016"/>
      <c r="F3255" s="1016" t="e">
        <f t="shared" si="92"/>
        <v>#DIV/0!</v>
      </c>
      <c r="G3255" s="1016">
        <f t="shared" si="93"/>
        <v>0</v>
      </c>
    </row>
    <row r="3256" spans="1:7">
      <c r="A3256" s="1016"/>
      <c r="B3256" s="1016"/>
      <c r="C3256" s="1016"/>
      <c r="D3256" s="1016"/>
      <c r="E3256" s="1016"/>
      <c r="F3256" s="1016" t="e">
        <f t="shared" si="92"/>
        <v>#DIV/0!</v>
      </c>
      <c r="G3256" s="1016">
        <f t="shared" si="93"/>
        <v>0</v>
      </c>
    </row>
    <row r="3257" spans="1:7">
      <c r="A3257" s="1016"/>
      <c r="B3257" s="1016"/>
      <c r="C3257" s="1016"/>
      <c r="D3257" s="1016"/>
      <c r="E3257" s="1016"/>
      <c r="F3257" s="1016" t="e">
        <f t="shared" si="92"/>
        <v>#DIV/0!</v>
      </c>
      <c r="G3257" s="1016">
        <f t="shared" si="93"/>
        <v>0</v>
      </c>
    </row>
    <row r="3258" spans="1:7">
      <c r="A3258" s="1016"/>
      <c r="B3258" s="1016"/>
      <c r="C3258" s="1016"/>
      <c r="D3258" s="1016"/>
      <c r="E3258" s="1016"/>
      <c r="F3258" s="1016" t="e">
        <f t="shared" si="92"/>
        <v>#DIV/0!</v>
      </c>
      <c r="G3258" s="1016">
        <f t="shared" si="93"/>
        <v>0</v>
      </c>
    </row>
    <row r="3259" spans="1:7">
      <c r="A3259" s="1016"/>
      <c r="B3259" s="1016"/>
      <c r="C3259" s="1016"/>
      <c r="D3259" s="1016"/>
      <c r="E3259" s="1016"/>
      <c r="F3259" s="1016" t="e">
        <f t="shared" si="92"/>
        <v>#DIV/0!</v>
      </c>
      <c r="G3259" s="1016">
        <f t="shared" si="93"/>
        <v>0</v>
      </c>
    </row>
    <row r="3260" spans="1:7">
      <c r="A3260" s="1016"/>
      <c r="B3260" s="1016"/>
      <c r="C3260" s="1016"/>
      <c r="D3260" s="1016"/>
      <c r="E3260" s="1016"/>
      <c r="F3260" s="1016" t="e">
        <f t="shared" si="92"/>
        <v>#DIV/0!</v>
      </c>
      <c r="G3260" s="1016">
        <f t="shared" si="93"/>
        <v>0</v>
      </c>
    </row>
    <row r="3261" spans="1:7">
      <c r="A3261" s="1016"/>
      <c r="B3261" s="1016"/>
      <c r="C3261" s="1016"/>
      <c r="D3261" s="1016"/>
      <c r="E3261" s="1016"/>
      <c r="F3261" s="1016" t="e">
        <f t="shared" si="92"/>
        <v>#DIV/0!</v>
      </c>
      <c r="G3261" s="1016">
        <f t="shared" si="93"/>
        <v>0</v>
      </c>
    </row>
    <row r="3262" spans="1:7">
      <c r="A3262" s="1016"/>
      <c r="B3262" s="1016"/>
      <c r="C3262" s="1016"/>
      <c r="D3262" s="1016"/>
      <c r="E3262" s="1016"/>
      <c r="F3262" s="1016" t="e">
        <f t="shared" si="92"/>
        <v>#DIV/0!</v>
      </c>
      <c r="G3262" s="1016">
        <f t="shared" si="93"/>
        <v>0</v>
      </c>
    </row>
    <row r="3263" spans="1:7">
      <c r="A3263" s="1016"/>
      <c r="B3263" s="1016"/>
      <c r="C3263" s="1016"/>
      <c r="D3263" s="1016"/>
      <c r="E3263" s="1016"/>
      <c r="F3263" s="1016" t="e">
        <f t="shared" si="92"/>
        <v>#DIV/0!</v>
      </c>
      <c r="G3263" s="1016">
        <f t="shared" si="93"/>
        <v>0</v>
      </c>
    </row>
    <row r="3264" spans="1:7">
      <c r="A3264" s="1016"/>
      <c r="B3264" s="1016"/>
      <c r="C3264" s="1016"/>
      <c r="D3264" s="1016"/>
      <c r="E3264" s="1016"/>
      <c r="F3264" s="1016" t="e">
        <f t="shared" si="92"/>
        <v>#DIV/0!</v>
      </c>
      <c r="G3264" s="1016">
        <f t="shared" si="93"/>
        <v>0</v>
      </c>
    </row>
    <row r="3265" spans="1:7">
      <c r="A3265" s="1016"/>
      <c r="B3265" s="1016"/>
      <c r="C3265" s="1016"/>
      <c r="D3265" s="1016"/>
      <c r="E3265" s="1016"/>
      <c r="F3265" s="1016" t="e">
        <f t="shared" si="92"/>
        <v>#DIV/0!</v>
      </c>
      <c r="G3265" s="1016">
        <f t="shared" si="93"/>
        <v>0</v>
      </c>
    </row>
    <row r="3266" spans="1:7">
      <c r="A3266" s="1016"/>
      <c r="B3266" s="1016"/>
      <c r="C3266" s="1016"/>
      <c r="D3266" s="1016"/>
      <c r="E3266" s="1016"/>
      <c r="F3266" s="1016" t="e">
        <f t="shared" si="92"/>
        <v>#DIV/0!</v>
      </c>
      <c r="G3266" s="1016">
        <f t="shared" si="93"/>
        <v>0</v>
      </c>
    </row>
    <row r="3267" spans="1:7">
      <c r="A3267" s="1016"/>
      <c r="B3267" s="1016"/>
      <c r="C3267" s="1016"/>
      <c r="D3267" s="1016"/>
      <c r="E3267" s="1016"/>
      <c r="F3267" s="1016" t="e">
        <f t="shared" si="92"/>
        <v>#DIV/0!</v>
      </c>
      <c r="G3267" s="1016">
        <f t="shared" si="93"/>
        <v>0</v>
      </c>
    </row>
    <row r="3268" spans="1:7">
      <c r="A3268" s="1016"/>
      <c r="B3268" s="1016"/>
      <c r="C3268" s="1016"/>
      <c r="D3268" s="1016"/>
      <c r="E3268" s="1016"/>
      <c r="F3268" s="1016" t="e">
        <f t="shared" si="92"/>
        <v>#DIV/0!</v>
      </c>
      <c r="G3268" s="1016">
        <f t="shared" si="93"/>
        <v>0</v>
      </c>
    </row>
    <row r="3269" spans="1:7">
      <c r="A3269" s="1016"/>
      <c r="B3269" s="1016"/>
      <c r="C3269" s="1016"/>
      <c r="D3269" s="1016"/>
      <c r="E3269" s="1016"/>
      <c r="F3269" s="1016" t="e">
        <f t="shared" si="92"/>
        <v>#DIV/0!</v>
      </c>
      <c r="G3269" s="1016">
        <f t="shared" si="93"/>
        <v>0</v>
      </c>
    </row>
    <row r="3270" spans="1:7">
      <c r="A3270" s="1016"/>
      <c r="B3270" s="1016"/>
      <c r="C3270" s="1016"/>
      <c r="D3270" s="1016"/>
      <c r="E3270" s="1016"/>
      <c r="F3270" s="1016" t="e">
        <f t="shared" si="92"/>
        <v>#DIV/0!</v>
      </c>
      <c r="G3270" s="1016">
        <f t="shared" si="93"/>
        <v>0</v>
      </c>
    </row>
    <row r="3271" spans="1:7">
      <c r="A3271" s="1016"/>
      <c r="B3271" s="1016"/>
      <c r="C3271" s="1016"/>
      <c r="D3271" s="1016"/>
      <c r="E3271" s="1016"/>
      <c r="F3271" s="1016" t="e">
        <f t="shared" si="92"/>
        <v>#DIV/0!</v>
      </c>
      <c r="G3271" s="1016">
        <f t="shared" si="93"/>
        <v>0</v>
      </c>
    </row>
    <row r="3272" spans="1:7">
      <c r="A3272" s="1016"/>
      <c r="B3272" s="1016"/>
      <c r="C3272" s="1016"/>
      <c r="D3272" s="1016"/>
      <c r="E3272" s="1016"/>
      <c r="F3272" s="1016" t="e">
        <f t="shared" si="92"/>
        <v>#DIV/0!</v>
      </c>
      <c r="G3272" s="1016">
        <f t="shared" si="93"/>
        <v>0</v>
      </c>
    </row>
    <row r="3273" spans="1:7">
      <c r="A3273" s="1016"/>
      <c r="B3273" s="1016"/>
      <c r="C3273" s="1016"/>
      <c r="D3273" s="1016"/>
      <c r="E3273" s="1016"/>
      <c r="F3273" s="1016" t="e">
        <f t="shared" si="92"/>
        <v>#DIV/0!</v>
      </c>
      <c r="G3273" s="1016">
        <f t="shared" si="93"/>
        <v>0</v>
      </c>
    </row>
    <row r="3274" spans="1:7">
      <c r="A3274" s="1016"/>
      <c r="B3274" s="1016"/>
      <c r="C3274" s="1016"/>
      <c r="D3274" s="1016"/>
      <c r="E3274" s="1016"/>
      <c r="F3274" s="1016" t="e">
        <f t="shared" si="92"/>
        <v>#DIV/0!</v>
      </c>
      <c r="G3274" s="1016">
        <f t="shared" si="93"/>
        <v>0</v>
      </c>
    </row>
    <row r="3275" spans="1:7">
      <c r="A3275" s="1016"/>
      <c r="B3275" s="1016"/>
      <c r="C3275" s="1016"/>
      <c r="D3275" s="1016"/>
      <c r="E3275" s="1016"/>
      <c r="F3275" s="1016" t="e">
        <f t="shared" si="92"/>
        <v>#DIV/0!</v>
      </c>
      <c r="G3275" s="1016">
        <f t="shared" si="93"/>
        <v>0</v>
      </c>
    </row>
    <row r="3276" spans="1:7">
      <c r="A3276" s="1016"/>
      <c r="B3276" s="1016"/>
      <c r="C3276" s="1016"/>
      <c r="D3276" s="1016"/>
      <c r="E3276" s="1016"/>
      <c r="F3276" s="1016" t="e">
        <f t="shared" si="92"/>
        <v>#DIV/0!</v>
      </c>
      <c r="G3276" s="1016">
        <f t="shared" si="93"/>
        <v>0</v>
      </c>
    </row>
    <row r="3277" spans="1:7">
      <c r="A3277" s="1016"/>
      <c r="B3277" s="1016"/>
      <c r="C3277" s="1016"/>
      <c r="D3277" s="1016"/>
      <c r="E3277" s="1016"/>
      <c r="F3277" s="1016" t="e">
        <f t="shared" si="92"/>
        <v>#DIV/0!</v>
      </c>
      <c r="G3277" s="1016">
        <f t="shared" si="93"/>
        <v>0</v>
      </c>
    </row>
    <row r="3278" spans="1:7">
      <c r="A3278" s="1016"/>
      <c r="B3278" s="1016"/>
      <c r="C3278" s="1016"/>
      <c r="D3278" s="1016"/>
      <c r="E3278" s="1016"/>
      <c r="F3278" s="1016" t="e">
        <f t="shared" si="92"/>
        <v>#DIV/0!</v>
      </c>
      <c r="G3278" s="1016">
        <f t="shared" si="93"/>
        <v>0</v>
      </c>
    </row>
    <row r="3279" spans="1:7">
      <c r="A3279" s="1016"/>
      <c r="B3279" s="1016"/>
      <c r="C3279" s="1016"/>
      <c r="D3279" s="1016"/>
      <c r="E3279" s="1016"/>
      <c r="F3279" s="1016" t="e">
        <f t="shared" si="92"/>
        <v>#DIV/0!</v>
      </c>
      <c r="G3279" s="1016">
        <f t="shared" si="93"/>
        <v>0</v>
      </c>
    </row>
    <row r="3280" spans="1:7">
      <c r="A3280" s="1016"/>
      <c r="B3280" s="1016"/>
      <c r="C3280" s="1016"/>
      <c r="D3280" s="1016"/>
      <c r="E3280" s="1016"/>
      <c r="F3280" s="1016" t="e">
        <f t="shared" si="92"/>
        <v>#DIV/0!</v>
      </c>
      <c r="G3280" s="1016">
        <f t="shared" si="93"/>
        <v>0</v>
      </c>
    </row>
    <row r="3281" spans="1:7">
      <c r="A3281" s="1016"/>
      <c r="B3281" s="1016"/>
      <c r="C3281" s="1016"/>
      <c r="D3281" s="1016"/>
      <c r="E3281" s="1016"/>
      <c r="F3281" s="1016" t="e">
        <f t="shared" si="92"/>
        <v>#DIV/0!</v>
      </c>
      <c r="G3281" s="1016">
        <f t="shared" si="93"/>
        <v>0</v>
      </c>
    </row>
    <row r="3282" spans="1:7">
      <c r="A3282" s="1016"/>
      <c r="B3282" s="1016"/>
      <c r="C3282" s="1016"/>
      <c r="D3282" s="1016"/>
      <c r="E3282" s="1016"/>
      <c r="F3282" s="1016" t="e">
        <f t="shared" si="92"/>
        <v>#DIV/0!</v>
      </c>
      <c r="G3282" s="1016">
        <f t="shared" si="93"/>
        <v>0</v>
      </c>
    </row>
    <row r="3283" spans="1:7">
      <c r="A3283" s="1016"/>
      <c r="B3283" s="1016"/>
      <c r="C3283" s="1016"/>
      <c r="D3283" s="1016"/>
      <c r="E3283" s="1016"/>
      <c r="F3283" s="1016" t="e">
        <f t="shared" si="92"/>
        <v>#DIV/0!</v>
      </c>
      <c r="G3283" s="1016">
        <f t="shared" si="93"/>
        <v>0</v>
      </c>
    </row>
    <row r="3284" spans="1:7">
      <c r="A3284" s="1016"/>
      <c r="B3284" s="1016"/>
      <c r="C3284" s="1016"/>
      <c r="D3284" s="1016"/>
      <c r="E3284" s="1016"/>
      <c r="F3284" s="1016" t="e">
        <f t="shared" si="92"/>
        <v>#DIV/0!</v>
      </c>
      <c r="G3284" s="1016">
        <f t="shared" si="93"/>
        <v>0</v>
      </c>
    </row>
    <row r="3285" spans="1:7">
      <c r="A3285" s="1016"/>
      <c r="B3285" s="1016"/>
      <c r="C3285" s="1016"/>
      <c r="D3285" s="1016"/>
      <c r="E3285" s="1016"/>
      <c r="F3285" s="1016" t="e">
        <f t="shared" si="92"/>
        <v>#DIV/0!</v>
      </c>
      <c r="G3285" s="1016">
        <f t="shared" si="93"/>
        <v>0</v>
      </c>
    </row>
    <row r="3286" spans="1:7">
      <c r="A3286" s="1016"/>
      <c r="B3286" s="1016"/>
      <c r="C3286" s="1016"/>
      <c r="D3286" s="1016"/>
      <c r="E3286" s="1016"/>
      <c r="F3286" s="1016" t="e">
        <f t="shared" si="92"/>
        <v>#DIV/0!</v>
      </c>
      <c r="G3286" s="1016">
        <f t="shared" si="93"/>
        <v>0</v>
      </c>
    </row>
    <row r="3287" spans="1:7">
      <c r="A3287" s="1016"/>
      <c r="B3287" s="1016"/>
      <c r="C3287" s="1016"/>
      <c r="D3287" s="1016"/>
      <c r="E3287" s="1016"/>
      <c r="F3287" s="1016" t="e">
        <f t="shared" si="92"/>
        <v>#DIV/0!</v>
      </c>
      <c r="G3287" s="1016">
        <f t="shared" si="93"/>
        <v>0</v>
      </c>
    </row>
    <row r="3288" spans="1:7">
      <c r="A3288" s="1016"/>
      <c r="B3288" s="1016"/>
      <c r="C3288" s="1016"/>
      <c r="D3288" s="1016"/>
      <c r="E3288" s="1016"/>
      <c r="F3288" s="1016" t="e">
        <f t="shared" si="92"/>
        <v>#DIV/0!</v>
      </c>
      <c r="G3288" s="1016">
        <f t="shared" si="93"/>
        <v>0</v>
      </c>
    </row>
    <row r="3289" spans="1:7">
      <c r="A3289" s="1016"/>
      <c r="B3289" s="1016"/>
      <c r="C3289" s="1016"/>
      <c r="D3289" s="1016"/>
      <c r="E3289" s="1016"/>
      <c r="F3289" s="1016" t="e">
        <f t="shared" si="92"/>
        <v>#DIV/0!</v>
      </c>
      <c r="G3289" s="1016">
        <f t="shared" si="93"/>
        <v>0</v>
      </c>
    </row>
    <row r="3290" spans="1:7">
      <c r="A3290" s="1016"/>
      <c r="B3290" s="1016"/>
      <c r="C3290" s="1016"/>
      <c r="D3290" s="1016"/>
      <c r="E3290" s="1016"/>
      <c r="F3290" s="1016" t="e">
        <f t="shared" si="92"/>
        <v>#DIV/0!</v>
      </c>
      <c r="G3290" s="1016">
        <f t="shared" si="93"/>
        <v>0</v>
      </c>
    </row>
    <row r="3291" spans="1:7">
      <c r="A3291" s="1016"/>
      <c r="B3291" s="1016"/>
      <c r="C3291" s="1016"/>
      <c r="D3291" s="1016"/>
      <c r="E3291" s="1016"/>
      <c r="F3291" s="1016" t="e">
        <f t="shared" si="92"/>
        <v>#DIV/0!</v>
      </c>
      <c r="G3291" s="1016">
        <f t="shared" si="93"/>
        <v>0</v>
      </c>
    </row>
    <row r="3292" spans="1:7">
      <c r="A3292" s="1016"/>
      <c r="B3292" s="1016"/>
      <c r="C3292" s="1016"/>
      <c r="D3292" s="1016"/>
      <c r="E3292" s="1016"/>
      <c r="F3292" s="1016" t="e">
        <f t="shared" si="92"/>
        <v>#DIV/0!</v>
      </c>
      <c r="G3292" s="1016">
        <f t="shared" si="93"/>
        <v>0</v>
      </c>
    </row>
    <row r="3293" spans="1:7">
      <c r="A3293" s="1016"/>
      <c r="B3293" s="1016"/>
      <c r="C3293" s="1016"/>
      <c r="D3293" s="1016"/>
      <c r="E3293" s="1016"/>
      <c r="F3293" s="1016" t="e">
        <f t="shared" si="92"/>
        <v>#DIV/0!</v>
      </c>
      <c r="G3293" s="1016">
        <f t="shared" si="93"/>
        <v>0</v>
      </c>
    </row>
    <row r="3294" spans="1:7">
      <c r="A3294" s="1016"/>
      <c r="B3294" s="1016"/>
      <c r="C3294" s="1016"/>
      <c r="D3294" s="1016"/>
      <c r="E3294" s="1016"/>
      <c r="F3294" s="1016" t="e">
        <f t="shared" si="92"/>
        <v>#DIV/0!</v>
      </c>
      <c r="G3294" s="1016">
        <f t="shared" si="93"/>
        <v>0</v>
      </c>
    </row>
    <row r="3295" spans="1:7">
      <c r="A3295" s="1016"/>
      <c r="B3295" s="1016"/>
      <c r="C3295" s="1016"/>
      <c r="D3295" s="1016"/>
      <c r="E3295" s="1016"/>
      <c r="F3295" s="1016" t="e">
        <f t="shared" ref="F3295:F3358" si="94">(B3295*C3295*D3295*60/(A3295*1000))+F3294</f>
        <v>#DIV/0!</v>
      </c>
      <c r="G3295" s="1016">
        <f t="shared" ref="G3295:G3358" si="95">(C3295*D3295*60)+G3294</f>
        <v>0</v>
      </c>
    </row>
    <row r="3296" spans="1:7">
      <c r="A3296" s="1016"/>
      <c r="B3296" s="1016"/>
      <c r="C3296" s="1016"/>
      <c r="D3296" s="1016"/>
      <c r="E3296" s="1016"/>
      <c r="F3296" s="1016" t="e">
        <f t="shared" si="94"/>
        <v>#DIV/0!</v>
      </c>
      <c r="G3296" s="1016">
        <f t="shared" si="95"/>
        <v>0</v>
      </c>
    </row>
    <row r="3297" spans="1:7">
      <c r="A3297" s="1016"/>
      <c r="B3297" s="1016"/>
      <c r="C3297" s="1016"/>
      <c r="D3297" s="1016"/>
      <c r="E3297" s="1016"/>
      <c r="F3297" s="1016" t="e">
        <f t="shared" si="94"/>
        <v>#DIV/0!</v>
      </c>
      <c r="G3297" s="1016">
        <f t="shared" si="95"/>
        <v>0</v>
      </c>
    </row>
    <row r="3298" spans="1:7">
      <c r="A3298" s="1016"/>
      <c r="B3298" s="1016"/>
      <c r="C3298" s="1016"/>
      <c r="D3298" s="1016"/>
      <c r="E3298" s="1016"/>
      <c r="F3298" s="1016" t="e">
        <f t="shared" si="94"/>
        <v>#DIV/0!</v>
      </c>
      <c r="G3298" s="1016">
        <f t="shared" si="95"/>
        <v>0</v>
      </c>
    </row>
    <row r="3299" spans="1:7">
      <c r="A3299" s="1016"/>
      <c r="B3299" s="1016"/>
      <c r="C3299" s="1016"/>
      <c r="D3299" s="1016"/>
      <c r="E3299" s="1016"/>
      <c r="F3299" s="1016" t="e">
        <f t="shared" si="94"/>
        <v>#DIV/0!</v>
      </c>
      <c r="G3299" s="1016">
        <f t="shared" si="95"/>
        <v>0</v>
      </c>
    </row>
    <row r="3300" spans="1:7">
      <c r="A3300" s="1016"/>
      <c r="B3300" s="1016"/>
      <c r="C3300" s="1016"/>
      <c r="D3300" s="1016"/>
      <c r="E3300" s="1016"/>
      <c r="F3300" s="1016" t="e">
        <f t="shared" si="94"/>
        <v>#DIV/0!</v>
      </c>
      <c r="G3300" s="1016">
        <f t="shared" si="95"/>
        <v>0</v>
      </c>
    </row>
    <row r="3301" spans="1:7">
      <c r="A3301" s="1016"/>
      <c r="B3301" s="1016"/>
      <c r="C3301" s="1016"/>
      <c r="D3301" s="1016"/>
      <c r="E3301" s="1016"/>
      <c r="F3301" s="1016" t="e">
        <f t="shared" si="94"/>
        <v>#DIV/0!</v>
      </c>
      <c r="G3301" s="1016">
        <f t="shared" si="95"/>
        <v>0</v>
      </c>
    </row>
    <row r="3302" spans="1:7">
      <c r="A3302" s="1016"/>
      <c r="B3302" s="1016"/>
      <c r="C3302" s="1016"/>
      <c r="D3302" s="1016"/>
      <c r="E3302" s="1016"/>
      <c r="F3302" s="1016" t="e">
        <f t="shared" si="94"/>
        <v>#DIV/0!</v>
      </c>
      <c r="G3302" s="1016">
        <f t="shared" si="95"/>
        <v>0</v>
      </c>
    </row>
    <row r="3303" spans="1:7">
      <c r="A3303" s="1016"/>
      <c r="B3303" s="1016"/>
      <c r="C3303" s="1016"/>
      <c r="D3303" s="1016"/>
      <c r="E3303" s="1016"/>
      <c r="F3303" s="1016" t="e">
        <f t="shared" si="94"/>
        <v>#DIV/0!</v>
      </c>
      <c r="G3303" s="1016">
        <f t="shared" si="95"/>
        <v>0</v>
      </c>
    </row>
    <row r="3304" spans="1:7">
      <c r="A3304" s="1016"/>
      <c r="B3304" s="1016"/>
      <c r="C3304" s="1016"/>
      <c r="D3304" s="1016"/>
      <c r="E3304" s="1016"/>
      <c r="F3304" s="1016" t="e">
        <f t="shared" si="94"/>
        <v>#DIV/0!</v>
      </c>
      <c r="G3304" s="1016">
        <f t="shared" si="95"/>
        <v>0</v>
      </c>
    </row>
    <row r="3305" spans="1:7">
      <c r="A3305" s="1016"/>
      <c r="B3305" s="1016"/>
      <c r="C3305" s="1016"/>
      <c r="D3305" s="1016"/>
      <c r="E3305" s="1016"/>
      <c r="F3305" s="1016" t="e">
        <f t="shared" si="94"/>
        <v>#DIV/0!</v>
      </c>
      <c r="G3305" s="1016">
        <f t="shared" si="95"/>
        <v>0</v>
      </c>
    </row>
    <row r="3306" spans="1:7">
      <c r="A3306" s="1016"/>
      <c r="B3306" s="1016"/>
      <c r="C3306" s="1016"/>
      <c r="D3306" s="1016"/>
      <c r="E3306" s="1016"/>
      <c r="F3306" s="1016" t="e">
        <f t="shared" si="94"/>
        <v>#DIV/0!</v>
      </c>
      <c r="G3306" s="1016">
        <f t="shared" si="95"/>
        <v>0</v>
      </c>
    </row>
    <row r="3307" spans="1:7">
      <c r="A3307" s="1016"/>
      <c r="B3307" s="1016"/>
      <c r="C3307" s="1016"/>
      <c r="D3307" s="1016"/>
      <c r="E3307" s="1016"/>
      <c r="F3307" s="1016" t="e">
        <f t="shared" si="94"/>
        <v>#DIV/0!</v>
      </c>
      <c r="G3307" s="1016">
        <f t="shared" si="95"/>
        <v>0</v>
      </c>
    </row>
    <row r="3308" spans="1:7">
      <c r="A3308" s="1016"/>
      <c r="B3308" s="1016"/>
      <c r="C3308" s="1016"/>
      <c r="D3308" s="1016"/>
      <c r="E3308" s="1016"/>
      <c r="F3308" s="1016" t="e">
        <f t="shared" si="94"/>
        <v>#DIV/0!</v>
      </c>
      <c r="G3308" s="1016">
        <f t="shared" si="95"/>
        <v>0</v>
      </c>
    </row>
    <row r="3309" spans="1:7">
      <c r="A3309" s="1016"/>
      <c r="B3309" s="1016"/>
      <c r="C3309" s="1016"/>
      <c r="D3309" s="1016"/>
      <c r="E3309" s="1016"/>
      <c r="F3309" s="1016" t="e">
        <f t="shared" si="94"/>
        <v>#DIV/0!</v>
      </c>
      <c r="G3309" s="1016">
        <f t="shared" si="95"/>
        <v>0</v>
      </c>
    </row>
    <row r="3310" spans="1:7">
      <c r="A3310" s="1016"/>
      <c r="B3310" s="1016"/>
      <c r="C3310" s="1016"/>
      <c r="D3310" s="1016"/>
      <c r="E3310" s="1016"/>
      <c r="F3310" s="1016" t="e">
        <f t="shared" si="94"/>
        <v>#DIV/0!</v>
      </c>
      <c r="G3310" s="1016">
        <f t="shared" si="95"/>
        <v>0</v>
      </c>
    </row>
    <row r="3311" spans="1:7">
      <c r="A3311" s="1016"/>
      <c r="B3311" s="1016"/>
      <c r="C3311" s="1016"/>
      <c r="D3311" s="1016"/>
      <c r="E3311" s="1016"/>
      <c r="F3311" s="1016" t="e">
        <f t="shared" si="94"/>
        <v>#DIV/0!</v>
      </c>
      <c r="G3311" s="1016">
        <f t="shared" si="95"/>
        <v>0</v>
      </c>
    </row>
    <row r="3312" spans="1:7">
      <c r="A3312" s="1016"/>
      <c r="B3312" s="1016"/>
      <c r="C3312" s="1016"/>
      <c r="D3312" s="1016"/>
      <c r="E3312" s="1016"/>
      <c r="F3312" s="1016" t="e">
        <f t="shared" si="94"/>
        <v>#DIV/0!</v>
      </c>
      <c r="G3312" s="1016">
        <f t="shared" si="95"/>
        <v>0</v>
      </c>
    </row>
    <row r="3313" spans="1:7">
      <c r="A3313" s="1016"/>
      <c r="B3313" s="1016"/>
      <c r="C3313" s="1016"/>
      <c r="D3313" s="1016"/>
      <c r="E3313" s="1016"/>
      <c r="F3313" s="1016" t="e">
        <f t="shared" si="94"/>
        <v>#DIV/0!</v>
      </c>
      <c r="G3313" s="1016">
        <f t="shared" si="95"/>
        <v>0</v>
      </c>
    </row>
    <row r="3314" spans="1:7">
      <c r="A3314" s="1016"/>
      <c r="B3314" s="1016"/>
      <c r="C3314" s="1016"/>
      <c r="D3314" s="1016"/>
      <c r="E3314" s="1016"/>
      <c r="F3314" s="1016" t="e">
        <f t="shared" si="94"/>
        <v>#DIV/0!</v>
      </c>
      <c r="G3314" s="1016">
        <f t="shared" si="95"/>
        <v>0</v>
      </c>
    </row>
    <row r="3315" spans="1:7">
      <c r="A3315" s="1016"/>
      <c r="B3315" s="1016"/>
      <c r="C3315" s="1016"/>
      <c r="D3315" s="1016"/>
      <c r="E3315" s="1016"/>
      <c r="F3315" s="1016" t="e">
        <f t="shared" si="94"/>
        <v>#DIV/0!</v>
      </c>
      <c r="G3315" s="1016">
        <f t="shared" si="95"/>
        <v>0</v>
      </c>
    </row>
    <row r="3316" spans="1:7">
      <c r="A3316" s="1016"/>
      <c r="B3316" s="1016"/>
      <c r="C3316" s="1016"/>
      <c r="D3316" s="1016"/>
      <c r="E3316" s="1016"/>
      <c r="F3316" s="1016" t="e">
        <f t="shared" si="94"/>
        <v>#DIV/0!</v>
      </c>
      <c r="G3316" s="1016">
        <f t="shared" si="95"/>
        <v>0</v>
      </c>
    </row>
    <row r="3317" spans="1:7">
      <c r="A3317" s="1016"/>
      <c r="B3317" s="1016"/>
      <c r="C3317" s="1016"/>
      <c r="D3317" s="1016"/>
      <c r="E3317" s="1016"/>
      <c r="F3317" s="1016" t="e">
        <f t="shared" si="94"/>
        <v>#DIV/0!</v>
      </c>
      <c r="G3317" s="1016">
        <f t="shared" si="95"/>
        <v>0</v>
      </c>
    </row>
    <row r="3318" spans="1:7">
      <c r="A3318" s="1016"/>
      <c r="B3318" s="1016"/>
      <c r="C3318" s="1016"/>
      <c r="D3318" s="1016"/>
      <c r="E3318" s="1016"/>
      <c r="F3318" s="1016" t="e">
        <f t="shared" si="94"/>
        <v>#DIV/0!</v>
      </c>
      <c r="G3318" s="1016">
        <f t="shared" si="95"/>
        <v>0</v>
      </c>
    </row>
    <row r="3319" spans="1:7">
      <c r="A3319" s="1016"/>
      <c r="B3319" s="1016"/>
      <c r="C3319" s="1016"/>
      <c r="D3319" s="1016"/>
      <c r="E3319" s="1016"/>
      <c r="F3319" s="1016" t="e">
        <f t="shared" si="94"/>
        <v>#DIV/0!</v>
      </c>
      <c r="G3319" s="1016">
        <f t="shared" si="95"/>
        <v>0</v>
      </c>
    </row>
    <row r="3320" spans="1:7">
      <c r="A3320" s="1016"/>
      <c r="B3320" s="1016"/>
      <c r="C3320" s="1016"/>
      <c r="D3320" s="1016"/>
      <c r="E3320" s="1016"/>
      <c r="F3320" s="1016" t="e">
        <f t="shared" si="94"/>
        <v>#DIV/0!</v>
      </c>
      <c r="G3320" s="1016">
        <f t="shared" si="95"/>
        <v>0</v>
      </c>
    </row>
    <row r="3321" spans="1:7">
      <c r="A3321" s="1016"/>
      <c r="B3321" s="1016"/>
      <c r="C3321" s="1016"/>
      <c r="D3321" s="1016"/>
      <c r="E3321" s="1016"/>
      <c r="F3321" s="1016" t="e">
        <f t="shared" si="94"/>
        <v>#DIV/0!</v>
      </c>
      <c r="G3321" s="1016">
        <f t="shared" si="95"/>
        <v>0</v>
      </c>
    </row>
    <row r="3322" spans="1:7">
      <c r="A3322" s="1016"/>
      <c r="B3322" s="1016"/>
      <c r="C3322" s="1016"/>
      <c r="D3322" s="1016"/>
      <c r="E3322" s="1016"/>
      <c r="F3322" s="1016" t="e">
        <f t="shared" si="94"/>
        <v>#DIV/0!</v>
      </c>
      <c r="G3322" s="1016">
        <f t="shared" si="95"/>
        <v>0</v>
      </c>
    </row>
    <row r="3323" spans="1:7">
      <c r="A3323" s="1016"/>
      <c r="B3323" s="1016"/>
      <c r="C3323" s="1016"/>
      <c r="D3323" s="1016"/>
      <c r="E3323" s="1016"/>
      <c r="F3323" s="1016" t="e">
        <f t="shared" si="94"/>
        <v>#DIV/0!</v>
      </c>
      <c r="G3323" s="1016">
        <f t="shared" si="95"/>
        <v>0</v>
      </c>
    </row>
    <row r="3324" spans="1:7">
      <c r="A3324" s="1016"/>
      <c r="B3324" s="1016"/>
      <c r="C3324" s="1016"/>
      <c r="D3324" s="1016"/>
      <c r="E3324" s="1016"/>
      <c r="F3324" s="1016" t="e">
        <f t="shared" si="94"/>
        <v>#DIV/0!</v>
      </c>
      <c r="G3324" s="1016">
        <f t="shared" si="95"/>
        <v>0</v>
      </c>
    </row>
    <row r="3325" spans="1:7">
      <c r="A3325" s="1016"/>
      <c r="B3325" s="1016"/>
      <c r="C3325" s="1016"/>
      <c r="D3325" s="1016"/>
      <c r="E3325" s="1016"/>
      <c r="F3325" s="1016" t="e">
        <f t="shared" si="94"/>
        <v>#DIV/0!</v>
      </c>
      <c r="G3325" s="1016">
        <f t="shared" si="95"/>
        <v>0</v>
      </c>
    </row>
    <row r="3326" spans="1:7">
      <c r="A3326" s="1016"/>
      <c r="B3326" s="1016"/>
      <c r="C3326" s="1016"/>
      <c r="D3326" s="1016"/>
      <c r="E3326" s="1016"/>
      <c r="F3326" s="1016" t="e">
        <f t="shared" si="94"/>
        <v>#DIV/0!</v>
      </c>
      <c r="G3326" s="1016">
        <f t="shared" si="95"/>
        <v>0</v>
      </c>
    </row>
    <row r="3327" spans="1:7">
      <c r="A3327" s="1016"/>
      <c r="B3327" s="1016"/>
      <c r="C3327" s="1016"/>
      <c r="D3327" s="1016"/>
      <c r="E3327" s="1016"/>
      <c r="F3327" s="1016" t="e">
        <f t="shared" si="94"/>
        <v>#DIV/0!</v>
      </c>
      <c r="G3327" s="1016">
        <f t="shared" si="95"/>
        <v>0</v>
      </c>
    </row>
    <row r="3328" spans="1:7">
      <c r="A3328" s="1016"/>
      <c r="B3328" s="1016"/>
      <c r="C3328" s="1016"/>
      <c r="D3328" s="1016"/>
      <c r="E3328" s="1016"/>
      <c r="F3328" s="1016" t="e">
        <f t="shared" si="94"/>
        <v>#DIV/0!</v>
      </c>
      <c r="G3328" s="1016">
        <f t="shared" si="95"/>
        <v>0</v>
      </c>
    </row>
    <row r="3329" spans="1:7">
      <c r="A3329" s="1016"/>
      <c r="B3329" s="1016"/>
      <c r="C3329" s="1016"/>
      <c r="D3329" s="1016"/>
      <c r="E3329" s="1016"/>
      <c r="F3329" s="1016" t="e">
        <f t="shared" si="94"/>
        <v>#DIV/0!</v>
      </c>
      <c r="G3329" s="1016">
        <f t="shared" si="95"/>
        <v>0</v>
      </c>
    </row>
    <row r="3330" spans="1:7">
      <c r="A3330" s="1016"/>
      <c r="B3330" s="1016"/>
      <c r="C3330" s="1016"/>
      <c r="D3330" s="1016"/>
      <c r="E3330" s="1016"/>
      <c r="F3330" s="1016" t="e">
        <f t="shared" si="94"/>
        <v>#DIV/0!</v>
      </c>
      <c r="G3330" s="1016">
        <f t="shared" si="95"/>
        <v>0</v>
      </c>
    </row>
    <row r="3331" spans="1:7">
      <c r="A3331" s="1016"/>
      <c r="B3331" s="1016"/>
      <c r="C3331" s="1016"/>
      <c r="D3331" s="1016"/>
      <c r="E3331" s="1016"/>
      <c r="F3331" s="1016" t="e">
        <f t="shared" si="94"/>
        <v>#DIV/0!</v>
      </c>
      <c r="G3331" s="1016">
        <f t="shared" si="95"/>
        <v>0</v>
      </c>
    </row>
    <row r="3332" spans="1:7">
      <c r="A3332" s="1016"/>
      <c r="B3332" s="1016"/>
      <c r="C3332" s="1016"/>
      <c r="D3332" s="1016"/>
      <c r="E3332" s="1016"/>
      <c r="F3332" s="1016" t="e">
        <f t="shared" si="94"/>
        <v>#DIV/0!</v>
      </c>
      <c r="G3332" s="1016">
        <f t="shared" si="95"/>
        <v>0</v>
      </c>
    </row>
    <row r="3333" spans="1:7">
      <c r="A3333" s="1016"/>
      <c r="B3333" s="1016"/>
      <c r="C3333" s="1016"/>
      <c r="D3333" s="1016"/>
      <c r="E3333" s="1016"/>
      <c r="F3333" s="1016" t="e">
        <f t="shared" si="94"/>
        <v>#DIV/0!</v>
      </c>
      <c r="G3333" s="1016">
        <f t="shared" si="95"/>
        <v>0</v>
      </c>
    </row>
    <row r="3334" spans="1:7">
      <c r="A3334" s="1016"/>
      <c r="B3334" s="1016"/>
      <c r="C3334" s="1016"/>
      <c r="D3334" s="1016"/>
      <c r="E3334" s="1016"/>
      <c r="F3334" s="1016" t="e">
        <f t="shared" si="94"/>
        <v>#DIV/0!</v>
      </c>
      <c r="G3334" s="1016">
        <f t="shared" si="95"/>
        <v>0</v>
      </c>
    </row>
    <row r="3335" spans="1:7">
      <c r="A3335" s="1016"/>
      <c r="B3335" s="1016"/>
      <c r="C3335" s="1016"/>
      <c r="D3335" s="1016"/>
      <c r="E3335" s="1016"/>
      <c r="F3335" s="1016" t="e">
        <f t="shared" si="94"/>
        <v>#DIV/0!</v>
      </c>
      <c r="G3335" s="1016">
        <f t="shared" si="95"/>
        <v>0</v>
      </c>
    </row>
    <row r="3336" spans="1:7">
      <c r="A3336" s="1016"/>
      <c r="B3336" s="1016"/>
      <c r="C3336" s="1016"/>
      <c r="D3336" s="1016"/>
      <c r="E3336" s="1016"/>
      <c r="F3336" s="1016" t="e">
        <f t="shared" si="94"/>
        <v>#DIV/0!</v>
      </c>
      <c r="G3336" s="1016">
        <f t="shared" si="95"/>
        <v>0</v>
      </c>
    </row>
    <row r="3337" spans="1:7">
      <c r="A3337" s="1016"/>
      <c r="B3337" s="1016"/>
      <c r="C3337" s="1016"/>
      <c r="D3337" s="1016"/>
      <c r="E3337" s="1016"/>
      <c r="F3337" s="1016" t="e">
        <f t="shared" si="94"/>
        <v>#DIV/0!</v>
      </c>
      <c r="G3337" s="1016">
        <f t="shared" si="95"/>
        <v>0</v>
      </c>
    </row>
    <row r="3338" spans="1:7">
      <c r="A3338" s="1016"/>
      <c r="B3338" s="1016"/>
      <c r="C3338" s="1016"/>
      <c r="D3338" s="1016"/>
      <c r="E3338" s="1016"/>
      <c r="F3338" s="1016" t="e">
        <f t="shared" si="94"/>
        <v>#DIV/0!</v>
      </c>
      <c r="G3338" s="1016">
        <f t="shared" si="95"/>
        <v>0</v>
      </c>
    </row>
    <row r="3339" spans="1:7">
      <c r="A3339" s="1016"/>
      <c r="B3339" s="1016"/>
      <c r="C3339" s="1016"/>
      <c r="D3339" s="1016"/>
      <c r="E3339" s="1016"/>
      <c r="F3339" s="1016" t="e">
        <f t="shared" si="94"/>
        <v>#DIV/0!</v>
      </c>
      <c r="G3339" s="1016">
        <f t="shared" si="95"/>
        <v>0</v>
      </c>
    </row>
    <row r="3340" spans="1:7">
      <c r="A3340" s="1016"/>
      <c r="B3340" s="1016"/>
      <c r="C3340" s="1016"/>
      <c r="D3340" s="1016"/>
      <c r="E3340" s="1016"/>
      <c r="F3340" s="1016" t="e">
        <f t="shared" si="94"/>
        <v>#DIV/0!</v>
      </c>
      <c r="G3340" s="1016">
        <f t="shared" si="95"/>
        <v>0</v>
      </c>
    </row>
    <row r="3341" spans="1:7">
      <c r="A3341" s="1016"/>
      <c r="B3341" s="1016"/>
      <c r="C3341" s="1016"/>
      <c r="D3341" s="1016"/>
      <c r="E3341" s="1016"/>
      <c r="F3341" s="1016" t="e">
        <f t="shared" si="94"/>
        <v>#DIV/0!</v>
      </c>
      <c r="G3341" s="1016">
        <f t="shared" si="95"/>
        <v>0</v>
      </c>
    </row>
    <row r="3342" spans="1:7">
      <c r="A3342" s="1016"/>
      <c r="B3342" s="1016"/>
      <c r="C3342" s="1016"/>
      <c r="D3342" s="1016"/>
      <c r="E3342" s="1016"/>
      <c r="F3342" s="1016" t="e">
        <f t="shared" si="94"/>
        <v>#DIV/0!</v>
      </c>
      <c r="G3342" s="1016">
        <f t="shared" si="95"/>
        <v>0</v>
      </c>
    </row>
    <row r="3343" spans="1:7">
      <c r="A3343" s="1016"/>
      <c r="B3343" s="1016"/>
      <c r="C3343" s="1016"/>
      <c r="D3343" s="1016"/>
      <c r="E3343" s="1016"/>
      <c r="F3343" s="1016" t="e">
        <f t="shared" si="94"/>
        <v>#DIV/0!</v>
      </c>
      <c r="G3343" s="1016">
        <f t="shared" si="95"/>
        <v>0</v>
      </c>
    </row>
    <row r="3344" spans="1:7">
      <c r="A3344" s="1016"/>
      <c r="B3344" s="1016"/>
      <c r="C3344" s="1016"/>
      <c r="D3344" s="1016"/>
      <c r="E3344" s="1016"/>
      <c r="F3344" s="1016" t="e">
        <f t="shared" si="94"/>
        <v>#DIV/0!</v>
      </c>
      <c r="G3344" s="1016">
        <f t="shared" si="95"/>
        <v>0</v>
      </c>
    </row>
    <row r="3345" spans="1:7">
      <c r="A3345" s="1016"/>
      <c r="B3345" s="1016"/>
      <c r="C3345" s="1016"/>
      <c r="D3345" s="1016"/>
      <c r="E3345" s="1016"/>
      <c r="F3345" s="1016" t="e">
        <f t="shared" si="94"/>
        <v>#DIV/0!</v>
      </c>
      <c r="G3345" s="1016">
        <f t="shared" si="95"/>
        <v>0</v>
      </c>
    </row>
    <row r="3346" spans="1:7">
      <c r="A3346" s="1016"/>
      <c r="B3346" s="1016"/>
      <c r="C3346" s="1016"/>
      <c r="D3346" s="1016"/>
      <c r="E3346" s="1016"/>
      <c r="F3346" s="1016" t="e">
        <f t="shared" si="94"/>
        <v>#DIV/0!</v>
      </c>
      <c r="G3346" s="1016">
        <f t="shared" si="95"/>
        <v>0</v>
      </c>
    </row>
    <row r="3347" spans="1:7">
      <c r="A3347" s="1016"/>
      <c r="B3347" s="1016"/>
      <c r="C3347" s="1016"/>
      <c r="D3347" s="1016"/>
      <c r="E3347" s="1016"/>
      <c r="F3347" s="1016" t="e">
        <f t="shared" si="94"/>
        <v>#DIV/0!</v>
      </c>
      <c r="G3347" s="1016">
        <f t="shared" si="95"/>
        <v>0</v>
      </c>
    </row>
    <row r="3348" spans="1:7">
      <c r="A3348" s="1016"/>
      <c r="B3348" s="1016"/>
      <c r="C3348" s="1016"/>
      <c r="D3348" s="1016"/>
      <c r="E3348" s="1016"/>
      <c r="F3348" s="1016" t="e">
        <f t="shared" si="94"/>
        <v>#DIV/0!</v>
      </c>
      <c r="G3348" s="1016">
        <f t="shared" si="95"/>
        <v>0</v>
      </c>
    </row>
    <row r="3349" spans="1:7">
      <c r="A3349" s="1016"/>
      <c r="B3349" s="1016"/>
      <c r="C3349" s="1016"/>
      <c r="D3349" s="1016"/>
      <c r="E3349" s="1016"/>
      <c r="F3349" s="1016" t="e">
        <f t="shared" si="94"/>
        <v>#DIV/0!</v>
      </c>
      <c r="G3349" s="1016">
        <f t="shared" si="95"/>
        <v>0</v>
      </c>
    </row>
    <row r="3350" spans="1:7">
      <c r="A3350" s="1016"/>
      <c r="B3350" s="1016"/>
      <c r="C3350" s="1016"/>
      <c r="D3350" s="1016"/>
      <c r="E3350" s="1016"/>
      <c r="F3350" s="1016" t="e">
        <f t="shared" si="94"/>
        <v>#DIV/0!</v>
      </c>
      <c r="G3350" s="1016">
        <f t="shared" si="95"/>
        <v>0</v>
      </c>
    </row>
    <row r="3351" spans="1:7">
      <c r="A3351" s="1016"/>
      <c r="B3351" s="1016"/>
      <c r="C3351" s="1016"/>
      <c r="D3351" s="1016"/>
      <c r="E3351" s="1016"/>
      <c r="F3351" s="1016" t="e">
        <f t="shared" si="94"/>
        <v>#DIV/0!</v>
      </c>
      <c r="G3351" s="1016">
        <f t="shared" si="95"/>
        <v>0</v>
      </c>
    </row>
    <row r="3352" spans="1:7">
      <c r="A3352" s="1016"/>
      <c r="B3352" s="1016"/>
      <c r="C3352" s="1016"/>
      <c r="D3352" s="1016"/>
      <c r="E3352" s="1016"/>
      <c r="F3352" s="1016" t="e">
        <f t="shared" si="94"/>
        <v>#DIV/0!</v>
      </c>
      <c r="G3352" s="1016">
        <f t="shared" si="95"/>
        <v>0</v>
      </c>
    </row>
    <row r="3353" spans="1:7">
      <c r="A3353" s="1016"/>
      <c r="B3353" s="1016"/>
      <c r="C3353" s="1016"/>
      <c r="D3353" s="1016"/>
      <c r="E3353" s="1016"/>
      <c r="F3353" s="1016" t="e">
        <f t="shared" si="94"/>
        <v>#DIV/0!</v>
      </c>
      <c r="G3353" s="1016">
        <f t="shared" si="95"/>
        <v>0</v>
      </c>
    </row>
    <row r="3354" spans="1:7">
      <c r="A3354" s="1016"/>
      <c r="B3354" s="1016"/>
      <c r="C3354" s="1016"/>
      <c r="D3354" s="1016"/>
      <c r="E3354" s="1016"/>
      <c r="F3354" s="1016" t="e">
        <f t="shared" si="94"/>
        <v>#DIV/0!</v>
      </c>
      <c r="G3354" s="1016">
        <f t="shared" si="95"/>
        <v>0</v>
      </c>
    </row>
    <row r="3355" spans="1:7">
      <c r="A3355" s="1016"/>
      <c r="B3355" s="1016"/>
      <c r="C3355" s="1016"/>
      <c r="D3355" s="1016"/>
      <c r="E3355" s="1016"/>
      <c r="F3355" s="1016" t="e">
        <f t="shared" si="94"/>
        <v>#DIV/0!</v>
      </c>
      <c r="G3355" s="1016">
        <f t="shared" si="95"/>
        <v>0</v>
      </c>
    </row>
    <row r="3356" spans="1:7">
      <c r="A3356" s="1016"/>
      <c r="B3356" s="1016"/>
      <c r="C3356" s="1016"/>
      <c r="D3356" s="1016"/>
      <c r="E3356" s="1016"/>
      <c r="F3356" s="1016" t="e">
        <f t="shared" si="94"/>
        <v>#DIV/0!</v>
      </c>
      <c r="G3356" s="1016">
        <f t="shared" si="95"/>
        <v>0</v>
      </c>
    </row>
    <row r="3357" spans="1:7">
      <c r="A3357" s="1016"/>
      <c r="B3357" s="1016"/>
      <c r="C3357" s="1016"/>
      <c r="D3357" s="1016"/>
      <c r="E3357" s="1016"/>
      <c r="F3357" s="1016" t="e">
        <f t="shared" si="94"/>
        <v>#DIV/0!</v>
      </c>
      <c r="G3357" s="1016">
        <f t="shared" si="95"/>
        <v>0</v>
      </c>
    </row>
    <row r="3358" spans="1:7">
      <c r="A3358" s="1016"/>
      <c r="B3358" s="1016"/>
      <c r="C3358" s="1016"/>
      <c r="D3358" s="1016"/>
      <c r="E3358" s="1016"/>
      <c r="F3358" s="1016" t="e">
        <f t="shared" si="94"/>
        <v>#DIV/0!</v>
      </c>
      <c r="G3358" s="1016">
        <f t="shared" si="95"/>
        <v>0</v>
      </c>
    </row>
    <row r="3359" spans="1:7">
      <c r="A3359" s="1016"/>
      <c r="B3359" s="1016"/>
      <c r="C3359" s="1016"/>
      <c r="D3359" s="1016"/>
      <c r="E3359" s="1016"/>
      <c r="F3359" s="1016" t="e">
        <f t="shared" ref="F3359:F3422" si="96">(B3359*C3359*D3359*60/(A3359*1000))+F3358</f>
        <v>#DIV/0!</v>
      </c>
      <c r="G3359" s="1016">
        <f t="shared" ref="G3359:G3422" si="97">(C3359*D3359*60)+G3358</f>
        <v>0</v>
      </c>
    </row>
    <row r="3360" spans="1:7">
      <c r="A3360" s="1016"/>
      <c r="B3360" s="1016"/>
      <c r="C3360" s="1016"/>
      <c r="D3360" s="1016"/>
      <c r="E3360" s="1016"/>
      <c r="F3360" s="1016" t="e">
        <f t="shared" si="96"/>
        <v>#DIV/0!</v>
      </c>
      <c r="G3360" s="1016">
        <f t="shared" si="97"/>
        <v>0</v>
      </c>
    </row>
    <row r="3361" spans="1:7">
      <c r="A3361" s="1016"/>
      <c r="B3361" s="1016"/>
      <c r="C3361" s="1016"/>
      <c r="D3361" s="1016"/>
      <c r="E3361" s="1016"/>
      <c r="F3361" s="1016" t="e">
        <f t="shared" si="96"/>
        <v>#DIV/0!</v>
      </c>
      <c r="G3361" s="1016">
        <f t="shared" si="97"/>
        <v>0</v>
      </c>
    </row>
    <row r="3362" spans="1:7">
      <c r="A3362" s="1016"/>
      <c r="B3362" s="1016"/>
      <c r="C3362" s="1016"/>
      <c r="D3362" s="1016"/>
      <c r="E3362" s="1016"/>
      <c r="F3362" s="1016" t="e">
        <f t="shared" si="96"/>
        <v>#DIV/0!</v>
      </c>
      <c r="G3362" s="1016">
        <f t="shared" si="97"/>
        <v>0</v>
      </c>
    </row>
    <row r="3363" spans="1:7">
      <c r="A3363" s="1016"/>
      <c r="B3363" s="1016"/>
      <c r="C3363" s="1016"/>
      <c r="D3363" s="1016"/>
      <c r="E3363" s="1016"/>
      <c r="F3363" s="1016" t="e">
        <f t="shared" si="96"/>
        <v>#DIV/0!</v>
      </c>
      <c r="G3363" s="1016">
        <f t="shared" si="97"/>
        <v>0</v>
      </c>
    </row>
    <row r="3364" spans="1:7">
      <c r="A3364" s="1016"/>
      <c r="B3364" s="1016"/>
      <c r="C3364" s="1016"/>
      <c r="D3364" s="1016"/>
      <c r="E3364" s="1016"/>
      <c r="F3364" s="1016" t="e">
        <f t="shared" si="96"/>
        <v>#DIV/0!</v>
      </c>
      <c r="G3364" s="1016">
        <f t="shared" si="97"/>
        <v>0</v>
      </c>
    </row>
    <row r="3365" spans="1:7">
      <c r="A3365" s="1016"/>
      <c r="B3365" s="1016"/>
      <c r="C3365" s="1016"/>
      <c r="D3365" s="1016"/>
      <c r="E3365" s="1016"/>
      <c r="F3365" s="1016" t="e">
        <f t="shared" si="96"/>
        <v>#DIV/0!</v>
      </c>
      <c r="G3365" s="1016">
        <f t="shared" si="97"/>
        <v>0</v>
      </c>
    </row>
    <row r="3366" spans="1:7">
      <c r="A3366" s="1016"/>
      <c r="B3366" s="1016"/>
      <c r="C3366" s="1016"/>
      <c r="D3366" s="1016"/>
      <c r="E3366" s="1016"/>
      <c r="F3366" s="1016" t="e">
        <f t="shared" si="96"/>
        <v>#DIV/0!</v>
      </c>
      <c r="G3366" s="1016">
        <f t="shared" si="97"/>
        <v>0</v>
      </c>
    </row>
    <row r="3367" spans="1:7">
      <c r="A3367" s="1016"/>
      <c r="B3367" s="1016"/>
      <c r="C3367" s="1016"/>
      <c r="D3367" s="1016"/>
      <c r="E3367" s="1016"/>
      <c r="F3367" s="1016" t="e">
        <f t="shared" si="96"/>
        <v>#DIV/0!</v>
      </c>
      <c r="G3367" s="1016">
        <f t="shared" si="97"/>
        <v>0</v>
      </c>
    </row>
    <row r="3368" spans="1:7">
      <c r="A3368" s="1016"/>
      <c r="B3368" s="1016"/>
      <c r="C3368" s="1016"/>
      <c r="D3368" s="1016"/>
      <c r="E3368" s="1016"/>
      <c r="F3368" s="1016" t="e">
        <f t="shared" si="96"/>
        <v>#DIV/0!</v>
      </c>
      <c r="G3368" s="1016">
        <f t="shared" si="97"/>
        <v>0</v>
      </c>
    </row>
    <row r="3369" spans="1:7">
      <c r="A3369" s="1016"/>
      <c r="B3369" s="1016"/>
      <c r="C3369" s="1016"/>
      <c r="D3369" s="1016"/>
      <c r="E3369" s="1016"/>
      <c r="F3369" s="1016" t="e">
        <f t="shared" si="96"/>
        <v>#DIV/0!</v>
      </c>
      <c r="G3369" s="1016">
        <f t="shared" si="97"/>
        <v>0</v>
      </c>
    </row>
    <row r="3370" spans="1:7">
      <c r="A3370" s="1016"/>
      <c r="B3370" s="1016"/>
      <c r="C3370" s="1016"/>
      <c r="D3370" s="1016"/>
      <c r="E3370" s="1016"/>
      <c r="F3370" s="1016" t="e">
        <f t="shared" si="96"/>
        <v>#DIV/0!</v>
      </c>
      <c r="G3370" s="1016">
        <f t="shared" si="97"/>
        <v>0</v>
      </c>
    </row>
    <row r="3371" spans="1:7">
      <c r="A3371" s="1016"/>
      <c r="B3371" s="1016"/>
      <c r="C3371" s="1016"/>
      <c r="D3371" s="1016"/>
      <c r="E3371" s="1016"/>
      <c r="F3371" s="1016" t="e">
        <f t="shared" si="96"/>
        <v>#DIV/0!</v>
      </c>
      <c r="G3371" s="1016">
        <f t="shared" si="97"/>
        <v>0</v>
      </c>
    </row>
    <row r="3372" spans="1:7">
      <c r="A3372" s="1016"/>
      <c r="B3372" s="1016"/>
      <c r="C3372" s="1016"/>
      <c r="D3372" s="1016"/>
      <c r="E3372" s="1016"/>
      <c r="F3372" s="1016" t="e">
        <f t="shared" si="96"/>
        <v>#DIV/0!</v>
      </c>
      <c r="G3372" s="1016">
        <f t="shared" si="97"/>
        <v>0</v>
      </c>
    </row>
    <row r="3373" spans="1:7">
      <c r="A3373" s="1016"/>
      <c r="B3373" s="1016"/>
      <c r="C3373" s="1016"/>
      <c r="D3373" s="1016"/>
      <c r="E3373" s="1016"/>
      <c r="F3373" s="1016" t="e">
        <f t="shared" si="96"/>
        <v>#DIV/0!</v>
      </c>
      <c r="G3373" s="1016">
        <f t="shared" si="97"/>
        <v>0</v>
      </c>
    </row>
    <row r="3374" spans="1:7">
      <c r="A3374" s="1016"/>
      <c r="B3374" s="1016"/>
      <c r="C3374" s="1016"/>
      <c r="D3374" s="1016"/>
      <c r="E3374" s="1016"/>
      <c r="F3374" s="1016" t="e">
        <f t="shared" si="96"/>
        <v>#DIV/0!</v>
      </c>
      <c r="G3374" s="1016">
        <f t="shared" si="97"/>
        <v>0</v>
      </c>
    </row>
    <row r="3375" spans="1:7">
      <c r="A3375" s="1016"/>
      <c r="B3375" s="1016"/>
      <c r="C3375" s="1016"/>
      <c r="D3375" s="1016"/>
      <c r="E3375" s="1016"/>
      <c r="F3375" s="1016" t="e">
        <f t="shared" si="96"/>
        <v>#DIV/0!</v>
      </c>
      <c r="G3375" s="1016">
        <f t="shared" si="97"/>
        <v>0</v>
      </c>
    </row>
    <row r="3376" spans="1:7">
      <c r="A3376" s="1016"/>
      <c r="B3376" s="1016"/>
      <c r="C3376" s="1016"/>
      <c r="D3376" s="1016"/>
      <c r="E3376" s="1016"/>
      <c r="F3376" s="1016" t="e">
        <f t="shared" si="96"/>
        <v>#DIV/0!</v>
      </c>
      <c r="G3376" s="1016">
        <f t="shared" si="97"/>
        <v>0</v>
      </c>
    </row>
    <row r="3377" spans="1:7">
      <c r="A3377" s="1016"/>
      <c r="B3377" s="1016"/>
      <c r="C3377" s="1016"/>
      <c r="D3377" s="1016"/>
      <c r="E3377" s="1016"/>
      <c r="F3377" s="1016" t="e">
        <f t="shared" si="96"/>
        <v>#DIV/0!</v>
      </c>
      <c r="G3377" s="1016">
        <f t="shared" si="97"/>
        <v>0</v>
      </c>
    </row>
    <row r="3378" spans="1:7">
      <c r="A3378" s="1016"/>
      <c r="B3378" s="1016"/>
      <c r="C3378" s="1016"/>
      <c r="D3378" s="1016"/>
      <c r="E3378" s="1016"/>
      <c r="F3378" s="1016" t="e">
        <f t="shared" si="96"/>
        <v>#DIV/0!</v>
      </c>
      <c r="G3378" s="1016">
        <f t="shared" si="97"/>
        <v>0</v>
      </c>
    </row>
    <row r="3379" spans="1:7">
      <c r="A3379" s="1016"/>
      <c r="B3379" s="1016"/>
      <c r="C3379" s="1016"/>
      <c r="D3379" s="1016"/>
      <c r="E3379" s="1016"/>
      <c r="F3379" s="1016" t="e">
        <f t="shared" si="96"/>
        <v>#DIV/0!</v>
      </c>
      <c r="G3379" s="1016">
        <f t="shared" si="97"/>
        <v>0</v>
      </c>
    </row>
    <row r="3380" spans="1:7">
      <c r="A3380" s="1016"/>
      <c r="B3380" s="1016"/>
      <c r="C3380" s="1016"/>
      <c r="D3380" s="1016"/>
      <c r="E3380" s="1016"/>
      <c r="F3380" s="1016" t="e">
        <f t="shared" si="96"/>
        <v>#DIV/0!</v>
      </c>
      <c r="G3380" s="1016">
        <f t="shared" si="97"/>
        <v>0</v>
      </c>
    </row>
    <row r="3381" spans="1:7">
      <c r="A3381" s="1016"/>
      <c r="B3381" s="1016"/>
      <c r="C3381" s="1016"/>
      <c r="D3381" s="1016"/>
      <c r="E3381" s="1016"/>
      <c r="F3381" s="1016" t="e">
        <f t="shared" si="96"/>
        <v>#DIV/0!</v>
      </c>
      <c r="G3381" s="1016">
        <f t="shared" si="97"/>
        <v>0</v>
      </c>
    </row>
    <row r="3382" spans="1:7">
      <c r="A3382" s="1016"/>
      <c r="B3382" s="1016"/>
      <c r="C3382" s="1016"/>
      <c r="D3382" s="1016"/>
      <c r="E3382" s="1016"/>
      <c r="F3382" s="1016" t="e">
        <f t="shared" si="96"/>
        <v>#DIV/0!</v>
      </c>
      <c r="G3382" s="1016">
        <f t="shared" si="97"/>
        <v>0</v>
      </c>
    </row>
    <row r="3383" spans="1:7">
      <c r="A3383" s="1016"/>
      <c r="B3383" s="1016"/>
      <c r="C3383" s="1016"/>
      <c r="D3383" s="1016"/>
      <c r="E3383" s="1016"/>
      <c r="F3383" s="1016" t="e">
        <f t="shared" si="96"/>
        <v>#DIV/0!</v>
      </c>
      <c r="G3383" s="1016">
        <f t="shared" si="97"/>
        <v>0</v>
      </c>
    </row>
    <row r="3384" spans="1:7">
      <c r="A3384" s="1016"/>
      <c r="B3384" s="1016"/>
      <c r="C3384" s="1016"/>
      <c r="D3384" s="1016"/>
      <c r="E3384" s="1016"/>
      <c r="F3384" s="1016" t="e">
        <f t="shared" si="96"/>
        <v>#DIV/0!</v>
      </c>
      <c r="G3384" s="1016">
        <f t="shared" si="97"/>
        <v>0</v>
      </c>
    </row>
    <row r="3385" spans="1:7">
      <c r="A3385" s="1016"/>
      <c r="B3385" s="1016"/>
      <c r="C3385" s="1016"/>
      <c r="D3385" s="1016"/>
      <c r="E3385" s="1016"/>
      <c r="F3385" s="1016" t="e">
        <f t="shared" si="96"/>
        <v>#DIV/0!</v>
      </c>
      <c r="G3385" s="1016">
        <f t="shared" si="97"/>
        <v>0</v>
      </c>
    </row>
    <row r="3386" spans="1:7">
      <c r="A3386" s="1016"/>
      <c r="B3386" s="1016"/>
      <c r="C3386" s="1016"/>
      <c r="D3386" s="1016"/>
      <c r="E3386" s="1016"/>
      <c r="F3386" s="1016" t="e">
        <f t="shared" si="96"/>
        <v>#DIV/0!</v>
      </c>
      <c r="G3386" s="1016">
        <f t="shared" si="97"/>
        <v>0</v>
      </c>
    </row>
    <row r="3387" spans="1:7">
      <c r="A3387" s="1016"/>
      <c r="B3387" s="1016"/>
      <c r="C3387" s="1016"/>
      <c r="D3387" s="1016"/>
      <c r="E3387" s="1016"/>
      <c r="F3387" s="1016" t="e">
        <f t="shared" si="96"/>
        <v>#DIV/0!</v>
      </c>
      <c r="G3387" s="1016">
        <f t="shared" si="97"/>
        <v>0</v>
      </c>
    </row>
    <row r="3388" spans="1:7">
      <c r="A3388" s="1016"/>
      <c r="B3388" s="1016"/>
      <c r="C3388" s="1016"/>
      <c r="D3388" s="1016"/>
      <c r="E3388" s="1016"/>
      <c r="F3388" s="1016" t="e">
        <f t="shared" si="96"/>
        <v>#DIV/0!</v>
      </c>
      <c r="G3388" s="1016">
        <f t="shared" si="97"/>
        <v>0</v>
      </c>
    </row>
    <row r="3389" spans="1:7">
      <c r="A3389" s="1016"/>
      <c r="B3389" s="1016"/>
      <c r="C3389" s="1016"/>
      <c r="D3389" s="1016"/>
      <c r="E3389" s="1016"/>
      <c r="F3389" s="1016" t="e">
        <f t="shared" si="96"/>
        <v>#DIV/0!</v>
      </c>
      <c r="G3389" s="1016">
        <f t="shared" si="97"/>
        <v>0</v>
      </c>
    </row>
    <row r="3390" spans="1:7">
      <c r="A3390" s="1016"/>
      <c r="B3390" s="1016"/>
      <c r="C3390" s="1016"/>
      <c r="D3390" s="1016"/>
      <c r="E3390" s="1016"/>
      <c r="F3390" s="1016" t="e">
        <f t="shared" si="96"/>
        <v>#DIV/0!</v>
      </c>
      <c r="G3390" s="1016">
        <f t="shared" si="97"/>
        <v>0</v>
      </c>
    </row>
    <row r="3391" spans="1:7">
      <c r="A3391" s="1016"/>
      <c r="B3391" s="1016"/>
      <c r="C3391" s="1016"/>
      <c r="D3391" s="1016"/>
      <c r="E3391" s="1016"/>
      <c r="F3391" s="1016" t="e">
        <f t="shared" si="96"/>
        <v>#DIV/0!</v>
      </c>
      <c r="G3391" s="1016">
        <f t="shared" si="97"/>
        <v>0</v>
      </c>
    </row>
    <row r="3392" spans="1:7">
      <c r="A3392" s="1016"/>
      <c r="B3392" s="1016"/>
      <c r="C3392" s="1016"/>
      <c r="D3392" s="1016"/>
      <c r="E3392" s="1016"/>
      <c r="F3392" s="1016" t="e">
        <f t="shared" si="96"/>
        <v>#DIV/0!</v>
      </c>
      <c r="G3392" s="1016">
        <f t="shared" si="97"/>
        <v>0</v>
      </c>
    </row>
    <row r="3393" spans="1:7">
      <c r="A3393" s="1016"/>
      <c r="B3393" s="1016"/>
      <c r="C3393" s="1016"/>
      <c r="D3393" s="1016"/>
      <c r="E3393" s="1016"/>
      <c r="F3393" s="1016" t="e">
        <f t="shared" si="96"/>
        <v>#DIV/0!</v>
      </c>
      <c r="G3393" s="1016">
        <f t="shared" si="97"/>
        <v>0</v>
      </c>
    </row>
    <row r="3394" spans="1:7">
      <c r="A3394" s="1016"/>
      <c r="B3394" s="1016"/>
      <c r="C3394" s="1016"/>
      <c r="D3394" s="1016"/>
      <c r="E3394" s="1016"/>
      <c r="F3394" s="1016" t="e">
        <f t="shared" si="96"/>
        <v>#DIV/0!</v>
      </c>
      <c r="G3394" s="1016">
        <f t="shared" si="97"/>
        <v>0</v>
      </c>
    </row>
    <row r="3395" spans="1:7">
      <c r="A3395" s="1016"/>
      <c r="B3395" s="1016"/>
      <c r="C3395" s="1016"/>
      <c r="D3395" s="1016"/>
      <c r="E3395" s="1016"/>
      <c r="F3395" s="1016" t="e">
        <f t="shared" si="96"/>
        <v>#DIV/0!</v>
      </c>
      <c r="G3395" s="1016">
        <f t="shared" si="97"/>
        <v>0</v>
      </c>
    </row>
    <row r="3396" spans="1:7">
      <c r="A3396" s="1016"/>
      <c r="B3396" s="1016"/>
      <c r="C3396" s="1016"/>
      <c r="D3396" s="1016"/>
      <c r="E3396" s="1016"/>
      <c r="F3396" s="1016" t="e">
        <f t="shared" si="96"/>
        <v>#DIV/0!</v>
      </c>
      <c r="G3396" s="1016">
        <f t="shared" si="97"/>
        <v>0</v>
      </c>
    </row>
    <row r="3397" spans="1:7">
      <c r="A3397" s="1016"/>
      <c r="B3397" s="1016"/>
      <c r="C3397" s="1016"/>
      <c r="D3397" s="1016"/>
      <c r="E3397" s="1016"/>
      <c r="F3397" s="1016" t="e">
        <f t="shared" si="96"/>
        <v>#DIV/0!</v>
      </c>
      <c r="G3397" s="1016">
        <f t="shared" si="97"/>
        <v>0</v>
      </c>
    </row>
    <row r="3398" spans="1:7">
      <c r="A3398" s="1016"/>
      <c r="B3398" s="1016"/>
      <c r="C3398" s="1016"/>
      <c r="D3398" s="1016"/>
      <c r="E3398" s="1016"/>
      <c r="F3398" s="1016" t="e">
        <f t="shared" si="96"/>
        <v>#DIV/0!</v>
      </c>
      <c r="G3398" s="1016">
        <f t="shared" si="97"/>
        <v>0</v>
      </c>
    </row>
    <row r="3399" spans="1:7">
      <c r="A3399" s="1016"/>
      <c r="B3399" s="1016"/>
      <c r="C3399" s="1016"/>
      <c r="D3399" s="1016"/>
      <c r="E3399" s="1016"/>
      <c r="F3399" s="1016" t="e">
        <f t="shared" si="96"/>
        <v>#DIV/0!</v>
      </c>
      <c r="G3399" s="1016">
        <f t="shared" si="97"/>
        <v>0</v>
      </c>
    </row>
    <row r="3400" spans="1:7">
      <c r="A3400" s="1016"/>
      <c r="B3400" s="1016"/>
      <c r="C3400" s="1016"/>
      <c r="D3400" s="1016"/>
      <c r="E3400" s="1016"/>
      <c r="F3400" s="1016" t="e">
        <f t="shared" si="96"/>
        <v>#DIV/0!</v>
      </c>
      <c r="G3400" s="1016">
        <f t="shared" si="97"/>
        <v>0</v>
      </c>
    </row>
    <row r="3401" spans="1:7">
      <c r="A3401" s="1016"/>
      <c r="B3401" s="1016"/>
      <c r="C3401" s="1016"/>
      <c r="D3401" s="1016"/>
      <c r="E3401" s="1016"/>
      <c r="F3401" s="1016" t="e">
        <f t="shared" si="96"/>
        <v>#DIV/0!</v>
      </c>
      <c r="G3401" s="1016">
        <f t="shared" si="97"/>
        <v>0</v>
      </c>
    </row>
    <row r="3402" spans="1:7">
      <c r="A3402" s="1016"/>
      <c r="B3402" s="1016"/>
      <c r="C3402" s="1016"/>
      <c r="D3402" s="1016"/>
      <c r="E3402" s="1016"/>
      <c r="F3402" s="1016" t="e">
        <f t="shared" si="96"/>
        <v>#DIV/0!</v>
      </c>
      <c r="G3402" s="1016">
        <f t="shared" si="97"/>
        <v>0</v>
      </c>
    </row>
    <row r="3403" spans="1:7">
      <c r="A3403" s="1016"/>
      <c r="B3403" s="1016"/>
      <c r="C3403" s="1016"/>
      <c r="D3403" s="1016"/>
      <c r="E3403" s="1016"/>
      <c r="F3403" s="1016" t="e">
        <f t="shared" si="96"/>
        <v>#DIV/0!</v>
      </c>
      <c r="G3403" s="1016">
        <f t="shared" si="97"/>
        <v>0</v>
      </c>
    </row>
    <row r="3404" spans="1:7">
      <c r="A3404" s="1016"/>
      <c r="B3404" s="1016"/>
      <c r="C3404" s="1016"/>
      <c r="D3404" s="1016"/>
      <c r="E3404" s="1016"/>
      <c r="F3404" s="1016" t="e">
        <f t="shared" si="96"/>
        <v>#DIV/0!</v>
      </c>
      <c r="G3404" s="1016">
        <f t="shared" si="97"/>
        <v>0</v>
      </c>
    </row>
    <row r="3405" spans="1:7">
      <c r="A3405" s="1016"/>
      <c r="B3405" s="1016"/>
      <c r="C3405" s="1016"/>
      <c r="D3405" s="1016"/>
      <c r="E3405" s="1016"/>
      <c r="F3405" s="1016" t="e">
        <f t="shared" si="96"/>
        <v>#DIV/0!</v>
      </c>
      <c r="G3405" s="1016">
        <f t="shared" si="97"/>
        <v>0</v>
      </c>
    </row>
    <row r="3406" spans="1:7">
      <c r="A3406" s="1016"/>
      <c r="B3406" s="1016"/>
      <c r="C3406" s="1016"/>
      <c r="D3406" s="1016"/>
      <c r="E3406" s="1016"/>
      <c r="F3406" s="1016" t="e">
        <f t="shared" si="96"/>
        <v>#DIV/0!</v>
      </c>
      <c r="G3406" s="1016">
        <f t="shared" si="97"/>
        <v>0</v>
      </c>
    </row>
    <row r="3407" spans="1:7">
      <c r="A3407" s="1016"/>
      <c r="B3407" s="1016"/>
      <c r="C3407" s="1016"/>
      <c r="D3407" s="1016"/>
      <c r="E3407" s="1016"/>
      <c r="F3407" s="1016" t="e">
        <f t="shared" si="96"/>
        <v>#DIV/0!</v>
      </c>
      <c r="G3407" s="1016">
        <f t="shared" si="97"/>
        <v>0</v>
      </c>
    </row>
    <row r="3408" spans="1:7">
      <c r="A3408" s="1016"/>
      <c r="B3408" s="1016"/>
      <c r="C3408" s="1016"/>
      <c r="D3408" s="1016"/>
      <c r="E3408" s="1016"/>
      <c r="F3408" s="1016" t="e">
        <f t="shared" si="96"/>
        <v>#DIV/0!</v>
      </c>
      <c r="G3408" s="1016">
        <f t="shared" si="97"/>
        <v>0</v>
      </c>
    </row>
    <row r="3409" spans="1:7">
      <c r="A3409" s="1016"/>
      <c r="B3409" s="1016"/>
      <c r="C3409" s="1016"/>
      <c r="D3409" s="1016"/>
      <c r="E3409" s="1016"/>
      <c r="F3409" s="1016" t="e">
        <f t="shared" si="96"/>
        <v>#DIV/0!</v>
      </c>
      <c r="G3409" s="1016">
        <f t="shared" si="97"/>
        <v>0</v>
      </c>
    </row>
    <row r="3410" spans="1:7">
      <c r="A3410" s="1016"/>
      <c r="B3410" s="1016"/>
      <c r="C3410" s="1016"/>
      <c r="D3410" s="1016"/>
      <c r="E3410" s="1016"/>
      <c r="F3410" s="1016" t="e">
        <f t="shared" si="96"/>
        <v>#DIV/0!</v>
      </c>
      <c r="G3410" s="1016">
        <f t="shared" si="97"/>
        <v>0</v>
      </c>
    </row>
    <row r="3411" spans="1:7">
      <c r="A3411" s="1016"/>
      <c r="B3411" s="1016"/>
      <c r="C3411" s="1016"/>
      <c r="D3411" s="1016"/>
      <c r="E3411" s="1016"/>
      <c r="F3411" s="1016" t="e">
        <f t="shared" si="96"/>
        <v>#DIV/0!</v>
      </c>
      <c r="G3411" s="1016">
        <f t="shared" si="97"/>
        <v>0</v>
      </c>
    </row>
    <row r="3412" spans="1:7">
      <c r="A3412" s="1016"/>
      <c r="B3412" s="1016"/>
      <c r="C3412" s="1016"/>
      <c r="D3412" s="1016"/>
      <c r="E3412" s="1016"/>
      <c r="F3412" s="1016" t="e">
        <f t="shared" si="96"/>
        <v>#DIV/0!</v>
      </c>
      <c r="G3412" s="1016">
        <f t="shared" si="97"/>
        <v>0</v>
      </c>
    </row>
    <row r="3413" spans="1:7">
      <c r="A3413" s="1016"/>
      <c r="B3413" s="1016"/>
      <c r="C3413" s="1016"/>
      <c r="D3413" s="1016"/>
      <c r="E3413" s="1016"/>
      <c r="F3413" s="1016" t="e">
        <f t="shared" si="96"/>
        <v>#DIV/0!</v>
      </c>
      <c r="G3413" s="1016">
        <f t="shared" si="97"/>
        <v>0</v>
      </c>
    </row>
    <row r="3414" spans="1:7">
      <c r="A3414" s="1016"/>
      <c r="B3414" s="1016"/>
      <c r="C3414" s="1016"/>
      <c r="D3414" s="1016"/>
      <c r="E3414" s="1016"/>
      <c r="F3414" s="1016" t="e">
        <f t="shared" si="96"/>
        <v>#DIV/0!</v>
      </c>
      <c r="G3414" s="1016">
        <f t="shared" si="97"/>
        <v>0</v>
      </c>
    </row>
    <row r="3415" spans="1:7">
      <c r="A3415" s="1016"/>
      <c r="B3415" s="1016"/>
      <c r="C3415" s="1016"/>
      <c r="D3415" s="1016"/>
      <c r="E3415" s="1016"/>
      <c r="F3415" s="1016" t="e">
        <f t="shared" si="96"/>
        <v>#DIV/0!</v>
      </c>
      <c r="G3415" s="1016">
        <f t="shared" si="97"/>
        <v>0</v>
      </c>
    </row>
    <row r="3416" spans="1:7">
      <c r="A3416" s="1016"/>
      <c r="B3416" s="1016"/>
      <c r="C3416" s="1016"/>
      <c r="D3416" s="1016"/>
      <c r="E3416" s="1016"/>
      <c r="F3416" s="1016" t="e">
        <f t="shared" si="96"/>
        <v>#DIV/0!</v>
      </c>
      <c r="G3416" s="1016">
        <f t="shared" si="97"/>
        <v>0</v>
      </c>
    </row>
    <row r="3417" spans="1:7">
      <c r="A3417" s="1016"/>
      <c r="B3417" s="1016"/>
      <c r="C3417" s="1016"/>
      <c r="D3417" s="1016"/>
      <c r="E3417" s="1016"/>
      <c r="F3417" s="1016" t="e">
        <f t="shared" si="96"/>
        <v>#DIV/0!</v>
      </c>
      <c r="G3417" s="1016">
        <f t="shared" si="97"/>
        <v>0</v>
      </c>
    </row>
    <row r="3418" spans="1:7">
      <c r="A3418" s="1016"/>
      <c r="B3418" s="1016"/>
      <c r="C3418" s="1016"/>
      <c r="D3418" s="1016"/>
      <c r="E3418" s="1016"/>
      <c r="F3418" s="1016" t="e">
        <f t="shared" si="96"/>
        <v>#DIV/0!</v>
      </c>
      <c r="G3418" s="1016">
        <f t="shared" si="97"/>
        <v>0</v>
      </c>
    </row>
    <row r="3419" spans="1:7">
      <c r="A3419" s="1016"/>
      <c r="B3419" s="1016"/>
      <c r="C3419" s="1016"/>
      <c r="D3419" s="1016"/>
      <c r="E3419" s="1016"/>
      <c r="F3419" s="1016" t="e">
        <f t="shared" si="96"/>
        <v>#DIV/0!</v>
      </c>
      <c r="G3419" s="1016">
        <f t="shared" si="97"/>
        <v>0</v>
      </c>
    </row>
    <row r="3420" spans="1:7">
      <c r="A3420" s="1016"/>
      <c r="B3420" s="1016"/>
      <c r="C3420" s="1016"/>
      <c r="D3420" s="1016"/>
      <c r="E3420" s="1016"/>
      <c r="F3420" s="1016" t="e">
        <f t="shared" si="96"/>
        <v>#DIV/0!</v>
      </c>
      <c r="G3420" s="1016">
        <f t="shared" si="97"/>
        <v>0</v>
      </c>
    </row>
    <row r="3421" spans="1:7">
      <c r="A3421" s="1016"/>
      <c r="B3421" s="1016"/>
      <c r="C3421" s="1016"/>
      <c r="D3421" s="1016"/>
      <c r="E3421" s="1016"/>
      <c r="F3421" s="1016" t="e">
        <f t="shared" si="96"/>
        <v>#DIV/0!</v>
      </c>
      <c r="G3421" s="1016">
        <f t="shared" si="97"/>
        <v>0</v>
      </c>
    </row>
    <row r="3422" spans="1:7">
      <c r="A3422" s="1016"/>
      <c r="B3422" s="1016"/>
      <c r="C3422" s="1016"/>
      <c r="D3422" s="1016"/>
      <c r="E3422" s="1016"/>
      <c r="F3422" s="1016" t="e">
        <f t="shared" si="96"/>
        <v>#DIV/0!</v>
      </c>
      <c r="G3422" s="1016">
        <f t="shared" si="97"/>
        <v>0</v>
      </c>
    </row>
    <row r="3423" spans="1:7">
      <c r="A3423" s="1016"/>
      <c r="B3423" s="1016"/>
      <c r="C3423" s="1016"/>
      <c r="D3423" s="1016"/>
      <c r="E3423" s="1016"/>
      <c r="F3423" s="1016" t="e">
        <f t="shared" ref="F3423:F3486" si="98">(B3423*C3423*D3423*60/(A3423*1000))+F3422</f>
        <v>#DIV/0!</v>
      </c>
      <c r="G3423" s="1016">
        <f t="shared" ref="G3423:G3486" si="99">(C3423*D3423*60)+G3422</f>
        <v>0</v>
      </c>
    </row>
    <row r="3424" spans="1:7">
      <c r="A3424" s="1016"/>
      <c r="B3424" s="1016"/>
      <c r="C3424" s="1016"/>
      <c r="D3424" s="1016"/>
      <c r="E3424" s="1016"/>
      <c r="F3424" s="1016" t="e">
        <f t="shared" si="98"/>
        <v>#DIV/0!</v>
      </c>
      <c r="G3424" s="1016">
        <f t="shared" si="99"/>
        <v>0</v>
      </c>
    </row>
    <row r="3425" spans="1:7">
      <c r="A3425" s="1016"/>
      <c r="B3425" s="1016"/>
      <c r="C3425" s="1016"/>
      <c r="D3425" s="1016"/>
      <c r="E3425" s="1016"/>
      <c r="F3425" s="1016" t="e">
        <f t="shared" si="98"/>
        <v>#DIV/0!</v>
      </c>
      <c r="G3425" s="1016">
        <f t="shared" si="99"/>
        <v>0</v>
      </c>
    </row>
    <row r="3426" spans="1:7">
      <c r="A3426" s="1016"/>
      <c r="B3426" s="1016"/>
      <c r="C3426" s="1016"/>
      <c r="D3426" s="1016"/>
      <c r="E3426" s="1016"/>
      <c r="F3426" s="1016" t="e">
        <f t="shared" si="98"/>
        <v>#DIV/0!</v>
      </c>
      <c r="G3426" s="1016">
        <f t="shared" si="99"/>
        <v>0</v>
      </c>
    </row>
    <row r="3427" spans="1:7">
      <c r="A3427" s="1016"/>
      <c r="B3427" s="1016"/>
      <c r="C3427" s="1016"/>
      <c r="D3427" s="1016"/>
      <c r="E3427" s="1016"/>
      <c r="F3427" s="1016" t="e">
        <f t="shared" si="98"/>
        <v>#DIV/0!</v>
      </c>
      <c r="G3427" s="1016">
        <f t="shared" si="99"/>
        <v>0</v>
      </c>
    </row>
    <row r="3428" spans="1:7">
      <c r="A3428" s="1016"/>
      <c r="B3428" s="1016"/>
      <c r="C3428" s="1016"/>
      <c r="D3428" s="1016"/>
      <c r="E3428" s="1016"/>
      <c r="F3428" s="1016" t="e">
        <f t="shared" si="98"/>
        <v>#DIV/0!</v>
      </c>
      <c r="G3428" s="1016">
        <f t="shared" si="99"/>
        <v>0</v>
      </c>
    </row>
    <row r="3429" spans="1:7">
      <c r="A3429" s="1016"/>
      <c r="B3429" s="1016"/>
      <c r="C3429" s="1016"/>
      <c r="D3429" s="1016"/>
      <c r="E3429" s="1016"/>
      <c r="F3429" s="1016" t="e">
        <f t="shared" si="98"/>
        <v>#DIV/0!</v>
      </c>
      <c r="G3429" s="1016">
        <f t="shared" si="99"/>
        <v>0</v>
      </c>
    </row>
    <row r="3430" spans="1:7">
      <c r="A3430" s="1016"/>
      <c r="B3430" s="1016"/>
      <c r="C3430" s="1016"/>
      <c r="D3430" s="1016"/>
      <c r="E3430" s="1016"/>
      <c r="F3430" s="1016" t="e">
        <f t="shared" si="98"/>
        <v>#DIV/0!</v>
      </c>
      <c r="G3430" s="1016">
        <f t="shared" si="99"/>
        <v>0</v>
      </c>
    </row>
    <row r="3431" spans="1:7">
      <c r="A3431" s="1016"/>
      <c r="B3431" s="1016"/>
      <c r="C3431" s="1016"/>
      <c r="D3431" s="1016"/>
      <c r="E3431" s="1016"/>
      <c r="F3431" s="1016" t="e">
        <f t="shared" si="98"/>
        <v>#DIV/0!</v>
      </c>
      <c r="G3431" s="1016">
        <f t="shared" si="99"/>
        <v>0</v>
      </c>
    </row>
    <row r="3432" spans="1:7">
      <c r="A3432" s="1016"/>
      <c r="B3432" s="1016"/>
      <c r="C3432" s="1016"/>
      <c r="D3432" s="1016"/>
      <c r="E3432" s="1016"/>
      <c r="F3432" s="1016" t="e">
        <f t="shared" si="98"/>
        <v>#DIV/0!</v>
      </c>
      <c r="G3432" s="1016">
        <f t="shared" si="99"/>
        <v>0</v>
      </c>
    </row>
    <row r="3433" spans="1:7">
      <c r="A3433" s="1016"/>
      <c r="B3433" s="1016"/>
      <c r="C3433" s="1016"/>
      <c r="D3433" s="1016"/>
      <c r="E3433" s="1016"/>
      <c r="F3433" s="1016" t="e">
        <f t="shared" si="98"/>
        <v>#DIV/0!</v>
      </c>
      <c r="G3433" s="1016">
        <f t="shared" si="99"/>
        <v>0</v>
      </c>
    </row>
    <row r="3434" spans="1:7">
      <c r="A3434" s="1016"/>
      <c r="B3434" s="1016"/>
      <c r="C3434" s="1016"/>
      <c r="D3434" s="1016"/>
      <c r="E3434" s="1016"/>
      <c r="F3434" s="1016" t="e">
        <f t="shared" si="98"/>
        <v>#DIV/0!</v>
      </c>
      <c r="G3434" s="1016">
        <f t="shared" si="99"/>
        <v>0</v>
      </c>
    </row>
    <row r="3435" spans="1:7">
      <c r="A3435" s="1016"/>
      <c r="B3435" s="1016"/>
      <c r="C3435" s="1016"/>
      <c r="D3435" s="1016"/>
      <c r="E3435" s="1016"/>
      <c r="F3435" s="1016" t="e">
        <f t="shared" si="98"/>
        <v>#DIV/0!</v>
      </c>
      <c r="G3435" s="1016">
        <f t="shared" si="99"/>
        <v>0</v>
      </c>
    </row>
    <row r="3436" spans="1:7">
      <c r="A3436" s="1016"/>
      <c r="B3436" s="1016"/>
      <c r="C3436" s="1016"/>
      <c r="D3436" s="1016"/>
      <c r="E3436" s="1016"/>
      <c r="F3436" s="1016" t="e">
        <f t="shared" si="98"/>
        <v>#DIV/0!</v>
      </c>
      <c r="G3436" s="1016">
        <f t="shared" si="99"/>
        <v>0</v>
      </c>
    </row>
    <row r="3437" spans="1:7">
      <c r="A3437" s="1016"/>
      <c r="B3437" s="1016"/>
      <c r="C3437" s="1016"/>
      <c r="D3437" s="1016"/>
      <c r="E3437" s="1016"/>
      <c r="F3437" s="1016" t="e">
        <f t="shared" si="98"/>
        <v>#DIV/0!</v>
      </c>
      <c r="G3437" s="1016">
        <f t="shared" si="99"/>
        <v>0</v>
      </c>
    </row>
    <row r="3438" spans="1:7">
      <c r="A3438" s="1016"/>
      <c r="B3438" s="1016"/>
      <c r="C3438" s="1016"/>
      <c r="D3438" s="1016"/>
      <c r="E3438" s="1016"/>
      <c r="F3438" s="1016" t="e">
        <f t="shared" si="98"/>
        <v>#DIV/0!</v>
      </c>
      <c r="G3438" s="1016">
        <f t="shared" si="99"/>
        <v>0</v>
      </c>
    </row>
    <row r="3439" spans="1:7">
      <c r="A3439" s="1016"/>
      <c r="B3439" s="1016"/>
      <c r="C3439" s="1016"/>
      <c r="D3439" s="1016"/>
      <c r="E3439" s="1016"/>
      <c r="F3439" s="1016" t="e">
        <f t="shared" si="98"/>
        <v>#DIV/0!</v>
      </c>
      <c r="G3439" s="1016">
        <f t="shared" si="99"/>
        <v>0</v>
      </c>
    </row>
    <row r="3440" spans="1:7">
      <c r="A3440" s="1016"/>
      <c r="B3440" s="1016"/>
      <c r="C3440" s="1016"/>
      <c r="D3440" s="1016"/>
      <c r="E3440" s="1016"/>
      <c r="F3440" s="1016" t="e">
        <f t="shared" si="98"/>
        <v>#DIV/0!</v>
      </c>
      <c r="G3440" s="1016">
        <f t="shared" si="99"/>
        <v>0</v>
      </c>
    </row>
    <row r="3441" spans="1:7">
      <c r="A3441" s="1016"/>
      <c r="B3441" s="1016"/>
      <c r="C3441" s="1016"/>
      <c r="D3441" s="1016"/>
      <c r="E3441" s="1016"/>
      <c r="F3441" s="1016" t="e">
        <f t="shared" si="98"/>
        <v>#DIV/0!</v>
      </c>
      <c r="G3441" s="1016">
        <f t="shared" si="99"/>
        <v>0</v>
      </c>
    </row>
    <row r="3442" spans="1:7">
      <c r="A3442" s="1016"/>
      <c r="B3442" s="1016"/>
      <c r="C3442" s="1016"/>
      <c r="D3442" s="1016"/>
      <c r="E3442" s="1016"/>
      <c r="F3442" s="1016" t="e">
        <f t="shared" si="98"/>
        <v>#DIV/0!</v>
      </c>
      <c r="G3442" s="1016">
        <f t="shared" si="99"/>
        <v>0</v>
      </c>
    </row>
    <row r="3443" spans="1:7">
      <c r="A3443" s="1016"/>
      <c r="B3443" s="1016"/>
      <c r="C3443" s="1016"/>
      <c r="D3443" s="1016"/>
      <c r="E3443" s="1016"/>
      <c r="F3443" s="1016" t="e">
        <f t="shared" si="98"/>
        <v>#DIV/0!</v>
      </c>
      <c r="G3443" s="1016">
        <f t="shared" si="99"/>
        <v>0</v>
      </c>
    </row>
    <row r="3444" spans="1:7">
      <c r="A3444" s="1016"/>
      <c r="B3444" s="1016"/>
      <c r="C3444" s="1016"/>
      <c r="D3444" s="1016"/>
      <c r="E3444" s="1016"/>
      <c r="F3444" s="1016" t="e">
        <f t="shared" si="98"/>
        <v>#DIV/0!</v>
      </c>
      <c r="G3444" s="1016">
        <f t="shared" si="99"/>
        <v>0</v>
      </c>
    </row>
    <row r="3445" spans="1:7">
      <c r="A3445" s="1016"/>
      <c r="B3445" s="1016"/>
      <c r="C3445" s="1016"/>
      <c r="D3445" s="1016"/>
      <c r="E3445" s="1016"/>
      <c r="F3445" s="1016" t="e">
        <f t="shared" si="98"/>
        <v>#DIV/0!</v>
      </c>
      <c r="G3445" s="1016">
        <f t="shared" si="99"/>
        <v>0</v>
      </c>
    </row>
    <row r="3446" spans="1:7">
      <c r="A3446" s="1016"/>
      <c r="B3446" s="1016"/>
      <c r="C3446" s="1016"/>
      <c r="D3446" s="1016"/>
      <c r="E3446" s="1016"/>
      <c r="F3446" s="1016" t="e">
        <f t="shared" si="98"/>
        <v>#DIV/0!</v>
      </c>
      <c r="G3446" s="1016">
        <f t="shared" si="99"/>
        <v>0</v>
      </c>
    </row>
    <row r="3447" spans="1:7">
      <c r="A3447" s="1016"/>
      <c r="B3447" s="1016"/>
      <c r="C3447" s="1016"/>
      <c r="D3447" s="1016"/>
      <c r="E3447" s="1016"/>
      <c r="F3447" s="1016" t="e">
        <f t="shared" si="98"/>
        <v>#DIV/0!</v>
      </c>
      <c r="G3447" s="1016">
        <f t="shared" si="99"/>
        <v>0</v>
      </c>
    </row>
    <row r="3448" spans="1:7">
      <c r="A3448" s="1016"/>
      <c r="B3448" s="1016"/>
      <c r="C3448" s="1016"/>
      <c r="D3448" s="1016"/>
      <c r="E3448" s="1016"/>
      <c r="F3448" s="1016" t="e">
        <f t="shared" si="98"/>
        <v>#DIV/0!</v>
      </c>
      <c r="G3448" s="1016">
        <f t="shared" si="99"/>
        <v>0</v>
      </c>
    </row>
    <row r="3449" spans="1:7">
      <c r="A3449" s="1016"/>
      <c r="B3449" s="1016"/>
      <c r="C3449" s="1016"/>
      <c r="D3449" s="1016"/>
      <c r="E3449" s="1016"/>
      <c r="F3449" s="1016" t="e">
        <f t="shared" si="98"/>
        <v>#DIV/0!</v>
      </c>
      <c r="G3449" s="1016">
        <f t="shared" si="99"/>
        <v>0</v>
      </c>
    </row>
    <row r="3450" spans="1:7">
      <c r="A3450" s="1016"/>
      <c r="B3450" s="1016"/>
      <c r="C3450" s="1016"/>
      <c r="D3450" s="1016"/>
      <c r="E3450" s="1016"/>
      <c r="F3450" s="1016" t="e">
        <f t="shared" si="98"/>
        <v>#DIV/0!</v>
      </c>
      <c r="G3450" s="1016">
        <f t="shared" si="99"/>
        <v>0</v>
      </c>
    </row>
    <row r="3451" spans="1:7">
      <c r="A3451" s="1016"/>
      <c r="B3451" s="1016"/>
      <c r="C3451" s="1016"/>
      <c r="D3451" s="1016"/>
      <c r="E3451" s="1016"/>
      <c r="F3451" s="1016" t="e">
        <f t="shared" si="98"/>
        <v>#DIV/0!</v>
      </c>
      <c r="G3451" s="1016">
        <f t="shared" si="99"/>
        <v>0</v>
      </c>
    </row>
    <row r="3452" spans="1:7">
      <c r="A3452" s="1016"/>
      <c r="B3452" s="1016"/>
      <c r="C3452" s="1016"/>
      <c r="D3452" s="1016"/>
      <c r="E3452" s="1016"/>
      <c r="F3452" s="1016" t="e">
        <f t="shared" si="98"/>
        <v>#DIV/0!</v>
      </c>
      <c r="G3452" s="1016">
        <f t="shared" si="99"/>
        <v>0</v>
      </c>
    </row>
    <row r="3453" spans="1:7">
      <c r="A3453" s="1016"/>
      <c r="B3453" s="1016"/>
      <c r="C3453" s="1016"/>
      <c r="D3453" s="1016"/>
      <c r="E3453" s="1016"/>
      <c r="F3453" s="1016" t="e">
        <f t="shared" si="98"/>
        <v>#DIV/0!</v>
      </c>
      <c r="G3453" s="1016">
        <f t="shared" si="99"/>
        <v>0</v>
      </c>
    </row>
    <row r="3454" spans="1:7">
      <c r="A3454" s="1016"/>
      <c r="B3454" s="1016"/>
      <c r="C3454" s="1016"/>
      <c r="D3454" s="1016"/>
      <c r="E3454" s="1016"/>
      <c r="F3454" s="1016" t="e">
        <f t="shared" si="98"/>
        <v>#DIV/0!</v>
      </c>
      <c r="G3454" s="1016">
        <f t="shared" si="99"/>
        <v>0</v>
      </c>
    </row>
    <row r="3455" spans="1:7">
      <c r="A3455" s="1016"/>
      <c r="B3455" s="1016"/>
      <c r="C3455" s="1016"/>
      <c r="D3455" s="1016"/>
      <c r="E3455" s="1016"/>
      <c r="F3455" s="1016" t="e">
        <f t="shared" si="98"/>
        <v>#DIV/0!</v>
      </c>
      <c r="G3455" s="1016">
        <f t="shared" si="99"/>
        <v>0</v>
      </c>
    </row>
    <row r="3456" spans="1:7">
      <c r="A3456" s="1016"/>
      <c r="B3456" s="1016"/>
      <c r="C3456" s="1016"/>
      <c r="D3456" s="1016"/>
      <c r="E3456" s="1016"/>
      <c r="F3456" s="1016" t="e">
        <f t="shared" si="98"/>
        <v>#DIV/0!</v>
      </c>
      <c r="G3456" s="1016">
        <f t="shared" si="99"/>
        <v>0</v>
      </c>
    </row>
    <row r="3457" spans="1:7">
      <c r="A3457" s="1016"/>
      <c r="B3457" s="1016"/>
      <c r="C3457" s="1016"/>
      <c r="D3457" s="1016"/>
      <c r="E3457" s="1016"/>
      <c r="F3457" s="1016" t="e">
        <f t="shared" si="98"/>
        <v>#DIV/0!</v>
      </c>
      <c r="G3457" s="1016">
        <f t="shared" si="99"/>
        <v>0</v>
      </c>
    </row>
    <row r="3458" spans="1:7">
      <c r="A3458" s="1016"/>
      <c r="B3458" s="1016"/>
      <c r="C3458" s="1016"/>
      <c r="D3458" s="1016"/>
      <c r="E3458" s="1016"/>
      <c r="F3458" s="1016" t="e">
        <f t="shared" si="98"/>
        <v>#DIV/0!</v>
      </c>
      <c r="G3458" s="1016">
        <f t="shared" si="99"/>
        <v>0</v>
      </c>
    </row>
    <row r="3459" spans="1:7">
      <c r="A3459" s="1016"/>
      <c r="B3459" s="1016"/>
      <c r="C3459" s="1016"/>
      <c r="D3459" s="1016"/>
      <c r="E3459" s="1016"/>
      <c r="F3459" s="1016" t="e">
        <f t="shared" si="98"/>
        <v>#DIV/0!</v>
      </c>
      <c r="G3459" s="1016">
        <f t="shared" si="99"/>
        <v>0</v>
      </c>
    </row>
    <row r="3460" spans="1:7">
      <c r="A3460" s="1016"/>
      <c r="B3460" s="1016"/>
      <c r="C3460" s="1016"/>
      <c r="D3460" s="1016"/>
      <c r="E3460" s="1016"/>
      <c r="F3460" s="1016" t="e">
        <f t="shared" si="98"/>
        <v>#DIV/0!</v>
      </c>
      <c r="G3460" s="1016">
        <f t="shared" si="99"/>
        <v>0</v>
      </c>
    </row>
    <row r="3461" spans="1:7">
      <c r="A3461" s="1016"/>
      <c r="B3461" s="1016"/>
      <c r="C3461" s="1016"/>
      <c r="D3461" s="1016"/>
      <c r="E3461" s="1016"/>
      <c r="F3461" s="1016" t="e">
        <f t="shared" si="98"/>
        <v>#DIV/0!</v>
      </c>
      <c r="G3461" s="1016">
        <f t="shared" si="99"/>
        <v>0</v>
      </c>
    </row>
    <row r="3462" spans="1:7">
      <c r="A3462" s="1016"/>
      <c r="B3462" s="1016"/>
      <c r="C3462" s="1016"/>
      <c r="D3462" s="1016"/>
      <c r="E3462" s="1016"/>
      <c r="F3462" s="1016" t="e">
        <f t="shared" si="98"/>
        <v>#DIV/0!</v>
      </c>
      <c r="G3462" s="1016">
        <f t="shared" si="99"/>
        <v>0</v>
      </c>
    </row>
    <row r="3463" spans="1:7">
      <c r="A3463" s="1016"/>
      <c r="B3463" s="1016"/>
      <c r="C3463" s="1016"/>
      <c r="D3463" s="1016"/>
      <c r="E3463" s="1016"/>
      <c r="F3463" s="1016" t="e">
        <f t="shared" si="98"/>
        <v>#DIV/0!</v>
      </c>
      <c r="G3463" s="1016">
        <f t="shared" si="99"/>
        <v>0</v>
      </c>
    </row>
    <row r="3464" spans="1:7">
      <c r="A3464" s="1016"/>
      <c r="B3464" s="1016"/>
      <c r="C3464" s="1016"/>
      <c r="D3464" s="1016"/>
      <c r="E3464" s="1016"/>
      <c r="F3464" s="1016" t="e">
        <f t="shared" si="98"/>
        <v>#DIV/0!</v>
      </c>
      <c r="G3464" s="1016">
        <f t="shared" si="99"/>
        <v>0</v>
      </c>
    </row>
    <row r="3465" spans="1:7">
      <c r="A3465" s="1016"/>
      <c r="B3465" s="1016"/>
      <c r="C3465" s="1016"/>
      <c r="D3465" s="1016"/>
      <c r="E3465" s="1016"/>
      <c r="F3465" s="1016" t="e">
        <f t="shared" si="98"/>
        <v>#DIV/0!</v>
      </c>
      <c r="G3465" s="1016">
        <f t="shared" si="99"/>
        <v>0</v>
      </c>
    </row>
    <row r="3466" spans="1:7">
      <c r="A3466" s="1016"/>
      <c r="B3466" s="1016"/>
      <c r="C3466" s="1016"/>
      <c r="D3466" s="1016"/>
      <c r="E3466" s="1016"/>
      <c r="F3466" s="1016" t="e">
        <f t="shared" si="98"/>
        <v>#DIV/0!</v>
      </c>
      <c r="G3466" s="1016">
        <f t="shared" si="99"/>
        <v>0</v>
      </c>
    </row>
    <row r="3467" spans="1:7">
      <c r="A3467" s="1016"/>
      <c r="B3467" s="1016"/>
      <c r="C3467" s="1016"/>
      <c r="D3467" s="1016"/>
      <c r="E3467" s="1016"/>
      <c r="F3467" s="1016" t="e">
        <f t="shared" si="98"/>
        <v>#DIV/0!</v>
      </c>
      <c r="G3467" s="1016">
        <f t="shared" si="99"/>
        <v>0</v>
      </c>
    </row>
    <row r="3468" spans="1:7">
      <c r="A3468" s="1016"/>
      <c r="B3468" s="1016"/>
      <c r="C3468" s="1016"/>
      <c r="D3468" s="1016"/>
      <c r="E3468" s="1016"/>
      <c r="F3468" s="1016" t="e">
        <f t="shared" si="98"/>
        <v>#DIV/0!</v>
      </c>
      <c r="G3468" s="1016">
        <f t="shared" si="99"/>
        <v>0</v>
      </c>
    </row>
    <row r="3469" spans="1:7">
      <c r="A3469" s="1016"/>
      <c r="B3469" s="1016"/>
      <c r="C3469" s="1016"/>
      <c r="D3469" s="1016"/>
      <c r="E3469" s="1016"/>
      <c r="F3469" s="1016" t="e">
        <f t="shared" si="98"/>
        <v>#DIV/0!</v>
      </c>
      <c r="G3469" s="1016">
        <f t="shared" si="99"/>
        <v>0</v>
      </c>
    </row>
    <row r="3470" spans="1:7">
      <c r="A3470" s="1016"/>
      <c r="B3470" s="1016"/>
      <c r="C3470" s="1016"/>
      <c r="D3470" s="1016"/>
      <c r="E3470" s="1016"/>
      <c r="F3470" s="1016" t="e">
        <f t="shared" si="98"/>
        <v>#DIV/0!</v>
      </c>
      <c r="G3470" s="1016">
        <f t="shared" si="99"/>
        <v>0</v>
      </c>
    </row>
    <row r="3471" spans="1:7">
      <c r="A3471" s="1016"/>
      <c r="B3471" s="1016"/>
      <c r="C3471" s="1016"/>
      <c r="D3471" s="1016"/>
      <c r="E3471" s="1016"/>
      <c r="F3471" s="1016" t="e">
        <f t="shared" si="98"/>
        <v>#DIV/0!</v>
      </c>
      <c r="G3471" s="1016">
        <f t="shared" si="99"/>
        <v>0</v>
      </c>
    </row>
    <row r="3472" spans="1:7">
      <c r="A3472" s="1016"/>
      <c r="B3472" s="1016"/>
      <c r="C3472" s="1016"/>
      <c r="D3472" s="1016"/>
      <c r="E3472" s="1016"/>
      <c r="F3472" s="1016" t="e">
        <f t="shared" si="98"/>
        <v>#DIV/0!</v>
      </c>
      <c r="G3472" s="1016">
        <f t="shared" si="99"/>
        <v>0</v>
      </c>
    </row>
    <row r="3473" spans="1:7">
      <c r="A3473" s="1016"/>
      <c r="B3473" s="1016"/>
      <c r="C3473" s="1016"/>
      <c r="D3473" s="1016"/>
      <c r="E3473" s="1016"/>
      <c r="F3473" s="1016" t="e">
        <f t="shared" si="98"/>
        <v>#DIV/0!</v>
      </c>
      <c r="G3473" s="1016">
        <f t="shared" si="99"/>
        <v>0</v>
      </c>
    </row>
    <row r="3474" spans="1:7">
      <c r="A3474" s="1016"/>
      <c r="B3474" s="1016"/>
      <c r="C3474" s="1016"/>
      <c r="D3474" s="1016"/>
      <c r="E3474" s="1016"/>
      <c r="F3474" s="1016" t="e">
        <f t="shared" si="98"/>
        <v>#DIV/0!</v>
      </c>
      <c r="G3474" s="1016">
        <f t="shared" si="99"/>
        <v>0</v>
      </c>
    </row>
    <row r="3475" spans="1:7">
      <c r="A3475" s="1016"/>
      <c r="B3475" s="1016"/>
      <c r="C3475" s="1016"/>
      <c r="D3475" s="1016"/>
      <c r="E3475" s="1016"/>
      <c r="F3475" s="1016" t="e">
        <f t="shared" si="98"/>
        <v>#DIV/0!</v>
      </c>
      <c r="G3475" s="1016">
        <f t="shared" si="99"/>
        <v>0</v>
      </c>
    </row>
    <row r="3476" spans="1:7">
      <c r="A3476" s="1016"/>
      <c r="B3476" s="1016"/>
      <c r="C3476" s="1016"/>
      <c r="D3476" s="1016"/>
      <c r="E3476" s="1016"/>
      <c r="F3476" s="1016" t="e">
        <f t="shared" si="98"/>
        <v>#DIV/0!</v>
      </c>
      <c r="G3476" s="1016">
        <f t="shared" si="99"/>
        <v>0</v>
      </c>
    </row>
    <row r="3477" spans="1:7">
      <c r="A3477" s="1016"/>
      <c r="B3477" s="1016"/>
      <c r="C3477" s="1016"/>
      <c r="D3477" s="1016"/>
      <c r="E3477" s="1016"/>
      <c r="F3477" s="1016" t="e">
        <f t="shared" si="98"/>
        <v>#DIV/0!</v>
      </c>
      <c r="G3477" s="1016">
        <f t="shared" si="99"/>
        <v>0</v>
      </c>
    </row>
    <row r="3478" spans="1:7">
      <c r="A3478" s="1016"/>
      <c r="B3478" s="1016"/>
      <c r="C3478" s="1016"/>
      <c r="D3478" s="1016"/>
      <c r="E3478" s="1016"/>
      <c r="F3478" s="1016" t="e">
        <f t="shared" si="98"/>
        <v>#DIV/0!</v>
      </c>
      <c r="G3478" s="1016">
        <f t="shared" si="99"/>
        <v>0</v>
      </c>
    </row>
    <row r="3479" spans="1:7">
      <c r="A3479" s="1016"/>
      <c r="B3479" s="1016"/>
      <c r="C3479" s="1016"/>
      <c r="D3479" s="1016"/>
      <c r="E3479" s="1016"/>
      <c r="F3479" s="1016" t="e">
        <f t="shared" si="98"/>
        <v>#DIV/0!</v>
      </c>
      <c r="G3479" s="1016">
        <f t="shared" si="99"/>
        <v>0</v>
      </c>
    </row>
    <row r="3480" spans="1:7">
      <c r="A3480" s="1016"/>
      <c r="B3480" s="1016"/>
      <c r="C3480" s="1016"/>
      <c r="D3480" s="1016"/>
      <c r="E3480" s="1016"/>
      <c r="F3480" s="1016" t="e">
        <f t="shared" si="98"/>
        <v>#DIV/0!</v>
      </c>
      <c r="G3480" s="1016">
        <f t="shared" si="99"/>
        <v>0</v>
      </c>
    </row>
    <row r="3481" spans="1:7">
      <c r="A3481" s="1016"/>
      <c r="B3481" s="1016"/>
      <c r="C3481" s="1016"/>
      <c r="D3481" s="1016"/>
      <c r="E3481" s="1016"/>
      <c r="F3481" s="1016" t="e">
        <f t="shared" si="98"/>
        <v>#DIV/0!</v>
      </c>
      <c r="G3481" s="1016">
        <f t="shared" si="99"/>
        <v>0</v>
      </c>
    </row>
    <row r="3482" spans="1:7">
      <c r="A3482" s="1016"/>
      <c r="B3482" s="1016"/>
      <c r="C3482" s="1016"/>
      <c r="D3482" s="1016"/>
      <c r="E3482" s="1016"/>
      <c r="F3482" s="1016" t="e">
        <f t="shared" si="98"/>
        <v>#DIV/0!</v>
      </c>
      <c r="G3482" s="1016">
        <f t="shared" si="99"/>
        <v>0</v>
      </c>
    </row>
    <row r="3483" spans="1:7">
      <c r="A3483" s="1016"/>
      <c r="B3483" s="1016"/>
      <c r="C3483" s="1016"/>
      <c r="D3483" s="1016"/>
      <c r="E3483" s="1016"/>
      <c r="F3483" s="1016" t="e">
        <f t="shared" si="98"/>
        <v>#DIV/0!</v>
      </c>
      <c r="G3483" s="1016">
        <f t="shared" si="99"/>
        <v>0</v>
      </c>
    </row>
    <row r="3484" spans="1:7">
      <c r="A3484" s="1016"/>
      <c r="B3484" s="1016"/>
      <c r="C3484" s="1016"/>
      <c r="D3484" s="1016"/>
      <c r="E3484" s="1016"/>
      <c r="F3484" s="1016" t="e">
        <f t="shared" si="98"/>
        <v>#DIV/0!</v>
      </c>
      <c r="G3484" s="1016">
        <f t="shared" si="99"/>
        <v>0</v>
      </c>
    </row>
    <row r="3485" spans="1:7">
      <c r="A3485" s="1016"/>
      <c r="B3485" s="1016"/>
      <c r="C3485" s="1016"/>
      <c r="D3485" s="1016"/>
      <c r="E3485" s="1016"/>
      <c r="F3485" s="1016" t="e">
        <f t="shared" si="98"/>
        <v>#DIV/0!</v>
      </c>
      <c r="G3485" s="1016">
        <f t="shared" si="99"/>
        <v>0</v>
      </c>
    </row>
    <row r="3486" spans="1:7">
      <c r="A3486" s="1016"/>
      <c r="B3486" s="1016"/>
      <c r="C3486" s="1016"/>
      <c r="D3486" s="1016"/>
      <c r="E3486" s="1016"/>
      <c r="F3486" s="1016" t="e">
        <f t="shared" si="98"/>
        <v>#DIV/0!</v>
      </c>
      <c r="G3486" s="1016">
        <f t="shared" si="99"/>
        <v>0</v>
      </c>
    </row>
    <row r="3487" spans="1:7">
      <c r="A3487" s="1016"/>
      <c r="B3487" s="1016"/>
      <c r="C3487" s="1016"/>
      <c r="D3487" s="1016"/>
      <c r="E3487" s="1016"/>
      <c r="F3487" s="1016" t="e">
        <f t="shared" ref="F3487:F3550" si="100">(B3487*C3487*D3487*60/(A3487*1000))+F3486</f>
        <v>#DIV/0!</v>
      </c>
      <c r="G3487" s="1016">
        <f t="shared" ref="G3487:G3550" si="101">(C3487*D3487*60)+G3486</f>
        <v>0</v>
      </c>
    </row>
    <row r="3488" spans="1:7">
      <c r="A3488" s="1016"/>
      <c r="B3488" s="1016"/>
      <c r="C3488" s="1016"/>
      <c r="D3488" s="1016"/>
      <c r="E3488" s="1016"/>
      <c r="F3488" s="1016" t="e">
        <f t="shared" si="100"/>
        <v>#DIV/0!</v>
      </c>
      <c r="G3488" s="1016">
        <f t="shared" si="101"/>
        <v>0</v>
      </c>
    </row>
    <row r="3489" spans="1:7">
      <c r="A3489" s="1016"/>
      <c r="B3489" s="1016"/>
      <c r="C3489" s="1016"/>
      <c r="D3489" s="1016"/>
      <c r="E3489" s="1016"/>
      <c r="F3489" s="1016" t="e">
        <f t="shared" si="100"/>
        <v>#DIV/0!</v>
      </c>
      <c r="G3489" s="1016">
        <f t="shared" si="101"/>
        <v>0</v>
      </c>
    </row>
    <row r="3490" spans="1:7">
      <c r="A3490" s="1016"/>
      <c r="B3490" s="1016"/>
      <c r="C3490" s="1016"/>
      <c r="D3490" s="1016"/>
      <c r="E3490" s="1016"/>
      <c r="F3490" s="1016" t="e">
        <f t="shared" si="100"/>
        <v>#DIV/0!</v>
      </c>
      <c r="G3490" s="1016">
        <f t="shared" si="101"/>
        <v>0</v>
      </c>
    </row>
    <row r="3491" spans="1:7">
      <c r="A3491" s="1016"/>
      <c r="B3491" s="1016"/>
      <c r="C3491" s="1016"/>
      <c r="D3491" s="1016"/>
      <c r="E3491" s="1016"/>
      <c r="F3491" s="1016" t="e">
        <f t="shared" si="100"/>
        <v>#DIV/0!</v>
      </c>
      <c r="G3491" s="1016">
        <f t="shared" si="101"/>
        <v>0</v>
      </c>
    </row>
    <row r="3492" spans="1:7">
      <c r="A3492" s="1016"/>
      <c r="B3492" s="1016"/>
      <c r="C3492" s="1016"/>
      <c r="D3492" s="1016"/>
      <c r="E3492" s="1016"/>
      <c r="F3492" s="1016" t="e">
        <f t="shared" si="100"/>
        <v>#DIV/0!</v>
      </c>
      <c r="G3492" s="1016">
        <f t="shared" si="101"/>
        <v>0</v>
      </c>
    </row>
    <row r="3493" spans="1:7">
      <c r="A3493" s="1016"/>
      <c r="B3493" s="1016"/>
      <c r="C3493" s="1016"/>
      <c r="D3493" s="1016"/>
      <c r="E3493" s="1016"/>
      <c r="F3493" s="1016" t="e">
        <f t="shared" si="100"/>
        <v>#DIV/0!</v>
      </c>
      <c r="G3493" s="1016">
        <f t="shared" si="101"/>
        <v>0</v>
      </c>
    </row>
    <row r="3494" spans="1:7">
      <c r="A3494" s="1016"/>
      <c r="B3494" s="1016"/>
      <c r="C3494" s="1016"/>
      <c r="D3494" s="1016"/>
      <c r="E3494" s="1016"/>
      <c r="F3494" s="1016" t="e">
        <f t="shared" si="100"/>
        <v>#DIV/0!</v>
      </c>
      <c r="G3494" s="1016">
        <f t="shared" si="101"/>
        <v>0</v>
      </c>
    </row>
    <row r="3495" spans="1:7">
      <c r="A3495" s="1016"/>
      <c r="B3495" s="1016"/>
      <c r="C3495" s="1016"/>
      <c r="D3495" s="1016"/>
      <c r="E3495" s="1016"/>
      <c r="F3495" s="1016" t="e">
        <f t="shared" si="100"/>
        <v>#DIV/0!</v>
      </c>
      <c r="G3495" s="1016">
        <f t="shared" si="101"/>
        <v>0</v>
      </c>
    </row>
    <row r="3496" spans="1:7">
      <c r="A3496" s="1016"/>
      <c r="B3496" s="1016"/>
      <c r="C3496" s="1016"/>
      <c r="D3496" s="1016"/>
      <c r="E3496" s="1016"/>
      <c r="F3496" s="1016" t="e">
        <f t="shared" si="100"/>
        <v>#DIV/0!</v>
      </c>
      <c r="G3496" s="1016">
        <f t="shared" si="101"/>
        <v>0</v>
      </c>
    </row>
    <row r="3497" spans="1:7">
      <c r="A3497" s="1016"/>
      <c r="B3497" s="1016"/>
      <c r="C3497" s="1016"/>
      <c r="D3497" s="1016"/>
      <c r="E3497" s="1016"/>
      <c r="F3497" s="1016" t="e">
        <f t="shared" si="100"/>
        <v>#DIV/0!</v>
      </c>
      <c r="G3497" s="1016">
        <f t="shared" si="101"/>
        <v>0</v>
      </c>
    </row>
    <row r="3498" spans="1:7">
      <c r="A3498" s="1016"/>
      <c r="B3498" s="1016"/>
      <c r="C3498" s="1016"/>
      <c r="D3498" s="1016"/>
      <c r="E3498" s="1016"/>
      <c r="F3498" s="1016" t="e">
        <f t="shared" si="100"/>
        <v>#DIV/0!</v>
      </c>
      <c r="G3498" s="1016">
        <f t="shared" si="101"/>
        <v>0</v>
      </c>
    </row>
    <row r="3499" spans="1:7">
      <c r="A3499" s="1016"/>
      <c r="B3499" s="1016"/>
      <c r="C3499" s="1016"/>
      <c r="D3499" s="1016"/>
      <c r="E3499" s="1016"/>
      <c r="F3499" s="1016" t="e">
        <f t="shared" si="100"/>
        <v>#DIV/0!</v>
      </c>
      <c r="G3499" s="1016">
        <f t="shared" si="101"/>
        <v>0</v>
      </c>
    </row>
    <row r="3500" spans="1:7">
      <c r="A3500" s="1016"/>
      <c r="B3500" s="1016"/>
      <c r="C3500" s="1016"/>
      <c r="D3500" s="1016"/>
      <c r="E3500" s="1016"/>
      <c r="F3500" s="1016" t="e">
        <f t="shared" si="100"/>
        <v>#DIV/0!</v>
      </c>
      <c r="G3500" s="1016">
        <f t="shared" si="101"/>
        <v>0</v>
      </c>
    </row>
    <row r="3501" spans="1:7">
      <c r="A3501" s="1016"/>
      <c r="B3501" s="1016"/>
      <c r="C3501" s="1016"/>
      <c r="D3501" s="1016"/>
      <c r="E3501" s="1016"/>
      <c r="F3501" s="1016" t="e">
        <f t="shared" si="100"/>
        <v>#DIV/0!</v>
      </c>
      <c r="G3501" s="1016">
        <f t="shared" si="101"/>
        <v>0</v>
      </c>
    </row>
    <row r="3502" spans="1:7">
      <c r="A3502" s="1016"/>
      <c r="B3502" s="1016"/>
      <c r="C3502" s="1016"/>
      <c r="D3502" s="1016"/>
      <c r="E3502" s="1016"/>
      <c r="F3502" s="1016" t="e">
        <f t="shared" si="100"/>
        <v>#DIV/0!</v>
      </c>
      <c r="G3502" s="1016">
        <f t="shared" si="101"/>
        <v>0</v>
      </c>
    </row>
    <row r="3503" spans="1:7">
      <c r="A3503" s="1016"/>
      <c r="B3503" s="1016"/>
      <c r="C3503" s="1016"/>
      <c r="D3503" s="1016"/>
      <c r="E3503" s="1016"/>
      <c r="F3503" s="1016" t="e">
        <f t="shared" si="100"/>
        <v>#DIV/0!</v>
      </c>
      <c r="G3503" s="1016">
        <f t="shared" si="101"/>
        <v>0</v>
      </c>
    </row>
    <row r="3504" spans="1:7">
      <c r="A3504" s="1016"/>
      <c r="B3504" s="1016"/>
      <c r="C3504" s="1016"/>
      <c r="D3504" s="1016"/>
      <c r="E3504" s="1016"/>
      <c r="F3504" s="1016" t="e">
        <f t="shared" si="100"/>
        <v>#DIV/0!</v>
      </c>
      <c r="G3504" s="1016">
        <f t="shared" si="101"/>
        <v>0</v>
      </c>
    </row>
    <row r="3505" spans="1:7">
      <c r="A3505" s="1016"/>
      <c r="B3505" s="1016"/>
      <c r="C3505" s="1016"/>
      <c r="D3505" s="1016"/>
      <c r="E3505" s="1016"/>
      <c r="F3505" s="1016" t="e">
        <f t="shared" si="100"/>
        <v>#DIV/0!</v>
      </c>
      <c r="G3505" s="1016">
        <f t="shared" si="101"/>
        <v>0</v>
      </c>
    </row>
    <row r="3506" spans="1:7">
      <c r="A3506" s="1016"/>
      <c r="B3506" s="1016"/>
      <c r="C3506" s="1016"/>
      <c r="D3506" s="1016"/>
      <c r="E3506" s="1016"/>
      <c r="F3506" s="1016" t="e">
        <f t="shared" si="100"/>
        <v>#DIV/0!</v>
      </c>
      <c r="G3506" s="1016">
        <f t="shared" si="101"/>
        <v>0</v>
      </c>
    </row>
    <row r="3507" spans="1:7">
      <c r="A3507" s="1016"/>
      <c r="B3507" s="1016"/>
      <c r="C3507" s="1016"/>
      <c r="D3507" s="1016"/>
      <c r="E3507" s="1016"/>
      <c r="F3507" s="1016" t="e">
        <f t="shared" si="100"/>
        <v>#DIV/0!</v>
      </c>
      <c r="G3507" s="1016">
        <f t="shared" si="101"/>
        <v>0</v>
      </c>
    </row>
    <row r="3508" spans="1:7">
      <c r="A3508" s="1016"/>
      <c r="B3508" s="1016"/>
      <c r="C3508" s="1016"/>
      <c r="D3508" s="1016"/>
      <c r="E3508" s="1016"/>
      <c r="F3508" s="1016" t="e">
        <f t="shared" si="100"/>
        <v>#DIV/0!</v>
      </c>
      <c r="G3508" s="1016">
        <f t="shared" si="101"/>
        <v>0</v>
      </c>
    </row>
    <row r="3509" spans="1:7">
      <c r="A3509" s="1016"/>
      <c r="B3509" s="1016"/>
      <c r="C3509" s="1016"/>
      <c r="D3509" s="1016"/>
      <c r="E3509" s="1016"/>
      <c r="F3509" s="1016" t="e">
        <f t="shared" si="100"/>
        <v>#DIV/0!</v>
      </c>
      <c r="G3509" s="1016">
        <f t="shared" si="101"/>
        <v>0</v>
      </c>
    </row>
    <row r="3510" spans="1:7">
      <c r="A3510" s="1016"/>
      <c r="B3510" s="1016"/>
      <c r="C3510" s="1016"/>
      <c r="D3510" s="1016"/>
      <c r="E3510" s="1016"/>
      <c r="F3510" s="1016" t="e">
        <f t="shared" si="100"/>
        <v>#DIV/0!</v>
      </c>
      <c r="G3510" s="1016">
        <f t="shared" si="101"/>
        <v>0</v>
      </c>
    </row>
    <row r="3511" spans="1:7">
      <c r="A3511" s="1016"/>
      <c r="B3511" s="1016"/>
      <c r="C3511" s="1016"/>
      <c r="D3511" s="1016"/>
      <c r="E3511" s="1016"/>
      <c r="F3511" s="1016" t="e">
        <f t="shared" si="100"/>
        <v>#DIV/0!</v>
      </c>
      <c r="G3511" s="1016">
        <f t="shared" si="101"/>
        <v>0</v>
      </c>
    </row>
    <row r="3512" spans="1:7">
      <c r="A3512" s="1016"/>
      <c r="B3512" s="1016"/>
      <c r="C3512" s="1016"/>
      <c r="D3512" s="1016"/>
      <c r="E3512" s="1016"/>
      <c r="F3512" s="1016" t="e">
        <f t="shared" si="100"/>
        <v>#DIV/0!</v>
      </c>
      <c r="G3512" s="1016">
        <f t="shared" si="101"/>
        <v>0</v>
      </c>
    </row>
    <row r="3513" spans="1:7">
      <c r="A3513" s="1016"/>
      <c r="B3513" s="1016"/>
      <c r="C3513" s="1016"/>
      <c r="D3513" s="1016"/>
      <c r="E3513" s="1016"/>
      <c r="F3513" s="1016" t="e">
        <f t="shared" si="100"/>
        <v>#DIV/0!</v>
      </c>
      <c r="G3513" s="1016">
        <f t="shared" si="101"/>
        <v>0</v>
      </c>
    </row>
    <row r="3514" spans="1:7">
      <c r="A3514" s="1016"/>
      <c r="B3514" s="1016"/>
      <c r="C3514" s="1016"/>
      <c r="D3514" s="1016"/>
      <c r="E3514" s="1016"/>
      <c r="F3514" s="1016" t="e">
        <f t="shared" si="100"/>
        <v>#DIV/0!</v>
      </c>
      <c r="G3514" s="1016">
        <f t="shared" si="101"/>
        <v>0</v>
      </c>
    </row>
    <row r="3515" spans="1:7">
      <c r="A3515" s="1016"/>
      <c r="B3515" s="1016"/>
      <c r="C3515" s="1016"/>
      <c r="D3515" s="1016"/>
      <c r="E3515" s="1016"/>
      <c r="F3515" s="1016" t="e">
        <f t="shared" si="100"/>
        <v>#DIV/0!</v>
      </c>
      <c r="G3515" s="1016">
        <f t="shared" si="101"/>
        <v>0</v>
      </c>
    </row>
    <row r="3516" spans="1:7">
      <c r="A3516" s="1016"/>
      <c r="B3516" s="1016"/>
      <c r="C3516" s="1016"/>
      <c r="D3516" s="1016"/>
      <c r="E3516" s="1016"/>
      <c r="F3516" s="1016" t="e">
        <f t="shared" si="100"/>
        <v>#DIV/0!</v>
      </c>
      <c r="G3516" s="1016">
        <f t="shared" si="101"/>
        <v>0</v>
      </c>
    </row>
    <row r="3517" spans="1:7">
      <c r="A3517" s="1016"/>
      <c r="B3517" s="1016"/>
      <c r="C3517" s="1016"/>
      <c r="D3517" s="1016"/>
      <c r="E3517" s="1016"/>
      <c r="F3517" s="1016" t="e">
        <f t="shared" si="100"/>
        <v>#DIV/0!</v>
      </c>
      <c r="G3517" s="1016">
        <f t="shared" si="101"/>
        <v>0</v>
      </c>
    </row>
    <row r="3518" spans="1:7">
      <c r="A3518" s="1016"/>
      <c r="B3518" s="1016"/>
      <c r="C3518" s="1016"/>
      <c r="D3518" s="1016"/>
      <c r="E3518" s="1016"/>
      <c r="F3518" s="1016" t="e">
        <f t="shared" si="100"/>
        <v>#DIV/0!</v>
      </c>
      <c r="G3518" s="1016">
        <f t="shared" si="101"/>
        <v>0</v>
      </c>
    </row>
    <row r="3519" spans="1:7">
      <c r="A3519" s="1016"/>
      <c r="B3519" s="1016"/>
      <c r="C3519" s="1016"/>
      <c r="D3519" s="1016"/>
      <c r="E3519" s="1016"/>
      <c r="F3519" s="1016" t="e">
        <f t="shared" si="100"/>
        <v>#DIV/0!</v>
      </c>
      <c r="G3519" s="1016">
        <f t="shared" si="101"/>
        <v>0</v>
      </c>
    </row>
    <row r="3520" spans="1:7">
      <c r="A3520" s="1016"/>
      <c r="B3520" s="1016"/>
      <c r="C3520" s="1016"/>
      <c r="D3520" s="1016"/>
      <c r="E3520" s="1016"/>
      <c r="F3520" s="1016" t="e">
        <f t="shared" si="100"/>
        <v>#DIV/0!</v>
      </c>
      <c r="G3520" s="1016">
        <f t="shared" si="101"/>
        <v>0</v>
      </c>
    </row>
    <row r="3521" spans="1:7">
      <c r="A3521" s="1016"/>
      <c r="B3521" s="1016"/>
      <c r="C3521" s="1016"/>
      <c r="D3521" s="1016"/>
      <c r="E3521" s="1016"/>
      <c r="F3521" s="1016" t="e">
        <f t="shared" si="100"/>
        <v>#DIV/0!</v>
      </c>
      <c r="G3521" s="1016">
        <f t="shared" si="101"/>
        <v>0</v>
      </c>
    </row>
    <row r="3522" spans="1:7">
      <c r="A3522" s="1016"/>
      <c r="B3522" s="1016"/>
      <c r="C3522" s="1016"/>
      <c r="D3522" s="1016"/>
      <c r="E3522" s="1016"/>
      <c r="F3522" s="1016" t="e">
        <f t="shared" si="100"/>
        <v>#DIV/0!</v>
      </c>
      <c r="G3522" s="1016">
        <f t="shared" si="101"/>
        <v>0</v>
      </c>
    </row>
    <row r="3523" spans="1:7">
      <c r="A3523" s="1016"/>
      <c r="B3523" s="1016"/>
      <c r="C3523" s="1016"/>
      <c r="D3523" s="1016"/>
      <c r="E3523" s="1016"/>
      <c r="F3523" s="1016" t="e">
        <f t="shared" si="100"/>
        <v>#DIV/0!</v>
      </c>
      <c r="G3523" s="1016">
        <f t="shared" si="101"/>
        <v>0</v>
      </c>
    </row>
    <row r="3524" spans="1:7">
      <c r="A3524" s="1016"/>
      <c r="B3524" s="1016"/>
      <c r="C3524" s="1016"/>
      <c r="D3524" s="1016"/>
      <c r="E3524" s="1016"/>
      <c r="F3524" s="1016" t="e">
        <f t="shared" si="100"/>
        <v>#DIV/0!</v>
      </c>
      <c r="G3524" s="1016">
        <f t="shared" si="101"/>
        <v>0</v>
      </c>
    </row>
    <row r="3525" spans="1:7">
      <c r="A3525" s="1016"/>
      <c r="B3525" s="1016"/>
      <c r="C3525" s="1016"/>
      <c r="D3525" s="1016"/>
      <c r="E3525" s="1016"/>
      <c r="F3525" s="1016" t="e">
        <f t="shared" si="100"/>
        <v>#DIV/0!</v>
      </c>
      <c r="G3525" s="1016">
        <f t="shared" si="101"/>
        <v>0</v>
      </c>
    </row>
    <row r="3526" spans="1:7">
      <c r="A3526" s="1016"/>
      <c r="B3526" s="1016"/>
      <c r="C3526" s="1016"/>
      <c r="D3526" s="1016"/>
      <c r="E3526" s="1016"/>
      <c r="F3526" s="1016" t="e">
        <f t="shared" si="100"/>
        <v>#DIV/0!</v>
      </c>
      <c r="G3526" s="1016">
        <f t="shared" si="101"/>
        <v>0</v>
      </c>
    </row>
    <row r="3527" spans="1:7">
      <c r="A3527" s="1016"/>
      <c r="B3527" s="1016"/>
      <c r="C3527" s="1016"/>
      <c r="D3527" s="1016"/>
      <c r="E3527" s="1016"/>
      <c r="F3527" s="1016" t="e">
        <f t="shared" si="100"/>
        <v>#DIV/0!</v>
      </c>
      <c r="G3527" s="1016">
        <f t="shared" si="101"/>
        <v>0</v>
      </c>
    </row>
    <row r="3528" spans="1:7">
      <c r="A3528" s="1016"/>
      <c r="B3528" s="1016"/>
      <c r="C3528" s="1016"/>
      <c r="D3528" s="1016"/>
      <c r="E3528" s="1016"/>
      <c r="F3528" s="1016" t="e">
        <f t="shared" si="100"/>
        <v>#DIV/0!</v>
      </c>
      <c r="G3528" s="1016">
        <f t="shared" si="101"/>
        <v>0</v>
      </c>
    </row>
    <row r="3529" spans="1:7">
      <c r="A3529" s="1016"/>
      <c r="B3529" s="1016"/>
      <c r="C3529" s="1016"/>
      <c r="D3529" s="1016"/>
      <c r="E3529" s="1016"/>
      <c r="F3529" s="1016" t="e">
        <f t="shared" si="100"/>
        <v>#DIV/0!</v>
      </c>
      <c r="G3529" s="1016">
        <f t="shared" si="101"/>
        <v>0</v>
      </c>
    </row>
    <row r="3530" spans="1:7">
      <c r="A3530" s="1016"/>
      <c r="B3530" s="1016"/>
      <c r="C3530" s="1016"/>
      <c r="D3530" s="1016"/>
      <c r="E3530" s="1016"/>
      <c r="F3530" s="1016" t="e">
        <f t="shared" si="100"/>
        <v>#DIV/0!</v>
      </c>
      <c r="G3530" s="1016">
        <f t="shared" si="101"/>
        <v>0</v>
      </c>
    </row>
    <row r="3531" spans="1:7">
      <c r="A3531" s="1016"/>
      <c r="B3531" s="1016"/>
      <c r="C3531" s="1016"/>
      <c r="D3531" s="1016"/>
      <c r="E3531" s="1016"/>
      <c r="F3531" s="1016" t="e">
        <f t="shared" si="100"/>
        <v>#DIV/0!</v>
      </c>
      <c r="G3531" s="1016">
        <f t="shared" si="101"/>
        <v>0</v>
      </c>
    </row>
    <row r="3532" spans="1:7">
      <c r="A3532" s="1016"/>
      <c r="B3532" s="1016"/>
      <c r="C3532" s="1016"/>
      <c r="D3532" s="1016"/>
      <c r="E3532" s="1016"/>
      <c r="F3532" s="1016" t="e">
        <f t="shared" si="100"/>
        <v>#DIV/0!</v>
      </c>
      <c r="G3532" s="1016">
        <f t="shared" si="101"/>
        <v>0</v>
      </c>
    </row>
    <row r="3533" spans="1:7">
      <c r="A3533" s="1016"/>
      <c r="B3533" s="1016"/>
      <c r="C3533" s="1016"/>
      <c r="D3533" s="1016"/>
      <c r="E3533" s="1016"/>
      <c r="F3533" s="1016" t="e">
        <f t="shared" si="100"/>
        <v>#DIV/0!</v>
      </c>
      <c r="G3533" s="1016">
        <f t="shared" si="101"/>
        <v>0</v>
      </c>
    </row>
    <row r="3534" spans="1:7">
      <c r="A3534" s="1016"/>
      <c r="B3534" s="1016"/>
      <c r="C3534" s="1016"/>
      <c r="D3534" s="1016"/>
      <c r="E3534" s="1016"/>
      <c r="F3534" s="1016" t="e">
        <f t="shared" si="100"/>
        <v>#DIV/0!</v>
      </c>
      <c r="G3534" s="1016">
        <f t="shared" si="101"/>
        <v>0</v>
      </c>
    </row>
    <row r="3535" spans="1:7">
      <c r="A3535" s="1016"/>
      <c r="B3535" s="1016"/>
      <c r="C3535" s="1016"/>
      <c r="D3535" s="1016"/>
      <c r="E3535" s="1016"/>
      <c r="F3535" s="1016" t="e">
        <f t="shared" si="100"/>
        <v>#DIV/0!</v>
      </c>
      <c r="G3535" s="1016">
        <f t="shared" si="101"/>
        <v>0</v>
      </c>
    </row>
    <row r="3536" spans="1:7">
      <c r="A3536" s="1016"/>
      <c r="B3536" s="1016"/>
      <c r="C3536" s="1016"/>
      <c r="D3536" s="1016"/>
      <c r="E3536" s="1016"/>
      <c r="F3536" s="1016" t="e">
        <f t="shared" si="100"/>
        <v>#DIV/0!</v>
      </c>
      <c r="G3536" s="1016">
        <f t="shared" si="101"/>
        <v>0</v>
      </c>
    </row>
    <row r="3537" spans="1:7">
      <c r="A3537" s="1016"/>
      <c r="B3537" s="1016"/>
      <c r="C3537" s="1016"/>
      <c r="D3537" s="1016"/>
      <c r="E3537" s="1016"/>
      <c r="F3537" s="1016" t="e">
        <f t="shared" si="100"/>
        <v>#DIV/0!</v>
      </c>
      <c r="G3537" s="1016">
        <f t="shared" si="101"/>
        <v>0</v>
      </c>
    </row>
    <row r="3538" spans="1:7">
      <c r="A3538" s="1016"/>
      <c r="B3538" s="1016"/>
      <c r="C3538" s="1016"/>
      <c r="D3538" s="1016"/>
      <c r="E3538" s="1016"/>
      <c r="F3538" s="1016" t="e">
        <f t="shared" si="100"/>
        <v>#DIV/0!</v>
      </c>
      <c r="G3538" s="1016">
        <f t="shared" si="101"/>
        <v>0</v>
      </c>
    </row>
    <row r="3539" spans="1:7">
      <c r="A3539" s="1016"/>
      <c r="B3539" s="1016"/>
      <c r="C3539" s="1016"/>
      <c r="D3539" s="1016"/>
      <c r="E3539" s="1016"/>
      <c r="F3539" s="1016" t="e">
        <f t="shared" si="100"/>
        <v>#DIV/0!</v>
      </c>
      <c r="G3539" s="1016">
        <f t="shared" si="101"/>
        <v>0</v>
      </c>
    </row>
    <row r="3540" spans="1:7">
      <c r="A3540" s="1016"/>
      <c r="B3540" s="1016"/>
      <c r="C3540" s="1016"/>
      <c r="D3540" s="1016"/>
      <c r="E3540" s="1016"/>
      <c r="F3540" s="1016" t="e">
        <f t="shared" si="100"/>
        <v>#DIV/0!</v>
      </c>
      <c r="G3540" s="1016">
        <f t="shared" si="101"/>
        <v>0</v>
      </c>
    </row>
    <row r="3541" spans="1:7">
      <c r="A3541" s="1016"/>
      <c r="B3541" s="1016"/>
      <c r="C3541" s="1016"/>
      <c r="D3541" s="1016"/>
      <c r="E3541" s="1016"/>
      <c r="F3541" s="1016" t="e">
        <f t="shared" si="100"/>
        <v>#DIV/0!</v>
      </c>
      <c r="G3541" s="1016">
        <f t="shared" si="101"/>
        <v>0</v>
      </c>
    </row>
    <row r="3542" spans="1:7">
      <c r="A3542" s="1016"/>
      <c r="B3542" s="1016"/>
      <c r="C3542" s="1016"/>
      <c r="D3542" s="1016"/>
      <c r="E3542" s="1016"/>
      <c r="F3542" s="1016" t="e">
        <f t="shared" si="100"/>
        <v>#DIV/0!</v>
      </c>
      <c r="G3542" s="1016">
        <f t="shared" si="101"/>
        <v>0</v>
      </c>
    </row>
    <row r="3543" spans="1:7">
      <c r="A3543" s="1016"/>
      <c r="B3543" s="1016"/>
      <c r="C3543" s="1016"/>
      <c r="D3543" s="1016"/>
      <c r="E3543" s="1016"/>
      <c r="F3543" s="1016" t="e">
        <f t="shared" si="100"/>
        <v>#DIV/0!</v>
      </c>
      <c r="G3543" s="1016">
        <f t="shared" si="101"/>
        <v>0</v>
      </c>
    </row>
    <row r="3544" spans="1:7">
      <c r="A3544" s="1016"/>
      <c r="B3544" s="1016"/>
      <c r="C3544" s="1016"/>
      <c r="D3544" s="1016"/>
      <c r="E3544" s="1016"/>
      <c r="F3544" s="1016" t="e">
        <f t="shared" si="100"/>
        <v>#DIV/0!</v>
      </c>
      <c r="G3544" s="1016">
        <f t="shared" si="101"/>
        <v>0</v>
      </c>
    </row>
    <row r="3545" spans="1:7">
      <c r="A3545" s="1016"/>
      <c r="B3545" s="1016"/>
      <c r="C3545" s="1016"/>
      <c r="D3545" s="1016"/>
      <c r="E3545" s="1016"/>
      <c r="F3545" s="1016" t="e">
        <f t="shared" si="100"/>
        <v>#DIV/0!</v>
      </c>
      <c r="G3545" s="1016">
        <f t="shared" si="101"/>
        <v>0</v>
      </c>
    </row>
    <row r="3546" spans="1:7">
      <c r="A3546" s="1016"/>
      <c r="B3546" s="1016"/>
      <c r="C3546" s="1016"/>
      <c r="D3546" s="1016"/>
      <c r="E3546" s="1016"/>
      <c r="F3546" s="1016" t="e">
        <f t="shared" si="100"/>
        <v>#DIV/0!</v>
      </c>
      <c r="G3546" s="1016">
        <f t="shared" si="101"/>
        <v>0</v>
      </c>
    </row>
    <row r="3547" spans="1:7">
      <c r="A3547" s="1016"/>
      <c r="B3547" s="1016"/>
      <c r="C3547" s="1016"/>
      <c r="D3547" s="1016"/>
      <c r="E3547" s="1016"/>
      <c r="F3547" s="1016" t="e">
        <f t="shared" si="100"/>
        <v>#DIV/0!</v>
      </c>
      <c r="G3547" s="1016">
        <f t="shared" si="101"/>
        <v>0</v>
      </c>
    </row>
    <row r="3548" spans="1:7">
      <c r="A3548" s="1016"/>
      <c r="B3548" s="1016"/>
      <c r="C3548" s="1016"/>
      <c r="D3548" s="1016"/>
      <c r="E3548" s="1016"/>
      <c r="F3548" s="1016" t="e">
        <f t="shared" si="100"/>
        <v>#DIV/0!</v>
      </c>
      <c r="G3548" s="1016">
        <f t="shared" si="101"/>
        <v>0</v>
      </c>
    </row>
    <row r="3549" spans="1:7">
      <c r="A3549" s="1016"/>
      <c r="B3549" s="1016"/>
      <c r="C3549" s="1016"/>
      <c r="D3549" s="1016"/>
      <c r="E3549" s="1016"/>
      <c r="F3549" s="1016" t="e">
        <f t="shared" si="100"/>
        <v>#DIV/0!</v>
      </c>
      <c r="G3549" s="1016">
        <f t="shared" si="101"/>
        <v>0</v>
      </c>
    </row>
    <row r="3550" spans="1:7">
      <c r="A3550" s="1016"/>
      <c r="B3550" s="1016"/>
      <c r="C3550" s="1016"/>
      <c r="D3550" s="1016"/>
      <c r="E3550" s="1016"/>
      <c r="F3550" s="1016" t="e">
        <f t="shared" si="100"/>
        <v>#DIV/0!</v>
      </c>
      <c r="G3550" s="1016">
        <f t="shared" si="101"/>
        <v>0</v>
      </c>
    </row>
    <row r="3551" spans="1:7">
      <c r="A3551" s="1016"/>
      <c r="B3551" s="1016"/>
      <c r="C3551" s="1016"/>
      <c r="D3551" s="1016"/>
      <c r="E3551" s="1016"/>
      <c r="F3551" s="1016" t="e">
        <f t="shared" ref="F3551:F3614" si="102">(B3551*C3551*D3551*60/(A3551*1000))+F3550</f>
        <v>#DIV/0!</v>
      </c>
      <c r="G3551" s="1016">
        <f t="shared" ref="G3551:G3614" si="103">(C3551*D3551*60)+G3550</f>
        <v>0</v>
      </c>
    </row>
    <row r="3552" spans="1:7">
      <c r="A3552" s="1016"/>
      <c r="B3552" s="1016"/>
      <c r="C3552" s="1016"/>
      <c r="D3552" s="1016"/>
      <c r="E3552" s="1016"/>
      <c r="F3552" s="1016" t="e">
        <f t="shared" si="102"/>
        <v>#DIV/0!</v>
      </c>
      <c r="G3552" s="1016">
        <f t="shared" si="103"/>
        <v>0</v>
      </c>
    </row>
    <row r="3553" spans="1:7">
      <c r="A3553" s="1016"/>
      <c r="B3553" s="1016"/>
      <c r="C3553" s="1016"/>
      <c r="D3553" s="1016"/>
      <c r="E3553" s="1016"/>
      <c r="F3553" s="1016" t="e">
        <f t="shared" si="102"/>
        <v>#DIV/0!</v>
      </c>
      <c r="G3553" s="1016">
        <f t="shared" si="103"/>
        <v>0</v>
      </c>
    </row>
    <row r="3554" spans="1:7">
      <c r="A3554" s="1016"/>
      <c r="B3554" s="1016"/>
      <c r="C3554" s="1016"/>
      <c r="D3554" s="1016"/>
      <c r="E3554" s="1016"/>
      <c r="F3554" s="1016" t="e">
        <f t="shared" si="102"/>
        <v>#DIV/0!</v>
      </c>
      <c r="G3554" s="1016">
        <f t="shared" si="103"/>
        <v>0</v>
      </c>
    </row>
    <row r="3555" spans="1:7">
      <c r="A3555" s="1016"/>
      <c r="B3555" s="1016"/>
      <c r="C3555" s="1016"/>
      <c r="D3555" s="1016"/>
      <c r="E3555" s="1016"/>
      <c r="F3555" s="1016" t="e">
        <f t="shared" si="102"/>
        <v>#DIV/0!</v>
      </c>
      <c r="G3555" s="1016">
        <f t="shared" si="103"/>
        <v>0</v>
      </c>
    </row>
    <row r="3556" spans="1:7">
      <c r="A3556" s="1016"/>
      <c r="B3556" s="1016"/>
      <c r="C3556" s="1016"/>
      <c r="D3556" s="1016"/>
      <c r="E3556" s="1016"/>
      <c r="F3556" s="1016" t="e">
        <f t="shared" si="102"/>
        <v>#DIV/0!</v>
      </c>
      <c r="G3556" s="1016">
        <f t="shared" si="103"/>
        <v>0</v>
      </c>
    </row>
    <row r="3557" spans="1:7">
      <c r="A3557" s="1016"/>
      <c r="B3557" s="1016"/>
      <c r="C3557" s="1016"/>
      <c r="D3557" s="1016"/>
      <c r="E3557" s="1016"/>
      <c r="F3557" s="1016" t="e">
        <f t="shared" si="102"/>
        <v>#DIV/0!</v>
      </c>
      <c r="G3557" s="1016">
        <f t="shared" si="103"/>
        <v>0</v>
      </c>
    </row>
    <row r="3558" spans="1:7">
      <c r="A3558" s="1016"/>
      <c r="B3558" s="1016"/>
      <c r="C3558" s="1016"/>
      <c r="D3558" s="1016"/>
      <c r="E3558" s="1016"/>
      <c r="F3558" s="1016" t="e">
        <f t="shared" si="102"/>
        <v>#DIV/0!</v>
      </c>
      <c r="G3558" s="1016">
        <f t="shared" si="103"/>
        <v>0</v>
      </c>
    </row>
    <row r="3559" spans="1:7">
      <c r="A3559" s="1016"/>
      <c r="B3559" s="1016"/>
      <c r="C3559" s="1016"/>
      <c r="D3559" s="1016"/>
      <c r="E3559" s="1016"/>
      <c r="F3559" s="1016" t="e">
        <f t="shared" si="102"/>
        <v>#DIV/0!</v>
      </c>
      <c r="G3559" s="1016">
        <f t="shared" si="103"/>
        <v>0</v>
      </c>
    </row>
    <row r="3560" spans="1:7">
      <c r="A3560" s="1016"/>
      <c r="B3560" s="1016"/>
      <c r="C3560" s="1016"/>
      <c r="D3560" s="1016"/>
      <c r="E3560" s="1016"/>
      <c r="F3560" s="1016" t="e">
        <f t="shared" si="102"/>
        <v>#DIV/0!</v>
      </c>
      <c r="G3560" s="1016">
        <f t="shared" si="103"/>
        <v>0</v>
      </c>
    </row>
    <row r="3561" spans="1:7">
      <c r="A3561" s="1016"/>
      <c r="B3561" s="1016"/>
      <c r="C3561" s="1016"/>
      <c r="D3561" s="1016"/>
      <c r="E3561" s="1016"/>
      <c r="F3561" s="1016" t="e">
        <f t="shared" si="102"/>
        <v>#DIV/0!</v>
      </c>
      <c r="G3561" s="1016">
        <f t="shared" si="103"/>
        <v>0</v>
      </c>
    </row>
    <row r="3562" spans="1:7">
      <c r="A3562" s="1016"/>
      <c r="B3562" s="1016"/>
      <c r="C3562" s="1016"/>
      <c r="D3562" s="1016"/>
      <c r="E3562" s="1016"/>
      <c r="F3562" s="1016" t="e">
        <f t="shared" si="102"/>
        <v>#DIV/0!</v>
      </c>
      <c r="G3562" s="1016">
        <f t="shared" si="103"/>
        <v>0</v>
      </c>
    </row>
    <row r="3563" spans="1:7">
      <c r="A3563" s="1016"/>
      <c r="B3563" s="1016"/>
      <c r="C3563" s="1016"/>
      <c r="D3563" s="1016"/>
      <c r="E3563" s="1016"/>
      <c r="F3563" s="1016" t="e">
        <f t="shared" si="102"/>
        <v>#DIV/0!</v>
      </c>
      <c r="G3563" s="1016">
        <f t="shared" si="103"/>
        <v>0</v>
      </c>
    </row>
    <row r="3564" spans="1:7">
      <c r="A3564" s="1016"/>
      <c r="B3564" s="1016"/>
      <c r="C3564" s="1016"/>
      <c r="D3564" s="1016"/>
      <c r="E3564" s="1016"/>
      <c r="F3564" s="1016" t="e">
        <f t="shared" si="102"/>
        <v>#DIV/0!</v>
      </c>
      <c r="G3564" s="1016">
        <f t="shared" si="103"/>
        <v>0</v>
      </c>
    </row>
    <row r="3565" spans="1:7">
      <c r="A3565" s="1016"/>
      <c r="B3565" s="1016"/>
      <c r="C3565" s="1016"/>
      <c r="D3565" s="1016"/>
      <c r="E3565" s="1016"/>
      <c r="F3565" s="1016" t="e">
        <f t="shared" si="102"/>
        <v>#DIV/0!</v>
      </c>
      <c r="G3565" s="1016">
        <f t="shared" si="103"/>
        <v>0</v>
      </c>
    </row>
    <row r="3566" spans="1:7">
      <c r="A3566" s="1016"/>
      <c r="B3566" s="1016"/>
      <c r="C3566" s="1016"/>
      <c r="D3566" s="1016"/>
      <c r="E3566" s="1016"/>
      <c r="F3566" s="1016" t="e">
        <f t="shared" si="102"/>
        <v>#DIV/0!</v>
      </c>
      <c r="G3566" s="1016">
        <f t="shared" si="103"/>
        <v>0</v>
      </c>
    </row>
    <row r="3567" spans="1:7">
      <c r="A3567" s="1016"/>
      <c r="B3567" s="1016"/>
      <c r="C3567" s="1016"/>
      <c r="D3567" s="1016"/>
      <c r="E3567" s="1016"/>
      <c r="F3567" s="1016" t="e">
        <f t="shared" si="102"/>
        <v>#DIV/0!</v>
      </c>
      <c r="G3567" s="1016">
        <f t="shared" si="103"/>
        <v>0</v>
      </c>
    </row>
    <row r="3568" spans="1:7">
      <c r="A3568" s="1016"/>
      <c r="B3568" s="1016"/>
      <c r="C3568" s="1016"/>
      <c r="D3568" s="1016"/>
      <c r="E3568" s="1016"/>
      <c r="F3568" s="1016" t="e">
        <f t="shared" si="102"/>
        <v>#DIV/0!</v>
      </c>
      <c r="G3568" s="1016">
        <f t="shared" si="103"/>
        <v>0</v>
      </c>
    </row>
    <row r="3569" spans="1:7">
      <c r="A3569" s="1016"/>
      <c r="B3569" s="1016"/>
      <c r="C3569" s="1016"/>
      <c r="D3569" s="1016"/>
      <c r="E3569" s="1016"/>
      <c r="F3569" s="1016" t="e">
        <f t="shared" si="102"/>
        <v>#DIV/0!</v>
      </c>
      <c r="G3569" s="1016">
        <f t="shared" si="103"/>
        <v>0</v>
      </c>
    </row>
    <row r="3570" spans="1:7">
      <c r="A3570" s="1016"/>
      <c r="B3570" s="1016"/>
      <c r="C3570" s="1016"/>
      <c r="D3570" s="1016"/>
      <c r="E3570" s="1016"/>
      <c r="F3570" s="1016" t="e">
        <f t="shared" si="102"/>
        <v>#DIV/0!</v>
      </c>
      <c r="G3570" s="1016">
        <f t="shared" si="103"/>
        <v>0</v>
      </c>
    </row>
    <row r="3571" spans="1:7">
      <c r="A3571" s="1016"/>
      <c r="B3571" s="1016"/>
      <c r="C3571" s="1016"/>
      <c r="D3571" s="1016"/>
      <c r="E3571" s="1016"/>
      <c r="F3571" s="1016" t="e">
        <f t="shared" si="102"/>
        <v>#DIV/0!</v>
      </c>
      <c r="G3571" s="1016">
        <f t="shared" si="103"/>
        <v>0</v>
      </c>
    </row>
    <row r="3572" spans="1:7">
      <c r="A3572" s="1016"/>
      <c r="B3572" s="1016"/>
      <c r="C3572" s="1016"/>
      <c r="D3572" s="1016"/>
      <c r="E3572" s="1016"/>
      <c r="F3572" s="1016" t="e">
        <f t="shared" si="102"/>
        <v>#DIV/0!</v>
      </c>
      <c r="G3572" s="1016">
        <f t="shared" si="103"/>
        <v>0</v>
      </c>
    </row>
    <row r="3573" spans="1:7">
      <c r="A3573" s="1016"/>
      <c r="B3573" s="1016"/>
      <c r="C3573" s="1016"/>
      <c r="D3573" s="1016"/>
      <c r="E3573" s="1016"/>
      <c r="F3573" s="1016" t="e">
        <f t="shared" si="102"/>
        <v>#DIV/0!</v>
      </c>
      <c r="G3573" s="1016">
        <f t="shared" si="103"/>
        <v>0</v>
      </c>
    </row>
    <row r="3574" spans="1:7">
      <c r="A3574" s="1016"/>
      <c r="B3574" s="1016"/>
      <c r="C3574" s="1016"/>
      <c r="D3574" s="1016"/>
      <c r="E3574" s="1016"/>
      <c r="F3574" s="1016" t="e">
        <f t="shared" si="102"/>
        <v>#DIV/0!</v>
      </c>
      <c r="G3574" s="1016">
        <f t="shared" si="103"/>
        <v>0</v>
      </c>
    </row>
    <row r="3575" spans="1:7">
      <c r="A3575" s="1016"/>
      <c r="B3575" s="1016"/>
      <c r="C3575" s="1016"/>
      <c r="D3575" s="1016"/>
      <c r="E3575" s="1016"/>
      <c r="F3575" s="1016" t="e">
        <f t="shared" si="102"/>
        <v>#DIV/0!</v>
      </c>
      <c r="G3575" s="1016">
        <f t="shared" si="103"/>
        <v>0</v>
      </c>
    </row>
    <row r="3576" spans="1:7">
      <c r="A3576" s="1016"/>
      <c r="B3576" s="1016"/>
      <c r="C3576" s="1016"/>
      <c r="D3576" s="1016"/>
      <c r="E3576" s="1016"/>
      <c r="F3576" s="1016" t="e">
        <f t="shared" si="102"/>
        <v>#DIV/0!</v>
      </c>
      <c r="G3576" s="1016">
        <f t="shared" si="103"/>
        <v>0</v>
      </c>
    </row>
    <row r="3577" spans="1:7">
      <c r="A3577" s="1016"/>
      <c r="B3577" s="1016"/>
      <c r="C3577" s="1016"/>
      <c r="D3577" s="1016"/>
      <c r="E3577" s="1016"/>
      <c r="F3577" s="1016" t="e">
        <f t="shared" si="102"/>
        <v>#DIV/0!</v>
      </c>
      <c r="G3577" s="1016">
        <f t="shared" si="103"/>
        <v>0</v>
      </c>
    </row>
    <row r="3578" spans="1:7">
      <c r="A3578" s="1016"/>
      <c r="B3578" s="1016"/>
      <c r="C3578" s="1016"/>
      <c r="D3578" s="1016"/>
      <c r="E3578" s="1016"/>
      <c r="F3578" s="1016" t="e">
        <f t="shared" si="102"/>
        <v>#DIV/0!</v>
      </c>
      <c r="G3578" s="1016">
        <f t="shared" si="103"/>
        <v>0</v>
      </c>
    </row>
    <row r="3579" spans="1:7">
      <c r="A3579" s="1016"/>
      <c r="B3579" s="1016"/>
      <c r="C3579" s="1016"/>
      <c r="D3579" s="1016"/>
      <c r="E3579" s="1016"/>
      <c r="F3579" s="1016" t="e">
        <f t="shared" si="102"/>
        <v>#DIV/0!</v>
      </c>
      <c r="G3579" s="1016">
        <f t="shared" si="103"/>
        <v>0</v>
      </c>
    </row>
    <row r="3580" spans="1:7">
      <c r="A3580" s="1016"/>
      <c r="B3580" s="1016"/>
      <c r="C3580" s="1016"/>
      <c r="D3580" s="1016"/>
      <c r="E3580" s="1016"/>
      <c r="F3580" s="1016" t="e">
        <f t="shared" si="102"/>
        <v>#DIV/0!</v>
      </c>
      <c r="G3580" s="1016">
        <f t="shared" si="103"/>
        <v>0</v>
      </c>
    </row>
    <row r="3581" spans="1:7">
      <c r="A3581" s="1016"/>
      <c r="B3581" s="1016"/>
      <c r="C3581" s="1016"/>
      <c r="D3581" s="1016"/>
      <c r="E3581" s="1016"/>
      <c r="F3581" s="1016" t="e">
        <f t="shared" si="102"/>
        <v>#DIV/0!</v>
      </c>
      <c r="G3581" s="1016">
        <f t="shared" si="103"/>
        <v>0</v>
      </c>
    </row>
    <row r="3582" spans="1:7">
      <c r="A3582" s="1016"/>
      <c r="B3582" s="1016"/>
      <c r="C3582" s="1016"/>
      <c r="D3582" s="1016"/>
      <c r="E3582" s="1016"/>
      <c r="F3582" s="1016" t="e">
        <f t="shared" si="102"/>
        <v>#DIV/0!</v>
      </c>
      <c r="G3582" s="1016">
        <f t="shared" si="103"/>
        <v>0</v>
      </c>
    </row>
    <row r="3583" spans="1:7">
      <c r="A3583" s="1016"/>
      <c r="B3583" s="1016"/>
      <c r="C3583" s="1016"/>
      <c r="D3583" s="1016"/>
      <c r="E3583" s="1016"/>
      <c r="F3583" s="1016" t="e">
        <f t="shared" si="102"/>
        <v>#DIV/0!</v>
      </c>
      <c r="G3583" s="1016">
        <f t="shared" si="103"/>
        <v>0</v>
      </c>
    </row>
    <row r="3584" spans="1:7">
      <c r="A3584" s="1016"/>
      <c r="B3584" s="1016"/>
      <c r="C3584" s="1016"/>
      <c r="D3584" s="1016"/>
      <c r="E3584" s="1016"/>
      <c r="F3584" s="1016" t="e">
        <f t="shared" si="102"/>
        <v>#DIV/0!</v>
      </c>
      <c r="G3584" s="1016">
        <f t="shared" si="103"/>
        <v>0</v>
      </c>
    </row>
    <row r="3585" spans="1:7">
      <c r="A3585" s="1016"/>
      <c r="B3585" s="1016"/>
      <c r="C3585" s="1016"/>
      <c r="D3585" s="1016"/>
      <c r="E3585" s="1016"/>
      <c r="F3585" s="1016" t="e">
        <f t="shared" si="102"/>
        <v>#DIV/0!</v>
      </c>
      <c r="G3585" s="1016">
        <f t="shared" si="103"/>
        <v>0</v>
      </c>
    </row>
    <row r="3586" spans="1:7">
      <c r="A3586" s="1016"/>
      <c r="B3586" s="1016"/>
      <c r="C3586" s="1016"/>
      <c r="D3586" s="1016"/>
      <c r="E3586" s="1016"/>
      <c r="F3586" s="1016" t="e">
        <f t="shared" si="102"/>
        <v>#DIV/0!</v>
      </c>
      <c r="G3586" s="1016">
        <f t="shared" si="103"/>
        <v>0</v>
      </c>
    </row>
    <row r="3587" spans="1:7">
      <c r="A3587" s="1016"/>
      <c r="B3587" s="1016"/>
      <c r="C3587" s="1016"/>
      <c r="D3587" s="1016"/>
      <c r="E3587" s="1016"/>
      <c r="F3587" s="1016" t="e">
        <f t="shared" si="102"/>
        <v>#DIV/0!</v>
      </c>
      <c r="G3587" s="1016">
        <f t="shared" si="103"/>
        <v>0</v>
      </c>
    </row>
    <row r="3588" spans="1:7">
      <c r="A3588" s="1016"/>
      <c r="B3588" s="1016"/>
      <c r="C3588" s="1016"/>
      <c r="D3588" s="1016"/>
      <c r="E3588" s="1016"/>
      <c r="F3588" s="1016" t="e">
        <f t="shared" si="102"/>
        <v>#DIV/0!</v>
      </c>
      <c r="G3588" s="1016">
        <f t="shared" si="103"/>
        <v>0</v>
      </c>
    </row>
    <row r="3589" spans="1:7">
      <c r="A3589" s="1016"/>
      <c r="B3589" s="1016"/>
      <c r="C3589" s="1016"/>
      <c r="D3589" s="1016"/>
      <c r="E3589" s="1016"/>
      <c r="F3589" s="1016" t="e">
        <f t="shared" si="102"/>
        <v>#DIV/0!</v>
      </c>
      <c r="G3589" s="1016">
        <f t="shared" si="103"/>
        <v>0</v>
      </c>
    </row>
    <row r="3590" spans="1:7">
      <c r="A3590" s="1016"/>
      <c r="B3590" s="1016"/>
      <c r="C3590" s="1016"/>
      <c r="D3590" s="1016"/>
      <c r="E3590" s="1016"/>
      <c r="F3590" s="1016" t="e">
        <f t="shared" si="102"/>
        <v>#DIV/0!</v>
      </c>
      <c r="G3590" s="1016">
        <f t="shared" si="103"/>
        <v>0</v>
      </c>
    </row>
    <row r="3591" spans="1:7">
      <c r="A3591" s="1016"/>
      <c r="B3591" s="1016"/>
      <c r="C3591" s="1016"/>
      <c r="D3591" s="1016"/>
      <c r="E3591" s="1016"/>
      <c r="F3591" s="1016" t="e">
        <f t="shared" si="102"/>
        <v>#DIV/0!</v>
      </c>
      <c r="G3591" s="1016">
        <f t="shared" si="103"/>
        <v>0</v>
      </c>
    </row>
    <row r="3592" spans="1:7">
      <c r="A3592" s="1016"/>
      <c r="B3592" s="1016"/>
      <c r="C3592" s="1016"/>
      <c r="D3592" s="1016"/>
      <c r="E3592" s="1016"/>
      <c r="F3592" s="1016" t="e">
        <f t="shared" si="102"/>
        <v>#DIV/0!</v>
      </c>
      <c r="G3592" s="1016">
        <f t="shared" si="103"/>
        <v>0</v>
      </c>
    </row>
    <row r="3593" spans="1:7">
      <c r="A3593" s="1016"/>
      <c r="B3593" s="1016"/>
      <c r="C3593" s="1016"/>
      <c r="D3593" s="1016"/>
      <c r="E3593" s="1016"/>
      <c r="F3593" s="1016" t="e">
        <f t="shared" si="102"/>
        <v>#DIV/0!</v>
      </c>
      <c r="G3593" s="1016">
        <f t="shared" si="103"/>
        <v>0</v>
      </c>
    </row>
    <row r="3594" spans="1:7">
      <c r="A3594" s="1016"/>
      <c r="B3594" s="1016"/>
      <c r="C3594" s="1016"/>
      <c r="D3594" s="1016"/>
      <c r="E3594" s="1016"/>
      <c r="F3594" s="1016" t="e">
        <f t="shared" si="102"/>
        <v>#DIV/0!</v>
      </c>
      <c r="G3594" s="1016">
        <f t="shared" si="103"/>
        <v>0</v>
      </c>
    </row>
    <row r="3595" spans="1:7">
      <c r="A3595" s="1016"/>
      <c r="B3595" s="1016"/>
      <c r="C3595" s="1016"/>
      <c r="D3595" s="1016"/>
      <c r="E3595" s="1016"/>
      <c r="F3595" s="1016" t="e">
        <f t="shared" si="102"/>
        <v>#DIV/0!</v>
      </c>
      <c r="G3595" s="1016">
        <f t="shared" si="103"/>
        <v>0</v>
      </c>
    </row>
    <row r="3596" spans="1:7">
      <c r="A3596" s="1016"/>
      <c r="B3596" s="1016"/>
      <c r="C3596" s="1016"/>
      <c r="D3596" s="1016"/>
      <c r="E3596" s="1016"/>
      <c r="F3596" s="1016" t="e">
        <f t="shared" si="102"/>
        <v>#DIV/0!</v>
      </c>
      <c r="G3596" s="1016">
        <f t="shared" si="103"/>
        <v>0</v>
      </c>
    </row>
    <row r="3597" spans="1:7">
      <c r="A3597" s="1016"/>
      <c r="B3597" s="1016"/>
      <c r="C3597" s="1016"/>
      <c r="D3597" s="1016"/>
      <c r="E3597" s="1016"/>
      <c r="F3597" s="1016" t="e">
        <f t="shared" si="102"/>
        <v>#DIV/0!</v>
      </c>
      <c r="G3597" s="1016">
        <f t="shared" si="103"/>
        <v>0</v>
      </c>
    </row>
    <row r="3598" spans="1:7">
      <c r="A3598" s="1016"/>
      <c r="B3598" s="1016"/>
      <c r="C3598" s="1016"/>
      <c r="D3598" s="1016"/>
      <c r="E3598" s="1016"/>
      <c r="F3598" s="1016" t="e">
        <f t="shared" si="102"/>
        <v>#DIV/0!</v>
      </c>
      <c r="G3598" s="1016">
        <f t="shared" si="103"/>
        <v>0</v>
      </c>
    </row>
    <row r="3599" spans="1:7">
      <c r="A3599" s="1016"/>
      <c r="B3599" s="1016"/>
      <c r="C3599" s="1016"/>
      <c r="D3599" s="1016"/>
      <c r="E3599" s="1016"/>
      <c r="F3599" s="1016" t="e">
        <f t="shared" si="102"/>
        <v>#DIV/0!</v>
      </c>
      <c r="G3599" s="1016">
        <f t="shared" si="103"/>
        <v>0</v>
      </c>
    </row>
    <row r="3600" spans="1:7">
      <c r="A3600" s="1016"/>
      <c r="B3600" s="1016"/>
      <c r="C3600" s="1016"/>
      <c r="D3600" s="1016"/>
      <c r="E3600" s="1016"/>
      <c r="F3600" s="1016" t="e">
        <f t="shared" si="102"/>
        <v>#DIV/0!</v>
      </c>
      <c r="G3600" s="1016">
        <f t="shared" si="103"/>
        <v>0</v>
      </c>
    </row>
    <row r="3601" spans="1:7">
      <c r="A3601" s="1016"/>
      <c r="B3601" s="1016"/>
      <c r="C3601" s="1016"/>
      <c r="D3601" s="1016"/>
      <c r="E3601" s="1016"/>
      <c r="F3601" s="1016" t="e">
        <f t="shared" si="102"/>
        <v>#DIV/0!</v>
      </c>
      <c r="G3601" s="1016">
        <f t="shared" si="103"/>
        <v>0</v>
      </c>
    </row>
    <row r="3602" spans="1:7">
      <c r="A3602" s="1016"/>
      <c r="B3602" s="1016"/>
      <c r="C3602" s="1016"/>
      <c r="D3602" s="1016"/>
      <c r="E3602" s="1016"/>
      <c r="F3602" s="1016" t="e">
        <f t="shared" si="102"/>
        <v>#DIV/0!</v>
      </c>
      <c r="G3602" s="1016">
        <f t="shared" si="103"/>
        <v>0</v>
      </c>
    </row>
    <row r="3603" spans="1:7">
      <c r="A3603" s="1016"/>
      <c r="B3603" s="1016"/>
      <c r="C3603" s="1016"/>
      <c r="D3603" s="1016"/>
      <c r="E3603" s="1016"/>
      <c r="F3603" s="1016" t="e">
        <f t="shared" si="102"/>
        <v>#DIV/0!</v>
      </c>
      <c r="G3603" s="1016">
        <f t="shared" si="103"/>
        <v>0</v>
      </c>
    </row>
    <row r="3604" spans="1:7">
      <c r="A3604" s="1016"/>
      <c r="B3604" s="1016"/>
      <c r="C3604" s="1016"/>
      <c r="D3604" s="1016"/>
      <c r="E3604" s="1016"/>
      <c r="F3604" s="1016" t="e">
        <f t="shared" si="102"/>
        <v>#DIV/0!</v>
      </c>
      <c r="G3604" s="1016">
        <f t="shared" si="103"/>
        <v>0</v>
      </c>
    </row>
    <row r="3605" spans="1:7">
      <c r="A3605" s="1016"/>
      <c r="B3605" s="1016"/>
      <c r="C3605" s="1016"/>
      <c r="D3605" s="1016"/>
      <c r="E3605" s="1016"/>
      <c r="F3605" s="1016" t="e">
        <f t="shared" si="102"/>
        <v>#DIV/0!</v>
      </c>
      <c r="G3605" s="1016">
        <f t="shared" si="103"/>
        <v>0</v>
      </c>
    </row>
    <row r="3606" spans="1:7">
      <c r="A3606" s="1016"/>
      <c r="B3606" s="1016"/>
      <c r="C3606" s="1016"/>
      <c r="D3606" s="1016"/>
      <c r="E3606" s="1016"/>
      <c r="F3606" s="1016" t="e">
        <f t="shared" si="102"/>
        <v>#DIV/0!</v>
      </c>
      <c r="G3606" s="1016">
        <f t="shared" si="103"/>
        <v>0</v>
      </c>
    </row>
    <row r="3607" spans="1:7">
      <c r="A3607" s="1016"/>
      <c r="B3607" s="1016"/>
      <c r="C3607" s="1016"/>
      <c r="D3607" s="1016"/>
      <c r="E3607" s="1016"/>
      <c r="F3607" s="1016" t="e">
        <f t="shared" si="102"/>
        <v>#DIV/0!</v>
      </c>
      <c r="G3607" s="1016">
        <f t="shared" si="103"/>
        <v>0</v>
      </c>
    </row>
    <row r="3608" spans="1:7">
      <c r="A3608" s="1016"/>
      <c r="B3608" s="1016"/>
      <c r="C3608" s="1016"/>
      <c r="D3608" s="1016"/>
      <c r="E3608" s="1016"/>
      <c r="F3608" s="1016" t="e">
        <f t="shared" si="102"/>
        <v>#DIV/0!</v>
      </c>
      <c r="G3608" s="1016">
        <f t="shared" si="103"/>
        <v>0</v>
      </c>
    </row>
    <row r="3609" spans="1:7">
      <c r="A3609" s="1016"/>
      <c r="B3609" s="1016"/>
      <c r="C3609" s="1016"/>
      <c r="D3609" s="1016"/>
      <c r="E3609" s="1016"/>
      <c r="F3609" s="1016" t="e">
        <f t="shared" si="102"/>
        <v>#DIV/0!</v>
      </c>
      <c r="G3609" s="1016">
        <f t="shared" si="103"/>
        <v>0</v>
      </c>
    </row>
    <row r="3610" spans="1:7">
      <c r="A3610" s="1016"/>
      <c r="B3610" s="1016"/>
      <c r="C3610" s="1016"/>
      <c r="D3610" s="1016"/>
      <c r="E3610" s="1016"/>
      <c r="F3610" s="1016" t="e">
        <f t="shared" si="102"/>
        <v>#DIV/0!</v>
      </c>
      <c r="G3610" s="1016">
        <f t="shared" si="103"/>
        <v>0</v>
      </c>
    </row>
    <row r="3611" spans="1:7">
      <c r="A3611" s="1016"/>
      <c r="B3611" s="1016"/>
      <c r="C3611" s="1016"/>
      <c r="D3611" s="1016"/>
      <c r="E3611" s="1016"/>
      <c r="F3611" s="1016" t="e">
        <f t="shared" si="102"/>
        <v>#DIV/0!</v>
      </c>
      <c r="G3611" s="1016">
        <f t="shared" si="103"/>
        <v>0</v>
      </c>
    </row>
    <row r="3612" spans="1:7">
      <c r="A3612" s="1016"/>
      <c r="B3612" s="1016"/>
      <c r="C3612" s="1016"/>
      <c r="D3612" s="1016"/>
      <c r="E3612" s="1016"/>
      <c r="F3612" s="1016" t="e">
        <f t="shared" si="102"/>
        <v>#DIV/0!</v>
      </c>
      <c r="G3612" s="1016">
        <f t="shared" si="103"/>
        <v>0</v>
      </c>
    </row>
    <row r="3613" spans="1:7">
      <c r="A3613" s="1016"/>
      <c r="B3613" s="1016"/>
      <c r="C3613" s="1016"/>
      <c r="D3613" s="1016"/>
      <c r="E3613" s="1016"/>
      <c r="F3613" s="1016" t="e">
        <f t="shared" si="102"/>
        <v>#DIV/0!</v>
      </c>
      <c r="G3613" s="1016">
        <f t="shared" si="103"/>
        <v>0</v>
      </c>
    </row>
    <row r="3614" spans="1:7">
      <c r="A3614" s="1016"/>
      <c r="B3614" s="1016"/>
      <c r="C3614" s="1016"/>
      <c r="D3614" s="1016"/>
      <c r="E3614" s="1016"/>
      <c r="F3614" s="1016" t="e">
        <f t="shared" si="102"/>
        <v>#DIV/0!</v>
      </c>
      <c r="G3614" s="1016">
        <f t="shared" si="103"/>
        <v>0</v>
      </c>
    </row>
    <row r="3615" spans="1:7">
      <c r="A3615" s="1016"/>
      <c r="B3615" s="1016"/>
      <c r="C3615" s="1016"/>
      <c r="D3615" s="1016"/>
      <c r="E3615" s="1016"/>
      <c r="F3615" s="1016" t="e">
        <f t="shared" ref="F3615:F3678" si="104">(B3615*C3615*D3615*60/(A3615*1000))+F3614</f>
        <v>#DIV/0!</v>
      </c>
      <c r="G3615" s="1016">
        <f t="shared" ref="G3615:G3678" si="105">(C3615*D3615*60)+G3614</f>
        <v>0</v>
      </c>
    </row>
    <row r="3616" spans="1:7">
      <c r="A3616" s="1016"/>
      <c r="B3616" s="1016"/>
      <c r="C3616" s="1016"/>
      <c r="D3616" s="1016"/>
      <c r="E3616" s="1016"/>
      <c r="F3616" s="1016" t="e">
        <f t="shared" si="104"/>
        <v>#DIV/0!</v>
      </c>
      <c r="G3616" s="1016">
        <f t="shared" si="105"/>
        <v>0</v>
      </c>
    </row>
    <row r="3617" spans="1:7">
      <c r="A3617" s="1016"/>
      <c r="B3617" s="1016"/>
      <c r="C3617" s="1016"/>
      <c r="D3617" s="1016"/>
      <c r="E3617" s="1016"/>
      <c r="F3617" s="1016" t="e">
        <f t="shared" si="104"/>
        <v>#DIV/0!</v>
      </c>
      <c r="G3617" s="1016">
        <f t="shared" si="105"/>
        <v>0</v>
      </c>
    </row>
    <row r="3618" spans="1:7">
      <c r="A3618" s="1016"/>
      <c r="B3618" s="1016"/>
      <c r="C3618" s="1016"/>
      <c r="D3618" s="1016"/>
      <c r="E3618" s="1016"/>
      <c r="F3618" s="1016" t="e">
        <f t="shared" si="104"/>
        <v>#DIV/0!</v>
      </c>
      <c r="G3618" s="1016">
        <f t="shared" si="105"/>
        <v>0</v>
      </c>
    </row>
    <row r="3619" spans="1:7">
      <c r="A3619" s="1016"/>
      <c r="B3619" s="1016"/>
      <c r="C3619" s="1016"/>
      <c r="D3619" s="1016"/>
      <c r="E3619" s="1016"/>
      <c r="F3619" s="1016" t="e">
        <f t="shared" si="104"/>
        <v>#DIV/0!</v>
      </c>
      <c r="G3619" s="1016">
        <f t="shared" si="105"/>
        <v>0</v>
      </c>
    </row>
    <row r="3620" spans="1:7">
      <c r="A3620" s="1016"/>
      <c r="B3620" s="1016"/>
      <c r="C3620" s="1016"/>
      <c r="D3620" s="1016"/>
      <c r="E3620" s="1016"/>
      <c r="F3620" s="1016" t="e">
        <f t="shared" si="104"/>
        <v>#DIV/0!</v>
      </c>
      <c r="G3620" s="1016">
        <f t="shared" si="105"/>
        <v>0</v>
      </c>
    </row>
    <row r="3621" spans="1:7">
      <c r="A3621" s="1016"/>
      <c r="B3621" s="1016"/>
      <c r="C3621" s="1016"/>
      <c r="D3621" s="1016"/>
      <c r="E3621" s="1016"/>
      <c r="F3621" s="1016" t="e">
        <f t="shared" si="104"/>
        <v>#DIV/0!</v>
      </c>
      <c r="G3621" s="1016">
        <f t="shared" si="105"/>
        <v>0</v>
      </c>
    </row>
    <row r="3622" spans="1:7">
      <c r="A3622" s="1016"/>
      <c r="B3622" s="1016"/>
      <c r="C3622" s="1016"/>
      <c r="D3622" s="1016"/>
      <c r="E3622" s="1016"/>
      <c r="F3622" s="1016" t="e">
        <f t="shared" si="104"/>
        <v>#DIV/0!</v>
      </c>
      <c r="G3622" s="1016">
        <f t="shared" si="105"/>
        <v>0</v>
      </c>
    </row>
    <row r="3623" spans="1:7">
      <c r="A3623" s="1016"/>
      <c r="B3623" s="1016"/>
      <c r="C3623" s="1016"/>
      <c r="D3623" s="1016"/>
      <c r="E3623" s="1016"/>
      <c r="F3623" s="1016" t="e">
        <f t="shared" si="104"/>
        <v>#DIV/0!</v>
      </c>
      <c r="G3623" s="1016">
        <f t="shared" si="105"/>
        <v>0</v>
      </c>
    </row>
    <row r="3624" spans="1:7">
      <c r="A3624" s="1016"/>
      <c r="B3624" s="1016"/>
      <c r="C3624" s="1016"/>
      <c r="D3624" s="1016"/>
      <c r="E3624" s="1016"/>
      <c r="F3624" s="1016" t="e">
        <f t="shared" si="104"/>
        <v>#DIV/0!</v>
      </c>
      <c r="G3624" s="1016">
        <f t="shared" si="105"/>
        <v>0</v>
      </c>
    </row>
    <row r="3625" spans="1:7">
      <c r="A3625" s="1016"/>
      <c r="B3625" s="1016"/>
      <c r="C3625" s="1016"/>
      <c r="D3625" s="1016"/>
      <c r="E3625" s="1016"/>
      <c r="F3625" s="1016" t="e">
        <f t="shared" si="104"/>
        <v>#DIV/0!</v>
      </c>
      <c r="G3625" s="1016">
        <f t="shared" si="105"/>
        <v>0</v>
      </c>
    </row>
    <row r="3626" spans="1:7">
      <c r="A3626" s="1016"/>
      <c r="B3626" s="1016"/>
      <c r="C3626" s="1016"/>
      <c r="D3626" s="1016"/>
      <c r="E3626" s="1016"/>
      <c r="F3626" s="1016" t="e">
        <f t="shared" si="104"/>
        <v>#DIV/0!</v>
      </c>
      <c r="G3626" s="1016">
        <f t="shared" si="105"/>
        <v>0</v>
      </c>
    </row>
    <row r="3627" spans="1:7">
      <c r="A3627" s="1016"/>
      <c r="B3627" s="1016"/>
      <c r="C3627" s="1016"/>
      <c r="D3627" s="1016"/>
      <c r="E3627" s="1016"/>
      <c r="F3627" s="1016" t="e">
        <f t="shared" si="104"/>
        <v>#DIV/0!</v>
      </c>
      <c r="G3627" s="1016">
        <f t="shared" si="105"/>
        <v>0</v>
      </c>
    </row>
    <row r="3628" spans="1:7">
      <c r="A3628" s="1016"/>
      <c r="B3628" s="1016"/>
      <c r="C3628" s="1016"/>
      <c r="D3628" s="1016"/>
      <c r="E3628" s="1016"/>
      <c r="F3628" s="1016" t="e">
        <f t="shared" si="104"/>
        <v>#DIV/0!</v>
      </c>
      <c r="G3628" s="1016">
        <f t="shared" si="105"/>
        <v>0</v>
      </c>
    </row>
    <row r="3629" spans="1:7">
      <c r="A3629" s="1016"/>
      <c r="B3629" s="1016"/>
      <c r="C3629" s="1016"/>
      <c r="D3629" s="1016"/>
      <c r="E3629" s="1016"/>
      <c r="F3629" s="1016" t="e">
        <f t="shared" si="104"/>
        <v>#DIV/0!</v>
      </c>
      <c r="G3629" s="1016">
        <f t="shared" si="105"/>
        <v>0</v>
      </c>
    </row>
    <row r="3630" spans="1:7">
      <c r="A3630" s="1016"/>
      <c r="B3630" s="1016"/>
      <c r="C3630" s="1016"/>
      <c r="D3630" s="1016"/>
      <c r="E3630" s="1016"/>
      <c r="F3630" s="1016" t="e">
        <f t="shared" si="104"/>
        <v>#DIV/0!</v>
      </c>
      <c r="G3630" s="1016">
        <f t="shared" si="105"/>
        <v>0</v>
      </c>
    </row>
    <row r="3631" spans="1:7">
      <c r="A3631" s="1016"/>
      <c r="B3631" s="1016"/>
      <c r="C3631" s="1016"/>
      <c r="D3631" s="1016"/>
      <c r="E3631" s="1016"/>
      <c r="F3631" s="1016" t="e">
        <f t="shared" si="104"/>
        <v>#DIV/0!</v>
      </c>
      <c r="G3631" s="1016">
        <f t="shared" si="105"/>
        <v>0</v>
      </c>
    </row>
    <row r="3632" spans="1:7">
      <c r="A3632" s="1016"/>
      <c r="B3632" s="1016"/>
      <c r="C3632" s="1016"/>
      <c r="D3632" s="1016"/>
      <c r="E3632" s="1016"/>
      <c r="F3632" s="1016" t="e">
        <f t="shared" si="104"/>
        <v>#DIV/0!</v>
      </c>
      <c r="G3632" s="1016">
        <f t="shared" si="105"/>
        <v>0</v>
      </c>
    </row>
    <row r="3633" spans="1:7">
      <c r="A3633" s="1016"/>
      <c r="B3633" s="1016"/>
      <c r="C3633" s="1016"/>
      <c r="D3633" s="1016"/>
      <c r="E3633" s="1016"/>
      <c r="F3633" s="1016" t="e">
        <f t="shared" si="104"/>
        <v>#DIV/0!</v>
      </c>
      <c r="G3633" s="1016">
        <f t="shared" si="105"/>
        <v>0</v>
      </c>
    </row>
    <row r="3634" spans="1:7">
      <c r="A3634" s="1016"/>
      <c r="B3634" s="1016"/>
      <c r="C3634" s="1016"/>
      <c r="D3634" s="1016"/>
      <c r="E3634" s="1016"/>
      <c r="F3634" s="1016" t="e">
        <f t="shared" si="104"/>
        <v>#DIV/0!</v>
      </c>
      <c r="G3634" s="1016">
        <f t="shared" si="105"/>
        <v>0</v>
      </c>
    </row>
    <row r="3635" spans="1:7">
      <c r="A3635" s="1016"/>
      <c r="B3635" s="1016"/>
      <c r="C3635" s="1016"/>
      <c r="D3635" s="1016"/>
      <c r="E3635" s="1016"/>
      <c r="F3635" s="1016" t="e">
        <f t="shared" si="104"/>
        <v>#DIV/0!</v>
      </c>
      <c r="G3635" s="1016">
        <f t="shared" si="105"/>
        <v>0</v>
      </c>
    </row>
    <row r="3636" spans="1:7">
      <c r="A3636" s="1016"/>
      <c r="B3636" s="1016"/>
      <c r="C3636" s="1016"/>
      <c r="D3636" s="1016"/>
      <c r="E3636" s="1016"/>
      <c r="F3636" s="1016" t="e">
        <f t="shared" si="104"/>
        <v>#DIV/0!</v>
      </c>
      <c r="G3636" s="1016">
        <f t="shared" si="105"/>
        <v>0</v>
      </c>
    </row>
    <row r="3637" spans="1:7">
      <c r="A3637" s="1016"/>
      <c r="B3637" s="1016"/>
      <c r="C3637" s="1016"/>
      <c r="D3637" s="1016"/>
      <c r="E3637" s="1016"/>
      <c r="F3637" s="1016" t="e">
        <f t="shared" si="104"/>
        <v>#DIV/0!</v>
      </c>
      <c r="G3637" s="1016">
        <f t="shared" si="105"/>
        <v>0</v>
      </c>
    </row>
    <row r="3638" spans="1:7">
      <c r="A3638" s="1016"/>
      <c r="B3638" s="1016"/>
      <c r="C3638" s="1016"/>
      <c r="D3638" s="1016"/>
      <c r="E3638" s="1016"/>
      <c r="F3638" s="1016" t="e">
        <f t="shared" si="104"/>
        <v>#DIV/0!</v>
      </c>
      <c r="G3638" s="1016">
        <f t="shared" si="105"/>
        <v>0</v>
      </c>
    </row>
    <row r="3639" spans="1:7">
      <c r="A3639" s="1016"/>
      <c r="B3639" s="1016"/>
      <c r="C3639" s="1016"/>
      <c r="D3639" s="1016"/>
      <c r="E3639" s="1016"/>
      <c r="F3639" s="1016" t="e">
        <f t="shared" si="104"/>
        <v>#DIV/0!</v>
      </c>
      <c r="G3639" s="1016">
        <f t="shared" si="105"/>
        <v>0</v>
      </c>
    </row>
    <row r="3640" spans="1:7">
      <c r="A3640" s="1016"/>
      <c r="B3640" s="1016"/>
      <c r="C3640" s="1016"/>
      <c r="D3640" s="1016"/>
      <c r="E3640" s="1016"/>
      <c r="F3640" s="1016" t="e">
        <f t="shared" si="104"/>
        <v>#DIV/0!</v>
      </c>
      <c r="G3640" s="1016">
        <f t="shared" si="105"/>
        <v>0</v>
      </c>
    </row>
    <row r="3641" spans="1:7">
      <c r="A3641" s="1016"/>
      <c r="B3641" s="1016"/>
      <c r="C3641" s="1016"/>
      <c r="D3641" s="1016"/>
      <c r="E3641" s="1016"/>
      <c r="F3641" s="1016" t="e">
        <f t="shared" si="104"/>
        <v>#DIV/0!</v>
      </c>
      <c r="G3641" s="1016">
        <f t="shared" si="105"/>
        <v>0</v>
      </c>
    </row>
    <row r="3642" spans="1:7">
      <c r="A3642" s="1016"/>
      <c r="B3642" s="1016"/>
      <c r="C3642" s="1016"/>
      <c r="D3642" s="1016"/>
      <c r="E3642" s="1016"/>
      <c r="F3642" s="1016" t="e">
        <f t="shared" si="104"/>
        <v>#DIV/0!</v>
      </c>
      <c r="G3642" s="1016">
        <f t="shared" si="105"/>
        <v>0</v>
      </c>
    </row>
    <row r="3643" spans="1:7">
      <c r="A3643" s="1016"/>
      <c r="B3643" s="1016"/>
      <c r="C3643" s="1016"/>
      <c r="D3643" s="1016"/>
      <c r="E3643" s="1016"/>
      <c r="F3643" s="1016" t="e">
        <f t="shared" si="104"/>
        <v>#DIV/0!</v>
      </c>
      <c r="G3643" s="1016">
        <f t="shared" si="105"/>
        <v>0</v>
      </c>
    </row>
    <row r="3644" spans="1:7">
      <c r="A3644" s="1016"/>
      <c r="B3644" s="1016"/>
      <c r="C3644" s="1016"/>
      <c r="D3644" s="1016"/>
      <c r="E3644" s="1016"/>
      <c r="F3644" s="1016" t="e">
        <f t="shared" si="104"/>
        <v>#DIV/0!</v>
      </c>
      <c r="G3644" s="1016">
        <f t="shared" si="105"/>
        <v>0</v>
      </c>
    </row>
    <row r="3645" spans="1:7">
      <c r="A3645" s="1016"/>
      <c r="B3645" s="1016"/>
      <c r="C3645" s="1016"/>
      <c r="D3645" s="1016"/>
      <c r="E3645" s="1016"/>
      <c r="F3645" s="1016" t="e">
        <f t="shared" si="104"/>
        <v>#DIV/0!</v>
      </c>
      <c r="G3645" s="1016">
        <f t="shared" si="105"/>
        <v>0</v>
      </c>
    </row>
    <row r="3646" spans="1:7">
      <c r="A3646" s="1016"/>
      <c r="B3646" s="1016"/>
      <c r="C3646" s="1016"/>
      <c r="D3646" s="1016"/>
      <c r="E3646" s="1016"/>
      <c r="F3646" s="1016" t="e">
        <f t="shared" si="104"/>
        <v>#DIV/0!</v>
      </c>
      <c r="G3646" s="1016">
        <f t="shared" si="105"/>
        <v>0</v>
      </c>
    </row>
    <row r="3647" spans="1:7">
      <c r="A3647" s="1016"/>
      <c r="B3647" s="1016"/>
      <c r="C3647" s="1016"/>
      <c r="D3647" s="1016"/>
      <c r="E3647" s="1016"/>
      <c r="F3647" s="1016" t="e">
        <f t="shared" si="104"/>
        <v>#DIV/0!</v>
      </c>
      <c r="G3647" s="1016">
        <f t="shared" si="105"/>
        <v>0</v>
      </c>
    </row>
    <row r="3648" spans="1:7">
      <c r="A3648" s="1016"/>
      <c r="B3648" s="1016"/>
      <c r="C3648" s="1016"/>
      <c r="D3648" s="1016"/>
      <c r="E3648" s="1016"/>
      <c r="F3648" s="1016" t="e">
        <f t="shared" si="104"/>
        <v>#DIV/0!</v>
      </c>
      <c r="G3648" s="1016">
        <f t="shared" si="105"/>
        <v>0</v>
      </c>
    </row>
    <row r="3649" spans="1:7">
      <c r="A3649" s="1016"/>
      <c r="B3649" s="1016"/>
      <c r="C3649" s="1016"/>
      <c r="D3649" s="1016"/>
      <c r="E3649" s="1016"/>
      <c r="F3649" s="1016" t="e">
        <f t="shared" si="104"/>
        <v>#DIV/0!</v>
      </c>
      <c r="G3649" s="1016">
        <f t="shared" si="105"/>
        <v>0</v>
      </c>
    </row>
    <row r="3650" spans="1:7">
      <c r="A3650" s="1016"/>
      <c r="B3650" s="1016"/>
      <c r="C3650" s="1016"/>
      <c r="D3650" s="1016"/>
      <c r="E3650" s="1016"/>
      <c r="F3650" s="1016" t="e">
        <f t="shared" si="104"/>
        <v>#DIV/0!</v>
      </c>
      <c r="G3650" s="1016">
        <f t="shared" si="105"/>
        <v>0</v>
      </c>
    </row>
    <row r="3651" spans="1:7">
      <c r="A3651" s="1016"/>
      <c r="B3651" s="1016"/>
      <c r="C3651" s="1016"/>
      <c r="D3651" s="1016"/>
      <c r="E3651" s="1016"/>
      <c r="F3651" s="1016" t="e">
        <f t="shared" si="104"/>
        <v>#DIV/0!</v>
      </c>
      <c r="G3651" s="1016">
        <f t="shared" si="105"/>
        <v>0</v>
      </c>
    </row>
    <row r="3652" spans="1:7">
      <c r="A3652" s="1016"/>
      <c r="B3652" s="1016"/>
      <c r="C3652" s="1016"/>
      <c r="D3652" s="1016"/>
      <c r="E3652" s="1016"/>
      <c r="F3652" s="1016" t="e">
        <f t="shared" si="104"/>
        <v>#DIV/0!</v>
      </c>
      <c r="G3652" s="1016">
        <f t="shared" si="105"/>
        <v>0</v>
      </c>
    </row>
    <row r="3653" spans="1:7">
      <c r="A3653" s="1016"/>
      <c r="B3653" s="1016"/>
      <c r="C3653" s="1016"/>
      <c r="D3653" s="1016"/>
      <c r="E3653" s="1016"/>
      <c r="F3653" s="1016" t="e">
        <f t="shared" si="104"/>
        <v>#DIV/0!</v>
      </c>
      <c r="G3653" s="1016">
        <f t="shared" si="105"/>
        <v>0</v>
      </c>
    </row>
    <row r="3654" spans="1:7">
      <c r="A3654" s="1016"/>
      <c r="B3654" s="1016"/>
      <c r="C3654" s="1016"/>
      <c r="D3654" s="1016"/>
      <c r="E3654" s="1016"/>
      <c r="F3654" s="1016" t="e">
        <f t="shared" si="104"/>
        <v>#DIV/0!</v>
      </c>
      <c r="G3654" s="1016">
        <f t="shared" si="105"/>
        <v>0</v>
      </c>
    </row>
    <row r="3655" spans="1:7">
      <c r="A3655" s="1016"/>
      <c r="B3655" s="1016"/>
      <c r="C3655" s="1016"/>
      <c r="D3655" s="1016"/>
      <c r="E3655" s="1016"/>
      <c r="F3655" s="1016" t="e">
        <f t="shared" si="104"/>
        <v>#DIV/0!</v>
      </c>
      <c r="G3655" s="1016">
        <f t="shared" si="105"/>
        <v>0</v>
      </c>
    </row>
    <row r="3656" spans="1:7">
      <c r="A3656" s="1016"/>
      <c r="B3656" s="1016"/>
      <c r="C3656" s="1016"/>
      <c r="D3656" s="1016"/>
      <c r="E3656" s="1016"/>
      <c r="F3656" s="1016" t="e">
        <f t="shared" si="104"/>
        <v>#DIV/0!</v>
      </c>
      <c r="G3656" s="1016">
        <f t="shared" si="105"/>
        <v>0</v>
      </c>
    </row>
    <row r="3657" spans="1:7">
      <c r="A3657" s="1016"/>
      <c r="B3657" s="1016"/>
      <c r="C3657" s="1016"/>
      <c r="D3657" s="1016"/>
      <c r="E3657" s="1016"/>
      <c r="F3657" s="1016" t="e">
        <f t="shared" si="104"/>
        <v>#DIV/0!</v>
      </c>
      <c r="G3657" s="1016">
        <f t="shared" si="105"/>
        <v>0</v>
      </c>
    </row>
    <row r="3658" spans="1:7">
      <c r="A3658" s="1016"/>
      <c r="B3658" s="1016"/>
      <c r="C3658" s="1016"/>
      <c r="D3658" s="1016"/>
      <c r="E3658" s="1016"/>
      <c r="F3658" s="1016" t="e">
        <f t="shared" si="104"/>
        <v>#DIV/0!</v>
      </c>
      <c r="G3658" s="1016">
        <f t="shared" si="105"/>
        <v>0</v>
      </c>
    </row>
    <row r="3659" spans="1:7">
      <c r="A3659" s="1016"/>
      <c r="B3659" s="1016"/>
      <c r="C3659" s="1016"/>
      <c r="D3659" s="1016"/>
      <c r="E3659" s="1016"/>
      <c r="F3659" s="1016" t="e">
        <f t="shared" si="104"/>
        <v>#DIV/0!</v>
      </c>
      <c r="G3659" s="1016">
        <f t="shared" si="105"/>
        <v>0</v>
      </c>
    </row>
    <row r="3660" spans="1:7">
      <c r="A3660" s="1016"/>
      <c r="B3660" s="1016"/>
      <c r="C3660" s="1016"/>
      <c r="D3660" s="1016"/>
      <c r="E3660" s="1016"/>
      <c r="F3660" s="1016" t="e">
        <f t="shared" si="104"/>
        <v>#DIV/0!</v>
      </c>
      <c r="G3660" s="1016">
        <f t="shared" si="105"/>
        <v>0</v>
      </c>
    </row>
    <row r="3661" spans="1:7">
      <c r="A3661" s="1016"/>
      <c r="B3661" s="1016"/>
      <c r="C3661" s="1016"/>
      <c r="D3661" s="1016"/>
      <c r="E3661" s="1016"/>
      <c r="F3661" s="1016" t="e">
        <f t="shared" si="104"/>
        <v>#DIV/0!</v>
      </c>
      <c r="G3661" s="1016">
        <f t="shared" si="105"/>
        <v>0</v>
      </c>
    </row>
    <row r="3662" spans="1:7">
      <c r="A3662" s="1016"/>
      <c r="B3662" s="1016"/>
      <c r="C3662" s="1016"/>
      <c r="D3662" s="1016"/>
      <c r="E3662" s="1016"/>
      <c r="F3662" s="1016" t="e">
        <f t="shared" si="104"/>
        <v>#DIV/0!</v>
      </c>
      <c r="G3662" s="1016">
        <f t="shared" si="105"/>
        <v>0</v>
      </c>
    </row>
    <row r="3663" spans="1:7">
      <c r="A3663" s="1016"/>
      <c r="B3663" s="1016"/>
      <c r="C3663" s="1016"/>
      <c r="D3663" s="1016"/>
      <c r="E3663" s="1016"/>
      <c r="F3663" s="1016" t="e">
        <f t="shared" si="104"/>
        <v>#DIV/0!</v>
      </c>
      <c r="G3663" s="1016">
        <f t="shared" si="105"/>
        <v>0</v>
      </c>
    </row>
    <row r="3664" spans="1:7">
      <c r="A3664" s="1016"/>
      <c r="B3664" s="1016"/>
      <c r="C3664" s="1016"/>
      <c r="D3664" s="1016"/>
      <c r="E3664" s="1016"/>
      <c r="F3664" s="1016" t="e">
        <f t="shared" si="104"/>
        <v>#DIV/0!</v>
      </c>
      <c r="G3664" s="1016">
        <f t="shared" si="105"/>
        <v>0</v>
      </c>
    </row>
    <row r="3665" spans="1:7">
      <c r="A3665" s="1016"/>
      <c r="B3665" s="1016"/>
      <c r="C3665" s="1016"/>
      <c r="D3665" s="1016"/>
      <c r="E3665" s="1016"/>
      <c r="F3665" s="1016" t="e">
        <f t="shared" si="104"/>
        <v>#DIV/0!</v>
      </c>
      <c r="G3665" s="1016">
        <f t="shared" si="105"/>
        <v>0</v>
      </c>
    </row>
    <row r="3666" spans="1:7">
      <c r="A3666" s="1016"/>
      <c r="B3666" s="1016"/>
      <c r="C3666" s="1016"/>
      <c r="D3666" s="1016"/>
      <c r="E3666" s="1016"/>
      <c r="F3666" s="1016" t="e">
        <f t="shared" si="104"/>
        <v>#DIV/0!</v>
      </c>
      <c r="G3666" s="1016">
        <f t="shared" si="105"/>
        <v>0</v>
      </c>
    </row>
    <row r="3667" spans="1:7">
      <c r="A3667" s="1016"/>
      <c r="B3667" s="1016"/>
      <c r="C3667" s="1016"/>
      <c r="D3667" s="1016"/>
      <c r="E3667" s="1016"/>
      <c r="F3667" s="1016" t="e">
        <f t="shared" si="104"/>
        <v>#DIV/0!</v>
      </c>
      <c r="G3667" s="1016">
        <f t="shared" si="105"/>
        <v>0</v>
      </c>
    </row>
    <row r="3668" spans="1:7">
      <c r="A3668" s="1016"/>
      <c r="B3668" s="1016"/>
      <c r="C3668" s="1016"/>
      <c r="D3668" s="1016"/>
      <c r="E3668" s="1016"/>
      <c r="F3668" s="1016" t="e">
        <f t="shared" si="104"/>
        <v>#DIV/0!</v>
      </c>
      <c r="G3668" s="1016">
        <f t="shared" si="105"/>
        <v>0</v>
      </c>
    </row>
    <row r="3669" spans="1:7">
      <c r="A3669" s="1016"/>
      <c r="B3669" s="1016"/>
      <c r="C3669" s="1016"/>
      <c r="D3669" s="1016"/>
      <c r="E3669" s="1016"/>
      <c r="F3669" s="1016" t="e">
        <f t="shared" si="104"/>
        <v>#DIV/0!</v>
      </c>
      <c r="G3669" s="1016">
        <f t="shared" si="105"/>
        <v>0</v>
      </c>
    </row>
    <row r="3670" spans="1:7">
      <c r="A3670" s="1016"/>
      <c r="B3670" s="1016"/>
      <c r="C3670" s="1016"/>
      <c r="D3670" s="1016"/>
      <c r="E3670" s="1016"/>
      <c r="F3670" s="1016" t="e">
        <f t="shared" si="104"/>
        <v>#DIV/0!</v>
      </c>
      <c r="G3670" s="1016">
        <f t="shared" si="105"/>
        <v>0</v>
      </c>
    </row>
    <row r="3671" spans="1:7">
      <c r="A3671" s="1016"/>
      <c r="B3671" s="1016"/>
      <c r="C3671" s="1016"/>
      <c r="D3671" s="1016"/>
      <c r="E3671" s="1016"/>
      <c r="F3671" s="1016" t="e">
        <f t="shared" si="104"/>
        <v>#DIV/0!</v>
      </c>
      <c r="G3671" s="1016">
        <f t="shared" si="105"/>
        <v>0</v>
      </c>
    </row>
    <row r="3672" spans="1:7">
      <c r="A3672" s="1016"/>
      <c r="B3672" s="1016"/>
      <c r="C3672" s="1016"/>
      <c r="D3672" s="1016"/>
      <c r="E3672" s="1016"/>
      <c r="F3672" s="1016" t="e">
        <f t="shared" si="104"/>
        <v>#DIV/0!</v>
      </c>
      <c r="G3672" s="1016">
        <f t="shared" si="105"/>
        <v>0</v>
      </c>
    </row>
    <row r="3673" spans="1:7">
      <c r="A3673" s="1016"/>
      <c r="B3673" s="1016"/>
      <c r="C3673" s="1016"/>
      <c r="D3673" s="1016"/>
      <c r="E3673" s="1016"/>
      <c r="F3673" s="1016" t="e">
        <f t="shared" si="104"/>
        <v>#DIV/0!</v>
      </c>
      <c r="G3673" s="1016">
        <f t="shared" si="105"/>
        <v>0</v>
      </c>
    </row>
    <row r="3674" spans="1:7">
      <c r="A3674" s="1016"/>
      <c r="B3674" s="1016"/>
      <c r="C3674" s="1016"/>
      <c r="D3674" s="1016"/>
      <c r="E3674" s="1016"/>
      <c r="F3674" s="1016" t="e">
        <f t="shared" si="104"/>
        <v>#DIV/0!</v>
      </c>
      <c r="G3674" s="1016">
        <f t="shared" si="105"/>
        <v>0</v>
      </c>
    </row>
    <row r="3675" spans="1:7">
      <c r="A3675" s="1016"/>
      <c r="B3675" s="1016"/>
      <c r="C3675" s="1016"/>
      <c r="D3675" s="1016"/>
      <c r="E3675" s="1016"/>
      <c r="F3675" s="1016" t="e">
        <f t="shared" si="104"/>
        <v>#DIV/0!</v>
      </c>
      <c r="G3675" s="1016">
        <f t="shared" si="105"/>
        <v>0</v>
      </c>
    </row>
    <row r="3676" spans="1:7">
      <c r="A3676" s="1016"/>
      <c r="B3676" s="1016"/>
      <c r="C3676" s="1016"/>
      <c r="D3676" s="1016"/>
      <c r="E3676" s="1016"/>
      <c r="F3676" s="1016" t="e">
        <f t="shared" si="104"/>
        <v>#DIV/0!</v>
      </c>
      <c r="G3676" s="1016">
        <f t="shared" si="105"/>
        <v>0</v>
      </c>
    </row>
    <row r="3677" spans="1:7">
      <c r="A3677" s="1016"/>
      <c r="B3677" s="1016"/>
      <c r="C3677" s="1016"/>
      <c r="D3677" s="1016"/>
      <c r="E3677" s="1016"/>
      <c r="F3677" s="1016" t="e">
        <f t="shared" si="104"/>
        <v>#DIV/0!</v>
      </c>
      <c r="G3677" s="1016">
        <f t="shared" si="105"/>
        <v>0</v>
      </c>
    </row>
    <row r="3678" spans="1:7">
      <c r="A3678" s="1016"/>
      <c r="B3678" s="1016"/>
      <c r="C3678" s="1016"/>
      <c r="D3678" s="1016"/>
      <c r="E3678" s="1016"/>
      <c r="F3678" s="1016" t="e">
        <f t="shared" si="104"/>
        <v>#DIV/0!</v>
      </c>
      <c r="G3678" s="1016">
        <f t="shared" si="105"/>
        <v>0</v>
      </c>
    </row>
    <row r="3679" spans="1:7">
      <c r="A3679" s="1016"/>
      <c r="B3679" s="1016"/>
      <c r="C3679" s="1016"/>
      <c r="D3679" s="1016"/>
      <c r="E3679" s="1016"/>
      <c r="F3679" s="1016" t="e">
        <f t="shared" ref="F3679:F3742" si="106">(B3679*C3679*D3679*60/(A3679*1000))+F3678</f>
        <v>#DIV/0!</v>
      </c>
      <c r="G3679" s="1016">
        <f t="shared" ref="G3679:G3742" si="107">(C3679*D3679*60)+G3678</f>
        <v>0</v>
      </c>
    </row>
    <row r="3680" spans="1:7">
      <c r="A3680" s="1016"/>
      <c r="B3680" s="1016"/>
      <c r="C3680" s="1016"/>
      <c r="D3680" s="1016"/>
      <c r="E3680" s="1016"/>
      <c r="F3680" s="1016" t="e">
        <f t="shared" si="106"/>
        <v>#DIV/0!</v>
      </c>
      <c r="G3680" s="1016">
        <f t="shared" si="107"/>
        <v>0</v>
      </c>
    </row>
    <row r="3681" spans="1:7">
      <c r="A3681" s="1016"/>
      <c r="B3681" s="1016"/>
      <c r="C3681" s="1016"/>
      <c r="D3681" s="1016"/>
      <c r="E3681" s="1016"/>
      <c r="F3681" s="1016" t="e">
        <f t="shared" si="106"/>
        <v>#DIV/0!</v>
      </c>
      <c r="G3681" s="1016">
        <f t="shared" si="107"/>
        <v>0</v>
      </c>
    </row>
    <row r="3682" spans="1:7">
      <c r="A3682" s="1016"/>
      <c r="B3682" s="1016"/>
      <c r="C3682" s="1016"/>
      <c r="D3682" s="1016"/>
      <c r="E3682" s="1016"/>
      <c r="F3682" s="1016" t="e">
        <f t="shared" si="106"/>
        <v>#DIV/0!</v>
      </c>
      <c r="G3682" s="1016">
        <f t="shared" si="107"/>
        <v>0</v>
      </c>
    </row>
    <row r="3683" spans="1:7">
      <c r="A3683" s="1016"/>
      <c r="B3683" s="1016"/>
      <c r="C3683" s="1016"/>
      <c r="D3683" s="1016"/>
      <c r="E3683" s="1016"/>
      <c r="F3683" s="1016" t="e">
        <f t="shared" si="106"/>
        <v>#DIV/0!</v>
      </c>
      <c r="G3683" s="1016">
        <f t="shared" si="107"/>
        <v>0</v>
      </c>
    </row>
    <row r="3684" spans="1:7">
      <c r="A3684" s="1016"/>
      <c r="B3684" s="1016"/>
      <c r="C3684" s="1016"/>
      <c r="D3684" s="1016"/>
      <c r="E3684" s="1016"/>
      <c r="F3684" s="1016" t="e">
        <f t="shared" si="106"/>
        <v>#DIV/0!</v>
      </c>
      <c r="G3684" s="1016">
        <f t="shared" si="107"/>
        <v>0</v>
      </c>
    </row>
    <row r="3685" spans="1:7">
      <c r="A3685" s="1016"/>
      <c r="B3685" s="1016"/>
      <c r="C3685" s="1016"/>
      <c r="D3685" s="1016"/>
      <c r="E3685" s="1016"/>
      <c r="F3685" s="1016" t="e">
        <f t="shared" si="106"/>
        <v>#DIV/0!</v>
      </c>
      <c r="G3685" s="1016">
        <f t="shared" si="107"/>
        <v>0</v>
      </c>
    </row>
    <row r="3686" spans="1:7">
      <c r="A3686" s="1016"/>
      <c r="B3686" s="1016"/>
      <c r="C3686" s="1016"/>
      <c r="D3686" s="1016"/>
      <c r="E3686" s="1016"/>
      <c r="F3686" s="1016" t="e">
        <f t="shared" si="106"/>
        <v>#DIV/0!</v>
      </c>
      <c r="G3686" s="1016">
        <f t="shared" si="107"/>
        <v>0</v>
      </c>
    </row>
    <row r="3687" spans="1:7">
      <c r="A3687" s="1016"/>
      <c r="B3687" s="1016"/>
      <c r="C3687" s="1016"/>
      <c r="D3687" s="1016"/>
      <c r="E3687" s="1016"/>
      <c r="F3687" s="1016" t="e">
        <f t="shared" si="106"/>
        <v>#DIV/0!</v>
      </c>
      <c r="G3687" s="1016">
        <f t="shared" si="107"/>
        <v>0</v>
      </c>
    </row>
    <row r="3688" spans="1:7">
      <c r="A3688" s="1016"/>
      <c r="B3688" s="1016"/>
      <c r="C3688" s="1016"/>
      <c r="D3688" s="1016"/>
      <c r="E3688" s="1016"/>
      <c r="F3688" s="1016" t="e">
        <f t="shared" si="106"/>
        <v>#DIV/0!</v>
      </c>
      <c r="G3688" s="1016">
        <f t="shared" si="107"/>
        <v>0</v>
      </c>
    </row>
    <row r="3689" spans="1:7">
      <c r="A3689" s="1016"/>
      <c r="B3689" s="1016"/>
      <c r="C3689" s="1016"/>
      <c r="D3689" s="1016"/>
      <c r="E3689" s="1016"/>
      <c r="F3689" s="1016" t="e">
        <f t="shared" si="106"/>
        <v>#DIV/0!</v>
      </c>
      <c r="G3689" s="1016">
        <f t="shared" si="107"/>
        <v>0</v>
      </c>
    </row>
    <row r="3690" spans="1:7">
      <c r="A3690" s="1016"/>
      <c r="B3690" s="1016"/>
      <c r="C3690" s="1016"/>
      <c r="D3690" s="1016"/>
      <c r="E3690" s="1016"/>
      <c r="F3690" s="1016" t="e">
        <f t="shared" si="106"/>
        <v>#DIV/0!</v>
      </c>
      <c r="G3690" s="1016">
        <f t="shared" si="107"/>
        <v>0</v>
      </c>
    </row>
    <row r="3691" spans="1:7">
      <c r="A3691" s="1016"/>
      <c r="B3691" s="1016"/>
      <c r="C3691" s="1016"/>
      <c r="D3691" s="1016"/>
      <c r="E3691" s="1016"/>
      <c r="F3691" s="1016" t="e">
        <f t="shared" si="106"/>
        <v>#DIV/0!</v>
      </c>
      <c r="G3691" s="1016">
        <f t="shared" si="107"/>
        <v>0</v>
      </c>
    </row>
    <row r="3692" spans="1:7">
      <c r="A3692" s="1016"/>
      <c r="B3692" s="1016"/>
      <c r="C3692" s="1016"/>
      <c r="D3692" s="1016"/>
      <c r="E3692" s="1016"/>
      <c r="F3692" s="1016" t="e">
        <f t="shared" si="106"/>
        <v>#DIV/0!</v>
      </c>
      <c r="G3692" s="1016">
        <f t="shared" si="107"/>
        <v>0</v>
      </c>
    </row>
    <row r="3693" spans="1:7">
      <c r="A3693" s="1016"/>
      <c r="B3693" s="1016"/>
      <c r="C3693" s="1016"/>
      <c r="D3693" s="1016"/>
      <c r="E3693" s="1016"/>
      <c r="F3693" s="1016" t="e">
        <f t="shared" si="106"/>
        <v>#DIV/0!</v>
      </c>
      <c r="G3693" s="1016">
        <f t="shared" si="107"/>
        <v>0</v>
      </c>
    </row>
    <row r="3694" spans="1:7">
      <c r="A3694" s="1016"/>
      <c r="B3694" s="1016"/>
      <c r="C3694" s="1016"/>
      <c r="D3694" s="1016"/>
      <c r="E3694" s="1016"/>
      <c r="F3694" s="1016" t="e">
        <f t="shared" si="106"/>
        <v>#DIV/0!</v>
      </c>
      <c r="G3694" s="1016">
        <f t="shared" si="107"/>
        <v>0</v>
      </c>
    </row>
    <row r="3695" spans="1:7">
      <c r="A3695" s="1016"/>
      <c r="B3695" s="1016"/>
      <c r="C3695" s="1016"/>
      <c r="D3695" s="1016"/>
      <c r="E3695" s="1016"/>
      <c r="F3695" s="1016" t="e">
        <f t="shared" si="106"/>
        <v>#DIV/0!</v>
      </c>
      <c r="G3695" s="1016">
        <f t="shared" si="107"/>
        <v>0</v>
      </c>
    </row>
    <row r="3696" spans="1:7">
      <c r="A3696" s="1016"/>
      <c r="B3696" s="1016"/>
      <c r="C3696" s="1016"/>
      <c r="D3696" s="1016"/>
      <c r="E3696" s="1016"/>
      <c r="F3696" s="1016" t="e">
        <f t="shared" si="106"/>
        <v>#DIV/0!</v>
      </c>
      <c r="G3696" s="1016">
        <f t="shared" si="107"/>
        <v>0</v>
      </c>
    </row>
    <row r="3697" spans="1:7">
      <c r="A3697" s="1016"/>
      <c r="B3697" s="1016"/>
      <c r="C3697" s="1016"/>
      <c r="D3697" s="1016"/>
      <c r="E3697" s="1016"/>
      <c r="F3697" s="1016" t="e">
        <f t="shared" si="106"/>
        <v>#DIV/0!</v>
      </c>
      <c r="G3697" s="1016">
        <f t="shared" si="107"/>
        <v>0</v>
      </c>
    </row>
    <row r="3698" spans="1:7">
      <c r="A3698" s="1016"/>
      <c r="B3698" s="1016"/>
      <c r="C3698" s="1016"/>
      <c r="D3698" s="1016"/>
      <c r="E3698" s="1016"/>
      <c r="F3698" s="1016" t="e">
        <f t="shared" si="106"/>
        <v>#DIV/0!</v>
      </c>
      <c r="G3698" s="1016">
        <f t="shared" si="107"/>
        <v>0</v>
      </c>
    </row>
    <row r="3699" spans="1:7">
      <c r="A3699" s="1016"/>
      <c r="B3699" s="1016"/>
      <c r="C3699" s="1016"/>
      <c r="D3699" s="1016"/>
      <c r="E3699" s="1016"/>
      <c r="F3699" s="1016" t="e">
        <f t="shared" si="106"/>
        <v>#DIV/0!</v>
      </c>
      <c r="G3699" s="1016">
        <f t="shared" si="107"/>
        <v>0</v>
      </c>
    </row>
    <row r="3700" spans="1:7">
      <c r="A3700" s="1016"/>
      <c r="B3700" s="1016"/>
      <c r="C3700" s="1016"/>
      <c r="D3700" s="1016"/>
      <c r="E3700" s="1016"/>
      <c r="F3700" s="1016" t="e">
        <f t="shared" si="106"/>
        <v>#DIV/0!</v>
      </c>
      <c r="G3700" s="1016">
        <f t="shared" si="107"/>
        <v>0</v>
      </c>
    </row>
    <row r="3701" spans="1:7">
      <c r="A3701" s="1016"/>
      <c r="B3701" s="1016"/>
      <c r="C3701" s="1016"/>
      <c r="D3701" s="1016"/>
      <c r="E3701" s="1016"/>
      <c r="F3701" s="1016" t="e">
        <f t="shared" si="106"/>
        <v>#DIV/0!</v>
      </c>
      <c r="G3701" s="1016">
        <f t="shared" si="107"/>
        <v>0</v>
      </c>
    </row>
    <row r="3702" spans="1:7">
      <c r="A3702" s="1016"/>
      <c r="B3702" s="1016"/>
      <c r="C3702" s="1016"/>
      <c r="D3702" s="1016"/>
      <c r="E3702" s="1016"/>
      <c r="F3702" s="1016" t="e">
        <f t="shared" si="106"/>
        <v>#DIV/0!</v>
      </c>
      <c r="G3702" s="1016">
        <f t="shared" si="107"/>
        <v>0</v>
      </c>
    </row>
    <row r="3703" spans="1:7">
      <c r="A3703" s="1016"/>
      <c r="B3703" s="1016"/>
      <c r="C3703" s="1016"/>
      <c r="D3703" s="1016"/>
      <c r="E3703" s="1016"/>
      <c r="F3703" s="1016" t="e">
        <f t="shared" si="106"/>
        <v>#DIV/0!</v>
      </c>
      <c r="G3703" s="1016">
        <f t="shared" si="107"/>
        <v>0</v>
      </c>
    </row>
    <row r="3704" spans="1:7">
      <c r="A3704" s="1016"/>
      <c r="B3704" s="1016"/>
      <c r="C3704" s="1016"/>
      <c r="D3704" s="1016"/>
      <c r="E3704" s="1016"/>
      <c r="F3704" s="1016" t="e">
        <f t="shared" si="106"/>
        <v>#DIV/0!</v>
      </c>
      <c r="G3704" s="1016">
        <f t="shared" si="107"/>
        <v>0</v>
      </c>
    </row>
    <row r="3705" spans="1:7">
      <c r="A3705" s="1016"/>
      <c r="B3705" s="1016"/>
      <c r="C3705" s="1016"/>
      <c r="D3705" s="1016"/>
      <c r="E3705" s="1016"/>
      <c r="F3705" s="1016" t="e">
        <f t="shared" si="106"/>
        <v>#DIV/0!</v>
      </c>
      <c r="G3705" s="1016">
        <f t="shared" si="107"/>
        <v>0</v>
      </c>
    </row>
    <row r="3706" spans="1:7">
      <c r="A3706" s="1016"/>
      <c r="B3706" s="1016"/>
      <c r="C3706" s="1016"/>
      <c r="D3706" s="1016"/>
      <c r="E3706" s="1016"/>
      <c r="F3706" s="1016" t="e">
        <f t="shared" si="106"/>
        <v>#DIV/0!</v>
      </c>
      <c r="G3706" s="1016">
        <f t="shared" si="107"/>
        <v>0</v>
      </c>
    </row>
    <row r="3707" spans="1:7">
      <c r="A3707" s="1016"/>
      <c r="B3707" s="1016"/>
      <c r="C3707" s="1016"/>
      <c r="D3707" s="1016"/>
      <c r="E3707" s="1016"/>
      <c r="F3707" s="1016" t="e">
        <f t="shared" si="106"/>
        <v>#DIV/0!</v>
      </c>
      <c r="G3707" s="1016">
        <f t="shared" si="107"/>
        <v>0</v>
      </c>
    </row>
    <row r="3708" spans="1:7">
      <c r="A3708" s="1016"/>
      <c r="B3708" s="1016"/>
      <c r="C3708" s="1016"/>
      <c r="D3708" s="1016"/>
      <c r="E3708" s="1016"/>
      <c r="F3708" s="1016" t="e">
        <f t="shared" si="106"/>
        <v>#DIV/0!</v>
      </c>
      <c r="G3708" s="1016">
        <f t="shared" si="107"/>
        <v>0</v>
      </c>
    </row>
    <row r="3709" spans="1:7">
      <c r="A3709" s="1016"/>
      <c r="B3709" s="1016"/>
      <c r="C3709" s="1016"/>
      <c r="D3709" s="1016"/>
      <c r="E3709" s="1016"/>
      <c r="F3709" s="1016" t="e">
        <f t="shared" si="106"/>
        <v>#DIV/0!</v>
      </c>
      <c r="G3709" s="1016">
        <f t="shared" si="107"/>
        <v>0</v>
      </c>
    </row>
    <row r="3710" spans="1:7">
      <c r="A3710" s="1016"/>
      <c r="B3710" s="1016"/>
      <c r="C3710" s="1016"/>
      <c r="D3710" s="1016"/>
      <c r="E3710" s="1016"/>
      <c r="F3710" s="1016" t="e">
        <f t="shared" si="106"/>
        <v>#DIV/0!</v>
      </c>
      <c r="G3710" s="1016">
        <f t="shared" si="107"/>
        <v>0</v>
      </c>
    </row>
    <row r="3711" spans="1:7">
      <c r="A3711" s="1016"/>
      <c r="B3711" s="1016"/>
      <c r="C3711" s="1016"/>
      <c r="D3711" s="1016"/>
      <c r="E3711" s="1016"/>
      <c r="F3711" s="1016" t="e">
        <f t="shared" si="106"/>
        <v>#DIV/0!</v>
      </c>
      <c r="G3711" s="1016">
        <f t="shared" si="107"/>
        <v>0</v>
      </c>
    </row>
    <row r="3712" spans="1:7">
      <c r="A3712" s="1016"/>
      <c r="B3712" s="1016"/>
      <c r="C3712" s="1016"/>
      <c r="D3712" s="1016"/>
      <c r="E3712" s="1016"/>
      <c r="F3712" s="1016" t="e">
        <f t="shared" si="106"/>
        <v>#DIV/0!</v>
      </c>
      <c r="G3712" s="1016">
        <f t="shared" si="107"/>
        <v>0</v>
      </c>
    </row>
    <row r="3713" spans="1:7">
      <c r="A3713" s="1016"/>
      <c r="B3713" s="1016"/>
      <c r="C3713" s="1016"/>
      <c r="D3713" s="1016"/>
      <c r="E3713" s="1016"/>
      <c r="F3713" s="1016" t="e">
        <f t="shared" si="106"/>
        <v>#DIV/0!</v>
      </c>
      <c r="G3713" s="1016">
        <f t="shared" si="107"/>
        <v>0</v>
      </c>
    </row>
    <row r="3714" spans="1:7">
      <c r="A3714" s="1016"/>
      <c r="B3714" s="1016"/>
      <c r="C3714" s="1016"/>
      <c r="D3714" s="1016"/>
      <c r="E3714" s="1016"/>
      <c r="F3714" s="1016" t="e">
        <f t="shared" si="106"/>
        <v>#DIV/0!</v>
      </c>
      <c r="G3714" s="1016">
        <f t="shared" si="107"/>
        <v>0</v>
      </c>
    </row>
    <row r="3715" spans="1:7">
      <c r="A3715" s="1016"/>
      <c r="B3715" s="1016"/>
      <c r="C3715" s="1016"/>
      <c r="D3715" s="1016"/>
      <c r="E3715" s="1016"/>
      <c r="F3715" s="1016" t="e">
        <f t="shared" si="106"/>
        <v>#DIV/0!</v>
      </c>
      <c r="G3715" s="1016">
        <f t="shared" si="107"/>
        <v>0</v>
      </c>
    </row>
    <row r="3716" spans="1:7">
      <c r="A3716" s="1016"/>
      <c r="B3716" s="1016"/>
      <c r="C3716" s="1016"/>
      <c r="D3716" s="1016"/>
      <c r="E3716" s="1016"/>
      <c r="F3716" s="1016" t="e">
        <f t="shared" si="106"/>
        <v>#DIV/0!</v>
      </c>
      <c r="G3716" s="1016">
        <f t="shared" si="107"/>
        <v>0</v>
      </c>
    </row>
    <row r="3717" spans="1:7">
      <c r="A3717" s="1016"/>
      <c r="B3717" s="1016"/>
      <c r="C3717" s="1016"/>
      <c r="D3717" s="1016"/>
      <c r="E3717" s="1016"/>
      <c r="F3717" s="1016" t="e">
        <f t="shared" si="106"/>
        <v>#DIV/0!</v>
      </c>
      <c r="G3717" s="1016">
        <f t="shared" si="107"/>
        <v>0</v>
      </c>
    </row>
    <row r="3718" spans="1:7">
      <c r="A3718" s="1016"/>
      <c r="B3718" s="1016"/>
      <c r="C3718" s="1016"/>
      <c r="D3718" s="1016"/>
      <c r="E3718" s="1016"/>
      <c r="F3718" s="1016" t="e">
        <f t="shared" si="106"/>
        <v>#DIV/0!</v>
      </c>
      <c r="G3718" s="1016">
        <f t="shared" si="107"/>
        <v>0</v>
      </c>
    </row>
    <row r="3719" spans="1:7">
      <c r="A3719" s="1016"/>
      <c r="B3719" s="1016"/>
      <c r="C3719" s="1016"/>
      <c r="D3719" s="1016"/>
      <c r="E3719" s="1016"/>
      <c r="F3719" s="1016" t="e">
        <f t="shared" si="106"/>
        <v>#DIV/0!</v>
      </c>
      <c r="G3719" s="1016">
        <f t="shared" si="107"/>
        <v>0</v>
      </c>
    </row>
    <row r="3720" spans="1:7">
      <c r="A3720" s="1016"/>
      <c r="B3720" s="1016"/>
      <c r="C3720" s="1016"/>
      <c r="D3720" s="1016"/>
      <c r="E3720" s="1016"/>
      <c r="F3720" s="1016" t="e">
        <f t="shared" si="106"/>
        <v>#DIV/0!</v>
      </c>
      <c r="G3720" s="1016">
        <f t="shared" si="107"/>
        <v>0</v>
      </c>
    </row>
    <row r="3721" spans="1:7">
      <c r="A3721" s="1016"/>
      <c r="B3721" s="1016"/>
      <c r="C3721" s="1016"/>
      <c r="D3721" s="1016"/>
      <c r="E3721" s="1016"/>
      <c r="F3721" s="1016" t="e">
        <f t="shared" si="106"/>
        <v>#DIV/0!</v>
      </c>
      <c r="G3721" s="1016">
        <f t="shared" si="107"/>
        <v>0</v>
      </c>
    </row>
    <row r="3722" spans="1:7">
      <c r="A3722" s="1016"/>
      <c r="B3722" s="1016"/>
      <c r="C3722" s="1016"/>
      <c r="D3722" s="1016"/>
      <c r="E3722" s="1016"/>
      <c r="F3722" s="1016" t="e">
        <f t="shared" si="106"/>
        <v>#DIV/0!</v>
      </c>
      <c r="G3722" s="1016">
        <f t="shared" si="107"/>
        <v>0</v>
      </c>
    </row>
    <row r="3723" spans="1:7">
      <c r="A3723" s="1016"/>
      <c r="B3723" s="1016"/>
      <c r="C3723" s="1016"/>
      <c r="D3723" s="1016"/>
      <c r="E3723" s="1016"/>
      <c r="F3723" s="1016" t="e">
        <f t="shared" si="106"/>
        <v>#DIV/0!</v>
      </c>
      <c r="G3723" s="1016">
        <f t="shared" si="107"/>
        <v>0</v>
      </c>
    </row>
    <row r="3724" spans="1:7">
      <c r="A3724" s="1016"/>
      <c r="B3724" s="1016"/>
      <c r="C3724" s="1016"/>
      <c r="D3724" s="1016"/>
      <c r="E3724" s="1016"/>
      <c r="F3724" s="1016" t="e">
        <f t="shared" si="106"/>
        <v>#DIV/0!</v>
      </c>
      <c r="G3724" s="1016">
        <f t="shared" si="107"/>
        <v>0</v>
      </c>
    </row>
    <row r="3725" spans="1:7">
      <c r="A3725" s="1016"/>
      <c r="B3725" s="1016"/>
      <c r="C3725" s="1016"/>
      <c r="D3725" s="1016"/>
      <c r="E3725" s="1016"/>
      <c r="F3725" s="1016" t="e">
        <f t="shared" si="106"/>
        <v>#DIV/0!</v>
      </c>
      <c r="G3725" s="1016">
        <f t="shared" si="107"/>
        <v>0</v>
      </c>
    </row>
    <row r="3726" spans="1:7">
      <c r="A3726" s="1016"/>
      <c r="B3726" s="1016"/>
      <c r="C3726" s="1016"/>
      <c r="D3726" s="1016"/>
      <c r="E3726" s="1016"/>
      <c r="F3726" s="1016" t="e">
        <f t="shared" si="106"/>
        <v>#DIV/0!</v>
      </c>
      <c r="G3726" s="1016">
        <f t="shared" si="107"/>
        <v>0</v>
      </c>
    </row>
    <row r="3727" spans="1:7">
      <c r="A3727" s="1016"/>
      <c r="B3727" s="1016"/>
      <c r="C3727" s="1016"/>
      <c r="D3727" s="1016"/>
      <c r="E3727" s="1016"/>
      <c r="F3727" s="1016" t="e">
        <f t="shared" si="106"/>
        <v>#DIV/0!</v>
      </c>
      <c r="G3727" s="1016">
        <f t="shared" si="107"/>
        <v>0</v>
      </c>
    </row>
    <row r="3728" spans="1:7">
      <c r="A3728" s="1016"/>
      <c r="B3728" s="1016"/>
      <c r="C3728" s="1016"/>
      <c r="D3728" s="1016"/>
      <c r="E3728" s="1016"/>
      <c r="F3728" s="1016" t="e">
        <f t="shared" si="106"/>
        <v>#DIV/0!</v>
      </c>
      <c r="G3728" s="1016">
        <f t="shared" si="107"/>
        <v>0</v>
      </c>
    </row>
    <row r="3729" spans="1:7">
      <c r="A3729" s="1016"/>
      <c r="B3729" s="1016"/>
      <c r="C3729" s="1016"/>
      <c r="D3729" s="1016"/>
      <c r="E3729" s="1016"/>
      <c r="F3729" s="1016" t="e">
        <f t="shared" si="106"/>
        <v>#DIV/0!</v>
      </c>
      <c r="G3729" s="1016">
        <f t="shared" si="107"/>
        <v>0</v>
      </c>
    </row>
    <row r="3730" spans="1:7">
      <c r="A3730" s="1016"/>
      <c r="B3730" s="1016"/>
      <c r="C3730" s="1016"/>
      <c r="D3730" s="1016"/>
      <c r="E3730" s="1016"/>
      <c r="F3730" s="1016" t="e">
        <f t="shared" si="106"/>
        <v>#DIV/0!</v>
      </c>
      <c r="G3730" s="1016">
        <f t="shared" si="107"/>
        <v>0</v>
      </c>
    </row>
    <row r="3731" spans="1:7">
      <c r="A3731" s="1016"/>
      <c r="B3731" s="1016"/>
      <c r="C3731" s="1016"/>
      <c r="D3731" s="1016"/>
      <c r="E3731" s="1016"/>
      <c r="F3731" s="1016" t="e">
        <f t="shared" si="106"/>
        <v>#DIV/0!</v>
      </c>
      <c r="G3731" s="1016">
        <f t="shared" si="107"/>
        <v>0</v>
      </c>
    </row>
    <row r="3732" spans="1:7">
      <c r="A3732" s="1016"/>
      <c r="B3732" s="1016"/>
      <c r="C3732" s="1016"/>
      <c r="D3732" s="1016"/>
      <c r="E3732" s="1016"/>
      <c r="F3732" s="1016" t="e">
        <f t="shared" si="106"/>
        <v>#DIV/0!</v>
      </c>
      <c r="G3732" s="1016">
        <f t="shared" si="107"/>
        <v>0</v>
      </c>
    </row>
    <row r="3733" spans="1:7">
      <c r="A3733" s="1016"/>
      <c r="B3733" s="1016"/>
      <c r="C3733" s="1016"/>
      <c r="D3733" s="1016"/>
      <c r="E3733" s="1016"/>
      <c r="F3733" s="1016" t="e">
        <f t="shared" si="106"/>
        <v>#DIV/0!</v>
      </c>
      <c r="G3733" s="1016">
        <f t="shared" si="107"/>
        <v>0</v>
      </c>
    </row>
    <row r="3734" spans="1:7">
      <c r="A3734" s="1016"/>
      <c r="B3734" s="1016"/>
      <c r="C3734" s="1016"/>
      <c r="D3734" s="1016"/>
      <c r="E3734" s="1016"/>
      <c r="F3734" s="1016" t="e">
        <f t="shared" si="106"/>
        <v>#DIV/0!</v>
      </c>
      <c r="G3734" s="1016">
        <f t="shared" si="107"/>
        <v>0</v>
      </c>
    </row>
    <row r="3735" spans="1:7">
      <c r="A3735" s="1016"/>
      <c r="B3735" s="1016"/>
      <c r="C3735" s="1016"/>
      <c r="D3735" s="1016"/>
      <c r="E3735" s="1016"/>
      <c r="F3735" s="1016" t="e">
        <f t="shared" si="106"/>
        <v>#DIV/0!</v>
      </c>
      <c r="G3735" s="1016">
        <f t="shared" si="107"/>
        <v>0</v>
      </c>
    </row>
    <row r="3736" spans="1:7">
      <c r="A3736" s="1016"/>
      <c r="B3736" s="1016"/>
      <c r="C3736" s="1016"/>
      <c r="D3736" s="1016"/>
      <c r="E3736" s="1016"/>
      <c r="F3736" s="1016" t="e">
        <f t="shared" si="106"/>
        <v>#DIV/0!</v>
      </c>
      <c r="G3736" s="1016">
        <f t="shared" si="107"/>
        <v>0</v>
      </c>
    </row>
    <row r="3737" spans="1:7">
      <c r="A3737" s="1016"/>
      <c r="B3737" s="1016"/>
      <c r="C3737" s="1016"/>
      <c r="D3737" s="1016"/>
      <c r="E3737" s="1016"/>
      <c r="F3737" s="1016" t="e">
        <f t="shared" si="106"/>
        <v>#DIV/0!</v>
      </c>
      <c r="G3737" s="1016">
        <f t="shared" si="107"/>
        <v>0</v>
      </c>
    </row>
    <row r="3738" spans="1:7">
      <c r="A3738" s="1016"/>
      <c r="B3738" s="1016"/>
      <c r="C3738" s="1016"/>
      <c r="D3738" s="1016"/>
      <c r="E3738" s="1016"/>
      <c r="F3738" s="1016" t="e">
        <f t="shared" si="106"/>
        <v>#DIV/0!</v>
      </c>
      <c r="G3738" s="1016">
        <f t="shared" si="107"/>
        <v>0</v>
      </c>
    </row>
    <row r="3739" spans="1:7">
      <c r="A3739" s="1016"/>
      <c r="B3739" s="1016"/>
      <c r="C3739" s="1016"/>
      <c r="D3739" s="1016"/>
      <c r="E3739" s="1016"/>
      <c r="F3739" s="1016" t="e">
        <f t="shared" si="106"/>
        <v>#DIV/0!</v>
      </c>
      <c r="G3739" s="1016">
        <f t="shared" si="107"/>
        <v>0</v>
      </c>
    </row>
    <row r="3740" spans="1:7">
      <c r="A3740" s="1016"/>
      <c r="B3740" s="1016"/>
      <c r="C3740" s="1016"/>
      <c r="D3740" s="1016"/>
      <c r="E3740" s="1016"/>
      <c r="F3740" s="1016" t="e">
        <f t="shared" si="106"/>
        <v>#DIV/0!</v>
      </c>
      <c r="G3740" s="1016">
        <f t="shared" si="107"/>
        <v>0</v>
      </c>
    </row>
    <row r="3741" spans="1:7">
      <c r="A3741" s="1016"/>
      <c r="B3741" s="1016"/>
      <c r="C3741" s="1016"/>
      <c r="D3741" s="1016"/>
      <c r="E3741" s="1016"/>
      <c r="F3741" s="1016" t="e">
        <f t="shared" si="106"/>
        <v>#DIV/0!</v>
      </c>
      <c r="G3741" s="1016">
        <f t="shared" si="107"/>
        <v>0</v>
      </c>
    </row>
    <row r="3742" spans="1:7">
      <c r="A3742" s="1016"/>
      <c r="B3742" s="1016"/>
      <c r="C3742" s="1016"/>
      <c r="D3742" s="1016"/>
      <c r="E3742" s="1016"/>
      <c r="F3742" s="1016" t="e">
        <f t="shared" si="106"/>
        <v>#DIV/0!</v>
      </c>
      <c r="G3742" s="1016">
        <f t="shared" si="107"/>
        <v>0</v>
      </c>
    </row>
    <row r="3743" spans="1:7">
      <c r="A3743" s="1016"/>
      <c r="B3743" s="1016"/>
      <c r="C3743" s="1016"/>
      <c r="D3743" s="1016"/>
      <c r="E3743" s="1016"/>
      <c r="F3743" s="1016" t="e">
        <f t="shared" ref="F3743:F3806" si="108">(B3743*C3743*D3743*60/(A3743*1000))+F3742</f>
        <v>#DIV/0!</v>
      </c>
      <c r="G3743" s="1016">
        <f t="shared" ref="G3743:G3806" si="109">(C3743*D3743*60)+G3742</f>
        <v>0</v>
      </c>
    </row>
    <row r="3744" spans="1:7">
      <c r="A3744" s="1016"/>
      <c r="B3744" s="1016"/>
      <c r="C3744" s="1016"/>
      <c r="D3744" s="1016"/>
      <c r="E3744" s="1016"/>
      <c r="F3744" s="1016" t="e">
        <f t="shared" si="108"/>
        <v>#DIV/0!</v>
      </c>
      <c r="G3744" s="1016">
        <f t="shared" si="109"/>
        <v>0</v>
      </c>
    </row>
    <row r="3745" spans="1:7">
      <c r="A3745" s="1016"/>
      <c r="B3745" s="1016"/>
      <c r="C3745" s="1016"/>
      <c r="D3745" s="1016"/>
      <c r="E3745" s="1016"/>
      <c r="F3745" s="1016" t="e">
        <f t="shared" si="108"/>
        <v>#DIV/0!</v>
      </c>
      <c r="G3745" s="1016">
        <f t="shared" si="109"/>
        <v>0</v>
      </c>
    </row>
    <row r="3746" spans="1:7">
      <c r="A3746" s="1016"/>
      <c r="B3746" s="1016"/>
      <c r="C3746" s="1016"/>
      <c r="D3746" s="1016"/>
      <c r="E3746" s="1016"/>
      <c r="F3746" s="1016" t="e">
        <f t="shared" si="108"/>
        <v>#DIV/0!</v>
      </c>
      <c r="G3746" s="1016">
        <f t="shared" si="109"/>
        <v>0</v>
      </c>
    </row>
    <row r="3747" spans="1:7">
      <c r="A3747" s="1016"/>
      <c r="B3747" s="1016"/>
      <c r="C3747" s="1016"/>
      <c r="D3747" s="1016"/>
      <c r="E3747" s="1016"/>
      <c r="F3747" s="1016" t="e">
        <f t="shared" si="108"/>
        <v>#DIV/0!</v>
      </c>
      <c r="G3747" s="1016">
        <f t="shared" si="109"/>
        <v>0</v>
      </c>
    </row>
    <row r="3748" spans="1:7">
      <c r="A3748" s="1016"/>
      <c r="B3748" s="1016"/>
      <c r="C3748" s="1016"/>
      <c r="D3748" s="1016"/>
      <c r="E3748" s="1016"/>
      <c r="F3748" s="1016" t="e">
        <f t="shared" si="108"/>
        <v>#DIV/0!</v>
      </c>
      <c r="G3748" s="1016">
        <f t="shared" si="109"/>
        <v>0</v>
      </c>
    </row>
    <row r="3749" spans="1:7">
      <c r="A3749" s="1016"/>
      <c r="B3749" s="1016"/>
      <c r="C3749" s="1016"/>
      <c r="D3749" s="1016"/>
      <c r="E3749" s="1016"/>
      <c r="F3749" s="1016" t="e">
        <f t="shared" si="108"/>
        <v>#DIV/0!</v>
      </c>
      <c r="G3749" s="1016">
        <f t="shared" si="109"/>
        <v>0</v>
      </c>
    </row>
    <row r="3750" spans="1:7">
      <c r="A3750" s="1016"/>
      <c r="B3750" s="1016"/>
      <c r="C3750" s="1016"/>
      <c r="D3750" s="1016"/>
      <c r="E3750" s="1016"/>
      <c r="F3750" s="1016" t="e">
        <f t="shared" si="108"/>
        <v>#DIV/0!</v>
      </c>
      <c r="G3750" s="1016">
        <f t="shared" si="109"/>
        <v>0</v>
      </c>
    </row>
    <row r="3751" spans="1:7">
      <c r="A3751" s="1016"/>
      <c r="B3751" s="1016"/>
      <c r="C3751" s="1016"/>
      <c r="D3751" s="1016"/>
      <c r="E3751" s="1016"/>
      <c r="F3751" s="1016" t="e">
        <f t="shared" si="108"/>
        <v>#DIV/0!</v>
      </c>
      <c r="G3751" s="1016">
        <f t="shared" si="109"/>
        <v>0</v>
      </c>
    </row>
    <row r="3752" spans="1:7">
      <c r="A3752" s="1016"/>
      <c r="B3752" s="1016"/>
      <c r="C3752" s="1016"/>
      <c r="D3752" s="1016"/>
      <c r="E3752" s="1016"/>
      <c r="F3752" s="1016" t="e">
        <f t="shared" si="108"/>
        <v>#DIV/0!</v>
      </c>
      <c r="G3752" s="1016">
        <f t="shared" si="109"/>
        <v>0</v>
      </c>
    </row>
    <row r="3753" spans="1:7">
      <c r="A3753" s="1016"/>
      <c r="B3753" s="1016"/>
      <c r="C3753" s="1016"/>
      <c r="D3753" s="1016"/>
      <c r="E3753" s="1016"/>
      <c r="F3753" s="1016" t="e">
        <f t="shared" si="108"/>
        <v>#DIV/0!</v>
      </c>
      <c r="G3753" s="1016">
        <f t="shared" si="109"/>
        <v>0</v>
      </c>
    </row>
    <row r="3754" spans="1:7">
      <c r="A3754" s="1016"/>
      <c r="B3754" s="1016"/>
      <c r="C3754" s="1016"/>
      <c r="D3754" s="1016"/>
      <c r="E3754" s="1016"/>
      <c r="F3754" s="1016" t="e">
        <f t="shared" si="108"/>
        <v>#DIV/0!</v>
      </c>
      <c r="G3754" s="1016">
        <f t="shared" si="109"/>
        <v>0</v>
      </c>
    </row>
    <row r="3755" spans="1:7">
      <c r="A3755" s="1016"/>
      <c r="B3755" s="1016"/>
      <c r="C3755" s="1016"/>
      <c r="D3755" s="1016"/>
      <c r="E3755" s="1016"/>
      <c r="F3755" s="1016" t="e">
        <f t="shared" si="108"/>
        <v>#DIV/0!</v>
      </c>
      <c r="G3755" s="1016">
        <f t="shared" si="109"/>
        <v>0</v>
      </c>
    </row>
    <row r="3756" spans="1:7">
      <c r="A3756" s="1016"/>
      <c r="B3756" s="1016"/>
      <c r="C3756" s="1016"/>
      <c r="D3756" s="1016"/>
      <c r="E3756" s="1016"/>
      <c r="F3756" s="1016" t="e">
        <f t="shared" si="108"/>
        <v>#DIV/0!</v>
      </c>
      <c r="G3756" s="1016">
        <f t="shared" si="109"/>
        <v>0</v>
      </c>
    </row>
    <row r="3757" spans="1:7">
      <c r="A3757" s="1016"/>
      <c r="B3757" s="1016"/>
      <c r="C3757" s="1016"/>
      <c r="D3757" s="1016"/>
      <c r="E3757" s="1016"/>
      <c r="F3757" s="1016" t="e">
        <f t="shared" si="108"/>
        <v>#DIV/0!</v>
      </c>
      <c r="G3757" s="1016">
        <f t="shared" si="109"/>
        <v>0</v>
      </c>
    </row>
    <row r="3758" spans="1:7">
      <c r="A3758" s="1016"/>
      <c r="B3758" s="1016"/>
      <c r="C3758" s="1016"/>
      <c r="D3758" s="1016"/>
      <c r="E3758" s="1016"/>
      <c r="F3758" s="1016" t="e">
        <f t="shared" si="108"/>
        <v>#DIV/0!</v>
      </c>
      <c r="G3758" s="1016">
        <f t="shared" si="109"/>
        <v>0</v>
      </c>
    </row>
    <row r="3759" spans="1:7">
      <c r="A3759" s="1016"/>
      <c r="B3759" s="1016"/>
      <c r="C3759" s="1016"/>
      <c r="D3759" s="1016"/>
      <c r="E3759" s="1016"/>
      <c r="F3759" s="1016" t="e">
        <f t="shared" si="108"/>
        <v>#DIV/0!</v>
      </c>
      <c r="G3759" s="1016">
        <f t="shared" si="109"/>
        <v>0</v>
      </c>
    </row>
    <row r="3760" spans="1:7">
      <c r="A3760" s="1016"/>
      <c r="B3760" s="1016"/>
      <c r="C3760" s="1016"/>
      <c r="D3760" s="1016"/>
      <c r="E3760" s="1016"/>
      <c r="F3760" s="1016" t="e">
        <f t="shared" si="108"/>
        <v>#DIV/0!</v>
      </c>
      <c r="G3760" s="1016">
        <f t="shared" si="109"/>
        <v>0</v>
      </c>
    </row>
    <row r="3761" spans="1:7">
      <c r="A3761" s="1016"/>
      <c r="B3761" s="1016"/>
      <c r="C3761" s="1016"/>
      <c r="D3761" s="1016"/>
      <c r="E3761" s="1016"/>
      <c r="F3761" s="1016" t="e">
        <f t="shared" si="108"/>
        <v>#DIV/0!</v>
      </c>
      <c r="G3761" s="1016">
        <f t="shared" si="109"/>
        <v>0</v>
      </c>
    </row>
    <row r="3762" spans="1:7">
      <c r="A3762" s="1016"/>
      <c r="B3762" s="1016"/>
      <c r="C3762" s="1016"/>
      <c r="D3762" s="1016"/>
      <c r="E3762" s="1016"/>
      <c r="F3762" s="1016" t="e">
        <f t="shared" si="108"/>
        <v>#DIV/0!</v>
      </c>
      <c r="G3762" s="1016">
        <f t="shared" si="109"/>
        <v>0</v>
      </c>
    </row>
    <row r="3763" spans="1:7">
      <c r="A3763" s="1016"/>
      <c r="B3763" s="1016"/>
      <c r="C3763" s="1016"/>
      <c r="D3763" s="1016"/>
      <c r="E3763" s="1016"/>
      <c r="F3763" s="1016" t="e">
        <f t="shared" si="108"/>
        <v>#DIV/0!</v>
      </c>
      <c r="G3763" s="1016">
        <f t="shared" si="109"/>
        <v>0</v>
      </c>
    </row>
    <row r="3764" spans="1:7">
      <c r="A3764" s="1016"/>
      <c r="B3764" s="1016"/>
      <c r="C3764" s="1016"/>
      <c r="D3764" s="1016"/>
      <c r="E3764" s="1016"/>
      <c r="F3764" s="1016" t="e">
        <f t="shared" si="108"/>
        <v>#DIV/0!</v>
      </c>
      <c r="G3764" s="1016">
        <f t="shared" si="109"/>
        <v>0</v>
      </c>
    </row>
    <row r="3765" spans="1:7">
      <c r="A3765" s="1016"/>
      <c r="B3765" s="1016"/>
      <c r="C3765" s="1016"/>
      <c r="D3765" s="1016"/>
      <c r="E3765" s="1016"/>
      <c r="F3765" s="1016" t="e">
        <f t="shared" si="108"/>
        <v>#DIV/0!</v>
      </c>
      <c r="G3765" s="1016">
        <f t="shared" si="109"/>
        <v>0</v>
      </c>
    </row>
    <row r="3766" spans="1:7">
      <c r="A3766" s="1016"/>
      <c r="B3766" s="1016"/>
      <c r="C3766" s="1016"/>
      <c r="D3766" s="1016"/>
      <c r="E3766" s="1016"/>
      <c r="F3766" s="1016" t="e">
        <f t="shared" si="108"/>
        <v>#DIV/0!</v>
      </c>
      <c r="G3766" s="1016">
        <f t="shared" si="109"/>
        <v>0</v>
      </c>
    </row>
    <row r="3767" spans="1:7">
      <c r="A3767" s="1016"/>
      <c r="B3767" s="1016"/>
      <c r="C3767" s="1016"/>
      <c r="D3767" s="1016"/>
      <c r="E3767" s="1016"/>
      <c r="F3767" s="1016" t="e">
        <f t="shared" si="108"/>
        <v>#DIV/0!</v>
      </c>
      <c r="G3767" s="1016">
        <f t="shared" si="109"/>
        <v>0</v>
      </c>
    </row>
    <row r="3768" spans="1:7">
      <c r="A3768" s="1016"/>
      <c r="B3768" s="1016"/>
      <c r="C3768" s="1016"/>
      <c r="D3768" s="1016"/>
      <c r="E3768" s="1016"/>
      <c r="F3768" s="1016" t="e">
        <f t="shared" si="108"/>
        <v>#DIV/0!</v>
      </c>
      <c r="G3768" s="1016">
        <f t="shared" si="109"/>
        <v>0</v>
      </c>
    </row>
    <row r="3769" spans="1:7">
      <c r="A3769" s="1016"/>
      <c r="B3769" s="1016"/>
      <c r="C3769" s="1016"/>
      <c r="D3769" s="1016"/>
      <c r="E3769" s="1016"/>
      <c r="F3769" s="1016" t="e">
        <f t="shared" si="108"/>
        <v>#DIV/0!</v>
      </c>
      <c r="G3769" s="1016">
        <f t="shared" si="109"/>
        <v>0</v>
      </c>
    </row>
    <row r="3770" spans="1:7">
      <c r="A3770" s="1016"/>
      <c r="B3770" s="1016"/>
      <c r="C3770" s="1016"/>
      <c r="D3770" s="1016"/>
      <c r="E3770" s="1016"/>
      <c r="F3770" s="1016" t="e">
        <f t="shared" si="108"/>
        <v>#DIV/0!</v>
      </c>
      <c r="G3770" s="1016">
        <f t="shared" si="109"/>
        <v>0</v>
      </c>
    </row>
    <row r="3771" spans="1:7">
      <c r="A3771" s="1016"/>
      <c r="B3771" s="1016"/>
      <c r="C3771" s="1016"/>
      <c r="D3771" s="1016"/>
      <c r="E3771" s="1016"/>
      <c r="F3771" s="1016" t="e">
        <f t="shared" si="108"/>
        <v>#DIV/0!</v>
      </c>
      <c r="G3771" s="1016">
        <f t="shared" si="109"/>
        <v>0</v>
      </c>
    </row>
    <row r="3772" spans="1:7">
      <c r="A3772" s="1016"/>
      <c r="B3772" s="1016"/>
      <c r="C3772" s="1016"/>
      <c r="D3772" s="1016"/>
      <c r="E3772" s="1016"/>
      <c r="F3772" s="1016" t="e">
        <f t="shared" si="108"/>
        <v>#DIV/0!</v>
      </c>
      <c r="G3772" s="1016">
        <f t="shared" si="109"/>
        <v>0</v>
      </c>
    </row>
    <row r="3773" spans="1:7">
      <c r="A3773" s="1016"/>
      <c r="B3773" s="1016"/>
      <c r="C3773" s="1016"/>
      <c r="D3773" s="1016"/>
      <c r="E3773" s="1016"/>
      <c r="F3773" s="1016" t="e">
        <f t="shared" si="108"/>
        <v>#DIV/0!</v>
      </c>
      <c r="G3773" s="1016">
        <f t="shared" si="109"/>
        <v>0</v>
      </c>
    </row>
    <row r="3774" spans="1:7">
      <c r="A3774" s="1016"/>
      <c r="B3774" s="1016"/>
      <c r="C3774" s="1016"/>
      <c r="D3774" s="1016"/>
      <c r="E3774" s="1016"/>
      <c r="F3774" s="1016" t="e">
        <f t="shared" si="108"/>
        <v>#DIV/0!</v>
      </c>
      <c r="G3774" s="1016">
        <f t="shared" si="109"/>
        <v>0</v>
      </c>
    </row>
    <row r="3775" spans="1:7">
      <c r="A3775" s="1016"/>
      <c r="B3775" s="1016"/>
      <c r="C3775" s="1016"/>
      <c r="D3775" s="1016"/>
      <c r="E3775" s="1016"/>
      <c r="F3775" s="1016" t="e">
        <f t="shared" si="108"/>
        <v>#DIV/0!</v>
      </c>
      <c r="G3775" s="1016">
        <f t="shared" si="109"/>
        <v>0</v>
      </c>
    </row>
    <row r="3776" spans="1:7">
      <c r="A3776" s="1016"/>
      <c r="B3776" s="1016"/>
      <c r="C3776" s="1016"/>
      <c r="D3776" s="1016"/>
      <c r="E3776" s="1016"/>
      <c r="F3776" s="1016" t="e">
        <f t="shared" si="108"/>
        <v>#DIV/0!</v>
      </c>
      <c r="G3776" s="1016">
        <f t="shared" si="109"/>
        <v>0</v>
      </c>
    </row>
    <row r="3777" spans="1:7">
      <c r="A3777" s="1016"/>
      <c r="B3777" s="1016"/>
      <c r="C3777" s="1016"/>
      <c r="D3777" s="1016"/>
      <c r="E3777" s="1016"/>
      <c r="F3777" s="1016" t="e">
        <f t="shared" si="108"/>
        <v>#DIV/0!</v>
      </c>
      <c r="G3777" s="1016">
        <f t="shared" si="109"/>
        <v>0</v>
      </c>
    </row>
    <row r="3778" spans="1:7">
      <c r="A3778" s="1016"/>
      <c r="B3778" s="1016"/>
      <c r="C3778" s="1016"/>
      <c r="D3778" s="1016"/>
      <c r="E3778" s="1016"/>
      <c r="F3778" s="1016" t="e">
        <f t="shared" si="108"/>
        <v>#DIV/0!</v>
      </c>
      <c r="G3778" s="1016">
        <f t="shared" si="109"/>
        <v>0</v>
      </c>
    </row>
    <row r="3779" spans="1:7">
      <c r="A3779" s="1016"/>
      <c r="B3779" s="1016"/>
      <c r="C3779" s="1016"/>
      <c r="D3779" s="1016"/>
      <c r="E3779" s="1016"/>
      <c r="F3779" s="1016" t="e">
        <f t="shared" si="108"/>
        <v>#DIV/0!</v>
      </c>
      <c r="G3779" s="1016">
        <f t="shared" si="109"/>
        <v>0</v>
      </c>
    </row>
    <row r="3780" spans="1:7">
      <c r="A3780" s="1016"/>
      <c r="B3780" s="1016"/>
      <c r="C3780" s="1016"/>
      <c r="D3780" s="1016"/>
      <c r="E3780" s="1016"/>
      <c r="F3780" s="1016" t="e">
        <f t="shared" si="108"/>
        <v>#DIV/0!</v>
      </c>
      <c r="G3780" s="1016">
        <f t="shared" si="109"/>
        <v>0</v>
      </c>
    </row>
    <row r="3781" spans="1:7">
      <c r="A3781" s="1016"/>
      <c r="B3781" s="1016"/>
      <c r="C3781" s="1016"/>
      <c r="D3781" s="1016"/>
      <c r="E3781" s="1016"/>
      <c r="F3781" s="1016" t="e">
        <f t="shared" si="108"/>
        <v>#DIV/0!</v>
      </c>
      <c r="G3781" s="1016">
        <f t="shared" si="109"/>
        <v>0</v>
      </c>
    </row>
    <row r="3782" spans="1:7">
      <c r="A3782" s="1016"/>
      <c r="B3782" s="1016"/>
      <c r="C3782" s="1016"/>
      <c r="D3782" s="1016"/>
      <c r="E3782" s="1016"/>
      <c r="F3782" s="1016" t="e">
        <f t="shared" si="108"/>
        <v>#DIV/0!</v>
      </c>
      <c r="G3782" s="1016">
        <f t="shared" si="109"/>
        <v>0</v>
      </c>
    </row>
    <row r="3783" spans="1:7">
      <c r="A3783" s="1016"/>
      <c r="B3783" s="1016"/>
      <c r="C3783" s="1016"/>
      <c r="D3783" s="1016"/>
      <c r="E3783" s="1016"/>
      <c r="F3783" s="1016" t="e">
        <f t="shared" si="108"/>
        <v>#DIV/0!</v>
      </c>
      <c r="G3783" s="1016">
        <f t="shared" si="109"/>
        <v>0</v>
      </c>
    </row>
    <row r="3784" spans="1:7">
      <c r="A3784" s="1016"/>
      <c r="B3784" s="1016"/>
      <c r="C3784" s="1016"/>
      <c r="D3784" s="1016"/>
      <c r="E3784" s="1016"/>
      <c r="F3784" s="1016" t="e">
        <f t="shared" si="108"/>
        <v>#DIV/0!</v>
      </c>
      <c r="G3784" s="1016">
        <f t="shared" si="109"/>
        <v>0</v>
      </c>
    </row>
    <row r="3785" spans="1:7">
      <c r="A3785" s="1016"/>
      <c r="B3785" s="1016"/>
      <c r="C3785" s="1016"/>
      <c r="D3785" s="1016"/>
      <c r="E3785" s="1016"/>
      <c r="F3785" s="1016" t="e">
        <f t="shared" si="108"/>
        <v>#DIV/0!</v>
      </c>
      <c r="G3785" s="1016">
        <f t="shared" si="109"/>
        <v>0</v>
      </c>
    </row>
    <row r="3786" spans="1:7">
      <c r="A3786" s="1016"/>
      <c r="B3786" s="1016"/>
      <c r="C3786" s="1016"/>
      <c r="D3786" s="1016"/>
      <c r="E3786" s="1016"/>
      <c r="F3786" s="1016" t="e">
        <f t="shared" si="108"/>
        <v>#DIV/0!</v>
      </c>
      <c r="G3786" s="1016">
        <f t="shared" si="109"/>
        <v>0</v>
      </c>
    </row>
    <row r="3787" spans="1:7">
      <c r="A3787" s="1016"/>
      <c r="B3787" s="1016"/>
      <c r="C3787" s="1016"/>
      <c r="D3787" s="1016"/>
      <c r="E3787" s="1016"/>
      <c r="F3787" s="1016" t="e">
        <f t="shared" si="108"/>
        <v>#DIV/0!</v>
      </c>
      <c r="G3787" s="1016">
        <f t="shared" si="109"/>
        <v>0</v>
      </c>
    </row>
    <row r="3788" spans="1:7">
      <c r="A3788" s="1016"/>
      <c r="B3788" s="1016"/>
      <c r="C3788" s="1016"/>
      <c r="D3788" s="1016"/>
      <c r="E3788" s="1016"/>
      <c r="F3788" s="1016" t="e">
        <f t="shared" si="108"/>
        <v>#DIV/0!</v>
      </c>
      <c r="G3788" s="1016">
        <f t="shared" si="109"/>
        <v>0</v>
      </c>
    </row>
    <row r="3789" spans="1:7">
      <c r="A3789" s="1016"/>
      <c r="B3789" s="1016"/>
      <c r="C3789" s="1016"/>
      <c r="D3789" s="1016"/>
      <c r="E3789" s="1016"/>
      <c r="F3789" s="1016" t="e">
        <f t="shared" si="108"/>
        <v>#DIV/0!</v>
      </c>
      <c r="G3789" s="1016">
        <f t="shared" si="109"/>
        <v>0</v>
      </c>
    </row>
    <row r="3790" spans="1:7">
      <c r="A3790" s="1016"/>
      <c r="B3790" s="1016"/>
      <c r="C3790" s="1016"/>
      <c r="D3790" s="1016"/>
      <c r="E3790" s="1016"/>
      <c r="F3790" s="1016" t="e">
        <f t="shared" si="108"/>
        <v>#DIV/0!</v>
      </c>
      <c r="G3790" s="1016">
        <f t="shared" si="109"/>
        <v>0</v>
      </c>
    </row>
    <row r="3791" spans="1:7">
      <c r="A3791" s="1016"/>
      <c r="B3791" s="1016"/>
      <c r="C3791" s="1016"/>
      <c r="D3791" s="1016"/>
      <c r="E3791" s="1016"/>
      <c r="F3791" s="1016" t="e">
        <f t="shared" si="108"/>
        <v>#DIV/0!</v>
      </c>
      <c r="G3791" s="1016">
        <f t="shared" si="109"/>
        <v>0</v>
      </c>
    </row>
    <row r="3792" spans="1:7">
      <c r="A3792" s="1016"/>
      <c r="B3792" s="1016"/>
      <c r="C3792" s="1016"/>
      <c r="D3792" s="1016"/>
      <c r="E3792" s="1016"/>
      <c r="F3792" s="1016" t="e">
        <f t="shared" si="108"/>
        <v>#DIV/0!</v>
      </c>
      <c r="G3792" s="1016">
        <f t="shared" si="109"/>
        <v>0</v>
      </c>
    </row>
    <row r="3793" spans="1:7">
      <c r="A3793" s="1016"/>
      <c r="B3793" s="1016"/>
      <c r="C3793" s="1016"/>
      <c r="D3793" s="1016"/>
      <c r="E3793" s="1016"/>
      <c r="F3793" s="1016" t="e">
        <f t="shared" si="108"/>
        <v>#DIV/0!</v>
      </c>
      <c r="G3793" s="1016">
        <f t="shared" si="109"/>
        <v>0</v>
      </c>
    </row>
    <row r="3794" spans="1:7">
      <c r="A3794" s="1016"/>
      <c r="B3794" s="1016"/>
      <c r="C3794" s="1016"/>
      <c r="D3794" s="1016"/>
      <c r="E3794" s="1016"/>
      <c r="F3794" s="1016" t="e">
        <f t="shared" si="108"/>
        <v>#DIV/0!</v>
      </c>
      <c r="G3794" s="1016">
        <f t="shared" si="109"/>
        <v>0</v>
      </c>
    </row>
    <row r="3795" spans="1:7">
      <c r="A3795" s="1016"/>
      <c r="B3795" s="1016"/>
      <c r="C3795" s="1016"/>
      <c r="D3795" s="1016"/>
      <c r="E3795" s="1016"/>
      <c r="F3795" s="1016" t="e">
        <f t="shared" si="108"/>
        <v>#DIV/0!</v>
      </c>
      <c r="G3795" s="1016">
        <f t="shared" si="109"/>
        <v>0</v>
      </c>
    </row>
    <row r="3796" spans="1:7">
      <c r="A3796" s="1016"/>
      <c r="B3796" s="1016"/>
      <c r="C3796" s="1016"/>
      <c r="D3796" s="1016"/>
      <c r="E3796" s="1016"/>
      <c r="F3796" s="1016" t="e">
        <f t="shared" si="108"/>
        <v>#DIV/0!</v>
      </c>
      <c r="G3796" s="1016">
        <f t="shared" si="109"/>
        <v>0</v>
      </c>
    </row>
    <row r="3797" spans="1:7">
      <c r="A3797" s="1016"/>
      <c r="B3797" s="1016"/>
      <c r="C3797" s="1016"/>
      <c r="D3797" s="1016"/>
      <c r="E3797" s="1016"/>
      <c r="F3797" s="1016" t="e">
        <f t="shared" si="108"/>
        <v>#DIV/0!</v>
      </c>
      <c r="G3797" s="1016">
        <f t="shared" si="109"/>
        <v>0</v>
      </c>
    </row>
    <row r="3798" spans="1:7">
      <c r="A3798" s="1016"/>
      <c r="B3798" s="1016"/>
      <c r="C3798" s="1016"/>
      <c r="D3798" s="1016"/>
      <c r="E3798" s="1016"/>
      <c r="F3798" s="1016" t="e">
        <f t="shared" si="108"/>
        <v>#DIV/0!</v>
      </c>
      <c r="G3798" s="1016">
        <f t="shared" si="109"/>
        <v>0</v>
      </c>
    </row>
    <row r="3799" spans="1:7">
      <c r="A3799" s="1016"/>
      <c r="B3799" s="1016"/>
      <c r="C3799" s="1016"/>
      <c r="D3799" s="1016"/>
      <c r="E3799" s="1016"/>
      <c r="F3799" s="1016" t="e">
        <f t="shared" si="108"/>
        <v>#DIV/0!</v>
      </c>
      <c r="G3799" s="1016">
        <f t="shared" si="109"/>
        <v>0</v>
      </c>
    </row>
    <row r="3800" spans="1:7">
      <c r="A3800" s="1016"/>
      <c r="B3800" s="1016"/>
      <c r="C3800" s="1016"/>
      <c r="D3800" s="1016"/>
      <c r="E3800" s="1016"/>
      <c r="F3800" s="1016" t="e">
        <f t="shared" si="108"/>
        <v>#DIV/0!</v>
      </c>
      <c r="G3800" s="1016">
        <f t="shared" si="109"/>
        <v>0</v>
      </c>
    </row>
    <row r="3801" spans="1:7">
      <c r="A3801" s="1016"/>
      <c r="B3801" s="1016"/>
      <c r="C3801" s="1016"/>
      <c r="D3801" s="1016"/>
      <c r="E3801" s="1016"/>
      <c r="F3801" s="1016" t="e">
        <f t="shared" si="108"/>
        <v>#DIV/0!</v>
      </c>
      <c r="G3801" s="1016">
        <f t="shared" si="109"/>
        <v>0</v>
      </c>
    </row>
    <row r="3802" spans="1:7">
      <c r="A3802" s="1016"/>
      <c r="B3802" s="1016"/>
      <c r="C3802" s="1016"/>
      <c r="D3802" s="1016"/>
      <c r="E3802" s="1016"/>
      <c r="F3802" s="1016" t="e">
        <f t="shared" si="108"/>
        <v>#DIV/0!</v>
      </c>
      <c r="G3802" s="1016">
        <f t="shared" si="109"/>
        <v>0</v>
      </c>
    </row>
    <row r="3803" spans="1:7">
      <c r="A3803" s="1016"/>
      <c r="B3803" s="1016"/>
      <c r="C3803" s="1016"/>
      <c r="D3803" s="1016"/>
      <c r="E3803" s="1016"/>
      <c r="F3803" s="1016" t="e">
        <f t="shared" si="108"/>
        <v>#DIV/0!</v>
      </c>
      <c r="G3803" s="1016">
        <f t="shared" si="109"/>
        <v>0</v>
      </c>
    </row>
    <row r="3804" spans="1:7">
      <c r="A3804" s="1016"/>
      <c r="B3804" s="1016"/>
      <c r="C3804" s="1016"/>
      <c r="D3804" s="1016"/>
      <c r="E3804" s="1016"/>
      <c r="F3804" s="1016" t="e">
        <f t="shared" si="108"/>
        <v>#DIV/0!</v>
      </c>
      <c r="G3804" s="1016">
        <f t="shared" si="109"/>
        <v>0</v>
      </c>
    </row>
    <row r="3805" spans="1:7">
      <c r="A3805" s="1016"/>
      <c r="B3805" s="1016"/>
      <c r="C3805" s="1016"/>
      <c r="D3805" s="1016"/>
      <c r="E3805" s="1016"/>
      <c r="F3805" s="1016" t="e">
        <f t="shared" si="108"/>
        <v>#DIV/0!</v>
      </c>
      <c r="G3805" s="1016">
        <f t="shared" si="109"/>
        <v>0</v>
      </c>
    </row>
    <row r="3806" spans="1:7">
      <c r="A3806" s="1016"/>
      <c r="B3806" s="1016"/>
      <c r="C3806" s="1016"/>
      <c r="D3806" s="1016"/>
      <c r="E3806" s="1016"/>
      <c r="F3806" s="1016" t="e">
        <f t="shared" si="108"/>
        <v>#DIV/0!</v>
      </c>
      <c r="G3806" s="1016">
        <f t="shared" si="109"/>
        <v>0</v>
      </c>
    </row>
    <row r="3807" spans="1:7">
      <c r="A3807" s="1016"/>
      <c r="B3807" s="1016"/>
      <c r="C3807" s="1016"/>
      <c r="D3807" s="1016"/>
      <c r="E3807" s="1016"/>
      <c r="F3807" s="1016" t="e">
        <f t="shared" ref="F3807:F3870" si="110">(B3807*C3807*D3807*60/(A3807*1000))+F3806</f>
        <v>#DIV/0!</v>
      </c>
      <c r="G3807" s="1016">
        <f t="shared" ref="G3807:G3870" si="111">(C3807*D3807*60)+G3806</f>
        <v>0</v>
      </c>
    </row>
    <row r="3808" spans="1:7">
      <c r="A3808" s="1016"/>
      <c r="B3808" s="1016"/>
      <c r="C3808" s="1016"/>
      <c r="D3808" s="1016"/>
      <c r="E3808" s="1016"/>
      <c r="F3808" s="1016" t="e">
        <f t="shared" si="110"/>
        <v>#DIV/0!</v>
      </c>
      <c r="G3808" s="1016">
        <f t="shared" si="111"/>
        <v>0</v>
      </c>
    </row>
    <row r="3809" spans="1:7">
      <c r="A3809" s="1016"/>
      <c r="B3809" s="1016"/>
      <c r="C3809" s="1016"/>
      <c r="D3809" s="1016"/>
      <c r="E3809" s="1016"/>
      <c r="F3809" s="1016" t="e">
        <f t="shared" si="110"/>
        <v>#DIV/0!</v>
      </c>
      <c r="G3809" s="1016">
        <f t="shared" si="111"/>
        <v>0</v>
      </c>
    </row>
    <row r="3810" spans="1:7">
      <c r="A3810" s="1016"/>
      <c r="B3810" s="1016"/>
      <c r="C3810" s="1016"/>
      <c r="D3810" s="1016"/>
      <c r="E3810" s="1016"/>
      <c r="F3810" s="1016" t="e">
        <f t="shared" si="110"/>
        <v>#DIV/0!</v>
      </c>
      <c r="G3810" s="1016">
        <f t="shared" si="111"/>
        <v>0</v>
      </c>
    </row>
    <row r="3811" spans="1:7">
      <c r="A3811" s="1016"/>
      <c r="B3811" s="1016"/>
      <c r="C3811" s="1016"/>
      <c r="D3811" s="1016"/>
      <c r="E3811" s="1016"/>
      <c r="F3811" s="1016" t="e">
        <f t="shared" si="110"/>
        <v>#DIV/0!</v>
      </c>
      <c r="G3811" s="1016">
        <f t="shared" si="111"/>
        <v>0</v>
      </c>
    </row>
    <row r="3812" spans="1:7">
      <c r="A3812" s="1016"/>
      <c r="B3812" s="1016"/>
      <c r="C3812" s="1016"/>
      <c r="D3812" s="1016"/>
      <c r="E3812" s="1016"/>
      <c r="F3812" s="1016" t="e">
        <f t="shared" si="110"/>
        <v>#DIV/0!</v>
      </c>
      <c r="G3812" s="1016">
        <f t="shared" si="111"/>
        <v>0</v>
      </c>
    </row>
    <row r="3813" spans="1:7">
      <c r="A3813" s="1016"/>
      <c r="B3813" s="1016"/>
      <c r="C3813" s="1016"/>
      <c r="D3813" s="1016"/>
      <c r="E3813" s="1016"/>
      <c r="F3813" s="1016" t="e">
        <f t="shared" si="110"/>
        <v>#DIV/0!</v>
      </c>
      <c r="G3813" s="1016">
        <f t="shared" si="111"/>
        <v>0</v>
      </c>
    </row>
    <row r="3814" spans="1:7">
      <c r="A3814" s="1016"/>
      <c r="B3814" s="1016"/>
      <c r="C3814" s="1016"/>
      <c r="D3814" s="1016"/>
      <c r="E3814" s="1016"/>
      <c r="F3814" s="1016" t="e">
        <f t="shared" si="110"/>
        <v>#DIV/0!</v>
      </c>
      <c r="G3814" s="1016">
        <f t="shared" si="111"/>
        <v>0</v>
      </c>
    </row>
    <row r="3815" spans="1:7">
      <c r="A3815" s="1016"/>
      <c r="B3815" s="1016"/>
      <c r="C3815" s="1016"/>
      <c r="D3815" s="1016"/>
      <c r="E3815" s="1016"/>
      <c r="F3815" s="1016" t="e">
        <f t="shared" si="110"/>
        <v>#DIV/0!</v>
      </c>
      <c r="G3815" s="1016">
        <f t="shared" si="111"/>
        <v>0</v>
      </c>
    </row>
    <row r="3816" spans="1:7">
      <c r="A3816" s="1016"/>
      <c r="B3816" s="1016"/>
      <c r="C3816" s="1016"/>
      <c r="D3816" s="1016"/>
      <c r="E3816" s="1016"/>
      <c r="F3816" s="1016" t="e">
        <f t="shared" si="110"/>
        <v>#DIV/0!</v>
      </c>
      <c r="G3816" s="1016">
        <f t="shared" si="111"/>
        <v>0</v>
      </c>
    </row>
    <row r="3817" spans="1:7">
      <c r="A3817" s="1016"/>
      <c r="B3817" s="1016"/>
      <c r="C3817" s="1016"/>
      <c r="D3817" s="1016"/>
      <c r="E3817" s="1016"/>
      <c r="F3817" s="1016" t="e">
        <f t="shared" si="110"/>
        <v>#DIV/0!</v>
      </c>
      <c r="G3817" s="1016">
        <f t="shared" si="111"/>
        <v>0</v>
      </c>
    </row>
    <row r="3818" spans="1:7">
      <c r="A3818" s="1016"/>
      <c r="B3818" s="1016"/>
      <c r="C3818" s="1016"/>
      <c r="D3818" s="1016"/>
      <c r="E3818" s="1016"/>
      <c r="F3818" s="1016" t="e">
        <f t="shared" si="110"/>
        <v>#DIV/0!</v>
      </c>
      <c r="G3818" s="1016">
        <f t="shared" si="111"/>
        <v>0</v>
      </c>
    </row>
    <row r="3819" spans="1:7">
      <c r="A3819" s="1016"/>
      <c r="B3819" s="1016"/>
      <c r="C3819" s="1016"/>
      <c r="D3819" s="1016"/>
      <c r="E3819" s="1016"/>
      <c r="F3819" s="1016" t="e">
        <f t="shared" si="110"/>
        <v>#DIV/0!</v>
      </c>
      <c r="G3819" s="1016">
        <f t="shared" si="111"/>
        <v>0</v>
      </c>
    </row>
    <row r="3820" spans="1:7">
      <c r="A3820" s="1016"/>
      <c r="B3820" s="1016"/>
      <c r="C3820" s="1016"/>
      <c r="D3820" s="1016"/>
      <c r="E3820" s="1016"/>
      <c r="F3820" s="1016" t="e">
        <f t="shared" si="110"/>
        <v>#DIV/0!</v>
      </c>
      <c r="G3820" s="1016">
        <f t="shared" si="111"/>
        <v>0</v>
      </c>
    </row>
    <row r="3821" spans="1:7">
      <c r="A3821" s="1016"/>
      <c r="B3821" s="1016"/>
      <c r="C3821" s="1016"/>
      <c r="D3821" s="1016"/>
      <c r="E3821" s="1016"/>
      <c r="F3821" s="1016" t="e">
        <f t="shared" si="110"/>
        <v>#DIV/0!</v>
      </c>
      <c r="G3821" s="1016">
        <f t="shared" si="111"/>
        <v>0</v>
      </c>
    </row>
    <row r="3822" spans="1:7">
      <c r="A3822" s="1016"/>
      <c r="B3822" s="1016"/>
      <c r="C3822" s="1016"/>
      <c r="D3822" s="1016"/>
      <c r="E3822" s="1016"/>
      <c r="F3822" s="1016" t="e">
        <f t="shared" si="110"/>
        <v>#DIV/0!</v>
      </c>
      <c r="G3822" s="1016">
        <f t="shared" si="111"/>
        <v>0</v>
      </c>
    </row>
    <row r="3823" spans="1:7">
      <c r="A3823" s="1016"/>
      <c r="B3823" s="1016"/>
      <c r="C3823" s="1016"/>
      <c r="D3823" s="1016"/>
      <c r="E3823" s="1016"/>
      <c r="F3823" s="1016" t="e">
        <f t="shared" si="110"/>
        <v>#DIV/0!</v>
      </c>
      <c r="G3823" s="1016">
        <f t="shared" si="111"/>
        <v>0</v>
      </c>
    </row>
    <row r="3824" spans="1:7">
      <c r="A3824" s="1016"/>
      <c r="B3824" s="1016"/>
      <c r="C3824" s="1016"/>
      <c r="D3824" s="1016"/>
      <c r="E3824" s="1016"/>
      <c r="F3824" s="1016" t="e">
        <f t="shared" si="110"/>
        <v>#DIV/0!</v>
      </c>
      <c r="G3824" s="1016">
        <f t="shared" si="111"/>
        <v>0</v>
      </c>
    </row>
    <row r="3825" spans="1:7">
      <c r="A3825" s="1016"/>
      <c r="B3825" s="1016"/>
      <c r="C3825" s="1016"/>
      <c r="D3825" s="1016"/>
      <c r="E3825" s="1016"/>
      <c r="F3825" s="1016" t="e">
        <f t="shared" si="110"/>
        <v>#DIV/0!</v>
      </c>
      <c r="G3825" s="1016">
        <f t="shared" si="111"/>
        <v>0</v>
      </c>
    </row>
    <row r="3826" spans="1:7">
      <c r="A3826" s="1016"/>
      <c r="B3826" s="1016"/>
      <c r="C3826" s="1016"/>
      <c r="D3826" s="1016"/>
      <c r="E3826" s="1016"/>
      <c r="F3826" s="1016" t="e">
        <f t="shared" si="110"/>
        <v>#DIV/0!</v>
      </c>
      <c r="G3826" s="1016">
        <f t="shared" si="111"/>
        <v>0</v>
      </c>
    </row>
    <row r="3827" spans="1:7">
      <c r="A3827" s="1016"/>
      <c r="B3827" s="1016"/>
      <c r="C3827" s="1016"/>
      <c r="D3827" s="1016"/>
      <c r="E3827" s="1016"/>
      <c r="F3827" s="1016" t="e">
        <f t="shared" si="110"/>
        <v>#DIV/0!</v>
      </c>
      <c r="G3827" s="1016">
        <f t="shared" si="111"/>
        <v>0</v>
      </c>
    </row>
    <row r="3828" spans="1:7">
      <c r="A3828" s="1016"/>
      <c r="B3828" s="1016"/>
      <c r="C3828" s="1016"/>
      <c r="D3828" s="1016"/>
      <c r="E3828" s="1016"/>
      <c r="F3828" s="1016" t="e">
        <f t="shared" si="110"/>
        <v>#DIV/0!</v>
      </c>
      <c r="G3828" s="1016">
        <f t="shared" si="111"/>
        <v>0</v>
      </c>
    </row>
    <row r="3829" spans="1:7">
      <c r="A3829" s="1016"/>
      <c r="B3829" s="1016"/>
      <c r="C3829" s="1016"/>
      <c r="D3829" s="1016"/>
      <c r="E3829" s="1016"/>
      <c r="F3829" s="1016" t="e">
        <f t="shared" si="110"/>
        <v>#DIV/0!</v>
      </c>
      <c r="G3829" s="1016">
        <f t="shared" si="111"/>
        <v>0</v>
      </c>
    </row>
    <row r="3830" spans="1:7">
      <c r="A3830" s="1016"/>
      <c r="B3830" s="1016"/>
      <c r="C3830" s="1016"/>
      <c r="D3830" s="1016"/>
      <c r="E3830" s="1016"/>
      <c r="F3830" s="1016" t="e">
        <f t="shared" si="110"/>
        <v>#DIV/0!</v>
      </c>
      <c r="G3830" s="1016">
        <f t="shared" si="111"/>
        <v>0</v>
      </c>
    </row>
    <row r="3831" spans="1:7">
      <c r="A3831" s="1016"/>
      <c r="B3831" s="1016"/>
      <c r="C3831" s="1016"/>
      <c r="D3831" s="1016"/>
      <c r="E3831" s="1016"/>
      <c r="F3831" s="1016" t="e">
        <f t="shared" si="110"/>
        <v>#DIV/0!</v>
      </c>
      <c r="G3831" s="1016">
        <f t="shared" si="111"/>
        <v>0</v>
      </c>
    </row>
    <row r="3832" spans="1:7">
      <c r="A3832" s="1016"/>
      <c r="B3832" s="1016"/>
      <c r="C3832" s="1016"/>
      <c r="D3832" s="1016"/>
      <c r="E3832" s="1016"/>
      <c r="F3832" s="1016" t="e">
        <f t="shared" si="110"/>
        <v>#DIV/0!</v>
      </c>
      <c r="G3832" s="1016">
        <f t="shared" si="111"/>
        <v>0</v>
      </c>
    </row>
    <row r="3833" spans="1:7">
      <c r="A3833" s="1016"/>
      <c r="B3833" s="1016"/>
      <c r="C3833" s="1016"/>
      <c r="D3833" s="1016"/>
      <c r="E3833" s="1016"/>
      <c r="F3833" s="1016" t="e">
        <f t="shared" si="110"/>
        <v>#DIV/0!</v>
      </c>
      <c r="G3833" s="1016">
        <f t="shared" si="111"/>
        <v>0</v>
      </c>
    </row>
    <row r="3834" spans="1:7">
      <c r="A3834" s="1016"/>
      <c r="B3834" s="1016"/>
      <c r="C3834" s="1016"/>
      <c r="D3834" s="1016"/>
      <c r="E3834" s="1016"/>
      <c r="F3834" s="1016" t="e">
        <f t="shared" si="110"/>
        <v>#DIV/0!</v>
      </c>
      <c r="G3834" s="1016">
        <f t="shared" si="111"/>
        <v>0</v>
      </c>
    </row>
    <row r="3835" spans="1:7">
      <c r="A3835" s="1016"/>
      <c r="B3835" s="1016"/>
      <c r="C3835" s="1016"/>
      <c r="D3835" s="1016"/>
      <c r="E3835" s="1016"/>
      <c r="F3835" s="1016" t="e">
        <f t="shared" si="110"/>
        <v>#DIV/0!</v>
      </c>
      <c r="G3835" s="1016">
        <f t="shared" si="111"/>
        <v>0</v>
      </c>
    </row>
    <row r="3836" spans="1:7">
      <c r="A3836" s="1016"/>
      <c r="B3836" s="1016"/>
      <c r="C3836" s="1016"/>
      <c r="D3836" s="1016"/>
      <c r="E3836" s="1016"/>
      <c r="F3836" s="1016" t="e">
        <f t="shared" si="110"/>
        <v>#DIV/0!</v>
      </c>
      <c r="G3836" s="1016">
        <f t="shared" si="111"/>
        <v>0</v>
      </c>
    </row>
    <row r="3837" spans="1:7">
      <c r="A3837" s="1016"/>
      <c r="B3837" s="1016"/>
      <c r="C3837" s="1016"/>
      <c r="D3837" s="1016"/>
      <c r="E3837" s="1016"/>
      <c r="F3837" s="1016" t="e">
        <f t="shared" si="110"/>
        <v>#DIV/0!</v>
      </c>
      <c r="G3837" s="1016">
        <f t="shared" si="111"/>
        <v>0</v>
      </c>
    </row>
    <row r="3838" spans="1:7">
      <c r="A3838" s="1016"/>
      <c r="B3838" s="1016"/>
      <c r="C3838" s="1016"/>
      <c r="D3838" s="1016"/>
      <c r="E3838" s="1016"/>
      <c r="F3838" s="1016" t="e">
        <f t="shared" si="110"/>
        <v>#DIV/0!</v>
      </c>
      <c r="G3838" s="1016">
        <f t="shared" si="111"/>
        <v>0</v>
      </c>
    </row>
    <row r="3839" spans="1:7">
      <c r="A3839" s="1016"/>
      <c r="B3839" s="1016"/>
      <c r="C3839" s="1016"/>
      <c r="D3839" s="1016"/>
      <c r="E3839" s="1016"/>
      <c r="F3839" s="1016" t="e">
        <f t="shared" si="110"/>
        <v>#DIV/0!</v>
      </c>
      <c r="G3839" s="1016">
        <f t="shared" si="111"/>
        <v>0</v>
      </c>
    </row>
    <row r="3840" spans="1:7">
      <c r="A3840" s="1016"/>
      <c r="B3840" s="1016"/>
      <c r="C3840" s="1016"/>
      <c r="D3840" s="1016"/>
      <c r="E3840" s="1016"/>
      <c r="F3840" s="1016" t="e">
        <f t="shared" si="110"/>
        <v>#DIV/0!</v>
      </c>
      <c r="G3840" s="1016">
        <f t="shared" si="111"/>
        <v>0</v>
      </c>
    </row>
    <row r="3841" spans="1:7">
      <c r="A3841" s="1016"/>
      <c r="B3841" s="1016"/>
      <c r="C3841" s="1016"/>
      <c r="D3841" s="1016"/>
      <c r="E3841" s="1016"/>
      <c r="F3841" s="1016" t="e">
        <f t="shared" si="110"/>
        <v>#DIV/0!</v>
      </c>
      <c r="G3841" s="1016">
        <f t="shared" si="111"/>
        <v>0</v>
      </c>
    </row>
    <row r="3842" spans="1:7">
      <c r="A3842" s="1016"/>
      <c r="B3842" s="1016"/>
      <c r="C3842" s="1016"/>
      <c r="D3842" s="1016"/>
      <c r="E3842" s="1016"/>
      <c r="F3842" s="1016" t="e">
        <f t="shared" si="110"/>
        <v>#DIV/0!</v>
      </c>
      <c r="G3842" s="1016">
        <f t="shared" si="111"/>
        <v>0</v>
      </c>
    </row>
    <row r="3843" spans="1:7">
      <c r="A3843" s="1016"/>
      <c r="B3843" s="1016"/>
      <c r="C3843" s="1016"/>
      <c r="D3843" s="1016"/>
      <c r="E3843" s="1016"/>
      <c r="F3843" s="1016" t="e">
        <f t="shared" si="110"/>
        <v>#DIV/0!</v>
      </c>
      <c r="G3843" s="1016">
        <f t="shared" si="111"/>
        <v>0</v>
      </c>
    </row>
    <row r="3844" spans="1:7">
      <c r="A3844" s="1016"/>
      <c r="B3844" s="1016"/>
      <c r="C3844" s="1016"/>
      <c r="D3844" s="1016"/>
      <c r="E3844" s="1016"/>
      <c r="F3844" s="1016" t="e">
        <f t="shared" si="110"/>
        <v>#DIV/0!</v>
      </c>
      <c r="G3844" s="1016">
        <f t="shared" si="111"/>
        <v>0</v>
      </c>
    </row>
    <row r="3845" spans="1:7">
      <c r="A3845" s="1016"/>
      <c r="B3845" s="1016"/>
      <c r="C3845" s="1016"/>
      <c r="D3845" s="1016"/>
      <c r="E3845" s="1016"/>
      <c r="F3845" s="1016" t="e">
        <f t="shared" si="110"/>
        <v>#DIV/0!</v>
      </c>
      <c r="G3845" s="1016">
        <f t="shared" si="111"/>
        <v>0</v>
      </c>
    </row>
    <row r="3846" spans="1:7">
      <c r="A3846" s="1016"/>
      <c r="B3846" s="1016"/>
      <c r="C3846" s="1016"/>
      <c r="D3846" s="1016"/>
      <c r="E3846" s="1016"/>
      <c r="F3846" s="1016" t="e">
        <f t="shared" si="110"/>
        <v>#DIV/0!</v>
      </c>
      <c r="G3846" s="1016">
        <f t="shared" si="111"/>
        <v>0</v>
      </c>
    </row>
    <row r="3847" spans="1:7">
      <c r="A3847" s="1016"/>
      <c r="B3847" s="1016"/>
      <c r="C3847" s="1016"/>
      <c r="D3847" s="1016"/>
      <c r="E3847" s="1016"/>
      <c r="F3847" s="1016" t="e">
        <f t="shared" si="110"/>
        <v>#DIV/0!</v>
      </c>
      <c r="G3847" s="1016">
        <f t="shared" si="111"/>
        <v>0</v>
      </c>
    </row>
    <row r="3848" spans="1:7">
      <c r="A3848" s="1016"/>
      <c r="B3848" s="1016"/>
      <c r="C3848" s="1016"/>
      <c r="D3848" s="1016"/>
      <c r="E3848" s="1016"/>
      <c r="F3848" s="1016" t="e">
        <f t="shared" si="110"/>
        <v>#DIV/0!</v>
      </c>
      <c r="G3848" s="1016">
        <f t="shared" si="111"/>
        <v>0</v>
      </c>
    </row>
    <row r="3849" spans="1:7">
      <c r="A3849" s="1016"/>
      <c r="B3849" s="1016"/>
      <c r="C3849" s="1016"/>
      <c r="D3849" s="1016"/>
      <c r="E3849" s="1016"/>
      <c r="F3849" s="1016" t="e">
        <f t="shared" si="110"/>
        <v>#DIV/0!</v>
      </c>
      <c r="G3849" s="1016">
        <f t="shared" si="111"/>
        <v>0</v>
      </c>
    </row>
    <row r="3850" spans="1:7">
      <c r="A3850" s="1016"/>
      <c r="B3850" s="1016"/>
      <c r="C3850" s="1016"/>
      <c r="D3850" s="1016"/>
      <c r="E3850" s="1016"/>
      <c r="F3850" s="1016" t="e">
        <f t="shared" si="110"/>
        <v>#DIV/0!</v>
      </c>
      <c r="G3850" s="1016">
        <f t="shared" si="111"/>
        <v>0</v>
      </c>
    </row>
    <row r="3851" spans="1:7">
      <c r="A3851" s="1016"/>
      <c r="B3851" s="1016"/>
      <c r="C3851" s="1016"/>
      <c r="D3851" s="1016"/>
      <c r="E3851" s="1016"/>
      <c r="F3851" s="1016" t="e">
        <f t="shared" si="110"/>
        <v>#DIV/0!</v>
      </c>
      <c r="G3851" s="1016">
        <f t="shared" si="111"/>
        <v>0</v>
      </c>
    </row>
    <row r="3852" spans="1:7">
      <c r="A3852" s="1016"/>
      <c r="B3852" s="1016"/>
      <c r="C3852" s="1016"/>
      <c r="D3852" s="1016"/>
      <c r="E3852" s="1016"/>
      <c r="F3852" s="1016" t="e">
        <f t="shared" si="110"/>
        <v>#DIV/0!</v>
      </c>
      <c r="G3852" s="1016">
        <f t="shared" si="111"/>
        <v>0</v>
      </c>
    </row>
    <row r="3853" spans="1:7">
      <c r="A3853" s="1016"/>
      <c r="B3853" s="1016"/>
      <c r="C3853" s="1016"/>
      <c r="D3853" s="1016"/>
      <c r="E3853" s="1016"/>
      <c r="F3853" s="1016" t="e">
        <f t="shared" si="110"/>
        <v>#DIV/0!</v>
      </c>
      <c r="G3853" s="1016">
        <f t="shared" si="111"/>
        <v>0</v>
      </c>
    </row>
    <row r="3854" spans="1:7">
      <c r="A3854" s="1016"/>
      <c r="B3854" s="1016"/>
      <c r="C3854" s="1016"/>
      <c r="D3854" s="1016"/>
      <c r="E3854" s="1016"/>
      <c r="F3854" s="1016" t="e">
        <f t="shared" si="110"/>
        <v>#DIV/0!</v>
      </c>
      <c r="G3854" s="1016">
        <f t="shared" si="111"/>
        <v>0</v>
      </c>
    </row>
    <row r="3855" spans="1:7">
      <c r="A3855" s="1016"/>
      <c r="B3855" s="1016"/>
      <c r="C3855" s="1016"/>
      <c r="D3855" s="1016"/>
      <c r="E3855" s="1016"/>
      <c r="F3855" s="1016" t="e">
        <f t="shared" si="110"/>
        <v>#DIV/0!</v>
      </c>
      <c r="G3855" s="1016">
        <f t="shared" si="111"/>
        <v>0</v>
      </c>
    </row>
    <row r="3856" spans="1:7">
      <c r="A3856" s="1016"/>
      <c r="B3856" s="1016"/>
      <c r="C3856" s="1016"/>
      <c r="D3856" s="1016"/>
      <c r="E3856" s="1016"/>
      <c r="F3856" s="1016" t="e">
        <f t="shared" si="110"/>
        <v>#DIV/0!</v>
      </c>
      <c r="G3856" s="1016">
        <f t="shared" si="111"/>
        <v>0</v>
      </c>
    </row>
    <row r="3857" spans="1:7">
      <c r="A3857" s="1016"/>
      <c r="B3857" s="1016"/>
      <c r="C3857" s="1016"/>
      <c r="D3857" s="1016"/>
      <c r="E3857" s="1016"/>
      <c r="F3857" s="1016" t="e">
        <f t="shared" si="110"/>
        <v>#DIV/0!</v>
      </c>
      <c r="G3857" s="1016">
        <f t="shared" si="111"/>
        <v>0</v>
      </c>
    </row>
    <row r="3858" spans="1:7">
      <c r="A3858" s="1016"/>
      <c r="B3858" s="1016"/>
      <c r="C3858" s="1016"/>
      <c r="D3858" s="1016"/>
      <c r="E3858" s="1016"/>
      <c r="F3858" s="1016" t="e">
        <f t="shared" si="110"/>
        <v>#DIV/0!</v>
      </c>
      <c r="G3858" s="1016">
        <f t="shared" si="111"/>
        <v>0</v>
      </c>
    </row>
    <row r="3859" spans="1:7">
      <c r="A3859" s="1016"/>
      <c r="B3859" s="1016"/>
      <c r="C3859" s="1016"/>
      <c r="D3859" s="1016"/>
      <c r="E3859" s="1016"/>
      <c r="F3859" s="1016" t="e">
        <f t="shared" si="110"/>
        <v>#DIV/0!</v>
      </c>
      <c r="G3859" s="1016">
        <f t="shared" si="111"/>
        <v>0</v>
      </c>
    </row>
    <row r="3860" spans="1:7">
      <c r="A3860" s="1016"/>
      <c r="B3860" s="1016"/>
      <c r="C3860" s="1016"/>
      <c r="D3860" s="1016"/>
      <c r="E3860" s="1016"/>
      <c r="F3860" s="1016" t="e">
        <f t="shared" si="110"/>
        <v>#DIV/0!</v>
      </c>
      <c r="G3860" s="1016">
        <f t="shared" si="111"/>
        <v>0</v>
      </c>
    </row>
    <row r="3861" spans="1:7">
      <c r="A3861" s="1016"/>
      <c r="B3861" s="1016"/>
      <c r="C3861" s="1016"/>
      <c r="D3861" s="1016"/>
      <c r="E3861" s="1016"/>
      <c r="F3861" s="1016" t="e">
        <f t="shared" si="110"/>
        <v>#DIV/0!</v>
      </c>
      <c r="G3861" s="1016">
        <f t="shared" si="111"/>
        <v>0</v>
      </c>
    </row>
    <row r="3862" spans="1:7">
      <c r="A3862" s="1016"/>
      <c r="B3862" s="1016"/>
      <c r="C3862" s="1016"/>
      <c r="D3862" s="1016"/>
      <c r="E3862" s="1016"/>
      <c r="F3862" s="1016" t="e">
        <f t="shared" si="110"/>
        <v>#DIV/0!</v>
      </c>
      <c r="G3862" s="1016">
        <f t="shared" si="111"/>
        <v>0</v>
      </c>
    </row>
    <row r="3863" spans="1:7">
      <c r="A3863" s="1016"/>
      <c r="B3863" s="1016"/>
      <c r="C3863" s="1016"/>
      <c r="D3863" s="1016"/>
      <c r="E3863" s="1016"/>
      <c r="F3863" s="1016" t="e">
        <f t="shared" si="110"/>
        <v>#DIV/0!</v>
      </c>
      <c r="G3863" s="1016">
        <f t="shared" si="111"/>
        <v>0</v>
      </c>
    </row>
    <row r="3864" spans="1:7">
      <c r="A3864" s="1016"/>
      <c r="B3864" s="1016"/>
      <c r="C3864" s="1016"/>
      <c r="D3864" s="1016"/>
      <c r="E3864" s="1016"/>
      <c r="F3864" s="1016" t="e">
        <f t="shared" si="110"/>
        <v>#DIV/0!</v>
      </c>
      <c r="G3864" s="1016">
        <f t="shared" si="111"/>
        <v>0</v>
      </c>
    </row>
    <row r="3865" spans="1:7">
      <c r="A3865" s="1016"/>
      <c r="B3865" s="1016"/>
      <c r="C3865" s="1016"/>
      <c r="D3865" s="1016"/>
      <c r="E3865" s="1016"/>
      <c r="F3865" s="1016" t="e">
        <f t="shared" si="110"/>
        <v>#DIV/0!</v>
      </c>
      <c r="G3865" s="1016">
        <f t="shared" si="111"/>
        <v>0</v>
      </c>
    </row>
    <row r="3866" spans="1:7">
      <c r="A3866" s="1016"/>
      <c r="B3866" s="1016"/>
      <c r="C3866" s="1016"/>
      <c r="D3866" s="1016"/>
      <c r="E3866" s="1016"/>
      <c r="F3866" s="1016" t="e">
        <f t="shared" si="110"/>
        <v>#DIV/0!</v>
      </c>
      <c r="G3866" s="1016">
        <f t="shared" si="111"/>
        <v>0</v>
      </c>
    </row>
    <row r="3867" spans="1:7">
      <c r="A3867" s="1016"/>
      <c r="B3867" s="1016"/>
      <c r="C3867" s="1016"/>
      <c r="D3867" s="1016"/>
      <c r="E3867" s="1016"/>
      <c r="F3867" s="1016" t="e">
        <f t="shared" si="110"/>
        <v>#DIV/0!</v>
      </c>
      <c r="G3867" s="1016">
        <f t="shared" si="111"/>
        <v>0</v>
      </c>
    </row>
    <row r="3868" spans="1:7">
      <c r="A3868" s="1016"/>
      <c r="B3868" s="1016"/>
      <c r="C3868" s="1016"/>
      <c r="D3868" s="1016"/>
      <c r="E3868" s="1016"/>
      <c r="F3868" s="1016" t="e">
        <f t="shared" si="110"/>
        <v>#DIV/0!</v>
      </c>
      <c r="G3868" s="1016">
        <f t="shared" si="111"/>
        <v>0</v>
      </c>
    </row>
    <row r="3869" spans="1:7">
      <c r="A3869" s="1016"/>
      <c r="B3869" s="1016"/>
      <c r="C3869" s="1016"/>
      <c r="D3869" s="1016"/>
      <c r="E3869" s="1016"/>
      <c r="F3869" s="1016" t="e">
        <f t="shared" si="110"/>
        <v>#DIV/0!</v>
      </c>
      <c r="G3869" s="1016">
        <f t="shared" si="111"/>
        <v>0</v>
      </c>
    </row>
    <row r="3870" spans="1:7">
      <c r="A3870" s="1016"/>
      <c r="B3870" s="1016"/>
      <c r="C3870" s="1016"/>
      <c r="D3870" s="1016"/>
      <c r="E3870" s="1016"/>
      <c r="F3870" s="1016" t="e">
        <f t="shared" si="110"/>
        <v>#DIV/0!</v>
      </c>
      <c r="G3870" s="1016">
        <f t="shared" si="111"/>
        <v>0</v>
      </c>
    </row>
    <row r="3871" spans="1:7">
      <c r="A3871" s="1016"/>
      <c r="B3871" s="1016"/>
      <c r="C3871" s="1016"/>
      <c r="D3871" s="1016"/>
      <c r="E3871" s="1016"/>
      <c r="F3871" s="1016" t="e">
        <f t="shared" ref="F3871:F3934" si="112">(B3871*C3871*D3871*60/(A3871*1000))+F3870</f>
        <v>#DIV/0!</v>
      </c>
      <c r="G3871" s="1016">
        <f t="shared" ref="G3871:G3934" si="113">(C3871*D3871*60)+G3870</f>
        <v>0</v>
      </c>
    </row>
    <row r="3872" spans="1:7">
      <c r="A3872" s="1016"/>
      <c r="B3872" s="1016"/>
      <c r="C3872" s="1016"/>
      <c r="D3872" s="1016"/>
      <c r="E3872" s="1016"/>
      <c r="F3872" s="1016" t="e">
        <f t="shared" si="112"/>
        <v>#DIV/0!</v>
      </c>
      <c r="G3872" s="1016">
        <f t="shared" si="113"/>
        <v>0</v>
      </c>
    </row>
    <row r="3873" spans="1:7">
      <c r="A3873" s="1016"/>
      <c r="B3873" s="1016"/>
      <c r="C3873" s="1016"/>
      <c r="D3873" s="1016"/>
      <c r="E3873" s="1016"/>
      <c r="F3873" s="1016" t="e">
        <f t="shared" si="112"/>
        <v>#DIV/0!</v>
      </c>
      <c r="G3873" s="1016">
        <f t="shared" si="113"/>
        <v>0</v>
      </c>
    </row>
    <row r="3874" spans="1:7">
      <c r="A3874" s="1016"/>
      <c r="B3874" s="1016"/>
      <c r="C3874" s="1016"/>
      <c r="D3874" s="1016"/>
      <c r="E3874" s="1016"/>
      <c r="F3874" s="1016" t="e">
        <f t="shared" si="112"/>
        <v>#DIV/0!</v>
      </c>
      <c r="G3874" s="1016">
        <f t="shared" si="113"/>
        <v>0</v>
      </c>
    </row>
    <row r="3875" spans="1:7">
      <c r="A3875" s="1016"/>
      <c r="B3875" s="1016"/>
      <c r="C3875" s="1016"/>
      <c r="D3875" s="1016"/>
      <c r="E3875" s="1016"/>
      <c r="F3875" s="1016" t="e">
        <f t="shared" si="112"/>
        <v>#DIV/0!</v>
      </c>
      <c r="G3875" s="1016">
        <f t="shared" si="113"/>
        <v>0</v>
      </c>
    </row>
    <row r="3876" spans="1:7">
      <c r="A3876" s="1016"/>
      <c r="B3876" s="1016"/>
      <c r="C3876" s="1016"/>
      <c r="D3876" s="1016"/>
      <c r="E3876" s="1016"/>
      <c r="F3876" s="1016" t="e">
        <f t="shared" si="112"/>
        <v>#DIV/0!</v>
      </c>
      <c r="G3876" s="1016">
        <f t="shared" si="113"/>
        <v>0</v>
      </c>
    </row>
    <row r="3877" spans="1:7">
      <c r="A3877" s="1016"/>
      <c r="B3877" s="1016"/>
      <c r="C3877" s="1016"/>
      <c r="D3877" s="1016"/>
      <c r="E3877" s="1016"/>
      <c r="F3877" s="1016" t="e">
        <f t="shared" si="112"/>
        <v>#DIV/0!</v>
      </c>
      <c r="G3877" s="1016">
        <f t="shared" si="113"/>
        <v>0</v>
      </c>
    </row>
    <row r="3878" spans="1:7">
      <c r="A3878" s="1016"/>
      <c r="B3878" s="1016"/>
      <c r="C3878" s="1016"/>
      <c r="D3878" s="1016"/>
      <c r="E3878" s="1016"/>
      <c r="F3878" s="1016" t="e">
        <f t="shared" si="112"/>
        <v>#DIV/0!</v>
      </c>
      <c r="G3878" s="1016">
        <f t="shared" si="113"/>
        <v>0</v>
      </c>
    </row>
    <row r="3879" spans="1:7">
      <c r="A3879" s="1016"/>
      <c r="B3879" s="1016"/>
      <c r="C3879" s="1016"/>
      <c r="D3879" s="1016"/>
      <c r="E3879" s="1016"/>
      <c r="F3879" s="1016" t="e">
        <f t="shared" si="112"/>
        <v>#DIV/0!</v>
      </c>
      <c r="G3879" s="1016">
        <f t="shared" si="113"/>
        <v>0</v>
      </c>
    </row>
    <row r="3880" spans="1:7">
      <c r="A3880" s="1016"/>
      <c r="B3880" s="1016"/>
      <c r="C3880" s="1016"/>
      <c r="D3880" s="1016"/>
      <c r="E3880" s="1016"/>
      <c r="F3880" s="1016" t="e">
        <f t="shared" si="112"/>
        <v>#DIV/0!</v>
      </c>
      <c r="G3880" s="1016">
        <f t="shared" si="113"/>
        <v>0</v>
      </c>
    </row>
    <row r="3881" spans="1:7">
      <c r="A3881" s="1016"/>
      <c r="B3881" s="1016"/>
      <c r="C3881" s="1016"/>
      <c r="D3881" s="1016"/>
      <c r="E3881" s="1016"/>
      <c r="F3881" s="1016" t="e">
        <f t="shared" si="112"/>
        <v>#DIV/0!</v>
      </c>
      <c r="G3881" s="1016">
        <f t="shared" si="113"/>
        <v>0</v>
      </c>
    </row>
    <row r="3882" spans="1:7">
      <c r="A3882" s="1016"/>
      <c r="B3882" s="1016"/>
      <c r="C3882" s="1016"/>
      <c r="D3882" s="1016"/>
      <c r="E3882" s="1016"/>
      <c r="F3882" s="1016" t="e">
        <f t="shared" si="112"/>
        <v>#DIV/0!</v>
      </c>
      <c r="G3882" s="1016">
        <f t="shared" si="113"/>
        <v>0</v>
      </c>
    </row>
    <row r="3883" spans="1:7">
      <c r="A3883" s="1016"/>
      <c r="B3883" s="1016"/>
      <c r="C3883" s="1016"/>
      <c r="D3883" s="1016"/>
      <c r="E3883" s="1016"/>
      <c r="F3883" s="1016" t="e">
        <f t="shared" si="112"/>
        <v>#DIV/0!</v>
      </c>
      <c r="G3883" s="1016">
        <f t="shared" si="113"/>
        <v>0</v>
      </c>
    </row>
    <row r="3884" spans="1:7">
      <c r="A3884" s="1016"/>
      <c r="B3884" s="1016"/>
      <c r="C3884" s="1016"/>
      <c r="D3884" s="1016"/>
      <c r="E3884" s="1016"/>
      <c r="F3884" s="1016" t="e">
        <f t="shared" si="112"/>
        <v>#DIV/0!</v>
      </c>
      <c r="G3884" s="1016">
        <f t="shared" si="113"/>
        <v>0</v>
      </c>
    </row>
    <row r="3885" spans="1:7">
      <c r="A3885" s="1016"/>
      <c r="B3885" s="1016"/>
      <c r="C3885" s="1016"/>
      <c r="D3885" s="1016"/>
      <c r="E3885" s="1016"/>
      <c r="F3885" s="1016" t="e">
        <f t="shared" si="112"/>
        <v>#DIV/0!</v>
      </c>
      <c r="G3885" s="1016">
        <f t="shared" si="113"/>
        <v>0</v>
      </c>
    </row>
    <row r="3886" spans="1:7">
      <c r="A3886" s="1016"/>
      <c r="B3886" s="1016"/>
      <c r="C3886" s="1016"/>
      <c r="D3886" s="1016"/>
      <c r="E3886" s="1016"/>
      <c r="F3886" s="1016" t="e">
        <f t="shared" si="112"/>
        <v>#DIV/0!</v>
      </c>
      <c r="G3886" s="1016">
        <f t="shared" si="113"/>
        <v>0</v>
      </c>
    </row>
    <row r="3887" spans="1:7">
      <c r="A3887" s="1016"/>
      <c r="B3887" s="1016"/>
      <c r="C3887" s="1016"/>
      <c r="D3887" s="1016"/>
      <c r="E3887" s="1016"/>
      <c r="F3887" s="1016" t="e">
        <f t="shared" si="112"/>
        <v>#DIV/0!</v>
      </c>
      <c r="G3887" s="1016">
        <f t="shared" si="113"/>
        <v>0</v>
      </c>
    </row>
    <row r="3888" spans="1:7">
      <c r="A3888" s="1016"/>
      <c r="B3888" s="1016"/>
      <c r="C3888" s="1016"/>
      <c r="D3888" s="1016"/>
      <c r="E3888" s="1016"/>
      <c r="F3888" s="1016" t="e">
        <f t="shared" si="112"/>
        <v>#DIV/0!</v>
      </c>
      <c r="G3888" s="1016">
        <f t="shared" si="113"/>
        <v>0</v>
      </c>
    </row>
    <row r="3889" spans="1:7">
      <c r="A3889" s="1016"/>
      <c r="B3889" s="1016"/>
      <c r="C3889" s="1016"/>
      <c r="D3889" s="1016"/>
      <c r="E3889" s="1016"/>
      <c r="F3889" s="1016" t="e">
        <f t="shared" si="112"/>
        <v>#DIV/0!</v>
      </c>
      <c r="G3889" s="1016">
        <f t="shared" si="113"/>
        <v>0</v>
      </c>
    </row>
    <row r="3890" spans="1:7">
      <c r="A3890" s="1016"/>
      <c r="B3890" s="1016"/>
      <c r="C3890" s="1016"/>
      <c r="D3890" s="1016"/>
      <c r="E3890" s="1016"/>
      <c r="F3890" s="1016" t="e">
        <f t="shared" si="112"/>
        <v>#DIV/0!</v>
      </c>
      <c r="G3890" s="1016">
        <f t="shared" si="113"/>
        <v>0</v>
      </c>
    </row>
    <row r="3891" spans="1:7">
      <c r="A3891" s="1016"/>
      <c r="B3891" s="1016"/>
      <c r="C3891" s="1016"/>
      <c r="D3891" s="1016"/>
      <c r="E3891" s="1016"/>
      <c r="F3891" s="1016" t="e">
        <f t="shared" si="112"/>
        <v>#DIV/0!</v>
      </c>
      <c r="G3891" s="1016">
        <f t="shared" si="113"/>
        <v>0</v>
      </c>
    </row>
    <row r="3892" spans="1:7">
      <c r="A3892" s="1016"/>
      <c r="B3892" s="1016"/>
      <c r="C3892" s="1016"/>
      <c r="D3892" s="1016"/>
      <c r="E3892" s="1016"/>
      <c r="F3892" s="1016" t="e">
        <f t="shared" si="112"/>
        <v>#DIV/0!</v>
      </c>
      <c r="G3892" s="1016">
        <f t="shared" si="113"/>
        <v>0</v>
      </c>
    </row>
    <row r="3893" spans="1:7">
      <c r="A3893" s="1016"/>
      <c r="B3893" s="1016"/>
      <c r="C3893" s="1016"/>
      <c r="D3893" s="1016"/>
      <c r="E3893" s="1016"/>
      <c r="F3893" s="1016" t="e">
        <f t="shared" si="112"/>
        <v>#DIV/0!</v>
      </c>
      <c r="G3893" s="1016">
        <f t="shared" si="113"/>
        <v>0</v>
      </c>
    </row>
    <row r="3894" spans="1:7">
      <c r="A3894" s="1016"/>
      <c r="B3894" s="1016"/>
      <c r="C3894" s="1016"/>
      <c r="D3894" s="1016"/>
      <c r="E3894" s="1016"/>
      <c r="F3894" s="1016" t="e">
        <f t="shared" si="112"/>
        <v>#DIV/0!</v>
      </c>
      <c r="G3894" s="1016">
        <f t="shared" si="113"/>
        <v>0</v>
      </c>
    </row>
    <row r="3895" spans="1:7">
      <c r="A3895" s="1016"/>
      <c r="B3895" s="1016"/>
      <c r="C3895" s="1016"/>
      <c r="D3895" s="1016"/>
      <c r="E3895" s="1016"/>
      <c r="F3895" s="1016" t="e">
        <f t="shared" si="112"/>
        <v>#DIV/0!</v>
      </c>
      <c r="G3895" s="1016">
        <f t="shared" si="113"/>
        <v>0</v>
      </c>
    </row>
    <row r="3896" spans="1:7">
      <c r="A3896" s="1016"/>
      <c r="B3896" s="1016"/>
      <c r="C3896" s="1016"/>
      <c r="D3896" s="1016"/>
      <c r="E3896" s="1016"/>
      <c r="F3896" s="1016" t="e">
        <f t="shared" si="112"/>
        <v>#DIV/0!</v>
      </c>
      <c r="G3896" s="1016">
        <f t="shared" si="113"/>
        <v>0</v>
      </c>
    </row>
    <row r="3897" spans="1:7">
      <c r="A3897" s="1016"/>
      <c r="B3897" s="1016"/>
      <c r="C3897" s="1016"/>
      <c r="D3897" s="1016"/>
      <c r="E3897" s="1016"/>
      <c r="F3897" s="1016" t="e">
        <f t="shared" si="112"/>
        <v>#DIV/0!</v>
      </c>
      <c r="G3897" s="1016">
        <f t="shared" si="113"/>
        <v>0</v>
      </c>
    </row>
    <row r="3898" spans="1:7">
      <c r="A3898" s="1016"/>
      <c r="B3898" s="1016"/>
      <c r="C3898" s="1016"/>
      <c r="D3898" s="1016"/>
      <c r="E3898" s="1016"/>
      <c r="F3898" s="1016" t="e">
        <f t="shared" si="112"/>
        <v>#DIV/0!</v>
      </c>
      <c r="G3898" s="1016">
        <f t="shared" si="113"/>
        <v>0</v>
      </c>
    </row>
    <row r="3899" spans="1:7">
      <c r="A3899" s="1016"/>
      <c r="B3899" s="1016"/>
      <c r="C3899" s="1016"/>
      <c r="D3899" s="1016"/>
      <c r="E3899" s="1016"/>
      <c r="F3899" s="1016" t="e">
        <f t="shared" si="112"/>
        <v>#DIV/0!</v>
      </c>
      <c r="G3899" s="1016">
        <f t="shared" si="113"/>
        <v>0</v>
      </c>
    </row>
    <row r="3900" spans="1:7">
      <c r="A3900" s="1016"/>
      <c r="B3900" s="1016"/>
      <c r="C3900" s="1016"/>
      <c r="D3900" s="1016"/>
      <c r="E3900" s="1016"/>
      <c r="F3900" s="1016" t="e">
        <f t="shared" si="112"/>
        <v>#DIV/0!</v>
      </c>
      <c r="G3900" s="1016">
        <f t="shared" si="113"/>
        <v>0</v>
      </c>
    </row>
    <row r="3901" spans="1:7">
      <c r="A3901" s="1016"/>
      <c r="B3901" s="1016"/>
      <c r="C3901" s="1016"/>
      <c r="D3901" s="1016"/>
      <c r="E3901" s="1016"/>
      <c r="F3901" s="1016" t="e">
        <f t="shared" si="112"/>
        <v>#DIV/0!</v>
      </c>
      <c r="G3901" s="1016">
        <f t="shared" si="113"/>
        <v>0</v>
      </c>
    </row>
    <row r="3902" spans="1:7">
      <c r="A3902" s="1016"/>
      <c r="B3902" s="1016"/>
      <c r="C3902" s="1016"/>
      <c r="D3902" s="1016"/>
      <c r="E3902" s="1016"/>
      <c r="F3902" s="1016" t="e">
        <f t="shared" si="112"/>
        <v>#DIV/0!</v>
      </c>
      <c r="G3902" s="1016">
        <f t="shared" si="113"/>
        <v>0</v>
      </c>
    </row>
    <row r="3903" spans="1:7">
      <c r="A3903" s="1016"/>
      <c r="B3903" s="1016"/>
      <c r="C3903" s="1016"/>
      <c r="D3903" s="1016"/>
      <c r="E3903" s="1016"/>
      <c r="F3903" s="1016" t="e">
        <f t="shared" si="112"/>
        <v>#DIV/0!</v>
      </c>
      <c r="G3903" s="1016">
        <f t="shared" si="113"/>
        <v>0</v>
      </c>
    </row>
    <row r="3904" spans="1:7">
      <c r="A3904" s="1016"/>
      <c r="B3904" s="1016"/>
      <c r="C3904" s="1016"/>
      <c r="D3904" s="1016"/>
      <c r="E3904" s="1016"/>
      <c r="F3904" s="1016" t="e">
        <f t="shared" si="112"/>
        <v>#DIV/0!</v>
      </c>
      <c r="G3904" s="1016">
        <f t="shared" si="113"/>
        <v>0</v>
      </c>
    </row>
    <row r="3905" spans="1:7">
      <c r="A3905" s="1016"/>
      <c r="B3905" s="1016"/>
      <c r="C3905" s="1016"/>
      <c r="D3905" s="1016"/>
      <c r="E3905" s="1016"/>
      <c r="F3905" s="1016" t="e">
        <f t="shared" si="112"/>
        <v>#DIV/0!</v>
      </c>
      <c r="G3905" s="1016">
        <f t="shared" si="113"/>
        <v>0</v>
      </c>
    </row>
    <row r="3906" spans="1:7">
      <c r="A3906" s="1016"/>
      <c r="B3906" s="1016"/>
      <c r="C3906" s="1016"/>
      <c r="D3906" s="1016"/>
      <c r="E3906" s="1016"/>
      <c r="F3906" s="1016" t="e">
        <f t="shared" si="112"/>
        <v>#DIV/0!</v>
      </c>
      <c r="G3906" s="1016">
        <f t="shared" si="113"/>
        <v>0</v>
      </c>
    </row>
    <row r="3907" spans="1:7">
      <c r="A3907" s="1016"/>
      <c r="B3907" s="1016"/>
      <c r="C3907" s="1016"/>
      <c r="D3907" s="1016"/>
      <c r="E3907" s="1016"/>
      <c r="F3907" s="1016" t="e">
        <f t="shared" si="112"/>
        <v>#DIV/0!</v>
      </c>
      <c r="G3907" s="1016">
        <f t="shared" si="113"/>
        <v>0</v>
      </c>
    </row>
    <row r="3908" spans="1:7">
      <c r="A3908" s="1016"/>
      <c r="B3908" s="1016"/>
      <c r="C3908" s="1016"/>
      <c r="D3908" s="1016"/>
      <c r="E3908" s="1016"/>
      <c r="F3908" s="1016" t="e">
        <f t="shared" si="112"/>
        <v>#DIV/0!</v>
      </c>
      <c r="G3908" s="1016">
        <f t="shared" si="113"/>
        <v>0</v>
      </c>
    </row>
    <row r="3909" spans="1:7">
      <c r="A3909" s="1016"/>
      <c r="B3909" s="1016"/>
      <c r="C3909" s="1016"/>
      <c r="D3909" s="1016"/>
      <c r="E3909" s="1016"/>
      <c r="F3909" s="1016" t="e">
        <f t="shared" si="112"/>
        <v>#DIV/0!</v>
      </c>
      <c r="G3909" s="1016">
        <f t="shared" si="113"/>
        <v>0</v>
      </c>
    </row>
    <row r="3910" spans="1:7">
      <c r="A3910" s="1016"/>
      <c r="B3910" s="1016"/>
      <c r="C3910" s="1016"/>
      <c r="D3910" s="1016"/>
      <c r="E3910" s="1016"/>
      <c r="F3910" s="1016" t="e">
        <f t="shared" si="112"/>
        <v>#DIV/0!</v>
      </c>
      <c r="G3910" s="1016">
        <f t="shared" si="113"/>
        <v>0</v>
      </c>
    </row>
    <row r="3911" spans="1:7">
      <c r="A3911" s="1016"/>
      <c r="B3911" s="1016"/>
      <c r="C3911" s="1016"/>
      <c r="D3911" s="1016"/>
      <c r="E3911" s="1016"/>
      <c r="F3911" s="1016" t="e">
        <f t="shared" si="112"/>
        <v>#DIV/0!</v>
      </c>
      <c r="G3911" s="1016">
        <f t="shared" si="113"/>
        <v>0</v>
      </c>
    </row>
    <row r="3912" spans="1:7">
      <c r="A3912" s="1016"/>
      <c r="B3912" s="1016"/>
      <c r="C3912" s="1016"/>
      <c r="D3912" s="1016"/>
      <c r="E3912" s="1016"/>
      <c r="F3912" s="1016" t="e">
        <f t="shared" si="112"/>
        <v>#DIV/0!</v>
      </c>
      <c r="G3912" s="1016">
        <f t="shared" si="113"/>
        <v>0</v>
      </c>
    </row>
    <row r="3913" spans="1:7">
      <c r="A3913" s="1016"/>
      <c r="B3913" s="1016"/>
      <c r="C3913" s="1016"/>
      <c r="D3913" s="1016"/>
      <c r="E3913" s="1016"/>
      <c r="F3913" s="1016" t="e">
        <f t="shared" si="112"/>
        <v>#DIV/0!</v>
      </c>
      <c r="G3913" s="1016">
        <f t="shared" si="113"/>
        <v>0</v>
      </c>
    </row>
    <row r="3914" spans="1:7">
      <c r="A3914" s="1016"/>
      <c r="B3914" s="1016"/>
      <c r="C3914" s="1016"/>
      <c r="D3914" s="1016"/>
      <c r="E3914" s="1016"/>
      <c r="F3914" s="1016" t="e">
        <f t="shared" si="112"/>
        <v>#DIV/0!</v>
      </c>
      <c r="G3914" s="1016">
        <f t="shared" si="113"/>
        <v>0</v>
      </c>
    </row>
    <row r="3915" spans="1:7">
      <c r="A3915" s="1016"/>
      <c r="B3915" s="1016"/>
      <c r="C3915" s="1016"/>
      <c r="D3915" s="1016"/>
      <c r="E3915" s="1016"/>
      <c r="F3915" s="1016" t="e">
        <f t="shared" si="112"/>
        <v>#DIV/0!</v>
      </c>
      <c r="G3915" s="1016">
        <f t="shared" si="113"/>
        <v>0</v>
      </c>
    </row>
    <row r="3916" spans="1:7">
      <c r="A3916" s="1016"/>
      <c r="B3916" s="1016"/>
      <c r="C3916" s="1016"/>
      <c r="D3916" s="1016"/>
      <c r="E3916" s="1016"/>
      <c r="F3916" s="1016" t="e">
        <f t="shared" si="112"/>
        <v>#DIV/0!</v>
      </c>
      <c r="G3916" s="1016">
        <f t="shared" si="113"/>
        <v>0</v>
      </c>
    </row>
    <row r="3917" spans="1:7">
      <c r="A3917" s="1016"/>
      <c r="B3917" s="1016"/>
      <c r="C3917" s="1016"/>
      <c r="D3917" s="1016"/>
      <c r="E3917" s="1016"/>
      <c r="F3917" s="1016" t="e">
        <f t="shared" si="112"/>
        <v>#DIV/0!</v>
      </c>
      <c r="G3917" s="1016">
        <f t="shared" si="113"/>
        <v>0</v>
      </c>
    </row>
    <row r="3918" spans="1:7">
      <c r="A3918" s="1016"/>
      <c r="B3918" s="1016"/>
      <c r="C3918" s="1016"/>
      <c r="D3918" s="1016"/>
      <c r="E3918" s="1016"/>
      <c r="F3918" s="1016" t="e">
        <f t="shared" si="112"/>
        <v>#DIV/0!</v>
      </c>
      <c r="G3918" s="1016">
        <f t="shared" si="113"/>
        <v>0</v>
      </c>
    </row>
    <row r="3919" spans="1:7">
      <c r="A3919" s="1016"/>
      <c r="B3919" s="1016"/>
      <c r="C3919" s="1016"/>
      <c r="D3919" s="1016"/>
      <c r="E3919" s="1016"/>
      <c r="F3919" s="1016" t="e">
        <f t="shared" si="112"/>
        <v>#DIV/0!</v>
      </c>
      <c r="G3919" s="1016">
        <f t="shared" si="113"/>
        <v>0</v>
      </c>
    </row>
    <row r="3920" spans="1:7">
      <c r="A3920" s="1016"/>
      <c r="B3920" s="1016"/>
      <c r="C3920" s="1016"/>
      <c r="D3920" s="1016"/>
      <c r="E3920" s="1016"/>
      <c r="F3920" s="1016" t="e">
        <f t="shared" si="112"/>
        <v>#DIV/0!</v>
      </c>
      <c r="G3920" s="1016">
        <f t="shared" si="113"/>
        <v>0</v>
      </c>
    </row>
    <row r="3921" spans="1:7">
      <c r="A3921" s="1016"/>
      <c r="B3921" s="1016"/>
      <c r="C3921" s="1016"/>
      <c r="D3921" s="1016"/>
      <c r="E3921" s="1016"/>
      <c r="F3921" s="1016" t="e">
        <f t="shared" si="112"/>
        <v>#DIV/0!</v>
      </c>
      <c r="G3921" s="1016">
        <f t="shared" si="113"/>
        <v>0</v>
      </c>
    </row>
    <row r="3922" spans="1:7">
      <c r="A3922" s="1016"/>
      <c r="B3922" s="1016"/>
      <c r="C3922" s="1016"/>
      <c r="D3922" s="1016"/>
      <c r="E3922" s="1016"/>
      <c r="F3922" s="1016" t="e">
        <f t="shared" si="112"/>
        <v>#DIV/0!</v>
      </c>
      <c r="G3922" s="1016">
        <f t="shared" si="113"/>
        <v>0</v>
      </c>
    </row>
    <row r="3923" spans="1:7">
      <c r="A3923" s="1016"/>
      <c r="B3923" s="1016"/>
      <c r="C3923" s="1016"/>
      <c r="D3923" s="1016"/>
      <c r="E3923" s="1016"/>
      <c r="F3923" s="1016" t="e">
        <f t="shared" si="112"/>
        <v>#DIV/0!</v>
      </c>
      <c r="G3923" s="1016">
        <f t="shared" si="113"/>
        <v>0</v>
      </c>
    </row>
    <row r="3924" spans="1:7">
      <c r="A3924" s="1016"/>
      <c r="B3924" s="1016"/>
      <c r="C3924" s="1016"/>
      <c r="D3924" s="1016"/>
      <c r="E3924" s="1016"/>
      <c r="F3924" s="1016" t="e">
        <f t="shared" si="112"/>
        <v>#DIV/0!</v>
      </c>
      <c r="G3924" s="1016">
        <f t="shared" si="113"/>
        <v>0</v>
      </c>
    </row>
    <row r="3925" spans="1:7">
      <c r="A3925" s="1016"/>
      <c r="B3925" s="1016"/>
      <c r="C3925" s="1016"/>
      <c r="D3925" s="1016"/>
      <c r="E3925" s="1016"/>
      <c r="F3925" s="1016" t="e">
        <f t="shared" si="112"/>
        <v>#DIV/0!</v>
      </c>
      <c r="G3925" s="1016">
        <f t="shared" si="113"/>
        <v>0</v>
      </c>
    </row>
    <row r="3926" spans="1:7">
      <c r="A3926" s="1016"/>
      <c r="B3926" s="1016"/>
      <c r="C3926" s="1016"/>
      <c r="D3926" s="1016"/>
      <c r="E3926" s="1016"/>
      <c r="F3926" s="1016" t="e">
        <f t="shared" si="112"/>
        <v>#DIV/0!</v>
      </c>
      <c r="G3926" s="1016">
        <f t="shared" si="113"/>
        <v>0</v>
      </c>
    </row>
    <row r="3927" spans="1:7">
      <c r="A3927" s="1016"/>
      <c r="B3927" s="1016"/>
      <c r="C3927" s="1016"/>
      <c r="D3927" s="1016"/>
      <c r="E3927" s="1016"/>
      <c r="F3927" s="1016" t="e">
        <f t="shared" si="112"/>
        <v>#DIV/0!</v>
      </c>
      <c r="G3927" s="1016">
        <f t="shared" si="113"/>
        <v>0</v>
      </c>
    </row>
    <row r="3928" spans="1:7">
      <c r="A3928" s="1016"/>
      <c r="B3928" s="1016"/>
      <c r="C3928" s="1016"/>
      <c r="D3928" s="1016"/>
      <c r="E3928" s="1016"/>
      <c r="F3928" s="1016" t="e">
        <f t="shared" si="112"/>
        <v>#DIV/0!</v>
      </c>
      <c r="G3928" s="1016">
        <f t="shared" si="113"/>
        <v>0</v>
      </c>
    </row>
    <row r="3929" spans="1:7">
      <c r="A3929" s="1016"/>
      <c r="B3929" s="1016"/>
      <c r="C3929" s="1016"/>
      <c r="D3929" s="1016"/>
      <c r="E3929" s="1016"/>
      <c r="F3929" s="1016" t="e">
        <f t="shared" si="112"/>
        <v>#DIV/0!</v>
      </c>
      <c r="G3929" s="1016">
        <f t="shared" si="113"/>
        <v>0</v>
      </c>
    </row>
    <row r="3930" spans="1:7">
      <c r="A3930" s="1016"/>
      <c r="B3930" s="1016"/>
      <c r="C3930" s="1016"/>
      <c r="D3930" s="1016"/>
      <c r="E3930" s="1016"/>
      <c r="F3930" s="1016" t="e">
        <f t="shared" si="112"/>
        <v>#DIV/0!</v>
      </c>
      <c r="G3930" s="1016">
        <f t="shared" si="113"/>
        <v>0</v>
      </c>
    </row>
    <row r="3931" spans="1:7">
      <c r="A3931" s="1016"/>
      <c r="B3931" s="1016"/>
      <c r="C3931" s="1016"/>
      <c r="D3931" s="1016"/>
      <c r="E3931" s="1016"/>
      <c r="F3931" s="1016" t="e">
        <f t="shared" si="112"/>
        <v>#DIV/0!</v>
      </c>
      <c r="G3931" s="1016">
        <f t="shared" si="113"/>
        <v>0</v>
      </c>
    </row>
    <row r="3932" spans="1:7">
      <c r="A3932" s="1016"/>
      <c r="B3932" s="1016"/>
      <c r="C3932" s="1016"/>
      <c r="D3932" s="1016"/>
      <c r="E3932" s="1016"/>
      <c r="F3932" s="1016" t="e">
        <f t="shared" si="112"/>
        <v>#DIV/0!</v>
      </c>
      <c r="G3932" s="1016">
        <f t="shared" si="113"/>
        <v>0</v>
      </c>
    </row>
    <row r="3933" spans="1:7">
      <c r="A3933" s="1016"/>
      <c r="B3933" s="1016"/>
      <c r="C3933" s="1016"/>
      <c r="D3933" s="1016"/>
      <c r="E3933" s="1016"/>
      <c r="F3933" s="1016" t="e">
        <f t="shared" si="112"/>
        <v>#DIV/0!</v>
      </c>
      <c r="G3933" s="1016">
        <f t="shared" si="113"/>
        <v>0</v>
      </c>
    </row>
    <row r="3934" spans="1:7">
      <c r="A3934" s="1016"/>
      <c r="B3934" s="1016"/>
      <c r="C3934" s="1016"/>
      <c r="D3934" s="1016"/>
      <c r="E3934" s="1016"/>
      <c r="F3934" s="1016" t="e">
        <f t="shared" si="112"/>
        <v>#DIV/0!</v>
      </c>
      <c r="G3934" s="1016">
        <f t="shared" si="113"/>
        <v>0</v>
      </c>
    </row>
    <row r="3935" spans="1:7">
      <c r="A3935" s="1016"/>
      <c r="B3935" s="1016"/>
      <c r="C3935" s="1016"/>
      <c r="D3935" s="1016"/>
      <c r="E3935" s="1016"/>
      <c r="F3935" s="1016" t="e">
        <f t="shared" ref="F3935:F3998" si="114">(B3935*C3935*D3935*60/(A3935*1000))+F3934</f>
        <v>#DIV/0!</v>
      </c>
      <c r="G3935" s="1016">
        <f t="shared" ref="G3935:G3998" si="115">(C3935*D3935*60)+G3934</f>
        <v>0</v>
      </c>
    </row>
    <row r="3936" spans="1:7">
      <c r="A3936" s="1016"/>
      <c r="B3936" s="1016"/>
      <c r="C3936" s="1016"/>
      <c r="D3936" s="1016"/>
      <c r="E3936" s="1016"/>
      <c r="F3936" s="1016" t="e">
        <f t="shared" si="114"/>
        <v>#DIV/0!</v>
      </c>
      <c r="G3936" s="1016">
        <f t="shared" si="115"/>
        <v>0</v>
      </c>
    </row>
    <row r="3937" spans="1:7">
      <c r="A3937" s="1016"/>
      <c r="B3937" s="1016"/>
      <c r="C3937" s="1016"/>
      <c r="D3937" s="1016"/>
      <c r="E3937" s="1016"/>
      <c r="F3937" s="1016" t="e">
        <f t="shared" si="114"/>
        <v>#DIV/0!</v>
      </c>
      <c r="G3937" s="1016">
        <f t="shared" si="115"/>
        <v>0</v>
      </c>
    </row>
    <row r="3938" spans="1:7">
      <c r="A3938" s="1016"/>
      <c r="B3938" s="1016"/>
      <c r="C3938" s="1016"/>
      <c r="D3938" s="1016"/>
      <c r="E3938" s="1016"/>
      <c r="F3938" s="1016" t="e">
        <f t="shared" si="114"/>
        <v>#DIV/0!</v>
      </c>
      <c r="G3938" s="1016">
        <f t="shared" si="115"/>
        <v>0</v>
      </c>
    </row>
    <row r="3939" spans="1:7">
      <c r="A3939" s="1016"/>
      <c r="B3939" s="1016"/>
      <c r="C3939" s="1016"/>
      <c r="D3939" s="1016"/>
      <c r="E3939" s="1016"/>
      <c r="F3939" s="1016" t="e">
        <f t="shared" si="114"/>
        <v>#DIV/0!</v>
      </c>
      <c r="G3939" s="1016">
        <f t="shared" si="115"/>
        <v>0</v>
      </c>
    </row>
    <row r="3940" spans="1:7">
      <c r="A3940" s="1016"/>
      <c r="B3940" s="1016"/>
      <c r="C3940" s="1016"/>
      <c r="D3940" s="1016"/>
      <c r="E3940" s="1016"/>
      <c r="F3940" s="1016" t="e">
        <f t="shared" si="114"/>
        <v>#DIV/0!</v>
      </c>
      <c r="G3940" s="1016">
        <f t="shared" si="115"/>
        <v>0</v>
      </c>
    </row>
    <row r="3941" spans="1:7">
      <c r="A3941" s="1016"/>
      <c r="B3941" s="1016"/>
      <c r="C3941" s="1016"/>
      <c r="D3941" s="1016"/>
      <c r="E3941" s="1016"/>
      <c r="F3941" s="1016" t="e">
        <f t="shared" si="114"/>
        <v>#DIV/0!</v>
      </c>
      <c r="G3941" s="1016">
        <f t="shared" si="115"/>
        <v>0</v>
      </c>
    </row>
    <row r="3942" spans="1:7">
      <c r="A3942" s="1016"/>
      <c r="B3942" s="1016"/>
      <c r="C3942" s="1016"/>
      <c r="D3942" s="1016"/>
      <c r="E3942" s="1016"/>
      <c r="F3942" s="1016" t="e">
        <f t="shared" si="114"/>
        <v>#DIV/0!</v>
      </c>
      <c r="G3942" s="1016">
        <f t="shared" si="115"/>
        <v>0</v>
      </c>
    </row>
    <row r="3943" spans="1:7">
      <c r="A3943" s="1016"/>
      <c r="B3943" s="1016"/>
      <c r="C3943" s="1016"/>
      <c r="D3943" s="1016"/>
      <c r="E3943" s="1016"/>
      <c r="F3943" s="1016" t="e">
        <f t="shared" si="114"/>
        <v>#DIV/0!</v>
      </c>
      <c r="G3943" s="1016">
        <f t="shared" si="115"/>
        <v>0</v>
      </c>
    </row>
    <row r="3944" spans="1:7">
      <c r="A3944" s="1016"/>
      <c r="B3944" s="1016"/>
      <c r="C3944" s="1016"/>
      <c r="D3944" s="1016"/>
      <c r="E3944" s="1016"/>
      <c r="F3944" s="1016" t="e">
        <f t="shared" si="114"/>
        <v>#DIV/0!</v>
      </c>
      <c r="G3944" s="1016">
        <f t="shared" si="115"/>
        <v>0</v>
      </c>
    </row>
    <row r="3945" spans="1:7">
      <c r="A3945" s="1016"/>
      <c r="B3945" s="1016"/>
      <c r="C3945" s="1016"/>
      <c r="D3945" s="1016"/>
      <c r="E3945" s="1016"/>
      <c r="F3945" s="1016" t="e">
        <f t="shared" si="114"/>
        <v>#DIV/0!</v>
      </c>
      <c r="G3945" s="1016">
        <f t="shared" si="115"/>
        <v>0</v>
      </c>
    </row>
    <row r="3946" spans="1:7">
      <c r="A3946" s="1016"/>
      <c r="B3946" s="1016"/>
      <c r="C3946" s="1016"/>
      <c r="D3946" s="1016"/>
      <c r="E3946" s="1016"/>
      <c r="F3946" s="1016" t="e">
        <f t="shared" si="114"/>
        <v>#DIV/0!</v>
      </c>
      <c r="G3946" s="1016">
        <f t="shared" si="115"/>
        <v>0</v>
      </c>
    </row>
    <row r="3947" spans="1:7">
      <c r="A3947" s="1016"/>
      <c r="B3947" s="1016"/>
      <c r="C3947" s="1016"/>
      <c r="D3947" s="1016"/>
      <c r="E3947" s="1016"/>
      <c r="F3947" s="1016" t="e">
        <f t="shared" si="114"/>
        <v>#DIV/0!</v>
      </c>
      <c r="G3947" s="1016">
        <f t="shared" si="115"/>
        <v>0</v>
      </c>
    </row>
    <row r="3948" spans="1:7">
      <c r="A3948" s="1016"/>
      <c r="B3948" s="1016"/>
      <c r="C3948" s="1016"/>
      <c r="D3948" s="1016"/>
      <c r="E3948" s="1016"/>
      <c r="F3948" s="1016" t="e">
        <f t="shared" si="114"/>
        <v>#DIV/0!</v>
      </c>
      <c r="G3948" s="1016">
        <f t="shared" si="115"/>
        <v>0</v>
      </c>
    </row>
    <row r="3949" spans="1:7">
      <c r="A3949" s="1016"/>
      <c r="B3949" s="1016"/>
      <c r="C3949" s="1016"/>
      <c r="D3949" s="1016"/>
      <c r="E3949" s="1016"/>
      <c r="F3949" s="1016" t="e">
        <f t="shared" si="114"/>
        <v>#DIV/0!</v>
      </c>
      <c r="G3949" s="1016">
        <f t="shared" si="115"/>
        <v>0</v>
      </c>
    </row>
    <row r="3950" spans="1:7">
      <c r="A3950" s="1016"/>
      <c r="B3950" s="1016"/>
      <c r="C3950" s="1016"/>
      <c r="D3950" s="1016"/>
      <c r="E3950" s="1016"/>
      <c r="F3950" s="1016" t="e">
        <f t="shared" si="114"/>
        <v>#DIV/0!</v>
      </c>
      <c r="G3950" s="1016">
        <f t="shared" si="115"/>
        <v>0</v>
      </c>
    </row>
    <row r="3951" spans="1:7">
      <c r="A3951" s="1016"/>
      <c r="B3951" s="1016"/>
      <c r="C3951" s="1016"/>
      <c r="D3951" s="1016"/>
      <c r="E3951" s="1016"/>
      <c r="F3951" s="1016" t="e">
        <f t="shared" si="114"/>
        <v>#DIV/0!</v>
      </c>
      <c r="G3951" s="1016">
        <f t="shared" si="115"/>
        <v>0</v>
      </c>
    </row>
    <row r="3952" spans="1:7">
      <c r="A3952" s="1016"/>
      <c r="B3952" s="1016"/>
      <c r="C3952" s="1016"/>
      <c r="D3952" s="1016"/>
      <c r="E3952" s="1016"/>
      <c r="F3952" s="1016" t="e">
        <f t="shared" si="114"/>
        <v>#DIV/0!</v>
      </c>
      <c r="G3952" s="1016">
        <f t="shared" si="115"/>
        <v>0</v>
      </c>
    </row>
    <row r="3953" spans="1:7">
      <c r="A3953" s="1016"/>
      <c r="B3953" s="1016"/>
      <c r="C3953" s="1016"/>
      <c r="D3953" s="1016"/>
      <c r="E3953" s="1016"/>
      <c r="F3953" s="1016" t="e">
        <f t="shared" si="114"/>
        <v>#DIV/0!</v>
      </c>
      <c r="G3953" s="1016">
        <f t="shared" si="115"/>
        <v>0</v>
      </c>
    </row>
    <row r="3954" spans="1:7">
      <c r="A3954" s="1016"/>
      <c r="B3954" s="1016"/>
      <c r="C3954" s="1016"/>
      <c r="D3954" s="1016"/>
      <c r="E3954" s="1016"/>
      <c r="F3954" s="1016" t="e">
        <f t="shared" si="114"/>
        <v>#DIV/0!</v>
      </c>
      <c r="G3954" s="1016">
        <f t="shared" si="115"/>
        <v>0</v>
      </c>
    </row>
    <row r="3955" spans="1:7">
      <c r="A3955" s="1016"/>
      <c r="B3955" s="1016"/>
      <c r="C3955" s="1016"/>
      <c r="D3955" s="1016"/>
      <c r="E3955" s="1016"/>
      <c r="F3955" s="1016" t="e">
        <f t="shared" si="114"/>
        <v>#DIV/0!</v>
      </c>
      <c r="G3955" s="1016">
        <f t="shared" si="115"/>
        <v>0</v>
      </c>
    </row>
    <row r="3956" spans="1:7">
      <c r="A3956" s="1016"/>
      <c r="B3956" s="1016"/>
      <c r="C3956" s="1016"/>
      <c r="D3956" s="1016"/>
      <c r="E3956" s="1016"/>
      <c r="F3956" s="1016" t="e">
        <f t="shared" si="114"/>
        <v>#DIV/0!</v>
      </c>
      <c r="G3956" s="1016">
        <f t="shared" si="115"/>
        <v>0</v>
      </c>
    </row>
    <row r="3957" spans="1:7">
      <c r="A3957" s="1016"/>
      <c r="B3957" s="1016"/>
      <c r="C3957" s="1016"/>
      <c r="D3957" s="1016"/>
      <c r="E3957" s="1016"/>
      <c r="F3957" s="1016" t="e">
        <f t="shared" si="114"/>
        <v>#DIV/0!</v>
      </c>
      <c r="G3957" s="1016">
        <f t="shared" si="115"/>
        <v>0</v>
      </c>
    </row>
    <row r="3958" spans="1:7">
      <c r="A3958" s="1016"/>
      <c r="B3958" s="1016"/>
      <c r="C3958" s="1016"/>
      <c r="D3958" s="1016"/>
      <c r="E3958" s="1016"/>
      <c r="F3958" s="1016" t="e">
        <f t="shared" si="114"/>
        <v>#DIV/0!</v>
      </c>
      <c r="G3958" s="1016">
        <f t="shared" si="115"/>
        <v>0</v>
      </c>
    </row>
    <row r="3959" spans="1:7">
      <c r="A3959" s="1016"/>
      <c r="B3959" s="1016"/>
      <c r="C3959" s="1016"/>
      <c r="D3959" s="1016"/>
      <c r="E3959" s="1016"/>
      <c r="F3959" s="1016" t="e">
        <f t="shared" si="114"/>
        <v>#DIV/0!</v>
      </c>
      <c r="G3959" s="1016">
        <f t="shared" si="115"/>
        <v>0</v>
      </c>
    </row>
    <row r="3960" spans="1:7">
      <c r="A3960" s="1016"/>
      <c r="B3960" s="1016"/>
      <c r="C3960" s="1016"/>
      <c r="D3960" s="1016"/>
      <c r="E3960" s="1016"/>
      <c r="F3960" s="1016" t="e">
        <f t="shared" si="114"/>
        <v>#DIV/0!</v>
      </c>
      <c r="G3960" s="1016">
        <f t="shared" si="115"/>
        <v>0</v>
      </c>
    </row>
    <row r="3961" spans="1:7">
      <c r="A3961" s="1016"/>
      <c r="B3961" s="1016"/>
      <c r="C3961" s="1016"/>
      <c r="D3961" s="1016"/>
      <c r="E3961" s="1016"/>
      <c r="F3961" s="1016" t="e">
        <f t="shared" si="114"/>
        <v>#DIV/0!</v>
      </c>
      <c r="G3961" s="1016">
        <f t="shared" si="115"/>
        <v>0</v>
      </c>
    </row>
    <row r="3962" spans="1:7">
      <c r="A3962" s="1016"/>
      <c r="B3962" s="1016"/>
      <c r="C3962" s="1016"/>
      <c r="D3962" s="1016"/>
      <c r="E3962" s="1016"/>
      <c r="F3962" s="1016" t="e">
        <f t="shared" si="114"/>
        <v>#DIV/0!</v>
      </c>
      <c r="G3962" s="1016">
        <f t="shared" si="115"/>
        <v>0</v>
      </c>
    </row>
    <row r="3963" spans="1:7">
      <c r="A3963" s="1016"/>
      <c r="B3963" s="1016"/>
      <c r="C3963" s="1016"/>
      <c r="D3963" s="1016"/>
      <c r="E3963" s="1016"/>
      <c r="F3963" s="1016" t="e">
        <f t="shared" si="114"/>
        <v>#DIV/0!</v>
      </c>
      <c r="G3963" s="1016">
        <f t="shared" si="115"/>
        <v>0</v>
      </c>
    </row>
    <row r="3964" spans="1:7">
      <c r="A3964" s="1016"/>
      <c r="B3964" s="1016"/>
      <c r="C3964" s="1016"/>
      <c r="D3964" s="1016"/>
      <c r="E3964" s="1016"/>
      <c r="F3964" s="1016" t="e">
        <f t="shared" si="114"/>
        <v>#DIV/0!</v>
      </c>
      <c r="G3964" s="1016">
        <f t="shared" si="115"/>
        <v>0</v>
      </c>
    </row>
    <row r="3965" spans="1:7">
      <c r="A3965" s="1016"/>
      <c r="B3965" s="1016"/>
      <c r="C3965" s="1016"/>
      <c r="D3965" s="1016"/>
      <c r="E3965" s="1016"/>
      <c r="F3965" s="1016" t="e">
        <f t="shared" si="114"/>
        <v>#DIV/0!</v>
      </c>
      <c r="G3965" s="1016">
        <f t="shared" si="115"/>
        <v>0</v>
      </c>
    </row>
    <row r="3966" spans="1:7">
      <c r="A3966" s="1016"/>
      <c r="B3966" s="1016"/>
      <c r="C3966" s="1016"/>
      <c r="D3966" s="1016"/>
      <c r="E3966" s="1016"/>
      <c r="F3966" s="1016" t="e">
        <f t="shared" si="114"/>
        <v>#DIV/0!</v>
      </c>
      <c r="G3966" s="1016">
        <f t="shared" si="115"/>
        <v>0</v>
      </c>
    </row>
    <row r="3967" spans="1:7">
      <c r="A3967" s="1016"/>
      <c r="B3967" s="1016"/>
      <c r="C3967" s="1016"/>
      <c r="D3967" s="1016"/>
      <c r="E3967" s="1016"/>
      <c r="F3967" s="1016" t="e">
        <f t="shared" si="114"/>
        <v>#DIV/0!</v>
      </c>
      <c r="G3967" s="1016">
        <f t="shared" si="115"/>
        <v>0</v>
      </c>
    </row>
    <row r="3968" spans="1:7">
      <c r="A3968" s="1016"/>
      <c r="B3968" s="1016"/>
      <c r="C3968" s="1016"/>
      <c r="D3968" s="1016"/>
      <c r="E3968" s="1016"/>
      <c r="F3968" s="1016" t="e">
        <f t="shared" si="114"/>
        <v>#DIV/0!</v>
      </c>
      <c r="G3968" s="1016">
        <f t="shared" si="115"/>
        <v>0</v>
      </c>
    </row>
    <row r="3969" spans="1:7">
      <c r="A3969" s="1016"/>
      <c r="B3969" s="1016"/>
      <c r="C3969" s="1016"/>
      <c r="D3969" s="1016"/>
      <c r="E3969" s="1016"/>
      <c r="F3969" s="1016" t="e">
        <f t="shared" si="114"/>
        <v>#DIV/0!</v>
      </c>
      <c r="G3969" s="1016">
        <f t="shared" si="115"/>
        <v>0</v>
      </c>
    </row>
    <row r="3970" spans="1:7">
      <c r="A3970" s="1016"/>
      <c r="B3970" s="1016"/>
      <c r="C3970" s="1016"/>
      <c r="D3970" s="1016"/>
      <c r="E3970" s="1016"/>
      <c r="F3970" s="1016" t="e">
        <f t="shared" si="114"/>
        <v>#DIV/0!</v>
      </c>
      <c r="G3970" s="1016">
        <f t="shared" si="115"/>
        <v>0</v>
      </c>
    </row>
    <row r="3971" spans="1:7">
      <c r="A3971" s="1016"/>
      <c r="B3971" s="1016"/>
      <c r="C3971" s="1016"/>
      <c r="D3971" s="1016"/>
      <c r="E3971" s="1016"/>
      <c r="F3971" s="1016" t="e">
        <f t="shared" si="114"/>
        <v>#DIV/0!</v>
      </c>
      <c r="G3971" s="1016">
        <f t="shared" si="115"/>
        <v>0</v>
      </c>
    </row>
    <row r="3972" spans="1:7">
      <c r="A3972" s="1016"/>
      <c r="B3972" s="1016"/>
      <c r="C3972" s="1016"/>
      <c r="D3972" s="1016"/>
      <c r="E3972" s="1016"/>
      <c r="F3972" s="1016" t="e">
        <f t="shared" si="114"/>
        <v>#DIV/0!</v>
      </c>
      <c r="G3972" s="1016">
        <f t="shared" si="115"/>
        <v>0</v>
      </c>
    </row>
    <row r="3973" spans="1:7">
      <c r="A3973" s="1016"/>
      <c r="B3973" s="1016"/>
      <c r="C3973" s="1016"/>
      <c r="D3973" s="1016"/>
      <c r="E3973" s="1016"/>
      <c r="F3973" s="1016" t="e">
        <f t="shared" si="114"/>
        <v>#DIV/0!</v>
      </c>
      <c r="G3973" s="1016">
        <f t="shared" si="115"/>
        <v>0</v>
      </c>
    </row>
    <row r="3974" spans="1:7">
      <c r="A3974" s="1016"/>
      <c r="B3974" s="1016"/>
      <c r="C3974" s="1016"/>
      <c r="D3974" s="1016"/>
      <c r="E3974" s="1016"/>
      <c r="F3974" s="1016" t="e">
        <f t="shared" si="114"/>
        <v>#DIV/0!</v>
      </c>
      <c r="G3974" s="1016">
        <f t="shared" si="115"/>
        <v>0</v>
      </c>
    </row>
    <row r="3975" spans="1:7">
      <c r="A3975" s="1016"/>
      <c r="B3975" s="1016"/>
      <c r="C3975" s="1016"/>
      <c r="D3975" s="1016"/>
      <c r="E3975" s="1016"/>
      <c r="F3975" s="1016" t="e">
        <f t="shared" si="114"/>
        <v>#DIV/0!</v>
      </c>
      <c r="G3975" s="1016">
        <f t="shared" si="115"/>
        <v>0</v>
      </c>
    </row>
    <row r="3976" spans="1:7">
      <c r="A3976" s="1016"/>
      <c r="B3976" s="1016"/>
      <c r="C3976" s="1016"/>
      <c r="D3976" s="1016"/>
      <c r="E3976" s="1016"/>
      <c r="F3976" s="1016" t="e">
        <f t="shared" si="114"/>
        <v>#DIV/0!</v>
      </c>
      <c r="G3976" s="1016">
        <f t="shared" si="115"/>
        <v>0</v>
      </c>
    </row>
    <row r="3977" spans="1:7">
      <c r="A3977" s="1016"/>
      <c r="B3977" s="1016"/>
      <c r="C3977" s="1016"/>
      <c r="D3977" s="1016"/>
      <c r="E3977" s="1016"/>
      <c r="F3977" s="1016" t="e">
        <f t="shared" si="114"/>
        <v>#DIV/0!</v>
      </c>
      <c r="G3977" s="1016">
        <f t="shared" si="115"/>
        <v>0</v>
      </c>
    </row>
    <row r="3978" spans="1:7">
      <c r="A3978" s="1016"/>
      <c r="B3978" s="1016"/>
      <c r="C3978" s="1016"/>
      <c r="D3978" s="1016"/>
      <c r="E3978" s="1016"/>
      <c r="F3978" s="1016" t="e">
        <f t="shared" si="114"/>
        <v>#DIV/0!</v>
      </c>
      <c r="G3978" s="1016">
        <f t="shared" si="115"/>
        <v>0</v>
      </c>
    </row>
    <row r="3979" spans="1:7">
      <c r="A3979" s="1016"/>
      <c r="B3979" s="1016"/>
      <c r="C3979" s="1016"/>
      <c r="D3979" s="1016"/>
      <c r="E3979" s="1016"/>
      <c r="F3979" s="1016" t="e">
        <f t="shared" si="114"/>
        <v>#DIV/0!</v>
      </c>
      <c r="G3979" s="1016">
        <f t="shared" si="115"/>
        <v>0</v>
      </c>
    </row>
    <row r="3980" spans="1:7">
      <c r="A3980" s="1016"/>
      <c r="B3980" s="1016"/>
      <c r="C3980" s="1016"/>
      <c r="D3980" s="1016"/>
      <c r="E3980" s="1016"/>
      <c r="F3980" s="1016" t="e">
        <f t="shared" si="114"/>
        <v>#DIV/0!</v>
      </c>
      <c r="G3980" s="1016">
        <f t="shared" si="115"/>
        <v>0</v>
      </c>
    </row>
    <row r="3981" spans="1:7">
      <c r="A3981" s="1016"/>
      <c r="B3981" s="1016"/>
      <c r="C3981" s="1016"/>
      <c r="D3981" s="1016"/>
      <c r="E3981" s="1016"/>
      <c r="F3981" s="1016" t="e">
        <f t="shared" si="114"/>
        <v>#DIV/0!</v>
      </c>
      <c r="G3981" s="1016">
        <f t="shared" si="115"/>
        <v>0</v>
      </c>
    </row>
    <row r="3982" spans="1:7">
      <c r="A3982" s="1016"/>
      <c r="B3982" s="1016"/>
      <c r="C3982" s="1016"/>
      <c r="D3982" s="1016"/>
      <c r="E3982" s="1016"/>
      <c r="F3982" s="1016" t="e">
        <f t="shared" si="114"/>
        <v>#DIV/0!</v>
      </c>
      <c r="G3982" s="1016">
        <f t="shared" si="115"/>
        <v>0</v>
      </c>
    </row>
    <row r="3983" spans="1:7">
      <c r="A3983" s="1016"/>
      <c r="B3983" s="1016"/>
      <c r="C3983" s="1016"/>
      <c r="D3983" s="1016"/>
      <c r="E3983" s="1016"/>
      <c r="F3983" s="1016" t="e">
        <f t="shared" si="114"/>
        <v>#DIV/0!</v>
      </c>
      <c r="G3983" s="1016">
        <f t="shared" si="115"/>
        <v>0</v>
      </c>
    </row>
    <row r="3984" spans="1:7">
      <c r="A3984" s="1016"/>
      <c r="B3984" s="1016"/>
      <c r="C3984" s="1016"/>
      <c r="D3984" s="1016"/>
      <c r="E3984" s="1016"/>
      <c r="F3984" s="1016" t="e">
        <f t="shared" si="114"/>
        <v>#DIV/0!</v>
      </c>
      <c r="G3984" s="1016">
        <f t="shared" si="115"/>
        <v>0</v>
      </c>
    </row>
    <row r="3985" spans="1:7">
      <c r="A3985" s="1016"/>
      <c r="B3985" s="1016"/>
      <c r="C3985" s="1016"/>
      <c r="D3985" s="1016"/>
      <c r="E3985" s="1016"/>
      <c r="F3985" s="1016" t="e">
        <f t="shared" si="114"/>
        <v>#DIV/0!</v>
      </c>
      <c r="G3985" s="1016">
        <f t="shared" si="115"/>
        <v>0</v>
      </c>
    </row>
    <row r="3986" spans="1:7">
      <c r="A3986" s="1016"/>
      <c r="B3986" s="1016"/>
      <c r="C3986" s="1016"/>
      <c r="D3986" s="1016"/>
      <c r="E3986" s="1016"/>
      <c r="F3986" s="1016" t="e">
        <f t="shared" si="114"/>
        <v>#DIV/0!</v>
      </c>
      <c r="G3986" s="1016">
        <f t="shared" si="115"/>
        <v>0</v>
      </c>
    </row>
    <row r="3987" spans="1:7">
      <c r="A3987" s="1016"/>
      <c r="B3987" s="1016"/>
      <c r="C3987" s="1016"/>
      <c r="D3987" s="1016"/>
      <c r="E3987" s="1016"/>
      <c r="F3987" s="1016" t="e">
        <f t="shared" si="114"/>
        <v>#DIV/0!</v>
      </c>
      <c r="G3987" s="1016">
        <f t="shared" si="115"/>
        <v>0</v>
      </c>
    </row>
    <row r="3988" spans="1:7">
      <c r="A3988" s="1016"/>
      <c r="B3988" s="1016"/>
      <c r="C3988" s="1016"/>
      <c r="D3988" s="1016"/>
      <c r="E3988" s="1016"/>
      <c r="F3988" s="1016" t="e">
        <f t="shared" si="114"/>
        <v>#DIV/0!</v>
      </c>
      <c r="G3988" s="1016">
        <f t="shared" si="115"/>
        <v>0</v>
      </c>
    </row>
    <row r="3989" spans="1:7">
      <c r="A3989" s="1016"/>
      <c r="B3989" s="1016"/>
      <c r="C3989" s="1016"/>
      <c r="D3989" s="1016"/>
      <c r="E3989" s="1016"/>
      <c r="F3989" s="1016" t="e">
        <f t="shared" si="114"/>
        <v>#DIV/0!</v>
      </c>
      <c r="G3989" s="1016">
        <f t="shared" si="115"/>
        <v>0</v>
      </c>
    </row>
    <row r="3990" spans="1:7">
      <c r="A3990" s="1016"/>
      <c r="B3990" s="1016"/>
      <c r="C3990" s="1016"/>
      <c r="D3990" s="1016"/>
      <c r="E3990" s="1016"/>
      <c r="F3990" s="1016" t="e">
        <f t="shared" si="114"/>
        <v>#DIV/0!</v>
      </c>
      <c r="G3990" s="1016">
        <f t="shared" si="115"/>
        <v>0</v>
      </c>
    </row>
    <row r="3991" spans="1:7">
      <c r="A3991" s="1016"/>
      <c r="B3991" s="1016"/>
      <c r="C3991" s="1016"/>
      <c r="D3991" s="1016"/>
      <c r="E3991" s="1016"/>
      <c r="F3991" s="1016" t="e">
        <f t="shared" si="114"/>
        <v>#DIV/0!</v>
      </c>
      <c r="G3991" s="1016">
        <f t="shared" si="115"/>
        <v>0</v>
      </c>
    </row>
    <row r="3992" spans="1:7">
      <c r="A3992" s="1016"/>
      <c r="B3992" s="1016"/>
      <c r="C3992" s="1016"/>
      <c r="D3992" s="1016"/>
      <c r="E3992" s="1016"/>
      <c r="F3992" s="1016" t="e">
        <f t="shared" si="114"/>
        <v>#DIV/0!</v>
      </c>
      <c r="G3992" s="1016">
        <f t="shared" si="115"/>
        <v>0</v>
      </c>
    </row>
    <row r="3993" spans="1:7">
      <c r="A3993" s="1016"/>
      <c r="B3993" s="1016"/>
      <c r="C3993" s="1016"/>
      <c r="D3993" s="1016"/>
      <c r="E3993" s="1016"/>
      <c r="F3993" s="1016" t="e">
        <f t="shared" si="114"/>
        <v>#DIV/0!</v>
      </c>
      <c r="G3993" s="1016">
        <f t="shared" si="115"/>
        <v>0</v>
      </c>
    </row>
    <row r="3994" spans="1:7">
      <c r="A3994" s="1016"/>
      <c r="B3994" s="1016"/>
      <c r="C3994" s="1016"/>
      <c r="D3994" s="1016"/>
      <c r="E3994" s="1016"/>
      <c r="F3994" s="1016" t="e">
        <f t="shared" si="114"/>
        <v>#DIV/0!</v>
      </c>
      <c r="G3994" s="1016">
        <f t="shared" si="115"/>
        <v>0</v>
      </c>
    </row>
    <row r="3995" spans="1:7">
      <c r="A3995" s="1016"/>
      <c r="B3995" s="1016"/>
      <c r="C3995" s="1016"/>
      <c r="D3995" s="1016"/>
      <c r="E3995" s="1016"/>
      <c r="F3995" s="1016" t="e">
        <f t="shared" si="114"/>
        <v>#DIV/0!</v>
      </c>
      <c r="G3995" s="1016">
        <f t="shared" si="115"/>
        <v>0</v>
      </c>
    </row>
    <row r="3996" spans="1:7">
      <c r="A3996" s="1016"/>
      <c r="B3996" s="1016"/>
      <c r="C3996" s="1016"/>
      <c r="D3996" s="1016"/>
      <c r="E3996" s="1016"/>
      <c r="F3996" s="1016" t="e">
        <f t="shared" si="114"/>
        <v>#DIV/0!</v>
      </c>
      <c r="G3996" s="1016">
        <f t="shared" si="115"/>
        <v>0</v>
      </c>
    </row>
    <row r="3997" spans="1:7">
      <c r="A3997" s="1016"/>
      <c r="B3997" s="1016"/>
      <c r="C3997" s="1016"/>
      <c r="D3997" s="1016"/>
      <c r="E3997" s="1016"/>
      <c r="F3997" s="1016" t="e">
        <f t="shared" si="114"/>
        <v>#DIV/0!</v>
      </c>
      <c r="G3997" s="1016">
        <f t="shared" si="115"/>
        <v>0</v>
      </c>
    </row>
    <row r="3998" spans="1:7">
      <c r="A3998" s="1016"/>
      <c r="B3998" s="1016"/>
      <c r="C3998" s="1016"/>
      <c r="D3998" s="1016"/>
      <c r="E3998" s="1016"/>
      <c r="F3998" s="1016" t="e">
        <f t="shared" si="114"/>
        <v>#DIV/0!</v>
      </c>
      <c r="G3998" s="1016">
        <f t="shared" si="115"/>
        <v>0</v>
      </c>
    </row>
    <row r="3999" spans="1:7">
      <c r="A3999" s="1016"/>
      <c r="B3999" s="1016"/>
      <c r="C3999" s="1016"/>
      <c r="D3999" s="1016"/>
      <c r="E3999" s="1016"/>
      <c r="F3999" s="1016" t="e">
        <f t="shared" ref="F3999:F4062" si="116">(B3999*C3999*D3999*60/(A3999*1000))+F3998</f>
        <v>#DIV/0!</v>
      </c>
      <c r="G3999" s="1016">
        <f t="shared" ref="G3999:G4062" si="117">(C3999*D3999*60)+G3998</f>
        <v>0</v>
      </c>
    </row>
    <row r="4000" spans="1:7">
      <c r="A4000" s="1016"/>
      <c r="B4000" s="1016"/>
      <c r="C4000" s="1016"/>
      <c r="D4000" s="1016"/>
      <c r="E4000" s="1016"/>
      <c r="F4000" s="1016" t="e">
        <f t="shared" si="116"/>
        <v>#DIV/0!</v>
      </c>
      <c r="G4000" s="1016">
        <f t="shared" si="117"/>
        <v>0</v>
      </c>
    </row>
    <row r="4001" spans="1:7">
      <c r="A4001" s="1016"/>
      <c r="B4001" s="1016"/>
      <c r="C4001" s="1016"/>
      <c r="D4001" s="1016"/>
      <c r="E4001" s="1016"/>
      <c r="F4001" s="1016" t="e">
        <f t="shared" si="116"/>
        <v>#DIV/0!</v>
      </c>
      <c r="G4001" s="1016">
        <f t="shared" si="117"/>
        <v>0</v>
      </c>
    </row>
    <row r="4002" spans="1:7">
      <c r="A4002" s="1016"/>
      <c r="B4002" s="1016"/>
      <c r="C4002" s="1016"/>
      <c r="D4002" s="1016"/>
      <c r="E4002" s="1016"/>
      <c r="F4002" s="1016" t="e">
        <f t="shared" si="116"/>
        <v>#DIV/0!</v>
      </c>
      <c r="G4002" s="1016">
        <f t="shared" si="117"/>
        <v>0</v>
      </c>
    </row>
    <row r="4003" spans="1:7">
      <c r="A4003" s="1016"/>
      <c r="B4003" s="1016"/>
      <c r="C4003" s="1016"/>
      <c r="D4003" s="1016"/>
      <c r="E4003" s="1016"/>
      <c r="F4003" s="1016" t="e">
        <f t="shared" si="116"/>
        <v>#DIV/0!</v>
      </c>
      <c r="G4003" s="1016">
        <f t="shared" si="117"/>
        <v>0</v>
      </c>
    </row>
    <row r="4004" spans="1:7">
      <c r="A4004" s="1016"/>
      <c r="B4004" s="1016"/>
      <c r="C4004" s="1016"/>
      <c r="D4004" s="1016"/>
      <c r="E4004" s="1016"/>
      <c r="F4004" s="1016" t="e">
        <f t="shared" si="116"/>
        <v>#DIV/0!</v>
      </c>
      <c r="G4004" s="1016">
        <f t="shared" si="117"/>
        <v>0</v>
      </c>
    </row>
    <row r="4005" spans="1:7">
      <c r="A4005" s="1016"/>
      <c r="B4005" s="1016"/>
      <c r="C4005" s="1016"/>
      <c r="D4005" s="1016"/>
      <c r="E4005" s="1016"/>
      <c r="F4005" s="1016" t="e">
        <f t="shared" si="116"/>
        <v>#DIV/0!</v>
      </c>
      <c r="G4005" s="1016">
        <f t="shared" si="117"/>
        <v>0</v>
      </c>
    </row>
    <row r="4006" spans="1:7">
      <c r="A4006" s="1016"/>
      <c r="B4006" s="1016"/>
      <c r="C4006" s="1016"/>
      <c r="D4006" s="1016"/>
      <c r="E4006" s="1016"/>
      <c r="F4006" s="1016" t="e">
        <f t="shared" si="116"/>
        <v>#DIV/0!</v>
      </c>
      <c r="G4006" s="1016">
        <f t="shared" si="117"/>
        <v>0</v>
      </c>
    </row>
    <row r="4007" spans="1:7">
      <c r="A4007" s="1016"/>
      <c r="B4007" s="1016"/>
      <c r="C4007" s="1016"/>
      <c r="D4007" s="1016"/>
      <c r="E4007" s="1016"/>
      <c r="F4007" s="1016" t="e">
        <f t="shared" si="116"/>
        <v>#DIV/0!</v>
      </c>
      <c r="G4007" s="1016">
        <f t="shared" si="117"/>
        <v>0</v>
      </c>
    </row>
    <row r="4008" spans="1:7">
      <c r="A4008" s="1016"/>
      <c r="B4008" s="1016"/>
      <c r="C4008" s="1016"/>
      <c r="D4008" s="1016"/>
      <c r="E4008" s="1016"/>
      <c r="F4008" s="1016" t="e">
        <f t="shared" si="116"/>
        <v>#DIV/0!</v>
      </c>
      <c r="G4008" s="1016">
        <f t="shared" si="117"/>
        <v>0</v>
      </c>
    </row>
    <row r="4009" spans="1:7">
      <c r="A4009" s="1016"/>
      <c r="B4009" s="1016"/>
      <c r="C4009" s="1016"/>
      <c r="D4009" s="1016"/>
      <c r="E4009" s="1016"/>
      <c r="F4009" s="1016" t="e">
        <f t="shared" si="116"/>
        <v>#DIV/0!</v>
      </c>
      <c r="G4009" s="1016">
        <f t="shared" si="117"/>
        <v>0</v>
      </c>
    </row>
    <row r="4010" spans="1:7">
      <c r="A4010" s="1016"/>
      <c r="B4010" s="1016"/>
      <c r="C4010" s="1016"/>
      <c r="D4010" s="1016"/>
      <c r="E4010" s="1016"/>
      <c r="F4010" s="1016" t="e">
        <f t="shared" si="116"/>
        <v>#DIV/0!</v>
      </c>
      <c r="G4010" s="1016">
        <f t="shared" si="117"/>
        <v>0</v>
      </c>
    </row>
    <row r="4011" spans="1:7">
      <c r="A4011" s="1016"/>
      <c r="B4011" s="1016"/>
      <c r="C4011" s="1016"/>
      <c r="D4011" s="1016"/>
      <c r="E4011" s="1016"/>
      <c r="F4011" s="1016" t="e">
        <f t="shared" si="116"/>
        <v>#DIV/0!</v>
      </c>
      <c r="G4011" s="1016">
        <f t="shared" si="117"/>
        <v>0</v>
      </c>
    </row>
    <row r="4012" spans="1:7">
      <c r="A4012" s="1016"/>
      <c r="B4012" s="1016"/>
      <c r="C4012" s="1016"/>
      <c r="D4012" s="1016"/>
      <c r="E4012" s="1016"/>
      <c r="F4012" s="1016" t="e">
        <f t="shared" si="116"/>
        <v>#DIV/0!</v>
      </c>
      <c r="G4012" s="1016">
        <f t="shared" si="117"/>
        <v>0</v>
      </c>
    </row>
    <row r="4013" spans="1:7">
      <c r="A4013" s="1016"/>
      <c r="B4013" s="1016"/>
      <c r="C4013" s="1016"/>
      <c r="D4013" s="1016"/>
      <c r="E4013" s="1016"/>
      <c r="F4013" s="1016" t="e">
        <f t="shared" si="116"/>
        <v>#DIV/0!</v>
      </c>
      <c r="G4013" s="1016">
        <f t="shared" si="117"/>
        <v>0</v>
      </c>
    </row>
    <row r="4014" spans="1:7">
      <c r="A4014" s="1016"/>
      <c r="B4014" s="1016"/>
      <c r="C4014" s="1016"/>
      <c r="D4014" s="1016"/>
      <c r="E4014" s="1016"/>
      <c r="F4014" s="1016" t="e">
        <f t="shared" si="116"/>
        <v>#DIV/0!</v>
      </c>
      <c r="G4014" s="1016">
        <f t="shared" si="117"/>
        <v>0</v>
      </c>
    </row>
    <row r="4015" spans="1:7">
      <c r="A4015" s="1016"/>
      <c r="B4015" s="1016"/>
      <c r="C4015" s="1016"/>
      <c r="D4015" s="1016"/>
      <c r="E4015" s="1016"/>
      <c r="F4015" s="1016" t="e">
        <f t="shared" si="116"/>
        <v>#DIV/0!</v>
      </c>
      <c r="G4015" s="1016">
        <f t="shared" si="117"/>
        <v>0</v>
      </c>
    </row>
    <row r="4016" spans="1:7">
      <c r="A4016" s="1016"/>
      <c r="B4016" s="1016"/>
      <c r="C4016" s="1016"/>
      <c r="D4016" s="1016"/>
      <c r="E4016" s="1016"/>
      <c r="F4016" s="1016" t="e">
        <f t="shared" si="116"/>
        <v>#DIV/0!</v>
      </c>
      <c r="G4016" s="1016">
        <f t="shared" si="117"/>
        <v>0</v>
      </c>
    </row>
    <row r="4017" spans="1:7">
      <c r="A4017" s="1016"/>
      <c r="B4017" s="1016"/>
      <c r="C4017" s="1016"/>
      <c r="D4017" s="1016"/>
      <c r="E4017" s="1016"/>
      <c r="F4017" s="1016" t="e">
        <f t="shared" si="116"/>
        <v>#DIV/0!</v>
      </c>
      <c r="G4017" s="1016">
        <f t="shared" si="117"/>
        <v>0</v>
      </c>
    </row>
    <row r="4018" spans="1:7">
      <c r="A4018" s="1016"/>
      <c r="B4018" s="1016"/>
      <c r="C4018" s="1016"/>
      <c r="D4018" s="1016"/>
      <c r="E4018" s="1016"/>
      <c r="F4018" s="1016" t="e">
        <f t="shared" si="116"/>
        <v>#DIV/0!</v>
      </c>
      <c r="G4018" s="1016">
        <f t="shared" si="117"/>
        <v>0</v>
      </c>
    </row>
    <row r="4019" spans="1:7">
      <c r="A4019" s="1016"/>
      <c r="B4019" s="1016"/>
      <c r="C4019" s="1016"/>
      <c r="D4019" s="1016"/>
      <c r="E4019" s="1016"/>
      <c r="F4019" s="1016" t="e">
        <f t="shared" si="116"/>
        <v>#DIV/0!</v>
      </c>
      <c r="G4019" s="1016">
        <f t="shared" si="117"/>
        <v>0</v>
      </c>
    </row>
    <row r="4020" spans="1:7">
      <c r="A4020" s="1016"/>
      <c r="B4020" s="1016"/>
      <c r="C4020" s="1016"/>
      <c r="D4020" s="1016"/>
      <c r="E4020" s="1016"/>
      <c r="F4020" s="1016" t="e">
        <f t="shared" si="116"/>
        <v>#DIV/0!</v>
      </c>
      <c r="G4020" s="1016">
        <f t="shared" si="117"/>
        <v>0</v>
      </c>
    </row>
    <row r="4021" spans="1:7">
      <c r="A4021" s="1016"/>
      <c r="B4021" s="1016"/>
      <c r="C4021" s="1016"/>
      <c r="D4021" s="1016"/>
      <c r="E4021" s="1016"/>
      <c r="F4021" s="1016" t="e">
        <f t="shared" si="116"/>
        <v>#DIV/0!</v>
      </c>
      <c r="G4021" s="1016">
        <f t="shared" si="117"/>
        <v>0</v>
      </c>
    </row>
    <row r="4022" spans="1:7">
      <c r="A4022" s="1016"/>
      <c r="B4022" s="1016"/>
      <c r="C4022" s="1016"/>
      <c r="D4022" s="1016"/>
      <c r="E4022" s="1016"/>
      <c r="F4022" s="1016" t="e">
        <f t="shared" si="116"/>
        <v>#DIV/0!</v>
      </c>
      <c r="G4022" s="1016">
        <f t="shared" si="117"/>
        <v>0</v>
      </c>
    </row>
    <row r="4023" spans="1:7">
      <c r="A4023" s="1016"/>
      <c r="B4023" s="1016"/>
      <c r="C4023" s="1016"/>
      <c r="D4023" s="1016"/>
      <c r="E4023" s="1016"/>
      <c r="F4023" s="1016" t="e">
        <f t="shared" si="116"/>
        <v>#DIV/0!</v>
      </c>
      <c r="G4023" s="1016">
        <f t="shared" si="117"/>
        <v>0</v>
      </c>
    </row>
    <row r="4024" spans="1:7">
      <c r="A4024" s="1016"/>
      <c r="B4024" s="1016"/>
      <c r="C4024" s="1016"/>
      <c r="D4024" s="1016"/>
      <c r="E4024" s="1016"/>
      <c r="F4024" s="1016" t="e">
        <f t="shared" si="116"/>
        <v>#DIV/0!</v>
      </c>
      <c r="G4024" s="1016">
        <f t="shared" si="117"/>
        <v>0</v>
      </c>
    </row>
    <row r="4025" spans="1:7">
      <c r="A4025" s="1016"/>
      <c r="B4025" s="1016"/>
      <c r="C4025" s="1016"/>
      <c r="D4025" s="1016"/>
      <c r="E4025" s="1016"/>
      <c r="F4025" s="1016" t="e">
        <f t="shared" si="116"/>
        <v>#DIV/0!</v>
      </c>
      <c r="G4025" s="1016">
        <f t="shared" si="117"/>
        <v>0</v>
      </c>
    </row>
    <row r="4026" spans="1:7">
      <c r="A4026" s="1016"/>
      <c r="B4026" s="1016"/>
      <c r="C4026" s="1016"/>
      <c r="D4026" s="1016"/>
      <c r="E4026" s="1016"/>
      <c r="F4026" s="1016" t="e">
        <f t="shared" si="116"/>
        <v>#DIV/0!</v>
      </c>
      <c r="G4026" s="1016">
        <f t="shared" si="117"/>
        <v>0</v>
      </c>
    </row>
    <row r="4027" spans="1:7">
      <c r="A4027" s="1016"/>
      <c r="B4027" s="1016"/>
      <c r="C4027" s="1016"/>
      <c r="D4027" s="1016"/>
      <c r="E4027" s="1016"/>
      <c r="F4027" s="1016" t="e">
        <f t="shared" si="116"/>
        <v>#DIV/0!</v>
      </c>
      <c r="G4027" s="1016">
        <f t="shared" si="117"/>
        <v>0</v>
      </c>
    </row>
    <row r="4028" spans="1:7">
      <c r="A4028" s="1016"/>
      <c r="B4028" s="1016"/>
      <c r="C4028" s="1016"/>
      <c r="D4028" s="1016"/>
      <c r="E4028" s="1016"/>
      <c r="F4028" s="1016" t="e">
        <f t="shared" si="116"/>
        <v>#DIV/0!</v>
      </c>
      <c r="G4028" s="1016">
        <f t="shared" si="117"/>
        <v>0</v>
      </c>
    </row>
    <row r="4029" spans="1:7">
      <c r="A4029" s="1016"/>
      <c r="B4029" s="1016"/>
      <c r="C4029" s="1016"/>
      <c r="D4029" s="1016"/>
      <c r="E4029" s="1016"/>
      <c r="F4029" s="1016" t="e">
        <f t="shared" si="116"/>
        <v>#DIV/0!</v>
      </c>
      <c r="G4029" s="1016">
        <f t="shared" si="117"/>
        <v>0</v>
      </c>
    </row>
    <row r="4030" spans="1:7">
      <c r="A4030" s="1016"/>
      <c r="B4030" s="1016"/>
      <c r="C4030" s="1016"/>
      <c r="D4030" s="1016"/>
      <c r="E4030" s="1016"/>
      <c r="F4030" s="1016" t="e">
        <f t="shared" si="116"/>
        <v>#DIV/0!</v>
      </c>
      <c r="G4030" s="1016">
        <f t="shared" si="117"/>
        <v>0</v>
      </c>
    </row>
    <row r="4031" spans="1:7">
      <c r="A4031" s="1016"/>
      <c r="B4031" s="1016"/>
      <c r="C4031" s="1016"/>
      <c r="D4031" s="1016"/>
      <c r="E4031" s="1016"/>
      <c r="F4031" s="1016" t="e">
        <f t="shared" si="116"/>
        <v>#DIV/0!</v>
      </c>
      <c r="G4031" s="1016">
        <f t="shared" si="117"/>
        <v>0</v>
      </c>
    </row>
    <row r="4032" spans="1:7">
      <c r="A4032" s="1016"/>
      <c r="B4032" s="1016"/>
      <c r="C4032" s="1016"/>
      <c r="D4032" s="1016"/>
      <c r="E4032" s="1016"/>
      <c r="F4032" s="1016" t="e">
        <f t="shared" si="116"/>
        <v>#DIV/0!</v>
      </c>
      <c r="G4032" s="1016">
        <f t="shared" si="117"/>
        <v>0</v>
      </c>
    </row>
    <row r="4033" spans="1:7">
      <c r="A4033" s="1016"/>
      <c r="B4033" s="1016"/>
      <c r="C4033" s="1016"/>
      <c r="D4033" s="1016"/>
      <c r="E4033" s="1016"/>
      <c r="F4033" s="1016" t="e">
        <f t="shared" si="116"/>
        <v>#DIV/0!</v>
      </c>
      <c r="G4033" s="1016">
        <f t="shared" si="117"/>
        <v>0</v>
      </c>
    </row>
    <row r="4034" spans="1:7">
      <c r="A4034" s="1016"/>
      <c r="B4034" s="1016"/>
      <c r="C4034" s="1016"/>
      <c r="D4034" s="1016"/>
      <c r="E4034" s="1016"/>
      <c r="F4034" s="1016" t="e">
        <f t="shared" si="116"/>
        <v>#DIV/0!</v>
      </c>
      <c r="G4034" s="1016">
        <f t="shared" si="117"/>
        <v>0</v>
      </c>
    </row>
    <row r="4035" spans="1:7">
      <c r="A4035" s="1016"/>
      <c r="B4035" s="1016"/>
      <c r="C4035" s="1016"/>
      <c r="D4035" s="1016"/>
      <c r="E4035" s="1016"/>
      <c r="F4035" s="1016" t="e">
        <f t="shared" si="116"/>
        <v>#DIV/0!</v>
      </c>
      <c r="G4035" s="1016">
        <f t="shared" si="117"/>
        <v>0</v>
      </c>
    </row>
    <row r="4036" spans="1:7">
      <c r="A4036" s="1016"/>
      <c r="B4036" s="1016"/>
      <c r="C4036" s="1016"/>
      <c r="D4036" s="1016"/>
      <c r="E4036" s="1016"/>
      <c r="F4036" s="1016" t="e">
        <f t="shared" si="116"/>
        <v>#DIV/0!</v>
      </c>
      <c r="G4036" s="1016">
        <f t="shared" si="117"/>
        <v>0</v>
      </c>
    </row>
    <row r="4037" spans="1:7">
      <c r="A4037" s="1016"/>
      <c r="B4037" s="1016"/>
      <c r="C4037" s="1016"/>
      <c r="D4037" s="1016"/>
      <c r="E4037" s="1016"/>
      <c r="F4037" s="1016" t="e">
        <f t="shared" si="116"/>
        <v>#DIV/0!</v>
      </c>
      <c r="G4037" s="1016">
        <f t="shared" si="117"/>
        <v>0</v>
      </c>
    </row>
    <row r="4038" spans="1:7">
      <c r="A4038" s="1016"/>
      <c r="B4038" s="1016"/>
      <c r="C4038" s="1016"/>
      <c r="D4038" s="1016"/>
      <c r="E4038" s="1016"/>
      <c r="F4038" s="1016" t="e">
        <f t="shared" si="116"/>
        <v>#DIV/0!</v>
      </c>
      <c r="G4038" s="1016">
        <f t="shared" si="117"/>
        <v>0</v>
      </c>
    </row>
    <row r="4039" spans="1:7">
      <c r="A4039" s="1016"/>
      <c r="B4039" s="1016"/>
      <c r="C4039" s="1016"/>
      <c r="D4039" s="1016"/>
      <c r="E4039" s="1016"/>
      <c r="F4039" s="1016" t="e">
        <f t="shared" si="116"/>
        <v>#DIV/0!</v>
      </c>
      <c r="G4039" s="1016">
        <f t="shared" si="117"/>
        <v>0</v>
      </c>
    </row>
    <row r="4040" spans="1:7">
      <c r="A4040" s="1016"/>
      <c r="B4040" s="1016"/>
      <c r="C4040" s="1016"/>
      <c r="D4040" s="1016"/>
      <c r="E4040" s="1016"/>
      <c r="F4040" s="1016" t="e">
        <f t="shared" si="116"/>
        <v>#DIV/0!</v>
      </c>
      <c r="G4040" s="1016">
        <f t="shared" si="117"/>
        <v>0</v>
      </c>
    </row>
    <row r="4041" spans="1:7">
      <c r="A4041" s="1016"/>
      <c r="B4041" s="1016"/>
      <c r="C4041" s="1016"/>
      <c r="D4041" s="1016"/>
      <c r="E4041" s="1016"/>
      <c r="F4041" s="1016" t="e">
        <f t="shared" si="116"/>
        <v>#DIV/0!</v>
      </c>
      <c r="G4041" s="1016">
        <f t="shared" si="117"/>
        <v>0</v>
      </c>
    </row>
    <row r="4042" spans="1:7">
      <c r="A4042" s="1016"/>
      <c r="B4042" s="1016"/>
      <c r="C4042" s="1016"/>
      <c r="D4042" s="1016"/>
      <c r="E4042" s="1016"/>
      <c r="F4042" s="1016" t="e">
        <f t="shared" si="116"/>
        <v>#DIV/0!</v>
      </c>
      <c r="G4042" s="1016">
        <f t="shared" si="117"/>
        <v>0</v>
      </c>
    </row>
    <row r="4043" spans="1:7">
      <c r="A4043" s="1016"/>
      <c r="B4043" s="1016"/>
      <c r="C4043" s="1016"/>
      <c r="D4043" s="1016"/>
      <c r="E4043" s="1016"/>
      <c r="F4043" s="1016" t="e">
        <f t="shared" si="116"/>
        <v>#DIV/0!</v>
      </c>
      <c r="G4043" s="1016">
        <f t="shared" si="117"/>
        <v>0</v>
      </c>
    </row>
    <row r="4044" spans="1:7">
      <c r="A4044" s="1016"/>
      <c r="B4044" s="1016"/>
      <c r="C4044" s="1016"/>
      <c r="D4044" s="1016"/>
      <c r="E4044" s="1016"/>
      <c r="F4044" s="1016" t="e">
        <f t="shared" si="116"/>
        <v>#DIV/0!</v>
      </c>
      <c r="G4044" s="1016">
        <f t="shared" si="117"/>
        <v>0</v>
      </c>
    </row>
    <row r="4045" spans="1:7">
      <c r="A4045" s="1016"/>
      <c r="B4045" s="1016"/>
      <c r="C4045" s="1016"/>
      <c r="D4045" s="1016"/>
      <c r="E4045" s="1016"/>
      <c r="F4045" s="1016" t="e">
        <f t="shared" si="116"/>
        <v>#DIV/0!</v>
      </c>
      <c r="G4045" s="1016">
        <f t="shared" si="117"/>
        <v>0</v>
      </c>
    </row>
    <row r="4046" spans="1:7">
      <c r="A4046" s="1016"/>
      <c r="B4046" s="1016"/>
      <c r="C4046" s="1016"/>
      <c r="D4046" s="1016"/>
      <c r="E4046" s="1016"/>
      <c r="F4046" s="1016" t="e">
        <f t="shared" si="116"/>
        <v>#DIV/0!</v>
      </c>
      <c r="G4046" s="1016">
        <f t="shared" si="117"/>
        <v>0</v>
      </c>
    </row>
    <row r="4047" spans="1:7">
      <c r="A4047" s="1016"/>
      <c r="B4047" s="1016"/>
      <c r="C4047" s="1016"/>
      <c r="D4047" s="1016"/>
      <c r="E4047" s="1016"/>
      <c r="F4047" s="1016" t="e">
        <f t="shared" si="116"/>
        <v>#DIV/0!</v>
      </c>
      <c r="G4047" s="1016">
        <f t="shared" si="117"/>
        <v>0</v>
      </c>
    </row>
    <row r="4048" spans="1:7">
      <c r="A4048" s="1016"/>
      <c r="B4048" s="1016"/>
      <c r="C4048" s="1016"/>
      <c r="D4048" s="1016"/>
      <c r="E4048" s="1016"/>
      <c r="F4048" s="1016" t="e">
        <f t="shared" si="116"/>
        <v>#DIV/0!</v>
      </c>
      <c r="G4048" s="1016">
        <f t="shared" si="117"/>
        <v>0</v>
      </c>
    </row>
    <row r="4049" spans="1:7">
      <c r="A4049" s="1016"/>
      <c r="B4049" s="1016"/>
      <c r="C4049" s="1016"/>
      <c r="D4049" s="1016"/>
      <c r="E4049" s="1016"/>
      <c r="F4049" s="1016" t="e">
        <f t="shared" si="116"/>
        <v>#DIV/0!</v>
      </c>
      <c r="G4049" s="1016">
        <f t="shared" si="117"/>
        <v>0</v>
      </c>
    </row>
    <row r="4050" spans="1:7">
      <c r="A4050" s="1016"/>
      <c r="B4050" s="1016"/>
      <c r="C4050" s="1016"/>
      <c r="D4050" s="1016"/>
      <c r="E4050" s="1016"/>
      <c r="F4050" s="1016" t="e">
        <f t="shared" si="116"/>
        <v>#DIV/0!</v>
      </c>
      <c r="G4050" s="1016">
        <f t="shared" si="117"/>
        <v>0</v>
      </c>
    </row>
    <row r="4051" spans="1:7">
      <c r="A4051" s="1016"/>
      <c r="B4051" s="1016"/>
      <c r="C4051" s="1016"/>
      <c r="D4051" s="1016"/>
      <c r="E4051" s="1016"/>
      <c r="F4051" s="1016" t="e">
        <f t="shared" si="116"/>
        <v>#DIV/0!</v>
      </c>
      <c r="G4051" s="1016">
        <f t="shared" si="117"/>
        <v>0</v>
      </c>
    </row>
    <row r="4052" spans="1:7">
      <c r="A4052" s="1016"/>
      <c r="B4052" s="1016"/>
      <c r="C4052" s="1016"/>
      <c r="D4052" s="1016"/>
      <c r="E4052" s="1016"/>
      <c r="F4052" s="1016" t="e">
        <f t="shared" si="116"/>
        <v>#DIV/0!</v>
      </c>
      <c r="G4052" s="1016">
        <f t="shared" si="117"/>
        <v>0</v>
      </c>
    </row>
    <row r="4053" spans="1:7">
      <c r="A4053" s="1016"/>
      <c r="B4053" s="1016"/>
      <c r="C4053" s="1016"/>
      <c r="D4053" s="1016"/>
      <c r="E4053" s="1016"/>
      <c r="F4053" s="1016" t="e">
        <f t="shared" si="116"/>
        <v>#DIV/0!</v>
      </c>
      <c r="G4053" s="1016">
        <f t="shared" si="117"/>
        <v>0</v>
      </c>
    </row>
    <row r="4054" spans="1:7">
      <c r="A4054" s="1016"/>
      <c r="B4054" s="1016"/>
      <c r="C4054" s="1016"/>
      <c r="D4054" s="1016"/>
      <c r="E4054" s="1016"/>
      <c r="F4054" s="1016" t="e">
        <f t="shared" si="116"/>
        <v>#DIV/0!</v>
      </c>
      <c r="G4054" s="1016">
        <f t="shared" si="117"/>
        <v>0</v>
      </c>
    </row>
    <row r="4055" spans="1:7">
      <c r="A4055" s="1016"/>
      <c r="B4055" s="1016"/>
      <c r="C4055" s="1016"/>
      <c r="D4055" s="1016"/>
      <c r="E4055" s="1016"/>
      <c r="F4055" s="1016" t="e">
        <f t="shared" si="116"/>
        <v>#DIV/0!</v>
      </c>
      <c r="G4055" s="1016">
        <f t="shared" si="117"/>
        <v>0</v>
      </c>
    </row>
    <row r="4056" spans="1:7">
      <c r="A4056" s="1016"/>
      <c r="B4056" s="1016"/>
      <c r="C4056" s="1016"/>
      <c r="D4056" s="1016"/>
      <c r="E4056" s="1016"/>
      <c r="F4056" s="1016" t="e">
        <f t="shared" si="116"/>
        <v>#DIV/0!</v>
      </c>
      <c r="G4056" s="1016">
        <f t="shared" si="117"/>
        <v>0</v>
      </c>
    </row>
    <row r="4057" spans="1:7">
      <c r="A4057" s="1016"/>
      <c r="B4057" s="1016"/>
      <c r="C4057" s="1016"/>
      <c r="D4057" s="1016"/>
      <c r="E4057" s="1016"/>
      <c r="F4057" s="1016" t="e">
        <f t="shared" si="116"/>
        <v>#DIV/0!</v>
      </c>
      <c r="G4057" s="1016">
        <f t="shared" si="117"/>
        <v>0</v>
      </c>
    </row>
    <row r="4058" spans="1:7">
      <c r="A4058" s="1016"/>
      <c r="B4058" s="1016"/>
      <c r="C4058" s="1016"/>
      <c r="D4058" s="1016"/>
      <c r="E4058" s="1016"/>
      <c r="F4058" s="1016" t="e">
        <f t="shared" si="116"/>
        <v>#DIV/0!</v>
      </c>
      <c r="G4058" s="1016">
        <f t="shared" si="117"/>
        <v>0</v>
      </c>
    </row>
    <row r="4059" spans="1:7">
      <c r="A4059" s="1016"/>
      <c r="B4059" s="1016"/>
      <c r="C4059" s="1016"/>
      <c r="D4059" s="1016"/>
      <c r="E4059" s="1016"/>
      <c r="F4059" s="1016" t="e">
        <f t="shared" si="116"/>
        <v>#DIV/0!</v>
      </c>
      <c r="G4059" s="1016">
        <f t="shared" si="117"/>
        <v>0</v>
      </c>
    </row>
    <row r="4060" spans="1:7">
      <c r="A4060" s="1016"/>
      <c r="B4060" s="1016"/>
      <c r="C4060" s="1016"/>
      <c r="D4060" s="1016"/>
      <c r="E4060" s="1016"/>
      <c r="F4060" s="1016" t="e">
        <f t="shared" si="116"/>
        <v>#DIV/0!</v>
      </c>
      <c r="G4060" s="1016">
        <f t="shared" si="117"/>
        <v>0</v>
      </c>
    </row>
    <row r="4061" spans="1:7">
      <c r="A4061" s="1016"/>
      <c r="B4061" s="1016"/>
      <c r="C4061" s="1016"/>
      <c r="D4061" s="1016"/>
      <c r="E4061" s="1016"/>
      <c r="F4061" s="1016" t="e">
        <f t="shared" si="116"/>
        <v>#DIV/0!</v>
      </c>
      <c r="G4061" s="1016">
        <f t="shared" si="117"/>
        <v>0</v>
      </c>
    </row>
    <row r="4062" spans="1:7">
      <c r="A4062" s="1016"/>
      <c r="B4062" s="1016"/>
      <c r="C4062" s="1016"/>
      <c r="D4062" s="1016"/>
      <c r="E4062" s="1016"/>
      <c r="F4062" s="1016" t="e">
        <f t="shared" si="116"/>
        <v>#DIV/0!</v>
      </c>
      <c r="G4062" s="1016">
        <f t="shared" si="117"/>
        <v>0</v>
      </c>
    </row>
    <row r="4063" spans="1:7">
      <c r="A4063" s="1016"/>
      <c r="B4063" s="1016"/>
      <c r="C4063" s="1016"/>
      <c r="D4063" s="1016"/>
      <c r="E4063" s="1016"/>
      <c r="F4063" s="1016" t="e">
        <f t="shared" ref="F4063:F4126" si="118">(B4063*C4063*D4063*60/(A4063*1000))+F4062</f>
        <v>#DIV/0!</v>
      </c>
      <c r="G4063" s="1016">
        <f t="shared" ref="G4063:G4126" si="119">(C4063*D4063*60)+G4062</f>
        <v>0</v>
      </c>
    </row>
    <row r="4064" spans="1:7">
      <c r="A4064" s="1016"/>
      <c r="B4064" s="1016"/>
      <c r="C4064" s="1016"/>
      <c r="D4064" s="1016"/>
      <c r="E4064" s="1016"/>
      <c r="F4064" s="1016" t="e">
        <f t="shared" si="118"/>
        <v>#DIV/0!</v>
      </c>
      <c r="G4064" s="1016">
        <f t="shared" si="119"/>
        <v>0</v>
      </c>
    </row>
    <row r="4065" spans="1:7">
      <c r="A4065" s="1016"/>
      <c r="B4065" s="1016"/>
      <c r="C4065" s="1016"/>
      <c r="D4065" s="1016"/>
      <c r="E4065" s="1016"/>
      <c r="F4065" s="1016" t="e">
        <f t="shared" si="118"/>
        <v>#DIV/0!</v>
      </c>
      <c r="G4065" s="1016">
        <f t="shared" si="119"/>
        <v>0</v>
      </c>
    </row>
    <row r="4066" spans="1:7">
      <c r="A4066" s="1016"/>
      <c r="B4066" s="1016"/>
      <c r="C4066" s="1016"/>
      <c r="D4066" s="1016"/>
      <c r="E4066" s="1016"/>
      <c r="F4066" s="1016" t="e">
        <f t="shared" si="118"/>
        <v>#DIV/0!</v>
      </c>
      <c r="G4066" s="1016">
        <f t="shared" si="119"/>
        <v>0</v>
      </c>
    </row>
    <row r="4067" spans="1:7">
      <c r="A4067" s="1016"/>
      <c r="B4067" s="1016"/>
      <c r="C4067" s="1016"/>
      <c r="D4067" s="1016"/>
      <c r="E4067" s="1016"/>
      <c r="F4067" s="1016" t="e">
        <f t="shared" si="118"/>
        <v>#DIV/0!</v>
      </c>
      <c r="G4067" s="1016">
        <f t="shared" si="119"/>
        <v>0</v>
      </c>
    </row>
    <row r="4068" spans="1:7">
      <c r="A4068" s="1016"/>
      <c r="B4068" s="1016"/>
      <c r="C4068" s="1016"/>
      <c r="D4068" s="1016"/>
      <c r="E4068" s="1016"/>
      <c r="F4068" s="1016" t="e">
        <f t="shared" si="118"/>
        <v>#DIV/0!</v>
      </c>
      <c r="G4068" s="1016">
        <f t="shared" si="119"/>
        <v>0</v>
      </c>
    </row>
    <row r="4069" spans="1:7">
      <c r="A4069" s="1016"/>
      <c r="B4069" s="1016"/>
      <c r="C4069" s="1016"/>
      <c r="D4069" s="1016"/>
      <c r="E4069" s="1016"/>
      <c r="F4069" s="1016" t="e">
        <f t="shared" si="118"/>
        <v>#DIV/0!</v>
      </c>
      <c r="G4069" s="1016">
        <f t="shared" si="119"/>
        <v>0</v>
      </c>
    </row>
    <row r="4070" spans="1:7">
      <c r="A4070" s="1016"/>
      <c r="B4070" s="1016"/>
      <c r="C4070" s="1016"/>
      <c r="D4070" s="1016"/>
      <c r="E4070" s="1016"/>
      <c r="F4070" s="1016" t="e">
        <f t="shared" si="118"/>
        <v>#DIV/0!</v>
      </c>
      <c r="G4070" s="1016">
        <f t="shared" si="119"/>
        <v>0</v>
      </c>
    </row>
    <row r="4071" spans="1:7">
      <c r="A4071" s="1016"/>
      <c r="B4071" s="1016"/>
      <c r="C4071" s="1016"/>
      <c r="D4071" s="1016"/>
      <c r="E4071" s="1016"/>
      <c r="F4071" s="1016" t="e">
        <f t="shared" si="118"/>
        <v>#DIV/0!</v>
      </c>
      <c r="G4071" s="1016">
        <f t="shared" si="119"/>
        <v>0</v>
      </c>
    </row>
    <row r="4072" spans="1:7">
      <c r="A4072" s="1016"/>
      <c r="B4072" s="1016"/>
      <c r="C4072" s="1016"/>
      <c r="D4072" s="1016"/>
      <c r="E4072" s="1016"/>
      <c r="F4072" s="1016" t="e">
        <f t="shared" si="118"/>
        <v>#DIV/0!</v>
      </c>
      <c r="G4072" s="1016">
        <f t="shared" si="119"/>
        <v>0</v>
      </c>
    </row>
    <row r="4073" spans="1:7">
      <c r="A4073" s="1016"/>
      <c r="B4073" s="1016"/>
      <c r="C4073" s="1016"/>
      <c r="D4073" s="1016"/>
      <c r="E4073" s="1016"/>
      <c r="F4073" s="1016" t="e">
        <f t="shared" si="118"/>
        <v>#DIV/0!</v>
      </c>
      <c r="G4073" s="1016">
        <f t="shared" si="119"/>
        <v>0</v>
      </c>
    </row>
    <row r="4074" spans="1:7">
      <c r="A4074" s="1016"/>
      <c r="B4074" s="1016"/>
      <c r="C4074" s="1016"/>
      <c r="D4074" s="1016"/>
      <c r="E4074" s="1016"/>
      <c r="F4074" s="1016" t="e">
        <f t="shared" si="118"/>
        <v>#DIV/0!</v>
      </c>
      <c r="G4074" s="1016">
        <f t="shared" si="119"/>
        <v>0</v>
      </c>
    </row>
    <row r="4075" spans="1:7">
      <c r="A4075" s="1016"/>
      <c r="B4075" s="1016"/>
      <c r="C4075" s="1016"/>
      <c r="D4075" s="1016"/>
      <c r="E4075" s="1016"/>
      <c r="F4075" s="1016" t="e">
        <f t="shared" si="118"/>
        <v>#DIV/0!</v>
      </c>
      <c r="G4075" s="1016">
        <f t="shared" si="119"/>
        <v>0</v>
      </c>
    </row>
    <row r="4076" spans="1:7">
      <c r="A4076" s="1016"/>
      <c r="B4076" s="1016"/>
      <c r="C4076" s="1016"/>
      <c r="D4076" s="1016"/>
      <c r="E4076" s="1016"/>
      <c r="F4076" s="1016" t="e">
        <f t="shared" si="118"/>
        <v>#DIV/0!</v>
      </c>
      <c r="G4076" s="1016">
        <f t="shared" si="119"/>
        <v>0</v>
      </c>
    </row>
    <row r="4077" spans="1:7">
      <c r="A4077" s="1016"/>
      <c r="B4077" s="1016"/>
      <c r="C4077" s="1016"/>
      <c r="D4077" s="1016"/>
      <c r="E4077" s="1016"/>
      <c r="F4077" s="1016" t="e">
        <f t="shared" si="118"/>
        <v>#DIV/0!</v>
      </c>
      <c r="G4077" s="1016">
        <f t="shared" si="119"/>
        <v>0</v>
      </c>
    </row>
    <row r="4078" spans="1:7">
      <c r="A4078" s="1016"/>
      <c r="B4078" s="1016"/>
      <c r="C4078" s="1016"/>
      <c r="D4078" s="1016"/>
      <c r="E4078" s="1016"/>
      <c r="F4078" s="1016" t="e">
        <f t="shared" si="118"/>
        <v>#DIV/0!</v>
      </c>
      <c r="G4078" s="1016">
        <f t="shared" si="119"/>
        <v>0</v>
      </c>
    </row>
    <row r="4079" spans="1:7">
      <c r="A4079" s="1016"/>
      <c r="B4079" s="1016"/>
      <c r="C4079" s="1016"/>
      <c r="D4079" s="1016"/>
      <c r="E4079" s="1016"/>
      <c r="F4079" s="1016" t="e">
        <f t="shared" si="118"/>
        <v>#DIV/0!</v>
      </c>
      <c r="G4079" s="1016">
        <f t="shared" si="119"/>
        <v>0</v>
      </c>
    </row>
    <row r="4080" spans="1:7">
      <c r="A4080" s="1016"/>
      <c r="B4080" s="1016"/>
      <c r="C4080" s="1016"/>
      <c r="D4080" s="1016"/>
      <c r="E4080" s="1016"/>
      <c r="F4080" s="1016" t="e">
        <f t="shared" si="118"/>
        <v>#DIV/0!</v>
      </c>
      <c r="G4080" s="1016">
        <f t="shared" si="119"/>
        <v>0</v>
      </c>
    </row>
    <row r="4081" spans="1:7">
      <c r="A4081" s="1016"/>
      <c r="B4081" s="1016"/>
      <c r="C4081" s="1016"/>
      <c r="D4081" s="1016"/>
      <c r="E4081" s="1016"/>
      <c r="F4081" s="1016" t="e">
        <f t="shared" si="118"/>
        <v>#DIV/0!</v>
      </c>
      <c r="G4081" s="1016">
        <f t="shared" si="119"/>
        <v>0</v>
      </c>
    </row>
    <row r="4082" spans="1:7">
      <c r="A4082" s="1016"/>
      <c r="B4082" s="1016"/>
      <c r="C4082" s="1016"/>
      <c r="D4082" s="1016"/>
      <c r="E4082" s="1016"/>
      <c r="F4082" s="1016" t="e">
        <f t="shared" si="118"/>
        <v>#DIV/0!</v>
      </c>
      <c r="G4082" s="1016">
        <f t="shared" si="119"/>
        <v>0</v>
      </c>
    </row>
    <row r="4083" spans="1:7">
      <c r="A4083" s="1016"/>
      <c r="B4083" s="1016"/>
      <c r="C4083" s="1016"/>
      <c r="D4083" s="1016"/>
      <c r="E4083" s="1016"/>
      <c r="F4083" s="1016" t="e">
        <f t="shared" si="118"/>
        <v>#DIV/0!</v>
      </c>
      <c r="G4083" s="1016">
        <f t="shared" si="119"/>
        <v>0</v>
      </c>
    </row>
    <row r="4084" spans="1:7">
      <c r="A4084" s="1016"/>
      <c r="B4084" s="1016"/>
      <c r="C4084" s="1016"/>
      <c r="D4084" s="1016"/>
      <c r="E4084" s="1016"/>
      <c r="F4084" s="1016" t="e">
        <f t="shared" si="118"/>
        <v>#DIV/0!</v>
      </c>
      <c r="G4084" s="1016">
        <f t="shared" si="119"/>
        <v>0</v>
      </c>
    </row>
    <row r="4085" spans="1:7">
      <c r="A4085" s="1016"/>
      <c r="B4085" s="1016"/>
      <c r="C4085" s="1016"/>
      <c r="D4085" s="1016"/>
      <c r="E4085" s="1016"/>
      <c r="F4085" s="1016" t="e">
        <f t="shared" si="118"/>
        <v>#DIV/0!</v>
      </c>
      <c r="G4085" s="1016">
        <f t="shared" si="119"/>
        <v>0</v>
      </c>
    </row>
    <row r="4086" spans="1:7">
      <c r="A4086" s="1016"/>
      <c r="B4086" s="1016"/>
      <c r="C4086" s="1016"/>
      <c r="D4086" s="1016"/>
      <c r="E4086" s="1016"/>
      <c r="F4086" s="1016" t="e">
        <f t="shared" si="118"/>
        <v>#DIV/0!</v>
      </c>
      <c r="G4086" s="1016">
        <f t="shared" si="119"/>
        <v>0</v>
      </c>
    </row>
    <row r="4087" spans="1:7">
      <c r="A4087" s="1016"/>
      <c r="B4087" s="1016"/>
      <c r="C4087" s="1016"/>
      <c r="D4087" s="1016"/>
      <c r="E4087" s="1016"/>
      <c r="F4087" s="1016" t="e">
        <f t="shared" si="118"/>
        <v>#DIV/0!</v>
      </c>
      <c r="G4087" s="1016">
        <f t="shared" si="119"/>
        <v>0</v>
      </c>
    </row>
    <row r="4088" spans="1:7">
      <c r="A4088" s="1016"/>
      <c r="B4088" s="1016"/>
      <c r="C4088" s="1016"/>
      <c r="D4088" s="1016"/>
      <c r="E4088" s="1016"/>
      <c r="F4088" s="1016" t="e">
        <f t="shared" si="118"/>
        <v>#DIV/0!</v>
      </c>
      <c r="G4088" s="1016">
        <f t="shared" si="119"/>
        <v>0</v>
      </c>
    </row>
    <row r="4089" spans="1:7">
      <c r="A4089" s="1016"/>
      <c r="B4089" s="1016"/>
      <c r="C4089" s="1016"/>
      <c r="D4089" s="1016"/>
      <c r="E4089" s="1016"/>
      <c r="F4089" s="1016" t="e">
        <f t="shared" si="118"/>
        <v>#DIV/0!</v>
      </c>
      <c r="G4089" s="1016">
        <f t="shared" si="119"/>
        <v>0</v>
      </c>
    </row>
    <row r="4090" spans="1:7">
      <c r="A4090" s="1016"/>
      <c r="B4090" s="1016"/>
      <c r="C4090" s="1016"/>
      <c r="D4090" s="1016"/>
      <c r="E4090" s="1016"/>
      <c r="F4090" s="1016" t="e">
        <f t="shared" si="118"/>
        <v>#DIV/0!</v>
      </c>
      <c r="G4090" s="1016">
        <f t="shared" si="119"/>
        <v>0</v>
      </c>
    </row>
    <row r="4091" spans="1:7">
      <c r="A4091" s="1016"/>
      <c r="B4091" s="1016"/>
      <c r="C4091" s="1016"/>
      <c r="D4091" s="1016"/>
      <c r="E4091" s="1016"/>
      <c r="F4091" s="1016" t="e">
        <f t="shared" si="118"/>
        <v>#DIV/0!</v>
      </c>
      <c r="G4091" s="1016">
        <f t="shared" si="119"/>
        <v>0</v>
      </c>
    </row>
    <row r="4092" spans="1:7">
      <c r="A4092" s="1016"/>
      <c r="B4092" s="1016"/>
      <c r="C4092" s="1016"/>
      <c r="D4092" s="1016"/>
      <c r="E4092" s="1016"/>
      <c r="F4092" s="1016" t="e">
        <f t="shared" si="118"/>
        <v>#DIV/0!</v>
      </c>
      <c r="G4092" s="1016">
        <f t="shared" si="119"/>
        <v>0</v>
      </c>
    </row>
    <row r="4093" spans="1:7">
      <c r="A4093" s="1016"/>
      <c r="B4093" s="1016"/>
      <c r="C4093" s="1016"/>
      <c r="D4093" s="1016"/>
      <c r="E4093" s="1016"/>
      <c r="F4093" s="1016" t="e">
        <f t="shared" si="118"/>
        <v>#DIV/0!</v>
      </c>
      <c r="G4093" s="1016">
        <f t="shared" si="119"/>
        <v>0</v>
      </c>
    </row>
    <row r="4094" spans="1:7">
      <c r="A4094" s="1016"/>
      <c r="B4094" s="1016"/>
      <c r="C4094" s="1016"/>
      <c r="D4094" s="1016"/>
      <c r="E4094" s="1016"/>
      <c r="F4094" s="1016" t="e">
        <f t="shared" si="118"/>
        <v>#DIV/0!</v>
      </c>
      <c r="G4094" s="1016">
        <f t="shared" si="119"/>
        <v>0</v>
      </c>
    </row>
    <row r="4095" spans="1:7">
      <c r="A4095" s="1016"/>
      <c r="B4095" s="1016"/>
      <c r="C4095" s="1016"/>
      <c r="D4095" s="1016"/>
      <c r="E4095" s="1016"/>
      <c r="F4095" s="1016" t="e">
        <f t="shared" si="118"/>
        <v>#DIV/0!</v>
      </c>
      <c r="G4095" s="1016">
        <f t="shared" si="119"/>
        <v>0</v>
      </c>
    </row>
    <row r="4096" spans="1:7">
      <c r="A4096" s="1016"/>
      <c r="B4096" s="1016"/>
      <c r="C4096" s="1016"/>
      <c r="D4096" s="1016"/>
      <c r="E4096" s="1016"/>
      <c r="F4096" s="1016" t="e">
        <f t="shared" si="118"/>
        <v>#DIV/0!</v>
      </c>
      <c r="G4096" s="1016">
        <f t="shared" si="119"/>
        <v>0</v>
      </c>
    </row>
    <row r="4097" spans="1:7">
      <c r="A4097" s="1016"/>
      <c r="B4097" s="1016"/>
      <c r="C4097" s="1016"/>
      <c r="D4097" s="1016"/>
      <c r="E4097" s="1016"/>
      <c r="F4097" s="1016" t="e">
        <f t="shared" si="118"/>
        <v>#DIV/0!</v>
      </c>
      <c r="G4097" s="1016">
        <f t="shared" si="119"/>
        <v>0</v>
      </c>
    </row>
    <row r="4098" spans="1:7">
      <c r="A4098" s="1016"/>
      <c r="B4098" s="1016"/>
      <c r="C4098" s="1016"/>
      <c r="D4098" s="1016"/>
      <c r="E4098" s="1016"/>
      <c r="F4098" s="1016" t="e">
        <f t="shared" si="118"/>
        <v>#DIV/0!</v>
      </c>
      <c r="G4098" s="1016">
        <f t="shared" si="119"/>
        <v>0</v>
      </c>
    </row>
    <row r="4099" spans="1:7">
      <c r="A4099" s="1016"/>
      <c r="B4099" s="1016"/>
      <c r="C4099" s="1016"/>
      <c r="D4099" s="1016"/>
      <c r="E4099" s="1016"/>
      <c r="F4099" s="1016" t="e">
        <f t="shared" si="118"/>
        <v>#DIV/0!</v>
      </c>
      <c r="G4099" s="1016">
        <f t="shared" si="119"/>
        <v>0</v>
      </c>
    </row>
    <row r="4100" spans="1:7">
      <c r="A4100" s="1016"/>
      <c r="B4100" s="1016"/>
      <c r="C4100" s="1016"/>
      <c r="D4100" s="1016"/>
      <c r="E4100" s="1016"/>
      <c r="F4100" s="1016" t="e">
        <f t="shared" si="118"/>
        <v>#DIV/0!</v>
      </c>
      <c r="G4100" s="1016">
        <f t="shared" si="119"/>
        <v>0</v>
      </c>
    </row>
    <row r="4101" spans="1:7">
      <c r="A4101" s="1016"/>
      <c r="B4101" s="1016"/>
      <c r="C4101" s="1016"/>
      <c r="D4101" s="1016"/>
      <c r="E4101" s="1016"/>
      <c r="F4101" s="1016" t="e">
        <f t="shared" si="118"/>
        <v>#DIV/0!</v>
      </c>
      <c r="G4101" s="1016">
        <f t="shared" si="119"/>
        <v>0</v>
      </c>
    </row>
    <row r="4102" spans="1:7">
      <c r="A4102" s="1016"/>
      <c r="B4102" s="1016"/>
      <c r="C4102" s="1016"/>
      <c r="D4102" s="1016"/>
      <c r="E4102" s="1016"/>
      <c r="F4102" s="1016" t="e">
        <f t="shared" si="118"/>
        <v>#DIV/0!</v>
      </c>
      <c r="G4102" s="1016">
        <f t="shared" si="119"/>
        <v>0</v>
      </c>
    </row>
    <row r="4103" spans="1:7">
      <c r="A4103" s="1016"/>
      <c r="B4103" s="1016"/>
      <c r="C4103" s="1016"/>
      <c r="D4103" s="1016"/>
      <c r="E4103" s="1016"/>
      <c r="F4103" s="1016" t="e">
        <f t="shared" si="118"/>
        <v>#DIV/0!</v>
      </c>
      <c r="G4103" s="1016">
        <f t="shared" si="119"/>
        <v>0</v>
      </c>
    </row>
    <row r="4104" spans="1:7">
      <c r="A4104" s="1016"/>
      <c r="B4104" s="1016"/>
      <c r="C4104" s="1016"/>
      <c r="D4104" s="1016"/>
      <c r="E4104" s="1016"/>
      <c r="F4104" s="1016" t="e">
        <f t="shared" si="118"/>
        <v>#DIV/0!</v>
      </c>
      <c r="G4104" s="1016">
        <f t="shared" si="119"/>
        <v>0</v>
      </c>
    </row>
    <row r="4105" spans="1:7">
      <c r="A4105" s="1016"/>
      <c r="B4105" s="1016"/>
      <c r="C4105" s="1016"/>
      <c r="D4105" s="1016"/>
      <c r="E4105" s="1016"/>
      <c r="F4105" s="1016" t="e">
        <f t="shared" si="118"/>
        <v>#DIV/0!</v>
      </c>
      <c r="G4105" s="1016">
        <f t="shared" si="119"/>
        <v>0</v>
      </c>
    </row>
    <row r="4106" spans="1:7">
      <c r="A4106" s="1016"/>
      <c r="B4106" s="1016"/>
      <c r="C4106" s="1016"/>
      <c r="D4106" s="1016"/>
      <c r="E4106" s="1016"/>
      <c r="F4106" s="1016" t="e">
        <f t="shared" si="118"/>
        <v>#DIV/0!</v>
      </c>
      <c r="G4106" s="1016">
        <f t="shared" si="119"/>
        <v>0</v>
      </c>
    </row>
    <row r="4107" spans="1:7">
      <c r="A4107" s="1016"/>
      <c r="B4107" s="1016"/>
      <c r="C4107" s="1016"/>
      <c r="D4107" s="1016"/>
      <c r="E4107" s="1016"/>
      <c r="F4107" s="1016" t="e">
        <f t="shared" si="118"/>
        <v>#DIV/0!</v>
      </c>
      <c r="G4107" s="1016">
        <f t="shared" si="119"/>
        <v>0</v>
      </c>
    </row>
    <row r="4108" spans="1:7">
      <c r="A4108" s="1016"/>
      <c r="B4108" s="1016"/>
      <c r="C4108" s="1016"/>
      <c r="D4108" s="1016"/>
      <c r="E4108" s="1016"/>
      <c r="F4108" s="1016" t="e">
        <f t="shared" si="118"/>
        <v>#DIV/0!</v>
      </c>
      <c r="G4108" s="1016">
        <f t="shared" si="119"/>
        <v>0</v>
      </c>
    </row>
    <row r="4109" spans="1:7">
      <c r="A4109" s="1016"/>
      <c r="B4109" s="1016"/>
      <c r="C4109" s="1016"/>
      <c r="D4109" s="1016"/>
      <c r="E4109" s="1016"/>
      <c r="F4109" s="1016" t="e">
        <f t="shared" si="118"/>
        <v>#DIV/0!</v>
      </c>
      <c r="G4109" s="1016">
        <f t="shared" si="119"/>
        <v>0</v>
      </c>
    </row>
    <row r="4110" spans="1:7">
      <c r="A4110" s="1016"/>
      <c r="B4110" s="1016"/>
      <c r="C4110" s="1016"/>
      <c r="D4110" s="1016"/>
      <c r="E4110" s="1016"/>
      <c r="F4110" s="1016" t="e">
        <f t="shared" si="118"/>
        <v>#DIV/0!</v>
      </c>
      <c r="G4110" s="1016">
        <f t="shared" si="119"/>
        <v>0</v>
      </c>
    </row>
    <row r="4111" spans="1:7">
      <c r="A4111" s="1016"/>
      <c r="B4111" s="1016"/>
      <c r="C4111" s="1016"/>
      <c r="D4111" s="1016"/>
      <c r="E4111" s="1016"/>
      <c r="F4111" s="1016" t="e">
        <f t="shared" si="118"/>
        <v>#DIV/0!</v>
      </c>
      <c r="G4111" s="1016">
        <f t="shared" si="119"/>
        <v>0</v>
      </c>
    </row>
    <row r="4112" spans="1:7">
      <c r="A4112" s="1016"/>
      <c r="B4112" s="1016"/>
      <c r="C4112" s="1016"/>
      <c r="D4112" s="1016"/>
      <c r="E4112" s="1016"/>
      <c r="F4112" s="1016" t="e">
        <f t="shared" si="118"/>
        <v>#DIV/0!</v>
      </c>
      <c r="G4112" s="1016">
        <f t="shared" si="119"/>
        <v>0</v>
      </c>
    </row>
    <row r="4113" spans="1:7">
      <c r="A4113" s="1016"/>
      <c r="B4113" s="1016"/>
      <c r="C4113" s="1016"/>
      <c r="D4113" s="1016"/>
      <c r="E4113" s="1016"/>
      <c r="F4113" s="1016" t="e">
        <f t="shared" si="118"/>
        <v>#DIV/0!</v>
      </c>
      <c r="G4113" s="1016">
        <f t="shared" si="119"/>
        <v>0</v>
      </c>
    </row>
    <row r="4114" spans="1:7">
      <c r="A4114" s="1016"/>
      <c r="B4114" s="1016"/>
      <c r="C4114" s="1016"/>
      <c r="D4114" s="1016"/>
      <c r="E4114" s="1016"/>
      <c r="F4114" s="1016" t="e">
        <f t="shared" si="118"/>
        <v>#DIV/0!</v>
      </c>
      <c r="G4114" s="1016">
        <f t="shared" si="119"/>
        <v>0</v>
      </c>
    </row>
    <row r="4115" spans="1:7">
      <c r="A4115" s="1016"/>
      <c r="B4115" s="1016"/>
      <c r="C4115" s="1016"/>
      <c r="D4115" s="1016"/>
      <c r="E4115" s="1016"/>
      <c r="F4115" s="1016" t="e">
        <f t="shared" si="118"/>
        <v>#DIV/0!</v>
      </c>
      <c r="G4115" s="1016">
        <f t="shared" si="119"/>
        <v>0</v>
      </c>
    </row>
    <row r="4116" spans="1:7">
      <c r="A4116" s="1016"/>
      <c r="B4116" s="1016"/>
      <c r="C4116" s="1016"/>
      <c r="D4116" s="1016"/>
      <c r="E4116" s="1016"/>
      <c r="F4116" s="1016" t="e">
        <f t="shared" si="118"/>
        <v>#DIV/0!</v>
      </c>
      <c r="G4116" s="1016">
        <f t="shared" si="119"/>
        <v>0</v>
      </c>
    </row>
    <row r="4117" spans="1:7">
      <c r="A4117" s="1016"/>
      <c r="B4117" s="1016"/>
      <c r="C4117" s="1016"/>
      <c r="D4117" s="1016"/>
      <c r="E4117" s="1016"/>
      <c r="F4117" s="1016" t="e">
        <f t="shared" si="118"/>
        <v>#DIV/0!</v>
      </c>
      <c r="G4117" s="1016">
        <f t="shared" si="119"/>
        <v>0</v>
      </c>
    </row>
    <row r="4118" spans="1:7">
      <c r="A4118" s="1016"/>
      <c r="B4118" s="1016"/>
      <c r="C4118" s="1016"/>
      <c r="D4118" s="1016"/>
      <c r="E4118" s="1016"/>
      <c r="F4118" s="1016" t="e">
        <f t="shared" si="118"/>
        <v>#DIV/0!</v>
      </c>
      <c r="G4118" s="1016">
        <f t="shared" si="119"/>
        <v>0</v>
      </c>
    </row>
    <row r="4119" spans="1:7">
      <c r="A4119" s="1016"/>
      <c r="B4119" s="1016"/>
      <c r="C4119" s="1016"/>
      <c r="D4119" s="1016"/>
      <c r="E4119" s="1016"/>
      <c r="F4119" s="1016" t="e">
        <f t="shared" si="118"/>
        <v>#DIV/0!</v>
      </c>
      <c r="G4119" s="1016">
        <f t="shared" si="119"/>
        <v>0</v>
      </c>
    </row>
    <row r="4120" spans="1:7">
      <c r="A4120" s="1016"/>
      <c r="B4120" s="1016"/>
      <c r="C4120" s="1016"/>
      <c r="D4120" s="1016"/>
      <c r="E4120" s="1016"/>
      <c r="F4120" s="1016" t="e">
        <f t="shared" si="118"/>
        <v>#DIV/0!</v>
      </c>
      <c r="G4120" s="1016">
        <f t="shared" si="119"/>
        <v>0</v>
      </c>
    </row>
    <row r="4121" spans="1:7">
      <c r="A4121" s="1016"/>
      <c r="B4121" s="1016"/>
      <c r="C4121" s="1016"/>
      <c r="D4121" s="1016"/>
      <c r="E4121" s="1016"/>
      <c r="F4121" s="1016" t="e">
        <f t="shared" si="118"/>
        <v>#DIV/0!</v>
      </c>
      <c r="G4121" s="1016">
        <f t="shared" si="119"/>
        <v>0</v>
      </c>
    </row>
    <row r="4122" spans="1:7">
      <c r="A4122" s="1016"/>
      <c r="B4122" s="1016"/>
      <c r="C4122" s="1016"/>
      <c r="D4122" s="1016"/>
      <c r="E4122" s="1016"/>
      <c r="F4122" s="1016" t="e">
        <f t="shared" si="118"/>
        <v>#DIV/0!</v>
      </c>
      <c r="G4122" s="1016">
        <f t="shared" si="119"/>
        <v>0</v>
      </c>
    </row>
    <row r="4123" spans="1:7">
      <c r="A4123" s="1016"/>
      <c r="B4123" s="1016"/>
      <c r="C4123" s="1016"/>
      <c r="D4123" s="1016"/>
      <c r="E4123" s="1016"/>
      <c r="F4123" s="1016" t="e">
        <f t="shared" si="118"/>
        <v>#DIV/0!</v>
      </c>
      <c r="G4123" s="1016">
        <f t="shared" si="119"/>
        <v>0</v>
      </c>
    </row>
    <row r="4124" spans="1:7">
      <c r="A4124" s="1016"/>
      <c r="B4124" s="1016"/>
      <c r="C4124" s="1016"/>
      <c r="D4124" s="1016"/>
      <c r="E4124" s="1016"/>
      <c r="F4124" s="1016" t="e">
        <f t="shared" si="118"/>
        <v>#DIV/0!</v>
      </c>
      <c r="G4124" s="1016">
        <f t="shared" si="119"/>
        <v>0</v>
      </c>
    </row>
    <row r="4125" spans="1:7">
      <c r="A4125" s="1016"/>
      <c r="B4125" s="1016"/>
      <c r="C4125" s="1016"/>
      <c r="D4125" s="1016"/>
      <c r="E4125" s="1016"/>
      <c r="F4125" s="1016" t="e">
        <f t="shared" si="118"/>
        <v>#DIV/0!</v>
      </c>
      <c r="G4125" s="1016">
        <f t="shared" si="119"/>
        <v>0</v>
      </c>
    </row>
    <row r="4126" spans="1:7">
      <c r="A4126" s="1016"/>
      <c r="B4126" s="1016"/>
      <c r="C4126" s="1016"/>
      <c r="D4126" s="1016"/>
      <c r="E4126" s="1016"/>
      <c r="F4126" s="1016" t="e">
        <f t="shared" si="118"/>
        <v>#DIV/0!</v>
      </c>
      <c r="G4126" s="1016">
        <f t="shared" si="119"/>
        <v>0</v>
      </c>
    </row>
    <row r="4127" spans="1:7">
      <c r="A4127" s="1016"/>
      <c r="B4127" s="1016"/>
      <c r="C4127" s="1016"/>
      <c r="D4127" s="1016"/>
      <c r="E4127" s="1016"/>
      <c r="F4127" s="1016" t="e">
        <f t="shared" ref="F4127:F4190" si="120">(B4127*C4127*D4127*60/(A4127*1000))+F4126</f>
        <v>#DIV/0!</v>
      </c>
      <c r="G4127" s="1016">
        <f t="shared" ref="G4127:G4190" si="121">(C4127*D4127*60)+G4126</f>
        <v>0</v>
      </c>
    </row>
    <row r="4128" spans="1:7">
      <c r="A4128" s="1016"/>
      <c r="B4128" s="1016"/>
      <c r="C4128" s="1016"/>
      <c r="D4128" s="1016"/>
      <c r="E4128" s="1016"/>
      <c r="F4128" s="1016" t="e">
        <f t="shared" si="120"/>
        <v>#DIV/0!</v>
      </c>
      <c r="G4128" s="1016">
        <f t="shared" si="121"/>
        <v>0</v>
      </c>
    </row>
    <row r="4129" spans="1:7">
      <c r="A4129" s="1016"/>
      <c r="B4129" s="1016"/>
      <c r="C4129" s="1016"/>
      <c r="D4129" s="1016"/>
      <c r="E4129" s="1016"/>
      <c r="F4129" s="1016" t="e">
        <f t="shared" si="120"/>
        <v>#DIV/0!</v>
      </c>
      <c r="G4129" s="1016">
        <f t="shared" si="121"/>
        <v>0</v>
      </c>
    </row>
    <row r="4130" spans="1:7">
      <c r="A4130" s="1016"/>
      <c r="B4130" s="1016"/>
      <c r="C4130" s="1016"/>
      <c r="D4130" s="1016"/>
      <c r="E4130" s="1016"/>
      <c r="F4130" s="1016" t="e">
        <f t="shared" si="120"/>
        <v>#DIV/0!</v>
      </c>
      <c r="G4130" s="1016">
        <f t="shared" si="121"/>
        <v>0</v>
      </c>
    </row>
    <row r="4131" spans="1:7">
      <c r="A4131" s="1016"/>
      <c r="B4131" s="1016"/>
      <c r="C4131" s="1016"/>
      <c r="D4131" s="1016"/>
      <c r="E4131" s="1016"/>
      <c r="F4131" s="1016" t="e">
        <f t="shared" si="120"/>
        <v>#DIV/0!</v>
      </c>
      <c r="G4131" s="1016">
        <f t="shared" si="121"/>
        <v>0</v>
      </c>
    </row>
    <row r="4132" spans="1:7">
      <c r="A4132" s="1016"/>
      <c r="B4132" s="1016"/>
      <c r="C4132" s="1016"/>
      <c r="D4132" s="1016"/>
      <c r="E4132" s="1016"/>
      <c r="F4132" s="1016" t="e">
        <f t="shared" si="120"/>
        <v>#DIV/0!</v>
      </c>
      <c r="G4132" s="1016">
        <f t="shared" si="121"/>
        <v>0</v>
      </c>
    </row>
    <row r="4133" spans="1:7">
      <c r="A4133" s="1016"/>
      <c r="B4133" s="1016"/>
      <c r="C4133" s="1016"/>
      <c r="D4133" s="1016"/>
      <c r="E4133" s="1016"/>
      <c r="F4133" s="1016" t="e">
        <f t="shared" si="120"/>
        <v>#DIV/0!</v>
      </c>
      <c r="G4133" s="1016">
        <f t="shared" si="121"/>
        <v>0</v>
      </c>
    </row>
    <row r="4134" spans="1:7">
      <c r="A4134" s="1016"/>
      <c r="B4134" s="1016"/>
      <c r="C4134" s="1016"/>
      <c r="D4134" s="1016"/>
      <c r="E4134" s="1016"/>
      <c r="F4134" s="1016" t="e">
        <f t="shared" si="120"/>
        <v>#DIV/0!</v>
      </c>
      <c r="G4134" s="1016">
        <f t="shared" si="121"/>
        <v>0</v>
      </c>
    </row>
    <row r="4135" spans="1:7">
      <c r="A4135" s="1016"/>
      <c r="B4135" s="1016"/>
      <c r="C4135" s="1016"/>
      <c r="D4135" s="1016"/>
      <c r="E4135" s="1016"/>
      <c r="F4135" s="1016" t="e">
        <f t="shared" si="120"/>
        <v>#DIV/0!</v>
      </c>
      <c r="G4135" s="1016">
        <f t="shared" si="121"/>
        <v>0</v>
      </c>
    </row>
    <row r="4136" spans="1:7">
      <c r="A4136" s="1016"/>
      <c r="B4136" s="1016"/>
      <c r="C4136" s="1016"/>
      <c r="D4136" s="1016"/>
      <c r="E4136" s="1016"/>
      <c r="F4136" s="1016" t="e">
        <f t="shared" si="120"/>
        <v>#DIV/0!</v>
      </c>
      <c r="G4136" s="1016">
        <f t="shared" si="121"/>
        <v>0</v>
      </c>
    </row>
    <row r="4137" spans="1:7">
      <c r="A4137" s="1016"/>
      <c r="B4137" s="1016"/>
      <c r="C4137" s="1016"/>
      <c r="D4137" s="1016"/>
      <c r="E4137" s="1016"/>
      <c r="F4137" s="1016" t="e">
        <f t="shared" si="120"/>
        <v>#DIV/0!</v>
      </c>
      <c r="G4137" s="1016">
        <f t="shared" si="121"/>
        <v>0</v>
      </c>
    </row>
    <row r="4138" spans="1:7">
      <c r="A4138" s="1016"/>
      <c r="B4138" s="1016"/>
      <c r="C4138" s="1016"/>
      <c r="D4138" s="1016"/>
      <c r="E4138" s="1016"/>
      <c r="F4138" s="1016" t="e">
        <f t="shared" si="120"/>
        <v>#DIV/0!</v>
      </c>
      <c r="G4138" s="1016">
        <f t="shared" si="121"/>
        <v>0</v>
      </c>
    </row>
    <row r="4139" spans="1:7">
      <c r="A4139" s="1016"/>
      <c r="B4139" s="1016"/>
      <c r="C4139" s="1016"/>
      <c r="D4139" s="1016"/>
      <c r="E4139" s="1016"/>
      <c r="F4139" s="1016" t="e">
        <f t="shared" si="120"/>
        <v>#DIV/0!</v>
      </c>
      <c r="G4139" s="1016">
        <f t="shared" si="121"/>
        <v>0</v>
      </c>
    </row>
    <row r="4140" spans="1:7">
      <c r="A4140" s="1016"/>
      <c r="B4140" s="1016"/>
      <c r="C4140" s="1016"/>
      <c r="D4140" s="1016"/>
      <c r="E4140" s="1016"/>
      <c r="F4140" s="1016" t="e">
        <f t="shared" si="120"/>
        <v>#DIV/0!</v>
      </c>
      <c r="G4140" s="1016">
        <f t="shared" si="121"/>
        <v>0</v>
      </c>
    </row>
    <row r="4141" spans="1:7">
      <c r="A4141" s="1016"/>
      <c r="B4141" s="1016"/>
      <c r="C4141" s="1016"/>
      <c r="D4141" s="1016"/>
      <c r="E4141" s="1016"/>
      <c r="F4141" s="1016" t="e">
        <f t="shared" si="120"/>
        <v>#DIV/0!</v>
      </c>
      <c r="G4141" s="1016">
        <f t="shared" si="121"/>
        <v>0</v>
      </c>
    </row>
    <row r="4142" spans="1:7">
      <c r="A4142" s="1016"/>
      <c r="B4142" s="1016"/>
      <c r="C4142" s="1016"/>
      <c r="D4142" s="1016"/>
      <c r="E4142" s="1016"/>
      <c r="F4142" s="1016" t="e">
        <f t="shared" si="120"/>
        <v>#DIV/0!</v>
      </c>
      <c r="G4142" s="1016">
        <f t="shared" si="121"/>
        <v>0</v>
      </c>
    </row>
    <row r="4143" spans="1:7">
      <c r="A4143" s="1016"/>
      <c r="B4143" s="1016"/>
      <c r="C4143" s="1016"/>
      <c r="D4143" s="1016"/>
      <c r="E4143" s="1016"/>
      <c r="F4143" s="1016" t="e">
        <f t="shared" si="120"/>
        <v>#DIV/0!</v>
      </c>
      <c r="G4143" s="1016">
        <f t="shared" si="121"/>
        <v>0</v>
      </c>
    </row>
    <row r="4144" spans="1:7">
      <c r="A4144" s="1016"/>
      <c r="B4144" s="1016"/>
      <c r="C4144" s="1016"/>
      <c r="D4144" s="1016"/>
      <c r="E4144" s="1016"/>
      <c r="F4144" s="1016" t="e">
        <f t="shared" si="120"/>
        <v>#DIV/0!</v>
      </c>
      <c r="G4144" s="1016">
        <f t="shared" si="121"/>
        <v>0</v>
      </c>
    </row>
    <row r="4145" spans="1:7">
      <c r="A4145" s="1016"/>
      <c r="B4145" s="1016"/>
      <c r="C4145" s="1016"/>
      <c r="D4145" s="1016"/>
      <c r="E4145" s="1016"/>
      <c r="F4145" s="1016" t="e">
        <f t="shared" si="120"/>
        <v>#DIV/0!</v>
      </c>
      <c r="G4145" s="1016">
        <f t="shared" si="121"/>
        <v>0</v>
      </c>
    </row>
    <row r="4146" spans="1:7">
      <c r="A4146" s="1016"/>
      <c r="B4146" s="1016"/>
      <c r="C4146" s="1016"/>
      <c r="D4146" s="1016"/>
      <c r="E4146" s="1016"/>
      <c r="F4146" s="1016" t="e">
        <f t="shared" si="120"/>
        <v>#DIV/0!</v>
      </c>
      <c r="G4146" s="1016">
        <f t="shared" si="121"/>
        <v>0</v>
      </c>
    </row>
    <row r="4147" spans="1:7">
      <c r="A4147" s="1016"/>
      <c r="B4147" s="1016"/>
      <c r="C4147" s="1016"/>
      <c r="D4147" s="1016"/>
      <c r="E4147" s="1016"/>
      <c r="F4147" s="1016" t="e">
        <f t="shared" si="120"/>
        <v>#DIV/0!</v>
      </c>
      <c r="G4147" s="1016">
        <f t="shared" si="121"/>
        <v>0</v>
      </c>
    </row>
    <row r="4148" spans="1:7">
      <c r="A4148" s="1016"/>
      <c r="B4148" s="1016"/>
      <c r="C4148" s="1016"/>
      <c r="D4148" s="1016"/>
      <c r="E4148" s="1016"/>
      <c r="F4148" s="1016" t="e">
        <f t="shared" si="120"/>
        <v>#DIV/0!</v>
      </c>
      <c r="G4148" s="1016">
        <f t="shared" si="121"/>
        <v>0</v>
      </c>
    </row>
    <row r="4149" spans="1:7">
      <c r="A4149" s="1016"/>
      <c r="B4149" s="1016"/>
      <c r="C4149" s="1016"/>
      <c r="D4149" s="1016"/>
      <c r="E4149" s="1016"/>
      <c r="F4149" s="1016" t="e">
        <f t="shared" si="120"/>
        <v>#DIV/0!</v>
      </c>
      <c r="G4149" s="1016">
        <f t="shared" si="121"/>
        <v>0</v>
      </c>
    </row>
    <row r="4150" spans="1:7">
      <c r="A4150" s="1016"/>
      <c r="B4150" s="1016"/>
      <c r="C4150" s="1016"/>
      <c r="D4150" s="1016"/>
      <c r="E4150" s="1016"/>
      <c r="F4150" s="1016" t="e">
        <f t="shared" si="120"/>
        <v>#DIV/0!</v>
      </c>
      <c r="G4150" s="1016">
        <f t="shared" si="121"/>
        <v>0</v>
      </c>
    </row>
    <row r="4151" spans="1:7">
      <c r="A4151" s="1016"/>
      <c r="B4151" s="1016"/>
      <c r="C4151" s="1016"/>
      <c r="D4151" s="1016"/>
      <c r="E4151" s="1016"/>
      <c r="F4151" s="1016" t="e">
        <f t="shared" si="120"/>
        <v>#DIV/0!</v>
      </c>
      <c r="G4151" s="1016">
        <f t="shared" si="121"/>
        <v>0</v>
      </c>
    </row>
    <row r="4152" spans="1:7">
      <c r="A4152" s="1016"/>
      <c r="B4152" s="1016"/>
      <c r="C4152" s="1016"/>
      <c r="D4152" s="1016"/>
      <c r="E4152" s="1016"/>
      <c r="F4152" s="1016" t="e">
        <f t="shared" si="120"/>
        <v>#DIV/0!</v>
      </c>
      <c r="G4152" s="1016">
        <f t="shared" si="121"/>
        <v>0</v>
      </c>
    </row>
    <row r="4153" spans="1:7">
      <c r="A4153" s="1016"/>
      <c r="B4153" s="1016"/>
      <c r="C4153" s="1016"/>
      <c r="D4153" s="1016"/>
      <c r="E4153" s="1016"/>
      <c r="F4153" s="1016" t="e">
        <f t="shared" si="120"/>
        <v>#DIV/0!</v>
      </c>
      <c r="G4153" s="1016">
        <f t="shared" si="121"/>
        <v>0</v>
      </c>
    </row>
    <row r="4154" spans="1:7">
      <c r="A4154" s="1016"/>
      <c r="B4154" s="1016"/>
      <c r="C4154" s="1016"/>
      <c r="D4154" s="1016"/>
      <c r="E4154" s="1016"/>
      <c r="F4154" s="1016" t="e">
        <f t="shared" si="120"/>
        <v>#DIV/0!</v>
      </c>
      <c r="G4154" s="1016">
        <f t="shared" si="121"/>
        <v>0</v>
      </c>
    </row>
    <row r="4155" spans="1:7">
      <c r="A4155" s="1016"/>
      <c r="B4155" s="1016"/>
      <c r="C4155" s="1016"/>
      <c r="D4155" s="1016"/>
      <c r="E4155" s="1016"/>
      <c r="F4155" s="1016" t="e">
        <f t="shared" si="120"/>
        <v>#DIV/0!</v>
      </c>
      <c r="G4155" s="1016">
        <f t="shared" si="121"/>
        <v>0</v>
      </c>
    </row>
    <row r="4156" spans="1:7">
      <c r="A4156" s="1016"/>
      <c r="B4156" s="1016"/>
      <c r="C4156" s="1016"/>
      <c r="D4156" s="1016"/>
      <c r="E4156" s="1016"/>
      <c r="F4156" s="1016" t="e">
        <f t="shared" si="120"/>
        <v>#DIV/0!</v>
      </c>
      <c r="G4156" s="1016">
        <f t="shared" si="121"/>
        <v>0</v>
      </c>
    </row>
    <row r="4157" spans="1:7">
      <c r="A4157" s="1016"/>
      <c r="B4157" s="1016"/>
      <c r="C4157" s="1016"/>
      <c r="D4157" s="1016"/>
      <c r="E4157" s="1016"/>
      <c r="F4157" s="1016" t="e">
        <f t="shared" si="120"/>
        <v>#DIV/0!</v>
      </c>
      <c r="G4157" s="1016">
        <f t="shared" si="121"/>
        <v>0</v>
      </c>
    </row>
    <row r="4158" spans="1:7">
      <c r="A4158" s="1016"/>
      <c r="B4158" s="1016"/>
      <c r="C4158" s="1016"/>
      <c r="D4158" s="1016"/>
      <c r="E4158" s="1016"/>
      <c r="F4158" s="1016" t="e">
        <f t="shared" si="120"/>
        <v>#DIV/0!</v>
      </c>
      <c r="G4158" s="1016">
        <f t="shared" si="121"/>
        <v>0</v>
      </c>
    </row>
    <row r="4159" spans="1:7">
      <c r="A4159" s="1016"/>
      <c r="B4159" s="1016"/>
      <c r="C4159" s="1016"/>
      <c r="D4159" s="1016"/>
      <c r="E4159" s="1016"/>
      <c r="F4159" s="1016" t="e">
        <f t="shared" si="120"/>
        <v>#DIV/0!</v>
      </c>
      <c r="G4159" s="1016">
        <f t="shared" si="121"/>
        <v>0</v>
      </c>
    </row>
    <row r="4160" spans="1:7">
      <c r="A4160" s="1016"/>
      <c r="B4160" s="1016"/>
      <c r="C4160" s="1016"/>
      <c r="D4160" s="1016"/>
      <c r="E4160" s="1016"/>
      <c r="F4160" s="1016" t="e">
        <f t="shared" si="120"/>
        <v>#DIV/0!</v>
      </c>
      <c r="G4160" s="1016">
        <f t="shared" si="121"/>
        <v>0</v>
      </c>
    </row>
    <row r="4161" spans="1:7">
      <c r="A4161" s="1016"/>
      <c r="B4161" s="1016"/>
      <c r="C4161" s="1016"/>
      <c r="D4161" s="1016"/>
      <c r="E4161" s="1016"/>
      <c r="F4161" s="1016" t="e">
        <f t="shared" si="120"/>
        <v>#DIV/0!</v>
      </c>
      <c r="G4161" s="1016">
        <f t="shared" si="121"/>
        <v>0</v>
      </c>
    </row>
    <row r="4162" spans="1:7">
      <c r="A4162" s="1016"/>
      <c r="B4162" s="1016"/>
      <c r="C4162" s="1016"/>
      <c r="D4162" s="1016"/>
      <c r="E4162" s="1016"/>
      <c r="F4162" s="1016" t="e">
        <f t="shared" si="120"/>
        <v>#DIV/0!</v>
      </c>
      <c r="G4162" s="1016">
        <f t="shared" si="121"/>
        <v>0</v>
      </c>
    </row>
    <row r="4163" spans="1:7">
      <c r="A4163" s="1016"/>
      <c r="B4163" s="1016"/>
      <c r="C4163" s="1016"/>
      <c r="D4163" s="1016"/>
      <c r="E4163" s="1016"/>
      <c r="F4163" s="1016" t="e">
        <f t="shared" si="120"/>
        <v>#DIV/0!</v>
      </c>
      <c r="G4163" s="1016">
        <f t="shared" si="121"/>
        <v>0</v>
      </c>
    </row>
    <row r="4164" spans="1:7">
      <c r="A4164" s="1016"/>
      <c r="B4164" s="1016"/>
      <c r="C4164" s="1016"/>
      <c r="D4164" s="1016"/>
      <c r="E4164" s="1016"/>
      <c r="F4164" s="1016" t="e">
        <f t="shared" si="120"/>
        <v>#DIV/0!</v>
      </c>
      <c r="G4164" s="1016">
        <f t="shared" si="121"/>
        <v>0</v>
      </c>
    </row>
    <row r="4165" spans="1:7">
      <c r="A4165" s="1016"/>
      <c r="B4165" s="1016"/>
      <c r="C4165" s="1016"/>
      <c r="D4165" s="1016"/>
      <c r="E4165" s="1016"/>
      <c r="F4165" s="1016" t="e">
        <f t="shared" si="120"/>
        <v>#DIV/0!</v>
      </c>
      <c r="G4165" s="1016">
        <f t="shared" si="121"/>
        <v>0</v>
      </c>
    </row>
    <row r="4166" spans="1:7">
      <c r="A4166" s="1016"/>
      <c r="B4166" s="1016"/>
      <c r="C4166" s="1016"/>
      <c r="D4166" s="1016"/>
      <c r="E4166" s="1016"/>
      <c r="F4166" s="1016" t="e">
        <f t="shared" si="120"/>
        <v>#DIV/0!</v>
      </c>
      <c r="G4166" s="1016">
        <f t="shared" si="121"/>
        <v>0</v>
      </c>
    </row>
    <row r="4167" spans="1:7">
      <c r="A4167" s="1016"/>
      <c r="B4167" s="1016"/>
      <c r="C4167" s="1016"/>
      <c r="D4167" s="1016"/>
      <c r="E4167" s="1016"/>
      <c r="F4167" s="1016" t="e">
        <f t="shared" si="120"/>
        <v>#DIV/0!</v>
      </c>
      <c r="G4167" s="1016">
        <f t="shared" si="121"/>
        <v>0</v>
      </c>
    </row>
    <row r="4168" spans="1:7">
      <c r="A4168" s="1016"/>
      <c r="B4168" s="1016"/>
      <c r="C4168" s="1016"/>
      <c r="D4168" s="1016"/>
      <c r="E4168" s="1016"/>
      <c r="F4168" s="1016" t="e">
        <f t="shared" si="120"/>
        <v>#DIV/0!</v>
      </c>
      <c r="G4168" s="1016">
        <f t="shared" si="121"/>
        <v>0</v>
      </c>
    </row>
    <row r="4169" spans="1:7">
      <c r="A4169" s="1016"/>
      <c r="B4169" s="1016"/>
      <c r="C4169" s="1016"/>
      <c r="D4169" s="1016"/>
      <c r="E4169" s="1016"/>
      <c r="F4169" s="1016" t="e">
        <f t="shared" si="120"/>
        <v>#DIV/0!</v>
      </c>
      <c r="G4169" s="1016">
        <f t="shared" si="121"/>
        <v>0</v>
      </c>
    </row>
    <row r="4170" spans="1:7">
      <c r="A4170" s="1016"/>
      <c r="B4170" s="1016"/>
      <c r="C4170" s="1016"/>
      <c r="D4170" s="1016"/>
      <c r="E4170" s="1016"/>
      <c r="F4170" s="1016" t="e">
        <f t="shared" si="120"/>
        <v>#DIV/0!</v>
      </c>
      <c r="G4170" s="1016">
        <f t="shared" si="121"/>
        <v>0</v>
      </c>
    </row>
    <row r="4171" spans="1:7">
      <c r="A4171" s="1016"/>
      <c r="B4171" s="1016"/>
      <c r="C4171" s="1016"/>
      <c r="D4171" s="1016"/>
      <c r="E4171" s="1016"/>
      <c r="F4171" s="1016" t="e">
        <f t="shared" si="120"/>
        <v>#DIV/0!</v>
      </c>
      <c r="G4171" s="1016">
        <f t="shared" si="121"/>
        <v>0</v>
      </c>
    </row>
    <row r="4172" spans="1:7">
      <c r="A4172" s="1016"/>
      <c r="B4172" s="1016"/>
      <c r="C4172" s="1016"/>
      <c r="D4172" s="1016"/>
      <c r="E4172" s="1016"/>
      <c r="F4172" s="1016" t="e">
        <f t="shared" si="120"/>
        <v>#DIV/0!</v>
      </c>
      <c r="G4172" s="1016">
        <f t="shared" si="121"/>
        <v>0</v>
      </c>
    </row>
    <row r="4173" spans="1:7">
      <c r="A4173" s="1016"/>
      <c r="B4173" s="1016"/>
      <c r="C4173" s="1016"/>
      <c r="D4173" s="1016"/>
      <c r="E4173" s="1016"/>
      <c r="F4173" s="1016" t="e">
        <f t="shared" si="120"/>
        <v>#DIV/0!</v>
      </c>
      <c r="G4173" s="1016">
        <f t="shared" si="121"/>
        <v>0</v>
      </c>
    </row>
    <row r="4174" spans="1:7">
      <c r="A4174" s="1016"/>
      <c r="B4174" s="1016"/>
      <c r="C4174" s="1016"/>
      <c r="D4174" s="1016"/>
      <c r="E4174" s="1016"/>
      <c r="F4174" s="1016" t="e">
        <f t="shared" si="120"/>
        <v>#DIV/0!</v>
      </c>
      <c r="G4174" s="1016">
        <f t="shared" si="121"/>
        <v>0</v>
      </c>
    </row>
    <row r="4175" spans="1:7">
      <c r="A4175" s="1016"/>
      <c r="B4175" s="1016"/>
      <c r="C4175" s="1016"/>
      <c r="D4175" s="1016"/>
      <c r="E4175" s="1016"/>
      <c r="F4175" s="1016" t="e">
        <f t="shared" si="120"/>
        <v>#DIV/0!</v>
      </c>
      <c r="G4175" s="1016">
        <f t="shared" si="121"/>
        <v>0</v>
      </c>
    </row>
    <row r="4176" spans="1:7">
      <c r="A4176" s="1016"/>
      <c r="B4176" s="1016"/>
      <c r="C4176" s="1016"/>
      <c r="D4176" s="1016"/>
      <c r="E4176" s="1016"/>
      <c r="F4176" s="1016" t="e">
        <f t="shared" si="120"/>
        <v>#DIV/0!</v>
      </c>
      <c r="G4176" s="1016">
        <f t="shared" si="121"/>
        <v>0</v>
      </c>
    </row>
    <row r="4177" spans="1:7">
      <c r="A4177" s="1016"/>
      <c r="B4177" s="1016"/>
      <c r="C4177" s="1016"/>
      <c r="D4177" s="1016"/>
      <c r="E4177" s="1016"/>
      <c r="F4177" s="1016" t="e">
        <f t="shared" si="120"/>
        <v>#DIV/0!</v>
      </c>
      <c r="G4177" s="1016">
        <f t="shared" si="121"/>
        <v>0</v>
      </c>
    </row>
    <row r="4178" spans="1:7">
      <c r="A4178" s="1016"/>
      <c r="B4178" s="1016"/>
      <c r="C4178" s="1016"/>
      <c r="D4178" s="1016"/>
      <c r="E4178" s="1016"/>
      <c r="F4178" s="1016" t="e">
        <f t="shared" si="120"/>
        <v>#DIV/0!</v>
      </c>
      <c r="G4178" s="1016">
        <f t="shared" si="121"/>
        <v>0</v>
      </c>
    </row>
    <row r="4179" spans="1:7">
      <c r="A4179" s="1016"/>
      <c r="B4179" s="1016"/>
      <c r="C4179" s="1016"/>
      <c r="D4179" s="1016"/>
      <c r="E4179" s="1016"/>
      <c r="F4179" s="1016" t="e">
        <f t="shared" si="120"/>
        <v>#DIV/0!</v>
      </c>
      <c r="G4179" s="1016">
        <f t="shared" si="121"/>
        <v>0</v>
      </c>
    </row>
    <row r="4180" spans="1:7">
      <c r="A4180" s="1016"/>
      <c r="B4180" s="1016"/>
      <c r="C4180" s="1016"/>
      <c r="D4180" s="1016"/>
      <c r="E4180" s="1016"/>
      <c r="F4180" s="1016" t="e">
        <f t="shared" si="120"/>
        <v>#DIV/0!</v>
      </c>
      <c r="G4180" s="1016">
        <f t="shared" si="121"/>
        <v>0</v>
      </c>
    </row>
    <row r="4181" spans="1:7">
      <c r="A4181" s="1016"/>
      <c r="B4181" s="1016"/>
      <c r="C4181" s="1016"/>
      <c r="D4181" s="1016"/>
      <c r="E4181" s="1016"/>
      <c r="F4181" s="1016" t="e">
        <f t="shared" si="120"/>
        <v>#DIV/0!</v>
      </c>
      <c r="G4181" s="1016">
        <f t="shared" si="121"/>
        <v>0</v>
      </c>
    </row>
    <row r="4182" spans="1:7">
      <c r="A4182" s="1016"/>
      <c r="B4182" s="1016"/>
      <c r="C4182" s="1016"/>
      <c r="D4182" s="1016"/>
      <c r="E4182" s="1016"/>
      <c r="F4182" s="1016" t="e">
        <f t="shared" si="120"/>
        <v>#DIV/0!</v>
      </c>
      <c r="G4182" s="1016">
        <f t="shared" si="121"/>
        <v>0</v>
      </c>
    </row>
    <row r="4183" spans="1:7">
      <c r="A4183" s="1016"/>
      <c r="B4183" s="1016"/>
      <c r="C4183" s="1016"/>
      <c r="D4183" s="1016"/>
      <c r="E4183" s="1016"/>
      <c r="F4183" s="1016" t="e">
        <f t="shared" si="120"/>
        <v>#DIV/0!</v>
      </c>
      <c r="G4183" s="1016">
        <f t="shared" si="121"/>
        <v>0</v>
      </c>
    </row>
    <row r="4184" spans="1:7">
      <c r="A4184" s="1016"/>
      <c r="B4184" s="1016"/>
      <c r="C4184" s="1016"/>
      <c r="D4184" s="1016"/>
      <c r="E4184" s="1016"/>
      <c r="F4184" s="1016" t="e">
        <f t="shared" si="120"/>
        <v>#DIV/0!</v>
      </c>
      <c r="G4184" s="1016">
        <f t="shared" si="121"/>
        <v>0</v>
      </c>
    </row>
    <row r="4185" spans="1:7">
      <c r="A4185" s="1016"/>
      <c r="B4185" s="1016"/>
      <c r="C4185" s="1016"/>
      <c r="D4185" s="1016"/>
      <c r="E4185" s="1016"/>
      <c r="F4185" s="1016" t="e">
        <f t="shared" si="120"/>
        <v>#DIV/0!</v>
      </c>
      <c r="G4185" s="1016">
        <f t="shared" si="121"/>
        <v>0</v>
      </c>
    </row>
    <row r="4186" spans="1:7">
      <c r="A4186" s="1016"/>
      <c r="B4186" s="1016"/>
      <c r="C4186" s="1016"/>
      <c r="D4186" s="1016"/>
      <c r="E4186" s="1016"/>
      <c r="F4186" s="1016" t="e">
        <f t="shared" si="120"/>
        <v>#DIV/0!</v>
      </c>
      <c r="G4186" s="1016">
        <f t="shared" si="121"/>
        <v>0</v>
      </c>
    </row>
    <row r="4187" spans="1:7">
      <c r="A4187" s="1016"/>
      <c r="B4187" s="1016"/>
      <c r="C4187" s="1016"/>
      <c r="D4187" s="1016"/>
      <c r="E4187" s="1016"/>
      <c r="F4187" s="1016" t="e">
        <f t="shared" si="120"/>
        <v>#DIV/0!</v>
      </c>
      <c r="G4187" s="1016">
        <f t="shared" si="121"/>
        <v>0</v>
      </c>
    </row>
    <row r="4188" spans="1:7">
      <c r="A4188" s="1016"/>
      <c r="B4188" s="1016"/>
      <c r="C4188" s="1016"/>
      <c r="D4188" s="1016"/>
      <c r="E4188" s="1016"/>
      <c r="F4188" s="1016" t="e">
        <f t="shared" si="120"/>
        <v>#DIV/0!</v>
      </c>
      <c r="G4188" s="1016">
        <f t="shared" si="121"/>
        <v>0</v>
      </c>
    </row>
    <row r="4189" spans="1:7">
      <c r="A4189" s="1016"/>
      <c r="B4189" s="1016"/>
      <c r="C4189" s="1016"/>
      <c r="D4189" s="1016"/>
      <c r="E4189" s="1016"/>
      <c r="F4189" s="1016" t="e">
        <f t="shared" si="120"/>
        <v>#DIV/0!</v>
      </c>
      <c r="G4189" s="1016">
        <f t="shared" si="121"/>
        <v>0</v>
      </c>
    </row>
    <row r="4190" spans="1:7">
      <c r="A4190" s="1016"/>
      <c r="B4190" s="1016"/>
      <c r="C4190" s="1016"/>
      <c r="D4190" s="1016"/>
      <c r="E4190" s="1016"/>
      <c r="F4190" s="1016" t="e">
        <f t="shared" si="120"/>
        <v>#DIV/0!</v>
      </c>
      <c r="G4190" s="1016">
        <f t="shared" si="121"/>
        <v>0</v>
      </c>
    </row>
    <row r="4191" spans="1:7">
      <c r="A4191" s="1016"/>
      <c r="B4191" s="1016"/>
      <c r="C4191" s="1016"/>
      <c r="D4191" s="1016"/>
      <c r="E4191" s="1016"/>
      <c r="F4191" s="1016" t="e">
        <f t="shared" ref="F4191:F4254" si="122">(B4191*C4191*D4191*60/(A4191*1000))+F4190</f>
        <v>#DIV/0!</v>
      </c>
      <c r="G4191" s="1016">
        <f t="shared" ref="G4191:G4254" si="123">(C4191*D4191*60)+G4190</f>
        <v>0</v>
      </c>
    </row>
    <row r="4192" spans="1:7">
      <c r="A4192" s="1016"/>
      <c r="B4192" s="1016"/>
      <c r="C4192" s="1016"/>
      <c r="D4192" s="1016"/>
      <c r="E4192" s="1016"/>
      <c r="F4192" s="1016" t="e">
        <f t="shared" si="122"/>
        <v>#DIV/0!</v>
      </c>
      <c r="G4192" s="1016">
        <f t="shared" si="123"/>
        <v>0</v>
      </c>
    </row>
    <row r="4193" spans="1:7">
      <c r="A4193" s="1016"/>
      <c r="B4193" s="1016"/>
      <c r="C4193" s="1016"/>
      <c r="D4193" s="1016"/>
      <c r="E4193" s="1016"/>
      <c r="F4193" s="1016" t="e">
        <f t="shared" si="122"/>
        <v>#DIV/0!</v>
      </c>
      <c r="G4193" s="1016">
        <f t="shared" si="123"/>
        <v>0</v>
      </c>
    </row>
    <row r="4194" spans="1:7">
      <c r="A4194" s="1016"/>
      <c r="B4194" s="1016"/>
      <c r="C4194" s="1016"/>
      <c r="D4194" s="1016"/>
      <c r="E4194" s="1016"/>
      <c r="F4194" s="1016" t="e">
        <f t="shared" si="122"/>
        <v>#DIV/0!</v>
      </c>
      <c r="G4194" s="1016">
        <f t="shared" si="123"/>
        <v>0</v>
      </c>
    </row>
    <row r="4195" spans="1:7">
      <c r="A4195" s="1016"/>
      <c r="B4195" s="1016"/>
      <c r="C4195" s="1016"/>
      <c r="D4195" s="1016"/>
      <c r="E4195" s="1016"/>
      <c r="F4195" s="1016" t="e">
        <f t="shared" si="122"/>
        <v>#DIV/0!</v>
      </c>
      <c r="G4195" s="1016">
        <f t="shared" si="123"/>
        <v>0</v>
      </c>
    </row>
    <row r="4196" spans="1:7">
      <c r="A4196" s="1016"/>
      <c r="B4196" s="1016"/>
      <c r="C4196" s="1016"/>
      <c r="D4196" s="1016"/>
      <c r="E4196" s="1016"/>
      <c r="F4196" s="1016" t="e">
        <f t="shared" si="122"/>
        <v>#DIV/0!</v>
      </c>
      <c r="G4196" s="1016">
        <f t="shared" si="123"/>
        <v>0</v>
      </c>
    </row>
    <row r="4197" spans="1:7">
      <c r="A4197" s="1016"/>
      <c r="B4197" s="1016"/>
      <c r="C4197" s="1016"/>
      <c r="D4197" s="1016"/>
      <c r="E4197" s="1016"/>
      <c r="F4197" s="1016" t="e">
        <f t="shared" si="122"/>
        <v>#DIV/0!</v>
      </c>
      <c r="G4197" s="1016">
        <f t="shared" si="123"/>
        <v>0</v>
      </c>
    </row>
    <row r="4198" spans="1:7">
      <c r="A4198" s="1016"/>
      <c r="B4198" s="1016"/>
      <c r="C4198" s="1016"/>
      <c r="D4198" s="1016"/>
      <c r="E4198" s="1016"/>
      <c r="F4198" s="1016" t="e">
        <f t="shared" si="122"/>
        <v>#DIV/0!</v>
      </c>
      <c r="G4198" s="1016">
        <f t="shared" si="123"/>
        <v>0</v>
      </c>
    </row>
    <row r="4199" spans="1:7">
      <c r="A4199" s="1016"/>
      <c r="B4199" s="1016"/>
      <c r="C4199" s="1016"/>
      <c r="D4199" s="1016"/>
      <c r="E4199" s="1016"/>
      <c r="F4199" s="1016" t="e">
        <f t="shared" si="122"/>
        <v>#DIV/0!</v>
      </c>
      <c r="G4199" s="1016">
        <f t="shared" si="123"/>
        <v>0</v>
      </c>
    </row>
    <row r="4200" spans="1:7">
      <c r="A4200" s="1016"/>
      <c r="B4200" s="1016"/>
      <c r="C4200" s="1016"/>
      <c r="D4200" s="1016"/>
      <c r="E4200" s="1016"/>
      <c r="F4200" s="1016" t="e">
        <f t="shared" si="122"/>
        <v>#DIV/0!</v>
      </c>
      <c r="G4200" s="1016">
        <f t="shared" si="123"/>
        <v>0</v>
      </c>
    </row>
    <row r="4201" spans="1:7">
      <c r="A4201" s="1016"/>
      <c r="B4201" s="1016"/>
      <c r="C4201" s="1016"/>
      <c r="D4201" s="1016"/>
      <c r="E4201" s="1016"/>
      <c r="F4201" s="1016" t="e">
        <f t="shared" si="122"/>
        <v>#DIV/0!</v>
      </c>
      <c r="G4201" s="1016">
        <f t="shared" si="123"/>
        <v>0</v>
      </c>
    </row>
    <row r="4202" spans="1:7">
      <c r="A4202" s="1016"/>
      <c r="B4202" s="1016"/>
      <c r="C4202" s="1016"/>
      <c r="D4202" s="1016"/>
      <c r="E4202" s="1016"/>
      <c r="F4202" s="1016" t="e">
        <f t="shared" si="122"/>
        <v>#DIV/0!</v>
      </c>
      <c r="G4202" s="1016">
        <f t="shared" si="123"/>
        <v>0</v>
      </c>
    </row>
    <row r="4203" spans="1:7">
      <c r="A4203" s="1016"/>
      <c r="B4203" s="1016"/>
      <c r="C4203" s="1016"/>
      <c r="D4203" s="1016"/>
      <c r="E4203" s="1016"/>
      <c r="F4203" s="1016" t="e">
        <f t="shared" si="122"/>
        <v>#DIV/0!</v>
      </c>
      <c r="G4203" s="1016">
        <f t="shared" si="123"/>
        <v>0</v>
      </c>
    </row>
    <row r="4204" spans="1:7">
      <c r="A4204" s="1016"/>
      <c r="B4204" s="1016"/>
      <c r="C4204" s="1016"/>
      <c r="D4204" s="1016"/>
      <c r="E4204" s="1016"/>
      <c r="F4204" s="1016" t="e">
        <f t="shared" si="122"/>
        <v>#DIV/0!</v>
      </c>
      <c r="G4204" s="1016">
        <f t="shared" si="123"/>
        <v>0</v>
      </c>
    </row>
    <row r="4205" spans="1:7">
      <c r="A4205" s="1016"/>
      <c r="B4205" s="1016"/>
      <c r="C4205" s="1016"/>
      <c r="D4205" s="1016"/>
      <c r="E4205" s="1016"/>
      <c r="F4205" s="1016" t="e">
        <f t="shared" si="122"/>
        <v>#DIV/0!</v>
      </c>
      <c r="G4205" s="1016">
        <f t="shared" si="123"/>
        <v>0</v>
      </c>
    </row>
    <row r="4206" spans="1:7">
      <c r="A4206" s="1016"/>
      <c r="B4206" s="1016"/>
      <c r="C4206" s="1016"/>
      <c r="D4206" s="1016"/>
      <c r="E4206" s="1016"/>
      <c r="F4206" s="1016" t="e">
        <f t="shared" si="122"/>
        <v>#DIV/0!</v>
      </c>
      <c r="G4206" s="1016">
        <f t="shared" si="123"/>
        <v>0</v>
      </c>
    </row>
    <row r="4207" spans="1:7">
      <c r="A4207" s="1016"/>
      <c r="B4207" s="1016"/>
      <c r="C4207" s="1016"/>
      <c r="D4207" s="1016"/>
      <c r="E4207" s="1016"/>
      <c r="F4207" s="1016" t="e">
        <f t="shared" si="122"/>
        <v>#DIV/0!</v>
      </c>
      <c r="G4207" s="1016">
        <f t="shared" si="123"/>
        <v>0</v>
      </c>
    </row>
    <row r="4208" spans="1:7">
      <c r="A4208" s="1016"/>
      <c r="B4208" s="1016"/>
      <c r="C4208" s="1016"/>
      <c r="D4208" s="1016"/>
      <c r="E4208" s="1016"/>
      <c r="F4208" s="1016" t="e">
        <f t="shared" si="122"/>
        <v>#DIV/0!</v>
      </c>
      <c r="G4208" s="1016">
        <f t="shared" si="123"/>
        <v>0</v>
      </c>
    </row>
    <row r="4209" spans="1:7">
      <c r="A4209" s="1016"/>
      <c r="B4209" s="1016"/>
      <c r="C4209" s="1016"/>
      <c r="D4209" s="1016"/>
      <c r="E4209" s="1016"/>
      <c r="F4209" s="1016" t="e">
        <f t="shared" si="122"/>
        <v>#DIV/0!</v>
      </c>
      <c r="G4209" s="1016">
        <f t="shared" si="123"/>
        <v>0</v>
      </c>
    </row>
    <row r="4210" spans="1:7">
      <c r="A4210" s="1016"/>
      <c r="B4210" s="1016"/>
      <c r="C4210" s="1016"/>
      <c r="D4210" s="1016"/>
      <c r="E4210" s="1016"/>
      <c r="F4210" s="1016" t="e">
        <f t="shared" si="122"/>
        <v>#DIV/0!</v>
      </c>
      <c r="G4210" s="1016">
        <f t="shared" si="123"/>
        <v>0</v>
      </c>
    </row>
    <row r="4211" spans="1:7">
      <c r="A4211" s="1016"/>
      <c r="B4211" s="1016"/>
      <c r="C4211" s="1016"/>
      <c r="D4211" s="1016"/>
      <c r="E4211" s="1016"/>
      <c r="F4211" s="1016" t="e">
        <f t="shared" si="122"/>
        <v>#DIV/0!</v>
      </c>
      <c r="G4211" s="1016">
        <f t="shared" si="123"/>
        <v>0</v>
      </c>
    </row>
    <row r="4212" spans="1:7">
      <c r="A4212" s="1016"/>
      <c r="B4212" s="1016"/>
      <c r="C4212" s="1016"/>
      <c r="D4212" s="1016"/>
      <c r="E4212" s="1016"/>
      <c r="F4212" s="1016" t="e">
        <f t="shared" si="122"/>
        <v>#DIV/0!</v>
      </c>
      <c r="G4212" s="1016">
        <f t="shared" si="123"/>
        <v>0</v>
      </c>
    </row>
    <row r="4213" spans="1:7">
      <c r="A4213" s="1016"/>
      <c r="B4213" s="1016"/>
      <c r="C4213" s="1016"/>
      <c r="D4213" s="1016"/>
      <c r="E4213" s="1016"/>
      <c r="F4213" s="1016" t="e">
        <f t="shared" si="122"/>
        <v>#DIV/0!</v>
      </c>
      <c r="G4213" s="1016">
        <f t="shared" si="123"/>
        <v>0</v>
      </c>
    </row>
    <row r="4214" spans="1:7">
      <c r="A4214" s="1016"/>
      <c r="B4214" s="1016"/>
      <c r="C4214" s="1016"/>
      <c r="D4214" s="1016"/>
      <c r="E4214" s="1016"/>
      <c r="F4214" s="1016" t="e">
        <f t="shared" si="122"/>
        <v>#DIV/0!</v>
      </c>
      <c r="G4214" s="1016">
        <f t="shared" si="123"/>
        <v>0</v>
      </c>
    </row>
    <row r="4215" spans="1:7">
      <c r="A4215" s="1016"/>
      <c r="B4215" s="1016"/>
      <c r="C4215" s="1016"/>
      <c r="D4215" s="1016"/>
      <c r="E4215" s="1016"/>
      <c r="F4215" s="1016" t="e">
        <f t="shared" si="122"/>
        <v>#DIV/0!</v>
      </c>
      <c r="G4215" s="1016">
        <f t="shared" si="123"/>
        <v>0</v>
      </c>
    </row>
    <row r="4216" spans="1:7">
      <c r="A4216" s="1016"/>
      <c r="B4216" s="1016"/>
      <c r="C4216" s="1016"/>
      <c r="D4216" s="1016"/>
      <c r="E4216" s="1016"/>
      <c r="F4216" s="1016" t="e">
        <f t="shared" si="122"/>
        <v>#DIV/0!</v>
      </c>
      <c r="G4216" s="1016">
        <f t="shared" si="123"/>
        <v>0</v>
      </c>
    </row>
    <row r="4217" spans="1:7">
      <c r="A4217" s="1016"/>
      <c r="B4217" s="1016"/>
      <c r="C4217" s="1016"/>
      <c r="D4217" s="1016"/>
      <c r="E4217" s="1016"/>
      <c r="F4217" s="1016" t="e">
        <f t="shared" si="122"/>
        <v>#DIV/0!</v>
      </c>
      <c r="G4217" s="1016">
        <f t="shared" si="123"/>
        <v>0</v>
      </c>
    </row>
    <row r="4218" spans="1:7">
      <c r="A4218" s="1016"/>
      <c r="B4218" s="1016"/>
      <c r="C4218" s="1016"/>
      <c r="D4218" s="1016"/>
      <c r="E4218" s="1016"/>
      <c r="F4218" s="1016" t="e">
        <f t="shared" si="122"/>
        <v>#DIV/0!</v>
      </c>
      <c r="G4218" s="1016">
        <f t="shared" si="123"/>
        <v>0</v>
      </c>
    </row>
    <row r="4219" spans="1:7">
      <c r="A4219" s="1016"/>
      <c r="B4219" s="1016"/>
      <c r="C4219" s="1016"/>
      <c r="D4219" s="1016"/>
      <c r="E4219" s="1016"/>
      <c r="F4219" s="1016" t="e">
        <f t="shared" si="122"/>
        <v>#DIV/0!</v>
      </c>
      <c r="G4219" s="1016">
        <f t="shared" si="123"/>
        <v>0</v>
      </c>
    </row>
    <row r="4220" spans="1:7">
      <c r="A4220" s="1016"/>
      <c r="B4220" s="1016"/>
      <c r="C4220" s="1016"/>
      <c r="D4220" s="1016"/>
      <c r="E4220" s="1016"/>
      <c r="F4220" s="1016" t="e">
        <f t="shared" si="122"/>
        <v>#DIV/0!</v>
      </c>
      <c r="G4220" s="1016">
        <f t="shared" si="123"/>
        <v>0</v>
      </c>
    </row>
    <row r="4221" spans="1:7">
      <c r="A4221" s="1016"/>
      <c r="B4221" s="1016"/>
      <c r="C4221" s="1016"/>
      <c r="D4221" s="1016"/>
      <c r="E4221" s="1016"/>
      <c r="F4221" s="1016" t="e">
        <f t="shared" si="122"/>
        <v>#DIV/0!</v>
      </c>
      <c r="G4221" s="1016">
        <f t="shared" si="123"/>
        <v>0</v>
      </c>
    </row>
    <row r="4222" spans="1:7">
      <c r="A4222" s="1016"/>
      <c r="B4222" s="1016"/>
      <c r="C4222" s="1016"/>
      <c r="D4222" s="1016"/>
      <c r="E4222" s="1016"/>
      <c r="F4222" s="1016" t="e">
        <f t="shared" si="122"/>
        <v>#DIV/0!</v>
      </c>
      <c r="G4222" s="1016">
        <f t="shared" si="123"/>
        <v>0</v>
      </c>
    </row>
    <row r="4223" spans="1:7">
      <c r="A4223" s="1016"/>
      <c r="B4223" s="1016"/>
      <c r="C4223" s="1016"/>
      <c r="D4223" s="1016"/>
      <c r="E4223" s="1016"/>
      <c r="F4223" s="1016" t="e">
        <f t="shared" si="122"/>
        <v>#DIV/0!</v>
      </c>
      <c r="G4223" s="1016">
        <f t="shared" si="123"/>
        <v>0</v>
      </c>
    </row>
    <row r="4224" spans="1:7">
      <c r="A4224" s="1016"/>
      <c r="B4224" s="1016"/>
      <c r="C4224" s="1016"/>
      <c r="D4224" s="1016"/>
      <c r="E4224" s="1016"/>
      <c r="F4224" s="1016" t="e">
        <f t="shared" si="122"/>
        <v>#DIV/0!</v>
      </c>
      <c r="G4224" s="1016">
        <f t="shared" si="123"/>
        <v>0</v>
      </c>
    </row>
    <row r="4225" spans="1:7">
      <c r="A4225" s="1016"/>
      <c r="B4225" s="1016"/>
      <c r="C4225" s="1016"/>
      <c r="D4225" s="1016"/>
      <c r="E4225" s="1016"/>
      <c r="F4225" s="1016" t="e">
        <f t="shared" si="122"/>
        <v>#DIV/0!</v>
      </c>
      <c r="G4225" s="1016">
        <f t="shared" si="123"/>
        <v>0</v>
      </c>
    </row>
    <row r="4226" spans="1:7">
      <c r="A4226" s="1016"/>
      <c r="B4226" s="1016"/>
      <c r="C4226" s="1016"/>
      <c r="D4226" s="1016"/>
      <c r="E4226" s="1016"/>
      <c r="F4226" s="1016" t="e">
        <f t="shared" si="122"/>
        <v>#DIV/0!</v>
      </c>
      <c r="G4226" s="1016">
        <f t="shared" si="123"/>
        <v>0</v>
      </c>
    </row>
    <row r="4227" spans="1:7">
      <c r="A4227" s="1016"/>
      <c r="B4227" s="1016"/>
      <c r="C4227" s="1016"/>
      <c r="D4227" s="1016"/>
      <c r="E4227" s="1016"/>
      <c r="F4227" s="1016" t="e">
        <f t="shared" si="122"/>
        <v>#DIV/0!</v>
      </c>
      <c r="G4227" s="1016">
        <f t="shared" si="123"/>
        <v>0</v>
      </c>
    </row>
    <row r="4228" spans="1:7">
      <c r="A4228" s="1016"/>
      <c r="B4228" s="1016"/>
      <c r="C4228" s="1016"/>
      <c r="D4228" s="1016"/>
      <c r="E4228" s="1016"/>
      <c r="F4228" s="1016" t="e">
        <f t="shared" si="122"/>
        <v>#DIV/0!</v>
      </c>
      <c r="G4228" s="1016">
        <f t="shared" si="123"/>
        <v>0</v>
      </c>
    </row>
    <row r="4229" spans="1:7">
      <c r="A4229" s="1016"/>
      <c r="B4229" s="1016"/>
      <c r="C4229" s="1016"/>
      <c r="D4229" s="1016"/>
      <c r="E4229" s="1016"/>
      <c r="F4229" s="1016" t="e">
        <f t="shared" si="122"/>
        <v>#DIV/0!</v>
      </c>
      <c r="G4229" s="1016">
        <f t="shared" si="123"/>
        <v>0</v>
      </c>
    </row>
    <row r="4230" spans="1:7">
      <c r="A4230" s="1016"/>
      <c r="B4230" s="1016"/>
      <c r="C4230" s="1016"/>
      <c r="D4230" s="1016"/>
      <c r="E4230" s="1016"/>
      <c r="F4230" s="1016" t="e">
        <f t="shared" si="122"/>
        <v>#DIV/0!</v>
      </c>
      <c r="G4230" s="1016">
        <f t="shared" si="123"/>
        <v>0</v>
      </c>
    </row>
    <row r="4231" spans="1:7">
      <c r="A4231" s="1016"/>
      <c r="B4231" s="1016"/>
      <c r="C4231" s="1016"/>
      <c r="D4231" s="1016"/>
      <c r="E4231" s="1016"/>
      <c r="F4231" s="1016" t="e">
        <f t="shared" si="122"/>
        <v>#DIV/0!</v>
      </c>
      <c r="G4231" s="1016">
        <f t="shared" si="123"/>
        <v>0</v>
      </c>
    </row>
    <row r="4232" spans="1:7">
      <c r="A4232" s="1016"/>
      <c r="B4232" s="1016"/>
      <c r="C4232" s="1016"/>
      <c r="D4232" s="1016"/>
      <c r="E4232" s="1016"/>
      <c r="F4232" s="1016" t="e">
        <f t="shared" si="122"/>
        <v>#DIV/0!</v>
      </c>
      <c r="G4232" s="1016">
        <f t="shared" si="123"/>
        <v>0</v>
      </c>
    </row>
    <row r="4233" spans="1:7">
      <c r="A4233" s="1016"/>
      <c r="B4233" s="1016"/>
      <c r="C4233" s="1016"/>
      <c r="D4233" s="1016"/>
      <c r="E4233" s="1016"/>
      <c r="F4233" s="1016" t="e">
        <f t="shared" si="122"/>
        <v>#DIV/0!</v>
      </c>
      <c r="G4233" s="1016">
        <f t="shared" si="123"/>
        <v>0</v>
      </c>
    </row>
    <row r="4234" spans="1:7">
      <c r="A4234" s="1016"/>
      <c r="B4234" s="1016"/>
      <c r="C4234" s="1016"/>
      <c r="D4234" s="1016"/>
      <c r="E4234" s="1016"/>
      <c r="F4234" s="1016" t="e">
        <f t="shared" si="122"/>
        <v>#DIV/0!</v>
      </c>
      <c r="G4234" s="1016">
        <f t="shared" si="123"/>
        <v>0</v>
      </c>
    </row>
    <row r="4235" spans="1:7">
      <c r="A4235" s="1016"/>
      <c r="B4235" s="1016"/>
      <c r="C4235" s="1016"/>
      <c r="D4235" s="1016"/>
      <c r="E4235" s="1016"/>
      <c r="F4235" s="1016" t="e">
        <f t="shared" si="122"/>
        <v>#DIV/0!</v>
      </c>
      <c r="G4235" s="1016">
        <f t="shared" si="123"/>
        <v>0</v>
      </c>
    </row>
    <row r="4236" spans="1:7">
      <c r="A4236" s="1016"/>
      <c r="B4236" s="1016"/>
      <c r="C4236" s="1016"/>
      <c r="D4236" s="1016"/>
      <c r="E4236" s="1016"/>
      <c r="F4236" s="1016" t="e">
        <f t="shared" si="122"/>
        <v>#DIV/0!</v>
      </c>
      <c r="G4236" s="1016">
        <f t="shared" si="123"/>
        <v>0</v>
      </c>
    </row>
    <row r="4237" spans="1:7">
      <c r="A4237" s="1016"/>
      <c r="B4237" s="1016"/>
      <c r="C4237" s="1016"/>
      <c r="D4237" s="1016"/>
      <c r="E4237" s="1016"/>
      <c r="F4237" s="1016" t="e">
        <f t="shared" si="122"/>
        <v>#DIV/0!</v>
      </c>
      <c r="G4237" s="1016">
        <f t="shared" si="123"/>
        <v>0</v>
      </c>
    </row>
    <row r="4238" spans="1:7">
      <c r="A4238" s="1016"/>
      <c r="B4238" s="1016"/>
      <c r="C4238" s="1016"/>
      <c r="D4238" s="1016"/>
      <c r="E4238" s="1016"/>
      <c r="F4238" s="1016" t="e">
        <f t="shared" si="122"/>
        <v>#DIV/0!</v>
      </c>
      <c r="G4238" s="1016">
        <f t="shared" si="123"/>
        <v>0</v>
      </c>
    </row>
    <row r="4239" spans="1:7">
      <c r="A4239" s="1016"/>
      <c r="B4239" s="1016"/>
      <c r="C4239" s="1016"/>
      <c r="D4239" s="1016"/>
      <c r="E4239" s="1016"/>
      <c r="F4239" s="1016" t="e">
        <f t="shared" si="122"/>
        <v>#DIV/0!</v>
      </c>
      <c r="G4239" s="1016">
        <f t="shared" si="123"/>
        <v>0</v>
      </c>
    </row>
    <row r="4240" spans="1:7">
      <c r="A4240" s="1016"/>
      <c r="B4240" s="1016"/>
      <c r="C4240" s="1016"/>
      <c r="D4240" s="1016"/>
      <c r="E4240" s="1016"/>
      <c r="F4240" s="1016" t="e">
        <f t="shared" si="122"/>
        <v>#DIV/0!</v>
      </c>
      <c r="G4240" s="1016">
        <f t="shared" si="123"/>
        <v>0</v>
      </c>
    </row>
    <row r="4241" spans="1:7">
      <c r="A4241" s="1016"/>
      <c r="B4241" s="1016"/>
      <c r="C4241" s="1016"/>
      <c r="D4241" s="1016"/>
      <c r="E4241" s="1016"/>
      <c r="F4241" s="1016" t="e">
        <f t="shared" si="122"/>
        <v>#DIV/0!</v>
      </c>
      <c r="G4241" s="1016">
        <f t="shared" si="123"/>
        <v>0</v>
      </c>
    </row>
    <row r="4242" spans="1:7">
      <c r="A4242" s="1016"/>
      <c r="B4242" s="1016"/>
      <c r="C4242" s="1016"/>
      <c r="D4242" s="1016"/>
      <c r="E4242" s="1016"/>
      <c r="F4242" s="1016" t="e">
        <f t="shared" si="122"/>
        <v>#DIV/0!</v>
      </c>
      <c r="G4242" s="1016">
        <f t="shared" si="123"/>
        <v>0</v>
      </c>
    </row>
    <row r="4243" spans="1:7">
      <c r="A4243" s="1016"/>
      <c r="B4243" s="1016"/>
      <c r="C4243" s="1016"/>
      <c r="D4243" s="1016"/>
      <c r="E4243" s="1016"/>
      <c r="F4243" s="1016" t="e">
        <f t="shared" si="122"/>
        <v>#DIV/0!</v>
      </c>
      <c r="G4243" s="1016">
        <f t="shared" si="123"/>
        <v>0</v>
      </c>
    </row>
    <row r="4244" spans="1:7">
      <c r="A4244" s="1016"/>
      <c r="B4244" s="1016"/>
      <c r="C4244" s="1016"/>
      <c r="D4244" s="1016"/>
      <c r="E4244" s="1016"/>
      <c r="F4244" s="1016" t="e">
        <f t="shared" si="122"/>
        <v>#DIV/0!</v>
      </c>
      <c r="G4244" s="1016">
        <f t="shared" si="123"/>
        <v>0</v>
      </c>
    </row>
    <row r="4245" spans="1:7">
      <c r="A4245" s="1016"/>
      <c r="B4245" s="1016"/>
      <c r="C4245" s="1016"/>
      <c r="D4245" s="1016"/>
      <c r="E4245" s="1016"/>
      <c r="F4245" s="1016" t="e">
        <f t="shared" si="122"/>
        <v>#DIV/0!</v>
      </c>
      <c r="G4245" s="1016">
        <f t="shared" si="123"/>
        <v>0</v>
      </c>
    </row>
    <row r="4246" spans="1:7">
      <c r="A4246" s="1016"/>
      <c r="B4246" s="1016"/>
      <c r="C4246" s="1016"/>
      <c r="D4246" s="1016"/>
      <c r="E4246" s="1016"/>
      <c r="F4246" s="1016" t="e">
        <f t="shared" si="122"/>
        <v>#DIV/0!</v>
      </c>
      <c r="G4246" s="1016">
        <f t="shared" si="123"/>
        <v>0</v>
      </c>
    </row>
    <row r="4247" spans="1:7">
      <c r="A4247" s="1016"/>
      <c r="B4247" s="1016"/>
      <c r="C4247" s="1016"/>
      <c r="D4247" s="1016"/>
      <c r="E4247" s="1016"/>
      <c r="F4247" s="1016" t="e">
        <f t="shared" si="122"/>
        <v>#DIV/0!</v>
      </c>
      <c r="G4247" s="1016">
        <f t="shared" si="123"/>
        <v>0</v>
      </c>
    </row>
    <row r="4248" spans="1:7">
      <c r="A4248" s="1016"/>
      <c r="B4248" s="1016"/>
      <c r="C4248" s="1016"/>
      <c r="D4248" s="1016"/>
      <c r="E4248" s="1016"/>
      <c r="F4248" s="1016" t="e">
        <f t="shared" si="122"/>
        <v>#DIV/0!</v>
      </c>
      <c r="G4248" s="1016">
        <f t="shared" si="123"/>
        <v>0</v>
      </c>
    </row>
    <row r="4249" spans="1:7">
      <c r="A4249" s="1016"/>
      <c r="B4249" s="1016"/>
      <c r="C4249" s="1016"/>
      <c r="D4249" s="1016"/>
      <c r="E4249" s="1016"/>
      <c r="F4249" s="1016" t="e">
        <f t="shared" si="122"/>
        <v>#DIV/0!</v>
      </c>
      <c r="G4249" s="1016">
        <f t="shared" si="123"/>
        <v>0</v>
      </c>
    </row>
    <row r="4250" spans="1:7">
      <c r="A4250" s="1016"/>
      <c r="B4250" s="1016"/>
      <c r="C4250" s="1016"/>
      <c r="D4250" s="1016"/>
      <c r="E4250" s="1016"/>
      <c r="F4250" s="1016" t="e">
        <f t="shared" si="122"/>
        <v>#DIV/0!</v>
      </c>
      <c r="G4250" s="1016">
        <f t="shared" si="123"/>
        <v>0</v>
      </c>
    </row>
    <row r="4251" spans="1:7">
      <c r="A4251" s="1016"/>
      <c r="B4251" s="1016"/>
      <c r="C4251" s="1016"/>
      <c r="D4251" s="1016"/>
      <c r="E4251" s="1016"/>
      <c r="F4251" s="1016" t="e">
        <f t="shared" si="122"/>
        <v>#DIV/0!</v>
      </c>
      <c r="G4251" s="1016">
        <f t="shared" si="123"/>
        <v>0</v>
      </c>
    </row>
    <row r="4252" spans="1:7">
      <c r="A4252" s="1016"/>
      <c r="B4252" s="1016"/>
      <c r="C4252" s="1016"/>
      <c r="D4252" s="1016"/>
      <c r="E4252" s="1016"/>
      <c r="F4252" s="1016" t="e">
        <f t="shared" si="122"/>
        <v>#DIV/0!</v>
      </c>
      <c r="G4252" s="1016">
        <f t="shared" si="123"/>
        <v>0</v>
      </c>
    </row>
    <row r="4253" spans="1:7">
      <c r="A4253" s="1016"/>
      <c r="B4253" s="1016"/>
      <c r="C4253" s="1016"/>
      <c r="D4253" s="1016"/>
      <c r="E4253" s="1016"/>
      <c r="F4253" s="1016" t="e">
        <f t="shared" si="122"/>
        <v>#DIV/0!</v>
      </c>
      <c r="G4253" s="1016">
        <f t="shared" si="123"/>
        <v>0</v>
      </c>
    </row>
    <row r="4254" spans="1:7">
      <c r="A4254" s="1016"/>
      <c r="B4254" s="1016"/>
      <c r="C4254" s="1016"/>
      <c r="D4254" s="1016"/>
      <c r="E4254" s="1016"/>
      <c r="F4254" s="1016" t="e">
        <f t="shared" si="122"/>
        <v>#DIV/0!</v>
      </c>
      <c r="G4254" s="1016">
        <f t="shared" si="123"/>
        <v>0</v>
      </c>
    </row>
    <row r="4255" spans="1:7">
      <c r="A4255" s="1016"/>
      <c r="B4255" s="1016"/>
      <c r="C4255" s="1016"/>
      <c r="D4255" s="1016"/>
      <c r="E4255" s="1016"/>
      <c r="F4255" s="1016" t="e">
        <f t="shared" ref="F4255:F4318" si="124">(B4255*C4255*D4255*60/(A4255*1000))+F4254</f>
        <v>#DIV/0!</v>
      </c>
      <c r="G4255" s="1016">
        <f t="shared" ref="G4255:G4318" si="125">(C4255*D4255*60)+G4254</f>
        <v>0</v>
      </c>
    </row>
    <row r="4256" spans="1:7">
      <c r="A4256" s="1016"/>
      <c r="B4256" s="1016"/>
      <c r="C4256" s="1016"/>
      <c r="D4256" s="1016"/>
      <c r="E4256" s="1016"/>
      <c r="F4256" s="1016" t="e">
        <f t="shared" si="124"/>
        <v>#DIV/0!</v>
      </c>
      <c r="G4256" s="1016">
        <f t="shared" si="125"/>
        <v>0</v>
      </c>
    </row>
    <row r="4257" spans="1:7">
      <c r="A4257" s="1016"/>
      <c r="B4257" s="1016"/>
      <c r="C4257" s="1016"/>
      <c r="D4257" s="1016"/>
      <c r="E4257" s="1016"/>
      <c r="F4257" s="1016" t="e">
        <f t="shared" si="124"/>
        <v>#DIV/0!</v>
      </c>
      <c r="G4257" s="1016">
        <f t="shared" si="125"/>
        <v>0</v>
      </c>
    </row>
    <row r="4258" spans="1:7">
      <c r="A4258" s="1016"/>
      <c r="B4258" s="1016"/>
      <c r="C4258" s="1016"/>
      <c r="D4258" s="1016"/>
      <c r="E4258" s="1016"/>
      <c r="F4258" s="1016" t="e">
        <f t="shared" si="124"/>
        <v>#DIV/0!</v>
      </c>
      <c r="G4258" s="1016">
        <f t="shared" si="125"/>
        <v>0</v>
      </c>
    </row>
    <row r="4259" spans="1:7">
      <c r="A4259" s="1016"/>
      <c r="B4259" s="1016"/>
      <c r="C4259" s="1016"/>
      <c r="D4259" s="1016"/>
      <c r="E4259" s="1016"/>
      <c r="F4259" s="1016" t="e">
        <f t="shared" si="124"/>
        <v>#DIV/0!</v>
      </c>
      <c r="G4259" s="1016">
        <f t="shared" si="125"/>
        <v>0</v>
      </c>
    </row>
    <row r="4260" spans="1:7">
      <c r="A4260" s="1016"/>
      <c r="B4260" s="1016"/>
      <c r="C4260" s="1016"/>
      <c r="D4260" s="1016"/>
      <c r="E4260" s="1016"/>
      <c r="F4260" s="1016" t="e">
        <f t="shared" si="124"/>
        <v>#DIV/0!</v>
      </c>
      <c r="G4260" s="1016">
        <f t="shared" si="125"/>
        <v>0</v>
      </c>
    </row>
    <row r="4261" spans="1:7">
      <c r="A4261" s="1016"/>
      <c r="B4261" s="1016"/>
      <c r="C4261" s="1016"/>
      <c r="D4261" s="1016"/>
      <c r="E4261" s="1016"/>
      <c r="F4261" s="1016" t="e">
        <f t="shared" si="124"/>
        <v>#DIV/0!</v>
      </c>
      <c r="G4261" s="1016">
        <f t="shared" si="125"/>
        <v>0</v>
      </c>
    </row>
    <row r="4262" spans="1:7">
      <c r="A4262" s="1016"/>
      <c r="B4262" s="1016"/>
      <c r="C4262" s="1016"/>
      <c r="D4262" s="1016"/>
      <c r="E4262" s="1016"/>
      <c r="F4262" s="1016" t="e">
        <f t="shared" si="124"/>
        <v>#DIV/0!</v>
      </c>
      <c r="G4262" s="1016">
        <f t="shared" si="125"/>
        <v>0</v>
      </c>
    </row>
    <row r="4263" spans="1:7">
      <c r="A4263" s="1016"/>
      <c r="B4263" s="1016"/>
      <c r="C4263" s="1016"/>
      <c r="D4263" s="1016"/>
      <c r="E4263" s="1016"/>
      <c r="F4263" s="1016" t="e">
        <f t="shared" si="124"/>
        <v>#DIV/0!</v>
      </c>
      <c r="G4263" s="1016">
        <f t="shared" si="125"/>
        <v>0</v>
      </c>
    </row>
    <row r="4264" spans="1:7">
      <c r="A4264" s="1016"/>
      <c r="B4264" s="1016"/>
      <c r="C4264" s="1016"/>
      <c r="D4264" s="1016"/>
      <c r="E4264" s="1016"/>
      <c r="F4264" s="1016" t="e">
        <f t="shared" si="124"/>
        <v>#DIV/0!</v>
      </c>
      <c r="G4264" s="1016">
        <f t="shared" si="125"/>
        <v>0</v>
      </c>
    </row>
    <row r="4265" spans="1:7">
      <c r="A4265" s="1016"/>
      <c r="B4265" s="1016"/>
      <c r="C4265" s="1016"/>
      <c r="D4265" s="1016"/>
      <c r="E4265" s="1016"/>
      <c r="F4265" s="1016" t="e">
        <f t="shared" si="124"/>
        <v>#DIV/0!</v>
      </c>
      <c r="G4265" s="1016">
        <f t="shared" si="125"/>
        <v>0</v>
      </c>
    </row>
    <row r="4266" spans="1:7">
      <c r="A4266" s="1016"/>
      <c r="B4266" s="1016"/>
      <c r="C4266" s="1016"/>
      <c r="D4266" s="1016"/>
      <c r="E4266" s="1016"/>
      <c r="F4266" s="1016" t="e">
        <f t="shared" si="124"/>
        <v>#DIV/0!</v>
      </c>
      <c r="G4266" s="1016">
        <f t="shared" si="125"/>
        <v>0</v>
      </c>
    </row>
    <row r="4267" spans="1:7">
      <c r="A4267" s="1016"/>
      <c r="B4267" s="1016"/>
      <c r="C4267" s="1016"/>
      <c r="D4267" s="1016"/>
      <c r="E4267" s="1016"/>
      <c r="F4267" s="1016" t="e">
        <f t="shared" si="124"/>
        <v>#DIV/0!</v>
      </c>
      <c r="G4267" s="1016">
        <f t="shared" si="125"/>
        <v>0</v>
      </c>
    </row>
    <row r="4268" spans="1:7">
      <c r="A4268" s="1016"/>
      <c r="B4268" s="1016"/>
      <c r="C4268" s="1016"/>
      <c r="D4268" s="1016"/>
      <c r="E4268" s="1016"/>
      <c r="F4268" s="1016" t="e">
        <f t="shared" si="124"/>
        <v>#DIV/0!</v>
      </c>
      <c r="G4268" s="1016">
        <f t="shared" si="125"/>
        <v>0</v>
      </c>
    </row>
    <row r="4269" spans="1:7">
      <c r="A4269" s="1016"/>
      <c r="B4269" s="1016"/>
      <c r="C4269" s="1016"/>
      <c r="D4269" s="1016"/>
      <c r="E4269" s="1016"/>
      <c r="F4269" s="1016" t="e">
        <f t="shared" si="124"/>
        <v>#DIV/0!</v>
      </c>
      <c r="G4269" s="1016">
        <f t="shared" si="125"/>
        <v>0</v>
      </c>
    </row>
    <row r="4270" spans="1:7">
      <c r="A4270" s="1016"/>
      <c r="B4270" s="1016"/>
      <c r="C4270" s="1016"/>
      <c r="D4270" s="1016"/>
      <c r="E4270" s="1016"/>
      <c r="F4270" s="1016" t="e">
        <f t="shared" si="124"/>
        <v>#DIV/0!</v>
      </c>
      <c r="G4270" s="1016">
        <f t="shared" si="125"/>
        <v>0</v>
      </c>
    </row>
    <row r="4271" spans="1:7">
      <c r="A4271" s="1016"/>
      <c r="B4271" s="1016"/>
      <c r="C4271" s="1016"/>
      <c r="D4271" s="1016"/>
      <c r="E4271" s="1016"/>
      <c r="F4271" s="1016" t="e">
        <f t="shared" si="124"/>
        <v>#DIV/0!</v>
      </c>
      <c r="G4271" s="1016">
        <f t="shared" si="125"/>
        <v>0</v>
      </c>
    </row>
    <row r="4272" spans="1:7">
      <c r="A4272" s="1016"/>
      <c r="B4272" s="1016"/>
      <c r="C4272" s="1016"/>
      <c r="D4272" s="1016"/>
      <c r="E4272" s="1016"/>
      <c r="F4272" s="1016" t="e">
        <f t="shared" si="124"/>
        <v>#DIV/0!</v>
      </c>
      <c r="G4272" s="1016">
        <f t="shared" si="125"/>
        <v>0</v>
      </c>
    </row>
    <row r="4273" spans="1:7">
      <c r="A4273" s="1016"/>
      <c r="B4273" s="1016"/>
      <c r="C4273" s="1016"/>
      <c r="D4273" s="1016"/>
      <c r="E4273" s="1016"/>
      <c r="F4273" s="1016" t="e">
        <f t="shared" si="124"/>
        <v>#DIV/0!</v>
      </c>
      <c r="G4273" s="1016">
        <f t="shared" si="125"/>
        <v>0</v>
      </c>
    </row>
    <row r="4274" spans="1:7">
      <c r="A4274" s="1016"/>
      <c r="B4274" s="1016"/>
      <c r="C4274" s="1016"/>
      <c r="D4274" s="1016"/>
      <c r="E4274" s="1016"/>
      <c r="F4274" s="1016" t="e">
        <f t="shared" si="124"/>
        <v>#DIV/0!</v>
      </c>
      <c r="G4274" s="1016">
        <f t="shared" si="125"/>
        <v>0</v>
      </c>
    </row>
    <row r="4275" spans="1:7">
      <c r="A4275" s="1016"/>
      <c r="B4275" s="1016"/>
      <c r="C4275" s="1016"/>
      <c r="D4275" s="1016"/>
      <c r="E4275" s="1016"/>
      <c r="F4275" s="1016" t="e">
        <f t="shared" si="124"/>
        <v>#DIV/0!</v>
      </c>
      <c r="G4275" s="1016">
        <f t="shared" si="125"/>
        <v>0</v>
      </c>
    </row>
    <row r="4276" spans="1:7">
      <c r="A4276" s="1016"/>
      <c r="B4276" s="1016"/>
      <c r="C4276" s="1016"/>
      <c r="D4276" s="1016"/>
      <c r="E4276" s="1016"/>
      <c r="F4276" s="1016" t="e">
        <f t="shared" si="124"/>
        <v>#DIV/0!</v>
      </c>
      <c r="G4276" s="1016">
        <f t="shared" si="125"/>
        <v>0</v>
      </c>
    </row>
    <row r="4277" spans="1:7">
      <c r="A4277" s="1016"/>
      <c r="B4277" s="1016"/>
      <c r="C4277" s="1016"/>
      <c r="D4277" s="1016"/>
      <c r="E4277" s="1016"/>
      <c r="F4277" s="1016" t="e">
        <f t="shared" si="124"/>
        <v>#DIV/0!</v>
      </c>
      <c r="G4277" s="1016">
        <f t="shared" si="125"/>
        <v>0</v>
      </c>
    </row>
    <row r="4278" spans="1:7">
      <c r="A4278" s="1016"/>
      <c r="B4278" s="1016"/>
      <c r="C4278" s="1016"/>
      <c r="D4278" s="1016"/>
      <c r="E4278" s="1016"/>
      <c r="F4278" s="1016" t="e">
        <f t="shared" si="124"/>
        <v>#DIV/0!</v>
      </c>
      <c r="G4278" s="1016">
        <f t="shared" si="125"/>
        <v>0</v>
      </c>
    </row>
    <row r="4279" spans="1:7">
      <c r="A4279" s="1016"/>
      <c r="B4279" s="1016"/>
      <c r="C4279" s="1016"/>
      <c r="D4279" s="1016"/>
      <c r="E4279" s="1016"/>
      <c r="F4279" s="1016" t="e">
        <f t="shared" si="124"/>
        <v>#DIV/0!</v>
      </c>
      <c r="G4279" s="1016">
        <f t="shared" si="125"/>
        <v>0</v>
      </c>
    </row>
    <row r="4280" spans="1:7">
      <c r="A4280" s="1016"/>
      <c r="B4280" s="1016"/>
      <c r="C4280" s="1016"/>
      <c r="D4280" s="1016"/>
      <c r="E4280" s="1016"/>
      <c r="F4280" s="1016" t="e">
        <f t="shared" si="124"/>
        <v>#DIV/0!</v>
      </c>
      <c r="G4280" s="1016">
        <f t="shared" si="125"/>
        <v>0</v>
      </c>
    </row>
    <row r="4281" spans="1:7">
      <c r="A4281" s="1016"/>
      <c r="B4281" s="1016"/>
      <c r="C4281" s="1016"/>
      <c r="D4281" s="1016"/>
      <c r="E4281" s="1016"/>
      <c r="F4281" s="1016" t="e">
        <f t="shared" si="124"/>
        <v>#DIV/0!</v>
      </c>
      <c r="G4281" s="1016">
        <f t="shared" si="125"/>
        <v>0</v>
      </c>
    </row>
    <row r="4282" spans="1:7">
      <c r="A4282" s="1016"/>
      <c r="B4282" s="1016"/>
      <c r="C4282" s="1016"/>
      <c r="D4282" s="1016"/>
      <c r="E4282" s="1016"/>
      <c r="F4282" s="1016" t="e">
        <f t="shared" si="124"/>
        <v>#DIV/0!</v>
      </c>
      <c r="G4282" s="1016">
        <f t="shared" si="125"/>
        <v>0</v>
      </c>
    </row>
    <row r="4283" spans="1:7">
      <c r="A4283" s="1016"/>
      <c r="B4283" s="1016"/>
      <c r="C4283" s="1016"/>
      <c r="D4283" s="1016"/>
      <c r="E4283" s="1016"/>
      <c r="F4283" s="1016" t="e">
        <f t="shared" si="124"/>
        <v>#DIV/0!</v>
      </c>
      <c r="G4283" s="1016">
        <f t="shared" si="125"/>
        <v>0</v>
      </c>
    </row>
    <row r="4284" spans="1:7">
      <c r="A4284" s="1016"/>
      <c r="B4284" s="1016"/>
      <c r="C4284" s="1016"/>
      <c r="D4284" s="1016"/>
      <c r="E4284" s="1016"/>
      <c r="F4284" s="1016" t="e">
        <f t="shared" si="124"/>
        <v>#DIV/0!</v>
      </c>
      <c r="G4284" s="1016">
        <f t="shared" si="125"/>
        <v>0</v>
      </c>
    </row>
    <row r="4285" spans="1:7">
      <c r="A4285" s="1016"/>
      <c r="B4285" s="1016"/>
      <c r="C4285" s="1016"/>
      <c r="D4285" s="1016"/>
      <c r="E4285" s="1016"/>
      <c r="F4285" s="1016" t="e">
        <f t="shared" si="124"/>
        <v>#DIV/0!</v>
      </c>
      <c r="G4285" s="1016">
        <f t="shared" si="125"/>
        <v>0</v>
      </c>
    </row>
    <row r="4286" spans="1:7">
      <c r="A4286" s="1016"/>
      <c r="B4286" s="1016"/>
      <c r="C4286" s="1016"/>
      <c r="D4286" s="1016"/>
      <c r="E4286" s="1016"/>
      <c r="F4286" s="1016" t="e">
        <f t="shared" si="124"/>
        <v>#DIV/0!</v>
      </c>
      <c r="G4286" s="1016">
        <f t="shared" si="125"/>
        <v>0</v>
      </c>
    </row>
    <row r="4287" spans="1:7">
      <c r="A4287" s="1016"/>
      <c r="B4287" s="1016"/>
      <c r="C4287" s="1016"/>
      <c r="D4287" s="1016"/>
      <c r="E4287" s="1016"/>
      <c r="F4287" s="1016" t="e">
        <f t="shared" si="124"/>
        <v>#DIV/0!</v>
      </c>
      <c r="G4287" s="1016">
        <f t="shared" si="125"/>
        <v>0</v>
      </c>
    </row>
    <row r="4288" spans="1:7">
      <c r="A4288" s="1016"/>
      <c r="B4288" s="1016"/>
      <c r="C4288" s="1016"/>
      <c r="D4288" s="1016"/>
      <c r="E4288" s="1016"/>
      <c r="F4288" s="1016" t="e">
        <f t="shared" si="124"/>
        <v>#DIV/0!</v>
      </c>
      <c r="G4288" s="1016">
        <f t="shared" si="125"/>
        <v>0</v>
      </c>
    </row>
    <row r="4289" spans="1:7">
      <c r="A4289" s="1016"/>
      <c r="B4289" s="1016"/>
      <c r="C4289" s="1016"/>
      <c r="D4289" s="1016"/>
      <c r="E4289" s="1016"/>
      <c r="F4289" s="1016" t="e">
        <f t="shared" si="124"/>
        <v>#DIV/0!</v>
      </c>
      <c r="G4289" s="1016">
        <f t="shared" si="125"/>
        <v>0</v>
      </c>
    </row>
    <row r="4290" spans="1:7">
      <c r="A4290" s="1016"/>
      <c r="B4290" s="1016"/>
      <c r="C4290" s="1016"/>
      <c r="D4290" s="1016"/>
      <c r="E4290" s="1016"/>
      <c r="F4290" s="1016" t="e">
        <f t="shared" si="124"/>
        <v>#DIV/0!</v>
      </c>
      <c r="G4290" s="1016">
        <f t="shared" si="125"/>
        <v>0</v>
      </c>
    </row>
    <row r="4291" spans="1:7">
      <c r="A4291" s="1016"/>
      <c r="B4291" s="1016"/>
      <c r="C4291" s="1016"/>
      <c r="D4291" s="1016"/>
      <c r="E4291" s="1016"/>
      <c r="F4291" s="1016" t="e">
        <f t="shared" si="124"/>
        <v>#DIV/0!</v>
      </c>
      <c r="G4291" s="1016">
        <f t="shared" si="125"/>
        <v>0</v>
      </c>
    </row>
    <row r="4292" spans="1:7">
      <c r="A4292" s="1016"/>
      <c r="B4292" s="1016"/>
      <c r="C4292" s="1016"/>
      <c r="D4292" s="1016"/>
      <c r="E4292" s="1016"/>
      <c r="F4292" s="1016" t="e">
        <f t="shared" si="124"/>
        <v>#DIV/0!</v>
      </c>
      <c r="G4292" s="1016">
        <f t="shared" si="125"/>
        <v>0</v>
      </c>
    </row>
    <row r="4293" spans="1:7">
      <c r="A4293" s="1016"/>
      <c r="B4293" s="1016"/>
      <c r="C4293" s="1016"/>
      <c r="D4293" s="1016"/>
      <c r="E4293" s="1016"/>
      <c r="F4293" s="1016" t="e">
        <f t="shared" si="124"/>
        <v>#DIV/0!</v>
      </c>
      <c r="G4293" s="1016">
        <f t="shared" si="125"/>
        <v>0</v>
      </c>
    </row>
    <row r="4294" spans="1:7">
      <c r="A4294" s="1016"/>
      <c r="B4294" s="1016"/>
      <c r="C4294" s="1016"/>
      <c r="D4294" s="1016"/>
      <c r="E4294" s="1016"/>
      <c r="F4294" s="1016" t="e">
        <f t="shared" si="124"/>
        <v>#DIV/0!</v>
      </c>
      <c r="G4294" s="1016">
        <f t="shared" si="125"/>
        <v>0</v>
      </c>
    </row>
    <row r="4295" spans="1:7">
      <c r="A4295" s="1016"/>
      <c r="B4295" s="1016"/>
      <c r="C4295" s="1016"/>
      <c r="D4295" s="1016"/>
      <c r="E4295" s="1016"/>
      <c r="F4295" s="1016" t="e">
        <f t="shared" si="124"/>
        <v>#DIV/0!</v>
      </c>
      <c r="G4295" s="1016">
        <f t="shared" si="125"/>
        <v>0</v>
      </c>
    </row>
    <row r="4296" spans="1:7">
      <c r="A4296" s="1016"/>
      <c r="B4296" s="1016"/>
      <c r="C4296" s="1016"/>
      <c r="D4296" s="1016"/>
      <c r="E4296" s="1016"/>
      <c r="F4296" s="1016" t="e">
        <f t="shared" si="124"/>
        <v>#DIV/0!</v>
      </c>
      <c r="G4296" s="1016">
        <f t="shared" si="125"/>
        <v>0</v>
      </c>
    </row>
    <row r="4297" spans="1:7">
      <c r="A4297" s="1016"/>
      <c r="B4297" s="1016"/>
      <c r="C4297" s="1016"/>
      <c r="D4297" s="1016"/>
      <c r="E4297" s="1016"/>
      <c r="F4297" s="1016" t="e">
        <f t="shared" si="124"/>
        <v>#DIV/0!</v>
      </c>
      <c r="G4297" s="1016">
        <f t="shared" si="125"/>
        <v>0</v>
      </c>
    </row>
    <row r="4298" spans="1:7">
      <c r="A4298" s="1016"/>
      <c r="B4298" s="1016"/>
      <c r="C4298" s="1016"/>
      <c r="D4298" s="1016"/>
      <c r="E4298" s="1016"/>
      <c r="F4298" s="1016" t="e">
        <f t="shared" si="124"/>
        <v>#DIV/0!</v>
      </c>
      <c r="G4298" s="1016">
        <f t="shared" si="125"/>
        <v>0</v>
      </c>
    </row>
    <row r="4299" spans="1:7">
      <c r="A4299" s="1016"/>
      <c r="B4299" s="1016"/>
      <c r="C4299" s="1016"/>
      <c r="D4299" s="1016"/>
      <c r="E4299" s="1016"/>
      <c r="F4299" s="1016" t="e">
        <f t="shared" si="124"/>
        <v>#DIV/0!</v>
      </c>
      <c r="G4299" s="1016">
        <f t="shared" si="125"/>
        <v>0</v>
      </c>
    </row>
    <row r="4300" spans="1:7">
      <c r="A4300" s="1016"/>
      <c r="B4300" s="1016"/>
      <c r="C4300" s="1016"/>
      <c r="D4300" s="1016"/>
      <c r="E4300" s="1016"/>
      <c r="F4300" s="1016" t="e">
        <f t="shared" si="124"/>
        <v>#DIV/0!</v>
      </c>
      <c r="G4300" s="1016">
        <f t="shared" si="125"/>
        <v>0</v>
      </c>
    </row>
    <row r="4301" spans="1:7">
      <c r="A4301" s="1016"/>
      <c r="B4301" s="1016"/>
      <c r="C4301" s="1016"/>
      <c r="D4301" s="1016"/>
      <c r="E4301" s="1016"/>
      <c r="F4301" s="1016" t="e">
        <f t="shared" si="124"/>
        <v>#DIV/0!</v>
      </c>
      <c r="G4301" s="1016">
        <f t="shared" si="125"/>
        <v>0</v>
      </c>
    </row>
    <row r="4302" spans="1:7">
      <c r="A4302" s="1016"/>
      <c r="B4302" s="1016"/>
      <c r="C4302" s="1016"/>
      <c r="D4302" s="1016"/>
      <c r="E4302" s="1016"/>
      <c r="F4302" s="1016" t="e">
        <f t="shared" si="124"/>
        <v>#DIV/0!</v>
      </c>
      <c r="G4302" s="1016">
        <f t="shared" si="125"/>
        <v>0</v>
      </c>
    </row>
    <row r="4303" spans="1:7">
      <c r="A4303" s="1016"/>
      <c r="B4303" s="1016"/>
      <c r="C4303" s="1016"/>
      <c r="D4303" s="1016"/>
      <c r="E4303" s="1016"/>
      <c r="F4303" s="1016" t="e">
        <f t="shared" si="124"/>
        <v>#DIV/0!</v>
      </c>
      <c r="G4303" s="1016">
        <f t="shared" si="125"/>
        <v>0</v>
      </c>
    </row>
    <row r="4304" spans="1:7">
      <c r="A4304" s="1016"/>
      <c r="B4304" s="1016"/>
      <c r="C4304" s="1016"/>
      <c r="D4304" s="1016"/>
      <c r="E4304" s="1016"/>
      <c r="F4304" s="1016" t="e">
        <f t="shared" si="124"/>
        <v>#DIV/0!</v>
      </c>
      <c r="G4304" s="1016">
        <f t="shared" si="125"/>
        <v>0</v>
      </c>
    </row>
    <row r="4305" spans="1:7">
      <c r="A4305" s="1016"/>
      <c r="B4305" s="1016"/>
      <c r="C4305" s="1016"/>
      <c r="D4305" s="1016"/>
      <c r="E4305" s="1016"/>
      <c r="F4305" s="1016" t="e">
        <f t="shared" si="124"/>
        <v>#DIV/0!</v>
      </c>
      <c r="G4305" s="1016">
        <f t="shared" si="125"/>
        <v>0</v>
      </c>
    </row>
    <row r="4306" spans="1:7">
      <c r="A4306" s="1016"/>
      <c r="B4306" s="1016"/>
      <c r="C4306" s="1016"/>
      <c r="D4306" s="1016"/>
      <c r="E4306" s="1016"/>
      <c r="F4306" s="1016" t="e">
        <f t="shared" si="124"/>
        <v>#DIV/0!</v>
      </c>
      <c r="G4306" s="1016">
        <f t="shared" si="125"/>
        <v>0</v>
      </c>
    </row>
    <row r="4307" spans="1:7">
      <c r="A4307" s="1016"/>
      <c r="B4307" s="1016"/>
      <c r="C4307" s="1016"/>
      <c r="D4307" s="1016"/>
      <c r="E4307" s="1016"/>
      <c r="F4307" s="1016" t="e">
        <f t="shared" si="124"/>
        <v>#DIV/0!</v>
      </c>
      <c r="G4307" s="1016">
        <f t="shared" si="125"/>
        <v>0</v>
      </c>
    </row>
    <row r="4308" spans="1:7">
      <c r="A4308" s="1016"/>
      <c r="B4308" s="1016"/>
      <c r="C4308" s="1016"/>
      <c r="D4308" s="1016"/>
      <c r="E4308" s="1016"/>
      <c r="F4308" s="1016" t="e">
        <f t="shared" si="124"/>
        <v>#DIV/0!</v>
      </c>
      <c r="G4308" s="1016">
        <f t="shared" si="125"/>
        <v>0</v>
      </c>
    </row>
    <row r="4309" spans="1:7">
      <c r="A4309" s="1016"/>
      <c r="B4309" s="1016"/>
      <c r="C4309" s="1016"/>
      <c r="D4309" s="1016"/>
      <c r="E4309" s="1016"/>
      <c r="F4309" s="1016" t="e">
        <f t="shared" si="124"/>
        <v>#DIV/0!</v>
      </c>
      <c r="G4309" s="1016">
        <f t="shared" si="125"/>
        <v>0</v>
      </c>
    </row>
    <row r="4310" spans="1:7">
      <c r="A4310" s="1016"/>
      <c r="B4310" s="1016"/>
      <c r="C4310" s="1016"/>
      <c r="D4310" s="1016"/>
      <c r="E4310" s="1016"/>
      <c r="F4310" s="1016" t="e">
        <f t="shared" si="124"/>
        <v>#DIV/0!</v>
      </c>
      <c r="G4310" s="1016">
        <f t="shared" si="125"/>
        <v>0</v>
      </c>
    </row>
    <row r="4311" spans="1:7">
      <c r="A4311" s="1016"/>
      <c r="B4311" s="1016"/>
      <c r="C4311" s="1016"/>
      <c r="D4311" s="1016"/>
      <c r="E4311" s="1016"/>
      <c r="F4311" s="1016" t="e">
        <f t="shared" si="124"/>
        <v>#DIV/0!</v>
      </c>
      <c r="G4311" s="1016">
        <f t="shared" si="125"/>
        <v>0</v>
      </c>
    </row>
    <row r="4312" spans="1:7">
      <c r="A4312" s="1016"/>
      <c r="B4312" s="1016"/>
      <c r="C4312" s="1016"/>
      <c r="D4312" s="1016"/>
      <c r="E4312" s="1016"/>
      <c r="F4312" s="1016" t="e">
        <f t="shared" si="124"/>
        <v>#DIV/0!</v>
      </c>
      <c r="G4312" s="1016">
        <f t="shared" si="125"/>
        <v>0</v>
      </c>
    </row>
    <row r="4313" spans="1:7">
      <c r="A4313" s="1016"/>
      <c r="B4313" s="1016"/>
      <c r="C4313" s="1016"/>
      <c r="D4313" s="1016"/>
      <c r="E4313" s="1016"/>
      <c r="F4313" s="1016" t="e">
        <f t="shared" si="124"/>
        <v>#DIV/0!</v>
      </c>
      <c r="G4313" s="1016">
        <f t="shared" si="125"/>
        <v>0</v>
      </c>
    </row>
    <row r="4314" spans="1:7">
      <c r="A4314" s="1016"/>
      <c r="B4314" s="1016"/>
      <c r="C4314" s="1016"/>
      <c r="D4314" s="1016"/>
      <c r="E4314" s="1016"/>
      <c r="F4314" s="1016" t="e">
        <f t="shared" si="124"/>
        <v>#DIV/0!</v>
      </c>
      <c r="G4314" s="1016">
        <f t="shared" si="125"/>
        <v>0</v>
      </c>
    </row>
    <row r="4315" spans="1:7">
      <c r="A4315" s="1016"/>
      <c r="B4315" s="1016"/>
      <c r="C4315" s="1016"/>
      <c r="D4315" s="1016"/>
      <c r="E4315" s="1016"/>
      <c r="F4315" s="1016" t="e">
        <f t="shared" si="124"/>
        <v>#DIV/0!</v>
      </c>
      <c r="G4315" s="1016">
        <f t="shared" si="125"/>
        <v>0</v>
      </c>
    </row>
    <row r="4316" spans="1:7">
      <c r="A4316" s="1016"/>
      <c r="B4316" s="1016"/>
      <c r="C4316" s="1016"/>
      <c r="D4316" s="1016"/>
      <c r="E4316" s="1016"/>
      <c r="F4316" s="1016" t="e">
        <f t="shared" si="124"/>
        <v>#DIV/0!</v>
      </c>
      <c r="G4316" s="1016">
        <f t="shared" si="125"/>
        <v>0</v>
      </c>
    </row>
    <row r="4317" spans="1:7">
      <c r="A4317" s="1016"/>
      <c r="B4317" s="1016"/>
      <c r="C4317" s="1016"/>
      <c r="D4317" s="1016"/>
      <c r="E4317" s="1016"/>
      <c r="F4317" s="1016" t="e">
        <f t="shared" si="124"/>
        <v>#DIV/0!</v>
      </c>
      <c r="G4317" s="1016">
        <f t="shared" si="125"/>
        <v>0</v>
      </c>
    </row>
    <row r="4318" spans="1:7">
      <c r="A4318" s="1016"/>
      <c r="B4318" s="1016"/>
      <c r="C4318" s="1016"/>
      <c r="D4318" s="1016"/>
      <c r="E4318" s="1016"/>
      <c r="F4318" s="1016" t="e">
        <f t="shared" si="124"/>
        <v>#DIV/0!</v>
      </c>
      <c r="G4318" s="1016">
        <f t="shared" si="125"/>
        <v>0</v>
      </c>
    </row>
    <row r="4319" spans="1:7">
      <c r="A4319" s="1016"/>
      <c r="B4319" s="1016"/>
      <c r="C4319" s="1016"/>
      <c r="D4319" s="1016"/>
      <c r="E4319" s="1016"/>
      <c r="F4319" s="1016" t="e">
        <f t="shared" ref="F4319:F4382" si="126">(B4319*C4319*D4319*60/(A4319*1000))+F4318</f>
        <v>#DIV/0!</v>
      </c>
      <c r="G4319" s="1016">
        <f t="shared" ref="G4319:G4382" si="127">(C4319*D4319*60)+G4318</f>
        <v>0</v>
      </c>
    </row>
    <row r="4320" spans="1:7">
      <c r="A4320" s="1016"/>
      <c r="B4320" s="1016"/>
      <c r="C4320" s="1016"/>
      <c r="D4320" s="1016"/>
      <c r="E4320" s="1016"/>
      <c r="F4320" s="1016" t="e">
        <f t="shared" si="126"/>
        <v>#DIV/0!</v>
      </c>
      <c r="G4320" s="1016">
        <f t="shared" si="127"/>
        <v>0</v>
      </c>
    </row>
    <row r="4321" spans="1:7">
      <c r="A4321" s="1016"/>
      <c r="B4321" s="1016"/>
      <c r="C4321" s="1016"/>
      <c r="D4321" s="1016"/>
      <c r="E4321" s="1016"/>
      <c r="F4321" s="1016" t="e">
        <f t="shared" si="126"/>
        <v>#DIV/0!</v>
      </c>
      <c r="G4321" s="1016">
        <f t="shared" si="127"/>
        <v>0</v>
      </c>
    </row>
    <row r="4322" spans="1:7">
      <c r="A4322" s="1016"/>
      <c r="B4322" s="1016"/>
      <c r="C4322" s="1016"/>
      <c r="D4322" s="1016"/>
      <c r="E4322" s="1016"/>
      <c r="F4322" s="1016" t="e">
        <f t="shared" si="126"/>
        <v>#DIV/0!</v>
      </c>
      <c r="G4322" s="1016">
        <f t="shared" si="127"/>
        <v>0</v>
      </c>
    </row>
    <row r="4323" spans="1:7">
      <c r="A4323" s="1016"/>
      <c r="B4323" s="1016"/>
      <c r="C4323" s="1016"/>
      <c r="D4323" s="1016"/>
      <c r="E4323" s="1016"/>
      <c r="F4323" s="1016" t="e">
        <f t="shared" si="126"/>
        <v>#DIV/0!</v>
      </c>
      <c r="G4323" s="1016">
        <f t="shared" si="127"/>
        <v>0</v>
      </c>
    </row>
    <row r="4324" spans="1:7">
      <c r="A4324" s="1016"/>
      <c r="B4324" s="1016"/>
      <c r="C4324" s="1016"/>
      <c r="D4324" s="1016"/>
      <c r="E4324" s="1016"/>
      <c r="F4324" s="1016" t="e">
        <f t="shared" si="126"/>
        <v>#DIV/0!</v>
      </c>
      <c r="G4324" s="1016">
        <f t="shared" si="127"/>
        <v>0</v>
      </c>
    </row>
    <row r="4325" spans="1:7">
      <c r="A4325" s="1016"/>
      <c r="B4325" s="1016"/>
      <c r="C4325" s="1016"/>
      <c r="D4325" s="1016"/>
      <c r="E4325" s="1016"/>
      <c r="F4325" s="1016" t="e">
        <f t="shared" si="126"/>
        <v>#DIV/0!</v>
      </c>
      <c r="G4325" s="1016">
        <f t="shared" si="127"/>
        <v>0</v>
      </c>
    </row>
    <row r="4326" spans="1:7">
      <c r="A4326" s="1016"/>
      <c r="B4326" s="1016"/>
      <c r="C4326" s="1016"/>
      <c r="D4326" s="1016"/>
      <c r="E4326" s="1016"/>
      <c r="F4326" s="1016" t="e">
        <f t="shared" si="126"/>
        <v>#DIV/0!</v>
      </c>
      <c r="G4326" s="1016">
        <f t="shared" si="127"/>
        <v>0</v>
      </c>
    </row>
    <row r="4327" spans="1:7">
      <c r="A4327" s="1016"/>
      <c r="B4327" s="1016"/>
      <c r="C4327" s="1016"/>
      <c r="D4327" s="1016"/>
      <c r="E4327" s="1016"/>
      <c r="F4327" s="1016" t="e">
        <f t="shared" si="126"/>
        <v>#DIV/0!</v>
      </c>
      <c r="G4327" s="1016">
        <f t="shared" si="127"/>
        <v>0</v>
      </c>
    </row>
    <row r="4328" spans="1:7">
      <c r="A4328" s="1016"/>
      <c r="B4328" s="1016"/>
      <c r="C4328" s="1016"/>
      <c r="D4328" s="1016"/>
      <c r="E4328" s="1016"/>
      <c r="F4328" s="1016" t="e">
        <f t="shared" si="126"/>
        <v>#DIV/0!</v>
      </c>
      <c r="G4328" s="1016">
        <f t="shared" si="127"/>
        <v>0</v>
      </c>
    </row>
    <row r="4329" spans="1:7">
      <c r="A4329" s="1016"/>
      <c r="B4329" s="1016"/>
      <c r="C4329" s="1016"/>
      <c r="D4329" s="1016"/>
      <c r="E4329" s="1016"/>
      <c r="F4329" s="1016" t="e">
        <f t="shared" si="126"/>
        <v>#DIV/0!</v>
      </c>
      <c r="G4329" s="1016">
        <f t="shared" si="127"/>
        <v>0</v>
      </c>
    </row>
    <row r="4330" spans="1:7">
      <c r="A4330" s="1016"/>
      <c r="B4330" s="1016"/>
      <c r="C4330" s="1016"/>
      <c r="D4330" s="1016"/>
      <c r="E4330" s="1016"/>
      <c r="F4330" s="1016" t="e">
        <f t="shared" si="126"/>
        <v>#DIV/0!</v>
      </c>
      <c r="G4330" s="1016">
        <f t="shared" si="127"/>
        <v>0</v>
      </c>
    </row>
    <row r="4331" spans="1:7">
      <c r="A4331" s="1016"/>
      <c r="B4331" s="1016"/>
      <c r="C4331" s="1016"/>
      <c r="D4331" s="1016"/>
      <c r="E4331" s="1016"/>
      <c r="F4331" s="1016" t="e">
        <f t="shared" si="126"/>
        <v>#DIV/0!</v>
      </c>
      <c r="G4331" s="1016">
        <f t="shared" si="127"/>
        <v>0</v>
      </c>
    </row>
    <row r="4332" spans="1:7">
      <c r="A4332" s="1016"/>
      <c r="B4332" s="1016"/>
      <c r="C4332" s="1016"/>
      <c r="D4332" s="1016"/>
      <c r="E4332" s="1016"/>
      <c r="F4332" s="1016" t="e">
        <f t="shared" si="126"/>
        <v>#DIV/0!</v>
      </c>
      <c r="G4332" s="1016">
        <f t="shared" si="127"/>
        <v>0</v>
      </c>
    </row>
    <row r="4333" spans="1:7">
      <c r="A4333" s="1016"/>
      <c r="B4333" s="1016"/>
      <c r="C4333" s="1016"/>
      <c r="D4333" s="1016"/>
      <c r="E4333" s="1016"/>
      <c r="F4333" s="1016" t="e">
        <f t="shared" si="126"/>
        <v>#DIV/0!</v>
      </c>
      <c r="G4333" s="1016">
        <f t="shared" si="127"/>
        <v>0</v>
      </c>
    </row>
    <row r="4334" spans="1:7">
      <c r="A4334" s="1016"/>
      <c r="B4334" s="1016"/>
      <c r="C4334" s="1016"/>
      <c r="D4334" s="1016"/>
      <c r="E4334" s="1016"/>
      <c r="F4334" s="1016" t="e">
        <f t="shared" si="126"/>
        <v>#DIV/0!</v>
      </c>
      <c r="G4334" s="1016">
        <f t="shared" si="127"/>
        <v>0</v>
      </c>
    </row>
    <row r="4335" spans="1:7">
      <c r="A4335" s="1016"/>
      <c r="B4335" s="1016"/>
      <c r="C4335" s="1016"/>
      <c r="D4335" s="1016"/>
      <c r="E4335" s="1016"/>
      <c r="F4335" s="1016" t="e">
        <f t="shared" si="126"/>
        <v>#DIV/0!</v>
      </c>
      <c r="G4335" s="1016">
        <f t="shared" si="127"/>
        <v>0</v>
      </c>
    </row>
    <row r="4336" spans="1:7">
      <c r="A4336" s="1016"/>
      <c r="B4336" s="1016"/>
      <c r="C4336" s="1016"/>
      <c r="D4336" s="1016"/>
      <c r="E4336" s="1016"/>
      <c r="F4336" s="1016" t="e">
        <f t="shared" si="126"/>
        <v>#DIV/0!</v>
      </c>
      <c r="G4336" s="1016">
        <f t="shared" si="127"/>
        <v>0</v>
      </c>
    </row>
    <row r="4337" spans="1:7">
      <c r="A4337" s="1016"/>
      <c r="B4337" s="1016"/>
      <c r="C4337" s="1016"/>
      <c r="D4337" s="1016"/>
      <c r="E4337" s="1016"/>
      <c r="F4337" s="1016" t="e">
        <f t="shared" si="126"/>
        <v>#DIV/0!</v>
      </c>
      <c r="G4337" s="1016">
        <f t="shared" si="127"/>
        <v>0</v>
      </c>
    </row>
    <row r="4338" spans="1:7">
      <c r="A4338" s="1016"/>
      <c r="B4338" s="1016"/>
      <c r="C4338" s="1016"/>
      <c r="D4338" s="1016"/>
      <c r="E4338" s="1016"/>
      <c r="F4338" s="1016" t="e">
        <f t="shared" si="126"/>
        <v>#DIV/0!</v>
      </c>
      <c r="G4338" s="1016">
        <f t="shared" si="127"/>
        <v>0</v>
      </c>
    </row>
    <row r="4339" spans="1:7">
      <c r="A4339" s="1016"/>
      <c r="B4339" s="1016"/>
      <c r="C4339" s="1016"/>
      <c r="D4339" s="1016"/>
      <c r="E4339" s="1016"/>
      <c r="F4339" s="1016" t="e">
        <f t="shared" si="126"/>
        <v>#DIV/0!</v>
      </c>
      <c r="G4339" s="1016">
        <f t="shared" si="127"/>
        <v>0</v>
      </c>
    </row>
    <row r="4340" spans="1:7">
      <c r="A4340" s="1016"/>
      <c r="B4340" s="1016"/>
      <c r="C4340" s="1016"/>
      <c r="D4340" s="1016"/>
      <c r="E4340" s="1016"/>
      <c r="F4340" s="1016" t="e">
        <f t="shared" si="126"/>
        <v>#DIV/0!</v>
      </c>
      <c r="G4340" s="1016">
        <f t="shared" si="127"/>
        <v>0</v>
      </c>
    </row>
    <row r="4341" spans="1:7">
      <c r="A4341" s="1016"/>
      <c r="B4341" s="1016"/>
      <c r="C4341" s="1016"/>
      <c r="D4341" s="1016"/>
      <c r="E4341" s="1016"/>
      <c r="F4341" s="1016" t="e">
        <f t="shared" si="126"/>
        <v>#DIV/0!</v>
      </c>
      <c r="G4341" s="1016">
        <f t="shared" si="127"/>
        <v>0</v>
      </c>
    </row>
    <row r="4342" spans="1:7">
      <c r="A4342" s="1016"/>
      <c r="B4342" s="1016"/>
      <c r="C4342" s="1016"/>
      <c r="D4342" s="1016"/>
      <c r="E4342" s="1016"/>
      <c r="F4342" s="1016" t="e">
        <f t="shared" si="126"/>
        <v>#DIV/0!</v>
      </c>
      <c r="G4342" s="1016">
        <f t="shared" si="127"/>
        <v>0</v>
      </c>
    </row>
    <row r="4343" spans="1:7">
      <c r="A4343" s="1016"/>
      <c r="B4343" s="1016"/>
      <c r="C4343" s="1016"/>
      <c r="D4343" s="1016"/>
      <c r="E4343" s="1016"/>
      <c r="F4343" s="1016" t="e">
        <f t="shared" si="126"/>
        <v>#DIV/0!</v>
      </c>
      <c r="G4343" s="1016">
        <f t="shared" si="127"/>
        <v>0</v>
      </c>
    </row>
    <row r="4344" spans="1:7">
      <c r="A4344" s="1016"/>
      <c r="B4344" s="1016"/>
      <c r="C4344" s="1016"/>
      <c r="D4344" s="1016"/>
      <c r="E4344" s="1016"/>
      <c r="F4344" s="1016" t="e">
        <f t="shared" si="126"/>
        <v>#DIV/0!</v>
      </c>
      <c r="G4344" s="1016">
        <f t="shared" si="127"/>
        <v>0</v>
      </c>
    </row>
    <row r="4345" spans="1:7">
      <c r="A4345" s="1016"/>
      <c r="B4345" s="1016"/>
      <c r="C4345" s="1016"/>
      <c r="D4345" s="1016"/>
      <c r="E4345" s="1016"/>
      <c r="F4345" s="1016" t="e">
        <f t="shared" si="126"/>
        <v>#DIV/0!</v>
      </c>
      <c r="G4345" s="1016">
        <f t="shared" si="127"/>
        <v>0</v>
      </c>
    </row>
    <row r="4346" spans="1:7">
      <c r="A4346" s="1016"/>
      <c r="B4346" s="1016"/>
      <c r="C4346" s="1016"/>
      <c r="D4346" s="1016"/>
      <c r="E4346" s="1016"/>
      <c r="F4346" s="1016" t="e">
        <f t="shared" si="126"/>
        <v>#DIV/0!</v>
      </c>
      <c r="G4346" s="1016">
        <f t="shared" si="127"/>
        <v>0</v>
      </c>
    </row>
    <row r="4347" spans="1:7">
      <c r="A4347" s="1016"/>
      <c r="B4347" s="1016"/>
      <c r="C4347" s="1016"/>
      <c r="D4347" s="1016"/>
      <c r="E4347" s="1016"/>
      <c r="F4347" s="1016" t="e">
        <f t="shared" si="126"/>
        <v>#DIV/0!</v>
      </c>
      <c r="G4347" s="1016">
        <f t="shared" si="127"/>
        <v>0</v>
      </c>
    </row>
    <row r="4348" spans="1:7">
      <c r="A4348" s="1016"/>
      <c r="B4348" s="1016"/>
      <c r="C4348" s="1016"/>
      <c r="D4348" s="1016"/>
      <c r="E4348" s="1016"/>
      <c r="F4348" s="1016" t="e">
        <f t="shared" si="126"/>
        <v>#DIV/0!</v>
      </c>
      <c r="G4348" s="1016">
        <f t="shared" si="127"/>
        <v>0</v>
      </c>
    </row>
    <row r="4349" spans="1:7">
      <c r="A4349" s="1016"/>
      <c r="B4349" s="1016"/>
      <c r="C4349" s="1016"/>
      <c r="D4349" s="1016"/>
      <c r="E4349" s="1016"/>
      <c r="F4349" s="1016" t="e">
        <f t="shared" si="126"/>
        <v>#DIV/0!</v>
      </c>
      <c r="G4349" s="1016">
        <f t="shared" si="127"/>
        <v>0</v>
      </c>
    </row>
    <row r="4350" spans="1:7">
      <c r="A4350" s="1016"/>
      <c r="B4350" s="1016"/>
      <c r="C4350" s="1016"/>
      <c r="D4350" s="1016"/>
      <c r="E4350" s="1016"/>
      <c r="F4350" s="1016" t="e">
        <f t="shared" si="126"/>
        <v>#DIV/0!</v>
      </c>
      <c r="G4350" s="1016">
        <f t="shared" si="127"/>
        <v>0</v>
      </c>
    </row>
    <row r="4351" spans="1:7">
      <c r="A4351" s="1016"/>
      <c r="B4351" s="1016"/>
      <c r="C4351" s="1016"/>
      <c r="D4351" s="1016"/>
      <c r="E4351" s="1016"/>
      <c r="F4351" s="1016" t="e">
        <f t="shared" si="126"/>
        <v>#DIV/0!</v>
      </c>
      <c r="G4351" s="1016">
        <f t="shared" si="127"/>
        <v>0</v>
      </c>
    </row>
    <row r="4352" spans="1:7">
      <c r="A4352" s="1016"/>
      <c r="B4352" s="1016"/>
      <c r="C4352" s="1016"/>
      <c r="D4352" s="1016"/>
      <c r="E4352" s="1016"/>
      <c r="F4352" s="1016" t="e">
        <f t="shared" si="126"/>
        <v>#DIV/0!</v>
      </c>
      <c r="G4352" s="1016">
        <f t="shared" si="127"/>
        <v>0</v>
      </c>
    </row>
    <row r="4353" spans="1:7">
      <c r="A4353" s="1016"/>
      <c r="B4353" s="1016"/>
      <c r="C4353" s="1016"/>
      <c r="D4353" s="1016"/>
      <c r="E4353" s="1016"/>
      <c r="F4353" s="1016" t="e">
        <f t="shared" si="126"/>
        <v>#DIV/0!</v>
      </c>
      <c r="G4353" s="1016">
        <f t="shared" si="127"/>
        <v>0</v>
      </c>
    </row>
    <row r="4354" spans="1:7">
      <c r="A4354" s="1016"/>
      <c r="B4354" s="1016"/>
      <c r="C4354" s="1016"/>
      <c r="D4354" s="1016"/>
      <c r="E4354" s="1016"/>
      <c r="F4354" s="1016" t="e">
        <f t="shared" si="126"/>
        <v>#DIV/0!</v>
      </c>
      <c r="G4354" s="1016">
        <f t="shared" si="127"/>
        <v>0</v>
      </c>
    </row>
    <row r="4355" spans="1:7">
      <c r="A4355" s="1016"/>
      <c r="B4355" s="1016"/>
      <c r="C4355" s="1016"/>
      <c r="D4355" s="1016"/>
      <c r="E4355" s="1016"/>
      <c r="F4355" s="1016" t="e">
        <f t="shared" si="126"/>
        <v>#DIV/0!</v>
      </c>
      <c r="G4355" s="1016">
        <f t="shared" si="127"/>
        <v>0</v>
      </c>
    </row>
    <row r="4356" spans="1:7">
      <c r="A4356" s="1016"/>
      <c r="B4356" s="1016"/>
      <c r="C4356" s="1016"/>
      <c r="D4356" s="1016"/>
      <c r="E4356" s="1016"/>
      <c r="F4356" s="1016" t="e">
        <f t="shared" si="126"/>
        <v>#DIV/0!</v>
      </c>
      <c r="G4356" s="1016">
        <f t="shared" si="127"/>
        <v>0</v>
      </c>
    </row>
    <row r="4357" spans="1:7">
      <c r="A4357" s="1016"/>
      <c r="B4357" s="1016"/>
      <c r="C4357" s="1016"/>
      <c r="D4357" s="1016"/>
      <c r="E4357" s="1016"/>
      <c r="F4357" s="1016" t="e">
        <f t="shared" si="126"/>
        <v>#DIV/0!</v>
      </c>
      <c r="G4357" s="1016">
        <f t="shared" si="127"/>
        <v>0</v>
      </c>
    </row>
    <row r="4358" spans="1:7">
      <c r="A4358" s="1016"/>
      <c r="B4358" s="1016"/>
      <c r="C4358" s="1016"/>
      <c r="D4358" s="1016"/>
      <c r="E4358" s="1016"/>
      <c r="F4358" s="1016" t="e">
        <f t="shared" si="126"/>
        <v>#DIV/0!</v>
      </c>
      <c r="G4358" s="1016">
        <f t="shared" si="127"/>
        <v>0</v>
      </c>
    </row>
    <row r="4359" spans="1:7">
      <c r="A4359" s="1016"/>
      <c r="B4359" s="1016"/>
      <c r="C4359" s="1016"/>
      <c r="D4359" s="1016"/>
      <c r="E4359" s="1016"/>
      <c r="F4359" s="1016" t="e">
        <f t="shared" si="126"/>
        <v>#DIV/0!</v>
      </c>
      <c r="G4359" s="1016">
        <f t="shared" si="127"/>
        <v>0</v>
      </c>
    </row>
    <row r="4360" spans="1:7">
      <c r="A4360" s="1016"/>
      <c r="B4360" s="1016"/>
      <c r="C4360" s="1016"/>
      <c r="D4360" s="1016"/>
      <c r="E4360" s="1016"/>
      <c r="F4360" s="1016" t="e">
        <f t="shared" si="126"/>
        <v>#DIV/0!</v>
      </c>
      <c r="G4360" s="1016">
        <f t="shared" si="127"/>
        <v>0</v>
      </c>
    </row>
    <row r="4361" spans="1:7">
      <c r="A4361" s="1016"/>
      <c r="B4361" s="1016"/>
      <c r="C4361" s="1016"/>
      <c r="D4361" s="1016"/>
      <c r="E4361" s="1016"/>
      <c r="F4361" s="1016" t="e">
        <f t="shared" si="126"/>
        <v>#DIV/0!</v>
      </c>
      <c r="G4361" s="1016">
        <f t="shared" si="127"/>
        <v>0</v>
      </c>
    </row>
    <row r="4362" spans="1:7">
      <c r="A4362" s="1016"/>
      <c r="B4362" s="1016"/>
      <c r="C4362" s="1016"/>
      <c r="D4362" s="1016"/>
      <c r="E4362" s="1016"/>
      <c r="F4362" s="1016" t="e">
        <f t="shared" si="126"/>
        <v>#DIV/0!</v>
      </c>
      <c r="G4362" s="1016">
        <f t="shared" si="127"/>
        <v>0</v>
      </c>
    </row>
    <row r="4363" spans="1:7">
      <c r="A4363" s="1016"/>
      <c r="B4363" s="1016"/>
      <c r="C4363" s="1016"/>
      <c r="D4363" s="1016"/>
      <c r="E4363" s="1016"/>
      <c r="F4363" s="1016" t="e">
        <f t="shared" si="126"/>
        <v>#DIV/0!</v>
      </c>
      <c r="G4363" s="1016">
        <f t="shared" si="127"/>
        <v>0</v>
      </c>
    </row>
    <row r="4364" spans="1:7">
      <c r="A4364" s="1016"/>
      <c r="B4364" s="1016"/>
      <c r="C4364" s="1016"/>
      <c r="D4364" s="1016"/>
      <c r="E4364" s="1016"/>
      <c r="F4364" s="1016" t="e">
        <f t="shared" si="126"/>
        <v>#DIV/0!</v>
      </c>
      <c r="G4364" s="1016">
        <f t="shared" si="127"/>
        <v>0</v>
      </c>
    </row>
    <row r="4365" spans="1:7">
      <c r="A4365" s="1016"/>
      <c r="B4365" s="1016"/>
      <c r="C4365" s="1016"/>
      <c r="D4365" s="1016"/>
      <c r="E4365" s="1016"/>
      <c r="F4365" s="1016" t="e">
        <f t="shared" si="126"/>
        <v>#DIV/0!</v>
      </c>
      <c r="G4365" s="1016">
        <f t="shared" si="127"/>
        <v>0</v>
      </c>
    </row>
    <row r="4366" spans="1:7">
      <c r="A4366" s="1016"/>
      <c r="B4366" s="1016"/>
      <c r="C4366" s="1016"/>
      <c r="D4366" s="1016"/>
      <c r="E4366" s="1016"/>
      <c r="F4366" s="1016" t="e">
        <f t="shared" si="126"/>
        <v>#DIV/0!</v>
      </c>
      <c r="G4366" s="1016">
        <f t="shared" si="127"/>
        <v>0</v>
      </c>
    </row>
    <row r="4367" spans="1:7">
      <c r="A4367" s="1016"/>
      <c r="B4367" s="1016"/>
      <c r="C4367" s="1016"/>
      <c r="D4367" s="1016"/>
      <c r="E4367" s="1016"/>
      <c r="F4367" s="1016" t="e">
        <f t="shared" si="126"/>
        <v>#DIV/0!</v>
      </c>
      <c r="G4367" s="1016">
        <f t="shared" si="127"/>
        <v>0</v>
      </c>
    </row>
    <row r="4368" spans="1:7">
      <c r="A4368" s="1016"/>
      <c r="B4368" s="1016"/>
      <c r="C4368" s="1016"/>
      <c r="D4368" s="1016"/>
      <c r="E4368" s="1016"/>
      <c r="F4368" s="1016" t="e">
        <f t="shared" si="126"/>
        <v>#DIV/0!</v>
      </c>
      <c r="G4368" s="1016">
        <f t="shared" si="127"/>
        <v>0</v>
      </c>
    </row>
    <row r="4369" spans="1:7">
      <c r="A4369" s="1016"/>
      <c r="B4369" s="1016"/>
      <c r="C4369" s="1016"/>
      <c r="D4369" s="1016"/>
      <c r="E4369" s="1016"/>
      <c r="F4369" s="1016" t="e">
        <f t="shared" si="126"/>
        <v>#DIV/0!</v>
      </c>
      <c r="G4369" s="1016">
        <f t="shared" si="127"/>
        <v>0</v>
      </c>
    </row>
    <row r="4370" spans="1:7">
      <c r="A4370" s="1016"/>
      <c r="B4370" s="1016"/>
      <c r="C4370" s="1016"/>
      <c r="D4370" s="1016"/>
      <c r="E4370" s="1016"/>
      <c r="F4370" s="1016" t="e">
        <f t="shared" si="126"/>
        <v>#DIV/0!</v>
      </c>
      <c r="G4370" s="1016">
        <f t="shared" si="127"/>
        <v>0</v>
      </c>
    </row>
    <row r="4371" spans="1:7">
      <c r="A4371" s="1016"/>
      <c r="B4371" s="1016"/>
      <c r="C4371" s="1016"/>
      <c r="D4371" s="1016"/>
      <c r="E4371" s="1016"/>
      <c r="F4371" s="1016" t="e">
        <f t="shared" si="126"/>
        <v>#DIV/0!</v>
      </c>
      <c r="G4371" s="1016">
        <f t="shared" si="127"/>
        <v>0</v>
      </c>
    </row>
    <row r="4372" spans="1:7">
      <c r="A4372" s="1016"/>
      <c r="B4372" s="1016"/>
      <c r="C4372" s="1016"/>
      <c r="D4372" s="1016"/>
      <c r="E4372" s="1016"/>
      <c r="F4372" s="1016" t="e">
        <f t="shared" si="126"/>
        <v>#DIV/0!</v>
      </c>
      <c r="G4372" s="1016">
        <f t="shared" si="127"/>
        <v>0</v>
      </c>
    </row>
    <row r="4373" spans="1:7">
      <c r="A4373" s="1016"/>
      <c r="B4373" s="1016"/>
      <c r="C4373" s="1016"/>
      <c r="D4373" s="1016"/>
      <c r="E4373" s="1016"/>
      <c r="F4373" s="1016" t="e">
        <f t="shared" si="126"/>
        <v>#DIV/0!</v>
      </c>
      <c r="G4373" s="1016">
        <f t="shared" si="127"/>
        <v>0</v>
      </c>
    </row>
    <row r="4374" spans="1:7">
      <c r="A4374" s="1016"/>
      <c r="B4374" s="1016"/>
      <c r="C4374" s="1016"/>
      <c r="D4374" s="1016"/>
      <c r="E4374" s="1016"/>
      <c r="F4374" s="1016" t="e">
        <f t="shared" si="126"/>
        <v>#DIV/0!</v>
      </c>
      <c r="G4374" s="1016">
        <f t="shared" si="127"/>
        <v>0</v>
      </c>
    </row>
    <row r="4375" spans="1:7">
      <c r="A4375" s="1016"/>
      <c r="B4375" s="1016"/>
      <c r="C4375" s="1016"/>
      <c r="D4375" s="1016"/>
      <c r="E4375" s="1016"/>
      <c r="F4375" s="1016" t="e">
        <f t="shared" si="126"/>
        <v>#DIV/0!</v>
      </c>
      <c r="G4375" s="1016">
        <f t="shared" si="127"/>
        <v>0</v>
      </c>
    </row>
    <row r="4376" spans="1:7">
      <c r="A4376" s="1016"/>
      <c r="B4376" s="1016"/>
      <c r="C4376" s="1016"/>
      <c r="D4376" s="1016"/>
      <c r="E4376" s="1016"/>
      <c r="F4376" s="1016" t="e">
        <f t="shared" si="126"/>
        <v>#DIV/0!</v>
      </c>
      <c r="G4376" s="1016">
        <f t="shared" si="127"/>
        <v>0</v>
      </c>
    </row>
    <row r="4377" spans="1:7">
      <c r="A4377" s="1016"/>
      <c r="B4377" s="1016"/>
      <c r="C4377" s="1016"/>
      <c r="D4377" s="1016"/>
      <c r="E4377" s="1016"/>
      <c r="F4377" s="1016" t="e">
        <f t="shared" si="126"/>
        <v>#DIV/0!</v>
      </c>
      <c r="G4377" s="1016">
        <f t="shared" si="127"/>
        <v>0</v>
      </c>
    </row>
    <row r="4378" spans="1:7">
      <c r="A4378" s="1016"/>
      <c r="B4378" s="1016"/>
      <c r="C4378" s="1016"/>
      <c r="D4378" s="1016"/>
      <c r="E4378" s="1016"/>
      <c r="F4378" s="1016" t="e">
        <f t="shared" si="126"/>
        <v>#DIV/0!</v>
      </c>
      <c r="G4378" s="1016">
        <f t="shared" si="127"/>
        <v>0</v>
      </c>
    </row>
    <row r="4379" spans="1:7">
      <c r="A4379" s="1016"/>
      <c r="B4379" s="1016"/>
      <c r="C4379" s="1016"/>
      <c r="D4379" s="1016"/>
      <c r="E4379" s="1016"/>
      <c r="F4379" s="1016" t="e">
        <f t="shared" si="126"/>
        <v>#DIV/0!</v>
      </c>
      <c r="G4379" s="1016">
        <f t="shared" si="127"/>
        <v>0</v>
      </c>
    </row>
    <row r="4380" spans="1:7">
      <c r="A4380" s="1016"/>
      <c r="B4380" s="1016"/>
      <c r="C4380" s="1016"/>
      <c r="D4380" s="1016"/>
      <c r="E4380" s="1016"/>
      <c r="F4380" s="1016" t="e">
        <f t="shared" si="126"/>
        <v>#DIV/0!</v>
      </c>
      <c r="G4380" s="1016">
        <f t="shared" si="127"/>
        <v>0</v>
      </c>
    </row>
    <row r="4381" spans="1:7">
      <c r="A4381" s="1016"/>
      <c r="B4381" s="1016"/>
      <c r="C4381" s="1016"/>
      <c r="D4381" s="1016"/>
      <c r="E4381" s="1016"/>
      <c r="F4381" s="1016" t="e">
        <f t="shared" si="126"/>
        <v>#DIV/0!</v>
      </c>
      <c r="G4381" s="1016">
        <f t="shared" si="127"/>
        <v>0</v>
      </c>
    </row>
    <row r="4382" spans="1:7">
      <c r="A4382" s="1016"/>
      <c r="B4382" s="1016"/>
      <c r="C4382" s="1016"/>
      <c r="D4382" s="1016"/>
      <c r="E4382" s="1016"/>
      <c r="F4382" s="1016" t="e">
        <f t="shared" si="126"/>
        <v>#DIV/0!</v>
      </c>
      <c r="G4382" s="1016">
        <f t="shared" si="127"/>
        <v>0</v>
      </c>
    </row>
    <row r="4383" spans="1:7">
      <c r="A4383" s="1016"/>
      <c r="B4383" s="1016"/>
      <c r="C4383" s="1016"/>
      <c r="D4383" s="1016"/>
      <c r="E4383" s="1016"/>
      <c r="F4383" s="1016" t="e">
        <f t="shared" ref="F4383:F4446" si="128">(B4383*C4383*D4383*60/(A4383*1000))+F4382</f>
        <v>#DIV/0!</v>
      </c>
      <c r="G4383" s="1016">
        <f t="shared" ref="G4383:G4446" si="129">(C4383*D4383*60)+G4382</f>
        <v>0</v>
      </c>
    </row>
    <row r="4384" spans="1:7">
      <c r="A4384" s="1016"/>
      <c r="B4384" s="1016"/>
      <c r="C4384" s="1016"/>
      <c r="D4384" s="1016"/>
      <c r="E4384" s="1016"/>
      <c r="F4384" s="1016" t="e">
        <f t="shared" si="128"/>
        <v>#DIV/0!</v>
      </c>
      <c r="G4384" s="1016">
        <f t="shared" si="129"/>
        <v>0</v>
      </c>
    </row>
    <row r="4385" spans="1:7">
      <c r="A4385" s="1016"/>
      <c r="B4385" s="1016"/>
      <c r="C4385" s="1016"/>
      <c r="D4385" s="1016"/>
      <c r="E4385" s="1016"/>
      <c r="F4385" s="1016" t="e">
        <f t="shared" si="128"/>
        <v>#DIV/0!</v>
      </c>
      <c r="G4385" s="1016">
        <f t="shared" si="129"/>
        <v>0</v>
      </c>
    </row>
    <row r="4386" spans="1:7">
      <c r="A4386" s="1016"/>
      <c r="B4386" s="1016"/>
      <c r="C4386" s="1016"/>
      <c r="D4386" s="1016"/>
      <c r="E4386" s="1016"/>
      <c r="F4386" s="1016" t="e">
        <f t="shared" si="128"/>
        <v>#DIV/0!</v>
      </c>
      <c r="G4386" s="1016">
        <f t="shared" si="129"/>
        <v>0</v>
      </c>
    </row>
    <row r="4387" spans="1:7">
      <c r="A4387" s="1016"/>
      <c r="B4387" s="1016"/>
      <c r="C4387" s="1016"/>
      <c r="D4387" s="1016"/>
      <c r="E4387" s="1016"/>
      <c r="F4387" s="1016" t="e">
        <f t="shared" si="128"/>
        <v>#DIV/0!</v>
      </c>
      <c r="G4387" s="1016">
        <f t="shared" si="129"/>
        <v>0</v>
      </c>
    </row>
    <row r="4388" spans="1:7">
      <c r="A4388" s="1016"/>
      <c r="B4388" s="1016"/>
      <c r="C4388" s="1016"/>
      <c r="D4388" s="1016"/>
      <c r="E4388" s="1016"/>
      <c r="F4388" s="1016" t="e">
        <f t="shared" si="128"/>
        <v>#DIV/0!</v>
      </c>
      <c r="G4388" s="1016">
        <f t="shared" si="129"/>
        <v>0</v>
      </c>
    </row>
    <row r="4389" spans="1:7">
      <c r="A4389" s="1016"/>
      <c r="B4389" s="1016"/>
      <c r="C4389" s="1016"/>
      <c r="D4389" s="1016"/>
      <c r="E4389" s="1016"/>
      <c r="F4389" s="1016" t="e">
        <f t="shared" si="128"/>
        <v>#DIV/0!</v>
      </c>
      <c r="G4389" s="1016">
        <f t="shared" si="129"/>
        <v>0</v>
      </c>
    </row>
    <row r="4390" spans="1:7">
      <c r="A4390" s="1016"/>
      <c r="B4390" s="1016"/>
      <c r="C4390" s="1016"/>
      <c r="D4390" s="1016"/>
      <c r="E4390" s="1016"/>
      <c r="F4390" s="1016" t="e">
        <f t="shared" si="128"/>
        <v>#DIV/0!</v>
      </c>
      <c r="G4390" s="1016">
        <f t="shared" si="129"/>
        <v>0</v>
      </c>
    </row>
    <row r="4391" spans="1:7">
      <c r="A4391" s="1016"/>
      <c r="B4391" s="1016"/>
      <c r="C4391" s="1016"/>
      <c r="D4391" s="1016"/>
      <c r="E4391" s="1016"/>
      <c r="F4391" s="1016" t="e">
        <f t="shared" si="128"/>
        <v>#DIV/0!</v>
      </c>
      <c r="G4391" s="1016">
        <f t="shared" si="129"/>
        <v>0</v>
      </c>
    </row>
    <row r="4392" spans="1:7">
      <c r="A4392" s="1016"/>
      <c r="B4392" s="1016"/>
      <c r="C4392" s="1016"/>
      <c r="D4392" s="1016"/>
      <c r="E4392" s="1016"/>
      <c r="F4392" s="1016" t="e">
        <f t="shared" si="128"/>
        <v>#DIV/0!</v>
      </c>
      <c r="G4392" s="1016">
        <f t="shared" si="129"/>
        <v>0</v>
      </c>
    </row>
    <row r="4393" spans="1:7">
      <c r="A4393" s="1016"/>
      <c r="B4393" s="1016"/>
      <c r="C4393" s="1016"/>
      <c r="D4393" s="1016"/>
      <c r="E4393" s="1016"/>
      <c r="F4393" s="1016" t="e">
        <f t="shared" si="128"/>
        <v>#DIV/0!</v>
      </c>
      <c r="G4393" s="1016">
        <f t="shared" si="129"/>
        <v>0</v>
      </c>
    </row>
    <row r="4394" spans="1:7">
      <c r="A4394" s="1016"/>
      <c r="B4394" s="1016"/>
      <c r="C4394" s="1016"/>
      <c r="D4394" s="1016"/>
      <c r="E4394" s="1016"/>
      <c r="F4394" s="1016" t="e">
        <f t="shared" si="128"/>
        <v>#DIV/0!</v>
      </c>
      <c r="G4394" s="1016">
        <f t="shared" si="129"/>
        <v>0</v>
      </c>
    </row>
    <row r="4395" spans="1:7">
      <c r="A4395" s="1016"/>
      <c r="B4395" s="1016"/>
      <c r="C4395" s="1016"/>
      <c r="D4395" s="1016"/>
      <c r="E4395" s="1016"/>
      <c r="F4395" s="1016" t="e">
        <f t="shared" si="128"/>
        <v>#DIV/0!</v>
      </c>
      <c r="G4395" s="1016">
        <f t="shared" si="129"/>
        <v>0</v>
      </c>
    </row>
    <row r="4396" spans="1:7">
      <c r="A4396" s="1016"/>
      <c r="B4396" s="1016"/>
      <c r="C4396" s="1016"/>
      <c r="D4396" s="1016"/>
      <c r="E4396" s="1016"/>
      <c r="F4396" s="1016" t="e">
        <f t="shared" si="128"/>
        <v>#DIV/0!</v>
      </c>
      <c r="G4396" s="1016">
        <f t="shared" si="129"/>
        <v>0</v>
      </c>
    </row>
    <row r="4397" spans="1:7">
      <c r="A4397" s="1016"/>
      <c r="B4397" s="1016"/>
      <c r="C4397" s="1016"/>
      <c r="D4397" s="1016"/>
      <c r="E4397" s="1016"/>
      <c r="F4397" s="1016" t="e">
        <f t="shared" si="128"/>
        <v>#DIV/0!</v>
      </c>
      <c r="G4397" s="1016">
        <f t="shared" si="129"/>
        <v>0</v>
      </c>
    </row>
    <row r="4398" spans="1:7">
      <c r="A4398" s="1016"/>
      <c r="B4398" s="1016"/>
      <c r="C4398" s="1016"/>
      <c r="D4398" s="1016"/>
      <c r="E4398" s="1016"/>
      <c r="F4398" s="1016" t="e">
        <f t="shared" si="128"/>
        <v>#DIV/0!</v>
      </c>
      <c r="G4398" s="1016">
        <f t="shared" si="129"/>
        <v>0</v>
      </c>
    </row>
    <row r="4399" spans="1:7">
      <c r="A4399" s="1016"/>
      <c r="B4399" s="1016"/>
      <c r="C4399" s="1016"/>
      <c r="D4399" s="1016"/>
      <c r="E4399" s="1016"/>
      <c r="F4399" s="1016" t="e">
        <f t="shared" si="128"/>
        <v>#DIV/0!</v>
      </c>
      <c r="G4399" s="1016">
        <f t="shared" si="129"/>
        <v>0</v>
      </c>
    </row>
    <row r="4400" spans="1:7">
      <c r="A4400" s="1016"/>
      <c r="B4400" s="1016"/>
      <c r="C4400" s="1016"/>
      <c r="D4400" s="1016"/>
      <c r="E4400" s="1016"/>
      <c r="F4400" s="1016" t="e">
        <f t="shared" si="128"/>
        <v>#DIV/0!</v>
      </c>
      <c r="G4400" s="1016">
        <f t="shared" si="129"/>
        <v>0</v>
      </c>
    </row>
    <row r="4401" spans="1:7">
      <c r="A4401" s="1016"/>
      <c r="B4401" s="1016"/>
      <c r="C4401" s="1016"/>
      <c r="D4401" s="1016"/>
      <c r="E4401" s="1016"/>
      <c r="F4401" s="1016" t="e">
        <f t="shared" si="128"/>
        <v>#DIV/0!</v>
      </c>
      <c r="G4401" s="1016">
        <f t="shared" si="129"/>
        <v>0</v>
      </c>
    </row>
    <row r="4402" spans="1:7">
      <c r="A4402" s="1016"/>
      <c r="B4402" s="1016"/>
      <c r="C4402" s="1016"/>
      <c r="D4402" s="1016"/>
      <c r="E4402" s="1016"/>
      <c r="F4402" s="1016" t="e">
        <f t="shared" si="128"/>
        <v>#DIV/0!</v>
      </c>
      <c r="G4402" s="1016">
        <f t="shared" si="129"/>
        <v>0</v>
      </c>
    </row>
    <row r="4403" spans="1:7">
      <c r="A4403" s="1016"/>
      <c r="B4403" s="1016"/>
      <c r="C4403" s="1016"/>
      <c r="D4403" s="1016"/>
      <c r="E4403" s="1016"/>
      <c r="F4403" s="1016" t="e">
        <f t="shared" si="128"/>
        <v>#DIV/0!</v>
      </c>
      <c r="G4403" s="1016">
        <f t="shared" si="129"/>
        <v>0</v>
      </c>
    </row>
    <row r="4404" spans="1:7">
      <c r="A4404" s="1016"/>
      <c r="B4404" s="1016"/>
      <c r="C4404" s="1016"/>
      <c r="D4404" s="1016"/>
      <c r="E4404" s="1016"/>
      <c r="F4404" s="1016" t="e">
        <f t="shared" si="128"/>
        <v>#DIV/0!</v>
      </c>
      <c r="G4404" s="1016">
        <f t="shared" si="129"/>
        <v>0</v>
      </c>
    </row>
    <row r="4405" spans="1:7">
      <c r="A4405" s="1016"/>
      <c r="B4405" s="1016"/>
      <c r="C4405" s="1016"/>
      <c r="D4405" s="1016"/>
      <c r="E4405" s="1016"/>
      <c r="F4405" s="1016" t="e">
        <f t="shared" si="128"/>
        <v>#DIV/0!</v>
      </c>
      <c r="G4405" s="1016">
        <f t="shared" si="129"/>
        <v>0</v>
      </c>
    </row>
    <row r="4406" spans="1:7">
      <c r="A4406" s="1016"/>
      <c r="B4406" s="1016"/>
      <c r="C4406" s="1016"/>
      <c r="D4406" s="1016"/>
      <c r="E4406" s="1016"/>
      <c r="F4406" s="1016" t="e">
        <f t="shared" si="128"/>
        <v>#DIV/0!</v>
      </c>
      <c r="G4406" s="1016">
        <f t="shared" si="129"/>
        <v>0</v>
      </c>
    </row>
    <row r="4407" spans="1:7">
      <c r="A4407" s="1016"/>
      <c r="B4407" s="1016"/>
      <c r="C4407" s="1016"/>
      <c r="D4407" s="1016"/>
      <c r="E4407" s="1016"/>
      <c r="F4407" s="1016" t="e">
        <f t="shared" si="128"/>
        <v>#DIV/0!</v>
      </c>
      <c r="G4407" s="1016">
        <f t="shared" si="129"/>
        <v>0</v>
      </c>
    </row>
    <row r="4408" spans="1:7">
      <c r="A4408" s="1016"/>
      <c r="B4408" s="1016"/>
      <c r="C4408" s="1016"/>
      <c r="D4408" s="1016"/>
      <c r="E4408" s="1016"/>
      <c r="F4408" s="1016" t="e">
        <f t="shared" si="128"/>
        <v>#DIV/0!</v>
      </c>
      <c r="G4408" s="1016">
        <f t="shared" si="129"/>
        <v>0</v>
      </c>
    </row>
    <row r="4409" spans="1:7">
      <c r="A4409" s="1016"/>
      <c r="B4409" s="1016"/>
      <c r="C4409" s="1016"/>
      <c r="D4409" s="1016"/>
      <c r="E4409" s="1016"/>
      <c r="F4409" s="1016" t="e">
        <f t="shared" si="128"/>
        <v>#DIV/0!</v>
      </c>
      <c r="G4409" s="1016">
        <f t="shared" si="129"/>
        <v>0</v>
      </c>
    </row>
    <row r="4410" spans="1:7">
      <c r="A4410" s="1016"/>
      <c r="B4410" s="1016"/>
      <c r="C4410" s="1016"/>
      <c r="D4410" s="1016"/>
      <c r="E4410" s="1016"/>
      <c r="F4410" s="1016" t="e">
        <f t="shared" si="128"/>
        <v>#DIV/0!</v>
      </c>
      <c r="G4410" s="1016">
        <f t="shared" si="129"/>
        <v>0</v>
      </c>
    </row>
    <row r="4411" spans="1:7">
      <c r="A4411" s="1016"/>
      <c r="B4411" s="1016"/>
      <c r="C4411" s="1016"/>
      <c r="D4411" s="1016"/>
      <c r="E4411" s="1016"/>
      <c r="F4411" s="1016" t="e">
        <f t="shared" si="128"/>
        <v>#DIV/0!</v>
      </c>
      <c r="G4411" s="1016">
        <f t="shared" si="129"/>
        <v>0</v>
      </c>
    </row>
    <row r="4412" spans="1:7">
      <c r="A4412" s="1016"/>
      <c r="B4412" s="1016"/>
      <c r="C4412" s="1016"/>
      <c r="D4412" s="1016"/>
      <c r="E4412" s="1016"/>
      <c r="F4412" s="1016" t="e">
        <f t="shared" si="128"/>
        <v>#DIV/0!</v>
      </c>
      <c r="G4412" s="1016">
        <f t="shared" si="129"/>
        <v>0</v>
      </c>
    </row>
    <row r="4413" spans="1:7">
      <c r="A4413" s="1016"/>
      <c r="B4413" s="1016"/>
      <c r="C4413" s="1016"/>
      <c r="D4413" s="1016"/>
      <c r="E4413" s="1016"/>
      <c r="F4413" s="1016" t="e">
        <f t="shared" si="128"/>
        <v>#DIV/0!</v>
      </c>
      <c r="G4413" s="1016">
        <f t="shared" si="129"/>
        <v>0</v>
      </c>
    </row>
    <row r="4414" spans="1:7">
      <c r="A4414" s="1016"/>
      <c r="B4414" s="1016"/>
      <c r="C4414" s="1016"/>
      <c r="D4414" s="1016"/>
      <c r="E4414" s="1016"/>
      <c r="F4414" s="1016" t="e">
        <f t="shared" si="128"/>
        <v>#DIV/0!</v>
      </c>
      <c r="G4414" s="1016">
        <f t="shared" si="129"/>
        <v>0</v>
      </c>
    </row>
    <row r="4415" spans="1:7">
      <c r="A4415" s="1016"/>
      <c r="B4415" s="1016"/>
      <c r="C4415" s="1016"/>
      <c r="D4415" s="1016"/>
      <c r="E4415" s="1016"/>
      <c r="F4415" s="1016" t="e">
        <f t="shared" si="128"/>
        <v>#DIV/0!</v>
      </c>
      <c r="G4415" s="1016">
        <f t="shared" si="129"/>
        <v>0</v>
      </c>
    </row>
    <row r="4416" spans="1:7">
      <c r="A4416" s="1016"/>
      <c r="B4416" s="1016"/>
      <c r="C4416" s="1016"/>
      <c r="D4416" s="1016"/>
      <c r="E4416" s="1016"/>
      <c r="F4416" s="1016" t="e">
        <f t="shared" si="128"/>
        <v>#DIV/0!</v>
      </c>
      <c r="G4416" s="1016">
        <f t="shared" si="129"/>
        <v>0</v>
      </c>
    </row>
    <row r="4417" spans="1:7">
      <c r="A4417" s="1016"/>
      <c r="B4417" s="1016"/>
      <c r="C4417" s="1016"/>
      <c r="D4417" s="1016"/>
      <c r="E4417" s="1016"/>
      <c r="F4417" s="1016" t="e">
        <f t="shared" si="128"/>
        <v>#DIV/0!</v>
      </c>
      <c r="G4417" s="1016">
        <f t="shared" si="129"/>
        <v>0</v>
      </c>
    </row>
    <row r="4418" spans="1:7">
      <c r="A4418" s="1016"/>
      <c r="B4418" s="1016"/>
      <c r="C4418" s="1016"/>
      <c r="D4418" s="1016"/>
      <c r="E4418" s="1016"/>
      <c r="F4418" s="1016" t="e">
        <f t="shared" si="128"/>
        <v>#DIV/0!</v>
      </c>
      <c r="G4418" s="1016">
        <f t="shared" si="129"/>
        <v>0</v>
      </c>
    </row>
    <row r="4419" spans="1:7">
      <c r="A4419" s="1016"/>
      <c r="B4419" s="1016"/>
      <c r="C4419" s="1016"/>
      <c r="D4419" s="1016"/>
      <c r="E4419" s="1016"/>
      <c r="F4419" s="1016" t="e">
        <f t="shared" si="128"/>
        <v>#DIV/0!</v>
      </c>
      <c r="G4419" s="1016">
        <f t="shared" si="129"/>
        <v>0</v>
      </c>
    </row>
    <row r="4420" spans="1:7">
      <c r="A4420" s="1016"/>
      <c r="B4420" s="1016"/>
      <c r="C4420" s="1016"/>
      <c r="D4420" s="1016"/>
      <c r="E4420" s="1016"/>
      <c r="F4420" s="1016" t="e">
        <f t="shared" si="128"/>
        <v>#DIV/0!</v>
      </c>
      <c r="G4420" s="1016">
        <f t="shared" si="129"/>
        <v>0</v>
      </c>
    </row>
    <row r="4421" spans="1:7">
      <c r="A4421" s="1016"/>
      <c r="B4421" s="1016"/>
      <c r="C4421" s="1016"/>
      <c r="D4421" s="1016"/>
      <c r="E4421" s="1016"/>
      <c r="F4421" s="1016" t="e">
        <f t="shared" si="128"/>
        <v>#DIV/0!</v>
      </c>
      <c r="G4421" s="1016">
        <f t="shared" si="129"/>
        <v>0</v>
      </c>
    </row>
    <row r="4422" spans="1:7">
      <c r="A4422" s="1016"/>
      <c r="B4422" s="1016"/>
      <c r="C4422" s="1016"/>
      <c r="D4422" s="1016"/>
      <c r="E4422" s="1016"/>
      <c r="F4422" s="1016" t="e">
        <f t="shared" si="128"/>
        <v>#DIV/0!</v>
      </c>
      <c r="G4422" s="1016">
        <f t="shared" si="129"/>
        <v>0</v>
      </c>
    </row>
    <row r="4423" spans="1:7">
      <c r="A4423" s="1016"/>
      <c r="B4423" s="1016"/>
      <c r="C4423" s="1016"/>
      <c r="D4423" s="1016"/>
      <c r="E4423" s="1016"/>
      <c r="F4423" s="1016" t="e">
        <f t="shared" si="128"/>
        <v>#DIV/0!</v>
      </c>
      <c r="G4423" s="1016">
        <f t="shared" si="129"/>
        <v>0</v>
      </c>
    </row>
    <row r="4424" spans="1:7">
      <c r="A4424" s="1016"/>
      <c r="B4424" s="1016"/>
      <c r="C4424" s="1016"/>
      <c r="D4424" s="1016"/>
      <c r="E4424" s="1016"/>
      <c r="F4424" s="1016" t="e">
        <f t="shared" si="128"/>
        <v>#DIV/0!</v>
      </c>
      <c r="G4424" s="1016">
        <f t="shared" si="129"/>
        <v>0</v>
      </c>
    </row>
    <row r="4425" spans="1:7">
      <c r="A4425" s="1016"/>
      <c r="B4425" s="1016"/>
      <c r="C4425" s="1016"/>
      <c r="D4425" s="1016"/>
      <c r="E4425" s="1016"/>
      <c r="F4425" s="1016" t="e">
        <f t="shared" si="128"/>
        <v>#DIV/0!</v>
      </c>
      <c r="G4425" s="1016">
        <f t="shared" si="129"/>
        <v>0</v>
      </c>
    </row>
    <row r="4426" spans="1:7">
      <c r="A4426" s="1016"/>
      <c r="B4426" s="1016"/>
      <c r="C4426" s="1016"/>
      <c r="D4426" s="1016"/>
      <c r="E4426" s="1016"/>
      <c r="F4426" s="1016" t="e">
        <f t="shared" si="128"/>
        <v>#DIV/0!</v>
      </c>
      <c r="G4426" s="1016">
        <f t="shared" si="129"/>
        <v>0</v>
      </c>
    </row>
    <row r="4427" spans="1:7">
      <c r="A4427" s="1016"/>
      <c r="B4427" s="1016"/>
      <c r="C4427" s="1016"/>
      <c r="D4427" s="1016"/>
      <c r="E4427" s="1016"/>
      <c r="F4427" s="1016" t="e">
        <f t="shared" si="128"/>
        <v>#DIV/0!</v>
      </c>
      <c r="G4427" s="1016">
        <f t="shared" si="129"/>
        <v>0</v>
      </c>
    </row>
    <row r="4428" spans="1:7">
      <c r="A4428" s="1016"/>
      <c r="B4428" s="1016"/>
      <c r="C4428" s="1016"/>
      <c r="D4428" s="1016"/>
      <c r="E4428" s="1016"/>
      <c r="F4428" s="1016" t="e">
        <f t="shared" si="128"/>
        <v>#DIV/0!</v>
      </c>
      <c r="G4428" s="1016">
        <f t="shared" si="129"/>
        <v>0</v>
      </c>
    </row>
    <row r="4429" spans="1:7">
      <c r="A4429" s="1016"/>
      <c r="B4429" s="1016"/>
      <c r="C4429" s="1016"/>
      <c r="D4429" s="1016"/>
      <c r="E4429" s="1016"/>
      <c r="F4429" s="1016" t="e">
        <f t="shared" si="128"/>
        <v>#DIV/0!</v>
      </c>
      <c r="G4429" s="1016">
        <f t="shared" si="129"/>
        <v>0</v>
      </c>
    </row>
    <row r="4430" spans="1:7">
      <c r="A4430" s="1016"/>
      <c r="B4430" s="1016"/>
      <c r="C4430" s="1016"/>
      <c r="D4430" s="1016"/>
      <c r="E4430" s="1016"/>
      <c r="F4430" s="1016" t="e">
        <f t="shared" si="128"/>
        <v>#DIV/0!</v>
      </c>
      <c r="G4430" s="1016">
        <f t="shared" si="129"/>
        <v>0</v>
      </c>
    </row>
    <row r="4431" spans="1:7">
      <c r="A4431" s="1016"/>
      <c r="B4431" s="1016"/>
      <c r="C4431" s="1016"/>
      <c r="D4431" s="1016"/>
      <c r="E4431" s="1016"/>
      <c r="F4431" s="1016" t="e">
        <f t="shared" si="128"/>
        <v>#DIV/0!</v>
      </c>
      <c r="G4431" s="1016">
        <f t="shared" si="129"/>
        <v>0</v>
      </c>
    </row>
    <row r="4432" spans="1:7">
      <c r="A4432" s="1016"/>
      <c r="B4432" s="1016"/>
      <c r="C4432" s="1016"/>
      <c r="D4432" s="1016"/>
      <c r="E4432" s="1016"/>
      <c r="F4432" s="1016" t="e">
        <f t="shared" si="128"/>
        <v>#DIV/0!</v>
      </c>
      <c r="G4432" s="1016">
        <f t="shared" si="129"/>
        <v>0</v>
      </c>
    </row>
    <row r="4433" spans="1:7">
      <c r="A4433" s="1016"/>
      <c r="B4433" s="1016"/>
      <c r="C4433" s="1016"/>
      <c r="D4433" s="1016"/>
      <c r="E4433" s="1016"/>
      <c r="F4433" s="1016" t="e">
        <f t="shared" si="128"/>
        <v>#DIV/0!</v>
      </c>
      <c r="G4433" s="1016">
        <f t="shared" si="129"/>
        <v>0</v>
      </c>
    </row>
    <row r="4434" spans="1:7">
      <c r="A4434" s="1016"/>
      <c r="B4434" s="1016"/>
      <c r="C4434" s="1016"/>
      <c r="D4434" s="1016"/>
      <c r="E4434" s="1016"/>
      <c r="F4434" s="1016" t="e">
        <f t="shared" si="128"/>
        <v>#DIV/0!</v>
      </c>
      <c r="G4434" s="1016">
        <f t="shared" si="129"/>
        <v>0</v>
      </c>
    </row>
    <row r="4435" spans="1:7">
      <c r="A4435" s="1016"/>
      <c r="B4435" s="1016"/>
      <c r="C4435" s="1016"/>
      <c r="D4435" s="1016"/>
      <c r="E4435" s="1016"/>
      <c r="F4435" s="1016" t="e">
        <f t="shared" si="128"/>
        <v>#DIV/0!</v>
      </c>
      <c r="G4435" s="1016">
        <f t="shared" si="129"/>
        <v>0</v>
      </c>
    </row>
    <row r="4436" spans="1:7">
      <c r="A4436" s="1016"/>
      <c r="B4436" s="1016"/>
      <c r="C4436" s="1016"/>
      <c r="D4436" s="1016"/>
      <c r="E4436" s="1016"/>
      <c r="F4436" s="1016" t="e">
        <f t="shared" si="128"/>
        <v>#DIV/0!</v>
      </c>
      <c r="G4436" s="1016">
        <f t="shared" si="129"/>
        <v>0</v>
      </c>
    </row>
    <row r="4437" spans="1:7">
      <c r="A4437" s="1016"/>
      <c r="B4437" s="1016"/>
      <c r="C4437" s="1016"/>
      <c r="D4437" s="1016"/>
      <c r="E4437" s="1016"/>
      <c r="F4437" s="1016" t="e">
        <f t="shared" si="128"/>
        <v>#DIV/0!</v>
      </c>
      <c r="G4437" s="1016">
        <f t="shared" si="129"/>
        <v>0</v>
      </c>
    </row>
    <row r="4438" spans="1:7">
      <c r="A4438" s="1016"/>
      <c r="B4438" s="1016"/>
      <c r="C4438" s="1016"/>
      <c r="D4438" s="1016"/>
      <c r="E4438" s="1016"/>
      <c r="F4438" s="1016" t="e">
        <f t="shared" si="128"/>
        <v>#DIV/0!</v>
      </c>
      <c r="G4438" s="1016">
        <f t="shared" si="129"/>
        <v>0</v>
      </c>
    </row>
    <row r="4439" spans="1:7">
      <c r="A4439" s="1016"/>
      <c r="B4439" s="1016"/>
      <c r="C4439" s="1016"/>
      <c r="D4439" s="1016"/>
      <c r="E4439" s="1016"/>
      <c r="F4439" s="1016" t="e">
        <f t="shared" si="128"/>
        <v>#DIV/0!</v>
      </c>
      <c r="G4439" s="1016">
        <f t="shared" si="129"/>
        <v>0</v>
      </c>
    </row>
    <row r="4440" spans="1:7">
      <c r="A4440" s="1016"/>
      <c r="B4440" s="1016"/>
      <c r="C4440" s="1016"/>
      <c r="D4440" s="1016"/>
      <c r="E4440" s="1016"/>
      <c r="F4440" s="1016" t="e">
        <f t="shared" si="128"/>
        <v>#DIV/0!</v>
      </c>
      <c r="G4440" s="1016">
        <f t="shared" si="129"/>
        <v>0</v>
      </c>
    </row>
    <row r="4441" spans="1:7">
      <c r="A4441" s="1016"/>
      <c r="B4441" s="1016"/>
      <c r="C4441" s="1016"/>
      <c r="D4441" s="1016"/>
      <c r="E4441" s="1016"/>
      <c r="F4441" s="1016" t="e">
        <f t="shared" si="128"/>
        <v>#DIV/0!</v>
      </c>
      <c r="G4441" s="1016">
        <f t="shared" si="129"/>
        <v>0</v>
      </c>
    </row>
    <row r="4442" spans="1:7">
      <c r="A4442" s="1016"/>
      <c r="B4442" s="1016"/>
      <c r="C4442" s="1016"/>
      <c r="D4442" s="1016"/>
      <c r="E4442" s="1016"/>
      <c r="F4442" s="1016" t="e">
        <f t="shared" si="128"/>
        <v>#DIV/0!</v>
      </c>
      <c r="G4442" s="1016">
        <f t="shared" si="129"/>
        <v>0</v>
      </c>
    </row>
    <row r="4443" spans="1:7">
      <c r="A4443" s="1016"/>
      <c r="B4443" s="1016"/>
      <c r="C4443" s="1016"/>
      <c r="D4443" s="1016"/>
      <c r="E4443" s="1016"/>
      <c r="F4443" s="1016" t="e">
        <f t="shared" si="128"/>
        <v>#DIV/0!</v>
      </c>
      <c r="G4443" s="1016">
        <f t="shared" si="129"/>
        <v>0</v>
      </c>
    </row>
    <row r="4444" spans="1:7">
      <c r="A4444" s="1016"/>
      <c r="B4444" s="1016"/>
      <c r="C4444" s="1016"/>
      <c r="D4444" s="1016"/>
      <c r="E4444" s="1016"/>
      <c r="F4444" s="1016" t="e">
        <f t="shared" si="128"/>
        <v>#DIV/0!</v>
      </c>
      <c r="G4444" s="1016">
        <f t="shared" si="129"/>
        <v>0</v>
      </c>
    </row>
    <row r="4445" spans="1:7">
      <c r="A4445" s="1016"/>
      <c r="B4445" s="1016"/>
      <c r="C4445" s="1016"/>
      <c r="D4445" s="1016"/>
      <c r="E4445" s="1016"/>
      <c r="F4445" s="1016" t="e">
        <f t="shared" si="128"/>
        <v>#DIV/0!</v>
      </c>
      <c r="G4445" s="1016">
        <f t="shared" si="129"/>
        <v>0</v>
      </c>
    </row>
    <row r="4446" spans="1:7">
      <c r="A4446" s="1016"/>
      <c r="B4446" s="1016"/>
      <c r="C4446" s="1016"/>
      <c r="D4446" s="1016"/>
      <c r="E4446" s="1016"/>
      <c r="F4446" s="1016" t="e">
        <f t="shared" si="128"/>
        <v>#DIV/0!</v>
      </c>
      <c r="G4446" s="1016">
        <f t="shared" si="129"/>
        <v>0</v>
      </c>
    </row>
    <row r="4447" spans="1:7">
      <c r="A4447" s="1016"/>
      <c r="B4447" s="1016"/>
      <c r="C4447" s="1016"/>
      <c r="D4447" s="1016"/>
      <c r="E4447" s="1016"/>
      <c r="F4447" s="1016" t="e">
        <f t="shared" ref="F4447:F4510" si="130">(B4447*C4447*D4447*60/(A4447*1000))+F4446</f>
        <v>#DIV/0!</v>
      </c>
      <c r="G4447" s="1016">
        <f t="shared" ref="G4447:G4510" si="131">(C4447*D4447*60)+G4446</f>
        <v>0</v>
      </c>
    </row>
    <row r="4448" spans="1:7">
      <c r="A4448" s="1016"/>
      <c r="B4448" s="1016"/>
      <c r="C4448" s="1016"/>
      <c r="D4448" s="1016"/>
      <c r="E4448" s="1016"/>
      <c r="F4448" s="1016" t="e">
        <f t="shared" si="130"/>
        <v>#DIV/0!</v>
      </c>
      <c r="G4448" s="1016">
        <f t="shared" si="131"/>
        <v>0</v>
      </c>
    </row>
    <row r="4449" spans="1:7">
      <c r="A4449" s="1016"/>
      <c r="B4449" s="1016"/>
      <c r="C4449" s="1016"/>
      <c r="D4449" s="1016"/>
      <c r="E4449" s="1016"/>
      <c r="F4449" s="1016" t="e">
        <f t="shared" si="130"/>
        <v>#DIV/0!</v>
      </c>
      <c r="G4449" s="1016">
        <f t="shared" si="131"/>
        <v>0</v>
      </c>
    </row>
    <row r="4450" spans="1:7">
      <c r="A4450" s="1016"/>
      <c r="B4450" s="1016"/>
      <c r="C4450" s="1016"/>
      <c r="D4450" s="1016"/>
      <c r="E4450" s="1016"/>
      <c r="F4450" s="1016" t="e">
        <f t="shared" si="130"/>
        <v>#DIV/0!</v>
      </c>
      <c r="G4450" s="1016">
        <f t="shared" si="131"/>
        <v>0</v>
      </c>
    </row>
    <row r="4451" spans="1:7">
      <c r="A4451" s="1016"/>
      <c r="B4451" s="1016"/>
      <c r="C4451" s="1016"/>
      <c r="D4451" s="1016"/>
      <c r="E4451" s="1016"/>
      <c r="F4451" s="1016" t="e">
        <f t="shared" si="130"/>
        <v>#DIV/0!</v>
      </c>
      <c r="G4451" s="1016">
        <f t="shared" si="131"/>
        <v>0</v>
      </c>
    </row>
    <row r="4452" spans="1:7">
      <c r="A4452" s="1016"/>
      <c r="B4452" s="1016"/>
      <c r="C4452" s="1016"/>
      <c r="D4452" s="1016"/>
      <c r="E4452" s="1016"/>
      <c r="F4452" s="1016" t="e">
        <f t="shared" si="130"/>
        <v>#DIV/0!</v>
      </c>
      <c r="G4452" s="1016">
        <f t="shared" si="131"/>
        <v>0</v>
      </c>
    </row>
    <row r="4453" spans="1:7">
      <c r="A4453" s="1016"/>
      <c r="B4453" s="1016"/>
      <c r="C4453" s="1016"/>
      <c r="D4453" s="1016"/>
      <c r="E4453" s="1016"/>
      <c r="F4453" s="1016" t="e">
        <f t="shared" si="130"/>
        <v>#DIV/0!</v>
      </c>
      <c r="G4453" s="1016">
        <f t="shared" si="131"/>
        <v>0</v>
      </c>
    </row>
    <row r="4454" spans="1:7">
      <c r="A4454" s="1016"/>
      <c r="B4454" s="1016"/>
      <c r="C4454" s="1016"/>
      <c r="D4454" s="1016"/>
      <c r="E4454" s="1016"/>
      <c r="F4454" s="1016" t="e">
        <f t="shared" si="130"/>
        <v>#DIV/0!</v>
      </c>
      <c r="G4454" s="1016">
        <f t="shared" si="131"/>
        <v>0</v>
      </c>
    </row>
    <row r="4455" spans="1:7">
      <c r="A4455" s="1016"/>
      <c r="B4455" s="1016"/>
      <c r="C4455" s="1016"/>
      <c r="D4455" s="1016"/>
      <c r="E4455" s="1016"/>
      <c r="F4455" s="1016" t="e">
        <f t="shared" si="130"/>
        <v>#DIV/0!</v>
      </c>
      <c r="G4455" s="1016">
        <f t="shared" si="131"/>
        <v>0</v>
      </c>
    </row>
    <row r="4456" spans="1:7">
      <c r="A4456" s="1016"/>
      <c r="B4456" s="1016"/>
      <c r="C4456" s="1016"/>
      <c r="D4456" s="1016"/>
      <c r="E4456" s="1016"/>
      <c r="F4456" s="1016" t="e">
        <f t="shared" si="130"/>
        <v>#DIV/0!</v>
      </c>
      <c r="G4456" s="1016">
        <f t="shared" si="131"/>
        <v>0</v>
      </c>
    </row>
    <row r="4457" spans="1:7">
      <c r="A4457" s="1016"/>
      <c r="B4457" s="1016"/>
      <c r="C4457" s="1016"/>
      <c r="D4457" s="1016"/>
      <c r="E4457" s="1016"/>
      <c r="F4457" s="1016" t="e">
        <f t="shared" si="130"/>
        <v>#DIV/0!</v>
      </c>
      <c r="G4457" s="1016">
        <f t="shared" si="131"/>
        <v>0</v>
      </c>
    </row>
    <row r="4458" spans="1:7">
      <c r="A4458" s="1016"/>
      <c r="B4458" s="1016"/>
      <c r="C4458" s="1016"/>
      <c r="D4458" s="1016"/>
      <c r="E4458" s="1016"/>
      <c r="F4458" s="1016" t="e">
        <f t="shared" si="130"/>
        <v>#DIV/0!</v>
      </c>
      <c r="G4458" s="1016">
        <f t="shared" si="131"/>
        <v>0</v>
      </c>
    </row>
    <row r="4459" spans="1:7">
      <c r="A4459" s="1016"/>
      <c r="B4459" s="1016"/>
      <c r="C4459" s="1016"/>
      <c r="D4459" s="1016"/>
      <c r="E4459" s="1016"/>
      <c r="F4459" s="1016" t="e">
        <f t="shared" si="130"/>
        <v>#DIV/0!</v>
      </c>
      <c r="G4459" s="1016">
        <f t="shared" si="131"/>
        <v>0</v>
      </c>
    </row>
    <row r="4460" spans="1:7">
      <c r="A4460" s="1016"/>
      <c r="B4460" s="1016"/>
      <c r="C4460" s="1016"/>
      <c r="D4460" s="1016"/>
      <c r="E4460" s="1016"/>
      <c r="F4460" s="1016" t="e">
        <f t="shared" si="130"/>
        <v>#DIV/0!</v>
      </c>
      <c r="G4460" s="1016">
        <f t="shared" si="131"/>
        <v>0</v>
      </c>
    </row>
    <row r="4461" spans="1:7">
      <c r="A4461" s="1016"/>
      <c r="B4461" s="1016"/>
      <c r="C4461" s="1016"/>
      <c r="D4461" s="1016"/>
      <c r="E4461" s="1016"/>
      <c r="F4461" s="1016" t="e">
        <f t="shared" si="130"/>
        <v>#DIV/0!</v>
      </c>
      <c r="G4461" s="1016">
        <f t="shared" si="131"/>
        <v>0</v>
      </c>
    </row>
    <row r="4462" spans="1:7">
      <c r="A4462" s="1016"/>
      <c r="B4462" s="1016"/>
      <c r="C4462" s="1016"/>
      <c r="D4462" s="1016"/>
      <c r="E4462" s="1016"/>
      <c r="F4462" s="1016" t="e">
        <f t="shared" si="130"/>
        <v>#DIV/0!</v>
      </c>
      <c r="G4462" s="1016">
        <f t="shared" si="131"/>
        <v>0</v>
      </c>
    </row>
    <row r="4463" spans="1:7">
      <c r="A4463" s="1016"/>
      <c r="B4463" s="1016"/>
      <c r="C4463" s="1016"/>
      <c r="D4463" s="1016"/>
      <c r="E4463" s="1016"/>
      <c r="F4463" s="1016" t="e">
        <f t="shared" si="130"/>
        <v>#DIV/0!</v>
      </c>
      <c r="G4463" s="1016">
        <f t="shared" si="131"/>
        <v>0</v>
      </c>
    </row>
    <row r="4464" spans="1:7">
      <c r="A4464" s="1016"/>
      <c r="B4464" s="1016"/>
      <c r="C4464" s="1016"/>
      <c r="D4464" s="1016"/>
      <c r="E4464" s="1016"/>
      <c r="F4464" s="1016" t="e">
        <f t="shared" si="130"/>
        <v>#DIV/0!</v>
      </c>
      <c r="G4464" s="1016">
        <f t="shared" si="131"/>
        <v>0</v>
      </c>
    </row>
    <row r="4465" spans="1:7">
      <c r="A4465" s="1016"/>
      <c r="B4465" s="1016"/>
      <c r="C4465" s="1016"/>
      <c r="D4465" s="1016"/>
      <c r="E4465" s="1016"/>
      <c r="F4465" s="1016" t="e">
        <f t="shared" si="130"/>
        <v>#DIV/0!</v>
      </c>
      <c r="G4465" s="1016">
        <f t="shared" si="131"/>
        <v>0</v>
      </c>
    </row>
    <row r="4466" spans="1:7">
      <c r="A4466" s="1016"/>
      <c r="B4466" s="1016"/>
      <c r="C4466" s="1016"/>
      <c r="D4466" s="1016"/>
      <c r="E4466" s="1016"/>
      <c r="F4466" s="1016" t="e">
        <f t="shared" si="130"/>
        <v>#DIV/0!</v>
      </c>
      <c r="G4466" s="1016">
        <f t="shared" si="131"/>
        <v>0</v>
      </c>
    </row>
    <row r="4467" spans="1:7">
      <c r="A4467" s="1016"/>
      <c r="B4467" s="1016"/>
      <c r="C4467" s="1016"/>
      <c r="D4467" s="1016"/>
      <c r="E4467" s="1016"/>
      <c r="F4467" s="1016" t="e">
        <f t="shared" si="130"/>
        <v>#DIV/0!</v>
      </c>
      <c r="G4467" s="1016">
        <f t="shared" si="131"/>
        <v>0</v>
      </c>
    </row>
    <row r="4468" spans="1:7">
      <c r="A4468" s="1016"/>
      <c r="B4468" s="1016"/>
      <c r="C4468" s="1016"/>
      <c r="D4468" s="1016"/>
      <c r="E4468" s="1016"/>
      <c r="F4468" s="1016" t="e">
        <f t="shared" si="130"/>
        <v>#DIV/0!</v>
      </c>
      <c r="G4468" s="1016">
        <f t="shared" si="131"/>
        <v>0</v>
      </c>
    </row>
    <row r="4469" spans="1:7">
      <c r="A4469" s="1016"/>
      <c r="B4469" s="1016"/>
      <c r="C4469" s="1016"/>
      <c r="D4469" s="1016"/>
      <c r="E4469" s="1016"/>
      <c r="F4469" s="1016" t="e">
        <f t="shared" si="130"/>
        <v>#DIV/0!</v>
      </c>
      <c r="G4469" s="1016">
        <f t="shared" si="131"/>
        <v>0</v>
      </c>
    </row>
    <row r="4470" spans="1:7">
      <c r="A4470" s="1016"/>
      <c r="B4470" s="1016"/>
      <c r="C4470" s="1016"/>
      <c r="D4470" s="1016"/>
      <c r="E4470" s="1016"/>
      <c r="F4470" s="1016" t="e">
        <f t="shared" si="130"/>
        <v>#DIV/0!</v>
      </c>
      <c r="G4470" s="1016">
        <f t="shared" si="131"/>
        <v>0</v>
      </c>
    </row>
    <row r="4471" spans="1:7">
      <c r="A4471" s="1016"/>
      <c r="B4471" s="1016"/>
      <c r="C4471" s="1016"/>
      <c r="D4471" s="1016"/>
      <c r="E4471" s="1016"/>
      <c r="F4471" s="1016" t="e">
        <f t="shared" si="130"/>
        <v>#DIV/0!</v>
      </c>
      <c r="G4471" s="1016">
        <f t="shared" si="131"/>
        <v>0</v>
      </c>
    </row>
    <row r="4472" spans="1:7">
      <c r="A4472" s="1016"/>
      <c r="B4472" s="1016"/>
      <c r="C4472" s="1016"/>
      <c r="D4472" s="1016"/>
      <c r="E4472" s="1016"/>
      <c r="F4472" s="1016" t="e">
        <f t="shared" si="130"/>
        <v>#DIV/0!</v>
      </c>
      <c r="G4472" s="1016">
        <f t="shared" si="131"/>
        <v>0</v>
      </c>
    </row>
    <row r="4473" spans="1:7">
      <c r="A4473" s="1016"/>
      <c r="B4473" s="1016"/>
      <c r="C4473" s="1016"/>
      <c r="D4473" s="1016"/>
      <c r="E4473" s="1016"/>
      <c r="F4473" s="1016" t="e">
        <f t="shared" si="130"/>
        <v>#DIV/0!</v>
      </c>
      <c r="G4473" s="1016">
        <f t="shared" si="131"/>
        <v>0</v>
      </c>
    </row>
    <row r="4474" spans="1:7">
      <c r="A4474" s="1016"/>
      <c r="B4474" s="1016"/>
      <c r="C4474" s="1016"/>
      <c r="D4474" s="1016"/>
      <c r="E4474" s="1016"/>
      <c r="F4474" s="1016" t="e">
        <f t="shared" si="130"/>
        <v>#DIV/0!</v>
      </c>
      <c r="G4474" s="1016">
        <f t="shared" si="131"/>
        <v>0</v>
      </c>
    </row>
    <row r="4475" spans="1:7">
      <c r="A4475" s="1016"/>
      <c r="B4475" s="1016"/>
      <c r="C4475" s="1016"/>
      <c r="D4475" s="1016"/>
      <c r="E4475" s="1016"/>
      <c r="F4475" s="1016" t="e">
        <f t="shared" si="130"/>
        <v>#DIV/0!</v>
      </c>
      <c r="G4475" s="1016">
        <f t="shared" si="131"/>
        <v>0</v>
      </c>
    </row>
    <row r="4476" spans="1:7">
      <c r="A4476" s="1016"/>
      <c r="B4476" s="1016"/>
      <c r="C4476" s="1016"/>
      <c r="D4476" s="1016"/>
      <c r="E4476" s="1016"/>
      <c r="F4476" s="1016" t="e">
        <f t="shared" si="130"/>
        <v>#DIV/0!</v>
      </c>
      <c r="G4476" s="1016">
        <f t="shared" si="131"/>
        <v>0</v>
      </c>
    </row>
    <row r="4477" spans="1:7">
      <c r="A4477" s="1016"/>
      <c r="B4477" s="1016"/>
      <c r="C4477" s="1016"/>
      <c r="D4477" s="1016"/>
      <c r="E4477" s="1016"/>
      <c r="F4477" s="1016" t="e">
        <f t="shared" si="130"/>
        <v>#DIV/0!</v>
      </c>
      <c r="G4477" s="1016">
        <f t="shared" si="131"/>
        <v>0</v>
      </c>
    </row>
    <row r="4478" spans="1:7">
      <c r="A4478" s="1016"/>
      <c r="B4478" s="1016"/>
      <c r="C4478" s="1016"/>
      <c r="D4478" s="1016"/>
      <c r="E4478" s="1016"/>
      <c r="F4478" s="1016" t="e">
        <f t="shared" si="130"/>
        <v>#DIV/0!</v>
      </c>
      <c r="G4478" s="1016">
        <f t="shared" si="131"/>
        <v>0</v>
      </c>
    </row>
    <row r="4479" spans="1:7">
      <c r="A4479" s="1016"/>
      <c r="B4479" s="1016"/>
      <c r="C4479" s="1016"/>
      <c r="D4479" s="1016"/>
      <c r="E4479" s="1016"/>
      <c r="F4479" s="1016" t="e">
        <f t="shared" si="130"/>
        <v>#DIV/0!</v>
      </c>
      <c r="G4479" s="1016">
        <f t="shared" si="131"/>
        <v>0</v>
      </c>
    </row>
    <row r="4480" spans="1:7">
      <c r="A4480" s="1016"/>
      <c r="B4480" s="1016"/>
      <c r="C4480" s="1016"/>
      <c r="D4480" s="1016"/>
      <c r="E4480" s="1016"/>
      <c r="F4480" s="1016" t="e">
        <f t="shared" si="130"/>
        <v>#DIV/0!</v>
      </c>
      <c r="G4480" s="1016">
        <f t="shared" si="131"/>
        <v>0</v>
      </c>
    </row>
    <row r="4481" spans="1:7">
      <c r="A4481" s="1016"/>
      <c r="B4481" s="1016"/>
      <c r="C4481" s="1016"/>
      <c r="D4481" s="1016"/>
      <c r="E4481" s="1016"/>
      <c r="F4481" s="1016" t="e">
        <f t="shared" si="130"/>
        <v>#DIV/0!</v>
      </c>
      <c r="G4481" s="1016">
        <f t="shared" si="131"/>
        <v>0</v>
      </c>
    </row>
    <row r="4482" spans="1:7">
      <c r="A4482" s="1016"/>
      <c r="B4482" s="1016"/>
      <c r="C4482" s="1016"/>
      <c r="D4482" s="1016"/>
      <c r="E4482" s="1016"/>
      <c r="F4482" s="1016" t="e">
        <f t="shared" si="130"/>
        <v>#DIV/0!</v>
      </c>
      <c r="G4482" s="1016">
        <f t="shared" si="131"/>
        <v>0</v>
      </c>
    </row>
    <row r="4483" spans="1:7">
      <c r="A4483" s="1016"/>
      <c r="B4483" s="1016"/>
      <c r="C4483" s="1016"/>
      <c r="D4483" s="1016"/>
      <c r="E4483" s="1016"/>
      <c r="F4483" s="1016" t="e">
        <f t="shared" si="130"/>
        <v>#DIV/0!</v>
      </c>
      <c r="G4483" s="1016">
        <f t="shared" si="131"/>
        <v>0</v>
      </c>
    </row>
    <row r="4484" spans="1:7">
      <c r="A4484" s="1016"/>
      <c r="B4484" s="1016"/>
      <c r="C4484" s="1016"/>
      <c r="D4484" s="1016"/>
      <c r="E4484" s="1016"/>
      <c r="F4484" s="1016" t="e">
        <f t="shared" si="130"/>
        <v>#DIV/0!</v>
      </c>
      <c r="G4484" s="1016">
        <f t="shared" si="131"/>
        <v>0</v>
      </c>
    </row>
    <row r="4485" spans="1:7">
      <c r="A4485" s="1016"/>
      <c r="B4485" s="1016"/>
      <c r="C4485" s="1016"/>
      <c r="D4485" s="1016"/>
      <c r="E4485" s="1016"/>
      <c r="F4485" s="1016" t="e">
        <f t="shared" si="130"/>
        <v>#DIV/0!</v>
      </c>
      <c r="G4485" s="1016">
        <f t="shared" si="131"/>
        <v>0</v>
      </c>
    </row>
    <row r="4486" spans="1:7">
      <c r="A4486" s="1016"/>
      <c r="B4486" s="1016"/>
      <c r="C4486" s="1016"/>
      <c r="D4486" s="1016"/>
      <c r="E4486" s="1016"/>
      <c r="F4486" s="1016" t="e">
        <f t="shared" si="130"/>
        <v>#DIV/0!</v>
      </c>
      <c r="G4486" s="1016">
        <f t="shared" si="131"/>
        <v>0</v>
      </c>
    </row>
    <row r="4487" spans="1:7">
      <c r="A4487" s="1016"/>
      <c r="B4487" s="1016"/>
      <c r="C4487" s="1016"/>
      <c r="D4487" s="1016"/>
      <c r="E4487" s="1016"/>
      <c r="F4487" s="1016" t="e">
        <f t="shared" si="130"/>
        <v>#DIV/0!</v>
      </c>
      <c r="G4487" s="1016">
        <f t="shared" si="131"/>
        <v>0</v>
      </c>
    </row>
    <row r="4488" spans="1:7">
      <c r="A4488" s="1016"/>
      <c r="B4488" s="1016"/>
      <c r="C4488" s="1016"/>
      <c r="D4488" s="1016"/>
      <c r="E4488" s="1016"/>
      <c r="F4488" s="1016" t="e">
        <f t="shared" si="130"/>
        <v>#DIV/0!</v>
      </c>
      <c r="G4488" s="1016">
        <f t="shared" si="131"/>
        <v>0</v>
      </c>
    </row>
    <row r="4489" spans="1:7">
      <c r="A4489" s="1016"/>
      <c r="B4489" s="1016"/>
      <c r="C4489" s="1016"/>
      <c r="D4489" s="1016"/>
      <c r="E4489" s="1016"/>
      <c r="F4489" s="1016" t="e">
        <f t="shared" si="130"/>
        <v>#DIV/0!</v>
      </c>
      <c r="G4489" s="1016">
        <f t="shared" si="131"/>
        <v>0</v>
      </c>
    </row>
    <row r="4490" spans="1:7">
      <c r="A4490" s="1016"/>
      <c r="B4490" s="1016"/>
      <c r="C4490" s="1016"/>
      <c r="D4490" s="1016"/>
      <c r="E4490" s="1016"/>
      <c r="F4490" s="1016" t="e">
        <f t="shared" si="130"/>
        <v>#DIV/0!</v>
      </c>
      <c r="G4490" s="1016">
        <f t="shared" si="131"/>
        <v>0</v>
      </c>
    </row>
    <row r="4491" spans="1:7">
      <c r="A4491" s="1016"/>
      <c r="B4491" s="1016"/>
      <c r="C4491" s="1016"/>
      <c r="D4491" s="1016"/>
      <c r="E4491" s="1016"/>
      <c r="F4491" s="1016" t="e">
        <f t="shared" si="130"/>
        <v>#DIV/0!</v>
      </c>
      <c r="G4491" s="1016">
        <f t="shared" si="131"/>
        <v>0</v>
      </c>
    </row>
    <row r="4492" spans="1:7">
      <c r="A4492" s="1016"/>
      <c r="B4492" s="1016"/>
      <c r="C4492" s="1016"/>
      <c r="D4492" s="1016"/>
      <c r="E4492" s="1016"/>
      <c r="F4492" s="1016" t="e">
        <f t="shared" si="130"/>
        <v>#DIV/0!</v>
      </c>
      <c r="G4492" s="1016">
        <f t="shared" si="131"/>
        <v>0</v>
      </c>
    </row>
    <row r="4493" spans="1:7">
      <c r="A4493" s="1016"/>
      <c r="B4493" s="1016"/>
      <c r="C4493" s="1016"/>
      <c r="D4493" s="1016"/>
      <c r="E4493" s="1016"/>
      <c r="F4493" s="1016" t="e">
        <f t="shared" si="130"/>
        <v>#DIV/0!</v>
      </c>
      <c r="G4493" s="1016">
        <f t="shared" si="131"/>
        <v>0</v>
      </c>
    </row>
    <row r="4494" spans="1:7">
      <c r="A4494" s="1016"/>
      <c r="B4494" s="1016"/>
      <c r="C4494" s="1016"/>
      <c r="D4494" s="1016"/>
      <c r="E4494" s="1016"/>
      <c r="F4494" s="1016" t="e">
        <f t="shared" si="130"/>
        <v>#DIV/0!</v>
      </c>
      <c r="G4494" s="1016">
        <f t="shared" si="131"/>
        <v>0</v>
      </c>
    </row>
    <row r="4495" spans="1:7">
      <c r="A4495" s="1016"/>
      <c r="B4495" s="1016"/>
      <c r="C4495" s="1016"/>
      <c r="D4495" s="1016"/>
      <c r="E4495" s="1016"/>
      <c r="F4495" s="1016" t="e">
        <f t="shared" si="130"/>
        <v>#DIV/0!</v>
      </c>
      <c r="G4495" s="1016">
        <f t="shared" si="131"/>
        <v>0</v>
      </c>
    </row>
    <row r="4496" spans="1:7">
      <c r="A4496" s="1016"/>
      <c r="B4496" s="1016"/>
      <c r="C4496" s="1016"/>
      <c r="D4496" s="1016"/>
      <c r="E4496" s="1016"/>
      <c r="F4496" s="1016" t="e">
        <f t="shared" si="130"/>
        <v>#DIV/0!</v>
      </c>
      <c r="G4496" s="1016">
        <f t="shared" si="131"/>
        <v>0</v>
      </c>
    </row>
    <row r="4497" spans="1:7">
      <c r="A4497" s="1016"/>
      <c r="B4497" s="1016"/>
      <c r="C4497" s="1016"/>
      <c r="D4497" s="1016"/>
      <c r="E4497" s="1016"/>
      <c r="F4497" s="1016" t="e">
        <f t="shared" si="130"/>
        <v>#DIV/0!</v>
      </c>
      <c r="G4497" s="1016">
        <f t="shared" si="131"/>
        <v>0</v>
      </c>
    </row>
    <row r="4498" spans="1:7">
      <c r="A4498" s="1016"/>
      <c r="B4498" s="1016"/>
      <c r="C4498" s="1016"/>
      <c r="D4498" s="1016"/>
      <c r="E4498" s="1016"/>
      <c r="F4498" s="1016" t="e">
        <f t="shared" si="130"/>
        <v>#DIV/0!</v>
      </c>
      <c r="G4498" s="1016">
        <f t="shared" si="131"/>
        <v>0</v>
      </c>
    </row>
    <row r="4499" spans="1:7">
      <c r="A4499" s="1016"/>
      <c r="B4499" s="1016"/>
      <c r="C4499" s="1016"/>
      <c r="D4499" s="1016"/>
      <c r="E4499" s="1016"/>
      <c r="F4499" s="1016" t="e">
        <f t="shared" si="130"/>
        <v>#DIV/0!</v>
      </c>
      <c r="G4499" s="1016">
        <f t="shared" si="131"/>
        <v>0</v>
      </c>
    </row>
    <row r="4500" spans="1:7">
      <c r="A4500" s="1016"/>
      <c r="B4500" s="1016"/>
      <c r="C4500" s="1016"/>
      <c r="D4500" s="1016"/>
      <c r="E4500" s="1016"/>
      <c r="F4500" s="1016" t="e">
        <f t="shared" si="130"/>
        <v>#DIV/0!</v>
      </c>
      <c r="G4500" s="1016">
        <f t="shared" si="131"/>
        <v>0</v>
      </c>
    </row>
    <row r="4501" spans="1:7">
      <c r="A4501" s="1016"/>
      <c r="B4501" s="1016"/>
      <c r="C4501" s="1016"/>
      <c r="D4501" s="1016"/>
      <c r="E4501" s="1016"/>
      <c r="F4501" s="1016" t="e">
        <f t="shared" si="130"/>
        <v>#DIV/0!</v>
      </c>
      <c r="G4501" s="1016">
        <f t="shared" si="131"/>
        <v>0</v>
      </c>
    </row>
    <row r="4502" spans="1:7">
      <c r="A4502" s="1016"/>
      <c r="B4502" s="1016"/>
      <c r="C4502" s="1016"/>
      <c r="D4502" s="1016"/>
      <c r="E4502" s="1016"/>
      <c r="F4502" s="1016" t="e">
        <f t="shared" si="130"/>
        <v>#DIV/0!</v>
      </c>
      <c r="G4502" s="1016">
        <f t="shared" si="131"/>
        <v>0</v>
      </c>
    </row>
    <row r="4503" spans="1:7">
      <c r="A4503" s="1016"/>
      <c r="B4503" s="1016"/>
      <c r="C4503" s="1016"/>
      <c r="D4503" s="1016"/>
      <c r="E4503" s="1016"/>
      <c r="F4503" s="1016" t="e">
        <f t="shared" si="130"/>
        <v>#DIV/0!</v>
      </c>
      <c r="G4503" s="1016">
        <f t="shared" si="131"/>
        <v>0</v>
      </c>
    </row>
    <row r="4504" spans="1:7">
      <c r="A4504" s="1016"/>
      <c r="B4504" s="1016"/>
      <c r="C4504" s="1016"/>
      <c r="D4504" s="1016"/>
      <c r="E4504" s="1016"/>
      <c r="F4504" s="1016" t="e">
        <f t="shared" si="130"/>
        <v>#DIV/0!</v>
      </c>
      <c r="G4504" s="1016">
        <f t="shared" si="131"/>
        <v>0</v>
      </c>
    </row>
    <row r="4505" spans="1:7">
      <c r="A4505" s="1016"/>
      <c r="B4505" s="1016"/>
      <c r="C4505" s="1016"/>
      <c r="D4505" s="1016"/>
      <c r="E4505" s="1016"/>
      <c r="F4505" s="1016" t="e">
        <f t="shared" si="130"/>
        <v>#DIV/0!</v>
      </c>
      <c r="G4505" s="1016">
        <f t="shared" si="131"/>
        <v>0</v>
      </c>
    </row>
    <row r="4506" spans="1:7">
      <c r="A4506" s="1016"/>
      <c r="B4506" s="1016"/>
      <c r="C4506" s="1016"/>
      <c r="D4506" s="1016"/>
      <c r="E4506" s="1016"/>
      <c r="F4506" s="1016" t="e">
        <f t="shared" si="130"/>
        <v>#DIV/0!</v>
      </c>
      <c r="G4506" s="1016">
        <f t="shared" si="131"/>
        <v>0</v>
      </c>
    </row>
    <row r="4507" spans="1:7">
      <c r="A4507" s="1016"/>
      <c r="B4507" s="1016"/>
      <c r="C4507" s="1016"/>
      <c r="D4507" s="1016"/>
      <c r="E4507" s="1016"/>
      <c r="F4507" s="1016" t="e">
        <f t="shared" si="130"/>
        <v>#DIV/0!</v>
      </c>
      <c r="G4507" s="1016">
        <f t="shared" si="131"/>
        <v>0</v>
      </c>
    </row>
    <row r="4508" spans="1:7">
      <c r="A4508" s="1016"/>
      <c r="B4508" s="1016"/>
      <c r="C4508" s="1016"/>
      <c r="D4508" s="1016"/>
      <c r="E4508" s="1016"/>
      <c r="F4508" s="1016" t="e">
        <f t="shared" si="130"/>
        <v>#DIV/0!</v>
      </c>
      <c r="G4508" s="1016">
        <f t="shared" si="131"/>
        <v>0</v>
      </c>
    </row>
    <row r="4509" spans="1:7">
      <c r="A4509" s="1016"/>
      <c r="B4509" s="1016"/>
      <c r="C4509" s="1016"/>
      <c r="D4509" s="1016"/>
      <c r="E4509" s="1016"/>
      <c r="F4509" s="1016" t="e">
        <f t="shared" si="130"/>
        <v>#DIV/0!</v>
      </c>
      <c r="G4509" s="1016">
        <f t="shared" si="131"/>
        <v>0</v>
      </c>
    </row>
    <row r="4510" spans="1:7">
      <c r="A4510" s="1016"/>
      <c r="B4510" s="1016"/>
      <c r="C4510" s="1016"/>
      <c r="D4510" s="1016"/>
      <c r="E4510" s="1016"/>
      <c r="F4510" s="1016" t="e">
        <f t="shared" si="130"/>
        <v>#DIV/0!</v>
      </c>
      <c r="G4510" s="1016">
        <f t="shared" si="131"/>
        <v>0</v>
      </c>
    </row>
    <row r="4511" spans="1:7">
      <c r="A4511" s="1016"/>
      <c r="B4511" s="1016"/>
      <c r="C4511" s="1016"/>
      <c r="D4511" s="1016"/>
      <c r="E4511" s="1016"/>
      <c r="F4511" s="1016" t="e">
        <f t="shared" ref="F4511:F4574" si="132">(B4511*C4511*D4511*60/(A4511*1000))+F4510</f>
        <v>#DIV/0!</v>
      </c>
      <c r="G4511" s="1016">
        <f t="shared" ref="G4511:G4574" si="133">(C4511*D4511*60)+G4510</f>
        <v>0</v>
      </c>
    </row>
    <row r="4512" spans="1:7">
      <c r="A4512" s="1016"/>
      <c r="B4512" s="1016"/>
      <c r="C4512" s="1016"/>
      <c r="D4512" s="1016"/>
      <c r="E4512" s="1016"/>
      <c r="F4512" s="1016" t="e">
        <f t="shared" si="132"/>
        <v>#DIV/0!</v>
      </c>
      <c r="G4512" s="1016">
        <f t="shared" si="133"/>
        <v>0</v>
      </c>
    </row>
    <row r="4513" spans="1:7">
      <c r="A4513" s="1016"/>
      <c r="B4513" s="1016"/>
      <c r="C4513" s="1016"/>
      <c r="D4513" s="1016"/>
      <c r="E4513" s="1016"/>
      <c r="F4513" s="1016" t="e">
        <f t="shared" si="132"/>
        <v>#DIV/0!</v>
      </c>
      <c r="G4513" s="1016">
        <f t="shared" si="133"/>
        <v>0</v>
      </c>
    </row>
    <row r="4514" spans="1:7">
      <c r="A4514" s="1016"/>
      <c r="B4514" s="1016"/>
      <c r="C4514" s="1016"/>
      <c r="D4514" s="1016"/>
      <c r="E4514" s="1016"/>
      <c r="F4514" s="1016" t="e">
        <f t="shared" si="132"/>
        <v>#DIV/0!</v>
      </c>
      <c r="G4514" s="1016">
        <f t="shared" si="133"/>
        <v>0</v>
      </c>
    </row>
    <row r="4515" spans="1:7">
      <c r="A4515" s="1016"/>
      <c r="B4515" s="1016"/>
      <c r="C4515" s="1016"/>
      <c r="D4515" s="1016"/>
      <c r="E4515" s="1016"/>
      <c r="F4515" s="1016" t="e">
        <f t="shared" si="132"/>
        <v>#DIV/0!</v>
      </c>
      <c r="G4515" s="1016">
        <f t="shared" si="133"/>
        <v>0</v>
      </c>
    </row>
    <row r="4516" spans="1:7">
      <c r="A4516" s="1016"/>
      <c r="B4516" s="1016"/>
      <c r="C4516" s="1016"/>
      <c r="D4516" s="1016"/>
      <c r="E4516" s="1016"/>
      <c r="F4516" s="1016" t="e">
        <f t="shared" si="132"/>
        <v>#DIV/0!</v>
      </c>
      <c r="G4516" s="1016">
        <f t="shared" si="133"/>
        <v>0</v>
      </c>
    </row>
    <row r="4517" spans="1:7">
      <c r="A4517" s="1016"/>
      <c r="B4517" s="1016"/>
      <c r="C4517" s="1016"/>
      <c r="D4517" s="1016"/>
      <c r="E4517" s="1016"/>
      <c r="F4517" s="1016" t="e">
        <f t="shared" si="132"/>
        <v>#DIV/0!</v>
      </c>
      <c r="G4517" s="1016">
        <f t="shared" si="133"/>
        <v>0</v>
      </c>
    </row>
    <row r="4518" spans="1:7">
      <c r="A4518" s="1016"/>
      <c r="B4518" s="1016"/>
      <c r="C4518" s="1016"/>
      <c r="D4518" s="1016"/>
      <c r="E4518" s="1016"/>
      <c r="F4518" s="1016" t="e">
        <f t="shared" si="132"/>
        <v>#DIV/0!</v>
      </c>
      <c r="G4518" s="1016">
        <f t="shared" si="133"/>
        <v>0</v>
      </c>
    </row>
    <row r="4519" spans="1:7">
      <c r="A4519" s="1016"/>
      <c r="B4519" s="1016"/>
      <c r="C4519" s="1016"/>
      <c r="D4519" s="1016"/>
      <c r="E4519" s="1016"/>
      <c r="F4519" s="1016" t="e">
        <f t="shared" si="132"/>
        <v>#DIV/0!</v>
      </c>
      <c r="G4519" s="1016">
        <f t="shared" si="133"/>
        <v>0</v>
      </c>
    </row>
    <row r="4520" spans="1:7">
      <c r="A4520" s="1016"/>
      <c r="B4520" s="1016"/>
      <c r="C4520" s="1016"/>
      <c r="D4520" s="1016"/>
      <c r="E4520" s="1016"/>
      <c r="F4520" s="1016" t="e">
        <f t="shared" si="132"/>
        <v>#DIV/0!</v>
      </c>
      <c r="G4520" s="1016">
        <f t="shared" si="133"/>
        <v>0</v>
      </c>
    </row>
    <row r="4521" spans="1:7">
      <c r="A4521" s="1016"/>
      <c r="B4521" s="1016"/>
      <c r="C4521" s="1016"/>
      <c r="D4521" s="1016"/>
      <c r="E4521" s="1016"/>
      <c r="F4521" s="1016" t="e">
        <f t="shared" si="132"/>
        <v>#DIV/0!</v>
      </c>
      <c r="G4521" s="1016">
        <f t="shared" si="133"/>
        <v>0</v>
      </c>
    </row>
    <row r="4522" spans="1:7">
      <c r="A4522" s="1016"/>
      <c r="B4522" s="1016"/>
      <c r="C4522" s="1016"/>
      <c r="D4522" s="1016"/>
      <c r="E4522" s="1016"/>
      <c r="F4522" s="1016" t="e">
        <f t="shared" si="132"/>
        <v>#DIV/0!</v>
      </c>
      <c r="G4522" s="1016">
        <f t="shared" si="133"/>
        <v>0</v>
      </c>
    </row>
    <row r="4523" spans="1:7">
      <c r="A4523" s="1016"/>
      <c r="B4523" s="1016"/>
      <c r="C4523" s="1016"/>
      <c r="D4523" s="1016"/>
      <c r="E4523" s="1016"/>
      <c r="F4523" s="1016" t="e">
        <f t="shared" si="132"/>
        <v>#DIV/0!</v>
      </c>
      <c r="G4523" s="1016">
        <f t="shared" si="133"/>
        <v>0</v>
      </c>
    </row>
    <row r="4524" spans="1:7">
      <c r="A4524" s="1016"/>
      <c r="B4524" s="1016"/>
      <c r="C4524" s="1016"/>
      <c r="D4524" s="1016"/>
      <c r="E4524" s="1016"/>
      <c r="F4524" s="1016" t="e">
        <f t="shared" si="132"/>
        <v>#DIV/0!</v>
      </c>
      <c r="G4524" s="1016">
        <f t="shared" si="133"/>
        <v>0</v>
      </c>
    </row>
    <row r="4525" spans="1:7">
      <c r="A4525" s="1016"/>
      <c r="B4525" s="1016"/>
      <c r="C4525" s="1016"/>
      <c r="D4525" s="1016"/>
      <c r="E4525" s="1016"/>
      <c r="F4525" s="1016" t="e">
        <f t="shared" si="132"/>
        <v>#DIV/0!</v>
      </c>
      <c r="G4525" s="1016">
        <f t="shared" si="133"/>
        <v>0</v>
      </c>
    </row>
    <row r="4526" spans="1:7">
      <c r="A4526" s="1016"/>
      <c r="B4526" s="1016"/>
      <c r="C4526" s="1016"/>
      <c r="D4526" s="1016"/>
      <c r="E4526" s="1016"/>
      <c r="F4526" s="1016" t="e">
        <f t="shared" si="132"/>
        <v>#DIV/0!</v>
      </c>
      <c r="G4526" s="1016">
        <f t="shared" si="133"/>
        <v>0</v>
      </c>
    </row>
    <row r="4527" spans="1:7">
      <c r="A4527" s="1016"/>
      <c r="B4527" s="1016"/>
      <c r="C4527" s="1016"/>
      <c r="D4527" s="1016"/>
      <c r="E4527" s="1016"/>
      <c r="F4527" s="1016" t="e">
        <f t="shared" si="132"/>
        <v>#DIV/0!</v>
      </c>
      <c r="G4527" s="1016">
        <f t="shared" si="133"/>
        <v>0</v>
      </c>
    </row>
    <row r="4528" spans="1:7">
      <c r="A4528" s="1016"/>
      <c r="B4528" s="1016"/>
      <c r="C4528" s="1016"/>
      <c r="D4528" s="1016"/>
      <c r="E4528" s="1016"/>
      <c r="F4528" s="1016" t="e">
        <f t="shared" si="132"/>
        <v>#DIV/0!</v>
      </c>
      <c r="G4528" s="1016">
        <f t="shared" si="133"/>
        <v>0</v>
      </c>
    </row>
    <row r="4529" spans="1:7">
      <c r="A4529" s="1016"/>
      <c r="B4529" s="1016"/>
      <c r="C4529" s="1016"/>
      <c r="D4529" s="1016"/>
      <c r="E4529" s="1016"/>
      <c r="F4529" s="1016" t="e">
        <f t="shared" si="132"/>
        <v>#DIV/0!</v>
      </c>
      <c r="G4529" s="1016">
        <f t="shared" si="133"/>
        <v>0</v>
      </c>
    </row>
    <row r="4530" spans="1:7">
      <c r="A4530" s="1016"/>
      <c r="B4530" s="1016"/>
      <c r="C4530" s="1016"/>
      <c r="D4530" s="1016"/>
      <c r="E4530" s="1016"/>
      <c r="F4530" s="1016" t="e">
        <f t="shared" si="132"/>
        <v>#DIV/0!</v>
      </c>
      <c r="G4530" s="1016">
        <f t="shared" si="133"/>
        <v>0</v>
      </c>
    </row>
    <row r="4531" spans="1:7">
      <c r="A4531" s="1016"/>
      <c r="B4531" s="1016"/>
      <c r="C4531" s="1016"/>
      <c r="D4531" s="1016"/>
      <c r="E4531" s="1016"/>
      <c r="F4531" s="1016" t="e">
        <f t="shared" si="132"/>
        <v>#DIV/0!</v>
      </c>
      <c r="G4531" s="1016">
        <f t="shared" si="133"/>
        <v>0</v>
      </c>
    </row>
    <row r="4532" spans="1:7">
      <c r="A4532" s="1016"/>
      <c r="B4532" s="1016"/>
      <c r="C4532" s="1016"/>
      <c r="D4532" s="1016"/>
      <c r="E4532" s="1016"/>
      <c r="F4532" s="1016" t="e">
        <f t="shared" si="132"/>
        <v>#DIV/0!</v>
      </c>
      <c r="G4532" s="1016">
        <f t="shared" si="133"/>
        <v>0</v>
      </c>
    </row>
    <row r="4533" spans="1:7">
      <c r="A4533" s="1016"/>
      <c r="B4533" s="1016"/>
      <c r="C4533" s="1016"/>
      <c r="D4533" s="1016"/>
      <c r="E4533" s="1016"/>
      <c r="F4533" s="1016" t="e">
        <f t="shared" si="132"/>
        <v>#DIV/0!</v>
      </c>
      <c r="G4533" s="1016">
        <f t="shared" si="133"/>
        <v>0</v>
      </c>
    </row>
    <row r="4534" spans="1:7">
      <c r="A4534" s="1016"/>
      <c r="B4534" s="1016"/>
      <c r="C4534" s="1016"/>
      <c r="D4534" s="1016"/>
      <c r="E4534" s="1016"/>
      <c r="F4534" s="1016" t="e">
        <f t="shared" si="132"/>
        <v>#DIV/0!</v>
      </c>
      <c r="G4534" s="1016">
        <f t="shared" si="133"/>
        <v>0</v>
      </c>
    </row>
    <row r="4535" spans="1:7">
      <c r="A4535" s="1016"/>
      <c r="B4535" s="1016"/>
      <c r="C4535" s="1016"/>
      <c r="D4535" s="1016"/>
      <c r="E4535" s="1016"/>
      <c r="F4535" s="1016" t="e">
        <f t="shared" si="132"/>
        <v>#DIV/0!</v>
      </c>
      <c r="G4535" s="1016">
        <f t="shared" si="133"/>
        <v>0</v>
      </c>
    </row>
    <row r="4536" spans="1:7">
      <c r="A4536" s="1016"/>
      <c r="B4536" s="1016"/>
      <c r="C4536" s="1016"/>
      <c r="D4536" s="1016"/>
      <c r="E4536" s="1016"/>
      <c r="F4536" s="1016" t="e">
        <f t="shared" si="132"/>
        <v>#DIV/0!</v>
      </c>
      <c r="G4536" s="1016">
        <f t="shared" si="133"/>
        <v>0</v>
      </c>
    </row>
    <row r="4537" spans="1:7">
      <c r="A4537" s="1016"/>
      <c r="B4537" s="1016"/>
      <c r="C4537" s="1016"/>
      <c r="D4537" s="1016"/>
      <c r="E4537" s="1016"/>
      <c r="F4537" s="1016" t="e">
        <f t="shared" si="132"/>
        <v>#DIV/0!</v>
      </c>
      <c r="G4537" s="1016">
        <f t="shared" si="133"/>
        <v>0</v>
      </c>
    </row>
    <row r="4538" spans="1:7">
      <c r="A4538" s="1016"/>
      <c r="B4538" s="1016"/>
      <c r="C4538" s="1016"/>
      <c r="D4538" s="1016"/>
      <c r="E4538" s="1016"/>
      <c r="F4538" s="1016" t="e">
        <f t="shared" si="132"/>
        <v>#DIV/0!</v>
      </c>
      <c r="G4538" s="1016">
        <f t="shared" si="133"/>
        <v>0</v>
      </c>
    </row>
    <row r="4539" spans="1:7">
      <c r="A4539" s="1016"/>
      <c r="B4539" s="1016"/>
      <c r="C4539" s="1016"/>
      <c r="D4539" s="1016"/>
      <c r="E4539" s="1016"/>
      <c r="F4539" s="1016" t="e">
        <f t="shared" si="132"/>
        <v>#DIV/0!</v>
      </c>
      <c r="G4539" s="1016">
        <f t="shared" si="133"/>
        <v>0</v>
      </c>
    </row>
    <row r="4540" spans="1:7">
      <c r="A4540" s="1016"/>
      <c r="B4540" s="1016"/>
      <c r="C4540" s="1016"/>
      <c r="D4540" s="1016"/>
      <c r="E4540" s="1016"/>
      <c r="F4540" s="1016" t="e">
        <f t="shared" si="132"/>
        <v>#DIV/0!</v>
      </c>
      <c r="G4540" s="1016">
        <f t="shared" si="133"/>
        <v>0</v>
      </c>
    </row>
    <row r="4541" spans="1:7">
      <c r="A4541" s="1016"/>
      <c r="B4541" s="1016"/>
      <c r="C4541" s="1016"/>
      <c r="D4541" s="1016"/>
      <c r="E4541" s="1016"/>
      <c r="F4541" s="1016" t="e">
        <f t="shared" si="132"/>
        <v>#DIV/0!</v>
      </c>
      <c r="G4541" s="1016">
        <f t="shared" si="133"/>
        <v>0</v>
      </c>
    </row>
    <row r="4542" spans="1:7">
      <c r="A4542" s="1016"/>
      <c r="B4542" s="1016"/>
      <c r="C4542" s="1016"/>
      <c r="D4542" s="1016"/>
      <c r="E4542" s="1016"/>
      <c r="F4542" s="1016" t="e">
        <f t="shared" si="132"/>
        <v>#DIV/0!</v>
      </c>
      <c r="G4542" s="1016">
        <f t="shared" si="133"/>
        <v>0</v>
      </c>
    </row>
    <row r="4543" spans="1:7">
      <c r="A4543" s="1016"/>
      <c r="B4543" s="1016"/>
      <c r="C4543" s="1016"/>
      <c r="D4543" s="1016"/>
      <c r="E4543" s="1016"/>
      <c r="F4543" s="1016" t="e">
        <f t="shared" si="132"/>
        <v>#DIV/0!</v>
      </c>
      <c r="G4543" s="1016">
        <f t="shared" si="133"/>
        <v>0</v>
      </c>
    </row>
    <row r="4544" spans="1:7">
      <c r="A4544" s="1016"/>
      <c r="B4544" s="1016"/>
      <c r="C4544" s="1016"/>
      <c r="D4544" s="1016"/>
      <c r="E4544" s="1016"/>
      <c r="F4544" s="1016" t="e">
        <f t="shared" si="132"/>
        <v>#DIV/0!</v>
      </c>
      <c r="G4544" s="1016">
        <f t="shared" si="133"/>
        <v>0</v>
      </c>
    </row>
    <row r="4545" spans="1:7">
      <c r="A4545" s="1016"/>
      <c r="B4545" s="1016"/>
      <c r="C4545" s="1016"/>
      <c r="D4545" s="1016"/>
      <c r="E4545" s="1016"/>
      <c r="F4545" s="1016" t="e">
        <f t="shared" si="132"/>
        <v>#DIV/0!</v>
      </c>
      <c r="G4545" s="1016">
        <f t="shared" si="133"/>
        <v>0</v>
      </c>
    </row>
    <row r="4546" spans="1:7">
      <c r="A4546" s="1016"/>
      <c r="B4546" s="1016"/>
      <c r="C4546" s="1016"/>
      <c r="D4546" s="1016"/>
      <c r="E4546" s="1016"/>
      <c r="F4546" s="1016" t="e">
        <f t="shared" si="132"/>
        <v>#DIV/0!</v>
      </c>
      <c r="G4546" s="1016">
        <f t="shared" si="133"/>
        <v>0</v>
      </c>
    </row>
    <row r="4547" spans="1:7">
      <c r="A4547" s="1016"/>
      <c r="B4547" s="1016"/>
      <c r="C4547" s="1016"/>
      <c r="D4547" s="1016"/>
      <c r="E4547" s="1016"/>
      <c r="F4547" s="1016" t="e">
        <f t="shared" si="132"/>
        <v>#DIV/0!</v>
      </c>
      <c r="G4547" s="1016">
        <f t="shared" si="133"/>
        <v>0</v>
      </c>
    </row>
    <row r="4548" spans="1:7">
      <c r="A4548" s="1016"/>
      <c r="B4548" s="1016"/>
      <c r="C4548" s="1016"/>
      <c r="D4548" s="1016"/>
      <c r="E4548" s="1016"/>
      <c r="F4548" s="1016" t="e">
        <f t="shared" si="132"/>
        <v>#DIV/0!</v>
      </c>
      <c r="G4548" s="1016">
        <f t="shared" si="133"/>
        <v>0</v>
      </c>
    </row>
    <row r="4549" spans="1:7">
      <c r="A4549" s="1016"/>
      <c r="B4549" s="1016"/>
      <c r="C4549" s="1016"/>
      <c r="D4549" s="1016"/>
      <c r="E4549" s="1016"/>
      <c r="F4549" s="1016" t="e">
        <f t="shared" si="132"/>
        <v>#DIV/0!</v>
      </c>
      <c r="G4549" s="1016">
        <f t="shared" si="133"/>
        <v>0</v>
      </c>
    </row>
    <row r="4550" spans="1:7">
      <c r="A4550" s="1016"/>
      <c r="B4550" s="1016"/>
      <c r="C4550" s="1016"/>
      <c r="D4550" s="1016"/>
      <c r="E4550" s="1016"/>
      <c r="F4550" s="1016" t="e">
        <f t="shared" si="132"/>
        <v>#DIV/0!</v>
      </c>
      <c r="G4550" s="1016">
        <f t="shared" si="133"/>
        <v>0</v>
      </c>
    </row>
    <row r="4551" spans="1:7">
      <c r="A4551" s="1016"/>
      <c r="B4551" s="1016"/>
      <c r="C4551" s="1016"/>
      <c r="D4551" s="1016"/>
      <c r="E4551" s="1016"/>
      <c r="F4551" s="1016" t="e">
        <f t="shared" si="132"/>
        <v>#DIV/0!</v>
      </c>
      <c r="G4551" s="1016">
        <f t="shared" si="133"/>
        <v>0</v>
      </c>
    </row>
    <row r="4552" spans="1:7">
      <c r="A4552" s="1016"/>
      <c r="B4552" s="1016"/>
      <c r="C4552" s="1016"/>
      <c r="D4552" s="1016"/>
      <c r="E4552" s="1016"/>
      <c r="F4552" s="1016" t="e">
        <f t="shared" si="132"/>
        <v>#DIV/0!</v>
      </c>
      <c r="G4552" s="1016">
        <f t="shared" si="133"/>
        <v>0</v>
      </c>
    </row>
    <row r="4553" spans="1:7">
      <c r="A4553" s="1016"/>
      <c r="B4553" s="1016"/>
      <c r="C4553" s="1016"/>
      <c r="D4553" s="1016"/>
      <c r="E4553" s="1016"/>
      <c r="F4553" s="1016" t="e">
        <f t="shared" si="132"/>
        <v>#DIV/0!</v>
      </c>
      <c r="G4553" s="1016">
        <f t="shared" si="133"/>
        <v>0</v>
      </c>
    </row>
    <row r="4554" spans="1:7">
      <c r="A4554" s="1016"/>
      <c r="B4554" s="1016"/>
      <c r="C4554" s="1016"/>
      <c r="D4554" s="1016"/>
      <c r="E4554" s="1016"/>
      <c r="F4554" s="1016" t="e">
        <f t="shared" si="132"/>
        <v>#DIV/0!</v>
      </c>
      <c r="G4554" s="1016">
        <f t="shared" si="133"/>
        <v>0</v>
      </c>
    </row>
    <row r="4555" spans="1:7">
      <c r="A4555" s="1016"/>
      <c r="B4555" s="1016"/>
      <c r="C4555" s="1016"/>
      <c r="D4555" s="1016"/>
      <c r="E4555" s="1016"/>
      <c r="F4555" s="1016" t="e">
        <f t="shared" si="132"/>
        <v>#DIV/0!</v>
      </c>
      <c r="G4555" s="1016">
        <f t="shared" si="133"/>
        <v>0</v>
      </c>
    </row>
    <row r="4556" spans="1:7">
      <c r="A4556" s="1016"/>
      <c r="B4556" s="1016"/>
      <c r="C4556" s="1016"/>
      <c r="D4556" s="1016"/>
      <c r="E4556" s="1016"/>
      <c r="F4556" s="1016" t="e">
        <f t="shared" si="132"/>
        <v>#DIV/0!</v>
      </c>
      <c r="G4556" s="1016">
        <f t="shared" si="133"/>
        <v>0</v>
      </c>
    </row>
    <row r="4557" spans="1:7">
      <c r="A4557" s="1016"/>
      <c r="B4557" s="1016"/>
      <c r="C4557" s="1016"/>
      <c r="D4557" s="1016"/>
      <c r="E4557" s="1016"/>
      <c r="F4557" s="1016" t="e">
        <f t="shared" si="132"/>
        <v>#DIV/0!</v>
      </c>
      <c r="G4557" s="1016">
        <f t="shared" si="133"/>
        <v>0</v>
      </c>
    </row>
    <row r="4558" spans="1:7">
      <c r="A4558" s="1016"/>
      <c r="B4558" s="1016"/>
      <c r="C4558" s="1016"/>
      <c r="D4558" s="1016"/>
      <c r="E4558" s="1016"/>
      <c r="F4558" s="1016" t="e">
        <f t="shared" si="132"/>
        <v>#DIV/0!</v>
      </c>
      <c r="G4558" s="1016">
        <f t="shared" si="133"/>
        <v>0</v>
      </c>
    </row>
    <row r="4559" spans="1:7">
      <c r="A4559" s="1016"/>
      <c r="B4559" s="1016"/>
      <c r="C4559" s="1016"/>
      <c r="D4559" s="1016"/>
      <c r="E4559" s="1016"/>
      <c r="F4559" s="1016" t="e">
        <f t="shared" si="132"/>
        <v>#DIV/0!</v>
      </c>
      <c r="G4559" s="1016">
        <f t="shared" si="133"/>
        <v>0</v>
      </c>
    </row>
    <row r="4560" spans="1:7">
      <c r="A4560" s="1016"/>
      <c r="B4560" s="1016"/>
      <c r="C4560" s="1016"/>
      <c r="D4560" s="1016"/>
      <c r="E4560" s="1016"/>
      <c r="F4560" s="1016" t="e">
        <f t="shared" si="132"/>
        <v>#DIV/0!</v>
      </c>
      <c r="G4560" s="1016">
        <f t="shared" si="133"/>
        <v>0</v>
      </c>
    </row>
    <row r="4561" spans="1:7">
      <c r="A4561" s="1016"/>
      <c r="B4561" s="1016"/>
      <c r="C4561" s="1016"/>
      <c r="D4561" s="1016"/>
      <c r="E4561" s="1016"/>
      <c r="F4561" s="1016" t="e">
        <f t="shared" si="132"/>
        <v>#DIV/0!</v>
      </c>
      <c r="G4561" s="1016">
        <f t="shared" si="133"/>
        <v>0</v>
      </c>
    </row>
    <row r="4562" spans="1:7">
      <c r="A4562" s="1016"/>
      <c r="B4562" s="1016"/>
      <c r="C4562" s="1016"/>
      <c r="D4562" s="1016"/>
      <c r="E4562" s="1016"/>
      <c r="F4562" s="1016" t="e">
        <f t="shared" si="132"/>
        <v>#DIV/0!</v>
      </c>
      <c r="G4562" s="1016">
        <f t="shared" si="133"/>
        <v>0</v>
      </c>
    </row>
    <row r="4563" spans="1:7">
      <c r="A4563" s="1016"/>
      <c r="B4563" s="1016"/>
      <c r="C4563" s="1016"/>
      <c r="D4563" s="1016"/>
      <c r="E4563" s="1016"/>
      <c r="F4563" s="1016" t="e">
        <f t="shared" si="132"/>
        <v>#DIV/0!</v>
      </c>
      <c r="G4563" s="1016">
        <f t="shared" si="133"/>
        <v>0</v>
      </c>
    </row>
    <row r="4564" spans="1:7">
      <c r="A4564" s="1016"/>
      <c r="B4564" s="1016"/>
      <c r="C4564" s="1016"/>
      <c r="D4564" s="1016"/>
      <c r="E4564" s="1016"/>
      <c r="F4564" s="1016" t="e">
        <f t="shared" si="132"/>
        <v>#DIV/0!</v>
      </c>
      <c r="G4564" s="1016">
        <f t="shared" si="133"/>
        <v>0</v>
      </c>
    </row>
    <row r="4565" spans="1:7">
      <c r="A4565" s="1016"/>
      <c r="B4565" s="1016"/>
      <c r="C4565" s="1016"/>
      <c r="D4565" s="1016"/>
      <c r="E4565" s="1016"/>
      <c r="F4565" s="1016" t="e">
        <f t="shared" si="132"/>
        <v>#DIV/0!</v>
      </c>
      <c r="G4565" s="1016">
        <f t="shared" si="133"/>
        <v>0</v>
      </c>
    </row>
    <row r="4566" spans="1:7">
      <c r="A4566" s="1016"/>
      <c r="B4566" s="1016"/>
      <c r="C4566" s="1016"/>
      <c r="D4566" s="1016"/>
      <c r="E4566" s="1016"/>
      <c r="F4566" s="1016" t="e">
        <f t="shared" si="132"/>
        <v>#DIV/0!</v>
      </c>
      <c r="G4566" s="1016">
        <f t="shared" si="133"/>
        <v>0</v>
      </c>
    </row>
    <row r="4567" spans="1:7">
      <c r="A4567" s="1016"/>
      <c r="B4567" s="1016"/>
      <c r="C4567" s="1016"/>
      <c r="D4567" s="1016"/>
      <c r="E4567" s="1016"/>
      <c r="F4567" s="1016" t="e">
        <f t="shared" si="132"/>
        <v>#DIV/0!</v>
      </c>
      <c r="G4567" s="1016">
        <f t="shared" si="133"/>
        <v>0</v>
      </c>
    </row>
    <row r="4568" spans="1:7">
      <c r="A4568" s="1016"/>
      <c r="B4568" s="1016"/>
      <c r="C4568" s="1016"/>
      <c r="D4568" s="1016"/>
      <c r="E4568" s="1016"/>
      <c r="F4568" s="1016" t="e">
        <f t="shared" si="132"/>
        <v>#DIV/0!</v>
      </c>
      <c r="G4568" s="1016">
        <f t="shared" si="133"/>
        <v>0</v>
      </c>
    </row>
    <row r="4569" spans="1:7">
      <c r="A4569" s="1016"/>
      <c r="B4569" s="1016"/>
      <c r="C4569" s="1016"/>
      <c r="D4569" s="1016"/>
      <c r="E4569" s="1016"/>
      <c r="F4569" s="1016" t="e">
        <f t="shared" si="132"/>
        <v>#DIV/0!</v>
      </c>
      <c r="G4569" s="1016">
        <f t="shared" si="133"/>
        <v>0</v>
      </c>
    </row>
    <row r="4570" spans="1:7">
      <c r="A4570" s="1016"/>
      <c r="B4570" s="1016"/>
      <c r="C4570" s="1016"/>
      <c r="D4570" s="1016"/>
      <c r="E4570" s="1016"/>
      <c r="F4570" s="1016" t="e">
        <f t="shared" si="132"/>
        <v>#DIV/0!</v>
      </c>
      <c r="G4570" s="1016">
        <f t="shared" si="133"/>
        <v>0</v>
      </c>
    </row>
    <row r="4571" spans="1:7">
      <c r="A4571" s="1016"/>
      <c r="B4571" s="1016"/>
      <c r="C4571" s="1016"/>
      <c r="D4571" s="1016"/>
      <c r="E4571" s="1016"/>
      <c r="F4571" s="1016" t="e">
        <f t="shared" si="132"/>
        <v>#DIV/0!</v>
      </c>
      <c r="G4571" s="1016">
        <f t="shared" si="133"/>
        <v>0</v>
      </c>
    </row>
    <row r="4572" spans="1:7">
      <c r="A4572" s="1016"/>
      <c r="B4572" s="1016"/>
      <c r="C4572" s="1016"/>
      <c r="D4572" s="1016"/>
      <c r="E4572" s="1016"/>
      <c r="F4572" s="1016" t="e">
        <f t="shared" si="132"/>
        <v>#DIV/0!</v>
      </c>
      <c r="G4572" s="1016">
        <f t="shared" si="133"/>
        <v>0</v>
      </c>
    </row>
    <row r="4573" spans="1:7">
      <c r="A4573" s="1016"/>
      <c r="B4573" s="1016"/>
      <c r="C4573" s="1016"/>
      <c r="D4573" s="1016"/>
      <c r="E4573" s="1016"/>
      <c r="F4573" s="1016" t="e">
        <f t="shared" si="132"/>
        <v>#DIV/0!</v>
      </c>
      <c r="G4573" s="1016">
        <f t="shared" si="133"/>
        <v>0</v>
      </c>
    </row>
    <row r="4574" spans="1:7">
      <c r="A4574" s="1016"/>
      <c r="B4574" s="1016"/>
      <c r="C4574" s="1016"/>
      <c r="D4574" s="1016"/>
      <c r="E4574" s="1016"/>
      <c r="F4574" s="1016" t="e">
        <f t="shared" si="132"/>
        <v>#DIV/0!</v>
      </c>
      <c r="G4574" s="1016">
        <f t="shared" si="133"/>
        <v>0</v>
      </c>
    </row>
    <row r="4575" spans="1:7">
      <c r="A4575" s="1016"/>
      <c r="B4575" s="1016"/>
      <c r="C4575" s="1016"/>
      <c r="D4575" s="1016"/>
      <c r="E4575" s="1016"/>
      <c r="F4575" s="1016" t="e">
        <f t="shared" ref="F4575:F4638" si="134">(B4575*C4575*D4575*60/(A4575*1000))+F4574</f>
        <v>#DIV/0!</v>
      </c>
      <c r="G4575" s="1016">
        <f t="shared" ref="G4575:G4638" si="135">(C4575*D4575*60)+G4574</f>
        <v>0</v>
      </c>
    </row>
    <row r="4576" spans="1:7">
      <c r="A4576" s="1016"/>
      <c r="B4576" s="1016"/>
      <c r="C4576" s="1016"/>
      <c r="D4576" s="1016"/>
      <c r="E4576" s="1016"/>
      <c r="F4576" s="1016" t="e">
        <f t="shared" si="134"/>
        <v>#DIV/0!</v>
      </c>
      <c r="G4576" s="1016">
        <f t="shared" si="135"/>
        <v>0</v>
      </c>
    </row>
    <row r="4577" spans="1:7">
      <c r="A4577" s="1016"/>
      <c r="B4577" s="1016"/>
      <c r="C4577" s="1016"/>
      <c r="D4577" s="1016"/>
      <c r="E4577" s="1016"/>
      <c r="F4577" s="1016" t="e">
        <f t="shared" si="134"/>
        <v>#DIV/0!</v>
      </c>
      <c r="G4577" s="1016">
        <f t="shared" si="135"/>
        <v>0</v>
      </c>
    </row>
    <row r="4578" spans="1:7">
      <c r="A4578" s="1016"/>
      <c r="B4578" s="1016"/>
      <c r="C4578" s="1016"/>
      <c r="D4578" s="1016"/>
      <c r="E4578" s="1016"/>
      <c r="F4578" s="1016" t="e">
        <f t="shared" si="134"/>
        <v>#DIV/0!</v>
      </c>
      <c r="G4578" s="1016">
        <f t="shared" si="135"/>
        <v>0</v>
      </c>
    </row>
    <row r="4579" spans="1:7">
      <c r="A4579" s="1016"/>
      <c r="B4579" s="1016"/>
      <c r="C4579" s="1016"/>
      <c r="D4579" s="1016"/>
      <c r="E4579" s="1016"/>
      <c r="F4579" s="1016" t="e">
        <f t="shared" si="134"/>
        <v>#DIV/0!</v>
      </c>
      <c r="G4579" s="1016">
        <f t="shared" si="135"/>
        <v>0</v>
      </c>
    </row>
    <row r="4580" spans="1:7">
      <c r="A4580" s="1016"/>
      <c r="B4580" s="1016"/>
      <c r="C4580" s="1016"/>
      <c r="D4580" s="1016"/>
      <c r="E4580" s="1016"/>
      <c r="F4580" s="1016" t="e">
        <f t="shared" si="134"/>
        <v>#DIV/0!</v>
      </c>
      <c r="G4580" s="1016">
        <f t="shared" si="135"/>
        <v>0</v>
      </c>
    </row>
    <row r="4581" spans="1:7">
      <c r="A4581" s="1016"/>
      <c r="B4581" s="1016"/>
      <c r="C4581" s="1016"/>
      <c r="D4581" s="1016"/>
      <c r="E4581" s="1016"/>
      <c r="F4581" s="1016" t="e">
        <f t="shared" si="134"/>
        <v>#DIV/0!</v>
      </c>
      <c r="G4581" s="1016">
        <f t="shared" si="135"/>
        <v>0</v>
      </c>
    </row>
    <row r="4582" spans="1:7">
      <c r="A4582" s="1016"/>
      <c r="B4582" s="1016"/>
      <c r="C4582" s="1016"/>
      <c r="D4582" s="1016"/>
      <c r="E4582" s="1016"/>
      <c r="F4582" s="1016" t="e">
        <f t="shared" si="134"/>
        <v>#DIV/0!</v>
      </c>
      <c r="G4582" s="1016">
        <f t="shared" si="135"/>
        <v>0</v>
      </c>
    </row>
    <row r="4583" spans="1:7">
      <c r="A4583" s="1016"/>
      <c r="B4583" s="1016"/>
      <c r="C4583" s="1016"/>
      <c r="D4583" s="1016"/>
      <c r="E4583" s="1016"/>
      <c r="F4583" s="1016" t="e">
        <f t="shared" si="134"/>
        <v>#DIV/0!</v>
      </c>
      <c r="G4583" s="1016">
        <f t="shared" si="135"/>
        <v>0</v>
      </c>
    </row>
    <row r="4584" spans="1:7">
      <c r="A4584" s="1016"/>
      <c r="B4584" s="1016"/>
      <c r="C4584" s="1016"/>
      <c r="D4584" s="1016"/>
      <c r="E4584" s="1016"/>
      <c r="F4584" s="1016" t="e">
        <f t="shared" si="134"/>
        <v>#DIV/0!</v>
      </c>
      <c r="G4584" s="1016">
        <f t="shared" si="135"/>
        <v>0</v>
      </c>
    </row>
    <row r="4585" spans="1:7">
      <c r="A4585" s="1016"/>
      <c r="B4585" s="1016"/>
      <c r="C4585" s="1016"/>
      <c r="D4585" s="1016"/>
      <c r="E4585" s="1016"/>
      <c r="F4585" s="1016" t="e">
        <f t="shared" si="134"/>
        <v>#DIV/0!</v>
      </c>
      <c r="G4585" s="1016">
        <f t="shared" si="135"/>
        <v>0</v>
      </c>
    </row>
    <row r="4586" spans="1:7">
      <c r="A4586" s="1016"/>
      <c r="B4586" s="1016"/>
      <c r="C4586" s="1016"/>
      <c r="D4586" s="1016"/>
      <c r="E4586" s="1016"/>
      <c r="F4586" s="1016" t="e">
        <f t="shared" si="134"/>
        <v>#DIV/0!</v>
      </c>
      <c r="G4586" s="1016">
        <f t="shared" si="135"/>
        <v>0</v>
      </c>
    </row>
    <row r="4587" spans="1:7">
      <c r="A4587" s="1016"/>
      <c r="B4587" s="1016"/>
      <c r="C4587" s="1016"/>
      <c r="D4587" s="1016"/>
      <c r="E4587" s="1016"/>
      <c r="F4587" s="1016" t="e">
        <f t="shared" si="134"/>
        <v>#DIV/0!</v>
      </c>
      <c r="G4587" s="1016">
        <f t="shared" si="135"/>
        <v>0</v>
      </c>
    </row>
    <row r="4588" spans="1:7">
      <c r="A4588" s="1016"/>
      <c r="B4588" s="1016"/>
      <c r="C4588" s="1016"/>
      <c r="D4588" s="1016"/>
      <c r="E4588" s="1016"/>
      <c r="F4588" s="1016" t="e">
        <f t="shared" si="134"/>
        <v>#DIV/0!</v>
      </c>
      <c r="G4588" s="1016">
        <f t="shared" si="135"/>
        <v>0</v>
      </c>
    </row>
    <row r="4589" spans="1:7">
      <c r="A4589" s="1016"/>
      <c r="B4589" s="1016"/>
      <c r="C4589" s="1016"/>
      <c r="D4589" s="1016"/>
      <c r="E4589" s="1016"/>
      <c r="F4589" s="1016" t="e">
        <f t="shared" si="134"/>
        <v>#DIV/0!</v>
      </c>
      <c r="G4589" s="1016">
        <f t="shared" si="135"/>
        <v>0</v>
      </c>
    </row>
    <row r="4590" spans="1:7">
      <c r="A4590" s="1016"/>
      <c r="B4590" s="1016"/>
      <c r="C4590" s="1016"/>
      <c r="D4590" s="1016"/>
      <c r="E4590" s="1016"/>
      <c r="F4590" s="1016" t="e">
        <f t="shared" si="134"/>
        <v>#DIV/0!</v>
      </c>
      <c r="G4590" s="1016">
        <f t="shared" si="135"/>
        <v>0</v>
      </c>
    </row>
    <row r="4591" spans="1:7">
      <c r="A4591" s="1016"/>
      <c r="B4591" s="1016"/>
      <c r="C4591" s="1016"/>
      <c r="D4591" s="1016"/>
      <c r="E4591" s="1016"/>
      <c r="F4591" s="1016" t="e">
        <f t="shared" si="134"/>
        <v>#DIV/0!</v>
      </c>
      <c r="G4591" s="1016">
        <f t="shared" si="135"/>
        <v>0</v>
      </c>
    </row>
    <row r="4592" spans="1:7">
      <c r="A4592" s="1016"/>
      <c r="B4592" s="1016"/>
      <c r="C4592" s="1016"/>
      <c r="D4592" s="1016"/>
      <c r="E4592" s="1016"/>
      <c r="F4592" s="1016" t="e">
        <f t="shared" si="134"/>
        <v>#DIV/0!</v>
      </c>
      <c r="G4592" s="1016">
        <f t="shared" si="135"/>
        <v>0</v>
      </c>
    </row>
    <row r="4593" spans="1:7">
      <c r="A4593" s="1016"/>
      <c r="B4593" s="1016"/>
      <c r="C4593" s="1016"/>
      <c r="D4593" s="1016"/>
      <c r="E4593" s="1016"/>
      <c r="F4593" s="1016" t="e">
        <f t="shared" si="134"/>
        <v>#DIV/0!</v>
      </c>
      <c r="G4593" s="1016">
        <f t="shared" si="135"/>
        <v>0</v>
      </c>
    </row>
    <row r="4594" spans="1:7">
      <c r="A4594" s="1016"/>
      <c r="B4594" s="1016"/>
      <c r="C4594" s="1016"/>
      <c r="D4594" s="1016"/>
      <c r="E4594" s="1016"/>
      <c r="F4594" s="1016" t="e">
        <f t="shared" si="134"/>
        <v>#DIV/0!</v>
      </c>
      <c r="G4594" s="1016">
        <f t="shared" si="135"/>
        <v>0</v>
      </c>
    </row>
    <row r="4595" spans="1:7">
      <c r="A4595" s="1016"/>
      <c r="B4595" s="1016"/>
      <c r="C4595" s="1016"/>
      <c r="D4595" s="1016"/>
      <c r="E4595" s="1016"/>
      <c r="F4595" s="1016" t="e">
        <f t="shared" si="134"/>
        <v>#DIV/0!</v>
      </c>
      <c r="G4595" s="1016">
        <f t="shared" si="135"/>
        <v>0</v>
      </c>
    </row>
    <row r="4596" spans="1:7">
      <c r="A4596" s="1016"/>
      <c r="B4596" s="1016"/>
      <c r="C4596" s="1016"/>
      <c r="D4596" s="1016"/>
      <c r="E4596" s="1016"/>
      <c r="F4596" s="1016" t="e">
        <f t="shared" si="134"/>
        <v>#DIV/0!</v>
      </c>
      <c r="G4596" s="1016">
        <f t="shared" si="135"/>
        <v>0</v>
      </c>
    </row>
    <row r="4597" spans="1:7">
      <c r="A4597" s="1016"/>
      <c r="B4597" s="1016"/>
      <c r="C4597" s="1016"/>
      <c r="D4597" s="1016"/>
      <c r="E4597" s="1016"/>
      <c r="F4597" s="1016" t="e">
        <f t="shared" si="134"/>
        <v>#DIV/0!</v>
      </c>
      <c r="G4597" s="1016">
        <f t="shared" si="135"/>
        <v>0</v>
      </c>
    </row>
    <row r="4598" spans="1:7">
      <c r="A4598" s="1016"/>
      <c r="B4598" s="1016"/>
      <c r="C4598" s="1016"/>
      <c r="D4598" s="1016"/>
      <c r="E4598" s="1016"/>
      <c r="F4598" s="1016" t="e">
        <f t="shared" si="134"/>
        <v>#DIV/0!</v>
      </c>
      <c r="G4598" s="1016">
        <f t="shared" si="135"/>
        <v>0</v>
      </c>
    </row>
    <row r="4599" spans="1:7">
      <c r="A4599" s="1016"/>
      <c r="B4599" s="1016"/>
      <c r="C4599" s="1016"/>
      <c r="D4599" s="1016"/>
      <c r="E4599" s="1016"/>
      <c r="F4599" s="1016" t="e">
        <f t="shared" si="134"/>
        <v>#DIV/0!</v>
      </c>
      <c r="G4599" s="1016">
        <f t="shared" si="135"/>
        <v>0</v>
      </c>
    </row>
    <row r="4600" spans="1:7">
      <c r="A4600" s="1016"/>
      <c r="B4600" s="1016"/>
      <c r="C4600" s="1016"/>
      <c r="D4600" s="1016"/>
      <c r="E4600" s="1016"/>
      <c r="F4600" s="1016" t="e">
        <f t="shared" si="134"/>
        <v>#DIV/0!</v>
      </c>
      <c r="G4600" s="1016">
        <f t="shared" si="135"/>
        <v>0</v>
      </c>
    </row>
    <row r="4601" spans="1:7">
      <c r="A4601" s="1016"/>
      <c r="B4601" s="1016"/>
      <c r="C4601" s="1016"/>
      <c r="D4601" s="1016"/>
      <c r="E4601" s="1016"/>
      <c r="F4601" s="1016" t="e">
        <f t="shared" si="134"/>
        <v>#DIV/0!</v>
      </c>
      <c r="G4601" s="1016">
        <f t="shared" si="135"/>
        <v>0</v>
      </c>
    </row>
    <row r="4602" spans="1:7">
      <c r="A4602" s="1016"/>
      <c r="B4602" s="1016"/>
      <c r="C4602" s="1016"/>
      <c r="D4602" s="1016"/>
      <c r="E4602" s="1016"/>
      <c r="F4602" s="1016" t="e">
        <f t="shared" si="134"/>
        <v>#DIV/0!</v>
      </c>
      <c r="G4602" s="1016">
        <f t="shared" si="135"/>
        <v>0</v>
      </c>
    </row>
    <row r="4603" spans="1:7">
      <c r="A4603" s="1016"/>
      <c r="B4603" s="1016"/>
      <c r="C4603" s="1016"/>
      <c r="D4603" s="1016"/>
      <c r="E4603" s="1016"/>
      <c r="F4603" s="1016" t="e">
        <f t="shared" si="134"/>
        <v>#DIV/0!</v>
      </c>
      <c r="G4603" s="1016">
        <f t="shared" si="135"/>
        <v>0</v>
      </c>
    </row>
    <row r="4604" spans="1:7">
      <c r="A4604" s="1016"/>
      <c r="B4604" s="1016"/>
      <c r="C4604" s="1016"/>
      <c r="D4604" s="1016"/>
      <c r="E4604" s="1016"/>
      <c r="F4604" s="1016" t="e">
        <f t="shared" si="134"/>
        <v>#DIV/0!</v>
      </c>
      <c r="G4604" s="1016">
        <f t="shared" si="135"/>
        <v>0</v>
      </c>
    </row>
    <row r="4605" spans="1:7">
      <c r="A4605" s="1016"/>
      <c r="B4605" s="1016"/>
      <c r="C4605" s="1016"/>
      <c r="D4605" s="1016"/>
      <c r="E4605" s="1016"/>
      <c r="F4605" s="1016" t="e">
        <f t="shared" si="134"/>
        <v>#DIV/0!</v>
      </c>
      <c r="G4605" s="1016">
        <f t="shared" si="135"/>
        <v>0</v>
      </c>
    </row>
    <row r="4606" spans="1:7">
      <c r="A4606" s="1016"/>
      <c r="B4606" s="1016"/>
      <c r="C4606" s="1016"/>
      <c r="D4606" s="1016"/>
      <c r="E4606" s="1016"/>
      <c r="F4606" s="1016" t="e">
        <f t="shared" si="134"/>
        <v>#DIV/0!</v>
      </c>
      <c r="G4606" s="1016">
        <f t="shared" si="135"/>
        <v>0</v>
      </c>
    </row>
    <row r="4607" spans="1:7">
      <c r="A4607" s="1016"/>
      <c r="B4607" s="1016"/>
      <c r="C4607" s="1016"/>
      <c r="D4607" s="1016"/>
      <c r="E4607" s="1016"/>
      <c r="F4607" s="1016" t="e">
        <f t="shared" si="134"/>
        <v>#DIV/0!</v>
      </c>
      <c r="G4607" s="1016">
        <f t="shared" si="135"/>
        <v>0</v>
      </c>
    </row>
    <row r="4608" spans="1:7">
      <c r="A4608" s="1016"/>
      <c r="B4608" s="1016"/>
      <c r="C4608" s="1016"/>
      <c r="D4608" s="1016"/>
      <c r="E4608" s="1016"/>
      <c r="F4608" s="1016" t="e">
        <f t="shared" si="134"/>
        <v>#DIV/0!</v>
      </c>
      <c r="G4608" s="1016">
        <f t="shared" si="135"/>
        <v>0</v>
      </c>
    </row>
    <row r="4609" spans="1:7">
      <c r="A4609" s="1016"/>
      <c r="B4609" s="1016"/>
      <c r="C4609" s="1016"/>
      <c r="D4609" s="1016"/>
      <c r="E4609" s="1016"/>
      <c r="F4609" s="1016" t="e">
        <f t="shared" si="134"/>
        <v>#DIV/0!</v>
      </c>
      <c r="G4609" s="1016">
        <f t="shared" si="135"/>
        <v>0</v>
      </c>
    </row>
    <row r="4610" spans="1:7">
      <c r="A4610" s="1016"/>
      <c r="B4610" s="1016"/>
      <c r="C4610" s="1016"/>
      <c r="D4610" s="1016"/>
      <c r="E4610" s="1016"/>
      <c r="F4610" s="1016" t="e">
        <f t="shared" si="134"/>
        <v>#DIV/0!</v>
      </c>
      <c r="G4610" s="1016">
        <f t="shared" si="135"/>
        <v>0</v>
      </c>
    </row>
    <row r="4611" spans="1:7">
      <c r="A4611" s="1016"/>
      <c r="B4611" s="1016"/>
      <c r="C4611" s="1016"/>
      <c r="D4611" s="1016"/>
      <c r="E4611" s="1016"/>
      <c r="F4611" s="1016" t="e">
        <f t="shared" si="134"/>
        <v>#DIV/0!</v>
      </c>
      <c r="G4611" s="1016">
        <f t="shared" si="135"/>
        <v>0</v>
      </c>
    </row>
    <row r="4612" spans="1:7">
      <c r="A4612" s="1016"/>
      <c r="B4612" s="1016"/>
      <c r="C4612" s="1016"/>
      <c r="D4612" s="1016"/>
      <c r="E4612" s="1016"/>
      <c r="F4612" s="1016" t="e">
        <f t="shared" si="134"/>
        <v>#DIV/0!</v>
      </c>
      <c r="G4612" s="1016">
        <f t="shared" si="135"/>
        <v>0</v>
      </c>
    </row>
    <row r="4613" spans="1:7">
      <c r="A4613" s="1016"/>
      <c r="B4613" s="1016"/>
      <c r="C4613" s="1016"/>
      <c r="D4613" s="1016"/>
      <c r="E4613" s="1016"/>
      <c r="F4613" s="1016" t="e">
        <f t="shared" si="134"/>
        <v>#DIV/0!</v>
      </c>
      <c r="G4613" s="1016">
        <f t="shared" si="135"/>
        <v>0</v>
      </c>
    </row>
    <row r="4614" spans="1:7">
      <c r="A4614" s="1016"/>
      <c r="B4614" s="1016"/>
      <c r="C4614" s="1016"/>
      <c r="D4614" s="1016"/>
      <c r="E4614" s="1016"/>
      <c r="F4614" s="1016" t="e">
        <f t="shared" si="134"/>
        <v>#DIV/0!</v>
      </c>
      <c r="G4614" s="1016">
        <f t="shared" si="135"/>
        <v>0</v>
      </c>
    </row>
    <row r="4615" spans="1:7">
      <c r="A4615" s="1016"/>
      <c r="B4615" s="1016"/>
      <c r="C4615" s="1016"/>
      <c r="D4615" s="1016"/>
      <c r="E4615" s="1016"/>
      <c r="F4615" s="1016" t="e">
        <f t="shared" si="134"/>
        <v>#DIV/0!</v>
      </c>
      <c r="G4615" s="1016">
        <f t="shared" si="135"/>
        <v>0</v>
      </c>
    </row>
    <row r="4616" spans="1:7">
      <c r="A4616" s="1016"/>
      <c r="B4616" s="1016"/>
      <c r="C4616" s="1016"/>
      <c r="D4616" s="1016"/>
      <c r="E4616" s="1016"/>
      <c r="F4616" s="1016" t="e">
        <f t="shared" si="134"/>
        <v>#DIV/0!</v>
      </c>
      <c r="G4616" s="1016">
        <f t="shared" si="135"/>
        <v>0</v>
      </c>
    </row>
    <row r="4617" spans="1:7">
      <c r="A4617" s="1016"/>
      <c r="B4617" s="1016"/>
      <c r="C4617" s="1016"/>
      <c r="D4617" s="1016"/>
      <c r="E4617" s="1016"/>
      <c r="F4617" s="1016" t="e">
        <f t="shared" si="134"/>
        <v>#DIV/0!</v>
      </c>
      <c r="G4617" s="1016">
        <f t="shared" si="135"/>
        <v>0</v>
      </c>
    </row>
    <row r="4618" spans="1:7">
      <c r="A4618" s="1016"/>
      <c r="B4618" s="1016"/>
      <c r="C4618" s="1016"/>
      <c r="D4618" s="1016"/>
      <c r="E4618" s="1016"/>
      <c r="F4618" s="1016" t="e">
        <f t="shared" si="134"/>
        <v>#DIV/0!</v>
      </c>
      <c r="G4618" s="1016">
        <f t="shared" si="135"/>
        <v>0</v>
      </c>
    </row>
    <row r="4619" spans="1:7">
      <c r="A4619" s="1016"/>
      <c r="B4619" s="1016"/>
      <c r="C4619" s="1016"/>
      <c r="D4619" s="1016"/>
      <c r="E4619" s="1016"/>
      <c r="F4619" s="1016" t="e">
        <f t="shared" si="134"/>
        <v>#DIV/0!</v>
      </c>
      <c r="G4619" s="1016">
        <f t="shared" si="135"/>
        <v>0</v>
      </c>
    </row>
    <row r="4620" spans="1:7">
      <c r="A4620" s="1016"/>
      <c r="B4620" s="1016"/>
      <c r="C4620" s="1016"/>
      <c r="D4620" s="1016"/>
      <c r="E4620" s="1016"/>
      <c r="F4620" s="1016" t="e">
        <f t="shared" si="134"/>
        <v>#DIV/0!</v>
      </c>
      <c r="G4620" s="1016">
        <f t="shared" si="135"/>
        <v>0</v>
      </c>
    </row>
    <row r="4621" spans="1:7">
      <c r="A4621" s="1016"/>
      <c r="B4621" s="1016"/>
      <c r="C4621" s="1016"/>
      <c r="D4621" s="1016"/>
      <c r="E4621" s="1016"/>
      <c r="F4621" s="1016" t="e">
        <f t="shared" si="134"/>
        <v>#DIV/0!</v>
      </c>
      <c r="G4621" s="1016">
        <f t="shared" si="135"/>
        <v>0</v>
      </c>
    </row>
    <row r="4622" spans="1:7">
      <c r="A4622" s="1016"/>
      <c r="B4622" s="1016"/>
      <c r="C4622" s="1016"/>
      <c r="D4622" s="1016"/>
      <c r="E4622" s="1016"/>
      <c r="F4622" s="1016" t="e">
        <f t="shared" si="134"/>
        <v>#DIV/0!</v>
      </c>
      <c r="G4622" s="1016">
        <f t="shared" si="135"/>
        <v>0</v>
      </c>
    </row>
    <row r="4623" spans="1:7">
      <c r="A4623" s="1016"/>
      <c r="B4623" s="1016"/>
      <c r="C4623" s="1016"/>
      <c r="D4623" s="1016"/>
      <c r="E4623" s="1016"/>
      <c r="F4623" s="1016" t="e">
        <f t="shared" si="134"/>
        <v>#DIV/0!</v>
      </c>
      <c r="G4623" s="1016">
        <f t="shared" si="135"/>
        <v>0</v>
      </c>
    </row>
    <row r="4624" spans="1:7">
      <c r="A4624" s="1016"/>
      <c r="B4624" s="1016"/>
      <c r="C4624" s="1016"/>
      <c r="D4624" s="1016"/>
      <c r="E4624" s="1016"/>
      <c r="F4624" s="1016" t="e">
        <f t="shared" si="134"/>
        <v>#DIV/0!</v>
      </c>
      <c r="G4624" s="1016">
        <f t="shared" si="135"/>
        <v>0</v>
      </c>
    </row>
    <row r="4625" spans="1:7">
      <c r="A4625" s="1016"/>
      <c r="B4625" s="1016"/>
      <c r="C4625" s="1016"/>
      <c r="D4625" s="1016"/>
      <c r="E4625" s="1016"/>
      <c r="F4625" s="1016" t="e">
        <f t="shared" si="134"/>
        <v>#DIV/0!</v>
      </c>
      <c r="G4625" s="1016">
        <f t="shared" si="135"/>
        <v>0</v>
      </c>
    </row>
    <row r="4626" spans="1:7">
      <c r="A4626" s="1016"/>
      <c r="B4626" s="1016"/>
      <c r="C4626" s="1016"/>
      <c r="D4626" s="1016"/>
      <c r="E4626" s="1016"/>
      <c r="F4626" s="1016" t="e">
        <f t="shared" si="134"/>
        <v>#DIV/0!</v>
      </c>
      <c r="G4626" s="1016">
        <f t="shared" si="135"/>
        <v>0</v>
      </c>
    </row>
    <row r="4627" spans="1:7">
      <c r="A4627" s="1016"/>
      <c r="B4627" s="1016"/>
      <c r="C4627" s="1016"/>
      <c r="D4627" s="1016"/>
      <c r="E4627" s="1016"/>
      <c r="F4627" s="1016" t="e">
        <f t="shared" si="134"/>
        <v>#DIV/0!</v>
      </c>
      <c r="G4627" s="1016">
        <f t="shared" si="135"/>
        <v>0</v>
      </c>
    </row>
    <row r="4628" spans="1:7">
      <c r="A4628" s="1016"/>
      <c r="B4628" s="1016"/>
      <c r="C4628" s="1016"/>
      <c r="D4628" s="1016"/>
      <c r="E4628" s="1016"/>
      <c r="F4628" s="1016" t="e">
        <f t="shared" si="134"/>
        <v>#DIV/0!</v>
      </c>
      <c r="G4628" s="1016">
        <f t="shared" si="135"/>
        <v>0</v>
      </c>
    </row>
    <row r="4629" spans="1:7">
      <c r="A4629" s="1016"/>
      <c r="B4629" s="1016"/>
      <c r="C4629" s="1016"/>
      <c r="D4629" s="1016"/>
      <c r="E4629" s="1016"/>
      <c r="F4629" s="1016" t="e">
        <f t="shared" si="134"/>
        <v>#DIV/0!</v>
      </c>
      <c r="G4629" s="1016">
        <f t="shared" si="135"/>
        <v>0</v>
      </c>
    </row>
    <row r="4630" spans="1:7">
      <c r="A4630" s="1016"/>
      <c r="B4630" s="1016"/>
      <c r="C4630" s="1016"/>
      <c r="D4630" s="1016"/>
      <c r="E4630" s="1016"/>
      <c r="F4630" s="1016" t="e">
        <f t="shared" si="134"/>
        <v>#DIV/0!</v>
      </c>
      <c r="G4630" s="1016">
        <f t="shared" si="135"/>
        <v>0</v>
      </c>
    </row>
    <row r="4631" spans="1:7">
      <c r="A4631" s="1016"/>
      <c r="B4631" s="1016"/>
      <c r="C4631" s="1016"/>
      <c r="D4631" s="1016"/>
      <c r="E4631" s="1016"/>
      <c r="F4631" s="1016" t="e">
        <f t="shared" si="134"/>
        <v>#DIV/0!</v>
      </c>
      <c r="G4631" s="1016">
        <f t="shared" si="135"/>
        <v>0</v>
      </c>
    </row>
    <row r="4632" spans="1:7">
      <c r="A4632" s="1016"/>
      <c r="B4632" s="1016"/>
      <c r="C4632" s="1016"/>
      <c r="D4632" s="1016"/>
      <c r="E4632" s="1016"/>
      <c r="F4632" s="1016" t="e">
        <f t="shared" si="134"/>
        <v>#DIV/0!</v>
      </c>
      <c r="G4632" s="1016">
        <f t="shared" si="135"/>
        <v>0</v>
      </c>
    </row>
    <row r="4633" spans="1:7">
      <c r="A4633" s="1016"/>
      <c r="B4633" s="1016"/>
      <c r="C4633" s="1016"/>
      <c r="D4633" s="1016"/>
      <c r="E4633" s="1016"/>
      <c r="F4633" s="1016" t="e">
        <f t="shared" si="134"/>
        <v>#DIV/0!</v>
      </c>
      <c r="G4633" s="1016">
        <f t="shared" si="135"/>
        <v>0</v>
      </c>
    </row>
    <row r="4634" spans="1:7">
      <c r="A4634" s="1016"/>
      <c r="B4634" s="1016"/>
      <c r="C4634" s="1016"/>
      <c r="D4634" s="1016"/>
      <c r="E4634" s="1016"/>
      <c r="F4634" s="1016" t="e">
        <f t="shared" si="134"/>
        <v>#DIV/0!</v>
      </c>
      <c r="G4634" s="1016">
        <f t="shared" si="135"/>
        <v>0</v>
      </c>
    </row>
    <row r="4635" spans="1:7">
      <c r="A4635" s="1016"/>
      <c r="B4635" s="1016"/>
      <c r="C4635" s="1016"/>
      <c r="D4635" s="1016"/>
      <c r="E4635" s="1016"/>
      <c r="F4635" s="1016" t="e">
        <f t="shared" si="134"/>
        <v>#DIV/0!</v>
      </c>
      <c r="G4635" s="1016">
        <f t="shared" si="135"/>
        <v>0</v>
      </c>
    </row>
    <row r="4636" spans="1:7">
      <c r="A4636" s="1016"/>
      <c r="B4636" s="1016"/>
      <c r="C4636" s="1016"/>
      <c r="D4636" s="1016"/>
      <c r="E4636" s="1016"/>
      <c r="F4636" s="1016" t="e">
        <f t="shared" si="134"/>
        <v>#DIV/0!</v>
      </c>
      <c r="G4636" s="1016">
        <f t="shared" si="135"/>
        <v>0</v>
      </c>
    </row>
    <row r="4637" spans="1:7">
      <c r="A4637" s="1016"/>
      <c r="B4637" s="1016"/>
      <c r="C4637" s="1016"/>
      <c r="D4637" s="1016"/>
      <c r="E4637" s="1016"/>
      <c r="F4637" s="1016" t="e">
        <f t="shared" si="134"/>
        <v>#DIV/0!</v>
      </c>
      <c r="G4637" s="1016">
        <f t="shared" si="135"/>
        <v>0</v>
      </c>
    </row>
    <row r="4638" spans="1:7">
      <c r="A4638" s="1016"/>
      <c r="B4638" s="1016"/>
      <c r="C4638" s="1016"/>
      <c r="D4638" s="1016"/>
      <c r="E4638" s="1016"/>
      <c r="F4638" s="1016" t="e">
        <f t="shared" si="134"/>
        <v>#DIV/0!</v>
      </c>
      <c r="G4638" s="1016">
        <f t="shared" si="135"/>
        <v>0</v>
      </c>
    </row>
    <row r="4639" spans="1:7">
      <c r="A4639" s="1016"/>
      <c r="B4639" s="1016"/>
      <c r="C4639" s="1016"/>
      <c r="D4639" s="1016"/>
      <c r="E4639" s="1016"/>
      <c r="F4639" s="1016" t="e">
        <f t="shared" ref="F4639:F4702" si="136">(B4639*C4639*D4639*60/(A4639*1000))+F4638</f>
        <v>#DIV/0!</v>
      </c>
      <c r="G4639" s="1016">
        <f t="shared" ref="G4639:G4702" si="137">(C4639*D4639*60)+G4638</f>
        <v>0</v>
      </c>
    </row>
    <row r="4640" spans="1:7">
      <c r="A4640" s="1016"/>
      <c r="B4640" s="1016"/>
      <c r="C4640" s="1016"/>
      <c r="D4640" s="1016"/>
      <c r="E4640" s="1016"/>
      <c r="F4640" s="1016" t="e">
        <f t="shared" si="136"/>
        <v>#DIV/0!</v>
      </c>
      <c r="G4640" s="1016">
        <f t="shared" si="137"/>
        <v>0</v>
      </c>
    </row>
    <row r="4641" spans="1:7">
      <c r="A4641" s="1016"/>
      <c r="B4641" s="1016"/>
      <c r="C4641" s="1016"/>
      <c r="D4641" s="1016"/>
      <c r="E4641" s="1016"/>
      <c r="F4641" s="1016" t="e">
        <f t="shared" si="136"/>
        <v>#DIV/0!</v>
      </c>
      <c r="G4641" s="1016">
        <f t="shared" si="137"/>
        <v>0</v>
      </c>
    </row>
    <row r="4642" spans="1:7">
      <c r="A4642" s="1016"/>
      <c r="B4642" s="1016"/>
      <c r="C4642" s="1016"/>
      <c r="D4642" s="1016"/>
      <c r="E4642" s="1016"/>
      <c r="F4642" s="1016" t="e">
        <f t="shared" si="136"/>
        <v>#DIV/0!</v>
      </c>
      <c r="G4642" s="1016">
        <f t="shared" si="137"/>
        <v>0</v>
      </c>
    </row>
    <row r="4643" spans="1:7">
      <c r="A4643" s="1016"/>
      <c r="B4643" s="1016"/>
      <c r="C4643" s="1016"/>
      <c r="D4643" s="1016"/>
      <c r="E4643" s="1016"/>
      <c r="F4643" s="1016" t="e">
        <f t="shared" si="136"/>
        <v>#DIV/0!</v>
      </c>
      <c r="G4643" s="1016">
        <f t="shared" si="137"/>
        <v>0</v>
      </c>
    </row>
    <row r="4644" spans="1:7">
      <c r="A4644" s="1016"/>
      <c r="B4644" s="1016"/>
      <c r="C4644" s="1016"/>
      <c r="D4644" s="1016"/>
      <c r="E4644" s="1016"/>
      <c r="F4644" s="1016" t="e">
        <f t="shared" si="136"/>
        <v>#DIV/0!</v>
      </c>
      <c r="G4644" s="1016">
        <f t="shared" si="137"/>
        <v>0</v>
      </c>
    </row>
    <row r="4645" spans="1:7">
      <c r="A4645" s="1016"/>
      <c r="B4645" s="1016"/>
      <c r="C4645" s="1016"/>
      <c r="D4645" s="1016"/>
      <c r="E4645" s="1016"/>
      <c r="F4645" s="1016" t="e">
        <f t="shared" si="136"/>
        <v>#DIV/0!</v>
      </c>
      <c r="G4645" s="1016">
        <f t="shared" si="137"/>
        <v>0</v>
      </c>
    </row>
    <row r="4646" spans="1:7">
      <c r="A4646" s="1016"/>
      <c r="B4646" s="1016"/>
      <c r="C4646" s="1016"/>
      <c r="D4646" s="1016"/>
      <c r="E4646" s="1016"/>
      <c r="F4646" s="1016" t="e">
        <f t="shared" si="136"/>
        <v>#DIV/0!</v>
      </c>
      <c r="G4646" s="1016">
        <f t="shared" si="137"/>
        <v>0</v>
      </c>
    </row>
    <row r="4647" spans="1:7">
      <c r="A4647" s="1016"/>
      <c r="B4647" s="1016"/>
      <c r="C4647" s="1016"/>
      <c r="D4647" s="1016"/>
      <c r="E4647" s="1016"/>
      <c r="F4647" s="1016" t="e">
        <f t="shared" si="136"/>
        <v>#DIV/0!</v>
      </c>
      <c r="G4647" s="1016">
        <f t="shared" si="137"/>
        <v>0</v>
      </c>
    </row>
    <row r="4648" spans="1:7">
      <c r="A4648" s="1016"/>
      <c r="B4648" s="1016"/>
      <c r="C4648" s="1016"/>
      <c r="D4648" s="1016"/>
      <c r="E4648" s="1016"/>
      <c r="F4648" s="1016" t="e">
        <f t="shared" si="136"/>
        <v>#DIV/0!</v>
      </c>
      <c r="G4648" s="1016">
        <f t="shared" si="137"/>
        <v>0</v>
      </c>
    </row>
    <row r="4649" spans="1:7">
      <c r="A4649" s="1016"/>
      <c r="B4649" s="1016"/>
      <c r="C4649" s="1016"/>
      <c r="D4649" s="1016"/>
      <c r="E4649" s="1016"/>
      <c r="F4649" s="1016" t="e">
        <f t="shared" si="136"/>
        <v>#DIV/0!</v>
      </c>
      <c r="G4649" s="1016">
        <f t="shared" si="137"/>
        <v>0</v>
      </c>
    </row>
    <row r="4650" spans="1:7">
      <c r="A4650" s="1016"/>
      <c r="B4650" s="1016"/>
      <c r="C4650" s="1016"/>
      <c r="D4650" s="1016"/>
      <c r="E4650" s="1016"/>
      <c r="F4650" s="1016" t="e">
        <f t="shared" si="136"/>
        <v>#DIV/0!</v>
      </c>
      <c r="G4650" s="1016">
        <f t="shared" si="137"/>
        <v>0</v>
      </c>
    </row>
    <row r="4651" spans="1:7">
      <c r="A4651" s="1016"/>
      <c r="B4651" s="1016"/>
      <c r="C4651" s="1016"/>
      <c r="D4651" s="1016"/>
      <c r="E4651" s="1016"/>
      <c r="F4651" s="1016" t="e">
        <f t="shared" si="136"/>
        <v>#DIV/0!</v>
      </c>
      <c r="G4651" s="1016">
        <f t="shared" si="137"/>
        <v>0</v>
      </c>
    </row>
    <row r="4652" spans="1:7">
      <c r="A4652" s="1016"/>
      <c r="B4652" s="1016"/>
      <c r="C4652" s="1016"/>
      <c r="D4652" s="1016"/>
      <c r="E4652" s="1016"/>
      <c r="F4652" s="1016" t="e">
        <f t="shared" si="136"/>
        <v>#DIV/0!</v>
      </c>
      <c r="G4652" s="1016">
        <f t="shared" si="137"/>
        <v>0</v>
      </c>
    </row>
    <row r="4653" spans="1:7">
      <c r="A4653" s="1016"/>
      <c r="B4653" s="1016"/>
      <c r="C4653" s="1016"/>
      <c r="D4653" s="1016"/>
      <c r="E4653" s="1016"/>
      <c r="F4653" s="1016" t="e">
        <f t="shared" si="136"/>
        <v>#DIV/0!</v>
      </c>
      <c r="G4653" s="1016">
        <f t="shared" si="137"/>
        <v>0</v>
      </c>
    </row>
    <row r="4654" spans="1:7">
      <c r="A4654" s="1016"/>
      <c r="B4654" s="1016"/>
      <c r="C4654" s="1016"/>
      <c r="D4654" s="1016"/>
      <c r="E4654" s="1016"/>
      <c r="F4654" s="1016" t="e">
        <f t="shared" si="136"/>
        <v>#DIV/0!</v>
      </c>
      <c r="G4654" s="1016">
        <f t="shared" si="137"/>
        <v>0</v>
      </c>
    </row>
    <row r="4655" spans="1:7">
      <c r="A4655" s="1016"/>
      <c r="B4655" s="1016"/>
      <c r="C4655" s="1016"/>
      <c r="D4655" s="1016"/>
      <c r="E4655" s="1016"/>
      <c r="F4655" s="1016" t="e">
        <f t="shared" si="136"/>
        <v>#DIV/0!</v>
      </c>
      <c r="G4655" s="1016">
        <f t="shared" si="137"/>
        <v>0</v>
      </c>
    </row>
    <row r="4656" spans="1:7">
      <c r="A4656" s="1016"/>
      <c r="B4656" s="1016"/>
      <c r="C4656" s="1016"/>
      <c r="D4656" s="1016"/>
      <c r="E4656" s="1016"/>
      <c r="F4656" s="1016" t="e">
        <f t="shared" si="136"/>
        <v>#DIV/0!</v>
      </c>
      <c r="G4656" s="1016">
        <f t="shared" si="137"/>
        <v>0</v>
      </c>
    </row>
    <row r="4657" spans="1:7">
      <c r="A4657" s="1016"/>
      <c r="B4657" s="1016"/>
      <c r="C4657" s="1016"/>
      <c r="D4657" s="1016"/>
      <c r="E4657" s="1016"/>
      <c r="F4657" s="1016" t="e">
        <f t="shared" si="136"/>
        <v>#DIV/0!</v>
      </c>
      <c r="G4657" s="1016">
        <f t="shared" si="137"/>
        <v>0</v>
      </c>
    </row>
    <row r="4658" spans="1:7">
      <c r="A4658" s="1016"/>
      <c r="B4658" s="1016"/>
      <c r="C4658" s="1016"/>
      <c r="D4658" s="1016"/>
      <c r="E4658" s="1016"/>
      <c r="F4658" s="1016" t="e">
        <f t="shared" si="136"/>
        <v>#DIV/0!</v>
      </c>
      <c r="G4658" s="1016">
        <f t="shared" si="137"/>
        <v>0</v>
      </c>
    </row>
    <row r="4659" spans="1:7">
      <c r="A4659" s="1016"/>
      <c r="B4659" s="1016"/>
      <c r="C4659" s="1016"/>
      <c r="D4659" s="1016"/>
      <c r="E4659" s="1016"/>
      <c r="F4659" s="1016" t="e">
        <f t="shared" si="136"/>
        <v>#DIV/0!</v>
      </c>
      <c r="G4659" s="1016">
        <f t="shared" si="137"/>
        <v>0</v>
      </c>
    </row>
    <row r="4660" spans="1:7">
      <c r="A4660" s="1016"/>
      <c r="B4660" s="1016"/>
      <c r="C4660" s="1016"/>
      <c r="D4660" s="1016"/>
      <c r="E4660" s="1016"/>
      <c r="F4660" s="1016" t="e">
        <f t="shared" si="136"/>
        <v>#DIV/0!</v>
      </c>
      <c r="G4660" s="1016">
        <f t="shared" si="137"/>
        <v>0</v>
      </c>
    </row>
    <row r="4661" spans="1:7">
      <c r="A4661" s="1016"/>
      <c r="B4661" s="1016"/>
      <c r="C4661" s="1016"/>
      <c r="D4661" s="1016"/>
      <c r="E4661" s="1016"/>
      <c r="F4661" s="1016" t="e">
        <f t="shared" si="136"/>
        <v>#DIV/0!</v>
      </c>
      <c r="G4661" s="1016">
        <f t="shared" si="137"/>
        <v>0</v>
      </c>
    </row>
    <row r="4662" spans="1:7">
      <c r="A4662" s="1016"/>
      <c r="B4662" s="1016"/>
      <c r="C4662" s="1016"/>
      <c r="D4662" s="1016"/>
      <c r="E4662" s="1016"/>
      <c r="F4662" s="1016" t="e">
        <f t="shared" si="136"/>
        <v>#DIV/0!</v>
      </c>
      <c r="G4662" s="1016">
        <f t="shared" si="137"/>
        <v>0</v>
      </c>
    </row>
    <row r="4663" spans="1:7">
      <c r="A4663" s="1016"/>
      <c r="B4663" s="1016"/>
      <c r="C4663" s="1016"/>
      <c r="D4663" s="1016"/>
      <c r="E4663" s="1016"/>
      <c r="F4663" s="1016" t="e">
        <f t="shared" si="136"/>
        <v>#DIV/0!</v>
      </c>
      <c r="G4663" s="1016">
        <f t="shared" si="137"/>
        <v>0</v>
      </c>
    </row>
    <row r="4664" spans="1:7">
      <c r="A4664" s="1016"/>
      <c r="B4664" s="1016"/>
      <c r="C4664" s="1016"/>
      <c r="D4664" s="1016"/>
      <c r="E4664" s="1016"/>
      <c r="F4664" s="1016" t="e">
        <f t="shared" si="136"/>
        <v>#DIV/0!</v>
      </c>
      <c r="G4664" s="1016">
        <f t="shared" si="137"/>
        <v>0</v>
      </c>
    </row>
    <row r="4665" spans="1:7">
      <c r="A4665" s="1016"/>
      <c r="B4665" s="1016"/>
      <c r="C4665" s="1016"/>
      <c r="D4665" s="1016"/>
      <c r="E4665" s="1016"/>
      <c r="F4665" s="1016" t="e">
        <f t="shared" si="136"/>
        <v>#DIV/0!</v>
      </c>
      <c r="G4665" s="1016">
        <f t="shared" si="137"/>
        <v>0</v>
      </c>
    </row>
    <row r="4666" spans="1:7">
      <c r="A4666" s="1016"/>
      <c r="B4666" s="1016"/>
      <c r="C4666" s="1016"/>
      <c r="D4666" s="1016"/>
      <c r="E4666" s="1016"/>
      <c r="F4666" s="1016" t="e">
        <f t="shared" si="136"/>
        <v>#DIV/0!</v>
      </c>
      <c r="G4666" s="1016">
        <f t="shared" si="137"/>
        <v>0</v>
      </c>
    </row>
    <row r="4667" spans="1:7">
      <c r="A4667" s="1016"/>
      <c r="B4667" s="1016"/>
      <c r="C4667" s="1016"/>
      <c r="D4667" s="1016"/>
      <c r="E4667" s="1016"/>
      <c r="F4667" s="1016" t="e">
        <f t="shared" si="136"/>
        <v>#DIV/0!</v>
      </c>
      <c r="G4667" s="1016">
        <f t="shared" si="137"/>
        <v>0</v>
      </c>
    </row>
    <row r="4668" spans="1:7">
      <c r="A4668" s="1016"/>
      <c r="B4668" s="1016"/>
      <c r="C4668" s="1016"/>
      <c r="D4668" s="1016"/>
      <c r="E4668" s="1016"/>
      <c r="F4668" s="1016" t="e">
        <f t="shared" si="136"/>
        <v>#DIV/0!</v>
      </c>
      <c r="G4668" s="1016">
        <f t="shared" si="137"/>
        <v>0</v>
      </c>
    </row>
    <row r="4669" spans="1:7">
      <c r="A4669" s="1016"/>
      <c r="B4669" s="1016"/>
      <c r="C4669" s="1016"/>
      <c r="D4669" s="1016"/>
      <c r="E4669" s="1016"/>
      <c r="F4669" s="1016" t="e">
        <f t="shared" si="136"/>
        <v>#DIV/0!</v>
      </c>
      <c r="G4669" s="1016">
        <f t="shared" si="137"/>
        <v>0</v>
      </c>
    </row>
    <row r="4670" spans="1:7">
      <c r="A4670" s="1016"/>
      <c r="B4670" s="1016"/>
      <c r="C4670" s="1016"/>
      <c r="D4670" s="1016"/>
      <c r="E4670" s="1016"/>
      <c r="F4670" s="1016" t="e">
        <f t="shared" si="136"/>
        <v>#DIV/0!</v>
      </c>
      <c r="G4670" s="1016">
        <f t="shared" si="137"/>
        <v>0</v>
      </c>
    </row>
    <row r="4671" spans="1:7">
      <c r="A4671" s="1016"/>
      <c r="B4671" s="1016"/>
      <c r="C4671" s="1016"/>
      <c r="D4671" s="1016"/>
      <c r="E4671" s="1016"/>
      <c r="F4671" s="1016" t="e">
        <f t="shared" si="136"/>
        <v>#DIV/0!</v>
      </c>
      <c r="G4671" s="1016">
        <f t="shared" si="137"/>
        <v>0</v>
      </c>
    </row>
    <row r="4672" spans="1:7">
      <c r="A4672" s="1016"/>
      <c r="B4672" s="1016"/>
      <c r="C4672" s="1016"/>
      <c r="D4672" s="1016"/>
      <c r="E4672" s="1016"/>
      <c r="F4672" s="1016" t="e">
        <f t="shared" si="136"/>
        <v>#DIV/0!</v>
      </c>
      <c r="G4672" s="1016">
        <f t="shared" si="137"/>
        <v>0</v>
      </c>
    </row>
    <row r="4673" spans="1:7">
      <c r="A4673" s="1016"/>
      <c r="B4673" s="1016"/>
      <c r="C4673" s="1016"/>
      <c r="D4673" s="1016"/>
      <c r="E4673" s="1016"/>
      <c r="F4673" s="1016" t="e">
        <f t="shared" si="136"/>
        <v>#DIV/0!</v>
      </c>
      <c r="G4673" s="1016">
        <f t="shared" si="137"/>
        <v>0</v>
      </c>
    </row>
    <row r="4674" spans="1:7">
      <c r="A4674" s="1016"/>
      <c r="B4674" s="1016"/>
      <c r="C4674" s="1016"/>
      <c r="D4674" s="1016"/>
      <c r="E4674" s="1016"/>
      <c r="F4674" s="1016" t="e">
        <f t="shared" si="136"/>
        <v>#DIV/0!</v>
      </c>
      <c r="G4674" s="1016">
        <f t="shared" si="137"/>
        <v>0</v>
      </c>
    </row>
    <row r="4675" spans="1:7">
      <c r="A4675" s="1016"/>
      <c r="B4675" s="1016"/>
      <c r="C4675" s="1016"/>
      <c r="D4675" s="1016"/>
      <c r="E4675" s="1016"/>
      <c r="F4675" s="1016" t="e">
        <f t="shared" si="136"/>
        <v>#DIV/0!</v>
      </c>
      <c r="G4675" s="1016">
        <f t="shared" si="137"/>
        <v>0</v>
      </c>
    </row>
    <row r="4676" spans="1:7">
      <c r="A4676" s="1016"/>
      <c r="B4676" s="1016"/>
      <c r="C4676" s="1016"/>
      <c r="D4676" s="1016"/>
      <c r="E4676" s="1016"/>
      <c r="F4676" s="1016" t="e">
        <f t="shared" si="136"/>
        <v>#DIV/0!</v>
      </c>
      <c r="G4676" s="1016">
        <f t="shared" si="137"/>
        <v>0</v>
      </c>
    </row>
    <row r="4677" spans="1:7">
      <c r="A4677" s="1016"/>
      <c r="B4677" s="1016"/>
      <c r="C4677" s="1016"/>
      <c r="D4677" s="1016"/>
      <c r="E4677" s="1016"/>
      <c r="F4677" s="1016" t="e">
        <f t="shared" si="136"/>
        <v>#DIV/0!</v>
      </c>
      <c r="G4677" s="1016">
        <f t="shared" si="137"/>
        <v>0</v>
      </c>
    </row>
    <row r="4678" spans="1:7">
      <c r="A4678" s="1016"/>
      <c r="B4678" s="1016"/>
      <c r="C4678" s="1016"/>
      <c r="D4678" s="1016"/>
      <c r="E4678" s="1016"/>
      <c r="F4678" s="1016" t="e">
        <f t="shared" si="136"/>
        <v>#DIV/0!</v>
      </c>
      <c r="G4678" s="1016">
        <f t="shared" si="137"/>
        <v>0</v>
      </c>
    </row>
    <row r="4679" spans="1:7">
      <c r="A4679" s="1016"/>
      <c r="B4679" s="1016"/>
      <c r="C4679" s="1016"/>
      <c r="D4679" s="1016"/>
      <c r="E4679" s="1016"/>
      <c r="F4679" s="1016" t="e">
        <f t="shared" si="136"/>
        <v>#DIV/0!</v>
      </c>
      <c r="G4679" s="1016">
        <f t="shared" si="137"/>
        <v>0</v>
      </c>
    </row>
    <row r="4680" spans="1:7">
      <c r="A4680" s="1016"/>
      <c r="B4680" s="1016"/>
      <c r="C4680" s="1016"/>
      <c r="D4680" s="1016"/>
      <c r="E4680" s="1016"/>
      <c r="F4680" s="1016" t="e">
        <f t="shared" si="136"/>
        <v>#DIV/0!</v>
      </c>
      <c r="G4680" s="1016">
        <f t="shared" si="137"/>
        <v>0</v>
      </c>
    </row>
    <row r="4681" spans="1:7">
      <c r="A4681" s="1016"/>
      <c r="B4681" s="1016"/>
      <c r="C4681" s="1016"/>
      <c r="D4681" s="1016"/>
      <c r="E4681" s="1016"/>
      <c r="F4681" s="1016" t="e">
        <f t="shared" si="136"/>
        <v>#DIV/0!</v>
      </c>
      <c r="G4681" s="1016">
        <f t="shared" si="137"/>
        <v>0</v>
      </c>
    </row>
    <row r="4682" spans="1:7">
      <c r="A4682" s="1016"/>
      <c r="B4682" s="1016"/>
      <c r="C4682" s="1016"/>
      <c r="D4682" s="1016"/>
      <c r="E4682" s="1016"/>
      <c r="F4682" s="1016" t="e">
        <f t="shared" si="136"/>
        <v>#DIV/0!</v>
      </c>
      <c r="G4682" s="1016">
        <f t="shared" si="137"/>
        <v>0</v>
      </c>
    </row>
    <row r="4683" spans="1:7">
      <c r="A4683" s="1016"/>
      <c r="B4683" s="1016"/>
      <c r="C4683" s="1016"/>
      <c r="D4683" s="1016"/>
      <c r="E4683" s="1016"/>
      <c r="F4683" s="1016" t="e">
        <f t="shared" si="136"/>
        <v>#DIV/0!</v>
      </c>
      <c r="G4683" s="1016">
        <f t="shared" si="137"/>
        <v>0</v>
      </c>
    </row>
    <row r="4684" spans="1:7">
      <c r="A4684" s="1016"/>
      <c r="B4684" s="1016"/>
      <c r="C4684" s="1016"/>
      <c r="D4684" s="1016"/>
      <c r="E4684" s="1016"/>
      <c r="F4684" s="1016" t="e">
        <f t="shared" si="136"/>
        <v>#DIV/0!</v>
      </c>
      <c r="G4684" s="1016">
        <f t="shared" si="137"/>
        <v>0</v>
      </c>
    </row>
    <row r="4685" spans="1:7">
      <c r="A4685" s="1016"/>
      <c r="B4685" s="1016"/>
      <c r="C4685" s="1016"/>
      <c r="D4685" s="1016"/>
      <c r="E4685" s="1016"/>
      <c r="F4685" s="1016" t="e">
        <f t="shared" si="136"/>
        <v>#DIV/0!</v>
      </c>
      <c r="G4685" s="1016">
        <f t="shared" si="137"/>
        <v>0</v>
      </c>
    </row>
    <row r="4686" spans="1:7">
      <c r="A4686" s="1016"/>
      <c r="B4686" s="1016"/>
      <c r="C4686" s="1016"/>
      <c r="D4686" s="1016"/>
      <c r="E4686" s="1016"/>
      <c r="F4686" s="1016" t="e">
        <f t="shared" si="136"/>
        <v>#DIV/0!</v>
      </c>
      <c r="G4686" s="1016">
        <f t="shared" si="137"/>
        <v>0</v>
      </c>
    </row>
    <row r="4687" spans="1:7">
      <c r="A4687" s="1016"/>
      <c r="B4687" s="1016"/>
      <c r="C4687" s="1016"/>
      <c r="D4687" s="1016"/>
      <c r="E4687" s="1016"/>
      <c r="F4687" s="1016" t="e">
        <f t="shared" si="136"/>
        <v>#DIV/0!</v>
      </c>
      <c r="G4687" s="1016">
        <f t="shared" si="137"/>
        <v>0</v>
      </c>
    </row>
    <row r="4688" spans="1:7">
      <c r="A4688" s="1016"/>
      <c r="B4688" s="1016"/>
      <c r="C4688" s="1016"/>
      <c r="D4688" s="1016"/>
      <c r="E4688" s="1016"/>
      <c r="F4688" s="1016" t="e">
        <f t="shared" si="136"/>
        <v>#DIV/0!</v>
      </c>
      <c r="G4688" s="1016">
        <f t="shared" si="137"/>
        <v>0</v>
      </c>
    </row>
    <row r="4689" spans="1:7">
      <c r="A4689" s="1016"/>
      <c r="B4689" s="1016"/>
      <c r="C4689" s="1016"/>
      <c r="D4689" s="1016"/>
      <c r="E4689" s="1016"/>
      <c r="F4689" s="1016" t="e">
        <f t="shared" si="136"/>
        <v>#DIV/0!</v>
      </c>
      <c r="G4689" s="1016">
        <f t="shared" si="137"/>
        <v>0</v>
      </c>
    </row>
    <row r="4690" spans="1:7">
      <c r="A4690" s="1016"/>
      <c r="B4690" s="1016"/>
      <c r="C4690" s="1016"/>
      <c r="D4690" s="1016"/>
      <c r="E4690" s="1016"/>
      <c r="F4690" s="1016" t="e">
        <f t="shared" si="136"/>
        <v>#DIV/0!</v>
      </c>
      <c r="G4690" s="1016">
        <f t="shared" si="137"/>
        <v>0</v>
      </c>
    </row>
    <row r="4691" spans="1:7">
      <c r="A4691" s="1016"/>
      <c r="B4691" s="1016"/>
      <c r="C4691" s="1016"/>
      <c r="D4691" s="1016"/>
      <c r="E4691" s="1016"/>
      <c r="F4691" s="1016" t="e">
        <f t="shared" si="136"/>
        <v>#DIV/0!</v>
      </c>
      <c r="G4691" s="1016">
        <f t="shared" si="137"/>
        <v>0</v>
      </c>
    </row>
    <row r="4692" spans="1:7">
      <c r="A4692" s="1016"/>
      <c r="B4692" s="1016"/>
      <c r="C4692" s="1016"/>
      <c r="D4692" s="1016"/>
      <c r="E4692" s="1016"/>
      <c r="F4692" s="1016" t="e">
        <f t="shared" si="136"/>
        <v>#DIV/0!</v>
      </c>
      <c r="G4692" s="1016">
        <f t="shared" si="137"/>
        <v>0</v>
      </c>
    </row>
    <row r="4693" spans="1:7">
      <c r="A4693" s="1016"/>
      <c r="B4693" s="1016"/>
      <c r="C4693" s="1016"/>
      <c r="D4693" s="1016"/>
      <c r="E4693" s="1016"/>
      <c r="F4693" s="1016" t="e">
        <f t="shared" si="136"/>
        <v>#DIV/0!</v>
      </c>
      <c r="G4693" s="1016">
        <f t="shared" si="137"/>
        <v>0</v>
      </c>
    </row>
    <row r="4694" spans="1:7">
      <c r="A4694" s="1016"/>
      <c r="B4694" s="1016"/>
      <c r="C4694" s="1016"/>
      <c r="D4694" s="1016"/>
      <c r="E4694" s="1016"/>
      <c r="F4694" s="1016" t="e">
        <f t="shared" si="136"/>
        <v>#DIV/0!</v>
      </c>
      <c r="G4694" s="1016">
        <f t="shared" si="137"/>
        <v>0</v>
      </c>
    </row>
    <row r="4695" spans="1:7">
      <c r="A4695" s="1016"/>
      <c r="B4695" s="1016"/>
      <c r="C4695" s="1016"/>
      <c r="D4695" s="1016"/>
      <c r="E4695" s="1016"/>
      <c r="F4695" s="1016" t="e">
        <f t="shared" si="136"/>
        <v>#DIV/0!</v>
      </c>
      <c r="G4695" s="1016">
        <f t="shared" si="137"/>
        <v>0</v>
      </c>
    </row>
    <row r="4696" spans="1:7">
      <c r="A4696" s="1016"/>
      <c r="B4696" s="1016"/>
      <c r="C4696" s="1016"/>
      <c r="D4696" s="1016"/>
      <c r="E4696" s="1016"/>
      <c r="F4696" s="1016" t="e">
        <f t="shared" si="136"/>
        <v>#DIV/0!</v>
      </c>
      <c r="G4696" s="1016">
        <f t="shared" si="137"/>
        <v>0</v>
      </c>
    </row>
    <row r="4697" spans="1:7">
      <c r="A4697" s="1016"/>
      <c r="B4697" s="1016"/>
      <c r="C4697" s="1016"/>
      <c r="D4697" s="1016"/>
      <c r="E4697" s="1016"/>
      <c r="F4697" s="1016" t="e">
        <f t="shared" si="136"/>
        <v>#DIV/0!</v>
      </c>
      <c r="G4697" s="1016">
        <f t="shared" si="137"/>
        <v>0</v>
      </c>
    </row>
    <row r="4698" spans="1:7">
      <c r="A4698" s="1016"/>
      <c r="B4698" s="1016"/>
      <c r="C4698" s="1016"/>
      <c r="D4698" s="1016"/>
      <c r="E4698" s="1016"/>
      <c r="F4698" s="1016" t="e">
        <f t="shared" si="136"/>
        <v>#DIV/0!</v>
      </c>
      <c r="G4698" s="1016">
        <f t="shared" si="137"/>
        <v>0</v>
      </c>
    </row>
    <row r="4699" spans="1:7">
      <c r="A4699" s="1016"/>
      <c r="B4699" s="1016"/>
      <c r="C4699" s="1016"/>
      <c r="D4699" s="1016"/>
      <c r="E4699" s="1016"/>
      <c r="F4699" s="1016" t="e">
        <f t="shared" si="136"/>
        <v>#DIV/0!</v>
      </c>
      <c r="G4699" s="1016">
        <f t="shared" si="137"/>
        <v>0</v>
      </c>
    </row>
    <row r="4700" spans="1:7">
      <c r="A4700" s="1016"/>
      <c r="B4700" s="1016"/>
      <c r="C4700" s="1016"/>
      <c r="D4700" s="1016"/>
      <c r="E4700" s="1016"/>
      <c r="F4700" s="1016" t="e">
        <f t="shared" si="136"/>
        <v>#DIV/0!</v>
      </c>
      <c r="G4700" s="1016">
        <f t="shared" si="137"/>
        <v>0</v>
      </c>
    </row>
    <row r="4701" spans="1:7">
      <c r="A4701" s="1016"/>
      <c r="B4701" s="1016"/>
      <c r="C4701" s="1016"/>
      <c r="D4701" s="1016"/>
      <c r="E4701" s="1016"/>
      <c r="F4701" s="1016" t="e">
        <f t="shared" si="136"/>
        <v>#DIV/0!</v>
      </c>
      <c r="G4701" s="1016">
        <f t="shared" si="137"/>
        <v>0</v>
      </c>
    </row>
    <row r="4702" spans="1:7">
      <c r="A4702" s="1016"/>
      <c r="B4702" s="1016"/>
      <c r="C4702" s="1016"/>
      <c r="D4702" s="1016"/>
      <c r="E4702" s="1016"/>
      <c r="F4702" s="1016" t="e">
        <f t="shared" si="136"/>
        <v>#DIV/0!</v>
      </c>
      <c r="G4702" s="1016">
        <f t="shared" si="137"/>
        <v>0</v>
      </c>
    </row>
    <row r="4703" spans="1:7">
      <c r="A4703" s="1016"/>
      <c r="B4703" s="1016"/>
      <c r="C4703" s="1016"/>
      <c r="D4703" s="1016"/>
      <c r="E4703" s="1016"/>
      <c r="F4703" s="1016" t="e">
        <f t="shared" ref="F4703:F4766" si="138">(B4703*C4703*D4703*60/(A4703*1000))+F4702</f>
        <v>#DIV/0!</v>
      </c>
      <c r="G4703" s="1016">
        <f t="shared" ref="G4703:G4766" si="139">(C4703*D4703*60)+G4702</f>
        <v>0</v>
      </c>
    </row>
    <row r="4704" spans="1:7">
      <c r="A4704" s="1016"/>
      <c r="B4704" s="1016"/>
      <c r="C4704" s="1016"/>
      <c r="D4704" s="1016"/>
      <c r="E4704" s="1016"/>
      <c r="F4704" s="1016" t="e">
        <f t="shared" si="138"/>
        <v>#DIV/0!</v>
      </c>
      <c r="G4704" s="1016">
        <f t="shared" si="139"/>
        <v>0</v>
      </c>
    </row>
    <row r="4705" spans="1:7">
      <c r="A4705" s="1016"/>
      <c r="B4705" s="1016"/>
      <c r="C4705" s="1016"/>
      <c r="D4705" s="1016"/>
      <c r="E4705" s="1016"/>
      <c r="F4705" s="1016" t="e">
        <f t="shared" si="138"/>
        <v>#DIV/0!</v>
      </c>
      <c r="G4705" s="1016">
        <f t="shared" si="139"/>
        <v>0</v>
      </c>
    </row>
    <row r="4706" spans="1:7">
      <c r="A4706" s="1016"/>
      <c r="B4706" s="1016"/>
      <c r="C4706" s="1016"/>
      <c r="D4706" s="1016"/>
      <c r="E4706" s="1016"/>
      <c r="F4706" s="1016" t="e">
        <f t="shared" si="138"/>
        <v>#DIV/0!</v>
      </c>
      <c r="G4706" s="1016">
        <f t="shared" si="139"/>
        <v>0</v>
      </c>
    </row>
    <row r="4707" spans="1:7">
      <c r="A4707" s="1016"/>
      <c r="B4707" s="1016"/>
      <c r="C4707" s="1016"/>
      <c r="D4707" s="1016"/>
      <c r="E4707" s="1016"/>
      <c r="F4707" s="1016" t="e">
        <f t="shared" si="138"/>
        <v>#DIV/0!</v>
      </c>
      <c r="G4707" s="1016">
        <f t="shared" si="139"/>
        <v>0</v>
      </c>
    </row>
    <row r="4708" spans="1:7">
      <c r="A4708" s="1016"/>
      <c r="B4708" s="1016"/>
      <c r="C4708" s="1016"/>
      <c r="D4708" s="1016"/>
      <c r="E4708" s="1016"/>
      <c r="F4708" s="1016" t="e">
        <f t="shared" si="138"/>
        <v>#DIV/0!</v>
      </c>
      <c r="G4708" s="1016">
        <f t="shared" si="139"/>
        <v>0</v>
      </c>
    </row>
    <row r="4709" spans="1:7">
      <c r="A4709" s="1016"/>
      <c r="B4709" s="1016"/>
      <c r="C4709" s="1016"/>
      <c r="D4709" s="1016"/>
      <c r="E4709" s="1016"/>
      <c r="F4709" s="1016" t="e">
        <f t="shared" si="138"/>
        <v>#DIV/0!</v>
      </c>
      <c r="G4709" s="1016">
        <f t="shared" si="139"/>
        <v>0</v>
      </c>
    </row>
    <row r="4710" spans="1:7">
      <c r="A4710" s="1016"/>
      <c r="B4710" s="1016"/>
      <c r="C4710" s="1016"/>
      <c r="D4710" s="1016"/>
      <c r="E4710" s="1016"/>
      <c r="F4710" s="1016" t="e">
        <f t="shared" si="138"/>
        <v>#DIV/0!</v>
      </c>
      <c r="G4710" s="1016">
        <f t="shared" si="139"/>
        <v>0</v>
      </c>
    </row>
    <row r="4711" spans="1:7">
      <c r="A4711" s="1016"/>
      <c r="B4711" s="1016"/>
      <c r="C4711" s="1016"/>
      <c r="D4711" s="1016"/>
      <c r="E4711" s="1016"/>
      <c r="F4711" s="1016" t="e">
        <f t="shared" si="138"/>
        <v>#DIV/0!</v>
      </c>
      <c r="G4711" s="1016">
        <f t="shared" si="139"/>
        <v>0</v>
      </c>
    </row>
    <row r="4712" spans="1:7">
      <c r="A4712" s="1016"/>
      <c r="B4712" s="1016"/>
      <c r="C4712" s="1016"/>
      <c r="D4712" s="1016"/>
      <c r="E4712" s="1016"/>
      <c r="F4712" s="1016" t="e">
        <f t="shared" si="138"/>
        <v>#DIV/0!</v>
      </c>
      <c r="G4712" s="1016">
        <f t="shared" si="139"/>
        <v>0</v>
      </c>
    </row>
    <row r="4713" spans="1:7">
      <c r="A4713" s="1016"/>
      <c r="B4713" s="1016"/>
      <c r="C4713" s="1016"/>
      <c r="D4713" s="1016"/>
      <c r="E4713" s="1016"/>
      <c r="F4713" s="1016" t="e">
        <f t="shared" si="138"/>
        <v>#DIV/0!</v>
      </c>
      <c r="G4713" s="1016">
        <f t="shared" si="139"/>
        <v>0</v>
      </c>
    </row>
    <row r="4714" spans="1:7">
      <c r="A4714" s="1016"/>
      <c r="B4714" s="1016"/>
      <c r="C4714" s="1016"/>
      <c r="D4714" s="1016"/>
      <c r="E4714" s="1016"/>
      <c r="F4714" s="1016" t="e">
        <f t="shared" si="138"/>
        <v>#DIV/0!</v>
      </c>
      <c r="G4714" s="1016">
        <f t="shared" si="139"/>
        <v>0</v>
      </c>
    </row>
    <row r="4715" spans="1:7">
      <c r="A4715" s="1016"/>
      <c r="B4715" s="1016"/>
      <c r="C4715" s="1016"/>
      <c r="D4715" s="1016"/>
      <c r="E4715" s="1016"/>
      <c r="F4715" s="1016" t="e">
        <f t="shared" si="138"/>
        <v>#DIV/0!</v>
      </c>
      <c r="G4715" s="1016">
        <f t="shared" si="139"/>
        <v>0</v>
      </c>
    </row>
    <row r="4716" spans="1:7">
      <c r="A4716" s="1016"/>
      <c r="B4716" s="1016"/>
      <c r="C4716" s="1016"/>
      <c r="D4716" s="1016"/>
      <c r="E4716" s="1016"/>
      <c r="F4716" s="1016" t="e">
        <f t="shared" si="138"/>
        <v>#DIV/0!</v>
      </c>
      <c r="G4716" s="1016">
        <f t="shared" si="139"/>
        <v>0</v>
      </c>
    </row>
    <row r="4717" spans="1:7">
      <c r="A4717" s="1016"/>
      <c r="B4717" s="1016"/>
      <c r="C4717" s="1016"/>
      <c r="D4717" s="1016"/>
      <c r="E4717" s="1016"/>
      <c r="F4717" s="1016" t="e">
        <f t="shared" si="138"/>
        <v>#DIV/0!</v>
      </c>
      <c r="G4717" s="1016">
        <f t="shared" si="139"/>
        <v>0</v>
      </c>
    </row>
    <row r="4718" spans="1:7">
      <c r="A4718" s="1016"/>
      <c r="B4718" s="1016"/>
      <c r="C4718" s="1016"/>
      <c r="D4718" s="1016"/>
      <c r="E4718" s="1016"/>
      <c r="F4718" s="1016" t="e">
        <f t="shared" si="138"/>
        <v>#DIV/0!</v>
      </c>
      <c r="G4718" s="1016">
        <f t="shared" si="139"/>
        <v>0</v>
      </c>
    </row>
    <row r="4719" spans="1:7">
      <c r="A4719" s="1016"/>
      <c r="B4719" s="1016"/>
      <c r="C4719" s="1016"/>
      <c r="D4719" s="1016"/>
      <c r="E4719" s="1016"/>
      <c r="F4719" s="1016" t="e">
        <f t="shared" si="138"/>
        <v>#DIV/0!</v>
      </c>
      <c r="G4719" s="1016">
        <f t="shared" si="139"/>
        <v>0</v>
      </c>
    </row>
    <row r="4720" spans="1:7">
      <c r="A4720" s="1016"/>
      <c r="B4720" s="1016"/>
      <c r="C4720" s="1016"/>
      <c r="D4720" s="1016"/>
      <c r="E4720" s="1016"/>
      <c r="F4720" s="1016" t="e">
        <f t="shared" si="138"/>
        <v>#DIV/0!</v>
      </c>
      <c r="G4720" s="1016">
        <f t="shared" si="139"/>
        <v>0</v>
      </c>
    </row>
    <row r="4721" spans="1:7">
      <c r="A4721" s="1016"/>
      <c r="B4721" s="1016"/>
      <c r="C4721" s="1016"/>
      <c r="D4721" s="1016"/>
      <c r="E4721" s="1016"/>
      <c r="F4721" s="1016" t="e">
        <f t="shared" si="138"/>
        <v>#DIV/0!</v>
      </c>
      <c r="G4721" s="1016">
        <f t="shared" si="139"/>
        <v>0</v>
      </c>
    </row>
    <row r="4722" spans="1:7">
      <c r="A4722" s="1016"/>
      <c r="B4722" s="1016"/>
      <c r="C4722" s="1016"/>
      <c r="D4722" s="1016"/>
      <c r="E4722" s="1016"/>
      <c r="F4722" s="1016" t="e">
        <f t="shared" si="138"/>
        <v>#DIV/0!</v>
      </c>
      <c r="G4722" s="1016">
        <f t="shared" si="139"/>
        <v>0</v>
      </c>
    </row>
    <row r="4723" spans="1:7">
      <c r="A4723" s="1016"/>
      <c r="B4723" s="1016"/>
      <c r="C4723" s="1016"/>
      <c r="D4723" s="1016"/>
      <c r="E4723" s="1016"/>
      <c r="F4723" s="1016" t="e">
        <f t="shared" si="138"/>
        <v>#DIV/0!</v>
      </c>
      <c r="G4723" s="1016">
        <f t="shared" si="139"/>
        <v>0</v>
      </c>
    </row>
    <row r="4724" spans="1:7">
      <c r="A4724" s="1016"/>
      <c r="B4724" s="1016"/>
      <c r="C4724" s="1016"/>
      <c r="D4724" s="1016"/>
      <c r="E4724" s="1016"/>
      <c r="F4724" s="1016" t="e">
        <f t="shared" si="138"/>
        <v>#DIV/0!</v>
      </c>
      <c r="G4724" s="1016">
        <f t="shared" si="139"/>
        <v>0</v>
      </c>
    </row>
    <row r="4725" spans="1:7">
      <c r="A4725" s="1016"/>
      <c r="B4725" s="1016"/>
      <c r="C4725" s="1016"/>
      <c r="D4725" s="1016"/>
      <c r="E4725" s="1016"/>
      <c r="F4725" s="1016" t="e">
        <f t="shared" si="138"/>
        <v>#DIV/0!</v>
      </c>
      <c r="G4725" s="1016">
        <f t="shared" si="139"/>
        <v>0</v>
      </c>
    </row>
    <row r="4726" spans="1:7">
      <c r="A4726" s="1016"/>
      <c r="B4726" s="1016"/>
      <c r="C4726" s="1016"/>
      <c r="D4726" s="1016"/>
      <c r="E4726" s="1016"/>
      <c r="F4726" s="1016" t="e">
        <f t="shared" si="138"/>
        <v>#DIV/0!</v>
      </c>
      <c r="G4726" s="1016">
        <f t="shared" si="139"/>
        <v>0</v>
      </c>
    </row>
    <row r="4727" spans="1:7">
      <c r="A4727" s="1016"/>
      <c r="B4727" s="1016"/>
      <c r="C4727" s="1016"/>
      <c r="D4727" s="1016"/>
      <c r="E4727" s="1016"/>
      <c r="F4727" s="1016" t="e">
        <f t="shared" si="138"/>
        <v>#DIV/0!</v>
      </c>
      <c r="G4727" s="1016">
        <f t="shared" si="139"/>
        <v>0</v>
      </c>
    </row>
    <row r="4728" spans="1:7">
      <c r="A4728" s="1016"/>
      <c r="B4728" s="1016"/>
      <c r="C4728" s="1016"/>
      <c r="D4728" s="1016"/>
      <c r="E4728" s="1016"/>
      <c r="F4728" s="1016" t="e">
        <f t="shared" si="138"/>
        <v>#DIV/0!</v>
      </c>
      <c r="G4728" s="1016">
        <f t="shared" si="139"/>
        <v>0</v>
      </c>
    </row>
    <row r="4729" spans="1:7">
      <c r="A4729" s="1016"/>
      <c r="B4729" s="1016"/>
      <c r="C4729" s="1016"/>
      <c r="D4729" s="1016"/>
      <c r="E4729" s="1016"/>
      <c r="F4729" s="1016" t="e">
        <f t="shared" si="138"/>
        <v>#DIV/0!</v>
      </c>
      <c r="G4729" s="1016">
        <f t="shared" si="139"/>
        <v>0</v>
      </c>
    </row>
    <row r="4730" spans="1:7">
      <c r="A4730" s="1016"/>
      <c r="B4730" s="1016"/>
      <c r="C4730" s="1016"/>
      <c r="D4730" s="1016"/>
      <c r="E4730" s="1016"/>
      <c r="F4730" s="1016" t="e">
        <f t="shared" si="138"/>
        <v>#DIV/0!</v>
      </c>
      <c r="G4730" s="1016">
        <f t="shared" si="139"/>
        <v>0</v>
      </c>
    </row>
    <row r="4731" spans="1:7">
      <c r="A4731" s="1016"/>
      <c r="B4731" s="1016"/>
      <c r="C4731" s="1016"/>
      <c r="D4731" s="1016"/>
      <c r="E4731" s="1016"/>
      <c r="F4731" s="1016" t="e">
        <f t="shared" si="138"/>
        <v>#DIV/0!</v>
      </c>
      <c r="G4731" s="1016">
        <f t="shared" si="139"/>
        <v>0</v>
      </c>
    </row>
    <row r="4732" spans="1:7">
      <c r="A4732" s="1016"/>
      <c r="B4732" s="1016"/>
      <c r="C4732" s="1016"/>
      <c r="D4732" s="1016"/>
      <c r="E4732" s="1016"/>
      <c r="F4732" s="1016" t="e">
        <f t="shared" si="138"/>
        <v>#DIV/0!</v>
      </c>
      <c r="G4732" s="1016">
        <f t="shared" si="139"/>
        <v>0</v>
      </c>
    </row>
    <row r="4733" spans="1:7">
      <c r="A4733" s="1016"/>
      <c r="B4733" s="1016"/>
      <c r="C4733" s="1016"/>
      <c r="D4733" s="1016"/>
      <c r="E4733" s="1016"/>
      <c r="F4733" s="1016" t="e">
        <f t="shared" si="138"/>
        <v>#DIV/0!</v>
      </c>
      <c r="G4733" s="1016">
        <f t="shared" si="139"/>
        <v>0</v>
      </c>
    </row>
    <row r="4734" spans="1:7">
      <c r="A4734" s="1016"/>
      <c r="B4734" s="1016"/>
      <c r="C4734" s="1016"/>
      <c r="D4734" s="1016"/>
      <c r="E4734" s="1016"/>
      <c r="F4734" s="1016" t="e">
        <f t="shared" si="138"/>
        <v>#DIV/0!</v>
      </c>
      <c r="G4734" s="1016">
        <f t="shared" si="139"/>
        <v>0</v>
      </c>
    </row>
    <row r="4735" spans="1:7">
      <c r="A4735" s="1016"/>
      <c r="B4735" s="1016"/>
      <c r="C4735" s="1016"/>
      <c r="D4735" s="1016"/>
      <c r="E4735" s="1016"/>
      <c r="F4735" s="1016" t="e">
        <f t="shared" si="138"/>
        <v>#DIV/0!</v>
      </c>
      <c r="G4735" s="1016">
        <f t="shared" si="139"/>
        <v>0</v>
      </c>
    </row>
    <row r="4736" spans="1:7">
      <c r="A4736" s="1016"/>
      <c r="B4736" s="1016"/>
      <c r="C4736" s="1016"/>
      <c r="D4736" s="1016"/>
      <c r="E4736" s="1016"/>
      <c r="F4736" s="1016" t="e">
        <f t="shared" si="138"/>
        <v>#DIV/0!</v>
      </c>
      <c r="G4736" s="1016">
        <f t="shared" si="139"/>
        <v>0</v>
      </c>
    </row>
    <row r="4737" spans="1:7">
      <c r="A4737" s="1016"/>
      <c r="B4737" s="1016"/>
      <c r="C4737" s="1016"/>
      <c r="D4737" s="1016"/>
      <c r="E4737" s="1016"/>
      <c r="F4737" s="1016" t="e">
        <f t="shared" si="138"/>
        <v>#DIV/0!</v>
      </c>
      <c r="G4737" s="1016">
        <f t="shared" si="139"/>
        <v>0</v>
      </c>
    </row>
    <row r="4738" spans="1:7">
      <c r="A4738" s="1016"/>
      <c r="B4738" s="1016"/>
      <c r="C4738" s="1016"/>
      <c r="D4738" s="1016"/>
      <c r="E4738" s="1016"/>
      <c r="F4738" s="1016" t="e">
        <f t="shared" si="138"/>
        <v>#DIV/0!</v>
      </c>
      <c r="G4738" s="1016">
        <f t="shared" si="139"/>
        <v>0</v>
      </c>
    </row>
    <row r="4739" spans="1:7">
      <c r="A4739" s="1016"/>
      <c r="B4739" s="1016"/>
      <c r="C4739" s="1016"/>
      <c r="D4739" s="1016"/>
      <c r="E4739" s="1016"/>
      <c r="F4739" s="1016" t="e">
        <f t="shared" si="138"/>
        <v>#DIV/0!</v>
      </c>
      <c r="G4739" s="1016">
        <f t="shared" si="139"/>
        <v>0</v>
      </c>
    </row>
    <row r="4740" spans="1:7">
      <c r="A4740" s="1016"/>
      <c r="B4740" s="1016"/>
      <c r="C4740" s="1016"/>
      <c r="D4740" s="1016"/>
      <c r="E4740" s="1016"/>
      <c r="F4740" s="1016" t="e">
        <f t="shared" si="138"/>
        <v>#DIV/0!</v>
      </c>
      <c r="G4740" s="1016">
        <f t="shared" si="139"/>
        <v>0</v>
      </c>
    </row>
    <row r="4741" spans="1:7">
      <c r="A4741" s="1016"/>
      <c r="B4741" s="1016"/>
      <c r="C4741" s="1016"/>
      <c r="D4741" s="1016"/>
      <c r="E4741" s="1016"/>
      <c r="F4741" s="1016" t="e">
        <f t="shared" si="138"/>
        <v>#DIV/0!</v>
      </c>
      <c r="G4741" s="1016">
        <f t="shared" si="139"/>
        <v>0</v>
      </c>
    </row>
    <row r="4742" spans="1:7">
      <c r="A4742" s="1016"/>
      <c r="B4742" s="1016"/>
      <c r="C4742" s="1016"/>
      <c r="D4742" s="1016"/>
      <c r="E4742" s="1016"/>
      <c r="F4742" s="1016" t="e">
        <f t="shared" si="138"/>
        <v>#DIV/0!</v>
      </c>
      <c r="G4742" s="1016">
        <f t="shared" si="139"/>
        <v>0</v>
      </c>
    </row>
    <row r="4743" spans="1:7">
      <c r="A4743" s="1016"/>
      <c r="B4743" s="1016"/>
      <c r="C4743" s="1016"/>
      <c r="D4743" s="1016"/>
      <c r="E4743" s="1016"/>
      <c r="F4743" s="1016" t="e">
        <f t="shared" si="138"/>
        <v>#DIV/0!</v>
      </c>
      <c r="G4743" s="1016">
        <f t="shared" si="139"/>
        <v>0</v>
      </c>
    </row>
    <row r="4744" spans="1:7">
      <c r="A4744" s="1016"/>
      <c r="B4744" s="1016"/>
      <c r="C4744" s="1016"/>
      <c r="D4744" s="1016"/>
      <c r="E4744" s="1016"/>
      <c r="F4744" s="1016" t="e">
        <f t="shared" si="138"/>
        <v>#DIV/0!</v>
      </c>
      <c r="G4744" s="1016">
        <f t="shared" si="139"/>
        <v>0</v>
      </c>
    </row>
    <row r="4745" spans="1:7">
      <c r="A4745" s="1016"/>
      <c r="B4745" s="1016"/>
      <c r="C4745" s="1016"/>
      <c r="D4745" s="1016"/>
      <c r="E4745" s="1016"/>
      <c r="F4745" s="1016" t="e">
        <f t="shared" si="138"/>
        <v>#DIV/0!</v>
      </c>
      <c r="G4745" s="1016">
        <f t="shared" si="139"/>
        <v>0</v>
      </c>
    </row>
    <row r="4746" spans="1:7">
      <c r="A4746" s="1016"/>
      <c r="B4746" s="1016"/>
      <c r="C4746" s="1016"/>
      <c r="D4746" s="1016"/>
      <c r="E4746" s="1016"/>
      <c r="F4746" s="1016" t="e">
        <f t="shared" si="138"/>
        <v>#DIV/0!</v>
      </c>
      <c r="G4746" s="1016">
        <f t="shared" si="139"/>
        <v>0</v>
      </c>
    </row>
    <row r="4747" spans="1:7">
      <c r="A4747" s="1016"/>
      <c r="B4747" s="1016"/>
      <c r="C4747" s="1016"/>
      <c r="D4747" s="1016"/>
      <c r="E4747" s="1016"/>
      <c r="F4747" s="1016" t="e">
        <f t="shared" si="138"/>
        <v>#DIV/0!</v>
      </c>
      <c r="G4747" s="1016">
        <f t="shared" si="139"/>
        <v>0</v>
      </c>
    </row>
    <row r="4748" spans="1:7">
      <c r="A4748" s="1016"/>
      <c r="B4748" s="1016"/>
      <c r="C4748" s="1016"/>
      <c r="D4748" s="1016"/>
      <c r="E4748" s="1016"/>
      <c r="F4748" s="1016" t="e">
        <f t="shared" si="138"/>
        <v>#DIV/0!</v>
      </c>
      <c r="G4748" s="1016">
        <f t="shared" si="139"/>
        <v>0</v>
      </c>
    </row>
    <row r="4749" spans="1:7">
      <c r="A4749" s="1016"/>
      <c r="B4749" s="1016"/>
      <c r="C4749" s="1016"/>
      <c r="D4749" s="1016"/>
      <c r="E4749" s="1016"/>
      <c r="F4749" s="1016" t="e">
        <f t="shared" si="138"/>
        <v>#DIV/0!</v>
      </c>
      <c r="G4749" s="1016">
        <f t="shared" si="139"/>
        <v>0</v>
      </c>
    </row>
    <row r="4750" spans="1:7">
      <c r="A4750" s="1016"/>
      <c r="B4750" s="1016"/>
      <c r="C4750" s="1016"/>
      <c r="D4750" s="1016"/>
      <c r="E4750" s="1016"/>
      <c r="F4750" s="1016" t="e">
        <f t="shared" si="138"/>
        <v>#DIV/0!</v>
      </c>
      <c r="G4750" s="1016">
        <f t="shared" si="139"/>
        <v>0</v>
      </c>
    </row>
    <row r="4751" spans="1:7">
      <c r="A4751" s="1016"/>
      <c r="B4751" s="1016"/>
      <c r="C4751" s="1016"/>
      <c r="D4751" s="1016"/>
      <c r="E4751" s="1016"/>
      <c r="F4751" s="1016" t="e">
        <f t="shared" si="138"/>
        <v>#DIV/0!</v>
      </c>
      <c r="G4751" s="1016">
        <f t="shared" si="139"/>
        <v>0</v>
      </c>
    </row>
    <row r="4752" spans="1:7">
      <c r="A4752" s="1016"/>
      <c r="B4752" s="1016"/>
      <c r="C4752" s="1016"/>
      <c r="D4752" s="1016"/>
      <c r="E4752" s="1016"/>
      <c r="F4752" s="1016" t="e">
        <f t="shared" si="138"/>
        <v>#DIV/0!</v>
      </c>
      <c r="G4752" s="1016">
        <f t="shared" si="139"/>
        <v>0</v>
      </c>
    </row>
    <row r="4753" spans="1:7">
      <c r="A4753" s="1016"/>
      <c r="B4753" s="1016"/>
      <c r="C4753" s="1016"/>
      <c r="D4753" s="1016"/>
      <c r="E4753" s="1016"/>
      <c r="F4753" s="1016" t="e">
        <f t="shared" si="138"/>
        <v>#DIV/0!</v>
      </c>
      <c r="G4753" s="1016">
        <f t="shared" si="139"/>
        <v>0</v>
      </c>
    </row>
    <row r="4754" spans="1:7">
      <c r="A4754" s="1016"/>
      <c r="B4754" s="1016"/>
      <c r="C4754" s="1016"/>
      <c r="D4754" s="1016"/>
      <c r="E4754" s="1016"/>
      <c r="F4754" s="1016" t="e">
        <f t="shared" si="138"/>
        <v>#DIV/0!</v>
      </c>
      <c r="G4754" s="1016">
        <f t="shared" si="139"/>
        <v>0</v>
      </c>
    </row>
    <row r="4755" spans="1:7">
      <c r="A4755" s="1016"/>
      <c r="B4755" s="1016"/>
      <c r="C4755" s="1016"/>
      <c r="D4755" s="1016"/>
      <c r="E4755" s="1016"/>
      <c r="F4755" s="1016" t="e">
        <f t="shared" si="138"/>
        <v>#DIV/0!</v>
      </c>
      <c r="G4755" s="1016">
        <f t="shared" si="139"/>
        <v>0</v>
      </c>
    </row>
    <row r="4756" spans="1:7">
      <c r="A4756" s="1016"/>
      <c r="B4756" s="1016"/>
      <c r="C4756" s="1016"/>
      <c r="D4756" s="1016"/>
      <c r="E4756" s="1016"/>
      <c r="F4756" s="1016" t="e">
        <f t="shared" si="138"/>
        <v>#DIV/0!</v>
      </c>
      <c r="G4756" s="1016">
        <f t="shared" si="139"/>
        <v>0</v>
      </c>
    </row>
    <row r="4757" spans="1:7">
      <c r="A4757" s="1016"/>
      <c r="B4757" s="1016"/>
      <c r="C4757" s="1016"/>
      <c r="D4757" s="1016"/>
      <c r="E4757" s="1016"/>
      <c r="F4757" s="1016" t="e">
        <f t="shared" si="138"/>
        <v>#DIV/0!</v>
      </c>
      <c r="G4757" s="1016">
        <f t="shared" si="139"/>
        <v>0</v>
      </c>
    </row>
    <row r="4758" spans="1:7">
      <c r="A4758" s="1016"/>
      <c r="B4758" s="1016"/>
      <c r="C4758" s="1016"/>
      <c r="D4758" s="1016"/>
      <c r="E4758" s="1016"/>
      <c r="F4758" s="1016" t="e">
        <f t="shared" si="138"/>
        <v>#DIV/0!</v>
      </c>
      <c r="G4758" s="1016">
        <f t="shared" si="139"/>
        <v>0</v>
      </c>
    </row>
    <row r="4759" spans="1:7">
      <c r="A4759" s="1016"/>
      <c r="B4759" s="1016"/>
      <c r="C4759" s="1016"/>
      <c r="D4759" s="1016"/>
      <c r="E4759" s="1016"/>
      <c r="F4759" s="1016" t="e">
        <f t="shared" si="138"/>
        <v>#DIV/0!</v>
      </c>
      <c r="G4759" s="1016">
        <f t="shared" si="139"/>
        <v>0</v>
      </c>
    </row>
    <row r="4760" spans="1:7">
      <c r="A4760" s="1016"/>
      <c r="B4760" s="1016"/>
      <c r="C4760" s="1016"/>
      <c r="D4760" s="1016"/>
      <c r="E4760" s="1016"/>
      <c r="F4760" s="1016" t="e">
        <f t="shared" si="138"/>
        <v>#DIV/0!</v>
      </c>
      <c r="G4760" s="1016">
        <f t="shared" si="139"/>
        <v>0</v>
      </c>
    </row>
    <row r="4761" spans="1:7">
      <c r="A4761" s="1016"/>
      <c r="B4761" s="1016"/>
      <c r="C4761" s="1016"/>
      <c r="D4761" s="1016"/>
      <c r="E4761" s="1016"/>
      <c r="F4761" s="1016" t="e">
        <f t="shared" si="138"/>
        <v>#DIV/0!</v>
      </c>
      <c r="G4761" s="1016">
        <f t="shared" si="139"/>
        <v>0</v>
      </c>
    </row>
    <row r="4762" spans="1:7">
      <c r="A4762" s="1016"/>
      <c r="B4762" s="1016"/>
      <c r="C4762" s="1016"/>
      <c r="D4762" s="1016"/>
      <c r="E4762" s="1016"/>
      <c r="F4762" s="1016" t="e">
        <f t="shared" si="138"/>
        <v>#DIV/0!</v>
      </c>
      <c r="G4762" s="1016">
        <f t="shared" si="139"/>
        <v>0</v>
      </c>
    </row>
    <row r="4763" spans="1:7">
      <c r="A4763" s="1016"/>
      <c r="B4763" s="1016"/>
      <c r="C4763" s="1016"/>
      <c r="D4763" s="1016"/>
      <c r="E4763" s="1016"/>
      <c r="F4763" s="1016" t="e">
        <f t="shared" si="138"/>
        <v>#DIV/0!</v>
      </c>
      <c r="G4763" s="1016">
        <f t="shared" si="139"/>
        <v>0</v>
      </c>
    </row>
    <row r="4764" spans="1:7">
      <c r="A4764" s="1016"/>
      <c r="B4764" s="1016"/>
      <c r="C4764" s="1016"/>
      <c r="D4764" s="1016"/>
      <c r="E4764" s="1016"/>
      <c r="F4764" s="1016" t="e">
        <f t="shared" si="138"/>
        <v>#DIV/0!</v>
      </c>
      <c r="G4764" s="1016">
        <f t="shared" si="139"/>
        <v>0</v>
      </c>
    </row>
    <row r="4765" spans="1:7">
      <c r="A4765" s="1016"/>
      <c r="B4765" s="1016"/>
      <c r="C4765" s="1016"/>
      <c r="D4765" s="1016"/>
      <c r="E4765" s="1016"/>
      <c r="F4765" s="1016" t="e">
        <f t="shared" si="138"/>
        <v>#DIV/0!</v>
      </c>
      <c r="G4765" s="1016">
        <f t="shared" si="139"/>
        <v>0</v>
      </c>
    </row>
    <row r="4766" spans="1:7">
      <c r="A4766" s="1016"/>
      <c r="B4766" s="1016"/>
      <c r="C4766" s="1016"/>
      <c r="D4766" s="1016"/>
      <c r="E4766" s="1016"/>
      <c r="F4766" s="1016" t="e">
        <f t="shared" si="138"/>
        <v>#DIV/0!</v>
      </c>
      <c r="G4766" s="1016">
        <f t="shared" si="139"/>
        <v>0</v>
      </c>
    </row>
    <row r="4767" spans="1:7">
      <c r="A4767" s="1016"/>
      <c r="B4767" s="1016"/>
      <c r="C4767" s="1016"/>
      <c r="D4767" s="1016"/>
      <c r="E4767" s="1016"/>
      <c r="F4767" s="1016" t="e">
        <f t="shared" ref="F4767:F4830" si="140">(B4767*C4767*D4767*60/(A4767*1000))+F4766</f>
        <v>#DIV/0!</v>
      </c>
      <c r="G4767" s="1016">
        <f t="shared" ref="G4767:G4830" si="141">(C4767*D4767*60)+G4766</f>
        <v>0</v>
      </c>
    </row>
    <row r="4768" spans="1:7">
      <c r="A4768" s="1016"/>
      <c r="B4768" s="1016"/>
      <c r="C4768" s="1016"/>
      <c r="D4768" s="1016"/>
      <c r="E4768" s="1016"/>
      <c r="F4768" s="1016" t="e">
        <f t="shared" si="140"/>
        <v>#DIV/0!</v>
      </c>
      <c r="G4768" s="1016">
        <f t="shared" si="141"/>
        <v>0</v>
      </c>
    </row>
    <row r="4769" spans="1:7">
      <c r="A4769" s="1016"/>
      <c r="B4769" s="1016"/>
      <c r="C4769" s="1016"/>
      <c r="D4769" s="1016"/>
      <c r="E4769" s="1016"/>
      <c r="F4769" s="1016" t="e">
        <f t="shared" si="140"/>
        <v>#DIV/0!</v>
      </c>
      <c r="G4769" s="1016">
        <f t="shared" si="141"/>
        <v>0</v>
      </c>
    </row>
    <row r="4770" spans="1:7">
      <c r="A4770" s="1016"/>
      <c r="B4770" s="1016"/>
      <c r="C4770" s="1016"/>
      <c r="D4770" s="1016"/>
      <c r="E4770" s="1016"/>
      <c r="F4770" s="1016" t="e">
        <f t="shared" si="140"/>
        <v>#DIV/0!</v>
      </c>
      <c r="G4770" s="1016">
        <f t="shared" si="141"/>
        <v>0</v>
      </c>
    </row>
    <row r="4771" spans="1:7">
      <c r="A4771" s="1016"/>
      <c r="B4771" s="1016"/>
      <c r="C4771" s="1016"/>
      <c r="D4771" s="1016"/>
      <c r="E4771" s="1016"/>
      <c r="F4771" s="1016" t="e">
        <f t="shared" si="140"/>
        <v>#DIV/0!</v>
      </c>
      <c r="G4771" s="1016">
        <f t="shared" si="141"/>
        <v>0</v>
      </c>
    </row>
    <row r="4772" spans="1:7">
      <c r="A4772" s="1016"/>
      <c r="B4772" s="1016"/>
      <c r="C4772" s="1016"/>
      <c r="D4772" s="1016"/>
      <c r="E4772" s="1016"/>
      <c r="F4772" s="1016" t="e">
        <f t="shared" si="140"/>
        <v>#DIV/0!</v>
      </c>
      <c r="G4772" s="1016">
        <f t="shared" si="141"/>
        <v>0</v>
      </c>
    </row>
    <row r="4773" spans="1:7">
      <c r="A4773" s="1016"/>
      <c r="B4773" s="1016"/>
      <c r="C4773" s="1016"/>
      <c r="D4773" s="1016"/>
      <c r="E4773" s="1016"/>
      <c r="F4773" s="1016" t="e">
        <f t="shared" si="140"/>
        <v>#DIV/0!</v>
      </c>
      <c r="G4773" s="1016">
        <f t="shared" si="141"/>
        <v>0</v>
      </c>
    </row>
    <row r="4774" spans="1:7">
      <c r="A4774" s="1016"/>
      <c r="B4774" s="1016"/>
      <c r="C4774" s="1016"/>
      <c r="D4774" s="1016"/>
      <c r="E4774" s="1016"/>
      <c r="F4774" s="1016" t="e">
        <f t="shared" si="140"/>
        <v>#DIV/0!</v>
      </c>
      <c r="G4774" s="1016">
        <f t="shared" si="141"/>
        <v>0</v>
      </c>
    </row>
    <row r="4775" spans="1:7">
      <c r="A4775" s="1016"/>
      <c r="B4775" s="1016"/>
      <c r="C4775" s="1016"/>
      <c r="D4775" s="1016"/>
      <c r="E4775" s="1016"/>
      <c r="F4775" s="1016" t="e">
        <f t="shared" si="140"/>
        <v>#DIV/0!</v>
      </c>
      <c r="G4775" s="1016">
        <f t="shared" si="141"/>
        <v>0</v>
      </c>
    </row>
    <row r="4776" spans="1:7">
      <c r="A4776" s="1016"/>
      <c r="B4776" s="1016"/>
      <c r="C4776" s="1016"/>
      <c r="D4776" s="1016"/>
      <c r="E4776" s="1016"/>
      <c r="F4776" s="1016" t="e">
        <f t="shared" si="140"/>
        <v>#DIV/0!</v>
      </c>
      <c r="G4776" s="1016">
        <f t="shared" si="141"/>
        <v>0</v>
      </c>
    </row>
    <row r="4777" spans="1:7">
      <c r="A4777" s="1016"/>
      <c r="B4777" s="1016"/>
      <c r="C4777" s="1016"/>
      <c r="D4777" s="1016"/>
      <c r="E4777" s="1016"/>
      <c r="F4777" s="1016" t="e">
        <f t="shared" si="140"/>
        <v>#DIV/0!</v>
      </c>
      <c r="G4777" s="1016">
        <f t="shared" si="141"/>
        <v>0</v>
      </c>
    </row>
    <row r="4778" spans="1:7">
      <c r="A4778" s="1016"/>
      <c r="B4778" s="1016"/>
      <c r="C4778" s="1016"/>
      <c r="D4778" s="1016"/>
      <c r="E4778" s="1016"/>
      <c r="F4778" s="1016" t="e">
        <f t="shared" si="140"/>
        <v>#DIV/0!</v>
      </c>
      <c r="G4778" s="1016">
        <f t="shared" si="141"/>
        <v>0</v>
      </c>
    </row>
    <row r="4779" spans="1:7">
      <c r="A4779" s="1016"/>
      <c r="B4779" s="1016"/>
      <c r="C4779" s="1016"/>
      <c r="D4779" s="1016"/>
      <c r="E4779" s="1016"/>
      <c r="F4779" s="1016" t="e">
        <f t="shared" si="140"/>
        <v>#DIV/0!</v>
      </c>
      <c r="G4779" s="1016">
        <f t="shared" si="141"/>
        <v>0</v>
      </c>
    </row>
    <row r="4780" spans="1:7">
      <c r="A4780" s="1016"/>
      <c r="B4780" s="1016"/>
      <c r="C4780" s="1016"/>
      <c r="D4780" s="1016"/>
      <c r="E4780" s="1016"/>
      <c r="F4780" s="1016" t="e">
        <f t="shared" si="140"/>
        <v>#DIV/0!</v>
      </c>
      <c r="G4780" s="1016">
        <f t="shared" si="141"/>
        <v>0</v>
      </c>
    </row>
    <row r="4781" spans="1:7">
      <c r="A4781" s="1016"/>
      <c r="B4781" s="1016"/>
      <c r="C4781" s="1016"/>
      <c r="D4781" s="1016"/>
      <c r="E4781" s="1016"/>
      <c r="F4781" s="1016" t="e">
        <f t="shared" si="140"/>
        <v>#DIV/0!</v>
      </c>
      <c r="G4781" s="1016">
        <f t="shared" si="141"/>
        <v>0</v>
      </c>
    </row>
    <row r="4782" spans="1:7">
      <c r="A4782" s="1016"/>
      <c r="B4782" s="1016"/>
      <c r="C4782" s="1016"/>
      <c r="D4782" s="1016"/>
      <c r="E4782" s="1016"/>
      <c r="F4782" s="1016" t="e">
        <f t="shared" si="140"/>
        <v>#DIV/0!</v>
      </c>
      <c r="G4782" s="1016">
        <f t="shared" si="141"/>
        <v>0</v>
      </c>
    </row>
    <row r="4783" spans="1:7">
      <c r="A4783" s="1016"/>
      <c r="B4783" s="1016"/>
      <c r="C4783" s="1016"/>
      <c r="D4783" s="1016"/>
      <c r="E4783" s="1016"/>
      <c r="F4783" s="1016" t="e">
        <f t="shared" si="140"/>
        <v>#DIV/0!</v>
      </c>
      <c r="G4783" s="1016">
        <f t="shared" si="141"/>
        <v>0</v>
      </c>
    </row>
    <row r="4784" spans="1:7">
      <c r="A4784" s="1016"/>
      <c r="B4784" s="1016"/>
      <c r="C4784" s="1016"/>
      <c r="D4784" s="1016"/>
      <c r="E4784" s="1016"/>
      <c r="F4784" s="1016" t="e">
        <f t="shared" si="140"/>
        <v>#DIV/0!</v>
      </c>
      <c r="G4784" s="1016">
        <f t="shared" si="141"/>
        <v>0</v>
      </c>
    </row>
    <row r="4785" spans="1:7">
      <c r="A4785" s="1016"/>
      <c r="B4785" s="1016"/>
      <c r="C4785" s="1016"/>
      <c r="D4785" s="1016"/>
      <c r="E4785" s="1016"/>
      <c r="F4785" s="1016" t="e">
        <f t="shared" si="140"/>
        <v>#DIV/0!</v>
      </c>
      <c r="G4785" s="1016">
        <f t="shared" si="141"/>
        <v>0</v>
      </c>
    </row>
    <row r="4786" spans="1:7">
      <c r="A4786" s="1016"/>
      <c r="B4786" s="1016"/>
      <c r="C4786" s="1016"/>
      <c r="D4786" s="1016"/>
      <c r="E4786" s="1016"/>
      <c r="F4786" s="1016" t="e">
        <f t="shared" si="140"/>
        <v>#DIV/0!</v>
      </c>
      <c r="G4786" s="1016">
        <f t="shared" si="141"/>
        <v>0</v>
      </c>
    </row>
    <row r="4787" spans="1:7">
      <c r="A4787" s="1016"/>
      <c r="B4787" s="1016"/>
      <c r="C4787" s="1016"/>
      <c r="D4787" s="1016"/>
      <c r="E4787" s="1016"/>
      <c r="F4787" s="1016" t="e">
        <f t="shared" si="140"/>
        <v>#DIV/0!</v>
      </c>
      <c r="G4787" s="1016">
        <f t="shared" si="141"/>
        <v>0</v>
      </c>
    </row>
    <row r="4788" spans="1:7">
      <c r="A4788" s="1016"/>
      <c r="B4788" s="1016"/>
      <c r="C4788" s="1016"/>
      <c r="D4788" s="1016"/>
      <c r="E4788" s="1016"/>
      <c r="F4788" s="1016" t="e">
        <f t="shared" si="140"/>
        <v>#DIV/0!</v>
      </c>
      <c r="G4788" s="1016">
        <f t="shared" si="141"/>
        <v>0</v>
      </c>
    </row>
    <row r="4789" spans="1:7">
      <c r="A4789" s="1016"/>
      <c r="B4789" s="1016"/>
      <c r="C4789" s="1016"/>
      <c r="D4789" s="1016"/>
      <c r="E4789" s="1016"/>
      <c r="F4789" s="1016" t="e">
        <f t="shared" si="140"/>
        <v>#DIV/0!</v>
      </c>
      <c r="G4789" s="1016">
        <f t="shared" si="141"/>
        <v>0</v>
      </c>
    </row>
    <row r="4790" spans="1:7">
      <c r="A4790" s="1016"/>
      <c r="B4790" s="1016"/>
      <c r="C4790" s="1016"/>
      <c r="D4790" s="1016"/>
      <c r="E4790" s="1016"/>
      <c r="F4790" s="1016" t="e">
        <f t="shared" si="140"/>
        <v>#DIV/0!</v>
      </c>
      <c r="G4790" s="1016">
        <f t="shared" si="141"/>
        <v>0</v>
      </c>
    </row>
    <row r="4791" spans="1:7">
      <c r="A4791" s="1016"/>
      <c r="B4791" s="1016"/>
      <c r="C4791" s="1016"/>
      <c r="D4791" s="1016"/>
      <c r="E4791" s="1016"/>
      <c r="F4791" s="1016" t="e">
        <f t="shared" si="140"/>
        <v>#DIV/0!</v>
      </c>
      <c r="G4791" s="1016">
        <f t="shared" si="141"/>
        <v>0</v>
      </c>
    </row>
    <row r="4792" spans="1:7">
      <c r="A4792" s="1016"/>
      <c r="B4792" s="1016"/>
      <c r="C4792" s="1016"/>
      <c r="D4792" s="1016"/>
      <c r="E4792" s="1016"/>
      <c r="F4792" s="1016" t="e">
        <f t="shared" si="140"/>
        <v>#DIV/0!</v>
      </c>
      <c r="G4792" s="1016">
        <f t="shared" si="141"/>
        <v>0</v>
      </c>
    </row>
    <row r="4793" spans="1:7">
      <c r="A4793" s="1016"/>
      <c r="B4793" s="1016"/>
      <c r="C4793" s="1016"/>
      <c r="D4793" s="1016"/>
      <c r="E4793" s="1016"/>
      <c r="F4793" s="1016" t="e">
        <f t="shared" si="140"/>
        <v>#DIV/0!</v>
      </c>
      <c r="G4793" s="1016">
        <f t="shared" si="141"/>
        <v>0</v>
      </c>
    </row>
    <row r="4794" spans="1:7">
      <c r="A4794" s="1016"/>
      <c r="B4794" s="1016"/>
      <c r="C4794" s="1016"/>
      <c r="D4794" s="1016"/>
      <c r="E4794" s="1016"/>
      <c r="F4794" s="1016" t="e">
        <f t="shared" si="140"/>
        <v>#DIV/0!</v>
      </c>
      <c r="G4794" s="1016">
        <f t="shared" si="141"/>
        <v>0</v>
      </c>
    </row>
    <row r="4795" spans="1:7">
      <c r="A4795" s="1016"/>
      <c r="B4795" s="1016"/>
      <c r="C4795" s="1016"/>
      <c r="D4795" s="1016"/>
      <c r="E4795" s="1016"/>
      <c r="F4795" s="1016" t="e">
        <f t="shared" si="140"/>
        <v>#DIV/0!</v>
      </c>
      <c r="G4795" s="1016">
        <f t="shared" si="141"/>
        <v>0</v>
      </c>
    </row>
    <row r="4796" spans="1:7">
      <c r="A4796" s="1016"/>
      <c r="B4796" s="1016"/>
      <c r="C4796" s="1016"/>
      <c r="D4796" s="1016"/>
      <c r="E4796" s="1016"/>
      <c r="F4796" s="1016" t="e">
        <f t="shared" si="140"/>
        <v>#DIV/0!</v>
      </c>
      <c r="G4796" s="1016">
        <f t="shared" si="141"/>
        <v>0</v>
      </c>
    </row>
    <row r="4797" spans="1:7">
      <c r="A4797" s="1016"/>
      <c r="B4797" s="1016"/>
      <c r="C4797" s="1016"/>
      <c r="D4797" s="1016"/>
      <c r="E4797" s="1016"/>
      <c r="F4797" s="1016" t="e">
        <f t="shared" si="140"/>
        <v>#DIV/0!</v>
      </c>
      <c r="G4797" s="1016">
        <f t="shared" si="141"/>
        <v>0</v>
      </c>
    </row>
    <row r="4798" spans="1:7">
      <c r="A4798" s="1016"/>
      <c r="B4798" s="1016"/>
      <c r="C4798" s="1016"/>
      <c r="D4798" s="1016"/>
      <c r="E4798" s="1016"/>
      <c r="F4798" s="1016" t="e">
        <f t="shared" si="140"/>
        <v>#DIV/0!</v>
      </c>
      <c r="G4798" s="1016">
        <f t="shared" si="141"/>
        <v>0</v>
      </c>
    </row>
    <row r="4799" spans="1:7">
      <c r="A4799" s="1016"/>
      <c r="B4799" s="1016"/>
      <c r="C4799" s="1016"/>
      <c r="D4799" s="1016"/>
      <c r="E4799" s="1016"/>
      <c r="F4799" s="1016" t="e">
        <f t="shared" si="140"/>
        <v>#DIV/0!</v>
      </c>
      <c r="G4799" s="1016">
        <f t="shared" si="141"/>
        <v>0</v>
      </c>
    </row>
    <row r="4800" spans="1:7">
      <c r="A4800" s="1016"/>
      <c r="B4800" s="1016"/>
      <c r="C4800" s="1016"/>
      <c r="D4800" s="1016"/>
      <c r="E4800" s="1016"/>
      <c r="F4800" s="1016" t="e">
        <f t="shared" si="140"/>
        <v>#DIV/0!</v>
      </c>
      <c r="G4800" s="1016">
        <f t="shared" si="141"/>
        <v>0</v>
      </c>
    </row>
    <row r="4801" spans="1:7">
      <c r="A4801" s="1016"/>
      <c r="B4801" s="1016"/>
      <c r="C4801" s="1016"/>
      <c r="D4801" s="1016"/>
      <c r="E4801" s="1016"/>
      <c r="F4801" s="1016" t="e">
        <f t="shared" si="140"/>
        <v>#DIV/0!</v>
      </c>
      <c r="G4801" s="1016">
        <f t="shared" si="141"/>
        <v>0</v>
      </c>
    </row>
    <row r="4802" spans="1:7">
      <c r="A4802" s="1016"/>
      <c r="B4802" s="1016"/>
      <c r="C4802" s="1016"/>
      <c r="D4802" s="1016"/>
      <c r="E4802" s="1016"/>
      <c r="F4802" s="1016" t="e">
        <f t="shared" si="140"/>
        <v>#DIV/0!</v>
      </c>
      <c r="G4802" s="1016">
        <f t="shared" si="141"/>
        <v>0</v>
      </c>
    </row>
    <row r="4803" spans="1:7">
      <c r="A4803" s="1016"/>
      <c r="B4803" s="1016"/>
      <c r="C4803" s="1016"/>
      <c r="D4803" s="1016"/>
      <c r="E4803" s="1016"/>
      <c r="F4803" s="1016" t="e">
        <f t="shared" si="140"/>
        <v>#DIV/0!</v>
      </c>
      <c r="G4803" s="1016">
        <f t="shared" si="141"/>
        <v>0</v>
      </c>
    </row>
    <row r="4804" spans="1:7">
      <c r="A4804" s="1016"/>
      <c r="B4804" s="1016"/>
      <c r="C4804" s="1016"/>
      <c r="D4804" s="1016"/>
      <c r="E4804" s="1016"/>
      <c r="F4804" s="1016" t="e">
        <f t="shared" si="140"/>
        <v>#DIV/0!</v>
      </c>
      <c r="G4804" s="1016">
        <f t="shared" si="141"/>
        <v>0</v>
      </c>
    </row>
    <row r="4805" spans="1:7">
      <c r="A4805" s="1016"/>
      <c r="B4805" s="1016"/>
      <c r="C4805" s="1016"/>
      <c r="D4805" s="1016"/>
      <c r="E4805" s="1016"/>
      <c r="F4805" s="1016" t="e">
        <f t="shared" si="140"/>
        <v>#DIV/0!</v>
      </c>
      <c r="G4805" s="1016">
        <f t="shared" si="141"/>
        <v>0</v>
      </c>
    </row>
    <row r="4806" spans="1:7">
      <c r="A4806" s="1016"/>
      <c r="B4806" s="1016"/>
      <c r="C4806" s="1016"/>
      <c r="D4806" s="1016"/>
      <c r="E4806" s="1016"/>
      <c r="F4806" s="1016" t="e">
        <f t="shared" si="140"/>
        <v>#DIV/0!</v>
      </c>
      <c r="G4806" s="1016">
        <f t="shared" si="141"/>
        <v>0</v>
      </c>
    </row>
    <row r="4807" spans="1:7">
      <c r="A4807" s="1016"/>
      <c r="B4807" s="1016"/>
      <c r="C4807" s="1016"/>
      <c r="D4807" s="1016"/>
      <c r="E4807" s="1016"/>
      <c r="F4807" s="1016" t="e">
        <f t="shared" si="140"/>
        <v>#DIV/0!</v>
      </c>
      <c r="G4807" s="1016">
        <f t="shared" si="141"/>
        <v>0</v>
      </c>
    </row>
    <row r="4808" spans="1:7">
      <c r="A4808" s="1016"/>
      <c r="B4808" s="1016"/>
      <c r="C4808" s="1016"/>
      <c r="D4808" s="1016"/>
      <c r="E4808" s="1016"/>
      <c r="F4808" s="1016" t="e">
        <f t="shared" si="140"/>
        <v>#DIV/0!</v>
      </c>
      <c r="G4808" s="1016">
        <f t="shared" si="141"/>
        <v>0</v>
      </c>
    </row>
    <row r="4809" spans="1:7">
      <c r="A4809" s="1016"/>
      <c r="B4809" s="1016"/>
      <c r="C4809" s="1016"/>
      <c r="D4809" s="1016"/>
      <c r="E4809" s="1016"/>
      <c r="F4809" s="1016" t="e">
        <f t="shared" si="140"/>
        <v>#DIV/0!</v>
      </c>
      <c r="G4809" s="1016">
        <f t="shared" si="141"/>
        <v>0</v>
      </c>
    </row>
    <row r="4810" spans="1:7">
      <c r="A4810" s="1016"/>
      <c r="B4810" s="1016"/>
      <c r="C4810" s="1016"/>
      <c r="D4810" s="1016"/>
      <c r="E4810" s="1016"/>
      <c r="F4810" s="1016" t="e">
        <f t="shared" si="140"/>
        <v>#DIV/0!</v>
      </c>
      <c r="G4810" s="1016">
        <f t="shared" si="141"/>
        <v>0</v>
      </c>
    </row>
    <row r="4811" spans="1:7">
      <c r="A4811" s="1016"/>
      <c r="B4811" s="1016"/>
      <c r="C4811" s="1016"/>
      <c r="D4811" s="1016"/>
      <c r="E4811" s="1016"/>
      <c r="F4811" s="1016" t="e">
        <f t="shared" si="140"/>
        <v>#DIV/0!</v>
      </c>
      <c r="G4811" s="1016">
        <f t="shared" si="141"/>
        <v>0</v>
      </c>
    </row>
    <row r="4812" spans="1:7">
      <c r="A4812" s="1016"/>
      <c r="B4812" s="1016"/>
      <c r="C4812" s="1016"/>
      <c r="D4812" s="1016"/>
      <c r="E4812" s="1016"/>
      <c r="F4812" s="1016" t="e">
        <f t="shared" si="140"/>
        <v>#DIV/0!</v>
      </c>
      <c r="G4812" s="1016">
        <f t="shared" si="141"/>
        <v>0</v>
      </c>
    </row>
    <row r="4813" spans="1:7">
      <c r="A4813" s="1016"/>
      <c r="B4813" s="1016"/>
      <c r="C4813" s="1016"/>
      <c r="D4813" s="1016"/>
      <c r="E4813" s="1016"/>
      <c r="F4813" s="1016" t="e">
        <f t="shared" si="140"/>
        <v>#DIV/0!</v>
      </c>
      <c r="G4813" s="1016">
        <f t="shared" si="141"/>
        <v>0</v>
      </c>
    </row>
    <row r="4814" spans="1:7">
      <c r="A4814" s="1016"/>
      <c r="B4814" s="1016"/>
      <c r="C4814" s="1016"/>
      <c r="D4814" s="1016"/>
      <c r="E4814" s="1016"/>
      <c r="F4814" s="1016" t="e">
        <f t="shared" si="140"/>
        <v>#DIV/0!</v>
      </c>
      <c r="G4814" s="1016">
        <f t="shared" si="141"/>
        <v>0</v>
      </c>
    </row>
    <row r="4815" spans="1:7">
      <c r="A4815" s="1016"/>
      <c r="B4815" s="1016"/>
      <c r="C4815" s="1016"/>
      <c r="D4815" s="1016"/>
      <c r="E4815" s="1016"/>
      <c r="F4815" s="1016" t="e">
        <f t="shared" si="140"/>
        <v>#DIV/0!</v>
      </c>
      <c r="G4815" s="1016">
        <f t="shared" si="141"/>
        <v>0</v>
      </c>
    </row>
    <row r="4816" spans="1:7">
      <c r="A4816" s="1016"/>
      <c r="B4816" s="1016"/>
      <c r="C4816" s="1016"/>
      <c r="D4816" s="1016"/>
      <c r="E4816" s="1016"/>
      <c r="F4816" s="1016" t="e">
        <f t="shared" si="140"/>
        <v>#DIV/0!</v>
      </c>
      <c r="G4816" s="1016">
        <f t="shared" si="141"/>
        <v>0</v>
      </c>
    </row>
    <row r="4817" spans="1:7">
      <c r="A4817" s="1016"/>
      <c r="B4817" s="1016"/>
      <c r="C4817" s="1016"/>
      <c r="D4817" s="1016"/>
      <c r="E4817" s="1016"/>
      <c r="F4817" s="1016" t="e">
        <f t="shared" si="140"/>
        <v>#DIV/0!</v>
      </c>
      <c r="G4817" s="1016">
        <f t="shared" si="141"/>
        <v>0</v>
      </c>
    </row>
    <row r="4818" spans="1:7">
      <c r="A4818" s="1016"/>
      <c r="B4818" s="1016"/>
      <c r="C4818" s="1016"/>
      <c r="D4818" s="1016"/>
      <c r="E4818" s="1016"/>
      <c r="F4818" s="1016" t="e">
        <f t="shared" si="140"/>
        <v>#DIV/0!</v>
      </c>
      <c r="G4818" s="1016">
        <f t="shared" si="141"/>
        <v>0</v>
      </c>
    </row>
    <row r="4819" spans="1:7">
      <c r="A4819" s="1016"/>
      <c r="B4819" s="1016"/>
      <c r="C4819" s="1016"/>
      <c r="D4819" s="1016"/>
      <c r="E4819" s="1016"/>
      <c r="F4819" s="1016" t="e">
        <f t="shared" si="140"/>
        <v>#DIV/0!</v>
      </c>
      <c r="G4819" s="1016">
        <f t="shared" si="141"/>
        <v>0</v>
      </c>
    </row>
    <row r="4820" spans="1:7">
      <c r="A4820" s="1016"/>
      <c r="B4820" s="1016"/>
      <c r="C4820" s="1016"/>
      <c r="D4820" s="1016"/>
      <c r="E4820" s="1016"/>
      <c r="F4820" s="1016" t="e">
        <f t="shared" si="140"/>
        <v>#DIV/0!</v>
      </c>
      <c r="G4820" s="1016">
        <f t="shared" si="141"/>
        <v>0</v>
      </c>
    </row>
    <row r="4821" spans="1:7">
      <c r="A4821" s="1016"/>
      <c r="B4821" s="1016"/>
      <c r="C4821" s="1016"/>
      <c r="D4821" s="1016"/>
      <c r="E4821" s="1016"/>
      <c r="F4821" s="1016" t="e">
        <f t="shared" si="140"/>
        <v>#DIV/0!</v>
      </c>
      <c r="G4821" s="1016">
        <f t="shared" si="141"/>
        <v>0</v>
      </c>
    </row>
    <row r="4822" spans="1:7">
      <c r="A4822" s="1016"/>
      <c r="B4822" s="1016"/>
      <c r="C4822" s="1016"/>
      <c r="D4822" s="1016"/>
      <c r="E4822" s="1016"/>
      <c r="F4822" s="1016" t="e">
        <f t="shared" si="140"/>
        <v>#DIV/0!</v>
      </c>
      <c r="G4822" s="1016">
        <f t="shared" si="141"/>
        <v>0</v>
      </c>
    </row>
    <row r="4823" spans="1:7">
      <c r="A4823" s="1016"/>
      <c r="B4823" s="1016"/>
      <c r="C4823" s="1016"/>
      <c r="D4823" s="1016"/>
      <c r="E4823" s="1016"/>
      <c r="F4823" s="1016" t="e">
        <f t="shared" si="140"/>
        <v>#DIV/0!</v>
      </c>
      <c r="G4823" s="1016">
        <f t="shared" si="141"/>
        <v>0</v>
      </c>
    </row>
    <row r="4824" spans="1:7">
      <c r="A4824" s="1016"/>
      <c r="B4824" s="1016"/>
      <c r="C4824" s="1016"/>
      <c r="D4824" s="1016"/>
      <c r="E4824" s="1016"/>
      <c r="F4824" s="1016" t="e">
        <f t="shared" si="140"/>
        <v>#DIV/0!</v>
      </c>
      <c r="G4824" s="1016">
        <f t="shared" si="141"/>
        <v>0</v>
      </c>
    </row>
    <row r="4825" spans="1:7">
      <c r="A4825" s="1016"/>
      <c r="B4825" s="1016"/>
      <c r="C4825" s="1016"/>
      <c r="D4825" s="1016"/>
      <c r="E4825" s="1016"/>
      <c r="F4825" s="1016" t="e">
        <f t="shared" si="140"/>
        <v>#DIV/0!</v>
      </c>
      <c r="G4825" s="1016">
        <f t="shared" si="141"/>
        <v>0</v>
      </c>
    </row>
    <row r="4826" spans="1:7">
      <c r="A4826" s="1016"/>
      <c r="B4826" s="1016"/>
      <c r="C4826" s="1016"/>
      <c r="D4826" s="1016"/>
      <c r="E4826" s="1016"/>
      <c r="F4826" s="1016" t="e">
        <f t="shared" si="140"/>
        <v>#DIV/0!</v>
      </c>
      <c r="G4826" s="1016">
        <f t="shared" si="141"/>
        <v>0</v>
      </c>
    </row>
    <row r="4827" spans="1:7">
      <c r="A4827" s="1016"/>
      <c r="B4827" s="1016"/>
      <c r="C4827" s="1016"/>
      <c r="D4827" s="1016"/>
      <c r="E4827" s="1016"/>
      <c r="F4827" s="1016" t="e">
        <f t="shared" si="140"/>
        <v>#DIV/0!</v>
      </c>
      <c r="G4827" s="1016">
        <f t="shared" si="141"/>
        <v>0</v>
      </c>
    </row>
    <row r="4828" spans="1:7">
      <c r="A4828" s="1016"/>
      <c r="B4828" s="1016"/>
      <c r="C4828" s="1016"/>
      <c r="D4828" s="1016"/>
      <c r="E4828" s="1016"/>
      <c r="F4828" s="1016" t="e">
        <f t="shared" si="140"/>
        <v>#DIV/0!</v>
      </c>
      <c r="G4828" s="1016">
        <f t="shared" si="141"/>
        <v>0</v>
      </c>
    </row>
    <row r="4829" spans="1:7">
      <c r="A4829" s="1016"/>
      <c r="B4829" s="1016"/>
      <c r="C4829" s="1016"/>
      <c r="D4829" s="1016"/>
      <c r="E4829" s="1016"/>
      <c r="F4829" s="1016" t="e">
        <f t="shared" si="140"/>
        <v>#DIV/0!</v>
      </c>
      <c r="G4829" s="1016">
        <f t="shared" si="141"/>
        <v>0</v>
      </c>
    </row>
    <row r="4830" spans="1:7">
      <c r="A4830" s="1016"/>
      <c r="B4830" s="1016"/>
      <c r="C4830" s="1016"/>
      <c r="D4830" s="1016"/>
      <c r="E4830" s="1016"/>
      <c r="F4830" s="1016" t="e">
        <f t="shared" si="140"/>
        <v>#DIV/0!</v>
      </c>
      <c r="G4830" s="1016">
        <f t="shared" si="141"/>
        <v>0</v>
      </c>
    </row>
    <row r="4831" spans="1:7">
      <c r="A4831" s="1016"/>
      <c r="B4831" s="1016"/>
      <c r="C4831" s="1016"/>
      <c r="D4831" s="1016"/>
      <c r="E4831" s="1016"/>
      <c r="F4831" s="1016" t="e">
        <f t="shared" ref="F4831:F4894" si="142">(B4831*C4831*D4831*60/(A4831*1000))+F4830</f>
        <v>#DIV/0!</v>
      </c>
      <c r="G4831" s="1016">
        <f t="shared" ref="G4831:G4894" si="143">(C4831*D4831*60)+G4830</f>
        <v>0</v>
      </c>
    </row>
    <row r="4832" spans="1:7">
      <c r="A4832" s="1016"/>
      <c r="B4832" s="1016"/>
      <c r="C4832" s="1016"/>
      <c r="D4832" s="1016"/>
      <c r="E4832" s="1016"/>
      <c r="F4832" s="1016" t="e">
        <f t="shared" si="142"/>
        <v>#DIV/0!</v>
      </c>
      <c r="G4832" s="1016">
        <f t="shared" si="143"/>
        <v>0</v>
      </c>
    </row>
    <row r="4833" spans="1:7">
      <c r="A4833" s="1016"/>
      <c r="B4833" s="1016"/>
      <c r="C4833" s="1016"/>
      <c r="D4833" s="1016"/>
      <c r="E4833" s="1016"/>
      <c r="F4833" s="1016" t="e">
        <f t="shared" si="142"/>
        <v>#DIV/0!</v>
      </c>
      <c r="G4833" s="1016">
        <f t="shared" si="143"/>
        <v>0</v>
      </c>
    </row>
    <row r="4834" spans="1:7">
      <c r="A4834" s="1016"/>
      <c r="B4834" s="1016"/>
      <c r="C4834" s="1016"/>
      <c r="D4834" s="1016"/>
      <c r="E4834" s="1016"/>
      <c r="F4834" s="1016" t="e">
        <f t="shared" si="142"/>
        <v>#DIV/0!</v>
      </c>
      <c r="G4834" s="1016">
        <f t="shared" si="143"/>
        <v>0</v>
      </c>
    </row>
    <row r="4835" spans="1:7">
      <c r="A4835" s="1016"/>
      <c r="B4835" s="1016"/>
      <c r="C4835" s="1016"/>
      <c r="D4835" s="1016"/>
      <c r="E4835" s="1016"/>
      <c r="F4835" s="1016" t="e">
        <f t="shared" si="142"/>
        <v>#DIV/0!</v>
      </c>
      <c r="G4835" s="1016">
        <f t="shared" si="143"/>
        <v>0</v>
      </c>
    </row>
    <row r="4836" spans="1:7">
      <c r="A4836" s="1016"/>
      <c r="B4836" s="1016"/>
      <c r="C4836" s="1016"/>
      <c r="D4836" s="1016"/>
      <c r="E4836" s="1016"/>
      <c r="F4836" s="1016" t="e">
        <f t="shared" si="142"/>
        <v>#DIV/0!</v>
      </c>
      <c r="G4836" s="1016">
        <f t="shared" si="143"/>
        <v>0</v>
      </c>
    </row>
    <row r="4837" spans="1:7">
      <c r="A4837" s="1016"/>
      <c r="B4837" s="1016"/>
      <c r="C4837" s="1016"/>
      <c r="D4837" s="1016"/>
      <c r="E4837" s="1016"/>
      <c r="F4837" s="1016" t="e">
        <f t="shared" si="142"/>
        <v>#DIV/0!</v>
      </c>
      <c r="G4837" s="1016">
        <f t="shared" si="143"/>
        <v>0</v>
      </c>
    </row>
    <row r="4838" spans="1:7">
      <c r="A4838" s="1016"/>
      <c r="B4838" s="1016"/>
      <c r="C4838" s="1016"/>
      <c r="D4838" s="1016"/>
      <c r="E4838" s="1016"/>
      <c r="F4838" s="1016" t="e">
        <f t="shared" si="142"/>
        <v>#DIV/0!</v>
      </c>
      <c r="G4838" s="1016">
        <f t="shared" si="143"/>
        <v>0</v>
      </c>
    </row>
    <row r="4839" spans="1:7">
      <c r="A4839" s="1016"/>
      <c r="B4839" s="1016"/>
      <c r="C4839" s="1016"/>
      <c r="D4839" s="1016"/>
      <c r="E4839" s="1016"/>
      <c r="F4839" s="1016" t="e">
        <f t="shared" si="142"/>
        <v>#DIV/0!</v>
      </c>
      <c r="G4839" s="1016">
        <f t="shared" si="143"/>
        <v>0</v>
      </c>
    </row>
    <row r="4840" spans="1:7">
      <c r="A4840" s="1016"/>
      <c r="B4840" s="1016"/>
      <c r="C4840" s="1016"/>
      <c r="D4840" s="1016"/>
      <c r="E4840" s="1016"/>
      <c r="F4840" s="1016" t="e">
        <f t="shared" si="142"/>
        <v>#DIV/0!</v>
      </c>
      <c r="G4840" s="1016">
        <f t="shared" si="143"/>
        <v>0</v>
      </c>
    </row>
    <row r="4841" spans="1:7">
      <c r="A4841" s="1016"/>
      <c r="B4841" s="1016"/>
      <c r="C4841" s="1016"/>
      <c r="D4841" s="1016"/>
      <c r="E4841" s="1016"/>
      <c r="F4841" s="1016" t="e">
        <f t="shared" si="142"/>
        <v>#DIV/0!</v>
      </c>
      <c r="G4841" s="1016">
        <f t="shared" si="143"/>
        <v>0</v>
      </c>
    </row>
    <row r="4842" spans="1:7">
      <c r="A4842" s="1016"/>
      <c r="B4842" s="1016"/>
      <c r="C4842" s="1016"/>
      <c r="D4842" s="1016"/>
      <c r="E4842" s="1016"/>
      <c r="F4842" s="1016" t="e">
        <f t="shared" si="142"/>
        <v>#DIV/0!</v>
      </c>
      <c r="G4842" s="1016">
        <f t="shared" si="143"/>
        <v>0</v>
      </c>
    </row>
    <row r="4843" spans="1:7">
      <c r="A4843" s="1016"/>
      <c r="B4843" s="1016"/>
      <c r="C4843" s="1016"/>
      <c r="D4843" s="1016"/>
      <c r="E4843" s="1016"/>
      <c r="F4843" s="1016" t="e">
        <f t="shared" si="142"/>
        <v>#DIV/0!</v>
      </c>
      <c r="G4843" s="1016">
        <f t="shared" si="143"/>
        <v>0</v>
      </c>
    </row>
    <row r="4844" spans="1:7">
      <c r="A4844" s="1016"/>
      <c r="B4844" s="1016"/>
      <c r="C4844" s="1016"/>
      <c r="D4844" s="1016"/>
      <c r="E4844" s="1016"/>
      <c r="F4844" s="1016" t="e">
        <f t="shared" si="142"/>
        <v>#DIV/0!</v>
      </c>
      <c r="G4844" s="1016">
        <f t="shared" si="143"/>
        <v>0</v>
      </c>
    </row>
    <row r="4845" spans="1:7">
      <c r="A4845" s="1016"/>
      <c r="B4845" s="1016"/>
      <c r="C4845" s="1016"/>
      <c r="D4845" s="1016"/>
      <c r="E4845" s="1016"/>
      <c r="F4845" s="1016" t="e">
        <f t="shared" si="142"/>
        <v>#DIV/0!</v>
      </c>
      <c r="G4845" s="1016">
        <f t="shared" si="143"/>
        <v>0</v>
      </c>
    </row>
    <row r="4846" spans="1:7">
      <c r="A4846" s="1016"/>
      <c r="B4846" s="1016"/>
      <c r="C4846" s="1016"/>
      <c r="D4846" s="1016"/>
      <c r="E4846" s="1016"/>
      <c r="F4846" s="1016" t="e">
        <f t="shared" si="142"/>
        <v>#DIV/0!</v>
      </c>
      <c r="G4846" s="1016">
        <f t="shared" si="143"/>
        <v>0</v>
      </c>
    </row>
    <row r="4847" spans="1:7">
      <c r="A4847" s="1016"/>
      <c r="B4847" s="1016"/>
      <c r="C4847" s="1016"/>
      <c r="D4847" s="1016"/>
      <c r="E4847" s="1016"/>
      <c r="F4847" s="1016" t="e">
        <f t="shared" si="142"/>
        <v>#DIV/0!</v>
      </c>
      <c r="G4847" s="1016">
        <f t="shared" si="143"/>
        <v>0</v>
      </c>
    </row>
    <row r="4848" spans="1:7">
      <c r="A4848" s="1016"/>
      <c r="B4848" s="1016"/>
      <c r="C4848" s="1016"/>
      <c r="D4848" s="1016"/>
      <c r="E4848" s="1016"/>
      <c r="F4848" s="1016" t="e">
        <f t="shared" si="142"/>
        <v>#DIV/0!</v>
      </c>
      <c r="G4848" s="1016">
        <f t="shared" si="143"/>
        <v>0</v>
      </c>
    </row>
    <row r="4849" spans="1:7">
      <c r="A4849" s="1016"/>
      <c r="B4849" s="1016"/>
      <c r="C4849" s="1016"/>
      <c r="D4849" s="1016"/>
      <c r="E4849" s="1016"/>
      <c r="F4849" s="1016" t="e">
        <f t="shared" si="142"/>
        <v>#DIV/0!</v>
      </c>
      <c r="G4849" s="1016">
        <f t="shared" si="143"/>
        <v>0</v>
      </c>
    </row>
    <row r="4850" spans="1:7">
      <c r="A4850" s="1016"/>
      <c r="B4850" s="1016"/>
      <c r="C4850" s="1016"/>
      <c r="D4850" s="1016"/>
      <c r="E4850" s="1016"/>
      <c r="F4850" s="1016" t="e">
        <f t="shared" si="142"/>
        <v>#DIV/0!</v>
      </c>
      <c r="G4850" s="1016">
        <f t="shared" si="143"/>
        <v>0</v>
      </c>
    </row>
    <row r="4851" spans="1:7">
      <c r="A4851" s="1016"/>
      <c r="B4851" s="1016"/>
      <c r="C4851" s="1016"/>
      <c r="D4851" s="1016"/>
      <c r="E4851" s="1016"/>
      <c r="F4851" s="1016" t="e">
        <f t="shared" si="142"/>
        <v>#DIV/0!</v>
      </c>
      <c r="G4851" s="1016">
        <f t="shared" si="143"/>
        <v>0</v>
      </c>
    </row>
    <row r="4852" spans="1:7">
      <c r="A4852" s="1016"/>
      <c r="B4852" s="1016"/>
      <c r="C4852" s="1016"/>
      <c r="D4852" s="1016"/>
      <c r="E4852" s="1016"/>
      <c r="F4852" s="1016" t="e">
        <f t="shared" si="142"/>
        <v>#DIV/0!</v>
      </c>
      <c r="G4852" s="1016">
        <f t="shared" si="143"/>
        <v>0</v>
      </c>
    </row>
    <row r="4853" spans="1:7">
      <c r="A4853" s="1016"/>
      <c r="B4853" s="1016"/>
      <c r="C4853" s="1016"/>
      <c r="D4853" s="1016"/>
      <c r="E4853" s="1016"/>
      <c r="F4853" s="1016" t="e">
        <f t="shared" si="142"/>
        <v>#DIV/0!</v>
      </c>
      <c r="G4853" s="1016">
        <f t="shared" si="143"/>
        <v>0</v>
      </c>
    </row>
    <row r="4854" spans="1:7">
      <c r="A4854" s="1016"/>
      <c r="B4854" s="1016"/>
      <c r="C4854" s="1016"/>
      <c r="D4854" s="1016"/>
      <c r="E4854" s="1016"/>
      <c r="F4854" s="1016" t="e">
        <f t="shared" si="142"/>
        <v>#DIV/0!</v>
      </c>
      <c r="G4854" s="1016">
        <f t="shared" si="143"/>
        <v>0</v>
      </c>
    </row>
    <row r="4855" spans="1:7">
      <c r="A4855" s="1016"/>
      <c r="B4855" s="1016"/>
      <c r="C4855" s="1016"/>
      <c r="D4855" s="1016"/>
      <c r="E4855" s="1016"/>
      <c r="F4855" s="1016" t="e">
        <f t="shared" si="142"/>
        <v>#DIV/0!</v>
      </c>
      <c r="G4855" s="1016">
        <f t="shared" si="143"/>
        <v>0</v>
      </c>
    </row>
    <row r="4856" spans="1:7">
      <c r="A4856" s="1016"/>
      <c r="B4856" s="1016"/>
      <c r="C4856" s="1016"/>
      <c r="D4856" s="1016"/>
      <c r="E4856" s="1016"/>
      <c r="F4856" s="1016" t="e">
        <f t="shared" si="142"/>
        <v>#DIV/0!</v>
      </c>
      <c r="G4856" s="1016">
        <f t="shared" si="143"/>
        <v>0</v>
      </c>
    </row>
    <row r="4857" spans="1:7">
      <c r="A4857" s="1016"/>
      <c r="B4857" s="1016"/>
      <c r="C4857" s="1016"/>
      <c r="D4857" s="1016"/>
      <c r="E4857" s="1016"/>
      <c r="F4857" s="1016" t="e">
        <f t="shared" si="142"/>
        <v>#DIV/0!</v>
      </c>
      <c r="G4857" s="1016">
        <f t="shared" si="143"/>
        <v>0</v>
      </c>
    </row>
    <row r="4858" spans="1:7">
      <c r="A4858" s="1016"/>
      <c r="B4858" s="1016"/>
      <c r="C4858" s="1016"/>
      <c r="D4858" s="1016"/>
      <c r="E4858" s="1016"/>
      <c r="F4858" s="1016" t="e">
        <f t="shared" si="142"/>
        <v>#DIV/0!</v>
      </c>
      <c r="G4858" s="1016">
        <f t="shared" si="143"/>
        <v>0</v>
      </c>
    </row>
    <row r="4859" spans="1:7">
      <c r="A4859" s="1016"/>
      <c r="B4859" s="1016"/>
      <c r="C4859" s="1016"/>
      <c r="D4859" s="1016"/>
      <c r="E4859" s="1016"/>
      <c r="F4859" s="1016" t="e">
        <f t="shared" si="142"/>
        <v>#DIV/0!</v>
      </c>
      <c r="G4859" s="1016">
        <f t="shared" si="143"/>
        <v>0</v>
      </c>
    </row>
    <row r="4860" spans="1:7">
      <c r="A4860" s="1016"/>
      <c r="B4860" s="1016"/>
      <c r="C4860" s="1016"/>
      <c r="D4860" s="1016"/>
      <c r="E4860" s="1016"/>
      <c r="F4860" s="1016" t="e">
        <f t="shared" si="142"/>
        <v>#DIV/0!</v>
      </c>
      <c r="G4860" s="1016">
        <f t="shared" si="143"/>
        <v>0</v>
      </c>
    </row>
    <row r="4861" spans="1:7">
      <c r="A4861" s="1016"/>
      <c r="B4861" s="1016"/>
      <c r="C4861" s="1016"/>
      <c r="D4861" s="1016"/>
      <c r="E4861" s="1016"/>
      <c r="F4861" s="1016" t="e">
        <f t="shared" si="142"/>
        <v>#DIV/0!</v>
      </c>
      <c r="G4861" s="1016">
        <f t="shared" si="143"/>
        <v>0</v>
      </c>
    </row>
    <row r="4862" spans="1:7">
      <c r="A4862" s="1016"/>
      <c r="B4862" s="1016"/>
      <c r="C4862" s="1016"/>
      <c r="D4862" s="1016"/>
      <c r="E4862" s="1016"/>
      <c r="F4862" s="1016" t="e">
        <f t="shared" si="142"/>
        <v>#DIV/0!</v>
      </c>
      <c r="G4862" s="1016">
        <f t="shared" si="143"/>
        <v>0</v>
      </c>
    </row>
    <row r="4863" spans="1:7">
      <c r="A4863" s="1016"/>
      <c r="B4863" s="1016"/>
      <c r="C4863" s="1016"/>
      <c r="D4863" s="1016"/>
      <c r="E4863" s="1016"/>
      <c r="F4863" s="1016" t="e">
        <f t="shared" si="142"/>
        <v>#DIV/0!</v>
      </c>
      <c r="G4863" s="1016">
        <f t="shared" si="143"/>
        <v>0</v>
      </c>
    </row>
    <row r="4864" spans="1:7">
      <c r="A4864" s="1016"/>
      <c r="B4864" s="1016"/>
      <c r="C4864" s="1016"/>
      <c r="D4864" s="1016"/>
      <c r="E4864" s="1016"/>
      <c r="F4864" s="1016" t="e">
        <f t="shared" si="142"/>
        <v>#DIV/0!</v>
      </c>
      <c r="G4864" s="1016">
        <f t="shared" si="143"/>
        <v>0</v>
      </c>
    </row>
    <row r="4865" spans="1:7">
      <c r="A4865" s="1016"/>
      <c r="B4865" s="1016"/>
      <c r="C4865" s="1016"/>
      <c r="D4865" s="1016"/>
      <c r="E4865" s="1016"/>
      <c r="F4865" s="1016" t="e">
        <f t="shared" si="142"/>
        <v>#DIV/0!</v>
      </c>
      <c r="G4865" s="1016">
        <f t="shared" si="143"/>
        <v>0</v>
      </c>
    </row>
    <row r="4866" spans="1:7">
      <c r="A4866" s="1016"/>
      <c r="B4866" s="1016"/>
      <c r="C4866" s="1016"/>
      <c r="D4866" s="1016"/>
      <c r="E4866" s="1016"/>
      <c r="F4866" s="1016" t="e">
        <f t="shared" si="142"/>
        <v>#DIV/0!</v>
      </c>
      <c r="G4866" s="1016">
        <f t="shared" si="143"/>
        <v>0</v>
      </c>
    </row>
    <row r="4867" spans="1:7">
      <c r="A4867" s="1016"/>
      <c r="B4867" s="1016"/>
      <c r="C4867" s="1016"/>
      <c r="D4867" s="1016"/>
      <c r="E4867" s="1016"/>
      <c r="F4867" s="1016" t="e">
        <f t="shared" si="142"/>
        <v>#DIV/0!</v>
      </c>
      <c r="G4867" s="1016">
        <f t="shared" si="143"/>
        <v>0</v>
      </c>
    </row>
    <row r="4868" spans="1:7">
      <c r="A4868" s="1016"/>
      <c r="B4868" s="1016"/>
      <c r="C4868" s="1016"/>
      <c r="D4868" s="1016"/>
      <c r="E4868" s="1016"/>
      <c r="F4868" s="1016" t="e">
        <f t="shared" si="142"/>
        <v>#DIV/0!</v>
      </c>
      <c r="G4868" s="1016">
        <f t="shared" si="143"/>
        <v>0</v>
      </c>
    </row>
    <row r="4869" spans="1:7">
      <c r="A4869" s="1016"/>
      <c r="B4869" s="1016"/>
      <c r="C4869" s="1016"/>
      <c r="D4869" s="1016"/>
      <c r="E4869" s="1016"/>
      <c r="F4869" s="1016" t="e">
        <f t="shared" si="142"/>
        <v>#DIV/0!</v>
      </c>
      <c r="G4869" s="1016">
        <f t="shared" si="143"/>
        <v>0</v>
      </c>
    </row>
    <row r="4870" spans="1:7">
      <c r="A4870" s="1016"/>
      <c r="B4870" s="1016"/>
      <c r="C4870" s="1016"/>
      <c r="D4870" s="1016"/>
      <c r="E4870" s="1016"/>
      <c r="F4870" s="1016" t="e">
        <f t="shared" si="142"/>
        <v>#DIV/0!</v>
      </c>
      <c r="G4870" s="1016">
        <f t="shared" si="143"/>
        <v>0</v>
      </c>
    </row>
    <row r="4871" spans="1:7">
      <c r="A4871" s="1016"/>
      <c r="B4871" s="1016"/>
      <c r="C4871" s="1016"/>
      <c r="D4871" s="1016"/>
      <c r="E4871" s="1016"/>
      <c r="F4871" s="1016" t="e">
        <f t="shared" si="142"/>
        <v>#DIV/0!</v>
      </c>
      <c r="G4871" s="1016">
        <f t="shared" si="143"/>
        <v>0</v>
      </c>
    </row>
    <row r="4872" spans="1:7">
      <c r="A4872" s="1016"/>
      <c r="B4872" s="1016"/>
      <c r="C4872" s="1016"/>
      <c r="D4872" s="1016"/>
      <c r="E4872" s="1016"/>
      <c r="F4872" s="1016" t="e">
        <f t="shared" si="142"/>
        <v>#DIV/0!</v>
      </c>
      <c r="G4872" s="1016">
        <f t="shared" si="143"/>
        <v>0</v>
      </c>
    </row>
    <row r="4873" spans="1:7">
      <c r="A4873" s="1016"/>
      <c r="B4873" s="1016"/>
      <c r="C4873" s="1016"/>
      <c r="D4873" s="1016"/>
      <c r="E4873" s="1016"/>
      <c r="F4873" s="1016" t="e">
        <f t="shared" si="142"/>
        <v>#DIV/0!</v>
      </c>
      <c r="G4873" s="1016">
        <f t="shared" si="143"/>
        <v>0</v>
      </c>
    </row>
    <row r="4874" spans="1:7">
      <c r="A4874" s="1016"/>
      <c r="B4874" s="1016"/>
      <c r="C4874" s="1016"/>
      <c r="D4874" s="1016"/>
      <c r="E4874" s="1016"/>
      <c r="F4874" s="1016" t="e">
        <f t="shared" si="142"/>
        <v>#DIV/0!</v>
      </c>
      <c r="G4874" s="1016">
        <f t="shared" si="143"/>
        <v>0</v>
      </c>
    </row>
    <row r="4875" spans="1:7">
      <c r="A4875" s="1016"/>
      <c r="B4875" s="1016"/>
      <c r="C4875" s="1016"/>
      <c r="D4875" s="1016"/>
      <c r="E4875" s="1016"/>
      <c r="F4875" s="1016" t="e">
        <f t="shared" si="142"/>
        <v>#DIV/0!</v>
      </c>
      <c r="G4875" s="1016">
        <f t="shared" si="143"/>
        <v>0</v>
      </c>
    </row>
    <row r="4876" spans="1:7">
      <c r="A4876" s="1016"/>
      <c r="B4876" s="1016"/>
      <c r="C4876" s="1016"/>
      <c r="D4876" s="1016"/>
      <c r="E4876" s="1016"/>
      <c r="F4876" s="1016" t="e">
        <f t="shared" si="142"/>
        <v>#DIV/0!</v>
      </c>
      <c r="G4876" s="1016">
        <f t="shared" si="143"/>
        <v>0</v>
      </c>
    </row>
    <row r="4877" spans="1:7">
      <c r="A4877" s="1016"/>
      <c r="B4877" s="1016"/>
      <c r="C4877" s="1016"/>
      <c r="D4877" s="1016"/>
      <c r="E4877" s="1016"/>
      <c r="F4877" s="1016" t="e">
        <f t="shared" si="142"/>
        <v>#DIV/0!</v>
      </c>
      <c r="G4877" s="1016">
        <f t="shared" si="143"/>
        <v>0</v>
      </c>
    </row>
    <row r="4878" spans="1:7">
      <c r="A4878" s="1016"/>
      <c r="B4878" s="1016"/>
      <c r="C4878" s="1016"/>
      <c r="D4878" s="1016"/>
      <c r="E4878" s="1016"/>
      <c r="F4878" s="1016" t="e">
        <f t="shared" si="142"/>
        <v>#DIV/0!</v>
      </c>
      <c r="G4878" s="1016">
        <f t="shared" si="143"/>
        <v>0</v>
      </c>
    </row>
    <row r="4879" spans="1:7">
      <c r="A4879" s="1016"/>
      <c r="B4879" s="1016"/>
      <c r="C4879" s="1016"/>
      <c r="D4879" s="1016"/>
      <c r="E4879" s="1016"/>
      <c r="F4879" s="1016" t="e">
        <f t="shared" si="142"/>
        <v>#DIV/0!</v>
      </c>
      <c r="G4879" s="1016">
        <f t="shared" si="143"/>
        <v>0</v>
      </c>
    </row>
    <row r="4880" spans="1:7">
      <c r="A4880" s="1016"/>
      <c r="B4880" s="1016"/>
      <c r="C4880" s="1016"/>
      <c r="D4880" s="1016"/>
      <c r="E4880" s="1016"/>
      <c r="F4880" s="1016" t="e">
        <f t="shared" si="142"/>
        <v>#DIV/0!</v>
      </c>
      <c r="G4880" s="1016">
        <f t="shared" si="143"/>
        <v>0</v>
      </c>
    </row>
    <row r="4881" spans="1:7">
      <c r="A4881" s="1016"/>
      <c r="B4881" s="1016"/>
      <c r="C4881" s="1016"/>
      <c r="D4881" s="1016"/>
      <c r="E4881" s="1016"/>
      <c r="F4881" s="1016" t="e">
        <f t="shared" si="142"/>
        <v>#DIV/0!</v>
      </c>
      <c r="G4881" s="1016">
        <f t="shared" si="143"/>
        <v>0</v>
      </c>
    </row>
    <row r="4882" spans="1:7">
      <c r="A4882" s="1016"/>
      <c r="B4882" s="1016"/>
      <c r="C4882" s="1016"/>
      <c r="D4882" s="1016"/>
      <c r="E4882" s="1016"/>
      <c r="F4882" s="1016" t="e">
        <f t="shared" si="142"/>
        <v>#DIV/0!</v>
      </c>
      <c r="G4882" s="1016">
        <f t="shared" si="143"/>
        <v>0</v>
      </c>
    </row>
    <row r="4883" spans="1:7">
      <c r="A4883" s="1016"/>
      <c r="B4883" s="1016"/>
      <c r="C4883" s="1016"/>
      <c r="D4883" s="1016"/>
      <c r="E4883" s="1016"/>
      <c r="F4883" s="1016" t="e">
        <f t="shared" si="142"/>
        <v>#DIV/0!</v>
      </c>
      <c r="G4883" s="1016">
        <f t="shared" si="143"/>
        <v>0</v>
      </c>
    </row>
    <row r="4884" spans="1:7">
      <c r="A4884" s="1016"/>
      <c r="B4884" s="1016"/>
      <c r="C4884" s="1016"/>
      <c r="D4884" s="1016"/>
      <c r="E4884" s="1016"/>
      <c r="F4884" s="1016" t="e">
        <f t="shared" si="142"/>
        <v>#DIV/0!</v>
      </c>
      <c r="G4884" s="1016">
        <f t="shared" si="143"/>
        <v>0</v>
      </c>
    </row>
    <row r="4885" spans="1:7">
      <c r="A4885" s="1016"/>
      <c r="B4885" s="1016"/>
      <c r="C4885" s="1016"/>
      <c r="D4885" s="1016"/>
      <c r="E4885" s="1016"/>
      <c r="F4885" s="1016" t="e">
        <f t="shared" si="142"/>
        <v>#DIV/0!</v>
      </c>
      <c r="G4885" s="1016">
        <f t="shared" si="143"/>
        <v>0</v>
      </c>
    </row>
    <row r="4886" spans="1:7">
      <c r="A4886" s="1016"/>
      <c r="B4886" s="1016"/>
      <c r="C4886" s="1016"/>
      <c r="D4886" s="1016"/>
      <c r="E4886" s="1016"/>
      <c r="F4886" s="1016" t="e">
        <f t="shared" si="142"/>
        <v>#DIV/0!</v>
      </c>
      <c r="G4886" s="1016">
        <f t="shared" si="143"/>
        <v>0</v>
      </c>
    </row>
    <row r="4887" spans="1:7">
      <c r="A4887" s="1016"/>
      <c r="B4887" s="1016"/>
      <c r="C4887" s="1016"/>
      <c r="D4887" s="1016"/>
      <c r="E4887" s="1016"/>
      <c r="F4887" s="1016" t="e">
        <f t="shared" si="142"/>
        <v>#DIV/0!</v>
      </c>
      <c r="G4887" s="1016">
        <f t="shared" si="143"/>
        <v>0</v>
      </c>
    </row>
    <row r="4888" spans="1:7">
      <c r="A4888" s="1016"/>
      <c r="B4888" s="1016"/>
      <c r="C4888" s="1016"/>
      <c r="D4888" s="1016"/>
      <c r="E4888" s="1016"/>
      <c r="F4888" s="1016" t="e">
        <f t="shared" si="142"/>
        <v>#DIV/0!</v>
      </c>
      <c r="G4888" s="1016">
        <f t="shared" si="143"/>
        <v>0</v>
      </c>
    </row>
    <row r="4889" spans="1:7">
      <c r="A4889" s="1016"/>
      <c r="B4889" s="1016"/>
      <c r="C4889" s="1016"/>
      <c r="D4889" s="1016"/>
      <c r="E4889" s="1016"/>
      <c r="F4889" s="1016" t="e">
        <f t="shared" si="142"/>
        <v>#DIV/0!</v>
      </c>
      <c r="G4889" s="1016">
        <f t="shared" si="143"/>
        <v>0</v>
      </c>
    </row>
    <row r="4890" spans="1:7">
      <c r="A4890" s="1016"/>
      <c r="B4890" s="1016"/>
      <c r="C4890" s="1016"/>
      <c r="D4890" s="1016"/>
      <c r="E4890" s="1016"/>
      <c r="F4890" s="1016" t="e">
        <f t="shared" si="142"/>
        <v>#DIV/0!</v>
      </c>
      <c r="G4890" s="1016">
        <f t="shared" si="143"/>
        <v>0</v>
      </c>
    </row>
    <row r="4891" spans="1:7">
      <c r="A4891" s="1016"/>
      <c r="B4891" s="1016"/>
      <c r="C4891" s="1016"/>
      <c r="D4891" s="1016"/>
      <c r="E4891" s="1016"/>
      <c r="F4891" s="1016" t="e">
        <f t="shared" si="142"/>
        <v>#DIV/0!</v>
      </c>
      <c r="G4891" s="1016">
        <f t="shared" si="143"/>
        <v>0</v>
      </c>
    </row>
    <row r="4892" spans="1:7">
      <c r="A4892" s="1016"/>
      <c r="B4892" s="1016"/>
      <c r="C4892" s="1016"/>
      <c r="D4892" s="1016"/>
      <c r="E4892" s="1016"/>
      <c r="F4892" s="1016" t="e">
        <f t="shared" si="142"/>
        <v>#DIV/0!</v>
      </c>
      <c r="G4892" s="1016">
        <f t="shared" si="143"/>
        <v>0</v>
      </c>
    </row>
    <row r="4893" spans="1:7">
      <c r="A4893" s="1016"/>
      <c r="B4893" s="1016"/>
      <c r="C4893" s="1016"/>
      <c r="D4893" s="1016"/>
      <c r="E4893" s="1016"/>
      <c r="F4893" s="1016" t="e">
        <f t="shared" si="142"/>
        <v>#DIV/0!</v>
      </c>
      <c r="G4893" s="1016">
        <f t="shared" si="143"/>
        <v>0</v>
      </c>
    </row>
    <row r="4894" spans="1:7">
      <c r="A4894" s="1016"/>
      <c r="B4894" s="1016"/>
      <c r="C4894" s="1016"/>
      <c r="D4894" s="1016"/>
      <c r="E4894" s="1016"/>
      <c r="F4894" s="1016" t="e">
        <f t="shared" si="142"/>
        <v>#DIV/0!</v>
      </c>
      <c r="G4894" s="1016">
        <f t="shared" si="143"/>
        <v>0</v>
      </c>
    </row>
    <row r="4895" spans="1:7">
      <c r="A4895" s="1016"/>
      <c r="B4895" s="1016"/>
      <c r="C4895" s="1016"/>
      <c r="D4895" s="1016"/>
      <c r="E4895" s="1016"/>
      <c r="F4895" s="1016" t="e">
        <f t="shared" ref="F4895:F4958" si="144">(B4895*C4895*D4895*60/(A4895*1000))+F4894</f>
        <v>#DIV/0!</v>
      </c>
      <c r="G4895" s="1016">
        <f t="shared" ref="G4895:G4958" si="145">(C4895*D4895*60)+G4894</f>
        <v>0</v>
      </c>
    </row>
    <row r="4896" spans="1:7">
      <c r="A4896" s="1016"/>
      <c r="B4896" s="1016"/>
      <c r="C4896" s="1016"/>
      <c r="D4896" s="1016"/>
      <c r="E4896" s="1016"/>
      <c r="F4896" s="1016" t="e">
        <f t="shared" si="144"/>
        <v>#DIV/0!</v>
      </c>
      <c r="G4896" s="1016">
        <f t="shared" si="145"/>
        <v>0</v>
      </c>
    </row>
    <row r="4897" spans="1:7">
      <c r="A4897" s="1016"/>
      <c r="B4897" s="1016"/>
      <c r="C4897" s="1016"/>
      <c r="D4897" s="1016"/>
      <c r="E4897" s="1016"/>
      <c r="F4897" s="1016" t="e">
        <f t="shared" si="144"/>
        <v>#DIV/0!</v>
      </c>
      <c r="G4897" s="1016">
        <f t="shared" si="145"/>
        <v>0</v>
      </c>
    </row>
    <row r="4898" spans="1:7">
      <c r="A4898" s="1016"/>
      <c r="B4898" s="1016"/>
      <c r="C4898" s="1016"/>
      <c r="D4898" s="1016"/>
      <c r="E4898" s="1016"/>
      <c r="F4898" s="1016" t="e">
        <f t="shared" si="144"/>
        <v>#DIV/0!</v>
      </c>
      <c r="G4898" s="1016">
        <f t="shared" si="145"/>
        <v>0</v>
      </c>
    </row>
    <row r="4899" spans="1:7">
      <c r="A4899" s="1016"/>
      <c r="B4899" s="1016"/>
      <c r="C4899" s="1016"/>
      <c r="D4899" s="1016"/>
      <c r="E4899" s="1016"/>
      <c r="F4899" s="1016" t="e">
        <f t="shared" si="144"/>
        <v>#DIV/0!</v>
      </c>
      <c r="G4899" s="1016">
        <f t="shared" si="145"/>
        <v>0</v>
      </c>
    </row>
    <row r="4900" spans="1:7">
      <c r="A4900" s="1016"/>
      <c r="B4900" s="1016"/>
      <c r="C4900" s="1016"/>
      <c r="D4900" s="1016"/>
      <c r="E4900" s="1016"/>
      <c r="F4900" s="1016" t="e">
        <f t="shared" si="144"/>
        <v>#DIV/0!</v>
      </c>
      <c r="G4900" s="1016">
        <f t="shared" si="145"/>
        <v>0</v>
      </c>
    </row>
    <row r="4901" spans="1:7">
      <c r="A4901" s="1016"/>
      <c r="B4901" s="1016"/>
      <c r="C4901" s="1016"/>
      <c r="D4901" s="1016"/>
      <c r="E4901" s="1016"/>
      <c r="F4901" s="1016" t="e">
        <f t="shared" si="144"/>
        <v>#DIV/0!</v>
      </c>
      <c r="G4901" s="1016">
        <f t="shared" si="145"/>
        <v>0</v>
      </c>
    </row>
    <row r="4902" spans="1:7">
      <c r="A4902" s="1016"/>
      <c r="B4902" s="1016"/>
      <c r="C4902" s="1016"/>
      <c r="D4902" s="1016"/>
      <c r="E4902" s="1016"/>
      <c r="F4902" s="1016" t="e">
        <f t="shared" si="144"/>
        <v>#DIV/0!</v>
      </c>
      <c r="G4902" s="1016">
        <f t="shared" si="145"/>
        <v>0</v>
      </c>
    </row>
    <row r="4903" spans="1:7">
      <c r="A4903" s="1016"/>
      <c r="B4903" s="1016"/>
      <c r="C4903" s="1016"/>
      <c r="D4903" s="1016"/>
      <c r="E4903" s="1016"/>
      <c r="F4903" s="1016" t="e">
        <f t="shared" si="144"/>
        <v>#DIV/0!</v>
      </c>
      <c r="G4903" s="1016">
        <f t="shared" si="145"/>
        <v>0</v>
      </c>
    </row>
    <row r="4904" spans="1:7">
      <c r="A4904" s="1016"/>
      <c r="B4904" s="1016"/>
      <c r="C4904" s="1016"/>
      <c r="D4904" s="1016"/>
      <c r="E4904" s="1016"/>
      <c r="F4904" s="1016" t="e">
        <f t="shared" si="144"/>
        <v>#DIV/0!</v>
      </c>
      <c r="G4904" s="1016">
        <f t="shared" si="145"/>
        <v>0</v>
      </c>
    </row>
    <row r="4905" spans="1:7">
      <c r="A4905" s="1016"/>
      <c r="B4905" s="1016"/>
      <c r="C4905" s="1016"/>
      <c r="D4905" s="1016"/>
      <c r="E4905" s="1016"/>
      <c r="F4905" s="1016" t="e">
        <f t="shared" si="144"/>
        <v>#DIV/0!</v>
      </c>
      <c r="G4905" s="1016">
        <f t="shared" si="145"/>
        <v>0</v>
      </c>
    </row>
    <row r="4906" spans="1:7">
      <c r="A4906" s="1016"/>
      <c r="B4906" s="1016"/>
      <c r="C4906" s="1016"/>
      <c r="D4906" s="1016"/>
      <c r="E4906" s="1016"/>
      <c r="F4906" s="1016" t="e">
        <f t="shared" si="144"/>
        <v>#DIV/0!</v>
      </c>
      <c r="G4906" s="1016">
        <f t="shared" si="145"/>
        <v>0</v>
      </c>
    </row>
    <row r="4907" spans="1:7">
      <c r="A4907" s="1016"/>
      <c r="B4907" s="1016"/>
      <c r="C4907" s="1016"/>
      <c r="D4907" s="1016"/>
      <c r="E4907" s="1016"/>
      <c r="F4907" s="1016" t="e">
        <f t="shared" si="144"/>
        <v>#DIV/0!</v>
      </c>
      <c r="G4907" s="1016">
        <f t="shared" si="145"/>
        <v>0</v>
      </c>
    </row>
    <row r="4908" spans="1:7">
      <c r="A4908" s="1016"/>
      <c r="B4908" s="1016"/>
      <c r="C4908" s="1016"/>
      <c r="D4908" s="1016"/>
      <c r="E4908" s="1016"/>
      <c r="F4908" s="1016" t="e">
        <f t="shared" si="144"/>
        <v>#DIV/0!</v>
      </c>
      <c r="G4908" s="1016">
        <f t="shared" si="145"/>
        <v>0</v>
      </c>
    </row>
    <row r="4909" spans="1:7">
      <c r="A4909" s="1016"/>
      <c r="B4909" s="1016"/>
      <c r="C4909" s="1016"/>
      <c r="D4909" s="1016"/>
      <c r="E4909" s="1016"/>
      <c r="F4909" s="1016" t="e">
        <f t="shared" si="144"/>
        <v>#DIV/0!</v>
      </c>
      <c r="G4909" s="1016">
        <f t="shared" si="145"/>
        <v>0</v>
      </c>
    </row>
    <row r="4910" spans="1:7">
      <c r="A4910" s="1016"/>
      <c r="B4910" s="1016"/>
      <c r="C4910" s="1016"/>
      <c r="D4910" s="1016"/>
      <c r="E4910" s="1016"/>
      <c r="F4910" s="1016" t="e">
        <f t="shared" si="144"/>
        <v>#DIV/0!</v>
      </c>
      <c r="G4910" s="1016">
        <f t="shared" si="145"/>
        <v>0</v>
      </c>
    </row>
    <row r="4911" spans="1:7">
      <c r="A4911" s="1016"/>
      <c r="B4911" s="1016"/>
      <c r="C4911" s="1016"/>
      <c r="D4911" s="1016"/>
      <c r="E4911" s="1016"/>
      <c r="F4911" s="1016" t="e">
        <f t="shared" si="144"/>
        <v>#DIV/0!</v>
      </c>
      <c r="G4911" s="1016">
        <f t="shared" si="145"/>
        <v>0</v>
      </c>
    </row>
    <row r="4912" spans="1:7">
      <c r="A4912" s="1016"/>
      <c r="B4912" s="1016"/>
      <c r="C4912" s="1016"/>
      <c r="D4912" s="1016"/>
      <c r="E4912" s="1016"/>
      <c r="F4912" s="1016" t="e">
        <f t="shared" si="144"/>
        <v>#DIV/0!</v>
      </c>
      <c r="G4912" s="1016">
        <f t="shared" si="145"/>
        <v>0</v>
      </c>
    </row>
    <row r="4913" spans="1:7">
      <c r="A4913" s="1016"/>
      <c r="B4913" s="1016"/>
      <c r="C4913" s="1016"/>
      <c r="D4913" s="1016"/>
      <c r="E4913" s="1016"/>
      <c r="F4913" s="1016" t="e">
        <f t="shared" si="144"/>
        <v>#DIV/0!</v>
      </c>
      <c r="G4913" s="1016">
        <f t="shared" si="145"/>
        <v>0</v>
      </c>
    </row>
    <row r="4914" spans="1:7">
      <c r="A4914" s="1016"/>
      <c r="B4914" s="1016"/>
      <c r="C4914" s="1016"/>
      <c r="D4914" s="1016"/>
      <c r="E4914" s="1016"/>
      <c r="F4914" s="1016" t="e">
        <f t="shared" si="144"/>
        <v>#DIV/0!</v>
      </c>
      <c r="G4914" s="1016">
        <f t="shared" si="145"/>
        <v>0</v>
      </c>
    </row>
    <row r="4915" spans="1:7">
      <c r="A4915" s="1016"/>
      <c r="B4915" s="1016"/>
      <c r="C4915" s="1016"/>
      <c r="D4915" s="1016"/>
      <c r="E4915" s="1016"/>
      <c r="F4915" s="1016" t="e">
        <f t="shared" si="144"/>
        <v>#DIV/0!</v>
      </c>
      <c r="G4915" s="1016">
        <f t="shared" si="145"/>
        <v>0</v>
      </c>
    </row>
    <row r="4916" spans="1:7">
      <c r="A4916" s="1016"/>
      <c r="B4916" s="1016"/>
      <c r="C4916" s="1016"/>
      <c r="D4916" s="1016"/>
      <c r="E4916" s="1016"/>
      <c r="F4916" s="1016" t="e">
        <f t="shared" si="144"/>
        <v>#DIV/0!</v>
      </c>
      <c r="G4916" s="1016">
        <f t="shared" si="145"/>
        <v>0</v>
      </c>
    </row>
    <row r="4917" spans="1:7">
      <c r="A4917" s="1016"/>
      <c r="B4917" s="1016"/>
      <c r="C4917" s="1016"/>
      <c r="D4917" s="1016"/>
      <c r="E4917" s="1016"/>
      <c r="F4917" s="1016" t="e">
        <f t="shared" si="144"/>
        <v>#DIV/0!</v>
      </c>
      <c r="G4917" s="1016">
        <f t="shared" si="145"/>
        <v>0</v>
      </c>
    </row>
    <row r="4918" spans="1:7">
      <c r="A4918" s="1016"/>
      <c r="B4918" s="1016"/>
      <c r="C4918" s="1016"/>
      <c r="D4918" s="1016"/>
      <c r="E4918" s="1016"/>
      <c r="F4918" s="1016" t="e">
        <f t="shared" si="144"/>
        <v>#DIV/0!</v>
      </c>
      <c r="G4918" s="1016">
        <f t="shared" si="145"/>
        <v>0</v>
      </c>
    </row>
    <row r="4919" spans="1:7">
      <c r="A4919" s="1016"/>
      <c r="B4919" s="1016"/>
      <c r="C4919" s="1016"/>
      <c r="D4919" s="1016"/>
      <c r="E4919" s="1016"/>
      <c r="F4919" s="1016" t="e">
        <f t="shared" si="144"/>
        <v>#DIV/0!</v>
      </c>
      <c r="G4919" s="1016">
        <f t="shared" si="145"/>
        <v>0</v>
      </c>
    </row>
    <row r="4920" spans="1:7">
      <c r="A4920" s="1016"/>
      <c r="B4920" s="1016"/>
      <c r="C4920" s="1016"/>
      <c r="D4920" s="1016"/>
      <c r="E4920" s="1016"/>
      <c r="F4920" s="1016" t="e">
        <f t="shared" si="144"/>
        <v>#DIV/0!</v>
      </c>
      <c r="G4920" s="1016">
        <f t="shared" si="145"/>
        <v>0</v>
      </c>
    </row>
    <row r="4921" spans="1:7">
      <c r="A4921" s="1016"/>
      <c r="B4921" s="1016"/>
      <c r="C4921" s="1016"/>
      <c r="D4921" s="1016"/>
      <c r="E4921" s="1016"/>
      <c r="F4921" s="1016" t="e">
        <f t="shared" si="144"/>
        <v>#DIV/0!</v>
      </c>
      <c r="G4921" s="1016">
        <f t="shared" si="145"/>
        <v>0</v>
      </c>
    </row>
    <row r="4922" spans="1:7">
      <c r="A4922" s="1016"/>
      <c r="B4922" s="1016"/>
      <c r="C4922" s="1016"/>
      <c r="D4922" s="1016"/>
      <c r="E4922" s="1016"/>
      <c r="F4922" s="1016" t="e">
        <f t="shared" si="144"/>
        <v>#DIV/0!</v>
      </c>
      <c r="G4922" s="1016">
        <f t="shared" si="145"/>
        <v>0</v>
      </c>
    </row>
    <row r="4923" spans="1:7">
      <c r="A4923" s="1016"/>
      <c r="B4923" s="1016"/>
      <c r="C4923" s="1016"/>
      <c r="D4923" s="1016"/>
      <c r="E4923" s="1016"/>
      <c r="F4923" s="1016" t="e">
        <f t="shared" si="144"/>
        <v>#DIV/0!</v>
      </c>
      <c r="G4923" s="1016">
        <f t="shared" si="145"/>
        <v>0</v>
      </c>
    </row>
    <row r="4924" spans="1:7">
      <c r="A4924" s="1016"/>
      <c r="B4924" s="1016"/>
      <c r="C4924" s="1016"/>
      <c r="D4924" s="1016"/>
      <c r="E4924" s="1016"/>
      <c r="F4924" s="1016" t="e">
        <f t="shared" si="144"/>
        <v>#DIV/0!</v>
      </c>
      <c r="G4924" s="1016">
        <f t="shared" si="145"/>
        <v>0</v>
      </c>
    </row>
    <row r="4925" spans="1:7">
      <c r="A4925" s="1016"/>
      <c r="B4925" s="1016"/>
      <c r="C4925" s="1016"/>
      <c r="D4925" s="1016"/>
      <c r="E4925" s="1016"/>
      <c r="F4925" s="1016" t="e">
        <f t="shared" si="144"/>
        <v>#DIV/0!</v>
      </c>
      <c r="G4925" s="1016">
        <f t="shared" si="145"/>
        <v>0</v>
      </c>
    </row>
    <row r="4926" spans="1:7">
      <c r="A4926" s="1016"/>
      <c r="B4926" s="1016"/>
      <c r="C4926" s="1016"/>
      <c r="D4926" s="1016"/>
      <c r="E4926" s="1016"/>
      <c r="F4926" s="1016" t="e">
        <f t="shared" si="144"/>
        <v>#DIV/0!</v>
      </c>
      <c r="G4926" s="1016">
        <f t="shared" si="145"/>
        <v>0</v>
      </c>
    </row>
    <row r="4927" spans="1:7">
      <c r="A4927" s="1016"/>
      <c r="B4927" s="1016"/>
      <c r="C4927" s="1016"/>
      <c r="D4927" s="1016"/>
      <c r="E4927" s="1016"/>
      <c r="F4927" s="1016" t="e">
        <f t="shared" si="144"/>
        <v>#DIV/0!</v>
      </c>
      <c r="G4927" s="1016">
        <f t="shared" si="145"/>
        <v>0</v>
      </c>
    </row>
    <row r="4928" spans="1:7">
      <c r="A4928" s="1016"/>
      <c r="B4928" s="1016"/>
      <c r="C4928" s="1016"/>
      <c r="D4928" s="1016"/>
      <c r="E4928" s="1016"/>
      <c r="F4928" s="1016" t="e">
        <f t="shared" si="144"/>
        <v>#DIV/0!</v>
      </c>
      <c r="G4928" s="1016">
        <f t="shared" si="145"/>
        <v>0</v>
      </c>
    </row>
    <row r="4929" spans="1:7">
      <c r="A4929" s="1016"/>
      <c r="B4929" s="1016"/>
      <c r="C4929" s="1016"/>
      <c r="D4929" s="1016"/>
      <c r="E4929" s="1016"/>
      <c r="F4929" s="1016" t="e">
        <f t="shared" si="144"/>
        <v>#DIV/0!</v>
      </c>
      <c r="G4929" s="1016">
        <f t="shared" si="145"/>
        <v>0</v>
      </c>
    </row>
    <row r="4930" spans="1:7">
      <c r="A4930" s="1016"/>
      <c r="B4930" s="1016"/>
      <c r="C4930" s="1016"/>
      <c r="D4930" s="1016"/>
      <c r="E4930" s="1016"/>
      <c r="F4930" s="1016" t="e">
        <f t="shared" si="144"/>
        <v>#DIV/0!</v>
      </c>
      <c r="G4930" s="1016">
        <f t="shared" si="145"/>
        <v>0</v>
      </c>
    </row>
    <row r="4931" spans="1:7">
      <c r="A4931" s="1016"/>
      <c r="B4931" s="1016"/>
      <c r="C4931" s="1016"/>
      <c r="D4931" s="1016"/>
      <c r="E4931" s="1016"/>
      <c r="F4931" s="1016" t="e">
        <f t="shared" si="144"/>
        <v>#DIV/0!</v>
      </c>
      <c r="G4931" s="1016">
        <f t="shared" si="145"/>
        <v>0</v>
      </c>
    </row>
    <row r="4932" spans="1:7">
      <c r="A4932" s="1016"/>
      <c r="B4932" s="1016"/>
      <c r="C4932" s="1016"/>
      <c r="D4932" s="1016"/>
      <c r="E4932" s="1016"/>
      <c r="F4932" s="1016" t="e">
        <f t="shared" si="144"/>
        <v>#DIV/0!</v>
      </c>
      <c r="G4932" s="1016">
        <f t="shared" si="145"/>
        <v>0</v>
      </c>
    </row>
    <row r="4933" spans="1:7">
      <c r="A4933" s="1016"/>
      <c r="B4933" s="1016"/>
      <c r="C4933" s="1016"/>
      <c r="D4933" s="1016"/>
      <c r="E4933" s="1016"/>
      <c r="F4933" s="1016" t="e">
        <f t="shared" si="144"/>
        <v>#DIV/0!</v>
      </c>
      <c r="G4933" s="1016">
        <f t="shared" si="145"/>
        <v>0</v>
      </c>
    </row>
    <row r="4934" spans="1:7">
      <c r="A4934" s="1016"/>
      <c r="B4934" s="1016"/>
      <c r="C4934" s="1016"/>
      <c r="D4934" s="1016"/>
      <c r="E4934" s="1016"/>
      <c r="F4934" s="1016" t="e">
        <f t="shared" si="144"/>
        <v>#DIV/0!</v>
      </c>
      <c r="G4934" s="1016">
        <f t="shared" si="145"/>
        <v>0</v>
      </c>
    </row>
    <row r="4935" spans="1:7">
      <c r="A4935" s="1016"/>
      <c r="B4935" s="1016"/>
      <c r="C4935" s="1016"/>
      <c r="D4935" s="1016"/>
      <c r="E4935" s="1016"/>
      <c r="F4935" s="1016" t="e">
        <f t="shared" si="144"/>
        <v>#DIV/0!</v>
      </c>
      <c r="G4935" s="1016">
        <f t="shared" si="145"/>
        <v>0</v>
      </c>
    </row>
    <row r="4936" spans="1:7">
      <c r="A4936" s="1016"/>
      <c r="B4936" s="1016"/>
      <c r="C4936" s="1016"/>
      <c r="D4936" s="1016"/>
      <c r="E4936" s="1016"/>
      <c r="F4936" s="1016" t="e">
        <f t="shared" si="144"/>
        <v>#DIV/0!</v>
      </c>
      <c r="G4936" s="1016">
        <f t="shared" si="145"/>
        <v>0</v>
      </c>
    </row>
    <row r="4937" spans="1:7">
      <c r="A4937" s="1016"/>
      <c r="B4937" s="1016"/>
      <c r="C4937" s="1016"/>
      <c r="D4937" s="1016"/>
      <c r="E4937" s="1016"/>
      <c r="F4937" s="1016" t="e">
        <f t="shared" si="144"/>
        <v>#DIV/0!</v>
      </c>
      <c r="G4937" s="1016">
        <f t="shared" si="145"/>
        <v>0</v>
      </c>
    </row>
    <row r="4938" spans="1:7">
      <c r="A4938" s="1016"/>
      <c r="B4938" s="1016"/>
      <c r="C4938" s="1016"/>
      <c r="D4938" s="1016"/>
      <c r="E4938" s="1016"/>
      <c r="F4938" s="1016" t="e">
        <f t="shared" si="144"/>
        <v>#DIV/0!</v>
      </c>
      <c r="G4938" s="1016">
        <f t="shared" si="145"/>
        <v>0</v>
      </c>
    </row>
    <row r="4939" spans="1:7">
      <c r="A4939" s="1016"/>
      <c r="B4939" s="1016"/>
      <c r="C4939" s="1016"/>
      <c r="D4939" s="1016"/>
      <c r="E4939" s="1016"/>
      <c r="F4939" s="1016" t="e">
        <f t="shared" si="144"/>
        <v>#DIV/0!</v>
      </c>
      <c r="G4939" s="1016">
        <f t="shared" si="145"/>
        <v>0</v>
      </c>
    </row>
    <row r="4940" spans="1:7">
      <c r="A4940" s="1016"/>
      <c r="B4940" s="1016"/>
      <c r="C4940" s="1016"/>
      <c r="D4940" s="1016"/>
      <c r="E4940" s="1016"/>
      <c r="F4940" s="1016" t="e">
        <f t="shared" si="144"/>
        <v>#DIV/0!</v>
      </c>
      <c r="G4940" s="1016">
        <f t="shared" si="145"/>
        <v>0</v>
      </c>
    </row>
    <row r="4941" spans="1:7">
      <c r="A4941" s="1016"/>
      <c r="B4941" s="1016"/>
      <c r="C4941" s="1016"/>
      <c r="D4941" s="1016"/>
      <c r="E4941" s="1016"/>
      <c r="F4941" s="1016" t="e">
        <f t="shared" si="144"/>
        <v>#DIV/0!</v>
      </c>
      <c r="G4941" s="1016">
        <f t="shared" si="145"/>
        <v>0</v>
      </c>
    </row>
    <row r="4942" spans="1:7">
      <c r="A4942" s="1016"/>
      <c r="B4942" s="1016"/>
      <c r="C4942" s="1016"/>
      <c r="D4942" s="1016"/>
      <c r="E4942" s="1016"/>
      <c r="F4942" s="1016" t="e">
        <f t="shared" si="144"/>
        <v>#DIV/0!</v>
      </c>
      <c r="G4942" s="1016">
        <f t="shared" si="145"/>
        <v>0</v>
      </c>
    </row>
    <row r="4943" spans="1:7">
      <c r="A4943" s="1016"/>
      <c r="B4943" s="1016"/>
      <c r="C4943" s="1016"/>
      <c r="D4943" s="1016"/>
      <c r="E4943" s="1016"/>
      <c r="F4943" s="1016" t="e">
        <f t="shared" si="144"/>
        <v>#DIV/0!</v>
      </c>
      <c r="G4943" s="1016">
        <f t="shared" si="145"/>
        <v>0</v>
      </c>
    </row>
    <row r="4944" spans="1:7">
      <c r="A4944" s="1016"/>
      <c r="B4944" s="1016"/>
      <c r="C4944" s="1016"/>
      <c r="D4944" s="1016"/>
      <c r="E4944" s="1016"/>
      <c r="F4944" s="1016" t="e">
        <f t="shared" si="144"/>
        <v>#DIV/0!</v>
      </c>
      <c r="G4944" s="1016">
        <f t="shared" si="145"/>
        <v>0</v>
      </c>
    </row>
    <row r="4945" spans="1:7">
      <c r="A4945" s="1016"/>
      <c r="B4945" s="1016"/>
      <c r="C4945" s="1016"/>
      <c r="D4945" s="1016"/>
      <c r="E4945" s="1016"/>
      <c r="F4945" s="1016" t="e">
        <f t="shared" si="144"/>
        <v>#DIV/0!</v>
      </c>
      <c r="G4945" s="1016">
        <f t="shared" si="145"/>
        <v>0</v>
      </c>
    </row>
    <row r="4946" spans="1:7">
      <c r="A4946" s="1016"/>
      <c r="B4946" s="1016"/>
      <c r="C4946" s="1016"/>
      <c r="D4946" s="1016"/>
      <c r="E4946" s="1016"/>
      <c r="F4946" s="1016" t="e">
        <f t="shared" si="144"/>
        <v>#DIV/0!</v>
      </c>
      <c r="G4946" s="1016">
        <f t="shared" si="145"/>
        <v>0</v>
      </c>
    </row>
    <row r="4947" spans="1:7">
      <c r="A4947" s="1016"/>
      <c r="B4947" s="1016"/>
      <c r="C4947" s="1016"/>
      <c r="D4947" s="1016"/>
      <c r="E4947" s="1016"/>
      <c r="F4947" s="1016" t="e">
        <f t="shared" si="144"/>
        <v>#DIV/0!</v>
      </c>
      <c r="G4947" s="1016">
        <f t="shared" si="145"/>
        <v>0</v>
      </c>
    </row>
    <row r="4948" spans="1:7">
      <c r="A4948" s="1016"/>
      <c r="B4948" s="1016"/>
      <c r="C4948" s="1016"/>
      <c r="D4948" s="1016"/>
      <c r="E4948" s="1016"/>
      <c r="F4948" s="1016" t="e">
        <f t="shared" si="144"/>
        <v>#DIV/0!</v>
      </c>
      <c r="G4948" s="1016">
        <f t="shared" si="145"/>
        <v>0</v>
      </c>
    </row>
    <row r="4949" spans="1:7">
      <c r="A4949" s="1016"/>
      <c r="B4949" s="1016"/>
      <c r="C4949" s="1016"/>
      <c r="D4949" s="1016"/>
      <c r="E4949" s="1016"/>
      <c r="F4949" s="1016" t="e">
        <f t="shared" si="144"/>
        <v>#DIV/0!</v>
      </c>
      <c r="G4949" s="1016">
        <f t="shared" si="145"/>
        <v>0</v>
      </c>
    </row>
    <row r="4950" spans="1:7">
      <c r="A4950" s="1016"/>
      <c r="B4950" s="1016"/>
      <c r="C4950" s="1016"/>
      <c r="D4950" s="1016"/>
      <c r="E4950" s="1016"/>
      <c r="F4950" s="1016" t="e">
        <f t="shared" si="144"/>
        <v>#DIV/0!</v>
      </c>
      <c r="G4950" s="1016">
        <f t="shared" si="145"/>
        <v>0</v>
      </c>
    </row>
    <row r="4951" spans="1:7">
      <c r="A4951" s="1016"/>
      <c r="B4951" s="1016"/>
      <c r="C4951" s="1016"/>
      <c r="D4951" s="1016"/>
      <c r="E4951" s="1016"/>
      <c r="F4951" s="1016" t="e">
        <f t="shared" si="144"/>
        <v>#DIV/0!</v>
      </c>
      <c r="G4951" s="1016">
        <f t="shared" si="145"/>
        <v>0</v>
      </c>
    </row>
    <row r="4952" spans="1:7">
      <c r="A4952" s="1016"/>
      <c r="B4952" s="1016"/>
      <c r="C4952" s="1016"/>
      <c r="D4952" s="1016"/>
      <c r="E4952" s="1016"/>
      <c r="F4952" s="1016" t="e">
        <f t="shared" si="144"/>
        <v>#DIV/0!</v>
      </c>
      <c r="G4952" s="1016">
        <f t="shared" si="145"/>
        <v>0</v>
      </c>
    </row>
    <row r="4953" spans="1:7">
      <c r="A4953" s="1016"/>
      <c r="B4953" s="1016"/>
      <c r="C4953" s="1016"/>
      <c r="D4953" s="1016"/>
      <c r="E4953" s="1016"/>
      <c r="F4953" s="1016" t="e">
        <f t="shared" si="144"/>
        <v>#DIV/0!</v>
      </c>
      <c r="G4953" s="1016">
        <f t="shared" si="145"/>
        <v>0</v>
      </c>
    </row>
    <row r="4954" spans="1:7">
      <c r="A4954" s="1016"/>
      <c r="B4954" s="1016"/>
      <c r="C4954" s="1016"/>
      <c r="D4954" s="1016"/>
      <c r="E4954" s="1016"/>
      <c r="F4954" s="1016" t="e">
        <f t="shared" si="144"/>
        <v>#DIV/0!</v>
      </c>
      <c r="G4954" s="1016">
        <f t="shared" si="145"/>
        <v>0</v>
      </c>
    </row>
    <row r="4955" spans="1:7">
      <c r="A4955" s="1016"/>
      <c r="B4955" s="1016"/>
      <c r="C4955" s="1016"/>
      <c r="D4955" s="1016"/>
      <c r="E4955" s="1016"/>
      <c r="F4955" s="1016" t="e">
        <f t="shared" si="144"/>
        <v>#DIV/0!</v>
      </c>
      <c r="G4955" s="1016">
        <f t="shared" si="145"/>
        <v>0</v>
      </c>
    </row>
    <row r="4956" spans="1:7">
      <c r="A4956" s="1016"/>
      <c r="B4956" s="1016"/>
      <c r="C4956" s="1016"/>
      <c r="D4956" s="1016"/>
      <c r="E4956" s="1016"/>
      <c r="F4956" s="1016" t="e">
        <f t="shared" si="144"/>
        <v>#DIV/0!</v>
      </c>
      <c r="G4956" s="1016">
        <f t="shared" si="145"/>
        <v>0</v>
      </c>
    </row>
    <row r="4957" spans="1:7">
      <c r="A4957" s="1016"/>
      <c r="B4957" s="1016"/>
      <c r="C4957" s="1016"/>
      <c r="D4957" s="1016"/>
      <c r="E4957" s="1016"/>
      <c r="F4957" s="1016" t="e">
        <f t="shared" si="144"/>
        <v>#DIV/0!</v>
      </c>
      <c r="G4957" s="1016">
        <f t="shared" si="145"/>
        <v>0</v>
      </c>
    </row>
    <row r="4958" spans="1:7">
      <c r="A4958" s="1016"/>
      <c r="B4958" s="1016"/>
      <c r="C4958" s="1016"/>
      <c r="D4958" s="1016"/>
      <c r="E4958" s="1016"/>
      <c r="F4958" s="1016" t="e">
        <f t="shared" si="144"/>
        <v>#DIV/0!</v>
      </c>
      <c r="G4958" s="1016">
        <f t="shared" si="145"/>
        <v>0</v>
      </c>
    </row>
    <row r="4959" spans="1:7">
      <c r="A4959" s="1016"/>
      <c r="B4959" s="1016"/>
      <c r="C4959" s="1016"/>
      <c r="D4959" s="1016"/>
      <c r="E4959" s="1016"/>
      <c r="F4959" s="1016" t="e">
        <f t="shared" ref="F4959:F5022" si="146">(B4959*C4959*D4959*60/(A4959*1000))+F4958</f>
        <v>#DIV/0!</v>
      </c>
      <c r="G4959" s="1016">
        <f t="shared" ref="G4959:G5022" si="147">(C4959*D4959*60)+G4958</f>
        <v>0</v>
      </c>
    </row>
    <row r="4960" spans="1:7">
      <c r="A4960" s="1016"/>
      <c r="B4960" s="1016"/>
      <c r="C4960" s="1016"/>
      <c r="D4960" s="1016"/>
      <c r="E4960" s="1016"/>
      <c r="F4960" s="1016" t="e">
        <f t="shared" si="146"/>
        <v>#DIV/0!</v>
      </c>
      <c r="G4960" s="1016">
        <f t="shared" si="147"/>
        <v>0</v>
      </c>
    </row>
    <row r="4961" spans="1:7">
      <c r="A4961" s="1016"/>
      <c r="B4961" s="1016"/>
      <c r="C4961" s="1016"/>
      <c r="D4961" s="1016"/>
      <c r="E4961" s="1016"/>
      <c r="F4961" s="1016" t="e">
        <f t="shared" si="146"/>
        <v>#DIV/0!</v>
      </c>
      <c r="G4961" s="1016">
        <f t="shared" si="147"/>
        <v>0</v>
      </c>
    </row>
    <row r="4962" spans="1:7">
      <c r="A4962" s="1016"/>
      <c r="B4962" s="1016"/>
      <c r="C4962" s="1016"/>
      <c r="D4962" s="1016"/>
      <c r="E4962" s="1016"/>
      <c r="F4962" s="1016" t="e">
        <f t="shared" si="146"/>
        <v>#DIV/0!</v>
      </c>
      <c r="G4962" s="1016">
        <f t="shared" si="147"/>
        <v>0</v>
      </c>
    </row>
    <row r="4963" spans="1:7">
      <c r="A4963" s="1016"/>
      <c r="B4963" s="1016"/>
      <c r="C4963" s="1016"/>
      <c r="D4963" s="1016"/>
      <c r="E4963" s="1016"/>
      <c r="F4963" s="1016" t="e">
        <f t="shared" si="146"/>
        <v>#DIV/0!</v>
      </c>
      <c r="G4963" s="1016">
        <f t="shared" si="147"/>
        <v>0</v>
      </c>
    </row>
    <row r="4964" spans="1:7">
      <c r="A4964" s="1016"/>
      <c r="B4964" s="1016"/>
      <c r="C4964" s="1016"/>
      <c r="D4964" s="1016"/>
      <c r="E4964" s="1016"/>
      <c r="F4964" s="1016" t="e">
        <f t="shared" si="146"/>
        <v>#DIV/0!</v>
      </c>
      <c r="G4964" s="1016">
        <f t="shared" si="147"/>
        <v>0</v>
      </c>
    </row>
    <row r="4965" spans="1:7">
      <c r="A4965" s="1016"/>
      <c r="B4965" s="1016"/>
      <c r="C4965" s="1016"/>
      <c r="D4965" s="1016"/>
      <c r="E4965" s="1016"/>
      <c r="F4965" s="1016" t="e">
        <f t="shared" si="146"/>
        <v>#DIV/0!</v>
      </c>
      <c r="G4965" s="1016">
        <f t="shared" si="147"/>
        <v>0</v>
      </c>
    </row>
    <row r="4966" spans="1:7">
      <c r="A4966" s="1016"/>
      <c r="B4966" s="1016"/>
      <c r="C4966" s="1016"/>
      <c r="D4966" s="1016"/>
      <c r="E4966" s="1016"/>
      <c r="F4966" s="1016" t="e">
        <f t="shared" si="146"/>
        <v>#DIV/0!</v>
      </c>
      <c r="G4966" s="1016">
        <f t="shared" si="147"/>
        <v>0</v>
      </c>
    </row>
    <row r="4967" spans="1:7">
      <c r="A4967" s="1016"/>
      <c r="B4967" s="1016"/>
      <c r="C4967" s="1016"/>
      <c r="D4967" s="1016"/>
      <c r="E4967" s="1016"/>
      <c r="F4967" s="1016" t="e">
        <f t="shared" si="146"/>
        <v>#DIV/0!</v>
      </c>
      <c r="G4967" s="1016">
        <f t="shared" si="147"/>
        <v>0</v>
      </c>
    </row>
    <row r="4968" spans="1:7">
      <c r="A4968" s="1016"/>
      <c r="B4968" s="1016"/>
      <c r="C4968" s="1016"/>
      <c r="D4968" s="1016"/>
      <c r="E4968" s="1016"/>
      <c r="F4968" s="1016" t="e">
        <f t="shared" si="146"/>
        <v>#DIV/0!</v>
      </c>
      <c r="G4968" s="1016">
        <f t="shared" si="147"/>
        <v>0</v>
      </c>
    </row>
    <row r="4969" spans="1:7">
      <c r="A4969" s="1016"/>
      <c r="B4969" s="1016"/>
      <c r="C4969" s="1016"/>
      <c r="D4969" s="1016"/>
      <c r="E4969" s="1016"/>
      <c r="F4969" s="1016" t="e">
        <f t="shared" si="146"/>
        <v>#DIV/0!</v>
      </c>
      <c r="G4969" s="1016">
        <f t="shared" si="147"/>
        <v>0</v>
      </c>
    </row>
    <row r="4970" spans="1:7">
      <c r="A4970" s="1016"/>
      <c r="B4970" s="1016"/>
      <c r="C4970" s="1016"/>
      <c r="D4970" s="1016"/>
      <c r="E4970" s="1016"/>
      <c r="F4970" s="1016" t="e">
        <f t="shared" si="146"/>
        <v>#DIV/0!</v>
      </c>
      <c r="G4970" s="1016">
        <f t="shared" si="147"/>
        <v>0</v>
      </c>
    </row>
    <row r="4971" spans="1:7">
      <c r="A4971" s="1016"/>
      <c r="B4971" s="1016"/>
      <c r="C4971" s="1016"/>
      <c r="D4971" s="1016"/>
      <c r="E4971" s="1016"/>
      <c r="F4971" s="1016" t="e">
        <f t="shared" si="146"/>
        <v>#DIV/0!</v>
      </c>
      <c r="G4971" s="1016">
        <f t="shared" si="147"/>
        <v>0</v>
      </c>
    </row>
    <row r="4972" spans="1:7">
      <c r="A4972" s="1016"/>
      <c r="B4972" s="1016"/>
      <c r="C4972" s="1016"/>
      <c r="D4972" s="1016"/>
      <c r="E4972" s="1016"/>
      <c r="F4972" s="1016" t="e">
        <f t="shared" si="146"/>
        <v>#DIV/0!</v>
      </c>
      <c r="G4972" s="1016">
        <f t="shared" si="147"/>
        <v>0</v>
      </c>
    </row>
    <row r="4973" spans="1:7">
      <c r="A4973" s="1016"/>
      <c r="B4973" s="1016"/>
      <c r="C4973" s="1016"/>
      <c r="D4973" s="1016"/>
      <c r="E4973" s="1016"/>
      <c r="F4973" s="1016" t="e">
        <f t="shared" si="146"/>
        <v>#DIV/0!</v>
      </c>
      <c r="G4973" s="1016">
        <f t="shared" si="147"/>
        <v>0</v>
      </c>
    </row>
    <row r="4974" spans="1:7">
      <c r="A4974" s="1016"/>
      <c r="B4974" s="1016"/>
      <c r="C4974" s="1016"/>
      <c r="D4974" s="1016"/>
      <c r="E4974" s="1016"/>
      <c r="F4974" s="1016" t="e">
        <f t="shared" si="146"/>
        <v>#DIV/0!</v>
      </c>
      <c r="G4974" s="1016">
        <f t="shared" si="147"/>
        <v>0</v>
      </c>
    </row>
    <row r="4975" spans="1:7">
      <c r="A4975" s="1016"/>
      <c r="B4975" s="1016"/>
      <c r="C4975" s="1016"/>
      <c r="D4975" s="1016"/>
      <c r="E4975" s="1016"/>
      <c r="F4975" s="1016" t="e">
        <f t="shared" si="146"/>
        <v>#DIV/0!</v>
      </c>
      <c r="G4975" s="1016">
        <f t="shared" si="147"/>
        <v>0</v>
      </c>
    </row>
    <row r="4976" spans="1:7">
      <c r="A4976" s="1016"/>
      <c r="B4976" s="1016"/>
      <c r="C4976" s="1016"/>
      <c r="D4976" s="1016"/>
      <c r="E4976" s="1016"/>
      <c r="F4976" s="1016" t="e">
        <f t="shared" si="146"/>
        <v>#DIV/0!</v>
      </c>
      <c r="G4976" s="1016">
        <f t="shared" si="147"/>
        <v>0</v>
      </c>
    </row>
    <row r="4977" spans="1:7">
      <c r="A4977" s="1016"/>
      <c r="B4977" s="1016"/>
      <c r="C4977" s="1016"/>
      <c r="D4977" s="1016"/>
      <c r="E4977" s="1016"/>
      <c r="F4977" s="1016" t="e">
        <f t="shared" si="146"/>
        <v>#DIV/0!</v>
      </c>
      <c r="G4977" s="1016">
        <f t="shared" si="147"/>
        <v>0</v>
      </c>
    </row>
    <row r="4978" spans="1:7">
      <c r="A4978" s="1016"/>
      <c r="B4978" s="1016"/>
      <c r="C4978" s="1016"/>
      <c r="D4978" s="1016"/>
      <c r="E4978" s="1016"/>
      <c r="F4978" s="1016" t="e">
        <f t="shared" si="146"/>
        <v>#DIV/0!</v>
      </c>
      <c r="G4978" s="1016">
        <f t="shared" si="147"/>
        <v>0</v>
      </c>
    </row>
    <row r="4979" spans="1:7">
      <c r="A4979" s="1016"/>
      <c r="B4979" s="1016"/>
      <c r="C4979" s="1016"/>
      <c r="D4979" s="1016"/>
      <c r="E4979" s="1016"/>
      <c r="F4979" s="1016" t="e">
        <f t="shared" si="146"/>
        <v>#DIV/0!</v>
      </c>
      <c r="G4979" s="1016">
        <f t="shared" si="147"/>
        <v>0</v>
      </c>
    </row>
    <row r="4980" spans="1:7">
      <c r="A4980" s="1016"/>
      <c r="B4980" s="1016"/>
      <c r="C4980" s="1016"/>
      <c r="D4980" s="1016"/>
      <c r="E4980" s="1016"/>
      <c r="F4980" s="1016" t="e">
        <f t="shared" si="146"/>
        <v>#DIV/0!</v>
      </c>
      <c r="G4980" s="1016">
        <f t="shared" si="147"/>
        <v>0</v>
      </c>
    </row>
    <row r="4981" spans="1:7">
      <c r="A4981" s="1016"/>
      <c r="B4981" s="1016"/>
      <c r="C4981" s="1016"/>
      <c r="D4981" s="1016"/>
      <c r="E4981" s="1016"/>
      <c r="F4981" s="1016" t="e">
        <f t="shared" si="146"/>
        <v>#DIV/0!</v>
      </c>
      <c r="G4981" s="1016">
        <f t="shared" si="147"/>
        <v>0</v>
      </c>
    </row>
    <row r="4982" spans="1:7">
      <c r="A4982" s="1016"/>
      <c r="B4982" s="1016"/>
      <c r="C4982" s="1016"/>
      <c r="D4982" s="1016"/>
      <c r="E4982" s="1016"/>
      <c r="F4982" s="1016" t="e">
        <f t="shared" si="146"/>
        <v>#DIV/0!</v>
      </c>
      <c r="G4982" s="1016">
        <f t="shared" si="147"/>
        <v>0</v>
      </c>
    </row>
    <row r="4983" spans="1:7">
      <c r="A4983" s="1016"/>
      <c r="B4983" s="1016"/>
      <c r="C4983" s="1016"/>
      <c r="D4983" s="1016"/>
      <c r="E4983" s="1016"/>
      <c r="F4983" s="1016" t="e">
        <f t="shared" si="146"/>
        <v>#DIV/0!</v>
      </c>
      <c r="G4983" s="1016">
        <f t="shared" si="147"/>
        <v>0</v>
      </c>
    </row>
    <row r="4984" spans="1:7">
      <c r="A4984" s="1016"/>
      <c r="B4984" s="1016"/>
      <c r="C4984" s="1016"/>
      <c r="D4984" s="1016"/>
      <c r="E4984" s="1016"/>
      <c r="F4984" s="1016" t="e">
        <f t="shared" si="146"/>
        <v>#DIV/0!</v>
      </c>
      <c r="G4984" s="1016">
        <f t="shared" si="147"/>
        <v>0</v>
      </c>
    </row>
    <row r="4985" spans="1:7">
      <c r="A4985" s="1016"/>
      <c r="B4985" s="1016"/>
      <c r="C4985" s="1016"/>
      <c r="D4985" s="1016"/>
      <c r="E4985" s="1016"/>
      <c r="F4985" s="1016" t="e">
        <f t="shared" si="146"/>
        <v>#DIV/0!</v>
      </c>
      <c r="G4985" s="1016">
        <f t="shared" si="147"/>
        <v>0</v>
      </c>
    </row>
    <row r="4986" spans="1:7">
      <c r="A4986" s="1016"/>
      <c r="B4986" s="1016"/>
      <c r="C4986" s="1016"/>
      <c r="D4986" s="1016"/>
      <c r="E4986" s="1016"/>
      <c r="F4986" s="1016" t="e">
        <f t="shared" si="146"/>
        <v>#DIV/0!</v>
      </c>
      <c r="G4986" s="1016">
        <f t="shared" si="147"/>
        <v>0</v>
      </c>
    </row>
    <row r="4987" spans="1:7">
      <c r="A4987" s="1016"/>
      <c r="B4987" s="1016"/>
      <c r="C4987" s="1016"/>
      <c r="D4987" s="1016"/>
      <c r="E4987" s="1016"/>
      <c r="F4987" s="1016" t="e">
        <f t="shared" si="146"/>
        <v>#DIV/0!</v>
      </c>
      <c r="G4987" s="1016">
        <f t="shared" si="147"/>
        <v>0</v>
      </c>
    </row>
    <row r="4988" spans="1:7">
      <c r="A4988" s="1016"/>
      <c r="B4988" s="1016"/>
      <c r="C4988" s="1016"/>
      <c r="D4988" s="1016"/>
      <c r="E4988" s="1016"/>
      <c r="F4988" s="1016" t="e">
        <f t="shared" si="146"/>
        <v>#DIV/0!</v>
      </c>
      <c r="G4988" s="1016">
        <f t="shared" si="147"/>
        <v>0</v>
      </c>
    </row>
    <row r="4989" spans="1:7">
      <c r="A4989" s="1016"/>
      <c r="B4989" s="1016"/>
      <c r="C4989" s="1016"/>
      <c r="D4989" s="1016"/>
      <c r="E4989" s="1016"/>
      <c r="F4989" s="1016" t="e">
        <f t="shared" si="146"/>
        <v>#DIV/0!</v>
      </c>
      <c r="G4989" s="1016">
        <f t="shared" si="147"/>
        <v>0</v>
      </c>
    </row>
    <row r="4990" spans="1:7">
      <c r="A4990" s="1016"/>
      <c r="B4990" s="1016"/>
      <c r="C4990" s="1016"/>
      <c r="D4990" s="1016"/>
      <c r="E4990" s="1016"/>
      <c r="F4990" s="1016" t="e">
        <f t="shared" si="146"/>
        <v>#DIV/0!</v>
      </c>
      <c r="G4990" s="1016">
        <f t="shared" si="147"/>
        <v>0</v>
      </c>
    </row>
    <row r="4991" spans="1:7">
      <c r="A4991" s="1016"/>
      <c r="B4991" s="1016"/>
      <c r="C4991" s="1016"/>
      <c r="D4991" s="1016"/>
      <c r="E4991" s="1016"/>
      <c r="F4991" s="1016" t="e">
        <f t="shared" si="146"/>
        <v>#DIV/0!</v>
      </c>
      <c r="G4991" s="1016">
        <f t="shared" si="147"/>
        <v>0</v>
      </c>
    </row>
    <row r="4992" spans="1:7">
      <c r="A4992" s="1016"/>
      <c r="B4992" s="1016"/>
      <c r="C4992" s="1016"/>
      <c r="D4992" s="1016"/>
      <c r="E4992" s="1016"/>
      <c r="F4992" s="1016" t="e">
        <f t="shared" si="146"/>
        <v>#DIV/0!</v>
      </c>
      <c r="G4992" s="1016">
        <f t="shared" si="147"/>
        <v>0</v>
      </c>
    </row>
    <row r="4993" spans="1:7">
      <c r="A4993" s="1016"/>
      <c r="B4993" s="1016"/>
      <c r="C4993" s="1016"/>
      <c r="D4993" s="1016"/>
      <c r="E4993" s="1016"/>
      <c r="F4993" s="1016" t="e">
        <f t="shared" si="146"/>
        <v>#DIV/0!</v>
      </c>
      <c r="G4993" s="1016">
        <f t="shared" si="147"/>
        <v>0</v>
      </c>
    </row>
    <row r="4994" spans="1:7">
      <c r="A4994" s="1016"/>
      <c r="B4994" s="1016"/>
      <c r="C4994" s="1016"/>
      <c r="D4994" s="1016"/>
      <c r="E4994" s="1016"/>
      <c r="F4994" s="1016" t="e">
        <f t="shared" si="146"/>
        <v>#DIV/0!</v>
      </c>
      <c r="G4994" s="1016">
        <f t="shared" si="147"/>
        <v>0</v>
      </c>
    </row>
    <row r="4995" spans="1:7">
      <c r="A4995" s="1016"/>
      <c r="B4995" s="1016"/>
      <c r="C4995" s="1016"/>
      <c r="D4995" s="1016"/>
      <c r="E4995" s="1016"/>
      <c r="F4995" s="1016" t="e">
        <f t="shared" si="146"/>
        <v>#DIV/0!</v>
      </c>
      <c r="G4995" s="1016">
        <f t="shared" si="147"/>
        <v>0</v>
      </c>
    </row>
    <row r="4996" spans="1:7">
      <c r="A4996" s="1016"/>
      <c r="B4996" s="1016"/>
      <c r="C4996" s="1016"/>
      <c r="D4996" s="1016"/>
      <c r="E4996" s="1016"/>
      <c r="F4996" s="1016" t="e">
        <f t="shared" si="146"/>
        <v>#DIV/0!</v>
      </c>
      <c r="G4996" s="1016">
        <f t="shared" si="147"/>
        <v>0</v>
      </c>
    </row>
    <row r="4997" spans="1:7">
      <c r="A4997" s="1016"/>
      <c r="B4997" s="1016"/>
      <c r="C4997" s="1016"/>
      <c r="D4997" s="1016"/>
      <c r="E4997" s="1016"/>
      <c r="F4997" s="1016" t="e">
        <f t="shared" si="146"/>
        <v>#DIV/0!</v>
      </c>
      <c r="G4997" s="1016">
        <f t="shared" si="147"/>
        <v>0</v>
      </c>
    </row>
    <row r="4998" spans="1:7">
      <c r="A4998" s="1016"/>
      <c r="B4998" s="1016"/>
      <c r="C4998" s="1016"/>
      <c r="D4998" s="1016"/>
      <c r="E4998" s="1016"/>
      <c r="F4998" s="1016" t="e">
        <f t="shared" si="146"/>
        <v>#DIV/0!</v>
      </c>
      <c r="G4998" s="1016">
        <f t="shared" si="147"/>
        <v>0</v>
      </c>
    </row>
    <row r="4999" spans="1:7">
      <c r="A4999" s="1016"/>
      <c r="B4999" s="1016"/>
      <c r="C4999" s="1016"/>
      <c r="D4999" s="1016"/>
      <c r="E4999" s="1016"/>
      <c r="F4999" s="1016" t="e">
        <f t="shared" si="146"/>
        <v>#DIV/0!</v>
      </c>
      <c r="G4999" s="1016">
        <f t="shared" si="147"/>
        <v>0</v>
      </c>
    </row>
    <row r="5000" spans="1:7">
      <c r="A5000" s="1016"/>
      <c r="B5000" s="1016"/>
      <c r="C5000" s="1016"/>
      <c r="D5000" s="1016"/>
      <c r="E5000" s="1016"/>
      <c r="F5000" s="1016" t="e">
        <f t="shared" si="146"/>
        <v>#DIV/0!</v>
      </c>
      <c r="G5000" s="1016">
        <f t="shared" si="147"/>
        <v>0</v>
      </c>
    </row>
    <row r="5001" spans="1:7">
      <c r="A5001" s="1016"/>
      <c r="B5001" s="1016"/>
      <c r="C5001" s="1016"/>
      <c r="D5001" s="1016"/>
      <c r="E5001" s="1016"/>
      <c r="F5001" s="1016" t="e">
        <f t="shared" si="146"/>
        <v>#DIV/0!</v>
      </c>
      <c r="G5001" s="1016">
        <f t="shared" si="147"/>
        <v>0</v>
      </c>
    </row>
    <row r="5002" spans="1:7">
      <c r="A5002" s="1016"/>
      <c r="B5002" s="1016"/>
      <c r="C5002" s="1016"/>
      <c r="D5002" s="1016"/>
      <c r="E5002" s="1016"/>
      <c r="F5002" s="1016" t="e">
        <f t="shared" si="146"/>
        <v>#DIV/0!</v>
      </c>
      <c r="G5002" s="1016">
        <f t="shared" si="147"/>
        <v>0</v>
      </c>
    </row>
    <row r="5003" spans="1:7">
      <c r="A5003" s="1016"/>
      <c r="B5003" s="1016"/>
      <c r="C5003" s="1016"/>
      <c r="D5003" s="1016"/>
      <c r="E5003" s="1016"/>
      <c r="F5003" s="1016" t="e">
        <f t="shared" si="146"/>
        <v>#DIV/0!</v>
      </c>
      <c r="G5003" s="1016">
        <f t="shared" si="147"/>
        <v>0</v>
      </c>
    </row>
    <row r="5004" spans="1:7">
      <c r="A5004" s="1016"/>
      <c r="B5004" s="1016"/>
      <c r="C5004" s="1016"/>
      <c r="D5004" s="1016"/>
      <c r="E5004" s="1016"/>
      <c r="F5004" s="1016" t="e">
        <f t="shared" si="146"/>
        <v>#DIV/0!</v>
      </c>
      <c r="G5004" s="1016">
        <f t="shared" si="147"/>
        <v>0</v>
      </c>
    </row>
    <row r="5005" spans="1:7">
      <c r="A5005" s="1016"/>
      <c r="B5005" s="1016"/>
      <c r="C5005" s="1016"/>
      <c r="D5005" s="1016"/>
      <c r="E5005" s="1016"/>
      <c r="F5005" s="1016" t="e">
        <f t="shared" si="146"/>
        <v>#DIV/0!</v>
      </c>
      <c r="G5005" s="1016">
        <f t="shared" si="147"/>
        <v>0</v>
      </c>
    </row>
    <row r="5006" spans="1:7">
      <c r="A5006" s="1016"/>
      <c r="B5006" s="1016"/>
      <c r="C5006" s="1016"/>
      <c r="D5006" s="1016"/>
      <c r="E5006" s="1016"/>
      <c r="F5006" s="1016" t="e">
        <f t="shared" si="146"/>
        <v>#DIV/0!</v>
      </c>
      <c r="G5006" s="1016">
        <f t="shared" si="147"/>
        <v>0</v>
      </c>
    </row>
    <row r="5007" spans="1:7">
      <c r="A5007" s="1016"/>
      <c r="B5007" s="1016"/>
      <c r="C5007" s="1016"/>
      <c r="D5007" s="1016"/>
      <c r="E5007" s="1016"/>
      <c r="F5007" s="1016" t="e">
        <f t="shared" si="146"/>
        <v>#DIV/0!</v>
      </c>
      <c r="G5007" s="1016">
        <f t="shared" si="147"/>
        <v>0</v>
      </c>
    </row>
    <row r="5008" spans="1:7">
      <c r="A5008" s="1016"/>
      <c r="B5008" s="1016"/>
      <c r="C5008" s="1016"/>
      <c r="D5008" s="1016"/>
      <c r="E5008" s="1016"/>
      <c r="F5008" s="1016" t="e">
        <f t="shared" si="146"/>
        <v>#DIV/0!</v>
      </c>
      <c r="G5008" s="1016">
        <f t="shared" si="147"/>
        <v>0</v>
      </c>
    </row>
    <row r="5009" spans="1:7">
      <c r="A5009" s="1016"/>
      <c r="B5009" s="1016"/>
      <c r="C5009" s="1016"/>
      <c r="D5009" s="1016"/>
      <c r="E5009" s="1016"/>
      <c r="F5009" s="1016" t="e">
        <f t="shared" si="146"/>
        <v>#DIV/0!</v>
      </c>
      <c r="G5009" s="1016">
        <f t="shared" si="147"/>
        <v>0</v>
      </c>
    </row>
    <row r="5010" spans="1:7">
      <c r="A5010" s="1016"/>
      <c r="B5010" s="1016"/>
      <c r="C5010" s="1016"/>
      <c r="D5010" s="1016"/>
      <c r="E5010" s="1016"/>
      <c r="F5010" s="1016" t="e">
        <f t="shared" si="146"/>
        <v>#DIV/0!</v>
      </c>
      <c r="G5010" s="1016">
        <f t="shared" si="147"/>
        <v>0</v>
      </c>
    </row>
    <row r="5011" spans="1:7">
      <c r="A5011" s="1016"/>
      <c r="B5011" s="1016"/>
      <c r="C5011" s="1016"/>
      <c r="D5011" s="1016"/>
      <c r="E5011" s="1016"/>
      <c r="F5011" s="1016" t="e">
        <f t="shared" si="146"/>
        <v>#DIV/0!</v>
      </c>
      <c r="G5011" s="1016">
        <f t="shared" si="147"/>
        <v>0</v>
      </c>
    </row>
    <row r="5012" spans="1:7">
      <c r="A5012" s="1016"/>
      <c r="B5012" s="1016"/>
      <c r="C5012" s="1016"/>
      <c r="D5012" s="1016"/>
      <c r="E5012" s="1016"/>
      <c r="F5012" s="1016" t="e">
        <f t="shared" si="146"/>
        <v>#DIV/0!</v>
      </c>
      <c r="G5012" s="1016">
        <f t="shared" si="147"/>
        <v>0</v>
      </c>
    </row>
    <row r="5013" spans="1:7">
      <c r="A5013" s="1016"/>
      <c r="B5013" s="1016"/>
      <c r="C5013" s="1016"/>
      <c r="D5013" s="1016"/>
      <c r="E5013" s="1016"/>
      <c r="F5013" s="1016" t="e">
        <f t="shared" si="146"/>
        <v>#DIV/0!</v>
      </c>
      <c r="G5013" s="1016">
        <f t="shared" si="147"/>
        <v>0</v>
      </c>
    </row>
    <row r="5014" spans="1:7">
      <c r="A5014" s="1016"/>
      <c r="B5014" s="1016"/>
      <c r="C5014" s="1016"/>
      <c r="D5014" s="1016"/>
      <c r="E5014" s="1016"/>
      <c r="F5014" s="1016" t="e">
        <f t="shared" si="146"/>
        <v>#DIV/0!</v>
      </c>
      <c r="G5014" s="1016">
        <f t="shared" si="147"/>
        <v>0</v>
      </c>
    </row>
    <row r="5015" spans="1:7">
      <c r="A5015" s="1016"/>
      <c r="B5015" s="1016"/>
      <c r="C5015" s="1016"/>
      <c r="D5015" s="1016"/>
      <c r="E5015" s="1016"/>
      <c r="F5015" s="1016" t="e">
        <f t="shared" si="146"/>
        <v>#DIV/0!</v>
      </c>
      <c r="G5015" s="1016">
        <f t="shared" si="147"/>
        <v>0</v>
      </c>
    </row>
    <row r="5016" spans="1:7">
      <c r="A5016" s="1016"/>
      <c r="B5016" s="1016"/>
      <c r="C5016" s="1016"/>
      <c r="D5016" s="1016"/>
      <c r="E5016" s="1016"/>
      <c r="F5016" s="1016" t="e">
        <f t="shared" si="146"/>
        <v>#DIV/0!</v>
      </c>
      <c r="G5016" s="1016">
        <f t="shared" si="147"/>
        <v>0</v>
      </c>
    </row>
    <row r="5017" spans="1:7">
      <c r="A5017" s="1016"/>
      <c r="B5017" s="1016"/>
      <c r="C5017" s="1016"/>
      <c r="D5017" s="1016"/>
      <c r="E5017" s="1016"/>
      <c r="F5017" s="1016" t="e">
        <f t="shared" si="146"/>
        <v>#DIV/0!</v>
      </c>
      <c r="G5017" s="1016">
        <f t="shared" si="147"/>
        <v>0</v>
      </c>
    </row>
    <row r="5018" spans="1:7">
      <c r="A5018" s="1016"/>
      <c r="B5018" s="1016"/>
      <c r="C5018" s="1016"/>
      <c r="D5018" s="1016"/>
      <c r="E5018" s="1016"/>
      <c r="F5018" s="1016" t="e">
        <f t="shared" si="146"/>
        <v>#DIV/0!</v>
      </c>
      <c r="G5018" s="1016">
        <f t="shared" si="147"/>
        <v>0</v>
      </c>
    </row>
    <row r="5019" spans="1:7">
      <c r="A5019" s="1016"/>
      <c r="B5019" s="1016"/>
      <c r="C5019" s="1016"/>
      <c r="D5019" s="1016"/>
      <c r="E5019" s="1016"/>
      <c r="F5019" s="1016" t="e">
        <f t="shared" si="146"/>
        <v>#DIV/0!</v>
      </c>
      <c r="G5019" s="1016">
        <f t="shared" si="147"/>
        <v>0</v>
      </c>
    </row>
    <row r="5020" spans="1:7">
      <c r="A5020" s="1016"/>
      <c r="B5020" s="1016"/>
      <c r="C5020" s="1016"/>
      <c r="D5020" s="1016"/>
      <c r="E5020" s="1016"/>
      <c r="F5020" s="1016" t="e">
        <f t="shared" si="146"/>
        <v>#DIV/0!</v>
      </c>
      <c r="G5020" s="1016">
        <f t="shared" si="147"/>
        <v>0</v>
      </c>
    </row>
    <row r="5021" spans="1:7">
      <c r="A5021" s="1016"/>
      <c r="B5021" s="1016"/>
      <c r="C5021" s="1016"/>
      <c r="D5021" s="1016"/>
      <c r="E5021" s="1016"/>
      <c r="F5021" s="1016" t="e">
        <f t="shared" si="146"/>
        <v>#DIV/0!</v>
      </c>
      <c r="G5021" s="1016">
        <f t="shared" si="147"/>
        <v>0</v>
      </c>
    </row>
    <row r="5022" spans="1:7">
      <c r="A5022" s="1016"/>
      <c r="B5022" s="1016"/>
      <c r="C5022" s="1016"/>
      <c r="D5022" s="1016"/>
      <c r="E5022" s="1016"/>
      <c r="F5022" s="1016" t="e">
        <f t="shared" si="146"/>
        <v>#DIV/0!</v>
      </c>
      <c r="G5022" s="1016">
        <f t="shared" si="147"/>
        <v>0</v>
      </c>
    </row>
    <row r="5023" spans="1:7">
      <c r="A5023" s="1016"/>
      <c r="B5023" s="1016"/>
      <c r="C5023" s="1016"/>
      <c r="D5023" s="1016"/>
      <c r="E5023" s="1016"/>
      <c r="F5023" s="1016" t="e">
        <f t="shared" ref="F5023:F5086" si="148">(B5023*C5023*D5023*60/(A5023*1000))+F5022</f>
        <v>#DIV/0!</v>
      </c>
      <c r="G5023" s="1016">
        <f t="shared" ref="G5023:G5086" si="149">(C5023*D5023*60)+G5022</f>
        <v>0</v>
      </c>
    </row>
    <row r="5024" spans="1:7">
      <c r="A5024" s="1016"/>
      <c r="B5024" s="1016"/>
      <c r="C5024" s="1016"/>
      <c r="D5024" s="1016"/>
      <c r="E5024" s="1016"/>
      <c r="F5024" s="1016" t="e">
        <f t="shared" si="148"/>
        <v>#DIV/0!</v>
      </c>
      <c r="G5024" s="1016">
        <f t="shared" si="149"/>
        <v>0</v>
      </c>
    </row>
    <row r="5025" spans="1:7">
      <c r="A5025" s="1016"/>
      <c r="B5025" s="1016"/>
      <c r="C5025" s="1016"/>
      <c r="D5025" s="1016"/>
      <c r="E5025" s="1016"/>
      <c r="F5025" s="1016" t="e">
        <f t="shared" si="148"/>
        <v>#DIV/0!</v>
      </c>
      <c r="G5025" s="1016">
        <f t="shared" si="149"/>
        <v>0</v>
      </c>
    </row>
    <row r="5026" spans="1:7">
      <c r="A5026" s="1016"/>
      <c r="B5026" s="1016"/>
      <c r="C5026" s="1016"/>
      <c r="D5026" s="1016"/>
      <c r="E5026" s="1016"/>
      <c r="F5026" s="1016" t="e">
        <f t="shared" si="148"/>
        <v>#DIV/0!</v>
      </c>
      <c r="G5026" s="1016">
        <f t="shared" si="149"/>
        <v>0</v>
      </c>
    </row>
    <row r="5027" spans="1:7">
      <c r="A5027" s="1016"/>
      <c r="B5027" s="1016"/>
      <c r="C5027" s="1016"/>
      <c r="D5027" s="1016"/>
      <c r="E5027" s="1016"/>
      <c r="F5027" s="1016" t="e">
        <f t="shared" si="148"/>
        <v>#DIV/0!</v>
      </c>
      <c r="G5027" s="1016">
        <f t="shared" si="149"/>
        <v>0</v>
      </c>
    </row>
    <row r="5028" spans="1:7">
      <c r="A5028" s="1016"/>
      <c r="B5028" s="1016"/>
      <c r="C5028" s="1016"/>
      <c r="D5028" s="1016"/>
      <c r="E5028" s="1016"/>
      <c r="F5028" s="1016" t="e">
        <f t="shared" si="148"/>
        <v>#DIV/0!</v>
      </c>
      <c r="G5028" s="1016">
        <f t="shared" si="149"/>
        <v>0</v>
      </c>
    </row>
    <row r="5029" spans="1:7">
      <c r="A5029" s="1016"/>
      <c r="B5029" s="1016"/>
      <c r="C5029" s="1016"/>
      <c r="D5029" s="1016"/>
      <c r="E5029" s="1016"/>
      <c r="F5029" s="1016" t="e">
        <f t="shared" si="148"/>
        <v>#DIV/0!</v>
      </c>
      <c r="G5029" s="1016">
        <f t="shared" si="149"/>
        <v>0</v>
      </c>
    </row>
    <row r="5030" spans="1:7">
      <c r="A5030" s="1016"/>
      <c r="B5030" s="1016"/>
      <c r="C5030" s="1016"/>
      <c r="D5030" s="1016"/>
      <c r="E5030" s="1016"/>
      <c r="F5030" s="1016" t="e">
        <f t="shared" si="148"/>
        <v>#DIV/0!</v>
      </c>
      <c r="G5030" s="1016">
        <f t="shared" si="149"/>
        <v>0</v>
      </c>
    </row>
    <row r="5031" spans="1:7">
      <c r="A5031" s="1016"/>
      <c r="B5031" s="1016"/>
      <c r="C5031" s="1016"/>
      <c r="D5031" s="1016"/>
      <c r="E5031" s="1016"/>
      <c r="F5031" s="1016" t="e">
        <f t="shared" si="148"/>
        <v>#DIV/0!</v>
      </c>
      <c r="G5031" s="1016">
        <f t="shared" si="149"/>
        <v>0</v>
      </c>
    </row>
    <row r="5032" spans="1:7">
      <c r="A5032" s="1016"/>
      <c r="B5032" s="1016"/>
      <c r="C5032" s="1016"/>
      <c r="D5032" s="1016"/>
      <c r="E5032" s="1016"/>
      <c r="F5032" s="1016" t="e">
        <f t="shared" si="148"/>
        <v>#DIV/0!</v>
      </c>
      <c r="G5032" s="1016">
        <f t="shared" si="149"/>
        <v>0</v>
      </c>
    </row>
    <row r="5033" spans="1:7">
      <c r="A5033" s="1016"/>
      <c r="B5033" s="1016"/>
      <c r="C5033" s="1016"/>
      <c r="D5033" s="1016"/>
      <c r="E5033" s="1016"/>
      <c r="F5033" s="1016" t="e">
        <f t="shared" si="148"/>
        <v>#DIV/0!</v>
      </c>
      <c r="G5033" s="1016">
        <f t="shared" si="149"/>
        <v>0</v>
      </c>
    </row>
    <row r="5034" spans="1:7">
      <c r="A5034" s="1016"/>
      <c r="B5034" s="1016"/>
      <c r="C5034" s="1016"/>
      <c r="D5034" s="1016"/>
      <c r="E5034" s="1016"/>
      <c r="F5034" s="1016" t="e">
        <f t="shared" si="148"/>
        <v>#DIV/0!</v>
      </c>
      <c r="G5034" s="1016">
        <f t="shared" si="149"/>
        <v>0</v>
      </c>
    </row>
    <row r="5035" spans="1:7">
      <c r="A5035" s="1016"/>
      <c r="B5035" s="1016"/>
      <c r="C5035" s="1016"/>
      <c r="D5035" s="1016"/>
      <c r="E5035" s="1016"/>
      <c r="F5035" s="1016" t="e">
        <f t="shared" si="148"/>
        <v>#DIV/0!</v>
      </c>
      <c r="G5035" s="1016">
        <f t="shared" si="149"/>
        <v>0</v>
      </c>
    </row>
    <row r="5036" spans="1:7">
      <c r="A5036" s="1016"/>
      <c r="B5036" s="1016"/>
      <c r="C5036" s="1016"/>
      <c r="D5036" s="1016"/>
      <c r="E5036" s="1016"/>
      <c r="F5036" s="1016" t="e">
        <f t="shared" si="148"/>
        <v>#DIV/0!</v>
      </c>
      <c r="G5036" s="1016">
        <f t="shared" si="149"/>
        <v>0</v>
      </c>
    </row>
    <row r="5037" spans="1:7">
      <c r="A5037" s="1016"/>
      <c r="B5037" s="1016"/>
      <c r="C5037" s="1016"/>
      <c r="D5037" s="1016"/>
      <c r="E5037" s="1016"/>
      <c r="F5037" s="1016" t="e">
        <f t="shared" si="148"/>
        <v>#DIV/0!</v>
      </c>
      <c r="G5037" s="1016">
        <f t="shared" si="149"/>
        <v>0</v>
      </c>
    </row>
    <row r="5038" spans="1:7">
      <c r="A5038" s="1016"/>
      <c r="B5038" s="1016"/>
      <c r="C5038" s="1016"/>
      <c r="D5038" s="1016"/>
      <c r="E5038" s="1016"/>
      <c r="F5038" s="1016" t="e">
        <f t="shared" si="148"/>
        <v>#DIV/0!</v>
      </c>
      <c r="G5038" s="1016">
        <f t="shared" si="149"/>
        <v>0</v>
      </c>
    </row>
    <row r="5039" spans="1:7">
      <c r="A5039" s="1016"/>
      <c r="B5039" s="1016"/>
      <c r="C5039" s="1016"/>
      <c r="D5039" s="1016"/>
      <c r="E5039" s="1016"/>
      <c r="F5039" s="1016" t="e">
        <f t="shared" si="148"/>
        <v>#DIV/0!</v>
      </c>
      <c r="G5039" s="1016">
        <f t="shared" si="149"/>
        <v>0</v>
      </c>
    </row>
    <row r="5040" spans="1:7">
      <c r="A5040" s="1016"/>
      <c r="B5040" s="1016"/>
      <c r="C5040" s="1016"/>
      <c r="D5040" s="1016"/>
      <c r="E5040" s="1016"/>
      <c r="F5040" s="1016" t="e">
        <f t="shared" si="148"/>
        <v>#DIV/0!</v>
      </c>
      <c r="G5040" s="1016">
        <f t="shared" si="149"/>
        <v>0</v>
      </c>
    </row>
    <row r="5041" spans="1:7">
      <c r="A5041" s="1016"/>
      <c r="B5041" s="1016"/>
      <c r="C5041" s="1016"/>
      <c r="D5041" s="1016"/>
      <c r="E5041" s="1016"/>
      <c r="F5041" s="1016" t="e">
        <f t="shared" si="148"/>
        <v>#DIV/0!</v>
      </c>
      <c r="G5041" s="1016">
        <f t="shared" si="149"/>
        <v>0</v>
      </c>
    </row>
    <row r="5042" spans="1:7">
      <c r="A5042" s="1016"/>
      <c r="B5042" s="1016"/>
      <c r="C5042" s="1016"/>
      <c r="D5042" s="1016"/>
      <c r="E5042" s="1016"/>
      <c r="F5042" s="1016" t="e">
        <f t="shared" si="148"/>
        <v>#DIV/0!</v>
      </c>
      <c r="G5042" s="1016">
        <f t="shared" si="149"/>
        <v>0</v>
      </c>
    </row>
    <row r="5043" spans="1:7">
      <c r="A5043" s="1016"/>
      <c r="B5043" s="1016"/>
      <c r="C5043" s="1016"/>
      <c r="D5043" s="1016"/>
      <c r="E5043" s="1016"/>
      <c r="F5043" s="1016" t="e">
        <f t="shared" si="148"/>
        <v>#DIV/0!</v>
      </c>
      <c r="G5043" s="1016">
        <f t="shared" si="149"/>
        <v>0</v>
      </c>
    </row>
    <row r="5044" spans="1:7">
      <c r="A5044" s="1016"/>
      <c r="B5044" s="1016"/>
      <c r="C5044" s="1016"/>
      <c r="D5044" s="1016"/>
      <c r="E5044" s="1016"/>
      <c r="F5044" s="1016" t="e">
        <f t="shared" si="148"/>
        <v>#DIV/0!</v>
      </c>
      <c r="G5044" s="1016">
        <f t="shared" si="149"/>
        <v>0</v>
      </c>
    </row>
    <row r="5045" spans="1:7">
      <c r="A5045" s="1016"/>
      <c r="B5045" s="1016"/>
      <c r="C5045" s="1016"/>
      <c r="D5045" s="1016"/>
      <c r="E5045" s="1016"/>
      <c r="F5045" s="1016" t="e">
        <f t="shared" si="148"/>
        <v>#DIV/0!</v>
      </c>
      <c r="G5045" s="1016">
        <f t="shared" si="149"/>
        <v>0</v>
      </c>
    </row>
    <row r="5046" spans="1:7">
      <c r="A5046" s="1016"/>
      <c r="B5046" s="1016"/>
      <c r="C5046" s="1016"/>
      <c r="D5046" s="1016"/>
      <c r="E5046" s="1016"/>
      <c r="F5046" s="1016" t="e">
        <f t="shared" si="148"/>
        <v>#DIV/0!</v>
      </c>
      <c r="G5046" s="1016">
        <f t="shared" si="149"/>
        <v>0</v>
      </c>
    </row>
    <row r="5047" spans="1:7">
      <c r="A5047" s="1016"/>
      <c r="B5047" s="1016"/>
      <c r="C5047" s="1016"/>
      <c r="D5047" s="1016"/>
      <c r="E5047" s="1016"/>
      <c r="F5047" s="1016" t="e">
        <f t="shared" si="148"/>
        <v>#DIV/0!</v>
      </c>
      <c r="G5047" s="1016">
        <f t="shared" si="149"/>
        <v>0</v>
      </c>
    </row>
    <row r="5048" spans="1:7">
      <c r="A5048" s="1016"/>
      <c r="B5048" s="1016"/>
      <c r="C5048" s="1016"/>
      <c r="D5048" s="1016"/>
      <c r="E5048" s="1016"/>
      <c r="F5048" s="1016" t="e">
        <f t="shared" si="148"/>
        <v>#DIV/0!</v>
      </c>
      <c r="G5048" s="1016">
        <f t="shared" si="149"/>
        <v>0</v>
      </c>
    </row>
    <row r="5049" spans="1:7">
      <c r="A5049" s="1016"/>
      <c r="B5049" s="1016"/>
      <c r="C5049" s="1016"/>
      <c r="D5049" s="1016"/>
      <c r="E5049" s="1016"/>
      <c r="F5049" s="1016" t="e">
        <f t="shared" si="148"/>
        <v>#DIV/0!</v>
      </c>
      <c r="G5049" s="1016">
        <f t="shared" si="149"/>
        <v>0</v>
      </c>
    </row>
    <row r="5050" spans="1:7">
      <c r="A5050" s="1016"/>
      <c r="B5050" s="1016"/>
      <c r="C5050" s="1016"/>
      <c r="D5050" s="1016"/>
      <c r="E5050" s="1016"/>
      <c r="F5050" s="1016" t="e">
        <f t="shared" si="148"/>
        <v>#DIV/0!</v>
      </c>
      <c r="G5050" s="1016">
        <f t="shared" si="149"/>
        <v>0</v>
      </c>
    </row>
    <row r="5051" spans="1:7">
      <c r="A5051" s="1016"/>
      <c r="B5051" s="1016"/>
      <c r="C5051" s="1016"/>
      <c r="D5051" s="1016"/>
      <c r="E5051" s="1016"/>
      <c r="F5051" s="1016" t="e">
        <f t="shared" si="148"/>
        <v>#DIV/0!</v>
      </c>
      <c r="G5051" s="1016">
        <f t="shared" si="149"/>
        <v>0</v>
      </c>
    </row>
    <row r="5052" spans="1:7">
      <c r="A5052" s="1016"/>
      <c r="B5052" s="1016"/>
      <c r="C5052" s="1016"/>
      <c r="D5052" s="1016"/>
      <c r="E5052" s="1016"/>
      <c r="F5052" s="1016" t="e">
        <f t="shared" si="148"/>
        <v>#DIV/0!</v>
      </c>
      <c r="G5052" s="1016">
        <f t="shared" si="149"/>
        <v>0</v>
      </c>
    </row>
    <row r="5053" spans="1:7">
      <c r="A5053" s="1016"/>
      <c r="B5053" s="1016"/>
      <c r="C5053" s="1016"/>
      <c r="D5053" s="1016"/>
      <c r="E5053" s="1016"/>
      <c r="F5053" s="1016" t="e">
        <f t="shared" si="148"/>
        <v>#DIV/0!</v>
      </c>
      <c r="G5053" s="1016">
        <f t="shared" si="149"/>
        <v>0</v>
      </c>
    </row>
    <row r="5054" spans="1:7">
      <c r="A5054" s="1016"/>
      <c r="B5054" s="1016"/>
      <c r="C5054" s="1016"/>
      <c r="D5054" s="1016"/>
      <c r="E5054" s="1016"/>
      <c r="F5054" s="1016" t="e">
        <f t="shared" si="148"/>
        <v>#DIV/0!</v>
      </c>
      <c r="G5054" s="1016">
        <f t="shared" si="149"/>
        <v>0</v>
      </c>
    </row>
    <row r="5055" spans="1:7">
      <c r="A5055" s="1016"/>
      <c r="B5055" s="1016"/>
      <c r="C5055" s="1016"/>
      <c r="D5055" s="1016"/>
      <c r="E5055" s="1016"/>
      <c r="F5055" s="1016" t="e">
        <f t="shared" si="148"/>
        <v>#DIV/0!</v>
      </c>
      <c r="G5055" s="1016">
        <f t="shared" si="149"/>
        <v>0</v>
      </c>
    </row>
    <row r="5056" spans="1:7">
      <c r="A5056" s="1016"/>
      <c r="B5056" s="1016"/>
      <c r="C5056" s="1016"/>
      <c r="D5056" s="1016"/>
      <c r="E5056" s="1016"/>
      <c r="F5056" s="1016" t="e">
        <f t="shared" si="148"/>
        <v>#DIV/0!</v>
      </c>
      <c r="G5056" s="1016">
        <f t="shared" si="149"/>
        <v>0</v>
      </c>
    </row>
    <row r="5057" spans="1:7">
      <c r="A5057" s="1016"/>
      <c r="B5057" s="1016"/>
      <c r="C5057" s="1016"/>
      <c r="D5057" s="1016"/>
      <c r="E5057" s="1016"/>
      <c r="F5057" s="1016" t="e">
        <f t="shared" si="148"/>
        <v>#DIV/0!</v>
      </c>
      <c r="G5057" s="1016">
        <f t="shared" si="149"/>
        <v>0</v>
      </c>
    </row>
    <row r="5058" spans="1:7">
      <c r="A5058" s="1016"/>
      <c r="B5058" s="1016"/>
      <c r="C5058" s="1016"/>
      <c r="D5058" s="1016"/>
      <c r="E5058" s="1016"/>
      <c r="F5058" s="1016" t="e">
        <f t="shared" si="148"/>
        <v>#DIV/0!</v>
      </c>
      <c r="G5058" s="1016">
        <f t="shared" si="149"/>
        <v>0</v>
      </c>
    </row>
    <row r="5059" spans="1:7">
      <c r="A5059" s="1016"/>
      <c r="B5059" s="1016"/>
      <c r="C5059" s="1016"/>
      <c r="D5059" s="1016"/>
      <c r="E5059" s="1016"/>
      <c r="F5059" s="1016" t="e">
        <f t="shared" si="148"/>
        <v>#DIV/0!</v>
      </c>
      <c r="G5059" s="1016">
        <f t="shared" si="149"/>
        <v>0</v>
      </c>
    </row>
    <row r="5060" spans="1:7">
      <c r="A5060" s="1016"/>
      <c r="B5060" s="1016"/>
      <c r="C5060" s="1016"/>
      <c r="D5060" s="1016"/>
      <c r="E5060" s="1016"/>
      <c r="F5060" s="1016" t="e">
        <f t="shared" si="148"/>
        <v>#DIV/0!</v>
      </c>
      <c r="G5060" s="1016">
        <f t="shared" si="149"/>
        <v>0</v>
      </c>
    </row>
    <row r="5061" spans="1:7">
      <c r="A5061" s="1016"/>
      <c r="B5061" s="1016"/>
      <c r="C5061" s="1016"/>
      <c r="D5061" s="1016"/>
      <c r="E5061" s="1016"/>
      <c r="F5061" s="1016" t="e">
        <f t="shared" si="148"/>
        <v>#DIV/0!</v>
      </c>
      <c r="G5061" s="1016">
        <f t="shared" si="149"/>
        <v>0</v>
      </c>
    </row>
    <row r="5062" spans="1:7">
      <c r="A5062" s="1016"/>
      <c r="B5062" s="1016"/>
      <c r="C5062" s="1016"/>
      <c r="D5062" s="1016"/>
      <c r="E5062" s="1016"/>
      <c r="F5062" s="1016" t="e">
        <f t="shared" si="148"/>
        <v>#DIV/0!</v>
      </c>
      <c r="G5062" s="1016">
        <f t="shared" si="149"/>
        <v>0</v>
      </c>
    </row>
    <row r="5063" spans="1:7">
      <c r="A5063" s="1016"/>
      <c r="B5063" s="1016"/>
      <c r="C5063" s="1016"/>
      <c r="D5063" s="1016"/>
      <c r="E5063" s="1016"/>
      <c r="F5063" s="1016" t="e">
        <f t="shared" si="148"/>
        <v>#DIV/0!</v>
      </c>
      <c r="G5063" s="1016">
        <f t="shared" si="149"/>
        <v>0</v>
      </c>
    </row>
    <row r="5064" spans="1:7">
      <c r="A5064" s="1016"/>
      <c r="B5064" s="1016"/>
      <c r="C5064" s="1016"/>
      <c r="D5064" s="1016"/>
      <c r="E5064" s="1016"/>
      <c r="F5064" s="1016" t="e">
        <f t="shared" si="148"/>
        <v>#DIV/0!</v>
      </c>
      <c r="G5064" s="1016">
        <f t="shared" si="149"/>
        <v>0</v>
      </c>
    </row>
    <row r="5065" spans="1:7">
      <c r="A5065" s="1016"/>
      <c r="B5065" s="1016"/>
      <c r="C5065" s="1016"/>
      <c r="D5065" s="1016"/>
      <c r="E5065" s="1016"/>
      <c r="F5065" s="1016" t="e">
        <f t="shared" si="148"/>
        <v>#DIV/0!</v>
      </c>
      <c r="G5065" s="1016">
        <f t="shared" si="149"/>
        <v>0</v>
      </c>
    </row>
    <row r="5066" spans="1:7">
      <c r="A5066" s="1016"/>
      <c r="B5066" s="1016"/>
      <c r="C5066" s="1016"/>
      <c r="D5066" s="1016"/>
      <c r="E5066" s="1016"/>
      <c r="F5066" s="1016" t="e">
        <f t="shared" si="148"/>
        <v>#DIV/0!</v>
      </c>
      <c r="G5066" s="1016">
        <f t="shared" si="149"/>
        <v>0</v>
      </c>
    </row>
    <row r="5067" spans="1:7">
      <c r="A5067" s="1016"/>
      <c r="B5067" s="1016"/>
      <c r="C5067" s="1016"/>
      <c r="D5067" s="1016"/>
      <c r="E5067" s="1016"/>
      <c r="F5067" s="1016" t="e">
        <f t="shared" si="148"/>
        <v>#DIV/0!</v>
      </c>
      <c r="G5067" s="1016">
        <f t="shared" si="149"/>
        <v>0</v>
      </c>
    </row>
    <row r="5068" spans="1:7">
      <c r="A5068" s="1016"/>
      <c r="B5068" s="1016"/>
      <c r="C5068" s="1016"/>
      <c r="D5068" s="1016"/>
      <c r="E5068" s="1016"/>
      <c r="F5068" s="1016" t="e">
        <f t="shared" si="148"/>
        <v>#DIV/0!</v>
      </c>
      <c r="G5068" s="1016">
        <f t="shared" si="149"/>
        <v>0</v>
      </c>
    </row>
    <row r="5069" spans="1:7">
      <c r="A5069" s="1016"/>
      <c r="B5069" s="1016"/>
      <c r="C5069" s="1016"/>
      <c r="D5069" s="1016"/>
      <c r="E5069" s="1016"/>
      <c r="F5069" s="1016" t="e">
        <f t="shared" si="148"/>
        <v>#DIV/0!</v>
      </c>
      <c r="G5069" s="1016">
        <f t="shared" si="149"/>
        <v>0</v>
      </c>
    </row>
    <row r="5070" spans="1:7">
      <c r="A5070" s="1016"/>
      <c r="B5070" s="1016"/>
      <c r="C5070" s="1016"/>
      <c r="D5070" s="1016"/>
      <c r="E5070" s="1016"/>
      <c r="F5070" s="1016" t="e">
        <f t="shared" si="148"/>
        <v>#DIV/0!</v>
      </c>
      <c r="G5070" s="1016">
        <f t="shared" si="149"/>
        <v>0</v>
      </c>
    </row>
    <row r="5071" spans="1:7">
      <c r="A5071" s="1016"/>
      <c r="B5071" s="1016"/>
      <c r="C5071" s="1016"/>
      <c r="D5071" s="1016"/>
      <c r="E5071" s="1016"/>
      <c r="F5071" s="1016" t="e">
        <f t="shared" si="148"/>
        <v>#DIV/0!</v>
      </c>
      <c r="G5071" s="1016">
        <f t="shared" si="149"/>
        <v>0</v>
      </c>
    </row>
    <row r="5072" spans="1:7">
      <c r="A5072" s="1016"/>
      <c r="B5072" s="1016"/>
      <c r="C5072" s="1016"/>
      <c r="D5072" s="1016"/>
      <c r="E5072" s="1016"/>
      <c r="F5072" s="1016" t="e">
        <f t="shared" si="148"/>
        <v>#DIV/0!</v>
      </c>
      <c r="G5072" s="1016">
        <f t="shared" si="149"/>
        <v>0</v>
      </c>
    </row>
    <row r="5073" spans="1:7">
      <c r="A5073" s="1016"/>
      <c r="B5073" s="1016"/>
      <c r="C5073" s="1016"/>
      <c r="D5073" s="1016"/>
      <c r="E5073" s="1016"/>
      <c r="F5073" s="1016" t="e">
        <f t="shared" si="148"/>
        <v>#DIV/0!</v>
      </c>
      <c r="G5073" s="1016">
        <f t="shared" si="149"/>
        <v>0</v>
      </c>
    </row>
    <row r="5074" spans="1:7">
      <c r="A5074" s="1016"/>
      <c r="B5074" s="1016"/>
      <c r="C5074" s="1016"/>
      <c r="D5074" s="1016"/>
      <c r="E5074" s="1016"/>
      <c r="F5074" s="1016" t="e">
        <f t="shared" si="148"/>
        <v>#DIV/0!</v>
      </c>
      <c r="G5074" s="1016">
        <f t="shared" si="149"/>
        <v>0</v>
      </c>
    </row>
    <row r="5075" spans="1:7">
      <c r="A5075" s="1016"/>
      <c r="B5075" s="1016"/>
      <c r="C5075" s="1016"/>
      <c r="D5075" s="1016"/>
      <c r="E5075" s="1016"/>
      <c r="F5075" s="1016" t="e">
        <f t="shared" si="148"/>
        <v>#DIV/0!</v>
      </c>
      <c r="G5075" s="1016">
        <f t="shared" si="149"/>
        <v>0</v>
      </c>
    </row>
    <row r="5076" spans="1:7">
      <c r="A5076" s="1016"/>
      <c r="B5076" s="1016"/>
      <c r="C5076" s="1016"/>
      <c r="D5076" s="1016"/>
      <c r="E5076" s="1016"/>
      <c r="F5076" s="1016" t="e">
        <f t="shared" si="148"/>
        <v>#DIV/0!</v>
      </c>
      <c r="G5076" s="1016">
        <f t="shared" si="149"/>
        <v>0</v>
      </c>
    </row>
    <row r="5077" spans="1:7">
      <c r="A5077" s="1016"/>
      <c r="B5077" s="1016"/>
      <c r="C5077" s="1016"/>
      <c r="D5077" s="1016"/>
      <c r="E5077" s="1016"/>
      <c r="F5077" s="1016" t="e">
        <f t="shared" si="148"/>
        <v>#DIV/0!</v>
      </c>
      <c r="G5077" s="1016">
        <f t="shared" si="149"/>
        <v>0</v>
      </c>
    </row>
    <row r="5078" spans="1:7">
      <c r="A5078" s="1016"/>
      <c r="B5078" s="1016"/>
      <c r="C5078" s="1016"/>
      <c r="D5078" s="1016"/>
      <c r="E5078" s="1016"/>
      <c r="F5078" s="1016" t="e">
        <f t="shared" si="148"/>
        <v>#DIV/0!</v>
      </c>
      <c r="G5078" s="1016">
        <f t="shared" si="149"/>
        <v>0</v>
      </c>
    </row>
    <row r="5079" spans="1:7">
      <c r="A5079" s="1016"/>
      <c r="B5079" s="1016"/>
      <c r="C5079" s="1016"/>
      <c r="D5079" s="1016"/>
      <c r="E5079" s="1016"/>
      <c r="F5079" s="1016" t="e">
        <f t="shared" si="148"/>
        <v>#DIV/0!</v>
      </c>
      <c r="G5079" s="1016">
        <f t="shared" si="149"/>
        <v>0</v>
      </c>
    </row>
    <row r="5080" spans="1:7">
      <c r="A5080" s="1016"/>
      <c r="B5080" s="1016"/>
      <c r="C5080" s="1016"/>
      <c r="D5080" s="1016"/>
      <c r="E5080" s="1016"/>
      <c r="F5080" s="1016" t="e">
        <f t="shared" si="148"/>
        <v>#DIV/0!</v>
      </c>
      <c r="G5080" s="1016">
        <f t="shared" si="149"/>
        <v>0</v>
      </c>
    </row>
    <row r="5081" spans="1:7">
      <c r="A5081" s="1016"/>
      <c r="B5081" s="1016"/>
      <c r="C5081" s="1016"/>
      <c r="D5081" s="1016"/>
      <c r="E5081" s="1016"/>
      <c r="F5081" s="1016" t="e">
        <f t="shared" si="148"/>
        <v>#DIV/0!</v>
      </c>
      <c r="G5081" s="1016">
        <f t="shared" si="149"/>
        <v>0</v>
      </c>
    </row>
    <row r="5082" spans="1:7">
      <c r="A5082" s="1016"/>
      <c r="B5082" s="1016"/>
      <c r="C5082" s="1016"/>
      <c r="D5082" s="1016"/>
      <c r="E5082" s="1016"/>
      <c r="F5082" s="1016" t="e">
        <f t="shared" si="148"/>
        <v>#DIV/0!</v>
      </c>
      <c r="G5082" s="1016">
        <f t="shared" si="149"/>
        <v>0</v>
      </c>
    </row>
    <row r="5083" spans="1:7">
      <c r="A5083" s="1016"/>
      <c r="B5083" s="1016"/>
      <c r="C5083" s="1016"/>
      <c r="D5083" s="1016"/>
      <c r="E5083" s="1016"/>
      <c r="F5083" s="1016" t="e">
        <f t="shared" si="148"/>
        <v>#DIV/0!</v>
      </c>
      <c r="G5083" s="1016">
        <f t="shared" si="149"/>
        <v>0</v>
      </c>
    </row>
    <row r="5084" spans="1:7">
      <c r="A5084" s="1016"/>
      <c r="B5084" s="1016"/>
      <c r="C5084" s="1016"/>
      <c r="D5084" s="1016"/>
      <c r="E5084" s="1016"/>
      <c r="F5084" s="1016" t="e">
        <f t="shared" si="148"/>
        <v>#DIV/0!</v>
      </c>
      <c r="G5084" s="1016">
        <f t="shared" si="149"/>
        <v>0</v>
      </c>
    </row>
    <row r="5085" spans="1:7">
      <c r="A5085" s="1016"/>
      <c r="B5085" s="1016"/>
      <c r="C5085" s="1016"/>
      <c r="D5085" s="1016"/>
      <c r="E5085" s="1016"/>
      <c r="F5085" s="1016" t="e">
        <f t="shared" si="148"/>
        <v>#DIV/0!</v>
      </c>
      <c r="G5085" s="1016">
        <f t="shared" si="149"/>
        <v>0</v>
      </c>
    </row>
    <row r="5086" spans="1:7">
      <c r="A5086" s="1016"/>
      <c r="B5086" s="1016"/>
      <c r="C5086" s="1016"/>
      <c r="D5086" s="1016"/>
      <c r="E5086" s="1016"/>
      <c r="F5086" s="1016" t="e">
        <f t="shared" si="148"/>
        <v>#DIV/0!</v>
      </c>
      <c r="G5086" s="1016">
        <f t="shared" si="149"/>
        <v>0</v>
      </c>
    </row>
    <row r="5087" spans="1:7">
      <c r="A5087" s="1016"/>
      <c r="B5087" s="1016"/>
      <c r="C5087" s="1016"/>
      <c r="D5087" s="1016"/>
      <c r="E5087" s="1016"/>
      <c r="F5087" s="1016" t="e">
        <f t="shared" ref="F5087:F5150" si="150">(B5087*C5087*D5087*60/(A5087*1000))+F5086</f>
        <v>#DIV/0!</v>
      </c>
      <c r="G5087" s="1016">
        <f t="shared" ref="G5087:G5150" si="151">(C5087*D5087*60)+G5086</f>
        <v>0</v>
      </c>
    </row>
    <row r="5088" spans="1:7">
      <c r="A5088" s="1016"/>
      <c r="B5088" s="1016"/>
      <c r="C5088" s="1016"/>
      <c r="D5088" s="1016"/>
      <c r="E5088" s="1016"/>
      <c r="F5088" s="1016" t="e">
        <f t="shared" si="150"/>
        <v>#DIV/0!</v>
      </c>
      <c r="G5088" s="1016">
        <f t="shared" si="151"/>
        <v>0</v>
      </c>
    </row>
    <row r="5089" spans="1:7">
      <c r="A5089" s="1016"/>
      <c r="B5089" s="1016"/>
      <c r="C5089" s="1016"/>
      <c r="D5089" s="1016"/>
      <c r="E5089" s="1016"/>
      <c r="F5089" s="1016" t="e">
        <f t="shared" si="150"/>
        <v>#DIV/0!</v>
      </c>
      <c r="G5089" s="1016">
        <f t="shared" si="151"/>
        <v>0</v>
      </c>
    </row>
    <row r="5090" spans="1:7">
      <c r="A5090" s="1016"/>
      <c r="B5090" s="1016"/>
      <c r="C5090" s="1016"/>
      <c r="D5090" s="1016"/>
      <c r="E5090" s="1016"/>
      <c r="F5090" s="1016" t="e">
        <f t="shared" si="150"/>
        <v>#DIV/0!</v>
      </c>
      <c r="G5090" s="1016">
        <f t="shared" si="151"/>
        <v>0</v>
      </c>
    </row>
    <row r="5091" spans="1:7">
      <c r="A5091" s="1016"/>
      <c r="B5091" s="1016"/>
      <c r="C5091" s="1016"/>
      <c r="D5091" s="1016"/>
      <c r="E5091" s="1016"/>
      <c r="F5091" s="1016" t="e">
        <f t="shared" si="150"/>
        <v>#DIV/0!</v>
      </c>
      <c r="G5091" s="1016">
        <f t="shared" si="151"/>
        <v>0</v>
      </c>
    </row>
    <row r="5092" spans="1:7">
      <c r="A5092" s="1016"/>
      <c r="B5092" s="1016"/>
      <c r="C5092" s="1016"/>
      <c r="D5092" s="1016"/>
      <c r="E5092" s="1016"/>
      <c r="F5092" s="1016" t="e">
        <f t="shared" si="150"/>
        <v>#DIV/0!</v>
      </c>
      <c r="G5092" s="1016">
        <f t="shared" si="151"/>
        <v>0</v>
      </c>
    </row>
    <row r="5093" spans="1:7">
      <c r="A5093" s="1016"/>
      <c r="B5093" s="1016"/>
      <c r="C5093" s="1016"/>
      <c r="D5093" s="1016"/>
      <c r="E5093" s="1016"/>
      <c r="F5093" s="1016" t="e">
        <f t="shared" si="150"/>
        <v>#DIV/0!</v>
      </c>
      <c r="G5093" s="1016">
        <f t="shared" si="151"/>
        <v>0</v>
      </c>
    </row>
    <row r="5094" spans="1:7">
      <c r="A5094" s="1016"/>
      <c r="B5094" s="1016"/>
      <c r="C5094" s="1016"/>
      <c r="D5094" s="1016"/>
      <c r="E5094" s="1016"/>
      <c r="F5094" s="1016" t="e">
        <f t="shared" si="150"/>
        <v>#DIV/0!</v>
      </c>
      <c r="G5094" s="1016">
        <f t="shared" si="151"/>
        <v>0</v>
      </c>
    </row>
    <row r="5095" spans="1:7">
      <c r="A5095" s="1016"/>
      <c r="B5095" s="1016"/>
      <c r="C5095" s="1016"/>
      <c r="D5095" s="1016"/>
      <c r="E5095" s="1016"/>
      <c r="F5095" s="1016" t="e">
        <f t="shared" si="150"/>
        <v>#DIV/0!</v>
      </c>
      <c r="G5095" s="1016">
        <f t="shared" si="151"/>
        <v>0</v>
      </c>
    </row>
    <row r="5096" spans="1:7">
      <c r="A5096" s="1016"/>
      <c r="B5096" s="1016"/>
      <c r="C5096" s="1016"/>
      <c r="D5096" s="1016"/>
      <c r="E5096" s="1016"/>
      <c r="F5096" s="1016" t="e">
        <f t="shared" si="150"/>
        <v>#DIV/0!</v>
      </c>
      <c r="G5096" s="1016">
        <f t="shared" si="151"/>
        <v>0</v>
      </c>
    </row>
    <row r="5097" spans="1:7">
      <c r="A5097" s="1016"/>
      <c r="B5097" s="1016"/>
      <c r="C5097" s="1016"/>
      <c r="D5097" s="1016"/>
      <c r="E5097" s="1016"/>
      <c r="F5097" s="1016" t="e">
        <f t="shared" si="150"/>
        <v>#DIV/0!</v>
      </c>
      <c r="G5097" s="1016">
        <f t="shared" si="151"/>
        <v>0</v>
      </c>
    </row>
    <row r="5098" spans="1:7">
      <c r="A5098" s="1016"/>
      <c r="B5098" s="1016"/>
      <c r="C5098" s="1016"/>
      <c r="D5098" s="1016"/>
      <c r="E5098" s="1016"/>
      <c r="F5098" s="1016" t="e">
        <f t="shared" si="150"/>
        <v>#DIV/0!</v>
      </c>
      <c r="G5098" s="1016">
        <f t="shared" si="151"/>
        <v>0</v>
      </c>
    </row>
    <row r="5099" spans="1:7">
      <c r="A5099" s="1016"/>
      <c r="B5099" s="1016"/>
      <c r="C5099" s="1016"/>
      <c r="D5099" s="1016"/>
      <c r="E5099" s="1016"/>
      <c r="F5099" s="1016" t="e">
        <f t="shared" si="150"/>
        <v>#DIV/0!</v>
      </c>
      <c r="G5099" s="1016">
        <f t="shared" si="151"/>
        <v>0</v>
      </c>
    </row>
    <row r="5100" spans="1:7">
      <c r="A5100" s="1016"/>
      <c r="B5100" s="1016"/>
      <c r="C5100" s="1016"/>
      <c r="D5100" s="1016"/>
      <c r="E5100" s="1016"/>
      <c r="F5100" s="1016" t="e">
        <f t="shared" si="150"/>
        <v>#DIV/0!</v>
      </c>
      <c r="G5100" s="1016">
        <f t="shared" si="151"/>
        <v>0</v>
      </c>
    </row>
    <row r="5101" spans="1:7">
      <c r="A5101" s="1016"/>
      <c r="B5101" s="1016"/>
      <c r="C5101" s="1016"/>
      <c r="D5101" s="1016"/>
      <c r="E5101" s="1016"/>
      <c r="F5101" s="1016" t="e">
        <f t="shared" si="150"/>
        <v>#DIV/0!</v>
      </c>
      <c r="G5101" s="1016">
        <f t="shared" si="151"/>
        <v>0</v>
      </c>
    </row>
    <row r="5102" spans="1:7">
      <c r="A5102" s="1016"/>
      <c r="B5102" s="1016"/>
      <c r="C5102" s="1016"/>
      <c r="D5102" s="1016"/>
      <c r="E5102" s="1016"/>
      <c r="F5102" s="1016" t="e">
        <f t="shared" si="150"/>
        <v>#DIV/0!</v>
      </c>
      <c r="G5102" s="1016">
        <f t="shared" si="151"/>
        <v>0</v>
      </c>
    </row>
    <row r="5103" spans="1:7">
      <c r="A5103" s="1016"/>
      <c r="B5103" s="1016"/>
      <c r="C5103" s="1016"/>
      <c r="D5103" s="1016"/>
      <c r="E5103" s="1016"/>
      <c r="F5103" s="1016" t="e">
        <f t="shared" si="150"/>
        <v>#DIV/0!</v>
      </c>
      <c r="G5103" s="1016">
        <f t="shared" si="151"/>
        <v>0</v>
      </c>
    </row>
    <row r="5104" spans="1:7">
      <c r="A5104" s="1016"/>
      <c r="B5104" s="1016"/>
      <c r="C5104" s="1016"/>
      <c r="D5104" s="1016"/>
      <c r="E5104" s="1016"/>
      <c r="F5104" s="1016" t="e">
        <f t="shared" si="150"/>
        <v>#DIV/0!</v>
      </c>
      <c r="G5104" s="1016">
        <f t="shared" si="151"/>
        <v>0</v>
      </c>
    </row>
    <row r="5105" spans="1:7">
      <c r="A5105" s="1016"/>
      <c r="B5105" s="1016"/>
      <c r="C5105" s="1016"/>
      <c r="D5105" s="1016"/>
      <c r="E5105" s="1016"/>
      <c r="F5105" s="1016" t="e">
        <f t="shared" si="150"/>
        <v>#DIV/0!</v>
      </c>
      <c r="G5105" s="1016">
        <f t="shared" si="151"/>
        <v>0</v>
      </c>
    </row>
    <row r="5106" spans="1:7">
      <c r="A5106" s="1016"/>
      <c r="B5106" s="1016"/>
      <c r="C5106" s="1016"/>
      <c r="D5106" s="1016"/>
      <c r="E5106" s="1016"/>
      <c r="F5106" s="1016" t="e">
        <f t="shared" si="150"/>
        <v>#DIV/0!</v>
      </c>
      <c r="G5106" s="1016">
        <f t="shared" si="151"/>
        <v>0</v>
      </c>
    </row>
    <row r="5107" spans="1:7">
      <c r="A5107" s="1016"/>
      <c r="B5107" s="1016"/>
      <c r="C5107" s="1016"/>
      <c r="D5107" s="1016"/>
      <c r="E5107" s="1016"/>
      <c r="F5107" s="1016" t="e">
        <f t="shared" si="150"/>
        <v>#DIV/0!</v>
      </c>
      <c r="G5107" s="1016">
        <f t="shared" si="151"/>
        <v>0</v>
      </c>
    </row>
    <row r="5108" spans="1:7">
      <c r="A5108" s="1016"/>
      <c r="B5108" s="1016"/>
      <c r="C5108" s="1016"/>
      <c r="D5108" s="1016"/>
      <c r="E5108" s="1016"/>
      <c r="F5108" s="1016" t="e">
        <f t="shared" si="150"/>
        <v>#DIV/0!</v>
      </c>
      <c r="G5108" s="1016">
        <f t="shared" si="151"/>
        <v>0</v>
      </c>
    </row>
    <row r="5109" spans="1:7">
      <c r="A5109" s="1016"/>
      <c r="B5109" s="1016"/>
      <c r="C5109" s="1016"/>
      <c r="D5109" s="1016"/>
      <c r="E5109" s="1016"/>
      <c r="F5109" s="1016" t="e">
        <f t="shared" si="150"/>
        <v>#DIV/0!</v>
      </c>
      <c r="G5109" s="1016">
        <f t="shared" si="151"/>
        <v>0</v>
      </c>
    </row>
    <row r="5110" spans="1:7">
      <c r="A5110" s="1016"/>
      <c r="B5110" s="1016"/>
      <c r="C5110" s="1016"/>
      <c r="D5110" s="1016"/>
      <c r="E5110" s="1016"/>
      <c r="F5110" s="1016" t="e">
        <f t="shared" si="150"/>
        <v>#DIV/0!</v>
      </c>
      <c r="G5110" s="1016">
        <f t="shared" si="151"/>
        <v>0</v>
      </c>
    </row>
    <row r="5111" spans="1:7">
      <c r="A5111" s="1016"/>
      <c r="B5111" s="1016"/>
      <c r="C5111" s="1016"/>
      <c r="D5111" s="1016"/>
      <c r="E5111" s="1016"/>
      <c r="F5111" s="1016" t="e">
        <f t="shared" si="150"/>
        <v>#DIV/0!</v>
      </c>
      <c r="G5111" s="1016">
        <f t="shared" si="151"/>
        <v>0</v>
      </c>
    </row>
    <row r="5112" spans="1:7">
      <c r="A5112" s="1016"/>
      <c r="B5112" s="1016"/>
      <c r="C5112" s="1016"/>
      <c r="D5112" s="1016"/>
      <c r="E5112" s="1016"/>
      <c r="F5112" s="1016" t="e">
        <f t="shared" si="150"/>
        <v>#DIV/0!</v>
      </c>
      <c r="G5112" s="1016">
        <f t="shared" si="151"/>
        <v>0</v>
      </c>
    </row>
    <row r="5113" spans="1:7">
      <c r="A5113" s="1016"/>
      <c r="B5113" s="1016"/>
      <c r="C5113" s="1016"/>
      <c r="D5113" s="1016"/>
      <c r="E5113" s="1016"/>
      <c r="F5113" s="1016" t="e">
        <f t="shared" si="150"/>
        <v>#DIV/0!</v>
      </c>
      <c r="G5113" s="1016">
        <f t="shared" si="151"/>
        <v>0</v>
      </c>
    </row>
    <row r="5114" spans="1:7">
      <c r="A5114" s="1016"/>
      <c r="B5114" s="1016"/>
      <c r="C5114" s="1016"/>
      <c r="D5114" s="1016"/>
      <c r="E5114" s="1016"/>
      <c r="F5114" s="1016" t="e">
        <f t="shared" si="150"/>
        <v>#DIV/0!</v>
      </c>
      <c r="G5114" s="1016">
        <f t="shared" si="151"/>
        <v>0</v>
      </c>
    </row>
    <row r="5115" spans="1:7">
      <c r="A5115" s="1016"/>
      <c r="B5115" s="1016"/>
      <c r="C5115" s="1016"/>
      <c r="D5115" s="1016"/>
      <c r="E5115" s="1016"/>
      <c r="F5115" s="1016" t="e">
        <f t="shared" si="150"/>
        <v>#DIV/0!</v>
      </c>
      <c r="G5115" s="1016">
        <f t="shared" si="151"/>
        <v>0</v>
      </c>
    </row>
    <row r="5116" spans="1:7">
      <c r="A5116" s="1016"/>
      <c r="B5116" s="1016"/>
      <c r="C5116" s="1016"/>
      <c r="D5116" s="1016"/>
      <c r="E5116" s="1016"/>
      <c r="F5116" s="1016" t="e">
        <f t="shared" si="150"/>
        <v>#DIV/0!</v>
      </c>
      <c r="G5116" s="1016">
        <f t="shared" si="151"/>
        <v>0</v>
      </c>
    </row>
    <row r="5117" spans="1:7">
      <c r="A5117" s="1016"/>
      <c r="B5117" s="1016"/>
      <c r="C5117" s="1016"/>
      <c r="D5117" s="1016"/>
      <c r="E5117" s="1016"/>
      <c r="F5117" s="1016" t="e">
        <f t="shared" si="150"/>
        <v>#DIV/0!</v>
      </c>
      <c r="G5117" s="1016">
        <f t="shared" si="151"/>
        <v>0</v>
      </c>
    </row>
    <row r="5118" spans="1:7">
      <c r="A5118" s="1016"/>
      <c r="B5118" s="1016"/>
      <c r="C5118" s="1016"/>
      <c r="D5118" s="1016"/>
      <c r="E5118" s="1016"/>
      <c r="F5118" s="1016" t="e">
        <f t="shared" si="150"/>
        <v>#DIV/0!</v>
      </c>
      <c r="G5118" s="1016">
        <f t="shared" si="151"/>
        <v>0</v>
      </c>
    </row>
    <row r="5119" spans="1:7">
      <c r="A5119" s="1016"/>
      <c r="B5119" s="1016"/>
      <c r="C5119" s="1016"/>
      <c r="D5119" s="1016"/>
      <c r="E5119" s="1016"/>
      <c r="F5119" s="1016" t="e">
        <f t="shared" si="150"/>
        <v>#DIV/0!</v>
      </c>
      <c r="G5119" s="1016">
        <f t="shared" si="151"/>
        <v>0</v>
      </c>
    </row>
    <row r="5120" spans="1:7">
      <c r="A5120" s="1016"/>
      <c r="B5120" s="1016"/>
      <c r="C5120" s="1016"/>
      <c r="D5120" s="1016"/>
      <c r="E5120" s="1016"/>
      <c r="F5120" s="1016" t="e">
        <f t="shared" si="150"/>
        <v>#DIV/0!</v>
      </c>
      <c r="G5120" s="1016">
        <f t="shared" si="151"/>
        <v>0</v>
      </c>
    </row>
    <row r="5121" spans="1:7">
      <c r="A5121" s="1016"/>
      <c r="B5121" s="1016"/>
      <c r="C5121" s="1016"/>
      <c r="D5121" s="1016"/>
      <c r="E5121" s="1016"/>
      <c r="F5121" s="1016" t="e">
        <f t="shared" si="150"/>
        <v>#DIV/0!</v>
      </c>
      <c r="G5121" s="1016">
        <f t="shared" si="151"/>
        <v>0</v>
      </c>
    </row>
    <row r="5122" spans="1:7">
      <c r="A5122" s="1016"/>
      <c r="B5122" s="1016"/>
      <c r="C5122" s="1016"/>
      <c r="D5122" s="1016"/>
      <c r="E5122" s="1016"/>
      <c r="F5122" s="1016" t="e">
        <f t="shared" si="150"/>
        <v>#DIV/0!</v>
      </c>
      <c r="G5122" s="1016">
        <f t="shared" si="151"/>
        <v>0</v>
      </c>
    </row>
    <row r="5123" spans="1:7">
      <c r="A5123" s="1016"/>
      <c r="B5123" s="1016"/>
      <c r="C5123" s="1016"/>
      <c r="D5123" s="1016"/>
      <c r="E5123" s="1016"/>
      <c r="F5123" s="1016" t="e">
        <f t="shared" si="150"/>
        <v>#DIV/0!</v>
      </c>
      <c r="G5123" s="1016">
        <f t="shared" si="151"/>
        <v>0</v>
      </c>
    </row>
    <row r="5124" spans="1:7">
      <c r="A5124" s="1016"/>
      <c r="B5124" s="1016"/>
      <c r="C5124" s="1016"/>
      <c r="D5124" s="1016"/>
      <c r="E5124" s="1016"/>
      <c r="F5124" s="1016" t="e">
        <f t="shared" si="150"/>
        <v>#DIV/0!</v>
      </c>
      <c r="G5124" s="1016">
        <f t="shared" si="151"/>
        <v>0</v>
      </c>
    </row>
    <row r="5125" spans="1:7">
      <c r="A5125" s="1016"/>
      <c r="B5125" s="1016"/>
      <c r="C5125" s="1016"/>
      <c r="D5125" s="1016"/>
      <c r="E5125" s="1016"/>
      <c r="F5125" s="1016" t="e">
        <f t="shared" si="150"/>
        <v>#DIV/0!</v>
      </c>
      <c r="G5125" s="1016">
        <f t="shared" si="151"/>
        <v>0</v>
      </c>
    </row>
    <row r="5126" spans="1:7">
      <c r="A5126" s="1016"/>
      <c r="B5126" s="1016"/>
      <c r="C5126" s="1016"/>
      <c r="D5126" s="1016"/>
      <c r="E5126" s="1016"/>
      <c r="F5126" s="1016" t="e">
        <f t="shared" si="150"/>
        <v>#DIV/0!</v>
      </c>
      <c r="G5126" s="1016">
        <f t="shared" si="151"/>
        <v>0</v>
      </c>
    </row>
    <row r="5127" spans="1:7">
      <c r="A5127" s="1016"/>
      <c r="B5127" s="1016"/>
      <c r="C5127" s="1016"/>
      <c r="D5127" s="1016"/>
      <c r="E5127" s="1016"/>
      <c r="F5127" s="1016" t="e">
        <f t="shared" si="150"/>
        <v>#DIV/0!</v>
      </c>
      <c r="G5127" s="1016">
        <f t="shared" si="151"/>
        <v>0</v>
      </c>
    </row>
    <row r="5128" spans="1:7">
      <c r="A5128" s="1016"/>
      <c r="B5128" s="1016"/>
      <c r="C5128" s="1016"/>
      <c r="D5128" s="1016"/>
      <c r="E5128" s="1016"/>
      <c r="F5128" s="1016" t="e">
        <f t="shared" si="150"/>
        <v>#DIV/0!</v>
      </c>
      <c r="G5128" s="1016">
        <f t="shared" si="151"/>
        <v>0</v>
      </c>
    </row>
    <row r="5129" spans="1:7">
      <c r="A5129" s="1016"/>
      <c r="B5129" s="1016"/>
      <c r="C5129" s="1016"/>
      <c r="D5129" s="1016"/>
      <c r="E5129" s="1016"/>
      <c r="F5129" s="1016" t="e">
        <f t="shared" si="150"/>
        <v>#DIV/0!</v>
      </c>
      <c r="G5129" s="1016">
        <f t="shared" si="151"/>
        <v>0</v>
      </c>
    </row>
    <row r="5130" spans="1:7">
      <c r="A5130" s="1016"/>
      <c r="B5130" s="1016"/>
      <c r="C5130" s="1016"/>
      <c r="D5130" s="1016"/>
      <c r="E5130" s="1016"/>
      <c r="F5130" s="1016" t="e">
        <f t="shared" si="150"/>
        <v>#DIV/0!</v>
      </c>
      <c r="G5130" s="1016">
        <f t="shared" si="151"/>
        <v>0</v>
      </c>
    </row>
    <row r="5131" spans="1:7">
      <c r="A5131" s="1016"/>
      <c r="B5131" s="1016"/>
      <c r="C5131" s="1016"/>
      <c r="D5131" s="1016"/>
      <c r="E5131" s="1016"/>
      <c r="F5131" s="1016" t="e">
        <f t="shared" si="150"/>
        <v>#DIV/0!</v>
      </c>
      <c r="G5131" s="1016">
        <f t="shared" si="151"/>
        <v>0</v>
      </c>
    </row>
    <row r="5132" spans="1:7">
      <c r="A5132" s="1016"/>
      <c r="B5132" s="1016"/>
      <c r="C5132" s="1016"/>
      <c r="D5132" s="1016"/>
      <c r="E5132" s="1016"/>
      <c r="F5132" s="1016" t="e">
        <f t="shared" si="150"/>
        <v>#DIV/0!</v>
      </c>
      <c r="G5132" s="1016">
        <f t="shared" si="151"/>
        <v>0</v>
      </c>
    </row>
    <row r="5133" spans="1:7">
      <c r="A5133" s="1016"/>
      <c r="B5133" s="1016"/>
      <c r="C5133" s="1016"/>
      <c r="D5133" s="1016"/>
      <c r="E5133" s="1016"/>
      <c r="F5133" s="1016" t="e">
        <f t="shared" si="150"/>
        <v>#DIV/0!</v>
      </c>
      <c r="G5133" s="1016">
        <f t="shared" si="151"/>
        <v>0</v>
      </c>
    </row>
    <row r="5134" spans="1:7">
      <c r="A5134" s="1016"/>
      <c r="B5134" s="1016"/>
      <c r="C5134" s="1016"/>
      <c r="D5134" s="1016"/>
      <c r="E5134" s="1016"/>
      <c r="F5134" s="1016" t="e">
        <f t="shared" si="150"/>
        <v>#DIV/0!</v>
      </c>
      <c r="G5134" s="1016">
        <f t="shared" si="151"/>
        <v>0</v>
      </c>
    </row>
    <row r="5135" spans="1:7">
      <c r="A5135" s="1016"/>
      <c r="B5135" s="1016"/>
      <c r="C5135" s="1016"/>
      <c r="D5135" s="1016"/>
      <c r="E5135" s="1016"/>
      <c r="F5135" s="1016" t="e">
        <f t="shared" si="150"/>
        <v>#DIV/0!</v>
      </c>
      <c r="G5135" s="1016">
        <f t="shared" si="151"/>
        <v>0</v>
      </c>
    </row>
    <row r="5136" spans="1:7">
      <c r="A5136" s="1016"/>
      <c r="B5136" s="1016"/>
      <c r="C5136" s="1016"/>
      <c r="D5136" s="1016"/>
      <c r="E5136" s="1016"/>
      <c r="F5136" s="1016" t="e">
        <f t="shared" si="150"/>
        <v>#DIV/0!</v>
      </c>
      <c r="G5136" s="1016">
        <f t="shared" si="151"/>
        <v>0</v>
      </c>
    </row>
    <row r="5137" spans="1:7">
      <c r="A5137" s="1016"/>
      <c r="B5137" s="1016"/>
      <c r="C5137" s="1016"/>
      <c r="D5137" s="1016"/>
      <c r="E5137" s="1016"/>
      <c r="F5137" s="1016" t="e">
        <f t="shared" si="150"/>
        <v>#DIV/0!</v>
      </c>
      <c r="G5137" s="1016">
        <f t="shared" si="151"/>
        <v>0</v>
      </c>
    </row>
    <row r="5138" spans="1:7">
      <c r="A5138" s="1016"/>
      <c r="B5138" s="1016"/>
      <c r="C5138" s="1016"/>
      <c r="D5138" s="1016"/>
      <c r="E5138" s="1016"/>
      <c r="F5138" s="1016" t="e">
        <f t="shared" si="150"/>
        <v>#DIV/0!</v>
      </c>
      <c r="G5138" s="1016">
        <f t="shared" si="151"/>
        <v>0</v>
      </c>
    </row>
    <row r="5139" spans="1:7">
      <c r="A5139" s="1016"/>
      <c r="B5139" s="1016"/>
      <c r="C5139" s="1016"/>
      <c r="D5139" s="1016"/>
      <c r="E5139" s="1016"/>
      <c r="F5139" s="1016" t="e">
        <f t="shared" si="150"/>
        <v>#DIV/0!</v>
      </c>
      <c r="G5139" s="1016">
        <f t="shared" si="151"/>
        <v>0</v>
      </c>
    </row>
    <row r="5140" spans="1:7">
      <c r="A5140" s="1016"/>
      <c r="B5140" s="1016"/>
      <c r="C5140" s="1016"/>
      <c r="D5140" s="1016"/>
      <c r="E5140" s="1016"/>
      <c r="F5140" s="1016" t="e">
        <f t="shared" si="150"/>
        <v>#DIV/0!</v>
      </c>
      <c r="G5140" s="1016">
        <f t="shared" si="151"/>
        <v>0</v>
      </c>
    </row>
    <row r="5141" spans="1:7">
      <c r="A5141" s="1016"/>
      <c r="B5141" s="1016"/>
      <c r="C5141" s="1016"/>
      <c r="D5141" s="1016"/>
      <c r="E5141" s="1016"/>
      <c r="F5141" s="1016" t="e">
        <f t="shared" si="150"/>
        <v>#DIV/0!</v>
      </c>
      <c r="G5141" s="1016">
        <f t="shared" si="151"/>
        <v>0</v>
      </c>
    </row>
    <row r="5142" spans="1:7">
      <c r="A5142" s="1016"/>
      <c r="B5142" s="1016"/>
      <c r="C5142" s="1016"/>
      <c r="D5142" s="1016"/>
      <c r="E5142" s="1016"/>
      <c r="F5142" s="1016" t="e">
        <f t="shared" si="150"/>
        <v>#DIV/0!</v>
      </c>
      <c r="G5142" s="1016">
        <f t="shared" si="151"/>
        <v>0</v>
      </c>
    </row>
    <row r="5143" spans="1:7">
      <c r="A5143" s="1016"/>
      <c r="B5143" s="1016"/>
      <c r="C5143" s="1016"/>
      <c r="D5143" s="1016"/>
      <c r="E5143" s="1016"/>
      <c r="F5143" s="1016" t="e">
        <f t="shared" si="150"/>
        <v>#DIV/0!</v>
      </c>
      <c r="G5143" s="1016">
        <f t="shared" si="151"/>
        <v>0</v>
      </c>
    </row>
    <row r="5144" spans="1:7">
      <c r="A5144" s="1016"/>
      <c r="B5144" s="1016"/>
      <c r="C5144" s="1016"/>
      <c r="D5144" s="1016"/>
      <c r="E5144" s="1016"/>
      <c r="F5144" s="1016" t="e">
        <f t="shared" si="150"/>
        <v>#DIV/0!</v>
      </c>
      <c r="G5144" s="1016">
        <f t="shared" si="151"/>
        <v>0</v>
      </c>
    </row>
    <row r="5145" spans="1:7">
      <c r="A5145" s="1016"/>
      <c r="B5145" s="1016"/>
      <c r="C5145" s="1016"/>
      <c r="D5145" s="1016"/>
      <c r="E5145" s="1016"/>
      <c r="F5145" s="1016" t="e">
        <f t="shared" si="150"/>
        <v>#DIV/0!</v>
      </c>
      <c r="G5145" s="1016">
        <f t="shared" si="151"/>
        <v>0</v>
      </c>
    </row>
    <row r="5146" spans="1:7">
      <c r="A5146" s="1016"/>
      <c r="B5146" s="1016"/>
      <c r="C5146" s="1016"/>
      <c r="D5146" s="1016"/>
      <c r="E5146" s="1016"/>
      <c r="F5146" s="1016" t="e">
        <f t="shared" si="150"/>
        <v>#DIV/0!</v>
      </c>
      <c r="G5146" s="1016">
        <f t="shared" si="151"/>
        <v>0</v>
      </c>
    </row>
    <row r="5147" spans="1:7">
      <c r="A5147" s="1016"/>
      <c r="B5147" s="1016"/>
      <c r="C5147" s="1016"/>
      <c r="D5147" s="1016"/>
      <c r="E5147" s="1016"/>
      <c r="F5147" s="1016" t="e">
        <f t="shared" si="150"/>
        <v>#DIV/0!</v>
      </c>
      <c r="G5147" s="1016">
        <f t="shared" si="151"/>
        <v>0</v>
      </c>
    </row>
    <row r="5148" spans="1:7">
      <c r="A5148" s="1016"/>
      <c r="B5148" s="1016"/>
      <c r="C5148" s="1016"/>
      <c r="D5148" s="1016"/>
      <c r="E5148" s="1016"/>
      <c r="F5148" s="1016" t="e">
        <f t="shared" si="150"/>
        <v>#DIV/0!</v>
      </c>
      <c r="G5148" s="1016">
        <f t="shared" si="151"/>
        <v>0</v>
      </c>
    </row>
    <row r="5149" spans="1:7">
      <c r="A5149" s="1016"/>
      <c r="B5149" s="1016"/>
      <c r="C5149" s="1016"/>
      <c r="D5149" s="1016"/>
      <c r="E5149" s="1016"/>
      <c r="F5149" s="1016" t="e">
        <f t="shared" si="150"/>
        <v>#DIV/0!</v>
      </c>
      <c r="G5149" s="1016">
        <f t="shared" si="151"/>
        <v>0</v>
      </c>
    </row>
    <row r="5150" spans="1:7">
      <c r="A5150" s="1016"/>
      <c r="B5150" s="1016"/>
      <c r="C5150" s="1016"/>
      <c r="D5150" s="1016"/>
      <c r="E5150" s="1016"/>
      <c r="F5150" s="1016" t="e">
        <f t="shared" si="150"/>
        <v>#DIV/0!</v>
      </c>
      <c r="G5150" s="1016">
        <f t="shared" si="151"/>
        <v>0</v>
      </c>
    </row>
    <row r="5151" spans="1:7">
      <c r="A5151" s="1016"/>
      <c r="B5151" s="1016"/>
      <c r="C5151" s="1016"/>
      <c r="D5151" s="1016"/>
      <c r="E5151" s="1016"/>
      <c r="F5151" s="1016" t="e">
        <f t="shared" ref="F5151:F5214" si="152">(B5151*C5151*D5151*60/(A5151*1000))+F5150</f>
        <v>#DIV/0!</v>
      </c>
      <c r="G5151" s="1016">
        <f t="shared" ref="G5151:G5214" si="153">(C5151*D5151*60)+G5150</f>
        <v>0</v>
      </c>
    </row>
    <row r="5152" spans="1:7">
      <c r="A5152" s="1016"/>
      <c r="B5152" s="1016"/>
      <c r="C5152" s="1016"/>
      <c r="D5152" s="1016"/>
      <c r="E5152" s="1016"/>
      <c r="F5152" s="1016" t="e">
        <f t="shared" si="152"/>
        <v>#DIV/0!</v>
      </c>
      <c r="G5152" s="1016">
        <f t="shared" si="153"/>
        <v>0</v>
      </c>
    </row>
    <row r="5153" spans="1:7">
      <c r="A5153" s="1016"/>
      <c r="B5153" s="1016"/>
      <c r="C5153" s="1016"/>
      <c r="D5153" s="1016"/>
      <c r="E5153" s="1016"/>
      <c r="F5153" s="1016" t="e">
        <f t="shared" si="152"/>
        <v>#DIV/0!</v>
      </c>
      <c r="G5153" s="1016">
        <f t="shared" si="153"/>
        <v>0</v>
      </c>
    </row>
    <row r="5154" spans="1:7">
      <c r="A5154" s="1016"/>
      <c r="B5154" s="1016"/>
      <c r="C5154" s="1016"/>
      <c r="D5154" s="1016"/>
      <c r="E5154" s="1016"/>
      <c r="F5154" s="1016" t="e">
        <f t="shared" si="152"/>
        <v>#DIV/0!</v>
      </c>
      <c r="G5154" s="1016">
        <f t="shared" si="153"/>
        <v>0</v>
      </c>
    </row>
    <row r="5155" spans="1:7">
      <c r="A5155" s="1016"/>
      <c r="B5155" s="1016"/>
      <c r="C5155" s="1016"/>
      <c r="D5155" s="1016"/>
      <c r="E5155" s="1016"/>
      <c r="F5155" s="1016" t="e">
        <f t="shared" si="152"/>
        <v>#DIV/0!</v>
      </c>
      <c r="G5155" s="1016">
        <f t="shared" si="153"/>
        <v>0</v>
      </c>
    </row>
    <row r="5156" spans="1:7">
      <c r="A5156" s="1016"/>
      <c r="B5156" s="1016"/>
      <c r="C5156" s="1016"/>
      <c r="D5156" s="1016"/>
      <c r="E5156" s="1016"/>
      <c r="F5156" s="1016" t="e">
        <f t="shared" si="152"/>
        <v>#DIV/0!</v>
      </c>
      <c r="G5156" s="1016">
        <f t="shared" si="153"/>
        <v>0</v>
      </c>
    </row>
    <row r="5157" spans="1:7">
      <c r="A5157" s="1016"/>
      <c r="B5157" s="1016"/>
      <c r="C5157" s="1016"/>
      <c r="D5157" s="1016"/>
      <c r="E5157" s="1016"/>
      <c r="F5157" s="1016" t="e">
        <f t="shared" si="152"/>
        <v>#DIV/0!</v>
      </c>
      <c r="G5157" s="1016">
        <f t="shared" si="153"/>
        <v>0</v>
      </c>
    </row>
    <row r="5158" spans="1:7">
      <c r="A5158" s="1016"/>
      <c r="B5158" s="1016"/>
      <c r="C5158" s="1016"/>
      <c r="D5158" s="1016"/>
      <c r="E5158" s="1016"/>
      <c r="F5158" s="1016" t="e">
        <f t="shared" si="152"/>
        <v>#DIV/0!</v>
      </c>
      <c r="G5158" s="1016">
        <f t="shared" si="153"/>
        <v>0</v>
      </c>
    </row>
    <row r="5159" spans="1:7">
      <c r="A5159" s="1016"/>
      <c r="B5159" s="1016"/>
      <c r="C5159" s="1016"/>
      <c r="D5159" s="1016"/>
      <c r="E5159" s="1016"/>
      <c r="F5159" s="1016" t="e">
        <f t="shared" si="152"/>
        <v>#DIV/0!</v>
      </c>
      <c r="G5159" s="1016">
        <f t="shared" si="153"/>
        <v>0</v>
      </c>
    </row>
    <row r="5160" spans="1:7">
      <c r="A5160" s="1016"/>
      <c r="B5160" s="1016"/>
      <c r="C5160" s="1016"/>
      <c r="D5160" s="1016"/>
      <c r="E5160" s="1016"/>
      <c r="F5160" s="1016" t="e">
        <f t="shared" si="152"/>
        <v>#DIV/0!</v>
      </c>
      <c r="G5160" s="1016">
        <f t="shared" si="153"/>
        <v>0</v>
      </c>
    </row>
    <row r="5161" spans="1:7">
      <c r="A5161" s="1016"/>
      <c r="B5161" s="1016"/>
      <c r="C5161" s="1016"/>
      <c r="D5161" s="1016"/>
      <c r="E5161" s="1016"/>
      <c r="F5161" s="1016" t="e">
        <f t="shared" si="152"/>
        <v>#DIV/0!</v>
      </c>
      <c r="G5161" s="1016">
        <f t="shared" si="153"/>
        <v>0</v>
      </c>
    </row>
    <row r="5162" spans="1:7">
      <c r="A5162" s="1016"/>
      <c r="B5162" s="1016"/>
      <c r="C5162" s="1016"/>
      <c r="D5162" s="1016"/>
      <c r="E5162" s="1016"/>
      <c r="F5162" s="1016" t="e">
        <f t="shared" si="152"/>
        <v>#DIV/0!</v>
      </c>
      <c r="G5162" s="1016">
        <f t="shared" si="153"/>
        <v>0</v>
      </c>
    </row>
    <row r="5163" spans="1:7">
      <c r="A5163" s="1016"/>
      <c r="B5163" s="1016"/>
      <c r="C5163" s="1016"/>
      <c r="D5163" s="1016"/>
      <c r="E5163" s="1016"/>
      <c r="F5163" s="1016" t="e">
        <f t="shared" si="152"/>
        <v>#DIV/0!</v>
      </c>
      <c r="G5163" s="1016">
        <f t="shared" si="153"/>
        <v>0</v>
      </c>
    </row>
    <row r="5164" spans="1:7">
      <c r="A5164" s="1016"/>
      <c r="B5164" s="1016"/>
      <c r="C5164" s="1016"/>
      <c r="D5164" s="1016"/>
      <c r="E5164" s="1016"/>
      <c r="F5164" s="1016" t="e">
        <f t="shared" si="152"/>
        <v>#DIV/0!</v>
      </c>
      <c r="G5164" s="1016">
        <f t="shared" si="153"/>
        <v>0</v>
      </c>
    </row>
    <row r="5165" spans="1:7">
      <c r="A5165" s="1016"/>
      <c r="B5165" s="1016"/>
      <c r="C5165" s="1016"/>
      <c r="D5165" s="1016"/>
      <c r="E5165" s="1016"/>
      <c r="F5165" s="1016" t="e">
        <f t="shared" si="152"/>
        <v>#DIV/0!</v>
      </c>
      <c r="G5165" s="1016">
        <f t="shared" si="153"/>
        <v>0</v>
      </c>
    </row>
    <row r="5166" spans="1:7">
      <c r="A5166" s="1016"/>
      <c r="B5166" s="1016"/>
      <c r="C5166" s="1016"/>
      <c r="D5166" s="1016"/>
      <c r="E5166" s="1016"/>
      <c r="F5166" s="1016" t="e">
        <f t="shared" si="152"/>
        <v>#DIV/0!</v>
      </c>
      <c r="G5166" s="1016">
        <f t="shared" si="153"/>
        <v>0</v>
      </c>
    </row>
    <row r="5167" spans="1:7">
      <c r="A5167" s="1016"/>
      <c r="B5167" s="1016"/>
      <c r="C5167" s="1016"/>
      <c r="D5167" s="1016"/>
      <c r="E5167" s="1016"/>
      <c r="F5167" s="1016" t="e">
        <f t="shared" si="152"/>
        <v>#DIV/0!</v>
      </c>
      <c r="G5167" s="1016">
        <f t="shared" si="153"/>
        <v>0</v>
      </c>
    </row>
    <row r="5168" spans="1:7">
      <c r="A5168" s="1016"/>
      <c r="B5168" s="1016"/>
      <c r="C5168" s="1016"/>
      <c r="D5168" s="1016"/>
      <c r="E5168" s="1016"/>
      <c r="F5168" s="1016" t="e">
        <f t="shared" si="152"/>
        <v>#DIV/0!</v>
      </c>
      <c r="G5168" s="1016">
        <f t="shared" si="153"/>
        <v>0</v>
      </c>
    </row>
    <row r="5169" spans="1:7">
      <c r="A5169" s="1016"/>
      <c r="B5169" s="1016"/>
      <c r="C5169" s="1016"/>
      <c r="D5169" s="1016"/>
      <c r="E5169" s="1016"/>
      <c r="F5169" s="1016" t="e">
        <f t="shared" si="152"/>
        <v>#DIV/0!</v>
      </c>
      <c r="G5169" s="1016">
        <f t="shared" si="153"/>
        <v>0</v>
      </c>
    </row>
    <row r="5170" spans="1:7">
      <c r="A5170" s="1016"/>
      <c r="B5170" s="1016"/>
      <c r="C5170" s="1016"/>
      <c r="D5170" s="1016"/>
      <c r="E5170" s="1016"/>
      <c r="F5170" s="1016" t="e">
        <f t="shared" si="152"/>
        <v>#DIV/0!</v>
      </c>
      <c r="G5170" s="1016">
        <f t="shared" si="153"/>
        <v>0</v>
      </c>
    </row>
    <row r="5171" spans="1:7">
      <c r="A5171" s="1016"/>
      <c r="B5171" s="1016"/>
      <c r="C5171" s="1016"/>
      <c r="D5171" s="1016"/>
      <c r="E5171" s="1016"/>
      <c r="F5171" s="1016" t="e">
        <f t="shared" si="152"/>
        <v>#DIV/0!</v>
      </c>
      <c r="G5171" s="1016">
        <f t="shared" si="153"/>
        <v>0</v>
      </c>
    </row>
    <row r="5172" spans="1:7">
      <c r="A5172" s="1016"/>
      <c r="B5172" s="1016"/>
      <c r="C5172" s="1016"/>
      <c r="D5172" s="1016"/>
      <c r="E5172" s="1016"/>
      <c r="F5172" s="1016" t="e">
        <f t="shared" si="152"/>
        <v>#DIV/0!</v>
      </c>
      <c r="G5172" s="1016">
        <f t="shared" si="153"/>
        <v>0</v>
      </c>
    </row>
    <row r="5173" spans="1:7">
      <c r="A5173" s="1016"/>
      <c r="B5173" s="1016"/>
      <c r="C5173" s="1016"/>
      <c r="D5173" s="1016"/>
      <c r="E5173" s="1016"/>
      <c r="F5173" s="1016" t="e">
        <f t="shared" si="152"/>
        <v>#DIV/0!</v>
      </c>
      <c r="G5173" s="1016">
        <f t="shared" si="153"/>
        <v>0</v>
      </c>
    </row>
    <row r="5174" spans="1:7">
      <c r="A5174" s="1016"/>
      <c r="B5174" s="1016"/>
      <c r="C5174" s="1016"/>
      <c r="D5174" s="1016"/>
      <c r="E5174" s="1016"/>
      <c r="F5174" s="1016" t="e">
        <f t="shared" si="152"/>
        <v>#DIV/0!</v>
      </c>
      <c r="G5174" s="1016">
        <f t="shared" si="153"/>
        <v>0</v>
      </c>
    </row>
    <row r="5175" spans="1:7">
      <c r="A5175" s="1016"/>
      <c r="B5175" s="1016"/>
      <c r="C5175" s="1016"/>
      <c r="D5175" s="1016"/>
      <c r="E5175" s="1016"/>
      <c r="F5175" s="1016" t="e">
        <f t="shared" si="152"/>
        <v>#DIV/0!</v>
      </c>
      <c r="G5175" s="1016">
        <f t="shared" si="153"/>
        <v>0</v>
      </c>
    </row>
    <row r="5176" spans="1:7">
      <c r="A5176" s="1016"/>
      <c r="B5176" s="1016"/>
      <c r="C5176" s="1016"/>
      <c r="D5176" s="1016"/>
      <c r="E5176" s="1016"/>
      <c r="F5176" s="1016" t="e">
        <f t="shared" si="152"/>
        <v>#DIV/0!</v>
      </c>
      <c r="G5176" s="1016">
        <f t="shared" si="153"/>
        <v>0</v>
      </c>
    </row>
    <row r="5177" spans="1:7">
      <c r="A5177" s="1016"/>
      <c r="B5177" s="1016"/>
      <c r="C5177" s="1016"/>
      <c r="D5177" s="1016"/>
      <c r="E5177" s="1016"/>
      <c r="F5177" s="1016" t="e">
        <f t="shared" si="152"/>
        <v>#DIV/0!</v>
      </c>
      <c r="G5177" s="1016">
        <f t="shared" si="153"/>
        <v>0</v>
      </c>
    </row>
    <row r="5178" spans="1:7">
      <c r="A5178" s="1016"/>
      <c r="B5178" s="1016"/>
      <c r="C5178" s="1016"/>
      <c r="D5178" s="1016"/>
      <c r="E5178" s="1016"/>
      <c r="F5178" s="1016" t="e">
        <f t="shared" si="152"/>
        <v>#DIV/0!</v>
      </c>
      <c r="G5178" s="1016">
        <f t="shared" si="153"/>
        <v>0</v>
      </c>
    </row>
    <row r="5179" spans="1:7">
      <c r="A5179" s="1016"/>
      <c r="B5179" s="1016"/>
      <c r="C5179" s="1016"/>
      <c r="D5179" s="1016"/>
      <c r="E5179" s="1016"/>
      <c r="F5179" s="1016" t="e">
        <f t="shared" si="152"/>
        <v>#DIV/0!</v>
      </c>
      <c r="G5179" s="1016">
        <f t="shared" si="153"/>
        <v>0</v>
      </c>
    </row>
    <row r="5180" spans="1:7">
      <c r="A5180" s="1016"/>
      <c r="B5180" s="1016"/>
      <c r="C5180" s="1016"/>
      <c r="D5180" s="1016"/>
      <c r="E5180" s="1016"/>
      <c r="F5180" s="1016" t="e">
        <f t="shared" si="152"/>
        <v>#DIV/0!</v>
      </c>
      <c r="G5180" s="1016">
        <f t="shared" si="153"/>
        <v>0</v>
      </c>
    </row>
    <row r="5181" spans="1:7">
      <c r="A5181" s="1016"/>
      <c r="B5181" s="1016"/>
      <c r="C5181" s="1016"/>
      <c r="D5181" s="1016"/>
      <c r="E5181" s="1016"/>
      <c r="F5181" s="1016" t="e">
        <f t="shared" si="152"/>
        <v>#DIV/0!</v>
      </c>
      <c r="G5181" s="1016">
        <f t="shared" si="153"/>
        <v>0</v>
      </c>
    </row>
    <row r="5182" spans="1:7">
      <c r="A5182" s="1016"/>
      <c r="B5182" s="1016"/>
      <c r="C5182" s="1016"/>
      <c r="D5182" s="1016"/>
      <c r="E5182" s="1016"/>
      <c r="F5182" s="1016" t="e">
        <f t="shared" si="152"/>
        <v>#DIV/0!</v>
      </c>
      <c r="G5182" s="1016">
        <f t="shared" si="153"/>
        <v>0</v>
      </c>
    </row>
    <row r="5183" spans="1:7">
      <c r="A5183" s="1016"/>
      <c r="B5183" s="1016"/>
      <c r="C5183" s="1016"/>
      <c r="D5183" s="1016"/>
      <c r="E5183" s="1016"/>
      <c r="F5183" s="1016" t="e">
        <f t="shared" si="152"/>
        <v>#DIV/0!</v>
      </c>
      <c r="G5183" s="1016">
        <f t="shared" si="153"/>
        <v>0</v>
      </c>
    </row>
    <row r="5184" spans="1:7">
      <c r="A5184" s="1016"/>
      <c r="B5184" s="1016"/>
      <c r="C5184" s="1016"/>
      <c r="D5184" s="1016"/>
      <c r="E5184" s="1016"/>
      <c r="F5184" s="1016" t="e">
        <f t="shared" si="152"/>
        <v>#DIV/0!</v>
      </c>
      <c r="G5184" s="1016">
        <f t="shared" si="153"/>
        <v>0</v>
      </c>
    </row>
    <row r="5185" spans="1:7">
      <c r="A5185" s="1016"/>
      <c r="B5185" s="1016"/>
      <c r="C5185" s="1016"/>
      <c r="D5185" s="1016"/>
      <c r="E5185" s="1016"/>
      <c r="F5185" s="1016" t="e">
        <f t="shared" si="152"/>
        <v>#DIV/0!</v>
      </c>
      <c r="G5185" s="1016">
        <f t="shared" si="153"/>
        <v>0</v>
      </c>
    </row>
    <row r="5186" spans="1:7">
      <c r="A5186" s="1016"/>
      <c r="B5186" s="1016"/>
      <c r="C5186" s="1016"/>
      <c r="D5186" s="1016"/>
      <c r="E5186" s="1016"/>
      <c r="F5186" s="1016" t="e">
        <f t="shared" si="152"/>
        <v>#DIV/0!</v>
      </c>
      <c r="G5186" s="1016">
        <f t="shared" si="153"/>
        <v>0</v>
      </c>
    </row>
    <row r="5187" spans="1:7">
      <c r="A5187" s="1016"/>
      <c r="B5187" s="1016"/>
      <c r="C5187" s="1016"/>
      <c r="D5187" s="1016"/>
      <c r="E5187" s="1016"/>
      <c r="F5187" s="1016" t="e">
        <f t="shared" si="152"/>
        <v>#DIV/0!</v>
      </c>
      <c r="G5187" s="1016">
        <f t="shared" si="153"/>
        <v>0</v>
      </c>
    </row>
    <row r="5188" spans="1:7">
      <c r="A5188" s="1016"/>
      <c r="B5188" s="1016"/>
      <c r="C5188" s="1016"/>
      <c r="D5188" s="1016"/>
      <c r="E5188" s="1016"/>
      <c r="F5188" s="1016" t="e">
        <f t="shared" si="152"/>
        <v>#DIV/0!</v>
      </c>
      <c r="G5188" s="1016">
        <f t="shared" si="153"/>
        <v>0</v>
      </c>
    </row>
    <row r="5189" spans="1:7">
      <c r="A5189" s="1016"/>
      <c r="B5189" s="1016"/>
      <c r="C5189" s="1016"/>
      <c r="D5189" s="1016"/>
      <c r="E5189" s="1016"/>
      <c r="F5189" s="1016" t="e">
        <f t="shared" si="152"/>
        <v>#DIV/0!</v>
      </c>
      <c r="G5189" s="1016">
        <f t="shared" si="153"/>
        <v>0</v>
      </c>
    </row>
    <row r="5190" spans="1:7">
      <c r="A5190" s="1016"/>
      <c r="B5190" s="1016"/>
      <c r="C5190" s="1016"/>
      <c r="D5190" s="1016"/>
      <c r="E5190" s="1016"/>
      <c r="F5190" s="1016" t="e">
        <f t="shared" si="152"/>
        <v>#DIV/0!</v>
      </c>
      <c r="G5190" s="1016">
        <f t="shared" si="153"/>
        <v>0</v>
      </c>
    </row>
    <row r="5191" spans="1:7">
      <c r="A5191" s="1016"/>
      <c r="B5191" s="1016"/>
      <c r="C5191" s="1016"/>
      <c r="D5191" s="1016"/>
      <c r="E5191" s="1016"/>
      <c r="F5191" s="1016" t="e">
        <f t="shared" si="152"/>
        <v>#DIV/0!</v>
      </c>
      <c r="G5191" s="1016">
        <f t="shared" si="153"/>
        <v>0</v>
      </c>
    </row>
    <row r="5192" spans="1:7">
      <c r="A5192" s="1016"/>
      <c r="B5192" s="1016"/>
      <c r="C5192" s="1016"/>
      <c r="D5192" s="1016"/>
      <c r="E5192" s="1016"/>
      <c r="F5192" s="1016" t="e">
        <f t="shared" si="152"/>
        <v>#DIV/0!</v>
      </c>
      <c r="G5192" s="1016">
        <f t="shared" si="153"/>
        <v>0</v>
      </c>
    </row>
    <row r="5193" spans="1:7">
      <c r="A5193" s="1016"/>
      <c r="B5193" s="1016"/>
      <c r="C5193" s="1016"/>
      <c r="D5193" s="1016"/>
      <c r="E5193" s="1016"/>
      <c r="F5193" s="1016" t="e">
        <f t="shared" si="152"/>
        <v>#DIV/0!</v>
      </c>
      <c r="G5193" s="1016">
        <f t="shared" si="153"/>
        <v>0</v>
      </c>
    </row>
    <row r="5194" spans="1:7">
      <c r="A5194" s="1016"/>
      <c r="B5194" s="1016"/>
      <c r="C5194" s="1016"/>
      <c r="D5194" s="1016"/>
      <c r="E5194" s="1016"/>
      <c r="F5194" s="1016" t="e">
        <f t="shared" si="152"/>
        <v>#DIV/0!</v>
      </c>
      <c r="G5194" s="1016">
        <f t="shared" si="153"/>
        <v>0</v>
      </c>
    </row>
    <row r="5195" spans="1:7">
      <c r="A5195" s="1016"/>
      <c r="B5195" s="1016"/>
      <c r="C5195" s="1016"/>
      <c r="D5195" s="1016"/>
      <c r="E5195" s="1016"/>
      <c r="F5195" s="1016" t="e">
        <f t="shared" si="152"/>
        <v>#DIV/0!</v>
      </c>
      <c r="G5195" s="1016">
        <f t="shared" si="153"/>
        <v>0</v>
      </c>
    </row>
    <row r="5196" spans="1:7">
      <c r="A5196" s="1016"/>
      <c r="B5196" s="1016"/>
      <c r="C5196" s="1016"/>
      <c r="D5196" s="1016"/>
      <c r="E5196" s="1016"/>
      <c r="F5196" s="1016" t="e">
        <f t="shared" si="152"/>
        <v>#DIV/0!</v>
      </c>
      <c r="G5196" s="1016">
        <f t="shared" si="153"/>
        <v>0</v>
      </c>
    </row>
    <row r="5197" spans="1:7">
      <c r="A5197" s="1016"/>
      <c r="B5197" s="1016"/>
      <c r="C5197" s="1016"/>
      <c r="D5197" s="1016"/>
      <c r="E5197" s="1016"/>
      <c r="F5197" s="1016" t="e">
        <f t="shared" si="152"/>
        <v>#DIV/0!</v>
      </c>
      <c r="G5197" s="1016">
        <f t="shared" si="153"/>
        <v>0</v>
      </c>
    </row>
    <row r="5198" spans="1:7">
      <c r="A5198" s="1016"/>
      <c r="B5198" s="1016"/>
      <c r="C5198" s="1016"/>
      <c r="D5198" s="1016"/>
      <c r="E5198" s="1016"/>
      <c r="F5198" s="1016" t="e">
        <f t="shared" si="152"/>
        <v>#DIV/0!</v>
      </c>
      <c r="G5198" s="1016">
        <f t="shared" si="153"/>
        <v>0</v>
      </c>
    </row>
    <row r="5199" spans="1:7">
      <c r="A5199" s="1016"/>
      <c r="B5199" s="1016"/>
      <c r="C5199" s="1016"/>
      <c r="D5199" s="1016"/>
      <c r="E5199" s="1016"/>
      <c r="F5199" s="1016" t="e">
        <f t="shared" si="152"/>
        <v>#DIV/0!</v>
      </c>
      <c r="G5199" s="1016">
        <f t="shared" si="153"/>
        <v>0</v>
      </c>
    </row>
    <row r="5200" spans="1:7">
      <c r="A5200" s="1016"/>
      <c r="B5200" s="1016"/>
      <c r="C5200" s="1016"/>
      <c r="D5200" s="1016"/>
      <c r="E5200" s="1016"/>
      <c r="F5200" s="1016" t="e">
        <f t="shared" si="152"/>
        <v>#DIV/0!</v>
      </c>
      <c r="G5200" s="1016">
        <f t="shared" si="153"/>
        <v>0</v>
      </c>
    </row>
    <row r="5201" spans="1:7">
      <c r="A5201" s="1016"/>
      <c r="B5201" s="1016"/>
      <c r="C5201" s="1016"/>
      <c r="D5201" s="1016"/>
      <c r="E5201" s="1016"/>
      <c r="F5201" s="1016" t="e">
        <f t="shared" si="152"/>
        <v>#DIV/0!</v>
      </c>
      <c r="G5201" s="1016">
        <f t="shared" si="153"/>
        <v>0</v>
      </c>
    </row>
    <row r="5202" spans="1:7">
      <c r="A5202" s="1016"/>
      <c r="B5202" s="1016"/>
      <c r="C5202" s="1016"/>
      <c r="D5202" s="1016"/>
      <c r="E5202" s="1016"/>
      <c r="F5202" s="1016" t="e">
        <f t="shared" si="152"/>
        <v>#DIV/0!</v>
      </c>
      <c r="G5202" s="1016">
        <f t="shared" si="153"/>
        <v>0</v>
      </c>
    </row>
    <row r="5203" spans="1:7">
      <c r="A5203" s="1016"/>
      <c r="B5203" s="1016"/>
      <c r="C5203" s="1016"/>
      <c r="D5203" s="1016"/>
      <c r="E5203" s="1016"/>
      <c r="F5203" s="1016" t="e">
        <f t="shared" si="152"/>
        <v>#DIV/0!</v>
      </c>
      <c r="G5203" s="1016">
        <f t="shared" si="153"/>
        <v>0</v>
      </c>
    </row>
    <row r="5204" spans="1:7">
      <c r="A5204" s="1016"/>
      <c r="B5204" s="1016"/>
      <c r="C5204" s="1016"/>
      <c r="D5204" s="1016"/>
      <c r="E5204" s="1016"/>
      <c r="F5204" s="1016" t="e">
        <f t="shared" si="152"/>
        <v>#DIV/0!</v>
      </c>
      <c r="G5204" s="1016">
        <f t="shared" si="153"/>
        <v>0</v>
      </c>
    </row>
    <row r="5205" spans="1:7">
      <c r="A5205" s="1016"/>
      <c r="B5205" s="1016"/>
      <c r="C5205" s="1016"/>
      <c r="D5205" s="1016"/>
      <c r="E5205" s="1016"/>
      <c r="F5205" s="1016" t="e">
        <f t="shared" si="152"/>
        <v>#DIV/0!</v>
      </c>
      <c r="G5205" s="1016">
        <f t="shared" si="153"/>
        <v>0</v>
      </c>
    </row>
    <row r="5206" spans="1:7">
      <c r="A5206" s="1016"/>
      <c r="B5206" s="1016"/>
      <c r="C5206" s="1016"/>
      <c r="D5206" s="1016"/>
      <c r="E5206" s="1016"/>
      <c r="F5206" s="1016" t="e">
        <f t="shared" si="152"/>
        <v>#DIV/0!</v>
      </c>
      <c r="G5206" s="1016">
        <f t="shared" si="153"/>
        <v>0</v>
      </c>
    </row>
    <row r="5207" spans="1:7">
      <c r="A5207" s="1016"/>
      <c r="B5207" s="1016"/>
      <c r="C5207" s="1016"/>
      <c r="D5207" s="1016"/>
      <c r="E5207" s="1016"/>
      <c r="F5207" s="1016" t="e">
        <f t="shared" si="152"/>
        <v>#DIV/0!</v>
      </c>
      <c r="G5207" s="1016">
        <f t="shared" si="153"/>
        <v>0</v>
      </c>
    </row>
    <row r="5208" spans="1:7">
      <c r="A5208" s="1016"/>
      <c r="B5208" s="1016"/>
      <c r="C5208" s="1016"/>
      <c r="D5208" s="1016"/>
      <c r="E5208" s="1016"/>
      <c r="F5208" s="1016" t="e">
        <f t="shared" si="152"/>
        <v>#DIV/0!</v>
      </c>
      <c r="G5208" s="1016">
        <f t="shared" si="153"/>
        <v>0</v>
      </c>
    </row>
    <row r="5209" spans="1:7">
      <c r="A5209" s="1016"/>
      <c r="B5209" s="1016"/>
      <c r="C5209" s="1016"/>
      <c r="D5209" s="1016"/>
      <c r="E5209" s="1016"/>
      <c r="F5209" s="1016" t="e">
        <f t="shared" si="152"/>
        <v>#DIV/0!</v>
      </c>
      <c r="G5209" s="1016">
        <f t="shared" si="153"/>
        <v>0</v>
      </c>
    </row>
    <row r="5210" spans="1:7">
      <c r="A5210" s="1016"/>
      <c r="B5210" s="1016"/>
      <c r="C5210" s="1016"/>
      <c r="D5210" s="1016"/>
      <c r="E5210" s="1016"/>
      <c r="F5210" s="1016" t="e">
        <f t="shared" si="152"/>
        <v>#DIV/0!</v>
      </c>
      <c r="G5210" s="1016">
        <f t="shared" si="153"/>
        <v>0</v>
      </c>
    </row>
    <row r="5211" spans="1:7">
      <c r="A5211" s="1016"/>
      <c r="B5211" s="1016"/>
      <c r="C5211" s="1016"/>
      <c r="D5211" s="1016"/>
      <c r="E5211" s="1016"/>
      <c r="F5211" s="1016" t="e">
        <f t="shared" si="152"/>
        <v>#DIV/0!</v>
      </c>
      <c r="G5211" s="1016">
        <f t="shared" si="153"/>
        <v>0</v>
      </c>
    </row>
    <row r="5212" spans="1:7">
      <c r="A5212" s="1016"/>
      <c r="B5212" s="1016"/>
      <c r="C5212" s="1016"/>
      <c r="D5212" s="1016"/>
      <c r="E5212" s="1016"/>
      <c r="F5212" s="1016" t="e">
        <f t="shared" si="152"/>
        <v>#DIV/0!</v>
      </c>
      <c r="G5212" s="1016">
        <f t="shared" si="153"/>
        <v>0</v>
      </c>
    </row>
    <row r="5213" spans="1:7">
      <c r="A5213" s="1016"/>
      <c r="B5213" s="1016"/>
      <c r="C5213" s="1016"/>
      <c r="D5213" s="1016"/>
      <c r="E5213" s="1016"/>
      <c r="F5213" s="1016" t="e">
        <f t="shared" si="152"/>
        <v>#DIV/0!</v>
      </c>
      <c r="G5213" s="1016">
        <f t="shared" si="153"/>
        <v>0</v>
      </c>
    </row>
    <row r="5214" spans="1:7">
      <c r="A5214" s="1016"/>
      <c r="B5214" s="1016"/>
      <c r="C5214" s="1016"/>
      <c r="D5214" s="1016"/>
      <c r="E5214" s="1016"/>
      <c r="F5214" s="1016" t="e">
        <f t="shared" si="152"/>
        <v>#DIV/0!</v>
      </c>
      <c r="G5214" s="1016">
        <f t="shared" si="153"/>
        <v>0</v>
      </c>
    </row>
    <row r="5215" spans="1:7">
      <c r="A5215" s="1016"/>
      <c r="B5215" s="1016"/>
      <c r="C5215" s="1016"/>
      <c r="D5215" s="1016"/>
      <c r="E5215" s="1016"/>
      <c r="F5215" s="1016" t="e">
        <f t="shared" ref="F5215:F5278" si="154">(B5215*C5215*D5215*60/(A5215*1000))+F5214</f>
        <v>#DIV/0!</v>
      </c>
      <c r="G5215" s="1016">
        <f t="shared" ref="G5215:G5278" si="155">(C5215*D5215*60)+G5214</f>
        <v>0</v>
      </c>
    </row>
    <row r="5216" spans="1:7">
      <c r="A5216" s="1016"/>
      <c r="B5216" s="1016"/>
      <c r="C5216" s="1016"/>
      <c r="D5216" s="1016"/>
      <c r="E5216" s="1016"/>
      <c r="F5216" s="1016" t="e">
        <f t="shared" si="154"/>
        <v>#DIV/0!</v>
      </c>
      <c r="G5216" s="1016">
        <f t="shared" si="155"/>
        <v>0</v>
      </c>
    </row>
    <row r="5217" spans="1:7">
      <c r="A5217" s="1016"/>
      <c r="B5217" s="1016"/>
      <c r="C5217" s="1016"/>
      <c r="D5217" s="1016"/>
      <c r="E5217" s="1016"/>
      <c r="F5217" s="1016" t="e">
        <f t="shared" si="154"/>
        <v>#DIV/0!</v>
      </c>
      <c r="G5217" s="1016">
        <f t="shared" si="155"/>
        <v>0</v>
      </c>
    </row>
    <row r="5218" spans="1:7">
      <c r="A5218" s="1016"/>
      <c r="B5218" s="1016"/>
      <c r="C5218" s="1016"/>
      <c r="D5218" s="1016"/>
      <c r="E5218" s="1016"/>
      <c r="F5218" s="1016" t="e">
        <f t="shared" si="154"/>
        <v>#DIV/0!</v>
      </c>
      <c r="G5218" s="1016">
        <f t="shared" si="155"/>
        <v>0</v>
      </c>
    </row>
    <row r="5219" spans="1:7">
      <c r="A5219" s="1016"/>
      <c r="B5219" s="1016"/>
      <c r="C5219" s="1016"/>
      <c r="D5219" s="1016"/>
      <c r="E5219" s="1016"/>
      <c r="F5219" s="1016" t="e">
        <f t="shared" si="154"/>
        <v>#DIV/0!</v>
      </c>
      <c r="G5219" s="1016">
        <f t="shared" si="155"/>
        <v>0</v>
      </c>
    </row>
    <row r="5220" spans="1:7">
      <c r="A5220" s="1016"/>
      <c r="B5220" s="1016"/>
      <c r="C5220" s="1016"/>
      <c r="D5220" s="1016"/>
      <c r="E5220" s="1016"/>
      <c r="F5220" s="1016" t="e">
        <f t="shared" si="154"/>
        <v>#DIV/0!</v>
      </c>
      <c r="G5220" s="1016">
        <f t="shared" si="155"/>
        <v>0</v>
      </c>
    </row>
    <row r="5221" spans="1:7">
      <c r="A5221" s="1016"/>
      <c r="B5221" s="1016"/>
      <c r="C5221" s="1016"/>
      <c r="D5221" s="1016"/>
      <c r="E5221" s="1016"/>
      <c r="F5221" s="1016" t="e">
        <f t="shared" si="154"/>
        <v>#DIV/0!</v>
      </c>
      <c r="G5221" s="1016">
        <f t="shared" si="155"/>
        <v>0</v>
      </c>
    </row>
    <row r="5222" spans="1:7">
      <c r="A5222" s="1016"/>
      <c r="B5222" s="1016"/>
      <c r="C5222" s="1016"/>
      <c r="D5222" s="1016"/>
      <c r="E5222" s="1016"/>
      <c r="F5222" s="1016" t="e">
        <f t="shared" si="154"/>
        <v>#DIV/0!</v>
      </c>
      <c r="G5222" s="1016">
        <f t="shared" si="155"/>
        <v>0</v>
      </c>
    </row>
    <row r="5223" spans="1:7">
      <c r="A5223" s="1016"/>
      <c r="B5223" s="1016"/>
      <c r="C5223" s="1016"/>
      <c r="D5223" s="1016"/>
      <c r="E5223" s="1016"/>
      <c r="F5223" s="1016" t="e">
        <f t="shared" si="154"/>
        <v>#DIV/0!</v>
      </c>
      <c r="G5223" s="1016">
        <f t="shared" si="155"/>
        <v>0</v>
      </c>
    </row>
    <row r="5224" spans="1:7">
      <c r="A5224" s="1016"/>
      <c r="B5224" s="1016"/>
      <c r="C5224" s="1016"/>
      <c r="D5224" s="1016"/>
      <c r="E5224" s="1016"/>
      <c r="F5224" s="1016" t="e">
        <f t="shared" si="154"/>
        <v>#DIV/0!</v>
      </c>
      <c r="G5224" s="1016">
        <f t="shared" si="155"/>
        <v>0</v>
      </c>
    </row>
    <row r="5225" spans="1:7">
      <c r="A5225" s="1016"/>
      <c r="B5225" s="1016"/>
      <c r="C5225" s="1016"/>
      <c r="D5225" s="1016"/>
      <c r="E5225" s="1016"/>
      <c r="F5225" s="1016" t="e">
        <f t="shared" si="154"/>
        <v>#DIV/0!</v>
      </c>
      <c r="G5225" s="1016">
        <f t="shared" si="155"/>
        <v>0</v>
      </c>
    </row>
    <row r="5226" spans="1:7">
      <c r="A5226" s="1016"/>
      <c r="B5226" s="1016"/>
      <c r="C5226" s="1016"/>
      <c r="D5226" s="1016"/>
      <c r="E5226" s="1016"/>
      <c r="F5226" s="1016" t="e">
        <f t="shared" si="154"/>
        <v>#DIV/0!</v>
      </c>
      <c r="G5226" s="1016">
        <f t="shared" si="155"/>
        <v>0</v>
      </c>
    </row>
    <row r="5227" spans="1:7">
      <c r="A5227" s="1016"/>
      <c r="B5227" s="1016"/>
      <c r="C5227" s="1016"/>
      <c r="D5227" s="1016"/>
      <c r="E5227" s="1016"/>
      <c r="F5227" s="1016" t="e">
        <f t="shared" si="154"/>
        <v>#DIV/0!</v>
      </c>
      <c r="G5227" s="1016">
        <f t="shared" si="155"/>
        <v>0</v>
      </c>
    </row>
    <row r="5228" spans="1:7">
      <c r="A5228" s="1016"/>
      <c r="B5228" s="1016"/>
      <c r="C5228" s="1016"/>
      <c r="D5228" s="1016"/>
      <c r="E5228" s="1016"/>
      <c r="F5228" s="1016" t="e">
        <f t="shared" si="154"/>
        <v>#DIV/0!</v>
      </c>
      <c r="G5228" s="1016">
        <f t="shared" si="155"/>
        <v>0</v>
      </c>
    </row>
    <row r="5229" spans="1:7">
      <c r="A5229" s="1016"/>
      <c r="B5229" s="1016"/>
      <c r="C5229" s="1016"/>
      <c r="D5229" s="1016"/>
      <c r="E5229" s="1016"/>
      <c r="F5229" s="1016" t="e">
        <f t="shared" si="154"/>
        <v>#DIV/0!</v>
      </c>
      <c r="G5229" s="1016">
        <f t="shared" si="155"/>
        <v>0</v>
      </c>
    </row>
    <row r="5230" spans="1:7">
      <c r="A5230" s="1016"/>
      <c r="B5230" s="1016"/>
      <c r="C5230" s="1016"/>
      <c r="D5230" s="1016"/>
      <c r="E5230" s="1016"/>
      <c r="F5230" s="1016" t="e">
        <f t="shared" si="154"/>
        <v>#DIV/0!</v>
      </c>
      <c r="G5230" s="1016">
        <f t="shared" si="155"/>
        <v>0</v>
      </c>
    </row>
    <row r="5231" spans="1:7">
      <c r="A5231" s="1016"/>
      <c r="B5231" s="1016"/>
      <c r="C5231" s="1016"/>
      <c r="D5231" s="1016"/>
      <c r="E5231" s="1016"/>
      <c r="F5231" s="1016" t="e">
        <f t="shared" si="154"/>
        <v>#DIV/0!</v>
      </c>
      <c r="G5231" s="1016">
        <f t="shared" si="155"/>
        <v>0</v>
      </c>
    </row>
    <row r="5232" spans="1:7">
      <c r="A5232" s="1016"/>
      <c r="B5232" s="1016"/>
      <c r="C5232" s="1016"/>
      <c r="D5232" s="1016"/>
      <c r="E5232" s="1016"/>
      <c r="F5232" s="1016" t="e">
        <f t="shared" si="154"/>
        <v>#DIV/0!</v>
      </c>
      <c r="G5232" s="1016">
        <f t="shared" si="155"/>
        <v>0</v>
      </c>
    </row>
    <row r="5233" spans="1:7">
      <c r="A5233" s="1016"/>
      <c r="B5233" s="1016"/>
      <c r="C5233" s="1016"/>
      <c r="D5233" s="1016"/>
      <c r="E5233" s="1016"/>
      <c r="F5233" s="1016" t="e">
        <f t="shared" si="154"/>
        <v>#DIV/0!</v>
      </c>
      <c r="G5233" s="1016">
        <f t="shared" si="155"/>
        <v>0</v>
      </c>
    </row>
    <row r="5234" spans="1:7">
      <c r="A5234" s="1016"/>
      <c r="B5234" s="1016"/>
      <c r="C5234" s="1016"/>
      <c r="D5234" s="1016"/>
      <c r="E5234" s="1016"/>
      <c r="F5234" s="1016" t="e">
        <f t="shared" si="154"/>
        <v>#DIV/0!</v>
      </c>
      <c r="G5234" s="1016">
        <f t="shared" si="155"/>
        <v>0</v>
      </c>
    </row>
    <row r="5235" spans="1:7">
      <c r="A5235" s="1016"/>
      <c r="B5235" s="1016"/>
      <c r="C5235" s="1016"/>
      <c r="D5235" s="1016"/>
      <c r="E5235" s="1016"/>
      <c r="F5235" s="1016" t="e">
        <f t="shared" si="154"/>
        <v>#DIV/0!</v>
      </c>
      <c r="G5235" s="1016">
        <f t="shared" si="155"/>
        <v>0</v>
      </c>
    </row>
    <row r="5236" spans="1:7">
      <c r="A5236" s="1016"/>
      <c r="B5236" s="1016"/>
      <c r="C5236" s="1016"/>
      <c r="D5236" s="1016"/>
      <c r="E5236" s="1016"/>
      <c r="F5236" s="1016" t="e">
        <f t="shared" si="154"/>
        <v>#DIV/0!</v>
      </c>
      <c r="G5236" s="1016">
        <f t="shared" si="155"/>
        <v>0</v>
      </c>
    </row>
    <row r="5237" spans="1:7">
      <c r="A5237" s="1016"/>
      <c r="B5237" s="1016"/>
      <c r="C5237" s="1016"/>
      <c r="D5237" s="1016"/>
      <c r="E5237" s="1016"/>
      <c r="F5237" s="1016" t="e">
        <f t="shared" si="154"/>
        <v>#DIV/0!</v>
      </c>
      <c r="G5237" s="1016">
        <f t="shared" si="155"/>
        <v>0</v>
      </c>
    </row>
    <row r="5238" spans="1:7">
      <c r="A5238" s="1016"/>
      <c r="B5238" s="1016"/>
      <c r="C5238" s="1016"/>
      <c r="D5238" s="1016"/>
      <c r="E5238" s="1016"/>
      <c r="F5238" s="1016" t="e">
        <f t="shared" si="154"/>
        <v>#DIV/0!</v>
      </c>
      <c r="G5238" s="1016">
        <f t="shared" si="155"/>
        <v>0</v>
      </c>
    </row>
    <row r="5239" spans="1:7">
      <c r="A5239" s="1016"/>
      <c r="B5239" s="1016"/>
      <c r="C5239" s="1016"/>
      <c r="D5239" s="1016"/>
      <c r="E5239" s="1016"/>
      <c r="F5239" s="1016" t="e">
        <f t="shared" si="154"/>
        <v>#DIV/0!</v>
      </c>
      <c r="G5239" s="1016">
        <f t="shared" si="155"/>
        <v>0</v>
      </c>
    </row>
    <row r="5240" spans="1:7">
      <c r="A5240" s="1016"/>
      <c r="B5240" s="1016"/>
      <c r="C5240" s="1016"/>
      <c r="D5240" s="1016"/>
      <c r="E5240" s="1016"/>
      <c r="F5240" s="1016" t="e">
        <f t="shared" si="154"/>
        <v>#DIV/0!</v>
      </c>
      <c r="G5240" s="1016">
        <f t="shared" si="155"/>
        <v>0</v>
      </c>
    </row>
    <row r="5241" spans="1:7">
      <c r="A5241" s="1016"/>
      <c r="B5241" s="1016"/>
      <c r="C5241" s="1016"/>
      <c r="D5241" s="1016"/>
      <c r="E5241" s="1016"/>
      <c r="F5241" s="1016" t="e">
        <f t="shared" si="154"/>
        <v>#DIV/0!</v>
      </c>
      <c r="G5241" s="1016">
        <f t="shared" si="155"/>
        <v>0</v>
      </c>
    </row>
    <row r="5242" spans="1:7">
      <c r="A5242" s="1016"/>
      <c r="B5242" s="1016"/>
      <c r="C5242" s="1016"/>
      <c r="D5242" s="1016"/>
      <c r="E5242" s="1016"/>
      <c r="F5242" s="1016" t="e">
        <f t="shared" si="154"/>
        <v>#DIV/0!</v>
      </c>
      <c r="G5242" s="1016">
        <f t="shared" si="155"/>
        <v>0</v>
      </c>
    </row>
    <row r="5243" spans="1:7">
      <c r="A5243" s="1016"/>
      <c r="B5243" s="1016"/>
      <c r="C5243" s="1016"/>
      <c r="D5243" s="1016"/>
      <c r="E5243" s="1016"/>
      <c r="F5243" s="1016" t="e">
        <f t="shared" si="154"/>
        <v>#DIV/0!</v>
      </c>
      <c r="G5243" s="1016">
        <f t="shared" si="155"/>
        <v>0</v>
      </c>
    </row>
    <row r="5244" spans="1:7">
      <c r="A5244" s="1016"/>
      <c r="B5244" s="1016"/>
      <c r="C5244" s="1016"/>
      <c r="D5244" s="1016"/>
      <c r="E5244" s="1016"/>
      <c r="F5244" s="1016" t="e">
        <f t="shared" si="154"/>
        <v>#DIV/0!</v>
      </c>
      <c r="G5244" s="1016">
        <f t="shared" si="155"/>
        <v>0</v>
      </c>
    </row>
    <row r="5245" spans="1:7">
      <c r="A5245" s="1016"/>
      <c r="B5245" s="1016"/>
      <c r="C5245" s="1016"/>
      <c r="D5245" s="1016"/>
      <c r="E5245" s="1016"/>
      <c r="F5245" s="1016" t="e">
        <f t="shared" si="154"/>
        <v>#DIV/0!</v>
      </c>
      <c r="G5245" s="1016">
        <f t="shared" si="155"/>
        <v>0</v>
      </c>
    </row>
    <row r="5246" spans="1:7">
      <c r="A5246" s="1016"/>
      <c r="B5246" s="1016"/>
      <c r="C5246" s="1016"/>
      <c r="D5246" s="1016"/>
      <c r="E5246" s="1016"/>
      <c r="F5246" s="1016" t="e">
        <f t="shared" si="154"/>
        <v>#DIV/0!</v>
      </c>
      <c r="G5246" s="1016">
        <f t="shared" si="155"/>
        <v>0</v>
      </c>
    </row>
    <row r="5247" spans="1:7">
      <c r="A5247" s="1016"/>
      <c r="B5247" s="1016"/>
      <c r="C5247" s="1016"/>
      <c r="D5247" s="1016"/>
      <c r="E5247" s="1016"/>
      <c r="F5247" s="1016" t="e">
        <f t="shared" si="154"/>
        <v>#DIV/0!</v>
      </c>
      <c r="G5247" s="1016">
        <f t="shared" si="155"/>
        <v>0</v>
      </c>
    </row>
    <row r="5248" spans="1:7">
      <c r="A5248" s="1016"/>
      <c r="B5248" s="1016"/>
      <c r="C5248" s="1016"/>
      <c r="D5248" s="1016"/>
      <c r="E5248" s="1016"/>
      <c r="F5248" s="1016" t="e">
        <f t="shared" si="154"/>
        <v>#DIV/0!</v>
      </c>
      <c r="G5248" s="1016">
        <f t="shared" si="155"/>
        <v>0</v>
      </c>
    </row>
    <row r="5249" spans="1:7">
      <c r="A5249" s="1016"/>
      <c r="B5249" s="1016"/>
      <c r="C5249" s="1016"/>
      <c r="D5249" s="1016"/>
      <c r="E5249" s="1016"/>
      <c r="F5249" s="1016" t="e">
        <f t="shared" si="154"/>
        <v>#DIV/0!</v>
      </c>
      <c r="G5249" s="1016">
        <f t="shared" si="155"/>
        <v>0</v>
      </c>
    </row>
    <row r="5250" spans="1:7">
      <c r="A5250" s="1016"/>
      <c r="B5250" s="1016"/>
      <c r="C5250" s="1016"/>
      <c r="D5250" s="1016"/>
      <c r="E5250" s="1016"/>
      <c r="F5250" s="1016" t="e">
        <f t="shared" si="154"/>
        <v>#DIV/0!</v>
      </c>
      <c r="G5250" s="1016">
        <f t="shared" si="155"/>
        <v>0</v>
      </c>
    </row>
    <row r="5251" spans="1:7">
      <c r="A5251" s="1016"/>
      <c r="B5251" s="1016"/>
      <c r="C5251" s="1016"/>
      <c r="D5251" s="1016"/>
      <c r="E5251" s="1016"/>
      <c r="F5251" s="1016" t="e">
        <f t="shared" si="154"/>
        <v>#DIV/0!</v>
      </c>
      <c r="G5251" s="1016">
        <f t="shared" si="155"/>
        <v>0</v>
      </c>
    </row>
    <row r="5252" spans="1:7">
      <c r="A5252" s="1016"/>
      <c r="B5252" s="1016"/>
      <c r="C5252" s="1016"/>
      <c r="D5252" s="1016"/>
      <c r="E5252" s="1016"/>
      <c r="F5252" s="1016" t="e">
        <f t="shared" si="154"/>
        <v>#DIV/0!</v>
      </c>
      <c r="G5252" s="1016">
        <f t="shared" si="155"/>
        <v>0</v>
      </c>
    </row>
    <row r="5253" spans="1:7">
      <c r="A5253" s="1016"/>
      <c r="B5253" s="1016"/>
      <c r="C5253" s="1016"/>
      <c r="D5253" s="1016"/>
      <c r="E5253" s="1016"/>
      <c r="F5253" s="1016" t="e">
        <f t="shared" si="154"/>
        <v>#DIV/0!</v>
      </c>
      <c r="G5253" s="1016">
        <f t="shared" si="155"/>
        <v>0</v>
      </c>
    </row>
    <row r="5254" spans="1:7">
      <c r="A5254" s="1016"/>
      <c r="B5254" s="1016"/>
      <c r="C5254" s="1016"/>
      <c r="D5254" s="1016"/>
      <c r="E5254" s="1016"/>
      <c r="F5254" s="1016" t="e">
        <f t="shared" si="154"/>
        <v>#DIV/0!</v>
      </c>
      <c r="G5254" s="1016">
        <f t="shared" si="155"/>
        <v>0</v>
      </c>
    </row>
    <row r="5255" spans="1:7">
      <c r="A5255" s="1016"/>
      <c r="B5255" s="1016"/>
      <c r="C5255" s="1016"/>
      <c r="D5255" s="1016"/>
      <c r="E5255" s="1016"/>
      <c r="F5255" s="1016" t="e">
        <f t="shared" si="154"/>
        <v>#DIV/0!</v>
      </c>
      <c r="G5255" s="1016">
        <f t="shared" si="155"/>
        <v>0</v>
      </c>
    </row>
    <row r="5256" spans="1:7">
      <c r="A5256" s="1016"/>
      <c r="B5256" s="1016"/>
      <c r="C5256" s="1016"/>
      <c r="D5256" s="1016"/>
      <c r="E5256" s="1016"/>
      <c r="F5256" s="1016" t="e">
        <f t="shared" si="154"/>
        <v>#DIV/0!</v>
      </c>
      <c r="G5256" s="1016">
        <f t="shared" si="155"/>
        <v>0</v>
      </c>
    </row>
    <row r="5257" spans="1:7">
      <c r="A5257" s="1016"/>
      <c r="B5257" s="1016"/>
      <c r="C5257" s="1016"/>
      <c r="D5257" s="1016"/>
      <c r="E5257" s="1016"/>
      <c r="F5257" s="1016" t="e">
        <f t="shared" si="154"/>
        <v>#DIV/0!</v>
      </c>
      <c r="G5257" s="1016">
        <f t="shared" si="155"/>
        <v>0</v>
      </c>
    </row>
    <row r="5258" spans="1:7">
      <c r="A5258" s="1016"/>
      <c r="B5258" s="1016"/>
      <c r="C5258" s="1016"/>
      <c r="D5258" s="1016"/>
      <c r="E5258" s="1016"/>
      <c r="F5258" s="1016" t="e">
        <f t="shared" si="154"/>
        <v>#DIV/0!</v>
      </c>
      <c r="G5258" s="1016">
        <f t="shared" si="155"/>
        <v>0</v>
      </c>
    </row>
    <row r="5259" spans="1:7">
      <c r="A5259" s="1016"/>
      <c r="B5259" s="1016"/>
      <c r="C5259" s="1016"/>
      <c r="D5259" s="1016"/>
      <c r="E5259" s="1016"/>
      <c r="F5259" s="1016" t="e">
        <f t="shared" si="154"/>
        <v>#DIV/0!</v>
      </c>
      <c r="G5259" s="1016">
        <f t="shared" si="155"/>
        <v>0</v>
      </c>
    </row>
    <row r="5260" spans="1:7">
      <c r="A5260" s="1016"/>
      <c r="B5260" s="1016"/>
      <c r="C5260" s="1016"/>
      <c r="D5260" s="1016"/>
      <c r="E5260" s="1016"/>
      <c r="F5260" s="1016" t="e">
        <f t="shared" si="154"/>
        <v>#DIV/0!</v>
      </c>
      <c r="G5260" s="1016">
        <f t="shared" si="155"/>
        <v>0</v>
      </c>
    </row>
    <row r="5261" spans="1:7">
      <c r="A5261" s="1016"/>
      <c r="B5261" s="1016"/>
      <c r="C5261" s="1016"/>
      <c r="D5261" s="1016"/>
      <c r="E5261" s="1016"/>
      <c r="F5261" s="1016" t="e">
        <f t="shared" si="154"/>
        <v>#DIV/0!</v>
      </c>
      <c r="G5261" s="1016">
        <f t="shared" si="155"/>
        <v>0</v>
      </c>
    </row>
    <row r="5262" spans="1:7">
      <c r="A5262" s="1016"/>
      <c r="B5262" s="1016"/>
      <c r="C5262" s="1016"/>
      <c r="D5262" s="1016"/>
      <c r="E5262" s="1016"/>
      <c r="F5262" s="1016" t="e">
        <f t="shared" si="154"/>
        <v>#DIV/0!</v>
      </c>
      <c r="G5262" s="1016">
        <f t="shared" si="155"/>
        <v>0</v>
      </c>
    </row>
    <row r="5263" spans="1:7">
      <c r="A5263" s="1016"/>
      <c r="B5263" s="1016"/>
      <c r="C5263" s="1016"/>
      <c r="D5263" s="1016"/>
      <c r="E5263" s="1016"/>
      <c r="F5263" s="1016" t="e">
        <f t="shared" si="154"/>
        <v>#DIV/0!</v>
      </c>
      <c r="G5263" s="1016">
        <f t="shared" si="155"/>
        <v>0</v>
      </c>
    </row>
    <row r="5264" spans="1:7">
      <c r="A5264" s="1016"/>
      <c r="B5264" s="1016"/>
      <c r="C5264" s="1016"/>
      <c r="D5264" s="1016"/>
      <c r="E5264" s="1016"/>
      <c r="F5264" s="1016" t="e">
        <f t="shared" si="154"/>
        <v>#DIV/0!</v>
      </c>
      <c r="G5264" s="1016">
        <f t="shared" si="155"/>
        <v>0</v>
      </c>
    </row>
    <row r="5265" spans="1:7">
      <c r="A5265" s="1016"/>
      <c r="B5265" s="1016"/>
      <c r="C5265" s="1016"/>
      <c r="D5265" s="1016"/>
      <c r="E5265" s="1016"/>
      <c r="F5265" s="1016" t="e">
        <f t="shared" si="154"/>
        <v>#DIV/0!</v>
      </c>
      <c r="G5265" s="1016">
        <f t="shared" si="155"/>
        <v>0</v>
      </c>
    </row>
    <row r="5266" spans="1:7">
      <c r="A5266" s="1016"/>
      <c r="B5266" s="1016"/>
      <c r="C5266" s="1016"/>
      <c r="D5266" s="1016"/>
      <c r="E5266" s="1016"/>
      <c r="F5266" s="1016" t="e">
        <f t="shared" si="154"/>
        <v>#DIV/0!</v>
      </c>
      <c r="G5266" s="1016">
        <f t="shared" si="155"/>
        <v>0</v>
      </c>
    </row>
    <row r="5267" spans="1:7">
      <c r="A5267" s="1016"/>
      <c r="B5267" s="1016"/>
      <c r="C5267" s="1016"/>
      <c r="D5267" s="1016"/>
      <c r="E5267" s="1016"/>
      <c r="F5267" s="1016" t="e">
        <f t="shared" si="154"/>
        <v>#DIV/0!</v>
      </c>
      <c r="G5267" s="1016">
        <f t="shared" si="155"/>
        <v>0</v>
      </c>
    </row>
    <row r="5268" spans="1:7">
      <c r="A5268" s="1016"/>
      <c r="B5268" s="1016"/>
      <c r="C5268" s="1016"/>
      <c r="D5268" s="1016"/>
      <c r="E5268" s="1016"/>
      <c r="F5268" s="1016" t="e">
        <f t="shared" si="154"/>
        <v>#DIV/0!</v>
      </c>
      <c r="G5268" s="1016">
        <f t="shared" si="155"/>
        <v>0</v>
      </c>
    </row>
    <row r="5269" spans="1:7">
      <c r="A5269" s="1016"/>
      <c r="B5269" s="1016"/>
      <c r="C5269" s="1016"/>
      <c r="D5269" s="1016"/>
      <c r="E5269" s="1016"/>
      <c r="F5269" s="1016" t="e">
        <f t="shared" si="154"/>
        <v>#DIV/0!</v>
      </c>
      <c r="G5269" s="1016">
        <f t="shared" si="155"/>
        <v>0</v>
      </c>
    </row>
    <row r="5270" spans="1:7">
      <c r="A5270" s="1016"/>
      <c r="B5270" s="1016"/>
      <c r="C5270" s="1016"/>
      <c r="D5270" s="1016"/>
      <c r="E5270" s="1016"/>
      <c r="F5270" s="1016" t="e">
        <f t="shared" si="154"/>
        <v>#DIV/0!</v>
      </c>
      <c r="G5270" s="1016">
        <f t="shared" si="155"/>
        <v>0</v>
      </c>
    </row>
    <row r="5271" spans="1:7">
      <c r="A5271" s="1016"/>
      <c r="B5271" s="1016"/>
      <c r="C5271" s="1016"/>
      <c r="D5271" s="1016"/>
      <c r="E5271" s="1016"/>
      <c r="F5271" s="1016" t="e">
        <f t="shared" si="154"/>
        <v>#DIV/0!</v>
      </c>
      <c r="G5271" s="1016">
        <f t="shared" si="155"/>
        <v>0</v>
      </c>
    </row>
    <row r="5272" spans="1:7">
      <c r="A5272" s="1016"/>
      <c r="B5272" s="1016"/>
      <c r="C5272" s="1016"/>
      <c r="D5272" s="1016"/>
      <c r="E5272" s="1016"/>
      <c r="F5272" s="1016" t="e">
        <f t="shared" si="154"/>
        <v>#DIV/0!</v>
      </c>
      <c r="G5272" s="1016">
        <f t="shared" si="155"/>
        <v>0</v>
      </c>
    </row>
    <row r="5273" spans="1:7">
      <c r="A5273" s="1016"/>
      <c r="B5273" s="1016"/>
      <c r="C5273" s="1016"/>
      <c r="D5273" s="1016"/>
      <c r="E5273" s="1016"/>
      <c r="F5273" s="1016" t="e">
        <f t="shared" si="154"/>
        <v>#DIV/0!</v>
      </c>
      <c r="G5273" s="1016">
        <f t="shared" si="155"/>
        <v>0</v>
      </c>
    </row>
    <row r="5274" spans="1:7">
      <c r="A5274" s="1016"/>
      <c r="B5274" s="1016"/>
      <c r="C5274" s="1016"/>
      <c r="D5274" s="1016"/>
      <c r="E5274" s="1016"/>
      <c r="F5274" s="1016" t="e">
        <f t="shared" si="154"/>
        <v>#DIV/0!</v>
      </c>
      <c r="G5274" s="1016">
        <f t="shared" si="155"/>
        <v>0</v>
      </c>
    </row>
    <row r="5275" spans="1:7">
      <c r="A5275" s="1016"/>
      <c r="B5275" s="1016"/>
      <c r="C5275" s="1016"/>
      <c r="D5275" s="1016"/>
      <c r="E5275" s="1016"/>
      <c r="F5275" s="1016" t="e">
        <f t="shared" si="154"/>
        <v>#DIV/0!</v>
      </c>
      <c r="G5275" s="1016">
        <f t="shared" si="155"/>
        <v>0</v>
      </c>
    </row>
    <row r="5276" spans="1:7">
      <c r="A5276" s="1016"/>
      <c r="B5276" s="1016"/>
      <c r="C5276" s="1016"/>
      <c r="D5276" s="1016"/>
      <c r="E5276" s="1016"/>
      <c r="F5276" s="1016" t="e">
        <f t="shared" si="154"/>
        <v>#DIV/0!</v>
      </c>
      <c r="G5276" s="1016">
        <f t="shared" si="155"/>
        <v>0</v>
      </c>
    </row>
    <row r="5277" spans="1:7">
      <c r="A5277" s="1016"/>
      <c r="B5277" s="1016"/>
      <c r="C5277" s="1016"/>
      <c r="D5277" s="1016"/>
      <c r="E5277" s="1016"/>
      <c r="F5277" s="1016" t="e">
        <f t="shared" si="154"/>
        <v>#DIV/0!</v>
      </c>
      <c r="G5277" s="1016">
        <f t="shared" si="155"/>
        <v>0</v>
      </c>
    </row>
    <row r="5278" spans="1:7">
      <c r="A5278" s="1016"/>
      <c r="B5278" s="1016"/>
      <c r="C5278" s="1016"/>
      <c r="D5278" s="1016"/>
      <c r="E5278" s="1016"/>
      <c r="F5278" s="1016" t="e">
        <f t="shared" si="154"/>
        <v>#DIV/0!</v>
      </c>
      <c r="G5278" s="1016">
        <f t="shared" si="155"/>
        <v>0</v>
      </c>
    </row>
    <row r="5279" spans="1:7">
      <c r="A5279" s="1016"/>
      <c r="B5279" s="1016"/>
      <c r="C5279" s="1016"/>
      <c r="D5279" s="1016"/>
      <c r="E5279" s="1016"/>
      <c r="F5279" s="1016" t="e">
        <f t="shared" ref="F5279:F5342" si="156">(B5279*C5279*D5279*60/(A5279*1000))+F5278</f>
        <v>#DIV/0!</v>
      </c>
      <c r="G5279" s="1016">
        <f t="shared" ref="G5279:G5342" si="157">(C5279*D5279*60)+G5278</f>
        <v>0</v>
      </c>
    </row>
    <row r="5280" spans="1:7">
      <c r="A5280" s="1016"/>
      <c r="B5280" s="1016"/>
      <c r="C5280" s="1016"/>
      <c r="D5280" s="1016"/>
      <c r="E5280" s="1016"/>
      <c r="F5280" s="1016" t="e">
        <f t="shared" si="156"/>
        <v>#DIV/0!</v>
      </c>
      <c r="G5280" s="1016">
        <f t="shared" si="157"/>
        <v>0</v>
      </c>
    </row>
    <row r="5281" spans="1:7">
      <c r="A5281" s="1016"/>
      <c r="B5281" s="1016"/>
      <c r="C5281" s="1016"/>
      <c r="D5281" s="1016"/>
      <c r="E5281" s="1016"/>
      <c r="F5281" s="1016" t="e">
        <f t="shared" si="156"/>
        <v>#DIV/0!</v>
      </c>
      <c r="G5281" s="1016">
        <f t="shared" si="157"/>
        <v>0</v>
      </c>
    </row>
    <row r="5282" spans="1:7">
      <c r="A5282" s="1016"/>
      <c r="B5282" s="1016"/>
      <c r="C5282" s="1016"/>
      <c r="D5282" s="1016"/>
      <c r="E5282" s="1016"/>
      <c r="F5282" s="1016" t="e">
        <f t="shared" si="156"/>
        <v>#DIV/0!</v>
      </c>
      <c r="G5282" s="1016">
        <f t="shared" si="157"/>
        <v>0</v>
      </c>
    </row>
    <row r="5283" spans="1:7">
      <c r="A5283" s="1016"/>
      <c r="B5283" s="1016"/>
      <c r="C5283" s="1016"/>
      <c r="D5283" s="1016"/>
      <c r="E5283" s="1016"/>
      <c r="F5283" s="1016" t="e">
        <f t="shared" si="156"/>
        <v>#DIV/0!</v>
      </c>
      <c r="G5283" s="1016">
        <f t="shared" si="157"/>
        <v>0</v>
      </c>
    </row>
    <row r="5284" spans="1:7">
      <c r="A5284" s="1016"/>
      <c r="B5284" s="1016"/>
      <c r="C5284" s="1016"/>
      <c r="D5284" s="1016"/>
      <c r="E5284" s="1016"/>
      <c r="F5284" s="1016" t="e">
        <f t="shared" si="156"/>
        <v>#DIV/0!</v>
      </c>
      <c r="G5284" s="1016">
        <f t="shared" si="157"/>
        <v>0</v>
      </c>
    </row>
    <row r="5285" spans="1:7">
      <c r="A5285" s="1016"/>
      <c r="B5285" s="1016"/>
      <c r="C5285" s="1016"/>
      <c r="D5285" s="1016"/>
      <c r="E5285" s="1016"/>
      <c r="F5285" s="1016" t="e">
        <f t="shared" si="156"/>
        <v>#DIV/0!</v>
      </c>
      <c r="G5285" s="1016">
        <f t="shared" si="157"/>
        <v>0</v>
      </c>
    </row>
    <row r="5286" spans="1:7">
      <c r="A5286" s="1016"/>
      <c r="B5286" s="1016"/>
      <c r="C5286" s="1016"/>
      <c r="D5286" s="1016"/>
      <c r="E5286" s="1016"/>
      <c r="F5286" s="1016" t="e">
        <f t="shared" si="156"/>
        <v>#DIV/0!</v>
      </c>
      <c r="G5286" s="1016">
        <f t="shared" si="157"/>
        <v>0</v>
      </c>
    </row>
    <row r="5287" spans="1:7">
      <c r="A5287" s="1016"/>
      <c r="B5287" s="1016"/>
      <c r="C5287" s="1016"/>
      <c r="D5287" s="1016"/>
      <c r="E5287" s="1016"/>
      <c r="F5287" s="1016" t="e">
        <f t="shared" si="156"/>
        <v>#DIV/0!</v>
      </c>
      <c r="G5287" s="1016">
        <f t="shared" si="157"/>
        <v>0</v>
      </c>
    </row>
    <row r="5288" spans="1:7">
      <c r="A5288" s="1016"/>
      <c r="B5288" s="1016"/>
      <c r="C5288" s="1016"/>
      <c r="D5288" s="1016"/>
      <c r="E5288" s="1016"/>
      <c r="F5288" s="1016" t="e">
        <f t="shared" si="156"/>
        <v>#DIV/0!</v>
      </c>
      <c r="G5288" s="1016">
        <f t="shared" si="157"/>
        <v>0</v>
      </c>
    </row>
    <row r="5289" spans="1:7">
      <c r="A5289" s="1016"/>
      <c r="B5289" s="1016"/>
      <c r="C5289" s="1016"/>
      <c r="D5289" s="1016"/>
      <c r="E5289" s="1016"/>
      <c r="F5289" s="1016" t="e">
        <f t="shared" si="156"/>
        <v>#DIV/0!</v>
      </c>
      <c r="G5289" s="1016">
        <f t="shared" si="157"/>
        <v>0</v>
      </c>
    </row>
    <row r="5290" spans="1:7">
      <c r="A5290" s="1016"/>
      <c r="B5290" s="1016"/>
      <c r="C5290" s="1016"/>
      <c r="D5290" s="1016"/>
      <c r="E5290" s="1016"/>
      <c r="F5290" s="1016" t="e">
        <f t="shared" si="156"/>
        <v>#DIV/0!</v>
      </c>
      <c r="G5290" s="1016">
        <f t="shared" si="157"/>
        <v>0</v>
      </c>
    </row>
    <row r="5291" spans="1:7">
      <c r="A5291" s="1016"/>
      <c r="B5291" s="1016"/>
      <c r="C5291" s="1016"/>
      <c r="D5291" s="1016"/>
      <c r="E5291" s="1016"/>
      <c r="F5291" s="1016" t="e">
        <f t="shared" si="156"/>
        <v>#DIV/0!</v>
      </c>
      <c r="G5291" s="1016">
        <f t="shared" si="157"/>
        <v>0</v>
      </c>
    </row>
    <row r="5292" spans="1:7">
      <c r="A5292" s="1016"/>
      <c r="B5292" s="1016"/>
      <c r="C5292" s="1016"/>
      <c r="D5292" s="1016"/>
      <c r="E5292" s="1016"/>
      <c r="F5292" s="1016" t="e">
        <f t="shared" si="156"/>
        <v>#DIV/0!</v>
      </c>
      <c r="G5292" s="1016">
        <f t="shared" si="157"/>
        <v>0</v>
      </c>
    </row>
    <row r="5293" spans="1:7">
      <c r="A5293" s="1016"/>
      <c r="B5293" s="1016"/>
      <c r="C5293" s="1016"/>
      <c r="D5293" s="1016"/>
      <c r="E5293" s="1016"/>
      <c r="F5293" s="1016" t="e">
        <f t="shared" si="156"/>
        <v>#DIV/0!</v>
      </c>
      <c r="G5293" s="1016">
        <f t="shared" si="157"/>
        <v>0</v>
      </c>
    </row>
    <row r="5294" spans="1:7">
      <c r="A5294" s="1016"/>
      <c r="B5294" s="1016"/>
      <c r="C5294" s="1016"/>
      <c r="D5294" s="1016"/>
      <c r="E5294" s="1016"/>
      <c r="F5294" s="1016" t="e">
        <f t="shared" si="156"/>
        <v>#DIV/0!</v>
      </c>
      <c r="G5294" s="1016">
        <f t="shared" si="157"/>
        <v>0</v>
      </c>
    </row>
    <row r="5295" spans="1:7">
      <c r="A5295" s="1016"/>
      <c r="B5295" s="1016"/>
      <c r="C5295" s="1016"/>
      <c r="D5295" s="1016"/>
      <c r="E5295" s="1016"/>
      <c r="F5295" s="1016" t="e">
        <f t="shared" si="156"/>
        <v>#DIV/0!</v>
      </c>
      <c r="G5295" s="1016">
        <f t="shared" si="157"/>
        <v>0</v>
      </c>
    </row>
    <row r="5296" spans="1:7">
      <c r="A5296" s="1016"/>
      <c r="B5296" s="1016"/>
      <c r="C5296" s="1016"/>
      <c r="D5296" s="1016"/>
      <c r="E5296" s="1016"/>
      <c r="F5296" s="1016" t="e">
        <f t="shared" si="156"/>
        <v>#DIV/0!</v>
      </c>
      <c r="G5296" s="1016">
        <f t="shared" si="157"/>
        <v>0</v>
      </c>
    </row>
    <row r="5297" spans="1:7">
      <c r="A5297" s="1016"/>
      <c r="B5297" s="1016"/>
      <c r="C5297" s="1016"/>
      <c r="D5297" s="1016"/>
      <c r="E5297" s="1016"/>
      <c r="F5297" s="1016" t="e">
        <f t="shared" si="156"/>
        <v>#DIV/0!</v>
      </c>
      <c r="G5297" s="1016">
        <f t="shared" si="157"/>
        <v>0</v>
      </c>
    </row>
    <row r="5298" spans="1:7">
      <c r="A5298" s="1016"/>
      <c r="B5298" s="1016"/>
      <c r="C5298" s="1016"/>
      <c r="D5298" s="1016"/>
      <c r="E5298" s="1016"/>
      <c r="F5298" s="1016" t="e">
        <f t="shared" si="156"/>
        <v>#DIV/0!</v>
      </c>
      <c r="G5298" s="1016">
        <f t="shared" si="157"/>
        <v>0</v>
      </c>
    </row>
    <row r="5299" spans="1:7">
      <c r="A5299" s="1016"/>
      <c r="B5299" s="1016"/>
      <c r="C5299" s="1016"/>
      <c r="D5299" s="1016"/>
      <c r="E5299" s="1016"/>
      <c r="F5299" s="1016" t="e">
        <f t="shared" si="156"/>
        <v>#DIV/0!</v>
      </c>
      <c r="G5299" s="1016">
        <f t="shared" si="157"/>
        <v>0</v>
      </c>
    </row>
    <row r="5300" spans="1:7">
      <c r="A5300" s="1016"/>
      <c r="B5300" s="1016"/>
      <c r="C5300" s="1016"/>
      <c r="D5300" s="1016"/>
      <c r="E5300" s="1016"/>
      <c r="F5300" s="1016" t="e">
        <f t="shared" si="156"/>
        <v>#DIV/0!</v>
      </c>
      <c r="G5300" s="1016">
        <f t="shared" si="157"/>
        <v>0</v>
      </c>
    </row>
    <row r="5301" spans="1:7">
      <c r="A5301" s="1016"/>
      <c r="B5301" s="1016"/>
      <c r="C5301" s="1016"/>
      <c r="D5301" s="1016"/>
      <c r="E5301" s="1016"/>
      <c r="F5301" s="1016" t="e">
        <f t="shared" si="156"/>
        <v>#DIV/0!</v>
      </c>
      <c r="G5301" s="1016">
        <f t="shared" si="157"/>
        <v>0</v>
      </c>
    </row>
    <row r="5302" spans="1:7">
      <c r="A5302" s="1016"/>
      <c r="B5302" s="1016"/>
      <c r="C5302" s="1016"/>
      <c r="D5302" s="1016"/>
      <c r="E5302" s="1016"/>
      <c r="F5302" s="1016" t="e">
        <f t="shared" si="156"/>
        <v>#DIV/0!</v>
      </c>
      <c r="G5302" s="1016">
        <f t="shared" si="157"/>
        <v>0</v>
      </c>
    </row>
    <row r="5303" spans="1:7">
      <c r="A5303" s="1016"/>
      <c r="B5303" s="1016"/>
      <c r="C5303" s="1016"/>
      <c r="D5303" s="1016"/>
      <c r="E5303" s="1016"/>
      <c r="F5303" s="1016" t="e">
        <f t="shared" si="156"/>
        <v>#DIV/0!</v>
      </c>
      <c r="G5303" s="1016">
        <f t="shared" si="157"/>
        <v>0</v>
      </c>
    </row>
    <row r="5304" spans="1:7">
      <c r="A5304" s="1016"/>
      <c r="B5304" s="1016"/>
      <c r="C5304" s="1016"/>
      <c r="D5304" s="1016"/>
      <c r="E5304" s="1016"/>
      <c r="F5304" s="1016" t="e">
        <f t="shared" si="156"/>
        <v>#DIV/0!</v>
      </c>
      <c r="G5304" s="1016">
        <f t="shared" si="157"/>
        <v>0</v>
      </c>
    </row>
    <row r="5305" spans="1:7">
      <c r="A5305" s="1016"/>
      <c r="B5305" s="1016"/>
      <c r="C5305" s="1016"/>
      <c r="D5305" s="1016"/>
      <c r="E5305" s="1016"/>
      <c r="F5305" s="1016" t="e">
        <f t="shared" si="156"/>
        <v>#DIV/0!</v>
      </c>
      <c r="G5305" s="1016">
        <f t="shared" si="157"/>
        <v>0</v>
      </c>
    </row>
    <row r="5306" spans="1:7">
      <c r="A5306" s="1016"/>
      <c r="B5306" s="1016"/>
      <c r="C5306" s="1016"/>
      <c r="D5306" s="1016"/>
      <c r="E5306" s="1016"/>
      <c r="F5306" s="1016" t="e">
        <f t="shared" si="156"/>
        <v>#DIV/0!</v>
      </c>
      <c r="G5306" s="1016">
        <f t="shared" si="157"/>
        <v>0</v>
      </c>
    </row>
    <row r="5307" spans="1:7">
      <c r="A5307" s="1016"/>
      <c r="B5307" s="1016"/>
      <c r="C5307" s="1016"/>
      <c r="D5307" s="1016"/>
      <c r="E5307" s="1016"/>
      <c r="F5307" s="1016" t="e">
        <f t="shared" si="156"/>
        <v>#DIV/0!</v>
      </c>
      <c r="G5307" s="1016">
        <f t="shared" si="157"/>
        <v>0</v>
      </c>
    </row>
    <row r="5308" spans="1:7">
      <c r="A5308" s="1016"/>
      <c r="B5308" s="1016"/>
      <c r="C5308" s="1016"/>
      <c r="D5308" s="1016"/>
      <c r="E5308" s="1016"/>
      <c r="F5308" s="1016" t="e">
        <f t="shared" si="156"/>
        <v>#DIV/0!</v>
      </c>
      <c r="G5308" s="1016">
        <f t="shared" si="157"/>
        <v>0</v>
      </c>
    </row>
    <row r="5309" spans="1:7">
      <c r="A5309" s="1016"/>
      <c r="B5309" s="1016"/>
      <c r="C5309" s="1016"/>
      <c r="D5309" s="1016"/>
      <c r="E5309" s="1016"/>
      <c r="F5309" s="1016" t="e">
        <f t="shared" si="156"/>
        <v>#DIV/0!</v>
      </c>
      <c r="G5309" s="1016">
        <f t="shared" si="157"/>
        <v>0</v>
      </c>
    </row>
    <row r="5310" spans="1:7">
      <c r="A5310" s="1016"/>
      <c r="B5310" s="1016"/>
      <c r="C5310" s="1016"/>
      <c r="D5310" s="1016"/>
      <c r="E5310" s="1016"/>
      <c r="F5310" s="1016" t="e">
        <f t="shared" si="156"/>
        <v>#DIV/0!</v>
      </c>
      <c r="G5310" s="1016">
        <f t="shared" si="157"/>
        <v>0</v>
      </c>
    </row>
    <row r="5311" spans="1:7">
      <c r="A5311" s="1016"/>
      <c r="B5311" s="1016"/>
      <c r="C5311" s="1016"/>
      <c r="D5311" s="1016"/>
      <c r="E5311" s="1016"/>
      <c r="F5311" s="1016" t="e">
        <f t="shared" si="156"/>
        <v>#DIV/0!</v>
      </c>
      <c r="G5311" s="1016">
        <f t="shared" si="157"/>
        <v>0</v>
      </c>
    </row>
    <row r="5312" spans="1:7">
      <c r="A5312" s="1016"/>
      <c r="B5312" s="1016"/>
      <c r="C5312" s="1016"/>
      <c r="D5312" s="1016"/>
      <c r="E5312" s="1016"/>
      <c r="F5312" s="1016" t="e">
        <f t="shared" si="156"/>
        <v>#DIV/0!</v>
      </c>
      <c r="G5312" s="1016">
        <f t="shared" si="157"/>
        <v>0</v>
      </c>
    </row>
    <row r="5313" spans="1:7">
      <c r="A5313" s="1016"/>
      <c r="B5313" s="1016"/>
      <c r="C5313" s="1016"/>
      <c r="D5313" s="1016"/>
      <c r="E5313" s="1016"/>
      <c r="F5313" s="1016" t="e">
        <f t="shared" si="156"/>
        <v>#DIV/0!</v>
      </c>
      <c r="G5313" s="1016">
        <f t="shared" si="157"/>
        <v>0</v>
      </c>
    </row>
    <row r="5314" spans="1:7">
      <c r="A5314" s="1016"/>
      <c r="B5314" s="1016"/>
      <c r="C5314" s="1016"/>
      <c r="D5314" s="1016"/>
      <c r="E5314" s="1016"/>
      <c r="F5314" s="1016" t="e">
        <f t="shared" si="156"/>
        <v>#DIV/0!</v>
      </c>
      <c r="G5314" s="1016">
        <f t="shared" si="157"/>
        <v>0</v>
      </c>
    </row>
    <row r="5315" spans="1:7">
      <c r="A5315" s="1016"/>
      <c r="B5315" s="1016"/>
      <c r="C5315" s="1016"/>
      <c r="D5315" s="1016"/>
      <c r="E5315" s="1016"/>
      <c r="F5315" s="1016" t="e">
        <f t="shared" si="156"/>
        <v>#DIV/0!</v>
      </c>
      <c r="G5315" s="1016">
        <f t="shared" si="157"/>
        <v>0</v>
      </c>
    </row>
    <row r="5316" spans="1:7">
      <c r="A5316" s="1016"/>
      <c r="B5316" s="1016"/>
      <c r="C5316" s="1016"/>
      <c r="D5316" s="1016"/>
      <c r="E5316" s="1016"/>
      <c r="F5316" s="1016" t="e">
        <f t="shared" si="156"/>
        <v>#DIV/0!</v>
      </c>
      <c r="G5316" s="1016">
        <f t="shared" si="157"/>
        <v>0</v>
      </c>
    </row>
    <row r="5317" spans="1:7">
      <c r="A5317" s="1016"/>
      <c r="B5317" s="1016"/>
      <c r="C5317" s="1016"/>
      <c r="D5317" s="1016"/>
      <c r="E5317" s="1016"/>
      <c r="F5317" s="1016" t="e">
        <f t="shared" si="156"/>
        <v>#DIV/0!</v>
      </c>
      <c r="G5317" s="1016">
        <f t="shared" si="157"/>
        <v>0</v>
      </c>
    </row>
    <row r="5318" spans="1:7">
      <c r="A5318" s="1016"/>
      <c r="B5318" s="1016"/>
      <c r="C5318" s="1016"/>
      <c r="D5318" s="1016"/>
      <c r="E5318" s="1016"/>
      <c r="F5318" s="1016" t="e">
        <f t="shared" si="156"/>
        <v>#DIV/0!</v>
      </c>
      <c r="G5318" s="1016">
        <f t="shared" si="157"/>
        <v>0</v>
      </c>
    </row>
    <row r="5319" spans="1:7">
      <c r="A5319" s="1016"/>
      <c r="B5319" s="1016"/>
      <c r="C5319" s="1016"/>
      <c r="D5319" s="1016"/>
      <c r="E5319" s="1016"/>
      <c r="F5319" s="1016" t="e">
        <f t="shared" si="156"/>
        <v>#DIV/0!</v>
      </c>
      <c r="G5319" s="1016">
        <f t="shared" si="157"/>
        <v>0</v>
      </c>
    </row>
    <row r="5320" spans="1:7">
      <c r="A5320" s="1016"/>
      <c r="B5320" s="1016"/>
      <c r="C5320" s="1016"/>
      <c r="D5320" s="1016"/>
      <c r="E5320" s="1016"/>
      <c r="F5320" s="1016" t="e">
        <f t="shared" si="156"/>
        <v>#DIV/0!</v>
      </c>
      <c r="G5320" s="1016">
        <f t="shared" si="157"/>
        <v>0</v>
      </c>
    </row>
    <row r="5321" spans="1:7">
      <c r="A5321" s="1016"/>
      <c r="B5321" s="1016"/>
      <c r="C5321" s="1016"/>
      <c r="D5321" s="1016"/>
      <c r="E5321" s="1016"/>
      <c r="F5321" s="1016" t="e">
        <f t="shared" si="156"/>
        <v>#DIV/0!</v>
      </c>
      <c r="G5321" s="1016">
        <f t="shared" si="157"/>
        <v>0</v>
      </c>
    </row>
    <row r="5322" spans="1:7">
      <c r="A5322" s="1016"/>
      <c r="B5322" s="1016"/>
      <c r="C5322" s="1016"/>
      <c r="D5322" s="1016"/>
      <c r="E5322" s="1016"/>
      <c r="F5322" s="1016" t="e">
        <f t="shared" si="156"/>
        <v>#DIV/0!</v>
      </c>
      <c r="G5322" s="1016">
        <f t="shared" si="157"/>
        <v>0</v>
      </c>
    </row>
    <row r="5323" spans="1:7">
      <c r="A5323" s="1016"/>
      <c r="B5323" s="1016"/>
      <c r="C5323" s="1016"/>
      <c r="D5323" s="1016"/>
      <c r="E5323" s="1016"/>
      <c r="F5323" s="1016" t="e">
        <f t="shared" si="156"/>
        <v>#DIV/0!</v>
      </c>
      <c r="G5323" s="1016">
        <f t="shared" si="157"/>
        <v>0</v>
      </c>
    </row>
    <row r="5324" spans="1:7">
      <c r="A5324" s="1016"/>
      <c r="B5324" s="1016"/>
      <c r="C5324" s="1016"/>
      <c r="D5324" s="1016"/>
      <c r="E5324" s="1016"/>
      <c r="F5324" s="1016" t="e">
        <f t="shared" si="156"/>
        <v>#DIV/0!</v>
      </c>
      <c r="G5324" s="1016">
        <f t="shared" si="157"/>
        <v>0</v>
      </c>
    </row>
    <row r="5325" spans="1:7">
      <c r="A5325" s="1016"/>
      <c r="B5325" s="1016"/>
      <c r="C5325" s="1016"/>
      <c r="D5325" s="1016"/>
      <c r="E5325" s="1016"/>
      <c r="F5325" s="1016" t="e">
        <f t="shared" si="156"/>
        <v>#DIV/0!</v>
      </c>
      <c r="G5325" s="1016">
        <f t="shared" si="157"/>
        <v>0</v>
      </c>
    </row>
    <row r="5326" spans="1:7">
      <c r="A5326" s="1016"/>
      <c r="B5326" s="1016"/>
      <c r="C5326" s="1016"/>
      <c r="D5326" s="1016"/>
      <c r="E5326" s="1016"/>
      <c r="F5326" s="1016" t="e">
        <f t="shared" si="156"/>
        <v>#DIV/0!</v>
      </c>
      <c r="G5326" s="1016">
        <f t="shared" si="157"/>
        <v>0</v>
      </c>
    </row>
    <row r="5327" spans="1:7">
      <c r="A5327" s="1016"/>
      <c r="B5327" s="1016"/>
      <c r="C5327" s="1016"/>
      <c r="D5327" s="1016"/>
      <c r="E5327" s="1016"/>
      <c r="F5327" s="1016" t="e">
        <f t="shared" si="156"/>
        <v>#DIV/0!</v>
      </c>
      <c r="G5327" s="1016">
        <f t="shared" si="157"/>
        <v>0</v>
      </c>
    </row>
    <row r="5328" spans="1:7">
      <c r="A5328" s="1016"/>
      <c r="B5328" s="1016"/>
      <c r="C5328" s="1016"/>
      <c r="D5328" s="1016"/>
      <c r="E5328" s="1016"/>
      <c r="F5328" s="1016" t="e">
        <f t="shared" si="156"/>
        <v>#DIV/0!</v>
      </c>
      <c r="G5328" s="1016">
        <f t="shared" si="157"/>
        <v>0</v>
      </c>
    </row>
    <row r="5329" spans="1:7">
      <c r="A5329" s="1016"/>
      <c r="B5329" s="1016"/>
      <c r="C5329" s="1016"/>
      <c r="D5329" s="1016"/>
      <c r="E5329" s="1016"/>
      <c r="F5329" s="1016" t="e">
        <f t="shared" si="156"/>
        <v>#DIV/0!</v>
      </c>
      <c r="G5329" s="1016">
        <f t="shared" si="157"/>
        <v>0</v>
      </c>
    </row>
    <row r="5330" spans="1:7">
      <c r="A5330" s="1016"/>
      <c r="B5330" s="1016"/>
      <c r="C5330" s="1016"/>
      <c r="D5330" s="1016"/>
      <c r="E5330" s="1016"/>
      <c r="F5330" s="1016" t="e">
        <f t="shared" si="156"/>
        <v>#DIV/0!</v>
      </c>
      <c r="G5330" s="1016">
        <f t="shared" si="157"/>
        <v>0</v>
      </c>
    </row>
    <row r="5331" spans="1:7">
      <c r="A5331" s="1016"/>
      <c r="B5331" s="1016"/>
      <c r="C5331" s="1016"/>
      <c r="D5331" s="1016"/>
      <c r="E5331" s="1016"/>
      <c r="F5331" s="1016" t="e">
        <f t="shared" si="156"/>
        <v>#DIV/0!</v>
      </c>
      <c r="G5331" s="1016">
        <f t="shared" si="157"/>
        <v>0</v>
      </c>
    </row>
    <row r="5332" spans="1:7">
      <c r="A5332" s="1016"/>
      <c r="B5332" s="1016"/>
      <c r="C5332" s="1016"/>
      <c r="D5332" s="1016"/>
      <c r="E5332" s="1016"/>
      <c r="F5332" s="1016" t="e">
        <f t="shared" si="156"/>
        <v>#DIV/0!</v>
      </c>
      <c r="G5332" s="1016">
        <f t="shared" si="157"/>
        <v>0</v>
      </c>
    </row>
    <row r="5333" spans="1:7">
      <c r="A5333" s="1016"/>
      <c r="B5333" s="1016"/>
      <c r="C5333" s="1016"/>
      <c r="D5333" s="1016"/>
      <c r="E5333" s="1016"/>
      <c r="F5333" s="1016" t="e">
        <f t="shared" si="156"/>
        <v>#DIV/0!</v>
      </c>
      <c r="G5333" s="1016">
        <f t="shared" si="157"/>
        <v>0</v>
      </c>
    </row>
    <row r="5334" spans="1:7">
      <c r="A5334" s="1016"/>
      <c r="B5334" s="1016"/>
      <c r="C5334" s="1016"/>
      <c r="D5334" s="1016"/>
      <c r="E5334" s="1016"/>
      <c r="F5334" s="1016" t="e">
        <f t="shared" si="156"/>
        <v>#DIV/0!</v>
      </c>
      <c r="G5334" s="1016">
        <f t="shared" si="157"/>
        <v>0</v>
      </c>
    </row>
    <row r="5335" spans="1:7">
      <c r="A5335" s="1016"/>
      <c r="B5335" s="1016"/>
      <c r="C5335" s="1016"/>
      <c r="D5335" s="1016"/>
      <c r="E5335" s="1016"/>
      <c r="F5335" s="1016" t="e">
        <f t="shared" si="156"/>
        <v>#DIV/0!</v>
      </c>
      <c r="G5335" s="1016">
        <f t="shared" si="157"/>
        <v>0</v>
      </c>
    </row>
    <row r="5336" spans="1:7">
      <c r="A5336" s="1016"/>
      <c r="B5336" s="1016"/>
      <c r="C5336" s="1016"/>
      <c r="D5336" s="1016"/>
      <c r="E5336" s="1016"/>
      <c r="F5336" s="1016" t="e">
        <f t="shared" si="156"/>
        <v>#DIV/0!</v>
      </c>
      <c r="G5336" s="1016">
        <f t="shared" si="157"/>
        <v>0</v>
      </c>
    </row>
    <row r="5337" spans="1:7">
      <c r="A5337" s="1016"/>
      <c r="B5337" s="1016"/>
      <c r="C5337" s="1016"/>
      <c r="D5337" s="1016"/>
      <c r="E5337" s="1016"/>
      <c r="F5337" s="1016" t="e">
        <f t="shared" si="156"/>
        <v>#DIV/0!</v>
      </c>
      <c r="G5337" s="1016">
        <f t="shared" si="157"/>
        <v>0</v>
      </c>
    </row>
    <row r="5338" spans="1:7">
      <c r="A5338" s="1016"/>
      <c r="B5338" s="1016"/>
      <c r="C5338" s="1016"/>
      <c r="D5338" s="1016"/>
      <c r="E5338" s="1016"/>
      <c r="F5338" s="1016" t="e">
        <f t="shared" si="156"/>
        <v>#DIV/0!</v>
      </c>
      <c r="G5338" s="1016">
        <f t="shared" si="157"/>
        <v>0</v>
      </c>
    </row>
    <row r="5339" spans="1:7">
      <c r="A5339" s="1016"/>
      <c r="B5339" s="1016"/>
      <c r="C5339" s="1016"/>
      <c r="D5339" s="1016"/>
      <c r="E5339" s="1016"/>
      <c r="F5339" s="1016" t="e">
        <f t="shared" si="156"/>
        <v>#DIV/0!</v>
      </c>
      <c r="G5339" s="1016">
        <f t="shared" si="157"/>
        <v>0</v>
      </c>
    </row>
    <row r="5340" spans="1:7">
      <c r="A5340" s="1016"/>
      <c r="B5340" s="1016"/>
      <c r="C5340" s="1016"/>
      <c r="D5340" s="1016"/>
      <c r="E5340" s="1016"/>
      <c r="F5340" s="1016" t="e">
        <f t="shared" si="156"/>
        <v>#DIV/0!</v>
      </c>
      <c r="G5340" s="1016">
        <f t="shared" si="157"/>
        <v>0</v>
      </c>
    </row>
    <row r="5341" spans="1:7">
      <c r="A5341" s="1016"/>
      <c r="B5341" s="1016"/>
      <c r="C5341" s="1016"/>
      <c r="D5341" s="1016"/>
      <c r="E5341" s="1016"/>
      <c r="F5341" s="1016" t="e">
        <f t="shared" si="156"/>
        <v>#DIV/0!</v>
      </c>
      <c r="G5341" s="1016">
        <f t="shared" si="157"/>
        <v>0</v>
      </c>
    </row>
    <row r="5342" spans="1:7">
      <c r="A5342" s="1016"/>
      <c r="B5342" s="1016"/>
      <c r="C5342" s="1016"/>
      <c r="D5342" s="1016"/>
      <c r="E5342" s="1016"/>
      <c r="F5342" s="1016" t="e">
        <f t="shared" si="156"/>
        <v>#DIV/0!</v>
      </c>
      <c r="G5342" s="1016">
        <f t="shared" si="157"/>
        <v>0</v>
      </c>
    </row>
    <row r="5343" spans="1:7">
      <c r="A5343" s="1016"/>
      <c r="B5343" s="1016"/>
      <c r="C5343" s="1016"/>
      <c r="D5343" s="1016"/>
      <c r="E5343" s="1016"/>
      <c r="F5343" s="1016" t="e">
        <f t="shared" ref="F5343:F5406" si="158">(B5343*C5343*D5343*60/(A5343*1000))+F5342</f>
        <v>#DIV/0!</v>
      </c>
      <c r="G5343" s="1016">
        <f t="shared" ref="G5343:G5406" si="159">(C5343*D5343*60)+G5342</f>
        <v>0</v>
      </c>
    </row>
    <row r="5344" spans="1:7">
      <c r="A5344" s="1016"/>
      <c r="B5344" s="1016"/>
      <c r="C5344" s="1016"/>
      <c r="D5344" s="1016"/>
      <c r="E5344" s="1016"/>
      <c r="F5344" s="1016" t="e">
        <f t="shared" si="158"/>
        <v>#DIV/0!</v>
      </c>
      <c r="G5344" s="1016">
        <f t="shared" si="159"/>
        <v>0</v>
      </c>
    </row>
    <row r="5345" spans="1:7">
      <c r="A5345" s="1016"/>
      <c r="B5345" s="1016"/>
      <c r="C5345" s="1016"/>
      <c r="D5345" s="1016"/>
      <c r="E5345" s="1016"/>
      <c r="F5345" s="1016" t="e">
        <f t="shared" si="158"/>
        <v>#DIV/0!</v>
      </c>
      <c r="G5345" s="1016">
        <f t="shared" si="159"/>
        <v>0</v>
      </c>
    </row>
    <row r="5346" spans="1:7">
      <c r="A5346" s="1016"/>
      <c r="B5346" s="1016"/>
      <c r="C5346" s="1016"/>
      <c r="D5346" s="1016"/>
      <c r="E5346" s="1016"/>
      <c r="F5346" s="1016" t="e">
        <f t="shared" si="158"/>
        <v>#DIV/0!</v>
      </c>
      <c r="G5346" s="1016">
        <f t="shared" si="159"/>
        <v>0</v>
      </c>
    </row>
    <row r="5347" spans="1:7">
      <c r="A5347" s="1016"/>
      <c r="B5347" s="1016"/>
      <c r="C5347" s="1016"/>
      <c r="D5347" s="1016"/>
      <c r="E5347" s="1016"/>
      <c r="F5347" s="1016" t="e">
        <f t="shared" si="158"/>
        <v>#DIV/0!</v>
      </c>
      <c r="G5347" s="1016">
        <f t="shared" si="159"/>
        <v>0</v>
      </c>
    </row>
    <row r="5348" spans="1:7">
      <c r="A5348" s="1016"/>
      <c r="B5348" s="1016"/>
      <c r="C5348" s="1016"/>
      <c r="D5348" s="1016"/>
      <c r="E5348" s="1016"/>
      <c r="F5348" s="1016" t="e">
        <f t="shared" si="158"/>
        <v>#DIV/0!</v>
      </c>
      <c r="G5348" s="1016">
        <f t="shared" si="159"/>
        <v>0</v>
      </c>
    </row>
    <row r="5349" spans="1:7">
      <c r="A5349" s="1016"/>
      <c r="B5349" s="1016"/>
      <c r="C5349" s="1016"/>
      <c r="D5349" s="1016"/>
      <c r="E5349" s="1016"/>
      <c r="F5349" s="1016" t="e">
        <f t="shared" si="158"/>
        <v>#DIV/0!</v>
      </c>
      <c r="G5349" s="1016">
        <f t="shared" si="159"/>
        <v>0</v>
      </c>
    </row>
    <row r="5350" spans="1:7">
      <c r="A5350" s="1016"/>
      <c r="B5350" s="1016"/>
      <c r="C5350" s="1016"/>
      <c r="D5350" s="1016"/>
      <c r="E5350" s="1016"/>
      <c r="F5350" s="1016" t="e">
        <f t="shared" si="158"/>
        <v>#DIV/0!</v>
      </c>
      <c r="G5350" s="1016">
        <f t="shared" si="159"/>
        <v>0</v>
      </c>
    </row>
    <row r="5351" spans="1:7">
      <c r="A5351" s="1016"/>
      <c r="B5351" s="1016"/>
      <c r="C5351" s="1016"/>
      <c r="D5351" s="1016"/>
      <c r="E5351" s="1016"/>
      <c r="F5351" s="1016" t="e">
        <f t="shared" si="158"/>
        <v>#DIV/0!</v>
      </c>
      <c r="G5351" s="1016">
        <f t="shared" si="159"/>
        <v>0</v>
      </c>
    </row>
    <row r="5352" spans="1:7">
      <c r="A5352" s="1016"/>
      <c r="B5352" s="1016"/>
      <c r="C5352" s="1016"/>
      <c r="D5352" s="1016"/>
      <c r="E5352" s="1016"/>
      <c r="F5352" s="1016" t="e">
        <f t="shared" si="158"/>
        <v>#DIV/0!</v>
      </c>
      <c r="G5352" s="1016">
        <f t="shared" si="159"/>
        <v>0</v>
      </c>
    </row>
    <row r="5353" spans="1:7">
      <c r="A5353" s="1016"/>
      <c r="B5353" s="1016"/>
      <c r="C5353" s="1016"/>
      <c r="D5353" s="1016"/>
      <c r="E5353" s="1016"/>
      <c r="F5353" s="1016" t="e">
        <f t="shared" si="158"/>
        <v>#DIV/0!</v>
      </c>
      <c r="G5353" s="1016">
        <f t="shared" si="159"/>
        <v>0</v>
      </c>
    </row>
    <row r="5354" spans="1:7">
      <c r="A5354" s="1016"/>
      <c r="B5354" s="1016"/>
      <c r="C5354" s="1016"/>
      <c r="D5354" s="1016"/>
      <c r="E5354" s="1016"/>
      <c r="F5354" s="1016" t="e">
        <f t="shared" si="158"/>
        <v>#DIV/0!</v>
      </c>
      <c r="G5354" s="1016">
        <f t="shared" si="159"/>
        <v>0</v>
      </c>
    </row>
    <row r="5355" spans="1:7">
      <c r="A5355" s="1016"/>
      <c r="B5355" s="1016"/>
      <c r="C5355" s="1016"/>
      <c r="D5355" s="1016"/>
      <c r="E5355" s="1016"/>
      <c r="F5355" s="1016" t="e">
        <f t="shared" si="158"/>
        <v>#DIV/0!</v>
      </c>
      <c r="G5355" s="1016">
        <f t="shared" si="159"/>
        <v>0</v>
      </c>
    </row>
    <row r="5356" spans="1:7">
      <c r="A5356" s="1016"/>
      <c r="B5356" s="1016"/>
      <c r="C5356" s="1016"/>
      <c r="D5356" s="1016"/>
      <c r="E5356" s="1016"/>
      <c r="F5356" s="1016" t="e">
        <f t="shared" si="158"/>
        <v>#DIV/0!</v>
      </c>
      <c r="G5356" s="1016">
        <f t="shared" si="159"/>
        <v>0</v>
      </c>
    </row>
    <row r="5357" spans="1:7">
      <c r="A5357" s="1016"/>
      <c r="B5357" s="1016"/>
      <c r="C5357" s="1016"/>
      <c r="D5357" s="1016"/>
      <c r="E5357" s="1016"/>
      <c r="F5357" s="1016" t="e">
        <f t="shared" si="158"/>
        <v>#DIV/0!</v>
      </c>
      <c r="G5357" s="1016">
        <f t="shared" si="159"/>
        <v>0</v>
      </c>
    </row>
    <row r="5358" spans="1:7">
      <c r="A5358" s="1016"/>
      <c r="B5358" s="1016"/>
      <c r="C5358" s="1016"/>
      <c r="D5358" s="1016"/>
      <c r="E5358" s="1016"/>
      <c r="F5358" s="1016" t="e">
        <f t="shared" si="158"/>
        <v>#DIV/0!</v>
      </c>
      <c r="G5358" s="1016">
        <f t="shared" si="159"/>
        <v>0</v>
      </c>
    </row>
    <row r="5359" spans="1:7">
      <c r="A5359" s="1016"/>
      <c r="B5359" s="1016"/>
      <c r="C5359" s="1016"/>
      <c r="D5359" s="1016"/>
      <c r="E5359" s="1016"/>
      <c r="F5359" s="1016" t="e">
        <f t="shared" si="158"/>
        <v>#DIV/0!</v>
      </c>
      <c r="G5359" s="1016">
        <f t="shared" si="159"/>
        <v>0</v>
      </c>
    </row>
    <row r="5360" spans="1:7">
      <c r="A5360" s="1016"/>
      <c r="B5360" s="1016"/>
      <c r="C5360" s="1016"/>
      <c r="D5360" s="1016"/>
      <c r="E5360" s="1016"/>
      <c r="F5360" s="1016" t="e">
        <f t="shared" si="158"/>
        <v>#DIV/0!</v>
      </c>
      <c r="G5360" s="1016">
        <f t="shared" si="159"/>
        <v>0</v>
      </c>
    </row>
    <row r="5361" spans="1:7">
      <c r="A5361" s="1016"/>
      <c r="B5361" s="1016"/>
      <c r="C5361" s="1016"/>
      <c r="D5361" s="1016"/>
      <c r="E5361" s="1016"/>
      <c r="F5361" s="1016" t="e">
        <f t="shared" si="158"/>
        <v>#DIV/0!</v>
      </c>
      <c r="G5361" s="1016">
        <f t="shared" si="159"/>
        <v>0</v>
      </c>
    </row>
    <row r="5362" spans="1:7">
      <c r="A5362" s="1016"/>
      <c r="B5362" s="1016"/>
      <c r="C5362" s="1016"/>
      <c r="D5362" s="1016"/>
      <c r="E5362" s="1016"/>
      <c r="F5362" s="1016" t="e">
        <f t="shared" si="158"/>
        <v>#DIV/0!</v>
      </c>
      <c r="G5362" s="1016">
        <f t="shared" si="159"/>
        <v>0</v>
      </c>
    </row>
    <row r="5363" spans="1:7">
      <c r="A5363" s="1016"/>
      <c r="B5363" s="1016"/>
      <c r="C5363" s="1016"/>
      <c r="D5363" s="1016"/>
      <c r="E5363" s="1016"/>
      <c r="F5363" s="1016" t="e">
        <f t="shared" si="158"/>
        <v>#DIV/0!</v>
      </c>
      <c r="G5363" s="1016">
        <f t="shared" si="159"/>
        <v>0</v>
      </c>
    </row>
    <row r="5364" spans="1:7">
      <c r="A5364" s="1016"/>
      <c r="B5364" s="1016"/>
      <c r="C5364" s="1016"/>
      <c r="D5364" s="1016"/>
      <c r="E5364" s="1016"/>
      <c r="F5364" s="1016" t="e">
        <f t="shared" si="158"/>
        <v>#DIV/0!</v>
      </c>
      <c r="G5364" s="1016">
        <f t="shared" si="159"/>
        <v>0</v>
      </c>
    </row>
    <row r="5365" spans="1:7">
      <c r="A5365" s="1016"/>
      <c r="B5365" s="1016"/>
      <c r="C5365" s="1016"/>
      <c r="D5365" s="1016"/>
      <c r="E5365" s="1016"/>
      <c r="F5365" s="1016" t="e">
        <f t="shared" si="158"/>
        <v>#DIV/0!</v>
      </c>
      <c r="G5365" s="1016">
        <f t="shared" si="159"/>
        <v>0</v>
      </c>
    </row>
    <row r="5366" spans="1:7">
      <c r="A5366" s="1016"/>
      <c r="B5366" s="1016"/>
      <c r="C5366" s="1016"/>
      <c r="D5366" s="1016"/>
      <c r="E5366" s="1016"/>
      <c r="F5366" s="1016" t="e">
        <f t="shared" si="158"/>
        <v>#DIV/0!</v>
      </c>
      <c r="G5366" s="1016">
        <f t="shared" si="159"/>
        <v>0</v>
      </c>
    </row>
    <row r="5367" spans="1:7">
      <c r="A5367" s="1016"/>
      <c r="B5367" s="1016"/>
      <c r="C5367" s="1016"/>
      <c r="D5367" s="1016"/>
      <c r="E5367" s="1016"/>
      <c r="F5367" s="1016" t="e">
        <f t="shared" si="158"/>
        <v>#DIV/0!</v>
      </c>
      <c r="G5367" s="1016">
        <f t="shared" si="159"/>
        <v>0</v>
      </c>
    </row>
    <row r="5368" spans="1:7">
      <c r="A5368" s="1016"/>
      <c r="B5368" s="1016"/>
      <c r="C5368" s="1016"/>
      <c r="D5368" s="1016"/>
      <c r="E5368" s="1016"/>
      <c r="F5368" s="1016" t="e">
        <f t="shared" si="158"/>
        <v>#DIV/0!</v>
      </c>
      <c r="G5368" s="1016">
        <f t="shared" si="159"/>
        <v>0</v>
      </c>
    </row>
    <row r="5369" spans="1:7">
      <c r="A5369" s="1016"/>
      <c r="B5369" s="1016"/>
      <c r="C5369" s="1016"/>
      <c r="D5369" s="1016"/>
      <c r="E5369" s="1016"/>
      <c r="F5369" s="1016" t="e">
        <f t="shared" si="158"/>
        <v>#DIV/0!</v>
      </c>
      <c r="G5369" s="1016">
        <f t="shared" si="159"/>
        <v>0</v>
      </c>
    </row>
    <row r="5370" spans="1:7">
      <c r="A5370" s="1016"/>
      <c r="B5370" s="1016"/>
      <c r="C5370" s="1016"/>
      <c r="D5370" s="1016"/>
      <c r="E5370" s="1016"/>
      <c r="F5370" s="1016" t="e">
        <f t="shared" si="158"/>
        <v>#DIV/0!</v>
      </c>
      <c r="G5370" s="1016">
        <f t="shared" si="159"/>
        <v>0</v>
      </c>
    </row>
    <row r="5371" spans="1:7">
      <c r="A5371" s="1016"/>
      <c r="B5371" s="1016"/>
      <c r="C5371" s="1016"/>
      <c r="D5371" s="1016"/>
      <c r="E5371" s="1016"/>
      <c r="F5371" s="1016" t="e">
        <f t="shared" si="158"/>
        <v>#DIV/0!</v>
      </c>
      <c r="G5371" s="1016">
        <f t="shared" si="159"/>
        <v>0</v>
      </c>
    </row>
    <row r="5372" spans="1:7">
      <c r="A5372" s="1016"/>
      <c r="B5372" s="1016"/>
      <c r="C5372" s="1016"/>
      <c r="D5372" s="1016"/>
      <c r="E5372" s="1016"/>
      <c r="F5372" s="1016" t="e">
        <f t="shared" si="158"/>
        <v>#DIV/0!</v>
      </c>
      <c r="G5372" s="1016">
        <f t="shared" si="159"/>
        <v>0</v>
      </c>
    </row>
    <row r="5373" spans="1:7">
      <c r="A5373" s="1016"/>
      <c r="B5373" s="1016"/>
      <c r="C5373" s="1016"/>
      <c r="D5373" s="1016"/>
      <c r="E5373" s="1016"/>
      <c r="F5373" s="1016" t="e">
        <f t="shared" si="158"/>
        <v>#DIV/0!</v>
      </c>
      <c r="G5373" s="1016">
        <f t="shared" si="159"/>
        <v>0</v>
      </c>
    </row>
    <row r="5374" spans="1:7">
      <c r="A5374" s="1016"/>
      <c r="B5374" s="1016"/>
      <c r="C5374" s="1016"/>
      <c r="D5374" s="1016"/>
      <c r="E5374" s="1016"/>
      <c r="F5374" s="1016" t="e">
        <f t="shared" si="158"/>
        <v>#DIV/0!</v>
      </c>
      <c r="G5374" s="1016">
        <f t="shared" si="159"/>
        <v>0</v>
      </c>
    </row>
    <row r="5375" spans="1:7">
      <c r="A5375" s="1016"/>
      <c r="B5375" s="1016"/>
      <c r="C5375" s="1016"/>
      <c r="D5375" s="1016"/>
      <c r="E5375" s="1016"/>
      <c r="F5375" s="1016" t="e">
        <f t="shared" si="158"/>
        <v>#DIV/0!</v>
      </c>
      <c r="G5375" s="1016">
        <f t="shared" si="159"/>
        <v>0</v>
      </c>
    </row>
    <row r="5376" spans="1:7">
      <c r="A5376" s="1016"/>
      <c r="B5376" s="1016"/>
      <c r="C5376" s="1016"/>
      <c r="D5376" s="1016"/>
      <c r="E5376" s="1016"/>
      <c r="F5376" s="1016" t="e">
        <f t="shared" si="158"/>
        <v>#DIV/0!</v>
      </c>
      <c r="G5376" s="1016">
        <f t="shared" si="159"/>
        <v>0</v>
      </c>
    </row>
    <row r="5377" spans="1:7">
      <c r="A5377" s="1016"/>
      <c r="B5377" s="1016"/>
      <c r="C5377" s="1016"/>
      <c r="D5377" s="1016"/>
      <c r="E5377" s="1016"/>
      <c r="F5377" s="1016" t="e">
        <f t="shared" si="158"/>
        <v>#DIV/0!</v>
      </c>
      <c r="G5377" s="1016">
        <f t="shared" si="159"/>
        <v>0</v>
      </c>
    </row>
    <row r="5378" spans="1:7">
      <c r="A5378" s="1016"/>
      <c r="B5378" s="1016"/>
      <c r="C5378" s="1016"/>
      <c r="D5378" s="1016"/>
      <c r="E5378" s="1016"/>
      <c r="F5378" s="1016" t="e">
        <f t="shared" si="158"/>
        <v>#DIV/0!</v>
      </c>
      <c r="G5378" s="1016">
        <f t="shared" si="159"/>
        <v>0</v>
      </c>
    </row>
    <row r="5379" spans="1:7">
      <c r="A5379" s="1016"/>
      <c r="B5379" s="1016"/>
      <c r="C5379" s="1016"/>
      <c r="D5379" s="1016"/>
      <c r="E5379" s="1016"/>
      <c r="F5379" s="1016" t="e">
        <f t="shared" si="158"/>
        <v>#DIV/0!</v>
      </c>
      <c r="G5379" s="1016">
        <f t="shared" si="159"/>
        <v>0</v>
      </c>
    </row>
    <row r="5380" spans="1:7">
      <c r="A5380" s="1016"/>
      <c r="B5380" s="1016"/>
      <c r="C5380" s="1016"/>
      <c r="D5380" s="1016"/>
      <c r="E5380" s="1016"/>
      <c r="F5380" s="1016" t="e">
        <f t="shared" si="158"/>
        <v>#DIV/0!</v>
      </c>
      <c r="G5380" s="1016">
        <f t="shared" si="159"/>
        <v>0</v>
      </c>
    </row>
    <row r="5381" spans="1:7">
      <c r="A5381" s="1016"/>
      <c r="B5381" s="1016"/>
      <c r="C5381" s="1016"/>
      <c r="D5381" s="1016"/>
      <c r="E5381" s="1016"/>
      <c r="F5381" s="1016" t="e">
        <f t="shared" si="158"/>
        <v>#DIV/0!</v>
      </c>
      <c r="G5381" s="1016">
        <f t="shared" si="159"/>
        <v>0</v>
      </c>
    </row>
    <row r="5382" spans="1:7">
      <c r="A5382" s="1016"/>
      <c r="B5382" s="1016"/>
      <c r="C5382" s="1016"/>
      <c r="D5382" s="1016"/>
      <c r="E5382" s="1016"/>
      <c r="F5382" s="1016" t="e">
        <f t="shared" si="158"/>
        <v>#DIV/0!</v>
      </c>
      <c r="G5382" s="1016">
        <f t="shared" si="159"/>
        <v>0</v>
      </c>
    </row>
    <row r="5383" spans="1:7">
      <c r="A5383" s="1016"/>
      <c r="B5383" s="1016"/>
      <c r="C5383" s="1016"/>
      <c r="D5383" s="1016"/>
      <c r="E5383" s="1016"/>
      <c r="F5383" s="1016" t="e">
        <f t="shared" si="158"/>
        <v>#DIV/0!</v>
      </c>
      <c r="G5383" s="1016">
        <f t="shared" si="159"/>
        <v>0</v>
      </c>
    </row>
    <row r="5384" spans="1:7">
      <c r="A5384" s="1016"/>
      <c r="B5384" s="1016"/>
      <c r="C5384" s="1016"/>
      <c r="D5384" s="1016"/>
      <c r="E5384" s="1016"/>
      <c r="F5384" s="1016" t="e">
        <f t="shared" si="158"/>
        <v>#DIV/0!</v>
      </c>
      <c r="G5384" s="1016">
        <f t="shared" si="159"/>
        <v>0</v>
      </c>
    </row>
    <row r="5385" spans="1:7">
      <c r="A5385" s="1016"/>
      <c r="B5385" s="1016"/>
      <c r="C5385" s="1016"/>
      <c r="D5385" s="1016"/>
      <c r="E5385" s="1016"/>
      <c r="F5385" s="1016" t="e">
        <f t="shared" si="158"/>
        <v>#DIV/0!</v>
      </c>
      <c r="G5385" s="1016">
        <f t="shared" si="159"/>
        <v>0</v>
      </c>
    </row>
    <row r="5386" spans="1:7">
      <c r="A5386" s="1016"/>
      <c r="B5386" s="1016"/>
      <c r="C5386" s="1016"/>
      <c r="D5386" s="1016"/>
      <c r="E5386" s="1016"/>
      <c r="F5386" s="1016" t="e">
        <f t="shared" si="158"/>
        <v>#DIV/0!</v>
      </c>
      <c r="G5386" s="1016">
        <f t="shared" si="159"/>
        <v>0</v>
      </c>
    </row>
    <row r="5387" spans="1:7">
      <c r="A5387" s="1016"/>
      <c r="B5387" s="1016"/>
      <c r="C5387" s="1016"/>
      <c r="D5387" s="1016"/>
      <c r="E5387" s="1016"/>
      <c r="F5387" s="1016" t="e">
        <f t="shared" si="158"/>
        <v>#DIV/0!</v>
      </c>
      <c r="G5387" s="1016">
        <f t="shared" si="159"/>
        <v>0</v>
      </c>
    </row>
    <row r="5388" spans="1:7">
      <c r="A5388" s="1016"/>
      <c r="B5388" s="1016"/>
      <c r="C5388" s="1016"/>
      <c r="D5388" s="1016"/>
      <c r="E5388" s="1016"/>
      <c r="F5388" s="1016" t="e">
        <f t="shared" si="158"/>
        <v>#DIV/0!</v>
      </c>
      <c r="G5388" s="1016">
        <f t="shared" si="159"/>
        <v>0</v>
      </c>
    </row>
    <row r="5389" spans="1:7">
      <c r="A5389" s="1016"/>
      <c r="B5389" s="1016"/>
      <c r="C5389" s="1016"/>
      <c r="D5389" s="1016"/>
      <c r="E5389" s="1016"/>
      <c r="F5389" s="1016" t="e">
        <f t="shared" si="158"/>
        <v>#DIV/0!</v>
      </c>
      <c r="G5389" s="1016">
        <f t="shared" si="159"/>
        <v>0</v>
      </c>
    </row>
    <row r="5390" spans="1:7">
      <c r="A5390" s="1016"/>
      <c r="B5390" s="1016"/>
      <c r="C5390" s="1016"/>
      <c r="D5390" s="1016"/>
      <c r="E5390" s="1016"/>
      <c r="F5390" s="1016" t="e">
        <f t="shared" si="158"/>
        <v>#DIV/0!</v>
      </c>
      <c r="G5390" s="1016">
        <f t="shared" si="159"/>
        <v>0</v>
      </c>
    </row>
    <row r="5391" spans="1:7">
      <c r="A5391" s="1016"/>
      <c r="B5391" s="1016"/>
      <c r="C5391" s="1016"/>
      <c r="D5391" s="1016"/>
      <c r="E5391" s="1016"/>
      <c r="F5391" s="1016" t="e">
        <f t="shared" si="158"/>
        <v>#DIV/0!</v>
      </c>
      <c r="G5391" s="1016">
        <f t="shared" si="159"/>
        <v>0</v>
      </c>
    </row>
    <row r="5392" spans="1:7">
      <c r="A5392" s="1016"/>
      <c r="B5392" s="1016"/>
      <c r="C5392" s="1016"/>
      <c r="D5392" s="1016"/>
      <c r="E5392" s="1016"/>
      <c r="F5392" s="1016" t="e">
        <f t="shared" si="158"/>
        <v>#DIV/0!</v>
      </c>
      <c r="G5392" s="1016">
        <f t="shared" si="159"/>
        <v>0</v>
      </c>
    </row>
    <row r="5393" spans="1:7">
      <c r="A5393" s="1016"/>
      <c r="B5393" s="1016"/>
      <c r="C5393" s="1016"/>
      <c r="D5393" s="1016"/>
      <c r="E5393" s="1016"/>
      <c r="F5393" s="1016" t="e">
        <f t="shared" si="158"/>
        <v>#DIV/0!</v>
      </c>
      <c r="G5393" s="1016">
        <f t="shared" si="159"/>
        <v>0</v>
      </c>
    </row>
    <row r="5394" spans="1:7">
      <c r="A5394" s="1016"/>
      <c r="B5394" s="1016"/>
      <c r="C5394" s="1016"/>
      <c r="D5394" s="1016"/>
      <c r="E5394" s="1016"/>
      <c r="F5394" s="1016" t="e">
        <f t="shared" si="158"/>
        <v>#DIV/0!</v>
      </c>
      <c r="G5394" s="1016">
        <f t="shared" si="159"/>
        <v>0</v>
      </c>
    </row>
    <row r="5395" spans="1:7">
      <c r="A5395" s="1016"/>
      <c r="B5395" s="1016"/>
      <c r="C5395" s="1016"/>
      <c r="D5395" s="1016"/>
      <c r="E5395" s="1016"/>
      <c r="F5395" s="1016" t="e">
        <f t="shared" si="158"/>
        <v>#DIV/0!</v>
      </c>
      <c r="G5395" s="1016">
        <f t="shared" si="159"/>
        <v>0</v>
      </c>
    </row>
    <row r="5396" spans="1:7">
      <c r="A5396" s="1016"/>
      <c r="B5396" s="1016"/>
      <c r="C5396" s="1016"/>
      <c r="D5396" s="1016"/>
      <c r="E5396" s="1016"/>
      <c r="F5396" s="1016" t="e">
        <f t="shared" si="158"/>
        <v>#DIV/0!</v>
      </c>
      <c r="G5396" s="1016">
        <f t="shared" si="159"/>
        <v>0</v>
      </c>
    </row>
    <row r="5397" spans="1:7">
      <c r="A5397" s="1016"/>
      <c r="B5397" s="1016"/>
      <c r="C5397" s="1016"/>
      <c r="D5397" s="1016"/>
      <c r="E5397" s="1016"/>
      <c r="F5397" s="1016" t="e">
        <f t="shared" si="158"/>
        <v>#DIV/0!</v>
      </c>
      <c r="G5397" s="1016">
        <f t="shared" si="159"/>
        <v>0</v>
      </c>
    </row>
    <row r="5398" spans="1:7">
      <c r="A5398" s="1016"/>
      <c r="B5398" s="1016"/>
      <c r="C5398" s="1016"/>
      <c r="D5398" s="1016"/>
      <c r="E5398" s="1016"/>
      <c r="F5398" s="1016" t="e">
        <f t="shared" si="158"/>
        <v>#DIV/0!</v>
      </c>
      <c r="G5398" s="1016">
        <f t="shared" si="159"/>
        <v>0</v>
      </c>
    </row>
    <row r="5399" spans="1:7">
      <c r="A5399" s="1016"/>
      <c r="B5399" s="1016"/>
      <c r="C5399" s="1016"/>
      <c r="D5399" s="1016"/>
      <c r="E5399" s="1016"/>
      <c r="F5399" s="1016" t="e">
        <f t="shared" si="158"/>
        <v>#DIV/0!</v>
      </c>
      <c r="G5399" s="1016">
        <f t="shared" si="159"/>
        <v>0</v>
      </c>
    </row>
    <row r="5400" spans="1:7">
      <c r="A5400" s="1016"/>
      <c r="B5400" s="1016"/>
      <c r="C5400" s="1016"/>
      <c r="D5400" s="1016"/>
      <c r="E5400" s="1016"/>
      <c r="F5400" s="1016" t="e">
        <f t="shared" si="158"/>
        <v>#DIV/0!</v>
      </c>
      <c r="G5400" s="1016">
        <f t="shared" si="159"/>
        <v>0</v>
      </c>
    </row>
    <row r="5401" spans="1:7">
      <c r="A5401" s="1016"/>
      <c r="B5401" s="1016"/>
      <c r="C5401" s="1016"/>
      <c r="D5401" s="1016"/>
      <c r="E5401" s="1016"/>
      <c r="F5401" s="1016" t="e">
        <f t="shared" si="158"/>
        <v>#DIV/0!</v>
      </c>
      <c r="G5401" s="1016">
        <f t="shared" si="159"/>
        <v>0</v>
      </c>
    </row>
    <row r="5402" spans="1:7">
      <c r="A5402" s="1016"/>
      <c r="B5402" s="1016"/>
      <c r="C5402" s="1016"/>
      <c r="D5402" s="1016"/>
      <c r="E5402" s="1016"/>
      <c r="F5402" s="1016" t="e">
        <f t="shared" si="158"/>
        <v>#DIV/0!</v>
      </c>
      <c r="G5402" s="1016">
        <f t="shared" si="159"/>
        <v>0</v>
      </c>
    </row>
    <row r="5403" spans="1:7">
      <c r="A5403" s="1016"/>
      <c r="B5403" s="1016"/>
      <c r="C5403" s="1016"/>
      <c r="D5403" s="1016"/>
      <c r="E5403" s="1016"/>
      <c r="F5403" s="1016" t="e">
        <f t="shared" si="158"/>
        <v>#DIV/0!</v>
      </c>
      <c r="G5403" s="1016">
        <f t="shared" si="159"/>
        <v>0</v>
      </c>
    </row>
    <row r="5404" spans="1:7">
      <c r="A5404" s="1016"/>
      <c r="B5404" s="1016"/>
      <c r="C5404" s="1016"/>
      <c r="D5404" s="1016"/>
      <c r="E5404" s="1016"/>
      <c r="F5404" s="1016" t="e">
        <f t="shared" si="158"/>
        <v>#DIV/0!</v>
      </c>
      <c r="G5404" s="1016">
        <f t="shared" si="159"/>
        <v>0</v>
      </c>
    </row>
    <row r="5405" spans="1:7">
      <c r="A5405" s="1016"/>
      <c r="B5405" s="1016"/>
      <c r="C5405" s="1016"/>
      <c r="D5405" s="1016"/>
      <c r="E5405" s="1016"/>
      <c r="F5405" s="1016" t="e">
        <f t="shared" si="158"/>
        <v>#DIV/0!</v>
      </c>
      <c r="G5405" s="1016">
        <f t="shared" si="159"/>
        <v>0</v>
      </c>
    </row>
    <row r="5406" spans="1:7">
      <c r="A5406" s="1016"/>
      <c r="B5406" s="1016"/>
      <c r="C5406" s="1016"/>
      <c r="D5406" s="1016"/>
      <c r="E5406" s="1016"/>
      <c r="F5406" s="1016" t="e">
        <f t="shared" si="158"/>
        <v>#DIV/0!</v>
      </c>
      <c r="G5406" s="1016">
        <f t="shared" si="159"/>
        <v>0</v>
      </c>
    </row>
    <row r="5407" spans="1:7">
      <c r="A5407" s="1016"/>
      <c r="B5407" s="1016"/>
      <c r="C5407" s="1016"/>
      <c r="D5407" s="1016"/>
      <c r="E5407" s="1016"/>
      <c r="F5407" s="1016" t="e">
        <f t="shared" ref="F5407:F5470" si="160">(B5407*C5407*D5407*60/(A5407*1000))+F5406</f>
        <v>#DIV/0!</v>
      </c>
      <c r="G5407" s="1016">
        <f t="shared" ref="G5407:G5470" si="161">(C5407*D5407*60)+G5406</f>
        <v>0</v>
      </c>
    </row>
    <row r="5408" spans="1:7">
      <c r="A5408" s="1016"/>
      <c r="B5408" s="1016"/>
      <c r="C5408" s="1016"/>
      <c r="D5408" s="1016"/>
      <c r="E5408" s="1016"/>
      <c r="F5408" s="1016" t="e">
        <f t="shared" si="160"/>
        <v>#DIV/0!</v>
      </c>
      <c r="G5408" s="1016">
        <f t="shared" si="161"/>
        <v>0</v>
      </c>
    </row>
    <row r="5409" spans="1:7">
      <c r="A5409" s="1016"/>
      <c r="B5409" s="1016"/>
      <c r="C5409" s="1016"/>
      <c r="D5409" s="1016"/>
      <c r="E5409" s="1016"/>
      <c r="F5409" s="1016" t="e">
        <f t="shared" si="160"/>
        <v>#DIV/0!</v>
      </c>
      <c r="G5409" s="1016">
        <f t="shared" si="161"/>
        <v>0</v>
      </c>
    </row>
    <row r="5410" spans="1:7">
      <c r="A5410" s="1016"/>
      <c r="B5410" s="1016"/>
      <c r="C5410" s="1016"/>
      <c r="D5410" s="1016"/>
      <c r="E5410" s="1016"/>
      <c r="F5410" s="1016" t="e">
        <f t="shared" si="160"/>
        <v>#DIV/0!</v>
      </c>
      <c r="G5410" s="1016">
        <f t="shared" si="161"/>
        <v>0</v>
      </c>
    </row>
    <row r="5411" spans="1:7">
      <c r="A5411" s="1016"/>
      <c r="B5411" s="1016"/>
      <c r="C5411" s="1016"/>
      <c r="D5411" s="1016"/>
      <c r="E5411" s="1016"/>
      <c r="F5411" s="1016" t="e">
        <f t="shared" si="160"/>
        <v>#DIV/0!</v>
      </c>
      <c r="G5411" s="1016">
        <f t="shared" si="161"/>
        <v>0</v>
      </c>
    </row>
    <row r="5412" spans="1:7">
      <c r="A5412" s="1016"/>
      <c r="B5412" s="1016"/>
      <c r="C5412" s="1016"/>
      <c r="D5412" s="1016"/>
      <c r="E5412" s="1016"/>
      <c r="F5412" s="1016" t="e">
        <f t="shared" si="160"/>
        <v>#DIV/0!</v>
      </c>
      <c r="G5412" s="1016">
        <f t="shared" si="161"/>
        <v>0</v>
      </c>
    </row>
    <row r="5413" spans="1:7">
      <c r="A5413" s="1016"/>
      <c r="B5413" s="1016"/>
      <c r="C5413" s="1016"/>
      <c r="D5413" s="1016"/>
      <c r="E5413" s="1016"/>
      <c r="F5413" s="1016" t="e">
        <f t="shared" si="160"/>
        <v>#DIV/0!</v>
      </c>
      <c r="G5413" s="1016">
        <f t="shared" si="161"/>
        <v>0</v>
      </c>
    </row>
    <row r="5414" spans="1:7">
      <c r="A5414" s="1016"/>
      <c r="B5414" s="1016"/>
      <c r="C5414" s="1016"/>
      <c r="D5414" s="1016"/>
      <c r="E5414" s="1016"/>
      <c r="F5414" s="1016" t="e">
        <f t="shared" si="160"/>
        <v>#DIV/0!</v>
      </c>
      <c r="G5414" s="1016">
        <f t="shared" si="161"/>
        <v>0</v>
      </c>
    </row>
    <row r="5415" spans="1:7">
      <c r="A5415" s="1016"/>
      <c r="B5415" s="1016"/>
      <c r="C5415" s="1016"/>
      <c r="D5415" s="1016"/>
      <c r="E5415" s="1016"/>
      <c r="F5415" s="1016" t="e">
        <f t="shared" si="160"/>
        <v>#DIV/0!</v>
      </c>
      <c r="G5415" s="1016">
        <f t="shared" si="161"/>
        <v>0</v>
      </c>
    </row>
    <row r="5416" spans="1:7">
      <c r="A5416" s="1016"/>
      <c r="B5416" s="1016"/>
      <c r="C5416" s="1016"/>
      <c r="D5416" s="1016"/>
      <c r="E5416" s="1016"/>
      <c r="F5416" s="1016" t="e">
        <f t="shared" si="160"/>
        <v>#DIV/0!</v>
      </c>
      <c r="G5416" s="1016">
        <f t="shared" si="161"/>
        <v>0</v>
      </c>
    </row>
    <row r="5417" spans="1:7">
      <c r="A5417" s="1016"/>
      <c r="B5417" s="1016"/>
      <c r="C5417" s="1016"/>
      <c r="D5417" s="1016"/>
      <c r="E5417" s="1016"/>
      <c r="F5417" s="1016" t="e">
        <f t="shared" si="160"/>
        <v>#DIV/0!</v>
      </c>
      <c r="G5417" s="1016">
        <f t="shared" si="161"/>
        <v>0</v>
      </c>
    </row>
    <row r="5418" spans="1:7">
      <c r="A5418" s="1016"/>
      <c r="B5418" s="1016"/>
      <c r="C5418" s="1016"/>
      <c r="D5418" s="1016"/>
      <c r="E5418" s="1016"/>
      <c r="F5418" s="1016" t="e">
        <f t="shared" si="160"/>
        <v>#DIV/0!</v>
      </c>
      <c r="G5418" s="1016">
        <f t="shared" si="161"/>
        <v>0</v>
      </c>
    </row>
    <row r="5419" spans="1:7">
      <c r="A5419" s="1016"/>
      <c r="B5419" s="1016"/>
      <c r="C5419" s="1016"/>
      <c r="D5419" s="1016"/>
      <c r="E5419" s="1016"/>
      <c r="F5419" s="1016" t="e">
        <f t="shared" si="160"/>
        <v>#DIV/0!</v>
      </c>
      <c r="G5419" s="1016">
        <f t="shared" si="161"/>
        <v>0</v>
      </c>
    </row>
    <row r="5420" spans="1:7">
      <c r="A5420" s="1016"/>
      <c r="B5420" s="1016"/>
      <c r="C5420" s="1016"/>
      <c r="D5420" s="1016"/>
      <c r="E5420" s="1016"/>
      <c r="F5420" s="1016" t="e">
        <f t="shared" si="160"/>
        <v>#DIV/0!</v>
      </c>
      <c r="G5420" s="1016">
        <f t="shared" si="161"/>
        <v>0</v>
      </c>
    </row>
    <row r="5421" spans="1:7">
      <c r="A5421" s="1016"/>
      <c r="B5421" s="1016"/>
      <c r="C5421" s="1016"/>
      <c r="D5421" s="1016"/>
      <c r="E5421" s="1016"/>
      <c r="F5421" s="1016" t="e">
        <f t="shared" si="160"/>
        <v>#DIV/0!</v>
      </c>
      <c r="G5421" s="1016">
        <f t="shared" si="161"/>
        <v>0</v>
      </c>
    </row>
    <row r="5422" spans="1:7">
      <c r="A5422" s="1016"/>
      <c r="B5422" s="1016"/>
      <c r="C5422" s="1016"/>
      <c r="D5422" s="1016"/>
      <c r="E5422" s="1016"/>
      <c r="F5422" s="1016" t="e">
        <f t="shared" si="160"/>
        <v>#DIV/0!</v>
      </c>
      <c r="G5422" s="1016">
        <f t="shared" si="161"/>
        <v>0</v>
      </c>
    </row>
    <row r="5423" spans="1:7">
      <c r="A5423" s="1016"/>
      <c r="B5423" s="1016"/>
      <c r="C5423" s="1016"/>
      <c r="D5423" s="1016"/>
      <c r="E5423" s="1016"/>
      <c r="F5423" s="1016" t="e">
        <f t="shared" si="160"/>
        <v>#DIV/0!</v>
      </c>
      <c r="G5423" s="1016">
        <f t="shared" si="161"/>
        <v>0</v>
      </c>
    </row>
    <row r="5424" spans="1:7">
      <c r="A5424" s="1016"/>
      <c r="B5424" s="1016"/>
      <c r="C5424" s="1016"/>
      <c r="D5424" s="1016"/>
      <c r="E5424" s="1016"/>
      <c r="F5424" s="1016" t="e">
        <f t="shared" si="160"/>
        <v>#DIV/0!</v>
      </c>
      <c r="G5424" s="1016">
        <f t="shared" si="161"/>
        <v>0</v>
      </c>
    </row>
    <row r="5425" spans="1:7">
      <c r="A5425" s="1016"/>
      <c r="B5425" s="1016"/>
      <c r="C5425" s="1016"/>
      <c r="D5425" s="1016"/>
      <c r="E5425" s="1016"/>
      <c r="F5425" s="1016" t="e">
        <f t="shared" si="160"/>
        <v>#DIV/0!</v>
      </c>
      <c r="G5425" s="1016">
        <f t="shared" si="161"/>
        <v>0</v>
      </c>
    </row>
    <row r="5426" spans="1:7">
      <c r="A5426" s="1016"/>
      <c r="B5426" s="1016"/>
      <c r="C5426" s="1016"/>
      <c r="D5426" s="1016"/>
      <c r="E5426" s="1016"/>
      <c r="F5426" s="1016" t="e">
        <f t="shared" si="160"/>
        <v>#DIV/0!</v>
      </c>
      <c r="G5426" s="1016">
        <f t="shared" si="161"/>
        <v>0</v>
      </c>
    </row>
    <row r="5427" spans="1:7">
      <c r="A5427" s="1016"/>
      <c r="B5427" s="1016"/>
      <c r="C5427" s="1016"/>
      <c r="D5427" s="1016"/>
      <c r="E5427" s="1016"/>
      <c r="F5427" s="1016" t="e">
        <f t="shared" si="160"/>
        <v>#DIV/0!</v>
      </c>
      <c r="G5427" s="1016">
        <f t="shared" si="161"/>
        <v>0</v>
      </c>
    </row>
    <row r="5428" spans="1:7">
      <c r="A5428" s="1016"/>
      <c r="B5428" s="1016"/>
      <c r="C5428" s="1016"/>
      <c r="D5428" s="1016"/>
      <c r="E5428" s="1016"/>
      <c r="F5428" s="1016" t="e">
        <f t="shared" si="160"/>
        <v>#DIV/0!</v>
      </c>
      <c r="G5428" s="1016">
        <f t="shared" si="161"/>
        <v>0</v>
      </c>
    </row>
    <row r="5429" spans="1:7">
      <c r="A5429" s="1016"/>
      <c r="B5429" s="1016"/>
      <c r="C5429" s="1016"/>
      <c r="D5429" s="1016"/>
      <c r="E5429" s="1016"/>
      <c r="F5429" s="1016" t="e">
        <f t="shared" si="160"/>
        <v>#DIV/0!</v>
      </c>
      <c r="G5429" s="1016">
        <f t="shared" si="161"/>
        <v>0</v>
      </c>
    </row>
    <row r="5430" spans="1:7">
      <c r="A5430" s="1016"/>
      <c r="B5430" s="1016"/>
      <c r="C5430" s="1016"/>
      <c r="D5430" s="1016"/>
      <c r="E5430" s="1016"/>
      <c r="F5430" s="1016" t="e">
        <f t="shared" si="160"/>
        <v>#DIV/0!</v>
      </c>
      <c r="G5430" s="1016">
        <f t="shared" si="161"/>
        <v>0</v>
      </c>
    </row>
    <row r="5431" spans="1:7">
      <c r="A5431" s="1016"/>
      <c r="B5431" s="1016"/>
      <c r="C5431" s="1016"/>
      <c r="D5431" s="1016"/>
      <c r="E5431" s="1016"/>
      <c r="F5431" s="1016" t="e">
        <f t="shared" si="160"/>
        <v>#DIV/0!</v>
      </c>
      <c r="G5431" s="1016">
        <f t="shared" si="161"/>
        <v>0</v>
      </c>
    </row>
    <row r="5432" spans="1:7">
      <c r="A5432" s="1016"/>
      <c r="B5432" s="1016"/>
      <c r="C5432" s="1016"/>
      <c r="D5432" s="1016"/>
      <c r="E5432" s="1016"/>
      <c r="F5432" s="1016" t="e">
        <f t="shared" si="160"/>
        <v>#DIV/0!</v>
      </c>
      <c r="G5432" s="1016">
        <f t="shared" si="161"/>
        <v>0</v>
      </c>
    </row>
    <row r="5433" spans="1:7">
      <c r="A5433" s="1016"/>
      <c r="B5433" s="1016"/>
      <c r="C5433" s="1016"/>
      <c r="D5433" s="1016"/>
      <c r="E5433" s="1016"/>
      <c r="F5433" s="1016" t="e">
        <f t="shared" si="160"/>
        <v>#DIV/0!</v>
      </c>
      <c r="G5433" s="1016">
        <f t="shared" si="161"/>
        <v>0</v>
      </c>
    </row>
    <row r="5434" spans="1:7">
      <c r="A5434" s="1016"/>
      <c r="B5434" s="1016"/>
      <c r="C5434" s="1016"/>
      <c r="D5434" s="1016"/>
      <c r="E5434" s="1016"/>
      <c r="F5434" s="1016" t="e">
        <f t="shared" si="160"/>
        <v>#DIV/0!</v>
      </c>
      <c r="G5434" s="1016">
        <f t="shared" si="161"/>
        <v>0</v>
      </c>
    </row>
    <row r="5435" spans="1:7">
      <c r="A5435" s="1016"/>
      <c r="B5435" s="1016"/>
      <c r="C5435" s="1016"/>
      <c r="D5435" s="1016"/>
      <c r="E5435" s="1016"/>
      <c r="F5435" s="1016" t="e">
        <f t="shared" si="160"/>
        <v>#DIV/0!</v>
      </c>
      <c r="G5435" s="1016">
        <f t="shared" si="161"/>
        <v>0</v>
      </c>
    </row>
    <row r="5436" spans="1:7">
      <c r="A5436" s="1016"/>
      <c r="B5436" s="1016"/>
      <c r="C5436" s="1016"/>
      <c r="D5436" s="1016"/>
      <c r="E5436" s="1016"/>
      <c r="F5436" s="1016" t="e">
        <f t="shared" si="160"/>
        <v>#DIV/0!</v>
      </c>
      <c r="G5436" s="1016">
        <f t="shared" si="161"/>
        <v>0</v>
      </c>
    </row>
    <row r="5437" spans="1:7">
      <c r="A5437" s="1016"/>
      <c r="B5437" s="1016"/>
      <c r="C5437" s="1016"/>
      <c r="D5437" s="1016"/>
      <c r="E5437" s="1016"/>
      <c r="F5437" s="1016" t="e">
        <f t="shared" si="160"/>
        <v>#DIV/0!</v>
      </c>
      <c r="G5437" s="1016">
        <f t="shared" si="161"/>
        <v>0</v>
      </c>
    </row>
    <row r="5438" spans="1:7">
      <c r="A5438" s="1016"/>
      <c r="B5438" s="1016"/>
      <c r="C5438" s="1016"/>
      <c r="D5438" s="1016"/>
      <c r="E5438" s="1016"/>
      <c r="F5438" s="1016" t="e">
        <f t="shared" si="160"/>
        <v>#DIV/0!</v>
      </c>
      <c r="G5438" s="1016">
        <f t="shared" si="161"/>
        <v>0</v>
      </c>
    </row>
    <row r="5439" spans="1:7">
      <c r="A5439" s="1016"/>
      <c r="B5439" s="1016"/>
      <c r="C5439" s="1016"/>
      <c r="D5439" s="1016"/>
      <c r="E5439" s="1016"/>
      <c r="F5439" s="1016" t="e">
        <f t="shared" si="160"/>
        <v>#DIV/0!</v>
      </c>
      <c r="G5439" s="1016">
        <f t="shared" si="161"/>
        <v>0</v>
      </c>
    </row>
    <row r="5440" spans="1:7">
      <c r="A5440" s="1016"/>
      <c r="B5440" s="1016"/>
      <c r="C5440" s="1016"/>
      <c r="D5440" s="1016"/>
      <c r="E5440" s="1016"/>
      <c r="F5440" s="1016" t="e">
        <f t="shared" si="160"/>
        <v>#DIV/0!</v>
      </c>
      <c r="G5440" s="1016">
        <f t="shared" si="161"/>
        <v>0</v>
      </c>
    </row>
    <row r="5441" spans="1:7">
      <c r="A5441" s="1016"/>
      <c r="B5441" s="1016"/>
      <c r="C5441" s="1016"/>
      <c r="D5441" s="1016"/>
      <c r="E5441" s="1016"/>
      <c r="F5441" s="1016" t="e">
        <f t="shared" si="160"/>
        <v>#DIV/0!</v>
      </c>
      <c r="G5441" s="1016">
        <f t="shared" si="161"/>
        <v>0</v>
      </c>
    </row>
    <row r="5442" spans="1:7">
      <c r="A5442" s="1016"/>
      <c r="B5442" s="1016"/>
      <c r="C5442" s="1016"/>
      <c r="D5442" s="1016"/>
      <c r="E5442" s="1016"/>
      <c r="F5442" s="1016" t="e">
        <f t="shared" si="160"/>
        <v>#DIV/0!</v>
      </c>
      <c r="G5442" s="1016">
        <f t="shared" si="161"/>
        <v>0</v>
      </c>
    </row>
    <row r="5443" spans="1:7">
      <c r="A5443" s="1016"/>
      <c r="B5443" s="1016"/>
      <c r="C5443" s="1016"/>
      <c r="D5443" s="1016"/>
      <c r="E5443" s="1016"/>
      <c r="F5443" s="1016" t="e">
        <f t="shared" si="160"/>
        <v>#DIV/0!</v>
      </c>
      <c r="G5443" s="1016">
        <f t="shared" si="161"/>
        <v>0</v>
      </c>
    </row>
    <row r="5444" spans="1:7">
      <c r="A5444" s="1016"/>
      <c r="B5444" s="1016"/>
      <c r="C5444" s="1016"/>
      <c r="D5444" s="1016"/>
      <c r="E5444" s="1016"/>
      <c r="F5444" s="1016" t="e">
        <f t="shared" si="160"/>
        <v>#DIV/0!</v>
      </c>
      <c r="G5444" s="1016">
        <f t="shared" si="161"/>
        <v>0</v>
      </c>
    </row>
    <row r="5445" spans="1:7">
      <c r="A5445" s="1016"/>
      <c r="B5445" s="1016"/>
      <c r="C5445" s="1016"/>
      <c r="D5445" s="1016"/>
      <c r="E5445" s="1016"/>
      <c r="F5445" s="1016" t="e">
        <f t="shared" si="160"/>
        <v>#DIV/0!</v>
      </c>
      <c r="G5445" s="1016">
        <f t="shared" si="161"/>
        <v>0</v>
      </c>
    </row>
    <row r="5446" spans="1:7">
      <c r="A5446" s="1016"/>
      <c r="B5446" s="1016"/>
      <c r="C5446" s="1016"/>
      <c r="D5446" s="1016"/>
      <c r="E5446" s="1016"/>
      <c r="F5446" s="1016" t="e">
        <f t="shared" si="160"/>
        <v>#DIV/0!</v>
      </c>
      <c r="G5446" s="1016">
        <f t="shared" si="161"/>
        <v>0</v>
      </c>
    </row>
    <row r="5447" spans="1:7">
      <c r="A5447" s="1016"/>
      <c r="B5447" s="1016"/>
      <c r="C5447" s="1016"/>
      <c r="D5447" s="1016"/>
      <c r="E5447" s="1016"/>
      <c r="F5447" s="1016" t="e">
        <f t="shared" si="160"/>
        <v>#DIV/0!</v>
      </c>
      <c r="G5447" s="1016">
        <f t="shared" si="161"/>
        <v>0</v>
      </c>
    </row>
    <row r="5448" spans="1:7">
      <c r="A5448" s="1016"/>
      <c r="B5448" s="1016"/>
      <c r="C5448" s="1016"/>
      <c r="D5448" s="1016"/>
      <c r="E5448" s="1016"/>
      <c r="F5448" s="1016" t="e">
        <f t="shared" si="160"/>
        <v>#DIV/0!</v>
      </c>
      <c r="G5448" s="1016">
        <f t="shared" si="161"/>
        <v>0</v>
      </c>
    </row>
    <row r="5449" spans="1:7">
      <c r="A5449" s="1016"/>
      <c r="B5449" s="1016"/>
      <c r="C5449" s="1016"/>
      <c r="D5449" s="1016"/>
      <c r="E5449" s="1016"/>
      <c r="F5449" s="1016" t="e">
        <f t="shared" si="160"/>
        <v>#DIV/0!</v>
      </c>
      <c r="G5449" s="1016">
        <f t="shared" si="161"/>
        <v>0</v>
      </c>
    </row>
    <row r="5450" spans="1:7">
      <c r="A5450" s="1016"/>
      <c r="B5450" s="1016"/>
      <c r="C5450" s="1016"/>
      <c r="D5450" s="1016"/>
      <c r="E5450" s="1016"/>
      <c r="F5450" s="1016" t="e">
        <f t="shared" si="160"/>
        <v>#DIV/0!</v>
      </c>
      <c r="G5450" s="1016">
        <f t="shared" si="161"/>
        <v>0</v>
      </c>
    </row>
    <row r="5451" spans="1:7">
      <c r="A5451" s="1016"/>
      <c r="B5451" s="1016"/>
      <c r="C5451" s="1016"/>
      <c r="D5451" s="1016"/>
      <c r="E5451" s="1016"/>
      <c r="F5451" s="1016" t="e">
        <f t="shared" si="160"/>
        <v>#DIV/0!</v>
      </c>
      <c r="G5451" s="1016">
        <f t="shared" si="161"/>
        <v>0</v>
      </c>
    </row>
    <row r="5452" spans="1:7">
      <c r="A5452" s="1016"/>
      <c r="B5452" s="1016"/>
      <c r="C5452" s="1016"/>
      <c r="D5452" s="1016"/>
      <c r="E5452" s="1016"/>
      <c r="F5452" s="1016" t="e">
        <f t="shared" si="160"/>
        <v>#DIV/0!</v>
      </c>
      <c r="G5452" s="1016">
        <f t="shared" si="161"/>
        <v>0</v>
      </c>
    </row>
    <row r="5453" spans="1:7">
      <c r="A5453" s="1016"/>
      <c r="B5453" s="1016"/>
      <c r="C5453" s="1016"/>
      <c r="D5453" s="1016"/>
      <c r="E5453" s="1016"/>
      <c r="F5453" s="1016" t="e">
        <f t="shared" si="160"/>
        <v>#DIV/0!</v>
      </c>
      <c r="G5453" s="1016">
        <f t="shared" si="161"/>
        <v>0</v>
      </c>
    </row>
    <row r="5454" spans="1:7">
      <c r="A5454" s="1016"/>
      <c r="B5454" s="1016"/>
      <c r="C5454" s="1016"/>
      <c r="D5454" s="1016"/>
      <c r="E5454" s="1016"/>
      <c r="F5454" s="1016" t="e">
        <f t="shared" si="160"/>
        <v>#DIV/0!</v>
      </c>
      <c r="G5454" s="1016">
        <f t="shared" si="161"/>
        <v>0</v>
      </c>
    </row>
    <row r="5455" spans="1:7">
      <c r="A5455" s="1016"/>
      <c r="B5455" s="1016"/>
      <c r="C5455" s="1016"/>
      <c r="D5455" s="1016"/>
      <c r="E5455" s="1016"/>
      <c r="F5455" s="1016" t="e">
        <f t="shared" si="160"/>
        <v>#DIV/0!</v>
      </c>
      <c r="G5455" s="1016">
        <f t="shared" si="161"/>
        <v>0</v>
      </c>
    </row>
    <row r="5456" spans="1:7">
      <c r="A5456" s="1016"/>
      <c r="B5456" s="1016"/>
      <c r="C5456" s="1016"/>
      <c r="D5456" s="1016"/>
      <c r="E5456" s="1016"/>
      <c r="F5456" s="1016" t="e">
        <f t="shared" si="160"/>
        <v>#DIV/0!</v>
      </c>
      <c r="G5456" s="1016">
        <f t="shared" si="161"/>
        <v>0</v>
      </c>
    </row>
    <row r="5457" spans="1:7">
      <c r="A5457" s="1016"/>
      <c r="B5457" s="1016"/>
      <c r="C5457" s="1016"/>
      <c r="D5457" s="1016"/>
      <c r="E5457" s="1016"/>
      <c r="F5457" s="1016" t="e">
        <f t="shared" si="160"/>
        <v>#DIV/0!</v>
      </c>
      <c r="G5457" s="1016">
        <f t="shared" si="161"/>
        <v>0</v>
      </c>
    </row>
    <row r="5458" spans="1:7">
      <c r="A5458" s="1016"/>
      <c r="B5458" s="1016"/>
      <c r="C5458" s="1016"/>
      <c r="D5458" s="1016"/>
      <c r="E5458" s="1016"/>
      <c r="F5458" s="1016" t="e">
        <f t="shared" si="160"/>
        <v>#DIV/0!</v>
      </c>
      <c r="G5458" s="1016">
        <f t="shared" si="161"/>
        <v>0</v>
      </c>
    </row>
    <row r="5459" spans="1:7">
      <c r="A5459" s="1016"/>
      <c r="B5459" s="1016"/>
      <c r="C5459" s="1016"/>
      <c r="D5459" s="1016"/>
      <c r="E5459" s="1016"/>
      <c r="F5459" s="1016" t="e">
        <f t="shared" si="160"/>
        <v>#DIV/0!</v>
      </c>
      <c r="G5459" s="1016">
        <f t="shared" si="161"/>
        <v>0</v>
      </c>
    </row>
    <row r="5460" spans="1:7">
      <c r="A5460" s="1016"/>
      <c r="B5460" s="1016"/>
      <c r="C5460" s="1016"/>
      <c r="D5460" s="1016"/>
      <c r="E5460" s="1016"/>
      <c r="F5460" s="1016" t="e">
        <f t="shared" si="160"/>
        <v>#DIV/0!</v>
      </c>
      <c r="G5460" s="1016">
        <f t="shared" si="161"/>
        <v>0</v>
      </c>
    </row>
    <row r="5461" spans="1:7">
      <c r="A5461" s="1016"/>
      <c r="B5461" s="1016"/>
      <c r="C5461" s="1016"/>
      <c r="D5461" s="1016"/>
      <c r="E5461" s="1016"/>
      <c r="F5461" s="1016" t="e">
        <f t="shared" si="160"/>
        <v>#DIV/0!</v>
      </c>
      <c r="G5461" s="1016">
        <f t="shared" si="161"/>
        <v>0</v>
      </c>
    </row>
    <row r="5462" spans="1:7">
      <c r="A5462" s="1016"/>
      <c r="B5462" s="1016"/>
      <c r="C5462" s="1016"/>
      <c r="D5462" s="1016"/>
      <c r="E5462" s="1016"/>
      <c r="F5462" s="1016" t="e">
        <f t="shared" si="160"/>
        <v>#DIV/0!</v>
      </c>
      <c r="G5462" s="1016">
        <f t="shared" si="161"/>
        <v>0</v>
      </c>
    </row>
    <row r="5463" spans="1:7">
      <c r="A5463" s="1016"/>
      <c r="B5463" s="1016"/>
      <c r="C5463" s="1016"/>
      <c r="D5463" s="1016"/>
      <c r="E5463" s="1016"/>
      <c r="F5463" s="1016" t="e">
        <f t="shared" si="160"/>
        <v>#DIV/0!</v>
      </c>
      <c r="G5463" s="1016">
        <f t="shared" si="161"/>
        <v>0</v>
      </c>
    </row>
    <row r="5464" spans="1:7">
      <c r="A5464" s="1016"/>
      <c r="B5464" s="1016"/>
      <c r="C5464" s="1016"/>
      <c r="D5464" s="1016"/>
      <c r="E5464" s="1016"/>
      <c r="F5464" s="1016" t="e">
        <f t="shared" si="160"/>
        <v>#DIV/0!</v>
      </c>
      <c r="G5464" s="1016">
        <f t="shared" si="161"/>
        <v>0</v>
      </c>
    </row>
    <row r="5465" spans="1:7">
      <c r="A5465" s="1016"/>
      <c r="B5465" s="1016"/>
      <c r="C5465" s="1016"/>
      <c r="D5465" s="1016"/>
      <c r="E5465" s="1016"/>
      <c r="F5465" s="1016" t="e">
        <f t="shared" si="160"/>
        <v>#DIV/0!</v>
      </c>
      <c r="G5465" s="1016">
        <f t="shared" si="161"/>
        <v>0</v>
      </c>
    </row>
    <row r="5466" spans="1:7">
      <c r="A5466" s="1016"/>
      <c r="B5466" s="1016"/>
      <c r="C5466" s="1016"/>
      <c r="D5466" s="1016"/>
      <c r="E5466" s="1016"/>
      <c r="F5466" s="1016" t="e">
        <f t="shared" si="160"/>
        <v>#DIV/0!</v>
      </c>
      <c r="G5466" s="1016">
        <f t="shared" si="161"/>
        <v>0</v>
      </c>
    </row>
    <row r="5467" spans="1:7">
      <c r="A5467" s="1016"/>
      <c r="B5467" s="1016"/>
      <c r="C5467" s="1016"/>
      <c r="D5467" s="1016"/>
      <c r="E5467" s="1016"/>
      <c r="F5467" s="1016" t="e">
        <f t="shared" si="160"/>
        <v>#DIV/0!</v>
      </c>
      <c r="G5467" s="1016">
        <f t="shared" si="161"/>
        <v>0</v>
      </c>
    </row>
    <row r="5468" spans="1:7">
      <c r="A5468" s="1016"/>
      <c r="B5468" s="1016"/>
      <c r="C5468" s="1016"/>
      <c r="D5468" s="1016"/>
      <c r="E5468" s="1016"/>
      <c r="F5468" s="1016" t="e">
        <f t="shared" si="160"/>
        <v>#DIV/0!</v>
      </c>
      <c r="G5468" s="1016">
        <f t="shared" si="161"/>
        <v>0</v>
      </c>
    </row>
    <row r="5469" spans="1:7">
      <c r="A5469" s="1016"/>
      <c r="B5469" s="1016"/>
      <c r="C5469" s="1016"/>
      <c r="D5469" s="1016"/>
      <c r="E5469" s="1016"/>
      <c r="F5469" s="1016" t="e">
        <f t="shared" si="160"/>
        <v>#DIV/0!</v>
      </c>
      <c r="G5469" s="1016">
        <f t="shared" si="161"/>
        <v>0</v>
      </c>
    </row>
    <row r="5470" spans="1:7">
      <c r="A5470" s="1016"/>
      <c r="B5470" s="1016"/>
      <c r="C5470" s="1016"/>
      <c r="D5470" s="1016"/>
      <c r="E5470" s="1016"/>
      <c r="F5470" s="1016" t="e">
        <f t="shared" si="160"/>
        <v>#DIV/0!</v>
      </c>
      <c r="G5470" s="1016">
        <f t="shared" si="161"/>
        <v>0</v>
      </c>
    </row>
    <row r="5471" spans="1:7">
      <c r="A5471" s="1016"/>
      <c r="B5471" s="1016"/>
      <c r="C5471" s="1016"/>
      <c r="D5471" s="1016"/>
      <c r="E5471" s="1016"/>
      <c r="F5471" s="1016" t="e">
        <f t="shared" ref="F5471:F5534" si="162">(B5471*C5471*D5471*60/(A5471*1000))+F5470</f>
        <v>#DIV/0!</v>
      </c>
      <c r="G5471" s="1016">
        <f t="shared" ref="G5471:G5534" si="163">(C5471*D5471*60)+G5470</f>
        <v>0</v>
      </c>
    </row>
    <row r="5472" spans="1:7">
      <c r="A5472" s="1016"/>
      <c r="B5472" s="1016"/>
      <c r="C5472" s="1016"/>
      <c r="D5472" s="1016"/>
      <c r="E5472" s="1016"/>
      <c r="F5472" s="1016" t="e">
        <f t="shared" si="162"/>
        <v>#DIV/0!</v>
      </c>
      <c r="G5472" s="1016">
        <f t="shared" si="163"/>
        <v>0</v>
      </c>
    </row>
    <row r="5473" spans="1:7">
      <c r="A5473" s="1016"/>
      <c r="B5473" s="1016"/>
      <c r="C5473" s="1016"/>
      <c r="D5473" s="1016"/>
      <c r="E5473" s="1016"/>
      <c r="F5473" s="1016" t="e">
        <f t="shared" si="162"/>
        <v>#DIV/0!</v>
      </c>
      <c r="G5473" s="1016">
        <f t="shared" si="163"/>
        <v>0</v>
      </c>
    </row>
    <row r="5474" spans="1:7">
      <c r="A5474" s="1016"/>
      <c r="B5474" s="1016"/>
      <c r="C5474" s="1016"/>
      <c r="D5474" s="1016"/>
      <c r="E5474" s="1016"/>
      <c r="F5474" s="1016" t="e">
        <f t="shared" si="162"/>
        <v>#DIV/0!</v>
      </c>
      <c r="G5474" s="1016">
        <f t="shared" si="163"/>
        <v>0</v>
      </c>
    </row>
    <row r="5475" spans="1:7">
      <c r="A5475" s="1016"/>
      <c r="B5475" s="1016"/>
      <c r="C5475" s="1016"/>
      <c r="D5475" s="1016"/>
      <c r="E5475" s="1016"/>
      <c r="F5475" s="1016" t="e">
        <f t="shared" si="162"/>
        <v>#DIV/0!</v>
      </c>
      <c r="G5475" s="1016">
        <f t="shared" si="163"/>
        <v>0</v>
      </c>
    </row>
    <row r="5476" spans="1:7">
      <c r="A5476" s="1016"/>
      <c r="B5476" s="1016"/>
      <c r="C5476" s="1016"/>
      <c r="D5476" s="1016"/>
      <c r="E5476" s="1016"/>
      <c r="F5476" s="1016" t="e">
        <f t="shared" si="162"/>
        <v>#DIV/0!</v>
      </c>
      <c r="G5476" s="1016">
        <f t="shared" si="163"/>
        <v>0</v>
      </c>
    </row>
    <row r="5477" spans="1:7">
      <c r="A5477" s="1016"/>
      <c r="B5477" s="1016"/>
      <c r="C5477" s="1016"/>
      <c r="D5477" s="1016"/>
      <c r="E5477" s="1016"/>
      <c r="F5477" s="1016" t="e">
        <f t="shared" si="162"/>
        <v>#DIV/0!</v>
      </c>
      <c r="G5477" s="1016">
        <f t="shared" si="163"/>
        <v>0</v>
      </c>
    </row>
    <row r="5478" spans="1:7">
      <c r="A5478" s="1016"/>
      <c r="B5478" s="1016"/>
      <c r="C5478" s="1016"/>
      <c r="D5478" s="1016"/>
      <c r="E5478" s="1016"/>
      <c r="F5478" s="1016" t="e">
        <f t="shared" si="162"/>
        <v>#DIV/0!</v>
      </c>
      <c r="G5478" s="1016">
        <f t="shared" si="163"/>
        <v>0</v>
      </c>
    </row>
    <row r="5479" spans="1:7">
      <c r="A5479" s="1016"/>
      <c r="B5479" s="1016"/>
      <c r="C5479" s="1016"/>
      <c r="D5479" s="1016"/>
      <c r="E5479" s="1016"/>
      <c r="F5479" s="1016" t="e">
        <f t="shared" si="162"/>
        <v>#DIV/0!</v>
      </c>
      <c r="G5479" s="1016">
        <f t="shared" si="163"/>
        <v>0</v>
      </c>
    </row>
    <row r="5480" spans="1:7">
      <c r="A5480" s="1016"/>
      <c r="B5480" s="1016"/>
      <c r="C5480" s="1016"/>
      <c r="D5480" s="1016"/>
      <c r="E5480" s="1016"/>
      <c r="F5480" s="1016" t="e">
        <f t="shared" si="162"/>
        <v>#DIV/0!</v>
      </c>
      <c r="G5480" s="1016">
        <f t="shared" si="163"/>
        <v>0</v>
      </c>
    </row>
    <row r="5481" spans="1:7">
      <c r="A5481" s="1016"/>
      <c r="B5481" s="1016"/>
      <c r="C5481" s="1016"/>
      <c r="D5481" s="1016"/>
      <c r="E5481" s="1016"/>
      <c r="F5481" s="1016" t="e">
        <f t="shared" si="162"/>
        <v>#DIV/0!</v>
      </c>
      <c r="G5481" s="1016">
        <f t="shared" si="163"/>
        <v>0</v>
      </c>
    </row>
    <row r="5482" spans="1:7">
      <c r="A5482" s="1016"/>
      <c r="B5482" s="1016"/>
      <c r="C5482" s="1016"/>
      <c r="D5482" s="1016"/>
      <c r="E5482" s="1016"/>
      <c r="F5482" s="1016" t="e">
        <f t="shared" si="162"/>
        <v>#DIV/0!</v>
      </c>
      <c r="G5482" s="1016">
        <f t="shared" si="163"/>
        <v>0</v>
      </c>
    </row>
    <row r="5483" spans="1:7">
      <c r="A5483" s="1016"/>
      <c r="B5483" s="1016"/>
      <c r="C5483" s="1016"/>
      <c r="D5483" s="1016"/>
      <c r="E5483" s="1016"/>
      <c r="F5483" s="1016" t="e">
        <f t="shared" si="162"/>
        <v>#DIV/0!</v>
      </c>
      <c r="G5483" s="1016">
        <f t="shared" si="163"/>
        <v>0</v>
      </c>
    </row>
    <row r="5484" spans="1:7">
      <c r="A5484" s="1016"/>
      <c r="B5484" s="1016"/>
      <c r="C5484" s="1016"/>
      <c r="D5484" s="1016"/>
      <c r="E5484" s="1016"/>
      <c r="F5484" s="1016" t="e">
        <f t="shared" si="162"/>
        <v>#DIV/0!</v>
      </c>
      <c r="G5484" s="1016">
        <f t="shared" si="163"/>
        <v>0</v>
      </c>
    </row>
    <row r="5485" spans="1:7">
      <c r="A5485" s="1016"/>
      <c r="B5485" s="1016"/>
      <c r="C5485" s="1016"/>
      <c r="D5485" s="1016"/>
      <c r="E5485" s="1016"/>
      <c r="F5485" s="1016" t="e">
        <f t="shared" si="162"/>
        <v>#DIV/0!</v>
      </c>
      <c r="G5485" s="1016">
        <f t="shared" si="163"/>
        <v>0</v>
      </c>
    </row>
    <row r="5486" spans="1:7">
      <c r="A5486" s="1016"/>
      <c r="B5486" s="1016"/>
      <c r="C5486" s="1016"/>
      <c r="D5486" s="1016"/>
      <c r="E5486" s="1016"/>
      <c r="F5486" s="1016" t="e">
        <f t="shared" si="162"/>
        <v>#DIV/0!</v>
      </c>
      <c r="G5486" s="1016">
        <f t="shared" si="163"/>
        <v>0</v>
      </c>
    </row>
    <row r="5487" spans="1:7">
      <c r="A5487" s="1016"/>
      <c r="B5487" s="1016"/>
      <c r="C5487" s="1016"/>
      <c r="D5487" s="1016"/>
      <c r="E5487" s="1016"/>
      <c r="F5487" s="1016" t="e">
        <f t="shared" si="162"/>
        <v>#DIV/0!</v>
      </c>
      <c r="G5487" s="1016">
        <f t="shared" si="163"/>
        <v>0</v>
      </c>
    </row>
    <row r="5488" spans="1:7">
      <c r="A5488" s="1016"/>
      <c r="B5488" s="1016"/>
      <c r="C5488" s="1016"/>
      <c r="D5488" s="1016"/>
      <c r="E5488" s="1016"/>
      <c r="F5488" s="1016" t="e">
        <f t="shared" si="162"/>
        <v>#DIV/0!</v>
      </c>
      <c r="G5488" s="1016">
        <f t="shared" si="163"/>
        <v>0</v>
      </c>
    </row>
    <row r="5489" spans="1:7">
      <c r="A5489" s="1016"/>
      <c r="B5489" s="1016"/>
      <c r="C5489" s="1016"/>
      <c r="D5489" s="1016"/>
      <c r="E5489" s="1016"/>
      <c r="F5489" s="1016" t="e">
        <f t="shared" si="162"/>
        <v>#DIV/0!</v>
      </c>
      <c r="G5489" s="1016">
        <f t="shared" si="163"/>
        <v>0</v>
      </c>
    </row>
    <row r="5490" spans="1:7">
      <c r="A5490" s="1016"/>
      <c r="B5490" s="1016"/>
      <c r="C5490" s="1016"/>
      <c r="D5490" s="1016"/>
      <c r="E5490" s="1016"/>
      <c r="F5490" s="1016" t="e">
        <f t="shared" si="162"/>
        <v>#DIV/0!</v>
      </c>
      <c r="G5490" s="1016">
        <f t="shared" si="163"/>
        <v>0</v>
      </c>
    </row>
    <row r="5491" spans="1:7">
      <c r="A5491" s="1016"/>
      <c r="B5491" s="1016"/>
      <c r="C5491" s="1016"/>
      <c r="D5491" s="1016"/>
      <c r="E5491" s="1016"/>
      <c r="F5491" s="1016" t="e">
        <f t="shared" si="162"/>
        <v>#DIV/0!</v>
      </c>
      <c r="G5491" s="1016">
        <f t="shared" si="163"/>
        <v>0</v>
      </c>
    </row>
    <row r="5492" spans="1:7">
      <c r="A5492" s="1016"/>
      <c r="B5492" s="1016"/>
      <c r="C5492" s="1016"/>
      <c r="D5492" s="1016"/>
      <c r="E5492" s="1016"/>
      <c r="F5492" s="1016" t="e">
        <f t="shared" si="162"/>
        <v>#DIV/0!</v>
      </c>
      <c r="G5492" s="1016">
        <f t="shared" si="163"/>
        <v>0</v>
      </c>
    </row>
    <row r="5493" spans="1:7">
      <c r="A5493" s="1016"/>
      <c r="B5493" s="1016"/>
      <c r="C5493" s="1016"/>
      <c r="D5493" s="1016"/>
      <c r="E5493" s="1016"/>
      <c r="F5493" s="1016" t="e">
        <f t="shared" si="162"/>
        <v>#DIV/0!</v>
      </c>
      <c r="G5493" s="1016">
        <f t="shared" si="163"/>
        <v>0</v>
      </c>
    </row>
    <row r="5494" spans="1:7">
      <c r="A5494" s="1016"/>
      <c r="B5494" s="1016"/>
      <c r="C5494" s="1016"/>
      <c r="D5494" s="1016"/>
      <c r="E5494" s="1016"/>
      <c r="F5494" s="1016" t="e">
        <f t="shared" si="162"/>
        <v>#DIV/0!</v>
      </c>
      <c r="G5494" s="1016">
        <f t="shared" si="163"/>
        <v>0</v>
      </c>
    </row>
    <row r="5495" spans="1:7">
      <c r="A5495" s="1016"/>
      <c r="B5495" s="1016"/>
      <c r="C5495" s="1016"/>
      <c r="D5495" s="1016"/>
      <c r="E5495" s="1016"/>
      <c r="F5495" s="1016" t="e">
        <f t="shared" si="162"/>
        <v>#DIV/0!</v>
      </c>
      <c r="G5495" s="1016">
        <f t="shared" si="163"/>
        <v>0</v>
      </c>
    </row>
    <row r="5496" spans="1:7">
      <c r="A5496" s="1016"/>
      <c r="B5496" s="1016"/>
      <c r="C5496" s="1016"/>
      <c r="D5496" s="1016"/>
      <c r="E5496" s="1016"/>
      <c r="F5496" s="1016" t="e">
        <f t="shared" si="162"/>
        <v>#DIV/0!</v>
      </c>
      <c r="G5496" s="1016">
        <f t="shared" si="163"/>
        <v>0</v>
      </c>
    </row>
    <row r="5497" spans="1:7">
      <c r="A5497" s="1016"/>
      <c r="B5497" s="1016"/>
      <c r="C5497" s="1016"/>
      <c r="D5497" s="1016"/>
      <c r="E5497" s="1016"/>
      <c r="F5497" s="1016" t="e">
        <f t="shared" si="162"/>
        <v>#DIV/0!</v>
      </c>
      <c r="G5497" s="1016">
        <f t="shared" si="163"/>
        <v>0</v>
      </c>
    </row>
    <row r="5498" spans="1:7">
      <c r="A5498" s="1016"/>
      <c r="B5498" s="1016"/>
      <c r="C5498" s="1016"/>
      <c r="D5498" s="1016"/>
      <c r="E5498" s="1016"/>
      <c r="F5498" s="1016" t="e">
        <f t="shared" si="162"/>
        <v>#DIV/0!</v>
      </c>
      <c r="G5498" s="1016">
        <f t="shared" si="163"/>
        <v>0</v>
      </c>
    </row>
    <row r="5499" spans="1:7">
      <c r="A5499" s="1016"/>
      <c r="B5499" s="1016"/>
      <c r="C5499" s="1016"/>
      <c r="D5499" s="1016"/>
      <c r="E5499" s="1016"/>
      <c r="F5499" s="1016" t="e">
        <f t="shared" si="162"/>
        <v>#DIV/0!</v>
      </c>
      <c r="G5499" s="1016">
        <f t="shared" si="163"/>
        <v>0</v>
      </c>
    </row>
    <row r="5500" spans="1:7">
      <c r="A5500" s="1016"/>
      <c r="B5500" s="1016"/>
      <c r="C5500" s="1016"/>
      <c r="D5500" s="1016"/>
      <c r="E5500" s="1016"/>
      <c r="F5500" s="1016" t="e">
        <f t="shared" si="162"/>
        <v>#DIV/0!</v>
      </c>
      <c r="G5500" s="1016">
        <f t="shared" si="163"/>
        <v>0</v>
      </c>
    </row>
    <row r="5501" spans="1:7">
      <c r="A5501" s="1016"/>
      <c r="B5501" s="1016"/>
      <c r="C5501" s="1016"/>
      <c r="D5501" s="1016"/>
      <c r="E5501" s="1016"/>
      <c r="F5501" s="1016" t="e">
        <f t="shared" si="162"/>
        <v>#DIV/0!</v>
      </c>
      <c r="G5501" s="1016">
        <f t="shared" si="163"/>
        <v>0</v>
      </c>
    </row>
    <row r="5502" spans="1:7">
      <c r="A5502" s="1016"/>
      <c r="B5502" s="1016"/>
      <c r="C5502" s="1016"/>
      <c r="D5502" s="1016"/>
      <c r="E5502" s="1016"/>
      <c r="F5502" s="1016" t="e">
        <f t="shared" si="162"/>
        <v>#DIV/0!</v>
      </c>
      <c r="G5502" s="1016">
        <f t="shared" si="163"/>
        <v>0</v>
      </c>
    </row>
    <row r="5503" spans="1:7">
      <c r="A5503" s="1016"/>
      <c r="B5503" s="1016"/>
      <c r="C5503" s="1016"/>
      <c r="D5503" s="1016"/>
      <c r="E5503" s="1016"/>
      <c r="F5503" s="1016" t="e">
        <f t="shared" si="162"/>
        <v>#DIV/0!</v>
      </c>
      <c r="G5503" s="1016">
        <f t="shared" si="163"/>
        <v>0</v>
      </c>
    </row>
    <row r="5504" spans="1:7">
      <c r="A5504" s="1016"/>
      <c r="B5504" s="1016"/>
      <c r="C5504" s="1016"/>
      <c r="D5504" s="1016"/>
      <c r="E5504" s="1016"/>
      <c r="F5504" s="1016" t="e">
        <f t="shared" si="162"/>
        <v>#DIV/0!</v>
      </c>
      <c r="G5504" s="1016">
        <f t="shared" si="163"/>
        <v>0</v>
      </c>
    </row>
    <row r="5505" spans="1:7">
      <c r="A5505" s="1016"/>
      <c r="B5505" s="1016"/>
      <c r="C5505" s="1016"/>
      <c r="D5505" s="1016"/>
      <c r="E5505" s="1016"/>
      <c r="F5505" s="1016" t="e">
        <f t="shared" si="162"/>
        <v>#DIV/0!</v>
      </c>
      <c r="G5505" s="1016">
        <f t="shared" si="163"/>
        <v>0</v>
      </c>
    </row>
    <row r="5506" spans="1:7">
      <c r="A5506" s="1016"/>
      <c r="B5506" s="1016"/>
      <c r="C5506" s="1016"/>
      <c r="D5506" s="1016"/>
      <c r="E5506" s="1016"/>
      <c r="F5506" s="1016" t="e">
        <f t="shared" si="162"/>
        <v>#DIV/0!</v>
      </c>
      <c r="G5506" s="1016">
        <f t="shared" si="163"/>
        <v>0</v>
      </c>
    </row>
    <row r="5507" spans="1:7">
      <c r="A5507" s="1016"/>
      <c r="B5507" s="1016"/>
      <c r="C5507" s="1016"/>
      <c r="D5507" s="1016"/>
      <c r="E5507" s="1016"/>
      <c r="F5507" s="1016" t="e">
        <f t="shared" si="162"/>
        <v>#DIV/0!</v>
      </c>
      <c r="G5507" s="1016">
        <f t="shared" si="163"/>
        <v>0</v>
      </c>
    </row>
    <row r="5508" spans="1:7">
      <c r="A5508" s="1016"/>
      <c r="B5508" s="1016"/>
      <c r="C5508" s="1016"/>
      <c r="D5508" s="1016"/>
      <c r="E5508" s="1016"/>
      <c r="F5508" s="1016" t="e">
        <f t="shared" si="162"/>
        <v>#DIV/0!</v>
      </c>
      <c r="G5508" s="1016">
        <f t="shared" si="163"/>
        <v>0</v>
      </c>
    </row>
    <row r="5509" spans="1:7">
      <c r="A5509" s="1016"/>
      <c r="B5509" s="1016"/>
      <c r="C5509" s="1016"/>
      <c r="D5509" s="1016"/>
      <c r="E5509" s="1016"/>
      <c r="F5509" s="1016" t="e">
        <f t="shared" si="162"/>
        <v>#DIV/0!</v>
      </c>
      <c r="G5509" s="1016">
        <f t="shared" si="163"/>
        <v>0</v>
      </c>
    </row>
    <row r="5510" spans="1:7">
      <c r="A5510" s="1016"/>
      <c r="B5510" s="1016"/>
      <c r="C5510" s="1016"/>
      <c r="D5510" s="1016"/>
      <c r="E5510" s="1016"/>
      <c r="F5510" s="1016" t="e">
        <f t="shared" si="162"/>
        <v>#DIV/0!</v>
      </c>
      <c r="G5510" s="1016">
        <f t="shared" si="163"/>
        <v>0</v>
      </c>
    </row>
    <row r="5511" spans="1:7">
      <c r="A5511" s="1016"/>
      <c r="B5511" s="1016"/>
      <c r="C5511" s="1016"/>
      <c r="D5511" s="1016"/>
      <c r="E5511" s="1016"/>
      <c r="F5511" s="1016" t="e">
        <f t="shared" si="162"/>
        <v>#DIV/0!</v>
      </c>
      <c r="G5511" s="1016">
        <f t="shared" si="163"/>
        <v>0</v>
      </c>
    </row>
    <row r="5512" spans="1:7">
      <c r="A5512" s="1016"/>
      <c r="B5512" s="1016"/>
      <c r="C5512" s="1016"/>
      <c r="D5512" s="1016"/>
      <c r="E5512" s="1016"/>
      <c r="F5512" s="1016" t="e">
        <f t="shared" si="162"/>
        <v>#DIV/0!</v>
      </c>
      <c r="G5512" s="1016">
        <f t="shared" si="163"/>
        <v>0</v>
      </c>
    </row>
    <row r="5513" spans="1:7">
      <c r="A5513" s="1016"/>
      <c r="B5513" s="1016"/>
      <c r="C5513" s="1016"/>
      <c r="D5513" s="1016"/>
      <c r="E5513" s="1016"/>
      <c r="F5513" s="1016" t="e">
        <f t="shared" si="162"/>
        <v>#DIV/0!</v>
      </c>
      <c r="G5513" s="1016">
        <f t="shared" si="163"/>
        <v>0</v>
      </c>
    </row>
    <row r="5514" spans="1:7">
      <c r="A5514" s="1016"/>
      <c r="B5514" s="1016"/>
      <c r="C5514" s="1016"/>
      <c r="D5514" s="1016"/>
      <c r="E5514" s="1016"/>
      <c r="F5514" s="1016" t="e">
        <f t="shared" si="162"/>
        <v>#DIV/0!</v>
      </c>
      <c r="G5514" s="1016">
        <f t="shared" si="163"/>
        <v>0</v>
      </c>
    </row>
    <row r="5515" spans="1:7">
      <c r="A5515" s="1016"/>
      <c r="B5515" s="1016"/>
      <c r="C5515" s="1016"/>
      <c r="D5515" s="1016"/>
      <c r="E5515" s="1016"/>
      <c r="F5515" s="1016" t="e">
        <f t="shared" si="162"/>
        <v>#DIV/0!</v>
      </c>
      <c r="G5515" s="1016">
        <f t="shared" si="163"/>
        <v>0</v>
      </c>
    </row>
    <row r="5516" spans="1:7">
      <c r="A5516" s="1016"/>
      <c r="B5516" s="1016"/>
      <c r="C5516" s="1016"/>
      <c r="D5516" s="1016"/>
      <c r="E5516" s="1016"/>
      <c r="F5516" s="1016" t="e">
        <f t="shared" si="162"/>
        <v>#DIV/0!</v>
      </c>
      <c r="G5516" s="1016">
        <f t="shared" si="163"/>
        <v>0</v>
      </c>
    </row>
    <row r="5517" spans="1:7">
      <c r="A5517" s="1016"/>
      <c r="B5517" s="1016"/>
      <c r="C5517" s="1016"/>
      <c r="D5517" s="1016"/>
      <c r="E5517" s="1016"/>
      <c r="F5517" s="1016" t="e">
        <f t="shared" si="162"/>
        <v>#DIV/0!</v>
      </c>
      <c r="G5517" s="1016">
        <f t="shared" si="163"/>
        <v>0</v>
      </c>
    </row>
    <row r="5518" spans="1:7">
      <c r="A5518" s="1016"/>
      <c r="B5518" s="1016"/>
      <c r="C5518" s="1016"/>
      <c r="D5518" s="1016"/>
      <c r="E5518" s="1016"/>
      <c r="F5518" s="1016" t="e">
        <f t="shared" si="162"/>
        <v>#DIV/0!</v>
      </c>
      <c r="G5518" s="1016">
        <f t="shared" si="163"/>
        <v>0</v>
      </c>
    </row>
    <row r="5519" spans="1:7">
      <c r="A5519" s="1016"/>
      <c r="B5519" s="1016"/>
      <c r="C5519" s="1016"/>
      <c r="D5519" s="1016"/>
      <c r="E5519" s="1016"/>
      <c r="F5519" s="1016" t="e">
        <f t="shared" si="162"/>
        <v>#DIV/0!</v>
      </c>
      <c r="G5519" s="1016">
        <f t="shared" si="163"/>
        <v>0</v>
      </c>
    </row>
    <row r="5520" spans="1:7">
      <c r="A5520" s="1016"/>
      <c r="B5520" s="1016"/>
      <c r="C5520" s="1016"/>
      <c r="D5520" s="1016"/>
      <c r="E5520" s="1016"/>
      <c r="F5520" s="1016" t="e">
        <f t="shared" si="162"/>
        <v>#DIV/0!</v>
      </c>
      <c r="G5520" s="1016">
        <f t="shared" si="163"/>
        <v>0</v>
      </c>
    </row>
    <row r="5521" spans="1:7">
      <c r="A5521" s="1016"/>
      <c r="B5521" s="1016"/>
      <c r="C5521" s="1016"/>
      <c r="D5521" s="1016"/>
      <c r="E5521" s="1016"/>
      <c r="F5521" s="1016" t="e">
        <f t="shared" si="162"/>
        <v>#DIV/0!</v>
      </c>
      <c r="G5521" s="1016">
        <f t="shared" si="163"/>
        <v>0</v>
      </c>
    </row>
    <row r="5522" spans="1:7">
      <c r="A5522" s="1016"/>
      <c r="B5522" s="1016"/>
      <c r="C5522" s="1016"/>
      <c r="D5522" s="1016"/>
      <c r="E5522" s="1016"/>
      <c r="F5522" s="1016" t="e">
        <f t="shared" si="162"/>
        <v>#DIV/0!</v>
      </c>
      <c r="G5522" s="1016">
        <f t="shared" si="163"/>
        <v>0</v>
      </c>
    </row>
    <row r="5523" spans="1:7">
      <c r="A5523" s="1016"/>
      <c r="B5523" s="1016"/>
      <c r="C5523" s="1016"/>
      <c r="D5523" s="1016"/>
      <c r="E5523" s="1016"/>
      <c r="F5523" s="1016" t="e">
        <f t="shared" si="162"/>
        <v>#DIV/0!</v>
      </c>
      <c r="G5523" s="1016">
        <f t="shared" si="163"/>
        <v>0</v>
      </c>
    </row>
    <row r="5524" spans="1:7">
      <c r="A5524" s="1016"/>
      <c r="B5524" s="1016"/>
      <c r="C5524" s="1016"/>
      <c r="D5524" s="1016"/>
      <c r="E5524" s="1016"/>
      <c r="F5524" s="1016" t="e">
        <f t="shared" si="162"/>
        <v>#DIV/0!</v>
      </c>
      <c r="G5524" s="1016">
        <f t="shared" si="163"/>
        <v>0</v>
      </c>
    </row>
    <row r="5525" spans="1:7">
      <c r="A5525" s="1016"/>
      <c r="B5525" s="1016"/>
      <c r="C5525" s="1016"/>
      <c r="D5525" s="1016"/>
      <c r="E5525" s="1016"/>
      <c r="F5525" s="1016" t="e">
        <f t="shared" si="162"/>
        <v>#DIV/0!</v>
      </c>
      <c r="G5525" s="1016">
        <f t="shared" si="163"/>
        <v>0</v>
      </c>
    </row>
    <row r="5526" spans="1:7">
      <c r="A5526" s="1016"/>
      <c r="B5526" s="1016"/>
      <c r="C5526" s="1016"/>
      <c r="D5526" s="1016"/>
      <c r="E5526" s="1016"/>
      <c r="F5526" s="1016" t="e">
        <f t="shared" si="162"/>
        <v>#DIV/0!</v>
      </c>
      <c r="G5526" s="1016">
        <f t="shared" si="163"/>
        <v>0</v>
      </c>
    </row>
    <row r="5527" spans="1:7">
      <c r="A5527" s="1016"/>
      <c r="B5527" s="1016"/>
      <c r="C5527" s="1016"/>
      <c r="D5527" s="1016"/>
      <c r="E5527" s="1016"/>
      <c r="F5527" s="1016" t="e">
        <f t="shared" si="162"/>
        <v>#DIV/0!</v>
      </c>
      <c r="G5527" s="1016">
        <f t="shared" si="163"/>
        <v>0</v>
      </c>
    </row>
    <row r="5528" spans="1:7">
      <c r="A5528" s="1016"/>
      <c r="B5528" s="1016"/>
      <c r="C5528" s="1016"/>
      <c r="D5528" s="1016"/>
      <c r="E5528" s="1016"/>
      <c r="F5528" s="1016" t="e">
        <f t="shared" si="162"/>
        <v>#DIV/0!</v>
      </c>
      <c r="G5528" s="1016">
        <f t="shared" si="163"/>
        <v>0</v>
      </c>
    </row>
    <row r="5529" spans="1:7">
      <c r="A5529" s="1016"/>
      <c r="B5529" s="1016"/>
      <c r="C5529" s="1016"/>
      <c r="D5529" s="1016"/>
      <c r="E5529" s="1016"/>
      <c r="F5529" s="1016" t="e">
        <f t="shared" si="162"/>
        <v>#DIV/0!</v>
      </c>
      <c r="G5529" s="1016">
        <f t="shared" si="163"/>
        <v>0</v>
      </c>
    </row>
    <row r="5530" spans="1:7">
      <c r="A5530" s="1016"/>
      <c r="B5530" s="1016"/>
      <c r="C5530" s="1016"/>
      <c r="D5530" s="1016"/>
      <c r="E5530" s="1016"/>
      <c r="F5530" s="1016" t="e">
        <f t="shared" si="162"/>
        <v>#DIV/0!</v>
      </c>
      <c r="G5530" s="1016">
        <f t="shared" si="163"/>
        <v>0</v>
      </c>
    </row>
    <row r="5531" spans="1:7">
      <c r="A5531" s="1016"/>
      <c r="B5531" s="1016"/>
      <c r="C5531" s="1016"/>
      <c r="D5531" s="1016"/>
      <c r="E5531" s="1016"/>
      <c r="F5531" s="1016" t="e">
        <f t="shared" si="162"/>
        <v>#DIV/0!</v>
      </c>
      <c r="G5531" s="1016">
        <f t="shared" si="163"/>
        <v>0</v>
      </c>
    </row>
    <row r="5532" spans="1:7">
      <c r="A5532" s="1016"/>
      <c r="B5532" s="1016"/>
      <c r="C5532" s="1016"/>
      <c r="D5532" s="1016"/>
      <c r="E5532" s="1016"/>
      <c r="F5532" s="1016" t="e">
        <f t="shared" si="162"/>
        <v>#DIV/0!</v>
      </c>
      <c r="G5532" s="1016">
        <f t="shared" si="163"/>
        <v>0</v>
      </c>
    </row>
    <row r="5533" spans="1:7">
      <c r="A5533" s="1016"/>
      <c r="B5533" s="1016"/>
      <c r="C5533" s="1016"/>
      <c r="D5533" s="1016"/>
      <c r="E5533" s="1016"/>
      <c r="F5533" s="1016" t="e">
        <f t="shared" si="162"/>
        <v>#DIV/0!</v>
      </c>
      <c r="G5533" s="1016">
        <f t="shared" si="163"/>
        <v>0</v>
      </c>
    </row>
    <row r="5534" spans="1:7">
      <c r="A5534" s="1016"/>
      <c r="B5534" s="1016"/>
      <c r="C5534" s="1016"/>
      <c r="D5534" s="1016"/>
      <c r="E5534" s="1016"/>
      <c r="F5534" s="1016" t="e">
        <f t="shared" si="162"/>
        <v>#DIV/0!</v>
      </c>
      <c r="G5534" s="1016">
        <f t="shared" si="163"/>
        <v>0</v>
      </c>
    </row>
    <row r="5535" spans="1:7">
      <c r="A5535" s="1016"/>
      <c r="B5535" s="1016"/>
      <c r="C5535" s="1016"/>
      <c r="D5535" s="1016"/>
      <c r="E5535" s="1016"/>
      <c r="F5535" s="1016" t="e">
        <f t="shared" ref="F5535:F5598" si="164">(B5535*C5535*D5535*60/(A5535*1000))+F5534</f>
        <v>#DIV/0!</v>
      </c>
      <c r="G5535" s="1016">
        <f t="shared" ref="G5535:G5598" si="165">(C5535*D5535*60)+G5534</f>
        <v>0</v>
      </c>
    </row>
    <row r="5536" spans="1:7">
      <c r="A5536" s="1016"/>
      <c r="B5536" s="1016"/>
      <c r="C5536" s="1016"/>
      <c r="D5536" s="1016"/>
      <c r="E5536" s="1016"/>
      <c r="F5536" s="1016" t="e">
        <f t="shared" si="164"/>
        <v>#DIV/0!</v>
      </c>
      <c r="G5536" s="1016">
        <f t="shared" si="165"/>
        <v>0</v>
      </c>
    </row>
    <row r="5537" spans="1:7">
      <c r="A5537" s="1016"/>
      <c r="B5537" s="1016"/>
      <c r="C5537" s="1016"/>
      <c r="D5537" s="1016"/>
      <c r="E5537" s="1016"/>
      <c r="F5537" s="1016" t="e">
        <f t="shared" si="164"/>
        <v>#DIV/0!</v>
      </c>
      <c r="G5537" s="1016">
        <f t="shared" si="165"/>
        <v>0</v>
      </c>
    </row>
    <row r="5538" spans="1:7">
      <c r="A5538" s="1016"/>
      <c r="B5538" s="1016"/>
      <c r="C5538" s="1016"/>
      <c r="D5538" s="1016"/>
      <c r="E5538" s="1016"/>
      <c r="F5538" s="1016" t="e">
        <f t="shared" si="164"/>
        <v>#DIV/0!</v>
      </c>
      <c r="G5538" s="1016">
        <f t="shared" si="165"/>
        <v>0</v>
      </c>
    </row>
    <row r="5539" spans="1:7">
      <c r="A5539" s="1016"/>
      <c r="B5539" s="1016"/>
      <c r="C5539" s="1016"/>
      <c r="D5539" s="1016"/>
      <c r="E5539" s="1016"/>
      <c r="F5539" s="1016" t="e">
        <f t="shared" si="164"/>
        <v>#DIV/0!</v>
      </c>
      <c r="G5539" s="1016">
        <f t="shared" si="165"/>
        <v>0</v>
      </c>
    </row>
    <row r="5540" spans="1:7">
      <c r="A5540" s="1016"/>
      <c r="B5540" s="1016"/>
      <c r="C5540" s="1016"/>
      <c r="D5540" s="1016"/>
      <c r="E5540" s="1016"/>
      <c r="F5540" s="1016" t="e">
        <f t="shared" si="164"/>
        <v>#DIV/0!</v>
      </c>
      <c r="G5540" s="1016">
        <f t="shared" si="165"/>
        <v>0</v>
      </c>
    </row>
    <row r="5541" spans="1:7">
      <c r="A5541" s="1016"/>
      <c r="B5541" s="1016"/>
      <c r="C5541" s="1016"/>
      <c r="D5541" s="1016"/>
      <c r="E5541" s="1016"/>
      <c r="F5541" s="1016" t="e">
        <f t="shared" si="164"/>
        <v>#DIV/0!</v>
      </c>
      <c r="G5541" s="1016">
        <f t="shared" si="165"/>
        <v>0</v>
      </c>
    </row>
    <row r="5542" spans="1:7">
      <c r="A5542" s="1016"/>
      <c r="B5542" s="1016"/>
      <c r="C5542" s="1016"/>
      <c r="D5542" s="1016"/>
      <c r="E5542" s="1016"/>
      <c r="F5542" s="1016" t="e">
        <f t="shared" si="164"/>
        <v>#DIV/0!</v>
      </c>
      <c r="G5542" s="1016">
        <f t="shared" si="165"/>
        <v>0</v>
      </c>
    </row>
    <row r="5543" spans="1:7">
      <c r="A5543" s="1016"/>
      <c r="B5543" s="1016"/>
      <c r="C5543" s="1016"/>
      <c r="D5543" s="1016"/>
      <c r="E5543" s="1016"/>
      <c r="F5543" s="1016" t="e">
        <f t="shared" si="164"/>
        <v>#DIV/0!</v>
      </c>
      <c r="G5543" s="1016">
        <f t="shared" si="165"/>
        <v>0</v>
      </c>
    </row>
    <row r="5544" spans="1:7">
      <c r="A5544" s="1016"/>
      <c r="B5544" s="1016"/>
      <c r="C5544" s="1016"/>
      <c r="D5544" s="1016"/>
      <c r="E5544" s="1016"/>
      <c r="F5544" s="1016" t="e">
        <f t="shared" si="164"/>
        <v>#DIV/0!</v>
      </c>
      <c r="G5544" s="1016">
        <f t="shared" si="165"/>
        <v>0</v>
      </c>
    </row>
    <row r="5545" spans="1:7">
      <c r="A5545" s="1016"/>
      <c r="B5545" s="1016"/>
      <c r="C5545" s="1016"/>
      <c r="D5545" s="1016"/>
      <c r="E5545" s="1016"/>
      <c r="F5545" s="1016" t="e">
        <f t="shared" si="164"/>
        <v>#DIV/0!</v>
      </c>
      <c r="G5545" s="1016">
        <f t="shared" si="165"/>
        <v>0</v>
      </c>
    </row>
    <row r="5546" spans="1:7">
      <c r="A5546" s="1016"/>
      <c r="B5546" s="1016"/>
      <c r="C5546" s="1016"/>
      <c r="D5546" s="1016"/>
      <c r="E5546" s="1016"/>
      <c r="F5546" s="1016" t="e">
        <f t="shared" si="164"/>
        <v>#DIV/0!</v>
      </c>
      <c r="G5546" s="1016">
        <f t="shared" si="165"/>
        <v>0</v>
      </c>
    </row>
    <row r="5547" spans="1:7">
      <c r="A5547" s="1016"/>
      <c r="B5547" s="1016"/>
      <c r="C5547" s="1016"/>
      <c r="D5547" s="1016"/>
      <c r="E5547" s="1016"/>
      <c r="F5547" s="1016" t="e">
        <f t="shared" si="164"/>
        <v>#DIV/0!</v>
      </c>
      <c r="G5547" s="1016">
        <f t="shared" si="165"/>
        <v>0</v>
      </c>
    </row>
    <row r="5548" spans="1:7">
      <c r="A5548" s="1016"/>
      <c r="B5548" s="1016"/>
      <c r="C5548" s="1016"/>
      <c r="D5548" s="1016"/>
      <c r="E5548" s="1016"/>
      <c r="F5548" s="1016" t="e">
        <f t="shared" si="164"/>
        <v>#DIV/0!</v>
      </c>
      <c r="G5548" s="1016">
        <f t="shared" si="165"/>
        <v>0</v>
      </c>
    </row>
    <row r="5549" spans="1:7">
      <c r="A5549" s="1016"/>
      <c r="B5549" s="1016"/>
      <c r="C5549" s="1016"/>
      <c r="D5549" s="1016"/>
      <c r="E5549" s="1016"/>
      <c r="F5549" s="1016" t="e">
        <f t="shared" si="164"/>
        <v>#DIV/0!</v>
      </c>
      <c r="G5549" s="1016">
        <f t="shared" si="165"/>
        <v>0</v>
      </c>
    </row>
    <row r="5550" spans="1:7">
      <c r="A5550" s="1016"/>
      <c r="B5550" s="1016"/>
      <c r="C5550" s="1016"/>
      <c r="D5550" s="1016"/>
      <c r="E5550" s="1016"/>
      <c r="F5550" s="1016" t="e">
        <f t="shared" si="164"/>
        <v>#DIV/0!</v>
      </c>
      <c r="G5550" s="1016">
        <f t="shared" si="165"/>
        <v>0</v>
      </c>
    </row>
    <row r="5551" spans="1:7">
      <c r="A5551" s="1016"/>
      <c r="B5551" s="1016"/>
      <c r="C5551" s="1016"/>
      <c r="D5551" s="1016"/>
      <c r="E5551" s="1016"/>
      <c r="F5551" s="1016" t="e">
        <f t="shared" si="164"/>
        <v>#DIV/0!</v>
      </c>
      <c r="G5551" s="1016">
        <f t="shared" si="165"/>
        <v>0</v>
      </c>
    </row>
    <row r="5552" spans="1:7">
      <c r="A5552" s="1016"/>
      <c r="B5552" s="1016"/>
      <c r="C5552" s="1016"/>
      <c r="D5552" s="1016"/>
      <c r="E5552" s="1016"/>
      <c r="F5552" s="1016" t="e">
        <f t="shared" si="164"/>
        <v>#DIV/0!</v>
      </c>
      <c r="G5552" s="1016">
        <f t="shared" si="165"/>
        <v>0</v>
      </c>
    </row>
    <row r="5553" spans="1:7">
      <c r="A5553" s="1016"/>
      <c r="B5553" s="1016"/>
      <c r="C5553" s="1016"/>
      <c r="D5553" s="1016"/>
      <c r="E5553" s="1016"/>
      <c r="F5553" s="1016" t="e">
        <f t="shared" si="164"/>
        <v>#DIV/0!</v>
      </c>
      <c r="G5553" s="1016">
        <f t="shared" si="165"/>
        <v>0</v>
      </c>
    </row>
    <row r="5554" spans="1:7">
      <c r="A5554" s="1016"/>
      <c r="B5554" s="1016"/>
      <c r="C5554" s="1016"/>
      <c r="D5554" s="1016"/>
      <c r="E5554" s="1016"/>
      <c r="F5554" s="1016" t="e">
        <f t="shared" si="164"/>
        <v>#DIV/0!</v>
      </c>
      <c r="G5554" s="1016">
        <f t="shared" si="165"/>
        <v>0</v>
      </c>
    </row>
    <row r="5555" spans="1:7">
      <c r="A5555" s="1016"/>
      <c r="B5555" s="1016"/>
      <c r="C5555" s="1016"/>
      <c r="D5555" s="1016"/>
      <c r="E5555" s="1016"/>
      <c r="F5555" s="1016" t="e">
        <f t="shared" si="164"/>
        <v>#DIV/0!</v>
      </c>
      <c r="G5555" s="1016">
        <f t="shared" si="165"/>
        <v>0</v>
      </c>
    </row>
    <row r="5556" spans="1:7">
      <c r="A5556" s="1016"/>
      <c r="B5556" s="1016"/>
      <c r="C5556" s="1016"/>
      <c r="D5556" s="1016"/>
      <c r="E5556" s="1016"/>
      <c r="F5556" s="1016" t="e">
        <f t="shared" si="164"/>
        <v>#DIV/0!</v>
      </c>
      <c r="G5556" s="1016">
        <f t="shared" si="165"/>
        <v>0</v>
      </c>
    </row>
    <row r="5557" spans="1:7">
      <c r="A5557" s="1016"/>
      <c r="B5557" s="1016"/>
      <c r="C5557" s="1016"/>
      <c r="D5557" s="1016"/>
      <c r="E5557" s="1016"/>
      <c r="F5557" s="1016" t="e">
        <f t="shared" si="164"/>
        <v>#DIV/0!</v>
      </c>
      <c r="G5557" s="1016">
        <f t="shared" si="165"/>
        <v>0</v>
      </c>
    </row>
    <row r="5558" spans="1:7">
      <c r="A5558" s="1016"/>
      <c r="B5558" s="1016"/>
      <c r="C5558" s="1016"/>
      <c r="D5558" s="1016"/>
      <c r="E5558" s="1016"/>
      <c r="F5558" s="1016" t="e">
        <f t="shared" si="164"/>
        <v>#DIV/0!</v>
      </c>
      <c r="G5558" s="1016">
        <f t="shared" si="165"/>
        <v>0</v>
      </c>
    </row>
    <row r="5559" spans="1:7">
      <c r="A5559" s="1016"/>
      <c r="B5559" s="1016"/>
      <c r="C5559" s="1016"/>
      <c r="D5559" s="1016"/>
      <c r="E5559" s="1016"/>
      <c r="F5559" s="1016" t="e">
        <f t="shared" si="164"/>
        <v>#DIV/0!</v>
      </c>
      <c r="G5559" s="1016">
        <f t="shared" si="165"/>
        <v>0</v>
      </c>
    </row>
    <row r="5560" spans="1:7">
      <c r="A5560" s="1016"/>
      <c r="B5560" s="1016"/>
      <c r="C5560" s="1016"/>
      <c r="D5560" s="1016"/>
      <c r="E5560" s="1016"/>
      <c r="F5560" s="1016" t="e">
        <f t="shared" si="164"/>
        <v>#DIV/0!</v>
      </c>
      <c r="G5560" s="1016">
        <f t="shared" si="165"/>
        <v>0</v>
      </c>
    </row>
    <row r="5561" spans="1:7">
      <c r="A5561" s="1016"/>
      <c r="B5561" s="1016"/>
      <c r="C5561" s="1016"/>
      <c r="D5561" s="1016"/>
      <c r="E5561" s="1016"/>
      <c r="F5561" s="1016" t="e">
        <f t="shared" si="164"/>
        <v>#DIV/0!</v>
      </c>
      <c r="G5561" s="1016">
        <f t="shared" si="165"/>
        <v>0</v>
      </c>
    </row>
    <row r="5562" spans="1:7">
      <c r="A5562" s="1016"/>
      <c r="B5562" s="1016"/>
      <c r="C5562" s="1016"/>
      <c r="D5562" s="1016"/>
      <c r="E5562" s="1016"/>
      <c r="F5562" s="1016" t="e">
        <f t="shared" si="164"/>
        <v>#DIV/0!</v>
      </c>
      <c r="G5562" s="1016">
        <f t="shared" si="165"/>
        <v>0</v>
      </c>
    </row>
    <row r="5563" spans="1:7">
      <c r="A5563" s="1016"/>
      <c r="B5563" s="1016"/>
      <c r="C5563" s="1016"/>
      <c r="D5563" s="1016"/>
      <c r="E5563" s="1016"/>
      <c r="F5563" s="1016" t="e">
        <f t="shared" si="164"/>
        <v>#DIV/0!</v>
      </c>
      <c r="G5563" s="1016">
        <f t="shared" si="165"/>
        <v>0</v>
      </c>
    </row>
    <row r="5564" spans="1:7">
      <c r="A5564" s="1016"/>
      <c r="B5564" s="1016"/>
      <c r="C5564" s="1016"/>
      <c r="D5564" s="1016"/>
      <c r="E5564" s="1016"/>
      <c r="F5564" s="1016" t="e">
        <f t="shared" si="164"/>
        <v>#DIV/0!</v>
      </c>
      <c r="G5564" s="1016">
        <f t="shared" si="165"/>
        <v>0</v>
      </c>
    </row>
    <row r="5565" spans="1:7">
      <c r="A5565" s="1016"/>
      <c r="B5565" s="1016"/>
      <c r="C5565" s="1016"/>
      <c r="D5565" s="1016"/>
      <c r="E5565" s="1016"/>
      <c r="F5565" s="1016" t="e">
        <f t="shared" si="164"/>
        <v>#DIV/0!</v>
      </c>
      <c r="G5565" s="1016">
        <f t="shared" si="165"/>
        <v>0</v>
      </c>
    </row>
    <row r="5566" spans="1:7">
      <c r="A5566" s="1016"/>
      <c r="B5566" s="1016"/>
      <c r="C5566" s="1016"/>
      <c r="D5566" s="1016"/>
      <c r="E5566" s="1016"/>
      <c r="F5566" s="1016" t="e">
        <f t="shared" si="164"/>
        <v>#DIV/0!</v>
      </c>
      <c r="G5566" s="1016">
        <f t="shared" si="165"/>
        <v>0</v>
      </c>
    </row>
    <row r="5567" spans="1:7">
      <c r="A5567" s="1016"/>
      <c r="B5567" s="1016"/>
      <c r="C5567" s="1016"/>
      <c r="D5567" s="1016"/>
      <c r="E5567" s="1016"/>
      <c r="F5567" s="1016" t="e">
        <f t="shared" si="164"/>
        <v>#DIV/0!</v>
      </c>
      <c r="G5567" s="1016">
        <f t="shared" si="165"/>
        <v>0</v>
      </c>
    </row>
    <row r="5568" spans="1:7">
      <c r="A5568" s="1016"/>
      <c r="B5568" s="1016"/>
      <c r="C5568" s="1016"/>
      <c r="D5568" s="1016"/>
      <c r="E5568" s="1016"/>
      <c r="F5568" s="1016" t="e">
        <f t="shared" si="164"/>
        <v>#DIV/0!</v>
      </c>
      <c r="G5568" s="1016">
        <f t="shared" si="165"/>
        <v>0</v>
      </c>
    </row>
    <row r="5569" spans="1:7">
      <c r="A5569" s="1016"/>
      <c r="B5569" s="1016"/>
      <c r="C5569" s="1016"/>
      <c r="D5569" s="1016"/>
      <c r="E5569" s="1016"/>
      <c r="F5569" s="1016" t="e">
        <f t="shared" si="164"/>
        <v>#DIV/0!</v>
      </c>
      <c r="G5569" s="1016">
        <f t="shared" si="165"/>
        <v>0</v>
      </c>
    </row>
    <row r="5570" spans="1:7">
      <c r="A5570" s="1016"/>
      <c r="B5570" s="1016"/>
      <c r="C5570" s="1016"/>
      <c r="D5570" s="1016"/>
      <c r="E5570" s="1016"/>
      <c r="F5570" s="1016" t="e">
        <f t="shared" si="164"/>
        <v>#DIV/0!</v>
      </c>
      <c r="G5570" s="1016">
        <f t="shared" si="165"/>
        <v>0</v>
      </c>
    </row>
    <row r="5571" spans="1:7">
      <c r="A5571" s="1016"/>
      <c r="B5571" s="1016"/>
      <c r="C5571" s="1016"/>
      <c r="D5571" s="1016"/>
      <c r="E5571" s="1016"/>
      <c r="F5571" s="1016" t="e">
        <f t="shared" si="164"/>
        <v>#DIV/0!</v>
      </c>
      <c r="G5571" s="1016">
        <f t="shared" si="165"/>
        <v>0</v>
      </c>
    </row>
    <row r="5572" spans="1:7">
      <c r="A5572" s="1016"/>
      <c r="B5572" s="1016"/>
      <c r="C5572" s="1016"/>
      <c r="D5572" s="1016"/>
      <c r="E5572" s="1016"/>
      <c r="F5572" s="1016" t="e">
        <f t="shared" si="164"/>
        <v>#DIV/0!</v>
      </c>
      <c r="G5572" s="1016">
        <f t="shared" si="165"/>
        <v>0</v>
      </c>
    </row>
    <row r="5573" spans="1:7">
      <c r="A5573" s="1016"/>
      <c r="B5573" s="1016"/>
      <c r="C5573" s="1016"/>
      <c r="D5573" s="1016"/>
      <c r="E5573" s="1016"/>
      <c r="F5573" s="1016" t="e">
        <f t="shared" si="164"/>
        <v>#DIV/0!</v>
      </c>
      <c r="G5573" s="1016">
        <f t="shared" si="165"/>
        <v>0</v>
      </c>
    </row>
    <row r="5574" spans="1:7">
      <c r="A5574" s="1016"/>
      <c r="B5574" s="1016"/>
      <c r="C5574" s="1016"/>
      <c r="D5574" s="1016"/>
      <c r="E5574" s="1016"/>
      <c r="F5574" s="1016" t="e">
        <f t="shared" si="164"/>
        <v>#DIV/0!</v>
      </c>
      <c r="G5574" s="1016">
        <f t="shared" si="165"/>
        <v>0</v>
      </c>
    </row>
    <row r="5575" spans="1:7">
      <c r="A5575" s="1016"/>
      <c r="B5575" s="1016"/>
      <c r="C5575" s="1016"/>
      <c r="D5575" s="1016"/>
      <c r="E5575" s="1016"/>
      <c r="F5575" s="1016" t="e">
        <f t="shared" si="164"/>
        <v>#DIV/0!</v>
      </c>
      <c r="G5575" s="1016">
        <f t="shared" si="165"/>
        <v>0</v>
      </c>
    </row>
    <row r="5576" spans="1:7">
      <c r="A5576" s="1016"/>
      <c r="B5576" s="1016"/>
      <c r="C5576" s="1016"/>
      <c r="D5576" s="1016"/>
      <c r="E5576" s="1016"/>
      <c r="F5576" s="1016" t="e">
        <f t="shared" si="164"/>
        <v>#DIV/0!</v>
      </c>
      <c r="G5576" s="1016">
        <f t="shared" si="165"/>
        <v>0</v>
      </c>
    </row>
    <row r="5577" spans="1:7">
      <c r="A5577" s="1016"/>
      <c r="B5577" s="1016"/>
      <c r="C5577" s="1016"/>
      <c r="D5577" s="1016"/>
      <c r="E5577" s="1016"/>
      <c r="F5577" s="1016" t="e">
        <f t="shared" si="164"/>
        <v>#DIV/0!</v>
      </c>
      <c r="G5577" s="1016">
        <f t="shared" si="165"/>
        <v>0</v>
      </c>
    </row>
    <row r="5578" spans="1:7">
      <c r="A5578" s="1016"/>
      <c r="B5578" s="1016"/>
      <c r="C5578" s="1016"/>
      <c r="D5578" s="1016"/>
      <c r="E5578" s="1016"/>
      <c r="F5578" s="1016" t="e">
        <f t="shared" si="164"/>
        <v>#DIV/0!</v>
      </c>
      <c r="G5578" s="1016">
        <f t="shared" si="165"/>
        <v>0</v>
      </c>
    </row>
    <row r="5579" spans="1:7">
      <c r="A5579" s="1016"/>
      <c r="B5579" s="1016"/>
      <c r="C5579" s="1016"/>
      <c r="D5579" s="1016"/>
      <c r="E5579" s="1016"/>
      <c r="F5579" s="1016" t="e">
        <f t="shared" si="164"/>
        <v>#DIV/0!</v>
      </c>
      <c r="G5579" s="1016">
        <f t="shared" si="165"/>
        <v>0</v>
      </c>
    </row>
    <row r="5580" spans="1:7">
      <c r="A5580" s="1016"/>
      <c r="B5580" s="1016"/>
      <c r="C5580" s="1016"/>
      <c r="D5580" s="1016"/>
      <c r="E5580" s="1016"/>
      <c r="F5580" s="1016" t="e">
        <f t="shared" si="164"/>
        <v>#DIV/0!</v>
      </c>
      <c r="G5580" s="1016">
        <f t="shared" si="165"/>
        <v>0</v>
      </c>
    </row>
    <row r="5581" spans="1:7">
      <c r="A5581" s="1016"/>
      <c r="B5581" s="1016"/>
      <c r="C5581" s="1016"/>
      <c r="D5581" s="1016"/>
      <c r="E5581" s="1016"/>
      <c r="F5581" s="1016" t="e">
        <f t="shared" si="164"/>
        <v>#DIV/0!</v>
      </c>
      <c r="G5581" s="1016">
        <f t="shared" si="165"/>
        <v>0</v>
      </c>
    </row>
    <row r="5582" spans="1:7">
      <c r="A5582" s="1016"/>
      <c r="B5582" s="1016"/>
      <c r="C5582" s="1016"/>
      <c r="D5582" s="1016"/>
      <c r="E5582" s="1016"/>
      <c r="F5582" s="1016" t="e">
        <f t="shared" si="164"/>
        <v>#DIV/0!</v>
      </c>
      <c r="G5582" s="1016">
        <f t="shared" si="165"/>
        <v>0</v>
      </c>
    </row>
    <row r="5583" spans="1:7">
      <c r="A5583" s="1016"/>
      <c r="B5583" s="1016"/>
      <c r="C5583" s="1016"/>
      <c r="D5583" s="1016"/>
      <c r="E5583" s="1016"/>
      <c r="F5583" s="1016" t="e">
        <f t="shared" si="164"/>
        <v>#DIV/0!</v>
      </c>
      <c r="G5583" s="1016">
        <f t="shared" si="165"/>
        <v>0</v>
      </c>
    </row>
    <row r="5584" spans="1:7">
      <c r="A5584" s="1016"/>
      <c r="B5584" s="1016"/>
      <c r="C5584" s="1016"/>
      <c r="D5584" s="1016"/>
      <c r="E5584" s="1016"/>
      <c r="F5584" s="1016" t="e">
        <f t="shared" si="164"/>
        <v>#DIV/0!</v>
      </c>
      <c r="G5584" s="1016">
        <f t="shared" si="165"/>
        <v>0</v>
      </c>
    </row>
    <row r="5585" spans="1:7">
      <c r="A5585" s="1016"/>
      <c r="B5585" s="1016"/>
      <c r="C5585" s="1016"/>
      <c r="D5585" s="1016"/>
      <c r="E5585" s="1016"/>
      <c r="F5585" s="1016" t="e">
        <f t="shared" si="164"/>
        <v>#DIV/0!</v>
      </c>
      <c r="G5585" s="1016">
        <f t="shared" si="165"/>
        <v>0</v>
      </c>
    </row>
    <row r="5586" spans="1:7">
      <c r="A5586" s="1016"/>
      <c r="B5586" s="1016"/>
      <c r="C5586" s="1016"/>
      <c r="D5586" s="1016"/>
      <c r="E5586" s="1016"/>
      <c r="F5586" s="1016" t="e">
        <f t="shared" si="164"/>
        <v>#DIV/0!</v>
      </c>
      <c r="G5586" s="1016">
        <f t="shared" si="165"/>
        <v>0</v>
      </c>
    </row>
    <row r="5587" spans="1:7">
      <c r="A5587" s="1016"/>
      <c r="B5587" s="1016"/>
      <c r="C5587" s="1016"/>
      <c r="D5587" s="1016"/>
      <c r="E5587" s="1016"/>
      <c r="F5587" s="1016" t="e">
        <f t="shared" si="164"/>
        <v>#DIV/0!</v>
      </c>
      <c r="G5587" s="1016">
        <f t="shared" si="165"/>
        <v>0</v>
      </c>
    </row>
    <row r="5588" spans="1:7">
      <c r="A5588" s="1016"/>
      <c r="B5588" s="1016"/>
      <c r="C5588" s="1016"/>
      <c r="D5588" s="1016"/>
      <c r="E5588" s="1016"/>
      <c r="F5588" s="1016" t="e">
        <f t="shared" si="164"/>
        <v>#DIV/0!</v>
      </c>
      <c r="G5588" s="1016">
        <f t="shared" si="165"/>
        <v>0</v>
      </c>
    </row>
    <row r="5589" spans="1:7">
      <c r="A5589" s="1016"/>
      <c r="B5589" s="1016"/>
      <c r="C5589" s="1016"/>
      <c r="D5589" s="1016"/>
      <c r="E5589" s="1016"/>
      <c r="F5589" s="1016" t="e">
        <f t="shared" si="164"/>
        <v>#DIV/0!</v>
      </c>
      <c r="G5589" s="1016">
        <f t="shared" si="165"/>
        <v>0</v>
      </c>
    </row>
    <row r="5590" spans="1:7">
      <c r="A5590" s="1016"/>
      <c r="B5590" s="1016"/>
      <c r="C5590" s="1016"/>
      <c r="D5590" s="1016"/>
      <c r="E5590" s="1016"/>
      <c r="F5590" s="1016" t="e">
        <f t="shared" si="164"/>
        <v>#DIV/0!</v>
      </c>
      <c r="G5590" s="1016">
        <f t="shared" si="165"/>
        <v>0</v>
      </c>
    </row>
    <row r="5591" spans="1:7">
      <c r="A5591" s="1016"/>
      <c r="B5591" s="1016"/>
      <c r="C5591" s="1016"/>
      <c r="D5591" s="1016"/>
      <c r="E5591" s="1016"/>
      <c r="F5591" s="1016" t="e">
        <f t="shared" si="164"/>
        <v>#DIV/0!</v>
      </c>
      <c r="G5591" s="1016">
        <f t="shared" si="165"/>
        <v>0</v>
      </c>
    </row>
    <row r="5592" spans="1:7">
      <c r="A5592" s="1016"/>
      <c r="B5592" s="1016"/>
      <c r="C5592" s="1016"/>
      <c r="D5592" s="1016"/>
      <c r="E5592" s="1016"/>
      <c r="F5592" s="1016" t="e">
        <f t="shared" si="164"/>
        <v>#DIV/0!</v>
      </c>
      <c r="G5592" s="1016">
        <f t="shared" si="165"/>
        <v>0</v>
      </c>
    </row>
    <row r="5593" spans="1:7">
      <c r="A5593" s="1016"/>
      <c r="B5593" s="1016"/>
      <c r="C5593" s="1016"/>
      <c r="D5593" s="1016"/>
      <c r="E5593" s="1016"/>
      <c r="F5593" s="1016" t="e">
        <f t="shared" si="164"/>
        <v>#DIV/0!</v>
      </c>
      <c r="G5593" s="1016">
        <f t="shared" si="165"/>
        <v>0</v>
      </c>
    </row>
    <row r="5594" spans="1:7">
      <c r="A5594" s="1016"/>
      <c r="B5594" s="1016"/>
      <c r="C5594" s="1016"/>
      <c r="D5594" s="1016"/>
      <c r="E5594" s="1016"/>
      <c r="F5594" s="1016" t="e">
        <f t="shared" si="164"/>
        <v>#DIV/0!</v>
      </c>
      <c r="G5594" s="1016">
        <f t="shared" si="165"/>
        <v>0</v>
      </c>
    </row>
    <row r="5595" spans="1:7">
      <c r="A5595" s="1016"/>
      <c r="B5595" s="1016"/>
      <c r="C5595" s="1016"/>
      <c r="D5595" s="1016"/>
      <c r="E5595" s="1016"/>
      <c r="F5595" s="1016" t="e">
        <f t="shared" si="164"/>
        <v>#DIV/0!</v>
      </c>
      <c r="G5595" s="1016">
        <f t="shared" si="165"/>
        <v>0</v>
      </c>
    </row>
    <row r="5596" spans="1:7">
      <c r="A5596" s="1016"/>
      <c r="B5596" s="1016"/>
      <c r="C5596" s="1016"/>
      <c r="D5596" s="1016"/>
      <c r="E5596" s="1016"/>
      <c r="F5596" s="1016" t="e">
        <f t="shared" si="164"/>
        <v>#DIV/0!</v>
      </c>
      <c r="G5596" s="1016">
        <f t="shared" si="165"/>
        <v>0</v>
      </c>
    </row>
    <row r="5597" spans="1:7">
      <c r="A5597" s="1016"/>
      <c r="B5597" s="1016"/>
      <c r="C5597" s="1016"/>
      <c r="D5597" s="1016"/>
      <c r="E5597" s="1016"/>
      <c r="F5597" s="1016" t="e">
        <f t="shared" si="164"/>
        <v>#DIV/0!</v>
      </c>
      <c r="G5597" s="1016">
        <f t="shared" si="165"/>
        <v>0</v>
      </c>
    </row>
    <row r="5598" spans="1:7">
      <c r="A5598" s="1016"/>
      <c r="B5598" s="1016"/>
      <c r="C5598" s="1016"/>
      <c r="D5598" s="1016"/>
      <c r="E5598" s="1016"/>
      <c r="F5598" s="1016" t="e">
        <f t="shared" si="164"/>
        <v>#DIV/0!</v>
      </c>
      <c r="G5598" s="1016">
        <f t="shared" si="165"/>
        <v>0</v>
      </c>
    </row>
    <row r="5599" spans="1:7">
      <c r="A5599" s="1016"/>
      <c r="B5599" s="1016"/>
      <c r="C5599" s="1016"/>
      <c r="D5599" s="1016"/>
      <c r="E5599" s="1016"/>
      <c r="F5599" s="1016" t="e">
        <f t="shared" ref="F5599:F5662" si="166">(B5599*C5599*D5599*60/(A5599*1000))+F5598</f>
        <v>#DIV/0!</v>
      </c>
      <c r="G5599" s="1016">
        <f t="shared" ref="G5599:G5662" si="167">(C5599*D5599*60)+G5598</f>
        <v>0</v>
      </c>
    </row>
    <row r="5600" spans="1:7">
      <c r="A5600" s="1016"/>
      <c r="B5600" s="1016"/>
      <c r="C5600" s="1016"/>
      <c r="D5600" s="1016"/>
      <c r="E5600" s="1016"/>
      <c r="F5600" s="1016" t="e">
        <f t="shared" si="166"/>
        <v>#DIV/0!</v>
      </c>
      <c r="G5600" s="1016">
        <f t="shared" si="167"/>
        <v>0</v>
      </c>
    </row>
    <row r="5601" spans="1:7">
      <c r="A5601" s="1016"/>
      <c r="B5601" s="1016"/>
      <c r="C5601" s="1016"/>
      <c r="D5601" s="1016"/>
      <c r="E5601" s="1016"/>
      <c r="F5601" s="1016" t="e">
        <f t="shared" si="166"/>
        <v>#DIV/0!</v>
      </c>
      <c r="G5601" s="1016">
        <f t="shared" si="167"/>
        <v>0</v>
      </c>
    </row>
    <row r="5602" spans="1:7">
      <c r="A5602" s="1016"/>
      <c r="B5602" s="1016"/>
      <c r="C5602" s="1016"/>
      <c r="D5602" s="1016"/>
      <c r="E5602" s="1016"/>
      <c r="F5602" s="1016" t="e">
        <f t="shared" si="166"/>
        <v>#DIV/0!</v>
      </c>
      <c r="G5602" s="1016">
        <f t="shared" si="167"/>
        <v>0</v>
      </c>
    </row>
    <row r="5603" spans="1:7">
      <c r="A5603" s="1016"/>
      <c r="B5603" s="1016"/>
      <c r="C5603" s="1016"/>
      <c r="D5603" s="1016"/>
      <c r="E5603" s="1016"/>
      <c r="F5603" s="1016" t="e">
        <f t="shared" si="166"/>
        <v>#DIV/0!</v>
      </c>
      <c r="G5603" s="1016">
        <f t="shared" si="167"/>
        <v>0</v>
      </c>
    </row>
    <row r="5604" spans="1:7">
      <c r="A5604" s="1016"/>
      <c r="B5604" s="1016"/>
      <c r="C5604" s="1016"/>
      <c r="D5604" s="1016"/>
      <c r="E5604" s="1016"/>
      <c r="F5604" s="1016" t="e">
        <f t="shared" si="166"/>
        <v>#DIV/0!</v>
      </c>
      <c r="G5604" s="1016">
        <f t="shared" si="167"/>
        <v>0</v>
      </c>
    </row>
    <row r="5605" spans="1:7">
      <c r="A5605" s="1016"/>
      <c r="B5605" s="1016"/>
      <c r="C5605" s="1016"/>
      <c r="D5605" s="1016"/>
      <c r="E5605" s="1016"/>
      <c r="F5605" s="1016" t="e">
        <f t="shared" si="166"/>
        <v>#DIV/0!</v>
      </c>
      <c r="G5605" s="1016">
        <f t="shared" si="167"/>
        <v>0</v>
      </c>
    </row>
    <row r="5606" spans="1:7">
      <c r="A5606" s="1016"/>
      <c r="B5606" s="1016"/>
      <c r="C5606" s="1016"/>
      <c r="D5606" s="1016"/>
      <c r="E5606" s="1016"/>
      <c r="F5606" s="1016" t="e">
        <f t="shared" si="166"/>
        <v>#DIV/0!</v>
      </c>
      <c r="G5606" s="1016">
        <f t="shared" si="167"/>
        <v>0</v>
      </c>
    </row>
    <row r="5607" spans="1:7">
      <c r="A5607" s="1016"/>
      <c r="B5607" s="1016"/>
      <c r="C5607" s="1016"/>
      <c r="D5607" s="1016"/>
      <c r="E5607" s="1016"/>
      <c r="F5607" s="1016" t="e">
        <f t="shared" si="166"/>
        <v>#DIV/0!</v>
      </c>
      <c r="G5607" s="1016">
        <f t="shared" si="167"/>
        <v>0</v>
      </c>
    </row>
    <row r="5608" spans="1:7">
      <c r="A5608" s="1016"/>
      <c r="B5608" s="1016"/>
      <c r="C5608" s="1016"/>
      <c r="D5608" s="1016"/>
      <c r="E5608" s="1016"/>
      <c r="F5608" s="1016" t="e">
        <f t="shared" si="166"/>
        <v>#DIV/0!</v>
      </c>
      <c r="G5608" s="1016">
        <f t="shared" si="167"/>
        <v>0</v>
      </c>
    </row>
    <row r="5609" spans="1:7">
      <c r="A5609" s="1016"/>
      <c r="B5609" s="1016"/>
      <c r="C5609" s="1016"/>
      <c r="D5609" s="1016"/>
      <c r="E5609" s="1016"/>
      <c r="F5609" s="1016" t="e">
        <f t="shared" si="166"/>
        <v>#DIV/0!</v>
      </c>
      <c r="G5609" s="1016">
        <f t="shared" si="167"/>
        <v>0</v>
      </c>
    </row>
    <row r="5610" spans="1:7">
      <c r="A5610" s="1016"/>
      <c r="B5610" s="1016"/>
      <c r="C5610" s="1016"/>
      <c r="D5610" s="1016"/>
      <c r="E5610" s="1016"/>
      <c r="F5610" s="1016" t="e">
        <f t="shared" si="166"/>
        <v>#DIV/0!</v>
      </c>
      <c r="G5610" s="1016">
        <f t="shared" si="167"/>
        <v>0</v>
      </c>
    </row>
    <row r="5611" spans="1:7">
      <c r="A5611" s="1016"/>
      <c r="B5611" s="1016"/>
      <c r="C5611" s="1016"/>
      <c r="D5611" s="1016"/>
      <c r="E5611" s="1016"/>
      <c r="F5611" s="1016" t="e">
        <f t="shared" si="166"/>
        <v>#DIV/0!</v>
      </c>
      <c r="G5611" s="1016">
        <f t="shared" si="167"/>
        <v>0</v>
      </c>
    </row>
    <row r="5612" spans="1:7">
      <c r="A5612" s="1016"/>
      <c r="B5612" s="1016"/>
      <c r="C5612" s="1016"/>
      <c r="D5612" s="1016"/>
      <c r="E5612" s="1016"/>
      <c r="F5612" s="1016" t="e">
        <f t="shared" si="166"/>
        <v>#DIV/0!</v>
      </c>
      <c r="G5612" s="1016">
        <f t="shared" si="167"/>
        <v>0</v>
      </c>
    </row>
    <row r="5613" spans="1:7">
      <c r="A5613" s="1016"/>
      <c r="B5613" s="1016"/>
      <c r="C5613" s="1016"/>
      <c r="D5613" s="1016"/>
      <c r="E5613" s="1016"/>
      <c r="F5613" s="1016" t="e">
        <f t="shared" si="166"/>
        <v>#DIV/0!</v>
      </c>
      <c r="G5613" s="1016">
        <f t="shared" si="167"/>
        <v>0</v>
      </c>
    </row>
    <row r="5614" spans="1:7">
      <c r="A5614" s="1016"/>
      <c r="B5614" s="1016"/>
      <c r="C5614" s="1016"/>
      <c r="D5614" s="1016"/>
      <c r="E5614" s="1016"/>
      <c r="F5614" s="1016" t="e">
        <f t="shared" si="166"/>
        <v>#DIV/0!</v>
      </c>
      <c r="G5614" s="1016">
        <f t="shared" si="167"/>
        <v>0</v>
      </c>
    </row>
    <row r="5615" spans="1:7">
      <c r="A5615" s="1016"/>
      <c r="B5615" s="1016"/>
      <c r="C5615" s="1016"/>
      <c r="D5615" s="1016"/>
      <c r="E5615" s="1016"/>
      <c r="F5615" s="1016" t="e">
        <f t="shared" si="166"/>
        <v>#DIV/0!</v>
      </c>
      <c r="G5615" s="1016">
        <f t="shared" si="167"/>
        <v>0</v>
      </c>
    </row>
    <row r="5616" spans="1:7">
      <c r="A5616" s="1016"/>
      <c r="B5616" s="1016"/>
      <c r="C5616" s="1016"/>
      <c r="D5616" s="1016"/>
      <c r="E5616" s="1016"/>
      <c r="F5616" s="1016" t="e">
        <f t="shared" si="166"/>
        <v>#DIV/0!</v>
      </c>
      <c r="G5616" s="1016">
        <f t="shared" si="167"/>
        <v>0</v>
      </c>
    </row>
    <row r="5617" spans="1:7">
      <c r="A5617" s="1016"/>
      <c r="B5617" s="1016"/>
      <c r="C5617" s="1016"/>
      <c r="D5617" s="1016"/>
      <c r="E5617" s="1016"/>
      <c r="F5617" s="1016" t="e">
        <f t="shared" si="166"/>
        <v>#DIV/0!</v>
      </c>
      <c r="G5617" s="1016">
        <f t="shared" si="167"/>
        <v>0</v>
      </c>
    </row>
    <row r="5618" spans="1:7">
      <c r="A5618" s="1016"/>
      <c r="B5618" s="1016"/>
      <c r="C5618" s="1016"/>
      <c r="D5618" s="1016"/>
      <c r="E5618" s="1016"/>
      <c r="F5618" s="1016" t="e">
        <f t="shared" si="166"/>
        <v>#DIV/0!</v>
      </c>
      <c r="G5618" s="1016">
        <f t="shared" si="167"/>
        <v>0</v>
      </c>
    </row>
    <row r="5619" spans="1:7">
      <c r="A5619" s="1016"/>
      <c r="B5619" s="1016"/>
      <c r="C5619" s="1016"/>
      <c r="D5619" s="1016"/>
      <c r="E5619" s="1016"/>
      <c r="F5619" s="1016" t="e">
        <f t="shared" si="166"/>
        <v>#DIV/0!</v>
      </c>
      <c r="G5619" s="1016">
        <f t="shared" si="167"/>
        <v>0</v>
      </c>
    </row>
    <row r="5620" spans="1:7">
      <c r="A5620" s="1016"/>
      <c r="B5620" s="1016"/>
      <c r="C5620" s="1016"/>
      <c r="D5620" s="1016"/>
      <c r="E5620" s="1016"/>
      <c r="F5620" s="1016" t="e">
        <f t="shared" si="166"/>
        <v>#DIV/0!</v>
      </c>
      <c r="G5620" s="1016">
        <f t="shared" si="167"/>
        <v>0</v>
      </c>
    </row>
    <row r="5621" spans="1:7">
      <c r="A5621" s="1016"/>
      <c r="B5621" s="1016"/>
      <c r="C5621" s="1016"/>
      <c r="D5621" s="1016"/>
      <c r="E5621" s="1016"/>
      <c r="F5621" s="1016" t="e">
        <f t="shared" si="166"/>
        <v>#DIV/0!</v>
      </c>
      <c r="G5621" s="1016">
        <f t="shared" si="167"/>
        <v>0</v>
      </c>
    </row>
    <row r="5622" spans="1:7">
      <c r="A5622" s="1016"/>
      <c r="B5622" s="1016"/>
      <c r="C5622" s="1016"/>
      <c r="D5622" s="1016"/>
      <c r="E5622" s="1016"/>
      <c r="F5622" s="1016" t="e">
        <f t="shared" si="166"/>
        <v>#DIV/0!</v>
      </c>
      <c r="G5622" s="1016">
        <f t="shared" si="167"/>
        <v>0</v>
      </c>
    </row>
    <row r="5623" spans="1:7">
      <c r="A5623" s="1016"/>
      <c r="B5623" s="1016"/>
      <c r="C5623" s="1016"/>
      <c r="D5623" s="1016"/>
      <c r="E5623" s="1016"/>
      <c r="F5623" s="1016" t="e">
        <f t="shared" si="166"/>
        <v>#DIV/0!</v>
      </c>
      <c r="G5623" s="1016">
        <f t="shared" si="167"/>
        <v>0</v>
      </c>
    </row>
    <row r="5624" spans="1:7">
      <c r="A5624" s="1016"/>
      <c r="B5624" s="1016"/>
      <c r="C5624" s="1016"/>
      <c r="D5624" s="1016"/>
      <c r="E5624" s="1016"/>
      <c r="F5624" s="1016" t="e">
        <f t="shared" si="166"/>
        <v>#DIV/0!</v>
      </c>
      <c r="G5624" s="1016">
        <f t="shared" si="167"/>
        <v>0</v>
      </c>
    </row>
    <row r="5625" spans="1:7">
      <c r="A5625" s="1016"/>
      <c r="B5625" s="1016"/>
      <c r="C5625" s="1016"/>
      <c r="D5625" s="1016"/>
      <c r="E5625" s="1016"/>
      <c r="F5625" s="1016" t="e">
        <f t="shared" si="166"/>
        <v>#DIV/0!</v>
      </c>
      <c r="G5625" s="1016">
        <f t="shared" si="167"/>
        <v>0</v>
      </c>
    </row>
    <row r="5626" spans="1:7">
      <c r="A5626" s="1016"/>
      <c r="B5626" s="1016"/>
      <c r="C5626" s="1016"/>
      <c r="D5626" s="1016"/>
      <c r="E5626" s="1016"/>
      <c r="F5626" s="1016" t="e">
        <f t="shared" si="166"/>
        <v>#DIV/0!</v>
      </c>
      <c r="G5626" s="1016">
        <f t="shared" si="167"/>
        <v>0</v>
      </c>
    </row>
    <row r="5627" spans="1:7">
      <c r="A5627" s="1016"/>
      <c r="B5627" s="1016"/>
      <c r="C5627" s="1016"/>
      <c r="D5627" s="1016"/>
      <c r="E5627" s="1016"/>
      <c r="F5627" s="1016" t="e">
        <f t="shared" si="166"/>
        <v>#DIV/0!</v>
      </c>
      <c r="G5627" s="1016">
        <f t="shared" si="167"/>
        <v>0</v>
      </c>
    </row>
    <row r="5628" spans="1:7">
      <c r="A5628" s="1016"/>
      <c r="B5628" s="1016"/>
      <c r="C5628" s="1016"/>
      <c r="D5628" s="1016"/>
      <c r="E5628" s="1016"/>
      <c r="F5628" s="1016" t="e">
        <f t="shared" si="166"/>
        <v>#DIV/0!</v>
      </c>
      <c r="G5628" s="1016">
        <f t="shared" si="167"/>
        <v>0</v>
      </c>
    </row>
    <row r="5629" spans="1:7">
      <c r="A5629" s="1016"/>
      <c r="B5629" s="1016"/>
      <c r="C5629" s="1016"/>
      <c r="D5629" s="1016"/>
      <c r="E5629" s="1016"/>
      <c r="F5629" s="1016" t="e">
        <f t="shared" si="166"/>
        <v>#DIV/0!</v>
      </c>
      <c r="G5629" s="1016">
        <f t="shared" si="167"/>
        <v>0</v>
      </c>
    </row>
    <row r="5630" spans="1:7">
      <c r="A5630" s="1016"/>
      <c r="B5630" s="1016"/>
      <c r="C5630" s="1016"/>
      <c r="D5630" s="1016"/>
      <c r="E5630" s="1016"/>
      <c r="F5630" s="1016" t="e">
        <f t="shared" si="166"/>
        <v>#DIV/0!</v>
      </c>
      <c r="G5630" s="1016">
        <f t="shared" si="167"/>
        <v>0</v>
      </c>
    </row>
    <row r="5631" spans="1:7">
      <c r="A5631" s="1016"/>
      <c r="B5631" s="1016"/>
      <c r="C5631" s="1016"/>
      <c r="D5631" s="1016"/>
      <c r="E5631" s="1016"/>
      <c r="F5631" s="1016" t="e">
        <f t="shared" si="166"/>
        <v>#DIV/0!</v>
      </c>
      <c r="G5631" s="1016">
        <f t="shared" si="167"/>
        <v>0</v>
      </c>
    </row>
    <row r="5632" spans="1:7">
      <c r="A5632" s="1016"/>
      <c r="B5632" s="1016"/>
      <c r="C5632" s="1016"/>
      <c r="D5632" s="1016"/>
      <c r="E5632" s="1016"/>
      <c r="F5632" s="1016" t="e">
        <f t="shared" si="166"/>
        <v>#DIV/0!</v>
      </c>
      <c r="G5632" s="1016">
        <f t="shared" si="167"/>
        <v>0</v>
      </c>
    </row>
    <row r="5633" spans="1:7">
      <c r="A5633" s="1016"/>
      <c r="B5633" s="1016"/>
      <c r="C5633" s="1016"/>
      <c r="D5633" s="1016"/>
      <c r="E5633" s="1016"/>
      <c r="F5633" s="1016" t="e">
        <f t="shared" si="166"/>
        <v>#DIV/0!</v>
      </c>
      <c r="G5633" s="1016">
        <f t="shared" si="167"/>
        <v>0</v>
      </c>
    </row>
    <row r="5634" spans="1:7">
      <c r="A5634" s="1016"/>
      <c r="B5634" s="1016"/>
      <c r="C5634" s="1016"/>
      <c r="D5634" s="1016"/>
      <c r="E5634" s="1016"/>
      <c r="F5634" s="1016" t="e">
        <f t="shared" si="166"/>
        <v>#DIV/0!</v>
      </c>
      <c r="G5634" s="1016">
        <f t="shared" si="167"/>
        <v>0</v>
      </c>
    </row>
    <row r="5635" spans="1:7">
      <c r="A5635" s="1016"/>
      <c r="B5635" s="1016"/>
      <c r="C5635" s="1016"/>
      <c r="D5635" s="1016"/>
      <c r="E5635" s="1016"/>
      <c r="F5635" s="1016" t="e">
        <f t="shared" si="166"/>
        <v>#DIV/0!</v>
      </c>
      <c r="G5635" s="1016">
        <f t="shared" si="167"/>
        <v>0</v>
      </c>
    </row>
    <row r="5636" spans="1:7">
      <c r="A5636" s="1016"/>
      <c r="B5636" s="1016"/>
      <c r="C5636" s="1016"/>
      <c r="D5636" s="1016"/>
      <c r="E5636" s="1016"/>
      <c r="F5636" s="1016" t="e">
        <f t="shared" si="166"/>
        <v>#DIV/0!</v>
      </c>
      <c r="G5636" s="1016">
        <f t="shared" si="167"/>
        <v>0</v>
      </c>
    </row>
    <row r="5637" spans="1:7">
      <c r="A5637" s="1016"/>
      <c r="B5637" s="1016"/>
      <c r="C5637" s="1016"/>
      <c r="D5637" s="1016"/>
      <c r="E5637" s="1016"/>
      <c r="F5637" s="1016" t="e">
        <f t="shared" si="166"/>
        <v>#DIV/0!</v>
      </c>
      <c r="G5637" s="1016">
        <f t="shared" si="167"/>
        <v>0</v>
      </c>
    </row>
    <row r="5638" spans="1:7">
      <c r="A5638" s="1016"/>
      <c r="B5638" s="1016"/>
      <c r="C5638" s="1016"/>
      <c r="D5638" s="1016"/>
      <c r="E5638" s="1016"/>
      <c r="F5638" s="1016" t="e">
        <f t="shared" si="166"/>
        <v>#DIV/0!</v>
      </c>
      <c r="G5638" s="1016">
        <f t="shared" si="167"/>
        <v>0</v>
      </c>
    </row>
    <row r="5639" spans="1:7">
      <c r="A5639" s="1016"/>
      <c r="B5639" s="1016"/>
      <c r="C5639" s="1016"/>
      <c r="D5639" s="1016"/>
      <c r="E5639" s="1016"/>
      <c r="F5639" s="1016" t="e">
        <f t="shared" si="166"/>
        <v>#DIV/0!</v>
      </c>
      <c r="G5639" s="1016">
        <f t="shared" si="167"/>
        <v>0</v>
      </c>
    </row>
    <row r="5640" spans="1:7">
      <c r="A5640" s="1016"/>
      <c r="B5640" s="1016"/>
      <c r="C5640" s="1016"/>
      <c r="D5640" s="1016"/>
      <c r="E5640" s="1016"/>
      <c r="F5640" s="1016" t="e">
        <f t="shared" si="166"/>
        <v>#DIV/0!</v>
      </c>
      <c r="G5640" s="1016">
        <f t="shared" si="167"/>
        <v>0</v>
      </c>
    </row>
    <row r="5641" spans="1:7">
      <c r="A5641" s="1016"/>
      <c r="B5641" s="1016"/>
      <c r="C5641" s="1016"/>
      <c r="D5641" s="1016"/>
      <c r="E5641" s="1016"/>
      <c r="F5641" s="1016" t="e">
        <f t="shared" si="166"/>
        <v>#DIV/0!</v>
      </c>
      <c r="G5641" s="1016">
        <f t="shared" si="167"/>
        <v>0</v>
      </c>
    </row>
    <row r="5642" spans="1:7">
      <c r="A5642" s="1016"/>
      <c r="B5642" s="1016"/>
      <c r="C5642" s="1016"/>
      <c r="D5642" s="1016"/>
      <c r="E5642" s="1016"/>
      <c r="F5642" s="1016" t="e">
        <f t="shared" si="166"/>
        <v>#DIV/0!</v>
      </c>
      <c r="G5642" s="1016">
        <f t="shared" si="167"/>
        <v>0</v>
      </c>
    </row>
    <row r="5643" spans="1:7">
      <c r="A5643" s="1016"/>
      <c r="B5643" s="1016"/>
      <c r="C5643" s="1016"/>
      <c r="D5643" s="1016"/>
      <c r="E5643" s="1016"/>
      <c r="F5643" s="1016" t="e">
        <f t="shared" si="166"/>
        <v>#DIV/0!</v>
      </c>
      <c r="G5643" s="1016">
        <f t="shared" si="167"/>
        <v>0</v>
      </c>
    </row>
    <row r="5644" spans="1:7">
      <c r="A5644" s="1016"/>
      <c r="B5644" s="1016"/>
      <c r="C5644" s="1016"/>
      <c r="D5644" s="1016"/>
      <c r="E5644" s="1016"/>
      <c r="F5644" s="1016" t="e">
        <f t="shared" si="166"/>
        <v>#DIV/0!</v>
      </c>
      <c r="G5644" s="1016">
        <f t="shared" si="167"/>
        <v>0</v>
      </c>
    </row>
    <row r="5645" spans="1:7">
      <c r="A5645" s="1016"/>
      <c r="B5645" s="1016"/>
      <c r="C5645" s="1016"/>
      <c r="D5645" s="1016"/>
      <c r="E5645" s="1016"/>
      <c r="F5645" s="1016" t="e">
        <f t="shared" si="166"/>
        <v>#DIV/0!</v>
      </c>
      <c r="G5645" s="1016">
        <f t="shared" si="167"/>
        <v>0</v>
      </c>
    </row>
    <row r="5646" spans="1:7">
      <c r="A5646" s="1016"/>
      <c r="B5646" s="1016"/>
      <c r="C5646" s="1016"/>
      <c r="D5646" s="1016"/>
      <c r="E5646" s="1016"/>
      <c r="F5646" s="1016" t="e">
        <f t="shared" si="166"/>
        <v>#DIV/0!</v>
      </c>
      <c r="G5646" s="1016">
        <f t="shared" si="167"/>
        <v>0</v>
      </c>
    </row>
    <row r="5647" spans="1:7">
      <c r="A5647" s="1016"/>
      <c r="B5647" s="1016"/>
      <c r="C5647" s="1016"/>
      <c r="D5647" s="1016"/>
      <c r="E5647" s="1016"/>
      <c r="F5647" s="1016" t="e">
        <f t="shared" si="166"/>
        <v>#DIV/0!</v>
      </c>
      <c r="G5647" s="1016">
        <f t="shared" si="167"/>
        <v>0</v>
      </c>
    </row>
    <row r="5648" spans="1:7">
      <c r="A5648" s="1016"/>
      <c r="B5648" s="1016"/>
      <c r="C5648" s="1016"/>
      <c r="D5648" s="1016"/>
      <c r="E5648" s="1016"/>
      <c r="F5648" s="1016" t="e">
        <f t="shared" si="166"/>
        <v>#DIV/0!</v>
      </c>
      <c r="G5648" s="1016">
        <f t="shared" si="167"/>
        <v>0</v>
      </c>
    </row>
    <row r="5649" spans="1:7">
      <c r="A5649" s="1016"/>
      <c r="B5649" s="1016"/>
      <c r="C5649" s="1016"/>
      <c r="D5649" s="1016"/>
      <c r="E5649" s="1016"/>
      <c r="F5649" s="1016" t="e">
        <f t="shared" si="166"/>
        <v>#DIV/0!</v>
      </c>
      <c r="G5649" s="1016">
        <f t="shared" si="167"/>
        <v>0</v>
      </c>
    </row>
    <row r="5650" spans="1:7">
      <c r="A5650" s="1016"/>
      <c r="B5650" s="1016"/>
      <c r="C5650" s="1016"/>
      <c r="D5650" s="1016"/>
      <c r="E5650" s="1016"/>
      <c r="F5650" s="1016" t="e">
        <f t="shared" si="166"/>
        <v>#DIV/0!</v>
      </c>
      <c r="G5650" s="1016">
        <f t="shared" si="167"/>
        <v>0</v>
      </c>
    </row>
    <row r="5651" spans="1:7">
      <c r="A5651" s="1016"/>
      <c r="B5651" s="1016"/>
      <c r="C5651" s="1016"/>
      <c r="D5651" s="1016"/>
      <c r="E5651" s="1016"/>
      <c r="F5651" s="1016" t="e">
        <f t="shared" si="166"/>
        <v>#DIV/0!</v>
      </c>
      <c r="G5651" s="1016">
        <f t="shared" si="167"/>
        <v>0</v>
      </c>
    </row>
    <row r="5652" spans="1:7">
      <c r="A5652" s="1016"/>
      <c r="B5652" s="1016"/>
      <c r="C5652" s="1016"/>
      <c r="D5652" s="1016"/>
      <c r="E5652" s="1016"/>
      <c r="F5652" s="1016" t="e">
        <f t="shared" si="166"/>
        <v>#DIV/0!</v>
      </c>
      <c r="G5652" s="1016">
        <f t="shared" si="167"/>
        <v>0</v>
      </c>
    </row>
    <row r="5653" spans="1:7">
      <c r="A5653" s="1016"/>
      <c r="B5653" s="1016"/>
      <c r="C5653" s="1016"/>
      <c r="D5653" s="1016"/>
      <c r="E5653" s="1016"/>
      <c r="F5653" s="1016" t="e">
        <f t="shared" si="166"/>
        <v>#DIV/0!</v>
      </c>
      <c r="G5653" s="1016">
        <f t="shared" si="167"/>
        <v>0</v>
      </c>
    </row>
    <row r="5654" spans="1:7">
      <c r="A5654" s="1016"/>
      <c r="B5654" s="1016"/>
      <c r="C5654" s="1016"/>
      <c r="D5654" s="1016"/>
      <c r="E5654" s="1016"/>
      <c r="F5654" s="1016" t="e">
        <f t="shared" si="166"/>
        <v>#DIV/0!</v>
      </c>
      <c r="G5654" s="1016">
        <f t="shared" si="167"/>
        <v>0</v>
      </c>
    </row>
    <row r="5655" spans="1:7">
      <c r="A5655" s="1016"/>
      <c r="B5655" s="1016"/>
      <c r="C5655" s="1016"/>
      <c r="D5655" s="1016"/>
      <c r="E5655" s="1016"/>
      <c r="F5655" s="1016" t="e">
        <f t="shared" si="166"/>
        <v>#DIV/0!</v>
      </c>
      <c r="G5655" s="1016">
        <f t="shared" si="167"/>
        <v>0</v>
      </c>
    </row>
    <row r="5656" spans="1:7">
      <c r="A5656" s="1016"/>
      <c r="B5656" s="1016"/>
      <c r="C5656" s="1016"/>
      <c r="D5656" s="1016"/>
      <c r="E5656" s="1016"/>
      <c r="F5656" s="1016" t="e">
        <f t="shared" si="166"/>
        <v>#DIV/0!</v>
      </c>
      <c r="G5656" s="1016">
        <f t="shared" si="167"/>
        <v>0</v>
      </c>
    </row>
    <row r="5657" spans="1:7">
      <c r="A5657" s="1016"/>
      <c r="B5657" s="1016"/>
      <c r="C5657" s="1016"/>
      <c r="D5657" s="1016"/>
      <c r="E5657" s="1016"/>
      <c r="F5657" s="1016" t="e">
        <f t="shared" si="166"/>
        <v>#DIV/0!</v>
      </c>
      <c r="G5657" s="1016">
        <f t="shared" si="167"/>
        <v>0</v>
      </c>
    </row>
    <row r="5658" spans="1:7">
      <c r="A5658" s="1016"/>
      <c r="B5658" s="1016"/>
      <c r="C5658" s="1016"/>
      <c r="D5658" s="1016"/>
      <c r="E5658" s="1016"/>
      <c r="F5658" s="1016" t="e">
        <f t="shared" si="166"/>
        <v>#DIV/0!</v>
      </c>
      <c r="G5658" s="1016">
        <f t="shared" si="167"/>
        <v>0</v>
      </c>
    </row>
    <row r="5659" spans="1:7">
      <c r="A5659" s="1016"/>
      <c r="B5659" s="1016"/>
      <c r="C5659" s="1016"/>
      <c r="D5659" s="1016"/>
      <c r="E5659" s="1016"/>
      <c r="F5659" s="1016" t="e">
        <f t="shared" si="166"/>
        <v>#DIV/0!</v>
      </c>
      <c r="G5659" s="1016">
        <f t="shared" si="167"/>
        <v>0</v>
      </c>
    </row>
    <row r="5660" spans="1:7">
      <c r="A5660" s="1016"/>
      <c r="B5660" s="1016"/>
      <c r="C5660" s="1016"/>
      <c r="D5660" s="1016"/>
      <c r="E5660" s="1016"/>
      <c r="F5660" s="1016" t="e">
        <f t="shared" si="166"/>
        <v>#DIV/0!</v>
      </c>
      <c r="G5660" s="1016">
        <f t="shared" si="167"/>
        <v>0</v>
      </c>
    </row>
    <row r="5661" spans="1:7">
      <c r="A5661" s="1016"/>
      <c r="B5661" s="1016"/>
      <c r="C5661" s="1016"/>
      <c r="D5661" s="1016"/>
      <c r="E5661" s="1016"/>
      <c r="F5661" s="1016" t="e">
        <f t="shared" si="166"/>
        <v>#DIV/0!</v>
      </c>
      <c r="G5661" s="1016">
        <f t="shared" si="167"/>
        <v>0</v>
      </c>
    </row>
    <row r="5662" spans="1:7">
      <c r="A5662" s="1016"/>
      <c r="B5662" s="1016"/>
      <c r="C5662" s="1016"/>
      <c r="D5662" s="1016"/>
      <c r="E5662" s="1016"/>
      <c r="F5662" s="1016" t="e">
        <f t="shared" si="166"/>
        <v>#DIV/0!</v>
      </c>
      <c r="G5662" s="1016">
        <f t="shared" si="167"/>
        <v>0</v>
      </c>
    </row>
    <row r="5663" spans="1:7">
      <c r="A5663" s="1016"/>
      <c r="B5663" s="1016"/>
      <c r="C5663" s="1016"/>
      <c r="D5663" s="1016"/>
      <c r="E5663" s="1016"/>
      <c r="F5663" s="1016" t="e">
        <f t="shared" ref="F5663:F5726" si="168">(B5663*C5663*D5663*60/(A5663*1000))+F5662</f>
        <v>#DIV/0!</v>
      </c>
      <c r="G5663" s="1016">
        <f t="shared" ref="G5663:G5726" si="169">(C5663*D5663*60)+G5662</f>
        <v>0</v>
      </c>
    </row>
    <row r="5664" spans="1:7">
      <c r="A5664" s="1016"/>
      <c r="B5664" s="1016"/>
      <c r="C5664" s="1016"/>
      <c r="D5664" s="1016"/>
      <c r="E5664" s="1016"/>
      <c r="F5664" s="1016" t="e">
        <f t="shared" si="168"/>
        <v>#DIV/0!</v>
      </c>
      <c r="G5664" s="1016">
        <f t="shared" si="169"/>
        <v>0</v>
      </c>
    </row>
    <row r="5665" spans="1:7">
      <c r="A5665" s="1016"/>
      <c r="B5665" s="1016"/>
      <c r="C5665" s="1016"/>
      <c r="D5665" s="1016"/>
      <c r="E5665" s="1016"/>
      <c r="F5665" s="1016" t="e">
        <f t="shared" si="168"/>
        <v>#DIV/0!</v>
      </c>
      <c r="G5665" s="1016">
        <f t="shared" si="169"/>
        <v>0</v>
      </c>
    </row>
    <row r="5666" spans="1:7">
      <c r="A5666" s="1016"/>
      <c r="B5666" s="1016"/>
      <c r="C5666" s="1016"/>
      <c r="D5666" s="1016"/>
      <c r="E5666" s="1016"/>
      <c r="F5666" s="1016" t="e">
        <f t="shared" si="168"/>
        <v>#DIV/0!</v>
      </c>
      <c r="G5666" s="1016">
        <f t="shared" si="169"/>
        <v>0</v>
      </c>
    </row>
    <row r="5667" spans="1:7">
      <c r="A5667" s="1016"/>
      <c r="B5667" s="1016"/>
      <c r="C5667" s="1016"/>
      <c r="D5667" s="1016"/>
      <c r="E5667" s="1016"/>
      <c r="F5667" s="1016" t="e">
        <f t="shared" si="168"/>
        <v>#DIV/0!</v>
      </c>
      <c r="G5667" s="1016">
        <f t="shared" si="169"/>
        <v>0</v>
      </c>
    </row>
    <row r="5668" spans="1:7">
      <c r="A5668" s="1016"/>
      <c r="B5668" s="1016"/>
      <c r="C5668" s="1016"/>
      <c r="D5668" s="1016"/>
      <c r="E5668" s="1016"/>
      <c r="F5668" s="1016" t="e">
        <f t="shared" si="168"/>
        <v>#DIV/0!</v>
      </c>
      <c r="G5668" s="1016">
        <f t="shared" si="169"/>
        <v>0</v>
      </c>
    </row>
    <row r="5669" spans="1:7">
      <c r="A5669" s="1016"/>
      <c r="B5669" s="1016"/>
      <c r="C5669" s="1016"/>
      <c r="D5669" s="1016"/>
      <c r="E5669" s="1016"/>
      <c r="F5669" s="1016" t="e">
        <f t="shared" si="168"/>
        <v>#DIV/0!</v>
      </c>
      <c r="G5669" s="1016">
        <f t="shared" si="169"/>
        <v>0</v>
      </c>
    </row>
    <row r="5670" spans="1:7">
      <c r="A5670" s="1016"/>
      <c r="B5670" s="1016"/>
      <c r="C5670" s="1016"/>
      <c r="D5670" s="1016"/>
      <c r="E5670" s="1016"/>
      <c r="F5670" s="1016" t="e">
        <f t="shared" si="168"/>
        <v>#DIV/0!</v>
      </c>
      <c r="G5670" s="1016">
        <f t="shared" si="169"/>
        <v>0</v>
      </c>
    </row>
    <row r="5671" spans="1:7">
      <c r="A5671" s="1016"/>
      <c r="B5671" s="1016"/>
      <c r="C5671" s="1016"/>
      <c r="D5671" s="1016"/>
      <c r="E5671" s="1016"/>
      <c r="F5671" s="1016" t="e">
        <f t="shared" si="168"/>
        <v>#DIV/0!</v>
      </c>
      <c r="G5671" s="1016">
        <f t="shared" si="169"/>
        <v>0</v>
      </c>
    </row>
    <row r="5672" spans="1:7">
      <c r="A5672" s="1016"/>
      <c r="B5672" s="1016"/>
      <c r="C5672" s="1016"/>
      <c r="D5672" s="1016"/>
      <c r="E5672" s="1016"/>
      <c r="F5672" s="1016" t="e">
        <f t="shared" si="168"/>
        <v>#DIV/0!</v>
      </c>
      <c r="G5672" s="1016">
        <f t="shared" si="169"/>
        <v>0</v>
      </c>
    </row>
    <row r="5673" spans="1:7">
      <c r="A5673" s="1016"/>
      <c r="B5673" s="1016"/>
      <c r="C5673" s="1016"/>
      <c r="D5673" s="1016"/>
      <c r="E5673" s="1016"/>
      <c r="F5673" s="1016" t="e">
        <f t="shared" si="168"/>
        <v>#DIV/0!</v>
      </c>
      <c r="G5673" s="1016">
        <f t="shared" si="169"/>
        <v>0</v>
      </c>
    </row>
    <row r="5674" spans="1:7">
      <c r="A5674" s="1016"/>
      <c r="B5674" s="1016"/>
      <c r="C5674" s="1016"/>
      <c r="D5674" s="1016"/>
      <c r="E5674" s="1016"/>
      <c r="F5674" s="1016" t="e">
        <f t="shared" si="168"/>
        <v>#DIV/0!</v>
      </c>
      <c r="G5674" s="1016">
        <f t="shared" si="169"/>
        <v>0</v>
      </c>
    </row>
    <row r="5675" spans="1:7">
      <c r="A5675" s="1016"/>
      <c r="B5675" s="1016"/>
      <c r="C5675" s="1016"/>
      <c r="D5675" s="1016"/>
      <c r="E5675" s="1016"/>
      <c r="F5675" s="1016" t="e">
        <f t="shared" si="168"/>
        <v>#DIV/0!</v>
      </c>
      <c r="G5675" s="1016">
        <f t="shared" si="169"/>
        <v>0</v>
      </c>
    </row>
    <row r="5676" spans="1:7">
      <c r="A5676" s="1016"/>
      <c r="B5676" s="1016"/>
      <c r="C5676" s="1016"/>
      <c r="D5676" s="1016"/>
      <c r="E5676" s="1016"/>
      <c r="F5676" s="1016" t="e">
        <f t="shared" si="168"/>
        <v>#DIV/0!</v>
      </c>
      <c r="G5676" s="1016">
        <f t="shared" si="169"/>
        <v>0</v>
      </c>
    </row>
    <row r="5677" spans="1:7">
      <c r="A5677" s="1016"/>
      <c r="B5677" s="1016"/>
      <c r="C5677" s="1016"/>
      <c r="D5677" s="1016"/>
      <c r="E5677" s="1016"/>
      <c r="F5677" s="1016" t="e">
        <f t="shared" si="168"/>
        <v>#DIV/0!</v>
      </c>
      <c r="G5677" s="1016">
        <f t="shared" si="169"/>
        <v>0</v>
      </c>
    </row>
    <row r="5678" spans="1:7">
      <c r="A5678" s="1016"/>
      <c r="B5678" s="1016"/>
      <c r="C5678" s="1016"/>
      <c r="D5678" s="1016"/>
      <c r="E5678" s="1016"/>
      <c r="F5678" s="1016" t="e">
        <f t="shared" si="168"/>
        <v>#DIV/0!</v>
      </c>
      <c r="G5678" s="1016">
        <f t="shared" si="169"/>
        <v>0</v>
      </c>
    </row>
    <row r="5679" spans="1:7">
      <c r="A5679" s="1016"/>
      <c r="B5679" s="1016"/>
      <c r="C5679" s="1016"/>
      <c r="D5679" s="1016"/>
      <c r="E5679" s="1016"/>
      <c r="F5679" s="1016" t="e">
        <f t="shared" si="168"/>
        <v>#DIV/0!</v>
      </c>
      <c r="G5679" s="1016">
        <f t="shared" si="169"/>
        <v>0</v>
      </c>
    </row>
    <row r="5680" spans="1:7">
      <c r="A5680" s="1016"/>
      <c r="B5680" s="1016"/>
      <c r="C5680" s="1016"/>
      <c r="D5680" s="1016"/>
      <c r="E5680" s="1016"/>
      <c r="F5680" s="1016" t="e">
        <f t="shared" si="168"/>
        <v>#DIV/0!</v>
      </c>
      <c r="G5680" s="1016">
        <f t="shared" si="169"/>
        <v>0</v>
      </c>
    </row>
    <row r="5681" spans="1:7">
      <c r="A5681" s="1016"/>
      <c r="B5681" s="1016"/>
      <c r="C5681" s="1016"/>
      <c r="D5681" s="1016"/>
      <c r="E5681" s="1016"/>
      <c r="F5681" s="1016" t="e">
        <f t="shared" si="168"/>
        <v>#DIV/0!</v>
      </c>
      <c r="G5681" s="1016">
        <f t="shared" si="169"/>
        <v>0</v>
      </c>
    </row>
    <row r="5682" spans="1:7">
      <c r="A5682" s="1016"/>
      <c r="B5682" s="1016"/>
      <c r="C5682" s="1016"/>
      <c r="D5682" s="1016"/>
      <c r="E5682" s="1016"/>
      <c r="F5682" s="1016" t="e">
        <f t="shared" si="168"/>
        <v>#DIV/0!</v>
      </c>
      <c r="G5682" s="1016">
        <f t="shared" si="169"/>
        <v>0</v>
      </c>
    </row>
    <row r="5683" spans="1:7">
      <c r="A5683" s="1016"/>
      <c r="B5683" s="1016"/>
      <c r="C5683" s="1016"/>
      <c r="D5683" s="1016"/>
      <c r="E5683" s="1016"/>
      <c r="F5683" s="1016" t="e">
        <f t="shared" si="168"/>
        <v>#DIV/0!</v>
      </c>
      <c r="G5683" s="1016">
        <f t="shared" si="169"/>
        <v>0</v>
      </c>
    </row>
    <row r="5684" spans="1:7">
      <c r="A5684" s="1016"/>
      <c r="B5684" s="1016"/>
      <c r="C5684" s="1016"/>
      <c r="D5684" s="1016"/>
      <c r="E5684" s="1016"/>
      <c r="F5684" s="1016" t="e">
        <f t="shared" si="168"/>
        <v>#DIV/0!</v>
      </c>
      <c r="G5684" s="1016">
        <f t="shared" si="169"/>
        <v>0</v>
      </c>
    </row>
    <row r="5685" spans="1:7">
      <c r="A5685" s="1016"/>
      <c r="B5685" s="1016"/>
      <c r="C5685" s="1016"/>
      <c r="D5685" s="1016"/>
      <c r="E5685" s="1016"/>
      <c r="F5685" s="1016" t="e">
        <f t="shared" si="168"/>
        <v>#DIV/0!</v>
      </c>
      <c r="G5685" s="1016">
        <f t="shared" si="169"/>
        <v>0</v>
      </c>
    </row>
    <row r="5686" spans="1:7">
      <c r="A5686" s="1016"/>
      <c r="B5686" s="1016"/>
      <c r="C5686" s="1016"/>
      <c r="D5686" s="1016"/>
      <c r="E5686" s="1016"/>
      <c r="F5686" s="1016" t="e">
        <f t="shared" si="168"/>
        <v>#DIV/0!</v>
      </c>
      <c r="G5686" s="1016">
        <f t="shared" si="169"/>
        <v>0</v>
      </c>
    </row>
    <row r="5687" spans="1:7">
      <c r="A5687" s="1016"/>
      <c r="B5687" s="1016"/>
      <c r="C5687" s="1016"/>
      <c r="D5687" s="1016"/>
      <c r="E5687" s="1016"/>
      <c r="F5687" s="1016" t="e">
        <f t="shared" si="168"/>
        <v>#DIV/0!</v>
      </c>
      <c r="G5687" s="1016">
        <f t="shared" si="169"/>
        <v>0</v>
      </c>
    </row>
    <row r="5688" spans="1:7">
      <c r="A5688" s="1016"/>
      <c r="B5688" s="1016"/>
      <c r="C5688" s="1016"/>
      <c r="D5688" s="1016"/>
      <c r="E5688" s="1016"/>
      <c r="F5688" s="1016" t="e">
        <f t="shared" si="168"/>
        <v>#DIV/0!</v>
      </c>
      <c r="G5688" s="1016">
        <f t="shared" si="169"/>
        <v>0</v>
      </c>
    </row>
    <row r="5689" spans="1:7">
      <c r="A5689" s="1016"/>
      <c r="B5689" s="1016"/>
      <c r="C5689" s="1016"/>
      <c r="D5689" s="1016"/>
      <c r="E5689" s="1016"/>
      <c r="F5689" s="1016" t="e">
        <f t="shared" si="168"/>
        <v>#DIV/0!</v>
      </c>
      <c r="G5689" s="1016">
        <f t="shared" si="169"/>
        <v>0</v>
      </c>
    </row>
    <row r="5690" spans="1:7">
      <c r="A5690" s="1016"/>
      <c r="B5690" s="1016"/>
      <c r="C5690" s="1016"/>
      <c r="D5690" s="1016"/>
      <c r="E5690" s="1016"/>
      <c r="F5690" s="1016" t="e">
        <f t="shared" si="168"/>
        <v>#DIV/0!</v>
      </c>
      <c r="G5690" s="1016">
        <f t="shared" si="169"/>
        <v>0</v>
      </c>
    </row>
    <row r="5691" spans="1:7">
      <c r="A5691" s="1016"/>
      <c r="B5691" s="1016"/>
      <c r="C5691" s="1016"/>
      <c r="D5691" s="1016"/>
      <c r="E5691" s="1016"/>
      <c r="F5691" s="1016" t="e">
        <f t="shared" si="168"/>
        <v>#DIV/0!</v>
      </c>
      <c r="G5691" s="1016">
        <f t="shared" si="169"/>
        <v>0</v>
      </c>
    </row>
    <row r="5692" spans="1:7">
      <c r="A5692" s="1016"/>
      <c r="B5692" s="1016"/>
      <c r="C5692" s="1016"/>
      <c r="D5692" s="1016"/>
      <c r="E5692" s="1016"/>
      <c r="F5692" s="1016" t="e">
        <f t="shared" si="168"/>
        <v>#DIV/0!</v>
      </c>
      <c r="G5692" s="1016">
        <f t="shared" si="169"/>
        <v>0</v>
      </c>
    </row>
    <row r="5693" spans="1:7">
      <c r="A5693" s="1016"/>
      <c r="B5693" s="1016"/>
      <c r="C5693" s="1016"/>
      <c r="D5693" s="1016"/>
      <c r="E5693" s="1016"/>
      <c r="F5693" s="1016" t="e">
        <f t="shared" si="168"/>
        <v>#DIV/0!</v>
      </c>
      <c r="G5693" s="1016">
        <f t="shared" si="169"/>
        <v>0</v>
      </c>
    </row>
    <row r="5694" spans="1:7">
      <c r="A5694" s="1016"/>
      <c r="B5694" s="1016"/>
      <c r="C5694" s="1016"/>
      <c r="D5694" s="1016"/>
      <c r="E5694" s="1016"/>
      <c r="F5694" s="1016" t="e">
        <f t="shared" si="168"/>
        <v>#DIV/0!</v>
      </c>
      <c r="G5694" s="1016">
        <f t="shared" si="169"/>
        <v>0</v>
      </c>
    </row>
    <row r="5695" spans="1:7">
      <c r="A5695" s="1016"/>
      <c r="B5695" s="1016"/>
      <c r="C5695" s="1016"/>
      <c r="D5695" s="1016"/>
      <c r="E5695" s="1016"/>
      <c r="F5695" s="1016" t="e">
        <f t="shared" si="168"/>
        <v>#DIV/0!</v>
      </c>
      <c r="G5695" s="1016">
        <f t="shared" si="169"/>
        <v>0</v>
      </c>
    </row>
    <row r="5696" spans="1:7">
      <c r="A5696" s="1016"/>
      <c r="B5696" s="1016"/>
      <c r="C5696" s="1016"/>
      <c r="D5696" s="1016"/>
      <c r="E5696" s="1016"/>
      <c r="F5696" s="1016" t="e">
        <f t="shared" si="168"/>
        <v>#DIV/0!</v>
      </c>
      <c r="G5696" s="1016">
        <f t="shared" si="169"/>
        <v>0</v>
      </c>
    </row>
    <row r="5697" spans="1:7">
      <c r="A5697" s="1016"/>
      <c r="B5697" s="1016"/>
      <c r="C5697" s="1016"/>
      <c r="D5697" s="1016"/>
      <c r="E5697" s="1016"/>
      <c r="F5697" s="1016" t="e">
        <f t="shared" si="168"/>
        <v>#DIV/0!</v>
      </c>
      <c r="G5697" s="1016">
        <f t="shared" si="169"/>
        <v>0</v>
      </c>
    </row>
    <row r="5698" spans="1:7">
      <c r="A5698" s="1016"/>
      <c r="B5698" s="1016"/>
      <c r="C5698" s="1016"/>
      <c r="D5698" s="1016"/>
      <c r="E5698" s="1016"/>
      <c r="F5698" s="1016" t="e">
        <f t="shared" si="168"/>
        <v>#DIV/0!</v>
      </c>
      <c r="G5698" s="1016">
        <f t="shared" si="169"/>
        <v>0</v>
      </c>
    </row>
    <row r="5699" spans="1:7">
      <c r="A5699" s="1016"/>
      <c r="B5699" s="1016"/>
      <c r="C5699" s="1016"/>
      <c r="D5699" s="1016"/>
      <c r="E5699" s="1016"/>
      <c r="F5699" s="1016" t="e">
        <f t="shared" si="168"/>
        <v>#DIV/0!</v>
      </c>
      <c r="G5699" s="1016">
        <f t="shared" si="169"/>
        <v>0</v>
      </c>
    </row>
    <row r="5700" spans="1:7">
      <c r="A5700" s="1016"/>
      <c r="B5700" s="1016"/>
      <c r="C5700" s="1016"/>
      <c r="D5700" s="1016"/>
      <c r="E5700" s="1016"/>
      <c r="F5700" s="1016" t="e">
        <f t="shared" si="168"/>
        <v>#DIV/0!</v>
      </c>
      <c r="G5700" s="1016">
        <f t="shared" si="169"/>
        <v>0</v>
      </c>
    </row>
    <row r="5701" spans="1:7">
      <c r="A5701" s="1016"/>
      <c r="B5701" s="1016"/>
      <c r="C5701" s="1016"/>
      <c r="D5701" s="1016"/>
      <c r="E5701" s="1016"/>
      <c r="F5701" s="1016" t="e">
        <f t="shared" si="168"/>
        <v>#DIV/0!</v>
      </c>
      <c r="G5701" s="1016">
        <f t="shared" si="169"/>
        <v>0</v>
      </c>
    </row>
    <row r="5702" spans="1:7">
      <c r="A5702" s="1016"/>
      <c r="B5702" s="1016"/>
      <c r="C5702" s="1016"/>
      <c r="D5702" s="1016"/>
      <c r="E5702" s="1016"/>
      <c r="F5702" s="1016" t="e">
        <f t="shared" si="168"/>
        <v>#DIV/0!</v>
      </c>
      <c r="G5702" s="1016">
        <f t="shared" si="169"/>
        <v>0</v>
      </c>
    </row>
    <row r="5703" spans="1:7">
      <c r="A5703" s="1016"/>
      <c r="B5703" s="1016"/>
      <c r="C5703" s="1016"/>
      <c r="D5703" s="1016"/>
      <c r="E5703" s="1016"/>
      <c r="F5703" s="1016" t="e">
        <f t="shared" si="168"/>
        <v>#DIV/0!</v>
      </c>
      <c r="G5703" s="1016">
        <f t="shared" si="169"/>
        <v>0</v>
      </c>
    </row>
    <row r="5704" spans="1:7">
      <c r="A5704" s="1016"/>
      <c r="B5704" s="1016"/>
      <c r="C5704" s="1016"/>
      <c r="D5704" s="1016"/>
      <c r="E5704" s="1016"/>
      <c r="F5704" s="1016" t="e">
        <f t="shared" si="168"/>
        <v>#DIV/0!</v>
      </c>
      <c r="G5704" s="1016">
        <f t="shared" si="169"/>
        <v>0</v>
      </c>
    </row>
    <row r="5705" spans="1:7">
      <c r="A5705" s="1016"/>
      <c r="B5705" s="1016"/>
      <c r="C5705" s="1016"/>
      <c r="D5705" s="1016"/>
      <c r="E5705" s="1016"/>
      <c r="F5705" s="1016" t="e">
        <f t="shared" si="168"/>
        <v>#DIV/0!</v>
      </c>
      <c r="G5705" s="1016">
        <f t="shared" si="169"/>
        <v>0</v>
      </c>
    </row>
    <row r="5706" spans="1:7">
      <c r="A5706" s="1016"/>
      <c r="B5706" s="1016"/>
      <c r="C5706" s="1016"/>
      <c r="D5706" s="1016"/>
      <c r="E5706" s="1016"/>
      <c r="F5706" s="1016" t="e">
        <f t="shared" si="168"/>
        <v>#DIV/0!</v>
      </c>
      <c r="G5706" s="1016">
        <f t="shared" si="169"/>
        <v>0</v>
      </c>
    </row>
    <row r="5707" spans="1:7">
      <c r="A5707" s="1016"/>
      <c r="B5707" s="1016"/>
      <c r="C5707" s="1016"/>
      <c r="D5707" s="1016"/>
      <c r="E5707" s="1016"/>
      <c r="F5707" s="1016" t="e">
        <f t="shared" si="168"/>
        <v>#DIV/0!</v>
      </c>
      <c r="G5707" s="1016">
        <f t="shared" si="169"/>
        <v>0</v>
      </c>
    </row>
    <row r="5708" spans="1:7">
      <c r="A5708" s="1016"/>
      <c r="B5708" s="1016"/>
      <c r="C5708" s="1016"/>
      <c r="D5708" s="1016"/>
      <c r="E5708" s="1016"/>
      <c r="F5708" s="1016" t="e">
        <f t="shared" si="168"/>
        <v>#DIV/0!</v>
      </c>
      <c r="G5708" s="1016">
        <f t="shared" si="169"/>
        <v>0</v>
      </c>
    </row>
    <row r="5709" spans="1:7">
      <c r="A5709" s="1016"/>
      <c r="B5709" s="1016"/>
      <c r="C5709" s="1016"/>
      <c r="D5709" s="1016"/>
      <c r="E5709" s="1016"/>
      <c r="F5709" s="1016" t="e">
        <f t="shared" si="168"/>
        <v>#DIV/0!</v>
      </c>
      <c r="G5709" s="1016">
        <f t="shared" si="169"/>
        <v>0</v>
      </c>
    </row>
    <row r="5710" spans="1:7">
      <c r="A5710" s="1016"/>
      <c r="B5710" s="1016"/>
      <c r="C5710" s="1016"/>
      <c r="D5710" s="1016"/>
      <c r="E5710" s="1016"/>
      <c r="F5710" s="1016" t="e">
        <f t="shared" si="168"/>
        <v>#DIV/0!</v>
      </c>
      <c r="G5710" s="1016">
        <f t="shared" si="169"/>
        <v>0</v>
      </c>
    </row>
    <row r="5711" spans="1:7">
      <c r="A5711" s="1016"/>
      <c r="B5711" s="1016"/>
      <c r="C5711" s="1016"/>
      <c r="D5711" s="1016"/>
      <c r="E5711" s="1016"/>
      <c r="F5711" s="1016" t="e">
        <f t="shared" si="168"/>
        <v>#DIV/0!</v>
      </c>
      <c r="G5711" s="1016">
        <f t="shared" si="169"/>
        <v>0</v>
      </c>
    </row>
    <row r="5712" spans="1:7">
      <c r="A5712" s="1016"/>
      <c r="B5712" s="1016"/>
      <c r="C5712" s="1016"/>
      <c r="D5712" s="1016"/>
      <c r="E5712" s="1016"/>
      <c r="F5712" s="1016" t="e">
        <f t="shared" si="168"/>
        <v>#DIV/0!</v>
      </c>
      <c r="G5712" s="1016">
        <f t="shared" si="169"/>
        <v>0</v>
      </c>
    </row>
    <row r="5713" spans="1:7">
      <c r="A5713" s="1016"/>
      <c r="B5713" s="1016"/>
      <c r="C5713" s="1016"/>
      <c r="D5713" s="1016"/>
      <c r="E5713" s="1016"/>
      <c r="F5713" s="1016" t="e">
        <f t="shared" si="168"/>
        <v>#DIV/0!</v>
      </c>
      <c r="G5713" s="1016">
        <f t="shared" si="169"/>
        <v>0</v>
      </c>
    </row>
    <row r="5714" spans="1:7">
      <c r="A5714" s="1016"/>
      <c r="B5714" s="1016"/>
      <c r="C5714" s="1016"/>
      <c r="D5714" s="1016"/>
      <c r="E5714" s="1016"/>
      <c r="F5714" s="1016" t="e">
        <f t="shared" si="168"/>
        <v>#DIV/0!</v>
      </c>
      <c r="G5714" s="1016">
        <f t="shared" si="169"/>
        <v>0</v>
      </c>
    </row>
    <row r="5715" spans="1:7">
      <c r="A5715" s="1016"/>
      <c r="B5715" s="1016"/>
      <c r="C5715" s="1016"/>
      <c r="D5715" s="1016"/>
      <c r="E5715" s="1016"/>
      <c r="F5715" s="1016" t="e">
        <f t="shared" si="168"/>
        <v>#DIV/0!</v>
      </c>
      <c r="G5715" s="1016">
        <f t="shared" si="169"/>
        <v>0</v>
      </c>
    </row>
    <row r="5716" spans="1:7">
      <c r="A5716" s="1016"/>
      <c r="B5716" s="1016"/>
      <c r="C5716" s="1016"/>
      <c r="D5716" s="1016"/>
      <c r="E5716" s="1016"/>
      <c r="F5716" s="1016" t="e">
        <f t="shared" si="168"/>
        <v>#DIV/0!</v>
      </c>
      <c r="G5716" s="1016">
        <f t="shared" si="169"/>
        <v>0</v>
      </c>
    </row>
    <row r="5717" spans="1:7">
      <c r="A5717" s="1016"/>
      <c r="B5717" s="1016"/>
      <c r="C5717" s="1016"/>
      <c r="D5717" s="1016"/>
      <c r="E5717" s="1016"/>
      <c r="F5717" s="1016" t="e">
        <f t="shared" si="168"/>
        <v>#DIV/0!</v>
      </c>
      <c r="G5717" s="1016">
        <f t="shared" si="169"/>
        <v>0</v>
      </c>
    </row>
    <row r="5718" spans="1:7">
      <c r="A5718" s="1016"/>
      <c r="B5718" s="1016"/>
      <c r="C5718" s="1016"/>
      <c r="D5718" s="1016"/>
      <c r="E5718" s="1016"/>
      <c r="F5718" s="1016" t="e">
        <f t="shared" si="168"/>
        <v>#DIV/0!</v>
      </c>
      <c r="G5718" s="1016">
        <f t="shared" si="169"/>
        <v>0</v>
      </c>
    </row>
    <row r="5719" spans="1:7">
      <c r="A5719" s="1016"/>
      <c r="B5719" s="1016"/>
      <c r="C5719" s="1016"/>
      <c r="D5719" s="1016"/>
      <c r="E5719" s="1016"/>
      <c r="F5719" s="1016" t="e">
        <f t="shared" si="168"/>
        <v>#DIV/0!</v>
      </c>
      <c r="G5719" s="1016">
        <f t="shared" si="169"/>
        <v>0</v>
      </c>
    </row>
    <row r="5720" spans="1:7">
      <c r="A5720" s="1016"/>
      <c r="B5720" s="1016"/>
      <c r="C5720" s="1016"/>
      <c r="D5720" s="1016"/>
      <c r="E5720" s="1016"/>
      <c r="F5720" s="1016" t="e">
        <f t="shared" si="168"/>
        <v>#DIV/0!</v>
      </c>
      <c r="G5720" s="1016">
        <f t="shared" si="169"/>
        <v>0</v>
      </c>
    </row>
    <row r="5721" spans="1:7">
      <c r="A5721" s="1016"/>
      <c r="B5721" s="1016"/>
      <c r="C5721" s="1016"/>
      <c r="D5721" s="1016"/>
      <c r="E5721" s="1016"/>
      <c r="F5721" s="1016" t="e">
        <f t="shared" si="168"/>
        <v>#DIV/0!</v>
      </c>
      <c r="G5721" s="1016">
        <f t="shared" si="169"/>
        <v>0</v>
      </c>
    </row>
    <row r="5722" spans="1:7">
      <c r="A5722" s="1016"/>
      <c r="B5722" s="1016"/>
      <c r="C5722" s="1016"/>
      <c r="D5722" s="1016"/>
      <c r="E5722" s="1016"/>
      <c r="F5722" s="1016" t="e">
        <f t="shared" si="168"/>
        <v>#DIV/0!</v>
      </c>
      <c r="G5722" s="1016">
        <f t="shared" si="169"/>
        <v>0</v>
      </c>
    </row>
    <row r="5723" spans="1:7">
      <c r="A5723" s="1016"/>
      <c r="B5723" s="1016"/>
      <c r="C5723" s="1016"/>
      <c r="D5723" s="1016"/>
      <c r="E5723" s="1016"/>
      <c r="F5723" s="1016" t="e">
        <f t="shared" si="168"/>
        <v>#DIV/0!</v>
      </c>
      <c r="G5723" s="1016">
        <f t="shared" si="169"/>
        <v>0</v>
      </c>
    </row>
    <row r="5724" spans="1:7">
      <c r="A5724" s="1016"/>
      <c r="B5724" s="1016"/>
      <c r="C5724" s="1016"/>
      <c r="D5724" s="1016"/>
      <c r="E5724" s="1016"/>
      <c r="F5724" s="1016" t="e">
        <f t="shared" si="168"/>
        <v>#DIV/0!</v>
      </c>
      <c r="G5724" s="1016">
        <f t="shared" si="169"/>
        <v>0</v>
      </c>
    </row>
    <row r="5725" spans="1:7">
      <c r="A5725" s="1016"/>
      <c r="B5725" s="1016"/>
      <c r="C5725" s="1016"/>
      <c r="D5725" s="1016"/>
      <c r="E5725" s="1016"/>
      <c r="F5725" s="1016" t="e">
        <f t="shared" si="168"/>
        <v>#DIV/0!</v>
      </c>
      <c r="G5725" s="1016">
        <f t="shared" si="169"/>
        <v>0</v>
      </c>
    </row>
    <row r="5726" spans="1:7">
      <c r="A5726" s="1016"/>
      <c r="B5726" s="1016"/>
      <c r="C5726" s="1016"/>
      <c r="D5726" s="1016"/>
      <c r="E5726" s="1016"/>
      <c r="F5726" s="1016" t="e">
        <f t="shared" si="168"/>
        <v>#DIV/0!</v>
      </c>
      <c r="G5726" s="1016">
        <f t="shared" si="169"/>
        <v>0</v>
      </c>
    </row>
    <row r="5727" spans="1:7">
      <c r="A5727" s="1016"/>
      <c r="B5727" s="1016"/>
      <c r="C5727" s="1016"/>
      <c r="D5727" s="1016"/>
      <c r="E5727" s="1016"/>
      <c r="F5727" s="1016" t="e">
        <f t="shared" ref="F5727:F5790" si="170">(B5727*C5727*D5727*60/(A5727*1000))+F5726</f>
        <v>#DIV/0!</v>
      </c>
      <c r="G5727" s="1016">
        <f t="shared" ref="G5727:G5790" si="171">(C5727*D5727*60)+G5726</f>
        <v>0</v>
      </c>
    </row>
    <row r="5728" spans="1:7">
      <c r="A5728" s="1016"/>
      <c r="B5728" s="1016"/>
      <c r="C5728" s="1016"/>
      <c r="D5728" s="1016"/>
      <c r="E5728" s="1016"/>
      <c r="F5728" s="1016" t="e">
        <f t="shared" si="170"/>
        <v>#DIV/0!</v>
      </c>
      <c r="G5728" s="1016">
        <f t="shared" si="171"/>
        <v>0</v>
      </c>
    </row>
    <row r="5729" spans="1:7">
      <c r="A5729" s="1016"/>
      <c r="B5729" s="1016"/>
      <c r="C5729" s="1016"/>
      <c r="D5729" s="1016"/>
      <c r="E5729" s="1016"/>
      <c r="F5729" s="1016" t="e">
        <f t="shared" si="170"/>
        <v>#DIV/0!</v>
      </c>
      <c r="G5729" s="1016">
        <f t="shared" si="171"/>
        <v>0</v>
      </c>
    </row>
    <row r="5730" spans="1:7">
      <c r="A5730" s="1016"/>
      <c r="B5730" s="1016"/>
      <c r="C5730" s="1016"/>
      <c r="D5730" s="1016"/>
      <c r="E5730" s="1016"/>
      <c r="F5730" s="1016" t="e">
        <f t="shared" si="170"/>
        <v>#DIV/0!</v>
      </c>
      <c r="G5730" s="1016">
        <f t="shared" si="171"/>
        <v>0</v>
      </c>
    </row>
    <row r="5731" spans="1:7">
      <c r="A5731" s="1016"/>
      <c r="B5731" s="1016"/>
      <c r="C5731" s="1016"/>
      <c r="D5731" s="1016"/>
      <c r="E5731" s="1016"/>
      <c r="F5731" s="1016" t="e">
        <f t="shared" si="170"/>
        <v>#DIV/0!</v>
      </c>
      <c r="G5731" s="1016">
        <f t="shared" si="171"/>
        <v>0</v>
      </c>
    </row>
    <row r="5732" spans="1:7">
      <c r="A5732" s="1016"/>
      <c r="B5732" s="1016"/>
      <c r="C5732" s="1016"/>
      <c r="D5732" s="1016"/>
      <c r="E5732" s="1016"/>
      <c r="F5732" s="1016" t="e">
        <f t="shared" si="170"/>
        <v>#DIV/0!</v>
      </c>
      <c r="G5732" s="1016">
        <f t="shared" si="171"/>
        <v>0</v>
      </c>
    </row>
    <row r="5733" spans="1:7">
      <c r="A5733" s="1016"/>
      <c r="B5733" s="1016"/>
      <c r="C5733" s="1016"/>
      <c r="D5733" s="1016"/>
      <c r="E5733" s="1016"/>
      <c r="F5733" s="1016" t="e">
        <f t="shared" si="170"/>
        <v>#DIV/0!</v>
      </c>
      <c r="G5733" s="1016">
        <f t="shared" si="171"/>
        <v>0</v>
      </c>
    </row>
    <row r="5734" spans="1:7">
      <c r="A5734" s="1016"/>
      <c r="B5734" s="1016"/>
      <c r="C5734" s="1016"/>
      <c r="D5734" s="1016"/>
      <c r="E5734" s="1016"/>
      <c r="F5734" s="1016" t="e">
        <f t="shared" si="170"/>
        <v>#DIV/0!</v>
      </c>
      <c r="G5734" s="1016">
        <f t="shared" si="171"/>
        <v>0</v>
      </c>
    </row>
    <row r="5735" spans="1:7">
      <c r="A5735" s="1016"/>
      <c r="B5735" s="1016"/>
      <c r="C5735" s="1016"/>
      <c r="D5735" s="1016"/>
      <c r="E5735" s="1016"/>
      <c r="F5735" s="1016" t="e">
        <f t="shared" si="170"/>
        <v>#DIV/0!</v>
      </c>
      <c r="G5735" s="1016">
        <f t="shared" si="171"/>
        <v>0</v>
      </c>
    </row>
    <row r="5736" spans="1:7">
      <c r="A5736" s="1016"/>
      <c r="B5736" s="1016"/>
      <c r="C5736" s="1016"/>
      <c r="D5736" s="1016"/>
      <c r="E5736" s="1016"/>
      <c r="F5736" s="1016" t="e">
        <f t="shared" si="170"/>
        <v>#DIV/0!</v>
      </c>
      <c r="G5736" s="1016">
        <f t="shared" si="171"/>
        <v>0</v>
      </c>
    </row>
    <row r="5737" spans="1:7">
      <c r="A5737" s="1016"/>
      <c r="B5737" s="1016"/>
      <c r="C5737" s="1016"/>
      <c r="D5737" s="1016"/>
      <c r="E5737" s="1016"/>
      <c r="F5737" s="1016" t="e">
        <f t="shared" si="170"/>
        <v>#DIV/0!</v>
      </c>
      <c r="G5737" s="1016">
        <f t="shared" si="171"/>
        <v>0</v>
      </c>
    </row>
    <row r="5738" spans="1:7">
      <c r="A5738" s="1016"/>
      <c r="B5738" s="1016"/>
      <c r="C5738" s="1016"/>
      <c r="D5738" s="1016"/>
      <c r="E5738" s="1016"/>
      <c r="F5738" s="1016" t="e">
        <f t="shared" si="170"/>
        <v>#DIV/0!</v>
      </c>
      <c r="G5738" s="1016">
        <f t="shared" si="171"/>
        <v>0</v>
      </c>
    </row>
    <row r="5739" spans="1:7">
      <c r="A5739" s="1016"/>
      <c r="B5739" s="1016"/>
      <c r="C5739" s="1016"/>
      <c r="D5739" s="1016"/>
      <c r="E5739" s="1016"/>
      <c r="F5739" s="1016" t="e">
        <f t="shared" si="170"/>
        <v>#DIV/0!</v>
      </c>
      <c r="G5739" s="1016">
        <f t="shared" si="171"/>
        <v>0</v>
      </c>
    </row>
    <row r="5740" spans="1:7">
      <c r="A5740" s="1016"/>
      <c r="B5740" s="1016"/>
      <c r="C5740" s="1016"/>
      <c r="D5740" s="1016"/>
      <c r="E5740" s="1016"/>
      <c r="F5740" s="1016" t="e">
        <f t="shared" si="170"/>
        <v>#DIV/0!</v>
      </c>
      <c r="G5740" s="1016">
        <f t="shared" si="171"/>
        <v>0</v>
      </c>
    </row>
    <row r="5741" spans="1:7">
      <c r="A5741" s="1016"/>
      <c r="B5741" s="1016"/>
      <c r="C5741" s="1016"/>
      <c r="D5741" s="1016"/>
      <c r="E5741" s="1016"/>
      <c r="F5741" s="1016" t="e">
        <f t="shared" si="170"/>
        <v>#DIV/0!</v>
      </c>
      <c r="G5741" s="1016">
        <f t="shared" si="171"/>
        <v>0</v>
      </c>
    </row>
    <row r="5742" spans="1:7">
      <c r="A5742" s="1016"/>
      <c r="B5742" s="1016"/>
      <c r="C5742" s="1016"/>
      <c r="D5742" s="1016"/>
      <c r="E5742" s="1016"/>
      <c r="F5742" s="1016" t="e">
        <f t="shared" si="170"/>
        <v>#DIV/0!</v>
      </c>
      <c r="G5742" s="1016">
        <f t="shared" si="171"/>
        <v>0</v>
      </c>
    </row>
    <row r="5743" spans="1:7">
      <c r="A5743" s="1016"/>
      <c r="B5743" s="1016"/>
      <c r="C5743" s="1016"/>
      <c r="D5743" s="1016"/>
      <c r="E5743" s="1016"/>
      <c r="F5743" s="1016" t="e">
        <f t="shared" si="170"/>
        <v>#DIV/0!</v>
      </c>
      <c r="G5743" s="1016">
        <f t="shared" si="171"/>
        <v>0</v>
      </c>
    </row>
    <row r="5744" spans="1:7">
      <c r="A5744" s="1016"/>
      <c r="B5744" s="1016"/>
      <c r="C5744" s="1016"/>
      <c r="D5744" s="1016"/>
      <c r="E5744" s="1016"/>
      <c r="F5744" s="1016" t="e">
        <f t="shared" si="170"/>
        <v>#DIV/0!</v>
      </c>
      <c r="G5744" s="1016">
        <f t="shared" si="171"/>
        <v>0</v>
      </c>
    </row>
    <row r="5745" spans="1:7">
      <c r="A5745" s="1016"/>
      <c r="B5745" s="1016"/>
      <c r="C5745" s="1016"/>
      <c r="D5745" s="1016"/>
      <c r="E5745" s="1016"/>
      <c r="F5745" s="1016" t="e">
        <f t="shared" si="170"/>
        <v>#DIV/0!</v>
      </c>
      <c r="G5745" s="1016">
        <f t="shared" si="171"/>
        <v>0</v>
      </c>
    </row>
    <row r="5746" spans="1:7">
      <c r="A5746" s="1016"/>
      <c r="B5746" s="1016"/>
      <c r="C5746" s="1016"/>
      <c r="D5746" s="1016"/>
      <c r="E5746" s="1016"/>
      <c r="F5746" s="1016" t="e">
        <f t="shared" si="170"/>
        <v>#DIV/0!</v>
      </c>
      <c r="G5746" s="1016">
        <f t="shared" si="171"/>
        <v>0</v>
      </c>
    </row>
    <row r="5747" spans="1:7">
      <c r="A5747" s="1016"/>
      <c r="B5747" s="1016"/>
      <c r="C5747" s="1016"/>
      <c r="D5747" s="1016"/>
      <c r="E5747" s="1016"/>
      <c r="F5747" s="1016" t="e">
        <f t="shared" si="170"/>
        <v>#DIV/0!</v>
      </c>
      <c r="G5747" s="1016">
        <f t="shared" si="171"/>
        <v>0</v>
      </c>
    </row>
    <row r="5748" spans="1:7">
      <c r="A5748" s="1016"/>
      <c r="B5748" s="1016"/>
      <c r="C5748" s="1016"/>
      <c r="D5748" s="1016"/>
      <c r="E5748" s="1016"/>
      <c r="F5748" s="1016" t="e">
        <f t="shared" si="170"/>
        <v>#DIV/0!</v>
      </c>
      <c r="G5748" s="1016">
        <f t="shared" si="171"/>
        <v>0</v>
      </c>
    </row>
    <row r="5749" spans="1:7">
      <c r="A5749" s="1016"/>
      <c r="B5749" s="1016"/>
      <c r="C5749" s="1016"/>
      <c r="D5749" s="1016"/>
      <c r="E5749" s="1016"/>
      <c r="F5749" s="1016" t="e">
        <f t="shared" si="170"/>
        <v>#DIV/0!</v>
      </c>
      <c r="G5749" s="1016">
        <f t="shared" si="171"/>
        <v>0</v>
      </c>
    </row>
    <row r="5750" spans="1:7">
      <c r="A5750" s="1016"/>
      <c r="B5750" s="1016"/>
      <c r="C5750" s="1016"/>
      <c r="D5750" s="1016"/>
      <c r="E5750" s="1016"/>
      <c r="F5750" s="1016" t="e">
        <f t="shared" si="170"/>
        <v>#DIV/0!</v>
      </c>
      <c r="G5750" s="1016">
        <f t="shared" si="171"/>
        <v>0</v>
      </c>
    </row>
    <row r="5751" spans="1:7">
      <c r="A5751" s="1016"/>
      <c r="B5751" s="1016"/>
      <c r="C5751" s="1016"/>
      <c r="D5751" s="1016"/>
      <c r="E5751" s="1016"/>
      <c r="F5751" s="1016" t="e">
        <f t="shared" si="170"/>
        <v>#DIV/0!</v>
      </c>
      <c r="G5751" s="1016">
        <f t="shared" si="171"/>
        <v>0</v>
      </c>
    </row>
    <row r="5752" spans="1:7">
      <c r="A5752" s="1016"/>
      <c r="B5752" s="1016"/>
      <c r="C5752" s="1016"/>
      <c r="D5752" s="1016"/>
      <c r="E5752" s="1016"/>
      <c r="F5752" s="1016" t="e">
        <f t="shared" si="170"/>
        <v>#DIV/0!</v>
      </c>
      <c r="G5752" s="1016">
        <f t="shared" si="171"/>
        <v>0</v>
      </c>
    </row>
    <row r="5753" spans="1:7">
      <c r="A5753" s="1016"/>
      <c r="B5753" s="1016"/>
      <c r="C5753" s="1016"/>
      <c r="D5753" s="1016"/>
      <c r="E5753" s="1016"/>
      <c r="F5753" s="1016" t="e">
        <f t="shared" si="170"/>
        <v>#DIV/0!</v>
      </c>
      <c r="G5753" s="1016">
        <f t="shared" si="171"/>
        <v>0</v>
      </c>
    </row>
    <row r="5754" spans="1:7">
      <c r="A5754" s="1016"/>
      <c r="B5754" s="1016"/>
      <c r="C5754" s="1016"/>
      <c r="D5754" s="1016"/>
      <c r="E5754" s="1016"/>
      <c r="F5754" s="1016" t="e">
        <f t="shared" si="170"/>
        <v>#DIV/0!</v>
      </c>
      <c r="G5754" s="1016">
        <f t="shared" si="171"/>
        <v>0</v>
      </c>
    </row>
    <row r="5755" spans="1:7">
      <c r="A5755" s="1016"/>
      <c r="B5755" s="1016"/>
      <c r="C5755" s="1016"/>
      <c r="D5755" s="1016"/>
      <c r="E5755" s="1016"/>
      <c r="F5755" s="1016" t="e">
        <f t="shared" si="170"/>
        <v>#DIV/0!</v>
      </c>
      <c r="G5755" s="1016">
        <f t="shared" si="171"/>
        <v>0</v>
      </c>
    </row>
    <row r="5756" spans="1:7">
      <c r="A5756" s="1016"/>
      <c r="B5756" s="1016"/>
      <c r="C5756" s="1016"/>
      <c r="D5756" s="1016"/>
      <c r="E5756" s="1016"/>
      <c r="F5756" s="1016" t="e">
        <f t="shared" si="170"/>
        <v>#DIV/0!</v>
      </c>
      <c r="G5756" s="1016">
        <f t="shared" si="171"/>
        <v>0</v>
      </c>
    </row>
    <row r="5757" spans="1:7">
      <c r="A5757" s="1016"/>
      <c r="B5757" s="1016"/>
      <c r="C5757" s="1016"/>
      <c r="D5757" s="1016"/>
      <c r="E5757" s="1016"/>
      <c r="F5757" s="1016" t="e">
        <f t="shared" si="170"/>
        <v>#DIV/0!</v>
      </c>
      <c r="G5757" s="1016">
        <f t="shared" si="171"/>
        <v>0</v>
      </c>
    </row>
    <row r="5758" spans="1:7">
      <c r="A5758" s="1016"/>
      <c r="B5758" s="1016"/>
      <c r="C5758" s="1016"/>
      <c r="D5758" s="1016"/>
      <c r="E5758" s="1016"/>
      <c r="F5758" s="1016" t="e">
        <f t="shared" si="170"/>
        <v>#DIV/0!</v>
      </c>
      <c r="G5758" s="1016">
        <f t="shared" si="171"/>
        <v>0</v>
      </c>
    </row>
    <row r="5759" spans="1:7">
      <c r="A5759" s="1016"/>
      <c r="B5759" s="1016"/>
      <c r="C5759" s="1016"/>
      <c r="D5759" s="1016"/>
      <c r="E5759" s="1016"/>
      <c r="F5759" s="1016" t="e">
        <f t="shared" si="170"/>
        <v>#DIV/0!</v>
      </c>
      <c r="G5759" s="1016">
        <f t="shared" si="171"/>
        <v>0</v>
      </c>
    </row>
    <row r="5760" spans="1:7">
      <c r="A5760" s="1016"/>
      <c r="B5760" s="1016"/>
      <c r="C5760" s="1016"/>
      <c r="D5760" s="1016"/>
      <c r="E5760" s="1016"/>
      <c r="F5760" s="1016" t="e">
        <f t="shared" si="170"/>
        <v>#DIV/0!</v>
      </c>
      <c r="G5760" s="1016">
        <f t="shared" si="171"/>
        <v>0</v>
      </c>
    </row>
    <row r="5761" spans="1:7">
      <c r="A5761" s="1016"/>
      <c r="B5761" s="1016"/>
      <c r="C5761" s="1016"/>
      <c r="D5761" s="1016"/>
      <c r="E5761" s="1016"/>
      <c r="F5761" s="1016" t="e">
        <f t="shared" si="170"/>
        <v>#DIV/0!</v>
      </c>
      <c r="G5761" s="1016">
        <f t="shared" si="171"/>
        <v>0</v>
      </c>
    </row>
    <row r="5762" spans="1:7">
      <c r="A5762" s="1016"/>
      <c r="B5762" s="1016"/>
      <c r="C5762" s="1016"/>
      <c r="D5762" s="1016"/>
      <c r="E5762" s="1016"/>
      <c r="F5762" s="1016" t="e">
        <f t="shared" si="170"/>
        <v>#DIV/0!</v>
      </c>
      <c r="G5762" s="1016">
        <f t="shared" si="171"/>
        <v>0</v>
      </c>
    </row>
    <row r="5763" spans="1:7">
      <c r="A5763" s="1016"/>
      <c r="B5763" s="1016"/>
      <c r="C5763" s="1016"/>
      <c r="D5763" s="1016"/>
      <c r="E5763" s="1016"/>
      <c r="F5763" s="1016" t="e">
        <f t="shared" si="170"/>
        <v>#DIV/0!</v>
      </c>
      <c r="G5763" s="1016">
        <f t="shared" si="171"/>
        <v>0</v>
      </c>
    </row>
    <row r="5764" spans="1:7">
      <c r="A5764" s="1016"/>
      <c r="B5764" s="1016"/>
      <c r="C5764" s="1016"/>
      <c r="D5764" s="1016"/>
      <c r="E5764" s="1016"/>
      <c r="F5764" s="1016" t="e">
        <f t="shared" si="170"/>
        <v>#DIV/0!</v>
      </c>
      <c r="G5764" s="1016">
        <f t="shared" si="171"/>
        <v>0</v>
      </c>
    </row>
    <row r="5765" spans="1:7">
      <c r="A5765" s="1016"/>
      <c r="B5765" s="1016"/>
      <c r="C5765" s="1016"/>
      <c r="D5765" s="1016"/>
      <c r="E5765" s="1016"/>
      <c r="F5765" s="1016" t="e">
        <f t="shared" si="170"/>
        <v>#DIV/0!</v>
      </c>
      <c r="G5765" s="1016">
        <f t="shared" si="171"/>
        <v>0</v>
      </c>
    </row>
    <row r="5766" spans="1:7">
      <c r="A5766" s="1016"/>
      <c r="B5766" s="1016"/>
      <c r="C5766" s="1016"/>
      <c r="D5766" s="1016"/>
      <c r="E5766" s="1016"/>
      <c r="F5766" s="1016" t="e">
        <f t="shared" si="170"/>
        <v>#DIV/0!</v>
      </c>
      <c r="G5766" s="1016">
        <f t="shared" si="171"/>
        <v>0</v>
      </c>
    </row>
    <row r="5767" spans="1:7">
      <c r="A5767" s="1016"/>
      <c r="B5767" s="1016"/>
      <c r="C5767" s="1016"/>
      <c r="D5767" s="1016"/>
      <c r="E5767" s="1016"/>
      <c r="F5767" s="1016" t="e">
        <f t="shared" si="170"/>
        <v>#DIV/0!</v>
      </c>
      <c r="G5767" s="1016">
        <f t="shared" si="171"/>
        <v>0</v>
      </c>
    </row>
    <row r="5768" spans="1:7">
      <c r="A5768" s="1016"/>
      <c r="B5768" s="1016"/>
      <c r="C5768" s="1016"/>
      <c r="D5768" s="1016"/>
      <c r="E5768" s="1016"/>
      <c r="F5768" s="1016" t="e">
        <f t="shared" si="170"/>
        <v>#DIV/0!</v>
      </c>
      <c r="G5768" s="1016">
        <f t="shared" si="171"/>
        <v>0</v>
      </c>
    </row>
    <row r="5769" spans="1:7">
      <c r="A5769" s="1016"/>
      <c r="B5769" s="1016"/>
      <c r="C5769" s="1016"/>
      <c r="D5769" s="1016"/>
      <c r="E5769" s="1016"/>
      <c r="F5769" s="1016" t="e">
        <f t="shared" si="170"/>
        <v>#DIV/0!</v>
      </c>
      <c r="G5769" s="1016">
        <f t="shared" si="171"/>
        <v>0</v>
      </c>
    </row>
    <row r="5770" spans="1:7">
      <c r="A5770" s="1016"/>
      <c r="B5770" s="1016"/>
      <c r="C5770" s="1016"/>
      <c r="D5770" s="1016"/>
      <c r="E5770" s="1016"/>
      <c r="F5770" s="1016" t="e">
        <f t="shared" si="170"/>
        <v>#DIV/0!</v>
      </c>
      <c r="G5770" s="1016">
        <f t="shared" si="171"/>
        <v>0</v>
      </c>
    </row>
    <row r="5771" spans="1:7">
      <c r="A5771" s="1016"/>
      <c r="B5771" s="1016"/>
      <c r="C5771" s="1016"/>
      <c r="D5771" s="1016"/>
      <c r="E5771" s="1016"/>
      <c r="F5771" s="1016" t="e">
        <f t="shared" si="170"/>
        <v>#DIV/0!</v>
      </c>
      <c r="G5771" s="1016">
        <f t="shared" si="171"/>
        <v>0</v>
      </c>
    </row>
    <row r="5772" spans="1:7">
      <c r="A5772" s="1016"/>
      <c r="B5772" s="1016"/>
      <c r="C5772" s="1016"/>
      <c r="D5772" s="1016"/>
      <c r="E5772" s="1016"/>
      <c r="F5772" s="1016" t="e">
        <f t="shared" si="170"/>
        <v>#DIV/0!</v>
      </c>
      <c r="G5772" s="1016">
        <f t="shared" si="171"/>
        <v>0</v>
      </c>
    </row>
    <row r="5773" spans="1:7">
      <c r="A5773" s="1016"/>
      <c r="B5773" s="1016"/>
      <c r="C5773" s="1016"/>
      <c r="D5773" s="1016"/>
      <c r="E5773" s="1016"/>
      <c r="F5773" s="1016" t="e">
        <f t="shared" si="170"/>
        <v>#DIV/0!</v>
      </c>
      <c r="G5773" s="1016">
        <f t="shared" si="171"/>
        <v>0</v>
      </c>
    </row>
    <row r="5774" spans="1:7">
      <c r="A5774" s="1016"/>
      <c r="B5774" s="1016"/>
      <c r="C5774" s="1016"/>
      <c r="D5774" s="1016"/>
      <c r="E5774" s="1016"/>
      <c r="F5774" s="1016" t="e">
        <f t="shared" si="170"/>
        <v>#DIV/0!</v>
      </c>
      <c r="G5774" s="1016">
        <f t="shared" si="171"/>
        <v>0</v>
      </c>
    </row>
    <row r="5775" spans="1:7">
      <c r="A5775" s="1016"/>
      <c r="B5775" s="1016"/>
      <c r="C5775" s="1016"/>
      <c r="D5775" s="1016"/>
      <c r="E5775" s="1016"/>
      <c r="F5775" s="1016" t="e">
        <f t="shared" si="170"/>
        <v>#DIV/0!</v>
      </c>
      <c r="G5775" s="1016">
        <f t="shared" si="171"/>
        <v>0</v>
      </c>
    </row>
    <row r="5776" spans="1:7">
      <c r="A5776" s="1016"/>
      <c r="B5776" s="1016"/>
      <c r="C5776" s="1016"/>
      <c r="D5776" s="1016"/>
      <c r="E5776" s="1016"/>
      <c r="F5776" s="1016" t="e">
        <f t="shared" si="170"/>
        <v>#DIV/0!</v>
      </c>
      <c r="G5776" s="1016">
        <f t="shared" si="171"/>
        <v>0</v>
      </c>
    </row>
    <row r="5777" spans="1:7">
      <c r="A5777" s="1016"/>
      <c r="B5777" s="1016"/>
      <c r="C5777" s="1016"/>
      <c r="D5777" s="1016"/>
      <c r="E5777" s="1016"/>
      <c r="F5777" s="1016" t="e">
        <f t="shared" si="170"/>
        <v>#DIV/0!</v>
      </c>
      <c r="G5777" s="1016">
        <f t="shared" si="171"/>
        <v>0</v>
      </c>
    </row>
    <row r="5778" spans="1:7">
      <c r="A5778" s="1016"/>
      <c r="B5778" s="1016"/>
      <c r="C5778" s="1016"/>
      <c r="D5778" s="1016"/>
      <c r="E5778" s="1016"/>
      <c r="F5778" s="1016" t="e">
        <f t="shared" si="170"/>
        <v>#DIV/0!</v>
      </c>
      <c r="G5778" s="1016">
        <f t="shared" si="171"/>
        <v>0</v>
      </c>
    </row>
    <row r="5779" spans="1:7">
      <c r="A5779" s="1016"/>
      <c r="B5779" s="1016"/>
      <c r="C5779" s="1016"/>
      <c r="D5779" s="1016"/>
      <c r="E5779" s="1016"/>
      <c r="F5779" s="1016" t="e">
        <f t="shared" si="170"/>
        <v>#DIV/0!</v>
      </c>
      <c r="G5779" s="1016">
        <f t="shared" si="171"/>
        <v>0</v>
      </c>
    </row>
    <row r="5780" spans="1:7">
      <c r="A5780" s="1016"/>
      <c r="B5780" s="1016"/>
      <c r="C5780" s="1016"/>
      <c r="D5780" s="1016"/>
      <c r="E5780" s="1016"/>
      <c r="F5780" s="1016" t="e">
        <f t="shared" si="170"/>
        <v>#DIV/0!</v>
      </c>
      <c r="G5780" s="1016">
        <f t="shared" si="171"/>
        <v>0</v>
      </c>
    </row>
    <row r="5781" spans="1:7">
      <c r="A5781" s="1016"/>
      <c r="B5781" s="1016"/>
      <c r="C5781" s="1016"/>
      <c r="D5781" s="1016"/>
      <c r="E5781" s="1016"/>
      <c r="F5781" s="1016" t="e">
        <f t="shared" si="170"/>
        <v>#DIV/0!</v>
      </c>
      <c r="G5781" s="1016">
        <f t="shared" si="171"/>
        <v>0</v>
      </c>
    </row>
    <row r="5782" spans="1:7">
      <c r="A5782" s="1016"/>
      <c r="B5782" s="1016"/>
      <c r="C5782" s="1016"/>
      <c r="D5782" s="1016"/>
      <c r="E5782" s="1016"/>
      <c r="F5782" s="1016" t="e">
        <f t="shared" si="170"/>
        <v>#DIV/0!</v>
      </c>
      <c r="G5782" s="1016">
        <f t="shared" si="171"/>
        <v>0</v>
      </c>
    </row>
    <row r="5783" spans="1:7">
      <c r="A5783" s="1016"/>
      <c r="B5783" s="1016"/>
      <c r="C5783" s="1016"/>
      <c r="D5783" s="1016"/>
      <c r="E5783" s="1016"/>
      <c r="F5783" s="1016" t="e">
        <f t="shared" si="170"/>
        <v>#DIV/0!</v>
      </c>
      <c r="G5783" s="1016">
        <f t="shared" si="171"/>
        <v>0</v>
      </c>
    </row>
    <row r="5784" spans="1:7">
      <c r="A5784" s="1016"/>
      <c r="B5784" s="1016"/>
      <c r="C5784" s="1016"/>
      <c r="D5784" s="1016"/>
      <c r="E5784" s="1016"/>
      <c r="F5784" s="1016" t="e">
        <f t="shared" si="170"/>
        <v>#DIV/0!</v>
      </c>
      <c r="G5784" s="1016">
        <f t="shared" si="171"/>
        <v>0</v>
      </c>
    </row>
    <row r="5785" spans="1:7">
      <c r="A5785" s="1016"/>
      <c r="B5785" s="1016"/>
      <c r="C5785" s="1016"/>
      <c r="D5785" s="1016"/>
      <c r="E5785" s="1016"/>
      <c r="F5785" s="1016" t="e">
        <f t="shared" si="170"/>
        <v>#DIV/0!</v>
      </c>
      <c r="G5785" s="1016">
        <f t="shared" si="171"/>
        <v>0</v>
      </c>
    </row>
    <row r="5786" spans="1:7">
      <c r="A5786" s="1016"/>
      <c r="B5786" s="1016"/>
      <c r="C5786" s="1016"/>
      <c r="D5786" s="1016"/>
      <c r="E5786" s="1016"/>
      <c r="F5786" s="1016" t="e">
        <f t="shared" si="170"/>
        <v>#DIV/0!</v>
      </c>
      <c r="G5786" s="1016">
        <f t="shared" si="171"/>
        <v>0</v>
      </c>
    </row>
    <row r="5787" spans="1:7">
      <c r="A5787" s="1016"/>
      <c r="B5787" s="1016"/>
      <c r="C5787" s="1016"/>
      <c r="D5787" s="1016"/>
      <c r="E5787" s="1016"/>
      <c r="F5787" s="1016" t="e">
        <f t="shared" si="170"/>
        <v>#DIV/0!</v>
      </c>
      <c r="G5787" s="1016">
        <f t="shared" si="171"/>
        <v>0</v>
      </c>
    </row>
    <row r="5788" spans="1:7">
      <c r="A5788" s="1016"/>
      <c r="B5788" s="1016"/>
      <c r="C5788" s="1016"/>
      <c r="D5788" s="1016"/>
      <c r="E5788" s="1016"/>
      <c r="F5788" s="1016" t="e">
        <f t="shared" si="170"/>
        <v>#DIV/0!</v>
      </c>
      <c r="G5788" s="1016">
        <f t="shared" si="171"/>
        <v>0</v>
      </c>
    </row>
    <row r="5789" spans="1:7">
      <c r="A5789" s="1016"/>
      <c r="B5789" s="1016"/>
      <c r="C5789" s="1016"/>
      <c r="D5789" s="1016"/>
      <c r="E5789" s="1016"/>
      <c r="F5789" s="1016" t="e">
        <f t="shared" si="170"/>
        <v>#DIV/0!</v>
      </c>
      <c r="G5789" s="1016">
        <f t="shared" si="171"/>
        <v>0</v>
      </c>
    </row>
    <row r="5790" spans="1:7">
      <c r="A5790" s="1016"/>
      <c r="B5790" s="1016"/>
      <c r="C5790" s="1016"/>
      <c r="D5790" s="1016"/>
      <c r="E5790" s="1016"/>
      <c r="F5790" s="1016" t="e">
        <f t="shared" si="170"/>
        <v>#DIV/0!</v>
      </c>
      <c r="G5790" s="1016">
        <f t="shared" si="171"/>
        <v>0</v>
      </c>
    </row>
    <row r="5791" spans="1:7">
      <c r="A5791" s="1016"/>
      <c r="B5791" s="1016"/>
      <c r="C5791" s="1016"/>
      <c r="D5791" s="1016"/>
      <c r="E5791" s="1016"/>
      <c r="F5791" s="1016" t="e">
        <f t="shared" ref="F5791:F5854" si="172">(B5791*C5791*D5791*60/(A5791*1000))+F5790</f>
        <v>#DIV/0!</v>
      </c>
      <c r="G5791" s="1016">
        <f t="shared" ref="G5791:G5854" si="173">(C5791*D5791*60)+G5790</f>
        <v>0</v>
      </c>
    </row>
    <row r="5792" spans="1:7">
      <c r="A5792" s="1016"/>
      <c r="B5792" s="1016"/>
      <c r="C5792" s="1016"/>
      <c r="D5792" s="1016"/>
      <c r="E5792" s="1016"/>
      <c r="F5792" s="1016" t="e">
        <f t="shared" si="172"/>
        <v>#DIV/0!</v>
      </c>
      <c r="G5792" s="1016">
        <f t="shared" si="173"/>
        <v>0</v>
      </c>
    </row>
    <row r="5793" spans="1:7">
      <c r="A5793" s="1016"/>
      <c r="B5793" s="1016"/>
      <c r="C5793" s="1016"/>
      <c r="D5793" s="1016"/>
      <c r="E5793" s="1016"/>
      <c r="F5793" s="1016" t="e">
        <f t="shared" si="172"/>
        <v>#DIV/0!</v>
      </c>
      <c r="G5793" s="1016">
        <f t="shared" si="173"/>
        <v>0</v>
      </c>
    </row>
    <row r="5794" spans="1:7">
      <c r="A5794" s="1016"/>
      <c r="B5794" s="1016"/>
      <c r="C5794" s="1016"/>
      <c r="D5794" s="1016"/>
      <c r="E5794" s="1016"/>
      <c r="F5794" s="1016" t="e">
        <f t="shared" si="172"/>
        <v>#DIV/0!</v>
      </c>
      <c r="G5794" s="1016">
        <f t="shared" si="173"/>
        <v>0</v>
      </c>
    </row>
    <row r="5795" spans="1:7">
      <c r="A5795" s="1016"/>
      <c r="B5795" s="1016"/>
      <c r="C5795" s="1016"/>
      <c r="D5795" s="1016"/>
      <c r="E5795" s="1016"/>
      <c r="F5795" s="1016" t="e">
        <f t="shared" si="172"/>
        <v>#DIV/0!</v>
      </c>
      <c r="G5795" s="1016">
        <f t="shared" si="173"/>
        <v>0</v>
      </c>
    </row>
    <row r="5796" spans="1:7">
      <c r="A5796" s="1016"/>
      <c r="B5796" s="1016"/>
      <c r="C5796" s="1016"/>
      <c r="D5796" s="1016"/>
      <c r="E5796" s="1016"/>
      <c r="F5796" s="1016" t="e">
        <f t="shared" si="172"/>
        <v>#DIV/0!</v>
      </c>
      <c r="G5796" s="1016">
        <f t="shared" si="173"/>
        <v>0</v>
      </c>
    </row>
    <row r="5797" spans="1:7">
      <c r="A5797" s="1016"/>
      <c r="B5797" s="1016"/>
      <c r="C5797" s="1016"/>
      <c r="D5797" s="1016"/>
      <c r="E5797" s="1016"/>
      <c r="F5797" s="1016" t="e">
        <f t="shared" si="172"/>
        <v>#DIV/0!</v>
      </c>
      <c r="G5797" s="1016">
        <f t="shared" si="173"/>
        <v>0</v>
      </c>
    </row>
    <row r="5798" spans="1:7">
      <c r="A5798" s="1016"/>
      <c r="B5798" s="1016"/>
      <c r="C5798" s="1016"/>
      <c r="D5798" s="1016"/>
      <c r="E5798" s="1016"/>
      <c r="F5798" s="1016" t="e">
        <f t="shared" si="172"/>
        <v>#DIV/0!</v>
      </c>
      <c r="G5798" s="1016">
        <f t="shared" si="173"/>
        <v>0</v>
      </c>
    </row>
    <row r="5799" spans="1:7">
      <c r="A5799" s="1016"/>
      <c r="B5799" s="1016"/>
      <c r="C5799" s="1016"/>
      <c r="D5799" s="1016"/>
      <c r="E5799" s="1016"/>
      <c r="F5799" s="1016" t="e">
        <f t="shared" si="172"/>
        <v>#DIV/0!</v>
      </c>
      <c r="G5799" s="1016">
        <f t="shared" si="173"/>
        <v>0</v>
      </c>
    </row>
    <row r="5800" spans="1:7">
      <c r="A5800" s="1016"/>
      <c r="B5800" s="1016"/>
      <c r="C5800" s="1016"/>
      <c r="D5800" s="1016"/>
      <c r="E5800" s="1016"/>
      <c r="F5800" s="1016" t="e">
        <f t="shared" si="172"/>
        <v>#DIV/0!</v>
      </c>
      <c r="G5800" s="1016">
        <f t="shared" si="173"/>
        <v>0</v>
      </c>
    </row>
    <row r="5801" spans="1:7">
      <c r="A5801" s="1016"/>
      <c r="B5801" s="1016"/>
      <c r="C5801" s="1016"/>
      <c r="D5801" s="1016"/>
      <c r="E5801" s="1016"/>
      <c r="F5801" s="1016" t="e">
        <f t="shared" si="172"/>
        <v>#DIV/0!</v>
      </c>
      <c r="G5801" s="1016">
        <f t="shared" si="173"/>
        <v>0</v>
      </c>
    </row>
    <row r="5802" spans="1:7">
      <c r="A5802" s="1016"/>
      <c r="B5802" s="1016"/>
      <c r="C5802" s="1016"/>
      <c r="D5802" s="1016"/>
      <c r="E5802" s="1016"/>
      <c r="F5802" s="1016" t="e">
        <f t="shared" si="172"/>
        <v>#DIV/0!</v>
      </c>
      <c r="G5802" s="1016">
        <f t="shared" si="173"/>
        <v>0</v>
      </c>
    </row>
    <row r="5803" spans="1:7">
      <c r="A5803" s="1016"/>
      <c r="B5803" s="1016"/>
      <c r="C5803" s="1016"/>
      <c r="D5803" s="1016"/>
      <c r="E5803" s="1016"/>
      <c r="F5803" s="1016" t="e">
        <f t="shared" si="172"/>
        <v>#DIV/0!</v>
      </c>
      <c r="G5803" s="1016">
        <f t="shared" si="173"/>
        <v>0</v>
      </c>
    </row>
    <row r="5804" spans="1:7">
      <c r="A5804" s="1016"/>
      <c r="B5804" s="1016"/>
      <c r="C5804" s="1016"/>
      <c r="D5804" s="1016"/>
      <c r="E5804" s="1016"/>
      <c r="F5804" s="1016" t="e">
        <f t="shared" si="172"/>
        <v>#DIV/0!</v>
      </c>
      <c r="G5804" s="1016">
        <f t="shared" si="173"/>
        <v>0</v>
      </c>
    </row>
    <row r="5805" spans="1:7">
      <c r="A5805" s="1016"/>
      <c r="B5805" s="1016"/>
      <c r="C5805" s="1016"/>
      <c r="D5805" s="1016"/>
      <c r="E5805" s="1016"/>
      <c r="F5805" s="1016" t="e">
        <f t="shared" si="172"/>
        <v>#DIV/0!</v>
      </c>
      <c r="G5805" s="1016">
        <f t="shared" si="173"/>
        <v>0</v>
      </c>
    </row>
    <row r="5806" spans="1:7">
      <c r="A5806" s="1016"/>
      <c r="B5806" s="1016"/>
      <c r="C5806" s="1016"/>
      <c r="D5806" s="1016"/>
      <c r="E5806" s="1016"/>
      <c r="F5806" s="1016" t="e">
        <f t="shared" si="172"/>
        <v>#DIV/0!</v>
      </c>
      <c r="G5806" s="1016">
        <f t="shared" si="173"/>
        <v>0</v>
      </c>
    </row>
    <row r="5807" spans="1:7">
      <c r="A5807" s="1016"/>
      <c r="B5807" s="1016"/>
      <c r="C5807" s="1016"/>
      <c r="D5807" s="1016"/>
      <c r="E5807" s="1016"/>
      <c r="F5807" s="1016" t="e">
        <f t="shared" si="172"/>
        <v>#DIV/0!</v>
      </c>
      <c r="G5807" s="1016">
        <f t="shared" si="173"/>
        <v>0</v>
      </c>
    </row>
    <row r="5808" spans="1:7">
      <c r="A5808" s="1016"/>
      <c r="B5808" s="1016"/>
      <c r="C5808" s="1016"/>
      <c r="D5808" s="1016"/>
      <c r="E5808" s="1016"/>
      <c r="F5808" s="1016" t="e">
        <f t="shared" si="172"/>
        <v>#DIV/0!</v>
      </c>
      <c r="G5808" s="1016">
        <f t="shared" si="173"/>
        <v>0</v>
      </c>
    </row>
    <row r="5809" spans="1:7">
      <c r="A5809" s="1016"/>
      <c r="B5809" s="1016"/>
      <c r="C5809" s="1016"/>
      <c r="D5809" s="1016"/>
      <c r="E5809" s="1016"/>
      <c r="F5809" s="1016" t="e">
        <f t="shared" si="172"/>
        <v>#DIV/0!</v>
      </c>
      <c r="G5809" s="1016">
        <f t="shared" si="173"/>
        <v>0</v>
      </c>
    </row>
    <row r="5810" spans="1:7">
      <c r="A5810" s="1016"/>
      <c r="B5810" s="1016"/>
      <c r="C5810" s="1016"/>
      <c r="D5810" s="1016"/>
      <c r="E5810" s="1016"/>
      <c r="F5810" s="1016" t="e">
        <f t="shared" si="172"/>
        <v>#DIV/0!</v>
      </c>
      <c r="G5810" s="1016">
        <f t="shared" si="173"/>
        <v>0</v>
      </c>
    </row>
    <row r="5811" spans="1:7">
      <c r="A5811" s="1016"/>
      <c r="B5811" s="1016"/>
      <c r="C5811" s="1016"/>
      <c r="D5811" s="1016"/>
      <c r="E5811" s="1016"/>
      <c r="F5811" s="1016" t="e">
        <f t="shared" si="172"/>
        <v>#DIV/0!</v>
      </c>
      <c r="G5811" s="1016">
        <f t="shared" si="173"/>
        <v>0</v>
      </c>
    </row>
    <row r="5812" spans="1:7">
      <c r="A5812" s="1016"/>
      <c r="B5812" s="1016"/>
      <c r="C5812" s="1016"/>
      <c r="D5812" s="1016"/>
      <c r="E5812" s="1016"/>
      <c r="F5812" s="1016" t="e">
        <f t="shared" si="172"/>
        <v>#DIV/0!</v>
      </c>
      <c r="G5812" s="1016">
        <f t="shared" si="173"/>
        <v>0</v>
      </c>
    </row>
    <row r="5813" spans="1:7">
      <c r="A5813" s="1016"/>
      <c r="B5813" s="1016"/>
      <c r="C5813" s="1016"/>
      <c r="D5813" s="1016"/>
      <c r="E5813" s="1016"/>
      <c r="F5813" s="1016" t="e">
        <f t="shared" si="172"/>
        <v>#DIV/0!</v>
      </c>
      <c r="G5813" s="1016">
        <f t="shared" si="173"/>
        <v>0</v>
      </c>
    </row>
    <row r="5814" spans="1:7">
      <c r="A5814" s="1016"/>
      <c r="B5814" s="1016"/>
      <c r="C5814" s="1016"/>
      <c r="D5814" s="1016"/>
      <c r="E5814" s="1016"/>
      <c r="F5814" s="1016" t="e">
        <f t="shared" si="172"/>
        <v>#DIV/0!</v>
      </c>
      <c r="G5814" s="1016">
        <f t="shared" si="173"/>
        <v>0</v>
      </c>
    </row>
    <row r="5815" spans="1:7">
      <c r="A5815" s="1016"/>
      <c r="B5815" s="1016"/>
      <c r="C5815" s="1016"/>
      <c r="D5815" s="1016"/>
      <c r="E5815" s="1016"/>
      <c r="F5815" s="1016" t="e">
        <f t="shared" si="172"/>
        <v>#DIV/0!</v>
      </c>
      <c r="G5815" s="1016">
        <f t="shared" si="173"/>
        <v>0</v>
      </c>
    </row>
    <row r="5816" spans="1:7">
      <c r="A5816" s="1016"/>
      <c r="B5816" s="1016"/>
      <c r="C5816" s="1016"/>
      <c r="D5816" s="1016"/>
      <c r="E5816" s="1016"/>
      <c r="F5816" s="1016" t="e">
        <f t="shared" si="172"/>
        <v>#DIV/0!</v>
      </c>
      <c r="G5816" s="1016">
        <f t="shared" si="173"/>
        <v>0</v>
      </c>
    </row>
    <row r="5817" spans="1:7">
      <c r="A5817" s="1016"/>
      <c r="B5817" s="1016"/>
      <c r="C5817" s="1016"/>
      <c r="D5817" s="1016"/>
      <c r="E5817" s="1016"/>
      <c r="F5817" s="1016" t="e">
        <f t="shared" si="172"/>
        <v>#DIV/0!</v>
      </c>
      <c r="G5817" s="1016">
        <f t="shared" si="173"/>
        <v>0</v>
      </c>
    </row>
    <row r="5818" spans="1:7">
      <c r="A5818" s="1016"/>
      <c r="B5818" s="1016"/>
      <c r="C5818" s="1016"/>
      <c r="D5818" s="1016"/>
      <c r="E5818" s="1016"/>
      <c r="F5818" s="1016" t="e">
        <f t="shared" si="172"/>
        <v>#DIV/0!</v>
      </c>
      <c r="G5818" s="1016">
        <f t="shared" si="173"/>
        <v>0</v>
      </c>
    </row>
    <row r="5819" spans="1:7">
      <c r="A5819" s="1016"/>
      <c r="B5819" s="1016"/>
      <c r="C5819" s="1016"/>
      <c r="D5819" s="1016"/>
      <c r="E5819" s="1016"/>
      <c r="F5819" s="1016" t="e">
        <f t="shared" si="172"/>
        <v>#DIV/0!</v>
      </c>
      <c r="G5819" s="1016">
        <f t="shared" si="173"/>
        <v>0</v>
      </c>
    </row>
    <row r="5820" spans="1:7">
      <c r="A5820" s="1016"/>
      <c r="B5820" s="1016"/>
      <c r="C5820" s="1016"/>
      <c r="D5820" s="1016"/>
      <c r="E5820" s="1016"/>
      <c r="F5820" s="1016" t="e">
        <f t="shared" si="172"/>
        <v>#DIV/0!</v>
      </c>
      <c r="G5820" s="1016">
        <f t="shared" si="173"/>
        <v>0</v>
      </c>
    </row>
    <row r="5821" spans="1:7">
      <c r="A5821" s="1016"/>
      <c r="B5821" s="1016"/>
      <c r="C5821" s="1016"/>
      <c r="D5821" s="1016"/>
      <c r="E5821" s="1016"/>
      <c r="F5821" s="1016" t="e">
        <f t="shared" si="172"/>
        <v>#DIV/0!</v>
      </c>
      <c r="G5821" s="1016">
        <f t="shared" si="173"/>
        <v>0</v>
      </c>
    </row>
    <row r="5822" spans="1:7">
      <c r="A5822" s="1016"/>
      <c r="B5822" s="1016"/>
      <c r="C5822" s="1016"/>
      <c r="D5822" s="1016"/>
      <c r="E5822" s="1016"/>
      <c r="F5822" s="1016" t="e">
        <f t="shared" si="172"/>
        <v>#DIV/0!</v>
      </c>
      <c r="G5822" s="1016">
        <f t="shared" si="173"/>
        <v>0</v>
      </c>
    </row>
    <row r="5823" spans="1:7">
      <c r="A5823" s="1016"/>
      <c r="B5823" s="1016"/>
      <c r="C5823" s="1016"/>
      <c r="D5823" s="1016"/>
      <c r="E5823" s="1016"/>
      <c r="F5823" s="1016" t="e">
        <f t="shared" si="172"/>
        <v>#DIV/0!</v>
      </c>
      <c r="G5823" s="1016">
        <f t="shared" si="173"/>
        <v>0</v>
      </c>
    </row>
    <row r="5824" spans="1:7">
      <c r="A5824" s="1016"/>
      <c r="B5824" s="1016"/>
      <c r="C5824" s="1016"/>
      <c r="D5824" s="1016"/>
      <c r="E5824" s="1016"/>
      <c r="F5824" s="1016" t="e">
        <f t="shared" si="172"/>
        <v>#DIV/0!</v>
      </c>
      <c r="G5824" s="1016">
        <f t="shared" si="173"/>
        <v>0</v>
      </c>
    </row>
    <row r="5825" spans="1:7">
      <c r="A5825" s="1016"/>
      <c r="B5825" s="1016"/>
      <c r="C5825" s="1016"/>
      <c r="D5825" s="1016"/>
      <c r="E5825" s="1016"/>
      <c r="F5825" s="1016" t="e">
        <f t="shared" si="172"/>
        <v>#DIV/0!</v>
      </c>
      <c r="G5825" s="1016">
        <f t="shared" si="173"/>
        <v>0</v>
      </c>
    </row>
    <row r="5826" spans="1:7">
      <c r="A5826" s="1016"/>
      <c r="B5826" s="1016"/>
      <c r="C5826" s="1016"/>
      <c r="D5826" s="1016"/>
      <c r="E5826" s="1016"/>
      <c r="F5826" s="1016" t="e">
        <f t="shared" si="172"/>
        <v>#DIV/0!</v>
      </c>
      <c r="G5826" s="1016">
        <f t="shared" si="173"/>
        <v>0</v>
      </c>
    </row>
    <row r="5827" spans="1:7">
      <c r="A5827" s="1016"/>
      <c r="B5827" s="1016"/>
      <c r="C5827" s="1016"/>
      <c r="D5827" s="1016"/>
      <c r="E5827" s="1016"/>
      <c r="F5827" s="1016" t="e">
        <f t="shared" si="172"/>
        <v>#DIV/0!</v>
      </c>
      <c r="G5827" s="1016">
        <f t="shared" si="173"/>
        <v>0</v>
      </c>
    </row>
    <row r="5828" spans="1:7">
      <c r="A5828" s="1016"/>
      <c r="B5828" s="1016"/>
      <c r="C5828" s="1016"/>
      <c r="D5828" s="1016"/>
      <c r="E5828" s="1016"/>
      <c r="F5828" s="1016" t="e">
        <f t="shared" si="172"/>
        <v>#DIV/0!</v>
      </c>
      <c r="G5828" s="1016">
        <f t="shared" si="173"/>
        <v>0</v>
      </c>
    </row>
    <row r="5829" spans="1:7">
      <c r="A5829" s="1016"/>
      <c r="B5829" s="1016"/>
      <c r="C5829" s="1016"/>
      <c r="D5829" s="1016"/>
      <c r="E5829" s="1016"/>
      <c r="F5829" s="1016" t="e">
        <f t="shared" si="172"/>
        <v>#DIV/0!</v>
      </c>
      <c r="G5829" s="1016">
        <f t="shared" si="173"/>
        <v>0</v>
      </c>
    </row>
    <row r="5830" spans="1:7">
      <c r="A5830" s="1016"/>
      <c r="B5830" s="1016"/>
      <c r="C5830" s="1016"/>
      <c r="D5830" s="1016"/>
      <c r="E5830" s="1016"/>
      <c r="F5830" s="1016" t="e">
        <f t="shared" si="172"/>
        <v>#DIV/0!</v>
      </c>
      <c r="G5830" s="1016">
        <f t="shared" si="173"/>
        <v>0</v>
      </c>
    </row>
    <row r="5831" spans="1:7">
      <c r="A5831" s="1016"/>
      <c r="B5831" s="1016"/>
      <c r="C5831" s="1016"/>
      <c r="D5831" s="1016"/>
      <c r="E5831" s="1016"/>
      <c r="F5831" s="1016" t="e">
        <f t="shared" si="172"/>
        <v>#DIV/0!</v>
      </c>
      <c r="G5831" s="1016">
        <f t="shared" si="173"/>
        <v>0</v>
      </c>
    </row>
    <row r="5832" spans="1:7">
      <c r="A5832" s="1016"/>
      <c r="B5832" s="1016"/>
      <c r="C5832" s="1016"/>
      <c r="D5832" s="1016"/>
      <c r="E5832" s="1016"/>
      <c r="F5832" s="1016" t="e">
        <f t="shared" si="172"/>
        <v>#DIV/0!</v>
      </c>
      <c r="G5832" s="1016">
        <f t="shared" si="173"/>
        <v>0</v>
      </c>
    </row>
    <row r="5833" spans="1:7">
      <c r="A5833" s="1016"/>
      <c r="B5833" s="1016"/>
      <c r="C5833" s="1016"/>
      <c r="D5833" s="1016"/>
      <c r="E5833" s="1016"/>
      <c r="F5833" s="1016" t="e">
        <f t="shared" si="172"/>
        <v>#DIV/0!</v>
      </c>
      <c r="G5833" s="1016">
        <f t="shared" si="173"/>
        <v>0</v>
      </c>
    </row>
    <row r="5834" spans="1:7">
      <c r="A5834" s="1016"/>
      <c r="B5834" s="1016"/>
      <c r="C5834" s="1016"/>
      <c r="D5834" s="1016"/>
      <c r="E5834" s="1016"/>
      <c r="F5834" s="1016" t="e">
        <f t="shared" si="172"/>
        <v>#DIV/0!</v>
      </c>
      <c r="G5834" s="1016">
        <f t="shared" si="173"/>
        <v>0</v>
      </c>
    </row>
    <row r="5835" spans="1:7">
      <c r="A5835" s="1016"/>
      <c r="B5835" s="1016"/>
      <c r="C5835" s="1016"/>
      <c r="D5835" s="1016"/>
      <c r="E5835" s="1016"/>
      <c r="F5835" s="1016" t="e">
        <f t="shared" si="172"/>
        <v>#DIV/0!</v>
      </c>
      <c r="G5835" s="1016">
        <f t="shared" si="173"/>
        <v>0</v>
      </c>
    </row>
    <row r="5836" spans="1:7">
      <c r="A5836" s="1016"/>
      <c r="B5836" s="1016"/>
      <c r="C5836" s="1016"/>
      <c r="D5836" s="1016"/>
      <c r="E5836" s="1016"/>
      <c r="F5836" s="1016" t="e">
        <f t="shared" si="172"/>
        <v>#DIV/0!</v>
      </c>
      <c r="G5836" s="1016">
        <f t="shared" si="173"/>
        <v>0</v>
      </c>
    </row>
    <row r="5837" spans="1:7">
      <c r="A5837" s="1016"/>
      <c r="B5837" s="1016"/>
      <c r="C5837" s="1016"/>
      <c r="D5837" s="1016"/>
      <c r="E5837" s="1016"/>
      <c r="F5837" s="1016" t="e">
        <f t="shared" si="172"/>
        <v>#DIV/0!</v>
      </c>
      <c r="G5837" s="1016">
        <f t="shared" si="173"/>
        <v>0</v>
      </c>
    </row>
    <row r="5838" spans="1:7">
      <c r="A5838" s="1016"/>
      <c r="B5838" s="1016"/>
      <c r="C5838" s="1016"/>
      <c r="D5838" s="1016"/>
      <c r="E5838" s="1016"/>
      <c r="F5838" s="1016" t="e">
        <f t="shared" si="172"/>
        <v>#DIV/0!</v>
      </c>
      <c r="G5838" s="1016">
        <f t="shared" si="173"/>
        <v>0</v>
      </c>
    </row>
    <row r="5839" spans="1:7">
      <c r="A5839" s="1016"/>
      <c r="B5839" s="1016"/>
      <c r="C5839" s="1016"/>
      <c r="D5839" s="1016"/>
      <c r="E5839" s="1016"/>
      <c r="F5839" s="1016" t="e">
        <f t="shared" si="172"/>
        <v>#DIV/0!</v>
      </c>
      <c r="G5839" s="1016">
        <f t="shared" si="173"/>
        <v>0</v>
      </c>
    </row>
    <row r="5840" spans="1:7">
      <c r="A5840" s="1016"/>
      <c r="B5840" s="1016"/>
      <c r="C5840" s="1016"/>
      <c r="D5840" s="1016"/>
      <c r="E5840" s="1016"/>
      <c r="F5840" s="1016" t="e">
        <f t="shared" si="172"/>
        <v>#DIV/0!</v>
      </c>
      <c r="G5840" s="1016">
        <f t="shared" si="173"/>
        <v>0</v>
      </c>
    </row>
    <row r="5841" spans="1:7">
      <c r="A5841" s="1016"/>
      <c r="B5841" s="1016"/>
      <c r="C5841" s="1016"/>
      <c r="D5841" s="1016"/>
      <c r="E5841" s="1016"/>
      <c r="F5841" s="1016" t="e">
        <f t="shared" si="172"/>
        <v>#DIV/0!</v>
      </c>
      <c r="G5841" s="1016">
        <f t="shared" si="173"/>
        <v>0</v>
      </c>
    </row>
    <row r="5842" spans="1:7">
      <c r="A5842" s="1016"/>
      <c r="B5842" s="1016"/>
      <c r="C5842" s="1016"/>
      <c r="D5842" s="1016"/>
      <c r="E5842" s="1016"/>
      <c r="F5842" s="1016" t="e">
        <f t="shared" si="172"/>
        <v>#DIV/0!</v>
      </c>
      <c r="G5842" s="1016">
        <f t="shared" si="173"/>
        <v>0</v>
      </c>
    </row>
    <row r="5843" spans="1:7">
      <c r="A5843" s="1016"/>
      <c r="B5843" s="1016"/>
      <c r="C5843" s="1016"/>
      <c r="D5843" s="1016"/>
      <c r="E5843" s="1016"/>
      <c r="F5843" s="1016" t="e">
        <f t="shared" si="172"/>
        <v>#DIV/0!</v>
      </c>
      <c r="G5843" s="1016">
        <f t="shared" si="173"/>
        <v>0</v>
      </c>
    </row>
    <row r="5844" spans="1:7">
      <c r="A5844" s="1016"/>
      <c r="B5844" s="1016"/>
      <c r="C5844" s="1016"/>
      <c r="D5844" s="1016"/>
      <c r="E5844" s="1016"/>
      <c r="F5844" s="1016" t="e">
        <f t="shared" si="172"/>
        <v>#DIV/0!</v>
      </c>
      <c r="G5844" s="1016">
        <f t="shared" si="173"/>
        <v>0</v>
      </c>
    </row>
    <row r="5845" spans="1:7">
      <c r="A5845" s="1016"/>
      <c r="B5845" s="1016"/>
      <c r="C5845" s="1016"/>
      <c r="D5845" s="1016"/>
      <c r="E5845" s="1016"/>
      <c r="F5845" s="1016" t="e">
        <f t="shared" si="172"/>
        <v>#DIV/0!</v>
      </c>
      <c r="G5845" s="1016">
        <f t="shared" si="173"/>
        <v>0</v>
      </c>
    </row>
    <row r="5846" spans="1:7">
      <c r="A5846" s="1016"/>
      <c r="B5846" s="1016"/>
      <c r="C5846" s="1016"/>
      <c r="D5846" s="1016"/>
      <c r="E5846" s="1016"/>
      <c r="F5846" s="1016" t="e">
        <f t="shared" si="172"/>
        <v>#DIV/0!</v>
      </c>
      <c r="G5846" s="1016">
        <f t="shared" si="173"/>
        <v>0</v>
      </c>
    </row>
    <row r="5847" spans="1:7">
      <c r="A5847" s="1016"/>
      <c r="B5847" s="1016"/>
      <c r="C5847" s="1016"/>
      <c r="D5847" s="1016"/>
      <c r="E5847" s="1016"/>
      <c r="F5847" s="1016" t="e">
        <f t="shared" si="172"/>
        <v>#DIV/0!</v>
      </c>
      <c r="G5847" s="1016">
        <f t="shared" si="173"/>
        <v>0</v>
      </c>
    </row>
    <row r="5848" spans="1:7">
      <c r="A5848" s="1016"/>
      <c r="B5848" s="1016"/>
      <c r="C5848" s="1016"/>
      <c r="D5848" s="1016"/>
      <c r="E5848" s="1016"/>
      <c r="F5848" s="1016" t="e">
        <f t="shared" si="172"/>
        <v>#DIV/0!</v>
      </c>
      <c r="G5848" s="1016">
        <f t="shared" si="173"/>
        <v>0</v>
      </c>
    </row>
    <row r="5849" spans="1:7">
      <c r="A5849" s="1016"/>
      <c r="B5849" s="1016"/>
      <c r="C5849" s="1016"/>
      <c r="D5849" s="1016"/>
      <c r="E5849" s="1016"/>
      <c r="F5849" s="1016" t="e">
        <f t="shared" si="172"/>
        <v>#DIV/0!</v>
      </c>
      <c r="G5849" s="1016">
        <f t="shared" si="173"/>
        <v>0</v>
      </c>
    </row>
    <row r="5850" spans="1:7">
      <c r="A5850" s="1016"/>
      <c r="B5850" s="1016"/>
      <c r="C5850" s="1016"/>
      <c r="D5850" s="1016"/>
      <c r="E5850" s="1016"/>
      <c r="F5850" s="1016" t="e">
        <f t="shared" si="172"/>
        <v>#DIV/0!</v>
      </c>
      <c r="G5850" s="1016">
        <f t="shared" si="173"/>
        <v>0</v>
      </c>
    </row>
    <row r="5851" spans="1:7">
      <c r="A5851" s="1016"/>
      <c r="B5851" s="1016"/>
      <c r="C5851" s="1016"/>
      <c r="D5851" s="1016"/>
      <c r="E5851" s="1016"/>
      <c r="F5851" s="1016" t="e">
        <f t="shared" si="172"/>
        <v>#DIV/0!</v>
      </c>
      <c r="G5851" s="1016">
        <f t="shared" si="173"/>
        <v>0</v>
      </c>
    </row>
    <row r="5852" spans="1:7">
      <c r="A5852" s="1016"/>
      <c r="B5852" s="1016"/>
      <c r="C5852" s="1016"/>
      <c r="D5852" s="1016"/>
      <c r="E5852" s="1016"/>
      <c r="F5852" s="1016" t="e">
        <f t="shared" si="172"/>
        <v>#DIV/0!</v>
      </c>
      <c r="G5852" s="1016">
        <f t="shared" si="173"/>
        <v>0</v>
      </c>
    </row>
    <row r="5853" spans="1:7">
      <c r="A5853" s="1016"/>
      <c r="B5853" s="1016"/>
      <c r="C5853" s="1016"/>
      <c r="D5853" s="1016"/>
      <c r="E5853" s="1016"/>
      <c r="F5853" s="1016" t="e">
        <f t="shared" si="172"/>
        <v>#DIV/0!</v>
      </c>
      <c r="G5853" s="1016">
        <f t="shared" si="173"/>
        <v>0</v>
      </c>
    </row>
    <row r="5854" spans="1:7">
      <c r="A5854" s="1016"/>
      <c r="B5854" s="1016"/>
      <c r="C5854" s="1016"/>
      <c r="D5854" s="1016"/>
      <c r="E5854" s="1016"/>
      <c r="F5854" s="1016" t="e">
        <f t="shared" si="172"/>
        <v>#DIV/0!</v>
      </c>
      <c r="G5854" s="1016">
        <f t="shared" si="173"/>
        <v>0</v>
      </c>
    </row>
    <row r="5855" spans="1:7">
      <c r="A5855" s="1016"/>
      <c r="B5855" s="1016"/>
      <c r="C5855" s="1016"/>
      <c r="D5855" s="1016"/>
      <c r="E5855" s="1016"/>
      <c r="F5855" s="1016" t="e">
        <f t="shared" ref="F5855:F5918" si="174">(B5855*C5855*D5855*60/(A5855*1000))+F5854</f>
        <v>#DIV/0!</v>
      </c>
      <c r="G5855" s="1016">
        <f t="shared" ref="G5855:G5918" si="175">(C5855*D5855*60)+G5854</f>
        <v>0</v>
      </c>
    </row>
    <row r="5856" spans="1:7">
      <c r="A5856" s="1016"/>
      <c r="B5856" s="1016"/>
      <c r="C5856" s="1016"/>
      <c r="D5856" s="1016"/>
      <c r="E5856" s="1016"/>
      <c r="F5856" s="1016" t="e">
        <f t="shared" si="174"/>
        <v>#DIV/0!</v>
      </c>
      <c r="G5856" s="1016">
        <f t="shared" si="175"/>
        <v>0</v>
      </c>
    </row>
    <row r="5857" spans="1:7">
      <c r="A5857" s="1016"/>
      <c r="B5857" s="1016"/>
      <c r="C5857" s="1016"/>
      <c r="D5857" s="1016"/>
      <c r="E5857" s="1016"/>
      <c r="F5857" s="1016" t="e">
        <f t="shared" si="174"/>
        <v>#DIV/0!</v>
      </c>
      <c r="G5857" s="1016">
        <f t="shared" si="175"/>
        <v>0</v>
      </c>
    </row>
    <row r="5858" spans="1:7">
      <c r="A5858" s="1016"/>
      <c r="B5858" s="1016"/>
      <c r="C5858" s="1016"/>
      <c r="D5858" s="1016"/>
      <c r="E5858" s="1016"/>
      <c r="F5858" s="1016" t="e">
        <f t="shared" si="174"/>
        <v>#DIV/0!</v>
      </c>
      <c r="G5858" s="1016">
        <f t="shared" si="175"/>
        <v>0</v>
      </c>
    </row>
    <row r="5859" spans="1:7">
      <c r="A5859" s="1016"/>
      <c r="B5859" s="1016"/>
      <c r="C5859" s="1016"/>
      <c r="D5859" s="1016"/>
      <c r="E5859" s="1016"/>
      <c r="F5859" s="1016" t="e">
        <f t="shared" si="174"/>
        <v>#DIV/0!</v>
      </c>
      <c r="G5859" s="1016">
        <f t="shared" si="175"/>
        <v>0</v>
      </c>
    </row>
    <row r="5860" spans="1:7">
      <c r="A5860" s="1016"/>
      <c r="B5860" s="1016"/>
      <c r="C5860" s="1016"/>
      <c r="D5860" s="1016"/>
      <c r="E5860" s="1016"/>
      <c r="F5860" s="1016" t="e">
        <f t="shared" si="174"/>
        <v>#DIV/0!</v>
      </c>
      <c r="G5860" s="1016">
        <f t="shared" si="175"/>
        <v>0</v>
      </c>
    </row>
    <row r="5861" spans="1:7">
      <c r="A5861" s="1016"/>
      <c r="B5861" s="1016"/>
      <c r="C5861" s="1016"/>
      <c r="D5861" s="1016"/>
      <c r="E5861" s="1016"/>
      <c r="F5861" s="1016" t="e">
        <f t="shared" si="174"/>
        <v>#DIV/0!</v>
      </c>
      <c r="G5861" s="1016">
        <f t="shared" si="175"/>
        <v>0</v>
      </c>
    </row>
    <row r="5862" spans="1:7">
      <c r="A5862" s="1016"/>
      <c r="B5862" s="1016"/>
      <c r="C5862" s="1016"/>
      <c r="D5862" s="1016"/>
      <c r="E5862" s="1016"/>
      <c r="F5862" s="1016" t="e">
        <f t="shared" si="174"/>
        <v>#DIV/0!</v>
      </c>
      <c r="G5862" s="1016">
        <f t="shared" si="175"/>
        <v>0</v>
      </c>
    </row>
    <row r="5863" spans="1:7">
      <c r="A5863" s="1016"/>
      <c r="B5863" s="1016"/>
      <c r="C5863" s="1016"/>
      <c r="D5863" s="1016"/>
      <c r="E5863" s="1016"/>
      <c r="F5863" s="1016" t="e">
        <f t="shared" si="174"/>
        <v>#DIV/0!</v>
      </c>
      <c r="G5863" s="1016">
        <f t="shared" si="175"/>
        <v>0</v>
      </c>
    </row>
    <row r="5864" spans="1:7">
      <c r="A5864" s="1016"/>
      <c r="B5864" s="1016"/>
      <c r="C5864" s="1016"/>
      <c r="D5864" s="1016"/>
      <c r="E5864" s="1016"/>
      <c r="F5864" s="1016" t="e">
        <f t="shared" si="174"/>
        <v>#DIV/0!</v>
      </c>
      <c r="G5864" s="1016">
        <f t="shared" si="175"/>
        <v>0</v>
      </c>
    </row>
    <row r="5865" spans="1:7">
      <c r="A5865" s="1016"/>
      <c r="B5865" s="1016"/>
      <c r="C5865" s="1016"/>
      <c r="D5865" s="1016"/>
      <c r="E5865" s="1016"/>
      <c r="F5865" s="1016" t="e">
        <f t="shared" si="174"/>
        <v>#DIV/0!</v>
      </c>
      <c r="G5865" s="1016">
        <f t="shared" si="175"/>
        <v>0</v>
      </c>
    </row>
    <row r="5866" spans="1:7">
      <c r="A5866" s="1016"/>
      <c r="B5866" s="1016"/>
      <c r="C5866" s="1016"/>
      <c r="D5866" s="1016"/>
      <c r="E5866" s="1016"/>
      <c r="F5866" s="1016" t="e">
        <f t="shared" si="174"/>
        <v>#DIV/0!</v>
      </c>
      <c r="G5866" s="1016">
        <f t="shared" si="175"/>
        <v>0</v>
      </c>
    </row>
    <row r="5867" spans="1:7">
      <c r="A5867" s="1016"/>
      <c r="B5867" s="1016"/>
      <c r="C5867" s="1016"/>
      <c r="D5867" s="1016"/>
      <c r="E5867" s="1016"/>
      <c r="F5867" s="1016" t="e">
        <f t="shared" si="174"/>
        <v>#DIV/0!</v>
      </c>
      <c r="G5867" s="1016">
        <f t="shared" si="175"/>
        <v>0</v>
      </c>
    </row>
    <row r="5868" spans="1:7">
      <c r="A5868" s="1016"/>
      <c r="B5868" s="1016"/>
      <c r="C5868" s="1016"/>
      <c r="D5868" s="1016"/>
      <c r="E5868" s="1016"/>
      <c r="F5868" s="1016" t="e">
        <f t="shared" si="174"/>
        <v>#DIV/0!</v>
      </c>
      <c r="G5868" s="1016">
        <f t="shared" si="175"/>
        <v>0</v>
      </c>
    </row>
    <row r="5869" spans="1:7">
      <c r="A5869" s="1016"/>
      <c r="B5869" s="1016"/>
      <c r="C5869" s="1016"/>
      <c r="D5869" s="1016"/>
      <c r="E5869" s="1016"/>
      <c r="F5869" s="1016" t="e">
        <f t="shared" si="174"/>
        <v>#DIV/0!</v>
      </c>
      <c r="G5869" s="1016">
        <f t="shared" si="175"/>
        <v>0</v>
      </c>
    </row>
    <row r="5870" spans="1:7">
      <c r="A5870" s="1016"/>
      <c r="B5870" s="1016"/>
      <c r="C5870" s="1016"/>
      <c r="D5870" s="1016"/>
      <c r="E5870" s="1016"/>
      <c r="F5870" s="1016" t="e">
        <f t="shared" si="174"/>
        <v>#DIV/0!</v>
      </c>
      <c r="G5870" s="1016">
        <f t="shared" si="175"/>
        <v>0</v>
      </c>
    </row>
    <row r="5871" spans="1:7">
      <c r="A5871" s="1016"/>
      <c r="B5871" s="1016"/>
      <c r="C5871" s="1016"/>
      <c r="D5871" s="1016"/>
      <c r="E5871" s="1016"/>
      <c r="F5871" s="1016" t="e">
        <f t="shared" si="174"/>
        <v>#DIV/0!</v>
      </c>
      <c r="G5871" s="1016">
        <f t="shared" si="175"/>
        <v>0</v>
      </c>
    </row>
    <row r="5872" spans="1:7">
      <c r="A5872" s="1016"/>
      <c r="B5872" s="1016"/>
      <c r="C5872" s="1016"/>
      <c r="D5872" s="1016"/>
      <c r="E5872" s="1016"/>
      <c r="F5872" s="1016" t="e">
        <f t="shared" si="174"/>
        <v>#DIV/0!</v>
      </c>
      <c r="G5872" s="1016">
        <f t="shared" si="175"/>
        <v>0</v>
      </c>
    </row>
    <row r="5873" spans="1:7">
      <c r="A5873" s="1016"/>
      <c r="B5873" s="1016"/>
      <c r="C5873" s="1016"/>
      <c r="D5873" s="1016"/>
      <c r="E5873" s="1016"/>
      <c r="F5873" s="1016" t="e">
        <f t="shared" si="174"/>
        <v>#DIV/0!</v>
      </c>
      <c r="G5873" s="1016">
        <f t="shared" si="175"/>
        <v>0</v>
      </c>
    </row>
    <row r="5874" spans="1:7">
      <c r="A5874" s="1016"/>
      <c r="B5874" s="1016"/>
      <c r="C5874" s="1016"/>
      <c r="D5874" s="1016"/>
      <c r="E5874" s="1016"/>
      <c r="F5874" s="1016" t="e">
        <f t="shared" si="174"/>
        <v>#DIV/0!</v>
      </c>
      <c r="G5874" s="1016">
        <f t="shared" si="175"/>
        <v>0</v>
      </c>
    </row>
    <row r="5875" spans="1:7">
      <c r="A5875" s="1016"/>
      <c r="B5875" s="1016"/>
      <c r="C5875" s="1016"/>
      <c r="D5875" s="1016"/>
      <c r="E5875" s="1016"/>
      <c r="F5875" s="1016" t="e">
        <f t="shared" si="174"/>
        <v>#DIV/0!</v>
      </c>
      <c r="G5875" s="1016">
        <f t="shared" si="175"/>
        <v>0</v>
      </c>
    </row>
    <row r="5876" spans="1:7">
      <c r="A5876" s="1016"/>
      <c r="B5876" s="1016"/>
      <c r="C5876" s="1016"/>
      <c r="D5876" s="1016"/>
      <c r="E5876" s="1016"/>
      <c r="F5876" s="1016" t="e">
        <f t="shared" si="174"/>
        <v>#DIV/0!</v>
      </c>
      <c r="G5876" s="1016">
        <f t="shared" si="175"/>
        <v>0</v>
      </c>
    </row>
    <row r="5877" spans="1:7">
      <c r="A5877" s="1016"/>
      <c r="B5877" s="1016"/>
      <c r="C5877" s="1016"/>
      <c r="D5877" s="1016"/>
      <c r="E5877" s="1016"/>
      <c r="F5877" s="1016" t="e">
        <f t="shared" si="174"/>
        <v>#DIV/0!</v>
      </c>
      <c r="G5877" s="1016">
        <f t="shared" si="175"/>
        <v>0</v>
      </c>
    </row>
    <row r="5878" spans="1:7">
      <c r="A5878" s="1016"/>
      <c r="B5878" s="1016"/>
      <c r="C5878" s="1016"/>
      <c r="D5878" s="1016"/>
      <c r="E5878" s="1016"/>
      <c r="F5878" s="1016" t="e">
        <f t="shared" si="174"/>
        <v>#DIV/0!</v>
      </c>
      <c r="G5878" s="1016">
        <f t="shared" si="175"/>
        <v>0</v>
      </c>
    </row>
    <row r="5879" spans="1:7">
      <c r="A5879" s="1016"/>
      <c r="B5879" s="1016"/>
      <c r="C5879" s="1016"/>
      <c r="D5879" s="1016"/>
      <c r="E5879" s="1016"/>
      <c r="F5879" s="1016" t="e">
        <f t="shared" si="174"/>
        <v>#DIV/0!</v>
      </c>
      <c r="G5879" s="1016">
        <f t="shared" si="175"/>
        <v>0</v>
      </c>
    </row>
    <row r="5880" spans="1:7">
      <c r="A5880" s="1016"/>
      <c r="B5880" s="1016"/>
      <c r="C5880" s="1016"/>
      <c r="D5880" s="1016"/>
      <c r="E5880" s="1016"/>
      <c r="F5880" s="1016" t="e">
        <f t="shared" si="174"/>
        <v>#DIV/0!</v>
      </c>
      <c r="G5880" s="1016">
        <f t="shared" si="175"/>
        <v>0</v>
      </c>
    </row>
    <row r="5881" spans="1:7">
      <c r="A5881" s="1016"/>
      <c r="B5881" s="1016"/>
      <c r="C5881" s="1016"/>
      <c r="D5881" s="1016"/>
      <c r="E5881" s="1016"/>
      <c r="F5881" s="1016" t="e">
        <f t="shared" si="174"/>
        <v>#DIV/0!</v>
      </c>
      <c r="G5881" s="1016">
        <f t="shared" si="175"/>
        <v>0</v>
      </c>
    </row>
    <row r="5882" spans="1:7">
      <c r="A5882" s="1016"/>
      <c r="B5882" s="1016"/>
      <c r="C5882" s="1016"/>
      <c r="D5882" s="1016"/>
      <c r="E5882" s="1016"/>
      <c r="F5882" s="1016" t="e">
        <f t="shared" si="174"/>
        <v>#DIV/0!</v>
      </c>
      <c r="G5882" s="1016">
        <f t="shared" si="175"/>
        <v>0</v>
      </c>
    </row>
    <row r="5883" spans="1:7">
      <c r="A5883" s="1016"/>
      <c r="B5883" s="1016"/>
      <c r="C5883" s="1016"/>
      <c r="D5883" s="1016"/>
      <c r="E5883" s="1016"/>
      <c r="F5883" s="1016" t="e">
        <f t="shared" si="174"/>
        <v>#DIV/0!</v>
      </c>
      <c r="G5883" s="1016">
        <f t="shared" si="175"/>
        <v>0</v>
      </c>
    </row>
    <row r="5884" spans="1:7">
      <c r="A5884" s="1016"/>
      <c r="B5884" s="1016"/>
      <c r="C5884" s="1016"/>
      <c r="D5884" s="1016"/>
      <c r="E5884" s="1016"/>
      <c r="F5884" s="1016" t="e">
        <f t="shared" si="174"/>
        <v>#DIV/0!</v>
      </c>
      <c r="G5884" s="1016">
        <f t="shared" si="175"/>
        <v>0</v>
      </c>
    </row>
    <row r="5885" spans="1:7">
      <c r="A5885" s="1016"/>
      <c r="B5885" s="1016"/>
      <c r="C5885" s="1016"/>
      <c r="D5885" s="1016"/>
      <c r="E5885" s="1016"/>
      <c r="F5885" s="1016" t="e">
        <f t="shared" si="174"/>
        <v>#DIV/0!</v>
      </c>
      <c r="G5885" s="1016">
        <f t="shared" si="175"/>
        <v>0</v>
      </c>
    </row>
    <row r="5886" spans="1:7">
      <c r="A5886" s="1016"/>
      <c r="B5886" s="1016"/>
      <c r="C5886" s="1016"/>
      <c r="D5886" s="1016"/>
      <c r="E5886" s="1016"/>
      <c r="F5886" s="1016" t="e">
        <f t="shared" si="174"/>
        <v>#DIV/0!</v>
      </c>
      <c r="G5886" s="1016">
        <f t="shared" si="175"/>
        <v>0</v>
      </c>
    </row>
    <row r="5887" spans="1:7">
      <c r="A5887" s="1016"/>
      <c r="B5887" s="1016"/>
      <c r="C5887" s="1016"/>
      <c r="D5887" s="1016"/>
      <c r="E5887" s="1016"/>
      <c r="F5887" s="1016" t="e">
        <f t="shared" si="174"/>
        <v>#DIV/0!</v>
      </c>
      <c r="G5887" s="1016">
        <f t="shared" si="175"/>
        <v>0</v>
      </c>
    </row>
    <row r="5888" spans="1:7">
      <c r="A5888" s="1016"/>
      <c r="B5888" s="1016"/>
      <c r="C5888" s="1016"/>
      <c r="D5888" s="1016"/>
      <c r="E5888" s="1016"/>
      <c r="F5888" s="1016" t="e">
        <f t="shared" si="174"/>
        <v>#DIV/0!</v>
      </c>
      <c r="G5888" s="1016">
        <f t="shared" si="175"/>
        <v>0</v>
      </c>
    </row>
    <row r="5889" spans="1:7">
      <c r="A5889" s="1016"/>
      <c r="B5889" s="1016"/>
      <c r="C5889" s="1016"/>
      <c r="D5889" s="1016"/>
      <c r="E5889" s="1016"/>
      <c r="F5889" s="1016" t="e">
        <f t="shared" si="174"/>
        <v>#DIV/0!</v>
      </c>
      <c r="G5889" s="1016">
        <f t="shared" si="175"/>
        <v>0</v>
      </c>
    </row>
    <row r="5890" spans="1:7">
      <c r="A5890" s="1016"/>
      <c r="B5890" s="1016"/>
      <c r="C5890" s="1016"/>
      <c r="D5890" s="1016"/>
      <c r="E5890" s="1016"/>
      <c r="F5890" s="1016" t="e">
        <f t="shared" si="174"/>
        <v>#DIV/0!</v>
      </c>
      <c r="G5890" s="1016">
        <f t="shared" si="175"/>
        <v>0</v>
      </c>
    </row>
    <row r="5891" spans="1:7">
      <c r="A5891" s="1016"/>
      <c r="B5891" s="1016"/>
      <c r="C5891" s="1016"/>
      <c r="D5891" s="1016"/>
      <c r="E5891" s="1016"/>
      <c r="F5891" s="1016" t="e">
        <f t="shared" si="174"/>
        <v>#DIV/0!</v>
      </c>
      <c r="G5891" s="1016">
        <f t="shared" si="175"/>
        <v>0</v>
      </c>
    </row>
    <row r="5892" spans="1:7">
      <c r="A5892" s="1016"/>
      <c r="B5892" s="1016"/>
      <c r="C5892" s="1016"/>
      <c r="D5892" s="1016"/>
      <c r="E5892" s="1016"/>
      <c r="F5892" s="1016" t="e">
        <f t="shared" si="174"/>
        <v>#DIV/0!</v>
      </c>
      <c r="G5892" s="1016">
        <f t="shared" si="175"/>
        <v>0</v>
      </c>
    </row>
    <row r="5893" spans="1:7">
      <c r="A5893" s="1016"/>
      <c r="B5893" s="1016"/>
      <c r="C5893" s="1016"/>
      <c r="D5893" s="1016"/>
      <c r="E5893" s="1016"/>
      <c r="F5893" s="1016" t="e">
        <f t="shared" si="174"/>
        <v>#DIV/0!</v>
      </c>
      <c r="G5893" s="1016">
        <f t="shared" si="175"/>
        <v>0</v>
      </c>
    </row>
    <row r="5894" spans="1:7">
      <c r="A5894" s="1016"/>
      <c r="B5894" s="1016"/>
      <c r="C5894" s="1016"/>
      <c r="D5894" s="1016"/>
      <c r="E5894" s="1016"/>
      <c r="F5894" s="1016" t="e">
        <f t="shared" si="174"/>
        <v>#DIV/0!</v>
      </c>
      <c r="G5894" s="1016">
        <f t="shared" si="175"/>
        <v>0</v>
      </c>
    </row>
    <row r="5895" spans="1:7">
      <c r="A5895" s="1016"/>
      <c r="B5895" s="1016"/>
      <c r="C5895" s="1016"/>
      <c r="D5895" s="1016"/>
      <c r="E5895" s="1016"/>
      <c r="F5895" s="1016" t="e">
        <f t="shared" si="174"/>
        <v>#DIV/0!</v>
      </c>
      <c r="G5895" s="1016">
        <f t="shared" si="175"/>
        <v>0</v>
      </c>
    </row>
    <row r="5896" spans="1:7">
      <c r="A5896" s="1016"/>
      <c r="B5896" s="1016"/>
      <c r="C5896" s="1016"/>
      <c r="D5896" s="1016"/>
      <c r="E5896" s="1016"/>
      <c r="F5896" s="1016" t="e">
        <f t="shared" si="174"/>
        <v>#DIV/0!</v>
      </c>
      <c r="G5896" s="1016">
        <f t="shared" si="175"/>
        <v>0</v>
      </c>
    </row>
    <row r="5897" spans="1:7">
      <c r="A5897" s="1016"/>
      <c r="B5897" s="1016"/>
      <c r="C5897" s="1016"/>
      <c r="D5897" s="1016"/>
      <c r="E5897" s="1016"/>
      <c r="F5897" s="1016" t="e">
        <f t="shared" si="174"/>
        <v>#DIV/0!</v>
      </c>
      <c r="G5897" s="1016">
        <f t="shared" si="175"/>
        <v>0</v>
      </c>
    </row>
    <row r="5898" spans="1:7">
      <c r="A5898" s="1016"/>
      <c r="B5898" s="1016"/>
      <c r="C5898" s="1016"/>
      <c r="D5898" s="1016"/>
      <c r="E5898" s="1016"/>
      <c r="F5898" s="1016" t="e">
        <f t="shared" si="174"/>
        <v>#DIV/0!</v>
      </c>
      <c r="G5898" s="1016">
        <f t="shared" si="175"/>
        <v>0</v>
      </c>
    </row>
    <row r="5899" spans="1:7">
      <c r="A5899" s="1016"/>
      <c r="B5899" s="1016"/>
      <c r="C5899" s="1016"/>
      <c r="D5899" s="1016"/>
      <c r="E5899" s="1016"/>
      <c r="F5899" s="1016" t="e">
        <f t="shared" si="174"/>
        <v>#DIV/0!</v>
      </c>
      <c r="G5899" s="1016">
        <f t="shared" si="175"/>
        <v>0</v>
      </c>
    </row>
    <row r="5900" spans="1:7">
      <c r="A5900" s="1016"/>
      <c r="B5900" s="1016"/>
      <c r="C5900" s="1016"/>
      <c r="D5900" s="1016"/>
      <c r="E5900" s="1016"/>
      <c r="F5900" s="1016" t="e">
        <f t="shared" si="174"/>
        <v>#DIV/0!</v>
      </c>
      <c r="G5900" s="1016">
        <f t="shared" si="175"/>
        <v>0</v>
      </c>
    </row>
    <row r="5901" spans="1:7">
      <c r="A5901" s="1016"/>
      <c r="B5901" s="1016"/>
      <c r="C5901" s="1016"/>
      <c r="D5901" s="1016"/>
      <c r="E5901" s="1016"/>
      <c r="F5901" s="1016" t="e">
        <f t="shared" si="174"/>
        <v>#DIV/0!</v>
      </c>
      <c r="G5901" s="1016">
        <f t="shared" si="175"/>
        <v>0</v>
      </c>
    </row>
    <row r="5902" spans="1:7">
      <c r="A5902" s="1016"/>
      <c r="B5902" s="1016"/>
      <c r="C5902" s="1016"/>
      <c r="D5902" s="1016"/>
      <c r="E5902" s="1016"/>
      <c r="F5902" s="1016" t="e">
        <f t="shared" si="174"/>
        <v>#DIV/0!</v>
      </c>
      <c r="G5902" s="1016">
        <f t="shared" si="175"/>
        <v>0</v>
      </c>
    </row>
    <row r="5903" spans="1:7">
      <c r="A5903" s="1016"/>
      <c r="B5903" s="1016"/>
      <c r="C5903" s="1016"/>
      <c r="D5903" s="1016"/>
      <c r="E5903" s="1016"/>
      <c r="F5903" s="1016" t="e">
        <f t="shared" si="174"/>
        <v>#DIV/0!</v>
      </c>
      <c r="G5903" s="1016">
        <f t="shared" si="175"/>
        <v>0</v>
      </c>
    </row>
    <row r="5904" spans="1:7">
      <c r="A5904" s="1016"/>
      <c r="B5904" s="1016"/>
      <c r="C5904" s="1016"/>
      <c r="D5904" s="1016"/>
      <c r="E5904" s="1016"/>
      <c r="F5904" s="1016" t="e">
        <f t="shared" si="174"/>
        <v>#DIV/0!</v>
      </c>
      <c r="G5904" s="1016">
        <f t="shared" si="175"/>
        <v>0</v>
      </c>
    </row>
    <row r="5905" spans="1:7">
      <c r="A5905" s="1016"/>
      <c r="B5905" s="1016"/>
      <c r="C5905" s="1016"/>
      <c r="D5905" s="1016"/>
      <c r="E5905" s="1016"/>
      <c r="F5905" s="1016" t="e">
        <f t="shared" si="174"/>
        <v>#DIV/0!</v>
      </c>
      <c r="G5905" s="1016">
        <f t="shared" si="175"/>
        <v>0</v>
      </c>
    </row>
    <row r="5906" spans="1:7">
      <c r="A5906" s="1016"/>
      <c r="B5906" s="1016"/>
      <c r="C5906" s="1016"/>
      <c r="D5906" s="1016"/>
      <c r="E5906" s="1016"/>
      <c r="F5906" s="1016" t="e">
        <f t="shared" si="174"/>
        <v>#DIV/0!</v>
      </c>
      <c r="G5906" s="1016">
        <f t="shared" si="175"/>
        <v>0</v>
      </c>
    </row>
    <row r="5907" spans="1:7">
      <c r="A5907" s="1016"/>
      <c r="B5907" s="1016"/>
      <c r="C5907" s="1016"/>
      <c r="D5907" s="1016"/>
      <c r="E5907" s="1016"/>
      <c r="F5907" s="1016" t="e">
        <f t="shared" si="174"/>
        <v>#DIV/0!</v>
      </c>
      <c r="G5907" s="1016">
        <f t="shared" si="175"/>
        <v>0</v>
      </c>
    </row>
    <row r="5908" spans="1:7">
      <c r="A5908" s="1016"/>
      <c r="B5908" s="1016"/>
      <c r="C5908" s="1016"/>
      <c r="D5908" s="1016"/>
      <c r="E5908" s="1016"/>
      <c r="F5908" s="1016" t="e">
        <f t="shared" si="174"/>
        <v>#DIV/0!</v>
      </c>
      <c r="G5908" s="1016">
        <f t="shared" si="175"/>
        <v>0</v>
      </c>
    </row>
    <row r="5909" spans="1:7">
      <c r="A5909" s="1016"/>
      <c r="B5909" s="1016"/>
      <c r="C5909" s="1016"/>
      <c r="D5909" s="1016"/>
      <c r="E5909" s="1016"/>
      <c r="F5909" s="1016" t="e">
        <f t="shared" si="174"/>
        <v>#DIV/0!</v>
      </c>
      <c r="G5909" s="1016">
        <f t="shared" si="175"/>
        <v>0</v>
      </c>
    </row>
    <row r="5910" spans="1:7">
      <c r="A5910" s="1016"/>
      <c r="B5910" s="1016"/>
      <c r="C5910" s="1016"/>
      <c r="D5910" s="1016"/>
      <c r="E5910" s="1016"/>
      <c r="F5910" s="1016" t="e">
        <f t="shared" si="174"/>
        <v>#DIV/0!</v>
      </c>
      <c r="G5910" s="1016">
        <f t="shared" si="175"/>
        <v>0</v>
      </c>
    </row>
    <row r="5911" spans="1:7">
      <c r="A5911" s="1016"/>
      <c r="B5911" s="1016"/>
      <c r="C5911" s="1016"/>
      <c r="D5911" s="1016"/>
      <c r="E5911" s="1016"/>
      <c r="F5911" s="1016" t="e">
        <f t="shared" si="174"/>
        <v>#DIV/0!</v>
      </c>
      <c r="G5911" s="1016">
        <f t="shared" si="175"/>
        <v>0</v>
      </c>
    </row>
    <row r="5912" spans="1:7">
      <c r="A5912" s="1016"/>
      <c r="B5912" s="1016"/>
      <c r="C5912" s="1016"/>
      <c r="D5912" s="1016"/>
      <c r="E5912" s="1016"/>
      <c r="F5912" s="1016" t="e">
        <f t="shared" si="174"/>
        <v>#DIV/0!</v>
      </c>
      <c r="G5912" s="1016">
        <f t="shared" si="175"/>
        <v>0</v>
      </c>
    </row>
    <row r="5913" spans="1:7">
      <c r="A5913" s="1016"/>
      <c r="B5913" s="1016"/>
      <c r="C5913" s="1016"/>
      <c r="D5913" s="1016"/>
      <c r="E5913" s="1016"/>
      <c r="F5913" s="1016" t="e">
        <f t="shared" si="174"/>
        <v>#DIV/0!</v>
      </c>
      <c r="G5913" s="1016">
        <f t="shared" si="175"/>
        <v>0</v>
      </c>
    </row>
    <row r="5914" spans="1:7">
      <c r="A5914" s="1016"/>
      <c r="B5914" s="1016"/>
      <c r="C5914" s="1016"/>
      <c r="D5914" s="1016"/>
      <c r="E5914" s="1016"/>
      <c r="F5914" s="1016" t="e">
        <f t="shared" si="174"/>
        <v>#DIV/0!</v>
      </c>
      <c r="G5914" s="1016">
        <f t="shared" si="175"/>
        <v>0</v>
      </c>
    </row>
    <row r="5915" spans="1:7">
      <c r="A5915" s="1016"/>
      <c r="B5915" s="1016"/>
      <c r="C5915" s="1016"/>
      <c r="D5915" s="1016"/>
      <c r="E5915" s="1016"/>
      <c r="F5915" s="1016" t="e">
        <f t="shared" si="174"/>
        <v>#DIV/0!</v>
      </c>
      <c r="G5915" s="1016">
        <f t="shared" si="175"/>
        <v>0</v>
      </c>
    </row>
    <row r="5916" spans="1:7">
      <c r="A5916" s="1016"/>
      <c r="B5916" s="1016"/>
      <c r="C5916" s="1016"/>
      <c r="D5916" s="1016"/>
      <c r="E5916" s="1016"/>
      <c r="F5916" s="1016" t="e">
        <f t="shared" si="174"/>
        <v>#DIV/0!</v>
      </c>
      <c r="G5916" s="1016">
        <f t="shared" si="175"/>
        <v>0</v>
      </c>
    </row>
    <row r="5917" spans="1:7">
      <c r="A5917" s="1016"/>
      <c r="B5917" s="1016"/>
      <c r="C5917" s="1016"/>
      <c r="D5917" s="1016"/>
      <c r="E5917" s="1016"/>
      <c r="F5917" s="1016" t="e">
        <f t="shared" si="174"/>
        <v>#DIV/0!</v>
      </c>
      <c r="G5917" s="1016">
        <f t="shared" si="175"/>
        <v>0</v>
      </c>
    </row>
    <row r="5918" spans="1:7">
      <c r="A5918" s="1016"/>
      <c r="B5918" s="1016"/>
      <c r="C5918" s="1016"/>
      <c r="D5918" s="1016"/>
      <c r="E5918" s="1016"/>
      <c r="F5918" s="1016" t="e">
        <f t="shared" si="174"/>
        <v>#DIV/0!</v>
      </c>
      <c r="G5918" s="1016">
        <f t="shared" si="175"/>
        <v>0</v>
      </c>
    </row>
    <row r="5919" spans="1:7">
      <c r="A5919" s="1016"/>
      <c r="B5919" s="1016"/>
      <c r="C5919" s="1016"/>
      <c r="D5919" s="1016"/>
      <c r="E5919" s="1016"/>
      <c r="F5919" s="1016" t="e">
        <f t="shared" ref="F5919:F5982" si="176">(B5919*C5919*D5919*60/(A5919*1000))+F5918</f>
        <v>#DIV/0!</v>
      </c>
      <c r="G5919" s="1016">
        <f t="shared" ref="G5919:G5982" si="177">(C5919*D5919*60)+G5918</f>
        <v>0</v>
      </c>
    </row>
    <row r="5920" spans="1:7">
      <c r="A5920" s="1016"/>
      <c r="B5920" s="1016"/>
      <c r="C5920" s="1016"/>
      <c r="D5920" s="1016"/>
      <c r="E5920" s="1016"/>
      <c r="F5920" s="1016" t="e">
        <f t="shared" si="176"/>
        <v>#DIV/0!</v>
      </c>
      <c r="G5920" s="1016">
        <f t="shared" si="177"/>
        <v>0</v>
      </c>
    </row>
    <row r="5921" spans="1:7">
      <c r="A5921" s="1016"/>
      <c r="B5921" s="1016"/>
      <c r="C5921" s="1016"/>
      <c r="D5921" s="1016"/>
      <c r="E5921" s="1016"/>
      <c r="F5921" s="1016" t="e">
        <f t="shared" si="176"/>
        <v>#DIV/0!</v>
      </c>
      <c r="G5921" s="1016">
        <f t="shared" si="177"/>
        <v>0</v>
      </c>
    </row>
    <row r="5922" spans="1:7">
      <c r="A5922" s="1016"/>
      <c r="B5922" s="1016"/>
      <c r="C5922" s="1016"/>
      <c r="D5922" s="1016"/>
      <c r="E5922" s="1016"/>
      <c r="F5922" s="1016" t="e">
        <f t="shared" si="176"/>
        <v>#DIV/0!</v>
      </c>
      <c r="G5922" s="1016">
        <f t="shared" si="177"/>
        <v>0</v>
      </c>
    </row>
    <row r="5923" spans="1:7">
      <c r="A5923" s="1016"/>
      <c r="B5923" s="1016"/>
      <c r="C5923" s="1016"/>
      <c r="D5923" s="1016"/>
      <c r="E5923" s="1016"/>
      <c r="F5923" s="1016" t="e">
        <f t="shared" si="176"/>
        <v>#DIV/0!</v>
      </c>
      <c r="G5923" s="1016">
        <f t="shared" si="177"/>
        <v>0</v>
      </c>
    </row>
    <row r="5924" spans="1:7">
      <c r="A5924" s="1016"/>
      <c r="B5924" s="1016"/>
      <c r="C5924" s="1016"/>
      <c r="D5924" s="1016"/>
      <c r="E5924" s="1016"/>
      <c r="F5924" s="1016" t="e">
        <f t="shared" si="176"/>
        <v>#DIV/0!</v>
      </c>
      <c r="G5924" s="1016">
        <f t="shared" si="177"/>
        <v>0</v>
      </c>
    </row>
    <row r="5925" spans="1:7">
      <c r="A5925" s="1016"/>
      <c r="B5925" s="1016"/>
      <c r="C5925" s="1016"/>
      <c r="D5925" s="1016"/>
      <c r="E5925" s="1016"/>
      <c r="F5925" s="1016" t="e">
        <f t="shared" si="176"/>
        <v>#DIV/0!</v>
      </c>
      <c r="G5925" s="1016">
        <f t="shared" si="177"/>
        <v>0</v>
      </c>
    </row>
    <row r="5926" spans="1:7">
      <c r="A5926" s="1016"/>
      <c r="B5926" s="1016"/>
      <c r="C5926" s="1016"/>
      <c r="D5926" s="1016"/>
      <c r="E5926" s="1016"/>
      <c r="F5926" s="1016" t="e">
        <f t="shared" si="176"/>
        <v>#DIV/0!</v>
      </c>
      <c r="G5926" s="1016">
        <f t="shared" si="177"/>
        <v>0</v>
      </c>
    </row>
    <row r="5927" spans="1:7">
      <c r="A5927" s="1016"/>
      <c r="B5927" s="1016"/>
      <c r="C5927" s="1016"/>
      <c r="D5927" s="1016"/>
      <c r="E5927" s="1016"/>
      <c r="F5927" s="1016" t="e">
        <f t="shared" si="176"/>
        <v>#DIV/0!</v>
      </c>
      <c r="G5927" s="1016">
        <f t="shared" si="177"/>
        <v>0</v>
      </c>
    </row>
    <row r="5928" spans="1:7">
      <c r="A5928" s="1016"/>
      <c r="B5928" s="1016"/>
      <c r="C5928" s="1016"/>
      <c r="D5928" s="1016"/>
      <c r="E5928" s="1016"/>
      <c r="F5928" s="1016" t="e">
        <f t="shared" si="176"/>
        <v>#DIV/0!</v>
      </c>
      <c r="G5928" s="1016">
        <f t="shared" si="177"/>
        <v>0</v>
      </c>
    </row>
    <row r="5929" spans="1:7">
      <c r="A5929" s="1016"/>
      <c r="B5929" s="1016"/>
      <c r="C5929" s="1016"/>
      <c r="D5929" s="1016"/>
      <c r="E5929" s="1016"/>
      <c r="F5929" s="1016" t="e">
        <f t="shared" si="176"/>
        <v>#DIV/0!</v>
      </c>
      <c r="G5929" s="1016">
        <f t="shared" si="177"/>
        <v>0</v>
      </c>
    </row>
    <row r="5930" spans="1:7">
      <c r="A5930" s="1016"/>
      <c r="B5930" s="1016"/>
      <c r="C5930" s="1016"/>
      <c r="D5930" s="1016"/>
      <c r="E5930" s="1016"/>
      <c r="F5930" s="1016" t="e">
        <f t="shared" si="176"/>
        <v>#DIV/0!</v>
      </c>
      <c r="G5930" s="1016">
        <f t="shared" si="177"/>
        <v>0</v>
      </c>
    </row>
    <row r="5931" spans="1:7">
      <c r="A5931" s="1016"/>
      <c r="B5931" s="1016"/>
      <c r="C5931" s="1016"/>
      <c r="D5931" s="1016"/>
      <c r="E5931" s="1016"/>
      <c r="F5931" s="1016" t="e">
        <f t="shared" si="176"/>
        <v>#DIV/0!</v>
      </c>
      <c r="G5931" s="1016">
        <f t="shared" si="177"/>
        <v>0</v>
      </c>
    </row>
    <row r="5932" spans="1:7">
      <c r="A5932" s="1016"/>
      <c r="B5932" s="1016"/>
      <c r="C5932" s="1016"/>
      <c r="D5932" s="1016"/>
      <c r="E5932" s="1016"/>
      <c r="F5932" s="1016" t="e">
        <f t="shared" si="176"/>
        <v>#DIV/0!</v>
      </c>
      <c r="G5932" s="1016">
        <f t="shared" si="177"/>
        <v>0</v>
      </c>
    </row>
    <row r="5933" spans="1:7">
      <c r="A5933" s="1016"/>
      <c r="B5933" s="1016"/>
      <c r="C5933" s="1016"/>
      <c r="D5933" s="1016"/>
      <c r="E5933" s="1016"/>
      <c r="F5933" s="1016" t="e">
        <f t="shared" si="176"/>
        <v>#DIV/0!</v>
      </c>
      <c r="G5933" s="1016">
        <f t="shared" si="177"/>
        <v>0</v>
      </c>
    </row>
    <row r="5934" spans="1:7">
      <c r="A5934" s="1016"/>
      <c r="B5934" s="1016"/>
      <c r="C5934" s="1016"/>
      <c r="D5934" s="1016"/>
      <c r="E5934" s="1016"/>
      <c r="F5934" s="1016" t="e">
        <f t="shared" si="176"/>
        <v>#DIV/0!</v>
      </c>
      <c r="G5934" s="1016">
        <f t="shared" si="177"/>
        <v>0</v>
      </c>
    </row>
    <row r="5935" spans="1:7">
      <c r="A5935" s="1016"/>
      <c r="B5935" s="1016"/>
      <c r="C5935" s="1016"/>
      <c r="D5935" s="1016"/>
      <c r="E5935" s="1016"/>
      <c r="F5935" s="1016" t="e">
        <f t="shared" si="176"/>
        <v>#DIV/0!</v>
      </c>
      <c r="G5935" s="1016">
        <f t="shared" si="177"/>
        <v>0</v>
      </c>
    </row>
    <row r="5936" spans="1:7">
      <c r="A5936" s="1016"/>
      <c r="B5936" s="1016"/>
      <c r="C5936" s="1016"/>
      <c r="D5936" s="1016"/>
      <c r="E5936" s="1016"/>
      <c r="F5936" s="1016" t="e">
        <f t="shared" si="176"/>
        <v>#DIV/0!</v>
      </c>
      <c r="G5936" s="1016">
        <f t="shared" si="177"/>
        <v>0</v>
      </c>
    </row>
    <row r="5937" spans="1:7">
      <c r="A5937" s="1016"/>
      <c r="B5937" s="1016"/>
      <c r="C5937" s="1016"/>
      <c r="D5937" s="1016"/>
      <c r="E5937" s="1016"/>
      <c r="F5937" s="1016" t="e">
        <f t="shared" si="176"/>
        <v>#DIV/0!</v>
      </c>
      <c r="G5937" s="1016">
        <f t="shared" si="177"/>
        <v>0</v>
      </c>
    </row>
    <row r="5938" spans="1:7">
      <c r="A5938" s="1016"/>
      <c r="B5938" s="1016"/>
      <c r="C5938" s="1016"/>
      <c r="D5938" s="1016"/>
      <c r="E5938" s="1016"/>
      <c r="F5938" s="1016" t="e">
        <f t="shared" si="176"/>
        <v>#DIV/0!</v>
      </c>
      <c r="G5938" s="1016">
        <f t="shared" si="177"/>
        <v>0</v>
      </c>
    </row>
    <row r="5939" spans="1:7">
      <c r="A5939" s="1016"/>
      <c r="B5939" s="1016"/>
      <c r="C5939" s="1016"/>
      <c r="D5939" s="1016"/>
      <c r="E5939" s="1016"/>
      <c r="F5939" s="1016" t="e">
        <f t="shared" si="176"/>
        <v>#DIV/0!</v>
      </c>
      <c r="G5939" s="1016">
        <f t="shared" si="177"/>
        <v>0</v>
      </c>
    </row>
    <row r="5940" spans="1:7">
      <c r="A5940" s="1016"/>
      <c r="B5940" s="1016"/>
      <c r="C5940" s="1016"/>
      <c r="D5940" s="1016"/>
      <c r="E5940" s="1016"/>
      <c r="F5940" s="1016" t="e">
        <f t="shared" si="176"/>
        <v>#DIV/0!</v>
      </c>
      <c r="G5940" s="1016">
        <f t="shared" si="177"/>
        <v>0</v>
      </c>
    </row>
    <row r="5941" spans="1:7">
      <c r="A5941" s="1016"/>
      <c r="B5941" s="1016"/>
      <c r="C5941" s="1016"/>
      <c r="D5941" s="1016"/>
      <c r="E5941" s="1016"/>
      <c r="F5941" s="1016" t="e">
        <f t="shared" si="176"/>
        <v>#DIV/0!</v>
      </c>
      <c r="G5941" s="1016">
        <f t="shared" si="177"/>
        <v>0</v>
      </c>
    </row>
    <row r="5942" spans="1:7">
      <c r="A5942" s="1016"/>
      <c r="B5942" s="1016"/>
      <c r="C5942" s="1016"/>
      <c r="D5942" s="1016"/>
      <c r="E5942" s="1016"/>
      <c r="F5942" s="1016" t="e">
        <f t="shared" si="176"/>
        <v>#DIV/0!</v>
      </c>
      <c r="G5942" s="1016">
        <f t="shared" si="177"/>
        <v>0</v>
      </c>
    </row>
    <row r="5943" spans="1:7">
      <c r="A5943" s="1016"/>
      <c r="B5943" s="1016"/>
      <c r="C5943" s="1016"/>
      <c r="D5943" s="1016"/>
      <c r="E5943" s="1016"/>
      <c r="F5943" s="1016" t="e">
        <f t="shared" si="176"/>
        <v>#DIV/0!</v>
      </c>
      <c r="G5943" s="1016">
        <f t="shared" si="177"/>
        <v>0</v>
      </c>
    </row>
    <row r="5944" spans="1:7">
      <c r="A5944" s="1016"/>
      <c r="B5944" s="1016"/>
      <c r="C5944" s="1016"/>
      <c r="D5944" s="1016"/>
      <c r="E5944" s="1016"/>
      <c r="F5944" s="1016" t="e">
        <f t="shared" si="176"/>
        <v>#DIV/0!</v>
      </c>
      <c r="G5944" s="1016">
        <f t="shared" si="177"/>
        <v>0</v>
      </c>
    </row>
    <row r="5945" spans="1:7">
      <c r="A5945" s="1016"/>
      <c r="B5945" s="1016"/>
      <c r="C5945" s="1016"/>
      <c r="D5945" s="1016"/>
      <c r="E5945" s="1016"/>
      <c r="F5945" s="1016" t="e">
        <f t="shared" si="176"/>
        <v>#DIV/0!</v>
      </c>
      <c r="G5945" s="1016">
        <f t="shared" si="177"/>
        <v>0</v>
      </c>
    </row>
    <row r="5946" spans="1:7">
      <c r="A5946" s="1016"/>
      <c r="B5946" s="1016"/>
      <c r="C5946" s="1016"/>
      <c r="D5946" s="1016"/>
      <c r="E5946" s="1016"/>
      <c r="F5946" s="1016" t="e">
        <f t="shared" si="176"/>
        <v>#DIV/0!</v>
      </c>
      <c r="G5946" s="1016">
        <f t="shared" si="177"/>
        <v>0</v>
      </c>
    </row>
    <row r="5947" spans="1:7">
      <c r="A5947" s="1016"/>
      <c r="B5947" s="1016"/>
      <c r="C5947" s="1016"/>
      <c r="D5947" s="1016"/>
      <c r="E5947" s="1016"/>
      <c r="F5947" s="1016" t="e">
        <f t="shared" si="176"/>
        <v>#DIV/0!</v>
      </c>
      <c r="G5947" s="1016">
        <f t="shared" si="177"/>
        <v>0</v>
      </c>
    </row>
    <row r="5948" spans="1:7">
      <c r="A5948" s="1016"/>
      <c r="B5948" s="1016"/>
      <c r="C5948" s="1016"/>
      <c r="D5948" s="1016"/>
      <c r="E5948" s="1016"/>
      <c r="F5948" s="1016" t="e">
        <f t="shared" si="176"/>
        <v>#DIV/0!</v>
      </c>
      <c r="G5948" s="1016">
        <f t="shared" si="177"/>
        <v>0</v>
      </c>
    </row>
    <row r="5949" spans="1:7">
      <c r="A5949" s="1016"/>
      <c r="B5949" s="1016"/>
      <c r="C5949" s="1016"/>
      <c r="D5949" s="1016"/>
      <c r="E5949" s="1016"/>
      <c r="F5949" s="1016" t="e">
        <f t="shared" si="176"/>
        <v>#DIV/0!</v>
      </c>
      <c r="G5949" s="1016">
        <f t="shared" si="177"/>
        <v>0</v>
      </c>
    </row>
    <row r="5950" spans="1:7">
      <c r="A5950" s="1016"/>
      <c r="B5950" s="1016"/>
      <c r="C5950" s="1016"/>
      <c r="D5950" s="1016"/>
      <c r="E5950" s="1016"/>
      <c r="F5950" s="1016" t="e">
        <f t="shared" si="176"/>
        <v>#DIV/0!</v>
      </c>
      <c r="G5950" s="1016">
        <f t="shared" si="177"/>
        <v>0</v>
      </c>
    </row>
    <row r="5951" spans="1:7">
      <c r="A5951" s="1016"/>
      <c r="B5951" s="1016"/>
      <c r="C5951" s="1016"/>
      <c r="D5951" s="1016"/>
      <c r="E5951" s="1016"/>
      <c r="F5951" s="1016" t="e">
        <f t="shared" si="176"/>
        <v>#DIV/0!</v>
      </c>
      <c r="G5951" s="1016">
        <f t="shared" si="177"/>
        <v>0</v>
      </c>
    </row>
    <row r="5952" spans="1:7">
      <c r="A5952" s="1016"/>
      <c r="B5952" s="1016"/>
      <c r="C5952" s="1016"/>
      <c r="D5952" s="1016"/>
      <c r="E5952" s="1016"/>
      <c r="F5952" s="1016" t="e">
        <f t="shared" si="176"/>
        <v>#DIV/0!</v>
      </c>
      <c r="G5952" s="1016">
        <f t="shared" si="177"/>
        <v>0</v>
      </c>
    </row>
    <row r="5953" spans="1:7">
      <c r="A5953" s="1016"/>
      <c r="B5953" s="1016"/>
      <c r="C5953" s="1016"/>
      <c r="D5953" s="1016"/>
      <c r="E5953" s="1016"/>
      <c r="F5953" s="1016" t="e">
        <f t="shared" si="176"/>
        <v>#DIV/0!</v>
      </c>
      <c r="G5953" s="1016">
        <f t="shared" si="177"/>
        <v>0</v>
      </c>
    </row>
    <row r="5954" spans="1:7">
      <c r="A5954" s="1016"/>
      <c r="B5954" s="1016"/>
      <c r="C5954" s="1016"/>
      <c r="D5954" s="1016"/>
      <c r="E5954" s="1016"/>
      <c r="F5954" s="1016" t="e">
        <f t="shared" si="176"/>
        <v>#DIV/0!</v>
      </c>
      <c r="G5954" s="1016">
        <f t="shared" si="177"/>
        <v>0</v>
      </c>
    </row>
    <row r="5955" spans="1:7">
      <c r="A5955" s="1016"/>
      <c r="B5955" s="1016"/>
      <c r="C5955" s="1016"/>
      <c r="D5955" s="1016"/>
      <c r="E5955" s="1016"/>
      <c r="F5955" s="1016" t="e">
        <f t="shared" si="176"/>
        <v>#DIV/0!</v>
      </c>
      <c r="G5955" s="1016">
        <f t="shared" si="177"/>
        <v>0</v>
      </c>
    </row>
    <row r="5956" spans="1:7">
      <c r="A5956" s="1016"/>
      <c r="B5956" s="1016"/>
      <c r="C5956" s="1016"/>
      <c r="D5956" s="1016"/>
      <c r="E5956" s="1016"/>
      <c r="F5956" s="1016" t="e">
        <f t="shared" si="176"/>
        <v>#DIV/0!</v>
      </c>
      <c r="G5956" s="1016">
        <f t="shared" si="177"/>
        <v>0</v>
      </c>
    </row>
    <row r="5957" spans="1:7">
      <c r="A5957" s="1016"/>
      <c r="B5957" s="1016"/>
      <c r="C5957" s="1016"/>
      <c r="D5957" s="1016"/>
      <c r="E5957" s="1016"/>
      <c r="F5957" s="1016" t="e">
        <f t="shared" si="176"/>
        <v>#DIV/0!</v>
      </c>
      <c r="G5957" s="1016">
        <f t="shared" si="177"/>
        <v>0</v>
      </c>
    </row>
    <row r="5958" spans="1:7">
      <c r="A5958" s="1016"/>
      <c r="B5958" s="1016"/>
      <c r="C5958" s="1016"/>
      <c r="D5958" s="1016"/>
      <c r="E5958" s="1016"/>
      <c r="F5958" s="1016" t="e">
        <f t="shared" si="176"/>
        <v>#DIV/0!</v>
      </c>
      <c r="G5958" s="1016">
        <f t="shared" si="177"/>
        <v>0</v>
      </c>
    </row>
    <row r="5959" spans="1:7">
      <c r="A5959" s="1016"/>
      <c r="B5959" s="1016"/>
      <c r="C5959" s="1016"/>
      <c r="D5959" s="1016"/>
      <c r="E5959" s="1016"/>
      <c r="F5959" s="1016" t="e">
        <f t="shared" si="176"/>
        <v>#DIV/0!</v>
      </c>
      <c r="G5959" s="1016">
        <f t="shared" si="177"/>
        <v>0</v>
      </c>
    </row>
    <row r="5960" spans="1:7">
      <c r="A5960" s="1016"/>
      <c r="B5960" s="1016"/>
      <c r="C5960" s="1016"/>
      <c r="D5960" s="1016"/>
      <c r="E5960" s="1016"/>
      <c r="F5960" s="1016" t="e">
        <f t="shared" si="176"/>
        <v>#DIV/0!</v>
      </c>
      <c r="G5960" s="1016">
        <f t="shared" si="177"/>
        <v>0</v>
      </c>
    </row>
    <row r="5961" spans="1:7">
      <c r="A5961" s="1016"/>
      <c r="B5961" s="1016"/>
      <c r="C5961" s="1016"/>
      <c r="D5961" s="1016"/>
      <c r="E5961" s="1016"/>
      <c r="F5961" s="1016" t="e">
        <f t="shared" si="176"/>
        <v>#DIV/0!</v>
      </c>
      <c r="G5961" s="1016">
        <f t="shared" si="177"/>
        <v>0</v>
      </c>
    </row>
    <row r="5962" spans="1:7">
      <c r="A5962" s="1016"/>
      <c r="B5962" s="1016"/>
      <c r="C5962" s="1016"/>
      <c r="D5962" s="1016"/>
      <c r="E5962" s="1016"/>
      <c r="F5962" s="1016" t="e">
        <f t="shared" si="176"/>
        <v>#DIV/0!</v>
      </c>
      <c r="G5962" s="1016">
        <f t="shared" si="177"/>
        <v>0</v>
      </c>
    </row>
    <row r="5963" spans="1:7">
      <c r="A5963" s="1016"/>
      <c r="B5963" s="1016"/>
      <c r="C5963" s="1016"/>
      <c r="D5963" s="1016"/>
      <c r="E5963" s="1016"/>
      <c r="F5963" s="1016" t="e">
        <f t="shared" si="176"/>
        <v>#DIV/0!</v>
      </c>
      <c r="G5963" s="1016">
        <f t="shared" si="177"/>
        <v>0</v>
      </c>
    </row>
    <row r="5964" spans="1:7">
      <c r="A5964" s="1016"/>
      <c r="B5964" s="1016"/>
      <c r="C5964" s="1016"/>
      <c r="D5964" s="1016"/>
      <c r="E5964" s="1016"/>
      <c r="F5964" s="1016" t="e">
        <f t="shared" si="176"/>
        <v>#DIV/0!</v>
      </c>
      <c r="G5964" s="1016">
        <f t="shared" si="177"/>
        <v>0</v>
      </c>
    </row>
    <row r="5965" spans="1:7">
      <c r="A5965" s="1016"/>
      <c r="B5965" s="1016"/>
      <c r="C5965" s="1016"/>
      <c r="D5965" s="1016"/>
      <c r="E5965" s="1016"/>
      <c r="F5965" s="1016" t="e">
        <f t="shared" si="176"/>
        <v>#DIV/0!</v>
      </c>
      <c r="G5965" s="1016">
        <f t="shared" si="177"/>
        <v>0</v>
      </c>
    </row>
    <row r="5966" spans="1:7">
      <c r="A5966" s="1016"/>
      <c r="B5966" s="1016"/>
      <c r="C5966" s="1016"/>
      <c r="D5966" s="1016"/>
      <c r="E5966" s="1016"/>
      <c r="F5966" s="1016" t="e">
        <f t="shared" si="176"/>
        <v>#DIV/0!</v>
      </c>
      <c r="G5966" s="1016">
        <f t="shared" si="177"/>
        <v>0</v>
      </c>
    </row>
    <row r="5967" spans="1:7">
      <c r="A5967" s="1016"/>
      <c r="B5967" s="1016"/>
      <c r="C5967" s="1016"/>
      <c r="D5967" s="1016"/>
      <c r="E5967" s="1016"/>
      <c r="F5967" s="1016" t="e">
        <f t="shared" si="176"/>
        <v>#DIV/0!</v>
      </c>
      <c r="G5967" s="1016">
        <f t="shared" si="177"/>
        <v>0</v>
      </c>
    </row>
    <row r="5968" spans="1:7">
      <c r="A5968" s="1016"/>
      <c r="B5968" s="1016"/>
      <c r="C5968" s="1016"/>
      <c r="D5968" s="1016"/>
      <c r="E5968" s="1016"/>
      <c r="F5968" s="1016" t="e">
        <f t="shared" si="176"/>
        <v>#DIV/0!</v>
      </c>
      <c r="G5968" s="1016">
        <f t="shared" si="177"/>
        <v>0</v>
      </c>
    </row>
    <row r="5969" spans="1:7">
      <c r="A5969" s="1016"/>
      <c r="B5969" s="1016"/>
      <c r="C5969" s="1016"/>
      <c r="D5969" s="1016"/>
      <c r="E5969" s="1016"/>
      <c r="F5969" s="1016" t="e">
        <f t="shared" si="176"/>
        <v>#DIV/0!</v>
      </c>
      <c r="G5969" s="1016">
        <f t="shared" si="177"/>
        <v>0</v>
      </c>
    </row>
    <row r="5970" spans="1:7">
      <c r="A5970" s="1016"/>
      <c r="B5970" s="1016"/>
      <c r="C5970" s="1016"/>
      <c r="D5970" s="1016"/>
      <c r="E5970" s="1016"/>
      <c r="F5970" s="1016" t="e">
        <f t="shared" si="176"/>
        <v>#DIV/0!</v>
      </c>
      <c r="G5970" s="1016">
        <f t="shared" si="177"/>
        <v>0</v>
      </c>
    </row>
    <row r="5971" spans="1:7">
      <c r="A5971" s="1016"/>
      <c r="B5971" s="1016"/>
      <c r="C5971" s="1016"/>
      <c r="D5971" s="1016"/>
      <c r="E5971" s="1016"/>
      <c r="F5971" s="1016" t="e">
        <f t="shared" si="176"/>
        <v>#DIV/0!</v>
      </c>
      <c r="G5971" s="1016">
        <f t="shared" si="177"/>
        <v>0</v>
      </c>
    </row>
    <row r="5972" spans="1:7">
      <c r="A5972" s="1016"/>
      <c r="B5972" s="1016"/>
      <c r="C5972" s="1016"/>
      <c r="D5972" s="1016"/>
      <c r="E5972" s="1016"/>
      <c r="F5972" s="1016" t="e">
        <f t="shared" si="176"/>
        <v>#DIV/0!</v>
      </c>
      <c r="G5972" s="1016">
        <f t="shared" si="177"/>
        <v>0</v>
      </c>
    </row>
    <row r="5973" spans="1:7">
      <c r="A5973" s="1016"/>
      <c r="B5973" s="1016"/>
      <c r="C5973" s="1016"/>
      <c r="D5973" s="1016"/>
      <c r="E5973" s="1016"/>
      <c r="F5973" s="1016" t="e">
        <f t="shared" si="176"/>
        <v>#DIV/0!</v>
      </c>
      <c r="G5973" s="1016">
        <f t="shared" si="177"/>
        <v>0</v>
      </c>
    </row>
    <row r="5974" spans="1:7">
      <c r="A5974" s="1016"/>
      <c r="B5974" s="1016"/>
      <c r="C5974" s="1016"/>
      <c r="D5974" s="1016"/>
      <c r="E5974" s="1016"/>
      <c r="F5974" s="1016" t="e">
        <f t="shared" si="176"/>
        <v>#DIV/0!</v>
      </c>
      <c r="G5974" s="1016">
        <f t="shared" si="177"/>
        <v>0</v>
      </c>
    </row>
    <row r="5975" spans="1:7">
      <c r="A5975" s="1016"/>
      <c r="B5975" s="1016"/>
      <c r="C5975" s="1016"/>
      <c r="D5975" s="1016"/>
      <c r="E5975" s="1016"/>
      <c r="F5975" s="1016" t="e">
        <f t="shared" si="176"/>
        <v>#DIV/0!</v>
      </c>
      <c r="G5975" s="1016">
        <f t="shared" si="177"/>
        <v>0</v>
      </c>
    </row>
    <row r="5976" spans="1:7">
      <c r="A5976" s="1016"/>
      <c r="B5976" s="1016"/>
      <c r="C5976" s="1016"/>
      <c r="D5976" s="1016"/>
      <c r="E5976" s="1016"/>
      <c r="F5976" s="1016" t="e">
        <f t="shared" si="176"/>
        <v>#DIV/0!</v>
      </c>
      <c r="G5976" s="1016">
        <f t="shared" si="177"/>
        <v>0</v>
      </c>
    </row>
    <row r="5977" spans="1:7">
      <c r="A5977" s="1016"/>
      <c r="B5977" s="1016"/>
      <c r="C5977" s="1016"/>
      <c r="D5977" s="1016"/>
      <c r="E5977" s="1016"/>
      <c r="F5977" s="1016" t="e">
        <f t="shared" si="176"/>
        <v>#DIV/0!</v>
      </c>
      <c r="G5977" s="1016">
        <f t="shared" si="177"/>
        <v>0</v>
      </c>
    </row>
    <row r="5978" spans="1:7">
      <c r="A5978" s="1016"/>
      <c r="B5978" s="1016"/>
      <c r="C5978" s="1016"/>
      <c r="D5978" s="1016"/>
      <c r="E5978" s="1016"/>
      <c r="F5978" s="1016" t="e">
        <f t="shared" si="176"/>
        <v>#DIV/0!</v>
      </c>
      <c r="G5978" s="1016">
        <f t="shared" si="177"/>
        <v>0</v>
      </c>
    </row>
    <row r="5979" spans="1:7">
      <c r="A5979" s="1016"/>
      <c r="B5979" s="1016"/>
      <c r="C5979" s="1016"/>
      <c r="D5979" s="1016"/>
      <c r="E5979" s="1016"/>
      <c r="F5979" s="1016" t="e">
        <f t="shared" si="176"/>
        <v>#DIV/0!</v>
      </c>
      <c r="G5979" s="1016">
        <f t="shared" si="177"/>
        <v>0</v>
      </c>
    </row>
    <row r="5980" spans="1:7">
      <c r="A5980" s="1016"/>
      <c r="B5980" s="1016"/>
      <c r="C5980" s="1016"/>
      <c r="D5980" s="1016"/>
      <c r="E5980" s="1016"/>
      <c r="F5980" s="1016" t="e">
        <f t="shared" si="176"/>
        <v>#DIV/0!</v>
      </c>
      <c r="G5980" s="1016">
        <f t="shared" si="177"/>
        <v>0</v>
      </c>
    </row>
    <row r="5981" spans="1:7">
      <c r="A5981" s="1016"/>
      <c r="B5981" s="1016"/>
      <c r="C5981" s="1016"/>
      <c r="D5981" s="1016"/>
      <c r="E5981" s="1016"/>
      <c r="F5981" s="1016" t="e">
        <f t="shared" si="176"/>
        <v>#DIV/0!</v>
      </c>
      <c r="G5981" s="1016">
        <f t="shared" si="177"/>
        <v>0</v>
      </c>
    </row>
    <row r="5982" spans="1:7">
      <c r="A5982" s="1016"/>
      <c r="B5982" s="1016"/>
      <c r="C5982" s="1016"/>
      <c r="D5982" s="1016"/>
      <c r="E5982" s="1016"/>
      <c r="F5982" s="1016" t="e">
        <f t="shared" si="176"/>
        <v>#DIV/0!</v>
      </c>
      <c r="G5982" s="1016">
        <f t="shared" si="177"/>
        <v>0</v>
      </c>
    </row>
    <row r="5983" spans="1:7">
      <c r="A5983" s="1016"/>
      <c r="B5983" s="1016"/>
      <c r="C5983" s="1016"/>
      <c r="D5983" s="1016"/>
      <c r="E5983" s="1016"/>
      <c r="F5983" s="1016" t="e">
        <f t="shared" ref="F5983:F6046" si="178">(B5983*C5983*D5983*60/(A5983*1000))+F5982</f>
        <v>#DIV/0!</v>
      </c>
      <c r="G5983" s="1016">
        <f t="shared" ref="G5983:G6046" si="179">(C5983*D5983*60)+G5982</f>
        <v>0</v>
      </c>
    </row>
    <row r="5984" spans="1:7">
      <c r="A5984" s="1016"/>
      <c r="B5984" s="1016"/>
      <c r="C5984" s="1016"/>
      <c r="D5984" s="1016"/>
      <c r="E5984" s="1016"/>
      <c r="F5984" s="1016" t="e">
        <f t="shared" si="178"/>
        <v>#DIV/0!</v>
      </c>
      <c r="G5984" s="1016">
        <f t="shared" si="179"/>
        <v>0</v>
      </c>
    </row>
    <row r="5985" spans="1:7">
      <c r="A5985" s="1016"/>
      <c r="B5985" s="1016"/>
      <c r="C5985" s="1016"/>
      <c r="D5985" s="1016"/>
      <c r="E5985" s="1016"/>
      <c r="F5985" s="1016" t="e">
        <f t="shared" si="178"/>
        <v>#DIV/0!</v>
      </c>
      <c r="G5985" s="1016">
        <f t="shared" si="179"/>
        <v>0</v>
      </c>
    </row>
    <row r="5986" spans="1:7">
      <c r="A5986" s="1016"/>
      <c r="B5986" s="1016"/>
      <c r="C5986" s="1016"/>
      <c r="D5986" s="1016"/>
      <c r="E5986" s="1016"/>
      <c r="F5986" s="1016" t="e">
        <f t="shared" si="178"/>
        <v>#DIV/0!</v>
      </c>
      <c r="G5986" s="1016">
        <f t="shared" si="179"/>
        <v>0</v>
      </c>
    </row>
    <row r="5987" spans="1:7">
      <c r="A5987" s="1016"/>
      <c r="B5987" s="1016"/>
      <c r="C5987" s="1016"/>
      <c r="D5987" s="1016"/>
      <c r="E5987" s="1016"/>
      <c r="F5987" s="1016" t="e">
        <f t="shared" si="178"/>
        <v>#DIV/0!</v>
      </c>
      <c r="G5987" s="1016">
        <f t="shared" si="179"/>
        <v>0</v>
      </c>
    </row>
    <row r="5988" spans="1:7">
      <c r="A5988" s="1016"/>
      <c r="B5988" s="1016"/>
      <c r="C5988" s="1016"/>
      <c r="D5988" s="1016"/>
      <c r="E5988" s="1016"/>
      <c r="F5988" s="1016" t="e">
        <f t="shared" si="178"/>
        <v>#DIV/0!</v>
      </c>
      <c r="G5988" s="1016">
        <f t="shared" si="179"/>
        <v>0</v>
      </c>
    </row>
    <row r="5989" spans="1:7">
      <c r="A5989" s="1016"/>
      <c r="B5989" s="1016"/>
      <c r="C5989" s="1016"/>
      <c r="D5989" s="1016"/>
      <c r="E5989" s="1016"/>
      <c r="F5989" s="1016" t="e">
        <f t="shared" si="178"/>
        <v>#DIV/0!</v>
      </c>
      <c r="G5989" s="1016">
        <f t="shared" si="179"/>
        <v>0</v>
      </c>
    </row>
    <row r="5990" spans="1:7">
      <c r="A5990" s="1016"/>
      <c r="B5990" s="1016"/>
      <c r="C5990" s="1016"/>
      <c r="D5990" s="1016"/>
      <c r="E5990" s="1016"/>
      <c r="F5990" s="1016" t="e">
        <f t="shared" si="178"/>
        <v>#DIV/0!</v>
      </c>
      <c r="G5990" s="1016">
        <f t="shared" si="179"/>
        <v>0</v>
      </c>
    </row>
    <row r="5991" spans="1:7">
      <c r="A5991" s="1016"/>
      <c r="B5991" s="1016"/>
      <c r="C5991" s="1016"/>
      <c r="D5991" s="1016"/>
      <c r="E5991" s="1016"/>
      <c r="F5991" s="1016" t="e">
        <f t="shared" si="178"/>
        <v>#DIV/0!</v>
      </c>
      <c r="G5991" s="1016">
        <f t="shared" si="179"/>
        <v>0</v>
      </c>
    </row>
    <row r="5992" spans="1:7">
      <c r="A5992" s="1016"/>
      <c r="B5992" s="1016"/>
      <c r="C5992" s="1016"/>
      <c r="D5992" s="1016"/>
      <c r="E5992" s="1016"/>
      <c r="F5992" s="1016" t="e">
        <f t="shared" si="178"/>
        <v>#DIV/0!</v>
      </c>
      <c r="G5992" s="1016">
        <f t="shared" si="179"/>
        <v>0</v>
      </c>
    </row>
    <row r="5993" spans="1:7">
      <c r="A5993" s="1016"/>
      <c r="B5993" s="1016"/>
      <c r="C5993" s="1016"/>
      <c r="D5993" s="1016"/>
      <c r="E5993" s="1016"/>
      <c r="F5993" s="1016" t="e">
        <f t="shared" si="178"/>
        <v>#DIV/0!</v>
      </c>
      <c r="G5993" s="1016">
        <f t="shared" si="179"/>
        <v>0</v>
      </c>
    </row>
    <row r="5994" spans="1:7">
      <c r="A5994" s="1016"/>
      <c r="B5994" s="1016"/>
      <c r="C5994" s="1016"/>
      <c r="D5994" s="1016"/>
      <c r="E5994" s="1016"/>
      <c r="F5994" s="1016" t="e">
        <f t="shared" si="178"/>
        <v>#DIV/0!</v>
      </c>
      <c r="G5994" s="1016">
        <f t="shared" si="179"/>
        <v>0</v>
      </c>
    </row>
    <row r="5995" spans="1:7">
      <c r="A5995" s="1016"/>
      <c r="B5995" s="1016"/>
      <c r="C5995" s="1016"/>
      <c r="D5995" s="1016"/>
      <c r="E5995" s="1016"/>
      <c r="F5995" s="1016" t="e">
        <f t="shared" si="178"/>
        <v>#DIV/0!</v>
      </c>
      <c r="G5995" s="1016">
        <f t="shared" si="179"/>
        <v>0</v>
      </c>
    </row>
    <row r="5996" spans="1:7">
      <c r="A5996" s="1016"/>
      <c r="B5996" s="1016"/>
      <c r="C5996" s="1016"/>
      <c r="D5996" s="1016"/>
      <c r="E5996" s="1016"/>
      <c r="F5996" s="1016" t="e">
        <f t="shared" si="178"/>
        <v>#DIV/0!</v>
      </c>
      <c r="G5996" s="1016">
        <f t="shared" si="179"/>
        <v>0</v>
      </c>
    </row>
    <row r="5997" spans="1:7">
      <c r="A5997" s="1016"/>
      <c r="B5997" s="1016"/>
      <c r="C5997" s="1016"/>
      <c r="D5997" s="1016"/>
      <c r="E5997" s="1016"/>
      <c r="F5997" s="1016" t="e">
        <f t="shared" si="178"/>
        <v>#DIV/0!</v>
      </c>
      <c r="G5997" s="1016">
        <f t="shared" si="179"/>
        <v>0</v>
      </c>
    </row>
    <row r="5998" spans="1:7">
      <c r="A5998" s="1016"/>
      <c r="B5998" s="1016"/>
      <c r="C5998" s="1016"/>
      <c r="D5998" s="1016"/>
      <c r="E5998" s="1016"/>
      <c r="F5998" s="1016" t="e">
        <f t="shared" si="178"/>
        <v>#DIV/0!</v>
      </c>
      <c r="G5998" s="1016">
        <f t="shared" si="179"/>
        <v>0</v>
      </c>
    </row>
    <row r="5999" spans="1:7">
      <c r="A5999" s="1016"/>
      <c r="B5999" s="1016"/>
      <c r="C5999" s="1016"/>
      <c r="D5999" s="1016"/>
      <c r="E5999" s="1016"/>
      <c r="F5999" s="1016" t="e">
        <f t="shared" si="178"/>
        <v>#DIV/0!</v>
      </c>
      <c r="G5999" s="1016">
        <f t="shared" si="179"/>
        <v>0</v>
      </c>
    </row>
    <row r="6000" spans="1:7">
      <c r="A6000" s="1016"/>
      <c r="B6000" s="1016"/>
      <c r="C6000" s="1016"/>
      <c r="D6000" s="1016"/>
      <c r="E6000" s="1016"/>
      <c r="F6000" s="1016" t="e">
        <f t="shared" si="178"/>
        <v>#DIV/0!</v>
      </c>
      <c r="G6000" s="1016">
        <f t="shared" si="179"/>
        <v>0</v>
      </c>
    </row>
    <row r="6001" spans="1:7">
      <c r="A6001" s="1016"/>
      <c r="B6001" s="1016"/>
      <c r="C6001" s="1016"/>
      <c r="D6001" s="1016"/>
      <c r="E6001" s="1016"/>
      <c r="F6001" s="1016" t="e">
        <f t="shared" si="178"/>
        <v>#DIV/0!</v>
      </c>
      <c r="G6001" s="1016">
        <f t="shared" si="179"/>
        <v>0</v>
      </c>
    </row>
    <row r="6002" spans="1:7">
      <c r="A6002" s="1016"/>
      <c r="B6002" s="1016"/>
      <c r="C6002" s="1016"/>
      <c r="D6002" s="1016"/>
      <c r="E6002" s="1016"/>
      <c r="F6002" s="1016" t="e">
        <f t="shared" si="178"/>
        <v>#DIV/0!</v>
      </c>
      <c r="G6002" s="1016">
        <f t="shared" si="179"/>
        <v>0</v>
      </c>
    </row>
    <row r="6003" spans="1:7">
      <c r="A6003" s="1016"/>
      <c r="B6003" s="1016"/>
      <c r="C6003" s="1016"/>
      <c r="D6003" s="1016"/>
      <c r="E6003" s="1016"/>
      <c r="F6003" s="1016" t="e">
        <f t="shared" si="178"/>
        <v>#DIV/0!</v>
      </c>
      <c r="G6003" s="1016">
        <f t="shared" si="179"/>
        <v>0</v>
      </c>
    </row>
    <row r="6004" spans="1:7">
      <c r="A6004" s="1016"/>
      <c r="B6004" s="1016"/>
      <c r="C6004" s="1016"/>
      <c r="D6004" s="1016"/>
      <c r="E6004" s="1016"/>
      <c r="F6004" s="1016" t="e">
        <f t="shared" si="178"/>
        <v>#DIV/0!</v>
      </c>
      <c r="G6004" s="1016">
        <f t="shared" si="179"/>
        <v>0</v>
      </c>
    </row>
    <row r="6005" spans="1:7">
      <c r="A6005" s="1016"/>
      <c r="B6005" s="1016"/>
      <c r="C6005" s="1016"/>
      <c r="D6005" s="1016"/>
      <c r="E6005" s="1016"/>
      <c r="F6005" s="1016" t="e">
        <f t="shared" si="178"/>
        <v>#DIV/0!</v>
      </c>
      <c r="G6005" s="1016">
        <f t="shared" si="179"/>
        <v>0</v>
      </c>
    </row>
    <row r="6006" spans="1:7">
      <c r="A6006" s="1016"/>
      <c r="B6006" s="1016"/>
      <c r="C6006" s="1016"/>
      <c r="D6006" s="1016"/>
      <c r="E6006" s="1016"/>
      <c r="F6006" s="1016" t="e">
        <f t="shared" si="178"/>
        <v>#DIV/0!</v>
      </c>
      <c r="G6006" s="1016">
        <f t="shared" si="179"/>
        <v>0</v>
      </c>
    </row>
    <row r="6007" spans="1:7">
      <c r="A6007" s="1016"/>
      <c r="B6007" s="1016"/>
      <c r="C6007" s="1016"/>
      <c r="D6007" s="1016"/>
      <c r="E6007" s="1016"/>
      <c r="F6007" s="1016" t="e">
        <f t="shared" si="178"/>
        <v>#DIV/0!</v>
      </c>
      <c r="G6007" s="1016">
        <f t="shared" si="179"/>
        <v>0</v>
      </c>
    </row>
    <row r="6008" spans="1:7">
      <c r="A6008" s="1016"/>
      <c r="B6008" s="1016"/>
      <c r="C6008" s="1016"/>
      <c r="D6008" s="1016"/>
      <c r="E6008" s="1016"/>
      <c r="F6008" s="1016" t="e">
        <f t="shared" si="178"/>
        <v>#DIV/0!</v>
      </c>
      <c r="G6008" s="1016">
        <f t="shared" si="179"/>
        <v>0</v>
      </c>
    </row>
    <row r="6009" spans="1:7">
      <c r="A6009" s="1016"/>
      <c r="B6009" s="1016"/>
      <c r="C6009" s="1016"/>
      <c r="D6009" s="1016"/>
      <c r="E6009" s="1016"/>
      <c r="F6009" s="1016" t="e">
        <f t="shared" si="178"/>
        <v>#DIV/0!</v>
      </c>
      <c r="G6009" s="1016">
        <f t="shared" si="179"/>
        <v>0</v>
      </c>
    </row>
    <row r="6010" spans="1:7">
      <c r="A6010" s="1016"/>
      <c r="B6010" s="1016"/>
      <c r="C6010" s="1016"/>
      <c r="D6010" s="1016"/>
      <c r="E6010" s="1016"/>
      <c r="F6010" s="1016" t="e">
        <f t="shared" si="178"/>
        <v>#DIV/0!</v>
      </c>
      <c r="G6010" s="1016">
        <f t="shared" si="179"/>
        <v>0</v>
      </c>
    </row>
    <row r="6011" spans="1:7">
      <c r="A6011" s="1016"/>
      <c r="B6011" s="1016"/>
      <c r="C6011" s="1016"/>
      <c r="D6011" s="1016"/>
      <c r="E6011" s="1016"/>
      <c r="F6011" s="1016" t="e">
        <f t="shared" si="178"/>
        <v>#DIV/0!</v>
      </c>
      <c r="G6011" s="1016">
        <f t="shared" si="179"/>
        <v>0</v>
      </c>
    </row>
    <row r="6012" spans="1:7">
      <c r="A6012" s="1016"/>
      <c r="B6012" s="1016"/>
      <c r="C6012" s="1016"/>
      <c r="D6012" s="1016"/>
      <c r="E6012" s="1016"/>
      <c r="F6012" s="1016" t="e">
        <f t="shared" si="178"/>
        <v>#DIV/0!</v>
      </c>
      <c r="G6012" s="1016">
        <f t="shared" si="179"/>
        <v>0</v>
      </c>
    </row>
    <row r="6013" spans="1:7">
      <c r="A6013" s="1016"/>
      <c r="B6013" s="1016"/>
      <c r="C6013" s="1016"/>
      <c r="D6013" s="1016"/>
      <c r="E6013" s="1016"/>
      <c r="F6013" s="1016" t="e">
        <f t="shared" si="178"/>
        <v>#DIV/0!</v>
      </c>
      <c r="G6013" s="1016">
        <f t="shared" si="179"/>
        <v>0</v>
      </c>
    </row>
    <row r="6014" spans="1:7">
      <c r="A6014" s="1016"/>
      <c r="B6014" s="1016"/>
      <c r="C6014" s="1016"/>
      <c r="D6014" s="1016"/>
      <c r="E6014" s="1016"/>
      <c r="F6014" s="1016" t="e">
        <f t="shared" si="178"/>
        <v>#DIV/0!</v>
      </c>
      <c r="G6014" s="1016">
        <f t="shared" si="179"/>
        <v>0</v>
      </c>
    </row>
    <row r="6015" spans="1:7">
      <c r="A6015" s="1016"/>
      <c r="B6015" s="1016"/>
      <c r="C6015" s="1016"/>
      <c r="D6015" s="1016"/>
      <c r="E6015" s="1016"/>
      <c r="F6015" s="1016" t="e">
        <f t="shared" si="178"/>
        <v>#DIV/0!</v>
      </c>
      <c r="G6015" s="1016">
        <f t="shared" si="179"/>
        <v>0</v>
      </c>
    </row>
    <row r="6016" spans="1:7">
      <c r="A6016" s="1016"/>
      <c r="B6016" s="1016"/>
      <c r="C6016" s="1016"/>
      <c r="D6016" s="1016"/>
      <c r="E6016" s="1016"/>
      <c r="F6016" s="1016" t="e">
        <f t="shared" si="178"/>
        <v>#DIV/0!</v>
      </c>
      <c r="G6016" s="1016">
        <f t="shared" si="179"/>
        <v>0</v>
      </c>
    </row>
    <row r="6017" spans="1:7">
      <c r="A6017" s="1016"/>
      <c r="B6017" s="1016"/>
      <c r="C6017" s="1016"/>
      <c r="D6017" s="1016"/>
      <c r="E6017" s="1016"/>
      <c r="F6017" s="1016" t="e">
        <f t="shared" si="178"/>
        <v>#DIV/0!</v>
      </c>
      <c r="G6017" s="1016">
        <f t="shared" si="179"/>
        <v>0</v>
      </c>
    </row>
    <row r="6018" spans="1:7">
      <c r="A6018" s="1016"/>
      <c r="B6018" s="1016"/>
      <c r="C6018" s="1016"/>
      <c r="D6018" s="1016"/>
      <c r="E6018" s="1016"/>
      <c r="F6018" s="1016" t="e">
        <f t="shared" si="178"/>
        <v>#DIV/0!</v>
      </c>
      <c r="G6018" s="1016">
        <f t="shared" si="179"/>
        <v>0</v>
      </c>
    </row>
    <row r="6019" spans="1:7">
      <c r="A6019" s="1016"/>
      <c r="B6019" s="1016"/>
      <c r="C6019" s="1016"/>
      <c r="D6019" s="1016"/>
      <c r="E6019" s="1016"/>
      <c r="F6019" s="1016" t="e">
        <f t="shared" si="178"/>
        <v>#DIV/0!</v>
      </c>
      <c r="G6019" s="1016">
        <f t="shared" si="179"/>
        <v>0</v>
      </c>
    </row>
    <row r="6020" spans="1:7">
      <c r="A6020" s="1016"/>
      <c r="B6020" s="1016"/>
      <c r="C6020" s="1016"/>
      <c r="D6020" s="1016"/>
      <c r="E6020" s="1016"/>
      <c r="F6020" s="1016" t="e">
        <f t="shared" si="178"/>
        <v>#DIV/0!</v>
      </c>
      <c r="G6020" s="1016">
        <f t="shared" si="179"/>
        <v>0</v>
      </c>
    </row>
    <row r="6021" spans="1:7">
      <c r="A6021" s="1016"/>
      <c r="B6021" s="1016"/>
      <c r="C6021" s="1016"/>
      <c r="D6021" s="1016"/>
      <c r="E6021" s="1016"/>
      <c r="F6021" s="1016" t="e">
        <f t="shared" si="178"/>
        <v>#DIV/0!</v>
      </c>
      <c r="G6021" s="1016">
        <f t="shared" si="179"/>
        <v>0</v>
      </c>
    </row>
    <row r="6022" spans="1:7">
      <c r="A6022" s="1016"/>
      <c r="B6022" s="1016"/>
      <c r="C6022" s="1016"/>
      <c r="D6022" s="1016"/>
      <c r="E6022" s="1016"/>
      <c r="F6022" s="1016" t="e">
        <f t="shared" si="178"/>
        <v>#DIV/0!</v>
      </c>
      <c r="G6022" s="1016">
        <f t="shared" si="179"/>
        <v>0</v>
      </c>
    </row>
    <row r="6023" spans="1:7">
      <c r="A6023" s="1016"/>
      <c r="B6023" s="1016"/>
      <c r="C6023" s="1016"/>
      <c r="D6023" s="1016"/>
      <c r="E6023" s="1016"/>
      <c r="F6023" s="1016" t="e">
        <f t="shared" si="178"/>
        <v>#DIV/0!</v>
      </c>
      <c r="G6023" s="1016">
        <f t="shared" si="179"/>
        <v>0</v>
      </c>
    </row>
    <row r="6024" spans="1:7">
      <c r="A6024" s="1016"/>
      <c r="B6024" s="1016"/>
      <c r="C6024" s="1016"/>
      <c r="D6024" s="1016"/>
      <c r="E6024" s="1016"/>
      <c r="F6024" s="1016" t="e">
        <f t="shared" si="178"/>
        <v>#DIV/0!</v>
      </c>
      <c r="G6024" s="1016">
        <f t="shared" si="179"/>
        <v>0</v>
      </c>
    </row>
    <row r="6025" spans="1:7">
      <c r="A6025" s="1016"/>
      <c r="B6025" s="1016"/>
      <c r="C6025" s="1016"/>
      <c r="D6025" s="1016"/>
      <c r="E6025" s="1016"/>
      <c r="F6025" s="1016" t="e">
        <f t="shared" si="178"/>
        <v>#DIV/0!</v>
      </c>
      <c r="G6025" s="1016">
        <f t="shared" si="179"/>
        <v>0</v>
      </c>
    </row>
    <row r="6026" spans="1:7">
      <c r="A6026" s="1016"/>
      <c r="B6026" s="1016"/>
      <c r="C6026" s="1016"/>
      <c r="D6026" s="1016"/>
      <c r="E6026" s="1016"/>
      <c r="F6026" s="1016" t="e">
        <f t="shared" si="178"/>
        <v>#DIV/0!</v>
      </c>
      <c r="G6026" s="1016">
        <f t="shared" si="179"/>
        <v>0</v>
      </c>
    </row>
    <row r="6027" spans="1:7">
      <c r="A6027" s="1016"/>
      <c r="B6027" s="1016"/>
      <c r="C6027" s="1016"/>
      <c r="D6027" s="1016"/>
      <c r="E6027" s="1016"/>
      <c r="F6027" s="1016" t="e">
        <f t="shared" si="178"/>
        <v>#DIV/0!</v>
      </c>
      <c r="G6027" s="1016">
        <f t="shared" si="179"/>
        <v>0</v>
      </c>
    </row>
    <row r="6028" spans="1:7">
      <c r="A6028" s="1016"/>
      <c r="B6028" s="1016"/>
      <c r="C6028" s="1016"/>
      <c r="D6028" s="1016"/>
      <c r="E6028" s="1016"/>
      <c r="F6028" s="1016" t="e">
        <f t="shared" si="178"/>
        <v>#DIV/0!</v>
      </c>
      <c r="G6028" s="1016">
        <f t="shared" si="179"/>
        <v>0</v>
      </c>
    </row>
    <row r="6029" spans="1:7">
      <c r="A6029" s="1016"/>
      <c r="B6029" s="1016"/>
      <c r="C6029" s="1016"/>
      <c r="D6029" s="1016"/>
      <c r="E6029" s="1016"/>
      <c r="F6029" s="1016" t="e">
        <f t="shared" si="178"/>
        <v>#DIV/0!</v>
      </c>
      <c r="G6029" s="1016">
        <f t="shared" si="179"/>
        <v>0</v>
      </c>
    </row>
    <row r="6030" spans="1:7">
      <c r="A6030" s="1016"/>
      <c r="B6030" s="1016"/>
      <c r="C6030" s="1016"/>
      <c r="D6030" s="1016"/>
      <c r="E6030" s="1016"/>
      <c r="F6030" s="1016" t="e">
        <f t="shared" si="178"/>
        <v>#DIV/0!</v>
      </c>
      <c r="G6030" s="1016">
        <f t="shared" si="179"/>
        <v>0</v>
      </c>
    </row>
    <row r="6031" spans="1:7">
      <c r="A6031" s="1016"/>
      <c r="B6031" s="1016"/>
      <c r="C6031" s="1016"/>
      <c r="D6031" s="1016"/>
      <c r="E6031" s="1016"/>
      <c r="F6031" s="1016" t="e">
        <f t="shared" si="178"/>
        <v>#DIV/0!</v>
      </c>
      <c r="G6031" s="1016">
        <f t="shared" si="179"/>
        <v>0</v>
      </c>
    </row>
    <row r="6032" spans="1:7">
      <c r="A6032" s="1016"/>
      <c r="B6032" s="1016"/>
      <c r="C6032" s="1016"/>
      <c r="D6032" s="1016"/>
      <c r="E6032" s="1016"/>
      <c r="F6032" s="1016" t="e">
        <f t="shared" si="178"/>
        <v>#DIV/0!</v>
      </c>
      <c r="G6032" s="1016">
        <f t="shared" si="179"/>
        <v>0</v>
      </c>
    </row>
    <row r="6033" spans="1:7">
      <c r="A6033" s="1016"/>
      <c r="B6033" s="1016"/>
      <c r="C6033" s="1016"/>
      <c r="D6033" s="1016"/>
      <c r="E6033" s="1016"/>
      <c r="F6033" s="1016" t="e">
        <f t="shared" si="178"/>
        <v>#DIV/0!</v>
      </c>
      <c r="G6033" s="1016">
        <f t="shared" si="179"/>
        <v>0</v>
      </c>
    </row>
    <row r="6034" spans="1:7">
      <c r="A6034" s="1016"/>
      <c r="B6034" s="1016"/>
      <c r="C6034" s="1016"/>
      <c r="D6034" s="1016"/>
      <c r="E6034" s="1016"/>
      <c r="F6034" s="1016" t="e">
        <f t="shared" si="178"/>
        <v>#DIV/0!</v>
      </c>
      <c r="G6034" s="1016">
        <f t="shared" si="179"/>
        <v>0</v>
      </c>
    </row>
    <row r="6035" spans="1:7">
      <c r="A6035" s="1016"/>
      <c r="B6035" s="1016"/>
      <c r="C6035" s="1016"/>
      <c r="D6035" s="1016"/>
      <c r="E6035" s="1016"/>
      <c r="F6035" s="1016" t="e">
        <f t="shared" si="178"/>
        <v>#DIV/0!</v>
      </c>
      <c r="G6035" s="1016">
        <f t="shared" si="179"/>
        <v>0</v>
      </c>
    </row>
    <row r="6036" spans="1:7">
      <c r="A6036" s="1016"/>
      <c r="B6036" s="1016"/>
      <c r="C6036" s="1016"/>
      <c r="D6036" s="1016"/>
      <c r="E6036" s="1016"/>
      <c r="F6036" s="1016" t="e">
        <f t="shared" si="178"/>
        <v>#DIV/0!</v>
      </c>
      <c r="G6036" s="1016">
        <f t="shared" si="179"/>
        <v>0</v>
      </c>
    </row>
    <row r="6037" spans="1:7">
      <c r="A6037" s="1016"/>
      <c r="B6037" s="1016"/>
      <c r="C6037" s="1016"/>
      <c r="D6037" s="1016"/>
      <c r="E6037" s="1016"/>
      <c r="F6037" s="1016" t="e">
        <f t="shared" si="178"/>
        <v>#DIV/0!</v>
      </c>
      <c r="G6037" s="1016">
        <f t="shared" si="179"/>
        <v>0</v>
      </c>
    </row>
    <row r="6038" spans="1:7">
      <c r="A6038" s="1016"/>
      <c r="B6038" s="1016"/>
      <c r="C6038" s="1016"/>
      <c r="D6038" s="1016"/>
      <c r="E6038" s="1016"/>
      <c r="F6038" s="1016" t="e">
        <f t="shared" si="178"/>
        <v>#DIV/0!</v>
      </c>
      <c r="G6038" s="1016">
        <f t="shared" si="179"/>
        <v>0</v>
      </c>
    </row>
    <row r="6039" spans="1:7">
      <c r="A6039" s="1016"/>
      <c r="B6039" s="1016"/>
      <c r="C6039" s="1016"/>
      <c r="D6039" s="1016"/>
      <c r="E6039" s="1016"/>
      <c r="F6039" s="1016" t="e">
        <f t="shared" si="178"/>
        <v>#DIV/0!</v>
      </c>
      <c r="G6039" s="1016">
        <f t="shared" si="179"/>
        <v>0</v>
      </c>
    </row>
    <row r="6040" spans="1:7">
      <c r="A6040" s="1016"/>
      <c r="B6040" s="1016"/>
      <c r="C6040" s="1016"/>
      <c r="D6040" s="1016"/>
      <c r="E6040" s="1016"/>
      <c r="F6040" s="1016" t="e">
        <f t="shared" si="178"/>
        <v>#DIV/0!</v>
      </c>
      <c r="G6040" s="1016">
        <f t="shared" si="179"/>
        <v>0</v>
      </c>
    </row>
    <row r="6041" spans="1:7">
      <c r="A6041" s="1016"/>
      <c r="B6041" s="1016"/>
      <c r="C6041" s="1016"/>
      <c r="D6041" s="1016"/>
      <c r="E6041" s="1016"/>
      <c r="F6041" s="1016" t="e">
        <f t="shared" si="178"/>
        <v>#DIV/0!</v>
      </c>
      <c r="G6041" s="1016">
        <f t="shared" si="179"/>
        <v>0</v>
      </c>
    </row>
    <row r="6042" spans="1:7">
      <c r="A6042" s="1016"/>
      <c r="B6042" s="1016"/>
      <c r="C6042" s="1016"/>
      <c r="D6042" s="1016"/>
      <c r="E6042" s="1016"/>
      <c r="F6042" s="1016" t="e">
        <f t="shared" si="178"/>
        <v>#DIV/0!</v>
      </c>
      <c r="G6042" s="1016">
        <f t="shared" si="179"/>
        <v>0</v>
      </c>
    </row>
    <row r="6043" spans="1:7">
      <c r="A6043" s="1016"/>
      <c r="B6043" s="1016"/>
      <c r="C6043" s="1016"/>
      <c r="D6043" s="1016"/>
      <c r="E6043" s="1016"/>
      <c r="F6043" s="1016" t="e">
        <f t="shared" si="178"/>
        <v>#DIV/0!</v>
      </c>
      <c r="G6043" s="1016">
        <f t="shared" si="179"/>
        <v>0</v>
      </c>
    </row>
    <row r="6044" spans="1:7">
      <c r="A6044" s="1016"/>
      <c r="B6044" s="1016"/>
      <c r="C6044" s="1016"/>
      <c r="D6044" s="1016"/>
      <c r="E6044" s="1016"/>
      <c r="F6044" s="1016" t="e">
        <f t="shared" si="178"/>
        <v>#DIV/0!</v>
      </c>
      <c r="G6044" s="1016">
        <f t="shared" si="179"/>
        <v>0</v>
      </c>
    </row>
    <row r="6045" spans="1:7">
      <c r="A6045" s="1016"/>
      <c r="B6045" s="1016"/>
      <c r="C6045" s="1016"/>
      <c r="D6045" s="1016"/>
      <c r="E6045" s="1016"/>
      <c r="F6045" s="1016" t="e">
        <f t="shared" si="178"/>
        <v>#DIV/0!</v>
      </c>
      <c r="G6045" s="1016">
        <f t="shared" si="179"/>
        <v>0</v>
      </c>
    </row>
    <row r="6046" spans="1:7">
      <c r="A6046" s="1016"/>
      <c r="B6046" s="1016"/>
      <c r="C6046" s="1016"/>
      <c r="D6046" s="1016"/>
      <c r="E6046" s="1016"/>
      <c r="F6046" s="1016" t="e">
        <f t="shared" si="178"/>
        <v>#DIV/0!</v>
      </c>
      <c r="G6046" s="1016">
        <f t="shared" si="179"/>
        <v>0</v>
      </c>
    </row>
    <row r="6047" spans="1:7">
      <c r="A6047" s="1016"/>
      <c r="B6047" s="1016"/>
      <c r="C6047" s="1016"/>
      <c r="D6047" s="1016"/>
      <c r="E6047" s="1016"/>
      <c r="F6047" s="1016" t="e">
        <f t="shared" ref="F6047:F6110" si="180">(B6047*C6047*D6047*60/(A6047*1000))+F6046</f>
        <v>#DIV/0!</v>
      </c>
      <c r="G6047" s="1016">
        <f t="shared" ref="G6047:G6110" si="181">(C6047*D6047*60)+G6046</f>
        <v>0</v>
      </c>
    </row>
    <row r="6048" spans="1:7">
      <c r="A6048" s="1016"/>
      <c r="B6048" s="1016"/>
      <c r="C6048" s="1016"/>
      <c r="D6048" s="1016"/>
      <c r="E6048" s="1016"/>
      <c r="F6048" s="1016" t="e">
        <f t="shared" si="180"/>
        <v>#DIV/0!</v>
      </c>
      <c r="G6048" s="1016">
        <f t="shared" si="181"/>
        <v>0</v>
      </c>
    </row>
    <row r="6049" spans="1:7">
      <c r="A6049" s="1016"/>
      <c r="B6049" s="1016"/>
      <c r="C6049" s="1016"/>
      <c r="D6049" s="1016"/>
      <c r="E6049" s="1016"/>
      <c r="F6049" s="1016" t="e">
        <f t="shared" si="180"/>
        <v>#DIV/0!</v>
      </c>
      <c r="G6049" s="1016">
        <f t="shared" si="181"/>
        <v>0</v>
      </c>
    </row>
    <row r="6050" spans="1:7">
      <c r="A6050" s="1016"/>
      <c r="B6050" s="1016"/>
      <c r="C6050" s="1016"/>
      <c r="D6050" s="1016"/>
      <c r="E6050" s="1016"/>
      <c r="F6050" s="1016" t="e">
        <f t="shared" si="180"/>
        <v>#DIV/0!</v>
      </c>
      <c r="G6050" s="1016">
        <f t="shared" si="181"/>
        <v>0</v>
      </c>
    </row>
    <row r="6051" spans="1:7">
      <c r="A6051" s="1016"/>
      <c r="B6051" s="1016"/>
      <c r="C6051" s="1016"/>
      <c r="D6051" s="1016"/>
      <c r="E6051" s="1016"/>
      <c r="F6051" s="1016" t="e">
        <f t="shared" si="180"/>
        <v>#DIV/0!</v>
      </c>
      <c r="G6051" s="1016">
        <f t="shared" si="181"/>
        <v>0</v>
      </c>
    </row>
    <row r="6052" spans="1:7">
      <c r="A6052" s="1016"/>
      <c r="B6052" s="1016"/>
      <c r="C6052" s="1016"/>
      <c r="D6052" s="1016"/>
      <c r="E6052" s="1016"/>
      <c r="F6052" s="1016" t="e">
        <f t="shared" si="180"/>
        <v>#DIV/0!</v>
      </c>
      <c r="G6052" s="1016">
        <f t="shared" si="181"/>
        <v>0</v>
      </c>
    </row>
    <row r="6053" spans="1:7">
      <c r="A6053" s="1016"/>
      <c r="B6053" s="1016"/>
      <c r="C6053" s="1016"/>
      <c r="D6053" s="1016"/>
      <c r="E6053" s="1016"/>
      <c r="F6053" s="1016" t="e">
        <f t="shared" si="180"/>
        <v>#DIV/0!</v>
      </c>
      <c r="G6053" s="1016">
        <f t="shared" si="181"/>
        <v>0</v>
      </c>
    </row>
    <row r="6054" spans="1:7">
      <c r="A6054" s="1016"/>
      <c r="B6054" s="1016"/>
      <c r="C6054" s="1016"/>
      <c r="D6054" s="1016"/>
      <c r="E6054" s="1016"/>
      <c r="F6054" s="1016" t="e">
        <f t="shared" si="180"/>
        <v>#DIV/0!</v>
      </c>
      <c r="G6054" s="1016">
        <f t="shared" si="181"/>
        <v>0</v>
      </c>
    </row>
    <row r="6055" spans="1:7">
      <c r="A6055" s="1016"/>
      <c r="B6055" s="1016"/>
      <c r="C6055" s="1016"/>
      <c r="D6055" s="1016"/>
      <c r="E6055" s="1016"/>
      <c r="F6055" s="1016" t="e">
        <f t="shared" si="180"/>
        <v>#DIV/0!</v>
      </c>
      <c r="G6055" s="1016">
        <f t="shared" si="181"/>
        <v>0</v>
      </c>
    </row>
    <row r="6056" spans="1:7">
      <c r="A6056" s="1016"/>
      <c r="B6056" s="1016"/>
      <c r="C6056" s="1016"/>
      <c r="D6056" s="1016"/>
      <c r="E6056" s="1016"/>
      <c r="F6056" s="1016" t="e">
        <f t="shared" si="180"/>
        <v>#DIV/0!</v>
      </c>
      <c r="G6056" s="1016">
        <f t="shared" si="181"/>
        <v>0</v>
      </c>
    </row>
    <row r="6057" spans="1:7">
      <c r="A6057" s="1016"/>
      <c r="B6057" s="1016"/>
      <c r="C6057" s="1016"/>
      <c r="D6057" s="1016"/>
      <c r="E6057" s="1016"/>
      <c r="F6057" s="1016" t="e">
        <f t="shared" si="180"/>
        <v>#DIV/0!</v>
      </c>
      <c r="G6057" s="1016">
        <f t="shared" si="181"/>
        <v>0</v>
      </c>
    </row>
    <row r="6058" spans="1:7">
      <c r="A6058" s="1016"/>
      <c r="B6058" s="1016"/>
      <c r="C6058" s="1016"/>
      <c r="D6058" s="1016"/>
      <c r="E6058" s="1016"/>
      <c r="F6058" s="1016" t="e">
        <f t="shared" si="180"/>
        <v>#DIV/0!</v>
      </c>
      <c r="G6058" s="1016">
        <f t="shared" si="181"/>
        <v>0</v>
      </c>
    </row>
    <row r="6059" spans="1:7">
      <c r="A6059" s="1016"/>
      <c r="B6059" s="1016"/>
      <c r="C6059" s="1016"/>
      <c r="D6059" s="1016"/>
      <c r="E6059" s="1016"/>
      <c r="F6059" s="1016" t="e">
        <f t="shared" si="180"/>
        <v>#DIV/0!</v>
      </c>
      <c r="G6059" s="1016">
        <f t="shared" si="181"/>
        <v>0</v>
      </c>
    </row>
    <row r="6060" spans="1:7">
      <c r="A6060" s="1016"/>
      <c r="B6060" s="1016"/>
      <c r="C6060" s="1016"/>
      <c r="D6060" s="1016"/>
      <c r="E6060" s="1016"/>
      <c r="F6060" s="1016" t="e">
        <f t="shared" si="180"/>
        <v>#DIV/0!</v>
      </c>
      <c r="G6060" s="1016">
        <f t="shared" si="181"/>
        <v>0</v>
      </c>
    </row>
    <row r="6061" spans="1:7">
      <c r="A6061" s="1016"/>
      <c r="B6061" s="1016"/>
      <c r="C6061" s="1016"/>
      <c r="D6061" s="1016"/>
      <c r="E6061" s="1016"/>
      <c r="F6061" s="1016" t="e">
        <f t="shared" si="180"/>
        <v>#DIV/0!</v>
      </c>
      <c r="G6061" s="1016">
        <f t="shared" si="181"/>
        <v>0</v>
      </c>
    </row>
    <row r="6062" spans="1:7">
      <c r="A6062" s="1016"/>
      <c r="B6062" s="1016"/>
      <c r="C6062" s="1016"/>
      <c r="D6062" s="1016"/>
      <c r="E6062" s="1016"/>
      <c r="F6062" s="1016" t="e">
        <f t="shared" si="180"/>
        <v>#DIV/0!</v>
      </c>
      <c r="G6062" s="1016">
        <f t="shared" si="181"/>
        <v>0</v>
      </c>
    </row>
    <row r="6063" spans="1:7">
      <c r="A6063" s="1016"/>
      <c r="B6063" s="1016"/>
      <c r="C6063" s="1016"/>
      <c r="D6063" s="1016"/>
      <c r="E6063" s="1016"/>
      <c r="F6063" s="1016" t="e">
        <f t="shared" si="180"/>
        <v>#DIV/0!</v>
      </c>
      <c r="G6063" s="1016">
        <f t="shared" si="181"/>
        <v>0</v>
      </c>
    </row>
    <row r="6064" spans="1:7">
      <c r="A6064" s="1016"/>
      <c r="B6064" s="1016"/>
      <c r="C6064" s="1016"/>
      <c r="D6064" s="1016"/>
      <c r="E6064" s="1016"/>
      <c r="F6064" s="1016" t="e">
        <f t="shared" si="180"/>
        <v>#DIV/0!</v>
      </c>
      <c r="G6064" s="1016">
        <f t="shared" si="181"/>
        <v>0</v>
      </c>
    </row>
    <row r="6065" spans="1:7">
      <c r="A6065" s="1016"/>
      <c r="B6065" s="1016"/>
      <c r="C6065" s="1016"/>
      <c r="D6065" s="1016"/>
      <c r="E6065" s="1016"/>
      <c r="F6065" s="1016" t="e">
        <f t="shared" si="180"/>
        <v>#DIV/0!</v>
      </c>
      <c r="G6065" s="1016">
        <f t="shared" si="181"/>
        <v>0</v>
      </c>
    </row>
    <row r="6066" spans="1:7">
      <c r="A6066" s="1016"/>
      <c r="B6066" s="1016"/>
      <c r="C6066" s="1016"/>
      <c r="D6066" s="1016"/>
      <c r="E6066" s="1016"/>
      <c r="F6066" s="1016" t="e">
        <f t="shared" si="180"/>
        <v>#DIV/0!</v>
      </c>
      <c r="G6066" s="1016">
        <f t="shared" si="181"/>
        <v>0</v>
      </c>
    </row>
    <row r="6067" spans="1:7">
      <c r="A6067" s="1016"/>
      <c r="B6067" s="1016"/>
      <c r="C6067" s="1016"/>
      <c r="D6067" s="1016"/>
      <c r="E6067" s="1016"/>
      <c r="F6067" s="1016" t="e">
        <f t="shared" si="180"/>
        <v>#DIV/0!</v>
      </c>
      <c r="G6067" s="1016">
        <f t="shared" si="181"/>
        <v>0</v>
      </c>
    </row>
    <row r="6068" spans="1:7">
      <c r="A6068" s="1016"/>
      <c r="B6068" s="1016"/>
      <c r="C6068" s="1016"/>
      <c r="D6068" s="1016"/>
      <c r="E6068" s="1016"/>
      <c r="F6068" s="1016" t="e">
        <f t="shared" si="180"/>
        <v>#DIV/0!</v>
      </c>
      <c r="G6068" s="1016">
        <f t="shared" si="181"/>
        <v>0</v>
      </c>
    </row>
    <row r="6069" spans="1:7">
      <c r="A6069" s="1016"/>
      <c r="B6069" s="1016"/>
      <c r="C6069" s="1016"/>
      <c r="D6069" s="1016"/>
      <c r="E6069" s="1016"/>
      <c r="F6069" s="1016" t="e">
        <f t="shared" si="180"/>
        <v>#DIV/0!</v>
      </c>
      <c r="G6069" s="1016">
        <f t="shared" si="181"/>
        <v>0</v>
      </c>
    </row>
    <row r="6070" spans="1:7">
      <c r="A6070" s="1016"/>
      <c r="B6070" s="1016"/>
      <c r="C6070" s="1016"/>
      <c r="D6070" s="1016"/>
      <c r="E6070" s="1016"/>
      <c r="F6070" s="1016" t="e">
        <f t="shared" si="180"/>
        <v>#DIV/0!</v>
      </c>
      <c r="G6070" s="1016">
        <f t="shared" si="181"/>
        <v>0</v>
      </c>
    </row>
    <row r="6071" spans="1:7">
      <c r="A6071" s="1016"/>
      <c r="B6071" s="1016"/>
      <c r="C6071" s="1016"/>
      <c r="D6071" s="1016"/>
      <c r="E6071" s="1016"/>
      <c r="F6071" s="1016" t="e">
        <f t="shared" si="180"/>
        <v>#DIV/0!</v>
      </c>
      <c r="G6071" s="1016">
        <f t="shared" si="181"/>
        <v>0</v>
      </c>
    </row>
    <row r="6072" spans="1:7">
      <c r="A6072" s="1016"/>
      <c r="B6072" s="1016"/>
      <c r="C6072" s="1016"/>
      <c r="D6072" s="1016"/>
      <c r="E6072" s="1016"/>
      <c r="F6072" s="1016" t="e">
        <f t="shared" si="180"/>
        <v>#DIV/0!</v>
      </c>
      <c r="G6072" s="1016">
        <f t="shared" si="181"/>
        <v>0</v>
      </c>
    </row>
    <row r="6073" spans="1:7">
      <c r="A6073" s="1016"/>
      <c r="B6073" s="1016"/>
      <c r="C6073" s="1016"/>
      <c r="D6073" s="1016"/>
      <c r="E6073" s="1016"/>
      <c r="F6073" s="1016" t="e">
        <f t="shared" si="180"/>
        <v>#DIV/0!</v>
      </c>
      <c r="G6073" s="1016">
        <f t="shared" si="181"/>
        <v>0</v>
      </c>
    </row>
    <row r="6074" spans="1:7">
      <c r="A6074" s="1016"/>
      <c r="B6074" s="1016"/>
      <c r="C6074" s="1016"/>
      <c r="D6074" s="1016"/>
      <c r="E6074" s="1016"/>
      <c r="F6074" s="1016" t="e">
        <f t="shared" si="180"/>
        <v>#DIV/0!</v>
      </c>
      <c r="G6074" s="1016">
        <f t="shared" si="181"/>
        <v>0</v>
      </c>
    </row>
    <row r="6075" spans="1:7">
      <c r="A6075" s="1016"/>
      <c r="B6075" s="1016"/>
      <c r="C6075" s="1016"/>
      <c r="D6075" s="1016"/>
      <c r="E6075" s="1016"/>
      <c r="F6075" s="1016" t="e">
        <f t="shared" si="180"/>
        <v>#DIV/0!</v>
      </c>
      <c r="G6075" s="1016">
        <f t="shared" si="181"/>
        <v>0</v>
      </c>
    </row>
    <row r="6076" spans="1:7">
      <c r="A6076" s="1016"/>
      <c r="B6076" s="1016"/>
      <c r="C6076" s="1016"/>
      <c r="D6076" s="1016"/>
      <c r="E6076" s="1016"/>
      <c r="F6076" s="1016" t="e">
        <f t="shared" si="180"/>
        <v>#DIV/0!</v>
      </c>
      <c r="G6076" s="1016">
        <f t="shared" si="181"/>
        <v>0</v>
      </c>
    </row>
    <row r="6077" spans="1:7">
      <c r="A6077" s="1016"/>
      <c r="B6077" s="1016"/>
      <c r="C6077" s="1016"/>
      <c r="D6077" s="1016"/>
      <c r="E6077" s="1016"/>
      <c r="F6077" s="1016" t="e">
        <f t="shared" si="180"/>
        <v>#DIV/0!</v>
      </c>
      <c r="G6077" s="1016">
        <f t="shared" si="181"/>
        <v>0</v>
      </c>
    </row>
    <row r="6078" spans="1:7">
      <c r="A6078" s="1016"/>
      <c r="B6078" s="1016"/>
      <c r="C6078" s="1016"/>
      <c r="D6078" s="1016"/>
      <c r="E6078" s="1016"/>
      <c r="F6078" s="1016" t="e">
        <f t="shared" si="180"/>
        <v>#DIV/0!</v>
      </c>
      <c r="G6078" s="1016">
        <f t="shared" si="181"/>
        <v>0</v>
      </c>
    </row>
    <row r="6079" spans="1:7">
      <c r="A6079" s="1016"/>
      <c r="B6079" s="1016"/>
      <c r="C6079" s="1016"/>
      <c r="D6079" s="1016"/>
      <c r="E6079" s="1016"/>
      <c r="F6079" s="1016" t="e">
        <f t="shared" si="180"/>
        <v>#DIV/0!</v>
      </c>
      <c r="G6079" s="1016">
        <f t="shared" si="181"/>
        <v>0</v>
      </c>
    </row>
    <row r="6080" spans="1:7">
      <c r="A6080" s="1016"/>
      <c r="B6080" s="1016"/>
      <c r="C6080" s="1016"/>
      <c r="D6080" s="1016"/>
      <c r="E6080" s="1016"/>
      <c r="F6080" s="1016" t="e">
        <f t="shared" si="180"/>
        <v>#DIV/0!</v>
      </c>
      <c r="G6080" s="1016">
        <f t="shared" si="181"/>
        <v>0</v>
      </c>
    </row>
    <row r="6081" spans="1:7">
      <c r="A6081" s="1016"/>
      <c r="B6081" s="1016"/>
      <c r="C6081" s="1016"/>
      <c r="D6081" s="1016"/>
      <c r="E6081" s="1016"/>
      <c r="F6081" s="1016" t="e">
        <f t="shared" si="180"/>
        <v>#DIV/0!</v>
      </c>
      <c r="G6081" s="1016">
        <f t="shared" si="181"/>
        <v>0</v>
      </c>
    </row>
    <row r="6082" spans="1:7">
      <c r="A6082" s="1016"/>
      <c r="B6082" s="1016"/>
      <c r="C6082" s="1016"/>
      <c r="D6082" s="1016"/>
      <c r="E6082" s="1016"/>
      <c r="F6082" s="1016" t="e">
        <f t="shared" si="180"/>
        <v>#DIV/0!</v>
      </c>
      <c r="G6082" s="1016">
        <f t="shared" si="181"/>
        <v>0</v>
      </c>
    </row>
    <row r="6083" spans="1:7">
      <c r="A6083" s="1016"/>
      <c r="B6083" s="1016"/>
      <c r="C6083" s="1016"/>
      <c r="D6083" s="1016"/>
      <c r="E6083" s="1016"/>
      <c r="F6083" s="1016" t="e">
        <f t="shared" si="180"/>
        <v>#DIV/0!</v>
      </c>
      <c r="G6083" s="1016">
        <f t="shared" si="181"/>
        <v>0</v>
      </c>
    </row>
    <row r="6084" spans="1:7">
      <c r="A6084" s="1016"/>
      <c r="B6084" s="1016"/>
      <c r="C6084" s="1016"/>
      <c r="D6084" s="1016"/>
      <c r="E6084" s="1016"/>
      <c r="F6084" s="1016" t="e">
        <f t="shared" si="180"/>
        <v>#DIV/0!</v>
      </c>
      <c r="G6084" s="1016">
        <f t="shared" si="181"/>
        <v>0</v>
      </c>
    </row>
    <row r="6085" spans="1:7">
      <c r="A6085" s="1016"/>
      <c r="B6085" s="1016"/>
      <c r="C6085" s="1016"/>
      <c r="D6085" s="1016"/>
      <c r="E6085" s="1016"/>
      <c r="F6085" s="1016" t="e">
        <f t="shared" si="180"/>
        <v>#DIV/0!</v>
      </c>
      <c r="G6085" s="1016">
        <f t="shared" si="181"/>
        <v>0</v>
      </c>
    </row>
    <row r="6086" spans="1:7">
      <c r="A6086" s="1016"/>
      <c r="B6086" s="1016"/>
      <c r="C6086" s="1016"/>
      <c r="D6086" s="1016"/>
      <c r="E6086" s="1016"/>
      <c r="F6086" s="1016" t="e">
        <f t="shared" si="180"/>
        <v>#DIV/0!</v>
      </c>
      <c r="G6086" s="1016">
        <f t="shared" si="181"/>
        <v>0</v>
      </c>
    </row>
    <row r="6087" spans="1:7">
      <c r="A6087" s="1016"/>
      <c r="B6087" s="1016"/>
      <c r="C6087" s="1016"/>
      <c r="D6087" s="1016"/>
      <c r="E6087" s="1016"/>
      <c r="F6087" s="1016" t="e">
        <f t="shared" si="180"/>
        <v>#DIV/0!</v>
      </c>
      <c r="G6087" s="1016">
        <f t="shared" si="181"/>
        <v>0</v>
      </c>
    </row>
    <row r="6088" spans="1:7">
      <c r="A6088" s="1016"/>
      <c r="B6088" s="1016"/>
      <c r="C6088" s="1016"/>
      <c r="D6088" s="1016"/>
      <c r="E6088" s="1016"/>
      <c r="F6088" s="1016" t="e">
        <f t="shared" si="180"/>
        <v>#DIV/0!</v>
      </c>
      <c r="G6088" s="1016">
        <f t="shared" si="181"/>
        <v>0</v>
      </c>
    </row>
    <row r="6089" spans="1:7">
      <c r="A6089" s="1016"/>
      <c r="B6089" s="1016"/>
      <c r="C6089" s="1016"/>
      <c r="D6089" s="1016"/>
      <c r="E6089" s="1016"/>
      <c r="F6089" s="1016" t="e">
        <f t="shared" si="180"/>
        <v>#DIV/0!</v>
      </c>
      <c r="G6089" s="1016">
        <f t="shared" si="181"/>
        <v>0</v>
      </c>
    </row>
    <row r="6090" spans="1:7">
      <c r="A6090" s="1016"/>
      <c r="B6090" s="1016"/>
      <c r="C6090" s="1016"/>
      <c r="D6090" s="1016"/>
      <c r="E6090" s="1016"/>
      <c r="F6090" s="1016" t="e">
        <f t="shared" si="180"/>
        <v>#DIV/0!</v>
      </c>
      <c r="G6090" s="1016">
        <f t="shared" si="181"/>
        <v>0</v>
      </c>
    </row>
    <row r="6091" spans="1:7">
      <c r="A6091" s="1016"/>
      <c r="B6091" s="1016"/>
      <c r="C6091" s="1016"/>
      <c r="D6091" s="1016"/>
      <c r="E6091" s="1016"/>
      <c r="F6091" s="1016" t="e">
        <f t="shared" si="180"/>
        <v>#DIV/0!</v>
      </c>
      <c r="G6091" s="1016">
        <f t="shared" si="181"/>
        <v>0</v>
      </c>
    </row>
    <row r="6092" spans="1:7">
      <c r="A6092" s="1016"/>
      <c r="B6092" s="1016"/>
      <c r="C6092" s="1016"/>
      <c r="D6092" s="1016"/>
      <c r="E6092" s="1016"/>
      <c r="F6092" s="1016" t="e">
        <f t="shared" si="180"/>
        <v>#DIV/0!</v>
      </c>
      <c r="G6092" s="1016">
        <f t="shared" si="181"/>
        <v>0</v>
      </c>
    </row>
    <row r="6093" spans="1:7">
      <c r="A6093" s="1016"/>
      <c r="B6093" s="1016"/>
      <c r="C6093" s="1016"/>
      <c r="D6093" s="1016"/>
      <c r="E6093" s="1016"/>
      <c r="F6093" s="1016" t="e">
        <f t="shared" si="180"/>
        <v>#DIV/0!</v>
      </c>
      <c r="G6093" s="1016">
        <f t="shared" si="181"/>
        <v>0</v>
      </c>
    </row>
    <row r="6094" spans="1:7">
      <c r="A6094" s="1016"/>
      <c r="B6094" s="1016"/>
      <c r="C6094" s="1016"/>
      <c r="D6094" s="1016"/>
      <c r="E6094" s="1016"/>
      <c r="F6094" s="1016" t="e">
        <f t="shared" si="180"/>
        <v>#DIV/0!</v>
      </c>
      <c r="G6094" s="1016">
        <f t="shared" si="181"/>
        <v>0</v>
      </c>
    </row>
    <row r="6095" spans="1:7">
      <c r="A6095" s="1016"/>
      <c r="B6095" s="1016"/>
      <c r="C6095" s="1016"/>
      <c r="D6095" s="1016"/>
      <c r="E6095" s="1016"/>
      <c r="F6095" s="1016" t="e">
        <f t="shared" si="180"/>
        <v>#DIV/0!</v>
      </c>
      <c r="G6095" s="1016">
        <f t="shared" si="181"/>
        <v>0</v>
      </c>
    </row>
    <row r="6096" spans="1:7">
      <c r="A6096" s="1016"/>
      <c r="B6096" s="1016"/>
      <c r="C6096" s="1016"/>
      <c r="D6096" s="1016"/>
      <c r="E6096" s="1016"/>
      <c r="F6096" s="1016" t="e">
        <f t="shared" si="180"/>
        <v>#DIV/0!</v>
      </c>
      <c r="G6096" s="1016">
        <f t="shared" si="181"/>
        <v>0</v>
      </c>
    </row>
    <row r="6097" spans="1:7">
      <c r="A6097" s="1016"/>
      <c r="B6097" s="1016"/>
      <c r="C6097" s="1016"/>
      <c r="D6097" s="1016"/>
      <c r="E6097" s="1016"/>
      <c r="F6097" s="1016" t="e">
        <f t="shared" si="180"/>
        <v>#DIV/0!</v>
      </c>
      <c r="G6097" s="1016">
        <f t="shared" si="181"/>
        <v>0</v>
      </c>
    </row>
    <row r="6098" spans="1:7">
      <c r="A6098" s="1016"/>
      <c r="B6098" s="1016"/>
      <c r="C6098" s="1016"/>
      <c r="D6098" s="1016"/>
      <c r="E6098" s="1016"/>
      <c r="F6098" s="1016" t="e">
        <f t="shared" si="180"/>
        <v>#DIV/0!</v>
      </c>
      <c r="G6098" s="1016">
        <f t="shared" si="181"/>
        <v>0</v>
      </c>
    </row>
    <row r="6099" spans="1:7">
      <c r="A6099" s="1016"/>
      <c r="B6099" s="1016"/>
      <c r="C6099" s="1016"/>
      <c r="D6099" s="1016"/>
      <c r="E6099" s="1016"/>
      <c r="F6099" s="1016" t="e">
        <f t="shared" si="180"/>
        <v>#DIV/0!</v>
      </c>
      <c r="G6099" s="1016">
        <f t="shared" si="181"/>
        <v>0</v>
      </c>
    </row>
    <row r="6100" spans="1:7">
      <c r="A6100" s="1016"/>
      <c r="B6100" s="1016"/>
      <c r="C6100" s="1016"/>
      <c r="D6100" s="1016"/>
      <c r="E6100" s="1016"/>
      <c r="F6100" s="1016" t="e">
        <f t="shared" si="180"/>
        <v>#DIV/0!</v>
      </c>
      <c r="G6100" s="1016">
        <f t="shared" si="181"/>
        <v>0</v>
      </c>
    </row>
    <row r="6101" spans="1:7">
      <c r="A6101" s="1016"/>
      <c r="B6101" s="1016"/>
      <c r="C6101" s="1016"/>
      <c r="D6101" s="1016"/>
      <c r="E6101" s="1016"/>
      <c r="F6101" s="1016" t="e">
        <f t="shared" si="180"/>
        <v>#DIV/0!</v>
      </c>
      <c r="G6101" s="1016">
        <f t="shared" si="181"/>
        <v>0</v>
      </c>
    </row>
    <row r="6102" spans="1:7">
      <c r="A6102" s="1016"/>
      <c r="B6102" s="1016"/>
      <c r="C6102" s="1016"/>
      <c r="D6102" s="1016"/>
      <c r="E6102" s="1016"/>
      <c r="F6102" s="1016" t="e">
        <f t="shared" si="180"/>
        <v>#DIV/0!</v>
      </c>
      <c r="G6102" s="1016">
        <f t="shared" si="181"/>
        <v>0</v>
      </c>
    </row>
    <row r="6103" spans="1:7">
      <c r="A6103" s="1016"/>
      <c r="B6103" s="1016"/>
      <c r="C6103" s="1016"/>
      <c r="D6103" s="1016"/>
      <c r="E6103" s="1016"/>
      <c r="F6103" s="1016" t="e">
        <f t="shared" si="180"/>
        <v>#DIV/0!</v>
      </c>
      <c r="G6103" s="1016">
        <f t="shared" si="181"/>
        <v>0</v>
      </c>
    </row>
    <row r="6104" spans="1:7">
      <c r="A6104" s="1016"/>
      <c r="B6104" s="1016"/>
      <c r="C6104" s="1016"/>
      <c r="D6104" s="1016"/>
      <c r="E6104" s="1016"/>
      <c r="F6104" s="1016" t="e">
        <f t="shared" si="180"/>
        <v>#DIV/0!</v>
      </c>
      <c r="G6104" s="1016">
        <f t="shared" si="181"/>
        <v>0</v>
      </c>
    </row>
    <row r="6105" spans="1:7">
      <c r="A6105" s="1016"/>
      <c r="B6105" s="1016"/>
      <c r="C6105" s="1016"/>
      <c r="D6105" s="1016"/>
      <c r="E6105" s="1016"/>
      <c r="F6105" s="1016" t="e">
        <f t="shared" si="180"/>
        <v>#DIV/0!</v>
      </c>
      <c r="G6105" s="1016">
        <f t="shared" si="181"/>
        <v>0</v>
      </c>
    </row>
    <row r="6106" spans="1:7">
      <c r="A6106" s="1016"/>
      <c r="B6106" s="1016"/>
      <c r="C6106" s="1016"/>
      <c r="D6106" s="1016"/>
      <c r="E6106" s="1016"/>
      <c r="F6106" s="1016" t="e">
        <f t="shared" si="180"/>
        <v>#DIV/0!</v>
      </c>
      <c r="G6106" s="1016">
        <f t="shared" si="181"/>
        <v>0</v>
      </c>
    </row>
    <row r="6107" spans="1:7">
      <c r="A6107" s="1016"/>
      <c r="B6107" s="1016"/>
      <c r="C6107" s="1016"/>
      <c r="D6107" s="1016"/>
      <c r="E6107" s="1016"/>
      <c r="F6107" s="1016" t="e">
        <f t="shared" si="180"/>
        <v>#DIV/0!</v>
      </c>
      <c r="G6107" s="1016">
        <f t="shared" si="181"/>
        <v>0</v>
      </c>
    </row>
    <row r="6108" spans="1:7">
      <c r="A6108" s="1016"/>
      <c r="B6108" s="1016"/>
      <c r="C6108" s="1016"/>
      <c r="D6108" s="1016"/>
      <c r="E6108" s="1016"/>
      <c r="F6108" s="1016" t="e">
        <f t="shared" si="180"/>
        <v>#DIV/0!</v>
      </c>
      <c r="G6108" s="1016">
        <f t="shared" si="181"/>
        <v>0</v>
      </c>
    </row>
    <row r="6109" spans="1:7">
      <c r="A6109" s="1016"/>
      <c r="B6109" s="1016"/>
      <c r="C6109" s="1016"/>
      <c r="D6109" s="1016"/>
      <c r="E6109" s="1016"/>
      <c r="F6109" s="1016" t="e">
        <f t="shared" si="180"/>
        <v>#DIV/0!</v>
      </c>
      <c r="G6109" s="1016">
        <f t="shared" si="181"/>
        <v>0</v>
      </c>
    </row>
    <row r="6110" spans="1:7">
      <c r="A6110" s="1016"/>
      <c r="B6110" s="1016"/>
      <c r="C6110" s="1016"/>
      <c r="D6110" s="1016"/>
      <c r="E6110" s="1016"/>
      <c r="F6110" s="1016" t="e">
        <f t="shared" si="180"/>
        <v>#DIV/0!</v>
      </c>
      <c r="G6110" s="1016">
        <f t="shared" si="181"/>
        <v>0</v>
      </c>
    </row>
    <row r="6111" spans="1:7">
      <c r="A6111" s="1016"/>
      <c r="B6111" s="1016"/>
      <c r="C6111" s="1016"/>
      <c r="D6111" s="1016"/>
      <c r="E6111" s="1016"/>
      <c r="F6111" s="1016" t="e">
        <f t="shared" ref="F6111:F6174" si="182">(B6111*C6111*D6111*60/(A6111*1000))+F6110</f>
        <v>#DIV/0!</v>
      </c>
      <c r="G6111" s="1016">
        <f t="shared" ref="G6111:G6174" si="183">(C6111*D6111*60)+G6110</f>
        <v>0</v>
      </c>
    </row>
    <row r="6112" spans="1:7">
      <c r="A6112" s="1016"/>
      <c r="B6112" s="1016"/>
      <c r="C6112" s="1016"/>
      <c r="D6112" s="1016"/>
      <c r="E6112" s="1016"/>
      <c r="F6112" s="1016" t="e">
        <f t="shared" si="182"/>
        <v>#DIV/0!</v>
      </c>
      <c r="G6112" s="1016">
        <f t="shared" si="183"/>
        <v>0</v>
      </c>
    </row>
    <row r="6113" spans="1:7">
      <c r="A6113" s="1016"/>
      <c r="B6113" s="1016"/>
      <c r="C6113" s="1016"/>
      <c r="D6113" s="1016"/>
      <c r="E6113" s="1016"/>
      <c r="F6113" s="1016" t="e">
        <f t="shared" si="182"/>
        <v>#DIV/0!</v>
      </c>
      <c r="G6113" s="1016">
        <f t="shared" si="183"/>
        <v>0</v>
      </c>
    </row>
    <row r="6114" spans="1:7">
      <c r="A6114" s="1016"/>
      <c r="B6114" s="1016"/>
      <c r="C6114" s="1016"/>
      <c r="D6114" s="1016"/>
      <c r="E6114" s="1016"/>
      <c r="F6114" s="1016" t="e">
        <f t="shared" si="182"/>
        <v>#DIV/0!</v>
      </c>
      <c r="G6114" s="1016">
        <f t="shared" si="183"/>
        <v>0</v>
      </c>
    </row>
    <row r="6115" spans="1:7">
      <c r="A6115" s="1016"/>
      <c r="B6115" s="1016"/>
      <c r="C6115" s="1016"/>
      <c r="D6115" s="1016"/>
      <c r="E6115" s="1016"/>
      <c r="F6115" s="1016" t="e">
        <f t="shared" si="182"/>
        <v>#DIV/0!</v>
      </c>
      <c r="G6115" s="1016">
        <f t="shared" si="183"/>
        <v>0</v>
      </c>
    </row>
    <row r="6116" spans="1:7">
      <c r="A6116" s="1016"/>
      <c r="B6116" s="1016"/>
      <c r="C6116" s="1016"/>
      <c r="D6116" s="1016"/>
      <c r="E6116" s="1016"/>
      <c r="F6116" s="1016" t="e">
        <f t="shared" si="182"/>
        <v>#DIV/0!</v>
      </c>
      <c r="G6116" s="1016">
        <f t="shared" si="183"/>
        <v>0</v>
      </c>
    </row>
    <row r="6117" spans="1:7">
      <c r="A6117" s="1016"/>
      <c r="B6117" s="1016"/>
      <c r="C6117" s="1016"/>
      <c r="D6117" s="1016"/>
      <c r="E6117" s="1016"/>
      <c r="F6117" s="1016" t="e">
        <f t="shared" si="182"/>
        <v>#DIV/0!</v>
      </c>
      <c r="G6117" s="1016">
        <f t="shared" si="183"/>
        <v>0</v>
      </c>
    </row>
    <row r="6118" spans="1:7">
      <c r="A6118" s="1016"/>
      <c r="B6118" s="1016"/>
      <c r="C6118" s="1016"/>
      <c r="D6118" s="1016"/>
      <c r="E6118" s="1016"/>
      <c r="F6118" s="1016" t="e">
        <f t="shared" si="182"/>
        <v>#DIV/0!</v>
      </c>
      <c r="G6118" s="1016">
        <f t="shared" si="183"/>
        <v>0</v>
      </c>
    </row>
    <row r="6119" spans="1:7">
      <c r="A6119" s="1016"/>
      <c r="B6119" s="1016"/>
      <c r="C6119" s="1016"/>
      <c r="D6119" s="1016"/>
      <c r="E6119" s="1016"/>
      <c r="F6119" s="1016" t="e">
        <f t="shared" si="182"/>
        <v>#DIV/0!</v>
      </c>
      <c r="G6119" s="1016">
        <f t="shared" si="183"/>
        <v>0</v>
      </c>
    </row>
    <row r="6120" spans="1:7">
      <c r="A6120" s="1016"/>
      <c r="B6120" s="1016"/>
      <c r="C6120" s="1016"/>
      <c r="D6120" s="1016"/>
      <c r="E6120" s="1016"/>
      <c r="F6120" s="1016" t="e">
        <f t="shared" si="182"/>
        <v>#DIV/0!</v>
      </c>
      <c r="G6120" s="1016">
        <f t="shared" si="183"/>
        <v>0</v>
      </c>
    </row>
    <row r="6121" spans="1:7">
      <c r="A6121" s="1016"/>
      <c r="B6121" s="1016"/>
      <c r="C6121" s="1016"/>
      <c r="D6121" s="1016"/>
      <c r="E6121" s="1016"/>
      <c r="F6121" s="1016" t="e">
        <f t="shared" si="182"/>
        <v>#DIV/0!</v>
      </c>
      <c r="G6121" s="1016">
        <f t="shared" si="183"/>
        <v>0</v>
      </c>
    </row>
    <row r="6122" spans="1:7">
      <c r="A6122" s="1016"/>
      <c r="B6122" s="1016"/>
      <c r="C6122" s="1016"/>
      <c r="D6122" s="1016"/>
      <c r="E6122" s="1016"/>
      <c r="F6122" s="1016" t="e">
        <f t="shared" si="182"/>
        <v>#DIV/0!</v>
      </c>
      <c r="G6122" s="1016">
        <f t="shared" si="183"/>
        <v>0</v>
      </c>
    </row>
    <row r="6123" spans="1:7">
      <c r="A6123" s="1016"/>
      <c r="B6123" s="1016"/>
      <c r="C6123" s="1016"/>
      <c r="D6123" s="1016"/>
      <c r="E6123" s="1016"/>
      <c r="F6123" s="1016" t="e">
        <f t="shared" si="182"/>
        <v>#DIV/0!</v>
      </c>
      <c r="G6123" s="1016">
        <f t="shared" si="183"/>
        <v>0</v>
      </c>
    </row>
    <row r="6124" spans="1:7">
      <c r="A6124" s="1016"/>
      <c r="B6124" s="1016"/>
      <c r="C6124" s="1016"/>
      <c r="D6124" s="1016"/>
      <c r="E6124" s="1016"/>
      <c r="F6124" s="1016" t="e">
        <f t="shared" si="182"/>
        <v>#DIV/0!</v>
      </c>
      <c r="G6124" s="1016">
        <f t="shared" si="183"/>
        <v>0</v>
      </c>
    </row>
    <row r="6125" spans="1:7">
      <c r="A6125" s="1016"/>
      <c r="B6125" s="1016"/>
      <c r="C6125" s="1016"/>
      <c r="D6125" s="1016"/>
      <c r="E6125" s="1016"/>
      <c r="F6125" s="1016" t="e">
        <f t="shared" si="182"/>
        <v>#DIV/0!</v>
      </c>
      <c r="G6125" s="1016">
        <f t="shared" si="183"/>
        <v>0</v>
      </c>
    </row>
    <row r="6126" spans="1:7">
      <c r="A6126" s="1016"/>
      <c r="B6126" s="1016"/>
      <c r="C6126" s="1016"/>
      <c r="D6126" s="1016"/>
      <c r="E6126" s="1016"/>
      <c r="F6126" s="1016" t="e">
        <f t="shared" si="182"/>
        <v>#DIV/0!</v>
      </c>
      <c r="G6126" s="1016">
        <f t="shared" si="183"/>
        <v>0</v>
      </c>
    </row>
    <row r="6127" spans="1:7">
      <c r="A6127" s="1016"/>
      <c r="B6127" s="1016"/>
      <c r="C6127" s="1016"/>
      <c r="D6127" s="1016"/>
      <c r="E6127" s="1016"/>
      <c r="F6127" s="1016" t="e">
        <f t="shared" si="182"/>
        <v>#DIV/0!</v>
      </c>
      <c r="G6127" s="1016">
        <f t="shared" si="183"/>
        <v>0</v>
      </c>
    </row>
    <row r="6128" spans="1:7">
      <c r="A6128" s="1016"/>
      <c r="B6128" s="1016"/>
      <c r="C6128" s="1016"/>
      <c r="D6128" s="1016"/>
      <c r="E6128" s="1016"/>
      <c r="F6128" s="1016" t="e">
        <f t="shared" si="182"/>
        <v>#DIV/0!</v>
      </c>
      <c r="G6128" s="1016">
        <f t="shared" si="183"/>
        <v>0</v>
      </c>
    </row>
    <row r="6129" spans="1:7">
      <c r="A6129" s="1016"/>
      <c r="B6129" s="1016"/>
      <c r="C6129" s="1016"/>
      <c r="D6129" s="1016"/>
      <c r="E6129" s="1016"/>
      <c r="F6129" s="1016" t="e">
        <f t="shared" si="182"/>
        <v>#DIV/0!</v>
      </c>
      <c r="G6129" s="1016">
        <f t="shared" si="183"/>
        <v>0</v>
      </c>
    </row>
    <row r="6130" spans="1:7">
      <c r="A6130" s="1016"/>
      <c r="B6130" s="1016"/>
      <c r="C6130" s="1016"/>
      <c r="D6130" s="1016"/>
      <c r="E6130" s="1016"/>
      <c r="F6130" s="1016" t="e">
        <f t="shared" si="182"/>
        <v>#DIV/0!</v>
      </c>
      <c r="G6130" s="1016">
        <f t="shared" si="183"/>
        <v>0</v>
      </c>
    </row>
    <row r="6131" spans="1:7">
      <c r="A6131" s="1016"/>
      <c r="B6131" s="1016"/>
      <c r="C6131" s="1016"/>
      <c r="D6131" s="1016"/>
      <c r="E6131" s="1016"/>
      <c r="F6131" s="1016" t="e">
        <f t="shared" si="182"/>
        <v>#DIV/0!</v>
      </c>
      <c r="G6131" s="1016">
        <f t="shared" si="183"/>
        <v>0</v>
      </c>
    </row>
    <row r="6132" spans="1:7">
      <c r="A6132" s="1016"/>
      <c r="B6132" s="1016"/>
      <c r="C6132" s="1016"/>
      <c r="D6132" s="1016"/>
      <c r="E6132" s="1016"/>
      <c r="F6132" s="1016" t="e">
        <f t="shared" si="182"/>
        <v>#DIV/0!</v>
      </c>
      <c r="G6132" s="1016">
        <f t="shared" si="183"/>
        <v>0</v>
      </c>
    </row>
    <row r="6133" spans="1:7">
      <c r="A6133" s="1016"/>
      <c r="B6133" s="1016"/>
      <c r="C6133" s="1016"/>
      <c r="D6133" s="1016"/>
      <c r="E6133" s="1016"/>
      <c r="F6133" s="1016" t="e">
        <f t="shared" si="182"/>
        <v>#DIV/0!</v>
      </c>
      <c r="G6133" s="1016">
        <f t="shared" si="183"/>
        <v>0</v>
      </c>
    </row>
    <row r="6134" spans="1:7">
      <c r="A6134" s="1016"/>
      <c r="B6134" s="1016"/>
      <c r="C6134" s="1016"/>
      <c r="D6134" s="1016"/>
      <c r="E6134" s="1016"/>
      <c r="F6134" s="1016" t="e">
        <f t="shared" si="182"/>
        <v>#DIV/0!</v>
      </c>
      <c r="G6134" s="1016">
        <f t="shared" si="183"/>
        <v>0</v>
      </c>
    </row>
    <row r="6135" spans="1:7">
      <c r="A6135" s="1016"/>
      <c r="B6135" s="1016"/>
      <c r="C6135" s="1016"/>
      <c r="D6135" s="1016"/>
      <c r="E6135" s="1016"/>
      <c r="F6135" s="1016" t="e">
        <f t="shared" si="182"/>
        <v>#DIV/0!</v>
      </c>
      <c r="G6135" s="1016">
        <f t="shared" si="183"/>
        <v>0</v>
      </c>
    </row>
    <row r="6136" spans="1:7">
      <c r="A6136" s="1016"/>
      <c r="B6136" s="1016"/>
      <c r="C6136" s="1016"/>
      <c r="D6136" s="1016"/>
      <c r="E6136" s="1016"/>
      <c r="F6136" s="1016" t="e">
        <f t="shared" si="182"/>
        <v>#DIV/0!</v>
      </c>
      <c r="G6136" s="1016">
        <f t="shared" si="183"/>
        <v>0</v>
      </c>
    </row>
    <row r="6137" spans="1:7">
      <c r="A6137" s="1016"/>
      <c r="B6137" s="1016"/>
      <c r="C6137" s="1016"/>
      <c r="D6137" s="1016"/>
      <c r="E6137" s="1016"/>
      <c r="F6137" s="1016" t="e">
        <f t="shared" si="182"/>
        <v>#DIV/0!</v>
      </c>
      <c r="G6137" s="1016">
        <f t="shared" si="183"/>
        <v>0</v>
      </c>
    </row>
    <row r="6138" spans="1:7">
      <c r="A6138" s="1016"/>
      <c r="B6138" s="1016"/>
      <c r="C6138" s="1016"/>
      <c r="D6138" s="1016"/>
      <c r="E6138" s="1016"/>
      <c r="F6138" s="1016" t="e">
        <f t="shared" si="182"/>
        <v>#DIV/0!</v>
      </c>
      <c r="G6138" s="1016">
        <f t="shared" si="183"/>
        <v>0</v>
      </c>
    </row>
    <row r="6139" spans="1:7">
      <c r="A6139" s="1016"/>
      <c r="B6139" s="1016"/>
      <c r="C6139" s="1016"/>
      <c r="D6139" s="1016"/>
      <c r="E6139" s="1016"/>
      <c r="F6139" s="1016" t="e">
        <f t="shared" si="182"/>
        <v>#DIV/0!</v>
      </c>
      <c r="G6139" s="1016">
        <f t="shared" si="183"/>
        <v>0</v>
      </c>
    </row>
    <row r="6140" spans="1:7">
      <c r="A6140" s="1016"/>
      <c r="B6140" s="1016"/>
      <c r="C6140" s="1016"/>
      <c r="D6140" s="1016"/>
      <c r="E6140" s="1016"/>
      <c r="F6140" s="1016" t="e">
        <f t="shared" si="182"/>
        <v>#DIV/0!</v>
      </c>
      <c r="G6140" s="1016">
        <f t="shared" si="183"/>
        <v>0</v>
      </c>
    </row>
    <row r="6141" spans="1:7">
      <c r="A6141" s="1016"/>
      <c r="B6141" s="1016"/>
      <c r="C6141" s="1016"/>
      <c r="D6141" s="1016"/>
      <c r="E6141" s="1016"/>
      <c r="F6141" s="1016" t="e">
        <f t="shared" si="182"/>
        <v>#DIV/0!</v>
      </c>
      <c r="G6141" s="1016">
        <f t="shared" si="183"/>
        <v>0</v>
      </c>
    </row>
    <row r="6142" spans="1:7">
      <c r="A6142" s="1016"/>
      <c r="B6142" s="1016"/>
      <c r="C6142" s="1016"/>
      <c r="D6142" s="1016"/>
      <c r="E6142" s="1016"/>
      <c r="F6142" s="1016" t="e">
        <f t="shared" si="182"/>
        <v>#DIV/0!</v>
      </c>
      <c r="G6142" s="1016">
        <f t="shared" si="183"/>
        <v>0</v>
      </c>
    </row>
    <row r="6143" spans="1:7">
      <c r="A6143" s="1016"/>
      <c r="B6143" s="1016"/>
      <c r="C6143" s="1016"/>
      <c r="D6143" s="1016"/>
      <c r="E6143" s="1016"/>
      <c r="F6143" s="1016" t="e">
        <f t="shared" si="182"/>
        <v>#DIV/0!</v>
      </c>
      <c r="G6143" s="1016">
        <f t="shared" si="183"/>
        <v>0</v>
      </c>
    </row>
    <row r="6144" spans="1:7">
      <c r="A6144" s="1016"/>
      <c r="B6144" s="1016"/>
      <c r="C6144" s="1016"/>
      <c r="D6144" s="1016"/>
      <c r="E6144" s="1016"/>
      <c r="F6144" s="1016" t="e">
        <f t="shared" si="182"/>
        <v>#DIV/0!</v>
      </c>
      <c r="G6144" s="1016">
        <f t="shared" si="183"/>
        <v>0</v>
      </c>
    </row>
    <row r="6145" spans="1:7">
      <c r="A6145" s="1016"/>
      <c r="B6145" s="1016"/>
      <c r="C6145" s="1016"/>
      <c r="D6145" s="1016"/>
      <c r="E6145" s="1016"/>
      <c r="F6145" s="1016" t="e">
        <f t="shared" si="182"/>
        <v>#DIV/0!</v>
      </c>
      <c r="G6145" s="1016">
        <f t="shared" si="183"/>
        <v>0</v>
      </c>
    </row>
    <row r="6146" spans="1:7">
      <c r="A6146" s="1016"/>
      <c r="B6146" s="1016"/>
      <c r="C6146" s="1016"/>
      <c r="D6146" s="1016"/>
      <c r="E6146" s="1016"/>
      <c r="F6146" s="1016" t="e">
        <f t="shared" si="182"/>
        <v>#DIV/0!</v>
      </c>
      <c r="G6146" s="1016">
        <f t="shared" si="183"/>
        <v>0</v>
      </c>
    </row>
    <row r="6147" spans="1:7">
      <c r="A6147" s="1016"/>
      <c r="B6147" s="1016"/>
      <c r="C6147" s="1016"/>
      <c r="D6147" s="1016"/>
      <c r="E6147" s="1016"/>
      <c r="F6147" s="1016" t="e">
        <f t="shared" si="182"/>
        <v>#DIV/0!</v>
      </c>
      <c r="G6147" s="1016">
        <f t="shared" si="183"/>
        <v>0</v>
      </c>
    </row>
    <row r="6148" spans="1:7">
      <c r="A6148" s="1016"/>
      <c r="B6148" s="1016"/>
      <c r="C6148" s="1016"/>
      <c r="D6148" s="1016"/>
      <c r="E6148" s="1016"/>
      <c r="F6148" s="1016" t="e">
        <f t="shared" si="182"/>
        <v>#DIV/0!</v>
      </c>
      <c r="G6148" s="1016">
        <f t="shared" si="183"/>
        <v>0</v>
      </c>
    </row>
    <row r="6149" spans="1:7">
      <c r="A6149" s="1016"/>
      <c r="B6149" s="1016"/>
      <c r="C6149" s="1016"/>
      <c r="D6149" s="1016"/>
      <c r="E6149" s="1016"/>
      <c r="F6149" s="1016" t="e">
        <f t="shared" si="182"/>
        <v>#DIV/0!</v>
      </c>
      <c r="G6149" s="1016">
        <f t="shared" si="183"/>
        <v>0</v>
      </c>
    </row>
    <row r="6150" spans="1:7">
      <c r="A6150" s="1016"/>
      <c r="B6150" s="1016"/>
      <c r="C6150" s="1016"/>
      <c r="D6150" s="1016"/>
      <c r="E6150" s="1016"/>
      <c r="F6150" s="1016" t="e">
        <f t="shared" si="182"/>
        <v>#DIV/0!</v>
      </c>
      <c r="G6150" s="1016">
        <f t="shared" si="183"/>
        <v>0</v>
      </c>
    </row>
    <row r="6151" spans="1:7">
      <c r="A6151" s="1016"/>
      <c r="B6151" s="1016"/>
      <c r="C6151" s="1016"/>
      <c r="D6151" s="1016"/>
      <c r="E6151" s="1016"/>
      <c r="F6151" s="1016" t="e">
        <f t="shared" si="182"/>
        <v>#DIV/0!</v>
      </c>
      <c r="G6151" s="1016">
        <f t="shared" si="183"/>
        <v>0</v>
      </c>
    </row>
    <row r="6152" spans="1:7">
      <c r="A6152" s="1016"/>
      <c r="B6152" s="1016"/>
      <c r="C6152" s="1016"/>
      <c r="D6152" s="1016"/>
      <c r="E6152" s="1016"/>
      <c r="F6152" s="1016" t="e">
        <f t="shared" si="182"/>
        <v>#DIV/0!</v>
      </c>
      <c r="G6152" s="1016">
        <f t="shared" si="183"/>
        <v>0</v>
      </c>
    </row>
    <row r="6153" spans="1:7">
      <c r="A6153" s="1016"/>
      <c r="B6153" s="1016"/>
      <c r="C6153" s="1016"/>
      <c r="D6153" s="1016"/>
      <c r="E6153" s="1016"/>
      <c r="F6153" s="1016" t="e">
        <f t="shared" si="182"/>
        <v>#DIV/0!</v>
      </c>
      <c r="G6153" s="1016">
        <f t="shared" si="183"/>
        <v>0</v>
      </c>
    </row>
    <row r="6154" spans="1:7">
      <c r="A6154" s="1016"/>
      <c r="B6154" s="1016"/>
      <c r="C6154" s="1016"/>
      <c r="D6154" s="1016"/>
      <c r="E6154" s="1016"/>
      <c r="F6154" s="1016" t="e">
        <f t="shared" si="182"/>
        <v>#DIV/0!</v>
      </c>
      <c r="G6154" s="1016">
        <f t="shared" si="183"/>
        <v>0</v>
      </c>
    </row>
    <row r="6155" spans="1:7">
      <c r="A6155" s="1016"/>
      <c r="B6155" s="1016"/>
      <c r="C6155" s="1016"/>
      <c r="D6155" s="1016"/>
      <c r="E6155" s="1016"/>
      <c r="F6155" s="1016" t="e">
        <f t="shared" si="182"/>
        <v>#DIV/0!</v>
      </c>
      <c r="G6155" s="1016">
        <f t="shared" si="183"/>
        <v>0</v>
      </c>
    </row>
    <row r="6156" spans="1:7">
      <c r="A6156" s="1016"/>
      <c r="B6156" s="1016"/>
      <c r="C6156" s="1016"/>
      <c r="D6156" s="1016"/>
      <c r="E6156" s="1016"/>
      <c r="F6156" s="1016" t="e">
        <f t="shared" si="182"/>
        <v>#DIV/0!</v>
      </c>
      <c r="G6156" s="1016">
        <f t="shared" si="183"/>
        <v>0</v>
      </c>
    </row>
    <row r="6157" spans="1:7">
      <c r="A6157" s="1016"/>
      <c r="B6157" s="1016"/>
      <c r="C6157" s="1016"/>
      <c r="D6157" s="1016"/>
      <c r="E6157" s="1016"/>
      <c r="F6157" s="1016" t="e">
        <f t="shared" si="182"/>
        <v>#DIV/0!</v>
      </c>
      <c r="G6157" s="1016">
        <f t="shared" si="183"/>
        <v>0</v>
      </c>
    </row>
    <row r="6158" spans="1:7">
      <c r="A6158" s="1016"/>
      <c r="B6158" s="1016"/>
      <c r="C6158" s="1016"/>
      <c r="D6158" s="1016"/>
      <c r="E6158" s="1016"/>
      <c r="F6158" s="1016" t="e">
        <f t="shared" si="182"/>
        <v>#DIV/0!</v>
      </c>
      <c r="G6158" s="1016">
        <f t="shared" si="183"/>
        <v>0</v>
      </c>
    </row>
    <row r="6159" spans="1:7">
      <c r="A6159" s="1016"/>
      <c r="B6159" s="1016"/>
      <c r="C6159" s="1016"/>
      <c r="D6159" s="1016"/>
      <c r="E6159" s="1016"/>
      <c r="F6159" s="1016" t="e">
        <f t="shared" si="182"/>
        <v>#DIV/0!</v>
      </c>
      <c r="G6159" s="1016">
        <f t="shared" si="183"/>
        <v>0</v>
      </c>
    </row>
    <row r="6160" spans="1:7">
      <c r="A6160" s="1016"/>
      <c r="B6160" s="1016"/>
      <c r="C6160" s="1016"/>
      <c r="D6160" s="1016"/>
      <c r="E6160" s="1016"/>
      <c r="F6160" s="1016" t="e">
        <f t="shared" si="182"/>
        <v>#DIV/0!</v>
      </c>
      <c r="G6160" s="1016">
        <f t="shared" si="183"/>
        <v>0</v>
      </c>
    </row>
    <row r="6161" spans="1:7">
      <c r="A6161" s="1016"/>
      <c r="B6161" s="1016"/>
      <c r="C6161" s="1016"/>
      <c r="D6161" s="1016"/>
      <c r="E6161" s="1016"/>
      <c r="F6161" s="1016" t="e">
        <f t="shared" si="182"/>
        <v>#DIV/0!</v>
      </c>
      <c r="G6161" s="1016">
        <f t="shared" si="183"/>
        <v>0</v>
      </c>
    </row>
    <row r="6162" spans="1:7">
      <c r="A6162" s="1016"/>
      <c r="B6162" s="1016"/>
      <c r="C6162" s="1016"/>
      <c r="D6162" s="1016"/>
      <c r="E6162" s="1016"/>
      <c r="F6162" s="1016" t="e">
        <f t="shared" si="182"/>
        <v>#DIV/0!</v>
      </c>
      <c r="G6162" s="1016">
        <f t="shared" si="183"/>
        <v>0</v>
      </c>
    </row>
    <row r="6163" spans="1:7">
      <c r="A6163" s="1016"/>
      <c r="B6163" s="1016"/>
      <c r="C6163" s="1016"/>
      <c r="D6163" s="1016"/>
      <c r="E6163" s="1016"/>
      <c r="F6163" s="1016" t="e">
        <f t="shared" si="182"/>
        <v>#DIV/0!</v>
      </c>
      <c r="G6163" s="1016">
        <f t="shared" si="183"/>
        <v>0</v>
      </c>
    </row>
    <row r="6164" spans="1:7">
      <c r="A6164" s="1016"/>
      <c r="B6164" s="1016"/>
      <c r="C6164" s="1016"/>
      <c r="D6164" s="1016"/>
      <c r="E6164" s="1016"/>
      <c r="F6164" s="1016" t="e">
        <f t="shared" si="182"/>
        <v>#DIV/0!</v>
      </c>
      <c r="G6164" s="1016">
        <f t="shared" si="183"/>
        <v>0</v>
      </c>
    </row>
    <row r="6165" spans="1:7">
      <c r="A6165" s="1016"/>
      <c r="B6165" s="1016"/>
      <c r="C6165" s="1016"/>
      <c r="D6165" s="1016"/>
      <c r="E6165" s="1016"/>
      <c r="F6165" s="1016" t="e">
        <f t="shared" si="182"/>
        <v>#DIV/0!</v>
      </c>
      <c r="G6165" s="1016">
        <f t="shared" si="183"/>
        <v>0</v>
      </c>
    </row>
    <row r="6166" spans="1:7">
      <c r="A6166" s="1016"/>
      <c r="B6166" s="1016"/>
      <c r="C6166" s="1016"/>
      <c r="D6166" s="1016"/>
      <c r="E6166" s="1016"/>
      <c r="F6166" s="1016" t="e">
        <f t="shared" si="182"/>
        <v>#DIV/0!</v>
      </c>
      <c r="G6166" s="1016">
        <f t="shared" si="183"/>
        <v>0</v>
      </c>
    </row>
    <row r="6167" spans="1:7">
      <c r="A6167" s="1016"/>
      <c r="B6167" s="1016"/>
      <c r="C6167" s="1016"/>
      <c r="D6167" s="1016"/>
      <c r="E6167" s="1016"/>
      <c r="F6167" s="1016" t="e">
        <f t="shared" si="182"/>
        <v>#DIV/0!</v>
      </c>
      <c r="G6167" s="1016">
        <f t="shared" si="183"/>
        <v>0</v>
      </c>
    </row>
    <row r="6168" spans="1:7">
      <c r="A6168" s="1016"/>
      <c r="B6168" s="1016"/>
      <c r="C6168" s="1016"/>
      <c r="D6168" s="1016"/>
      <c r="E6168" s="1016"/>
      <c r="F6168" s="1016" t="e">
        <f t="shared" si="182"/>
        <v>#DIV/0!</v>
      </c>
      <c r="G6168" s="1016">
        <f t="shared" si="183"/>
        <v>0</v>
      </c>
    </row>
    <row r="6169" spans="1:7">
      <c r="A6169" s="1016"/>
      <c r="B6169" s="1016"/>
      <c r="C6169" s="1016"/>
      <c r="D6169" s="1016"/>
      <c r="E6169" s="1016"/>
      <c r="F6169" s="1016" t="e">
        <f t="shared" si="182"/>
        <v>#DIV/0!</v>
      </c>
      <c r="G6169" s="1016">
        <f t="shared" si="183"/>
        <v>0</v>
      </c>
    </row>
    <row r="6170" spans="1:7">
      <c r="A6170" s="1016"/>
      <c r="B6170" s="1016"/>
      <c r="C6170" s="1016"/>
      <c r="D6170" s="1016"/>
      <c r="E6170" s="1016"/>
      <c r="F6170" s="1016" t="e">
        <f t="shared" si="182"/>
        <v>#DIV/0!</v>
      </c>
      <c r="G6170" s="1016">
        <f t="shared" si="183"/>
        <v>0</v>
      </c>
    </row>
    <row r="6171" spans="1:7">
      <c r="A6171" s="1016"/>
      <c r="B6171" s="1016"/>
      <c r="C6171" s="1016"/>
      <c r="D6171" s="1016"/>
      <c r="E6171" s="1016"/>
      <c r="F6171" s="1016" t="e">
        <f t="shared" si="182"/>
        <v>#DIV/0!</v>
      </c>
      <c r="G6171" s="1016">
        <f t="shared" si="183"/>
        <v>0</v>
      </c>
    </row>
    <row r="6172" spans="1:7">
      <c r="A6172" s="1016"/>
      <c r="B6172" s="1016"/>
      <c r="C6172" s="1016"/>
      <c r="D6172" s="1016"/>
      <c r="E6172" s="1016"/>
      <c r="F6172" s="1016" t="e">
        <f t="shared" si="182"/>
        <v>#DIV/0!</v>
      </c>
      <c r="G6172" s="1016">
        <f t="shared" si="183"/>
        <v>0</v>
      </c>
    </row>
    <row r="6173" spans="1:7">
      <c r="A6173" s="1016"/>
      <c r="B6173" s="1016"/>
      <c r="C6173" s="1016"/>
      <c r="D6173" s="1016"/>
      <c r="E6173" s="1016"/>
      <c r="F6173" s="1016" t="e">
        <f t="shared" si="182"/>
        <v>#DIV/0!</v>
      </c>
      <c r="G6173" s="1016">
        <f t="shared" si="183"/>
        <v>0</v>
      </c>
    </row>
    <row r="6174" spans="1:7">
      <c r="A6174" s="1016"/>
      <c r="B6174" s="1016"/>
      <c r="C6174" s="1016"/>
      <c r="D6174" s="1016"/>
      <c r="E6174" s="1016"/>
      <c r="F6174" s="1016" t="e">
        <f t="shared" si="182"/>
        <v>#DIV/0!</v>
      </c>
      <c r="G6174" s="1016">
        <f t="shared" si="183"/>
        <v>0</v>
      </c>
    </row>
    <row r="6175" spans="1:7">
      <c r="A6175" s="1016"/>
      <c r="B6175" s="1016"/>
      <c r="C6175" s="1016"/>
      <c r="D6175" s="1016"/>
      <c r="E6175" s="1016"/>
      <c r="F6175" s="1016" t="e">
        <f t="shared" ref="F6175:F6238" si="184">(B6175*C6175*D6175*60/(A6175*1000))+F6174</f>
        <v>#DIV/0!</v>
      </c>
      <c r="G6175" s="1016">
        <f t="shared" ref="G6175:G6238" si="185">(C6175*D6175*60)+G6174</f>
        <v>0</v>
      </c>
    </row>
    <row r="6176" spans="1:7">
      <c r="A6176" s="1016"/>
      <c r="B6176" s="1016"/>
      <c r="C6176" s="1016"/>
      <c r="D6176" s="1016"/>
      <c r="E6176" s="1016"/>
      <c r="F6176" s="1016" t="e">
        <f t="shared" si="184"/>
        <v>#DIV/0!</v>
      </c>
      <c r="G6176" s="1016">
        <f t="shared" si="185"/>
        <v>0</v>
      </c>
    </row>
    <row r="6177" spans="1:7">
      <c r="A6177" s="1016"/>
      <c r="B6177" s="1016"/>
      <c r="C6177" s="1016"/>
      <c r="D6177" s="1016"/>
      <c r="E6177" s="1016"/>
      <c r="F6177" s="1016" t="e">
        <f t="shared" si="184"/>
        <v>#DIV/0!</v>
      </c>
      <c r="G6177" s="1016">
        <f t="shared" si="185"/>
        <v>0</v>
      </c>
    </row>
    <row r="6178" spans="1:7">
      <c r="A6178" s="1016"/>
      <c r="B6178" s="1016"/>
      <c r="C6178" s="1016"/>
      <c r="D6178" s="1016"/>
      <c r="E6178" s="1016"/>
      <c r="F6178" s="1016" t="e">
        <f t="shared" si="184"/>
        <v>#DIV/0!</v>
      </c>
      <c r="G6178" s="1016">
        <f t="shared" si="185"/>
        <v>0</v>
      </c>
    </row>
    <row r="6179" spans="1:7">
      <c r="A6179" s="1016"/>
      <c r="B6179" s="1016"/>
      <c r="C6179" s="1016"/>
      <c r="D6179" s="1016"/>
      <c r="E6179" s="1016"/>
      <c r="F6179" s="1016" t="e">
        <f t="shared" si="184"/>
        <v>#DIV/0!</v>
      </c>
      <c r="G6179" s="1016">
        <f t="shared" si="185"/>
        <v>0</v>
      </c>
    </row>
    <row r="6180" spans="1:7">
      <c r="A6180" s="1016"/>
      <c r="B6180" s="1016"/>
      <c r="C6180" s="1016"/>
      <c r="D6180" s="1016"/>
      <c r="E6180" s="1016"/>
      <c r="F6180" s="1016" t="e">
        <f t="shared" si="184"/>
        <v>#DIV/0!</v>
      </c>
      <c r="G6180" s="1016">
        <f t="shared" si="185"/>
        <v>0</v>
      </c>
    </row>
    <row r="6181" spans="1:7">
      <c r="A6181" s="1016"/>
      <c r="B6181" s="1016"/>
      <c r="C6181" s="1016"/>
      <c r="D6181" s="1016"/>
      <c r="E6181" s="1016"/>
      <c r="F6181" s="1016" t="e">
        <f t="shared" si="184"/>
        <v>#DIV/0!</v>
      </c>
      <c r="G6181" s="1016">
        <f t="shared" si="185"/>
        <v>0</v>
      </c>
    </row>
    <row r="6182" spans="1:7">
      <c r="A6182" s="1016"/>
      <c r="B6182" s="1016"/>
      <c r="C6182" s="1016"/>
      <c r="D6182" s="1016"/>
      <c r="E6182" s="1016"/>
      <c r="F6182" s="1016" t="e">
        <f t="shared" si="184"/>
        <v>#DIV/0!</v>
      </c>
      <c r="G6182" s="1016">
        <f t="shared" si="185"/>
        <v>0</v>
      </c>
    </row>
    <row r="6183" spans="1:7">
      <c r="A6183" s="1016"/>
      <c r="B6183" s="1016"/>
      <c r="C6183" s="1016"/>
      <c r="D6183" s="1016"/>
      <c r="E6183" s="1016"/>
      <c r="F6183" s="1016" t="e">
        <f t="shared" si="184"/>
        <v>#DIV/0!</v>
      </c>
      <c r="G6183" s="1016">
        <f t="shared" si="185"/>
        <v>0</v>
      </c>
    </row>
    <row r="6184" spans="1:7">
      <c r="A6184" s="1016"/>
      <c r="B6184" s="1016"/>
      <c r="C6184" s="1016"/>
      <c r="D6184" s="1016"/>
      <c r="E6184" s="1016"/>
      <c r="F6184" s="1016" t="e">
        <f t="shared" si="184"/>
        <v>#DIV/0!</v>
      </c>
      <c r="G6184" s="1016">
        <f t="shared" si="185"/>
        <v>0</v>
      </c>
    </row>
    <row r="6185" spans="1:7">
      <c r="A6185" s="1016"/>
      <c r="B6185" s="1016"/>
      <c r="C6185" s="1016"/>
      <c r="D6185" s="1016"/>
      <c r="E6185" s="1016"/>
      <c r="F6185" s="1016" t="e">
        <f t="shared" si="184"/>
        <v>#DIV/0!</v>
      </c>
      <c r="G6185" s="1016">
        <f t="shared" si="185"/>
        <v>0</v>
      </c>
    </row>
    <row r="6186" spans="1:7">
      <c r="A6186" s="1016"/>
      <c r="B6186" s="1016"/>
      <c r="C6186" s="1016"/>
      <c r="D6186" s="1016"/>
      <c r="E6186" s="1016"/>
      <c r="F6186" s="1016" t="e">
        <f t="shared" si="184"/>
        <v>#DIV/0!</v>
      </c>
      <c r="G6186" s="1016">
        <f t="shared" si="185"/>
        <v>0</v>
      </c>
    </row>
    <row r="6187" spans="1:7">
      <c r="A6187" s="1016"/>
      <c r="B6187" s="1016"/>
      <c r="C6187" s="1016"/>
      <c r="D6187" s="1016"/>
      <c r="E6187" s="1016"/>
      <c r="F6187" s="1016" t="e">
        <f t="shared" si="184"/>
        <v>#DIV/0!</v>
      </c>
      <c r="G6187" s="1016">
        <f t="shared" si="185"/>
        <v>0</v>
      </c>
    </row>
    <row r="6188" spans="1:7">
      <c r="A6188" s="1016"/>
      <c r="B6188" s="1016"/>
      <c r="C6188" s="1016"/>
      <c r="D6188" s="1016"/>
      <c r="E6188" s="1016"/>
      <c r="F6188" s="1016" t="e">
        <f t="shared" si="184"/>
        <v>#DIV/0!</v>
      </c>
      <c r="G6188" s="1016">
        <f t="shared" si="185"/>
        <v>0</v>
      </c>
    </row>
    <row r="6189" spans="1:7">
      <c r="A6189" s="1016"/>
      <c r="B6189" s="1016"/>
      <c r="C6189" s="1016"/>
      <c r="D6189" s="1016"/>
      <c r="E6189" s="1016"/>
      <c r="F6189" s="1016" t="e">
        <f t="shared" si="184"/>
        <v>#DIV/0!</v>
      </c>
      <c r="G6189" s="1016">
        <f t="shared" si="185"/>
        <v>0</v>
      </c>
    </row>
    <row r="6190" spans="1:7">
      <c r="A6190" s="1016"/>
      <c r="B6190" s="1016"/>
      <c r="C6190" s="1016"/>
      <c r="D6190" s="1016"/>
      <c r="E6190" s="1016"/>
      <c r="F6190" s="1016" t="e">
        <f t="shared" si="184"/>
        <v>#DIV/0!</v>
      </c>
      <c r="G6190" s="1016">
        <f t="shared" si="185"/>
        <v>0</v>
      </c>
    </row>
    <row r="6191" spans="1:7">
      <c r="A6191" s="1016"/>
      <c r="B6191" s="1016"/>
      <c r="C6191" s="1016"/>
      <c r="D6191" s="1016"/>
      <c r="E6191" s="1016"/>
      <c r="F6191" s="1016" t="e">
        <f t="shared" si="184"/>
        <v>#DIV/0!</v>
      </c>
      <c r="G6191" s="1016">
        <f t="shared" si="185"/>
        <v>0</v>
      </c>
    </row>
    <row r="6192" spans="1:7">
      <c r="A6192" s="1016"/>
      <c r="B6192" s="1016"/>
      <c r="C6192" s="1016"/>
      <c r="D6192" s="1016"/>
      <c r="E6192" s="1016"/>
      <c r="F6192" s="1016" t="e">
        <f t="shared" si="184"/>
        <v>#DIV/0!</v>
      </c>
      <c r="G6192" s="1016">
        <f t="shared" si="185"/>
        <v>0</v>
      </c>
    </row>
    <row r="6193" spans="1:7">
      <c r="A6193" s="1016"/>
      <c r="B6193" s="1016"/>
      <c r="C6193" s="1016"/>
      <c r="D6193" s="1016"/>
      <c r="E6193" s="1016"/>
      <c r="F6193" s="1016" t="e">
        <f t="shared" si="184"/>
        <v>#DIV/0!</v>
      </c>
      <c r="G6193" s="1016">
        <f t="shared" si="185"/>
        <v>0</v>
      </c>
    </row>
    <row r="6194" spans="1:7">
      <c r="A6194" s="1016"/>
      <c r="B6194" s="1016"/>
      <c r="C6194" s="1016"/>
      <c r="D6194" s="1016"/>
      <c r="E6194" s="1016"/>
      <c r="F6194" s="1016" t="e">
        <f t="shared" si="184"/>
        <v>#DIV/0!</v>
      </c>
      <c r="G6194" s="1016">
        <f t="shared" si="185"/>
        <v>0</v>
      </c>
    </row>
    <row r="6195" spans="1:7">
      <c r="A6195" s="1016"/>
      <c r="B6195" s="1016"/>
      <c r="C6195" s="1016"/>
      <c r="D6195" s="1016"/>
      <c r="E6195" s="1016"/>
      <c r="F6195" s="1016" t="e">
        <f t="shared" si="184"/>
        <v>#DIV/0!</v>
      </c>
      <c r="G6195" s="1016">
        <f t="shared" si="185"/>
        <v>0</v>
      </c>
    </row>
    <row r="6196" spans="1:7">
      <c r="A6196" s="1016"/>
      <c r="B6196" s="1016"/>
      <c r="C6196" s="1016"/>
      <c r="D6196" s="1016"/>
      <c r="E6196" s="1016"/>
      <c r="F6196" s="1016" t="e">
        <f t="shared" si="184"/>
        <v>#DIV/0!</v>
      </c>
      <c r="G6196" s="1016">
        <f t="shared" si="185"/>
        <v>0</v>
      </c>
    </row>
    <row r="6197" spans="1:7">
      <c r="A6197" s="1016"/>
      <c r="B6197" s="1016"/>
      <c r="C6197" s="1016"/>
      <c r="D6197" s="1016"/>
      <c r="E6197" s="1016"/>
      <c r="F6197" s="1016" t="e">
        <f t="shared" si="184"/>
        <v>#DIV/0!</v>
      </c>
      <c r="G6197" s="1016">
        <f t="shared" si="185"/>
        <v>0</v>
      </c>
    </row>
    <row r="6198" spans="1:7">
      <c r="A6198" s="1016"/>
      <c r="B6198" s="1016"/>
      <c r="C6198" s="1016"/>
      <c r="D6198" s="1016"/>
      <c r="E6198" s="1016"/>
      <c r="F6198" s="1016" t="e">
        <f t="shared" si="184"/>
        <v>#DIV/0!</v>
      </c>
      <c r="G6198" s="1016">
        <f t="shared" si="185"/>
        <v>0</v>
      </c>
    </row>
    <row r="6199" spans="1:7">
      <c r="A6199" s="1016"/>
      <c r="B6199" s="1016"/>
      <c r="C6199" s="1016"/>
      <c r="D6199" s="1016"/>
      <c r="E6199" s="1016"/>
      <c r="F6199" s="1016" t="e">
        <f t="shared" si="184"/>
        <v>#DIV/0!</v>
      </c>
      <c r="G6199" s="1016">
        <f t="shared" si="185"/>
        <v>0</v>
      </c>
    </row>
    <row r="6200" spans="1:7">
      <c r="A6200" s="1016"/>
      <c r="B6200" s="1016"/>
      <c r="C6200" s="1016"/>
      <c r="D6200" s="1016"/>
      <c r="E6200" s="1016"/>
      <c r="F6200" s="1016" t="e">
        <f t="shared" si="184"/>
        <v>#DIV/0!</v>
      </c>
      <c r="G6200" s="1016">
        <f t="shared" si="185"/>
        <v>0</v>
      </c>
    </row>
    <row r="6201" spans="1:7">
      <c r="A6201" s="1016"/>
      <c r="B6201" s="1016"/>
      <c r="C6201" s="1016"/>
      <c r="D6201" s="1016"/>
      <c r="E6201" s="1016"/>
      <c r="F6201" s="1016" t="e">
        <f t="shared" si="184"/>
        <v>#DIV/0!</v>
      </c>
      <c r="G6201" s="1016">
        <f t="shared" si="185"/>
        <v>0</v>
      </c>
    </row>
    <row r="6202" spans="1:7">
      <c r="A6202" s="1016"/>
      <c r="B6202" s="1016"/>
      <c r="C6202" s="1016"/>
      <c r="D6202" s="1016"/>
      <c r="E6202" s="1016"/>
      <c r="F6202" s="1016" t="e">
        <f t="shared" si="184"/>
        <v>#DIV/0!</v>
      </c>
      <c r="G6202" s="1016">
        <f t="shared" si="185"/>
        <v>0</v>
      </c>
    </row>
    <row r="6203" spans="1:7">
      <c r="A6203" s="1016"/>
      <c r="B6203" s="1016"/>
      <c r="C6203" s="1016"/>
      <c r="D6203" s="1016"/>
      <c r="E6203" s="1016"/>
      <c r="F6203" s="1016" t="e">
        <f t="shared" si="184"/>
        <v>#DIV/0!</v>
      </c>
      <c r="G6203" s="1016">
        <f t="shared" si="185"/>
        <v>0</v>
      </c>
    </row>
    <row r="6204" spans="1:7">
      <c r="A6204" s="1016"/>
      <c r="B6204" s="1016"/>
      <c r="C6204" s="1016"/>
      <c r="D6204" s="1016"/>
      <c r="E6204" s="1016"/>
      <c r="F6204" s="1016" t="e">
        <f t="shared" si="184"/>
        <v>#DIV/0!</v>
      </c>
      <c r="G6204" s="1016">
        <f t="shared" si="185"/>
        <v>0</v>
      </c>
    </row>
    <row r="6205" spans="1:7">
      <c r="A6205" s="1016"/>
      <c r="B6205" s="1016"/>
      <c r="C6205" s="1016"/>
      <c r="D6205" s="1016"/>
      <c r="E6205" s="1016"/>
      <c r="F6205" s="1016" t="e">
        <f t="shared" si="184"/>
        <v>#DIV/0!</v>
      </c>
      <c r="G6205" s="1016">
        <f t="shared" si="185"/>
        <v>0</v>
      </c>
    </row>
    <row r="6206" spans="1:7">
      <c r="A6206" s="1016"/>
      <c r="B6206" s="1016"/>
      <c r="C6206" s="1016"/>
      <c r="D6206" s="1016"/>
      <c r="E6206" s="1016"/>
      <c r="F6206" s="1016" t="e">
        <f t="shared" si="184"/>
        <v>#DIV/0!</v>
      </c>
      <c r="G6206" s="1016">
        <f t="shared" si="185"/>
        <v>0</v>
      </c>
    </row>
    <row r="6207" spans="1:7">
      <c r="A6207" s="1016"/>
      <c r="B6207" s="1016"/>
      <c r="C6207" s="1016"/>
      <c r="D6207" s="1016"/>
      <c r="E6207" s="1016"/>
      <c r="F6207" s="1016" t="e">
        <f t="shared" si="184"/>
        <v>#DIV/0!</v>
      </c>
      <c r="G6207" s="1016">
        <f t="shared" si="185"/>
        <v>0</v>
      </c>
    </row>
    <row r="6208" spans="1:7">
      <c r="A6208" s="1016"/>
      <c r="B6208" s="1016"/>
      <c r="C6208" s="1016"/>
      <c r="D6208" s="1016"/>
      <c r="E6208" s="1016"/>
      <c r="F6208" s="1016" t="e">
        <f t="shared" si="184"/>
        <v>#DIV/0!</v>
      </c>
      <c r="G6208" s="1016">
        <f t="shared" si="185"/>
        <v>0</v>
      </c>
    </row>
    <row r="6209" spans="1:7">
      <c r="A6209" s="1016"/>
      <c r="B6209" s="1016"/>
      <c r="C6209" s="1016"/>
      <c r="D6209" s="1016"/>
      <c r="E6209" s="1016"/>
      <c r="F6209" s="1016" t="e">
        <f t="shared" si="184"/>
        <v>#DIV/0!</v>
      </c>
      <c r="G6209" s="1016">
        <f t="shared" si="185"/>
        <v>0</v>
      </c>
    </row>
    <row r="6210" spans="1:7">
      <c r="A6210" s="1016"/>
      <c r="B6210" s="1016"/>
      <c r="C6210" s="1016"/>
      <c r="D6210" s="1016"/>
      <c r="E6210" s="1016"/>
      <c r="F6210" s="1016" t="e">
        <f t="shared" si="184"/>
        <v>#DIV/0!</v>
      </c>
      <c r="G6210" s="1016">
        <f t="shared" si="185"/>
        <v>0</v>
      </c>
    </row>
    <row r="6211" spans="1:7">
      <c r="A6211" s="1016"/>
      <c r="B6211" s="1016"/>
      <c r="C6211" s="1016"/>
      <c r="D6211" s="1016"/>
      <c r="E6211" s="1016"/>
      <c r="F6211" s="1016" t="e">
        <f t="shared" si="184"/>
        <v>#DIV/0!</v>
      </c>
      <c r="G6211" s="1016">
        <f t="shared" si="185"/>
        <v>0</v>
      </c>
    </row>
    <row r="6212" spans="1:7">
      <c r="A6212" s="1016"/>
      <c r="B6212" s="1016"/>
      <c r="C6212" s="1016"/>
      <c r="D6212" s="1016"/>
      <c r="E6212" s="1016"/>
      <c r="F6212" s="1016" t="e">
        <f t="shared" si="184"/>
        <v>#DIV/0!</v>
      </c>
      <c r="G6212" s="1016">
        <f t="shared" si="185"/>
        <v>0</v>
      </c>
    </row>
    <row r="6213" spans="1:7">
      <c r="A6213" s="1016"/>
      <c r="B6213" s="1016"/>
      <c r="C6213" s="1016"/>
      <c r="D6213" s="1016"/>
      <c r="E6213" s="1016"/>
      <c r="F6213" s="1016" t="e">
        <f t="shared" si="184"/>
        <v>#DIV/0!</v>
      </c>
      <c r="G6213" s="1016">
        <f t="shared" si="185"/>
        <v>0</v>
      </c>
    </row>
    <row r="6214" spans="1:7">
      <c r="A6214" s="1016"/>
      <c r="B6214" s="1016"/>
      <c r="C6214" s="1016"/>
      <c r="D6214" s="1016"/>
      <c r="E6214" s="1016"/>
      <c r="F6214" s="1016" t="e">
        <f t="shared" si="184"/>
        <v>#DIV/0!</v>
      </c>
      <c r="G6214" s="1016">
        <f t="shared" si="185"/>
        <v>0</v>
      </c>
    </row>
    <row r="6215" spans="1:7">
      <c r="A6215" s="1016"/>
      <c r="B6215" s="1016"/>
      <c r="C6215" s="1016"/>
      <c r="D6215" s="1016"/>
      <c r="E6215" s="1016"/>
      <c r="F6215" s="1016" t="e">
        <f t="shared" si="184"/>
        <v>#DIV/0!</v>
      </c>
      <c r="G6215" s="1016">
        <f t="shared" si="185"/>
        <v>0</v>
      </c>
    </row>
    <row r="6216" spans="1:7">
      <c r="A6216" s="1016"/>
      <c r="B6216" s="1016"/>
      <c r="C6216" s="1016"/>
      <c r="D6216" s="1016"/>
      <c r="E6216" s="1016"/>
      <c r="F6216" s="1016" t="e">
        <f t="shared" si="184"/>
        <v>#DIV/0!</v>
      </c>
      <c r="G6216" s="1016">
        <f t="shared" si="185"/>
        <v>0</v>
      </c>
    </row>
    <row r="6217" spans="1:7">
      <c r="A6217" s="1016"/>
      <c r="B6217" s="1016"/>
      <c r="C6217" s="1016"/>
      <c r="D6217" s="1016"/>
      <c r="E6217" s="1016"/>
      <c r="F6217" s="1016" t="e">
        <f t="shared" si="184"/>
        <v>#DIV/0!</v>
      </c>
      <c r="G6217" s="1016">
        <f t="shared" si="185"/>
        <v>0</v>
      </c>
    </row>
    <row r="6218" spans="1:7">
      <c r="A6218" s="1016"/>
      <c r="B6218" s="1016"/>
      <c r="C6218" s="1016"/>
      <c r="D6218" s="1016"/>
      <c r="E6218" s="1016"/>
      <c r="F6218" s="1016" t="e">
        <f t="shared" si="184"/>
        <v>#DIV/0!</v>
      </c>
      <c r="G6218" s="1016">
        <f t="shared" si="185"/>
        <v>0</v>
      </c>
    </row>
    <row r="6219" spans="1:7">
      <c r="A6219" s="1016"/>
      <c r="B6219" s="1016"/>
      <c r="C6219" s="1016"/>
      <c r="D6219" s="1016"/>
      <c r="E6219" s="1016"/>
      <c r="F6219" s="1016" t="e">
        <f t="shared" si="184"/>
        <v>#DIV/0!</v>
      </c>
      <c r="G6219" s="1016">
        <f t="shared" si="185"/>
        <v>0</v>
      </c>
    </row>
    <row r="6220" spans="1:7">
      <c r="A6220" s="1016"/>
      <c r="B6220" s="1016"/>
      <c r="C6220" s="1016"/>
      <c r="D6220" s="1016"/>
      <c r="E6220" s="1016"/>
      <c r="F6220" s="1016" t="e">
        <f t="shared" si="184"/>
        <v>#DIV/0!</v>
      </c>
      <c r="G6220" s="1016">
        <f t="shared" si="185"/>
        <v>0</v>
      </c>
    </row>
    <row r="6221" spans="1:7">
      <c r="A6221" s="1016"/>
      <c r="B6221" s="1016"/>
      <c r="C6221" s="1016"/>
      <c r="D6221" s="1016"/>
      <c r="E6221" s="1016"/>
      <c r="F6221" s="1016" t="e">
        <f t="shared" si="184"/>
        <v>#DIV/0!</v>
      </c>
      <c r="G6221" s="1016">
        <f t="shared" si="185"/>
        <v>0</v>
      </c>
    </row>
    <row r="6222" spans="1:7">
      <c r="A6222" s="1016"/>
      <c r="B6222" s="1016"/>
      <c r="C6222" s="1016"/>
      <c r="D6222" s="1016"/>
      <c r="E6222" s="1016"/>
      <c r="F6222" s="1016" t="e">
        <f t="shared" si="184"/>
        <v>#DIV/0!</v>
      </c>
      <c r="G6222" s="1016">
        <f t="shared" si="185"/>
        <v>0</v>
      </c>
    </row>
    <row r="6223" spans="1:7">
      <c r="A6223" s="1016"/>
      <c r="B6223" s="1016"/>
      <c r="C6223" s="1016"/>
      <c r="D6223" s="1016"/>
      <c r="E6223" s="1016"/>
      <c r="F6223" s="1016" t="e">
        <f t="shared" si="184"/>
        <v>#DIV/0!</v>
      </c>
      <c r="G6223" s="1016">
        <f t="shared" si="185"/>
        <v>0</v>
      </c>
    </row>
    <row r="6224" spans="1:7">
      <c r="A6224" s="1016"/>
      <c r="B6224" s="1016"/>
      <c r="C6224" s="1016"/>
      <c r="D6224" s="1016"/>
      <c r="E6224" s="1016"/>
      <c r="F6224" s="1016" t="e">
        <f t="shared" si="184"/>
        <v>#DIV/0!</v>
      </c>
      <c r="G6224" s="1016">
        <f t="shared" si="185"/>
        <v>0</v>
      </c>
    </row>
    <row r="6225" spans="1:7">
      <c r="A6225" s="1016"/>
      <c r="B6225" s="1016"/>
      <c r="C6225" s="1016"/>
      <c r="D6225" s="1016"/>
      <c r="E6225" s="1016"/>
      <c r="F6225" s="1016" t="e">
        <f t="shared" si="184"/>
        <v>#DIV/0!</v>
      </c>
      <c r="G6225" s="1016">
        <f t="shared" si="185"/>
        <v>0</v>
      </c>
    </row>
    <row r="6226" spans="1:7">
      <c r="A6226" s="1016"/>
      <c r="B6226" s="1016"/>
      <c r="C6226" s="1016"/>
      <c r="D6226" s="1016"/>
      <c r="E6226" s="1016"/>
      <c r="F6226" s="1016" t="e">
        <f t="shared" si="184"/>
        <v>#DIV/0!</v>
      </c>
      <c r="G6226" s="1016">
        <f t="shared" si="185"/>
        <v>0</v>
      </c>
    </row>
    <row r="6227" spans="1:7">
      <c r="A6227" s="1016"/>
      <c r="B6227" s="1016"/>
      <c r="C6227" s="1016"/>
      <c r="D6227" s="1016"/>
      <c r="E6227" s="1016"/>
      <c r="F6227" s="1016" t="e">
        <f t="shared" si="184"/>
        <v>#DIV/0!</v>
      </c>
      <c r="G6227" s="1016">
        <f t="shared" si="185"/>
        <v>0</v>
      </c>
    </row>
    <row r="6228" spans="1:7">
      <c r="A6228" s="1016"/>
      <c r="B6228" s="1016"/>
      <c r="C6228" s="1016"/>
      <c r="D6228" s="1016"/>
      <c r="E6228" s="1016"/>
      <c r="F6228" s="1016" t="e">
        <f t="shared" si="184"/>
        <v>#DIV/0!</v>
      </c>
      <c r="G6228" s="1016">
        <f t="shared" si="185"/>
        <v>0</v>
      </c>
    </row>
    <row r="6229" spans="1:7">
      <c r="A6229" s="1016"/>
      <c r="B6229" s="1016"/>
      <c r="C6229" s="1016"/>
      <c r="D6229" s="1016"/>
      <c r="E6229" s="1016"/>
      <c r="F6229" s="1016" t="e">
        <f t="shared" si="184"/>
        <v>#DIV/0!</v>
      </c>
      <c r="G6229" s="1016">
        <f t="shared" si="185"/>
        <v>0</v>
      </c>
    </row>
    <row r="6230" spans="1:7">
      <c r="A6230" s="1016"/>
      <c r="B6230" s="1016"/>
      <c r="C6230" s="1016"/>
      <c r="D6230" s="1016"/>
      <c r="E6230" s="1016"/>
      <c r="F6230" s="1016" t="e">
        <f t="shared" si="184"/>
        <v>#DIV/0!</v>
      </c>
      <c r="G6230" s="1016">
        <f t="shared" si="185"/>
        <v>0</v>
      </c>
    </row>
    <row r="6231" spans="1:7">
      <c r="A6231" s="1016"/>
      <c r="B6231" s="1016"/>
      <c r="C6231" s="1016"/>
      <c r="D6231" s="1016"/>
      <c r="E6231" s="1016"/>
      <c r="F6231" s="1016" t="e">
        <f t="shared" si="184"/>
        <v>#DIV/0!</v>
      </c>
      <c r="G6231" s="1016">
        <f t="shared" si="185"/>
        <v>0</v>
      </c>
    </row>
    <row r="6232" spans="1:7">
      <c r="A6232" s="1016"/>
      <c r="B6232" s="1016"/>
      <c r="C6232" s="1016"/>
      <c r="D6232" s="1016"/>
      <c r="E6232" s="1016"/>
      <c r="F6232" s="1016" t="e">
        <f t="shared" si="184"/>
        <v>#DIV/0!</v>
      </c>
      <c r="G6232" s="1016">
        <f t="shared" si="185"/>
        <v>0</v>
      </c>
    </row>
    <row r="6233" spans="1:7">
      <c r="A6233" s="1016"/>
      <c r="B6233" s="1016"/>
      <c r="C6233" s="1016"/>
      <c r="D6233" s="1016"/>
      <c r="E6233" s="1016"/>
      <c r="F6233" s="1016" t="e">
        <f t="shared" si="184"/>
        <v>#DIV/0!</v>
      </c>
      <c r="G6233" s="1016">
        <f t="shared" si="185"/>
        <v>0</v>
      </c>
    </row>
    <row r="6234" spans="1:7">
      <c r="A6234" s="1016"/>
      <c r="B6234" s="1016"/>
      <c r="C6234" s="1016"/>
      <c r="D6234" s="1016"/>
      <c r="E6234" s="1016"/>
      <c r="F6234" s="1016" t="e">
        <f t="shared" si="184"/>
        <v>#DIV/0!</v>
      </c>
      <c r="G6234" s="1016">
        <f t="shared" si="185"/>
        <v>0</v>
      </c>
    </row>
    <row r="6235" spans="1:7">
      <c r="A6235" s="1016"/>
      <c r="B6235" s="1016"/>
      <c r="C6235" s="1016"/>
      <c r="D6235" s="1016"/>
      <c r="E6235" s="1016"/>
      <c r="F6235" s="1016" t="e">
        <f t="shared" si="184"/>
        <v>#DIV/0!</v>
      </c>
      <c r="G6235" s="1016">
        <f t="shared" si="185"/>
        <v>0</v>
      </c>
    </row>
    <row r="6236" spans="1:7">
      <c r="A6236" s="1016"/>
      <c r="B6236" s="1016"/>
      <c r="C6236" s="1016"/>
      <c r="D6236" s="1016"/>
      <c r="E6236" s="1016"/>
      <c r="F6236" s="1016" t="e">
        <f t="shared" si="184"/>
        <v>#DIV/0!</v>
      </c>
      <c r="G6236" s="1016">
        <f t="shared" si="185"/>
        <v>0</v>
      </c>
    </row>
    <row r="6237" spans="1:7">
      <c r="A6237" s="1016"/>
      <c r="B6237" s="1016"/>
      <c r="C6237" s="1016"/>
      <c r="D6237" s="1016"/>
      <c r="E6237" s="1016"/>
      <c r="F6237" s="1016" t="e">
        <f t="shared" si="184"/>
        <v>#DIV/0!</v>
      </c>
      <c r="G6237" s="1016">
        <f t="shared" si="185"/>
        <v>0</v>
      </c>
    </row>
    <row r="6238" spans="1:7">
      <c r="A6238" s="1016"/>
      <c r="B6238" s="1016"/>
      <c r="C6238" s="1016"/>
      <c r="D6238" s="1016"/>
      <c r="E6238" s="1016"/>
      <c r="F6238" s="1016" t="e">
        <f t="shared" si="184"/>
        <v>#DIV/0!</v>
      </c>
      <c r="G6238" s="1016">
        <f t="shared" si="185"/>
        <v>0</v>
      </c>
    </row>
    <row r="6239" spans="1:7">
      <c r="A6239" s="1016"/>
      <c r="B6239" s="1016"/>
      <c r="C6239" s="1016"/>
      <c r="D6239" s="1016"/>
      <c r="E6239" s="1016"/>
      <c r="F6239" s="1016" t="e">
        <f t="shared" ref="F6239:F6302" si="186">(B6239*C6239*D6239*60/(A6239*1000))+F6238</f>
        <v>#DIV/0!</v>
      </c>
      <c r="G6239" s="1016">
        <f t="shared" ref="G6239:G6302" si="187">(C6239*D6239*60)+G6238</f>
        <v>0</v>
      </c>
    </row>
    <row r="6240" spans="1:7">
      <c r="A6240" s="1016"/>
      <c r="B6240" s="1016"/>
      <c r="C6240" s="1016"/>
      <c r="D6240" s="1016"/>
      <c r="E6240" s="1016"/>
      <c r="F6240" s="1016" t="e">
        <f t="shared" si="186"/>
        <v>#DIV/0!</v>
      </c>
      <c r="G6240" s="1016">
        <f t="shared" si="187"/>
        <v>0</v>
      </c>
    </row>
    <row r="6241" spans="1:7">
      <c r="A6241" s="1016"/>
      <c r="B6241" s="1016"/>
      <c r="C6241" s="1016"/>
      <c r="D6241" s="1016"/>
      <c r="E6241" s="1016"/>
      <c r="F6241" s="1016" t="e">
        <f t="shared" si="186"/>
        <v>#DIV/0!</v>
      </c>
      <c r="G6241" s="1016">
        <f t="shared" si="187"/>
        <v>0</v>
      </c>
    </row>
    <row r="6242" spans="1:7">
      <c r="A6242" s="1016"/>
      <c r="B6242" s="1016"/>
      <c r="C6242" s="1016"/>
      <c r="D6242" s="1016"/>
      <c r="E6242" s="1016"/>
      <c r="F6242" s="1016" t="e">
        <f t="shared" si="186"/>
        <v>#DIV/0!</v>
      </c>
      <c r="G6242" s="1016">
        <f t="shared" si="187"/>
        <v>0</v>
      </c>
    </row>
    <row r="6243" spans="1:7">
      <c r="A6243" s="1016"/>
      <c r="B6243" s="1016"/>
      <c r="C6243" s="1016"/>
      <c r="D6243" s="1016"/>
      <c r="E6243" s="1016"/>
      <c r="F6243" s="1016" t="e">
        <f t="shared" si="186"/>
        <v>#DIV/0!</v>
      </c>
      <c r="G6243" s="1016">
        <f t="shared" si="187"/>
        <v>0</v>
      </c>
    </row>
    <row r="6244" spans="1:7">
      <c r="A6244" s="1016"/>
      <c r="B6244" s="1016"/>
      <c r="C6244" s="1016"/>
      <c r="D6244" s="1016"/>
      <c r="E6244" s="1016"/>
      <c r="F6244" s="1016" t="e">
        <f t="shared" si="186"/>
        <v>#DIV/0!</v>
      </c>
      <c r="G6244" s="1016">
        <f t="shared" si="187"/>
        <v>0</v>
      </c>
    </row>
    <row r="6245" spans="1:7">
      <c r="A6245" s="1016"/>
      <c r="B6245" s="1016"/>
      <c r="C6245" s="1016"/>
      <c r="D6245" s="1016"/>
      <c r="E6245" s="1016"/>
      <c r="F6245" s="1016" t="e">
        <f t="shared" si="186"/>
        <v>#DIV/0!</v>
      </c>
      <c r="G6245" s="1016">
        <f t="shared" si="187"/>
        <v>0</v>
      </c>
    </row>
    <row r="6246" spans="1:7">
      <c r="A6246" s="1016"/>
      <c r="B6246" s="1016"/>
      <c r="C6246" s="1016"/>
      <c r="D6246" s="1016"/>
      <c r="E6246" s="1016"/>
      <c r="F6246" s="1016" t="e">
        <f t="shared" si="186"/>
        <v>#DIV/0!</v>
      </c>
      <c r="G6246" s="1016">
        <f t="shared" si="187"/>
        <v>0</v>
      </c>
    </row>
    <row r="6247" spans="1:7">
      <c r="A6247" s="1016"/>
      <c r="B6247" s="1016"/>
      <c r="C6247" s="1016"/>
      <c r="D6247" s="1016"/>
      <c r="E6247" s="1016"/>
      <c r="F6247" s="1016" t="e">
        <f t="shared" si="186"/>
        <v>#DIV/0!</v>
      </c>
      <c r="G6247" s="1016">
        <f t="shared" si="187"/>
        <v>0</v>
      </c>
    </row>
    <row r="6248" spans="1:7">
      <c r="A6248" s="1016"/>
      <c r="B6248" s="1016"/>
      <c r="C6248" s="1016"/>
      <c r="D6248" s="1016"/>
      <c r="E6248" s="1016"/>
      <c r="F6248" s="1016" t="e">
        <f t="shared" si="186"/>
        <v>#DIV/0!</v>
      </c>
      <c r="G6248" s="1016">
        <f t="shared" si="187"/>
        <v>0</v>
      </c>
    </row>
    <row r="6249" spans="1:7">
      <c r="A6249" s="1016"/>
      <c r="B6249" s="1016"/>
      <c r="C6249" s="1016"/>
      <c r="D6249" s="1016"/>
      <c r="E6249" s="1016"/>
      <c r="F6249" s="1016" t="e">
        <f t="shared" si="186"/>
        <v>#DIV/0!</v>
      </c>
      <c r="G6249" s="1016">
        <f t="shared" si="187"/>
        <v>0</v>
      </c>
    </row>
    <row r="6250" spans="1:7">
      <c r="A6250" s="1016"/>
      <c r="B6250" s="1016"/>
      <c r="C6250" s="1016"/>
      <c r="D6250" s="1016"/>
      <c r="E6250" s="1016"/>
      <c r="F6250" s="1016" t="e">
        <f t="shared" si="186"/>
        <v>#DIV/0!</v>
      </c>
      <c r="G6250" s="1016">
        <f t="shared" si="187"/>
        <v>0</v>
      </c>
    </row>
    <row r="6251" spans="1:7">
      <c r="A6251" s="1016"/>
      <c r="B6251" s="1016"/>
      <c r="C6251" s="1016"/>
      <c r="D6251" s="1016"/>
      <c r="E6251" s="1016"/>
      <c r="F6251" s="1016" t="e">
        <f t="shared" si="186"/>
        <v>#DIV/0!</v>
      </c>
      <c r="G6251" s="1016">
        <f t="shared" si="187"/>
        <v>0</v>
      </c>
    </row>
    <row r="6252" spans="1:7">
      <c r="A6252" s="1016"/>
      <c r="B6252" s="1016"/>
      <c r="C6252" s="1016"/>
      <c r="D6252" s="1016"/>
      <c r="E6252" s="1016"/>
      <c r="F6252" s="1016" t="e">
        <f t="shared" si="186"/>
        <v>#DIV/0!</v>
      </c>
      <c r="G6252" s="1016">
        <f t="shared" si="187"/>
        <v>0</v>
      </c>
    </row>
    <row r="6253" spans="1:7">
      <c r="A6253" s="1016"/>
      <c r="B6253" s="1016"/>
      <c r="C6253" s="1016"/>
      <c r="D6253" s="1016"/>
      <c r="E6253" s="1016"/>
      <c r="F6253" s="1016" t="e">
        <f t="shared" si="186"/>
        <v>#DIV/0!</v>
      </c>
      <c r="G6253" s="1016">
        <f t="shared" si="187"/>
        <v>0</v>
      </c>
    </row>
    <row r="6254" spans="1:7">
      <c r="A6254" s="1016"/>
      <c r="B6254" s="1016"/>
      <c r="C6254" s="1016"/>
      <c r="D6254" s="1016"/>
      <c r="E6254" s="1016"/>
      <c r="F6254" s="1016" t="e">
        <f t="shared" si="186"/>
        <v>#DIV/0!</v>
      </c>
      <c r="G6254" s="1016">
        <f t="shared" si="187"/>
        <v>0</v>
      </c>
    </row>
    <row r="6255" spans="1:7">
      <c r="A6255" s="1016"/>
      <c r="B6255" s="1016"/>
      <c r="C6255" s="1016"/>
      <c r="D6255" s="1016"/>
      <c r="E6255" s="1016"/>
      <c r="F6255" s="1016" t="e">
        <f t="shared" si="186"/>
        <v>#DIV/0!</v>
      </c>
      <c r="G6255" s="1016">
        <f t="shared" si="187"/>
        <v>0</v>
      </c>
    </row>
    <row r="6256" spans="1:7">
      <c r="A6256" s="1016"/>
      <c r="B6256" s="1016"/>
      <c r="C6256" s="1016"/>
      <c r="D6256" s="1016"/>
      <c r="E6256" s="1016"/>
      <c r="F6256" s="1016" t="e">
        <f t="shared" si="186"/>
        <v>#DIV/0!</v>
      </c>
      <c r="G6256" s="1016">
        <f t="shared" si="187"/>
        <v>0</v>
      </c>
    </row>
    <row r="6257" spans="1:7">
      <c r="A6257" s="1016"/>
      <c r="B6257" s="1016"/>
      <c r="C6257" s="1016"/>
      <c r="D6257" s="1016"/>
      <c r="E6257" s="1016"/>
      <c r="F6257" s="1016" t="e">
        <f t="shared" si="186"/>
        <v>#DIV/0!</v>
      </c>
      <c r="G6257" s="1016">
        <f t="shared" si="187"/>
        <v>0</v>
      </c>
    </row>
    <row r="6258" spans="1:7">
      <c r="A6258" s="1016"/>
      <c r="B6258" s="1016"/>
      <c r="C6258" s="1016"/>
      <c r="D6258" s="1016"/>
      <c r="E6258" s="1016"/>
      <c r="F6258" s="1016" t="e">
        <f t="shared" si="186"/>
        <v>#DIV/0!</v>
      </c>
      <c r="G6258" s="1016">
        <f t="shared" si="187"/>
        <v>0</v>
      </c>
    </row>
    <row r="6259" spans="1:7">
      <c r="A6259" s="1016"/>
      <c r="B6259" s="1016"/>
      <c r="C6259" s="1016"/>
      <c r="D6259" s="1016"/>
      <c r="E6259" s="1016"/>
      <c r="F6259" s="1016" t="e">
        <f t="shared" si="186"/>
        <v>#DIV/0!</v>
      </c>
      <c r="G6259" s="1016">
        <f t="shared" si="187"/>
        <v>0</v>
      </c>
    </row>
    <row r="6260" spans="1:7">
      <c r="A6260" s="1016"/>
      <c r="B6260" s="1016"/>
      <c r="C6260" s="1016"/>
      <c r="D6260" s="1016"/>
      <c r="E6260" s="1016"/>
      <c r="F6260" s="1016" t="e">
        <f t="shared" si="186"/>
        <v>#DIV/0!</v>
      </c>
      <c r="G6260" s="1016">
        <f t="shared" si="187"/>
        <v>0</v>
      </c>
    </row>
    <row r="6261" spans="1:7">
      <c r="A6261" s="1016"/>
      <c r="B6261" s="1016"/>
      <c r="C6261" s="1016"/>
      <c r="D6261" s="1016"/>
      <c r="E6261" s="1016"/>
      <c r="F6261" s="1016" t="e">
        <f t="shared" si="186"/>
        <v>#DIV/0!</v>
      </c>
      <c r="G6261" s="1016">
        <f t="shared" si="187"/>
        <v>0</v>
      </c>
    </row>
    <row r="6262" spans="1:7">
      <c r="A6262" s="1016"/>
      <c r="B6262" s="1016"/>
      <c r="C6262" s="1016"/>
      <c r="D6262" s="1016"/>
      <c r="E6262" s="1016"/>
      <c r="F6262" s="1016" t="e">
        <f t="shared" si="186"/>
        <v>#DIV/0!</v>
      </c>
      <c r="G6262" s="1016">
        <f t="shared" si="187"/>
        <v>0</v>
      </c>
    </row>
    <row r="6263" spans="1:7">
      <c r="A6263" s="1016"/>
      <c r="B6263" s="1016"/>
      <c r="C6263" s="1016"/>
      <c r="D6263" s="1016"/>
      <c r="E6263" s="1016"/>
      <c r="F6263" s="1016" t="e">
        <f t="shared" si="186"/>
        <v>#DIV/0!</v>
      </c>
      <c r="G6263" s="1016">
        <f t="shared" si="187"/>
        <v>0</v>
      </c>
    </row>
    <row r="6264" spans="1:7">
      <c r="A6264" s="1016"/>
      <c r="B6264" s="1016"/>
      <c r="C6264" s="1016"/>
      <c r="D6264" s="1016"/>
      <c r="E6264" s="1016"/>
      <c r="F6264" s="1016" t="e">
        <f t="shared" si="186"/>
        <v>#DIV/0!</v>
      </c>
      <c r="G6264" s="1016">
        <f t="shared" si="187"/>
        <v>0</v>
      </c>
    </row>
    <row r="6265" spans="1:7">
      <c r="A6265" s="1016"/>
      <c r="B6265" s="1016"/>
      <c r="C6265" s="1016"/>
      <c r="D6265" s="1016"/>
      <c r="E6265" s="1016"/>
      <c r="F6265" s="1016" t="e">
        <f t="shared" si="186"/>
        <v>#DIV/0!</v>
      </c>
      <c r="G6265" s="1016">
        <f t="shared" si="187"/>
        <v>0</v>
      </c>
    </row>
    <row r="6266" spans="1:7">
      <c r="A6266" s="1016"/>
      <c r="B6266" s="1016"/>
      <c r="C6266" s="1016"/>
      <c r="D6266" s="1016"/>
      <c r="E6266" s="1016"/>
      <c r="F6266" s="1016" t="e">
        <f t="shared" si="186"/>
        <v>#DIV/0!</v>
      </c>
      <c r="G6266" s="1016">
        <f t="shared" si="187"/>
        <v>0</v>
      </c>
    </row>
    <row r="6267" spans="1:7">
      <c r="A6267" s="1016"/>
      <c r="B6267" s="1016"/>
      <c r="C6267" s="1016"/>
      <c r="D6267" s="1016"/>
      <c r="E6267" s="1016"/>
      <c r="F6267" s="1016" t="e">
        <f t="shared" si="186"/>
        <v>#DIV/0!</v>
      </c>
      <c r="G6267" s="1016">
        <f t="shared" si="187"/>
        <v>0</v>
      </c>
    </row>
    <row r="6268" spans="1:7">
      <c r="A6268" s="1016"/>
      <c r="B6268" s="1016"/>
      <c r="C6268" s="1016"/>
      <c r="D6268" s="1016"/>
      <c r="E6268" s="1016"/>
      <c r="F6268" s="1016" t="e">
        <f t="shared" si="186"/>
        <v>#DIV/0!</v>
      </c>
      <c r="G6268" s="1016">
        <f t="shared" si="187"/>
        <v>0</v>
      </c>
    </row>
    <row r="6269" spans="1:7">
      <c r="A6269" s="1016"/>
      <c r="B6269" s="1016"/>
      <c r="C6269" s="1016"/>
      <c r="D6269" s="1016"/>
      <c r="E6269" s="1016"/>
      <c r="F6269" s="1016" t="e">
        <f t="shared" si="186"/>
        <v>#DIV/0!</v>
      </c>
      <c r="G6269" s="1016">
        <f t="shared" si="187"/>
        <v>0</v>
      </c>
    </row>
    <row r="6270" spans="1:7">
      <c r="A6270" s="1016"/>
      <c r="B6270" s="1016"/>
      <c r="C6270" s="1016"/>
      <c r="D6270" s="1016"/>
      <c r="E6270" s="1016"/>
      <c r="F6270" s="1016" t="e">
        <f t="shared" si="186"/>
        <v>#DIV/0!</v>
      </c>
      <c r="G6270" s="1016">
        <f t="shared" si="187"/>
        <v>0</v>
      </c>
    </row>
    <row r="6271" spans="1:7">
      <c r="A6271" s="1016"/>
      <c r="B6271" s="1016"/>
      <c r="C6271" s="1016"/>
      <c r="D6271" s="1016"/>
      <c r="E6271" s="1016"/>
      <c r="F6271" s="1016" t="e">
        <f t="shared" si="186"/>
        <v>#DIV/0!</v>
      </c>
      <c r="G6271" s="1016">
        <f t="shared" si="187"/>
        <v>0</v>
      </c>
    </row>
    <row r="6272" spans="1:7">
      <c r="A6272" s="1016"/>
      <c r="B6272" s="1016"/>
      <c r="C6272" s="1016"/>
      <c r="D6272" s="1016"/>
      <c r="E6272" s="1016"/>
      <c r="F6272" s="1016" t="e">
        <f t="shared" si="186"/>
        <v>#DIV/0!</v>
      </c>
      <c r="G6272" s="1016">
        <f t="shared" si="187"/>
        <v>0</v>
      </c>
    </row>
    <row r="6273" spans="1:7">
      <c r="A6273" s="1016"/>
      <c r="B6273" s="1016"/>
      <c r="C6273" s="1016"/>
      <c r="D6273" s="1016"/>
      <c r="E6273" s="1016"/>
      <c r="F6273" s="1016" t="e">
        <f t="shared" si="186"/>
        <v>#DIV/0!</v>
      </c>
      <c r="G6273" s="1016">
        <f t="shared" si="187"/>
        <v>0</v>
      </c>
    </row>
    <row r="6274" spans="1:7">
      <c r="A6274" s="1016"/>
      <c r="B6274" s="1016"/>
      <c r="C6274" s="1016"/>
      <c r="D6274" s="1016"/>
      <c r="E6274" s="1016"/>
      <c r="F6274" s="1016" t="e">
        <f t="shared" si="186"/>
        <v>#DIV/0!</v>
      </c>
      <c r="G6274" s="1016">
        <f t="shared" si="187"/>
        <v>0</v>
      </c>
    </row>
    <row r="6275" spans="1:7">
      <c r="A6275" s="1016"/>
      <c r="B6275" s="1016"/>
      <c r="C6275" s="1016"/>
      <c r="D6275" s="1016"/>
      <c r="E6275" s="1016"/>
      <c r="F6275" s="1016" t="e">
        <f t="shared" si="186"/>
        <v>#DIV/0!</v>
      </c>
      <c r="G6275" s="1016">
        <f t="shared" si="187"/>
        <v>0</v>
      </c>
    </row>
    <row r="6276" spans="1:7">
      <c r="A6276" s="1016"/>
      <c r="B6276" s="1016"/>
      <c r="C6276" s="1016"/>
      <c r="D6276" s="1016"/>
      <c r="E6276" s="1016"/>
      <c r="F6276" s="1016" t="e">
        <f t="shared" si="186"/>
        <v>#DIV/0!</v>
      </c>
      <c r="G6276" s="1016">
        <f t="shared" si="187"/>
        <v>0</v>
      </c>
    </row>
    <row r="6277" spans="1:7">
      <c r="A6277" s="1016"/>
      <c r="B6277" s="1016"/>
      <c r="C6277" s="1016"/>
      <c r="D6277" s="1016"/>
      <c r="E6277" s="1016"/>
      <c r="F6277" s="1016" t="e">
        <f t="shared" si="186"/>
        <v>#DIV/0!</v>
      </c>
      <c r="G6277" s="1016">
        <f t="shared" si="187"/>
        <v>0</v>
      </c>
    </row>
    <row r="6278" spans="1:7">
      <c r="A6278" s="1016"/>
      <c r="B6278" s="1016"/>
      <c r="C6278" s="1016"/>
      <c r="D6278" s="1016"/>
      <c r="E6278" s="1016"/>
      <c r="F6278" s="1016" t="e">
        <f t="shared" si="186"/>
        <v>#DIV/0!</v>
      </c>
      <c r="G6278" s="1016">
        <f t="shared" si="187"/>
        <v>0</v>
      </c>
    </row>
    <row r="6279" spans="1:7">
      <c r="A6279" s="1016"/>
      <c r="B6279" s="1016"/>
      <c r="C6279" s="1016"/>
      <c r="D6279" s="1016"/>
      <c r="E6279" s="1016"/>
      <c r="F6279" s="1016" t="e">
        <f t="shared" si="186"/>
        <v>#DIV/0!</v>
      </c>
      <c r="G6279" s="1016">
        <f t="shared" si="187"/>
        <v>0</v>
      </c>
    </row>
    <row r="6280" spans="1:7">
      <c r="A6280" s="1016"/>
      <c r="B6280" s="1016"/>
      <c r="C6280" s="1016"/>
      <c r="D6280" s="1016"/>
      <c r="E6280" s="1016"/>
      <c r="F6280" s="1016" t="e">
        <f t="shared" si="186"/>
        <v>#DIV/0!</v>
      </c>
      <c r="G6280" s="1016">
        <f t="shared" si="187"/>
        <v>0</v>
      </c>
    </row>
    <row r="6281" spans="1:7">
      <c r="A6281" s="1016"/>
      <c r="B6281" s="1016"/>
      <c r="C6281" s="1016"/>
      <c r="D6281" s="1016"/>
      <c r="E6281" s="1016"/>
      <c r="F6281" s="1016" t="e">
        <f t="shared" si="186"/>
        <v>#DIV/0!</v>
      </c>
      <c r="G6281" s="1016">
        <f t="shared" si="187"/>
        <v>0</v>
      </c>
    </row>
    <row r="6282" spans="1:7">
      <c r="A6282" s="1016"/>
      <c r="B6282" s="1016"/>
      <c r="C6282" s="1016"/>
      <c r="D6282" s="1016"/>
      <c r="E6282" s="1016"/>
      <c r="F6282" s="1016" t="e">
        <f t="shared" si="186"/>
        <v>#DIV/0!</v>
      </c>
      <c r="G6282" s="1016">
        <f t="shared" si="187"/>
        <v>0</v>
      </c>
    </row>
    <row r="6283" spans="1:7">
      <c r="A6283" s="1016"/>
      <c r="B6283" s="1016"/>
      <c r="C6283" s="1016"/>
      <c r="D6283" s="1016"/>
      <c r="E6283" s="1016"/>
      <c r="F6283" s="1016" t="e">
        <f t="shared" si="186"/>
        <v>#DIV/0!</v>
      </c>
      <c r="G6283" s="1016">
        <f t="shared" si="187"/>
        <v>0</v>
      </c>
    </row>
    <row r="6284" spans="1:7">
      <c r="A6284" s="1016"/>
      <c r="B6284" s="1016"/>
      <c r="C6284" s="1016"/>
      <c r="D6284" s="1016"/>
      <c r="E6284" s="1016"/>
      <c r="F6284" s="1016" t="e">
        <f t="shared" si="186"/>
        <v>#DIV/0!</v>
      </c>
      <c r="G6284" s="1016">
        <f t="shared" si="187"/>
        <v>0</v>
      </c>
    </row>
    <row r="6285" spans="1:7">
      <c r="A6285" s="1016"/>
      <c r="B6285" s="1016"/>
      <c r="C6285" s="1016"/>
      <c r="D6285" s="1016"/>
      <c r="E6285" s="1016"/>
      <c r="F6285" s="1016" t="e">
        <f t="shared" si="186"/>
        <v>#DIV/0!</v>
      </c>
      <c r="G6285" s="1016">
        <f t="shared" si="187"/>
        <v>0</v>
      </c>
    </row>
    <row r="6286" spans="1:7">
      <c r="A6286" s="1016"/>
      <c r="B6286" s="1016"/>
      <c r="C6286" s="1016"/>
      <c r="D6286" s="1016"/>
      <c r="E6286" s="1016"/>
      <c r="F6286" s="1016" t="e">
        <f t="shared" si="186"/>
        <v>#DIV/0!</v>
      </c>
      <c r="G6286" s="1016">
        <f t="shared" si="187"/>
        <v>0</v>
      </c>
    </row>
    <row r="6287" spans="1:7">
      <c r="A6287" s="1016"/>
      <c r="B6287" s="1016"/>
      <c r="C6287" s="1016"/>
      <c r="D6287" s="1016"/>
      <c r="E6287" s="1016"/>
      <c r="F6287" s="1016" t="e">
        <f t="shared" si="186"/>
        <v>#DIV/0!</v>
      </c>
      <c r="G6287" s="1016">
        <f t="shared" si="187"/>
        <v>0</v>
      </c>
    </row>
    <row r="6288" spans="1:7">
      <c r="A6288" s="1016"/>
      <c r="B6288" s="1016"/>
      <c r="C6288" s="1016"/>
      <c r="D6288" s="1016"/>
      <c r="E6288" s="1016"/>
      <c r="F6288" s="1016" t="e">
        <f t="shared" si="186"/>
        <v>#DIV/0!</v>
      </c>
      <c r="G6288" s="1016">
        <f t="shared" si="187"/>
        <v>0</v>
      </c>
    </row>
    <row r="6289" spans="1:7">
      <c r="A6289" s="1016"/>
      <c r="B6289" s="1016"/>
      <c r="C6289" s="1016"/>
      <c r="D6289" s="1016"/>
      <c r="E6289" s="1016"/>
      <c r="F6289" s="1016" t="e">
        <f t="shared" si="186"/>
        <v>#DIV/0!</v>
      </c>
      <c r="G6289" s="1016">
        <f t="shared" si="187"/>
        <v>0</v>
      </c>
    </row>
    <row r="6290" spans="1:7">
      <c r="A6290" s="1016"/>
      <c r="B6290" s="1016"/>
      <c r="C6290" s="1016"/>
      <c r="D6290" s="1016"/>
      <c r="E6290" s="1016"/>
      <c r="F6290" s="1016" t="e">
        <f t="shared" si="186"/>
        <v>#DIV/0!</v>
      </c>
      <c r="G6290" s="1016">
        <f t="shared" si="187"/>
        <v>0</v>
      </c>
    </row>
    <row r="6291" spans="1:7">
      <c r="A6291" s="1016"/>
      <c r="B6291" s="1016"/>
      <c r="C6291" s="1016"/>
      <c r="D6291" s="1016"/>
      <c r="E6291" s="1016"/>
      <c r="F6291" s="1016" t="e">
        <f t="shared" si="186"/>
        <v>#DIV/0!</v>
      </c>
      <c r="G6291" s="1016">
        <f t="shared" si="187"/>
        <v>0</v>
      </c>
    </row>
    <row r="6292" spans="1:7">
      <c r="A6292" s="1016"/>
      <c r="B6292" s="1016"/>
      <c r="C6292" s="1016"/>
      <c r="D6292" s="1016"/>
      <c r="E6292" s="1016"/>
      <c r="F6292" s="1016" t="e">
        <f t="shared" si="186"/>
        <v>#DIV/0!</v>
      </c>
      <c r="G6292" s="1016">
        <f t="shared" si="187"/>
        <v>0</v>
      </c>
    </row>
    <row r="6293" spans="1:7">
      <c r="A6293" s="1016"/>
      <c r="B6293" s="1016"/>
      <c r="C6293" s="1016"/>
      <c r="D6293" s="1016"/>
      <c r="E6293" s="1016"/>
      <c r="F6293" s="1016" t="e">
        <f t="shared" si="186"/>
        <v>#DIV/0!</v>
      </c>
      <c r="G6293" s="1016">
        <f t="shared" si="187"/>
        <v>0</v>
      </c>
    </row>
    <row r="6294" spans="1:7">
      <c r="A6294" s="1016"/>
      <c r="B6294" s="1016"/>
      <c r="C6294" s="1016"/>
      <c r="D6294" s="1016"/>
      <c r="E6294" s="1016"/>
      <c r="F6294" s="1016" t="e">
        <f t="shared" si="186"/>
        <v>#DIV/0!</v>
      </c>
      <c r="G6294" s="1016">
        <f t="shared" si="187"/>
        <v>0</v>
      </c>
    </row>
    <row r="6295" spans="1:7">
      <c r="A6295" s="1016"/>
      <c r="B6295" s="1016"/>
      <c r="C6295" s="1016"/>
      <c r="D6295" s="1016"/>
      <c r="E6295" s="1016"/>
      <c r="F6295" s="1016" t="e">
        <f t="shared" si="186"/>
        <v>#DIV/0!</v>
      </c>
      <c r="G6295" s="1016">
        <f t="shared" si="187"/>
        <v>0</v>
      </c>
    </row>
    <row r="6296" spans="1:7">
      <c r="A6296" s="1016"/>
      <c r="B6296" s="1016"/>
      <c r="C6296" s="1016"/>
      <c r="D6296" s="1016"/>
      <c r="E6296" s="1016"/>
      <c r="F6296" s="1016" t="e">
        <f t="shared" si="186"/>
        <v>#DIV/0!</v>
      </c>
      <c r="G6296" s="1016">
        <f t="shared" si="187"/>
        <v>0</v>
      </c>
    </row>
    <row r="6297" spans="1:7">
      <c r="A6297" s="1016"/>
      <c r="B6297" s="1016"/>
      <c r="C6297" s="1016"/>
      <c r="D6297" s="1016"/>
      <c r="E6297" s="1016"/>
      <c r="F6297" s="1016" t="e">
        <f t="shared" si="186"/>
        <v>#DIV/0!</v>
      </c>
      <c r="G6297" s="1016">
        <f t="shared" si="187"/>
        <v>0</v>
      </c>
    </row>
    <row r="6298" spans="1:7">
      <c r="A6298" s="1016"/>
      <c r="B6298" s="1016"/>
      <c r="C6298" s="1016"/>
      <c r="D6298" s="1016"/>
      <c r="E6298" s="1016"/>
      <c r="F6298" s="1016" t="e">
        <f t="shared" si="186"/>
        <v>#DIV/0!</v>
      </c>
      <c r="G6298" s="1016">
        <f t="shared" si="187"/>
        <v>0</v>
      </c>
    </row>
    <row r="6299" spans="1:7">
      <c r="A6299" s="1016"/>
      <c r="B6299" s="1016"/>
      <c r="C6299" s="1016"/>
      <c r="D6299" s="1016"/>
      <c r="E6299" s="1016"/>
      <c r="F6299" s="1016" t="e">
        <f t="shared" si="186"/>
        <v>#DIV/0!</v>
      </c>
      <c r="G6299" s="1016">
        <f t="shared" si="187"/>
        <v>0</v>
      </c>
    </row>
    <row r="6300" spans="1:7">
      <c r="A6300" s="1016"/>
      <c r="B6300" s="1016"/>
      <c r="C6300" s="1016"/>
      <c r="D6300" s="1016"/>
      <c r="E6300" s="1016"/>
      <c r="F6300" s="1016" t="e">
        <f t="shared" si="186"/>
        <v>#DIV/0!</v>
      </c>
      <c r="G6300" s="1016">
        <f t="shared" si="187"/>
        <v>0</v>
      </c>
    </row>
    <row r="6301" spans="1:7">
      <c r="A6301" s="1016"/>
      <c r="B6301" s="1016"/>
      <c r="C6301" s="1016"/>
      <c r="D6301" s="1016"/>
      <c r="E6301" s="1016"/>
      <c r="F6301" s="1016" t="e">
        <f t="shared" si="186"/>
        <v>#DIV/0!</v>
      </c>
      <c r="G6301" s="1016">
        <f t="shared" si="187"/>
        <v>0</v>
      </c>
    </row>
    <row r="6302" spans="1:7">
      <c r="A6302" s="1016"/>
      <c r="B6302" s="1016"/>
      <c r="C6302" s="1016"/>
      <c r="D6302" s="1016"/>
      <c r="E6302" s="1016"/>
      <c r="F6302" s="1016" t="e">
        <f t="shared" si="186"/>
        <v>#DIV/0!</v>
      </c>
      <c r="G6302" s="1016">
        <f t="shared" si="187"/>
        <v>0</v>
      </c>
    </row>
    <row r="6303" spans="1:7">
      <c r="A6303" s="1016"/>
      <c r="B6303" s="1016"/>
      <c r="C6303" s="1016"/>
      <c r="D6303" s="1016"/>
      <c r="E6303" s="1016"/>
      <c r="F6303" s="1016" t="e">
        <f t="shared" ref="F6303:F6366" si="188">(B6303*C6303*D6303*60/(A6303*1000))+F6302</f>
        <v>#DIV/0!</v>
      </c>
      <c r="G6303" s="1016">
        <f t="shared" ref="G6303:G6366" si="189">(C6303*D6303*60)+G6302</f>
        <v>0</v>
      </c>
    </row>
    <row r="6304" spans="1:7">
      <c r="A6304" s="1016"/>
      <c r="B6304" s="1016"/>
      <c r="C6304" s="1016"/>
      <c r="D6304" s="1016"/>
      <c r="E6304" s="1016"/>
      <c r="F6304" s="1016" t="e">
        <f t="shared" si="188"/>
        <v>#DIV/0!</v>
      </c>
      <c r="G6304" s="1016">
        <f t="shared" si="189"/>
        <v>0</v>
      </c>
    </row>
    <row r="6305" spans="1:7">
      <c r="A6305" s="1016"/>
      <c r="B6305" s="1016"/>
      <c r="C6305" s="1016"/>
      <c r="D6305" s="1016"/>
      <c r="E6305" s="1016"/>
      <c r="F6305" s="1016" t="e">
        <f t="shared" si="188"/>
        <v>#DIV/0!</v>
      </c>
      <c r="G6305" s="1016">
        <f t="shared" si="189"/>
        <v>0</v>
      </c>
    </row>
    <row r="6306" spans="1:7">
      <c r="A6306" s="1016"/>
      <c r="B6306" s="1016"/>
      <c r="C6306" s="1016"/>
      <c r="D6306" s="1016"/>
      <c r="E6306" s="1016"/>
      <c r="F6306" s="1016" t="e">
        <f t="shared" si="188"/>
        <v>#DIV/0!</v>
      </c>
      <c r="G6306" s="1016">
        <f t="shared" si="189"/>
        <v>0</v>
      </c>
    </row>
    <row r="6307" spans="1:7">
      <c r="A6307" s="1016"/>
      <c r="B6307" s="1016"/>
      <c r="C6307" s="1016"/>
      <c r="D6307" s="1016"/>
      <c r="E6307" s="1016"/>
      <c r="F6307" s="1016" t="e">
        <f t="shared" si="188"/>
        <v>#DIV/0!</v>
      </c>
      <c r="G6307" s="1016">
        <f t="shared" si="189"/>
        <v>0</v>
      </c>
    </row>
    <row r="6308" spans="1:7">
      <c r="A6308" s="1016"/>
      <c r="B6308" s="1016"/>
      <c r="C6308" s="1016"/>
      <c r="D6308" s="1016"/>
      <c r="E6308" s="1016"/>
      <c r="F6308" s="1016" t="e">
        <f t="shared" si="188"/>
        <v>#DIV/0!</v>
      </c>
      <c r="G6308" s="1016">
        <f t="shared" si="189"/>
        <v>0</v>
      </c>
    </row>
    <row r="6309" spans="1:7">
      <c r="A6309" s="1016"/>
      <c r="B6309" s="1016"/>
      <c r="C6309" s="1016"/>
      <c r="D6309" s="1016"/>
      <c r="E6309" s="1016"/>
      <c r="F6309" s="1016" t="e">
        <f t="shared" si="188"/>
        <v>#DIV/0!</v>
      </c>
      <c r="G6309" s="1016">
        <f t="shared" si="189"/>
        <v>0</v>
      </c>
    </row>
    <row r="6310" spans="1:7">
      <c r="A6310" s="1016"/>
      <c r="B6310" s="1016"/>
      <c r="C6310" s="1016"/>
      <c r="D6310" s="1016"/>
      <c r="E6310" s="1016"/>
      <c r="F6310" s="1016" t="e">
        <f t="shared" si="188"/>
        <v>#DIV/0!</v>
      </c>
      <c r="G6310" s="1016">
        <f t="shared" si="189"/>
        <v>0</v>
      </c>
    </row>
    <row r="6311" spans="1:7">
      <c r="A6311" s="1016"/>
      <c r="B6311" s="1016"/>
      <c r="C6311" s="1016"/>
      <c r="D6311" s="1016"/>
      <c r="E6311" s="1016"/>
      <c r="F6311" s="1016" t="e">
        <f t="shared" si="188"/>
        <v>#DIV/0!</v>
      </c>
      <c r="G6311" s="1016">
        <f t="shared" si="189"/>
        <v>0</v>
      </c>
    </row>
    <row r="6312" spans="1:7">
      <c r="A6312" s="1016"/>
      <c r="B6312" s="1016"/>
      <c r="C6312" s="1016"/>
      <c r="D6312" s="1016"/>
      <c r="E6312" s="1016"/>
      <c r="F6312" s="1016" t="e">
        <f t="shared" si="188"/>
        <v>#DIV/0!</v>
      </c>
      <c r="G6312" s="1016">
        <f t="shared" si="189"/>
        <v>0</v>
      </c>
    </row>
    <row r="6313" spans="1:7">
      <c r="A6313" s="1016"/>
      <c r="B6313" s="1016"/>
      <c r="C6313" s="1016"/>
      <c r="D6313" s="1016"/>
      <c r="E6313" s="1016"/>
      <c r="F6313" s="1016" t="e">
        <f t="shared" si="188"/>
        <v>#DIV/0!</v>
      </c>
      <c r="G6313" s="1016">
        <f t="shared" si="189"/>
        <v>0</v>
      </c>
    </row>
    <row r="6314" spans="1:7">
      <c r="A6314" s="1016"/>
      <c r="B6314" s="1016"/>
      <c r="C6314" s="1016"/>
      <c r="D6314" s="1016"/>
      <c r="E6314" s="1016"/>
      <c r="F6314" s="1016" t="e">
        <f t="shared" si="188"/>
        <v>#DIV/0!</v>
      </c>
      <c r="G6314" s="1016">
        <f t="shared" si="189"/>
        <v>0</v>
      </c>
    </row>
    <row r="6315" spans="1:7">
      <c r="A6315" s="1016"/>
      <c r="B6315" s="1016"/>
      <c r="C6315" s="1016"/>
      <c r="D6315" s="1016"/>
      <c r="E6315" s="1016"/>
      <c r="F6315" s="1016" t="e">
        <f t="shared" si="188"/>
        <v>#DIV/0!</v>
      </c>
      <c r="G6315" s="1016">
        <f t="shared" si="189"/>
        <v>0</v>
      </c>
    </row>
    <row r="6316" spans="1:7">
      <c r="A6316" s="1016"/>
      <c r="B6316" s="1016"/>
      <c r="C6316" s="1016"/>
      <c r="D6316" s="1016"/>
      <c r="E6316" s="1016"/>
      <c r="F6316" s="1016" t="e">
        <f t="shared" si="188"/>
        <v>#DIV/0!</v>
      </c>
      <c r="G6316" s="1016">
        <f t="shared" si="189"/>
        <v>0</v>
      </c>
    </row>
    <row r="6317" spans="1:7">
      <c r="A6317" s="1016"/>
      <c r="B6317" s="1016"/>
      <c r="C6317" s="1016"/>
      <c r="D6317" s="1016"/>
      <c r="E6317" s="1016"/>
      <c r="F6317" s="1016" t="e">
        <f t="shared" si="188"/>
        <v>#DIV/0!</v>
      </c>
      <c r="G6317" s="1016">
        <f t="shared" si="189"/>
        <v>0</v>
      </c>
    </row>
    <row r="6318" spans="1:7">
      <c r="A6318" s="1016"/>
      <c r="B6318" s="1016"/>
      <c r="C6318" s="1016"/>
      <c r="D6318" s="1016"/>
      <c r="E6318" s="1016"/>
      <c r="F6318" s="1016" t="e">
        <f t="shared" si="188"/>
        <v>#DIV/0!</v>
      </c>
      <c r="G6318" s="1016">
        <f t="shared" si="189"/>
        <v>0</v>
      </c>
    </row>
    <row r="6319" spans="1:7">
      <c r="A6319" s="1016"/>
      <c r="B6319" s="1016"/>
      <c r="C6319" s="1016"/>
      <c r="D6319" s="1016"/>
      <c r="E6319" s="1016"/>
      <c r="F6319" s="1016" t="e">
        <f t="shared" si="188"/>
        <v>#DIV/0!</v>
      </c>
      <c r="G6319" s="1016">
        <f t="shared" si="189"/>
        <v>0</v>
      </c>
    </row>
    <row r="6320" spans="1:7">
      <c r="A6320" s="1016"/>
      <c r="B6320" s="1016"/>
      <c r="C6320" s="1016"/>
      <c r="D6320" s="1016"/>
      <c r="E6320" s="1016"/>
      <c r="F6320" s="1016" t="e">
        <f t="shared" si="188"/>
        <v>#DIV/0!</v>
      </c>
      <c r="G6320" s="1016">
        <f t="shared" si="189"/>
        <v>0</v>
      </c>
    </row>
    <row r="6321" spans="1:7">
      <c r="A6321" s="1016"/>
      <c r="B6321" s="1016"/>
      <c r="C6321" s="1016"/>
      <c r="D6321" s="1016"/>
      <c r="E6321" s="1016"/>
      <c r="F6321" s="1016" t="e">
        <f t="shared" si="188"/>
        <v>#DIV/0!</v>
      </c>
      <c r="G6321" s="1016">
        <f t="shared" si="189"/>
        <v>0</v>
      </c>
    </row>
    <row r="6322" spans="1:7">
      <c r="A6322" s="1016"/>
      <c r="B6322" s="1016"/>
      <c r="C6322" s="1016"/>
      <c r="D6322" s="1016"/>
      <c r="E6322" s="1016"/>
      <c r="F6322" s="1016" t="e">
        <f t="shared" si="188"/>
        <v>#DIV/0!</v>
      </c>
      <c r="G6322" s="1016">
        <f t="shared" si="189"/>
        <v>0</v>
      </c>
    </row>
    <row r="6323" spans="1:7">
      <c r="A6323" s="1016"/>
      <c r="B6323" s="1016"/>
      <c r="C6323" s="1016"/>
      <c r="D6323" s="1016"/>
      <c r="E6323" s="1016"/>
      <c r="F6323" s="1016" t="e">
        <f t="shared" si="188"/>
        <v>#DIV/0!</v>
      </c>
      <c r="G6323" s="1016">
        <f t="shared" si="189"/>
        <v>0</v>
      </c>
    </row>
    <row r="6324" spans="1:7">
      <c r="A6324" s="1016"/>
      <c r="B6324" s="1016"/>
      <c r="C6324" s="1016"/>
      <c r="D6324" s="1016"/>
      <c r="E6324" s="1016"/>
      <c r="F6324" s="1016" t="e">
        <f t="shared" si="188"/>
        <v>#DIV/0!</v>
      </c>
      <c r="G6324" s="1016">
        <f t="shared" si="189"/>
        <v>0</v>
      </c>
    </row>
    <row r="6325" spans="1:7">
      <c r="A6325" s="1016"/>
      <c r="B6325" s="1016"/>
      <c r="C6325" s="1016"/>
      <c r="D6325" s="1016"/>
      <c r="E6325" s="1016"/>
      <c r="F6325" s="1016" t="e">
        <f t="shared" si="188"/>
        <v>#DIV/0!</v>
      </c>
      <c r="G6325" s="1016">
        <f t="shared" si="189"/>
        <v>0</v>
      </c>
    </row>
    <row r="6326" spans="1:7">
      <c r="A6326" s="1016"/>
      <c r="B6326" s="1016"/>
      <c r="C6326" s="1016"/>
      <c r="D6326" s="1016"/>
      <c r="E6326" s="1016"/>
      <c r="F6326" s="1016" t="e">
        <f t="shared" si="188"/>
        <v>#DIV/0!</v>
      </c>
      <c r="G6326" s="1016">
        <f t="shared" si="189"/>
        <v>0</v>
      </c>
    </row>
    <row r="6327" spans="1:7">
      <c r="A6327" s="1016"/>
      <c r="B6327" s="1016"/>
      <c r="C6327" s="1016"/>
      <c r="D6327" s="1016"/>
      <c r="E6327" s="1016"/>
      <c r="F6327" s="1016" t="e">
        <f t="shared" si="188"/>
        <v>#DIV/0!</v>
      </c>
      <c r="G6327" s="1016">
        <f t="shared" si="189"/>
        <v>0</v>
      </c>
    </row>
    <row r="6328" spans="1:7">
      <c r="A6328" s="1016"/>
      <c r="B6328" s="1016"/>
      <c r="C6328" s="1016"/>
      <c r="D6328" s="1016"/>
      <c r="E6328" s="1016"/>
      <c r="F6328" s="1016" t="e">
        <f t="shared" si="188"/>
        <v>#DIV/0!</v>
      </c>
      <c r="G6328" s="1016">
        <f t="shared" si="189"/>
        <v>0</v>
      </c>
    </row>
    <row r="6329" spans="1:7">
      <c r="A6329" s="1016"/>
      <c r="B6329" s="1016"/>
      <c r="C6329" s="1016"/>
      <c r="D6329" s="1016"/>
      <c r="E6329" s="1016"/>
      <c r="F6329" s="1016" t="e">
        <f t="shared" si="188"/>
        <v>#DIV/0!</v>
      </c>
      <c r="G6329" s="1016">
        <f t="shared" si="189"/>
        <v>0</v>
      </c>
    </row>
    <row r="6330" spans="1:7">
      <c r="A6330" s="1016"/>
      <c r="B6330" s="1016"/>
      <c r="C6330" s="1016"/>
      <c r="D6330" s="1016"/>
      <c r="E6330" s="1016"/>
      <c r="F6330" s="1016" t="e">
        <f t="shared" si="188"/>
        <v>#DIV/0!</v>
      </c>
      <c r="G6330" s="1016">
        <f t="shared" si="189"/>
        <v>0</v>
      </c>
    </row>
    <row r="6331" spans="1:7">
      <c r="A6331" s="1016"/>
      <c r="B6331" s="1016"/>
      <c r="C6331" s="1016"/>
      <c r="D6331" s="1016"/>
      <c r="E6331" s="1016"/>
      <c r="F6331" s="1016" t="e">
        <f t="shared" si="188"/>
        <v>#DIV/0!</v>
      </c>
      <c r="G6331" s="1016">
        <f t="shared" si="189"/>
        <v>0</v>
      </c>
    </row>
    <row r="6332" spans="1:7">
      <c r="A6332" s="1016"/>
      <c r="B6332" s="1016"/>
      <c r="C6332" s="1016"/>
      <c r="D6332" s="1016"/>
      <c r="E6332" s="1016"/>
      <c r="F6332" s="1016" t="e">
        <f t="shared" si="188"/>
        <v>#DIV/0!</v>
      </c>
      <c r="G6332" s="1016">
        <f t="shared" si="189"/>
        <v>0</v>
      </c>
    </row>
    <row r="6333" spans="1:7">
      <c r="A6333" s="1016"/>
      <c r="B6333" s="1016"/>
      <c r="C6333" s="1016"/>
      <c r="D6333" s="1016"/>
      <c r="E6333" s="1016"/>
      <c r="F6333" s="1016" t="e">
        <f t="shared" si="188"/>
        <v>#DIV/0!</v>
      </c>
      <c r="G6333" s="1016">
        <f t="shared" si="189"/>
        <v>0</v>
      </c>
    </row>
    <row r="6334" spans="1:7">
      <c r="A6334" s="1016"/>
      <c r="B6334" s="1016"/>
      <c r="C6334" s="1016"/>
      <c r="D6334" s="1016"/>
      <c r="E6334" s="1016"/>
      <c r="F6334" s="1016" t="e">
        <f t="shared" si="188"/>
        <v>#DIV/0!</v>
      </c>
      <c r="G6334" s="1016">
        <f t="shared" si="189"/>
        <v>0</v>
      </c>
    </row>
    <row r="6335" spans="1:7">
      <c r="A6335" s="1016"/>
      <c r="B6335" s="1016"/>
      <c r="C6335" s="1016"/>
      <c r="D6335" s="1016"/>
      <c r="E6335" s="1016"/>
      <c r="F6335" s="1016" t="e">
        <f t="shared" si="188"/>
        <v>#DIV/0!</v>
      </c>
      <c r="G6335" s="1016">
        <f t="shared" si="189"/>
        <v>0</v>
      </c>
    </row>
    <row r="6336" spans="1:7">
      <c r="A6336" s="1016"/>
      <c r="B6336" s="1016"/>
      <c r="C6336" s="1016"/>
      <c r="D6336" s="1016"/>
      <c r="E6336" s="1016"/>
      <c r="F6336" s="1016" t="e">
        <f t="shared" si="188"/>
        <v>#DIV/0!</v>
      </c>
      <c r="G6336" s="1016">
        <f t="shared" si="189"/>
        <v>0</v>
      </c>
    </row>
    <row r="6337" spans="1:7">
      <c r="A6337" s="1016"/>
      <c r="B6337" s="1016"/>
      <c r="C6337" s="1016"/>
      <c r="D6337" s="1016"/>
      <c r="E6337" s="1016"/>
      <c r="F6337" s="1016" t="e">
        <f t="shared" si="188"/>
        <v>#DIV/0!</v>
      </c>
      <c r="G6337" s="1016">
        <f t="shared" si="189"/>
        <v>0</v>
      </c>
    </row>
    <row r="6338" spans="1:7">
      <c r="A6338" s="1016"/>
      <c r="B6338" s="1016"/>
      <c r="C6338" s="1016"/>
      <c r="D6338" s="1016"/>
      <c r="E6338" s="1016"/>
      <c r="F6338" s="1016" t="e">
        <f t="shared" si="188"/>
        <v>#DIV/0!</v>
      </c>
      <c r="G6338" s="1016">
        <f t="shared" si="189"/>
        <v>0</v>
      </c>
    </row>
    <row r="6339" spans="1:7">
      <c r="A6339" s="1016"/>
      <c r="B6339" s="1016"/>
      <c r="C6339" s="1016"/>
      <c r="D6339" s="1016"/>
      <c r="E6339" s="1016"/>
      <c r="F6339" s="1016" t="e">
        <f t="shared" si="188"/>
        <v>#DIV/0!</v>
      </c>
      <c r="G6339" s="1016">
        <f t="shared" si="189"/>
        <v>0</v>
      </c>
    </row>
    <row r="6340" spans="1:7">
      <c r="A6340" s="1016"/>
      <c r="B6340" s="1016"/>
      <c r="C6340" s="1016"/>
      <c r="D6340" s="1016"/>
      <c r="E6340" s="1016"/>
      <c r="F6340" s="1016" t="e">
        <f t="shared" si="188"/>
        <v>#DIV/0!</v>
      </c>
      <c r="G6340" s="1016">
        <f t="shared" si="189"/>
        <v>0</v>
      </c>
    </row>
    <row r="6341" spans="1:7">
      <c r="A6341" s="1016"/>
      <c r="B6341" s="1016"/>
      <c r="C6341" s="1016"/>
      <c r="D6341" s="1016"/>
      <c r="E6341" s="1016"/>
      <c r="F6341" s="1016" t="e">
        <f t="shared" si="188"/>
        <v>#DIV/0!</v>
      </c>
      <c r="G6341" s="1016">
        <f t="shared" si="189"/>
        <v>0</v>
      </c>
    </row>
    <row r="6342" spans="1:7">
      <c r="A6342" s="1016"/>
      <c r="B6342" s="1016"/>
      <c r="C6342" s="1016"/>
      <c r="D6342" s="1016"/>
      <c r="E6342" s="1016"/>
      <c r="F6342" s="1016" t="e">
        <f t="shared" si="188"/>
        <v>#DIV/0!</v>
      </c>
      <c r="G6342" s="1016">
        <f t="shared" si="189"/>
        <v>0</v>
      </c>
    </row>
    <row r="6343" spans="1:7">
      <c r="A6343" s="1016"/>
      <c r="B6343" s="1016"/>
      <c r="C6343" s="1016"/>
      <c r="D6343" s="1016"/>
      <c r="E6343" s="1016"/>
      <c r="F6343" s="1016" t="e">
        <f t="shared" si="188"/>
        <v>#DIV/0!</v>
      </c>
      <c r="G6343" s="1016">
        <f t="shared" si="189"/>
        <v>0</v>
      </c>
    </row>
    <row r="6344" spans="1:7">
      <c r="A6344" s="1016"/>
      <c r="B6344" s="1016"/>
      <c r="C6344" s="1016"/>
      <c r="D6344" s="1016"/>
      <c r="E6344" s="1016"/>
      <c r="F6344" s="1016" t="e">
        <f t="shared" si="188"/>
        <v>#DIV/0!</v>
      </c>
      <c r="G6344" s="1016">
        <f t="shared" si="189"/>
        <v>0</v>
      </c>
    </row>
    <row r="6345" spans="1:7">
      <c r="A6345" s="1016"/>
      <c r="B6345" s="1016"/>
      <c r="C6345" s="1016"/>
      <c r="D6345" s="1016"/>
      <c r="E6345" s="1016"/>
      <c r="F6345" s="1016" t="e">
        <f t="shared" si="188"/>
        <v>#DIV/0!</v>
      </c>
      <c r="G6345" s="1016">
        <f t="shared" si="189"/>
        <v>0</v>
      </c>
    </row>
    <row r="6346" spans="1:7">
      <c r="A6346" s="1016"/>
      <c r="B6346" s="1016"/>
      <c r="C6346" s="1016"/>
      <c r="D6346" s="1016"/>
      <c r="E6346" s="1016"/>
      <c r="F6346" s="1016" t="e">
        <f t="shared" si="188"/>
        <v>#DIV/0!</v>
      </c>
      <c r="G6346" s="1016">
        <f t="shared" si="189"/>
        <v>0</v>
      </c>
    </row>
    <row r="6347" spans="1:7">
      <c r="A6347" s="1016"/>
      <c r="B6347" s="1016"/>
      <c r="C6347" s="1016"/>
      <c r="D6347" s="1016"/>
      <c r="E6347" s="1016"/>
      <c r="F6347" s="1016" t="e">
        <f t="shared" si="188"/>
        <v>#DIV/0!</v>
      </c>
      <c r="G6347" s="1016">
        <f t="shared" si="189"/>
        <v>0</v>
      </c>
    </row>
    <row r="6348" spans="1:7">
      <c r="A6348" s="1016"/>
      <c r="B6348" s="1016"/>
      <c r="C6348" s="1016"/>
      <c r="D6348" s="1016"/>
      <c r="E6348" s="1016"/>
      <c r="F6348" s="1016" t="e">
        <f t="shared" si="188"/>
        <v>#DIV/0!</v>
      </c>
      <c r="G6348" s="1016">
        <f t="shared" si="189"/>
        <v>0</v>
      </c>
    </row>
    <row r="6349" spans="1:7">
      <c r="A6349" s="1016"/>
      <c r="B6349" s="1016"/>
      <c r="C6349" s="1016"/>
      <c r="D6349" s="1016"/>
      <c r="E6349" s="1016"/>
      <c r="F6349" s="1016" t="e">
        <f t="shared" si="188"/>
        <v>#DIV/0!</v>
      </c>
      <c r="G6349" s="1016">
        <f t="shared" si="189"/>
        <v>0</v>
      </c>
    </row>
    <row r="6350" spans="1:7">
      <c r="A6350" s="1016"/>
      <c r="B6350" s="1016"/>
      <c r="C6350" s="1016"/>
      <c r="D6350" s="1016"/>
      <c r="E6350" s="1016"/>
      <c r="F6350" s="1016" t="e">
        <f t="shared" si="188"/>
        <v>#DIV/0!</v>
      </c>
      <c r="G6350" s="1016">
        <f t="shared" si="189"/>
        <v>0</v>
      </c>
    </row>
    <row r="6351" spans="1:7">
      <c r="A6351" s="1016"/>
      <c r="B6351" s="1016"/>
      <c r="C6351" s="1016"/>
      <c r="D6351" s="1016"/>
      <c r="E6351" s="1016"/>
      <c r="F6351" s="1016" t="e">
        <f t="shared" si="188"/>
        <v>#DIV/0!</v>
      </c>
      <c r="G6351" s="1016">
        <f t="shared" si="189"/>
        <v>0</v>
      </c>
    </row>
    <row r="6352" spans="1:7">
      <c r="A6352" s="1016"/>
      <c r="B6352" s="1016"/>
      <c r="C6352" s="1016"/>
      <c r="D6352" s="1016"/>
      <c r="E6352" s="1016"/>
      <c r="F6352" s="1016" t="e">
        <f t="shared" si="188"/>
        <v>#DIV/0!</v>
      </c>
      <c r="G6352" s="1016">
        <f t="shared" si="189"/>
        <v>0</v>
      </c>
    </row>
    <row r="6353" spans="1:7">
      <c r="A6353" s="1016"/>
      <c r="B6353" s="1016"/>
      <c r="C6353" s="1016"/>
      <c r="D6353" s="1016"/>
      <c r="E6353" s="1016"/>
      <c r="F6353" s="1016" t="e">
        <f t="shared" si="188"/>
        <v>#DIV/0!</v>
      </c>
      <c r="G6353" s="1016">
        <f t="shared" si="189"/>
        <v>0</v>
      </c>
    </row>
    <row r="6354" spans="1:7">
      <c r="A6354" s="1016"/>
      <c r="B6354" s="1016"/>
      <c r="C6354" s="1016"/>
      <c r="D6354" s="1016"/>
      <c r="E6354" s="1016"/>
      <c r="F6354" s="1016" t="e">
        <f t="shared" si="188"/>
        <v>#DIV/0!</v>
      </c>
      <c r="G6354" s="1016">
        <f t="shared" si="189"/>
        <v>0</v>
      </c>
    </row>
    <row r="6355" spans="1:7">
      <c r="A6355" s="1016"/>
      <c r="B6355" s="1016"/>
      <c r="C6355" s="1016"/>
      <c r="D6355" s="1016"/>
      <c r="E6355" s="1016"/>
      <c r="F6355" s="1016" t="e">
        <f t="shared" si="188"/>
        <v>#DIV/0!</v>
      </c>
      <c r="G6355" s="1016">
        <f t="shared" si="189"/>
        <v>0</v>
      </c>
    </row>
    <row r="6356" spans="1:7">
      <c r="A6356" s="1016"/>
      <c r="B6356" s="1016"/>
      <c r="C6356" s="1016"/>
      <c r="D6356" s="1016"/>
      <c r="E6356" s="1016"/>
      <c r="F6356" s="1016" t="e">
        <f t="shared" si="188"/>
        <v>#DIV/0!</v>
      </c>
      <c r="G6356" s="1016">
        <f t="shared" si="189"/>
        <v>0</v>
      </c>
    </row>
    <row r="6357" spans="1:7">
      <c r="A6357" s="1016"/>
      <c r="B6357" s="1016"/>
      <c r="C6357" s="1016"/>
      <c r="D6357" s="1016"/>
      <c r="E6357" s="1016"/>
      <c r="F6357" s="1016" t="e">
        <f t="shared" si="188"/>
        <v>#DIV/0!</v>
      </c>
      <c r="G6357" s="1016">
        <f t="shared" si="189"/>
        <v>0</v>
      </c>
    </row>
    <row r="6358" spans="1:7">
      <c r="A6358" s="1016"/>
      <c r="B6358" s="1016"/>
      <c r="C6358" s="1016"/>
      <c r="D6358" s="1016"/>
      <c r="E6358" s="1016"/>
      <c r="F6358" s="1016" t="e">
        <f t="shared" si="188"/>
        <v>#DIV/0!</v>
      </c>
      <c r="G6358" s="1016">
        <f t="shared" si="189"/>
        <v>0</v>
      </c>
    </row>
    <row r="6359" spans="1:7">
      <c r="A6359" s="1016"/>
      <c r="B6359" s="1016"/>
      <c r="C6359" s="1016"/>
      <c r="D6359" s="1016"/>
      <c r="E6359" s="1016"/>
      <c r="F6359" s="1016" t="e">
        <f t="shared" si="188"/>
        <v>#DIV/0!</v>
      </c>
      <c r="G6359" s="1016">
        <f t="shared" si="189"/>
        <v>0</v>
      </c>
    </row>
    <row r="6360" spans="1:7">
      <c r="A6360" s="1016"/>
      <c r="B6360" s="1016"/>
      <c r="C6360" s="1016"/>
      <c r="D6360" s="1016"/>
      <c r="E6360" s="1016"/>
      <c r="F6360" s="1016" t="e">
        <f t="shared" si="188"/>
        <v>#DIV/0!</v>
      </c>
      <c r="G6360" s="1016">
        <f t="shared" si="189"/>
        <v>0</v>
      </c>
    </row>
    <row r="6361" spans="1:7">
      <c r="A6361" s="1016"/>
      <c r="B6361" s="1016"/>
      <c r="C6361" s="1016"/>
      <c r="D6361" s="1016"/>
      <c r="E6361" s="1016"/>
      <c r="F6361" s="1016" t="e">
        <f t="shared" si="188"/>
        <v>#DIV/0!</v>
      </c>
      <c r="G6361" s="1016">
        <f t="shared" si="189"/>
        <v>0</v>
      </c>
    </row>
    <row r="6362" spans="1:7">
      <c r="A6362" s="1016"/>
      <c r="B6362" s="1016"/>
      <c r="C6362" s="1016"/>
      <c r="D6362" s="1016"/>
      <c r="E6362" s="1016"/>
      <c r="F6362" s="1016" t="e">
        <f t="shared" si="188"/>
        <v>#DIV/0!</v>
      </c>
      <c r="G6362" s="1016">
        <f t="shared" si="189"/>
        <v>0</v>
      </c>
    </row>
    <row r="6363" spans="1:7">
      <c r="A6363" s="1016"/>
      <c r="B6363" s="1016"/>
      <c r="C6363" s="1016"/>
      <c r="D6363" s="1016"/>
      <c r="E6363" s="1016"/>
      <c r="F6363" s="1016" t="e">
        <f t="shared" si="188"/>
        <v>#DIV/0!</v>
      </c>
      <c r="G6363" s="1016">
        <f t="shared" si="189"/>
        <v>0</v>
      </c>
    </row>
    <row r="6364" spans="1:7">
      <c r="A6364" s="1016"/>
      <c r="B6364" s="1016"/>
      <c r="C6364" s="1016"/>
      <c r="D6364" s="1016"/>
      <c r="E6364" s="1016"/>
      <c r="F6364" s="1016" t="e">
        <f t="shared" si="188"/>
        <v>#DIV/0!</v>
      </c>
      <c r="G6364" s="1016">
        <f t="shared" si="189"/>
        <v>0</v>
      </c>
    </row>
    <row r="6365" spans="1:7">
      <c r="A6365" s="1016"/>
      <c r="B6365" s="1016"/>
      <c r="C6365" s="1016"/>
      <c r="D6365" s="1016"/>
      <c r="E6365" s="1016"/>
      <c r="F6365" s="1016" t="e">
        <f t="shared" si="188"/>
        <v>#DIV/0!</v>
      </c>
      <c r="G6365" s="1016">
        <f t="shared" si="189"/>
        <v>0</v>
      </c>
    </row>
    <row r="6366" spans="1:7">
      <c r="A6366" s="1016"/>
      <c r="B6366" s="1016"/>
      <c r="C6366" s="1016"/>
      <c r="D6366" s="1016"/>
      <c r="E6366" s="1016"/>
      <c r="F6366" s="1016" t="e">
        <f t="shared" si="188"/>
        <v>#DIV/0!</v>
      </c>
      <c r="G6366" s="1016">
        <f t="shared" si="189"/>
        <v>0</v>
      </c>
    </row>
    <row r="6367" spans="1:7">
      <c r="A6367" s="1016"/>
      <c r="B6367" s="1016"/>
      <c r="C6367" s="1016"/>
      <c r="D6367" s="1016"/>
      <c r="E6367" s="1016"/>
      <c r="F6367" s="1016" t="e">
        <f t="shared" ref="F6367:F6430" si="190">(B6367*C6367*D6367*60/(A6367*1000))+F6366</f>
        <v>#DIV/0!</v>
      </c>
      <c r="G6367" s="1016">
        <f t="shared" ref="G6367:G6430" si="191">(C6367*D6367*60)+G6366</f>
        <v>0</v>
      </c>
    </row>
    <row r="6368" spans="1:7">
      <c r="A6368" s="1016"/>
      <c r="B6368" s="1016"/>
      <c r="C6368" s="1016"/>
      <c r="D6368" s="1016"/>
      <c r="E6368" s="1016"/>
      <c r="F6368" s="1016" t="e">
        <f t="shared" si="190"/>
        <v>#DIV/0!</v>
      </c>
      <c r="G6368" s="1016">
        <f t="shared" si="191"/>
        <v>0</v>
      </c>
    </row>
    <row r="6369" spans="1:7">
      <c r="A6369" s="1016"/>
      <c r="B6369" s="1016"/>
      <c r="C6369" s="1016"/>
      <c r="D6369" s="1016"/>
      <c r="E6369" s="1016"/>
      <c r="F6369" s="1016" t="e">
        <f t="shared" si="190"/>
        <v>#DIV/0!</v>
      </c>
      <c r="G6369" s="1016">
        <f t="shared" si="191"/>
        <v>0</v>
      </c>
    </row>
    <row r="6370" spans="1:7">
      <c r="A6370" s="1016"/>
      <c r="B6370" s="1016"/>
      <c r="C6370" s="1016"/>
      <c r="D6370" s="1016"/>
      <c r="E6370" s="1016"/>
      <c r="F6370" s="1016" t="e">
        <f t="shared" si="190"/>
        <v>#DIV/0!</v>
      </c>
      <c r="G6370" s="1016">
        <f t="shared" si="191"/>
        <v>0</v>
      </c>
    </row>
    <row r="6371" spans="1:7">
      <c r="A6371" s="1016"/>
      <c r="B6371" s="1016"/>
      <c r="C6371" s="1016"/>
      <c r="D6371" s="1016"/>
      <c r="E6371" s="1016"/>
      <c r="F6371" s="1016" t="e">
        <f t="shared" si="190"/>
        <v>#DIV/0!</v>
      </c>
      <c r="G6371" s="1016">
        <f t="shared" si="191"/>
        <v>0</v>
      </c>
    </row>
    <row r="6372" spans="1:7">
      <c r="A6372" s="1016"/>
      <c r="B6372" s="1016"/>
      <c r="C6372" s="1016"/>
      <c r="D6372" s="1016"/>
      <c r="E6372" s="1016"/>
      <c r="F6372" s="1016" t="e">
        <f t="shared" si="190"/>
        <v>#DIV/0!</v>
      </c>
      <c r="G6372" s="1016">
        <f t="shared" si="191"/>
        <v>0</v>
      </c>
    </row>
    <row r="6373" spans="1:7">
      <c r="A6373" s="1016"/>
      <c r="B6373" s="1016"/>
      <c r="C6373" s="1016"/>
      <c r="D6373" s="1016"/>
      <c r="E6373" s="1016"/>
      <c r="F6373" s="1016" t="e">
        <f t="shared" si="190"/>
        <v>#DIV/0!</v>
      </c>
      <c r="G6373" s="1016">
        <f t="shared" si="191"/>
        <v>0</v>
      </c>
    </row>
    <row r="6374" spans="1:7">
      <c r="A6374" s="1016"/>
      <c r="B6374" s="1016"/>
      <c r="C6374" s="1016"/>
      <c r="D6374" s="1016"/>
      <c r="E6374" s="1016"/>
      <c r="F6374" s="1016" t="e">
        <f t="shared" si="190"/>
        <v>#DIV/0!</v>
      </c>
      <c r="G6374" s="1016">
        <f t="shared" si="191"/>
        <v>0</v>
      </c>
    </row>
    <row r="6375" spans="1:7">
      <c r="A6375" s="1016"/>
      <c r="B6375" s="1016"/>
      <c r="C6375" s="1016"/>
      <c r="D6375" s="1016"/>
      <c r="E6375" s="1016"/>
      <c r="F6375" s="1016" t="e">
        <f t="shared" si="190"/>
        <v>#DIV/0!</v>
      </c>
      <c r="G6375" s="1016">
        <f t="shared" si="191"/>
        <v>0</v>
      </c>
    </row>
    <row r="6376" spans="1:7">
      <c r="A6376" s="1016"/>
      <c r="B6376" s="1016"/>
      <c r="C6376" s="1016"/>
      <c r="D6376" s="1016"/>
      <c r="E6376" s="1016"/>
      <c r="F6376" s="1016" t="e">
        <f t="shared" si="190"/>
        <v>#DIV/0!</v>
      </c>
      <c r="G6376" s="1016">
        <f t="shared" si="191"/>
        <v>0</v>
      </c>
    </row>
    <row r="6377" spans="1:7">
      <c r="A6377" s="1016"/>
      <c r="B6377" s="1016"/>
      <c r="C6377" s="1016"/>
      <c r="D6377" s="1016"/>
      <c r="E6377" s="1016"/>
      <c r="F6377" s="1016" t="e">
        <f t="shared" si="190"/>
        <v>#DIV/0!</v>
      </c>
      <c r="G6377" s="1016">
        <f t="shared" si="191"/>
        <v>0</v>
      </c>
    </row>
    <row r="6378" spans="1:7">
      <c r="A6378" s="1016"/>
      <c r="B6378" s="1016"/>
      <c r="C6378" s="1016"/>
      <c r="D6378" s="1016"/>
      <c r="E6378" s="1016"/>
      <c r="F6378" s="1016" t="e">
        <f t="shared" si="190"/>
        <v>#DIV/0!</v>
      </c>
      <c r="G6378" s="1016">
        <f t="shared" si="191"/>
        <v>0</v>
      </c>
    </row>
    <row r="6379" spans="1:7">
      <c r="A6379" s="1016"/>
      <c r="B6379" s="1016"/>
      <c r="C6379" s="1016"/>
      <c r="D6379" s="1016"/>
      <c r="E6379" s="1016"/>
      <c r="F6379" s="1016" t="e">
        <f t="shared" si="190"/>
        <v>#DIV/0!</v>
      </c>
      <c r="G6379" s="1016">
        <f t="shared" si="191"/>
        <v>0</v>
      </c>
    </row>
    <row r="6380" spans="1:7">
      <c r="A6380" s="1016"/>
      <c r="B6380" s="1016"/>
      <c r="C6380" s="1016"/>
      <c r="D6380" s="1016"/>
      <c r="E6380" s="1016"/>
      <c r="F6380" s="1016" t="e">
        <f t="shared" si="190"/>
        <v>#DIV/0!</v>
      </c>
      <c r="G6380" s="1016">
        <f t="shared" si="191"/>
        <v>0</v>
      </c>
    </row>
    <row r="6381" spans="1:7">
      <c r="A6381" s="1016"/>
      <c r="B6381" s="1016"/>
      <c r="C6381" s="1016"/>
      <c r="D6381" s="1016"/>
      <c r="E6381" s="1016"/>
      <c r="F6381" s="1016" t="e">
        <f t="shared" si="190"/>
        <v>#DIV/0!</v>
      </c>
      <c r="G6381" s="1016">
        <f t="shared" si="191"/>
        <v>0</v>
      </c>
    </row>
    <row r="6382" spans="1:7">
      <c r="A6382" s="1016"/>
      <c r="B6382" s="1016"/>
      <c r="C6382" s="1016"/>
      <c r="D6382" s="1016"/>
      <c r="E6382" s="1016"/>
      <c r="F6382" s="1016" t="e">
        <f t="shared" si="190"/>
        <v>#DIV/0!</v>
      </c>
      <c r="G6382" s="1016">
        <f t="shared" si="191"/>
        <v>0</v>
      </c>
    </row>
    <row r="6383" spans="1:7">
      <c r="A6383" s="1016"/>
      <c r="B6383" s="1016"/>
      <c r="C6383" s="1016"/>
      <c r="D6383" s="1016"/>
      <c r="E6383" s="1016"/>
      <c r="F6383" s="1016" t="e">
        <f t="shared" si="190"/>
        <v>#DIV/0!</v>
      </c>
      <c r="G6383" s="1016">
        <f t="shared" si="191"/>
        <v>0</v>
      </c>
    </row>
    <row r="6384" spans="1:7">
      <c r="A6384" s="1016"/>
      <c r="B6384" s="1016"/>
      <c r="C6384" s="1016"/>
      <c r="D6384" s="1016"/>
      <c r="E6384" s="1016"/>
      <c r="F6384" s="1016" t="e">
        <f t="shared" si="190"/>
        <v>#DIV/0!</v>
      </c>
      <c r="G6384" s="1016">
        <f t="shared" si="191"/>
        <v>0</v>
      </c>
    </row>
    <row r="6385" spans="1:7">
      <c r="A6385" s="1016"/>
      <c r="B6385" s="1016"/>
      <c r="C6385" s="1016"/>
      <c r="D6385" s="1016"/>
      <c r="E6385" s="1016"/>
      <c r="F6385" s="1016" t="e">
        <f t="shared" si="190"/>
        <v>#DIV/0!</v>
      </c>
      <c r="G6385" s="1016">
        <f t="shared" si="191"/>
        <v>0</v>
      </c>
    </row>
    <row r="6386" spans="1:7">
      <c r="A6386" s="1016"/>
      <c r="B6386" s="1016"/>
      <c r="C6386" s="1016"/>
      <c r="D6386" s="1016"/>
      <c r="E6386" s="1016"/>
      <c r="F6386" s="1016" t="e">
        <f t="shared" si="190"/>
        <v>#DIV/0!</v>
      </c>
      <c r="G6386" s="1016">
        <f t="shared" si="191"/>
        <v>0</v>
      </c>
    </row>
    <row r="6387" spans="1:7">
      <c r="A6387" s="1016"/>
      <c r="B6387" s="1016"/>
      <c r="C6387" s="1016"/>
      <c r="D6387" s="1016"/>
      <c r="E6387" s="1016"/>
      <c r="F6387" s="1016" t="e">
        <f t="shared" si="190"/>
        <v>#DIV/0!</v>
      </c>
      <c r="G6387" s="1016">
        <f t="shared" si="191"/>
        <v>0</v>
      </c>
    </row>
    <row r="6388" spans="1:7">
      <c r="A6388" s="1016"/>
      <c r="B6388" s="1016"/>
      <c r="C6388" s="1016"/>
      <c r="D6388" s="1016"/>
      <c r="E6388" s="1016"/>
      <c r="F6388" s="1016" t="e">
        <f t="shared" si="190"/>
        <v>#DIV/0!</v>
      </c>
      <c r="G6388" s="1016">
        <f t="shared" si="191"/>
        <v>0</v>
      </c>
    </row>
    <row r="6389" spans="1:7">
      <c r="A6389" s="1016"/>
      <c r="B6389" s="1016"/>
      <c r="C6389" s="1016"/>
      <c r="D6389" s="1016"/>
      <c r="E6389" s="1016"/>
      <c r="F6389" s="1016" t="e">
        <f t="shared" si="190"/>
        <v>#DIV/0!</v>
      </c>
      <c r="G6389" s="1016">
        <f t="shared" si="191"/>
        <v>0</v>
      </c>
    </row>
    <row r="6390" spans="1:7">
      <c r="A6390" s="1016"/>
      <c r="B6390" s="1016"/>
      <c r="C6390" s="1016"/>
      <c r="D6390" s="1016"/>
      <c r="E6390" s="1016"/>
      <c r="F6390" s="1016" t="e">
        <f t="shared" si="190"/>
        <v>#DIV/0!</v>
      </c>
      <c r="G6390" s="1016">
        <f t="shared" si="191"/>
        <v>0</v>
      </c>
    </row>
    <row r="6391" spans="1:7">
      <c r="A6391" s="1016"/>
      <c r="B6391" s="1016"/>
      <c r="C6391" s="1016"/>
      <c r="D6391" s="1016"/>
      <c r="E6391" s="1016"/>
      <c r="F6391" s="1016" t="e">
        <f t="shared" si="190"/>
        <v>#DIV/0!</v>
      </c>
      <c r="G6391" s="1016">
        <f t="shared" si="191"/>
        <v>0</v>
      </c>
    </row>
    <row r="6392" spans="1:7">
      <c r="A6392" s="1016"/>
      <c r="B6392" s="1016"/>
      <c r="C6392" s="1016"/>
      <c r="D6392" s="1016"/>
      <c r="E6392" s="1016"/>
      <c r="F6392" s="1016" t="e">
        <f t="shared" si="190"/>
        <v>#DIV/0!</v>
      </c>
      <c r="G6392" s="1016">
        <f t="shared" si="191"/>
        <v>0</v>
      </c>
    </row>
    <row r="6393" spans="1:7">
      <c r="A6393" s="1016"/>
      <c r="B6393" s="1016"/>
      <c r="C6393" s="1016"/>
      <c r="D6393" s="1016"/>
      <c r="E6393" s="1016"/>
      <c r="F6393" s="1016" t="e">
        <f t="shared" si="190"/>
        <v>#DIV/0!</v>
      </c>
      <c r="G6393" s="1016">
        <f t="shared" si="191"/>
        <v>0</v>
      </c>
    </row>
    <row r="6394" spans="1:7">
      <c r="A6394" s="1016"/>
      <c r="B6394" s="1016"/>
      <c r="C6394" s="1016"/>
      <c r="D6394" s="1016"/>
      <c r="E6394" s="1016"/>
      <c r="F6394" s="1016" t="e">
        <f t="shared" si="190"/>
        <v>#DIV/0!</v>
      </c>
      <c r="G6394" s="1016">
        <f t="shared" si="191"/>
        <v>0</v>
      </c>
    </row>
    <row r="6395" spans="1:7">
      <c r="A6395" s="1016"/>
      <c r="B6395" s="1016"/>
      <c r="C6395" s="1016"/>
      <c r="D6395" s="1016"/>
      <c r="E6395" s="1016"/>
      <c r="F6395" s="1016" t="e">
        <f t="shared" si="190"/>
        <v>#DIV/0!</v>
      </c>
      <c r="G6395" s="1016">
        <f t="shared" si="191"/>
        <v>0</v>
      </c>
    </row>
    <row r="6396" spans="1:7">
      <c r="A6396" s="1016"/>
      <c r="B6396" s="1016"/>
      <c r="C6396" s="1016"/>
      <c r="D6396" s="1016"/>
      <c r="E6396" s="1016"/>
      <c r="F6396" s="1016" t="e">
        <f t="shared" si="190"/>
        <v>#DIV/0!</v>
      </c>
      <c r="G6396" s="1016">
        <f t="shared" si="191"/>
        <v>0</v>
      </c>
    </row>
    <row r="6397" spans="1:7">
      <c r="A6397" s="1016"/>
      <c r="B6397" s="1016"/>
      <c r="C6397" s="1016"/>
      <c r="D6397" s="1016"/>
      <c r="E6397" s="1016"/>
      <c r="F6397" s="1016" t="e">
        <f t="shared" si="190"/>
        <v>#DIV/0!</v>
      </c>
      <c r="G6397" s="1016">
        <f t="shared" si="191"/>
        <v>0</v>
      </c>
    </row>
    <row r="6398" spans="1:7">
      <c r="A6398" s="1016"/>
      <c r="B6398" s="1016"/>
      <c r="C6398" s="1016"/>
      <c r="D6398" s="1016"/>
      <c r="E6398" s="1016"/>
      <c r="F6398" s="1016" t="e">
        <f t="shared" si="190"/>
        <v>#DIV/0!</v>
      </c>
      <c r="G6398" s="1016">
        <f t="shared" si="191"/>
        <v>0</v>
      </c>
    </row>
    <row r="6399" spans="1:7">
      <c r="A6399" s="1016"/>
      <c r="B6399" s="1016"/>
      <c r="C6399" s="1016"/>
      <c r="D6399" s="1016"/>
      <c r="E6399" s="1016"/>
      <c r="F6399" s="1016" t="e">
        <f t="shared" si="190"/>
        <v>#DIV/0!</v>
      </c>
      <c r="G6399" s="1016">
        <f t="shared" si="191"/>
        <v>0</v>
      </c>
    </row>
    <row r="6400" spans="1:7">
      <c r="A6400" s="1016"/>
      <c r="B6400" s="1016"/>
      <c r="C6400" s="1016"/>
      <c r="D6400" s="1016"/>
      <c r="E6400" s="1016"/>
      <c r="F6400" s="1016" t="e">
        <f t="shared" si="190"/>
        <v>#DIV/0!</v>
      </c>
      <c r="G6400" s="1016">
        <f t="shared" si="191"/>
        <v>0</v>
      </c>
    </row>
    <row r="6401" spans="1:7">
      <c r="A6401" s="1016"/>
      <c r="B6401" s="1016"/>
      <c r="C6401" s="1016"/>
      <c r="D6401" s="1016"/>
      <c r="E6401" s="1016"/>
      <c r="F6401" s="1016" t="e">
        <f t="shared" si="190"/>
        <v>#DIV/0!</v>
      </c>
      <c r="G6401" s="1016">
        <f t="shared" si="191"/>
        <v>0</v>
      </c>
    </row>
    <row r="6402" spans="1:7">
      <c r="A6402" s="1016"/>
      <c r="B6402" s="1016"/>
      <c r="C6402" s="1016"/>
      <c r="D6402" s="1016"/>
      <c r="E6402" s="1016"/>
      <c r="F6402" s="1016" t="e">
        <f t="shared" si="190"/>
        <v>#DIV/0!</v>
      </c>
      <c r="G6402" s="1016">
        <f t="shared" si="191"/>
        <v>0</v>
      </c>
    </row>
    <row r="6403" spans="1:7">
      <c r="A6403" s="1016"/>
      <c r="B6403" s="1016"/>
      <c r="C6403" s="1016"/>
      <c r="D6403" s="1016"/>
      <c r="E6403" s="1016"/>
      <c r="F6403" s="1016" t="e">
        <f t="shared" si="190"/>
        <v>#DIV/0!</v>
      </c>
      <c r="G6403" s="1016">
        <f t="shared" si="191"/>
        <v>0</v>
      </c>
    </row>
    <row r="6404" spans="1:7">
      <c r="A6404" s="1016"/>
      <c r="B6404" s="1016"/>
      <c r="C6404" s="1016"/>
      <c r="D6404" s="1016"/>
      <c r="E6404" s="1016"/>
      <c r="F6404" s="1016" t="e">
        <f t="shared" si="190"/>
        <v>#DIV/0!</v>
      </c>
      <c r="G6404" s="1016">
        <f t="shared" si="191"/>
        <v>0</v>
      </c>
    </row>
    <row r="6405" spans="1:7">
      <c r="A6405" s="1016"/>
      <c r="B6405" s="1016"/>
      <c r="C6405" s="1016"/>
      <c r="D6405" s="1016"/>
      <c r="E6405" s="1016"/>
      <c r="F6405" s="1016" t="e">
        <f t="shared" si="190"/>
        <v>#DIV/0!</v>
      </c>
      <c r="G6405" s="1016">
        <f t="shared" si="191"/>
        <v>0</v>
      </c>
    </row>
    <row r="6406" spans="1:7">
      <c r="A6406" s="1016"/>
      <c r="B6406" s="1016"/>
      <c r="C6406" s="1016"/>
      <c r="D6406" s="1016"/>
      <c r="E6406" s="1016"/>
      <c r="F6406" s="1016" t="e">
        <f t="shared" si="190"/>
        <v>#DIV/0!</v>
      </c>
      <c r="G6406" s="1016">
        <f t="shared" si="191"/>
        <v>0</v>
      </c>
    </row>
    <row r="6407" spans="1:7">
      <c r="A6407" s="1016"/>
      <c r="B6407" s="1016"/>
      <c r="C6407" s="1016"/>
      <c r="D6407" s="1016"/>
      <c r="E6407" s="1016"/>
      <c r="F6407" s="1016" t="e">
        <f t="shared" si="190"/>
        <v>#DIV/0!</v>
      </c>
      <c r="G6407" s="1016">
        <f t="shared" si="191"/>
        <v>0</v>
      </c>
    </row>
    <row r="6408" spans="1:7">
      <c r="A6408" s="1016"/>
      <c r="B6408" s="1016"/>
      <c r="C6408" s="1016"/>
      <c r="D6408" s="1016"/>
      <c r="E6408" s="1016"/>
      <c r="F6408" s="1016" t="e">
        <f t="shared" si="190"/>
        <v>#DIV/0!</v>
      </c>
      <c r="G6408" s="1016">
        <f t="shared" si="191"/>
        <v>0</v>
      </c>
    </row>
    <row r="6409" spans="1:7">
      <c r="A6409" s="1016"/>
      <c r="B6409" s="1016"/>
      <c r="C6409" s="1016"/>
      <c r="D6409" s="1016"/>
      <c r="E6409" s="1016"/>
      <c r="F6409" s="1016" t="e">
        <f t="shared" si="190"/>
        <v>#DIV/0!</v>
      </c>
      <c r="G6409" s="1016">
        <f t="shared" si="191"/>
        <v>0</v>
      </c>
    </row>
    <row r="6410" spans="1:7">
      <c r="A6410" s="1016"/>
      <c r="B6410" s="1016"/>
      <c r="C6410" s="1016"/>
      <c r="D6410" s="1016"/>
      <c r="E6410" s="1016"/>
      <c r="F6410" s="1016" t="e">
        <f t="shared" si="190"/>
        <v>#DIV/0!</v>
      </c>
      <c r="G6410" s="1016">
        <f t="shared" si="191"/>
        <v>0</v>
      </c>
    </row>
    <row r="6411" spans="1:7">
      <c r="A6411" s="1016"/>
      <c r="B6411" s="1016"/>
      <c r="C6411" s="1016"/>
      <c r="D6411" s="1016"/>
      <c r="E6411" s="1016"/>
      <c r="F6411" s="1016" t="e">
        <f t="shared" si="190"/>
        <v>#DIV/0!</v>
      </c>
      <c r="G6411" s="1016">
        <f t="shared" si="191"/>
        <v>0</v>
      </c>
    </row>
    <row r="6412" spans="1:7">
      <c r="A6412" s="1016"/>
      <c r="B6412" s="1016"/>
      <c r="C6412" s="1016"/>
      <c r="D6412" s="1016"/>
      <c r="E6412" s="1016"/>
      <c r="F6412" s="1016" t="e">
        <f t="shared" si="190"/>
        <v>#DIV/0!</v>
      </c>
      <c r="G6412" s="1016">
        <f t="shared" si="191"/>
        <v>0</v>
      </c>
    </row>
    <row r="6413" spans="1:7">
      <c r="A6413" s="1016"/>
      <c r="B6413" s="1016"/>
      <c r="C6413" s="1016"/>
      <c r="D6413" s="1016"/>
      <c r="E6413" s="1016"/>
      <c r="F6413" s="1016" t="e">
        <f t="shared" si="190"/>
        <v>#DIV/0!</v>
      </c>
      <c r="G6413" s="1016">
        <f t="shared" si="191"/>
        <v>0</v>
      </c>
    </row>
    <row r="6414" spans="1:7">
      <c r="A6414" s="1016"/>
      <c r="B6414" s="1016"/>
      <c r="C6414" s="1016"/>
      <c r="D6414" s="1016"/>
      <c r="E6414" s="1016"/>
      <c r="F6414" s="1016" t="e">
        <f t="shared" si="190"/>
        <v>#DIV/0!</v>
      </c>
      <c r="G6414" s="1016">
        <f t="shared" si="191"/>
        <v>0</v>
      </c>
    </row>
    <row r="6415" spans="1:7">
      <c r="A6415" s="1016"/>
      <c r="B6415" s="1016"/>
      <c r="C6415" s="1016"/>
      <c r="D6415" s="1016"/>
      <c r="E6415" s="1016"/>
      <c r="F6415" s="1016" t="e">
        <f t="shared" si="190"/>
        <v>#DIV/0!</v>
      </c>
      <c r="G6415" s="1016">
        <f t="shared" si="191"/>
        <v>0</v>
      </c>
    </row>
    <row r="6416" spans="1:7">
      <c r="A6416" s="1016"/>
      <c r="B6416" s="1016"/>
      <c r="C6416" s="1016"/>
      <c r="D6416" s="1016"/>
      <c r="E6416" s="1016"/>
      <c r="F6416" s="1016" t="e">
        <f t="shared" si="190"/>
        <v>#DIV/0!</v>
      </c>
      <c r="G6416" s="1016">
        <f t="shared" si="191"/>
        <v>0</v>
      </c>
    </row>
    <row r="6417" spans="1:7">
      <c r="A6417" s="1016"/>
      <c r="B6417" s="1016"/>
      <c r="C6417" s="1016"/>
      <c r="D6417" s="1016"/>
      <c r="E6417" s="1016"/>
      <c r="F6417" s="1016" t="e">
        <f t="shared" si="190"/>
        <v>#DIV/0!</v>
      </c>
      <c r="G6417" s="1016">
        <f t="shared" si="191"/>
        <v>0</v>
      </c>
    </row>
    <row r="6418" spans="1:7">
      <c r="A6418" s="1016"/>
      <c r="B6418" s="1016"/>
      <c r="C6418" s="1016"/>
      <c r="D6418" s="1016"/>
      <c r="E6418" s="1016"/>
      <c r="F6418" s="1016" t="e">
        <f t="shared" si="190"/>
        <v>#DIV/0!</v>
      </c>
      <c r="G6418" s="1016">
        <f t="shared" si="191"/>
        <v>0</v>
      </c>
    </row>
    <row r="6419" spans="1:7">
      <c r="A6419" s="1016"/>
      <c r="B6419" s="1016"/>
      <c r="C6419" s="1016"/>
      <c r="D6419" s="1016"/>
      <c r="E6419" s="1016"/>
      <c r="F6419" s="1016" t="e">
        <f t="shared" si="190"/>
        <v>#DIV/0!</v>
      </c>
      <c r="G6419" s="1016">
        <f t="shared" si="191"/>
        <v>0</v>
      </c>
    </row>
    <row r="6420" spans="1:7">
      <c r="A6420" s="1016"/>
      <c r="B6420" s="1016"/>
      <c r="C6420" s="1016"/>
      <c r="D6420" s="1016"/>
      <c r="E6420" s="1016"/>
      <c r="F6420" s="1016" t="e">
        <f t="shared" si="190"/>
        <v>#DIV/0!</v>
      </c>
      <c r="G6420" s="1016">
        <f t="shared" si="191"/>
        <v>0</v>
      </c>
    </row>
    <row r="6421" spans="1:7">
      <c r="A6421" s="1016"/>
      <c r="B6421" s="1016"/>
      <c r="C6421" s="1016"/>
      <c r="D6421" s="1016"/>
      <c r="E6421" s="1016"/>
      <c r="F6421" s="1016" t="e">
        <f t="shared" si="190"/>
        <v>#DIV/0!</v>
      </c>
      <c r="G6421" s="1016">
        <f t="shared" si="191"/>
        <v>0</v>
      </c>
    </row>
    <row r="6422" spans="1:7">
      <c r="A6422" s="1016"/>
      <c r="B6422" s="1016"/>
      <c r="C6422" s="1016"/>
      <c r="D6422" s="1016"/>
      <c r="E6422" s="1016"/>
      <c r="F6422" s="1016" t="e">
        <f t="shared" si="190"/>
        <v>#DIV/0!</v>
      </c>
      <c r="G6422" s="1016">
        <f t="shared" si="191"/>
        <v>0</v>
      </c>
    </row>
    <row r="6423" spans="1:7">
      <c r="A6423" s="1016"/>
      <c r="B6423" s="1016"/>
      <c r="C6423" s="1016"/>
      <c r="D6423" s="1016"/>
      <c r="E6423" s="1016"/>
      <c r="F6423" s="1016" t="e">
        <f t="shared" si="190"/>
        <v>#DIV/0!</v>
      </c>
      <c r="G6423" s="1016">
        <f t="shared" si="191"/>
        <v>0</v>
      </c>
    </row>
    <row r="6424" spans="1:7">
      <c r="A6424" s="1016"/>
      <c r="B6424" s="1016"/>
      <c r="C6424" s="1016"/>
      <c r="D6424" s="1016"/>
      <c r="E6424" s="1016"/>
      <c r="F6424" s="1016" t="e">
        <f t="shared" si="190"/>
        <v>#DIV/0!</v>
      </c>
      <c r="G6424" s="1016">
        <f t="shared" si="191"/>
        <v>0</v>
      </c>
    </row>
    <row r="6425" spans="1:7">
      <c r="A6425" s="1016"/>
      <c r="B6425" s="1016"/>
      <c r="C6425" s="1016"/>
      <c r="D6425" s="1016"/>
      <c r="E6425" s="1016"/>
      <c r="F6425" s="1016" t="e">
        <f t="shared" si="190"/>
        <v>#DIV/0!</v>
      </c>
      <c r="G6425" s="1016">
        <f t="shared" si="191"/>
        <v>0</v>
      </c>
    </row>
    <row r="6426" spans="1:7">
      <c r="A6426" s="1016"/>
      <c r="B6426" s="1016"/>
      <c r="C6426" s="1016"/>
      <c r="D6426" s="1016"/>
      <c r="E6426" s="1016"/>
      <c r="F6426" s="1016" t="e">
        <f t="shared" si="190"/>
        <v>#DIV/0!</v>
      </c>
      <c r="G6426" s="1016">
        <f t="shared" si="191"/>
        <v>0</v>
      </c>
    </row>
    <row r="6427" spans="1:7">
      <c r="A6427" s="1016"/>
      <c r="B6427" s="1016"/>
      <c r="C6427" s="1016"/>
      <c r="D6427" s="1016"/>
      <c r="E6427" s="1016"/>
      <c r="F6427" s="1016" t="e">
        <f t="shared" si="190"/>
        <v>#DIV/0!</v>
      </c>
      <c r="G6427" s="1016">
        <f t="shared" si="191"/>
        <v>0</v>
      </c>
    </row>
    <row r="6428" spans="1:7">
      <c r="A6428" s="1016"/>
      <c r="B6428" s="1016"/>
      <c r="C6428" s="1016"/>
      <c r="D6428" s="1016"/>
      <c r="E6428" s="1016"/>
      <c r="F6428" s="1016" t="e">
        <f t="shared" si="190"/>
        <v>#DIV/0!</v>
      </c>
      <c r="G6428" s="1016">
        <f t="shared" si="191"/>
        <v>0</v>
      </c>
    </row>
    <row r="6429" spans="1:7">
      <c r="A6429" s="1016"/>
      <c r="B6429" s="1016"/>
      <c r="C6429" s="1016"/>
      <c r="D6429" s="1016"/>
      <c r="E6429" s="1016"/>
      <c r="F6429" s="1016" t="e">
        <f t="shared" si="190"/>
        <v>#DIV/0!</v>
      </c>
      <c r="G6429" s="1016">
        <f t="shared" si="191"/>
        <v>0</v>
      </c>
    </row>
    <row r="6430" spans="1:7">
      <c r="A6430" s="1016"/>
      <c r="B6430" s="1016"/>
      <c r="C6430" s="1016"/>
      <c r="D6430" s="1016"/>
      <c r="E6430" s="1016"/>
      <c r="F6430" s="1016" t="e">
        <f t="shared" si="190"/>
        <v>#DIV/0!</v>
      </c>
      <c r="G6430" s="1016">
        <f t="shared" si="191"/>
        <v>0</v>
      </c>
    </row>
    <row r="6431" spans="1:7">
      <c r="A6431" s="1016"/>
      <c r="B6431" s="1016"/>
      <c r="C6431" s="1016"/>
      <c r="D6431" s="1016"/>
      <c r="E6431" s="1016"/>
      <c r="F6431" s="1016" t="e">
        <f t="shared" ref="F6431:F6494" si="192">(B6431*C6431*D6431*60/(A6431*1000))+F6430</f>
        <v>#DIV/0!</v>
      </c>
      <c r="G6431" s="1016">
        <f t="shared" ref="G6431:G6494" si="193">(C6431*D6431*60)+G6430</f>
        <v>0</v>
      </c>
    </row>
    <row r="6432" spans="1:7">
      <c r="A6432" s="1016"/>
      <c r="B6432" s="1016"/>
      <c r="C6432" s="1016"/>
      <c r="D6432" s="1016"/>
      <c r="E6432" s="1016"/>
      <c r="F6432" s="1016" t="e">
        <f t="shared" si="192"/>
        <v>#DIV/0!</v>
      </c>
      <c r="G6432" s="1016">
        <f t="shared" si="193"/>
        <v>0</v>
      </c>
    </row>
    <row r="6433" spans="1:7">
      <c r="A6433" s="1016"/>
      <c r="B6433" s="1016"/>
      <c r="C6433" s="1016"/>
      <c r="D6433" s="1016"/>
      <c r="E6433" s="1016"/>
      <c r="F6433" s="1016" t="e">
        <f t="shared" si="192"/>
        <v>#DIV/0!</v>
      </c>
      <c r="G6433" s="1016">
        <f t="shared" si="193"/>
        <v>0</v>
      </c>
    </row>
    <row r="6434" spans="1:7">
      <c r="A6434" s="1016"/>
      <c r="B6434" s="1016"/>
      <c r="C6434" s="1016"/>
      <c r="D6434" s="1016"/>
      <c r="E6434" s="1016"/>
      <c r="F6434" s="1016" t="e">
        <f t="shared" si="192"/>
        <v>#DIV/0!</v>
      </c>
      <c r="G6434" s="1016">
        <f t="shared" si="193"/>
        <v>0</v>
      </c>
    </row>
    <row r="6435" spans="1:7">
      <c r="A6435" s="1016"/>
      <c r="B6435" s="1016"/>
      <c r="C6435" s="1016"/>
      <c r="D6435" s="1016"/>
      <c r="E6435" s="1016"/>
      <c r="F6435" s="1016" t="e">
        <f t="shared" si="192"/>
        <v>#DIV/0!</v>
      </c>
      <c r="G6435" s="1016">
        <f t="shared" si="193"/>
        <v>0</v>
      </c>
    </row>
    <row r="6436" spans="1:7">
      <c r="A6436" s="1016"/>
      <c r="B6436" s="1016"/>
      <c r="C6436" s="1016"/>
      <c r="D6436" s="1016"/>
      <c r="E6436" s="1016"/>
      <c r="F6436" s="1016" t="e">
        <f t="shared" si="192"/>
        <v>#DIV/0!</v>
      </c>
      <c r="G6436" s="1016">
        <f t="shared" si="193"/>
        <v>0</v>
      </c>
    </row>
    <row r="6437" spans="1:7">
      <c r="A6437" s="1016"/>
      <c r="B6437" s="1016"/>
      <c r="C6437" s="1016"/>
      <c r="D6437" s="1016"/>
      <c r="E6437" s="1016"/>
      <c r="F6437" s="1016" t="e">
        <f t="shared" si="192"/>
        <v>#DIV/0!</v>
      </c>
      <c r="G6437" s="1016">
        <f t="shared" si="193"/>
        <v>0</v>
      </c>
    </row>
    <row r="6438" spans="1:7">
      <c r="A6438" s="1016"/>
      <c r="B6438" s="1016"/>
      <c r="C6438" s="1016"/>
      <c r="D6438" s="1016"/>
      <c r="E6438" s="1016"/>
      <c r="F6438" s="1016" t="e">
        <f t="shared" si="192"/>
        <v>#DIV/0!</v>
      </c>
      <c r="G6438" s="1016">
        <f t="shared" si="193"/>
        <v>0</v>
      </c>
    </row>
    <row r="6439" spans="1:7">
      <c r="A6439" s="1016"/>
      <c r="B6439" s="1016"/>
      <c r="C6439" s="1016"/>
      <c r="D6439" s="1016"/>
      <c r="E6439" s="1016"/>
      <c r="F6439" s="1016" t="e">
        <f t="shared" si="192"/>
        <v>#DIV/0!</v>
      </c>
      <c r="G6439" s="1016">
        <f t="shared" si="193"/>
        <v>0</v>
      </c>
    </row>
    <row r="6440" spans="1:7">
      <c r="A6440" s="1016"/>
      <c r="B6440" s="1016"/>
      <c r="C6440" s="1016"/>
      <c r="D6440" s="1016"/>
      <c r="E6440" s="1016"/>
      <c r="F6440" s="1016" t="e">
        <f t="shared" si="192"/>
        <v>#DIV/0!</v>
      </c>
      <c r="G6440" s="1016">
        <f t="shared" si="193"/>
        <v>0</v>
      </c>
    </row>
    <row r="6441" spans="1:7">
      <c r="A6441" s="1016"/>
      <c r="B6441" s="1016"/>
      <c r="C6441" s="1016"/>
      <c r="D6441" s="1016"/>
      <c r="E6441" s="1016"/>
      <c r="F6441" s="1016" t="e">
        <f t="shared" si="192"/>
        <v>#DIV/0!</v>
      </c>
      <c r="G6441" s="1016">
        <f t="shared" si="193"/>
        <v>0</v>
      </c>
    </row>
    <row r="6442" spans="1:7">
      <c r="A6442" s="1016"/>
      <c r="B6442" s="1016"/>
      <c r="C6442" s="1016"/>
      <c r="D6442" s="1016"/>
      <c r="E6442" s="1016"/>
      <c r="F6442" s="1016" t="e">
        <f t="shared" si="192"/>
        <v>#DIV/0!</v>
      </c>
      <c r="G6442" s="1016">
        <f t="shared" si="193"/>
        <v>0</v>
      </c>
    </row>
    <row r="6443" spans="1:7">
      <c r="A6443" s="1016"/>
      <c r="B6443" s="1016"/>
      <c r="C6443" s="1016"/>
      <c r="D6443" s="1016"/>
      <c r="E6443" s="1016"/>
      <c r="F6443" s="1016" t="e">
        <f t="shared" si="192"/>
        <v>#DIV/0!</v>
      </c>
      <c r="G6443" s="1016">
        <f t="shared" si="193"/>
        <v>0</v>
      </c>
    </row>
    <row r="6444" spans="1:7">
      <c r="A6444" s="1016"/>
      <c r="B6444" s="1016"/>
      <c r="C6444" s="1016"/>
      <c r="D6444" s="1016"/>
      <c r="E6444" s="1016"/>
      <c r="F6444" s="1016" t="e">
        <f t="shared" si="192"/>
        <v>#DIV/0!</v>
      </c>
      <c r="G6444" s="1016">
        <f t="shared" si="193"/>
        <v>0</v>
      </c>
    </row>
    <row r="6445" spans="1:7">
      <c r="A6445" s="1016"/>
      <c r="B6445" s="1016"/>
      <c r="C6445" s="1016"/>
      <c r="D6445" s="1016"/>
      <c r="E6445" s="1016"/>
      <c r="F6445" s="1016" t="e">
        <f t="shared" si="192"/>
        <v>#DIV/0!</v>
      </c>
      <c r="G6445" s="1016">
        <f t="shared" si="193"/>
        <v>0</v>
      </c>
    </row>
    <row r="6446" spans="1:7">
      <c r="A6446" s="1016"/>
      <c r="B6446" s="1016"/>
      <c r="C6446" s="1016"/>
      <c r="D6446" s="1016"/>
      <c r="E6446" s="1016"/>
      <c r="F6446" s="1016" t="e">
        <f t="shared" si="192"/>
        <v>#DIV/0!</v>
      </c>
      <c r="G6446" s="1016">
        <f t="shared" si="193"/>
        <v>0</v>
      </c>
    </row>
    <row r="6447" spans="1:7">
      <c r="A6447" s="1016"/>
      <c r="B6447" s="1016"/>
      <c r="C6447" s="1016"/>
      <c r="D6447" s="1016"/>
      <c r="E6447" s="1016"/>
      <c r="F6447" s="1016" t="e">
        <f t="shared" si="192"/>
        <v>#DIV/0!</v>
      </c>
      <c r="G6447" s="1016">
        <f t="shared" si="193"/>
        <v>0</v>
      </c>
    </row>
    <row r="6448" spans="1:7">
      <c r="A6448" s="1016"/>
      <c r="B6448" s="1016"/>
      <c r="C6448" s="1016"/>
      <c r="D6448" s="1016"/>
      <c r="E6448" s="1016"/>
      <c r="F6448" s="1016" t="e">
        <f t="shared" si="192"/>
        <v>#DIV/0!</v>
      </c>
      <c r="G6448" s="1016">
        <f t="shared" si="193"/>
        <v>0</v>
      </c>
    </row>
    <row r="6449" spans="1:7">
      <c r="A6449" s="1016"/>
      <c r="B6449" s="1016"/>
      <c r="C6449" s="1016"/>
      <c r="D6449" s="1016"/>
      <c r="E6449" s="1016"/>
      <c r="F6449" s="1016" t="e">
        <f t="shared" si="192"/>
        <v>#DIV/0!</v>
      </c>
      <c r="G6449" s="1016">
        <f t="shared" si="193"/>
        <v>0</v>
      </c>
    </row>
    <row r="6450" spans="1:7">
      <c r="A6450" s="1016"/>
      <c r="B6450" s="1016"/>
      <c r="C6450" s="1016"/>
      <c r="D6450" s="1016"/>
      <c r="E6450" s="1016"/>
      <c r="F6450" s="1016" t="e">
        <f t="shared" si="192"/>
        <v>#DIV/0!</v>
      </c>
      <c r="G6450" s="1016">
        <f t="shared" si="193"/>
        <v>0</v>
      </c>
    </row>
    <row r="6451" spans="1:7">
      <c r="A6451" s="1016"/>
      <c r="B6451" s="1016"/>
      <c r="C6451" s="1016"/>
      <c r="D6451" s="1016"/>
      <c r="E6451" s="1016"/>
      <c r="F6451" s="1016" t="e">
        <f t="shared" si="192"/>
        <v>#DIV/0!</v>
      </c>
      <c r="G6451" s="1016">
        <f t="shared" si="193"/>
        <v>0</v>
      </c>
    </row>
    <row r="6452" spans="1:7">
      <c r="A6452" s="1016"/>
      <c r="B6452" s="1016"/>
      <c r="C6452" s="1016"/>
      <c r="D6452" s="1016"/>
      <c r="E6452" s="1016"/>
      <c r="F6452" s="1016" t="e">
        <f t="shared" si="192"/>
        <v>#DIV/0!</v>
      </c>
      <c r="G6452" s="1016">
        <f t="shared" si="193"/>
        <v>0</v>
      </c>
    </row>
    <row r="6453" spans="1:7">
      <c r="A6453" s="1016"/>
      <c r="B6453" s="1016"/>
      <c r="C6453" s="1016"/>
      <c r="D6453" s="1016"/>
      <c r="E6453" s="1016"/>
      <c r="F6453" s="1016" t="e">
        <f t="shared" si="192"/>
        <v>#DIV/0!</v>
      </c>
      <c r="G6453" s="1016">
        <f t="shared" si="193"/>
        <v>0</v>
      </c>
    </row>
    <row r="6454" spans="1:7">
      <c r="A6454" s="1016"/>
      <c r="B6454" s="1016"/>
      <c r="C6454" s="1016"/>
      <c r="D6454" s="1016"/>
      <c r="E6454" s="1016"/>
      <c r="F6454" s="1016" t="e">
        <f t="shared" si="192"/>
        <v>#DIV/0!</v>
      </c>
      <c r="G6454" s="1016">
        <f t="shared" si="193"/>
        <v>0</v>
      </c>
    </row>
    <row r="6455" spans="1:7">
      <c r="A6455" s="1016"/>
      <c r="B6455" s="1016"/>
      <c r="C6455" s="1016"/>
      <c r="D6455" s="1016"/>
      <c r="E6455" s="1016"/>
      <c r="F6455" s="1016" t="e">
        <f t="shared" si="192"/>
        <v>#DIV/0!</v>
      </c>
      <c r="G6455" s="1016">
        <f t="shared" si="193"/>
        <v>0</v>
      </c>
    </row>
    <row r="6456" spans="1:7">
      <c r="A6456" s="1016"/>
      <c r="B6456" s="1016"/>
      <c r="C6456" s="1016"/>
      <c r="D6456" s="1016"/>
      <c r="E6456" s="1016"/>
      <c r="F6456" s="1016" t="e">
        <f t="shared" si="192"/>
        <v>#DIV/0!</v>
      </c>
      <c r="G6456" s="1016">
        <f t="shared" si="193"/>
        <v>0</v>
      </c>
    </row>
    <row r="6457" spans="1:7">
      <c r="A6457" s="1016"/>
      <c r="B6457" s="1016"/>
      <c r="C6457" s="1016"/>
      <c r="D6457" s="1016"/>
      <c r="E6457" s="1016"/>
      <c r="F6457" s="1016" t="e">
        <f t="shared" si="192"/>
        <v>#DIV/0!</v>
      </c>
      <c r="G6457" s="1016">
        <f t="shared" si="193"/>
        <v>0</v>
      </c>
    </row>
    <row r="6458" spans="1:7">
      <c r="A6458" s="1016"/>
      <c r="B6458" s="1016"/>
      <c r="C6458" s="1016"/>
      <c r="D6458" s="1016"/>
      <c r="E6458" s="1016"/>
      <c r="F6458" s="1016" t="e">
        <f t="shared" si="192"/>
        <v>#DIV/0!</v>
      </c>
      <c r="G6458" s="1016">
        <f t="shared" si="193"/>
        <v>0</v>
      </c>
    </row>
    <row r="6459" spans="1:7">
      <c r="A6459" s="1016"/>
      <c r="B6459" s="1016"/>
      <c r="C6459" s="1016"/>
      <c r="D6459" s="1016"/>
      <c r="E6459" s="1016"/>
      <c r="F6459" s="1016" t="e">
        <f t="shared" si="192"/>
        <v>#DIV/0!</v>
      </c>
      <c r="G6459" s="1016">
        <f t="shared" si="193"/>
        <v>0</v>
      </c>
    </row>
    <row r="6460" spans="1:7">
      <c r="A6460" s="1016"/>
      <c r="B6460" s="1016"/>
      <c r="C6460" s="1016"/>
      <c r="D6460" s="1016"/>
      <c r="E6460" s="1016"/>
      <c r="F6460" s="1016" t="e">
        <f t="shared" si="192"/>
        <v>#DIV/0!</v>
      </c>
      <c r="G6460" s="1016">
        <f t="shared" si="193"/>
        <v>0</v>
      </c>
    </row>
    <row r="6461" spans="1:7">
      <c r="A6461" s="1016"/>
      <c r="B6461" s="1016"/>
      <c r="C6461" s="1016"/>
      <c r="D6461" s="1016"/>
      <c r="E6461" s="1016"/>
      <c r="F6461" s="1016" t="e">
        <f t="shared" si="192"/>
        <v>#DIV/0!</v>
      </c>
      <c r="G6461" s="1016">
        <f t="shared" si="193"/>
        <v>0</v>
      </c>
    </row>
    <row r="6462" spans="1:7">
      <c r="A6462" s="1016"/>
      <c r="B6462" s="1016"/>
      <c r="C6462" s="1016"/>
      <c r="D6462" s="1016"/>
      <c r="E6462" s="1016"/>
      <c r="F6462" s="1016" t="e">
        <f t="shared" si="192"/>
        <v>#DIV/0!</v>
      </c>
      <c r="G6462" s="1016">
        <f t="shared" si="193"/>
        <v>0</v>
      </c>
    </row>
    <row r="6463" spans="1:7">
      <c r="A6463" s="1016"/>
      <c r="B6463" s="1016"/>
      <c r="C6463" s="1016"/>
      <c r="D6463" s="1016"/>
      <c r="E6463" s="1016"/>
      <c r="F6463" s="1016" t="e">
        <f t="shared" si="192"/>
        <v>#DIV/0!</v>
      </c>
      <c r="G6463" s="1016">
        <f t="shared" si="193"/>
        <v>0</v>
      </c>
    </row>
    <row r="6464" spans="1:7">
      <c r="A6464" s="1016"/>
      <c r="B6464" s="1016"/>
      <c r="C6464" s="1016"/>
      <c r="D6464" s="1016"/>
      <c r="E6464" s="1016"/>
      <c r="F6464" s="1016" t="e">
        <f t="shared" si="192"/>
        <v>#DIV/0!</v>
      </c>
      <c r="G6464" s="1016">
        <f t="shared" si="193"/>
        <v>0</v>
      </c>
    </row>
    <row r="6465" spans="1:7">
      <c r="A6465" s="1016"/>
      <c r="B6465" s="1016"/>
      <c r="C6465" s="1016"/>
      <c r="D6465" s="1016"/>
      <c r="E6465" s="1016"/>
      <c r="F6465" s="1016" t="e">
        <f t="shared" si="192"/>
        <v>#DIV/0!</v>
      </c>
      <c r="G6465" s="1016">
        <f t="shared" si="193"/>
        <v>0</v>
      </c>
    </row>
    <row r="6466" spans="1:7">
      <c r="A6466" s="1016"/>
      <c r="B6466" s="1016"/>
      <c r="C6466" s="1016"/>
      <c r="D6466" s="1016"/>
      <c r="E6466" s="1016"/>
      <c r="F6466" s="1016" t="e">
        <f t="shared" si="192"/>
        <v>#DIV/0!</v>
      </c>
      <c r="G6466" s="1016">
        <f t="shared" si="193"/>
        <v>0</v>
      </c>
    </row>
    <row r="6467" spans="1:7">
      <c r="A6467" s="1016"/>
      <c r="B6467" s="1016"/>
      <c r="C6467" s="1016"/>
      <c r="D6467" s="1016"/>
      <c r="E6467" s="1016"/>
      <c r="F6467" s="1016" t="e">
        <f t="shared" si="192"/>
        <v>#DIV/0!</v>
      </c>
      <c r="G6467" s="1016">
        <f t="shared" si="193"/>
        <v>0</v>
      </c>
    </row>
    <row r="6468" spans="1:7">
      <c r="A6468" s="1016"/>
      <c r="B6468" s="1016"/>
      <c r="C6468" s="1016"/>
      <c r="D6468" s="1016"/>
      <c r="E6468" s="1016"/>
      <c r="F6468" s="1016" t="e">
        <f t="shared" si="192"/>
        <v>#DIV/0!</v>
      </c>
      <c r="G6468" s="1016">
        <f t="shared" si="193"/>
        <v>0</v>
      </c>
    </row>
    <row r="6469" spans="1:7">
      <c r="A6469" s="1016"/>
      <c r="B6469" s="1016"/>
      <c r="C6469" s="1016"/>
      <c r="D6469" s="1016"/>
      <c r="E6469" s="1016"/>
      <c r="F6469" s="1016" t="e">
        <f t="shared" si="192"/>
        <v>#DIV/0!</v>
      </c>
      <c r="G6469" s="1016">
        <f t="shared" si="193"/>
        <v>0</v>
      </c>
    </row>
    <row r="6470" spans="1:7">
      <c r="A6470" s="1016"/>
      <c r="B6470" s="1016"/>
      <c r="C6470" s="1016"/>
      <c r="D6470" s="1016"/>
      <c r="E6470" s="1016"/>
      <c r="F6470" s="1016" t="e">
        <f t="shared" si="192"/>
        <v>#DIV/0!</v>
      </c>
      <c r="G6470" s="1016">
        <f t="shared" si="193"/>
        <v>0</v>
      </c>
    </row>
    <row r="6471" spans="1:7">
      <c r="A6471" s="1016"/>
      <c r="B6471" s="1016"/>
      <c r="C6471" s="1016"/>
      <c r="D6471" s="1016"/>
      <c r="E6471" s="1016"/>
      <c r="F6471" s="1016" t="e">
        <f t="shared" si="192"/>
        <v>#DIV/0!</v>
      </c>
      <c r="G6471" s="1016">
        <f t="shared" si="193"/>
        <v>0</v>
      </c>
    </row>
    <row r="6472" spans="1:7">
      <c r="A6472" s="1016"/>
      <c r="B6472" s="1016"/>
      <c r="C6472" s="1016"/>
      <c r="D6472" s="1016"/>
      <c r="E6472" s="1016"/>
      <c r="F6472" s="1016" t="e">
        <f t="shared" si="192"/>
        <v>#DIV/0!</v>
      </c>
      <c r="G6472" s="1016">
        <f t="shared" si="193"/>
        <v>0</v>
      </c>
    </row>
    <row r="6473" spans="1:7">
      <c r="A6473" s="1016"/>
      <c r="B6473" s="1016"/>
      <c r="C6473" s="1016"/>
      <c r="D6473" s="1016"/>
      <c r="E6473" s="1016"/>
      <c r="F6473" s="1016" t="e">
        <f t="shared" si="192"/>
        <v>#DIV/0!</v>
      </c>
      <c r="G6473" s="1016">
        <f t="shared" si="193"/>
        <v>0</v>
      </c>
    </row>
    <row r="6474" spans="1:7">
      <c r="A6474" s="1016"/>
      <c r="B6474" s="1016"/>
      <c r="C6474" s="1016"/>
      <c r="D6474" s="1016"/>
      <c r="E6474" s="1016"/>
      <c r="F6474" s="1016" t="e">
        <f t="shared" si="192"/>
        <v>#DIV/0!</v>
      </c>
      <c r="G6474" s="1016">
        <f t="shared" si="193"/>
        <v>0</v>
      </c>
    </row>
    <row r="6475" spans="1:7">
      <c r="A6475" s="1016"/>
      <c r="B6475" s="1016"/>
      <c r="C6475" s="1016"/>
      <c r="D6475" s="1016"/>
      <c r="E6475" s="1016"/>
      <c r="F6475" s="1016" t="e">
        <f t="shared" si="192"/>
        <v>#DIV/0!</v>
      </c>
      <c r="G6475" s="1016">
        <f t="shared" si="193"/>
        <v>0</v>
      </c>
    </row>
    <row r="6476" spans="1:7">
      <c r="A6476" s="1016"/>
      <c r="B6476" s="1016"/>
      <c r="C6476" s="1016"/>
      <c r="D6476" s="1016"/>
      <c r="E6476" s="1016"/>
      <c r="F6476" s="1016" t="e">
        <f t="shared" si="192"/>
        <v>#DIV/0!</v>
      </c>
      <c r="G6476" s="1016">
        <f t="shared" si="193"/>
        <v>0</v>
      </c>
    </row>
    <row r="6477" spans="1:7">
      <c r="A6477" s="1016"/>
      <c r="B6477" s="1016"/>
      <c r="C6477" s="1016"/>
      <c r="D6477" s="1016"/>
      <c r="E6477" s="1016"/>
      <c r="F6477" s="1016" t="e">
        <f t="shared" si="192"/>
        <v>#DIV/0!</v>
      </c>
      <c r="G6477" s="1016">
        <f t="shared" si="193"/>
        <v>0</v>
      </c>
    </row>
    <row r="6478" spans="1:7">
      <c r="A6478" s="1016"/>
      <c r="B6478" s="1016"/>
      <c r="C6478" s="1016"/>
      <c r="D6478" s="1016"/>
      <c r="E6478" s="1016"/>
      <c r="F6478" s="1016" t="e">
        <f t="shared" si="192"/>
        <v>#DIV/0!</v>
      </c>
      <c r="G6478" s="1016">
        <f t="shared" si="193"/>
        <v>0</v>
      </c>
    </row>
    <row r="6479" spans="1:7">
      <c r="A6479" s="1016"/>
      <c r="B6479" s="1016"/>
      <c r="C6479" s="1016"/>
      <c r="D6479" s="1016"/>
      <c r="E6479" s="1016"/>
      <c r="F6479" s="1016" t="e">
        <f t="shared" si="192"/>
        <v>#DIV/0!</v>
      </c>
      <c r="G6479" s="1016">
        <f t="shared" si="193"/>
        <v>0</v>
      </c>
    </row>
    <row r="6480" spans="1:7">
      <c r="A6480" s="1016"/>
      <c r="B6480" s="1016"/>
      <c r="C6480" s="1016"/>
      <c r="D6480" s="1016"/>
      <c r="E6480" s="1016"/>
      <c r="F6480" s="1016" t="e">
        <f t="shared" si="192"/>
        <v>#DIV/0!</v>
      </c>
      <c r="G6480" s="1016">
        <f t="shared" si="193"/>
        <v>0</v>
      </c>
    </row>
    <row r="6481" spans="1:7">
      <c r="A6481" s="1016"/>
      <c r="B6481" s="1016"/>
      <c r="C6481" s="1016"/>
      <c r="D6481" s="1016"/>
      <c r="E6481" s="1016"/>
      <c r="F6481" s="1016" t="e">
        <f t="shared" si="192"/>
        <v>#DIV/0!</v>
      </c>
      <c r="G6481" s="1016">
        <f t="shared" si="193"/>
        <v>0</v>
      </c>
    </row>
    <row r="6482" spans="1:7">
      <c r="A6482" s="1016"/>
      <c r="B6482" s="1016"/>
      <c r="C6482" s="1016"/>
      <c r="D6482" s="1016"/>
      <c r="E6482" s="1016"/>
      <c r="F6482" s="1016" t="e">
        <f t="shared" si="192"/>
        <v>#DIV/0!</v>
      </c>
      <c r="G6482" s="1016">
        <f t="shared" si="193"/>
        <v>0</v>
      </c>
    </row>
    <row r="6483" spans="1:7">
      <c r="A6483" s="1016"/>
      <c r="B6483" s="1016"/>
      <c r="C6483" s="1016"/>
      <c r="D6483" s="1016"/>
      <c r="E6483" s="1016"/>
      <c r="F6483" s="1016" t="e">
        <f t="shared" si="192"/>
        <v>#DIV/0!</v>
      </c>
      <c r="G6483" s="1016">
        <f t="shared" si="193"/>
        <v>0</v>
      </c>
    </row>
    <row r="6484" spans="1:7">
      <c r="A6484" s="1016"/>
      <c r="B6484" s="1016"/>
      <c r="C6484" s="1016"/>
      <c r="D6484" s="1016"/>
      <c r="E6484" s="1016"/>
      <c r="F6484" s="1016" t="e">
        <f t="shared" si="192"/>
        <v>#DIV/0!</v>
      </c>
      <c r="G6484" s="1016">
        <f t="shared" si="193"/>
        <v>0</v>
      </c>
    </row>
    <row r="6485" spans="1:7">
      <c r="A6485" s="1016"/>
      <c r="B6485" s="1016"/>
      <c r="C6485" s="1016"/>
      <c r="D6485" s="1016"/>
      <c r="E6485" s="1016"/>
      <c r="F6485" s="1016" t="e">
        <f t="shared" si="192"/>
        <v>#DIV/0!</v>
      </c>
      <c r="G6485" s="1016">
        <f t="shared" si="193"/>
        <v>0</v>
      </c>
    </row>
    <row r="6486" spans="1:7">
      <c r="A6486" s="1016"/>
      <c r="B6486" s="1016"/>
      <c r="C6486" s="1016"/>
      <c r="D6486" s="1016"/>
      <c r="E6486" s="1016"/>
      <c r="F6486" s="1016" t="e">
        <f t="shared" si="192"/>
        <v>#DIV/0!</v>
      </c>
      <c r="G6486" s="1016">
        <f t="shared" si="193"/>
        <v>0</v>
      </c>
    </row>
    <row r="6487" spans="1:7">
      <c r="A6487" s="1016"/>
      <c r="B6487" s="1016"/>
      <c r="C6487" s="1016"/>
      <c r="D6487" s="1016"/>
      <c r="E6487" s="1016"/>
      <c r="F6487" s="1016" t="e">
        <f t="shared" si="192"/>
        <v>#DIV/0!</v>
      </c>
      <c r="G6487" s="1016">
        <f t="shared" si="193"/>
        <v>0</v>
      </c>
    </row>
    <row r="6488" spans="1:7">
      <c r="A6488" s="1016"/>
      <c r="B6488" s="1016"/>
      <c r="C6488" s="1016"/>
      <c r="D6488" s="1016"/>
      <c r="E6488" s="1016"/>
      <c r="F6488" s="1016" t="e">
        <f t="shared" si="192"/>
        <v>#DIV/0!</v>
      </c>
      <c r="G6488" s="1016">
        <f t="shared" si="193"/>
        <v>0</v>
      </c>
    </row>
    <row r="6489" spans="1:7">
      <c r="A6489" s="1016"/>
      <c r="B6489" s="1016"/>
      <c r="C6489" s="1016"/>
      <c r="D6489" s="1016"/>
      <c r="E6489" s="1016"/>
      <c r="F6489" s="1016" t="e">
        <f t="shared" si="192"/>
        <v>#DIV/0!</v>
      </c>
      <c r="G6489" s="1016">
        <f t="shared" si="193"/>
        <v>0</v>
      </c>
    </row>
    <row r="6490" spans="1:7">
      <c r="A6490" s="1016"/>
      <c r="B6490" s="1016"/>
      <c r="C6490" s="1016"/>
      <c r="D6490" s="1016"/>
      <c r="E6490" s="1016"/>
      <c r="F6490" s="1016" t="e">
        <f t="shared" si="192"/>
        <v>#DIV/0!</v>
      </c>
      <c r="G6490" s="1016">
        <f t="shared" si="193"/>
        <v>0</v>
      </c>
    </row>
    <row r="6491" spans="1:7">
      <c r="A6491" s="1016"/>
      <c r="B6491" s="1016"/>
      <c r="C6491" s="1016"/>
      <c r="D6491" s="1016"/>
      <c r="E6491" s="1016"/>
      <c r="F6491" s="1016" t="e">
        <f t="shared" si="192"/>
        <v>#DIV/0!</v>
      </c>
      <c r="G6491" s="1016">
        <f t="shared" si="193"/>
        <v>0</v>
      </c>
    </row>
    <row r="6492" spans="1:7">
      <c r="A6492" s="1016"/>
      <c r="B6492" s="1016"/>
      <c r="C6492" s="1016"/>
      <c r="D6492" s="1016"/>
      <c r="E6492" s="1016"/>
      <c r="F6492" s="1016" t="e">
        <f t="shared" si="192"/>
        <v>#DIV/0!</v>
      </c>
      <c r="G6492" s="1016">
        <f t="shared" si="193"/>
        <v>0</v>
      </c>
    </row>
    <row r="6493" spans="1:7">
      <c r="A6493" s="1016"/>
      <c r="B6493" s="1016"/>
      <c r="C6493" s="1016"/>
      <c r="D6493" s="1016"/>
      <c r="E6493" s="1016"/>
      <c r="F6493" s="1016" t="e">
        <f t="shared" si="192"/>
        <v>#DIV/0!</v>
      </c>
      <c r="G6493" s="1016">
        <f t="shared" si="193"/>
        <v>0</v>
      </c>
    </row>
    <row r="6494" spans="1:7">
      <c r="A6494" s="1016"/>
      <c r="B6494" s="1016"/>
      <c r="C6494" s="1016"/>
      <c r="D6494" s="1016"/>
      <c r="E6494" s="1016"/>
      <c r="F6494" s="1016" t="e">
        <f t="shared" si="192"/>
        <v>#DIV/0!</v>
      </c>
      <c r="G6494" s="1016">
        <f t="shared" si="193"/>
        <v>0</v>
      </c>
    </row>
    <row r="6495" spans="1:7">
      <c r="A6495" s="1016"/>
      <c r="B6495" s="1016"/>
      <c r="C6495" s="1016"/>
      <c r="D6495" s="1016"/>
      <c r="E6495" s="1016"/>
      <c r="F6495" s="1016" t="e">
        <f t="shared" ref="F6495:F6558" si="194">(B6495*C6495*D6495*60/(A6495*1000))+F6494</f>
        <v>#DIV/0!</v>
      </c>
      <c r="G6495" s="1016">
        <f t="shared" ref="G6495:G6558" si="195">(C6495*D6495*60)+G6494</f>
        <v>0</v>
      </c>
    </row>
    <row r="6496" spans="1:7">
      <c r="A6496" s="1016"/>
      <c r="B6496" s="1016"/>
      <c r="C6496" s="1016"/>
      <c r="D6496" s="1016"/>
      <c r="E6496" s="1016"/>
      <c r="F6496" s="1016" t="e">
        <f t="shared" si="194"/>
        <v>#DIV/0!</v>
      </c>
      <c r="G6496" s="1016">
        <f t="shared" si="195"/>
        <v>0</v>
      </c>
    </row>
    <row r="6497" spans="1:7">
      <c r="A6497" s="1016"/>
      <c r="B6497" s="1016"/>
      <c r="C6497" s="1016"/>
      <c r="D6497" s="1016"/>
      <c r="E6497" s="1016"/>
      <c r="F6497" s="1016" t="e">
        <f t="shared" si="194"/>
        <v>#DIV/0!</v>
      </c>
      <c r="G6497" s="1016">
        <f t="shared" si="195"/>
        <v>0</v>
      </c>
    </row>
    <row r="6498" spans="1:7">
      <c r="A6498" s="1016"/>
      <c r="B6498" s="1016"/>
      <c r="C6498" s="1016"/>
      <c r="D6498" s="1016"/>
      <c r="E6498" s="1016"/>
      <c r="F6498" s="1016" t="e">
        <f t="shared" si="194"/>
        <v>#DIV/0!</v>
      </c>
      <c r="G6498" s="1016">
        <f t="shared" si="195"/>
        <v>0</v>
      </c>
    </row>
    <row r="6499" spans="1:7">
      <c r="A6499" s="1016"/>
      <c r="B6499" s="1016"/>
      <c r="C6499" s="1016"/>
      <c r="D6499" s="1016"/>
      <c r="E6499" s="1016"/>
      <c r="F6499" s="1016" t="e">
        <f t="shared" si="194"/>
        <v>#DIV/0!</v>
      </c>
      <c r="G6499" s="1016">
        <f t="shared" si="195"/>
        <v>0</v>
      </c>
    </row>
    <row r="6500" spans="1:7">
      <c r="A6500" s="1016"/>
      <c r="B6500" s="1016"/>
      <c r="C6500" s="1016"/>
      <c r="D6500" s="1016"/>
      <c r="E6500" s="1016"/>
      <c r="F6500" s="1016" t="e">
        <f t="shared" si="194"/>
        <v>#DIV/0!</v>
      </c>
      <c r="G6500" s="1016">
        <f t="shared" si="195"/>
        <v>0</v>
      </c>
    </row>
    <row r="6501" spans="1:7">
      <c r="A6501" s="1016"/>
      <c r="B6501" s="1016"/>
      <c r="C6501" s="1016"/>
      <c r="D6501" s="1016"/>
      <c r="E6501" s="1016"/>
      <c r="F6501" s="1016" t="e">
        <f t="shared" si="194"/>
        <v>#DIV/0!</v>
      </c>
      <c r="G6501" s="1016">
        <f t="shared" si="195"/>
        <v>0</v>
      </c>
    </row>
    <row r="6502" spans="1:7">
      <c r="A6502" s="1016"/>
      <c r="B6502" s="1016"/>
      <c r="C6502" s="1016"/>
      <c r="D6502" s="1016"/>
      <c r="E6502" s="1016"/>
      <c r="F6502" s="1016" t="e">
        <f t="shared" si="194"/>
        <v>#DIV/0!</v>
      </c>
      <c r="G6502" s="1016">
        <f t="shared" si="195"/>
        <v>0</v>
      </c>
    </row>
    <row r="6503" spans="1:7">
      <c r="A6503" s="1016"/>
      <c r="B6503" s="1016"/>
      <c r="C6503" s="1016"/>
      <c r="D6503" s="1016"/>
      <c r="E6503" s="1016"/>
      <c r="F6503" s="1016" t="e">
        <f t="shared" si="194"/>
        <v>#DIV/0!</v>
      </c>
      <c r="G6503" s="1016">
        <f t="shared" si="195"/>
        <v>0</v>
      </c>
    </row>
    <row r="6504" spans="1:7">
      <c r="A6504" s="1016"/>
      <c r="B6504" s="1016"/>
      <c r="C6504" s="1016"/>
      <c r="D6504" s="1016"/>
      <c r="E6504" s="1016"/>
      <c r="F6504" s="1016" t="e">
        <f t="shared" si="194"/>
        <v>#DIV/0!</v>
      </c>
      <c r="G6504" s="1016">
        <f t="shared" si="195"/>
        <v>0</v>
      </c>
    </row>
    <row r="6505" spans="1:7">
      <c r="A6505" s="1016"/>
      <c r="B6505" s="1016"/>
      <c r="C6505" s="1016"/>
      <c r="D6505" s="1016"/>
      <c r="E6505" s="1016"/>
      <c r="F6505" s="1016" t="e">
        <f t="shared" si="194"/>
        <v>#DIV/0!</v>
      </c>
      <c r="G6505" s="1016">
        <f t="shared" si="195"/>
        <v>0</v>
      </c>
    </row>
    <row r="6506" spans="1:7">
      <c r="A6506" s="1016"/>
      <c r="B6506" s="1016"/>
      <c r="C6506" s="1016"/>
      <c r="D6506" s="1016"/>
      <c r="E6506" s="1016"/>
      <c r="F6506" s="1016" t="e">
        <f t="shared" si="194"/>
        <v>#DIV/0!</v>
      </c>
      <c r="G6506" s="1016">
        <f t="shared" si="195"/>
        <v>0</v>
      </c>
    </row>
    <row r="6507" spans="1:7">
      <c r="A6507" s="1016"/>
      <c r="B6507" s="1016"/>
      <c r="C6507" s="1016"/>
      <c r="D6507" s="1016"/>
      <c r="E6507" s="1016"/>
      <c r="F6507" s="1016" t="e">
        <f t="shared" si="194"/>
        <v>#DIV/0!</v>
      </c>
      <c r="G6507" s="1016">
        <f t="shared" si="195"/>
        <v>0</v>
      </c>
    </row>
    <row r="6508" spans="1:7">
      <c r="A6508" s="1016"/>
      <c r="B6508" s="1016"/>
      <c r="C6508" s="1016"/>
      <c r="D6508" s="1016"/>
      <c r="E6508" s="1016"/>
      <c r="F6508" s="1016" t="e">
        <f t="shared" si="194"/>
        <v>#DIV/0!</v>
      </c>
      <c r="G6508" s="1016">
        <f t="shared" si="195"/>
        <v>0</v>
      </c>
    </row>
    <row r="6509" spans="1:7">
      <c r="A6509" s="1016"/>
      <c r="B6509" s="1016"/>
      <c r="C6509" s="1016"/>
      <c r="D6509" s="1016"/>
      <c r="E6509" s="1016"/>
      <c r="F6509" s="1016" t="e">
        <f t="shared" si="194"/>
        <v>#DIV/0!</v>
      </c>
      <c r="G6509" s="1016">
        <f t="shared" si="195"/>
        <v>0</v>
      </c>
    </row>
    <row r="6510" spans="1:7">
      <c r="A6510" s="1016"/>
      <c r="B6510" s="1016"/>
      <c r="C6510" s="1016"/>
      <c r="D6510" s="1016"/>
      <c r="E6510" s="1016"/>
      <c r="F6510" s="1016" t="e">
        <f t="shared" si="194"/>
        <v>#DIV/0!</v>
      </c>
      <c r="G6510" s="1016">
        <f t="shared" si="195"/>
        <v>0</v>
      </c>
    </row>
    <row r="6511" spans="1:7">
      <c r="A6511" s="1016"/>
      <c r="B6511" s="1016"/>
      <c r="C6511" s="1016"/>
      <c r="D6511" s="1016"/>
      <c r="E6511" s="1016"/>
      <c r="F6511" s="1016" t="e">
        <f t="shared" si="194"/>
        <v>#DIV/0!</v>
      </c>
      <c r="G6511" s="1016">
        <f t="shared" si="195"/>
        <v>0</v>
      </c>
    </row>
    <row r="6512" spans="1:7">
      <c r="A6512" s="1016"/>
      <c r="B6512" s="1016"/>
      <c r="C6512" s="1016"/>
      <c r="D6512" s="1016"/>
      <c r="E6512" s="1016"/>
      <c r="F6512" s="1016" t="e">
        <f t="shared" si="194"/>
        <v>#DIV/0!</v>
      </c>
      <c r="G6512" s="1016">
        <f t="shared" si="195"/>
        <v>0</v>
      </c>
    </row>
    <row r="6513" spans="1:7">
      <c r="A6513" s="1016"/>
      <c r="B6513" s="1016"/>
      <c r="C6513" s="1016"/>
      <c r="D6513" s="1016"/>
      <c r="E6513" s="1016"/>
      <c r="F6513" s="1016" t="e">
        <f t="shared" si="194"/>
        <v>#DIV/0!</v>
      </c>
      <c r="G6513" s="1016">
        <f t="shared" si="195"/>
        <v>0</v>
      </c>
    </row>
    <row r="6514" spans="1:7">
      <c r="A6514" s="1016"/>
      <c r="B6514" s="1016"/>
      <c r="C6514" s="1016"/>
      <c r="D6514" s="1016"/>
      <c r="E6514" s="1016"/>
      <c r="F6514" s="1016" t="e">
        <f t="shared" si="194"/>
        <v>#DIV/0!</v>
      </c>
      <c r="G6514" s="1016">
        <f t="shared" si="195"/>
        <v>0</v>
      </c>
    </row>
    <row r="6515" spans="1:7">
      <c r="A6515" s="1016"/>
      <c r="B6515" s="1016"/>
      <c r="C6515" s="1016"/>
      <c r="D6515" s="1016"/>
      <c r="E6515" s="1016"/>
      <c r="F6515" s="1016" t="e">
        <f t="shared" si="194"/>
        <v>#DIV/0!</v>
      </c>
      <c r="G6515" s="1016">
        <f t="shared" si="195"/>
        <v>0</v>
      </c>
    </row>
    <row r="6516" spans="1:7">
      <c r="A6516" s="1016"/>
      <c r="B6516" s="1016"/>
      <c r="C6516" s="1016"/>
      <c r="D6516" s="1016"/>
      <c r="E6516" s="1016"/>
      <c r="F6516" s="1016" t="e">
        <f t="shared" si="194"/>
        <v>#DIV/0!</v>
      </c>
      <c r="G6516" s="1016">
        <f t="shared" si="195"/>
        <v>0</v>
      </c>
    </row>
    <row r="6517" spans="1:7">
      <c r="A6517" s="1016"/>
      <c r="B6517" s="1016"/>
      <c r="C6517" s="1016"/>
      <c r="D6517" s="1016"/>
      <c r="E6517" s="1016"/>
      <c r="F6517" s="1016" t="e">
        <f t="shared" si="194"/>
        <v>#DIV/0!</v>
      </c>
      <c r="G6517" s="1016">
        <f t="shared" si="195"/>
        <v>0</v>
      </c>
    </row>
    <row r="6518" spans="1:7">
      <c r="A6518" s="1016"/>
      <c r="B6518" s="1016"/>
      <c r="C6518" s="1016"/>
      <c r="D6518" s="1016"/>
      <c r="E6518" s="1016"/>
      <c r="F6518" s="1016" t="e">
        <f t="shared" si="194"/>
        <v>#DIV/0!</v>
      </c>
      <c r="G6518" s="1016">
        <f t="shared" si="195"/>
        <v>0</v>
      </c>
    </row>
    <row r="6519" spans="1:7">
      <c r="A6519" s="1016"/>
      <c r="B6519" s="1016"/>
      <c r="C6519" s="1016"/>
      <c r="D6519" s="1016"/>
      <c r="E6519" s="1016"/>
      <c r="F6519" s="1016" t="e">
        <f t="shared" si="194"/>
        <v>#DIV/0!</v>
      </c>
      <c r="G6519" s="1016">
        <f t="shared" si="195"/>
        <v>0</v>
      </c>
    </row>
    <row r="6520" spans="1:7">
      <c r="A6520" s="1016"/>
      <c r="B6520" s="1016"/>
      <c r="C6520" s="1016"/>
      <c r="D6520" s="1016"/>
      <c r="E6520" s="1016"/>
      <c r="F6520" s="1016" t="e">
        <f t="shared" si="194"/>
        <v>#DIV/0!</v>
      </c>
      <c r="G6520" s="1016">
        <f t="shared" si="195"/>
        <v>0</v>
      </c>
    </row>
    <row r="6521" spans="1:7">
      <c r="A6521" s="1016"/>
      <c r="B6521" s="1016"/>
      <c r="C6521" s="1016"/>
      <c r="D6521" s="1016"/>
      <c r="E6521" s="1016"/>
      <c r="F6521" s="1016" t="e">
        <f t="shared" si="194"/>
        <v>#DIV/0!</v>
      </c>
      <c r="G6521" s="1016">
        <f t="shared" si="195"/>
        <v>0</v>
      </c>
    </row>
    <row r="6522" spans="1:7">
      <c r="A6522" s="1016"/>
      <c r="B6522" s="1016"/>
      <c r="C6522" s="1016"/>
      <c r="D6522" s="1016"/>
      <c r="E6522" s="1016"/>
      <c r="F6522" s="1016" t="e">
        <f t="shared" si="194"/>
        <v>#DIV/0!</v>
      </c>
      <c r="G6522" s="1016">
        <f t="shared" si="195"/>
        <v>0</v>
      </c>
    </row>
    <row r="6523" spans="1:7">
      <c r="A6523" s="1016"/>
      <c r="B6523" s="1016"/>
      <c r="C6523" s="1016"/>
      <c r="D6523" s="1016"/>
      <c r="E6523" s="1016"/>
      <c r="F6523" s="1016" t="e">
        <f t="shared" si="194"/>
        <v>#DIV/0!</v>
      </c>
      <c r="G6523" s="1016">
        <f t="shared" si="195"/>
        <v>0</v>
      </c>
    </row>
    <row r="6524" spans="1:7">
      <c r="A6524" s="1016"/>
      <c r="B6524" s="1016"/>
      <c r="C6524" s="1016"/>
      <c r="D6524" s="1016"/>
      <c r="E6524" s="1016"/>
      <c r="F6524" s="1016" t="e">
        <f t="shared" si="194"/>
        <v>#DIV/0!</v>
      </c>
      <c r="G6524" s="1016">
        <f t="shared" si="195"/>
        <v>0</v>
      </c>
    </row>
    <row r="6525" spans="1:7">
      <c r="A6525" s="1016"/>
      <c r="B6525" s="1016"/>
      <c r="C6525" s="1016"/>
      <c r="D6525" s="1016"/>
      <c r="E6525" s="1016"/>
      <c r="F6525" s="1016" t="e">
        <f t="shared" si="194"/>
        <v>#DIV/0!</v>
      </c>
      <c r="G6525" s="1016">
        <f t="shared" si="195"/>
        <v>0</v>
      </c>
    </row>
    <row r="6526" spans="1:7">
      <c r="A6526" s="1016"/>
      <c r="B6526" s="1016"/>
      <c r="C6526" s="1016"/>
      <c r="D6526" s="1016"/>
      <c r="E6526" s="1016"/>
      <c r="F6526" s="1016" t="e">
        <f t="shared" si="194"/>
        <v>#DIV/0!</v>
      </c>
      <c r="G6526" s="1016">
        <f t="shared" si="195"/>
        <v>0</v>
      </c>
    </row>
    <row r="6527" spans="1:7">
      <c r="A6527" s="1016"/>
      <c r="B6527" s="1016"/>
      <c r="C6527" s="1016"/>
      <c r="D6527" s="1016"/>
      <c r="E6527" s="1016"/>
      <c r="F6527" s="1016" t="e">
        <f t="shared" si="194"/>
        <v>#DIV/0!</v>
      </c>
      <c r="G6527" s="1016">
        <f t="shared" si="195"/>
        <v>0</v>
      </c>
    </row>
    <row r="6528" spans="1:7">
      <c r="A6528" s="1016"/>
      <c r="B6528" s="1016"/>
      <c r="C6528" s="1016"/>
      <c r="D6528" s="1016"/>
      <c r="E6528" s="1016"/>
      <c r="F6528" s="1016" t="e">
        <f t="shared" si="194"/>
        <v>#DIV/0!</v>
      </c>
      <c r="G6528" s="1016">
        <f t="shared" si="195"/>
        <v>0</v>
      </c>
    </row>
    <row r="6529" spans="1:7">
      <c r="A6529" s="1016"/>
      <c r="B6529" s="1016"/>
      <c r="C6529" s="1016"/>
      <c r="D6529" s="1016"/>
      <c r="E6529" s="1016"/>
      <c r="F6529" s="1016" t="e">
        <f t="shared" si="194"/>
        <v>#DIV/0!</v>
      </c>
      <c r="G6529" s="1016">
        <f t="shared" si="195"/>
        <v>0</v>
      </c>
    </row>
    <row r="6530" spans="1:7">
      <c r="A6530" s="1016"/>
      <c r="B6530" s="1016"/>
      <c r="C6530" s="1016"/>
      <c r="D6530" s="1016"/>
      <c r="E6530" s="1016"/>
      <c r="F6530" s="1016" t="e">
        <f t="shared" si="194"/>
        <v>#DIV/0!</v>
      </c>
      <c r="G6530" s="1016">
        <f t="shared" si="195"/>
        <v>0</v>
      </c>
    </row>
    <row r="6531" spans="1:7">
      <c r="A6531" s="1016"/>
      <c r="B6531" s="1016"/>
      <c r="C6531" s="1016"/>
      <c r="D6531" s="1016"/>
      <c r="E6531" s="1016"/>
      <c r="F6531" s="1016" t="e">
        <f t="shared" si="194"/>
        <v>#DIV/0!</v>
      </c>
      <c r="G6531" s="1016">
        <f t="shared" si="195"/>
        <v>0</v>
      </c>
    </row>
    <row r="6532" spans="1:7">
      <c r="A6532" s="1016"/>
      <c r="B6532" s="1016"/>
      <c r="C6532" s="1016"/>
      <c r="D6532" s="1016"/>
      <c r="E6532" s="1016"/>
      <c r="F6532" s="1016" t="e">
        <f t="shared" si="194"/>
        <v>#DIV/0!</v>
      </c>
      <c r="G6532" s="1016">
        <f t="shared" si="195"/>
        <v>0</v>
      </c>
    </row>
    <row r="6533" spans="1:7">
      <c r="A6533" s="1016"/>
      <c r="B6533" s="1016"/>
      <c r="C6533" s="1016"/>
      <c r="D6533" s="1016"/>
      <c r="E6533" s="1016"/>
      <c r="F6533" s="1016" t="e">
        <f t="shared" si="194"/>
        <v>#DIV/0!</v>
      </c>
      <c r="G6533" s="1016">
        <f t="shared" si="195"/>
        <v>0</v>
      </c>
    </row>
    <row r="6534" spans="1:7">
      <c r="A6534" s="1016"/>
      <c r="B6534" s="1016"/>
      <c r="C6534" s="1016"/>
      <c r="D6534" s="1016"/>
      <c r="E6534" s="1016"/>
      <c r="F6534" s="1016" t="e">
        <f t="shared" si="194"/>
        <v>#DIV/0!</v>
      </c>
      <c r="G6534" s="1016">
        <f t="shared" si="195"/>
        <v>0</v>
      </c>
    </row>
    <row r="6535" spans="1:7">
      <c r="A6535" s="1016"/>
      <c r="B6535" s="1016"/>
      <c r="C6535" s="1016"/>
      <c r="D6535" s="1016"/>
      <c r="E6535" s="1016"/>
      <c r="F6535" s="1016" t="e">
        <f t="shared" si="194"/>
        <v>#DIV/0!</v>
      </c>
      <c r="G6535" s="1016">
        <f t="shared" si="195"/>
        <v>0</v>
      </c>
    </row>
    <row r="6536" spans="1:7">
      <c r="A6536" s="1016"/>
      <c r="B6536" s="1016"/>
      <c r="C6536" s="1016"/>
      <c r="D6536" s="1016"/>
      <c r="E6536" s="1016"/>
      <c r="F6536" s="1016" t="e">
        <f t="shared" si="194"/>
        <v>#DIV/0!</v>
      </c>
      <c r="G6536" s="1016">
        <f t="shared" si="195"/>
        <v>0</v>
      </c>
    </row>
    <row r="6537" spans="1:7">
      <c r="A6537" s="1016"/>
      <c r="B6537" s="1016"/>
      <c r="C6537" s="1016"/>
      <c r="D6537" s="1016"/>
      <c r="E6537" s="1016"/>
      <c r="F6537" s="1016" t="e">
        <f t="shared" si="194"/>
        <v>#DIV/0!</v>
      </c>
      <c r="G6537" s="1016">
        <f t="shared" si="195"/>
        <v>0</v>
      </c>
    </row>
    <row r="6538" spans="1:7">
      <c r="A6538" s="1016"/>
      <c r="B6538" s="1016"/>
      <c r="C6538" s="1016"/>
      <c r="D6538" s="1016"/>
      <c r="E6538" s="1016"/>
      <c r="F6538" s="1016" t="e">
        <f t="shared" si="194"/>
        <v>#DIV/0!</v>
      </c>
      <c r="G6538" s="1016">
        <f t="shared" si="195"/>
        <v>0</v>
      </c>
    </row>
    <row r="6539" spans="1:7">
      <c r="A6539" s="1016"/>
      <c r="B6539" s="1016"/>
      <c r="C6539" s="1016"/>
      <c r="D6539" s="1016"/>
      <c r="E6539" s="1016"/>
      <c r="F6539" s="1016" t="e">
        <f t="shared" si="194"/>
        <v>#DIV/0!</v>
      </c>
      <c r="G6539" s="1016">
        <f t="shared" si="195"/>
        <v>0</v>
      </c>
    </row>
    <row r="6540" spans="1:7">
      <c r="A6540" s="1016"/>
      <c r="B6540" s="1016"/>
      <c r="C6540" s="1016"/>
      <c r="D6540" s="1016"/>
      <c r="E6540" s="1016"/>
      <c r="F6540" s="1016" t="e">
        <f t="shared" si="194"/>
        <v>#DIV/0!</v>
      </c>
      <c r="G6540" s="1016">
        <f t="shared" si="195"/>
        <v>0</v>
      </c>
    </row>
    <row r="6541" spans="1:7">
      <c r="A6541" s="1016"/>
      <c r="B6541" s="1016"/>
      <c r="C6541" s="1016"/>
      <c r="D6541" s="1016"/>
      <c r="E6541" s="1016"/>
      <c r="F6541" s="1016" t="e">
        <f t="shared" si="194"/>
        <v>#DIV/0!</v>
      </c>
      <c r="G6541" s="1016">
        <f t="shared" si="195"/>
        <v>0</v>
      </c>
    </row>
    <row r="6542" spans="1:7">
      <c r="A6542" s="1016"/>
      <c r="B6542" s="1016"/>
      <c r="C6542" s="1016"/>
      <c r="D6542" s="1016"/>
      <c r="E6542" s="1016"/>
      <c r="F6542" s="1016" t="e">
        <f t="shared" si="194"/>
        <v>#DIV/0!</v>
      </c>
      <c r="G6542" s="1016">
        <f t="shared" si="195"/>
        <v>0</v>
      </c>
    </row>
    <row r="6543" spans="1:7">
      <c r="A6543" s="1016"/>
      <c r="B6543" s="1016"/>
      <c r="C6543" s="1016"/>
      <c r="D6543" s="1016"/>
      <c r="E6543" s="1016"/>
      <c r="F6543" s="1016" t="e">
        <f t="shared" si="194"/>
        <v>#DIV/0!</v>
      </c>
      <c r="G6543" s="1016">
        <f t="shared" si="195"/>
        <v>0</v>
      </c>
    </row>
    <row r="6544" spans="1:7">
      <c r="A6544" s="1016"/>
      <c r="B6544" s="1016"/>
      <c r="C6544" s="1016"/>
      <c r="D6544" s="1016"/>
      <c r="E6544" s="1016"/>
      <c r="F6544" s="1016" t="e">
        <f t="shared" si="194"/>
        <v>#DIV/0!</v>
      </c>
      <c r="G6544" s="1016">
        <f t="shared" si="195"/>
        <v>0</v>
      </c>
    </row>
    <row r="6545" spans="1:7">
      <c r="A6545" s="1016"/>
      <c r="B6545" s="1016"/>
      <c r="C6545" s="1016"/>
      <c r="D6545" s="1016"/>
      <c r="E6545" s="1016"/>
      <c r="F6545" s="1016" t="e">
        <f t="shared" si="194"/>
        <v>#DIV/0!</v>
      </c>
      <c r="G6545" s="1016">
        <f t="shared" si="195"/>
        <v>0</v>
      </c>
    </row>
    <row r="6546" spans="1:7">
      <c r="A6546" s="1016"/>
      <c r="B6546" s="1016"/>
      <c r="C6546" s="1016"/>
      <c r="D6546" s="1016"/>
      <c r="E6546" s="1016"/>
      <c r="F6546" s="1016" t="e">
        <f t="shared" si="194"/>
        <v>#DIV/0!</v>
      </c>
      <c r="G6546" s="1016">
        <f t="shared" si="195"/>
        <v>0</v>
      </c>
    </row>
    <row r="6547" spans="1:7">
      <c r="A6547" s="1016"/>
      <c r="B6547" s="1016"/>
      <c r="C6547" s="1016"/>
      <c r="D6547" s="1016"/>
      <c r="E6547" s="1016"/>
      <c r="F6547" s="1016" t="e">
        <f t="shared" si="194"/>
        <v>#DIV/0!</v>
      </c>
      <c r="G6547" s="1016">
        <f t="shared" si="195"/>
        <v>0</v>
      </c>
    </row>
    <row r="6548" spans="1:7">
      <c r="A6548" s="1016"/>
      <c r="B6548" s="1016"/>
      <c r="C6548" s="1016"/>
      <c r="D6548" s="1016"/>
      <c r="E6548" s="1016"/>
      <c r="F6548" s="1016" t="e">
        <f t="shared" si="194"/>
        <v>#DIV/0!</v>
      </c>
      <c r="G6548" s="1016">
        <f t="shared" si="195"/>
        <v>0</v>
      </c>
    </row>
    <row r="6549" spans="1:7">
      <c r="A6549" s="1016"/>
      <c r="B6549" s="1016"/>
      <c r="C6549" s="1016"/>
      <c r="D6549" s="1016"/>
      <c r="E6549" s="1016"/>
      <c r="F6549" s="1016" t="e">
        <f t="shared" si="194"/>
        <v>#DIV/0!</v>
      </c>
      <c r="G6549" s="1016">
        <f t="shared" si="195"/>
        <v>0</v>
      </c>
    </row>
    <row r="6550" spans="1:7">
      <c r="A6550" s="1016"/>
      <c r="B6550" s="1016"/>
      <c r="C6550" s="1016"/>
      <c r="D6550" s="1016"/>
      <c r="E6550" s="1016"/>
      <c r="F6550" s="1016" t="e">
        <f t="shared" si="194"/>
        <v>#DIV/0!</v>
      </c>
      <c r="G6550" s="1016">
        <f t="shared" si="195"/>
        <v>0</v>
      </c>
    </row>
    <row r="6551" spans="1:7">
      <c r="A6551" s="1016"/>
      <c r="B6551" s="1016"/>
      <c r="C6551" s="1016"/>
      <c r="D6551" s="1016"/>
      <c r="E6551" s="1016"/>
      <c r="F6551" s="1016" t="e">
        <f t="shared" si="194"/>
        <v>#DIV/0!</v>
      </c>
      <c r="G6551" s="1016">
        <f t="shared" si="195"/>
        <v>0</v>
      </c>
    </row>
    <row r="6552" spans="1:7">
      <c r="A6552" s="1016"/>
      <c r="B6552" s="1016"/>
      <c r="C6552" s="1016"/>
      <c r="D6552" s="1016"/>
      <c r="E6552" s="1016"/>
      <c r="F6552" s="1016" t="e">
        <f t="shared" si="194"/>
        <v>#DIV/0!</v>
      </c>
      <c r="G6552" s="1016">
        <f t="shared" si="195"/>
        <v>0</v>
      </c>
    </row>
    <row r="6553" spans="1:7">
      <c r="A6553" s="1016"/>
      <c r="B6553" s="1016"/>
      <c r="C6553" s="1016"/>
      <c r="D6553" s="1016"/>
      <c r="E6553" s="1016"/>
      <c r="F6553" s="1016" t="e">
        <f t="shared" si="194"/>
        <v>#DIV/0!</v>
      </c>
      <c r="G6553" s="1016">
        <f t="shared" si="195"/>
        <v>0</v>
      </c>
    </row>
    <row r="6554" spans="1:7">
      <c r="A6554" s="1016"/>
      <c r="B6554" s="1016"/>
      <c r="C6554" s="1016"/>
      <c r="D6554" s="1016"/>
      <c r="E6554" s="1016"/>
      <c r="F6554" s="1016" t="e">
        <f t="shared" si="194"/>
        <v>#DIV/0!</v>
      </c>
      <c r="G6554" s="1016">
        <f t="shared" si="195"/>
        <v>0</v>
      </c>
    </row>
    <row r="6555" spans="1:7">
      <c r="A6555" s="1016"/>
      <c r="B6555" s="1016"/>
      <c r="C6555" s="1016"/>
      <c r="D6555" s="1016"/>
      <c r="E6555" s="1016"/>
      <c r="F6555" s="1016" t="e">
        <f t="shared" si="194"/>
        <v>#DIV/0!</v>
      </c>
      <c r="G6555" s="1016">
        <f t="shared" si="195"/>
        <v>0</v>
      </c>
    </row>
    <row r="6556" spans="1:7">
      <c r="A6556" s="1016"/>
      <c r="B6556" s="1016"/>
      <c r="C6556" s="1016"/>
      <c r="D6556" s="1016"/>
      <c r="E6556" s="1016"/>
      <c r="F6556" s="1016" t="e">
        <f t="shared" si="194"/>
        <v>#DIV/0!</v>
      </c>
      <c r="G6556" s="1016">
        <f t="shared" si="195"/>
        <v>0</v>
      </c>
    </row>
    <row r="6557" spans="1:7">
      <c r="A6557" s="1016"/>
      <c r="B6557" s="1016"/>
      <c r="C6557" s="1016"/>
      <c r="D6557" s="1016"/>
      <c r="E6557" s="1016"/>
      <c r="F6557" s="1016" t="e">
        <f t="shared" si="194"/>
        <v>#DIV/0!</v>
      </c>
      <c r="G6557" s="1016">
        <f t="shared" si="195"/>
        <v>0</v>
      </c>
    </row>
    <row r="6558" spans="1:7">
      <c r="A6558" s="1016"/>
      <c r="B6558" s="1016"/>
      <c r="C6558" s="1016"/>
      <c r="D6558" s="1016"/>
      <c r="E6558" s="1016"/>
      <c r="F6558" s="1016" t="e">
        <f t="shared" si="194"/>
        <v>#DIV/0!</v>
      </c>
      <c r="G6558" s="1016">
        <f t="shared" si="195"/>
        <v>0</v>
      </c>
    </row>
    <row r="6559" spans="1:7">
      <c r="A6559" s="1016"/>
      <c r="B6559" s="1016"/>
      <c r="C6559" s="1016"/>
      <c r="D6559" s="1016"/>
      <c r="E6559" s="1016"/>
      <c r="F6559" s="1016" t="e">
        <f t="shared" ref="F6559:F6622" si="196">(B6559*C6559*D6559*60/(A6559*1000))+F6558</f>
        <v>#DIV/0!</v>
      </c>
      <c r="G6559" s="1016">
        <f t="shared" ref="G6559:G6622" si="197">(C6559*D6559*60)+G6558</f>
        <v>0</v>
      </c>
    </row>
    <row r="6560" spans="1:7">
      <c r="A6560" s="1016"/>
      <c r="B6560" s="1016"/>
      <c r="C6560" s="1016"/>
      <c r="D6560" s="1016"/>
      <c r="E6560" s="1016"/>
      <c r="F6560" s="1016" t="e">
        <f t="shared" si="196"/>
        <v>#DIV/0!</v>
      </c>
      <c r="G6560" s="1016">
        <f t="shared" si="197"/>
        <v>0</v>
      </c>
    </row>
    <row r="6561" spans="1:7">
      <c r="A6561" s="1016"/>
      <c r="B6561" s="1016"/>
      <c r="C6561" s="1016"/>
      <c r="D6561" s="1016"/>
      <c r="E6561" s="1016"/>
      <c r="F6561" s="1016" t="e">
        <f t="shared" si="196"/>
        <v>#DIV/0!</v>
      </c>
      <c r="G6561" s="1016">
        <f t="shared" si="197"/>
        <v>0</v>
      </c>
    </row>
    <row r="6562" spans="1:7">
      <c r="A6562" s="1016"/>
      <c r="B6562" s="1016"/>
      <c r="C6562" s="1016"/>
      <c r="D6562" s="1016"/>
      <c r="E6562" s="1016"/>
      <c r="F6562" s="1016" t="e">
        <f t="shared" si="196"/>
        <v>#DIV/0!</v>
      </c>
      <c r="G6562" s="1016">
        <f t="shared" si="197"/>
        <v>0</v>
      </c>
    </row>
    <row r="6563" spans="1:7">
      <c r="A6563" s="1016"/>
      <c r="B6563" s="1016"/>
      <c r="C6563" s="1016"/>
      <c r="D6563" s="1016"/>
      <c r="E6563" s="1016"/>
      <c r="F6563" s="1016" t="e">
        <f t="shared" si="196"/>
        <v>#DIV/0!</v>
      </c>
      <c r="G6563" s="1016">
        <f t="shared" si="197"/>
        <v>0</v>
      </c>
    </row>
    <row r="6564" spans="1:7">
      <c r="A6564" s="1016"/>
      <c r="B6564" s="1016"/>
      <c r="C6564" s="1016"/>
      <c r="D6564" s="1016"/>
      <c r="E6564" s="1016"/>
      <c r="F6564" s="1016" t="e">
        <f t="shared" si="196"/>
        <v>#DIV/0!</v>
      </c>
      <c r="G6564" s="1016">
        <f t="shared" si="197"/>
        <v>0</v>
      </c>
    </row>
    <row r="6565" spans="1:7">
      <c r="A6565" s="1016"/>
      <c r="B6565" s="1016"/>
      <c r="C6565" s="1016"/>
      <c r="D6565" s="1016"/>
      <c r="E6565" s="1016"/>
      <c r="F6565" s="1016" t="e">
        <f t="shared" si="196"/>
        <v>#DIV/0!</v>
      </c>
      <c r="G6565" s="1016">
        <f t="shared" si="197"/>
        <v>0</v>
      </c>
    </row>
    <row r="6566" spans="1:7">
      <c r="A6566" s="1016"/>
      <c r="B6566" s="1016"/>
      <c r="C6566" s="1016"/>
      <c r="D6566" s="1016"/>
      <c r="E6566" s="1016"/>
      <c r="F6566" s="1016" t="e">
        <f t="shared" si="196"/>
        <v>#DIV/0!</v>
      </c>
      <c r="G6566" s="1016">
        <f t="shared" si="197"/>
        <v>0</v>
      </c>
    </row>
    <row r="6567" spans="1:7">
      <c r="A6567" s="1016"/>
      <c r="B6567" s="1016"/>
      <c r="C6567" s="1016"/>
      <c r="D6567" s="1016"/>
      <c r="E6567" s="1016"/>
      <c r="F6567" s="1016" t="e">
        <f t="shared" si="196"/>
        <v>#DIV/0!</v>
      </c>
      <c r="G6567" s="1016">
        <f t="shared" si="197"/>
        <v>0</v>
      </c>
    </row>
    <row r="6568" spans="1:7">
      <c r="A6568" s="1016"/>
      <c r="B6568" s="1016"/>
      <c r="C6568" s="1016"/>
      <c r="D6568" s="1016"/>
      <c r="E6568" s="1016"/>
      <c r="F6568" s="1016" t="e">
        <f t="shared" si="196"/>
        <v>#DIV/0!</v>
      </c>
      <c r="G6568" s="1016">
        <f t="shared" si="197"/>
        <v>0</v>
      </c>
    </row>
    <row r="6569" spans="1:7">
      <c r="A6569" s="1016"/>
      <c r="B6569" s="1016"/>
      <c r="C6569" s="1016"/>
      <c r="D6569" s="1016"/>
      <c r="E6569" s="1016"/>
      <c r="F6569" s="1016" t="e">
        <f t="shared" si="196"/>
        <v>#DIV/0!</v>
      </c>
      <c r="G6569" s="1016">
        <f t="shared" si="197"/>
        <v>0</v>
      </c>
    </row>
    <row r="6570" spans="1:7">
      <c r="A6570" s="1016"/>
      <c r="B6570" s="1016"/>
      <c r="C6570" s="1016"/>
      <c r="D6570" s="1016"/>
      <c r="E6570" s="1016"/>
      <c r="F6570" s="1016" t="e">
        <f t="shared" si="196"/>
        <v>#DIV/0!</v>
      </c>
      <c r="G6570" s="1016">
        <f t="shared" si="197"/>
        <v>0</v>
      </c>
    </row>
    <row r="6571" spans="1:7">
      <c r="A6571" s="1016"/>
      <c r="B6571" s="1016"/>
      <c r="C6571" s="1016"/>
      <c r="D6571" s="1016"/>
      <c r="E6571" s="1016"/>
      <c r="F6571" s="1016" t="e">
        <f t="shared" si="196"/>
        <v>#DIV/0!</v>
      </c>
      <c r="G6571" s="1016">
        <f t="shared" si="197"/>
        <v>0</v>
      </c>
    </row>
    <row r="6572" spans="1:7">
      <c r="A6572" s="1016"/>
      <c r="B6572" s="1016"/>
      <c r="C6572" s="1016"/>
      <c r="D6572" s="1016"/>
      <c r="E6572" s="1016"/>
      <c r="F6572" s="1016" t="e">
        <f t="shared" si="196"/>
        <v>#DIV/0!</v>
      </c>
      <c r="G6572" s="1016">
        <f t="shared" si="197"/>
        <v>0</v>
      </c>
    </row>
    <row r="6573" spans="1:7">
      <c r="A6573" s="1016"/>
      <c r="B6573" s="1016"/>
      <c r="C6573" s="1016"/>
      <c r="D6573" s="1016"/>
      <c r="E6573" s="1016"/>
      <c r="F6573" s="1016" t="e">
        <f t="shared" si="196"/>
        <v>#DIV/0!</v>
      </c>
      <c r="G6573" s="1016">
        <f t="shared" si="197"/>
        <v>0</v>
      </c>
    </row>
    <row r="6574" spans="1:7">
      <c r="A6574" s="1016"/>
      <c r="B6574" s="1016"/>
      <c r="C6574" s="1016"/>
      <c r="D6574" s="1016"/>
      <c r="E6574" s="1016"/>
      <c r="F6574" s="1016" t="e">
        <f t="shared" si="196"/>
        <v>#DIV/0!</v>
      </c>
      <c r="G6574" s="1016">
        <f t="shared" si="197"/>
        <v>0</v>
      </c>
    </row>
    <row r="6575" spans="1:7">
      <c r="A6575" s="1016"/>
      <c r="B6575" s="1016"/>
      <c r="C6575" s="1016"/>
      <c r="D6575" s="1016"/>
      <c r="E6575" s="1016"/>
      <c r="F6575" s="1016" t="e">
        <f t="shared" si="196"/>
        <v>#DIV/0!</v>
      </c>
      <c r="G6575" s="1016">
        <f t="shared" si="197"/>
        <v>0</v>
      </c>
    </row>
    <row r="6576" spans="1:7">
      <c r="A6576" s="1016"/>
      <c r="B6576" s="1016"/>
      <c r="C6576" s="1016"/>
      <c r="D6576" s="1016"/>
      <c r="E6576" s="1016"/>
      <c r="F6576" s="1016" t="e">
        <f t="shared" si="196"/>
        <v>#DIV/0!</v>
      </c>
      <c r="G6576" s="1016">
        <f t="shared" si="197"/>
        <v>0</v>
      </c>
    </row>
    <row r="6577" spans="1:7">
      <c r="A6577" s="1016"/>
      <c r="B6577" s="1016"/>
      <c r="C6577" s="1016"/>
      <c r="D6577" s="1016"/>
      <c r="E6577" s="1016"/>
      <c r="F6577" s="1016" t="e">
        <f t="shared" si="196"/>
        <v>#DIV/0!</v>
      </c>
      <c r="G6577" s="1016">
        <f t="shared" si="197"/>
        <v>0</v>
      </c>
    </row>
    <row r="6578" spans="1:7">
      <c r="A6578" s="1016"/>
      <c r="B6578" s="1016"/>
      <c r="C6578" s="1016"/>
      <c r="D6578" s="1016"/>
      <c r="E6578" s="1016"/>
      <c r="F6578" s="1016" t="e">
        <f t="shared" si="196"/>
        <v>#DIV/0!</v>
      </c>
      <c r="G6578" s="1016">
        <f t="shared" si="197"/>
        <v>0</v>
      </c>
    </row>
    <row r="6579" spans="1:7">
      <c r="A6579" s="1016"/>
      <c r="B6579" s="1016"/>
      <c r="C6579" s="1016"/>
      <c r="D6579" s="1016"/>
      <c r="E6579" s="1016"/>
      <c r="F6579" s="1016" t="e">
        <f t="shared" si="196"/>
        <v>#DIV/0!</v>
      </c>
      <c r="G6579" s="1016">
        <f t="shared" si="197"/>
        <v>0</v>
      </c>
    </row>
    <row r="6580" spans="1:7">
      <c r="A6580" s="1016"/>
      <c r="B6580" s="1016"/>
      <c r="C6580" s="1016"/>
      <c r="D6580" s="1016"/>
      <c r="E6580" s="1016"/>
      <c r="F6580" s="1016" t="e">
        <f t="shared" si="196"/>
        <v>#DIV/0!</v>
      </c>
      <c r="G6580" s="1016">
        <f t="shared" si="197"/>
        <v>0</v>
      </c>
    </row>
    <row r="6581" spans="1:7">
      <c r="A6581" s="1016"/>
      <c r="B6581" s="1016"/>
      <c r="C6581" s="1016"/>
      <c r="D6581" s="1016"/>
      <c r="E6581" s="1016"/>
      <c r="F6581" s="1016" t="e">
        <f t="shared" si="196"/>
        <v>#DIV/0!</v>
      </c>
      <c r="G6581" s="1016">
        <f t="shared" si="197"/>
        <v>0</v>
      </c>
    </row>
    <row r="6582" spans="1:7">
      <c r="A6582" s="1016"/>
      <c r="B6582" s="1016"/>
      <c r="C6582" s="1016"/>
      <c r="D6582" s="1016"/>
      <c r="E6582" s="1016"/>
      <c r="F6582" s="1016" t="e">
        <f t="shared" si="196"/>
        <v>#DIV/0!</v>
      </c>
      <c r="G6582" s="1016">
        <f t="shared" si="197"/>
        <v>0</v>
      </c>
    </row>
    <row r="6583" spans="1:7">
      <c r="A6583" s="1016"/>
      <c r="B6583" s="1016"/>
      <c r="C6583" s="1016"/>
      <c r="D6583" s="1016"/>
      <c r="E6583" s="1016"/>
      <c r="F6583" s="1016" t="e">
        <f t="shared" si="196"/>
        <v>#DIV/0!</v>
      </c>
      <c r="G6583" s="1016">
        <f t="shared" si="197"/>
        <v>0</v>
      </c>
    </row>
    <row r="6584" spans="1:7">
      <c r="A6584" s="1016"/>
      <c r="B6584" s="1016"/>
      <c r="C6584" s="1016"/>
      <c r="D6584" s="1016"/>
      <c r="E6584" s="1016"/>
      <c r="F6584" s="1016" t="e">
        <f t="shared" si="196"/>
        <v>#DIV/0!</v>
      </c>
      <c r="G6584" s="1016">
        <f t="shared" si="197"/>
        <v>0</v>
      </c>
    </row>
    <row r="6585" spans="1:7">
      <c r="A6585" s="1016"/>
      <c r="B6585" s="1016"/>
      <c r="C6585" s="1016"/>
      <c r="D6585" s="1016"/>
      <c r="E6585" s="1016"/>
      <c r="F6585" s="1016" t="e">
        <f t="shared" si="196"/>
        <v>#DIV/0!</v>
      </c>
      <c r="G6585" s="1016">
        <f t="shared" si="197"/>
        <v>0</v>
      </c>
    </row>
    <row r="6586" spans="1:7">
      <c r="A6586" s="1016"/>
      <c r="B6586" s="1016"/>
      <c r="C6586" s="1016"/>
      <c r="D6586" s="1016"/>
      <c r="E6586" s="1016"/>
      <c r="F6586" s="1016" t="e">
        <f t="shared" si="196"/>
        <v>#DIV/0!</v>
      </c>
      <c r="G6586" s="1016">
        <f t="shared" si="197"/>
        <v>0</v>
      </c>
    </row>
    <row r="6587" spans="1:7">
      <c r="A6587" s="1016"/>
      <c r="B6587" s="1016"/>
      <c r="C6587" s="1016"/>
      <c r="D6587" s="1016"/>
      <c r="E6587" s="1016"/>
      <c r="F6587" s="1016" t="e">
        <f t="shared" si="196"/>
        <v>#DIV/0!</v>
      </c>
      <c r="G6587" s="1016">
        <f t="shared" si="197"/>
        <v>0</v>
      </c>
    </row>
    <row r="6588" spans="1:7">
      <c r="A6588" s="1016"/>
      <c r="B6588" s="1016"/>
      <c r="C6588" s="1016"/>
      <c r="D6588" s="1016"/>
      <c r="E6588" s="1016"/>
      <c r="F6588" s="1016" t="e">
        <f t="shared" si="196"/>
        <v>#DIV/0!</v>
      </c>
      <c r="G6588" s="1016">
        <f t="shared" si="197"/>
        <v>0</v>
      </c>
    </row>
    <row r="6589" spans="1:7">
      <c r="A6589" s="1016"/>
      <c r="B6589" s="1016"/>
      <c r="C6589" s="1016"/>
      <c r="D6589" s="1016"/>
      <c r="E6589" s="1016"/>
      <c r="F6589" s="1016" t="e">
        <f t="shared" si="196"/>
        <v>#DIV/0!</v>
      </c>
      <c r="G6589" s="1016">
        <f t="shared" si="197"/>
        <v>0</v>
      </c>
    </row>
    <row r="6590" spans="1:7">
      <c r="A6590" s="1016"/>
      <c r="B6590" s="1016"/>
      <c r="C6590" s="1016"/>
      <c r="D6590" s="1016"/>
      <c r="E6590" s="1016"/>
      <c r="F6590" s="1016" t="e">
        <f t="shared" si="196"/>
        <v>#DIV/0!</v>
      </c>
      <c r="G6590" s="1016">
        <f t="shared" si="197"/>
        <v>0</v>
      </c>
    </row>
    <row r="6591" spans="1:7">
      <c r="A6591" s="1016"/>
      <c r="B6591" s="1016"/>
      <c r="C6591" s="1016"/>
      <c r="D6591" s="1016"/>
      <c r="E6591" s="1016"/>
      <c r="F6591" s="1016" t="e">
        <f t="shared" si="196"/>
        <v>#DIV/0!</v>
      </c>
      <c r="G6591" s="1016">
        <f t="shared" si="197"/>
        <v>0</v>
      </c>
    </row>
    <row r="6592" spans="1:7">
      <c r="A6592" s="1016"/>
      <c r="B6592" s="1016"/>
      <c r="C6592" s="1016"/>
      <c r="D6592" s="1016"/>
      <c r="E6592" s="1016"/>
      <c r="F6592" s="1016" t="e">
        <f t="shared" si="196"/>
        <v>#DIV/0!</v>
      </c>
      <c r="G6592" s="1016">
        <f t="shared" si="197"/>
        <v>0</v>
      </c>
    </row>
    <row r="6593" spans="1:7">
      <c r="A6593" s="1016"/>
      <c r="B6593" s="1016"/>
      <c r="C6593" s="1016"/>
      <c r="D6593" s="1016"/>
      <c r="E6593" s="1016"/>
      <c r="F6593" s="1016" t="e">
        <f t="shared" si="196"/>
        <v>#DIV/0!</v>
      </c>
      <c r="G6593" s="1016">
        <f t="shared" si="197"/>
        <v>0</v>
      </c>
    </row>
    <row r="6594" spans="1:7">
      <c r="A6594" s="1016"/>
      <c r="B6594" s="1016"/>
      <c r="C6594" s="1016"/>
      <c r="D6594" s="1016"/>
      <c r="E6594" s="1016"/>
      <c r="F6594" s="1016" t="e">
        <f t="shared" si="196"/>
        <v>#DIV/0!</v>
      </c>
      <c r="G6594" s="1016">
        <f t="shared" si="197"/>
        <v>0</v>
      </c>
    </row>
    <row r="6595" spans="1:7">
      <c r="A6595" s="1016"/>
      <c r="B6595" s="1016"/>
      <c r="C6595" s="1016"/>
      <c r="D6595" s="1016"/>
      <c r="E6595" s="1016"/>
      <c r="F6595" s="1016" t="e">
        <f t="shared" si="196"/>
        <v>#DIV/0!</v>
      </c>
      <c r="G6595" s="1016">
        <f t="shared" si="197"/>
        <v>0</v>
      </c>
    </row>
    <row r="6596" spans="1:7">
      <c r="A6596" s="1016"/>
      <c r="B6596" s="1016"/>
      <c r="C6596" s="1016"/>
      <c r="D6596" s="1016"/>
      <c r="E6596" s="1016"/>
      <c r="F6596" s="1016" t="e">
        <f t="shared" si="196"/>
        <v>#DIV/0!</v>
      </c>
      <c r="G6596" s="1016">
        <f t="shared" si="197"/>
        <v>0</v>
      </c>
    </row>
    <row r="6597" spans="1:7">
      <c r="A6597" s="1016"/>
      <c r="B6597" s="1016"/>
      <c r="C6597" s="1016"/>
      <c r="D6597" s="1016"/>
      <c r="E6597" s="1016"/>
      <c r="F6597" s="1016" t="e">
        <f t="shared" si="196"/>
        <v>#DIV/0!</v>
      </c>
      <c r="G6597" s="1016">
        <f t="shared" si="197"/>
        <v>0</v>
      </c>
    </row>
    <row r="6598" spans="1:7">
      <c r="A6598" s="1016"/>
      <c r="B6598" s="1016"/>
      <c r="C6598" s="1016"/>
      <c r="D6598" s="1016"/>
      <c r="E6598" s="1016"/>
      <c r="F6598" s="1016" t="e">
        <f t="shared" si="196"/>
        <v>#DIV/0!</v>
      </c>
      <c r="G6598" s="1016">
        <f t="shared" si="197"/>
        <v>0</v>
      </c>
    </row>
    <row r="6599" spans="1:7">
      <c r="A6599" s="1016"/>
      <c r="B6599" s="1016"/>
      <c r="C6599" s="1016"/>
      <c r="D6599" s="1016"/>
      <c r="E6599" s="1016"/>
      <c r="F6599" s="1016" t="e">
        <f t="shared" si="196"/>
        <v>#DIV/0!</v>
      </c>
      <c r="G6599" s="1016">
        <f t="shared" si="197"/>
        <v>0</v>
      </c>
    </row>
    <row r="6600" spans="1:7">
      <c r="A6600" s="1016"/>
      <c r="B6600" s="1016"/>
      <c r="C6600" s="1016"/>
      <c r="D6600" s="1016"/>
      <c r="E6600" s="1016"/>
      <c r="F6600" s="1016" t="e">
        <f t="shared" si="196"/>
        <v>#DIV/0!</v>
      </c>
      <c r="G6600" s="1016">
        <f t="shared" si="197"/>
        <v>0</v>
      </c>
    </row>
    <row r="6601" spans="1:7">
      <c r="A6601" s="1016"/>
      <c r="B6601" s="1016"/>
      <c r="C6601" s="1016"/>
      <c r="D6601" s="1016"/>
      <c r="E6601" s="1016"/>
      <c r="F6601" s="1016" t="e">
        <f t="shared" si="196"/>
        <v>#DIV/0!</v>
      </c>
      <c r="G6601" s="1016">
        <f t="shared" si="197"/>
        <v>0</v>
      </c>
    </row>
    <row r="6602" spans="1:7">
      <c r="A6602" s="1016"/>
      <c r="B6602" s="1016"/>
      <c r="C6602" s="1016"/>
      <c r="D6602" s="1016"/>
      <c r="E6602" s="1016"/>
      <c r="F6602" s="1016" t="e">
        <f t="shared" si="196"/>
        <v>#DIV/0!</v>
      </c>
      <c r="G6602" s="1016">
        <f t="shared" si="197"/>
        <v>0</v>
      </c>
    </row>
    <row r="6603" spans="1:7">
      <c r="A6603" s="1016"/>
      <c r="B6603" s="1016"/>
      <c r="C6603" s="1016"/>
      <c r="D6603" s="1016"/>
      <c r="E6603" s="1016"/>
      <c r="F6603" s="1016" t="e">
        <f t="shared" si="196"/>
        <v>#DIV/0!</v>
      </c>
      <c r="G6603" s="1016">
        <f t="shared" si="197"/>
        <v>0</v>
      </c>
    </row>
    <row r="6604" spans="1:7">
      <c r="A6604" s="1016"/>
      <c r="B6604" s="1016"/>
      <c r="C6604" s="1016"/>
      <c r="D6604" s="1016"/>
      <c r="E6604" s="1016"/>
      <c r="F6604" s="1016" t="e">
        <f t="shared" si="196"/>
        <v>#DIV/0!</v>
      </c>
      <c r="G6604" s="1016">
        <f t="shared" si="197"/>
        <v>0</v>
      </c>
    </row>
    <row r="6605" spans="1:7">
      <c r="A6605" s="1016"/>
      <c r="B6605" s="1016"/>
      <c r="C6605" s="1016"/>
      <c r="D6605" s="1016"/>
      <c r="E6605" s="1016"/>
      <c r="F6605" s="1016" t="e">
        <f t="shared" si="196"/>
        <v>#DIV/0!</v>
      </c>
      <c r="G6605" s="1016">
        <f t="shared" si="197"/>
        <v>0</v>
      </c>
    </row>
    <row r="6606" spans="1:7">
      <c r="A6606" s="1016"/>
      <c r="B6606" s="1016"/>
      <c r="C6606" s="1016"/>
      <c r="D6606" s="1016"/>
      <c r="E6606" s="1016"/>
      <c r="F6606" s="1016" t="e">
        <f t="shared" si="196"/>
        <v>#DIV/0!</v>
      </c>
      <c r="G6606" s="1016">
        <f t="shared" si="197"/>
        <v>0</v>
      </c>
    </row>
    <row r="6607" spans="1:7">
      <c r="A6607" s="1016"/>
      <c r="B6607" s="1016"/>
      <c r="C6607" s="1016"/>
      <c r="D6607" s="1016"/>
      <c r="E6607" s="1016"/>
      <c r="F6607" s="1016" t="e">
        <f t="shared" si="196"/>
        <v>#DIV/0!</v>
      </c>
      <c r="G6607" s="1016">
        <f t="shared" si="197"/>
        <v>0</v>
      </c>
    </row>
    <row r="6608" spans="1:7">
      <c r="A6608" s="1016"/>
      <c r="B6608" s="1016"/>
      <c r="C6608" s="1016"/>
      <c r="D6608" s="1016"/>
      <c r="E6608" s="1016"/>
      <c r="F6608" s="1016" t="e">
        <f t="shared" si="196"/>
        <v>#DIV/0!</v>
      </c>
      <c r="G6608" s="1016">
        <f t="shared" si="197"/>
        <v>0</v>
      </c>
    </row>
    <row r="6609" spans="1:7">
      <c r="A6609" s="1016"/>
      <c r="B6609" s="1016"/>
      <c r="C6609" s="1016"/>
      <c r="D6609" s="1016"/>
      <c r="E6609" s="1016"/>
      <c r="F6609" s="1016" t="e">
        <f t="shared" si="196"/>
        <v>#DIV/0!</v>
      </c>
      <c r="G6609" s="1016">
        <f t="shared" si="197"/>
        <v>0</v>
      </c>
    </row>
    <row r="6610" spans="1:7">
      <c r="A6610" s="1016"/>
      <c r="B6610" s="1016"/>
      <c r="C6610" s="1016"/>
      <c r="D6610" s="1016"/>
      <c r="E6610" s="1016"/>
      <c r="F6610" s="1016" t="e">
        <f t="shared" si="196"/>
        <v>#DIV/0!</v>
      </c>
      <c r="G6610" s="1016">
        <f t="shared" si="197"/>
        <v>0</v>
      </c>
    </row>
    <row r="6611" spans="1:7">
      <c r="A6611" s="1016"/>
      <c r="B6611" s="1016"/>
      <c r="C6611" s="1016"/>
      <c r="D6611" s="1016"/>
      <c r="E6611" s="1016"/>
      <c r="F6611" s="1016" t="e">
        <f t="shared" si="196"/>
        <v>#DIV/0!</v>
      </c>
      <c r="G6611" s="1016">
        <f t="shared" si="197"/>
        <v>0</v>
      </c>
    </row>
    <row r="6612" spans="1:7">
      <c r="A6612" s="1016"/>
      <c r="B6612" s="1016"/>
      <c r="C6612" s="1016"/>
      <c r="D6612" s="1016"/>
      <c r="E6612" s="1016"/>
      <c r="F6612" s="1016" t="e">
        <f t="shared" si="196"/>
        <v>#DIV/0!</v>
      </c>
      <c r="G6612" s="1016">
        <f t="shared" si="197"/>
        <v>0</v>
      </c>
    </row>
    <row r="6613" spans="1:7">
      <c r="A6613" s="1016"/>
      <c r="B6613" s="1016"/>
      <c r="C6613" s="1016"/>
      <c r="D6613" s="1016"/>
      <c r="E6613" s="1016"/>
      <c r="F6613" s="1016" t="e">
        <f t="shared" si="196"/>
        <v>#DIV/0!</v>
      </c>
      <c r="G6613" s="1016">
        <f t="shared" si="197"/>
        <v>0</v>
      </c>
    </row>
    <row r="6614" spans="1:7">
      <c r="A6614" s="1016"/>
      <c r="B6614" s="1016"/>
      <c r="C6614" s="1016"/>
      <c r="D6614" s="1016"/>
      <c r="E6614" s="1016"/>
      <c r="F6614" s="1016" t="e">
        <f t="shared" si="196"/>
        <v>#DIV/0!</v>
      </c>
      <c r="G6614" s="1016">
        <f t="shared" si="197"/>
        <v>0</v>
      </c>
    </row>
    <row r="6615" spans="1:7">
      <c r="A6615" s="1016"/>
      <c r="B6615" s="1016"/>
      <c r="C6615" s="1016"/>
      <c r="D6615" s="1016"/>
      <c r="E6615" s="1016"/>
      <c r="F6615" s="1016" t="e">
        <f t="shared" si="196"/>
        <v>#DIV/0!</v>
      </c>
      <c r="G6615" s="1016">
        <f t="shared" si="197"/>
        <v>0</v>
      </c>
    </row>
    <row r="6616" spans="1:7">
      <c r="A6616" s="1016"/>
      <c r="B6616" s="1016"/>
      <c r="C6616" s="1016"/>
      <c r="D6616" s="1016"/>
      <c r="E6616" s="1016"/>
      <c r="F6616" s="1016" t="e">
        <f t="shared" si="196"/>
        <v>#DIV/0!</v>
      </c>
      <c r="G6616" s="1016">
        <f t="shared" si="197"/>
        <v>0</v>
      </c>
    </row>
    <row r="6617" spans="1:7">
      <c r="A6617" s="1016"/>
      <c r="B6617" s="1016"/>
      <c r="C6617" s="1016"/>
      <c r="D6617" s="1016"/>
      <c r="E6617" s="1016"/>
      <c r="F6617" s="1016" t="e">
        <f t="shared" si="196"/>
        <v>#DIV/0!</v>
      </c>
      <c r="G6617" s="1016">
        <f t="shared" si="197"/>
        <v>0</v>
      </c>
    </row>
    <row r="6618" spans="1:7">
      <c r="A6618" s="1016"/>
      <c r="B6618" s="1016"/>
      <c r="C6618" s="1016"/>
      <c r="D6618" s="1016"/>
      <c r="E6618" s="1016"/>
      <c r="F6618" s="1016" t="e">
        <f t="shared" si="196"/>
        <v>#DIV/0!</v>
      </c>
      <c r="G6618" s="1016">
        <f t="shared" si="197"/>
        <v>0</v>
      </c>
    </row>
    <row r="6619" spans="1:7">
      <c r="A6619" s="1016"/>
      <c r="B6619" s="1016"/>
      <c r="C6619" s="1016"/>
      <c r="D6619" s="1016"/>
      <c r="E6619" s="1016"/>
      <c r="F6619" s="1016" t="e">
        <f t="shared" si="196"/>
        <v>#DIV/0!</v>
      </c>
      <c r="G6619" s="1016">
        <f t="shared" si="197"/>
        <v>0</v>
      </c>
    </row>
    <row r="6620" spans="1:7">
      <c r="A6620" s="1016"/>
      <c r="B6620" s="1016"/>
      <c r="C6620" s="1016"/>
      <c r="D6620" s="1016"/>
      <c r="E6620" s="1016"/>
      <c r="F6620" s="1016" t="e">
        <f t="shared" si="196"/>
        <v>#DIV/0!</v>
      </c>
      <c r="G6620" s="1016">
        <f t="shared" si="197"/>
        <v>0</v>
      </c>
    </row>
    <row r="6621" spans="1:7">
      <c r="A6621" s="1016"/>
      <c r="B6621" s="1016"/>
      <c r="C6621" s="1016"/>
      <c r="D6621" s="1016"/>
      <c r="E6621" s="1016"/>
      <c r="F6621" s="1016" t="e">
        <f t="shared" si="196"/>
        <v>#DIV/0!</v>
      </c>
      <c r="G6621" s="1016">
        <f t="shared" si="197"/>
        <v>0</v>
      </c>
    </row>
    <row r="6622" spans="1:7">
      <c r="A6622" s="1016"/>
      <c r="B6622" s="1016"/>
      <c r="C6622" s="1016"/>
      <c r="D6622" s="1016"/>
      <c r="E6622" s="1016"/>
      <c r="F6622" s="1016" t="e">
        <f t="shared" si="196"/>
        <v>#DIV/0!</v>
      </c>
      <c r="G6622" s="1016">
        <f t="shared" si="197"/>
        <v>0</v>
      </c>
    </row>
    <row r="6623" spans="1:7">
      <c r="A6623" s="1016"/>
      <c r="B6623" s="1016"/>
      <c r="C6623" s="1016"/>
      <c r="D6623" s="1016"/>
      <c r="E6623" s="1016"/>
      <c r="F6623" s="1016" t="e">
        <f t="shared" ref="F6623:F6686" si="198">(B6623*C6623*D6623*60/(A6623*1000))+F6622</f>
        <v>#DIV/0!</v>
      </c>
      <c r="G6623" s="1016">
        <f t="shared" ref="G6623:G6686" si="199">(C6623*D6623*60)+G6622</f>
        <v>0</v>
      </c>
    </row>
    <row r="6624" spans="1:7">
      <c r="A6624" s="1016"/>
      <c r="B6624" s="1016"/>
      <c r="C6624" s="1016"/>
      <c r="D6624" s="1016"/>
      <c r="E6624" s="1016"/>
      <c r="F6624" s="1016" t="e">
        <f t="shared" si="198"/>
        <v>#DIV/0!</v>
      </c>
      <c r="G6624" s="1016">
        <f t="shared" si="199"/>
        <v>0</v>
      </c>
    </row>
    <row r="6625" spans="1:7">
      <c r="A6625" s="1016"/>
      <c r="B6625" s="1016"/>
      <c r="C6625" s="1016"/>
      <c r="D6625" s="1016"/>
      <c r="E6625" s="1016"/>
      <c r="F6625" s="1016" t="e">
        <f t="shared" si="198"/>
        <v>#DIV/0!</v>
      </c>
      <c r="G6625" s="1016">
        <f t="shared" si="199"/>
        <v>0</v>
      </c>
    </row>
    <row r="6626" spans="1:7">
      <c r="A6626" s="1016"/>
      <c r="B6626" s="1016"/>
      <c r="C6626" s="1016"/>
      <c r="D6626" s="1016"/>
      <c r="E6626" s="1016"/>
      <c r="F6626" s="1016" t="e">
        <f t="shared" si="198"/>
        <v>#DIV/0!</v>
      </c>
      <c r="G6626" s="1016">
        <f t="shared" si="199"/>
        <v>0</v>
      </c>
    </row>
    <row r="6627" spans="1:7">
      <c r="A6627" s="1016"/>
      <c r="B6627" s="1016"/>
      <c r="C6627" s="1016"/>
      <c r="D6627" s="1016"/>
      <c r="E6627" s="1016"/>
      <c r="F6627" s="1016" t="e">
        <f t="shared" si="198"/>
        <v>#DIV/0!</v>
      </c>
      <c r="G6627" s="1016">
        <f t="shared" si="199"/>
        <v>0</v>
      </c>
    </row>
    <row r="6628" spans="1:7">
      <c r="A6628" s="1016"/>
      <c r="B6628" s="1016"/>
      <c r="C6628" s="1016"/>
      <c r="D6628" s="1016"/>
      <c r="E6628" s="1016"/>
      <c r="F6628" s="1016" t="e">
        <f t="shared" si="198"/>
        <v>#DIV/0!</v>
      </c>
      <c r="G6628" s="1016">
        <f t="shared" si="199"/>
        <v>0</v>
      </c>
    </row>
    <row r="6629" spans="1:7">
      <c r="A6629" s="1016"/>
      <c r="B6629" s="1016"/>
      <c r="C6629" s="1016"/>
      <c r="D6629" s="1016"/>
      <c r="E6629" s="1016"/>
      <c r="F6629" s="1016" t="e">
        <f t="shared" si="198"/>
        <v>#DIV/0!</v>
      </c>
      <c r="G6629" s="1016">
        <f t="shared" si="199"/>
        <v>0</v>
      </c>
    </row>
    <row r="6630" spans="1:7">
      <c r="A6630" s="1016"/>
      <c r="B6630" s="1016"/>
      <c r="C6630" s="1016"/>
      <c r="D6630" s="1016"/>
      <c r="E6630" s="1016"/>
      <c r="F6630" s="1016" t="e">
        <f t="shared" si="198"/>
        <v>#DIV/0!</v>
      </c>
      <c r="G6630" s="1016">
        <f t="shared" si="199"/>
        <v>0</v>
      </c>
    </row>
    <row r="6631" spans="1:7">
      <c r="A6631" s="1016"/>
      <c r="B6631" s="1016"/>
      <c r="C6631" s="1016"/>
      <c r="D6631" s="1016"/>
      <c r="E6631" s="1016"/>
      <c r="F6631" s="1016" t="e">
        <f t="shared" si="198"/>
        <v>#DIV/0!</v>
      </c>
      <c r="G6631" s="1016">
        <f t="shared" si="199"/>
        <v>0</v>
      </c>
    </row>
    <row r="6632" spans="1:7">
      <c r="A6632" s="1016"/>
      <c r="B6632" s="1016"/>
      <c r="C6632" s="1016"/>
      <c r="D6632" s="1016"/>
      <c r="E6632" s="1016"/>
      <c r="F6632" s="1016" t="e">
        <f t="shared" si="198"/>
        <v>#DIV/0!</v>
      </c>
      <c r="G6632" s="1016">
        <f t="shared" si="199"/>
        <v>0</v>
      </c>
    </row>
    <row r="6633" spans="1:7">
      <c r="A6633" s="1016"/>
      <c r="B6633" s="1016"/>
      <c r="C6633" s="1016"/>
      <c r="D6633" s="1016"/>
      <c r="E6633" s="1016"/>
      <c r="F6633" s="1016" t="e">
        <f t="shared" si="198"/>
        <v>#DIV/0!</v>
      </c>
      <c r="G6633" s="1016">
        <f t="shared" si="199"/>
        <v>0</v>
      </c>
    </row>
    <row r="6634" spans="1:7">
      <c r="A6634" s="1016"/>
      <c r="B6634" s="1016"/>
      <c r="C6634" s="1016"/>
      <c r="D6634" s="1016"/>
      <c r="E6634" s="1016"/>
      <c r="F6634" s="1016" t="e">
        <f t="shared" si="198"/>
        <v>#DIV/0!</v>
      </c>
      <c r="G6634" s="1016">
        <f t="shared" si="199"/>
        <v>0</v>
      </c>
    </row>
    <row r="6635" spans="1:7">
      <c r="A6635" s="1016"/>
      <c r="B6635" s="1016"/>
      <c r="C6635" s="1016"/>
      <c r="D6635" s="1016"/>
      <c r="E6635" s="1016"/>
      <c r="F6635" s="1016" t="e">
        <f t="shared" si="198"/>
        <v>#DIV/0!</v>
      </c>
      <c r="G6635" s="1016">
        <f t="shared" si="199"/>
        <v>0</v>
      </c>
    </row>
    <row r="6636" spans="1:7">
      <c r="A6636" s="1016"/>
      <c r="B6636" s="1016"/>
      <c r="C6636" s="1016"/>
      <c r="D6636" s="1016"/>
      <c r="E6636" s="1016"/>
      <c r="F6636" s="1016" t="e">
        <f t="shared" si="198"/>
        <v>#DIV/0!</v>
      </c>
      <c r="G6636" s="1016">
        <f t="shared" si="199"/>
        <v>0</v>
      </c>
    </row>
    <row r="6637" spans="1:7">
      <c r="A6637" s="1016"/>
      <c r="B6637" s="1016"/>
      <c r="C6637" s="1016"/>
      <c r="D6637" s="1016"/>
      <c r="E6637" s="1016"/>
      <c r="F6637" s="1016" t="e">
        <f t="shared" si="198"/>
        <v>#DIV/0!</v>
      </c>
      <c r="G6637" s="1016">
        <f t="shared" si="199"/>
        <v>0</v>
      </c>
    </row>
    <row r="6638" spans="1:7">
      <c r="A6638" s="1016"/>
      <c r="B6638" s="1016"/>
      <c r="C6638" s="1016"/>
      <c r="D6638" s="1016"/>
      <c r="E6638" s="1016"/>
      <c r="F6638" s="1016" t="e">
        <f t="shared" si="198"/>
        <v>#DIV/0!</v>
      </c>
      <c r="G6638" s="1016">
        <f t="shared" si="199"/>
        <v>0</v>
      </c>
    </row>
    <row r="6639" spans="1:7">
      <c r="A6639" s="1016"/>
      <c r="B6639" s="1016"/>
      <c r="C6639" s="1016"/>
      <c r="D6639" s="1016"/>
      <c r="E6639" s="1016"/>
      <c r="F6639" s="1016" t="e">
        <f t="shared" si="198"/>
        <v>#DIV/0!</v>
      </c>
      <c r="G6639" s="1016">
        <f t="shared" si="199"/>
        <v>0</v>
      </c>
    </row>
    <row r="6640" spans="1:7">
      <c r="A6640" s="1016"/>
      <c r="B6640" s="1016"/>
      <c r="C6640" s="1016"/>
      <c r="D6640" s="1016"/>
      <c r="E6640" s="1016"/>
      <c r="F6640" s="1016" t="e">
        <f t="shared" si="198"/>
        <v>#DIV/0!</v>
      </c>
      <c r="G6640" s="1016">
        <f t="shared" si="199"/>
        <v>0</v>
      </c>
    </row>
    <row r="6641" spans="1:7">
      <c r="A6641" s="1016"/>
      <c r="B6641" s="1016"/>
      <c r="C6641" s="1016"/>
      <c r="D6641" s="1016"/>
      <c r="E6641" s="1016"/>
      <c r="F6641" s="1016" t="e">
        <f t="shared" si="198"/>
        <v>#DIV/0!</v>
      </c>
      <c r="G6641" s="1016">
        <f t="shared" si="199"/>
        <v>0</v>
      </c>
    </row>
    <row r="6642" spans="1:7">
      <c r="A6642" s="1016"/>
      <c r="B6642" s="1016"/>
      <c r="C6642" s="1016"/>
      <c r="D6642" s="1016"/>
      <c r="E6642" s="1016"/>
      <c r="F6642" s="1016" t="e">
        <f t="shared" si="198"/>
        <v>#DIV/0!</v>
      </c>
      <c r="G6642" s="1016">
        <f t="shared" si="199"/>
        <v>0</v>
      </c>
    </row>
    <row r="6643" spans="1:7">
      <c r="A6643" s="1016"/>
      <c r="B6643" s="1016"/>
      <c r="C6643" s="1016"/>
      <c r="D6643" s="1016"/>
      <c r="E6643" s="1016"/>
      <c r="F6643" s="1016" t="e">
        <f t="shared" si="198"/>
        <v>#DIV/0!</v>
      </c>
      <c r="G6643" s="1016">
        <f t="shared" si="199"/>
        <v>0</v>
      </c>
    </row>
    <row r="6644" spans="1:7">
      <c r="A6644" s="1016"/>
      <c r="B6644" s="1016"/>
      <c r="C6644" s="1016"/>
      <c r="D6644" s="1016"/>
      <c r="E6644" s="1016"/>
      <c r="F6644" s="1016" t="e">
        <f t="shared" si="198"/>
        <v>#DIV/0!</v>
      </c>
      <c r="G6644" s="1016">
        <f t="shared" si="199"/>
        <v>0</v>
      </c>
    </row>
    <row r="6645" spans="1:7">
      <c r="A6645" s="1016"/>
      <c r="B6645" s="1016"/>
      <c r="C6645" s="1016"/>
      <c r="D6645" s="1016"/>
      <c r="E6645" s="1016"/>
      <c r="F6645" s="1016" t="e">
        <f t="shared" si="198"/>
        <v>#DIV/0!</v>
      </c>
      <c r="G6645" s="1016">
        <f t="shared" si="199"/>
        <v>0</v>
      </c>
    </row>
    <row r="6646" spans="1:7">
      <c r="A6646" s="1016"/>
      <c r="B6646" s="1016"/>
      <c r="C6646" s="1016"/>
      <c r="D6646" s="1016"/>
      <c r="E6646" s="1016"/>
      <c r="F6646" s="1016" t="e">
        <f t="shared" si="198"/>
        <v>#DIV/0!</v>
      </c>
      <c r="G6646" s="1016">
        <f t="shared" si="199"/>
        <v>0</v>
      </c>
    </row>
    <row r="6647" spans="1:7">
      <c r="A6647" s="1016"/>
      <c r="B6647" s="1016"/>
      <c r="C6647" s="1016"/>
      <c r="D6647" s="1016"/>
      <c r="E6647" s="1016"/>
      <c r="F6647" s="1016" t="e">
        <f t="shared" si="198"/>
        <v>#DIV/0!</v>
      </c>
      <c r="G6647" s="1016">
        <f t="shared" si="199"/>
        <v>0</v>
      </c>
    </row>
    <row r="6648" spans="1:7">
      <c r="A6648" s="1016"/>
      <c r="B6648" s="1016"/>
      <c r="C6648" s="1016"/>
      <c r="D6648" s="1016"/>
      <c r="E6648" s="1016"/>
      <c r="F6648" s="1016" t="e">
        <f t="shared" si="198"/>
        <v>#DIV/0!</v>
      </c>
      <c r="G6648" s="1016">
        <f t="shared" si="199"/>
        <v>0</v>
      </c>
    </row>
    <row r="6649" spans="1:7">
      <c r="A6649" s="1016"/>
      <c r="B6649" s="1016"/>
      <c r="C6649" s="1016"/>
      <c r="D6649" s="1016"/>
      <c r="E6649" s="1016"/>
      <c r="F6649" s="1016" t="e">
        <f t="shared" si="198"/>
        <v>#DIV/0!</v>
      </c>
      <c r="G6649" s="1016">
        <f t="shared" si="199"/>
        <v>0</v>
      </c>
    </row>
    <row r="6650" spans="1:7">
      <c r="A6650" s="1016"/>
      <c r="B6650" s="1016"/>
      <c r="C6650" s="1016"/>
      <c r="D6650" s="1016"/>
      <c r="E6650" s="1016"/>
      <c r="F6650" s="1016" t="e">
        <f t="shared" si="198"/>
        <v>#DIV/0!</v>
      </c>
      <c r="G6650" s="1016">
        <f t="shared" si="199"/>
        <v>0</v>
      </c>
    </row>
    <row r="6651" spans="1:7">
      <c r="A6651" s="1016"/>
      <c r="B6651" s="1016"/>
      <c r="C6651" s="1016"/>
      <c r="D6651" s="1016"/>
      <c r="E6651" s="1016"/>
      <c r="F6651" s="1016" t="e">
        <f t="shared" si="198"/>
        <v>#DIV/0!</v>
      </c>
      <c r="G6651" s="1016">
        <f t="shared" si="199"/>
        <v>0</v>
      </c>
    </row>
    <row r="6652" spans="1:7">
      <c r="A6652" s="1016"/>
      <c r="B6652" s="1016"/>
      <c r="C6652" s="1016"/>
      <c r="D6652" s="1016"/>
      <c r="E6652" s="1016"/>
      <c r="F6652" s="1016" t="e">
        <f t="shared" si="198"/>
        <v>#DIV/0!</v>
      </c>
      <c r="G6652" s="1016">
        <f t="shared" si="199"/>
        <v>0</v>
      </c>
    </row>
    <row r="6653" spans="1:7">
      <c r="A6653" s="1016"/>
      <c r="B6653" s="1016"/>
      <c r="C6653" s="1016"/>
      <c r="D6653" s="1016"/>
      <c r="E6653" s="1016"/>
      <c r="F6653" s="1016" t="e">
        <f t="shared" si="198"/>
        <v>#DIV/0!</v>
      </c>
      <c r="G6653" s="1016">
        <f t="shared" si="199"/>
        <v>0</v>
      </c>
    </row>
    <row r="6654" spans="1:7">
      <c r="A6654" s="1016"/>
      <c r="B6654" s="1016"/>
      <c r="C6654" s="1016"/>
      <c r="D6654" s="1016"/>
      <c r="E6654" s="1016"/>
      <c r="F6654" s="1016" t="e">
        <f t="shared" si="198"/>
        <v>#DIV/0!</v>
      </c>
      <c r="G6654" s="1016">
        <f t="shared" si="199"/>
        <v>0</v>
      </c>
    </row>
    <row r="6655" spans="1:7">
      <c r="A6655" s="1016"/>
      <c r="B6655" s="1016"/>
      <c r="C6655" s="1016"/>
      <c r="D6655" s="1016"/>
      <c r="E6655" s="1016"/>
      <c r="F6655" s="1016" t="e">
        <f t="shared" si="198"/>
        <v>#DIV/0!</v>
      </c>
      <c r="G6655" s="1016">
        <f t="shared" si="199"/>
        <v>0</v>
      </c>
    </row>
    <row r="6656" spans="1:7">
      <c r="A6656" s="1016"/>
      <c r="B6656" s="1016"/>
      <c r="C6656" s="1016"/>
      <c r="D6656" s="1016"/>
      <c r="E6656" s="1016"/>
      <c r="F6656" s="1016" t="e">
        <f t="shared" si="198"/>
        <v>#DIV/0!</v>
      </c>
      <c r="G6656" s="1016">
        <f t="shared" si="199"/>
        <v>0</v>
      </c>
    </row>
    <row r="6657" spans="1:7">
      <c r="A6657" s="1016"/>
      <c r="B6657" s="1016"/>
      <c r="C6657" s="1016"/>
      <c r="D6657" s="1016"/>
      <c r="E6657" s="1016"/>
      <c r="F6657" s="1016" t="e">
        <f t="shared" si="198"/>
        <v>#DIV/0!</v>
      </c>
      <c r="G6657" s="1016">
        <f t="shared" si="199"/>
        <v>0</v>
      </c>
    </row>
    <row r="6658" spans="1:7">
      <c r="A6658" s="1016"/>
      <c r="B6658" s="1016"/>
      <c r="C6658" s="1016"/>
      <c r="D6658" s="1016"/>
      <c r="E6658" s="1016"/>
      <c r="F6658" s="1016" t="e">
        <f t="shared" si="198"/>
        <v>#DIV/0!</v>
      </c>
      <c r="G6658" s="1016">
        <f t="shared" si="199"/>
        <v>0</v>
      </c>
    </row>
    <row r="6659" spans="1:7">
      <c r="A6659" s="1016"/>
      <c r="B6659" s="1016"/>
      <c r="C6659" s="1016"/>
      <c r="D6659" s="1016"/>
      <c r="E6659" s="1016"/>
      <c r="F6659" s="1016" t="e">
        <f t="shared" si="198"/>
        <v>#DIV/0!</v>
      </c>
      <c r="G6659" s="1016">
        <f t="shared" si="199"/>
        <v>0</v>
      </c>
    </row>
    <row r="6660" spans="1:7">
      <c r="A6660" s="1016"/>
      <c r="B6660" s="1016"/>
      <c r="C6660" s="1016"/>
      <c r="D6660" s="1016"/>
      <c r="E6660" s="1016"/>
      <c r="F6660" s="1016" t="e">
        <f t="shared" si="198"/>
        <v>#DIV/0!</v>
      </c>
      <c r="G6660" s="1016">
        <f t="shared" si="199"/>
        <v>0</v>
      </c>
    </row>
    <row r="6661" spans="1:7">
      <c r="A6661" s="1016"/>
      <c r="B6661" s="1016"/>
      <c r="C6661" s="1016"/>
      <c r="D6661" s="1016"/>
      <c r="E6661" s="1016"/>
      <c r="F6661" s="1016" t="e">
        <f t="shared" si="198"/>
        <v>#DIV/0!</v>
      </c>
      <c r="G6661" s="1016">
        <f t="shared" si="199"/>
        <v>0</v>
      </c>
    </row>
    <row r="6662" spans="1:7">
      <c r="A6662" s="1016"/>
      <c r="B6662" s="1016"/>
      <c r="C6662" s="1016"/>
      <c r="D6662" s="1016"/>
      <c r="E6662" s="1016"/>
      <c r="F6662" s="1016" t="e">
        <f t="shared" si="198"/>
        <v>#DIV/0!</v>
      </c>
      <c r="G6662" s="1016">
        <f t="shared" si="199"/>
        <v>0</v>
      </c>
    </row>
    <row r="6663" spans="1:7">
      <c r="A6663" s="1016"/>
      <c r="B6663" s="1016"/>
      <c r="C6663" s="1016"/>
      <c r="D6663" s="1016"/>
      <c r="E6663" s="1016"/>
      <c r="F6663" s="1016" t="e">
        <f t="shared" si="198"/>
        <v>#DIV/0!</v>
      </c>
      <c r="G6663" s="1016">
        <f t="shared" si="199"/>
        <v>0</v>
      </c>
    </row>
    <row r="6664" spans="1:7">
      <c r="A6664" s="1016"/>
      <c r="B6664" s="1016"/>
      <c r="C6664" s="1016"/>
      <c r="D6664" s="1016"/>
      <c r="E6664" s="1016"/>
      <c r="F6664" s="1016" t="e">
        <f t="shared" si="198"/>
        <v>#DIV/0!</v>
      </c>
      <c r="G6664" s="1016">
        <f t="shared" si="199"/>
        <v>0</v>
      </c>
    </row>
    <row r="6665" spans="1:7">
      <c r="A6665" s="1016"/>
      <c r="B6665" s="1016"/>
      <c r="C6665" s="1016"/>
      <c r="D6665" s="1016"/>
      <c r="E6665" s="1016"/>
      <c r="F6665" s="1016" t="e">
        <f t="shared" si="198"/>
        <v>#DIV/0!</v>
      </c>
      <c r="G6665" s="1016">
        <f t="shared" si="199"/>
        <v>0</v>
      </c>
    </row>
    <row r="6666" spans="1:7">
      <c r="A6666" s="1016"/>
      <c r="B6666" s="1016"/>
      <c r="C6666" s="1016"/>
      <c r="D6666" s="1016"/>
      <c r="E6666" s="1016"/>
      <c r="F6666" s="1016" t="e">
        <f t="shared" si="198"/>
        <v>#DIV/0!</v>
      </c>
      <c r="G6666" s="1016">
        <f t="shared" si="199"/>
        <v>0</v>
      </c>
    </row>
    <row r="6667" spans="1:7">
      <c r="A6667" s="1016"/>
      <c r="B6667" s="1016"/>
      <c r="C6667" s="1016"/>
      <c r="D6667" s="1016"/>
      <c r="E6667" s="1016"/>
      <c r="F6667" s="1016" t="e">
        <f t="shared" si="198"/>
        <v>#DIV/0!</v>
      </c>
      <c r="G6667" s="1016">
        <f t="shared" si="199"/>
        <v>0</v>
      </c>
    </row>
    <row r="6668" spans="1:7">
      <c r="A6668" s="1016"/>
      <c r="B6668" s="1016"/>
      <c r="C6668" s="1016"/>
      <c r="D6668" s="1016"/>
      <c r="E6668" s="1016"/>
      <c r="F6668" s="1016" t="e">
        <f t="shared" si="198"/>
        <v>#DIV/0!</v>
      </c>
      <c r="G6668" s="1016">
        <f t="shared" si="199"/>
        <v>0</v>
      </c>
    </row>
    <row r="6669" spans="1:7">
      <c r="A6669" s="1016"/>
      <c r="B6669" s="1016"/>
      <c r="C6669" s="1016"/>
      <c r="D6669" s="1016"/>
      <c r="E6669" s="1016"/>
      <c r="F6669" s="1016" t="e">
        <f t="shared" si="198"/>
        <v>#DIV/0!</v>
      </c>
      <c r="G6669" s="1016">
        <f t="shared" si="199"/>
        <v>0</v>
      </c>
    </row>
    <row r="6670" spans="1:7">
      <c r="A6670" s="1016"/>
      <c r="B6670" s="1016"/>
      <c r="C6670" s="1016"/>
      <c r="D6670" s="1016"/>
      <c r="E6670" s="1016"/>
      <c r="F6670" s="1016" t="e">
        <f t="shared" si="198"/>
        <v>#DIV/0!</v>
      </c>
      <c r="G6670" s="1016">
        <f t="shared" si="199"/>
        <v>0</v>
      </c>
    </row>
    <row r="6671" spans="1:7">
      <c r="A6671" s="1016"/>
      <c r="B6671" s="1016"/>
      <c r="C6671" s="1016"/>
      <c r="D6671" s="1016"/>
      <c r="E6671" s="1016"/>
      <c r="F6671" s="1016" t="e">
        <f t="shared" si="198"/>
        <v>#DIV/0!</v>
      </c>
      <c r="G6671" s="1016">
        <f t="shared" si="199"/>
        <v>0</v>
      </c>
    </row>
    <row r="6672" spans="1:7">
      <c r="A6672" s="1016"/>
      <c r="B6672" s="1016"/>
      <c r="C6672" s="1016"/>
      <c r="D6672" s="1016"/>
      <c r="E6672" s="1016"/>
      <c r="F6672" s="1016" t="e">
        <f t="shared" si="198"/>
        <v>#DIV/0!</v>
      </c>
      <c r="G6672" s="1016">
        <f t="shared" si="199"/>
        <v>0</v>
      </c>
    </row>
    <row r="6673" spans="1:7">
      <c r="A6673" s="1016"/>
      <c r="B6673" s="1016"/>
      <c r="C6673" s="1016"/>
      <c r="D6673" s="1016"/>
      <c r="E6673" s="1016"/>
      <c r="F6673" s="1016" t="e">
        <f t="shared" si="198"/>
        <v>#DIV/0!</v>
      </c>
      <c r="G6673" s="1016">
        <f t="shared" si="199"/>
        <v>0</v>
      </c>
    </row>
    <row r="6674" spans="1:7">
      <c r="A6674" s="1016"/>
      <c r="B6674" s="1016"/>
      <c r="C6674" s="1016"/>
      <c r="D6674" s="1016"/>
      <c r="E6674" s="1016"/>
      <c r="F6674" s="1016" t="e">
        <f t="shared" si="198"/>
        <v>#DIV/0!</v>
      </c>
      <c r="G6674" s="1016">
        <f t="shared" si="199"/>
        <v>0</v>
      </c>
    </row>
    <row r="6675" spans="1:7">
      <c r="A6675" s="1016"/>
      <c r="B6675" s="1016"/>
      <c r="C6675" s="1016"/>
      <c r="D6675" s="1016"/>
      <c r="E6675" s="1016"/>
      <c r="F6675" s="1016" t="e">
        <f t="shared" si="198"/>
        <v>#DIV/0!</v>
      </c>
      <c r="G6675" s="1016">
        <f t="shared" si="199"/>
        <v>0</v>
      </c>
    </row>
    <row r="6676" spans="1:7">
      <c r="A6676" s="1016"/>
      <c r="B6676" s="1016"/>
      <c r="C6676" s="1016"/>
      <c r="D6676" s="1016"/>
      <c r="E6676" s="1016"/>
      <c r="F6676" s="1016" t="e">
        <f t="shared" si="198"/>
        <v>#DIV/0!</v>
      </c>
      <c r="G6676" s="1016">
        <f t="shared" si="199"/>
        <v>0</v>
      </c>
    </row>
    <row r="6677" spans="1:7">
      <c r="A6677" s="1016"/>
      <c r="B6677" s="1016"/>
      <c r="C6677" s="1016"/>
      <c r="D6677" s="1016"/>
      <c r="E6677" s="1016"/>
      <c r="F6677" s="1016" t="e">
        <f t="shared" si="198"/>
        <v>#DIV/0!</v>
      </c>
      <c r="G6677" s="1016">
        <f t="shared" si="199"/>
        <v>0</v>
      </c>
    </row>
    <row r="6678" spans="1:7">
      <c r="A6678" s="1016"/>
      <c r="B6678" s="1016"/>
      <c r="C6678" s="1016"/>
      <c r="D6678" s="1016"/>
      <c r="E6678" s="1016"/>
      <c r="F6678" s="1016" t="e">
        <f t="shared" si="198"/>
        <v>#DIV/0!</v>
      </c>
      <c r="G6678" s="1016">
        <f t="shared" si="199"/>
        <v>0</v>
      </c>
    </row>
    <row r="6679" spans="1:7">
      <c r="A6679" s="1016"/>
      <c r="B6679" s="1016"/>
      <c r="C6679" s="1016"/>
      <c r="D6679" s="1016"/>
      <c r="E6679" s="1016"/>
      <c r="F6679" s="1016" t="e">
        <f t="shared" si="198"/>
        <v>#DIV/0!</v>
      </c>
      <c r="G6679" s="1016">
        <f t="shared" si="199"/>
        <v>0</v>
      </c>
    </row>
    <row r="6680" spans="1:7">
      <c r="A6680" s="1016"/>
      <c r="B6680" s="1016"/>
      <c r="C6680" s="1016"/>
      <c r="D6680" s="1016"/>
      <c r="E6680" s="1016"/>
      <c r="F6680" s="1016" t="e">
        <f t="shared" si="198"/>
        <v>#DIV/0!</v>
      </c>
      <c r="G6680" s="1016">
        <f t="shared" si="199"/>
        <v>0</v>
      </c>
    </row>
    <row r="6681" spans="1:7">
      <c r="A6681" s="1016"/>
      <c r="B6681" s="1016"/>
      <c r="C6681" s="1016"/>
      <c r="D6681" s="1016"/>
      <c r="E6681" s="1016"/>
      <c r="F6681" s="1016" t="e">
        <f t="shared" si="198"/>
        <v>#DIV/0!</v>
      </c>
      <c r="G6681" s="1016">
        <f t="shared" si="199"/>
        <v>0</v>
      </c>
    </row>
    <row r="6682" spans="1:7">
      <c r="A6682" s="1016"/>
      <c r="B6682" s="1016"/>
      <c r="C6682" s="1016"/>
      <c r="D6682" s="1016"/>
      <c r="E6682" s="1016"/>
      <c r="F6682" s="1016" t="e">
        <f t="shared" si="198"/>
        <v>#DIV/0!</v>
      </c>
      <c r="G6682" s="1016">
        <f t="shared" si="199"/>
        <v>0</v>
      </c>
    </row>
    <row r="6683" spans="1:7">
      <c r="A6683" s="1016"/>
      <c r="B6683" s="1016"/>
      <c r="C6683" s="1016"/>
      <c r="D6683" s="1016"/>
      <c r="E6683" s="1016"/>
      <c r="F6683" s="1016" t="e">
        <f t="shared" si="198"/>
        <v>#DIV/0!</v>
      </c>
      <c r="G6683" s="1016">
        <f t="shared" si="199"/>
        <v>0</v>
      </c>
    </row>
    <row r="6684" spans="1:7">
      <c r="A6684" s="1016"/>
      <c r="B6684" s="1016"/>
      <c r="C6684" s="1016"/>
      <c r="D6684" s="1016"/>
      <c r="E6684" s="1016"/>
      <c r="F6684" s="1016" t="e">
        <f t="shared" si="198"/>
        <v>#DIV/0!</v>
      </c>
      <c r="G6684" s="1016">
        <f t="shared" si="199"/>
        <v>0</v>
      </c>
    </row>
    <row r="6685" spans="1:7">
      <c r="A6685" s="1016"/>
      <c r="B6685" s="1016"/>
      <c r="C6685" s="1016"/>
      <c r="D6685" s="1016"/>
      <c r="E6685" s="1016"/>
      <c r="F6685" s="1016" t="e">
        <f t="shared" si="198"/>
        <v>#DIV/0!</v>
      </c>
      <c r="G6685" s="1016">
        <f t="shared" si="199"/>
        <v>0</v>
      </c>
    </row>
    <row r="6686" spans="1:7">
      <c r="A6686" s="1016"/>
      <c r="B6686" s="1016"/>
      <c r="C6686" s="1016"/>
      <c r="D6686" s="1016"/>
      <c r="E6686" s="1016"/>
      <c r="F6686" s="1016" t="e">
        <f t="shared" si="198"/>
        <v>#DIV/0!</v>
      </c>
      <c r="G6686" s="1016">
        <f t="shared" si="199"/>
        <v>0</v>
      </c>
    </row>
    <row r="6687" spans="1:7">
      <c r="A6687" s="1016"/>
      <c r="B6687" s="1016"/>
      <c r="C6687" s="1016"/>
      <c r="D6687" s="1016"/>
      <c r="E6687" s="1016"/>
      <c r="F6687" s="1016" t="e">
        <f t="shared" ref="F6687:F6750" si="200">(B6687*C6687*D6687*60/(A6687*1000))+F6686</f>
        <v>#DIV/0!</v>
      </c>
      <c r="G6687" s="1016">
        <f t="shared" ref="G6687:G6750" si="201">(C6687*D6687*60)+G6686</f>
        <v>0</v>
      </c>
    </row>
    <row r="6688" spans="1:7">
      <c r="A6688" s="1016"/>
      <c r="B6688" s="1016"/>
      <c r="C6688" s="1016"/>
      <c r="D6688" s="1016"/>
      <c r="E6688" s="1016"/>
      <c r="F6688" s="1016" t="e">
        <f t="shared" si="200"/>
        <v>#DIV/0!</v>
      </c>
      <c r="G6688" s="1016">
        <f t="shared" si="201"/>
        <v>0</v>
      </c>
    </row>
    <row r="6689" spans="1:7">
      <c r="A6689" s="1016"/>
      <c r="B6689" s="1016"/>
      <c r="C6689" s="1016"/>
      <c r="D6689" s="1016"/>
      <c r="E6689" s="1016"/>
      <c r="F6689" s="1016" t="e">
        <f t="shared" si="200"/>
        <v>#DIV/0!</v>
      </c>
      <c r="G6689" s="1016">
        <f t="shared" si="201"/>
        <v>0</v>
      </c>
    </row>
    <row r="6690" spans="1:7">
      <c r="A6690" s="1016"/>
      <c r="B6690" s="1016"/>
      <c r="C6690" s="1016"/>
      <c r="D6690" s="1016"/>
      <c r="E6690" s="1016"/>
      <c r="F6690" s="1016" t="e">
        <f t="shared" si="200"/>
        <v>#DIV/0!</v>
      </c>
      <c r="G6690" s="1016">
        <f t="shared" si="201"/>
        <v>0</v>
      </c>
    </row>
    <row r="6691" spans="1:7">
      <c r="A6691" s="1016"/>
      <c r="B6691" s="1016"/>
      <c r="C6691" s="1016"/>
      <c r="D6691" s="1016"/>
      <c r="E6691" s="1016"/>
      <c r="F6691" s="1016" t="e">
        <f t="shared" si="200"/>
        <v>#DIV/0!</v>
      </c>
      <c r="G6691" s="1016">
        <f t="shared" si="201"/>
        <v>0</v>
      </c>
    </row>
    <row r="6692" spans="1:7">
      <c r="A6692" s="1016"/>
      <c r="B6692" s="1016"/>
      <c r="C6692" s="1016"/>
      <c r="D6692" s="1016"/>
      <c r="E6692" s="1016"/>
      <c r="F6692" s="1016" t="e">
        <f t="shared" si="200"/>
        <v>#DIV/0!</v>
      </c>
      <c r="G6692" s="1016">
        <f t="shared" si="201"/>
        <v>0</v>
      </c>
    </row>
    <row r="6693" spans="1:7">
      <c r="A6693" s="1016"/>
      <c r="B6693" s="1016"/>
      <c r="C6693" s="1016"/>
      <c r="D6693" s="1016"/>
      <c r="E6693" s="1016"/>
      <c r="F6693" s="1016" t="e">
        <f t="shared" si="200"/>
        <v>#DIV/0!</v>
      </c>
      <c r="G6693" s="1016">
        <f t="shared" si="201"/>
        <v>0</v>
      </c>
    </row>
    <row r="6694" spans="1:7">
      <c r="A6694" s="1016"/>
      <c r="B6694" s="1016"/>
      <c r="C6694" s="1016"/>
      <c r="D6694" s="1016"/>
      <c r="E6694" s="1016"/>
      <c r="F6694" s="1016" t="e">
        <f t="shared" si="200"/>
        <v>#DIV/0!</v>
      </c>
      <c r="G6694" s="1016">
        <f t="shared" si="201"/>
        <v>0</v>
      </c>
    </row>
    <row r="6695" spans="1:7">
      <c r="A6695" s="1016"/>
      <c r="B6695" s="1016"/>
      <c r="C6695" s="1016"/>
      <c r="D6695" s="1016"/>
      <c r="E6695" s="1016"/>
      <c r="F6695" s="1016" t="e">
        <f t="shared" si="200"/>
        <v>#DIV/0!</v>
      </c>
      <c r="G6695" s="1016">
        <f t="shared" si="201"/>
        <v>0</v>
      </c>
    </row>
    <row r="6696" spans="1:7">
      <c r="A6696" s="1016"/>
      <c r="B6696" s="1016"/>
      <c r="C6696" s="1016"/>
      <c r="D6696" s="1016"/>
      <c r="E6696" s="1016"/>
      <c r="F6696" s="1016" t="e">
        <f t="shared" si="200"/>
        <v>#DIV/0!</v>
      </c>
      <c r="G6696" s="1016">
        <f t="shared" si="201"/>
        <v>0</v>
      </c>
    </row>
    <row r="6697" spans="1:7">
      <c r="A6697" s="1016"/>
      <c r="B6697" s="1016"/>
      <c r="C6697" s="1016"/>
      <c r="D6697" s="1016"/>
      <c r="E6697" s="1016"/>
      <c r="F6697" s="1016" t="e">
        <f t="shared" si="200"/>
        <v>#DIV/0!</v>
      </c>
      <c r="G6697" s="1016">
        <f t="shared" si="201"/>
        <v>0</v>
      </c>
    </row>
    <row r="6698" spans="1:7">
      <c r="A6698" s="1016"/>
      <c r="B6698" s="1016"/>
      <c r="C6698" s="1016"/>
      <c r="D6698" s="1016"/>
      <c r="E6698" s="1016"/>
      <c r="F6698" s="1016" t="e">
        <f t="shared" si="200"/>
        <v>#DIV/0!</v>
      </c>
      <c r="G6698" s="1016">
        <f t="shared" si="201"/>
        <v>0</v>
      </c>
    </row>
    <row r="6699" spans="1:7">
      <c r="A6699" s="1016"/>
      <c r="B6699" s="1016"/>
      <c r="C6699" s="1016"/>
      <c r="D6699" s="1016"/>
      <c r="E6699" s="1016"/>
      <c r="F6699" s="1016" t="e">
        <f t="shared" si="200"/>
        <v>#DIV/0!</v>
      </c>
      <c r="G6699" s="1016">
        <f t="shared" si="201"/>
        <v>0</v>
      </c>
    </row>
    <row r="6700" spans="1:7">
      <c r="A6700" s="1016"/>
      <c r="B6700" s="1016"/>
      <c r="C6700" s="1016"/>
      <c r="D6700" s="1016"/>
      <c r="E6700" s="1016"/>
      <c r="F6700" s="1016" t="e">
        <f t="shared" si="200"/>
        <v>#DIV/0!</v>
      </c>
      <c r="G6700" s="1016">
        <f t="shared" si="201"/>
        <v>0</v>
      </c>
    </row>
    <row r="6701" spans="1:7">
      <c r="A6701" s="1016"/>
      <c r="B6701" s="1016"/>
      <c r="C6701" s="1016"/>
      <c r="D6701" s="1016"/>
      <c r="E6701" s="1016"/>
      <c r="F6701" s="1016" t="e">
        <f t="shared" si="200"/>
        <v>#DIV/0!</v>
      </c>
      <c r="G6701" s="1016">
        <f t="shared" si="201"/>
        <v>0</v>
      </c>
    </row>
    <row r="6702" spans="1:7">
      <c r="A6702" s="1016"/>
      <c r="B6702" s="1016"/>
      <c r="C6702" s="1016"/>
      <c r="D6702" s="1016"/>
      <c r="E6702" s="1016"/>
      <c r="F6702" s="1016" t="e">
        <f t="shared" si="200"/>
        <v>#DIV/0!</v>
      </c>
      <c r="G6702" s="1016">
        <f t="shared" si="201"/>
        <v>0</v>
      </c>
    </row>
    <row r="6703" spans="1:7">
      <c r="A6703" s="1016"/>
      <c r="B6703" s="1016"/>
      <c r="C6703" s="1016"/>
      <c r="D6703" s="1016"/>
      <c r="E6703" s="1016"/>
      <c r="F6703" s="1016" t="e">
        <f t="shared" si="200"/>
        <v>#DIV/0!</v>
      </c>
      <c r="G6703" s="1016">
        <f t="shared" si="201"/>
        <v>0</v>
      </c>
    </row>
    <row r="6704" spans="1:7">
      <c r="A6704" s="1016"/>
      <c r="B6704" s="1016"/>
      <c r="C6704" s="1016"/>
      <c r="D6704" s="1016"/>
      <c r="E6704" s="1016"/>
      <c r="F6704" s="1016" t="e">
        <f t="shared" si="200"/>
        <v>#DIV/0!</v>
      </c>
      <c r="G6704" s="1016">
        <f t="shared" si="201"/>
        <v>0</v>
      </c>
    </row>
    <row r="6705" spans="1:7">
      <c r="A6705" s="1016"/>
      <c r="B6705" s="1016"/>
      <c r="C6705" s="1016"/>
      <c r="D6705" s="1016"/>
      <c r="E6705" s="1016"/>
      <c r="F6705" s="1016" t="e">
        <f t="shared" si="200"/>
        <v>#DIV/0!</v>
      </c>
      <c r="G6705" s="1016">
        <f t="shared" si="201"/>
        <v>0</v>
      </c>
    </row>
    <row r="6706" spans="1:7">
      <c r="A6706" s="1016"/>
      <c r="B6706" s="1016"/>
      <c r="C6706" s="1016"/>
      <c r="D6706" s="1016"/>
      <c r="E6706" s="1016"/>
      <c r="F6706" s="1016" t="e">
        <f t="shared" si="200"/>
        <v>#DIV/0!</v>
      </c>
      <c r="G6706" s="1016">
        <f t="shared" si="201"/>
        <v>0</v>
      </c>
    </row>
    <row r="6707" spans="1:7">
      <c r="A6707" s="1016"/>
      <c r="B6707" s="1016"/>
      <c r="C6707" s="1016"/>
      <c r="D6707" s="1016"/>
      <c r="E6707" s="1016"/>
      <c r="F6707" s="1016" t="e">
        <f t="shared" si="200"/>
        <v>#DIV/0!</v>
      </c>
      <c r="G6707" s="1016">
        <f t="shared" si="201"/>
        <v>0</v>
      </c>
    </row>
    <row r="6708" spans="1:7">
      <c r="A6708" s="1016"/>
      <c r="B6708" s="1016"/>
      <c r="C6708" s="1016"/>
      <c r="D6708" s="1016"/>
      <c r="E6708" s="1016"/>
      <c r="F6708" s="1016" t="e">
        <f t="shared" si="200"/>
        <v>#DIV/0!</v>
      </c>
      <c r="G6708" s="1016">
        <f t="shared" si="201"/>
        <v>0</v>
      </c>
    </row>
    <row r="6709" spans="1:7">
      <c r="A6709" s="1016"/>
      <c r="B6709" s="1016"/>
      <c r="C6709" s="1016"/>
      <c r="D6709" s="1016"/>
      <c r="E6709" s="1016"/>
      <c r="F6709" s="1016" t="e">
        <f t="shared" si="200"/>
        <v>#DIV/0!</v>
      </c>
      <c r="G6709" s="1016">
        <f t="shared" si="201"/>
        <v>0</v>
      </c>
    </row>
    <row r="6710" spans="1:7">
      <c r="A6710" s="1016"/>
      <c r="B6710" s="1016"/>
      <c r="C6710" s="1016"/>
      <c r="D6710" s="1016"/>
      <c r="E6710" s="1016"/>
      <c r="F6710" s="1016" t="e">
        <f t="shared" si="200"/>
        <v>#DIV/0!</v>
      </c>
      <c r="G6710" s="1016">
        <f t="shared" si="201"/>
        <v>0</v>
      </c>
    </row>
    <row r="6711" spans="1:7">
      <c r="A6711" s="1016"/>
      <c r="B6711" s="1016"/>
      <c r="C6711" s="1016"/>
      <c r="D6711" s="1016"/>
      <c r="E6711" s="1016"/>
      <c r="F6711" s="1016" t="e">
        <f t="shared" si="200"/>
        <v>#DIV/0!</v>
      </c>
      <c r="G6711" s="1016">
        <f t="shared" si="201"/>
        <v>0</v>
      </c>
    </row>
    <row r="6712" spans="1:7">
      <c r="A6712" s="1016"/>
      <c r="B6712" s="1016"/>
      <c r="C6712" s="1016"/>
      <c r="D6712" s="1016"/>
      <c r="E6712" s="1016"/>
      <c r="F6712" s="1016" t="e">
        <f t="shared" si="200"/>
        <v>#DIV/0!</v>
      </c>
      <c r="G6712" s="1016">
        <f t="shared" si="201"/>
        <v>0</v>
      </c>
    </row>
    <row r="6713" spans="1:7">
      <c r="A6713" s="1016"/>
      <c r="B6713" s="1016"/>
      <c r="C6713" s="1016"/>
      <c r="D6713" s="1016"/>
      <c r="E6713" s="1016"/>
      <c r="F6713" s="1016" t="e">
        <f t="shared" si="200"/>
        <v>#DIV/0!</v>
      </c>
      <c r="G6713" s="1016">
        <f t="shared" si="201"/>
        <v>0</v>
      </c>
    </row>
    <row r="6714" spans="1:7">
      <c r="A6714" s="1016"/>
      <c r="B6714" s="1016"/>
      <c r="C6714" s="1016"/>
      <c r="D6714" s="1016"/>
      <c r="E6714" s="1016"/>
      <c r="F6714" s="1016" t="e">
        <f t="shared" si="200"/>
        <v>#DIV/0!</v>
      </c>
      <c r="G6714" s="1016">
        <f t="shared" si="201"/>
        <v>0</v>
      </c>
    </row>
    <row r="6715" spans="1:7">
      <c r="A6715" s="1016"/>
      <c r="B6715" s="1016"/>
      <c r="C6715" s="1016"/>
      <c r="D6715" s="1016"/>
      <c r="E6715" s="1016"/>
      <c r="F6715" s="1016" t="e">
        <f t="shared" si="200"/>
        <v>#DIV/0!</v>
      </c>
      <c r="G6715" s="1016">
        <f t="shared" si="201"/>
        <v>0</v>
      </c>
    </row>
    <row r="6716" spans="1:7">
      <c r="A6716" s="1016"/>
      <c r="B6716" s="1016"/>
      <c r="C6716" s="1016"/>
      <c r="D6716" s="1016"/>
      <c r="E6716" s="1016"/>
      <c r="F6716" s="1016" t="e">
        <f t="shared" si="200"/>
        <v>#DIV/0!</v>
      </c>
      <c r="G6716" s="1016">
        <f t="shared" si="201"/>
        <v>0</v>
      </c>
    </row>
    <row r="6717" spans="1:7">
      <c r="A6717" s="1016"/>
      <c r="B6717" s="1016"/>
      <c r="C6717" s="1016"/>
      <c r="D6717" s="1016"/>
      <c r="E6717" s="1016"/>
      <c r="F6717" s="1016" t="e">
        <f t="shared" si="200"/>
        <v>#DIV/0!</v>
      </c>
      <c r="G6717" s="1016">
        <f t="shared" si="201"/>
        <v>0</v>
      </c>
    </row>
    <row r="6718" spans="1:7">
      <c r="A6718" s="1016"/>
      <c r="B6718" s="1016"/>
      <c r="C6718" s="1016"/>
      <c r="D6718" s="1016"/>
      <c r="E6718" s="1016"/>
      <c r="F6718" s="1016" t="e">
        <f t="shared" si="200"/>
        <v>#DIV/0!</v>
      </c>
      <c r="G6718" s="1016">
        <f t="shared" si="201"/>
        <v>0</v>
      </c>
    </row>
    <row r="6719" spans="1:7">
      <c r="A6719" s="1016"/>
      <c r="B6719" s="1016"/>
      <c r="C6719" s="1016"/>
      <c r="D6719" s="1016"/>
      <c r="E6719" s="1016"/>
      <c r="F6719" s="1016" t="e">
        <f t="shared" si="200"/>
        <v>#DIV/0!</v>
      </c>
      <c r="G6719" s="1016">
        <f t="shared" si="201"/>
        <v>0</v>
      </c>
    </row>
    <row r="6720" spans="1:7">
      <c r="A6720" s="1016"/>
      <c r="B6720" s="1016"/>
      <c r="C6720" s="1016"/>
      <c r="D6720" s="1016"/>
      <c r="E6720" s="1016"/>
      <c r="F6720" s="1016" t="e">
        <f t="shared" si="200"/>
        <v>#DIV/0!</v>
      </c>
      <c r="G6720" s="1016">
        <f t="shared" si="201"/>
        <v>0</v>
      </c>
    </row>
    <row r="6721" spans="1:7">
      <c r="A6721" s="1016"/>
      <c r="B6721" s="1016"/>
      <c r="C6721" s="1016"/>
      <c r="D6721" s="1016"/>
      <c r="E6721" s="1016"/>
      <c r="F6721" s="1016" t="e">
        <f t="shared" si="200"/>
        <v>#DIV/0!</v>
      </c>
      <c r="G6721" s="1016">
        <f t="shared" si="201"/>
        <v>0</v>
      </c>
    </row>
    <row r="6722" spans="1:7">
      <c r="A6722" s="1016"/>
      <c r="B6722" s="1016"/>
      <c r="C6722" s="1016"/>
      <c r="D6722" s="1016"/>
      <c r="E6722" s="1016"/>
      <c r="F6722" s="1016" t="e">
        <f t="shared" si="200"/>
        <v>#DIV/0!</v>
      </c>
      <c r="G6722" s="1016">
        <f t="shared" si="201"/>
        <v>0</v>
      </c>
    </row>
    <row r="6723" spans="1:7">
      <c r="A6723" s="1016"/>
      <c r="B6723" s="1016"/>
      <c r="C6723" s="1016"/>
      <c r="D6723" s="1016"/>
      <c r="E6723" s="1016"/>
      <c r="F6723" s="1016" t="e">
        <f t="shared" si="200"/>
        <v>#DIV/0!</v>
      </c>
      <c r="G6723" s="1016">
        <f t="shared" si="201"/>
        <v>0</v>
      </c>
    </row>
    <row r="6724" spans="1:7">
      <c r="A6724" s="1016"/>
      <c r="B6724" s="1016"/>
      <c r="C6724" s="1016"/>
      <c r="D6724" s="1016"/>
      <c r="E6724" s="1016"/>
      <c r="F6724" s="1016" t="e">
        <f t="shared" si="200"/>
        <v>#DIV/0!</v>
      </c>
      <c r="G6724" s="1016">
        <f t="shared" si="201"/>
        <v>0</v>
      </c>
    </row>
    <row r="6725" spans="1:7">
      <c r="A6725" s="1016"/>
      <c r="B6725" s="1016"/>
      <c r="C6725" s="1016"/>
      <c r="D6725" s="1016"/>
      <c r="E6725" s="1016"/>
      <c r="F6725" s="1016" t="e">
        <f t="shared" si="200"/>
        <v>#DIV/0!</v>
      </c>
      <c r="G6725" s="1016">
        <f t="shared" si="201"/>
        <v>0</v>
      </c>
    </row>
    <row r="6726" spans="1:7">
      <c r="A6726" s="1016"/>
      <c r="B6726" s="1016"/>
      <c r="C6726" s="1016"/>
      <c r="D6726" s="1016"/>
      <c r="E6726" s="1016"/>
      <c r="F6726" s="1016" t="e">
        <f t="shared" si="200"/>
        <v>#DIV/0!</v>
      </c>
      <c r="G6726" s="1016">
        <f t="shared" si="201"/>
        <v>0</v>
      </c>
    </row>
    <row r="6727" spans="1:7">
      <c r="A6727" s="1016"/>
      <c r="B6727" s="1016"/>
      <c r="C6727" s="1016"/>
      <c r="D6727" s="1016"/>
      <c r="E6727" s="1016"/>
      <c r="F6727" s="1016" t="e">
        <f t="shared" si="200"/>
        <v>#DIV/0!</v>
      </c>
      <c r="G6727" s="1016">
        <f t="shared" si="201"/>
        <v>0</v>
      </c>
    </row>
    <row r="6728" spans="1:7">
      <c r="A6728" s="1016"/>
      <c r="B6728" s="1016"/>
      <c r="C6728" s="1016"/>
      <c r="D6728" s="1016"/>
      <c r="E6728" s="1016"/>
      <c r="F6728" s="1016" t="e">
        <f t="shared" si="200"/>
        <v>#DIV/0!</v>
      </c>
      <c r="G6728" s="1016">
        <f t="shared" si="201"/>
        <v>0</v>
      </c>
    </row>
    <row r="6729" spans="1:7">
      <c r="A6729" s="1016"/>
      <c r="B6729" s="1016"/>
      <c r="C6729" s="1016"/>
      <c r="D6729" s="1016"/>
      <c r="E6729" s="1016"/>
      <c r="F6729" s="1016" t="e">
        <f t="shared" si="200"/>
        <v>#DIV/0!</v>
      </c>
      <c r="G6729" s="1016">
        <f t="shared" si="201"/>
        <v>0</v>
      </c>
    </row>
    <row r="6730" spans="1:7">
      <c r="A6730" s="1016"/>
      <c r="B6730" s="1016"/>
      <c r="C6730" s="1016"/>
      <c r="D6730" s="1016"/>
      <c r="E6730" s="1016"/>
      <c r="F6730" s="1016" t="e">
        <f t="shared" si="200"/>
        <v>#DIV/0!</v>
      </c>
      <c r="G6730" s="1016">
        <f t="shared" si="201"/>
        <v>0</v>
      </c>
    </row>
    <row r="6731" spans="1:7">
      <c r="A6731" s="1016"/>
      <c r="B6731" s="1016"/>
      <c r="C6731" s="1016"/>
      <c r="D6731" s="1016"/>
      <c r="E6731" s="1016"/>
      <c r="F6731" s="1016" t="e">
        <f t="shared" si="200"/>
        <v>#DIV/0!</v>
      </c>
      <c r="G6731" s="1016">
        <f t="shared" si="201"/>
        <v>0</v>
      </c>
    </row>
    <row r="6732" spans="1:7">
      <c r="A6732" s="1016"/>
      <c r="B6732" s="1016"/>
      <c r="C6732" s="1016"/>
      <c r="D6732" s="1016"/>
      <c r="E6732" s="1016"/>
      <c r="F6732" s="1016" t="e">
        <f t="shared" si="200"/>
        <v>#DIV/0!</v>
      </c>
      <c r="G6732" s="1016">
        <f t="shared" si="201"/>
        <v>0</v>
      </c>
    </row>
    <row r="6733" spans="1:7">
      <c r="A6733" s="1016"/>
      <c r="B6733" s="1016"/>
      <c r="C6733" s="1016"/>
      <c r="D6733" s="1016"/>
      <c r="E6733" s="1016"/>
      <c r="F6733" s="1016" t="e">
        <f t="shared" si="200"/>
        <v>#DIV/0!</v>
      </c>
      <c r="G6733" s="1016">
        <f t="shared" si="201"/>
        <v>0</v>
      </c>
    </row>
    <row r="6734" spans="1:7">
      <c r="A6734" s="1016"/>
      <c r="B6734" s="1016"/>
      <c r="C6734" s="1016"/>
      <c r="D6734" s="1016"/>
      <c r="E6734" s="1016"/>
      <c r="F6734" s="1016" t="e">
        <f t="shared" si="200"/>
        <v>#DIV/0!</v>
      </c>
      <c r="G6734" s="1016">
        <f t="shared" si="201"/>
        <v>0</v>
      </c>
    </row>
    <row r="6735" spans="1:7">
      <c r="A6735" s="1016"/>
      <c r="B6735" s="1016"/>
      <c r="C6735" s="1016"/>
      <c r="D6735" s="1016"/>
      <c r="E6735" s="1016"/>
      <c r="F6735" s="1016" t="e">
        <f t="shared" si="200"/>
        <v>#DIV/0!</v>
      </c>
      <c r="G6735" s="1016">
        <f t="shared" si="201"/>
        <v>0</v>
      </c>
    </row>
    <row r="6736" spans="1:7">
      <c r="A6736" s="1016"/>
      <c r="B6736" s="1016"/>
      <c r="C6736" s="1016"/>
      <c r="D6736" s="1016"/>
      <c r="E6736" s="1016"/>
      <c r="F6736" s="1016" t="e">
        <f t="shared" si="200"/>
        <v>#DIV/0!</v>
      </c>
      <c r="G6736" s="1016">
        <f t="shared" si="201"/>
        <v>0</v>
      </c>
    </row>
    <row r="6737" spans="1:7">
      <c r="A6737" s="1016"/>
      <c r="B6737" s="1016"/>
      <c r="C6737" s="1016"/>
      <c r="D6737" s="1016"/>
      <c r="E6737" s="1016"/>
      <c r="F6737" s="1016" t="e">
        <f t="shared" si="200"/>
        <v>#DIV/0!</v>
      </c>
      <c r="G6737" s="1016">
        <f t="shared" si="201"/>
        <v>0</v>
      </c>
    </row>
    <row r="6738" spans="1:7">
      <c r="A6738" s="1016"/>
      <c r="B6738" s="1016"/>
      <c r="C6738" s="1016"/>
      <c r="D6738" s="1016"/>
      <c r="E6738" s="1016"/>
      <c r="F6738" s="1016" t="e">
        <f t="shared" si="200"/>
        <v>#DIV/0!</v>
      </c>
      <c r="G6738" s="1016">
        <f t="shared" si="201"/>
        <v>0</v>
      </c>
    </row>
    <row r="6739" spans="1:7">
      <c r="A6739" s="1016"/>
      <c r="B6739" s="1016"/>
      <c r="C6739" s="1016"/>
      <c r="D6739" s="1016"/>
      <c r="E6739" s="1016"/>
      <c r="F6739" s="1016" t="e">
        <f t="shared" si="200"/>
        <v>#DIV/0!</v>
      </c>
      <c r="G6739" s="1016">
        <f t="shared" si="201"/>
        <v>0</v>
      </c>
    </row>
    <row r="6740" spans="1:7">
      <c r="A6740" s="1016"/>
      <c r="B6740" s="1016"/>
      <c r="C6740" s="1016"/>
      <c r="D6740" s="1016"/>
      <c r="E6740" s="1016"/>
      <c r="F6740" s="1016" t="e">
        <f t="shared" si="200"/>
        <v>#DIV/0!</v>
      </c>
      <c r="G6740" s="1016">
        <f t="shared" si="201"/>
        <v>0</v>
      </c>
    </row>
    <row r="6741" spans="1:7">
      <c r="A6741" s="1016"/>
      <c r="B6741" s="1016"/>
      <c r="C6741" s="1016"/>
      <c r="D6741" s="1016"/>
      <c r="E6741" s="1016"/>
      <c r="F6741" s="1016" t="e">
        <f t="shared" si="200"/>
        <v>#DIV/0!</v>
      </c>
      <c r="G6741" s="1016">
        <f t="shared" si="201"/>
        <v>0</v>
      </c>
    </row>
    <row r="6742" spans="1:7">
      <c r="A6742" s="1016"/>
      <c r="B6742" s="1016"/>
      <c r="C6742" s="1016"/>
      <c r="D6742" s="1016"/>
      <c r="E6742" s="1016"/>
      <c r="F6742" s="1016" t="e">
        <f t="shared" si="200"/>
        <v>#DIV/0!</v>
      </c>
      <c r="G6742" s="1016">
        <f t="shared" si="201"/>
        <v>0</v>
      </c>
    </row>
    <row r="6743" spans="1:7">
      <c r="A6743" s="1016"/>
      <c r="B6743" s="1016"/>
      <c r="C6743" s="1016"/>
      <c r="D6743" s="1016"/>
      <c r="E6743" s="1016"/>
      <c r="F6743" s="1016" t="e">
        <f t="shared" si="200"/>
        <v>#DIV/0!</v>
      </c>
      <c r="G6743" s="1016">
        <f t="shared" si="201"/>
        <v>0</v>
      </c>
    </row>
    <row r="6744" spans="1:7">
      <c r="A6744" s="1016"/>
      <c r="B6744" s="1016"/>
      <c r="C6744" s="1016"/>
      <c r="D6744" s="1016"/>
      <c r="E6744" s="1016"/>
      <c r="F6744" s="1016" t="e">
        <f t="shared" si="200"/>
        <v>#DIV/0!</v>
      </c>
      <c r="G6744" s="1016">
        <f t="shared" si="201"/>
        <v>0</v>
      </c>
    </row>
    <row r="6745" spans="1:7">
      <c r="A6745" s="1016"/>
      <c r="B6745" s="1016"/>
      <c r="C6745" s="1016"/>
      <c r="D6745" s="1016"/>
      <c r="E6745" s="1016"/>
      <c r="F6745" s="1016" t="e">
        <f t="shared" si="200"/>
        <v>#DIV/0!</v>
      </c>
      <c r="G6745" s="1016">
        <f t="shared" si="201"/>
        <v>0</v>
      </c>
    </row>
    <row r="6746" spans="1:7">
      <c r="A6746" s="1016"/>
      <c r="B6746" s="1016"/>
      <c r="C6746" s="1016"/>
      <c r="D6746" s="1016"/>
      <c r="E6746" s="1016"/>
      <c r="F6746" s="1016" t="e">
        <f t="shared" si="200"/>
        <v>#DIV/0!</v>
      </c>
      <c r="G6746" s="1016">
        <f t="shared" si="201"/>
        <v>0</v>
      </c>
    </row>
    <row r="6747" spans="1:7">
      <c r="A6747" s="1016"/>
      <c r="B6747" s="1016"/>
      <c r="C6747" s="1016"/>
      <c r="D6747" s="1016"/>
      <c r="E6747" s="1016"/>
      <c r="F6747" s="1016" t="e">
        <f t="shared" si="200"/>
        <v>#DIV/0!</v>
      </c>
      <c r="G6747" s="1016">
        <f t="shared" si="201"/>
        <v>0</v>
      </c>
    </row>
    <row r="6748" spans="1:7">
      <c r="A6748" s="1016"/>
      <c r="B6748" s="1016"/>
      <c r="C6748" s="1016"/>
      <c r="D6748" s="1016"/>
      <c r="E6748" s="1016"/>
      <c r="F6748" s="1016" t="e">
        <f t="shared" si="200"/>
        <v>#DIV/0!</v>
      </c>
      <c r="G6748" s="1016">
        <f t="shared" si="201"/>
        <v>0</v>
      </c>
    </row>
    <row r="6749" spans="1:7">
      <c r="A6749" s="1016"/>
      <c r="B6749" s="1016"/>
      <c r="C6749" s="1016"/>
      <c r="D6749" s="1016"/>
      <c r="E6749" s="1016"/>
      <c r="F6749" s="1016" t="e">
        <f t="shared" si="200"/>
        <v>#DIV/0!</v>
      </c>
      <c r="G6749" s="1016">
        <f t="shared" si="201"/>
        <v>0</v>
      </c>
    </row>
    <row r="6750" spans="1:7">
      <c r="A6750" s="1016"/>
      <c r="B6750" s="1016"/>
      <c r="C6750" s="1016"/>
      <c r="D6750" s="1016"/>
      <c r="E6750" s="1016"/>
      <c r="F6750" s="1016" t="e">
        <f t="shared" si="200"/>
        <v>#DIV/0!</v>
      </c>
      <c r="G6750" s="1016">
        <f t="shared" si="201"/>
        <v>0</v>
      </c>
    </row>
    <row r="6751" spans="1:7">
      <c r="A6751" s="1016"/>
      <c r="B6751" s="1016"/>
      <c r="C6751" s="1016"/>
      <c r="D6751" s="1016"/>
      <c r="E6751" s="1016"/>
      <c r="F6751" s="1016" t="e">
        <f t="shared" ref="F6751:F6814" si="202">(B6751*C6751*D6751*60/(A6751*1000))+F6750</f>
        <v>#DIV/0!</v>
      </c>
      <c r="G6751" s="1016">
        <f t="shared" ref="G6751:G6814" si="203">(C6751*D6751*60)+G6750</f>
        <v>0</v>
      </c>
    </row>
    <row r="6752" spans="1:7">
      <c r="A6752" s="1016"/>
      <c r="B6752" s="1016"/>
      <c r="C6752" s="1016"/>
      <c r="D6752" s="1016"/>
      <c r="E6752" s="1016"/>
      <c r="F6752" s="1016" t="e">
        <f t="shared" si="202"/>
        <v>#DIV/0!</v>
      </c>
      <c r="G6752" s="1016">
        <f t="shared" si="203"/>
        <v>0</v>
      </c>
    </row>
    <row r="6753" spans="1:7">
      <c r="A6753" s="1016"/>
      <c r="B6753" s="1016"/>
      <c r="C6753" s="1016"/>
      <c r="D6753" s="1016"/>
      <c r="E6753" s="1016"/>
      <c r="F6753" s="1016" t="e">
        <f t="shared" si="202"/>
        <v>#DIV/0!</v>
      </c>
      <c r="G6753" s="1016">
        <f t="shared" si="203"/>
        <v>0</v>
      </c>
    </row>
    <row r="6754" spans="1:7">
      <c r="A6754" s="1016"/>
      <c r="B6754" s="1016"/>
      <c r="C6754" s="1016"/>
      <c r="D6754" s="1016"/>
      <c r="E6754" s="1016"/>
      <c r="F6754" s="1016" t="e">
        <f t="shared" si="202"/>
        <v>#DIV/0!</v>
      </c>
      <c r="G6754" s="1016">
        <f t="shared" si="203"/>
        <v>0</v>
      </c>
    </row>
    <row r="6755" spans="1:7">
      <c r="A6755" s="1016"/>
      <c r="B6755" s="1016"/>
      <c r="C6755" s="1016"/>
      <c r="D6755" s="1016"/>
      <c r="E6755" s="1016"/>
      <c r="F6755" s="1016" t="e">
        <f t="shared" si="202"/>
        <v>#DIV/0!</v>
      </c>
      <c r="G6755" s="1016">
        <f t="shared" si="203"/>
        <v>0</v>
      </c>
    </row>
    <row r="6756" spans="1:7">
      <c r="A6756" s="1016"/>
      <c r="B6756" s="1016"/>
      <c r="C6756" s="1016"/>
      <c r="D6756" s="1016"/>
      <c r="E6756" s="1016"/>
      <c r="F6756" s="1016" t="e">
        <f t="shared" si="202"/>
        <v>#DIV/0!</v>
      </c>
      <c r="G6756" s="1016">
        <f t="shared" si="203"/>
        <v>0</v>
      </c>
    </row>
    <row r="6757" spans="1:7">
      <c r="A6757" s="1016"/>
      <c r="B6757" s="1016"/>
      <c r="C6757" s="1016"/>
      <c r="D6757" s="1016"/>
      <c r="E6757" s="1016"/>
      <c r="F6757" s="1016" t="e">
        <f t="shared" si="202"/>
        <v>#DIV/0!</v>
      </c>
      <c r="G6757" s="1016">
        <f t="shared" si="203"/>
        <v>0</v>
      </c>
    </row>
    <row r="6758" spans="1:7">
      <c r="A6758" s="1016"/>
      <c r="B6758" s="1016"/>
      <c r="C6758" s="1016"/>
      <c r="D6758" s="1016"/>
      <c r="E6758" s="1016"/>
      <c r="F6758" s="1016" t="e">
        <f t="shared" si="202"/>
        <v>#DIV/0!</v>
      </c>
      <c r="G6758" s="1016">
        <f t="shared" si="203"/>
        <v>0</v>
      </c>
    </row>
    <row r="6759" spans="1:7">
      <c r="A6759" s="1016"/>
      <c r="B6759" s="1016"/>
      <c r="C6759" s="1016"/>
      <c r="D6759" s="1016"/>
      <c r="E6759" s="1016"/>
      <c r="F6759" s="1016" t="e">
        <f t="shared" si="202"/>
        <v>#DIV/0!</v>
      </c>
      <c r="G6759" s="1016">
        <f t="shared" si="203"/>
        <v>0</v>
      </c>
    </row>
    <row r="6760" spans="1:7">
      <c r="A6760" s="1016"/>
      <c r="B6760" s="1016"/>
      <c r="C6760" s="1016"/>
      <c r="D6760" s="1016"/>
      <c r="E6760" s="1016"/>
      <c r="F6760" s="1016" t="e">
        <f t="shared" si="202"/>
        <v>#DIV/0!</v>
      </c>
      <c r="G6760" s="1016">
        <f t="shared" si="203"/>
        <v>0</v>
      </c>
    </row>
    <row r="6761" spans="1:7">
      <c r="A6761" s="1016"/>
      <c r="B6761" s="1016"/>
      <c r="C6761" s="1016"/>
      <c r="D6761" s="1016"/>
      <c r="E6761" s="1016"/>
      <c r="F6761" s="1016" t="e">
        <f t="shared" si="202"/>
        <v>#DIV/0!</v>
      </c>
      <c r="G6761" s="1016">
        <f t="shared" si="203"/>
        <v>0</v>
      </c>
    </row>
    <row r="6762" spans="1:7">
      <c r="A6762" s="1016"/>
      <c r="B6762" s="1016"/>
      <c r="C6762" s="1016"/>
      <c r="D6762" s="1016"/>
      <c r="E6762" s="1016"/>
      <c r="F6762" s="1016" t="e">
        <f t="shared" si="202"/>
        <v>#DIV/0!</v>
      </c>
      <c r="G6762" s="1016">
        <f t="shared" si="203"/>
        <v>0</v>
      </c>
    </row>
    <row r="6763" spans="1:7">
      <c r="A6763" s="1016"/>
      <c r="B6763" s="1016"/>
      <c r="C6763" s="1016"/>
      <c r="D6763" s="1016"/>
      <c r="E6763" s="1016"/>
      <c r="F6763" s="1016" t="e">
        <f t="shared" si="202"/>
        <v>#DIV/0!</v>
      </c>
      <c r="G6763" s="1016">
        <f t="shared" si="203"/>
        <v>0</v>
      </c>
    </row>
    <row r="6764" spans="1:7">
      <c r="A6764" s="1016"/>
      <c r="B6764" s="1016"/>
      <c r="C6764" s="1016"/>
      <c r="D6764" s="1016"/>
      <c r="E6764" s="1016"/>
      <c r="F6764" s="1016" t="e">
        <f t="shared" si="202"/>
        <v>#DIV/0!</v>
      </c>
      <c r="G6764" s="1016">
        <f t="shared" si="203"/>
        <v>0</v>
      </c>
    </row>
    <row r="6765" spans="1:7">
      <c r="A6765" s="1016"/>
      <c r="B6765" s="1016"/>
      <c r="C6765" s="1016"/>
      <c r="D6765" s="1016"/>
      <c r="E6765" s="1016"/>
      <c r="F6765" s="1016" t="e">
        <f t="shared" si="202"/>
        <v>#DIV/0!</v>
      </c>
      <c r="G6765" s="1016">
        <f t="shared" si="203"/>
        <v>0</v>
      </c>
    </row>
    <row r="6766" spans="1:7">
      <c r="A6766" s="1016"/>
      <c r="B6766" s="1016"/>
      <c r="C6766" s="1016"/>
      <c r="D6766" s="1016"/>
      <c r="E6766" s="1016"/>
      <c r="F6766" s="1016" t="e">
        <f t="shared" si="202"/>
        <v>#DIV/0!</v>
      </c>
      <c r="G6766" s="1016">
        <f t="shared" si="203"/>
        <v>0</v>
      </c>
    </row>
    <row r="6767" spans="1:7">
      <c r="A6767" s="1016"/>
      <c r="B6767" s="1016"/>
      <c r="C6767" s="1016"/>
      <c r="D6767" s="1016"/>
      <c r="E6767" s="1016"/>
      <c r="F6767" s="1016" t="e">
        <f t="shared" si="202"/>
        <v>#DIV/0!</v>
      </c>
      <c r="G6767" s="1016">
        <f t="shared" si="203"/>
        <v>0</v>
      </c>
    </row>
    <row r="6768" spans="1:7">
      <c r="A6768" s="1016"/>
      <c r="B6768" s="1016"/>
      <c r="C6768" s="1016"/>
      <c r="D6768" s="1016"/>
      <c r="E6768" s="1016"/>
      <c r="F6768" s="1016" t="e">
        <f t="shared" si="202"/>
        <v>#DIV/0!</v>
      </c>
      <c r="G6768" s="1016">
        <f t="shared" si="203"/>
        <v>0</v>
      </c>
    </row>
    <row r="6769" spans="1:7">
      <c r="A6769" s="1016"/>
      <c r="B6769" s="1016"/>
      <c r="C6769" s="1016"/>
      <c r="D6769" s="1016"/>
      <c r="E6769" s="1016"/>
      <c r="F6769" s="1016" t="e">
        <f t="shared" si="202"/>
        <v>#DIV/0!</v>
      </c>
      <c r="G6769" s="1016">
        <f t="shared" si="203"/>
        <v>0</v>
      </c>
    </row>
    <row r="6770" spans="1:7">
      <c r="A6770" s="1016"/>
      <c r="B6770" s="1016"/>
      <c r="C6770" s="1016"/>
      <c r="D6770" s="1016"/>
      <c r="E6770" s="1016"/>
      <c r="F6770" s="1016" t="e">
        <f t="shared" si="202"/>
        <v>#DIV/0!</v>
      </c>
      <c r="G6770" s="1016">
        <f t="shared" si="203"/>
        <v>0</v>
      </c>
    </row>
    <row r="6771" spans="1:7">
      <c r="A6771" s="1016"/>
      <c r="B6771" s="1016"/>
      <c r="C6771" s="1016"/>
      <c r="D6771" s="1016"/>
      <c r="E6771" s="1016"/>
      <c r="F6771" s="1016" t="e">
        <f t="shared" si="202"/>
        <v>#DIV/0!</v>
      </c>
      <c r="G6771" s="1016">
        <f t="shared" si="203"/>
        <v>0</v>
      </c>
    </row>
    <row r="6772" spans="1:7">
      <c r="A6772" s="1016"/>
      <c r="B6772" s="1016"/>
      <c r="C6772" s="1016"/>
      <c r="D6772" s="1016"/>
      <c r="E6772" s="1016"/>
      <c r="F6772" s="1016" t="e">
        <f t="shared" si="202"/>
        <v>#DIV/0!</v>
      </c>
      <c r="G6772" s="1016">
        <f t="shared" si="203"/>
        <v>0</v>
      </c>
    </row>
    <row r="6773" spans="1:7">
      <c r="A6773" s="1016"/>
      <c r="B6773" s="1016"/>
      <c r="C6773" s="1016"/>
      <c r="D6773" s="1016"/>
      <c r="E6773" s="1016"/>
      <c r="F6773" s="1016" t="e">
        <f t="shared" si="202"/>
        <v>#DIV/0!</v>
      </c>
      <c r="G6773" s="1016">
        <f t="shared" si="203"/>
        <v>0</v>
      </c>
    </row>
    <row r="6774" spans="1:7">
      <c r="A6774" s="1016"/>
      <c r="B6774" s="1016"/>
      <c r="C6774" s="1016"/>
      <c r="D6774" s="1016"/>
      <c r="E6774" s="1016"/>
      <c r="F6774" s="1016" t="e">
        <f t="shared" si="202"/>
        <v>#DIV/0!</v>
      </c>
      <c r="G6774" s="1016">
        <f t="shared" si="203"/>
        <v>0</v>
      </c>
    </row>
    <row r="6775" spans="1:7">
      <c r="A6775" s="1016"/>
      <c r="B6775" s="1016"/>
      <c r="C6775" s="1016"/>
      <c r="D6775" s="1016"/>
      <c r="E6775" s="1016"/>
      <c r="F6775" s="1016" t="e">
        <f t="shared" si="202"/>
        <v>#DIV/0!</v>
      </c>
      <c r="G6775" s="1016">
        <f t="shared" si="203"/>
        <v>0</v>
      </c>
    </row>
    <row r="6776" spans="1:7">
      <c r="A6776" s="1016"/>
      <c r="B6776" s="1016"/>
      <c r="C6776" s="1016"/>
      <c r="D6776" s="1016"/>
      <c r="E6776" s="1016"/>
      <c r="F6776" s="1016" t="e">
        <f t="shared" si="202"/>
        <v>#DIV/0!</v>
      </c>
      <c r="G6776" s="1016">
        <f t="shared" si="203"/>
        <v>0</v>
      </c>
    </row>
    <row r="6777" spans="1:7">
      <c r="A6777" s="1016"/>
      <c r="B6777" s="1016"/>
      <c r="C6777" s="1016"/>
      <c r="D6777" s="1016"/>
      <c r="E6777" s="1016"/>
      <c r="F6777" s="1016" t="e">
        <f t="shared" si="202"/>
        <v>#DIV/0!</v>
      </c>
      <c r="G6777" s="1016">
        <f t="shared" si="203"/>
        <v>0</v>
      </c>
    </row>
    <row r="6778" spans="1:7">
      <c r="A6778" s="1016"/>
      <c r="B6778" s="1016"/>
      <c r="C6778" s="1016"/>
      <c r="D6778" s="1016"/>
      <c r="E6778" s="1016"/>
      <c r="F6778" s="1016" t="e">
        <f t="shared" si="202"/>
        <v>#DIV/0!</v>
      </c>
      <c r="G6778" s="1016">
        <f t="shared" si="203"/>
        <v>0</v>
      </c>
    </row>
    <row r="6779" spans="1:7">
      <c r="A6779" s="1016"/>
      <c r="B6779" s="1016"/>
      <c r="C6779" s="1016"/>
      <c r="D6779" s="1016"/>
      <c r="E6779" s="1016"/>
      <c r="F6779" s="1016" t="e">
        <f t="shared" si="202"/>
        <v>#DIV/0!</v>
      </c>
      <c r="G6779" s="1016">
        <f t="shared" si="203"/>
        <v>0</v>
      </c>
    </row>
    <row r="6780" spans="1:7">
      <c r="A6780" s="1016"/>
      <c r="B6780" s="1016"/>
      <c r="C6780" s="1016"/>
      <c r="D6780" s="1016"/>
      <c r="E6780" s="1016"/>
      <c r="F6780" s="1016" t="e">
        <f t="shared" si="202"/>
        <v>#DIV/0!</v>
      </c>
      <c r="G6780" s="1016">
        <f t="shared" si="203"/>
        <v>0</v>
      </c>
    </row>
    <row r="6781" spans="1:7">
      <c r="A6781" s="1016"/>
      <c r="B6781" s="1016"/>
      <c r="C6781" s="1016"/>
      <c r="D6781" s="1016"/>
      <c r="E6781" s="1016"/>
      <c r="F6781" s="1016" t="e">
        <f t="shared" si="202"/>
        <v>#DIV/0!</v>
      </c>
      <c r="G6781" s="1016">
        <f t="shared" si="203"/>
        <v>0</v>
      </c>
    </row>
    <row r="6782" spans="1:7">
      <c r="A6782" s="1016"/>
      <c r="B6782" s="1016"/>
      <c r="C6782" s="1016"/>
      <c r="D6782" s="1016"/>
      <c r="E6782" s="1016"/>
      <c r="F6782" s="1016" t="e">
        <f t="shared" si="202"/>
        <v>#DIV/0!</v>
      </c>
      <c r="G6782" s="1016">
        <f t="shared" si="203"/>
        <v>0</v>
      </c>
    </row>
    <row r="6783" spans="1:7">
      <c r="A6783" s="1016"/>
      <c r="B6783" s="1016"/>
      <c r="C6783" s="1016"/>
      <c r="D6783" s="1016"/>
      <c r="E6783" s="1016"/>
      <c r="F6783" s="1016" t="e">
        <f t="shared" si="202"/>
        <v>#DIV/0!</v>
      </c>
      <c r="G6783" s="1016">
        <f t="shared" si="203"/>
        <v>0</v>
      </c>
    </row>
    <row r="6784" spans="1:7">
      <c r="A6784" s="1016"/>
      <c r="B6784" s="1016"/>
      <c r="C6784" s="1016"/>
      <c r="D6784" s="1016"/>
      <c r="E6784" s="1016"/>
      <c r="F6784" s="1016" t="e">
        <f t="shared" si="202"/>
        <v>#DIV/0!</v>
      </c>
      <c r="G6784" s="1016">
        <f t="shared" si="203"/>
        <v>0</v>
      </c>
    </row>
    <row r="6785" spans="1:7">
      <c r="A6785" s="1016"/>
      <c r="B6785" s="1016"/>
      <c r="C6785" s="1016"/>
      <c r="D6785" s="1016"/>
      <c r="E6785" s="1016"/>
      <c r="F6785" s="1016" t="e">
        <f t="shared" si="202"/>
        <v>#DIV/0!</v>
      </c>
      <c r="G6785" s="1016">
        <f t="shared" si="203"/>
        <v>0</v>
      </c>
    </row>
    <row r="6786" spans="1:7">
      <c r="A6786" s="1016"/>
      <c r="B6786" s="1016"/>
      <c r="C6786" s="1016"/>
      <c r="D6786" s="1016"/>
      <c r="E6786" s="1016"/>
      <c r="F6786" s="1016" t="e">
        <f t="shared" si="202"/>
        <v>#DIV/0!</v>
      </c>
      <c r="G6786" s="1016">
        <f t="shared" si="203"/>
        <v>0</v>
      </c>
    </row>
    <row r="6787" spans="1:7">
      <c r="A6787" s="1016"/>
      <c r="B6787" s="1016"/>
      <c r="C6787" s="1016"/>
      <c r="D6787" s="1016"/>
      <c r="E6787" s="1016"/>
      <c r="F6787" s="1016" t="e">
        <f t="shared" si="202"/>
        <v>#DIV/0!</v>
      </c>
      <c r="G6787" s="1016">
        <f t="shared" si="203"/>
        <v>0</v>
      </c>
    </row>
    <row r="6788" spans="1:7">
      <c r="A6788" s="1016"/>
      <c r="B6788" s="1016"/>
      <c r="C6788" s="1016"/>
      <c r="D6788" s="1016"/>
      <c r="E6788" s="1016"/>
      <c r="F6788" s="1016" t="e">
        <f t="shared" si="202"/>
        <v>#DIV/0!</v>
      </c>
      <c r="G6788" s="1016">
        <f t="shared" si="203"/>
        <v>0</v>
      </c>
    </row>
    <row r="6789" spans="1:7">
      <c r="A6789" s="1016"/>
      <c r="B6789" s="1016"/>
      <c r="C6789" s="1016"/>
      <c r="D6789" s="1016"/>
      <c r="E6789" s="1016"/>
      <c r="F6789" s="1016" t="e">
        <f t="shared" si="202"/>
        <v>#DIV/0!</v>
      </c>
      <c r="G6789" s="1016">
        <f t="shared" si="203"/>
        <v>0</v>
      </c>
    </row>
    <row r="6790" spans="1:7">
      <c r="A6790" s="1016"/>
      <c r="B6790" s="1016"/>
      <c r="C6790" s="1016"/>
      <c r="D6790" s="1016"/>
      <c r="E6790" s="1016"/>
      <c r="F6790" s="1016" t="e">
        <f t="shared" si="202"/>
        <v>#DIV/0!</v>
      </c>
      <c r="G6790" s="1016">
        <f t="shared" si="203"/>
        <v>0</v>
      </c>
    </row>
    <row r="6791" spans="1:7">
      <c r="A6791" s="1016"/>
      <c r="B6791" s="1016"/>
      <c r="C6791" s="1016"/>
      <c r="D6791" s="1016"/>
      <c r="E6791" s="1016"/>
      <c r="F6791" s="1016" t="e">
        <f t="shared" si="202"/>
        <v>#DIV/0!</v>
      </c>
      <c r="G6791" s="1016">
        <f t="shared" si="203"/>
        <v>0</v>
      </c>
    </row>
    <row r="6792" spans="1:7">
      <c r="A6792" s="1016"/>
      <c r="B6792" s="1016"/>
      <c r="C6792" s="1016"/>
      <c r="D6792" s="1016"/>
      <c r="E6792" s="1016"/>
      <c r="F6792" s="1016" t="e">
        <f t="shared" si="202"/>
        <v>#DIV/0!</v>
      </c>
      <c r="G6792" s="1016">
        <f t="shared" si="203"/>
        <v>0</v>
      </c>
    </row>
    <row r="6793" spans="1:7">
      <c r="A6793" s="1016"/>
      <c r="B6793" s="1016"/>
      <c r="C6793" s="1016"/>
      <c r="D6793" s="1016"/>
      <c r="E6793" s="1016"/>
      <c r="F6793" s="1016" t="e">
        <f t="shared" si="202"/>
        <v>#DIV/0!</v>
      </c>
      <c r="G6793" s="1016">
        <f t="shared" si="203"/>
        <v>0</v>
      </c>
    </row>
    <row r="6794" spans="1:7">
      <c r="A6794" s="1016"/>
      <c r="B6794" s="1016"/>
      <c r="C6794" s="1016"/>
      <c r="D6794" s="1016"/>
      <c r="E6794" s="1016"/>
      <c r="F6794" s="1016" t="e">
        <f t="shared" si="202"/>
        <v>#DIV/0!</v>
      </c>
      <c r="G6794" s="1016">
        <f t="shared" si="203"/>
        <v>0</v>
      </c>
    </row>
    <row r="6795" spans="1:7">
      <c r="A6795" s="1016"/>
      <c r="B6795" s="1016"/>
      <c r="C6795" s="1016"/>
      <c r="D6795" s="1016"/>
      <c r="E6795" s="1016"/>
      <c r="F6795" s="1016" t="e">
        <f t="shared" si="202"/>
        <v>#DIV/0!</v>
      </c>
      <c r="G6795" s="1016">
        <f t="shared" si="203"/>
        <v>0</v>
      </c>
    </row>
    <row r="6796" spans="1:7">
      <c r="A6796" s="1016"/>
      <c r="B6796" s="1016"/>
      <c r="C6796" s="1016"/>
      <c r="D6796" s="1016"/>
      <c r="E6796" s="1016"/>
      <c r="F6796" s="1016" t="e">
        <f t="shared" si="202"/>
        <v>#DIV/0!</v>
      </c>
      <c r="G6796" s="1016">
        <f t="shared" si="203"/>
        <v>0</v>
      </c>
    </row>
    <row r="6797" spans="1:7">
      <c r="A6797" s="1016"/>
      <c r="B6797" s="1016"/>
      <c r="C6797" s="1016"/>
      <c r="D6797" s="1016"/>
      <c r="E6797" s="1016"/>
      <c r="F6797" s="1016" t="e">
        <f t="shared" si="202"/>
        <v>#DIV/0!</v>
      </c>
      <c r="G6797" s="1016">
        <f t="shared" si="203"/>
        <v>0</v>
      </c>
    </row>
    <row r="6798" spans="1:7">
      <c r="A6798" s="1016"/>
      <c r="B6798" s="1016"/>
      <c r="C6798" s="1016"/>
      <c r="D6798" s="1016"/>
      <c r="E6798" s="1016"/>
      <c r="F6798" s="1016" t="e">
        <f t="shared" si="202"/>
        <v>#DIV/0!</v>
      </c>
      <c r="G6798" s="1016">
        <f t="shared" si="203"/>
        <v>0</v>
      </c>
    </row>
    <row r="6799" spans="1:7">
      <c r="A6799" s="1016"/>
      <c r="B6799" s="1016"/>
      <c r="C6799" s="1016"/>
      <c r="D6799" s="1016"/>
      <c r="E6799" s="1016"/>
      <c r="F6799" s="1016" t="e">
        <f t="shared" si="202"/>
        <v>#DIV/0!</v>
      </c>
      <c r="G6799" s="1016">
        <f t="shared" si="203"/>
        <v>0</v>
      </c>
    </row>
    <row r="6800" spans="1:7">
      <c r="A6800" s="1016"/>
      <c r="B6800" s="1016"/>
      <c r="C6800" s="1016"/>
      <c r="D6800" s="1016"/>
      <c r="E6800" s="1016"/>
      <c r="F6800" s="1016" t="e">
        <f t="shared" si="202"/>
        <v>#DIV/0!</v>
      </c>
      <c r="G6800" s="1016">
        <f t="shared" si="203"/>
        <v>0</v>
      </c>
    </row>
    <row r="6801" spans="1:7">
      <c r="A6801" s="1016"/>
      <c r="B6801" s="1016"/>
      <c r="C6801" s="1016"/>
      <c r="D6801" s="1016"/>
      <c r="E6801" s="1016"/>
      <c r="F6801" s="1016" t="e">
        <f t="shared" si="202"/>
        <v>#DIV/0!</v>
      </c>
      <c r="G6801" s="1016">
        <f t="shared" si="203"/>
        <v>0</v>
      </c>
    </row>
    <row r="6802" spans="1:7">
      <c r="A6802" s="1016"/>
      <c r="B6802" s="1016"/>
      <c r="C6802" s="1016"/>
      <c r="D6802" s="1016"/>
      <c r="E6802" s="1016"/>
      <c r="F6802" s="1016" t="e">
        <f t="shared" si="202"/>
        <v>#DIV/0!</v>
      </c>
      <c r="G6802" s="1016">
        <f t="shared" si="203"/>
        <v>0</v>
      </c>
    </row>
    <row r="6803" spans="1:7">
      <c r="A6803" s="1016"/>
      <c r="B6803" s="1016"/>
      <c r="C6803" s="1016"/>
      <c r="D6803" s="1016"/>
      <c r="E6803" s="1016"/>
      <c r="F6803" s="1016" t="e">
        <f t="shared" si="202"/>
        <v>#DIV/0!</v>
      </c>
      <c r="G6803" s="1016">
        <f t="shared" si="203"/>
        <v>0</v>
      </c>
    </row>
    <row r="6804" spans="1:7">
      <c r="A6804" s="1016"/>
      <c r="B6804" s="1016"/>
      <c r="C6804" s="1016"/>
      <c r="D6804" s="1016"/>
      <c r="E6804" s="1016"/>
      <c r="F6804" s="1016" t="e">
        <f t="shared" si="202"/>
        <v>#DIV/0!</v>
      </c>
      <c r="G6804" s="1016">
        <f t="shared" si="203"/>
        <v>0</v>
      </c>
    </row>
    <row r="6805" spans="1:7">
      <c r="A6805" s="1016"/>
      <c r="B6805" s="1016"/>
      <c r="C6805" s="1016"/>
      <c r="D6805" s="1016"/>
      <c r="E6805" s="1016"/>
      <c r="F6805" s="1016" t="e">
        <f t="shared" si="202"/>
        <v>#DIV/0!</v>
      </c>
      <c r="G6805" s="1016">
        <f t="shared" si="203"/>
        <v>0</v>
      </c>
    </row>
    <row r="6806" spans="1:7">
      <c r="A6806" s="1016"/>
      <c r="B6806" s="1016"/>
      <c r="C6806" s="1016"/>
      <c r="D6806" s="1016"/>
      <c r="E6806" s="1016"/>
      <c r="F6806" s="1016" t="e">
        <f t="shared" si="202"/>
        <v>#DIV/0!</v>
      </c>
      <c r="G6806" s="1016">
        <f t="shared" si="203"/>
        <v>0</v>
      </c>
    </row>
    <row r="6807" spans="1:7">
      <c r="A6807" s="1016"/>
      <c r="B6807" s="1016"/>
      <c r="C6807" s="1016"/>
      <c r="D6807" s="1016"/>
      <c r="E6807" s="1016"/>
      <c r="F6807" s="1016" t="e">
        <f t="shared" si="202"/>
        <v>#DIV/0!</v>
      </c>
      <c r="G6807" s="1016">
        <f t="shared" si="203"/>
        <v>0</v>
      </c>
    </row>
    <row r="6808" spans="1:7">
      <c r="A6808" s="1016"/>
      <c r="B6808" s="1016"/>
      <c r="C6808" s="1016"/>
      <c r="D6808" s="1016"/>
      <c r="E6808" s="1016"/>
      <c r="F6808" s="1016" t="e">
        <f t="shared" si="202"/>
        <v>#DIV/0!</v>
      </c>
      <c r="G6808" s="1016">
        <f t="shared" si="203"/>
        <v>0</v>
      </c>
    </row>
    <row r="6809" spans="1:7">
      <c r="A6809" s="1016"/>
      <c r="B6809" s="1016"/>
      <c r="C6809" s="1016"/>
      <c r="D6809" s="1016"/>
      <c r="E6809" s="1016"/>
      <c r="F6809" s="1016" t="e">
        <f t="shared" si="202"/>
        <v>#DIV/0!</v>
      </c>
      <c r="G6809" s="1016">
        <f t="shared" si="203"/>
        <v>0</v>
      </c>
    </row>
    <row r="6810" spans="1:7">
      <c r="A6810" s="1016"/>
      <c r="B6810" s="1016"/>
      <c r="C6810" s="1016"/>
      <c r="D6810" s="1016"/>
      <c r="E6810" s="1016"/>
      <c r="F6810" s="1016" t="e">
        <f t="shared" si="202"/>
        <v>#DIV/0!</v>
      </c>
      <c r="G6810" s="1016">
        <f t="shared" si="203"/>
        <v>0</v>
      </c>
    </row>
    <row r="6811" spans="1:7">
      <c r="A6811" s="1016"/>
      <c r="B6811" s="1016"/>
      <c r="C6811" s="1016"/>
      <c r="D6811" s="1016"/>
      <c r="E6811" s="1016"/>
      <c r="F6811" s="1016" t="e">
        <f t="shared" si="202"/>
        <v>#DIV/0!</v>
      </c>
      <c r="G6811" s="1016">
        <f t="shared" si="203"/>
        <v>0</v>
      </c>
    </row>
    <row r="6812" spans="1:7">
      <c r="A6812" s="1016"/>
      <c r="B6812" s="1016"/>
      <c r="C6812" s="1016"/>
      <c r="D6812" s="1016"/>
      <c r="E6812" s="1016"/>
      <c r="F6812" s="1016" t="e">
        <f t="shared" si="202"/>
        <v>#DIV/0!</v>
      </c>
      <c r="G6812" s="1016">
        <f t="shared" si="203"/>
        <v>0</v>
      </c>
    </row>
    <row r="6813" spans="1:7">
      <c r="A6813" s="1016"/>
      <c r="B6813" s="1016"/>
      <c r="C6813" s="1016"/>
      <c r="D6813" s="1016"/>
      <c r="E6813" s="1016"/>
      <c r="F6813" s="1016" t="e">
        <f t="shared" si="202"/>
        <v>#DIV/0!</v>
      </c>
      <c r="G6813" s="1016">
        <f t="shared" si="203"/>
        <v>0</v>
      </c>
    </row>
    <row r="6814" spans="1:7">
      <c r="A6814" s="1016"/>
      <c r="B6814" s="1016"/>
      <c r="C6814" s="1016"/>
      <c r="D6814" s="1016"/>
      <c r="E6814" s="1016"/>
      <c r="F6814" s="1016" t="e">
        <f t="shared" si="202"/>
        <v>#DIV/0!</v>
      </c>
      <c r="G6814" s="1016">
        <f t="shared" si="203"/>
        <v>0</v>
      </c>
    </row>
    <row r="6815" spans="1:7">
      <c r="A6815" s="1016"/>
      <c r="B6815" s="1016"/>
      <c r="C6815" s="1016"/>
      <c r="D6815" s="1016"/>
      <c r="E6815" s="1016"/>
      <c r="F6815" s="1016" t="e">
        <f t="shared" ref="F6815:F6878" si="204">(B6815*C6815*D6815*60/(A6815*1000))+F6814</f>
        <v>#DIV/0!</v>
      </c>
      <c r="G6815" s="1016">
        <f t="shared" ref="G6815:G6878" si="205">(C6815*D6815*60)+G6814</f>
        <v>0</v>
      </c>
    </row>
    <row r="6816" spans="1:7">
      <c r="A6816" s="1016"/>
      <c r="B6816" s="1016"/>
      <c r="C6816" s="1016"/>
      <c r="D6816" s="1016"/>
      <c r="E6816" s="1016"/>
      <c r="F6816" s="1016" t="e">
        <f t="shared" si="204"/>
        <v>#DIV/0!</v>
      </c>
      <c r="G6816" s="1016">
        <f t="shared" si="205"/>
        <v>0</v>
      </c>
    </row>
    <row r="6817" spans="1:7">
      <c r="A6817" s="1016"/>
      <c r="B6817" s="1016"/>
      <c r="C6817" s="1016"/>
      <c r="D6817" s="1016"/>
      <c r="E6817" s="1016"/>
      <c r="F6817" s="1016" t="e">
        <f t="shared" si="204"/>
        <v>#DIV/0!</v>
      </c>
      <c r="G6817" s="1016">
        <f t="shared" si="205"/>
        <v>0</v>
      </c>
    </row>
    <row r="6818" spans="1:7">
      <c r="A6818" s="1016"/>
      <c r="B6818" s="1016"/>
      <c r="C6818" s="1016"/>
      <c r="D6818" s="1016"/>
      <c r="E6818" s="1016"/>
      <c r="F6818" s="1016" t="e">
        <f t="shared" si="204"/>
        <v>#DIV/0!</v>
      </c>
      <c r="G6818" s="1016">
        <f t="shared" si="205"/>
        <v>0</v>
      </c>
    </row>
    <row r="6819" spans="1:7">
      <c r="A6819" s="1016"/>
      <c r="B6819" s="1016"/>
      <c r="C6819" s="1016"/>
      <c r="D6819" s="1016"/>
      <c r="E6819" s="1016"/>
      <c r="F6819" s="1016" t="e">
        <f t="shared" si="204"/>
        <v>#DIV/0!</v>
      </c>
      <c r="G6819" s="1016">
        <f t="shared" si="205"/>
        <v>0</v>
      </c>
    </row>
    <row r="6820" spans="1:7">
      <c r="A6820" s="1016"/>
      <c r="B6820" s="1016"/>
      <c r="C6820" s="1016"/>
      <c r="D6820" s="1016"/>
      <c r="E6820" s="1016"/>
      <c r="F6820" s="1016" t="e">
        <f t="shared" si="204"/>
        <v>#DIV/0!</v>
      </c>
      <c r="G6820" s="1016">
        <f t="shared" si="205"/>
        <v>0</v>
      </c>
    </row>
    <row r="6821" spans="1:7">
      <c r="A6821" s="1016"/>
      <c r="B6821" s="1016"/>
      <c r="C6821" s="1016"/>
      <c r="D6821" s="1016"/>
      <c r="E6821" s="1016"/>
      <c r="F6821" s="1016" t="e">
        <f t="shared" si="204"/>
        <v>#DIV/0!</v>
      </c>
      <c r="G6821" s="1016">
        <f t="shared" si="205"/>
        <v>0</v>
      </c>
    </row>
    <row r="6822" spans="1:7">
      <c r="A6822" s="1016"/>
      <c r="B6822" s="1016"/>
      <c r="C6822" s="1016"/>
      <c r="D6822" s="1016"/>
      <c r="E6822" s="1016"/>
      <c r="F6822" s="1016" t="e">
        <f t="shared" si="204"/>
        <v>#DIV/0!</v>
      </c>
      <c r="G6822" s="1016">
        <f t="shared" si="205"/>
        <v>0</v>
      </c>
    </row>
    <row r="6823" spans="1:7">
      <c r="A6823" s="1016"/>
      <c r="B6823" s="1016"/>
      <c r="C6823" s="1016"/>
      <c r="D6823" s="1016"/>
      <c r="E6823" s="1016"/>
      <c r="F6823" s="1016" t="e">
        <f t="shared" si="204"/>
        <v>#DIV/0!</v>
      </c>
      <c r="G6823" s="1016">
        <f t="shared" si="205"/>
        <v>0</v>
      </c>
    </row>
    <row r="6824" spans="1:7">
      <c r="A6824" s="1016"/>
      <c r="B6824" s="1016"/>
      <c r="C6824" s="1016"/>
      <c r="D6824" s="1016"/>
      <c r="E6824" s="1016"/>
      <c r="F6824" s="1016" t="e">
        <f t="shared" si="204"/>
        <v>#DIV/0!</v>
      </c>
      <c r="G6824" s="1016">
        <f t="shared" si="205"/>
        <v>0</v>
      </c>
    </row>
    <row r="6825" spans="1:7">
      <c r="A6825" s="1016"/>
      <c r="B6825" s="1016"/>
      <c r="C6825" s="1016"/>
      <c r="D6825" s="1016"/>
      <c r="E6825" s="1016"/>
      <c r="F6825" s="1016" t="e">
        <f t="shared" si="204"/>
        <v>#DIV/0!</v>
      </c>
      <c r="G6825" s="1016">
        <f t="shared" si="205"/>
        <v>0</v>
      </c>
    </row>
    <row r="6826" spans="1:7">
      <c r="A6826" s="1016"/>
      <c r="B6826" s="1016"/>
      <c r="C6826" s="1016"/>
      <c r="D6826" s="1016"/>
      <c r="E6826" s="1016"/>
      <c r="F6826" s="1016" t="e">
        <f t="shared" si="204"/>
        <v>#DIV/0!</v>
      </c>
      <c r="G6826" s="1016">
        <f t="shared" si="205"/>
        <v>0</v>
      </c>
    </row>
    <row r="6827" spans="1:7">
      <c r="A6827" s="1016"/>
      <c r="B6827" s="1016"/>
      <c r="C6827" s="1016"/>
      <c r="D6827" s="1016"/>
      <c r="E6827" s="1016"/>
      <c r="F6827" s="1016" t="e">
        <f t="shared" si="204"/>
        <v>#DIV/0!</v>
      </c>
      <c r="G6827" s="1016">
        <f t="shared" si="205"/>
        <v>0</v>
      </c>
    </row>
    <row r="6828" spans="1:7">
      <c r="A6828" s="1016"/>
      <c r="B6828" s="1016"/>
      <c r="C6828" s="1016"/>
      <c r="D6828" s="1016"/>
      <c r="E6828" s="1016"/>
      <c r="F6828" s="1016" t="e">
        <f t="shared" si="204"/>
        <v>#DIV/0!</v>
      </c>
      <c r="G6828" s="1016">
        <f t="shared" si="205"/>
        <v>0</v>
      </c>
    </row>
    <row r="6829" spans="1:7">
      <c r="A6829" s="1016"/>
      <c r="B6829" s="1016"/>
      <c r="C6829" s="1016"/>
      <c r="D6829" s="1016"/>
      <c r="E6829" s="1016"/>
      <c r="F6829" s="1016" t="e">
        <f t="shared" si="204"/>
        <v>#DIV/0!</v>
      </c>
      <c r="G6829" s="1016">
        <f t="shared" si="205"/>
        <v>0</v>
      </c>
    </row>
    <row r="6830" spans="1:7">
      <c r="A6830" s="1016"/>
      <c r="B6830" s="1016"/>
      <c r="C6830" s="1016"/>
      <c r="D6830" s="1016"/>
      <c r="E6830" s="1016"/>
      <c r="F6830" s="1016" t="e">
        <f t="shared" si="204"/>
        <v>#DIV/0!</v>
      </c>
      <c r="G6830" s="1016">
        <f t="shared" si="205"/>
        <v>0</v>
      </c>
    </row>
    <row r="6831" spans="1:7">
      <c r="A6831" s="1016"/>
      <c r="B6831" s="1016"/>
      <c r="C6831" s="1016"/>
      <c r="D6831" s="1016"/>
      <c r="E6831" s="1016"/>
      <c r="F6831" s="1016" t="e">
        <f t="shared" si="204"/>
        <v>#DIV/0!</v>
      </c>
      <c r="G6831" s="1016">
        <f t="shared" si="205"/>
        <v>0</v>
      </c>
    </row>
    <row r="6832" spans="1:7">
      <c r="A6832" s="1016"/>
      <c r="B6832" s="1016"/>
      <c r="C6832" s="1016"/>
      <c r="D6832" s="1016"/>
      <c r="E6832" s="1016"/>
      <c r="F6832" s="1016" t="e">
        <f t="shared" si="204"/>
        <v>#DIV/0!</v>
      </c>
      <c r="G6832" s="1016">
        <f t="shared" si="205"/>
        <v>0</v>
      </c>
    </row>
    <row r="6833" spans="1:7">
      <c r="A6833" s="1016"/>
      <c r="B6833" s="1016"/>
      <c r="C6833" s="1016"/>
      <c r="D6833" s="1016"/>
      <c r="E6833" s="1016"/>
      <c r="F6833" s="1016" t="e">
        <f t="shared" si="204"/>
        <v>#DIV/0!</v>
      </c>
      <c r="G6833" s="1016">
        <f t="shared" si="205"/>
        <v>0</v>
      </c>
    </row>
    <row r="6834" spans="1:7">
      <c r="A6834" s="1016"/>
      <c r="B6834" s="1016"/>
      <c r="C6834" s="1016"/>
      <c r="D6834" s="1016"/>
      <c r="E6834" s="1016"/>
      <c r="F6834" s="1016" t="e">
        <f t="shared" si="204"/>
        <v>#DIV/0!</v>
      </c>
      <c r="G6834" s="1016">
        <f t="shared" si="205"/>
        <v>0</v>
      </c>
    </row>
    <row r="6835" spans="1:7">
      <c r="A6835" s="1016"/>
      <c r="B6835" s="1016"/>
      <c r="C6835" s="1016"/>
      <c r="D6835" s="1016"/>
      <c r="E6835" s="1016"/>
      <c r="F6835" s="1016" t="e">
        <f t="shared" si="204"/>
        <v>#DIV/0!</v>
      </c>
      <c r="G6835" s="1016">
        <f t="shared" si="205"/>
        <v>0</v>
      </c>
    </row>
    <row r="6836" spans="1:7">
      <c r="A6836" s="1016"/>
      <c r="B6836" s="1016"/>
      <c r="C6836" s="1016"/>
      <c r="D6836" s="1016"/>
      <c r="E6836" s="1016"/>
      <c r="F6836" s="1016" t="e">
        <f t="shared" si="204"/>
        <v>#DIV/0!</v>
      </c>
      <c r="G6836" s="1016">
        <f t="shared" si="205"/>
        <v>0</v>
      </c>
    </row>
    <row r="6837" spans="1:7">
      <c r="A6837" s="1016"/>
      <c r="B6837" s="1016"/>
      <c r="C6837" s="1016"/>
      <c r="D6837" s="1016"/>
      <c r="E6837" s="1016"/>
      <c r="F6837" s="1016" t="e">
        <f t="shared" si="204"/>
        <v>#DIV/0!</v>
      </c>
      <c r="G6837" s="1016">
        <f t="shared" si="205"/>
        <v>0</v>
      </c>
    </row>
    <row r="6838" spans="1:7">
      <c r="A6838" s="1016"/>
      <c r="B6838" s="1016"/>
      <c r="C6838" s="1016"/>
      <c r="D6838" s="1016"/>
      <c r="E6838" s="1016"/>
      <c r="F6838" s="1016" t="e">
        <f t="shared" si="204"/>
        <v>#DIV/0!</v>
      </c>
      <c r="G6838" s="1016">
        <f t="shared" si="205"/>
        <v>0</v>
      </c>
    </row>
    <row r="6839" spans="1:7">
      <c r="A6839" s="1016"/>
      <c r="B6839" s="1016"/>
      <c r="C6839" s="1016"/>
      <c r="D6839" s="1016"/>
      <c r="E6839" s="1016"/>
      <c r="F6839" s="1016" t="e">
        <f t="shared" si="204"/>
        <v>#DIV/0!</v>
      </c>
      <c r="G6839" s="1016">
        <f t="shared" si="205"/>
        <v>0</v>
      </c>
    </row>
    <row r="6840" spans="1:7">
      <c r="A6840" s="1016"/>
      <c r="B6840" s="1016"/>
      <c r="C6840" s="1016"/>
      <c r="D6840" s="1016"/>
      <c r="E6840" s="1016"/>
      <c r="F6840" s="1016" t="e">
        <f t="shared" si="204"/>
        <v>#DIV/0!</v>
      </c>
      <c r="G6840" s="1016">
        <f t="shared" si="205"/>
        <v>0</v>
      </c>
    </row>
    <row r="6841" spans="1:7">
      <c r="A6841" s="1016"/>
      <c r="B6841" s="1016"/>
      <c r="C6841" s="1016"/>
      <c r="D6841" s="1016"/>
      <c r="E6841" s="1016"/>
      <c r="F6841" s="1016" t="e">
        <f t="shared" si="204"/>
        <v>#DIV/0!</v>
      </c>
      <c r="G6841" s="1016">
        <f t="shared" si="205"/>
        <v>0</v>
      </c>
    </row>
    <row r="6842" spans="1:7">
      <c r="A6842" s="1016"/>
      <c r="B6842" s="1016"/>
      <c r="C6842" s="1016"/>
      <c r="D6842" s="1016"/>
      <c r="E6842" s="1016"/>
      <c r="F6842" s="1016" t="e">
        <f t="shared" si="204"/>
        <v>#DIV/0!</v>
      </c>
      <c r="G6842" s="1016">
        <f t="shared" si="205"/>
        <v>0</v>
      </c>
    </row>
    <row r="6843" spans="1:7">
      <c r="A6843" s="1016"/>
      <c r="B6843" s="1016"/>
      <c r="C6843" s="1016"/>
      <c r="D6843" s="1016"/>
      <c r="E6843" s="1016"/>
      <c r="F6843" s="1016" t="e">
        <f t="shared" si="204"/>
        <v>#DIV/0!</v>
      </c>
      <c r="G6843" s="1016">
        <f t="shared" si="205"/>
        <v>0</v>
      </c>
    </row>
    <row r="6844" spans="1:7">
      <c r="A6844" s="1016"/>
      <c r="B6844" s="1016"/>
      <c r="C6844" s="1016"/>
      <c r="D6844" s="1016"/>
      <c r="E6844" s="1016"/>
      <c r="F6844" s="1016" t="e">
        <f t="shared" si="204"/>
        <v>#DIV/0!</v>
      </c>
      <c r="G6844" s="1016">
        <f t="shared" si="205"/>
        <v>0</v>
      </c>
    </row>
    <row r="6845" spans="1:7">
      <c r="A6845" s="1016"/>
      <c r="B6845" s="1016"/>
      <c r="C6845" s="1016"/>
      <c r="D6845" s="1016"/>
      <c r="E6845" s="1016"/>
      <c r="F6845" s="1016" t="e">
        <f t="shared" si="204"/>
        <v>#DIV/0!</v>
      </c>
      <c r="G6845" s="1016">
        <f t="shared" si="205"/>
        <v>0</v>
      </c>
    </row>
    <row r="6846" spans="1:7">
      <c r="A6846" s="1016"/>
      <c r="B6846" s="1016"/>
      <c r="C6846" s="1016"/>
      <c r="D6846" s="1016"/>
      <c r="E6846" s="1016"/>
      <c r="F6846" s="1016" t="e">
        <f t="shared" si="204"/>
        <v>#DIV/0!</v>
      </c>
      <c r="G6846" s="1016">
        <f t="shared" si="205"/>
        <v>0</v>
      </c>
    </row>
    <row r="6847" spans="1:7">
      <c r="A6847" s="1016"/>
      <c r="B6847" s="1016"/>
      <c r="C6847" s="1016"/>
      <c r="D6847" s="1016"/>
      <c r="E6847" s="1016"/>
      <c r="F6847" s="1016" t="e">
        <f t="shared" si="204"/>
        <v>#DIV/0!</v>
      </c>
      <c r="G6847" s="1016">
        <f t="shared" si="205"/>
        <v>0</v>
      </c>
    </row>
    <row r="6848" spans="1:7">
      <c r="A6848" s="1016"/>
      <c r="B6848" s="1016"/>
      <c r="C6848" s="1016"/>
      <c r="D6848" s="1016"/>
      <c r="E6848" s="1016"/>
      <c r="F6848" s="1016" t="e">
        <f t="shared" si="204"/>
        <v>#DIV/0!</v>
      </c>
      <c r="G6848" s="1016">
        <f t="shared" si="205"/>
        <v>0</v>
      </c>
    </row>
    <row r="6849" spans="1:7">
      <c r="A6849" s="1016"/>
      <c r="B6849" s="1016"/>
      <c r="C6849" s="1016"/>
      <c r="D6849" s="1016"/>
      <c r="E6849" s="1016"/>
      <c r="F6849" s="1016" t="e">
        <f t="shared" si="204"/>
        <v>#DIV/0!</v>
      </c>
      <c r="G6849" s="1016">
        <f t="shared" si="205"/>
        <v>0</v>
      </c>
    </row>
    <row r="6850" spans="1:7">
      <c r="A6850" s="1016"/>
      <c r="B6850" s="1016"/>
      <c r="C6850" s="1016"/>
      <c r="D6850" s="1016"/>
      <c r="E6850" s="1016"/>
      <c r="F6850" s="1016" t="e">
        <f t="shared" si="204"/>
        <v>#DIV/0!</v>
      </c>
      <c r="G6850" s="1016">
        <f t="shared" si="205"/>
        <v>0</v>
      </c>
    </row>
    <row r="6851" spans="1:7">
      <c r="A6851" s="1016"/>
      <c r="B6851" s="1016"/>
      <c r="C6851" s="1016"/>
      <c r="D6851" s="1016"/>
      <c r="E6851" s="1016"/>
      <c r="F6851" s="1016" t="e">
        <f t="shared" si="204"/>
        <v>#DIV/0!</v>
      </c>
      <c r="G6851" s="1016">
        <f t="shared" si="205"/>
        <v>0</v>
      </c>
    </row>
    <row r="6852" spans="1:7">
      <c r="A6852" s="1016"/>
      <c r="B6852" s="1016"/>
      <c r="C6852" s="1016"/>
      <c r="D6852" s="1016"/>
      <c r="E6852" s="1016"/>
      <c r="F6852" s="1016" t="e">
        <f t="shared" si="204"/>
        <v>#DIV/0!</v>
      </c>
      <c r="G6852" s="1016">
        <f t="shared" si="205"/>
        <v>0</v>
      </c>
    </row>
    <row r="6853" spans="1:7">
      <c r="A6853" s="1016"/>
      <c r="B6853" s="1016"/>
      <c r="C6853" s="1016"/>
      <c r="D6853" s="1016"/>
      <c r="E6853" s="1016"/>
      <c r="F6853" s="1016" t="e">
        <f t="shared" si="204"/>
        <v>#DIV/0!</v>
      </c>
      <c r="G6853" s="1016">
        <f t="shared" si="205"/>
        <v>0</v>
      </c>
    </row>
    <row r="6854" spans="1:7">
      <c r="A6854" s="1016"/>
      <c r="B6854" s="1016"/>
      <c r="C6854" s="1016"/>
      <c r="D6854" s="1016"/>
      <c r="E6854" s="1016"/>
      <c r="F6854" s="1016" t="e">
        <f t="shared" si="204"/>
        <v>#DIV/0!</v>
      </c>
      <c r="G6854" s="1016">
        <f t="shared" si="205"/>
        <v>0</v>
      </c>
    </row>
    <row r="6855" spans="1:7">
      <c r="A6855" s="1016"/>
      <c r="B6855" s="1016"/>
      <c r="C6855" s="1016"/>
      <c r="D6855" s="1016"/>
      <c r="E6855" s="1016"/>
      <c r="F6855" s="1016" t="e">
        <f t="shared" si="204"/>
        <v>#DIV/0!</v>
      </c>
      <c r="G6855" s="1016">
        <f t="shared" si="205"/>
        <v>0</v>
      </c>
    </row>
    <row r="6856" spans="1:7">
      <c r="A6856" s="1016"/>
      <c r="B6856" s="1016"/>
      <c r="C6856" s="1016"/>
      <c r="D6856" s="1016"/>
      <c r="E6856" s="1016"/>
      <c r="F6856" s="1016" t="e">
        <f t="shared" si="204"/>
        <v>#DIV/0!</v>
      </c>
      <c r="G6856" s="1016">
        <f t="shared" si="205"/>
        <v>0</v>
      </c>
    </row>
    <row r="6857" spans="1:7">
      <c r="A6857" s="1016"/>
      <c r="B6857" s="1016"/>
      <c r="C6857" s="1016"/>
      <c r="D6857" s="1016"/>
      <c r="E6857" s="1016"/>
      <c r="F6857" s="1016" t="e">
        <f t="shared" si="204"/>
        <v>#DIV/0!</v>
      </c>
      <c r="G6857" s="1016">
        <f t="shared" si="205"/>
        <v>0</v>
      </c>
    </row>
    <row r="6858" spans="1:7">
      <c r="A6858" s="1016"/>
      <c r="B6858" s="1016"/>
      <c r="C6858" s="1016"/>
      <c r="D6858" s="1016"/>
      <c r="E6858" s="1016"/>
      <c r="F6858" s="1016" t="e">
        <f t="shared" si="204"/>
        <v>#DIV/0!</v>
      </c>
      <c r="G6858" s="1016">
        <f t="shared" si="205"/>
        <v>0</v>
      </c>
    </row>
    <row r="6859" spans="1:7">
      <c r="A6859" s="1016"/>
      <c r="B6859" s="1016"/>
      <c r="C6859" s="1016"/>
      <c r="D6859" s="1016"/>
      <c r="E6859" s="1016"/>
      <c r="F6859" s="1016" t="e">
        <f t="shared" si="204"/>
        <v>#DIV/0!</v>
      </c>
      <c r="G6859" s="1016">
        <f t="shared" si="205"/>
        <v>0</v>
      </c>
    </row>
    <row r="6860" spans="1:7">
      <c r="A6860" s="1016"/>
      <c r="B6860" s="1016"/>
      <c r="C6860" s="1016"/>
      <c r="D6860" s="1016"/>
      <c r="E6860" s="1016"/>
      <c r="F6860" s="1016" t="e">
        <f t="shared" si="204"/>
        <v>#DIV/0!</v>
      </c>
      <c r="G6860" s="1016">
        <f t="shared" si="205"/>
        <v>0</v>
      </c>
    </row>
    <row r="6861" spans="1:7">
      <c r="A6861" s="1016"/>
      <c r="B6861" s="1016"/>
      <c r="C6861" s="1016"/>
      <c r="D6861" s="1016"/>
      <c r="E6861" s="1016"/>
      <c r="F6861" s="1016" t="e">
        <f t="shared" si="204"/>
        <v>#DIV/0!</v>
      </c>
      <c r="G6861" s="1016">
        <f t="shared" si="205"/>
        <v>0</v>
      </c>
    </row>
    <row r="6862" spans="1:7">
      <c r="A6862" s="1016"/>
      <c r="B6862" s="1016"/>
      <c r="C6862" s="1016"/>
      <c r="D6862" s="1016"/>
      <c r="E6862" s="1016"/>
      <c r="F6862" s="1016" t="e">
        <f t="shared" si="204"/>
        <v>#DIV/0!</v>
      </c>
      <c r="G6862" s="1016">
        <f t="shared" si="205"/>
        <v>0</v>
      </c>
    </row>
    <row r="6863" spans="1:7">
      <c r="A6863" s="1016"/>
      <c r="B6863" s="1016"/>
      <c r="C6863" s="1016"/>
      <c r="D6863" s="1016"/>
      <c r="E6863" s="1016"/>
      <c r="F6863" s="1016" t="e">
        <f t="shared" si="204"/>
        <v>#DIV/0!</v>
      </c>
      <c r="G6863" s="1016">
        <f t="shared" si="205"/>
        <v>0</v>
      </c>
    </row>
    <row r="6864" spans="1:7">
      <c r="A6864" s="1016"/>
      <c r="B6864" s="1016"/>
      <c r="C6864" s="1016"/>
      <c r="D6864" s="1016"/>
      <c r="E6864" s="1016"/>
      <c r="F6864" s="1016" t="e">
        <f t="shared" si="204"/>
        <v>#DIV/0!</v>
      </c>
      <c r="G6864" s="1016">
        <f t="shared" si="205"/>
        <v>0</v>
      </c>
    </row>
    <row r="6865" spans="1:7">
      <c r="A6865" s="1016"/>
      <c r="B6865" s="1016"/>
      <c r="C6865" s="1016"/>
      <c r="D6865" s="1016"/>
      <c r="E6865" s="1016"/>
      <c r="F6865" s="1016" t="e">
        <f t="shared" si="204"/>
        <v>#DIV/0!</v>
      </c>
      <c r="G6865" s="1016">
        <f t="shared" si="205"/>
        <v>0</v>
      </c>
    </row>
    <row r="6866" spans="1:7">
      <c r="A6866" s="1016"/>
      <c r="B6866" s="1016"/>
      <c r="C6866" s="1016"/>
      <c r="D6866" s="1016"/>
      <c r="E6866" s="1016"/>
      <c r="F6866" s="1016" t="e">
        <f t="shared" si="204"/>
        <v>#DIV/0!</v>
      </c>
      <c r="G6866" s="1016">
        <f t="shared" si="205"/>
        <v>0</v>
      </c>
    </row>
    <row r="6867" spans="1:7">
      <c r="A6867" s="1016"/>
      <c r="B6867" s="1016"/>
      <c r="C6867" s="1016"/>
      <c r="D6867" s="1016"/>
      <c r="E6867" s="1016"/>
      <c r="F6867" s="1016" t="e">
        <f t="shared" si="204"/>
        <v>#DIV/0!</v>
      </c>
      <c r="G6867" s="1016">
        <f t="shared" si="205"/>
        <v>0</v>
      </c>
    </row>
    <row r="6868" spans="1:7">
      <c r="A6868" s="1016"/>
      <c r="B6868" s="1016"/>
      <c r="C6868" s="1016"/>
      <c r="D6868" s="1016"/>
      <c r="E6868" s="1016"/>
      <c r="F6868" s="1016" t="e">
        <f t="shared" si="204"/>
        <v>#DIV/0!</v>
      </c>
      <c r="G6868" s="1016">
        <f t="shared" si="205"/>
        <v>0</v>
      </c>
    </row>
    <row r="6869" spans="1:7">
      <c r="A6869" s="1016"/>
      <c r="B6869" s="1016"/>
      <c r="C6869" s="1016"/>
      <c r="D6869" s="1016"/>
      <c r="E6869" s="1016"/>
      <c r="F6869" s="1016" t="e">
        <f t="shared" si="204"/>
        <v>#DIV/0!</v>
      </c>
      <c r="G6869" s="1016">
        <f t="shared" si="205"/>
        <v>0</v>
      </c>
    </row>
    <row r="6870" spans="1:7">
      <c r="A6870" s="1016"/>
      <c r="B6870" s="1016"/>
      <c r="C6870" s="1016"/>
      <c r="D6870" s="1016"/>
      <c r="E6870" s="1016"/>
      <c r="F6870" s="1016" t="e">
        <f t="shared" si="204"/>
        <v>#DIV/0!</v>
      </c>
      <c r="G6870" s="1016">
        <f t="shared" si="205"/>
        <v>0</v>
      </c>
    </row>
    <row r="6871" spans="1:7">
      <c r="A6871" s="1016"/>
      <c r="B6871" s="1016"/>
      <c r="C6871" s="1016"/>
      <c r="D6871" s="1016"/>
      <c r="E6871" s="1016"/>
      <c r="F6871" s="1016" t="e">
        <f t="shared" si="204"/>
        <v>#DIV/0!</v>
      </c>
      <c r="G6871" s="1016">
        <f t="shared" si="205"/>
        <v>0</v>
      </c>
    </row>
    <row r="6872" spans="1:7">
      <c r="A6872" s="1016"/>
      <c r="B6872" s="1016"/>
      <c r="C6872" s="1016"/>
      <c r="D6872" s="1016"/>
      <c r="E6872" s="1016"/>
      <c r="F6872" s="1016" t="e">
        <f t="shared" si="204"/>
        <v>#DIV/0!</v>
      </c>
      <c r="G6872" s="1016">
        <f t="shared" si="205"/>
        <v>0</v>
      </c>
    </row>
    <row r="6873" spans="1:7">
      <c r="A6873" s="1016"/>
      <c r="B6873" s="1016"/>
      <c r="C6873" s="1016"/>
      <c r="D6873" s="1016"/>
      <c r="E6873" s="1016"/>
      <c r="F6873" s="1016" t="e">
        <f t="shared" si="204"/>
        <v>#DIV/0!</v>
      </c>
      <c r="G6873" s="1016">
        <f t="shared" si="205"/>
        <v>0</v>
      </c>
    </row>
    <row r="6874" spans="1:7">
      <c r="A6874" s="1016"/>
      <c r="B6874" s="1016"/>
      <c r="C6874" s="1016"/>
      <c r="D6874" s="1016"/>
      <c r="E6874" s="1016"/>
      <c r="F6874" s="1016" t="e">
        <f t="shared" si="204"/>
        <v>#DIV/0!</v>
      </c>
      <c r="G6874" s="1016">
        <f t="shared" si="205"/>
        <v>0</v>
      </c>
    </row>
    <row r="6875" spans="1:7">
      <c r="A6875" s="1016"/>
      <c r="B6875" s="1016"/>
      <c r="C6875" s="1016"/>
      <c r="D6875" s="1016"/>
      <c r="E6875" s="1016"/>
      <c r="F6875" s="1016" t="e">
        <f t="shared" si="204"/>
        <v>#DIV/0!</v>
      </c>
      <c r="G6875" s="1016">
        <f t="shared" si="205"/>
        <v>0</v>
      </c>
    </row>
    <row r="6876" spans="1:7">
      <c r="A6876" s="1016"/>
      <c r="B6876" s="1016"/>
      <c r="C6876" s="1016"/>
      <c r="D6876" s="1016"/>
      <c r="E6876" s="1016"/>
      <c r="F6876" s="1016" t="e">
        <f t="shared" si="204"/>
        <v>#DIV/0!</v>
      </c>
      <c r="G6876" s="1016">
        <f t="shared" si="205"/>
        <v>0</v>
      </c>
    </row>
    <row r="6877" spans="1:7">
      <c r="A6877" s="1016"/>
      <c r="B6877" s="1016"/>
      <c r="C6877" s="1016"/>
      <c r="D6877" s="1016"/>
      <c r="E6877" s="1016"/>
      <c r="F6877" s="1016" t="e">
        <f t="shared" si="204"/>
        <v>#DIV/0!</v>
      </c>
      <c r="G6877" s="1016">
        <f t="shared" si="205"/>
        <v>0</v>
      </c>
    </row>
    <row r="6878" spans="1:7">
      <c r="A6878" s="1016"/>
      <c r="B6878" s="1016"/>
      <c r="C6878" s="1016"/>
      <c r="D6878" s="1016"/>
      <c r="E6878" s="1016"/>
      <c r="F6878" s="1016" t="e">
        <f t="shared" si="204"/>
        <v>#DIV/0!</v>
      </c>
      <c r="G6878" s="1016">
        <f t="shared" si="205"/>
        <v>0</v>
      </c>
    </row>
    <row r="6879" spans="1:7">
      <c r="A6879" s="1016"/>
      <c r="B6879" s="1016"/>
      <c r="C6879" s="1016"/>
      <c r="D6879" s="1016"/>
      <c r="E6879" s="1016"/>
      <c r="F6879" s="1016" t="e">
        <f t="shared" ref="F6879:F6942" si="206">(B6879*C6879*D6879*60/(A6879*1000))+F6878</f>
        <v>#DIV/0!</v>
      </c>
      <c r="G6879" s="1016">
        <f t="shared" ref="G6879:G6942" si="207">(C6879*D6879*60)+G6878</f>
        <v>0</v>
      </c>
    </row>
    <row r="6880" spans="1:7">
      <c r="A6880" s="1016"/>
      <c r="B6880" s="1016"/>
      <c r="C6880" s="1016"/>
      <c r="D6880" s="1016"/>
      <c r="E6880" s="1016"/>
      <c r="F6880" s="1016" t="e">
        <f t="shared" si="206"/>
        <v>#DIV/0!</v>
      </c>
      <c r="G6880" s="1016">
        <f t="shared" si="207"/>
        <v>0</v>
      </c>
    </row>
    <row r="6881" spans="1:7">
      <c r="A6881" s="1016"/>
      <c r="B6881" s="1016"/>
      <c r="C6881" s="1016"/>
      <c r="D6881" s="1016"/>
      <c r="E6881" s="1016"/>
      <c r="F6881" s="1016" t="e">
        <f t="shared" si="206"/>
        <v>#DIV/0!</v>
      </c>
      <c r="G6881" s="1016">
        <f t="shared" si="207"/>
        <v>0</v>
      </c>
    </row>
    <row r="6882" spans="1:7">
      <c r="A6882" s="1016"/>
      <c r="B6882" s="1016"/>
      <c r="C6882" s="1016"/>
      <c r="D6882" s="1016"/>
      <c r="E6882" s="1016"/>
      <c r="F6882" s="1016" t="e">
        <f t="shared" si="206"/>
        <v>#DIV/0!</v>
      </c>
      <c r="G6882" s="1016">
        <f t="shared" si="207"/>
        <v>0</v>
      </c>
    </row>
    <row r="6883" spans="1:7">
      <c r="A6883" s="1016"/>
      <c r="B6883" s="1016"/>
      <c r="C6883" s="1016"/>
      <c r="D6883" s="1016"/>
      <c r="E6883" s="1016"/>
      <c r="F6883" s="1016" t="e">
        <f t="shared" si="206"/>
        <v>#DIV/0!</v>
      </c>
      <c r="G6883" s="1016">
        <f t="shared" si="207"/>
        <v>0</v>
      </c>
    </row>
    <row r="6884" spans="1:7">
      <c r="A6884" s="1016"/>
      <c r="B6884" s="1016"/>
      <c r="C6884" s="1016"/>
      <c r="D6884" s="1016"/>
      <c r="E6884" s="1016"/>
      <c r="F6884" s="1016" t="e">
        <f t="shared" si="206"/>
        <v>#DIV/0!</v>
      </c>
      <c r="G6884" s="1016">
        <f t="shared" si="207"/>
        <v>0</v>
      </c>
    </row>
    <row r="6885" spans="1:7">
      <c r="A6885" s="1016"/>
      <c r="B6885" s="1016"/>
      <c r="C6885" s="1016"/>
      <c r="D6885" s="1016"/>
      <c r="E6885" s="1016"/>
      <c r="F6885" s="1016" t="e">
        <f t="shared" si="206"/>
        <v>#DIV/0!</v>
      </c>
      <c r="G6885" s="1016">
        <f t="shared" si="207"/>
        <v>0</v>
      </c>
    </row>
    <row r="6886" spans="1:7">
      <c r="A6886" s="1016"/>
      <c r="B6886" s="1016"/>
      <c r="C6886" s="1016"/>
      <c r="D6886" s="1016"/>
      <c r="E6886" s="1016"/>
      <c r="F6886" s="1016" t="e">
        <f t="shared" si="206"/>
        <v>#DIV/0!</v>
      </c>
      <c r="G6886" s="1016">
        <f t="shared" si="207"/>
        <v>0</v>
      </c>
    </row>
    <row r="6887" spans="1:7">
      <c r="A6887" s="1016"/>
      <c r="B6887" s="1016"/>
      <c r="C6887" s="1016"/>
      <c r="D6887" s="1016"/>
      <c r="E6887" s="1016"/>
      <c r="F6887" s="1016" t="e">
        <f t="shared" si="206"/>
        <v>#DIV/0!</v>
      </c>
      <c r="G6887" s="1016">
        <f t="shared" si="207"/>
        <v>0</v>
      </c>
    </row>
    <row r="6888" spans="1:7">
      <c r="A6888" s="1016"/>
      <c r="B6888" s="1016"/>
      <c r="C6888" s="1016"/>
      <c r="D6888" s="1016"/>
      <c r="E6888" s="1016"/>
      <c r="F6888" s="1016" t="e">
        <f t="shared" si="206"/>
        <v>#DIV/0!</v>
      </c>
      <c r="G6888" s="1016">
        <f t="shared" si="207"/>
        <v>0</v>
      </c>
    </row>
    <row r="6889" spans="1:7">
      <c r="A6889" s="1016"/>
      <c r="B6889" s="1016"/>
      <c r="C6889" s="1016"/>
      <c r="D6889" s="1016"/>
      <c r="E6889" s="1016"/>
      <c r="F6889" s="1016" t="e">
        <f t="shared" si="206"/>
        <v>#DIV/0!</v>
      </c>
      <c r="G6889" s="1016">
        <f t="shared" si="207"/>
        <v>0</v>
      </c>
    </row>
    <row r="6890" spans="1:7">
      <c r="A6890" s="1016"/>
      <c r="B6890" s="1016"/>
      <c r="C6890" s="1016"/>
      <c r="D6890" s="1016"/>
      <c r="E6890" s="1016"/>
      <c r="F6890" s="1016" t="e">
        <f t="shared" si="206"/>
        <v>#DIV/0!</v>
      </c>
      <c r="G6890" s="1016">
        <f t="shared" si="207"/>
        <v>0</v>
      </c>
    </row>
    <row r="6891" spans="1:7">
      <c r="A6891" s="1016"/>
      <c r="B6891" s="1016"/>
      <c r="C6891" s="1016"/>
      <c r="D6891" s="1016"/>
      <c r="E6891" s="1016"/>
      <c r="F6891" s="1016" t="e">
        <f t="shared" si="206"/>
        <v>#DIV/0!</v>
      </c>
      <c r="G6891" s="1016">
        <f t="shared" si="207"/>
        <v>0</v>
      </c>
    </row>
    <row r="6892" spans="1:7">
      <c r="A6892" s="1016"/>
      <c r="B6892" s="1016"/>
      <c r="C6892" s="1016"/>
      <c r="D6892" s="1016"/>
      <c r="E6892" s="1016"/>
      <c r="F6892" s="1016" t="e">
        <f t="shared" si="206"/>
        <v>#DIV/0!</v>
      </c>
      <c r="G6892" s="1016">
        <f t="shared" si="207"/>
        <v>0</v>
      </c>
    </row>
    <row r="6893" spans="1:7">
      <c r="A6893" s="1016"/>
      <c r="B6893" s="1016"/>
      <c r="C6893" s="1016"/>
      <c r="D6893" s="1016"/>
      <c r="E6893" s="1016"/>
      <c r="F6893" s="1016" t="e">
        <f t="shared" si="206"/>
        <v>#DIV/0!</v>
      </c>
      <c r="G6893" s="1016">
        <f t="shared" si="207"/>
        <v>0</v>
      </c>
    </row>
    <row r="6894" spans="1:7">
      <c r="A6894" s="1016"/>
      <c r="B6894" s="1016"/>
      <c r="C6894" s="1016"/>
      <c r="D6894" s="1016"/>
      <c r="E6894" s="1016"/>
      <c r="F6894" s="1016" t="e">
        <f t="shared" si="206"/>
        <v>#DIV/0!</v>
      </c>
      <c r="G6894" s="1016">
        <f t="shared" si="207"/>
        <v>0</v>
      </c>
    </row>
    <row r="6895" spans="1:7">
      <c r="A6895" s="1016"/>
      <c r="B6895" s="1016"/>
      <c r="C6895" s="1016"/>
      <c r="D6895" s="1016"/>
      <c r="E6895" s="1016"/>
      <c r="F6895" s="1016" t="e">
        <f t="shared" si="206"/>
        <v>#DIV/0!</v>
      </c>
      <c r="G6895" s="1016">
        <f t="shared" si="207"/>
        <v>0</v>
      </c>
    </row>
    <row r="6896" spans="1:7">
      <c r="A6896" s="1016"/>
      <c r="B6896" s="1016"/>
      <c r="C6896" s="1016"/>
      <c r="D6896" s="1016"/>
      <c r="E6896" s="1016"/>
      <c r="F6896" s="1016" t="e">
        <f t="shared" si="206"/>
        <v>#DIV/0!</v>
      </c>
      <c r="G6896" s="1016">
        <f t="shared" si="207"/>
        <v>0</v>
      </c>
    </row>
    <row r="6897" spans="1:7">
      <c r="A6897" s="1016"/>
      <c r="B6897" s="1016"/>
      <c r="C6897" s="1016"/>
      <c r="D6897" s="1016"/>
      <c r="E6897" s="1016"/>
      <c r="F6897" s="1016" t="e">
        <f t="shared" si="206"/>
        <v>#DIV/0!</v>
      </c>
      <c r="G6897" s="1016">
        <f t="shared" si="207"/>
        <v>0</v>
      </c>
    </row>
    <row r="6898" spans="1:7">
      <c r="A6898" s="1016"/>
      <c r="B6898" s="1016"/>
      <c r="C6898" s="1016"/>
      <c r="D6898" s="1016"/>
      <c r="E6898" s="1016"/>
      <c r="F6898" s="1016" t="e">
        <f t="shared" si="206"/>
        <v>#DIV/0!</v>
      </c>
      <c r="G6898" s="1016">
        <f t="shared" si="207"/>
        <v>0</v>
      </c>
    </row>
    <row r="6899" spans="1:7">
      <c r="A6899" s="1016"/>
      <c r="B6899" s="1016"/>
      <c r="C6899" s="1016"/>
      <c r="D6899" s="1016"/>
      <c r="E6899" s="1016"/>
      <c r="F6899" s="1016" t="e">
        <f t="shared" si="206"/>
        <v>#DIV/0!</v>
      </c>
      <c r="G6899" s="1016">
        <f t="shared" si="207"/>
        <v>0</v>
      </c>
    </row>
    <row r="6900" spans="1:7">
      <c r="A6900" s="1016"/>
      <c r="B6900" s="1016"/>
      <c r="C6900" s="1016"/>
      <c r="D6900" s="1016"/>
      <c r="E6900" s="1016"/>
      <c r="F6900" s="1016" t="e">
        <f t="shared" si="206"/>
        <v>#DIV/0!</v>
      </c>
      <c r="G6900" s="1016">
        <f t="shared" si="207"/>
        <v>0</v>
      </c>
    </row>
    <row r="6901" spans="1:7">
      <c r="A6901" s="1016"/>
      <c r="B6901" s="1016"/>
      <c r="C6901" s="1016"/>
      <c r="D6901" s="1016"/>
      <c r="E6901" s="1016"/>
      <c r="F6901" s="1016" t="e">
        <f t="shared" si="206"/>
        <v>#DIV/0!</v>
      </c>
      <c r="G6901" s="1016">
        <f t="shared" si="207"/>
        <v>0</v>
      </c>
    </row>
    <row r="6902" spans="1:7">
      <c r="A6902" s="1016"/>
      <c r="B6902" s="1016"/>
      <c r="C6902" s="1016"/>
      <c r="D6902" s="1016"/>
      <c r="E6902" s="1016"/>
      <c r="F6902" s="1016" t="e">
        <f t="shared" si="206"/>
        <v>#DIV/0!</v>
      </c>
      <c r="G6902" s="1016">
        <f t="shared" si="207"/>
        <v>0</v>
      </c>
    </row>
    <row r="6903" spans="1:7">
      <c r="A6903" s="1016"/>
      <c r="B6903" s="1016"/>
      <c r="C6903" s="1016"/>
      <c r="D6903" s="1016"/>
      <c r="E6903" s="1016"/>
      <c r="F6903" s="1016" t="e">
        <f t="shared" si="206"/>
        <v>#DIV/0!</v>
      </c>
      <c r="G6903" s="1016">
        <f t="shared" si="207"/>
        <v>0</v>
      </c>
    </row>
    <row r="6904" spans="1:7">
      <c r="A6904" s="1016"/>
      <c r="B6904" s="1016"/>
      <c r="C6904" s="1016"/>
      <c r="D6904" s="1016"/>
      <c r="E6904" s="1016"/>
      <c r="F6904" s="1016" t="e">
        <f t="shared" si="206"/>
        <v>#DIV/0!</v>
      </c>
      <c r="G6904" s="1016">
        <f t="shared" si="207"/>
        <v>0</v>
      </c>
    </row>
    <row r="6905" spans="1:7">
      <c r="A6905" s="1016"/>
      <c r="B6905" s="1016"/>
      <c r="C6905" s="1016"/>
      <c r="D6905" s="1016"/>
      <c r="E6905" s="1016"/>
      <c r="F6905" s="1016" t="e">
        <f t="shared" si="206"/>
        <v>#DIV/0!</v>
      </c>
      <c r="G6905" s="1016">
        <f t="shared" si="207"/>
        <v>0</v>
      </c>
    </row>
    <row r="6906" spans="1:7">
      <c r="A6906" s="1016"/>
      <c r="B6906" s="1016"/>
      <c r="C6906" s="1016"/>
      <c r="D6906" s="1016"/>
      <c r="E6906" s="1016"/>
      <c r="F6906" s="1016" t="e">
        <f t="shared" si="206"/>
        <v>#DIV/0!</v>
      </c>
      <c r="G6906" s="1016">
        <f t="shared" si="207"/>
        <v>0</v>
      </c>
    </row>
    <row r="6907" spans="1:7">
      <c r="A6907" s="1016"/>
      <c r="B6907" s="1016"/>
      <c r="C6907" s="1016"/>
      <c r="D6907" s="1016"/>
      <c r="E6907" s="1016"/>
      <c r="F6907" s="1016" t="e">
        <f t="shared" si="206"/>
        <v>#DIV/0!</v>
      </c>
      <c r="G6907" s="1016">
        <f t="shared" si="207"/>
        <v>0</v>
      </c>
    </row>
    <row r="6908" spans="1:7">
      <c r="A6908" s="1016"/>
      <c r="B6908" s="1016"/>
      <c r="C6908" s="1016"/>
      <c r="D6908" s="1016"/>
      <c r="E6908" s="1016"/>
      <c r="F6908" s="1016" t="e">
        <f t="shared" si="206"/>
        <v>#DIV/0!</v>
      </c>
      <c r="G6908" s="1016">
        <f t="shared" si="207"/>
        <v>0</v>
      </c>
    </row>
    <row r="6909" spans="1:7">
      <c r="A6909" s="1016"/>
      <c r="B6909" s="1016"/>
      <c r="C6909" s="1016"/>
      <c r="D6909" s="1016"/>
      <c r="E6909" s="1016"/>
      <c r="F6909" s="1016" t="e">
        <f t="shared" si="206"/>
        <v>#DIV/0!</v>
      </c>
      <c r="G6909" s="1016">
        <f t="shared" si="207"/>
        <v>0</v>
      </c>
    </row>
    <row r="6910" spans="1:7">
      <c r="A6910" s="1016"/>
      <c r="B6910" s="1016"/>
      <c r="C6910" s="1016"/>
      <c r="D6910" s="1016"/>
      <c r="E6910" s="1016"/>
      <c r="F6910" s="1016" t="e">
        <f t="shared" si="206"/>
        <v>#DIV/0!</v>
      </c>
      <c r="G6910" s="1016">
        <f t="shared" si="207"/>
        <v>0</v>
      </c>
    </row>
    <row r="6911" spans="1:7">
      <c r="A6911" s="1016"/>
      <c r="B6911" s="1016"/>
      <c r="C6911" s="1016"/>
      <c r="D6911" s="1016"/>
      <c r="E6911" s="1016"/>
      <c r="F6911" s="1016" t="e">
        <f t="shared" si="206"/>
        <v>#DIV/0!</v>
      </c>
      <c r="G6911" s="1016">
        <f t="shared" si="207"/>
        <v>0</v>
      </c>
    </row>
    <row r="6912" spans="1:7">
      <c r="A6912" s="1016"/>
      <c r="B6912" s="1016"/>
      <c r="C6912" s="1016"/>
      <c r="D6912" s="1016"/>
      <c r="E6912" s="1016"/>
      <c r="F6912" s="1016" t="e">
        <f t="shared" si="206"/>
        <v>#DIV/0!</v>
      </c>
      <c r="G6912" s="1016">
        <f t="shared" si="207"/>
        <v>0</v>
      </c>
    </row>
    <row r="6913" spans="1:7">
      <c r="A6913" s="1016"/>
      <c r="B6913" s="1016"/>
      <c r="C6913" s="1016"/>
      <c r="D6913" s="1016"/>
      <c r="E6913" s="1016"/>
      <c r="F6913" s="1016" t="e">
        <f t="shared" si="206"/>
        <v>#DIV/0!</v>
      </c>
      <c r="G6913" s="1016">
        <f t="shared" si="207"/>
        <v>0</v>
      </c>
    </row>
    <row r="6914" spans="1:7">
      <c r="A6914" s="1016"/>
      <c r="B6914" s="1016"/>
      <c r="C6914" s="1016"/>
      <c r="D6914" s="1016"/>
      <c r="E6914" s="1016"/>
      <c r="F6914" s="1016" t="e">
        <f t="shared" si="206"/>
        <v>#DIV/0!</v>
      </c>
      <c r="G6914" s="1016">
        <f t="shared" si="207"/>
        <v>0</v>
      </c>
    </row>
    <row r="6915" spans="1:7">
      <c r="A6915" s="1016"/>
      <c r="B6915" s="1016"/>
      <c r="C6915" s="1016"/>
      <c r="D6915" s="1016"/>
      <c r="E6915" s="1016"/>
      <c r="F6915" s="1016" t="e">
        <f t="shared" si="206"/>
        <v>#DIV/0!</v>
      </c>
      <c r="G6915" s="1016">
        <f t="shared" si="207"/>
        <v>0</v>
      </c>
    </row>
    <row r="6916" spans="1:7">
      <c r="A6916" s="1016"/>
      <c r="B6916" s="1016"/>
      <c r="C6916" s="1016"/>
      <c r="D6916" s="1016"/>
      <c r="E6916" s="1016"/>
      <c r="F6916" s="1016" t="e">
        <f t="shared" si="206"/>
        <v>#DIV/0!</v>
      </c>
      <c r="G6916" s="1016">
        <f t="shared" si="207"/>
        <v>0</v>
      </c>
    </row>
    <row r="6917" spans="1:7">
      <c r="A6917" s="1016"/>
      <c r="B6917" s="1016"/>
      <c r="C6917" s="1016"/>
      <c r="D6917" s="1016"/>
      <c r="E6917" s="1016"/>
      <c r="F6917" s="1016" t="e">
        <f t="shared" si="206"/>
        <v>#DIV/0!</v>
      </c>
      <c r="G6917" s="1016">
        <f t="shared" si="207"/>
        <v>0</v>
      </c>
    </row>
    <row r="6918" spans="1:7">
      <c r="A6918" s="1016"/>
      <c r="B6918" s="1016"/>
      <c r="C6918" s="1016"/>
      <c r="D6918" s="1016"/>
      <c r="E6918" s="1016"/>
      <c r="F6918" s="1016" t="e">
        <f t="shared" si="206"/>
        <v>#DIV/0!</v>
      </c>
      <c r="G6918" s="1016">
        <f t="shared" si="207"/>
        <v>0</v>
      </c>
    </row>
    <row r="6919" spans="1:7">
      <c r="A6919" s="1016"/>
      <c r="B6919" s="1016"/>
      <c r="C6919" s="1016"/>
      <c r="D6919" s="1016"/>
      <c r="E6919" s="1016"/>
      <c r="F6919" s="1016" t="e">
        <f t="shared" si="206"/>
        <v>#DIV/0!</v>
      </c>
      <c r="G6919" s="1016">
        <f t="shared" si="207"/>
        <v>0</v>
      </c>
    </row>
    <row r="6920" spans="1:7">
      <c r="A6920" s="1016"/>
      <c r="B6920" s="1016"/>
      <c r="C6920" s="1016"/>
      <c r="D6920" s="1016"/>
      <c r="E6920" s="1016"/>
      <c r="F6920" s="1016" t="e">
        <f t="shared" si="206"/>
        <v>#DIV/0!</v>
      </c>
      <c r="G6920" s="1016">
        <f t="shared" si="207"/>
        <v>0</v>
      </c>
    </row>
    <row r="6921" spans="1:7">
      <c r="A6921" s="1016"/>
      <c r="B6921" s="1016"/>
      <c r="C6921" s="1016"/>
      <c r="D6921" s="1016"/>
      <c r="E6921" s="1016"/>
      <c r="F6921" s="1016" t="e">
        <f t="shared" si="206"/>
        <v>#DIV/0!</v>
      </c>
      <c r="G6921" s="1016">
        <f t="shared" si="207"/>
        <v>0</v>
      </c>
    </row>
    <row r="6922" spans="1:7">
      <c r="A6922" s="1016"/>
      <c r="B6922" s="1016"/>
      <c r="C6922" s="1016"/>
      <c r="D6922" s="1016"/>
      <c r="E6922" s="1016"/>
      <c r="F6922" s="1016" t="e">
        <f t="shared" si="206"/>
        <v>#DIV/0!</v>
      </c>
      <c r="G6922" s="1016">
        <f t="shared" si="207"/>
        <v>0</v>
      </c>
    </row>
    <row r="6923" spans="1:7">
      <c r="A6923" s="1016"/>
      <c r="B6923" s="1016"/>
      <c r="C6923" s="1016"/>
      <c r="D6923" s="1016"/>
      <c r="E6923" s="1016"/>
      <c r="F6923" s="1016" t="e">
        <f t="shared" si="206"/>
        <v>#DIV/0!</v>
      </c>
      <c r="G6923" s="1016">
        <f t="shared" si="207"/>
        <v>0</v>
      </c>
    </row>
    <row r="6924" spans="1:7">
      <c r="A6924" s="1016"/>
      <c r="B6924" s="1016"/>
      <c r="C6924" s="1016"/>
      <c r="D6924" s="1016"/>
      <c r="E6924" s="1016"/>
      <c r="F6924" s="1016" t="e">
        <f t="shared" si="206"/>
        <v>#DIV/0!</v>
      </c>
      <c r="G6924" s="1016">
        <f t="shared" si="207"/>
        <v>0</v>
      </c>
    </row>
    <row r="6925" spans="1:7">
      <c r="A6925" s="1016"/>
      <c r="B6925" s="1016"/>
      <c r="C6925" s="1016"/>
      <c r="D6925" s="1016"/>
      <c r="E6925" s="1016"/>
      <c r="F6925" s="1016" t="e">
        <f t="shared" si="206"/>
        <v>#DIV/0!</v>
      </c>
      <c r="G6925" s="1016">
        <f t="shared" si="207"/>
        <v>0</v>
      </c>
    </row>
    <row r="6926" spans="1:7">
      <c r="A6926" s="1016"/>
      <c r="B6926" s="1016"/>
      <c r="C6926" s="1016"/>
      <c r="D6926" s="1016"/>
      <c r="E6926" s="1016"/>
      <c r="F6926" s="1016" t="e">
        <f t="shared" si="206"/>
        <v>#DIV/0!</v>
      </c>
      <c r="G6926" s="1016">
        <f t="shared" si="207"/>
        <v>0</v>
      </c>
    </row>
    <row r="6927" spans="1:7">
      <c r="A6927" s="1016"/>
      <c r="B6927" s="1016"/>
      <c r="C6927" s="1016"/>
      <c r="D6927" s="1016"/>
      <c r="E6927" s="1016"/>
      <c r="F6927" s="1016" t="e">
        <f t="shared" si="206"/>
        <v>#DIV/0!</v>
      </c>
      <c r="G6927" s="1016">
        <f t="shared" si="207"/>
        <v>0</v>
      </c>
    </row>
    <row r="6928" spans="1:7">
      <c r="A6928" s="1016"/>
      <c r="B6928" s="1016"/>
      <c r="C6928" s="1016"/>
      <c r="D6928" s="1016"/>
      <c r="E6928" s="1016"/>
      <c r="F6928" s="1016" t="e">
        <f t="shared" si="206"/>
        <v>#DIV/0!</v>
      </c>
      <c r="G6928" s="1016">
        <f t="shared" si="207"/>
        <v>0</v>
      </c>
    </row>
    <row r="6929" spans="1:7">
      <c r="A6929" s="1016"/>
      <c r="B6929" s="1016"/>
      <c r="C6929" s="1016"/>
      <c r="D6929" s="1016"/>
      <c r="E6929" s="1016"/>
      <c r="F6929" s="1016" t="e">
        <f t="shared" si="206"/>
        <v>#DIV/0!</v>
      </c>
      <c r="G6929" s="1016">
        <f t="shared" si="207"/>
        <v>0</v>
      </c>
    </row>
    <row r="6930" spans="1:7">
      <c r="A6930" s="1016"/>
      <c r="B6930" s="1016"/>
      <c r="C6930" s="1016"/>
      <c r="D6930" s="1016"/>
      <c r="E6930" s="1016"/>
      <c r="F6930" s="1016" t="e">
        <f t="shared" si="206"/>
        <v>#DIV/0!</v>
      </c>
      <c r="G6930" s="1016">
        <f t="shared" si="207"/>
        <v>0</v>
      </c>
    </row>
    <row r="6931" spans="1:7">
      <c r="A6931" s="1016"/>
      <c r="B6931" s="1016"/>
      <c r="C6931" s="1016"/>
      <c r="D6931" s="1016"/>
      <c r="E6931" s="1016"/>
      <c r="F6931" s="1016" t="e">
        <f t="shared" si="206"/>
        <v>#DIV/0!</v>
      </c>
      <c r="G6931" s="1016">
        <f t="shared" si="207"/>
        <v>0</v>
      </c>
    </row>
    <row r="6932" spans="1:7">
      <c r="A6932" s="1016"/>
      <c r="B6932" s="1016"/>
      <c r="C6932" s="1016"/>
      <c r="D6932" s="1016"/>
      <c r="E6932" s="1016"/>
      <c r="F6932" s="1016" t="e">
        <f t="shared" si="206"/>
        <v>#DIV/0!</v>
      </c>
      <c r="G6932" s="1016">
        <f t="shared" si="207"/>
        <v>0</v>
      </c>
    </row>
    <row r="6933" spans="1:7">
      <c r="A6933" s="1016"/>
      <c r="B6933" s="1016"/>
      <c r="C6933" s="1016"/>
      <c r="D6933" s="1016"/>
      <c r="E6933" s="1016"/>
      <c r="F6933" s="1016" t="e">
        <f t="shared" si="206"/>
        <v>#DIV/0!</v>
      </c>
      <c r="G6933" s="1016">
        <f t="shared" si="207"/>
        <v>0</v>
      </c>
    </row>
    <row r="6934" spans="1:7">
      <c r="A6934" s="1016"/>
      <c r="B6934" s="1016"/>
      <c r="C6934" s="1016"/>
      <c r="D6934" s="1016"/>
      <c r="E6934" s="1016"/>
      <c r="F6934" s="1016" t="e">
        <f t="shared" si="206"/>
        <v>#DIV/0!</v>
      </c>
      <c r="G6934" s="1016">
        <f t="shared" si="207"/>
        <v>0</v>
      </c>
    </row>
    <row r="6935" spans="1:7">
      <c r="A6935" s="1016"/>
      <c r="B6935" s="1016"/>
      <c r="C6935" s="1016"/>
      <c r="D6935" s="1016"/>
      <c r="E6935" s="1016"/>
      <c r="F6935" s="1016" t="e">
        <f t="shared" si="206"/>
        <v>#DIV/0!</v>
      </c>
      <c r="G6935" s="1016">
        <f t="shared" si="207"/>
        <v>0</v>
      </c>
    </row>
    <row r="6936" spans="1:7">
      <c r="A6936" s="1016"/>
      <c r="B6936" s="1016"/>
      <c r="C6936" s="1016"/>
      <c r="D6936" s="1016"/>
      <c r="E6936" s="1016"/>
      <c r="F6936" s="1016" t="e">
        <f t="shared" si="206"/>
        <v>#DIV/0!</v>
      </c>
      <c r="G6936" s="1016">
        <f t="shared" si="207"/>
        <v>0</v>
      </c>
    </row>
    <row r="6937" spans="1:7">
      <c r="A6937" s="1016"/>
      <c r="B6937" s="1016"/>
      <c r="C6937" s="1016"/>
      <c r="D6937" s="1016"/>
      <c r="E6937" s="1016"/>
      <c r="F6937" s="1016" t="e">
        <f t="shared" si="206"/>
        <v>#DIV/0!</v>
      </c>
      <c r="G6937" s="1016">
        <f t="shared" si="207"/>
        <v>0</v>
      </c>
    </row>
    <row r="6938" spans="1:7">
      <c r="A6938" s="1016"/>
      <c r="B6938" s="1016"/>
      <c r="C6938" s="1016"/>
      <c r="D6938" s="1016"/>
      <c r="E6938" s="1016"/>
      <c r="F6938" s="1016" t="e">
        <f t="shared" si="206"/>
        <v>#DIV/0!</v>
      </c>
      <c r="G6938" s="1016">
        <f t="shared" si="207"/>
        <v>0</v>
      </c>
    </row>
    <row r="6939" spans="1:7">
      <c r="A6939" s="1016"/>
      <c r="B6939" s="1016"/>
      <c r="C6939" s="1016"/>
      <c r="D6939" s="1016"/>
      <c r="E6939" s="1016"/>
      <c r="F6939" s="1016" t="e">
        <f t="shared" si="206"/>
        <v>#DIV/0!</v>
      </c>
      <c r="G6939" s="1016">
        <f t="shared" si="207"/>
        <v>0</v>
      </c>
    </row>
    <row r="6940" spans="1:7">
      <c r="A6940" s="1016"/>
      <c r="B6940" s="1016"/>
      <c r="C6940" s="1016"/>
      <c r="D6940" s="1016"/>
      <c r="E6940" s="1016"/>
      <c r="F6940" s="1016" t="e">
        <f t="shared" si="206"/>
        <v>#DIV/0!</v>
      </c>
      <c r="G6940" s="1016">
        <f t="shared" si="207"/>
        <v>0</v>
      </c>
    </row>
    <row r="6941" spans="1:7">
      <c r="A6941" s="1016"/>
      <c r="B6941" s="1016"/>
      <c r="C6941" s="1016"/>
      <c r="D6941" s="1016"/>
      <c r="E6941" s="1016"/>
      <c r="F6941" s="1016" t="e">
        <f t="shared" si="206"/>
        <v>#DIV/0!</v>
      </c>
      <c r="G6941" s="1016">
        <f t="shared" si="207"/>
        <v>0</v>
      </c>
    </row>
    <row r="6942" spans="1:7">
      <c r="A6942" s="1016"/>
      <c r="B6942" s="1016"/>
      <c r="C6942" s="1016"/>
      <c r="D6942" s="1016"/>
      <c r="E6942" s="1016"/>
      <c r="F6942" s="1016" t="e">
        <f t="shared" si="206"/>
        <v>#DIV/0!</v>
      </c>
      <c r="G6942" s="1016">
        <f t="shared" si="207"/>
        <v>0</v>
      </c>
    </row>
    <row r="6943" spans="1:7">
      <c r="A6943" s="1016"/>
      <c r="B6943" s="1016"/>
      <c r="C6943" s="1016"/>
      <c r="D6943" s="1016"/>
      <c r="E6943" s="1016"/>
      <c r="F6943" s="1016" t="e">
        <f t="shared" ref="F6943:F7006" si="208">(B6943*C6943*D6943*60/(A6943*1000))+F6942</f>
        <v>#DIV/0!</v>
      </c>
      <c r="G6943" s="1016">
        <f t="shared" ref="G6943:G7006" si="209">(C6943*D6943*60)+G6942</f>
        <v>0</v>
      </c>
    </row>
    <row r="6944" spans="1:7">
      <c r="A6944" s="1016"/>
      <c r="B6944" s="1016"/>
      <c r="C6944" s="1016"/>
      <c r="D6944" s="1016"/>
      <c r="E6944" s="1016"/>
      <c r="F6944" s="1016" t="e">
        <f t="shared" si="208"/>
        <v>#DIV/0!</v>
      </c>
      <c r="G6944" s="1016">
        <f t="shared" si="209"/>
        <v>0</v>
      </c>
    </row>
    <row r="6945" spans="1:7">
      <c r="A6945" s="1016"/>
      <c r="B6945" s="1016"/>
      <c r="C6945" s="1016"/>
      <c r="D6945" s="1016"/>
      <c r="E6945" s="1016"/>
      <c r="F6945" s="1016" t="e">
        <f t="shared" si="208"/>
        <v>#DIV/0!</v>
      </c>
      <c r="G6945" s="1016">
        <f t="shared" si="209"/>
        <v>0</v>
      </c>
    </row>
    <row r="6946" spans="1:7">
      <c r="A6946" s="1016"/>
      <c r="B6946" s="1016"/>
      <c r="C6946" s="1016"/>
      <c r="D6946" s="1016"/>
      <c r="E6946" s="1016"/>
      <c r="F6946" s="1016" t="e">
        <f t="shared" si="208"/>
        <v>#DIV/0!</v>
      </c>
      <c r="G6946" s="1016">
        <f t="shared" si="209"/>
        <v>0</v>
      </c>
    </row>
    <row r="6947" spans="1:7">
      <c r="A6947" s="1016"/>
      <c r="B6947" s="1016"/>
      <c r="C6947" s="1016"/>
      <c r="D6947" s="1016"/>
      <c r="E6947" s="1016"/>
      <c r="F6947" s="1016" t="e">
        <f t="shared" si="208"/>
        <v>#DIV/0!</v>
      </c>
      <c r="G6947" s="1016">
        <f t="shared" si="209"/>
        <v>0</v>
      </c>
    </row>
    <row r="6948" spans="1:7">
      <c r="A6948" s="1016"/>
      <c r="B6948" s="1016"/>
      <c r="C6948" s="1016"/>
      <c r="D6948" s="1016"/>
      <c r="E6948" s="1016"/>
      <c r="F6948" s="1016" t="e">
        <f t="shared" si="208"/>
        <v>#DIV/0!</v>
      </c>
      <c r="G6948" s="1016">
        <f t="shared" si="209"/>
        <v>0</v>
      </c>
    </row>
    <row r="6949" spans="1:7">
      <c r="A6949" s="1016"/>
      <c r="B6949" s="1016"/>
      <c r="C6949" s="1016"/>
      <c r="D6949" s="1016"/>
      <c r="E6949" s="1016"/>
      <c r="F6949" s="1016" t="e">
        <f t="shared" si="208"/>
        <v>#DIV/0!</v>
      </c>
      <c r="G6949" s="1016">
        <f t="shared" si="209"/>
        <v>0</v>
      </c>
    </row>
    <row r="6950" spans="1:7">
      <c r="A6950" s="1016"/>
      <c r="B6950" s="1016"/>
      <c r="C6950" s="1016"/>
      <c r="D6950" s="1016"/>
      <c r="E6950" s="1016"/>
      <c r="F6950" s="1016" t="e">
        <f t="shared" si="208"/>
        <v>#DIV/0!</v>
      </c>
      <c r="G6950" s="1016">
        <f t="shared" si="209"/>
        <v>0</v>
      </c>
    </row>
    <row r="6951" spans="1:7">
      <c r="A6951" s="1016"/>
      <c r="B6951" s="1016"/>
      <c r="C6951" s="1016"/>
      <c r="D6951" s="1016"/>
      <c r="E6951" s="1016"/>
      <c r="F6951" s="1016" t="e">
        <f t="shared" si="208"/>
        <v>#DIV/0!</v>
      </c>
      <c r="G6951" s="1016">
        <f t="shared" si="209"/>
        <v>0</v>
      </c>
    </row>
    <row r="6952" spans="1:7">
      <c r="A6952" s="1016"/>
      <c r="B6952" s="1016"/>
      <c r="C6952" s="1016"/>
      <c r="D6952" s="1016"/>
      <c r="E6952" s="1016"/>
      <c r="F6952" s="1016" t="e">
        <f t="shared" si="208"/>
        <v>#DIV/0!</v>
      </c>
      <c r="G6952" s="1016">
        <f t="shared" si="209"/>
        <v>0</v>
      </c>
    </row>
    <row r="6953" spans="1:7">
      <c r="A6953" s="1016"/>
      <c r="B6953" s="1016"/>
      <c r="C6953" s="1016"/>
      <c r="D6953" s="1016"/>
      <c r="E6953" s="1016"/>
      <c r="F6953" s="1016" t="e">
        <f t="shared" si="208"/>
        <v>#DIV/0!</v>
      </c>
      <c r="G6953" s="1016">
        <f t="shared" si="209"/>
        <v>0</v>
      </c>
    </row>
    <row r="6954" spans="1:7">
      <c r="A6954" s="1016"/>
      <c r="B6954" s="1016"/>
      <c r="C6954" s="1016"/>
      <c r="D6954" s="1016"/>
      <c r="E6954" s="1016"/>
      <c r="F6954" s="1016" t="e">
        <f t="shared" si="208"/>
        <v>#DIV/0!</v>
      </c>
      <c r="G6954" s="1016">
        <f t="shared" si="209"/>
        <v>0</v>
      </c>
    </row>
    <row r="6955" spans="1:7">
      <c r="A6955" s="1016"/>
      <c r="B6955" s="1016"/>
      <c r="C6955" s="1016"/>
      <c r="D6955" s="1016"/>
      <c r="E6955" s="1016"/>
      <c r="F6955" s="1016" t="e">
        <f t="shared" si="208"/>
        <v>#DIV/0!</v>
      </c>
      <c r="G6955" s="1016">
        <f t="shared" si="209"/>
        <v>0</v>
      </c>
    </row>
    <row r="6956" spans="1:7">
      <c r="A6956" s="1016"/>
      <c r="B6956" s="1016"/>
      <c r="C6956" s="1016"/>
      <c r="D6956" s="1016"/>
      <c r="E6956" s="1016"/>
      <c r="F6956" s="1016" t="e">
        <f t="shared" si="208"/>
        <v>#DIV/0!</v>
      </c>
      <c r="G6956" s="1016">
        <f t="shared" si="209"/>
        <v>0</v>
      </c>
    </row>
    <row r="6957" spans="1:7">
      <c r="A6957" s="1016"/>
      <c r="B6957" s="1016"/>
      <c r="C6957" s="1016"/>
      <c r="D6957" s="1016"/>
      <c r="E6957" s="1016"/>
      <c r="F6957" s="1016" t="e">
        <f t="shared" si="208"/>
        <v>#DIV/0!</v>
      </c>
      <c r="G6957" s="1016">
        <f t="shared" si="209"/>
        <v>0</v>
      </c>
    </row>
    <row r="6958" spans="1:7">
      <c r="A6958" s="1016"/>
      <c r="B6958" s="1016"/>
      <c r="C6958" s="1016"/>
      <c r="D6958" s="1016"/>
      <c r="E6958" s="1016"/>
      <c r="F6958" s="1016" t="e">
        <f t="shared" si="208"/>
        <v>#DIV/0!</v>
      </c>
      <c r="G6958" s="1016">
        <f t="shared" si="209"/>
        <v>0</v>
      </c>
    </row>
    <row r="6959" spans="1:7">
      <c r="A6959" s="1016"/>
      <c r="B6959" s="1016"/>
      <c r="C6959" s="1016"/>
      <c r="D6959" s="1016"/>
      <c r="E6959" s="1016"/>
      <c r="F6959" s="1016" t="e">
        <f t="shared" si="208"/>
        <v>#DIV/0!</v>
      </c>
      <c r="G6959" s="1016">
        <f t="shared" si="209"/>
        <v>0</v>
      </c>
    </row>
    <row r="6960" spans="1:7">
      <c r="A6960" s="1016"/>
      <c r="B6960" s="1016"/>
      <c r="C6960" s="1016"/>
      <c r="D6960" s="1016"/>
      <c r="E6960" s="1016"/>
      <c r="F6960" s="1016" t="e">
        <f t="shared" si="208"/>
        <v>#DIV/0!</v>
      </c>
      <c r="G6960" s="1016">
        <f t="shared" si="209"/>
        <v>0</v>
      </c>
    </row>
    <row r="6961" spans="1:7">
      <c r="A6961" s="1016"/>
      <c r="B6961" s="1016"/>
      <c r="C6961" s="1016"/>
      <c r="D6961" s="1016"/>
      <c r="E6961" s="1016"/>
      <c r="F6961" s="1016" t="e">
        <f t="shared" si="208"/>
        <v>#DIV/0!</v>
      </c>
      <c r="G6961" s="1016">
        <f t="shared" si="209"/>
        <v>0</v>
      </c>
    </row>
    <row r="6962" spans="1:7">
      <c r="A6962" s="1016"/>
      <c r="B6962" s="1016"/>
      <c r="C6962" s="1016"/>
      <c r="D6962" s="1016"/>
      <c r="E6962" s="1016"/>
      <c r="F6962" s="1016" t="e">
        <f t="shared" si="208"/>
        <v>#DIV/0!</v>
      </c>
      <c r="G6962" s="1016">
        <f t="shared" si="209"/>
        <v>0</v>
      </c>
    </row>
    <row r="6963" spans="1:7">
      <c r="A6963" s="1016"/>
      <c r="B6963" s="1016"/>
      <c r="C6963" s="1016"/>
      <c r="D6963" s="1016"/>
      <c r="E6963" s="1016"/>
      <c r="F6963" s="1016" t="e">
        <f t="shared" si="208"/>
        <v>#DIV/0!</v>
      </c>
      <c r="G6963" s="1016">
        <f t="shared" si="209"/>
        <v>0</v>
      </c>
    </row>
    <row r="6964" spans="1:7">
      <c r="A6964" s="1016"/>
      <c r="B6964" s="1016"/>
      <c r="C6964" s="1016"/>
      <c r="D6964" s="1016"/>
      <c r="E6964" s="1016"/>
      <c r="F6964" s="1016" t="e">
        <f t="shared" si="208"/>
        <v>#DIV/0!</v>
      </c>
      <c r="G6964" s="1016">
        <f t="shared" si="209"/>
        <v>0</v>
      </c>
    </row>
    <row r="6965" spans="1:7">
      <c r="A6965" s="1016"/>
      <c r="B6965" s="1016"/>
      <c r="C6965" s="1016"/>
      <c r="D6965" s="1016"/>
      <c r="E6965" s="1016"/>
      <c r="F6965" s="1016" t="e">
        <f t="shared" si="208"/>
        <v>#DIV/0!</v>
      </c>
      <c r="G6965" s="1016">
        <f t="shared" si="209"/>
        <v>0</v>
      </c>
    </row>
    <row r="6966" spans="1:7">
      <c r="A6966" s="1016"/>
      <c r="B6966" s="1016"/>
      <c r="C6966" s="1016"/>
      <c r="D6966" s="1016"/>
      <c r="E6966" s="1016"/>
      <c r="F6966" s="1016" t="e">
        <f t="shared" si="208"/>
        <v>#DIV/0!</v>
      </c>
      <c r="G6966" s="1016">
        <f t="shared" si="209"/>
        <v>0</v>
      </c>
    </row>
    <row r="6967" spans="1:7">
      <c r="A6967" s="1016"/>
      <c r="B6967" s="1016"/>
      <c r="C6967" s="1016"/>
      <c r="D6967" s="1016"/>
      <c r="E6967" s="1016"/>
      <c r="F6967" s="1016" t="e">
        <f t="shared" si="208"/>
        <v>#DIV/0!</v>
      </c>
      <c r="G6967" s="1016">
        <f t="shared" si="209"/>
        <v>0</v>
      </c>
    </row>
    <row r="6968" spans="1:7">
      <c r="A6968" s="1016"/>
      <c r="B6968" s="1016"/>
      <c r="C6968" s="1016"/>
      <c r="D6968" s="1016"/>
      <c r="E6968" s="1016"/>
      <c r="F6968" s="1016" t="e">
        <f t="shared" si="208"/>
        <v>#DIV/0!</v>
      </c>
      <c r="G6968" s="1016">
        <f t="shared" si="209"/>
        <v>0</v>
      </c>
    </row>
    <row r="6969" spans="1:7">
      <c r="A6969" s="1016"/>
      <c r="B6969" s="1016"/>
      <c r="C6969" s="1016"/>
      <c r="D6969" s="1016"/>
      <c r="E6969" s="1016"/>
      <c r="F6969" s="1016" t="e">
        <f t="shared" si="208"/>
        <v>#DIV/0!</v>
      </c>
      <c r="G6969" s="1016">
        <f t="shared" si="209"/>
        <v>0</v>
      </c>
    </row>
    <row r="6970" spans="1:7">
      <c r="A6970" s="1016"/>
      <c r="B6970" s="1016"/>
      <c r="C6970" s="1016"/>
      <c r="D6970" s="1016"/>
      <c r="E6970" s="1016"/>
      <c r="F6970" s="1016" t="e">
        <f t="shared" si="208"/>
        <v>#DIV/0!</v>
      </c>
      <c r="G6970" s="1016">
        <f t="shared" si="209"/>
        <v>0</v>
      </c>
    </row>
    <row r="6971" spans="1:7">
      <c r="A6971" s="1016"/>
      <c r="B6971" s="1016"/>
      <c r="C6971" s="1016"/>
      <c r="D6971" s="1016"/>
      <c r="E6971" s="1016"/>
      <c r="F6971" s="1016" t="e">
        <f t="shared" si="208"/>
        <v>#DIV/0!</v>
      </c>
      <c r="G6971" s="1016">
        <f t="shared" si="209"/>
        <v>0</v>
      </c>
    </row>
    <row r="6972" spans="1:7">
      <c r="A6972" s="1016"/>
      <c r="B6972" s="1016"/>
      <c r="C6972" s="1016"/>
      <c r="D6972" s="1016"/>
      <c r="E6972" s="1016"/>
      <c r="F6972" s="1016" t="e">
        <f t="shared" si="208"/>
        <v>#DIV/0!</v>
      </c>
      <c r="G6972" s="1016">
        <f t="shared" si="209"/>
        <v>0</v>
      </c>
    </row>
    <row r="6973" spans="1:7">
      <c r="A6973" s="1016"/>
      <c r="B6973" s="1016"/>
      <c r="C6973" s="1016"/>
      <c r="D6973" s="1016"/>
      <c r="E6973" s="1016"/>
      <c r="F6973" s="1016" t="e">
        <f t="shared" si="208"/>
        <v>#DIV/0!</v>
      </c>
      <c r="G6973" s="1016">
        <f t="shared" si="209"/>
        <v>0</v>
      </c>
    </row>
    <row r="6974" spans="1:7">
      <c r="A6974" s="1016"/>
      <c r="B6974" s="1016"/>
      <c r="C6974" s="1016"/>
      <c r="D6974" s="1016"/>
      <c r="E6974" s="1016"/>
      <c r="F6974" s="1016" t="e">
        <f t="shared" si="208"/>
        <v>#DIV/0!</v>
      </c>
      <c r="G6974" s="1016">
        <f t="shared" si="209"/>
        <v>0</v>
      </c>
    </row>
    <row r="6975" spans="1:7">
      <c r="A6975" s="1016"/>
      <c r="B6975" s="1016"/>
      <c r="C6975" s="1016"/>
      <c r="D6975" s="1016"/>
      <c r="E6975" s="1016"/>
      <c r="F6975" s="1016" t="e">
        <f t="shared" si="208"/>
        <v>#DIV/0!</v>
      </c>
      <c r="G6975" s="1016">
        <f t="shared" si="209"/>
        <v>0</v>
      </c>
    </row>
    <row r="6976" spans="1:7">
      <c r="A6976" s="1016"/>
      <c r="B6976" s="1016"/>
      <c r="C6976" s="1016"/>
      <c r="D6976" s="1016"/>
      <c r="E6976" s="1016"/>
      <c r="F6976" s="1016" t="e">
        <f t="shared" si="208"/>
        <v>#DIV/0!</v>
      </c>
      <c r="G6976" s="1016">
        <f t="shared" si="209"/>
        <v>0</v>
      </c>
    </row>
    <row r="6977" spans="1:7">
      <c r="A6977" s="1016"/>
      <c r="B6977" s="1016"/>
      <c r="C6977" s="1016"/>
      <c r="D6977" s="1016"/>
      <c r="E6977" s="1016"/>
      <c r="F6977" s="1016" t="e">
        <f t="shared" si="208"/>
        <v>#DIV/0!</v>
      </c>
      <c r="G6977" s="1016">
        <f t="shared" si="209"/>
        <v>0</v>
      </c>
    </row>
    <row r="6978" spans="1:7">
      <c r="A6978" s="1016"/>
      <c r="B6978" s="1016"/>
      <c r="C6978" s="1016"/>
      <c r="D6978" s="1016"/>
      <c r="E6978" s="1016"/>
      <c r="F6978" s="1016" t="e">
        <f t="shared" si="208"/>
        <v>#DIV/0!</v>
      </c>
      <c r="G6978" s="1016">
        <f t="shared" si="209"/>
        <v>0</v>
      </c>
    </row>
    <row r="6979" spans="1:7">
      <c r="A6979" s="1016"/>
      <c r="B6979" s="1016"/>
      <c r="C6979" s="1016"/>
      <c r="D6979" s="1016"/>
      <c r="E6979" s="1016"/>
      <c r="F6979" s="1016" t="e">
        <f t="shared" si="208"/>
        <v>#DIV/0!</v>
      </c>
      <c r="G6979" s="1016">
        <f t="shared" si="209"/>
        <v>0</v>
      </c>
    </row>
    <row r="6980" spans="1:7">
      <c r="A6980" s="1016"/>
      <c r="B6980" s="1016"/>
      <c r="C6980" s="1016"/>
      <c r="D6980" s="1016"/>
      <c r="E6980" s="1016"/>
      <c r="F6980" s="1016" t="e">
        <f t="shared" si="208"/>
        <v>#DIV/0!</v>
      </c>
      <c r="G6980" s="1016">
        <f t="shared" si="209"/>
        <v>0</v>
      </c>
    </row>
    <row r="6981" spans="1:7">
      <c r="A6981" s="1016"/>
      <c r="B6981" s="1016"/>
      <c r="C6981" s="1016"/>
      <c r="D6981" s="1016"/>
      <c r="E6981" s="1016"/>
      <c r="F6981" s="1016" t="e">
        <f t="shared" si="208"/>
        <v>#DIV/0!</v>
      </c>
      <c r="G6981" s="1016">
        <f t="shared" si="209"/>
        <v>0</v>
      </c>
    </row>
    <row r="6982" spans="1:7">
      <c r="A6982" s="1016"/>
      <c r="B6982" s="1016"/>
      <c r="C6982" s="1016"/>
      <c r="D6982" s="1016"/>
      <c r="E6982" s="1016"/>
      <c r="F6982" s="1016" t="e">
        <f t="shared" si="208"/>
        <v>#DIV/0!</v>
      </c>
      <c r="G6982" s="1016">
        <f t="shared" si="209"/>
        <v>0</v>
      </c>
    </row>
    <row r="6983" spans="1:7">
      <c r="A6983" s="1016"/>
      <c r="B6983" s="1016"/>
      <c r="C6983" s="1016"/>
      <c r="D6983" s="1016"/>
      <c r="E6983" s="1016"/>
      <c r="F6983" s="1016" t="e">
        <f t="shared" si="208"/>
        <v>#DIV/0!</v>
      </c>
      <c r="G6983" s="1016">
        <f t="shared" si="209"/>
        <v>0</v>
      </c>
    </row>
    <row r="6984" spans="1:7">
      <c r="A6984" s="1016"/>
      <c r="B6984" s="1016"/>
      <c r="C6984" s="1016"/>
      <c r="D6984" s="1016"/>
      <c r="E6984" s="1016"/>
      <c r="F6984" s="1016" t="e">
        <f t="shared" si="208"/>
        <v>#DIV/0!</v>
      </c>
      <c r="G6984" s="1016">
        <f t="shared" si="209"/>
        <v>0</v>
      </c>
    </row>
    <row r="6985" spans="1:7">
      <c r="A6985" s="1016"/>
      <c r="B6985" s="1016"/>
      <c r="C6985" s="1016"/>
      <c r="D6985" s="1016"/>
      <c r="E6985" s="1016"/>
      <c r="F6985" s="1016" t="e">
        <f t="shared" si="208"/>
        <v>#DIV/0!</v>
      </c>
      <c r="G6985" s="1016">
        <f t="shared" si="209"/>
        <v>0</v>
      </c>
    </row>
    <row r="6986" spans="1:7">
      <c r="A6986" s="1016"/>
      <c r="B6986" s="1016"/>
      <c r="C6986" s="1016"/>
      <c r="D6986" s="1016"/>
      <c r="E6986" s="1016"/>
      <c r="F6986" s="1016" t="e">
        <f t="shared" si="208"/>
        <v>#DIV/0!</v>
      </c>
      <c r="G6986" s="1016">
        <f t="shared" si="209"/>
        <v>0</v>
      </c>
    </row>
    <row r="6987" spans="1:7">
      <c r="A6987" s="1016"/>
      <c r="B6987" s="1016"/>
      <c r="C6987" s="1016"/>
      <c r="D6987" s="1016"/>
      <c r="E6987" s="1016"/>
      <c r="F6987" s="1016" t="e">
        <f t="shared" si="208"/>
        <v>#DIV/0!</v>
      </c>
      <c r="G6987" s="1016">
        <f t="shared" si="209"/>
        <v>0</v>
      </c>
    </row>
    <row r="6988" spans="1:7">
      <c r="A6988" s="1016"/>
      <c r="B6988" s="1016"/>
      <c r="C6988" s="1016"/>
      <c r="D6988" s="1016"/>
      <c r="E6988" s="1016"/>
      <c r="F6988" s="1016" t="e">
        <f t="shared" si="208"/>
        <v>#DIV/0!</v>
      </c>
      <c r="G6988" s="1016">
        <f t="shared" si="209"/>
        <v>0</v>
      </c>
    </row>
    <row r="6989" spans="1:7">
      <c r="A6989" s="1016"/>
      <c r="B6989" s="1016"/>
      <c r="C6989" s="1016"/>
      <c r="D6989" s="1016"/>
      <c r="E6989" s="1016"/>
      <c r="F6989" s="1016" t="e">
        <f t="shared" si="208"/>
        <v>#DIV/0!</v>
      </c>
      <c r="G6989" s="1016">
        <f t="shared" si="209"/>
        <v>0</v>
      </c>
    </row>
    <row r="6990" spans="1:7">
      <c r="A6990" s="1016"/>
      <c r="B6990" s="1016"/>
      <c r="C6990" s="1016"/>
      <c r="D6990" s="1016"/>
      <c r="E6990" s="1016"/>
      <c r="F6990" s="1016" t="e">
        <f t="shared" si="208"/>
        <v>#DIV/0!</v>
      </c>
      <c r="G6990" s="1016">
        <f t="shared" si="209"/>
        <v>0</v>
      </c>
    </row>
    <row r="6991" spans="1:7">
      <c r="A6991" s="1016"/>
      <c r="B6991" s="1016"/>
      <c r="C6991" s="1016"/>
      <c r="D6991" s="1016"/>
      <c r="E6991" s="1016"/>
      <c r="F6991" s="1016" t="e">
        <f t="shared" si="208"/>
        <v>#DIV/0!</v>
      </c>
      <c r="G6991" s="1016">
        <f t="shared" si="209"/>
        <v>0</v>
      </c>
    </row>
    <row r="6992" spans="1:7">
      <c r="A6992" s="1016"/>
      <c r="B6992" s="1016"/>
      <c r="C6992" s="1016"/>
      <c r="D6992" s="1016"/>
      <c r="E6992" s="1016"/>
      <c r="F6992" s="1016" t="e">
        <f t="shared" si="208"/>
        <v>#DIV/0!</v>
      </c>
      <c r="G6992" s="1016">
        <f t="shared" si="209"/>
        <v>0</v>
      </c>
    </row>
    <row r="6993" spans="1:7">
      <c r="A6993" s="1016"/>
      <c r="B6993" s="1016"/>
      <c r="C6993" s="1016"/>
      <c r="D6993" s="1016"/>
      <c r="E6993" s="1016"/>
      <c r="F6993" s="1016" t="e">
        <f t="shared" si="208"/>
        <v>#DIV/0!</v>
      </c>
      <c r="G6993" s="1016">
        <f t="shared" si="209"/>
        <v>0</v>
      </c>
    </row>
    <row r="6994" spans="1:7">
      <c r="A6994" s="1016"/>
      <c r="B6994" s="1016"/>
      <c r="C6994" s="1016"/>
      <c r="D6994" s="1016"/>
      <c r="E6994" s="1016"/>
      <c r="F6994" s="1016" t="e">
        <f t="shared" si="208"/>
        <v>#DIV/0!</v>
      </c>
      <c r="G6994" s="1016">
        <f t="shared" si="209"/>
        <v>0</v>
      </c>
    </row>
    <row r="6995" spans="1:7">
      <c r="A6995" s="1016"/>
      <c r="B6995" s="1016"/>
      <c r="C6995" s="1016"/>
      <c r="D6995" s="1016"/>
      <c r="E6995" s="1016"/>
      <c r="F6995" s="1016" t="e">
        <f t="shared" si="208"/>
        <v>#DIV/0!</v>
      </c>
      <c r="G6995" s="1016">
        <f t="shared" si="209"/>
        <v>0</v>
      </c>
    </row>
    <row r="6996" spans="1:7">
      <c r="A6996" s="1016"/>
      <c r="B6996" s="1016"/>
      <c r="C6996" s="1016"/>
      <c r="D6996" s="1016"/>
      <c r="E6996" s="1016"/>
      <c r="F6996" s="1016" t="e">
        <f t="shared" si="208"/>
        <v>#DIV/0!</v>
      </c>
      <c r="G6996" s="1016">
        <f t="shared" si="209"/>
        <v>0</v>
      </c>
    </row>
    <row r="6997" spans="1:7">
      <c r="A6997" s="1016"/>
      <c r="B6997" s="1016"/>
      <c r="C6997" s="1016"/>
      <c r="D6997" s="1016"/>
      <c r="E6997" s="1016"/>
      <c r="F6997" s="1016" t="e">
        <f t="shared" si="208"/>
        <v>#DIV/0!</v>
      </c>
      <c r="G6997" s="1016">
        <f t="shared" si="209"/>
        <v>0</v>
      </c>
    </row>
    <row r="6998" spans="1:7">
      <c r="A6998" s="1016"/>
      <c r="B6998" s="1016"/>
      <c r="C6998" s="1016"/>
      <c r="D6998" s="1016"/>
      <c r="E6998" s="1016"/>
      <c r="F6998" s="1016" t="e">
        <f t="shared" si="208"/>
        <v>#DIV/0!</v>
      </c>
      <c r="G6998" s="1016">
        <f t="shared" si="209"/>
        <v>0</v>
      </c>
    </row>
    <row r="6999" spans="1:7">
      <c r="A6999" s="1016"/>
      <c r="B6999" s="1016"/>
      <c r="C6999" s="1016"/>
      <c r="D6999" s="1016"/>
      <c r="E6999" s="1016"/>
      <c r="F6999" s="1016" t="e">
        <f t="shared" si="208"/>
        <v>#DIV/0!</v>
      </c>
      <c r="G6999" s="1016">
        <f t="shared" si="209"/>
        <v>0</v>
      </c>
    </row>
    <row r="7000" spans="1:7">
      <c r="A7000" s="1016"/>
      <c r="B7000" s="1016"/>
      <c r="C7000" s="1016"/>
      <c r="D7000" s="1016"/>
      <c r="E7000" s="1016"/>
      <c r="F7000" s="1016" t="e">
        <f t="shared" si="208"/>
        <v>#DIV/0!</v>
      </c>
      <c r="G7000" s="1016">
        <f t="shared" si="209"/>
        <v>0</v>
      </c>
    </row>
    <row r="7001" spans="1:7">
      <c r="A7001" s="1016"/>
      <c r="B7001" s="1016"/>
      <c r="C7001" s="1016"/>
      <c r="D7001" s="1016"/>
      <c r="E7001" s="1016"/>
      <c r="F7001" s="1016" t="e">
        <f t="shared" si="208"/>
        <v>#DIV/0!</v>
      </c>
      <c r="G7001" s="1016">
        <f t="shared" si="209"/>
        <v>0</v>
      </c>
    </row>
    <row r="7002" spans="1:7">
      <c r="A7002" s="1016"/>
      <c r="B7002" s="1016"/>
      <c r="C7002" s="1016"/>
      <c r="D7002" s="1016"/>
      <c r="E7002" s="1016"/>
      <c r="F7002" s="1016" t="e">
        <f t="shared" si="208"/>
        <v>#DIV/0!</v>
      </c>
      <c r="G7002" s="1016">
        <f t="shared" si="209"/>
        <v>0</v>
      </c>
    </row>
    <row r="7003" spans="1:7">
      <c r="A7003" s="1016"/>
      <c r="B7003" s="1016"/>
      <c r="C7003" s="1016"/>
      <c r="D7003" s="1016"/>
      <c r="E7003" s="1016"/>
      <c r="F7003" s="1016" t="e">
        <f t="shared" si="208"/>
        <v>#DIV/0!</v>
      </c>
      <c r="G7003" s="1016">
        <f t="shared" si="209"/>
        <v>0</v>
      </c>
    </row>
    <row r="7004" spans="1:7">
      <c r="A7004" s="1016"/>
      <c r="B7004" s="1016"/>
      <c r="C7004" s="1016"/>
      <c r="D7004" s="1016"/>
      <c r="E7004" s="1016"/>
      <c r="F7004" s="1016" t="e">
        <f t="shared" si="208"/>
        <v>#DIV/0!</v>
      </c>
      <c r="G7004" s="1016">
        <f t="shared" si="209"/>
        <v>0</v>
      </c>
    </row>
    <row r="7005" spans="1:7">
      <c r="A7005" s="1016"/>
      <c r="B7005" s="1016"/>
      <c r="C7005" s="1016"/>
      <c r="D7005" s="1016"/>
      <c r="E7005" s="1016"/>
      <c r="F7005" s="1016" t="e">
        <f t="shared" si="208"/>
        <v>#DIV/0!</v>
      </c>
      <c r="G7005" s="1016">
        <f t="shared" si="209"/>
        <v>0</v>
      </c>
    </row>
    <row r="7006" spans="1:7">
      <c r="A7006" s="1016"/>
      <c r="B7006" s="1016"/>
      <c r="C7006" s="1016"/>
      <c r="D7006" s="1016"/>
      <c r="E7006" s="1016"/>
      <c r="F7006" s="1016" t="e">
        <f t="shared" si="208"/>
        <v>#DIV/0!</v>
      </c>
      <c r="G7006" s="1016">
        <f t="shared" si="209"/>
        <v>0</v>
      </c>
    </row>
    <row r="7007" spans="1:7">
      <c r="A7007" s="1016"/>
      <c r="B7007" s="1016"/>
      <c r="C7007" s="1016"/>
      <c r="D7007" s="1016"/>
      <c r="E7007" s="1016"/>
      <c r="F7007" s="1016" t="e">
        <f t="shared" ref="F7007:F7070" si="210">(B7007*C7007*D7007*60/(A7007*1000))+F7006</f>
        <v>#DIV/0!</v>
      </c>
      <c r="G7007" s="1016">
        <f t="shared" ref="G7007:G7070" si="211">(C7007*D7007*60)+G7006</f>
        <v>0</v>
      </c>
    </row>
    <row r="7008" spans="1:7">
      <c r="A7008" s="1016"/>
      <c r="B7008" s="1016"/>
      <c r="C7008" s="1016"/>
      <c r="D7008" s="1016"/>
      <c r="E7008" s="1016"/>
      <c r="F7008" s="1016" t="e">
        <f t="shared" si="210"/>
        <v>#DIV/0!</v>
      </c>
      <c r="G7008" s="1016">
        <f t="shared" si="211"/>
        <v>0</v>
      </c>
    </row>
    <row r="7009" spans="1:7">
      <c r="A7009" s="1016"/>
      <c r="B7009" s="1016"/>
      <c r="C7009" s="1016"/>
      <c r="D7009" s="1016"/>
      <c r="E7009" s="1016"/>
      <c r="F7009" s="1016" t="e">
        <f t="shared" si="210"/>
        <v>#DIV/0!</v>
      </c>
      <c r="G7009" s="1016">
        <f t="shared" si="211"/>
        <v>0</v>
      </c>
    </row>
    <row r="7010" spans="1:7">
      <c r="A7010" s="1016"/>
      <c r="B7010" s="1016"/>
      <c r="C7010" s="1016"/>
      <c r="D7010" s="1016"/>
      <c r="E7010" s="1016"/>
      <c r="F7010" s="1016" t="e">
        <f t="shared" si="210"/>
        <v>#DIV/0!</v>
      </c>
      <c r="G7010" s="1016">
        <f t="shared" si="211"/>
        <v>0</v>
      </c>
    </row>
    <row r="7011" spans="1:7">
      <c r="A7011" s="1016"/>
      <c r="B7011" s="1016"/>
      <c r="C7011" s="1016"/>
      <c r="D7011" s="1016"/>
      <c r="E7011" s="1016"/>
      <c r="F7011" s="1016" t="e">
        <f t="shared" si="210"/>
        <v>#DIV/0!</v>
      </c>
      <c r="G7011" s="1016">
        <f t="shared" si="211"/>
        <v>0</v>
      </c>
    </row>
    <row r="7012" spans="1:7">
      <c r="A7012" s="1016"/>
      <c r="B7012" s="1016"/>
      <c r="C7012" s="1016"/>
      <c r="D7012" s="1016"/>
      <c r="E7012" s="1016"/>
      <c r="F7012" s="1016" t="e">
        <f t="shared" si="210"/>
        <v>#DIV/0!</v>
      </c>
      <c r="G7012" s="1016">
        <f t="shared" si="211"/>
        <v>0</v>
      </c>
    </row>
    <row r="7013" spans="1:7">
      <c r="A7013" s="1016"/>
      <c r="B7013" s="1016"/>
      <c r="C7013" s="1016"/>
      <c r="D7013" s="1016"/>
      <c r="E7013" s="1016"/>
      <c r="F7013" s="1016" t="e">
        <f t="shared" si="210"/>
        <v>#DIV/0!</v>
      </c>
      <c r="G7013" s="1016">
        <f t="shared" si="211"/>
        <v>0</v>
      </c>
    </row>
    <row r="7014" spans="1:7">
      <c r="A7014" s="1016"/>
      <c r="B7014" s="1016"/>
      <c r="C7014" s="1016"/>
      <c r="D7014" s="1016"/>
      <c r="E7014" s="1016"/>
      <c r="F7014" s="1016" t="e">
        <f t="shared" si="210"/>
        <v>#DIV/0!</v>
      </c>
      <c r="G7014" s="1016">
        <f t="shared" si="211"/>
        <v>0</v>
      </c>
    </row>
    <row r="7015" spans="1:7">
      <c r="A7015" s="1016"/>
      <c r="B7015" s="1016"/>
      <c r="C7015" s="1016"/>
      <c r="D7015" s="1016"/>
      <c r="E7015" s="1016"/>
      <c r="F7015" s="1016" t="e">
        <f t="shared" si="210"/>
        <v>#DIV/0!</v>
      </c>
      <c r="G7015" s="1016">
        <f t="shared" si="211"/>
        <v>0</v>
      </c>
    </row>
    <row r="7016" spans="1:7">
      <c r="A7016" s="1016"/>
      <c r="B7016" s="1016"/>
      <c r="C7016" s="1016"/>
      <c r="D7016" s="1016"/>
      <c r="E7016" s="1016"/>
      <c r="F7016" s="1016" t="e">
        <f t="shared" si="210"/>
        <v>#DIV/0!</v>
      </c>
      <c r="G7016" s="1016">
        <f t="shared" si="211"/>
        <v>0</v>
      </c>
    </row>
    <row r="7017" spans="1:7">
      <c r="A7017" s="1016"/>
      <c r="B7017" s="1016"/>
      <c r="C7017" s="1016"/>
      <c r="D7017" s="1016"/>
      <c r="E7017" s="1016"/>
      <c r="F7017" s="1016" t="e">
        <f t="shared" si="210"/>
        <v>#DIV/0!</v>
      </c>
      <c r="G7017" s="1016">
        <f t="shared" si="211"/>
        <v>0</v>
      </c>
    </row>
    <row r="7018" spans="1:7">
      <c r="A7018" s="1016"/>
      <c r="B7018" s="1016"/>
      <c r="C7018" s="1016"/>
      <c r="D7018" s="1016"/>
      <c r="E7018" s="1016"/>
      <c r="F7018" s="1016" t="e">
        <f t="shared" si="210"/>
        <v>#DIV/0!</v>
      </c>
      <c r="G7018" s="1016">
        <f t="shared" si="211"/>
        <v>0</v>
      </c>
    </row>
    <row r="7019" spans="1:7">
      <c r="A7019" s="1016"/>
      <c r="B7019" s="1016"/>
      <c r="C7019" s="1016"/>
      <c r="D7019" s="1016"/>
      <c r="E7019" s="1016"/>
      <c r="F7019" s="1016" t="e">
        <f t="shared" si="210"/>
        <v>#DIV/0!</v>
      </c>
      <c r="G7019" s="1016">
        <f t="shared" si="211"/>
        <v>0</v>
      </c>
    </row>
    <row r="7020" spans="1:7">
      <c r="A7020" s="1016"/>
      <c r="B7020" s="1016"/>
      <c r="C7020" s="1016"/>
      <c r="D7020" s="1016"/>
      <c r="E7020" s="1016"/>
      <c r="F7020" s="1016" t="e">
        <f t="shared" si="210"/>
        <v>#DIV/0!</v>
      </c>
      <c r="G7020" s="1016">
        <f t="shared" si="211"/>
        <v>0</v>
      </c>
    </row>
    <row r="7021" spans="1:7">
      <c r="A7021" s="1016"/>
      <c r="B7021" s="1016"/>
      <c r="C7021" s="1016"/>
      <c r="D7021" s="1016"/>
      <c r="E7021" s="1016"/>
      <c r="F7021" s="1016" t="e">
        <f t="shared" si="210"/>
        <v>#DIV/0!</v>
      </c>
      <c r="G7021" s="1016">
        <f t="shared" si="211"/>
        <v>0</v>
      </c>
    </row>
    <row r="7022" spans="1:7">
      <c r="A7022" s="1016"/>
      <c r="B7022" s="1016"/>
      <c r="C7022" s="1016"/>
      <c r="D7022" s="1016"/>
      <c r="E7022" s="1016"/>
      <c r="F7022" s="1016" t="e">
        <f t="shared" si="210"/>
        <v>#DIV/0!</v>
      </c>
      <c r="G7022" s="1016">
        <f t="shared" si="211"/>
        <v>0</v>
      </c>
    </row>
    <row r="7023" spans="1:7">
      <c r="A7023" s="1016"/>
      <c r="B7023" s="1016"/>
      <c r="C7023" s="1016"/>
      <c r="D7023" s="1016"/>
      <c r="E7023" s="1016"/>
      <c r="F7023" s="1016" t="e">
        <f t="shared" si="210"/>
        <v>#DIV/0!</v>
      </c>
      <c r="G7023" s="1016">
        <f t="shared" si="211"/>
        <v>0</v>
      </c>
    </row>
    <row r="7024" spans="1:7">
      <c r="A7024" s="1016"/>
      <c r="B7024" s="1016"/>
      <c r="C7024" s="1016"/>
      <c r="D7024" s="1016"/>
      <c r="E7024" s="1016"/>
      <c r="F7024" s="1016" t="e">
        <f t="shared" si="210"/>
        <v>#DIV/0!</v>
      </c>
      <c r="G7024" s="1016">
        <f t="shared" si="211"/>
        <v>0</v>
      </c>
    </row>
    <row r="7025" spans="1:7">
      <c r="A7025" s="1016"/>
      <c r="B7025" s="1016"/>
      <c r="C7025" s="1016"/>
      <c r="D7025" s="1016"/>
      <c r="E7025" s="1016"/>
      <c r="F7025" s="1016" t="e">
        <f t="shared" si="210"/>
        <v>#DIV/0!</v>
      </c>
      <c r="G7025" s="1016">
        <f t="shared" si="211"/>
        <v>0</v>
      </c>
    </row>
    <row r="7026" spans="1:7">
      <c r="A7026" s="1016"/>
      <c r="B7026" s="1016"/>
      <c r="C7026" s="1016"/>
      <c r="D7026" s="1016"/>
      <c r="E7026" s="1016"/>
      <c r="F7026" s="1016" t="e">
        <f t="shared" si="210"/>
        <v>#DIV/0!</v>
      </c>
      <c r="G7026" s="1016">
        <f t="shared" si="211"/>
        <v>0</v>
      </c>
    </row>
    <row r="7027" spans="1:7">
      <c r="A7027" s="1016"/>
      <c r="B7027" s="1016"/>
      <c r="C7027" s="1016"/>
      <c r="D7027" s="1016"/>
      <c r="E7027" s="1016"/>
      <c r="F7027" s="1016" t="e">
        <f t="shared" si="210"/>
        <v>#DIV/0!</v>
      </c>
      <c r="G7027" s="1016">
        <f t="shared" si="211"/>
        <v>0</v>
      </c>
    </row>
    <row r="7028" spans="1:7">
      <c r="A7028" s="1016"/>
      <c r="B7028" s="1016"/>
      <c r="C7028" s="1016"/>
      <c r="D7028" s="1016"/>
      <c r="E7028" s="1016"/>
      <c r="F7028" s="1016" t="e">
        <f t="shared" si="210"/>
        <v>#DIV/0!</v>
      </c>
      <c r="G7028" s="1016">
        <f t="shared" si="211"/>
        <v>0</v>
      </c>
    </row>
    <row r="7029" spans="1:7">
      <c r="A7029" s="1016"/>
      <c r="B7029" s="1016"/>
      <c r="C7029" s="1016"/>
      <c r="D7029" s="1016"/>
      <c r="E7029" s="1016"/>
      <c r="F7029" s="1016" t="e">
        <f t="shared" si="210"/>
        <v>#DIV/0!</v>
      </c>
      <c r="G7029" s="1016">
        <f t="shared" si="211"/>
        <v>0</v>
      </c>
    </row>
    <row r="7030" spans="1:7">
      <c r="A7030" s="1016"/>
      <c r="B7030" s="1016"/>
      <c r="C7030" s="1016"/>
      <c r="D7030" s="1016"/>
      <c r="E7030" s="1016"/>
      <c r="F7030" s="1016" t="e">
        <f t="shared" si="210"/>
        <v>#DIV/0!</v>
      </c>
      <c r="G7030" s="1016">
        <f t="shared" si="211"/>
        <v>0</v>
      </c>
    </row>
    <row r="7031" spans="1:7">
      <c r="A7031" s="1016"/>
      <c r="B7031" s="1016"/>
      <c r="C7031" s="1016"/>
      <c r="D7031" s="1016"/>
      <c r="E7031" s="1016"/>
      <c r="F7031" s="1016" t="e">
        <f t="shared" si="210"/>
        <v>#DIV/0!</v>
      </c>
      <c r="G7031" s="1016">
        <f t="shared" si="211"/>
        <v>0</v>
      </c>
    </row>
    <row r="7032" spans="1:7">
      <c r="A7032" s="1016"/>
      <c r="B7032" s="1016"/>
      <c r="C7032" s="1016"/>
      <c r="D7032" s="1016"/>
      <c r="E7032" s="1016"/>
      <c r="F7032" s="1016" t="e">
        <f t="shared" si="210"/>
        <v>#DIV/0!</v>
      </c>
      <c r="G7032" s="1016">
        <f t="shared" si="211"/>
        <v>0</v>
      </c>
    </row>
    <row r="7033" spans="1:7">
      <c r="A7033" s="1016"/>
      <c r="B7033" s="1016"/>
      <c r="C7033" s="1016"/>
      <c r="D7033" s="1016"/>
      <c r="E7033" s="1016"/>
      <c r="F7033" s="1016" t="e">
        <f t="shared" si="210"/>
        <v>#DIV/0!</v>
      </c>
      <c r="G7033" s="1016">
        <f t="shared" si="211"/>
        <v>0</v>
      </c>
    </row>
    <row r="7034" spans="1:7">
      <c r="A7034" s="1016"/>
      <c r="B7034" s="1016"/>
      <c r="C7034" s="1016"/>
      <c r="D7034" s="1016"/>
      <c r="E7034" s="1016"/>
      <c r="F7034" s="1016" t="e">
        <f t="shared" si="210"/>
        <v>#DIV/0!</v>
      </c>
      <c r="G7034" s="1016">
        <f t="shared" si="211"/>
        <v>0</v>
      </c>
    </row>
    <row r="7035" spans="1:7">
      <c r="A7035" s="1016"/>
      <c r="B7035" s="1016"/>
      <c r="C7035" s="1016"/>
      <c r="D7035" s="1016"/>
      <c r="E7035" s="1016"/>
      <c r="F7035" s="1016" t="e">
        <f t="shared" si="210"/>
        <v>#DIV/0!</v>
      </c>
      <c r="G7035" s="1016">
        <f t="shared" si="211"/>
        <v>0</v>
      </c>
    </row>
    <row r="7036" spans="1:7">
      <c r="A7036" s="1016"/>
      <c r="B7036" s="1016"/>
      <c r="C7036" s="1016"/>
      <c r="D7036" s="1016"/>
      <c r="E7036" s="1016"/>
      <c r="F7036" s="1016" t="e">
        <f t="shared" si="210"/>
        <v>#DIV/0!</v>
      </c>
      <c r="G7036" s="1016">
        <f t="shared" si="211"/>
        <v>0</v>
      </c>
    </row>
    <row r="7037" spans="1:7">
      <c r="A7037" s="1016"/>
      <c r="B7037" s="1016"/>
      <c r="C7037" s="1016"/>
      <c r="D7037" s="1016"/>
      <c r="E7037" s="1016"/>
      <c r="F7037" s="1016" t="e">
        <f t="shared" si="210"/>
        <v>#DIV/0!</v>
      </c>
      <c r="G7037" s="1016">
        <f t="shared" si="211"/>
        <v>0</v>
      </c>
    </row>
    <row r="7038" spans="1:7">
      <c r="A7038" s="1016"/>
      <c r="B7038" s="1016"/>
      <c r="C7038" s="1016"/>
      <c r="D7038" s="1016"/>
      <c r="E7038" s="1016"/>
      <c r="F7038" s="1016" t="e">
        <f t="shared" si="210"/>
        <v>#DIV/0!</v>
      </c>
      <c r="G7038" s="1016">
        <f t="shared" si="211"/>
        <v>0</v>
      </c>
    </row>
    <row r="7039" spans="1:7">
      <c r="A7039" s="1016"/>
      <c r="B7039" s="1016"/>
      <c r="C7039" s="1016"/>
      <c r="D7039" s="1016"/>
      <c r="E7039" s="1016"/>
      <c r="F7039" s="1016" t="e">
        <f t="shared" si="210"/>
        <v>#DIV/0!</v>
      </c>
      <c r="G7039" s="1016">
        <f t="shared" si="211"/>
        <v>0</v>
      </c>
    </row>
    <row r="7040" spans="1:7">
      <c r="A7040" s="1016"/>
      <c r="B7040" s="1016"/>
      <c r="C7040" s="1016"/>
      <c r="D7040" s="1016"/>
      <c r="E7040" s="1016"/>
      <c r="F7040" s="1016" t="e">
        <f t="shared" si="210"/>
        <v>#DIV/0!</v>
      </c>
      <c r="G7040" s="1016">
        <f t="shared" si="211"/>
        <v>0</v>
      </c>
    </row>
    <row r="7041" spans="1:7">
      <c r="A7041" s="1016"/>
      <c r="B7041" s="1016"/>
      <c r="C7041" s="1016"/>
      <c r="D7041" s="1016"/>
      <c r="E7041" s="1016"/>
      <c r="F7041" s="1016" t="e">
        <f t="shared" si="210"/>
        <v>#DIV/0!</v>
      </c>
      <c r="G7041" s="1016">
        <f t="shared" si="211"/>
        <v>0</v>
      </c>
    </row>
    <row r="7042" spans="1:7">
      <c r="A7042" s="1016"/>
      <c r="B7042" s="1016"/>
      <c r="C7042" s="1016"/>
      <c r="D7042" s="1016"/>
      <c r="E7042" s="1016"/>
      <c r="F7042" s="1016" t="e">
        <f t="shared" si="210"/>
        <v>#DIV/0!</v>
      </c>
      <c r="G7042" s="1016">
        <f t="shared" si="211"/>
        <v>0</v>
      </c>
    </row>
    <row r="7043" spans="1:7">
      <c r="A7043" s="1016"/>
      <c r="B7043" s="1016"/>
      <c r="C7043" s="1016"/>
      <c r="D7043" s="1016"/>
      <c r="E7043" s="1016"/>
      <c r="F7043" s="1016" t="e">
        <f t="shared" si="210"/>
        <v>#DIV/0!</v>
      </c>
      <c r="G7043" s="1016">
        <f t="shared" si="211"/>
        <v>0</v>
      </c>
    </row>
    <row r="7044" spans="1:7">
      <c r="A7044" s="1016"/>
      <c r="B7044" s="1016"/>
      <c r="C7044" s="1016"/>
      <c r="D7044" s="1016"/>
      <c r="E7044" s="1016"/>
      <c r="F7044" s="1016" t="e">
        <f t="shared" si="210"/>
        <v>#DIV/0!</v>
      </c>
      <c r="G7044" s="1016">
        <f t="shared" si="211"/>
        <v>0</v>
      </c>
    </row>
    <row r="7045" spans="1:7">
      <c r="A7045" s="1016"/>
      <c r="B7045" s="1016"/>
      <c r="C7045" s="1016"/>
      <c r="D7045" s="1016"/>
      <c r="E7045" s="1016"/>
      <c r="F7045" s="1016" t="e">
        <f t="shared" si="210"/>
        <v>#DIV/0!</v>
      </c>
      <c r="G7045" s="1016">
        <f t="shared" si="211"/>
        <v>0</v>
      </c>
    </row>
    <row r="7046" spans="1:7">
      <c r="A7046" s="1016"/>
      <c r="B7046" s="1016"/>
      <c r="C7046" s="1016"/>
      <c r="D7046" s="1016"/>
      <c r="E7046" s="1016"/>
      <c r="F7046" s="1016" t="e">
        <f t="shared" si="210"/>
        <v>#DIV/0!</v>
      </c>
      <c r="G7046" s="1016">
        <f t="shared" si="211"/>
        <v>0</v>
      </c>
    </row>
    <row r="7047" spans="1:7">
      <c r="A7047" s="1016"/>
      <c r="B7047" s="1016"/>
      <c r="C7047" s="1016"/>
      <c r="D7047" s="1016"/>
      <c r="E7047" s="1016"/>
      <c r="F7047" s="1016" t="e">
        <f t="shared" si="210"/>
        <v>#DIV/0!</v>
      </c>
      <c r="G7047" s="1016">
        <f t="shared" si="211"/>
        <v>0</v>
      </c>
    </row>
    <row r="7048" spans="1:7">
      <c r="A7048" s="1016"/>
      <c r="B7048" s="1016"/>
      <c r="C7048" s="1016"/>
      <c r="D7048" s="1016"/>
      <c r="E7048" s="1016"/>
      <c r="F7048" s="1016" t="e">
        <f t="shared" si="210"/>
        <v>#DIV/0!</v>
      </c>
      <c r="G7048" s="1016">
        <f t="shared" si="211"/>
        <v>0</v>
      </c>
    </row>
    <row r="7049" spans="1:7">
      <c r="A7049" s="1016"/>
      <c r="B7049" s="1016"/>
      <c r="C7049" s="1016"/>
      <c r="D7049" s="1016"/>
      <c r="E7049" s="1016"/>
      <c r="F7049" s="1016" t="e">
        <f t="shared" si="210"/>
        <v>#DIV/0!</v>
      </c>
      <c r="G7049" s="1016">
        <f t="shared" si="211"/>
        <v>0</v>
      </c>
    </row>
    <row r="7050" spans="1:7">
      <c r="A7050" s="1016"/>
      <c r="B7050" s="1016"/>
      <c r="C7050" s="1016"/>
      <c r="D7050" s="1016"/>
      <c r="E7050" s="1016"/>
      <c r="F7050" s="1016" t="e">
        <f t="shared" si="210"/>
        <v>#DIV/0!</v>
      </c>
      <c r="G7050" s="1016">
        <f t="shared" si="211"/>
        <v>0</v>
      </c>
    </row>
    <row r="7051" spans="1:7">
      <c r="A7051" s="1016"/>
      <c r="B7051" s="1016"/>
      <c r="C7051" s="1016"/>
      <c r="D7051" s="1016"/>
      <c r="E7051" s="1016"/>
      <c r="F7051" s="1016" t="e">
        <f t="shared" si="210"/>
        <v>#DIV/0!</v>
      </c>
      <c r="G7051" s="1016">
        <f t="shared" si="211"/>
        <v>0</v>
      </c>
    </row>
    <row r="7052" spans="1:7">
      <c r="A7052" s="1016"/>
      <c r="B7052" s="1016"/>
      <c r="C7052" s="1016"/>
      <c r="D7052" s="1016"/>
      <c r="E7052" s="1016"/>
      <c r="F7052" s="1016" t="e">
        <f t="shared" si="210"/>
        <v>#DIV/0!</v>
      </c>
      <c r="G7052" s="1016">
        <f t="shared" si="211"/>
        <v>0</v>
      </c>
    </row>
    <row r="7053" spans="1:7">
      <c r="A7053" s="1016"/>
      <c r="B7053" s="1016"/>
      <c r="C7053" s="1016"/>
      <c r="D7053" s="1016"/>
      <c r="E7053" s="1016"/>
      <c r="F7053" s="1016" t="e">
        <f t="shared" si="210"/>
        <v>#DIV/0!</v>
      </c>
      <c r="G7053" s="1016">
        <f t="shared" si="211"/>
        <v>0</v>
      </c>
    </row>
    <row r="7054" spans="1:7">
      <c r="A7054" s="1016"/>
      <c r="B7054" s="1016"/>
      <c r="C7054" s="1016"/>
      <c r="D7054" s="1016"/>
      <c r="E7054" s="1016"/>
      <c r="F7054" s="1016" t="e">
        <f t="shared" si="210"/>
        <v>#DIV/0!</v>
      </c>
      <c r="G7054" s="1016">
        <f t="shared" si="211"/>
        <v>0</v>
      </c>
    </row>
    <row r="7055" spans="1:7">
      <c r="A7055" s="1016"/>
      <c r="B7055" s="1016"/>
      <c r="C7055" s="1016"/>
      <c r="D7055" s="1016"/>
      <c r="E7055" s="1016"/>
      <c r="F7055" s="1016" t="e">
        <f t="shared" si="210"/>
        <v>#DIV/0!</v>
      </c>
      <c r="G7055" s="1016">
        <f t="shared" si="211"/>
        <v>0</v>
      </c>
    </row>
    <row r="7056" spans="1:7">
      <c r="A7056" s="1016"/>
      <c r="B7056" s="1016"/>
      <c r="C7056" s="1016"/>
      <c r="D7056" s="1016"/>
      <c r="E7056" s="1016"/>
      <c r="F7056" s="1016" t="e">
        <f t="shared" si="210"/>
        <v>#DIV/0!</v>
      </c>
      <c r="G7056" s="1016">
        <f t="shared" si="211"/>
        <v>0</v>
      </c>
    </row>
    <row r="7057" spans="1:7">
      <c r="A7057" s="1016"/>
      <c r="B7057" s="1016"/>
      <c r="C7057" s="1016"/>
      <c r="D7057" s="1016"/>
      <c r="E7057" s="1016"/>
      <c r="F7057" s="1016" t="e">
        <f t="shared" si="210"/>
        <v>#DIV/0!</v>
      </c>
      <c r="G7057" s="1016">
        <f t="shared" si="211"/>
        <v>0</v>
      </c>
    </row>
    <row r="7058" spans="1:7">
      <c r="A7058" s="1016"/>
      <c r="B7058" s="1016"/>
      <c r="C7058" s="1016"/>
      <c r="D7058" s="1016"/>
      <c r="E7058" s="1016"/>
      <c r="F7058" s="1016" t="e">
        <f t="shared" si="210"/>
        <v>#DIV/0!</v>
      </c>
      <c r="G7058" s="1016">
        <f t="shared" si="211"/>
        <v>0</v>
      </c>
    </row>
    <row r="7059" spans="1:7">
      <c r="A7059" s="1016"/>
      <c r="B7059" s="1016"/>
      <c r="C7059" s="1016"/>
      <c r="D7059" s="1016"/>
      <c r="E7059" s="1016"/>
      <c r="F7059" s="1016" t="e">
        <f t="shared" si="210"/>
        <v>#DIV/0!</v>
      </c>
      <c r="G7059" s="1016">
        <f t="shared" si="211"/>
        <v>0</v>
      </c>
    </row>
    <row r="7060" spans="1:7">
      <c r="A7060" s="1016"/>
      <c r="B7060" s="1016"/>
      <c r="C7060" s="1016"/>
      <c r="D7060" s="1016"/>
      <c r="E7060" s="1016"/>
      <c r="F7060" s="1016" t="e">
        <f t="shared" si="210"/>
        <v>#DIV/0!</v>
      </c>
      <c r="G7060" s="1016">
        <f t="shared" si="211"/>
        <v>0</v>
      </c>
    </row>
    <row r="7061" spans="1:7">
      <c r="A7061" s="1016"/>
      <c r="B7061" s="1016"/>
      <c r="C7061" s="1016"/>
      <c r="D7061" s="1016"/>
      <c r="E7061" s="1016"/>
      <c r="F7061" s="1016" t="e">
        <f t="shared" si="210"/>
        <v>#DIV/0!</v>
      </c>
      <c r="G7061" s="1016">
        <f t="shared" si="211"/>
        <v>0</v>
      </c>
    </row>
    <row r="7062" spans="1:7">
      <c r="A7062" s="1016"/>
      <c r="B7062" s="1016"/>
      <c r="C7062" s="1016"/>
      <c r="D7062" s="1016"/>
      <c r="E7062" s="1016"/>
      <c r="F7062" s="1016" t="e">
        <f t="shared" si="210"/>
        <v>#DIV/0!</v>
      </c>
      <c r="G7062" s="1016">
        <f t="shared" si="211"/>
        <v>0</v>
      </c>
    </row>
    <row r="7063" spans="1:7">
      <c r="A7063" s="1016"/>
      <c r="B7063" s="1016"/>
      <c r="C7063" s="1016"/>
      <c r="D7063" s="1016"/>
      <c r="E7063" s="1016"/>
      <c r="F7063" s="1016" t="e">
        <f t="shared" si="210"/>
        <v>#DIV/0!</v>
      </c>
      <c r="G7063" s="1016">
        <f t="shared" si="211"/>
        <v>0</v>
      </c>
    </row>
    <row r="7064" spans="1:7">
      <c r="A7064" s="1016"/>
      <c r="B7064" s="1016"/>
      <c r="C7064" s="1016"/>
      <c r="D7064" s="1016"/>
      <c r="E7064" s="1016"/>
      <c r="F7064" s="1016" t="e">
        <f t="shared" si="210"/>
        <v>#DIV/0!</v>
      </c>
      <c r="G7064" s="1016">
        <f t="shared" si="211"/>
        <v>0</v>
      </c>
    </row>
    <row r="7065" spans="1:7">
      <c r="A7065" s="1016"/>
      <c r="B7065" s="1016"/>
      <c r="C7065" s="1016"/>
      <c r="D7065" s="1016"/>
      <c r="E7065" s="1016"/>
      <c r="F7065" s="1016" t="e">
        <f t="shared" si="210"/>
        <v>#DIV/0!</v>
      </c>
      <c r="G7065" s="1016">
        <f t="shared" si="211"/>
        <v>0</v>
      </c>
    </row>
    <row r="7066" spans="1:7">
      <c r="A7066" s="1016"/>
      <c r="B7066" s="1016"/>
      <c r="C7066" s="1016"/>
      <c r="D7066" s="1016"/>
      <c r="E7066" s="1016"/>
      <c r="F7066" s="1016" t="e">
        <f t="shared" si="210"/>
        <v>#DIV/0!</v>
      </c>
      <c r="G7066" s="1016">
        <f t="shared" si="211"/>
        <v>0</v>
      </c>
    </row>
    <row r="7067" spans="1:7">
      <c r="A7067" s="1016"/>
      <c r="B7067" s="1016"/>
      <c r="C7067" s="1016"/>
      <c r="D7067" s="1016"/>
      <c r="E7067" s="1016"/>
      <c r="F7067" s="1016" t="e">
        <f t="shared" si="210"/>
        <v>#DIV/0!</v>
      </c>
      <c r="G7067" s="1016">
        <f t="shared" si="211"/>
        <v>0</v>
      </c>
    </row>
    <row r="7068" spans="1:7">
      <c r="A7068" s="1016"/>
      <c r="B7068" s="1016"/>
      <c r="C7068" s="1016"/>
      <c r="D7068" s="1016"/>
      <c r="E7068" s="1016"/>
      <c r="F7068" s="1016" t="e">
        <f t="shared" si="210"/>
        <v>#DIV/0!</v>
      </c>
      <c r="G7068" s="1016">
        <f t="shared" si="211"/>
        <v>0</v>
      </c>
    </row>
    <row r="7069" spans="1:7">
      <c r="A7069" s="1016"/>
      <c r="B7069" s="1016"/>
      <c r="C7069" s="1016"/>
      <c r="D7069" s="1016"/>
      <c r="E7069" s="1016"/>
      <c r="F7069" s="1016" t="e">
        <f t="shared" si="210"/>
        <v>#DIV/0!</v>
      </c>
      <c r="G7069" s="1016">
        <f t="shared" si="211"/>
        <v>0</v>
      </c>
    </row>
    <row r="7070" spans="1:7">
      <c r="A7070" s="1016"/>
      <c r="B7070" s="1016"/>
      <c r="C7070" s="1016"/>
      <c r="D7070" s="1016"/>
      <c r="E7070" s="1016"/>
      <c r="F7070" s="1016" t="e">
        <f t="shared" si="210"/>
        <v>#DIV/0!</v>
      </c>
      <c r="G7070" s="1016">
        <f t="shared" si="211"/>
        <v>0</v>
      </c>
    </row>
    <row r="7071" spans="1:7">
      <c r="A7071" s="1016"/>
      <c r="B7071" s="1016"/>
      <c r="C7071" s="1016"/>
      <c r="D7071" s="1016"/>
      <c r="E7071" s="1016"/>
      <c r="F7071" s="1016" t="e">
        <f t="shared" ref="F7071:F7134" si="212">(B7071*C7071*D7071*60/(A7071*1000))+F7070</f>
        <v>#DIV/0!</v>
      </c>
      <c r="G7071" s="1016">
        <f t="shared" ref="G7071:G7134" si="213">(C7071*D7071*60)+G7070</f>
        <v>0</v>
      </c>
    </row>
    <row r="7072" spans="1:7">
      <c r="A7072" s="1016"/>
      <c r="B7072" s="1016"/>
      <c r="C7072" s="1016"/>
      <c r="D7072" s="1016"/>
      <c r="E7072" s="1016"/>
      <c r="F7072" s="1016" t="e">
        <f t="shared" si="212"/>
        <v>#DIV/0!</v>
      </c>
      <c r="G7072" s="1016">
        <f t="shared" si="213"/>
        <v>0</v>
      </c>
    </row>
    <row r="7073" spans="1:7">
      <c r="A7073" s="1016"/>
      <c r="B7073" s="1016"/>
      <c r="C7073" s="1016"/>
      <c r="D7073" s="1016"/>
      <c r="E7073" s="1016"/>
      <c r="F7073" s="1016" t="e">
        <f t="shared" si="212"/>
        <v>#DIV/0!</v>
      </c>
      <c r="G7073" s="1016">
        <f t="shared" si="213"/>
        <v>0</v>
      </c>
    </row>
    <row r="7074" spans="1:7">
      <c r="A7074" s="1016"/>
      <c r="B7074" s="1016"/>
      <c r="C7074" s="1016"/>
      <c r="D7074" s="1016"/>
      <c r="E7074" s="1016"/>
      <c r="F7074" s="1016" t="e">
        <f t="shared" si="212"/>
        <v>#DIV/0!</v>
      </c>
      <c r="G7074" s="1016">
        <f t="shared" si="213"/>
        <v>0</v>
      </c>
    </row>
    <row r="7075" spans="1:7">
      <c r="A7075" s="1016"/>
      <c r="B7075" s="1016"/>
      <c r="C7075" s="1016"/>
      <c r="D7075" s="1016"/>
      <c r="E7075" s="1016"/>
      <c r="F7075" s="1016" t="e">
        <f t="shared" si="212"/>
        <v>#DIV/0!</v>
      </c>
      <c r="G7075" s="1016">
        <f t="shared" si="213"/>
        <v>0</v>
      </c>
    </row>
    <row r="7076" spans="1:7">
      <c r="A7076" s="1016"/>
      <c r="B7076" s="1016"/>
      <c r="C7076" s="1016"/>
      <c r="D7076" s="1016"/>
      <c r="E7076" s="1016"/>
      <c r="F7076" s="1016" t="e">
        <f t="shared" si="212"/>
        <v>#DIV/0!</v>
      </c>
      <c r="G7076" s="1016">
        <f t="shared" si="213"/>
        <v>0</v>
      </c>
    </row>
    <row r="7077" spans="1:7">
      <c r="A7077" s="1016"/>
      <c r="B7077" s="1016"/>
      <c r="C7077" s="1016"/>
      <c r="D7077" s="1016"/>
      <c r="E7077" s="1016"/>
      <c r="F7077" s="1016" t="e">
        <f t="shared" si="212"/>
        <v>#DIV/0!</v>
      </c>
      <c r="G7077" s="1016">
        <f t="shared" si="213"/>
        <v>0</v>
      </c>
    </row>
    <row r="7078" spans="1:7">
      <c r="A7078" s="1016"/>
      <c r="B7078" s="1016"/>
      <c r="C7078" s="1016"/>
      <c r="D7078" s="1016"/>
      <c r="E7078" s="1016"/>
      <c r="F7078" s="1016" t="e">
        <f t="shared" si="212"/>
        <v>#DIV/0!</v>
      </c>
      <c r="G7078" s="1016">
        <f t="shared" si="213"/>
        <v>0</v>
      </c>
    </row>
    <row r="7079" spans="1:7">
      <c r="A7079" s="1016"/>
      <c r="B7079" s="1016"/>
      <c r="C7079" s="1016"/>
      <c r="D7079" s="1016"/>
      <c r="E7079" s="1016"/>
      <c r="F7079" s="1016" t="e">
        <f t="shared" si="212"/>
        <v>#DIV/0!</v>
      </c>
      <c r="G7079" s="1016">
        <f t="shared" si="213"/>
        <v>0</v>
      </c>
    </row>
    <row r="7080" spans="1:7">
      <c r="A7080" s="1016"/>
      <c r="B7080" s="1016"/>
      <c r="C7080" s="1016"/>
      <c r="D7080" s="1016"/>
      <c r="E7080" s="1016"/>
      <c r="F7080" s="1016" t="e">
        <f t="shared" si="212"/>
        <v>#DIV/0!</v>
      </c>
      <c r="G7080" s="1016">
        <f t="shared" si="213"/>
        <v>0</v>
      </c>
    </row>
    <row r="7081" spans="1:7">
      <c r="A7081" s="1016"/>
      <c r="B7081" s="1016"/>
      <c r="C7081" s="1016"/>
      <c r="D7081" s="1016"/>
      <c r="E7081" s="1016"/>
      <c r="F7081" s="1016" t="e">
        <f t="shared" si="212"/>
        <v>#DIV/0!</v>
      </c>
      <c r="G7081" s="1016">
        <f t="shared" si="213"/>
        <v>0</v>
      </c>
    </row>
    <row r="7082" spans="1:7">
      <c r="A7082" s="1016"/>
      <c r="B7082" s="1016"/>
      <c r="C7082" s="1016"/>
      <c r="D7082" s="1016"/>
      <c r="E7082" s="1016"/>
      <c r="F7082" s="1016" t="e">
        <f t="shared" si="212"/>
        <v>#DIV/0!</v>
      </c>
      <c r="G7082" s="1016">
        <f t="shared" si="213"/>
        <v>0</v>
      </c>
    </row>
    <row r="7083" spans="1:7">
      <c r="A7083" s="1016"/>
      <c r="B7083" s="1016"/>
      <c r="C7083" s="1016"/>
      <c r="D7083" s="1016"/>
      <c r="E7083" s="1016"/>
      <c r="F7083" s="1016" t="e">
        <f t="shared" si="212"/>
        <v>#DIV/0!</v>
      </c>
      <c r="G7083" s="1016">
        <f t="shared" si="213"/>
        <v>0</v>
      </c>
    </row>
    <row r="7084" spans="1:7">
      <c r="A7084" s="1016"/>
      <c r="B7084" s="1016"/>
      <c r="C7084" s="1016"/>
      <c r="D7084" s="1016"/>
      <c r="E7084" s="1016"/>
      <c r="F7084" s="1016" t="e">
        <f t="shared" si="212"/>
        <v>#DIV/0!</v>
      </c>
      <c r="G7084" s="1016">
        <f t="shared" si="213"/>
        <v>0</v>
      </c>
    </row>
    <row r="7085" spans="1:7">
      <c r="A7085" s="1016"/>
      <c r="B7085" s="1016"/>
      <c r="C7085" s="1016"/>
      <c r="D7085" s="1016"/>
      <c r="E7085" s="1016"/>
      <c r="F7085" s="1016" t="e">
        <f t="shared" si="212"/>
        <v>#DIV/0!</v>
      </c>
      <c r="G7085" s="1016">
        <f t="shared" si="213"/>
        <v>0</v>
      </c>
    </row>
    <row r="7086" spans="1:7">
      <c r="A7086" s="1016"/>
      <c r="B7086" s="1016"/>
      <c r="C7086" s="1016"/>
      <c r="D7086" s="1016"/>
      <c r="E7086" s="1016"/>
      <c r="F7086" s="1016" t="e">
        <f t="shared" si="212"/>
        <v>#DIV/0!</v>
      </c>
      <c r="G7086" s="1016">
        <f t="shared" si="213"/>
        <v>0</v>
      </c>
    </row>
    <row r="7087" spans="1:7">
      <c r="A7087" s="1016"/>
      <c r="B7087" s="1016"/>
      <c r="C7087" s="1016"/>
      <c r="D7087" s="1016"/>
      <c r="E7087" s="1016"/>
      <c r="F7087" s="1016" t="e">
        <f t="shared" si="212"/>
        <v>#DIV/0!</v>
      </c>
      <c r="G7087" s="1016">
        <f t="shared" si="213"/>
        <v>0</v>
      </c>
    </row>
    <row r="7088" spans="1:7">
      <c r="A7088" s="1016"/>
      <c r="B7088" s="1016"/>
      <c r="C7088" s="1016"/>
      <c r="D7088" s="1016"/>
      <c r="E7088" s="1016"/>
      <c r="F7088" s="1016" t="e">
        <f t="shared" si="212"/>
        <v>#DIV/0!</v>
      </c>
      <c r="G7088" s="1016">
        <f t="shared" si="213"/>
        <v>0</v>
      </c>
    </row>
    <row r="7089" spans="1:7">
      <c r="A7089" s="1016"/>
      <c r="B7089" s="1016"/>
      <c r="C7089" s="1016"/>
      <c r="D7089" s="1016"/>
      <c r="E7089" s="1016"/>
      <c r="F7089" s="1016" t="e">
        <f t="shared" si="212"/>
        <v>#DIV/0!</v>
      </c>
      <c r="G7089" s="1016">
        <f t="shared" si="213"/>
        <v>0</v>
      </c>
    </row>
    <row r="7090" spans="1:7">
      <c r="A7090" s="1016"/>
      <c r="B7090" s="1016"/>
      <c r="C7090" s="1016"/>
      <c r="D7090" s="1016"/>
      <c r="E7090" s="1016"/>
      <c r="F7090" s="1016" t="e">
        <f t="shared" si="212"/>
        <v>#DIV/0!</v>
      </c>
      <c r="G7090" s="1016">
        <f t="shared" si="213"/>
        <v>0</v>
      </c>
    </row>
    <row r="7091" spans="1:7">
      <c r="A7091" s="1016"/>
      <c r="B7091" s="1016"/>
      <c r="C7091" s="1016"/>
      <c r="D7091" s="1016"/>
      <c r="E7091" s="1016"/>
      <c r="F7091" s="1016" t="e">
        <f t="shared" si="212"/>
        <v>#DIV/0!</v>
      </c>
      <c r="G7091" s="1016">
        <f t="shared" si="213"/>
        <v>0</v>
      </c>
    </row>
    <row r="7092" spans="1:7">
      <c r="A7092" s="1016"/>
      <c r="B7092" s="1016"/>
      <c r="C7092" s="1016"/>
      <c r="D7092" s="1016"/>
      <c r="E7092" s="1016"/>
      <c r="F7092" s="1016" t="e">
        <f t="shared" si="212"/>
        <v>#DIV/0!</v>
      </c>
      <c r="G7092" s="1016">
        <f t="shared" si="213"/>
        <v>0</v>
      </c>
    </row>
    <row r="7093" spans="1:7">
      <c r="A7093" s="1016"/>
      <c r="B7093" s="1016"/>
      <c r="C7093" s="1016"/>
      <c r="D7093" s="1016"/>
      <c r="E7093" s="1016"/>
      <c r="F7093" s="1016" t="e">
        <f t="shared" si="212"/>
        <v>#DIV/0!</v>
      </c>
      <c r="G7093" s="1016">
        <f t="shared" si="213"/>
        <v>0</v>
      </c>
    </row>
    <row r="7094" spans="1:7">
      <c r="A7094" s="1016"/>
      <c r="B7094" s="1016"/>
      <c r="C7094" s="1016"/>
      <c r="D7094" s="1016"/>
      <c r="E7094" s="1016"/>
      <c r="F7094" s="1016" t="e">
        <f t="shared" si="212"/>
        <v>#DIV/0!</v>
      </c>
      <c r="G7094" s="1016">
        <f t="shared" si="213"/>
        <v>0</v>
      </c>
    </row>
    <row r="7095" spans="1:7">
      <c r="A7095" s="1016"/>
      <c r="B7095" s="1016"/>
      <c r="C7095" s="1016"/>
      <c r="D7095" s="1016"/>
      <c r="E7095" s="1016"/>
      <c r="F7095" s="1016" t="e">
        <f t="shared" si="212"/>
        <v>#DIV/0!</v>
      </c>
      <c r="G7095" s="1016">
        <f t="shared" si="213"/>
        <v>0</v>
      </c>
    </row>
    <row r="7096" spans="1:7">
      <c r="A7096" s="1016"/>
      <c r="B7096" s="1016"/>
      <c r="C7096" s="1016"/>
      <c r="D7096" s="1016"/>
      <c r="E7096" s="1016"/>
      <c r="F7096" s="1016" t="e">
        <f t="shared" si="212"/>
        <v>#DIV/0!</v>
      </c>
      <c r="G7096" s="1016">
        <f t="shared" si="213"/>
        <v>0</v>
      </c>
    </row>
    <row r="7097" spans="1:7">
      <c r="A7097" s="1016"/>
      <c r="B7097" s="1016"/>
      <c r="C7097" s="1016"/>
      <c r="D7097" s="1016"/>
      <c r="E7097" s="1016"/>
      <c r="F7097" s="1016" t="e">
        <f t="shared" si="212"/>
        <v>#DIV/0!</v>
      </c>
      <c r="G7097" s="1016">
        <f t="shared" si="213"/>
        <v>0</v>
      </c>
    </row>
    <row r="7098" spans="1:7">
      <c r="A7098" s="1016"/>
      <c r="B7098" s="1016"/>
      <c r="C7098" s="1016"/>
      <c r="D7098" s="1016"/>
      <c r="E7098" s="1016"/>
      <c r="F7098" s="1016" t="e">
        <f t="shared" si="212"/>
        <v>#DIV/0!</v>
      </c>
      <c r="G7098" s="1016">
        <f t="shared" si="213"/>
        <v>0</v>
      </c>
    </row>
    <row r="7099" spans="1:7">
      <c r="A7099" s="1016"/>
      <c r="B7099" s="1016"/>
      <c r="C7099" s="1016"/>
      <c r="D7099" s="1016"/>
      <c r="E7099" s="1016"/>
      <c r="F7099" s="1016" t="e">
        <f t="shared" si="212"/>
        <v>#DIV/0!</v>
      </c>
      <c r="G7099" s="1016">
        <f t="shared" si="213"/>
        <v>0</v>
      </c>
    </row>
    <row r="7100" spans="1:7">
      <c r="A7100" s="1016"/>
      <c r="B7100" s="1016"/>
      <c r="C7100" s="1016"/>
      <c r="D7100" s="1016"/>
      <c r="E7100" s="1016"/>
      <c r="F7100" s="1016" t="e">
        <f t="shared" si="212"/>
        <v>#DIV/0!</v>
      </c>
      <c r="G7100" s="1016">
        <f t="shared" si="213"/>
        <v>0</v>
      </c>
    </row>
    <row r="7101" spans="1:7">
      <c r="A7101" s="1016"/>
      <c r="B7101" s="1016"/>
      <c r="C7101" s="1016"/>
      <c r="D7101" s="1016"/>
      <c r="E7101" s="1016"/>
      <c r="F7101" s="1016" t="e">
        <f t="shared" si="212"/>
        <v>#DIV/0!</v>
      </c>
      <c r="G7101" s="1016">
        <f t="shared" si="213"/>
        <v>0</v>
      </c>
    </row>
    <row r="7102" spans="1:7">
      <c r="A7102" s="1016"/>
      <c r="B7102" s="1016"/>
      <c r="C7102" s="1016"/>
      <c r="D7102" s="1016"/>
      <c r="E7102" s="1016"/>
      <c r="F7102" s="1016" t="e">
        <f t="shared" si="212"/>
        <v>#DIV/0!</v>
      </c>
      <c r="G7102" s="1016">
        <f t="shared" si="213"/>
        <v>0</v>
      </c>
    </row>
    <row r="7103" spans="1:7">
      <c r="A7103" s="1016"/>
      <c r="B7103" s="1016"/>
      <c r="C7103" s="1016"/>
      <c r="D7103" s="1016"/>
      <c r="E7103" s="1016"/>
      <c r="F7103" s="1016" t="e">
        <f t="shared" si="212"/>
        <v>#DIV/0!</v>
      </c>
      <c r="G7103" s="1016">
        <f t="shared" si="213"/>
        <v>0</v>
      </c>
    </row>
    <row r="7104" spans="1:7">
      <c r="A7104" s="1016"/>
      <c r="B7104" s="1016"/>
      <c r="C7104" s="1016"/>
      <c r="D7104" s="1016"/>
      <c r="E7104" s="1016"/>
      <c r="F7104" s="1016" t="e">
        <f t="shared" si="212"/>
        <v>#DIV/0!</v>
      </c>
      <c r="G7104" s="1016">
        <f t="shared" si="213"/>
        <v>0</v>
      </c>
    </row>
    <row r="7105" spans="1:7">
      <c r="A7105" s="1016"/>
      <c r="B7105" s="1016"/>
      <c r="C7105" s="1016"/>
      <c r="D7105" s="1016"/>
      <c r="E7105" s="1016"/>
      <c r="F7105" s="1016" t="e">
        <f t="shared" si="212"/>
        <v>#DIV/0!</v>
      </c>
      <c r="G7105" s="1016">
        <f t="shared" si="213"/>
        <v>0</v>
      </c>
    </row>
    <row r="7106" spans="1:7">
      <c r="A7106" s="1016"/>
      <c r="B7106" s="1016"/>
      <c r="C7106" s="1016"/>
      <c r="D7106" s="1016"/>
      <c r="E7106" s="1016"/>
      <c r="F7106" s="1016" t="e">
        <f t="shared" si="212"/>
        <v>#DIV/0!</v>
      </c>
      <c r="G7106" s="1016">
        <f t="shared" si="213"/>
        <v>0</v>
      </c>
    </row>
    <row r="7107" spans="1:7">
      <c r="A7107" s="1016"/>
      <c r="B7107" s="1016"/>
      <c r="C7107" s="1016"/>
      <c r="D7107" s="1016"/>
      <c r="E7107" s="1016"/>
      <c r="F7107" s="1016" t="e">
        <f t="shared" si="212"/>
        <v>#DIV/0!</v>
      </c>
      <c r="G7107" s="1016">
        <f t="shared" si="213"/>
        <v>0</v>
      </c>
    </row>
    <row r="7108" spans="1:7">
      <c r="A7108" s="1016"/>
      <c r="B7108" s="1016"/>
      <c r="C7108" s="1016"/>
      <c r="D7108" s="1016"/>
      <c r="E7108" s="1016"/>
      <c r="F7108" s="1016" t="e">
        <f t="shared" si="212"/>
        <v>#DIV/0!</v>
      </c>
      <c r="G7108" s="1016">
        <f t="shared" si="213"/>
        <v>0</v>
      </c>
    </row>
    <row r="7109" spans="1:7">
      <c r="A7109" s="1016"/>
      <c r="B7109" s="1016"/>
      <c r="C7109" s="1016"/>
      <c r="D7109" s="1016"/>
      <c r="E7109" s="1016"/>
      <c r="F7109" s="1016" t="e">
        <f t="shared" si="212"/>
        <v>#DIV/0!</v>
      </c>
      <c r="G7109" s="1016">
        <f t="shared" si="213"/>
        <v>0</v>
      </c>
    </row>
    <row r="7110" spans="1:7">
      <c r="A7110" s="1016"/>
      <c r="B7110" s="1016"/>
      <c r="C7110" s="1016"/>
      <c r="D7110" s="1016"/>
      <c r="E7110" s="1016"/>
      <c r="F7110" s="1016" t="e">
        <f t="shared" si="212"/>
        <v>#DIV/0!</v>
      </c>
      <c r="G7110" s="1016">
        <f t="shared" si="213"/>
        <v>0</v>
      </c>
    </row>
    <row r="7111" spans="1:7">
      <c r="A7111" s="1016"/>
      <c r="B7111" s="1016"/>
      <c r="C7111" s="1016"/>
      <c r="D7111" s="1016"/>
      <c r="E7111" s="1016"/>
      <c r="F7111" s="1016" t="e">
        <f t="shared" si="212"/>
        <v>#DIV/0!</v>
      </c>
      <c r="G7111" s="1016">
        <f t="shared" si="213"/>
        <v>0</v>
      </c>
    </row>
    <row r="7112" spans="1:7">
      <c r="A7112" s="1016"/>
      <c r="B7112" s="1016"/>
      <c r="C7112" s="1016"/>
      <c r="D7112" s="1016"/>
      <c r="E7112" s="1016"/>
      <c r="F7112" s="1016" t="e">
        <f t="shared" si="212"/>
        <v>#DIV/0!</v>
      </c>
      <c r="G7112" s="1016">
        <f t="shared" si="213"/>
        <v>0</v>
      </c>
    </row>
    <row r="7113" spans="1:7">
      <c r="A7113" s="1016"/>
      <c r="B7113" s="1016"/>
      <c r="C7113" s="1016"/>
      <c r="D7113" s="1016"/>
      <c r="E7113" s="1016"/>
      <c r="F7113" s="1016" t="e">
        <f t="shared" si="212"/>
        <v>#DIV/0!</v>
      </c>
      <c r="G7113" s="1016">
        <f t="shared" si="213"/>
        <v>0</v>
      </c>
    </row>
    <row r="7114" spans="1:7">
      <c r="A7114" s="1016"/>
      <c r="B7114" s="1016"/>
      <c r="C7114" s="1016"/>
      <c r="D7114" s="1016"/>
      <c r="E7114" s="1016"/>
      <c r="F7114" s="1016" t="e">
        <f t="shared" si="212"/>
        <v>#DIV/0!</v>
      </c>
      <c r="G7114" s="1016">
        <f t="shared" si="213"/>
        <v>0</v>
      </c>
    </row>
    <row r="7115" spans="1:7">
      <c r="A7115" s="1016"/>
      <c r="B7115" s="1016"/>
      <c r="C7115" s="1016"/>
      <c r="D7115" s="1016"/>
      <c r="E7115" s="1016"/>
      <c r="F7115" s="1016" t="e">
        <f t="shared" si="212"/>
        <v>#DIV/0!</v>
      </c>
      <c r="G7115" s="1016">
        <f t="shared" si="213"/>
        <v>0</v>
      </c>
    </row>
    <row r="7116" spans="1:7">
      <c r="A7116" s="1016"/>
      <c r="B7116" s="1016"/>
      <c r="C7116" s="1016"/>
      <c r="D7116" s="1016"/>
      <c r="E7116" s="1016"/>
      <c r="F7116" s="1016" t="e">
        <f t="shared" si="212"/>
        <v>#DIV/0!</v>
      </c>
      <c r="G7116" s="1016">
        <f t="shared" si="213"/>
        <v>0</v>
      </c>
    </row>
    <row r="7117" spans="1:7">
      <c r="A7117" s="1016"/>
      <c r="B7117" s="1016"/>
      <c r="C7117" s="1016"/>
      <c r="D7117" s="1016"/>
      <c r="E7117" s="1016"/>
      <c r="F7117" s="1016" t="e">
        <f t="shared" si="212"/>
        <v>#DIV/0!</v>
      </c>
      <c r="G7117" s="1016">
        <f t="shared" si="213"/>
        <v>0</v>
      </c>
    </row>
    <row r="7118" spans="1:7">
      <c r="A7118" s="1016"/>
      <c r="B7118" s="1016"/>
      <c r="C7118" s="1016"/>
      <c r="D7118" s="1016"/>
      <c r="E7118" s="1016"/>
      <c r="F7118" s="1016" t="e">
        <f t="shared" si="212"/>
        <v>#DIV/0!</v>
      </c>
      <c r="G7118" s="1016">
        <f t="shared" si="213"/>
        <v>0</v>
      </c>
    </row>
    <row r="7119" spans="1:7">
      <c r="A7119" s="1016"/>
      <c r="B7119" s="1016"/>
      <c r="C7119" s="1016"/>
      <c r="D7119" s="1016"/>
      <c r="E7119" s="1016"/>
      <c r="F7119" s="1016" t="e">
        <f t="shared" si="212"/>
        <v>#DIV/0!</v>
      </c>
      <c r="G7119" s="1016">
        <f t="shared" si="213"/>
        <v>0</v>
      </c>
    </row>
    <row r="7120" spans="1:7">
      <c r="A7120" s="1016"/>
      <c r="B7120" s="1016"/>
      <c r="C7120" s="1016"/>
      <c r="D7120" s="1016"/>
      <c r="E7120" s="1016"/>
      <c r="F7120" s="1016" t="e">
        <f t="shared" si="212"/>
        <v>#DIV/0!</v>
      </c>
      <c r="G7120" s="1016">
        <f t="shared" si="213"/>
        <v>0</v>
      </c>
    </row>
    <row r="7121" spans="1:7">
      <c r="A7121" s="1016"/>
      <c r="B7121" s="1016"/>
      <c r="C7121" s="1016"/>
      <c r="D7121" s="1016"/>
      <c r="E7121" s="1016"/>
      <c r="F7121" s="1016" t="e">
        <f t="shared" si="212"/>
        <v>#DIV/0!</v>
      </c>
      <c r="G7121" s="1016">
        <f t="shared" si="213"/>
        <v>0</v>
      </c>
    </row>
    <row r="7122" spans="1:7">
      <c r="A7122" s="1016"/>
      <c r="B7122" s="1016"/>
      <c r="C7122" s="1016"/>
      <c r="D7122" s="1016"/>
      <c r="E7122" s="1016"/>
      <c r="F7122" s="1016" t="e">
        <f t="shared" si="212"/>
        <v>#DIV/0!</v>
      </c>
      <c r="G7122" s="1016">
        <f t="shared" si="213"/>
        <v>0</v>
      </c>
    </row>
    <row r="7123" spans="1:7">
      <c r="A7123" s="1016"/>
      <c r="B7123" s="1016"/>
      <c r="C7123" s="1016"/>
      <c r="D7123" s="1016"/>
      <c r="E7123" s="1016"/>
      <c r="F7123" s="1016" t="e">
        <f t="shared" si="212"/>
        <v>#DIV/0!</v>
      </c>
      <c r="G7123" s="1016">
        <f t="shared" si="213"/>
        <v>0</v>
      </c>
    </row>
    <row r="7124" spans="1:7">
      <c r="A7124" s="1016"/>
      <c r="B7124" s="1016"/>
      <c r="C7124" s="1016"/>
      <c r="D7124" s="1016"/>
      <c r="E7124" s="1016"/>
      <c r="F7124" s="1016" t="e">
        <f t="shared" si="212"/>
        <v>#DIV/0!</v>
      </c>
      <c r="G7124" s="1016">
        <f t="shared" si="213"/>
        <v>0</v>
      </c>
    </row>
    <row r="7125" spans="1:7">
      <c r="A7125" s="1016"/>
      <c r="B7125" s="1016"/>
      <c r="C7125" s="1016"/>
      <c r="D7125" s="1016"/>
      <c r="E7125" s="1016"/>
      <c r="F7125" s="1016" t="e">
        <f t="shared" si="212"/>
        <v>#DIV/0!</v>
      </c>
      <c r="G7125" s="1016">
        <f t="shared" si="213"/>
        <v>0</v>
      </c>
    </row>
    <row r="7126" spans="1:7">
      <c r="A7126" s="1016"/>
      <c r="B7126" s="1016"/>
      <c r="C7126" s="1016"/>
      <c r="D7126" s="1016"/>
      <c r="E7126" s="1016"/>
      <c r="F7126" s="1016" t="e">
        <f t="shared" si="212"/>
        <v>#DIV/0!</v>
      </c>
      <c r="G7126" s="1016">
        <f t="shared" si="213"/>
        <v>0</v>
      </c>
    </row>
    <row r="7127" spans="1:7">
      <c r="A7127" s="1016"/>
      <c r="B7127" s="1016"/>
      <c r="C7127" s="1016"/>
      <c r="D7127" s="1016"/>
      <c r="E7127" s="1016"/>
      <c r="F7127" s="1016" t="e">
        <f t="shared" si="212"/>
        <v>#DIV/0!</v>
      </c>
      <c r="G7127" s="1016">
        <f t="shared" si="213"/>
        <v>0</v>
      </c>
    </row>
    <row r="7128" spans="1:7">
      <c r="A7128" s="1016"/>
      <c r="B7128" s="1016"/>
      <c r="C7128" s="1016"/>
      <c r="D7128" s="1016"/>
      <c r="E7128" s="1016"/>
      <c r="F7128" s="1016" t="e">
        <f t="shared" si="212"/>
        <v>#DIV/0!</v>
      </c>
      <c r="G7128" s="1016">
        <f t="shared" si="213"/>
        <v>0</v>
      </c>
    </row>
    <row r="7129" spans="1:7">
      <c r="A7129" s="1016"/>
      <c r="B7129" s="1016"/>
      <c r="C7129" s="1016"/>
      <c r="D7129" s="1016"/>
      <c r="E7129" s="1016"/>
      <c r="F7129" s="1016" t="e">
        <f t="shared" si="212"/>
        <v>#DIV/0!</v>
      </c>
      <c r="G7129" s="1016">
        <f t="shared" si="213"/>
        <v>0</v>
      </c>
    </row>
    <row r="7130" spans="1:7">
      <c r="A7130" s="1016"/>
      <c r="B7130" s="1016"/>
      <c r="C7130" s="1016"/>
      <c r="D7130" s="1016"/>
      <c r="E7130" s="1016"/>
      <c r="F7130" s="1016" t="e">
        <f t="shared" si="212"/>
        <v>#DIV/0!</v>
      </c>
      <c r="G7130" s="1016">
        <f t="shared" si="213"/>
        <v>0</v>
      </c>
    </row>
    <row r="7131" spans="1:7">
      <c r="A7131" s="1016"/>
      <c r="B7131" s="1016"/>
      <c r="C7131" s="1016"/>
      <c r="D7131" s="1016"/>
      <c r="E7131" s="1016"/>
      <c r="F7131" s="1016" t="e">
        <f t="shared" si="212"/>
        <v>#DIV/0!</v>
      </c>
      <c r="G7131" s="1016">
        <f t="shared" si="213"/>
        <v>0</v>
      </c>
    </row>
    <row r="7132" spans="1:7">
      <c r="A7132" s="1016"/>
      <c r="B7132" s="1016"/>
      <c r="C7132" s="1016"/>
      <c r="D7132" s="1016"/>
      <c r="E7132" s="1016"/>
      <c r="F7132" s="1016" t="e">
        <f t="shared" si="212"/>
        <v>#DIV/0!</v>
      </c>
      <c r="G7132" s="1016">
        <f t="shared" si="213"/>
        <v>0</v>
      </c>
    </row>
    <row r="7133" spans="1:7">
      <c r="A7133" s="1016"/>
      <c r="B7133" s="1016"/>
      <c r="C7133" s="1016"/>
      <c r="D7133" s="1016"/>
      <c r="E7133" s="1016"/>
      <c r="F7133" s="1016" t="e">
        <f t="shared" si="212"/>
        <v>#DIV/0!</v>
      </c>
      <c r="G7133" s="1016">
        <f t="shared" si="213"/>
        <v>0</v>
      </c>
    </row>
    <row r="7134" spans="1:7">
      <c r="A7134" s="1016"/>
      <c r="B7134" s="1016"/>
      <c r="C7134" s="1016"/>
      <c r="D7134" s="1016"/>
      <c r="E7134" s="1016"/>
      <c r="F7134" s="1016" t="e">
        <f t="shared" si="212"/>
        <v>#DIV/0!</v>
      </c>
      <c r="G7134" s="1016">
        <f t="shared" si="213"/>
        <v>0</v>
      </c>
    </row>
    <row r="7135" spans="1:7">
      <c r="A7135" s="1016"/>
      <c r="B7135" s="1016"/>
      <c r="C7135" s="1016"/>
      <c r="D7135" s="1016"/>
      <c r="E7135" s="1016"/>
      <c r="F7135" s="1016" t="e">
        <f t="shared" ref="F7135:F7198" si="214">(B7135*C7135*D7135*60/(A7135*1000))+F7134</f>
        <v>#DIV/0!</v>
      </c>
      <c r="G7135" s="1016">
        <f t="shared" ref="G7135:G7198" si="215">(C7135*D7135*60)+G7134</f>
        <v>0</v>
      </c>
    </row>
    <row r="7136" spans="1:7">
      <c r="A7136" s="1016"/>
      <c r="B7136" s="1016"/>
      <c r="C7136" s="1016"/>
      <c r="D7136" s="1016"/>
      <c r="E7136" s="1016"/>
      <c r="F7136" s="1016" t="e">
        <f t="shared" si="214"/>
        <v>#DIV/0!</v>
      </c>
      <c r="G7136" s="1016">
        <f t="shared" si="215"/>
        <v>0</v>
      </c>
    </row>
    <row r="7137" spans="1:7">
      <c r="A7137" s="1016"/>
      <c r="B7137" s="1016"/>
      <c r="C7137" s="1016"/>
      <c r="D7137" s="1016"/>
      <c r="E7137" s="1016"/>
      <c r="F7137" s="1016" t="e">
        <f t="shared" si="214"/>
        <v>#DIV/0!</v>
      </c>
      <c r="G7137" s="1016">
        <f t="shared" si="215"/>
        <v>0</v>
      </c>
    </row>
    <row r="7138" spans="1:7">
      <c r="A7138" s="1016"/>
      <c r="B7138" s="1016"/>
      <c r="C7138" s="1016"/>
      <c r="D7138" s="1016"/>
      <c r="E7138" s="1016"/>
      <c r="F7138" s="1016" t="e">
        <f t="shared" si="214"/>
        <v>#DIV/0!</v>
      </c>
      <c r="G7138" s="1016">
        <f t="shared" si="215"/>
        <v>0</v>
      </c>
    </row>
    <row r="7139" spans="1:7">
      <c r="A7139" s="1016"/>
      <c r="B7139" s="1016"/>
      <c r="C7139" s="1016"/>
      <c r="D7139" s="1016"/>
      <c r="E7139" s="1016"/>
      <c r="F7139" s="1016" t="e">
        <f t="shared" si="214"/>
        <v>#DIV/0!</v>
      </c>
      <c r="G7139" s="1016">
        <f t="shared" si="215"/>
        <v>0</v>
      </c>
    </row>
    <row r="7140" spans="1:7">
      <c r="A7140" s="1016"/>
      <c r="B7140" s="1016"/>
      <c r="C7140" s="1016"/>
      <c r="D7140" s="1016"/>
      <c r="E7140" s="1016"/>
      <c r="F7140" s="1016" t="e">
        <f t="shared" si="214"/>
        <v>#DIV/0!</v>
      </c>
      <c r="G7140" s="1016">
        <f t="shared" si="215"/>
        <v>0</v>
      </c>
    </row>
    <row r="7141" spans="1:7">
      <c r="A7141" s="1016"/>
      <c r="B7141" s="1016"/>
      <c r="C7141" s="1016"/>
      <c r="D7141" s="1016"/>
      <c r="E7141" s="1016"/>
      <c r="F7141" s="1016" t="e">
        <f t="shared" si="214"/>
        <v>#DIV/0!</v>
      </c>
      <c r="G7141" s="1016">
        <f t="shared" si="215"/>
        <v>0</v>
      </c>
    </row>
    <row r="7142" spans="1:7">
      <c r="A7142" s="1016"/>
      <c r="B7142" s="1016"/>
      <c r="C7142" s="1016"/>
      <c r="D7142" s="1016"/>
      <c r="E7142" s="1016"/>
      <c r="F7142" s="1016" t="e">
        <f t="shared" si="214"/>
        <v>#DIV/0!</v>
      </c>
      <c r="G7142" s="1016">
        <f t="shared" si="215"/>
        <v>0</v>
      </c>
    </row>
    <row r="7143" spans="1:7">
      <c r="A7143" s="1016"/>
      <c r="B7143" s="1016"/>
      <c r="C7143" s="1016"/>
      <c r="D7143" s="1016"/>
      <c r="E7143" s="1016"/>
      <c r="F7143" s="1016" t="e">
        <f t="shared" si="214"/>
        <v>#DIV/0!</v>
      </c>
      <c r="G7143" s="1016">
        <f t="shared" si="215"/>
        <v>0</v>
      </c>
    </row>
    <row r="7144" spans="1:7">
      <c r="A7144" s="1016"/>
      <c r="B7144" s="1016"/>
      <c r="C7144" s="1016"/>
      <c r="D7144" s="1016"/>
      <c r="E7144" s="1016"/>
      <c r="F7144" s="1016" t="e">
        <f t="shared" si="214"/>
        <v>#DIV/0!</v>
      </c>
      <c r="G7144" s="1016">
        <f t="shared" si="215"/>
        <v>0</v>
      </c>
    </row>
    <row r="7145" spans="1:7">
      <c r="A7145" s="1016"/>
      <c r="B7145" s="1016"/>
      <c r="C7145" s="1016"/>
      <c r="D7145" s="1016"/>
      <c r="E7145" s="1016"/>
      <c r="F7145" s="1016" t="e">
        <f t="shared" si="214"/>
        <v>#DIV/0!</v>
      </c>
      <c r="G7145" s="1016">
        <f t="shared" si="215"/>
        <v>0</v>
      </c>
    </row>
    <row r="7146" spans="1:7">
      <c r="A7146" s="1016"/>
      <c r="B7146" s="1016"/>
      <c r="C7146" s="1016"/>
      <c r="D7146" s="1016"/>
      <c r="E7146" s="1016"/>
      <c r="F7146" s="1016" t="e">
        <f t="shared" si="214"/>
        <v>#DIV/0!</v>
      </c>
      <c r="G7146" s="1016">
        <f t="shared" si="215"/>
        <v>0</v>
      </c>
    </row>
    <row r="7147" spans="1:7">
      <c r="A7147" s="1016"/>
      <c r="B7147" s="1016"/>
      <c r="C7147" s="1016"/>
      <c r="D7147" s="1016"/>
      <c r="E7147" s="1016"/>
      <c r="F7147" s="1016" t="e">
        <f t="shared" si="214"/>
        <v>#DIV/0!</v>
      </c>
      <c r="G7147" s="1016">
        <f t="shared" si="215"/>
        <v>0</v>
      </c>
    </row>
    <row r="7148" spans="1:7">
      <c r="A7148" s="1016"/>
      <c r="B7148" s="1016"/>
      <c r="C7148" s="1016"/>
      <c r="D7148" s="1016"/>
      <c r="E7148" s="1016"/>
      <c r="F7148" s="1016" t="e">
        <f t="shared" si="214"/>
        <v>#DIV/0!</v>
      </c>
      <c r="G7148" s="1016">
        <f t="shared" si="215"/>
        <v>0</v>
      </c>
    </row>
    <row r="7149" spans="1:7">
      <c r="A7149" s="1016"/>
      <c r="B7149" s="1016"/>
      <c r="C7149" s="1016"/>
      <c r="D7149" s="1016"/>
      <c r="E7149" s="1016"/>
      <c r="F7149" s="1016" t="e">
        <f t="shared" si="214"/>
        <v>#DIV/0!</v>
      </c>
      <c r="G7149" s="1016">
        <f t="shared" si="215"/>
        <v>0</v>
      </c>
    </row>
    <row r="7150" spans="1:7">
      <c r="A7150" s="1016"/>
      <c r="B7150" s="1016"/>
      <c r="C7150" s="1016"/>
      <c r="D7150" s="1016"/>
      <c r="E7150" s="1016"/>
      <c r="F7150" s="1016" t="e">
        <f t="shared" si="214"/>
        <v>#DIV/0!</v>
      </c>
      <c r="G7150" s="1016">
        <f t="shared" si="215"/>
        <v>0</v>
      </c>
    </row>
    <row r="7151" spans="1:7">
      <c r="A7151" s="1016"/>
      <c r="B7151" s="1016"/>
      <c r="C7151" s="1016"/>
      <c r="D7151" s="1016"/>
      <c r="E7151" s="1016"/>
      <c r="F7151" s="1016" t="e">
        <f t="shared" si="214"/>
        <v>#DIV/0!</v>
      </c>
      <c r="G7151" s="1016">
        <f t="shared" si="215"/>
        <v>0</v>
      </c>
    </row>
    <row r="7152" spans="1:7">
      <c r="A7152" s="1016"/>
      <c r="B7152" s="1016"/>
      <c r="C7152" s="1016"/>
      <c r="D7152" s="1016"/>
      <c r="E7152" s="1016"/>
      <c r="F7152" s="1016" t="e">
        <f t="shared" si="214"/>
        <v>#DIV/0!</v>
      </c>
      <c r="G7152" s="1016">
        <f t="shared" si="215"/>
        <v>0</v>
      </c>
    </row>
    <row r="7153" spans="1:7">
      <c r="A7153" s="1016"/>
      <c r="B7153" s="1016"/>
      <c r="C7153" s="1016"/>
      <c r="D7153" s="1016"/>
      <c r="E7153" s="1016"/>
      <c r="F7153" s="1016" t="e">
        <f t="shared" si="214"/>
        <v>#DIV/0!</v>
      </c>
      <c r="G7153" s="1016">
        <f t="shared" si="215"/>
        <v>0</v>
      </c>
    </row>
    <row r="7154" spans="1:7">
      <c r="A7154" s="1016"/>
      <c r="B7154" s="1016"/>
      <c r="C7154" s="1016"/>
      <c r="D7154" s="1016"/>
      <c r="E7154" s="1016"/>
      <c r="F7154" s="1016" t="e">
        <f t="shared" si="214"/>
        <v>#DIV/0!</v>
      </c>
      <c r="G7154" s="1016">
        <f t="shared" si="215"/>
        <v>0</v>
      </c>
    </row>
    <row r="7155" spans="1:7">
      <c r="A7155" s="1016"/>
      <c r="B7155" s="1016"/>
      <c r="C7155" s="1016"/>
      <c r="D7155" s="1016"/>
      <c r="E7155" s="1016"/>
      <c r="F7155" s="1016" t="e">
        <f t="shared" si="214"/>
        <v>#DIV/0!</v>
      </c>
      <c r="G7155" s="1016">
        <f t="shared" si="215"/>
        <v>0</v>
      </c>
    </row>
    <row r="7156" spans="1:7">
      <c r="A7156" s="1016"/>
      <c r="B7156" s="1016"/>
      <c r="C7156" s="1016"/>
      <c r="D7156" s="1016"/>
      <c r="E7156" s="1016"/>
      <c r="F7156" s="1016" t="e">
        <f t="shared" si="214"/>
        <v>#DIV/0!</v>
      </c>
      <c r="G7156" s="1016">
        <f t="shared" si="215"/>
        <v>0</v>
      </c>
    </row>
    <row r="7157" spans="1:7">
      <c r="A7157" s="1016"/>
      <c r="B7157" s="1016"/>
      <c r="C7157" s="1016"/>
      <c r="D7157" s="1016"/>
      <c r="E7157" s="1016"/>
      <c r="F7157" s="1016" t="e">
        <f t="shared" si="214"/>
        <v>#DIV/0!</v>
      </c>
      <c r="G7157" s="1016">
        <f t="shared" si="215"/>
        <v>0</v>
      </c>
    </row>
    <row r="7158" spans="1:7">
      <c r="A7158" s="1016"/>
      <c r="B7158" s="1016"/>
      <c r="C7158" s="1016"/>
      <c r="D7158" s="1016"/>
      <c r="E7158" s="1016"/>
      <c r="F7158" s="1016" t="e">
        <f t="shared" si="214"/>
        <v>#DIV/0!</v>
      </c>
      <c r="G7158" s="1016">
        <f t="shared" si="215"/>
        <v>0</v>
      </c>
    </row>
    <row r="7159" spans="1:7">
      <c r="A7159" s="1016"/>
      <c r="B7159" s="1016"/>
      <c r="C7159" s="1016"/>
      <c r="D7159" s="1016"/>
      <c r="E7159" s="1016"/>
      <c r="F7159" s="1016" t="e">
        <f t="shared" si="214"/>
        <v>#DIV/0!</v>
      </c>
      <c r="G7159" s="1016">
        <f t="shared" si="215"/>
        <v>0</v>
      </c>
    </row>
    <row r="7160" spans="1:7">
      <c r="A7160" s="1016"/>
      <c r="B7160" s="1016"/>
      <c r="C7160" s="1016"/>
      <c r="D7160" s="1016"/>
      <c r="E7160" s="1016"/>
      <c r="F7160" s="1016" t="e">
        <f t="shared" si="214"/>
        <v>#DIV/0!</v>
      </c>
      <c r="G7160" s="1016">
        <f t="shared" si="215"/>
        <v>0</v>
      </c>
    </row>
    <row r="7161" spans="1:7">
      <c r="A7161" s="1016"/>
      <c r="B7161" s="1016"/>
      <c r="C7161" s="1016"/>
      <c r="D7161" s="1016"/>
      <c r="E7161" s="1016"/>
      <c r="F7161" s="1016" t="e">
        <f t="shared" si="214"/>
        <v>#DIV/0!</v>
      </c>
      <c r="G7161" s="1016">
        <f t="shared" si="215"/>
        <v>0</v>
      </c>
    </row>
    <row r="7162" spans="1:7">
      <c r="A7162" s="1016"/>
      <c r="B7162" s="1016"/>
      <c r="C7162" s="1016"/>
      <c r="D7162" s="1016"/>
      <c r="E7162" s="1016"/>
      <c r="F7162" s="1016" t="e">
        <f t="shared" si="214"/>
        <v>#DIV/0!</v>
      </c>
      <c r="G7162" s="1016">
        <f t="shared" si="215"/>
        <v>0</v>
      </c>
    </row>
    <row r="7163" spans="1:7">
      <c r="A7163" s="1016"/>
      <c r="B7163" s="1016"/>
      <c r="C7163" s="1016"/>
      <c r="D7163" s="1016"/>
      <c r="E7163" s="1016"/>
      <c r="F7163" s="1016" t="e">
        <f t="shared" si="214"/>
        <v>#DIV/0!</v>
      </c>
      <c r="G7163" s="1016">
        <f t="shared" si="215"/>
        <v>0</v>
      </c>
    </row>
    <row r="7164" spans="1:7">
      <c r="A7164" s="1016"/>
      <c r="B7164" s="1016"/>
      <c r="C7164" s="1016"/>
      <c r="D7164" s="1016"/>
      <c r="E7164" s="1016"/>
      <c r="F7164" s="1016" t="e">
        <f t="shared" si="214"/>
        <v>#DIV/0!</v>
      </c>
      <c r="G7164" s="1016">
        <f t="shared" si="215"/>
        <v>0</v>
      </c>
    </row>
    <row r="7165" spans="1:7">
      <c r="A7165" s="1016"/>
      <c r="B7165" s="1016"/>
      <c r="C7165" s="1016"/>
      <c r="D7165" s="1016"/>
      <c r="E7165" s="1016"/>
      <c r="F7165" s="1016" t="e">
        <f t="shared" si="214"/>
        <v>#DIV/0!</v>
      </c>
      <c r="G7165" s="1016">
        <f t="shared" si="215"/>
        <v>0</v>
      </c>
    </row>
    <row r="7166" spans="1:7">
      <c r="A7166" s="1016"/>
      <c r="B7166" s="1016"/>
      <c r="C7166" s="1016"/>
      <c r="D7166" s="1016"/>
      <c r="E7166" s="1016"/>
      <c r="F7166" s="1016" t="e">
        <f t="shared" si="214"/>
        <v>#DIV/0!</v>
      </c>
      <c r="G7166" s="1016">
        <f t="shared" si="215"/>
        <v>0</v>
      </c>
    </row>
    <row r="7167" spans="1:7">
      <c r="A7167" s="1016"/>
      <c r="B7167" s="1016"/>
      <c r="C7167" s="1016"/>
      <c r="D7167" s="1016"/>
      <c r="E7167" s="1016"/>
      <c r="F7167" s="1016" t="e">
        <f t="shared" si="214"/>
        <v>#DIV/0!</v>
      </c>
      <c r="G7167" s="1016">
        <f t="shared" si="215"/>
        <v>0</v>
      </c>
    </row>
    <row r="7168" spans="1:7">
      <c r="A7168" s="1016"/>
      <c r="B7168" s="1016"/>
      <c r="C7168" s="1016"/>
      <c r="D7168" s="1016"/>
      <c r="E7168" s="1016"/>
      <c r="F7168" s="1016" t="e">
        <f t="shared" si="214"/>
        <v>#DIV/0!</v>
      </c>
      <c r="G7168" s="1016">
        <f t="shared" si="215"/>
        <v>0</v>
      </c>
    </row>
    <row r="7169" spans="1:7">
      <c r="A7169" s="1016"/>
      <c r="B7169" s="1016"/>
      <c r="C7169" s="1016"/>
      <c r="D7169" s="1016"/>
      <c r="E7169" s="1016"/>
      <c r="F7169" s="1016" t="e">
        <f t="shared" si="214"/>
        <v>#DIV/0!</v>
      </c>
      <c r="G7169" s="1016">
        <f t="shared" si="215"/>
        <v>0</v>
      </c>
    </row>
    <row r="7170" spans="1:7">
      <c r="A7170" s="1016"/>
      <c r="B7170" s="1016"/>
      <c r="C7170" s="1016"/>
      <c r="D7170" s="1016"/>
      <c r="E7170" s="1016"/>
      <c r="F7170" s="1016" t="e">
        <f t="shared" si="214"/>
        <v>#DIV/0!</v>
      </c>
      <c r="G7170" s="1016">
        <f t="shared" si="215"/>
        <v>0</v>
      </c>
    </row>
    <row r="7171" spans="1:7">
      <c r="A7171" s="1016"/>
      <c r="B7171" s="1016"/>
      <c r="C7171" s="1016"/>
      <c r="D7171" s="1016"/>
      <c r="E7171" s="1016"/>
      <c r="F7171" s="1016" t="e">
        <f t="shared" si="214"/>
        <v>#DIV/0!</v>
      </c>
      <c r="G7171" s="1016">
        <f t="shared" si="215"/>
        <v>0</v>
      </c>
    </row>
    <row r="7172" spans="1:7">
      <c r="A7172" s="1016"/>
      <c r="B7172" s="1016"/>
      <c r="C7172" s="1016"/>
      <c r="D7172" s="1016"/>
      <c r="E7172" s="1016"/>
      <c r="F7172" s="1016" t="e">
        <f t="shared" si="214"/>
        <v>#DIV/0!</v>
      </c>
      <c r="G7172" s="1016">
        <f t="shared" si="215"/>
        <v>0</v>
      </c>
    </row>
    <row r="7173" spans="1:7">
      <c r="A7173" s="1016"/>
      <c r="B7173" s="1016"/>
      <c r="C7173" s="1016"/>
      <c r="D7173" s="1016"/>
      <c r="E7173" s="1016"/>
      <c r="F7173" s="1016" t="e">
        <f t="shared" si="214"/>
        <v>#DIV/0!</v>
      </c>
      <c r="G7173" s="1016">
        <f t="shared" si="215"/>
        <v>0</v>
      </c>
    </row>
    <row r="7174" spans="1:7">
      <c r="A7174" s="1016"/>
      <c r="B7174" s="1016"/>
      <c r="C7174" s="1016"/>
      <c r="D7174" s="1016"/>
      <c r="E7174" s="1016"/>
      <c r="F7174" s="1016" t="e">
        <f t="shared" si="214"/>
        <v>#DIV/0!</v>
      </c>
      <c r="G7174" s="1016">
        <f t="shared" si="215"/>
        <v>0</v>
      </c>
    </row>
    <row r="7175" spans="1:7">
      <c r="A7175" s="1016"/>
      <c r="B7175" s="1016"/>
      <c r="C7175" s="1016"/>
      <c r="D7175" s="1016"/>
      <c r="E7175" s="1016"/>
      <c r="F7175" s="1016" t="e">
        <f t="shared" si="214"/>
        <v>#DIV/0!</v>
      </c>
      <c r="G7175" s="1016">
        <f t="shared" si="215"/>
        <v>0</v>
      </c>
    </row>
    <row r="7176" spans="1:7">
      <c r="A7176" s="1016"/>
      <c r="B7176" s="1016"/>
      <c r="C7176" s="1016"/>
      <c r="D7176" s="1016"/>
      <c r="E7176" s="1016"/>
      <c r="F7176" s="1016" t="e">
        <f t="shared" si="214"/>
        <v>#DIV/0!</v>
      </c>
      <c r="G7176" s="1016">
        <f t="shared" si="215"/>
        <v>0</v>
      </c>
    </row>
    <row r="7177" spans="1:7">
      <c r="A7177" s="1016"/>
      <c r="B7177" s="1016"/>
      <c r="C7177" s="1016"/>
      <c r="D7177" s="1016"/>
      <c r="E7177" s="1016"/>
      <c r="F7177" s="1016" t="e">
        <f t="shared" si="214"/>
        <v>#DIV/0!</v>
      </c>
      <c r="G7177" s="1016">
        <f t="shared" si="215"/>
        <v>0</v>
      </c>
    </row>
    <row r="7178" spans="1:7">
      <c r="A7178" s="1016"/>
      <c r="B7178" s="1016"/>
      <c r="C7178" s="1016"/>
      <c r="D7178" s="1016"/>
      <c r="E7178" s="1016"/>
      <c r="F7178" s="1016" t="e">
        <f t="shared" si="214"/>
        <v>#DIV/0!</v>
      </c>
      <c r="G7178" s="1016">
        <f t="shared" si="215"/>
        <v>0</v>
      </c>
    </row>
    <row r="7179" spans="1:7">
      <c r="A7179" s="1016"/>
      <c r="B7179" s="1016"/>
      <c r="C7179" s="1016"/>
      <c r="D7179" s="1016"/>
      <c r="E7179" s="1016"/>
      <c r="F7179" s="1016" t="e">
        <f t="shared" si="214"/>
        <v>#DIV/0!</v>
      </c>
      <c r="G7179" s="1016">
        <f t="shared" si="215"/>
        <v>0</v>
      </c>
    </row>
    <row r="7180" spans="1:7">
      <c r="A7180" s="1016"/>
      <c r="B7180" s="1016"/>
      <c r="C7180" s="1016"/>
      <c r="D7180" s="1016"/>
      <c r="E7180" s="1016"/>
      <c r="F7180" s="1016" t="e">
        <f t="shared" si="214"/>
        <v>#DIV/0!</v>
      </c>
      <c r="G7180" s="1016">
        <f t="shared" si="215"/>
        <v>0</v>
      </c>
    </row>
    <row r="7181" spans="1:7">
      <c r="A7181" s="1016"/>
      <c r="B7181" s="1016"/>
      <c r="C7181" s="1016"/>
      <c r="D7181" s="1016"/>
      <c r="E7181" s="1016"/>
      <c r="F7181" s="1016" t="e">
        <f t="shared" si="214"/>
        <v>#DIV/0!</v>
      </c>
      <c r="G7181" s="1016">
        <f t="shared" si="215"/>
        <v>0</v>
      </c>
    </row>
    <row r="7182" spans="1:7">
      <c r="A7182" s="1016"/>
      <c r="B7182" s="1016"/>
      <c r="C7182" s="1016"/>
      <c r="D7182" s="1016"/>
      <c r="E7182" s="1016"/>
      <c r="F7182" s="1016" t="e">
        <f t="shared" si="214"/>
        <v>#DIV/0!</v>
      </c>
      <c r="G7182" s="1016">
        <f t="shared" si="215"/>
        <v>0</v>
      </c>
    </row>
    <row r="7183" spans="1:7">
      <c r="A7183" s="1016"/>
      <c r="B7183" s="1016"/>
      <c r="C7183" s="1016"/>
      <c r="D7183" s="1016"/>
      <c r="E7183" s="1016"/>
      <c r="F7183" s="1016" t="e">
        <f t="shared" si="214"/>
        <v>#DIV/0!</v>
      </c>
      <c r="G7183" s="1016">
        <f t="shared" si="215"/>
        <v>0</v>
      </c>
    </row>
    <row r="7184" spans="1:7">
      <c r="A7184" s="1016"/>
      <c r="B7184" s="1016"/>
      <c r="C7184" s="1016"/>
      <c r="D7184" s="1016"/>
      <c r="E7184" s="1016"/>
      <c r="F7184" s="1016" t="e">
        <f t="shared" si="214"/>
        <v>#DIV/0!</v>
      </c>
      <c r="G7184" s="1016">
        <f t="shared" si="215"/>
        <v>0</v>
      </c>
    </row>
    <row r="7185" spans="1:7">
      <c r="A7185" s="1016"/>
      <c r="B7185" s="1016"/>
      <c r="C7185" s="1016"/>
      <c r="D7185" s="1016"/>
      <c r="E7185" s="1016"/>
      <c r="F7185" s="1016" t="e">
        <f t="shared" si="214"/>
        <v>#DIV/0!</v>
      </c>
      <c r="G7185" s="1016">
        <f t="shared" si="215"/>
        <v>0</v>
      </c>
    </row>
    <row r="7186" spans="1:7">
      <c r="A7186" s="1016"/>
      <c r="B7186" s="1016"/>
      <c r="C7186" s="1016"/>
      <c r="D7186" s="1016"/>
      <c r="E7186" s="1016"/>
      <c r="F7186" s="1016" t="e">
        <f t="shared" si="214"/>
        <v>#DIV/0!</v>
      </c>
      <c r="G7186" s="1016">
        <f t="shared" si="215"/>
        <v>0</v>
      </c>
    </row>
    <row r="7187" spans="1:7">
      <c r="A7187" s="1016"/>
      <c r="B7187" s="1016"/>
      <c r="C7187" s="1016"/>
      <c r="D7187" s="1016"/>
      <c r="E7187" s="1016"/>
      <c r="F7187" s="1016" t="e">
        <f t="shared" si="214"/>
        <v>#DIV/0!</v>
      </c>
      <c r="G7187" s="1016">
        <f t="shared" si="215"/>
        <v>0</v>
      </c>
    </row>
    <row r="7188" spans="1:7">
      <c r="A7188" s="1016"/>
      <c r="B7188" s="1016"/>
      <c r="C7188" s="1016"/>
      <c r="D7188" s="1016"/>
      <c r="E7188" s="1016"/>
      <c r="F7188" s="1016" t="e">
        <f t="shared" si="214"/>
        <v>#DIV/0!</v>
      </c>
      <c r="G7188" s="1016">
        <f t="shared" si="215"/>
        <v>0</v>
      </c>
    </row>
    <row r="7189" spans="1:7">
      <c r="A7189" s="1016"/>
      <c r="B7189" s="1016"/>
      <c r="C7189" s="1016"/>
      <c r="D7189" s="1016"/>
      <c r="E7189" s="1016"/>
      <c r="F7189" s="1016" t="e">
        <f t="shared" si="214"/>
        <v>#DIV/0!</v>
      </c>
      <c r="G7189" s="1016">
        <f t="shared" si="215"/>
        <v>0</v>
      </c>
    </row>
    <row r="7190" spans="1:7">
      <c r="A7190" s="1016"/>
      <c r="B7190" s="1016"/>
      <c r="C7190" s="1016"/>
      <c r="D7190" s="1016"/>
      <c r="E7190" s="1016"/>
      <c r="F7190" s="1016" t="e">
        <f t="shared" si="214"/>
        <v>#DIV/0!</v>
      </c>
      <c r="G7190" s="1016">
        <f t="shared" si="215"/>
        <v>0</v>
      </c>
    </row>
    <row r="7191" spans="1:7">
      <c r="A7191" s="1016"/>
      <c r="B7191" s="1016"/>
      <c r="C7191" s="1016"/>
      <c r="D7191" s="1016"/>
      <c r="E7191" s="1016"/>
      <c r="F7191" s="1016" t="e">
        <f t="shared" si="214"/>
        <v>#DIV/0!</v>
      </c>
      <c r="G7191" s="1016">
        <f t="shared" si="215"/>
        <v>0</v>
      </c>
    </row>
    <row r="7192" spans="1:7">
      <c r="A7192" s="1016"/>
      <c r="B7192" s="1016"/>
      <c r="C7192" s="1016"/>
      <c r="D7192" s="1016"/>
      <c r="E7192" s="1016"/>
      <c r="F7192" s="1016" t="e">
        <f t="shared" si="214"/>
        <v>#DIV/0!</v>
      </c>
      <c r="G7192" s="1016">
        <f t="shared" si="215"/>
        <v>0</v>
      </c>
    </row>
    <row r="7193" spans="1:7">
      <c r="A7193" s="1016"/>
      <c r="B7193" s="1016"/>
      <c r="C7193" s="1016"/>
      <c r="D7193" s="1016"/>
      <c r="E7193" s="1016"/>
      <c r="F7193" s="1016" t="e">
        <f t="shared" si="214"/>
        <v>#DIV/0!</v>
      </c>
      <c r="G7193" s="1016">
        <f t="shared" si="215"/>
        <v>0</v>
      </c>
    </row>
    <row r="7194" spans="1:7">
      <c r="A7194" s="1016"/>
      <c r="B7194" s="1016"/>
      <c r="C7194" s="1016"/>
      <c r="D7194" s="1016"/>
      <c r="E7194" s="1016"/>
      <c r="F7194" s="1016" t="e">
        <f t="shared" si="214"/>
        <v>#DIV/0!</v>
      </c>
      <c r="G7194" s="1016">
        <f t="shared" si="215"/>
        <v>0</v>
      </c>
    </row>
    <row r="7195" spans="1:7">
      <c r="A7195" s="1016"/>
      <c r="B7195" s="1016"/>
      <c r="C7195" s="1016"/>
      <c r="D7195" s="1016"/>
      <c r="E7195" s="1016"/>
      <c r="F7195" s="1016" t="e">
        <f t="shared" si="214"/>
        <v>#DIV/0!</v>
      </c>
      <c r="G7195" s="1016">
        <f t="shared" si="215"/>
        <v>0</v>
      </c>
    </row>
    <row r="7196" spans="1:7">
      <c r="A7196" s="1016"/>
      <c r="B7196" s="1016"/>
      <c r="C7196" s="1016"/>
      <c r="D7196" s="1016"/>
      <c r="E7196" s="1016"/>
      <c r="F7196" s="1016" t="e">
        <f t="shared" si="214"/>
        <v>#DIV/0!</v>
      </c>
      <c r="G7196" s="1016">
        <f t="shared" si="215"/>
        <v>0</v>
      </c>
    </row>
    <row r="7197" spans="1:7">
      <c r="A7197" s="1016"/>
      <c r="B7197" s="1016"/>
      <c r="C7197" s="1016"/>
      <c r="D7197" s="1016"/>
      <c r="E7197" s="1016"/>
      <c r="F7197" s="1016" t="e">
        <f t="shared" si="214"/>
        <v>#DIV/0!</v>
      </c>
      <c r="G7197" s="1016">
        <f t="shared" si="215"/>
        <v>0</v>
      </c>
    </row>
    <row r="7198" spans="1:7">
      <c r="A7198" s="1016"/>
      <c r="B7198" s="1016"/>
      <c r="C7198" s="1016"/>
      <c r="D7198" s="1016"/>
      <c r="E7198" s="1016"/>
      <c r="F7198" s="1016" t="e">
        <f t="shared" si="214"/>
        <v>#DIV/0!</v>
      </c>
      <c r="G7198" s="1016">
        <f t="shared" si="215"/>
        <v>0</v>
      </c>
    </row>
    <row r="7199" spans="1:7">
      <c r="A7199" s="1016"/>
      <c r="B7199" s="1016"/>
      <c r="C7199" s="1016"/>
      <c r="D7199" s="1016"/>
      <c r="E7199" s="1016"/>
      <c r="F7199" s="1016" t="e">
        <f t="shared" ref="F7199:F7262" si="216">(B7199*C7199*D7199*60/(A7199*1000))+F7198</f>
        <v>#DIV/0!</v>
      </c>
      <c r="G7199" s="1016">
        <f t="shared" ref="G7199:G7262" si="217">(C7199*D7199*60)+G7198</f>
        <v>0</v>
      </c>
    </row>
    <row r="7200" spans="1:7">
      <c r="A7200" s="1016"/>
      <c r="B7200" s="1016"/>
      <c r="C7200" s="1016"/>
      <c r="D7200" s="1016"/>
      <c r="E7200" s="1016"/>
      <c r="F7200" s="1016" t="e">
        <f t="shared" si="216"/>
        <v>#DIV/0!</v>
      </c>
      <c r="G7200" s="1016">
        <f t="shared" si="217"/>
        <v>0</v>
      </c>
    </row>
    <row r="7201" spans="1:7">
      <c r="A7201" s="1016"/>
      <c r="B7201" s="1016"/>
      <c r="C7201" s="1016"/>
      <c r="D7201" s="1016"/>
      <c r="E7201" s="1016"/>
      <c r="F7201" s="1016" t="e">
        <f t="shared" si="216"/>
        <v>#DIV/0!</v>
      </c>
      <c r="G7201" s="1016">
        <f t="shared" si="217"/>
        <v>0</v>
      </c>
    </row>
    <row r="7202" spans="1:7">
      <c r="A7202" s="1016"/>
      <c r="B7202" s="1016"/>
      <c r="C7202" s="1016"/>
      <c r="D7202" s="1016"/>
      <c r="E7202" s="1016"/>
      <c r="F7202" s="1016" t="e">
        <f t="shared" si="216"/>
        <v>#DIV/0!</v>
      </c>
      <c r="G7202" s="1016">
        <f t="shared" si="217"/>
        <v>0</v>
      </c>
    </row>
    <row r="7203" spans="1:7">
      <c r="A7203" s="1016"/>
      <c r="B7203" s="1016"/>
      <c r="C7203" s="1016"/>
      <c r="D7203" s="1016"/>
      <c r="E7203" s="1016"/>
      <c r="F7203" s="1016" t="e">
        <f t="shared" si="216"/>
        <v>#DIV/0!</v>
      </c>
      <c r="G7203" s="1016">
        <f t="shared" si="217"/>
        <v>0</v>
      </c>
    </row>
    <row r="7204" spans="1:7">
      <c r="A7204" s="1016"/>
      <c r="B7204" s="1016"/>
      <c r="C7204" s="1016"/>
      <c r="D7204" s="1016"/>
      <c r="E7204" s="1016"/>
      <c r="F7204" s="1016" t="e">
        <f t="shared" si="216"/>
        <v>#DIV/0!</v>
      </c>
      <c r="G7204" s="1016">
        <f t="shared" si="217"/>
        <v>0</v>
      </c>
    </row>
    <row r="7205" spans="1:7">
      <c r="A7205" s="1016"/>
      <c r="B7205" s="1016"/>
      <c r="C7205" s="1016"/>
      <c r="D7205" s="1016"/>
      <c r="E7205" s="1016"/>
      <c r="F7205" s="1016" t="e">
        <f t="shared" si="216"/>
        <v>#DIV/0!</v>
      </c>
      <c r="G7205" s="1016">
        <f t="shared" si="217"/>
        <v>0</v>
      </c>
    </row>
    <row r="7206" spans="1:7">
      <c r="A7206" s="1016"/>
      <c r="B7206" s="1016"/>
      <c r="C7206" s="1016"/>
      <c r="D7206" s="1016"/>
      <c r="E7206" s="1016"/>
      <c r="F7206" s="1016" t="e">
        <f t="shared" si="216"/>
        <v>#DIV/0!</v>
      </c>
      <c r="G7206" s="1016">
        <f t="shared" si="217"/>
        <v>0</v>
      </c>
    </row>
    <row r="7207" spans="1:7">
      <c r="A7207" s="1016"/>
      <c r="B7207" s="1016"/>
      <c r="C7207" s="1016"/>
      <c r="D7207" s="1016"/>
      <c r="E7207" s="1016"/>
      <c r="F7207" s="1016" t="e">
        <f t="shared" si="216"/>
        <v>#DIV/0!</v>
      </c>
      <c r="G7207" s="1016">
        <f t="shared" si="217"/>
        <v>0</v>
      </c>
    </row>
    <row r="7208" spans="1:7">
      <c r="A7208" s="1016"/>
      <c r="B7208" s="1016"/>
      <c r="C7208" s="1016"/>
      <c r="D7208" s="1016"/>
      <c r="E7208" s="1016"/>
      <c r="F7208" s="1016" t="e">
        <f t="shared" si="216"/>
        <v>#DIV/0!</v>
      </c>
      <c r="G7208" s="1016">
        <f t="shared" si="217"/>
        <v>0</v>
      </c>
    </row>
    <row r="7209" spans="1:7">
      <c r="A7209" s="1016"/>
      <c r="B7209" s="1016"/>
      <c r="C7209" s="1016"/>
      <c r="D7209" s="1016"/>
      <c r="E7209" s="1016"/>
      <c r="F7209" s="1016" t="e">
        <f t="shared" si="216"/>
        <v>#DIV/0!</v>
      </c>
      <c r="G7209" s="1016">
        <f t="shared" si="217"/>
        <v>0</v>
      </c>
    </row>
    <row r="7210" spans="1:7">
      <c r="A7210" s="1016"/>
      <c r="B7210" s="1016"/>
      <c r="C7210" s="1016"/>
      <c r="D7210" s="1016"/>
      <c r="E7210" s="1016"/>
      <c r="F7210" s="1016" t="e">
        <f t="shared" si="216"/>
        <v>#DIV/0!</v>
      </c>
      <c r="G7210" s="1016">
        <f t="shared" si="217"/>
        <v>0</v>
      </c>
    </row>
    <row r="7211" spans="1:7">
      <c r="A7211" s="1016"/>
      <c r="B7211" s="1016"/>
      <c r="C7211" s="1016"/>
      <c r="D7211" s="1016"/>
      <c r="E7211" s="1016"/>
      <c r="F7211" s="1016" t="e">
        <f t="shared" si="216"/>
        <v>#DIV/0!</v>
      </c>
      <c r="G7211" s="1016">
        <f t="shared" si="217"/>
        <v>0</v>
      </c>
    </row>
    <row r="7212" spans="1:7">
      <c r="A7212" s="1016"/>
      <c r="B7212" s="1016"/>
      <c r="C7212" s="1016"/>
      <c r="D7212" s="1016"/>
      <c r="E7212" s="1016"/>
      <c r="F7212" s="1016" t="e">
        <f t="shared" si="216"/>
        <v>#DIV/0!</v>
      </c>
      <c r="G7212" s="1016">
        <f t="shared" si="217"/>
        <v>0</v>
      </c>
    </row>
    <row r="7213" spans="1:7">
      <c r="A7213" s="1016"/>
      <c r="B7213" s="1016"/>
      <c r="C7213" s="1016"/>
      <c r="D7213" s="1016"/>
      <c r="E7213" s="1016"/>
      <c r="F7213" s="1016" t="e">
        <f t="shared" si="216"/>
        <v>#DIV/0!</v>
      </c>
      <c r="G7213" s="1016">
        <f t="shared" si="217"/>
        <v>0</v>
      </c>
    </row>
    <row r="7214" spans="1:7">
      <c r="A7214" s="1016"/>
      <c r="B7214" s="1016"/>
      <c r="C7214" s="1016"/>
      <c r="D7214" s="1016"/>
      <c r="E7214" s="1016"/>
      <c r="F7214" s="1016" t="e">
        <f t="shared" si="216"/>
        <v>#DIV/0!</v>
      </c>
      <c r="G7214" s="1016">
        <f t="shared" si="217"/>
        <v>0</v>
      </c>
    </row>
    <row r="7215" spans="1:7">
      <c r="A7215" s="1016"/>
      <c r="B7215" s="1016"/>
      <c r="C7215" s="1016"/>
      <c r="D7215" s="1016"/>
      <c r="E7215" s="1016"/>
      <c r="F7215" s="1016" t="e">
        <f t="shared" si="216"/>
        <v>#DIV/0!</v>
      </c>
      <c r="G7215" s="1016">
        <f t="shared" si="217"/>
        <v>0</v>
      </c>
    </row>
    <row r="7216" spans="1:7">
      <c r="A7216" s="1016"/>
      <c r="B7216" s="1016"/>
      <c r="C7216" s="1016"/>
      <c r="D7216" s="1016"/>
      <c r="E7216" s="1016"/>
      <c r="F7216" s="1016" t="e">
        <f t="shared" si="216"/>
        <v>#DIV/0!</v>
      </c>
      <c r="G7216" s="1016">
        <f t="shared" si="217"/>
        <v>0</v>
      </c>
    </row>
    <row r="7217" spans="1:7">
      <c r="A7217" s="1016"/>
      <c r="B7217" s="1016"/>
      <c r="C7217" s="1016"/>
      <c r="D7217" s="1016"/>
      <c r="E7217" s="1016"/>
      <c r="F7217" s="1016" t="e">
        <f t="shared" si="216"/>
        <v>#DIV/0!</v>
      </c>
      <c r="G7217" s="1016">
        <f t="shared" si="217"/>
        <v>0</v>
      </c>
    </row>
    <row r="7218" spans="1:7">
      <c r="A7218" s="1016"/>
      <c r="B7218" s="1016"/>
      <c r="C7218" s="1016"/>
      <c r="D7218" s="1016"/>
      <c r="E7218" s="1016"/>
      <c r="F7218" s="1016" t="e">
        <f t="shared" si="216"/>
        <v>#DIV/0!</v>
      </c>
      <c r="G7218" s="1016">
        <f t="shared" si="217"/>
        <v>0</v>
      </c>
    </row>
    <row r="7219" spans="1:7">
      <c r="A7219" s="1016"/>
      <c r="B7219" s="1016"/>
      <c r="C7219" s="1016"/>
      <c r="D7219" s="1016"/>
      <c r="E7219" s="1016"/>
      <c r="F7219" s="1016" t="e">
        <f t="shared" si="216"/>
        <v>#DIV/0!</v>
      </c>
      <c r="G7219" s="1016">
        <f t="shared" si="217"/>
        <v>0</v>
      </c>
    </row>
    <row r="7220" spans="1:7">
      <c r="A7220" s="1016"/>
      <c r="B7220" s="1016"/>
      <c r="C7220" s="1016"/>
      <c r="D7220" s="1016"/>
      <c r="E7220" s="1016"/>
      <c r="F7220" s="1016" t="e">
        <f t="shared" si="216"/>
        <v>#DIV/0!</v>
      </c>
      <c r="G7220" s="1016">
        <f t="shared" si="217"/>
        <v>0</v>
      </c>
    </row>
    <row r="7221" spans="1:7">
      <c r="A7221" s="1016"/>
      <c r="B7221" s="1016"/>
      <c r="C7221" s="1016"/>
      <c r="D7221" s="1016"/>
      <c r="E7221" s="1016"/>
      <c r="F7221" s="1016" t="e">
        <f t="shared" si="216"/>
        <v>#DIV/0!</v>
      </c>
      <c r="G7221" s="1016">
        <f t="shared" si="217"/>
        <v>0</v>
      </c>
    </row>
    <row r="7222" spans="1:7">
      <c r="A7222" s="1016"/>
      <c r="B7222" s="1016"/>
      <c r="C7222" s="1016"/>
      <c r="D7222" s="1016"/>
      <c r="E7222" s="1016"/>
      <c r="F7222" s="1016" t="e">
        <f t="shared" si="216"/>
        <v>#DIV/0!</v>
      </c>
      <c r="G7222" s="1016">
        <f t="shared" si="217"/>
        <v>0</v>
      </c>
    </row>
    <row r="7223" spans="1:7">
      <c r="A7223" s="1016"/>
      <c r="B7223" s="1016"/>
      <c r="C7223" s="1016"/>
      <c r="D7223" s="1016"/>
      <c r="E7223" s="1016"/>
      <c r="F7223" s="1016" t="e">
        <f t="shared" si="216"/>
        <v>#DIV/0!</v>
      </c>
      <c r="G7223" s="1016">
        <f t="shared" si="217"/>
        <v>0</v>
      </c>
    </row>
    <row r="7224" spans="1:7">
      <c r="A7224" s="1016"/>
      <c r="B7224" s="1016"/>
      <c r="C7224" s="1016"/>
      <c r="D7224" s="1016"/>
      <c r="E7224" s="1016"/>
      <c r="F7224" s="1016" t="e">
        <f t="shared" si="216"/>
        <v>#DIV/0!</v>
      </c>
      <c r="G7224" s="1016">
        <f t="shared" si="217"/>
        <v>0</v>
      </c>
    </row>
    <row r="7225" spans="1:7">
      <c r="A7225" s="1016"/>
      <c r="B7225" s="1016"/>
      <c r="C7225" s="1016"/>
      <c r="D7225" s="1016"/>
      <c r="E7225" s="1016"/>
      <c r="F7225" s="1016" t="e">
        <f t="shared" si="216"/>
        <v>#DIV/0!</v>
      </c>
      <c r="G7225" s="1016">
        <f t="shared" si="217"/>
        <v>0</v>
      </c>
    </row>
    <row r="7226" spans="1:7">
      <c r="A7226" s="1016"/>
      <c r="B7226" s="1016"/>
      <c r="C7226" s="1016"/>
      <c r="D7226" s="1016"/>
      <c r="E7226" s="1016"/>
      <c r="F7226" s="1016" t="e">
        <f t="shared" si="216"/>
        <v>#DIV/0!</v>
      </c>
      <c r="G7226" s="1016">
        <f t="shared" si="217"/>
        <v>0</v>
      </c>
    </row>
    <row r="7227" spans="1:7">
      <c r="A7227" s="1016"/>
      <c r="B7227" s="1016"/>
      <c r="C7227" s="1016"/>
      <c r="D7227" s="1016"/>
      <c r="E7227" s="1016"/>
      <c r="F7227" s="1016" t="e">
        <f t="shared" si="216"/>
        <v>#DIV/0!</v>
      </c>
      <c r="G7227" s="1016">
        <f t="shared" si="217"/>
        <v>0</v>
      </c>
    </row>
    <row r="7228" spans="1:7">
      <c r="A7228" s="1016"/>
      <c r="B7228" s="1016"/>
      <c r="C7228" s="1016"/>
      <c r="D7228" s="1016"/>
      <c r="E7228" s="1016"/>
      <c r="F7228" s="1016" t="e">
        <f t="shared" si="216"/>
        <v>#DIV/0!</v>
      </c>
      <c r="G7228" s="1016">
        <f t="shared" si="217"/>
        <v>0</v>
      </c>
    </row>
    <row r="7229" spans="1:7">
      <c r="A7229" s="1016"/>
      <c r="B7229" s="1016"/>
      <c r="C7229" s="1016"/>
      <c r="D7229" s="1016"/>
      <c r="E7229" s="1016"/>
      <c r="F7229" s="1016" t="e">
        <f t="shared" si="216"/>
        <v>#DIV/0!</v>
      </c>
      <c r="G7229" s="1016">
        <f t="shared" si="217"/>
        <v>0</v>
      </c>
    </row>
    <row r="7230" spans="1:7">
      <c r="A7230" s="1016"/>
      <c r="B7230" s="1016"/>
      <c r="C7230" s="1016"/>
      <c r="D7230" s="1016"/>
      <c r="E7230" s="1016"/>
      <c r="F7230" s="1016" t="e">
        <f t="shared" si="216"/>
        <v>#DIV/0!</v>
      </c>
      <c r="G7230" s="1016">
        <f t="shared" si="217"/>
        <v>0</v>
      </c>
    </row>
    <row r="7231" spans="1:7">
      <c r="A7231" s="1016"/>
      <c r="B7231" s="1016"/>
      <c r="C7231" s="1016"/>
      <c r="D7231" s="1016"/>
      <c r="E7231" s="1016"/>
      <c r="F7231" s="1016" t="e">
        <f t="shared" si="216"/>
        <v>#DIV/0!</v>
      </c>
      <c r="G7231" s="1016">
        <f t="shared" si="217"/>
        <v>0</v>
      </c>
    </row>
    <row r="7232" spans="1:7">
      <c r="A7232" s="1016"/>
      <c r="B7232" s="1016"/>
      <c r="C7232" s="1016"/>
      <c r="D7232" s="1016"/>
      <c r="E7232" s="1016"/>
      <c r="F7232" s="1016" t="e">
        <f t="shared" si="216"/>
        <v>#DIV/0!</v>
      </c>
      <c r="G7232" s="1016">
        <f t="shared" si="217"/>
        <v>0</v>
      </c>
    </row>
    <row r="7233" spans="1:7">
      <c r="A7233" s="1016"/>
      <c r="B7233" s="1016"/>
      <c r="C7233" s="1016"/>
      <c r="D7233" s="1016"/>
      <c r="E7233" s="1016"/>
      <c r="F7233" s="1016" t="e">
        <f t="shared" si="216"/>
        <v>#DIV/0!</v>
      </c>
      <c r="G7233" s="1016">
        <f t="shared" si="217"/>
        <v>0</v>
      </c>
    </row>
    <row r="7234" spans="1:7">
      <c r="A7234" s="1016"/>
      <c r="B7234" s="1016"/>
      <c r="C7234" s="1016"/>
      <c r="D7234" s="1016"/>
      <c r="E7234" s="1016"/>
      <c r="F7234" s="1016" t="e">
        <f t="shared" si="216"/>
        <v>#DIV/0!</v>
      </c>
      <c r="G7234" s="1016">
        <f t="shared" si="217"/>
        <v>0</v>
      </c>
    </row>
    <row r="7235" spans="1:7">
      <c r="A7235" s="1016"/>
      <c r="B7235" s="1016"/>
      <c r="C7235" s="1016"/>
      <c r="D7235" s="1016"/>
      <c r="E7235" s="1016"/>
      <c r="F7235" s="1016" t="e">
        <f t="shared" si="216"/>
        <v>#DIV/0!</v>
      </c>
      <c r="G7235" s="1016">
        <f t="shared" si="217"/>
        <v>0</v>
      </c>
    </row>
    <row r="7236" spans="1:7">
      <c r="A7236" s="1016"/>
      <c r="B7236" s="1016"/>
      <c r="C7236" s="1016"/>
      <c r="D7236" s="1016"/>
      <c r="E7236" s="1016"/>
      <c r="F7236" s="1016" t="e">
        <f t="shared" si="216"/>
        <v>#DIV/0!</v>
      </c>
      <c r="G7236" s="1016">
        <f t="shared" si="217"/>
        <v>0</v>
      </c>
    </row>
    <row r="7237" spans="1:7">
      <c r="A7237" s="1016"/>
      <c r="B7237" s="1016"/>
      <c r="C7237" s="1016"/>
      <c r="D7237" s="1016"/>
      <c r="E7237" s="1016"/>
      <c r="F7237" s="1016" t="e">
        <f t="shared" si="216"/>
        <v>#DIV/0!</v>
      </c>
      <c r="G7237" s="1016">
        <f t="shared" si="217"/>
        <v>0</v>
      </c>
    </row>
    <row r="7238" spans="1:7">
      <c r="A7238" s="1016"/>
      <c r="B7238" s="1016"/>
      <c r="C7238" s="1016"/>
      <c r="D7238" s="1016"/>
      <c r="E7238" s="1016"/>
      <c r="F7238" s="1016" t="e">
        <f t="shared" si="216"/>
        <v>#DIV/0!</v>
      </c>
      <c r="G7238" s="1016">
        <f t="shared" si="217"/>
        <v>0</v>
      </c>
    </row>
    <row r="7239" spans="1:7">
      <c r="A7239" s="1016"/>
      <c r="B7239" s="1016"/>
      <c r="C7239" s="1016"/>
      <c r="D7239" s="1016"/>
      <c r="E7239" s="1016"/>
      <c r="F7239" s="1016" t="e">
        <f t="shared" si="216"/>
        <v>#DIV/0!</v>
      </c>
      <c r="G7239" s="1016">
        <f t="shared" si="217"/>
        <v>0</v>
      </c>
    </row>
    <row r="7240" spans="1:7">
      <c r="A7240" s="1016"/>
      <c r="B7240" s="1016"/>
      <c r="C7240" s="1016"/>
      <c r="D7240" s="1016"/>
      <c r="E7240" s="1016"/>
      <c r="F7240" s="1016" t="e">
        <f t="shared" si="216"/>
        <v>#DIV/0!</v>
      </c>
      <c r="G7240" s="1016">
        <f t="shared" si="217"/>
        <v>0</v>
      </c>
    </row>
    <row r="7241" spans="1:7">
      <c r="A7241" s="1016"/>
      <c r="B7241" s="1016"/>
      <c r="C7241" s="1016"/>
      <c r="D7241" s="1016"/>
      <c r="E7241" s="1016"/>
      <c r="F7241" s="1016" t="e">
        <f t="shared" si="216"/>
        <v>#DIV/0!</v>
      </c>
      <c r="G7241" s="1016">
        <f t="shared" si="217"/>
        <v>0</v>
      </c>
    </row>
    <row r="7242" spans="1:7">
      <c r="A7242" s="1016"/>
      <c r="B7242" s="1016"/>
      <c r="C7242" s="1016"/>
      <c r="D7242" s="1016"/>
      <c r="E7242" s="1016"/>
      <c r="F7242" s="1016" t="e">
        <f t="shared" si="216"/>
        <v>#DIV/0!</v>
      </c>
      <c r="G7242" s="1016">
        <f t="shared" si="217"/>
        <v>0</v>
      </c>
    </row>
    <row r="7243" spans="1:7">
      <c r="A7243" s="1016"/>
      <c r="B7243" s="1016"/>
      <c r="C7243" s="1016"/>
      <c r="D7243" s="1016"/>
      <c r="E7243" s="1016"/>
      <c r="F7243" s="1016" t="e">
        <f t="shared" si="216"/>
        <v>#DIV/0!</v>
      </c>
      <c r="G7243" s="1016">
        <f t="shared" si="217"/>
        <v>0</v>
      </c>
    </row>
    <row r="7244" spans="1:7">
      <c r="A7244" s="1016"/>
      <c r="B7244" s="1016"/>
      <c r="C7244" s="1016"/>
      <c r="D7244" s="1016"/>
      <c r="E7244" s="1016"/>
      <c r="F7244" s="1016" t="e">
        <f t="shared" si="216"/>
        <v>#DIV/0!</v>
      </c>
      <c r="G7244" s="1016">
        <f t="shared" si="217"/>
        <v>0</v>
      </c>
    </row>
    <row r="7245" spans="1:7">
      <c r="A7245" s="1016"/>
      <c r="B7245" s="1016"/>
      <c r="C7245" s="1016"/>
      <c r="D7245" s="1016"/>
      <c r="E7245" s="1016"/>
      <c r="F7245" s="1016" t="e">
        <f t="shared" si="216"/>
        <v>#DIV/0!</v>
      </c>
      <c r="G7245" s="1016">
        <f t="shared" si="217"/>
        <v>0</v>
      </c>
    </row>
    <row r="7246" spans="1:7">
      <c r="A7246" s="1016"/>
      <c r="B7246" s="1016"/>
      <c r="C7246" s="1016"/>
      <c r="D7246" s="1016"/>
      <c r="E7246" s="1016"/>
      <c r="F7246" s="1016" t="e">
        <f t="shared" si="216"/>
        <v>#DIV/0!</v>
      </c>
      <c r="G7246" s="1016">
        <f t="shared" si="217"/>
        <v>0</v>
      </c>
    </row>
    <row r="7247" spans="1:7">
      <c r="A7247" s="1016"/>
      <c r="B7247" s="1016"/>
      <c r="C7247" s="1016"/>
      <c r="D7247" s="1016"/>
      <c r="E7247" s="1016"/>
      <c r="F7247" s="1016" t="e">
        <f t="shared" si="216"/>
        <v>#DIV/0!</v>
      </c>
      <c r="G7247" s="1016">
        <f t="shared" si="217"/>
        <v>0</v>
      </c>
    </row>
    <row r="7248" spans="1:7">
      <c r="A7248" s="1016"/>
      <c r="B7248" s="1016"/>
      <c r="C7248" s="1016"/>
      <c r="D7248" s="1016"/>
      <c r="E7248" s="1016"/>
      <c r="F7248" s="1016" t="e">
        <f t="shared" si="216"/>
        <v>#DIV/0!</v>
      </c>
      <c r="G7248" s="1016">
        <f t="shared" si="217"/>
        <v>0</v>
      </c>
    </row>
    <row r="7249" spans="1:7">
      <c r="A7249" s="1016"/>
      <c r="B7249" s="1016"/>
      <c r="C7249" s="1016"/>
      <c r="D7249" s="1016"/>
      <c r="E7249" s="1016"/>
      <c r="F7249" s="1016" t="e">
        <f t="shared" si="216"/>
        <v>#DIV/0!</v>
      </c>
      <c r="G7249" s="1016">
        <f t="shared" si="217"/>
        <v>0</v>
      </c>
    </row>
    <row r="7250" spans="1:7">
      <c r="A7250" s="1016"/>
      <c r="B7250" s="1016"/>
      <c r="C7250" s="1016"/>
      <c r="D7250" s="1016"/>
      <c r="E7250" s="1016"/>
      <c r="F7250" s="1016" t="e">
        <f t="shared" si="216"/>
        <v>#DIV/0!</v>
      </c>
      <c r="G7250" s="1016">
        <f t="shared" si="217"/>
        <v>0</v>
      </c>
    </row>
    <row r="7251" spans="1:7">
      <c r="A7251" s="1016"/>
      <c r="B7251" s="1016"/>
      <c r="C7251" s="1016"/>
      <c r="D7251" s="1016"/>
      <c r="E7251" s="1016"/>
      <c r="F7251" s="1016" t="e">
        <f t="shared" si="216"/>
        <v>#DIV/0!</v>
      </c>
      <c r="G7251" s="1016">
        <f t="shared" si="217"/>
        <v>0</v>
      </c>
    </row>
    <row r="7252" spans="1:7">
      <c r="A7252" s="1016"/>
      <c r="B7252" s="1016"/>
      <c r="C7252" s="1016"/>
      <c r="D7252" s="1016"/>
      <c r="E7252" s="1016"/>
      <c r="F7252" s="1016" t="e">
        <f t="shared" si="216"/>
        <v>#DIV/0!</v>
      </c>
      <c r="G7252" s="1016">
        <f t="shared" si="217"/>
        <v>0</v>
      </c>
    </row>
    <row r="7253" spans="1:7">
      <c r="A7253" s="1016"/>
      <c r="B7253" s="1016"/>
      <c r="C7253" s="1016"/>
      <c r="D7253" s="1016"/>
      <c r="E7253" s="1016"/>
      <c r="F7253" s="1016" t="e">
        <f t="shared" si="216"/>
        <v>#DIV/0!</v>
      </c>
      <c r="G7253" s="1016">
        <f t="shared" si="217"/>
        <v>0</v>
      </c>
    </row>
    <row r="7254" spans="1:7">
      <c r="A7254" s="1016"/>
      <c r="B7254" s="1016"/>
      <c r="C7254" s="1016"/>
      <c r="D7254" s="1016"/>
      <c r="E7254" s="1016"/>
      <c r="F7254" s="1016" t="e">
        <f t="shared" si="216"/>
        <v>#DIV/0!</v>
      </c>
      <c r="G7254" s="1016">
        <f t="shared" si="217"/>
        <v>0</v>
      </c>
    </row>
    <row r="7255" spans="1:7">
      <c r="A7255" s="1016"/>
      <c r="B7255" s="1016"/>
      <c r="C7255" s="1016"/>
      <c r="D7255" s="1016"/>
      <c r="E7255" s="1016"/>
      <c r="F7255" s="1016" t="e">
        <f t="shared" si="216"/>
        <v>#DIV/0!</v>
      </c>
      <c r="G7255" s="1016">
        <f t="shared" si="217"/>
        <v>0</v>
      </c>
    </row>
    <row r="7256" spans="1:7">
      <c r="A7256" s="1016"/>
      <c r="B7256" s="1016"/>
      <c r="C7256" s="1016"/>
      <c r="D7256" s="1016"/>
      <c r="E7256" s="1016"/>
      <c r="F7256" s="1016" t="e">
        <f t="shared" si="216"/>
        <v>#DIV/0!</v>
      </c>
      <c r="G7256" s="1016">
        <f t="shared" si="217"/>
        <v>0</v>
      </c>
    </row>
    <row r="7257" spans="1:7">
      <c r="A7257" s="1016"/>
      <c r="B7257" s="1016"/>
      <c r="C7257" s="1016"/>
      <c r="D7257" s="1016"/>
      <c r="E7257" s="1016"/>
      <c r="F7257" s="1016" t="e">
        <f t="shared" si="216"/>
        <v>#DIV/0!</v>
      </c>
      <c r="G7257" s="1016">
        <f t="shared" si="217"/>
        <v>0</v>
      </c>
    </row>
    <row r="7258" spans="1:7">
      <c r="A7258" s="1016"/>
      <c r="B7258" s="1016"/>
      <c r="C7258" s="1016"/>
      <c r="D7258" s="1016"/>
      <c r="E7258" s="1016"/>
      <c r="F7258" s="1016" t="e">
        <f t="shared" si="216"/>
        <v>#DIV/0!</v>
      </c>
      <c r="G7258" s="1016">
        <f t="shared" si="217"/>
        <v>0</v>
      </c>
    </row>
    <row r="7259" spans="1:7">
      <c r="A7259" s="1016"/>
      <c r="B7259" s="1016"/>
      <c r="C7259" s="1016"/>
      <c r="D7259" s="1016"/>
      <c r="E7259" s="1016"/>
      <c r="F7259" s="1016" t="e">
        <f t="shared" si="216"/>
        <v>#DIV/0!</v>
      </c>
      <c r="G7259" s="1016">
        <f t="shared" si="217"/>
        <v>0</v>
      </c>
    </row>
    <row r="7260" spans="1:7">
      <c r="A7260" s="1016"/>
      <c r="B7260" s="1016"/>
      <c r="C7260" s="1016"/>
      <c r="D7260" s="1016"/>
      <c r="E7260" s="1016"/>
      <c r="F7260" s="1016" t="e">
        <f t="shared" si="216"/>
        <v>#DIV/0!</v>
      </c>
      <c r="G7260" s="1016">
        <f t="shared" si="217"/>
        <v>0</v>
      </c>
    </row>
    <row r="7261" spans="1:7">
      <c r="A7261" s="1016"/>
      <c r="B7261" s="1016"/>
      <c r="C7261" s="1016"/>
      <c r="D7261" s="1016"/>
      <c r="E7261" s="1016"/>
      <c r="F7261" s="1016" t="e">
        <f t="shared" si="216"/>
        <v>#DIV/0!</v>
      </c>
      <c r="G7261" s="1016">
        <f t="shared" si="217"/>
        <v>0</v>
      </c>
    </row>
    <row r="7262" spans="1:7">
      <c r="A7262" s="1016"/>
      <c r="B7262" s="1016"/>
      <c r="C7262" s="1016"/>
      <c r="D7262" s="1016"/>
      <c r="E7262" s="1016"/>
      <c r="F7262" s="1016" t="e">
        <f t="shared" si="216"/>
        <v>#DIV/0!</v>
      </c>
      <c r="G7262" s="1016">
        <f t="shared" si="217"/>
        <v>0</v>
      </c>
    </row>
    <row r="7263" spans="1:7">
      <c r="A7263" s="1016"/>
      <c r="B7263" s="1016"/>
      <c r="C7263" s="1016"/>
      <c r="D7263" s="1016"/>
      <c r="E7263" s="1016"/>
      <c r="F7263" s="1016" t="e">
        <f t="shared" ref="F7263:F7326" si="218">(B7263*C7263*D7263*60/(A7263*1000))+F7262</f>
        <v>#DIV/0!</v>
      </c>
      <c r="G7263" s="1016">
        <f t="shared" ref="G7263:G7326" si="219">(C7263*D7263*60)+G7262</f>
        <v>0</v>
      </c>
    </row>
    <row r="7264" spans="1:7">
      <c r="A7264" s="1016"/>
      <c r="B7264" s="1016"/>
      <c r="C7264" s="1016"/>
      <c r="D7264" s="1016"/>
      <c r="E7264" s="1016"/>
      <c r="F7264" s="1016" t="e">
        <f t="shared" si="218"/>
        <v>#DIV/0!</v>
      </c>
      <c r="G7264" s="1016">
        <f t="shared" si="219"/>
        <v>0</v>
      </c>
    </row>
    <row r="7265" spans="1:7">
      <c r="A7265" s="1016"/>
      <c r="B7265" s="1016"/>
      <c r="C7265" s="1016"/>
      <c r="D7265" s="1016"/>
      <c r="E7265" s="1016"/>
      <c r="F7265" s="1016" t="e">
        <f t="shared" si="218"/>
        <v>#DIV/0!</v>
      </c>
      <c r="G7265" s="1016">
        <f t="shared" si="219"/>
        <v>0</v>
      </c>
    </row>
    <row r="7266" spans="1:7">
      <c r="A7266" s="1016"/>
      <c r="B7266" s="1016"/>
      <c r="C7266" s="1016"/>
      <c r="D7266" s="1016"/>
      <c r="E7266" s="1016"/>
      <c r="F7266" s="1016" t="e">
        <f t="shared" si="218"/>
        <v>#DIV/0!</v>
      </c>
      <c r="G7266" s="1016">
        <f t="shared" si="219"/>
        <v>0</v>
      </c>
    </row>
    <row r="7267" spans="1:7">
      <c r="A7267" s="1016"/>
      <c r="B7267" s="1016"/>
      <c r="C7267" s="1016"/>
      <c r="D7267" s="1016"/>
      <c r="E7267" s="1016"/>
      <c r="F7267" s="1016" t="e">
        <f t="shared" si="218"/>
        <v>#DIV/0!</v>
      </c>
      <c r="G7267" s="1016">
        <f t="shared" si="219"/>
        <v>0</v>
      </c>
    </row>
    <row r="7268" spans="1:7">
      <c r="A7268" s="1016"/>
      <c r="B7268" s="1016"/>
      <c r="C7268" s="1016"/>
      <c r="D7268" s="1016"/>
      <c r="E7268" s="1016"/>
      <c r="F7268" s="1016" t="e">
        <f t="shared" si="218"/>
        <v>#DIV/0!</v>
      </c>
      <c r="G7268" s="1016">
        <f t="shared" si="219"/>
        <v>0</v>
      </c>
    </row>
    <row r="7269" spans="1:7">
      <c r="A7269" s="1016"/>
      <c r="B7269" s="1016"/>
      <c r="C7269" s="1016"/>
      <c r="D7269" s="1016"/>
      <c r="E7269" s="1016"/>
      <c r="F7269" s="1016" t="e">
        <f t="shared" si="218"/>
        <v>#DIV/0!</v>
      </c>
      <c r="G7269" s="1016">
        <f t="shared" si="219"/>
        <v>0</v>
      </c>
    </row>
    <row r="7270" spans="1:7">
      <c r="A7270" s="1016"/>
      <c r="B7270" s="1016"/>
      <c r="C7270" s="1016"/>
      <c r="D7270" s="1016"/>
      <c r="E7270" s="1016"/>
      <c r="F7270" s="1016" t="e">
        <f t="shared" si="218"/>
        <v>#DIV/0!</v>
      </c>
      <c r="G7270" s="1016">
        <f t="shared" si="219"/>
        <v>0</v>
      </c>
    </row>
    <row r="7271" spans="1:7">
      <c r="A7271" s="1016"/>
      <c r="B7271" s="1016"/>
      <c r="C7271" s="1016"/>
      <c r="D7271" s="1016"/>
      <c r="E7271" s="1016"/>
      <c r="F7271" s="1016" t="e">
        <f t="shared" si="218"/>
        <v>#DIV/0!</v>
      </c>
      <c r="G7271" s="1016">
        <f t="shared" si="219"/>
        <v>0</v>
      </c>
    </row>
    <row r="7272" spans="1:7">
      <c r="A7272" s="1016"/>
      <c r="B7272" s="1016"/>
      <c r="C7272" s="1016"/>
      <c r="D7272" s="1016"/>
      <c r="E7272" s="1016"/>
      <c r="F7272" s="1016" t="e">
        <f t="shared" si="218"/>
        <v>#DIV/0!</v>
      </c>
      <c r="G7272" s="1016">
        <f t="shared" si="219"/>
        <v>0</v>
      </c>
    </row>
    <row r="7273" spans="1:7">
      <c r="A7273" s="1016"/>
      <c r="B7273" s="1016"/>
      <c r="C7273" s="1016"/>
      <c r="D7273" s="1016"/>
      <c r="E7273" s="1016"/>
      <c r="F7273" s="1016" t="e">
        <f t="shared" si="218"/>
        <v>#DIV/0!</v>
      </c>
      <c r="G7273" s="1016">
        <f t="shared" si="219"/>
        <v>0</v>
      </c>
    </row>
    <row r="7274" spans="1:7">
      <c r="A7274" s="1016"/>
      <c r="B7274" s="1016"/>
      <c r="C7274" s="1016"/>
      <c r="D7274" s="1016"/>
      <c r="E7274" s="1016"/>
      <c r="F7274" s="1016" t="e">
        <f t="shared" si="218"/>
        <v>#DIV/0!</v>
      </c>
      <c r="G7274" s="1016">
        <f t="shared" si="219"/>
        <v>0</v>
      </c>
    </row>
    <row r="7275" spans="1:7">
      <c r="A7275" s="1016"/>
      <c r="B7275" s="1016"/>
      <c r="C7275" s="1016"/>
      <c r="D7275" s="1016"/>
      <c r="E7275" s="1016"/>
      <c r="F7275" s="1016" t="e">
        <f t="shared" si="218"/>
        <v>#DIV/0!</v>
      </c>
      <c r="G7275" s="1016">
        <f t="shared" si="219"/>
        <v>0</v>
      </c>
    </row>
    <row r="7276" spans="1:7">
      <c r="A7276" s="1016"/>
      <c r="B7276" s="1016"/>
      <c r="C7276" s="1016"/>
      <c r="D7276" s="1016"/>
      <c r="E7276" s="1016"/>
      <c r="F7276" s="1016" t="e">
        <f t="shared" si="218"/>
        <v>#DIV/0!</v>
      </c>
      <c r="G7276" s="1016">
        <f t="shared" si="219"/>
        <v>0</v>
      </c>
    </row>
    <row r="7277" spans="1:7">
      <c r="A7277" s="1016"/>
      <c r="B7277" s="1016"/>
      <c r="C7277" s="1016"/>
      <c r="D7277" s="1016"/>
      <c r="E7277" s="1016"/>
      <c r="F7277" s="1016" t="e">
        <f t="shared" si="218"/>
        <v>#DIV/0!</v>
      </c>
      <c r="G7277" s="1016">
        <f t="shared" si="219"/>
        <v>0</v>
      </c>
    </row>
    <row r="7278" spans="1:7">
      <c r="A7278" s="1016"/>
      <c r="B7278" s="1016"/>
      <c r="C7278" s="1016"/>
      <c r="D7278" s="1016"/>
      <c r="E7278" s="1016"/>
      <c r="F7278" s="1016" t="e">
        <f t="shared" si="218"/>
        <v>#DIV/0!</v>
      </c>
      <c r="G7278" s="1016">
        <f t="shared" si="219"/>
        <v>0</v>
      </c>
    </row>
    <row r="7279" spans="1:7">
      <c r="A7279" s="1016"/>
      <c r="B7279" s="1016"/>
      <c r="C7279" s="1016"/>
      <c r="D7279" s="1016"/>
      <c r="E7279" s="1016"/>
      <c r="F7279" s="1016" t="e">
        <f t="shared" si="218"/>
        <v>#DIV/0!</v>
      </c>
      <c r="G7279" s="1016">
        <f t="shared" si="219"/>
        <v>0</v>
      </c>
    </row>
    <row r="7280" spans="1:7">
      <c r="A7280" s="1016"/>
      <c r="B7280" s="1016"/>
      <c r="C7280" s="1016"/>
      <c r="D7280" s="1016"/>
      <c r="E7280" s="1016"/>
      <c r="F7280" s="1016" t="e">
        <f t="shared" si="218"/>
        <v>#DIV/0!</v>
      </c>
      <c r="G7280" s="1016">
        <f t="shared" si="219"/>
        <v>0</v>
      </c>
    </row>
    <row r="7281" spans="1:7">
      <c r="A7281" s="1016"/>
      <c r="B7281" s="1016"/>
      <c r="C7281" s="1016"/>
      <c r="D7281" s="1016"/>
      <c r="E7281" s="1016"/>
      <c r="F7281" s="1016" t="e">
        <f t="shared" si="218"/>
        <v>#DIV/0!</v>
      </c>
      <c r="G7281" s="1016">
        <f t="shared" si="219"/>
        <v>0</v>
      </c>
    </row>
    <row r="7282" spans="1:7">
      <c r="A7282" s="1016"/>
      <c r="B7282" s="1016"/>
      <c r="C7282" s="1016"/>
      <c r="D7282" s="1016"/>
      <c r="E7282" s="1016"/>
      <c r="F7282" s="1016" t="e">
        <f t="shared" si="218"/>
        <v>#DIV/0!</v>
      </c>
      <c r="G7282" s="1016">
        <f t="shared" si="219"/>
        <v>0</v>
      </c>
    </row>
    <row r="7283" spans="1:7">
      <c r="A7283" s="1016"/>
      <c r="B7283" s="1016"/>
      <c r="C7283" s="1016"/>
      <c r="D7283" s="1016"/>
      <c r="E7283" s="1016"/>
      <c r="F7283" s="1016" t="e">
        <f t="shared" si="218"/>
        <v>#DIV/0!</v>
      </c>
      <c r="G7283" s="1016">
        <f t="shared" si="219"/>
        <v>0</v>
      </c>
    </row>
    <row r="7284" spans="1:7">
      <c r="A7284" s="1016"/>
      <c r="B7284" s="1016"/>
      <c r="C7284" s="1016"/>
      <c r="D7284" s="1016"/>
      <c r="E7284" s="1016"/>
      <c r="F7284" s="1016" t="e">
        <f t="shared" si="218"/>
        <v>#DIV/0!</v>
      </c>
      <c r="G7284" s="1016">
        <f t="shared" si="219"/>
        <v>0</v>
      </c>
    </row>
    <row r="7285" spans="1:7">
      <c r="A7285" s="1016"/>
      <c r="B7285" s="1016"/>
      <c r="C7285" s="1016"/>
      <c r="D7285" s="1016"/>
      <c r="E7285" s="1016"/>
      <c r="F7285" s="1016" t="e">
        <f t="shared" si="218"/>
        <v>#DIV/0!</v>
      </c>
      <c r="G7285" s="1016">
        <f t="shared" si="219"/>
        <v>0</v>
      </c>
    </row>
    <row r="7286" spans="1:7">
      <c r="A7286" s="1016"/>
      <c r="B7286" s="1016"/>
      <c r="C7286" s="1016"/>
      <c r="D7286" s="1016"/>
      <c r="E7286" s="1016"/>
      <c r="F7286" s="1016" t="e">
        <f t="shared" si="218"/>
        <v>#DIV/0!</v>
      </c>
      <c r="G7286" s="1016">
        <f t="shared" si="219"/>
        <v>0</v>
      </c>
    </row>
    <row r="7287" spans="1:7">
      <c r="A7287" s="1016"/>
      <c r="B7287" s="1016"/>
      <c r="C7287" s="1016"/>
      <c r="D7287" s="1016"/>
      <c r="E7287" s="1016"/>
      <c r="F7287" s="1016" t="e">
        <f t="shared" si="218"/>
        <v>#DIV/0!</v>
      </c>
      <c r="G7287" s="1016">
        <f t="shared" si="219"/>
        <v>0</v>
      </c>
    </row>
    <row r="7288" spans="1:7">
      <c r="A7288" s="1016"/>
      <c r="B7288" s="1016"/>
      <c r="C7288" s="1016"/>
      <c r="D7288" s="1016"/>
      <c r="E7288" s="1016"/>
      <c r="F7288" s="1016" t="e">
        <f t="shared" si="218"/>
        <v>#DIV/0!</v>
      </c>
      <c r="G7288" s="1016">
        <f t="shared" si="219"/>
        <v>0</v>
      </c>
    </row>
    <row r="7289" spans="1:7">
      <c r="A7289" s="1016"/>
      <c r="B7289" s="1016"/>
      <c r="C7289" s="1016"/>
      <c r="D7289" s="1016"/>
      <c r="E7289" s="1016"/>
      <c r="F7289" s="1016" t="e">
        <f t="shared" si="218"/>
        <v>#DIV/0!</v>
      </c>
      <c r="G7289" s="1016">
        <f t="shared" si="219"/>
        <v>0</v>
      </c>
    </row>
    <row r="7290" spans="1:7">
      <c r="A7290" s="1016"/>
      <c r="B7290" s="1016"/>
      <c r="C7290" s="1016"/>
      <c r="D7290" s="1016"/>
      <c r="E7290" s="1016"/>
      <c r="F7290" s="1016" t="e">
        <f t="shared" si="218"/>
        <v>#DIV/0!</v>
      </c>
      <c r="G7290" s="1016">
        <f t="shared" si="219"/>
        <v>0</v>
      </c>
    </row>
    <row r="7291" spans="1:7">
      <c r="A7291" s="1016"/>
      <c r="B7291" s="1016"/>
      <c r="C7291" s="1016"/>
      <c r="D7291" s="1016"/>
      <c r="E7291" s="1016"/>
      <c r="F7291" s="1016" t="e">
        <f t="shared" si="218"/>
        <v>#DIV/0!</v>
      </c>
      <c r="G7291" s="1016">
        <f t="shared" si="219"/>
        <v>0</v>
      </c>
    </row>
    <row r="7292" spans="1:7">
      <c r="A7292" s="1016"/>
      <c r="B7292" s="1016"/>
      <c r="C7292" s="1016"/>
      <c r="D7292" s="1016"/>
      <c r="E7292" s="1016"/>
      <c r="F7292" s="1016" t="e">
        <f t="shared" si="218"/>
        <v>#DIV/0!</v>
      </c>
      <c r="G7292" s="1016">
        <f t="shared" si="219"/>
        <v>0</v>
      </c>
    </row>
    <row r="7293" spans="1:7">
      <c r="A7293" s="1016"/>
      <c r="B7293" s="1016"/>
      <c r="C7293" s="1016"/>
      <c r="D7293" s="1016"/>
      <c r="E7293" s="1016"/>
      <c r="F7293" s="1016" t="e">
        <f t="shared" si="218"/>
        <v>#DIV/0!</v>
      </c>
      <c r="G7293" s="1016">
        <f t="shared" si="219"/>
        <v>0</v>
      </c>
    </row>
    <row r="7294" spans="1:7">
      <c r="A7294" s="1016"/>
      <c r="B7294" s="1016"/>
      <c r="C7294" s="1016"/>
      <c r="D7294" s="1016"/>
      <c r="E7294" s="1016"/>
      <c r="F7294" s="1016" t="e">
        <f t="shared" si="218"/>
        <v>#DIV/0!</v>
      </c>
      <c r="G7294" s="1016">
        <f t="shared" si="219"/>
        <v>0</v>
      </c>
    </row>
    <row r="7295" spans="1:7">
      <c r="A7295" s="1016"/>
      <c r="B7295" s="1016"/>
      <c r="C7295" s="1016"/>
      <c r="D7295" s="1016"/>
      <c r="E7295" s="1016"/>
      <c r="F7295" s="1016" t="e">
        <f t="shared" si="218"/>
        <v>#DIV/0!</v>
      </c>
      <c r="G7295" s="1016">
        <f t="shared" si="219"/>
        <v>0</v>
      </c>
    </row>
    <row r="7296" spans="1:7">
      <c r="A7296" s="1016"/>
      <c r="B7296" s="1016"/>
      <c r="C7296" s="1016"/>
      <c r="D7296" s="1016"/>
      <c r="E7296" s="1016"/>
      <c r="F7296" s="1016" t="e">
        <f t="shared" si="218"/>
        <v>#DIV/0!</v>
      </c>
      <c r="G7296" s="1016">
        <f t="shared" si="219"/>
        <v>0</v>
      </c>
    </row>
    <row r="7297" spans="1:7">
      <c r="A7297" s="1016"/>
      <c r="B7297" s="1016"/>
      <c r="C7297" s="1016"/>
      <c r="D7297" s="1016"/>
      <c r="E7297" s="1016"/>
      <c r="F7297" s="1016" t="e">
        <f t="shared" si="218"/>
        <v>#DIV/0!</v>
      </c>
      <c r="G7297" s="1016">
        <f t="shared" si="219"/>
        <v>0</v>
      </c>
    </row>
    <row r="7298" spans="1:7">
      <c r="A7298" s="1016"/>
      <c r="B7298" s="1016"/>
      <c r="C7298" s="1016"/>
      <c r="D7298" s="1016"/>
      <c r="E7298" s="1016"/>
      <c r="F7298" s="1016" t="e">
        <f t="shared" si="218"/>
        <v>#DIV/0!</v>
      </c>
      <c r="G7298" s="1016">
        <f t="shared" si="219"/>
        <v>0</v>
      </c>
    </row>
    <row r="7299" spans="1:7">
      <c r="A7299" s="1016"/>
      <c r="B7299" s="1016"/>
      <c r="C7299" s="1016"/>
      <c r="D7299" s="1016"/>
      <c r="E7299" s="1016"/>
      <c r="F7299" s="1016" t="e">
        <f t="shared" si="218"/>
        <v>#DIV/0!</v>
      </c>
      <c r="G7299" s="1016">
        <f t="shared" si="219"/>
        <v>0</v>
      </c>
    </row>
    <row r="7300" spans="1:7">
      <c r="A7300" s="1016"/>
      <c r="B7300" s="1016"/>
      <c r="C7300" s="1016"/>
      <c r="D7300" s="1016"/>
      <c r="E7300" s="1016"/>
      <c r="F7300" s="1016" t="e">
        <f t="shared" si="218"/>
        <v>#DIV/0!</v>
      </c>
      <c r="G7300" s="1016">
        <f t="shared" si="219"/>
        <v>0</v>
      </c>
    </row>
    <row r="7301" spans="1:7">
      <c r="A7301" s="1016"/>
      <c r="B7301" s="1016"/>
      <c r="C7301" s="1016"/>
      <c r="D7301" s="1016"/>
      <c r="E7301" s="1016"/>
      <c r="F7301" s="1016" t="e">
        <f t="shared" si="218"/>
        <v>#DIV/0!</v>
      </c>
      <c r="G7301" s="1016">
        <f t="shared" si="219"/>
        <v>0</v>
      </c>
    </row>
    <row r="7302" spans="1:7">
      <c r="A7302" s="1016"/>
      <c r="B7302" s="1016"/>
      <c r="C7302" s="1016"/>
      <c r="D7302" s="1016"/>
      <c r="E7302" s="1016"/>
      <c r="F7302" s="1016" t="e">
        <f t="shared" si="218"/>
        <v>#DIV/0!</v>
      </c>
      <c r="G7302" s="1016">
        <f t="shared" si="219"/>
        <v>0</v>
      </c>
    </row>
    <row r="7303" spans="1:7">
      <c r="A7303" s="1016"/>
      <c r="B7303" s="1016"/>
      <c r="C7303" s="1016"/>
      <c r="D7303" s="1016"/>
      <c r="E7303" s="1016"/>
      <c r="F7303" s="1016" t="e">
        <f t="shared" si="218"/>
        <v>#DIV/0!</v>
      </c>
      <c r="G7303" s="1016">
        <f t="shared" si="219"/>
        <v>0</v>
      </c>
    </row>
    <row r="7304" spans="1:7">
      <c r="A7304" s="1016"/>
      <c r="B7304" s="1016"/>
      <c r="C7304" s="1016"/>
      <c r="D7304" s="1016"/>
      <c r="E7304" s="1016"/>
      <c r="F7304" s="1016" t="e">
        <f t="shared" si="218"/>
        <v>#DIV/0!</v>
      </c>
      <c r="G7304" s="1016">
        <f t="shared" si="219"/>
        <v>0</v>
      </c>
    </row>
    <row r="7305" spans="1:7">
      <c r="A7305" s="1016"/>
      <c r="B7305" s="1016"/>
      <c r="C7305" s="1016"/>
      <c r="D7305" s="1016"/>
      <c r="E7305" s="1016"/>
      <c r="F7305" s="1016" t="e">
        <f t="shared" si="218"/>
        <v>#DIV/0!</v>
      </c>
      <c r="G7305" s="1016">
        <f t="shared" si="219"/>
        <v>0</v>
      </c>
    </row>
    <row r="7306" spans="1:7">
      <c r="A7306" s="1016"/>
      <c r="B7306" s="1016"/>
      <c r="C7306" s="1016"/>
      <c r="D7306" s="1016"/>
      <c r="E7306" s="1016"/>
      <c r="F7306" s="1016" t="e">
        <f t="shared" si="218"/>
        <v>#DIV/0!</v>
      </c>
      <c r="G7306" s="1016">
        <f t="shared" si="219"/>
        <v>0</v>
      </c>
    </row>
    <row r="7307" spans="1:7">
      <c r="A7307" s="1016"/>
      <c r="B7307" s="1016"/>
      <c r="C7307" s="1016"/>
      <c r="D7307" s="1016"/>
      <c r="E7307" s="1016"/>
      <c r="F7307" s="1016" t="e">
        <f t="shared" si="218"/>
        <v>#DIV/0!</v>
      </c>
      <c r="G7307" s="1016">
        <f t="shared" si="219"/>
        <v>0</v>
      </c>
    </row>
    <row r="7308" spans="1:7">
      <c r="A7308" s="1016"/>
      <c r="B7308" s="1016"/>
      <c r="C7308" s="1016"/>
      <c r="D7308" s="1016"/>
      <c r="E7308" s="1016"/>
      <c r="F7308" s="1016" t="e">
        <f t="shared" si="218"/>
        <v>#DIV/0!</v>
      </c>
      <c r="G7308" s="1016">
        <f t="shared" si="219"/>
        <v>0</v>
      </c>
    </row>
    <row r="7309" spans="1:7">
      <c r="A7309" s="1016"/>
      <c r="B7309" s="1016"/>
      <c r="C7309" s="1016"/>
      <c r="D7309" s="1016"/>
      <c r="E7309" s="1016"/>
      <c r="F7309" s="1016" t="e">
        <f t="shared" si="218"/>
        <v>#DIV/0!</v>
      </c>
      <c r="G7309" s="1016">
        <f t="shared" si="219"/>
        <v>0</v>
      </c>
    </row>
    <row r="7310" spans="1:7">
      <c r="A7310" s="1016"/>
      <c r="B7310" s="1016"/>
      <c r="C7310" s="1016"/>
      <c r="D7310" s="1016"/>
      <c r="E7310" s="1016"/>
      <c r="F7310" s="1016" t="e">
        <f t="shared" si="218"/>
        <v>#DIV/0!</v>
      </c>
      <c r="G7310" s="1016">
        <f t="shared" si="219"/>
        <v>0</v>
      </c>
    </row>
    <row r="7311" spans="1:7">
      <c r="A7311" s="1016"/>
      <c r="B7311" s="1016"/>
      <c r="C7311" s="1016"/>
      <c r="D7311" s="1016"/>
      <c r="E7311" s="1016"/>
      <c r="F7311" s="1016" t="e">
        <f t="shared" si="218"/>
        <v>#DIV/0!</v>
      </c>
      <c r="G7311" s="1016">
        <f t="shared" si="219"/>
        <v>0</v>
      </c>
    </row>
    <row r="7312" spans="1:7">
      <c r="A7312" s="1016"/>
      <c r="B7312" s="1016"/>
      <c r="C7312" s="1016"/>
      <c r="D7312" s="1016"/>
      <c r="E7312" s="1016"/>
      <c r="F7312" s="1016" t="e">
        <f t="shared" si="218"/>
        <v>#DIV/0!</v>
      </c>
      <c r="G7312" s="1016">
        <f t="shared" si="219"/>
        <v>0</v>
      </c>
    </row>
    <row r="7313" spans="1:7">
      <c r="A7313" s="1016"/>
      <c r="B7313" s="1016"/>
      <c r="C7313" s="1016"/>
      <c r="D7313" s="1016"/>
      <c r="E7313" s="1016"/>
      <c r="F7313" s="1016" t="e">
        <f t="shared" si="218"/>
        <v>#DIV/0!</v>
      </c>
      <c r="G7313" s="1016">
        <f t="shared" si="219"/>
        <v>0</v>
      </c>
    </row>
    <row r="7314" spans="1:7">
      <c r="A7314" s="1016"/>
      <c r="B7314" s="1016"/>
      <c r="C7314" s="1016"/>
      <c r="D7314" s="1016"/>
      <c r="E7314" s="1016"/>
      <c r="F7314" s="1016" t="e">
        <f t="shared" si="218"/>
        <v>#DIV/0!</v>
      </c>
      <c r="G7314" s="1016">
        <f t="shared" si="219"/>
        <v>0</v>
      </c>
    </row>
    <row r="7315" spans="1:7">
      <c r="A7315" s="1016"/>
      <c r="B7315" s="1016"/>
      <c r="C7315" s="1016"/>
      <c r="D7315" s="1016"/>
      <c r="E7315" s="1016"/>
      <c r="F7315" s="1016" t="e">
        <f t="shared" si="218"/>
        <v>#DIV/0!</v>
      </c>
      <c r="G7315" s="1016">
        <f t="shared" si="219"/>
        <v>0</v>
      </c>
    </row>
    <row r="7316" spans="1:7">
      <c r="A7316" s="1016"/>
      <c r="B7316" s="1016"/>
      <c r="C7316" s="1016"/>
      <c r="D7316" s="1016"/>
      <c r="E7316" s="1016"/>
      <c r="F7316" s="1016" t="e">
        <f t="shared" si="218"/>
        <v>#DIV/0!</v>
      </c>
      <c r="G7316" s="1016">
        <f t="shared" si="219"/>
        <v>0</v>
      </c>
    </row>
    <row r="7317" spans="1:7">
      <c r="A7317" s="1016"/>
      <c r="B7317" s="1016"/>
      <c r="C7317" s="1016"/>
      <c r="D7317" s="1016"/>
      <c r="E7317" s="1016"/>
      <c r="F7317" s="1016" t="e">
        <f t="shared" si="218"/>
        <v>#DIV/0!</v>
      </c>
      <c r="G7317" s="1016">
        <f t="shared" si="219"/>
        <v>0</v>
      </c>
    </row>
    <row r="7318" spans="1:7">
      <c r="A7318" s="1016"/>
      <c r="B7318" s="1016"/>
      <c r="C7318" s="1016"/>
      <c r="D7318" s="1016"/>
      <c r="E7318" s="1016"/>
      <c r="F7318" s="1016" t="e">
        <f t="shared" si="218"/>
        <v>#DIV/0!</v>
      </c>
      <c r="G7318" s="1016">
        <f t="shared" si="219"/>
        <v>0</v>
      </c>
    </row>
    <row r="7319" spans="1:7">
      <c r="A7319" s="1016"/>
      <c r="B7319" s="1016"/>
      <c r="C7319" s="1016"/>
      <c r="D7319" s="1016"/>
      <c r="E7319" s="1016"/>
      <c r="F7319" s="1016" t="e">
        <f t="shared" si="218"/>
        <v>#DIV/0!</v>
      </c>
      <c r="G7319" s="1016">
        <f t="shared" si="219"/>
        <v>0</v>
      </c>
    </row>
    <row r="7320" spans="1:7">
      <c r="A7320" s="1016"/>
      <c r="B7320" s="1016"/>
      <c r="C7320" s="1016"/>
      <c r="D7320" s="1016"/>
      <c r="E7320" s="1016"/>
      <c r="F7320" s="1016" t="e">
        <f t="shared" si="218"/>
        <v>#DIV/0!</v>
      </c>
      <c r="G7320" s="1016">
        <f t="shared" si="219"/>
        <v>0</v>
      </c>
    </row>
    <row r="7321" spans="1:7">
      <c r="A7321" s="1016"/>
      <c r="B7321" s="1016"/>
      <c r="C7321" s="1016"/>
      <c r="D7321" s="1016"/>
      <c r="E7321" s="1016"/>
      <c r="F7321" s="1016" t="e">
        <f t="shared" si="218"/>
        <v>#DIV/0!</v>
      </c>
      <c r="G7321" s="1016">
        <f t="shared" si="219"/>
        <v>0</v>
      </c>
    </row>
    <row r="7322" spans="1:7">
      <c r="A7322" s="1016"/>
      <c r="B7322" s="1016"/>
      <c r="C7322" s="1016"/>
      <c r="D7322" s="1016"/>
      <c r="E7322" s="1016"/>
      <c r="F7322" s="1016" t="e">
        <f t="shared" si="218"/>
        <v>#DIV/0!</v>
      </c>
      <c r="G7322" s="1016">
        <f t="shared" si="219"/>
        <v>0</v>
      </c>
    </row>
    <row r="7323" spans="1:7">
      <c r="A7323" s="1016"/>
      <c r="B7323" s="1016"/>
      <c r="C7323" s="1016"/>
      <c r="D7323" s="1016"/>
      <c r="E7323" s="1016"/>
      <c r="F7323" s="1016" t="e">
        <f t="shared" si="218"/>
        <v>#DIV/0!</v>
      </c>
      <c r="G7323" s="1016">
        <f t="shared" si="219"/>
        <v>0</v>
      </c>
    </row>
    <row r="7324" spans="1:7">
      <c r="A7324" s="1016"/>
      <c r="B7324" s="1016"/>
      <c r="C7324" s="1016"/>
      <c r="D7324" s="1016"/>
      <c r="E7324" s="1016"/>
      <c r="F7324" s="1016" t="e">
        <f t="shared" si="218"/>
        <v>#DIV/0!</v>
      </c>
      <c r="G7324" s="1016">
        <f t="shared" si="219"/>
        <v>0</v>
      </c>
    </row>
    <row r="7325" spans="1:7">
      <c r="A7325" s="1016"/>
      <c r="B7325" s="1016"/>
      <c r="C7325" s="1016"/>
      <c r="D7325" s="1016"/>
      <c r="E7325" s="1016"/>
      <c r="F7325" s="1016" t="e">
        <f t="shared" si="218"/>
        <v>#DIV/0!</v>
      </c>
      <c r="G7325" s="1016">
        <f t="shared" si="219"/>
        <v>0</v>
      </c>
    </row>
    <row r="7326" spans="1:7">
      <c r="A7326" s="1016"/>
      <c r="B7326" s="1016"/>
      <c r="C7326" s="1016"/>
      <c r="D7326" s="1016"/>
      <c r="E7326" s="1016"/>
      <c r="F7326" s="1016" t="e">
        <f t="shared" si="218"/>
        <v>#DIV/0!</v>
      </c>
      <c r="G7326" s="1016">
        <f t="shared" si="219"/>
        <v>0</v>
      </c>
    </row>
    <row r="7327" spans="1:7">
      <c r="A7327" s="1016"/>
      <c r="B7327" s="1016"/>
      <c r="C7327" s="1016"/>
      <c r="D7327" s="1016"/>
      <c r="E7327" s="1016"/>
      <c r="F7327" s="1016" t="e">
        <f t="shared" ref="F7327:F7390" si="220">(B7327*C7327*D7327*60/(A7327*1000))+F7326</f>
        <v>#DIV/0!</v>
      </c>
      <c r="G7327" s="1016">
        <f t="shared" ref="G7327:G7390" si="221">(C7327*D7327*60)+G7326</f>
        <v>0</v>
      </c>
    </row>
    <row r="7328" spans="1:7">
      <c r="A7328" s="1016"/>
      <c r="B7328" s="1016"/>
      <c r="C7328" s="1016"/>
      <c r="D7328" s="1016"/>
      <c r="E7328" s="1016"/>
      <c r="F7328" s="1016" t="e">
        <f t="shared" si="220"/>
        <v>#DIV/0!</v>
      </c>
      <c r="G7328" s="1016">
        <f t="shared" si="221"/>
        <v>0</v>
      </c>
    </row>
    <row r="7329" spans="1:7">
      <c r="A7329" s="1016"/>
      <c r="B7329" s="1016"/>
      <c r="C7329" s="1016"/>
      <c r="D7329" s="1016"/>
      <c r="E7329" s="1016"/>
      <c r="F7329" s="1016" t="e">
        <f t="shared" si="220"/>
        <v>#DIV/0!</v>
      </c>
      <c r="G7329" s="1016">
        <f t="shared" si="221"/>
        <v>0</v>
      </c>
    </row>
    <row r="7330" spans="1:7">
      <c r="A7330" s="1016"/>
      <c r="B7330" s="1016"/>
      <c r="C7330" s="1016"/>
      <c r="D7330" s="1016"/>
      <c r="E7330" s="1016"/>
      <c r="F7330" s="1016" t="e">
        <f t="shared" si="220"/>
        <v>#DIV/0!</v>
      </c>
      <c r="G7330" s="1016">
        <f t="shared" si="221"/>
        <v>0</v>
      </c>
    </row>
    <row r="7331" spans="1:7">
      <c r="A7331" s="1016"/>
      <c r="B7331" s="1016"/>
      <c r="C7331" s="1016"/>
      <c r="D7331" s="1016"/>
      <c r="E7331" s="1016"/>
      <c r="F7331" s="1016" t="e">
        <f t="shared" si="220"/>
        <v>#DIV/0!</v>
      </c>
      <c r="G7331" s="1016">
        <f t="shared" si="221"/>
        <v>0</v>
      </c>
    </row>
    <row r="7332" spans="1:7">
      <c r="A7332" s="1016"/>
      <c r="B7332" s="1016"/>
      <c r="C7332" s="1016"/>
      <c r="D7332" s="1016"/>
      <c r="E7332" s="1016"/>
      <c r="F7332" s="1016" t="e">
        <f t="shared" si="220"/>
        <v>#DIV/0!</v>
      </c>
      <c r="G7332" s="1016">
        <f t="shared" si="221"/>
        <v>0</v>
      </c>
    </row>
    <row r="7333" spans="1:7">
      <c r="A7333" s="1016"/>
      <c r="B7333" s="1016"/>
      <c r="C7333" s="1016"/>
      <c r="D7333" s="1016"/>
      <c r="E7333" s="1016"/>
      <c r="F7333" s="1016" t="e">
        <f t="shared" si="220"/>
        <v>#DIV/0!</v>
      </c>
      <c r="G7333" s="1016">
        <f t="shared" si="221"/>
        <v>0</v>
      </c>
    </row>
    <row r="7334" spans="1:7">
      <c r="A7334" s="1016"/>
      <c r="B7334" s="1016"/>
      <c r="C7334" s="1016"/>
      <c r="D7334" s="1016"/>
      <c r="E7334" s="1016"/>
      <c r="F7334" s="1016" t="e">
        <f t="shared" si="220"/>
        <v>#DIV/0!</v>
      </c>
      <c r="G7334" s="1016">
        <f t="shared" si="221"/>
        <v>0</v>
      </c>
    </row>
    <row r="7335" spans="1:7">
      <c r="A7335" s="1016"/>
      <c r="B7335" s="1016"/>
      <c r="C7335" s="1016"/>
      <c r="D7335" s="1016"/>
      <c r="E7335" s="1016"/>
      <c r="F7335" s="1016" t="e">
        <f t="shared" si="220"/>
        <v>#DIV/0!</v>
      </c>
      <c r="G7335" s="1016">
        <f t="shared" si="221"/>
        <v>0</v>
      </c>
    </row>
    <row r="7336" spans="1:7">
      <c r="A7336" s="1016"/>
      <c r="B7336" s="1016"/>
      <c r="C7336" s="1016"/>
      <c r="D7336" s="1016"/>
      <c r="E7336" s="1016"/>
      <c r="F7336" s="1016" t="e">
        <f t="shared" si="220"/>
        <v>#DIV/0!</v>
      </c>
      <c r="G7336" s="1016">
        <f t="shared" si="221"/>
        <v>0</v>
      </c>
    </row>
    <row r="7337" spans="1:7">
      <c r="A7337" s="1016"/>
      <c r="B7337" s="1016"/>
      <c r="C7337" s="1016"/>
      <c r="D7337" s="1016"/>
      <c r="E7337" s="1016"/>
      <c r="F7337" s="1016" t="e">
        <f t="shared" si="220"/>
        <v>#DIV/0!</v>
      </c>
      <c r="G7337" s="1016">
        <f t="shared" si="221"/>
        <v>0</v>
      </c>
    </row>
    <row r="7338" spans="1:7">
      <c r="A7338" s="1016"/>
      <c r="B7338" s="1016"/>
      <c r="C7338" s="1016"/>
      <c r="D7338" s="1016"/>
      <c r="E7338" s="1016"/>
      <c r="F7338" s="1016" t="e">
        <f t="shared" si="220"/>
        <v>#DIV/0!</v>
      </c>
      <c r="G7338" s="1016">
        <f t="shared" si="221"/>
        <v>0</v>
      </c>
    </row>
    <row r="7339" spans="1:7">
      <c r="A7339" s="1016"/>
      <c r="B7339" s="1016"/>
      <c r="C7339" s="1016"/>
      <c r="D7339" s="1016"/>
      <c r="E7339" s="1016"/>
      <c r="F7339" s="1016" t="e">
        <f t="shared" si="220"/>
        <v>#DIV/0!</v>
      </c>
      <c r="G7339" s="1016">
        <f t="shared" si="221"/>
        <v>0</v>
      </c>
    </row>
    <row r="7340" spans="1:7">
      <c r="A7340" s="1016"/>
      <c r="B7340" s="1016"/>
      <c r="C7340" s="1016"/>
      <c r="D7340" s="1016"/>
      <c r="E7340" s="1016"/>
      <c r="F7340" s="1016" t="e">
        <f t="shared" si="220"/>
        <v>#DIV/0!</v>
      </c>
      <c r="G7340" s="1016">
        <f t="shared" si="221"/>
        <v>0</v>
      </c>
    </row>
    <row r="7341" spans="1:7">
      <c r="A7341" s="1016"/>
      <c r="B7341" s="1016"/>
      <c r="C7341" s="1016"/>
      <c r="D7341" s="1016"/>
      <c r="E7341" s="1016"/>
      <c r="F7341" s="1016" t="e">
        <f t="shared" si="220"/>
        <v>#DIV/0!</v>
      </c>
      <c r="G7341" s="1016">
        <f t="shared" si="221"/>
        <v>0</v>
      </c>
    </row>
    <row r="7342" spans="1:7">
      <c r="A7342" s="1016"/>
      <c r="B7342" s="1016"/>
      <c r="C7342" s="1016"/>
      <c r="D7342" s="1016"/>
      <c r="E7342" s="1016"/>
      <c r="F7342" s="1016" t="e">
        <f t="shared" si="220"/>
        <v>#DIV/0!</v>
      </c>
      <c r="G7342" s="1016">
        <f t="shared" si="221"/>
        <v>0</v>
      </c>
    </row>
    <row r="7343" spans="1:7">
      <c r="A7343" s="1016"/>
      <c r="B7343" s="1016"/>
      <c r="C7343" s="1016"/>
      <c r="D7343" s="1016"/>
      <c r="E7343" s="1016"/>
      <c r="F7343" s="1016" t="e">
        <f t="shared" si="220"/>
        <v>#DIV/0!</v>
      </c>
      <c r="G7343" s="1016">
        <f t="shared" si="221"/>
        <v>0</v>
      </c>
    </row>
    <row r="7344" spans="1:7">
      <c r="A7344" s="1016"/>
      <c r="B7344" s="1016"/>
      <c r="C7344" s="1016"/>
      <c r="D7344" s="1016"/>
      <c r="E7344" s="1016"/>
      <c r="F7344" s="1016" t="e">
        <f t="shared" si="220"/>
        <v>#DIV/0!</v>
      </c>
      <c r="G7344" s="1016">
        <f t="shared" si="221"/>
        <v>0</v>
      </c>
    </row>
    <row r="7345" spans="1:7">
      <c r="A7345" s="1016"/>
      <c r="B7345" s="1016"/>
      <c r="C7345" s="1016"/>
      <c r="D7345" s="1016"/>
      <c r="E7345" s="1016"/>
      <c r="F7345" s="1016" t="e">
        <f t="shared" si="220"/>
        <v>#DIV/0!</v>
      </c>
      <c r="G7345" s="1016">
        <f t="shared" si="221"/>
        <v>0</v>
      </c>
    </row>
    <row r="7346" spans="1:7">
      <c r="A7346" s="1016"/>
      <c r="B7346" s="1016"/>
      <c r="C7346" s="1016"/>
      <c r="D7346" s="1016"/>
      <c r="E7346" s="1016"/>
      <c r="F7346" s="1016" t="e">
        <f t="shared" si="220"/>
        <v>#DIV/0!</v>
      </c>
      <c r="G7346" s="1016">
        <f t="shared" si="221"/>
        <v>0</v>
      </c>
    </row>
    <row r="7347" spans="1:7">
      <c r="A7347" s="1016"/>
      <c r="B7347" s="1016"/>
      <c r="C7347" s="1016"/>
      <c r="D7347" s="1016"/>
      <c r="E7347" s="1016"/>
      <c r="F7347" s="1016" t="e">
        <f t="shared" si="220"/>
        <v>#DIV/0!</v>
      </c>
      <c r="G7347" s="1016">
        <f t="shared" si="221"/>
        <v>0</v>
      </c>
    </row>
    <row r="7348" spans="1:7">
      <c r="A7348" s="1016"/>
      <c r="B7348" s="1016"/>
      <c r="C7348" s="1016"/>
      <c r="D7348" s="1016"/>
      <c r="E7348" s="1016"/>
      <c r="F7348" s="1016" t="e">
        <f t="shared" si="220"/>
        <v>#DIV/0!</v>
      </c>
      <c r="G7348" s="1016">
        <f t="shared" si="221"/>
        <v>0</v>
      </c>
    </row>
    <row r="7349" spans="1:7">
      <c r="A7349" s="1016"/>
      <c r="B7349" s="1016"/>
      <c r="C7349" s="1016"/>
      <c r="D7349" s="1016"/>
      <c r="E7349" s="1016"/>
      <c r="F7349" s="1016" t="e">
        <f t="shared" si="220"/>
        <v>#DIV/0!</v>
      </c>
      <c r="G7349" s="1016">
        <f t="shared" si="221"/>
        <v>0</v>
      </c>
    </row>
    <row r="7350" spans="1:7">
      <c r="A7350" s="1016"/>
      <c r="B7350" s="1016"/>
      <c r="C7350" s="1016"/>
      <c r="D7350" s="1016"/>
      <c r="E7350" s="1016"/>
      <c r="F7350" s="1016" t="e">
        <f t="shared" si="220"/>
        <v>#DIV/0!</v>
      </c>
      <c r="G7350" s="1016">
        <f t="shared" si="221"/>
        <v>0</v>
      </c>
    </row>
    <row r="7351" spans="1:7">
      <c r="A7351" s="1016"/>
      <c r="B7351" s="1016"/>
      <c r="C7351" s="1016"/>
      <c r="D7351" s="1016"/>
      <c r="E7351" s="1016"/>
      <c r="F7351" s="1016" t="e">
        <f t="shared" si="220"/>
        <v>#DIV/0!</v>
      </c>
      <c r="G7351" s="1016">
        <f t="shared" si="221"/>
        <v>0</v>
      </c>
    </row>
    <row r="7352" spans="1:7">
      <c r="A7352" s="1016"/>
      <c r="B7352" s="1016"/>
      <c r="C7352" s="1016"/>
      <c r="D7352" s="1016"/>
      <c r="E7352" s="1016"/>
      <c r="F7352" s="1016" t="e">
        <f t="shared" si="220"/>
        <v>#DIV/0!</v>
      </c>
      <c r="G7352" s="1016">
        <f t="shared" si="221"/>
        <v>0</v>
      </c>
    </row>
    <row r="7353" spans="1:7">
      <c r="A7353" s="1016"/>
      <c r="B7353" s="1016"/>
      <c r="C7353" s="1016"/>
      <c r="D7353" s="1016"/>
      <c r="E7353" s="1016"/>
      <c r="F7353" s="1016" t="e">
        <f t="shared" si="220"/>
        <v>#DIV/0!</v>
      </c>
      <c r="G7353" s="1016">
        <f t="shared" si="221"/>
        <v>0</v>
      </c>
    </row>
    <row r="7354" spans="1:7">
      <c r="A7354" s="1016"/>
      <c r="B7354" s="1016"/>
      <c r="C7354" s="1016"/>
      <c r="D7354" s="1016"/>
      <c r="E7354" s="1016"/>
      <c r="F7354" s="1016" t="e">
        <f t="shared" si="220"/>
        <v>#DIV/0!</v>
      </c>
      <c r="G7354" s="1016">
        <f t="shared" si="221"/>
        <v>0</v>
      </c>
    </row>
    <row r="7355" spans="1:7">
      <c r="A7355" s="1016"/>
      <c r="B7355" s="1016"/>
      <c r="C7355" s="1016"/>
      <c r="D7355" s="1016"/>
      <c r="E7355" s="1016"/>
      <c r="F7355" s="1016" t="e">
        <f t="shared" si="220"/>
        <v>#DIV/0!</v>
      </c>
      <c r="G7355" s="1016">
        <f t="shared" si="221"/>
        <v>0</v>
      </c>
    </row>
    <row r="7356" spans="1:7">
      <c r="A7356" s="1016"/>
      <c r="B7356" s="1016"/>
      <c r="C7356" s="1016"/>
      <c r="D7356" s="1016"/>
      <c r="E7356" s="1016"/>
      <c r="F7356" s="1016" t="e">
        <f t="shared" si="220"/>
        <v>#DIV/0!</v>
      </c>
      <c r="G7356" s="1016">
        <f t="shared" si="221"/>
        <v>0</v>
      </c>
    </row>
    <row r="7357" spans="1:7">
      <c r="A7357" s="1016"/>
      <c r="B7357" s="1016"/>
      <c r="C7357" s="1016"/>
      <c r="D7357" s="1016"/>
      <c r="E7357" s="1016"/>
      <c r="F7357" s="1016" t="e">
        <f t="shared" si="220"/>
        <v>#DIV/0!</v>
      </c>
      <c r="G7357" s="1016">
        <f t="shared" si="221"/>
        <v>0</v>
      </c>
    </row>
    <row r="7358" spans="1:7">
      <c r="A7358" s="1016"/>
      <c r="B7358" s="1016"/>
      <c r="C7358" s="1016"/>
      <c r="D7358" s="1016"/>
      <c r="E7358" s="1016"/>
      <c r="F7358" s="1016" t="e">
        <f t="shared" si="220"/>
        <v>#DIV/0!</v>
      </c>
      <c r="G7358" s="1016">
        <f t="shared" si="221"/>
        <v>0</v>
      </c>
    </row>
    <row r="7359" spans="1:7">
      <c r="A7359" s="1016"/>
      <c r="B7359" s="1016"/>
      <c r="C7359" s="1016"/>
      <c r="D7359" s="1016"/>
      <c r="E7359" s="1016"/>
      <c r="F7359" s="1016" t="e">
        <f t="shared" si="220"/>
        <v>#DIV/0!</v>
      </c>
      <c r="G7359" s="1016">
        <f t="shared" si="221"/>
        <v>0</v>
      </c>
    </row>
    <row r="7360" spans="1:7">
      <c r="A7360" s="1016"/>
      <c r="B7360" s="1016"/>
      <c r="C7360" s="1016"/>
      <c r="D7360" s="1016"/>
      <c r="E7360" s="1016"/>
      <c r="F7360" s="1016" t="e">
        <f t="shared" si="220"/>
        <v>#DIV/0!</v>
      </c>
      <c r="G7360" s="1016">
        <f t="shared" si="221"/>
        <v>0</v>
      </c>
    </row>
    <row r="7361" spans="1:7">
      <c r="A7361" s="1016"/>
      <c r="B7361" s="1016"/>
      <c r="C7361" s="1016"/>
      <c r="D7361" s="1016"/>
      <c r="E7361" s="1016"/>
      <c r="F7361" s="1016" t="e">
        <f t="shared" si="220"/>
        <v>#DIV/0!</v>
      </c>
      <c r="G7361" s="1016">
        <f t="shared" si="221"/>
        <v>0</v>
      </c>
    </row>
    <row r="7362" spans="1:7">
      <c r="A7362" s="1016"/>
      <c r="B7362" s="1016"/>
      <c r="C7362" s="1016"/>
      <c r="D7362" s="1016"/>
      <c r="E7362" s="1016"/>
      <c r="F7362" s="1016" t="e">
        <f t="shared" si="220"/>
        <v>#DIV/0!</v>
      </c>
      <c r="G7362" s="1016">
        <f t="shared" si="221"/>
        <v>0</v>
      </c>
    </row>
    <row r="7363" spans="1:7">
      <c r="A7363" s="1016"/>
      <c r="B7363" s="1016"/>
      <c r="C7363" s="1016"/>
      <c r="D7363" s="1016"/>
      <c r="E7363" s="1016"/>
      <c r="F7363" s="1016" t="e">
        <f t="shared" si="220"/>
        <v>#DIV/0!</v>
      </c>
      <c r="G7363" s="1016">
        <f t="shared" si="221"/>
        <v>0</v>
      </c>
    </row>
    <row r="7364" spans="1:7">
      <c r="A7364" s="1016"/>
      <c r="B7364" s="1016"/>
      <c r="C7364" s="1016"/>
      <c r="D7364" s="1016"/>
      <c r="E7364" s="1016"/>
      <c r="F7364" s="1016" t="e">
        <f t="shared" si="220"/>
        <v>#DIV/0!</v>
      </c>
      <c r="G7364" s="1016">
        <f t="shared" si="221"/>
        <v>0</v>
      </c>
    </row>
    <row r="7365" spans="1:7">
      <c r="A7365" s="1016"/>
      <c r="B7365" s="1016"/>
      <c r="C7365" s="1016"/>
      <c r="D7365" s="1016"/>
      <c r="E7365" s="1016"/>
      <c r="F7365" s="1016" t="e">
        <f t="shared" si="220"/>
        <v>#DIV/0!</v>
      </c>
      <c r="G7365" s="1016">
        <f t="shared" si="221"/>
        <v>0</v>
      </c>
    </row>
    <row r="7366" spans="1:7">
      <c r="A7366" s="1016"/>
      <c r="B7366" s="1016"/>
      <c r="C7366" s="1016"/>
      <c r="D7366" s="1016"/>
      <c r="E7366" s="1016"/>
      <c r="F7366" s="1016" t="e">
        <f t="shared" si="220"/>
        <v>#DIV/0!</v>
      </c>
      <c r="G7366" s="1016">
        <f t="shared" si="221"/>
        <v>0</v>
      </c>
    </row>
    <row r="7367" spans="1:7">
      <c r="A7367" s="1016"/>
      <c r="B7367" s="1016"/>
      <c r="C7367" s="1016"/>
      <c r="D7367" s="1016"/>
      <c r="E7367" s="1016"/>
      <c r="F7367" s="1016" t="e">
        <f t="shared" si="220"/>
        <v>#DIV/0!</v>
      </c>
      <c r="G7367" s="1016">
        <f t="shared" si="221"/>
        <v>0</v>
      </c>
    </row>
    <row r="7368" spans="1:7">
      <c r="A7368" s="1016"/>
      <c r="B7368" s="1016"/>
      <c r="C7368" s="1016"/>
      <c r="D7368" s="1016"/>
      <c r="E7368" s="1016"/>
      <c r="F7368" s="1016" t="e">
        <f t="shared" si="220"/>
        <v>#DIV/0!</v>
      </c>
      <c r="G7368" s="1016">
        <f t="shared" si="221"/>
        <v>0</v>
      </c>
    </row>
    <row r="7369" spans="1:7">
      <c r="A7369" s="1016"/>
      <c r="B7369" s="1016"/>
      <c r="C7369" s="1016"/>
      <c r="D7369" s="1016"/>
      <c r="E7369" s="1016"/>
      <c r="F7369" s="1016" t="e">
        <f t="shared" si="220"/>
        <v>#DIV/0!</v>
      </c>
      <c r="G7369" s="1016">
        <f t="shared" si="221"/>
        <v>0</v>
      </c>
    </row>
    <row r="7370" spans="1:7">
      <c r="A7370" s="1016"/>
      <c r="B7370" s="1016"/>
      <c r="C7370" s="1016"/>
      <c r="D7370" s="1016"/>
      <c r="E7370" s="1016"/>
      <c r="F7370" s="1016" t="e">
        <f t="shared" si="220"/>
        <v>#DIV/0!</v>
      </c>
      <c r="G7370" s="1016">
        <f t="shared" si="221"/>
        <v>0</v>
      </c>
    </row>
    <row r="7371" spans="1:7">
      <c r="A7371" s="1016"/>
      <c r="B7371" s="1016"/>
      <c r="C7371" s="1016"/>
      <c r="D7371" s="1016"/>
      <c r="E7371" s="1016"/>
      <c r="F7371" s="1016" t="e">
        <f t="shared" si="220"/>
        <v>#DIV/0!</v>
      </c>
      <c r="G7371" s="1016">
        <f t="shared" si="221"/>
        <v>0</v>
      </c>
    </row>
    <row r="7372" spans="1:7">
      <c r="A7372" s="1016"/>
      <c r="B7372" s="1016"/>
      <c r="C7372" s="1016"/>
      <c r="D7372" s="1016"/>
      <c r="E7372" s="1016"/>
      <c r="F7372" s="1016" t="e">
        <f t="shared" si="220"/>
        <v>#DIV/0!</v>
      </c>
      <c r="G7372" s="1016">
        <f t="shared" si="221"/>
        <v>0</v>
      </c>
    </row>
    <row r="7373" spans="1:7">
      <c r="A7373" s="1016"/>
      <c r="B7373" s="1016"/>
      <c r="C7373" s="1016"/>
      <c r="D7373" s="1016"/>
      <c r="E7373" s="1016"/>
      <c r="F7373" s="1016" t="e">
        <f t="shared" si="220"/>
        <v>#DIV/0!</v>
      </c>
      <c r="G7373" s="1016">
        <f t="shared" si="221"/>
        <v>0</v>
      </c>
    </row>
    <row r="7374" spans="1:7">
      <c r="A7374" s="1016"/>
      <c r="B7374" s="1016"/>
      <c r="C7374" s="1016"/>
      <c r="D7374" s="1016"/>
      <c r="E7374" s="1016"/>
      <c r="F7374" s="1016" t="e">
        <f t="shared" si="220"/>
        <v>#DIV/0!</v>
      </c>
      <c r="G7374" s="1016">
        <f t="shared" si="221"/>
        <v>0</v>
      </c>
    </row>
    <row r="7375" spans="1:7">
      <c r="A7375" s="1016"/>
      <c r="B7375" s="1016"/>
      <c r="C7375" s="1016"/>
      <c r="D7375" s="1016"/>
      <c r="E7375" s="1016"/>
      <c r="F7375" s="1016" t="e">
        <f t="shared" si="220"/>
        <v>#DIV/0!</v>
      </c>
      <c r="G7375" s="1016">
        <f t="shared" si="221"/>
        <v>0</v>
      </c>
    </row>
    <row r="7376" spans="1:7">
      <c r="A7376" s="1016"/>
      <c r="B7376" s="1016"/>
      <c r="C7376" s="1016"/>
      <c r="D7376" s="1016"/>
      <c r="E7376" s="1016"/>
      <c r="F7376" s="1016" t="e">
        <f t="shared" si="220"/>
        <v>#DIV/0!</v>
      </c>
      <c r="G7376" s="1016">
        <f t="shared" si="221"/>
        <v>0</v>
      </c>
    </row>
    <row r="7377" spans="1:7">
      <c r="A7377" s="1016"/>
      <c r="B7377" s="1016"/>
      <c r="C7377" s="1016"/>
      <c r="D7377" s="1016"/>
      <c r="E7377" s="1016"/>
      <c r="F7377" s="1016" t="e">
        <f t="shared" si="220"/>
        <v>#DIV/0!</v>
      </c>
      <c r="G7377" s="1016">
        <f t="shared" si="221"/>
        <v>0</v>
      </c>
    </row>
    <row r="7378" spans="1:7">
      <c r="A7378" s="1016"/>
      <c r="B7378" s="1016"/>
      <c r="C7378" s="1016"/>
      <c r="D7378" s="1016"/>
      <c r="E7378" s="1016"/>
      <c r="F7378" s="1016" t="e">
        <f t="shared" si="220"/>
        <v>#DIV/0!</v>
      </c>
      <c r="G7378" s="1016">
        <f t="shared" si="221"/>
        <v>0</v>
      </c>
    </row>
    <row r="7379" spans="1:7">
      <c r="A7379" s="1016"/>
      <c r="B7379" s="1016"/>
      <c r="C7379" s="1016"/>
      <c r="D7379" s="1016"/>
      <c r="E7379" s="1016"/>
      <c r="F7379" s="1016" t="e">
        <f t="shared" si="220"/>
        <v>#DIV/0!</v>
      </c>
      <c r="G7379" s="1016">
        <f t="shared" si="221"/>
        <v>0</v>
      </c>
    </row>
    <row r="7380" spans="1:7">
      <c r="A7380" s="1016"/>
      <c r="B7380" s="1016"/>
      <c r="C7380" s="1016"/>
      <c r="D7380" s="1016"/>
      <c r="E7380" s="1016"/>
      <c r="F7380" s="1016" t="e">
        <f t="shared" si="220"/>
        <v>#DIV/0!</v>
      </c>
      <c r="G7380" s="1016">
        <f t="shared" si="221"/>
        <v>0</v>
      </c>
    </row>
    <row r="7381" spans="1:7">
      <c r="A7381" s="1016"/>
      <c r="B7381" s="1016"/>
      <c r="C7381" s="1016"/>
      <c r="D7381" s="1016"/>
      <c r="E7381" s="1016"/>
      <c r="F7381" s="1016" t="e">
        <f t="shared" si="220"/>
        <v>#DIV/0!</v>
      </c>
      <c r="G7381" s="1016">
        <f t="shared" si="221"/>
        <v>0</v>
      </c>
    </row>
    <row r="7382" spans="1:7">
      <c r="A7382" s="1016"/>
      <c r="B7382" s="1016"/>
      <c r="C7382" s="1016"/>
      <c r="D7382" s="1016"/>
      <c r="E7382" s="1016"/>
      <c r="F7382" s="1016" t="e">
        <f t="shared" si="220"/>
        <v>#DIV/0!</v>
      </c>
      <c r="G7382" s="1016">
        <f t="shared" si="221"/>
        <v>0</v>
      </c>
    </row>
    <row r="7383" spans="1:7">
      <c r="A7383" s="1016"/>
      <c r="B7383" s="1016"/>
      <c r="C7383" s="1016"/>
      <c r="D7383" s="1016"/>
      <c r="E7383" s="1016"/>
      <c r="F7383" s="1016" t="e">
        <f t="shared" si="220"/>
        <v>#DIV/0!</v>
      </c>
      <c r="G7383" s="1016">
        <f t="shared" si="221"/>
        <v>0</v>
      </c>
    </row>
    <row r="7384" spans="1:7">
      <c r="A7384" s="1016"/>
      <c r="B7384" s="1016"/>
      <c r="C7384" s="1016"/>
      <c r="D7384" s="1016"/>
      <c r="E7384" s="1016"/>
      <c r="F7384" s="1016" t="e">
        <f t="shared" si="220"/>
        <v>#DIV/0!</v>
      </c>
      <c r="G7384" s="1016">
        <f t="shared" si="221"/>
        <v>0</v>
      </c>
    </row>
    <row r="7385" spans="1:7">
      <c r="A7385" s="1016"/>
      <c r="B7385" s="1016"/>
      <c r="C7385" s="1016"/>
      <c r="D7385" s="1016"/>
      <c r="E7385" s="1016"/>
      <c r="F7385" s="1016" t="e">
        <f t="shared" si="220"/>
        <v>#DIV/0!</v>
      </c>
      <c r="G7385" s="1016">
        <f t="shared" si="221"/>
        <v>0</v>
      </c>
    </row>
    <row r="7386" spans="1:7">
      <c r="A7386" s="1016"/>
      <c r="B7386" s="1016"/>
      <c r="C7386" s="1016"/>
      <c r="D7386" s="1016"/>
      <c r="E7386" s="1016"/>
      <c r="F7386" s="1016" t="e">
        <f t="shared" si="220"/>
        <v>#DIV/0!</v>
      </c>
      <c r="G7386" s="1016">
        <f t="shared" si="221"/>
        <v>0</v>
      </c>
    </row>
    <row r="7387" spans="1:7">
      <c r="A7387" s="1016"/>
      <c r="B7387" s="1016"/>
      <c r="C7387" s="1016"/>
      <c r="D7387" s="1016"/>
      <c r="E7387" s="1016"/>
      <c r="F7387" s="1016" t="e">
        <f t="shared" si="220"/>
        <v>#DIV/0!</v>
      </c>
      <c r="G7387" s="1016">
        <f t="shared" si="221"/>
        <v>0</v>
      </c>
    </row>
    <row r="7388" spans="1:7">
      <c r="A7388" s="1016"/>
      <c r="B7388" s="1016"/>
      <c r="C7388" s="1016"/>
      <c r="D7388" s="1016"/>
      <c r="E7388" s="1016"/>
      <c r="F7388" s="1016" t="e">
        <f t="shared" si="220"/>
        <v>#DIV/0!</v>
      </c>
      <c r="G7388" s="1016">
        <f t="shared" si="221"/>
        <v>0</v>
      </c>
    </row>
    <row r="7389" spans="1:7">
      <c r="A7389" s="1016"/>
      <c r="B7389" s="1016"/>
      <c r="C7389" s="1016"/>
      <c r="D7389" s="1016"/>
      <c r="E7389" s="1016"/>
      <c r="F7389" s="1016" t="e">
        <f t="shared" si="220"/>
        <v>#DIV/0!</v>
      </c>
      <c r="G7389" s="1016">
        <f t="shared" si="221"/>
        <v>0</v>
      </c>
    </row>
    <row r="7390" spans="1:7">
      <c r="A7390" s="1016"/>
      <c r="B7390" s="1016"/>
      <c r="C7390" s="1016"/>
      <c r="D7390" s="1016"/>
      <c r="E7390" s="1016"/>
      <c r="F7390" s="1016" t="e">
        <f t="shared" si="220"/>
        <v>#DIV/0!</v>
      </c>
      <c r="G7390" s="1016">
        <f t="shared" si="221"/>
        <v>0</v>
      </c>
    </row>
    <row r="7391" spans="1:7">
      <c r="A7391" s="1016"/>
      <c r="B7391" s="1016"/>
      <c r="C7391" s="1016"/>
      <c r="D7391" s="1016"/>
      <c r="E7391" s="1016"/>
      <c r="F7391" s="1016" t="e">
        <f t="shared" ref="F7391:F7454" si="222">(B7391*C7391*D7391*60/(A7391*1000))+F7390</f>
        <v>#DIV/0!</v>
      </c>
      <c r="G7391" s="1016">
        <f t="shared" ref="G7391:G7454" si="223">(C7391*D7391*60)+G7390</f>
        <v>0</v>
      </c>
    </row>
    <row r="7392" spans="1:7">
      <c r="A7392" s="1016"/>
      <c r="B7392" s="1016"/>
      <c r="C7392" s="1016"/>
      <c r="D7392" s="1016"/>
      <c r="E7392" s="1016"/>
      <c r="F7392" s="1016" t="e">
        <f t="shared" si="222"/>
        <v>#DIV/0!</v>
      </c>
      <c r="G7392" s="1016">
        <f t="shared" si="223"/>
        <v>0</v>
      </c>
    </row>
    <row r="7393" spans="1:7">
      <c r="A7393" s="1016"/>
      <c r="B7393" s="1016"/>
      <c r="C7393" s="1016"/>
      <c r="D7393" s="1016"/>
      <c r="E7393" s="1016"/>
      <c r="F7393" s="1016" t="e">
        <f t="shared" si="222"/>
        <v>#DIV/0!</v>
      </c>
      <c r="G7393" s="1016">
        <f t="shared" si="223"/>
        <v>0</v>
      </c>
    </row>
    <row r="7394" spans="1:7">
      <c r="A7394" s="1016"/>
      <c r="B7394" s="1016"/>
      <c r="C7394" s="1016"/>
      <c r="D7394" s="1016"/>
      <c r="E7394" s="1016"/>
      <c r="F7394" s="1016" t="e">
        <f t="shared" si="222"/>
        <v>#DIV/0!</v>
      </c>
      <c r="G7394" s="1016">
        <f t="shared" si="223"/>
        <v>0</v>
      </c>
    </row>
    <row r="7395" spans="1:7">
      <c r="A7395" s="1016"/>
      <c r="B7395" s="1016"/>
      <c r="C7395" s="1016"/>
      <c r="D7395" s="1016"/>
      <c r="E7395" s="1016"/>
      <c r="F7395" s="1016" t="e">
        <f t="shared" si="222"/>
        <v>#DIV/0!</v>
      </c>
      <c r="G7395" s="1016">
        <f t="shared" si="223"/>
        <v>0</v>
      </c>
    </row>
    <row r="7396" spans="1:7">
      <c r="A7396" s="1016"/>
      <c r="B7396" s="1016"/>
      <c r="C7396" s="1016"/>
      <c r="D7396" s="1016"/>
      <c r="E7396" s="1016"/>
      <c r="F7396" s="1016" t="e">
        <f t="shared" si="222"/>
        <v>#DIV/0!</v>
      </c>
      <c r="G7396" s="1016">
        <f t="shared" si="223"/>
        <v>0</v>
      </c>
    </row>
    <row r="7397" spans="1:7">
      <c r="A7397" s="1016"/>
      <c r="B7397" s="1016"/>
      <c r="C7397" s="1016"/>
      <c r="D7397" s="1016"/>
      <c r="E7397" s="1016"/>
      <c r="F7397" s="1016" t="e">
        <f t="shared" si="222"/>
        <v>#DIV/0!</v>
      </c>
      <c r="G7397" s="1016">
        <f t="shared" si="223"/>
        <v>0</v>
      </c>
    </row>
    <row r="7398" spans="1:7">
      <c r="A7398" s="1016"/>
      <c r="B7398" s="1016"/>
      <c r="C7398" s="1016"/>
      <c r="D7398" s="1016"/>
      <c r="E7398" s="1016"/>
      <c r="F7398" s="1016" t="e">
        <f t="shared" si="222"/>
        <v>#DIV/0!</v>
      </c>
      <c r="G7398" s="1016">
        <f t="shared" si="223"/>
        <v>0</v>
      </c>
    </row>
    <row r="7399" spans="1:7">
      <c r="A7399" s="1016"/>
      <c r="B7399" s="1016"/>
      <c r="C7399" s="1016"/>
      <c r="D7399" s="1016"/>
      <c r="E7399" s="1016"/>
      <c r="F7399" s="1016" t="e">
        <f t="shared" si="222"/>
        <v>#DIV/0!</v>
      </c>
      <c r="G7399" s="1016">
        <f t="shared" si="223"/>
        <v>0</v>
      </c>
    </row>
    <row r="7400" spans="1:7">
      <c r="A7400" s="1016"/>
      <c r="B7400" s="1016"/>
      <c r="C7400" s="1016"/>
      <c r="D7400" s="1016"/>
      <c r="E7400" s="1016"/>
      <c r="F7400" s="1016" t="e">
        <f t="shared" si="222"/>
        <v>#DIV/0!</v>
      </c>
      <c r="G7400" s="1016">
        <f t="shared" si="223"/>
        <v>0</v>
      </c>
    </row>
    <row r="7401" spans="1:7">
      <c r="A7401" s="1016"/>
      <c r="B7401" s="1016"/>
      <c r="C7401" s="1016"/>
      <c r="D7401" s="1016"/>
      <c r="E7401" s="1016"/>
      <c r="F7401" s="1016" t="e">
        <f t="shared" si="222"/>
        <v>#DIV/0!</v>
      </c>
      <c r="G7401" s="1016">
        <f t="shared" si="223"/>
        <v>0</v>
      </c>
    </row>
    <row r="7402" spans="1:7">
      <c r="A7402" s="1016"/>
      <c r="B7402" s="1016"/>
      <c r="C7402" s="1016"/>
      <c r="D7402" s="1016"/>
      <c r="E7402" s="1016"/>
      <c r="F7402" s="1016" t="e">
        <f t="shared" si="222"/>
        <v>#DIV/0!</v>
      </c>
      <c r="G7402" s="1016">
        <f t="shared" si="223"/>
        <v>0</v>
      </c>
    </row>
    <row r="7403" spans="1:7">
      <c r="A7403" s="1016"/>
      <c r="B7403" s="1016"/>
      <c r="C7403" s="1016"/>
      <c r="D7403" s="1016"/>
      <c r="E7403" s="1016"/>
      <c r="F7403" s="1016" t="e">
        <f t="shared" si="222"/>
        <v>#DIV/0!</v>
      </c>
      <c r="G7403" s="1016">
        <f t="shared" si="223"/>
        <v>0</v>
      </c>
    </row>
    <row r="7404" spans="1:7">
      <c r="A7404" s="1016"/>
      <c r="B7404" s="1016"/>
      <c r="C7404" s="1016"/>
      <c r="D7404" s="1016"/>
      <c r="E7404" s="1016"/>
      <c r="F7404" s="1016" t="e">
        <f t="shared" si="222"/>
        <v>#DIV/0!</v>
      </c>
      <c r="G7404" s="1016">
        <f t="shared" si="223"/>
        <v>0</v>
      </c>
    </row>
    <row r="7405" spans="1:7">
      <c r="A7405" s="1016"/>
      <c r="B7405" s="1016"/>
      <c r="C7405" s="1016"/>
      <c r="D7405" s="1016"/>
      <c r="E7405" s="1016"/>
      <c r="F7405" s="1016" t="e">
        <f t="shared" si="222"/>
        <v>#DIV/0!</v>
      </c>
      <c r="G7405" s="1016">
        <f t="shared" si="223"/>
        <v>0</v>
      </c>
    </row>
    <row r="7406" spans="1:7">
      <c r="A7406" s="1016"/>
      <c r="B7406" s="1016"/>
      <c r="C7406" s="1016"/>
      <c r="D7406" s="1016"/>
      <c r="E7406" s="1016"/>
      <c r="F7406" s="1016" t="e">
        <f t="shared" si="222"/>
        <v>#DIV/0!</v>
      </c>
      <c r="G7406" s="1016">
        <f t="shared" si="223"/>
        <v>0</v>
      </c>
    </row>
    <row r="7407" spans="1:7">
      <c r="A7407" s="1016"/>
      <c r="B7407" s="1016"/>
      <c r="C7407" s="1016"/>
      <c r="D7407" s="1016"/>
      <c r="E7407" s="1016"/>
      <c r="F7407" s="1016" t="e">
        <f t="shared" si="222"/>
        <v>#DIV/0!</v>
      </c>
      <c r="G7407" s="1016">
        <f t="shared" si="223"/>
        <v>0</v>
      </c>
    </row>
    <row r="7408" spans="1:7">
      <c r="A7408" s="1016"/>
      <c r="B7408" s="1016"/>
      <c r="C7408" s="1016"/>
      <c r="D7408" s="1016"/>
      <c r="E7408" s="1016"/>
      <c r="F7408" s="1016" t="e">
        <f t="shared" si="222"/>
        <v>#DIV/0!</v>
      </c>
      <c r="G7408" s="1016">
        <f t="shared" si="223"/>
        <v>0</v>
      </c>
    </row>
    <row r="7409" spans="1:7">
      <c r="A7409" s="1016"/>
      <c r="B7409" s="1016"/>
      <c r="C7409" s="1016"/>
      <c r="D7409" s="1016"/>
      <c r="E7409" s="1016"/>
      <c r="F7409" s="1016" t="e">
        <f t="shared" si="222"/>
        <v>#DIV/0!</v>
      </c>
      <c r="G7409" s="1016">
        <f t="shared" si="223"/>
        <v>0</v>
      </c>
    </row>
    <row r="7410" spans="1:7">
      <c r="A7410" s="1016"/>
      <c r="B7410" s="1016"/>
      <c r="C7410" s="1016"/>
      <c r="D7410" s="1016"/>
      <c r="E7410" s="1016"/>
      <c r="F7410" s="1016" t="e">
        <f t="shared" si="222"/>
        <v>#DIV/0!</v>
      </c>
      <c r="G7410" s="1016">
        <f t="shared" si="223"/>
        <v>0</v>
      </c>
    </row>
    <row r="7411" spans="1:7">
      <c r="A7411" s="1016"/>
      <c r="B7411" s="1016"/>
      <c r="C7411" s="1016"/>
      <c r="D7411" s="1016"/>
      <c r="E7411" s="1016"/>
      <c r="F7411" s="1016" t="e">
        <f t="shared" si="222"/>
        <v>#DIV/0!</v>
      </c>
      <c r="G7411" s="1016">
        <f t="shared" si="223"/>
        <v>0</v>
      </c>
    </row>
    <row r="7412" spans="1:7">
      <c r="A7412" s="1016"/>
      <c r="B7412" s="1016"/>
      <c r="C7412" s="1016"/>
      <c r="D7412" s="1016"/>
      <c r="E7412" s="1016"/>
      <c r="F7412" s="1016" t="e">
        <f t="shared" si="222"/>
        <v>#DIV/0!</v>
      </c>
      <c r="G7412" s="1016">
        <f t="shared" si="223"/>
        <v>0</v>
      </c>
    </row>
    <row r="7413" spans="1:7">
      <c r="A7413" s="1016"/>
      <c r="B7413" s="1016"/>
      <c r="C7413" s="1016"/>
      <c r="D7413" s="1016"/>
      <c r="E7413" s="1016"/>
      <c r="F7413" s="1016" t="e">
        <f t="shared" si="222"/>
        <v>#DIV/0!</v>
      </c>
      <c r="G7413" s="1016">
        <f t="shared" si="223"/>
        <v>0</v>
      </c>
    </row>
    <row r="7414" spans="1:7">
      <c r="A7414" s="1016"/>
      <c r="B7414" s="1016"/>
      <c r="C7414" s="1016"/>
      <c r="D7414" s="1016"/>
      <c r="E7414" s="1016"/>
      <c r="F7414" s="1016" t="e">
        <f t="shared" si="222"/>
        <v>#DIV/0!</v>
      </c>
      <c r="G7414" s="1016">
        <f t="shared" si="223"/>
        <v>0</v>
      </c>
    </row>
    <row r="7415" spans="1:7">
      <c r="A7415" s="1016"/>
      <c r="B7415" s="1016"/>
      <c r="C7415" s="1016"/>
      <c r="D7415" s="1016"/>
      <c r="E7415" s="1016"/>
      <c r="F7415" s="1016" t="e">
        <f t="shared" si="222"/>
        <v>#DIV/0!</v>
      </c>
      <c r="G7415" s="1016">
        <f t="shared" si="223"/>
        <v>0</v>
      </c>
    </row>
    <row r="7416" spans="1:7">
      <c r="A7416" s="1016"/>
      <c r="B7416" s="1016"/>
      <c r="C7416" s="1016"/>
      <c r="D7416" s="1016"/>
      <c r="E7416" s="1016"/>
      <c r="F7416" s="1016" t="e">
        <f t="shared" si="222"/>
        <v>#DIV/0!</v>
      </c>
      <c r="G7416" s="1016">
        <f t="shared" si="223"/>
        <v>0</v>
      </c>
    </row>
    <row r="7417" spans="1:7">
      <c r="A7417" s="1016"/>
      <c r="B7417" s="1016"/>
      <c r="C7417" s="1016"/>
      <c r="D7417" s="1016"/>
      <c r="E7417" s="1016"/>
      <c r="F7417" s="1016" t="e">
        <f t="shared" si="222"/>
        <v>#DIV/0!</v>
      </c>
      <c r="G7417" s="1016">
        <f t="shared" si="223"/>
        <v>0</v>
      </c>
    </row>
    <row r="7418" spans="1:7">
      <c r="A7418" s="1016"/>
      <c r="B7418" s="1016"/>
      <c r="C7418" s="1016"/>
      <c r="D7418" s="1016"/>
      <c r="E7418" s="1016"/>
      <c r="F7418" s="1016" t="e">
        <f t="shared" si="222"/>
        <v>#DIV/0!</v>
      </c>
      <c r="G7418" s="1016">
        <f t="shared" si="223"/>
        <v>0</v>
      </c>
    </row>
    <row r="7419" spans="1:7">
      <c r="A7419" s="1016"/>
      <c r="B7419" s="1016"/>
      <c r="C7419" s="1016"/>
      <c r="D7419" s="1016"/>
      <c r="E7419" s="1016"/>
      <c r="F7419" s="1016" t="e">
        <f t="shared" si="222"/>
        <v>#DIV/0!</v>
      </c>
      <c r="G7419" s="1016">
        <f t="shared" si="223"/>
        <v>0</v>
      </c>
    </row>
    <row r="7420" spans="1:7">
      <c r="A7420" s="1016"/>
      <c r="B7420" s="1016"/>
      <c r="C7420" s="1016"/>
      <c r="D7420" s="1016"/>
      <c r="E7420" s="1016"/>
      <c r="F7420" s="1016" t="e">
        <f t="shared" si="222"/>
        <v>#DIV/0!</v>
      </c>
      <c r="G7420" s="1016">
        <f t="shared" si="223"/>
        <v>0</v>
      </c>
    </row>
    <row r="7421" spans="1:7">
      <c r="A7421" s="1016"/>
      <c r="B7421" s="1016"/>
      <c r="C7421" s="1016"/>
      <c r="D7421" s="1016"/>
      <c r="E7421" s="1016"/>
      <c r="F7421" s="1016" t="e">
        <f t="shared" si="222"/>
        <v>#DIV/0!</v>
      </c>
      <c r="G7421" s="1016">
        <f t="shared" si="223"/>
        <v>0</v>
      </c>
    </row>
    <row r="7422" spans="1:7">
      <c r="A7422" s="1016"/>
      <c r="B7422" s="1016"/>
      <c r="C7422" s="1016"/>
      <c r="D7422" s="1016"/>
      <c r="E7422" s="1016"/>
      <c r="F7422" s="1016" t="e">
        <f t="shared" si="222"/>
        <v>#DIV/0!</v>
      </c>
      <c r="G7422" s="1016">
        <f t="shared" si="223"/>
        <v>0</v>
      </c>
    </row>
    <row r="7423" spans="1:7">
      <c r="A7423" s="1016"/>
      <c r="B7423" s="1016"/>
      <c r="C7423" s="1016"/>
      <c r="D7423" s="1016"/>
      <c r="E7423" s="1016"/>
      <c r="F7423" s="1016" t="e">
        <f t="shared" si="222"/>
        <v>#DIV/0!</v>
      </c>
      <c r="G7423" s="1016">
        <f t="shared" si="223"/>
        <v>0</v>
      </c>
    </row>
    <row r="7424" spans="1:7">
      <c r="A7424" s="1016"/>
      <c r="B7424" s="1016"/>
      <c r="C7424" s="1016"/>
      <c r="D7424" s="1016"/>
      <c r="E7424" s="1016"/>
      <c r="F7424" s="1016" t="e">
        <f t="shared" si="222"/>
        <v>#DIV/0!</v>
      </c>
      <c r="G7424" s="1016">
        <f t="shared" si="223"/>
        <v>0</v>
      </c>
    </row>
    <row r="7425" spans="1:7">
      <c r="A7425" s="1016"/>
      <c r="B7425" s="1016"/>
      <c r="C7425" s="1016"/>
      <c r="D7425" s="1016"/>
      <c r="E7425" s="1016"/>
      <c r="F7425" s="1016" t="e">
        <f t="shared" si="222"/>
        <v>#DIV/0!</v>
      </c>
      <c r="G7425" s="1016">
        <f t="shared" si="223"/>
        <v>0</v>
      </c>
    </row>
    <row r="7426" spans="1:7">
      <c r="A7426" s="1016"/>
      <c r="B7426" s="1016"/>
      <c r="C7426" s="1016"/>
      <c r="D7426" s="1016"/>
      <c r="E7426" s="1016"/>
      <c r="F7426" s="1016" t="e">
        <f t="shared" si="222"/>
        <v>#DIV/0!</v>
      </c>
      <c r="G7426" s="1016">
        <f t="shared" si="223"/>
        <v>0</v>
      </c>
    </row>
    <row r="7427" spans="1:7">
      <c r="A7427" s="1016"/>
      <c r="B7427" s="1016"/>
      <c r="C7427" s="1016"/>
      <c r="D7427" s="1016"/>
      <c r="E7427" s="1016"/>
      <c r="F7427" s="1016" t="e">
        <f t="shared" si="222"/>
        <v>#DIV/0!</v>
      </c>
      <c r="G7427" s="1016">
        <f t="shared" si="223"/>
        <v>0</v>
      </c>
    </row>
    <row r="7428" spans="1:7">
      <c r="A7428" s="1016"/>
      <c r="B7428" s="1016"/>
      <c r="C7428" s="1016"/>
      <c r="D7428" s="1016"/>
      <c r="E7428" s="1016"/>
      <c r="F7428" s="1016" t="e">
        <f t="shared" si="222"/>
        <v>#DIV/0!</v>
      </c>
      <c r="G7428" s="1016">
        <f t="shared" si="223"/>
        <v>0</v>
      </c>
    </row>
    <row r="7429" spans="1:7">
      <c r="A7429" s="1016"/>
      <c r="B7429" s="1016"/>
      <c r="C7429" s="1016"/>
      <c r="D7429" s="1016"/>
      <c r="E7429" s="1016"/>
      <c r="F7429" s="1016" t="e">
        <f t="shared" si="222"/>
        <v>#DIV/0!</v>
      </c>
      <c r="G7429" s="1016">
        <f t="shared" si="223"/>
        <v>0</v>
      </c>
    </row>
    <row r="7430" spans="1:7">
      <c r="A7430" s="1016"/>
      <c r="B7430" s="1016"/>
      <c r="C7430" s="1016"/>
      <c r="D7430" s="1016"/>
      <c r="E7430" s="1016"/>
      <c r="F7430" s="1016" t="e">
        <f t="shared" si="222"/>
        <v>#DIV/0!</v>
      </c>
      <c r="G7430" s="1016">
        <f t="shared" si="223"/>
        <v>0</v>
      </c>
    </row>
    <row r="7431" spans="1:7">
      <c r="A7431" s="1016"/>
      <c r="B7431" s="1016"/>
      <c r="C7431" s="1016"/>
      <c r="D7431" s="1016"/>
      <c r="E7431" s="1016"/>
      <c r="F7431" s="1016" t="e">
        <f t="shared" si="222"/>
        <v>#DIV/0!</v>
      </c>
      <c r="G7431" s="1016">
        <f t="shared" si="223"/>
        <v>0</v>
      </c>
    </row>
    <row r="7432" spans="1:7">
      <c r="A7432" s="1016"/>
      <c r="B7432" s="1016"/>
      <c r="C7432" s="1016"/>
      <c r="D7432" s="1016"/>
      <c r="E7432" s="1016"/>
      <c r="F7432" s="1016" t="e">
        <f t="shared" si="222"/>
        <v>#DIV/0!</v>
      </c>
      <c r="G7432" s="1016">
        <f t="shared" si="223"/>
        <v>0</v>
      </c>
    </row>
    <row r="7433" spans="1:7">
      <c r="A7433" s="1016"/>
      <c r="B7433" s="1016"/>
      <c r="C7433" s="1016"/>
      <c r="D7433" s="1016"/>
      <c r="E7433" s="1016"/>
      <c r="F7433" s="1016" t="e">
        <f t="shared" si="222"/>
        <v>#DIV/0!</v>
      </c>
      <c r="G7433" s="1016">
        <f t="shared" si="223"/>
        <v>0</v>
      </c>
    </row>
    <row r="7434" spans="1:7">
      <c r="A7434" s="1016"/>
      <c r="B7434" s="1016"/>
      <c r="C7434" s="1016"/>
      <c r="D7434" s="1016"/>
      <c r="E7434" s="1016"/>
      <c r="F7434" s="1016" t="e">
        <f t="shared" si="222"/>
        <v>#DIV/0!</v>
      </c>
      <c r="G7434" s="1016">
        <f t="shared" si="223"/>
        <v>0</v>
      </c>
    </row>
    <row r="7435" spans="1:7">
      <c r="A7435" s="1016"/>
      <c r="B7435" s="1016"/>
      <c r="C7435" s="1016"/>
      <c r="D7435" s="1016"/>
      <c r="E7435" s="1016"/>
      <c r="F7435" s="1016" t="e">
        <f t="shared" si="222"/>
        <v>#DIV/0!</v>
      </c>
      <c r="G7435" s="1016">
        <f t="shared" si="223"/>
        <v>0</v>
      </c>
    </row>
    <row r="7436" spans="1:7">
      <c r="A7436" s="1016"/>
      <c r="B7436" s="1016"/>
      <c r="C7436" s="1016"/>
      <c r="D7436" s="1016"/>
      <c r="E7436" s="1016"/>
      <c r="F7436" s="1016" t="e">
        <f t="shared" si="222"/>
        <v>#DIV/0!</v>
      </c>
      <c r="G7436" s="1016">
        <f t="shared" si="223"/>
        <v>0</v>
      </c>
    </row>
    <row r="7437" spans="1:7">
      <c r="A7437" s="1016"/>
      <c r="B7437" s="1016"/>
      <c r="C7437" s="1016"/>
      <c r="D7437" s="1016"/>
      <c r="E7437" s="1016"/>
      <c r="F7437" s="1016" t="e">
        <f t="shared" si="222"/>
        <v>#DIV/0!</v>
      </c>
      <c r="G7437" s="1016">
        <f t="shared" si="223"/>
        <v>0</v>
      </c>
    </row>
    <row r="7438" spans="1:7">
      <c r="A7438" s="1016"/>
      <c r="B7438" s="1016"/>
      <c r="C7438" s="1016"/>
      <c r="D7438" s="1016"/>
      <c r="E7438" s="1016"/>
      <c r="F7438" s="1016" t="e">
        <f t="shared" si="222"/>
        <v>#DIV/0!</v>
      </c>
      <c r="G7438" s="1016">
        <f t="shared" si="223"/>
        <v>0</v>
      </c>
    </row>
    <row r="7439" spans="1:7">
      <c r="A7439" s="1016"/>
      <c r="B7439" s="1016"/>
      <c r="C7439" s="1016"/>
      <c r="D7439" s="1016"/>
      <c r="E7439" s="1016"/>
      <c r="F7439" s="1016" t="e">
        <f t="shared" si="222"/>
        <v>#DIV/0!</v>
      </c>
      <c r="G7439" s="1016">
        <f t="shared" si="223"/>
        <v>0</v>
      </c>
    </row>
    <row r="7440" spans="1:7">
      <c r="A7440" s="1016"/>
      <c r="B7440" s="1016"/>
      <c r="C7440" s="1016"/>
      <c r="D7440" s="1016"/>
      <c r="E7440" s="1016"/>
      <c r="F7440" s="1016" t="e">
        <f t="shared" si="222"/>
        <v>#DIV/0!</v>
      </c>
      <c r="G7440" s="1016">
        <f t="shared" si="223"/>
        <v>0</v>
      </c>
    </row>
    <row r="7441" spans="1:7">
      <c r="A7441" s="1016"/>
      <c r="B7441" s="1016"/>
      <c r="C7441" s="1016"/>
      <c r="D7441" s="1016"/>
      <c r="E7441" s="1016"/>
      <c r="F7441" s="1016" t="e">
        <f t="shared" si="222"/>
        <v>#DIV/0!</v>
      </c>
      <c r="G7441" s="1016">
        <f t="shared" si="223"/>
        <v>0</v>
      </c>
    </row>
    <row r="7442" spans="1:7">
      <c r="A7442" s="1016"/>
      <c r="B7442" s="1016"/>
      <c r="C7442" s="1016"/>
      <c r="D7442" s="1016"/>
      <c r="E7442" s="1016"/>
      <c r="F7442" s="1016" t="e">
        <f t="shared" si="222"/>
        <v>#DIV/0!</v>
      </c>
      <c r="G7442" s="1016">
        <f t="shared" si="223"/>
        <v>0</v>
      </c>
    </row>
    <row r="7443" spans="1:7">
      <c r="A7443" s="1016"/>
      <c r="B7443" s="1016"/>
      <c r="C7443" s="1016"/>
      <c r="D7443" s="1016"/>
      <c r="E7443" s="1016"/>
      <c r="F7443" s="1016" t="e">
        <f t="shared" si="222"/>
        <v>#DIV/0!</v>
      </c>
      <c r="G7443" s="1016">
        <f t="shared" si="223"/>
        <v>0</v>
      </c>
    </row>
    <row r="7444" spans="1:7">
      <c r="A7444" s="1016"/>
      <c r="B7444" s="1016"/>
      <c r="C7444" s="1016"/>
      <c r="D7444" s="1016"/>
      <c r="E7444" s="1016"/>
      <c r="F7444" s="1016" t="e">
        <f t="shared" si="222"/>
        <v>#DIV/0!</v>
      </c>
      <c r="G7444" s="1016">
        <f t="shared" si="223"/>
        <v>0</v>
      </c>
    </row>
    <row r="7445" spans="1:7">
      <c r="A7445" s="1016"/>
      <c r="B7445" s="1016"/>
      <c r="C7445" s="1016"/>
      <c r="D7445" s="1016"/>
      <c r="E7445" s="1016"/>
      <c r="F7445" s="1016" t="e">
        <f t="shared" si="222"/>
        <v>#DIV/0!</v>
      </c>
      <c r="G7445" s="1016">
        <f t="shared" si="223"/>
        <v>0</v>
      </c>
    </row>
    <row r="7446" spans="1:7">
      <c r="A7446" s="1016"/>
      <c r="B7446" s="1016"/>
      <c r="C7446" s="1016"/>
      <c r="D7446" s="1016"/>
      <c r="E7446" s="1016"/>
      <c r="F7446" s="1016" t="e">
        <f t="shared" si="222"/>
        <v>#DIV/0!</v>
      </c>
      <c r="G7446" s="1016">
        <f t="shared" si="223"/>
        <v>0</v>
      </c>
    </row>
    <row r="7447" spans="1:7">
      <c r="A7447" s="1016"/>
      <c r="B7447" s="1016"/>
      <c r="C7447" s="1016"/>
      <c r="D7447" s="1016"/>
      <c r="E7447" s="1016"/>
      <c r="F7447" s="1016" t="e">
        <f t="shared" si="222"/>
        <v>#DIV/0!</v>
      </c>
      <c r="G7447" s="1016">
        <f t="shared" si="223"/>
        <v>0</v>
      </c>
    </row>
    <row r="7448" spans="1:7">
      <c r="A7448" s="1016"/>
      <c r="B7448" s="1016"/>
      <c r="C7448" s="1016"/>
      <c r="D7448" s="1016"/>
      <c r="E7448" s="1016"/>
      <c r="F7448" s="1016" t="e">
        <f t="shared" si="222"/>
        <v>#DIV/0!</v>
      </c>
      <c r="G7448" s="1016">
        <f t="shared" si="223"/>
        <v>0</v>
      </c>
    </row>
    <row r="7449" spans="1:7">
      <c r="A7449" s="1016"/>
      <c r="B7449" s="1016"/>
      <c r="C7449" s="1016"/>
      <c r="D7449" s="1016"/>
      <c r="E7449" s="1016"/>
      <c r="F7449" s="1016" t="e">
        <f t="shared" si="222"/>
        <v>#DIV/0!</v>
      </c>
      <c r="G7449" s="1016">
        <f t="shared" si="223"/>
        <v>0</v>
      </c>
    </row>
    <row r="7450" spans="1:7">
      <c r="A7450" s="1016"/>
      <c r="B7450" s="1016"/>
      <c r="C7450" s="1016"/>
      <c r="D7450" s="1016"/>
      <c r="E7450" s="1016"/>
      <c r="F7450" s="1016" t="e">
        <f t="shared" si="222"/>
        <v>#DIV/0!</v>
      </c>
      <c r="G7450" s="1016">
        <f t="shared" si="223"/>
        <v>0</v>
      </c>
    </row>
    <row r="7451" spans="1:7">
      <c r="A7451" s="1016"/>
      <c r="B7451" s="1016"/>
      <c r="C7451" s="1016"/>
      <c r="D7451" s="1016"/>
      <c r="E7451" s="1016"/>
      <c r="F7451" s="1016" t="e">
        <f t="shared" si="222"/>
        <v>#DIV/0!</v>
      </c>
      <c r="G7451" s="1016">
        <f t="shared" si="223"/>
        <v>0</v>
      </c>
    </row>
    <row r="7452" spans="1:7">
      <c r="A7452" s="1016"/>
      <c r="B7452" s="1016"/>
      <c r="C7452" s="1016"/>
      <c r="D7452" s="1016"/>
      <c r="E7452" s="1016"/>
      <c r="F7452" s="1016" t="e">
        <f t="shared" si="222"/>
        <v>#DIV/0!</v>
      </c>
      <c r="G7452" s="1016">
        <f t="shared" si="223"/>
        <v>0</v>
      </c>
    </row>
    <row r="7453" spans="1:7">
      <c r="A7453" s="1016"/>
      <c r="B7453" s="1016"/>
      <c r="C7453" s="1016"/>
      <c r="D7453" s="1016"/>
      <c r="E7453" s="1016"/>
      <c r="F7453" s="1016" t="e">
        <f t="shared" si="222"/>
        <v>#DIV/0!</v>
      </c>
      <c r="G7453" s="1016">
        <f t="shared" si="223"/>
        <v>0</v>
      </c>
    </row>
    <row r="7454" spans="1:7">
      <c r="A7454" s="1016"/>
      <c r="B7454" s="1016"/>
      <c r="C7454" s="1016"/>
      <c r="D7454" s="1016"/>
      <c r="E7454" s="1016"/>
      <c r="F7454" s="1016" t="e">
        <f t="shared" si="222"/>
        <v>#DIV/0!</v>
      </c>
      <c r="G7454" s="1016">
        <f t="shared" si="223"/>
        <v>0</v>
      </c>
    </row>
    <row r="7455" spans="1:7">
      <c r="A7455" s="1016"/>
      <c r="B7455" s="1016"/>
      <c r="C7455" s="1016"/>
      <c r="D7455" s="1016"/>
      <c r="E7455" s="1016"/>
      <c r="F7455" s="1016" t="e">
        <f t="shared" ref="F7455:F7518" si="224">(B7455*C7455*D7455*60/(A7455*1000))+F7454</f>
        <v>#DIV/0!</v>
      </c>
      <c r="G7455" s="1016">
        <f t="shared" ref="G7455:G7518" si="225">(C7455*D7455*60)+G7454</f>
        <v>0</v>
      </c>
    </row>
    <row r="7456" spans="1:7">
      <c r="A7456" s="1016"/>
      <c r="B7456" s="1016"/>
      <c r="C7456" s="1016"/>
      <c r="D7456" s="1016"/>
      <c r="E7456" s="1016"/>
      <c r="F7456" s="1016" t="e">
        <f t="shared" si="224"/>
        <v>#DIV/0!</v>
      </c>
      <c r="G7456" s="1016">
        <f t="shared" si="225"/>
        <v>0</v>
      </c>
    </row>
    <row r="7457" spans="1:7">
      <c r="A7457" s="1016"/>
      <c r="B7457" s="1016"/>
      <c r="C7457" s="1016"/>
      <c r="D7457" s="1016"/>
      <c r="E7457" s="1016"/>
      <c r="F7457" s="1016" t="e">
        <f t="shared" si="224"/>
        <v>#DIV/0!</v>
      </c>
      <c r="G7457" s="1016">
        <f t="shared" si="225"/>
        <v>0</v>
      </c>
    </row>
    <row r="7458" spans="1:7">
      <c r="A7458" s="1016"/>
      <c r="B7458" s="1016"/>
      <c r="C7458" s="1016"/>
      <c r="D7458" s="1016"/>
      <c r="E7458" s="1016"/>
      <c r="F7458" s="1016" t="e">
        <f t="shared" si="224"/>
        <v>#DIV/0!</v>
      </c>
      <c r="G7458" s="1016">
        <f t="shared" si="225"/>
        <v>0</v>
      </c>
    </row>
    <row r="7459" spans="1:7">
      <c r="A7459" s="1016"/>
      <c r="B7459" s="1016"/>
      <c r="C7459" s="1016"/>
      <c r="D7459" s="1016"/>
      <c r="E7459" s="1016"/>
      <c r="F7459" s="1016" t="e">
        <f t="shared" si="224"/>
        <v>#DIV/0!</v>
      </c>
      <c r="G7459" s="1016">
        <f t="shared" si="225"/>
        <v>0</v>
      </c>
    </row>
    <row r="7460" spans="1:7">
      <c r="A7460" s="1016"/>
      <c r="B7460" s="1016"/>
      <c r="C7460" s="1016"/>
      <c r="D7460" s="1016"/>
      <c r="E7460" s="1016"/>
      <c r="F7460" s="1016" t="e">
        <f t="shared" si="224"/>
        <v>#DIV/0!</v>
      </c>
      <c r="G7460" s="1016">
        <f t="shared" si="225"/>
        <v>0</v>
      </c>
    </row>
    <row r="7461" spans="1:7">
      <c r="A7461" s="1016"/>
      <c r="B7461" s="1016"/>
      <c r="C7461" s="1016"/>
      <c r="D7461" s="1016"/>
      <c r="E7461" s="1016"/>
      <c r="F7461" s="1016" t="e">
        <f t="shared" si="224"/>
        <v>#DIV/0!</v>
      </c>
      <c r="G7461" s="1016">
        <f t="shared" si="225"/>
        <v>0</v>
      </c>
    </row>
    <row r="7462" spans="1:7">
      <c r="A7462" s="1016"/>
      <c r="B7462" s="1016"/>
      <c r="C7462" s="1016"/>
      <c r="D7462" s="1016"/>
      <c r="E7462" s="1016"/>
      <c r="F7462" s="1016" t="e">
        <f t="shared" si="224"/>
        <v>#DIV/0!</v>
      </c>
      <c r="G7462" s="1016">
        <f t="shared" si="225"/>
        <v>0</v>
      </c>
    </row>
    <row r="7463" spans="1:7">
      <c r="A7463" s="1016"/>
      <c r="B7463" s="1016"/>
      <c r="C7463" s="1016"/>
      <c r="D7463" s="1016"/>
      <c r="E7463" s="1016"/>
      <c r="F7463" s="1016" t="e">
        <f t="shared" si="224"/>
        <v>#DIV/0!</v>
      </c>
      <c r="G7463" s="1016">
        <f t="shared" si="225"/>
        <v>0</v>
      </c>
    </row>
    <row r="7464" spans="1:7">
      <c r="A7464" s="1016"/>
      <c r="B7464" s="1016"/>
      <c r="C7464" s="1016"/>
      <c r="D7464" s="1016"/>
      <c r="E7464" s="1016"/>
      <c r="F7464" s="1016" t="e">
        <f t="shared" si="224"/>
        <v>#DIV/0!</v>
      </c>
      <c r="G7464" s="1016">
        <f t="shared" si="225"/>
        <v>0</v>
      </c>
    </row>
    <row r="7465" spans="1:7">
      <c r="A7465" s="1016"/>
      <c r="B7465" s="1016"/>
      <c r="C7465" s="1016"/>
      <c r="D7465" s="1016"/>
      <c r="E7465" s="1016"/>
      <c r="F7465" s="1016" t="e">
        <f t="shared" si="224"/>
        <v>#DIV/0!</v>
      </c>
      <c r="G7465" s="1016">
        <f t="shared" si="225"/>
        <v>0</v>
      </c>
    </row>
    <row r="7466" spans="1:7">
      <c r="A7466" s="1016"/>
      <c r="B7466" s="1016"/>
      <c r="C7466" s="1016"/>
      <c r="D7466" s="1016"/>
      <c r="E7466" s="1016"/>
      <c r="F7466" s="1016" t="e">
        <f t="shared" si="224"/>
        <v>#DIV/0!</v>
      </c>
      <c r="G7466" s="1016">
        <f t="shared" si="225"/>
        <v>0</v>
      </c>
    </row>
    <row r="7467" spans="1:7">
      <c r="A7467" s="1016"/>
      <c r="B7467" s="1016"/>
      <c r="C7467" s="1016"/>
      <c r="D7467" s="1016"/>
      <c r="E7467" s="1016"/>
      <c r="F7467" s="1016" t="e">
        <f t="shared" si="224"/>
        <v>#DIV/0!</v>
      </c>
      <c r="G7467" s="1016">
        <f t="shared" si="225"/>
        <v>0</v>
      </c>
    </row>
    <row r="7468" spans="1:7">
      <c r="A7468" s="1016"/>
      <c r="B7468" s="1016"/>
      <c r="C7468" s="1016"/>
      <c r="D7468" s="1016"/>
      <c r="E7468" s="1016"/>
      <c r="F7468" s="1016" t="e">
        <f t="shared" si="224"/>
        <v>#DIV/0!</v>
      </c>
      <c r="G7468" s="1016">
        <f t="shared" si="225"/>
        <v>0</v>
      </c>
    </row>
    <row r="7469" spans="1:7">
      <c r="A7469" s="1016"/>
      <c r="B7469" s="1016"/>
      <c r="C7469" s="1016"/>
      <c r="D7469" s="1016"/>
      <c r="E7469" s="1016"/>
      <c r="F7469" s="1016" t="e">
        <f t="shared" si="224"/>
        <v>#DIV/0!</v>
      </c>
      <c r="G7469" s="1016">
        <f t="shared" si="225"/>
        <v>0</v>
      </c>
    </row>
    <row r="7470" spans="1:7">
      <c r="A7470" s="1016"/>
      <c r="B7470" s="1016"/>
      <c r="C7470" s="1016"/>
      <c r="D7470" s="1016"/>
      <c r="E7470" s="1016"/>
      <c r="F7470" s="1016" t="e">
        <f t="shared" si="224"/>
        <v>#DIV/0!</v>
      </c>
      <c r="G7470" s="1016">
        <f t="shared" si="225"/>
        <v>0</v>
      </c>
    </row>
    <row r="7471" spans="1:7">
      <c r="A7471" s="1016"/>
      <c r="B7471" s="1016"/>
      <c r="C7471" s="1016"/>
      <c r="D7471" s="1016"/>
      <c r="E7471" s="1016"/>
      <c r="F7471" s="1016" t="e">
        <f t="shared" si="224"/>
        <v>#DIV/0!</v>
      </c>
      <c r="G7471" s="1016">
        <f t="shared" si="225"/>
        <v>0</v>
      </c>
    </row>
    <row r="7472" spans="1:7">
      <c r="A7472" s="1016"/>
      <c r="B7472" s="1016"/>
      <c r="C7472" s="1016"/>
      <c r="D7472" s="1016"/>
      <c r="E7472" s="1016"/>
      <c r="F7472" s="1016" t="e">
        <f t="shared" si="224"/>
        <v>#DIV/0!</v>
      </c>
      <c r="G7472" s="1016">
        <f t="shared" si="225"/>
        <v>0</v>
      </c>
    </row>
    <row r="7473" spans="1:7">
      <c r="A7473" s="1016"/>
      <c r="B7473" s="1016"/>
      <c r="C7473" s="1016"/>
      <c r="D7473" s="1016"/>
      <c r="E7473" s="1016"/>
      <c r="F7473" s="1016" t="e">
        <f t="shared" si="224"/>
        <v>#DIV/0!</v>
      </c>
      <c r="G7473" s="1016">
        <f t="shared" si="225"/>
        <v>0</v>
      </c>
    </row>
    <row r="7474" spans="1:7">
      <c r="A7474" s="1016"/>
      <c r="B7474" s="1016"/>
      <c r="C7474" s="1016"/>
      <c r="D7474" s="1016"/>
      <c r="E7474" s="1016"/>
      <c r="F7474" s="1016" t="e">
        <f t="shared" si="224"/>
        <v>#DIV/0!</v>
      </c>
      <c r="G7474" s="1016">
        <f t="shared" si="225"/>
        <v>0</v>
      </c>
    </row>
    <row r="7475" spans="1:7">
      <c r="A7475" s="1016"/>
      <c r="B7475" s="1016"/>
      <c r="C7475" s="1016"/>
      <c r="D7475" s="1016"/>
      <c r="E7475" s="1016"/>
      <c r="F7475" s="1016" t="e">
        <f t="shared" si="224"/>
        <v>#DIV/0!</v>
      </c>
      <c r="G7475" s="1016">
        <f t="shared" si="225"/>
        <v>0</v>
      </c>
    </row>
    <row r="7476" spans="1:7">
      <c r="A7476" s="1016"/>
      <c r="B7476" s="1016"/>
      <c r="C7476" s="1016"/>
      <c r="D7476" s="1016"/>
      <c r="E7476" s="1016"/>
      <c r="F7476" s="1016" t="e">
        <f t="shared" si="224"/>
        <v>#DIV/0!</v>
      </c>
      <c r="G7476" s="1016">
        <f t="shared" si="225"/>
        <v>0</v>
      </c>
    </row>
    <row r="7477" spans="1:7">
      <c r="A7477" s="1016"/>
      <c r="B7477" s="1016"/>
      <c r="C7477" s="1016"/>
      <c r="D7477" s="1016"/>
      <c r="E7477" s="1016"/>
      <c r="F7477" s="1016" t="e">
        <f t="shared" si="224"/>
        <v>#DIV/0!</v>
      </c>
      <c r="G7477" s="1016">
        <f t="shared" si="225"/>
        <v>0</v>
      </c>
    </row>
    <row r="7478" spans="1:7">
      <c r="A7478" s="1016"/>
      <c r="B7478" s="1016"/>
      <c r="C7478" s="1016"/>
      <c r="D7478" s="1016"/>
      <c r="E7478" s="1016"/>
      <c r="F7478" s="1016" t="e">
        <f t="shared" si="224"/>
        <v>#DIV/0!</v>
      </c>
      <c r="G7478" s="1016">
        <f t="shared" si="225"/>
        <v>0</v>
      </c>
    </row>
    <row r="7479" spans="1:7">
      <c r="A7479" s="1016"/>
      <c r="B7479" s="1016"/>
      <c r="C7479" s="1016"/>
      <c r="D7479" s="1016"/>
      <c r="E7479" s="1016"/>
      <c r="F7479" s="1016" t="e">
        <f t="shared" si="224"/>
        <v>#DIV/0!</v>
      </c>
      <c r="G7479" s="1016">
        <f t="shared" si="225"/>
        <v>0</v>
      </c>
    </row>
    <row r="7480" spans="1:7">
      <c r="A7480" s="1016"/>
      <c r="B7480" s="1016"/>
      <c r="C7480" s="1016"/>
      <c r="D7480" s="1016"/>
      <c r="E7480" s="1016"/>
      <c r="F7480" s="1016" t="e">
        <f t="shared" si="224"/>
        <v>#DIV/0!</v>
      </c>
      <c r="G7480" s="1016">
        <f t="shared" si="225"/>
        <v>0</v>
      </c>
    </row>
    <row r="7481" spans="1:7">
      <c r="A7481" s="1016"/>
      <c r="B7481" s="1016"/>
      <c r="C7481" s="1016"/>
      <c r="D7481" s="1016"/>
      <c r="E7481" s="1016"/>
      <c r="F7481" s="1016" t="e">
        <f t="shared" si="224"/>
        <v>#DIV/0!</v>
      </c>
      <c r="G7481" s="1016">
        <f t="shared" si="225"/>
        <v>0</v>
      </c>
    </row>
    <row r="7482" spans="1:7">
      <c r="A7482" s="1016"/>
      <c r="B7482" s="1016"/>
      <c r="C7482" s="1016"/>
      <c r="D7482" s="1016"/>
      <c r="E7482" s="1016"/>
      <c r="F7482" s="1016" t="e">
        <f t="shared" si="224"/>
        <v>#DIV/0!</v>
      </c>
      <c r="G7482" s="1016">
        <f t="shared" si="225"/>
        <v>0</v>
      </c>
    </row>
    <row r="7483" spans="1:7">
      <c r="A7483" s="1016"/>
      <c r="B7483" s="1016"/>
      <c r="C7483" s="1016"/>
      <c r="D7483" s="1016"/>
      <c r="E7483" s="1016"/>
      <c r="F7483" s="1016" t="e">
        <f t="shared" si="224"/>
        <v>#DIV/0!</v>
      </c>
      <c r="G7483" s="1016">
        <f t="shared" si="225"/>
        <v>0</v>
      </c>
    </row>
    <row r="7484" spans="1:7">
      <c r="A7484" s="1016"/>
      <c r="B7484" s="1016"/>
      <c r="C7484" s="1016"/>
      <c r="D7484" s="1016"/>
      <c r="E7484" s="1016"/>
      <c r="F7484" s="1016" t="e">
        <f t="shared" si="224"/>
        <v>#DIV/0!</v>
      </c>
      <c r="G7484" s="1016">
        <f t="shared" si="225"/>
        <v>0</v>
      </c>
    </row>
    <row r="7485" spans="1:7">
      <c r="A7485" s="1016"/>
      <c r="B7485" s="1016"/>
      <c r="C7485" s="1016"/>
      <c r="D7485" s="1016"/>
      <c r="E7485" s="1016"/>
      <c r="F7485" s="1016" t="e">
        <f t="shared" si="224"/>
        <v>#DIV/0!</v>
      </c>
      <c r="G7485" s="1016">
        <f t="shared" si="225"/>
        <v>0</v>
      </c>
    </row>
    <row r="7486" spans="1:7">
      <c r="A7486" s="1016"/>
      <c r="B7486" s="1016"/>
      <c r="C7486" s="1016"/>
      <c r="D7486" s="1016"/>
      <c r="E7486" s="1016"/>
      <c r="F7486" s="1016" t="e">
        <f t="shared" si="224"/>
        <v>#DIV/0!</v>
      </c>
      <c r="G7486" s="1016">
        <f t="shared" si="225"/>
        <v>0</v>
      </c>
    </row>
    <row r="7487" spans="1:7">
      <c r="A7487" s="1016"/>
      <c r="B7487" s="1016"/>
      <c r="C7487" s="1016"/>
      <c r="D7487" s="1016"/>
      <c r="E7487" s="1016"/>
      <c r="F7487" s="1016" t="e">
        <f t="shared" si="224"/>
        <v>#DIV/0!</v>
      </c>
      <c r="G7487" s="1016">
        <f t="shared" si="225"/>
        <v>0</v>
      </c>
    </row>
    <row r="7488" spans="1:7">
      <c r="A7488" s="1016"/>
      <c r="B7488" s="1016"/>
      <c r="C7488" s="1016"/>
      <c r="D7488" s="1016"/>
      <c r="E7488" s="1016"/>
      <c r="F7488" s="1016" t="e">
        <f t="shared" si="224"/>
        <v>#DIV/0!</v>
      </c>
      <c r="G7488" s="1016">
        <f t="shared" si="225"/>
        <v>0</v>
      </c>
    </row>
    <row r="7489" spans="1:7">
      <c r="A7489" s="1016"/>
      <c r="B7489" s="1016"/>
      <c r="C7489" s="1016"/>
      <c r="D7489" s="1016"/>
      <c r="E7489" s="1016"/>
      <c r="F7489" s="1016" t="e">
        <f t="shared" si="224"/>
        <v>#DIV/0!</v>
      </c>
      <c r="G7489" s="1016">
        <f t="shared" si="225"/>
        <v>0</v>
      </c>
    </row>
    <row r="7490" spans="1:7">
      <c r="A7490" s="1016"/>
      <c r="B7490" s="1016"/>
      <c r="C7490" s="1016"/>
      <c r="D7490" s="1016"/>
      <c r="E7490" s="1016"/>
      <c r="F7490" s="1016" t="e">
        <f t="shared" si="224"/>
        <v>#DIV/0!</v>
      </c>
      <c r="G7490" s="1016">
        <f t="shared" si="225"/>
        <v>0</v>
      </c>
    </row>
    <row r="7491" spans="1:7">
      <c r="A7491" s="1016"/>
      <c r="B7491" s="1016"/>
      <c r="C7491" s="1016"/>
      <c r="D7491" s="1016"/>
      <c r="E7491" s="1016"/>
      <c r="F7491" s="1016" t="e">
        <f t="shared" si="224"/>
        <v>#DIV/0!</v>
      </c>
      <c r="G7491" s="1016">
        <f t="shared" si="225"/>
        <v>0</v>
      </c>
    </row>
    <row r="7492" spans="1:7">
      <c r="A7492" s="1016"/>
      <c r="B7492" s="1016"/>
      <c r="C7492" s="1016"/>
      <c r="D7492" s="1016"/>
      <c r="E7492" s="1016"/>
      <c r="F7492" s="1016" t="e">
        <f t="shared" si="224"/>
        <v>#DIV/0!</v>
      </c>
      <c r="G7492" s="1016">
        <f t="shared" si="225"/>
        <v>0</v>
      </c>
    </row>
    <row r="7493" spans="1:7">
      <c r="A7493" s="1016"/>
      <c r="B7493" s="1016"/>
      <c r="C7493" s="1016"/>
      <c r="D7493" s="1016"/>
      <c r="E7493" s="1016"/>
      <c r="F7493" s="1016" t="e">
        <f t="shared" si="224"/>
        <v>#DIV/0!</v>
      </c>
      <c r="G7493" s="1016">
        <f t="shared" si="225"/>
        <v>0</v>
      </c>
    </row>
    <row r="7494" spans="1:7">
      <c r="A7494" s="1016"/>
      <c r="B7494" s="1016"/>
      <c r="C7494" s="1016"/>
      <c r="D7494" s="1016"/>
      <c r="E7494" s="1016"/>
      <c r="F7494" s="1016" t="e">
        <f t="shared" si="224"/>
        <v>#DIV/0!</v>
      </c>
      <c r="G7494" s="1016">
        <f t="shared" si="225"/>
        <v>0</v>
      </c>
    </row>
    <row r="7495" spans="1:7">
      <c r="A7495" s="1016"/>
      <c r="B7495" s="1016"/>
      <c r="C7495" s="1016"/>
      <c r="D7495" s="1016"/>
      <c r="E7495" s="1016"/>
      <c r="F7495" s="1016" t="e">
        <f t="shared" si="224"/>
        <v>#DIV/0!</v>
      </c>
      <c r="G7495" s="1016">
        <f t="shared" si="225"/>
        <v>0</v>
      </c>
    </row>
    <row r="7496" spans="1:7">
      <c r="A7496" s="1016"/>
      <c r="B7496" s="1016"/>
      <c r="C7496" s="1016"/>
      <c r="D7496" s="1016"/>
      <c r="E7496" s="1016"/>
      <c r="F7496" s="1016" t="e">
        <f t="shared" si="224"/>
        <v>#DIV/0!</v>
      </c>
      <c r="G7496" s="1016">
        <f t="shared" si="225"/>
        <v>0</v>
      </c>
    </row>
    <row r="7497" spans="1:7">
      <c r="A7497" s="1016"/>
      <c r="B7497" s="1016"/>
      <c r="C7497" s="1016"/>
      <c r="D7497" s="1016"/>
      <c r="E7497" s="1016"/>
      <c r="F7497" s="1016" t="e">
        <f t="shared" si="224"/>
        <v>#DIV/0!</v>
      </c>
      <c r="G7497" s="1016">
        <f t="shared" si="225"/>
        <v>0</v>
      </c>
    </row>
    <row r="7498" spans="1:7">
      <c r="A7498" s="1016"/>
      <c r="B7498" s="1016"/>
      <c r="C7498" s="1016"/>
      <c r="D7498" s="1016"/>
      <c r="E7498" s="1016"/>
      <c r="F7498" s="1016" t="e">
        <f t="shared" si="224"/>
        <v>#DIV/0!</v>
      </c>
      <c r="G7498" s="1016">
        <f t="shared" si="225"/>
        <v>0</v>
      </c>
    </row>
    <row r="7499" spans="1:7">
      <c r="A7499" s="1016"/>
      <c r="B7499" s="1016"/>
      <c r="C7499" s="1016"/>
      <c r="D7499" s="1016"/>
      <c r="E7499" s="1016"/>
      <c r="F7499" s="1016" t="e">
        <f t="shared" si="224"/>
        <v>#DIV/0!</v>
      </c>
      <c r="G7499" s="1016">
        <f t="shared" si="225"/>
        <v>0</v>
      </c>
    </row>
    <row r="7500" spans="1:7">
      <c r="A7500" s="1016"/>
      <c r="B7500" s="1016"/>
      <c r="C7500" s="1016"/>
      <c r="D7500" s="1016"/>
      <c r="E7500" s="1016"/>
      <c r="F7500" s="1016" t="e">
        <f t="shared" si="224"/>
        <v>#DIV/0!</v>
      </c>
      <c r="G7500" s="1016">
        <f t="shared" si="225"/>
        <v>0</v>
      </c>
    </row>
    <row r="7501" spans="1:7">
      <c r="A7501" s="1016"/>
      <c r="B7501" s="1016"/>
      <c r="C7501" s="1016"/>
      <c r="D7501" s="1016"/>
      <c r="E7501" s="1016"/>
      <c r="F7501" s="1016" t="e">
        <f t="shared" si="224"/>
        <v>#DIV/0!</v>
      </c>
      <c r="G7501" s="1016">
        <f t="shared" si="225"/>
        <v>0</v>
      </c>
    </row>
    <row r="7502" spans="1:7">
      <c r="A7502" s="1016"/>
      <c r="B7502" s="1016"/>
      <c r="C7502" s="1016"/>
      <c r="D7502" s="1016"/>
      <c r="E7502" s="1016"/>
      <c r="F7502" s="1016" t="e">
        <f t="shared" si="224"/>
        <v>#DIV/0!</v>
      </c>
      <c r="G7502" s="1016">
        <f t="shared" si="225"/>
        <v>0</v>
      </c>
    </row>
    <row r="7503" spans="1:7">
      <c r="A7503" s="1016"/>
      <c r="B7503" s="1016"/>
      <c r="C7503" s="1016"/>
      <c r="D7503" s="1016"/>
      <c r="E7503" s="1016"/>
      <c r="F7503" s="1016" t="e">
        <f t="shared" si="224"/>
        <v>#DIV/0!</v>
      </c>
      <c r="G7503" s="1016">
        <f t="shared" si="225"/>
        <v>0</v>
      </c>
    </row>
    <row r="7504" spans="1:7">
      <c r="A7504" s="1016"/>
      <c r="B7504" s="1016"/>
      <c r="C7504" s="1016"/>
      <c r="D7504" s="1016"/>
      <c r="E7504" s="1016"/>
      <c r="F7504" s="1016" t="e">
        <f t="shared" si="224"/>
        <v>#DIV/0!</v>
      </c>
      <c r="G7504" s="1016">
        <f t="shared" si="225"/>
        <v>0</v>
      </c>
    </row>
    <row r="7505" spans="1:7">
      <c r="A7505" s="1016"/>
      <c r="B7505" s="1016"/>
      <c r="C7505" s="1016"/>
      <c r="D7505" s="1016"/>
      <c r="E7505" s="1016"/>
      <c r="F7505" s="1016" t="e">
        <f t="shared" si="224"/>
        <v>#DIV/0!</v>
      </c>
      <c r="G7505" s="1016">
        <f t="shared" si="225"/>
        <v>0</v>
      </c>
    </row>
    <row r="7506" spans="1:7">
      <c r="A7506" s="1016"/>
      <c r="B7506" s="1016"/>
      <c r="C7506" s="1016"/>
      <c r="D7506" s="1016"/>
      <c r="E7506" s="1016"/>
      <c r="F7506" s="1016" t="e">
        <f t="shared" si="224"/>
        <v>#DIV/0!</v>
      </c>
      <c r="G7506" s="1016">
        <f t="shared" si="225"/>
        <v>0</v>
      </c>
    </row>
    <row r="7507" spans="1:7">
      <c r="A7507" s="1016"/>
      <c r="B7507" s="1016"/>
      <c r="C7507" s="1016"/>
      <c r="D7507" s="1016"/>
      <c r="E7507" s="1016"/>
      <c r="F7507" s="1016" t="e">
        <f t="shared" si="224"/>
        <v>#DIV/0!</v>
      </c>
      <c r="G7507" s="1016">
        <f t="shared" si="225"/>
        <v>0</v>
      </c>
    </row>
    <row r="7508" spans="1:7">
      <c r="A7508" s="1016"/>
      <c r="B7508" s="1016"/>
      <c r="C7508" s="1016"/>
      <c r="D7508" s="1016"/>
      <c r="E7508" s="1016"/>
      <c r="F7508" s="1016" t="e">
        <f t="shared" si="224"/>
        <v>#DIV/0!</v>
      </c>
      <c r="G7508" s="1016">
        <f t="shared" si="225"/>
        <v>0</v>
      </c>
    </row>
    <row r="7509" spans="1:7">
      <c r="A7509" s="1016"/>
      <c r="B7509" s="1016"/>
      <c r="C7509" s="1016"/>
      <c r="D7509" s="1016"/>
      <c r="E7509" s="1016"/>
      <c r="F7509" s="1016" t="e">
        <f t="shared" si="224"/>
        <v>#DIV/0!</v>
      </c>
      <c r="G7509" s="1016">
        <f t="shared" si="225"/>
        <v>0</v>
      </c>
    </row>
    <row r="7510" spans="1:7">
      <c r="A7510" s="1016"/>
      <c r="B7510" s="1016"/>
      <c r="C7510" s="1016"/>
      <c r="D7510" s="1016"/>
      <c r="E7510" s="1016"/>
      <c r="F7510" s="1016" t="e">
        <f t="shared" si="224"/>
        <v>#DIV/0!</v>
      </c>
      <c r="G7510" s="1016">
        <f t="shared" si="225"/>
        <v>0</v>
      </c>
    </row>
    <row r="7511" spans="1:7">
      <c r="A7511" s="1016"/>
      <c r="B7511" s="1016"/>
      <c r="C7511" s="1016"/>
      <c r="D7511" s="1016"/>
      <c r="E7511" s="1016"/>
      <c r="F7511" s="1016" t="e">
        <f t="shared" si="224"/>
        <v>#DIV/0!</v>
      </c>
      <c r="G7511" s="1016">
        <f t="shared" si="225"/>
        <v>0</v>
      </c>
    </row>
    <row r="7512" spans="1:7">
      <c r="A7512" s="1016"/>
      <c r="B7512" s="1016"/>
      <c r="C7512" s="1016"/>
      <c r="D7512" s="1016"/>
      <c r="E7512" s="1016"/>
      <c r="F7512" s="1016" t="e">
        <f t="shared" si="224"/>
        <v>#DIV/0!</v>
      </c>
      <c r="G7512" s="1016">
        <f t="shared" si="225"/>
        <v>0</v>
      </c>
    </row>
    <row r="7513" spans="1:7">
      <c r="A7513" s="1016"/>
      <c r="B7513" s="1016"/>
      <c r="C7513" s="1016"/>
      <c r="D7513" s="1016"/>
      <c r="E7513" s="1016"/>
      <c r="F7513" s="1016" t="e">
        <f t="shared" si="224"/>
        <v>#DIV/0!</v>
      </c>
      <c r="G7513" s="1016">
        <f t="shared" si="225"/>
        <v>0</v>
      </c>
    </row>
    <row r="7514" spans="1:7">
      <c r="A7514" s="1016"/>
      <c r="B7514" s="1016"/>
      <c r="C7514" s="1016"/>
      <c r="D7514" s="1016"/>
      <c r="E7514" s="1016"/>
      <c r="F7514" s="1016" t="e">
        <f t="shared" si="224"/>
        <v>#DIV/0!</v>
      </c>
      <c r="G7514" s="1016">
        <f t="shared" si="225"/>
        <v>0</v>
      </c>
    </row>
    <row r="7515" spans="1:7">
      <c r="A7515" s="1016"/>
      <c r="B7515" s="1016"/>
      <c r="C7515" s="1016"/>
      <c r="D7515" s="1016"/>
      <c r="E7515" s="1016"/>
      <c r="F7515" s="1016" t="e">
        <f t="shared" si="224"/>
        <v>#DIV/0!</v>
      </c>
      <c r="G7515" s="1016">
        <f t="shared" si="225"/>
        <v>0</v>
      </c>
    </row>
    <row r="7516" spans="1:7">
      <c r="A7516" s="1016"/>
      <c r="B7516" s="1016"/>
      <c r="C7516" s="1016"/>
      <c r="D7516" s="1016"/>
      <c r="E7516" s="1016"/>
      <c r="F7516" s="1016" t="e">
        <f t="shared" si="224"/>
        <v>#DIV/0!</v>
      </c>
      <c r="G7516" s="1016">
        <f t="shared" si="225"/>
        <v>0</v>
      </c>
    </row>
    <row r="7517" spans="1:7">
      <c r="A7517" s="1016"/>
      <c r="B7517" s="1016"/>
      <c r="C7517" s="1016"/>
      <c r="D7517" s="1016"/>
      <c r="E7517" s="1016"/>
      <c r="F7517" s="1016" t="e">
        <f t="shared" si="224"/>
        <v>#DIV/0!</v>
      </c>
      <c r="G7517" s="1016">
        <f t="shared" si="225"/>
        <v>0</v>
      </c>
    </row>
    <row r="7518" spans="1:7">
      <c r="A7518" s="1016"/>
      <c r="B7518" s="1016"/>
      <c r="C7518" s="1016"/>
      <c r="D7518" s="1016"/>
      <c r="E7518" s="1016"/>
      <c r="F7518" s="1016" t="e">
        <f t="shared" si="224"/>
        <v>#DIV/0!</v>
      </c>
      <c r="G7518" s="1016">
        <f t="shared" si="225"/>
        <v>0</v>
      </c>
    </row>
    <row r="7519" spans="1:7">
      <c r="A7519" s="1016"/>
      <c r="B7519" s="1016"/>
      <c r="C7519" s="1016"/>
      <c r="D7519" s="1016"/>
      <c r="E7519" s="1016"/>
      <c r="F7519" s="1016" t="e">
        <f t="shared" ref="F7519:F7582" si="226">(B7519*C7519*D7519*60/(A7519*1000))+F7518</f>
        <v>#DIV/0!</v>
      </c>
      <c r="G7519" s="1016">
        <f t="shared" ref="G7519:G7582" si="227">(C7519*D7519*60)+G7518</f>
        <v>0</v>
      </c>
    </row>
    <row r="7520" spans="1:7">
      <c r="A7520" s="1016"/>
      <c r="B7520" s="1016"/>
      <c r="C7520" s="1016"/>
      <c r="D7520" s="1016"/>
      <c r="E7520" s="1016"/>
      <c r="F7520" s="1016" t="e">
        <f t="shared" si="226"/>
        <v>#DIV/0!</v>
      </c>
      <c r="G7520" s="1016">
        <f t="shared" si="227"/>
        <v>0</v>
      </c>
    </row>
    <row r="7521" spans="1:7">
      <c r="A7521" s="1016"/>
      <c r="B7521" s="1016"/>
      <c r="C7521" s="1016"/>
      <c r="D7521" s="1016"/>
      <c r="E7521" s="1016"/>
      <c r="F7521" s="1016" t="e">
        <f t="shared" si="226"/>
        <v>#DIV/0!</v>
      </c>
      <c r="G7521" s="1016">
        <f t="shared" si="227"/>
        <v>0</v>
      </c>
    </row>
    <row r="7522" spans="1:7">
      <c r="A7522" s="1016"/>
      <c r="B7522" s="1016"/>
      <c r="C7522" s="1016"/>
      <c r="D7522" s="1016"/>
      <c r="E7522" s="1016"/>
      <c r="F7522" s="1016" t="e">
        <f t="shared" si="226"/>
        <v>#DIV/0!</v>
      </c>
      <c r="G7522" s="1016">
        <f t="shared" si="227"/>
        <v>0</v>
      </c>
    </row>
    <row r="7523" spans="1:7">
      <c r="A7523" s="1016"/>
      <c r="B7523" s="1016"/>
      <c r="C7523" s="1016"/>
      <c r="D7523" s="1016"/>
      <c r="E7523" s="1016"/>
      <c r="F7523" s="1016" t="e">
        <f t="shared" si="226"/>
        <v>#DIV/0!</v>
      </c>
      <c r="G7523" s="1016">
        <f t="shared" si="227"/>
        <v>0</v>
      </c>
    </row>
    <row r="7524" spans="1:7">
      <c r="A7524" s="1016"/>
      <c r="B7524" s="1016"/>
      <c r="C7524" s="1016"/>
      <c r="D7524" s="1016"/>
      <c r="E7524" s="1016"/>
      <c r="F7524" s="1016" t="e">
        <f t="shared" si="226"/>
        <v>#DIV/0!</v>
      </c>
      <c r="G7524" s="1016">
        <f t="shared" si="227"/>
        <v>0</v>
      </c>
    </row>
    <row r="7525" spans="1:7">
      <c r="A7525" s="1016"/>
      <c r="B7525" s="1016"/>
      <c r="C7525" s="1016"/>
      <c r="D7525" s="1016"/>
      <c r="E7525" s="1016"/>
      <c r="F7525" s="1016" t="e">
        <f t="shared" si="226"/>
        <v>#DIV/0!</v>
      </c>
      <c r="G7525" s="1016">
        <f t="shared" si="227"/>
        <v>0</v>
      </c>
    </row>
    <row r="7526" spans="1:7">
      <c r="A7526" s="1016"/>
      <c r="B7526" s="1016"/>
      <c r="C7526" s="1016"/>
      <c r="D7526" s="1016"/>
      <c r="E7526" s="1016"/>
      <c r="F7526" s="1016" t="e">
        <f t="shared" si="226"/>
        <v>#DIV/0!</v>
      </c>
      <c r="G7526" s="1016">
        <f t="shared" si="227"/>
        <v>0</v>
      </c>
    </row>
    <row r="7527" spans="1:7">
      <c r="A7527" s="1016"/>
      <c r="B7527" s="1016"/>
      <c r="C7527" s="1016"/>
      <c r="D7527" s="1016"/>
      <c r="E7527" s="1016"/>
      <c r="F7527" s="1016" t="e">
        <f t="shared" si="226"/>
        <v>#DIV/0!</v>
      </c>
      <c r="G7527" s="1016">
        <f t="shared" si="227"/>
        <v>0</v>
      </c>
    </row>
    <row r="7528" spans="1:7">
      <c r="A7528" s="1016"/>
      <c r="B7528" s="1016"/>
      <c r="C7528" s="1016"/>
      <c r="D7528" s="1016"/>
      <c r="E7528" s="1016"/>
      <c r="F7528" s="1016" t="e">
        <f t="shared" si="226"/>
        <v>#DIV/0!</v>
      </c>
      <c r="G7528" s="1016">
        <f t="shared" si="227"/>
        <v>0</v>
      </c>
    </row>
    <row r="7529" spans="1:7">
      <c r="A7529" s="1016"/>
      <c r="B7529" s="1016"/>
      <c r="C7529" s="1016"/>
      <c r="D7529" s="1016"/>
      <c r="E7529" s="1016"/>
      <c r="F7529" s="1016" t="e">
        <f t="shared" si="226"/>
        <v>#DIV/0!</v>
      </c>
      <c r="G7529" s="1016">
        <f t="shared" si="227"/>
        <v>0</v>
      </c>
    </row>
    <row r="7530" spans="1:7">
      <c r="A7530" s="1016"/>
      <c r="B7530" s="1016"/>
      <c r="C7530" s="1016"/>
      <c r="D7530" s="1016"/>
      <c r="E7530" s="1016"/>
      <c r="F7530" s="1016" t="e">
        <f t="shared" si="226"/>
        <v>#DIV/0!</v>
      </c>
      <c r="G7530" s="1016">
        <f t="shared" si="227"/>
        <v>0</v>
      </c>
    </row>
    <row r="7531" spans="1:7">
      <c r="A7531" s="1016"/>
      <c r="B7531" s="1016"/>
      <c r="C7531" s="1016"/>
      <c r="D7531" s="1016"/>
      <c r="E7531" s="1016"/>
      <c r="F7531" s="1016" t="e">
        <f t="shared" si="226"/>
        <v>#DIV/0!</v>
      </c>
      <c r="G7531" s="1016">
        <f t="shared" si="227"/>
        <v>0</v>
      </c>
    </row>
    <row r="7532" spans="1:7">
      <c r="A7532" s="1016"/>
      <c r="B7532" s="1016"/>
      <c r="C7532" s="1016"/>
      <c r="D7532" s="1016"/>
      <c r="E7532" s="1016"/>
      <c r="F7532" s="1016" t="e">
        <f t="shared" si="226"/>
        <v>#DIV/0!</v>
      </c>
      <c r="G7532" s="1016">
        <f t="shared" si="227"/>
        <v>0</v>
      </c>
    </row>
    <row r="7533" spans="1:7">
      <c r="A7533" s="1016"/>
      <c r="B7533" s="1016"/>
      <c r="C7533" s="1016"/>
      <c r="D7533" s="1016"/>
      <c r="E7533" s="1016"/>
      <c r="F7533" s="1016" t="e">
        <f t="shared" si="226"/>
        <v>#DIV/0!</v>
      </c>
      <c r="G7533" s="1016">
        <f t="shared" si="227"/>
        <v>0</v>
      </c>
    </row>
    <row r="7534" spans="1:7">
      <c r="A7534" s="1016"/>
      <c r="B7534" s="1016"/>
      <c r="C7534" s="1016"/>
      <c r="D7534" s="1016"/>
      <c r="E7534" s="1016"/>
      <c r="F7534" s="1016" t="e">
        <f t="shared" si="226"/>
        <v>#DIV/0!</v>
      </c>
      <c r="G7534" s="1016">
        <f t="shared" si="227"/>
        <v>0</v>
      </c>
    </row>
    <row r="7535" spans="1:7">
      <c r="A7535" s="1016"/>
      <c r="B7535" s="1016"/>
      <c r="C7535" s="1016"/>
      <c r="D7535" s="1016"/>
      <c r="E7535" s="1016"/>
      <c r="F7535" s="1016" t="e">
        <f t="shared" si="226"/>
        <v>#DIV/0!</v>
      </c>
      <c r="G7535" s="1016">
        <f t="shared" si="227"/>
        <v>0</v>
      </c>
    </row>
    <row r="7536" spans="1:7">
      <c r="A7536" s="1016"/>
      <c r="B7536" s="1016"/>
      <c r="C7536" s="1016"/>
      <c r="D7536" s="1016"/>
      <c r="E7536" s="1016"/>
      <c r="F7536" s="1016" t="e">
        <f t="shared" si="226"/>
        <v>#DIV/0!</v>
      </c>
      <c r="G7536" s="1016">
        <f t="shared" si="227"/>
        <v>0</v>
      </c>
    </row>
    <row r="7537" spans="1:7">
      <c r="A7537" s="1016"/>
      <c r="B7537" s="1016"/>
      <c r="C7537" s="1016"/>
      <c r="D7537" s="1016"/>
      <c r="E7537" s="1016"/>
      <c r="F7537" s="1016" t="e">
        <f t="shared" si="226"/>
        <v>#DIV/0!</v>
      </c>
      <c r="G7537" s="1016">
        <f t="shared" si="227"/>
        <v>0</v>
      </c>
    </row>
    <row r="7538" spans="1:7">
      <c r="A7538" s="1016"/>
      <c r="B7538" s="1016"/>
      <c r="C7538" s="1016"/>
      <c r="D7538" s="1016"/>
      <c r="E7538" s="1016"/>
      <c r="F7538" s="1016" t="e">
        <f t="shared" si="226"/>
        <v>#DIV/0!</v>
      </c>
      <c r="G7538" s="1016">
        <f t="shared" si="227"/>
        <v>0</v>
      </c>
    </row>
    <row r="7539" spans="1:7">
      <c r="A7539" s="1016"/>
      <c r="B7539" s="1016"/>
      <c r="C7539" s="1016"/>
      <c r="D7539" s="1016"/>
      <c r="E7539" s="1016"/>
      <c r="F7539" s="1016" t="e">
        <f t="shared" si="226"/>
        <v>#DIV/0!</v>
      </c>
      <c r="G7539" s="1016">
        <f t="shared" si="227"/>
        <v>0</v>
      </c>
    </row>
    <row r="7540" spans="1:7">
      <c r="A7540" s="1016"/>
      <c r="B7540" s="1016"/>
      <c r="C7540" s="1016"/>
      <c r="D7540" s="1016"/>
      <c r="E7540" s="1016"/>
      <c r="F7540" s="1016" t="e">
        <f t="shared" si="226"/>
        <v>#DIV/0!</v>
      </c>
      <c r="G7540" s="1016">
        <f t="shared" si="227"/>
        <v>0</v>
      </c>
    </row>
    <row r="7541" spans="1:7">
      <c r="A7541" s="1016"/>
      <c r="B7541" s="1016"/>
      <c r="C7541" s="1016"/>
      <c r="D7541" s="1016"/>
      <c r="E7541" s="1016"/>
      <c r="F7541" s="1016" t="e">
        <f t="shared" si="226"/>
        <v>#DIV/0!</v>
      </c>
      <c r="G7541" s="1016">
        <f t="shared" si="227"/>
        <v>0</v>
      </c>
    </row>
    <row r="7542" spans="1:7">
      <c r="A7542" s="1016"/>
      <c r="B7542" s="1016"/>
      <c r="C7542" s="1016"/>
      <c r="D7542" s="1016"/>
      <c r="E7542" s="1016"/>
      <c r="F7542" s="1016" t="e">
        <f t="shared" si="226"/>
        <v>#DIV/0!</v>
      </c>
      <c r="G7542" s="1016">
        <f t="shared" si="227"/>
        <v>0</v>
      </c>
    </row>
    <row r="7543" spans="1:7">
      <c r="A7543" s="1016"/>
      <c r="B7543" s="1016"/>
      <c r="C7543" s="1016"/>
      <c r="D7543" s="1016"/>
      <c r="E7543" s="1016"/>
      <c r="F7543" s="1016" t="e">
        <f t="shared" si="226"/>
        <v>#DIV/0!</v>
      </c>
      <c r="G7543" s="1016">
        <f t="shared" si="227"/>
        <v>0</v>
      </c>
    </row>
    <row r="7544" spans="1:7">
      <c r="A7544" s="1016"/>
      <c r="B7544" s="1016"/>
      <c r="C7544" s="1016"/>
      <c r="D7544" s="1016"/>
      <c r="E7544" s="1016"/>
      <c r="F7544" s="1016" t="e">
        <f t="shared" si="226"/>
        <v>#DIV/0!</v>
      </c>
      <c r="G7544" s="1016">
        <f t="shared" si="227"/>
        <v>0</v>
      </c>
    </row>
    <row r="7545" spans="1:7">
      <c r="A7545" s="1016"/>
      <c r="B7545" s="1016"/>
      <c r="C7545" s="1016"/>
      <c r="D7545" s="1016"/>
      <c r="E7545" s="1016"/>
      <c r="F7545" s="1016" t="e">
        <f t="shared" si="226"/>
        <v>#DIV/0!</v>
      </c>
      <c r="G7545" s="1016">
        <f t="shared" si="227"/>
        <v>0</v>
      </c>
    </row>
    <row r="7546" spans="1:7">
      <c r="A7546" s="1016"/>
      <c r="B7546" s="1016"/>
      <c r="C7546" s="1016"/>
      <c r="D7546" s="1016"/>
      <c r="E7546" s="1016"/>
      <c r="F7546" s="1016" t="e">
        <f t="shared" si="226"/>
        <v>#DIV/0!</v>
      </c>
      <c r="G7546" s="1016">
        <f t="shared" si="227"/>
        <v>0</v>
      </c>
    </row>
    <row r="7547" spans="1:7">
      <c r="A7547" s="1016"/>
      <c r="B7547" s="1016"/>
      <c r="C7547" s="1016"/>
      <c r="D7547" s="1016"/>
      <c r="E7547" s="1016"/>
      <c r="F7547" s="1016" t="e">
        <f t="shared" si="226"/>
        <v>#DIV/0!</v>
      </c>
      <c r="G7547" s="1016">
        <f t="shared" si="227"/>
        <v>0</v>
      </c>
    </row>
    <row r="7548" spans="1:7">
      <c r="A7548" s="1016"/>
      <c r="B7548" s="1016"/>
      <c r="C7548" s="1016"/>
      <c r="D7548" s="1016"/>
      <c r="E7548" s="1016"/>
      <c r="F7548" s="1016" t="e">
        <f t="shared" si="226"/>
        <v>#DIV/0!</v>
      </c>
      <c r="G7548" s="1016">
        <f t="shared" si="227"/>
        <v>0</v>
      </c>
    </row>
    <row r="7549" spans="1:7">
      <c r="A7549" s="1016"/>
      <c r="B7549" s="1016"/>
      <c r="C7549" s="1016"/>
      <c r="D7549" s="1016"/>
      <c r="E7549" s="1016"/>
      <c r="F7549" s="1016" t="e">
        <f t="shared" si="226"/>
        <v>#DIV/0!</v>
      </c>
      <c r="G7549" s="1016">
        <f t="shared" si="227"/>
        <v>0</v>
      </c>
    </row>
    <row r="7550" spans="1:7">
      <c r="A7550" s="1016"/>
      <c r="B7550" s="1016"/>
      <c r="C7550" s="1016"/>
      <c r="D7550" s="1016"/>
      <c r="E7550" s="1016"/>
      <c r="F7550" s="1016" t="e">
        <f t="shared" si="226"/>
        <v>#DIV/0!</v>
      </c>
      <c r="G7550" s="1016">
        <f t="shared" si="227"/>
        <v>0</v>
      </c>
    </row>
    <row r="7551" spans="1:7">
      <c r="A7551" s="1016"/>
      <c r="B7551" s="1016"/>
      <c r="C7551" s="1016"/>
      <c r="D7551" s="1016"/>
      <c r="E7551" s="1016"/>
      <c r="F7551" s="1016" t="e">
        <f t="shared" si="226"/>
        <v>#DIV/0!</v>
      </c>
      <c r="G7551" s="1016">
        <f t="shared" si="227"/>
        <v>0</v>
      </c>
    </row>
    <row r="7552" spans="1:7">
      <c r="A7552" s="1016"/>
      <c r="B7552" s="1016"/>
      <c r="C7552" s="1016"/>
      <c r="D7552" s="1016"/>
      <c r="E7552" s="1016"/>
      <c r="F7552" s="1016" t="e">
        <f t="shared" si="226"/>
        <v>#DIV/0!</v>
      </c>
      <c r="G7552" s="1016">
        <f t="shared" si="227"/>
        <v>0</v>
      </c>
    </row>
    <row r="7553" spans="1:7">
      <c r="A7553" s="1016"/>
      <c r="B7553" s="1016"/>
      <c r="C7553" s="1016"/>
      <c r="D7553" s="1016"/>
      <c r="E7553" s="1016"/>
      <c r="F7553" s="1016" t="e">
        <f t="shared" si="226"/>
        <v>#DIV/0!</v>
      </c>
      <c r="G7553" s="1016">
        <f t="shared" si="227"/>
        <v>0</v>
      </c>
    </row>
    <row r="7554" spans="1:7">
      <c r="A7554" s="1016"/>
      <c r="B7554" s="1016"/>
      <c r="C7554" s="1016"/>
      <c r="D7554" s="1016"/>
      <c r="E7554" s="1016"/>
      <c r="F7554" s="1016" t="e">
        <f t="shared" si="226"/>
        <v>#DIV/0!</v>
      </c>
      <c r="G7554" s="1016">
        <f t="shared" si="227"/>
        <v>0</v>
      </c>
    </row>
    <row r="7555" spans="1:7">
      <c r="A7555" s="1016"/>
      <c r="B7555" s="1016"/>
      <c r="C7555" s="1016"/>
      <c r="D7555" s="1016"/>
      <c r="E7555" s="1016"/>
      <c r="F7555" s="1016" t="e">
        <f t="shared" si="226"/>
        <v>#DIV/0!</v>
      </c>
      <c r="G7555" s="1016">
        <f t="shared" si="227"/>
        <v>0</v>
      </c>
    </row>
    <row r="7556" spans="1:7">
      <c r="A7556" s="1016"/>
      <c r="B7556" s="1016"/>
      <c r="C7556" s="1016"/>
      <c r="D7556" s="1016"/>
      <c r="E7556" s="1016"/>
      <c r="F7556" s="1016" t="e">
        <f t="shared" si="226"/>
        <v>#DIV/0!</v>
      </c>
      <c r="G7556" s="1016">
        <f t="shared" si="227"/>
        <v>0</v>
      </c>
    </row>
    <row r="7557" spans="1:7">
      <c r="A7557" s="1016"/>
      <c r="B7557" s="1016"/>
      <c r="C7557" s="1016"/>
      <c r="D7557" s="1016"/>
      <c r="E7557" s="1016"/>
      <c r="F7557" s="1016" t="e">
        <f t="shared" si="226"/>
        <v>#DIV/0!</v>
      </c>
      <c r="G7557" s="1016">
        <f t="shared" si="227"/>
        <v>0</v>
      </c>
    </row>
    <row r="7558" spans="1:7">
      <c r="A7558" s="1016"/>
      <c r="B7558" s="1016"/>
      <c r="C7558" s="1016"/>
      <c r="D7558" s="1016"/>
      <c r="E7558" s="1016"/>
      <c r="F7558" s="1016" t="e">
        <f t="shared" si="226"/>
        <v>#DIV/0!</v>
      </c>
      <c r="G7558" s="1016">
        <f t="shared" si="227"/>
        <v>0</v>
      </c>
    </row>
    <row r="7559" spans="1:7">
      <c r="A7559" s="1016"/>
      <c r="B7559" s="1016"/>
      <c r="C7559" s="1016"/>
      <c r="D7559" s="1016"/>
      <c r="E7559" s="1016"/>
      <c r="F7559" s="1016" t="e">
        <f t="shared" si="226"/>
        <v>#DIV/0!</v>
      </c>
      <c r="G7559" s="1016">
        <f t="shared" si="227"/>
        <v>0</v>
      </c>
    </row>
    <row r="7560" spans="1:7">
      <c r="A7560" s="1016"/>
      <c r="B7560" s="1016"/>
      <c r="C7560" s="1016"/>
      <c r="D7560" s="1016"/>
      <c r="E7560" s="1016"/>
      <c r="F7560" s="1016" t="e">
        <f t="shared" si="226"/>
        <v>#DIV/0!</v>
      </c>
      <c r="G7560" s="1016">
        <f t="shared" si="227"/>
        <v>0</v>
      </c>
    </row>
    <row r="7561" spans="1:7">
      <c r="A7561" s="1016"/>
      <c r="B7561" s="1016"/>
      <c r="C7561" s="1016"/>
      <c r="D7561" s="1016"/>
      <c r="E7561" s="1016"/>
      <c r="F7561" s="1016" t="e">
        <f t="shared" si="226"/>
        <v>#DIV/0!</v>
      </c>
      <c r="G7561" s="1016">
        <f t="shared" si="227"/>
        <v>0</v>
      </c>
    </row>
    <row r="7562" spans="1:7">
      <c r="A7562" s="1016"/>
      <c r="B7562" s="1016"/>
      <c r="C7562" s="1016"/>
      <c r="D7562" s="1016"/>
      <c r="E7562" s="1016"/>
      <c r="F7562" s="1016" t="e">
        <f t="shared" si="226"/>
        <v>#DIV/0!</v>
      </c>
      <c r="G7562" s="1016">
        <f t="shared" si="227"/>
        <v>0</v>
      </c>
    </row>
    <row r="7563" spans="1:7">
      <c r="A7563" s="1016"/>
      <c r="B7563" s="1016"/>
      <c r="C7563" s="1016"/>
      <c r="D7563" s="1016"/>
      <c r="E7563" s="1016"/>
      <c r="F7563" s="1016" t="e">
        <f t="shared" si="226"/>
        <v>#DIV/0!</v>
      </c>
      <c r="G7563" s="1016">
        <f t="shared" si="227"/>
        <v>0</v>
      </c>
    </row>
    <row r="7564" spans="1:7">
      <c r="A7564" s="1016"/>
      <c r="B7564" s="1016"/>
      <c r="C7564" s="1016"/>
      <c r="D7564" s="1016"/>
      <c r="E7564" s="1016"/>
      <c r="F7564" s="1016" t="e">
        <f t="shared" si="226"/>
        <v>#DIV/0!</v>
      </c>
      <c r="G7564" s="1016">
        <f t="shared" si="227"/>
        <v>0</v>
      </c>
    </row>
    <row r="7565" spans="1:7">
      <c r="A7565" s="1016"/>
      <c r="B7565" s="1016"/>
      <c r="C7565" s="1016"/>
      <c r="D7565" s="1016"/>
      <c r="E7565" s="1016"/>
      <c r="F7565" s="1016" t="e">
        <f t="shared" si="226"/>
        <v>#DIV/0!</v>
      </c>
      <c r="G7565" s="1016">
        <f t="shared" si="227"/>
        <v>0</v>
      </c>
    </row>
    <row r="7566" spans="1:7">
      <c r="A7566" s="1016"/>
      <c r="B7566" s="1016"/>
      <c r="C7566" s="1016"/>
      <c r="D7566" s="1016"/>
      <c r="E7566" s="1016"/>
      <c r="F7566" s="1016" t="e">
        <f t="shared" si="226"/>
        <v>#DIV/0!</v>
      </c>
      <c r="G7566" s="1016">
        <f t="shared" si="227"/>
        <v>0</v>
      </c>
    </row>
    <row r="7567" spans="1:7">
      <c r="A7567" s="1016"/>
      <c r="B7567" s="1016"/>
      <c r="C7567" s="1016"/>
      <c r="D7567" s="1016"/>
      <c r="E7567" s="1016"/>
      <c r="F7567" s="1016" t="e">
        <f t="shared" si="226"/>
        <v>#DIV/0!</v>
      </c>
      <c r="G7567" s="1016">
        <f t="shared" si="227"/>
        <v>0</v>
      </c>
    </row>
    <row r="7568" spans="1:7">
      <c r="A7568" s="1016"/>
      <c r="B7568" s="1016"/>
      <c r="C7568" s="1016"/>
      <c r="D7568" s="1016"/>
      <c r="E7568" s="1016"/>
      <c r="F7568" s="1016" t="e">
        <f t="shared" si="226"/>
        <v>#DIV/0!</v>
      </c>
      <c r="G7568" s="1016">
        <f t="shared" si="227"/>
        <v>0</v>
      </c>
    </row>
    <row r="7569" spans="1:7">
      <c r="A7569" s="1016"/>
      <c r="B7569" s="1016"/>
      <c r="C7569" s="1016"/>
      <c r="D7569" s="1016"/>
      <c r="E7569" s="1016"/>
      <c r="F7569" s="1016" t="e">
        <f t="shared" si="226"/>
        <v>#DIV/0!</v>
      </c>
      <c r="G7569" s="1016">
        <f t="shared" si="227"/>
        <v>0</v>
      </c>
    </row>
    <row r="7570" spans="1:7">
      <c r="A7570" s="1016"/>
      <c r="B7570" s="1016"/>
      <c r="C7570" s="1016"/>
      <c r="D7570" s="1016"/>
      <c r="E7570" s="1016"/>
      <c r="F7570" s="1016" t="e">
        <f t="shared" si="226"/>
        <v>#DIV/0!</v>
      </c>
      <c r="G7570" s="1016">
        <f t="shared" si="227"/>
        <v>0</v>
      </c>
    </row>
    <row r="7571" spans="1:7">
      <c r="A7571" s="1016"/>
      <c r="B7571" s="1016"/>
      <c r="C7571" s="1016"/>
      <c r="D7571" s="1016"/>
      <c r="E7571" s="1016"/>
      <c r="F7571" s="1016" t="e">
        <f t="shared" si="226"/>
        <v>#DIV/0!</v>
      </c>
      <c r="G7571" s="1016">
        <f t="shared" si="227"/>
        <v>0</v>
      </c>
    </row>
    <row r="7572" spans="1:7">
      <c r="A7572" s="1016"/>
      <c r="B7572" s="1016"/>
      <c r="C7572" s="1016"/>
      <c r="D7572" s="1016"/>
      <c r="E7572" s="1016"/>
      <c r="F7572" s="1016" t="e">
        <f t="shared" si="226"/>
        <v>#DIV/0!</v>
      </c>
      <c r="G7572" s="1016">
        <f t="shared" si="227"/>
        <v>0</v>
      </c>
    </row>
    <row r="7573" spans="1:7">
      <c r="A7573" s="1016"/>
      <c r="B7573" s="1016"/>
      <c r="C7573" s="1016"/>
      <c r="D7573" s="1016"/>
      <c r="E7573" s="1016"/>
      <c r="F7573" s="1016" t="e">
        <f t="shared" si="226"/>
        <v>#DIV/0!</v>
      </c>
      <c r="G7573" s="1016">
        <f t="shared" si="227"/>
        <v>0</v>
      </c>
    </row>
    <row r="7574" spans="1:7">
      <c r="A7574" s="1016"/>
      <c r="B7574" s="1016"/>
      <c r="C7574" s="1016"/>
      <c r="D7574" s="1016"/>
      <c r="E7574" s="1016"/>
      <c r="F7574" s="1016" t="e">
        <f t="shared" si="226"/>
        <v>#DIV/0!</v>
      </c>
      <c r="G7574" s="1016">
        <f t="shared" si="227"/>
        <v>0</v>
      </c>
    </row>
    <row r="7575" spans="1:7">
      <c r="A7575" s="1016"/>
      <c r="B7575" s="1016"/>
      <c r="C7575" s="1016"/>
      <c r="D7575" s="1016"/>
      <c r="E7575" s="1016"/>
      <c r="F7575" s="1016" t="e">
        <f t="shared" si="226"/>
        <v>#DIV/0!</v>
      </c>
      <c r="G7575" s="1016">
        <f t="shared" si="227"/>
        <v>0</v>
      </c>
    </row>
    <row r="7576" spans="1:7">
      <c r="A7576" s="1016"/>
      <c r="B7576" s="1016"/>
      <c r="C7576" s="1016"/>
      <c r="D7576" s="1016"/>
      <c r="E7576" s="1016"/>
      <c r="F7576" s="1016" t="e">
        <f t="shared" si="226"/>
        <v>#DIV/0!</v>
      </c>
      <c r="G7576" s="1016">
        <f t="shared" si="227"/>
        <v>0</v>
      </c>
    </row>
    <row r="7577" spans="1:7">
      <c r="A7577" s="1016"/>
      <c r="B7577" s="1016"/>
      <c r="C7577" s="1016"/>
      <c r="D7577" s="1016"/>
      <c r="E7577" s="1016"/>
      <c r="F7577" s="1016" t="e">
        <f t="shared" si="226"/>
        <v>#DIV/0!</v>
      </c>
      <c r="G7577" s="1016">
        <f t="shared" si="227"/>
        <v>0</v>
      </c>
    </row>
    <row r="7578" spans="1:7">
      <c r="A7578" s="1016"/>
      <c r="B7578" s="1016"/>
      <c r="C7578" s="1016"/>
      <c r="D7578" s="1016"/>
      <c r="E7578" s="1016"/>
      <c r="F7578" s="1016" t="e">
        <f t="shared" si="226"/>
        <v>#DIV/0!</v>
      </c>
      <c r="G7578" s="1016">
        <f t="shared" si="227"/>
        <v>0</v>
      </c>
    </row>
    <row r="7579" spans="1:7">
      <c r="A7579" s="1016"/>
      <c r="B7579" s="1016"/>
      <c r="C7579" s="1016"/>
      <c r="D7579" s="1016"/>
      <c r="E7579" s="1016"/>
      <c r="F7579" s="1016" t="e">
        <f t="shared" si="226"/>
        <v>#DIV/0!</v>
      </c>
      <c r="G7579" s="1016">
        <f t="shared" si="227"/>
        <v>0</v>
      </c>
    </row>
    <row r="7580" spans="1:7">
      <c r="A7580" s="1016"/>
      <c r="B7580" s="1016"/>
      <c r="C7580" s="1016"/>
      <c r="D7580" s="1016"/>
      <c r="E7580" s="1016"/>
      <c r="F7580" s="1016" t="e">
        <f t="shared" si="226"/>
        <v>#DIV/0!</v>
      </c>
      <c r="G7580" s="1016">
        <f t="shared" si="227"/>
        <v>0</v>
      </c>
    </row>
    <row r="7581" spans="1:7">
      <c r="A7581" s="1016"/>
      <c r="B7581" s="1016"/>
      <c r="C7581" s="1016"/>
      <c r="D7581" s="1016"/>
      <c r="E7581" s="1016"/>
      <c r="F7581" s="1016" t="e">
        <f t="shared" si="226"/>
        <v>#DIV/0!</v>
      </c>
      <c r="G7581" s="1016">
        <f t="shared" si="227"/>
        <v>0</v>
      </c>
    </row>
    <row r="7582" spans="1:7">
      <c r="A7582" s="1016"/>
      <c r="B7582" s="1016"/>
      <c r="C7582" s="1016"/>
      <c r="D7582" s="1016"/>
      <c r="E7582" s="1016"/>
      <c r="F7582" s="1016" t="e">
        <f t="shared" si="226"/>
        <v>#DIV/0!</v>
      </c>
      <c r="G7582" s="1016">
        <f t="shared" si="227"/>
        <v>0</v>
      </c>
    </row>
    <row r="7583" spans="1:7">
      <c r="A7583" s="1016"/>
      <c r="B7583" s="1016"/>
      <c r="C7583" s="1016"/>
      <c r="D7583" s="1016"/>
      <c r="E7583" s="1016"/>
      <c r="F7583" s="1016" t="e">
        <f t="shared" ref="F7583:F7646" si="228">(B7583*C7583*D7583*60/(A7583*1000))+F7582</f>
        <v>#DIV/0!</v>
      </c>
      <c r="G7583" s="1016">
        <f t="shared" ref="G7583:G7646" si="229">(C7583*D7583*60)+G7582</f>
        <v>0</v>
      </c>
    </row>
    <row r="7584" spans="1:7">
      <c r="A7584" s="1016"/>
      <c r="B7584" s="1016"/>
      <c r="C7584" s="1016"/>
      <c r="D7584" s="1016"/>
      <c r="E7584" s="1016"/>
      <c r="F7584" s="1016" t="e">
        <f t="shared" si="228"/>
        <v>#DIV/0!</v>
      </c>
      <c r="G7584" s="1016">
        <f t="shared" si="229"/>
        <v>0</v>
      </c>
    </row>
    <row r="7585" spans="1:7">
      <c r="A7585" s="1016"/>
      <c r="B7585" s="1016"/>
      <c r="C7585" s="1016"/>
      <c r="D7585" s="1016"/>
      <c r="E7585" s="1016"/>
      <c r="F7585" s="1016" t="e">
        <f t="shared" si="228"/>
        <v>#DIV/0!</v>
      </c>
      <c r="G7585" s="1016">
        <f t="shared" si="229"/>
        <v>0</v>
      </c>
    </row>
    <row r="7586" spans="1:7">
      <c r="A7586" s="1016"/>
      <c r="B7586" s="1016"/>
      <c r="C7586" s="1016"/>
      <c r="D7586" s="1016"/>
      <c r="E7586" s="1016"/>
      <c r="F7586" s="1016" t="e">
        <f t="shared" si="228"/>
        <v>#DIV/0!</v>
      </c>
      <c r="G7586" s="1016">
        <f t="shared" si="229"/>
        <v>0</v>
      </c>
    </row>
    <row r="7587" spans="1:7">
      <c r="A7587" s="1016"/>
      <c r="B7587" s="1016"/>
      <c r="C7587" s="1016"/>
      <c r="D7587" s="1016"/>
      <c r="E7587" s="1016"/>
      <c r="F7587" s="1016" t="e">
        <f t="shared" si="228"/>
        <v>#DIV/0!</v>
      </c>
      <c r="G7587" s="1016">
        <f t="shared" si="229"/>
        <v>0</v>
      </c>
    </row>
    <row r="7588" spans="1:7">
      <c r="A7588" s="1016"/>
      <c r="B7588" s="1016"/>
      <c r="C7588" s="1016"/>
      <c r="D7588" s="1016"/>
      <c r="E7588" s="1016"/>
      <c r="F7588" s="1016" t="e">
        <f t="shared" si="228"/>
        <v>#DIV/0!</v>
      </c>
      <c r="G7588" s="1016">
        <f t="shared" si="229"/>
        <v>0</v>
      </c>
    </row>
    <row r="7589" spans="1:7">
      <c r="A7589" s="1016"/>
      <c r="B7589" s="1016"/>
      <c r="C7589" s="1016"/>
      <c r="D7589" s="1016"/>
      <c r="E7589" s="1016"/>
      <c r="F7589" s="1016" t="e">
        <f t="shared" si="228"/>
        <v>#DIV/0!</v>
      </c>
      <c r="G7589" s="1016">
        <f t="shared" si="229"/>
        <v>0</v>
      </c>
    </row>
    <row r="7590" spans="1:7">
      <c r="A7590" s="1016"/>
      <c r="B7590" s="1016"/>
      <c r="C7590" s="1016"/>
      <c r="D7590" s="1016"/>
      <c r="E7590" s="1016"/>
      <c r="F7590" s="1016" t="e">
        <f t="shared" si="228"/>
        <v>#DIV/0!</v>
      </c>
      <c r="G7590" s="1016">
        <f t="shared" si="229"/>
        <v>0</v>
      </c>
    </row>
    <row r="7591" spans="1:7">
      <c r="A7591" s="1016"/>
      <c r="B7591" s="1016"/>
      <c r="C7591" s="1016"/>
      <c r="D7591" s="1016"/>
      <c r="E7591" s="1016"/>
      <c r="F7591" s="1016" t="e">
        <f t="shared" si="228"/>
        <v>#DIV/0!</v>
      </c>
      <c r="G7591" s="1016">
        <f t="shared" si="229"/>
        <v>0</v>
      </c>
    </row>
    <row r="7592" spans="1:7">
      <c r="A7592" s="1016"/>
      <c r="B7592" s="1016"/>
      <c r="C7592" s="1016"/>
      <c r="D7592" s="1016"/>
      <c r="E7592" s="1016"/>
      <c r="F7592" s="1016" t="e">
        <f t="shared" si="228"/>
        <v>#DIV/0!</v>
      </c>
      <c r="G7592" s="1016">
        <f t="shared" si="229"/>
        <v>0</v>
      </c>
    </row>
    <row r="7593" spans="1:7">
      <c r="A7593" s="1016"/>
      <c r="B7593" s="1016"/>
      <c r="C7593" s="1016"/>
      <c r="D7593" s="1016"/>
      <c r="E7593" s="1016"/>
      <c r="F7593" s="1016" t="e">
        <f t="shared" si="228"/>
        <v>#DIV/0!</v>
      </c>
      <c r="G7593" s="1016">
        <f t="shared" si="229"/>
        <v>0</v>
      </c>
    </row>
    <row r="7594" spans="1:7">
      <c r="A7594" s="1016"/>
      <c r="B7594" s="1016"/>
      <c r="C7594" s="1016"/>
      <c r="D7594" s="1016"/>
      <c r="E7594" s="1016"/>
      <c r="F7594" s="1016" t="e">
        <f t="shared" si="228"/>
        <v>#DIV/0!</v>
      </c>
      <c r="G7594" s="1016">
        <f t="shared" si="229"/>
        <v>0</v>
      </c>
    </row>
    <row r="7595" spans="1:7">
      <c r="A7595" s="1016"/>
      <c r="B7595" s="1016"/>
      <c r="C7595" s="1016"/>
      <c r="D7595" s="1016"/>
      <c r="E7595" s="1016"/>
      <c r="F7595" s="1016" t="e">
        <f t="shared" si="228"/>
        <v>#DIV/0!</v>
      </c>
      <c r="G7595" s="1016">
        <f t="shared" si="229"/>
        <v>0</v>
      </c>
    </row>
    <row r="7596" spans="1:7">
      <c r="A7596" s="1016"/>
      <c r="B7596" s="1016"/>
      <c r="C7596" s="1016"/>
      <c r="D7596" s="1016"/>
      <c r="E7596" s="1016"/>
      <c r="F7596" s="1016" t="e">
        <f t="shared" si="228"/>
        <v>#DIV/0!</v>
      </c>
      <c r="G7596" s="1016">
        <f t="shared" si="229"/>
        <v>0</v>
      </c>
    </row>
    <row r="7597" spans="1:7">
      <c r="A7597" s="1016"/>
      <c r="B7597" s="1016"/>
      <c r="C7597" s="1016"/>
      <c r="D7597" s="1016"/>
      <c r="E7597" s="1016"/>
      <c r="F7597" s="1016" t="e">
        <f t="shared" si="228"/>
        <v>#DIV/0!</v>
      </c>
      <c r="G7597" s="1016">
        <f t="shared" si="229"/>
        <v>0</v>
      </c>
    </row>
    <row r="7598" spans="1:7">
      <c r="A7598" s="1016"/>
      <c r="B7598" s="1016"/>
      <c r="C7598" s="1016"/>
      <c r="D7598" s="1016"/>
      <c r="E7598" s="1016"/>
      <c r="F7598" s="1016" t="e">
        <f t="shared" si="228"/>
        <v>#DIV/0!</v>
      </c>
      <c r="G7598" s="1016">
        <f t="shared" si="229"/>
        <v>0</v>
      </c>
    </row>
    <row r="7599" spans="1:7">
      <c r="A7599" s="1016"/>
      <c r="B7599" s="1016"/>
      <c r="C7599" s="1016"/>
      <c r="D7599" s="1016"/>
      <c r="E7599" s="1016"/>
      <c r="F7599" s="1016" t="e">
        <f t="shared" si="228"/>
        <v>#DIV/0!</v>
      </c>
      <c r="G7599" s="1016">
        <f t="shared" si="229"/>
        <v>0</v>
      </c>
    </row>
    <row r="7600" spans="1:7">
      <c r="A7600" s="1016"/>
      <c r="B7600" s="1016"/>
      <c r="C7600" s="1016"/>
      <c r="D7600" s="1016"/>
      <c r="E7600" s="1016"/>
      <c r="F7600" s="1016" t="e">
        <f t="shared" si="228"/>
        <v>#DIV/0!</v>
      </c>
      <c r="G7600" s="1016">
        <f t="shared" si="229"/>
        <v>0</v>
      </c>
    </row>
    <row r="7601" spans="1:7">
      <c r="A7601" s="1016"/>
      <c r="B7601" s="1016"/>
      <c r="C7601" s="1016"/>
      <c r="D7601" s="1016"/>
      <c r="E7601" s="1016"/>
      <c r="F7601" s="1016" t="e">
        <f t="shared" si="228"/>
        <v>#DIV/0!</v>
      </c>
      <c r="G7601" s="1016">
        <f t="shared" si="229"/>
        <v>0</v>
      </c>
    </row>
    <row r="7602" spans="1:7">
      <c r="A7602" s="1016"/>
      <c r="B7602" s="1016"/>
      <c r="C7602" s="1016"/>
      <c r="D7602" s="1016"/>
      <c r="E7602" s="1016"/>
      <c r="F7602" s="1016" t="e">
        <f t="shared" si="228"/>
        <v>#DIV/0!</v>
      </c>
      <c r="G7602" s="1016">
        <f t="shared" si="229"/>
        <v>0</v>
      </c>
    </row>
    <row r="7603" spans="1:7">
      <c r="A7603" s="1016"/>
      <c r="B7603" s="1016"/>
      <c r="C7603" s="1016"/>
      <c r="D7603" s="1016"/>
      <c r="E7603" s="1016"/>
      <c r="F7603" s="1016" t="e">
        <f t="shared" si="228"/>
        <v>#DIV/0!</v>
      </c>
      <c r="G7603" s="1016">
        <f t="shared" si="229"/>
        <v>0</v>
      </c>
    </row>
    <row r="7604" spans="1:7">
      <c r="A7604" s="1016"/>
      <c r="B7604" s="1016"/>
      <c r="C7604" s="1016"/>
      <c r="D7604" s="1016"/>
      <c r="E7604" s="1016"/>
      <c r="F7604" s="1016" t="e">
        <f t="shared" si="228"/>
        <v>#DIV/0!</v>
      </c>
      <c r="G7604" s="1016">
        <f t="shared" si="229"/>
        <v>0</v>
      </c>
    </row>
    <row r="7605" spans="1:7">
      <c r="A7605" s="1016"/>
      <c r="B7605" s="1016"/>
      <c r="C7605" s="1016"/>
      <c r="D7605" s="1016"/>
      <c r="E7605" s="1016"/>
      <c r="F7605" s="1016" t="e">
        <f t="shared" si="228"/>
        <v>#DIV/0!</v>
      </c>
      <c r="G7605" s="1016">
        <f t="shared" si="229"/>
        <v>0</v>
      </c>
    </row>
    <row r="7606" spans="1:7">
      <c r="A7606" s="1016"/>
      <c r="B7606" s="1016"/>
      <c r="C7606" s="1016"/>
      <c r="D7606" s="1016"/>
      <c r="E7606" s="1016"/>
      <c r="F7606" s="1016" t="e">
        <f t="shared" si="228"/>
        <v>#DIV/0!</v>
      </c>
      <c r="G7606" s="1016">
        <f t="shared" si="229"/>
        <v>0</v>
      </c>
    </row>
    <row r="7607" spans="1:7">
      <c r="A7607" s="1016"/>
      <c r="B7607" s="1016"/>
      <c r="C7607" s="1016"/>
      <c r="D7607" s="1016"/>
      <c r="E7607" s="1016"/>
      <c r="F7607" s="1016" t="e">
        <f t="shared" si="228"/>
        <v>#DIV/0!</v>
      </c>
      <c r="G7607" s="1016">
        <f t="shared" si="229"/>
        <v>0</v>
      </c>
    </row>
    <row r="7608" spans="1:7">
      <c r="A7608" s="1016"/>
      <c r="B7608" s="1016"/>
      <c r="C7608" s="1016"/>
      <c r="D7608" s="1016"/>
      <c r="E7608" s="1016"/>
      <c r="F7608" s="1016" t="e">
        <f t="shared" si="228"/>
        <v>#DIV/0!</v>
      </c>
      <c r="G7608" s="1016">
        <f t="shared" si="229"/>
        <v>0</v>
      </c>
    </row>
    <row r="7609" spans="1:7">
      <c r="A7609" s="1016"/>
      <c r="B7609" s="1016"/>
      <c r="C7609" s="1016"/>
      <c r="D7609" s="1016"/>
      <c r="E7609" s="1016"/>
      <c r="F7609" s="1016" t="e">
        <f t="shared" si="228"/>
        <v>#DIV/0!</v>
      </c>
      <c r="G7609" s="1016">
        <f t="shared" si="229"/>
        <v>0</v>
      </c>
    </row>
    <row r="7610" spans="1:7">
      <c r="A7610" s="1016"/>
      <c r="B7610" s="1016"/>
      <c r="C7610" s="1016"/>
      <c r="D7610" s="1016"/>
      <c r="E7610" s="1016"/>
      <c r="F7610" s="1016" t="e">
        <f t="shared" si="228"/>
        <v>#DIV/0!</v>
      </c>
      <c r="G7610" s="1016">
        <f t="shared" si="229"/>
        <v>0</v>
      </c>
    </row>
    <row r="7611" spans="1:7">
      <c r="A7611" s="1016"/>
      <c r="B7611" s="1016"/>
      <c r="C7611" s="1016"/>
      <c r="D7611" s="1016"/>
      <c r="E7611" s="1016"/>
      <c r="F7611" s="1016" t="e">
        <f t="shared" si="228"/>
        <v>#DIV/0!</v>
      </c>
      <c r="G7611" s="1016">
        <f t="shared" si="229"/>
        <v>0</v>
      </c>
    </row>
    <row r="7612" spans="1:7">
      <c r="A7612" s="1016"/>
      <c r="B7612" s="1016"/>
      <c r="C7612" s="1016"/>
      <c r="D7612" s="1016"/>
      <c r="E7612" s="1016"/>
      <c r="F7612" s="1016" t="e">
        <f t="shared" si="228"/>
        <v>#DIV/0!</v>
      </c>
      <c r="G7612" s="1016">
        <f t="shared" si="229"/>
        <v>0</v>
      </c>
    </row>
    <row r="7613" spans="1:7">
      <c r="A7613" s="1016"/>
      <c r="B7613" s="1016"/>
      <c r="C7613" s="1016"/>
      <c r="D7613" s="1016"/>
      <c r="E7613" s="1016"/>
      <c r="F7613" s="1016" t="e">
        <f t="shared" si="228"/>
        <v>#DIV/0!</v>
      </c>
      <c r="G7613" s="1016">
        <f t="shared" si="229"/>
        <v>0</v>
      </c>
    </row>
    <row r="7614" spans="1:7">
      <c r="A7614" s="1016"/>
      <c r="B7614" s="1016"/>
      <c r="C7614" s="1016"/>
      <c r="D7614" s="1016"/>
      <c r="E7614" s="1016"/>
      <c r="F7614" s="1016" t="e">
        <f t="shared" si="228"/>
        <v>#DIV/0!</v>
      </c>
      <c r="G7614" s="1016">
        <f t="shared" si="229"/>
        <v>0</v>
      </c>
    </row>
    <row r="7615" spans="1:7">
      <c r="A7615" s="1016"/>
      <c r="B7615" s="1016"/>
      <c r="C7615" s="1016"/>
      <c r="D7615" s="1016"/>
      <c r="E7615" s="1016"/>
      <c r="F7615" s="1016" t="e">
        <f t="shared" si="228"/>
        <v>#DIV/0!</v>
      </c>
      <c r="G7615" s="1016">
        <f t="shared" si="229"/>
        <v>0</v>
      </c>
    </row>
    <row r="7616" spans="1:7">
      <c r="A7616" s="1016"/>
      <c r="B7616" s="1016"/>
      <c r="C7616" s="1016"/>
      <c r="D7616" s="1016"/>
      <c r="E7616" s="1016"/>
      <c r="F7616" s="1016" t="e">
        <f t="shared" si="228"/>
        <v>#DIV/0!</v>
      </c>
      <c r="G7616" s="1016">
        <f t="shared" si="229"/>
        <v>0</v>
      </c>
    </row>
    <row r="7617" spans="1:7">
      <c r="A7617" s="1016"/>
      <c r="B7617" s="1016"/>
      <c r="C7617" s="1016"/>
      <c r="D7617" s="1016"/>
      <c r="E7617" s="1016"/>
      <c r="F7617" s="1016" t="e">
        <f t="shared" si="228"/>
        <v>#DIV/0!</v>
      </c>
      <c r="G7617" s="1016">
        <f t="shared" si="229"/>
        <v>0</v>
      </c>
    </row>
    <row r="7618" spans="1:7">
      <c r="A7618" s="1016"/>
      <c r="B7618" s="1016"/>
      <c r="C7618" s="1016"/>
      <c r="D7618" s="1016"/>
      <c r="E7618" s="1016"/>
      <c r="F7618" s="1016" t="e">
        <f t="shared" si="228"/>
        <v>#DIV/0!</v>
      </c>
      <c r="G7618" s="1016">
        <f t="shared" si="229"/>
        <v>0</v>
      </c>
    </row>
    <row r="7619" spans="1:7">
      <c r="A7619" s="1016"/>
      <c r="B7619" s="1016"/>
      <c r="C7619" s="1016"/>
      <c r="D7619" s="1016"/>
      <c r="E7619" s="1016"/>
      <c r="F7619" s="1016" t="e">
        <f t="shared" si="228"/>
        <v>#DIV/0!</v>
      </c>
      <c r="G7619" s="1016">
        <f t="shared" si="229"/>
        <v>0</v>
      </c>
    </row>
    <row r="7620" spans="1:7">
      <c r="A7620" s="1016"/>
      <c r="B7620" s="1016"/>
      <c r="C7620" s="1016"/>
      <c r="D7620" s="1016"/>
      <c r="E7620" s="1016"/>
      <c r="F7620" s="1016" t="e">
        <f t="shared" si="228"/>
        <v>#DIV/0!</v>
      </c>
      <c r="G7620" s="1016">
        <f t="shared" si="229"/>
        <v>0</v>
      </c>
    </row>
    <row r="7621" spans="1:7">
      <c r="A7621" s="1016"/>
      <c r="B7621" s="1016"/>
      <c r="C7621" s="1016"/>
      <c r="D7621" s="1016"/>
      <c r="E7621" s="1016"/>
      <c r="F7621" s="1016" t="e">
        <f t="shared" si="228"/>
        <v>#DIV/0!</v>
      </c>
      <c r="G7621" s="1016">
        <f t="shared" si="229"/>
        <v>0</v>
      </c>
    </row>
    <row r="7622" spans="1:7">
      <c r="A7622" s="1016"/>
      <c r="B7622" s="1016"/>
      <c r="C7622" s="1016"/>
      <c r="D7622" s="1016"/>
      <c r="E7622" s="1016"/>
      <c r="F7622" s="1016" t="e">
        <f t="shared" si="228"/>
        <v>#DIV/0!</v>
      </c>
      <c r="G7622" s="1016">
        <f t="shared" si="229"/>
        <v>0</v>
      </c>
    </row>
    <row r="7623" spans="1:7">
      <c r="A7623" s="1016"/>
      <c r="B7623" s="1016"/>
      <c r="C7623" s="1016"/>
      <c r="D7623" s="1016"/>
      <c r="E7623" s="1016"/>
      <c r="F7623" s="1016" t="e">
        <f t="shared" si="228"/>
        <v>#DIV/0!</v>
      </c>
      <c r="G7623" s="1016">
        <f t="shared" si="229"/>
        <v>0</v>
      </c>
    </row>
    <row r="7624" spans="1:7">
      <c r="A7624" s="1016"/>
      <c r="B7624" s="1016"/>
      <c r="C7624" s="1016"/>
      <c r="D7624" s="1016"/>
      <c r="E7624" s="1016"/>
      <c r="F7624" s="1016" t="e">
        <f t="shared" si="228"/>
        <v>#DIV/0!</v>
      </c>
      <c r="G7624" s="1016">
        <f t="shared" si="229"/>
        <v>0</v>
      </c>
    </row>
    <row r="7625" spans="1:7">
      <c r="A7625" s="1016"/>
      <c r="B7625" s="1016"/>
      <c r="C7625" s="1016"/>
      <c r="D7625" s="1016"/>
      <c r="E7625" s="1016"/>
      <c r="F7625" s="1016" t="e">
        <f t="shared" si="228"/>
        <v>#DIV/0!</v>
      </c>
      <c r="G7625" s="1016">
        <f t="shared" si="229"/>
        <v>0</v>
      </c>
    </row>
    <row r="7626" spans="1:7">
      <c r="A7626" s="1016"/>
      <c r="B7626" s="1016"/>
      <c r="C7626" s="1016"/>
      <c r="D7626" s="1016"/>
      <c r="E7626" s="1016"/>
      <c r="F7626" s="1016" t="e">
        <f t="shared" si="228"/>
        <v>#DIV/0!</v>
      </c>
      <c r="G7626" s="1016">
        <f t="shared" si="229"/>
        <v>0</v>
      </c>
    </row>
    <row r="7627" spans="1:7">
      <c r="A7627" s="1016"/>
      <c r="B7627" s="1016"/>
      <c r="C7627" s="1016"/>
      <c r="D7627" s="1016"/>
      <c r="E7627" s="1016"/>
      <c r="F7627" s="1016" t="e">
        <f t="shared" si="228"/>
        <v>#DIV/0!</v>
      </c>
      <c r="G7627" s="1016">
        <f t="shared" si="229"/>
        <v>0</v>
      </c>
    </row>
    <row r="7628" spans="1:7">
      <c r="A7628" s="1016"/>
      <c r="B7628" s="1016"/>
      <c r="C7628" s="1016"/>
      <c r="D7628" s="1016"/>
      <c r="E7628" s="1016"/>
      <c r="F7628" s="1016" t="e">
        <f t="shared" si="228"/>
        <v>#DIV/0!</v>
      </c>
      <c r="G7628" s="1016">
        <f t="shared" si="229"/>
        <v>0</v>
      </c>
    </row>
    <row r="7629" spans="1:7">
      <c r="A7629" s="1016"/>
      <c r="B7629" s="1016"/>
      <c r="C7629" s="1016"/>
      <c r="D7629" s="1016"/>
      <c r="E7629" s="1016"/>
      <c r="F7629" s="1016" t="e">
        <f t="shared" si="228"/>
        <v>#DIV/0!</v>
      </c>
      <c r="G7629" s="1016">
        <f t="shared" si="229"/>
        <v>0</v>
      </c>
    </row>
    <row r="7630" spans="1:7">
      <c r="A7630" s="1016"/>
      <c r="B7630" s="1016"/>
      <c r="C7630" s="1016"/>
      <c r="D7630" s="1016"/>
      <c r="E7630" s="1016"/>
      <c r="F7630" s="1016" t="e">
        <f t="shared" si="228"/>
        <v>#DIV/0!</v>
      </c>
      <c r="G7630" s="1016">
        <f t="shared" si="229"/>
        <v>0</v>
      </c>
    </row>
    <row r="7631" spans="1:7">
      <c r="A7631" s="1016"/>
      <c r="B7631" s="1016"/>
      <c r="C7631" s="1016"/>
      <c r="D7631" s="1016"/>
      <c r="E7631" s="1016"/>
      <c r="F7631" s="1016" t="e">
        <f t="shared" si="228"/>
        <v>#DIV/0!</v>
      </c>
      <c r="G7631" s="1016">
        <f t="shared" si="229"/>
        <v>0</v>
      </c>
    </row>
    <row r="7632" spans="1:7">
      <c r="A7632" s="1016"/>
      <c r="B7632" s="1016"/>
      <c r="C7632" s="1016"/>
      <c r="D7632" s="1016"/>
      <c r="E7632" s="1016"/>
      <c r="F7632" s="1016" t="e">
        <f t="shared" si="228"/>
        <v>#DIV/0!</v>
      </c>
      <c r="G7632" s="1016">
        <f t="shared" si="229"/>
        <v>0</v>
      </c>
    </row>
    <row r="7633" spans="1:7">
      <c r="A7633" s="1016"/>
      <c r="B7633" s="1016"/>
      <c r="C7633" s="1016"/>
      <c r="D7633" s="1016"/>
      <c r="E7633" s="1016"/>
      <c r="F7633" s="1016" t="e">
        <f t="shared" si="228"/>
        <v>#DIV/0!</v>
      </c>
      <c r="G7633" s="1016">
        <f t="shared" si="229"/>
        <v>0</v>
      </c>
    </row>
    <row r="7634" spans="1:7">
      <c r="A7634" s="1016"/>
      <c r="B7634" s="1016"/>
      <c r="C7634" s="1016"/>
      <c r="D7634" s="1016"/>
      <c r="E7634" s="1016"/>
      <c r="F7634" s="1016" t="e">
        <f t="shared" si="228"/>
        <v>#DIV/0!</v>
      </c>
      <c r="G7634" s="1016">
        <f t="shared" si="229"/>
        <v>0</v>
      </c>
    </row>
    <row r="7635" spans="1:7">
      <c r="A7635" s="1016"/>
      <c r="B7635" s="1016"/>
      <c r="C7635" s="1016"/>
      <c r="D7635" s="1016"/>
      <c r="E7635" s="1016"/>
      <c r="F7635" s="1016" t="e">
        <f t="shared" si="228"/>
        <v>#DIV/0!</v>
      </c>
      <c r="G7635" s="1016">
        <f t="shared" si="229"/>
        <v>0</v>
      </c>
    </row>
    <row r="7636" spans="1:7">
      <c r="A7636" s="1016"/>
      <c r="B7636" s="1016"/>
      <c r="C7636" s="1016"/>
      <c r="D7636" s="1016"/>
      <c r="E7636" s="1016"/>
      <c r="F7636" s="1016" t="e">
        <f t="shared" si="228"/>
        <v>#DIV/0!</v>
      </c>
      <c r="G7636" s="1016">
        <f t="shared" si="229"/>
        <v>0</v>
      </c>
    </row>
    <row r="7637" spans="1:7">
      <c r="A7637" s="1016"/>
      <c r="B7637" s="1016"/>
      <c r="C7637" s="1016"/>
      <c r="D7637" s="1016"/>
      <c r="E7637" s="1016"/>
      <c r="F7637" s="1016" t="e">
        <f t="shared" si="228"/>
        <v>#DIV/0!</v>
      </c>
      <c r="G7637" s="1016">
        <f t="shared" si="229"/>
        <v>0</v>
      </c>
    </row>
    <row r="7638" spans="1:7">
      <c r="A7638" s="1016"/>
      <c r="B7638" s="1016"/>
      <c r="C7638" s="1016"/>
      <c r="D7638" s="1016"/>
      <c r="E7638" s="1016"/>
      <c r="F7638" s="1016" t="e">
        <f t="shared" si="228"/>
        <v>#DIV/0!</v>
      </c>
      <c r="G7638" s="1016">
        <f t="shared" si="229"/>
        <v>0</v>
      </c>
    </row>
    <row r="7639" spans="1:7">
      <c r="A7639" s="1016"/>
      <c r="B7639" s="1016"/>
      <c r="C7639" s="1016"/>
      <c r="D7639" s="1016"/>
      <c r="E7639" s="1016"/>
      <c r="F7639" s="1016" t="e">
        <f t="shared" si="228"/>
        <v>#DIV/0!</v>
      </c>
      <c r="G7639" s="1016">
        <f t="shared" si="229"/>
        <v>0</v>
      </c>
    </row>
    <row r="7640" spans="1:7">
      <c r="A7640" s="1016"/>
      <c r="B7640" s="1016"/>
      <c r="C7640" s="1016"/>
      <c r="D7640" s="1016"/>
      <c r="E7640" s="1016"/>
      <c r="F7640" s="1016" t="e">
        <f t="shared" si="228"/>
        <v>#DIV/0!</v>
      </c>
      <c r="G7640" s="1016">
        <f t="shared" si="229"/>
        <v>0</v>
      </c>
    </row>
    <row r="7641" spans="1:7">
      <c r="A7641" s="1016"/>
      <c r="B7641" s="1016"/>
      <c r="C7641" s="1016"/>
      <c r="D7641" s="1016"/>
      <c r="E7641" s="1016"/>
      <c r="F7641" s="1016" t="e">
        <f t="shared" si="228"/>
        <v>#DIV/0!</v>
      </c>
      <c r="G7641" s="1016">
        <f t="shared" si="229"/>
        <v>0</v>
      </c>
    </row>
    <row r="7642" spans="1:7">
      <c r="A7642" s="1016"/>
      <c r="B7642" s="1016"/>
      <c r="C7642" s="1016"/>
      <c r="D7642" s="1016"/>
      <c r="E7642" s="1016"/>
      <c r="F7642" s="1016" t="e">
        <f t="shared" si="228"/>
        <v>#DIV/0!</v>
      </c>
      <c r="G7642" s="1016">
        <f t="shared" si="229"/>
        <v>0</v>
      </c>
    </row>
    <row r="7643" spans="1:7">
      <c r="A7643" s="1016"/>
      <c r="B7643" s="1016"/>
      <c r="C7643" s="1016"/>
      <c r="D7643" s="1016"/>
      <c r="E7643" s="1016"/>
      <c r="F7643" s="1016" t="e">
        <f t="shared" si="228"/>
        <v>#DIV/0!</v>
      </c>
      <c r="G7643" s="1016">
        <f t="shared" si="229"/>
        <v>0</v>
      </c>
    </row>
    <row r="7644" spans="1:7">
      <c r="A7644" s="1016"/>
      <c r="B7644" s="1016"/>
      <c r="C7644" s="1016"/>
      <c r="D7644" s="1016"/>
      <c r="E7644" s="1016"/>
      <c r="F7644" s="1016" t="e">
        <f t="shared" si="228"/>
        <v>#DIV/0!</v>
      </c>
      <c r="G7644" s="1016">
        <f t="shared" si="229"/>
        <v>0</v>
      </c>
    </row>
    <row r="7645" spans="1:7">
      <c r="A7645" s="1016"/>
      <c r="B7645" s="1016"/>
      <c r="C7645" s="1016"/>
      <c r="D7645" s="1016"/>
      <c r="E7645" s="1016"/>
      <c r="F7645" s="1016" t="e">
        <f t="shared" si="228"/>
        <v>#DIV/0!</v>
      </c>
      <c r="G7645" s="1016">
        <f t="shared" si="229"/>
        <v>0</v>
      </c>
    </row>
    <row r="7646" spans="1:7">
      <c r="A7646" s="1016"/>
      <c r="B7646" s="1016"/>
      <c r="C7646" s="1016"/>
      <c r="D7646" s="1016"/>
      <c r="E7646" s="1016"/>
      <c r="F7646" s="1016" t="e">
        <f t="shared" si="228"/>
        <v>#DIV/0!</v>
      </c>
      <c r="G7646" s="1016">
        <f t="shared" si="229"/>
        <v>0</v>
      </c>
    </row>
    <row r="7647" spans="1:7">
      <c r="A7647" s="1016"/>
      <c r="B7647" s="1016"/>
      <c r="C7647" s="1016"/>
      <c r="D7647" s="1016"/>
      <c r="E7647" s="1016"/>
      <c r="F7647" s="1016" t="e">
        <f t="shared" ref="F7647:F7710" si="230">(B7647*C7647*D7647*60/(A7647*1000))+F7646</f>
        <v>#DIV/0!</v>
      </c>
      <c r="G7647" s="1016">
        <f t="shared" ref="G7647:G7710" si="231">(C7647*D7647*60)+G7646</f>
        <v>0</v>
      </c>
    </row>
    <row r="7648" spans="1:7">
      <c r="A7648" s="1016"/>
      <c r="B7648" s="1016"/>
      <c r="C7648" s="1016"/>
      <c r="D7648" s="1016"/>
      <c r="E7648" s="1016"/>
      <c r="F7648" s="1016" t="e">
        <f t="shared" si="230"/>
        <v>#DIV/0!</v>
      </c>
      <c r="G7648" s="1016">
        <f t="shared" si="231"/>
        <v>0</v>
      </c>
    </row>
    <row r="7649" spans="1:7">
      <c r="A7649" s="1016"/>
      <c r="B7649" s="1016"/>
      <c r="C7649" s="1016"/>
      <c r="D7649" s="1016"/>
      <c r="E7649" s="1016"/>
      <c r="F7649" s="1016" t="e">
        <f t="shared" si="230"/>
        <v>#DIV/0!</v>
      </c>
      <c r="G7649" s="1016">
        <f t="shared" si="231"/>
        <v>0</v>
      </c>
    </row>
    <row r="7650" spans="1:7">
      <c r="A7650" s="1016"/>
      <c r="B7650" s="1016"/>
      <c r="C7650" s="1016"/>
      <c r="D7650" s="1016"/>
      <c r="E7650" s="1016"/>
      <c r="F7650" s="1016" t="e">
        <f t="shared" si="230"/>
        <v>#DIV/0!</v>
      </c>
      <c r="G7650" s="1016">
        <f t="shared" si="231"/>
        <v>0</v>
      </c>
    </row>
    <row r="7651" spans="1:7">
      <c r="A7651" s="1016"/>
      <c r="B7651" s="1016"/>
      <c r="C7651" s="1016"/>
      <c r="D7651" s="1016"/>
      <c r="E7651" s="1016"/>
      <c r="F7651" s="1016" t="e">
        <f t="shared" si="230"/>
        <v>#DIV/0!</v>
      </c>
      <c r="G7651" s="1016">
        <f t="shared" si="231"/>
        <v>0</v>
      </c>
    </row>
    <row r="7652" spans="1:7">
      <c r="A7652" s="1016"/>
      <c r="B7652" s="1016"/>
      <c r="C7652" s="1016"/>
      <c r="D7652" s="1016"/>
      <c r="E7652" s="1016"/>
      <c r="F7652" s="1016" t="e">
        <f t="shared" si="230"/>
        <v>#DIV/0!</v>
      </c>
      <c r="G7652" s="1016">
        <f t="shared" si="231"/>
        <v>0</v>
      </c>
    </row>
    <row r="7653" spans="1:7">
      <c r="A7653" s="1016"/>
      <c r="B7653" s="1016"/>
      <c r="C7653" s="1016"/>
      <c r="D7653" s="1016"/>
      <c r="E7653" s="1016"/>
      <c r="F7653" s="1016" t="e">
        <f t="shared" si="230"/>
        <v>#DIV/0!</v>
      </c>
      <c r="G7653" s="1016">
        <f t="shared" si="231"/>
        <v>0</v>
      </c>
    </row>
    <row r="7654" spans="1:7">
      <c r="A7654" s="1016"/>
      <c r="B7654" s="1016"/>
      <c r="C7654" s="1016"/>
      <c r="D7654" s="1016"/>
      <c r="E7654" s="1016"/>
      <c r="F7654" s="1016" t="e">
        <f t="shared" si="230"/>
        <v>#DIV/0!</v>
      </c>
      <c r="G7654" s="1016">
        <f t="shared" si="231"/>
        <v>0</v>
      </c>
    </row>
    <row r="7655" spans="1:7">
      <c r="A7655" s="1016"/>
      <c r="B7655" s="1016"/>
      <c r="C7655" s="1016"/>
      <c r="D7655" s="1016"/>
      <c r="E7655" s="1016"/>
      <c r="F7655" s="1016" t="e">
        <f t="shared" si="230"/>
        <v>#DIV/0!</v>
      </c>
      <c r="G7655" s="1016">
        <f t="shared" si="231"/>
        <v>0</v>
      </c>
    </row>
    <row r="7656" spans="1:7">
      <c r="A7656" s="1016"/>
      <c r="B7656" s="1016"/>
      <c r="C7656" s="1016"/>
      <c r="D7656" s="1016"/>
      <c r="E7656" s="1016"/>
      <c r="F7656" s="1016" t="e">
        <f t="shared" si="230"/>
        <v>#DIV/0!</v>
      </c>
      <c r="G7656" s="1016">
        <f t="shared" si="231"/>
        <v>0</v>
      </c>
    </row>
    <row r="7657" spans="1:7">
      <c r="A7657" s="1016"/>
      <c r="B7657" s="1016"/>
      <c r="C7657" s="1016"/>
      <c r="D7657" s="1016"/>
      <c r="E7657" s="1016"/>
      <c r="F7657" s="1016" t="e">
        <f t="shared" si="230"/>
        <v>#DIV/0!</v>
      </c>
      <c r="G7657" s="1016">
        <f t="shared" si="231"/>
        <v>0</v>
      </c>
    </row>
    <row r="7658" spans="1:7">
      <c r="A7658" s="1016"/>
      <c r="B7658" s="1016"/>
      <c r="C7658" s="1016"/>
      <c r="D7658" s="1016"/>
      <c r="E7658" s="1016"/>
      <c r="F7658" s="1016" t="e">
        <f t="shared" si="230"/>
        <v>#DIV/0!</v>
      </c>
      <c r="G7658" s="1016">
        <f t="shared" si="231"/>
        <v>0</v>
      </c>
    </row>
    <row r="7659" spans="1:7">
      <c r="A7659" s="1016"/>
      <c r="B7659" s="1016"/>
      <c r="C7659" s="1016"/>
      <c r="D7659" s="1016"/>
      <c r="E7659" s="1016"/>
      <c r="F7659" s="1016" t="e">
        <f t="shared" si="230"/>
        <v>#DIV/0!</v>
      </c>
      <c r="G7659" s="1016">
        <f t="shared" si="231"/>
        <v>0</v>
      </c>
    </row>
    <row r="7660" spans="1:7">
      <c r="A7660" s="1016"/>
      <c r="B7660" s="1016"/>
      <c r="C7660" s="1016"/>
      <c r="D7660" s="1016"/>
      <c r="E7660" s="1016"/>
      <c r="F7660" s="1016" t="e">
        <f t="shared" si="230"/>
        <v>#DIV/0!</v>
      </c>
      <c r="G7660" s="1016">
        <f t="shared" si="231"/>
        <v>0</v>
      </c>
    </row>
    <row r="7661" spans="1:7">
      <c r="A7661" s="1016"/>
      <c r="B7661" s="1016"/>
      <c r="C7661" s="1016"/>
      <c r="D7661" s="1016"/>
      <c r="E7661" s="1016"/>
      <c r="F7661" s="1016" t="e">
        <f t="shared" si="230"/>
        <v>#DIV/0!</v>
      </c>
      <c r="G7661" s="1016">
        <f t="shared" si="231"/>
        <v>0</v>
      </c>
    </row>
    <row r="7662" spans="1:7">
      <c r="A7662" s="1016"/>
      <c r="B7662" s="1016"/>
      <c r="C7662" s="1016"/>
      <c r="D7662" s="1016"/>
      <c r="E7662" s="1016"/>
      <c r="F7662" s="1016" t="e">
        <f t="shared" si="230"/>
        <v>#DIV/0!</v>
      </c>
      <c r="G7662" s="1016">
        <f t="shared" si="231"/>
        <v>0</v>
      </c>
    </row>
    <row r="7663" spans="1:7">
      <c r="A7663" s="1016"/>
      <c r="B7663" s="1016"/>
      <c r="C7663" s="1016"/>
      <c r="D7663" s="1016"/>
      <c r="E7663" s="1016"/>
      <c r="F7663" s="1016" t="e">
        <f t="shared" si="230"/>
        <v>#DIV/0!</v>
      </c>
      <c r="G7663" s="1016">
        <f t="shared" si="231"/>
        <v>0</v>
      </c>
    </row>
    <row r="7664" spans="1:7">
      <c r="A7664" s="1016"/>
      <c r="B7664" s="1016"/>
      <c r="C7664" s="1016"/>
      <c r="D7664" s="1016"/>
      <c r="E7664" s="1016"/>
      <c r="F7664" s="1016" t="e">
        <f t="shared" si="230"/>
        <v>#DIV/0!</v>
      </c>
      <c r="G7664" s="1016">
        <f t="shared" si="231"/>
        <v>0</v>
      </c>
    </row>
    <row r="7665" spans="1:7">
      <c r="A7665" s="1016"/>
      <c r="B7665" s="1016"/>
      <c r="C7665" s="1016"/>
      <c r="D7665" s="1016"/>
      <c r="E7665" s="1016"/>
      <c r="F7665" s="1016" t="e">
        <f t="shared" si="230"/>
        <v>#DIV/0!</v>
      </c>
      <c r="G7665" s="1016">
        <f t="shared" si="231"/>
        <v>0</v>
      </c>
    </row>
    <row r="7666" spans="1:7">
      <c r="A7666" s="1016"/>
      <c r="B7666" s="1016"/>
      <c r="C7666" s="1016"/>
      <c r="D7666" s="1016"/>
      <c r="E7666" s="1016"/>
      <c r="F7666" s="1016" t="e">
        <f t="shared" si="230"/>
        <v>#DIV/0!</v>
      </c>
      <c r="G7666" s="1016">
        <f t="shared" si="231"/>
        <v>0</v>
      </c>
    </row>
    <row r="7667" spans="1:7">
      <c r="A7667" s="1016"/>
      <c r="B7667" s="1016"/>
      <c r="C7667" s="1016"/>
      <c r="D7667" s="1016"/>
      <c r="E7667" s="1016"/>
      <c r="F7667" s="1016" t="e">
        <f t="shared" si="230"/>
        <v>#DIV/0!</v>
      </c>
      <c r="G7667" s="1016">
        <f t="shared" si="231"/>
        <v>0</v>
      </c>
    </row>
    <row r="7668" spans="1:7">
      <c r="A7668" s="1016"/>
      <c r="B7668" s="1016"/>
      <c r="C7668" s="1016"/>
      <c r="D7668" s="1016"/>
      <c r="E7668" s="1016"/>
      <c r="F7668" s="1016" t="e">
        <f t="shared" si="230"/>
        <v>#DIV/0!</v>
      </c>
      <c r="G7668" s="1016">
        <f t="shared" si="231"/>
        <v>0</v>
      </c>
    </row>
    <row r="7669" spans="1:7">
      <c r="A7669" s="1016"/>
      <c r="B7669" s="1016"/>
      <c r="C7669" s="1016"/>
      <c r="D7669" s="1016"/>
      <c r="E7669" s="1016"/>
      <c r="F7669" s="1016" t="e">
        <f t="shared" si="230"/>
        <v>#DIV/0!</v>
      </c>
      <c r="G7669" s="1016">
        <f t="shared" si="231"/>
        <v>0</v>
      </c>
    </row>
    <row r="7670" spans="1:7">
      <c r="A7670" s="1016"/>
      <c r="B7670" s="1016"/>
      <c r="C7670" s="1016"/>
      <c r="D7670" s="1016"/>
      <c r="E7670" s="1016"/>
      <c r="F7670" s="1016" t="e">
        <f t="shared" si="230"/>
        <v>#DIV/0!</v>
      </c>
      <c r="G7670" s="1016">
        <f t="shared" si="231"/>
        <v>0</v>
      </c>
    </row>
    <row r="7671" spans="1:7">
      <c r="A7671" s="1016"/>
      <c r="B7671" s="1016"/>
      <c r="C7671" s="1016"/>
      <c r="D7671" s="1016"/>
      <c r="E7671" s="1016"/>
      <c r="F7671" s="1016" t="e">
        <f t="shared" si="230"/>
        <v>#DIV/0!</v>
      </c>
      <c r="G7671" s="1016">
        <f t="shared" si="231"/>
        <v>0</v>
      </c>
    </row>
    <row r="7672" spans="1:7">
      <c r="A7672" s="1016"/>
      <c r="B7672" s="1016"/>
      <c r="C7672" s="1016"/>
      <c r="D7672" s="1016"/>
      <c r="E7672" s="1016"/>
      <c r="F7672" s="1016" t="e">
        <f t="shared" si="230"/>
        <v>#DIV/0!</v>
      </c>
      <c r="G7672" s="1016">
        <f t="shared" si="231"/>
        <v>0</v>
      </c>
    </row>
    <row r="7673" spans="1:7">
      <c r="A7673" s="1016"/>
      <c r="B7673" s="1016"/>
      <c r="C7673" s="1016"/>
      <c r="D7673" s="1016"/>
      <c r="E7673" s="1016"/>
      <c r="F7673" s="1016" t="e">
        <f t="shared" si="230"/>
        <v>#DIV/0!</v>
      </c>
      <c r="G7673" s="1016">
        <f t="shared" si="231"/>
        <v>0</v>
      </c>
    </row>
    <row r="7674" spans="1:7">
      <c r="A7674" s="1016"/>
      <c r="B7674" s="1016"/>
      <c r="C7674" s="1016"/>
      <c r="D7674" s="1016"/>
      <c r="E7674" s="1016"/>
      <c r="F7674" s="1016" t="e">
        <f t="shared" si="230"/>
        <v>#DIV/0!</v>
      </c>
      <c r="G7674" s="1016">
        <f t="shared" si="231"/>
        <v>0</v>
      </c>
    </row>
    <row r="7675" spans="1:7">
      <c r="A7675" s="1016"/>
      <c r="B7675" s="1016"/>
      <c r="C7675" s="1016"/>
      <c r="D7675" s="1016"/>
      <c r="E7675" s="1016"/>
      <c r="F7675" s="1016" t="e">
        <f t="shared" si="230"/>
        <v>#DIV/0!</v>
      </c>
      <c r="G7675" s="1016">
        <f t="shared" si="231"/>
        <v>0</v>
      </c>
    </row>
    <row r="7676" spans="1:7">
      <c r="A7676" s="1016"/>
      <c r="B7676" s="1016"/>
      <c r="C7676" s="1016"/>
      <c r="D7676" s="1016"/>
      <c r="E7676" s="1016"/>
      <c r="F7676" s="1016" t="e">
        <f t="shared" si="230"/>
        <v>#DIV/0!</v>
      </c>
      <c r="G7676" s="1016">
        <f t="shared" si="231"/>
        <v>0</v>
      </c>
    </row>
    <row r="7677" spans="1:7">
      <c r="A7677" s="1016"/>
      <c r="B7677" s="1016"/>
      <c r="C7677" s="1016"/>
      <c r="D7677" s="1016"/>
      <c r="E7677" s="1016"/>
      <c r="F7677" s="1016" t="e">
        <f t="shared" si="230"/>
        <v>#DIV/0!</v>
      </c>
      <c r="G7677" s="1016">
        <f t="shared" si="231"/>
        <v>0</v>
      </c>
    </row>
    <row r="7678" spans="1:7">
      <c r="A7678" s="1016"/>
      <c r="B7678" s="1016"/>
      <c r="C7678" s="1016"/>
      <c r="D7678" s="1016"/>
      <c r="E7678" s="1016"/>
      <c r="F7678" s="1016" t="e">
        <f t="shared" si="230"/>
        <v>#DIV/0!</v>
      </c>
      <c r="G7678" s="1016">
        <f t="shared" si="231"/>
        <v>0</v>
      </c>
    </row>
    <row r="7679" spans="1:7">
      <c r="A7679" s="1016"/>
      <c r="B7679" s="1016"/>
      <c r="C7679" s="1016"/>
      <c r="D7679" s="1016"/>
      <c r="E7679" s="1016"/>
      <c r="F7679" s="1016" t="e">
        <f t="shared" si="230"/>
        <v>#DIV/0!</v>
      </c>
      <c r="G7679" s="1016">
        <f t="shared" si="231"/>
        <v>0</v>
      </c>
    </row>
    <row r="7680" spans="1:7">
      <c r="A7680" s="1016"/>
      <c r="B7680" s="1016"/>
      <c r="C7680" s="1016"/>
      <c r="D7680" s="1016"/>
      <c r="E7680" s="1016"/>
      <c r="F7680" s="1016" t="e">
        <f t="shared" si="230"/>
        <v>#DIV/0!</v>
      </c>
      <c r="G7680" s="1016">
        <f t="shared" si="231"/>
        <v>0</v>
      </c>
    </row>
    <row r="7681" spans="1:7">
      <c r="A7681" s="1016"/>
      <c r="B7681" s="1016"/>
      <c r="C7681" s="1016"/>
      <c r="D7681" s="1016"/>
      <c r="E7681" s="1016"/>
      <c r="F7681" s="1016" t="e">
        <f t="shared" si="230"/>
        <v>#DIV/0!</v>
      </c>
      <c r="G7681" s="1016">
        <f t="shared" si="231"/>
        <v>0</v>
      </c>
    </row>
    <row r="7682" spans="1:7">
      <c r="A7682" s="1016"/>
      <c r="B7682" s="1016"/>
      <c r="C7682" s="1016"/>
      <c r="D7682" s="1016"/>
      <c r="E7682" s="1016"/>
      <c r="F7682" s="1016" t="e">
        <f t="shared" si="230"/>
        <v>#DIV/0!</v>
      </c>
      <c r="G7682" s="1016">
        <f t="shared" si="231"/>
        <v>0</v>
      </c>
    </row>
    <row r="7683" spans="1:7">
      <c r="A7683" s="1016"/>
      <c r="B7683" s="1016"/>
      <c r="C7683" s="1016"/>
      <c r="D7683" s="1016"/>
      <c r="E7683" s="1016"/>
      <c r="F7683" s="1016" t="e">
        <f t="shared" si="230"/>
        <v>#DIV/0!</v>
      </c>
      <c r="G7683" s="1016">
        <f t="shared" si="231"/>
        <v>0</v>
      </c>
    </row>
    <row r="7684" spans="1:7">
      <c r="A7684" s="1016"/>
      <c r="B7684" s="1016"/>
      <c r="C7684" s="1016"/>
      <c r="D7684" s="1016"/>
      <c r="E7684" s="1016"/>
      <c r="F7684" s="1016" t="e">
        <f t="shared" si="230"/>
        <v>#DIV/0!</v>
      </c>
      <c r="G7684" s="1016">
        <f t="shared" si="231"/>
        <v>0</v>
      </c>
    </row>
    <row r="7685" spans="1:7">
      <c r="A7685" s="1016"/>
      <c r="B7685" s="1016"/>
      <c r="C7685" s="1016"/>
      <c r="D7685" s="1016"/>
      <c r="E7685" s="1016"/>
      <c r="F7685" s="1016" t="e">
        <f t="shared" si="230"/>
        <v>#DIV/0!</v>
      </c>
      <c r="G7685" s="1016">
        <f t="shared" si="231"/>
        <v>0</v>
      </c>
    </row>
    <row r="7686" spans="1:7">
      <c r="A7686" s="1016"/>
      <c r="B7686" s="1016"/>
      <c r="C7686" s="1016"/>
      <c r="D7686" s="1016"/>
      <c r="E7686" s="1016"/>
      <c r="F7686" s="1016" t="e">
        <f t="shared" si="230"/>
        <v>#DIV/0!</v>
      </c>
      <c r="G7686" s="1016">
        <f t="shared" si="231"/>
        <v>0</v>
      </c>
    </row>
    <row r="7687" spans="1:7">
      <c r="A7687" s="1016"/>
      <c r="B7687" s="1016"/>
      <c r="C7687" s="1016"/>
      <c r="D7687" s="1016"/>
      <c r="E7687" s="1016"/>
      <c r="F7687" s="1016" t="e">
        <f t="shared" si="230"/>
        <v>#DIV/0!</v>
      </c>
      <c r="G7687" s="1016">
        <f t="shared" si="231"/>
        <v>0</v>
      </c>
    </row>
    <row r="7688" spans="1:7">
      <c r="A7688" s="1016"/>
      <c r="B7688" s="1016"/>
      <c r="C7688" s="1016"/>
      <c r="D7688" s="1016"/>
      <c r="E7688" s="1016"/>
      <c r="F7688" s="1016" t="e">
        <f t="shared" si="230"/>
        <v>#DIV/0!</v>
      </c>
      <c r="G7688" s="1016">
        <f t="shared" si="231"/>
        <v>0</v>
      </c>
    </row>
    <row r="7689" spans="1:7">
      <c r="A7689" s="1016"/>
      <c r="B7689" s="1016"/>
      <c r="C7689" s="1016"/>
      <c r="D7689" s="1016"/>
      <c r="E7689" s="1016"/>
      <c r="F7689" s="1016" t="e">
        <f t="shared" si="230"/>
        <v>#DIV/0!</v>
      </c>
      <c r="G7689" s="1016">
        <f t="shared" si="231"/>
        <v>0</v>
      </c>
    </row>
    <row r="7690" spans="1:7">
      <c r="A7690" s="1016"/>
      <c r="B7690" s="1016"/>
      <c r="C7690" s="1016"/>
      <c r="D7690" s="1016"/>
      <c r="E7690" s="1016"/>
      <c r="F7690" s="1016" t="e">
        <f t="shared" si="230"/>
        <v>#DIV/0!</v>
      </c>
      <c r="G7690" s="1016">
        <f t="shared" si="231"/>
        <v>0</v>
      </c>
    </row>
    <row r="7691" spans="1:7">
      <c r="A7691" s="1016"/>
      <c r="B7691" s="1016"/>
      <c r="C7691" s="1016"/>
      <c r="D7691" s="1016"/>
      <c r="E7691" s="1016"/>
      <c r="F7691" s="1016" t="e">
        <f t="shared" si="230"/>
        <v>#DIV/0!</v>
      </c>
      <c r="G7691" s="1016">
        <f t="shared" si="231"/>
        <v>0</v>
      </c>
    </row>
    <row r="7692" spans="1:7">
      <c r="A7692" s="1016"/>
      <c r="B7692" s="1016"/>
      <c r="C7692" s="1016"/>
      <c r="D7692" s="1016"/>
      <c r="E7692" s="1016"/>
      <c r="F7692" s="1016" t="e">
        <f t="shared" si="230"/>
        <v>#DIV/0!</v>
      </c>
      <c r="G7692" s="1016">
        <f t="shared" si="231"/>
        <v>0</v>
      </c>
    </row>
    <row r="7693" spans="1:7">
      <c r="A7693" s="1016"/>
      <c r="B7693" s="1016"/>
      <c r="C7693" s="1016"/>
      <c r="D7693" s="1016"/>
      <c r="E7693" s="1016"/>
      <c r="F7693" s="1016" t="e">
        <f t="shared" si="230"/>
        <v>#DIV/0!</v>
      </c>
      <c r="G7693" s="1016">
        <f t="shared" si="231"/>
        <v>0</v>
      </c>
    </row>
    <row r="7694" spans="1:7">
      <c r="A7694" s="1016"/>
      <c r="B7694" s="1016"/>
      <c r="C7694" s="1016"/>
      <c r="D7694" s="1016"/>
      <c r="E7694" s="1016"/>
      <c r="F7694" s="1016" t="e">
        <f t="shared" si="230"/>
        <v>#DIV/0!</v>
      </c>
      <c r="G7694" s="1016">
        <f t="shared" si="231"/>
        <v>0</v>
      </c>
    </row>
    <row r="7695" spans="1:7">
      <c r="A7695" s="1016"/>
      <c r="B7695" s="1016"/>
      <c r="C7695" s="1016"/>
      <c r="D7695" s="1016"/>
      <c r="E7695" s="1016"/>
      <c r="F7695" s="1016" t="e">
        <f t="shared" si="230"/>
        <v>#DIV/0!</v>
      </c>
      <c r="G7695" s="1016">
        <f t="shared" si="231"/>
        <v>0</v>
      </c>
    </row>
    <row r="7696" spans="1:7">
      <c r="A7696" s="1016"/>
      <c r="B7696" s="1016"/>
      <c r="C7696" s="1016"/>
      <c r="D7696" s="1016"/>
      <c r="E7696" s="1016"/>
      <c r="F7696" s="1016" t="e">
        <f t="shared" si="230"/>
        <v>#DIV/0!</v>
      </c>
      <c r="G7696" s="1016">
        <f t="shared" si="231"/>
        <v>0</v>
      </c>
    </row>
    <row r="7697" spans="1:7">
      <c r="A7697" s="1016"/>
      <c r="B7697" s="1016"/>
      <c r="C7697" s="1016"/>
      <c r="D7697" s="1016"/>
      <c r="E7697" s="1016"/>
      <c r="F7697" s="1016" t="e">
        <f t="shared" si="230"/>
        <v>#DIV/0!</v>
      </c>
      <c r="G7697" s="1016">
        <f t="shared" si="231"/>
        <v>0</v>
      </c>
    </row>
    <row r="7698" spans="1:7">
      <c r="A7698" s="1016"/>
      <c r="B7698" s="1016"/>
      <c r="C7698" s="1016"/>
      <c r="D7698" s="1016"/>
      <c r="E7698" s="1016"/>
      <c r="F7698" s="1016" t="e">
        <f t="shared" si="230"/>
        <v>#DIV/0!</v>
      </c>
      <c r="G7698" s="1016">
        <f t="shared" si="231"/>
        <v>0</v>
      </c>
    </row>
    <row r="7699" spans="1:7">
      <c r="A7699" s="1016"/>
      <c r="B7699" s="1016"/>
      <c r="C7699" s="1016"/>
      <c r="D7699" s="1016"/>
      <c r="E7699" s="1016"/>
      <c r="F7699" s="1016" t="e">
        <f t="shared" si="230"/>
        <v>#DIV/0!</v>
      </c>
      <c r="G7699" s="1016">
        <f t="shared" si="231"/>
        <v>0</v>
      </c>
    </row>
    <row r="7700" spans="1:7">
      <c r="A7700" s="1016"/>
      <c r="B7700" s="1016"/>
      <c r="C7700" s="1016"/>
      <c r="D7700" s="1016"/>
      <c r="E7700" s="1016"/>
      <c r="F7700" s="1016" t="e">
        <f t="shared" si="230"/>
        <v>#DIV/0!</v>
      </c>
      <c r="G7700" s="1016">
        <f t="shared" si="231"/>
        <v>0</v>
      </c>
    </row>
    <row r="7701" spans="1:7">
      <c r="A7701" s="1016"/>
      <c r="B7701" s="1016"/>
      <c r="C7701" s="1016"/>
      <c r="D7701" s="1016"/>
      <c r="E7701" s="1016"/>
      <c r="F7701" s="1016" t="e">
        <f t="shared" si="230"/>
        <v>#DIV/0!</v>
      </c>
      <c r="G7701" s="1016">
        <f t="shared" si="231"/>
        <v>0</v>
      </c>
    </row>
    <row r="7702" spans="1:7">
      <c r="A7702" s="1016"/>
      <c r="B7702" s="1016"/>
      <c r="C7702" s="1016"/>
      <c r="D7702" s="1016"/>
      <c r="E7702" s="1016"/>
      <c r="F7702" s="1016" t="e">
        <f t="shared" si="230"/>
        <v>#DIV/0!</v>
      </c>
      <c r="G7702" s="1016">
        <f t="shared" si="231"/>
        <v>0</v>
      </c>
    </row>
    <row r="7703" spans="1:7">
      <c r="A7703" s="1016"/>
      <c r="B7703" s="1016"/>
      <c r="C7703" s="1016"/>
      <c r="D7703" s="1016"/>
      <c r="E7703" s="1016"/>
      <c r="F7703" s="1016" t="e">
        <f t="shared" si="230"/>
        <v>#DIV/0!</v>
      </c>
      <c r="G7703" s="1016">
        <f t="shared" si="231"/>
        <v>0</v>
      </c>
    </row>
    <row r="7704" spans="1:7">
      <c r="A7704" s="1016"/>
      <c r="B7704" s="1016"/>
      <c r="C7704" s="1016"/>
      <c r="D7704" s="1016"/>
      <c r="E7704" s="1016"/>
      <c r="F7704" s="1016" t="e">
        <f t="shared" si="230"/>
        <v>#DIV/0!</v>
      </c>
      <c r="G7704" s="1016">
        <f t="shared" si="231"/>
        <v>0</v>
      </c>
    </row>
    <row r="7705" spans="1:7">
      <c r="A7705" s="1016"/>
      <c r="B7705" s="1016"/>
      <c r="C7705" s="1016"/>
      <c r="D7705" s="1016"/>
      <c r="E7705" s="1016"/>
      <c r="F7705" s="1016" t="e">
        <f t="shared" si="230"/>
        <v>#DIV/0!</v>
      </c>
      <c r="G7705" s="1016">
        <f t="shared" si="231"/>
        <v>0</v>
      </c>
    </row>
    <row r="7706" spans="1:7">
      <c r="A7706" s="1016"/>
      <c r="B7706" s="1016"/>
      <c r="C7706" s="1016"/>
      <c r="D7706" s="1016"/>
      <c r="E7706" s="1016"/>
      <c r="F7706" s="1016" t="e">
        <f t="shared" si="230"/>
        <v>#DIV/0!</v>
      </c>
      <c r="G7706" s="1016">
        <f t="shared" si="231"/>
        <v>0</v>
      </c>
    </row>
    <row r="7707" spans="1:7">
      <c r="A7707" s="1016"/>
      <c r="B7707" s="1016"/>
      <c r="C7707" s="1016"/>
      <c r="D7707" s="1016"/>
      <c r="E7707" s="1016"/>
      <c r="F7707" s="1016" t="e">
        <f t="shared" si="230"/>
        <v>#DIV/0!</v>
      </c>
      <c r="G7707" s="1016">
        <f t="shared" si="231"/>
        <v>0</v>
      </c>
    </row>
    <row r="7708" spans="1:7">
      <c r="A7708" s="1016"/>
      <c r="B7708" s="1016"/>
      <c r="C7708" s="1016"/>
      <c r="D7708" s="1016"/>
      <c r="E7708" s="1016"/>
      <c r="F7708" s="1016" t="e">
        <f t="shared" si="230"/>
        <v>#DIV/0!</v>
      </c>
      <c r="G7708" s="1016">
        <f t="shared" si="231"/>
        <v>0</v>
      </c>
    </row>
    <row r="7709" spans="1:7">
      <c r="A7709" s="1016"/>
      <c r="B7709" s="1016"/>
      <c r="C7709" s="1016"/>
      <c r="D7709" s="1016"/>
      <c r="E7709" s="1016"/>
      <c r="F7709" s="1016" t="e">
        <f t="shared" si="230"/>
        <v>#DIV/0!</v>
      </c>
      <c r="G7709" s="1016">
        <f t="shared" si="231"/>
        <v>0</v>
      </c>
    </row>
    <row r="7710" spans="1:7">
      <c r="A7710" s="1016"/>
      <c r="B7710" s="1016"/>
      <c r="C7710" s="1016"/>
      <c r="D7710" s="1016"/>
      <c r="E7710" s="1016"/>
      <c r="F7710" s="1016" t="e">
        <f t="shared" si="230"/>
        <v>#DIV/0!</v>
      </c>
      <c r="G7710" s="1016">
        <f t="shared" si="231"/>
        <v>0</v>
      </c>
    </row>
    <row r="7711" spans="1:7">
      <c r="A7711" s="1016"/>
      <c r="B7711" s="1016"/>
      <c r="C7711" s="1016"/>
      <c r="D7711" s="1016"/>
      <c r="E7711" s="1016"/>
      <c r="F7711" s="1016" t="e">
        <f t="shared" ref="F7711:F7774" si="232">(B7711*C7711*D7711*60/(A7711*1000))+F7710</f>
        <v>#DIV/0!</v>
      </c>
      <c r="G7711" s="1016">
        <f t="shared" ref="G7711:G7774" si="233">(C7711*D7711*60)+G7710</f>
        <v>0</v>
      </c>
    </row>
    <row r="7712" spans="1:7">
      <c r="A7712" s="1016"/>
      <c r="B7712" s="1016"/>
      <c r="C7712" s="1016"/>
      <c r="D7712" s="1016"/>
      <c r="E7712" s="1016"/>
      <c r="F7712" s="1016" t="e">
        <f t="shared" si="232"/>
        <v>#DIV/0!</v>
      </c>
      <c r="G7712" s="1016">
        <f t="shared" si="233"/>
        <v>0</v>
      </c>
    </row>
    <row r="7713" spans="1:7">
      <c r="A7713" s="1016"/>
      <c r="B7713" s="1016"/>
      <c r="C7713" s="1016"/>
      <c r="D7713" s="1016"/>
      <c r="E7713" s="1016"/>
      <c r="F7713" s="1016" t="e">
        <f t="shared" si="232"/>
        <v>#DIV/0!</v>
      </c>
      <c r="G7713" s="1016">
        <f t="shared" si="233"/>
        <v>0</v>
      </c>
    </row>
    <row r="7714" spans="1:7">
      <c r="A7714" s="1016"/>
      <c r="B7714" s="1016"/>
      <c r="C7714" s="1016"/>
      <c r="D7714" s="1016"/>
      <c r="E7714" s="1016"/>
      <c r="F7714" s="1016" t="e">
        <f t="shared" si="232"/>
        <v>#DIV/0!</v>
      </c>
      <c r="G7714" s="1016">
        <f t="shared" si="233"/>
        <v>0</v>
      </c>
    </row>
    <row r="7715" spans="1:7">
      <c r="A7715" s="1016"/>
      <c r="B7715" s="1016"/>
      <c r="C7715" s="1016"/>
      <c r="D7715" s="1016"/>
      <c r="E7715" s="1016"/>
      <c r="F7715" s="1016" t="e">
        <f t="shared" si="232"/>
        <v>#DIV/0!</v>
      </c>
      <c r="G7715" s="1016">
        <f t="shared" si="233"/>
        <v>0</v>
      </c>
    </row>
    <row r="7716" spans="1:7">
      <c r="A7716" s="1016"/>
      <c r="B7716" s="1016"/>
      <c r="C7716" s="1016"/>
      <c r="D7716" s="1016"/>
      <c r="E7716" s="1016"/>
      <c r="F7716" s="1016" t="e">
        <f t="shared" si="232"/>
        <v>#DIV/0!</v>
      </c>
      <c r="G7716" s="1016">
        <f t="shared" si="233"/>
        <v>0</v>
      </c>
    </row>
    <row r="7717" spans="1:7">
      <c r="A7717" s="1016"/>
      <c r="B7717" s="1016"/>
      <c r="C7717" s="1016"/>
      <c r="D7717" s="1016"/>
      <c r="E7717" s="1016"/>
      <c r="F7717" s="1016" t="e">
        <f t="shared" si="232"/>
        <v>#DIV/0!</v>
      </c>
      <c r="G7717" s="1016">
        <f t="shared" si="233"/>
        <v>0</v>
      </c>
    </row>
    <row r="7718" spans="1:7">
      <c r="A7718" s="1016"/>
      <c r="B7718" s="1016"/>
      <c r="C7718" s="1016"/>
      <c r="D7718" s="1016"/>
      <c r="E7718" s="1016"/>
      <c r="F7718" s="1016" t="e">
        <f t="shared" si="232"/>
        <v>#DIV/0!</v>
      </c>
      <c r="G7718" s="1016">
        <f t="shared" si="233"/>
        <v>0</v>
      </c>
    </row>
    <row r="7719" spans="1:7">
      <c r="A7719" s="1016"/>
      <c r="B7719" s="1016"/>
      <c r="C7719" s="1016"/>
      <c r="D7719" s="1016"/>
      <c r="E7719" s="1016"/>
      <c r="F7719" s="1016" t="e">
        <f t="shared" si="232"/>
        <v>#DIV/0!</v>
      </c>
      <c r="G7719" s="1016">
        <f t="shared" si="233"/>
        <v>0</v>
      </c>
    </row>
    <row r="7720" spans="1:7">
      <c r="A7720" s="1016"/>
      <c r="B7720" s="1016"/>
      <c r="C7720" s="1016"/>
      <c r="D7720" s="1016"/>
      <c r="E7720" s="1016"/>
      <c r="F7720" s="1016" t="e">
        <f t="shared" si="232"/>
        <v>#DIV/0!</v>
      </c>
      <c r="G7720" s="1016">
        <f t="shared" si="233"/>
        <v>0</v>
      </c>
    </row>
    <row r="7721" spans="1:7">
      <c r="A7721" s="1016"/>
      <c r="B7721" s="1016"/>
      <c r="C7721" s="1016"/>
      <c r="D7721" s="1016"/>
      <c r="E7721" s="1016"/>
      <c r="F7721" s="1016" t="e">
        <f t="shared" si="232"/>
        <v>#DIV/0!</v>
      </c>
      <c r="G7721" s="1016">
        <f t="shared" si="233"/>
        <v>0</v>
      </c>
    </row>
    <row r="7722" spans="1:7">
      <c r="A7722" s="1016"/>
      <c r="B7722" s="1016"/>
      <c r="C7722" s="1016"/>
      <c r="D7722" s="1016"/>
      <c r="E7722" s="1016"/>
      <c r="F7722" s="1016" t="e">
        <f t="shared" si="232"/>
        <v>#DIV/0!</v>
      </c>
      <c r="G7722" s="1016">
        <f t="shared" si="233"/>
        <v>0</v>
      </c>
    </row>
    <row r="7723" spans="1:7">
      <c r="A7723" s="1016"/>
      <c r="B7723" s="1016"/>
      <c r="C7723" s="1016"/>
      <c r="D7723" s="1016"/>
      <c r="E7723" s="1016"/>
      <c r="F7723" s="1016" t="e">
        <f t="shared" si="232"/>
        <v>#DIV/0!</v>
      </c>
      <c r="G7723" s="1016">
        <f t="shared" si="233"/>
        <v>0</v>
      </c>
    </row>
    <row r="7724" spans="1:7">
      <c r="A7724" s="1016"/>
      <c r="B7724" s="1016"/>
      <c r="C7724" s="1016"/>
      <c r="D7724" s="1016"/>
      <c r="E7724" s="1016"/>
      <c r="F7724" s="1016" t="e">
        <f t="shared" si="232"/>
        <v>#DIV/0!</v>
      </c>
      <c r="G7724" s="1016">
        <f t="shared" si="233"/>
        <v>0</v>
      </c>
    </row>
    <row r="7725" spans="1:7">
      <c r="A7725" s="1016"/>
      <c r="B7725" s="1016"/>
      <c r="C7725" s="1016"/>
      <c r="D7725" s="1016"/>
      <c r="E7725" s="1016"/>
      <c r="F7725" s="1016" t="e">
        <f t="shared" si="232"/>
        <v>#DIV/0!</v>
      </c>
      <c r="G7725" s="1016">
        <f t="shared" si="233"/>
        <v>0</v>
      </c>
    </row>
    <row r="7726" spans="1:7">
      <c r="A7726" s="1016"/>
      <c r="B7726" s="1016"/>
      <c r="C7726" s="1016"/>
      <c r="D7726" s="1016"/>
      <c r="E7726" s="1016"/>
      <c r="F7726" s="1016" t="e">
        <f t="shared" si="232"/>
        <v>#DIV/0!</v>
      </c>
      <c r="G7726" s="1016">
        <f t="shared" si="233"/>
        <v>0</v>
      </c>
    </row>
    <row r="7727" spans="1:7">
      <c r="A7727" s="1016"/>
      <c r="B7727" s="1016"/>
      <c r="C7727" s="1016"/>
      <c r="D7727" s="1016"/>
      <c r="E7727" s="1016"/>
      <c r="F7727" s="1016" t="e">
        <f t="shared" si="232"/>
        <v>#DIV/0!</v>
      </c>
      <c r="G7727" s="1016">
        <f t="shared" si="233"/>
        <v>0</v>
      </c>
    </row>
    <row r="7728" spans="1:7">
      <c r="A7728" s="1016"/>
      <c r="B7728" s="1016"/>
      <c r="C7728" s="1016"/>
      <c r="D7728" s="1016"/>
      <c r="E7728" s="1016"/>
      <c r="F7728" s="1016" t="e">
        <f t="shared" si="232"/>
        <v>#DIV/0!</v>
      </c>
      <c r="G7728" s="1016">
        <f t="shared" si="233"/>
        <v>0</v>
      </c>
    </row>
    <row r="7729" spans="1:7">
      <c r="A7729" s="1016"/>
      <c r="B7729" s="1016"/>
      <c r="C7729" s="1016"/>
      <c r="D7729" s="1016"/>
      <c r="E7729" s="1016"/>
      <c r="F7729" s="1016" t="e">
        <f t="shared" si="232"/>
        <v>#DIV/0!</v>
      </c>
      <c r="G7729" s="1016">
        <f t="shared" si="233"/>
        <v>0</v>
      </c>
    </row>
    <row r="7730" spans="1:7">
      <c r="A7730" s="1016"/>
      <c r="B7730" s="1016"/>
      <c r="C7730" s="1016"/>
      <c r="D7730" s="1016"/>
      <c r="E7730" s="1016"/>
      <c r="F7730" s="1016" t="e">
        <f t="shared" si="232"/>
        <v>#DIV/0!</v>
      </c>
      <c r="G7730" s="1016">
        <f t="shared" si="233"/>
        <v>0</v>
      </c>
    </row>
    <row r="7731" spans="1:7">
      <c r="A7731" s="1016"/>
      <c r="B7731" s="1016"/>
      <c r="C7731" s="1016"/>
      <c r="D7731" s="1016"/>
      <c r="E7731" s="1016"/>
      <c r="F7731" s="1016" t="e">
        <f t="shared" si="232"/>
        <v>#DIV/0!</v>
      </c>
      <c r="G7731" s="1016">
        <f t="shared" si="233"/>
        <v>0</v>
      </c>
    </row>
    <row r="7732" spans="1:7">
      <c r="A7732" s="1016"/>
      <c r="B7732" s="1016"/>
      <c r="C7732" s="1016"/>
      <c r="D7732" s="1016"/>
      <c r="E7732" s="1016"/>
      <c r="F7732" s="1016" t="e">
        <f t="shared" si="232"/>
        <v>#DIV/0!</v>
      </c>
      <c r="G7732" s="1016">
        <f t="shared" si="233"/>
        <v>0</v>
      </c>
    </row>
    <row r="7733" spans="1:7">
      <c r="A7733" s="1016"/>
      <c r="B7733" s="1016"/>
      <c r="C7733" s="1016"/>
      <c r="D7733" s="1016"/>
      <c r="E7733" s="1016"/>
      <c r="F7733" s="1016" t="e">
        <f t="shared" si="232"/>
        <v>#DIV/0!</v>
      </c>
      <c r="G7733" s="1016">
        <f t="shared" si="233"/>
        <v>0</v>
      </c>
    </row>
    <row r="7734" spans="1:7">
      <c r="A7734" s="1016"/>
      <c r="B7734" s="1016"/>
      <c r="C7734" s="1016"/>
      <c r="D7734" s="1016"/>
      <c r="E7734" s="1016"/>
      <c r="F7734" s="1016" t="e">
        <f t="shared" si="232"/>
        <v>#DIV/0!</v>
      </c>
      <c r="G7734" s="1016">
        <f t="shared" si="233"/>
        <v>0</v>
      </c>
    </row>
    <row r="7735" spans="1:7">
      <c r="A7735" s="1016"/>
      <c r="B7735" s="1016"/>
      <c r="C7735" s="1016"/>
      <c r="D7735" s="1016"/>
      <c r="E7735" s="1016"/>
      <c r="F7735" s="1016" t="e">
        <f t="shared" si="232"/>
        <v>#DIV/0!</v>
      </c>
      <c r="G7735" s="1016">
        <f t="shared" si="233"/>
        <v>0</v>
      </c>
    </row>
    <row r="7736" spans="1:7">
      <c r="A7736" s="1016"/>
      <c r="B7736" s="1016"/>
      <c r="C7736" s="1016"/>
      <c r="D7736" s="1016"/>
      <c r="E7736" s="1016"/>
      <c r="F7736" s="1016" t="e">
        <f t="shared" si="232"/>
        <v>#DIV/0!</v>
      </c>
      <c r="G7736" s="1016">
        <f t="shared" si="233"/>
        <v>0</v>
      </c>
    </row>
    <row r="7737" spans="1:7">
      <c r="A7737" s="1016"/>
      <c r="B7737" s="1016"/>
      <c r="C7737" s="1016"/>
      <c r="D7737" s="1016"/>
      <c r="E7737" s="1016"/>
      <c r="F7737" s="1016" t="e">
        <f t="shared" si="232"/>
        <v>#DIV/0!</v>
      </c>
      <c r="G7737" s="1016">
        <f t="shared" si="233"/>
        <v>0</v>
      </c>
    </row>
    <row r="7738" spans="1:7">
      <c r="A7738" s="1016"/>
      <c r="B7738" s="1016"/>
      <c r="C7738" s="1016"/>
      <c r="D7738" s="1016"/>
      <c r="E7738" s="1016"/>
      <c r="F7738" s="1016" t="e">
        <f t="shared" si="232"/>
        <v>#DIV/0!</v>
      </c>
      <c r="G7738" s="1016">
        <f t="shared" si="233"/>
        <v>0</v>
      </c>
    </row>
    <row r="7739" spans="1:7">
      <c r="A7739" s="1016"/>
      <c r="B7739" s="1016"/>
      <c r="C7739" s="1016"/>
      <c r="D7739" s="1016"/>
      <c r="E7739" s="1016"/>
      <c r="F7739" s="1016" t="e">
        <f t="shared" si="232"/>
        <v>#DIV/0!</v>
      </c>
      <c r="G7739" s="1016">
        <f t="shared" si="233"/>
        <v>0</v>
      </c>
    </row>
    <row r="7740" spans="1:7">
      <c r="A7740" s="1016"/>
      <c r="B7740" s="1016"/>
      <c r="C7740" s="1016"/>
      <c r="D7740" s="1016"/>
      <c r="E7740" s="1016"/>
      <c r="F7740" s="1016" t="e">
        <f t="shared" si="232"/>
        <v>#DIV/0!</v>
      </c>
      <c r="G7740" s="1016">
        <f t="shared" si="233"/>
        <v>0</v>
      </c>
    </row>
    <row r="7741" spans="1:7">
      <c r="A7741" s="1016"/>
      <c r="B7741" s="1016"/>
      <c r="C7741" s="1016"/>
      <c r="D7741" s="1016"/>
      <c r="E7741" s="1016"/>
      <c r="F7741" s="1016" t="e">
        <f t="shared" si="232"/>
        <v>#DIV/0!</v>
      </c>
      <c r="G7741" s="1016">
        <f t="shared" si="233"/>
        <v>0</v>
      </c>
    </row>
    <row r="7742" spans="1:7">
      <c r="A7742" s="1016"/>
      <c r="B7742" s="1016"/>
      <c r="C7742" s="1016"/>
      <c r="D7742" s="1016"/>
      <c r="E7742" s="1016"/>
      <c r="F7742" s="1016" t="e">
        <f t="shared" si="232"/>
        <v>#DIV/0!</v>
      </c>
      <c r="G7742" s="1016">
        <f t="shared" si="233"/>
        <v>0</v>
      </c>
    </row>
    <row r="7743" spans="1:7">
      <c r="A7743" s="1016"/>
      <c r="B7743" s="1016"/>
      <c r="C7743" s="1016"/>
      <c r="D7743" s="1016"/>
      <c r="E7743" s="1016"/>
      <c r="F7743" s="1016" t="e">
        <f t="shared" si="232"/>
        <v>#DIV/0!</v>
      </c>
      <c r="G7743" s="1016">
        <f t="shared" si="233"/>
        <v>0</v>
      </c>
    </row>
    <row r="7744" spans="1:7">
      <c r="A7744" s="1016"/>
      <c r="B7744" s="1016"/>
      <c r="C7744" s="1016"/>
      <c r="D7744" s="1016"/>
      <c r="E7744" s="1016"/>
      <c r="F7744" s="1016" t="e">
        <f t="shared" si="232"/>
        <v>#DIV/0!</v>
      </c>
      <c r="G7744" s="1016">
        <f t="shared" si="233"/>
        <v>0</v>
      </c>
    </row>
    <row r="7745" spans="1:7">
      <c r="A7745" s="1016"/>
      <c r="B7745" s="1016"/>
      <c r="C7745" s="1016"/>
      <c r="D7745" s="1016"/>
      <c r="E7745" s="1016"/>
      <c r="F7745" s="1016" t="e">
        <f t="shared" si="232"/>
        <v>#DIV/0!</v>
      </c>
      <c r="G7745" s="1016">
        <f t="shared" si="233"/>
        <v>0</v>
      </c>
    </row>
    <row r="7746" spans="1:7">
      <c r="A7746" s="1016"/>
      <c r="B7746" s="1016"/>
      <c r="C7746" s="1016"/>
      <c r="D7746" s="1016"/>
      <c r="E7746" s="1016"/>
      <c r="F7746" s="1016" t="e">
        <f t="shared" si="232"/>
        <v>#DIV/0!</v>
      </c>
      <c r="G7746" s="1016">
        <f t="shared" si="233"/>
        <v>0</v>
      </c>
    </row>
    <row r="7747" spans="1:7">
      <c r="A7747" s="1016"/>
      <c r="B7747" s="1016"/>
      <c r="C7747" s="1016"/>
      <c r="D7747" s="1016"/>
      <c r="E7747" s="1016"/>
      <c r="F7747" s="1016" t="e">
        <f t="shared" si="232"/>
        <v>#DIV/0!</v>
      </c>
      <c r="G7747" s="1016">
        <f t="shared" si="233"/>
        <v>0</v>
      </c>
    </row>
    <row r="7748" spans="1:7">
      <c r="A7748" s="1016"/>
      <c r="B7748" s="1016"/>
      <c r="C7748" s="1016"/>
      <c r="D7748" s="1016"/>
      <c r="E7748" s="1016"/>
      <c r="F7748" s="1016" t="e">
        <f t="shared" si="232"/>
        <v>#DIV/0!</v>
      </c>
      <c r="G7748" s="1016">
        <f t="shared" si="233"/>
        <v>0</v>
      </c>
    </row>
    <row r="7749" spans="1:7">
      <c r="A7749" s="1016"/>
      <c r="B7749" s="1016"/>
      <c r="C7749" s="1016"/>
      <c r="D7749" s="1016"/>
      <c r="E7749" s="1016"/>
      <c r="F7749" s="1016" t="e">
        <f t="shared" si="232"/>
        <v>#DIV/0!</v>
      </c>
      <c r="G7749" s="1016">
        <f t="shared" si="233"/>
        <v>0</v>
      </c>
    </row>
    <row r="7750" spans="1:7">
      <c r="A7750" s="1016"/>
      <c r="B7750" s="1016"/>
      <c r="C7750" s="1016"/>
      <c r="D7750" s="1016"/>
      <c r="E7750" s="1016"/>
      <c r="F7750" s="1016" t="e">
        <f t="shared" si="232"/>
        <v>#DIV/0!</v>
      </c>
      <c r="G7750" s="1016">
        <f t="shared" si="233"/>
        <v>0</v>
      </c>
    </row>
    <row r="7751" spans="1:7">
      <c r="A7751" s="1016"/>
      <c r="B7751" s="1016"/>
      <c r="C7751" s="1016"/>
      <c r="D7751" s="1016"/>
      <c r="E7751" s="1016"/>
      <c r="F7751" s="1016" t="e">
        <f t="shared" si="232"/>
        <v>#DIV/0!</v>
      </c>
      <c r="G7751" s="1016">
        <f t="shared" si="233"/>
        <v>0</v>
      </c>
    </row>
    <row r="7752" spans="1:7">
      <c r="A7752" s="1016"/>
      <c r="B7752" s="1016"/>
      <c r="C7752" s="1016"/>
      <c r="D7752" s="1016"/>
      <c r="E7752" s="1016"/>
      <c r="F7752" s="1016" t="e">
        <f t="shared" si="232"/>
        <v>#DIV/0!</v>
      </c>
      <c r="G7752" s="1016">
        <f t="shared" si="233"/>
        <v>0</v>
      </c>
    </row>
    <row r="7753" spans="1:7">
      <c r="A7753" s="1016"/>
      <c r="B7753" s="1016"/>
      <c r="C7753" s="1016"/>
      <c r="D7753" s="1016"/>
      <c r="E7753" s="1016"/>
      <c r="F7753" s="1016" t="e">
        <f t="shared" si="232"/>
        <v>#DIV/0!</v>
      </c>
      <c r="G7753" s="1016">
        <f t="shared" si="233"/>
        <v>0</v>
      </c>
    </row>
    <row r="7754" spans="1:7">
      <c r="A7754" s="1016"/>
      <c r="B7754" s="1016"/>
      <c r="C7754" s="1016"/>
      <c r="D7754" s="1016"/>
      <c r="E7754" s="1016"/>
      <c r="F7754" s="1016" t="e">
        <f t="shared" si="232"/>
        <v>#DIV/0!</v>
      </c>
      <c r="G7754" s="1016">
        <f t="shared" si="233"/>
        <v>0</v>
      </c>
    </row>
    <row r="7755" spans="1:7">
      <c r="A7755" s="1016"/>
      <c r="B7755" s="1016"/>
      <c r="C7755" s="1016"/>
      <c r="D7755" s="1016"/>
      <c r="E7755" s="1016"/>
      <c r="F7755" s="1016" t="e">
        <f t="shared" si="232"/>
        <v>#DIV/0!</v>
      </c>
      <c r="G7755" s="1016">
        <f t="shared" si="233"/>
        <v>0</v>
      </c>
    </row>
    <row r="7756" spans="1:7">
      <c r="A7756" s="1016"/>
      <c r="B7756" s="1016"/>
      <c r="C7756" s="1016"/>
      <c r="D7756" s="1016"/>
      <c r="E7756" s="1016"/>
      <c r="F7756" s="1016" t="e">
        <f t="shared" si="232"/>
        <v>#DIV/0!</v>
      </c>
      <c r="G7756" s="1016">
        <f t="shared" si="233"/>
        <v>0</v>
      </c>
    </row>
    <row r="7757" spans="1:7">
      <c r="A7757" s="1016"/>
      <c r="B7757" s="1016"/>
      <c r="C7757" s="1016"/>
      <c r="D7757" s="1016"/>
      <c r="E7757" s="1016"/>
      <c r="F7757" s="1016" t="e">
        <f t="shared" si="232"/>
        <v>#DIV/0!</v>
      </c>
      <c r="G7757" s="1016">
        <f t="shared" si="233"/>
        <v>0</v>
      </c>
    </row>
    <row r="7758" spans="1:7">
      <c r="A7758" s="1016"/>
      <c r="B7758" s="1016"/>
      <c r="C7758" s="1016"/>
      <c r="D7758" s="1016"/>
      <c r="E7758" s="1016"/>
      <c r="F7758" s="1016" t="e">
        <f t="shared" si="232"/>
        <v>#DIV/0!</v>
      </c>
      <c r="G7758" s="1016">
        <f t="shared" si="233"/>
        <v>0</v>
      </c>
    </row>
    <row r="7759" spans="1:7">
      <c r="A7759" s="1016"/>
      <c r="B7759" s="1016"/>
      <c r="C7759" s="1016"/>
      <c r="D7759" s="1016"/>
      <c r="E7759" s="1016"/>
      <c r="F7759" s="1016" t="e">
        <f t="shared" si="232"/>
        <v>#DIV/0!</v>
      </c>
      <c r="G7759" s="1016">
        <f t="shared" si="233"/>
        <v>0</v>
      </c>
    </row>
    <row r="7760" spans="1:7">
      <c r="A7760" s="1016"/>
      <c r="B7760" s="1016"/>
      <c r="C7760" s="1016"/>
      <c r="D7760" s="1016"/>
      <c r="E7760" s="1016"/>
      <c r="F7760" s="1016" t="e">
        <f t="shared" si="232"/>
        <v>#DIV/0!</v>
      </c>
      <c r="G7760" s="1016">
        <f t="shared" si="233"/>
        <v>0</v>
      </c>
    </row>
    <row r="7761" spans="1:7">
      <c r="A7761" s="1016"/>
      <c r="B7761" s="1016"/>
      <c r="C7761" s="1016"/>
      <c r="D7761" s="1016"/>
      <c r="E7761" s="1016"/>
      <c r="F7761" s="1016" t="e">
        <f t="shared" si="232"/>
        <v>#DIV/0!</v>
      </c>
      <c r="G7761" s="1016">
        <f t="shared" si="233"/>
        <v>0</v>
      </c>
    </row>
    <row r="7762" spans="1:7">
      <c r="A7762" s="1016"/>
      <c r="B7762" s="1016"/>
      <c r="C7762" s="1016"/>
      <c r="D7762" s="1016"/>
      <c r="E7762" s="1016"/>
      <c r="F7762" s="1016" t="e">
        <f t="shared" si="232"/>
        <v>#DIV/0!</v>
      </c>
      <c r="G7762" s="1016">
        <f t="shared" si="233"/>
        <v>0</v>
      </c>
    </row>
    <row r="7763" spans="1:7">
      <c r="A7763" s="1016"/>
      <c r="B7763" s="1016"/>
      <c r="C7763" s="1016"/>
      <c r="D7763" s="1016"/>
      <c r="E7763" s="1016"/>
      <c r="F7763" s="1016" t="e">
        <f t="shared" si="232"/>
        <v>#DIV/0!</v>
      </c>
      <c r="G7763" s="1016">
        <f t="shared" si="233"/>
        <v>0</v>
      </c>
    </row>
    <row r="7764" spans="1:7">
      <c r="A7764" s="1016"/>
      <c r="B7764" s="1016"/>
      <c r="C7764" s="1016"/>
      <c r="D7764" s="1016"/>
      <c r="E7764" s="1016"/>
      <c r="F7764" s="1016" t="e">
        <f t="shared" si="232"/>
        <v>#DIV/0!</v>
      </c>
      <c r="G7764" s="1016">
        <f t="shared" si="233"/>
        <v>0</v>
      </c>
    </row>
    <row r="7765" spans="1:7">
      <c r="A7765" s="1016"/>
      <c r="B7765" s="1016"/>
      <c r="C7765" s="1016"/>
      <c r="D7765" s="1016"/>
      <c r="E7765" s="1016"/>
      <c r="F7765" s="1016" t="e">
        <f t="shared" si="232"/>
        <v>#DIV/0!</v>
      </c>
      <c r="G7765" s="1016">
        <f t="shared" si="233"/>
        <v>0</v>
      </c>
    </row>
    <row r="7766" spans="1:7">
      <c r="A7766" s="1016"/>
      <c r="B7766" s="1016"/>
      <c r="C7766" s="1016"/>
      <c r="D7766" s="1016"/>
      <c r="E7766" s="1016"/>
      <c r="F7766" s="1016" t="e">
        <f t="shared" si="232"/>
        <v>#DIV/0!</v>
      </c>
      <c r="G7766" s="1016">
        <f t="shared" si="233"/>
        <v>0</v>
      </c>
    </row>
    <row r="7767" spans="1:7">
      <c r="A7767" s="1016"/>
      <c r="B7767" s="1016"/>
      <c r="C7767" s="1016"/>
      <c r="D7767" s="1016"/>
      <c r="E7767" s="1016"/>
      <c r="F7767" s="1016" t="e">
        <f t="shared" si="232"/>
        <v>#DIV/0!</v>
      </c>
      <c r="G7767" s="1016">
        <f t="shared" si="233"/>
        <v>0</v>
      </c>
    </row>
    <row r="7768" spans="1:7">
      <c r="A7768" s="1016"/>
      <c r="B7768" s="1016"/>
      <c r="C7768" s="1016"/>
      <c r="D7768" s="1016"/>
      <c r="E7768" s="1016"/>
      <c r="F7768" s="1016" t="e">
        <f t="shared" si="232"/>
        <v>#DIV/0!</v>
      </c>
      <c r="G7768" s="1016">
        <f t="shared" si="233"/>
        <v>0</v>
      </c>
    </row>
    <row r="7769" spans="1:7">
      <c r="A7769" s="1016"/>
      <c r="B7769" s="1016"/>
      <c r="C7769" s="1016"/>
      <c r="D7769" s="1016"/>
      <c r="E7769" s="1016"/>
      <c r="F7769" s="1016" t="e">
        <f t="shared" si="232"/>
        <v>#DIV/0!</v>
      </c>
      <c r="G7769" s="1016">
        <f t="shared" si="233"/>
        <v>0</v>
      </c>
    </row>
    <row r="7770" spans="1:7">
      <c r="A7770" s="1016"/>
      <c r="B7770" s="1016"/>
      <c r="C7770" s="1016"/>
      <c r="D7770" s="1016"/>
      <c r="E7770" s="1016"/>
      <c r="F7770" s="1016" t="e">
        <f t="shared" si="232"/>
        <v>#DIV/0!</v>
      </c>
      <c r="G7770" s="1016">
        <f t="shared" si="233"/>
        <v>0</v>
      </c>
    </row>
    <row r="7771" spans="1:7">
      <c r="A7771" s="1016"/>
      <c r="B7771" s="1016"/>
      <c r="C7771" s="1016"/>
      <c r="D7771" s="1016"/>
      <c r="E7771" s="1016"/>
      <c r="F7771" s="1016" t="e">
        <f t="shared" si="232"/>
        <v>#DIV/0!</v>
      </c>
      <c r="G7771" s="1016">
        <f t="shared" si="233"/>
        <v>0</v>
      </c>
    </row>
    <row r="7772" spans="1:7">
      <c r="A7772" s="1016"/>
      <c r="B7772" s="1016"/>
      <c r="C7772" s="1016"/>
      <c r="D7772" s="1016"/>
      <c r="E7772" s="1016"/>
      <c r="F7772" s="1016" t="e">
        <f t="shared" si="232"/>
        <v>#DIV/0!</v>
      </c>
      <c r="G7772" s="1016">
        <f t="shared" si="233"/>
        <v>0</v>
      </c>
    </row>
    <row r="7773" spans="1:7">
      <c r="A7773" s="1016"/>
      <c r="B7773" s="1016"/>
      <c r="C7773" s="1016"/>
      <c r="D7773" s="1016"/>
      <c r="E7773" s="1016"/>
      <c r="F7773" s="1016" t="e">
        <f t="shared" si="232"/>
        <v>#DIV/0!</v>
      </c>
      <c r="G7773" s="1016">
        <f t="shared" si="233"/>
        <v>0</v>
      </c>
    </row>
    <row r="7774" spans="1:7">
      <c r="A7774" s="1016"/>
      <c r="B7774" s="1016"/>
      <c r="C7774" s="1016"/>
      <c r="D7774" s="1016"/>
      <c r="E7774" s="1016"/>
      <c r="F7774" s="1016" t="e">
        <f t="shared" si="232"/>
        <v>#DIV/0!</v>
      </c>
      <c r="G7774" s="1016">
        <f t="shared" si="233"/>
        <v>0</v>
      </c>
    </row>
    <row r="7775" spans="1:7">
      <c r="A7775" s="1016"/>
      <c r="B7775" s="1016"/>
      <c r="C7775" s="1016"/>
      <c r="D7775" s="1016"/>
      <c r="E7775" s="1016"/>
      <c r="F7775" s="1016" t="e">
        <f t="shared" ref="F7775:F7838" si="234">(B7775*C7775*D7775*60/(A7775*1000))+F7774</f>
        <v>#DIV/0!</v>
      </c>
      <c r="G7775" s="1016">
        <f t="shared" ref="G7775:G7838" si="235">(C7775*D7775*60)+G7774</f>
        <v>0</v>
      </c>
    </row>
    <row r="7776" spans="1:7">
      <c r="A7776" s="1016"/>
      <c r="B7776" s="1016"/>
      <c r="C7776" s="1016"/>
      <c r="D7776" s="1016"/>
      <c r="E7776" s="1016"/>
      <c r="F7776" s="1016" t="e">
        <f t="shared" si="234"/>
        <v>#DIV/0!</v>
      </c>
      <c r="G7776" s="1016">
        <f t="shared" si="235"/>
        <v>0</v>
      </c>
    </row>
    <row r="7777" spans="1:7">
      <c r="A7777" s="1016"/>
      <c r="B7777" s="1016"/>
      <c r="C7777" s="1016"/>
      <c r="D7777" s="1016"/>
      <c r="E7777" s="1016"/>
      <c r="F7777" s="1016" t="e">
        <f t="shared" si="234"/>
        <v>#DIV/0!</v>
      </c>
      <c r="G7777" s="1016">
        <f t="shared" si="235"/>
        <v>0</v>
      </c>
    </row>
    <row r="7778" spans="1:7">
      <c r="A7778" s="1016"/>
      <c r="B7778" s="1016"/>
      <c r="C7778" s="1016"/>
      <c r="D7778" s="1016"/>
      <c r="E7778" s="1016"/>
      <c r="F7778" s="1016" t="e">
        <f t="shared" si="234"/>
        <v>#DIV/0!</v>
      </c>
      <c r="G7778" s="1016">
        <f t="shared" si="235"/>
        <v>0</v>
      </c>
    </row>
    <row r="7779" spans="1:7">
      <c r="A7779" s="1016"/>
      <c r="B7779" s="1016"/>
      <c r="C7779" s="1016"/>
      <c r="D7779" s="1016"/>
      <c r="E7779" s="1016"/>
      <c r="F7779" s="1016" t="e">
        <f t="shared" si="234"/>
        <v>#DIV/0!</v>
      </c>
      <c r="G7779" s="1016">
        <f t="shared" si="235"/>
        <v>0</v>
      </c>
    </row>
    <row r="7780" spans="1:7">
      <c r="A7780" s="1016"/>
      <c r="B7780" s="1016"/>
      <c r="C7780" s="1016"/>
      <c r="D7780" s="1016"/>
      <c r="E7780" s="1016"/>
      <c r="F7780" s="1016" t="e">
        <f t="shared" si="234"/>
        <v>#DIV/0!</v>
      </c>
      <c r="G7780" s="1016">
        <f t="shared" si="235"/>
        <v>0</v>
      </c>
    </row>
    <row r="7781" spans="1:7">
      <c r="A7781" s="1016"/>
      <c r="B7781" s="1016"/>
      <c r="C7781" s="1016"/>
      <c r="D7781" s="1016"/>
      <c r="E7781" s="1016"/>
      <c r="F7781" s="1016" t="e">
        <f t="shared" si="234"/>
        <v>#DIV/0!</v>
      </c>
      <c r="G7781" s="1016">
        <f t="shared" si="235"/>
        <v>0</v>
      </c>
    </row>
    <row r="7782" spans="1:7">
      <c r="A7782" s="1016"/>
      <c r="B7782" s="1016"/>
      <c r="C7782" s="1016"/>
      <c r="D7782" s="1016"/>
      <c r="E7782" s="1016"/>
      <c r="F7782" s="1016" t="e">
        <f t="shared" si="234"/>
        <v>#DIV/0!</v>
      </c>
      <c r="G7782" s="1016">
        <f t="shared" si="235"/>
        <v>0</v>
      </c>
    </row>
    <row r="7783" spans="1:7">
      <c r="A7783" s="1016"/>
      <c r="B7783" s="1016"/>
      <c r="C7783" s="1016"/>
      <c r="D7783" s="1016"/>
      <c r="E7783" s="1016"/>
      <c r="F7783" s="1016" t="e">
        <f t="shared" si="234"/>
        <v>#DIV/0!</v>
      </c>
      <c r="G7783" s="1016">
        <f t="shared" si="235"/>
        <v>0</v>
      </c>
    </row>
    <row r="7784" spans="1:7">
      <c r="A7784" s="1016"/>
      <c r="B7784" s="1016"/>
      <c r="C7784" s="1016"/>
      <c r="D7784" s="1016"/>
      <c r="E7784" s="1016"/>
      <c r="F7784" s="1016" t="e">
        <f t="shared" si="234"/>
        <v>#DIV/0!</v>
      </c>
      <c r="G7784" s="1016">
        <f t="shared" si="235"/>
        <v>0</v>
      </c>
    </row>
    <row r="7785" spans="1:7">
      <c r="A7785" s="1016"/>
      <c r="B7785" s="1016"/>
      <c r="C7785" s="1016"/>
      <c r="D7785" s="1016"/>
      <c r="E7785" s="1016"/>
      <c r="F7785" s="1016" t="e">
        <f t="shared" si="234"/>
        <v>#DIV/0!</v>
      </c>
      <c r="G7785" s="1016">
        <f t="shared" si="235"/>
        <v>0</v>
      </c>
    </row>
    <row r="7786" spans="1:7">
      <c r="A7786" s="1016"/>
      <c r="B7786" s="1016"/>
      <c r="C7786" s="1016"/>
      <c r="D7786" s="1016"/>
      <c r="E7786" s="1016"/>
      <c r="F7786" s="1016" t="e">
        <f t="shared" si="234"/>
        <v>#DIV/0!</v>
      </c>
      <c r="G7786" s="1016">
        <f t="shared" si="235"/>
        <v>0</v>
      </c>
    </row>
    <row r="7787" spans="1:7">
      <c r="A7787" s="1016"/>
      <c r="B7787" s="1016"/>
      <c r="C7787" s="1016"/>
      <c r="D7787" s="1016"/>
      <c r="E7787" s="1016"/>
      <c r="F7787" s="1016" t="e">
        <f t="shared" si="234"/>
        <v>#DIV/0!</v>
      </c>
      <c r="G7787" s="1016">
        <f t="shared" si="235"/>
        <v>0</v>
      </c>
    </row>
    <row r="7788" spans="1:7">
      <c r="A7788" s="1016"/>
      <c r="B7788" s="1016"/>
      <c r="C7788" s="1016"/>
      <c r="D7788" s="1016"/>
      <c r="E7788" s="1016"/>
      <c r="F7788" s="1016" t="e">
        <f t="shared" si="234"/>
        <v>#DIV/0!</v>
      </c>
      <c r="G7788" s="1016">
        <f t="shared" si="235"/>
        <v>0</v>
      </c>
    </row>
    <row r="7789" spans="1:7">
      <c r="A7789" s="1016"/>
      <c r="B7789" s="1016"/>
      <c r="C7789" s="1016"/>
      <c r="D7789" s="1016"/>
      <c r="E7789" s="1016"/>
      <c r="F7789" s="1016" t="e">
        <f t="shared" si="234"/>
        <v>#DIV/0!</v>
      </c>
      <c r="G7789" s="1016">
        <f t="shared" si="235"/>
        <v>0</v>
      </c>
    </row>
    <row r="7790" spans="1:7">
      <c r="A7790" s="1016"/>
      <c r="B7790" s="1016"/>
      <c r="C7790" s="1016"/>
      <c r="D7790" s="1016"/>
      <c r="E7790" s="1016"/>
      <c r="F7790" s="1016" t="e">
        <f t="shared" si="234"/>
        <v>#DIV/0!</v>
      </c>
      <c r="G7790" s="1016">
        <f t="shared" si="235"/>
        <v>0</v>
      </c>
    </row>
    <row r="7791" spans="1:7">
      <c r="A7791" s="1016"/>
      <c r="B7791" s="1016"/>
      <c r="C7791" s="1016"/>
      <c r="D7791" s="1016"/>
      <c r="E7791" s="1016"/>
      <c r="F7791" s="1016" t="e">
        <f t="shared" si="234"/>
        <v>#DIV/0!</v>
      </c>
      <c r="G7791" s="1016">
        <f t="shared" si="235"/>
        <v>0</v>
      </c>
    </row>
    <row r="7792" spans="1:7">
      <c r="A7792" s="1016"/>
      <c r="B7792" s="1016"/>
      <c r="C7792" s="1016"/>
      <c r="D7792" s="1016"/>
      <c r="E7792" s="1016"/>
      <c r="F7792" s="1016" t="e">
        <f t="shared" si="234"/>
        <v>#DIV/0!</v>
      </c>
      <c r="G7792" s="1016">
        <f t="shared" si="235"/>
        <v>0</v>
      </c>
    </row>
    <row r="7793" spans="1:7">
      <c r="A7793" s="1016"/>
      <c r="B7793" s="1016"/>
      <c r="C7793" s="1016"/>
      <c r="D7793" s="1016"/>
      <c r="E7793" s="1016"/>
      <c r="F7793" s="1016" t="e">
        <f t="shared" si="234"/>
        <v>#DIV/0!</v>
      </c>
      <c r="G7793" s="1016">
        <f t="shared" si="235"/>
        <v>0</v>
      </c>
    </row>
    <row r="7794" spans="1:7">
      <c r="A7794" s="1016"/>
      <c r="B7794" s="1016"/>
      <c r="C7794" s="1016"/>
      <c r="D7794" s="1016"/>
      <c r="E7794" s="1016"/>
      <c r="F7794" s="1016" t="e">
        <f t="shared" si="234"/>
        <v>#DIV/0!</v>
      </c>
      <c r="G7794" s="1016">
        <f t="shared" si="235"/>
        <v>0</v>
      </c>
    </row>
    <row r="7795" spans="1:7">
      <c r="A7795" s="1016"/>
      <c r="B7795" s="1016"/>
      <c r="C7795" s="1016"/>
      <c r="D7795" s="1016"/>
      <c r="E7795" s="1016"/>
      <c r="F7795" s="1016" t="e">
        <f t="shared" si="234"/>
        <v>#DIV/0!</v>
      </c>
      <c r="G7795" s="1016">
        <f t="shared" si="235"/>
        <v>0</v>
      </c>
    </row>
    <row r="7796" spans="1:7">
      <c r="A7796" s="1016"/>
      <c r="B7796" s="1016"/>
      <c r="C7796" s="1016"/>
      <c r="D7796" s="1016"/>
      <c r="E7796" s="1016"/>
      <c r="F7796" s="1016" t="e">
        <f t="shared" si="234"/>
        <v>#DIV/0!</v>
      </c>
      <c r="G7796" s="1016">
        <f t="shared" si="235"/>
        <v>0</v>
      </c>
    </row>
    <row r="7797" spans="1:7">
      <c r="A7797" s="1016"/>
      <c r="B7797" s="1016"/>
      <c r="C7797" s="1016"/>
      <c r="D7797" s="1016"/>
      <c r="E7797" s="1016"/>
      <c r="F7797" s="1016" t="e">
        <f t="shared" si="234"/>
        <v>#DIV/0!</v>
      </c>
      <c r="G7797" s="1016">
        <f t="shared" si="235"/>
        <v>0</v>
      </c>
    </row>
    <row r="7798" spans="1:7">
      <c r="A7798" s="1016"/>
      <c r="B7798" s="1016"/>
      <c r="C7798" s="1016"/>
      <c r="D7798" s="1016"/>
      <c r="E7798" s="1016"/>
      <c r="F7798" s="1016" t="e">
        <f t="shared" si="234"/>
        <v>#DIV/0!</v>
      </c>
      <c r="G7798" s="1016">
        <f t="shared" si="235"/>
        <v>0</v>
      </c>
    </row>
    <row r="7799" spans="1:7">
      <c r="A7799" s="1016"/>
      <c r="B7799" s="1016"/>
      <c r="C7799" s="1016"/>
      <c r="D7799" s="1016"/>
      <c r="E7799" s="1016"/>
      <c r="F7799" s="1016" t="e">
        <f t="shared" si="234"/>
        <v>#DIV/0!</v>
      </c>
      <c r="G7799" s="1016">
        <f t="shared" si="235"/>
        <v>0</v>
      </c>
    </row>
    <row r="7800" spans="1:7">
      <c r="A7800" s="1016"/>
      <c r="B7800" s="1016"/>
      <c r="C7800" s="1016"/>
      <c r="D7800" s="1016"/>
      <c r="E7800" s="1016"/>
      <c r="F7800" s="1016" t="e">
        <f t="shared" si="234"/>
        <v>#DIV/0!</v>
      </c>
      <c r="G7800" s="1016">
        <f t="shared" si="235"/>
        <v>0</v>
      </c>
    </row>
    <row r="7801" spans="1:7">
      <c r="A7801" s="1016"/>
      <c r="B7801" s="1016"/>
      <c r="C7801" s="1016"/>
      <c r="D7801" s="1016"/>
      <c r="E7801" s="1016"/>
      <c r="F7801" s="1016" t="e">
        <f t="shared" si="234"/>
        <v>#DIV/0!</v>
      </c>
      <c r="G7801" s="1016">
        <f t="shared" si="235"/>
        <v>0</v>
      </c>
    </row>
    <row r="7802" spans="1:7">
      <c r="A7802" s="1016"/>
      <c r="B7802" s="1016"/>
      <c r="C7802" s="1016"/>
      <c r="D7802" s="1016"/>
      <c r="E7802" s="1016"/>
      <c r="F7802" s="1016" t="e">
        <f t="shared" si="234"/>
        <v>#DIV/0!</v>
      </c>
      <c r="G7802" s="1016">
        <f t="shared" si="235"/>
        <v>0</v>
      </c>
    </row>
    <row r="7803" spans="1:7">
      <c r="A7803" s="1016"/>
      <c r="B7803" s="1016"/>
      <c r="C7803" s="1016"/>
      <c r="D7803" s="1016"/>
      <c r="E7803" s="1016"/>
      <c r="F7803" s="1016" t="e">
        <f t="shared" si="234"/>
        <v>#DIV/0!</v>
      </c>
      <c r="G7803" s="1016">
        <f t="shared" si="235"/>
        <v>0</v>
      </c>
    </row>
    <row r="7804" spans="1:7">
      <c r="A7804" s="1016"/>
      <c r="B7804" s="1016"/>
      <c r="C7804" s="1016"/>
      <c r="D7804" s="1016"/>
      <c r="E7804" s="1016"/>
      <c r="F7804" s="1016" t="e">
        <f t="shared" si="234"/>
        <v>#DIV/0!</v>
      </c>
      <c r="G7804" s="1016">
        <f t="shared" si="235"/>
        <v>0</v>
      </c>
    </row>
    <row r="7805" spans="1:7">
      <c r="A7805" s="1016"/>
      <c r="B7805" s="1016"/>
      <c r="C7805" s="1016"/>
      <c r="D7805" s="1016"/>
      <c r="E7805" s="1016"/>
      <c r="F7805" s="1016" t="e">
        <f t="shared" si="234"/>
        <v>#DIV/0!</v>
      </c>
      <c r="G7805" s="1016">
        <f t="shared" si="235"/>
        <v>0</v>
      </c>
    </row>
    <row r="7806" spans="1:7">
      <c r="A7806" s="1016"/>
      <c r="B7806" s="1016"/>
      <c r="C7806" s="1016"/>
      <c r="D7806" s="1016"/>
      <c r="E7806" s="1016"/>
      <c r="F7806" s="1016" t="e">
        <f t="shared" si="234"/>
        <v>#DIV/0!</v>
      </c>
      <c r="G7806" s="1016">
        <f t="shared" si="235"/>
        <v>0</v>
      </c>
    </row>
    <row r="7807" spans="1:7">
      <c r="A7807" s="1016"/>
      <c r="B7807" s="1016"/>
      <c r="C7807" s="1016"/>
      <c r="D7807" s="1016"/>
      <c r="E7807" s="1016"/>
      <c r="F7807" s="1016" t="e">
        <f t="shared" si="234"/>
        <v>#DIV/0!</v>
      </c>
      <c r="G7807" s="1016">
        <f t="shared" si="235"/>
        <v>0</v>
      </c>
    </row>
    <row r="7808" spans="1:7">
      <c r="A7808" s="1016"/>
      <c r="B7808" s="1016"/>
      <c r="C7808" s="1016"/>
      <c r="D7808" s="1016"/>
      <c r="E7808" s="1016"/>
      <c r="F7808" s="1016" t="e">
        <f t="shared" si="234"/>
        <v>#DIV/0!</v>
      </c>
      <c r="G7808" s="1016">
        <f t="shared" si="235"/>
        <v>0</v>
      </c>
    </row>
    <row r="7809" spans="1:7">
      <c r="A7809" s="1016"/>
      <c r="B7809" s="1016"/>
      <c r="C7809" s="1016"/>
      <c r="D7809" s="1016"/>
      <c r="E7809" s="1016"/>
      <c r="F7809" s="1016" t="e">
        <f t="shared" si="234"/>
        <v>#DIV/0!</v>
      </c>
      <c r="G7809" s="1016">
        <f t="shared" si="235"/>
        <v>0</v>
      </c>
    </row>
    <row r="7810" spans="1:7">
      <c r="A7810" s="1016"/>
      <c r="B7810" s="1016"/>
      <c r="C7810" s="1016"/>
      <c r="D7810" s="1016"/>
      <c r="E7810" s="1016"/>
      <c r="F7810" s="1016" t="e">
        <f t="shared" si="234"/>
        <v>#DIV/0!</v>
      </c>
      <c r="G7810" s="1016">
        <f t="shared" si="235"/>
        <v>0</v>
      </c>
    </row>
    <row r="7811" spans="1:7">
      <c r="A7811" s="1016"/>
      <c r="B7811" s="1016"/>
      <c r="C7811" s="1016"/>
      <c r="D7811" s="1016"/>
      <c r="E7811" s="1016"/>
      <c r="F7811" s="1016" t="e">
        <f t="shared" si="234"/>
        <v>#DIV/0!</v>
      </c>
      <c r="G7811" s="1016">
        <f t="shared" si="235"/>
        <v>0</v>
      </c>
    </row>
    <row r="7812" spans="1:7">
      <c r="A7812" s="1016"/>
      <c r="B7812" s="1016"/>
      <c r="C7812" s="1016"/>
      <c r="D7812" s="1016"/>
      <c r="E7812" s="1016"/>
      <c r="F7812" s="1016" t="e">
        <f t="shared" si="234"/>
        <v>#DIV/0!</v>
      </c>
      <c r="G7812" s="1016">
        <f t="shared" si="235"/>
        <v>0</v>
      </c>
    </row>
    <row r="7813" spans="1:7">
      <c r="A7813" s="1016"/>
      <c r="B7813" s="1016"/>
      <c r="C7813" s="1016"/>
      <c r="D7813" s="1016"/>
      <c r="E7813" s="1016"/>
      <c r="F7813" s="1016" t="e">
        <f t="shared" si="234"/>
        <v>#DIV/0!</v>
      </c>
      <c r="G7813" s="1016">
        <f t="shared" si="235"/>
        <v>0</v>
      </c>
    </row>
    <row r="7814" spans="1:7">
      <c r="A7814" s="1016"/>
      <c r="B7814" s="1016"/>
      <c r="C7814" s="1016"/>
      <c r="D7814" s="1016"/>
      <c r="E7814" s="1016"/>
      <c r="F7814" s="1016" t="e">
        <f t="shared" si="234"/>
        <v>#DIV/0!</v>
      </c>
      <c r="G7814" s="1016">
        <f t="shared" si="235"/>
        <v>0</v>
      </c>
    </row>
    <row r="7815" spans="1:7">
      <c r="A7815" s="1016"/>
      <c r="B7815" s="1016"/>
      <c r="C7815" s="1016"/>
      <c r="D7815" s="1016"/>
      <c r="E7815" s="1016"/>
      <c r="F7815" s="1016" t="e">
        <f t="shared" si="234"/>
        <v>#DIV/0!</v>
      </c>
      <c r="G7815" s="1016">
        <f t="shared" si="235"/>
        <v>0</v>
      </c>
    </row>
    <row r="7816" spans="1:7">
      <c r="A7816" s="1016"/>
      <c r="B7816" s="1016"/>
      <c r="C7816" s="1016"/>
      <c r="D7816" s="1016"/>
      <c r="E7816" s="1016"/>
      <c r="F7816" s="1016" t="e">
        <f t="shared" si="234"/>
        <v>#DIV/0!</v>
      </c>
      <c r="G7816" s="1016">
        <f t="shared" si="235"/>
        <v>0</v>
      </c>
    </row>
    <row r="7817" spans="1:7">
      <c r="A7817" s="1016"/>
      <c r="B7817" s="1016"/>
      <c r="C7817" s="1016"/>
      <c r="D7817" s="1016"/>
      <c r="E7817" s="1016"/>
      <c r="F7817" s="1016" t="e">
        <f t="shared" si="234"/>
        <v>#DIV/0!</v>
      </c>
      <c r="G7817" s="1016">
        <f t="shared" si="235"/>
        <v>0</v>
      </c>
    </row>
    <row r="7818" spans="1:7">
      <c r="A7818" s="1016"/>
      <c r="B7818" s="1016"/>
      <c r="C7818" s="1016"/>
      <c r="D7818" s="1016"/>
      <c r="E7818" s="1016"/>
      <c r="F7818" s="1016" t="e">
        <f t="shared" si="234"/>
        <v>#DIV/0!</v>
      </c>
      <c r="G7818" s="1016">
        <f t="shared" si="235"/>
        <v>0</v>
      </c>
    </row>
    <row r="7819" spans="1:7">
      <c r="A7819" s="1016"/>
      <c r="B7819" s="1016"/>
      <c r="C7819" s="1016"/>
      <c r="D7819" s="1016"/>
      <c r="E7819" s="1016"/>
      <c r="F7819" s="1016" t="e">
        <f t="shared" si="234"/>
        <v>#DIV/0!</v>
      </c>
      <c r="G7819" s="1016">
        <f t="shared" si="235"/>
        <v>0</v>
      </c>
    </row>
    <row r="7820" spans="1:7">
      <c r="A7820" s="1016"/>
      <c r="B7820" s="1016"/>
      <c r="C7820" s="1016"/>
      <c r="D7820" s="1016"/>
      <c r="E7820" s="1016"/>
      <c r="F7820" s="1016" t="e">
        <f t="shared" si="234"/>
        <v>#DIV/0!</v>
      </c>
      <c r="G7820" s="1016">
        <f t="shared" si="235"/>
        <v>0</v>
      </c>
    </row>
    <row r="7821" spans="1:7">
      <c r="A7821" s="1016"/>
      <c r="B7821" s="1016"/>
      <c r="C7821" s="1016"/>
      <c r="D7821" s="1016"/>
      <c r="E7821" s="1016"/>
      <c r="F7821" s="1016" t="e">
        <f t="shared" si="234"/>
        <v>#DIV/0!</v>
      </c>
      <c r="G7821" s="1016">
        <f t="shared" si="235"/>
        <v>0</v>
      </c>
    </row>
    <row r="7822" spans="1:7">
      <c r="A7822" s="1016"/>
      <c r="B7822" s="1016"/>
      <c r="C7822" s="1016"/>
      <c r="D7822" s="1016"/>
      <c r="E7822" s="1016"/>
      <c r="F7822" s="1016" t="e">
        <f t="shared" si="234"/>
        <v>#DIV/0!</v>
      </c>
      <c r="G7822" s="1016">
        <f t="shared" si="235"/>
        <v>0</v>
      </c>
    </row>
    <row r="7823" spans="1:7">
      <c r="A7823" s="1016"/>
      <c r="B7823" s="1016"/>
      <c r="C7823" s="1016"/>
      <c r="D7823" s="1016"/>
      <c r="E7823" s="1016"/>
      <c r="F7823" s="1016" t="e">
        <f t="shared" si="234"/>
        <v>#DIV/0!</v>
      </c>
      <c r="G7823" s="1016">
        <f t="shared" si="235"/>
        <v>0</v>
      </c>
    </row>
    <row r="7824" spans="1:7">
      <c r="A7824" s="1016"/>
      <c r="B7824" s="1016"/>
      <c r="C7824" s="1016"/>
      <c r="D7824" s="1016"/>
      <c r="E7824" s="1016"/>
      <c r="F7824" s="1016" t="e">
        <f t="shared" si="234"/>
        <v>#DIV/0!</v>
      </c>
      <c r="G7824" s="1016">
        <f t="shared" si="235"/>
        <v>0</v>
      </c>
    </row>
    <row r="7825" spans="1:7">
      <c r="A7825" s="1016"/>
      <c r="B7825" s="1016"/>
      <c r="C7825" s="1016"/>
      <c r="D7825" s="1016"/>
      <c r="E7825" s="1016"/>
      <c r="F7825" s="1016" t="e">
        <f t="shared" si="234"/>
        <v>#DIV/0!</v>
      </c>
      <c r="G7825" s="1016">
        <f t="shared" si="235"/>
        <v>0</v>
      </c>
    </row>
    <row r="7826" spans="1:7">
      <c r="A7826" s="1016"/>
      <c r="B7826" s="1016"/>
      <c r="C7826" s="1016"/>
      <c r="D7826" s="1016"/>
      <c r="E7826" s="1016"/>
      <c r="F7826" s="1016" t="e">
        <f t="shared" si="234"/>
        <v>#DIV/0!</v>
      </c>
      <c r="G7826" s="1016">
        <f t="shared" si="235"/>
        <v>0</v>
      </c>
    </row>
    <row r="7827" spans="1:7">
      <c r="A7827" s="1016"/>
      <c r="B7827" s="1016"/>
      <c r="C7827" s="1016"/>
      <c r="D7827" s="1016"/>
      <c r="E7827" s="1016"/>
      <c r="F7827" s="1016" t="e">
        <f t="shared" si="234"/>
        <v>#DIV/0!</v>
      </c>
      <c r="G7827" s="1016">
        <f t="shared" si="235"/>
        <v>0</v>
      </c>
    </row>
    <row r="7828" spans="1:7">
      <c r="A7828" s="1016"/>
      <c r="B7828" s="1016"/>
      <c r="C7828" s="1016"/>
      <c r="D7828" s="1016"/>
      <c r="E7828" s="1016"/>
      <c r="F7828" s="1016" t="e">
        <f t="shared" si="234"/>
        <v>#DIV/0!</v>
      </c>
      <c r="G7828" s="1016">
        <f t="shared" si="235"/>
        <v>0</v>
      </c>
    </row>
    <row r="7829" spans="1:7">
      <c r="A7829" s="1016"/>
      <c r="B7829" s="1016"/>
      <c r="C7829" s="1016"/>
      <c r="D7829" s="1016"/>
      <c r="E7829" s="1016"/>
      <c r="F7829" s="1016" t="e">
        <f t="shared" si="234"/>
        <v>#DIV/0!</v>
      </c>
      <c r="G7829" s="1016">
        <f t="shared" si="235"/>
        <v>0</v>
      </c>
    </row>
    <row r="7830" spans="1:7">
      <c r="A7830" s="1016"/>
      <c r="B7830" s="1016"/>
      <c r="C7830" s="1016"/>
      <c r="D7830" s="1016"/>
      <c r="E7830" s="1016"/>
      <c r="F7830" s="1016" t="e">
        <f t="shared" si="234"/>
        <v>#DIV/0!</v>
      </c>
      <c r="G7830" s="1016">
        <f t="shared" si="235"/>
        <v>0</v>
      </c>
    </row>
    <row r="7831" spans="1:7">
      <c r="A7831" s="1016"/>
      <c r="B7831" s="1016"/>
      <c r="C7831" s="1016"/>
      <c r="D7831" s="1016"/>
      <c r="E7831" s="1016"/>
      <c r="F7831" s="1016" t="e">
        <f t="shared" si="234"/>
        <v>#DIV/0!</v>
      </c>
      <c r="G7831" s="1016">
        <f t="shared" si="235"/>
        <v>0</v>
      </c>
    </row>
    <row r="7832" spans="1:7">
      <c r="A7832" s="1016"/>
      <c r="B7832" s="1016"/>
      <c r="C7832" s="1016"/>
      <c r="D7832" s="1016"/>
      <c r="E7832" s="1016"/>
      <c r="F7832" s="1016" t="e">
        <f t="shared" si="234"/>
        <v>#DIV/0!</v>
      </c>
      <c r="G7832" s="1016">
        <f t="shared" si="235"/>
        <v>0</v>
      </c>
    </row>
    <row r="7833" spans="1:7">
      <c r="A7833" s="1016"/>
      <c r="B7833" s="1016"/>
      <c r="C7833" s="1016"/>
      <c r="D7833" s="1016"/>
      <c r="E7833" s="1016"/>
      <c r="F7833" s="1016" t="e">
        <f t="shared" si="234"/>
        <v>#DIV/0!</v>
      </c>
      <c r="G7833" s="1016">
        <f t="shared" si="235"/>
        <v>0</v>
      </c>
    </row>
    <row r="7834" spans="1:7">
      <c r="A7834" s="1016"/>
      <c r="B7834" s="1016"/>
      <c r="C7834" s="1016"/>
      <c r="D7834" s="1016"/>
      <c r="E7834" s="1016"/>
      <c r="F7834" s="1016" t="e">
        <f t="shared" si="234"/>
        <v>#DIV/0!</v>
      </c>
      <c r="G7834" s="1016">
        <f t="shared" si="235"/>
        <v>0</v>
      </c>
    </row>
    <row r="7835" spans="1:7">
      <c r="A7835" s="1016"/>
      <c r="B7835" s="1016"/>
      <c r="C7835" s="1016"/>
      <c r="D7835" s="1016"/>
      <c r="E7835" s="1016"/>
      <c r="F7835" s="1016" t="e">
        <f t="shared" si="234"/>
        <v>#DIV/0!</v>
      </c>
      <c r="G7835" s="1016">
        <f t="shared" si="235"/>
        <v>0</v>
      </c>
    </row>
    <row r="7836" spans="1:7">
      <c r="A7836" s="1016"/>
      <c r="B7836" s="1016"/>
      <c r="C7836" s="1016"/>
      <c r="D7836" s="1016"/>
      <c r="E7836" s="1016"/>
      <c r="F7836" s="1016" t="e">
        <f t="shared" si="234"/>
        <v>#DIV/0!</v>
      </c>
      <c r="G7836" s="1016">
        <f t="shared" si="235"/>
        <v>0</v>
      </c>
    </row>
    <row r="7837" spans="1:7">
      <c r="A7837" s="1016"/>
      <c r="B7837" s="1016"/>
      <c r="C7837" s="1016"/>
      <c r="D7837" s="1016"/>
      <c r="E7837" s="1016"/>
      <c r="F7837" s="1016" t="e">
        <f t="shared" si="234"/>
        <v>#DIV/0!</v>
      </c>
      <c r="G7837" s="1016">
        <f t="shared" si="235"/>
        <v>0</v>
      </c>
    </row>
    <row r="7838" spans="1:7">
      <c r="A7838" s="1016"/>
      <c r="B7838" s="1016"/>
      <c r="C7838" s="1016"/>
      <c r="D7838" s="1016"/>
      <c r="E7838" s="1016"/>
      <c r="F7838" s="1016" t="e">
        <f t="shared" si="234"/>
        <v>#DIV/0!</v>
      </c>
      <c r="G7838" s="1016">
        <f t="shared" si="235"/>
        <v>0</v>
      </c>
    </row>
    <row r="7839" spans="1:7">
      <c r="A7839" s="1016"/>
      <c r="B7839" s="1016"/>
      <c r="C7839" s="1016"/>
      <c r="D7839" s="1016"/>
      <c r="E7839" s="1016"/>
      <c r="F7839" s="1016" t="e">
        <f t="shared" ref="F7839:F7902" si="236">(B7839*C7839*D7839*60/(A7839*1000))+F7838</f>
        <v>#DIV/0!</v>
      </c>
      <c r="G7839" s="1016">
        <f t="shared" ref="G7839:G7902" si="237">(C7839*D7839*60)+G7838</f>
        <v>0</v>
      </c>
    </row>
    <row r="7840" spans="1:7">
      <c r="A7840" s="1016"/>
      <c r="B7840" s="1016"/>
      <c r="C7840" s="1016"/>
      <c r="D7840" s="1016"/>
      <c r="E7840" s="1016"/>
      <c r="F7840" s="1016" t="e">
        <f t="shared" si="236"/>
        <v>#DIV/0!</v>
      </c>
      <c r="G7840" s="1016">
        <f t="shared" si="237"/>
        <v>0</v>
      </c>
    </row>
    <row r="7841" spans="1:7">
      <c r="A7841" s="1016"/>
      <c r="B7841" s="1016"/>
      <c r="C7841" s="1016"/>
      <c r="D7841" s="1016"/>
      <c r="E7841" s="1016"/>
      <c r="F7841" s="1016" t="e">
        <f t="shared" si="236"/>
        <v>#DIV/0!</v>
      </c>
      <c r="G7841" s="1016">
        <f t="shared" si="237"/>
        <v>0</v>
      </c>
    </row>
    <row r="7842" spans="1:7">
      <c r="A7842" s="1016"/>
      <c r="B7842" s="1016"/>
      <c r="C7842" s="1016"/>
      <c r="D7842" s="1016"/>
      <c r="E7842" s="1016"/>
      <c r="F7842" s="1016" t="e">
        <f t="shared" si="236"/>
        <v>#DIV/0!</v>
      </c>
      <c r="G7842" s="1016">
        <f t="shared" si="237"/>
        <v>0</v>
      </c>
    </row>
    <row r="7843" spans="1:7">
      <c r="A7843" s="1016"/>
      <c r="B7843" s="1016"/>
      <c r="C7843" s="1016"/>
      <c r="D7843" s="1016"/>
      <c r="E7843" s="1016"/>
      <c r="F7843" s="1016" t="e">
        <f t="shared" si="236"/>
        <v>#DIV/0!</v>
      </c>
      <c r="G7843" s="1016">
        <f t="shared" si="237"/>
        <v>0</v>
      </c>
    </row>
    <row r="7844" spans="1:7">
      <c r="A7844" s="1016"/>
      <c r="B7844" s="1016"/>
      <c r="C7844" s="1016"/>
      <c r="D7844" s="1016"/>
      <c r="E7844" s="1016"/>
      <c r="F7844" s="1016" t="e">
        <f t="shared" si="236"/>
        <v>#DIV/0!</v>
      </c>
      <c r="G7844" s="1016">
        <f t="shared" si="237"/>
        <v>0</v>
      </c>
    </row>
    <row r="7845" spans="1:7">
      <c r="A7845" s="1016"/>
      <c r="B7845" s="1016"/>
      <c r="C7845" s="1016"/>
      <c r="D7845" s="1016"/>
      <c r="E7845" s="1016"/>
      <c r="F7845" s="1016" t="e">
        <f t="shared" si="236"/>
        <v>#DIV/0!</v>
      </c>
      <c r="G7845" s="1016">
        <f t="shared" si="237"/>
        <v>0</v>
      </c>
    </row>
    <row r="7846" spans="1:7">
      <c r="A7846" s="1016"/>
      <c r="B7846" s="1016"/>
      <c r="C7846" s="1016"/>
      <c r="D7846" s="1016"/>
      <c r="E7846" s="1016"/>
      <c r="F7846" s="1016" t="e">
        <f t="shared" si="236"/>
        <v>#DIV/0!</v>
      </c>
      <c r="G7846" s="1016">
        <f t="shared" si="237"/>
        <v>0</v>
      </c>
    </row>
    <row r="7847" spans="1:7">
      <c r="A7847" s="1016"/>
      <c r="B7847" s="1016"/>
      <c r="C7847" s="1016"/>
      <c r="D7847" s="1016"/>
      <c r="E7847" s="1016"/>
      <c r="F7847" s="1016" t="e">
        <f t="shared" si="236"/>
        <v>#DIV/0!</v>
      </c>
      <c r="G7847" s="1016">
        <f t="shared" si="237"/>
        <v>0</v>
      </c>
    </row>
    <row r="7848" spans="1:7">
      <c r="A7848" s="1016"/>
      <c r="B7848" s="1016"/>
      <c r="C7848" s="1016"/>
      <c r="D7848" s="1016"/>
      <c r="E7848" s="1016"/>
      <c r="F7848" s="1016" t="e">
        <f t="shared" si="236"/>
        <v>#DIV/0!</v>
      </c>
      <c r="G7848" s="1016">
        <f t="shared" si="237"/>
        <v>0</v>
      </c>
    </row>
    <row r="7849" spans="1:7">
      <c r="A7849" s="1016"/>
      <c r="B7849" s="1016"/>
      <c r="C7849" s="1016"/>
      <c r="D7849" s="1016"/>
      <c r="E7849" s="1016"/>
      <c r="F7849" s="1016" t="e">
        <f t="shared" si="236"/>
        <v>#DIV/0!</v>
      </c>
      <c r="G7849" s="1016">
        <f t="shared" si="237"/>
        <v>0</v>
      </c>
    </row>
    <row r="7850" spans="1:7">
      <c r="A7850" s="1016"/>
      <c r="B7850" s="1016"/>
      <c r="C7850" s="1016"/>
      <c r="D7850" s="1016"/>
      <c r="E7850" s="1016"/>
      <c r="F7850" s="1016" t="e">
        <f t="shared" si="236"/>
        <v>#DIV/0!</v>
      </c>
      <c r="G7850" s="1016">
        <f t="shared" si="237"/>
        <v>0</v>
      </c>
    </row>
    <row r="7851" spans="1:7">
      <c r="A7851" s="1016"/>
      <c r="B7851" s="1016"/>
      <c r="C7851" s="1016"/>
      <c r="D7851" s="1016"/>
      <c r="E7851" s="1016"/>
      <c r="F7851" s="1016" t="e">
        <f t="shared" si="236"/>
        <v>#DIV/0!</v>
      </c>
      <c r="G7851" s="1016">
        <f t="shared" si="237"/>
        <v>0</v>
      </c>
    </row>
    <row r="7852" spans="1:7">
      <c r="A7852" s="1016"/>
      <c r="B7852" s="1016"/>
      <c r="C7852" s="1016"/>
      <c r="D7852" s="1016"/>
      <c r="E7852" s="1016"/>
      <c r="F7852" s="1016" t="e">
        <f t="shared" si="236"/>
        <v>#DIV/0!</v>
      </c>
      <c r="G7852" s="1016">
        <f t="shared" si="237"/>
        <v>0</v>
      </c>
    </row>
    <row r="7853" spans="1:7">
      <c r="A7853" s="1016"/>
      <c r="B7853" s="1016"/>
      <c r="C7853" s="1016"/>
      <c r="D7853" s="1016"/>
      <c r="E7853" s="1016"/>
      <c r="F7853" s="1016" t="e">
        <f t="shared" si="236"/>
        <v>#DIV/0!</v>
      </c>
      <c r="G7853" s="1016">
        <f t="shared" si="237"/>
        <v>0</v>
      </c>
    </row>
    <row r="7854" spans="1:7">
      <c r="A7854" s="1016"/>
      <c r="B7854" s="1016"/>
      <c r="C7854" s="1016"/>
      <c r="D7854" s="1016"/>
      <c r="E7854" s="1016"/>
      <c r="F7854" s="1016" t="e">
        <f t="shared" si="236"/>
        <v>#DIV/0!</v>
      </c>
      <c r="G7854" s="1016">
        <f t="shared" si="237"/>
        <v>0</v>
      </c>
    </row>
    <row r="7855" spans="1:7">
      <c r="A7855" s="1016"/>
      <c r="B7855" s="1016"/>
      <c r="C7855" s="1016"/>
      <c r="D7855" s="1016"/>
      <c r="E7855" s="1016"/>
      <c r="F7855" s="1016" t="e">
        <f t="shared" si="236"/>
        <v>#DIV/0!</v>
      </c>
      <c r="G7855" s="1016">
        <f t="shared" si="237"/>
        <v>0</v>
      </c>
    </row>
    <row r="7856" spans="1:7">
      <c r="A7856" s="1016"/>
      <c r="B7856" s="1016"/>
      <c r="C7856" s="1016"/>
      <c r="D7856" s="1016"/>
      <c r="E7856" s="1016"/>
      <c r="F7856" s="1016" t="e">
        <f t="shared" si="236"/>
        <v>#DIV/0!</v>
      </c>
      <c r="G7856" s="1016">
        <f t="shared" si="237"/>
        <v>0</v>
      </c>
    </row>
    <row r="7857" spans="1:7">
      <c r="A7857" s="1016"/>
      <c r="B7857" s="1016"/>
      <c r="C7857" s="1016"/>
      <c r="D7857" s="1016"/>
      <c r="E7857" s="1016"/>
      <c r="F7857" s="1016" t="e">
        <f t="shared" si="236"/>
        <v>#DIV/0!</v>
      </c>
      <c r="G7857" s="1016">
        <f t="shared" si="237"/>
        <v>0</v>
      </c>
    </row>
    <row r="7858" spans="1:7">
      <c r="A7858" s="1016"/>
      <c r="B7858" s="1016"/>
      <c r="C7858" s="1016"/>
      <c r="D7858" s="1016"/>
      <c r="E7858" s="1016"/>
      <c r="F7858" s="1016" t="e">
        <f t="shared" si="236"/>
        <v>#DIV/0!</v>
      </c>
      <c r="G7858" s="1016">
        <f t="shared" si="237"/>
        <v>0</v>
      </c>
    </row>
    <row r="7859" spans="1:7">
      <c r="A7859" s="1016"/>
      <c r="B7859" s="1016"/>
      <c r="C7859" s="1016"/>
      <c r="D7859" s="1016"/>
      <c r="E7859" s="1016"/>
      <c r="F7859" s="1016" t="e">
        <f t="shared" si="236"/>
        <v>#DIV/0!</v>
      </c>
      <c r="G7859" s="1016">
        <f t="shared" si="237"/>
        <v>0</v>
      </c>
    </row>
    <row r="7860" spans="1:7">
      <c r="A7860" s="1016"/>
      <c r="B7860" s="1016"/>
      <c r="C7860" s="1016"/>
      <c r="D7860" s="1016"/>
      <c r="E7860" s="1016"/>
      <c r="F7860" s="1016" t="e">
        <f t="shared" si="236"/>
        <v>#DIV/0!</v>
      </c>
      <c r="G7860" s="1016">
        <f t="shared" si="237"/>
        <v>0</v>
      </c>
    </row>
    <row r="7861" spans="1:7">
      <c r="A7861" s="1016"/>
      <c r="B7861" s="1016"/>
      <c r="C7861" s="1016"/>
      <c r="D7861" s="1016"/>
      <c r="E7861" s="1016"/>
      <c r="F7861" s="1016" t="e">
        <f t="shared" si="236"/>
        <v>#DIV/0!</v>
      </c>
      <c r="G7861" s="1016">
        <f t="shared" si="237"/>
        <v>0</v>
      </c>
    </row>
    <row r="7862" spans="1:7">
      <c r="A7862" s="1016"/>
      <c r="B7862" s="1016"/>
      <c r="C7862" s="1016"/>
      <c r="D7862" s="1016"/>
      <c r="E7862" s="1016"/>
      <c r="F7862" s="1016" t="e">
        <f t="shared" si="236"/>
        <v>#DIV/0!</v>
      </c>
      <c r="G7862" s="1016">
        <f t="shared" si="237"/>
        <v>0</v>
      </c>
    </row>
    <row r="7863" spans="1:7">
      <c r="A7863" s="1016"/>
      <c r="B7863" s="1016"/>
      <c r="C7863" s="1016"/>
      <c r="D7863" s="1016"/>
      <c r="E7863" s="1016"/>
      <c r="F7863" s="1016" t="e">
        <f t="shared" si="236"/>
        <v>#DIV/0!</v>
      </c>
      <c r="G7863" s="1016">
        <f t="shared" si="237"/>
        <v>0</v>
      </c>
    </row>
    <row r="7864" spans="1:7">
      <c r="A7864" s="1016"/>
      <c r="B7864" s="1016"/>
      <c r="C7864" s="1016"/>
      <c r="D7864" s="1016"/>
      <c r="E7864" s="1016"/>
      <c r="F7864" s="1016" t="e">
        <f t="shared" si="236"/>
        <v>#DIV/0!</v>
      </c>
      <c r="G7864" s="1016">
        <f t="shared" si="237"/>
        <v>0</v>
      </c>
    </row>
    <row r="7865" spans="1:7">
      <c r="A7865" s="1016"/>
      <c r="B7865" s="1016"/>
      <c r="C7865" s="1016"/>
      <c r="D7865" s="1016"/>
      <c r="E7865" s="1016"/>
      <c r="F7865" s="1016" t="e">
        <f t="shared" si="236"/>
        <v>#DIV/0!</v>
      </c>
      <c r="G7865" s="1016">
        <f t="shared" si="237"/>
        <v>0</v>
      </c>
    </row>
    <row r="7866" spans="1:7">
      <c r="A7866" s="1016"/>
      <c r="B7866" s="1016"/>
      <c r="C7866" s="1016"/>
      <c r="D7866" s="1016"/>
      <c r="E7866" s="1016"/>
      <c r="F7866" s="1016" t="e">
        <f t="shared" si="236"/>
        <v>#DIV/0!</v>
      </c>
      <c r="G7866" s="1016">
        <f t="shared" si="237"/>
        <v>0</v>
      </c>
    </row>
    <row r="7867" spans="1:7">
      <c r="A7867" s="1016"/>
      <c r="B7867" s="1016"/>
      <c r="C7867" s="1016"/>
      <c r="D7867" s="1016"/>
      <c r="E7867" s="1016"/>
      <c r="F7867" s="1016" t="e">
        <f t="shared" si="236"/>
        <v>#DIV/0!</v>
      </c>
      <c r="G7867" s="1016">
        <f t="shared" si="237"/>
        <v>0</v>
      </c>
    </row>
    <row r="7868" spans="1:7">
      <c r="A7868" s="1016"/>
      <c r="B7868" s="1016"/>
      <c r="C7868" s="1016"/>
      <c r="D7868" s="1016"/>
      <c r="E7868" s="1016"/>
      <c r="F7868" s="1016" t="e">
        <f t="shared" si="236"/>
        <v>#DIV/0!</v>
      </c>
      <c r="G7868" s="1016">
        <f t="shared" si="237"/>
        <v>0</v>
      </c>
    </row>
    <row r="7869" spans="1:7">
      <c r="A7869" s="1016"/>
      <c r="B7869" s="1016"/>
      <c r="C7869" s="1016"/>
      <c r="D7869" s="1016"/>
      <c r="E7869" s="1016"/>
      <c r="F7869" s="1016" t="e">
        <f t="shared" si="236"/>
        <v>#DIV/0!</v>
      </c>
      <c r="G7869" s="1016">
        <f t="shared" si="237"/>
        <v>0</v>
      </c>
    </row>
    <row r="7870" spans="1:7">
      <c r="A7870" s="1016"/>
      <c r="B7870" s="1016"/>
      <c r="C7870" s="1016"/>
      <c r="D7870" s="1016"/>
      <c r="E7870" s="1016"/>
      <c r="F7870" s="1016" t="e">
        <f t="shared" si="236"/>
        <v>#DIV/0!</v>
      </c>
      <c r="G7870" s="1016">
        <f t="shared" si="237"/>
        <v>0</v>
      </c>
    </row>
    <row r="7871" spans="1:7">
      <c r="A7871" s="1016"/>
      <c r="B7871" s="1016"/>
      <c r="C7871" s="1016"/>
      <c r="D7871" s="1016"/>
      <c r="E7871" s="1016"/>
      <c r="F7871" s="1016" t="e">
        <f t="shared" si="236"/>
        <v>#DIV/0!</v>
      </c>
      <c r="G7871" s="1016">
        <f t="shared" si="237"/>
        <v>0</v>
      </c>
    </row>
    <row r="7872" spans="1:7">
      <c r="A7872" s="1016"/>
      <c r="B7872" s="1016"/>
      <c r="C7872" s="1016"/>
      <c r="D7872" s="1016"/>
      <c r="E7872" s="1016"/>
      <c r="F7872" s="1016" t="e">
        <f t="shared" si="236"/>
        <v>#DIV/0!</v>
      </c>
      <c r="G7872" s="1016">
        <f t="shared" si="237"/>
        <v>0</v>
      </c>
    </row>
    <row r="7873" spans="1:7">
      <c r="A7873" s="1016"/>
      <c r="B7873" s="1016"/>
      <c r="C7873" s="1016"/>
      <c r="D7873" s="1016"/>
      <c r="E7873" s="1016"/>
      <c r="F7873" s="1016" t="e">
        <f t="shared" si="236"/>
        <v>#DIV/0!</v>
      </c>
      <c r="G7873" s="1016">
        <f t="shared" si="237"/>
        <v>0</v>
      </c>
    </row>
    <row r="7874" spans="1:7">
      <c r="A7874" s="1016"/>
      <c r="B7874" s="1016"/>
      <c r="C7874" s="1016"/>
      <c r="D7874" s="1016"/>
      <c r="E7874" s="1016"/>
      <c r="F7874" s="1016" t="e">
        <f t="shared" si="236"/>
        <v>#DIV/0!</v>
      </c>
      <c r="G7874" s="1016">
        <f t="shared" si="237"/>
        <v>0</v>
      </c>
    </row>
    <row r="7875" spans="1:7">
      <c r="A7875" s="1016"/>
      <c r="B7875" s="1016"/>
      <c r="C7875" s="1016"/>
      <c r="D7875" s="1016"/>
      <c r="E7875" s="1016"/>
      <c r="F7875" s="1016" t="e">
        <f t="shared" si="236"/>
        <v>#DIV/0!</v>
      </c>
      <c r="G7875" s="1016">
        <f t="shared" si="237"/>
        <v>0</v>
      </c>
    </row>
    <row r="7876" spans="1:7">
      <c r="A7876" s="1016"/>
      <c r="B7876" s="1016"/>
      <c r="C7876" s="1016"/>
      <c r="D7876" s="1016"/>
      <c r="E7876" s="1016"/>
      <c r="F7876" s="1016" t="e">
        <f t="shared" si="236"/>
        <v>#DIV/0!</v>
      </c>
      <c r="G7876" s="1016">
        <f t="shared" si="237"/>
        <v>0</v>
      </c>
    </row>
    <row r="7877" spans="1:7">
      <c r="A7877" s="1016"/>
      <c r="B7877" s="1016"/>
      <c r="C7877" s="1016"/>
      <c r="D7877" s="1016"/>
      <c r="E7877" s="1016"/>
      <c r="F7877" s="1016" t="e">
        <f t="shared" si="236"/>
        <v>#DIV/0!</v>
      </c>
      <c r="G7877" s="1016">
        <f t="shared" si="237"/>
        <v>0</v>
      </c>
    </row>
    <row r="7878" spans="1:7">
      <c r="A7878" s="1016"/>
      <c r="B7878" s="1016"/>
      <c r="C7878" s="1016"/>
      <c r="D7878" s="1016"/>
      <c r="E7878" s="1016"/>
      <c r="F7878" s="1016" t="e">
        <f t="shared" si="236"/>
        <v>#DIV/0!</v>
      </c>
      <c r="G7878" s="1016">
        <f t="shared" si="237"/>
        <v>0</v>
      </c>
    </row>
    <row r="7879" spans="1:7">
      <c r="A7879" s="1016"/>
      <c r="B7879" s="1016"/>
      <c r="C7879" s="1016"/>
      <c r="D7879" s="1016"/>
      <c r="E7879" s="1016"/>
      <c r="F7879" s="1016" t="e">
        <f t="shared" si="236"/>
        <v>#DIV/0!</v>
      </c>
      <c r="G7879" s="1016">
        <f t="shared" si="237"/>
        <v>0</v>
      </c>
    </row>
    <row r="7880" spans="1:7">
      <c r="A7880" s="1016"/>
      <c r="B7880" s="1016"/>
      <c r="C7880" s="1016"/>
      <c r="D7880" s="1016"/>
      <c r="E7880" s="1016"/>
      <c r="F7880" s="1016" t="e">
        <f t="shared" si="236"/>
        <v>#DIV/0!</v>
      </c>
      <c r="G7880" s="1016">
        <f t="shared" si="237"/>
        <v>0</v>
      </c>
    </row>
    <row r="7881" spans="1:7">
      <c r="A7881" s="1016"/>
      <c r="B7881" s="1016"/>
      <c r="C7881" s="1016"/>
      <c r="D7881" s="1016"/>
      <c r="E7881" s="1016"/>
      <c r="F7881" s="1016" t="e">
        <f t="shared" si="236"/>
        <v>#DIV/0!</v>
      </c>
      <c r="G7881" s="1016">
        <f t="shared" si="237"/>
        <v>0</v>
      </c>
    </row>
    <row r="7882" spans="1:7">
      <c r="A7882" s="1016"/>
      <c r="B7882" s="1016"/>
      <c r="C7882" s="1016"/>
      <c r="D7882" s="1016"/>
      <c r="E7882" s="1016"/>
      <c r="F7882" s="1016" t="e">
        <f t="shared" si="236"/>
        <v>#DIV/0!</v>
      </c>
      <c r="G7882" s="1016">
        <f t="shared" si="237"/>
        <v>0</v>
      </c>
    </row>
    <row r="7883" spans="1:7">
      <c r="A7883" s="1016"/>
      <c r="B7883" s="1016"/>
      <c r="C7883" s="1016"/>
      <c r="D7883" s="1016"/>
      <c r="E7883" s="1016"/>
      <c r="F7883" s="1016" t="e">
        <f t="shared" si="236"/>
        <v>#DIV/0!</v>
      </c>
      <c r="G7883" s="1016">
        <f t="shared" si="237"/>
        <v>0</v>
      </c>
    </row>
    <row r="7884" spans="1:7">
      <c r="A7884" s="1016"/>
      <c r="B7884" s="1016"/>
      <c r="C7884" s="1016"/>
      <c r="D7884" s="1016"/>
      <c r="E7884" s="1016"/>
      <c r="F7884" s="1016" t="e">
        <f t="shared" si="236"/>
        <v>#DIV/0!</v>
      </c>
      <c r="G7884" s="1016">
        <f t="shared" si="237"/>
        <v>0</v>
      </c>
    </row>
    <row r="7885" spans="1:7">
      <c r="A7885" s="1016"/>
      <c r="B7885" s="1016"/>
      <c r="C7885" s="1016"/>
      <c r="D7885" s="1016"/>
      <c r="E7885" s="1016"/>
      <c r="F7885" s="1016" t="e">
        <f t="shared" si="236"/>
        <v>#DIV/0!</v>
      </c>
      <c r="G7885" s="1016">
        <f t="shared" si="237"/>
        <v>0</v>
      </c>
    </row>
    <row r="7886" spans="1:7">
      <c r="A7886" s="1016"/>
      <c r="B7886" s="1016"/>
      <c r="C7886" s="1016"/>
      <c r="D7886" s="1016"/>
      <c r="E7886" s="1016"/>
      <c r="F7886" s="1016" t="e">
        <f t="shared" si="236"/>
        <v>#DIV/0!</v>
      </c>
      <c r="G7886" s="1016">
        <f t="shared" si="237"/>
        <v>0</v>
      </c>
    </row>
    <row r="7887" spans="1:7">
      <c r="A7887" s="1016"/>
      <c r="B7887" s="1016"/>
      <c r="C7887" s="1016"/>
      <c r="D7887" s="1016"/>
      <c r="E7887" s="1016"/>
      <c r="F7887" s="1016" t="e">
        <f t="shared" si="236"/>
        <v>#DIV/0!</v>
      </c>
      <c r="G7887" s="1016">
        <f t="shared" si="237"/>
        <v>0</v>
      </c>
    </row>
    <row r="7888" spans="1:7">
      <c r="A7888" s="1016"/>
      <c r="B7888" s="1016"/>
      <c r="C7888" s="1016"/>
      <c r="D7888" s="1016"/>
      <c r="E7888" s="1016"/>
      <c r="F7888" s="1016" t="e">
        <f t="shared" si="236"/>
        <v>#DIV/0!</v>
      </c>
      <c r="G7888" s="1016">
        <f t="shared" si="237"/>
        <v>0</v>
      </c>
    </row>
    <row r="7889" spans="1:7">
      <c r="A7889" s="1016"/>
      <c r="B7889" s="1016"/>
      <c r="C7889" s="1016"/>
      <c r="D7889" s="1016"/>
      <c r="E7889" s="1016"/>
      <c r="F7889" s="1016" t="e">
        <f t="shared" si="236"/>
        <v>#DIV/0!</v>
      </c>
      <c r="G7889" s="1016">
        <f t="shared" si="237"/>
        <v>0</v>
      </c>
    </row>
    <row r="7890" spans="1:7">
      <c r="A7890" s="1016"/>
      <c r="B7890" s="1016"/>
      <c r="C7890" s="1016"/>
      <c r="D7890" s="1016"/>
      <c r="E7890" s="1016"/>
      <c r="F7890" s="1016" t="e">
        <f t="shared" si="236"/>
        <v>#DIV/0!</v>
      </c>
      <c r="G7890" s="1016">
        <f t="shared" si="237"/>
        <v>0</v>
      </c>
    </row>
    <row r="7891" spans="1:7">
      <c r="A7891" s="1016"/>
      <c r="B7891" s="1016"/>
      <c r="C7891" s="1016"/>
      <c r="D7891" s="1016"/>
      <c r="E7891" s="1016"/>
      <c r="F7891" s="1016" t="e">
        <f t="shared" si="236"/>
        <v>#DIV/0!</v>
      </c>
      <c r="G7891" s="1016">
        <f t="shared" si="237"/>
        <v>0</v>
      </c>
    </row>
    <row r="7892" spans="1:7">
      <c r="A7892" s="1016"/>
      <c r="B7892" s="1016"/>
      <c r="C7892" s="1016"/>
      <c r="D7892" s="1016"/>
      <c r="E7892" s="1016"/>
      <c r="F7892" s="1016" t="e">
        <f t="shared" si="236"/>
        <v>#DIV/0!</v>
      </c>
      <c r="G7892" s="1016">
        <f t="shared" si="237"/>
        <v>0</v>
      </c>
    </row>
    <row r="7893" spans="1:7">
      <c r="A7893" s="1016"/>
      <c r="B7893" s="1016"/>
      <c r="C7893" s="1016"/>
      <c r="D7893" s="1016"/>
      <c r="E7893" s="1016"/>
      <c r="F7893" s="1016" t="e">
        <f t="shared" si="236"/>
        <v>#DIV/0!</v>
      </c>
      <c r="G7893" s="1016">
        <f t="shared" si="237"/>
        <v>0</v>
      </c>
    </row>
    <row r="7894" spans="1:7">
      <c r="A7894" s="1016"/>
      <c r="B7894" s="1016"/>
      <c r="C7894" s="1016"/>
      <c r="D7894" s="1016"/>
      <c r="E7894" s="1016"/>
      <c r="F7894" s="1016" t="e">
        <f t="shared" si="236"/>
        <v>#DIV/0!</v>
      </c>
      <c r="G7894" s="1016">
        <f t="shared" si="237"/>
        <v>0</v>
      </c>
    </row>
    <row r="7895" spans="1:7">
      <c r="A7895" s="1016"/>
      <c r="B7895" s="1016"/>
      <c r="C7895" s="1016"/>
      <c r="D7895" s="1016"/>
      <c r="E7895" s="1016"/>
      <c r="F7895" s="1016" t="e">
        <f t="shared" si="236"/>
        <v>#DIV/0!</v>
      </c>
      <c r="G7895" s="1016">
        <f t="shared" si="237"/>
        <v>0</v>
      </c>
    </row>
    <row r="7896" spans="1:7">
      <c r="A7896" s="1016"/>
      <c r="B7896" s="1016"/>
      <c r="C7896" s="1016"/>
      <c r="D7896" s="1016"/>
      <c r="E7896" s="1016"/>
      <c r="F7896" s="1016" t="e">
        <f t="shared" si="236"/>
        <v>#DIV/0!</v>
      </c>
      <c r="G7896" s="1016">
        <f t="shared" si="237"/>
        <v>0</v>
      </c>
    </row>
    <row r="7897" spans="1:7">
      <c r="A7897" s="1016"/>
      <c r="B7897" s="1016"/>
      <c r="C7897" s="1016"/>
      <c r="D7897" s="1016"/>
      <c r="E7897" s="1016"/>
      <c r="F7897" s="1016" t="e">
        <f t="shared" si="236"/>
        <v>#DIV/0!</v>
      </c>
      <c r="G7897" s="1016">
        <f t="shared" si="237"/>
        <v>0</v>
      </c>
    </row>
    <row r="7898" spans="1:7">
      <c r="A7898" s="1016"/>
      <c r="B7898" s="1016"/>
      <c r="C7898" s="1016"/>
      <c r="D7898" s="1016"/>
      <c r="E7898" s="1016"/>
      <c r="F7898" s="1016" t="e">
        <f t="shared" si="236"/>
        <v>#DIV/0!</v>
      </c>
      <c r="G7898" s="1016">
        <f t="shared" si="237"/>
        <v>0</v>
      </c>
    </row>
    <row r="7899" spans="1:7">
      <c r="A7899" s="1016"/>
      <c r="B7899" s="1016"/>
      <c r="C7899" s="1016"/>
      <c r="D7899" s="1016"/>
      <c r="E7899" s="1016"/>
      <c r="F7899" s="1016" t="e">
        <f t="shared" si="236"/>
        <v>#DIV/0!</v>
      </c>
      <c r="G7899" s="1016">
        <f t="shared" si="237"/>
        <v>0</v>
      </c>
    </row>
    <row r="7900" spans="1:7">
      <c r="A7900" s="1016"/>
      <c r="B7900" s="1016"/>
      <c r="C7900" s="1016"/>
      <c r="D7900" s="1016"/>
      <c r="E7900" s="1016"/>
      <c r="F7900" s="1016" t="e">
        <f t="shared" si="236"/>
        <v>#DIV/0!</v>
      </c>
      <c r="G7900" s="1016">
        <f t="shared" si="237"/>
        <v>0</v>
      </c>
    </row>
    <row r="7901" spans="1:7">
      <c r="A7901" s="1016"/>
      <c r="B7901" s="1016"/>
      <c r="C7901" s="1016"/>
      <c r="D7901" s="1016"/>
      <c r="E7901" s="1016"/>
      <c r="F7901" s="1016" t="e">
        <f t="shared" si="236"/>
        <v>#DIV/0!</v>
      </c>
      <c r="G7901" s="1016">
        <f t="shared" si="237"/>
        <v>0</v>
      </c>
    </row>
    <row r="7902" spans="1:7">
      <c r="A7902" s="1016"/>
      <c r="B7902" s="1016"/>
      <c r="C7902" s="1016"/>
      <c r="D7902" s="1016"/>
      <c r="E7902" s="1016"/>
      <c r="F7902" s="1016" t="e">
        <f t="shared" si="236"/>
        <v>#DIV/0!</v>
      </c>
      <c r="G7902" s="1016">
        <f t="shared" si="237"/>
        <v>0</v>
      </c>
    </row>
    <row r="7903" spans="1:7">
      <c r="A7903" s="1016"/>
      <c r="B7903" s="1016"/>
      <c r="C7903" s="1016"/>
      <c r="D7903" s="1016"/>
      <c r="E7903" s="1016"/>
      <c r="F7903" s="1016" t="e">
        <f t="shared" ref="F7903:F7966" si="238">(B7903*C7903*D7903*60/(A7903*1000))+F7902</f>
        <v>#DIV/0!</v>
      </c>
      <c r="G7903" s="1016">
        <f t="shared" ref="G7903:G7966" si="239">(C7903*D7903*60)+G7902</f>
        <v>0</v>
      </c>
    </row>
    <row r="7904" spans="1:7">
      <c r="A7904" s="1016"/>
      <c r="B7904" s="1016"/>
      <c r="C7904" s="1016"/>
      <c r="D7904" s="1016"/>
      <c r="E7904" s="1016"/>
      <c r="F7904" s="1016" t="e">
        <f t="shared" si="238"/>
        <v>#DIV/0!</v>
      </c>
      <c r="G7904" s="1016">
        <f t="shared" si="239"/>
        <v>0</v>
      </c>
    </row>
    <row r="7905" spans="1:7">
      <c r="A7905" s="1016"/>
      <c r="B7905" s="1016"/>
      <c r="C7905" s="1016"/>
      <c r="D7905" s="1016"/>
      <c r="E7905" s="1016"/>
      <c r="F7905" s="1016" t="e">
        <f t="shared" si="238"/>
        <v>#DIV/0!</v>
      </c>
      <c r="G7905" s="1016">
        <f t="shared" si="239"/>
        <v>0</v>
      </c>
    </row>
    <row r="7906" spans="1:7">
      <c r="A7906" s="1016"/>
      <c r="B7906" s="1016"/>
      <c r="C7906" s="1016"/>
      <c r="D7906" s="1016"/>
      <c r="E7906" s="1016"/>
      <c r="F7906" s="1016" t="e">
        <f t="shared" si="238"/>
        <v>#DIV/0!</v>
      </c>
      <c r="G7906" s="1016">
        <f t="shared" si="239"/>
        <v>0</v>
      </c>
    </row>
    <row r="7907" spans="1:7">
      <c r="A7907" s="1016"/>
      <c r="B7907" s="1016"/>
      <c r="C7907" s="1016"/>
      <c r="D7907" s="1016"/>
      <c r="E7907" s="1016"/>
      <c r="F7907" s="1016" t="e">
        <f t="shared" si="238"/>
        <v>#DIV/0!</v>
      </c>
      <c r="G7907" s="1016">
        <f t="shared" si="239"/>
        <v>0</v>
      </c>
    </row>
    <row r="7908" spans="1:7">
      <c r="A7908" s="1016"/>
      <c r="B7908" s="1016"/>
      <c r="C7908" s="1016"/>
      <c r="D7908" s="1016"/>
      <c r="E7908" s="1016"/>
      <c r="F7908" s="1016" t="e">
        <f t="shared" si="238"/>
        <v>#DIV/0!</v>
      </c>
      <c r="G7908" s="1016">
        <f t="shared" si="239"/>
        <v>0</v>
      </c>
    </row>
    <row r="7909" spans="1:7">
      <c r="A7909" s="1016"/>
      <c r="B7909" s="1016"/>
      <c r="C7909" s="1016"/>
      <c r="D7909" s="1016"/>
      <c r="E7909" s="1016"/>
      <c r="F7909" s="1016" t="e">
        <f t="shared" si="238"/>
        <v>#DIV/0!</v>
      </c>
      <c r="G7909" s="1016">
        <f t="shared" si="239"/>
        <v>0</v>
      </c>
    </row>
    <row r="7910" spans="1:7">
      <c r="A7910" s="1016"/>
      <c r="B7910" s="1016"/>
      <c r="C7910" s="1016"/>
      <c r="D7910" s="1016"/>
      <c r="E7910" s="1016"/>
      <c r="F7910" s="1016" t="e">
        <f t="shared" si="238"/>
        <v>#DIV/0!</v>
      </c>
      <c r="G7910" s="1016">
        <f t="shared" si="239"/>
        <v>0</v>
      </c>
    </row>
    <row r="7911" spans="1:7">
      <c r="A7911" s="1016"/>
      <c r="B7911" s="1016"/>
      <c r="C7911" s="1016"/>
      <c r="D7911" s="1016"/>
      <c r="E7911" s="1016"/>
      <c r="F7911" s="1016" t="e">
        <f t="shared" si="238"/>
        <v>#DIV/0!</v>
      </c>
      <c r="G7911" s="1016">
        <f t="shared" si="239"/>
        <v>0</v>
      </c>
    </row>
    <row r="7912" spans="1:7">
      <c r="A7912" s="1016"/>
      <c r="B7912" s="1016"/>
      <c r="C7912" s="1016"/>
      <c r="D7912" s="1016"/>
      <c r="E7912" s="1016"/>
      <c r="F7912" s="1016" t="e">
        <f t="shared" si="238"/>
        <v>#DIV/0!</v>
      </c>
      <c r="G7912" s="1016">
        <f t="shared" si="239"/>
        <v>0</v>
      </c>
    </row>
    <row r="7913" spans="1:7">
      <c r="A7913" s="1016"/>
      <c r="B7913" s="1016"/>
      <c r="C7913" s="1016"/>
      <c r="D7913" s="1016"/>
      <c r="E7913" s="1016"/>
      <c r="F7913" s="1016" t="e">
        <f t="shared" si="238"/>
        <v>#DIV/0!</v>
      </c>
      <c r="G7913" s="1016">
        <f t="shared" si="239"/>
        <v>0</v>
      </c>
    </row>
    <row r="7914" spans="1:7">
      <c r="A7914" s="1016"/>
      <c r="B7914" s="1016"/>
      <c r="C7914" s="1016"/>
      <c r="D7914" s="1016"/>
      <c r="E7914" s="1016"/>
      <c r="F7914" s="1016" t="e">
        <f t="shared" si="238"/>
        <v>#DIV/0!</v>
      </c>
      <c r="G7914" s="1016">
        <f t="shared" si="239"/>
        <v>0</v>
      </c>
    </row>
    <row r="7915" spans="1:7">
      <c r="A7915" s="1016"/>
      <c r="B7915" s="1016"/>
      <c r="C7915" s="1016"/>
      <c r="D7915" s="1016"/>
      <c r="E7915" s="1016"/>
      <c r="F7915" s="1016" t="e">
        <f t="shared" si="238"/>
        <v>#DIV/0!</v>
      </c>
      <c r="G7915" s="1016">
        <f t="shared" si="239"/>
        <v>0</v>
      </c>
    </row>
    <row r="7916" spans="1:7">
      <c r="A7916" s="1016"/>
      <c r="B7916" s="1016"/>
      <c r="C7916" s="1016"/>
      <c r="D7916" s="1016"/>
      <c r="E7916" s="1016"/>
      <c r="F7916" s="1016" t="e">
        <f t="shared" si="238"/>
        <v>#DIV/0!</v>
      </c>
      <c r="G7916" s="1016">
        <f t="shared" si="239"/>
        <v>0</v>
      </c>
    </row>
    <row r="7917" spans="1:7">
      <c r="A7917" s="1016"/>
      <c r="B7917" s="1016"/>
      <c r="C7917" s="1016"/>
      <c r="D7917" s="1016"/>
      <c r="E7917" s="1016"/>
      <c r="F7917" s="1016" t="e">
        <f t="shared" si="238"/>
        <v>#DIV/0!</v>
      </c>
      <c r="G7917" s="1016">
        <f t="shared" si="239"/>
        <v>0</v>
      </c>
    </row>
    <row r="7918" spans="1:7">
      <c r="A7918" s="1016"/>
      <c r="B7918" s="1016"/>
      <c r="C7918" s="1016"/>
      <c r="D7918" s="1016"/>
      <c r="E7918" s="1016"/>
      <c r="F7918" s="1016" t="e">
        <f t="shared" si="238"/>
        <v>#DIV/0!</v>
      </c>
      <c r="G7918" s="1016">
        <f t="shared" si="239"/>
        <v>0</v>
      </c>
    </row>
    <row r="7919" spans="1:7">
      <c r="A7919" s="1016"/>
      <c r="B7919" s="1016"/>
      <c r="C7919" s="1016"/>
      <c r="D7919" s="1016"/>
      <c r="E7919" s="1016"/>
      <c r="F7919" s="1016" t="e">
        <f t="shared" si="238"/>
        <v>#DIV/0!</v>
      </c>
      <c r="G7919" s="1016">
        <f t="shared" si="239"/>
        <v>0</v>
      </c>
    </row>
    <row r="7920" spans="1:7">
      <c r="A7920" s="1016"/>
      <c r="B7920" s="1016"/>
      <c r="C7920" s="1016"/>
      <c r="D7920" s="1016"/>
      <c r="E7920" s="1016"/>
      <c r="F7920" s="1016" t="e">
        <f t="shared" si="238"/>
        <v>#DIV/0!</v>
      </c>
      <c r="G7920" s="1016">
        <f t="shared" si="239"/>
        <v>0</v>
      </c>
    </row>
    <row r="7921" spans="1:7">
      <c r="A7921" s="1016"/>
      <c r="B7921" s="1016"/>
      <c r="C7921" s="1016"/>
      <c r="D7921" s="1016"/>
      <c r="E7921" s="1016"/>
      <c r="F7921" s="1016" t="e">
        <f t="shared" si="238"/>
        <v>#DIV/0!</v>
      </c>
      <c r="G7921" s="1016">
        <f t="shared" si="239"/>
        <v>0</v>
      </c>
    </row>
    <row r="7922" spans="1:7">
      <c r="A7922" s="1016"/>
      <c r="B7922" s="1016"/>
      <c r="C7922" s="1016"/>
      <c r="D7922" s="1016"/>
      <c r="E7922" s="1016"/>
      <c r="F7922" s="1016" t="e">
        <f t="shared" si="238"/>
        <v>#DIV/0!</v>
      </c>
      <c r="G7922" s="1016">
        <f t="shared" si="239"/>
        <v>0</v>
      </c>
    </row>
    <row r="7923" spans="1:7">
      <c r="A7923" s="1016"/>
      <c r="B7923" s="1016"/>
      <c r="C7923" s="1016"/>
      <c r="D7923" s="1016"/>
      <c r="E7923" s="1016"/>
      <c r="F7923" s="1016" t="e">
        <f t="shared" si="238"/>
        <v>#DIV/0!</v>
      </c>
      <c r="G7923" s="1016">
        <f t="shared" si="239"/>
        <v>0</v>
      </c>
    </row>
    <row r="7924" spans="1:7">
      <c r="A7924" s="1016"/>
      <c r="B7924" s="1016"/>
      <c r="C7924" s="1016"/>
      <c r="D7924" s="1016"/>
      <c r="E7924" s="1016"/>
      <c r="F7924" s="1016" t="e">
        <f t="shared" si="238"/>
        <v>#DIV/0!</v>
      </c>
      <c r="G7924" s="1016">
        <f t="shared" si="239"/>
        <v>0</v>
      </c>
    </row>
    <row r="7925" spans="1:7">
      <c r="A7925" s="1016"/>
      <c r="B7925" s="1016"/>
      <c r="C7925" s="1016"/>
      <c r="D7925" s="1016"/>
      <c r="E7925" s="1016"/>
      <c r="F7925" s="1016" t="e">
        <f t="shared" si="238"/>
        <v>#DIV/0!</v>
      </c>
      <c r="G7925" s="1016">
        <f t="shared" si="239"/>
        <v>0</v>
      </c>
    </row>
    <row r="7926" spans="1:7">
      <c r="A7926" s="1016"/>
      <c r="B7926" s="1016"/>
      <c r="C7926" s="1016"/>
      <c r="D7926" s="1016"/>
      <c r="E7926" s="1016"/>
      <c r="F7926" s="1016" t="e">
        <f t="shared" si="238"/>
        <v>#DIV/0!</v>
      </c>
      <c r="G7926" s="1016">
        <f t="shared" si="239"/>
        <v>0</v>
      </c>
    </row>
    <row r="7927" spans="1:7">
      <c r="A7927" s="1016"/>
      <c r="B7927" s="1016"/>
      <c r="C7927" s="1016"/>
      <c r="D7927" s="1016"/>
      <c r="E7927" s="1016"/>
      <c r="F7927" s="1016" t="e">
        <f t="shared" si="238"/>
        <v>#DIV/0!</v>
      </c>
      <c r="G7927" s="1016">
        <f t="shared" si="239"/>
        <v>0</v>
      </c>
    </row>
    <row r="7928" spans="1:7">
      <c r="A7928" s="1016"/>
      <c r="B7928" s="1016"/>
      <c r="C7928" s="1016"/>
      <c r="D7928" s="1016"/>
      <c r="E7928" s="1016"/>
      <c r="F7928" s="1016" t="e">
        <f t="shared" si="238"/>
        <v>#DIV/0!</v>
      </c>
      <c r="G7928" s="1016">
        <f t="shared" si="239"/>
        <v>0</v>
      </c>
    </row>
    <row r="7929" spans="1:7">
      <c r="A7929" s="1016"/>
      <c r="B7929" s="1016"/>
      <c r="C7929" s="1016"/>
      <c r="D7929" s="1016"/>
      <c r="E7929" s="1016"/>
      <c r="F7929" s="1016" t="e">
        <f t="shared" si="238"/>
        <v>#DIV/0!</v>
      </c>
      <c r="G7929" s="1016">
        <f t="shared" si="239"/>
        <v>0</v>
      </c>
    </row>
    <row r="7930" spans="1:7">
      <c r="A7930" s="1016"/>
      <c r="B7930" s="1016"/>
      <c r="C7930" s="1016"/>
      <c r="D7930" s="1016"/>
      <c r="E7930" s="1016"/>
      <c r="F7930" s="1016" t="e">
        <f t="shared" si="238"/>
        <v>#DIV/0!</v>
      </c>
      <c r="G7930" s="1016">
        <f t="shared" si="239"/>
        <v>0</v>
      </c>
    </row>
    <row r="7931" spans="1:7">
      <c r="A7931" s="1016"/>
      <c r="B7931" s="1016"/>
      <c r="C7931" s="1016"/>
      <c r="D7931" s="1016"/>
      <c r="E7931" s="1016"/>
      <c r="F7931" s="1016" t="e">
        <f t="shared" si="238"/>
        <v>#DIV/0!</v>
      </c>
      <c r="G7931" s="1016">
        <f t="shared" si="239"/>
        <v>0</v>
      </c>
    </row>
    <row r="7932" spans="1:7">
      <c r="A7932" s="1016"/>
      <c r="B7932" s="1016"/>
      <c r="C7932" s="1016"/>
      <c r="D7932" s="1016"/>
      <c r="E7932" s="1016"/>
      <c r="F7932" s="1016" t="e">
        <f t="shared" si="238"/>
        <v>#DIV/0!</v>
      </c>
      <c r="G7932" s="1016">
        <f t="shared" si="239"/>
        <v>0</v>
      </c>
    </row>
    <row r="7933" spans="1:7">
      <c r="A7933" s="1016"/>
      <c r="B7933" s="1016"/>
      <c r="C7933" s="1016"/>
      <c r="D7933" s="1016"/>
      <c r="E7933" s="1016"/>
      <c r="F7933" s="1016" t="e">
        <f t="shared" si="238"/>
        <v>#DIV/0!</v>
      </c>
      <c r="G7933" s="1016">
        <f t="shared" si="239"/>
        <v>0</v>
      </c>
    </row>
    <row r="7934" spans="1:7">
      <c r="A7934" s="1016"/>
      <c r="B7934" s="1016"/>
      <c r="C7934" s="1016"/>
      <c r="D7934" s="1016"/>
      <c r="E7934" s="1016"/>
      <c r="F7934" s="1016" t="e">
        <f t="shared" si="238"/>
        <v>#DIV/0!</v>
      </c>
      <c r="G7934" s="1016">
        <f t="shared" si="239"/>
        <v>0</v>
      </c>
    </row>
    <row r="7935" spans="1:7">
      <c r="A7935" s="1016"/>
      <c r="B7935" s="1016"/>
      <c r="C7935" s="1016"/>
      <c r="D7935" s="1016"/>
      <c r="E7935" s="1016"/>
      <c r="F7935" s="1016" t="e">
        <f t="shared" si="238"/>
        <v>#DIV/0!</v>
      </c>
      <c r="G7935" s="1016">
        <f t="shared" si="239"/>
        <v>0</v>
      </c>
    </row>
    <row r="7936" spans="1:7">
      <c r="A7936" s="1016"/>
      <c r="B7936" s="1016"/>
      <c r="C7936" s="1016"/>
      <c r="D7936" s="1016"/>
      <c r="E7936" s="1016"/>
      <c r="F7936" s="1016" t="e">
        <f t="shared" si="238"/>
        <v>#DIV/0!</v>
      </c>
      <c r="G7936" s="1016">
        <f t="shared" si="239"/>
        <v>0</v>
      </c>
    </row>
    <row r="7937" spans="1:7">
      <c r="A7937" s="1016"/>
      <c r="B7937" s="1016"/>
      <c r="C7937" s="1016"/>
      <c r="D7937" s="1016"/>
      <c r="E7937" s="1016"/>
      <c r="F7937" s="1016" t="e">
        <f t="shared" si="238"/>
        <v>#DIV/0!</v>
      </c>
      <c r="G7937" s="1016">
        <f t="shared" si="239"/>
        <v>0</v>
      </c>
    </row>
    <row r="7938" spans="1:7">
      <c r="A7938" s="1016"/>
      <c r="B7938" s="1016"/>
      <c r="C7938" s="1016"/>
      <c r="D7938" s="1016"/>
      <c r="E7938" s="1016"/>
      <c r="F7938" s="1016" t="e">
        <f t="shared" si="238"/>
        <v>#DIV/0!</v>
      </c>
      <c r="G7938" s="1016">
        <f t="shared" si="239"/>
        <v>0</v>
      </c>
    </row>
    <row r="7939" spans="1:7">
      <c r="A7939" s="1016"/>
      <c r="B7939" s="1016"/>
      <c r="C7939" s="1016"/>
      <c r="D7939" s="1016"/>
      <c r="E7939" s="1016"/>
      <c r="F7939" s="1016" t="e">
        <f t="shared" si="238"/>
        <v>#DIV/0!</v>
      </c>
      <c r="G7939" s="1016">
        <f t="shared" si="239"/>
        <v>0</v>
      </c>
    </row>
    <row r="7940" spans="1:7">
      <c r="A7940" s="1016"/>
      <c r="B7940" s="1016"/>
      <c r="C7940" s="1016"/>
      <c r="D7940" s="1016"/>
      <c r="E7940" s="1016"/>
      <c r="F7940" s="1016" t="e">
        <f t="shared" si="238"/>
        <v>#DIV/0!</v>
      </c>
      <c r="G7940" s="1016">
        <f t="shared" si="239"/>
        <v>0</v>
      </c>
    </row>
    <row r="7941" spans="1:7">
      <c r="A7941" s="1016"/>
      <c r="B7941" s="1016"/>
      <c r="C7941" s="1016"/>
      <c r="D7941" s="1016"/>
      <c r="E7941" s="1016"/>
      <c r="F7941" s="1016" t="e">
        <f t="shared" si="238"/>
        <v>#DIV/0!</v>
      </c>
      <c r="G7941" s="1016">
        <f t="shared" si="239"/>
        <v>0</v>
      </c>
    </row>
    <row r="7942" spans="1:7">
      <c r="A7942" s="1016"/>
      <c r="B7942" s="1016"/>
      <c r="C7942" s="1016"/>
      <c r="D7942" s="1016"/>
      <c r="E7942" s="1016"/>
      <c r="F7942" s="1016" t="e">
        <f t="shared" si="238"/>
        <v>#DIV/0!</v>
      </c>
      <c r="G7942" s="1016">
        <f t="shared" si="239"/>
        <v>0</v>
      </c>
    </row>
    <row r="7943" spans="1:7">
      <c r="A7943" s="1016"/>
      <c r="B7943" s="1016"/>
      <c r="C7943" s="1016"/>
      <c r="D7943" s="1016"/>
      <c r="E7943" s="1016"/>
      <c r="F7943" s="1016" t="e">
        <f t="shared" si="238"/>
        <v>#DIV/0!</v>
      </c>
      <c r="G7943" s="1016">
        <f t="shared" si="239"/>
        <v>0</v>
      </c>
    </row>
    <row r="7944" spans="1:7">
      <c r="A7944" s="1016"/>
      <c r="B7944" s="1016"/>
      <c r="C7944" s="1016"/>
      <c r="D7944" s="1016"/>
      <c r="E7944" s="1016"/>
      <c r="F7944" s="1016" t="e">
        <f t="shared" si="238"/>
        <v>#DIV/0!</v>
      </c>
      <c r="G7944" s="1016">
        <f t="shared" si="239"/>
        <v>0</v>
      </c>
    </row>
    <row r="7945" spans="1:7">
      <c r="A7945" s="1016"/>
      <c r="B7945" s="1016"/>
      <c r="C7945" s="1016"/>
      <c r="D7945" s="1016"/>
      <c r="E7945" s="1016"/>
      <c r="F7945" s="1016" t="e">
        <f t="shared" si="238"/>
        <v>#DIV/0!</v>
      </c>
      <c r="G7945" s="1016">
        <f t="shared" si="239"/>
        <v>0</v>
      </c>
    </row>
    <row r="7946" spans="1:7">
      <c r="A7946" s="1016"/>
      <c r="B7946" s="1016"/>
      <c r="C7946" s="1016"/>
      <c r="D7946" s="1016"/>
      <c r="E7946" s="1016"/>
      <c r="F7946" s="1016" t="e">
        <f t="shared" si="238"/>
        <v>#DIV/0!</v>
      </c>
      <c r="G7946" s="1016">
        <f t="shared" si="239"/>
        <v>0</v>
      </c>
    </row>
    <row r="7947" spans="1:7">
      <c r="A7947" s="1016"/>
      <c r="B7947" s="1016"/>
      <c r="C7947" s="1016"/>
      <c r="D7947" s="1016"/>
      <c r="E7947" s="1016"/>
      <c r="F7947" s="1016" t="e">
        <f t="shared" si="238"/>
        <v>#DIV/0!</v>
      </c>
      <c r="G7947" s="1016">
        <f t="shared" si="239"/>
        <v>0</v>
      </c>
    </row>
    <row r="7948" spans="1:7">
      <c r="A7948" s="1016"/>
      <c r="B7948" s="1016"/>
      <c r="C7948" s="1016"/>
      <c r="D7948" s="1016"/>
      <c r="E7948" s="1016"/>
      <c r="F7948" s="1016" t="e">
        <f t="shared" si="238"/>
        <v>#DIV/0!</v>
      </c>
      <c r="G7948" s="1016">
        <f t="shared" si="239"/>
        <v>0</v>
      </c>
    </row>
    <row r="7949" spans="1:7">
      <c r="A7949" s="1016"/>
      <c r="B7949" s="1016"/>
      <c r="C7949" s="1016"/>
      <c r="D7949" s="1016"/>
      <c r="E7949" s="1016"/>
      <c r="F7949" s="1016" t="e">
        <f t="shared" si="238"/>
        <v>#DIV/0!</v>
      </c>
      <c r="G7949" s="1016">
        <f t="shared" si="239"/>
        <v>0</v>
      </c>
    </row>
    <row r="7950" spans="1:7">
      <c r="A7950" s="1016"/>
      <c r="B7950" s="1016"/>
      <c r="C7950" s="1016"/>
      <c r="D7950" s="1016"/>
      <c r="E7950" s="1016"/>
      <c r="F7950" s="1016" t="e">
        <f t="shared" si="238"/>
        <v>#DIV/0!</v>
      </c>
      <c r="G7950" s="1016">
        <f t="shared" si="239"/>
        <v>0</v>
      </c>
    </row>
    <row r="7951" spans="1:7">
      <c r="A7951" s="1016"/>
      <c r="B7951" s="1016"/>
      <c r="C7951" s="1016"/>
      <c r="D7951" s="1016"/>
      <c r="E7951" s="1016"/>
      <c r="F7951" s="1016" t="e">
        <f t="shared" si="238"/>
        <v>#DIV/0!</v>
      </c>
      <c r="G7951" s="1016">
        <f t="shared" si="239"/>
        <v>0</v>
      </c>
    </row>
    <row r="7952" spans="1:7">
      <c r="A7952" s="1016"/>
      <c r="B7952" s="1016"/>
      <c r="C7952" s="1016"/>
      <c r="D7952" s="1016"/>
      <c r="E7952" s="1016"/>
      <c r="F7952" s="1016" t="e">
        <f t="shared" si="238"/>
        <v>#DIV/0!</v>
      </c>
      <c r="G7952" s="1016">
        <f t="shared" si="239"/>
        <v>0</v>
      </c>
    </row>
    <row r="7953" spans="1:7">
      <c r="A7953" s="1016"/>
      <c r="B7953" s="1016"/>
      <c r="C7953" s="1016"/>
      <c r="D7953" s="1016"/>
      <c r="E7953" s="1016"/>
      <c r="F7953" s="1016" t="e">
        <f t="shared" si="238"/>
        <v>#DIV/0!</v>
      </c>
      <c r="G7953" s="1016">
        <f t="shared" si="239"/>
        <v>0</v>
      </c>
    </row>
    <row r="7954" spans="1:7">
      <c r="A7954" s="1016"/>
      <c r="B7954" s="1016"/>
      <c r="C7954" s="1016"/>
      <c r="D7954" s="1016"/>
      <c r="E7954" s="1016"/>
      <c r="F7954" s="1016" t="e">
        <f t="shared" si="238"/>
        <v>#DIV/0!</v>
      </c>
      <c r="G7954" s="1016">
        <f t="shared" si="239"/>
        <v>0</v>
      </c>
    </row>
    <row r="7955" spans="1:7">
      <c r="A7955" s="1016"/>
      <c r="B7955" s="1016"/>
      <c r="C7955" s="1016"/>
      <c r="D7955" s="1016"/>
      <c r="E7955" s="1016"/>
      <c r="F7955" s="1016" t="e">
        <f t="shared" si="238"/>
        <v>#DIV/0!</v>
      </c>
      <c r="G7955" s="1016">
        <f t="shared" si="239"/>
        <v>0</v>
      </c>
    </row>
    <row r="7956" spans="1:7">
      <c r="A7956" s="1016"/>
      <c r="B7956" s="1016"/>
      <c r="C7956" s="1016"/>
      <c r="D7956" s="1016"/>
      <c r="E7956" s="1016"/>
      <c r="F7956" s="1016" t="e">
        <f t="shared" si="238"/>
        <v>#DIV/0!</v>
      </c>
      <c r="G7956" s="1016">
        <f t="shared" si="239"/>
        <v>0</v>
      </c>
    </row>
    <row r="7957" spans="1:7">
      <c r="A7957" s="1016"/>
      <c r="B7957" s="1016"/>
      <c r="C7957" s="1016"/>
      <c r="D7957" s="1016"/>
      <c r="E7957" s="1016"/>
      <c r="F7957" s="1016" t="e">
        <f t="shared" si="238"/>
        <v>#DIV/0!</v>
      </c>
      <c r="G7957" s="1016">
        <f t="shared" si="239"/>
        <v>0</v>
      </c>
    </row>
    <row r="7958" spans="1:7">
      <c r="A7958" s="1016"/>
      <c r="B7958" s="1016"/>
      <c r="C7958" s="1016"/>
      <c r="D7958" s="1016"/>
      <c r="E7958" s="1016"/>
      <c r="F7958" s="1016" t="e">
        <f t="shared" si="238"/>
        <v>#DIV/0!</v>
      </c>
      <c r="G7958" s="1016">
        <f t="shared" si="239"/>
        <v>0</v>
      </c>
    </row>
    <row r="7959" spans="1:7">
      <c r="A7959" s="1016"/>
      <c r="B7959" s="1016"/>
      <c r="C7959" s="1016"/>
      <c r="D7959" s="1016"/>
      <c r="E7959" s="1016"/>
      <c r="F7959" s="1016" t="e">
        <f t="shared" si="238"/>
        <v>#DIV/0!</v>
      </c>
      <c r="G7959" s="1016">
        <f t="shared" si="239"/>
        <v>0</v>
      </c>
    </row>
    <row r="7960" spans="1:7">
      <c r="A7960" s="1016"/>
      <c r="B7960" s="1016"/>
      <c r="C7960" s="1016"/>
      <c r="D7960" s="1016"/>
      <c r="E7960" s="1016"/>
      <c r="F7960" s="1016" t="e">
        <f t="shared" si="238"/>
        <v>#DIV/0!</v>
      </c>
      <c r="G7960" s="1016">
        <f t="shared" si="239"/>
        <v>0</v>
      </c>
    </row>
    <row r="7961" spans="1:7">
      <c r="A7961" s="1016"/>
      <c r="B7961" s="1016"/>
      <c r="C7961" s="1016"/>
      <c r="D7961" s="1016"/>
      <c r="E7961" s="1016"/>
      <c r="F7961" s="1016" t="e">
        <f t="shared" si="238"/>
        <v>#DIV/0!</v>
      </c>
      <c r="G7961" s="1016">
        <f t="shared" si="239"/>
        <v>0</v>
      </c>
    </row>
    <row r="7962" spans="1:7">
      <c r="A7962" s="1016"/>
      <c r="B7962" s="1016"/>
      <c r="C7962" s="1016"/>
      <c r="D7962" s="1016"/>
      <c r="E7962" s="1016"/>
      <c r="F7962" s="1016" t="e">
        <f t="shared" si="238"/>
        <v>#DIV/0!</v>
      </c>
      <c r="G7962" s="1016">
        <f t="shared" si="239"/>
        <v>0</v>
      </c>
    </row>
    <row r="7963" spans="1:7">
      <c r="A7963" s="1016"/>
      <c r="B7963" s="1016"/>
      <c r="C7963" s="1016"/>
      <c r="D7963" s="1016"/>
      <c r="E7963" s="1016"/>
      <c r="F7963" s="1016" t="e">
        <f t="shared" si="238"/>
        <v>#DIV/0!</v>
      </c>
      <c r="G7963" s="1016">
        <f t="shared" si="239"/>
        <v>0</v>
      </c>
    </row>
    <row r="7964" spans="1:7">
      <c r="A7964" s="1016"/>
      <c r="B7964" s="1016"/>
      <c r="C7964" s="1016"/>
      <c r="D7964" s="1016"/>
      <c r="E7964" s="1016"/>
      <c r="F7964" s="1016" t="e">
        <f t="shared" si="238"/>
        <v>#DIV/0!</v>
      </c>
      <c r="G7964" s="1016">
        <f t="shared" si="239"/>
        <v>0</v>
      </c>
    </row>
    <row r="7965" spans="1:7">
      <c r="A7965" s="1016"/>
      <c r="B7965" s="1016"/>
      <c r="C7965" s="1016"/>
      <c r="D7965" s="1016"/>
      <c r="E7965" s="1016"/>
      <c r="F7965" s="1016" t="e">
        <f t="shared" si="238"/>
        <v>#DIV/0!</v>
      </c>
      <c r="G7965" s="1016">
        <f t="shared" si="239"/>
        <v>0</v>
      </c>
    </row>
    <row r="7966" spans="1:7">
      <c r="A7966" s="1016"/>
      <c r="B7966" s="1016"/>
      <c r="C7966" s="1016"/>
      <c r="D7966" s="1016"/>
      <c r="E7966" s="1016"/>
      <c r="F7966" s="1016" t="e">
        <f t="shared" si="238"/>
        <v>#DIV/0!</v>
      </c>
      <c r="G7966" s="1016">
        <f t="shared" si="239"/>
        <v>0</v>
      </c>
    </row>
    <row r="7967" spans="1:7">
      <c r="A7967" s="1016"/>
      <c r="B7967" s="1016"/>
      <c r="C7967" s="1016"/>
      <c r="D7967" s="1016"/>
      <c r="E7967" s="1016"/>
      <c r="F7967" s="1016" t="e">
        <f t="shared" ref="F7967:F8030" si="240">(B7967*C7967*D7967*60/(A7967*1000))+F7966</f>
        <v>#DIV/0!</v>
      </c>
      <c r="G7967" s="1016">
        <f t="shared" ref="G7967:G8030" si="241">(C7967*D7967*60)+G7966</f>
        <v>0</v>
      </c>
    </row>
    <row r="7968" spans="1:7">
      <c r="A7968" s="1016"/>
      <c r="B7968" s="1016"/>
      <c r="C7968" s="1016"/>
      <c r="D7968" s="1016"/>
      <c r="E7968" s="1016"/>
      <c r="F7968" s="1016" t="e">
        <f t="shared" si="240"/>
        <v>#DIV/0!</v>
      </c>
      <c r="G7968" s="1016">
        <f t="shared" si="241"/>
        <v>0</v>
      </c>
    </row>
    <row r="7969" spans="1:7">
      <c r="A7969" s="1016"/>
      <c r="B7969" s="1016"/>
      <c r="C7969" s="1016"/>
      <c r="D7969" s="1016"/>
      <c r="E7969" s="1016"/>
      <c r="F7969" s="1016" t="e">
        <f t="shared" si="240"/>
        <v>#DIV/0!</v>
      </c>
      <c r="G7969" s="1016">
        <f t="shared" si="241"/>
        <v>0</v>
      </c>
    </row>
    <row r="7970" spans="1:7">
      <c r="A7970" s="1016"/>
      <c r="B7970" s="1016"/>
      <c r="C7970" s="1016"/>
      <c r="D7970" s="1016"/>
      <c r="E7970" s="1016"/>
      <c r="F7970" s="1016" t="e">
        <f t="shared" si="240"/>
        <v>#DIV/0!</v>
      </c>
      <c r="G7970" s="1016">
        <f t="shared" si="241"/>
        <v>0</v>
      </c>
    </row>
    <row r="7971" spans="1:7">
      <c r="A7971" s="1016"/>
      <c r="B7971" s="1016"/>
      <c r="C7971" s="1016"/>
      <c r="D7971" s="1016"/>
      <c r="E7971" s="1016"/>
      <c r="F7971" s="1016" t="e">
        <f t="shared" si="240"/>
        <v>#DIV/0!</v>
      </c>
      <c r="G7971" s="1016">
        <f t="shared" si="241"/>
        <v>0</v>
      </c>
    </row>
    <row r="7972" spans="1:7">
      <c r="A7972" s="1016"/>
      <c r="B7972" s="1016"/>
      <c r="C7972" s="1016"/>
      <c r="D7972" s="1016"/>
      <c r="E7972" s="1016"/>
      <c r="F7972" s="1016" t="e">
        <f t="shared" si="240"/>
        <v>#DIV/0!</v>
      </c>
      <c r="G7972" s="1016">
        <f t="shared" si="241"/>
        <v>0</v>
      </c>
    </row>
    <row r="7973" spans="1:7">
      <c r="A7973" s="1016"/>
      <c r="B7973" s="1016"/>
      <c r="C7973" s="1016"/>
      <c r="D7973" s="1016"/>
      <c r="E7973" s="1016"/>
      <c r="F7973" s="1016" t="e">
        <f t="shared" si="240"/>
        <v>#DIV/0!</v>
      </c>
      <c r="G7973" s="1016">
        <f t="shared" si="241"/>
        <v>0</v>
      </c>
    </row>
    <row r="7974" spans="1:7">
      <c r="A7974" s="1016"/>
      <c r="B7974" s="1016"/>
      <c r="C7974" s="1016"/>
      <c r="D7974" s="1016"/>
      <c r="E7974" s="1016"/>
      <c r="F7974" s="1016" t="e">
        <f t="shared" si="240"/>
        <v>#DIV/0!</v>
      </c>
      <c r="G7974" s="1016">
        <f t="shared" si="241"/>
        <v>0</v>
      </c>
    </row>
    <row r="7975" spans="1:7">
      <c r="A7975" s="1016"/>
      <c r="B7975" s="1016"/>
      <c r="C7975" s="1016"/>
      <c r="D7975" s="1016"/>
      <c r="E7975" s="1016"/>
      <c r="F7975" s="1016" t="e">
        <f t="shared" si="240"/>
        <v>#DIV/0!</v>
      </c>
      <c r="G7975" s="1016">
        <f t="shared" si="241"/>
        <v>0</v>
      </c>
    </row>
    <row r="7976" spans="1:7">
      <c r="A7976" s="1016"/>
      <c r="B7976" s="1016"/>
      <c r="C7976" s="1016"/>
      <c r="D7976" s="1016"/>
      <c r="E7976" s="1016"/>
      <c r="F7976" s="1016" t="e">
        <f t="shared" si="240"/>
        <v>#DIV/0!</v>
      </c>
      <c r="G7976" s="1016">
        <f t="shared" si="241"/>
        <v>0</v>
      </c>
    </row>
    <row r="7977" spans="1:7">
      <c r="A7977" s="1016"/>
      <c r="B7977" s="1016"/>
      <c r="C7977" s="1016"/>
      <c r="D7977" s="1016"/>
      <c r="E7977" s="1016"/>
      <c r="F7977" s="1016" t="e">
        <f t="shared" si="240"/>
        <v>#DIV/0!</v>
      </c>
      <c r="G7977" s="1016">
        <f t="shared" si="241"/>
        <v>0</v>
      </c>
    </row>
    <row r="7978" spans="1:7">
      <c r="A7978" s="1016"/>
      <c r="B7978" s="1016"/>
      <c r="C7978" s="1016"/>
      <c r="D7978" s="1016"/>
      <c r="E7978" s="1016"/>
      <c r="F7978" s="1016" t="e">
        <f t="shared" si="240"/>
        <v>#DIV/0!</v>
      </c>
      <c r="G7978" s="1016">
        <f t="shared" si="241"/>
        <v>0</v>
      </c>
    </row>
    <row r="7979" spans="1:7">
      <c r="A7979" s="1016"/>
      <c r="B7979" s="1016"/>
      <c r="C7979" s="1016"/>
      <c r="D7979" s="1016"/>
      <c r="E7979" s="1016"/>
      <c r="F7979" s="1016" t="e">
        <f t="shared" si="240"/>
        <v>#DIV/0!</v>
      </c>
      <c r="G7979" s="1016">
        <f t="shared" si="241"/>
        <v>0</v>
      </c>
    </row>
    <row r="7980" spans="1:7">
      <c r="A7980" s="1016"/>
      <c r="B7980" s="1016"/>
      <c r="C7980" s="1016"/>
      <c r="D7980" s="1016"/>
      <c r="E7980" s="1016"/>
      <c r="F7980" s="1016" t="e">
        <f t="shared" si="240"/>
        <v>#DIV/0!</v>
      </c>
      <c r="G7980" s="1016">
        <f t="shared" si="241"/>
        <v>0</v>
      </c>
    </row>
    <row r="7981" spans="1:7">
      <c r="A7981" s="1016"/>
      <c r="B7981" s="1016"/>
      <c r="C7981" s="1016"/>
      <c r="D7981" s="1016"/>
      <c r="E7981" s="1016"/>
      <c r="F7981" s="1016" t="e">
        <f t="shared" si="240"/>
        <v>#DIV/0!</v>
      </c>
      <c r="G7981" s="1016">
        <f t="shared" si="241"/>
        <v>0</v>
      </c>
    </row>
    <row r="7982" spans="1:7">
      <c r="A7982" s="1016"/>
      <c r="B7982" s="1016"/>
      <c r="C7982" s="1016"/>
      <c r="D7982" s="1016"/>
      <c r="E7982" s="1016"/>
      <c r="F7982" s="1016" t="e">
        <f t="shared" si="240"/>
        <v>#DIV/0!</v>
      </c>
      <c r="G7982" s="1016">
        <f t="shared" si="241"/>
        <v>0</v>
      </c>
    </row>
    <row r="7983" spans="1:7">
      <c r="A7983" s="1016"/>
      <c r="B7983" s="1016"/>
      <c r="C7983" s="1016"/>
      <c r="D7983" s="1016"/>
      <c r="E7983" s="1016"/>
      <c r="F7983" s="1016" t="e">
        <f t="shared" si="240"/>
        <v>#DIV/0!</v>
      </c>
      <c r="G7983" s="1016">
        <f t="shared" si="241"/>
        <v>0</v>
      </c>
    </row>
    <row r="7984" spans="1:7">
      <c r="A7984" s="1016"/>
      <c r="B7984" s="1016"/>
      <c r="C7984" s="1016"/>
      <c r="D7984" s="1016"/>
      <c r="E7984" s="1016"/>
      <c r="F7984" s="1016" t="e">
        <f t="shared" si="240"/>
        <v>#DIV/0!</v>
      </c>
      <c r="G7984" s="1016">
        <f t="shared" si="241"/>
        <v>0</v>
      </c>
    </row>
    <row r="7985" spans="1:7">
      <c r="A7985" s="1016"/>
      <c r="B7985" s="1016"/>
      <c r="C7985" s="1016"/>
      <c r="D7985" s="1016"/>
      <c r="E7985" s="1016"/>
      <c r="F7985" s="1016" t="e">
        <f t="shared" si="240"/>
        <v>#DIV/0!</v>
      </c>
      <c r="G7985" s="1016">
        <f t="shared" si="241"/>
        <v>0</v>
      </c>
    </row>
    <row r="7986" spans="1:7">
      <c r="A7986" s="1016"/>
      <c r="B7986" s="1016"/>
      <c r="C7986" s="1016"/>
      <c r="D7986" s="1016"/>
      <c r="E7986" s="1016"/>
      <c r="F7986" s="1016" t="e">
        <f t="shared" si="240"/>
        <v>#DIV/0!</v>
      </c>
      <c r="G7986" s="1016">
        <f t="shared" si="241"/>
        <v>0</v>
      </c>
    </row>
    <row r="7987" spans="1:7">
      <c r="A7987" s="1016"/>
      <c r="B7987" s="1016"/>
      <c r="C7987" s="1016"/>
      <c r="D7987" s="1016"/>
      <c r="E7987" s="1016"/>
      <c r="F7987" s="1016" t="e">
        <f t="shared" si="240"/>
        <v>#DIV/0!</v>
      </c>
      <c r="G7987" s="1016">
        <f t="shared" si="241"/>
        <v>0</v>
      </c>
    </row>
    <row r="7988" spans="1:7">
      <c r="A7988" s="1016"/>
      <c r="B7988" s="1016"/>
      <c r="C7988" s="1016"/>
      <c r="D7988" s="1016"/>
      <c r="E7988" s="1016"/>
      <c r="F7988" s="1016" t="e">
        <f t="shared" si="240"/>
        <v>#DIV/0!</v>
      </c>
      <c r="G7988" s="1016">
        <f t="shared" si="241"/>
        <v>0</v>
      </c>
    </row>
    <row r="7989" spans="1:7">
      <c r="A7989" s="1016"/>
      <c r="B7989" s="1016"/>
      <c r="C7989" s="1016"/>
      <c r="D7989" s="1016"/>
      <c r="E7989" s="1016"/>
      <c r="F7989" s="1016" t="e">
        <f t="shared" si="240"/>
        <v>#DIV/0!</v>
      </c>
      <c r="G7989" s="1016">
        <f t="shared" si="241"/>
        <v>0</v>
      </c>
    </row>
    <row r="7990" spans="1:7">
      <c r="A7990" s="1016"/>
      <c r="B7990" s="1016"/>
      <c r="C7990" s="1016"/>
      <c r="D7990" s="1016"/>
      <c r="E7990" s="1016"/>
      <c r="F7990" s="1016" t="e">
        <f t="shared" si="240"/>
        <v>#DIV/0!</v>
      </c>
      <c r="G7990" s="1016">
        <f t="shared" si="241"/>
        <v>0</v>
      </c>
    </row>
    <row r="7991" spans="1:7">
      <c r="A7991" s="1016"/>
      <c r="B7991" s="1016"/>
      <c r="C7991" s="1016"/>
      <c r="D7991" s="1016"/>
      <c r="E7991" s="1016"/>
      <c r="F7991" s="1016" t="e">
        <f t="shared" si="240"/>
        <v>#DIV/0!</v>
      </c>
      <c r="G7991" s="1016">
        <f t="shared" si="241"/>
        <v>0</v>
      </c>
    </row>
    <row r="7992" spans="1:7">
      <c r="A7992" s="1016"/>
      <c r="B7992" s="1016"/>
      <c r="C7992" s="1016"/>
      <c r="D7992" s="1016"/>
      <c r="E7992" s="1016"/>
      <c r="F7992" s="1016" t="e">
        <f t="shared" si="240"/>
        <v>#DIV/0!</v>
      </c>
      <c r="G7992" s="1016">
        <f t="shared" si="241"/>
        <v>0</v>
      </c>
    </row>
    <row r="7993" spans="1:7">
      <c r="A7993" s="1016"/>
      <c r="B7993" s="1016"/>
      <c r="C7993" s="1016"/>
      <c r="D7993" s="1016"/>
      <c r="E7993" s="1016"/>
      <c r="F7993" s="1016" t="e">
        <f t="shared" si="240"/>
        <v>#DIV/0!</v>
      </c>
      <c r="G7993" s="1016">
        <f t="shared" si="241"/>
        <v>0</v>
      </c>
    </row>
    <row r="7994" spans="1:7">
      <c r="A7994" s="1016"/>
      <c r="B7994" s="1016"/>
      <c r="C7994" s="1016"/>
      <c r="D7994" s="1016"/>
      <c r="E7994" s="1016"/>
      <c r="F7994" s="1016" t="e">
        <f t="shared" si="240"/>
        <v>#DIV/0!</v>
      </c>
      <c r="G7994" s="1016">
        <f t="shared" si="241"/>
        <v>0</v>
      </c>
    </row>
    <row r="7995" spans="1:7">
      <c r="A7995" s="1016"/>
      <c r="B7995" s="1016"/>
      <c r="C7995" s="1016"/>
      <c r="D7995" s="1016"/>
      <c r="E7995" s="1016"/>
      <c r="F7995" s="1016" t="e">
        <f t="shared" si="240"/>
        <v>#DIV/0!</v>
      </c>
      <c r="G7995" s="1016">
        <f t="shared" si="241"/>
        <v>0</v>
      </c>
    </row>
    <row r="7996" spans="1:7">
      <c r="A7996" s="1016"/>
      <c r="B7996" s="1016"/>
      <c r="C7996" s="1016"/>
      <c r="D7996" s="1016"/>
      <c r="E7996" s="1016"/>
      <c r="F7996" s="1016" t="e">
        <f t="shared" si="240"/>
        <v>#DIV/0!</v>
      </c>
      <c r="G7996" s="1016">
        <f t="shared" si="241"/>
        <v>0</v>
      </c>
    </row>
    <row r="7997" spans="1:7">
      <c r="A7997" s="1016"/>
      <c r="B7997" s="1016"/>
      <c r="C7997" s="1016"/>
      <c r="D7997" s="1016"/>
      <c r="E7997" s="1016"/>
      <c r="F7997" s="1016" t="e">
        <f t="shared" si="240"/>
        <v>#DIV/0!</v>
      </c>
      <c r="G7997" s="1016">
        <f t="shared" si="241"/>
        <v>0</v>
      </c>
    </row>
    <row r="7998" spans="1:7">
      <c r="A7998" s="1016"/>
      <c r="B7998" s="1016"/>
      <c r="C7998" s="1016"/>
      <c r="D7998" s="1016"/>
      <c r="E7998" s="1016"/>
      <c r="F7998" s="1016" t="e">
        <f t="shared" si="240"/>
        <v>#DIV/0!</v>
      </c>
      <c r="G7998" s="1016">
        <f t="shared" si="241"/>
        <v>0</v>
      </c>
    </row>
    <row r="7999" spans="1:7">
      <c r="A7999" s="1016"/>
      <c r="B7999" s="1016"/>
      <c r="C7999" s="1016"/>
      <c r="D7999" s="1016"/>
      <c r="E7999" s="1016"/>
      <c r="F7999" s="1016" t="e">
        <f t="shared" si="240"/>
        <v>#DIV/0!</v>
      </c>
      <c r="G7999" s="1016">
        <f t="shared" si="241"/>
        <v>0</v>
      </c>
    </row>
    <row r="8000" spans="1:7">
      <c r="A8000" s="1016"/>
      <c r="B8000" s="1016"/>
      <c r="C8000" s="1016"/>
      <c r="D8000" s="1016"/>
      <c r="E8000" s="1016"/>
      <c r="F8000" s="1016" t="e">
        <f t="shared" si="240"/>
        <v>#DIV/0!</v>
      </c>
      <c r="G8000" s="1016">
        <f t="shared" si="241"/>
        <v>0</v>
      </c>
    </row>
    <row r="8001" spans="1:7">
      <c r="A8001" s="1016"/>
      <c r="B8001" s="1016"/>
      <c r="C8001" s="1016"/>
      <c r="D8001" s="1016"/>
      <c r="E8001" s="1016"/>
      <c r="F8001" s="1016" t="e">
        <f t="shared" si="240"/>
        <v>#DIV/0!</v>
      </c>
      <c r="G8001" s="1016">
        <f t="shared" si="241"/>
        <v>0</v>
      </c>
    </row>
    <row r="8002" spans="1:7">
      <c r="A8002" s="1016"/>
      <c r="B8002" s="1016"/>
      <c r="C8002" s="1016"/>
      <c r="D8002" s="1016"/>
      <c r="E8002" s="1016"/>
      <c r="F8002" s="1016" t="e">
        <f t="shared" si="240"/>
        <v>#DIV/0!</v>
      </c>
      <c r="G8002" s="1016">
        <f t="shared" si="241"/>
        <v>0</v>
      </c>
    </row>
    <row r="8003" spans="1:7">
      <c r="A8003" s="1016"/>
      <c r="B8003" s="1016"/>
      <c r="C8003" s="1016"/>
      <c r="D8003" s="1016"/>
      <c r="E8003" s="1016"/>
      <c r="F8003" s="1016" t="e">
        <f t="shared" si="240"/>
        <v>#DIV/0!</v>
      </c>
      <c r="G8003" s="1016">
        <f t="shared" si="241"/>
        <v>0</v>
      </c>
    </row>
    <row r="8004" spans="1:7">
      <c r="A8004" s="1016"/>
      <c r="B8004" s="1016"/>
      <c r="C8004" s="1016"/>
      <c r="D8004" s="1016"/>
      <c r="E8004" s="1016"/>
      <c r="F8004" s="1016" t="e">
        <f t="shared" si="240"/>
        <v>#DIV/0!</v>
      </c>
      <c r="G8004" s="1016">
        <f t="shared" si="241"/>
        <v>0</v>
      </c>
    </row>
    <row r="8005" spans="1:7">
      <c r="A8005" s="1016"/>
      <c r="B8005" s="1016"/>
      <c r="C8005" s="1016"/>
      <c r="D8005" s="1016"/>
      <c r="E8005" s="1016"/>
      <c r="F8005" s="1016" t="e">
        <f t="shared" si="240"/>
        <v>#DIV/0!</v>
      </c>
      <c r="G8005" s="1016">
        <f t="shared" si="241"/>
        <v>0</v>
      </c>
    </row>
    <row r="8006" spans="1:7">
      <c r="A8006" s="1016"/>
      <c r="B8006" s="1016"/>
      <c r="C8006" s="1016"/>
      <c r="D8006" s="1016"/>
      <c r="E8006" s="1016"/>
      <c r="F8006" s="1016" t="e">
        <f t="shared" si="240"/>
        <v>#DIV/0!</v>
      </c>
      <c r="G8006" s="1016">
        <f t="shared" si="241"/>
        <v>0</v>
      </c>
    </row>
    <row r="8007" spans="1:7">
      <c r="A8007" s="1016"/>
      <c r="B8007" s="1016"/>
      <c r="C8007" s="1016"/>
      <c r="D8007" s="1016"/>
      <c r="E8007" s="1016"/>
      <c r="F8007" s="1016" t="e">
        <f t="shared" si="240"/>
        <v>#DIV/0!</v>
      </c>
      <c r="G8007" s="1016">
        <f t="shared" si="241"/>
        <v>0</v>
      </c>
    </row>
    <row r="8008" spans="1:7">
      <c r="A8008" s="1016"/>
      <c r="B8008" s="1016"/>
      <c r="C8008" s="1016"/>
      <c r="D8008" s="1016"/>
      <c r="E8008" s="1016"/>
      <c r="F8008" s="1016" t="e">
        <f t="shared" si="240"/>
        <v>#DIV/0!</v>
      </c>
      <c r="G8008" s="1016">
        <f t="shared" si="241"/>
        <v>0</v>
      </c>
    </row>
    <row r="8009" spans="1:7">
      <c r="A8009" s="1016"/>
      <c r="B8009" s="1016"/>
      <c r="C8009" s="1016"/>
      <c r="D8009" s="1016"/>
      <c r="E8009" s="1016"/>
      <c r="F8009" s="1016" t="e">
        <f t="shared" si="240"/>
        <v>#DIV/0!</v>
      </c>
      <c r="G8009" s="1016">
        <f t="shared" si="241"/>
        <v>0</v>
      </c>
    </row>
    <row r="8010" spans="1:7">
      <c r="A8010" s="1016"/>
      <c r="B8010" s="1016"/>
      <c r="C8010" s="1016"/>
      <c r="D8010" s="1016"/>
      <c r="E8010" s="1016"/>
      <c r="F8010" s="1016" t="e">
        <f t="shared" si="240"/>
        <v>#DIV/0!</v>
      </c>
      <c r="G8010" s="1016">
        <f t="shared" si="241"/>
        <v>0</v>
      </c>
    </row>
    <row r="8011" spans="1:7">
      <c r="A8011" s="1016"/>
      <c r="B8011" s="1016"/>
      <c r="C8011" s="1016"/>
      <c r="D8011" s="1016"/>
      <c r="E8011" s="1016"/>
      <c r="F8011" s="1016" t="e">
        <f t="shared" si="240"/>
        <v>#DIV/0!</v>
      </c>
      <c r="G8011" s="1016">
        <f t="shared" si="241"/>
        <v>0</v>
      </c>
    </row>
    <row r="8012" spans="1:7">
      <c r="A8012" s="1016"/>
      <c r="B8012" s="1016"/>
      <c r="C8012" s="1016"/>
      <c r="D8012" s="1016"/>
      <c r="E8012" s="1016"/>
      <c r="F8012" s="1016" t="e">
        <f t="shared" si="240"/>
        <v>#DIV/0!</v>
      </c>
      <c r="G8012" s="1016">
        <f t="shared" si="241"/>
        <v>0</v>
      </c>
    </row>
    <row r="8013" spans="1:7">
      <c r="A8013" s="1016"/>
      <c r="B8013" s="1016"/>
      <c r="C8013" s="1016"/>
      <c r="D8013" s="1016"/>
      <c r="E8013" s="1016"/>
      <c r="F8013" s="1016" t="e">
        <f t="shared" si="240"/>
        <v>#DIV/0!</v>
      </c>
      <c r="G8013" s="1016">
        <f t="shared" si="241"/>
        <v>0</v>
      </c>
    </row>
    <row r="8014" spans="1:7">
      <c r="A8014" s="1016"/>
      <c r="B8014" s="1016"/>
      <c r="C8014" s="1016"/>
      <c r="D8014" s="1016"/>
      <c r="E8014" s="1016"/>
      <c r="F8014" s="1016" t="e">
        <f t="shared" si="240"/>
        <v>#DIV/0!</v>
      </c>
      <c r="G8014" s="1016">
        <f t="shared" si="241"/>
        <v>0</v>
      </c>
    </row>
    <row r="8015" spans="1:7">
      <c r="A8015" s="1016"/>
      <c r="B8015" s="1016"/>
      <c r="C8015" s="1016"/>
      <c r="D8015" s="1016"/>
      <c r="E8015" s="1016"/>
      <c r="F8015" s="1016" t="e">
        <f t="shared" si="240"/>
        <v>#DIV/0!</v>
      </c>
      <c r="G8015" s="1016">
        <f t="shared" si="241"/>
        <v>0</v>
      </c>
    </row>
    <row r="8016" spans="1:7">
      <c r="A8016" s="1016"/>
      <c r="B8016" s="1016"/>
      <c r="C8016" s="1016"/>
      <c r="D8016" s="1016"/>
      <c r="E8016" s="1016"/>
      <c r="F8016" s="1016" t="e">
        <f t="shared" si="240"/>
        <v>#DIV/0!</v>
      </c>
      <c r="G8016" s="1016">
        <f t="shared" si="241"/>
        <v>0</v>
      </c>
    </row>
    <row r="8017" spans="1:7">
      <c r="A8017" s="1016"/>
      <c r="B8017" s="1016"/>
      <c r="C8017" s="1016"/>
      <c r="D8017" s="1016"/>
      <c r="E8017" s="1016"/>
      <c r="F8017" s="1016" t="e">
        <f t="shared" si="240"/>
        <v>#DIV/0!</v>
      </c>
      <c r="G8017" s="1016">
        <f t="shared" si="241"/>
        <v>0</v>
      </c>
    </row>
    <row r="8018" spans="1:7">
      <c r="A8018" s="1016"/>
      <c r="B8018" s="1016"/>
      <c r="C8018" s="1016"/>
      <c r="D8018" s="1016"/>
      <c r="E8018" s="1016"/>
      <c r="F8018" s="1016" t="e">
        <f t="shared" si="240"/>
        <v>#DIV/0!</v>
      </c>
      <c r="G8018" s="1016">
        <f t="shared" si="241"/>
        <v>0</v>
      </c>
    </row>
    <row r="8019" spans="1:7">
      <c r="A8019" s="1016"/>
      <c r="B8019" s="1016"/>
      <c r="C8019" s="1016"/>
      <c r="D8019" s="1016"/>
      <c r="E8019" s="1016"/>
      <c r="F8019" s="1016" t="e">
        <f t="shared" si="240"/>
        <v>#DIV/0!</v>
      </c>
      <c r="G8019" s="1016">
        <f t="shared" si="241"/>
        <v>0</v>
      </c>
    </row>
    <row r="8020" spans="1:7">
      <c r="A8020" s="1016"/>
      <c r="B8020" s="1016"/>
      <c r="C8020" s="1016"/>
      <c r="D8020" s="1016"/>
      <c r="E8020" s="1016"/>
      <c r="F8020" s="1016" t="e">
        <f t="shared" si="240"/>
        <v>#DIV/0!</v>
      </c>
      <c r="G8020" s="1016">
        <f t="shared" si="241"/>
        <v>0</v>
      </c>
    </row>
    <row r="8021" spans="1:7">
      <c r="A8021" s="1016"/>
      <c r="B8021" s="1016"/>
      <c r="C8021" s="1016"/>
      <c r="D8021" s="1016"/>
      <c r="E8021" s="1016"/>
      <c r="F8021" s="1016" t="e">
        <f t="shared" si="240"/>
        <v>#DIV/0!</v>
      </c>
      <c r="G8021" s="1016">
        <f t="shared" si="241"/>
        <v>0</v>
      </c>
    </row>
    <row r="8022" spans="1:7">
      <c r="A8022" s="1016"/>
      <c r="B8022" s="1016"/>
      <c r="C8022" s="1016"/>
      <c r="D8022" s="1016"/>
      <c r="E8022" s="1016"/>
      <c r="F8022" s="1016" t="e">
        <f t="shared" si="240"/>
        <v>#DIV/0!</v>
      </c>
      <c r="G8022" s="1016">
        <f t="shared" si="241"/>
        <v>0</v>
      </c>
    </row>
    <row r="8023" spans="1:7">
      <c r="A8023" s="1016"/>
      <c r="B8023" s="1016"/>
      <c r="C8023" s="1016"/>
      <c r="D8023" s="1016"/>
      <c r="E8023" s="1016"/>
      <c r="F8023" s="1016" t="e">
        <f t="shared" si="240"/>
        <v>#DIV/0!</v>
      </c>
      <c r="G8023" s="1016">
        <f t="shared" si="241"/>
        <v>0</v>
      </c>
    </row>
    <row r="8024" spans="1:7">
      <c r="A8024" s="1016"/>
      <c r="B8024" s="1016"/>
      <c r="C8024" s="1016"/>
      <c r="D8024" s="1016"/>
      <c r="E8024" s="1016"/>
      <c r="F8024" s="1016" t="e">
        <f t="shared" si="240"/>
        <v>#DIV/0!</v>
      </c>
      <c r="G8024" s="1016">
        <f t="shared" si="241"/>
        <v>0</v>
      </c>
    </row>
    <row r="8025" spans="1:7">
      <c r="A8025" s="1016"/>
      <c r="B8025" s="1016"/>
      <c r="C8025" s="1016"/>
      <c r="D8025" s="1016"/>
      <c r="E8025" s="1016"/>
      <c r="F8025" s="1016" t="e">
        <f t="shared" si="240"/>
        <v>#DIV/0!</v>
      </c>
      <c r="G8025" s="1016">
        <f t="shared" si="241"/>
        <v>0</v>
      </c>
    </row>
    <row r="8026" spans="1:7">
      <c r="A8026" s="1016"/>
      <c r="B8026" s="1016"/>
      <c r="C8026" s="1016"/>
      <c r="D8026" s="1016"/>
      <c r="E8026" s="1016"/>
      <c r="F8026" s="1016" t="e">
        <f t="shared" si="240"/>
        <v>#DIV/0!</v>
      </c>
      <c r="G8026" s="1016">
        <f t="shared" si="241"/>
        <v>0</v>
      </c>
    </row>
    <row r="8027" spans="1:7">
      <c r="A8027" s="1016"/>
      <c r="B8027" s="1016"/>
      <c r="C8027" s="1016"/>
      <c r="D8027" s="1016"/>
      <c r="E8027" s="1016"/>
      <c r="F8027" s="1016" t="e">
        <f t="shared" si="240"/>
        <v>#DIV/0!</v>
      </c>
      <c r="G8027" s="1016">
        <f t="shared" si="241"/>
        <v>0</v>
      </c>
    </row>
    <row r="8028" spans="1:7">
      <c r="A8028" s="1016"/>
      <c r="B8028" s="1016"/>
      <c r="C8028" s="1016"/>
      <c r="D8028" s="1016"/>
      <c r="E8028" s="1016"/>
      <c r="F8028" s="1016" t="e">
        <f t="shared" si="240"/>
        <v>#DIV/0!</v>
      </c>
      <c r="G8028" s="1016">
        <f t="shared" si="241"/>
        <v>0</v>
      </c>
    </row>
    <row r="8029" spans="1:7">
      <c r="A8029" s="1016"/>
      <c r="B8029" s="1016"/>
      <c r="C8029" s="1016"/>
      <c r="D8029" s="1016"/>
      <c r="E8029" s="1016"/>
      <c r="F8029" s="1016" t="e">
        <f t="shared" si="240"/>
        <v>#DIV/0!</v>
      </c>
      <c r="G8029" s="1016">
        <f t="shared" si="241"/>
        <v>0</v>
      </c>
    </row>
    <row r="8030" spans="1:7">
      <c r="A8030" s="1016"/>
      <c r="B8030" s="1016"/>
      <c r="C8030" s="1016"/>
      <c r="D8030" s="1016"/>
      <c r="E8030" s="1016"/>
      <c r="F8030" s="1016" t="e">
        <f t="shared" si="240"/>
        <v>#DIV/0!</v>
      </c>
      <c r="G8030" s="1016">
        <f t="shared" si="241"/>
        <v>0</v>
      </c>
    </row>
    <row r="8031" spans="1:7">
      <c r="A8031" s="1016"/>
      <c r="B8031" s="1016"/>
      <c r="C8031" s="1016"/>
      <c r="D8031" s="1016"/>
      <c r="E8031" s="1016"/>
      <c r="F8031" s="1016" t="e">
        <f t="shared" ref="F8031:F8094" si="242">(B8031*C8031*D8031*60/(A8031*1000))+F8030</f>
        <v>#DIV/0!</v>
      </c>
      <c r="G8031" s="1016">
        <f t="shared" ref="G8031:G8094" si="243">(C8031*D8031*60)+G8030</f>
        <v>0</v>
      </c>
    </row>
    <row r="8032" spans="1:7">
      <c r="A8032" s="1016"/>
      <c r="B8032" s="1016"/>
      <c r="C8032" s="1016"/>
      <c r="D8032" s="1016"/>
      <c r="E8032" s="1016"/>
      <c r="F8032" s="1016" t="e">
        <f t="shared" si="242"/>
        <v>#DIV/0!</v>
      </c>
      <c r="G8032" s="1016">
        <f t="shared" si="243"/>
        <v>0</v>
      </c>
    </row>
    <row r="8033" spans="1:7">
      <c r="A8033" s="1016"/>
      <c r="B8033" s="1016"/>
      <c r="C8033" s="1016"/>
      <c r="D8033" s="1016"/>
      <c r="E8033" s="1016"/>
      <c r="F8033" s="1016" t="e">
        <f t="shared" si="242"/>
        <v>#DIV/0!</v>
      </c>
      <c r="G8033" s="1016">
        <f t="shared" si="243"/>
        <v>0</v>
      </c>
    </row>
    <row r="8034" spans="1:7">
      <c r="A8034" s="1016"/>
      <c r="B8034" s="1016"/>
      <c r="C8034" s="1016"/>
      <c r="D8034" s="1016"/>
      <c r="E8034" s="1016"/>
      <c r="F8034" s="1016" t="e">
        <f t="shared" si="242"/>
        <v>#DIV/0!</v>
      </c>
      <c r="G8034" s="1016">
        <f t="shared" si="243"/>
        <v>0</v>
      </c>
    </row>
    <row r="8035" spans="1:7">
      <c r="A8035" s="1016"/>
      <c r="B8035" s="1016"/>
      <c r="C8035" s="1016"/>
      <c r="D8035" s="1016"/>
      <c r="E8035" s="1016"/>
      <c r="F8035" s="1016" t="e">
        <f t="shared" si="242"/>
        <v>#DIV/0!</v>
      </c>
      <c r="G8035" s="1016">
        <f t="shared" si="243"/>
        <v>0</v>
      </c>
    </row>
    <row r="8036" spans="1:7">
      <c r="A8036" s="1016"/>
      <c r="B8036" s="1016"/>
      <c r="C8036" s="1016"/>
      <c r="D8036" s="1016"/>
      <c r="E8036" s="1016"/>
      <c r="F8036" s="1016" t="e">
        <f t="shared" si="242"/>
        <v>#DIV/0!</v>
      </c>
      <c r="G8036" s="1016">
        <f t="shared" si="243"/>
        <v>0</v>
      </c>
    </row>
    <row r="8037" spans="1:7">
      <c r="A8037" s="1016"/>
      <c r="B8037" s="1016"/>
      <c r="C8037" s="1016"/>
      <c r="D8037" s="1016"/>
      <c r="E8037" s="1016"/>
      <c r="F8037" s="1016" t="e">
        <f t="shared" si="242"/>
        <v>#DIV/0!</v>
      </c>
      <c r="G8037" s="1016">
        <f t="shared" si="243"/>
        <v>0</v>
      </c>
    </row>
    <row r="8038" spans="1:7">
      <c r="A8038" s="1016"/>
      <c r="B8038" s="1016"/>
      <c r="C8038" s="1016"/>
      <c r="D8038" s="1016"/>
      <c r="E8038" s="1016"/>
      <c r="F8038" s="1016" t="e">
        <f t="shared" si="242"/>
        <v>#DIV/0!</v>
      </c>
      <c r="G8038" s="1016">
        <f t="shared" si="243"/>
        <v>0</v>
      </c>
    </row>
    <row r="8039" spans="1:7">
      <c r="A8039" s="1016"/>
      <c r="B8039" s="1016"/>
      <c r="C8039" s="1016"/>
      <c r="D8039" s="1016"/>
      <c r="E8039" s="1016"/>
      <c r="F8039" s="1016" t="e">
        <f t="shared" si="242"/>
        <v>#DIV/0!</v>
      </c>
      <c r="G8039" s="1016">
        <f t="shared" si="243"/>
        <v>0</v>
      </c>
    </row>
    <row r="8040" spans="1:7">
      <c r="A8040" s="1016"/>
      <c r="B8040" s="1016"/>
      <c r="C8040" s="1016"/>
      <c r="D8040" s="1016"/>
      <c r="E8040" s="1016"/>
      <c r="F8040" s="1016" t="e">
        <f t="shared" si="242"/>
        <v>#DIV/0!</v>
      </c>
      <c r="G8040" s="1016">
        <f t="shared" si="243"/>
        <v>0</v>
      </c>
    </row>
    <row r="8041" spans="1:7">
      <c r="A8041" s="1016"/>
      <c r="B8041" s="1016"/>
      <c r="C8041" s="1016"/>
      <c r="D8041" s="1016"/>
      <c r="E8041" s="1016"/>
      <c r="F8041" s="1016" t="e">
        <f t="shared" si="242"/>
        <v>#DIV/0!</v>
      </c>
      <c r="G8041" s="1016">
        <f t="shared" si="243"/>
        <v>0</v>
      </c>
    </row>
    <row r="8042" spans="1:7">
      <c r="A8042" s="1016"/>
      <c r="B8042" s="1016"/>
      <c r="C8042" s="1016"/>
      <c r="D8042" s="1016"/>
      <c r="E8042" s="1016"/>
      <c r="F8042" s="1016" t="e">
        <f t="shared" si="242"/>
        <v>#DIV/0!</v>
      </c>
      <c r="G8042" s="1016">
        <f t="shared" si="243"/>
        <v>0</v>
      </c>
    </row>
    <row r="8043" spans="1:7">
      <c r="A8043" s="1016"/>
      <c r="B8043" s="1016"/>
      <c r="C8043" s="1016"/>
      <c r="D8043" s="1016"/>
      <c r="E8043" s="1016"/>
      <c r="F8043" s="1016" t="e">
        <f t="shared" si="242"/>
        <v>#DIV/0!</v>
      </c>
      <c r="G8043" s="1016">
        <f t="shared" si="243"/>
        <v>0</v>
      </c>
    </row>
    <row r="8044" spans="1:7">
      <c r="A8044" s="1016"/>
      <c r="B8044" s="1016"/>
      <c r="C8044" s="1016"/>
      <c r="D8044" s="1016"/>
      <c r="E8044" s="1016"/>
      <c r="F8044" s="1016" t="e">
        <f t="shared" si="242"/>
        <v>#DIV/0!</v>
      </c>
      <c r="G8044" s="1016">
        <f t="shared" si="243"/>
        <v>0</v>
      </c>
    </row>
    <row r="8045" spans="1:7">
      <c r="A8045" s="1016"/>
      <c r="B8045" s="1016"/>
      <c r="C8045" s="1016"/>
      <c r="D8045" s="1016"/>
      <c r="E8045" s="1016"/>
      <c r="F8045" s="1016" t="e">
        <f t="shared" si="242"/>
        <v>#DIV/0!</v>
      </c>
      <c r="G8045" s="1016">
        <f t="shared" si="243"/>
        <v>0</v>
      </c>
    </row>
    <row r="8046" spans="1:7">
      <c r="A8046" s="1016"/>
      <c r="B8046" s="1016"/>
      <c r="C8046" s="1016"/>
      <c r="D8046" s="1016"/>
      <c r="E8046" s="1016"/>
      <c r="F8046" s="1016" t="e">
        <f t="shared" si="242"/>
        <v>#DIV/0!</v>
      </c>
      <c r="G8046" s="1016">
        <f t="shared" si="243"/>
        <v>0</v>
      </c>
    </row>
    <row r="8047" spans="1:7">
      <c r="A8047" s="1016"/>
      <c r="B8047" s="1016"/>
      <c r="C8047" s="1016"/>
      <c r="D8047" s="1016"/>
      <c r="E8047" s="1016"/>
      <c r="F8047" s="1016" t="e">
        <f t="shared" si="242"/>
        <v>#DIV/0!</v>
      </c>
      <c r="G8047" s="1016">
        <f t="shared" si="243"/>
        <v>0</v>
      </c>
    </row>
    <row r="8048" spans="1:7">
      <c r="A8048" s="1016"/>
      <c r="B8048" s="1016"/>
      <c r="C8048" s="1016"/>
      <c r="D8048" s="1016"/>
      <c r="E8048" s="1016"/>
      <c r="F8048" s="1016" t="e">
        <f t="shared" si="242"/>
        <v>#DIV/0!</v>
      </c>
      <c r="G8048" s="1016">
        <f t="shared" si="243"/>
        <v>0</v>
      </c>
    </row>
    <row r="8049" spans="1:7">
      <c r="A8049" s="1016"/>
      <c r="B8049" s="1016"/>
      <c r="C8049" s="1016"/>
      <c r="D8049" s="1016"/>
      <c r="E8049" s="1016"/>
      <c r="F8049" s="1016" t="e">
        <f t="shared" si="242"/>
        <v>#DIV/0!</v>
      </c>
      <c r="G8049" s="1016">
        <f t="shared" si="243"/>
        <v>0</v>
      </c>
    </row>
    <row r="8050" spans="1:7">
      <c r="A8050" s="1016"/>
      <c r="B8050" s="1016"/>
      <c r="C8050" s="1016"/>
      <c r="D8050" s="1016"/>
      <c r="E8050" s="1016"/>
      <c r="F8050" s="1016" t="e">
        <f t="shared" si="242"/>
        <v>#DIV/0!</v>
      </c>
      <c r="G8050" s="1016">
        <f t="shared" si="243"/>
        <v>0</v>
      </c>
    </row>
    <row r="8051" spans="1:7">
      <c r="A8051" s="1016"/>
      <c r="B8051" s="1016"/>
      <c r="C8051" s="1016"/>
      <c r="D8051" s="1016"/>
      <c r="E8051" s="1016"/>
      <c r="F8051" s="1016" t="e">
        <f t="shared" si="242"/>
        <v>#DIV/0!</v>
      </c>
      <c r="G8051" s="1016">
        <f t="shared" si="243"/>
        <v>0</v>
      </c>
    </row>
    <row r="8052" spans="1:7">
      <c r="A8052" s="1016"/>
      <c r="B8052" s="1016"/>
      <c r="C8052" s="1016"/>
      <c r="D8052" s="1016"/>
      <c r="E8052" s="1016"/>
      <c r="F8052" s="1016" t="e">
        <f t="shared" si="242"/>
        <v>#DIV/0!</v>
      </c>
      <c r="G8052" s="1016">
        <f t="shared" si="243"/>
        <v>0</v>
      </c>
    </row>
    <row r="8053" spans="1:7">
      <c r="A8053" s="1016"/>
      <c r="B8053" s="1016"/>
      <c r="C8053" s="1016"/>
      <c r="D8053" s="1016"/>
      <c r="E8053" s="1016"/>
      <c r="F8053" s="1016" t="e">
        <f t="shared" si="242"/>
        <v>#DIV/0!</v>
      </c>
      <c r="G8053" s="1016">
        <f t="shared" si="243"/>
        <v>0</v>
      </c>
    </row>
    <row r="8054" spans="1:7">
      <c r="A8054" s="1016"/>
      <c r="B8054" s="1016"/>
      <c r="C8054" s="1016"/>
      <c r="D8054" s="1016"/>
      <c r="E8054" s="1016"/>
      <c r="F8054" s="1016" t="e">
        <f t="shared" si="242"/>
        <v>#DIV/0!</v>
      </c>
      <c r="G8054" s="1016">
        <f t="shared" si="243"/>
        <v>0</v>
      </c>
    </row>
    <row r="8055" spans="1:7">
      <c r="A8055" s="1016"/>
      <c r="B8055" s="1016"/>
      <c r="C8055" s="1016"/>
      <c r="D8055" s="1016"/>
      <c r="E8055" s="1016"/>
      <c r="F8055" s="1016" t="e">
        <f t="shared" si="242"/>
        <v>#DIV/0!</v>
      </c>
      <c r="G8055" s="1016">
        <f t="shared" si="243"/>
        <v>0</v>
      </c>
    </row>
    <row r="8056" spans="1:7">
      <c r="A8056" s="1016"/>
      <c r="B8056" s="1016"/>
      <c r="C8056" s="1016"/>
      <c r="D8056" s="1016"/>
      <c r="E8056" s="1016"/>
      <c r="F8056" s="1016" t="e">
        <f t="shared" si="242"/>
        <v>#DIV/0!</v>
      </c>
      <c r="G8056" s="1016">
        <f t="shared" si="243"/>
        <v>0</v>
      </c>
    </row>
    <row r="8057" spans="1:7">
      <c r="A8057" s="1016"/>
      <c r="B8057" s="1016"/>
      <c r="C8057" s="1016"/>
      <c r="D8057" s="1016"/>
      <c r="E8057" s="1016"/>
      <c r="F8057" s="1016" t="e">
        <f t="shared" si="242"/>
        <v>#DIV/0!</v>
      </c>
      <c r="G8057" s="1016">
        <f t="shared" si="243"/>
        <v>0</v>
      </c>
    </row>
    <row r="8058" spans="1:7">
      <c r="A8058" s="1016"/>
      <c r="B8058" s="1016"/>
      <c r="C8058" s="1016"/>
      <c r="D8058" s="1016"/>
      <c r="E8058" s="1016"/>
      <c r="F8058" s="1016" t="e">
        <f t="shared" si="242"/>
        <v>#DIV/0!</v>
      </c>
      <c r="G8058" s="1016">
        <f t="shared" si="243"/>
        <v>0</v>
      </c>
    </row>
    <row r="8059" spans="1:7">
      <c r="A8059" s="1016"/>
      <c r="B8059" s="1016"/>
      <c r="C8059" s="1016"/>
      <c r="D8059" s="1016"/>
      <c r="E8059" s="1016"/>
      <c r="F8059" s="1016" t="e">
        <f t="shared" si="242"/>
        <v>#DIV/0!</v>
      </c>
      <c r="G8059" s="1016">
        <f t="shared" si="243"/>
        <v>0</v>
      </c>
    </row>
    <row r="8060" spans="1:7">
      <c r="A8060" s="1016"/>
      <c r="B8060" s="1016"/>
      <c r="C8060" s="1016"/>
      <c r="D8060" s="1016"/>
      <c r="E8060" s="1016"/>
      <c r="F8060" s="1016" t="e">
        <f t="shared" si="242"/>
        <v>#DIV/0!</v>
      </c>
      <c r="G8060" s="1016">
        <f t="shared" si="243"/>
        <v>0</v>
      </c>
    </row>
    <row r="8061" spans="1:7">
      <c r="A8061" s="1016"/>
      <c r="B8061" s="1016"/>
      <c r="C8061" s="1016"/>
      <c r="D8061" s="1016"/>
      <c r="E8061" s="1016"/>
      <c r="F8061" s="1016" t="e">
        <f t="shared" si="242"/>
        <v>#DIV/0!</v>
      </c>
      <c r="G8061" s="1016">
        <f t="shared" si="243"/>
        <v>0</v>
      </c>
    </row>
    <row r="8062" spans="1:7">
      <c r="A8062" s="1016"/>
      <c r="B8062" s="1016"/>
      <c r="C8062" s="1016"/>
      <c r="D8062" s="1016"/>
      <c r="E8062" s="1016"/>
      <c r="F8062" s="1016" t="e">
        <f t="shared" si="242"/>
        <v>#DIV/0!</v>
      </c>
      <c r="G8062" s="1016">
        <f t="shared" si="243"/>
        <v>0</v>
      </c>
    </row>
    <row r="8063" spans="1:7">
      <c r="A8063" s="1016"/>
      <c r="B8063" s="1016"/>
      <c r="C8063" s="1016"/>
      <c r="D8063" s="1016"/>
      <c r="E8063" s="1016"/>
      <c r="F8063" s="1016" t="e">
        <f t="shared" si="242"/>
        <v>#DIV/0!</v>
      </c>
      <c r="G8063" s="1016">
        <f t="shared" si="243"/>
        <v>0</v>
      </c>
    </row>
    <row r="8064" spans="1:7">
      <c r="A8064" s="1016"/>
      <c r="B8064" s="1016"/>
      <c r="C8064" s="1016"/>
      <c r="D8064" s="1016"/>
      <c r="E8064" s="1016"/>
      <c r="F8064" s="1016" t="e">
        <f t="shared" si="242"/>
        <v>#DIV/0!</v>
      </c>
      <c r="G8064" s="1016">
        <f t="shared" si="243"/>
        <v>0</v>
      </c>
    </row>
    <row r="8065" spans="1:7">
      <c r="A8065" s="1016"/>
      <c r="B8065" s="1016"/>
      <c r="C8065" s="1016"/>
      <c r="D8065" s="1016"/>
      <c r="E8065" s="1016"/>
      <c r="F8065" s="1016" t="e">
        <f t="shared" si="242"/>
        <v>#DIV/0!</v>
      </c>
      <c r="G8065" s="1016">
        <f t="shared" si="243"/>
        <v>0</v>
      </c>
    </row>
    <row r="8066" spans="1:7">
      <c r="A8066" s="1016"/>
      <c r="B8066" s="1016"/>
      <c r="C8066" s="1016"/>
      <c r="D8066" s="1016"/>
      <c r="E8066" s="1016"/>
      <c r="F8066" s="1016" t="e">
        <f t="shared" si="242"/>
        <v>#DIV/0!</v>
      </c>
      <c r="G8066" s="1016">
        <f t="shared" si="243"/>
        <v>0</v>
      </c>
    </row>
    <row r="8067" spans="1:7">
      <c r="A8067" s="1016"/>
      <c r="B8067" s="1016"/>
      <c r="C8067" s="1016"/>
      <c r="D8067" s="1016"/>
      <c r="E8067" s="1016"/>
      <c r="F8067" s="1016" t="e">
        <f t="shared" si="242"/>
        <v>#DIV/0!</v>
      </c>
      <c r="G8067" s="1016">
        <f t="shared" si="243"/>
        <v>0</v>
      </c>
    </row>
    <row r="8068" spans="1:7">
      <c r="A8068" s="1016"/>
      <c r="B8068" s="1016"/>
      <c r="C8068" s="1016"/>
      <c r="D8068" s="1016"/>
      <c r="E8068" s="1016"/>
      <c r="F8068" s="1016" t="e">
        <f t="shared" si="242"/>
        <v>#DIV/0!</v>
      </c>
      <c r="G8068" s="1016">
        <f t="shared" si="243"/>
        <v>0</v>
      </c>
    </row>
    <row r="8069" spans="1:7">
      <c r="A8069" s="1016"/>
      <c r="B8069" s="1016"/>
      <c r="C8069" s="1016"/>
      <c r="D8069" s="1016"/>
      <c r="E8069" s="1016"/>
      <c r="F8069" s="1016" t="e">
        <f t="shared" si="242"/>
        <v>#DIV/0!</v>
      </c>
      <c r="G8069" s="1016">
        <f t="shared" si="243"/>
        <v>0</v>
      </c>
    </row>
    <row r="8070" spans="1:7">
      <c r="A8070" s="1016"/>
      <c r="B8070" s="1016"/>
      <c r="C8070" s="1016"/>
      <c r="D8070" s="1016"/>
      <c r="E8070" s="1016"/>
      <c r="F8070" s="1016" t="e">
        <f t="shared" si="242"/>
        <v>#DIV/0!</v>
      </c>
      <c r="G8070" s="1016">
        <f t="shared" si="243"/>
        <v>0</v>
      </c>
    </row>
    <row r="8071" spans="1:7">
      <c r="A8071" s="1016"/>
      <c r="B8071" s="1016"/>
      <c r="C8071" s="1016"/>
      <c r="D8071" s="1016"/>
      <c r="E8071" s="1016"/>
      <c r="F8071" s="1016" t="e">
        <f t="shared" si="242"/>
        <v>#DIV/0!</v>
      </c>
      <c r="G8071" s="1016">
        <f t="shared" si="243"/>
        <v>0</v>
      </c>
    </row>
    <row r="8072" spans="1:7">
      <c r="A8072" s="1016"/>
      <c r="B8072" s="1016"/>
      <c r="C8072" s="1016"/>
      <c r="D8072" s="1016"/>
      <c r="E8072" s="1016"/>
      <c r="F8072" s="1016" t="e">
        <f t="shared" si="242"/>
        <v>#DIV/0!</v>
      </c>
      <c r="G8072" s="1016">
        <f t="shared" si="243"/>
        <v>0</v>
      </c>
    </row>
    <row r="8073" spans="1:7">
      <c r="A8073" s="1016"/>
      <c r="B8073" s="1016"/>
      <c r="C8073" s="1016"/>
      <c r="D8073" s="1016"/>
      <c r="E8073" s="1016"/>
      <c r="F8073" s="1016" t="e">
        <f t="shared" si="242"/>
        <v>#DIV/0!</v>
      </c>
      <c r="G8073" s="1016">
        <f t="shared" si="243"/>
        <v>0</v>
      </c>
    </row>
    <row r="8074" spans="1:7">
      <c r="A8074" s="1016"/>
      <c r="B8074" s="1016"/>
      <c r="C8074" s="1016"/>
      <c r="D8074" s="1016"/>
      <c r="E8074" s="1016"/>
      <c r="F8074" s="1016" t="e">
        <f t="shared" si="242"/>
        <v>#DIV/0!</v>
      </c>
      <c r="G8074" s="1016">
        <f t="shared" si="243"/>
        <v>0</v>
      </c>
    </row>
    <row r="8075" spans="1:7">
      <c r="A8075" s="1016"/>
      <c r="B8075" s="1016"/>
      <c r="C8075" s="1016"/>
      <c r="D8075" s="1016"/>
      <c r="E8075" s="1016"/>
      <c r="F8075" s="1016" t="e">
        <f t="shared" si="242"/>
        <v>#DIV/0!</v>
      </c>
      <c r="G8075" s="1016">
        <f t="shared" si="243"/>
        <v>0</v>
      </c>
    </row>
    <row r="8076" spans="1:7">
      <c r="A8076" s="1016"/>
      <c r="B8076" s="1016"/>
      <c r="C8076" s="1016"/>
      <c r="D8076" s="1016"/>
      <c r="E8076" s="1016"/>
      <c r="F8076" s="1016" t="e">
        <f t="shared" si="242"/>
        <v>#DIV/0!</v>
      </c>
      <c r="G8076" s="1016">
        <f t="shared" si="243"/>
        <v>0</v>
      </c>
    </row>
    <row r="8077" spans="1:7">
      <c r="A8077" s="1016"/>
      <c r="B8077" s="1016"/>
      <c r="C8077" s="1016"/>
      <c r="D8077" s="1016"/>
      <c r="E8077" s="1016"/>
      <c r="F8077" s="1016" t="e">
        <f t="shared" si="242"/>
        <v>#DIV/0!</v>
      </c>
      <c r="G8077" s="1016">
        <f t="shared" si="243"/>
        <v>0</v>
      </c>
    </row>
    <row r="8078" spans="1:7">
      <c r="A8078" s="1016"/>
      <c r="B8078" s="1016"/>
      <c r="C8078" s="1016"/>
      <c r="D8078" s="1016"/>
      <c r="E8078" s="1016"/>
      <c r="F8078" s="1016" t="e">
        <f t="shared" si="242"/>
        <v>#DIV/0!</v>
      </c>
      <c r="G8078" s="1016">
        <f t="shared" si="243"/>
        <v>0</v>
      </c>
    </row>
    <row r="8079" spans="1:7">
      <c r="A8079" s="1016"/>
      <c r="B8079" s="1016"/>
      <c r="C8079" s="1016"/>
      <c r="D8079" s="1016"/>
      <c r="E8079" s="1016"/>
      <c r="F8079" s="1016" t="e">
        <f t="shared" si="242"/>
        <v>#DIV/0!</v>
      </c>
      <c r="G8079" s="1016">
        <f t="shared" si="243"/>
        <v>0</v>
      </c>
    </row>
    <row r="8080" spans="1:7">
      <c r="A8080" s="1016"/>
      <c r="B8080" s="1016"/>
      <c r="C8080" s="1016"/>
      <c r="D8080" s="1016"/>
      <c r="E8080" s="1016"/>
      <c r="F8080" s="1016" t="e">
        <f t="shared" si="242"/>
        <v>#DIV/0!</v>
      </c>
      <c r="G8080" s="1016">
        <f t="shared" si="243"/>
        <v>0</v>
      </c>
    </row>
    <row r="8081" spans="1:7">
      <c r="A8081" s="1016"/>
      <c r="B8081" s="1016"/>
      <c r="C8081" s="1016"/>
      <c r="D8081" s="1016"/>
      <c r="E8081" s="1016"/>
      <c r="F8081" s="1016" t="e">
        <f t="shared" si="242"/>
        <v>#DIV/0!</v>
      </c>
      <c r="G8081" s="1016">
        <f t="shared" si="243"/>
        <v>0</v>
      </c>
    </row>
    <row r="8082" spans="1:7">
      <c r="A8082" s="1016"/>
      <c r="B8082" s="1016"/>
      <c r="C8082" s="1016"/>
      <c r="D8082" s="1016"/>
      <c r="E8082" s="1016"/>
      <c r="F8082" s="1016" t="e">
        <f t="shared" si="242"/>
        <v>#DIV/0!</v>
      </c>
      <c r="G8082" s="1016">
        <f t="shared" si="243"/>
        <v>0</v>
      </c>
    </row>
    <row r="8083" spans="1:7">
      <c r="A8083" s="1016"/>
      <c r="B8083" s="1016"/>
      <c r="C8083" s="1016"/>
      <c r="D8083" s="1016"/>
      <c r="E8083" s="1016"/>
      <c r="F8083" s="1016" t="e">
        <f t="shared" si="242"/>
        <v>#DIV/0!</v>
      </c>
      <c r="G8083" s="1016">
        <f t="shared" si="243"/>
        <v>0</v>
      </c>
    </row>
    <row r="8084" spans="1:7">
      <c r="A8084" s="1016"/>
      <c r="B8084" s="1016"/>
      <c r="C8084" s="1016"/>
      <c r="D8084" s="1016"/>
      <c r="E8084" s="1016"/>
      <c r="F8084" s="1016" t="e">
        <f t="shared" si="242"/>
        <v>#DIV/0!</v>
      </c>
      <c r="G8084" s="1016">
        <f t="shared" si="243"/>
        <v>0</v>
      </c>
    </row>
    <row r="8085" spans="1:7">
      <c r="A8085" s="1016"/>
      <c r="B8085" s="1016"/>
      <c r="C8085" s="1016"/>
      <c r="D8085" s="1016"/>
      <c r="E8085" s="1016"/>
      <c r="F8085" s="1016" t="e">
        <f t="shared" si="242"/>
        <v>#DIV/0!</v>
      </c>
      <c r="G8085" s="1016">
        <f t="shared" si="243"/>
        <v>0</v>
      </c>
    </row>
    <row r="8086" spans="1:7">
      <c r="A8086" s="1016"/>
      <c r="B8086" s="1016"/>
      <c r="C8086" s="1016"/>
      <c r="D8086" s="1016"/>
      <c r="E8086" s="1016"/>
      <c r="F8086" s="1016" t="e">
        <f t="shared" si="242"/>
        <v>#DIV/0!</v>
      </c>
      <c r="G8086" s="1016">
        <f t="shared" si="243"/>
        <v>0</v>
      </c>
    </row>
    <row r="8087" spans="1:7">
      <c r="A8087" s="1016"/>
      <c r="B8087" s="1016"/>
      <c r="C8087" s="1016"/>
      <c r="D8087" s="1016"/>
      <c r="E8087" s="1016"/>
      <c r="F8087" s="1016" t="e">
        <f t="shared" si="242"/>
        <v>#DIV/0!</v>
      </c>
      <c r="G8087" s="1016">
        <f t="shared" si="243"/>
        <v>0</v>
      </c>
    </row>
    <row r="8088" spans="1:7">
      <c r="A8088" s="1016"/>
      <c r="B8088" s="1016"/>
      <c r="C8088" s="1016"/>
      <c r="D8088" s="1016"/>
      <c r="E8088" s="1016"/>
      <c r="F8088" s="1016" t="e">
        <f t="shared" si="242"/>
        <v>#DIV/0!</v>
      </c>
      <c r="G8088" s="1016">
        <f t="shared" si="243"/>
        <v>0</v>
      </c>
    </row>
    <row r="8089" spans="1:7">
      <c r="A8089" s="1016"/>
      <c r="B8089" s="1016"/>
      <c r="C8089" s="1016"/>
      <c r="D8089" s="1016"/>
      <c r="E8089" s="1016"/>
      <c r="F8089" s="1016" t="e">
        <f t="shared" si="242"/>
        <v>#DIV/0!</v>
      </c>
      <c r="G8089" s="1016">
        <f t="shared" si="243"/>
        <v>0</v>
      </c>
    </row>
    <row r="8090" spans="1:7">
      <c r="A8090" s="1016"/>
      <c r="B8090" s="1016"/>
      <c r="C8090" s="1016"/>
      <c r="D8090" s="1016"/>
      <c r="E8090" s="1016"/>
      <c r="F8090" s="1016" t="e">
        <f t="shared" si="242"/>
        <v>#DIV/0!</v>
      </c>
      <c r="G8090" s="1016">
        <f t="shared" si="243"/>
        <v>0</v>
      </c>
    </row>
    <row r="8091" spans="1:7">
      <c r="A8091" s="1016"/>
      <c r="B8091" s="1016"/>
      <c r="C8091" s="1016"/>
      <c r="D8091" s="1016"/>
      <c r="E8091" s="1016"/>
      <c r="F8091" s="1016" t="e">
        <f t="shared" si="242"/>
        <v>#DIV/0!</v>
      </c>
      <c r="G8091" s="1016">
        <f t="shared" si="243"/>
        <v>0</v>
      </c>
    </row>
    <row r="8092" spans="1:7">
      <c r="A8092" s="1016"/>
      <c r="B8092" s="1016"/>
      <c r="C8092" s="1016"/>
      <c r="D8092" s="1016"/>
      <c r="E8092" s="1016"/>
      <c r="F8092" s="1016" t="e">
        <f t="shared" si="242"/>
        <v>#DIV/0!</v>
      </c>
      <c r="G8092" s="1016">
        <f t="shared" si="243"/>
        <v>0</v>
      </c>
    </row>
    <row r="8093" spans="1:7">
      <c r="A8093" s="1016"/>
      <c r="B8093" s="1016"/>
      <c r="C8093" s="1016"/>
      <c r="D8093" s="1016"/>
      <c r="E8093" s="1016"/>
      <c r="F8093" s="1016" t="e">
        <f t="shared" si="242"/>
        <v>#DIV/0!</v>
      </c>
      <c r="G8093" s="1016">
        <f t="shared" si="243"/>
        <v>0</v>
      </c>
    </row>
    <row r="8094" spans="1:7">
      <c r="A8094" s="1016"/>
      <c r="B8094" s="1016"/>
      <c r="C8094" s="1016"/>
      <c r="D8094" s="1016"/>
      <c r="E8094" s="1016"/>
      <c r="F8094" s="1016" t="e">
        <f t="shared" si="242"/>
        <v>#DIV/0!</v>
      </c>
      <c r="G8094" s="1016">
        <f t="shared" si="243"/>
        <v>0</v>
      </c>
    </row>
    <row r="8095" spans="1:7">
      <c r="A8095" s="1016"/>
      <c r="B8095" s="1016"/>
      <c r="C8095" s="1016"/>
      <c r="D8095" s="1016"/>
      <c r="E8095" s="1016"/>
      <c r="F8095" s="1016" t="e">
        <f t="shared" ref="F8095:F8158" si="244">(B8095*C8095*D8095*60/(A8095*1000))+F8094</f>
        <v>#DIV/0!</v>
      </c>
      <c r="G8095" s="1016">
        <f t="shared" ref="G8095:G8158" si="245">(C8095*D8095*60)+G8094</f>
        <v>0</v>
      </c>
    </row>
    <row r="8096" spans="1:7">
      <c r="A8096" s="1016"/>
      <c r="B8096" s="1016"/>
      <c r="C8096" s="1016"/>
      <c r="D8096" s="1016"/>
      <c r="E8096" s="1016"/>
      <c r="F8096" s="1016" t="e">
        <f t="shared" si="244"/>
        <v>#DIV/0!</v>
      </c>
      <c r="G8096" s="1016">
        <f t="shared" si="245"/>
        <v>0</v>
      </c>
    </row>
    <row r="8097" spans="1:7">
      <c r="A8097" s="1016"/>
      <c r="B8097" s="1016"/>
      <c r="C8097" s="1016"/>
      <c r="D8097" s="1016"/>
      <c r="E8097" s="1016"/>
      <c r="F8097" s="1016" t="e">
        <f t="shared" si="244"/>
        <v>#DIV/0!</v>
      </c>
      <c r="G8097" s="1016">
        <f t="shared" si="245"/>
        <v>0</v>
      </c>
    </row>
    <row r="8098" spans="1:7">
      <c r="A8098" s="1016"/>
      <c r="B8098" s="1016"/>
      <c r="C8098" s="1016"/>
      <c r="D8098" s="1016"/>
      <c r="E8098" s="1016"/>
      <c r="F8098" s="1016" t="e">
        <f t="shared" si="244"/>
        <v>#DIV/0!</v>
      </c>
      <c r="G8098" s="1016">
        <f t="shared" si="245"/>
        <v>0</v>
      </c>
    </row>
    <row r="8099" spans="1:7">
      <c r="A8099" s="1016"/>
      <c r="B8099" s="1016"/>
      <c r="C8099" s="1016"/>
      <c r="D8099" s="1016"/>
      <c r="E8099" s="1016"/>
      <c r="F8099" s="1016" t="e">
        <f t="shared" si="244"/>
        <v>#DIV/0!</v>
      </c>
      <c r="G8099" s="1016">
        <f t="shared" si="245"/>
        <v>0</v>
      </c>
    </row>
    <row r="8100" spans="1:7">
      <c r="A8100" s="1016"/>
      <c r="B8100" s="1016"/>
      <c r="C8100" s="1016"/>
      <c r="D8100" s="1016"/>
      <c r="E8100" s="1016"/>
      <c r="F8100" s="1016" t="e">
        <f t="shared" si="244"/>
        <v>#DIV/0!</v>
      </c>
      <c r="G8100" s="1016">
        <f t="shared" si="245"/>
        <v>0</v>
      </c>
    </row>
    <row r="8101" spans="1:7">
      <c r="A8101" s="1016"/>
      <c r="B8101" s="1016"/>
      <c r="C8101" s="1016"/>
      <c r="D8101" s="1016"/>
      <c r="E8101" s="1016"/>
      <c r="F8101" s="1016" t="e">
        <f t="shared" si="244"/>
        <v>#DIV/0!</v>
      </c>
      <c r="G8101" s="1016">
        <f t="shared" si="245"/>
        <v>0</v>
      </c>
    </row>
    <row r="8102" spans="1:7">
      <c r="A8102" s="1016"/>
      <c r="B8102" s="1016"/>
      <c r="C8102" s="1016"/>
      <c r="D8102" s="1016"/>
      <c r="E8102" s="1016"/>
      <c r="F8102" s="1016" t="e">
        <f t="shared" si="244"/>
        <v>#DIV/0!</v>
      </c>
      <c r="G8102" s="1016">
        <f t="shared" si="245"/>
        <v>0</v>
      </c>
    </row>
    <row r="8103" spans="1:7">
      <c r="A8103" s="1016"/>
      <c r="B8103" s="1016"/>
      <c r="C8103" s="1016"/>
      <c r="D8103" s="1016"/>
      <c r="E8103" s="1016"/>
      <c r="F8103" s="1016" t="e">
        <f t="shared" si="244"/>
        <v>#DIV/0!</v>
      </c>
      <c r="G8103" s="1016">
        <f t="shared" si="245"/>
        <v>0</v>
      </c>
    </row>
    <row r="8104" spans="1:7">
      <c r="A8104" s="1016"/>
      <c r="B8104" s="1016"/>
      <c r="C8104" s="1016"/>
      <c r="D8104" s="1016"/>
      <c r="E8104" s="1016"/>
      <c r="F8104" s="1016" t="e">
        <f t="shared" si="244"/>
        <v>#DIV/0!</v>
      </c>
      <c r="G8104" s="1016">
        <f t="shared" si="245"/>
        <v>0</v>
      </c>
    </row>
    <row r="8105" spans="1:7">
      <c r="A8105" s="1016"/>
      <c r="B8105" s="1016"/>
      <c r="C8105" s="1016"/>
      <c r="D8105" s="1016"/>
      <c r="E8105" s="1016"/>
      <c r="F8105" s="1016" t="e">
        <f t="shared" si="244"/>
        <v>#DIV/0!</v>
      </c>
      <c r="G8105" s="1016">
        <f t="shared" si="245"/>
        <v>0</v>
      </c>
    </row>
    <row r="8106" spans="1:7">
      <c r="A8106" s="1016"/>
      <c r="B8106" s="1016"/>
      <c r="C8106" s="1016"/>
      <c r="D8106" s="1016"/>
      <c r="E8106" s="1016"/>
      <c r="F8106" s="1016" t="e">
        <f t="shared" si="244"/>
        <v>#DIV/0!</v>
      </c>
      <c r="G8106" s="1016">
        <f t="shared" si="245"/>
        <v>0</v>
      </c>
    </row>
    <row r="8107" spans="1:7">
      <c r="A8107" s="1016"/>
      <c r="B8107" s="1016"/>
      <c r="C8107" s="1016"/>
      <c r="D8107" s="1016"/>
      <c r="E8107" s="1016"/>
      <c r="F8107" s="1016" t="e">
        <f t="shared" si="244"/>
        <v>#DIV/0!</v>
      </c>
      <c r="G8107" s="1016">
        <f t="shared" si="245"/>
        <v>0</v>
      </c>
    </row>
    <row r="8108" spans="1:7">
      <c r="A8108" s="1016"/>
      <c r="B8108" s="1016"/>
      <c r="C8108" s="1016"/>
      <c r="D8108" s="1016"/>
      <c r="E8108" s="1016"/>
      <c r="F8108" s="1016" t="e">
        <f t="shared" si="244"/>
        <v>#DIV/0!</v>
      </c>
      <c r="G8108" s="1016">
        <f t="shared" si="245"/>
        <v>0</v>
      </c>
    </row>
    <row r="8109" spans="1:7">
      <c r="A8109" s="1016"/>
      <c r="B8109" s="1016"/>
      <c r="C8109" s="1016"/>
      <c r="D8109" s="1016"/>
      <c r="E8109" s="1016"/>
      <c r="F8109" s="1016" t="e">
        <f t="shared" si="244"/>
        <v>#DIV/0!</v>
      </c>
      <c r="G8109" s="1016">
        <f t="shared" si="245"/>
        <v>0</v>
      </c>
    </row>
    <row r="8110" spans="1:7">
      <c r="A8110" s="1016"/>
      <c r="B8110" s="1016"/>
      <c r="C8110" s="1016"/>
      <c r="D8110" s="1016"/>
      <c r="E8110" s="1016"/>
      <c r="F8110" s="1016" t="e">
        <f t="shared" si="244"/>
        <v>#DIV/0!</v>
      </c>
      <c r="G8110" s="1016">
        <f t="shared" si="245"/>
        <v>0</v>
      </c>
    </row>
    <row r="8111" spans="1:7">
      <c r="A8111" s="1016"/>
      <c r="B8111" s="1016"/>
      <c r="C8111" s="1016"/>
      <c r="D8111" s="1016"/>
      <c r="E8111" s="1016"/>
      <c r="F8111" s="1016" t="e">
        <f t="shared" si="244"/>
        <v>#DIV/0!</v>
      </c>
      <c r="G8111" s="1016">
        <f t="shared" si="245"/>
        <v>0</v>
      </c>
    </row>
    <row r="8112" spans="1:7">
      <c r="A8112" s="1016"/>
      <c r="B8112" s="1016"/>
      <c r="C8112" s="1016"/>
      <c r="D8112" s="1016"/>
      <c r="E8112" s="1016"/>
      <c r="F8112" s="1016" t="e">
        <f t="shared" si="244"/>
        <v>#DIV/0!</v>
      </c>
      <c r="G8112" s="1016">
        <f t="shared" si="245"/>
        <v>0</v>
      </c>
    </row>
    <row r="8113" spans="1:7">
      <c r="A8113" s="1016"/>
      <c r="B8113" s="1016"/>
      <c r="C8113" s="1016"/>
      <c r="D8113" s="1016"/>
      <c r="E8113" s="1016"/>
      <c r="F8113" s="1016" t="e">
        <f t="shared" si="244"/>
        <v>#DIV/0!</v>
      </c>
      <c r="G8113" s="1016">
        <f t="shared" si="245"/>
        <v>0</v>
      </c>
    </row>
    <row r="8114" spans="1:7">
      <c r="A8114" s="1016"/>
      <c r="B8114" s="1016"/>
      <c r="C8114" s="1016"/>
      <c r="D8114" s="1016"/>
      <c r="E8114" s="1016"/>
      <c r="F8114" s="1016" t="e">
        <f t="shared" si="244"/>
        <v>#DIV/0!</v>
      </c>
      <c r="G8114" s="1016">
        <f t="shared" si="245"/>
        <v>0</v>
      </c>
    </row>
    <row r="8115" spans="1:7">
      <c r="A8115" s="1016"/>
      <c r="B8115" s="1016"/>
      <c r="C8115" s="1016"/>
      <c r="D8115" s="1016"/>
      <c r="E8115" s="1016"/>
      <c r="F8115" s="1016" t="e">
        <f t="shared" si="244"/>
        <v>#DIV/0!</v>
      </c>
      <c r="G8115" s="1016">
        <f t="shared" si="245"/>
        <v>0</v>
      </c>
    </row>
    <row r="8116" spans="1:7">
      <c r="A8116" s="1016"/>
      <c r="B8116" s="1016"/>
      <c r="C8116" s="1016"/>
      <c r="D8116" s="1016"/>
      <c r="E8116" s="1016"/>
      <c r="F8116" s="1016" t="e">
        <f t="shared" si="244"/>
        <v>#DIV/0!</v>
      </c>
      <c r="G8116" s="1016">
        <f t="shared" si="245"/>
        <v>0</v>
      </c>
    </row>
    <row r="8117" spans="1:7">
      <c r="A8117" s="1016"/>
      <c r="B8117" s="1016"/>
      <c r="C8117" s="1016"/>
      <c r="D8117" s="1016"/>
      <c r="E8117" s="1016"/>
      <c r="F8117" s="1016" t="e">
        <f t="shared" si="244"/>
        <v>#DIV/0!</v>
      </c>
      <c r="G8117" s="1016">
        <f t="shared" si="245"/>
        <v>0</v>
      </c>
    </row>
    <row r="8118" spans="1:7">
      <c r="A8118" s="1016"/>
      <c r="B8118" s="1016"/>
      <c r="C8118" s="1016"/>
      <c r="D8118" s="1016"/>
      <c r="E8118" s="1016"/>
      <c r="F8118" s="1016" t="e">
        <f t="shared" si="244"/>
        <v>#DIV/0!</v>
      </c>
      <c r="G8118" s="1016">
        <f t="shared" si="245"/>
        <v>0</v>
      </c>
    </row>
    <row r="8119" spans="1:7">
      <c r="A8119" s="1016"/>
      <c r="B8119" s="1016"/>
      <c r="C8119" s="1016"/>
      <c r="D8119" s="1016"/>
      <c r="E8119" s="1016"/>
      <c r="F8119" s="1016" t="e">
        <f t="shared" si="244"/>
        <v>#DIV/0!</v>
      </c>
      <c r="G8119" s="1016">
        <f t="shared" si="245"/>
        <v>0</v>
      </c>
    </row>
    <row r="8120" spans="1:7">
      <c r="A8120" s="1016"/>
      <c r="B8120" s="1016"/>
      <c r="C8120" s="1016"/>
      <c r="D8120" s="1016"/>
      <c r="E8120" s="1016"/>
      <c r="F8120" s="1016" t="e">
        <f t="shared" si="244"/>
        <v>#DIV/0!</v>
      </c>
      <c r="G8120" s="1016">
        <f t="shared" si="245"/>
        <v>0</v>
      </c>
    </row>
    <row r="8121" spans="1:7">
      <c r="A8121" s="1016"/>
      <c r="B8121" s="1016"/>
      <c r="C8121" s="1016"/>
      <c r="D8121" s="1016"/>
      <c r="E8121" s="1016"/>
      <c r="F8121" s="1016" t="e">
        <f t="shared" si="244"/>
        <v>#DIV/0!</v>
      </c>
      <c r="G8121" s="1016">
        <f t="shared" si="245"/>
        <v>0</v>
      </c>
    </row>
    <row r="8122" spans="1:7">
      <c r="A8122" s="1016"/>
      <c r="B8122" s="1016"/>
      <c r="C8122" s="1016"/>
      <c r="D8122" s="1016"/>
      <c r="E8122" s="1016"/>
      <c r="F8122" s="1016" t="e">
        <f t="shared" si="244"/>
        <v>#DIV/0!</v>
      </c>
      <c r="G8122" s="1016">
        <f t="shared" si="245"/>
        <v>0</v>
      </c>
    </row>
    <row r="8123" spans="1:7">
      <c r="A8123" s="1016"/>
      <c r="B8123" s="1016"/>
      <c r="C8123" s="1016"/>
      <c r="D8123" s="1016"/>
      <c r="E8123" s="1016"/>
      <c r="F8123" s="1016" t="e">
        <f t="shared" si="244"/>
        <v>#DIV/0!</v>
      </c>
      <c r="G8123" s="1016">
        <f t="shared" si="245"/>
        <v>0</v>
      </c>
    </row>
    <row r="8124" spans="1:7">
      <c r="A8124" s="1016"/>
      <c r="B8124" s="1016"/>
      <c r="C8124" s="1016"/>
      <c r="D8124" s="1016"/>
      <c r="E8124" s="1016"/>
      <c r="F8124" s="1016" t="e">
        <f t="shared" si="244"/>
        <v>#DIV/0!</v>
      </c>
      <c r="G8124" s="1016">
        <f t="shared" si="245"/>
        <v>0</v>
      </c>
    </row>
    <row r="8125" spans="1:7">
      <c r="A8125" s="1016"/>
      <c r="B8125" s="1016"/>
      <c r="C8125" s="1016"/>
      <c r="D8125" s="1016"/>
      <c r="E8125" s="1016"/>
      <c r="F8125" s="1016" t="e">
        <f t="shared" si="244"/>
        <v>#DIV/0!</v>
      </c>
      <c r="G8125" s="1016">
        <f t="shared" si="245"/>
        <v>0</v>
      </c>
    </row>
    <row r="8126" spans="1:7">
      <c r="A8126" s="1016"/>
      <c r="B8126" s="1016"/>
      <c r="C8126" s="1016"/>
      <c r="D8126" s="1016"/>
      <c r="E8126" s="1016"/>
      <c r="F8126" s="1016" t="e">
        <f t="shared" si="244"/>
        <v>#DIV/0!</v>
      </c>
      <c r="G8126" s="1016">
        <f t="shared" si="245"/>
        <v>0</v>
      </c>
    </row>
    <row r="8127" spans="1:7">
      <c r="A8127" s="1016"/>
      <c r="B8127" s="1016"/>
      <c r="C8127" s="1016"/>
      <c r="D8127" s="1016"/>
      <c r="E8127" s="1016"/>
      <c r="F8127" s="1016" t="e">
        <f t="shared" si="244"/>
        <v>#DIV/0!</v>
      </c>
      <c r="G8127" s="1016">
        <f t="shared" si="245"/>
        <v>0</v>
      </c>
    </row>
    <row r="8128" spans="1:7">
      <c r="A8128" s="1016"/>
      <c r="B8128" s="1016"/>
      <c r="C8128" s="1016"/>
      <c r="D8128" s="1016"/>
      <c r="E8128" s="1016"/>
      <c r="F8128" s="1016" t="e">
        <f t="shared" si="244"/>
        <v>#DIV/0!</v>
      </c>
      <c r="G8128" s="1016">
        <f t="shared" si="245"/>
        <v>0</v>
      </c>
    </row>
    <row r="8129" spans="1:7">
      <c r="A8129" s="1016"/>
      <c r="B8129" s="1016"/>
      <c r="C8129" s="1016"/>
      <c r="D8129" s="1016"/>
      <c r="E8129" s="1016"/>
      <c r="F8129" s="1016" t="e">
        <f t="shared" si="244"/>
        <v>#DIV/0!</v>
      </c>
      <c r="G8129" s="1016">
        <f t="shared" si="245"/>
        <v>0</v>
      </c>
    </row>
    <row r="8130" spans="1:7">
      <c r="A8130" s="1016"/>
      <c r="B8130" s="1016"/>
      <c r="C8130" s="1016"/>
      <c r="D8130" s="1016"/>
      <c r="E8130" s="1016"/>
      <c r="F8130" s="1016" t="e">
        <f t="shared" si="244"/>
        <v>#DIV/0!</v>
      </c>
      <c r="G8130" s="1016">
        <f t="shared" si="245"/>
        <v>0</v>
      </c>
    </row>
    <row r="8131" spans="1:7">
      <c r="A8131" s="1016"/>
      <c r="B8131" s="1016"/>
      <c r="C8131" s="1016"/>
      <c r="D8131" s="1016"/>
      <c r="E8131" s="1016"/>
      <c r="F8131" s="1016" t="e">
        <f t="shared" si="244"/>
        <v>#DIV/0!</v>
      </c>
      <c r="G8131" s="1016">
        <f t="shared" si="245"/>
        <v>0</v>
      </c>
    </row>
    <row r="8132" spans="1:7">
      <c r="A8132" s="1016"/>
      <c r="B8132" s="1016"/>
      <c r="C8132" s="1016"/>
      <c r="D8132" s="1016"/>
      <c r="E8132" s="1016"/>
      <c r="F8132" s="1016" t="e">
        <f t="shared" si="244"/>
        <v>#DIV/0!</v>
      </c>
      <c r="G8132" s="1016">
        <f t="shared" si="245"/>
        <v>0</v>
      </c>
    </row>
    <row r="8133" spans="1:7">
      <c r="A8133" s="1016"/>
      <c r="B8133" s="1016"/>
      <c r="C8133" s="1016"/>
      <c r="D8133" s="1016"/>
      <c r="E8133" s="1016"/>
      <c r="F8133" s="1016" t="e">
        <f t="shared" si="244"/>
        <v>#DIV/0!</v>
      </c>
      <c r="G8133" s="1016">
        <f t="shared" si="245"/>
        <v>0</v>
      </c>
    </row>
    <row r="8134" spans="1:7">
      <c r="A8134" s="1016"/>
      <c r="B8134" s="1016"/>
      <c r="C8134" s="1016"/>
      <c r="D8134" s="1016"/>
      <c r="E8134" s="1016"/>
      <c r="F8134" s="1016" t="e">
        <f t="shared" si="244"/>
        <v>#DIV/0!</v>
      </c>
      <c r="G8134" s="1016">
        <f t="shared" si="245"/>
        <v>0</v>
      </c>
    </row>
    <row r="8135" spans="1:7">
      <c r="A8135" s="1016"/>
      <c r="B8135" s="1016"/>
      <c r="C8135" s="1016"/>
      <c r="D8135" s="1016"/>
      <c r="E8135" s="1016"/>
      <c r="F8135" s="1016" t="e">
        <f t="shared" si="244"/>
        <v>#DIV/0!</v>
      </c>
      <c r="G8135" s="1016">
        <f t="shared" si="245"/>
        <v>0</v>
      </c>
    </row>
    <row r="8136" spans="1:7">
      <c r="A8136" s="1016"/>
      <c r="B8136" s="1016"/>
      <c r="C8136" s="1016"/>
      <c r="D8136" s="1016"/>
      <c r="E8136" s="1016"/>
      <c r="F8136" s="1016" t="e">
        <f t="shared" si="244"/>
        <v>#DIV/0!</v>
      </c>
      <c r="G8136" s="1016">
        <f t="shared" si="245"/>
        <v>0</v>
      </c>
    </row>
    <row r="8137" spans="1:7">
      <c r="A8137" s="1016"/>
      <c r="B8137" s="1016"/>
      <c r="C8137" s="1016"/>
      <c r="D8137" s="1016"/>
      <c r="E8137" s="1016"/>
      <c r="F8137" s="1016" t="e">
        <f t="shared" si="244"/>
        <v>#DIV/0!</v>
      </c>
      <c r="G8137" s="1016">
        <f t="shared" si="245"/>
        <v>0</v>
      </c>
    </row>
    <row r="8138" spans="1:7">
      <c r="A8138" s="1016"/>
      <c r="B8138" s="1016"/>
      <c r="C8138" s="1016"/>
      <c r="D8138" s="1016"/>
      <c r="E8138" s="1016"/>
      <c r="F8138" s="1016" t="e">
        <f t="shared" si="244"/>
        <v>#DIV/0!</v>
      </c>
      <c r="G8138" s="1016">
        <f t="shared" si="245"/>
        <v>0</v>
      </c>
    </row>
    <row r="8139" spans="1:7">
      <c r="A8139" s="1016"/>
      <c r="B8139" s="1016"/>
      <c r="C8139" s="1016"/>
      <c r="D8139" s="1016"/>
      <c r="E8139" s="1016"/>
      <c r="F8139" s="1016" t="e">
        <f t="shared" si="244"/>
        <v>#DIV/0!</v>
      </c>
      <c r="G8139" s="1016">
        <f t="shared" si="245"/>
        <v>0</v>
      </c>
    </row>
    <row r="8140" spans="1:7">
      <c r="A8140" s="1016"/>
      <c r="B8140" s="1016"/>
      <c r="C8140" s="1016"/>
      <c r="D8140" s="1016"/>
      <c r="E8140" s="1016"/>
      <c r="F8140" s="1016" t="e">
        <f t="shared" si="244"/>
        <v>#DIV/0!</v>
      </c>
      <c r="G8140" s="1016">
        <f t="shared" si="245"/>
        <v>0</v>
      </c>
    </row>
    <row r="8141" spans="1:7">
      <c r="A8141" s="1016"/>
      <c r="B8141" s="1016"/>
      <c r="C8141" s="1016"/>
      <c r="D8141" s="1016"/>
      <c r="E8141" s="1016"/>
      <c r="F8141" s="1016" t="e">
        <f t="shared" si="244"/>
        <v>#DIV/0!</v>
      </c>
      <c r="G8141" s="1016">
        <f t="shared" si="245"/>
        <v>0</v>
      </c>
    </row>
    <row r="8142" spans="1:7">
      <c r="A8142" s="1016"/>
      <c r="B8142" s="1016"/>
      <c r="C8142" s="1016"/>
      <c r="D8142" s="1016"/>
      <c r="E8142" s="1016"/>
      <c r="F8142" s="1016" t="e">
        <f t="shared" si="244"/>
        <v>#DIV/0!</v>
      </c>
      <c r="G8142" s="1016">
        <f t="shared" si="245"/>
        <v>0</v>
      </c>
    </row>
    <row r="8143" spans="1:7">
      <c r="A8143" s="1016"/>
      <c r="B8143" s="1016"/>
      <c r="C8143" s="1016"/>
      <c r="D8143" s="1016"/>
      <c r="E8143" s="1016"/>
      <c r="F8143" s="1016" t="e">
        <f t="shared" si="244"/>
        <v>#DIV/0!</v>
      </c>
      <c r="G8143" s="1016">
        <f t="shared" si="245"/>
        <v>0</v>
      </c>
    </row>
    <row r="8144" spans="1:7">
      <c r="A8144" s="1016"/>
      <c r="B8144" s="1016"/>
      <c r="C8144" s="1016"/>
      <c r="D8144" s="1016"/>
      <c r="E8144" s="1016"/>
      <c r="F8144" s="1016" t="e">
        <f t="shared" si="244"/>
        <v>#DIV/0!</v>
      </c>
      <c r="G8144" s="1016">
        <f t="shared" si="245"/>
        <v>0</v>
      </c>
    </row>
    <row r="8145" spans="1:7">
      <c r="A8145" s="1016"/>
      <c r="B8145" s="1016"/>
      <c r="C8145" s="1016"/>
      <c r="D8145" s="1016"/>
      <c r="E8145" s="1016"/>
      <c r="F8145" s="1016" t="e">
        <f t="shared" si="244"/>
        <v>#DIV/0!</v>
      </c>
      <c r="G8145" s="1016">
        <f t="shared" si="245"/>
        <v>0</v>
      </c>
    </row>
    <row r="8146" spans="1:7">
      <c r="A8146" s="1016"/>
      <c r="B8146" s="1016"/>
      <c r="C8146" s="1016"/>
      <c r="D8146" s="1016"/>
      <c r="E8146" s="1016"/>
      <c r="F8146" s="1016" t="e">
        <f t="shared" si="244"/>
        <v>#DIV/0!</v>
      </c>
      <c r="G8146" s="1016">
        <f t="shared" si="245"/>
        <v>0</v>
      </c>
    </row>
    <row r="8147" spans="1:7">
      <c r="A8147" s="1016"/>
      <c r="B8147" s="1016"/>
      <c r="C8147" s="1016"/>
      <c r="D8147" s="1016"/>
      <c r="E8147" s="1016"/>
      <c r="F8147" s="1016" t="e">
        <f t="shared" si="244"/>
        <v>#DIV/0!</v>
      </c>
      <c r="G8147" s="1016">
        <f t="shared" si="245"/>
        <v>0</v>
      </c>
    </row>
    <row r="8148" spans="1:7">
      <c r="A8148" s="1016"/>
      <c r="B8148" s="1016"/>
      <c r="C8148" s="1016"/>
      <c r="D8148" s="1016"/>
      <c r="E8148" s="1016"/>
      <c r="F8148" s="1016" t="e">
        <f t="shared" si="244"/>
        <v>#DIV/0!</v>
      </c>
      <c r="G8148" s="1016">
        <f t="shared" si="245"/>
        <v>0</v>
      </c>
    </row>
    <row r="8149" spans="1:7">
      <c r="A8149" s="1016"/>
      <c r="B8149" s="1016"/>
      <c r="C8149" s="1016"/>
      <c r="D8149" s="1016"/>
      <c r="E8149" s="1016"/>
      <c r="F8149" s="1016" t="e">
        <f t="shared" si="244"/>
        <v>#DIV/0!</v>
      </c>
      <c r="G8149" s="1016">
        <f t="shared" si="245"/>
        <v>0</v>
      </c>
    </row>
    <row r="8150" spans="1:7">
      <c r="A8150" s="1016"/>
      <c r="B8150" s="1016"/>
      <c r="C8150" s="1016"/>
      <c r="D8150" s="1016"/>
      <c r="E8150" s="1016"/>
      <c r="F8150" s="1016" t="e">
        <f t="shared" si="244"/>
        <v>#DIV/0!</v>
      </c>
      <c r="G8150" s="1016">
        <f t="shared" si="245"/>
        <v>0</v>
      </c>
    </row>
    <row r="8151" spans="1:7">
      <c r="A8151" s="1016"/>
      <c r="B8151" s="1016"/>
      <c r="C8151" s="1016"/>
      <c r="D8151" s="1016"/>
      <c r="E8151" s="1016"/>
      <c r="F8151" s="1016" t="e">
        <f t="shared" si="244"/>
        <v>#DIV/0!</v>
      </c>
      <c r="G8151" s="1016">
        <f t="shared" si="245"/>
        <v>0</v>
      </c>
    </row>
    <row r="8152" spans="1:7">
      <c r="A8152" s="1016"/>
      <c r="B8152" s="1016"/>
      <c r="C8152" s="1016"/>
      <c r="D8152" s="1016"/>
      <c r="E8152" s="1016"/>
      <c r="F8152" s="1016" t="e">
        <f t="shared" si="244"/>
        <v>#DIV/0!</v>
      </c>
      <c r="G8152" s="1016">
        <f t="shared" si="245"/>
        <v>0</v>
      </c>
    </row>
    <row r="8153" spans="1:7">
      <c r="A8153" s="1016"/>
      <c r="B8153" s="1016"/>
      <c r="C8153" s="1016"/>
      <c r="D8153" s="1016"/>
      <c r="E8153" s="1016"/>
      <c r="F8153" s="1016" t="e">
        <f t="shared" si="244"/>
        <v>#DIV/0!</v>
      </c>
      <c r="G8153" s="1016">
        <f t="shared" si="245"/>
        <v>0</v>
      </c>
    </row>
    <row r="8154" spans="1:7">
      <c r="A8154" s="1016"/>
      <c r="B8154" s="1016"/>
      <c r="C8154" s="1016"/>
      <c r="D8154" s="1016"/>
      <c r="E8154" s="1016"/>
      <c r="F8154" s="1016" t="e">
        <f t="shared" si="244"/>
        <v>#DIV/0!</v>
      </c>
      <c r="G8154" s="1016">
        <f t="shared" si="245"/>
        <v>0</v>
      </c>
    </row>
    <row r="8155" spans="1:7">
      <c r="A8155" s="1016"/>
      <c r="B8155" s="1016"/>
      <c r="C8155" s="1016"/>
      <c r="D8155" s="1016"/>
      <c r="E8155" s="1016"/>
      <c r="F8155" s="1016" t="e">
        <f t="shared" si="244"/>
        <v>#DIV/0!</v>
      </c>
      <c r="G8155" s="1016">
        <f t="shared" si="245"/>
        <v>0</v>
      </c>
    </row>
    <row r="8156" spans="1:7">
      <c r="A8156" s="1016"/>
      <c r="B8156" s="1016"/>
      <c r="C8156" s="1016"/>
      <c r="D8156" s="1016"/>
      <c r="E8156" s="1016"/>
      <c r="F8156" s="1016" t="e">
        <f t="shared" si="244"/>
        <v>#DIV/0!</v>
      </c>
      <c r="G8156" s="1016">
        <f t="shared" si="245"/>
        <v>0</v>
      </c>
    </row>
    <row r="8157" spans="1:7">
      <c r="A8157" s="1016"/>
      <c r="B8157" s="1016"/>
      <c r="C8157" s="1016"/>
      <c r="D8157" s="1016"/>
      <c r="E8157" s="1016"/>
      <c r="F8157" s="1016" t="e">
        <f t="shared" si="244"/>
        <v>#DIV/0!</v>
      </c>
      <c r="G8157" s="1016">
        <f t="shared" si="245"/>
        <v>0</v>
      </c>
    </row>
    <row r="8158" spans="1:7">
      <c r="A8158" s="1016"/>
      <c r="B8158" s="1016"/>
      <c r="C8158" s="1016"/>
      <c r="D8158" s="1016"/>
      <c r="E8158" s="1016"/>
      <c r="F8158" s="1016" t="e">
        <f t="shared" si="244"/>
        <v>#DIV/0!</v>
      </c>
      <c r="G8158" s="1016">
        <f t="shared" si="245"/>
        <v>0</v>
      </c>
    </row>
    <row r="8159" spans="1:7">
      <c r="A8159" s="1016"/>
      <c r="B8159" s="1016"/>
      <c r="C8159" s="1016"/>
      <c r="D8159" s="1016"/>
      <c r="E8159" s="1016"/>
      <c r="F8159" s="1016" t="e">
        <f t="shared" ref="F8159:F8222" si="246">(B8159*C8159*D8159*60/(A8159*1000))+F8158</f>
        <v>#DIV/0!</v>
      </c>
      <c r="G8159" s="1016">
        <f t="shared" ref="G8159:G8222" si="247">(C8159*D8159*60)+G8158</f>
        <v>0</v>
      </c>
    </row>
    <row r="8160" spans="1:7">
      <c r="A8160" s="1016"/>
      <c r="B8160" s="1016"/>
      <c r="C8160" s="1016"/>
      <c r="D8160" s="1016"/>
      <c r="E8160" s="1016"/>
      <c r="F8160" s="1016" t="e">
        <f t="shared" si="246"/>
        <v>#DIV/0!</v>
      </c>
      <c r="G8160" s="1016">
        <f t="shared" si="247"/>
        <v>0</v>
      </c>
    </row>
    <row r="8161" spans="1:7">
      <c r="A8161" s="1016"/>
      <c r="B8161" s="1016"/>
      <c r="C8161" s="1016"/>
      <c r="D8161" s="1016"/>
      <c r="E8161" s="1016"/>
      <c r="F8161" s="1016" t="e">
        <f t="shared" si="246"/>
        <v>#DIV/0!</v>
      </c>
      <c r="G8161" s="1016">
        <f t="shared" si="247"/>
        <v>0</v>
      </c>
    </row>
    <row r="8162" spans="1:7">
      <c r="A8162" s="1016"/>
      <c r="B8162" s="1016"/>
      <c r="C8162" s="1016"/>
      <c r="D8162" s="1016"/>
      <c r="E8162" s="1016"/>
      <c r="F8162" s="1016" t="e">
        <f t="shared" si="246"/>
        <v>#DIV/0!</v>
      </c>
      <c r="G8162" s="1016">
        <f t="shared" si="247"/>
        <v>0</v>
      </c>
    </row>
    <row r="8163" spans="1:7">
      <c r="A8163" s="1016"/>
      <c r="B8163" s="1016"/>
      <c r="C8163" s="1016"/>
      <c r="D8163" s="1016"/>
      <c r="E8163" s="1016"/>
      <c r="F8163" s="1016" t="e">
        <f t="shared" si="246"/>
        <v>#DIV/0!</v>
      </c>
      <c r="G8163" s="1016">
        <f t="shared" si="247"/>
        <v>0</v>
      </c>
    </row>
    <row r="8164" spans="1:7">
      <c r="A8164" s="1016"/>
      <c r="B8164" s="1016"/>
      <c r="C8164" s="1016"/>
      <c r="D8164" s="1016"/>
      <c r="E8164" s="1016"/>
      <c r="F8164" s="1016" t="e">
        <f t="shared" si="246"/>
        <v>#DIV/0!</v>
      </c>
      <c r="G8164" s="1016">
        <f t="shared" si="247"/>
        <v>0</v>
      </c>
    </row>
    <row r="8165" spans="1:7">
      <c r="A8165" s="1016"/>
      <c r="B8165" s="1016"/>
      <c r="C8165" s="1016"/>
      <c r="D8165" s="1016"/>
      <c r="E8165" s="1016"/>
      <c r="F8165" s="1016" t="e">
        <f t="shared" si="246"/>
        <v>#DIV/0!</v>
      </c>
      <c r="G8165" s="1016">
        <f t="shared" si="247"/>
        <v>0</v>
      </c>
    </row>
    <row r="8166" spans="1:7">
      <c r="A8166" s="1016"/>
      <c r="B8166" s="1016"/>
      <c r="C8166" s="1016"/>
      <c r="D8166" s="1016"/>
      <c r="E8166" s="1016"/>
      <c r="F8166" s="1016" t="e">
        <f t="shared" si="246"/>
        <v>#DIV/0!</v>
      </c>
      <c r="G8166" s="1016">
        <f t="shared" si="247"/>
        <v>0</v>
      </c>
    </row>
    <row r="8167" spans="1:7">
      <c r="A8167" s="1016"/>
      <c r="B8167" s="1016"/>
      <c r="C8167" s="1016"/>
      <c r="D8167" s="1016"/>
      <c r="E8167" s="1016"/>
      <c r="F8167" s="1016" t="e">
        <f t="shared" si="246"/>
        <v>#DIV/0!</v>
      </c>
      <c r="G8167" s="1016">
        <f t="shared" si="247"/>
        <v>0</v>
      </c>
    </row>
    <row r="8168" spans="1:7">
      <c r="A8168" s="1016"/>
      <c r="B8168" s="1016"/>
      <c r="C8168" s="1016"/>
      <c r="D8168" s="1016"/>
      <c r="E8168" s="1016"/>
      <c r="F8168" s="1016" t="e">
        <f t="shared" si="246"/>
        <v>#DIV/0!</v>
      </c>
      <c r="G8168" s="1016">
        <f t="shared" si="247"/>
        <v>0</v>
      </c>
    </row>
    <row r="8169" spans="1:7">
      <c r="A8169" s="1016"/>
      <c r="B8169" s="1016"/>
      <c r="C8169" s="1016"/>
      <c r="D8169" s="1016"/>
      <c r="E8169" s="1016"/>
      <c r="F8169" s="1016" t="e">
        <f t="shared" si="246"/>
        <v>#DIV/0!</v>
      </c>
      <c r="G8169" s="1016">
        <f t="shared" si="247"/>
        <v>0</v>
      </c>
    </row>
    <row r="8170" spans="1:7">
      <c r="A8170" s="1016"/>
      <c r="B8170" s="1016"/>
      <c r="C8170" s="1016"/>
      <c r="D8170" s="1016"/>
      <c r="E8170" s="1016"/>
      <c r="F8170" s="1016" t="e">
        <f t="shared" si="246"/>
        <v>#DIV/0!</v>
      </c>
      <c r="G8170" s="1016">
        <f t="shared" si="247"/>
        <v>0</v>
      </c>
    </row>
    <row r="8171" spans="1:7">
      <c r="A8171" s="1016"/>
      <c r="B8171" s="1016"/>
      <c r="C8171" s="1016"/>
      <c r="D8171" s="1016"/>
      <c r="E8171" s="1016"/>
      <c r="F8171" s="1016" t="e">
        <f t="shared" si="246"/>
        <v>#DIV/0!</v>
      </c>
      <c r="G8171" s="1016">
        <f t="shared" si="247"/>
        <v>0</v>
      </c>
    </row>
    <row r="8172" spans="1:7">
      <c r="A8172" s="1016"/>
      <c r="B8172" s="1016"/>
      <c r="C8172" s="1016"/>
      <c r="D8172" s="1016"/>
      <c r="E8172" s="1016"/>
      <c r="F8172" s="1016" t="e">
        <f t="shared" si="246"/>
        <v>#DIV/0!</v>
      </c>
      <c r="G8172" s="1016">
        <f t="shared" si="247"/>
        <v>0</v>
      </c>
    </row>
    <row r="8173" spans="1:7">
      <c r="A8173" s="1016"/>
      <c r="B8173" s="1016"/>
      <c r="C8173" s="1016"/>
      <c r="D8173" s="1016"/>
      <c r="E8173" s="1016"/>
      <c r="F8173" s="1016" t="e">
        <f t="shared" si="246"/>
        <v>#DIV/0!</v>
      </c>
      <c r="G8173" s="1016">
        <f t="shared" si="247"/>
        <v>0</v>
      </c>
    </row>
    <row r="8174" spans="1:7">
      <c r="A8174" s="1016"/>
      <c r="B8174" s="1016"/>
      <c r="C8174" s="1016"/>
      <c r="D8174" s="1016"/>
      <c r="E8174" s="1016"/>
      <c r="F8174" s="1016" t="e">
        <f t="shared" si="246"/>
        <v>#DIV/0!</v>
      </c>
      <c r="G8174" s="1016">
        <f t="shared" si="247"/>
        <v>0</v>
      </c>
    </row>
    <row r="8175" spans="1:7">
      <c r="A8175" s="1016"/>
      <c r="B8175" s="1016"/>
      <c r="C8175" s="1016"/>
      <c r="D8175" s="1016"/>
      <c r="E8175" s="1016"/>
      <c r="F8175" s="1016" t="e">
        <f t="shared" si="246"/>
        <v>#DIV/0!</v>
      </c>
      <c r="G8175" s="1016">
        <f t="shared" si="247"/>
        <v>0</v>
      </c>
    </row>
    <row r="8176" spans="1:7">
      <c r="A8176" s="1016"/>
      <c r="B8176" s="1016"/>
      <c r="C8176" s="1016"/>
      <c r="D8176" s="1016"/>
      <c r="E8176" s="1016"/>
      <c r="F8176" s="1016" t="e">
        <f t="shared" si="246"/>
        <v>#DIV/0!</v>
      </c>
      <c r="G8176" s="1016">
        <f t="shared" si="247"/>
        <v>0</v>
      </c>
    </row>
    <row r="8177" spans="1:7">
      <c r="A8177" s="1016"/>
      <c r="B8177" s="1016"/>
      <c r="C8177" s="1016"/>
      <c r="D8177" s="1016"/>
      <c r="E8177" s="1016"/>
      <c r="F8177" s="1016" t="e">
        <f t="shared" si="246"/>
        <v>#DIV/0!</v>
      </c>
      <c r="G8177" s="1016">
        <f t="shared" si="247"/>
        <v>0</v>
      </c>
    </row>
    <row r="8178" spans="1:7">
      <c r="A8178" s="1016"/>
      <c r="B8178" s="1016"/>
      <c r="C8178" s="1016"/>
      <c r="D8178" s="1016"/>
      <c r="E8178" s="1016"/>
      <c r="F8178" s="1016" t="e">
        <f t="shared" si="246"/>
        <v>#DIV/0!</v>
      </c>
      <c r="G8178" s="1016">
        <f t="shared" si="247"/>
        <v>0</v>
      </c>
    </row>
    <row r="8179" spans="1:7">
      <c r="A8179" s="1016"/>
      <c r="B8179" s="1016"/>
      <c r="C8179" s="1016"/>
      <c r="D8179" s="1016"/>
      <c r="E8179" s="1016"/>
      <c r="F8179" s="1016" t="e">
        <f t="shared" si="246"/>
        <v>#DIV/0!</v>
      </c>
      <c r="G8179" s="1016">
        <f t="shared" si="247"/>
        <v>0</v>
      </c>
    </row>
    <row r="8180" spans="1:7">
      <c r="A8180" s="1016"/>
      <c r="B8180" s="1016"/>
      <c r="C8180" s="1016"/>
      <c r="D8180" s="1016"/>
      <c r="E8180" s="1016"/>
      <c r="F8180" s="1016" t="e">
        <f t="shared" si="246"/>
        <v>#DIV/0!</v>
      </c>
      <c r="G8180" s="1016">
        <f t="shared" si="247"/>
        <v>0</v>
      </c>
    </row>
    <row r="8181" spans="1:7">
      <c r="A8181" s="1016"/>
      <c r="B8181" s="1016"/>
      <c r="C8181" s="1016"/>
      <c r="D8181" s="1016"/>
      <c r="E8181" s="1016"/>
      <c r="F8181" s="1016" t="e">
        <f t="shared" si="246"/>
        <v>#DIV/0!</v>
      </c>
      <c r="G8181" s="1016">
        <f t="shared" si="247"/>
        <v>0</v>
      </c>
    </row>
    <row r="8182" spans="1:7">
      <c r="A8182" s="1016"/>
      <c r="B8182" s="1016"/>
      <c r="C8182" s="1016"/>
      <c r="D8182" s="1016"/>
      <c r="E8182" s="1016"/>
      <c r="F8182" s="1016" t="e">
        <f t="shared" si="246"/>
        <v>#DIV/0!</v>
      </c>
      <c r="G8182" s="1016">
        <f t="shared" si="247"/>
        <v>0</v>
      </c>
    </row>
    <row r="8183" spans="1:7">
      <c r="A8183" s="1016"/>
      <c r="B8183" s="1016"/>
      <c r="C8183" s="1016"/>
      <c r="D8183" s="1016"/>
      <c r="E8183" s="1016"/>
      <c r="F8183" s="1016" t="e">
        <f t="shared" si="246"/>
        <v>#DIV/0!</v>
      </c>
      <c r="G8183" s="1016">
        <f t="shared" si="247"/>
        <v>0</v>
      </c>
    </row>
    <row r="8184" spans="1:7">
      <c r="A8184" s="1016"/>
      <c r="B8184" s="1016"/>
      <c r="C8184" s="1016"/>
      <c r="D8184" s="1016"/>
      <c r="E8184" s="1016"/>
      <c r="F8184" s="1016" t="e">
        <f t="shared" si="246"/>
        <v>#DIV/0!</v>
      </c>
      <c r="G8184" s="1016">
        <f t="shared" si="247"/>
        <v>0</v>
      </c>
    </row>
    <row r="8185" spans="1:7">
      <c r="A8185" s="1016"/>
      <c r="B8185" s="1016"/>
      <c r="C8185" s="1016"/>
      <c r="D8185" s="1016"/>
      <c r="E8185" s="1016"/>
      <c r="F8185" s="1016" t="e">
        <f t="shared" si="246"/>
        <v>#DIV/0!</v>
      </c>
      <c r="G8185" s="1016">
        <f t="shared" si="247"/>
        <v>0</v>
      </c>
    </row>
    <row r="8186" spans="1:7">
      <c r="A8186" s="1016"/>
      <c r="B8186" s="1016"/>
      <c r="C8186" s="1016"/>
      <c r="D8186" s="1016"/>
      <c r="E8186" s="1016"/>
      <c r="F8186" s="1016" t="e">
        <f t="shared" si="246"/>
        <v>#DIV/0!</v>
      </c>
      <c r="G8186" s="1016">
        <f t="shared" si="247"/>
        <v>0</v>
      </c>
    </row>
    <row r="8187" spans="1:7">
      <c r="A8187" s="1016"/>
      <c r="B8187" s="1016"/>
      <c r="C8187" s="1016"/>
      <c r="D8187" s="1016"/>
      <c r="E8187" s="1016"/>
      <c r="F8187" s="1016" t="e">
        <f t="shared" si="246"/>
        <v>#DIV/0!</v>
      </c>
      <c r="G8187" s="1016">
        <f t="shared" si="247"/>
        <v>0</v>
      </c>
    </row>
    <row r="8188" spans="1:7">
      <c r="A8188" s="1016"/>
      <c r="B8188" s="1016"/>
      <c r="C8188" s="1016"/>
      <c r="D8188" s="1016"/>
      <c r="E8188" s="1016"/>
      <c r="F8188" s="1016" t="e">
        <f t="shared" si="246"/>
        <v>#DIV/0!</v>
      </c>
      <c r="G8188" s="1016">
        <f t="shared" si="247"/>
        <v>0</v>
      </c>
    </row>
    <row r="8189" spans="1:7">
      <c r="A8189" s="1016"/>
      <c r="B8189" s="1016"/>
      <c r="C8189" s="1016"/>
      <c r="D8189" s="1016"/>
      <c r="E8189" s="1016"/>
      <c r="F8189" s="1016" t="e">
        <f t="shared" si="246"/>
        <v>#DIV/0!</v>
      </c>
      <c r="G8189" s="1016">
        <f t="shared" si="247"/>
        <v>0</v>
      </c>
    </row>
    <row r="8190" spans="1:7">
      <c r="A8190" s="1016"/>
      <c r="B8190" s="1016"/>
      <c r="C8190" s="1016"/>
      <c r="D8190" s="1016"/>
      <c r="E8190" s="1016"/>
      <c r="F8190" s="1016" t="e">
        <f t="shared" si="246"/>
        <v>#DIV/0!</v>
      </c>
      <c r="G8190" s="1016">
        <f t="shared" si="247"/>
        <v>0</v>
      </c>
    </row>
    <row r="8191" spans="1:7">
      <c r="A8191" s="1016"/>
      <c r="B8191" s="1016"/>
      <c r="C8191" s="1016"/>
      <c r="D8191" s="1016"/>
      <c r="E8191" s="1016"/>
      <c r="F8191" s="1016" t="e">
        <f t="shared" si="246"/>
        <v>#DIV/0!</v>
      </c>
      <c r="G8191" s="1016">
        <f t="shared" si="247"/>
        <v>0</v>
      </c>
    </row>
    <row r="8192" spans="1:7">
      <c r="A8192" s="1016"/>
      <c r="B8192" s="1016"/>
      <c r="C8192" s="1016"/>
      <c r="D8192" s="1016"/>
      <c r="E8192" s="1016"/>
      <c r="F8192" s="1016" t="e">
        <f t="shared" si="246"/>
        <v>#DIV/0!</v>
      </c>
      <c r="G8192" s="1016">
        <f t="shared" si="247"/>
        <v>0</v>
      </c>
    </row>
    <row r="8193" spans="1:7">
      <c r="A8193" s="1016"/>
      <c r="B8193" s="1016"/>
      <c r="C8193" s="1016"/>
      <c r="D8193" s="1016"/>
      <c r="E8193" s="1016"/>
      <c r="F8193" s="1016" t="e">
        <f t="shared" si="246"/>
        <v>#DIV/0!</v>
      </c>
      <c r="G8193" s="1016">
        <f t="shared" si="247"/>
        <v>0</v>
      </c>
    </row>
    <row r="8194" spans="1:7">
      <c r="A8194" s="1016"/>
      <c r="B8194" s="1016"/>
      <c r="C8194" s="1016"/>
      <c r="D8194" s="1016"/>
      <c r="E8194" s="1016"/>
      <c r="F8194" s="1016" t="e">
        <f t="shared" si="246"/>
        <v>#DIV/0!</v>
      </c>
      <c r="G8194" s="1016">
        <f t="shared" si="247"/>
        <v>0</v>
      </c>
    </row>
    <row r="8195" spans="1:7">
      <c r="A8195" s="1016"/>
      <c r="B8195" s="1016"/>
      <c r="C8195" s="1016"/>
      <c r="D8195" s="1016"/>
      <c r="E8195" s="1016"/>
      <c r="F8195" s="1016" t="e">
        <f t="shared" si="246"/>
        <v>#DIV/0!</v>
      </c>
      <c r="G8195" s="1016">
        <f t="shared" si="247"/>
        <v>0</v>
      </c>
    </row>
    <row r="8196" spans="1:7">
      <c r="A8196" s="1016"/>
      <c r="B8196" s="1016"/>
      <c r="C8196" s="1016"/>
      <c r="D8196" s="1016"/>
      <c r="E8196" s="1016"/>
      <c r="F8196" s="1016" t="e">
        <f t="shared" si="246"/>
        <v>#DIV/0!</v>
      </c>
      <c r="G8196" s="1016">
        <f t="shared" si="247"/>
        <v>0</v>
      </c>
    </row>
    <row r="8197" spans="1:7">
      <c r="A8197" s="1016"/>
      <c r="B8197" s="1016"/>
      <c r="C8197" s="1016"/>
      <c r="D8197" s="1016"/>
      <c r="E8197" s="1016"/>
      <c r="F8197" s="1016" t="e">
        <f t="shared" si="246"/>
        <v>#DIV/0!</v>
      </c>
      <c r="G8197" s="1016">
        <f t="shared" si="247"/>
        <v>0</v>
      </c>
    </row>
    <row r="8198" spans="1:7">
      <c r="A8198" s="1016"/>
      <c r="B8198" s="1016"/>
      <c r="C8198" s="1016"/>
      <c r="D8198" s="1016"/>
      <c r="E8198" s="1016"/>
      <c r="F8198" s="1016" t="e">
        <f t="shared" si="246"/>
        <v>#DIV/0!</v>
      </c>
      <c r="G8198" s="1016">
        <f t="shared" si="247"/>
        <v>0</v>
      </c>
    </row>
    <row r="8199" spans="1:7">
      <c r="A8199" s="1016"/>
      <c r="B8199" s="1016"/>
      <c r="C8199" s="1016"/>
      <c r="D8199" s="1016"/>
      <c r="E8199" s="1016"/>
      <c r="F8199" s="1016" t="e">
        <f t="shared" si="246"/>
        <v>#DIV/0!</v>
      </c>
      <c r="G8199" s="1016">
        <f t="shared" si="247"/>
        <v>0</v>
      </c>
    </row>
    <row r="8200" spans="1:7">
      <c r="A8200" s="1016"/>
      <c r="B8200" s="1016"/>
      <c r="C8200" s="1016"/>
      <c r="D8200" s="1016"/>
      <c r="E8200" s="1016"/>
      <c r="F8200" s="1016" t="e">
        <f t="shared" si="246"/>
        <v>#DIV/0!</v>
      </c>
      <c r="G8200" s="1016">
        <f t="shared" si="247"/>
        <v>0</v>
      </c>
    </row>
    <row r="8201" spans="1:7">
      <c r="A8201" s="1016"/>
      <c r="B8201" s="1016"/>
      <c r="C8201" s="1016"/>
      <c r="D8201" s="1016"/>
      <c r="E8201" s="1016"/>
      <c r="F8201" s="1016" t="e">
        <f t="shared" si="246"/>
        <v>#DIV/0!</v>
      </c>
      <c r="G8201" s="1016">
        <f t="shared" si="247"/>
        <v>0</v>
      </c>
    </row>
    <row r="8202" spans="1:7">
      <c r="A8202" s="1016"/>
      <c r="B8202" s="1016"/>
      <c r="C8202" s="1016"/>
      <c r="D8202" s="1016"/>
      <c r="E8202" s="1016"/>
      <c r="F8202" s="1016" t="e">
        <f t="shared" si="246"/>
        <v>#DIV/0!</v>
      </c>
      <c r="G8202" s="1016">
        <f t="shared" si="247"/>
        <v>0</v>
      </c>
    </row>
    <row r="8203" spans="1:7">
      <c r="A8203" s="1016"/>
      <c r="B8203" s="1016"/>
      <c r="C8203" s="1016"/>
      <c r="D8203" s="1016"/>
      <c r="E8203" s="1016"/>
      <c r="F8203" s="1016" t="e">
        <f t="shared" si="246"/>
        <v>#DIV/0!</v>
      </c>
      <c r="G8203" s="1016">
        <f t="shared" si="247"/>
        <v>0</v>
      </c>
    </row>
    <row r="8204" spans="1:7">
      <c r="A8204" s="1016"/>
      <c r="B8204" s="1016"/>
      <c r="C8204" s="1016"/>
      <c r="D8204" s="1016"/>
      <c r="E8204" s="1016"/>
      <c r="F8204" s="1016" t="e">
        <f t="shared" si="246"/>
        <v>#DIV/0!</v>
      </c>
      <c r="G8204" s="1016">
        <f t="shared" si="247"/>
        <v>0</v>
      </c>
    </row>
    <row r="8205" spans="1:7">
      <c r="A8205" s="1016"/>
      <c r="B8205" s="1016"/>
      <c r="C8205" s="1016"/>
      <c r="D8205" s="1016"/>
      <c r="E8205" s="1016"/>
      <c r="F8205" s="1016" t="e">
        <f t="shared" si="246"/>
        <v>#DIV/0!</v>
      </c>
      <c r="G8205" s="1016">
        <f t="shared" si="247"/>
        <v>0</v>
      </c>
    </row>
    <row r="8206" spans="1:7">
      <c r="A8206" s="1016"/>
      <c r="B8206" s="1016"/>
      <c r="C8206" s="1016"/>
      <c r="D8206" s="1016"/>
      <c r="E8206" s="1016"/>
      <c r="F8206" s="1016" t="e">
        <f t="shared" si="246"/>
        <v>#DIV/0!</v>
      </c>
      <c r="G8206" s="1016">
        <f t="shared" si="247"/>
        <v>0</v>
      </c>
    </row>
    <row r="8207" spans="1:7">
      <c r="A8207" s="1016"/>
      <c r="B8207" s="1016"/>
      <c r="C8207" s="1016"/>
      <c r="D8207" s="1016"/>
      <c r="E8207" s="1016"/>
      <c r="F8207" s="1016" t="e">
        <f t="shared" si="246"/>
        <v>#DIV/0!</v>
      </c>
      <c r="G8207" s="1016">
        <f t="shared" si="247"/>
        <v>0</v>
      </c>
    </row>
    <row r="8208" spans="1:7">
      <c r="A8208" s="1016"/>
      <c r="B8208" s="1016"/>
      <c r="C8208" s="1016"/>
      <c r="D8208" s="1016"/>
      <c r="E8208" s="1016"/>
      <c r="F8208" s="1016" t="e">
        <f t="shared" si="246"/>
        <v>#DIV/0!</v>
      </c>
      <c r="G8208" s="1016">
        <f t="shared" si="247"/>
        <v>0</v>
      </c>
    </row>
    <row r="8209" spans="1:7">
      <c r="A8209" s="1016"/>
      <c r="B8209" s="1016"/>
      <c r="C8209" s="1016"/>
      <c r="D8209" s="1016"/>
      <c r="E8209" s="1016"/>
      <c r="F8209" s="1016" t="e">
        <f t="shared" si="246"/>
        <v>#DIV/0!</v>
      </c>
      <c r="G8209" s="1016">
        <f t="shared" si="247"/>
        <v>0</v>
      </c>
    </row>
    <row r="8210" spans="1:7">
      <c r="A8210" s="1016"/>
      <c r="B8210" s="1016"/>
      <c r="C8210" s="1016"/>
      <c r="D8210" s="1016"/>
      <c r="E8210" s="1016"/>
      <c r="F8210" s="1016" t="e">
        <f t="shared" si="246"/>
        <v>#DIV/0!</v>
      </c>
      <c r="G8210" s="1016">
        <f t="shared" si="247"/>
        <v>0</v>
      </c>
    </row>
    <row r="8211" spans="1:7">
      <c r="A8211" s="1016"/>
      <c r="B8211" s="1016"/>
      <c r="C8211" s="1016"/>
      <c r="D8211" s="1016"/>
      <c r="E8211" s="1016"/>
      <c r="F8211" s="1016" t="e">
        <f t="shared" si="246"/>
        <v>#DIV/0!</v>
      </c>
      <c r="G8211" s="1016">
        <f t="shared" si="247"/>
        <v>0</v>
      </c>
    </row>
    <row r="8212" spans="1:7">
      <c r="A8212" s="1016"/>
      <c r="B8212" s="1016"/>
      <c r="C8212" s="1016"/>
      <c r="D8212" s="1016"/>
      <c r="E8212" s="1016"/>
      <c r="F8212" s="1016" t="e">
        <f t="shared" si="246"/>
        <v>#DIV/0!</v>
      </c>
      <c r="G8212" s="1016">
        <f t="shared" si="247"/>
        <v>0</v>
      </c>
    </row>
    <row r="8213" spans="1:7">
      <c r="A8213" s="1016"/>
      <c r="B8213" s="1016"/>
      <c r="C8213" s="1016"/>
      <c r="D8213" s="1016"/>
      <c r="E8213" s="1016"/>
      <c r="F8213" s="1016" t="e">
        <f t="shared" si="246"/>
        <v>#DIV/0!</v>
      </c>
      <c r="G8213" s="1016">
        <f t="shared" si="247"/>
        <v>0</v>
      </c>
    </row>
    <row r="8214" spans="1:7">
      <c r="A8214" s="1016"/>
      <c r="B8214" s="1016"/>
      <c r="C8214" s="1016"/>
      <c r="D8214" s="1016"/>
      <c r="E8214" s="1016"/>
      <c r="F8214" s="1016" t="e">
        <f t="shared" si="246"/>
        <v>#DIV/0!</v>
      </c>
      <c r="G8214" s="1016">
        <f t="shared" si="247"/>
        <v>0</v>
      </c>
    </row>
    <row r="8215" spans="1:7">
      <c r="A8215" s="1016"/>
      <c r="B8215" s="1016"/>
      <c r="C8215" s="1016"/>
      <c r="D8215" s="1016"/>
      <c r="E8215" s="1016"/>
      <c r="F8215" s="1016" t="e">
        <f t="shared" si="246"/>
        <v>#DIV/0!</v>
      </c>
      <c r="G8215" s="1016">
        <f t="shared" si="247"/>
        <v>0</v>
      </c>
    </row>
    <row r="8216" spans="1:7">
      <c r="A8216" s="1016"/>
      <c r="B8216" s="1016"/>
      <c r="C8216" s="1016"/>
      <c r="D8216" s="1016"/>
      <c r="E8216" s="1016"/>
      <c r="F8216" s="1016" t="e">
        <f t="shared" si="246"/>
        <v>#DIV/0!</v>
      </c>
      <c r="G8216" s="1016">
        <f t="shared" si="247"/>
        <v>0</v>
      </c>
    </row>
    <row r="8217" spans="1:7">
      <c r="A8217" s="1016"/>
      <c r="B8217" s="1016"/>
      <c r="C8217" s="1016"/>
      <c r="D8217" s="1016"/>
      <c r="E8217" s="1016"/>
      <c r="F8217" s="1016" t="e">
        <f t="shared" si="246"/>
        <v>#DIV/0!</v>
      </c>
      <c r="G8217" s="1016">
        <f t="shared" si="247"/>
        <v>0</v>
      </c>
    </row>
    <row r="8218" spans="1:7">
      <c r="A8218" s="1016"/>
      <c r="B8218" s="1016"/>
      <c r="C8218" s="1016"/>
      <c r="D8218" s="1016"/>
      <c r="E8218" s="1016"/>
      <c r="F8218" s="1016" t="e">
        <f t="shared" si="246"/>
        <v>#DIV/0!</v>
      </c>
      <c r="G8218" s="1016">
        <f t="shared" si="247"/>
        <v>0</v>
      </c>
    </row>
    <row r="8219" spans="1:7">
      <c r="A8219" s="1016"/>
      <c r="B8219" s="1016"/>
      <c r="C8219" s="1016"/>
      <c r="D8219" s="1016"/>
      <c r="E8219" s="1016"/>
      <c r="F8219" s="1016" t="e">
        <f t="shared" si="246"/>
        <v>#DIV/0!</v>
      </c>
      <c r="G8219" s="1016">
        <f t="shared" si="247"/>
        <v>0</v>
      </c>
    </row>
    <row r="8220" spans="1:7">
      <c r="A8220" s="1016"/>
      <c r="B8220" s="1016"/>
      <c r="C8220" s="1016"/>
      <c r="D8220" s="1016"/>
      <c r="E8220" s="1016"/>
      <c r="F8220" s="1016" t="e">
        <f t="shared" si="246"/>
        <v>#DIV/0!</v>
      </c>
      <c r="G8220" s="1016">
        <f t="shared" si="247"/>
        <v>0</v>
      </c>
    </row>
    <row r="8221" spans="1:7">
      <c r="A8221" s="1016"/>
      <c r="B8221" s="1016"/>
      <c r="C8221" s="1016"/>
      <c r="D8221" s="1016"/>
      <c r="E8221" s="1016"/>
      <c r="F8221" s="1016" t="e">
        <f t="shared" si="246"/>
        <v>#DIV/0!</v>
      </c>
      <c r="G8221" s="1016">
        <f t="shared" si="247"/>
        <v>0</v>
      </c>
    </row>
    <row r="8222" spans="1:7">
      <c r="A8222" s="1016"/>
      <c r="B8222" s="1016"/>
      <c r="C8222" s="1016"/>
      <c r="D8222" s="1016"/>
      <c r="E8222" s="1016"/>
      <c r="F8222" s="1016" t="e">
        <f t="shared" si="246"/>
        <v>#DIV/0!</v>
      </c>
      <c r="G8222" s="1016">
        <f t="shared" si="247"/>
        <v>0</v>
      </c>
    </row>
    <row r="8223" spans="1:7">
      <c r="A8223" s="1016"/>
      <c r="B8223" s="1016"/>
      <c r="C8223" s="1016"/>
      <c r="D8223" s="1016"/>
      <c r="E8223" s="1016"/>
      <c r="F8223" s="1016" t="e">
        <f t="shared" ref="F8223:F8286" si="248">(B8223*C8223*D8223*60/(A8223*1000))+F8222</f>
        <v>#DIV/0!</v>
      </c>
      <c r="G8223" s="1016">
        <f t="shared" ref="G8223:G8286" si="249">(C8223*D8223*60)+G8222</f>
        <v>0</v>
      </c>
    </row>
    <row r="8224" spans="1:7">
      <c r="A8224" s="1016"/>
      <c r="B8224" s="1016"/>
      <c r="C8224" s="1016"/>
      <c r="D8224" s="1016"/>
      <c r="E8224" s="1016"/>
      <c r="F8224" s="1016" t="e">
        <f t="shared" si="248"/>
        <v>#DIV/0!</v>
      </c>
      <c r="G8224" s="1016">
        <f t="shared" si="249"/>
        <v>0</v>
      </c>
    </row>
    <row r="8225" spans="1:7">
      <c r="A8225" s="1016"/>
      <c r="B8225" s="1016"/>
      <c r="C8225" s="1016"/>
      <c r="D8225" s="1016"/>
      <c r="E8225" s="1016"/>
      <c r="F8225" s="1016" t="e">
        <f t="shared" si="248"/>
        <v>#DIV/0!</v>
      </c>
      <c r="G8225" s="1016">
        <f t="shared" si="249"/>
        <v>0</v>
      </c>
    </row>
    <row r="8226" spans="1:7">
      <c r="A8226" s="1016"/>
      <c r="B8226" s="1016"/>
      <c r="C8226" s="1016"/>
      <c r="D8226" s="1016"/>
      <c r="E8226" s="1016"/>
      <c r="F8226" s="1016" t="e">
        <f t="shared" si="248"/>
        <v>#DIV/0!</v>
      </c>
      <c r="G8226" s="1016">
        <f t="shared" si="249"/>
        <v>0</v>
      </c>
    </row>
    <row r="8227" spans="1:7">
      <c r="A8227" s="1016"/>
      <c r="B8227" s="1016"/>
      <c r="C8227" s="1016"/>
      <c r="D8227" s="1016"/>
      <c r="E8227" s="1016"/>
      <c r="F8227" s="1016" t="e">
        <f t="shared" si="248"/>
        <v>#DIV/0!</v>
      </c>
      <c r="G8227" s="1016">
        <f t="shared" si="249"/>
        <v>0</v>
      </c>
    </row>
    <row r="8228" spans="1:7">
      <c r="A8228" s="1016"/>
      <c r="B8228" s="1016"/>
      <c r="C8228" s="1016"/>
      <c r="D8228" s="1016"/>
      <c r="E8228" s="1016"/>
      <c r="F8228" s="1016" t="e">
        <f t="shared" si="248"/>
        <v>#DIV/0!</v>
      </c>
      <c r="G8228" s="1016">
        <f t="shared" si="249"/>
        <v>0</v>
      </c>
    </row>
    <row r="8229" spans="1:7">
      <c r="A8229" s="1016"/>
      <c r="B8229" s="1016"/>
      <c r="C8229" s="1016"/>
      <c r="D8229" s="1016"/>
      <c r="E8229" s="1016"/>
      <c r="F8229" s="1016" t="e">
        <f t="shared" si="248"/>
        <v>#DIV/0!</v>
      </c>
      <c r="G8229" s="1016">
        <f t="shared" si="249"/>
        <v>0</v>
      </c>
    </row>
    <row r="8230" spans="1:7">
      <c r="A8230" s="1016"/>
      <c r="B8230" s="1016"/>
      <c r="C8230" s="1016"/>
      <c r="D8230" s="1016"/>
      <c r="E8230" s="1016"/>
      <c r="F8230" s="1016" t="e">
        <f t="shared" si="248"/>
        <v>#DIV/0!</v>
      </c>
      <c r="G8230" s="1016">
        <f t="shared" si="249"/>
        <v>0</v>
      </c>
    </row>
    <row r="8231" spans="1:7">
      <c r="A8231" s="1016"/>
      <c r="B8231" s="1016"/>
      <c r="C8231" s="1016"/>
      <c r="D8231" s="1016"/>
      <c r="E8231" s="1016"/>
      <c r="F8231" s="1016" t="e">
        <f t="shared" si="248"/>
        <v>#DIV/0!</v>
      </c>
      <c r="G8231" s="1016">
        <f t="shared" si="249"/>
        <v>0</v>
      </c>
    </row>
    <row r="8232" spans="1:7">
      <c r="A8232" s="1016"/>
      <c r="B8232" s="1016"/>
      <c r="C8232" s="1016"/>
      <c r="D8232" s="1016"/>
      <c r="E8232" s="1016"/>
      <c r="F8232" s="1016" t="e">
        <f t="shared" si="248"/>
        <v>#DIV/0!</v>
      </c>
      <c r="G8232" s="1016">
        <f t="shared" si="249"/>
        <v>0</v>
      </c>
    </row>
    <row r="8233" spans="1:7">
      <c r="A8233" s="1016"/>
      <c r="B8233" s="1016"/>
      <c r="C8233" s="1016"/>
      <c r="D8233" s="1016"/>
      <c r="E8233" s="1016"/>
      <c r="F8233" s="1016" t="e">
        <f t="shared" si="248"/>
        <v>#DIV/0!</v>
      </c>
      <c r="G8233" s="1016">
        <f t="shared" si="249"/>
        <v>0</v>
      </c>
    </row>
    <row r="8234" spans="1:7">
      <c r="A8234" s="1016"/>
      <c r="B8234" s="1016"/>
      <c r="C8234" s="1016"/>
      <c r="D8234" s="1016"/>
      <c r="E8234" s="1016"/>
      <c r="F8234" s="1016" t="e">
        <f t="shared" si="248"/>
        <v>#DIV/0!</v>
      </c>
      <c r="G8234" s="1016">
        <f t="shared" si="249"/>
        <v>0</v>
      </c>
    </row>
    <row r="8235" spans="1:7">
      <c r="A8235" s="1016"/>
      <c r="B8235" s="1016"/>
      <c r="C8235" s="1016"/>
      <c r="D8235" s="1016"/>
      <c r="E8235" s="1016"/>
      <c r="F8235" s="1016" t="e">
        <f t="shared" si="248"/>
        <v>#DIV/0!</v>
      </c>
      <c r="G8235" s="1016">
        <f t="shared" si="249"/>
        <v>0</v>
      </c>
    </row>
    <row r="8236" spans="1:7">
      <c r="A8236" s="1016"/>
      <c r="B8236" s="1016"/>
      <c r="C8236" s="1016"/>
      <c r="D8236" s="1016"/>
      <c r="E8236" s="1016"/>
      <c r="F8236" s="1016" t="e">
        <f t="shared" si="248"/>
        <v>#DIV/0!</v>
      </c>
      <c r="G8236" s="1016">
        <f t="shared" si="249"/>
        <v>0</v>
      </c>
    </row>
    <row r="8237" spans="1:7">
      <c r="A8237" s="1016"/>
      <c r="B8237" s="1016"/>
      <c r="C8237" s="1016"/>
      <c r="D8237" s="1016"/>
      <c r="E8237" s="1016"/>
      <c r="F8237" s="1016" t="e">
        <f t="shared" si="248"/>
        <v>#DIV/0!</v>
      </c>
      <c r="G8237" s="1016">
        <f t="shared" si="249"/>
        <v>0</v>
      </c>
    </row>
    <row r="8238" spans="1:7">
      <c r="A8238" s="1016"/>
      <c r="B8238" s="1016"/>
      <c r="C8238" s="1016"/>
      <c r="D8238" s="1016"/>
      <c r="E8238" s="1016"/>
      <c r="F8238" s="1016" t="e">
        <f t="shared" si="248"/>
        <v>#DIV/0!</v>
      </c>
      <c r="G8238" s="1016">
        <f t="shared" si="249"/>
        <v>0</v>
      </c>
    </row>
    <row r="8239" spans="1:7">
      <c r="A8239" s="1016"/>
      <c r="B8239" s="1016"/>
      <c r="C8239" s="1016"/>
      <c r="D8239" s="1016"/>
      <c r="E8239" s="1016"/>
      <c r="F8239" s="1016" t="e">
        <f t="shared" si="248"/>
        <v>#DIV/0!</v>
      </c>
      <c r="G8239" s="1016">
        <f t="shared" si="249"/>
        <v>0</v>
      </c>
    </row>
    <row r="8240" spans="1:7">
      <c r="A8240" s="1016"/>
      <c r="B8240" s="1016"/>
      <c r="C8240" s="1016"/>
      <c r="D8240" s="1016"/>
      <c r="E8240" s="1016"/>
      <c r="F8240" s="1016" t="e">
        <f t="shared" si="248"/>
        <v>#DIV/0!</v>
      </c>
      <c r="G8240" s="1016">
        <f t="shared" si="249"/>
        <v>0</v>
      </c>
    </row>
    <row r="8241" spans="1:7">
      <c r="A8241" s="1016"/>
      <c r="B8241" s="1016"/>
      <c r="C8241" s="1016"/>
      <c r="D8241" s="1016"/>
      <c r="E8241" s="1016"/>
      <c r="F8241" s="1016" t="e">
        <f t="shared" si="248"/>
        <v>#DIV/0!</v>
      </c>
      <c r="G8241" s="1016">
        <f t="shared" si="249"/>
        <v>0</v>
      </c>
    </row>
    <row r="8242" spans="1:7">
      <c r="A8242" s="1016"/>
      <c r="B8242" s="1016"/>
      <c r="C8242" s="1016"/>
      <c r="D8242" s="1016"/>
      <c r="E8242" s="1016"/>
      <c r="F8242" s="1016" t="e">
        <f t="shared" si="248"/>
        <v>#DIV/0!</v>
      </c>
      <c r="G8242" s="1016">
        <f t="shared" si="249"/>
        <v>0</v>
      </c>
    </row>
    <row r="8243" spans="1:7">
      <c r="A8243" s="1016"/>
      <c r="B8243" s="1016"/>
      <c r="C8243" s="1016"/>
      <c r="D8243" s="1016"/>
      <c r="E8243" s="1016"/>
      <c r="F8243" s="1016" t="e">
        <f t="shared" si="248"/>
        <v>#DIV/0!</v>
      </c>
      <c r="G8243" s="1016">
        <f t="shared" si="249"/>
        <v>0</v>
      </c>
    </row>
    <row r="8244" spans="1:7">
      <c r="A8244" s="1016"/>
      <c r="B8244" s="1016"/>
      <c r="C8244" s="1016"/>
      <c r="D8244" s="1016"/>
      <c r="E8244" s="1016"/>
      <c r="F8244" s="1016" t="e">
        <f t="shared" si="248"/>
        <v>#DIV/0!</v>
      </c>
      <c r="G8244" s="1016">
        <f t="shared" si="249"/>
        <v>0</v>
      </c>
    </row>
    <row r="8245" spans="1:7">
      <c r="A8245" s="1016"/>
      <c r="B8245" s="1016"/>
      <c r="C8245" s="1016"/>
      <c r="D8245" s="1016"/>
      <c r="E8245" s="1016"/>
      <c r="F8245" s="1016" t="e">
        <f t="shared" si="248"/>
        <v>#DIV/0!</v>
      </c>
      <c r="G8245" s="1016">
        <f t="shared" si="249"/>
        <v>0</v>
      </c>
    </row>
    <row r="8246" spans="1:7">
      <c r="A8246" s="1016"/>
      <c r="B8246" s="1016"/>
      <c r="C8246" s="1016"/>
      <c r="D8246" s="1016"/>
      <c r="E8246" s="1016"/>
      <c r="F8246" s="1016" t="e">
        <f t="shared" si="248"/>
        <v>#DIV/0!</v>
      </c>
      <c r="G8246" s="1016">
        <f t="shared" si="249"/>
        <v>0</v>
      </c>
    </row>
    <row r="8247" spans="1:7">
      <c r="A8247" s="1016"/>
      <c r="B8247" s="1016"/>
      <c r="C8247" s="1016"/>
      <c r="D8247" s="1016"/>
      <c r="E8247" s="1016"/>
      <c r="F8247" s="1016" t="e">
        <f t="shared" si="248"/>
        <v>#DIV/0!</v>
      </c>
      <c r="G8247" s="1016">
        <f t="shared" si="249"/>
        <v>0</v>
      </c>
    </row>
    <row r="8248" spans="1:7">
      <c r="A8248" s="1016"/>
      <c r="B8248" s="1016"/>
      <c r="C8248" s="1016"/>
      <c r="D8248" s="1016"/>
      <c r="E8248" s="1016"/>
      <c r="F8248" s="1016" t="e">
        <f t="shared" si="248"/>
        <v>#DIV/0!</v>
      </c>
      <c r="G8248" s="1016">
        <f t="shared" si="249"/>
        <v>0</v>
      </c>
    </row>
    <row r="8249" spans="1:7">
      <c r="A8249" s="1016"/>
      <c r="B8249" s="1016"/>
      <c r="C8249" s="1016"/>
      <c r="D8249" s="1016"/>
      <c r="E8249" s="1016"/>
      <c r="F8249" s="1016" t="e">
        <f t="shared" si="248"/>
        <v>#DIV/0!</v>
      </c>
      <c r="G8249" s="1016">
        <f t="shared" si="249"/>
        <v>0</v>
      </c>
    </row>
    <row r="8250" spans="1:7">
      <c r="A8250" s="1016"/>
      <c r="B8250" s="1016"/>
      <c r="C8250" s="1016"/>
      <c r="D8250" s="1016"/>
      <c r="E8250" s="1016"/>
      <c r="F8250" s="1016" t="e">
        <f t="shared" si="248"/>
        <v>#DIV/0!</v>
      </c>
      <c r="G8250" s="1016">
        <f t="shared" si="249"/>
        <v>0</v>
      </c>
    </row>
    <row r="8251" spans="1:7">
      <c r="A8251" s="1016"/>
      <c r="B8251" s="1016"/>
      <c r="C8251" s="1016"/>
      <c r="D8251" s="1016"/>
      <c r="E8251" s="1016"/>
      <c r="F8251" s="1016" t="e">
        <f t="shared" si="248"/>
        <v>#DIV/0!</v>
      </c>
      <c r="G8251" s="1016">
        <f t="shared" si="249"/>
        <v>0</v>
      </c>
    </row>
    <row r="8252" spans="1:7">
      <c r="A8252" s="1016"/>
      <c r="B8252" s="1016"/>
      <c r="C8252" s="1016"/>
      <c r="D8252" s="1016"/>
      <c r="E8252" s="1016"/>
      <c r="F8252" s="1016" t="e">
        <f t="shared" si="248"/>
        <v>#DIV/0!</v>
      </c>
      <c r="G8252" s="1016">
        <f t="shared" si="249"/>
        <v>0</v>
      </c>
    </row>
    <row r="8253" spans="1:7">
      <c r="A8253" s="1016"/>
      <c r="B8253" s="1016"/>
      <c r="C8253" s="1016"/>
      <c r="D8253" s="1016"/>
      <c r="E8253" s="1016"/>
      <c r="F8253" s="1016" t="e">
        <f t="shared" si="248"/>
        <v>#DIV/0!</v>
      </c>
      <c r="G8253" s="1016">
        <f t="shared" si="249"/>
        <v>0</v>
      </c>
    </row>
    <row r="8254" spans="1:7">
      <c r="A8254" s="1016"/>
      <c r="B8254" s="1016"/>
      <c r="C8254" s="1016"/>
      <c r="D8254" s="1016"/>
      <c r="E8254" s="1016"/>
      <c r="F8254" s="1016" t="e">
        <f t="shared" si="248"/>
        <v>#DIV/0!</v>
      </c>
      <c r="G8254" s="1016">
        <f t="shared" si="249"/>
        <v>0</v>
      </c>
    </row>
    <row r="8255" spans="1:7">
      <c r="A8255" s="1016"/>
      <c r="B8255" s="1016"/>
      <c r="C8255" s="1016"/>
      <c r="D8255" s="1016"/>
      <c r="E8255" s="1016"/>
      <c r="F8255" s="1016" t="e">
        <f t="shared" si="248"/>
        <v>#DIV/0!</v>
      </c>
      <c r="G8255" s="1016">
        <f t="shared" si="249"/>
        <v>0</v>
      </c>
    </row>
    <row r="8256" spans="1:7">
      <c r="A8256" s="1016"/>
      <c r="B8256" s="1016"/>
      <c r="C8256" s="1016"/>
      <c r="D8256" s="1016"/>
      <c r="E8256" s="1016"/>
      <c r="F8256" s="1016" t="e">
        <f t="shared" si="248"/>
        <v>#DIV/0!</v>
      </c>
      <c r="G8256" s="1016">
        <f t="shared" si="249"/>
        <v>0</v>
      </c>
    </row>
    <row r="8257" spans="1:7">
      <c r="A8257" s="1016"/>
      <c r="B8257" s="1016"/>
      <c r="C8257" s="1016"/>
      <c r="D8257" s="1016"/>
      <c r="E8257" s="1016"/>
      <c r="F8257" s="1016" t="e">
        <f t="shared" si="248"/>
        <v>#DIV/0!</v>
      </c>
      <c r="G8257" s="1016">
        <f t="shared" si="249"/>
        <v>0</v>
      </c>
    </row>
    <row r="8258" spans="1:7">
      <c r="A8258" s="1016"/>
      <c r="B8258" s="1016"/>
      <c r="C8258" s="1016"/>
      <c r="D8258" s="1016"/>
      <c r="E8258" s="1016"/>
      <c r="F8258" s="1016" t="e">
        <f t="shared" si="248"/>
        <v>#DIV/0!</v>
      </c>
      <c r="G8258" s="1016">
        <f t="shared" si="249"/>
        <v>0</v>
      </c>
    </row>
    <row r="8259" spans="1:7">
      <c r="A8259" s="1016"/>
      <c r="B8259" s="1016"/>
      <c r="C8259" s="1016"/>
      <c r="D8259" s="1016"/>
      <c r="E8259" s="1016"/>
      <c r="F8259" s="1016" t="e">
        <f t="shared" si="248"/>
        <v>#DIV/0!</v>
      </c>
      <c r="G8259" s="1016">
        <f t="shared" si="249"/>
        <v>0</v>
      </c>
    </row>
    <row r="8260" spans="1:7">
      <c r="A8260" s="1016"/>
      <c r="B8260" s="1016"/>
      <c r="C8260" s="1016"/>
      <c r="D8260" s="1016"/>
      <c r="E8260" s="1016"/>
      <c r="F8260" s="1016" t="e">
        <f t="shared" si="248"/>
        <v>#DIV/0!</v>
      </c>
      <c r="G8260" s="1016">
        <f t="shared" si="249"/>
        <v>0</v>
      </c>
    </row>
    <row r="8261" spans="1:7">
      <c r="A8261" s="1016"/>
      <c r="B8261" s="1016"/>
      <c r="C8261" s="1016"/>
      <c r="D8261" s="1016"/>
      <c r="E8261" s="1016"/>
      <c r="F8261" s="1016" t="e">
        <f t="shared" si="248"/>
        <v>#DIV/0!</v>
      </c>
      <c r="G8261" s="1016">
        <f t="shared" si="249"/>
        <v>0</v>
      </c>
    </row>
    <row r="8262" spans="1:7">
      <c r="A8262" s="1016"/>
      <c r="B8262" s="1016"/>
      <c r="C8262" s="1016"/>
      <c r="D8262" s="1016"/>
      <c r="E8262" s="1016"/>
      <c r="F8262" s="1016" t="e">
        <f t="shared" si="248"/>
        <v>#DIV/0!</v>
      </c>
      <c r="G8262" s="1016">
        <f t="shared" si="249"/>
        <v>0</v>
      </c>
    </row>
    <row r="8263" spans="1:7">
      <c r="A8263" s="1016"/>
      <c r="B8263" s="1016"/>
      <c r="C8263" s="1016"/>
      <c r="D8263" s="1016"/>
      <c r="E8263" s="1016"/>
      <c r="F8263" s="1016" t="e">
        <f t="shared" si="248"/>
        <v>#DIV/0!</v>
      </c>
      <c r="G8263" s="1016">
        <f t="shared" si="249"/>
        <v>0</v>
      </c>
    </row>
    <row r="8264" spans="1:7">
      <c r="A8264" s="1016"/>
      <c r="B8264" s="1016"/>
      <c r="C8264" s="1016"/>
      <c r="D8264" s="1016"/>
      <c r="E8264" s="1016"/>
      <c r="F8264" s="1016" t="e">
        <f t="shared" si="248"/>
        <v>#DIV/0!</v>
      </c>
      <c r="G8264" s="1016">
        <f t="shared" si="249"/>
        <v>0</v>
      </c>
    </row>
    <row r="8265" spans="1:7">
      <c r="A8265" s="1016"/>
      <c r="B8265" s="1016"/>
      <c r="C8265" s="1016"/>
      <c r="D8265" s="1016"/>
      <c r="E8265" s="1016"/>
      <c r="F8265" s="1016" t="e">
        <f t="shared" si="248"/>
        <v>#DIV/0!</v>
      </c>
      <c r="G8265" s="1016">
        <f t="shared" si="249"/>
        <v>0</v>
      </c>
    </row>
    <row r="8266" spans="1:7">
      <c r="A8266" s="1016"/>
      <c r="B8266" s="1016"/>
      <c r="C8266" s="1016"/>
      <c r="D8266" s="1016"/>
      <c r="E8266" s="1016"/>
      <c r="F8266" s="1016" t="e">
        <f t="shared" si="248"/>
        <v>#DIV/0!</v>
      </c>
      <c r="G8266" s="1016">
        <f t="shared" si="249"/>
        <v>0</v>
      </c>
    </row>
    <row r="8267" spans="1:7">
      <c r="A8267" s="1016"/>
      <c r="B8267" s="1016"/>
      <c r="C8267" s="1016"/>
      <c r="D8267" s="1016"/>
      <c r="E8267" s="1016"/>
      <c r="F8267" s="1016" t="e">
        <f t="shared" si="248"/>
        <v>#DIV/0!</v>
      </c>
      <c r="G8267" s="1016">
        <f t="shared" si="249"/>
        <v>0</v>
      </c>
    </row>
    <row r="8268" spans="1:7">
      <c r="A8268" s="1016"/>
      <c r="B8268" s="1016"/>
      <c r="C8268" s="1016"/>
      <c r="D8268" s="1016"/>
      <c r="E8268" s="1016"/>
      <c r="F8268" s="1016" t="e">
        <f t="shared" si="248"/>
        <v>#DIV/0!</v>
      </c>
      <c r="G8268" s="1016">
        <f t="shared" si="249"/>
        <v>0</v>
      </c>
    </row>
    <row r="8269" spans="1:7">
      <c r="A8269" s="1016"/>
      <c r="B8269" s="1016"/>
      <c r="C8269" s="1016"/>
      <c r="D8269" s="1016"/>
      <c r="E8269" s="1016"/>
      <c r="F8269" s="1016" t="e">
        <f t="shared" si="248"/>
        <v>#DIV/0!</v>
      </c>
      <c r="G8269" s="1016">
        <f t="shared" si="249"/>
        <v>0</v>
      </c>
    </row>
    <row r="8270" spans="1:7">
      <c r="A8270" s="1016"/>
      <c r="B8270" s="1016"/>
      <c r="C8270" s="1016"/>
      <c r="D8270" s="1016"/>
      <c r="E8270" s="1016"/>
      <c r="F8270" s="1016" t="e">
        <f t="shared" si="248"/>
        <v>#DIV/0!</v>
      </c>
      <c r="G8270" s="1016">
        <f t="shared" si="249"/>
        <v>0</v>
      </c>
    </row>
    <row r="8271" spans="1:7">
      <c r="A8271" s="1016"/>
      <c r="B8271" s="1016"/>
      <c r="C8271" s="1016"/>
      <c r="D8271" s="1016"/>
      <c r="E8271" s="1016"/>
      <c r="F8271" s="1016" t="e">
        <f t="shared" si="248"/>
        <v>#DIV/0!</v>
      </c>
      <c r="G8271" s="1016">
        <f t="shared" si="249"/>
        <v>0</v>
      </c>
    </row>
    <row r="8272" spans="1:7">
      <c r="A8272" s="1016"/>
      <c r="B8272" s="1016"/>
      <c r="C8272" s="1016"/>
      <c r="D8272" s="1016"/>
      <c r="E8272" s="1016"/>
      <c r="F8272" s="1016" t="e">
        <f t="shared" si="248"/>
        <v>#DIV/0!</v>
      </c>
      <c r="G8272" s="1016">
        <f t="shared" si="249"/>
        <v>0</v>
      </c>
    </row>
    <row r="8273" spans="1:7">
      <c r="A8273" s="1016"/>
      <c r="B8273" s="1016"/>
      <c r="C8273" s="1016"/>
      <c r="D8273" s="1016"/>
      <c r="E8273" s="1016"/>
      <c r="F8273" s="1016" t="e">
        <f t="shared" si="248"/>
        <v>#DIV/0!</v>
      </c>
      <c r="G8273" s="1016">
        <f t="shared" si="249"/>
        <v>0</v>
      </c>
    </row>
    <row r="8274" spans="1:7">
      <c r="A8274" s="1016"/>
      <c r="B8274" s="1016"/>
      <c r="C8274" s="1016"/>
      <c r="D8274" s="1016"/>
      <c r="E8274" s="1016"/>
      <c r="F8274" s="1016" t="e">
        <f t="shared" si="248"/>
        <v>#DIV/0!</v>
      </c>
      <c r="G8274" s="1016">
        <f t="shared" si="249"/>
        <v>0</v>
      </c>
    </row>
    <row r="8275" spans="1:7">
      <c r="A8275" s="1016"/>
      <c r="B8275" s="1016"/>
      <c r="C8275" s="1016"/>
      <c r="D8275" s="1016"/>
      <c r="E8275" s="1016"/>
      <c r="F8275" s="1016" t="e">
        <f t="shared" si="248"/>
        <v>#DIV/0!</v>
      </c>
      <c r="G8275" s="1016">
        <f t="shared" si="249"/>
        <v>0</v>
      </c>
    </row>
    <row r="8276" spans="1:7">
      <c r="A8276" s="1016"/>
      <c r="B8276" s="1016"/>
      <c r="C8276" s="1016"/>
      <c r="D8276" s="1016"/>
      <c r="E8276" s="1016"/>
      <c r="F8276" s="1016" t="e">
        <f t="shared" si="248"/>
        <v>#DIV/0!</v>
      </c>
      <c r="G8276" s="1016">
        <f t="shared" si="249"/>
        <v>0</v>
      </c>
    </row>
    <row r="8277" spans="1:7">
      <c r="A8277" s="1016"/>
      <c r="B8277" s="1016"/>
      <c r="C8277" s="1016"/>
      <c r="D8277" s="1016"/>
      <c r="E8277" s="1016"/>
      <c r="F8277" s="1016" t="e">
        <f t="shared" si="248"/>
        <v>#DIV/0!</v>
      </c>
      <c r="G8277" s="1016">
        <f t="shared" si="249"/>
        <v>0</v>
      </c>
    </row>
    <row r="8278" spans="1:7">
      <c r="A8278" s="1016"/>
      <c r="B8278" s="1016"/>
      <c r="C8278" s="1016"/>
      <c r="D8278" s="1016"/>
      <c r="E8278" s="1016"/>
      <c r="F8278" s="1016" t="e">
        <f t="shared" si="248"/>
        <v>#DIV/0!</v>
      </c>
      <c r="G8278" s="1016">
        <f t="shared" si="249"/>
        <v>0</v>
      </c>
    </row>
    <row r="8279" spans="1:7">
      <c r="A8279" s="1016"/>
      <c r="B8279" s="1016"/>
      <c r="C8279" s="1016"/>
      <c r="D8279" s="1016"/>
      <c r="E8279" s="1016"/>
      <c r="F8279" s="1016" t="e">
        <f t="shared" si="248"/>
        <v>#DIV/0!</v>
      </c>
      <c r="G8279" s="1016">
        <f t="shared" si="249"/>
        <v>0</v>
      </c>
    </row>
    <row r="8280" spans="1:7">
      <c r="A8280" s="1016"/>
      <c r="B8280" s="1016"/>
      <c r="C8280" s="1016"/>
      <c r="D8280" s="1016"/>
      <c r="E8280" s="1016"/>
      <c r="F8280" s="1016" t="e">
        <f t="shared" si="248"/>
        <v>#DIV/0!</v>
      </c>
      <c r="G8280" s="1016">
        <f t="shared" si="249"/>
        <v>0</v>
      </c>
    </row>
    <row r="8281" spans="1:7">
      <c r="A8281" s="1016"/>
      <c r="B8281" s="1016"/>
      <c r="C8281" s="1016"/>
      <c r="D8281" s="1016"/>
      <c r="E8281" s="1016"/>
      <c r="F8281" s="1016" t="e">
        <f t="shared" si="248"/>
        <v>#DIV/0!</v>
      </c>
      <c r="G8281" s="1016">
        <f t="shared" si="249"/>
        <v>0</v>
      </c>
    </row>
    <row r="8282" spans="1:7">
      <c r="A8282" s="1016"/>
      <c r="B8282" s="1016"/>
      <c r="C8282" s="1016"/>
      <c r="D8282" s="1016"/>
      <c r="E8282" s="1016"/>
      <c r="F8282" s="1016" t="e">
        <f t="shared" si="248"/>
        <v>#DIV/0!</v>
      </c>
      <c r="G8282" s="1016">
        <f t="shared" si="249"/>
        <v>0</v>
      </c>
    </row>
    <row r="8283" spans="1:7">
      <c r="A8283" s="1016"/>
      <c r="B8283" s="1016"/>
      <c r="C8283" s="1016"/>
      <c r="D8283" s="1016"/>
      <c r="E8283" s="1016"/>
      <c r="F8283" s="1016" t="e">
        <f t="shared" si="248"/>
        <v>#DIV/0!</v>
      </c>
      <c r="G8283" s="1016">
        <f t="shared" si="249"/>
        <v>0</v>
      </c>
    </row>
    <row r="8284" spans="1:7">
      <c r="A8284" s="1016"/>
      <c r="B8284" s="1016"/>
      <c r="C8284" s="1016"/>
      <c r="D8284" s="1016"/>
      <c r="E8284" s="1016"/>
      <c r="F8284" s="1016" t="e">
        <f t="shared" si="248"/>
        <v>#DIV/0!</v>
      </c>
      <c r="G8284" s="1016">
        <f t="shared" si="249"/>
        <v>0</v>
      </c>
    </row>
    <row r="8285" spans="1:7">
      <c r="A8285" s="1016"/>
      <c r="B8285" s="1016"/>
      <c r="C8285" s="1016"/>
      <c r="D8285" s="1016"/>
      <c r="E8285" s="1016"/>
      <c r="F8285" s="1016" t="e">
        <f t="shared" si="248"/>
        <v>#DIV/0!</v>
      </c>
      <c r="G8285" s="1016">
        <f t="shared" si="249"/>
        <v>0</v>
      </c>
    </row>
    <row r="8286" spans="1:7">
      <c r="A8286" s="1016"/>
      <c r="B8286" s="1016"/>
      <c r="C8286" s="1016"/>
      <c r="D8286" s="1016"/>
      <c r="E8286" s="1016"/>
      <c r="F8286" s="1016" t="e">
        <f t="shared" si="248"/>
        <v>#DIV/0!</v>
      </c>
      <c r="G8286" s="1016">
        <f t="shared" si="249"/>
        <v>0</v>
      </c>
    </row>
    <row r="8287" spans="1:7">
      <c r="A8287" s="1016"/>
      <c r="B8287" s="1016"/>
      <c r="C8287" s="1016"/>
      <c r="D8287" s="1016"/>
      <c r="E8287" s="1016"/>
      <c r="F8287" s="1016" t="e">
        <f t="shared" ref="F8287:F8350" si="250">(B8287*C8287*D8287*60/(A8287*1000))+F8286</f>
        <v>#DIV/0!</v>
      </c>
      <c r="G8287" s="1016">
        <f t="shared" ref="G8287:G8350" si="251">(C8287*D8287*60)+G8286</f>
        <v>0</v>
      </c>
    </row>
    <row r="8288" spans="1:7">
      <c r="A8288" s="1016"/>
      <c r="B8288" s="1016"/>
      <c r="C8288" s="1016"/>
      <c r="D8288" s="1016"/>
      <c r="E8288" s="1016"/>
      <c r="F8288" s="1016" t="e">
        <f t="shared" si="250"/>
        <v>#DIV/0!</v>
      </c>
      <c r="G8288" s="1016">
        <f t="shared" si="251"/>
        <v>0</v>
      </c>
    </row>
    <row r="8289" spans="1:7">
      <c r="A8289" s="1016"/>
      <c r="B8289" s="1016"/>
      <c r="C8289" s="1016"/>
      <c r="D8289" s="1016"/>
      <c r="E8289" s="1016"/>
      <c r="F8289" s="1016" t="e">
        <f t="shared" si="250"/>
        <v>#DIV/0!</v>
      </c>
      <c r="G8289" s="1016">
        <f t="shared" si="251"/>
        <v>0</v>
      </c>
    </row>
    <row r="8290" spans="1:7">
      <c r="A8290" s="1016"/>
      <c r="B8290" s="1016"/>
      <c r="C8290" s="1016"/>
      <c r="D8290" s="1016"/>
      <c r="E8290" s="1016"/>
      <c r="F8290" s="1016" t="e">
        <f t="shared" si="250"/>
        <v>#DIV/0!</v>
      </c>
      <c r="G8290" s="1016">
        <f t="shared" si="251"/>
        <v>0</v>
      </c>
    </row>
    <row r="8291" spans="1:7">
      <c r="A8291" s="1016"/>
      <c r="B8291" s="1016"/>
      <c r="C8291" s="1016"/>
      <c r="D8291" s="1016"/>
      <c r="E8291" s="1016"/>
      <c r="F8291" s="1016" t="e">
        <f t="shared" si="250"/>
        <v>#DIV/0!</v>
      </c>
      <c r="G8291" s="1016">
        <f t="shared" si="251"/>
        <v>0</v>
      </c>
    </row>
    <row r="8292" spans="1:7">
      <c r="A8292" s="1016"/>
      <c r="B8292" s="1016"/>
      <c r="C8292" s="1016"/>
      <c r="D8292" s="1016"/>
      <c r="E8292" s="1016"/>
      <c r="F8292" s="1016" t="e">
        <f t="shared" si="250"/>
        <v>#DIV/0!</v>
      </c>
      <c r="G8292" s="1016">
        <f t="shared" si="251"/>
        <v>0</v>
      </c>
    </row>
    <row r="8293" spans="1:7">
      <c r="A8293" s="1016"/>
      <c r="B8293" s="1016"/>
      <c r="C8293" s="1016"/>
      <c r="D8293" s="1016"/>
      <c r="E8293" s="1016"/>
      <c r="F8293" s="1016" t="e">
        <f t="shared" si="250"/>
        <v>#DIV/0!</v>
      </c>
      <c r="G8293" s="1016">
        <f t="shared" si="251"/>
        <v>0</v>
      </c>
    </row>
    <row r="8294" spans="1:7">
      <c r="A8294" s="1016"/>
      <c r="B8294" s="1016"/>
      <c r="C8294" s="1016"/>
      <c r="D8294" s="1016"/>
      <c r="E8294" s="1016"/>
      <c r="F8294" s="1016" t="e">
        <f t="shared" si="250"/>
        <v>#DIV/0!</v>
      </c>
      <c r="G8294" s="1016">
        <f t="shared" si="251"/>
        <v>0</v>
      </c>
    </row>
    <row r="8295" spans="1:7">
      <c r="A8295" s="1016"/>
      <c r="B8295" s="1016"/>
      <c r="C8295" s="1016"/>
      <c r="D8295" s="1016"/>
      <c r="E8295" s="1016"/>
      <c r="F8295" s="1016" t="e">
        <f t="shared" si="250"/>
        <v>#DIV/0!</v>
      </c>
      <c r="G8295" s="1016">
        <f t="shared" si="251"/>
        <v>0</v>
      </c>
    </row>
    <row r="8296" spans="1:7">
      <c r="A8296" s="1016"/>
      <c r="B8296" s="1016"/>
      <c r="C8296" s="1016"/>
      <c r="D8296" s="1016"/>
      <c r="E8296" s="1016"/>
      <c r="F8296" s="1016" t="e">
        <f t="shared" si="250"/>
        <v>#DIV/0!</v>
      </c>
      <c r="G8296" s="1016">
        <f t="shared" si="251"/>
        <v>0</v>
      </c>
    </row>
    <row r="8297" spans="1:7">
      <c r="A8297" s="1016"/>
      <c r="B8297" s="1016"/>
      <c r="C8297" s="1016"/>
      <c r="D8297" s="1016"/>
      <c r="E8297" s="1016"/>
      <c r="F8297" s="1016" t="e">
        <f t="shared" si="250"/>
        <v>#DIV/0!</v>
      </c>
      <c r="G8297" s="1016">
        <f t="shared" si="251"/>
        <v>0</v>
      </c>
    </row>
    <row r="8298" spans="1:7">
      <c r="A8298" s="1016"/>
      <c r="B8298" s="1016"/>
      <c r="C8298" s="1016"/>
      <c r="D8298" s="1016"/>
      <c r="E8298" s="1016"/>
      <c r="F8298" s="1016" t="e">
        <f t="shared" si="250"/>
        <v>#DIV/0!</v>
      </c>
      <c r="G8298" s="1016">
        <f t="shared" si="251"/>
        <v>0</v>
      </c>
    </row>
    <row r="8299" spans="1:7">
      <c r="A8299" s="1016"/>
      <c r="B8299" s="1016"/>
      <c r="C8299" s="1016"/>
      <c r="D8299" s="1016"/>
      <c r="E8299" s="1016"/>
      <c r="F8299" s="1016" t="e">
        <f t="shared" si="250"/>
        <v>#DIV/0!</v>
      </c>
      <c r="G8299" s="1016">
        <f t="shared" si="251"/>
        <v>0</v>
      </c>
    </row>
    <row r="8300" spans="1:7">
      <c r="A8300" s="1016"/>
      <c r="B8300" s="1016"/>
      <c r="C8300" s="1016"/>
      <c r="D8300" s="1016"/>
      <c r="E8300" s="1016"/>
      <c r="F8300" s="1016" t="e">
        <f t="shared" si="250"/>
        <v>#DIV/0!</v>
      </c>
      <c r="G8300" s="1016">
        <f t="shared" si="251"/>
        <v>0</v>
      </c>
    </row>
    <row r="8301" spans="1:7">
      <c r="A8301" s="1016"/>
      <c r="B8301" s="1016"/>
      <c r="C8301" s="1016"/>
      <c r="D8301" s="1016"/>
      <c r="E8301" s="1016"/>
      <c r="F8301" s="1016" t="e">
        <f t="shared" si="250"/>
        <v>#DIV/0!</v>
      </c>
      <c r="G8301" s="1016">
        <f t="shared" si="251"/>
        <v>0</v>
      </c>
    </row>
    <row r="8302" spans="1:7">
      <c r="A8302" s="1016"/>
      <c r="B8302" s="1016"/>
      <c r="C8302" s="1016"/>
      <c r="D8302" s="1016"/>
      <c r="E8302" s="1016"/>
      <c r="F8302" s="1016" t="e">
        <f t="shared" si="250"/>
        <v>#DIV/0!</v>
      </c>
      <c r="G8302" s="1016">
        <f t="shared" si="251"/>
        <v>0</v>
      </c>
    </row>
    <row r="8303" spans="1:7">
      <c r="A8303" s="1016"/>
      <c r="B8303" s="1016"/>
      <c r="C8303" s="1016"/>
      <c r="D8303" s="1016"/>
      <c r="E8303" s="1016"/>
      <c r="F8303" s="1016" t="e">
        <f t="shared" si="250"/>
        <v>#DIV/0!</v>
      </c>
      <c r="G8303" s="1016">
        <f t="shared" si="251"/>
        <v>0</v>
      </c>
    </row>
    <row r="8304" spans="1:7">
      <c r="A8304" s="1016"/>
      <c r="B8304" s="1016"/>
      <c r="C8304" s="1016"/>
      <c r="D8304" s="1016"/>
      <c r="E8304" s="1016"/>
      <c r="F8304" s="1016" t="e">
        <f t="shared" si="250"/>
        <v>#DIV/0!</v>
      </c>
      <c r="G8304" s="1016">
        <f t="shared" si="251"/>
        <v>0</v>
      </c>
    </row>
    <row r="8305" spans="1:7">
      <c r="A8305" s="1016"/>
      <c r="B8305" s="1016"/>
      <c r="C8305" s="1016"/>
      <c r="D8305" s="1016"/>
      <c r="E8305" s="1016"/>
      <c r="F8305" s="1016" t="e">
        <f t="shared" si="250"/>
        <v>#DIV/0!</v>
      </c>
      <c r="G8305" s="1016">
        <f t="shared" si="251"/>
        <v>0</v>
      </c>
    </row>
    <row r="8306" spans="1:7">
      <c r="A8306" s="1016"/>
      <c r="B8306" s="1016"/>
      <c r="C8306" s="1016"/>
      <c r="D8306" s="1016"/>
      <c r="E8306" s="1016"/>
      <c r="F8306" s="1016" t="e">
        <f t="shared" si="250"/>
        <v>#DIV/0!</v>
      </c>
      <c r="G8306" s="1016">
        <f t="shared" si="251"/>
        <v>0</v>
      </c>
    </row>
    <row r="8307" spans="1:7">
      <c r="A8307" s="1016"/>
      <c r="B8307" s="1016"/>
      <c r="C8307" s="1016"/>
      <c r="D8307" s="1016"/>
      <c r="E8307" s="1016"/>
      <c r="F8307" s="1016" t="e">
        <f t="shared" si="250"/>
        <v>#DIV/0!</v>
      </c>
      <c r="G8307" s="1016">
        <f t="shared" si="251"/>
        <v>0</v>
      </c>
    </row>
    <row r="8308" spans="1:7">
      <c r="A8308" s="1016"/>
      <c r="B8308" s="1016"/>
      <c r="C8308" s="1016"/>
      <c r="D8308" s="1016"/>
      <c r="E8308" s="1016"/>
      <c r="F8308" s="1016" t="e">
        <f t="shared" si="250"/>
        <v>#DIV/0!</v>
      </c>
      <c r="G8308" s="1016">
        <f t="shared" si="251"/>
        <v>0</v>
      </c>
    </row>
    <row r="8309" spans="1:7">
      <c r="A8309" s="1016"/>
      <c r="B8309" s="1016"/>
      <c r="C8309" s="1016"/>
      <c r="D8309" s="1016"/>
      <c r="E8309" s="1016"/>
      <c r="F8309" s="1016" t="e">
        <f t="shared" si="250"/>
        <v>#DIV/0!</v>
      </c>
      <c r="G8309" s="1016">
        <f t="shared" si="251"/>
        <v>0</v>
      </c>
    </row>
    <row r="8310" spans="1:7">
      <c r="A8310" s="1016"/>
      <c r="B8310" s="1016"/>
      <c r="C8310" s="1016"/>
      <c r="D8310" s="1016"/>
      <c r="E8310" s="1016"/>
      <c r="F8310" s="1016" t="e">
        <f t="shared" si="250"/>
        <v>#DIV/0!</v>
      </c>
      <c r="G8310" s="1016">
        <f t="shared" si="251"/>
        <v>0</v>
      </c>
    </row>
    <row r="8311" spans="1:7">
      <c r="A8311" s="1016"/>
      <c r="B8311" s="1016"/>
      <c r="C8311" s="1016"/>
      <c r="D8311" s="1016"/>
      <c r="E8311" s="1016"/>
      <c r="F8311" s="1016" t="e">
        <f t="shared" si="250"/>
        <v>#DIV/0!</v>
      </c>
      <c r="G8311" s="1016">
        <f t="shared" si="251"/>
        <v>0</v>
      </c>
    </row>
    <row r="8312" spans="1:7">
      <c r="A8312" s="1016"/>
      <c r="B8312" s="1016"/>
      <c r="C8312" s="1016"/>
      <c r="D8312" s="1016"/>
      <c r="E8312" s="1016"/>
      <c r="F8312" s="1016" t="e">
        <f t="shared" si="250"/>
        <v>#DIV/0!</v>
      </c>
      <c r="G8312" s="1016">
        <f t="shared" si="251"/>
        <v>0</v>
      </c>
    </row>
    <row r="8313" spans="1:7">
      <c r="A8313" s="1016"/>
      <c r="B8313" s="1016"/>
      <c r="C8313" s="1016"/>
      <c r="D8313" s="1016"/>
      <c r="E8313" s="1016"/>
      <c r="F8313" s="1016" t="e">
        <f t="shared" si="250"/>
        <v>#DIV/0!</v>
      </c>
      <c r="G8313" s="1016">
        <f t="shared" si="251"/>
        <v>0</v>
      </c>
    </row>
    <row r="8314" spans="1:7">
      <c r="A8314" s="1016"/>
      <c r="B8314" s="1016"/>
      <c r="C8314" s="1016"/>
      <c r="D8314" s="1016"/>
      <c r="E8314" s="1016"/>
      <c r="F8314" s="1016" t="e">
        <f t="shared" si="250"/>
        <v>#DIV/0!</v>
      </c>
      <c r="G8314" s="1016">
        <f t="shared" si="251"/>
        <v>0</v>
      </c>
    </row>
    <row r="8315" spans="1:7">
      <c r="A8315" s="1016"/>
      <c r="B8315" s="1016"/>
      <c r="C8315" s="1016"/>
      <c r="D8315" s="1016"/>
      <c r="E8315" s="1016"/>
      <c r="F8315" s="1016" t="e">
        <f t="shared" si="250"/>
        <v>#DIV/0!</v>
      </c>
      <c r="G8315" s="1016">
        <f t="shared" si="251"/>
        <v>0</v>
      </c>
    </row>
    <row r="8316" spans="1:7">
      <c r="A8316" s="1016"/>
      <c r="B8316" s="1016"/>
      <c r="C8316" s="1016"/>
      <c r="D8316" s="1016"/>
      <c r="E8316" s="1016"/>
      <c r="F8316" s="1016" t="e">
        <f t="shared" si="250"/>
        <v>#DIV/0!</v>
      </c>
      <c r="G8316" s="1016">
        <f t="shared" si="251"/>
        <v>0</v>
      </c>
    </row>
    <row r="8317" spans="1:7">
      <c r="A8317" s="1016"/>
      <c r="B8317" s="1016"/>
      <c r="C8317" s="1016"/>
      <c r="D8317" s="1016"/>
      <c r="E8317" s="1016"/>
      <c r="F8317" s="1016" t="e">
        <f t="shared" si="250"/>
        <v>#DIV/0!</v>
      </c>
      <c r="G8317" s="1016">
        <f t="shared" si="251"/>
        <v>0</v>
      </c>
    </row>
    <row r="8318" spans="1:7">
      <c r="A8318" s="1016"/>
      <c r="B8318" s="1016"/>
      <c r="C8318" s="1016"/>
      <c r="D8318" s="1016"/>
      <c r="E8318" s="1016"/>
      <c r="F8318" s="1016" t="e">
        <f t="shared" si="250"/>
        <v>#DIV/0!</v>
      </c>
      <c r="G8318" s="1016">
        <f t="shared" si="251"/>
        <v>0</v>
      </c>
    </row>
    <row r="8319" spans="1:7">
      <c r="A8319" s="1016"/>
      <c r="B8319" s="1016"/>
      <c r="C8319" s="1016"/>
      <c r="D8319" s="1016"/>
      <c r="E8319" s="1016"/>
      <c r="F8319" s="1016" t="e">
        <f t="shared" si="250"/>
        <v>#DIV/0!</v>
      </c>
      <c r="G8319" s="1016">
        <f t="shared" si="251"/>
        <v>0</v>
      </c>
    </row>
    <row r="8320" spans="1:7">
      <c r="A8320" s="1016"/>
      <c r="B8320" s="1016"/>
      <c r="C8320" s="1016"/>
      <c r="D8320" s="1016"/>
      <c r="E8320" s="1016"/>
      <c r="F8320" s="1016" t="e">
        <f t="shared" si="250"/>
        <v>#DIV/0!</v>
      </c>
      <c r="G8320" s="1016">
        <f t="shared" si="251"/>
        <v>0</v>
      </c>
    </row>
    <row r="8321" spans="1:7">
      <c r="A8321" s="1016"/>
      <c r="B8321" s="1016"/>
      <c r="C8321" s="1016"/>
      <c r="D8321" s="1016"/>
      <c r="E8321" s="1016"/>
      <c r="F8321" s="1016" t="e">
        <f t="shared" si="250"/>
        <v>#DIV/0!</v>
      </c>
      <c r="G8321" s="1016">
        <f t="shared" si="251"/>
        <v>0</v>
      </c>
    </row>
    <row r="8322" spans="1:7">
      <c r="A8322" s="1016"/>
      <c r="B8322" s="1016"/>
      <c r="C8322" s="1016"/>
      <c r="D8322" s="1016"/>
      <c r="E8322" s="1016"/>
      <c r="F8322" s="1016" t="e">
        <f t="shared" si="250"/>
        <v>#DIV/0!</v>
      </c>
      <c r="G8322" s="1016">
        <f t="shared" si="251"/>
        <v>0</v>
      </c>
    </row>
    <row r="8323" spans="1:7">
      <c r="A8323" s="1016"/>
      <c r="B8323" s="1016"/>
      <c r="C8323" s="1016"/>
      <c r="D8323" s="1016"/>
      <c r="E8323" s="1016"/>
      <c r="F8323" s="1016" t="e">
        <f t="shared" si="250"/>
        <v>#DIV/0!</v>
      </c>
      <c r="G8323" s="1016">
        <f t="shared" si="251"/>
        <v>0</v>
      </c>
    </row>
    <row r="8324" spans="1:7">
      <c r="A8324" s="1016"/>
      <c r="B8324" s="1016"/>
      <c r="C8324" s="1016"/>
      <c r="D8324" s="1016"/>
      <c r="E8324" s="1016"/>
      <c r="F8324" s="1016" t="e">
        <f t="shared" si="250"/>
        <v>#DIV/0!</v>
      </c>
      <c r="G8324" s="1016">
        <f t="shared" si="251"/>
        <v>0</v>
      </c>
    </row>
    <row r="8325" spans="1:7">
      <c r="A8325" s="1016"/>
      <c r="B8325" s="1016"/>
      <c r="C8325" s="1016"/>
      <c r="D8325" s="1016"/>
      <c r="E8325" s="1016"/>
      <c r="F8325" s="1016" t="e">
        <f t="shared" si="250"/>
        <v>#DIV/0!</v>
      </c>
      <c r="G8325" s="1016">
        <f t="shared" si="251"/>
        <v>0</v>
      </c>
    </row>
    <row r="8326" spans="1:7">
      <c r="A8326" s="1016"/>
      <c r="B8326" s="1016"/>
      <c r="C8326" s="1016"/>
      <c r="D8326" s="1016"/>
      <c r="E8326" s="1016"/>
      <c r="F8326" s="1016" t="e">
        <f t="shared" si="250"/>
        <v>#DIV/0!</v>
      </c>
      <c r="G8326" s="1016">
        <f t="shared" si="251"/>
        <v>0</v>
      </c>
    </row>
    <row r="8327" spans="1:7">
      <c r="A8327" s="1016"/>
      <c r="B8327" s="1016"/>
      <c r="C8327" s="1016"/>
      <c r="D8327" s="1016"/>
      <c r="E8327" s="1016"/>
      <c r="F8327" s="1016" t="e">
        <f t="shared" si="250"/>
        <v>#DIV/0!</v>
      </c>
      <c r="G8327" s="1016">
        <f t="shared" si="251"/>
        <v>0</v>
      </c>
    </row>
    <row r="8328" spans="1:7">
      <c r="A8328" s="1016"/>
      <c r="B8328" s="1016"/>
      <c r="C8328" s="1016"/>
      <c r="D8328" s="1016"/>
      <c r="E8328" s="1016"/>
      <c r="F8328" s="1016" t="e">
        <f t="shared" si="250"/>
        <v>#DIV/0!</v>
      </c>
      <c r="G8328" s="1016">
        <f t="shared" si="251"/>
        <v>0</v>
      </c>
    </row>
    <row r="8329" spans="1:7">
      <c r="A8329" s="1016"/>
      <c r="B8329" s="1016"/>
      <c r="C8329" s="1016"/>
      <c r="D8329" s="1016"/>
      <c r="E8329" s="1016"/>
      <c r="F8329" s="1016" t="e">
        <f t="shared" si="250"/>
        <v>#DIV/0!</v>
      </c>
      <c r="G8329" s="1016">
        <f t="shared" si="251"/>
        <v>0</v>
      </c>
    </row>
    <row r="8330" spans="1:7">
      <c r="A8330" s="1016"/>
      <c r="B8330" s="1016"/>
      <c r="C8330" s="1016"/>
      <c r="D8330" s="1016"/>
      <c r="E8330" s="1016"/>
      <c r="F8330" s="1016" t="e">
        <f t="shared" si="250"/>
        <v>#DIV/0!</v>
      </c>
      <c r="G8330" s="1016">
        <f t="shared" si="251"/>
        <v>0</v>
      </c>
    </row>
    <row r="8331" spans="1:7">
      <c r="A8331" s="1016"/>
      <c r="B8331" s="1016"/>
      <c r="C8331" s="1016"/>
      <c r="D8331" s="1016"/>
      <c r="E8331" s="1016"/>
      <c r="F8331" s="1016" t="e">
        <f t="shared" si="250"/>
        <v>#DIV/0!</v>
      </c>
      <c r="G8331" s="1016">
        <f t="shared" si="251"/>
        <v>0</v>
      </c>
    </row>
    <row r="8332" spans="1:7">
      <c r="A8332" s="1016"/>
      <c r="B8332" s="1016"/>
      <c r="C8332" s="1016"/>
      <c r="D8332" s="1016"/>
      <c r="E8332" s="1016"/>
      <c r="F8332" s="1016" t="e">
        <f t="shared" si="250"/>
        <v>#DIV/0!</v>
      </c>
      <c r="G8332" s="1016">
        <f t="shared" si="251"/>
        <v>0</v>
      </c>
    </row>
    <row r="8333" spans="1:7">
      <c r="A8333" s="1016"/>
      <c r="B8333" s="1016"/>
      <c r="C8333" s="1016"/>
      <c r="D8333" s="1016"/>
      <c r="E8333" s="1016"/>
      <c r="F8333" s="1016" t="e">
        <f t="shared" si="250"/>
        <v>#DIV/0!</v>
      </c>
      <c r="G8333" s="1016">
        <f t="shared" si="251"/>
        <v>0</v>
      </c>
    </row>
    <row r="8334" spans="1:7">
      <c r="A8334" s="1016"/>
      <c r="B8334" s="1016"/>
      <c r="C8334" s="1016"/>
      <c r="D8334" s="1016"/>
      <c r="E8334" s="1016"/>
      <c r="F8334" s="1016" t="e">
        <f t="shared" si="250"/>
        <v>#DIV/0!</v>
      </c>
      <c r="G8334" s="1016">
        <f t="shared" si="251"/>
        <v>0</v>
      </c>
    </row>
    <row r="8335" spans="1:7">
      <c r="A8335" s="1016"/>
      <c r="B8335" s="1016"/>
      <c r="C8335" s="1016"/>
      <c r="D8335" s="1016"/>
      <c r="E8335" s="1016"/>
      <c r="F8335" s="1016" t="e">
        <f t="shared" si="250"/>
        <v>#DIV/0!</v>
      </c>
      <c r="G8335" s="1016">
        <f t="shared" si="251"/>
        <v>0</v>
      </c>
    </row>
    <row r="8336" spans="1:7">
      <c r="A8336" s="1016"/>
      <c r="B8336" s="1016"/>
      <c r="C8336" s="1016"/>
      <c r="D8336" s="1016"/>
      <c r="E8336" s="1016"/>
      <c r="F8336" s="1016" t="e">
        <f t="shared" si="250"/>
        <v>#DIV/0!</v>
      </c>
      <c r="G8336" s="1016">
        <f t="shared" si="251"/>
        <v>0</v>
      </c>
    </row>
    <row r="8337" spans="1:7">
      <c r="A8337" s="1016"/>
      <c r="B8337" s="1016"/>
      <c r="C8337" s="1016"/>
      <c r="D8337" s="1016"/>
      <c r="E8337" s="1016"/>
      <c r="F8337" s="1016" t="e">
        <f t="shared" si="250"/>
        <v>#DIV/0!</v>
      </c>
      <c r="G8337" s="1016">
        <f t="shared" si="251"/>
        <v>0</v>
      </c>
    </row>
    <row r="8338" spans="1:7">
      <c r="A8338" s="1016"/>
      <c r="B8338" s="1016"/>
      <c r="C8338" s="1016"/>
      <c r="D8338" s="1016"/>
      <c r="E8338" s="1016"/>
      <c r="F8338" s="1016" t="e">
        <f t="shared" si="250"/>
        <v>#DIV/0!</v>
      </c>
      <c r="G8338" s="1016">
        <f t="shared" si="251"/>
        <v>0</v>
      </c>
    </row>
    <row r="8339" spans="1:7">
      <c r="A8339" s="1016"/>
      <c r="B8339" s="1016"/>
      <c r="C8339" s="1016"/>
      <c r="D8339" s="1016"/>
      <c r="E8339" s="1016"/>
      <c r="F8339" s="1016" t="e">
        <f t="shared" si="250"/>
        <v>#DIV/0!</v>
      </c>
      <c r="G8339" s="1016">
        <f t="shared" si="251"/>
        <v>0</v>
      </c>
    </row>
    <row r="8340" spans="1:7">
      <c r="A8340" s="1016"/>
      <c r="B8340" s="1016"/>
      <c r="C8340" s="1016"/>
      <c r="D8340" s="1016"/>
      <c r="E8340" s="1016"/>
      <c r="F8340" s="1016" t="e">
        <f t="shared" si="250"/>
        <v>#DIV/0!</v>
      </c>
      <c r="G8340" s="1016">
        <f t="shared" si="251"/>
        <v>0</v>
      </c>
    </row>
    <row r="8341" spans="1:7">
      <c r="A8341" s="1016"/>
      <c r="B8341" s="1016"/>
      <c r="C8341" s="1016"/>
      <c r="D8341" s="1016"/>
      <c r="E8341" s="1016"/>
      <c r="F8341" s="1016" t="e">
        <f t="shared" si="250"/>
        <v>#DIV/0!</v>
      </c>
      <c r="G8341" s="1016">
        <f t="shared" si="251"/>
        <v>0</v>
      </c>
    </row>
    <row r="8342" spans="1:7">
      <c r="A8342" s="1016"/>
      <c r="B8342" s="1016"/>
      <c r="C8342" s="1016"/>
      <c r="D8342" s="1016"/>
      <c r="E8342" s="1016"/>
      <c r="F8342" s="1016" t="e">
        <f t="shared" si="250"/>
        <v>#DIV/0!</v>
      </c>
      <c r="G8342" s="1016">
        <f t="shared" si="251"/>
        <v>0</v>
      </c>
    </row>
    <row r="8343" spans="1:7">
      <c r="A8343" s="1016"/>
      <c r="B8343" s="1016"/>
      <c r="C8343" s="1016"/>
      <c r="D8343" s="1016"/>
      <c r="E8343" s="1016"/>
      <c r="F8343" s="1016" t="e">
        <f t="shared" si="250"/>
        <v>#DIV/0!</v>
      </c>
      <c r="G8343" s="1016">
        <f t="shared" si="251"/>
        <v>0</v>
      </c>
    </row>
    <row r="8344" spans="1:7">
      <c r="A8344" s="1016"/>
      <c r="B8344" s="1016"/>
      <c r="C8344" s="1016"/>
      <c r="D8344" s="1016"/>
      <c r="E8344" s="1016"/>
      <c r="F8344" s="1016" t="e">
        <f t="shared" si="250"/>
        <v>#DIV/0!</v>
      </c>
      <c r="G8344" s="1016">
        <f t="shared" si="251"/>
        <v>0</v>
      </c>
    </row>
    <row r="8345" spans="1:7">
      <c r="A8345" s="1016"/>
      <c r="B8345" s="1016"/>
      <c r="C8345" s="1016"/>
      <c r="D8345" s="1016"/>
      <c r="E8345" s="1016"/>
      <c r="F8345" s="1016" t="e">
        <f t="shared" si="250"/>
        <v>#DIV/0!</v>
      </c>
      <c r="G8345" s="1016">
        <f t="shared" si="251"/>
        <v>0</v>
      </c>
    </row>
    <row r="8346" spans="1:7">
      <c r="A8346" s="1016"/>
      <c r="B8346" s="1016"/>
      <c r="C8346" s="1016"/>
      <c r="D8346" s="1016"/>
      <c r="E8346" s="1016"/>
      <c r="F8346" s="1016" t="e">
        <f t="shared" si="250"/>
        <v>#DIV/0!</v>
      </c>
      <c r="G8346" s="1016">
        <f t="shared" si="251"/>
        <v>0</v>
      </c>
    </row>
    <row r="8347" spans="1:7">
      <c r="A8347" s="1016"/>
      <c r="B8347" s="1016"/>
      <c r="C8347" s="1016"/>
      <c r="D8347" s="1016"/>
      <c r="E8347" s="1016"/>
      <c r="F8347" s="1016" t="e">
        <f t="shared" si="250"/>
        <v>#DIV/0!</v>
      </c>
      <c r="G8347" s="1016">
        <f t="shared" si="251"/>
        <v>0</v>
      </c>
    </row>
    <row r="8348" spans="1:7">
      <c r="A8348" s="1016"/>
      <c r="B8348" s="1016"/>
      <c r="C8348" s="1016"/>
      <c r="D8348" s="1016"/>
      <c r="E8348" s="1016"/>
      <c r="F8348" s="1016" t="e">
        <f t="shared" si="250"/>
        <v>#DIV/0!</v>
      </c>
      <c r="G8348" s="1016">
        <f t="shared" si="251"/>
        <v>0</v>
      </c>
    </row>
    <row r="8349" spans="1:7">
      <c r="A8349" s="1016"/>
      <c r="B8349" s="1016"/>
      <c r="C8349" s="1016"/>
      <c r="D8349" s="1016"/>
      <c r="E8349" s="1016"/>
      <c r="F8349" s="1016" t="e">
        <f t="shared" si="250"/>
        <v>#DIV/0!</v>
      </c>
      <c r="G8349" s="1016">
        <f t="shared" si="251"/>
        <v>0</v>
      </c>
    </row>
    <row r="8350" spans="1:7">
      <c r="A8350" s="1016"/>
      <c r="B8350" s="1016"/>
      <c r="C8350" s="1016"/>
      <c r="D8350" s="1016"/>
      <c r="E8350" s="1016"/>
      <c r="F8350" s="1016" t="e">
        <f t="shared" si="250"/>
        <v>#DIV/0!</v>
      </c>
      <c r="G8350" s="1016">
        <f t="shared" si="251"/>
        <v>0</v>
      </c>
    </row>
    <row r="8351" spans="1:7">
      <c r="A8351" s="1016"/>
      <c r="B8351" s="1016"/>
      <c r="C8351" s="1016"/>
      <c r="D8351" s="1016"/>
      <c r="E8351" s="1016"/>
      <c r="F8351" s="1016" t="e">
        <f t="shared" ref="F8351:F8414" si="252">(B8351*C8351*D8351*60/(A8351*1000))+F8350</f>
        <v>#DIV/0!</v>
      </c>
      <c r="G8351" s="1016">
        <f t="shared" ref="G8351:G8414" si="253">(C8351*D8351*60)+G8350</f>
        <v>0</v>
      </c>
    </row>
    <row r="8352" spans="1:7">
      <c r="A8352" s="1016"/>
      <c r="B8352" s="1016"/>
      <c r="C8352" s="1016"/>
      <c r="D8352" s="1016"/>
      <c r="E8352" s="1016"/>
      <c r="F8352" s="1016" t="e">
        <f t="shared" si="252"/>
        <v>#DIV/0!</v>
      </c>
      <c r="G8352" s="1016">
        <f t="shared" si="253"/>
        <v>0</v>
      </c>
    </row>
    <row r="8353" spans="1:7">
      <c r="A8353" s="1016"/>
      <c r="B8353" s="1016"/>
      <c r="C8353" s="1016"/>
      <c r="D8353" s="1016"/>
      <c r="E8353" s="1016"/>
      <c r="F8353" s="1016" t="e">
        <f t="shared" si="252"/>
        <v>#DIV/0!</v>
      </c>
      <c r="G8353" s="1016">
        <f t="shared" si="253"/>
        <v>0</v>
      </c>
    </row>
    <row r="8354" spans="1:7">
      <c r="A8354" s="1016"/>
      <c r="B8354" s="1016"/>
      <c r="C8354" s="1016"/>
      <c r="D8354" s="1016"/>
      <c r="E8354" s="1016"/>
      <c r="F8354" s="1016" t="e">
        <f t="shared" si="252"/>
        <v>#DIV/0!</v>
      </c>
      <c r="G8354" s="1016">
        <f t="shared" si="253"/>
        <v>0</v>
      </c>
    </row>
    <row r="8355" spans="1:7">
      <c r="A8355" s="1016"/>
      <c r="B8355" s="1016"/>
      <c r="C8355" s="1016"/>
      <c r="D8355" s="1016"/>
      <c r="E8355" s="1016"/>
      <c r="F8355" s="1016" t="e">
        <f t="shared" si="252"/>
        <v>#DIV/0!</v>
      </c>
      <c r="G8355" s="1016">
        <f t="shared" si="253"/>
        <v>0</v>
      </c>
    </row>
    <row r="8356" spans="1:7">
      <c r="A8356" s="1016"/>
      <c r="B8356" s="1016"/>
      <c r="C8356" s="1016"/>
      <c r="D8356" s="1016"/>
      <c r="E8356" s="1016"/>
      <c r="F8356" s="1016" t="e">
        <f t="shared" si="252"/>
        <v>#DIV/0!</v>
      </c>
      <c r="G8356" s="1016">
        <f t="shared" si="253"/>
        <v>0</v>
      </c>
    </row>
    <row r="8357" spans="1:7">
      <c r="A8357" s="1016"/>
      <c r="B8357" s="1016"/>
      <c r="C8357" s="1016"/>
      <c r="D8357" s="1016"/>
      <c r="E8357" s="1016"/>
      <c r="F8357" s="1016" t="e">
        <f t="shared" si="252"/>
        <v>#DIV/0!</v>
      </c>
      <c r="G8357" s="1016">
        <f t="shared" si="253"/>
        <v>0</v>
      </c>
    </row>
    <row r="8358" spans="1:7">
      <c r="A8358" s="1016"/>
      <c r="B8358" s="1016"/>
      <c r="C8358" s="1016"/>
      <c r="D8358" s="1016"/>
      <c r="E8358" s="1016"/>
      <c r="F8358" s="1016" t="e">
        <f t="shared" si="252"/>
        <v>#DIV/0!</v>
      </c>
      <c r="G8358" s="1016">
        <f t="shared" si="253"/>
        <v>0</v>
      </c>
    </row>
    <row r="8359" spans="1:7">
      <c r="A8359" s="1016"/>
      <c r="B8359" s="1016"/>
      <c r="C8359" s="1016"/>
      <c r="D8359" s="1016"/>
      <c r="E8359" s="1016"/>
      <c r="F8359" s="1016" t="e">
        <f t="shared" si="252"/>
        <v>#DIV/0!</v>
      </c>
      <c r="G8359" s="1016">
        <f t="shared" si="253"/>
        <v>0</v>
      </c>
    </row>
    <row r="8360" spans="1:7">
      <c r="A8360" s="1016"/>
      <c r="B8360" s="1016"/>
      <c r="C8360" s="1016"/>
      <c r="D8360" s="1016"/>
      <c r="E8360" s="1016"/>
      <c r="F8360" s="1016" t="e">
        <f t="shared" si="252"/>
        <v>#DIV/0!</v>
      </c>
      <c r="G8360" s="1016">
        <f t="shared" si="253"/>
        <v>0</v>
      </c>
    </row>
    <row r="8361" spans="1:7">
      <c r="A8361" s="1016"/>
      <c r="B8361" s="1016"/>
      <c r="C8361" s="1016"/>
      <c r="D8361" s="1016"/>
      <c r="E8361" s="1016"/>
      <c r="F8361" s="1016" t="e">
        <f t="shared" si="252"/>
        <v>#DIV/0!</v>
      </c>
      <c r="G8361" s="1016">
        <f t="shared" si="253"/>
        <v>0</v>
      </c>
    </row>
    <row r="8362" spans="1:7">
      <c r="A8362" s="1016"/>
      <c r="B8362" s="1016"/>
      <c r="C8362" s="1016"/>
      <c r="D8362" s="1016"/>
      <c r="E8362" s="1016"/>
      <c r="F8362" s="1016" t="e">
        <f t="shared" si="252"/>
        <v>#DIV/0!</v>
      </c>
      <c r="G8362" s="1016">
        <f t="shared" si="253"/>
        <v>0</v>
      </c>
    </row>
    <row r="8363" spans="1:7">
      <c r="A8363" s="1016"/>
      <c r="B8363" s="1016"/>
      <c r="C8363" s="1016"/>
      <c r="D8363" s="1016"/>
      <c r="E8363" s="1016"/>
      <c r="F8363" s="1016" t="e">
        <f t="shared" si="252"/>
        <v>#DIV/0!</v>
      </c>
      <c r="G8363" s="1016">
        <f t="shared" si="253"/>
        <v>0</v>
      </c>
    </row>
    <row r="8364" spans="1:7">
      <c r="A8364" s="1016"/>
      <c r="B8364" s="1016"/>
      <c r="C8364" s="1016"/>
      <c r="D8364" s="1016"/>
      <c r="E8364" s="1016"/>
      <c r="F8364" s="1016" t="e">
        <f t="shared" si="252"/>
        <v>#DIV/0!</v>
      </c>
      <c r="G8364" s="1016">
        <f t="shared" si="253"/>
        <v>0</v>
      </c>
    </row>
    <row r="8365" spans="1:7">
      <c r="A8365" s="1016"/>
      <c r="B8365" s="1016"/>
      <c r="C8365" s="1016"/>
      <c r="D8365" s="1016"/>
      <c r="E8365" s="1016"/>
      <c r="F8365" s="1016" t="e">
        <f t="shared" si="252"/>
        <v>#DIV/0!</v>
      </c>
      <c r="G8365" s="1016">
        <f t="shared" si="253"/>
        <v>0</v>
      </c>
    </row>
    <row r="8366" spans="1:7">
      <c r="A8366" s="1016"/>
      <c r="B8366" s="1016"/>
      <c r="C8366" s="1016"/>
      <c r="D8366" s="1016"/>
      <c r="E8366" s="1016"/>
      <c r="F8366" s="1016" t="e">
        <f t="shared" si="252"/>
        <v>#DIV/0!</v>
      </c>
      <c r="G8366" s="1016">
        <f t="shared" si="253"/>
        <v>0</v>
      </c>
    </row>
    <row r="8367" spans="1:7">
      <c r="A8367" s="1016"/>
      <c r="B8367" s="1016"/>
      <c r="C8367" s="1016"/>
      <c r="D8367" s="1016"/>
      <c r="E8367" s="1016"/>
      <c r="F8367" s="1016" t="e">
        <f t="shared" si="252"/>
        <v>#DIV/0!</v>
      </c>
      <c r="G8367" s="1016">
        <f t="shared" si="253"/>
        <v>0</v>
      </c>
    </row>
    <row r="8368" spans="1:7">
      <c r="A8368" s="1016"/>
      <c r="B8368" s="1016"/>
      <c r="C8368" s="1016"/>
      <c r="D8368" s="1016"/>
      <c r="E8368" s="1016"/>
      <c r="F8368" s="1016" t="e">
        <f t="shared" si="252"/>
        <v>#DIV/0!</v>
      </c>
      <c r="G8368" s="1016">
        <f t="shared" si="253"/>
        <v>0</v>
      </c>
    </row>
    <row r="8369" spans="1:7">
      <c r="A8369" s="1016"/>
      <c r="B8369" s="1016"/>
      <c r="C8369" s="1016"/>
      <c r="D8369" s="1016"/>
      <c r="E8369" s="1016"/>
      <c r="F8369" s="1016" t="e">
        <f t="shared" si="252"/>
        <v>#DIV/0!</v>
      </c>
      <c r="G8369" s="1016">
        <f t="shared" si="253"/>
        <v>0</v>
      </c>
    </row>
    <row r="8370" spans="1:7">
      <c r="A8370" s="1016"/>
      <c r="B8370" s="1016"/>
      <c r="C8370" s="1016"/>
      <c r="D8370" s="1016"/>
      <c r="E8370" s="1016"/>
      <c r="F8370" s="1016" t="e">
        <f t="shared" si="252"/>
        <v>#DIV/0!</v>
      </c>
      <c r="G8370" s="1016">
        <f t="shared" si="253"/>
        <v>0</v>
      </c>
    </row>
    <row r="8371" spans="1:7">
      <c r="A8371" s="1016"/>
      <c r="B8371" s="1016"/>
      <c r="C8371" s="1016"/>
      <c r="D8371" s="1016"/>
      <c r="E8371" s="1016"/>
      <c r="F8371" s="1016" t="e">
        <f t="shared" si="252"/>
        <v>#DIV/0!</v>
      </c>
      <c r="G8371" s="1016">
        <f t="shared" si="253"/>
        <v>0</v>
      </c>
    </row>
    <row r="8372" spans="1:7">
      <c r="A8372" s="1016"/>
      <c r="B8372" s="1016"/>
      <c r="C8372" s="1016"/>
      <c r="D8372" s="1016"/>
      <c r="E8372" s="1016"/>
      <c r="F8372" s="1016" t="e">
        <f t="shared" si="252"/>
        <v>#DIV/0!</v>
      </c>
      <c r="G8372" s="1016">
        <f t="shared" si="253"/>
        <v>0</v>
      </c>
    </row>
    <row r="8373" spans="1:7">
      <c r="A8373" s="1016"/>
      <c r="B8373" s="1016"/>
      <c r="C8373" s="1016"/>
      <c r="D8373" s="1016"/>
      <c r="E8373" s="1016"/>
      <c r="F8373" s="1016" t="e">
        <f t="shared" si="252"/>
        <v>#DIV/0!</v>
      </c>
      <c r="G8373" s="1016">
        <f t="shared" si="253"/>
        <v>0</v>
      </c>
    </row>
    <row r="8374" spans="1:7">
      <c r="A8374" s="1016"/>
      <c r="B8374" s="1016"/>
      <c r="C8374" s="1016"/>
      <c r="D8374" s="1016"/>
      <c r="E8374" s="1016"/>
      <c r="F8374" s="1016" t="e">
        <f t="shared" si="252"/>
        <v>#DIV/0!</v>
      </c>
      <c r="G8374" s="1016">
        <f t="shared" si="253"/>
        <v>0</v>
      </c>
    </row>
    <row r="8375" spans="1:7">
      <c r="A8375" s="1016"/>
      <c r="B8375" s="1016"/>
      <c r="C8375" s="1016"/>
      <c r="D8375" s="1016"/>
      <c r="E8375" s="1016"/>
      <c r="F8375" s="1016" t="e">
        <f t="shared" si="252"/>
        <v>#DIV/0!</v>
      </c>
      <c r="G8375" s="1016">
        <f t="shared" si="253"/>
        <v>0</v>
      </c>
    </row>
    <row r="8376" spans="1:7">
      <c r="A8376" s="1016"/>
      <c r="B8376" s="1016"/>
      <c r="C8376" s="1016"/>
      <c r="D8376" s="1016"/>
      <c r="E8376" s="1016"/>
      <c r="F8376" s="1016" t="e">
        <f t="shared" si="252"/>
        <v>#DIV/0!</v>
      </c>
      <c r="G8376" s="1016">
        <f t="shared" si="253"/>
        <v>0</v>
      </c>
    </row>
    <row r="8377" spans="1:7">
      <c r="A8377" s="1016"/>
      <c r="B8377" s="1016"/>
      <c r="C8377" s="1016"/>
      <c r="D8377" s="1016"/>
      <c r="E8377" s="1016"/>
      <c r="F8377" s="1016" t="e">
        <f t="shared" si="252"/>
        <v>#DIV/0!</v>
      </c>
      <c r="G8377" s="1016">
        <f t="shared" si="253"/>
        <v>0</v>
      </c>
    </row>
    <row r="8378" spans="1:7">
      <c r="A8378" s="1016"/>
      <c r="B8378" s="1016"/>
      <c r="C8378" s="1016"/>
      <c r="D8378" s="1016"/>
      <c r="E8378" s="1016"/>
      <c r="F8378" s="1016" t="e">
        <f t="shared" si="252"/>
        <v>#DIV/0!</v>
      </c>
      <c r="G8378" s="1016">
        <f t="shared" si="253"/>
        <v>0</v>
      </c>
    </row>
    <row r="8379" spans="1:7">
      <c r="A8379" s="1016"/>
      <c r="B8379" s="1016"/>
      <c r="C8379" s="1016"/>
      <c r="D8379" s="1016"/>
      <c r="E8379" s="1016"/>
      <c r="F8379" s="1016" t="e">
        <f t="shared" si="252"/>
        <v>#DIV/0!</v>
      </c>
      <c r="G8379" s="1016">
        <f t="shared" si="253"/>
        <v>0</v>
      </c>
    </row>
    <row r="8380" spans="1:7">
      <c r="A8380" s="1016"/>
      <c r="B8380" s="1016"/>
      <c r="C8380" s="1016"/>
      <c r="D8380" s="1016"/>
      <c r="E8380" s="1016"/>
      <c r="F8380" s="1016" t="e">
        <f t="shared" si="252"/>
        <v>#DIV/0!</v>
      </c>
      <c r="G8380" s="1016">
        <f t="shared" si="253"/>
        <v>0</v>
      </c>
    </row>
    <row r="8381" spans="1:7">
      <c r="A8381" s="1016"/>
      <c r="B8381" s="1016"/>
      <c r="C8381" s="1016"/>
      <c r="D8381" s="1016"/>
      <c r="E8381" s="1016"/>
      <c r="F8381" s="1016" t="e">
        <f t="shared" si="252"/>
        <v>#DIV/0!</v>
      </c>
      <c r="G8381" s="1016">
        <f t="shared" si="253"/>
        <v>0</v>
      </c>
    </row>
    <row r="8382" spans="1:7">
      <c r="A8382" s="1016"/>
      <c r="B8382" s="1016"/>
      <c r="C8382" s="1016"/>
      <c r="D8382" s="1016"/>
      <c r="E8382" s="1016"/>
      <c r="F8382" s="1016" t="e">
        <f t="shared" si="252"/>
        <v>#DIV/0!</v>
      </c>
      <c r="G8382" s="1016">
        <f t="shared" si="253"/>
        <v>0</v>
      </c>
    </row>
    <row r="8383" spans="1:7">
      <c r="A8383" s="1016"/>
      <c r="B8383" s="1016"/>
      <c r="C8383" s="1016"/>
      <c r="D8383" s="1016"/>
      <c r="E8383" s="1016"/>
      <c r="F8383" s="1016" t="e">
        <f t="shared" si="252"/>
        <v>#DIV/0!</v>
      </c>
      <c r="G8383" s="1016">
        <f t="shared" si="253"/>
        <v>0</v>
      </c>
    </row>
    <row r="8384" spans="1:7">
      <c r="A8384" s="1016"/>
      <c r="B8384" s="1016"/>
      <c r="C8384" s="1016"/>
      <c r="D8384" s="1016"/>
      <c r="E8384" s="1016"/>
      <c r="F8384" s="1016" t="e">
        <f t="shared" si="252"/>
        <v>#DIV/0!</v>
      </c>
      <c r="G8384" s="1016">
        <f t="shared" si="253"/>
        <v>0</v>
      </c>
    </row>
    <row r="8385" spans="1:7">
      <c r="A8385" s="1016"/>
      <c r="B8385" s="1016"/>
      <c r="C8385" s="1016"/>
      <c r="D8385" s="1016"/>
      <c r="E8385" s="1016"/>
      <c r="F8385" s="1016" t="e">
        <f t="shared" si="252"/>
        <v>#DIV/0!</v>
      </c>
      <c r="G8385" s="1016">
        <f t="shared" si="253"/>
        <v>0</v>
      </c>
    </row>
    <row r="8386" spans="1:7">
      <c r="A8386" s="1016"/>
      <c r="B8386" s="1016"/>
      <c r="C8386" s="1016"/>
      <c r="D8386" s="1016"/>
      <c r="E8386" s="1016"/>
      <c r="F8386" s="1016" t="e">
        <f t="shared" si="252"/>
        <v>#DIV/0!</v>
      </c>
      <c r="G8386" s="1016">
        <f t="shared" si="253"/>
        <v>0</v>
      </c>
    </row>
    <row r="8387" spans="1:7">
      <c r="A8387" s="1016"/>
      <c r="B8387" s="1016"/>
      <c r="C8387" s="1016"/>
      <c r="D8387" s="1016"/>
      <c r="E8387" s="1016"/>
      <c r="F8387" s="1016" t="e">
        <f t="shared" si="252"/>
        <v>#DIV/0!</v>
      </c>
      <c r="G8387" s="1016">
        <f t="shared" si="253"/>
        <v>0</v>
      </c>
    </row>
    <row r="8388" spans="1:7">
      <c r="A8388" s="1016"/>
      <c r="B8388" s="1016"/>
      <c r="C8388" s="1016"/>
      <c r="D8388" s="1016"/>
      <c r="E8388" s="1016"/>
      <c r="F8388" s="1016" t="e">
        <f t="shared" si="252"/>
        <v>#DIV/0!</v>
      </c>
      <c r="G8388" s="1016">
        <f t="shared" si="253"/>
        <v>0</v>
      </c>
    </row>
    <row r="8389" spans="1:7">
      <c r="A8389" s="1016"/>
      <c r="B8389" s="1016"/>
      <c r="C8389" s="1016"/>
      <c r="D8389" s="1016"/>
      <c r="E8389" s="1016"/>
      <c r="F8389" s="1016" t="e">
        <f t="shared" si="252"/>
        <v>#DIV/0!</v>
      </c>
      <c r="G8389" s="1016">
        <f t="shared" si="253"/>
        <v>0</v>
      </c>
    </row>
    <row r="8390" spans="1:7">
      <c r="A8390" s="1016"/>
      <c r="B8390" s="1016"/>
      <c r="C8390" s="1016"/>
      <c r="D8390" s="1016"/>
      <c r="E8390" s="1016"/>
      <c r="F8390" s="1016" t="e">
        <f t="shared" si="252"/>
        <v>#DIV/0!</v>
      </c>
      <c r="G8390" s="1016">
        <f t="shared" si="253"/>
        <v>0</v>
      </c>
    </row>
    <row r="8391" spans="1:7">
      <c r="A8391" s="1016"/>
      <c r="B8391" s="1016"/>
      <c r="C8391" s="1016"/>
      <c r="D8391" s="1016"/>
      <c r="E8391" s="1016"/>
      <c r="F8391" s="1016" t="e">
        <f t="shared" si="252"/>
        <v>#DIV/0!</v>
      </c>
      <c r="G8391" s="1016">
        <f t="shared" si="253"/>
        <v>0</v>
      </c>
    </row>
    <row r="8392" spans="1:7">
      <c r="A8392" s="1016"/>
      <c r="B8392" s="1016"/>
      <c r="C8392" s="1016"/>
      <c r="D8392" s="1016"/>
      <c r="E8392" s="1016"/>
      <c r="F8392" s="1016" t="e">
        <f t="shared" si="252"/>
        <v>#DIV/0!</v>
      </c>
      <c r="G8392" s="1016">
        <f t="shared" si="253"/>
        <v>0</v>
      </c>
    </row>
    <row r="8393" spans="1:7">
      <c r="A8393" s="1016"/>
      <c r="B8393" s="1016"/>
      <c r="C8393" s="1016"/>
      <c r="D8393" s="1016"/>
      <c r="E8393" s="1016"/>
      <c r="F8393" s="1016" t="e">
        <f t="shared" si="252"/>
        <v>#DIV/0!</v>
      </c>
      <c r="G8393" s="1016">
        <f t="shared" si="253"/>
        <v>0</v>
      </c>
    </row>
    <row r="8394" spans="1:7">
      <c r="A8394" s="1016"/>
      <c r="B8394" s="1016"/>
      <c r="C8394" s="1016"/>
      <c r="D8394" s="1016"/>
      <c r="E8394" s="1016"/>
      <c r="F8394" s="1016" t="e">
        <f t="shared" si="252"/>
        <v>#DIV/0!</v>
      </c>
      <c r="G8394" s="1016">
        <f t="shared" si="253"/>
        <v>0</v>
      </c>
    </row>
    <row r="8395" spans="1:7">
      <c r="A8395" s="1016"/>
      <c r="B8395" s="1016"/>
      <c r="C8395" s="1016"/>
      <c r="D8395" s="1016"/>
      <c r="E8395" s="1016"/>
      <c r="F8395" s="1016" t="e">
        <f t="shared" si="252"/>
        <v>#DIV/0!</v>
      </c>
      <c r="G8395" s="1016">
        <f t="shared" si="253"/>
        <v>0</v>
      </c>
    </row>
    <row r="8396" spans="1:7">
      <c r="A8396" s="1016"/>
      <c r="B8396" s="1016"/>
      <c r="C8396" s="1016"/>
      <c r="D8396" s="1016"/>
      <c r="E8396" s="1016"/>
      <c r="F8396" s="1016" t="e">
        <f t="shared" si="252"/>
        <v>#DIV/0!</v>
      </c>
      <c r="G8396" s="1016">
        <f t="shared" si="253"/>
        <v>0</v>
      </c>
    </row>
    <row r="8397" spans="1:7">
      <c r="A8397" s="1016"/>
      <c r="B8397" s="1016"/>
      <c r="C8397" s="1016"/>
      <c r="D8397" s="1016"/>
      <c r="E8397" s="1016"/>
      <c r="F8397" s="1016" t="e">
        <f t="shared" si="252"/>
        <v>#DIV/0!</v>
      </c>
      <c r="G8397" s="1016">
        <f t="shared" si="253"/>
        <v>0</v>
      </c>
    </row>
    <row r="8398" spans="1:7">
      <c r="A8398" s="1016"/>
      <c r="B8398" s="1016"/>
      <c r="C8398" s="1016"/>
      <c r="D8398" s="1016"/>
      <c r="E8398" s="1016"/>
      <c r="F8398" s="1016" t="e">
        <f t="shared" si="252"/>
        <v>#DIV/0!</v>
      </c>
      <c r="G8398" s="1016">
        <f t="shared" si="253"/>
        <v>0</v>
      </c>
    </row>
    <row r="8399" spans="1:7">
      <c r="A8399" s="1016"/>
      <c r="B8399" s="1016"/>
      <c r="C8399" s="1016"/>
      <c r="D8399" s="1016"/>
      <c r="E8399" s="1016"/>
      <c r="F8399" s="1016" t="e">
        <f t="shared" si="252"/>
        <v>#DIV/0!</v>
      </c>
      <c r="G8399" s="1016">
        <f t="shared" si="253"/>
        <v>0</v>
      </c>
    </row>
    <row r="8400" spans="1:7">
      <c r="A8400" s="1016"/>
      <c r="B8400" s="1016"/>
      <c r="C8400" s="1016"/>
      <c r="D8400" s="1016"/>
      <c r="E8400" s="1016"/>
      <c r="F8400" s="1016" t="e">
        <f t="shared" si="252"/>
        <v>#DIV/0!</v>
      </c>
      <c r="G8400" s="1016">
        <f t="shared" si="253"/>
        <v>0</v>
      </c>
    </row>
    <row r="8401" spans="1:7">
      <c r="A8401" s="1016"/>
      <c r="B8401" s="1016"/>
      <c r="C8401" s="1016"/>
      <c r="D8401" s="1016"/>
      <c r="E8401" s="1016"/>
      <c r="F8401" s="1016" t="e">
        <f t="shared" si="252"/>
        <v>#DIV/0!</v>
      </c>
      <c r="G8401" s="1016">
        <f t="shared" si="253"/>
        <v>0</v>
      </c>
    </row>
    <row r="8402" spans="1:7">
      <c r="A8402" s="1016"/>
      <c r="B8402" s="1016"/>
      <c r="C8402" s="1016"/>
      <c r="D8402" s="1016"/>
      <c r="E8402" s="1016"/>
      <c r="F8402" s="1016" t="e">
        <f t="shared" si="252"/>
        <v>#DIV/0!</v>
      </c>
      <c r="G8402" s="1016">
        <f t="shared" si="253"/>
        <v>0</v>
      </c>
    </row>
    <row r="8403" spans="1:7">
      <c r="A8403" s="1016"/>
      <c r="B8403" s="1016"/>
      <c r="C8403" s="1016"/>
      <c r="D8403" s="1016"/>
      <c r="E8403" s="1016"/>
      <c r="F8403" s="1016" t="e">
        <f t="shared" si="252"/>
        <v>#DIV/0!</v>
      </c>
      <c r="G8403" s="1016">
        <f t="shared" si="253"/>
        <v>0</v>
      </c>
    </row>
    <row r="8404" spans="1:7">
      <c r="A8404" s="1016"/>
      <c r="B8404" s="1016"/>
      <c r="C8404" s="1016"/>
      <c r="D8404" s="1016"/>
      <c r="E8404" s="1016"/>
      <c r="F8404" s="1016" t="e">
        <f t="shared" si="252"/>
        <v>#DIV/0!</v>
      </c>
      <c r="G8404" s="1016">
        <f t="shared" si="253"/>
        <v>0</v>
      </c>
    </row>
    <row r="8405" spans="1:7">
      <c r="A8405" s="1016"/>
      <c r="B8405" s="1016"/>
      <c r="C8405" s="1016"/>
      <c r="D8405" s="1016"/>
      <c r="E8405" s="1016"/>
      <c r="F8405" s="1016" t="e">
        <f t="shared" si="252"/>
        <v>#DIV/0!</v>
      </c>
      <c r="G8405" s="1016">
        <f t="shared" si="253"/>
        <v>0</v>
      </c>
    </row>
    <row r="8406" spans="1:7">
      <c r="A8406" s="1016"/>
      <c r="B8406" s="1016"/>
      <c r="C8406" s="1016"/>
      <c r="D8406" s="1016"/>
      <c r="E8406" s="1016"/>
      <c r="F8406" s="1016" t="e">
        <f t="shared" si="252"/>
        <v>#DIV/0!</v>
      </c>
      <c r="G8406" s="1016">
        <f t="shared" si="253"/>
        <v>0</v>
      </c>
    </row>
    <row r="8407" spans="1:7">
      <c r="A8407" s="1016"/>
      <c r="B8407" s="1016"/>
      <c r="C8407" s="1016"/>
      <c r="D8407" s="1016"/>
      <c r="E8407" s="1016"/>
      <c r="F8407" s="1016" t="e">
        <f t="shared" si="252"/>
        <v>#DIV/0!</v>
      </c>
      <c r="G8407" s="1016">
        <f t="shared" si="253"/>
        <v>0</v>
      </c>
    </row>
    <row r="8408" spans="1:7">
      <c r="A8408" s="1016"/>
      <c r="B8408" s="1016"/>
      <c r="C8408" s="1016"/>
      <c r="D8408" s="1016"/>
      <c r="E8408" s="1016"/>
      <c r="F8408" s="1016" t="e">
        <f t="shared" si="252"/>
        <v>#DIV/0!</v>
      </c>
      <c r="G8408" s="1016">
        <f t="shared" si="253"/>
        <v>0</v>
      </c>
    </row>
    <row r="8409" spans="1:7">
      <c r="A8409" s="1016"/>
      <c r="B8409" s="1016"/>
      <c r="C8409" s="1016"/>
      <c r="D8409" s="1016"/>
      <c r="E8409" s="1016"/>
      <c r="F8409" s="1016" t="e">
        <f t="shared" si="252"/>
        <v>#DIV/0!</v>
      </c>
      <c r="G8409" s="1016">
        <f t="shared" si="253"/>
        <v>0</v>
      </c>
    </row>
    <row r="8410" spans="1:7">
      <c r="A8410" s="1016"/>
      <c r="B8410" s="1016"/>
      <c r="C8410" s="1016"/>
      <c r="D8410" s="1016"/>
      <c r="E8410" s="1016"/>
      <c r="F8410" s="1016" t="e">
        <f t="shared" si="252"/>
        <v>#DIV/0!</v>
      </c>
      <c r="G8410" s="1016">
        <f t="shared" si="253"/>
        <v>0</v>
      </c>
    </row>
    <row r="8411" spans="1:7">
      <c r="A8411" s="1016"/>
      <c r="B8411" s="1016"/>
      <c r="C8411" s="1016"/>
      <c r="D8411" s="1016"/>
      <c r="E8411" s="1016"/>
      <c r="F8411" s="1016" t="e">
        <f t="shared" si="252"/>
        <v>#DIV/0!</v>
      </c>
      <c r="G8411" s="1016">
        <f t="shared" si="253"/>
        <v>0</v>
      </c>
    </row>
    <row r="8412" spans="1:7">
      <c r="A8412" s="1016"/>
      <c r="B8412" s="1016"/>
      <c r="C8412" s="1016"/>
      <c r="D8412" s="1016"/>
      <c r="E8412" s="1016"/>
      <c r="F8412" s="1016" t="e">
        <f t="shared" si="252"/>
        <v>#DIV/0!</v>
      </c>
      <c r="G8412" s="1016">
        <f t="shared" si="253"/>
        <v>0</v>
      </c>
    </row>
    <row r="8413" spans="1:7">
      <c r="A8413" s="1016"/>
      <c r="B8413" s="1016"/>
      <c r="C8413" s="1016"/>
      <c r="D8413" s="1016"/>
      <c r="E8413" s="1016"/>
      <c r="F8413" s="1016" t="e">
        <f t="shared" si="252"/>
        <v>#DIV/0!</v>
      </c>
      <c r="G8413" s="1016">
        <f t="shared" si="253"/>
        <v>0</v>
      </c>
    </row>
    <row r="8414" spans="1:7">
      <c r="A8414" s="1016"/>
      <c r="B8414" s="1016"/>
      <c r="C8414" s="1016"/>
      <c r="D8414" s="1016"/>
      <c r="E8414" s="1016"/>
      <c r="F8414" s="1016" t="e">
        <f t="shared" si="252"/>
        <v>#DIV/0!</v>
      </c>
      <c r="G8414" s="1016">
        <f t="shared" si="253"/>
        <v>0</v>
      </c>
    </row>
    <row r="8415" spans="1:7">
      <c r="A8415" s="1016"/>
      <c r="B8415" s="1016"/>
      <c r="C8415" s="1016"/>
      <c r="D8415" s="1016"/>
      <c r="E8415" s="1016"/>
      <c r="F8415" s="1016" t="e">
        <f t="shared" ref="F8415:F8478" si="254">(B8415*C8415*D8415*60/(A8415*1000))+F8414</f>
        <v>#DIV/0!</v>
      </c>
      <c r="G8415" s="1016">
        <f t="shared" ref="G8415:G8478" si="255">(C8415*D8415*60)+G8414</f>
        <v>0</v>
      </c>
    </row>
    <row r="8416" spans="1:7">
      <c r="A8416" s="1016"/>
      <c r="B8416" s="1016"/>
      <c r="C8416" s="1016"/>
      <c r="D8416" s="1016"/>
      <c r="E8416" s="1016"/>
      <c r="F8416" s="1016" t="e">
        <f t="shared" si="254"/>
        <v>#DIV/0!</v>
      </c>
      <c r="G8416" s="1016">
        <f t="shared" si="255"/>
        <v>0</v>
      </c>
    </row>
    <row r="8417" spans="1:7">
      <c r="A8417" s="1016"/>
      <c r="B8417" s="1016"/>
      <c r="C8417" s="1016"/>
      <c r="D8417" s="1016"/>
      <c r="E8417" s="1016"/>
      <c r="F8417" s="1016" t="e">
        <f t="shared" si="254"/>
        <v>#DIV/0!</v>
      </c>
      <c r="G8417" s="1016">
        <f t="shared" si="255"/>
        <v>0</v>
      </c>
    </row>
    <row r="8418" spans="1:7">
      <c r="A8418" s="1016"/>
      <c r="B8418" s="1016"/>
      <c r="C8418" s="1016"/>
      <c r="D8418" s="1016"/>
      <c r="E8418" s="1016"/>
      <c r="F8418" s="1016" t="e">
        <f t="shared" si="254"/>
        <v>#DIV/0!</v>
      </c>
      <c r="G8418" s="1016">
        <f t="shared" si="255"/>
        <v>0</v>
      </c>
    </row>
    <row r="8419" spans="1:7">
      <c r="A8419" s="1016"/>
      <c r="B8419" s="1016"/>
      <c r="C8419" s="1016"/>
      <c r="D8419" s="1016"/>
      <c r="E8419" s="1016"/>
      <c r="F8419" s="1016" t="e">
        <f t="shared" si="254"/>
        <v>#DIV/0!</v>
      </c>
      <c r="G8419" s="1016">
        <f t="shared" si="255"/>
        <v>0</v>
      </c>
    </row>
    <row r="8420" spans="1:7">
      <c r="A8420" s="1016"/>
      <c r="B8420" s="1016"/>
      <c r="C8420" s="1016"/>
      <c r="D8420" s="1016"/>
      <c r="E8420" s="1016"/>
      <c r="F8420" s="1016" t="e">
        <f t="shared" si="254"/>
        <v>#DIV/0!</v>
      </c>
      <c r="G8420" s="1016">
        <f t="shared" si="255"/>
        <v>0</v>
      </c>
    </row>
    <row r="8421" spans="1:7">
      <c r="A8421" s="1016"/>
      <c r="B8421" s="1016"/>
      <c r="C8421" s="1016"/>
      <c r="D8421" s="1016"/>
      <c r="E8421" s="1016"/>
      <c r="F8421" s="1016" t="e">
        <f t="shared" si="254"/>
        <v>#DIV/0!</v>
      </c>
      <c r="G8421" s="1016">
        <f t="shared" si="255"/>
        <v>0</v>
      </c>
    </row>
    <row r="8422" spans="1:7">
      <c r="A8422" s="1016"/>
      <c r="B8422" s="1016"/>
      <c r="C8422" s="1016"/>
      <c r="D8422" s="1016"/>
      <c r="E8422" s="1016"/>
      <c r="F8422" s="1016" t="e">
        <f t="shared" si="254"/>
        <v>#DIV/0!</v>
      </c>
      <c r="G8422" s="1016">
        <f t="shared" si="255"/>
        <v>0</v>
      </c>
    </row>
    <row r="8423" spans="1:7">
      <c r="A8423" s="1016"/>
      <c r="B8423" s="1016"/>
      <c r="C8423" s="1016"/>
      <c r="D8423" s="1016"/>
      <c r="E8423" s="1016"/>
      <c r="F8423" s="1016" t="e">
        <f t="shared" si="254"/>
        <v>#DIV/0!</v>
      </c>
      <c r="G8423" s="1016">
        <f t="shared" si="255"/>
        <v>0</v>
      </c>
    </row>
    <row r="8424" spans="1:7">
      <c r="A8424" s="1016"/>
      <c r="B8424" s="1016"/>
      <c r="C8424" s="1016"/>
      <c r="D8424" s="1016"/>
      <c r="E8424" s="1016"/>
      <c r="F8424" s="1016" t="e">
        <f t="shared" si="254"/>
        <v>#DIV/0!</v>
      </c>
      <c r="G8424" s="1016">
        <f t="shared" si="255"/>
        <v>0</v>
      </c>
    </row>
    <row r="8425" spans="1:7">
      <c r="A8425" s="1016"/>
      <c r="B8425" s="1016"/>
      <c r="C8425" s="1016"/>
      <c r="D8425" s="1016"/>
      <c r="E8425" s="1016"/>
      <c r="F8425" s="1016" t="e">
        <f t="shared" si="254"/>
        <v>#DIV/0!</v>
      </c>
      <c r="G8425" s="1016">
        <f t="shared" si="255"/>
        <v>0</v>
      </c>
    </row>
    <row r="8426" spans="1:7">
      <c r="A8426" s="1016"/>
      <c r="B8426" s="1016"/>
      <c r="C8426" s="1016"/>
      <c r="D8426" s="1016"/>
      <c r="E8426" s="1016"/>
      <c r="F8426" s="1016" t="e">
        <f t="shared" si="254"/>
        <v>#DIV/0!</v>
      </c>
      <c r="G8426" s="1016">
        <f t="shared" si="255"/>
        <v>0</v>
      </c>
    </row>
    <row r="8427" spans="1:7">
      <c r="A8427" s="1016"/>
      <c r="B8427" s="1016"/>
      <c r="C8427" s="1016"/>
      <c r="D8427" s="1016"/>
      <c r="E8427" s="1016"/>
      <c r="F8427" s="1016" t="e">
        <f t="shared" si="254"/>
        <v>#DIV/0!</v>
      </c>
      <c r="G8427" s="1016">
        <f t="shared" si="255"/>
        <v>0</v>
      </c>
    </row>
    <row r="8428" spans="1:7">
      <c r="A8428" s="1016"/>
      <c r="B8428" s="1016"/>
      <c r="C8428" s="1016"/>
      <c r="D8428" s="1016"/>
      <c r="E8428" s="1016"/>
      <c r="F8428" s="1016" t="e">
        <f t="shared" si="254"/>
        <v>#DIV/0!</v>
      </c>
      <c r="G8428" s="1016">
        <f t="shared" si="255"/>
        <v>0</v>
      </c>
    </row>
    <row r="8429" spans="1:7">
      <c r="A8429" s="1016"/>
      <c r="B8429" s="1016"/>
      <c r="C8429" s="1016"/>
      <c r="D8429" s="1016"/>
      <c r="E8429" s="1016"/>
      <c r="F8429" s="1016" t="e">
        <f t="shared" si="254"/>
        <v>#DIV/0!</v>
      </c>
      <c r="G8429" s="1016">
        <f t="shared" si="255"/>
        <v>0</v>
      </c>
    </row>
    <row r="8430" spans="1:7">
      <c r="A8430" s="1016"/>
      <c r="B8430" s="1016"/>
      <c r="C8430" s="1016"/>
      <c r="D8430" s="1016"/>
      <c r="E8430" s="1016"/>
      <c r="F8430" s="1016" t="e">
        <f t="shared" si="254"/>
        <v>#DIV/0!</v>
      </c>
      <c r="G8430" s="1016">
        <f t="shared" si="255"/>
        <v>0</v>
      </c>
    </row>
    <row r="8431" spans="1:7">
      <c r="A8431" s="1016"/>
      <c r="B8431" s="1016"/>
      <c r="C8431" s="1016"/>
      <c r="D8431" s="1016"/>
      <c r="E8431" s="1016"/>
      <c r="F8431" s="1016" t="e">
        <f t="shared" si="254"/>
        <v>#DIV/0!</v>
      </c>
      <c r="G8431" s="1016">
        <f t="shared" si="255"/>
        <v>0</v>
      </c>
    </row>
    <row r="8432" spans="1:7">
      <c r="A8432" s="1016"/>
      <c r="B8432" s="1016"/>
      <c r="C8432" s="1016"/>
      <c r="D8432" s="1016"/>
      <c r="E8432" s="1016"/>
      <c r="F8432" s="1016" t="e">
        <f t="shared" si="254"/>
        <v>#DIV/0!</v>
      </c>
      <c r="G8432" s="1016">
        <f t="shared" si="255"/>
        <v>0</v>
      </c>
    </row>
    <row r="8433" spans="1:7">
      <c r="A8433" s="1016"/>
      <c r="B8433" s="1016"/>
      <c r="C8433" s="1016"/>
      <c r="D8433" s="1016"/>
      <c r="E8433" s="1016"/>
      <c r="F8433" s="1016" t="e">
        <f t="shared" si="254"/>
        <v>#DIV/0!</v>
      </c>
      <c r="G8433" s="1016">
        <f t="shared" si="255"/>
        <v>0</v>
      </c>
    </row>
    <row r="8434" spans="1:7">
      <c r="A8434" s="1016"/>
      <c r="B8434" s="1016"/>
      <c r="C8434" s="1016"/>
      <c r="D8434" s="1016"/>
      <c r="E8434" s="1016"/>
      <c r="F8434" s="1016" t="e">
        <f t="shared" si="254"/>
        <v>#DIV/0!</v>
      </c>
      <c r="G8434" s="1016">
        <f t="shared" si="255"/>
        <v>0</v>
      </c>
    </row>
    <row r="8435" spans="1:7">
      <c r="A8435" s="1016"/>
      <c r="B8435" s="1016"/>
      <c r="C8435" s="1016"/>
      <c r="D8435" s="1016"/>
      <c r="E8435" s="1016"/>
      <c r="F8435" s="1016" t="e">
        <f t="shared" si="254"/>
        <v>#DIV/0!</v>
      </c>
      <c r="G8435" s="1016">
        <f t="shared" si="255"/>
        <v>0</v>
      </c>
    </row>
    <row r="8436" spans="1:7">
      <c r="A8436" s="1016"/>
      <c r="B8436" s="1016"/>
      <c r="C8436" s="1016"/>
      <c r="D8436" s="1016"/>
      <c r="E8436" s="1016"/>
      <c r="F8436" s="1016" t="e">
        <f t="shared" si="254"/>
        <v>#DIV/0!</v>
      </c>
      <c r="G8436" s="1016">
        <f t="shared" si="255"/>
        <v>0</v>
      </c>
    </row>
    <row r="8437" spans="1:7">
      <c r="A8437" s="1016"/>
      <c r="B8437" s="1016"/>
      <c r="C8437" s="1016"/>
      <c r="D8437" s="1016"/>
      <c r="E8437" s="1016"/>
      <c r="F8437" s="1016" t="e">
        <f t="shared" si="254"/>
        <v>#DIV/0!</v>
      </c>
      <c r="G8437" s="1016">
        <f t="shared" si="255"/>
        <v>0</v>
      </c>
    </row>
    <row r="8438" spans="1:7">
      <c r="A8438" s="1016"/>
      <c r="B8438" s="1016"/>
      <c r="C8438" s="1016"/>
      <c r="D8438" s="1016"/>
      <c r="E8438" s="1016"/>
      <c r="F8438" s="1016" t="e">
        <f t="shared" si="254"/>
        <v>#DIV/0!</v>
      </c>
      <c r="G8438" s="1016">
        <f t="shared" si="255"/>
        <v>0</v>
      </c>
    </row>
    <row r="8439" spans="1:7">
      <c r="A8439" s="1016"/>
      <c r="B8439" s="1016"/>
      <c r="C8439" s="1016"/>
      <c r="D8439" s="1016"/>
      <c r="E8439" s="1016"/>
      <c r="F8439" s="1016" t="e">
        <f t="shared" si="254"/>
        <v>#DIV/0!</v>
      </c>
      <c r="G8439" s="1016">
        <f t="shared" si="255"/>
        <v>0</v>
      </c>
    </row>
    <row r="8440" spans="1:7">
      <c r="A8440" s="1016"/>
      <c r="B8440" s="1016"/>
      <c r="C8440" s="1016"/>
      <c r="D8440" s="1016"/>
      <c r="E8440" s="1016"/>
      <c r="F8440" s="1016" t="e">
        <f t="shared" si="254"/>
        <v>#DIV/0!</v>
      </c>
      <c r="G8440" s="1016">
        <f t="shared" si="255"/>
        <v>0</v>
      </c>
    </row>
    <row r="8441" spans="1:7">
      <c r="A8441" s="1016"/>
      <c r="B8441" s="1016"/>
      <c r="C8441" s="1016"/>
      <c r="D8441" s="1016"/>
      <c r="E8441" s="1016"/>
      <c r="F8441" s="1016" t="e">
        <f t="shared" si="254"/>
        <v>#DIV/0!</v>
      </c>
      <c r="G8441" s="1016">
        <f t="shared" si="255"/>
        <v>0</v>
      </c>
    </row>
    <row r="8442" spans="1:7">
      <c r="A8442" s="1016"/>
      <c r="B8442" s="1016"/>
      <c r="C8442" s="1016"/>
      <c r="D8442" s="1016"/>
      <c r="E8442" s="1016"/>
      <c r="F8442" s="1016" t="e">
        <f t="shared" si="254"/>
        <v>#DIV/0!</v>
      </c>
      <c r="G8442" s="1016">
        <f t="shared" si="255"/>
        <v>0</v>
      </c>
    </row>
    <row r="8443" spans="1:7">
      <c r="A8443" s="1016"/>
      <c r="B8443" s="1016"/>
      <c r="C8443" s="1016"/>
      <c r="D8443" s="1016"/>
      <c r="E8443" s="1016"/>
      <c r="F8443" s="1016" t="e">
        <f t="shared" si="254"/>
        <v>#DIV/0!</v>
      </c>
      <c r="G8443" s="1016">
        <f t="shared" si="255"/>
        <v>0</v>
      </c>
    </row>
    <row r="8444" spans="1:7">
      <c r="A8444" s="1016"/>
      <c r="B8444" s="1016"/>
      <c r="C8444" s="1016"/>
      <c r="D8444" s="1016"/>
      <c r="E8444" s="1016"/>
      <c r="F8444" s="1016" t="e">
        <f t="shared" si="254"/>
        <v>#DIV/0!</v>
      </c>
      <c r="G8444" s="1016">
        <f t="shared" si="255"/>
        <v>0</v>
      </c>
    </row>
    <row r="8445" spans="1:7">
      <c r="A8445" s="1016"/>
      <c r="B8445" s="1016"/>
      <c r="C8445" s="1016"/>
      <c r="D8445" s="1016"/>
      <c r="E8445" s="1016"/>
      <c r="F8445" s="1016" t="e">
        <f t="shared" si="254"/>
        <v>#DIV/0!</v>
      </c>
      <c r="G8445" s="1016">
        <f t="shared" si="255"/>
        <v>0</v>
      </c>
    </row>
    <row r="8446" spans="1:7">
      <c r="A8446" s="1016"/>
      <c r="B8446" s="1016"/>
      <c r="C8446" s="1016"/>
      <c r="D8446" s="1016"/>
      <c r="E8446" s="1016"/>
      <c r="F8446" s="1016" t="e">
        <f t="shared" si="254"/>
        <v>#DIV/0!</v>
      </c>
      <c r="G8446" s="1016">
        <f t="shared" si="255"/>
        <v>0</v>
      </c>
    </row>
    <row r="8447" spans="1:7">
      <c r="A8447" s="1016"/>
      <c r="B8447" s="1016"/>
      <c r="C8447" s="1016"/>
      <c r="D8447" s="1016"/>
      <c r="E8447" s="1016"/>
      <c r="F8447" s="1016" t="e">
        <f t="shared" si="254"/>
        <v>#DIV/0!</v>
      </c>
      <c r="G8447" s="1016">
        <f t="shared" si="255"/>
        <v>0</v>
      </c>
    </row>
    <row r="8448" spans="1:7">
      <c r="A8448" s="1016"/>
      <c r="B8448" s="1016"/>
      <c r="C8448" s="1016"/>
      <c r="D8448" s="1016"/>
      <c r="E8448" s="1016"/>
      <c r="F8448" s="1016" t="e">
        <f t="shared" si="254"/>
        <v>#DIV/0!</v>
      </c>
      <c r="G8448" s="1016">
        <f t="shared" si="255"/>
        <v>0</v>
      </c>
    </row>
    <row r="8449" spans="1:7">
      <c r="A8449" s="1016"/>
      <c r="B8449" s="1016"/>
      <c r="C8449" s="1016"/>
      <c r="D8449" s="1016"/>
      <c r="E8449" s="1016"/>
      <c r="F8449" s="1016" t="e">
        <f t="shared" si="254"/>
        <v>#DIV/0!</v>
      </c>
      <c r="G8449" s="1016">
        <f t="shared" si="255"/>
        <v>0</v>
      </c>
    </row>
    <row r="8450" spans="1:7">
      <c r="A8450" s="1016"/>
      <c r="B8450" s="1016"/>
      <c r="C8450" s="1016"/>
      <c r="D8450" s="1016"/>
      <c r="E8450" s="1016"/>
      <c r="F8450" s="1016" t="e">
        <f t="shared" si="254"/>
        <v>#DIV/0!</v>
      </c>
      <c r="G8450" s="1016">
        <f t="shared" si="255"/>
        <v>0</v>
      </c>
    </row>
    <row r="8451" spans="1:7">
      <c r="A8451" s="1016"/>
      <c r="B8451" s="1016"/>
      <c r="C8451" s="1016"/>
      <c r="D8451" s="1016"/>
      <c r="E8451" s="1016"/>
      <c r="F8451" s="1016" t="e">
        <f t="shared" si="254"/>
        <v>#DIV/0!</v>
      </c>
      <c r="G8451" s="1016">
        <f t="shared" si="255"/>
        <v>0</v>
      </c>
    </row>
    <row r="8452" spans="1:7">
      <c r="A8452" s="1016"/>
      <c r="B8452" s="1016"/>
      <c r="C8452" s="1016"/>
      <c r="D8452" s="1016"/>
      <c r="E8452" s="1016"/>
      <c r="F8452" s="1016" t="e">
        <f t="shared" si="254"/>
        <v>#DIV/0!</v>
      </c>
      <c r="G8452" s="1016">
        <f t="shared" si="255"/>
        <v>0</v>
      </c>
    </row>
    <row r="8453" spans="1:7">
      <c r="A8453" s="1016"/>
      <c r="B8453" s="1016"/>
      <c r="C8453" s="1016"/>
      <c r="D8453" s="1016"/>
      <c r="E8453" s="1016"/>
      <c r="F8453" s="1016" t="e">
        <f t="shared" si="254"/>
        <v>#DIV/0!</v>
      </c>
      <c r="G8453" s="1016">
        <f t="shared" si="255"/>
        <v>0</v>
      </c>
    </row>
    <row r="8454" spans="1:7">
      <c r="A8454" s="1016"/>
      <c r="B8454" s="1016"/>
      <c r="C8454" s="1016"/>
      <c r="D8454" s="1016"/>
      <c r="E8454" s="1016"/>
      <c r="F8454" s="1016" t="e">
        <f t="shared" si="254"/>
        <v>#DIV/0!</v>
      </c>
      <c r="G8454" s="1016">
        <f t="shared" si="255"/>
        <v>0</v>
      </c>
    </row>
    <row r="8455" spans="1:7">
      <c r="A8455" s="1016"/>
      <c r="B8455" s="1016"/>
      <c r="C8455" s="1016"/>
      <c r="D8455" s="1016"/>
      <c r="E8455" s="1016"/>
      <c r="F8455" s="1016" t="e">
        <f t="shared" si="254"/>
        <v>#DIV/0!</v>
      </c>
      <c r="G8455" s="1016">
        <f t="shared" si="255"/>
        <v>0</v>
      </c>
    </row>
    <row r="8456" spans="1:7">
      <c r="A8456" s="1016"/>
      <c r="B8456" s="1016"/>
      <c r="C8456" s="1016"/>
      <c r="D8456" s="1016"/>
      <c r="E8456" s="1016"/>
      <c r="F8456" s="1016" t="e">
        <f t="shared" si="254"/>
        <v>#DIV/0!</v>
      </c>
      <c r="G8456" s="1016">
        <f t="shared" si="255"/>
        <v>0</v>
      </c>
    </row>
    <row r="8457" spans="1:7">
      <c r="A8457" s="1016"/>
      <c r="B8457" s="1016"/>
      <c r="C8457" s="1016"/>
      <c r="D8457" s="1016"/>
      <c r="E8457" s="1016"/>
      <c r="F8457" s="1016" t="e">
        <f t="shared" si="254"/>
        <v>#DIV/0!</v>
      </c>
      <c r="G8457" s="1016">
        <f t="shared" si="255"/>
        <v>0</v>
      </c>
    </row>
    <row r="8458" spans="1:7">
      <c r="A8458" s="1016"/>
      <c r="B8458" s="1016"/>
      <c r="C8458" s="1016"/>
      <c r="D8458" s="1016"/>
      <c r="E8458" s="1016"/>
      <c r="F8458" s="1016" t="e">
        <f t="shared" si="254"/>
        <v>#DIV/0!</v>
      </c>
      <c r="G8458" s="1016">
        <f t="shared" si="255"/>
        <v>0</v>
      </c>
    </row>
    <row r="8459" spans="1:7">
      <c r="A8459" s="1016"/>
      <c r="B8459" s="1016"/>
      <c r="C8459" s="1016"/>
      <c r="D8459" s="1016"/>
      <c r="E8459" s="1016"/>
      <c r="F8459" s="1016" t="e">
        <f t="shared" si="254"/>
        <v>#DIV/0!</v>
      </c>
      <c r="G8459" s="1016">
        <f t="shared" si="255"/>
        <v>0</v>
      </c>
    </row>
    <row r="8460" spans="1:7">
      <c r="A8460" s="1016"/>
      <c r="B8460" s="1016"/>
      <c r="C8460" s="1016"/>
      <c r="D8460" s="1016"/>
      <c r="E8460" s="1016"/>
      <c r="F8460" s="1016" t="e">
        <f t="shared" si="254"/>
        <v>#DIV/0!</v>
      </c>
      <c r="G8460" s="1016">
        <f t="shared" si="255"/>
        <v>0</v>
      </c>
    </row>
    <row r="8461" spans="1:7">
      <c r="A8461" s="1016"/>
      <c r="B8461" s="1016"/>
      <c r="C8461" s="1016"/>
      <c r="D8461" s="1016"/>
      <c r="E8461" s="1016"/>
      <c r="F8461" s="1016" t="e">
        <f t="shared" si="254"/>
        <v>#DIV/0!</v>
      </c>
      <c r="G8461" s="1016">
        <f t="shared" si="255"/>
        <v>0</v>
      </c>
    </row>
    <row r="8462" spans="1:7">
      <c r="A8462" s="1016"/>
      <c r="B8462" s="1016"/>
      <c r="C8462" s="1016"/>
      <c r="D8462" s="1016"/>
      <c r="E8462" s="1016"/>
      <c r="F8462" s="1016" t="e">
        <f t="shared" si="254"/>
        <v>#DIV/0!</v>
      </c>
      <c r="G8462" s="1016">
        <f t="shared" si="255"/>
        <v>0</v>
      </c>
    </row>
    <row r="8463" spans="1:7">
      <c r="A8463" s="1016"/>
      <c r="B8463" s="1016"/>
      <c r="C8463" s="1016"/>
      <c r="D8463" s="1016"/>
      <c r="E8463" s="1016"/>
      <c r="F8463" s="1016" t="e">
        <f t="shared" si="254"/>
        <v>#DIV/0!</v>
      </c>
      <c r="G8463" s="1016">
        <f t="shared" si="255"/>
        <v>0</v>
      </c>
    </row>
    <row r="8464" spans="1:7">
      <c r="A8464" s="1016"/>
      <c r="B8464" s="1016"/>
      <c r="C8464" s="1016"/>
      <c r="D8464" s="1016"/>
      <c r="E8464" s="1016"/>
      <c r="F8464" s="1016" t="e">
        <f t="shared" si="254"/>
        <v>#DIV/0!</v>
      </c>
      <c r="G8464" s="1016">
        <f t="shared" si="255"/>
        <v>0</v>
      </c>
    </row>
    <row r="8465" spans="1:7">
      <c r="A8465" s="1016"/>
      <c r="B8465" s="1016"/>
      <c r="C8465" s="1016"/>
      <c r="D8465" s="1016"/>
      <c r="E8465" s="1016"/>
      <c r="F8465" s="1016" t="e">
        <f t="shared" si="254"/>
        <v>#DIV/0!</v>
      </c>
      <c r="G8465" s="1016">
        <f t="shared" si="255"/>
        <v>0</v>
      </c>
    </row>
    <row r="8466" spans="1:7">
      <c r="A8466" s="1016"/>
      <c r="B8466" s="1016"/>
      <c r="C8466" s="1016"/>
      <c r="D8466" s="1016"/>
      <c r="E8466" s="1016"/>
      <c r="F8466" s="1016" t="e">
        <f t="shared" si="254"/>
        <v>#DIV/0!</v>
      </c>
      <c r="G8466" s="1016">
        <f t="shared" si="255"/>
        <v>0</v>
      </c>
    </row>
    <row r="8467" spans="1:7">
      <c r="A8467" s="1016"/>
      <c r="B8467" s="1016"/>
      <c r="C8467" s="1016"/>
      <c r="D8467" s="1016"/>
      <c r="E8467" s="1016"/>
      <c r="F8467" s="1016" t="e">
        <f t="shared" si="254"/>
        <v>#DIV/0!</v>
      </c>
      <c r="G8467" s="1016">
        <f t="shared" si="255"/>
        <v>0</v>
      </c>
    </row>
    <row r="8468" spans="1:7">
      <c r="A8468" s="1016"/>
      <c r="B8468" s="1016"/>
      <c r="C8468" s="1016"/>
      <c r="D8468" s="1016"/>
      <c r="E8468" s="1016"/>
      <c r="F8468" s="1016" t="e">
        <f t="shared" si="254"/>
        <v>#DIV/0!</v>
      </c>
      <c r="G8468" s="1016">
        <f t="shared" si="255"/>
        <v>0</v>
      </c>
    </row>
    <row r="8469" spans="1:7">
      <c r="A8469" s="1016"/>
      <c r="B8469" s="1016"/>
      <c r="C8469" s="1016"/>
      <c r="D8469" s="1016"/>
      <c r="E8469" s="1016"/>
      <c r="F8469" s="1016" t="e">
        <f t="shared" si="254"/>
        <v>#DIV/0!</v>
      </c>
      <c r="G8469" s="1016">
        <f t="shared" si="255"/>
        <v>0</v>
      </c>
    </row>
    <row r="8470" spans="1:7">
      <c r="A8470" s="1016"/>
      <c r="B8470" s="1016"/>
      <c r="C8470" s="1016"/>
      <c r="D8470" s="1016"/>
      <c r="E8470" s="1016"/>
      <c r="F8470" s="1016" t="e">
        <f t="shared" si="254"/>
        <v>#DIV/0!</v>
      </c>
      <c r="G8470" s="1016">
        <f t="shared" si="255"/>
        <v>0</v>
      </c>
    </row>
    <row r="8471" spans="1:7">
      <c r="A8471" s="1016"/>
      <c r="B8471" s="1016"/>
      <c r="C8471" s="1016"/>
      <c r="D8471" s="1016"/>
      <c r="E8471" s="1016"/>
      <c r="F8471" s="1016" t="e">
        <f t="shared" si="254"/>
        <v>#DIV/0!</v>
      </c>
      <c r="G8471" s="1016">
        <f t="shared" si="255"/>
        <v>0</v>
      </c>
    </row>
    <row r="8472" spans="1:7">
      <c r="A8472" s="1016"/>
      <c r="B8472" s="1016"/>
      <c r="C8472" s="1016"/>
      <c r="D8472" s="1016"/>
      <c r="E8472" s="1016"/>
      <c r="F8472" s="1016" t="e">
        <f t="shared" si="254"/>
        <v>#DIV/0!</v>
      </c>
      <c r="G8472" s="1016">
        <f t="shared" si="255"/>
        <v>0</v>
      </c>
    </row>
    <row r="8473" spans="1:7">
      <c r="A8473" s="1016"/>
      <c r="B8473" s="1016"/>
      <c r="C8473" s="1016"/>
      <c r="D8473" s="1016"/>
      <c r="E8473" s="1016"/>
      <c r="F8473" s="1016" t="e">
        <f t="shared" si="254"/>
        <v>#DIV/0!</v>
      </c>
      <c r="G8473" s="1016">
        <f t="shared" si="255"/>
        <v>0</v>
      </c>
    </row>
    <row r="8474" spans="1:7">
      <c r="A8474" s="1016"/>
      <c r="B8474" s="1016"/>
      <c r="C8474" s="1016"/>
      <c r="D8474" s="1016"/>
      <c r="E8474" s="1016"/>
      <c r="F8474" s="1016" t="e">
        <f t="shared" si="254"/>
        <v>#DIV/0!</v>
      </c>
      <c r="G8474" s="1016">
        <f t="shared" si="255"/>
        <v>0</v>
      </c>
    </row>
    <row r="8475" spans="1:7">
      <c r="A8475" s="1016"/>
      <c r="B8475" s="1016"/>
      <c r="C8475" s="1016"/>
      <c r="D8475" s="1016"/>
      <c r="E8475" s="1016"/>
      <c r="F8475" s="1016" t="e">
        <f t="shared" si="254"/>
        <v>#DIV/0!</v>
      </c>
      <c r="G8475" s="1016">
        <f t="shared" si="255"/>
        <v>0</v>
      </c>
    </row>
    <row r="8476" spans="1:7">
      <c r="A8476" s="1016"/>
      <c r="B8476" s="1016"/>
      <c r="C8476" s="1016"/>
      <c r="D8476" s="1016"/>
      <c r="E8476" s="1016"/>
      <c r="F8476" s="1016" t="e">
        <f t="shared" si="254"/>
        <v>#DIV/0!</v>
      </c>
      <c r="G8476" s="1016">
        <f t="shared" si="255"/>
        <v>0</v>
      </c>
    </row>
    <row r="8477" spans="1:7">
      <c r="A8477" s="1016"/>
      <c r="B8477" s="1016"/>
      <c r="C8477" s="1016"/>
      <c r="D8477" s="1016"/>
      <c r="E8477" s="1016"/>
      <c r="F8477" s="1016" t="e">
        <f t="shared" si="254"/>
        <v>#DIV/0!</v>
      </c>
      <c r="G8477" s="1016">
        <f t="shared" si="255"/>
        <v>0</v>
      </c>
    </row>
    <row r="8478" spans="1:7">
      <c r="A8478" s="1016"/>
      <c r="B8478" s="1016"/>
      <c r="C8478" s="1016"/>
      <c r="D8478" s="1016"/>
      <c r="E8478" s="1016"/>
      <c r="F8478" s="1016" t="e">
        <f t="shared" si="254"/>
        <v>#DIV/0!</v>
      </c>
      <c r="G8478" s="1016">
        <f t="shared" si="255"/>
        <v>0</v>
      </c>
    </row>
    <row r="8479" spans="1:7">
      <c r="A8479" s="1016"/>
      <c r="B8479" s="1016"/>
      <c r="C8479" s="1016"/>
      <c r="D8479" s="1016"/>
      <c r="E8479" s="1016"/>
      <c r="F8479" s="1016" t="e">
        <f t="shared" ref="F8479:F8542" si="256">(B8479*C8479*D8479*60/(A8479*1000))+F8478</f>
        <v>#DIV/0!</v>
      </c>
      <c r="G8479" s="1016">
        <f t="shared" ref="G8479:G8542" si="257">(C8479*D8479*60)+G8478</f>
        <v>0</v>
      </c>
    </row>
    <row r="8480" spans="1:7">
      <c r="A8480" s="1016"/>
      <c r="B8480" s="1016"/>
      <c r="C8480" s="1016"/>
      <c r="D8480" s="1016"/>
      <c r="E8480" s="1016"/>
      <c r="F8480" s="1016" t="e">
        <f t="shared" si="256"/>
        <v>#DIV/0!</v>
      </c>
      <c r="G8480" s="1016">
        <f t="shared" si="257"/>
        <v>0</v>
      </c>
    </row>
    <row r="8481" spans="1:7">
      <c r="A8481" s="1016"/>
      <c r="B8481" s="1016"/>
      <c r="C8481" s="1016"/>
      <c r="D8481" s="1016"/>
      <c r="E8481" s="1016"/>
      <c r="F8481" s="1016" t="e">
        <f t="shared" si="256"/>
        <v>#DIV/0!</v>
      </c>
      <c r="G8481" s="1016">
        <f t="shared" si="257"/>
        <v>0</v>
      </c>
    </row>
    <row r="8482" spans="1:7">
      <c r="A8482" s="1016"/>
      <c r="B8482" s="1016"/>
      <c r="C8482" s="1016"/>
      <c r="D8482" s="1016"/>
      <c r="E8482" s="1016"/>
      <c r="F8482" s="1016" t="e">
        <f t="shared" si="256"/>
        <v>#DIV/0!</v>
      </c>
      <c r="G8482" s="1016">
        <f t="shared" si="257"/>
        <v>0</v>
      </c>
    </row>
    <row r="8483" spans="1:7">
      <c r="A8483" s="1016"/>
      <c r="B8483" s="1016"/>
      <c r="C8483" s="1016"/>
      <c r="D8483" s="1016"/>
      <c r="E8483" s="1016"/>
      <c r="F8483" s="1016" t="e">
        <f t="shared" si="256"/>
        <v>#DIV/0!</v>
      </c>
      <c r="G8483" s="1016">
        <f t="shared" si="257"/>
        <v>0</v>
      </c>
    </row>
    <row r="8484" spans="1:7">
      <c r="A8484" s="1016"/>
      <c r="B8484" s="1016"/>
      <c r="C8484" s="1016"/>
      <c r="D8484" s="1016"/>
      <c r="E8484" s="1016"/>
      <c r="F8484" s="1016" t="e">
        <f t="shared" si="256"/>
        <v>#DIV/0!</v>
      </c>
      <c r="G8484" s="1016">
        <f t="shared" si="257"/>
        <v>0</v>
      </c>
    </row>
    <row r="8485" spans="1:7">
      <c r="A8485" s="1016"/>
      <c r="B8485" s="1016"/>
      <c r="C8485" s="1016"/>
      <c r="D8485" s="1016"/>
      <c r="E8485" s="1016"/>
      <c r="F8485" s="1016" t="e">
        <f t="shared" si="256"/>
        <v>#DIV/0!</v>
      </c>
      <c r="G8485" s="1016">
        <f t="shared" si="257"/>
        <v>0</v>
      </c>
    </row>
    <row r="8486" spans="1:7">
      <c r="A8486" s="1016"/>
      <c r="B8486" s="1016"/>
      <c r="C8486" s="1016"/>
      <c r="D8486" s="1016"/>
      <c r="E8486" s="1016"/>
      <c r="F8486" s="1016" t="e">
        <f t="shared" si="256"/>
        <v>#DIV/0!</v>
      </c>
      <c r="G8486" s="1016">
        <f t="shared" si="257"/>
        <v>0</v>
      </c>
    </row>
    <row r="8487" spans="1:7">
      <c r="A8487" s="1016"/>
      <c r="B8487" s="1016"/>
      <c r="C8487" s="1016"/>
      <c r="D8487" s="1016"/>
      <c r="E8487" s="1016"/>
      <c r="F8487" s="1016" t="e">
        <f t="shared" si="256"/>
        <v>#DIV/0!</v>
      </c>
      <c r="G8487" s="1016">
        <f t="shared" si="257"/>
        <v>0</v>
      </c>
    </row>
    <row r="8488" spans="1:7">
      <c r="A8488" s="1016"/>
      <c r="B8488" s="1016"/>
      <c r="C8488" s="1016"/>
      <c r="D8488" s="1016"/>
      <c r="E8488" s="1016"/>
      <c r="F8488" s="1016" t="e">
        <f t="shared" si="256"/>
        <v>#DIV/0!</v>
      </c>
      <c r="G8488" s="1016">
        <f t="shared" si="257"/>
        <v>0</v>
      </c>
    </row>
    <row r="8489" spans="1:7">
      <c r="A8489" s="1016"/>
      <c r="B8489" s="1016"/>
      <c r="C8489" s="1016"/>
      <c r="D8489" s="1016"/>
      <c r="E8489" s="1016"/>
      <c r="F8489" s="1016" t="e">
        <f t="shared" si="256"/>
        <v>#DIV/0!</v>
      </c>
      <c r="G8489" s="1016">
        <f t="shared" si="257"/>
        <v>0</v>
      </c>
    </row>
    <row r="8490" spans="1:7">
      <c r="A8490" s="1016"/>
      <c r="B8490" s="1016"/>
      <c r="C8490" s="1016"/>
      <c r="D8490" s="1016"/>
      <c r="E8490" s="1016"/>
      <c r="F8490" s="1016" t="e">
        <f t="shared" si="256"/>
        <v>#DIV/0!</v>
      </c>
      <c r="G8490" s="1016">
        <f t="shared" si="257"/>
        <v>0</v>
      </c>
    </row>
    <row r="8491" spans="1:7">
      <c r="A8491" s="1016"/>
      <c r="B8491" s="1016"/>
      <c r="C8491" s="1016"/>
      <c r="D8491" s="1016"/>
      <c r="E8491" s="1016"/>
      <c r="F8491" s="1016" t="e">
        <f t="shared" si="256"/>
        <v>#DIV/0!</v>
      </c>
      <c r="G8491" s="1016">
        <f t="shared" si="257"/>
        <v>0</v>
      </c>
    </row>
    <row r="8492" spans="1:7">
      <c r="A8492" s="1016"/>
      <c r="B8492" s="1016"/>
      <c r="C8492" s="1016"/>
      <c r="D8492" s="1016"/>
      <c r="E8492" s="1016"/>
      <c r="F8492" s="1016" t="e">
        <f t="shared" si="256"/>
        <v>#DIV/0!</v>
      </c>
      <c r="G8492" s="1016">
        <f t="shared" si="257"/>
        <v>0</v>
      </c>
    </row>
    <row r="8493" spans="1:7">
      <c r="A8493" s="1016"/>
      <c r="B8493" s="1016"/>
      <c r="C8493" s="1016"/>
      <c r="D8493" s="1016"/>
      <c r="E8493" s="1016"/>
      <c r="F8493" s="1016" t="e">
        <f t="shared" si="256"/>
        <v>#DIV/0!</v>
      </c>
      <c r="G8493" s="1016">
        <f t="shared" si="257"/>
        <v>0</v>
      </c>
    </row>
    <row r="8494" spans="1:7">
      <c r="A8494" s="1016"/>
      <c r="B8494" s="1016"/>
      <c r="C8494" s="1016"/>
      <c r="D8494" s="1016"/>
      <c r="E8494" s="1016"/>
      <c r="F8494" s="1016" t="e">
        <f t="shared" si="256"/>
        <v>#DIV/0!</v>
      </c>
      <c r="G8494" s="1016">
        <f t="shared" si="257"/>
        <v>0</v>
      </c>
    </row>
    <row r="8495" spans="1:7">
      <c r="A8495" s="1016"/>
      <c r="B8495" s="1016"/>
      <c r="C8495" s="1016"/>
      <c r="D8495" s="1016"/>
      <c r="E8495" s="1016"/>
      <c r="F8495" s="1016" t="e">
        <f t="shared" si="256"/>
        <v>#DIV/0!</v>
      </c>
      <c r="G8495" s="1016">
        <f t="shared" si="257"/>
        <v>0</v>
      </c>
    </row>
    <row r="8496" spans="1:7">
      <c r="A8496" s="1016"/>
      <c r="B8496" s="1016"/>
      <c r="C8496" s="1016"/>
      <c r="D8496" s="1016"/>
      <c r="E8496" s="1016"/>
      <c r="F8496" s="1016" t="e">
        <f t="shared" si="256"/>
        <v>#DIV/0!</v>
      </c>
      <c r="G8496" s="1016">
        <f t="shared" si="257"/>
        <v>0</v>
      </c>
    </row>
    <row r="8497" spans="1:7">
      <c r="A8497" s="1016"/>
      <c r="B8497" s="1016"/>
      <c r="C8497" s="1016"/>
      <c r="D8497" s="1016"/>
      <c r="E8497" s="1016"/>
      <c r="F8497" s="1016" t="e">
        <f t="shared" si="256"/>
        <v>#DIV/0!</v>
      </c>
      <c r="G8497" s="1016">
        <f t="shared" si="257"/>
        <v>0</v>
      </c>
    </row>
    <row r="8498" spans="1:7">
      <c r="A8498" s="1016"/>
      <c r="B8498" s="1016"/>
      <c r="C8498" s="1016"/>
      <c r="D8498" s="1016"/>
      <c r="E8498" s="1016"/>
      <c r="F8498" s="1016" t="e">
        <f t="shared" si="256"/>
        <v>#DIV/0!</v>
      </c>
      <c r="G8498" s="1016">
        <f t="shared" si="257"/>
        <v>0</v>
      </c>
    </row>
    <row r="8499" spans="1:7">
      <c r="A8499" s="1016"/>
      <c r="B8499" s="1016"/>
      <c r="C8499" s="1016"/>
      <c r="D8499" s="1016"/>
      <c r="E8499" s="1016"/>
      <c r="F8499" s="1016" t="e">
        <f t="shared" si="256"/>
        <v>#DIV/0!</v>
      </c>
      <c r="G8499" s="1016">
        <f t="shared" si="257"/>
        <v>0</v>
      </c>
    </row>
    <row r="8500" spans="1:7">
      <c r="A8500" s="1016"/>
      <c r="B8500" s="1016"/>
      <c r="C8500" s="1016"/>
      <c r="D8500" s="1016"/>
      <c r="E8500" s="1016"/>
      <c r="F8500" s="1016" t="e">
        <f t="shared" si="256"/>
        <v>#DIV/0!</v>
      </c>
      <c r="G8500" s="1016">
        <f t="shared" si="257"/>
        <v>0</v>
      </c>
    </row>
    <row r="8501" spans="1:7">
      <c r="A8501" s="1016"/>
      <c r="B8501" s="1016"/>
      <c r="C8501" s="1016"/>
      <c r="D8501" s="1016"/>
      <c r="E8501" s="1016"/>
      <c r="F8501" s="1016" t="e">
        <f t="shared" si="256"/>
        <v>#DIV/0!</v>
      </c>
      <c r="G8501" s="1016">
        <f t="shared" si="257"/>
        <v>0</v>
      </c>
    </row>
    <row r="8502" spans="1:7">
      <c r="A8502" s="1016"/>
      <c r="B8502" s="1016"/>
      <c r="C8502" s="1016"/>
      <c r="D8502" s="1016"/>
      <c r="E8502" s="1016"/>
      <c r="F8502" s="1016" t="e">
        <f t="shared" si="256"/>
        <v>#DIV/0!</v>
      </c>
      <c r="G8502" s="1016">
        <f t="shared" si="257"/>
        <v>0</v>
      </c>
    </row>
    <row r="8503" spans="1:7">
      <c r="A8503" s="1016"/>
      <c r="B8503" s="1016"/>
      <c r="C8503" s="1016"/>
      <c r="D8503" s="1016"/>
      <c r="E8503" s="1016"/>
      <c r="F8503" s="1016" t="e">
        <f t="shared" si="256"/>
        <v>#DIV/0!</v>
      </c>
      <c r="G8503" s="1016">
        <f t="shared" si="257"/>
        <v>0</v>
      </c>
    </row>
    <row r="8504" spans="1:7">
      <c r="A8504" s="1016"/>
      <c r="B8504" s="1016"/>
      <c r="C8504" s="1016"/>
      <c r="D8504" s="1016"/>
      <c r="E8504" s="1016"/>
      <c r="F8504" s="1016" t="e">
        <f t="shared" si="256"/>
        <v>#DIV/0!</v>
      </c>
      <c r="G8504" s="1016">
        <f t="shared" si="257"/>
        <v>0</v>
      </c>
    </row>
    <row r="8505" spans="1:7">
      <c r="A8505" s="1016"/>
      <c r="B8505" s="1016"/>
      <c r="C8505" s="1016"/>
      <c r="D8505" s="1016"/>
      <c r="E8505" s="1016"/>
      <c r="F8505" s="1016" t="e">
        <f t="shared" si="256"/>
        <v>#DIV/0!</v>
      </c>
      <c r="G8505" s="1016">
        <f t="shared" si="257"/>
        <v>0</v>
      </c>
    </row>
    <row r="8506" spans="1:7">
      <c r="A8506" s="1016"/>
      <c r="B8506" s="1016"/>
      <c r="C8506" s="1016"/>
      <c r="D8506" s="1016"/>
      <c r="E8506" s="1016"/>
      <c r="F8506" s="1016" t="e">
        <f t="shared" si="256"/>
        <v>#DIV/0!</v>
      </c>
      <c r="G8506" s="1016">
        <f t="shared" si="257"/>
        <v>0</v>
      </c>
    </row>
    <row r="8507" spans="1:7">
      <c r="A8507" s="1016"/>
      <c r="B8507" s="1016"/>
      <c r="C8507" s="1016"/>
      <c r="D8507" s="1016"/>
      <c r="E8507" s="1016"/>
      <c r="F8507" s="1016" t="e">
        <f t="shared" si="256"/>
        <v>#DIV/0!</v>
      </c>
      <c r="G8507" s="1016">
        <f t="shared" si="257"/>
        <v>0</v>
      </c>
    </row>
    <row r="8508" spans="1:7">
      <c r="A8508" s="1016"/>
      <c r="B8508" s="1016"/>
      <c r="C8508" s="1016"/>
      <c r="D8508" s="1016"/>
      <c r="E8508" s="1016"/>
      <c r="F8508" s="1016" t="e">
        <f t="shared" si="256"/>
        <v>#DIV/0!</v>
      </c>
      <c r="G8508" s="1016">
        <f t="shared" si="257"/>
        <v>0</v>
      </c>
    </row>
    <row r="8509" spans="1:7">
      <c r="A8509" s="1016"/>
      <c r="B8509" s="1016"/>
      <c r="C8509" s="1016"/>
      <c r="D8509" s="1016"/>
      <c r="E8509" s="1016"/>
      <c r="F8509" s="1016" t="e">
        <f t="shared" si="256"/>
        <v>#DIV/0!</v>
      </c>
      <c r="G8509" s="1016">
        <f t="shared" si="257"/>
        <v>0</v>
      </c>
    </row>
    <row r="8510" spans="1:7">
      <c r="A8510" s="1016"/>
      <c r="B8510" s="1016"/>
      <c r="C8510" s="1016"/>
      <c r="D8510" s="1016"/>
      <c r="E8510" s="1016"/>
      <c r="F8510" s="1016" t="e">
        <f t="shared" si="256"/>
        <v>#DIV/0!</v>
      </c>
      <c r="G8510" s="1016">
        <f t="shared" si="257"/>
        <v>0</v>
      </c>
    </row>
    <row r="8511" spans="1:7">
      <c r="A8511" s="1016"/>
      <c r="B8511" s="1016"/>
      <c r="C8511" s="1016"/>
      <c r="D8511" s="1016"/>
      <c r="E8511" s="1016"/>
      <c r="F8511" s="1016" t="e">
        <f t="shared" si="256"/>
        <v>#DIV/0!</v>
      </c>
      <c r="G8511" s="1016">
        <f t="shared" si="257"/>
        <v>0</v>
      </c>
    </row>
    <row r="8512" spans="1:7">
      <c r="A8512" s="1016"/>
      <c r="B8512" s="1016"/>
      <c r="C8512" s="1016"/>
      <c r="D8512" s="1016"/>
      <c r="E8512" s="1016"/>
      <c r="F8512" s="1016" t="e">
        <f t="shared" si="256"/>
        <v>#DIV/0!</v>
      </c>
      <c r="G8512" s="1016">
        <f t="shared" si="257"/>
        <v>0</v>
      </c>
    </row>
    <row r="8513" spans="1:7">
      <c r="A8513" s="1016"/>
      <c r="B8513" s="1016"/>
      <c r="C8513" s="1016"/>
      <c r="D8513" s="1016"/>
      <c r="E8513" s="1016"/>
      <c r="F8513" s="1016" t="e">
        <f t="shared" si="256"/>
        <v>#DIV/0!</v>
      </c>
      <c r="G8513" s="1016">
        <f t="shared" si="257"/>
        <v>0</v>
      </c>
    </row>
    <row r="8514" spans="1:7">
      <c r="A8514" s="1016"/>
      <c r="B8514" s="1016"/>
      <c r="C8514" s="1016"/>
      <c r="D8514" s="1016"/>
      <c r="E8514" s="1016"/>
      <c r="F8514" s="1016" t="e">
        <f t="shared" si="256"/>
        <v>#DIV/0!</v>
      </c>
      <c r="G8514" s="1016">
        <f t="shared" si="257"/>
        <v>0</v>
      </c>
    </row>
    <row r="8515" spans="1:7">
      <c r="A8515" s="1016"/>
      <c r="B8515" s="1016"/>
      <c r="C8515" s="1016"/>
      <c r="D8515" s="1016"/>
      <c r="E8515" s="1016"/>
      <c r="F8515" s="1016" t="e">
        <f t="shared" si="256"/>
        <v>#DIV/0!</v>
      </c>
      <c r="G8515" s="1016">
        <f t="shared" si="257"/>
        <v>0</v>
      </c>
    </row>
    <row r="8516" spans="1:7">
      <c r="A8516" s="1016"/>
      <c r="B8516" s="1016"/>
      <c r="C8516" s="1016"/>
      <c r="D8516" s="1016"/>
      <c r="E8516" s="1016"/>
      <c r="F8516" s="1016" t="e">
        <f t="shared" si="256"/>
        <v>#DIV/0!</v>
      </c>
      <c r="G8516" s="1016">
        <f t="shared" si="257"/>
        <v>0</v>
      </c>
    </row>
    <row r="8517" spans="1:7">
      <c r="A8517" s="1016"/>
      <c r="B8517" s="1016"/>
      <c r="C8517" s="1016"/>
      <c r="D8517" s="1016"/>
      <c r="E8517" s="1016"/>
      <c r="F8517" s="1016" t="e">
        <f t="shared" si="256"/>
        <v>#DIV/0!</v>
      </c>
      <c r="G8517" s="1016">
        <f t="shared" si="257"/>
        <v>0</v>
      </c>
    </row>
    <row r="8518" spans="1:7">
      <c r="A8518" s="1016"/>
      <c r="B8518" s="1016"/>
      <c r="C8518" s="1016"/>
      <c r="D8518" s="1016"/>
      <c r="E8518" s="1016"/>
      <c r="F8518" s="1016" t="e">
        <f t="shared" si="256"/>
        <v>#DIV/0!</v>
      </c>
      <c r="G8518" s="1016">
        <f t="shared" si="257"/>
        <v>0</v>
      </c>
    </row>
    <row r="8519" spans="1:7">
      <c r="A8519" s="1016"/>
      <c r="B8519" s="1016"/>
      <c r="C8519" s="1016"/>
      <c r="D8519" s="1016"/>
      <c r="E8519" s="1016"/>
      <c r="F8519" s="1016" t="e">
        <f t="shared" si="256"/>
        <v>#DIV/0!</v>
      </c>
      <c r="G8519" s="1016">
        <f t="shared" si="257"/>
        <v>0</v>
      </c>
    </row>
    <row r="8520" spans="1:7">
      <c r="A8520" s="1016"/>
      <c r="B8520" s="1016"/>
      <c r="C8520" s="1016"/>
      <c r="D8520" s="1016"/>
      <c r="E8520" s="1016"/>
      <c r="F8520" s="1016" t="e">
        <f t="shared" si="256"/>
        <v>#DIV/0!</v>
      </c>
      <c r="G8520" s="1016">
        <f t="shared" si="257"/>
        <v>0</v>
      </c>
    </row>
    <row r="8521" spans="1:7">
      <c r="A8521" s="1016"/>
      <c r="B8521" s="1016"/>
      <c r="C8521" s="1016"/>
      <c r="D8521" s="1016"/>
      <c r="E8521" s="1016"/>
      <c r="F8521" s="1016" t="e">
        <f t="shared" si="256"/>
        <v>#DIV/0!</v>
      </c>
      <c r="G8521" s="1016">
        <f t="shared" si="257"/>
        <v>0</v>
      </c>
    </row>
    <row r="8522" spans="1:7">
      <c r="A8522" s="1016"/>
      <c r="B8522" s="1016"/>
      <c r="C8522" s="1016"/>
      <c r="D8522" s="1016"/>
      <c r="E8522" s="1016"/>
      <c r="F8522" s="1016" t="e">
        <f t="shared" si="256"/>
        <v>#DIV/0!</v>
      </c>
      <c r="G8522" s="1016">
        <f t="shared" si="257"/>
        <v>0</v>
      </c>
    </row>
    <row r="8523" spans="1:7">
      <c r="A8523" s="1016"/>
      <c r="B8523" s="1016"/>
      <c r="C8523" s="1016"/>
      <c r="D8523" s="1016"/>
      <c r="E8523" s="1016"/>
      <c r="F8523" s="1016" t="e">
        <f t="shared" si="256"/>
        <v>#DIV/0!</v>
      </c>
      <c r="G8523" s="1016">
        <f t="shared" si="257"/>
        <v>0</v>
      </c>
    </row>
    <row r="8524" spans="1:7">
      <c r="A8524" s="1016"/>
      <c r="B8524" s="1016"/>
      <c r="C8524" s="1016"/>
      <c r="D8524" s="1016"/>
      <c r="E8524" s="1016"/>
      <c r="F8524" s="1016" t="e">
        <f t="shared" si="256"/>
        <v>#DIV/0!</v>
      </c>
      <c r="G8524" s="1016">
        <f t="shared" si="257"/>
        <v>0</v>
      </c>
    </row>
    <row r="8525" spans="1:7">
      <c r="A8525" s="1016"/>
      <c r="B8525" s="1016"/>
      <c r="C8525" s="1016"/>
      <c r="D8525" s="1016"/>
      <c r="E8525" s="1016"/>
      <c r="F8525" s="1016" t="e">
        <f t="shared" si="256"/>
        <v>#DIV/0!</v>
      </c>
      <c r="G8525" s="1016">
        <f t="shared" si="257"/>
        <v>0</v>
      </c>
    </row>
    <row r="8526" spans="1:7">
      <c r="A8526" s="1016"/>
      <c r="B8526" s="1016"/>
      <c r="C8526" s="1016"/>
      <c r="D8526" s="1016"/>
      <c r="E8526" s="1016"/>
      <c r="F8526" s="1016" t="e">
        <f t="shared" si="256"/>
        <v>#DIV/0!</v>
      </c>
      <c r="G8526" s="1016">
        <f t="shared" si="257"/>
        <v>0</v>
      </c>
    </row>
    <row r="8527" spans="1:7">
      <c r="A8527" s="1016"/>
      <c r="B8527" s="1016"/>
      <c r="C8527" s="1016"/>
      <c r="D8527" s="1016"/>
      <c r="E8527" s="1016"/>
      <c r="F8527" s="1016" t="e">
        <f t="shared" si="256"/>
        <v>#DIV/0!</v>
      </c>
      <c r="G8527" s="1016">
        <f t="shared" si="257"/>
        <v>0</v>
      </c>
    </row>
    <row r="8528" spans="1:7">
      <c r="A8528" s="1016"/>
      <c r="B8528" s="1016"/>
      <c r="C8528" s="1016"/>
      <c r="D8528" s="1016"/>
      <c r="E8528" s="1016"/>
      <c r="F8528" s="1016" t="e">
        <f t="shared" si="256"/>
        <v>#DIV/0!</v>
      </c>
      <c r="G8528" s="1016">
        <f t="shared" si="257"/>
        <v>0</v>
      </c>
    </row>
    <row r="8529" spans="1:7">
      <c r="A8529" s="1016"/>
      <c r="B8529" s="1016"/>
      <c r="C8529" s="1016"/>
      <c r="D8529" s="1016"/>
      <c r="E8529" s="1016"/>
      <c r="F8529" s="1016" t="e">
        <f t="shared" si="256"/>
        <v>#DIV/0!</v>
      </c>
      <c r="G8529" s="1016">
        <f t="shared" si="257"/>
        <v>0</v>
      </c>
    </row>
    <row r="8530" spans="1:7">
      <c r="A8530" s="1016"/>
      <c r="B8530" s="1016"/>
      <c r="C8530" s="1016"/>
      <c r="D8530" s="1016"/>
      <c r="E8530" s="1016"/>
      <c r="F8530" s="1016" t="e">
        <f t="shared" si="256"/>
        <v>#DIV/0!</v>
      </c>
      <c r="G8530" s="1016">
        <f t="shared" si="257"/>
        <v>0</v>
      </c>
    </row>
    <row r="8531" spans="1:7">
      <c r="A8531" s="1016"/>
      <c r="B8531" s="1016"/>
      <c r="C8531" s="1016"/>
      <c r="D8531" s="1016"/>
      <c r="E8531" s="1016"/>
      <c r="F8531" s="1016" t="e">
        <f t="shared" si="256"/>
        <v>#DIV/0!</v>
      </c>
      <c r="G8531" s="1016">
        <f t="shared" si="257"/>
        <v>0</v>
      </c>
    </row>
    <row r="8532" spans="1:7">
      <c r="A8532" s="1016"/>
      <c r="B8532" s="1016"/>
      <c r="C8532" s="1016"/>
      <c r="D8532" s="1016"/>
      <c r="E8532" s="1016"/>
      <c r="F8532" s="1016" t="e">
        <f t="shared" si="256"/>
        <v>#DIV/0!</v>
      </c>
      <c r="G8532" s="1016">
        <f t="shared" si="257"/>
        <v>0</v>
      </c>
    </row>
    <row r="8533" spans="1:7">
      <c r="A8533" s="1016"/>
      <c r="B8533" s="1016"/>
      <c r="C8533" s="1016"/>
      <c r="D8533" s="1016"/>
      <c r="E8533" s="1016"/>
      <c r="F8533" s="1016" t="e">
        <f t="shared" si="256"/>
        <v>#DIV/0!</v>
      </c>
      <c r="G8533" s="1016">
        <f t="shared" si="257"/>
        <v>0</v>
      </c>
    </row>
    <row r="8534" spans="1:7">
      <c r="A8534" s="1016"/>
      <c r="B8534" s="1016"/>
      <c r="C8534" s="1016"/>
      <c r="D8534" s="1016"/>
      <c r="E8534" s="1016"/>
      <c r="F8534" s="1016" t="e">
        <f t="shared" si="256"/>
        <v>#DIV/0!</v>
      </c>
      <c r="G8534" s="1016">
        <f t="shared" si="257"/>
        <v>0</v>
      </c>
    </row>
    <row r="8535" spans="1:7">
      <c r="A8535" s="1016"/>
      <c r="B8535" s="1016"/>
      <c r="C8535" s="1016"/>
      <c r="D8535" s="1016"/>
      <c r="E8535" s="1016"/>
      <c r="F8535" s="1016" t="e">
        <f t="shared" si="256"/>
        <v>#DIV/0!</v>
      </c>
      <c r="G8535" s="1016">
        <f t="shared" si="257"/>
        <v>0</v>
      </c>
    </row>
    <row r="8536" spans="1:7">
      <c r="A8536" s="1016"/>
      <c r="B8536" s="1016"/>
      <c r="C8536" s="1016"/>
      <c r="D8536" s="1016"/>
      <c r="E8536" s="1016"/>
      <c r="F8536" s="1016" t="e">
        <f t="shared" si="256"/>
        <v>#DIV/0!</v>
      </c>
      <c r="G8536" s="1016">
        <f t="shared" si="257"/>
        <v>0</v>
      </c>
    </row>
    <row r="8537" spans="1:7">
      <c r="A8537" s="1016"/>
      <c r="B8537" s="1016"/>
      <c r="C8537" s="1016"/>
      <c r="D8537" s="1016"/>
      <c r="E8537" s="1016"/>
      <c r="F8537" s="1016" t="e">
        <f t="shared" si="256"/>
        <v>#DIV/0!</v>
      </c>
      <c r="G8537" s="1016">
        <f t="shared" si="257"/>
        <v>0</v>
      </c>
    </row>
    <row r="8538" spans="1:7">
      <c r="A8538" s="1016"/>
      <c r="B8538" s="1016"/>
      <c r="C8538" s="1016"/>
      <c r="D8538" s="1016"/>
      <c r="E8538" s="1016"/>
      <c r="F8538" s="1016" t="e">
        <f t="shared" si="256"/>
        <v>#DIV/0!</v>
      </c>
      <c r="G8538" s="1016">
        <f t="shared" si="257"/>
        <v>0</v>
      </c>
    </row>
    <row r="8539" spans="1:7">
      <c r="A8539" s="1016"/>
      <c r="B8539" s="1016"/>
      <c r="C8539" s="1016"/>
      <c r="D8539" s="1016"/>
      <c r="E8539" s="1016"/>
      <c r="F8539" s="1016" t="e">
        <f t="shared" si="256"/>
        <v>#DIV/0!</v>
      </c>
      <c r="G8539" s="1016">
        <f t="shared" si="257"/>
        <v>0</v>
      </c>
    </row>
    <row r="8540" spans="1:7">
      <c r="A8540" s="1016"/>
      <c r="B8540" s="1016"/>
      <c r="C8540" s="1016"/>
      <c r="D8540" s="1016"/>
      <c r="E8540" s="1016"/>
      <c r="F8540" s="1016" t="e">
        <f t="shared" si="256"/>
        <v>#DIV/0!</v>
      </c>
      <c r="G8540" s="1016">
        <f t="shared" si="257"/>
        <v>0</v>
      </c>
    </row>
    <row r="8541" spans="1:7">
      <c r="A8541" s="1016"/>
      <c r="B8541" s="1016"/>
      <c r="C8541" s="1016"/>
      <c r="D8541" s="1016"/>
      <c r="E8541" s="1016"/>
      <c r="F8541" s="1016" t="e">
        <f t="shared" si="256"/>
        <v>#DIV/0!</v>
      </c>
      <c r="G8541" s="1016">
        <f t="shared" si="257"/>
        <v>0</v>
      </c>
    </row>
    <row r="8542" spans="1:7">
      <c r="A8542" s="1016"/>
      <c r="B8542" s="1016"/>
      <c r="C8542" s="1016"/>
      <c r="D8542" s="1016"/>
      <c r="E8542" s="1016"/>
      <c r="F8542" s="1016" t="e">
        <f t="shared" si="256"/>
        <v>#DIV/0!</v>
      </c>
      <c r="G8542" s="1016">
        <f t="shared" si="257"/>
        <v>0</v>
      </c>
    </row>
    <row r="8543" spans="1:7">
      <c r="A8543" s="1016"/>
      <c r="B8543" s="1016"/>
      <c r="C8543" s="1016"/>
      <c r="D8543" s="1016"/>
      <c r="E8543" s="1016"/>
      <c r="F8543" s="1016" t="e">
        <f t="shared" ref="F8543:F8606" si="258">(B8543*C8543*D8543*60/(A8543*1000))+F8542</f>
        <v>#DIV/0!</v>
      </c>
      <c r="G8543" s="1016">
        <f t="shared" ref="G8543:G8606" si="259">(C8543*D8543*60)+G8542</f>
        <v>0</v>
      </c>
    </row>
    <row r="8544" spans="1:7">
      <c r="A8544" s="1016"/>
      <c r="B8544" s="1016"/>
      <c r="C8544" s="1016"/>
      <c r="D8544" s="1016"/>
      <c r="E8544" s="1016"/>
      <c r="F8544" s="1016" t="e">
        <f t="shared" si="258"/>
        <v>#DIV/0!</v>
      </c>
      <c r="G8544" s="1016">
        <f t="shared" si="259"/>
        <v>0</v>
      </c>
    </row>
    <row r="8545" spans="1:7">
      <c r="A8545" s="1016"/>
      <c r="B8545" s="1016"/>
      <c r="C8545" s="1016"/>
      <c r="D8545" s="1016"/>
      <c r="E8545" s="1016"/>
      <c r="F8545" s="1016" t="e">
        <f t="shared" si="258"/>
        <v>#DIV/0!</v>
      </c>
      <c r="G8545" s="1016">
        <f t="shared" si="259"/>
        <v>0</v>
      </c>
    </row>
    <row r="8546" spans="1:7">
      <c r="A8546" s="1016"/>
      <c r="B8546" s="1016"/>
      <c r="C8546" s="1016"/>
      <c r="D8546" s="1016"/>
      <c r="E8546" s="1016"/>
      <c r="F8546" s="1016" t="e">
        <f t="shared" si="258"/>
        <v>#DIV/0!</v>
      </c>
      <c r="G8546" s="1016">
        <f t="shared" si="259"/>
        <v>0</v>
      </c>
    </row>
    <row r="8547" spans="1:7">
      <c r="A8547" s="1016"/>
      <c r="B8547" s="1016"/>
      <c r="C8547" s="1016"/>
      <c r="D8547" s="1016"/>
      <c r="E8547" s="1016"/>
      <c r="F8547" s="1016" t="e">
        <f t="shared" si="258"/>
        <v>#DIV/0!</v>
      </c>
      <c r="G8547" s="1016">
        <f t="shared" si="259"/>
        <v>0</v>
      </c>
    </row>
    <row r="8548" spans="1:7">
      <c r="A8548" s="1016"/>
      <c r="B8548" s="1016"/>
      <c r="C8548" s="1016"/>
      <c r="D8548" s="1016"/>
      <c r="E8548" s="1016"/>
      <c r="F8548" s="1016" t="e">
        <f t="shared" si="258"/>
        <v>#DIV/0!</v>
      </c>
      <c r="G8548" s="1016">
        <f t="shared" si="259"/>
        <v>0</v>
      </c>
    </row>
    <row r="8549" spans="1:7">
      <c r="A8549" s="1016"/>
      <c r="B8549" s="1016"/>
      <c r="C8549" s="1016"/>
      <c r="D8549" s="1016"/>
      <c r="E8549" s="1016"/>
      <c r="F8549" s="1016" t="e">
        <f t="shared" si="258"/>
        <v>#DIV/0!</v>
      </c>
      <c r="G8549" s="1016">
        <f t="shared" si="259"/>
        <v>0</v>
      </c>
    </row>
    <row r="8550" spans="1:7">
      <c r="A8550" s="1016"/>
      <c r="B8550" s="1016"/>
      <c r="C8550" s="1016"/>
      <c r="D8550" s="1016"/>
      <c r="E8550" s="1016"/>
      <c r="F8550" s="1016" t="e">
        <f t="shared" si="258"/>
        <v>#DIV/0!</v>
      </c>
      <c r="G8550" s="1016">
        <f t="shared" si="259"/>
        <v>0</v>
      </c>
    </row>
    <row r="8551" spans="1:7">
      <c r="A8551" s="1016"/>
      <c r="B8551" s="1016"/>
      <c r="C8551" s="1016"/>
      <c r="D8551" s="1016"/>
      <c r="E8551" s="1016"/>
      <c r="F8551" s="1016" t="e">
        <f t="shared" si="258"/>
        <v>#DIV/0!</v>
      </c>
      <c r="G8551" s="1016">
        <f t="shared" si="259"/>
        <v>0</v>
      </c>
    </row>
    <row r="8552" spans="1:7">
      <c r="A8552" s="1016"/>
      <c r="B8552" s="1016"/>
      <c r="C8552" s="1016"/>
      <c r="D8552" s="1016"/>
      <c r="E8552" s="1016"/>
      <c r="F8552" s="1016" t="e">
        <f t="shared" si="258"/>
        <v>#DIV/0!</v>
      </c>
      <c r="G8552" s="1016">
        <f t="shared" si="259"/>
        <v>0</v>
      </c>
    </row>
    <row r="8553" spans="1:7">
      <c r="A8553" s="1016"/>
      <c r="B8553" s="1016"/>
      <c r="C8553" s="1016"/>
      <c r="D8553" s="1016"/>
      <c r="E8553" s="1016"/>
      <c r="F8553" s="1016" t="e">
        <f t="shared" si="258"/>
        <v>#DIV/0!</v>
      </c>
      <c r="G8553" s="1016">
        <f t="shared" si="259"/>
        <v>0</v>
      </c>
    </row>
    <row r="8554" spans="1:7">
      <c r="A8554" s="1016"/>
      <c r="B8554" s="1016"/>
      <c r="C8554" s="1016"/>
      <c r="D8554" s="1016"/>
      <c r="E8554" s="1016"/>
      <c r="F8554" s="1016" t="e">
        <f t="shared" si="258"/>
        <v>#DIV/0!</v>
      </c>
      <c r="G8554" s="1016">
        <f t="shared" si="259"/>
        <v>0</v>
      </c>
    </row>
    <row r="8555" spans="1:7">
      <c r="A8555" s="1016"/>
      <c r="B8555" s="1016"/>
      <c r="C8555" s="1016"/>
      <c r="D8555" s="1016"/>
      <c r="E8555" s="1016"/>
      <c r="F8555" s="1016" t="e">
        <f t="shared" si="258"/>
        <v>#DIV/0!</v>
      </c>
      <c r="G8555" s="1016">
        <f t="shared" si="259"/>
        <v>0</v>
      </c>
    </row>
    <row r="8556" spans="1:7">
      <c r="A8556" s="1016"/>
      <c r="B8556" s="1016"/>
      <c r="C8556" s="1016"/>
      <c r="D8556" s="1016"/>
      <c r="E8556" s="1016"/>
      <c r="F8556" s="1016" t="e">
        <f t="shared" si="258"/>
        <v>#DIV/0!</v>
      </c>
      <c r="G8556" s="1016">
        <f t="shared" si="259"/>
        <v>0</v>
      </c>
    </row>
    <row r="8557" spans="1:7">
      <c r="A8557" s="1016"/>
      <c r="B8557" s="1016"/>
      <c r="C8557" s="1016"/>
      <c r="D8557" s="1016"/>
      <c r="E8557" s="1016"/>
      <c r="F8557" s="1016" t="e">
        <f t="shared" si="258"/>
        <v>#DIV/0!</v>
      </c>
      <c r="G8557" s="1016">
        <f t="shared" si="259"/>
        <v>0</v>
      </c>
    </row>
    <row r="8558" spans="1:7">
      <c r="A8558" s="1016"/>
      <c r="B8558" s="1016"/>
      <c r="C8558" s="1016"/>
      <c r="D8558" s="1016"/>
      <c r="E8558" s="1016"/>
      <c r="F8558" s="1016" t="e">
        <f t="shared" si="258"/>
        <v>#DIV/0!</v>
      </c>
      <c r="G8558" s="1016">
        <f t="shared" si="259"/>
        <v>0</v>
      </c>
    </row>
    <row r="8559" spans="1:7">
      <c r="A8559" s="1016"/>
      <c r="B8559" s="1016"/>
      <c r="C8559" s="1016"/>
      <c r="D8559" s="1016"/>
      <c r="E8559" s="1016"/>
      <c r="F8559" s="1016" t="e">
        <f t="shared" si="258"/>
        <v>#DIV/0!</v>
      </c>
      <c r="G8559" s="1016">
        <f t="shared" si="259"/>
        <v>0</v>
      </c>
    </row>
    <row r="8560" spans="1:7">
      <c r="A8560" s="1016"/>
      <c r="B8560" s="1016"/>
      <c r="C8560" s="1016"/>
      <c r="D8560" s="1016"/>
      <c r="E8560" s="1016"/>
      <c r="F8560" s="1016" t="e">
        <f t="shared" si="258"/>
        <v>#DIV/0!</v>
      </c>
      <c r="G8560" s="1016">
        <f t="shared" si="259"/>
        <v>0</v>
      </c>
    </row>
    <row r="8561" spans="1:7">
      <c r="A8561" s="1016"/>
      <c r="B8561" s="1016"/>
      <c r="C8561" s="1016"/>
      <c r="D8561" s="1016"/>
      <c r="E8561" s="1016"/>
      <c r="F8561" s="1016" t="e">
        <f t="shared" si="258"/>
        <v>#DIV/0!</v>
      </c>
      <c r="G8561" s="1016">
        <f t="shared" si="259"/>
        <v>0</v>
      </c>
    </row>
    <row r="8562" spans="1:7">
      <c r="A8562" s="1016"/>
      <c r="B8562" s="1016"/>
      <c r="C8562" s="1016"/>
      <c r="D8562" s="1016"/>
      <c r="E8562" s="1016"/>
      <c r="F8562" s="1016" t="e">
        <f t="shared" si="258"/>
        <v>#DIV/0!</v>
      </c>
      <c r="G8562" s="1016">
        <f t="shared" si="259"/>
        <v>0</v>
      </c>
    </row>
    <row r="8563" spans="1:7">
      <c r="A8563" s="1016"/>
      <c r="B8563" s="1016"/>
      <c r="C8563" s="1016"/>
      <c r="D8563" s="1016"/>
      <c r="E8563" s="1016"/>
      <c r="F8563" s="1016" t="e">
        <f t="shared" si="258"/>
        <v>#DIV/0!</v>
      </c>
      <c r="G8563" s="1016">
        <f t="shared" si="259"/>
        <v>0</v>
      </c>
    </row>
    <row r="8564" spans="1:7">
      <c r="A8564" s="1016"/>
      <c r="B8564" s="1016"/>
      <c r="C8564" s="1016"/>
      <c r="D8564" s="1016"/>
      <c r="E8564" s="1016"/>
      <c r="F8564" s="1016" t="e">
        <f t="shared" si="258"/>
        <v>#DIV/0!</v>
      </c>
      <c r="G8564" s="1016">
        <f t="shared" si="259"/>
        <v>0</v>
      </c>
    </row>
    <row r="8565" spans="1:7">
      <c r="A8565" s="1016"/>
      <c r="B8565" s="1016"/>
      <c r="C8565" s="1016"/>
      <c r="D8565" s="1016"/>
      <c r="E8565" s="1016"/>
      <c r="F8565" s="1016" t="e">
        <f t="shared" si="258"/>
        <v>#DIV/0!</v>
      </c>
      <c r="G8565" s="1016">
        <f t="shared" si="259"/>
        <v>0</v>
      </c>
    </row>
    <row r="8566" spans="1:7">
      <c r="A8566" s="1016"/>
      <c r="B8566" s="1016"/>
      <c r="C8566" s="1016"/>
      <c r="D8566" s="1016"/>
      <c r="E8566" s="1016"/>
      <c r="F8566" s="1016" t="e">
        <f t="shared" si="258"/>
        <v>#DIV/0!</v>
      </c>
      <c r="G8566" s="1016">
        <f t="shared" si="259"/>
        <v>0</v>
      </c>
    </row>
    <row r="8567" spans="1:7">
      <c r="A8567" s="1016"/>
      <c r="B8567" s="1016"/>
      <c r="C8567" s="1016"/>
      <c r="D8567" s="1016"/>
      <c r="E8567" s="1016"/>
      <c r="F8567" s="1016" t="e">
        <f t="shared" si="258"/>
        <v>#DIV/0!</v>
      </c>
      <c r="G8567" s="1016">
        <f t="shared" si="259"/>
        <v>0</v>
      </c>
    </row>
    <row r="8568" spans="1:7">
      <c r="A8568" s="1016"/>
      <c r="B8568" s="1016"/>
      <c r="C8568" s="1016"/>
      <c r="D8568" s="1016"/>
      <c r="E8568" s="1016"/>
      <c r="F8568" s="1016" t="e">
        <f t="shared" si="258"/>
        <v>#DIV/0!</v>
      </c>
      <c r="G8568" s="1016">
        <f t="shared" si="259"/>
        <v>0</v>
      </c>
    </row>
    <row r="8569" spans="1:7">
      <c r="A8569" s="1016"/>
      <c r="B8569" s="1016"/>
      <c r="C8569" s="1016"/>
      <c r="D8569" s="1016"/>
      <c r="E8569" s="1016"/>
      <c r="F8569" s="1016" t="e">
        <f t="shared" si="258"/>
        <v>#DIV/0!</v>
      </c>
      <c r="G8569" s="1016">
        <f t="shared" si="259"/>
        <v>0</v>
      </c>
    </row>
    <row r="8570" spans="1:7">
      <c r="A8570" s="1016"/>
      <c r="B8570" s="1016"/>
      <c r="C8570" s="1016"/>
      <c r="D8570" s="1016"/>
      <c r="E8570" s="1016"/>
      <c r="F8570" s="1016" t="e">
        <f t="shared" si="258"/>
        <v>#DIV/0!</v>
      </c>
      <c r="G8570" s="1016">
        <f t="shared" si="259"/>
        <v>0</v>
      </c>
    </row>
    <row r="8571" spans="1:7">
      <c r="A8571" s="1016"/>
      <c r="B8571" s="1016"/>
      <c r="C8571" s="1016"/>
      <c r="D8571" s="1016"/>
      <c r="E8571" s="1016"/>
      <c r="F8571" s="1016" t="e">
        <f t="shared" si="258"/>
        <v>#DIV/0!</v>
      </c>
      <c r="G8571" s="1016">
        <f t="shared" si="259"/>
        <v>0</v>
      </c>
    </row>
    <row r="8572" spans="1:7">
      <c r="A8572" s="1016"/>
      <c r="B8572" s="1016"/>
      <c r="C8572" s="1016"/>
      <c r="D8572" s="1016"/>
      <c r="E8572" s="1016"/>
      <c r="F8572" s="1016" t="e">
        <f t="shared" si="258"/>
        <v>#DIV/0!</v>
      </c>
      <c r="G8572" s="1016">
        <f t="shared" si="259"/>
        <v>0</v>
      </c>
    </row>
    <row r="8573" spans="1:7">
      <c r="A8573" s="1016"/>
      <c r="B8573" s="1016"/>
      <c r="C8573" s="1016"/>
      <c r="D8573" s="1016"/>
      <c r="E8573" s="1016"/>
      <c r="F8573" s="1016" t="e">
        <f t="shared" si="258"/>
        <v>#DIV/0!</v>
      </c>
      <c r="G8573" s="1016">
        <f t="shared" si="259"/>
        <v>0</v>
      </c>
    </row>
    <row r="8574" spans="1:7">
      <c r="A8574" s="1016"/>
      <c r="B8574" s="1016"/>
      <c r="C8574" s="1016"/>
      <c r="D8574" s="1016"/>
      <c r="E8574" s="1016"/>
      <c r="F8574" s="1016" t="e">
        <f t="shared" si="258"/>
        <v>#DIV/0!</v>
      </c>
      <c r="G8574" s="1016">
        <f t="shared" si="259"/>
        <v>0</v>
      </c>
    </row>
    <row r="8575" spans="1:7">
      <c r="A8575" s="1016"/>
      <c r="B8575" s="1016"/>
      <c r="C8575" s="1016"/>
      <c r="D8575" s="1016"/>
      <c r="E8575" s="1016"/>
      <c r="F8575" s="1016" t="e">
        <f t="shared" si="258"/>
        <v>#DIV/0!</v>
      </c>
      <c r="G8575" s="1016">
        <f t="shared" si="259"/>
        <v>0</v>
      </c>
    </row>
    <row r="8576" spans="1:7">
      <c r="A8576" s="1016"/>
      <c r="B8576" s="1016"/>
      <c r="C8576" s="1016"/>
      <c r="D8576" s="1016"/>
      <c r="E8576" s="1016"/>
      <c r="F8576" s="1016" t="e">
        <f t="shared" si="258"/>
        <v>#DIV/0!</v>
      </c>
      <c r="G8576" s="1016">
        <f t="shared" si="259"/>
        <v>0</v>
      </c>
    </row>
    <row r="8577" spans="1:7">
      <c r="A8577" s="1016"/>
      <c r="B8577" s="1016"/>
      <c r="C8577" s="1016"/>
      <c r="D8577" s="1016"/>
      <c r="E8577" s="1016"/>
      <c r="F8577" s="1016" t="e">
        <f t="shared" si="258"/>
        <v>#DIV/0!</v>
      </c>
      <c r="G8577" s="1016">
        <f t="shared" si="259"/>
        <v>0</v>
      </c>
    </row>
    <row r="8578" spans="1:7">
      <c r="A8578" s="1016"/>
      <c r="B8578" s="1016"/>
      <c r="C8578" s="1016"/>
      <c r="D8578" s="1016"/>
      <c r="E8578" s="1016"/>
      <c r="F8578" s="1016" t="e">
        <f t="shared" si="258"/>
        <v>#DIV/0!</v>
      </c>
      <c r="G8578" s="1016">
        <f t="shared" si="259"/>
        <v>0</v>
      </c>
    </row>
    <row r="8579" spans="1:7">
      <c r="A8579" s="1016"/>
      <c r="B8579" s="1016"/>
      <c r="C8579" s="1016"/>
      <c r="D8579" s="1016"/>
      <c r="E8579" s="1016"/>
      <c r="F8579" s="1016" t="e">
        <f t="shared" si="258"/>
        <v>#DIV/0!</v>
      </c>
      <c r="G8579" s="1016">
        <f t="shared" si="259"/>
        <v>0</v>
      </c>
    </row>
    <row r="8580" spans="1:7">
      <c r="A8580" s="1016"/>
      <c r="B8580" s="1016"/>
      <c r="C8580" s="1016"/>
      <c r="D8580" s="1016"/>
      <c r="E8580" s="1016"/>
      <c r="F8580" s="1016" t="e">
        <f t="shared" si="258"/>
        <v>#DIV/0!</v>
      </c>
      <c r="G8580" s="1016">
        <f t="shared" si="259"/>
        <v>0</v>
      </c>
    </row>
    <row r="8581" spans="1:7">
      <c r="A8581" s="1016"/>
      <c r="B8581" s="1016"/>
      <c r="C8581" s="1016"/>
      <c r="D8581" s="1016"/>
      <c r="E8581" s="1016"/>
      <c r="F8581" s="1016" t="e">
        <f t="shared" si="258"/>
        <v>#DIV/0!</v>
      </c>
      <c r="G8581" s="1016">
        <f t="shared" si="259"/>
        <v>0</v>
      </c>
    </row>
    <row r="8582" spans="1:7">
      <c r="A8582" s="1016"/>
      <c r="B8582" s="1016"/>
      <c r="C8582" s="1016"/>
      <c r="D8582" s="1016"/>
      <c r="E8582" s="1016"/>
      <c r="F8582" s="1016" t="e">
        <f t="shared" si="258"/>
        <v>#DIV/0!</v>
      </c>
      <c r="G8582" s="1016">
        <f t="shared" si="259"/>
        <v>0</v>
      </c>
    </row>
    <row r="8583" spans="1:7">
      <c r="A8583" s="1016"/>
      <c r="B8583" s="1016"/>
      <c r="C8583" s="1016"/>
      <c r="D8583" s="1016"/>
      <c r="E8583" s="1016"/>
      <c r="F8583" s="1016" t="e">
        <f t="shared" si="258"/>
        <v>#DIV/0!</v>
      </c>
      <c r="G8583" s="1016">
        <f t="shared" si="259"/>
        <v>0</v>
      </c>
    </row>
    <row r="8584" spans="1:7">
      <c r="A8584" s="1016"/>
      <c r="B8584" s="1016"/>
      <c r="C8584" s="1016"/>
      <c r="D8584" s="1016"/>
      <c r="E8584" s="1016"/>
      <c r="F8584" s="1016" t="e">
        <f t="shared" si="258"/>
        <v>#DIV/0!</v>
      </c>
      <c r="G8584" s="1016">
        <f t="shared" si="259"/>
        <v>0</v>
      </c>
    </row>
    <row r="8585" spans="1:7">
      <c r="A8585" s="1016"/>
      <c r="B8585" s="1016"/>
      <c r="C8585" s="1016"/>
      <c r="D8585" s="1016"/>
      <c r="E8585" s="1016"/>
      <c r="F8585" s="1016" t="e">
        <f t="shared" si="258"/>
        <v>#DIV/0!</v>
      </c>
      <c r="G8585" s="1016">
        <f t="shared" si="259"/>
        <v>0</v>
      </c>
    </row>
    <row r="8586" spans="1:7">
      <c r="A8586" s="1016"/>
      <c r="B8586" s="1016"/>
      <c r="C8586" s="1016"/>
      <c r="D8586" s="1016"/>
      <c r="E8586" s="1016"/>
      <c r="F8586" s="1016" t="e">
        <f t="shared" si="258"/>
        <v>#DIV/0!</v>
      </c>
      <c r="G8586" s="1016">
        <f t="shared" si="259"/>
        <v>0</v>
      </c>
    </row>
    <row r="8587" spans="1:7">
      <c r="A8587" s="1016"/>
      <c r="B8587" s="1016"/>
      <c r="C8587" s="1016"/>
      <c r="D8587" s="1016"/>
      <c r="E8587" s="1016"/>
      <c r="F8587" s="1016" t="e">
        <f t="shared" si="258"/>
        <v>#DIV/0!</v>
      </c>
      <c r="G8587" s="1016">
        <f t="shared" si="259"/>
        <v>0</v>
      </c>
    </row>
    <row r="8588" spans="1:7">
      <c r="A8588" s="1016"/>
      <c r="B8588" s="1016"/>
      <c r="C8588" s="1016"/>
      <c r="D8588" s="1016"/>
      <c r="E8588" s="1016"/>
      <c r="F8588" s="1016" t="e">
        <f t="shared" si="258"/>
        <v>#DIV/0!</v>
      </c>
      <c r="G8588" s="1016">
        <f t="shared" si="259"/>
        <v>0</v>
      </c>
    </row>
    <row r="8589" spans="1:7">
      <c r="A8589" s="1016"/>
      <c r="B8589" s="1016"/>
      <c r="C8589" s="1016"/>
      <c r="D8589" s="1016"/>
      <c r="E8589" s="1016"/>
      <c r="F8589" s="1016" t="e">
        <f t="shared" si="258"/>
        <v>#DIV/0!</v>
      </c>
      <c r="G8589" s="1016">
        <f t="shared" si="259"/>
        <v>0</v>
      </c>
    </row>
    <row r="8590" spans="1:7">
      <c r="A8590" s="1016"/>
      <c r="B8590" s="1016"/>
      <c r="C8590" s="1016"/>
      <c r="D8590" s="1016"/>
      <c r="E8590" s="1016"/>
      <c r="F8590" s="1016" t="e">
        <f t="shared" si="258"/>
        <v>#DIV/0!</v>
      </c>
      <c r="G8590" s="1016">
        <f t="shared" si="259"/>
        <v>0</v>
      </c>
    </row>
    <row r="8591" spans="1:7">
      <c r="A8591" s="1016"/>
      <c r="B8591" s="1016"/>
      <c r="C8591" s="1016"/>
      <c r="D8591" s="1016"/>
      <c r="E8591" s="1016"/>
      <c r="F8591" s="1016" t="e">
        <f t="shared" si="258"/>
        <v>#DIV/0!</v>
      </c>
      <c r="G8591" s="1016">
        <f t="shared" si="259"/>
        <v>0</v>
      </c>
    </row>
    <row r="8592" spans="1:7">
      <c r="A8592" s="1016"/>
      <c r="B8592" s="1016"/>
      <c r="C8592" s="1016"/>
      <c r="D8592" s="1016"/>
      <c r="E8592" s="1016"/>
      <c r="F8592" s="1016" t="e">
        <f t="shared" si="258"/>
        <v>#DIV/0!</v>
      </c>
      <c r="G8592" s="1016">
        <f t="shared" si="259"/>
        <v>0</v>
      </c>
    </row>
    <row r="8593" spans="1:7">
      <c r="A8593" s="1016"/>
      <c r="B8593" s="1016"/>
      <c r="C8593" s="1016"/>
      <c r="D8593" s="1016"/>
      <c r="E8593" s="1016"/>
      <c r="F8593" s="1016" t="e">
        <f t="shared" si="258"/>
        <v>#DIV/0!</v>
      </c>
      <c r="G8593" s="1016">
        <f t="shared" si="259"/>
        <v>0</v>
      </c>
    </row>
    <row r="8594" spans="1:7">
      <c r="A8594" s="1016"/>
      <c r="B8594" s="1016"/>
      <c r="C8594" s="1016"/>
      <c r="D8594" s="1016"/>
      <c r="E8594" s="1016"/>
      <c r="F8594" s="1016" t="e">
        <f t="shared" si="258"/>
        <v>#DIV/0!</v>
      </c>
      <c r="G8594" s="1016">
        <f t="shared" si="259"/>
        <v>0</v>
      </c>
    </row>
    <row r="8595" spans="1:7">
      <c r="A8595" s="1016"/>
      <c r="B8595" s="1016"/>
      <c r="C8595" s="1016"/>
      <c r="D8595" s="1016"/>
      <c r="E8595" s="1016"/>
      <c r="F8595" s="1016" t="e">
        <f t="shared" si="258"/>
        <v>#DIV/0!</v>
      </c>
      <c r="G8595" s="1016">
        <f t="shared" si="259"/>
        <v>0</v>
      </c>
    </row>
    <row r="8596" spans="1:7">
      <c r="A8596" s="1016"/>
      <c r="B8596" s="1016"/>
      <c r="C8596" s="1016"/>
      <c r="D8596" s="1016"/>
      <c r="E8596" s="1016"/>
      <c r="F8596" s="1016" t="e">
        <f t="shared" si="258"/>
        <v>#DIV/0!</v>
      </c>
      <c r="G8596" s="1016">
        <f t="shared" si="259"/>
        <v>0</v>
      </c>
    </row>
    <row r="8597" spans="1:7">
      <c r="A8597" s="1016"/>
      <c r="B8597" s="1016"/>
      <c r="C8597" s="1016"/>
      <c r="D8597" s="1016"/>
      <c r="E8597" s="1016"/>
      <c r="F8597" s="1016" t="e">
        <f t="shared" si="258"/>
        <v>#DIV/0!</v>
      </c>
      <c r="G8597" s="1016">
        <f t="shared" si="259"/>
        <v>0</v>
      </c>
    </row>
    <row r="8598" spans="1:7">
      <c r="A8598" s="1016"/>
      <c r="B8598" s="1016"/>
      <c r="C8598" s="1016"/>
      <c r="D8598" s="1016"/>
      <c r="E8598" s="1016"/>
      <c r="F8598" s="1016" t="e">
        <f t="shared" si="258"/>
        <v>#DIV/0!</v>
      </c>
      <c r="G8598" s="1016">
        <f t="shared" si="259"/>
        <v>0</v>
      </c>
    </row>
    <row r="8599" spans="1:7">
      <c r="A8599" s="1016"/>
      <c r="B8599" s="1016"/>
      <c r="C8599" s="1016"/>
      <c r="D8599" s="1016"/>
      <c r="E8599" s="1016"/>
      <c r="F8599" s="1016" t="e">
        <f t="shared" si="258"/>
        <v>#DIV/0!</v>
      </c>
      <c r="G8599" s="1016">
        <f t="shared" si="259"/>
        <v>0</v>
      </c>
    </row>
    <row r="8600" spans="1:7">
      <c r="A8600" s="1016"/>
      <c r="B8600" s="1016"/>
      <c r="C8600" s="1016"/>
      <c r="D8600" s="1016"/>
      <c r="E8600" s="1016"/>
      <c r="F8600" s="1016" t="e">
        <f t="shared" si="258"/>
        <v>#DIV/0!</v>
      </c>
      <c r="G8600" s="1016">
        <f t="shared" si="259"/>
        <v>0</v>
      </c>
    </row>
    <row r="8601" spans="1:7">
      <c r="A8601" s="1016"/>
      <c r="B8601" s="1016"/>
      <c r="C8601" s="1016"/>
      <c r="D8601" s="1016"/>
      <c r="E8601" s="1016"/>
      <c r="F8601" s="1016" t="e">
        <f t="shared" si="258"/>
        <v>#DIV/0!</v>
      </c>
      <c r="G8601" s="1016">
        <f t="shared" si="259"/>
        <v>0</v>
      </c>
    </row>
    <row r="8602" spans="1:7">
      <c r="A8602" s="1016"/>
      <c r="B8602" s="1016"/>
      <c r="C8602" s="1016"/>
      <c r="D8602" s="1016"/>
      <c r="E8602" s="1016"/>
      <c r="F8602" s="1016" t="e">
        <f t="shared" si="258"/>
        <v>#DIV/0!</v>
      </c>
      <c r="G8602" s="1016">
        <f t="shared" si="259"/>
        <v>0</v>
      </c>
    </row>
    <row r="8603" spans="1:7">
      <c r="A8603" s="1016"/>
      <c r="B8603" s="1016"/>
      <c r="C8603" s="1016"/>
      <c r="D8603" s="1016"/>
      <c r="E8603" s="1016"/>
      <c r="F8603" s="1016" t="e">
        <f t="shared" si="258"/>
        <v>#DIV/0!</v>
      </c>
      <c r="G8603" s="1016">
        <f t="shared" si="259"/>
        <v>0</v>
      </c>
    </row>
    <row r="8604" spans="1:7">
      <c r="A8604" s="1016"/>
      <c r="B8604" s="1016"/>
      <c r="C8604" s="1016"/>
      <c r="D8604" s="1016"/>
      <c r="E8604" s="1016"/>
      <c r="F8604" s="1016" t="e">
        <f t="shared" si="258"/>
        <v>#DIV/0!</v>
      </c>
      <c r="G8604" s="1016">
        <f t="shared" si="259"/>
        <v>0</v>
      </c>
    </row>
    <row r="8605" spans="1:7">
      <c r="A8605" s="1016"/>
      <c r="B8605" s="1016"/>
      <c r="C8605" s="1016"/>
      <c r="D8605" s="1016"/>
      <c r="E8605" s="1016"/>
      <c r="F8605" s="1016" t="e">
        <f t="shared" si="258"/>
        <v>#DIV/0!</v>
      </c>
      <c r="G8605" s="1016">
        <f t="shared" si="259"/>
        <v>0</v>
      </c>
    </row>
    <row r="8606" spans="1:7">
      <c r="A8606" s="1016"/>
      <c r="B8606" s="1016"/>
      <c r="C8606" s="1016"/>
      <c r="D8606" s="1016"/>
      <c r="E8606" s="1016"/>
      <c r="F8606" s="1016" t="e">
        <f t="shared" si="258"/>
        <v>#DIV/0!</v>
      </c>
      <c r="G8606" s="1016">
        <f t="shared" si="259"/>
        <v>0</v>
      </c>
    </row>
    <row r="8607" spans="1:7">
      <c r="A8607" s="1016"/>
      <c r="B8607" s="1016"/>
      <c r="C8607" s="1016"/>
      <c r="D8607" s="1016"/>
      <c r="E8607" s="1016"/>
      <c r="F8607" s="1016" t="e">
        <f t="shared" ref="F8607:F8670" si="260">(B8607*C8607*D8607*60/(A8607*1000))+F8606</f>
        <v>#DIV/0!</v>
      </c>
      <c r="G8607" s="1016">
        <f t="shared" ref="G8607:G8670" si="261">(C8607*D8607*60)+G8606</f>
        <v>0</v>
      </c>
    </row>
    <row r="8608" spans="1:7">
      <c r="A8608" s="1016"/>
      <c r="B8608" s="1016"/>
      <c r="C8608" s="1016"/>
      <c r="D8608" s="1016"/>
      <c r="E8608" s="1016"/>
      <c r="F8608" s="1016" t="e">
        <f t="shared" si="260"/>
        <v>#DIV/0!</v>
      </c>
      <c r="G8608" s="1016">
        <f t="shared" si="261"/>
        <v>0</v>
      </c>
    </row>
    <row r="8609" spans="1:7">
      <c r="A8609" s="1016"/>
      <c r="B8609" s="1016"/>
      <c r="C8609" s="1016"/>
      <c r="D8609" s="1016"/>
      <c r="E8609" s="1016"/>
      <c r="F8609" s="1016" t="e">
        <f t="shared" si="260"/>
        <v>#DIV/0!</v>
      </c>
      <c r="G8609" s="1016">
        <f t="shared" si="261"/>
        <v>0</v>
      </c>
    </row>
    <row r="8610" spans="1:7">
      <c r="A8610" s="1016"/>
      <c r="B8610" s="1016"/>
      <c r="C8610" s="1016"/>
      <c r="D8610" s="1016"/>
      <c r="E8610" s="1016"/>
      <c r="F8610" s="1016" t="e">
        <f t="shared" si="260"/>
        <v>#DIV/0!</v>
      </c>
      <c r="G8610" s="1016">
        <f t="shared" si="261"/>
        <v>0</v>
      </c>
    </row>
    <row r="8611" spans="1:7">
      <c r="A8611" s="1016"/>
      <c r="B8611" s="1016"/>
      <c r="C8611" s="1016"/>
      <c r="D8611" s="1016"/>
      <c r="E8611" s="1016"/>
      <c r="F8611" s="1016" t="e">
        <f t="shared" si="260"/>
        <v>#DIV/0!</v>
      </c>
      <c r="G8611" s="1016">
        <f t="shared" si="261"/>
        <v>0</v>
      </c>
    </row>
    <row r="8612" spans="1:7">
      <c r="A8612" s="1016"/>
      <c r="B8612" s="1016"/>
      <c r="C8612" s="1016"/>
      <c r="D8612" s="1016"/>
      <c r="E8612" s="1016"/>
      <c r="F8612" s="1016" t="e">
        <f t="shared" si="260"/>
        <v>#DIV/0!</v>
      </c>
      <c r="G8612" s="1016">
        <f t="shared" si="261"/>
        <v>0</v>
      </c>
    </row>
    <row r="8613" spans="1:7">
      <c r="A8613" s="1016"/>
      <c r="B8613" s="1016"/>
      <c r="C8613" s="1016"/>
      <c r="D8613" s="1016"/>
      <c r="E8613" s="1016"/>
      <c r="F8613" s="1016" t="e">
        <f t="shared" si="260"/>
        <v>#DIV/0!</v>
      </c>
      <c r="G8613" s="1016">
        <f t="shared" si="261"/>
        <v>0</v>
      </c>
    </row>
    <row r="8614" spans="1:7">
      <c r="A8614" s="1016"/>
      <c r="B8614" s="1016"/>
      <c r="C8614" s="1016"/>
      <c r="D8614" s="1016"/>
      <c r="E8614" s="1016"/>
      <c r="F8614" s="1016" t="e">
        <f t="shared" si="260"/>
        <v>#DIV/0!</v>
      </c>
      <c r="G8614" s="1016">
        <f t="shared" si="261"/>
        <v>0</v>
      </c>
    </row>
    <row r="8615" spans="1:7">
      <c r="A8615" s="1016"/>
      <c r="B8615" s="1016"/>
      <c r="C8615" s="1016"/>
      <c r="D8615" s="1016"/>
      <c r="E8615" s="1016"/>
      <c r="F8615" s="1016" t="e">
        <f t="shared" si="260"/>
        <v>#DIV/0!</v>
      </c>
      <c r="G8615" s="1016">
        <f t="shared" si="261"/>
        <v>0</v>
      </c>
    </row>
    <row r="8616" spans="1:7">
      <c r="A8616" s="1016"/>
      <c r="B8616" s="1016"/>
      <c r="C8616" s="1016"/>
      <c r="D8616" s="1016"/>
      <c r="E8616" s="1016"/>
      <c r="F8616" s="1016" t="e">
        <f t="shared" si="260"/>
        <v>#DIV/0!</v>
      </c>
      <c r="G8616" s="1016">
        <f t="shared" si="261"/>
        <v>0</v>
      </c>
    </row>
    <row r="8617" spans="1:7">
      <c r="A8617" s="1016"/>
      <c r="B8617" s="1016"/>
      <c r="C8617" s="1016"/>
      <c r="D8617" s="1016"/>
      <c r="E8617" s="1016"/>
      <c r="F8617" s="1016" t="e">
        <f t="shared" si="260"/>
        <v>#DIV/0!</v>
      </c>
      <c r="G8617" s="1016">
        <f t="shared" si="261"/>
        <v>0</v>
      </c>
    </row>
    <row r="8618" spans="1:7">
      <c r="A8618" s="1016"/>
      <c r="B8618" s="1016"/>
      <c r="C8618" s="1016"/>
      <c r="D8618" s="1016"/>
      <c r="E8618" s="1016"/>
      <c r="F8618" s="1016" t="e">
        <f t="shared" si="260"/>
        <v>#DIV/0!</v>
      </c>
      <c r="G8618" s="1016">
        <f t="shared" si="261"/>
        <v>0</v>
      </c>
    </row>
    <row r="8619" spans="1:7">
      <c r="A8619" s="1016"/>
      <c r="B8619" s="1016"/>
      <c r="C8619" s="1016"/>
      <c r="D8619" s="1016"/>
      <c r="E8619" s="1016"/>
      <c r="F8619" s="1016" t="e">
        <f t="shared" si="260"/>
        <v>#DIV/0!</v>
      </c>
      <c r="G8619" s="1016">
        <f t="shared" si="261"/>
        <v>0</v>
      </c>
    </row>
    <row r="8620" spans="1:7">
      <c r="A8620" s="1016"/>
      <c r="B8620" s="1016"/>
      <c r="C8620" s="1016"/>
      <c r="D8620" s="1016"/>
      <c r="E8620" s="1016"/>
      <c r="F8620" s="1016" t="e">
        <f t="shared" si="260"/>
        <v>#DIV/0!</v>
      </c>
      <c r="G8620" s="1016">
        <f t="shared" si="261"/>
        <v>0</v>
      </c>
    </row>
    <row r="8621" spans="1:7">
      <c r="A8621" s="1016"/>
      <c r="B8621" s="1016"/>
      <c r="C8621" s="1016"/>
      <c r="D8621" s="1016"/>
      <c r="E8621" s="1016"/>
      <c r="F8621" s="1016" t="e">
        <f t="shared" si="260"/>
        <v>#DIV/0!</v>
      </c>
      <c r="G8621" s="1016">
        <f t="shared" si="261"/>
        <v>0</v>
      </c>
    </row>
    <row r="8622" spans="1:7">
      <c r="A8622" s="1016"/>
      <c r="B8622" s="1016"/>
      <c r="C8622" s="1016"/>
      <c r="D8622" s="1016"/>
      <c r="E8622" s="1016"/>
      <c r="F8622" s="1016" t="e">
        <f t="shared" si="260"/>
        <v>#DIV/0!</v>
      </c>
      <c r="G8622" s="1016">
        <f t="shared" si="261"/>
        <v>0</v>
      </c>
    </row>
    <row r="8623" spans="1:7">
      <c r="A8623" s="1016"/>
      <c r="B8623" s="1016"/>
      <c r="C8623" s="1016"/>
      <c r="D8623" s="1016"/>
      <c r="E8623" s="1016"/>
      <c r="F8623" s="1016" t="e">
        <f t="shared" si="260"/>
        <v>#DIV/0!</v>
      </c>
      <c r="G8623" s="1016">
        <f t="shared" si="261"/>
        <v>0</v>
      </c>
    </row>
    <row r="8624" spans="1:7">
      <c r="A8624" s="1016"/>
      <c r="B8624" s="1016"/>
      <c r="C8624" s="1016"/>
      <c r="D8624" s="1016"/>
      <c r="E8624" s="1016"/>
      <c r="F8624" s="1016" t="e">
        <f t="shared" si="260"/>
        <v>#DIV/0!</v>
      </c>
      <c r="G8624" s="1016">
        <f t="shared" si="261"/>
        <v>0</v>
      </c>
    </row>
    <row r="8625" spans="1:7">
      <c r="A8625" s="1016"/>
      <c r="B8625" s="1016"/>
      <c r="C8625" s="1016"/>
      <c r="D8625" s="1016"/>
      <c r="E8625" s="1016"/>
      <c r="F8625" s="1016" t="e">
        <f t="shared" si="260"/>
        <v>#DIV/0!</v>
      </c>
      <c r="G8625" s="1016">
        <f t="shared" si="261"/>
        <v>0</v>
      </c>
    </row>
    <row r="8626" spans="1:7">
      <c r="A8626" s="1016"/>
      <c r="B8626" s="1016"/>
      <c r="C8626" s="1016"/>
      <c r="D8626" s="1016"/>
      <c r="E8626" s="1016"/>
      <c r="F8626" s="1016" t="e">
        <f t="shared" si="260"/>
        <v>#DIV/0!</v>
      </c>
      <c r="G8626" s="1016">
        <f t="shared" si="261"/>
        <v>0</v>
      </c>
    </row>
    <row r="8627" spans="1:7">
      <c r="A8627" s="1016"/>
      <c r="B8627" s="1016"/>
      <c r="C8627" s="1016"/>
      <c r="D8627" s="1016"/>
      <c r="E8627" s="1016"/>
      <c r="F8627" s="1016" t="e">
        <f t="shared" si="260"/>
        <v>#DIV/0!</v>
      </c>
      <c r="G8627" s="1016">
        <f t="shared" si="261"/>
        <v>0</v>
      </c>
    </row>
    <row r="8628" spans="1:7">
      <c r="A8628" s="1016"/>
      <c r="B8628" s="1016"/>
      <c r="C8628" s="1016"/>
      <c r="D8628" s="1016"/>
      <c r="E8628" s="1016"/>
      <c r="F8628" s="1016" t="e">
        <f t="shared" si="260"/>
        <v>#DIV/0!</v>
      </c>
      <c r="G8628" s="1016">
        <f t="shared" si="261"/>
        <v>0</v>
      </c>
    </row>
    <row r="8629" spans="1:7">
      <c r="A8629" s="1016"/>
      <c r="B8629" s="1016"/>
      <c r="C8629" s="1016"/>
      <c r="D8629" s="1016"/>
      <c r="E8629" s="1016"/>
      <c r="F8629" s="1016" t="e">
        <f t="shared" si="260"/>
        <v>#DIV/0!</v>
      </c>
      <c r="G8629" s="1016">
        <f t="shared" si="261"/>
        <v>0</v>
      </c>
    </row>
    <row r="8630" spans="1:7">
      <c r="A8630" s="1016"/>
      <c r="B8630" s="1016"/>
      <c r="C8630" s="1016"/>
      <c r="D8630" s="1016"/>
      <c r="E8630" s="1016"/>
      <c r="F8630" s="1016" t="e">
        <f t="shared" si="260"/>
        <v>#DIV/0!</v>
      </c>
      <c r="G8630" s="1016">
        <f t="shared" si="261"/>
        <v>0</v>
      </c>
    </row>
    <row r="8631" spans="1:7">
      <c r="A8631" s="1016"/>
      <c r="B8631" s="1016"/>
      <c r="C8631" s="1016"/>
      <c r="D8631" s="1016"/>
      <c r="E8631" s="1016"/>
      <c r="F8631" s="1016" t="e">
        <f t="shared" si="260"/>
        <v>#DIV/0!</v>
      </c>
      <c r="G8631" s="1016">
        <f t="shared" si="261"/>
        <v>0</v>
      </c>
    </row>
    <row r="8632" spans="1:7">
      <c r="A8632" s="1016"/>
      <c r="B8632" s="1016"/>
      <c r="C8632" s="1016"/>
      <c r="D8632" s="1016"/>
      <c r="E8632" s="1016"/>
      <c r="F8632" s="1016" t="e">
        <f t="shared" si="260"/>
        <v>#DIV/0!</v>
      </c>
      <c r="G8632" s="1016">
        <f t="shared" si="261"/>
        <v>0</v>
      </c>
    </row>
    <row r="8633" spans="1:7">
      <c r="A8633" s="1016"/>
      <c r="B8633" s="1016"/>
      <c r="C8633" s="1016"/>
      <c r="D8633" s="1016"/>
      <c r="E8633" s="1016"/>
      <c r="F8633" s="1016" t="e">
        <f t="shared" si="260"/>
        <v>#DIV/0!</v>
      </c>
      <c r="G8633" s="1016">
        <f t="shared" si="261"/>
        <v>0</v>
      </c>
    </row>
    <row r="8634" spans="1:7">
      <c r="A8634" s="1016"/>
      <c r="B8634" s="1016"/>
      <c r="C8634" s="1016"/>
      <c r="D8634" s="1016"/>
      <c r="E8634" s="1016"/>
      <c r="F8634" s="1016" t="e">
        <f t="shared" si="260"/>
        <v>#DIV/0!</v>
      </c>
      <c r="G8634" s="1016">
        <f t="shared" si="261"/>
        <v>0</v>
      </c>
    </row>
    <row r="8635" spans="1:7">
      <c r="A8635" s="1016"/>
      <c r="B8635" s="1016"/>
      <c r="C8635" s="1016"/>
      <c r="D8635" s="1016"/>
      <c r="E8635" s="1016"/>
      <c r="F8635" s="1016" t="e">
        <f t="shared" si="260"/>
        <v>#DIV/0!</v>
      </c>
      <c r="G8635" s="1016">
        <f t="shared" si="261"/>
        <v>0</v>
      </c>
    </row>
    <row r="8636" spans="1:7">
      <c r="A8636" s="1016"/>
      <c r="B8636" s="1016"/>
      <c r="C8636" s="1016"/>
      <c r="D8636" s="1016"/>
      <c r="E8636" s="1016"/>
      <c r="F8636" s="1016" t="e">
        <f t="shared" si="260"/>
        <v>#DIV/0!</v>
      </c>
      <c r="G8636" s="1016">
        <f t="shared" si="261"/>
        <v>0</v>
      </c>
    </row>
    <row r="8637" spans="1:7">
      <c r="A8637" s="1016"/>
      <c r="B8637" s="1016"/>
      <c r="C8637" s="1016"/>
      <c r="D8637" s="1016"/>
      <c r="E8637" s="1016"/>
      <c r="F8637" s="1016" t="e">
        <f t="shared" si="260"/>
        <v>#DIV/0!</v>
      </c>
      <c r="G8637" s="1016">
        <f t="shared" si="261"/>
        <v>0</v>
      </c>
    </row>
    <row r="8638" spans="1:7">
      <c r="A8638" s="1016"/>
      <c r="B8638" s="1016"/>
      <c r="C8638" s="1016"/>
      <c r="D8638" s="1016"/>
      <c r="E8638" s="1016"/>
      <c r="F8638" s="1016" t="e">
        <f t="shared" si="260"/>
        <v>#DIV/0!</v>
      </c>
      <c r="G8638" s="1016">
        <f t="shared" si="261"/>
        <v>0</v>
      </c>
    </row>
    <row r="8639" spans="1:7">
      <c r="A8639" s="1016"/>
      <c r="B8639" s="1016"/>
      <c r="C8639" s="1016"/>
      <c r="D8639" s="1016"/>
      <c r="E8639" s="1016"/>
      <c r="F8639" s="1016" t="e">
        <f t="shared" si="260"/>
        <v>#DIV/0!</v>
      </c>
      <c r="G8639" s="1016">
        <f t="shared" si="261"/>
        <v>0</v>
      </c>
    </row>
    <row r="8640" spans="1:7">
      <c r="A8640" s="1016"/>
      <c r="B8640" s="1016"/>
      <c r="C8640" s="1016"/>
      <c r="D8640" s="1016"/>
      <c r="E8640" s="1016"/>
      <c r="F8640" s="1016" t="e">
        <f t="shared" si="260"/>
        <v>#DIV/0!</v>
      </c>
      <c r="G8640" s="1016">
        <f t="shared" si="261"/>
        <v>0</v>
      </c>
    </row>
    <row r="8641" spans="1:7">
      <c r="A8641" s="1016"/>
      <c r="B8641" s="1016"/>
      <c r="C8641" s="1016"/>
      <c r="D8641" s="1016"/>
      <c r="E8641" s="1016"/>
      <c r="F8641" s="1016" t="e">
        <f t="shared" si="260"/>
        <v>#DIV/0!</v>
      </c>
      <c r="G8641" s="1016">
        <f t="shared" si="261"/>
        <v>0</v>
      </c>
    </row>
    <row r="8642" spans="1:7">
      <c r="A8642" s="1016"/>
      <c r="B8642" s="1016"/>
      <c r="C8642" s="1016"/>
      <c r="D8642" s="1016"/>
      <c r="E8642" s="1016"/>
      <c r="F8642" s="1016" t="e">
        <f t="shared" si="260"/>
        <v>#DIV/0!</v>
      </c>
      <c r="G8642" s="1016">
        <f t="shared" si="261"/>
        <v>0</v>
      </c>
    </row>
    <row r="8643" spans="1:7">
      <c r="A8643" s="1016"/>
      <c r="B8643" s="1016"/>
      <c r="C8643" s="1016"/>
      <c r="D8643" s="1016"/>
      <c r="E8643" s="1016"/>
      <c r="F8643" s="1016" t="e">
        <f t="shared" si="260"/>
        <v>#DIV/0!</v>
      </c>
      <c r="G8643" s="1016">
        <f t="shared" si="261"/>
        <v>0</v>
      </c>
    </row>
    <row r="8644" spans="1:7">
      <c r="A8644" s="1016"/>
      <c r="B8644" s="1016"/>
      <c r="C8644" s="1016"/>
      <c r="D8644" s="1016"/>
      <c r="E8644" s="1016"/>
      <c r="F8644" s="1016" t="e">
        <f t="shared" si="260"/>
        <v>#DIV/0!</v>
      </c>
      <c r="G8644" s="1016">
        <f t="shared" si="261"/>
        <v>0</v>
      </c>
    </row>
    <row r="8645" spans="1:7">
      <c r="A8645" s="1016"/>
      <c r="B8645" s="1016"/>
      <c r="C8645" s="1016"/>
      <c r="D8645" s="1016"/>
      <c r="E8645" s="1016"/>
      <c r="F8645" s="1016" t="e">
        <f t="shared" si="260"/>
        <v>#DIV/0!</v>
      </c>
      <c r="G8645" s="1016">
        <f t="shared" si="261"/>
        <v>0</v>
      </c>
    </row>
    <row r="8646" spans="1:7">
      <c r="A8646" s="1016"/>
      <c r="B8646" s="1016"/>
      <c r="C8646" s="1016"/>
      <c r="D8646" s="1016"/>
      <c r="E8646" s="1016"/>
      <c r="F8646" s="1016" t="e">
        <f t="shared" si="260"/>
        <v>#DIV/0!</v>
      </c>
      <c r="G8646" s="1016">
        <f t="shared" si="261"/>
        <v>0</v>
      </c>
    </row>
    <row r="8647" spans="1:7">
      <c r="A8647" s="1016"/>
      <c r="B8647" s="1016"/>
      <c r="C8647" s="1016"/>
      <c r="D8647" s="1016"/>
      <c r="E8647" s="1016"/>
      <c r="F8647" s="1016" t="e">
        <f t="shared" si="260"/>
        <v>#DIV/0!</v>
      </c>
      <c r="G8647" s="1016">
        <f t="shared" si="261"/>
        <v>0</v>
      </c>
    </row>
    <row r="8648" spans="1:7">
      <c r="A8648" s="1016"/>
      <c r="B8648" s="1016"/>
      <c r="C8648" s="1016"/>
      <c r="D8648" s="1016"/>
      <c r="E8648" s="1016"/>
      <c r="F8648" s="1016" t="e">
        <f t="shared" si="260"/>
        <v>#DIV/0!</v>
      </c>
      <c r="G8648" s="1016">
        <f t="shared" si="261"/>
        <v>0</v>
      </c>
    </row>
    <row r="8649" spans="1:7">
      <c r="A8649" s="1016"/>
      <c r="B8649" s="1016"/>
      <c r="C8649" s="1016"/>
      <c r="D8649" s="1016"/>
      <c r="E8649" s="1016"/>
      <c r="F8649" s="1016" t="e">
        <f t="shared" si="260"/>
        <v>#DIV/0!</v>
      </c>
      <c r="G8649" s="1016">
        <f t="shared" si="261"/>
        <v>0</v>
      </c>
    </row>
    <row r="8650" spans="1:7">
      <c r="A8650" s="1016"/>
      <c r="B8650" s="1016"/>
      <c r="C8650" s="1016"/>
      <c r="D8650" s="1016"/>
      <c r="E8650" s="1016"/>
      <c r="F8650" s="1016" t="e">
        <f t="shared" si="260"/>
        <v>#DIV/0!</v>
      </c>
      <c r="G8650" s="1016">
        <f t="shared" si="261"/>
        <v>0</v>
      </c>
    </row>
    <row r="8651" spans="1:7">
      <c r="A8651" s="1016"/>
      <c r="B8651" s="1016"/>
      <c r="C8651" s="1016"/>
      <c r="D8651" s="1016"/>
      <c r="E8651" s="1016"/>
      <c r="F8651" s="1016" t="e">
        <f t="shared" si="260"/>
        <v>#DIV/0!</v>
      </c>
      <c r="G8651" s="1016">
        <f t="shared" si="261"/>
        <v>0</v>
      </c>
    </row>
    <row r="8652" spans="1:7">
      <c r="A8652" s="1016"/>
      <c r="B8652" s="1016"/>
      <c r="C8652" s="1016"/>
      <c r="D8652" s="1016"/>
      <c r="E8652" s="1016"/>
      <c r="F8652" s="1016" t="e">
        <f t="shared" si="260"/>
        <v>#DIV/0!</v>
      </c>
      <c r="G8652" s="1016">
        <f t="shared" si="261"/>
        <v>0</v>
      </c>
    </row>
    <row r="8653" spans="1:7">
      <c r="A8653" s="1016"/>
      <c r="B8653" s="1016"/>
      <c r="C8653" s="1016"/>
      <c r="D8653" s="1016"/>
      <c r="E8653" s="1016"/>
      <c r="F8653" s="1016" t="e">
        <f t="shared" si="260"/>
        <v>#DIV/0!</v>
      </c>
      <c r="G8653" s="1016">
        <f t="shared" si="261"/>
        <v>0</v>
      </c>
    </row>
    <row r="8654" spans="1:7">
      <c r="A8654" s="1016"/>
      <c r="B8654" s="1016"/>
      <c r="C8654" s="1016"/>
      <c r="D8654" s="1016"/>
      <c r="E8654" s="1016"/>
      <c r="F8654" s="1016" t="e">
        <f t="shared" si="260"/>
        <v>#DIV/0!</v>
      </c>
      <c r="G8654" s="1016">
        <f t="shared" si="261"/>
        <v>0</v>
      </c>
    </row>
    <row r="8655" spans="1:7">
      <c r="A8655" s="1016"/>
      <c r="B8655" s="1016"/>
      <c r="C8655" s="1016"/>
      <c r="D8655" s="1016"/>
      <c r="E8655" s="1016"/>
      <c r="F8655" s="1016" t="e">
        <f t="shared" si="260"/>
        <v>#DIV/0!</v>
      </c>
      <c r="G8655" s="1016">
        <f t="shared" si="261"/>
        <v>0</v>
      </c>
    </row>
    <row r="8656" spans="1:7">
      <c r="A8656" s="1016"/>
      <c r="B8656" s="1016"/>
      <c r="C8656" s="1016"/>
      <c r="D8656" s="1016"/>
      <c r="E8656" s="1016"/>
      <c r="F8656" s="1016" t="e">
        <f t="shared" si="260"/>
        <v>#DIV/0!</v>
      </c>
      <c r="G8656" s="1016">
        <f t="shared" si="261"/>
        <v>0</v>
      </c>
    </row>
    <row r="8657" spans="1:7">
      <c r="A8657" s="1016"/>
      <c r="B8657" s="1016"/>
      <c r="C8657" s="1016"/>
      <c r="D8657" s="1016"/>
      <c r="E8657" s="1016"/>
      <c r="F8657" s="1016" t="e">
        <f t="shared" si="260"/>
        <v>#DIV/0!</v>
      </c>
      <c r="G8657" s="1016">
        <f t="shared" si="261"/>
        <v>0</v>
      </c>
    </row>
    <row r="8658" spans="1:7">
      <c r="A8658" s="1016"/>
      <c r="B8658" s="1016"/>
      <c r="C8658" s="1016"/>
      <c r="D8658" s="1016"/>
      <c r="E8658" s="1016"/>
      <c r="F8658" s="1016" t="e">
        <f t="shared" si="260"/>
        <v>#DIV/0!</v>
      </c>
      <c r="G8658" s="1016">
        <f t="shared" si="261"/>
        <v>0</v>
      </c>
    </row>
    <row r="8659" spans="1:7">
      <c r="A8659" s="1016"/>
      <c r="B8659" s="1016"/>
      <c r="C8659" s="1016"/>
      <c r="D8659" s="1016"/>
      <c r="E8659" s="1016"/>
      <c r="F8659" s="1016" t="e">
        <f t="shared" si="260"/>
        <v>#DIV/0!</v>
      </c>
      <c r="G8659" s="1016">
        <f t="shared" si="261"/>
        <v>0</v>
      </c>
    </row>
    <row r="8660" spans="1:7">
      <c r="A8660" s="1016"/>
      <c r="B8660" s="1016"/>
      <c r="C8660" s="1016"/>
      <c r="D8660" s="1016"/>
      <c r="E8660" s="1016"/>
      <c r="F8660" s="1016" t="e">
        <f t="shared" si="260"/>
        <v>#DIV/0!</v>
      </c>
      <c r="G8660" s="1016">
        <f t="shared" si="261"/>
        <v>0</v>
      </c>
    </row>
    <row r="8661" spans="1:7">
      <c r="A8661" s="1016"/>
      <c r="B8661" s="1016"/>
      <c r="C8661" s="1016"/>
      <c r="D8661" s="1016"/>
      <c r="E8661" s="1016"/>
      <c r="F8661" s="1016" t="e">
        <f t="shared" si="260"/>
        <v>#DIV/0!</v>
      </c>
      <c r="G8661" s="1016">
        <f t="shared" si="261"/>
        <v>0</v>
      </c>
    </row>
    <row r="8662" spans="1:7">
      <c r="A8662" s="1016"/>
      <c r="B8662" s="1016"/>
      <c r="C8662" s="1016"/>
      <c r="D8662" s="1016"/>
      <c r="E8662" s="1016"/>
      <c r="F8662" s="1016" t="e">
        <f t="shared" si="260"/>
        <v>#DIV/0!</v>
      </c>
      <c r="G8662" s="1016">
        <f t="shared" si="261"/>
        <v>0</v>
      </c>
    </row>
    <row r="8663" spans="1:7">
      <c r="A8663" s="1016"/>
      <c r="B8663" s="1016"/>
      <c r="C8663" s="1016"/>
      <c r="D8663" s="1016"/>
      <c r="E8663" s="1016"/>
      <c r="F8663" s="1016" t="e">
        <f t="shared" si="260"/>
        <v>#DIV/0!</v>
      </c>
      <c r="G8663" s="1016">
        <f t="shared" si="261"/>
        <v>0</v>
      </c>
    </row>
    <row r="8664" spans="1:7">
      <c r="A8664" s="1016"/>
      <c r="B8664" s="1016"/>
      <c r="C8664" s="1016"/>
      <c r="D8664" s="1016"/>
      <c r="E8664" s="1016"/>
      <c r="F8664" s="1016" t="e">
        <f t="shared" si="260"/>
        <v>#DIV/0!</v>
      </c>
      <c r="G8664" s="1016">
        <f t="shared" si="261"/>
        <v>0</v>
      </c>
    </row>
    <row r="8665" spans="1:7">
      <c r="A8665" s="1016"/>
      <c r="B8665" s="1016"/>
      <c r="C8665" s="1016"/>
      <c r="D8665" s="1016"/>
      <c r="E8665" s="1016"/>
      <c r="F8665" s="1016" t="e">
        <f t="shared" si="260"/>
        <v>#DIV/0!</v>
      </c>
      <c r="G8665" s="1016">
        <f t="shared" si="261"/>
        <v>0</v>
      </c>
    </row>
    <row r="8666" spans="1:7">
      <c r="A8666" s="1016"/>
      <c r="B8666" s="1016"/>
      <c r="C8666" s="1016"/>
      <c r="D8666" s="1016"/>
      <c r="E8666" s="1016"/>
      <c r="F8666" s="1016" t="e">
        <f t="shared" si="260"/>
        <v>#DIV/0!</v>
      </c>
      <c r="G8666" s="1016">
        <f t="shared" si="261"/>
        <v>0</v>
      </c>
    </row>
    <row r="8667" spans="1:7">
      <c r="A8667" s="1016"/>
      <c r="B8667" s="1016"/>
      <c r="C8667" s="1016"/>
      <c r="D8667" s="1016"/>
      <c r="E8667" s="1016"/>
      <c r="F8667" s="1016" t="e">
        <f t="shared" si="260"/>
        <v>#DIV/0!</v>
      </c>
      <c r="G8667" s="1016">
        <f t="shared" si="261"/>
        <v>0</v>
      </c>
    </row>
    <row r="8668" spans="1:7">
      <c r="A8668" s="1016"/>
      <c r="B8668" s="1016"/>
      <c r="C8668" s="1016"/>
      <c r="D8668" s="1016"/>
      <c r="E8668" s="1016"/>
      <c r="F8668" s="1016" t="e">
        <f t="shared" si="260"/>
        <v>#DIV/0!</v>
      </c>
      <c r="G8668" s="1016">
        <f t="shared" si="261"/>
        <v>0</v>
      </c>
    </row>
    <row r="8669" spans="1:7">
      <c r="A8669" s="1016"/>
      <c r="B8669" s="1016"/>
      <c r="C8669" s="1016"/>
      <c r="D8669" s="1016"/>
      <c r="E8669" s="1016"/>
      <c r="F8669" s="1016" t="e">
        <f t="shared" si="260"/>
        <v>#DIV/0!</v>
      </c>
      <c r="G8669" s="1016">
        <f t="shared" si="261"/>
        <v>0</v>
      </c>
    </row>
    <row r="8670" spans="1:7">
      <c r="A8670" s="1016"/>
      <c r="B8670" s="1016"/>
      <c r="C8670" s="1016"/>
      <c r="D8670" s="1016"/>
      <c r="E8670" s="1016"/>
      <c r="F8670" s="1016" t="e">
        <f t="shared" si="260"/>
        <v>#DIV/0!</v>
      </c>
      <c r="G8670" s="1016">
        <f t="shared" si="261"/>
        <v>0</v>
      </c>
    </row>
    <row r="8671" spans="1:7">
      <c r="A8671" s="1016"/>
      <c r="B8671" s="1016"/>
      <c r="C8671" s="1016"/>
      <c r="D8671" s="1016"/>
      <c r="E8671" s="1016"/>
      <c r="F8671" s="1016" t="e">
        <f t="shared" ref="F8671:F8734" si="262">(B8671*C8671*D8671*60/(A8671*1000))+F8670</f>
        <v>#DIV/0!</v>
      </c>
      <c r="G8671" s="1016">
        <f t="shared" ref="G8671:G8734" si="263">(C8671*D8671*60)+G8670</f>
        <v>0</v>
      </c>
    </row>
    <row r="8672" spans="1:7">
      <c r="A8672" s="1016"/>
      <c r="B8672" s="1016"/>
      <c r="C8672" s="1016"/>
      <c r="D8672" s="1016"/>
      <c r="E8672" s="1016"/>
      <c r="F8672" s="1016" t="e">
        <f t="shared" si="262"/>
        <v>#DIV/0!</v>
      </c>
      <c r="G8672" s="1016">
        <f t="shared" si="263"/>
        <v>0</v>
      </c>
    </row>
    <row r="8673" spans="1:7">
      <c r="A8673" s="1016"/>
      <c r="B8673" s="1016"/>
      <c r="C8673" s="1016"/>
      <c r="D8673" s="1016"/>
      <c r="E8673" s="1016"/>
      <c r="F8673" s="1016" t="e">
        <f t="shared" si="262"/>
        <v>#DIV/0!</v>
      </c>
      <c r="G8673" s="1016">
        <f t="shared" si="263"/>
        <v>0</v>
      </c>
    </row>
    <row r="8674" spans="1:7">
      <c r="A8674" s="1016"/>
      <c r="B8674" s="1016"/>
      <c r="C8674" s="1016"/>
      <c r="D8674" s="1016"/>
      <c r="E8674" s="1016"/>
      <c r="F8674" s="1016" t="e">
        <f t="shared" si="262"/>
        <v>#DIV/0!</v>
      </c>
      <c r="G8674" s="1016">
        <f t="shared" si="263"/>
        <v>0</v>
      </c>
    </row>
    <row r="8675" spans="1:7">
      <c r="A8675" s="1016"/>
      <c r="B8675" s="1016"/>
      <c r="C8675" s="1016"/>
      <c r="D8675" s="1016"/>
      <c r="E8675" s="1016"/>
      <c r="F8675" s="1016" t="e">
        <f t="shared" si="262"/>
        <v>#DIV/0!</v>
      </c>
      <c r="G8675" s="1016">
        <f t="shared" si="263"/>
        <v>0</v>
      </c>
    </row>
    <row r="8676" spans="1:7">
      <c r="A8676" s="1016"/>
      <c r="B8676" s="1016"/>
      <c r="C8676" s="1016"/>
      <c r="D8676" s="1016"/>
      <c r="E8676" s="1016"/>
      <c r="F8676" s="1016" t="e">
        <f t="shared" si="262"/>
        <v>#DIV/0!</v>
      </c>
      <c r="G8676" s="1016">
        <f t="shared" si="263"/>
        <v>0</v>
      </c>
    </row>
    <row r="8677" spans="1:7">
      <c r="A8677" s="1016"/>
      <c r="B8677" s="1016"/>
      <c r="C8677" s="1016"/>
      <c r="D8677" s="1016"/>
      <c r="E8677" s="1016"/>
      <c r="F8677" s="1016" t="e">
        <f t="shared" si="262"/>
        <v>#DIV/0!</v>
      </c>
      <c r="G8677" s="1016">
        <f t="shared" si="263"/>
        <v>0</v>
      </c>
    </row>
    <row r="8678" spans="1:7">
      <c r="A8678" s="1016"/>
      <c r="B8678" s="1016"/>
      <c r="C8678" s="1016"/>
      <c r="D8678" s="1016"/>
      <c r="E8678" s="1016"/>
      <c r="F8678" s="1016" t="e">
        <f t="shared" si="262"/>
        <v>#DIV/0!</v>
      </c>
      <c r="G8678" s="1016">
        <f t="shared" si="263"/>
        <v>0</v>
      </c>
    </row>
    <row r="8679" spans="1:7">
      <c r="A8679" s="1016"/>
      <c r="B8679" s="1016"/>
      <c r="C8679" s="1016"/>
      <c r="D8679" s="1016"/>
      <c r="E8679" s="1016"/>
      <c r="F8679" s="1016" t="e">
        <f t="shared" si="262"/>
        <v>#DIV/0!</v>
      </c>
      <c r="G8679" s="1016">
        <f t="shared" si="263"/>
        <v>0</v>
      </c>
    </row>
    <row r="8680" spans="1:7">
      <c r="A8680" s="1016"/>
      <c r="B8680" s="1016"/>
      <c r="C8680" s="1016"/>
      <c r="D8680" s="1016"/>
      <c r="E8680" s="1016"/>
      <c r="F8680" s="1016" t="e">
        <f t="shared" si="262"/>
        <v>#DIV/0!</v>
      </c>
      <c r="G8680" s="1016">
        <f t="shared" si="263"/>
        <v>0</v>
      </c>
    </row>
    <row r="8681" spans="1:7">
      <c r="A8681" s="1016"/>
      <c r="B8681" s="1016"/>
      <c r="C8681" s="1016"/>
      <c r="D8681" s="1016"/>
      <c r="E8681" s="1016"/>
      <c r="F8681" s="1016" t="e">
        <f t="shared" si="262"/>
        <v>#DIV/0!</v>
      </c>
      <c r="G8681" s="1016">
        <f t="shared" si="263"/>
        <v>0</v>
      </c>
    </row>
    <row r="8682" spans="1:7">
      <c r="A8682" s="1016"/>
      <c r="B8682" s="1016"/>
      <c r="C8682" s="1016"/>
      <c r="D8682" s="1016"/>
      <c r="E8682" s="1016"/>
      <c r="F8682" s="1016" t="e">
        <f t="shared" si="262"/>
        <v>#DIV/0!</v>
      </c>
      <c r="G8682" s="1016">
        <f t="shared" si="263"/>
        <v>0</v>
      </c>
    </row>
    <row r="8683" spans="1:7">
      <c r="A8683" s="1016"/>
      <c r="B8683" s="1016"/>
      <c r="C8683" s="1016"/>
      <c r="D8683" s="1016"/>
      <c r="E8683" s="1016"/>
      <c r="F8683" s="1016" t="e">
        <f t="shared" si="262"/>
        <v>#DIV/0!</v>
      </c>
      <c r="G8683" s="1016">
        <f t="shared" si="263"/>
        <v>0</v>
      </c>
    </row>
    <row r="8684" spans="1:7">
      <c r="A8684" s="1016"/>
      <c r="B8684" s="1016"/>
      <c r="C8684" s="1016"/>
      <c r="D8684" s="1016"/>
      <c r="E8684" s="1016"/>
      <c r="F8684" s="1016" t="e">
        <f t="shared" si="262"/>
        <v>#DIV/0!</v>
      </c>
      <c r="G8684" s="1016">
        <f t="shared" si="263"/>
        <v>0</v>
      </c>
    </row>
    <row r="8685" spans="1:7">
      <c r="A8685" s="1016"/>
      <c r="B8685" s="1016"/>
      <c r="C8685" s="1016"/>
      <c r="D8685" s="1016"/>
      <c r="E8685" s="1016"/>
      <c r="F8685" s="1016" t="e">
        <f t="shared" si="262"/>
        <v>#DIV/0!</v>
      </c>
      <c r="G8685" s="1016">
        <f t="shared" si="263"/>
        <v>0</v>
      </c>
    </row>
    <row r="8686" spans="1:7">
      <c r="A8686" s="1016"/>
      <c r="B8686" s="1016"/>
      <c r="C8686" s="1016"/>
      <c r="D8686" s="1016"/>
      <c r="E8686" s="1016"/>
      <c r="F8686" s="1016" t="e">
        <f t="shared" si="262"/>
        <v>#DIV/0!</v>
      </c>
      <c r="G8686" s="1016">
        <f t="shared" si="263"/>
        <v>0</v>
      </c>
    </row>
    <row r="8687" spans="1:7">
      <c r="A8687" s="1016"/>
      <c r="B8687" s="1016"/>
      <c r="C8687" s="1016"/>
      <c r="D8687" s="1016"/>
      <c r="E8687" s="1016"/>
      <c r="F8687" s="1016" t="e">
        <f t="shared" si="262"/>
        <v>#DIV/0!</v>
      </c>
      <c r="G8687" s="1016">
        <f t="shared" si="263"/>
        <v>0</v>
      </c>
    </row>
    <row r="8688" spans="1:7">
      <c r="A8688" s="1016"/>
      <c r="B8688" s="1016"/>
      <c r="C8688" s="1016"/>
      <c r="D8688" s="1016"/>
      <c r="E8688" s="1016"/>
      <c r="F8688" s="1016" t="e">
        <f t="shared" si="262"/>
        <v>#DIV/0!</v>
      </c>
      <c r="G8688" s="1016">
        <f t="shared" si="263"/>
        <v>0</v>
      </c>
    </row>
    <row r="8689" spans="1:7">
      <c r="A8689" s="1016"/>
      <c r="B8689" s="1016"/>
      <c r="C8689" s="1016"/>
      <c r="D8689" s="1016"/>
      <c r="E8689" s="1016"/>
      <c r="F8689" s="1016" t="e">
        <f t="shared" si="262"/>
        <v>#DIV/0!</v>
      </c>
      <c r="G8689" s="1016">
        <f t="shared" si="263"/>
        <v>0</v>
      </c>
    </row>
    <row r="8690" spans="1:7">
      <c r="A8690" s="1016"/>
      <c r="B8690" s="1016"/>
      <c r="C8690" s="1016"/>
      <c r="D8690" s="1016"/>
      <c r="E8690" s="1016"/>
      <c r="F8690" s="1016" t="e">
        <f t="shared" si="262"/>
        <v>#DIV/0!</v>
      </c>
      <c r="G8690" s="1016">
        <f t="shared" si="263"/>
        <v>0</v>
      </c>
    </row>
    <row r="8691" spans="1:7">
      <c r="A8691" s="1016"/>
      <c r="B8691" s="1016"/>
      <c r="C8691" s="1016"/>
      <c r="D8691" s="1016"/>
      <c r="E8691" s="1016"/>
      <c r="F8691" s="1016" t="e">
        <f t="shared" si="262"/>
        <v>#DIV/0!</v>
      </c>
      <c r="G8691" s="1016">
        <f t="shared" si="263"/>
        <v>0</v>
      </c>
    </row>
    <row r="8692" spans="1:7">
      <c r="A8692" s="1016"/>
      <c r="B8692" s="1016"/>
      <c r="C8692" s="1016"/>
      <c r="D8692" s="1016"/>
      <c r="E8692" s="1016"/>
      <c r="F8692" s="1016" t="e">
        <f t="shared" si="262"/>
        <v>#DIV/0!</v>
      </c>
      <c r="G8692" s="1016">
        <f t="shared" si="263"/>
        <v>0</v>
      </c>
    </row>
    <row r="8693" spans="1:7">
      <c r="A8693" s="1016"/>
      <c r="B8693" s="1016"/>
      <c r="C8693" s="1016"/>
      <c r="D8693" s="1016"/>
      <c r="E8693" s="1016"/>
      <c r="F8693" s="1016" t="e">
        <f t="shared" si="262"/>
        <v>#DIV/0!</v>
      </c>
      <c r="G8693" s="1016">
        <f t="shared" si="263"/>
        <v>0</v>
      </c>
    </row>
    <row r="8694" spans="1:7">
      <c r="A8694" s="1016"/>
      <c r="B8694" s="1016"/>
      <c r="C8694" s="1016"/>
      <c r="D8694" s="1016"/>
      <c r="E8694" s="1016"/>
      <c r="F8694" s="1016" t="e">
        <f t="shared" si="262"/>
        <v>#DIV/0!</v>
      </c>
      <c r="G8694" s="1016">
        <f t="shared" si="263"/>
        <v>0</v>
      </c>
    </row>
    <row r="8695" spans="1:7">
      <c r="A8695" s="1016"/>
      <c r="B8695" s="1016"/>
      <c r="C8695" s="1016"/>
      <c r="D8695" s="1016"/>
      <c r="E8695" s="1016"/>
      <c r="F8695" s="1016" t="e">
        <f t="shared" si="262"/>
        <v>#DIV/0!</v>
      </c>
      <c r="G8695" s="1016">
        <f t="shared" si="263"/>
        <v>0</v>
      </c>
    </row>
    <row r="8696" spans="1:7">
      <c r="A8696" s="1016"/>
      <c r="B8696" s="1016"/>
      <c r="C8696" s="1016"/>
      <c r="D8696" s="1016"/>
      <c r="E8696" s="1016"/>
      <c r="F8696" s="1016" t="e">
        <f t="shared" si="262"/>
        <v>#DIV/0!</v>
      </c>
      <c r="G8696" s="1016">
        <f t="shared" si="263"/>
        <v>0</v>
      </c>
    </row>
    <row r="8697" spans="1:7">
      <c r="A8697" s="1016"/>
      <c r="B8697" s="1016"/>
      <c r="C8697" s="1016"/>
      <c r="D8697" s="1016"/>
      <c r="E8697" s="1016"/>
      <c r="F8697" s="1016" t="e">
        <f t="shared" si="262"/>
        <v>#DIV/0!</v>
      </c>
      <c r="G8697" s="1016">
        <f t="shared" si="263"/>
        <v>0</v>
      </c>
    </row>
    <row r="8698" spans="1:7">
      <c r="A8698" s="1016"/>
      <c r="B8698" s="1016"/>
      <c r="C8698" s="1016"/>
      <c r="D8698" s="1016"/>
      <c r="E8698" s="1016"/>
      <c r="F8698" s="1016" t="e">
        <f t="shared" si="262"/>
        <v>#DIV/0!</v>
      </c>
      <c r="G8698" s="1016">
        <f t="shared" si="263"/>
        <v>0</v>
      </c>
    </row>
    <row r="8699" spans="1:7">
      <c r="A8699" s="1016"/>
      <c r="B8699" s="1016"/>
      <c r="C8699" s="1016"/>
      <c r="D8699" s="1016"/>
      <c r="E8699" s="1016"/>
      <c r="F8699" s="1016" t="e">
        <f t="shared" si="262"/>
        <v>#DIV/0!</v>
      </c>
      <c r="G8699" s="1016">
        <f t="shared" si="263"/>
        <v>0</v>
      </c>
    </row>
    <row r="8700" spans="1:7">
      <c r="A8700" s="1016"/>
      <c r="B8700" s="1016"/>
      <c r="C8700" s="1016"/>
      <c r="D8700" s="1016"/>
      <c r="E8700" s="1016"/>
      <c r="F8700" s="1016" t="e">
        <f t="shared" si="262"/>
        <v>#DIV/0!</v>
      </c>
      <c r="G8700" s="1016">
        <f t="shared" si="263"/>
        <v>0</v>
      </c>
    </row>
    <row r="8701" spans="1:7">
      <c r="A8701" s="1016"/>
      <c r="B8701" s="1016"/>
      <c r="C8701" s="1016"/>
      <c r="D8701" s="1016"/>
      <c r="E8701" s="1016"/>
      <c r="F8701" s="1016" t="e">
        <f t="shared" si="262"/>
        <v>#DIV/0!</v>
      </c>
      <c r="G8701" s="1016">
        <f t="shared" si="263"/>
        <v>0</v>
      </c>
    </row>
    <row r="8702" spans="1:7">
      <c r="A8702" s="1016"/>
      <c r="B8702" s="1016"/>
      <c r="C8702" s="1016"/>
      <c r="D8702" s="1016"/>
      <c r="E8702" s="1016"/>
      <c r="F8702" s="1016" t="e">
        <f t="shared" si="262"/>
        <v>#DIV/0!</v>
      </c>
      <c r="G8702" s="1016">
        <f t="shared" si="263"/>
        <v>0</v>
      </c>
    </row>
    <row r="8703" spans="1:7">
      <c r="A8703" s="1016"/>
      <c r="B8703" s="1016"/>
      <c r="C8703" s="1016"/>
      <c r="D8703" s="1016"/>
      <c r="E8703" s="1016"/>
      <c r="F8703" s="1016" t="e">
        <f t="shared" si="262"/>
        <v>#DIV/0!</v>
      </c>
      <c r="G8703" s="1016">
        <f t="shared" si="263"/>
        <v>0</v>
      </c>
    </row>
    <row r="8704" spans="1:7">
      <c r="A8704" s="1016"/>
      <c r="B8704" s="1016"/>
      <c r="C8704" s="1016"/>
      <c r="D8704" s="1016"/>
      <c r="E8704" s="1016"/>
      <c r="F8704" s="1016" t="e">
        <f t="shared" si="262"/>
        <v>#DIV/0!</v>
      </c>
      <c r="G8704" s="1016">
        <f t="shared" si="263"/>
        <v>0</v>
      </c>
    </row>
    <row r="8705" spans="1:7">
      <c r="A8705" s="1016"/>
      <c r="B8705" s="1016"/>
      <c r="C8705" s="1016"/>
      <c r="D8705" s="1016"/>
      <c r="E8705" s="1016"/>
      <c r="F8705" s="1016" t="e">
        <f t="shared" si="262"/>
        <v>#DIV/0!</v>
      </c>
      <c r="G8705" s="1016">
        <f t="shared" si="263"/>
        <v>0</v>
      </c>
    </row>
    <row r="8706" spans="1:7">
      <c r="A8706" s="1016"/>
      <c r="B8706" s="1016"/>
      <c r="C8706" s="1016"/>
      <c r="D8706" s="1016"/>
      <c r="E8706" s="1016"/>
      <c r="F8706" s="1016" t="e">
        <f t="shared" si="262"/>
        <v>#DIV/0!</v>
      </c>
      <c r="G8706" s="1016">
        <f t="shared" si="263"/>
        <v>0</v>
      </c>
    </row>
    <row r="8707" spans="1:7">
      <c r="A8707" s="1016"/>
      <c r="B8707" s="1016"/>
      <c r="C8707" s="1016"/>
      <c r="D8707" s="1016"/>
      <c r="E8707" s="1016"/>
      <c r="F8707" s="1016" t="e">
        <f t="shared" si="262"/>
        <v>#DIV/0!</v>
      </c>
      <c r="G8707" s="1016">
        <f t="shared" si="263"/>
        <v>0</v>
      </c>
    </row>
    <row r="8708" spans="1:7">
      <c r="A8708" s="1016"/>
      <c r="B8708" s="1016"/>
      <c r="C8708" s="1016"/>
      <c r="D8708" s="1016"/>
      <c r="E8708" s="1016"/>
      <c r="F8708" s="1016" t="e">
        <f t="shared" si="262"/>
        <v>#DIV/0!</v>
      </c>
      <c r="G8708" s="1016">
        <f t="shared" si="263"/>
        <v>0</v>
      </c>
    </row>
    <row r="8709" spans="1:7">
      <c r="A8709" s="1016"/>
      <c r="B8709" s="1016"/>
      <c r="C8709" s="1016"/>
      <c r="D8709" s="1016"/>
      <c r="E8709" s="1016"/>
      <c r="F8709" s="1016" t="e">
        <f t="shared" si="262"/>
        <v>#DIV/0!</v>
      </c>
      <c r="G8709" s="1016">
        <f t="shared" si="263"/>
        <v>0</v>
      </c>
    </row>
    <row r="8710" spans="1:7">
      <c r="A8710" s="1016"/>
      <c r="B8710" s="1016"/>
      <c r="C8710" s="1016"/>
      <c r="D8710" s="1016"/>
      <c r="E8710" s="1016"/>
      <c r="F8710" s="1016" t="e">
        <f t="shared" si="262"/>
        <v>#DIV/0!</v>
      </c>
      <c r="G8710" s="1016">
        <f t="shared" si="263"/>
        <v>0</v>
      </c>
    </row>
    <row r="8711" spans="1:7">
      <c r="A8711" s="1016"/>
      <c r="B8711" s="1016"/>
      <c r="C8711" s="1016"/>
      <c r="D8711" s="1016"/>
      <c r="E8711" s="1016"/>
      <c r="F8711" s="1016" t="e">
        <f t="shared" si="262"/>
        <v>#DIV/0!</v>
      </c>
      <c r="G8711" s="1016">
        <f t="shared" si="263"/>
        <v>0</v>
      </c>
    </row>
    <row r="8712" spans="1:7">
      <c r="A8712" s="1016"/>
      <c r="B8712" s="1016"/>
      <c r="C8712" s="1016"/>
      <c r="D8712" s="1016"/>
      <c r="E8712" s="1016"/>
      <c r="F8712" s="1016" t="e">
        <f t="shared" si="262"/>
        <v>#DIV/0!</v>
      </c>
      <c r="G8712" s="1016">
        <f t="shared" si="263"/>
        <v>0</v>
      </c>
    </row>
    <row r="8713" spans="1:7">
      <c r="A8713" s="1016"/>
      <c r="B8713" s="1016"/>
      <c r="C8713" s="1016"/>
      <c r="D8713" s="1016"/>
      <c r="E8713" s="1016"/>
      <c r="F8713" s="1016" t="e">
        <f t="shared" si="262"/>
        <v>#DIV/0!</v>
      </c>
      <c r="G8713" s="1016">
        <f t="shared" si="263"/>
        <v>0</v>
      </c>
    </row>
    <row r="8714" spans="1:7">
      <c r="A8714" s="1016"/>
      <c r="B8714" s="1016"/>
      <c r="C8714" s="1016"/>
      <c r="D8714" s="1016"/>
      <c r="E8714" s="1016"/>
      <c r="F8714" s="1016" t="e">
        <f t="shared" si="262"/>
        <v>#DIV/0!</v>
      </c>
      <c r="G8714" s="1016">
        <f t="shared" si="263"/>
        <v>0</v>
      </c>
    </row>
    <row r="8715" spans="1:7">
      <c r="A8715" s="1016"/>
      <c r="B8715" s="1016"/>
      <c r="C8715" s="1016"/>
      <c r="D8715" s="1016"/>
      <c r="E8715" s="1016"/>
      <c r="F8715" s="1016" t="e">
        <f t="shared" si="262"/>
        <v>#DIV/0!</v>
      </c>
      <c r="G8715" s="1016">
        <f t="shared" si="263"/>
        <v>0</v>
      </c>
    </row>
    <row r="8716" spans="1:7">
      <c r="A8716" s="1016"/>
      <c r="B8716" s="1016"/>
      <c r="C8716" s="1016"/>
      <c r="D8716" s="1016"/>
      <c r="E8716" s="1016"/>
      <c r="F8716" s="1016" t="e">
        <f t="shared" si="262"/>
        <v>#DIV/0!</v>
      </c>
      <c r="G8716" s="1016">
        <f t="shared" si="263"/>
        <v>0</v>
      </c>
    </row>
    <row r="8717" spans="1:7">
      <c r="A8717" s="1016"/>
      <c r="B8717" s="1016"/>
      <c r="C8717" s="1016"/>
      <c r="D8717" s="1016"/>
      <c r="E8717" s="1016"/>
      <c r="F8717" s="1016" t="e">
        <f t="shared" si="262"/>
        <v>#DIV/0!</v>
      </c>
      <c r="G8717" s="1016">
        <f t="shared" si="263"/>
        <v>0</v>
      </c>
    </row>
    <row r="8718" spans="1:7">
      <c r="A8718" s="1016"/>
      <c r="B8718" s="1016"/>
      <c r="C8718" s="1016"/>
      <c r="D8718" s="1016"/>
      <c r="E8718" s="1016"/>
      <c r="F8718" s="1016" t="e">
        <f t="shared" si="262"/>
        <v>#DIV/0!</v>
      </c>
      <c r="G8718" s="1016">
        <f t="shared" si="263"/>
        <v>0</v>
      </c>
    </row>
    <row r="8719" spans="1:7">
      <c r="A8719" s="1016"/>
      <c r="B8719" s="1016"/>
      <c r="C8719" s="1016"/>
      <c r="D8719" s="1016"/>
      <c r="E8719" s="1016"/>
      <c r="F8719" s="1016" t="e">
        <f t="shared" si="262"/>
        <v>#DIV/0!</v>
      </c>
      <c r="G8719" s="1016">
        <f t="shared" si="263"/>
        <v>0</v>
      </c>
    </row>
    <row r="8720" spans="1:7">
      <c r="A8720" s="1016"/>
      <c r="B8720" s="1016"/>
      <c r="C8720" s="1016"/>
      <c r="D8720" s="1016"/>
      <c r="E8720" s="1016"/>
      <c r="F8720" s="1016" t="e">
        <f t="shared" si="262"/>
        <v>#DIV/0!</v>
      </c>
      <c r="G8720" s="1016">
        <f t="shared" si="263"/>
        <v>0</v>
      </c>
    </row>
    <row r="8721" spans="1:7">
      <c r="A8721" s="1016"/>
      <c r="B8721" s="1016"/>
      <c r="C8721" s="1016"/>
      <c r="D8721" s="1016"/>
      <c r="E8721" s="1016"/>
      <c r="F8721" s="1016" t="e">
        <f t="shared" si="262"/>
        <v>#DIV/0!</v>
      </c>
      <c r="G8721" s="1016">
        <f t="shared" si="263"/>
        <v>0</v>
      </c>
    </row>
    <row r="8722" spans="1:7">
      <c r="A8722" s="1016"/>
      <c r="B8722" s="1016"/>
      <c r="C8722" s="1016"/>
      <c r="D8722" s="1016"/>
      <c r="E8722" s="1016"/>
      <c r="F8722" s="1016" t="e">
        <f t="shared" si="262"/>
        <v>#DIV/0!</v>
      </c>
      <c r="G8722" s="1016">
        <f t="shared" si="263"/>
        <v>0</v>
      </c>
    </row>
    <row r="8723" spans="1:7">
      <c r="A8723" s="1016"/>
      <c r="B8723" s="1016"/>
      <c r="C8723" s="1016"/>
      <c r="D8723" s="1016"/>
      <c r="E8723" s="1016"/>
      <c r="F8723" s="1016" t="e">
        <f t="shared" si="262"/>
        <v>#DIV/0!</v>
      </c>
      <c r="G8723" s="1016">
        <f t="shared" si="263"/>
        <v>0</v>
      </c>
    </row>
    <row r="8724" spans="1:7">
      <c r="A8724" s="1016"/>
      <c r="B8724" s="1016"/>
      <c r="C8724" s="1016"/>
      <c r="D8724" s="1016"/>
      <c r="E8724" s="1016"/>
      <c r="F8724" s="1016" t="e">
        <f t="shared" si="262"/>
        <v>#DIV/0!</v>
      </c>
      <c r="G8724" s="1016">
        <f t="shared" si="263"/>
        <v>0</v>
      </c>
    </row>
    <row r="8725" spans="1:7">
      <c r="A8725" s="1016"/>
      <c r="B8725" s="1016"/>
      <c r="C8725" s="1016"/>
      <c r="D8725" s="1016"/>
      <c r="E8725" s="1016"/>
      <c r="F8725" s="1016" t="e">
        <f t="shared" si="262"/>
        <v>#DIV/0!</v>
      </c>
      <c r="G8725" s="1016">
        <f t="shared" si="263"/>
        <v>0</v>
      </c>
    </row>
    <row r="8726" spans="1:7">
      <c r="A8726" s="1016"/>
      <c r="B8726" s="1016"/>
      <c r="C8726" s="1016"/>
      <c r="D8726" s="1016"/>
      <c r="E8726" s="1016"/>
      <c r="F8726" s="1016" t="e">
        <f t="shared" si="262"/>
        <v>#DIV/0!</v>
      </c>
      <c r="G8726" s="1016">
        <f t="shared" si="263"/>
        <v>0</v>
      </c>
    </row>
    <row r="8727" spans="1:7">
      <c r="A8727" s="1016"/>
      <c r="B8727" s="1016"/>
      <c r="C8727" s="1016"/>
      <c r="D8727" s="1016"/>
      <c r="E8727" s="1016"/>
      <c r="F8727" s="1016" t="e">
        <f t="shared" si="262"/>
        <v>#DIV/0!</v>
      </c>
      <c r="G8727" s="1016">
        <f t="shared" si="263"/>
        <v>0</v>
      </c>
    </row>
    <row r="8728" spans="1:7">
      <c r="A8728" s="1016"/>
      <c r="B8728" s="1016"/>
      <c r="C8728" s="1016"/>
      <c r="D8728" s="1016"/>
      <c r="E8728" s="1016"/>
      <c r="F8728" s="1016" t="e">
        <f t="shared" si="262"/>
        <v>#DIV/0!</v>
      </c>
      <c r="G8728" s="1016">
        <f t="shared" si="263"/>
        <v>0</v>
      </c>
    </row>
    <row r="8729" spans="1:7">
      <c r="A8729" s="1016"/>
      <c r="B8729" s="1016"/>
      <c r="C8729" s="1016"/>
      <c r="D8729" s="1016"/>
      <c r="E8729" s="1016"/>
      <c r="F8729" s="1016" t="e">
        <f t="shared" si="262"/>
        <v>#DIV/0!</v>
      </c>
      <c r="G8729" s="1016">
        <f t="shared" si="263"/>
        <v>0</v>
      </c>
    </row>
    <row r="8730" spans="1:7">
      <c r="A8730" s="1016"/>
      <c r="B8730" s="1016"/>
      <c r="C8730" s="1016"/>
      <c r="D8730" s="1016"/>
      <c r="E8730" s="1016"/>
      <c r="F8730" s="1016" t="e">
        <f t="shared" si="262"/>
        <v>#DIV/0!</v>
      </c>
      <c r="G8730" s="1016">
        <f t="shared" si="263"/>
        <v>0</v>
      </c>
    </row>
    <row r="8731" spans="1:7">
      <c r="A8731" s="1016"/>
      <c r="B8731" s="1016"/>
      <c r="C8731" s="1016"/>
      <c r="D8731" s="1016"/>
      <c r="E8731" s="1016"/>
      <c r="F8731" s="1016" t="e">
        <f t="shared" si="262"/>
        <v>#DIV/0!</v>
      </c>
      <c r="G8731" s="1016">
        <f t="shared" si="263"/>
        <v>0</v>
      </c>
    </row>
    <row r="8732" spans="1:7">
      <c r="A8732" s="1016"/>
      <c r="B8732" s="1016"/>
      <c r="C8732" s="1016"/>
      <c r="D8732" s="1016"/>
      <c r="E8732" s="1016"/>
      <c r="F8732" s="1016" t="e">
        <f t="shared" si="262"/>
        <v>#DIV/0!</v>
      </c>
      <c r="G8732" s="1016">
        <f t="shared" si="263"/>
        <v>0</v>
      </c>
    </row>
    <row r="8733" spans="1:7">
      <c r="A8733" s="1016"/>
      <c r="B8733" s="1016"/>
      <c r="C8733" s="1016"/>
      <c r="D8733" s="1016"/>
      <c r="E8733" s="1016"/>
      <c r="F8733" s="1016" t="e">
        <f t="shared" si="262"/>
        <v>#DIV/0!</v>
      </c>
      <c r="G8733" s="1016">
        <f t="shared" si="263"/>
        <v>0</v>
      </c>
    </row>
    <row r="8734" spans="1:7">
      <c r="A8734" s="1016"/>
      <c r="B8734" s="1016"/>
      <c r="C8734" s="1016"/>
      <c r="D8734" s="1016"/>
      <c r="E8734" s="1016"/>
      <c r="F8734" s="1016" t="e">
        <f t="shared" si="262"/>
        <v>#DIV/0!</v>
      </c>
      <c r="G8734" s="1016">
        <f t="shared" si="263"/>
        <v>0</v>
      </c>
    </row>
    <row r="8735" spans="1:7">
      <c r="A8735" s="1016"/>
      <c r="B8735" s="1016"/>
      <c r="C8735" s="1016"/>
      <c r="D8735" s="1016"/>
      <c r="E8735" s="1016"/>
      <c r="F8735" s="1016" t="e">
        <f t="shared" ref="F8735:F8798" si="264">(B8735*C8735*D8735*60/(A8735*1000))+F8734</f>
        <v>#DIV/0!</v>
      </c>
      <c r="G8735" s="1016">
        <f t="shared" ref="G8735:G8798" si="265">(C8735*D8735*60)+G8734</f>
        <v>0</v>
      </c>
    </row>
    <row r="8736" spans="1:7">
      <c r="A8736" s="1016"/>
      <c r="B8736" s="1016"/>
      <c r="C8736" s="1016"/>
      <c r="D8736" s="1016"/>
      <c r="E8736" s="1016"/>
      <c r="F8736" s="1016" t="e">
        <f t="shared" si="264"/>
        <v>#DIV/0!</v>
      </c>
      <c r="G8736" s="1016">
        <f t="shared" si="265"/>
        <v>0</v>
      </c>
    </row>
    <row r="8737" spans="1:7">
      <c r="A8737" s="1016"/>
      <c r="B8737" s="1016"/>
      <c r="C8737" s="1016"/>
      <c r="D8737" s="1016"/>
      <c r="E8737" s="1016"/>
      <c r="F8737" s="1016" t="e">
        <f t="shared" si="264"/>
        <v>#DIV/0!</v>
      </c>
      <c r="G8737" s="1016">
        <f t="shared" si="265"/>
        <v>0</v>
      </c>
    </row>
    <row r="8738" spans="1:7">
      <c r="A8738" s="1016"/>
      <c r="B8738" s="1016"/>
      <c r="C8738" s="1016"/>
      <c r="D8738" s="1016"/>
      <c r="E8738" s="1016"/>
      <c r="F8738" s="1016" t="e">
        <f t="shared" si="264"/>
        <v>#DIV/0!</v>
      </c>
      <c r="G8738" s="1016">
        <f t="shared" si="265"/>
        <v>0</v>
      </c>
    </row>
    <row r="8739" spans="1:7">
      <c r="A8739" s="1016"/>
      <c r="B8739" s="1016"/>
      <c r="C8739" s="1016"/>
      <c r="D8739" s="1016"/>
      <c r="E8739" s="1016"/>
      <c r="F8739" s="1016" t="e">
        <f t="shared" si="264"/>
        <v>#DIV/0!</v>
      </c>
      <c r="G8739" s="1016">
        <f t="shared" si="265"/>
        <v>0</v>
      </c>
    </row>
    <row r="8740" spans="1:7">
      <c r="A8740" s="1016"/>
      <c r="B8740" s="1016"/>
      <c r="C8740" s="1016"/>
      <c r="D8740" s="1016"/>
      <c r="E8740" s="1016"/>
      <c r="F8740" s="1016" t="e">
        <f t="shared" si="264"/>
        <v>#DIV/0!</v>
      </c>
      <c r="G8740" s="1016">
        <f t="shared" si="265"/>
        <v>0</v>
      </c>
    </row>
    <row r="8741" spans="1:7">
      <c r="A8741" s="1016"/>
      <c r="B8741" s="1016"/>
      <c r="C8741" s="1016"/>
      <c r="D8741" s="1016"/>
      <c r="E8741" s="1016"/>
      <c r="F8741" s="1016" t="e">
        <f t="shared" si="264"/>
        <v>#DIV/0!</v>
      </c>
      <c r="G8741" s="1016">
        <f t="shared" si="265"/>
        <v>0</v>
      </c>
    </row>
    <row r="8742" spans="1:7">
      <c r="A8742" s="1016"/>
      <c r="B8742" s="1016"/>
      <c r="C8742" s="1016"/>
      <c r="D8742" s="1016"/>
      <c r="E8742" s="1016"/>
      <c r="F8742" s="1016" t="e">
        <f t="shared" si="264"/>
        <v>#DIV/0!</v>
      </c>
      <c r="G8742" s="1016">
        <f t="shared" si="265"/>
        <v>0</v>
      </c>
    </row>
    <row r="8743" spans="1:7">
      <c r="A8743" s="1016"/>
      <c r="B8743" s="1016"/>
      <c r="C8743" s="1016"/>
      <c r="D8743" s="1016"/>
      <c r="E8743" s="1016"/>
      <c r="F8743" s="1016" t="e">
        <f t="shared" si="264"/>
        <v>#DIV/0!</v>
      </c>
      <c r="G8743" s="1016">
        <f t="shared" si="265"/>
        <v>0</v>
      </c>
    </row>
    <row r="8744" spans="1:7">
      <c r="A8744" s="1016"/>
      <c r="B8744" s="1016"/>
      <c r="C8744" s="1016"/>
      <c r="D8744" s="1016"/>
      <c r="E8744" s="1016"/>
      <c r="F8744" s="1016" t="e">
        <f t="shared" si="264"/>
        <v>#DIV/0!</v>
      </c>
      <c r="G8744" s="1016">
        <f t="shared" si="265"/>
        <v>0</v>
      </c>
    </row>
    <row r="8745" spans="1:7">
      <c r="A8745" s="1016"/>
      <c r="B8745" s="1016"/>
      <c r="C8745" s="1016"/>
      <c r="D8745" s="1016"/>
      <c r="E8745" s="1016"/>
      <c r="F8745" s="1016" t="e">
        <f t="shared" si="264"/>
        <v>#DIV/0!</v>
      </c>
      <c r="G8745" s="1016">
        <f t="shared" si="265"/>
        <v>0</v>
      </c>
    </row>
    <row r="8746" spans="1:7">
      <c r="A8746" s="1016"/>
      <c r="B8746" s="1016"/>
      <c r="C8746" s="1016"/>
      <c r="D8746" s="1016"/>
      <c r="E8746" s="1016"/>
      <c r="F8746" s="1016" t="e">
        <f t="shared" si="264"/>
        <v>#DIV/0!</v>
      </c>
      <c r="G8746" s="1016">
        <f t="shared" si="265"/>
        <v>0</v>
      </c>
    </row>
    <row r="8747" spans="1:7">
      <c r="A8747" s="1016"/>
      <c r="B8747" s="1016"/>
      <c r="C8747" s="1016"/>
      <c r="D8747" s="1016"/>
      <c r="E8747" s="1016"/>
      <c r="F8747" s="1016" t="e">
        <f t="shared" si="264"/>
        <v>#DIV/0!</v>
      </c>
      <c r="G8747" s="1016">
        <f t="shared" si="265"/>
        <v>0</v>
      </c>
    </row>
    <row r="8748" spans="1:7">
      <c r="A8748" s="1016"/>
      <c r="B8748" s="1016"/>
      <c r="C8748" s="1016"/>
      <c r="D8748" s="1016"/>
      <c r="E8748" s="1016"/>
      <c r="F8748" s="1016" t="e">
        <f t="shared" si="264"/>
        <v>#DIV/0!</v>
      </c>
      <c r="G8748" s="1016">
        <f t="shared" si="265"/>
        <v>0</v>
      </c>
    </row>
    <row r="8749" spans="1:7">
      <c r="A8749" s="1016"/>
      <c r="B8749" s="1016"/>
      <c r="C8749" s="1016"/>
      <c r="D8749" s="1016"/>
      <c r="E8749" s="1016"/>
      <c r="F8749" s="1016" t="e">
        <f t="shared" si="264"/>
        <v>#DIV/0!</v>
      </c>
      <c r="G8749" s="1016">
        <f t="shared" si="265"/>
        <v>0</v>
      </c>
    </row>
    <row r="8750" spans="1:7">
      <c r="A8750" s="1016"/>
      <c r="B8750" s="1016"/>
      <c r="C8750" s="1016"/>
      <c r="D8750" s="1016"/>
      <c r="E8750" s="1016"/>
      <c r="F8750" s="1016" t="e">
        <f t="shared" si="264"/>
        <v>#DIV/0!</v>
      </c>
      <c r="G8750" s="1016">
        <f t="shared" si="265"/>
        <v>0</v>
      </c>
    </row>
    <row r="8751" spans="1:7">
      <c r="A8751" s="1016"/>
      <c r="B8751" s="1016"/>
      <c r="C8751" s="1016"/>
      <c r="D8751" s="1016"/>
      <c r="E8751" s="1016"/>
      <c r="F8751" s="1016" t="e">
        <f t="shared" si="264"/>
        <v>#DIV/0!</v>
      </c>
      <c r="G8751" s="1016">
        <f t="shared" si="265"/>
        <v>0</v>
      </c>
    </row>
    <row r="8752" spans="1:7">
      <c r="A8752" s="1016"/>
      <c r="B8752" s="1016"/>
      <c r="C8752" s="1016"/>
      <c r="D8752" s="1016"/>
      <c r="E8752" s="1016"/>
      <c r="F8752" s="1016" t="e">
        <f t="shared" si="264"/>
        <v>#DIV/0!</v>
      </c>
      <c r="G8752" s="1016">
        <f t="shared" si="265"/>
        <v>0</v>
      </c>
    </row>
    <row r="8753" spans="1:7">
      <c r="A8753" s="1016"/>
      <c r="B8753" s="1016"/>
      <c r="C8753" s="1016"/>
      <c r="D8753" s="1016"/>
      <c r="E8753" s="1016"/>
      <c r="F8753" s="1016" t="e">
        <f t="shared" si="264"/>
        <v>#DIV/0!</v>
      </c>
      <c r="G8753" s="1016">
        <f t="shared" si="265"/>
        <v>0</v>
      </c>
    </row>
    <row r="8754" spans="1:7">
      <c r="A8754" s="1016"/>
      <c r="B8754" s="1016"/>
      <c r="C8754" s="1016"/>
      <c r="D8754" s="1016"/>
      <c r="E8754" s="1016"/>
      <c r="F8754" s="1016" t="e">
        <f t="shared" si="264"/>
        <v>#DIV/0!</v>
      </c>
      <c r="G8754" s="1016">
        <f t="shared" si="265"/>
        <v>0</v>
      </c>
    </row>
    <row r="8755" spans="1:7">
      <c r="A8755" s="1016"/>
      <c r="B8755" s="1016"/>
      <c r="C8755" s="1016"/>
      <c r="D8755" s="1016"/>
      <c r="E8755" s="1016"/>
      <c r="F8755" s="1016" t="e">
        <f t="shared" si="264"/>
        <v>#DIV/0!</v>
      </c>
      <c r="G8755" s="1016">
        <f t="shared" si="265"/>
        <v>0</v>
      </c>
    </row>
    <row r="8756" spans="1:7">
      <c r="A8756" s="1016"/>
      <c r="B8756" s="1016"/>
      <c r="C8756" s="1016"/>
      <c r="D8756" s="1016"/>
      <c r="E8756" s="1016"/>
      <c r="F8756" s="1016" t="e">
        <f t="shared" si="264"/>
        <v>#DIV/0!</v>
      </c>
      <c r="G8756" s="1016">
        <f t="shared" si="265"/>
        <v>0</v>
      </c>
    </row>
    <row r="8757" spans="1:7">
      <c r="A8757" s="1016"/>
      <c r="B8757" s="1016"/>
      <c r="C8757" s="1016"/>
      <c r="D8757" s="1016"/>
      <c r="E8757" s="1016"/>
      <c r="F8757" s="1016" t="e">
        <f t="shared" si="264"/>
        <v>#DIV/0!</v>
      </c>
      <c r="G8757" s="1016">
        <f t="shared" si="265"/>
        <v>0</v>
      </c>
    </row>
    <row r="8758" spans="1:7">
      <c r="A8758" s="1016"/>
      <c r="B8758" s="1016"/>
      <c r="C8758" s="1016"/>
      <c r="D8758" s="1016"/>
      <c r="E8758" s="1016"/>
      <c r="F8758" s="1016" t="e">
        <f t="shared" si="264"/>
        <v>#DIV/0!</v>
      </c>
      <c r="G8758" s="1016">
        <f t="shared" si="265"/>
        <v>0</v>
      </c>
    </row>
    <row r="8759" spans="1:7">
      <c r="A8759" s="1016"/>
      <c r="B8759" s="1016"/>
      <c r="C8759" s="1016"/>
      <c r="D8759" s="1016"/>
      <c r="E8759" s="1016"/>
      <c r="F8759" s="1016" t="e">
        <f t="shared" si="264"/>
        <v>#DIV/0!</v>
      </c>
      <c r="G8759" s="1016">
        <f t="shared" si="265"/>
        <v>0</v>
      </c>
    </row>
    <row r="8760" spans="1:7">
      <c r="A8760" s="1016"/>
      <c r="B8760" s="1016"/>
      <c r="C8760" s="1016"/>
      <c r="D8760" s="1016"/>
      <c r="E8760" s="1016"/>
      <c r="F8760" s="1016" t="e">
        <f t="shared" si="264"/>
        <v>#DIV/0!</v>
      </c>
      <c r="G8760" s="1016">
        <f t="shared" si="265"/>
        <v>0</v>
      </c>
    </row>
    <row r="8761" spans="1:7">
      <c r="A8761" s="1016"/>
      <c r="B8761" s="1016"/>
      <c r="C8761" s="1016"/>
      <c r="D8761" s="1016"/>
      <c r="E8761" s="1016"/>
      <c r="F8761" s="1016" t="e">
        <f t="shared" si="264"/>
        <v>#DIV/0!</v>
      </c>
      <c r="G8761" s="1016">
        <f t="shared" si="265"/>
        <v>0</v>
      </c>
    </row>
    <row r="8762" spans="1:7">
      <c r="A8762" s="1016"/>
      <c r="B8762" s="1016"/>
      <c r="C8762" s="1016"/>
      <c r="D8762" s="1016"/>
      <c r="E8762" s="1016"/>
      <c r="F8762" s="1016" t="e">
        <f t="shared" si="264"/>
        <v>#DIV/0!</v>
      </c>
      <c r="G8762" s="1016">
        <f t="shared" si="265"/>
        <v>0</v>
      </c>
    </row>
    <row r="8763" spans="1:7">
      <c r="A8763" s="1016"/>
      <c r="B8763" s="1016"/>
      <c r="C8763" s="1016"/>
      <c r="D8763" s="1016"/>
      <c r="E8763" s="1016"/>
      <c r="F8763" s="1016" t="e">
        <f t="shared" si="264"/>
        <v>#DIV/0!</v>
      </c>
      <c r="G8763" s="1016">
        <f t="shared" si="265"/>
        <v>0</v>
      </c>
    </row>
    <row r="8764" spans="1:7">
      <c r="A8764" s="1016"/>
      <c r="B8764" s="1016"/>
      <c r="C8764" s="1016"/>
      <c r="D8764" s="1016"/>
      <c r="E8764" s="1016"/>
      <c r="F8764" s="1016" t="e">
        <f t="shared" si="264"/>
        <v>#DIV/0!</v>
      </c>
      <c r="G8764" s="1016">
        <f t="shared" si="265"/>
        <v>0</v>
      </c>
    </row>
    <row r="8765" spans="1:7">
      <c r="A8765" s="1016"/>
      <c r="B8765" s="1016"/>
      <c r="C8765" s="1016"/>
      <c r="D8765" s="1016"/>
      <c r="E8765" s="1016"/>
      <c r="F8765" s="1016" t="e">
        <f t="shared" si="264"/>
        <v>#DIV/0!</v>
      </c>
      <c r="G8765" s="1016">
        <f t="shared" si="265"/>
        <v>0</v>
      </c>
    </row>
    <row r="8766" spans="1:7">
      <c r="A8766" s="1016"/>
      <c r="B8766" s="1016"/>
      <c r="C8766" s="1016"/>
      <c r="D8766" s="1016"/>
      <c r="E8766" s="1016"/>
      <c r="F8766" s="1016" t="e">
        <f t="shared" si="264"/>
        <v>#DIV/0!</v>
      </c>
      <c r="G8766" s="1016">
        <f t="shared" si="265"/>
        <v>0</v>
      </c>
    </row>
    <row r="8767" spans="1:7">
      <c r="A8767" s="1016"/>
      <c r="B8767" s="1016"/>
      <c r="C8767" s="1016"/>
      <c r="D8767" s="1016"/>
      <c r="E8767" s="1016"/>
      <c r="F8767" s="1016" t="e">
        <f t="shared" si="264"/>
        <v>#DIV/0!</v>
      </c>
      <c r="G8767" s="1016">
        <f t="shared" si="265"/>
        <v>0</v>
      </c>
    </row>
    <row r="8768" spans="1:7">
      <c r="A8768" s="1016"/>
      <c r="B8768" s="1016"/>
      <c r="C8768" s="1016"/>
      <c r="D8768" s="1016"/>
      <c r="E8768" s="1016"/>
      <c r="F8768" s="1016" t="e">
        <f t="shared" si="264"/>
        <v>#DIV/0!</v>
      </c>
      <c r="G8768" s="1016">
        <f t="shared" si="265"/>
        <v>0</v>
      </c>
    </row>
    <row r="8769" spans="1:7">
      <c r="A8769" s="1016"/>
      <c r="B8769" s="1016"/>
      <c r="C8769" s="1016"/>
      <c r="D8769" s="1016"/>
      <c r="E8769" s="1016"/>
      <c r="F8769" s="1016" t="e">
        <f t="shared" si="264"/>
        <v>#DIV/0!</v>
      </c>
      <c r="G8769" s="1016">
        <f t="shared" si="265"/>
        <v>0</v>
      </c>
    </row>
    <row r="8770" spans="1:7">
      <c r="A8770" s="1016"/>
      <c r="B8770" s="1016"/>
      <c r="C8770" s="1016"/>
      <c r="D8770" s="1016"/>
      <c r="E8770" s="1016"/>
      <c r="F8770" s="1016" t="e">
        <f t="shared" si="264"/>
        <v>#DIV/0!</v>
      </c>
      <c r="G8770" s="1016">
        <f t="shared" si="265"/>
        <v>0</v>
      </c>
    </row>
    <row r="8771" spans="1:7">
      <c r="A8771" s="1016"/>
      <c r="B8771" s="1016"/>
      <c r="C8771" s="1016"/>
      <c r="D8771" s="1016"/>
      <c r="E8771" s="1016"/>
      <c r="F8771" s="1016" t="e">
        <f t="shared" si="264"/>
        <v>#DIV/0!</v>
      </c>
      <c r="G8771" s="1016">
        <f t="shared" si="265"/>
        <v>0</v>
      </c>
    </row>
    <row r="8772" spans="1:7">
      <c r="A8772" s="1016"/>
      <c r="B8772" s="1016"/>
      <c r="C8772" s="1016"/>
      <c r="D8772" s="1016"/>
      <c r="E8772" s="1016"/>
      <c r="F8772" s="1016" t="e">
        <f t="shared" si="264"/>
        <v>#DIV/0!</v>
      </c>
      <c r="G8772" s="1016">
        <f t="shared" si="265"/>
        <v>0</v>
      </c>
    </row>
    <row r="8773" spans="1:7">
      <c r="A8773" s="1016"/>
      <c r="B8773" s="1016"/>
      <c r="C8773" s="1016"/>
      <c r="D8773" s="1016"/>
      <c r="E8773" s="1016"/>
      <c r="F8773" s="1016" t="e">
        <f t="shared" si="264"/>
        <v>#DIV/0!</v>
      </c>
      <c r="G8773" s="1016">
        <f t="shared" si="265"/>
        <v>0</v>
      </c>
    </row>
    <row r="8774" spans="1:7">
      <c r="A8774" s="1016"/>
      <c r="B8774" s="1016"/>
      <c r="C8774" s="1016"/>
      <c r="D8774" s="1016"/>
      <c r="E8774" s="1016"/>
      <c r="F8774" s="1016" t="e">
        <f t="shared" si="264"/>
        <v>#DIV/0!</v>
      </c>
      <c r="G8774" s="1016">
        <f t="shared" si="265"/>
        <v>0</v>
      </c>
    </row>
    <row r="8775" spans="1:7">
      <c r="A8775" s="1016"/>
      <c r="B8775" s="1016"/>
      <c r="C8775" s="1016"/>
      <c r="D8775" s="1016"/>
      <c r="E8775" s="1016"/>
      <c r="F8775" s="1016" t="e">
        <f t="shared" si="264"/>
        <v>#DIV/0!</v>
      </c>
      <c r="G8775" s="1016">
        <f t="shared" si="265"/>
        <v>0</v>
      </c>
    </row>
    <row r="8776" spans="1:7">
      <c r="A8776" s="1016"/>
      <c r="B8776" s="1016"/>
      <c r="C8776" s="1016"/>
      <c r="D8776" s="1016"/>
      <c r="E8776" s="1016"/>
      <c r="F8776" s="1016" t="e">
        <f t="shared" si="264"/>
        <v>#DIV/0!</v>
      </c>
      <c r="G8776" s="1016">
        <f t="shared" si="265"/>
        <v>0</v>
      </c>
    </row>
    <row r="8777" spans="1:7">
      <c r="A8777" s="1016"/>
      <c r="B8777" s="1016"/>
      <c r="C8777" s="1016"/>
      <c r="D8777" s="1016"/>
      <c r="E8777" s="1016"/>
      <c r="F8777" s="1016" t="e">
        <f t="shared" si="264"/>
        <v>#DIV/0!</v>
      </c>
      <c r="G8777" s="1016">
        <f t="shared" si="265"/>
        <v>0</v>
      </c>
    </row>
    <row r="8778" spans="1:7">
      <c r="A8778" s="1016"/>
      <c r="B8778" s="1016"/>
      <c r="C8778" s="1016"/>
      <c r="D8778" s="1016"/>
      <c r="E8778" s="1016"/>
      <c r="F8778" s="1016" t="e">
        <f t="shared" si="264"/>
        <v>#DIV/0!</v>
      </c>
      <c r="G8778" s="1016">
        <f t="shared" si="265"/>
        <v>0</v>
      </c>
    </row>
    <row r="8779" spans="1:7">
      <c r="A8779" s="1016"/>
      <c r="B8779" s="1016"/>
      <c r="C8779" s="1016"/>
      <c r="D8779" s="1016"/>
      <c r="E8779" s="1016"/>
      <c r="F8779" s="1016" t="e">
        <f t="shared" si="264"/>
        <v>#DIV/0!</v>
      </c>
      <c r="G8779" s="1016">
        <f t="shared" si="265"/>
        <v>0</v>
      </c>
    </row>
    <row r="8780" spans="1:7">
      <c r="A8780" s="1016"/>
      <c r="B8780" s="1016"/>
      <c r="C8780" s="1016"/>
      <c r="D8780" s="1016"/>
      <c r="E8780" s="1016"/>
      <c r="F8780" s="1016" t="e">
        <f t="shared" si="264"/>
        <v>#DIV/0!</v>
      </c>
      <c r="G8780" s="1016">
        <f t="shared" si="265"/>
        <v>0</v>
      </c>
    </row>
    <row r="8781" spans="1:7">
      <c r="A8781" s="1016"/>
      <c r="B8781" s="1016"/>
      <c r="C8781" s="1016"/>
      <c r="D8781" s="1016"/>
      <c r="E8781" s="1016"/>
      <c r="F8781" s="1016" t="e">
        <f t="shared" si="264"/>
        <v>#DIV/0!</v>
      </c>
      <c r="G8781" s="1016">
        <f t="shared" si="265"/>
        <v>0</v>
      </c>
    </row>
    <row r="8782" spans="1:7">
      <c r="A8782" s="1016"/>
      <c r="B8782" s="1016"/>
      <c r="C8782" s="1016"/>
      <c r="D8782" s="1016"/>
      <c r="E8782" s="1016"/>
      <c r="F8782" s="1016" t="e">
        <f t="shared" si="264"/>
        <v>#DIV/0!</v>
      </c>
      <c r="G8782" s="1016">
        <f t="shared" si="265"/>
        <v>0</v>
      </c>
    </row>
    <row r="8783" spans="1:7">
      <c r="A8783" s="1016"/>
      <c r="B8783" s="1016"/>
      <c r="C8783" s="1016"/>
      <c r="D8783" s="1016"/>
      <c r="E8783" s="1016"/>
      <c r="F8783" s="1016" t="e">
        <f t="shared" si="264"/>
        <v>#DIV/0!</v>
      </c>
      <c r="G8783" s="1016">
        <f t="shared" si="265"/>
        <v>0</v>
      </c>
    </row>
    <row r="8784" spans="1:7">
      <c r="A8784" s="1016"/>
      <c r="B8784" s="1016"/>
      <c r="C8784" s="1016"/>
      <c r="D8784" s="1016"/>
      <c r="E8784" s="1016"/>
      <c r="F8784" s="1016" t="e">
        <f t="shared" si="264"/>
        <v>#DIV/0!</v>
      </c>
      <c r="G8784" s="1016">
        <f t="shared" si="265"/>
        <v>0</v>
      </c>
    </row>
    <row r="8785" spans="1:7">
      <c r="A8785" s="1016"/>
      <c r="B8785" s="1016"/>
      <c r="C8785" s="1016"/>
      <c r="D8785" s="1016"/>
      <c r="E8785" s="1016"/>
      <c r="F8785" s="1016" t="e">
        <f t="shared" si="264"/>
        <v>#DIV/0!</v>
      </c>
      <c r="G8785" s="1016">
        <f t="shared" si="265"/>
        <v>0</v>
      </c>
    </row>
    <row r="8786" spans="1:7">
      <c r="A8786" s="1016"/>
      <c r="B8786" s="1016"/>
      <c r="C8786" s="1016"/>
      <c r="D8786" s="1016"/>
      <c r="E8786" s="1016"/>
      <c r="F8786" s="1016" t="e">
        <f t="shared" si="264"/>
        <v>#DIV/0!</v>
      </c>
      <c r="G8786" s="1016">
        <f t="shared" si="265"/>
        <v>0</v>
      </c>
    </row>
    <row r="8787" spans="1:7">
      <c r="A8787" s="1016"/>
      <c r="B8787" s="1016"/>
      <c r="C8787" s="1016"/>
      <c r="D8787" s="1016"/>
      <c r="E8787" s="1016"/>
      <c r="F8787" s="1016" t="e">
        <f t="shared" si="264"/>
        <v>#DIV/0!</v>
      </c>
      <c r="G8787" s="1016">
        <f t="shared" si="265"/>
        <v>0</v>
      </c>
    </row>
    <row r="8788" spans="1:7">
      <c r="A8788" s="1016"/>
      <c r="B8788" s="1016"/>
      <c r="C8788" s="1016"/>
      <c r="D8788" s="1016"/>
      <c r="E8788" s="1016"/>
      <c r="F8788" s="1016" t="e">
        <f t="shared" si="264"/>
        <v>#DIV/0!</v>
      </c>
      <c r="G8788" s="1016">
        <f t="shared" si="265"/>
        <v>0</v>
      </c>
    </row>
    <row r="8789" spans="1:7">
      <c r="A8789" s="1016"/>
      <c r="B8789" s="1016"/>
      <c r="C8789" s="1016"/>
      <c r="D8789" s="1016"/>
      <c r="E8789" s="1016"/>
      <c r="F8789" s="1016" t="e">
        <f t="shared" si="264"/>
        <v>#DIV/0!</v>
      </c>
      <c r="G8789" s="1016">
        <f t="shared" si="265"/>
        <v>0</v>
      </c>
    </row>
    <row r="8790" spans="1:7">
      <c r="A8790" s="1016"/>
      <c r="B8790" s="1016"/>
      <c r="C8790" s="1016"/>
      <c r="D8790" s="1016"/>
      <c r="E8790" s="1016"/>
      <c r="F8790" s="1016" t="e">
        <f t="shared" si="264"/>
        <v>#DIV/0!</v>
      </c>
      <c r="G8790" s="1016">
        <f t="shared" si="265"/>
        <v>0</v>
      </c>
    </row>
    <row r="8791" spans="1:7">
      <c r="A8791" s="1016"/>
      <c r="B8791" s="1016"/>
      <c r="C8791" s="1016"/>
      <c r="D8791" s="1016"/>
      <c r="E8791" s="1016"/>
      <c r="F8791" s="1016" t="e">
        <f t="shared" si="264"/>
        <v>#DIV/0!</v>
      </c>
      <c r="G8791" s="1016">
        <f t="shared" si="265"/>
        <v>0</v>
      </c>
    </row>
    <row r="8792" spans="1:7">
      <c r="A8792" s="1016"/>
      <c r="B8792" s="1016"/>
      <c r="C8792" s="1016"/>
      <c r="D8792" s="1016"/>
      <c r="E8792" s="1016"/>
      <c r="F8792" s="1016" t="e">
        <f t="shared" si="264"/>
        <v>#DIV/0!</v>
      </c>
      <c r="G8792" s="1016">
        <f t="shared" si="265"/>
        <v>0</v>
      </c>
    </row>
    <row r="8793" spans="1:7">
      <c r="A8793" s="1016"/>
      <c r="B8793" s="1016"/>
      <c r="C8793" s="1016"/>
      <c r="D8793" s="1016"/>
      <c r="E8793" s="1016"/>
      <c r="F8793" s="1016" t="e">
        <f t="shared" si="264"/>
        <v>#DIV/0!</v>
      </c>
      <c r="G8793" s="1016">
        <f t="shared" si="265"/>
        <v>0</v>
      </c>
    </row>
    <row r="8794" spans="1:7">
      <c r="A8794" s="1016"/>
      <c r="B8794" s="1016"/>
      <c r="C8794" s="1016"/>
      <c r="D8794" s="1016"/>
      <c r="E8794" s="1016"/>
      <c r="F8794" s="1016" t="e">
        <f t="shared" si="264"/>
        <v>#DIV/0!</v>
      </c>
      <c r="G8794" s="1016">
        <f t="shared" si="265"/>
        <v>0</v>
      </c>
    </row>
    <row r="8795" spans="1:7">
      <c r="A8795" s="1016"/>
      <c r="B8795" s="1016"/>
      <c r="C8795" s="1016"/>
      <c r="D8795" s="1016"/>
      <c r="E8795" s="1016"/>
      <c r="F8795" s="1016" t="e">
        <f t="shared" si="264"/>
        <v>#DIV/0!</v>
      </c>
      <c r="G8795" s="1016">
        <f t="shared" si="265"/>
        <v>0</v>
      </c>
    </row>
    <row r="8796" spans="1:7">
      <c r="A8796" s="1016"/>
      <c r="B8796" s="1016"/>
      <c r="C8796" s="1016"/>
      <c r="D8796" s="1016"/>
      <c r="E8796" s="1016"/>
      <c r="F8796" s="1016" t="e">
        <f t="shared" si="264"/>
        <v>#DIV/0!</v>
      </c>
      <c r="G8796" s="1016">
        <f t="shared" si="265"/>
        <v>0</v>
      </c>
    </row>
    <row r="8797" spans="1:7">
      <c r="A8797" s="1016"/>
      <c r="B8797" s="1016"/>
      <c r="C8797" s="1016"/>
      <c r="D8797" s="1016"/>
      <c r="E8797" s="1016"/>
      <c r="F8797" s="1016" t="e">
        <f t="shared" si="264"/>
        <v>#DIV/0!</v>
      </c>
      <c r="G8797" s="1016">
        <f t="shared" si="265"/>
        <v>0</v>
      </c>
    </row>
    <row r="8798" spans="1:7">
      <c r="A8798" s="1016"/>
      <c r="B8798" s="1016"/>
      <c r="C8798" s="1016"/>
      <c r="D8798" s="1016"/>
      <c r="E8798" s="1016"/>
      <c r="F8798" s="1016" t="e">
        <f t="shared" si="264"/>
        <v>#DIV/0!</v>
      </c>
      <c r="G8798" s="1016">
        <f t="shared" si="265"/>
        <v>0</v>
      </c>
    </row>
    <row r="8799" spans="1:7">
      <c r="A8799" s="1016"/>
      <c r="B8799" s="1016"/>
      <c r="C8799" s="1016"/>
      <c r="D8799" s="1016"/>
      <c r="E8799" s="1016"/>
      <c r="F8799" s="1016" t="e">
        <f t="shared" ref="F8799:F8862" si="266">(B8799*C8799*D8799*60/(A8799*1000))+F8798</f>
        <v>#DIV/0!</v>
      </c>
      <c r="G8799" s="1016">
        <f t="shared" ref="G8799:G8862" si="267">(C8799*D8799*60)+G8798</f>
        <v>0</v>
      </c>
    </row>
    <row r="8800" spans="1:7">
      <c r="A8800" s="1016"/>
      <c r="B8800" s="1016"/>
      <c r="C8800" s="1016"/>
      <c r="D8800" s="1016"/>
      <c r="E8800" s="1016"/>
      <c r="F8800" s="1016" t="e">
        <f t="shared" si="266"/>
        <v>#DIV/0!</v>
      </c>
      <c r="G8800" s="1016">
        <f t="shared" si="267"/>
        <v>0</v>
      </c>
    </row>
    <row r="8801" spans="1:7">
      <c r="A8801" s="1016"/>
      <c r="B8801" s="1016"/>
      <c r="C8801" s="1016"/>
      <c r="D8801" s="1016"/>
      <c r="E8801" s="1016"/>
      <c r="F8801" s="1016" t="e">
        <f t="shared" si="266"/>
        <v>#DIV/0!</v>
      </c>
      <c r="G8801" s="1016">
        <f t="shared" si="267"/>
        <v>0</v>
      </c>
    </row>
    <row r="8802" spans="1:7">
      <c r="A8802" s="1016"/>
      <c r="B8802" s="1016"/>
      <c r="C8802" s="1016"/>
      <c r="D8802" s="1016"/>
      <c r="E8802" s="1016"/>
      <c r="F8802" s="1016" t="e">
        <f t="shared" si="266"/>
        <v>#DIV/0!</v>
      </c>
      <c r="G8802" s="1016">
        <f t="shared" si="267"/>
        <v>0</v>
      </c>
    </row>
    <row r="8803" spans="1:7">
      <c r="A8803" s="1016"/>
      <c r="B8803" s="1016"/>
      <c r="C8803" s="1016"/>
      <c r="D8803" s="1016"/>
      <c r="E8803" s="1016"/>
      <c r="F8803" s="1016" t="e">
        <f t="shared" si="266"/>
        <v>#DIV/0!</v>
      </c>
      <c r="G8803" s="1016">
        <f t="shared" si="267"/>
        <v>0</v>
      </c>
    </row>
    <row r="8804" spans="1:7">
      <c r="A8804" s="1016"/>
      <c r="B8804" s="1016"/>
      <c r="C8804" s="1016"/>
      <c r="D8804" s="1016"/>
      <c r="E8804" s="1016"/>
      <c r="F8804" s="1016" t="e">
        <f t="shared" si="266"/>
        <v>#DIV/0!</v>
      </c>
      <c r="G8804" s="1016">
        <f t="shared" si="267"/>
        <v>0</v>
      </c>
    </row>
    <row r="8805" spans="1:7">
      <c r="A8805" s="1016"/>
      <c r="B8805" s="1016"/>
      <c r="C8805" s="1016"/>
      <c r="D8805" s="1016"/>
      <c r="E8805" s="1016"/>
      <c r="F8805" s="1016" t="e">
        <f t="shared" si="266"/>
        <v>#DIV/0!</v>
      </c>
      <c r="G8805" s="1016">
        <f t="shared" si="267"/>
        <v>0</v>
      </c>
    </row>
    <row r="8806" spans="1:7">
      <c r="A8806" s="1016"/>
      <c r="B8806" s="1016"/>
      <c r="C8806" s="1016"/>
      <c r="D8806" s="1016"/>
      <c r="E8806" s="1016"/>
      <c r="F8806" s="1016" t="e">
        <f t="shared" si="266"/>
        <v>#DIV/0!</v>
      </c>
      <c r="G8806" s="1016">
        <f t="shared" si="267"/>
        <v>0</v>
      </c>
    </row>
    <row r="8807" spans="1:7">
      <c r="A8807" s="1016"/>
      <c r="B8807" s="1016"/>
      <c r="C8807" s="1016"/>
      <c r="D8807" s="1016"/>
      <c r="E8807" s="1016"/>
      <c r="F8807" s="1016" t="e">
        <f t="shared" si="266"/>
        <v>#DIV/0!</v>
      </c>
      <c r="G8807" s="1016">
        <f t="shared" si="267"/>
        <v>0</v>
      </c>
    </row>
    <row r="8808" spans="1:7">
      <c r="A8808" s="1016"/>
      <c r="B8808" s="1016"/>
      <c r="C8808" s="1016"/>
      <c r="D8808" s="1016"/>
      <c r="E8808" s="1016"/>
      <c r="F8808" s="1016" t="e">
        <f t="shared" si="266"/>
        <v>#DIV/0!</v>
      </c>
      <c r="G8808" s="1016">
        <f t="shared" si="267"/>
        <v>0</v>
      </c>
    </row>
    <row r="8809" spans="1:7">
      <c r="A8809" s="1016"/>
      <c r="B8809" s="1016"/>
      <c r="C8809" s="1016"/>
      <c r="D8809" s="1016"/>
      <c r="E8809" s="1016"/>
      <c r="F8809" s="1016" t="e">
        <f t="shared" si="266"/>
        <v>#DIV/0!</v>
      </c>
      <c r="G8809" s="1016">
        <f t="shared" si="267"/>
        <v>0</v>
      </c>
    </row>
    <row r="8810" spans="1:7">
      <c r="A8810" s="1016"/>
      <c r="B8810" s="1016"/>
      <c r="C8810" s="1016"/>
      <c r="D8810" s="1016"/>
      <c r="E8810" s="1016"/>
      <c r="F8810" s="1016" t="e">
        <f t="shared" si="266"/>
        <v>#DIV/0!</v>
      </c>
      <c r="G8810" s="1016">
        <f t="shared" si="267"/>
        <v>0</v>
      </c>
    </row>
    <row r="8811" spans="1:7">
      <c r="A8811" s="1016"/>
      <c r="B8811" s="1016"/>
      <c r="C8811" s="1016"/>
      <c r="D8811" s="1016"/>
      <c r="E8811" s="1016"/>
      <c r="F8811" s="1016" t="e">
        <f t="shared" si="266"/>
        <v>#DIV/0!</v>
      </c>
      <c r="G8811" s="1016">
        <f t="shared" si="267"/>
        <v>0</v>
      </c>
    </row>
    <row r="8812" spans="1:7">
      <c r="A8812" s="1016"/>
      <c r="B8812" s="1016"/>
      <c r="C8812" s="1016"/>
      <c r="D8812" s="1016"/>
      <c r="E8812" s="1016"/>
      <c r="F8812" s="1016" t="e">
        <f t="shared" si="266"/>
        <v>#DIV/0!</v>
      </c>
      <c r="G8812" s="1016">
        <f t="shared" si="267"/>
        <v>0</v>
      </c>
    </row>
    <row r="8813" spans="1:7">
      <c r="A8813" s="1016"/>
      <c r="B8813" s="1016"/>
      <c r="C8813" s="1016"/>
      <c r="D8813" s="1016"/>
      <c r="E8813" s="1016"/>
      <c r="F8813" s="1016" t="e">
        <f t="shared" si="266"/>
        <v>#DIV/0!</v>
      </c>
      <c r="G8813" s="1016">
        <f t="shared" si="267"/>
        <v>0</v>
      </c>
    </row>
    <row r="8814" spans="1:7">
      <c r="A8814" s="1016"/>
      <c r="B8814" s="1016"/>
      <c r="C8814" s="1016"/>
      <c r="D8814" s="1016"/>
      <c r="E8814" s="1016"/>
      <c r="F8814" s="1016" t="e">
        <f t="shared" si="266"/>
        <v>#DIV/0!</v>
      </c>
      <c r="G8814" s="1016">
        <f t="shared" si="267"/>
        <v>0</v>
      </c>
    </row>
    <row r="8815" spans="1:7">
      <c r="A8815" s="1016"/>
      <c r="B8815" s="1016"/>
      <c r="C8815" s="1016"/>
      <c r="D8815" s="1016"/>
      <c r="E8815" s="1016"/>
      <c r="F8815" s="1016" t="e">
        <f t="shared" si="266"/>
        <v>#DIV/0!</v>
      </c>
      <c r="G8815" s="1016">
        <f t="shared" si="267"/>
        <v>0</v>
      </c>
    </row>
    <row r="8816" spans="1:7">
      <c r="A8816" s="1016"/>
      <c r="B8816" s="1016"/>
      <c r="C8816" s="1016"/>
      <c r="D8816" s="1016"/>
      <c r="E8816" s="1016"/>
      <c r="F8816" s="1016" t="e">
        <f t="shared" si="266"/>
        <v>#DIV/0!</v>
      </c>
      <c r="G8816" s="1016">
        <f t="shared" si="267"/>
        <v>0</v>
      </c>
    </row>
    <row r="8817" spans="1:7">
      <c r="A8817" s="1016"/>
      <c r="B8817" s="1016"/>
      <c r="C8817" s="1016"/>
      <c r="D8817" s="1016"/>
      <c r="E8817" s="1016"/>
      <c r="F8817" s="1016" t="e">
        <f t="shared" si="266"/>
        <v>#DIV/0!</v>
      </c>
      <c r="G8817" s="1016">
        <f t="shared" si="267"/>
        <v>0</v>
      </c>
    </row>
    <row r="8818" spans="1:7">
      <c r="A8818" s="1016"/>
      <c r="B8818" s="1016"/>
      <c r="C8818" s="1016"/>
      <c r="D8818" s="1016"/>
      <c r="E8818" s="1016"/>
      <c r="F8818" s="1016" t="e">
        <f t="shared" si="266"/>
        <v>#DIV/0!</v>
      </c>
      <c r="G8818" s="1016">
        <f t="shared" si="267"/>
        <v>0</v>
      </c>
    </row>
    <row r="8819" spans="1:7">
      <c r="A8819" s="1016"/>
      <c r="B8819" s="1016"/>
      <c r="C8819" s="1016"/>
      <c r="D8819" s="1016"/>
      <c r="E8819" s="1016"/>
      <c r="F8819" s="1016" t="e">
        <f t="shared" si="266"/>
        <v>#DIV/0!</v>
      </c>
      <c r="G8819" s="1016">
        <f t="shared" si="267"/>
        <v>0</v>
      </c>
    </row>
    <row r="8820" spans="1:7">
      <c r="A8820" s="1016"/>
      <c r="B8820" s="1016"/>
      <c r="C8820" s="1016"/>
      <c r="D8820" s="1016"/>
      <c r="E8820" s="1016"/>
      <c r="F8820" s="1016" t="e">
        <f t="shared" si="266"/>
        <v>#DIV/0!</v>
      </c>
      <c r="G8820" s="1016">
        <f t="shared" si="267"/>
        <v>0</v>
      </c>
    </row>
    <row r="8821" spans="1:7">
      <c r="A8821" s="1016"/>
      <c r="B8821" s="1016"/>
      <c r="C8821" s="1016"/>
      <c r="D8821" s="1016"/>
      <c r="E8821" s="1016"/>
      <c r="F8821" s="1016" t="e">
        <f t="shared" si="266"/>
        <v>#DIV/0!</v>
      </c>
      <c r="G8821" s="1016">
        <f t="shared" si="267"/>
        <v>0</v>
      </c>
    </row>
    <row r="8822" spans="1:7">
      <c r="A8822" s="1016"/>
      <c r="B8822" s="1016"/>
      <c r="C8822" s="1016"/>
      <c r="D8822" s="1016"/>
      <c r="E8822" s="1016"/>
      <c r="F8822" s="1016" t="e">
        <f t="shared" si="266"/>
        <v>#DIV/0!</v>
      </c>
      <c r="G8822" s="1016">
        <f t="shared" si="267"/>
        <v>0</v>
      </c>
    </row>
    <row r="8823" spans="1:7">
      <c r="A8823" s="1016"/>
      <c r="B8823" s="1016"/>
      <c r="C8823" s="1016"/>
      <c r="D8823" s="1016"/>
      <c r="E8823" s="1016"/>
      <c r="F8823" s="1016" t="e">
        <f t="shared" si="266"/>
        <v>#DIV/0!</v>
      </c>
      <c r="G8823" s="1016">
        <f t="shared" si="267"/>
        <v>0</v>
      </c>
    </row>
    <row r="8824" spans="1:7">
      <c r="A8824" s="1016"/>
      <c r="B8824" s="1016"/>
      <c r="C8824" s="1016"/>
      <c r="D8824" s="1016"/>
      <c r="E8824" s="1016"/>
      <c r="F8824" s="1016" t="e">
        <f t="shared" si="266"/>
        <v>#DIV/0!</v>
      </c>
      <c r="G8824" s="1016">
        <f t="shared" si="267"/>
        <v>0</v>
      </c>
    </row>
    <row r="8825" spans="1:7">
      <c r="A8825" s="1016"/>
      <c r="B8825" s="1016"/>
      <c r="C8825" s="1016"/>
      <c r="D8825" s="1016"/>
      <c r="E8825" s="1016"/>
      <c r="F8825" s="1016" t="e">
        <f t="shared" si="266"/>
        <v>#DIV/0!</v>
      </c>
      <c r="G8825" s="1016">
        <f t="shared" si="267"/>
        <v>0</v>
      </c>
    </row>
    <row r="8826" spans="1:7">
      <c r="A8826" s="1016"/>
      <c r="B8826" s="1016"/>
      <c r="C8826" s="1016"/>
      <c r="D8826" s="1016"/>
      <c r="E8826" s="1016"/>
      <c r="F8826" s="1016" t="e">
        <f t="shared" si="266"/>
        <v>#DIV/0!</v>
      </c>
      <c r="G8826" s="1016">
        <f t="shared" si="267"/>
        <v>0</v>
      </c>
    </row>
    <row r="8827" spans="1:7">
      <c r="A8827" s="1016"/>
      <c r="B8827" s="1016"/>
      <c r="C8827" s="1016"/>
      <c r="D8827" s="1016"/>
      <c r="E8827" s="1016"/>
      <c r="F8827" s="1016" t="e">
        <f t="shared" si="266"/>
        <v>#DIV/0!</v>
      </c>
      <c r="G8827" s="1016">
        <f t="shared" si="267"/>
        <v>0</v>
      </c>
    </row>
    <row r="8828" spans="1:7">
      <c r="A8828" s="1016"/>
      <c r="B8828" s="1016"/>
      <c r="C8828" s="1016"/>
      <c r="D8828" s="1016"/>
      <c r="E8828" s="1016"/>
      <c r="F8828" s="1016" t="e">
        <f t="shared" si="266"/>
        <v>#DIV/0!</v>
      </c>
      <c r="G8828" s="1016">
        <f t="shared" si="267"/>
        <v>0</v>
      </c>
    </row>
    <row r="8829" spans="1:7">
      <c r="A8829" s="1016"/>
      <c r="B8829" s="1016"/>
      <c r="C8829" s="1016"/>
      <c r="D8829" s="1016"/>
      <c r="E8829" s="1016"/>
      <c r="F8829" s="1016" t="e">
        <f t="shared" si="266"/>
        <v>#DIV/0!</v>
      </c>
      <c r="G8829" s="1016">
        <f t="shared" si="267"/>
        <v>0</v>
      </c>
    </row>
    <row r="8830" spans="1:7">
      <c r="A8830" s="1016"/>
      <c r="B8830" s="1016"/>
      <c r="C8830" s="1016"/>
      <c r="D8830" s="1016"/>
      <c r="E8830" s="1016"/>
      <c r="F8830" s="1016" t="e">
        <f t="shared" si="266"/>
        <v>#DIV/0!</v>
      </c>
      <c r="G8830" s="1016">
        <f t="shared" si="267"/>
        <v>0</v>
      </c>
    </row>
    <row r="8831" spans="1:7">
      <c r="A8831" s="1016"/>
      <c r="B8831" s="1016"/>
      <c r="C8831" s="1016"/>
      <c r="D8831" s="1016"/>
      <c r="E8831" s="1016"/>
      <c r="F8831" s="1016" t="e">
        <f t="shared" si="266"/>
        <v>#DIV/0!</v>
      </c>
      <c r="G8831" s="1016">
        <f t="shared" si="267"/>
        <v>0</v>
      </c>
    </row>
    <row r="8832" spans="1:7">
      <c r="A8832" s="1016"/>
      <c r="B8832" s="1016"/>
      <c r="C8832" s="1016"/>
      <c r="D8832" s="1016"/>
      <c r="E8832" s="1016"/>
      <c r="F8832" s="1016" t="e">
        <f t="shared" si="266"/>
        <v>#DIV/0!</v>
      </c>
      <c r="G8832" s="1016">
        <f t="shared" si="267"/>
        <v>0</v>
      </c>
    </row>
    <row r="8833" spans="1:7">
      <c r="A8833" s="1016"/>
      <c r="B8833" s="1016"/>
      <c r="C8833" s="1016"/>
      <c r="D8833" s="1016"/>
      <c r="E8833" s="1016"/>
      <c r="F8833" s="1016" t="e">
        <f t="shared" si="266"/>
        <v>#DIV/0!</v>
      </c>
      <c r="G8833" s="1016">
        <f t="shared" si="267"/>
        <v>0</v>
      </c>
    </row>
    <row r="8834" spans="1:7">
      <c r="A8834" s="1016"/>
      <c r="B8834" s="1016"/>
      <c r="C8834" s="1016"/>
      <c r="D8834" s="1016"/>
      <c r="E8834" s="1016"/>
      <c r="F8834" s="1016" t="e">
        <f t="shared" si="266"/>
        <v>#DIV/0!</v>
      </c>
      <c r="G8834" s="1016">
        <f t="shared" si="267"/>
        <v>0</v>
      </c>
    </row>
    <row r="8835" spans="1:7">
      <c r="A8835" s="1016"/>
      <c r="B8835" s="1016"/>
      <c r="C8835" s="1016"/>
      <c r="D8835" s="1016"/>
      <c r="E8835" s="1016"/>
      <c r="F8835" s="1016" t="e">
        <f t="shared" si="266"/>
        <v>#DIV/0!</v>
      </c>
      <c r="G8835" s="1016">
        <f t="shared" si="267"/>
        <v>0</v>
      </c>
    </row>
    <row r="8836" spans="1:7">
      <c r="A8836" s="1016"/>
      <c r="B8836" s="1016"/>
      <c r="C8836" s="1016"/>
      <c r="D8836" s="1016"/>
      <c r="E8836" s="1016"/>
      <c r="F8836" s="1016" t="e">
        <f t="shared" si="266"/>
        <v>#DIV/0!</v>
      </c>
      <c r="G8836" s="1016">
        <f t="shared" si="267"/>
        <v>0</v>
      </c>
    </row>
    <row r="8837" spans="1:7">
      <c r="A8837" s="1016"/>
      <c r="B8837" s="1016"/>
      <c r="C8837" s="1016"/>
      <c r="D8837" s="1016"/>
      <c r="E8837" s="1016"/>
      <c r="F8837" s="1016" t="e">
        <f t="shared" si="266"/>
        <v>#DIV/0!</v>
      </c>
      <c r="G8837" s="1016">
        <f t="shared" si="267"/>
        <v>0</v>
      </c>
    </row>
    <row r="8838" spans="1:7">
      <c r="A8838" s="1016"/>
      <c r="B8838" s="1016"/>
      <c r="C8838" s="1016"/>
      <c r="D8838" s="1016"/>
      <c r="E8838" s="1016"/>
      <c r="F8838" s="1016" t="e">
        <f t="shared" si="266"/>
        <v>#DIV/0!</v>
      </c>
      <c r="G8838" s="1016">
        <f t="shared" si="267"/>
        <v>0</v>
      </c>
    </row>
    <row r="8839" spans="1:7">
      <c r="A8839" s="1016"/>
      <c r="B8839" s="1016"/>
      <c r="C8839" s="1016"/>
      <c r="D8839" s="1016"/>
      <c r="E8839" s="1016"/>
      <c r="F8839" s="1016" t="e">
        <f t="shared" si="266"/>
        <v>#DIV/0!</v>
      </c>
      <c r="G8839" s="1016">
        <f t="shared" si="267"/>
        <v>0</v>
      </c>
    </row>
    <row r="8840" spans="1:7">
      <c r="A8840" s="1016"/>
      <c r="B8840" s="1016"/>
      <c r="C8840" s="1016"/>
      <c r="D8840" s="1016"/>
      <c r="E8840" s="1016"/>
      <c r="F8840" s="1016" t="e">
        <f t="shared" si="266"/>
        <v>#DIV/0!</v>
      </c>
      <c r="G8840" s="1016">
        <f t="shared" si="267"/>
        <v>0</v>
      </c>
    </row>
    <row r="8841" spans="1:7">
      <c r="A8841" s="1016"/>
      <c r="B8841" s="1016"/>
      <c r="C8841" s="1016"/>
      <c r="D8841" s="1016"/>
      <c r="E8841" s="1016"/>
      <c r="F8841" s="1016" t="e">
        <f t="shared" si="266"/>
        <v>#DIV/0!</v>
      </c>
      <c r="G8841" s="1016">
        <f t="shared" si="267"/>
        <v>0</v>
      </c>
    </row>
    <row r="8842" spans="1:7">
      <c r="A8842" s="1016"/>
      <c r="B8842" s="1016"/>
      <c r="C8842" s="1016"/>
      <c r="D8842" s="1016"/>
      <c r="E8842" s="1016"/>
      <c r="F8842" s="1016" t="e">
        <f t="shared" si="266"/>
        <v>#DIV/0!</v>
      </c>
      <c r="G8842" s="1016">
        <f t="shared" si="267"/>
        <v>0</v>
      </c>
    </row>
    <row r="8843" spans="1:7">
      <c r="A8843" s="1016"/>
      <c r="B8843" s="1016"/>
      <c r="C8843" s="1016"/>
      <c r="D8843" s="1016"/>
      <c r="E8843" s="1016"/>
      <c r="F8843" s="1016" t="e">
        <f t="shared" si="266"/>
        <v>#DIV/0!</v>
      </c>
      <c r="G8843" s="1016">
        <f t="shared" si="267"/>
        <v>0</v>
      </c>
    </row>
    <row r="8844" spans="1:7">
      <c r="A8844" s="1016"/>
      <c r="B8844" s="1016"/>
      <c r="C8844" s="1016"/>
      <c r="D8844" s="1016"/>
      <c r="E8844" s="1016"/>
      <c r="F8844" s="1016" t="e">
        <f t="shared" si="266"/>
        <v>#DIV/0!</v>
      </c>
      <c r="G8844" s="1016">
        <f t="shared" si="267"/>
        <v>0</v>
      </c>
    </row>
    <row r="8845" spans="1:7">
      <c r="A8845" s="1016"/>
      <c r="B8845" s="1016"/>
      <c r="C8845" s="1016"/>
      <c r="D8845" s="1016"/>
      <c r="E8845" s="1016"/>
      <c r="F8845" s="1016" t="e">
        <f t="shared" si="266"/>
        <v>#DIV/0!</v>
      </c>
      <c r="G8845" s="1016">
        <f t="shared" si="267"/>
        <v>0</v>
      </c>
    </row>
    <row r="8846" spans="1:7">
      <c r="A8846" s="1016"/>
      <c r="B8846" s="1016"/>
      <c r="C8846" s="1016"/>
      <c r="D8846" s="1016"/>
      <c r="E8846" s="1016"/>
      <c r="F8846" s="1016" t="e">
        <f t="shared" si="266"/>
        <v>#DIV/0!</v>
      </c>
      <c r="G8846" s="1016">
        <f t="shared" si="267"/>
        <v>0</v>
      </c>
    </row>
    <row r="8847" spans="1:7">
      <c r="A8847" s="1016"/>
      <c r="B8847" s="1016"/>
      <c r="C8847" s="1016"/>
      <c r="D8847" s="1016"/>
      <c r="E8847" s="1016"/>
      <c r="F8847" s="1016" t="e">
        <f t="shared" si="266"/>
        <v>#DIV/0!</v>
      </c>
      <c r="G8847" s="1016">
        <f t="shared" si="267"/>
        <v>0</v>
      </c>
    </row>
    <row r="8848" spans="1:7">
      <c r="A8848" s="1016"/>
      <c r="B8848" s="1016"/>
      <c r="C8848" s="1016"/>
      <c r="D8848" s="1016"/>
      <c r="E8848" s="1016"/>
      <c r="F8848" s="1016" t="e">
        <f t="shared" si="266"/>
        <v>#DIV/0!</v>
      </c>
      <c r="G8848" s="1016">
        <f t="shared" si="267"/>
        <v>0</v>
      </c>
    </row>
    <row r="8849" spans="1:7">
      <c r="A8849" s="1016"/>
      <c r="B8849" s="1016"/>
      <c r="C8849" s="1016"/>
      <c r="D8849" s="1016"/>
      <c r="E8849" s="1016"/>
      <c r="F8849" s="1016" t="e">
        <f t="shared" si="266"/>
        <v>#DIV/0!</v>
      </c>
      <c r="G8849" s="1016">
        <f t="shared" si="267"/>
        <v>0</v>
      </c>
    </row>
    <row r="8850" spans="1:7">
      <c r="A8850" s="1016"/>
      <c r="B8850" s="1016"/>
      <c r="C8850" s="1016"/>
      <c r="D8850" s="1016"/>
      <c r="E8850" s="1016"/>
      <c r="F8850" s="1016" t="e">
        <f t="shared" si="266"/>
        <v>#DIV/0!</v>
      </c>
      <c r="G8850" s="1016">
        <f t="shared" si="267"/>
        <v>0</v>
      </c>
    </row>
    <row r="8851" spans="1:7">
      <c r="A8851" s="1016"/>
      <c r="B8851" s="1016"/>
      <c r="C8851" s="1016"/>
      <c r="D8851" s="1016"/>
      <c r="E8851" s="1016"/>
      <c r="F8851" s="1016" t="e">
        <f t="shared" si="266"/>
        <v>#DIV/0!</v>
      </c>
      <c r="G8851" s="1016">
        <f t="shared" si="267"/>
        <v>0</v>
      </c>
    </row>
    <row r="8852" spans="1:7">
      <c r="A8852" s="1016"/>
      <c r="B8852" s="1016"/>
      <c r="C8852" s="1016"/>
      <c r="D8852" s="1016"/>
      <c r="E8852" s="1016"/>
      <c r="F8852" s="1016" t="e">
        <f t="shared" si="266"/>
        <v>#DIV/0!</v>
      </c>
      <c r="G8852" s="1016">
        <f t="shared" si="267"/>
        <v>0</v>
      </c>
    </row>
    <row r="8853" spans="1:7">
      <c r="A8853" s="1016"/>
      <c r="B8853" s="1016"/>
      <c r="C8853" s="1016"/>
      <c r="D8853" s="1016"/>
      <c r="E8853" s="1016"/>
      <c r="F8853" s="1016" t="e">
        <f t="shared" si="266"/>
        <v>#DIV/0!</v>
      </c>
      <c r="G8853" s="1016">
        <f t="shared" si="267"/>
        <v>0</v>
      </c>
    </row>
    <row r="8854" spans="1:7">
      <c r="A8854" s="1016"/>
      <c r="B8854" s="1016"/>
      <c r="C8854" s="1016"/>
      <c r="D8854" s="1016"/>
      <c r="E8854" s="1016"/>
      <c r="F8854" s="1016" t="e">
        <f t="shared" si="266"/>
        <v>#DIV/0!</v>
      </c>
      <c r="G8854" s="1016">
        <f t="shared" si="267"/>
        <v>0</v>
      </c>
    </row>
    <row r="8855" spans="1:7">
      <c r="A8855" s="1016"/>
      <c r="B8855" s="1016"/>
      <c r="C8855" s="1016"/>
      <c r="D8855" s="1016"/>
      <c r="E8855" s="1016"/>
      <c r="F8855" s="1016" t="e">
        <f t="shared" si="266"/>
        <v>#DIV/0!</v>
      </c>
      <c r="G8855" s="1016">
        <f t="shared" si="267"/>
        <v>0</v>
      </c>
    </row>
    <row r="8856" spans="1:7">
      <c r="A8856" s="1016"/>
      <c r="B8856" s="1016"/>
      <c r="C8856" s="1016"/>
      <c r="D8856" s="1016"/>
      <c r="E8856" s="1016"/>
      <c r="F8856" s="1016" t="e">
        <f t="shared" si="266"/>
        <v>#DIV/0!</v>
      </c>
      <c r="G8856" s="1016">
        <f t="shared" si="267"/>
        <v>0</v>
      </c>
    </row>
    <row r="8857" spans="1:7">
      <c r="A8857" s="1016"/>
      <c r="B8857" s="1016"/>
      <c r="C8857" s="1016"/>
      <c r="D8857" s="1016"/>
      <c r="E8857" s="1016"/>
      <c r="F8857" s="1016" t="e">
        <f t="shared" si="266"/>
        <v>#DIV/0!</v>
      </c>
      <c r="G8857" s="1016">
        <f t="shared" si="267"/>
        <v>0</v>
      </c>
    </row>
    <row r="8858" spans="1:7">
      <c r="A8858" s="1016"/>
      <c r="B8858" s="1016"/>
      <c r="C8858" s="1016"/>
      <c r="D8858" s="1016"/>
      <c r="E8858" s="1016"/>
      <c r="F8858" s="1016" t="e">
        <f t="shared" si="266"/>
        <v>#DIV/0!</v>
      </c>
      <c r="G8858" s="1016">
        <f t="shared" si="267"/>
        <v>0</v>
      </c>
    </row>
    <row r="8859" spans="1:7">
      <c r="A8859" s="1016"/>
      <c r="B8859" s="1016"/>
      <c r="C8859" s="1016"/>
      <c r="D8859" s="1016"/>
      <c r="E8859" s="1016"/>
      <c r="F8859" s="1016" t="e">
        <f t="shared" si="266"/>
        <v>#DIV/0!</v>
      </c>
      <c r="G8859" s="1016">
        <f t="shared" si="267"/>
        <v>0</v>
      </c>
    </row>
    <row r="8860" spans="1:7">
      <c r="A8860" s="1016"/>
      <c r="B8860" s="1016"/>
      <c r="C8860" s="1016"/>
      <c r="D8860" s="1016"/>
      <c r="E8860" s="1016"/>
      <c r="F8860" s="1016" t="e">
        <f t="shared" si="266"/>
        <v>#DIV/0!</v>
      </c>
      <c r="G8860" s="1016">
        <f t="shared" si="267"/>
        <v>0</v>
      </c>
    </row>
    <row r="8861" spans="1:7">
      <c r="A8861" s="1016"/>
      <c r="B8861" s="1016"/>
      <c r="C8861" s="1016"/>
      <c r="D8861" s="1016"/>
      <c r="E8861" s="1016"/>
      <c r="F8861" s="1016" t="e">
        <f t="shared" si="266"/>
        <v>#DIV/0!</v>
      </c>
      <c r="G8861" s="1016">
        <f t="shared" si="267"/>
        <v>0</v>
      </c>
    </row>
    <row r="8862" spans="1:7">
      <c r="A8862" s="1016"/>
      <c r="B8862" s="1016"/>
      <c r="C8862" s="1016"/>
      <c r="D8862" s="1016"/>
      <c r="E8862" s="1016"/>
      <c r="F8862" s="1016" t="e">
        <f t="shared" si="266"/>
        <v>#DIV/0!</v>
      </c>
      <c r="G8862" s="1016">
        <f t="shared" si="267"/>
        <v>0</v>
      </c>
    </row>
    <row r="8863" spans="1:7">
      <c r="A8863" s="1016"/>
      <c r="B8863" s="1016"/>
      <c r="C8863" s="1016"/>
      <c r="D8863" s="1016"/>
      <c r="E8863" s="1016"/>
      <c r="F8863" s="1016" t="e">
        <f t="shared" ref="F8863:F8926" si="268">(B8863*C8863*D8863*60/(A8863*1000))+F8862</f>
        <v>#DIV/0!</v>
      </c>
      <c r="G8863" s="1016">
        <f t="shared" ref="G8863:G8926" si="269">(C8863*D8863*60)+G8862</f>
        <v>0</v>
      </c>
    </row>
    <row r="8864" spans="1:7">
      <c r="A8864" s="1016"/>
      <c r="B8864" s="1016"/>
      <c r="C8864" s="1016"/>
      <c r="D8864" s="1016"/>
      <c r="E8864" s="1016"/>
      <c r="F8864" s="1016" t="e">
        <f t="shared" si="268"/>
        <v>#DIV/0!</v>
      </c>
      <c r="G8864" s="1016">
        <f t="shared" si="269"/>
        <v>0</v>
      </c>
    </row>
    <row r="8865" spans="1:7">
      <c r="A8865" s="1016"/>
      <c r="B8865" s="1016"/>
      <c r="C8865" s="1016"/>
      <c r="D8865" s="1016"/>
      <c r="E8865" s="1016"/>
      <c r="F8865" s="1016" t="e">
        <f t="shared" si="268"/>
        <v>#DIV/0!</v>
      </c>
      <c r="G8865" s="1016">
        <f t="shared" si="269"/>
        <v>0</v>
      </c>
    </row>
    <row r="8866" spans="1:7">
      <c r="A8866" s="1016"/>
      <c r="B8866" s="1016"/>
      <c r="C8866" s="1016"/>
      <c r="D8866" s="1016"/>
      <c r="E8866" s="1016"/>
      <c r="F8866" s="1016" t="e">
        <f t="shared" si="268"/>
        <v>#DIV/0!</v>
      </c>
      <c r="G8866" s="1016">
        <f t="shared" si="269"/>
        <v>0</v>
      </c>
    </row>
    <row r="8867" spans="1:7">
      <c r="A8867" s="1016"/>
      <c r="B8867" s="1016"/>
      <c r="C8867" s="1016"/>
      <c r="D8867" s="1016"/>
      <c r="E8867" s="1016"/>
      <c r="F8867" s="1016" t="e">
        <f t="shared" si="268"/>
        <v>#DIV/0!</v>
      </c>
      <c r="G8867" s="1016">
        <f t="shared" si="269"/>
        <v>0</v>
      </c>
    </row>
    <row r="8868" spans="1:7">
      <c r="A8868" s="1016"/>
      <c r="B8868" s="1016"/>
      <c r="C8868" s="1016"/>
      <c r="D8868" s="1016"/>
      <c r="E8868" s="1016"/>
      <c r="F8868" s="1016" t="e">
        <f t="shared" si="268"/>
        <v>#DIV/0!</v>
      </c>
      <c r="G8868" s="1016">
        <f t="shared" si="269"/>
        <v>0</v>
      </c>
    </row>
    <row r="8869" spans="1:7">
      <c r="A8869" s="1016"/>
      <c r="B8869" s="1016"/>
      <c r="C8869" s="1016"/>
      <c r="D8869" s="1016"/>
      <c r="E8869" s="1016"/>
      <c r="F8869" s="1016" t="e">
        <f t="shared" si="268"/>
        <v>#DIV/0!</v>
      </c>
      <c r="G8869" s="1016">
        <f t="shared" si="269"/>
        <v>0</v>
      </c>
    </row>
    <row r="8870" spans="1:7">
      <c r="A8870" s="1016"/>
      <c r="B8870" s="1016"/>
      <c r="C8870" s="1016"/>
      <c r="D8870" s="1016"/>
      <c r="E8870" s="1016"/>
      <c r="F8870" s="1016" t="e">
        <f t="shared" si="268"/>
        <v>#DIV/0!</v>
      </c>
      <c r="G8870" s="1016">
        <f t="shared" si="269"/>
        <v>0</v>
      </c>
    </row>
    <row r="8871" spans="1:7">
      <c r="A8871" s="1016"/>
      <c r="B8871" s="1016"/>
      <c r="C8871" s="1016"/>
      <c r="D8871" s="1016"/>
      <c r="E8871" s="1016"/>
      <c r="F8871" s="1016" t="e">
        <f t="shared" si="268"/>
        <v>#DIV/0!</v>
      </c>
      <c r="G8871" s="1016">
        <f t="shared" si="269"/>
        <v>0</v>
      </c>
    </row>
    <row r="8872" spans="1:7">
      <c r="A8872" s="1016"/>
      <c r="B8872" s="1016"/>
      <c r="C8872" s="1016"/>
      <c r="D8872" s="1016"/>
      <c r="E8872" s="1016"/>
      <c r="F8872" s="1016" t="e">
        <f t="shared" si="268"/>
        <v>#DIV/0!</v>
      </c>
      <c r="G8872" s="1016">
        <f t="shared" si="269"/>
        <v>0</v>
      </c>
    </row>
    <row r="8873" spans="1:7">
      <c r="A8873" s="1016"/>
      <c r="B8873" s="1016"/>
      <c r="C8873" s="1016"/>
      <c r="D8873" s="1016"/>
      <c r="E8873" s="1016"/>
      <c r="F8873" s="1016" t="e">
        <f t="shared" si="268"/>
        <v>#DIV/0!</v>
      </c>
      <c r="G8873" s="1016">
        <f t="shared" si="269"/>
        <v>0</v>
      </c>
    </row>
    <row r="8874" spans="1:7">
      <c r="A8874" s="1016"/>
      <c r="B8874" s="1016"/>
      <c r="C8874" s="1016"/>
      <c r="D8874" s="1016"/>
      <c r="E8874" s="1016"/>
      <c r="F8874" s="1016" t="e">
        <f t="shared" si="268"/>
        <v>#DIV/0!</v>
      </c>
      <c r="G8874" s="1016">
        <f t="shared" si="269"/>
        <v>0</v>
      </c>
    </row>
    <row r="8875" spans="1:7">
      <c r="A8875" s="1016"/>
      <c r="B8875" s="1016"/>
      <c r="C8875" s="1016"/>
      <c r="D8875" s="1016"/>
      <c r="E8875" s="1016"/>
      <c r="F8875" s="1016" t="e">
        <f t="shared" si="268"/>
        <v>#DIV/0!</v>
      </c>
      <c r="G8875" s="1016">
        <f t="shared" si="269"/>
        <v>0</v>
      </c>
    </row>
    <row r="8876" spans="1:7">
      <c r="A8876" s="1016"/>
      <c r="B8876" s="1016"/>
      <c r="C8876" s="1016"/>
      <c r="D8876" s="1016"/>
      <c r="E8876" s="1016"/>
      <c r="F8876" s="1016" t="e">
        <f t="shared" si="268"/>
        <v>#DIV/0!</v>
      </c>
      <c r="G8876" s="1016">
        <f t="shared" si="269"/>
        <v>0</v>
      </c>
    </row>
    <row r="8877" spans="1:7">
      <c r="A8877" s="1016"/>
      <c r="B8877" s="1016"/>
      <c r="C8877" s="1016"/>
      <c r="D8877" s="1016"/>
      <c r="E8877" s="1016"/>
      <c r="F8877" s="1016" t="e">
        <f t="shared" si="268"/>
        <v>#DIV/0!</v>
      </c>
      <c r="G8877" s="1016">
        <f t="shared" si="269"/>
        <v>0</v>
      </c>
    </row>
    <row r="8878" spans="1:7">
      <c r="A8878" s="1016"/>
      <c r="B8878" s="1016"/>
      <c r="C8878" s="1016"/>
      <c r="D8878" s="1016"/>
      <c r="E8878" s="1016"/>
      <c r="F8878" s="1016" t="e">
        <f t="shared" si="268"/>
        <v>#DIV/0!</v>
      </c>
      <c r="G8878" s="1016">
        <f t="shared" si="269"/>
        <v>0</v>
      </c>
    </row>
    <row r="8879" spans="1:7">
      <c r="A8879" s="1016"/>
      <c r="B8879" s="1016"/>
      <c r="C8879" s="1016"/>
      <c r="D8879" s="1016"/>
      <c r="E8879" s="1016"/>
      <c r="F8879" s="1016" t="e">
        <f t="shared" si="268"/>
        <v>#DIV/0!</v>
      </c>
      <c r="G8879" s="1016">
        <f t="shared" si="269"/>
        <v>0</v>
      </c>
    </row>
    <row r="8880" spans="1:7">
      <c r="A8880" s="1016"/>
      <c r="B8880" s="1016"/>
      <c r="C8880" s="1016"/>
      <c r="D8880" s="1016"/>
      <c r="E8880" s="1016"/>
      <c r="F8880" s="1016" t="e">
        <f t="shared" si="268"/>
        <v>#DIV/0!</v>
      </c>
      <c r="G8880" s="1016">
        <f t="shared" si="269"/>
        <v>0</v>
      </c>
    </row>
    <row r="8881" spans="1:7">
      <c r="A8881" s="1016"/>
      <c r="B8881" s="1016"/>
      <c r="C8881" s="1016"/>
      <c r="D8881" s="1016"/>
      <c r="E8881" s="1016"/>
      <c r="F8881" s="1016" t="e">
        <f t="shared" si="268"/>
        <v>#DIV/0!</v>
      </c>
      <c r="G8881" s="1016">
        <f t="shared" si="269"/>
        <v>0</v>
      </c>
    </row>
    <row r="8882" spans="1:7">
      <c r="A8882" s="1016"/>
      <c r="B8882" s="1016"/>
      <c r="C8882" s="1016"/>
      <c r="D8882" s="1016"/>
      <c r="E8882" s="1016"/>
      <c r="F8882" s="1016" t="e">
        <f t="shared" si="268"/>
        <v>#DIV/0!</v>
      </c>
      <c r="G8882" s="1016">
        <f t="shared" si="269"/>
        <v>0</v>
      </c>
    </row>
    <row r="8883" spans="1:7">
      <c r="A8883" s="1016"/>
      <c r="B8883" s="1016"/>
      <c r="C8883" s="1016"/>
      <c r="D8883" s="1016"/>
      <c r="E8883" s="1016"/>
      <c r="F8883" s="1016" t="e">
        <f t="shared" si="268"/>
        <v>#DIV/0!</v>
      </c>
      <c r="G8883" s="1016">
        <f t="shared" si="269"/>
        <v>0</v>
      </c>
    </row>
    <row r="8884" spans="1:7">
      <c r="A8884" s="1016"/>
      <c r="B8884" s="1016"/>
      <c r="C8884" s="1016"/>
      <c r="D8884" s="1016"/>
      <c r="E8884" s="1016"/>
      <c r="F8884" s="1016" t="e">
        <f t="shared" si="268"/>
        <v>#DIV/0!</v>
      </c>
      <c r="G8884" s="1016">
        <f t="shared" si="269"/>
        <v>0</v>
      </c>
    </row>
    <row r="8885" spans="1:7">
      <c r="A8885" s="1016"/>
      <c r="B8885" s="1016"/>
      <c r="C8885" s="1016"/>
      <c r="D8885" s="1016"/>
      <c r="E8885" s="1016"/>
      <c r="F8885" s="1016" t="e">
        <f t="shared" si="268"/>
        <v>#DIV/0!</v>
      </c>
      <c r="G8885" s="1016">
        <f t="shared" si="269"/>
        <v>0</v>
      </c>
    </row>
    <row r="8886" spans="1:7">
      <c r="A8886" s="1016"/>
      <c r="B8886" s="1016"/>
      <c r="C8886" s="1016"/>
      <c r="D8886" s="1016"/>
      <c r="E8886" s="1016"/>
      <c r="F8886" s="1016" t="e">
        <f t="shared" si="268"/>
        <v>#DIV/0!</v>
      </c>
      <c r="G8886" s="1016">
        <f t="shared" si="269"/>
        <v>0</v>
      </c>
    </row>
    <row r="8887" spans="1:7">
      <c r="A8887" s="1016"/>
      <c r="B8887" s="1016"/>
      <c r="C8887" s="1016"/>
      <c r="D8887" s="1016"/>
      <c r="E8887" s="1016"/>
      <c r="F8887" s="1016" t="e">
        <f t="shared" si="268"/>
        <v>#DIV/0!</v>
      </c>
      <c r="G8887" s="1016">
        <f t="shared" si="269"/>
        <v>0</v>
      </c>
    </row>
    <row r="8888" spans="1:7">
      <c r="A8888" s="1016"/>
      <c r="B8888" s="1016"/>
      <c r="C8888" s="1016"/>
      <c r="D8888" s="1016"/>
      <c r="E8888" s="1016"/>
      <c r="F8888" s="1016" t="e">
        <f t="shared" si="268"/>
        <v>#DIV/0!</v>
      </c>
      <c r="G8888" s="1016">
        <f t="shared" si="269"/>
        <v>0</v>
      </c>
    </row>
    <row r="8889" spans="1:7">
      <c r="A8889" s="1016"/>
      <c r="B8889" s="1016"/>
      <c r="C8889" s="1016"/>
      <c r="D8889" s="1016"/>
      <c r="E8889" s="1016"/>
      <c r="F8889" s="1016" t="e">
        <f t="shared" si="268"/>
        <v>#DIV/0!</v>
      </c>
      <c r="G8889" s="1016">
        <f t="shared" si="269"/>
        <v>0</v>
      </c>
    </row>
    <row r="8890" spans="1:7">
      <c r="A8890" s="1016"/>
      <c r="B8890" s="1016"/>
      <c r="C8890" s="1016"/>
      <c r="D8890" s="1016"/>
      <c r="E8890" s="1016"/>
      <c r="F8890" s="1016" t="e">
        <f t="shared" si="268"/>
        <v>#DIV/0!</v>
      </c>
      <c r="G8890" s="1016">
        <f t="shared" si="269"/>
        <v>0</v>
      </c>
    </row>
    <row r="8891" spans="1:7">
      <c r="A8891" s="1016"/>
      <c r="B8891" s="1016"/>
      <c r="C8891" s="1016"/>
      <c r="D8891" s="1016"/>
      <c r="E8891" s="1016"/>
      <c r="F8891" s="1016" t="e">
        <f t="shared" si="268"/>
        <v>#DIV/0!</v>
      </c>
      <c r="G8891" s="1016">
        <f t="shared" si="269"/>
        <v>0</v>
      </c>
    </row>
    <row r="8892" spans="1:7">
      <c r="A8892" s="1016"/>
      <c r="B8892" s="1016"/>
      <c r="C8892" s="1016"/>
      <c r="D8892" s="1016"/>
      <c r="E8892" s="1016"/>
      <c r="F8892" s="1016" t="e">
        <f t="shared" si="268"/>
        <v>#DIV/0!</v>
      </c>
      <c r="G8892" s="1016">
        <f t="shared" si="269"/>
        <v>0</v>
      </c>
    </row>
    <row r="8893" spans="1:7">
      <c r="A8893" s="1016"/>
      <c r="B8893" s="1016"/>
      <c r="C8893" s="1016"/>
      <c r="D8893" s="1016"/>
      <c r="E8893" s="1016"/>
      <c r="F8893" s="1016" t="e">
        <f t="shared" si="268"/>
        <v>#DIV/0!</v>
      </c>
      <c r="G8893" s="1016">
        <f t="shared" si="269"/>
        <v>0</v>
      </c>
    </row>
    <row r="8894" spans="1:7">
      <c r="A8894" s="1016"/>
      <c r="B8894" s="1016"/>
      <c r="C8894" s="1016"/>
      <c r="D8894" s="1016"/>
      <c r="E8894" s="1016"/>
      <c r="F8894" s="1016" t="e">
        <f t="shared" si="268"/>
        <v>#DIV/0!</v>
      </c>
      <c r="G8894" s="1016">
        <f t="shared" si="269"/>
        <v>0</v>
      </c>
    </row>
    <row r="8895" spans="1:7">
      <c r="A8895" s="1016"/>
      <c r="B8895" s="1016"/>
      <c r="C8895" s="1016"/>
      <c r="D8895" s="1016"/>
      <c r="E8895" s="1016"/>
      <c r="F8895" s="1016" t="e">
        <f t="shared" si="268"/>
        <v>#DIV/0!</v>
      </c>
      <c r="G8895" s="1016">
        <f t="shared" si="269"/>
        <v>0</v>
      </c>
    </row>
    <row r="8896" spans="1:7">
      <c r="A8896" s="1016"/>
      <c r="B8896" s="1016"/>
      <c r="C8896" s="1016"/>
      <c r="D8896" s="1016"/>
      <c r="E8896" s="1016"/>
      <c r="F8896" s="1016" t="e">
        <f t="shared" si="268"/>
        <v>#DIV/0!</v>
      </c>
      <c r="G8896" s="1016">
        <f t="shared" si="269"/>
        <v>0</v>
      </c>
    </row>
    <row r="8897" spans="1:7">
      <c r="A8897" s="1016"/>
      <c r="B8897" s="1016"/>
      <c r="C8897" s="1016"/>
      <c r="D8897" s="1016"/>
      <c r="E8897" s="1016"/>
      <c r="F8897" s="1016" t="e">
        <f t="shared" si="268"/>
        <v>#DIV/0!</v>
      </c>
      <c r="G8897" s="1016">
        <f t="shared" si="269"/>
        <v>0</v>
      </c>
    </row>
    <row r="8898" spans="1:7">
      <c r="A8898" s="1016"/>
      <c r="B8898" s="1016"/>
      <c r="C8898" s="1016"/>
      <c r="D8898" s="1016"/>
      <c r="E8898" s="1016"/>
      <c r="F8898" s="1016" t="e">
        <f t="shared" si="268"/>
        <v>#DIV/0!</v>
      </c>
      <c r="G8898" s="1016">
        <f t="shared" si="269"/>
        <v>0</v>
      </c>
    </row>
    <row r="8899" spans="1:7">
      <c r="A8899" s="1016"/>
      <c r="B8899" s="1016"/>
      <c r="C8899" s="1016"/>
      <c r="D8899" s="1016"/>
      <c r="E8899" s="1016"/>
      <c r="F8899" s="1016" t="e">
        <f t="shared" si="268"/>
        <v>#DIV/0!</v>
      </c>
      <c r="G8899" s="1016">
        <f t="shared" si="269"/>
        <v>0</v>
      </c>
    </row>
    <row r="8900" spans="1:7">
      <c r="A8900" s="1016"/>
      <c r="B8900" s="1016"/>
      <c r="C8900" s="1016"/>
      <c r="D8900" s="1016"/>
      <c r="E8900" s="1016"/>
      <c r="F8900" s="1016" t="e">
        <f t="shared" si="268"/>
        <v>#DIV/0!</v>
      </c>
      <c r="G8900" s="1016">
        <f t="shared" si="269"/>
        <v>0</v>
      </c>
    </row>
    <row r="8901" spans="1:7">
      <c r="A8901" s="1016"/>
      <c r="B8901" s="1016"/>
      <c r="C8901" s="1016"/>
      <c r="D8901" s="1016"/>
      <c r="E8901" s="1016"/>
      <c r="F8901" s="1016" t="e">
        <f t="shared" si="268"/>
        <v>#DIV/0!</v>
      </c>
      <c r="G8901" s="1016">
        <f t="shared" si="269"/>
        <v>0</v>
      </c>
    </row>
    <row r="8902" spans="1:7">
      <c r="A8902" s="1016"/>
      <c r="B8902" s="1016"/>
      <c r="C8902" s="1016"/>
      <c r="D8902" s="1016"/>
      <c r="E8902" s="1016"/>
      <c r="F8902" s="1016" t="e">
        <f t="shared" si="268"/>
        <v>#DIV/0!</v>
      </c>
      <c r="G8902" s="1016">
        <f t="shared" si="269"/>
        <v>0</v>
      </c>
    </row>
    <row r="8903" spans="1:7">
      <c r="A8903" s="1016"/>
      <c r="B8903" s="1016"/>
      <c r="C8903" s="1016"/>
      <c r="D8903" s="1016"/>
      <c r="E8903" s="1016"/>
      <c r="F8903" s="1016" t="e">
        <f t="shared" si="268"/>
        <v>#DIV/0!</v>
      </c>
      <c r="G8903" s="1016">
        <f t="shared" si="269"/>
        <v>0</v>
      </c>
    </row>
    <row r="8904" spans="1:7">
      <c r="A8904" s="1016"/>
      <c r="B8904" s="1016"/>
      <c r="C8904" s="1016"/>
      <c r="D8904" s="1016"/>
      <c r="E8904" s="1016"/>
      <c r="F8904" s="1016" t="e">
        <f t="shared" si="268"/>
        <v>#DIV/0!</v>
      </c>
      <c r="G8904" s="1016">
        <f t="shared" si="269"/>
        <v>0</v>
      </c>
    </row>
    <row r="8905" spans="1:7">
      <c r="A8905" s="1016"/>
      <c r="B8905" s="1016"/>
      <c r="C8905" s="1016"/>
      <c r="D8905" s="1016"/>
      <c r="E8905" s="1016"/>
      <c r="F8905" s="1016" t="e">
        <f t="shared" si="268"/>
        <v>#DIV/0!</v>
      </c>
      <c r="G8905" s="1016">
        <f t="shared" si="269"/>
        <v>0</v>
      </c>
    </row>
    <row r="8906" spans="1:7">
      <c r="A8906" s="1016"/>
      <c r="B8906" s="1016"/>
      <c r="C8906" s="1016"/>
      <c r="D8906" s="1016"/>
      <c r="E8906" s="1016"/>
      <c r="F8906" s="1016" t="e">
        <f t="shared" si="268"/>
        <v>#DIV/0!</v>
      </c>
      <c r="G8906" s="1016">
        <f t="shared" si="269"/>
        <v>0</v>
      </c>
    </row>
    <row r="8907" spans="1:7">
      <c r="A8907" s="1016"/>
      <c r="B8907" s="1016"/>
      <c r="C8907" s="1016"/>
      <c r="D8907" s="1016"/>
      <c r="E8907" s="1016"/>
      <c r="F8907" s="1016" t="e">
        <f t="shared" si="268"/>
        <v>#DIV/0!</v>
      </c>
      <c r="G8907" s="1016">
        <f t="shared" si="269"/>
        <v>0</v>
      </c>
    </row>
    <row r="8908" spans="1:7">
      <c r="A8908" s="1016"/>
      <c r="B8908" s="1016"/>
      <c r="C8908" s="1016"/>
      <c r="D8908" s="1016"/>
      <c r="E8908" s="1016"/>
      <c r="F8908" s="1016" t="e">
        <f t="shared" si="268"/>
        <v>#DIV/0!</v>
      </c>
      <c r="G8908" s="1016">
        <f t="shared" si="269"/>
        <v>0</v>
      </c>
    </row>
    <row r="8909" spans="1:7">
      <c r="A8909" s="1016"/>
      <c r="B8909" s="1016"/>
      <c r="C8909" s="1016"/>
      <c r="D8909" s="1016"/>
      <c r="E8909" s="1016"/>
      <c r="F8909" s="1016" t="e">
        <f t="shared" si="268"/>
        <v>#DIV/0!</v>
      </c>
      <c r="G8909" s="1016">
        <f t="shared" si="269"/>
        <v>0</v>
      </c>
    </row>
    <row r="8910" spans="1:7">
      <c r="A8910" s="1016"/>
      <c r="B8910" s="1016"/>
      <c r="C8910" s="1016"/>
      <c r="D8910" s="1016"/>
      <c r="E8910" s="1016"/>
      <c r="F8910" s="1016" t="e">
        <f t="shared" si="268"/>
        <v>#DIV/0!</v>
      </c>
      <c r="G8910" s="1016">
        <f t="shared" si="269"/>
        <v>0</v>
      </c>
    </row>
    <row r="8911" spans="1:7">
      <c r="A8911" s="1016"/>
      <c r="B8911" s="1016"/>
      <c r="C8911" s="1016"/>
      <c r="D8911" s="1016"/>
      <c r="E8911" s="1016"/>
      <c r="F8911" s="1016" t="e">
        <f t="shared" si="268"/>
        <v>#DIV/0!</v>
      </c>
      <c r="G8911" s="1016">
        <f t="shared" si="269"/>
        <v>0</v>
      </c>
    </row>
    <row r="8912" spans="1:7">
      <c r="A8912" s="1016"/>
      <c r="B8912" s="1016"/>
      <c r="C8912" s="1016"/>
      <c r="D8912" s="1016"/>
      <c r="E8912" s="1016"/>
      <c r="F8912" s="1016" t="e">
        <f t="shared" si="268"/>
        <v>#DIV/0!</v>
      </c>
      <c r="G8912" s="1016">
        <f t="shared" si="269"/>
        <v>0</v>
      </c>
    </row>
    <row r="8913" spans="1:7">
      <c r="A8913" s="1016"/>
      <c r="B8913" s="1016"/>
      <c r="C8913" s="1016"/>
      <c r="D8913" s="1016"/>
      <c r="E8913" s="1016"/>
      <c r="F8913" s="1016" t="e">
        <f t="shared" si="268"/>
        <v>#DIV/0!</v>
      </c>
      <c r="G8913" s="1016">
        <f t="shared" si="269"/>
        <v>0</v>
      </c>
    </row>
    <row r="8914" spans="1:7">
      <c r="A8914" s="1016"/>
      <c r="B8914" s="1016"/>
      <c r="C8914" s="1016"/>
      <c r="D8914" s="1016"/>
      <c r="E8914" s="1016"/>
      <c r="F8914" s="1016" t="e">
        <f t="shared" si="268"/>
        <v>#DIV/0!</v>
      </c>
      <c r="G8914" s="1016">
        <f t="shared" si="269"/>
        <v>0</v>
      </c>
    </row>
    <row r="8915" spans="1:7">
      <c r="A8915" s="1016"/>
      <c r="B8915" s="1016"/>
      <c r="C8915" s="1016"/>
      <c r="D8915" s="1016"/>
      <c r="E8915" s="1016"/>
      <c r="F8915" s="1016" t="e">
        <f t="shared" si="268"/>
        <v>#DIV/0!</v>
      </c>
      <c r="G8915" s="1016">
        <f t="shared" si="269"/>
        <v>0</v>
      </c>
    </row>
    <row r="8916" spans="1:7">
      <c r="A8916" s="1016"/>
      <c r="B8916" s="1016"/>
      <c r="C8916" s="1016"/>
      <c r="D8916" s="1016"/>
      <c r="E8916" s="1016"/>
      <c r="F8916" s="1016" t="e">
        <f t="shared" si="268"/>
        <v>#DIV/0!</v>
      </c>
      <c r="G8916" s="1016">
        <f t="shared" si="269"/>
        <v>0</v>
      </c>
    </row>
    <row r="8917" spans="1:7">
      <c r="A8917" s="1016"/>
      <c r="B8917" s="1016"/>
      <c r="C8917" s="1016"/>
      <c r="D8917" s="1016"/>
      <c r="E8917" s="1016"/>
      <c r="F8917" s="1016" t="e">
        <f t="shared" si="268"/>
        <v>#DIV/0!</v>
      </c>
      <c r="G8917" s="1016">
        <f t="shared" si="269"/>
        <v>0</v>
      </c>
    </row>
    <row r="8918" spans="1:7">
      <c r="A8918" s="1016"/>
      <c r="B8918" s="1016"/>
      <c r="C8918" s="1016"/>
      <c r="D8918" s="1016"/>
      <c r="E8918" s="1016"/>
      <c r="F8918" s="1016" t="e">
        <f t="shared" si="268"/>
        <v>#DIV/0!</v>
      </c>
      <c r="G8918" s="1016">
        <f t="shared" si="269"/>
        <v>0</v>
      </c>
    </row>
    <row r="8919" spans="1:7">
      <c r="A8919" s="1016"/>
      <c r="B8919" s="1016"/>
      <c r="C8919" s="1016"/>
      <c r="D8919" s="1016"/>
      <c r="E8919" s="1016"/>
      <c r="F8919" s="1016" t="e">
        <f t="shared" si="268"/>
        <v>#DIV/0!</v>
      </c>
      <c r="G8919" s="1016">
        <f t="shared" si="269"/>
        <v>0</v>
      </c>
    </row>
    <row r="8920" spans="1:7">
      <c r="A8920" s="1016"/>
      <c r="B8920" s="1016"/>
      <c r="C8920" s="1016"/>
      <c r="D8920" s="1016"/>
      <c r="E8920" s="1016"/>
      <c r="F8920" s="1016" t="e">
        <f t="shared" si="268"/>
        <v>#DIV/0!</v>
      </c>
      <c r="G8920" s="1016">
        <f t="shared" si="269"/>
        <v>0</v>
      </c>
    </row>
    <row r="8921" spans="1:7">
      <c r="A8921" s="1016"/>
      <c r="B8921" s="1016"/>
      <c r="C8921" s="1016"/>
      <c r="D8921" s="1016"/>
      <c r="E8921" s="1016"/>
      <c r="F8921" s="1016" t="e">
        <f t="shared" si="268"/>
        <v>#DIV/0!</v>
      </c>
      <c r="G8921" s="1016">
        <f t="shared" si="269"/>
        <v>0</v>
      </c>
    </row>
    <row r="8922" spans="1:7">
      <c r="A8922" s="1016"/>
      <c r="B8922" s="1016"/>
      <c r="C8922" s="1016"/>
      <c r="D8922" s="1016"/>
      <c r="E8922" s="1016"/>
      <c r="F8922" s="1016" t="e">
        <f t="shared" si="268"/>
        <v>#DIV/0!</v>
      </c>
      <c r="G8922" s="1016">
        <f t="shared" si="269"/>
        <v>0</v>
      </c>
    </row>
    <row r="8923" spans="1:7">
      <c r="A8923" s="1016"/>
      <c r="B8923" s="1016"/>
      <c r="C8923" s="1016"/>
      <c r="D8923" s="1016"/>
      <c r="E8923" s="1016"/>
      <c r="F8923" s="1016" t="e">
        <f t="shared" si="268"/>
        <v>#DIV/0!</v>
      </c>
      <c r="G8923" s="1016">
        <f t="shared" si="269"/>
        <v>0</v>
      </c>
    </row>
    <row r="8924" spans="1:7">
      <c r="A8924" s="1016"/>
      <c r="B8924" s="1016"/>
      <c r="C8924" s="1016"/>
      <c r="D8924" s="1016"/>
      <c r="E8924" s="1016"/>
      <c r="F8924" s="1016" t="e">
        <f t="shared" si="268"/>
        <v>#DIV/0!</v>
      </c>
      <c r="G8924" s="1016">
        <f t="shared" si="269"/>
        <v>0</v>
      </c>
    </row>
    <row r="8925" spans="1:7">
      <c r="A8925" s="1016"/>
      <c r="B8925" s="1016"/>
      <c r="C8925" s="1016"/>
      <c r="D8925" s="1016"/>
      <c r="E8925" s="1016"/>
      <c r="F8925" s="1016" t="e">
        <f t="shared" si="268"/>
        <v>#DIV/0!</v>
      </c>
      <c r="G8925" s="1016">
        <f t="shared" si="269"/>
        <v>0</v>
      </c>
    </row>
    <row r="8926" spans="1:7">
      <c r="A8926" s="1016"/>
      <c r="B8926" s="1016"/>
      <c r="C8926" s="1016"/>
      <c r="D8926" s="1016"/>
      <c r="E8926" s="1016"/>
      <c r="F8926" s="1016" t="e">
        <f t="shared" si="268"/>
        <v>#DIV/0!</v>
      </c>
      <c r="G8926" s="1016">
        <f t="shared" si="269"/>
        <v>0</v>
      </c>
    </row>
    <row r="8927" spans="1:7">
      <c r="A8927" s="1016"/>
      <c r="B8927" s="1016"/>
      <c r="C8927" s="1016"/>
      <c r="D8927" s="1016"/>
      <c r="E8927" s="1016"/>
      <c r="F8927" s="1016" t="e">
        <f t="shared" ref="F8927:F8990" si="270">(B8927*C8927*D8927*60/(A8927*1000))+F8926</f>
        <v>#DIV/0!</v>
      </c>
      <c r="G8927" s="1016">
        <f t="shared" ref="G8927:G8990" si="271">(C8927*D8927*60)+G8926</f>
        <v>0</v>
      </c>
    </row>
    <row r="8928" spans="1:7">
      <c r="A8928" s="1016"/>
      <c r="B8928" s="1016"/>
      <c r="C8928" s="1016"/>
      <c r="D8928" s="1016"/>
      <c r="E8928" s="1016"/>
      <c r="F8928" s="1016" t="e">
        <f t="shared" si="270"/>
        <v>#DIV/0!</v>
      </c>
      <c r="G8928" s="1016">
        <f t="shared" si="271"/>
        <v>0</v>
      </c>
    </row>
    <row r="8929" spans="1:7">
      <c r="A8929" s="1016"/>
      <c r="B8929" s="1016"/>
      <c r="C8929" s="1016"/>
      <c r="D8929" s="1016"/>
      <c r="E8929" s="1016"/>
      <c r="F8929" s="1016" t="e">
        <f t="shared" si="270"/>
        <v>#DIV/0!</v>
      </c>
      <c r="G8929" s="1016">
        <f t="shared" si="271"/>
        <v>0</v>
      </c>
    </row>
    <row r="8930" spans="1:7">
      <c r="A8930" s="1016"/>
      <c r="B8930" s="1016"/>
      <c r="C8930" s="1016"/>
      <c r="D8930" s="1016"/>
      <c r="E8930" s="1016"/>
      <c r="F8930" s="1016" t="e">
        <f t="shared" si="270"/>
        <v>#DIV/0!</v>
      </c>
      <c r="G8930" s="1016">
        <f t="shared" si="271"/>
        <v>0</v>
      </c>
    </row>
    <row r="8931" spans="1:7">
      <c r="A8931" s="1016"/>
      <c r="B8931" s="1016"/>
      <c r="C8931" s="1016"/>
      <c r="D8931" s="1016"/>
      <c r="E8931" s="1016"/>
      <c r="F8931" s="1016" t="e">
        <f t="shared" si="270"/>
        <v>#DIV/0!</v>
      </c>
      <c r="G8931" s="1016">
        <f t="shared" si="271"/>
        <v>0</v>
      </c>
    </row>
    <row r="8932" spans="1:7">
      <c r="A8932" s="1016"/>
      <c r="B8932" s="1016"/>
      <c r="C8932" s="1016"/>
      <c r="D8932" s="1016"/>
      <c r="E8932" s="1016"/>
      <c r="F8932" s="1016" t="e">
        <f t="shared" si="270"/>
        <v>#DIV/0!</v>
      </c>
      <c r="G8932" s="1016">
        <f t="shared" si="271"/>
        <v>0</v>
      </c>
    </row>
    <row r="8933" spans="1:7">
      <c r="A8933" s="1016"/>
      <c r="B8933" s="1016"/>
      <c r="C8933" s="1016"/>
      <c r="D8933" s="1016"/>
      <c r="E8933" s="1016"/>
      <c r="F8933" s="1016" t="e">
        <f t="shared" si="270"/>
        <v>#DIV/0!</v>
      </c>
      <c r="G8933" s="1016">
        <f t="shared" si="271"/>
        <v>0</v>
      </c>
    </row>
    <row r="8934" spans="1:7">
      <c r="A8934" s="1016"/>
      <c r="B8934" s="1016"/>
      <c r="C8934" s="1016"/>
      <c r="D8934" s="1016"/>
      <c r="E8934" s="1016"/>
      <c r="F8934" s="1016" t="e">
        <f t="shared" si="270"/>
        <v>#DIV/0!</v>
      </c>
      <c r="G8934" s="1016">
        <f t="shared" si="271"/>
        <v>0</v>
      </c>
    </row>
    <row r="8935" spans="1:7">
      <c r="A8935" s="1016"/>
      <c r="B8935" s="1016"/>
      <c r="C8935" s="1016"/>
      <c r="D8935" s="1016"/>
      <c r="E8935" s="1016"/>
      <c r="F8935" s="1016" t="e">
        <f t="shared" si="270"/>
        <v>#DIV/0!</v>
      </c>
      <c r="G8935" s="1016">
        <f t="shared" si="271"/>
        <v>0</v>
      </c>
    </row>
    <row r="8936" spans="1:7">
      <c r="A8936" s="1016"/>
      <c r="B8936" s="1016"/>
      <c r="C8936" s="1016"/>
      <c r="D8936" s="1016"/>
      <c r="E8936" s="1016"/>
      <c r="F8936" s="1016" t="e">
        <f t="shared" si="270"/>
        <v>#DIV/0!</v>
      </c>
      <c r="G8936" s="1016">
        <f t="shared" si="271"/>
        <v>0</v>
      </c>
    </row>
    <row r="8937" spans="1:7">
      <c r="A8937" s="1016"/>
      <c r="B8937" s="1016"/>
      <c r="C8937" s="1016"/>
      <c r="D8937" s="1016"/>
      <c r="E8937" s="1016"/>
      <c r="F8937" s="1016" t="e">
        <f t="shared" si="270"/>
        <v>#DIV/0!</v>
      </c>
      <c r="G8937" s="1016">
        <f t="shared" si="271"/>
        <v>0</v>
      </c>
    </row>
    <row r="8938" spans="1:7">
      <c r="A8938" s="1016"/>
      <c r="B8938" s="1016"/>
      <c r="C8938" s="1016"/>
      <c r="D8938" s="1016"/>
      <c r="E8938" s="1016"/>
      <c r="F8938" s="1016" t="e">
        <f t="shared" si="270"/>
        <v>#DIV/0!</v>
      </c>
      <c r="G8938" s="1016">
        <f t="shared" si="271"/>
        <v>0</v>
      </c>
    </row>
    <row r="8939" spans="1:7">
      <c r="A8939" s="1016"/>
      <c r="B8939" s="1016"/>
      <c r="C8939" s="1016"/>
      <c r="D8939" s="1016"/>
      <c r="E8939" s="1016"/>
      <c r="F8939" s="1016" t="e">
        <f t="shared" si="270"/>
        <v>#DIV/0!</v>
      </c>
      <c r="G8939" s="1016">
        <f t="shared" si="271"/>
        <v>0</v>
      </c>
    </row>
    <row r="8940" spans="1:7">
      <c r="A8940" s="1016"/>
      <c r="B8940" s="1016"/>
      <c r="C8940" s="1016"/>
      <c r="D8940" s="1016"/>
      <c r="E8940" s="1016"/>
      <c r="F8940" s="1016" t="e">
        <f t="shared" si="270"/>
        <v>#DIV/0!</v>
      </c>
      <c r="G8940" s="1016">
        <f t="shared" si="271"/>
        <v>0</v>
      </c>
    </row>
    <row r="8941" spans="1:7">
      <c r="A8941" s="1016"/>
      <c r="B8941" s="1016"/>
      <c r="C8941" s="1016"/>
      <c r="D8941" s="1016"/>
      <c r="E8941" s="1016"/>
      <c r="F8941" s="1016" t="e">
        <f t="shared" si="270"/>
        <v>#DIV/0!</v>
      </c>
      <c r="G8941" s="1016">
        <f t="shared" si="271"/>
        <v>0</v>
      </c>
    </row>
    <row r="8942" spans="1:7">
      <c r="A8942" s="1016"/>
      <c r="B8942" s="1016"/>
      <c r="C8942" s="1016"/>
      <c r="D8942" s="1016"/>
      <c r="E8942" s="1016"/>
      <c r="F8942" s="1016" t="e">
        <f t="shared" si="270"/>
        <v>#DIV/0!</v>
      </c>
      <c r="G8942" s="1016">
        <f t="shared" si="271"/>
        <v>0</v>
      </c>
    </row>
    <row r="8943" spans="1:7">
      <c r="A8943" s="1016"/>
      <c r="B8943" s="1016"/>
      <c r="C8943" s="1016"/>
      <c r="D8943" s="1016"/>
      <c r="E8943" s="1016"/>
      <c r="F8943" s="1016" t="e">
        <f t="shared" si="270"/>
        <v>#DIV/0!</v>
      </c>
      <c r="G8943" s="1016">
        <f t="shared" si="271"/>
        <v>0</v>
      </c>
    </row>
    <row r="8944" spans="1:7">
      <c r="A8944" s="1016"/>
      <c r="B8944" s="1016"/>
      <c r="C8944" s="1016"/>
      <c r="D8944" s="1016"/>
      <c r="E8944" s="1016"/>
      <c r="F8944" s="1016" t="e">
        <f t="shared" si="270"/>
        <v>#DIV/0!</v>
      </c>
      <c r="G8944" s="1016">
        <f t="shared" si="271"/>
        <v>0</v>
      </c>
    </row>
    <row r="8945" spans="1:7">
      <c r="A8945" s="1016"/>
      <c r="B8945" s="1016"/>
      <c r="C8945" s="1016"/>
      <c r="D8945" s="1016"/>
      <c r="E8945" s="1016"/>
      <c r="F8945" s="1016" t="e">
        <f t="shared" si="270"/>
        <v>#DIV/0!</v>
      </c>
      <c r="G8945" s="1016">
        <f t="shared" si="271"/>
        <v>0</v>
      </c>
    </row>
    <row r="8946" spans="1:7">
      <c r="A8946" s="1016"/>
      <c r="B8946" s="1016"/>
      <c r="C8946" s="1016"/>
      <c r="D8946" s="1016"/>
      <c r="E8946" s="1016"/>
      <c r="F8946" s="1016" t="e">
        <f t="shared" si="270"/>
        <v>#DIV/0!</v>
      </c>
      <c r="G8946" s="1016">
        <f t="shared" si="271"/>
        <v>0</v>
      </c>
    </row>
    <row r="8947" spans="1:7">
      <c r="A8947" s="1016"/>
      <c r="B8947" s="1016"/>
      <c r="C8947" s="1016"/>
      <c r="D8947" s="1016"/>
      <c r="E8947" s="1016"/>
      <c r="F8947" s="1016" t="e">
        <f t="shared" si="270"/>
        <v>#DIV/0!</v>
      </c>
      <c r="G8947" s="1016">
        <f t="shared" si="271"/>
        <v>0</v>
      </c>
    </row>
    <row r="8948" spans="1:7">
      <c r="A8948" s="1016"/>
      <c r="B8948" s="1016"/>
      <c r="C8948" s="1016"/>
      <c r="D8948" s="1016"/>
      <c r="E8948" s="1016"/>
      <c r="F8948" s="1016" t="e">
        <f t="shared" si="270"/>
        <v>#DIV/0!</v>
      </c>
      <c r="G8948" s="1016">
        <f t="shared" si="271"/>
        <v>0</v>
      </c>
    </row>
    <row r="8949" spans="1:7">
      <c r="A8949" s="1016"/>
      <c r="B8949" s="1016"/>
      <c r="C8949" s="1016"/>
      <c r="D8949" s="1016"/>
      <c r="E8949" s="1016"/>
      <c r="F8949" s="1016" t="e">
        <f t="shared" si="270"/>
        <v>#DIV/0!</v>
      </c>
      <c r="G8949" s="1016">
        <f t="shared" si="271"/>
        <v>0</v>
      </c>
    </row>
    <row r="8950" spans="1:7">
      <c r="A8950" s="1016"/>
      <c r="B8950" s="1016"/>
      <c r="C8950" s="1016"/>
      <c r="D8950" s="1016"/>
      <c r="E8950" s="1016"/>
      <c r="F8950" s="1016" t="e">
        <f t="shared" si="270"/>
        <v>#DIV/0!</v>
      </c>
      <c r="G8950" s="1016">
        <f t="shared" si="271"/>
        <v>0</v>
      </c>
    </row>
    <row r="8951" spans="1:7">
      <c r="A8951" s="1016"/>
      <c r="B8951" s="1016"/>
      <c r="C8951" s="1016"/>
      <c r="D8951" s="1016"/>
      <c r="E8951" s="1016"/>
      <c r="F8951" s="1016" t="e">
        <f t="shared" si="270"/>
        <v>#DIV/0!</v>
      </c>
      <c r="G8951" s="1016">
        <f t="shared" si="271"/>
        <v>0</v>
      </c>
    </row>
    <row r="8952" spans="1:7">
      <c r="A8952" s="1016"/>
      <c r="B8952" s="1016"/>
      <c r="C8952" s="1016"/>
      <c r="D8952" s="1016"/>
      <c r="E8952" s="1016"/>
      <c r="F8952" s="1016" t="e">
        <f t="shared" si="270"/>
        <v>#DIV/0!</v>
      </c>
      <c r="G8952" s="1016">
        <f t="shared" si="271"/>
        <v>0</v>
      </c>
    </row>
    <row r="8953" spans="1:7">
      <c r="A8953" s="1016"/>
      <c r="B8953" s="1016"/>
      <c r="C8953" s="1016"/>
      <c r="D8953" s="1016"/>
      <c r="E8953" s="1016"/>
      <c r="F8953" s="1016" t="e">
        <f t="shared" si="270"/>
        <v>#DIV/0!</v>
      </c>
      <c r="G8953" s="1016">
        <f t="shared" si="271"/>
        <v>0</v>
      </c>
    </row>
    <row r="8954" spans="1:7">
      <c r="A8954" s="1016"/>
      <c r="B8954" s="1016"/>
      <c r="C8954" s="1016"/>
      <c r="D8954" s="1016"/>
      <c r="E8954" s="1016"/>
      <c r="F8954" s="1016" t="e">
        <f t="shared" si="270"/>
        <v>#DIV/0!</v>
      </c>
      <c r="G8954" s="1016">
        <f t="shared" si="271"/>
        <v>0</v>
      </c>
    </row>
    <row r="8955" spans="1:7">
      <c r="A8955" s="1016"/>
      <c r="B8955" s="1016"/>
      <c r="C8955" s="1016"/>
      <c r="D8955" s="1016"/>
      <c r="E8955" s="1016"/>
      <c r="F8955" s="1016" t="e">
        <f t="shared" si="270"/>
        <v>#DIV/0!</v>
      </c>
      <c r="G8955" s="1016">
        <f t="shared" si="271"/>
        <v>0</v>
      </c>
    </row>
    <row r="8956" spans="1:7">
      <c r="A8956" s="1016"/>
      <c r="B8956" s="1016"/>
      <c r="C8956" s="1016"/>
      <c r="D8956" s="1016"/>
      <c r="E8956" s="1016"/>
      <c r="F8956" s="1016" t="e">
        <f t="shared" si="270"/>
        <v>#DIV/0!</v>
      </c>
      <c r="G8956" s="1016">
        <f t="shared" si="271"/>
        <v>0</v>
      </c>
    </row>
    <row r="8957" spans="1:7">
      <c r="A8957" s="1016"/>
      <c r="B8957" s="1016"/>
      <c r="C8957" s="1016"/>
      <c r="D8957" s="1016"/>
      <c r="E8957" s="1016"/>
      <c r="F8957" s="1016" t="e">
        <f t="shared" si="270"/>
        <v>#DIV/0!</v>
      </c>
      <c r="G8957" s="1016">
        <f t="shared" si="271"/>
        <v>0</v>
      </c>
    </row>
    <row r="8958" spans="1:7">
      <c r="A8958" s="1016"/>
      <c r="B8958" s="1016"/>
      <c r="C8958" s="1016"/>
      <c r="D8958" s="1016"/>
      <c r="E8958" s="1016"/>
      <c r="F8958" s="1016" t="e">
        <f t="shared" si="270"/>
        <v>#DIV/0!</v>
      </c>
      <c r="G8958" s="1016">
        <f t="shared" si="271"/>
        <v>0</v>
      </c>
    </row>
    <row r="8959" spans="1:7">
      <c r="A8959" s="1016"/>
      <c r="B8959" s="1016"/>
      <c r="C8959" s="1016"/>
      <c r="D8959" s="1016"/>
      <c r="E8959" s="1016"/>
      <c r="F8959" s="1016" t="e">
        <f t="shared" si="270"/>
        <v>#DIV/0!</v>
      </c>
      <c r="G8959" s="1016">
        <f t="shared" si="271"/>
        <v>0</v>
      </c>
    </row>
    <row r="8960" spans="1:7">
      <c r="A8960" s="1016"/>
      <c r="B8960" s="1016"/>
      <c r="C8960" s="1016"/>
      <c r="D8960" s="1016"/>
      <c r="E8960" s="1016"/>
      <c r="F8960" s="1016" t="e">
        <f t="shared" si="270"/>
        <v>#DIV/0!</v>
      </c>
      <c r="G8960" s="1016">
        <f t="shared" si="271"/>
        <v>0</v>
      </c>
    </row>
    <row r="8961" spans="1:7">
      <c r="A8961" s="1016"/>
      <c r="B8961" s="1016"/>
      <c r="C8961" s="1016"/>
      <c r="D8961" s="1016"/>
      <c r="E8961" s="1016"/>
      <c r="F8961" s="1016" t="e">
        <f t="shared" si="270"/>
        <v>#DIV/0!</v>
      </c>
      <c r="G8961" s="1016">
        <f t="shared" si="271"/>
        <v>0</v>
      </c>
    </row>
    <row r="8962" spans="1:7">
      <c r="A8962" s="1016"/>
      <c r="B8962" s="1016"/>
      <c r="C8962" s="1016"/>
      <c r="D8962" s="1016"/>
      <c r="E8962" s="1016"/>
      <c r="F8962" s="1016" t="e">
        <f t="shared" si="270"/>
        <v>#DIV/0!</v>
      </c>
      <c r="G8962" s="1016">
        <f t="shared" si="271"/>
        <v>0</v>
      </c>
    </row>
    <row r="8963" spans="1:7">
      <c r="A8963" s="1016"/>
      <c r="B8963" s="1016"/>
      <c r="C8963" s="1016"/>
      <c r="D8963" s="1016"/>
      <c r="E8963" s="1016"/>
      <c r="F8963" s="1016" t="e">
        <f t="shared" si="270"/>
        <v>#DIV/0!</v>
      </c>
      <c r="G8963" s="1016">
        <f t="shared" si="271"/>
        <v>0</v>
      </c>
    </row>
    <row r="8964" spans="1:7">
      <c r="A8964" s="1016"/>
      <c r="B8964" s="1016"/>
      <c r="C8964" s="1016"/>
      <c r="D8964" s="1016"/>
      <c r="E8964" s="1016"/>
      <c r="F8964" s="1016" t="e">
        <f t="shared" si="270"/>
        <v>#DIV/0!</v>
      </c>
      <c r="G8964" s="1016">
        <f t="shared" si="271"/>
        <v>0</v>
      </c>
    </row>
    <row r="8965" spans="1:7">
      <c r="A8965" s="1016"/>
      <c r="B8965" s="1016"/>
      <c r="C8965" s="1016"/>
      <c r="D8965" s="1016"/>
      <c r="E8965" s="1016"/>
      <c r="F8965" s="1016" t="e">
        <f t="shared" si="270"/>
        <v>#DIV/0!</v>
      </c>
      <c r="G8965" s="1016">
        <f t="shared" si="271"/>
        <v>0</v>
      </c>
    </row>
    <row r="8966" spans="1:7">
      <c r="A8966" s="1016"/>
      <c r="B8966" s="1016"/>
      <c r="C8966" s="1016"/>
      <c r="D8966" s="1016"/>
      <c r="E8966" s="1016"/>
      <c r="F8966" s="1016" t="e">
        <f t="shared" si="270"/>
        <v>#DIV/0!</v>
      </c>
      <c r="G8966" s="1016">
        <f t="shared" si="271"/>
        <v>0</v>
      </c>
    </row>
    <row r="8967" spans="1:7">
      <c r="A8967" s="1016"/>
      <c r="B8967" s="1016"/>
      <c r="C8967" s="1016"/>
      <c r="D8967" s="1016"/>
      <c r="E8967" s="1016"/>
      <c r="F8967" s="1016" t="e">
        <f t="shared" si="270"/>
        <v>#DIV/0!</v>
      </c>
      <c r="G8967" s="1016">
        <f t="shared" si="271"/>
        <v>0</v>
      </c>
    </row>
    <row r="8968" spans="1:7">
      <c r="A8968" s="1016"/>
      <c r="B8968" s="1016"/>
      <c r="C8968" s="1016"/>
      <c r="D8968" s="1016"/>
      <c r="E8968" s="1016"/>
      <c r="F8968" s="1016" t="e">
        <f t="shared" si="270"/>
        <v>#DIV/0!</v>
      </c>
      <c r="G8968" s="1016">
        <f t="shared" si="271"/>
        <v>0</v>
      </c>
    </row>
    <row r="8969" spans="1:7">
      <c r="A8969" s="1016"/>
      <c r="B8969" s="1016"/>
      <c r="C8969" s="1016"/>
      <c r="D8969" s="1016"/>
      <c r="E8969" s="1016"/>
      <c r="F8969" s="1016" t="e">
        <f t="shared" si="270"/>
        <v>#DIV/0!</v>
      </c>
      <c r="G8969" s="1016">
        <f t="shared" si="271"/>
        <v>0</v>
      </c>
    </row>
    <row r="8970" spans="1:7">
      <c r="A8970" s="1016"/>
      <c r="B8970" s="1016"/>
      <c r="C8970" s="1016"/>
      <c r="D8970" s="1016"/>
      <c r="E8970" s="1016"/>
      <c r="F8970" s="1016" t="e">
        <f t="shared" si="270"/>
        <v>#DIV/0!</v>
      </c>
      <c r="G8970" s="1016">
        <f t="shared" si="271"/>
        <v>0</v>
      </c>
    </row>
    <row r="8971" spans="1:7">
      <c r="A8971" s="1016"/>
      <c r="B8971" s="1016"/>
      <c r="C8971" s="1016"/>
      <c r="D8971" s="1016"/>
      <c r="E8971" s="1016"/>
      <c r="F8971" s="1016" t="e">
        <f t="shared" si="270"/>
        <v>#DIV/0!</v>
      </c>
      <c r="G8971" s="1016">
        <f t="shared" si="271"/>
        <v>0</v>
      </c>
    </row>
    <row r="8972" spans="1:7">
      <c r="A8972" s="1016"/>
      <c r="B8972" s="1016"/>
      <c r="C8972" s="1016"/>
      <c r="D8972" s="1016"/>
      <c r="E8972" s="1016"/>
      <c r="F8972" s="1016" t="e">
        <f t="shared" si="270"/>
        <v>#DIV/0!</v>
      </c>
      <c r="G8972" s="1016">
        <f t="shared" si="271"/>
        <v>0</v>
      </c>
    </row>
    <row r="8973" spans="1:7">
      <c r="A8973" s="1016"/>
      <c r="B8973" s="1016"/>
      <c r="C8973" s="1016"/>
      <c r="D8973" s="1016"/>
      <c r="E8973" s="1016"/>
      <c r="F8973" s="1016" t="e">
        <f t="shared" si="270"/>
        <v>#DIV/0!</v>
      </c>
      <c r="G8973" s="1016">
        <f t="shared" si="271"/>
        <v>0</v>
      </c>
    </row>
    <row r="8974" spans="1:7">
      <c r="A8974" s="1016"/>
      <c r="B8974" s="1016"/>
      <c r="C8974" s="1016"/>
      <c r="D8974" s="1016"/>
      <c r="E8974" s="1016"/>
      <c r="F8974" s="1016" t="e">
        <f t="shared" si="270"/>
        <v>#DIV/0!</v>
      </c>
      <c r="G8974" s="1016">
        <f t="shared" si="271"/>
        <v>0</v>
      </c>
    </row>
    <row r="8975" spans="1:7">
      <c r="A8975" s="1016"/>
      <c r="B8975" s="1016"/>
      <c r="C8975" s="1016"/>
      <c r="D8975" s="1016"/>
      <c r="E8975" s="1016"/>
      <c r="F8975" s="1016" t="e">
        <f t="shared" si="270"/>
        <v>#DIV/0!</v>
      </c>
      <c r="G8975" s="1016">
        <f t="shared" si="271"/>
        <v>0</v>
      </c>
    </row>
    <row r="8976" spans="1:7">
      <c r="A8976" s="1016"/>
      <c r="B8976" s="1016"/>
      <c r="C8976" s="1016"/>
      <c r="D8976" s="1016"/>
      <c r="E8976" s="1016"/>
      <c r="F8976" s="1016" t="e">
        <f t="shared" si="270"/>
        <v>#DIV/0!</v>
      </c>
      <c r="G8976" s="1016">
        <f t="shared" si="271"/>
        <v>0</v>
      </c>
    </row>
    <row r="8977" spans="1:7">
      <c r="A8977" s="1016"/>
      <c r="B8977" s="1016"/>
      <c r="C8977" s="1016"/>
      <c r="D8977" s="1016"/>
      <c r="E8977" s="1016"/>
      <c r="F8977" s="1016" t="e">
        <f t="shared" si="270"/>
        <v>#DIV/0!</v>
      </c>
      <c r="G8977" s="1016">
        <f t="shared" si="271"/>
        <v>0</v>
      </c>
    </row>
    <row r="8978" spans="1:7">
      <c r="A8978" s="1016"/>
      <c r="B8978" s="1016"/>
      <c r="C8978" s="1016"/>
      <c r="D8978" s="1016"/>
      <c r="E8978" s="1016"/>
      <c r="F8978" s="1016" t="e">
        <f t="shared" si="270"/>
        <v>#DIV/0!</v>
      </c>
      <c r="G8978" s="1016">
        <f t="shared" si="271"/>
        <v>0</v>
      </c>
    </row>
    <row r="8979" spans="1:7">
      <c r="A8979" s="1016"/>
      <c r="B8979" s="1016"/>
      <c r="C8979" s="1016"/>
      <c r="D8979" s="1016"/>
      <c r="E8979" s="1016"/>
      <c r="F8979" s="1016" t="e">
        <f t="shared" si="270"/>
        <v>#DIV/0!</v>
      </c>
      <c r="G8979" s="1016">
        <f t="shared" si="271"/>
        <v>0</v>
      </c>
    </row>
    <row r="8980" spans="1:7">
      <c r="A8980" s="1016"/>
      <c r="B8980" s="1016"/>
      <c r="C8980" s="1016"/>
      <c r="D8980" s="1016"/>
      <c r="E8980" s="1016"/>
      <c r="F8980" s="1016" t="e">
        <f t="shared" si="270"/>
        <v>#DIV/0!</v>
      </c>
      <c r="G8980" s="1016">
        <f t="shared" si="271"/>
        <v>0</v>
      </c>
    </row>
    <row r="8981" spans="1:7">
      <c r="A8981" s="1016"/>
      <c r="B8981" s="1016"/>
      <c r="C8981" s="1016"/>
      <c r="D8981" s="1016"/>
      <c r="E8981" s="1016"/>
      <c r="F8981" s="1016" t="e">
        <f t="shared" si="270"/>
        <v>#DIV/0!</v>
      </c>
      <c r="G8981" s="1016">
        <f t="shared" si="271"/>
        <v>0</v>
      </c>
    </row>
    <row r="8982" spans="1:7">
      <c r="A8982" s="1016"/>
      <c r="B8982" s="1016"/>
      <c r="C8982" s="1016"/>
      <c r="D8982" s="1016"/>
      <c r="E8982" s="1016"/>
      <c r="F8982" s="1016" t="e">
        <f t="shared" si="270"/>
        <v>#DIV/0!</v>
      </c>
      <c r="G8982" s="1016">
        <f t="shared" si="271"/>
        <v>0</v>
      </c>
    </row>
    <row r="8983" spans="1:7">
      <c r="A8983" s="1016"/>
      <c r="B8983" s="1016"/>
      <c r="C8983" s="1016"/>
      <c r="D8983" s="1016"/>
      <c r="E8983" s="1016"/>
      <c r="F8983" s="1016" t="e">
        <f t="shared" si="270"/>
        <v>#DIV/0!</v>
      </c>
      <c r="G8983" s="1016">
        <f t="shared" si="271"/>
        <v>0</v>
      </c>
    </row>
    <row r="8984" spans="1:7">
      <c r="A8984" s="1016"/>
      <c r="B8984" s="1016"/>
      <c r="C8984" s="1016"/>
      <c r="D8984" s="1016"/>
      <c r="E8984" s="1016"/>
      <c r="F8984" s="1016" t="e">
        <f t="shared" si="270"/>
        <v>#DIV/0!</v>
      </c>
      <c r="G8984" s="1016">
        <f t="shared" si="271"/>
        <v>0</v>
      </c>
    </row>
    <row r="8985" spans="1:7">
      <c r="A8985" s="1016"/>
      <c r="B8985" s="1016"/>
      <c r="C8985" s="1016"/>
      <c r="D8985" s="1016"/>
      <c r="E8985" s="1016"/>
      <c r="F8985" s="1016" t="e">
        <f t="shared" si="270"/>
        <v>#DIV/0!</v>
      </c>
      <c r="G8985" s="1016">
        <f t="shared" si="271"/>
        <v>0</v>
      </c>
    </row>
    <row r="8986" spans="1:7">
      <c r="A8986" s="1016"/>
      <c r="B8986" s="1016"/>
      <c r="C8986" s="1016"/>
      <c r="D8986" s="1016"/>
      <c r="E8986" s="1016"/>
      <c r="F8986" s="1016" t="e">
        <f t="shared" si="270"/>
        <v>#DIV/0!</v>
      </c>
      <c r="G8986" s="1016">
        <f t="shared" si="271"/>
        <v>0</v>
      </c>
    </row>
    <row r="8987" spans="1:7">
      <c r="A8987" s="1016"/>
      <c r="B8987" s="1016"/>
      <c r="C8987" s="1016"/>
      <c r="D8987" s="1016"/>
      <c r="E8987" s="1016"/>
      <c r="F8987" s="1016" t="e">
        <f t="shared" si="270"/>
        <v>#DIV/0!</v>
      </c>
      <c r="G8987" s="1016">
        <f t="shared" si="271"/>
        <v>0</v>
      </c>
    </row>
    <row r="8988" spans="1:7">
      <c r="A8988" s="1016"/>
      <c r="B8988" s="1016"/>
      <c r="C8988" s="1016"/>
      <c r="D8988" s="1016"/>
      <c r="E8988" s="1016"/>
      <c r="F8988" s="1016" t="e">
        <f t="shared" si="270"/>
        <v>#DIV/0!</v>
      </c>
      <c r="G8988" s="1016">
        <f t="shared" si="271"/>
        <v>0</v>
      </c>
    </row>
    <row r="8989" spans="1:7">
      <c r="A8989" s="1016"/>
      <c r="B8989" s="1016"/>
      <c r="C8989" s="1016"/>
      <c r="D8989" s="1016"/>
      <c r="E8989" s="1016"/>
      <c r="F8989" s="1016" t="e">
        <f t="shared" si="270"/>
        <v>#DIV/0!</v>
      </c>
      <c r="G8989" s="1016">
        <f t="shared" si="271"/>
        <v>0</v>
      </c>
    </row>
    <row r="8990" spans="1:7">
      <c r="A8990" s="1016"/>
      <c r="B8990" s="1016"/>
      <c r="C8990" s="1016"/>
      <c r="D8990" s="1016"/>
      <c r="E8990" s="1016"/>
      <c r="F8990" s="1016" t="e">
        <f t="shared" si="270"/>
        <v>#DIV/0!</v>
      </c>
      <c r="G8990" s="1016">
        <f t="shared" si="271"/>
        <v>0</v>
      </c>
    </row>
    <row r="8991" spans="1:7">
      <c r="A8991" s="1016"/>
      <c r="B8991" s="1016"/>
      <c r="C8991" s="1016"/>
      <c r="D8991" s="1016"/>
      <c r="E8991" s="1016"/>
      <c r="F8991" s="1016" t="e">
        <f t="shared" ref="F8991:F9054" si="272">(B8991*C8991*D8991*60/(A8991*1000))+F8990</f>
        <v>#DIV/0!</v>
      </c>
      <c r="G8991" s="1016">
        <f t="shared" ref="G8991:G9054" si="273">(C8991*D8991*60)+G8990</f>
        <v>0</v>
      </c>
    </row>
    <row r="8992" spans="1:7">
      <c r="A8992" s="1016"/>
      <c r="B8992" s="1016"/>
      <c r="C8992" s="1016"/>
      <c r="D8992" s="1016"/>
      <c r="E8992" s="1016"/>
      <c r="F8992" s="1016" t="e">
        <f t="shared" si="272"/>
        <v>#DIV/0!</v>
      </c>
      <c r="G8992" s="1016">
        <f t="shared" si="273"/>
        <v>0</v>
      </c>
    </row>
    <row r="8993" spans="1:7">
      <c r="A8993" s="1016"/>
      <c r="B8993" s="1016"/>
      <c r="C8993" s="1016"/>
      <c r="D8993" s="1016"/>
      <c r="E8993" s="1016"/>
      <c r="F8993" s="1016" t="e">
        <f t="shared" si="272"/>
        <v>#DIV/0!</v>
      </c>
      <c r="G8993" s="1016">
        <f t="shared" si="273"/>
        <v>0</v>
      </c>
    </row>
    <row r="8994" spans="1:7">
      <c r="A8994" s="1016"/>
      <c r="B8994" s="1016"/>
      <c r="C8994" s="1016"/>
      <c r="D8994" s="1016"/>
      <c r="E8994" s="1016"/>
      <c r="F8994" s="1016" t="e">
        <f t="shared" si="272"/>
        <v>#DIV/0!</v>
      </c>
      <c r="G8994" s="1016">
        <f t="shared" si="273"/>
        <v>0</v>
      </c>
    </row>
    <row r="8995" spans="1:7">
      <c r="A8995" s="1016"/>
      <c r="B8995" s="1016"/>
      <c r="C8995" s="1016"/>
      <c r="D8995" s="1016"/>
      <c r="E8995" s="1016"/>
      <c r="F8995" s="1016" t="e">
        <f t="shared" si="272"/>
        <v>#DIV/0!</v>
      </c>
      <c r="G8995" s="1016">
        <f t="shared" si="273"/>
        <v>0</v>
      </c>
    </row>
    <row r="8996" spans="1:7">
      <c r="A8996" s="1016"/>
      <c r="B8996" s="1016"/>
      <c r="C8996" s="1016"/>
      <c r="D8996" s="1016"/>
      <c r="E8996" s="1016"/>
      <c r="F8996" s="1016" t="e">
        <f t="shared" si="272"/>
        <v>#DIV/0!</v>
      </c>
      <c r="G8996" s="1016">
        <f t="shared" si="273"/>
        <v>0</v>
      </c>
    </row>
    <row r="8997" spans="1:7">
      <c r="A8997" s="1016"/>
      <c r="B8997" s="1016"/>
      <c r="C8997" s="1016"/>
      <c r="D8997" s="1016"/>
      <c r="E8997" s="1016"/>
      <c r="F8997" s="1016" t="e">
        <f t="shared" si="272"/>
        <v>#DIV/0!</v>
      </c>
      <c r="G8997" s="1016">
        <f t="shared" si="273"/>
        <v>0</v>
      </c>
    </row>
    <row r="8998" spans="1:7">
      <c r="A8998" s="1016"/>
      <c r="B8998" s="1016"/>
      <c r="C8998" s="1016"/>
      <c r="D8998" s="1016"/>
      <c r="E8998" s="1016"/>
      <c r="F8998" s="1016" t="e">
        <f t="shared" si="272"/>
        <v>#DIV/0!</v>
      </c>
      <c r="G8998" s="1016">
        <f t="shared" si="273"/>
        <v>0</v>
      </c>
    </row>
    <row r="8999" spans="1:7">
      <c r="A8999" s="1016"/>
      <c r="B8999" s="1016"/>
      <c r="C8999" s="1016"/>
      <c r="D8999" s="1016"/>
      <c r="E8999" s="1016"/>
      <c r="F8999" s="1016" t="e">
        <f t="shared" si="272"/>
        <v>#DIV/0!</v>
      </c>
      <c r="G8999" s="1016">
        <f t="shared" si="273"/>
        <v>0</v>
      </c>
    </row>
    <row r="9000" spans="1:7">
      <c r="A9000" s="1016"/>
      <c r="B9000" s="1016"/>
      <c r="C9000" s="1016"/>
      <c r="D9000" s="1016"/>
      <c r="E9000" s="1016"/>
      <c r="F9000" s="1016" t="e">
        <f t="shared" si="272"/>
        <v>#DIV/0!</v>
      </c>
      <c r="G9000" s="1016">
        <f t="shared" si="273"/>
        <v>0</v>
      </c>
    </row>
    <row r="9001" spans="1:7">
      <c r="A9001" s="1016"/>
      <c r="B9001" s="1016"/>
      <c r="C9001" s="1016"/>
      <c r="D9001" s="1016"/>
      <c r="E9001" s="1016"/>
      <c r="F9001" s="1016" t="e">
        <f t="shared" si="272"/>
        <v>#DIV/0!</v>
      </c>
      <c r="G9001" s="1016">
        <f t="shared" si="273"/>
        <v>0</v>
      </c>
    </row>
    <row r="9002" spans="1:7">
      <c r="A9002" s="1016"/>
      <c r="B9002" s="1016"/>
      <c r="C9002" s="1016"/>
      <c r="D9002" s="1016"/>
      <c r="E9002" s="1016"/>
      <c r="F9002" s="1016" t="e">
        <f t="shared" si="272"/>
        <v>#DIV/0!</v>
      </c>
      <c r="G9002" s="1016">
        <f t="shared" si="273"/>
        <v>0</v>
      </c>
    </row>
    <row r="9003" spans="1:7">
      <c r="A9003" s="1016"/>
      <c r="B9003" s="1016"/>
      <c r="C9003" s="1016"/>
      <c r="D9003" s="1016"/>
      <c r="E9003" s="1016"/>
      <c r="F9003" s="1016" t="e">
        <f t="shared" si="272"/>
        <v>#DIV/0!</v>
      </c>
      <c r="G9003" s="1016">
        <f t="shared" si="273"/>
        <v>0</v>
      </c>
    </row>
    <row r="9004" spans="1:7">
      <c r="A9004" s="1016"/>
      <c r="B9004" s="1016"/>
      <c r="C9004" s="1016"/>
      <c r="D9004" s="1016"/>
      <c r="E9004" s="1016"/>
      <c r="F9004" s="1016" t="e">
        <f t="shared" si="272"/>
        <v>#DIV/0!</v>
      </c>
      <c r="G9004" s="1016">
        <f t="shared" si="273"/>
        <v>0</v>
      </c>
    </row>
    <row r="9005" spans="1:7">
      <c r="A9005" s="1016"/>
      <c r="B9005" s="1016"/>
      <c r="C9005" s="1016"/>
      <c r="D9005" s="1016"/>
      <c r="E9005" s="1016"/>
      <c r="F9005" s="1016" t="e">
        <f t="shared" si="272"/>
        <v>#DIV/0!</v>
      </c>
      <c r="G9005" s="1016">
        <f t="shared" si="273"/>
        <v>0</v>
      </c>
    </row>
    <row r="9006" spans="1:7">
      <c r="A9006" s="1016"/>
      <c r="B9006" s="1016"/>
      <c r="C9006" s="1016"/>
      <c r="D9006" s="1016"/>
      <c r="E9006" s="1016"/>
      <c r="F9006" s="1016" t="e">
        <f t="shared" si="272"/>
        <v>#DIV/0!</v>
      </c>
      <c r="G9006" s="1016">
        <f t="shared" si="273"/>
        <v>0</v>
      </c>
    </row>
    <row r="9007" spans="1:7">
      <c r="A9007" s="1016"/>
      <c r="B9007" s="1016"/>
      <c r="C9007" s="1016"/>
      <c r="D9007" s="1016"/>
      <c r="E9007" s="1016"/>
      <c r="F9007" s="1016" t="e">
        <f t="shared" si="272"/>
        <v>#DIV/0!</v>
      </c>
      <c r="G9007" s="1016">
        <f t="shared" si="273"/>
        <v>0</v>
      </c>
    </row>
    <row r="9008" spans="1:7">
      <c r="A9008" s="1016"/>
      <c r="B9008" s="1016"/>
      <c r="C9008" s="1016"/>
      <c r="D9008" s="1016"/>
      <c r="E9008" s="1016"/>
      <c r="F9008" s="1016" t="e">
        <f t="shared" si="272"/>
        <v>#DIV/0!</v>
      </c>
      <c r="G9008" s="1016">
        <f t="shared" si="273"/>
        <v>0</v>
      </c>
    </row>
    <row r="9009" spans="1:7">
      <c r="A9009" s="1016"/>
      <c r="B9009" s="1016"/>
      <c r="C9009" s="1016"/>
      <c r="D9009" s="1016"/>
      <c r="E9009" s="1016"/>
      <c r="F9009" s="1016" t="e">
        <f t="shared" si="272"/>
        <v>#DIV/0!</v>
      </c>
      <c r="G9009" s="1016">
        <f t="shared" si="273"/>
        <v>0</v>
      </c>
    </row>
    <row r="9010" spans="1:7">
      <c r="A9010" s="1016"/>
      <c r="B9010" s="1016"/>
      <c r="C9010" s="1016"/>
      <c r="D9010" s="1016"/>
      <c r="E9010" s="1016"/>
      <c r="F9010" s="1016" t="e">
        <f t="shared" si="272"/>
        <v>#DIV/0!</v>
      </c>
      <c r="G9010" s="1016">
        <f t="shared" si="273"/>
        <v>0</v>
      </c>
    </row>
    <row r="9011" spans="1:7">
      <c r="A9011" s="1016"/>
      <c r="B9011" s="1016"/>
      <c r="C9011" s="1016"/>
      <c r="D9011" s="1016"/>
      <c r="E9011" s="1016"/>
      <c r="F9011" s="1016" t="e">
        <f t="shared" si="272"/>
        <v>#DIV/0!</v>
      </c>
      <c r="G9011" s="1016">
        <f t="shared" si="273"/>
        <v>0</v>
      </c>
    </row>
    <row r="9012" spans="1:7">
      <c r="A9012" s="1016"/>
      <c r="B9012" s="1016"/>
      <c r="C9012" s="1016"/>
      <c r="D9012" s="1016"/>
      <c r="E9012" s="1016"/>
      <c r="F9012" s="1016" t="e">
        <f t="shared" si="272"/>
        <v>#DIV/0!</v>
      </c>
      <c r="G9012" s="1016">
        <f t="shared" si="273"/>
        <v>0</v>
      </c>
    </row>
    <row r="9013" spans="1:7">
      <c r="A9013" s="1016"/>
      <c r="B9013" s="1016"/>
      <c r="C9013" s="1016"/>
      <c r="D9013" s="1016"/>
      <c r="E9013" s="1016"/>
      <c r="F9013" s="1016" t="e">
        <f t="shared" si="272"/>
        <v>#DIV/0!</v>
      </c>
      <c r="G9013" s="1016">
        <f t="shared" si="273"/>
        <v>0</v>
      </c>
    </row>
    <row r="9014" spans="1:7">
      <c r="A9014" s="1016"/>
      <c r="B9014" s="1016"/>
      <c r="C9014" s="1016"/>
      <c r="D9014" s="1016"/>
      <c r="E9014" s="1016"/>
      <c r="F9014" s="1016" t="e">
        <f t="shared" si="272"/>
        <v>#DIV/0!</v>
      </c>
      <c r="G9014" s="1016">
        <f t="shared" si="273"/>
        <v>0</v>
      </c>
    </row>
    <row r="9015" spans="1:7">
      <c r="A9015" s="1016"/>
      <c r="B9015" s="1016"/>
      <c r="C9015" s="1016"/>
      <c r="D9015" s="1016"/>
      <c r="E9015" s="1016"/>
      <c r="F9015" s="1016" t="e">
        <f t="shared" si="272"/>
        <v>#DIV/0!</v>
      </c>
      <c r="G9015" s="1016">
        <f t="shared" si="273"/>
        <v>0</v>
      </c>
    </row>
    <row r="9016" spans="1:7">
      <c r="A9016" s="1016"/>
      <c r="B9016" s="1016"/>
      <c r="C9016" s="1016"/>
      <c r="D9016" s="1016"/>
      <c r="E9016" s="1016"/>
      <c r="F9016" s="1016" t="e">
        <f t="shared" si="272"/>
        <v>#DIV/0!</v>
      </c>
      <c r="G9016" s="1016">
        <f t="shared" si="273"/>
        <v>0</v>
      </c>
    </row>
    <row r="9017" spans="1:7">
      <c r="A9017" s="1016"/>
      <c r="B9017" s="1016"/>
      <c r="C9017" s="1016"/>
      <c r="D9017" s="1016"/>
      <c r="E9017" s="1016"/>
      <c r="F9017" s="1016" t="e">
        <f t="shared" si="272"/>
        <v>#DIV/0!</v>
      </c>
      <c r="G9017" s="1016">
        <f t="shared" si="273"/>
        <v>0</v>
      </c>
    </row>
    <row r="9018" spans="1:7">
      <c r="A9018" s="1016"/>
      <c r="B9018" s="1016"/>
      <c r="C9018" s="1016"/>
      <c r="D9018" s="1016"/>
      <c r="E9018" s="1016"/>
      <c r="F9018" s="1016" t="e">
        <f t="shared" si="272"/>
        <v>#DIV/0!</v>
      </c>
      <c r="G9018" s="1016">
        <f t="shared" si="273"/>
        <v>0</v>
      </c>
    </row>
    <row r="9019" spans="1:7">
      <c r="A9019" s="1016"/>
      <c r="B9019" s="1016"/>
      <c r="C9019" s="1016"/>
      <c r="D9019" s="1016"/>
      <c r="E9019" s="1016"/>
      <c r="F9019" s="1016" t="e">
        <f t="shared" si="272"/>
        <v>#DIV/0!</v>
      </c>
      <c r="G9019" s="1016">
        <f t="shared" si="273"/>
        <v>0</v>
      </c>
    </row>
    <row r="9020" spans="1:7">
      <c r="A9020" s="1016"/>
      <c r="B9020" s="1016"/>
      <c r="C9020" s="1016"/>
      <c r="D9020" s="1016"/>
      <c r="E9020" s="1016"/>
      <c r="F9020" s="1016" t="e">
        <f t="shared" si="272"/>
        <v>#DIV/0!</v>
      </c>
      <c r="G9020" s="1016">
        <f t="shared" si="273"/>
        <v>0</v>
      </c>
    </row>
    <row r="9021" spans="1:7">
      <c r="A9021" s="1016"/>
      <c r="B9021" s="1016"/>
      <c r="C9021" s="1016"/>
      <c r="D9021" s="1016"/>
      <c r="E9021" s="1016"/>
      <c r="F9021" s="1016" t="e">
        <f t="shared" si="272"/>
        <v>#DIV/0!</v>
      </c>
      <c r="G9021" s="1016">
        <f t="shared" si="273"/>
        <v>0</v>
      </c>
    </row>
    <row r="9022" spans="1:7">
      <c r="A9022" s="1016"/>
      <c r="B9022" s="1016"/>
      <c r="C9022" s="1016"/>
      <c r="D9022" s="1016"/>
      <c r="E9022" s="1016"/>
      <c r="F9022" s="1016" t="e">
        <f t="shared" si="272"/>
        <v>#DIV/0!</v>
      </c>
      <c r="G9022" s="1016">
        <f t="shared" si="273"/>
        <v>0</v>
      </c>
    </row>
    <row r="9023" spans="1:7">
      <c r="A9023" s="1016"/>
      <c r="B9023" s="1016"/>
      <c r="C9023" s="1016"/>
      <c r="D9023" s="1016"/>
      <c r="E9023" s="1016"/>
      <c r="F9023" s="1016" t="e">
        <f t="shared" si="272"/>
        <v>#DIV/0!</v>
      </c>
      <c r="G9023" s="1016">
        <f t="shared" si="273"/>
        <v>0</v>
      </c>
    </row>
    <row r="9024" spans="1:7">
      <c r="A9024" s="1016"/>
      <c r="B9024" s="1016"/>
      <c r="C9024" s="1016"/>
      <c r="D9024" s="1016"/>
      <c r="E9024" s="1016"/>
      <c r="F9024" s="1016" t="e">
        <f t="shared" si="272"/>
        <v>#DIV/0!</v>
      </c>
      <c r="G9024" s="1016">
        <f t="shared" si="273"/>
        <v>0</v>
      </c>
    </row>
    <row r="9025" spans="1:7">
      <c r="A9025" s="1016"/>
      <c r="B9025" s="1016"/>
      <c r="C9025" s="1016"/>
      <c r="D9025" s="1016"/>
      <c r="E9025" s="1016"/>
      <c r="F9025" s="1016" t="e">
        <f t="shared" si="272"/>
        <v>#DIV/0!</v>
      </c>
      <c r="G9025" s="1016">
        <f t="shared" si="273"/>
        <v>0</v>
      </c>
    </row>
    <row r="9026" spans="1:7">
      <c r="A9026" s="1016"/>
      <c r="B9026" s="1016"/>
      <c r="C9026" s="1016"/>
      <c r="D9026" s="1016"/>
      <c r="E9026" s="1016"/>
      <c r="F9026" s="1016" t="e">
        <f t="shared" si="272"/>
        <v>#DIV/0!</v>
      </c>
      <c r="G9026" s="1016">
        <f t="shared" si="273"/>
        <v>0</v>
      </c>
    </row>
    <row r="9027" spans="1:7">
      <c r="A9027" s="1016"/>
      <c r="B9027" s="1016"/>
      <c r="C9027" s="1016"/>
      <c r="D9027" s="1016"/>
      <c r="E9027" s="1016"/>
      <c r="F9027" s="1016" t="e">
        <f t="shared" si="272"/>
        <v>#DIV/0!</v>
      </c>
      <c r="G9027" s="1016">
        <f t="shared" si="273"/>
        <v>0</v>
      </c>
    </row>
    <row r="9028" spans="1:7">
      <c r="A9028" s="1016"/>
      <c r="B9028" s="1016"/>
      <c r="C9028" s="1016"/>
      <c r="D9028" s="1016"/>
      <c r="E9028" s="1016"/>
      <c r="F9028" s="1016" t="e">
        <f t="shared" si="272"/>
        <v>#DIV/0!</v>
      </c>
      <c r="G9028" s="1016">
        <f t="shared" si="273"/>
        <v>0</v>
      </c>
    </row>
    <row r="9029" spans="1:7">
      <c r="A9029" s="1016"/>
      <c r="B9029" s="1016"/>
      <c r="C9029" s="1016"/>
      <c r="D9029" s="1016"/>
      <c r="E9029" s="1016"/>
      <c r="F9029" s="1016" t="e">
        <f t="shared" si="272"/>
        <v>#DIV/0!</v>
      </c>
      <c r="G9029" s="1016">
        <f t="shared" si="273"/>
        <v>0</v>
      </c>
    </row>
    <row r="9030" spans="1:7">
      <c r="A9030" s="1016"/>
      <c r="B9030" s="1016"/>
      <c r="C9030" s="1016"/>
      <c r="D9030" s="1016"/>
      <c r="E9030" s="1016"/>
      <c r="F9030" s="1016" t="e">
        <f t="shared" si="272"/>
        <v>#DIV/0!</v>
      </c>
      <c r="G9030" s="1016">
        <f t="shared" si="273"/>
        <v>0</v>
      </c>
    </row>
    <row r="9031" spans="1:7">
      <c r="A9031" s="1016"/>
      <c r="B9031" s="1016"/>
      <c r="C9031" s="1016"/>
      <c r="D9031" s="1016"/>
      <c r="E9031" s="1016"/>
      <c r="F9031" s="1016" t="e">
        <f t="shared" si="272"/>
        <v>#DIV/0!</v>
      </c>
      <c r="G9031" s="1016">
        <f t="shared" si="273"/>
        <v>0</v>
      </c>
    </row>
    <row r="9032" spans="1:7">
      <c r="A9032" s="1016"/>
      <c r="B9032" s="1016"/>
      <c r="C9032" s="1016"/>
      <c r="D9032" s="1016"/>
      <c r="E9032" s="1016"/>
      <c r="F9032" s="1016" t="e">
        <f t="shared" si="272"/>
        <v>#DIV/0!</v>
      </c>
      <c r="G9032" s="1016">
        <f t="shared" si="273"/>
        <v>0</v>
      </c>
    </row>
    <row r="9033" spans="1:7">
      <c r="A9033" s="1016"/>
      <c r="B9033" s="1016"/>
      <c r="C9033" s="1016"/>
      <c r="D9033" s="1016"/>
      <c r="E9033" s="1016"/>
      <c r="F9033" s="1016" t="e">
        <f t="shared" si="272"/>
        <v>#DIV/0!</v>
      </c>
      <c r="G9033" s="1016">
        <f t="shared" si="273"/>
        <v>0</v>
      </c>
    </row>
    <row r="9034" spans="1:7">
      <c r="A9034" s="1016"/>
      <c r="B9034" s="1016"/>
      <c r="C9034" s="1016"/>
      <c r="D9034" s="1016"/>
      <c r="E9034" s="1016"/>
      <c r="F9034" s="1016" t="e">
        <f t="shared" si="272"/>
        <v>#DIV/0!</v>
      </c>
      <c r="G9034" s="1016">
        <f t="shared" si="273"/>
        <v>0</v>
      </c>
    </row>
    <row r="9035" spans="1:7">
      <c r="A9035" s="1016"/>
      <c r="B9035" s="1016"/>
      <c r="C9035" s="1016"/>
      <c r="D9035" s="1016"/>
      <c r="E9035" s="1016"/>
      <c r="F9035" s="1016" t="e">
        <f t="shared" si="272"/>
        <v>#DIV/0!</v>
      </c>
      <c r="G9035" s="1016">
        <f t="shared" si="273"/>
        <v>0</v>
      </c>
    </row>
    <row r="9036" spans="1:7">
      <c r="A9036" s="1016"/>
      <c r="B9036" s="1016"/>
      <c r="C9036" s="1016"/>
      <c r="D9036" s="1016"/>
      <c r="E9036" s="1016"/>
      <c r="F9036" s="1016" t="e">
        <f t="shared" si="272"/>
        <v>#DIV/0!</v>
      </c>
      <c r="G9036" s="1016">
        <f t="shared" si="273"/>
        <v>0</v>
      </c>
    </row>
    <row r="9037" spans="1:7">
      <c r="A9037" s="1016"/>
      <c r="B9037" s="1016"/>
      <c r="C9037" s="1016"/>
      <c r="D9037" s="1016"/>
      <c r="E9037" s="1016"/>
      <c r="F9037" s="1016" t="e">
        <f t="shared" si="272"/>
        <v>#DIV/0!</v>
      </c>
      <c r="G9037" s="1016">
        <f t="shared" si="273"/>
        <v>0</v>
      </c>
    </row>
    <row r="9038" spans="1:7">
      <c r="A9038" s="1016"/>
      <c r="B9038" s="1016"/>
      <c r="C9038" s="1016"/>
      <c r="D9038" s="1016"/>
      <c r="E9038" s="1016"/>
      <c r="F9038" s="1016" t="e">
        <f t="shared" si="272"/>
        <v>#DIV/0!</v>
      </c>
      <c r="G9038" s="1016">
        <f t="shared" si="273"/>
        <v>0</v>
      </c>
    </row>
    <row r="9039" spans="1:7">
      <c r="A9039" s="1016"/>
      <c r="B9039" s="1016"/>
      <c r="C9039" s="1016"/>
      <c r="D9039" s="1016"/>
      <c r="E9039" s="1016"/>
      <c r="F9039" s="1016" t="e">
        <f t="shared" si="272"/>
        <v>#DIV/0!</v>
      </c>
      <c r="G9039" s="1016">
        <f t="shared" si="273"/>
        <v>0</v>
      </c>
    </row>
    <row r="9040" spans="1:7">
      <c r="A9040" s="1016"/>
      <c r="B9040" s="1016"/>
      <c r="C9040" s="1016"/>
      <c r="D9040" s="1016"/>
      <c r="E9040" s="1016"/>
      <c r="F9040" s="1016" t="e">
        <f t="shared" si="272"/>
        <v>#DIV/0!</v>
      </c>
      <c r="G9040" s="1016">
        <f t="shared" si="273"/>
        <v>0</v>
      </c>
    </row>
    <row r="9041" spans="1:7">
      <c r="A9041" s="1016"/>
      <c r="B9041" s="1016"/>
      <c r="C9041" s="1016"/>
      <c r="D9041" s="1016"/>
      <c r="E9041" s="1016"/>
      <c r="F9041" s="1016" t="e">
        <f t="shared" si="272"/>
        <v>#DIV/0!</v>
      </c>
      <c r="G9041" s="1016">
        <f t="shared" si="273"/>
        <v>0</v>
      </c>
    </row>
    <row r="9042" spans="1:7">
      <c r="A9042" s="1016"/>
      <c r="B9042" s="1016"/>
      <c r="C9042" s="1016"/>
      <c r="D9042" s="1016"/>
      <c r="E9042" s="1016"/>
      <c r="F9042" s="1016" t="e">
        <f t="shared" si="272"/>
        <v>#DIV/0!</v>
      </c>
      <c r="G9042" s="1016">
        <f t="shared" si="273"/>
        <v>0</v>
      </c>
    </row>
    <row r="9043" spans="1:7">
      <c r="A9043" s="1016"/>
      <c r="B9043" s="1016"/>
      <c r="C9043" s="1016"/>
      <c r="D9043" s="1016"/>
      <c r="E9043" s="1016"/>
      <c r="F9043" s="1016" t="e">
        <f t="shared" si="272"/>
        <v>#DIV/0!</v>
      </c>
      <c r="G9043" s="1016">
        <f t="shared" si="273"/>
        <v>0</v>
      </c>
    </row>
    <row r="9044" spans="1:7">
      <c r="A9044" s="1016"/>
      <c r="B9044" s="1016"/>
      <c r="C9044" s="1016"/>
      <c r="D9044" s="1016"/>
      <c r="E9044" s="1016"/>
      <c r="F9044" s="1016" t="e">
        <f t="shared" si="272"/>
        <v>#DIV/0!</v>
      </c>
      <c r="G9044" s="1016">
        <f t="shared" si="273"/>
        <v>0</v>
      </c>
    </row>
    <row r="9045" spans="1:7">
      <c r="A9045" s="1016"/>
      <c r="B9045" s="1016"/>
      <c r="C9045" s="1016"/>
      <c r="D9045" s="1016"/>
      <c r="E9045" s="1016"/>
      <c r="F9045" s="1016" t="e">
        <f t="shared" si="272"/>
        <v>#DIV/0!</v>
      </c>
      <c r="G9045" s="1016">
        <f t="shared" si="273"/>
        <v>0</v>
      </c>
    </row>
    <row r="9046" spans="1:7">
      <c r="A9046" s="1016"/>
      <c r="B9046" s="1016"/>
      <c r="C9046" s="1016"/>
      <c r="D9046" s="1016"/>
      <c r="E9046" s="1016"/>
      <c r="F9046" s="1016" t="e">
        <f t="shared" si="272"/>
        <v>#DIV/0!</v>
      </c>
      <c r="G9046" s="1016">
        <f t="shared" si="273"/>
        <v>0</v>
      </c>
    </row>
    <row r="9047" spans="1:7">
      <c r="A9047" s="1016"/>
      <c r="B9047" s="1016"/>
      <c r="C9047" s="1016"/>
      <c r="D9047" s="1016"/>
      <c r="E9047" s="1016"/>
      <c r="F9047" s="1016" t="e">
        <f t="shared" si="272"/>
        <v>#DIV/0!</v>
      </c>
      <c r="G9047" s="1016">
        <f t="shared" si="273"/>
        <v>0</v>
      </c>
    </row>
    <row r="9048" spans="1:7">
      <c r="A9048" s="1016"/>
      <c r="B9048" s="1016"/>
      <c r="C9048" s="1016"/>
      <c r="D9048" s="1016"/>
      <c r="E9048" s="1016"/>
      <c r="F9048" s="1016" t="e">
        <f t="shared" si="272"/>
        <v>#DIV/0!</v>
      </c>
      <c r="G9048" s="1016">
        <f t="shared" si="273"/>
        <v>0</v>
      </c>
    </row>
    <row r="9049" spans="1:7">
      <c r="A9049" s="1016"/>
      <c r="B9049" s="1016"/>
      <c r="C9049" s="1016"/>
      <c r="D9049" s="1016"/>
      <c r="E9049" s="1016"/>
      <c r="F9049" s="1016" t="e">
        <f t="shared" si="272"/>
        <v>#DIV/0!</v>
      </c>
      <c r="G9049" s="1016">
        <f t="shared" si="273"/>
        <v>0</v>
      </c>
    </row>
    <row r="9050" spans="1:7">
      <c r="A9050" s="1016"/>
      <c r="B9050" s="1016"/>
      <c r="C9050" s="1016"/>
      <c r="D9050" s="1016"/>
      <c r="E9050" s="1016"/>
      <c r="F9050" s="1016" t="e">
        <f t="shared" si="272"/>
        <v>#DIV/0!</v>
      </c>
      <c r="G9050" s="1016">
        <f t="shared" si="273"/>
        <v>0</v>
      </c>
    </row>
    <row r="9051" spans="1:7">
      <c r="A9051" s="1016"/>
      <c r="B9051" s="1016"/>
      <c r="C9051" s="1016"/>
      <c r="D9051" s="1016"/>
      <c r="E9051" s="1016"/>
      <c r="F9051" s="1016" t="e">
        <f t="shared" si="272"/>
        <v>#DIV/0!</v>
      </c>
      <c r="G9051" s="1016">
        <f t="shared" si="273"/>
        <v>0</v>
      </c>
    </row>
    <row r="9052" spans="1:7">
      <c r="A9052" s="1016"/>
      <c r="B9052" s="1016"/>
      <c r="C9052" s="1016"/>
      <c r="D9052" s="1016"/>
      <c r="E9052" s="1016"/>
      <c r="F9052" s="1016" t="e">
        <f t="shared" si="272"/>
        <v>#DIV/0!</v>
      </c>
      <c r="G9052" s="1016">
        <f t="shared" si="273"/>
        <v>0</v>
      </c>
    </row>
    <row r="9053" spans="1:7">
      <c r="A9053" s="1016"/>
      <c r="B9053" s="1016"/>
      <c r="C9053" s="1016"/>
      <c r="D9053" s="1016"/>
      <c r="E9053" s="1016"/>
      <c r="F9053" s="1016" t="e">
        <f t="shared" si="272"/>
        <v>#DIV/0!</v>
      </c>
      <c r="G9053" s="1016">
        <f t="shared" si="273"/>
        <v>0</v>
      </c>
    </row>
    <row r="9054" spans="1:7">
      <c r="A9054" s="1016"/>
      <c r="B9054" s="1016"/>
      <c r="C9054" s="1016"/>
      <c r="D9054" s="1016"/>
      <c r="E9054" s="1016"/>
      <c r="F9054" s="1016" t="e">
        <f t="shared" si="272"/>
        <v>#DIV/0!</v>
      </c>
      <c r="G9054" s="1016">
        <f t="shared" si="273"/>
        <v>0</v>
      </c>
    </row>
    <row r="9055" spans="1:7">
      <c r="A9055" s="1016"/>
      <c r="B9055" s="1016"/>
      <c r="C9055" s="1016"/>
      <c r="D9055" s="1016"/>
      <c r="E9055" s="1016"/>
      <c r="F9055" s="1016" t="e">
        <f t="shared" ref="F9055:F9118" si="274">(B9055*C9055*D9055*60/(A9055*1000))+F9054</f>
        <v>#DIV/0!</v>
      </c>
      <c r="G9055" s="1016">
        <f t="shared" ref="G9055:G9118" si="275">(C9055*D9055*60)+G9054</f>
        <v>0</v>
      </c>
    </row>
    <row r="9056" spans="1:7">
      <c r="A9056" s="1016"/>
      <c r="B9056" s="1016"/>
      <c r="C9056" s="1016"/>
      <c r="D9056" s="1016"/>
      <c r="E9056" s="1016"/>
      <c r="F9056" s="1016" t="e">
        <f t="shared" si="274"/>
        <v>#DIV/0!</v>
      </c>
      <c r="G9056" s="1016">
        <f t="shared" si="275"/>
        <v>0</v>
      </c>
    </row>
    <row r="9057" spans="1:7">
      <c r="A9057" s="1016"/>
      <c r="B9057" s="1016"/>
      <c r="C9057" s="1016"/>
      <c r="D9057" s="1016"/>
      <c r="E9057" s="1016"/>
      <c r="F9057" s="1016" t="e">
        <f t="shared" si="274"/>
        <v>#DIV/0!</v>
      </c>
      <c r="G9057" s="1016">
        <f t="shared" si="275"/>
        <v>0</v>
      </c>
    </row>
    <row r="9058" spans="1:7">
      <c r="A9058" s="1016"/>
      <c r="B9058" s="1016"/>
      <c r="C9058" s="1016"/>
      <c r="D9058" s="1016"/>
      <c r="E9058" s="1016"/>
      <c r="F9058" s="1016" t="e">
        <f t="shared" si="274"/>
        <v>#DIV/0!</v>
      </c>
      <c r="G9058" s="1016">
        <f t="shared" si="275"/>
        <v>0</v>
      </c>
    </row>
    <row r="9059" spans="1:7">
      <c r="A9059" s="1016"/>
      <c r="B9059" s="1016"/>
      <c r="C9059" s="1016"/>
      <c r="D9059" s="1016"/>
      <c r="E9059" s="1016"/>
      <c r="F9059" s="1016" t="e">
        <f t="shared" si="274"/>
        <v>#DIV/0!</v>
      </c>
      <c r="G9059" s="1016">
        <f t="shared" si="275"/>
        <v>0</v>
      </c>
    </row>
    <row r="9060" spans="1:7">
      <c r="A9060" s="1016"/>
      <c r="B9060" s="1016"/>
      <c r="C9060" s="1016"/>
      <c r="D9060" s="1016"/>
      <c r="E9060" s="1016"/>
      <c r="F9060" s="1016" t="e">
        <f t="shared" si="274"/>
        <v>#DIV/0!</v>
      </c>
      <c r="G9060" s="1016">
        <f t="shared" si="275"/>
        <v>0</v>
      </c>
    </row>
    <row r="9061" spans="1:7">
      <c r="A9061" s="1016"/>
      <c r="B9061" s="1016"/>
      <c r="C9061" s="1016"/>
      <c r="D9061" s="1016"/>
      <c r="E9061" s="1016"/>
      <c r="F9061" s="1016" t="e">
        <f t="shared" si="274"/>
        <v>#DIV/0!</v>
      </c>
      <c r="G9061" s="1016">
        <f t="shared" si="275"/>
        <v>0</v>
      </c>
    </row>
    <row r="9062" spans="1:7">
      <c r="A9062" s="1016"/>
      <c r="B9062" s="1016"/>
      <c r="C9062" s="1016"/>
      <c r="D9062" s="1016"/>
      <c r="E9062" s="1016"/>
      <c r="F9062" s="1016" t="e">
        <f t="shared" si="274"/>
        <v>#DIV/0!</v>
      </c>
      <c r="G9062" s="1016">
        <f t="shared" si="275"/>
        <v>0</v>
      </c>
    </row>
    <row r="9063" spans="1:7">
      <c r="A9063" s="1016"/>
      <c r="B9063" s="1016"/>
      <c r="C9063" s="1016"/>
      <c r="D9063" s="1016"/>
      <c r="E9063" s="1016"/>
      <c r="F9063" s="1016" t="e">
        <f t="shared" si="274"/>
        <v>#DIV/0!</v>
      </c>
      <c r="G9063" s="1016">
        <f t="shared" si="275"/>
        <v>0</v>
      </c>
    </row>
    <row r="9064" spans="1:7">
      <c r="A9064" s="1016"/>
      <c r="B9064" s="1016"/>
      <c r="C9064" s="1016"/>
      <c r="D9064" s="1016"/>
      <c r="E9064" s="1016"/>
      <c r="F9064" s="1016" t="e">
        <f t="shared" si="274"/>
        <v>#DIV/0!</v>
      </c>
      <c r="G9064" s="1016">
        <f t="shared" si="275"/>
        <v>0</v>
      </c>
    </row>
    <row r="9065" spans="1:7">
      <c r="A9065" s="1016"/>
      <c r="B9065" s="1016"/>
      <c r="C9065" s="1016"/>
      <c r="D9065" s="1016"/>
      <c r="E9065" s="1016"/>
      <c r="F9065" s="1016" t="e">
        <f t="shared" si="274"/>
        <v>#DIV/0!</v>
      </c>
      <c r="G9065" s="1016">
        <f t="shared" si="275"/>
        <v>0</v>
      </c>
    </row>
    <row r="9066" spans="1:7">
      <c r="A9066" s="1016"/>
      <c r="B9066" s="1016"/>
      <c r="C9066" s="1016"/>
      <c r="D9066" s="1016"/>
      <c r="E9066" s="1016"/>
      <c r="F9066" s="1016" t="e">
        <f t="shared" si="274"/>
        <v>#DIV/0!</v>
      </c>
      <c r="G9066" s="1016">
        <f t="shared" si="275"/>
        <v>0</v>
      </c>
    </row>
    <row r="9067" spans="1:7">
      <c r="A9067" s="1016"/>
      <c r="B9067" s="1016"/>
      <c r="C9067" s="1016"/>
      <c r="D9067" s="1016"/>
      <c r="E9067" s="1016"/>
      <c r="F9067" s="1016" t="e">
        <f t="shared" si="274"/>
        <v>#DIV/0!</v>
      </c>
      <c r="G9067" s="1016">
        <f t="shared" si="275"/>
        <v>0</v>
      </c>
    </row>
    <row r="9068" spans="1:7">
      <c r="A9068" s="1016"/>
      <c r="B9068" s="1016"/>
      <c r="C9068" s="1016"/>
      <c r="D9068" s="1016"/>
      <c r="E9068" s="1016"/>
      <c r="F9068" s="1016" t="e">
        <f t="shared" si="274"/>
        <v>#DIV/0!</v>
      </c>
      <c r="G9068" s="1016">
        <f t="shared" si="275"/>
        <v>0</v>
      </c>
    </row>
    <row r="9069" spans="1:7">
      <c r="A9069" s="1016"/>
      <c r="B9069" s="1016"/>
      <c r="C9069" s="1016"/>
      <c r="D9069" s="1016"/>
      <c r="E9069" s="1016"/>
      <c r="F9069" s="1016" t="e">
        <f t="shared" si="274"/>
        <v>#DIV/0!</v>
      </c>
      <c r="G9069" s="1016">
        <f t="shared" si="275"/>
        <v>0</v>
      </c>
    </row>
    <row r="9070" spans="1:7">
      <c r="A9070" s="1016"/>
      <c r="B9070" s="1016"/>
      <c r="C9070" s="1016"/>
      <c r="D9070" s="1016"/>
      <c r="E9070" s="1016"/>
      <c r="F9070" s="1016" t="e">
        <f t="shared" si="274"/>
        <v>#DIV/0!</v>
      </c>
      <c r="G9070" s="1016">
        <f t="shared" si="275"/>
        <v>0</v>
      </c>
    </row>
    <row r="9071" spans="1:7">
      <c r="A9071" s="1016"/>
      <c r="B9071" s="1016"/>
      <c r="C9071" s="1016"/>
      <c r="D9071" s="1016"/>
      <c r="E9071" s="1016"/>
      <c r="F9071" s="1016" t="e">
        <f t="shared" si="274"/>
        <v>#DIV/0!</v>
      </c>
      <c r="G9071" s="1016">
        <f t="shared" si="275"/>
        <v>0</v>
      </c>
    </row>
    <row r="9072" spans="1:7">
      <c r="A9072" s="1016"/>
      <c r="B9072" s="1016"/>
      <c r="C9072" s="1016"/>
      <c r="D9072" s="1016"/>
      <c r="E9072" s="1016"/>
      <c r="F9072" s="1016" t="e">
        <f t="shared" si="274"/>
        <v>#DIV/0!</v>
      </c>
      <c r="G9072" s="1016">
        <f t="shared" si="275"/>
        <v>0</v>
      </c>
    </row>
    <row r="9073" spans="1:7">
      <c r="A9073" s="1016"/>
      <c r="B9073" s="1016"/>
      <c r="C9073" s="1016"/>
      <c r="D9073" s="1016"/>
      <c r="E9073" s="1016"/>
      <c r="F9073" s="1016" t="e">
        <f t="shared" si="274"/>
        <v>#DIV/0!</v>
      </c>
      <c r="G9073" s="1016">
        <f t="shared" si="275"/>
        <v>0</v>
      </c>
    </row>
    <row r="9074" spans="1:7">
      <c r="A9074" s="1016"/>
      <c r="B9074" s="1016"/>
      <c r="C9074" s="1016"/>
      <c r="D9074" s="1016"/>
      <c r="E9074" s="1016"/>
      <c r="F9074" s="1016" t="e">
        <f t="shared" si="274"/>
        <v>#DIV/0!</v>
      </c>
      <c r="G9074" s="1016">
        <f t="shared" si="275"/>
        <v>0</v>
      </c>
    </row>
    <row r="9075" spans="1:7">
      <c r="A9075" s="1016"/>
      <c r="B9075" s="1016"/>
      <c r="C9075" s="1016"/>
      <c r="D9075" s="1016"/>
      <c r="E9075" s="1016"/>
      <c r="F9075" s="1016" t="e">
        <f t="shared" si="274"/>
        <v>#DIV/0!</v>
      </c>
      <c r="G9075" s="1016">
        <f t="shared" si="275"/>
        <v>0</v>
      </c>
    </row>
    <row r="9076" spans="1:7">
      <c r="A9076" s="1016"/>
      <c r="B9076" s="1016"/>
      <c r="C9076" s="1016"/>
      <c r="D9076" s="1016"/>
      <c r="E9076" s="1016"/>
      <c r="F9076" s="1016" t="e">
        <f t="shared" si="274"/>
        <v>#DIV/0!</v>
      </c>
      <c r="G9076" s="1016">
        <f t="shared" si="275"/>
        <v>0</v>
      </c>
    </row>
    <row r="9077" spans="1:7">
      <c r="A9077" s="1016"/>
      <c r="B9077" s="1016"/>
      <c r="C9077" s="1016"/>
      <c r="D9077" s="1016"/>
      <c r="E9077" s="1016"/>
      <c r="F9077" s="1016" t="e">
        <f t="shared" si="274"/>
        <v>#DIV/0!</v>
      </c>
      <c r="G9077" s="1016">
        <f t="shared" si="275"/>
        <v>0</v>
      </c>
    </row>
    <row r="9078" spans="1:7">
      <c r="A9078" s="1016"/>
      <c r="B9078" s="1016"/>
      <c r="C9078" s="1016"/>
      <c r="D9078" s="1016"/>
      <c r="E9078" s="1016"/>
      <c r="F9078" s="1016" t="e">
        <f t="shared" si="274"/>
        <v>#DIV/0!</v>
      </c>
      <c r="G9078" s="1016">
        <f t="shared" si="275"/>
        <v>0</v>
      </c>
    </row>
    <row r="9079" spans="1:7">
      <c r="A9079" s="1016"/>
      <c r="B9079" s="1016"/>
      <c r="C9079" s="1016"/>
      <c r="D9079" s="1016"/>
      <c r="E9079" s="1016"/>
      <c r="F9079" s="1016" t="e">
        <f t="shared" si="274"/>
        <v>#DIV/0!</v>
      </c>
      <c r="G9079" s="1016">
        <f t="shared" si="275"/>
        <v>0</v>
      </c>
    </row>
    <row r="9080" spans="1:7">
      <c r="A9080" s="1016"/>
      <c r="B9080" s="1016"/>
      <c r="C9080" s="1016"/>
      <c r="D9080" s="1016"/>
      <c r="E9080" s="1016"/>
      <c r="F9080" s="1016" t="e">
        <f t="shared" si="274"/>
        <v>#DIV/0!</v>
      </c>
      <c r="G9080" s="1016">
        <f t="shared" si="275"/>
        <v>0</v>
      </c>
    </row>
    <row r="9081" spans="1:7">
      <c r="A9081" s="1016"/>
      <c r="B9081" s="1016"/>
      <c r="C9081" s="1016"/>
      <c r="D9081" s="1016"/>
      <c r="E9081" s="1016"/>
      <c r="F9081" s="1016" t="e">
        <f t="shared" si="274"/>
        <v>#DIV/0!</v>
      </c>
      <c r="G9081" s="1016">
        <f t="shared" si="275"/>
        <v>0</v>
      </c>
    </row>
    <row r="9082" spans="1:7">
      <c r="A9082" s="1016"/>
      <c r="B9082" s="1016"/>
      <c r="C9082" s="1016"/>
      <c r="D9082" s="1016"/>
      <c r="E9082" s="1016"/>
      <c r="F9082" s="1016" t="e">
        <f t="shared" si="274"/>
        <v>#DIV/0!</v>
      </c>
      <c r="G9082" s="1016">
        <f t="shared" si="275"/>
        <v>0</v>
      </c>
    </row>
    <row r="9083" spans="1:7">
      <c r="A9083" s="1016"/>
      <c r="B9083" s="1016"/>
      <c r="C9083" s="1016"/>
      <c r="D9083" s="1016"/>
      <c r="E9083" s="1016"/>
      <c r="F9083" s="1016" t="e">
        <f t="shared" si="274"/>
        <v>#DIV/0!</v>
      </c>
      <c r="G9083" s="1016">
        <f t="shared" si="275"/>
        <v>0</v>
      </c>
    </row>
    <row r="9084" spans="1:7">
      <c r="A9084" s="1016"/>
      <c r="B9084" s="1016"/>
      <c r="C9084" s="1016"/>
      <c r="D9084" s="1016"/>
      <c r="E9084" s="1016"/>
      <c r="F9084" s="1016" t="e">
        <f t="shared" si="274"/>
        <v>#DIV/0!</v>
      </c>
      <c r="G9084" s="1016">
        <f t="shared" si="275"/>
        <v>0</v>
      </c>
    </row>
    <row r="9085" spans="1:7">
      <c r="A9085" s="1016"/>
      <c r="B9085" s="1016"/>
      <c r="C9085" s="1016"/>
      <c r="D9085" s="1016"/>
      <c r="E9085" s="1016"/>
      <c r="F9085" s="1016" t="e">
        <f t="shared" si="274"/>
        <v>#DIV/0!</v>
      </c>
      <c r="G9085" s="1016">
        <f t="shared" si="275"/>
        <v>0</v>
      </c>
    </row>
    <row r="9086" spans="1:7">
      <c r="A9086" s="1016"/>
      <c r="B9086" s="1016"/>
      <c r="C9086" s="1016"/>
      <c r="D9086" s="1016"/>
      <c r="E9086" s="1016"/>
      <c r="F9086" s="1016" t="e">
        <f t="shared" si="274"/>
        <v>#DIV/0!</v>
      </c>
      <c r="G9086" s="1016">
        <f t="shared" si="275"/>
        <v>0</v>
      </c>
    </row>
    <row r="9087" spans="1:7">
      <c r="A9087" s="1016"/>
      <c r="B9087" s="1016"/>
      <c r="C9087" s="1016"/>
      <c r="D9087" s="1016"/>
      <c r="E9087" s="1016"/>
      <c r="F9087" s="1016" t="e">
        <f t="shared" si="274"/>
        <v>#DIV/0!</v>
      </c>
      <c r="G9087" s="1016">
        <f t="shared" si="275"/>
        <v>0</v>
      </c>
    </row>
    <row r="9088" spans="1:7">
      <c r="A9088" s="1016"/>
      <c r="B9088" s="1016"/>
      <c r="C9088" s="1016"/>
      <c r="D9088" s="1016"/>
      <c r="E9088" s="1016"/>
      <c r="F9088" s="1016" t="e">
        <f t="shared" si="274"/>
        <v>#DIV/0!</v>
      </c>
      <c r="G9088" s="1016">
        <f t="shared" si="275"/>
        <v>0</v>
      </c>
    </row>
    <row r="9089" spans="1:7">
      <c r="A9089" s="1016"/>
      <c r="B9089" s="1016"/>
      <c r="C9089" s="1016"/>
      <c r="D9089" s="1016"/>
      <c r="E9089" s="1016"/>
      <c r="F9089" s="1016" t="e">
        <f t="shared" si="274"/>
        <v>#DIV/0!</v>
      </c>
      <c r="G9089" s="1016">
        <f t="shared" si="275"/>
        <v>0</v>
      </c>
    </row>
    <row r="9090" spans="1:7">
      <c r="A9090" s="1016"/>
      <c r="B9090" s="1016"/>
      <c r="C9090" s="1016"/>
      <c r="D9090" s="1016"/>
      <c r="E9090" s="1016"/>
      <c r="F9090" s="1016" t="e">
        <f t="shared" si="274"/>
        <v>#DIV/0!</v>
      </c>
      <c r="G9090" s="1016">
        <f t="shared" si="275"/>
        <v>0</v>
      </c>
    </row>
    <row r="9091" spans="1:7">
      <c r="A9091" s="1016"/>
      <c r="B9091" s="1016"/>
      <c r="C9091" s="1016"/>
      <c r="D9091" s="1016"/>
      <c r="E9091" s="1016"/>
      <c r="F9091" s="1016" t="e">
        <f t="shared" si="274"/>
        <v>#DIV/0!</v>
      </c>
      <c r="G9091" s="1016">
        <f t="shared" si="275"/>
        <v>0</v>
      </c>
    </row>
    <row r="9092" spans="1:7">
      <c r="A9092" s="1016"/>
      <c r="B9092" s="1016"/>
      <c r="C9092" s="1016"/>
      <c r="D9092" s="1016"/>
      <c r="E9092" s="1016"/>
      <c r="F9092" s="1016" t="e">
        <f t="shared" si="274"/>
        <v>#DIV/0!</v>
      </c>
      <c r="G9092" s="1016">
        <f t="shared" si="275"/>
        <v>0</v>
      </c>
    </row>
    <row r="9093" spans="1:7">
      <c r="A9093" s="1016"/>
      <c r="B9093" s="1016"/>
      <c r="C9093" s="1016"/>
      <c r="D9093" s="1016"/>
      <c r="E9093" s="1016"/>
      <c r="F9093" s="1016" t="e">
        <f t="shared" si="274"/>
        <v>#DIV/0!</v>
      </c>
      <c r="G9093" s="1016">
        <f t="shared" si="275"/>
        <v>0</v>
      </c>
    </row>
    <row r="9094" spans="1:7">
      <c r="A9094" s="1016"/>
      <c r="B9094" s="1016"/>
      <c r="C9094" s="1016"/>
      <c r="D9094" s="1016"/>
      <c r="E9094" s="1016"/>
      <c r="F9094" s="1016" t="e">
        <f t="shared" si="274"/>
        <v>#DIV/0!</v>
      </c>
      <c r="G9094" s="1016">
        <f t="shared" si="275"/>
        <v>0</v>
      </c>
    </row>
    <row r="9095" spans="1:7">
      <c r="A9095" s="1016"/>
      <c r="B9095" s="1016"/>
      <c r="C9095" s="1016"/>
      <c r="D9095" s="1016"/>
      <c r="E9095" s="1016"/>
      <c r="F9095" s="1016" t="e">
        <f t="shared" si="274"/>
        <v>#DIV/0!</v>
      </c>
      <c r="G9095" s="1016">
        <f t="shared" si="275"/>
        <v>0</v>
      </c>
    </row>
    <row r="9096" spans="1:7">
      <c r="A9096" s="1016"/>
      <c r="B9096" s="1016"/>
      <c r="C9096" s="1016"/>
      <c r="D9096" s="1016"/>
      <c r="E9096" s="1016"/>
      <c r="F9096" s="1016" t="e">
        <f t="shared" si="274"/>
        <v>#DIV/0!</v>
      </c>
      <c r="G9096" s="1016">
        <f t="shared" si="275"/>
        <v>0</v>
      </c>
    </row>
    <row r="9097" spans="1:7">
      <c r="A9097" s="1016"/>
      <c r="B9097" s="1016"/>
      <c r="C9097" s="1016"/>
      <c r="D9097" s="1016"/>
      <c r="E9097" s="1016"/>
      <c r="F9097" s="1016" t="e">
        <f t="shared" si="274"/>
        <v>#DIV/0!</v>
      </c>
      <c r="G9097" s="1016">
        <f t="shared" si="275"/>
        <v>0</v>
      </c>
    </row>
    <row r="9098" spans="1:7">
      <c r="A9098" s="1016"/>
      <c r="B9098" s="1016"/>
      <c r="C9098" s="1016"/>
      <c r="D9098" s="1016"/>
      <c r="E9098" s="1016"/>
      <c r="F9098" s="1016" t="e">
        <f t="shared" si="274"/>
        <v>#DIV/0!</v>
      </c>
      <c r="G9098" s="1016">
        <f t="shared" si="275"/>
        <v>0</v>
      </c>
    </row>
    <row r="9099" spans="1:7">
      <c r="A9099" s="1016"/>
      <c r="B9099" s="1016"/>
      <c r="C9099" s="1016"/>
      <c r="D9099" s="1016"/>
      <c r="E9099" s="1016"/>
      <c r="F9099" s="1016" t="e">
        <f t="shared" si="274"/>
        <v>#DIV/0!</v>
      </c>
      <c r="G9099" s="1016">
        <f t="shared" si="275"/>
        <v>0</v>
      </c>
    </row>
    <row r="9100" spans="1:7">
      <c r="A9100" s="1016"/>
      <c r="B9100" s="1016"/>
      <c r="C9100" s="1016"/>
      <c r="D9100" s="1016"/>
      <c r="E9100" s="1016"/>
      <c r="F9100" s="1016" t="e">
        <f t="shared" si="274"/>
        <v>#DIV/0!</v>
      </c>
      <c r="G9100" s="1016">
        <f t="shared" si="275"/>
        <v>0</v>
      </c>
    </row>
    <row r="9101" spans="1:7">
      <c r="A9101" s="1016"/>
      <c r="B9101" s="1016"/>
      <c r="C9101" s="1016"/>
      <c r="D9101" s="1016"/>
      <c r="E9101" s="1016"/>
      <c r="F9101" s="1016" t="e">
        <f t="shared" si="274"/>
        <v>#DIV/0!</v>
      </c>
      <c r="G9101" s="1016">
        <f t="shared" si="275"/>
        <v>0</v>
      </c>
    </row>
    <row r="9102" spans="1:7">
      <c r="A9102" s="1016"/>
      <c r="B9102" s="1016"/>
      <c r="C9102" s="1016"/>
      <c r="D9102" s="1016"/>
      <c r="E9102" s="1016"/>
      <c r="F9102" s="1016" t="e">
        <f t="shared" si="274"/>
        <v>#DIV/0!</v>
      </c>
      <c r="G9102" s="1016">
        <f t="shared" si="275"/>
        <v>0</v>
      </c>
    </row>
    <row r="9103" spans="1:7">
      <c r="A9103" s="1016"/>
      <c r="B9103" s="1016"/>
      <c r="C9103" s="1016"/>
      <c r="D9103" s="1016"/>
      <c r="E9103" s="1016"/>
      <c r="F9103" s="1016" t="e">
        <f t="shared" si="274"/>
        <v>#DIV/0!</v>
      </c>
      <c r="G9103" s="1016">
        <f t="shared" si="275"/>
        <v>0</v>
      </c>
    </row>
    <row r="9104" spans="1:7">
      <c r="A9104" s="1016"/>
      <c r="B9104" s="1016"/>
      <c r="C9104" s="1016"/>
      <c r="D9104" s="1016"/>
      <c r="E9104" s="1016"/>
      <c r="F9104" s="1016" t="e">
        <f t="shared" si="274"/>
        <v>#DIV/0!</v>
      </c>
      <c r="G9104" s="1016">
        <f t="shared" si="275"/>
        <v>0</v>
      </c>
    </row>
    <row r="9105" spans="1:7">
      <c r="A9105" s="1016"/>
      <c r="B9105" s="1016"/>
      <c r="C9105" s="1016"/>
      <c r="D9105" s="1016"/>
      <c r="E9105" s="1016"/>
      <c r="F9105" s="1016" t="e">
        <f t="shared" si="274"/>
        <v>#DIV/0!</v>
      </c>
      <c r="G9105" s="1016">
        <f t="shared" si="275"/>
        <v>0</v>
      </c>
    </row>
    <row r="9106" spans="1:7">
      <c r="A9106" s="1016"/>
      <c r="B9106" s="1016"/>
      <c r="C9106" s="1016"/>
      <c r="D9106" s="1016"/>
      <c r="E9106" s="1016"/>
      <c r="F9106" s="1016" t="e">
        <f t="shared" si="274"/>
        <v>#DIV/0!</v>
      </c>
      <c r="G9106" s="1016">
        <f t="shared" si="275"/>
        <v>0</v>
      </c>
    </row>
    <row r="9107" spans="1:7">
      <c r="A9107" s="1016"/>
      <c r="B9107" s="1016"/>
      <c r="C9107" s="1016"/>
      <c r="D9107" s="1016"/>
      <c r="E9107" s="1016"/>
      <c r="F9107" s="1016" t="e">
        <f t="shared" si="274"/>
        <v>#DIV/0!</v>
      </c>
      <c r="G9107" s="1016">
        <f t="shared" si="275"/>
        <v>0</v>
      </c>
    </row>
    <row r="9108" spans="1:7">
      <c r="A9108" s="1016"/>
      <c r="B9108" s="1016"/>
      <c r="C9108" s="1016"/>
      <c r="D9108" s="1016"/>
      <c r="E9108" s="1016"/>
      <c r="F9108" s="1016" t="e">
        <f t="shared" si="274"/>
        <v>#DIV/0!</v>
      </c>
      <c r="G9108" s="1016">
        <f t="shared" si="275"/>
        <v>0</v>
      </c>
    </row>
    <row r="9109" spans="1:7">
      <c r="A9109" s="1016"/>
      <c r="B9109" s="1016"/>
      <c r="C9109" s="1016"/>
      <c r="D9109" s="1016"/>
      <c r="E9109" s="1016"/>
      <c r="F9109" s="1016" t="e">
        <f t="shared" si="274"/>
        <v>#DIV/0!</v>
      </c>
      <c r="G9109" s="1016">
        <f t="shared" si="275"/>
        <v>0</v>
      </c>
    </row>
    <row r="9110" spans="1:7">
      <c r="A9110" s="1016"/>
      <c r="B9110" s="1016"/>
      <c r="C9110" s="1016"/>
      <c r="D9110" s="1016"/>
      <c r="E9110" s="1016"/>
      <c r="F9110" s="1016" t="e">
        <f t="shared" si="274"/>
        <v>#DIV/0!</v>
      </c>
      <c r="G9110" s="1016">
        <f t="shared" si="275"/>
        <v>0</v>
      </c>
    </row>
    <row r="9111" spans="1:7">
      <c r="A9111" s="1016"/>
      <c r="B9111" s="1016"/>
      <c r="C9111" s="1016"/>
      <c r="D9111" s="1016"/>
      <c r="E9111" s="1016"/>
      <c r="F9111" s="1016" t="e">
        <f t="shared" si="274"/>
        <v>#DIV/0!</v>
      </c>
      <c r="G9111" s="1016">
        <f t="shared" si="275"/>
        <v>0</v>
      </c>
    </row>
    <row r="9112" spans="1:7">
      <c r="A9112" s="1016"/>
      <c r="B9112" s="1016"/>
      <c r="C9112" s="1016"/>
      <c r="D9112" s="1016"/>
      <c r="E9112" s="1016"/>
      <c r="F9112" s="1016" t="e">
        <f t="shared" si="274"/>
        <v>#DIV/0!</v>
      </c>
      <c r="G9112" s="1016">
        <f t="shared" si="275"/>
        <v>0</v>
      </c>
    </row>
    <row r="9113" spans="1:7">
      <c r="A9113" s="1016"/>
      <c r="B9113" s="1016"/>
      <c r="C9113" s="1016"/>
      <c r="D9113" s="1016"/>
      <c r="E9113" s="1016"/>
      <c r="F9113" s="1016" t="e">
        <f t="shared" si="274"/>
        <v>#DIV/0!</v>
      </c>
      <c r="G9113" s="1016">
        <f t="shared" si="275"/>
        <v>0</v>
      </c>
    </row>
    <row r="9114" spans="1:7">
      <c r="A9114" s="1016"/>
      <c r="B9114" s="1016"/>
      <c r="C9114" s="1016"/>
      <c r="D9114" s="1016"/>
      <c r="E9114" s="1016"/>
      <c r="F9114" s="1016" t="e">
        <f t="shared" si="274"/>
        <v>#DIV/0!</v>
      </c>
      <c r="G9114" s="1016">
        <f t="shared" si="275"/>
        <v>0</v>
      </c>
    </row>
    <row r="9115" spans="1:7">
      <c r="A9115" s="1016"/>
      <c r="B9115" s="1016"/>
      <c r="C9115" s="1016"/>
      <c r="D9115" s="1016"/>
      <c r="E9115" s="1016"/>
      <c r="F9115" s="1016" t="e">
        <f t="shared" si="274"/>
        <v>#DIV/0!</v>
      </c>
      <c r="G9115" s="1016">
        <f t="shared" si="275"/>
        <v>0</v>
      </c>
    </row>
    <row r="9116" spans="1:7">
      <c r="A9116" s="1016"/>
      <c r="B9116" s="1016"/>
      <c r="C9116" s="1016"/>
      <c r="D9116" s="1016"/>
      <c r="E9116" s="1016"/>
      <c r="F9116" s="1016" t="e">
        <f t="shared" si="274"/>
        <v>#DIV/0!</v>
      </c>
      <c r="G9116" s="1016">
        <f t="shared" si="275"/>
        <v>0</v>
      </c>
    </row>
    <row r="9117" spans="1:7">
      <c r="A9117" s="1016"/>
      <c r="B9117" s="1016"/>
      <c r="C9117" s="1016"/>
      <c r="D9117" s="1016"/>
      <c r="E9117" s="1016"/>
      <c r="F9117" s="1016" t="e">
        <f t="shared" si="274"/>
        <v>#DIV/0!</v>
      </c>
      <c r="G9117" s="1016">
        <f t="shared" si="275"/>
        <v>0</v>
      </c>
    </row>
    <row r="9118" spans="1:7">
      <c r="A9118" s="1016"/>
      <c r="B9118" s="1016"/>
      <c r="C9118" s="1016"/>
      <c r="D9118" s="1016"/>
      <c r="E9118" s="1016"/>
      <c r="F9118" s="1016" t="e">
        <f t="shared" si="274"/>
        <v>#DIV/0!</v>
      </c>
      <c r="G9118" s="1016">
        <f t="shared" si="275"/>
        <v>0</v>
      </c>
    </row>
    <row r="9119" spans="1:7">
      <c r="A9119" s="1016"/>
      <c r="B9119" s="1016"/>
      <c r="C9119" s="1016"/>
      <c r="D9119" s="1016"/>
      <c r="E9119" s="1016"/>
      <c r="F9119" s="1016" t="e">
        <f t="shared" ref="F9119:F9182" si="276">(B9119*C9119*D9119*60/(A9119*1000))+F9118</f>
        <v>#DIV/0!</v>
      </c>
      <c r="G9119" s="1016">
        <f t="shared" ref="G9119:G9182" si="277">(C9119*D9119*60)+G9118</f>
        <v>0</v>
      </c>
    </row>
    <row r="9120" spans="1:7">
      <c r="A9120" s="1016"/>
      <c r="B9120" s="1016"/>
      <c r="C9120" s="1016"/>
      <c r="D9120" s="1016"/>
      <c r="E9120" s="1016"/>
      <c r="F9120" s="1016" t="e">
        <f t="shared" si="276"/>
        <v>#DIV/0!</v>
      </c>
      <c r="G9120" s="1016">
        <f t="shared" si="277"/>
        <v>0</v>
      </c>
    </row>
    <row r="9121" spans="1:7">
      <c r="A9121" s="1016"/>
      <c r="B9121" s="1016"/>
      <c r="C9121" s="1016"/>
      <c r="D9121" s="1016"/>
      <c r="E9121" s="1016"/>
      <c r="F9121" s="1016" t="e">
        <f t="shared" si="276"/>
        <v>#DIV/0!</v>
      </c>
      <c r="G9121" s="1016">
        <f t="shared" si="277"/>
        <v>0</v>
      </c>
    </row>
    <row r="9122" spans="1:7">
      <c r="A9122" s="1016"/>
      <c r="B9122" s="1016"/>
      <c r="C9122" s="1016"/>
      <c r="D9122" s="1016"/>
      <c r="E9122" s="1016"/>
      <c r="F9122" s="1016" t="e">
        <f t="shared" si="276"/>
        <v>#DIV/0!</v>
      </c>
      <c r="G9122" s="1016">
        <f t="shared" si="277"/>
        <v>0</v>
      </c>
    </row>
    <row r="9123" spans="1:7">
      <c r="A9123" s="1016"/>
      <c r="B9123" s="1016"/>
      <c r="C9123" s="1016"/>
      <c r="D9123" s="1016"/>
      <c r="E9123" s="1016"/>
      <c r="F9123" s="1016" t="e">
        <f t="shared" si="276"/>
        <v>#DIV/0!</v>
      </c>
      <c r="G9123" s="1016">
        <f t="shared" si="277"/>
        <v>0</v>
      </c>
    </row>
    <row r="9124" spans="1:7">
      <c r="A9124" s="1016"/>
      <c r="B9124" s="1016"/>
      <c r="C9124" s="1016"/>
      <c r="D9124" s="1016"/>
      <c r="E9124" s="1016"/>
      <c r="F9124" s="1016" t="e">
        <f t="shared" si="276"/>
        <v>#DIV/0!</v>
      </c>
      <c r="G9124" s="1016">
        <f t="shared" si="277"/>
        <v>0</v>
      </c>
    </row>
    <row r="9125" spans="1:7">
      <c r="A9125" s="1016"/>
      <c r="B9125" s="1016"/>
      <c r="C9125" s="1016"/>
      <c r="D9125" s="1016"/>
      <c r="E9125" s="1016"/>
      <c r="F9125" s="1016" t="e">
        <f t="shared" si="276"/>
        <v>#DIV/0!</v>
      </c>
      <c r="G9125" s="1016">
        <f t="shared" si="277"/>
        <v>0</v>
      </c>
    </row>
    <row r="9126" spans="1:7">
      <c r="A9126" s="1016"/>
      <c r="B9126" s="1016"/>
      <c r="C9126" s="1016"/>
      <c r="D9126" s="1016"/>
      <c r="E9126" s="1016"/>
      <c r="F9126" s="1016" t="e">
        <f t="shared" si="276"/>
        <v>#DIV/0!</v>
      </c>
      <c r="G9126" s="1016">
        <f t="shared" si="277"/>
        <v>0</v>
      </c>
    </row>
    <row r="9127" spans="1:7">
      <c r="A9127" s="1016"/>
      <c r="B9127" s="1016"/>
      <c r="C9127" s="1016"/>
      <c r="D9127" s="1016"/>
      <c r="E9127" s="1016"/>
      <c r="F9127" s="1016" t="e">
        <f t="shared" si="276"/>
        <v>#DIV/0!</v>
      </c>
      <c r="G9127" s="1016">
        <f t="shared" si="277"/>
        <v>0</v>
      </c>
    </row>
    <row r="9128" spans="1:7">
      <c r="A9128" s="1016"/>
      <c r="B9128" s="1016"/>
      <c r="C9128" s="1016"/>
      <c r="D9128" s="1016"/>
      <c r="E9128" s="1016"/>
      <c r="F9128" s="1016" t="e">
        <f t="shared" si="276"/>
        <v>#DIV/0!</v>
      </c>
      <c r="G9128" s="1016">
        <f t="shared" si="277"/>
        <v>0</v>
      </c>
    </row>
    <row r="9129" spans="1:7">
      <c r="A9129" s="1016"/>
      <c r="B9129" s="1016"/>
      <c r="C9129" s="1016"/>
      <c r="D9129" s="1016"/>
      <c r="E9129" s="1016"/>
      <c r="F9129" s="1016" t="e">
        <f t="shared" si="276"/>
        <v>#DIV/0!</v>
      </c>
      <c r="G9129" s="1016">
        <f t="shared" si="277"/>
        <v>0</v>
      </c>
    </row>
    <row r="9130" spans="1:7">
      <c r="A9130" s="1016"/>
      <c r="B9130" s="1016"/>
      <c r="C9130" s="1016"/>
      <c r="D9130" s="1016"/>
      <c r="E9130" s="1016"/>
      <c r="F9130" s="1016" t="e">
        <f t="shared" si="276"/>
        <v>#DIV/0!</v>
      </c>
      <c r="G9130" s="1016">
        <f t="shared" si="277"/>
        <v>0</v>
      </c>
    </row>
    <row r="9131" spans="1:7">
      <c r="A9131" s="1016"/>
      <c r="B9131" s="1016"/>
      <c r="C9131" s="1016"/>
      <c r="D9131" s="1016"/>
      <c r="E9131" s="1016"/>
      <c r="F9131" s="1016" t="e">
        <f t="shared" si="276"/>
        <v>#DIV/0!</v>
      </c>
      <c r="G9131" s="1016">
        <f t="shared" si="277"/>
        <v>0</v>
      </c>
    </row>
    <row r="9132" spans="1:7">
      <c r="A9132" s="1016"/>
      <c r="B9132" s="1016"/>
      <c r="C9132" s="1016"/>
      <c r="D9132" s="1016"/>
      <c r="E9132" s="1016"/>
      <c r="F9132" s="1016" t="e">
        <f t="shared" si="276"/>
        <v>#DIV/0!</v>
      </c>
      <c r="G9132" s="1016">
        <f t="shared" si="277"/>
        <v>0</v>
      </c>
    </row>
    <row r="9133" spans="1:7">
      <c r="A9133" s="1016"/>
      <c r="B9133" s="1016"/>
      <c r="C9133" s="1016"/>
      <c r="D9133" s="1016"/>
      <c r="E9133" s="1016"/>
      <c r="F9133" s="1016" t="e">
        <f t="shared" si="276"/>
        <v>#DIV/0!</v>
      </c>
      <c r="G9133" s="1016">
        <f t="shared" si="277"/>
        <v>0</v>
      </c>
    </row>
    <row r="9134" spans="1:7">
      <c r="A9134" s="1016"/>
      <c r="B9134" s="1016"/>
      <c r="C9134" s="1016"/>
      <c r="D9134" s="1016"/>
      <c r="E9134" s="1016"/>
      <c r="F9134" s="1016" t="e">
        <f t="shared" si="276"/>
        <v>#DIV/0!</v>
      </c>
      <c r="G9134" s="1016">
        <f t="shared" si="277"/>
        <v>0</v>
      </c>
    </row>
    <row r="9135" spans="1:7">
      <c r="A9135" s="1016"/>
      <c r="B9135" s="1016"/>
      <c r="C9135" s="1016"/>
      <c r="D9135" s="1016"/>
      <c r="E9135" s="1016"/>
      <c r="F9135" s="1016" t="e">
        <f t="shared" si="276"/>
        <v>#DIV/0!</v>
      </c>
      <c r="G9135" s="1016">
        <f t="shared" si="277"/>
        <v>0</v>
      </c>
    </row>
    <row r="9136" spans="1:7">
      <c r="A9136" s="1016"/>
      <c r="B9136" s="1016"/>
      <c r="C9136" s="1016"/>
      <c r="D9136" s="1016"/>
      <c r="E9136" s="1016"/>
      <c r="F9136" s="1016" t="e">
        <f t="shared" si="276"/>
        <v>#DIV/0!</v>
      </c>
      <c r="G9136" s="1016">
        <f t="shared" si="277"/>
        <v>0</v>
      </c>
    </row>
    <row r="9137" spans="1:7">
      <c r="A9137" s="1016"/>
      <c r="B9137" s="1016"/>
      <c r="C9137" s="1016"/>
      <c r="D9137" s="1016"/>
      <c r="E9137" s="1016"/>
      <c r="F9137" s="1016" t="e">
        <f t="shared" si="276"/>
        <v>#DIV/0!</v>
      </c>
      <c r="G9137" s="1016">
        <f t="shared" si="277"/>
        <v>0</v>
      </c>
    </row>
    <row r="9138" spans="1:7">
      <c r="A9138" s="1016"/>
      <c r="B9138" s="1016"/>
      <c r="C9138" s="1016"/>
      <c r="D9138" s="1016"/>
      <c r="E9138" s="1016"/>
      <c r="F9138" s="1016" t="e">
        <f t="shared" si="276"/>
        <v>#DIV/0!</v>
      </c>
      <c r="G9138" s="1016">
        <f t="shared" si="277"/>
        <v>0</v>
      </c>
    </row>
    <row r="9139" spans="1:7">
      <c r="A9139" s="1016"/>
      <c r="B9139" s="1016"/>
      <c r="C9139" s="1016"/>
      <c r="D9139" s="1016"/>
      <c r="E9139" s="1016"/>
      <c r="F9139" s="1016" t="e">
        <f t="shared" si="276"/>
        <v>#DIV/0!</v>
      </c>
      <c r="G9139" s="1016">
        <f t="shared" si="277"/>
        <v>0</v>
      </c>
    </row>
    <row r="9140" spans="1:7">
      <c r="A9140" s="1016"/>
      <c r="B9140" s="1016"/>
      <c r="C9140" s="1016"/>
      <c r="D9140" s="1016"/>
      <c r="E9140" s="1016"/>
      <c r="F9140" s="1016" t="e">
        <f t="shared" si="276"/>
        <v>#DIV/0!</v>
      </c>
      <c r="G9140" s="1016">
        <f t="shared" si="277"/>
        <v>0</v>
      </c>
    </row>
    <row r="9141" spans="1:7">
      <c r="A9141" s="1016"/>
      <c r="B9141" s="1016"/>
      <c r="C9141" s="1016"/>
      <c r="D9141" s="1016"/>
      <c r="E9141" s="1016"/>
      <c r="F9141" s="1016" t="e">
        <f t="shared" si="276"/>
        <v>#DIV/0!</v>
      </c>
      <c r="G9141" s="1016">
        <f t="shared" si="277"/>
        <v>0</v>
      </c>
    </row>
    <row r="9142" spans="1:7">
      <c r="A9142" s="1016"/>
      <c r="B9142" s="1016"/>
      <c r="C9142" s="1016"/>
      <c r="D9142" s="1016"/>
      <c r="E9142" s="1016"/>
      <c r="F9142" s="1016" t="e">
        <f t="shared" si="276"/>
        <v>#DIV/0!</v>
      </c>
      <c r="G9142" s="1016">
        <f t="shared" si="277"/>
        <v>0</v>
      </c>
    </row>
    <row r="9143" spans="1:7">
      <c r="A9143" s="1016"/>
      <c r="B9143" s="1016"/>
      <c r="C9143" s="1016"/>
      <c r="D9143" s="1016"/>
      <c r="E9143" s="1016"/>
      <c r="F9143" s="1016" t="e">
        <f t="shared" si="276"/>
        <v>#DIV/0!</v>
      </c>
      <c r="G9143" s="1016">
        <f t="shared" si="277"/>
        <v>0</v>
      </c>
    </row>
    <row r="9144" spans="1:7">
      <c r="A9144" s="1016"/>
      <c r="B9144" s="1016"/>
      <c r="C9144" s="1016"/>
      <c r="D9144" s="1016"/>
      <c r="E9144" s="1016"/>
      <c r="F9144" s="1016" t="e">
        <f t="shared" si="276"/>
        <v>#DIV/0!</v>
      </c>
      <c r="G9144" s="1016">
        <f t="shared" si="277"/>
        <v>0</v>
      </c>
    </row>
    <row r="9145" spans="1:7">
      <c r="A9145" s="1016"/>
      <c r="B9145" s="1016"/>
      <c r="C9145" s="1016"/>
      <c r="D9145" s="1016"/>
      <c r="E9145" s="1016"/>
      <c r="F9145" s="1016" t="e">
        <f t="shared" si="276"/>
        <v>#DIV/0!</v>
      </c>
      <c r="G9145" s="1016">
        <f t="shared" si="277"/>
        <v>0</v>
      </c>
    </row>
    <row r="9146" spans="1:7">
      <c r="A9146" s="1016"/>
      <c r="B9146" s="1016"/>
      <c r="C9146" s="1016"/>
      <c r="D9146" s="1016"/>
      <c r="E9146" s="1016"/>
      <c r="F9146" s="1016" t="e">
        <f t="shared" si="276"/>
        <v>#DIV/0!</v>
      </c>
      <c r="G9146" s="1016">
        <f t="shared" si="277"/>
        <v>0</v>
      </c>
    </row>
    <row r="9147" spans="1:7">
      <c r="A9147" s="1016"/>
      <c r="B9147" s="1016"/>
      <c r="C9147" s="1016"/>
      <c r="D9147" s="1016"/>
      <c r="E9147" s="1016"/>
      <c r="F9147" s="1016" t="e">
        <f t="shared" si="276"/>
        <v>#DIV/0!</v>
      </c>
      <c r="G9147" s="1016">
        <f t="shared" si="277"/>
        <v>0</v>
      </c>
    </row>
    <row r="9148" spans="1:7">
      <c r="A9148" s="1016"/>
      <c r="B9148" s="1016"/>
      <c r="C9148" s="1016"/>
      <c r="D9148" s="1016"/>
      <c r="E9148" s="1016"/>
      <c r="F9148" s="1016" t="e">
        <f t="shared" si="276"/>
        <v>#DIV/0!</v>
      </c>
      <c r="G9148" s="1016">
        <f t="shared" si="277"/>
        <v>0</v>
      </c>
    </row>
    <row r="9149" spans="1:7">
      <c r="A9149" s="1016"/>
      <c r="B9149" s="1016"/>
      <c r="C9149" s="1016"/>
      <c r="D9149" s="1016"/>
      <c r="E9149" s="1016"/>
      <c r="F9149" s="1016" t="e">
        <f t="shared" si="276"/>
        <v>#DIV/0!</v>
      </c>
      <c r="G9149" s="1016">
        <f t="shared" si="277"/>
        <v>0</v>
      </c>
    </row>
    <row r="9150" spans="1:7">
      <c r="A9150" s="1016"/>
      <c r="B9150" s="1016"/>
      <c r="C9150" s="1016"/>
      <c r="D9150" s="1016"/>
      <c r="E9150" s="1016"/>
      <c r="F9150" s="1016" t="e">
        <f t="shared" si="276"/>
        <v>#DIV/0!</v>
      </c>
      <c r="G9150" s="1016">
        <f t="shared" si="277"/>
        <v>0</v>
      </c>
    </row>
    <row r="9151" spans="1:7">
      <c r="A9151" s="1016"/>
      <c r="B9151" s="1016"/>
      <c r="C9151" s="1016"/>
      <c r="D9151" s="1016"/>
      <c r="E9151" s="1016"/>
      <c r="F9151" s="1016" t="e">
        <f t="shared" si="276"/>
        <v>#DIV/0!</v>
      </c>
      <c r="G9151" s="1016">
        <f t="shared" si="277"/>
        <v>0</v>
      </c>
    </row>
    <row r="9152" spans="1:7">
      <c r="A9152" s="1016"/>
      <c r="B9152" s="1016"/>
      <c r="C9152" s="1016"/>
      <c r="D9152" s="1016"/>
      <c r="E9152" s="1016"/>
      <c r="F9152" s="1016" t="e">
        <f t="shared" si="276"/>
        <v>#DIV/0!</v>
      </c>
      <c r="G9152" s="1016">
        <f t="shared" si="277"/>
        <v>0</v>
      </c>
    </row>
    <row r="9153" spans="1:7">
      <c r="A9153" s="1016"/>
      <c r="B9153" s="1016"/>
      <c r="C9153" s="1016"/>
      <c r="D9153" s="1016"/>
      <c r="E9153" s="1016"/>
      <c r="F9153" s="1016" t="e">
        <f t="shared" si="276"/>
        <v>#DIV/0!</v>
      </c>
      <c r="G9153" s="1016">
        <f t="shared" si="277"/>
        <v>0</v>
      </c>
    </row>
    <row r="9154" spans="1:7">
      <c r="A9154" s="1016"/>
      <c r="B9154" s="1016"/>
      <c r="C9154" s="1016"/>
      <c r="D9154" s="1016"/>
      <c r="E9154" s="1016"/>
      <c r="F9154" s="1016" t="e">
        <f t="shared" si="276"/>
        <v>#DIV/0!</v>
      </c>
      <c r="G9154" s="1016">
        <f t="shared" si="277"/>
        <v>0</v>
      </c>
    </row>
    <row r="9155" spans="1:7">
      <c r="A9155" s="1016"/>
      <c r="B9155" s="1016"/>
      <c r="C9155" s="1016"/>
      <c r="D9155" s="1016"/>
      <c r="E9155" s="1016"/>
      <c r="F9155" s="1016" t="e">
        <f t="shared" si="276"/>
        <v>#DIV/0!</v>
      </c>
      <c r="G9155" s="1016">
        <f t="shared" si="277"/>
        <v>0</v>
      </c>
    </row>
    <row r="9156" spans="1:7">
      <c r="A9156" s="1016"/>
      <c r="B9156" s="1016"/>
      <c r="C9156" s="1016"/>
      <c r="D9156" s="1016"/>
      <c r="E9156" s="1016"/>
      <c r="F9156" s="1016" t="e">
        <f t="shared" si="276"/>
        <v>#DIV/0!</v>
      </c>
      <c r="G9156" s="1016">
        <f t="shared" si="277"/>
        <v>0</v>
      </c>
    </row>
    <row r="9157" spans="1:7">
      <c r="A9157" s="1016"/>
      <c r="B9157" s="1016"/>
      <c r="C9157" s="1016"/>
      <c r="D9157" s="1016"/>
      <c r="E9157" s="1016"/>
      <c r="F9157" s="1016" t="e">
        <f t="shared" si="276"/>
        <v>#DIV/0!</v>
      </c>
      <c r="G9157" s="1016">
        <f t="shared" si="277"/>
        <v>0</v>
      </c>
    </row>
    <row r="9158" spans="1:7">
      <c r="A9158" s="1016"/>
      <c r="B9158" s="1016"/>
      <c r="C9158" s="1016"/>
      <c r="D9158" s="1016"/>
      <c r="E9158" s="1016"/>
      <c r="F9158" s="1016" t="e">
        <f t="shared" si="276"/>
        <v>#DIV/0!</v>
      </c>
      <c r="G9158" s="1016">
        <f t="shared" si="277"/>
        <v>0</v>
      </c>
    </row>
    <row r="9159" spans="1:7">
      <c r="A9159" s="1016"/>
      <c r="B9159" s="1016"/>
      <c r="C9159" s="1016"/>
      <c r="D9159" s="1016"/>
      <c r="E9159" s="1016"/>
      <c r="F9159" s="1016" t="e">
        <f t="shared" si="276"/>
        <v>#DIV/0!</v>
      </c>
      <c r="G9159" s="1016">
        <f t="shared" si="277"/>
        <v>0</v>
      </c>
    </row>
    <row r="9160" spans="1:7">
      <c r="A9160" s="1016"/>
      <c r="B9160" s="1016"/>
      <c r="C9160" s="1016"/>
      <c r="D9160" s="1016"/>
      <c r="E9160" s="1016"/>
      <c r="F9160" s="1016" t="e">
        <f t="shared" si="276"/>
        <v>#DIV/0!</v>
      </c>
      <c r="G9160" s="1016">
        <f t="shared" si="277"/>
        <v>0</v>
      </c>
    </row>
    <row r="9161" spans="1:7">
      <c r="A9161" s="1016"/>
      <c r="B9161" s="1016"/>
      <c r="C9161" s="1016"/>
      <c r="D9161" s="1016"/>
      <c r="E9161" s="1016"/>
      <c r="F9161" s="1016" t="e">
        <f t="shared" si="276"/>
        <v>#DIV/0!</v>
      </c>
      <c r="G9161" s="1016">
        <f t="shared" si="277"/>
        <v>0</v>
      </c>
    </row>
    <row r="9162" spans="1:7">
      <c r="A9162" s="1016"/>
      <c r="B9162" s="1016"/>
      <c r="C9162" s="1016"/>
      <c r="D9162" s="1016"/>
      <c r="E9162" s="1016"/>
      <c r="F9162" s="1016" t="e">
        <f t="shared" si="276"/>
        <v>#DIV/0!</v>
      </c>
      <c r="G9162" s="1016">
        <f t="shared" si="277"/>
        <v>0</v>
      </c>
    </row>
    <row r="9163" spans="1:7">
      <c r="A9163" s="1016"/>
      <c r="B9163" s="1016"/>
      <c r="C9163" s="1016"/>
      <c r="D9163" s="1016"/>
      <c r="E9163" s="1016"/>
      <c r="F9163" s="1016" t="e">
        <f t="shared" si="276"/>
        <v>#DIV/0!</v>
      </c>
      <c r="G9163" s="1016">
        <f t="shared" si="277"/>
        <v>0</v>
      </c>
    </row>
    <row r="9164" spans="1:7">
      <c r="A9164" s="1016"/>
      <c r="B9164" s="1016"/>
      <c r="C9164" s="1016"/>
      <c r="D9164" s="1016"/>
      <c r="E9164" s="1016"/>
      <c r="F9164" s="1016" t="e">
        <f t="shared" si="276"/>
        <v>#DIV/0!</v>
      </c>
      <c r="G9164" s="1016">
        <f t="shared" si="277"/>
        <v>0</v>
      </c>
    </row>
    <row r="9165" spans="1:7">
      <c r="A9165" s="1016"/>
      <c r="B9165" s="1016"/>
      <c r="C9165" s="1016"/>
      <c r="D9165" s="1016"/>
      <c r="E9165" s="1016"/>
      <c r="F9165" s="1016" t="e">
        <f t="shared" si="276"/>
        <v>#DIV/0!</v>
      </c>
      <c r="G9165" s="1016">
        <f t="shared" si="277"/>
        <v>0</v>
      </c>
    </row>
    <row r="9166" spans="1:7">
      <c r="A9166" s="1016"/>
      <c r="B9166" s="1016"/>
      <c r="C9166" s="1016"/>
      <c r="D9166" s="1016"/>
      <c r="E9166" s="1016"/>
      <c r="F9166" s="1016" t="e">
        <f t="shared" si="276"/>
        <v>#DIV/0!</v>
      </c>
      <c r="G9166" s="1016">
        <f t="shared" si="277"/>
        <v>0</v>
      </c>
    </row>
    <row r="9167" spans="1:7">
      <c r="A9167" s="1016"/>
      <c r="B9167" s="1016"/>
      <c r="C9167" s="1016"/>
      <c r="D9167" s="1016"/>
      <c r="E9167" s="1016"/>
      <c r="F9167" s="1016" t="e">
        <f t="shared" si="276"/>
        <v>#DIV/0!</v>
      </c>
      <c r="G9167" s="1016">
        <f t="shared" si="277"/>
        <v>0</v>
      </c>
    </row>
    <row r="9168" spans="1:7">
      <c r="A9168" s="1016"/>
      <c r="B9168" s="1016"/>
      <c r="C9168" s="1016"/>
      <c r="D9168" s="1016"/>
      <c r="E9168" s="1016"/>
      <c r="F9168" s="1016" t="e">
        <f t="shared" si="276"/>
        <v>#DIV/0!</v>
      </c>
      <c r="G9168" s="1016">
        <f t="shared" si="277"/>
        <v>0</v>
      </c>
    </row>
    <row r="9169" spans="1:7">
      <c r="A9169" s="1016"/>
      <c r="B9169" s="1016"/>
      <c r="C9169" s="1016"/>
      <c r="D9169" s="1016"/>
      <c r="E9169" s="1016"/>
      <c r="F9169" s="1016" t="e">
        <f t="shared" si="276"/>
        <v>#DIV/0!</v>
      </c>
      <c r="G9169" s="1016">
        <f t="shared" si="277"/>
        <v>0</v>
      </c>
    </row>
    <row r="9170" spans="1:7">
      <c r="A9170" s="1016"/>
      <c r="B9170" s="1016"/>
      <c r="C9170" s="1016"/>
      <c r="D9170" s="1016"/>
      <c r="E9170" s="1016"/>
      <c r="F9170" s="1016" t="e">
        <f t="shared" si="276"/>
        <v>#DIV/0!</v>
      </c>
      <c r="G9170" s="1016">
        <f t="shared" si="277"/>
        <v>0</v>
      </c>
    </row>
    <row r="9171" spans="1:7">
      <c r="A9171" s="1016"/>
      <c r="B9171" s="1016"/>
      <c r="C9171" s="1016"/>
      <c r="D9171" s="1016"/>
      <c r="E9171" s="1016"/>
      <c r="F9171" s="1016" t="e">
        <f t="shared" si="276"/>
        <v>#DIV/0!</v>
      </c>
      <c r="G9171" s="1016">
        <f t="shared" si="277"/>
        <v>0</v>
      </c>
    </row>
    <row r="9172" spans="1:7">
      <c r="A9172" s="1016"/>
      <c r="B9172" s="1016"/>
      <c r="C9172" s="1016"/>
      <c r="D9172" s="1016"/>
      <c r="E9172" s="1016"/>
      <c r="F9172" s="1016" t="e">
        <f t="shared" si="276"/>
        <v>#DIV/0!</v>
      </c>
      <c r="G9172" s="1016">
        <f t="shared" si="277"/>
        <v>0</v>
      </c>
    </row>
    <row r="9173" spans="1:7">
      <c r="A9173" s="1016"/>
      <c r="B9173" s="1016"/>
      <c r="C9173" s="1016"/>
      <c r="D9173" s="1016"/>
      <c r="E9173" s="1016"/>
      <c r="F9173" s="1016" t="e">
        <f t="shared" si="276"/>
        <v>#DIV/0!</v>
      </c>
      <c r="G9173" s="1016">
        <f t="shared" si="277"/>
        <v>0</v>
      </c>
    </row>
    <row r="9174" spans="1:7">
      <c r="A9174" s="1016"/>
      <c r="B9174" s="1016"/>
      <c r="C9174" s="1016"/>
      <c r="D9174" s="1016"/>
      <c r="E9174" s="1016"/>
      <c r="F9174" s="1016" t="e">
        <f t="shared" si="276"/>
        <v>#DIV/0!</v>
      </c>
      <c r="G9174" s="1016">
        <f t="shared" si="277"/>
        <v>0</v>
      </c>
    </row>
    <row r="9175" spans="1:7">
      <c r="A9175" s="1016"/>
      <c r="B9175" s="1016"/>
      <c r="C9175" s="1016"/>
      <c r="D9175" s="1016"/>
      <c r="E9175" s="1016"/>
      <c r="F9175" s="1016" t="e">
        <f t="shared" si="276"/>
        <v>#DIV/0!</v>
      </c>
      <c r="G9175" s="1016">
        <f t="shared" si="277"/>
        <v>0</v>
      </c>
    </row>
    <row r="9176" spans="1:7">
      <c r="A9176" s="1016"/>
      <c r="B9176" s="1016"/>
      <c r="C9176" s="1016"/>
      <c r="D9176" s="1016"/>
      <c r="E9176" s="1016"/>
      <c r="F9176" s="1016" t="e">
        <f t="shared" si="276"/>
        <v>#DIV/0!</v>
      </c>
      <c r="G9176" s="1016">
        <f t="shared" si="277"/>
        <v>0</v>
      </c>
    </row>
    <row r="9177" spans="1:7">
      <c r="A9177" s="1016"/>
      <c r="B9177" s="1016"/>
      <c r="C9177" s="1016"/>
      <c r="D9177" s="1016"/>
      <c r="E9177" s="1016"/>
      <c r="F9177" s="1016" t="e">
        <f t="shared" si="276"/>
        <v>#DIV/0!</v>
      </c>
      <c r="G9177" s="1016">
        <f t="shared" si="277"/>
        <v>0</v>
      </c>
    </row>
    <row r="9178" spans="1:7">
      <c r="A9178" s="1016"/>
      <c r="B9178" s="1016"/>
      <c r="C9178" s="1016"/>
      <c r="D9178" s="1016"/>
      <c r="E9178" s="1016"/>
      <c r="F9178" s="1016" t="e">
        <f t="shared" si="276"/>
        <v>#DIV/0!</v>
      </c>
      <c r="G9178" s="1016">
        <f t="shared" si="277"/>
        <v>0</v>
      </c>
    </row>
    <row r="9179" spans="1:7">
      <c r="A9179" s="1016"/>
      <c r="B9179" s="1016"/>
      <c r="C9179" s="1016"/>
      <c r="D9179" s="1016"/>
      <c r="E9179" s="1016"/>
      <c r="F9179" s="1016" t="e">
        <f t="shared" si="276"/>
        <v>#DIV/0!</v>
      </c>
      <c r="G9179" s="1016">
        <f t="shared" si="277"/>
        <v>0</v>
      </c>
    </row>
    <row r="9180" spans="1:7">
      <c r="A9180" s="1016"/>
      <c r="B9180" s="1016"/>
      <c r="C9180" s="1016"/>
      <c r="D9180" s="1016"/>
      <c r="E9180" s="1016"/>
      <c r="F9180" s="1016" t="e">
        <f t="shared" si="276"/>
        <v>#DIV/0!</v>
      </c>
      <c r="G9180" s="1016">
        <f t="shared" si="277"/>
        <v>0</v>
      </c>
    </row>
    <row r="9181" spans="1:7">
      <c r="A9181" s="1016"/>
      <c r="B9181" s="1016"/>
      <c r="C9181" s="1016"/>
      <c r="D9181" s="1016"/>
      <c r="E9181" s="1016"/>
      <c r="F9181" s="1016" t="e">
        <f t="shared" si="276"/>
        <v>#DIV/0!</v>
      </c>
      <c r="G9181" s="1016">
        <f t="shared" si="277"/>
        <v>0</v>
      </c>
    </row>
    <row r="9182" spans="1:7">
      <c r="A9182" s="1016"/>
      <c r="B9182" s="1016"/>
      <c r="C9182" s="1016"/>
      <c r="D9182" s="1016"/>
      <c r="E9182" s="1016"/>
      <c r="F9182" s="1016" t="e">
        <f t="shared" si="276"/>
        <v>#DIV/0!</v>
      </c>
      <c r="G9182" s="1016">
        <f t="shared" si="277"/>
        <v>0</v>
      </c>
    </row>
    <row r="9183" spans="1:7">
      <c r="A9183" s="1016"/>
      <c r="B9183" s="1016"/>
      <c r="C9183" s="1016"/>
      <c r="D9183" s="1016"/>
      <c r="E9183" s="1016"/>
      <c r="F9183" s="1016" t="e">
        <f t="shared" ref="F9183:F9246" si="278">(B9183*C9183*D9183*60/(A9183*1000))+F9182</f>
        <v>#DIV/0!</v>
      </c>
      <c r="G9183" s="1016">
        <f t="shared" ref="G9183:G9246" si="279">(C9183*D9183*60)+G9182</f>
        <v>0</v>
      </c>
    </row>
    <row r="9184" spans="1:7">
      <c r="A9184" s="1016"/>
      <c r="B9184" s="1016"/>
      <c r="C9184" s="1016"/>
      <c r="D9184" s="1016"/>
      <c r="E9184" s="1016"/>
      <c r="F9184" s="1016" t="e">
        <f t="shared" si="278"/>
        <v>#DIV/0!</v>
      </c>
      <c r="G9184" s="1016">
        <f t="shared" si="279"/>
        <v>0</v>
      </c>
    </row>
    <row r="9185" spans="1:7">
      <c r="A9185" s="1016"/>
      <c r="B9185" s="1016"/>
      <c r="C9185" s="1016"/>
      <c r="D9185" s="1016"/>
      <c r="E9185" s="1016"/>
      <c r="F9185" s="1016" t="e">
        <f t="shared" si="278"/>
        <v>#DIV/0!</v>
      </c>
      <c r="G9185" s="1016">
        <f t="shared" si="279"/>
        <v>0</v>
      </c>
    </row>
    <row r="9186" spans="1:7">
      <c r="A9186" s="1016"/>
      <c r="B9186" s="1016"/>
      <c r="C9186" s="1016"/>
      <c r="D9186" s="1016"/>
      <c r="E9186" s="1016"/>
      <c r="F9186" s="1016" t="e">
        <f t="shared" si="278"/>
        <v>#DIV/0!</v>
      </c>
      <c r="G9186" s="1016">
        <f t="shared" si="279"/>
        <v>0</v>
      </c>
    </row>
    <row r="9187" spans="1:7">
      <c r="A9187" s="1016"/>
      <c r="B9187" s="1016"/>
      <c r="C9187" s="1016"/>
      <c r="D9187" s="1016"/>
      <c r="E9187" s="1016"/>
      <c r="F9187" s="1016" t="e">
        <f t="shared" si="278"/>
        <v>#DIV/0!</v>
      </c>
      <c r="G9187" s="1016">
        <f t="shared" si="279"/>
        <v>0</v>
      </c>
    </row>
    <row r="9188" spans="1:7">
      <c r="A9188" s="1016"/>
      <c r="B9188" s="1016"/>
      <c r="C9188" s="1016"/>
      <c r="D9188" s="1016"/>
      <c r="E9188" s="1016"/>
      <c r="F9188" s="1016" t="e">
        <f t="shared" si="278"/>
        <v>#DIV/0!</v>
      </c>
      <c r="G9188" s="1016">
        <f t="shared" si="279"/>
        <v>0</v>
      </c>
    </row>
    <row r="9189" spans="1:7">
      <c r="A9189" s="1016"/>
      <c r="B9189" s="1016"/>
      <c r="C9189" s="1016"/>
      <c r="D9189" s="1016"/>
      <c r="E9189" s="1016"/>
      <c r="F9189" s="1016" t="e">
        <f t="shared" si="278"/>
        <v>#DIV/0!</v>
      </c>
      <c r="G9189" s="1016">
        <f t="shared" si="279"/>
        <v>0</v>
      </c>
    </row>
    <row r="9190" spans="1:7">
      <c r="A9190" s="1016"/>
      <c r="B9190" s="1016"/>
      <c r="C9190" s="1016"/>
      <c r="D9190" s="1016"/>
      <c r="E9190" s="1016"/>
      <c r="F9190" s="1016" t="e">
        <f t="shared" si="278"/>
        <v>#DIV/0!</v>
      </c>
      <c r="G9190" s="1016">
        <f t="shared" si="279"/>
        <v>0</v>
      </c>
    </row>
    <row r="9191" spans="1:7">
      <c r="A9191" s="1016"/>
      <c r="B9191" s="1016"/>
      <c r="C9191" s="1016"/>
      <c r="D9191" s="1016"/>
      <c r="E9191" s="1016"/>
      <c r="F9191" s="1016" t="e">
        <f t="shared" si="278"/>
        <v>#DIV/0!</v>
      </c>
      <c r="G9191" s="1016">
        <f t="shared" si="279"/>
        <v>0</v>
      </c>
    </row>
    <row r="9192" spans="1:7">
      <c r="A9192" s="1016"/>
      <c r="B9192" s="1016"/>
      <c r="C9192" s="1016"/>
      <c r="D9192" s="1016"/>
      <c r="E9192" s="1016"/>
      <c r="F9192" s="1016" t="e">
        <f t="shared" si="278"/>
        <v>#DIV/0!</v>
      </c>
      <c r="G9192" s="1016">
        <f t="shared" si="279"/>
        <v>0</v>
      </c>
    </row>
    <row r="9193" spans="1:7">
      <c r="A9193" s="1016"/>
      <c r="B9193" s="1016"/>
      <c r="C9193" s="1016"/>
      <c r="D9193" s="1016"/>
      <c r="E9193" s="1016"/>
      <c r="F9193" s="1016" t="e">
        <f t="shared" si="278"/>
        <v>#DIV/0!</v>
      </c>
      <c r="G9193" s="1016">
        <f t="shared" si="279"/>
        <v>0</v>
      </c>
    </row>
    <row r="9194" spans="1:7">
      <c r="A9194" s="1016"/>
      <c r="B9194" s="1016"/>
      <c r="C9194" s="1016"/>
      <c r="D9194" s="1016"/>
      <c r="E9194" s="1016"/>
      <c r="F9194" s="1016" t="e">
        <f t="shared" si="278"/>
        <v>#DIV/0!</v>
      </c>
      <c r="G9194" s="1016">
        <f t="shared" si="279"/>
        <v>0</v>
      </c>
    </row>
    <row r="9195" spans="1:7">
      <c r="A9195" s="1016"/>
      <c r="B9195" s="1016"/>
      <c r="C9195" s="1016"/>
      <c r="D9195" s="1016"/>
      <c r="E9195" s="1016"/>
      <c r="F9195" s="1016" t="e">
        <f t="shared" si="278"/>
        <v>#DIV/0!</v>
      </c>
      <c r="G9195" s="1016">
        <f t="shared" si="279"/>
        <v>0</v>
      </c>
    </row>
    <row r="9196" spans="1:7">
      <c r="A9196" s="1016"/>
      <c r="B9196" s="1016"/>
      <c r="C9196" s="1016"/>
      <c r="D9196" s="1016"/>
      <c r="E9196" s="1016"/>
      <c r="F9196" s="1016" t="e">
        <f t="shared" si="278"/>
        <v>#DIV/0!</v>
      </c>
      <c r="G9196" s="1016">
        <f t="shared" si="279"/>
        <v>0</v>
      </c>
    </row>
    <row r="9197" spans="1:7">
      <c r="A9197" s="1016"/>
      <c r="B9197" s="1016"/>
      <c r="C9197" s="1016"/>
      <c r="D9197" s="1016"/>
      <c r="E9197" s="1016"/>
      <c r="F9197" s="1016" t="e">
        <f t="shared" si="278"/>
        <v>#DIV/0!</v>
      </c>
      <c r="G9197" s="1016">
        <f t="shared" si="279"/>
        <v>0</v>
      </c>
    </row>
    <row r="9198" spans="1:7">
      <c r="A9198" s="1016"/>
      <c r="B9198" s="1016"/>
      <c r="C9198" s="1016"/>
      <c r="D9198" s="1016"/>
      <c r="E9198" s="1016"/>
      <c r="F9198" s="1016" t="e">
        <f t="shared" si="278"/>
        <v>#DIV/0!</v>
      </c>
      <c r="G9198" s="1016">
        <f t="shared" si="279"/>
        <v>0</v>
      </c>
    </row>
    <row r="9199" spans="1:7">
      <c r="A9199" s="1016"/>
      <c r="B9199" s="1016"/>
      <c r="C9199" s="1016"/>
      <c r="D9199" s="1016"/>
      <c r="E9199" s="1016"/>
      <c r="F9199" s="1016" t="e">
        <f t="shared" si="278"/>
        <v>#DIV/0!</v>
      </c>
      <c r="G9199" s="1016">
        <f t="shared" si="279"/>
        <v>0</v>
      </c>
    </row>
    <row r="9200" spans="1:7">
      <c r="A9200" s="1016"/>
      <c r="B9200" s="1016"/>
      <c r="C9200" s="1016"/>
      <c r="D9200" s="1016"/>
      <c r="E9200" s="1016"/>
      <c r="F9200" s="1016" t="e">
        <f t="shared" si="278"/>
        <v>#DIV/0!</v>
      </c>
      <c r="G9200" s="1016">
        <f t="shared" si="279"/>
        <v>0</v>
      </c>
    </row>
    <row r="9201" spans="1:7">
      <c r="A9201" s="1016"/>
      <c r="B9201" s="1016"/>
      <c r="C9201" s="1016"/>
      <c r="D9201" s="1016"/>
      <c r="E9201" s="1016"/>
      <c r="F9201" s="1016" t="e">
        <f t="shared" si="278"/>
        <v>#DIV/0!</v>
      </c>
      <c r="G9201" s="1016">
        <f t="shared" si="279"/>
        <v>0</v>
      </c>
    </row>
    <row r="9202" spans="1:7">
      <c r="A9202" s="1016"/>
      <c r="B9202" s="1016"/>
      <c r="C9202" s="1016"/>
      <c r="D9202" s="1016"/>
      <c r="E9202" s="1016"/>
      <c r="F9202" s="1016" t="e">
        <f t="shared" si="278"/>
        <v>#DIV/0!</v>
      </c>
      <c r="G9202" s="1016">
        <f t="shared" si="279"/>
        <v>0</v>
      </c>
    </row>
    <row r="9203" spans="1:7">
      <c r="A9203" s="1016"/>
      <c r="B9203" s="1016"/>
      <c r="C9203" s="1016"/>
      <c r="D9203" s="1016"/>
      <c r="E9203" s="1016"/>
      <c r="F9203" s="1016" t="e">
        <f t="shared" si="278"/>
        <v>#DIV/0!</v>
      </c>
      <c r="G9203" s="1016">
        <f t="shared" si="279"/>
        <v>0</v>
      </c>
    </row>
    <row r="9204" spans="1:7">
      <c r="A9204" s="1016"/>
      <c r="B9204" s="1016"/>
      <c r="C9204" s="1016"/>
      <c r="D9204" s="1016"/>
      <c r="E9204" s="1016"/>
      <c r="F9204" s="1016" t="e">
        <f t="shared" si="278"/>
        <v>#DIV/0!</v>
      </c>
      <c r="G9204" s="1016">
        <f t="shared" si="279"/>
        <v>0</v>
      </c>
    </row>
    <row r="9205" spans="1:7">
      <c r="A9205" s="1016"/>
      <c r="B9205" s="1016"/>
      <c r="C9205" s="1016"/>
      <c r="D9205" s="1016"/>
      <c r="E9205" s="1016"/>
      <c r="F9205" s="1016" t="e">
        <f t="shared" si="278"/>
        <v>#DIV/0!</v>
      </c>
      <c r="G9205" s="1016">
        <f t="shared" si="279"/>
        <v>0</v>
      </c>
    </row>
    <row r="9206" spans="1:7">
      <c r="A9206" s="1016"/>
      <c r="B9206" s="1016"/>
      <c r="C9206" s="1016"/>
      <c r="D9206" s="1016"/>
      <c r="E9206" s="1016"/>
      <c r="F9206" s="1016" t="e">
        <f t="shared" si="278"/>
        <v>#DIV/0!</v>
      </c>
      <c r="G9206" s="1016">
        <f t="shared" si="279"/>
        <v>0</v>
      </c>
    </row>
    <row r="9207" spans="1:7">
      <c r="A9207" s="1016"/>
      <c r="B9207" s="1016"/>
      <c r="C9207" s="1016"/>
      <c r="D9207" s="1016"/>
      <c r="E9207" s="1016"/>
      <c r="F9207" s="1016" t="e">
        <f t="shared" si="278"/>
        <v>#DIV/0!</v>
      </c>
      <c r="G9207" s="1016">
        <f t="shared" si="279"/>
        <v>0</v>
      </c>
    </row>
    <row r="9208" spans="1:7">
      <c r="A9208" s="1016"/>
      <c r="B9208" s="1016"/>
      <c r="C9208" s="1016"/>
      <c r="D9208" s="1016"/>
      <c r="E9208" s="1016"/>
      <c r="F9208" s="1016" t="e">
        <f t="shared" si="278"/>
        <v>#DIV/0!</v>
      </c>
      <c r="G9208" s="1016">
        <f t="shared" si="279"/>
        <v>0</v>
      </c>
    </row>
    <row r="9209" spans="1:7">
      <c r="A9209" s="1016"/>
      <c r="B9209" s="1016"/>
      <c r="C9209" s="1016"/>
      <c r="D9209" s="1016"/>
      <c r="E9209" s="1016"/>
      <c r="F9209" s="1016" t="e">
        <f t="shared" si="278"/>
        <v>#DIV/0!</v>
      </c>
      <c r="G9209" s="1016">
        <f t="shared" si="279"/>
        <v>0</v>
      </c>
    </row>
    <row r="9210" spans="1:7">
      <c r="A9210" s="1016"/>
      <c r="B9210" s="1016"/>
      <c r="C9210" s="1016"/>
      <c r="D9210" s="1016"/>
      <c r="E9210" s="1016"/>
      <c r="F9210" s="1016" t="e">
        <f t="shared" si="278"/>
        <v>#DIV/0!</v>
      </c>
      <c r="G9210" s="1016">
        <f t="shared" si="279"/>
        <v>0</v>
      </c>
    </row>
    <row r="9211" spans="1:7">
      <c r="A9211" s="1016"/>
      <c r="B9211" s="1016"/>
      <c r="C9211" s="1016"/>
      <c r="D9211" s="1016"/>
      <c r="E9211" s="1016"/>
      <c r="F9211" s="1016" t="e">
        <f t="shared" si="278"/>
        <v>#DIV/0!</v>
      </c>
      <c r="G9211" s="1016">
        <f t="shared" si="279"/>
        <v>0</v>
      </c>
    </row>
    <row r="9212" spans="1:7">
      <c r="A9212" s="1016"/>
      <c r="B9212" s="1016"/>
      <c r="C9212" s="1016"/>
      <c r="D9212" s="1016"/>
      <c r="E9212" s="1016"/>
      <c r="F9212" s="1016" t="e">
        <f t="shared" si="278"/>
        <v>#DIV/0!</v>
      </c>
      <c r="G9212" s="1016">
        <f t="shared" si="279"/>
        <v>0</v>
      </c>
    </row>
    <row r="9213" spans="1:7">
      <c r="A9213" s="1016"/>
      <c r="B9213" s="1016"/>
      <c r="C9213" s="1016"/>
      <c r="D9213" s="1016"/>
      <c r="E9213" s="1016"/>
      <c r="F9213" s="1016" t="e">
        <f t="shared" si="278"/>
        <v>#DIV/0!</v>
      </c>
      <c r="G9213" s="1016">
        <f t="shared" si="279"/>
        <v>0</v>
      </c>
    </row>
    <row r="9214" spans="1:7">
      <c r="A9214" s="1016"/>
      <c r="B9214" s="1016"/>
      <c r="C9214" s="1016"/>
      <c r="D9214" s="1016"/>
      <c r="E9214" s="1016"/>
      <c r="F9214" s="1016" t="e">
        <f t="shared" si="278"/>
        <v>#DIV/0!</v>
      </c>
      <c r="G9214" s="1016">
        <f t="shared" si="279"/>
        <v>0</v>
      </c>
    </row>
    <row r="9215" spans="1:7">
      <c r="A9215" s="1016"/>
      <c r="B9215" s="1016"/>
      <c r="C9215" s="1016"/>
      <c r="D9215" s="1016"/>
      <c r="E9215" s="1016"/>
      <c r="F9215" s="1016" t="e">
        <f t="shared" si="278"/>
        <v>#DIV/0!</v>
      </c>
      <c r="G9215" s="1016">
        <f t="shared" si="279"/>
        <v>0</v>
      </c>
    </row>
    <row r="9216" spans="1:7">
      <c r="A9216" s="1016"/>
      <c r="B9216" s="1016"/>
      <c r="C9216" s="1016"/>
      <c r="D9216" s="1016"/>
      <c r="E9216" s="1016"/>
      <c r="F9216" s="1016" t="e">
        <f t="shared" si="278"/>
        <v>#DIV/0!</v>
      </c>
      <c r="G9216" s="1016">
        <f t="shared" si="279"/>
        <v>0</v>
      </c>
    </row>
    <row r="9217" spans="1:7">
      <c r="A9217" s="1016"/>
      <c r="B9217" s="1016"/>
      <c r="C9217" s="1016"/>
      <c r="D9217" s="1016"/>
      <c r="E9217" s="1016"/>
      <c r="F9217" s="1016" t="e">
        <f t="shared" si="278"/>
        <v>#DIV/0!</v>
      </c>
      <c r="G9217" s="1016">
        <f t="shared" si="279"/>
        <v>0</v>
      </c>
    </row>
    <row r="9218" spans="1:7">
      <c r="A9218" s="1016"/>
      <c r="B9218" s="1016"/>
      <c r="C9218" s="1016"/>
      <c r="D9218" s="1016"/>
      <c r="E9218" s="1016"/>
      <c r="F9218" s="1016" t="e">
        <f t="shared" si="278"/>
        <v>#DIV/0!</v>
      </c>
      <c r="G9218" s="1016">
        <f t="shared" si="279"/>
        <v>0</v>
      </c>
    </row>
    <row r="9219" spans="1:7">
      <c r="A9219" s="1016"/>
      <c r="B9219" s="1016"/>
      <c r="C9219" s="1016"/>
      <c r="D9219" s="1016"/>
      <c r="E9219" s="1016"/>
      <c r="F9219" s="1016" t="e">
        <f t="shared" si="278"/>
        <v>#DIV/0!</v>
      </c>
      <c r="G9219" s="1016">
        <f t="shared" si="279"/>
        <v>0</v>
      </c>
    </row>
    <row r="9220" spans="1:7">
      <c r="A9220" s="1016"/>
      <c r="B9220" s="1016"/>
      <c r="C9220" s="1016"/>
      <c r="D9220" s="1016"/>
      <c r="E9220" s="1016"/>
      <c r="F9220" s="1016" t="e">
        <f t="shared" si="278"/>
        <v>#DIV/0!</v>
      </c>
      <c r="G9220" s="1016">
        <f t="shared" si="279"/>
        <v>0</v>
      </c>
    </row>
    <row r="9221" spans="1:7">
      <c r="A9221" s="1016"/>
      <c r="B9221" s="1016"/>
      <c r="C9221" s="1016"/>
      <c r="D9221" s="1016"/>
      <c r="E9221" s="1016"/>
      <c r="F9221" s="1016" t="e">
        <f t="shared" si="278"/>
        <v>#DIV/0!</v>
      </c>
      <c r="G9221" s="1016">
        <f t="shared" si="279"/>
        <v>0</v>
      </c>
    </row>
    <row r="9222" spans="1:7">
      <c r="A9222" s="1016"/>
      <c r="B9222" s="1016"/>
      <c r="C9222" s="1016"/>
      <c r="D9222" s="1016"/>
      <c r="E9222" s="1016"/>
      <c r="F9222" s="1016" t="e">
        <f t="shared" si="278"/>
        <v>#DIV/0!</v>
      </c>
      <c r="G9222" s="1016">
        <f t="shared" si="279"/>
        <v>0</v>
      </c>
    </row>
    <row r="9223" spans="1:7">
      <c r="A9223" s="1016"/>
      <c r="B9223" s="1016"/>
      <c r="C9223" s="1016"/>
      <c r="D9223" s="1016"/>
      <c r="E9223" s="1016"/>
      <c r="F9223" s="1016" t="e">
        <f t="shared" si="278"/>
        <v>#DIV/0!</v>
      </c>
      <c r="G9223" s="1016">
        <f t="shared" si="279"/>
        <v>0</v>
      </c>
    </row>
    <row r="9224" spans="1:7">
      <c r="A9224" s="1016"/>
      <c r="B9224" s="1016"/>
      <c r="C9224" s="1016"/>
      <c r="D9224" s="1016"/>
      <c r="E9224" s="1016"/>
      <c r="F9224" s="1016" t="e">
        <f t="shared" si="278"/>
        <v>#DIV/0!</v>
      </c>
      <c r="G9224" s="1016">
        <f t="shared" si="279"/>
        <v>0</v>
      </c>
    </row>
    <row r="9225" spans="1:7">
      <c r="A9225" s="1016"/>
      <c r="B9225" s="1016"/>
      <c r="C9225" s="1016"/>
      <c r="D9225" s="1016"/>
      <c r="E9225" s="1016"/>
      <c r="F9225" s="1016" t="e">
        <f t="shared" si="278"/>
        <v>#DIV/0!</v>
      </c>
      <c r="G9225" s="1016">
        <f t="shared" si="279"/>
        <v>0</v>
      </c>
    </row>
    <row r="9226" spans="1:7">
      <c r="A9226" s="1016"/>
      <c r="B9226" s="1016"/>
      <c r="C9226" s="1016"/>
      <c r="D9226" s="1016"/>
      <c r="E9226" s="1016"/>
      <c r="F9226" s="1016" t="e">
        <f t="shared" si="278"/>
        <v>#DIV/0!</v>
      </c>
      <c r="G9226" s="1016">
        <f t="shared" si="279"/>
        <v>0</v>
      </c>
    </row>
    <row r="9227" spans="1:7">
      <c r="A9227" s="1016"/>
      <c r="B9227" s="1016"/>
      <c r="C9227" s="1016"/>
      <c r="D9227" s="1016"/>
      <c r="E9227" s="1016"/>
      <c r="F9227" s="1016" t="e">
        <f t="shared" si="278"/>
        <v>#DIV/0!</v>
      </c>
      <c r="G9227" s="1016">
        <f t="shared" si="279"/>
        <v>0</v>
      </c>
    </row>
    <row r="9228" spans="1:7">
      <c r="A9228" s="1016"/>
      <c r="B9228" s="1016"/>
      <c r="C9228" s="1016"/>
      <c r="D9228" s="1016"/>
      <c r="E9228" s="1016"/>
      <c r="F9228" s="1016" t="e">
        <f t="shared" si="278"/>
        <v>#DIV/0!</v>
      </c>
      <c r="G9228" s="1016">
        <f t="shared" si="279"/>
        <v>0</v>
      </c>
    </row>
    <row r="9229" spans="1:7">
      <c r="A9229" s="1016"/>
      <c r="B9229" s="1016"/>
      <c r="C9229" s="1016"/>
      <c r="D9229" s="1016"/>
      <c r="E9229" s="1016"/>
      <c r="F9229" s="1016" t="e">
        <f t="shared" si="278"/>
        <v>#DIV/0!</v>
      </c>
      <c r="G9229" s="1016">
        <f t="shared" si="279"/>
        <v>0</v>
      </c>
    </row>
    <row r="9230" spans="1:7">
      <c r="A9230" s="1016"/>
      <c r="B9230" s="1016"/>
      <c r="C9230" s="1016"/>
      <c r="D9230" s="1016"/>
      <c r="E9230" s="1016"/>
      <c r="F9230" s="1016" t="e">
        <f t="shared" si="278"/>
        <v>#DIV/0!</v>
      </c>
      <c r="G9230" s="1016">
        <f t="shared" si="279"/>
        <v>0</v>
      </c>
    </row>
    <row r="9231" spans="1:7">
      <c r="A9231" s="1016"/>
      <c r="B9231" s="1016"/>
      <c r="C9231" s="1016"/>
      <c r="D9231" s="1016"/>
      <c r="E9231" s="1016"/>
      <c r="F9231" s="1016" t="e">
        <f t="shared" si="278"/>
        <v>#DIV/0!</v>
      </c>
      <c r="G9231" s="1016">
        <f t="shared" si="279"/>
        <v>0</v>
      </c>
    </row>
    <row r="9232" spans="1:7">
      <c r="A9232" s="1016"/>
      <c r="B9232" s="1016"/>
      <c r="C9232" s="1016"/>
      <c r="D9232" s="1016"/>
      <c r="E9232" s="1016"/>
      <c r="F9232" s="1016" t="e">
        <f t="shared" si="278"/>
        <v>#DIV/0!</v>
      </c>
      <c r="G9232" s="1016">
        <f t="shared" si="279"/>
        <v>0</v>
      </c>
    </row>
    <row r="9233" spans="1:7">
      <c r="A9233" s="1016"/>
      <c r="B9233" s="1016"/>
      <c r="C9233" s="1016"/>
      <c r="D9233" s="1016"/>
      <c r="E9233" s="1016"/>
      <c r="F9233" s="1016" t="e">
        <f t="shared" si="278"/>
        <v>#DIV/0!</v>
      </c>
      <c r="G9233" s="1016">
        <f t="shared" si="279"/>
        <v>0</v>
      </c>
    </row>
    <row r="9234" spans="1:7">
      <c r="A9234" s="1016"/>
      <c r="B9234" s="1016"/>
      <c r="C9234" s="1016"/>
      <c r="D9234" s="1016"/>
      <c r="E9234" s="1016"/>
      <c r="F9234" s="1016" t="e">
        <f t="shared" si="278"/>
        <v>#DIV/0!</v>
      </c>
      <c r="G9234" s="1016">
        <f t="shared" si="279"/>
        <v>0</v>
      </c>
    </row>
    <row r="9235" spans="1:7">
      <c r="A9235" s="1016"/>
      <c r="B9235" s="1016"/>
      <c r="C9235" s="1016"/>
      <c r="D9235" s="1016"/>
      <c r="E9235" s="1016"/>
      <c r="F9235" s="1016" t="e">
        <f t="shared" si="278"/>
        <v>#DIV/0!</v>
      </c>
      <c r="G9235" s="1016">
        <f t="shared" si="279"/>
        <v>0</v>
      </c>
    </row>
    <row r="9236" spans="1:7">
      <c r="A9236" s="1016"/>
      <c r="B9236" s="1016"/>
      <c r="C9236" s="1016"/>
      <c r="D9236" s="1016"/>
      <c r="E9236" s="1016"/>
      <c r="F9236" s="1016" t="e">
        <f t="shared" si="278"/>
        <v>#DIV/0!</v>
      </c>
      <c r="G9236" s="1016">
        <f t="shared" si="279"/>
        <v>0</v>
      </c>
    </row>
    <row r="9237" spans="1:7">
      <c r="A9237" s="1016"/>
      <c r="B9237" s="1016"/>
      <c r="C9237" s="1016"/>
      <c r="D9237" s="1016"/>
      <c r="E9237" s="1016"/>
      <c r="F9237" s="1016" t="e">
        <f t="shared" si="278"/>
        <v>#DIV/0!</v>
      </c>
      <c r="G9237" s="1016">
        <f t="shared" si="279"/>
        <v>0</v>
      </c>
    </row>
    <row r="9238" spans="1:7">
      <c r="A9238" s="1016"/>
      <c r="B9238" s="1016"/>
      <c r="C9238" s="1016"/>
      <c r="D9238" s="1016"/>
      <c r="E9238" s="1016"/>
      <c r="F9238" s="1016" t="e">
        <f t="shared" si="278"/>
        <v>#DIV/0!</v>
      </c>
      <c r="G9238" s="1016">
        <f t="shared" si="279"/>
        <v>0</v>
      </c>
    </row>
    <row r="9239" spans="1:7">
      <c r="A9239" s="1016"/>
      <c r="B9239" s="1016"/>
      <c r="C9239" s="1016"/>
      <c r="D9239" s="1016"/>
      <c r="E9239" s="1016"/>
      <c r="F9239" s="1016" t="e">
        <f t="shared" si="278"/>
        <v>#DIV/0!</v>
      </c>
      <c r="G9239" s="1016">
        <f t="shared" si="279"/>
        <v>0</v>
      </c>
    </row>
    <row r="9240" spans="1:7">
      <c r="A9240" s="1016"/>
      <c r="B9240" s="1016"/>
      <c r="C9240" s="1016"/>
      <c r="D9240" s="1016"/>
      <c r="E9240" s="1016"/>
      <c r="F9240" s="1016" t="e">
        <f t="shared" si="278"/>
        <v>#DIV/0!</v>
      </c>
      <c r="G9240" s="1016">
        <f t="shared" si="279"/>
        <v>0</v>
      </c>
    </row>
    <row r="9241" spans="1:7">
      <c r="A9241" s="1016"/>
      <c r="B9241" s="1016"/>
      <c r="C9241" s="1016"/>
      <c r="D9241" s="1016"/>
      <c r="E9241" s="1016"/>
      <c r="F9241" s="1016" t="e">
        <f t="shared" si="278"/>
        <v>#DIV/0!</v>
      </c>
      <c r="G9241" s="1016">
        <f t="shared" si="279"/>
        <v>0</v>
      </c>
    </row>
    <row r="9242" spans="1:7">
      <c r="A9242" s="1016"/>
      <c r="B9242" s="1016"/>
      <c r="C9242" s="1016"/>
      <c r="D9242" s="1016"/>
      <c r="E9242" s="1016"/>
      <c r="F9242" s="1016" t="e">
        <f t="shared" si="278"/>
        <v>#DIV/0!</v>
      </c>
      <c r="G9242" s="1016">
        <f t="shared" si="279"/>
        <v>0</v>
      </c>
    </row>
    <row r="9243" spans="1:7">
      <c r="A9243" s="1016"/>
      <c r="B9243" s="1016"/>
      <c r="C9243" s="1016"/>
      <c r="D9243" s="1016"/>
      <c r="E9243" s="1016"/>
      <c r="F9243" s="1016" t="e">
        <f t="shared" si="278"/>
        <v>#DIV/0!</v>
      </c>
      <c r="G9243" s="1016">
        <f t="shared" si="279"/>
        <v>0</v>
      </c>
    </row>
    <row r="9244" spans="1:7">
      <c r="A9244" s="1016"/>
      <c r="B9244" s="1016"/>
      <c r="C9244" s="1016"/>
      <c r="D9244" s="1016"/>
      <c r="E9244" s="1016"/>
      <c r="F9244" s="1016" t="e">
        <f t="shared" si="278"/>
        <v>#DIV/0!</v>
      </c>
      <c r="G9244" s="1016">
        <f t="shared" si="279"/>
        <v>0</v>
      </c>
    </row>
    <row r="9245" spans="1:7">
      <c r="A9245" s="1016"/>
      <c r="B9245" s="1016"/>
      <c r="C9245" s="1016"/>
      <c r="D9245" s="1016"/>
      <c r="E9245" s="1016"/>
      <c r="F9245" s="1016" t="e">
        <f t="shared" si="278"/>
        <v>#DIV/0!</v>
      </c>
      <c r="G9245" s="1016">
        <f t="shared" si="279"/>
        <v>0</v>
      </c>
    </row>
    <row r="9246" spans="1:7">
      <c r="A9246" s="1016"/>
      <c r="B9246" s="1016"/>
      <c r="C9246" s="1016"/>
      <c r="D9246" s="1016"/>
      <c r="E9246" s="1016"/>
      <c r="F9246" s="1016" t="e">
        <f t="shared" si="278"/>
        <v>#DIV/0!</v>
      </c>
      <c r="G9246" s="1016">
        <f t="shared" si="279"/>
        <v>0</v>
      </c>
    </row>
    <row r="9247" spans="1:7">
      <c r="A9247" s="1016"/>
      <c r="B9247" s="1016"/>
      <c r="C9247" s="1016"/>
      <c r="D9247" s="1016"/>
      <c r="E9247" s="1016"/>
      <c r="F9247" s="1016" t="e">
        <f t="shared" ref="F9247:F9310" si="280">(B9247*C9247*D9247*60/(A9247*1000))+F9246</f>
        <v>#DIV/0!</v>
      </c>
      <c r="G9247" s="1016">
        <f t="shared" ref="G9247:G9310" si="281">(C9247*D9247*60)+G9246</f>
        <v>0</v>
      </c>
    </row>
    <row r="9248" spans="1:7">
      <c r="A9248" s="1016"/>
      <c r="B9248" s="1016"/>
      <c r="C9248" s="1016"/>
      <c r="D9248" s="1016"/>
      <c r="E9248" s="1016"/>
      <c r="F9248" s="1016" t="e">
        <f t="shared" si="280"/>
        <v>#DIV/0!</v>
      </c>
      <c r="G9248" s="1016">
        <f t="shared" si="281"/>
        <v>0</v>
      </c>
    </row>
    <row r="9249" spans="1:7">
      <c r="A9249" s="1016"/>
      <c r="B9249" s="1016"/>
      <c r="C9249" s="1016"/>
      <c r="D9249" s="1016"/>
      <c r="E9249" s="1016"/>
      <c r="F9249" s="1016" t="e">
        <f t="shared" si="280"/>
        <v>#DIV/0!</v>
      </c>
      <c r="G9249" s="1016">
        <f t="shared" si="281"/>
        <v>0</v>
      </c>
    </row>
    <row r="9250" spans="1:7">
      <c r="A9250" s="1016"/>
      <c r="B9250" s="1016"/>
      <c r="C9250" s="1016"/>
      <c r="D9250" s="1016"/>
      <c r="E9250" s="1016"/>
      <c r="F9250" s="1016" t="e">
        <f t="shared" si="280"/>
        <v>#DIV/0!</v>
      </c>
      <c r="G9250" s="1016">
        <f t="shared" si="281"/>
        <v>0</v>
      </c>
    </row>
    <row r="9251" spans="1:7">
      <c r="A9251" s="1016"/>
      <c r="B9251" s="1016"/>
      <c r="C9251" s="1016"/>
      <c r="D9251" s="1016"/>
      <c r="E9251" s="1016"/>
      <c r="F9251" s="1016" t="e">
        <f t="shared" si="280"/>
        <v>#DIV/0!</v>
      </c>
      <c r="G9251" s="1016">
        <f t="shared" si="281"/>
        <v>0</v>
      </c>
    </row>
    <row r="9252" spans="1:7">
      <c r="A9252" s="1016"/>
      <c r="B9252" s="1016"/>
      <c r="C9252" s="1016"/>
      <c r="D9252" s="1016"/>
      <c r="E9252" s="1016"/>
      <c r="F9252" s="1016" t="e">
        <f t="shared" si="280"/>
        <v>#DIV/0!</v>
      </c>
      <c r="G9252" s="1016">
        <f t="shared" si="281"/>
        <v>0</v>
      </c>
    </row>
    <row r="9253" spans="1:7">
      <c r="A9253" s="1016"/>
      <c r="B9253" s="1016"/>
      <c r="C9253" s="1016"/>
      <c r="D9253" s="1016"/>
      <c r="E9253" s="1016"/>
      <c r="F9253" s="1016" t="e">
        <f t="shared" si="280"/>
        <v>#DIV/0!</v>
      </c>
      <c r="G9253" s="1016">
        <f t="shared" si="281"/>
        <v>0</v>
      </c>
    </row>
    <row r="9254" spans="1:7">
      <c r="A9254" s="1016"/>
      <c r="B9254" s="1016"/>
      <c r="C9254" s="1016"/>
      <c r="D9254" s="1016"/>
      <c r="E9254" s="1016"/>
      <c r="F9254" s="1016" t="e">
        <f t="shared" si="280"/>
        <v>#DIV/0!</v>
      </c>
      <c r="G9254" s="1016">
        <f t="shared" si="281"/>
        <v>0</v>
      </c>
    </row>
    <row r="9255" spans="1:7">
      <c r="A9255" s="1016"/>
      <c r="B9255" s="1016"/>
      <c r="C9255" s="1016"/>
      <c r="D9255" s="1016"/>
      <c r="E9255" s="1016"/>
      <c r="F9255" s="1016" t="e">
        <f t="shared" si="280"/>
        <v>#DIV/0!</v>
      </c>
      <c r="G9255" s="1016">
        <f t="shared" si="281"/>
        <v>0</v>
      </c>
    </row>
    <row r="9256" spans="1:7">
      <c r="A9256" s="1016"/>
      <c r="B9256" s="1016"/>
      <c r="C9256" s="1016"/>
      <c r="D9256" s="1016"/>
      <c r="E9256" s="1016"/>
      <c r="F9256" s="1016" t="e">
        <f t="shared" si="280"/>
        <v>#DIV/0!</v>
      </c>
      <c r="G9256" s="1016">
        <f t="shared" si="281"/>
        <v>0</v>
      </c>
    </row>
    <row r="9257" spans="1:7">
      <c r="A9257" s="1016"/>
      <c r="B9257" s="1016"/>
      <c r="C9257" s="1016"/>
      <c r="D9257" s="1016"/>
      <c r="E9257" s="1016"/>
      <c r="F9257" s="1016" t="e">
        <f t="shared" si="280"/>
        <v>#DIV/0!</v>
      </c>
      <c r="G9257" s="1016">
        <f t="shared" si="281"/>
        <v>0</v>
      </c>
    </row>
    <row r="9258" spans="1:7">
      <c r="A9258" s="1016"/>
      <c r="B9258" s="1016"/>
      <c r="C9258" s="1016"/>
      <c r="D9258" s="1016"/>
      <c r="E9258" s="1016"/>
      <c r="F9258" s="1016" t="e">
        <f t="shared" si="280"/>
        <v>#DIV/0!</v>
      </c>
      <c r="G9258" s="1016">
        <f t="shared" si="281"/>
        <v>0</v>
      </c>
    </row>
    <row r="9259" spans="1:7">
      <c r="A9259" s="1016"/>
      <c r="B9259" s="1016"/>
      <c r="C9259" s="1016"/>
      <c r="D9259" s="1016"/>
      <c r="E9259" s="1016"/>
      <c r="F9259" s="1016" t="e">
        <f t="shared" si="280"/>
        <v>#DIV/0!</v>
      </c>
      <c r="G9259" s="1016">
        <f t="shared" si="281"/>
        <v>0</v>
      </c>
    </row>
    <row r="9260" spans="1:7">
      <c r="A9260" s="1016"/>
      <c r="B9260" s="1016"/>
      <c r="C9260" s="1016"/>
      <c r="D9260" s="1016"/>
      <c r="E9260" s="1016"/>
      <c r="F9260" s="1016" t="e">
        <f t="shared" si="280"/>
        <v>#DIV/0!</v>
      </c>
      <c r="G9260" s="1016">
        <f t="shared" si="281"/>
        <v>0</v>
      </c>
    </row>
    <row r="9261" spans="1:7">
      <c r="A9261" s="1016"/>
      <c r="B9261" s="1016"/>
      <c r="C9261" s="1016"/>
      <c r="D9261" s="1016"/>
      <c r="E9261" s="1016"/>
      <c r="F9261" s="1016" t="e">
        <f t="shared" si="280"/>
        <v>#DIV/0!</v>
      </c>
      <c r="G9261" s="1016">
        <f t="shared" si="281"/>
        <v>0</v>
      </c>
    </row>
    <row r="9262" spans="1:7">
      <c r="A9262" s="1016"/>
      <c r="B9262" s="1016"/>
      <c r="C9262" s="1016"/>
      <c r="D9262" s="1016"/>
      <c r="E9262" s="1016"/>
      <c r="F9262" s="1016" t="e">
        <f t="shared" si="280"/>
        <v>#DIV/0!</v>
      </c>
      <c r="G9262" s="1016">
        <f t="shared" si="281"/>
        <v>0</v>
      </c>
    </row>
    <row r="9263" spans="1:7">
      <c r="A9263" s="1016"/>
      <c r="B9263" s="1016"/>
      <c r="C9263" s="1016"/>
      <c r="D9263" s="1016"/>
      <c r="E9263" s="1016"/>
      <c r="F9263" s="1016" t="e">
        <f t="shared" si="280"/>
        <v>#DIV/0!</v>
      </c>
      <c r="G9263" s="1016">
        <f t="shared" si="281"/>
        <v>0</v>
      </c>
    </row>
    <row r="9264" spans="1:7">
      <c r="A9264" s="1016"/>
      <c r="B9264" s="1016"/>
      <c r="C9264" s="1016"/>
      <c r="D9264" s="1016"/>
      <c r="E9264" s="1016"/>
      <c r="F9264" s="1016" t="e">
        <f t="shared" si="280"/>
        <v>#DIV/0!</v>
      </c>
      <c r="G9264" s="1016">
        <f t="shared" si="281"/>
        <v>0</v>
      </c>
    </row>
    <row r="9265" spans="1:7">
      <c r="A9265" s="1016"/>
      <c r="B9265" s="1016"/>
      <c r="C9265" s="1016"/>
      <c r="D9265" s="1016"/>
      <c r="E9265" s="1016"/>
      <c r="F9265" s="1016" t="e">
        <f t="shared" si="280"/>
        <v>#DIV/0!</v>
      </c>
      <c r="G9265" s="1016">
        <f t="shared" si="281"/>
        <v>0</v>
      </c>
    </row>
    <row r="9266" spans="1:7">
      <c r="A9266" s="1016"/>
      <c r="B9266" s="1016"/>
      <c r="C9266" s="1016"/>
      <c r="D9266" s="1016"/>
      <c r="E9266" s="1016"/>
      <c r="F9266" s="1016" t="e">
        <f t="shared" si="280"/>
        <v>#DIV/0!</v>
      </c>
      <c r="G9266" s="1016">
        <f t="shared" si="281"/>
        <v>0</v>
      </c>
    </row>
    <row r="9267" spans="1:7">
      <c r="A9267" s="1016"/>
      <c r="B9267" s="1016"/>
      <c r="C9267" s="1016"/>
      <c r="D9267" s="1016"/>
      <c r="E9267" s="1016"/>
      <c r="F9267" s="1016" t="e">
        <f t="shared" si="280"/>
        <v>#DIV/0!</v>
      </c>
      <c r="G9267" s="1016">
        <f t="shared" si="281"/>
        <v>0</v>
      </c>
    </row>
    <row r="9268" spans="1:7">
      <c r="A9268" s="1016"/>
      <c r="B9268" s="1016"/>
      <c r="C9268" s="1016"/>
      <c r="D9268" s="1016"/>
      <c r="E9268" s="1016"/>
      <c r="F9268" s="1016" t="e">
        <f t="shared" si="280"/>
        <v>#DIV/0!</v>
      </c>
      <c r="G9268" s="1016">
        <f t="shared" si="281"/>
        <v>0</v>
      </c>
    </row>
    <row r="9269" spans="1:7">
      <c r="A9269" s="1016"/>
      <c r="B9269" s="1016"/>
      <c r="C9269" s="1016"/>
      <c r="D9269" s="1016"/>
      <c r="E9269" s="1016"/>
      <c r="F9269" s="1016" t="e">
        <f t="shared" si="280"/>
        <v>#DIV/0!</v>
      </c>
      <c r="G9269" s="1016">
        <f t="shared" si="281"/>
        <v>0</v>
      </c>
    </row>
    <row r="9270" spans="1:7">
      <c r="A9270" s="1016"/>
      <c r="B9270" s="1016"/>
      <c r="C9270" s="1016"/>
      <c r="D9270" s="1016"/>
      <c r="E9270" s="1016"/>
      <c r="F9270" s="1016" t="e">
        <f t="shared" si="280"/>
        <v>#DIV/0!</v>
      </c>
      <c r="G9270" s="1016">
        <f t="shared" si="281"/>
        <v>0</v>
      </c>
    </row>
    <row r="9271" spans="1:7">
      <c r="A9271" s="1016"/>
      <c r="B9271" s="1016"/>
      <c r="C9271" s="1016"/>
      <c r="D9271" s="1016"/>
      <c r="E9271" s="1016"/>
      <c r="F9271" s="1016" t="e">
        <f t="shared" si="280"/>
        <v>#DIV/0!</v>
      </c>
      <c r="G9271" s="1016">
        <f t="shared" si="281"/>
        <v>0</v>
      </c>
    </row>
    <row r="9272" spans="1:7">
      <c r="A9272" s="1016"/>
      <c r="B9272" s="1016"/>
      <c r="C9272" s="1016"/>
      <c r="D9272" s="1016"/>
      <c r="E9272" s="1016"/>
      <c r="F9272" s="1016" t="e">
        <f t="shared" si="280"/>
        <v>#DIV/0!</v>
      </c>
      <c r="G9272" s="1016">
        <f t="shared" si="281"/>
        <v>0</v>
      </c>
    </row>
    <row r="9273" spans="1:7">
      <c r="A9273" s="1016"/>
      <c r="B9273" s="1016"/>
      <c r="C9273" s="1016"/>
      <c r="D9273" s="1016"/>
      <c r="E9273" s="1016"/>
      <c r="F9273" s="1016" t="e">
        <f t="shared" si="280"/>
        <v>#DIV/0!</v>
      </c>
      <c r="G9273" s="1016">
        <f t="shared" si="281"/>
        <v>0</v>
      </c>
    </row>
    <row r="9274" spans="1:7">
      <c r="A9274" s="1016"/>
      <c r="B9274" s="1016"/>
      <c r="C9274" s="1016"/>
      <c r="D9274" s="1016"/>
      <c r="E9274" s="1016"/>
      <c r="F9274" s="1016" t="e">
        <f t="shared" si="280"/>
        <v>#DIV/0!</v>
      </c>
      <c r="G9274" s="1016">
        <f t="shared" si="281"/>
        <v>0</v>
      </c>
    </row>
    <row r="9275" spans="1:7">
      <c r="A9275" s="1016"/>
      <c r="B9275" s="1016"/>
      <c r="C9275" s="1016"/>
      <c r="D9275" s="1016"/>
      <c r="E9275" s="1016"/>
      <c r="F9275" s="1016" t="e">
        <f t="shared" si="280"/>
        <v>#DIV/0!</v>
      </c>
      <c r="G9275" s="1016">
        <f t="shared" si="281"/>
        <v>0</v>
      </c>
    </row>
    <row r="9276" spans="1:7">
      <c r="A9276" s="1016"/>
      <c r="B9276" s="1016"/>
      <c r="C9276" s="1016"/>
      <c r="D9276" s="1016"/>
      <c r="E9276" s="1016"/>
      <c r="F9276" s="1016" t="e">
        <f t="shared" si="280"/>
        <v>#DIV/0!</v>
      </c>
      <c r="G9276" s="1016">
        <f t="shared" si="281"/>
        <v>0</v>
      </c>
    </row>
    <row r="9277" spans="1:7">
      <c r="A9277" s="1016"/>
      <c r="B9277" s="1016"/>
      <c r="C9277" s="1016"/>
      <c r="D9277" s="1016"/>
      <c r="E9277" s="1016"/>
      <c r="F9277" s="1016" t="e">
        <f t="shared" si="280"/>
        <v>#DIV/0!</v>
      </c>
      <c r="G9277" s="1016">
        <f t="shared" si="281"/>
        <v>0</v>
      </c>
    </row>
    <row r="9278" spans="1:7">
      <c r="A9278" s="1016"/>
      <c r="B9278" s="1016"/>
      <c r="C9278" s="1016"/>
      <c r="D9278" s="1016"/>
      <c r="E9278" s="1016"/>
      <c r="F9278" s="1016" t="e">
        <f t="shared" si="280"/>
        <v>#DIV/0!</v>
      </c>
      <c r="G9278" s="1016">
        <f t="shared" si="281"/>
        <v>0</v>
      </c>
    </row>
    <row r="9279" spans="1:7">
      <c r="A9279" s="1016"/>
      <c r="B9279" s="1016"/>
      <c r="C9279" s="1016"/>
      <c r="D9279" s="1016"/>
      <c r="E9279" s="1016"/>
      <c r="F9279" s="1016" t="e">
        <f t="shared" si="280"/>
        <v>#DIV/0!</v>
      </c>
      <c r="G9279" s="1016">
        <f t="shared" si="281"/>
        <v>0</v>
      </c>
    </row>
    <row r="9280" spans="1:7">
      <c r="A9280" s="1016"/>
      <c r="B9280" s="1016"/>
      <c r="C9280" s="1016"/>
      <c r="D9280" s="1016"/>
      <c r="E9280" s="1016"/>
      <c r="F9280" s="1016" t="e">
        <f t="shared" si="280"/>
        <v>#DIV/0!</v>
      </c>
      <c r="G9280" s="1016">
        <f t="shared" si="281"/>
        <v>0</v>
      </c>
    </row>
    <row r="9281" spans="1:7">
      <c r="A9281" s="1016"/>
      <c r="B9281" s="1016"/>
      <c r="C9281" s="1016"/>
      <c r="D9281" s="1016"/>
      <c r="E9281" s="1016"/>
      <c r="F9281" s="1016" t="e">
        <f t="shared" si="280"/>
        <v>#DIV/0!</v>
      </c>
      <c r="G9281" s="1016">
        <f t="shared" si="281"/>
        <v>0</v>
      </c>
    </row>
    <row r="9282" spans="1:7">
      <c r="A9282" s="1016"/>
      <c r="B9282" s="1016"/>
      <c r="C9282" s="1016"/>
      <c r="D9282" s="1016"/>
      <c r="E9282" s="1016"/>
      <c r="F9282" s="1016" t="e">
        <f t="shared" si="280"/>
        <v>#DIV/0!</v>
      </c>
      <c r="G9282" s="1016">
        <f t="shared" si="281"/>
        <v>0</v>
      </c>
    </row>
    <row r="9283" spans="1:7">
      <c r="A9283" s="1016"/>
      <c r="B9283" s="1016"/>
      <c r="C9283" s="1016"/>
      <c r="D9283" s="1016"/>
      <c r="E9283" s="1016"/>
      <c r="F9283" s="1016" t="e">
        <f t="shared" si="280"/>
        <v>#DIV/0!</v>
      </c>
      <c r="G9283" s="1016">
        <f t="shared" si="281"/>
        <v>0</v>
      </c>
    </row>
    <row r="9284" spans="1:7">
      <c r="A9284" s="1016"/>
      <c r="B9284" s="1016"/>
      <c r="C9284" s="1016"/>
      <c r="D9284" s="1016"/>
      <c r="E9284" s="1016"/>
      <c r="F9284" s="1016" t="e">
        <f t="shared" si="280"/>
        <v>#DIV/0!</v>
      </c>
      <c r="G9284" s="1016">
        <f t="shared" si="281"/>
        <v>0</v>
      </c>
    </row>
    <row r="9285" spans="1:7">
      <c r="A9285" s="1016"/>
      <c r="B9285" s="1016"/>
      <c r="C9285" s="1016"/>
      <c r="D9285" s="1016"/>
      <c r="E9285" s="1016"/>
      <c r="F9285" s="1016" t="e">
        <f t="shared" si="280"/>
        <v>#DIV/0!</v>
      </c>
      <c r="G9285" s="1016">
        <f t="shared" si="281"/>
        <v>0</v>
      </c>
    </row>
    <row r="9286" spans="1:7">
      <c r="A9286" s="1016"/>
      <c r="B9286" s="1016"/>
      <c r="C9286" s="1016"/>
      <c r="D9286" s="1016"/>
      <c r="E9286" s="1016"/>
      <c r="F9286" s="1016" t="e">
        <f t="shared" si="280"/>
        <v>#DIV/0!</v>
      </c>
      <c r="G9286" s="1016">
        <f t="shared" si="281"/>
        <v>0</v>
      </c>
    </row>
    <row r="9287" spans="1:7">
      <c r="A9287" s="1016"/>
      <c r="B9287" s="1016"/>
      <c r="C9287" s="1016"/>
      <c r="D9287" s="1016"/>
      <c r="E9287" s="1016"/>
      <c r="F9287" s="1016" t="e">
        <f t="shared" si="280"/>
        <v>#DIV/0!</v>
      </c>
      <c r="G9287" s="1016">
        <f t="shared" si="281"/>
        <v>0</v>
      </c>
    </row>
    <row r="9288" spans="1:7">
      <c r="A9288" s="1016"/>
      <c r="B9288" s="1016"/>
      <c r="C9288" s="1016"/>
      <c r="D9288" s="1016"/>
      <c r="E9288" s="1016"/>
      <c r="F9288" s="1016" t="e">
        <f t="shared" si="280"/>
        <v>#DIV/0!</v>
      </c>
      <c r="G9288" s="1016">
        <f t="shared" si="281"/>
        <v>0</v>
      </c>
    </row>
    <row r="9289" spans="1:7">
      <c r="A9289" s="1016"/>
      <c r="B9289" s="1016"/>
      <c r="C9289" s="1016"/>
      <c r="D9289" s="1016"/>
      <c r="E9289" s="1016"/>
      <c r="F9289" s="1016" t="e">
        <f t="shared" si="280"/>
        <v>#DIV/0!</v>
      </c>
      <c r="G9289" s="1016">
        <f t="shared" si="281"/>
        <v>0</v>
      </c>
    </row>
    <row r="9290" spans="1:7">
      <c r="A9290" s="1016"/>
      <c r="B9290" s="1016"/>
      <c r="C9290" s="1016"/>
      <c r="D9290" s="1016"/>
      <c r="E9290" s="1016"/>
      <c r="F9290" s="1016" t="e">
        <f t="shared" si="280"/>
        <v>#DIV/0!</v>
      </c>
      <c r="G9290" s="1016">
        <f t="shared" si="281"/>
        <v>0</v>
      </c>
    </row>
    <row r="9291" spans="1:7">
      <c r="A9291" s="1016"/>
      <c r="B9291" s="1016"/>
      <c r="C9291" s="1016"/>
      <c r="D9291" s="1016"/>
      <c r="E9291" s="1016"/>
      <c r="F9291" s="1016" t="e">
        <f t="shared" si="280"/>
        <v>#DIV/0!</v>
      </c>
      <c r="G9291" s="1016">
        <f t="shared" si="281"/>
        <v>0</v>
      </c>
    </row>
    <row r="9292" spans="1:7">
      <c r="A9292" s="1016"/>
      <c r="B9292" s="1016"/>
      <c r="C9292" s="1016"/>
      <c r="D9292" s="1016"/>
      <c r="E9292" s="1016"/>
      <c r="F9292" s="1016" t="e">
        <f t="shared" si="280"/>
        <v>#DIV/0!</v>
      </c>
      <c r="G9292" s="1016">
        <f t="shared" si="281"/>
        <v>0</v>
      </c>
    </row>
    <row r="9293" spans="1:7">
      <c r="A9293" s="1016"/>
      <c r="B9293" s="1016"/>
      <c r="C9293" s="1016"/>
      <c r="D9293" s="1016"/>
      <c r="E9293" s="1016"/>
      <c r="F9293" s="1016" t="e">
        <f t="shared" si="280"/>
        <v>#DIV/0!</v>
      </c>
      <c r="G9293" s="1016">
        <f t="shared" si="281"/>
        <v>0</v>
      </c>
    </row>
    <row r="9294" spans="1:7">
      <c r="A9294" s="1016"/>
      <c r="B9294" s="1016"/>
      <c r="C9294" s="1016"/>
      <c r="D9294" s="1016"/>
      <c r="E9294" s="1016"/>
      <c r="F9294" s="1016" t="e">
        <f t="shared" si="280"/>
        <v>#DIV/0!</v>
      </c>
      <c r="G9294" s="1016">
        <f t="shared" si="281"/>
        <v>0</v>
      </c>
    </row>
    <row r="9295" spans="1:7">
      <c r="A9295" s="1016"/>
      <c r="B9295" s="1016"/>
      <c r="C9295" s="1016"/>
      <c r="D9295" s="1016"/>
      <c r="E9295" s="1016"/>
      <c r="F9295" s="1016" t="e">
        <f t="shared" si="280"/>
        <v>#DIV/0!</v>
      </c>
      <c r="G9295" s="1016">
        <f t="shared" si="281"/>
        <v>0</v>
      </c>
    </row>
    <row r="9296" spans="1:7">
      <c r="A9296" s="1016"/>
      <c r="B9296" s="1016"/>
      <c r="C9296" s="1016"/>
      <c r="D9296" s="1016"/>
      <c r="E9296" s="1016"/>
      <c r="F9296" s="1016" t="e">
        <f t="shared" si="280"/>
        <v>#DIV/0!</v>
      </c>
      <c r="G9296" s="1016">
        <f t="shared" si="281"/>
        <v>0</v>
      </c>
    </row>
    <row r="9297" spans="1:7">
      <c r="A9297" s="1016"/>
      <c r="B9297" s="1016"/>
      <c r="C9297" s="1016"/>
      <c r="D9297" s="1016"/>
      <c r="E9297" s="1016"/>
      <c r="F9297" s="1016" t="e">
        <f t="shared" si="280"/>
        <v>#DIV/0!</v>
      </c>
      <c r="G9297" s="1016">
        <f t="shared" si="281"/>
        <v>0</v>
      </c>
    </row>
    <row r="9298" spans="1:7">
      <c r="A9298" s="1016"/>
      <c r="B9298" s="1016"/>
      <c r="C9298" s="1016"/>
      <c r="D9298" s="1016"/>
      <c r="E9298" s="1016"/>
      <c r="F9298" s="1016" t="e">
        <f t="shared" si="280"/>
        <v>#DIV/0!</v>
      </c>
      <c r="G9298" s="1016">
        <f t="shared" si="281"/>
        <v>0</v>
      </c>
    </row>
    <row r="9299" spans="1:7">
      <c r="A9299" s="1016"/>
      <c r="B9299" s="1016"/>
      <c r="C9299" s="1016"/>
      <c r="D9299" s="1016"/>
      <c r="E9299" s="1016"/>
      <c r="F9299" s="1016" t="e">
        <f t="shared" si="280"/>
        <v>#DIV/0!</v>
      </c>
      <c r="G9299" s="1016">
        <f t="shared" si="281"/>
        <v>0</v>
      </c>
    </row>
    <row r="9300" spans="1:7">
      <c r="A9300" s="1016"/>
      <c r="B9300" s="1016"/>
      <c r="C9300" s="1016"/>
      <c r="D9300" s="1016"/>
      <c r="E9300" s="1016"/>
      <c r="F9300" s="1016" t="e">
        <f t="shared" si="280"/>
        <v>#DIV/0!</v>
      </c>
      <c r="G9300" s="1016">
        <f t="shared" si="281"/>
        <v>0</v>
      </c>
    </row>
    <row r="9301" spans="1:7">
      <c r="A9301" s="1016"/>
      <c r="B9301" s="1016"/>
      <c r="C9301" s="1016"/>
      <c r="D9301" s="1016"/>
      <c r="E9301" s="1016"/>
      <c r="F9301" s="1016" t="e">
        <f t="shared" si="280"/>
        <v>#DIV/0!</v>
      </c>
      <c r="G9301" s="1016">
        <f t="shared" si="281"/>
        <v>0</v>
      </c>
    </row>
    <row r="9302" spans="1:7">
      <c r="A9302" s="1016"/>
      <c r="B9302" s="1016"/>
      <c r="C9302" s="1016"/>
      <c r="D9302" s="1016"/>
      <c r="E9302" s="1016"/>
      <c r="F9302" s="1016" t="e">
        <f t="shared" si="280"/>
        <v>#DIV/0!</v>
      </c>
      <c r="G9302" s="1016">
        <f t="shared" si="281"/>
        <v>0</v>
      </c>
    </row>
    <row r="9303" spans="1:7">
      <c r="A9303" s="1016"/>
      <c r="B9303" s="1016"/>
      <c r="C9303" s="1016"/>
      <c r="D9303" s="1016"/>
      <c r="E9303" s="1016"/>
      <c r="F9303" s="1016" t="e">
        <f t="shared" si="280"/>
        <v>#DIV/0!</v>
      </c>
      <c r="G9303" s="1016">
        <f t="shared" si="281"/>
        <v>0</v>
      </c>
    </row>
    <row r="9304" spans="1:7">
      <c r="A9304" s="1016"/>
      <c r="B9304" s="1016"/>
      <c r="C9304" s="1016"/>
      <c r="D9304" s="1016"/>
      <c r="E9304" s="1016"/>
      <c r="F9304" s="1016" t="e">
        <f t="shared" si="280"/>
        <v>#DIV/0!</v>
      </c>
      <c r="G9304" s="1016">
        <f t="shared" si="281"/>
        <v>0</v>
      </c>
    </row>
    <row r="9305" spans="1:7">
      <c r="A9305" s="1016"/>
      <c r="B9305" s="1016"/>
      <c r="C9305" s="1016"/>
      <c r="D9305" s="1016"/>
      <c r="E9305" s="1016"/>
      <c r="F9305" s="1016" t="e">
        <f t="shared" si="280"/>
        <v>#DIV/0!</v>
      </c>
      <c r="G9305" s="1016">
        <f t="shared" si="281"/>
        <v>0</v>
      </c>
    </row>
    <row r="9306" spans="1:7">
      <c r="A9306" s="1016"/>
      <c r="B9306" s="1016"/>
      <c r="C9306" s="1016"/>
      <c r="D9306" s="1016"/>
      <c r="E9306" s="1016"/>
      <c r="F9306" s="1016" t="e">
        <f t="shared" si="280"/>
        <v>#DIV/0!</v>
      </c>
      <c r="G9306" s="1016">
        <f t="shared" si="281"/>
        <v>0</v>
      </c>
    </row>
    <row r="9307" spans="1:7">
      <c r="A9307" s="1016"/>
      <c r="B9307" s="1016"/>
      <c r="C9307" s="1016"/>
      <c r="D9307" s="1016"/>
      <c r="E9307" s="1016"/>
      <c r="F9307" s="1016" t="e">
        <f t="shared" si="280"/>
        <v>#DIV/0!</v>
      </c>
      <c r="G9307" s="1016">
        <f t="shared" si="281"/>
        <v>0</v>
      </c>
    </row>
    <row r="9308" spans="1:7">
      <c r="A9308" s="1016"/>
      <c r="B9308" s="1016"/>
      <c r="C9308" s="1016"/>
      <c r="D9308" s="1016"/>
      <c r="E9308" s="1016"/>
      <c r="F9308" s="1016" t="e">
        <f t="shared" si="280"/>
        <v>#DIV/0!</v>
      </c>
      <c r="G9308" s="1016">
        <f t="shared" si="281"/>
        <v>0</v>
      </c>
    </row>
    <row r="9309" spans="1:7">
      <c r="A9309" s="1016"/>
      <c r="B9309" s="1016"/>
      <c r="C9309" s="1016"/>
      <c r="D9309" s="1016"/>
      <c r="E9309" s="1016"/>
      <c r="F9309" s="1016" t="e">
        <f t="shared" si="280"/>
        <v>#DIV/0!</v>
      </c>
      <c r="G9309" s="1016">
        <f t="shared" si="281"/>
        <v>0</v>
      </c>
    </row>
    <row r="9310" spans="1:7">
      <c r="A9310" s="1016"/>
      <c r="B9310" s="1016"/>
      <c r="C9310" s="1016"/>
      <c r="D9310" s="1016"/>
      <c r="E9310" s="1016"/>
      <c r="F9310" s="1016" t="e">
        <f t="shared" si="280"/>
        <v>#DIV/0!</v>
      </c>
      <c r="G9310" s="1016">
        <f t="shared" si="281"/>
        <v>0</v>
      </c>
    </row>
    <row r="9311" spans="1:7">
      <c r="A9311" s="1016"/>
      <c r="B9311" s="1016"/>
      <c r="C9311" s="1016"/>
      <c r="D9311" s="1016"/>
      <c r="E9311" s="1016"/>
      <c r="F9311" s="1016" t="e">
        <f t="shared" ref="F9311:F9374" si="282">(B9311*C9311*D9311*60/(A9311*1000))+F9310</f>
        <v>#DIV/0!</v>
      </c>
      <c r="G9311" s="1016">
        <f t="shared" ref="G9311:G9374" si="283">(C9311*D9311*60)+G9310</f>
        <v>0</v>
      </c>
    </row>
    <row r="9312" spans="1:7">
      <c r="A9312" s="1016"/>
      <c r="B9312" s="1016"/>
      <c r="C9312" s="1016"/>
      <c r="D9312" s="1016"/>
      <c r="E9312" s="1016"/>
      <c r="F9312" s="1016" t="e">
        <f t="shared" si="282"/>
        <v>#DIV/0!</v>
      </c>
      <c r="G9312" s="1016">
        <f t="shared" si="283"/>
        <v>0</v>
      </c>
    </row>
    <row r="9313" spans="1:7">
      <c r="A9313" s="1016"/>
      <c r="B9313" s="1016"/>
      <c r="C9313" s="1016"/>
      <c r="D9313" s="1016"/>
      <c r="E9313" s="1016"/>
      <c r="F9313" s="1016" t="e">
        <f t="shared" si="282"/>
        <v>#DIV/0!</v>
      </c>
      <c r="G9313" s="1016">
        <f t="shared" si="283"/>
        <v>0</v>
      </c>
    </row>
    <row r="9314" spans="1:7">
      <c r="A9314" s="1016"/>
      <c r="B9314" s="1016"/>
      <c r="C9314" s="1016"/>
      <c r="D9314" s="1016"/>
      <c r="E9314" s="1016"/>
      <c r="F9314" s="1016" t="e">
        <f t="shared" si="282"/>
        <v>#DIV/0!</v>
      </c>
      <c r="G9314" s="1016">
        <f t="shared" si="283"/>
        <v>0</v>
      </c>
    </row>
    <row r="9315" spans="1:7">
      <c r="A9315" s="1016"/>
      <c r="B9315" s="1016"/>
      <c r="C9315" s="1016"/>
      <c r="D9315" s="1016"/>
      <c r="E9315" s="1016"/>
      <c r="F9315" s="1016" t="e">
        <f t="shared" si="282"/>
        <v>#DIV/0!</v>
      </c>
      <c r="G9315" s="1016">
        <f t="shared" si="283"/>
        <v>0</v>
      </c>
    </row>
    <row r="9316" spans="1:7">
      <c r="A9316" s="1016"/>
      <c r="B9316" s="1016"/>
      <c r="C9316" s="1016"/>
      <c r="D9316" s="1016"/>
      <c r="E9316" s="1016"/>
      <c r="F9316" s="1016" t="e">
        <f t="shared" si="282"/>
        <v>#DIV/0!</v>
      </c>
      <c r="G9316" s="1016">
        <f t="shared" si="283"/>
        <v>0</v>
      </c>
    </row>
    <row r="9317" spans="1:7">
      <c r="A9317" s="1016"/>
      <c r="B9317" s="1016"/>
      <c r="C9317" s="1016"/>
      <c r="D9317" s="1016"/>
      <c r="E9317" s="1016"/>
      <c r="F9317" s="1016" t="e">
        <f t="shared" si="282"/>
        <v>#DIV/0!</v>
      </c>
      <c r="G9317" s="1016">
        <f t="shared" si="283"/>
        <v>0</v>
      </c>
    </row>
    <row r="9318" spans="1:7">
      <c r="A9318" s="1016"/>
      <c r="B9318" s="1016"/>
      <c r="C9318" s="1016"/>
      <c r="D9318" s="1016"/>
      <c r="E9318" s="1016"/>
      <c r="F9318" s="1016" t="e">
        <f t="shared" si="282"/>
        <v>#DIV/0!</v>
      </c>
      <c r="G9318" s="1016">
        <f t="shared" si="283"/>
        <v>0</v>
      </c>
    </row>
    <row r="9319" spans="1:7">
      <c r="A9319" s="1016"/>
      <c r="B9319" s="1016"/>
      <c r="C9319" s="1016"/>
      <c r="D9319" s="1016"/>
      <c r="E9319" s="1016"/>
      <c r="F9319" s="1016" t="e">
        <f t="shared" si="282"/>
        <v>#DIV/0!</v>
      </c>
      <c r="G9319" s="1016">
        <f t="shared" si="283"/>
        <v>0</v>
      </c>
    </row>
    <row r="9320" spans="1:7">
      <c r="A9320" s="1016"/>
      <c r="B9320" s="1016"/>
      <c r="C9320" s="1016"/>
      <c r="D9320" s="1016"/>
      <c r="E9320" s="1016"/>
      <c r="F9320" s="1016" t="e">
        <f t="shared" si="282"/>
        <v>#DIV/0!</v>
      </c>
      <c r="G9320" s="1016">
        <f t="shared" si="283"/>
        <v>0</v>
      </c>
    </row>
    <row r="9321" spans="1:7">
      <c r="A9321" s="1016"/>
      <c r="B9321" s="1016"/>
      <c r="C9321" s="1016"/>
      <c r="D9321" s="1016"/>
      <c r="E9321" s="1016"/>
      <c r="F9321" s="1016" t="e">
        <f t="shared" si="282"/>
        <v>#DIV/0!</v>
      </c>
      <c r="G9321" s="1016">
        <f t="shared" si="283"/>
        <v>0</v>
      </c>
    </row>
    <row r="9322" spans="1:7">
      <c r="A9322" s="1016"/>
      <c r="B9322" s="1016"/>
      <c r="C9322" s="1016"/>
      <c r="D9322" s="1016"/>
      <c r="E9322" s="1016"/>
      <c r="F9322" s="1016" t="e">
        <f t="shared" si="282"/>
        <v>#DIV/0!</v>
      </c>
      <c r="G9322" s="1016">
        <f t="shared" si="283"/>
        <v>0</v>
      </c>
    </row>
    <row r="9323" spans="1:7">
      <c r="A9323" s="1016"/>
      <c r="B9323" s="1016"/>
      <c r="C9323" s="1016"/>
      <c r="D9323" s="1016"/>
      <c r="E9323" s="1016"/>
      <c r="F9323" s="1016" t="e">
        <f t="shared" si="282"/>
        <v>#DIV/0!</v>
      </c>
      <c r="G9323" s="1016">
        <f t="shared" si="283"/>
        <v>0</v>
      </c>
    </row>
    <row r="9324" spans="1:7">
      <c r="A9324" s="1016"/>
      <c r="B9324" s="1016"/>
      <c r="C9324" s="1016"/>
      <c r="D9324" s="1016"/>
      <c r="E9324" s="1016"/>
      <c r="F9324" s="1016" t="e">
        <f t="shared" si="282"/>
        <v>#DIV/0!</v>
      </c>
      <c r="G9324" s="1016">
        <f t="shared" si="283"/>
        <v>0</v>
      </c>
    </row>
    <row r="9325" spans="1:7">
      <c r="A9325" s="1016"/>
      <c r="B9325" s="1016"/>
      <c r="C9325" s="1016"/>
      <c r="D9325" s="1016"/>
      <c r="E9325" s="1016"/>
      <c r="F9325" s="1016" t="e">
        <f t="shared" si="282"/>
        <v>#DIV/0!</v>
      </c>
      <c r="G9325" s="1016">
        <f t="shared" si="283"/>
        <v>0</v>
      </c>
    </row>
    <row r="9326" spans="1:7">
      <c r="A9326" s="1016"/>
      <c r="B9326" s="1016"/>
      <c r="C9326" s="1016"/>
      <c r="D9326" s="1016"/>
      <c r="E9326" s="1016"/>
      <c r="F9326" s="1016" t="e">
        <f t="shared" si="282"/>
        <v>#DIV/0!</v>
      </c>
      <c r="G9326" s="1016">
        <f t="shared" si="283"/>
        <v>0</v>
      </c>
    </row>
    <row r="9327" spans="1:7">
      <c r="A9327" s="1016"/>
      <c r="B9327" s="1016"/>
      <c r="C9327" s="1016"/>
      <c r="D9327" s="1016"/>
      <c r="E9327" s="1016"/>
      <c r="F9327" s="1016" t="e">
        <f t="shared" si="282"/>
        <v>#DIV/0!</v>
      </c>
      <c r="G9327" s="1016">
        <f t="shared" si="283"/>
        <v>0</v>
      </c>
    </row>
    <row r="9328" spans="1:7">
      <c r="A9328" s="1016"/>
      <c r="B9328" s="1016"/>
      <c r="C9328" s="1016"/>
      <c r="D9328" s="1016"/>
      <c r="E9328" s="1016"/>
      <c r="F9328" s="1016" t="e">
        <f t="shared" si="282"/>
        <v>#DIV/0!</v>
      </c>
      <c r="G9328" s="1016">
        <f t="shared" si="283"/>
        <v>0</v>
      </c>
    </row>
    <row r="9329" spans="1:7">
      <c r="A9329" s="1016"/>
      <c r="B9329" s="1016"/>
      <c r="C9329" s="1016"/>
      <c r="D9329" s="1016"/>
      <c r="E9329" s="1016"/>
      <c r="F9329" s="1016" t="e">
        <f t="shared" si="282"/>
        <v>#DIV/0!</v>
      </c>
      <c r="G9329" s="1016">
        <f t="shared" si="283"/>
        <v>0</v>
      </c>
    </row>
    <row r="9330" spans="1:7">
      <c r="A9330" s="1016"/>
      <c r="B9330" s="1016"/>
      <c r="C9330" s="1016"/>
      <c r="D9330" s="1016"/>
      <c r="E9330" s="1016"/>
      <c r="F9330" s="1016" t="e">
        <f t="shared" si="282"/>
        <v>#DIV/0!</v>
      </c>
      <c r="G9330" s="1016">
        <f t="shared" si="283"/>
        <v>0</v>
      </c>
    </row>
    <row r="9331" spans="1:7">
      <c r="A9331" s="1016"/>
      <c r="B9331" s="1016"/>
      <c r="C9331" s="1016"/>
      <c r="D9331" s="1016"/>
      <c r="E9331" s="1016"/>
      <c r="F9331" s="1016" t="e">
        <f t="shared" si="282"/>
        <v>#DIV/0!</v>
      </c>
      <c r="G9331" s="1016">
        <f t="shared" si="283"/>
        <v>0</v>
      </c>
    </row>
    <row r="9332" spans="1:7">
      <c r="A9332" s="1016"/>
      <c r="B9332" s="1016"/>
      <c r="C9332" s="1016"/>
      <c r="D9332" s="1016"/>
      <c r="E9332" s="1016"/>
      <c r="F9332" s="1016" t="e">
        <f t="shared" si="282"/>
        <v>#DIV/0!</v>
      </c>
      <c r="G9332" s="1016">
        <f t="shared" si="283"/>
        <v>0</v>
      </c>
    </row>
    <row r="9333" spans="1:7">
      <c r="A9333" s="1016"/>
      <c r="B9333" s="1016"/>
      <c r="C9333" s="1016"/>
      <c r="D9333" s="1016"/>
      <c r="E9333" s="1016"/>
      <c r="F9333" s="1016" t="e">
        <f t="shared" si="282"/>
        <v>#DIV/0!</v>
      </c>
      <c r="G9333" s="1016">
        <f t="shared" si="283"/>
        <v>0</v>
      </c>
    </row>
    <row r="9334" spans="1:7">
      <c r="A9334" s="1016"/>
      <c r="B9334" s="1016"/>
      <c r="C9334" s="1016"/>
      <c r="D9334" s="1016"/>
      <c r="E9334" s="1016"/>
      <c r="F9334" s="1016" t="e">
        <f t="shared" si="282"/>
        <v>#DIV/0!</v>
      </c>
      <c r="G9334" s="1016">
        <f t="shared" si="283"/>
        <v>0</v>
      </c>
    </row>
    <row r="9335" spans="1:7">
      <c r="A9335" s="1016"/>
      <c r="B9335" s="1016"/>
      <c r="C9335" s="1016"/>
      <c r="D9335" s="1016"/>
      <c r="E9335" s="1016"/>
      <c r="F9335" s="1016" t="e">
        <f t="shared" si="282"/>
        <v>#DIV/0!</v>
      </c>
      <c r="G9335" s="1016">
        <f t="shared" si="283"/>
        <v>0</v>
      </c>
    </row>
    <row r="9336" spans="1:7">
      <c r="A9336" s="1016"/>
      <c r="B9336" s="1016"/>
      <c r="C9336" s="1016"/>
      <c r="D9336" s="1016"/>
      <c r="E9336" s="1016"/>
      <c r="F9336" s="1016" t="e">
        <f t="shared" si="282"/>
        <v>#DIV/0!</v>
      </c>
      <c r="G9336" s="1016">
        <f t="shared" si="283"/>
        <v>0</v>
      </c>
    </row>
    <row r="9337" spans="1:7">
      <c r="A9337" s="1016"/>
      <c r="B9337" s="1016"/>
      <c r="C9337" s="1016"/>
      <c r="D9337" s="1016"/>
      <c r="E9337" s="1016"/>
      <c r="F9337" s="1016" t="e">
        <f t="shared" si="282"/>
        <v>#DIV/0!</v>
      </c>
      <c r="G9337" s="1016">
        <f t="shared" si="283"/>
        <v>0</v>
      </c>
    </row>
    <row r="9338" spans="1:7">
      <c r="A9338" s="1016"/>
      <c r="B9338" s="1016"/>
      <c r="C9338" s="1016"/>
      <c r="D9338" s="1016"/>
      <c r="E9338" s="1016"/>
      <c r="F9338" s="1016" t="e">
        <f t="shared" si="282"/>
        <v>#DIV/0!</v>
      </c>
      <c r="G9338" s="1016">
        <f t="shared" si="283"/>
        <v>0</v>
      </c>
    </row>
    <row r="9339" spans="1:7">
      <c r="A9339" s="1016"/>
      <c r="B9339" s="1016"/>
      <c r="C9339" s="1016"/>
      <c r="D9339" s="1016"/>
      <c r="E9339" s="1016"/>
      <c r="F9339" s="1016" t="e">
        <f t="shared" si="282"/>
        <v>#DIV/0!</v>
      </c>
      <c r="G9339" s="1016">
        <f t="shared" si="283"/>
        <v>0</v>
      </c>
    </row>
    <row r="9340" spans="1:7">
      <c r="A9340" s="1016"/>
      <c r="B9340" s="1016"/>
      <c r="C9340" s="1016"/>
      <c r="D9340" s="1016"/>
      <c r="E9340" s="1016"/>
      <c r="F9340" s="1016" t="e">
        <f t="shared" si="282"/>
        <v>#DIV/0!</v>
      </c>
      <c r="G9340" s="1016">
        <f t="shared" si="283"/>
        <v>0</v>
      </c>
    </row>
    <row r="9341" spans="1:7">
      <c r="A9341" s="1016"/>
      <c r="B9341" s="1016"/>
      <c r="C9341" s="1016"/>
      <c r="D9341" s="1016"/>
      <c r="E9341" s="1016"/>
      <c r="F9341" s="1016" t="e">
        <f t="shared" si="282"/>
        <v>#DIV/0!</v>
      </c>
      <c r="G9341" s="1016">
        <f t="shared" si="283"/>
        <v>0</v>
      </c>
    </row>
    <row r="9342" spans="1:7">
      <c r="A9342" s="1016"/>
      <c r="B9342" s="1016"/>
      <c r="C9342" s="1016"/>
      <c r="D9342" s="1016"/>
      <c r="E9342" s="1016"/>
      <c r="F9342" s="1016" t="e">
        <f t="shared" si="282"/>
        <v>#DIV/0!</v>
      </c>
      <c r="G9342" s="1016">
        <f t="shared" si="283"/>
        <v>0</v>
      </c>
    </row>
    <row r="9343" spans="1:7">
      <c r="A9343" s="1016"/>
      <c r="B9343" s="1016"/>
      <c r="C9343" s="1016"/>
      <c r="D9343" s="1016"/>
      <c r="E9343" s="1016"/>
      <c r="F9343" s="1016" t="e">
        <f t="shared" si="282"/>
        <v>#DIV/0!</v>
      </c>
      <c r="G9343" s="1016">
        <f t="shared" si="283"/>
        <v>0</v>
      </c>
    </row>
    <row r="9344" spans="1:7">
      <c r="A9344" s="1016"/>
      <c r="B9344" s="1016"/>
      <c r="C9344" s="1016"/>
      <c r="D9344" s="1016"/>
      <c r="E9344" s="1016"/>
      <c r="F9344" s="1016" t="e">
        <f t="shared" si="282"/>
        <v>#DIV/0!</v>
      </c>
      <c r="G9344" s="1016">
        <f t="shared" si="283"/>
        <v>0</v>
      </c>
    </row>
    <row r="9345" spans="1:7">
      <c r="A9345" s="1016"/>
      <c r="B9345" s="1016"/>
      <c r="C9345" s="1016"/>
      <c r="D9345" s="1016"/>
      <c r="E9345" s="1016"/>
      <c r="F9345" s="1016" t="e">
        <f t="shared" si="282"/>
        <v>#DIV/0!</v>
      </c>
      <c r="G9345" s="1016">
        <f t="shared" si="283"/>
        <v>0</v>
      </c>
    </row>
    <row r="9346" spans="1:7">
      <c r="A9346" s="1016"/>
      <c r="B9346" s="1016"/>
      <c r="C9346" s="1016"/>
      <c r="D9346" s="1016"/>
      <c r="E9346" s="1016"/>
      <c r="F9346" s="1016" t="e">
        <f t="shared" si="282"/>
        <v>#DIV/0!</v>
      </c>
      <c r="G9346" s="1016">
        <f t="shared" si="283"/>
        <v>0</v>
      </c>
    </row>
    <row r="9347" spans="1:7">
      <c r="A9347" s="1016"/>
      <c r="B9347" s="1016"/>
      <c r="C9347" s="1016"/>
      <c r="D9347" s="1016"/>
      <c r="E9347" s="1016"/>
      <c r="F9347" s="1016" t="e">
        <f t="shared" si="282"/>
        <v>#DIV/0!</v>
      </c>
      <c r="G9347" s="1016">
        <f t="shared" si="283"/>
        <v>0</v>
      </c>
    </row>
    <row r="9348" spans="1:7">
      <c r="A9348" s="1016"/>
      <c r="B9348" s="1016"/>
      <c r="C9348" s="1016"/>
      <c r="D9348" s="1016"/>
      <c r="E9348" s="1016"/>
      <c r="F9348" s="1016" t="e">
        <f t="shared" si="282"/>
        <v>#DIV/0!</v>
      </c>
      <c r="G9348" s="1016">
        <f t="shared" si="283"/>
        <v>0</v>
      </c>
    </row>
    <row r="9349" spans="1:7">
      <c r="A9349" s="1016"/>
      <c r="B9349" s="1016"/>
      <c r="C9349" s="1016"/>
      <c r="D9349" s="1016"/>
      <c r="E9349" s="1016"/>
      <c r="F9349" s="1016" t="e">
        <f t="shared" si="282"/>
        <v>#DIV/0!</v>
      </c>
      <c r="G9349" s="1016">
        <f t="shared" si="283"/>
        <v>0</v>
      </c>
    </row>
    <row r="9350" spans="1:7">
      <c r="A9350" s="1016"/>
      <c r="B9350" s="1016"/>
      <c r="C9350" s="1016"/>
      <c r="D9350" s="1016"/>
      <c r="E9350" s="1016"/>
      <c r="F9350" s="1016" t="e">
        <f t="shared" si="282"/>
        <v>#DIV/0!</v>
      </c>
      <c r="G9350" s="1016">
        <f t="shared" si="283"/>
        <v>0</v>
      </c>
    </row>
    <row r="9351" spans="1:7">
      <c r="A9351" s="1016"/>
      <c r="B9351" s="1016"/>
      <c r="C9351" s="1016"/>
      <c r="D9351" s="1016"/>
      <c r="E9351" s="1016"/>
      <c r="F9351" s="1016" t="e">
        <f t="shared" si="282"/>
        <v>#DIV/0!</v>
      </c>
      <c r="G9351" s="1016">
        <f t="shared" si="283"/>
        <v>0</v>
      </c>
    </row>
    <row r="9352" spans="1:7">
      <c r="A9352" s="1016"/>
      <c r="B9352" s="1016"/>
      <c r="C9352" s="1016"/>
      <c r="D9352" s="1016"/>
      <c r="E9352" s="1016"/>
      <c r="F9352" s="1016" t="e">
        <f t="shared" si="282"/>
        <v>#DIV/0!</v>
      </c>
      <c r="G9352" s="1016">
        <f t="shared" si="283"/>
        <v>0</v>
      </c>
    </row>
    <row r="9353" spans="1:7">
      <c r="A9353" s="1016"/>
      <c r="B9353" s="1016"/>
      <c r="C9353" s="1016"/>
      <c r="D9353" s="1016"/>
      <c r="E9353" s="1016"/>
      <c r="F9353" s="1016" t="e">
        <f t="shared" si="282"/>
        <v>#DIV/0!</v>
      </c>
      <c r="G9353" s="1016">
        <f t="shared" si="283"/>
        <v>0</v>
      </c>
    </row>
    <row r="9354" spans="1:7">
      <c r="A9354" s="1016"/>
      <c r="B9354" s="1016"/>
      <c r="C9354" s="1016"/>
      <c r="D9354" s="1016"/>
      <c r="E9354" s="1016"/>
      <c r="F9354" s="1016" t="e">
        <f t="shared" si="282"/>
        <v>#DIV/0!</v>
      </c>
      <c r="G9354" s="1016">
        <f t="shared" si="283"/>
        <v>0</v>
      </c>
    </row>
    <row r="9355" spans="1:7">
      <c r="A9355" s="1016"/>
      <c r="B9355" s="1016"/>
      <c r="C9355" s="1016"/>
      <c r="D9355" s="1016"/>
      <c r="E9355" s="1016"/>
      <c r="F9355" s="1016" t="e">
        <f t="shared" si="282"/>
        <v>#DIV/0!</v>
      </c>
      <c r="G9355" s="1016">
        <f t="shared" si="283"/>
        <v>0</v>
      </c>
    </row>
    <row r="9356" spans="1:7">
      <c r="A9356" s="1016"/>
      <c r="B9356" s="1016"/>
      <c r="C9356" s="1016"/>
      <c r="D9356" s="1016"/>
      <c r="E9356" s="1016"/>
      <c r="F9356" s="1016" t="e">
        <f t="shared" si="282"/>
        <v>#DIV/0!</v>
      </c>
      <c r="G9356" s="1016">
        <f t="shared" si="283"/>
        <v>0</v>
      </c>
    </row>
    <row r="9357" spans="1:7">
      <c r="A9357" s="1016"/>
      <c r="B9357" s="1016"/>
      <c r="C9357" s="1016"/>
      <c r="D9357" s="1016"/>
      <c r="E9357" s="1016"/>
      <c r="F9357" s="1016" t="e">
        <f t="shared" si="282"/>
        <v>#DIV/0!</v>
      </c>
      <c r="G9357" s="1016">
        <f t="shared" si="283"/>
        <v>0</v>
      </c>
    </row>
    <row r="9358" spans="1:7">
      <c r="A9358" s="1016"/>
      <c r="B9358" s="1016"/>
      <c r="C9358" s="1016"/>
      <c r="D9358" s="1016"/>
      <c r="E9358" s="1016"/>
      <c r="F9358" s="1016" t="e">
        <f t="shared" si="282"/>
        <v>#DIV/0!</v>
      </c>
      <c r="G9358" s="1016">
        <f t="shared" si="283"/>
        <v>0</v>
      </c>
    </row>
    <row r="9359" spans="1:7">
      <c r="A9359" s="1016"/>
      <c r="B9359" s="1016"/>
      <c r="C9359" s="1016"/>
      <c r="D9359" s="1016"/>
      <c r="E9359" s="1016"/>
      <c r="F9359" s="1016" t="e">
        <f t="shared" si="282"/>
        <v>#DIV/0!</v>
      </c>
      <c r="G9359" s="1016">
        <f t="shared" si="283"/>
        <v>0</v>
      </c>
    </row>
    <row r="9360" spans="1:7">
      <c r="A9360" s="1016"/>
      <c r="B9360" s="1016"/>
      <c r="C9360" s="1016"/>
      <c r="D9360" s="1016"/>
      <c r="E9360" s="1016"/>
      <c r="F9360" s="1016" t="e">
        <f t="shared" si="282"/>
        <v>#DIV/0!</v>
      </c>
      <c r="G9360" s="1016">
        <f t="shared" si="283"/>
        <v>0</v>
      </c>
    </row>
    <row r="9361" spans="1:7">
      <c r="A9361" s="1016"/>
      <c r="B9361" s="1016"/>
      <c r="C9361" s="1016"/>
      <c r="D9361" s="1016"/>
      <c r="E9361" s="1016"/>
      <c r="F9361" s="1016" t="e">
        <f t="shared" si="282"/>
        <v>#DIV/0!</v>
      </c>
      <c r="G9361" s="1016">
        <f t="shared" si="283"/>
        <v>0</v>
      </c>
    </row>
    <row r="9362" spans="1:7">
      <c r="A9362" s="1016"/>
      <c r="B9362" s="1016"/>
      <c r="C9362" s="1016"/>
      <c r="D9362" s="1016"/>
      <c r="E9362" s="1016"/>
      <c r="F9362" s="1016" t="e">
        <f t="shared" si="282"/>
        <v>#DIV/0!</v>
      </c>
      <c r="G9362" s="1016">
        <f t="shared" si="283"/>
        <v>0</v>
      </c>
    </row>
    <row r="9363" spans="1:7">
      <c r="A9363" s="1016"/>
      <c r="B9363" s="1016"/>
      <c r="C9363" s="1016"/>
      <c r="D9363" s="1016"/>
      <c r="E9363" s="1016"/>
      <c r="F9363" s="1016" t="e">
        <f t="shared" si="282"/>
        <v>#DIV/0!</v>
      </c>
      <c r="G9363" s="1016">
        <f t="shared" si="283"/>
        <v>0</v>
      </c>
    </row>
    <row r="9364" spans="1:7">
      <c r="A9364" s="1016"/>
      <c r="B9364" s="1016"/>
      <c r="C9364" s="1016"/>
      <c r="D9364" s="1016"/>
      <c r="E9364" s="1016"/>
      <c r="F9364" s="1016" t="e">
        <f t="shared" si="282"/>
        <v>#DIV/0!</v>
      </c>
      <c r="G9364" s="1016">
        <f t="shared" si="283"/>
        <v>0</v>
      </c>
    </row>
    <row r="9365" spans="1:7">
      <c r="A9365" s="1016"/>
      <c r="B9365" s="1016"/>
      <c r="C9365" s="1016"/>
      <c r="D9365" s="1016"/>
      <c r="E9365" s="1016"/>
      <c r="F9365" s="1016" t="e">
        <f t="shared" si="282"/>
        <v>#DIV/0!</v>
      </c>
      <c r="G9365" s="1016">
        <f t="shared" si="283"/>
        <v>0</v>
      </c>
    </row>
    <row r="9366" spans="1:7">
      <c r="A9366" s="1016"/>
      <c r="B9366" s="1016"/>
      <c r="C9366" s="1016"/>
      <c r="D9366" s="1016"/>
      <c r="E9366" s="1016"/>
      <c r="F9366" s="1016" t="e">
        <f t="shared" si="282"/>
        <v>#DIV/0!</v>
      </c>
      <c r="G9366" s="1016">
        <f t="shared" si="283"/>
        <v>0</v>
      </c>
    </row>
    <row r="9367" spans="1:7">
      <c r="A9367" s="1016"/>
      <c r="B9367" s="1016"/>
      <c r="C9367" s="1016"/>
      <c r="D9367" s="1016"/>
      <c r="E9367" s="1016"/>
      <c r="F9367" s="1016" t="e">
        <f t="shared" si="282"/>
        <v>#DIV/0!</v>
      </c>
      <c r="G9367" s="1016">
        <f t="shared" si="283"/>
        <v>0</v>
      </c>
    </row>
    <row r="9368" spans="1:7">
      <c r="A9368" s="1016"/>
      <c r="B9368" s="1016"/>
      <c r="C9368" s="1016"/>
      <c r="D9368" s="1016"/>
      <c r="E9368" s="1016"/>
      <c r="F9368" s="1016" t="e">
        <f t="shared" si="282"/>
        <v>#DIV/0!</v>
      </c>
      <c r="G9368" s="1016">
        <f t="shared" si="283"/>
        <v>0</v>
      </c>
    </row>
    <row r="9369" spans="1:7">
      <c r="A9369" s="1016"/>
      <c r="B9369" s="1016"/>
      <c r="C9369" s="1016"/>
      <c r="D9369" s="1016"/>
      <c r="E9369" s="1016"/>
      <c r="F9369" s="1016" t="e">
        <f t="shared" si="282"/>
        <v>#DIV/0!</v>
      </c>
      <c r="G9369" s="1016">
        <f t="shared" si="283"/>
        <v>0</v>
      </c>
    </row>
    <row r="9370" spans="1:7">
      <c r="A9370" s="1016"/>
      <c r="B9370" s="1016"/>
      <c r="C9370" s="1016"/>
      <c r="D9370" s="1016"/>
      <c r="E9370" s="1016"/>
      <c r="F9370" s="1016" t="e">
        <f t="shared" si="282"/>
        <v>#DIV/0!</v>
      </c>
      <c r="G9370" s="1016">
        <f t="shared" si="283"/>
        <v>0</v>
      </c>
    </row>
    <row r="9371" spans="1:7">
      <c r="A9371" s="1016"/>
      <c r="B9371" s="1016"/>
      <c r="C9371" s="1016"/>
      <c r="D9371" s="1016"/>
      <c r="E9371" s="1016"/>
      <c r="F9371" s="1016" t="e">
        <f t="shared" si="282"/>
        <v>#DIV/0!</v>
      </c>
      <c r="G9371" s="1016">
        <f t="shared" si="283"/>
        <v>0</v>
      </c>
    </row>
    <row r="9372" spans="1:7">
      <c r="A9372" s="1016"/>
      <c r="B9372" s="1016"/>
      <c r="C9372" s="1016"/>
      <c r="D9372" s="1016"/>
      <c r="E9372" s="1016"/>
      <c r="F9372" s="1016" t="e">
        <f t="shared" si="282"/>
        <v>#DIV/0!</v>
      </c>
      <c r="G9372" s="1016">
        <f t="shared" si="283"/>
        <v>0</v>
      </c>
    </row>
    <row r="9373" spans="1:7">
      <c r="A9373" s="1016"/>
      <c r="B9373" s="1016"/>
      <c r="C9373" s="1016"/>
      <c r="D9373" s="1016"/>
      <c r="E9373" s="1016"/>
      <c r="F9373" s="1016" t="e">
        <f t="shared" si="282"/>
        <v>#DIV/0!</v>
      </c>
      <c r="G9373" s="1016">
        <f t="shared" si="283"/>
        <v>0</v>
      </c>
    </row>
    <row r="9374" spans="1:7">
      <c r="A9374" s="1016"/>
      <c r="B9374" s="1016"/>
      <c r="C9374" s="1016"/>
      <c r="D9374" s="1016"/>
      <c r="E9374" s="1016"/>
      <c r="F9374" s="1016" t="e">
        <f t="shared" si="282"/>
        <v>#DIV/0!</v>
      </c>
      <c r="G9374" s="1016">
        <f t="shared" si="283"/>
        <v>0</v>
      </c>
    </row>
    <row r="9375" spans="1:7">
      <c r="A9375" s="1016"/>
      <c r="B9375" s="1016"/>
      <c r="C9375" s="1016"/>
      <c r="D9375" s="1016"/>
      <c r="E9375" s="1016"/>
      <c r="F9375" s="1016" t="e">
        <f t="shared" ref="F9375:F9438" si="284">(B9375*C9375*D9375*60/(A9375*1000))+F9374</f>
        <v>#DIV/0!</v>
      </c>
      <c r="G9375" s="1016">
        <f t="shared" ref="G9375:G9438" si="285">(C9375*D9375*60)+G9374</f>
        <v>0</v>
      </c>
    </row>
    <row r="9376" spans="1:7">
      <c r="A9376" s="1016"/>
      <c r="B9376" s="1016"/>
      <c r="C9376" s="1016"/>
      <c r="D9376" s="1016"/>
      <c r="E9376" s="1016"/>
      <c r="F9376" s="1016" t="e">
        <f t="shared" si="284"/>
        <v>#DIV/0!</v>
      </c>
      <c r="G9376" s="1016">
        <f t="shared" si="285"/>
        <v>0</v>
      </c>
    </row>
    <row r="9377" spans="1:7">
      <c r="A9377" s="1016"/>
      <c r="B9377" s="1016"/>
      <c r="C9377" s="1016"/>
      <c r="D9377" s="1016"/>
      <c r="E9377" s="1016"/>
      <c r="F9377" s="1016" t="e">
        <f t="shared" si="284"/>
        <v>#DIV/0!</v>
      </c>
      <c r="G9377" s="1016">
        <f t="shared" si="285"/>
        <v>0</v>
      </c>
    </row>
    <row r="9378" spans="1:7">
      <c r="A9378" s="1016"/>
      <c r="B9378" s="1016"/>
      <c r="C9378" s="1016"/>
      <c r="D9378" s="1016"/>
      <c r="E9378" s="1016"/>
      <c r="F9378" s="1016" t="e">
        <f t="shared" si="284"/>
        <v>#DIV/0!</v>
      </c>
      <c r="G9378" s="1016">
        <f t="shared" si="285"/>
        <v>0</v>
      </c>
    </row>
    <row r="9379" spans="1:7">
      <c r="A9379" s="1016"/>
      <c r="B9379" s="1016"/>
      <c r="C9379" s="1016"/>
      <c r="D9379" s="1016"/>
      <c r="E9379" s="1016"/>
      <c r="F9379" s="1016" t="e">
        <f t="shared" si="284"/>
        <v>#DIV/0!</v>
      </c>
      <c r="G9379" s="1016">
        <f t="shared" si="285"/>
        <v>0</v>
      </c>
    </row>
    <row r="9380" spans="1:7">
      <c r="A9380" s="1016"/>
      <c r="B9380" s="1016"/>
      <c r="C9380" s="1016"/>
      <c r="D9380" s="1016"/>
      <c r="E9380" s="1016"/>
      <c r="F9380" s="1016" t="e">
        <f t="shared" si="284"/>
        <v>#DIV/0!</v>
      </c>
      <c r="G9380" s="1016">
        <f t="shared" si="285"/>
        <v>0</v>
      </c>
    </row>
    <row r="9381" spans="1:7">
      <c r="A9381" s="1016"/>
      <c r="B9381" s="1016"/>
      <c r="C9381" s="1016"/>
      <c r="D9381" s="1016"/>
      <c r="E9381" s="1016"/>
      <c r="F9381" s="1016" t="e">
        <f t="shared" si="284"/>
        <v>#DIV/0!</v>
      </c>
      <c r="G9381" s="1016">
        <f t="shared" si="285"/>
        <v>0</v>
      </c>
    </row>
    <row r="9382" spans="1:7">
      <c r="A9382" s="1016"/>
      <c r="B9382" s="1016"/>
      <c r="C9382" s="1016"/>
      <c r="D9382" s="1016"/>
      <c r="E9382" s="1016"/>
      <c r="F9382" s="1016" t="e">
        <f t="shared" si="284"/>
        <v>#DIV/0!</v>
      </c>
      <c r="G9382" s="1016">
        <f t="shared" si="285"/>
        <v>0</v>
      </c>
    </row>
    <row r="9383" spans="1:7">
      <c r="A9383" s="1016"/>
      <c r="B9383" s="1016"/>
      <c r="C9383" s="1016"/>
      <c r="D9383" s="1016"/>
      <c r="E9383" s="1016"/>
      <c r="F9383" s="1016" t="e">
        <f t="shared" si="284"/>
        <v>#DIV/0!</v>
      </c>
      <c r="G9383" s="1016">
        <f t="shared" si="285"/>
        <v>0</v>
      </c>
    </row>
    <row r="9384" spans="1:7">
      <c r="A9384" s="1016"/>
      <c r="B9384" s="1016"/>
      <c r="C9384" s="1016"/>
      <c r="D9384" s="1016"/>
      <c r="E9384" s="1016"/>
      <c r="F9384" s="1016" t="e">
        <f t="shared" si="284"/>
        <v>#DIV/0!</v>
      </c>
      <c r="G9384" s="1016">
        <f t="shared" si="285"/>
        <v>0</v>
      </c>
    </row>
    <row r="9385" spans="1:7">
      <c r="A9385" s="1016"/>
      <c r="B9385" s="1016"/>
      <c r="C9385" s="1016"/>
      <c r="D9385" s="1016"/>
      <c r="E9385" s="1016"/>
      <c r="F9385" s="1016" t="e">
        <f t="shared" si="284"/>
        <v>#DIV/0!</v>
      </c>
      <c r="G9385" s="1016">
        <f t="shared" si="285"/>
        <v>0</v>
      </c>
    </row>
    <row r="9386" spans="1:7">
      <c r="A9386" s="1016"/>
      <c r="B9386" s="1016"/>
      <c r="C9386" s="1016"/>
      <c r="D9386" s="1016"/>
      <c r="E9386" s="1016"/>
      <c r="F9386" s="1016" t="e">
        <f t="shared" si="284"/>
        <v>#DIV/0!</v>
      </c>
      <c r="G9386" s="1016">
        <f t="shared" si="285"/>
        <v>0</v>
      </c>
    </row>
    <row r="9387" spans="1:7">
      <c r="A9387" s="1016"/>
      <c r="B9387" s="1016"/>
      <c r="C9387" s="1016"/>
      <c r="D9387" s="1016"/>
      <c r="E9387" s="1016"/>
      <c r="F9387" s="1016" t="e">
        <f t="shared" si="284"/>
        <v>#DIV/0!</v>
      </c>
      <c r="G9387" s="1016">
        <f t="shared" si="285"/>
        <v>0</v>
      </c>
    </row>
    <row r="9388" spans="1:7">
      <c r="A9388" s="1016"/>
      <c r="B9388" s="1016"/>
      <c r="C9388" s="1016"/>
      <c r="D9388" s="1016"/>
      <c r="E9388" s="1016"/>
      <c r="F9388" s="1016" t="e">
        <f t="shared" si="284"/>
        <v>#DIV/0!</v>
      </c>
      <c r="G9388" s="1016">
        <f t="shared" si="285"/>
        <v>0</v>
      </c>
    </row>
    <row r="9389" spans="1:7">
      <c r="A9389" s="1016"/>
      <c r="B9389" s="1016"/>
      <c r="C9389" s="1016"/>
      <c r="D9389" s="1016"/>
      <c r="E9389" s="1016"/>
      <c r="F9389" s="1016" t="e">
        <f t="shared" si="284"/>
        <v>#DIV/0!</v>
      </c>
      <c r="G9389" s="1016">
        <f t="shared" si="285"/>
        <v>0</v>
      </c>
    </row>
    <row r="9390" spans="1:7">
      <c r="A9390" s="1016"/>
      <c r="B9390" s="1016"/>
      <c r="C9390" s="1016"/>
      <c r="D9390" s="1016"/>
      <c r="E9390" s="1016"/>
      <c r="F9390" s="1016" t="e">
        <f t="shared" si="284"/>
        <v>#DIV/0!</v>
      </c>
      <c r="G9390" s="1016">
        <f t="shared" si="285"/>
        <v>0</v>
      </c>
    </row>
    <row r="9391" spans="1:7">
      <c r="A9391" s="1016"/>
      <c r="B9391" s="1016"/>
      <c r="C9391" s="1016"/>
      <c r="D9391" s="1016"/>
      <c r="E9391" s="1016"/>
      <c r="F9391" s="1016" t="e">
        <f t="shared" si="284"/>
        <v>#DIV/0!</v>
      </c>
      <c r="G9391" s="1016">
        <f t="shared" si="285"/>
        <v>0</v>
      </c>
    </row>
    <row r="9392" spans="1:7">
      <c r="A9392" s="1016"/>
      <c r="B9392" s="1016"/>
      <c r="C9392" s="1016"/>
      <c r="D9392" s="1016"/>
      <c r="E9392" s="1016"/>
      <c r="F9392" s="1016" t="e">
        <f t="shared" si="284"/>
        <v>#DIV/0!</v>
      </c>
      <c r="G9392" s="1016">
        <f t="shared" si="285"/>
        <v>0</v>
      </c>
    </row>
    <row r="9393" spans="1:7">
      <c r="A9393" s="1016"/>
      <c r="B9393" s="1016"/>
      <c r="C9393" s="1016"/>
      <c r="D9393" s="1016"/>
      <c r="E9393" s="1016"/>
      <c r="F9393" s="1016" t="e">
        <f t="shared" si="284"/>
        <v>#DIV/0!</v>
      </c>
      <c r="G9393" s="1016">
        <f t="shared" si="285"/>
        <v>0</v>
      </c>
    </row>
    <row r="9394" spans="1:7">
      <c r="A9394" s="1016"/>
      <c r="B9394" s="1016"/>
      <c r="C9394" s="1016"/>
      <c r="D9394" s="1016"/>
      <c r="E9394" s="1016"/>
      <c r="F9394" s="1016" t="e">
        <f t="shared" si="284"/>
        <v>#DIV/0!</v>
      </c>
      <c r="G9394" s="1016">
        <f t="shared" si="285"/>
        <v>0</v>
      </c>
    </row>
    <row r="9395" spans="1:7">
      <c r="A9395" s="1016"/>
      <c r="B9395" s="1016"/>
      <c r="C9395" s="1016"/>
      <c r="D9395" s="1016"/>
      <c r="E9395" s="1016"/>
      <c r="F9395" s="1016" t="e">
        <f t="shared" si="284"/>
        <v>#DIV/0!</v>
      </c>
      <c r="G9395" s="1016">
        <f t="shared" si="285"/>
        <v>0</v>
      </c>
    </row>
    <row r="9396" spans="1:7">
      <c r="A9396" s="1016"/>
      <c r="B9396" s="1016"/>
      <c r="C9396" s="1016"/>
      <c r="D9396" s="1016"/>
      <c r="E9396" s="1016"/>
      <c r="F9396" s="1016" t="e">
        <f t="shared" si="284"/>
        <v>#DIV/0!</v>
      </c>
      <c r="G9396" s="1016">
        <f t="shared" si="285"/>
        <v>0</v>
      </c>
    </row>
    <row r="9397" spans="1:7">
      <c r="A9397" s="1016"/>
      <c r="B9397" s="1016"/>
      <c r="C9397" s="1016"/>
      <c r="D9397" s="1016"/>
      <c r="E9397" s="1016"/>
      <c r="F9397" s="1016" t="e">
        <f t="shared" si="284"/>
        <v>#DIV/0!</v>
      </c>
      <c r="G9397" s="1016">
        <f t="shared" si="285"/>
        <v>0</v>
      </c>
    </row>
    <row r="9398" spans="1:7">
      <c r="A9398" s="1016"/>
      <c r="B9398" s="1016"/>
      <c r="C9398" s="1016"/>
      <c r="D9398" s="1016"/>
      <c r="E9398" s="1016"/>
      <c r="F9398" s="1016" t="e">
        <f t="shared" si="284"/>
        <v>#DIV/0!</v>
      </c>
      <c r="G9398" s="1016">
        <f t="shared" si="285"/>
        <v>0</v>
      </c>
    </row>
    <row r="9399" spans="1:7">
      <c r="A9399" s="1016"/>
      <c r="B9399" s="1016"/>
      <c r="C9399" s="1016"/>
      <c r="D9399" s="1016"/>
      <c r="E9399" s="1016"/>
      <c r="F9399" s="1016" t="e">
        <f t="shared" si="284"/>
        <v>#DIV/0!</v>
      </c>
      <c r="G9399" s="1016">
        <f t="shared" si="285"/>
        <v>0</v>
      </c>
    </row>
    <row r="9400" spans="1:7">
      <c r="A9400" s="1016"/>
      <c r="B9400" s="1016"/>
      <c r="C9400" s="1016"/>
      <c r="D9400" s="1016"/>
      <c r="E9400" s="1016"/>
      <c r="F9400" s="1016" t="e">
        <f t="shared" si="284"/>
        <v>#DIV/0!</v>
      </c>
      <c r="G9400" s="1016">
        <f t="shared" si="285"/>
        <v>0</v>
      </c>
    </row>
    <row r="9401" spans="1:7">
      <c r="A9401" s="1016"/>
      <c r="B9401" s="1016"/>
      <c r="C9401" s="1016"/>
      <c r="D9401" s="1016"/>
      <c r="E9401" s="1016"/>
      <c r="F9401" s="1016" t="e">
        <f t="shared" si="284"/>
        <v>#DIV/0!</v>
      </c>
      <c r="G9401" s="1016">
        <f t="shared" si="285"/>
        <v>0</v>
      </c>
    </row>
    <row r="9402" spans="1:7">
      <c r="A9402" s="1016"/>
      <c r="B9402" s="1016"/>
      <c r="C9402" s="1016"/>
      <c r="D9402" s="1016"/>
      <c r="E9402" s="1016"/>
      <c r="F9402" s="1016" t="e">
        <f t="shared" si="284"/>
        <v>#DIV/0!</v>
      </c>
      <c r="G9402" s="1016">
        <f t="shared" si="285"/>
        <v>0</v>
      </c>
    </row>
    <row r="9403" spans="1:7">
      <c r="A9403" s="1016"/>
      <c r="B9403" s="1016"/>
      <c r="C9403" s="1016"/>
      <c r="D9403" s="1016"/>
      <c r="E9403" s="1016"/>
      <c r="F9403" s="1016" t="e">
        <f t="shared" si="284"/>
        <v>#DIV/0!</v>
      </c>
      <c r="G9403" s="1016">
        <f t="shared" si="285"/>
        <v>0</v>
      </c>
    </row>
    <row r="9404" spans="1:7">
      <c r="A9404" s="1016"/>
      <c r="B9404" s="1016"/>
      <c r="C9404" s="1016"/>
      <c r="D9404" s="1016"/>
      <c r="E9404" s="1016"/>
      <c r="F9404" s="1016" t="e">
        <f t="shared" si="284"/>
        <v>#DIV/0!</v>
      </c>
      <c r="G9404" s="1016">
        <f t="shared" si="285"/>
        <v>0</v>
      </c>
    </row>
    <row r="9405" spans="1:7">
      <c r="A9405" s="1016"/>
      <c r="B9405" s="1016"/>
      <c r="C9405" s="1016"/>
      <c r="D9405" s="1016"/>
      <c r="E9405" s="1016"/>
      <c r="F9405" s="1016" t="e">
        <f t="shared" si="284"/>
        <v>#DIV/0!</v>
      </c>
      <c r="G9405" s="1016">
        <f t="shared" si="285"/>
        <v>0</v>
      </c>
    </row>
    <row r="9406" spans="1:7">
      <c r="A9406" s="1016"/>
      <c r="B9406" s="1016"/>
      <c r="C9406" s="1016"/>
      <c r="D9406" s="1016"/>
      <c r="E9406" s="1016"/>
      <c r="F9406" s="1016" t="e">
        <f t="shared" si="284"/>
        <v>#DIV/0!</v>
      </c>
      <c r="G9406" s="1016">
        <f t="shared" si="285"/>
        <v>0</v>
      </c>
    </row>
    <row r="9407" spans="1:7">
      <c r="A9407" s="1016"/>
      <c r="B9407" s="1016"/>
      <c r="C9407" s="1016"/>
      <c r="D9407" s="1016"/>
      <c r="E9407" s="1016"/>
      <c r="F9407" s="1016" t="e">
        <f t="shared" si="284"/>
        <v>#DIV/0!</v>
      </c>
      <c r="G9407" s="1016">
        <f t="shared" si="285"/>
        <v>0</v>
      </c>
    </row>
    <row r="9408" spans="1:7">
      <c r="A9408" s="1016"/>
      <c r="B9408" s="1016"/>
      <c r="C9408" s="1016"/>
      <c r="D9408" s="1016"/>
      <c r="E9408" s="1016"/>
      <c r="F9408" s="1016" t="e">
        <f t="shared" si="284"/>
        <v>#DIV/0!</v>
      </c>
      <c r="G9408" s="1016">
        <f t="shared" si="285"/>
        <v>0</v>
      </c>
    </row>
    <row r="9409" spans="1:7">
      <c r="A9409" s="1016"/>
      <c r="B9409" s="1016"/>
      <c r="C9409" s="1016"/>
      <c r="D9409" s="1016"/>
      <c r="E9409" s="1016"/>
      <c r="F9409" s="1016" t="e">
        <f t="shared" si="284"/>
        <v>#DIV/0!</v>
      </c>
      <c r="G9409" s="1016">
        <f t="shared" si="285"/>
        <v>0</v>
      </c>
    </row>
    <row r="9410" spans="1:7">
      <c r="A9410" s="1016"/>
      <c r="B9410" s="1016"/>
      <c r="C9410" s="1016"/>
      <c r="D9410" s="1016"/>
      <c r="E9410" s="1016"/>
      <c r="F9410" s="1016" t="e">
        <f t="shared" si="284"/>
        <v>#DIV/0!</v>
      </c>
      <c r="G9410" s="1016">
        <f t="shared" si="285"/>
        <v>0</v>
      </c>
    </row>
    <row r="9411" spans="1:7">
      <c r="A9411" s="1016"/>
      <c r="B9411" s="1016"/>
      <c r="C9411" s="1016"/>
      <c r="D9411" s="1016"/>
      <c r="E9411" s="1016"/>
      <c r="F9411" s="1016" t="e">
        <f t="shared" si="284"/>
        <v>#DIV/0!</v>
      </c>
      <c r="G9411" s="1016">
        <f t="shared" si="285"/>
        <v>0</v>
      </c>
    </row>
    <row r="9412" spans="1:7">
      <c r="A9412" s="1016"/>
      <c r="B9412" s="1016"/>
      <c r="C9412" s="1016"/>
      <c r="D9412" s="1016"/>
      <c r="E9412" s="1016"/>
      <c r="F9412" s="1016" t="e">
        <f t="shared" si="284"/>
        <v>#DIV/0!</v>
      </c>
      <c r="G9412" s="1016">
        <f t="shared" si="285"/>
        <v>0</v>
      </c>
    </row>
    <row r="9413" spans="1:7">
      <c r="A9413" s="1016"/>
      <c r="B9413" s="1016"/>
      <c r="C9413" s="1016"/>
      <c r="D9413" s="1016"/>
      <c r="E9413" s="1016"/>
      <c r="F9413" s="1016" t="e">
        <f t="shared" si="284"/>
        <v>#DIV/0!</v>
      </c>
      <c r="G9413" s="1016">
        <f t="shared" si="285"/>
        <v>0</v>
      </c>
    </row>
    <row r="9414" spans="1:7">
      <c r="A9414" s="1016"/>
      <c r="B9414" s="1016"/>
      <c r="C9414" s="1016"/>
      <c r="D9414" s="1016"/>
      <c r="E9414" s="1016"/>
      <c r="F9414" s="1016" t="e">
        <f t="shared" si="284"/>
        <v>#DIV/0!</v>
      </c>
      <c r="G9414" s="1016">
        <f t="shared" si="285"/>
        <v>0</v>
      </c>
    </row>
    <row r="9415" spans="1:7">
      <c r="A9415" s="1016"/>
      <c r="B9415" s="1016"/>
      <c r="C9415" s="1016"/>
      <c r="D9415" s="1016"/>
      <c r="E9415" s="1016"/>
      <c r="F9415" s="1016" t="e">
        <f t="shared" si="284"/>
        <v>#DIV/0!</v>
      </c>
      <c r="G9415" s="1016">
        <f t="shared" si="285"/>
        <v>0</v>
      </c>
    </row>
    <row r="9416" spans="1:7">
      <c r="A9416" s="1016"/>
      <c r="B9416" s="1016"/>
      <c r="C9416" s="1016"/>
      <c r="D9416" s="1016"/>
      <c r="E9416" s="1016"/>
      <c r="F9416" s="1016" t="e">
        <f t="shared" si="284"/>
        <v>#DIV/0!</v>
      </c>
      <c r="G9416" s="1016">
        <f t="shared" si="285"/>
        <v>0</v>
      </c>
    </row>
    <row r="9417" spans="1:7">
      <c r="A9417" s="1016"/>
      <c r="B9417" s="1016"/>
      <c r="C9417" s="1016"/>
      <c r="D9417" s="1016"/>
      <c r="E9417" s="1016"/>
      <c r="F9417" s="1016" t="e">
        <f t="shared" si="284"/>
        <v>#DIV/0!</v>
      </c>
      <c r="G9417" s="1016">
        <f t="shared" si="285"/>
        <v>0</v>
      </c>
    </row>
    <row r="9418" spans="1:7">
      <c r="A9418" s="1016"/>
      <c r="B9418" s="1016"/>
      <c r="C9418" s="1016"/>
      <c r="D9418" s="1016"/>
      <c r="E9418" s="1016"/>
      <c r="F9418" s="1016" t="e">
        <f t="shared" si="284"/>
        <v>#DIV/0!</v>
      </c>
      <c r="G9418" s="1016">
        <f t="shared" si="285"/>
        <v>0</v>
      </c>
    </row>
    <row r="9419" spans="1:7">
      <c r="A9419" s="1016"/>
      <c r="B9419" s="1016"/>
      <c r="C9419" s="1016"/>
      <c r="D9419" s="1016"/>
      <c r="E9419" s="1016"/>
      <c r="F9419" s="1016" t="e">
        <f t="shared" si="284"/>
        <v>#DIV/0!</v>
      </c>
      <c r="G9419" s="1016">
        <f t="shared" si="285"/>
        <v>0</v>
      </c>
    </row>
    <row r="9420" spans="1:7">
      <c r="A9420" s="1016"/>
      <c r="B9420" s="1016"/>
      <c r="C9420" s="1016"/>
      <c r="D9420" s="1016"/>
      <c r="E9420" s="1016"/>
      <c r="F9420" s="1016" t="e">
        <f t="shared" si="284"/>
        <v>#DIV/0!</v>
      </c>
      <c r="G9420" s="1016">
        <f t="shared" si="285"/>
        <v>0</v>
      </c>
    </row>
    <row r="9421" spans="1:7">
      <c r="A9421" s="1016"/>
      <c r="B9421" s="1016"/>
      <c r="C9421" s="1016"/>
      <c r="D9421" s="1016"/>
      <c r="E9421" s="1016"/>
      <c r="F9421" s="1016" t="e">
        <f t="shared" si="284"/>
        <v>#DIV/0!</v>
      </c>
      <c r="G9421" s="1016">
        <f t="shared" si="285"/>
        <v>0</v>
      </c>
    </row>
    <row r="9422" spans="1:7">
      <c r="A9422" s="1016"/>
      <c r="B9422" s="1016"/>
      <c r="C9422" s="1016"/>
      <c r="D9422" s="1016"/>
      <c r="E9422" s="1016"/>
      <c r="F9422" s="1016" t="e">
        <f t="shared" si="284"/>
        <v>#DIV/0!</v>
      </c>
      <c r="G9422" s="1016">
        <f t="shared" si="285"/>
        <v>0</v>
      </c>
    </row>
    <row r="9423" spans="1:7">
      <c r="A9423" s="1016"/>
      <c r="B9423" s="1016"/>
      <c r="C9423" s="1016"/>
      <c r="D9423" s="1016"/>
      <c r="E9423" s="1016"/>
      <c r="F9423" s="1016" t="e">
        <f t="shared" si="284"/>
        <v>#DIV/0!</v>
      </c>
      <c r="G9423" s="1016">
        <f t="shared" si="285"/>
        <v>0</v>
      </c>
    </row>
    <row r="9424" spans="1:7">
      <c r="A9424" s="1016"/>
      <c r="B9424" s="1016"/>
      <c r="C9424" s="1016"/>
      <c r="D9424" s="1016"/>
      <c r="E9424" s="1016"/>
      <c r="F9424" s="1016" t="e">
        <f t="shared" si="284"/>
        <v>#DIV/0!</v>
      </c>
      <c r="G9424" s="1016">
        <f t="shared" si="285"/>
        <v>0</v>
      </c>
    </row>
    <row r="9425" spans="1:7">
      <c r="A9425" s="1016"/>
      <c r="B9425" s="1016"/>
      <c r="C9425" s="1016"/>
      <c r="D9425" s="1016"/>
      <c r="E9425" s="1016"/>
      <c r="F9425" s="1016" t="e">
        <f t="shared" si="284"/>
        <v>#DIV/0!</v>
      </c>
      <c r="G9425" s="1016">
        <f t="shared" si="285"/>
        <v>0</v>
      </c>
    </row>
    <row r="9426" spans="1:7">
      <c r="A9426" s="1016"/>
      <c r="B9426" s="1016"/>
      <c r="C9426" s="1016"/>
      <c r="D9426" s="1016"/>
      <c r="E9426" s="1016"/>
      <c r="F9426" s="1016" t="e">
        <f t="shared" si="284"/>
        <v>#DIV/0!</v>
      </c>
      <c r="G9426" s="1016">
        <f t="shared" si="285"/>
        <v>0</v>
      </c>
    </row>
    <row r="9427" spans="1:7">
      <c r="A9427" s="1016"/>
      <c r="B9427" s="1016"/>
      <c r="C9427" s="1016"/>
      <c r="D9427" s="1016"/>
      <c r="E9427" s="1016"/>
      <c r="F9427" s="1016" t="e">
        <f t="shared" si="284"/>
        <v>#DIV/0!</v>
      </c>
      <c r="G9427" s="1016">
        <f t="shared" si="285"/>
        <v>0</v>
      </c>
    </row>
    <row r="9428" spans="1:7">
      <c r="A9428" s="1016"/>
      <c r="B9428" s="1016"/>
      <c r="C9428" s="1016"/>
      <c r="D9428" s="1016"/>
      <c r="E9428" s="1016"/>
      <c r="F9428" s="1016" t="e">
        <f t="shared" si="284"/>
        <v>#DIV/0!</v>
      </c>
      <c r="G9428" s="1016">
        <f t="shared" si="285"/>
        <v>0</v>
      </c>
    </row>
    <row r="9429" spans="1:7">
      <c r="A9429" s="1016"/>
      <c r="B9429" s="1016"/>
      <c r="C9429" s="1016"/>
      <c r="D9429" s="1016"/>
      <c r="E9429" s="1016"/>
      <c r="F9429" s="1016" t="e">
        <f t="shared" si="284"/>
        <v>#DIV/0!</v>
      </c>
      <c r="G9429" s="1016">
        <f t="shared" si="285"/>
        <v>0</v>
      </c>
    </row>
    <row r="9430" spans="1:7">
      <c r="A9430" s="1016"/>
      <c r="B9430" s="1016"/>
      <c r="C9430" s="1016"/>
      <c r="D9430" s="1016"/>
      <c r="E9430" s="1016"/>
      <c r="F9430" s="1016" t="e">
        <f t="shared" si="284"/>
        <v>#DIV/0!</v>
      </c>
      <c r="G9430" s="1016">
        <f t="shared" si="285"/>
        <v>0</v>
      </c>
    </row>
    <row r="9431" spans="1:7">
      <c r="A9431" s="1016"/>
      <c r="B9431" s="1016"/>
      <c r="C9431" s="1016"/>
      <c r="D9431" s="1016"/>
      <c r="E9431" s="1016"/>
      <c r="F9431" s="1016" t="e">
        <f t="shared" si="284"/>
        <v>#DIV/0!</v>
      </c>
      <c r="G9431" s="1016">
        <f t="shared" si="285"/>
        <v>0</v>
      </c>
    </row>
    <row r="9432" spans="1:7">
      <c r="A9432" s="1016"/>
      <c r="B9432" s="1016"/>
      <c r="C9432" s="1016"/>
      <c r="D9432" s="1016"/>
      <c r="E9432" s="1016"/>
      <c r="F9432" s="1016" t="e">
        <f t="shared" si="284"/>
        <v>#DIV/0!</v>
      </c>
      <c r="G9432" s="1016">
        <f t="shared" si="285"/>
        <v>0</v>
      </c>
    </row>
    <row r="9433" spans="1:7">
      <c r="A9433" s="1016"/>
      <c r="B9433" s="1016"/>
      <c r="C9433" s="1016"/>
      <c r="D9433" s="1016"/>
      <c r="E9433" s="1016"/>
      <c r="F9433" s="1016" t="e">
        <f t="shared" si="284"/>
        <v>#DIV/0!</v>
      </c>
      <c r="G9433" s="1016">
        <f t="shared" si="285"/>
        <v>0</v>
      </c>
    </row>
    <row r="9434" spans="1:7">
      <c r="A9434" s="1016"/>
      <c r="B9434" s="1016"/>
      <c r="C9434" s="1016"/>
      <c r="D9434" s="1016"/>
      <c r="E9434" s="1016"/>
      <c r="F9434" s="1016" t="e">
        <f t="shared" si="284"/>
        <v>#DIV/0!</v>
      </c>
      <c r="G9434" s="1016">
        <f t="shared" si="285"/>
        <v>0</v>
      </c>
    </row>
    <row r="9435" spans="1:7">
      <c r="A9435" s="1016"/>
      <c r="B9435" s="1016"/>
      <c r="C9435" s="1016"/>
      <c r="D9435" s="1016"/>
      <c r="E9435" s="1016"/>
      <c r="F9435" s="1016" t="e">
        <f t="shared" si="284"/>
        <v>#DIV/0!</v>
      </c>
      <c r="G9435" s="1016">
        <f t="shared" si="285"/>
        <v>0</v>
      </c>
    </row>
    <row r="9436" spans="1:7">
      <c r="A9436" s="1016"/>
      <c r="B9436" s="1016"/>
      <c r="C9436" s="1016"/>
      <c r="D9436" s="1016"/>
      <c r="E9436" s="1016"/>
      <c r="F9436" s="1016" t="e">
        <f t="shared" si="284"/>
        <v>#DIV/0!</v>
      </c>
      <c r="G9436" s="1016">
        <f t="shared" si="285"/>
        <v>0</v>
      </c>
    </row>
    <row r="9437" spans="1:7">
      <c r="A9437" s="1016"/>
      <c r="B9437" s="1016"/>
      <c r="C9437" s="1016"/>
      <c r="D9437" s="1016"/>
      <c r="E9437" s="1016"/>
      <c r="F9437" s="1016" t="e">
        <f t="shared" si="284"/>
        <v>#DIV/0!</v>
      </c>
      <c r="G9437" s="1016">
        <f t="shared" si="285"/>
        <v>0</v>
      </c>
    </row>
    <row r="9438" spans="1:7">
      <c r="A9438" s="1016"/>
      <c r="B9438" s="1016"/>
      <c r="C9438" s="1016"/>
      <c r="D9438" s="1016"/>
      <c r="E9438" s="1016"/>
      <c r="F9438" s="1016" t="e">
        <f t="shared" si="284"/>
        <v>#DIV/0!</v>
      </c>
      <c r="G9438" s="1016">
        <f t="shared" si="285"/>
        <v>0</v>
      </c>
    </row>
    <row r="9439" spans="1:7">
      <c r="A9439" s="1016"/>
      <c r="B9439" s="1016"/>
      <c r="C9439" s="1016"/>
      <c r="D9439" s="1016"/>
      <c r="E9439" s="1016"/>
      <c r="F9439" s="1016" t="e">
        <f t="shared" ref="F9439:F9502" si="286">(B9439*C9439*D9439*60/(A9439*1000))+F9438</f>
        <v>#DIV/0!</v>
      </c>
      <c r="G9439" s="1016">
        <f t="shared" ref="G9439:G9502" si="287">(C9439*D9439*60)+G9438</f>
        <v>0</v>
      </c>
    </row>
    <row r="9440" spans="1:7">
      <c r="A9440" s="1016"/>
      <c r="B9440" s="1016"/>
      <c r="C9440" s="1016"/>
      <c r="D9440" s="1016"/>
      <c r="E9440" s="1016"/>
      <c r="F9440" s="1016" t="e">
        <f t="shared" si="286"/>
        <v>#DIV/0!</v>
      </c>
      <c r="G9440" s="1016">
        <f t="shared" si="287"/>
        <v>0</v>
      </c>
    </row>
    <row r="9441" spans="1:7">
      <c r="A9441" s="1016"/>
      <c r="B9441" s="1016"/>
      <c r="C9441" s="1016"/>
      <c r="D9441" s="1016"/>
      <c r="E9441" s="1016"/>
      <c r="F9441" s="1016" t="e">
        <f t="shared" si="286"/>
        <v>#DIV/0!</v>
      </c>
      <c r="G9441" s="1016">
        <f t="shared" si="287"/>
        <v>0</v>
      </c>
    </row>
    <row r="9442" spans="1:7">
      <c r="A9442" s="1016"/>
      <c r="B9442" s="1016"/>
      <c r="C9442" s="1016"/>
      <c r="D9442" s="1016"/>
      <c r="E9442" s="1016"/>
      <c r="F9442" s="1016" t="e">
        <f t="shared" si="286"/>
        <v>#DIV/0!</v>
      </c>
      <c r="G9442" s="1016">
        <f t="shared" si="287"/>
        <v>0</v>
      </c>
    </row>
    <row r="9443" spans="1:7">
      <c r="A9443" s="1016"/>
      <c r="B9443" s="1016"/>
      <c r="C9443" s="1016"/>
      <c r="D9443" s="1016"/>
      <c r="E9443" s="1016"/>
      <c r="F9443" s="1016" t="e">
        <f t="shared" si="286"/>
        <v>#DIV/0!</v>
      </c>
      <c r="G9443" s="1016">
        <f t="shared" si="287"/>
        <v>0</v>
      </c>
    </row>
    <row r="9444" spans="1:7">
      <c r="A9444" s="1016"/>
      <c r="B9444" s="1016"/>
      <c r="C9444" s="1016"/>
      <c r="D9444" s="1016"/>
      <c r="E9444" s="1016"/>
      <c r="F9444" s="1016" t="e">
        <f t="shared" si="286"/>
        <v>#DIV/0!</v>
      </c>
      <c r="G9444" s="1016">
        <f t="shared" si="287"/>
        <v>0</v>
      </c>
    </row>
    <row r="9445" spans="1:7">
      <c r="A9445" s="1016"/>
      <c r="B9445" s="1016"/>
      <c r="C9445" s="1016"/>
      <c r="D9445" s="1016"/>
      <c r="E9445" s="1016"/>
      <c r="F9445" s="1016" t="e">
        <f t="shared" si="286"/>
        <v>#DIV/0!</v>
      </c>
      <c r="G9445" s="1016">
        <f t="shared" si="287"/>
        <v>0</v>
      </c>
    </row>
    <row r="9446" spans="1:7">
      <c r="A9446" s="1016"/>
      <c r="B9446" s="1016"/>
      <c r="C9446" s="1016"/>
      <c r="D9446" s="1016"/>
      <c r="E9446" s="1016"/>
      <c r="F9446" s="1016" t="e">
        <f t="shared" si="286"/>
        <v>#DIV/0!</v>
      </c>
      <c r="G9446" s="1016">
        <f t="shared" si="287"/>
        <v>0</v>
      </c>
    </row>
    <row r="9447" spans="1:7">
      <c r="A9447" s="1016"/>
      <c r="B9447" s="1016"/>
      <c r="C9447" s="1016"/>
      <c r="D9447" s="1016"/>
      <c r="E9447" s="1016"/>
      <c r="F9447" s="1016" t="e">
        <f t="shared" si="286"/>
        <v>#DIV/0!</v>
      </c>
      <c r="G9447" s="1016">
        <f t="shared" si="287"/>
        <v>0</v>
      </c>
    </row>
    <row r="9448" spans="1:7">
      <c r="A9448" s="1016"/>
      <c r="B9448" s="1016"/>
      <c r="C9448" s="1016"/>
      <c r="D9448" s="1016"/>
      <c r="E9448" s="1016"/>
      <c r="F9448" s="1016" t="e">
        <f t="shared" si="286"/>
        <v>#DIV/0!</v>
      </c>
      <c r="G9448" s="1016">
        <f t="shared" si="287"/>
        <v>0</v>
      </c>
    </row>
    <row r="9449" spans="1:7">
      <c r="A9449" s="1016"/>
      <c r="B9449" s="1016"/>
      <c r="C9449" s="1016"/>
      <c r="D9449" s="1016"/>
      <c r="E9449" s="1016"/>
      <c r="F9449" s="1016" t="e">
        <f t="shared" si="286"/>
        <v>#DIV/0!</v>
      </c>
      <c r="G9449" s="1016">
        <f t="shared" si="287"/>
        <v>0</v>
      </c>
    </row>
    <row r="9450" spans="1:7">
      <c r="A9450" s="1016"/>
      <c r="B9450" s="1016"/>
      <c r="C9450" s="1016"/>
      <c r="D9450" s="1016"/>
      <c r="E9450" s="1016"/>
      <c r="F9450" s="1016" t="e">
        <f t="shared" si="286"/>
        <v>#DIV/0!</v>
      </c>
      <c r="G9450" s="1016">
        <f t="shared" si="287"/>
        <v>0</v>
      </c>
    </row>
    <row r="9451" spans="1:7">
      <c r="A9451" s="1016"/>
      <c r="B9451" s="1016"/>
      <c r="C9451" s="1016"/>
      <c r="D9451" s="1016"/>
      <c r="E9451" s="1016"/>
      <c r="F9451" s="1016" t="e">
        <f t="shared" si="286"/>
        <v>#DIV/0!</v>
      </c>
      <c r="G9451" s="1016">
        <f t="shared" si="287"/>
        <v>0</v>
      </c>
    </row>
    <row r="9452" spans="1:7">
      <c r="A9452" s="1016"/>
      <c r="B9452" s="1016"/>
      <c r="C9452" s="1016"/>
      <c r="D9452" s="1016"/>
      <c r="E9452" s="1016"/>
      <c r="F9452" s="1016" t="e">
        <f t="shared" si="286"/>
        <v>#DIV/0!</v>
      </c>
      <c r="G9452" s="1016">
        <f t="shared" si="287"/>
        <v>0</v>
      </c>
    </row>
    <row r="9453" spans="1:7">
      <c r="A9453" s="1016"/>
      <c r="B9453" s="1016"/>
      <c r="C9453" s="1016"/>
      <c r="D9453" s="1016"/>
      <c r="E9453" s="1016"/>
      <c r="F9453" s="1016" t="e">
        <f t="shared" si="286"/>
        <v>#DIV/0!</v>
      </c>
      <c r="G9453" s="1016">
        <f t="shared" si="287"/>
        <v>0</v>
      </c>
    </row>
    <row r="9454" spans="1:7">
      <c r="A9454" s="1016"/>
      <c r="B9454" s="1016"/>
      <c r="C9454" s="1016"/>
      <c r="D9454" s="1016"/>
      <c r="E9454" s="1016"/>
      <c r="F9454" s="1016" t="e">
        <f t="shared" si="286"/>
        <v>#DIV/0!</v>
      </c>
      <c r="G9454" s="1016">
        <f t="shared" si="287"/>
        <v>0</v>
      </c>
    </row>
    <row r="9455" spans="1:7">
      <c r="A9455" s="1016"/>
      <c r="B9455" s="1016"/>
      <c r="C9455" s="1016"/>
      <c r="D9455" s="1016"/>
      <c r="E9455" s="1016"/>
      <c r="F9455" s="1016" t="e">
        <f t="shared" si="286"/>
        <v>#DIV/0!</v>
      </c>
      <c r="G9455" s="1016">
        <f t="shared" si="287"/>
        <v>0</v>
      </c>
    </row>
    <row r="9456" spans="1:7">
      <c r="A9456" s="1016"/>
      <c r="B9456" s="1016"/>
      <c r="C9456" s="1016"/>
      <c r="D9456" s="1016"/>
      <c r="E9456" s="1016"/>
      <c r="F9456" s="1016" t="e">
        <f t="shared" si="286"/>
        <v>#DIV/0!</v>
      </c>
      <c r="G9456" s="1016">
        <f t="shared" si="287"/>
        <v>0</v>
      </c>
    </row>
    <row r="9457" spans="1:7">
      <c r="A9457" s="1016"/>
      <c r="B9457" s="1016"/>
      <c r="C9457" s="1016"/>
      <c r="D9457" s="1016"/>
      <c r="E9457" s="1016"/>
      <c r="F9457" s="1016" t="e">
        <f t="shared" si="286"/>
        <v>#DIV/0!</v>
      </c>
      <c r="G9457" s="1016">
        <f t="shared" si="287"/>
        <v>0</v>
      </c>
    </row>
    <row r="9458" spans="1:7">
      <c r="A9458" s="1016"/>
      <c r="B9458" s="1016"/>
      <c r="C9458" s="1016"/>
      <c r="D9458" s="1016"/>
      <c r="E9458" s="1016"/>
      <c r="F9458" s="1016" t="e">
        <f t="shared" si="286"/>
        <v>#DIV/0!</v>
      </c>
      <c r="G9458" s="1016">
        <f t="shared" si="287"/>
        <v>0</v>
      </c>
    </row>
    <row r="9459" spans="1:7">
      <c r="A9459" s="1016"/>
      <c r="B9459" s="1016"/>
      <c r="C9459" s="1016"/>
      <c r="D9459" s="1016"/>
      <c r="E9459" s="1016"/>
      <c r="F9459" s="1016" t="e">
        <f t="shared" si="286"/>
        <v>#DIV/0!</v>
      </c>
      <c r="G9459" s="1016">
        <f t="shared" si="287"/>
        <v>0</v>
      </c>
    </row>
    <row r="9460" spans="1:7">
      <c r="A9460" s="1016"/>
      <c r="B9460" s="1016"/>
      <c r="C9460" s="1016"/>
      <c r="D9460" s="1016"/>
      <c r="E9460" s="1016"/>
      <c r="F9460" s="1016" t="e">
        <f t="shared" si="286"/>
        <v>#DIV/0!</v>
      </c>
      <c r="G9460" s="1016">
        <f t="shared" si="287"/>
        <v>0</v>
      </c>
    </row>
    <row r="9461" spans="1:7">
      <c r="A9461" s="1016"/>
      <c r="B9461" s="1016"/>
      <c r="C9461" s="1016"/>
      <c r="D9461" s="1016"/>
      <c r="E9461" s="1016"/>
      <c r="F9461" s="1016" t="e">
        <f t="shared" si="286"/>
        <v>#DIV/0!</v>
      </c>
      <c r="G9461" s="1016">
        <f t="shared" si="287"/>
        <v>0</v>
      </c>
    </row>
    <row r="9462" spans="1:7">
      <c r="A9462" s="1016"/>
      <c r="B9462" s="1016"/>
      <c r="C9462" s="1016"/>
      <c r="D9462" s="1016"/>
      <c r="E9462" s="1016"/>
      <c r="F9462" s="1016" t="e">
        <f t="shared" si="286"/>
        <v>#DIV/0!</v>
      </c>
      <c r="G9462" s="1016">
        <f t="shared" si="287"/>
        <v>0</v>
      </c>
    </row>
    <row r="9463" spans="1:7">
      <c r="A9463" s="1016"/>
      <c r="B9463" s="1016"/>
      <c r="C9463" s="1016"/>
      <c r="D9463" s="1016"/>
      <c r="E9463" s="1016"/>
      <c r="F9463" s="1016" t="e">
        <f t="shared" si="286"/>
        <v>#DIV/0!</v>
      </c>
      <c r="G9463" s="1016">
        <f t="shared" si="287"/>
        <v>0</v>
      </c>
    </row>
    <row r="9464" spans="1:7">
      <c r="A9464" s="1016"/>
      <c r="B9464" s="1016"/>
      <c r="C9464" s="1016"/>
      <c r="D9464" s="1016"/>
      <c r="E9464" s="1016"/>
      <c r="F9464" s="1016" t="e">
        <f t="shared" si="286"/>
        <v>#DIV/0!</v>
      </c>
      <c r="G9464" s="1016">
        <f t="shared" si="287"/>
        <v>0</v>
      </c>
    </row>
    <row r="9465" spans="1:7">
      <c r="A9465" s="1016"/>
      <c r="B9465" s="1016"/>
      <c r="C9465" s="1016"/>
      <c r="D9465" s="1016"/>
      <c r="E9465" s="1016"/>
      <c r="F9465" s="1016" t="e">
        <f t="shared" si="286"/>
        <v>#DIV/0!</v>
      </c>
      <c r="G9465" s="1016">
        <f t="shared" si="287"/>
        <v>0</v>
      </c>
    </row>
    <row r="9466" spans="1:7">
      <c r="A9466" s="1016"/>
      <c r="B9466" s="1016"/>
      <c r="C9466" s="1016"/>
      <c r="D9466" s="1016"/>
      <c r="E9466" s="1016"/>
      <c r="F9466" s="1016" t="e">
        <f t="shared" si="286"/>
        <v>#DIV/0!</v>
      </c>
      <c r="G9466" s="1016">
        <f t="shared" si="287"/>
        <v>0</v>
      </c>
    </row>
    <row r="9467" spans="1:7">
      <c r="A9467" s="1016"/>
      <c r="B9467" s="1016"/>
      <c r="C9467" s="1016"/>
      <c r="D9467" s="1016"/>
      <c r="E9467" s="1016"/>
      <c r="F9467" s="1016" t="e">
        <f t="shared" si="286"/>
        <v>#DIV/0!</v>
      </c>
      <c r="G9467" s="1016">
        <f t="shared" si="287"/>
        <v>0</v>
      </c>
    </row>
    <row r="9468" spans="1:7">
      <c r="A9468" s="1016"/>
      <c r="B9468" s="1016"/>
      <c r="C9468" s="1016"/>
      <c r="D9468" s="1016"/>
      <c r="E9468" s="1016"/>
      <c r="F9468" s="1016" t="e">
        <f t="shared" si="286"/>
        <v>#DIV/0!</v>
      </c>
      <c r="G9468" s="1016">
        <f t="shared" si="287"/>
        <v>0</v>
      </c>
    </row>
    <row r="9469" spans="1:7">
      <c r="A9469" s="1016"/>
      <c r="B9469" s="1016"/>
      <c r="C9469" s="1016"/>
      <c r="D9469" s="1016"/>
      <c r="E9469" s="1016"/>
      <c r="F9469" s="1016" t="e">
        <f t="shared" si="286"/>
        <v>#DIV/0!</v>
      </c>
      <c r="G9469" s="1016">
        <f t="shared" si="287"/>
        <v>0</v>
      </c>
    </row>
    <row r="9470" spans="1:7">
      <c r="A9470" s="1016"/>
      <c r="B9470" s="1016"/>
      <c r="C9470" s="1016"/>
      <c r="D9470" s="1016"/>
      <c r="E9470" s="1016"/>
      <c r="F9470" s="1016" t="e">
        <f t="shared" si="286"/>
        <v>#DIV/0!</v>
      </c>
      <c r="G9470" s="1016">
        <f t="shared" si="287"/>
        <v>0</v>
      </c>
    </row>
    <row r="9471" spans="1:7">
      <c r="A9471" s="1016"/>
      <c r="B9471" s="1016"/>
      <c r="C9471" s="1016"/>
      <c r="D9471" s="1016"/>
      <c r="E9471" s="1016"/>
      <c r="F9471" s="1016" t="e">
        <f t="shared" si="286"/>
        <v>#DIV/0!</v>
      </c>
      <c r="G9471" s="1016">
        <f t="shared" si="287"/>
        <v>0</v>
      </c>
    </row>
    <row r="9472" spans="1:7">
      <c r="A9472" s="1016"/>
      <c r="B9472" s="1016"/>
      <c r="C9472" s="1016"/>
      <c r="D9472" s="1016"/>
      <c r="E9472" s="1016"/>
      <c r="F9472" s="1016" t="e">
        <f t="shared" si="286"/>
        <v>#DIV/0!</v>
      </c>
      <c r="G9472" s="1016">
        <f t="shared" si="287"/>
        <v>0</v>
      </c>
    </row>
    <row r="9473" spans="1:7">
      <c r="A9473" s="1016"/>
      <c r="B9473" s="1016"/>
      <c r="C9473" s="1016"/>
      <c r="D9473" s="1016"/>
      <c r="E9473" s="1016"/>
      <c r="F9473" s="1016" t="e">
        <f t="shared" si="286"/>
        <v>#DIV/0!</v>
      </c>
      <c r="G9473" s="1016">
        <f t="shared" si="287"/>
        <v>0</v>
      </c>
    </row>
    <row r="9474" spans="1:7">
      <c r="A9474" s="1016"/>
      <c r="B9474" s="1016"/>
      <c r="C9474" s="1016"/>
      <c r="D9474" s="1016"/>
      <c r="E9474" s="1016"/>
      <c r="F9474" s="1016" t="e">
        <f t="shared" si="286"/>
        <v>#DIV/0!</v>
      </c>
      <c r="G9474" s="1016">
        <f t="shared" si="287"/>
        <v>0</v>
      </c>
    </row>
    <row r="9475" spans="1:7">
      <c r="A9475" s="1016"/>
      <c r="B9475" s="1016"/>
      <c r="C9475" s="1016"/>
      <c r="D9475" s="1016"/>
      <c r="E9475" s="1016"/>
      <c r="F9475" s="1016" t="e">
        <f t="shared" si="286"/>
        <v>#DIV/0!</v>
      </c>
      <c r="G9475" s="1016">
        <f t="shared" si="287"/>
        <v>0</v>
      </c>
    </row>
    <row r="9476" spans="1:7">
      <c r="A9476" s="1016"/>
      <c r="B9476" s="1016"/>
      <c r="C9476" s="1016"/>
      <c r="D9476" s="1016"/>
      <c r="E9476" s="1016"/>
      <c r="F9476" s="1016" t="e">
        <f t="shared" si="286"/>
        <v>#DIV/0!</v>
      </c>
      <c r="G9476" s="1016">
        <f t="shared" si="287"/>
        <v>0</v>
      </c>
    </row>
    <row r="9477" spans="1:7">
      <c r="A9477" s="1016"/>
      <c r="B9477" s="1016"/>
      <c r="C9477" s="1016"/>
      <c r="D9477" s="1016"/>
      <c r="E9477" s="1016"/>
      <c r="F9477" s="1016" t="e">
        <f t="shared" si="286"/>
        <v>#DIV/0!</v>
      </c>
      <c r="G9477" s="1016">
        <f t="shared" si="287"/>
        <v>0</v>
      </c>
    </row>
    <row r="9478" spans="1:7">
      <c r="A9478" s="1016"/>
      <c r="B9478" s="1016"/>
      <c r="C9478" s="1016"/>
      <c r="D9478" s="1016"/>
      <c r="E9478" s="1016"/>
      <c r="F9478" s="1016" t="e">
        <f t="shared" si="286"/>
        <v>#DIV/0!</v>
      </c>
      <c r="G9478" s="1016">
        <f t="shared" si="287"/>
        <v>0</v>
      </c>
    </row>
    <row r="9479" spans="1:7">
      <c r="A9479" s="1016"/>
      <c r="B9479" s="1016"/>
      <c r="C9479" s="1016"/>
      <c r="D9479" s="1016"/>
      <c r="E9479" s="1016"/>
      <c r="F9479" s="1016" t="e">
        <f t="shared" si="286"/>
        <v>#DIV/0!</v>
      </c>
      <c r="G9479" s="1016">
        <f t="shared" si="287"/>
        <v>0</v>
      </c>
    </row>
    <row r="9480" spans="1:7">
      <c r="A9480" s="1016"/>
      <c r="B9480" s="1016"/>
      <c r="C9480" s="1016"/>
      <c r="D9480" s="1016"/>
      <c r="E9480" s="1016"/>
      <c r="F9480" s="1016" t="e">
        <f t="shared" si="286"/>
        <v>#DIV/0!</v>
      </c>
      <c r="G9480" s="1016">
        <f t="shared" si="287"/>
        <v>0</v>
      </c>
    </row>
    <row r="9481" spans="1:7">
      <c r="A9481" s="1016"/>
      <c r="B9481" s="1016"/>
      <c r="C9481" s="1016"/>
      <c r="D9481" s="1016"/>
      <c r="E9481" s="1016"/>
      <c r="F9481" s="1016" t="e">
        <f t="shared" si="286"/>
        <v>#DIV/0!</v>
      </c>
      <c r="G9481" s="1016">
        <f t="shared" si="287"/>
        <v>0</v>
      </c>
    </row>
    <row r="9482" spans="1:7">
      <c r="A9482" s="1016"/>
      <c r="B9482" s="1016"/>
      <c r="C9482" s="1016"/>
      <c r="D9482" s="1016"/>
      <c r="E9482" s="1016"/>
      <c r="F9482" s="1016" t="e">
        <f t="shared" si="286"/>
        <v>#DIV/0!</v>
      </c>
      <c r="G9482" s="1016">
        <f t="shared" si="287"/>
        <v>0</v>
      </c>
    </row>
    <row r="9483" spans="1:7">
      <c r="A9483" s="1016"/>
      <c r="B9483" s="1016"/>
      <c r="C9483" s="1016"/>
      <c r="D9483" s="1016"/>
      <c r="E9483" s="1016"/>
      <c r="F9483" s="1016" t="e">
        <f t="shared" si="286"/>
        <v>#DIV/0!</v>
      </c>
      <c r="G9483" s="1016">
        <f t="shared" si="287"/>
        <v>0</v>
      </c>
    </row>
    <row r="9484" spans="1:7">
      <c r="A9484" s="1016"/>
      <c r="B9484" s="1016"/>
      <c r="C9484" s="1016"/>
      <c r="D9484" s="1016"/>
      <c r="E9484" s="1016"/>
      <c r="F9484" s="1016" t="e">
        <f t="shared" si="286"/>
        <v>#DIV/0!</v>
      </c>
      <c r="G9484" s="1016">
        <f t="shared" si="287"/>
        <v>0</v>
      </c>
    </row>
    <row r="9485" spans="1:7">
      <c r="A9485" s="1016"/>
      <c r="B9485" s="1016"/>
      <c r="C9485" s="1016"/>
      <c r="D9485" s="1016"/>
      <c r="E9485" s="1016"/>
      <c r="F9485" s="1016" t="e">
        <f t="shared" si="286"/>
        <v>#DIV/0!</v>
      </c>
      <c r="G9485" s="1016">
        <f t="shared" si="287"/>
        <v>0</v>
      </c>
    </row>
    <row r="9486" spans="1:7">
      <c r="A9486" s="1016"/>
      <c r="B9486" s="1016"/>
      <c r="C9486" s="1016"/>
      <c r="D9486" s="1016"/>
      <c r="E9486" s="1016"/>
      <c r="F9486" s="1016" t="e">
        <f t="shared" si="286"/>
        <v>#DIV/0!</v>
      </c>
      <c r="G9486" s="1016">
        <f t="shared" si="287"/>
        <v>0</v>
      </c>
    </row>
    <row r="9487" spans="1:7">
      <c r="A9487" s="1016"/>
      <c r="B9487" s="1016"/>
      <c r="C9487" s="1016"/>
      <c r="D9487" s="1016"/>
      <c r="E9487" s="1016"/>
      <c r="F9487" s="1016" t="e">
        <f t="shared" si="286"/>
        <v>#DIV/0!</v>
      </c>
      <c r="G9487" s="1016">
        <f t="shared" si="287"/>
        <v>0</v>
      </c>
    </row>
    <row r="9488" spans="1:7">
      <c r="A9488" s="1016"/>
      <c r="B9488" s="1016"/>
      <c r="C9488" s="1016"/>
      <c r="D9488" s="1016"/>
      <c r="E9488" s="1016"/>
      <c r="F9488" s="1016" t="e">
        <f t="shared" si="286"/>
        <v>#DIV/0!</v>
      </c>
      <c r="G9488" s="1016">
        <f t="shared" si="287"/>
        <v>0</v>
      </c>
    </row>
    <row r="9489" spans="1:7">
      <c r="A9489" s="1016"/>
      <c r="B9489" s="1016"/>
      <c r="C9489" s="1016"/>
      <c r="D9489" s="1016"/>
      <c r="E9489" s="1016"/>
      <c r="F9489" s="1016" t="e">
        <f t="shared" si="286"/>
        <v>#DIV/0!</v>
      </c>
      <c r="G9489" s="1016">
        <f t="shared" si="287"/>
        <v>0</v>
      </c>
    </row>
    <row r="9490" spans="1:7">
      <c r="A9490" s="1016"/>
      <c r="B9490" s="1016"/>
      <c r="C9490" s="1016"/>
      <c r="D9490" s="1016"/>
      <c r="E9490" s="1016"/>
      <c r="F9490" s="1016" t="e">
        <f t="shared" si="286"/>
        <v>#DIV/0!</v>
      </c>
      <c r="G9490" s="1016">
        <f t="shared" si="287"/>
        <v>0</v>
      </c>
    </row>
    <row r="9491" spans="1:7">
      <c r="A9491" s="1016"/>
      <c r="B9491" s="1016"/>
      <c r="C9491" s="1016"/>
      <c r="D9491" s="1016"/>
      <c r="E9491" s="1016"/>
      <c r="F9491" s="1016" t="e">
        <f t="shared" si="286"/>
        <v>#DIV/0!</v>
      </c>
      <c r="G9491" s="1016">
        <f t="shared" si="287"/>
        <v>0</v>
      </c>
    </row>
    <row r="9492" spans="1:7">
      <c r="A9492" s="1016"/>
      <c r="B9492" s="1016"/>
      <c r="C9492" s="1016"/>
      <c r="D9492" s="1016"/>
      <c r="E9492" s="1016"/>
      <c r="F9492" s="1016" t="e">
        <f t="shared" si="286"/>
        <v>#DIV/0!</v>
      </c>
      <c r="G9492" s="1016">
        <f t="shared" si="287"/>
        <v>0</v>
      </c>
    </row>
    <row r="9493" spans="1:7">
      <c r="A9493" s="1016"/>
      <c r="B9493" s="1016"/>
      <c r="C9493" s="1016"/>
      <c r="D9493" s="1016"/>
      <c r="E9493" s="1016"/>
      <c r="F9493" s="1016" t="e">
        <f t="shared" si="286"/>
        <v>#DIV/0!</v>
      </c>
      <c r="G9493" s="1016">
        <f t="shared" si="287"/>
        <v>0</v>
      </c>
    </row>
    <row r="9494" spans="1:7">
      <c r="A9494" s="1016"/>
      <c r="B9494" s="1016"/>
      <c r="C9494" s="1016"/>
      <c r="D9494" s="1016"/>
      <c r="E9494" s="1016"/>
      <c r="F9494" s="1016" t="e">
        <f t="shared" si="286"/>
        <v>#DIV/0!</v>
      </c>
      <c r="G9494" s="1016">
        <f t="shared" si="287"/>
        <v>0</v>
      </c>
    </row>
    <row r="9495" spans="1:7">
      <c r="A9495" s="1016"/>
      <c r="B9495" s="1016"/>
      <c r="C9495" s="1016"/>
      <c r="D9495" s="1016"/>
      <c r="E9495" s="1016"/>
      <c r="F9495" s="1016" t="e">
        <f t="shared" si="286"/>
        <v>#DIV/0!</v>
      </c>
      <c r="G9495" s="1016">
        <f t="shared" si="287"/>
        <v>0</v>
      </c>
    </row>
    <row r="9496" spans="1:7">
      <c r="A9496" s="1016"/>
      <c r="B9496" s="1016"/>
      <c r="C9496" s="1016"/>
      <c r="D9496" s="1016"/>
      <c r="E9496" s="1016"/>
      <c r="F9496" s="1016" t="e">
        <f t="shared" si="286"/>
        <v>#DIV/0!</v>
      </c>
      <c r="G9496" s="1016">
        <f t="shared" si="287"/>
        <v>0</v>
      </c>
    </row>
    <row r="9497" spans="1:7">
      <c r="A9497" s="1016"/>
      <c r="B9497" s="1016"/>
      <c r="C9497" s="1016"/>
      <c r="D9497" s="1016"/>
      <c r="E9497" s="1016"/>
      <c r="F9497" s="1016" t="e">
        <f t="shared" si="286"/>
        <v>#DIV/0!</v>
      </c>
      <c r="G9497" s="1016">
        <f t="shared" si="287"/>
        <v>0</v>
      </c>
    </row>
    <row r="9498" spans="1:7">
      <c r="A9498" s="1016"/>
      <c r="B9498" s="1016"/>
      <c r="C9498" s="1016"/>
      <c r="D9498" s="1016"/>
      <c r="E9498" s="1016"/>
      <c r="F9498" s="1016" t="e">
        <f t="shared" si="286"/>
        <v>#DIV/0!</v>
      </c>
      <c r="G9498" s="1016">
        <f t="shared" si="287"/>
        <v>0</v>
      </c>
    </row>
    <row r="9499" spans="1:7">
      <c r="A9499" s="1016"/>
      <c r="B9499" s="1016"/>
      <c r="C9499" s="1016"/>
      <c r="D9499" s="1016"/>
      <c r="E9499" s="1016"/>
      <c r="F9499" s="1016" t="e">
        <f t="shared" si="286"/>
        <v>#DIV/0!</v>
      </c>
      <c r="G9499" s="1016">
        <f t="shared" si="287"/>
        <v>0</v>
      </c>
    </row>
    <row r="9500" spans="1:7">
      <c r="A9500" s="1016"/>
      <c r="B9500" s="1016"/>
      <c r="C9500" s="1016"/>
      <c r="D9500" s="1016"/>
      <c r="E9500" s="1016"/>
      <c r="F9500" s="1016" t="e">
        <f t="shared" si="286"/>
        <v>#DIV/0!</v>
      </c>
      <c r="G9500" s="1016">
        <f t="shared" si="287"/>
        <v>0</v>
      </c>
    </row>
    <row r="9501" spans="1:7">
      <c r="A9501" s="1016"/>
      <c r="B9501" s="1016"/>
      <c r="C9501" s="1016"/>
      <c r="D9501" s="1016"/>
      <c r="E9501" s="1016"/>
      <c r="F9501" s="1016" t="e">
        <f t="shared" si="286"/>
        <v>#DIV/0!</v>
      </c>
      <c r="G9501" s="1016">
        <f t="shared" si="287"/>
        <v>0</v>
      </c>
    </row>
    <row r="9502" spans="1:7">
      <c r="A9502" s="1016"/>
      <c r="B9502" s="1016"/>
      <c r="C9502" s="1016"/>
      <c r="D9502" s="1016"/>
      <c r="E9502" s="1016"/>
      <c r="F9502" s="1016" t="e">
        <f t="shared" si="286"/>
        <v>#DIV/0!</v>
      </c>
      <c r="G9502" s="1016">
        <f t="shared" si="287"/>
        <v>0</v>
      </c>
    </row>
    <row r="9503" spans="1:7">
      <c r="A9503" s="1016"/>
      <c r="B9503" s="1016"/>
      <c r="C9503" s="1016"/>
      <c r="D9503" s="1016"/>
      <c r="E9503" s="1016"/>
      <c r="F9503" s="1016" t="e">
        <f t="shared" ref="F9503:F9566" si="288">(B9503*C9503*D9503*60/(A9503*1000))+F9502</f>
        <v>#DIV/0!</v>
      </c>
      <c r="G9503" s="1016">
        <f t="shared" ref="G9503:G9566" si="289">(C9503*D9503*60)+G9502</f>
        <v>0</v>
      </c>
    </row>
    <row r="9504" spans="1:7">
      <c r="A9504" s="1016"/>
      <c r="B9504" s="1016"/>
      <c r="C9504" s="1016"/>
      <c r="D9504" s="1016"/>
      <c r="E9504" s="1016"/>
      <c r="F9504" s="1016" t="e">
        <f t="shared" si="288"/>
        <v>#DIV/0!</v>
      </c>
      <c r="G9504" s="1016">
        <f t="shared" si="289"/>
        <v>0</v>
      </c>
    </row>
    <row r="9505" spans="1:7">
      <c r="A9505" s="1016"/>
      <c r="B9505" s="1016"/>
      <c r="C9505" s="1016"/>
      <c r="D9505" s="1016"/>
      <c r="E9505" s="1016"/>
      <c r="F9505" s="1016" t="e">
        <f t="shared" si="288"/>
        <v>#DIV/0!</v>
      </c>
      <c r="G9505" s="1016">
        <f t="shared" si="289"/>
        <v>0</v>
      </c>
    </row>
    <row r="9506" spans="1:7">
      <c r="A9506" s="1016"/>
      <c r="B9506" s="1016"/>
      <c r="C9506" s="1016"/>
      <c r="D9506" s="1016"/>
      <c r="E9506" s="1016"/>
      <c r="F9506" s="1016" t="e">
        <f t="shared" si="288"/>
        <v>#DIV/0!</v>
      </c>
      <c r="G9506" s="1016">
        <f t="shared" si="289"/>
        <v>0</v>
      </c>
    </row>
    <row r="9507" spans="1:7">
      <c r="A9507" s="1016"/>
      <c r="B9507" s="1016"/>
      <c r="C9507" s="1016"/>
      <c r="D9507" s="1016"/>
      <c r="E9507" s="1016"/>
      <c r="F9507" s="1016" t="e">
        <f t="shared" si="288"/>
        <v>#DIV/0!</v>
      </c>
      <c r="G9507" s="1016">
        <f t="shared" si="289"/>
        <v>0</v>
      </c>
    </row>
    <row r="9508" spans="1:7">
      <c r="A9508" s="1016"/>
      <c r="B9508" s="1016"/>
      <c r="C9508" s="1016"/>
      <c r="D9508" s="1016"/>
      <c r="E9508" s="1016"/>
      <c r="F9508" s="1016" t="e">
        <f t="shared" si="288"/>
        <v>#DIV/0!</v>
      </c>
      <c r="G9508" s="1016">
        <f t="shared" si="289"/>
        <v>0</v>
      </c>
    </row>
    <row r="9509" spans="1:7">
      <c r="A9509" s="1016"/>
      <c r="B9509" s="1016"/>
      <c r="C9509" s="1016"/>
      <c r="D9509" s="1016"/>
      <c r="E9509" s="1016"/>
      <c r="F9509" s="1016" t="e">
        <f t="shared" si="288"/>
        <v>#DIV/0!</v>
      </c>
      <c r="G9509" s="1016">
        <f t="shared" si="289"/>
        <v>0</v>
      </c>
    </row>
    <row r="9510" spans="1:7">
      <c r="A9510" s="1016"/>
      <c r="B9510" s="1016"/>
      <c r="C9510" s="1016"/>
      <c r="D9510" s="1016"/>
      <c r="E9510" s="1016"/>
      <c r="F9510" s="1016" t="e">
        <f t="shared" si="288"/>
        <v>#DIV/0!</v>
      </c>
      <c r="G9510" s="1016">
        <f t="shared" si="289"/>
        <v>0</v>
      </c>
    </row>
    <row r="9511" spans="1:7">
      <c r="A9511" s="1016"/>
      <c r="B9511" s="1016"/>
      <c r="C9511" s="1016"/>
      <c r="D9511" s="1016"/>
      <c r="E9511" s="1016"/>
      <c r="F9511" s="1016" t="e">
        <f t="shared" si="288"/>
        <v>#DIV/0!</v>
      </c>
      <c r="G9511" s="1016">
        <f t="shared" si="289"/>
        <v>0</v>
      </c>
    </row>
    <row r="9512" spans="1:7">
      <c r="A9512" s="1016"/>
      <c r="B9512" s="1016"/>
      <c r="C9512" s="1016"/>
      <c r="D9512" s="1016"/>
      <c r="E9512" s="1016"/>
      <c r="F9512" s="1016" t="e">
        <f t="shared" si="288"/>
        <v>#DIV/0!</v>
      </c>
      <c r="G9512" s="1016">
        <f t="shared" si="289"/>
        <v>0</v>
      </c>
    </row>
    <row r="9513" spans="1:7">
      <c r="A9513" s="1016"/>
      <c r="B9513" s="1016"/>
      <c r="C9513" s="1016"/>
      <c r="D9513" s="1016"/>
      <c r="E9513" s="1016"/>
      <c r="F9513" s="1016" t="e">
        <f t="shared" si="288"/>
        <v>#DIV/0!</v>
      </c>
      <c r="G9513" s="1016">
        <f t="shared" si="289"/>
        <v>0</v>
      </c>
    </row>
    <row r="9514" spans="1:7">
      <c r="A9514" s="1016"/>
      <c r="B9514" s="1016"/>
      <c r="C9514" s="1016"/>
      <c r="D9514" s="1016"/>
      <c r="E9514" s="1016"/>
      <c r="F9514" s="1016" t="e">
        <f t="shared" si="288"/>
        <v>#DIV/0!</v>
      </c>
      <c r="G9514" s="1016">
        <f t="shared" si="289"/>
        <v>0</v>
      </c>
    </row>
    <row r="9515" spans="1:7">
      <c r="A9515" s="1016"/>
      <c r="B9515" s="1016"/>
      <c r="C9515" s="1016"/>
      <c r="D9515" s="1016"/>
      <c r="E9515" s="1016"/>
      <c r="F9515" s="1016" t="e">
        <f t="shared" si="288"/>
        <v>#DIV/0!</v>
      </c>
      <c r="G9515" s="1016">
        <f t="shared" si="289"/>
        <v>0</v>
      </c>
    </row>
    <row r="9516" spans="1:7">
      <c r="A9516" s="1016"/>
      <c r="B9516" s="1016"/>
      <c r="C9516" s="1016"/>
      <c r="D9516" s="1016"/>
      <c r="E9516" s="1016"/>
      <c r="F9516" s="1016" t="e">
        <f t="shared" si="288"/>
        <v>#DIV/0!</v>
      </c>
      <c r="G9516" s="1016">
        <f t="shared" si="289"/>
        <v>0</v>
      </c>
    </row>
    <row r="9517" spans="1:7">
      <c r="A9517" s="1016"/>
      <c r="B9517" s="1016"/>
      <c r="C9517" s="1016"/>
      <c r="D9517" s="1016"/>
      <c r="E9517" s="1016"/>
      <c r="F9517" s="1016" t="e">
        <f t="shared" si="288"/>
        <v>#DIV/0!</v>
      </c>
      <c r="G9517" s="1016">
        <f t="shared" si="289"/>
        <v>0</v>
      </c>
    </row>
    <row r="9518" spans="1:7">
      <c r="A9518" s="1016"/>
      <c r="B9518" s="1016"/>
      <c r="C9518" s="1016"/>
      <c r="D9518" s="1016"/>
      <c r="E9518" s="1016"/>
      <c r="F9518" s="1016" t="e">
        <f t="shared" si="288"/>
        <v>#DIV/0!</v>
      </c>
      <c r="G9518" s="1016">
        <f t="shared" si="289"/>
        <v>0</v>
      </c>
    </row>
    <row r="9519" spans="1:7">
      <c r="A9519" s="1016"/>
      <c r="B9519" s="1016"/>
      <c r="C9519" s="1016"/>
      <c r="D9519" s="1016"/>
      <c r="E9519" s="1016"/>
      <c r="F9519" s="1016" t="e">
        <f t="shared" si="288"/>
        <v>#DIV/0!</v>
      </c>
      <c r="G9519" s="1016">
        <f t="shared" si="289"/>
        <v>0</v>
      </c>
    </row>
    <row r="9520" spans="1:7">
      <c r="A9520" s="1016"/>
      <c r="B9520" s="1016"/>
      <c r="C9520" s="1016"/>
      <c r="D9520" s="1016"/>
      <c r="E9520" s="1016"/>
      <c r="F9520" s="1016" t="e">
        <f t="shared" si="288"/>
        <v>#DIV/0!</v>
      </c>
      <c r="G9520" s="1016">
        <f t="shared" si="289"/>
        <v>0</v>
      </c>
    </row>
    <row r="9521" spans="1:7">
      <c r="A9521" s="1016"/>
      <c r="B9521" s="1016"/>
      <c r="C9521" s="1016"/>
      <c r="D9521" s="1016"/>
      <c r="E9521" s="1016"/>
      <c r="F9521" s="1016" t="e">
        <f t="shared" si="288"/>
        <v>#DIV/0!</v>
      </c>
      <c r="G9521" s="1016">
        <f t="shared" si="289"/>
        <v>0</v>
      </c>
    </row>
    <row r="9522" spans="1:7">
      <c r="A9522" s="1016"/>
      <c r="B9522" s="1016"/>
      <c r="C9522" s="1016"/>
      <c r="D9522" s="1016"/>
      <c r="E9522" s="1016"/>
      <c r="F9522" s="1016" t="e">
        <f t="shared" si="288"/>
        <v>#DIV/0!</v>
      </c>
      <c r="G9522" s="1016">
        <f t="shared" si="289"/>
        <v>0</v>
      </c>
    </row>
    <row r="9523" spans="1:7">
      <c r="A9523" s="1016"/>
      <c r="B9523" s="1016"/>
      <c r="C9523" s="1016"/>
      <c r="D9523" s="1016"/>
      <c r="E9523" s="1016"/>
      <c r="F9523" s="1016" t="e">
        <f t="shared" si="288"/>
        <v>#DIV/0!</v>
      </c>
      <c r="G9523" s="1016">
        <f t="shared" si="289"/>
        <v>0</v>
      </c>
    </row>
    <row r="9524" spans="1:7">
      <c r="A9524" s="1016"/>
      <c r="B9524" s="1016"/>
      <c r="C9524" s="1016"/>
      <c r="D9524" s="1016"/>
      <c r="E9524" s="1016"/>
      <c r="F9524" s="1016" t="e">
        <f t="shared" si="288"/>
        <v>#DIV/0!</v>
      </c>
      <c r="G9524" s="1016">
        <f t="shared" si="289"/>
        <v>0</v>
      </c>
    </row>
    <row r="9525" spans="1:7">
      <c r="A9525" s="1016"/>
      <c r="B9525" s="1016"/>
      <c r="C9525" s="1016"/>
      <c r="D9525" s="1016"/>
      <c r="E9525" s="1016"/>
      <c r="F9525" s="1016" t="e">
        <f t="shared" si="288"/>
        <v>#DIV/0!</v>
      </c>
      <c r="G9525" s="1016">
        <f t="shared" si="289"/>
        <v>0</v>
      </c>
    </row>
    <row r="9526" spans="1:7">
      <c r="A9526" s="1016"/>
      <c r="B9526" s="1016"/>
      <c r="C9526" s="1016"/>
      <c r="D9526" s="1016"/>
      <c r="E9526" s="1016"/>
      <c r="F9526" s="1016" t="e">
        <f t="shared" si="288"/>
        <v>#DIV/0!</v>
      </c>
      <c r="G9526" s="1016">
        <f t="shared" si="289"/>
        <v>0</v>
      </c>
    </row>
    <row r="9527" spans="1:7">
      <c r="A9527" s="1016"/>
      <c r="B9527" s="1016"/>
      <c r="C9527" s="1016"/>
      <c r="D9527" s="1016"/>
      <c r="E9527" s="1016"/>
      <c r="F9527" s="1016" t="e">
        <f t="shared" si="288"/>
        <v>#DIV/0!</v>
      </c>
      <c r="G9527" s="1016">
        <f t="shared" si="289"/>
        <v>0</v>
      </c>
    </row>
    <row r="9528" spans="1:7">
      <c r="A9528" s="1016"/>
      <c r="B9528" s="1016"/>
      <c r="C9528" s="1016"/>
      <c r="D9528" s="1016"/>
      <c r="E9528" s="1016"/>
      <c r="F9528" s="1016" t="e">
        <f t="shared" si="288"/>
        <v>#DIV/0!</v>
      </c>
      <c r="G9528" s="1016">
        <f t="shared" si="289"/>
        <v>0</v>
      </c>
    </row>
    <row r="9529" spans="1:7">
      <c r="A9529" s="1016"/>
      <c r="B9529" s="1016"/>
      <c r="C9529" s="1016"/>
      <c r="D9529" s="1016"/>
      <c r="E9529" s="1016"/>
      <c r="F9529" s="1016" t="e">
        <f t="shared" si="288"/>
        <v>#DIV/0!</v>
      </c>
      <c r="G9529" s="1016">
        <f t="shared" si="289"/>
        <v>0</v>
      </c>
    </row>
    <row r="9530" spans="1:7">
      <c r="A9530" s="1016"/>
      <c r="B9530" s="1016"/>
      <c r="C9530" s="1016"/>
      <c r="D9530" s="1016"/>
      <c r="E9530" s="1016"/>
      <c r="F9530" s="1016" t="e">
        <f t="shared" si="288"/>
        <v>#DIV/0!</v>
      </c>
      <c r="G9530" s="1016">
        <f t="shared" si="289"/>
        <v>0</v>
      </c>
    </row>
    <row r="9531" spans="1:7">
      <c r="A9531" s="1016"/>
      <c r="B9531" s="1016"/>
      <c r="C9531" s="1016"/>
      <c r="D9531" s="1016"/>
      <c r="E9531" s="1016"/>
      <c r="F9531" s="1016" t="e">
        <f t="shared" si="288"/>
        <v>#DIV/0!</v>
      </c>
      <c r="G9531" s="1016">
        <f t="shared" si="289"/>
        <v>0</v>
      </c>
    </row>
    <row r="9532" spans="1:7">
      <c r="A9532" s="1016"/>
      <c r="B9532" s="1016"/>
      <c r="C9532" s="1016"/>
      <c r="D9532" s="1016"/>
      <c r="E9532" s="1016"/>
      <c r="F9532" s="1016" t="e">
        <f t="shared" si="288"/>
        <v>#DIV/0!</v>
      </c>
      <c r="G9532" s="1016">
        <f t="shared" si="289"/>
        <v>0</v>
      </c>
    </row>
    <row r="9533" spans="1:7">
      <c r="A9533" s="1016"/>
      <c r="B9533" s="1016"/>
      <c r="C9533" s="1016"/>
      <c r="D9533" s="1016"/>
      <c r="E9533" s="1016"/>
      <c r="F9533" s="1016" t="e">
        <f t="shared" si="288"/>
        <v>#DIV/0!</v>
      </c>
      <c r="G9533" s="1016">
        <f t="shared" si="289"/>
        <v>0</v>
      </c>
    </row>
    <row r="9534" spans="1:7">
      <c r="A9534" s="1016"/>
      <c r="B9534" s="1016"/>
      <c r="C9534" s="1016"/>
      <c r="D9534" s="1016"/>
      <c r="E9534" s="1016"/>
      <c r="F9534" s="1016" t="e">
        <f t="shared" si="288"/>
        <v>#DIV/0!</v>
      </c>
      <c r="G9534" s="1016">
        <f t="shared" si="289"/>
        <v>0</v>
      </c>
    </row>
    <row r="9535" spans="1:7">
      <c r="A9535" s="1016"/>
      <c r="B9535" s="1016"/>
      <c r="C9535" s="1016"/>
      <c r="D9535" s="1016"/>
      <c r="E9535" s="1016"/>
      <c r="F9535" s="1016" t="e">
        <f t="shared" si="288"/>
        <v>#DIV/0!</v>
      </c>
      <c r="G9535" s="1016">
        <f t="shared" si="289"/>
        <v>0</v>
      </c>
    </row>
    <row r="9536" spans="1:7">
      <c r="A9536" s="1016"/>
      <c r="B9536" s="1016"/>
      <c r="C9536" s="1016"/>
      <c r="D9536" s="1016"/>
      <c r="E9536" s="1016"/>
      <c r="F9536" s="1016" t="e">
        <f t="shared" si="288"/>
        <v>#DIV/0!</v>
      </c>
      <c r="G9536" s="1016">
        <f t="shared" si="289"/>
        <v>0</v>
      </c>
    </row>
    <row r="9537" spans="1:7">
      <c r="A9537" s="1016"/>
      <c r="B9537" s="1016"/>
      <c r="C9537" s="1016"/>
      <c r="D9537" s="1016"/>
      <c r="E9537" s="1016"/>
      <c r="F9537" s="1016" t="e">
        <f t="shared" si="288"/>
        <v>#DIV/0!</v>
      </c>
      <c r="G9537" s="1016">
        <f t="shared" si="289"/>
        <v>0</v>
      </c>
    </row>
    <row r="9538" spans="1:7">
      <c r="A9538" s="1016"/>
      <c r="B9538" s="1016"/>
      <c r="C9538" s="1016"/>
      <c r="D9538" s="1016"/>
      <c r="E9538" s="1016"/>
      <c r="F9538" s="1016" t="e">
        <f t="shared" si="288"/>
        <v>#DIV/0!</v>
      </c>
      <c r="G9538" s="1016">
        <f t="shared" si="289"/>
        <v>0</v>
      </c>
    </row>
    <row r="9539" spans="1:7">
      <c r="A9539" s="1016"/>
      <c r="B9539" s="1016"/>
      <c r="C9539" s="1016"/>
      <c r="D9539" s="1016"/>
      <c r="E9539" s="1016"/>
      <c r="F9539" s="1016" t="e">
        <f t="shared" si="288"/>
        <v>#DIV/0!</v>
      </c>
      <c r="G9539" s="1016">
        <f t="shared" si="289"/>
        <v>0</v>
      </c>
    </row>
    <row r="9540" spans="1:7">
      <c r="A9540" s="1016"/>
      <c r="B9540" s="1016"/>
      <c r="C9540" s="1016"/>
      <c r="D9540" s="1016"/>
      <c r="E9540" s="1016"/>
      <c r="F9540" s="1016" t="e">
        <f t="shared" si="288"/>
        <v>#DIV/0!</v>
      </c>
      <c r="G9540" s="1016">
        <f t="shared" si="289"/>
        <v>0</v>
      </c>
    </row>
    <row r="9541" spans="1:7">
      <c r="A9541" s="1016"/>
      <c r="B9541" s="1016"/>
      <c r="C9541" s="1016"/>
      <c r="D9541" s="1016"/>
      <c r="E9541" s="1016"/>
      <c r="F9541" s="1016" t="e">
        <f t="shared" si="288"/>
        <v>#DIV/0!</v>
      </c>
      <c r="G9541" s="1016">
        <f t="shared" si="289"/>
        <v>0</v>
      </c>
    </row>
    <row r="9542" spans="1:7">
      <c r="A9542" s="1016"/>
      <c r="B9542" s="1016"/>
      <c r="C9542" s="1016"/>
      <c r="D9542" s="1016"/>
      <c r="E9542" s="1016"/>
      <c r="F9542" s="1016" t="e">
        <f t="shared" si="288"/>
        <v>#DIV/0!</v>
      </c>
      <c r="G9542" s="1016">
        <f t="shared" si="289"/>
        <v>0</v>
      </c>
    </row>
    <row r="9543" spans="1:7">
      <c r="A9543" s="1016"/>
      <c r="B9543" s="1016"/>
      <c r="C9543" s="1016"/>
      <c r="D9543" s="1016"/>
      <c r="E9543" s="1016"/>
      <c r="F9543" s="1016" t="e">
        <f t="shared" si="288"/>
        <v>#DIV/0!</v>
      </c>
      <c r="G9543" s="1016">
        <f t="shared" si="289"/>
        <v>0</v>
      </c>
    </row>
    <row r="9544" spans="1:7">
      <c r="A9544" s="1016"/>
      <c r="B9544" s="1016"/>
      <c r="C9544" s="1016"/>
      <c r="D9544" s="1016"/>
      <c r="E9544" s="1016"/>
      <c r="F9544" s="1016" t="e">
        <f t="shared" si="288"/>
        <v>#DIV/0!</v>
      </c>
      <c r="G9544" s="1016">
        <f t="shared" si="289"/>
        <v>0</v>
      </c>
    </row>
    <row r="9545" spans="1:7">
      <c r="A9545" s="1016"/>
      <c r="B9545" s="1016"/>
      <c r="C9545" s="1016"/>
      <c r="D9545" s="1016"/>
      <c r="E9545" s="1016"/>
      <c r="F9545" s="1016" t="e">
        <f t="shared" si="288"/>
        <v>#DIV/0!</v>
      </c>
      <c r="G9545" s="1016">
        <f t="shared" si="289"/>
        <v>0</v>
      </c>
    </row>
    <row r="9546" spans="1:7">
      <c r="A9546" s="1016"/>
      <c r="B9546" s="1016"/>
      <c r="C9546" s="1016"/>
      <c r="D9546" s="1016"/>
      <c r="E9546" s="1016"/>
      <c r="F9546" s="1016" t="e">
        <f t="shared" si="288"/>
        <v>#DIV/0!</v>
      </c>
      <c r="G9546" s="1016">
        <f t="shared" si="289"/>
        <v>0</v>
      </c>
    </row>
    <row r="9547" spans="1:7">
      <c r="A9547" s="1016"/>
      <c r="B9547" s="1016"/>
      <c r="C9547" s="1016"/>
      <c r="D9547" s="1016"/>
      <c r="E9547" s="1016"/>
      <c r="F9547" s="1016" t="e">
        <f t="shared" si="288"/>
        <v>#DIV/0!</v>
      </c>
      <c r="G9547" s="1016">
        <f t="shared" si="289"/>
        <v>0</v>
      </c>
    </row>
    <row r="9548" spans="1:7">
      <c r="A9548" s="1016"/>
      <c r="B9548" s="1016"/>
      <c r="C9548" s="1016"/>
      <c r="D9548" s="1016"/>
      <c r="E9548" s="1016"/>
      <c r="F9548" s="1016" t="e">
        <f t="shared" si="288"/>
        <v>#DIV/0!</v>
      </c>
      <c r="G9548" s="1016">
        <f t="shared" si="289"/>
        <v>0</v>
      </c>
    </row>
    <row r="9549" spans="1:7">
      <c r="A9549" s="1016"/>
      <c r="B9549" s="1016"/>
      <c r="C9549" s="1016"/>
      <c r="D9549" s="1016"/>
      <c r="E9549" s="1016"/>
      <c r="F9549" s="1016" t="e">
        <f t="shared" si="288"/>
        <v>#DIV/0!</v>
      </c>
      <c r="G9549" s="1016">
        <f t="shared" si="289"/>
        <v>0</v>
      </c>
    </row>
    <row r="9550" spans="1:7">
      <c r="A9550" s="1016"/>
      <c r="B9550" s="1016"/>
      <c r="C9550" s="1016"/>
      <c r="D9550" s="1016"/>
      <c r="E9550" s="1016"/>
      <c r="F9550" s="1016" t="e">
        <f t="shared" si="288"/>
        <v>#DIV/0!</v>
      </c>
      <c r="G9550" s="1016">
        <f t="shared" si="289"/>
        <v>0</v>
      </c>
    </row>
    <row r="9551" spans="1:7">
      <c r="A9551" s="1016"/>
      <c r="B9551" s="1016"/>
      <c r="C9551" s="1016"/>
      <c r="D9551" s="1016"/>
      <c r="E9551" s="1016"/>
      <c r="F9551" s="1016" t="e">
        <f t="shared" si="288"/>
        <v>#DIV/0!</v>
      </c>
      <c r="G9551" s="1016">
        <f t="shared" si="289"/>
        <v>0</v>
      </c>
    </row>
    <row r="9552" spans="1:7">
      <c r="A9552" s="1016"/>
      <c r="B9552" s="1016"/>
      <c r="C9552" s="1016"/>
      <c r="D9552" s="1016"/>
      <c r="E9552" s="1016"/>
      <c r="F9552" s="1016" t="e">
        <f t="shared" si="288"/>
        <v>#DIV/0!</v>
      </c>
      <c r="G9552" s="1016">
        <f t="shared" si="289"/>
        <v>0</v>
      </c>
    </row>
    <row r="9553" spans="1:7">
      <c r="A9553" s="1016"/>
      <c r="B9553" s="1016"/>
      <c r="C9553" s="1016"/>
      <c r="D9553" s="1016"/>
      <c r="E9553" s="1016"/>
      <c r="F9553" s="1016" t="e">
        <f t="shared" si="288"/>
        <v>#DIV/0!</v>
      </c>
      <c r="G9553" s="1016">
        <f t="shared" si="289"/>
        <v>0</v>
      </c>
    </row>
    <row r="9554" spans="1:7">
      <c r="A9554" s="1016"/>
      <c r="B9554" s="1016"/>
      <c r="C9554" s="1016"/>
      <c r="D9554" s="1016"/>
      <c r="E9554" s="1016"/>
      <c r="F9554" s="1016" t="e">
        <f t="shared" si="288"/>
        <v>#DIV/0!</v>
      </c>
      <c r="G9554" s="1016">
        <f t="shared" si="289"/>
        <v>0</v>
      </c>
    </row>
    <row r="9555" spans="1:7">
      <c r="A9555" s="1016"/>
      <c r="B9555" s="1016"/>
      <c r="C9555" s="1016"/>
      <c r="D9555" s="1016"/>
      <c r="E9555" s="1016"/>
      <c r="F9555" s="1016" t="e">
        <f t="shared" si="288"/>
        <v>#DIV/0!</v>
      </c>
      <c r="G9555" s="1016">
        <f t="shared" si="289"/>
        <v>0</v>
      </c>
    </row>
    <row r="9556" spans="1:7">
      <c r="A9556" s="1016"/>
      <c r="B9556" s="1016"/>
      <c r="C9556" s="1016"/>
      <c r="D9556" s="1016"/>
      <c r="E9556" s="1016"/>
      <c r="F9556" s="1016" t="e">
        <f t="shared" si="288"/>
        <v>#DIV/0!</v>
      </c>
      <c r="G9556" s="1016">
        <f t="shared" si="289"/>
        <v>0</v>
      </c>
    </row>
    <row r="9557" spans="1:7">
      <c r="A9557" s="1016"/>
      <c r="B9557" s="1016"/>
      <c r="C9557" s="1016"/>
      <c r="D9557" s="1016"/>
      <c r="E9557" s="1016"/>
      <c r="F9557" s="1016" t="e">
        <f t="shared" si="288"/>
        <v>#DIV/0!</v>
      </c>
      <c r="G9557" s="1016">
        <f t="shared" si="289"/>
        <v>0</v>
      </c>
    </row>
    <row r="9558" spans="1:7">
      <c r="A9558" s="1016"/>
      <c r="B9558" s="1016"/>
      <c r="C9558" s="1016"/>
      <c r="D9558" s="1016"/>
      <c r="E9558" s="1016"/>
      <c r="F9558" s="1016" t="e">
        <f t="shared" si="288"/>
        <v>#DIV/0!</v>
      </c>
      <c r="G9558" s="1016">
        <f t="shared" si="289"/>
        <v>0</v>
      </c>
    </row>
    <row r="9559" spans="1:7">
      <c r="A9559" s="1016"/>
      <c r="B9559" s="1016"/>
      <c r="C9559" s="1016"/>
      <c r="D9559" s="1016"/>
      <c r="E9559" s="1016"/>
      <c r="F9559" s="1016" t="e">
        <f t="shared" si="288"/>
        <v>#DIV/0!</v>
      </c>
      <c r="G9559" s="1016">
        <f t="shared" si="289"/>
        <v>0</v>
      </c>
    </row>
    <row r="9560" spans="1:7">
      <c r="A9560" s="1016"/>
      <c r="B9560" s="1016"/>
      <c r="C9560" s="1016"/>
      <c r="D9560" s="1016"/>
      <c r="E9560" s="1016"/>
      <c r="F9560" s="1016" t="e">
        <f t="shared" si="288"/>
        <v>#DIV/0!</v>
      </c>
      <c r="G9560" s="1016">
        <f t="shared" si="289"/>
        <v>0</v>
      </c>
    </row>
    <row r="9561" spans="1:7">
      <c r="A9561" s="1016"/>
      <c r="B9561" s="1016"/>
      <c r="C9561" s="1016"/>
      <c r="D9561" s="1016"/>
      <c r="E9561" s="1016"/>
      <c r="F9561" s="1016" t="e">
        <f t="shared" si="288"/>
        <v>#DIV/0!</v>
      </c>
      <c r="G9561" s="1016">
        <f t="shared" si="289"/>
        <v>0</v>
      </c>
    </row>
    <row r="9562" spans="1:7">
      <c r="A9562" s="1016"/>
      <c r="B9562" s="1016"/>
      <c r="C9562" s="1016"/>
      <c r="D9562" s="1016"/>
      <c r="E9562" s="1016"/>
      <c r="F9562" s="1016" t="e">
        <f t="shared" si="288"/>
        <v>#DIV/0!</v>
      </c>
      <c r="G9562" s="1016">
        <f t="shared" si="289"/>
        <v>0</v>
      </c>
    </row>
    <row r="9563" spans="1:7">
      <c r="A9563" s="1016"/>
      <c r="B9563" s="1016"/>
      <c r="C9563" s="1016"/>
      <c r="D9563" s="1016"/>
      <c r="E9563" s="1016"/>
      <c r="F9563" s="1016" t="e">
        <f t="shared" si="288"/>
        <v>#DIV/0!</v>
      </c>
      <c r="G9563" s="1016">
        <f t="shared" si="289"/>
        <v>0</v>
      </c>
    </row>
    <row r="9564" spans="1:7">
      <c r="A9564" s="1016"/>
      <c r="B9564" s="1016"/>
      <c r="C9564" s="1016"/>
      <c r="D9564" s="1016"/>
      <c r="E9564" s="1016"/>
      <c r="F9564" s="1016" t="e">
        <f t="shared" si="288"/>
        <v>#DIV/0!</v>
      </c>
      <c r="G9564" s="1016">
        <f t="shared" si="289"/>
        <v>0</v>
      </c>
    </row>
    <row r="9565" spans="1:7">
      <c r="A9565" s="1016"/>
      <c r="B9565" s="1016"/>
      <c r="C9565" s="1016"/>
      <c r="D9565" s="1016"/>
      <c r="E9565" s="1016"/>
      <c r="F9565" s="1016" t="e">
        <f t="shared" si="288"/>
        <v>#DIV/0!</v>
      </c>
      <c r="G9565" s="1016">
        <f t="shared" si="289"/>
        <v>0</v>
      </c>
    </row>
    <row r="9566" spans="1:7">
      <c r="A9566" s="1016"/>
      <c r="B9566" s="1016"/>
      <c r="C9566" s="1016"/>
      <c r="D9566" s="1016"/>
      <c r="E9566" s="1016"/>
      <c r="F9566" s="1016" t="e">
        <f t="shared" si="288"/>
        <v>#DIV/0!</v>
      </c>
      <c r="G9566" s="1016">
        <f t="shared" si="289"/>
        <v>0</v>
      </c>
    </row>
    <row r="9567" spans="1:7">
      <c r="A9567" s="1016"/>
      <c r="B9567" s="1016"/>
      <c r="C9567" s="1016"/>
      <c r="D9567" s="1016"/>
      <c r="E9567" s="1016"/>
      <c r="F9567" s="1016" t="e">
        <f t="shared" ref="F9567:F9630" si="290">(B9567*C9567*D9567*60/(A9567*1000))+F9566</f>
        <v>#DIV/0!</v>
      </c>
      <c r="G9567" s="1016">
        <f t="shared" ref="G9567:G9630" si="291">(C9567*D9567*60)+G9566</f>
        <v>0</v>
      </c>
    </row>
    <row r="9568" spans="1:7">
      <c r="A9568" s="1016"/>
      <c r="B9568" s="1016"/>
      <c r="C9568" s="1016"/>
      <c r="D9568" s="1016"/>
      <c r="E9568" s="1016"/>
      <c r="F9568" s="1016" t="e">
        <f t="shared" si="290"/>
        <v>#DIV/0!</v>
      </c>
      <c r="G9568" s="1016">
        <f t="shared" si="291"/>
        <v>0</v>
      </c>
    </row>
    <row r="9569" spans="1:7">
      <c r="A9569" s="1016"/>
      <c r="B9569" s="1016"/>
      <c r="C9569" s="1016"/>
      <c r="D9569" s="1016"/>
      <c r="E9569" s="1016"/>
      <c r="F9569" s="1016" t="e">
        <f t="shared" si="290"/>
        <v>#DIV/0!</v>
      </c>
      <c r="G9569" s="1016">
        <f t="shared" si="291"/>
        <v>0</v>
      </c>
    </row>
    <row r="9570" spans="1:7">
      <c r="A9570" s="1016"/>
      <c r="B9570" s="1016"/>
      <c r="C9570" s="1016"/>
      <c r="D9570" s="1016"/>
      <c r="E9570" s="1016"/>
      <c r="F9570" s="1016" t="e">
        <f t="shared" si="290"/>
        <v>#DIV/0!</v>
      </c>
      <c r="G9570" s="1016">
        <f t="shared" si="291"/>
        <v>0</v>
      </c>
    </row>
    <row r="9571" spans="1:7">
      <c r="A9571" s="1016"/>
      <c r="B9571" s="1016"/>
      <c r="C9571" s="1016"/>
      <c r="D9571" s="1016"/>
      <c r="E9571" s="1016"/>
      <c r="F9571" s="1016" t="e">
        <f t="shared" si="290"/>
        <v>#DIV/0!</v>
      </c>
      <c r="G9571" s="1016">
        <f t="shared" si="291"/>
        <v>0</v>
      </c>
    </row>
    <row r="9572" spans="1:7">
      <c r="A9572" s="1016"/>
      <c r="B9572" s="1016"/>
      <c r="C9572" s="1016"/>
      <c r="D9572" s="1016"/>
      <c r="E9572" s="1016"/>
      <c r="F9572" s="1016" t="e">
        <f t="shared" si="290"/>
        <v>#DIV/0!</v>
      </c>
      <c r="G9572" s="1016">
        <f t="shared" si="291"/>
        <v>0</v>
      </c>
    </row>
    <row r="9573" spans="1:7">
      <c r="A9573" s="1016"/>
      <c r="B9573" s="1016"/>
      <c r="C9573" s="1016"/>
      <c r="D9573" s="1016"/>
      <c r="E9573" s="1016"/>
      <c r="F9573" s="1016" t="e">
        <f t="shared" si="290"/>
        <v>#DIV/0!</v>
      </c>
      <c r="G9573" s="1016">
        <f t="shared" si="291"/>
        <v>0</v>
      </c>
    </row>
    <row r="9574" spans="1:7">
      <c r="A9574" s="1016"/>
      <c r="B9574" s="1016"/>
      <c r="C9574" s="1016"/>
      <c r="D9574" s="1016"/>
      <c r="E9574" s="1016"/>
      <c r="F9574" s="1016" t="e">
        <f t="shared" si="290"/>
        <v>#DIV/0!</v>
      </c>
      <c r="G9574" s="1016">
        <f t="shared" si="291"/>
        <v>0</v>
      </c>
    </row>
    <row r="9575" spans="1:7">
      <c r="A9575" s="1016"/>
      <c r="B9575" s="1016"/>
      <c r="C9575" s="1016"/>
      <c r="D9575" s="1016"/>
      <c r="E9575" s="1016"/>
      <c r="F9575" s="1016" t="e">
        <f t="shared" si="290"/>
        <v>#DIV/0!</v>
      </c>
      <c r="G9575" s="1016">
        <f t="shared" si="291"/>
        <v>0</v>
      </c>
    </row>
    <row r="9576" spans="1:7">
      <c r="A9576" s="1016"/>
      <c r="B9576" s="1016"/>
      <c r="C9576" s="1016"/>
      <c r="D9576" s="1016"/>
      <c r="E9576" s="1016"/>
      <c r="F9576" s="1016" t="e">
        <f t="shared" si="290"/>
        <v>#DIV/0!</v>
      </c>
      <c r="G9576" s="1016">
        <f t="shared" si="291"/>
        <v>0</v>
      </c>
    </row>
    <row r="9577" spans="1:7">
      <c r="A9577" s="1016"/>
      <c r="B9577" s="1016"/>
      <c r="C9577" s="1016"/>
      <c r="D9577" s="1016"/>
      <c r="E9577" s="1016"/>
      <c r="F9577" s="1016" t="e">
        <f t="shared" si="290"/>
        <v>#DIV/0!</v>
      </c>
      <c r="G9577" s="1016">
        <f t="shared" si="291"/>
        <v>0</v>
      </c>
    </row>
    <row r="9578" spans="1:7">
      <c r="A9578" s="1016"/>
      <c r="B9578" s="1016"/>
      <c r="C9578" s="1016"/>
      <c r="D9578" s="1016"/>
      <c r="E9578" s="1016"/>
      <c r="F9578" s="1016" t="e">
        <f t="shared" si="290"/>
        <v>#DIV/0!</v>
      </c>
      <c r="G9578" s="1016">
        <f t="shared" si="291"/>
        <v>0</v>
      </c>
    </row>
    <row r="9579" spans="1:7">
      <c r="A9579" s="1016"/>
      <c r="B9579" s="1016"/>
      <c r="C9579" s="1016"/>
      <c r="D9579" s="1016"/>
      <c r="E9579" s="1016"/>
      <c r="F9579" s="1016" t="e">
        <f t="shared" si="290"/>
        <v>#DIV/0!</v>
      </c>
      <c r="G9579" s="1016">
        <f t="shared" si="291"/>
        <v>0</v>
      </c>
    </row>
    <row r="9580" spans="1:7">
      <c r="A9580" s="1016"/>
      <c r="B9580" s="1016"/>
      <c r="C9580" s="1016"/>
      <c r="D9580" s="1016"/>
      <c r="E9580" s="1016"/>
      <c r="F9580" s="1016" t="e">
        <f t="shared" si="290"/>
        <v>#DIV/0!</v>
      </c>
      <c r="G9580" s="1016">
        <f t="shared" si="291"/>
        <v>0</v>
      </c>
    </row>
    <row r="9581" spans="1:7">
      <c r="A9581" s="1016"/>
      <c r="B9581" s="1016"/>
      <c r="C9581" s="1016"/>
      <c r="D9581" s="1016"/>
      <c r="E9581" s="1016"/>
      <c r="F9581" s="1016" t="e">
        <f t="shared" si="290"/>
        <v>#DIV/0!</v>
      </c>
      <c r="G9581" s="1016">
        <f t="shared" si="291"/>
        <v>0</v>
      </c>
    </row>
    <row r="9582" spans="1:7">
      <c r="A9582" s="1016"/>
      <c r="B9582" s="1016"/>
      <c r="C9582" s="1016"/>
      <c r="D9582" s="1016"/>
      <c r="E9582" s="1016"/>
      <c r="F9582" s="1016" t="e">
        <f t="shared" si="290"/>
        <v>#DIV/0!</v>
      </c>
      <c r="G9582" s="1016">
        <f t="shared" si="291"/>
        <v>0</v>
      </c>
    </row>
    <row r="9583" spans="1:7">
      <c r="A9583" s="1016"/>
      <c r="B9583" s="1016"/>
      <c r="C9583" s="1016"/>
      <c r="D9583" s="1016"/>
      <c r="E9583" s="1016"/>
      <c r="F9583" s="1016" t="e">
        <f t="shared" si="290"/>
        <v>#DIV/0!</v>
      </c>
      <c r="G9583" s="1016">
        <f t="shared" si="291"/>
        <v>0</v>
      </c>
    </row>
    <row r="9584" spans="1:7">
      <c r="A9584" s="1016"/>
      <c r="B9584" s="1016"/>
      <c r="C9584" s="1016"/>
      <c r="D9584" s="1016"/>
      <c r="E9584" s="1016"/>
      <c r="F9584" s="1016" t="e">
        <f t="shared" si="290"/>
        <v>#DIV/0!</v>
      </c>
      <c r="G9584" s="1016">
        <f t="shared" si="291"/>
        <v>0</v>
      </c>
    </row>
    <row r="9585" spans="1:7">
      <c r="A9585" s="1016"/>
      <c r="B9585" s="1016"/>
      <c r="C9585" s="1016"/>
      <c r="D9585" s="1016"/>
      <c r="E9585" s="1016"/>
      <c r="F9585" s="1016" t="e">
        <f t="shared" si="290"/>
        <v>#DIV/0!</v>
      </c>
      <c r="G9585" s="1016">
        <f t="shared" si="291"/>
        <v>0</v>
      </c>
    </row>
    <row r="9586" spans="1:7">
      <c r="A9586" s="1016"/>
      <c r="B9586" s="1016"/>
      <c r="C9586" s="1016"/>
      <c r="D9586" s="1016"/>
      <c r="E9586" s="1016"/>
      <c r="F9586" s="1016" t="e">
        <f t="shared" si="290"/>
        <v>#DIV/0!</v>
      </c>
      <c r="G9586" s="1016">
        <f t="shared" si="291"/>
        <v>0</v>
      </c>
    </row>
    <row r="9587" spans="1:7">
      <c r="A9587" s="1016"/>
      <c r="B9587" s="1016"/>
      <c r="C9587" s="1016"/>
      <c r="D9587" s="1016"/>
      <c r="E9587" s="1016"/>
      <c r="F9587" s="1016" t="e">
        <f t="shared" si="290"/>
        <v>#DIV/0!</v>
      </c>
      <c r="G9587" s="1016">
        <f t="shared" si="291"/>
        <v>0</v>
      </c>
    </row>
    <row r="9588" spans="1:7">
      <c r="A9588" s="1016"/>
      <c r="B9588" s="1016"/>
      <c r="C9588" s="1016"/>
      <c r="D9588" s="1016"/>
      <c r="E9588" s="1016"/>
      <c r="F9588" s="1016" t="e">
        <f t="shared" si="290"/>
        <v>#DIV/0!</v>
      </c>
      <c r="G9588" s="1016">
        <f t="shared" si="291"/>
        <v>0</v>
      </c>
    </row>
    <row r="9589" spans="1:7">
      <c r="A9589" s="1016"/>
      <c r="B9589" s="1016"/>
      <c r="C9589" s="1016"/>
      <c r="D9589" s="1016"/>
      <c r="E9589" s="1016"/>
      <c r="F9589" s="1016" t="e">
        <f t="shared" si="290"/>
        <v>#DIV/0!</v>
      </c>
      <c r="G9589" s="1016">
        <f t="shared" si="291"/>
        <v>0</v>
      </c>
    </row>
    <row r="9590" spans="1:7">
      <c r="A9590" s="1016"/>
      <c r="B9590" s="1016"/>
      <c r="C9590" s="1016"/>
      <c r="D9590" s="1016"/>
      <c r="E9590" s="1016"/>
      <c r="F9590" s="1016" t="e">
        <f t="shared" si="290"/>
        <v>#DIV/0!</v>
      </c>
      <c r="G9590" s="1016">
        <f t="shared" si="291"/>
        <v>0</v>
      </c>
    </row>
    <row r="9591" spans="1:7">
      <c r="A9591" s="1016"/>
      <c r="B9591" s="1016"/>
      <c r="C9591" s="1016"/>
      <c r="D9591" s="1016"/>
      <c r="E9591" s="1016"/>
      <c r="F9591" s="1016" t="e">
        <f t="shared" si="290"/>
        <v>#DIV/0!</v>
      </c>
      <c r="G9591" s="1016">
        <f t="shared" si="291"/>
        <v>0</v>
      </c>
    </row>
    <row r="9592" spans="1:7">
      <c r="A9592" s="1016"/>
      <c r="B9592" s="1016"/>
      <c r="C9592" s="1016"/>
      <c r="D9592" s="1016"/>
      <c r="E9592" s="1016"/>
      <c r="F9592" s="1016" t="e">
        <f t="shared" si="290"/>
        <v>#DIV/0!</v>
      </c>
      <c r="G9592" s="1016">
        <f t="shared" si="291"/>
        <v>0</v>
      </c>
    </row>
    <row r="9593" spans="1:7">
      <c r="A9593" s="1016"/>
      <c r="B9593" s="1016"/>
      <c r="C9593" s="1016"/>
      <c r="D9593" s="1016"/>
      <c r="E9593" s="1016"/>
      <c r="F9593" s="1016" t="e">
        <f t="shared" si="290"/>
        <v>#DIV/0!</v>
      </c>
      <c r="G9593" s="1016">
        <f t="shared" si="291"/>
        <v>0</v>
      </c>
    </row>
    <row r="9594" spans="1:7">
      <c r="A9594" s="1016"/>
      <c r="B9594" s="1016"/>
      <c r="C9594" s="1016"/>
      <c r="D9594" s="1016"/>
      <c r="E9594" s="1016"/>
      <c r="F9594" s="1016" t="e">
        <f t="shared" si="290"/>
        <v>#DIV/0!</v>
      </c>
      <c r="G9594" s="1016">
        <f t="shared" si="291"/>
        <v>0</v>
      </c>
    </row>
    <row r="9595" spans="1:7">
      <c r="A9595" s="1016"/>
      <c r="B9595" s="1016"/>
      <c r="C9595" s="1016"/>
      <c r="D9595" s="1016"/>
      <c r="E9595" s="1016"/>
      <c r="F9595" s="1016" t="e">
        <f t="shared" si="290"/>
        <v>#DIV/0!</v>
      </c>
      <c r="G9595" s="1016">
        <f t="shared" si="291"/>
        <v>0</v>
      </c>
    </row>
    <row r="9596" spans="1:7">
      <c r="A9596" s="1016"/>
      <c r="B9596" s="1016"/>
      <c r="C9596" s="1016"/>
      <c r="D9596" s="1016"/>
      <c r="E9596" s="1016"/>
      <c r="F9596" s="1016" t="e">
        <f t="shared" si="290"/>
        <v>#DIV/0!</v>
      </c>
      <c r="G9596" s="1016">
        <f t="shared" si="291"/>
        <v>0</v>
      </c>
    </row>
    <row r="9597" spans="1:7">
      <c r="A9597" s="1016"/>
      <c r="B9597" s="1016"/>
      <c r="C9597" s="1016"/>
      <c r="D9597" s="1016"/>
      <c r="E9597" s="1016"/>
      <c r="F9597" s="1016" t="e">
        <f t="shared" si="290"/>
        <v>#DIV/0!</v>
      </c>
      <c r="G9597" s="1016">
        <f t="shared" si="291"/>
        <v>0</v>
      </c>
    </row>
    <row r="9598" spans="1:7">
      <c r="A9598" s="1016"/>
      <c r="B9598" s="1016"/>
      <c r="C9598" s="1016"/>
      <c r="D9598" s="1016"/>
      <c r="E9598" s="1016"/>
      <c r="F9598" s="1016" t="e">
        <f t="shared" si="290"/>
        <v>#DIV/0!</v>
      </c>
      <c r="G9598" s="1016">
        <f t="shared" si="291"/>
        <v>0</v>
      </c>
    </row>
    <row r="9599" spans="1:7">
      <c r="A9599" s="1016"/>
      <c r="B9599" s="1016"/>
      <c r="C9599" s="1016"/>
      <c r="D9599" s="1016"/>
      <c r="E9599" s="1016"/>
      <c r="F9599" s="1016" t="e">
        <f t="shared" si="290"/>
        <v>#DIV/0!</v>
      </c>
      <c r="G9599" s="1016">
        <f t="shared" si="291"/>
        <v>0</v>
      </c>
    </row>
    <row r="9600" spans="1:7">
      <c r="A9600" s="1016"/>
      <c r="B9600" s="1016"/>
      <c r="C9600" s="1016"/>
      <c r="D9600" s="1016"/>
      <c r="E9600" s="1016"/>
      <c r="F9600" s="1016" t="e">
        <f t="shared" si="290"/>
        <v>#DIV/0!</v>
      </c>
      <c r="G9600" s="1016">
        <f t="shared" si="291"/>
        <v>0</v>
      </c>
    </row>
    <row r="9601" spans="1:7">
      <c r="A9601" s="1016"/>
      <c r="B9601" s="1016"/>
      <c r="C9601" s="1016"/>
      <c r="D9601" s="1016"/>
      <c r="E9601" s="1016"/>
      <c r="F9601" s="1016" t="e">
        <f t="shared" si="290"/>
        <v>#DIV/0!</v>
      </c>
      <c r="G9601" s="1016">
        <f t="shared" si="291"/>
        <v>0</v>
      </c>
    </row>
    <row r="9602" spans="1:7">
      <c r="A9602" s="1016"/>
      <c r="B9602" s="1016"/>
      <c r="C9602" s="1016"/>
      <c r="D9602" s="1016"/>
      <c r="E9602" s="1016"/>
      <c r="F9602" s="1016" t="e">
        <f t="shared" si="290"/>
        <v>#DIV/0!</v>
      </c>
      <c r="G9602" s="1016">
        <f t="shared" si="291"/>
        <v>0</v>
      </c>
    </row>
    <row r="9603" spans="1:7">
      <c r="A9603" s="1016"/>
      <c r="B9603" s="1016"/>
      <c r="C9603" s="1016"/>
      <c r="D9603" s="1016"/>
      <c r="E9603" s="1016"/>
      <c r="F9603" s="1016" t="e">
        <f t="shared" si="290"/>
        <v>#DIV/0!</v>
      </c>
      <c r="G9603" s="1016">
        <f t="shared" si="291"/>
        <v>0</v>
      </c>
    </row>
    <row r="9604" spans="1:7">
      <c r="A9604" s="1016"/>
      <c r="B9604" s="1016"/>
      <c r="C9604" s="1016"/>
      <c r="D9604" s="1016"/>
      <c r="E9604" s="1016"/>
      <c r="F9604" s="1016" t="e">
        <f t="shared" si="290"/>
        <v>#DIV/0!</v>
      </c>
      <c r="G9604" s="1016">
        <f t="shared" si="291"/>
        <v>0</v>
      </c>
    </row>
    <row r="9605" spans="1:7">
      <c r="A9605" s="1016"/>
      <c r="B9605" s="1016"/>
      <c r="C9605" s="1016"/>
      <c r="D9605" s="1016"/>
      <c r="E9605" s="1016"/>
      <c r="F9605" s="1016" t="e">
        <f t="shared" si="290"/>
        <v>#DIV/0!</v>
      </c>
      <c r="G9605" s="1016">
        <f t="shared" si="291"/>
        <v>0</v>
      </c>
    </row>
    <row r="9606" spans="1:7">
      <c r="A9606" s="1016"/>
      <c r="B9606" s="1016"/>
      <c r="C9606" s="1016"/>
      <c r="D9606" s="1016"/>
      <c r="E9606" s="1016"/>
      <c r="F9606" s="1016" t="e">
        <f t="shared" si="290"/>
        <v>#DIV/0!</v>
      </c>
      <c r="G9606" s="1016">
        <f t="shared" si="291"/>
        <v>0</v>
      </c>
    </row>
    <row r="9607" spans="1:7">
      <c r="A9607" s="1016"/>
      <c r="B9607" s="1016"/>
      <c r="C9607" s="1016"/>
      <c r="D9607" s="1016"/>
      <c r="E9607" s="1016"/>
      <c r="F9607" s="1016" t="e">
        <f t="shared" si="290"/>
        <v>#DIV/0!</v>
      </c>
      <c r="G9607" s="1016">
        <f t="shared" si="291"/>
        <v>0</v>
      </c>
    </row>
    <row r="9608" spans="1:7">
      <c r="A9608" s="1016"/>
      <c r="B9608" s="1016"/>
      <c r="C9608" s="1016"/>
      <c r="D9608" s="1016"/>
      <c r="E9608" s="1016"/>
      <c r="F9608" s="1016" t="e">
        <f t="shared" si="290"/>
        <v>#DIV/0!</v>
      </c>
      <c r="G9608" s="1016">
        <f t="shared" si="291"/>
        <v>0</v>
      </c>
    </row>
    <row r="9609" spans="1:7">
      <c r="A9609" s="1016"/>
      <c r="B9609" s="1016"/>
      <c r="C9609" s="1016"/>
      <c r="D9609" s="1016"/>
      <c r="E9609" s="1016"/>
      <c r="F9609" s="1016" t="e">
        <f t="shared" si="290"/>
        <v>#DIV/0!</v>
      </c>
      <c r="G9609" s="1016">
        <f t="shared" si="291"/>
        <v>0</v>
      </c>
    </row>
    <row r="9610" spans="1:7">
      <c r="A9610" s="1016"/>
      <c r="B9610" s="1016"/>
      <c r="C9610" s="1016"/>
      <c r="D9610" s="1016"/>
      <c r="E9610" s="1016"/>
      <c r="F9610" s="1016" t="e">
        <f t="shared" si="290"/>
        <v>#DIV/0!</v>
      </c>
      <c r="G9610" s="1016">
        <f t="shared" si="291"/>
        <v>0</v>
      </c>
    </row>
    <row r="9611" spans="1:7">
      <c r="A9611" s="1016"/>
      <c r="B9611" s="1016"/>
      <c r="C9611" s="1016"/>
      <c r="D9611" s="1016"/>
      <c r="E9611" s="1016"/>
      <c r="F9611" s="1016" t="e">
        <f t="shared" si="290"/>
        <v>#DIV/0!</v>
      </c>
      <c r="G9611" s="1016">
        <f t="shared" si="291"/>
        <v>0</v>
      </c>
    </row>
    <row r="9612" spans="1:7">
      <c r="A9612" s="1016"/>
      <c r="B9612" s="1016"/>
      <c r="C9612" s="1016"/>
      <c r="D9612" s="1016"/>
      <c r="E9612" s="1016"/>
      <c r="F9612" s="1016" t="e">
        <f t="shared" si="290"/>
        <v>#DIV/0!</v>
      </c>
      <c r="G9612" s="1016">
        <f t="shared" si="291"/>
        <v>0</v>
      </c>
    </row>
    <row r="9613" spans="1:7">
      <c r="A9613" s="1016"/>
      <c r="B9613" s="1016"/>
      <c r="C9613" s="1016"/>
      <c r="D9613" s="1016"/>
      <c r="E9613" s="1016"/>
      <c r="F9613" s="1016" t="e">
        <f t="shared" si="290"/>
        <v>#DIV/0!</v>
      </c>
      <c r="G9613" s="1016">
        <f t="shared" si="291"/>
        <v>0</v>
      </c>
    </row>
    <row r="9614" spans="1:7">
      <c r="A9614" s="1016"/>
      <c r="B9614" s="1016"/>
      <c r="C9614" s="1016"/>
      <c r="D9614" s="1016"/>
      <c r="E9614" s="1016"/>
      <c r="F9614" s="1016" t="e">
        <f t="shared" si="290"/>
        <v>#DIV/0!</v>
      </c>
      <c r="G9614" s="1016">
        <f t="shared" si="291"/>
        <v>0</v>
      </c>
    </row>
    <row r="9615" spans="1:7">
      <c r="A9615" s="1016"/>
      <c r="B9615" s="1016"/>
      <c r="C9615" s="1016"/>
      <c r="D9615" s="1016"/>
      <c r="E9615" s="1016"/>
      <c r="F9615" s="1016" t="e">
        <f t="shared" si="290"/>
        <v>#DIV/0!</v>
      </c>
      <c r="G9615" s="1016">
        <f t="shared" si="291"/>
        <v>0</v>
      </c>
    </row>
    <row r="9616" spans="1:7">
      <c r="A9616" s="1016"/>
      <c r="B9616" s="1016"/>
      <c r="C9616" s="1016"/>
      <c r="D9616" s="1016"/>
      <c r="E9616" s="1016"/>
      <c r="F9616" s="1016" t="e">
        <f t="shared" si="290"/>
        <v>#DIV/0!</v>
      </c>
      <c r="G9616" s="1016">
        <f t="shared" si="291"/>
        <v>0</v>
      </c>
    </row>
    <row r="9617" spans="1:7">
      <c r="A9617" s="1016"/>
      <c r="B9617" s="1016"/>
      <c r="C9617" s="1016"/>
      <c r="D9617" s="1016"/>
      <c r="E9617" s="1016"/>
      <c r="F9617" s="1016" t="e">
        <f t="shared" si="290"/>
        <v>#DIV/0!</v>
      </c>
      <c r="G9617" s="1016">
        <f t="shared" si="291"/>
        <v>0</v>
      </c>
    </row>
    <row r="9618" spans="1:7">
      <c r="A9618" s="1016"/>
      <c r="B9618" s="1016"/>
      <c r="C9618" s="1016"/>
      <c r="D9618" s="1016"/>
      <c r="E9618" s="1016"/>
      <c r="F9618" s="1016" t="e">
        <f t="shared" si="290"/>
        <v>#DIV/0!</v>
      </c>
      <c r="G9618" s="1016">
        <f t="shared" si="291"/>
        <v>0</v>
      </c>
    </row>
    <row r="9619" spans="1:7">
      <c r="A9619" s="1016"/>
      <c r="B9619" s="1016"/>
      <c r="C9619" s="1016"/>
      <c r="D9619" s="1016"/>
      <c r="E9619" s="1016"/>
      <c r="F9619" s="1016" t="e">
        <f t="shared" si="290"/>
        <v>#DIV/0!</v>
      </c>
      <c r="G9619" s="1016">
        <f t="shared" si="291"/>
        <v>0</v>
      </c>
    </row>
    <row r="9620" spans="1:7">
      <c r="A9620" s="1016"/>
      <c r="B9620" s="1016"/>
      <c r="C9620" s="1016"/>
      <c r="D9620" s="1016"/>
      <c r="E9620" s="1016"/>
      <c r="F9620" s="1016" t="e">
        <f t="shared" si="290"/>
        <v>#DIV/0!</v>
      </c>
      <c r="G9620" s="1016">
        <f t="shared" si="291"/>
        <v>0</v>
      </c>
    </row>
    <row r="9621" spans="1:7">
      <c r="A9621" s="1016"/>
      <c r="B9621" s="1016"/>
      <c r="C9621" s="1016"/>
      <c r="D9621" s="1016"/>
      <c r="E9621" s="1016"/>
      <c r="F9621" s="1016" t="e">
        <f t="shared" si="290"/>
        <v>#DIV/0!</v>
      </c>
      <c r="G9621" s="1016">
        <f t="shared" si="291"/>
        <v>0</v>
      </c>
    </row>
    <row r="9622" spans="1:7">
      <c r="A9622" s="1016"/>
      <c r="B9622" s="1016"/>
      <c r="C9622" s="1016"/>
      <c r="D9622" s="1016"/>
      <c r="E9622" s="1016"/>
      <c r="F9622" s="1016" t="e">
        <f t="shared" si="290"/>
        <v>#DIV/0!</v>
      </c>
      <c r="G9622" s="1016">
        <f t="shared" si="291"/>
        <v>0</v>
      </c>
    </row>
    <row r="9623" spans="1:7">
      <c r="A9623" s="1016"/>
      <c r="B9623" s="1016"/>
      <c r="C9623" s="1016"/>
      <c r="D9623" s="1016"/>
      <c r="E9623" s="1016"/>
      <c r="F9623" s="1016" t="e">
        <f t="shared" si="290"/>
        <v>#DIV/0!</v>
      </c>
      <c r="G9623" s="1016">
        <f t="shared" si="291"/>
        <v>0</v>
      </c>
    </row>
    <row r="9624" spans="1:7">
      <c r="A9624" s="1016"/>
      <c r="B9624" s="1016"/>
      <c r="C9624" s="1016"/>
      <c r="D9624" s="1016"/>
      <c r="E9624" s="1016"/>
      <c r="F9624" s="1016" t="e">
        <f t="shared" si="290"/>
        <v>#DIV/0!</v>
      </c>
      <c r="G9624" s="1016">
        <f t="shared" si="291"/>
        <v>0</v>
      </c>
    </row>
    <row r="9625" spans="1:7">
      <c r="A9625" s="1016"/>
      <c r="B9625" s="1016"/>
      <c r="C9625" s="1016"/>
      <c r="D9625" s="1016"/>
      <c r="E9625" s="1016"/>
      <c r="F9625" s="1016" t="e">
        <f t="shared" si="290"/>
        <v>#DIV/0!</v>
      </c>
      <c r="G9625" s="1016">
        <f t="shared" si="291"/>
        <v>0</v>
      </c>
    </row>
    <row r="9626" spans="1:7">
      <c r="A9626" s="1016"/>
      <c r="B9626" s="1016"/>
      <c r="C9626" s="1016"/>
      <c r="D9626" s="1016"/>
      <c r="E9626" s="1016"/>
      <c r="F9626" s="1016" t="e">
        <f t="shared" si="290"/>
        <v>#DIV/0!</v>
      </c>
      <c r="G9626" s="1016">
        <f t="shared" si="291"/>
        <v>0</v>
      </c>
    </row>
    <row r="9627" spans="1:7">
      <c r="A9627" s="1016"/>
      <c r="B9627" s="1016"/>
      <c r="C9627" s="1016"/>
      <c r="D9627" s="1016"/>
      <c r="E9627" s="1016"/>
      <c r="F9627" s="1016" t="e">
        <f t="shared" si="290"/>
        <v>#DIV/0!</v>
      </c>
      <c r="G9627" s="1016">
        <f t="shared" si="291"/>
        <v>0</v>
      </c>
    </row>
    <row r="9628" spans="1:7">
      <c r="A9628" s="1016"/>
      <c r="B9628" s="1016"/>
      <c r="C9628" s="1016"/>
      <c r="D9628" s="1016"/>
      <c r="E9628" s="1016"/>
      <c r="F9628" s="1016" t="e">
        <f t="shared" si="290"/>
        <v>#DIV/0!</v>
      </c>
      <c r="G9628" s="1016">
        <f t="shared" si="291"/>
        <v>0</v>
      </c>
    </row>
    <row r="9629" spans="1:7">
      <c r="A9629" s="1016"/>
      <c r="B9629" s="1016"/>
      <c r="C9629" s="1016"/>
      <c r="D9629" s="1016"/>
      <c r="E9629" s="1016"/>
      <c r="F9629" s="1016" t="e">
        <f t="shared" si="290"/>
        <v>#DIV/0!</v>
      </c>
      <c r="G9629" s="1016">
        <f t="shared" si="291"/>
        <v>0</v>
      </c>
    </row>
    <row r="9630" spans="1:7">
      <c r="A9630" s="1016"/>
      <c r="B9630" s="1016"/>
      <c r="C9630" s="1016"/>
      <c r="D9630" s="1016"/>
      <c r="E9630" s="1016"/>
      <c r="F9630" s="1016" t="e">
        <f t="shared" si="290"/>
        <v>#DIV/0!</v>
      </c>
      <c r="G9630" s="1016">
        <f t="shared" si="291"/>
        <v>0</v>
      </c>
    </row>
    <row r="9631" spans="1:7">
      <c r="A9631" s="1016"/>
      <c r="B9631" s="1016"/>
      <c r="C9631" s="1016"/>
      <c r="D9631" s="1016"/>
      <c r="E9631" s="1016"/>
      <c r="F9631" s="1016" t="e">
        <f t="shared" ref="F9631:F9694" si="292">(B9631*C9631*D9631*60/(A9631*1000))+F9630</f>
        <v>#DIV/0!</v>
      </c>
      <c r="G9631" s="1016">
        <f t="shared" ref="G9631:G9694" si="293">(C9631*D9631*60)+G9630</f>
        <v>0</v>
      </c>
    </row>
    <row r="9632" spans="1:7">
      <c r="A9632" s="1016"/>
      <c r="B9632" s="1016"/>
      <c r="C9632" s="1016"/>
      <c r="D9632" s="1016"/>
      <c r="E9632" s="1016"/>
      <c r="F9632" s="1016" t="e">
        <f t="shared" si="292"/>
        <v>#DIV/0!</v>
      </c>
      <c r="G9632" s="1016">
        <f t="shared" si="293"/>
        <v>0</v>
      </c>
    </row>
    <row r="9633" spans="1:7">
      <c r="A9633" s="1016"/>
      <c r="B9633" s="1016"/>
      <c r="C9633" s="1016"/>
      <c r="D9633" s="1016"/>
      <c r="E9633" s="1016"/>
      <c r="F9633" s="1016" t="e">
        <f t="shared" si="292"/>
        <v>#DIV/0!</v>
      </c>
      <c r="G9633" s="1016">
        <f t="shared" si="293"/>
        <v>0</v>
      </c>
    </row>
    <row r="9634" spans="1:7">
      <c r="A9634" s="1016"/>
      <c r="B9634" s="1016"/>
      <c r="C9634" s="1016"/>
      <c r="D9634" s="1016"/>
      <c r="E9634" s="1016"/>
      <c r="F9634" s="1016" t="e">
        <f t="shared" si="292"/>
        <v>#DIV/0!</v>
      </c>
      <c r="G9634" s="1016">
        <f t="shared" si="293"/>
        <v>0</v>
      </c>
    </row>
    <row r="9635" spans="1:7">
      <c r="A9635" s="1016"/>
      <c r="B9635" s="1016"/>
      <c r="C9635" s="1016"/>
      <c r="D9635" s="1016"/>
      <c r="E9635" s="1016"/>
      <c r="F9635" s="1016" t="e">
        <f t="shared" si="292"/>
        <v>#DIV/0!</v>
      </c>
      <c r="G9635" s="1016">
        <f t="shared" si="293"/>
        <v>0</v>
      </c>
    </row>
    <row r="9636" spans="1:7">
      <c r="A9636" s="1016"/>
      <c r="B9636" s="1016"/>
      <c r="C9636" s="1016"/>
      <c r="D9636" s="1016"/>
      <c r="E9636" s="1016"/>
      <c r="F9636" s="1016" t="e">
        <f t="shared" si="292"/>
        <v>#DIV/0!</v>
      </c>
      <c r="G9636" s="1016">
        <f t="shared" si="293"/>
        <v>0</v>
      </c>
    </row>
    <row r="9637" spans="1:7">
      <c r="A9637" s="1016"/>
      <c r="B9637" s="1016"/>
      <c r="C9637" s="1016"/>
      <c r="D9637" s="1016"/>
      <c r="E9637" s="1016"/>
      <c r="F9637" s="1016" t="e">
        <f t="shared" si="292"/>
        <v>#DIV/0!</v>
      </c>
      <c r="G9637" s="1016">
        <f t="shared" si="293"/>
        <v>0</v>
      </c>
    </row>
    <row r="9638" spans="1:7">
      <c r="A9638" s="1016"/>
      <c r="B9638" s="1016"/>
      <c r="C9638" s="1016"/>
      <c r="D9638" s="1016"/>
      <c r="E9638" s="1016"/>
      <c r="F9638" s="1016" t="e">
        <f t="shared" si="292"/>
        <v>#DIV/0!</v>
      </c>
      <c r="G9638" s="1016">
        <f t="shared" si="293"/>
        <v>0</v>
      </c>
    </row>
    <row r="9639" spans="1:7">
      <c r="A9639" s="1016"/>
      <c r="B9639" s="1016"/>
      <c r="C9639" s="1016"/>
      <c r="D9639" s="1016"/>
      <c r="E9639" s="1016"/>
      <c r="F9639" s="1016" t="e">
        <f t="shared" si="292"/>
        <v>#DIV/0!</v>
      </c>
      <c r="G9639" s="1016">
        <f t="shared" si="293"/>
        <v>0</v>
      </c>
    </row>
    <row r="9640" spans="1:7">
      <c r="A9640" s="1016"/>
      <c r="B9640" s="1016"/>
      <c r="C9640" s="1016"/>
      <c r="D9640" s="1016"/>
      <c r="E9640" s="1016"/>
      <c r="F9640" s="1016" t="e">
        <f t="shared" si="292"/>
        <v>#DIV/0!</v>
      </c>
      <c r="G9640" s="1016">
        <f t="shared" si="293"/>
        <v>0</v>
      </c>
    </row>
    <row r="9641" spans="1:7">
      <c r="A9641" s="1016"/>
      <c r="B9641" s="1016"/>
      <c r="C9641" s="1016"/>
      <c r="D9641" s="1016"/>
      <c r="E9641" s="1016"/>
      <c r="F9641" s="1016" t="e">
        <f t="shared" si="292"/>
        <v>#DIV/0!</v>
      </c>
      <c r="G9641" s="1016">
        <f t="shared" si="293"/>
        <v>0</v>
      </c>
    </row>
    <row r="9642" spans="1:7">
      <c r="A9642" s="1016"/>
      <c r="B9642" s="1016"/>
      <c r="C9642" s="1016"/>
      <c r="D9642" s="1016"/>
      <c r="E9642" s="1016"/>
      <c r="F9642" s="1016" t="e">
        <f t="shared" si="292"/>
        <v>#DIV/0!</v>
      </c>
      <c r="G9642" s="1016">
        <f t="shared" si="293"/>
        <v>0</v>
      </c>
    </row>
    <row r="9643" spans="1:7">
      <c r="A9643" s="1016"/>
      <c r="B9643" s="1016"/>
      <c r="C9643" s="1016"/>
      <c r="D9643" s="1016"/>
      <c r="E9643" s="1016"/>
      <c r="F9643" s="1016" t="e">
        <f t="shared" si="292"/>
        <v>#DIV/0!</v>
      </c>
      <c r="G9643" s="1016">
        <f t="shared" si="293"/>
        <v>0</v>
      </c>
    </row>
    <row r="9644" spans="1:7">
      <c r="A9644" s="1016"/>
      <c r="B9644" s="1016"/>
      <c r="C9644" s="1016"/>
      <c r="D9644" s="1016"/>
      <c r="E9644" s="1016"/>
      <c r="F9644" s="1016" t="e">
        <f t="shared" si="292"/>
        <v>#DIV/0!</v>
      </c>
      <c r="G9644" s="1016">
        <f t="shared" si="293"/>
        <v>0</v>
      </c>
    </row>
    <row r="9645" spans="1:7">
      <c r="A9645" s="1016"/>
      <c r="B9645" s="1016"/>
      <c r="C9645" s="1016"/>
      <c r="D9645" s="1016"/>
      <c r="E9645" s="1016"/>
      <c r="F9645" s="1016" t="e">
        <f t="shared" si="292"/>
        <v>#DIV/0!</v>
      </c>
      <c r="G9645" s="1016">
        <f t="shared" si="293"/>
        <v>0</v>
      </c>
    </row>
    <row r="9646" spans="1:7">
      <c r="A9646" s="1016"/>
      <c r="B9646" s="1016"/>
      <c r="C9646" s="1016"/>
      <c r="D9646" s="1016"/>
      <c r="E9646" s="1016"/>
      <c r="F9646" s="1016" t="e">
        <f t="shared" si="292"/>
        <v>#DIV/0!</v>
      </c>
      <c r="G9646" s="1016">
        <f t="shared" si="293"/>
        <v>0</v>
      </c>
    </row>
    <row r="9647" spans="1:7">
      <c r="A9647" s="1016"/>
      <c r="B9647" s="1016"/>
      <c r="C9647" s="1016"/>
      <c r="D9647" s="1016"/>
      <c r="E9647" s="1016"/>
      <c r="F9647" s="1016" t="e">
        <f t="shared" si="292"/>
        <v>#DIV/0!</v>
      </c>
      <c r="G9647" s="1016">
        <f t="shared" si="293"/>
        <v>0</v>
      </c>
    </row>
    <row r="9648" spans="1:7">
      <c r="A9648" s="1016"/>
      <c r="B9648" s="1016"/>
      <c r="C9648" s="1016"/>
      <c r="D9648" s="1016"/>
      <c r="E9648" s="1016"/>
      <c r="F9648" s="1016" t="e">
        <f t="shared" si="292"/>
        <v>#DIV/0!</v>
      </c>
      <c r="G9648" s="1016">
        <f t="shared" si="293"/>
        <v>0</v>
      </c>
    </row>
    <row r="9649" spans="1:7">
      <c r="A9649" s="1016"/>
      <c r="B9649" s="1016"/>
      <c r="C9649" s="1016"/>
      <c r="D9649" s="1016"/>
      <c r="E9649" s="1016"/>
      <c r="F9649" s="1016" t="e">
        <f t="shared" si="292"/>
        <v>#DIV/0!</v>
      </c>
      <c r="G9649" s="1016">
        <f t="shared" si="293"/>
        <v>0</v>
      </c>
    </row>
    <row r="9650" spans="1:7">
      <c r="A9650" s="1016"/>
      <c r="B9650" s="1016"/>
      <c r="C9650" s="1016"/>
      <c r="D9650" s="1016"/>
      <c r="E9650" s="1016"/>
      <c r="F9650" s="1016" t="e">
        <f t="shared" si="292"/>
        <v>#DIV/0!</v>
      </c>
      <c r="G9650" s="1016">
        <f t="shared" si="293"/>
        <v>0</v>
      </c>
    </row>
    <row r="9651" spans="1:7">
      <c r="A9651" s="1016"/>
      <c r="B9651" s="1016"/>
      <c r="C9651" s="1016"/>
      <c r="D9651" s="1016"/>
      <c r="E9651" s="1016"/>
      <c r="F9651" s="1016" t="e">
        <f t="shared" si="292"/>
        <v>#DIV/0!</v>
      </c>
      <c r="G9651" s="1016">
        <f t="shared" si="293"/>
        <v>0</v>
      </c>
    </row>
    <row r="9652" spans="1:7">
      <c r="A9652" s="1016"/>
      <c r="B9652" s="1016"/>
      <c r="C9652" s="1016"/>
      <c r="D9652" s="1016"/>
      <c r="E9652" s="1016"/>
      <c r="F9652" s="1016" t="e">
        <f t="shared" si="292"/>
        <v>#DIV/0!</v>
      </c>
      <c r="G9652" s="1016">
        <f t="shared" si="293"/>
        <v>0</v>
      </c>
    </row>
    <row r="9653" spans="1:7">
      <c r="A9653" s="1016"/>
      <c r="B9653" s="1016"/>
      <c r="C9653" s="1016"/>
      <c r="D9653" s="1016"/>
      <c r="E9653" s="1016"/>
      <c r="F9653" s="1016" t="e">
        <f t="shared" si="292"/>
        <v>#DIV/0!</v>
      </c>
      <c r="G9653" s="1016">
        <f t="shared" si="293"/>
        <v>0</v>
      </c>
    </row>
    <row r="9654" spans="1:7">
      <c r="A9654" s="1016"/>
      <c r="B9654" s="1016"/>
      <c r="C9654" s="1016"/>
      <c r="D9654" s="1016"/>
      <c r="E9654" s="1016"/>
      <c r="F9654" s="1016" t="e">
        <f t="shared" si="292"/>
        <v>#DIV/0!</v>
      </c>
      <c r="G9654" s="1016">
        <f t="shared" si="293"/>
        <v>0</v>
      </c>
    </row>
    <row r="9655" spans="1:7">
      <c r="A9655" s="1016"/>
      <c r="B9655" s="1016"/>
      <c r="C9655" s="1016"/>
      <c r="D9655" s="1016"/>
      <c r="E9655" s="1016"/>
      <c r="F9655" s="1016" t="e">
        <f t="shared" si="292"/>
        <v>#DIV/0!</v>
      </c>
      <c r="G9655" s="1016">
        <f t="shared" si="293"/>
        <v>0</v>
      </c>
    </row>
    <row r="9656" spans="1:7">
      <c r="A9656" s="1016"/>
      <c r="B9656" s="1016"/>
      <c r="C9656" s="1016"/>
      <c r="D9656" s="1016"/>
      <c r="E9656" s="1016"/>
      <c r="F9656" s="1016" t="e">
        <f t="shared" si="292"/>
        <v>#DIV/0!</v>
      </c>
      <c r="G9656" s="1016">
        <f t="shared" si="293"/>
        <v>0</v>
      </c>
    </row>
    <row r="9657" spans="1:7">
      <c r="A9657" s="1016"/>
      <c r="B9657" s="1016"/>
      <c r="C9657" s="1016"/>
      <c r="D9657" s="1016"/>
      <c r="E9657" s="1016"/>
      <c r="F9657" s="1016" t="e">
        <f t="shared" si="292"/>
        <v>#DIV/0!</v>
      </c>
      <c r="G9657" s="1016">
        <f t="shared" si="293"/>
        <v>0</v>
      </c>
    </row>
    <row r="9658" spans="1:7">
      <c r="A9658" s="1016"/>
      <c r="B9658" s="1016"/>
      <c r="C9658" s="1016"/>
      <c r="D9658" s="1016"/>
      <c r="E9658" s="1016"/>
      <c r="F9658" s="1016" t="e">
        <f t="shared" si="292"/>
        <v>#DIV/0!</v>
      </c>
      <c r="G9658" s="1016">
        <f t="shared" si="293"/>
        <v>0</v>
      </c>
    </row>
    <row r="9659" spans="1:7">
      <c r="A9659" s="1016"/>
      <c r="B9659" s="1016"/>
      <c r="C9659" s="1016"/>
      <c r="D9659" s="1016"/>
      <c r="E9659" s="1016"/>
      <c r="F9659" s="1016" t="e">
        <f t="shared" si="292"/>
        <v>#DIV/0!</v>
      </c>
      <c r="G9659" s="1016">
        <f t="shared" si="293"/>
        <v>0</v>
      </c>
    </row>
    <row r="9660" spans="1:7">
      <c r="A9660" s="1016"/>
      <c r="B9660" s="1016"/>
      <c r="C9660" s="1016"/>
      <c r="D9660" s="1016"/>
      <c r="E9660" s="1016"/>
      <c r="F9660" s="1016" t="e">
        <f t="shared" si="292"/>
        <v>#DIV/0!</v>
      </c>
      <c r="G9660" s="1016">
        <f t="shared" si="293"/>
        <v>0</v>
      </c>
    </row>
    <row r="9661" spans="1:7">
      <c r="A9661" s="1016"/>
      <c r="B9661" s="1016"/>
      <c r="C9661" s="1016"/>
      <c r="D9661" s="1016"/>
      <c r="E9661" s="1016"/>
      <c r="F9661" s="1016" t="e">
        <f t="shared" si="292"/>
        <v>#DIV/0!</v>
      </c>
      <c r="G9661" s="1016">
        <f t="shared" si="293"/>
        <v>0</v>
      </c>
    </row>
    <row r="9662" spans="1:7">
      <c r="A9662" s="1016"/>
      <c r="B9662" s="1016"/>
      <c r="C9662" s="1016"/>
      <c r="D9662" s="1016"/>
      <c r="E9662" s="1016"/>
      <c r="F9662" s="1016" t="e">
        <f t="shared" si="292"/>
        <v>#DIV/0!</v>
      </c>
      <c r="G9662" s="1016">
        <f t="shared" si="293"/>
        <v>0</v>
      </c>
    </row>
    <row r="9663" spans="1:7">
      <c r="A9663" s="1016"/>
      <c r="B9663" s="1016"/>
      <c r="C9663" s="1016"/>
      <c r="D9663" s="1016"/>
      <c r="E9663" s="1016"/>
      <c r="F9663" s="1016" t="e">
        <f t="shared" si="292"/>
        <v>#DIV/0!</v>
      </c>
      <c r="G9663" s="1016">
        <f t="shared" si="293"/>
        <v>0</v>
      </c>
    </row>
    <row r="9664" spans="1:7">
      <c r="A9664" s="1016"/>
      <c r="B9664" s="1016"/>
      <c r="C9664" s="1016"/>
      <c r="D9664" s="1016"/>
      <c r="E9664" s="1016"/>
      <c r="F9664" s="1016" t="e">
        <f t="shared" si="292"/>
        <v>#DIV/0!</v>
      </c>
      <c r="G9664" s="1016">
        <f t="shared" si="293"/>
        <v>0</v>
      </c>
    </row>
    <row r="9665" spans="1:7">
      <c r="A9665" s="1016"/>
      <c r="B9665" s="1016"/>
      <c r="C9665" s="1016"/>
      <c r="D9665" s="1016"/>
      <c r="E9665" s="1016"/>
      <c r="F9665" s="1016" t="e">
        <f t="shared" si="292"/>
        <v>#DIV/0!</v>
      </c>
      <c r="G9665" s="1016">
        <f t="shared" si="293"/>
        <v>0</v>
      </c>
    </row>
    <row r="9666" spans="1:7">
      <c r="A9666" s="1016"/>
      <c r="B9666" s="1016"/>
      <c r="C9666" s="1016"/>
      <c r="D9666" s="1016"/>
      <c r="E9666" s="1016"/>
      <c r="F9666" s="1016" t="e">
        <f t="shared" si="292"/>
        <v>#DIV/0!</v>
      </c>
      <c r="G9666" s="1016">
        <f t="shared" si="293"/>
        <v>0</v>
      </c>
    </row>
    <row r="9667" spans="1:7">
      <c r="A9667" s="1016"/>
      <c r="B9667" s="1016"/>
      <c r="C9667" s="1016"/>
      <c r="D9667" s="1016"/>
      <c r="E9667" s="1016"/>
      <c r="F9667" s="1016" t="e">
        <f t="shared" si="292"/>
        <v>#DIV/0!</v>
      </c>
      <c r="G9667" s="1016">
        <f t="shared" si="293"/>
        <v>0</v>
      </c>
    </row>
    <row r="9668" spans="1:7">
      <c r="A9668" s="1016"/>
      <c r="B9668" s="1016"/>
      <c r="C9668" s="1016"/>
      <c r="D9668" s="1016"/>
      <c r="E9668" s="1016"/>
      <c r="F9668" s="1016" t="e">
        <f t="shared" si="292"/>
        <v>#DIV/0!</v>
      </c>
      <c r="G9668" s="1016">
        <f t="shared" si="293"/>
        <v>0</v>
      </c>
    </row>
    <row r="9669" spans="1:7">
      <c r="A9669" s="1016"/>
      <c r="B9669" s="1016"/>
      <c r="C9669" s="1016"/>
      <c r="D9669" s="1016"/>
      <c r="E9669" s="1016"/>
      <c r="F9669" s="1016" t="e">
        <f t="shared" si="292"/>
        <v>#DIV/0!</v>
      </c>
      <c r="G9669" s="1016">
        <f t="shared" si="293"/>
        <v>0</v>
      </c>
    </row>
    <row r="9670" spans="1:7">
      <c r="A9670" s="1016"/>
      <c r="B9670" s="1016"/>
      <c r="C9670" s="1016"/>
      <c r="D9670" s="1016"/>
      <c r="E9670" s="1016"/>
      <c r="F9670" s="1016" t="e">
        <f t="shared" si="292"/>
        <v>#DIV/0!</v>
      </c>
      <c r="G9670" s="1016">
        <f t="shared" si="293"/>
        <v>0</v>
      </c>
    </row>
    <row r="9671" spans="1:7">
      <c r="A9671" s="1016"/>
      <c r="B9671" s="1016"/>
      <c r="C9671" s="1016"/>
      <c r="D9671" s="1016"/>
      <c r="E9671" s="1016"/>
      <c r="F9671" s="1016" t="e">
        <f t="shared" si="292"/>
        <v>#DIV/0!</v>
      </c>
      <c r="G9671" s="1016">
        <f t="shared" si="293"/>
        <v>0</v>
      </c>
    </row>
    <row r="9672" spans="1:7">
      <c r="A9672" s="1016"/>
      <c r="B9672" s="1016"/>
      <c r="C9672" s="1016"/>
      <c r="D9672" s="1016"/>
      <c r="E9672" s="1016"/>
      <c r="F9672" s="1016" t="e">
        <f t="shared" si="292"/>
        <v>#DIV/0!</v>
      </c>
      <c r="G9672" s="1016">
        <f t="shared" si="293"/>
        <v>0</v>
      </c>
    </row>
    <row r="9673" spans="1:7">
      <c r="A9673" s="1016"/>
      <c r="B9673" s="1016"/>
      <c r="C9673" s="1016"/>
      <c r="D9673" s="1016"/>
      <c r="E9673" s="1016"/>
      <c r="F9673" s="1016" t="e">
        <f t="shared" si="292"/>
        <v>#DIV/0!</v>
      </c>
      <c r="G9673" s="1016">
        <f t="shared" si="293"/>
        <v>0</v>
      </c>
    </row>
    <row r="9674" spans="1:7">
      <c r="A9674" s="1016"/>
      <c r="B9674" s="1016"/>
      <c r="C9674" s="1016"/>
      <c r="D9674" s="1016"/>
      <c r="E9674" s="1016"/>
      <c r="F9674" s="1016" t="e">
        <f t="shared" si="292"/>
        <v>#DIV/0!</v>
      </c>
      <c r="G9674" s="1016">
        <f t="shared" si="293"/>
        <v>0</v>
      </c>
    </row>
    <row r="9675" spans="1:7">
      <c r="A9675" s="1016"/>
      <c r="B9675" s="1016"/>
      <c r="C9675" s="1016"/>
      <c r="D9675" s="1016"/>
      <c r="E9675" s="1016"/>
      <c r="F9675" s="1016" t="e">
        <f t="shared" si="292"/>
        <v>#DIV/0!</v>
      </c>
      <c r="G9675" s="1016">
        <f t="shared" si="293"/>
        <v>0</v>
      </c>
    </row>
    <row r="9676" spans="1:7">
      <c r="A9676" s="1016"/>
      <c r="B9676" s="1016"/>
      <c r="C9676" s="1016"/>
      <c r="D9676" s="1016"/>
      <c r="E9676" s="1016"/>
      <c r="F9676" s="1016" t="e">
        <f t="shared" si="292"/>
        <v>#DIV/0!</v>
      </c>
      <c r="G9676" s="1016">
        <f t="shared" si="293"/>
        <v>0</v>
      </c>
    </row>
    <row r="9677" spans="1:7">
      <c r="A9677" s="1016"/>
      <c r="B9677" s="1016"/>
      <c r="C9677" s="1016"/>
      <c r="D9677" s="1016"/>
      <c r="E9677" s="1016"/>
      <c r="F9677" s="1016" t="e">
        <f t="shared" si="292"/>
        <v>#DIV/0!</v>
      </c>
      <c r="G9677" s="1016">
        <f t="shared" si="293"/>
        <v>0</v>
      </c>
    </row>
    <row r="9678" spans="1:7">
      <c r="A9678" s="1016"/>
      <c r="B9678" s="1016"/>
      <c r="C9678" s="1016"/>
      <c r="D9678" s="1016"/>
      <c r="E9678" s="1016"/>
      <c r="F9678" s="1016" t="e">
        <f t="shared" si="292"/>
        <v>#DIV/0!</v>
      </c>
      <c r="G9678" s="1016">
        <f t="shared" si="293"/>
        <v>0</v>
      </c>
    </row>
    <row r="9679" spans="1:7">
      <c r="A9679" s="1016"/>
      <c r="B9679" s="1016"/>
      <c r="C9679" s="1016"/>
      <c r="D9679" s="1016"/>
      <c r="E9679" s="1016"/>
      <c r="F9679" s="1016" t="e">
        <f t="shared" si="292"/>
        <v>#DIV/0!</v>
      </c>
      <c r="G9679" s="1016">
        <f t="shared" si="293"/>
        <v>0</v>
      </c>
    </row>
    <row r="9680" spans="1:7">
      <c r="A9680" s="1016"/>
      <c r="B9680" s="1016"/>
      <c r="C9680" s="1016"/>
      <c r="D9680" s="1016"/>
      <c r="E9680" s="1016"/>
      <c r="F9680" s="1016" t="e">
        <f t="shared" si="292"/>
        <v>#DIV/0!</v>
      </c>
      <c r="G9680" s="1016">
        <f t="shared" si="293"/>
        <v>0</v>
      </c>
    </row>
    <row r="9681" spans="1:7">
      <c r="A9681" s="1016"/>
      <c r="B9681" s="1016"/>
      <c r="C9681" s="1016"/>
      <c r="D9681" s="1016"/>
      <c r="E9681" s="1016"/>
      <c r="F9681" s="1016" t="e">
        <f t="shared" si="292"/>
        <v>#DIV/0!</v>
      </c>
      <c r="G9681" s="1016">
        <f t="shared" si="293"/>
        <v>0</v>
      </c>
    </row>
    <row r="9682" spans="1:7">
      <c r="A9682" s="1016"/>
      <c r="B9682" s="1016"/>
      <c r="C9682" s="1016"/>
      <c r="D9682" s="1016"/>
      <c r="E9682" s="1016"/>
      <c r="F9682" s="1016" t="e">
        <f t="shared" si="292"/>
        <v>#DIV/0!</v>
      </c>
      <c r="G9682" s="1016">
        <f t="shared" si="293"/>
        <v>0</v>
      </c>
    </row>
    <row r="9683" spans="1:7">
      <c r="A9683" s="1016"/>
      <c r="B9683" s="1016"/>
      <c r="C9683" s="1016"/>
      <c r="D9683" s="1016"/>
      <c r="E9683" s="1016"/>
      <c r="F9683" s="1016" t="e">
        <f t="shared" si="292"/>
        <v>#DIV/0!</v>
      </c>
      <c r="G9683" s="1016">
        <f t="shared" si="293"/>
        <v>0</v>
      </c>
    </row>
    <row r="9684" spans="1:7">
      <c r="A9684" s="1016"/>
      <c r="B9684" s="1016"/>
      <c r="C9684" s="1016"/>
      <c r="D9684" s="1016"/>
      <c r="E9684" s="1016"/>
      <c r="F9684" s="1016" t="e">
        <f t="shared" si="292"/>
        <v>#DIV/0!</v>
      </c>
      <c r="G9684" s="1016">
        <f t="shared" si="293"/>
        <v>0</v>
      </c>
    </row>
    <row r="9685" spans="1:7">
      <c r="A9685" s="1016"/>
      <c r="B9685" s="1016"/>
      <c r="C9685" s="1016"/>
      <c r="D9685" s="1016"/>
      <c r="E9685" s="1016"/>
      <c r="F9685" s="1016" t="e">
        <f t="shared" si="292"/>
        <v>#DIV/0!</v>
      </c>
      <c r="G9685" s="1016">
        <f t="shared" si="293"/>
        <v>0</v>
      </c>
    </row>
    <row r="9686" spans="1:7">
      <c r="A9686" s="1016"/>
      <c r="B9686" s="1016"/>
      <c r="C9686" s="1016"/>
      <c r="D9686" s="1016"/>
      <c r="E9686" s="1016"/>
      <c r="F9686" s="1016" t="e">
        <f t="shared" si="292"/>
        <v>#DIV/0!</v>
      </c>
      <c r="G9686" s="1016">
        <f t="shared" si="293"/>
        <v>0</v>
      </c>
    </row>
    <row r="9687" spans="1:7">
      <c r="A9687" s="1016"/>
      <c r="B9687" s="1016"/>
      <c r="C9687" s="1016"/>
      <c r="D9687" s="1016"/>
      <c r="E9687" s="1016"/>
      <c r="F9687" s="1016" t="e">
        <f t="shared" si="292"/>
        <v>#DIV/0!</v>
      </c>
      <c r="G9687" s="1016">
        <f t="shared" si="293"/>
        <v>0</v>
      </c>
    </row>
    <row r="9688" spans="1:7">
      <c r="A9688" s="1016"/>
      <c r="B9688" s="1016"/>
      <c r="C9688" s="1016"/>
      <c r="D9688" s="1016"/>
      <c r="E9688" s="1016"/>
      <c r="F9688" s="1016" t="e">
        <f t="shared" si="292"/>
        <v>#DIV/0!</v>
      </c>
      <c r="G9688" s="1016">
        <f t="shared" si="293"/>
        <v>0</v>
      </c>
    </row>
    <row r="9689" spans="1:7">
      <c r="A9689" s="1016"/>
      <c r="B9689" s="1016"/>
      <c r="C9689" s="1016"/>
      <c r="D9689" s="1016"/>
      <c r="E9689" s="1016"/>
      <c r="F9689" s="1016" t="e">
        <f t="shared" si="292"/>
        <v>#DIV/0!</v>
      </c>
      <c r="G9689" s="1016">
        <f t="shared" si="293"/>
        <v>0</v>
      </c>
    </row>
    <row r="9690" spans="1:7">
      <c r="A9690" s="1016"/>
      <c r="B9690" s="1016"/>
      <c r="C9690" s="1016"/>
      <c r="D9690" s="1016"/>
      <c r="E9690" s="1016"/>
      <c r="F9690" s="1016" t="e">
        <f t="shared" si="292"/>
        <v>#DIV/0!</v>
      </c>
      <c r="G9690" s="1016">
        <f t="shared" si="293"/>
        <v>0</v>
      </c>
    </row>
    <row r="9691" spans="1:7">
      <c r="A9691" s="1016"/>
      <c r="B9691" s="1016"/>
      <c r="C9691" s="1016"/>
      <c r="D9691" s="1016"/>
      <c r="E9691" s="1016"/>
      <c r="F9691" s="1016" t="e">
        <f t="shared" si="292"/>
        <v>#DIV/0!</v>
      </c>
      <c r="G9691" s="1016">
        <f t="shared" si="293"/>
        <v>0</v>
      </c>
    </row>
    <row r="9692" spans="1:7">
      <c r="A9692" s="1016"/>
      <c r="B9692" s="1016"/>
      <c r="C9692" s="1016"/>
      <c r="D9692" s="1016"/>
      <c r="E9692" s="1016"/>
      <c r="F9692" s="1016" t="e">
        <f t="shared" si="292"/>
        <v>#DIV/0!</v>
      </c>
      <c r="G9692" s="1016">
        <f t="shared" si="293"/>
        <v>0</v>
      </c>
    </row>
    <row r="9693" spans="1:7">
      <c r="A9693" s="1016"/>
      <c r="B9693" s="1016"/>
      <c r="C9693" s="1016"/>
      <c r="D9693" s="1016"/>
      <c r="E9693" s="1016"/>
      <c r="F9693" s="1016" t="e">
        <f t="shared" si="292"/>
        <v>#DIV/0!</v>
      </c>
      <c r="G9693" s="1016">
        <f t="shared" si="293"/>
        <v>0</v>
      </c>
    </row>
    <row r="9694" spans="1:7">
      <c r="A9694" s="1016"/>
      <c r="B9694" s="1016"/>
      <c r="C9694" s="1016"/>
      <c r="D9694" s="1016"/>
      <c r="E9694" s="1016"/>
      <c r="F9694" s="1016" t="e">
        <f t="shared" si="292"/>
        <v>#DIV/0!</v>
      </c>
      <c r="G9694" s="1016">
        <f t="shared" si="293"/>
        <v>0</v>
      </c>
    </row>
    <row r="9695" spans="1:7">
      <c r="A9695" s="1016"/>
      <c r="B9695" s="1016"/>
      <c r="C9695" s="1016"/>
      <c r="D9695" s="1016"/>
      <c r="E9695" s="1016"/>
      <c r="F9695" s="1016" t="e">
        <f t="shared" ref="F9695:F9758" si="294">(B9695*C9695*D9695*60/(A9695*1000))+F9694</f>
        <v>#DIV/0!</v>
      </c>
      <c r="G9695" s="1016">
        <f t="shared" ref="G9695:G9758" si="295">(C9695*D9695*60)+G9694</f>
        <v>0</v>
      </c>
    </row>
    <row r="9696" spans="1:7">
      <c r="A9696" s="1016"/>
      <c r="B9696" s="1016"/>
      <c r="C9696" s="1016"/>
      <c r="D9696" s="1016"/>
      <c r="E9696" s="1016"/>
      <c r="F9696" s="1016" t="e">
        <f t="shared" si="294"/>
        <v>#DIV/0!</v>
      </c>
      <c r="G9696" s="1016">
        <f t="shared" si="295"/>
        <v>0</v>
      </c>
    </row>
    <row r="9697" spans="1:7">
      <c r="A9697" s="1016"/>
      <c r="B9697" s="1016"/>
      <c r="C9697" s="1016"/>
      <c r="D9697" s="1016"/>
      <c r="E9697" s="1016"/>
      <c r="F9697" s="1016" t="e">
        <f t="shared" si="294"/>
        <v>#DIV/0!</v>
      </c>
      <c r="G9697" s="1016">
        <f t="shared" si="295"/>
        <v>0</v>
      </c>
    </row>
    <row r="9698" spans="1:7">
      <c r="A9698" s="1016"/>
      <c r="B9698" s="1016"/>
      <c r="C9698" s="1016"/>
      <c r="D9698" s="1016"/>
      <c r="E9698" s="1016"/>
      <c r="F9698" s="1016" t="e">
        <f t="shared" si="294"/>
        <v>#DIV/0!</v>
      </c>
      <c r="G9698" s="1016">
        <f t="shared" si="295"/>
        <v>0</v>
      </c>
    </row>
    <row r="9699" spans="1:7">
      <c r="A9699" s="1016"/>
      <c r="B9699" s="1016"/>
      <c r="C9699" s="1016"/>
      <c r="D9699" s="1016"/>
      <c r="E9699" s="1016"/>
      <c r="F9699" s="1016" t="e">
        <f t="shared" si="294"/>
        <v>#DIV/0!</v>
      </c>
      <c r="G9699" s="1016">
        <f t="shared" si="295"/>
        <v>0</v>
      </c>
    </row>
    <row r="9700" spans="1:7">
      <c r="A9700" s="1016"/>
      <c r="B9700" s="1016"/>
      <c r="C9700" s="1016"/>
      <c r="D9700" s="1016"/>
      <c r="E9700" s="1016"/>
      <c r="F9700" s="1016" t="e">
        <f t="shared" si="294"/>
        <v>#DIV/0!</v>
      </c>
      <c r="G9700" s="1016">
        <f t="shared" si="295"/>
        <v>0</v>
      </c>
    </row>
    <row r="9701" spans="1:7">
      <c r="A9701" s="1016"/>
      <c r="B9701" s="1016"/>
      <c r="C9701" s="1016"/>
      <c r="D9701" s="1016"/>
      <c r="E9701" s="1016"/>
      <c r="F9701" s="1016" t="e">
        <f t="shared" si="294"/>
        <v>#DIV/0!</v>
      </c>
      <c r="G9701" s="1016">
        <f t="shared" si="295"/>
        <v>0</v>
      </c>
    </row>
    <row r="9702" spans="1:7">
      <c r="A9702" s="1016"/>
      <c r="B9702" s="1016"/>
      <c r="C9702" s="1016"/>
      <c r="D9702" s="1016"/>
      <c r="E9702" s="1016"/>
      <c r="F9702" s="1016" t="e">
        <f t="shared" si="294"/>
        <v>#DIV/0!</v>
      </c>
      <c r="G9702" s="1016">
        <f t="shared" si="295"/>
        <v>0</v>
      </c>
    </row>
    <row r="9703" spans="1:7">
      <c r="A9703" s="1016"/>
      <c r="B9703" s="1016"/>
      <c r="C9703" s="1016"/>
      <c r="D9703" s="1016"/>
      <c r="E9703" s="1016"/>
      <c r="F9703" s="1016" t="e">
        <f t="shared" si="294"/>
        <v>#DIV/0!</v>
      </c>
      <c r="G9703" s="1016">
        <f t="shared" si="295"/>
        <v>0</v>
      </c>
    </row>
    <row r="9704" spans="1:7">
      <c r="A9704" s="1016"/>
      <c r="B9704" s="1016"/>
      <c r="C9704" s="1016"/>
      <c r="D9704" s="1016"/>
      <c r="E9704" s="1016"/>
      <c r="F9704" s="1016" t="e">
        <f t="shared" si="294"/>
        <v>#DIV/0!</v>
      </c>
      <c r="G9704" s="1016">
        <f t="shared" si="295"/>
        <v>0</v>
      </c>
    </row>
    <row r="9705" spans="1:7">
      <c r="A9705" s="1016"/>
      <c r="B9705" s="1016"/>
      <c r="C9705" s="1016"/>
      <c r="D9705" s="1016"/>
      <c r="E9705" s="1016"/>
      <c r="F9705" s="1016" t="e">
        <f t="shared" si="294"/>
        <v>#DIV/0!</v>
      </c>
      <c r="G9705" s="1016">
        <f t="shared" si="295"/>
        <v>0</v>
      </c>
    </row>
    <row r="9706" spans="1:7">
      <c r="A9706" s="1016"/>
      <c r="B9706" s="1016"/>
      <c r="C9706" s="1016"/>
      <c r="D9706" s="1016"/>
      <c r="E9706" s="1016"/>
      <c r="F9706" s="1016" t="e">
        <f t="shared" si="294"/>
        <v>#DIV/0!</v>
      </c>
      <c r="G9706" s="1016">
        <f t="shared" si="295"/>
        <v>0</v>
      </c>
    </row>
    <row r="9707" spans="1:7">
      <c r="A9707" s="1016"/>
      <c r="B9707" s="1016"/>
      <c r="C9707" s="1016"/>
      <c r="D9707" s="1016"/>
      <c r="E9707" s="1016"/>
      <c r="F9707" s="1016" t="e">
        <f t="shared" si="294"/>
        <v>#DIV/0!</v>
      </c>
      <c r="G9707" s="1016">
        <f t="shared" si="295"/>
        <v>0</v>
      </c>
    </row>
    <row r="9708" spans="1:7">
      <c r="A9708" s="1016"/>
      <c r="B9708" s="1016"/>
      <c r="C9708" s="1016"/>
      <c r="D9708" s="1016"/>
      <c r="E9708" s="1016"/>
      <c r="F9708" s="1016" t="e">
        <f t="shared" si="294"/>
        <v>#DIV/0!</v>
      </c>
      <c r="G9708" s="1016">
        <f t="shared" si="295"/>
        <v>0</v>
      </c>
    </row>
    <row r="9709" spans="1:7">
      <c r="A9709" s="1016"/>
      <c r="B9709" s="1016"/>
      <c r="C9709" s="1016"/>
      <c r="D9709" s="1016"/>
      <c r="E9709" s="1016"/>
      <c r="F9709" s="1016" t="e">
        <f t="shared" si="294"/>
        <v>#DIV/0!</v>
      </c>
      <c r="G9709" s="1016">
        <f t="shared" si="295"/>
        <v>0</v>
      </c>
    </row>
    <row r="9710" spans="1:7">
      <c r="A9710" s="1016"/>
      <c r="B9710" s="1016"/>
      <c r="C9710" s="1016"/>
      <c r="D9710" s="1016"/>
      <c r="E9710" s="1016"/>
      <c r="F9710" s="1016" t="e">
        <f t="shared" si="294"/>
        <v>#DIV/0!</v>
      </c>
      <c r="G9710" s="1016">
        <f t="shared" si="295"/>
        <v>0</v>
      </c>
    </row>
    <row r="9711" spans="1:7">
      <c r="A9711" s="1016"/>
      <c r="B9711" s="1016"/>
      <c r="C9711" s="1016"/>
      <c r="D9711" s="1016"/>
      <c r="E9711" s="1016"/>
      <c r="F9711" s="1016" t="e">
        <f t="shared" si="294"/>
        <v>#DIV/0!</v>
      </c>
      <c r="G9711" s="1016">
        <f t="shared" si="295"/>
        <v>0</v>
      </c>
    </row>
    <row r="9712" spans="1:7">
      <c r="A9712" s="1016"/>
      <c r="B9712" s="1016"/>
      <c r="C9712" s="1016"/>
      <c r="D9712" s="1016"/>
      <c r="E9712" s="1016"/>
      <c r="F9712" s="1016" t="e">
        <f t="shared" si="294"/>
        <v>#DIV/0!</v>
      </c>
      <c r="G9712" s="1016">
        <f t="shared" si="295"/>
        <v>0</v>
      </c>
    </row>
    <row r="9713" spans="1:7">
      <c r="A9713" s="1016"/>
      <c r="B9713" s="1016"/>
      <c r="C9713" s="1016"/>
      <c r="D9713" s="1016"/>
      <c r="E9713" s="1016"/>
      <c r="F9713" s="1016" t="e">
        <f t="shared" si="294"/>
        <v>#DIV/0!</v>
      </c>
      <c r="G9713" s="1016">
        <f t="shared" si="295"/>
        <v>0</v>
      </c>
    </row>
    <row r="9714" spans="1:7">
      <c r="A9714" s="1016"/>
      <c r="B9714" s="1016"/>
      <c r="C9714" s="1016"/>
      <c r="D9714" s="1016"/>
      <c r="E9714" s="1016"/>
      <c r="F9714" s="1016" t="e">
        <f t="shared" si="294"/>
        <v>#DIV/0!</v>
      </c>
      <c r="G9714" s="1016">
        <f t="shared" si="295"/>
        <v>0</v>
      </c>
    </row>
    <row r="9715" spans="1:7">
      <c r="A9715" s="1016"/>
      <c r="B9715" s="1016"/>
      <c r="C9715" s="1016"/>
      <c r="D9715" s="1016"/>
      <c r="E9715" s="1016"/>
      <c r="F9715" s="1016" t="e">
        <f t="shared" si="294"/>
        <v>#DIV/0!</v>
      </c>
      <c r="G9715" s="1016">
        <f t="shared" si="295"/>
        <v>0</v>
      </c>
    </row>
    <row r="9716" spans="1:7">
      <c r="A9716" s="1016"/>
      <c r="B9716" s="1016"/>
      <c r="C9716" s="1016"/>
      <c r="D9716" s="1016"/>
      <c r="E9716" s="1016"/>
      <c r="F9716" s="1016" t="e">
        <f t="shared" si="294"/>
        <v>#DIV/0!</v>
      </c>
      <c r="G9716" s="1016">
        <f t="shared" si="295"/>
        <v>0</v>
      </c>
    </row>
    <row r="9717" spans="1:7">
      <c r="A9717" s="1016"/>
      <c r="B9717" s="1016"/>
      <c r="C9717" s="1016"/>
      <c r="D9717" s="1016"/>
      <c r="E9717" s="1016"/>
      <c r="F9717" s="1016" t="e">
        <f t="shared" si="294"/>
        <v>#DIV/0!</v>
      </c>
      <c r="G9717" s="1016">
        <f t="shared" si="295"/>
        <v>0</v>
      </c>
    </row>
    <row r="9718" spans="1:7">
      <c r="A9718" s="1016"/>
      <c r="B9718" s="1016"/>
      <c r="C9718" s="1016"/>
      <c r="D9718" s="1016"/>
      <c r="E9718" s="1016"/>
      <c r="F9718" s="1016" t="e">
        <f t="shared" si="294"/>
        <v>#DIV/0!</v>
      </c>
      <c r="G9718" s="1016">
        <f t="shared" si="295"/>
        <v>0</v>
      </c>
    </row>
    <row r="9719" spans="1:7">
      <c r="A9719" s="1016"/>
      <c r="B9719" s="1016"/>
      <c r="C9719" s="1016"/>
      <c r="D9719" s="1016"/>
      <c r="E9719" s="1016"/>
      <c r="F9719" s="1016" t="e">
        <f t="shared" si="294"/>
        <v>#DIV/0!</v>
      </c>
      <c r="G9719" s="1016">
        <f t="shared" si="295"/>
        <v>0</v>
      </c>
    </row>
    <row r="9720" spans="1:7">
      <c r="A9720" s="1016"/>
      <c r="B9720" s="1016"/>
      <c r="C9720" s="1016"/>
      <c r="D9720" s="1016"/>
      <c r="E9720" s="1016"/>
      <c r="F9720" s="1016" t="e">
        <f t="shared" si="294"/>
        <v>#DIV/0!</v>
      </c>
      <c r="G9720" s="1016">
        <f t="shared" si="295"/>
        <v>0</v>
      </c>
    </row>
    <row r="9721" spans="1:7">
      <c r="A9721" s="1016"/>
      <c r="B9721" s="1016"/>
      <c r="C9721" s="1016"/>
      <c r="D9721" s="1016"/>
      <c r="E9721" s="1016"/>
      <c r="F9721" s="1016" t="e">
        <f t="shared" si="294"/>
        <v>#DIV/0!</v>
      </c>
      <c r="G9721" s="1016">
        <f t="shared" si="295"/>
        <v>0</v>
      </c>
    </row>
    <row r="9722" spans="1:7">
      <c r="A9722" s="1016"/>
      <c r="B9722" s="1016"/>
      <c r="C9722" s="1016"/>
      <c r="D9722" s="1016"/>
      <c r="E9722" s="1016"/>
      <c r="F9722" s="1016" t="e">
        <f t="shared" si="294"/>
        <v>#DIV/0!</v>
      </c>
      <c r="G9722" s="1016">
        <f t="shared" si="295"/>
        <v>0</v>
      </c>
    </row>
    <row r="9723" spans="1:7">
      <c r="A9723" s="1016"/>
      <c r="B9723" s="1016"/>
      <c r="C9723" s="1016"/>
      <c r="D9723" s="1016"/>
      <c r="E9723" s="1016"/>
      <c r="F9723" s="1016" t="e">
        <f t="shared" si="294"/>
        <v>#DIV/0!</v>
      </c>
      <c r="G9723" s="1016">
        <f t="shared" si="295"/>
        <v>0</v>
      </c>
    </row>
    <row r="9724" spans="1:7">
      <c r="A9724" s="1016"/>
      <c r="B9724" s="1016"/>
      <c r="C9724" s="1016"/>
      <c r="D9724" s="1016"/>
      <c r="E9724" s="1016"/>
      <c r="F9724" s="1016" t="e">
        <f t="shared" si="294"/>
        <v>#DIV/0!</v>
      </c>
      <c r="G9724" s="1016">
        <f t="shared" si="295"/>
        <v>0</v>
      </c>
    </row>
    <row r="9725" spans="1:7">
      <c r="A9725" s="1016"/>
      <c r="B9725" s="1016"/>
      <c r="C9725" s="1016"/>
      <c r="D9725" s="1016"/>
      <c r="E9725" s="1016"/>
      <c r="F9725" s="1016" t="e">
        <f t="shared" si="294"/>
        <v>#DIV/0!</v>
      </c>
      <c r="G9725" s="1016">
        <f t="shared" si="295"/>
        <v>0</v>
      </c>
    </row>
    <row r="9726" spans="1:7">
      <c r="A9726" s="1016"/>
      <c r="B9726" s="1016"/>
      <c r="C9726" s="1016"/>
      <c r="D9726" s="1016"/>
      <c r="E9726" s="1016"/>
      <c r="F9726" s="1016" t="e">
        <f t="shared" si="294"/>
        <v>#DIV/0!</v>
      </c>
      <c r="G9726" s="1016">
        <f t="shared" si="295"/>
        <v>0</v>
      </c>
    </row>
    <row r="9727" spans="1:7">
      <c r="A9727" s="1016"/>
      <c r="B9727" s="1016"/>
      <c r="C9727" s="1016"/>
      <c r="D9727" s="1016"/>
      <c r="E9727" s="1016"/>
      <c r="F9727" s="1016" t="e">
        <f t="shared" si="294"/>
        <v>#DIV/0!</v>
      </c>
      <c r="G9727" s="1016">
        <f t="shared" si="295"/>
        <v>0</v>
      </c>
    </row>
    <row r="9728" spans="1:7">
      <c r="A9728" s="1016"/>
      <c r="B9728" s="1016"/>
      <c r="C9728" s="1016"/>
      <c r="D9728" s="1016"/>
      <c r="E9728" s="1016"/>
      <c r="F9728" s="1016" t="e">
        <f t="shared" si="294"/>
        <v>#DIV/0!</v>
      </c>
      <c r="G9728" s="1016">
        <f t="shared" si="295"/>
        <v>0</v>
      </c>
    </row>
    <row r="9729" spans="1:7">
      <c r="A9729" s="1016"/>
      <c r="B9729" s="1016"/>
      <c r="C9729" s="1016"/>
      <c r="D9729" s="1016"/>
      <c r="E9729" s="1016"/>
      <c r="F9729" s="1016" t="e">
        <f t="shared" si="294"/>
        <v>#DIV/0!</v>
      </c>
      <c r="G9729" s="1016">
        <f t="shared" si="295"/>
        <v>0</v>
      </c>
    </row>
    <row r="9730" spans="1:7">
      <c r="A9730" s="1016"/>
      <c r="B9730" s="1016"/>
      <c r="C9730" s="1016"/>
      <c r="D9730" s="1016"/>
      <c r="E9730" s="1016"/>
      <c r="F9730" s="1016" t="e">
        <f t="shared" si="294"/>
        <v>#DIV/0!</v>
      </c>
      <c r="G9730" s="1016">
        <f t="shared" si="295"/>
        <v>0</v>
      </c>
    </row>
    <row r="9731" spans="1:7">
      <c r="A9731" s="1016"/>
      <c r="B9731" s="1016"/>
      <c r="C9731" s="1016"/>
      <c r="D9731" s="1016"/>
      <c r="E9731" s="1016"/>
      <c r="F9731" s="1016" t="e">
        <f t="shared" si="294"/>
        <v>#DIV/0!</v>
      </c>
      <c r="G9731" s="1016">
        <f t="shared" si="295"/>
        <v>0</v>
      </c>
    </row>
    <row r="9732" spans="1:7">
      <c r="A9732" s="1016"/>
      <c r="B9732" s="1016"/>
      <c r="C9732" s="1016"/>
      <c r="D9732" s="1016"/>
      <c r="E9732" s="1016"/>
      <c r="F9732" s="1016" t="e">
        <f t="shared" si="294"/>
        <v>#DIV/0!</v>
      </c>
      <c r="G9732" s="1016">
        <f t="shared" si="295"/>
        <v>0</v>
      </c>
    </row>
    <row r="9733" spans="1:7">
      <c r="A9733" s="1016"/>
      <c r="B9733" s="1016"/>
      <c r="C9733" s="1016"/>
      <c r="D9733" s="1016"/>
      <c r="E9733" s="1016"/>
      <c r="F9733" s="1016" t="e">
        <f t="shared" si="294"/>
        <v>#DIV/0!</v>
      </c>
      <c r="G9733" s="1016">
        <f t="shared" si="295"/>
        <v>0</v>
      </c>
    </row>
    <row r="9734" spans="1:7">
      <c r="A9734" s="1016"/>
      <c r="B9734" s="1016"/>
      <c r="C9734" s="1016"/>
      <c r="D9734" s="1016"/>
      <c r="E9734" s="1016"/>
      <c r="F9734" s="1016" t="e">
        <f t="shared" si="294"/>
        <v>#DIV/0!</v>
      </c>
      <c r="G9734" s="1016">
        <f t="shared" si="295"/>
        <v>0</v>
      </c>
    </row>
    <row r="9735" spans="1:7">
      <c r="A9735" s="1016"/>
      <c r="B9735" s="1016"/>
      <c r="C9735" s="1016"/>
      <c r="D9735" s="1016"/>
      <c r="E9735" s="1016"/>
      <c r="F9735" s="1016" t="e">
        <f t="shared" si="294"/>
        <v>#DIV/0!</v>
      </c>
      <c r="G9735" s="1016">
        <f t="shared" si="295"/>
        <v>0</v>
      </c>
    </row>
    <row r="9736" spans="1:7">
      <c r="A9736" s="1016"/>
      <c r="B9736" s="1016"/>
      <c r="C9736" s="1016"/>
      <c r="D9736" s="1016"/>
      <c r="E9736" s="1016"/>
      <c r="F9736" s="1016" t="e">
        <f t="shared" si="294"/>
        <v>#DIV/0!</v>
      </c>
      <c r="G9736" s="1016">
        <f t="shared" si="295"/>
        <v>0</v>
      </c>
    </row>
    <row r="9737" spans="1:7">
      <c r="A9737" s="1016"/>
      <c r="B9737" s="1016"/>
      <c r="C9737" s="1016"/>
      <c r="D9737" s="1016"/>
      <c r="E9737" s="1016"/>
      <c r="F9737" s="1016" t="e">
        <f t="shared" si="294"/>
        <v>#DIV/0!</v>
      </c>
      <c r="G9737" s="1016">
        <f t="shared" si="295"/>
        <v>0</v>
      </c>
    </row>
    <row r="9738" spans="1:7">
      <c r="A9738" s="1016"/>
      <c r="B9738" s="1016"/>
      <c r="C9738" s="1016"/>
      <c r="D9738" s="1016"/>
      <c r="E9738" s="1016"/>
      <c r="F9738" s="1016" t="e">
        <f t="shared" si="294"/>
        <v>#DIV/0!</v>
      </c>
      <c r="G9738" s="1016">
        <f t="shared" si="295"/>
        <v>0</v>
      </c>
    </row>
    <row r="9739" spans="1:7">
      <c r="A9739" s="1016"/>
      <c r="B9739" s="1016"/>
      <c r="C9739" s="1016"/>
      <c r="D9739" s="1016"/>
      <c r="E9739" s="1016"/>
      <c r="F9739" s="1016" t="e">
        <f t="shared" si="294"/>
        <v>#DIV/0!</v>
      </c>
      <c r="G9739" s="1016">
        <f t="shared" si="295"/>
        <v>0</v>
      </c>
    </row>
    <row r="9740" spans="1:7">
      <c r="A9740" s="1016"/>
      <c r="B9740" s="1016"/>
      <c r="C9740" s="1016"/>
      <c r="D9740" s="1016"/>
      <c r="E9740" s="1016"/>
      <c r="F9740" s="1016" t="e">
        <f t="shared" si="294"/>
        <v>#DIV/0!</v>
      </c>
      <c r="G9740" s="1016">
        <f t="shared" si="295"/>
        <v>0</v>
      </c>
    </row>
    <row r="9741" spans="1:7">
      <c r="A9741" s="1016"/>
      <c r="B9741" s="1016"/>
      <c r="C9741" s="1016"/>
      <c r="D9741" s="1016"/>
      <c r="E9741" s="1016"/>
      <c r="F9741" s="1016" t="e">
        <f t="shared" si="294"/>
        <v>#DIV/0!</v>
      </c>
      <c r="G9741" s="1016">
        <f t="shared" si="295"/>
        <v>0</v>
      </c>
    </row>
    <row r="9742" spans="1:7">
      <c r="A9742" s="1016"/>
      <c r="B9742" s="1016"/>
      <c r="C9742" s="1016"/>
      <c r="D9742" s="1016"/>
      <c r="E9742" s="1016"/>
      <c r="F9742" s="1016" t="e">
        <f t="shared" si="294"/>
        <v>#DIV/0!</v>
      </c>
      <c r="G9742" s="1016">
        <f t="shared" si="295"/>
        <v>0</v>
      </c>
    </row>
    <row r="9743" spans="1:7">
      <c r="A9743" s="1016"/>
      <c r="B9743" s="1016"/>
      <c r="C9743" s="1016"/>
      <c r="D9743" s="1016"/>
      <c r="E9743" s="1016"/>
      <c r="F9743" s="1016" t="e">
        <f t="shared" si="294"/>
        <v>#DIV/0!</v>
      </c>
      <c r="G9743" s="1016">
        <f t="shared" si="295"/>
        <v>0</v>
      </c>
    </row>
    <row r="9744" spans="1:7">
      <c r="A9744" s="1016"/>
      <c r="B9744" s="1016"/>
      <c r="C9744" s="1016"/>
      <c r="D9744" s="1016"/>
      <c r="E9744" s="1016"/>
      <c r="F9744" s="1016" t="e">
        <f t="shared" si="294"/>
        <v>#DIV/0!</v>
      </c>
      <c r="G9744" s="1016">
        <f t="shared" si="295"/>
        <v>0</v>
      </c>
    </row>
    <row r="9745" spans="1:7">
      <c r="A9745" s="1016"/>
      <c r="B9745" s="1016"/>
      <c r="C9745" s="1016"/>
      <c r="D9745" s="1016"/>
      <c r="E9745" s="1016"/>
      <c r="F9745" s="1016" t="e">
        <f t="shared" si="294"/>
        <v>#DIV/0!</v>
      </c>
      <c r="G9745" s="1016">
        <f t="shared" si="295"/>
        <v>0</v>
      </c>
    </row>
    <row r="9746" spans="1:7">
      <c r="A9746" s="1016"/>
      <c r="B9746" s="1016"/>
      <c r="C9746" s="1016"/>
      <c r="D9746" s="1016"/>
      <c r="E9746" s="1016"/>
      <c r="F9746" s="1016" t="e">
        <f t="shared" si="294"/>
        <v>#DIV/0!</v>
      </c>
      <c r="G9746" s="1016">
        <f t="shared" si="295"/>
        <v>0</v>
      </c>
    </row>
    <row r="9747" spans="1:7">
      <c r="A9747" s="1016"/>
      <c r="B9747" s="1016"/>
      <c r="C9747" s="1016"/>
      <c r="D9747" s="1016"/>
      <c r="E9747" s="1016"/>
      <c r="F9747" s="1016" t="e">
        <f t="shared" si="294"/>
        <v>#DIV/0!</v>
      </c>
      <c r="G9747" s="1016">
        <f t="shared" si="295"/>
        <v>0</v>
      </c>
    </row>
    <row r="9748" spans="1:7">
      <c r="A9748" s="1016"/>
      <c r="B9748" s="1016"/>
      <c r="C9748" s="1016"/>
      <c r="D9748" s="1016"/>
      <c r="E9748" s="1016"/>
      <c r="F9748" s="1016" t="e">
        <f t="shared" si="294"/>
        <v>#DIV/0!</v>
      </c>
      <c r="G9748" s="1016">
        <f t="shared" si="295"/>
        <v>0</v>
      </c>
    </row>
    <row r="9749" spans="1:7">
      <c r="A9749" s="1016"/>
      <c r="B9749" s="1016"/>
      <c r="C9749" s="1016"/>
      <c r="D9749" s="1016"/>
      <c r="E9749" s="1016"/>
      <c r="F9749" s="1016" t="e">
        <f t="shared" si="294"/>
        <v>#DIV/0!</v>
      </c>
      <c r="G9749" s="1016">
        <f t="shared" si="295"/>
        <v>0</v>
      </c>
    </row>
    <row r="9750" spans="1:7">
      <c r="A9750" s="1016"/>
      <c r="B9750" s="1016"/>
      <c r="C9750" s="1016"/>
      <c r="D9750" s="1016"/>
      <c r="E9750" s="1016"/>
      <c r="F9750" s="1016" t="e">
        <f t="shared" si="294"/>
        <v>#DIV/0!</v>
      </c>
      <c r="G9750" s="1016">
        <f t="shared" si="295"/>
        <v>0</v>
      </c>
    </row>
    <row r="9751" spans="1:7">
      <c r="A9751" s="1016"/>
      <c r="B9751" s="1016"/>
      <c r="C9751" s="1016"/>
      <c r="D9751" s="1016"/>
      <c r="E9751" s="1016"/>
      <c r="F9751" s="1016" t="e">
        <f t="shared" si="294"/>
        <v>#DIV/0!</v>
      </c>
      <c r="G9751" s="1016">
        <f t="shared" si="295"/>
        <v>0</v>
      </c>
    </row>
    <row r="9752" spans="1:7">
      <c r="A9752" s="1016"/>
      <c r="B9752" s="1016"/>
      <c r="C9752" s="1016"/>
      <c r="D9752" s="1016"/>
      <c r="E9752" s="1016"/>
      <c r="F9752" s="1016" t="e">
        <f t="shared" si="294"/>
        <v>#DIV/0!</v>
      </c>
      <c r="G9752" s="1016">
        <f t="shared" si="295"/>
        <v>0</v>
      </c>
    </row>
    <row r="9753" spans="1:7">
      <c r="A9753" s="1016"/>
      <c r="B9753" s="1016"/>
      <c r="C9753" s="1016"/>
      <c r="D9753" s="1016"/>
      <c r="E9753" s="1016"/>
      <c r="F9753" s="1016" t="e">
        <f t="shared" si="294"/>
        <v>#DIV/0!</v>
      </c>
      <c r="G9753" s="1016">
        <f t="shared" si="295"/>
        <v>0</v>
      </c>
    </row>
    <row r="9754" spans="1:7">
      <c r="A9754" s="1016"/>
      <c r="B9754" s="1016"/>
      <c r="C9754" s="1016"/>
      <c r="D9754" s="1016"/>
      <c r="E9754" s="1016"/>
      <c r="F9754" s="1016" t="e">
        <f t="shared" si="294"/>
        <v>#DIV/0!</v>
      </c>
      <c r="G9754" s="1016">
        <f t="shared" si="295"/>
        <v>0</v>
      </c>
    </row>
    <row r="9755" spans="1:7">
      <c r="A9755" s="1016"/>
      <c r="B9755" s="1016"/>
      <c r="C9755" s="1016"/>
      <c r="D9755" s="1016"/>
      <c r="E9755" s="1016"/>
      <c r="F9755" s="1016" t="e">
        <f t="shared" si="294"/>
        <v>#DIV/0!</v>
      </c>
      <c r="G9755" s="1016">
        <f t="shared" si="295"/>
        <v>0</v>
      </c>
    </row>
    <row r="9756" spans="1:7">
      <c r="A9756" s="1016"/>
      <c r="B9756" s="1016"/>
      <c r="C9756" s="1016"/>
      <c r="D9756" s="1016"/>
      <c r="E9756" s="1016"/>
      <c r="F9756" s="1016" t="e">
        <f t="shared" si="294"/>
        <v>#DIV/0!</v>
      </c>
      <c r="G9756" s="1016">
        <f t="shared" si="295"/>
        <v>0</v>
      </c>
    </row>
    <row r="9757" spans="1:7">
      <c r="A9757" s="1016"/>
      <c r="B9757" s="1016"/>
      <c r="C9757" s="1016"/>
      <c r="D9757" s="1016"/>
      <c r="E9757" s="1016"/>
      <c r="F9757" s="1016" t="e">
        <f t="shared" si="294"/>
        <v>#DIV/0!</v>
      </c>
      <c r="G9757" s="1016">
        <f t="shared" si="295"/>
        <v>0</v>
      </c>
    </row>
    <row r="9758" spans="1:7">
      <c r="A9758" s="1016"/>
      <c r="B9758" s="1016"/>
      <c r="C9758" s="1016"/>
      <c r="D9758" s="1016"/>
      <c r="E9758" s="1016"/>
      <c r="F9758" s="1016" t="e">
        <f t="shared" si="294"/>
        <v>#DIV/0!</v>
      </c>
      <c r="G9758" s="1016">
        <f t="shared" si="295"/>
        <v>0</v>
      </c>
    </row>
    <row r="9759" spans="1:7">
      <c r="A9759" s="1016"/>
      <c r="B9759" s="1016"/>
      <c r="C9759" s="1016"/>
      <c r="D9759" s="1016"/>
      <c r="E9759" s="1016"/>
      <c r="F9759" s="1016" t="e">
        <f t="shared" ref="F9759:F9822" si="296">(B9759*C9759*D9759*60/(A9759*1000))+F9758</f>
        <v>#DIV/0!</v>
      </c>
      <c r="G9759" s="1016">
        <f t="shared" ref="G9759:G9822" si="297">(C9759*D9759*60)+G9758</f>
        <v>0</v>
      </c>
    </row>
    <row r="9760" spans="1:7">
      <c r="A9760" s="1016"/>
      <c r="B9760" s="1016"/>
      <c r="C9760" s="1016"/>
      <c r="D9760" s="1016"/>
      <c r="E9760" s="1016"/>
      <c r="F9760" s="1016" t="e">
        <f t="shared" si="296"/>
        <v>#DIV/0!</v>
      </c>
      <c r="G9760" s="1016">
        <f t="shared" si="297"/>
        <v>0</v>
      </c>
    </row>
    <row r="9761" spans="1:7">
      <c r="A9761" s="1016"/>
      <c r="B9761" s="1016"/>
      <c r="C9761" s="1016"/>
      <c r="D9761" s="1016"/>
      <c r="E9761" s="1016"/>
      <c r="F9761" s="1016" t="e">
        <f t="shared" si="296"/>
        <v>#DIV/0!</v>
      </c>
      <c r="G9761" s="1016">
        <f t="shared" si="297"/>
        <v>0</v>
      </c>
    </row>
    <row r="9762" spans="1:7">
      <c r="A9762" s="1016"/>
      <c r="B9762" s="1016"/>
      <c r="C9762" s="1016"/>
      <c r="D9762" s="1016"/>
      <c r="E9762" s="1016"/>
      <c r="F9762" s="1016" t="e">
        <f t="shared" si="296"/>
        <v>#DIV/0!</v>
      </c>
      <c r="G9762" s="1016">
        <f t="shared" si="297"/>
        <v>0</v>
      </c>
    </row>
    <row r="9763" spans="1:7">
      <c r="A9763" s="1016"/>
      <c r="B9763" s="1016"/>
      <c r="C9763" s="1016"/>
      <c r="D9763" s="1016"/>
      <c r="E9763" s="1016"/>
      <c r="F9763" s="1016" t="e">
        <f t="shared" si="296"/>
        <v>#DIV/0!</v>
      </c>
      <c r="G9763" s="1016">
        <f t="shared" si="297"/>
        <v>0</v>
      </c>
    </row>
    <row r="9764" spans="1:7">
      <c r="A9764" s="1016"/>
      <c r="B9764" s="1016"/>
      <c r="C9764" s="1016"/>
      <c r="D9764" s="1016"/>
      <c r="E9764" s="1016"/>
      <c r="F9764" s="1016" t="e">
        <f t="shared" si="296"/>
        <v>#DIV/0!</v>
      </c>
      <c r="G9764" s="1016">
        <f t="shared" si="297"/>
        <v>0</v>
      </c>
    </row>
    <row r="9765" spans="1:7">
      <c r="A9765" s="1016"/>
      <c r="B9765" s="1016"/>
      <c r="C9765" s="1016"/>
      <c r="D9765" s="1016"/>
      <c r="E9765" s="1016"/>
      <c r="F9765" s="1016" t="e">
        <f t="shared" si="296"/>
        <v>#DIV/0!</v>
      </c>
      <c r="G9765" s="1016">
        <f t="shared" si="297"/>
        <v>0</v>
      </c>
    </row>
    <row r="9766" spans="1:7">
      <c r="A9766" s="1016"/>
      <c r="B9766" s="1016"/>
      <c r="C9766" s="1016"/>
      <c r="D9766" s="1016"/>
      <c r="E9766" s="1016"/>
      <c r="F9766" s="1016" t="e">
        <f t="shared" si="296"/>
        <v>#DIV/0!</v>
      </c>
      <c r="G9766" s="1016">
        <f t="shared" si="297"/>
        <v>0</v>
      </c>
    </row>
    <row r="9767" spans="1:7">
      <c r="A9767" s="1016"/>
      <c r="B9767" s="1016"/>
      <c r="C9767" s="1016"/>
      <c r="D9767" s="1016"/>
      <c r="E9767" s="1016"/>
      <c r="F9767" s="1016" t="e">
        <f t="shared" si="296"/>
        <v>#DIV/0!</v>
      </c>
      <c r="G9767" s="1016">
        <f t="shared" si="297"/>
        <v>0</v>
      </c>
    </row>
    <row r="9768" spans="1:7">
      <c r="A9768" s="1016"/>
      <c r="B9768" s="1016"/>
      <c r="C9768" s="1016"/>
      <c r="D9768" s="1016"/>
      <c r="E9768" s="1016"/>
      <c r="F9768" s="1016" t="e">
        <f t="shared" si="296"/>
        <v>#DIV/0!</v>
      </c>
      <c r="G9768" s="1016">
        <f t="shared" si="297"/>
        <v>0</v>
      </c>
    </row>
    <row r="9769" spans="1:7">
      <c r="A9769" s="1016"/>
      <c r="B9769" s="1016"/>
      <c r="C9769" s="1016"/>
      <c r="D9769" s="1016"/>
      <c r="E9769" s="1016"/>
      <c r="F9769" s="1016" t="e">
        <f t="shared" si="296"/>
        <v>#DIV/0!</v>
      </c>
      <c r="G9769" s="1016">
        <f t="shared" si="297"/>
        <v>0</v>
      </c>
    </row>
    <row r="9770" spans="1:7">
      <c r="A9770" s="1016"/>
      <c r="B9770" s="1016"/>
      <c r="C9770" s="1016"/>
      <c r="D9770" s="1016"/>
      <c r="E9770" s="1016"/>
      <c r="F9770" s="1016" t="e">
        <f t="shared" si="296"/>
        <v>#DIV/0!</v>
      </c>
      <c r="G9770" s="1016">
        <f t="shared" si="297"/>
        <v>0</v>
      </c>
    </row>
    <row r="9771" spans="1:7">
      <c r="A9771" s="1016"/>
      <c r="B9771" s="1016"/>
      <c r="C9771" s="1016"/>
      <c r="D9771" s="1016"/>
      <c r="E9771" s="1016"/>
      <c r="F9771" s="1016" t="e">
        <f t="shared" si="296"/>
        <v>#DIV/0!</v>
      </c>
      <c r="G9771" s="1016">
        <f t="shared" si="297"/>
        <v>0</v>
      </c>
    </row>
    <row r="9772" spans="1:7">
      <c r="A9772" s="1016"/>
      <c r="B9772" s="1016"/>
      <c r="C9772" s="1016"/>
      <c r="D9772" s="1016"/>
      <c r="E9772" s="1016"/>
      <c r="F9772" s="1016" t="e">
        <f t="shared" si="296"/>
        <v>#DIV/0!</v>
      </c>
      <c r="G9772" s="1016">
        <f t="shared" si="297"/>
        <v>0</v>
      </c>
    </row>
    <row r="9773" spans="1:7">
      <c r="A9773" s="1016"/>
      <c r="B9773" s="1016"/>
      <c r="C9773" s="1016"/>
      <c r="D9773" s="1016"/>
      <c r="E9773" s="1016"/>
      <c r="F9773" s="1016" t="e">
        <f t="shared" si="296"/>
        <v>#DIV/0!</v>
      </c>
      <c r="G9773" s="1016">
        <f t="shared" si="297"/>
        <v>0</v>
      </c>
    </row>
    <row r="9774" spans="1:7">
      <c r="A9774" s="1016"/>
      <c r="B9774" s="1016"/>
      <c r="C9774" s="1016"/>
      <c r="D9774" s="1016"/>
      <c r="E9774" s="1016"/>
      <c r="F9774" s="1016" t="e">
        <f t="shared" si="296"/>
        <v>#DIV/0!</v>
      </c>
      <c r="G9774" s="1016">
        <f t="shared" si="297"/>
        <v>0</v>
      </c>
    </row>
    <row r="9775" spans="1:7">
      <c r="A9775" s="1016"/>
      <c r="B9775" s="1016"/>
      <c r="C9775" s="1016"/>
      <c r="D9775" s="1016"/>
      <c r="E9775" s="1016"/>
      <c r="F9775" s="1016" t="e">
        <f t="shared" si="296"/>
        <v>#DIV/0!</v>
      </c>
      <c r="G9775" s="1016">
        <f t="shared" si="297"/>
        <v>0</v>
      </c>
    </row>
    <row r="9776" spans="1:7">
      <c r="A9776" s="1016"/>
      <c r="B9776" s="1016"/>
      <c r="C9776" s="1016"/>
      <c r="D9776" s="1016"/>
      <c r="E9776" s="1016"/>
      <c r="F9776" s="1016" t="e">
        <f t="shared" si="296"/>
        <v>#DIV/0!</v>
      </c>
      <c r="G9776" s="1016">
        <f t="shared" si="297"/>
        <v>0</v>
      </c>
    </row>
    <row r="9777" spans="1:7">
      <c r="A9777" s="1016"/>
      <c r="B9777" s="1016"/>
      <c r="C9777" s="1016"/>
      <c r="D9777" s="1016"/>
      <c r="E9777" s="1016"/>
      <c r="F9777" s="1016" t="e">
        <f t="shared" si="296"/>
        <v>#DIV/0!</v>
      </c>
      <c r="G9777" s="1016">
        <f t="shared" si="297"/>
        <v>0</v>
      </c>
    </row>
    <row r="9778" spans="1:7">
      <c r="A9778" s="1016"/>
      <c r="B9778" s="1016"/>
      <c r="C9778" s="1016"/>
      <c r="D9778" s="1016"/>
      <c r="E9778" s="1016"/>
      <c r="F9778" s="1016" t="e">
        <f t="shared" si="296"/>
        <v>#DIV/0!</v>
      </c>
      <c r="G9778" s="1016">
        <f t="shared" si="297"/>
        <v>0</v>
      </c>
    </row>
    <row r="9779" spans="1:7">
      <c r="A9779" s="1016"/>
      <c r="B9779" s="1016"/>
      <c r="C9779" s="1016"/>
      <c r="D9779" s="1016"/>
      <c r="E9779" s="1016"/>
      <c r="F9779" s="1016" t="e">
        <f t="shared" si="296"/>
        <v>#DIV/0!</v>
      </c>
      <c r="G9779" s="1016">
        <f t="shared" si="297"/>
        <v>0</v>
      </c>
    </row>
    <row r="9780" spans="1:7">
      <c r="A9780" s="1016"/>
      <c r="B9780" s="1016"/>
      <c r="C9780" s="1016"/>
      <c r="D9780" s="1016"/>
      <c r="E9780" s="1016"/>
      <c r="F9780" s="1016" t="e">
        <f t="shared" si="296"/>
        <v>#DIV/0!</v>
      </c>
      <c r="G9780" s="1016">
        <f t="shared" si="297"/>
        <v>0</v>
      </c>
    </row>
    <row r="9781" spans="1:7">
      <c r="A9781" s="1016"/>
      <c r="B9781" s="1016"/>
      <c r="C9781" s="1016"/>
      <c r="D9781" s="1016"/>
      <c r="E9781" s="1016"/>
      <c r="F9781" s="1016" t="e">
        <f t="shared" si="296"/>
        <v>#DIV/0!</v>
      </c>
      <c r="G9781" s="1016">
        <f t="shared" si="297"/>
        <v>0</v>
      </c>
    </row>
    <row r="9782" spans="1:7">
      <c r="A9782" s="1016"/>
      <c r="B9782" s="1016"/>
      <c r="C9782" s="1016"/>
      <c r="D9782" s="1016"/>
      <c r="E9782" s="1016"/>
      <c r="F9782" s="1016" t="e">
        <f t="shared" si="296"/>
        <v>#DIV/0!</v>
      </c>
      <c r="G9782" s="1016">
        <f t="shared" si="297"/>
        <v>0</v>
      </c>
    </row>
    <row r="9783" spans="1:7">
      <c r="A9783" s="1016"/>
      <c r="B9783" s="1016"/>
      <c r="C9783" s="1016"/>
      <c r="D9783" s="1016"/>
      <c r="E9783" s="1016"/>
      <c r="F9783" s="1016" t="e">
        <f t="shared" si="296"/>
        <v>#DIV/0!</v>
      </c>
      <c r="G9783" s="1016">
        <f t="shared" si="297"/>
        <v>0</v>
      </c>
    </row>
    <row r="9784" spans="1:7">
      <c r="A9784" s="1016"/>
      <c r="B9784" s="1016"/>
      <c r="C9784" s="1016"/>
      <c r="D9784" s="1016"/>
      <c r="E9784" s="1016"/>
      <c r="F9784" s="1016" t="e">
        <f t="shared" si="296"/>
        <v>#DIV/0!</v>
      </c>
      <c r="G9784" s="1016">
        <f t="shared" si="297"/>
        <v>0</v>
      </c>
    </row>
    <row r="9785" spans="1:7">
      <c r="A9785" s="1016"/>
      <c r="B9785" s="1016"/>
      <c r="C9785" s="1016"/>
      <c r="D9785" s="1016"/>
      <c r="E9785" s="1016"/>
      <c r="F9785" s="1016" t="e">
        <f t="shared" si="296"/>
        <v>#DIV/0!</v>
      </c>
      <c r="G9785" s="1016">
        <f t="shared" si="297"/>
        <v>0</v>
      </c>
    </row>
    <row r="9786" spans="1:7">
      <c r="A9786" s="1016"/>
      <c r="B9786" s="1016"/>
      <c r="C9786" s="1016"/>
      <c r="D9786" s="1016"/>
      <c r="E9786" s="1016"/>
      <c r="F9786" s="1016" t="e">
        <f t="shared" si="296"/>
        <v>#DIV/0!</v>
      </c>
      <c r="G9786" s="1016">
        <f t="shared" si="297"/>
        <v>0</v>
      </c>
    </row>
    <row r="9787" spans="1:7">
      <c r="A9787" s="1016"/>
      <c r="B9787" s="1016"/>
      <c r="C9787" s="1016"/>
      <c r="D9787" s="1016"/>
      <c r="E9787" s="1016"/>
      <c r="F9787" s="1016" t="e">
        <f t="shared" si="296"/>
        <v>#DIV/0!</v>
      </c>
      <c r="G9787" s="1016">
        <f t="shared" si="297"/>
        <v>0</v>
      </c>
    </row>
    <row r="9788" spans="1:7">
      <c r="A9788" s="1016"/>
      <c r="B9788" s="1016"/>
      <c r="C9788" s="1016"/>
      <c r="D9788" s="1016"/>
      <c r="E9788" s="1016"/>
      <c r="F9788" s="1016" t="e">
        <f t="shared" si="296"/>
        <v>#DIV/0!</v>
      </c>
      <c r="G9788" s="1016">
        <f t="shared" si="297"/>
        <v>0</v>
      </c>
    </row>
    <row r="9789" spans="1:7">
      <c r="A9789" s="1016"/>
      <c r="B9789" s="1016"/>
      <c r="C9789" s="1016"/>
      <c r="D9789" s="1016"/>
      <c r="E9789" s="1016"/>
      <c r="F9789" s="1016" t="e">
        <f t="shared" si="296"/>
        <v>#DIV/0!</v>
      </c>
      <c r="G9789" s="1016">
        <f t="shared" si="297"/>
        <v>0</v>
      </c>
    </row>
    <row r="9790" spans="1:7">
      <c r="A9790" s="1016"/>
      <c r="B9790" s="1016"/>
      <c r="C9790" s="1016"/>
      <c r="D9790" s="1016"/>
      <c r="E9790" s="1016"/>
      <c r="F9790" s="1016" t="e">
        <f t="shared" si="296"/>
        <v>#DIV/0!</v>
      </c>
      <c r="G9790" s="1016">
        <f t="shared" si="297"/>
        <v>0</v>
      </c>
    </row>
    <row r="9791" spans="1:7">
      <c r="A9791" s="1016"/>
      <c r="B9791" s="1016"/>
      <c r="C9791" s="1016"/>
      <c r="D9791" s="1016"/>
      <c r="E9791" s="1016"/>
      <c r="F9791" s="1016" t="e">
        <f t="shared" si="296"/>
        <v>#DIV/0!</v>
      </c>
      <c r="G9791" s="1016">
        <f t="shared" si="297"/>
        <v>0</v>
      </c>
    </row>
    <row r="9792" spans="1:7">
      <c r="A9792" s="1016"/>
      <c r="B9792" s="1016"/>
      <c r="C9792" s="1016"/>
      <c r="D9792" s="1016"/>
      <c r="E9792" s="1016"/>
      <c r="F9792" s="1016" t="e">
        <f t="shared" si="296"/>
        <v>#DIV/0!</v>
      </c>
      <c r="G9792" s="1016">
        <f t="shared" si="297"/>
        <v>0</v>
      </c>
    </row>
    <row r="9793" spans="1:7">
      <c r="A9793" s="1016"/>
      <c r="B9793" s="1016"/>
      <c r="C9793" s="1016"/>
      <c r="D9793" s="1016"/>
      <c r="E9793" s="1016"/>
      <c r="F9793" s="1016" t="e">
        <f t="shared" si="296"/>
        <v>#DIV/0!</v>
      </c>
      <c r="G9793" s="1016">
        <f t="shared" si="297"/>
        <v>0</v>
      </c>
    </row>
    <row r="9794" spans="1:7">
      <c r="A9794" s="1016"/>
      <c r="B9794" s="1016"/>
      <c r="C9794" s="1016"/>
      <c r="D9794" s="1016"/>
      <c r="E9794" s="1016"/>
      <c r="F9794" s="1016" t="e">
        <f t="shared" si="296"/>
        <v>#DIV/0!</v>
      </c>
      <c r="G9794" s="1016">
        <f t="shared" si="297"/>
        <v>0</v>
      </c>
    </row>
    <row r="9795" spans="1:7">
      <c r="A9795" s="1016"/>
      <c r="B9795" s="1016"/>
      <c r="C9795" s="1016"/>
      <c r="D9795" s="1016"/>
      <c r="E9795" s="1016"/>
      <c r="F9795" s="1016" t="e">
        <f t="shared" si="296"/>
        <v>#DIV/0!</v>
      </c>
      <c r="G9795" s="1016">
        <f t="shared" si="297"/>
        <v>0</v>
      </c>
    </row>
    <row r="9796" spans="1:7">
      <c r="A9796" s="1016"/>
      <c r="B9796" s="1016"/>
      <c r="C9796" s="1016"/>
      <c r="D9796" s="1016"/>
      <c r="E9796" s="1016"/>
      <c r="F9796" s="1016" t="e">
        <f t="shared" si="296"/>
        <v>#DIV/0!</v>
      </c>
      <c r="G9796" s="1016">
        <f t="shared" si="297"/>
        <v>0</v>
      </c>
    </row>
    <row r="9797" spans="1:7">
      <c r="A9797" s="1016"/>
      <c r="B9797" s="1016"/>
      <c r="C9797" s="1016"/>
      <c r="D9797" s="1016"/>
      <c r="E9797" s="1016"/>
      <c r="F9797" s="1016" t="e">
        <f t="shared" si="296"/>
        <v>#DIV/0!</v>
      </c>
      <c r="G9797" s="1016">
        <f t="shared" si="297"/>
        <v>0</v>
      </c>
    </row>
    <row r="9798" spans="1:7">
      <c r="A9798" s="1016"/>
      <c r="B9798" s="1016"/>
      <c r="C9798" s="1016"/>
      <c r="D9798" s="1016"/>
      <c r="E9798" s="1016"/>
      <c r="F9798" s="1016" t="e">
        <f t="shared" si="296"/>
        <v>#DIV/0!</v>
      </c>
      <c r="G9798" s="1016">
        <f t="shared" si="297"/>
        <v>0</v>
      </c>
    </row>
    <row r="9799" spans="1:7">
      <c r="A9799" s="1016"/>
      <c r="B9799" s="1016"/>
      <c r="C9799" s="1016"/>
      <c r="D9799" s="1016"/>
      <c r="E9799" s="1016"/>
      <c r="F9799" s="1016" t="e">
        <f t="shared" si="296"/>
        <v>#DIV/0!</v>
      </c>
      <c r="G9799" s="1016">
        <f t="shared" si="297"/>
        <v>0</v>
      </c>
    </row>
    <row r="9800" spans="1:7">
      <c r="A9800" s="1016"/>
      <c r="B9800" s="1016"/>
      <c r="C9800" s="1016"/>
      <c r="D9800" s="1016"/>
      <c r="E9800" s="1016"/>
      <c r="F9800" s="1016" t="e">
        <f t="shared" si="296"/>
        <v>#DIV/0!</v>
      </c>
      <c r="G9800" s="1016">
        <f t="shared" si="297"/>
        <v>0</v>
      </c>
    </row>
    <row r="9801" spans="1:7">
      <c r="A9801" s="1016"/>
      <c r="B9801" s="1016"/>
      <c r="C9801" s="1016"/>
      <c r="D9801" s="1016"/>
      <c r="E9801" s="1016"/>
      <c r="F9801" s="1016" t="e">
        <f t="shared" si="296"/>
        <v>#DIV/0!</v>
      </c>
      <c r="G9801" s="1016">
        <f t="shared" si="297"/>
        <v>0</v>
      </c>
    </row>
    <row r="9802" spans="1:7">
      <c r="A9802" s="1016"/>
      <c r="B9802" s="1016"/>
      <c r="C9802" s="1016"/>
      <c r="D9802" s="1016"/>
      <c r="E9802" s="1016"/>
      <c r="F9802" s="1016" t="e">
        <f t="shared" si="296"/>
        <v>#DIV/0!</v>
      </c>
      <c r="G9802" s="1016">
        <f t="shared" si="297"/>
        <v>0</v>
      </c>
    </row>
    <row r="9803" spans="1:7">
      <c r="A9803" s="1016"/>
      <c r="B9803" s="1016"/>
      <c r="C9803" s="1016"/>
      <c r="D9803" s="1016"/>
      <c r="E9803" s="1016"/>
      <c r="F9803" s="1016" t="e">
        <f t="shared" si="296"/>
        <v>#DIV/0!</v>
      </c>
      <c r="G9803" s="1016">
        <f t="shared" si="297"/>
        <v>0</v>
      </c>
    </row>
    <row r="9804" spans="1:7">
      <c r="A9804" s="1016"/>
      <c r="B9804" s="1016"/>
      <c r="C9804" s="1016"/>
      <c r="D9804" s="1016"/>
      <c r="E9804" s="1016"/>
      <c r="F9804" s="1016" t="e">
        <f t="shared" si="296"/>
        <v>#DIV/0!</v>
      </c>
      <c r="G9804" s="1016">
        <f t="shared" si="297"/>
        <v>0</v>
      </c>
    </row>
    <row r="9805" spans="1:7">
      <c r="A9805" s="1016"/>
      <c r="B9805" s="1016"/>
      <c r="C9805" s="1016"/>
      <c r="D9805" s="1016"/>
      <c r="E9805" s="1016"/>
      <c r="F9805" s="1016" t="e">
        <f t="shared" si="296"/>
        <v>#DIV/0!</v>
      </c>
      <c r="G9805" s="1016">
        <f t="shared" si="297"/>
        <v>0</v>
      </c>
    </row>
    <row r="9806" spans="1:7">
      <c r="A9806" s="1016"/>
      <c r="B9806" s="1016"/>
      <c r="C9806" s="1016"/>
      <c r="D9806" s="1016"/>
      <c r="E9806" s="1016"/>
      <c r="F9806" s="1016" t="e">
        <f t="shared" si="296"/>
        <v>#DIV/0!</v>
      </c>
      <c r="G9806" s="1016">
        <f t="shared" si="297"/>
        <v>0</v>
      </c>
    </row>
    <row r="9807" spans="1:7">
      <c r="A9807" s="1016"/>
      <c r="B9807" s="1016"/>
      <c r="C9807" s="1016"/>
      <c r="D9807" s="1016"/>
      <c r="E9807" s="1016"/>
      <c r="F9807" s="1016" t="e">
        <f t="shared" si="296"/>
        <v>#DIV/0!</v>
      </c>
      <c r="G9807" s="1016">
        <f t="shared" si="297"/>
        <v>0</v>
      </c>
    </row>
    <row r="9808" spans="1:7">
      <c r="A9808" s="1016"/>
      <c r="B9808" s="1016"/>
      <c r="C9808" s="1016"/>
      <c r="D9808" s="1016"/>
      <c r="E9808" s="1016"/>
      <c r="F9808" s="1016" t="e">
        <f t="shared" si="296"/>
        <v>#DIV/0!</v>
      </c>
      <c r="G9808" s="1016">
        <f t="shared" si="297"/>
        <v>0</v>
      </c>
    </row>
    <row r="9809" spans="1:7">
      <c r="A9809" s="1016"/>
      <c r="B9809" s="1016"/>
      <c r="C9809" s="1016"/>
      <c r="D9809" s="1016"/>
      <c r="E9809" s="1016"/>
      <c r="F9809" s="1016" t="e">
        <f t="shared" si="296"/>
        <v>#DIV/0!</v>
      </c>
      <c r="G9809" s="1016">
        <f t="shared" si="297"/>
        <v>0</v>
      </c>
    </row>
    <row r="9810" spans="1:7">
      <c r="A9810" s="1016"/>
      <c r="B9810" s="1016"/>
      <c r="C9810" s="1016"/>
      <c r="D9810" s="1016"/>
      <c r="E9810" s="1016"/>
      <c r="F9810" s="1016" t="e">
        <f t="shared" si="296"/>
        <v>#DIV/0!</v>
      </c>
      <c r="G9810" s="1016">
        <f t="shared" si="297"/>
        <v>0</v>
      </c>
    </row>
    <row r="9811" spans="1:7">
      <c r="A9811" s="1016"/>
      <c r="B9811" s="1016"/>
      <c r="C9811" s="1016"/>
      <c r="D9811" s="1016"/>
      <c r="E9811" s="1016"/>
      <c r="F9811" s="1016" t="e">
        <f t="shared" si="296"/>
        <v>#DIV/0!</v>
      </c>
      <c r="G9811" s="1016">
        <f t="shared" si="297"/>
        <v>0</v>
      </c>
    </row>
    <row r="9812" spans="1:7">
      <c r="A9812" s="1016"/>
      <c r="B9812" s="1016"/>
      <c r="C9812" s="1016"/>
      <c r="D9812" s="1016"/>
      <c r="E9812" s="1016"/>
      <c r="F9812" s="1016" t="e">
        <f t="shared" si="296"/>
        <v>#DIV/0!</v>
      </c>
      <c r="G9812" s="1016">
        <f t="shared" si="297"/>
        <v>0</v>
      </c>
    </row>
    <row r="9813" spans="1:7">
      <c r="A9813" s="1016"/>
      <c r="B9813" s="1016"/>
      <c r="C9813" s="1016"/>
      <c r="D9813" s="1016"/>
      <c r="E9813" s="1016"/>
      <c r="F9813" s="1016" t="e">
        <f t="shared" si="296"/>
        <v>#DIV/0!</v>
      </c>
      <c r="G9813" s="1016">
        <f t="shared" si="297"/>
        <v>0</v>
      </c>
    </row>
    <row r="9814" spans="1:7">
      <c r="A9814" s="1016"/>
      <c r="B9814" s="1016"/>
      <c r="C9814" s="1016"/>
      <c r="D9814" s="1016"/>
      <c r="E9814" s="1016"/>
      <c r="F9814" s="1016" t="e">
        <f t="shared" si="296"/>
        <v>#DIV/0!</v>
      </c>
      <c r="G9814" s="1016">
        <f t="shared" si="297"/>
        <v>0</v>
      </c>
    </row>
    <row r="9815" spans="1:7">
      <c r="A9815" s="1016"/>
      <c r="B9815" s="1016"/>
      <c r="C9815" s="1016"/>
      <c r="D9815" s="1016"/>
      <c r="E9815" s="1016"/>
      <c r="F9815" s="1016" t="e">
        <f t="shared" si="296"/>
        <v>#DIV/0!</v>
      </c>
      <c r="G9815" s="1016">
        <f t="shared" si="297"/>
        <v>0</v>
      </c>
    </row>
    <row r="9816" spans="1:7">
      <c r="A9816" s="1016"/>
      <c r="B9816" s="1016"/>
      <c r="C9816" s="1016"/>
      <c r="D9816" s="1016"/>
      <c r="E9816" s="1016"/>
      <c r="F9816" s="1016" t="e">
        <f t="shared" si="296"/>
        <v>#DIV/0!</v>
      </c>
      <c r="G9816" s="1016">
        <f t="shared" si="297"/>
        <v>0</v>
      </c>
    </row>
    <row r="9817" spans="1:7">
      <c r="A9817" s="1016"/>
      <c r="B9817" s="1016"/>
      <c r="C9817" s="1016"/>
      <c r="D9817" s="1016"/>
      <c r="E9817" s="1016"/>
      <c r="F9817" s="1016" t="e">
        <f t="shared" si="296"/>
        <v>#DIV/0!</v>
      </c>
      <c r="G9817" s="1016">
        <f t="shared" si="297"/>
        <v>0</v>
      </c>
    </row>
    <row r="9818" spans="1:7">
      <c r="A9818" s="1016"/>
      <c r="B9818" s="1016"/>
      <c r="C9818" s="1016"/>
      <c r="D9818" s="1016"/>
      <c r="E9818" s="1016"/>
      <c r="F9818" s="1016" t="e">
        <f t="shared" si="296"/>
        <v>#DIV/0!</v>
      </c>
      <c r="G9818" s="1016">
        <f t="shared" si="297"/>
        <v>0</v>
      </c>
    </row>
    <row r="9819" spans="1:7">
      <c r="A9819" s="1016"/>
      <c r="B9819" s="1016"/>
      <c r="C9819" s="1016"/>
      <c r="D9819" s="1016"/>
      <c r="E9819" s="1016"/>
      <c r="F9819" s="1016" t="e">
        <f t="shared" si="296"/>
        <v>#DIV/0!</v>
      </c>
      <c r="G9819" s="1016">
        <f t="shared" si="297"/>
        <v>0</v>
      </c>
    </row>
    <row r="9820" spans="1:7">
      <c r="A9820" s="1016"/>
      <c r="B9820" s="1016"/>
      <c r="C9820" s="1016"/>
      <c r="D9820" s="1016"/>
      <c r="E9820" s="1016"/>
      <c r="F9820" s="1016" t="e">
        <f t="shared" si="296"/>
        <v>#DIV/0!</v>
      </c>
      <c r="G9820" s="1016">
        <f t="shared" si="297"/>
        <v>0</v>
      </c>
    </row>
    <row r="9821" spans="1:7">
      <c r="A9821" s="1016"/>
      <c r="B9821" s="1016"/>
      <c r="C9821" s="1016"/>
      <c r="D9821" s="1016"/>
      <c r="E9821" s="1016"/>
      <c r="F9821" s="1016" t="e">
        <f t="shared" si="296"/>
        <v>#DIV/0!</v>
      </c>
      <c r="G9821" s="1016">
        <f t="shared" si="297"/>
        <v>0</v>
      </c>
    </row>
    <row r="9822" spans="1:7">
      <c r="A9822" s="1016"/>
      <c r="B9822" s="1016"/>
      <c r="C9822" s="1016"/>
      <c r="D9822" s="1016"/>
      <c r="E9822" s="1016"/>
      <c r="F9822" s="1016" t="e">
        <f t="shared" si="296"/>
        <v>#DIV/0!</v>
      </c>
      <c r="G9822" s="1016">
        <f t="shared" si="297"/>
        <v>0</v>
      </c>
    </row>
    <row r="9823" spans="1:7">
      <c r="A9823" s="1016"/>
      <c r="B9823" s="1016"/>
      <c r="C9823" s="1016"/>
      <c r="D9823" s="1016"/>
      <c r="E9823" s="1016"/>
      <c r="F9823" s="1016" t="e">
        <f t="shared" ref="F9823:F9886" si="298">(B9823*C9823*D9823*60/(A9823*1000))+F9822</f>
        <v>#DIV/0!</v>
      </c>
      <c r="G9823" s="1016">
        <f t="shared" ref="G9823:G9886" si="299">(C9823*D9823*60)+G9822</f>
        <v>0</v>
      </c>
    </row>
    <row r="9824" spans="1:7">
      <c r="A9824" s="1016"/>
      <c r="B9824" s="1016"/>
      <c r="C9824" s="1016"/>
      <c r="D9824" s="1016"/>
      <c r="E9824" s="1016"/>
      <c r="F9824" s="1016" t="e">
        <f t="shared" si="298"/>
        <v>#DIV/0!</v>
      </c>
      <c r="G9824" s="1016">
        <f t="shared" si="299"/>
        <v>0</v>
      </c>
    </row>
    <row r="9825" spans="1:7">
      <c r="A9825" s="1016"/>
      <c r="B9825" s="1016"/>
      <c r="C9825" s="1016"/>
      <c r="D9825" s="1016"/>
      <c r="E9825" s="1016"/>
      <c r="F9825" s="1016" t="e">
        <f t="shared" si="298"/>
        <v>#DIV/0!</v>
      </c>
      <c r="G9825" s="1016">
        <f t="shared" si="299"/>
        <v>0</v>
      </c>
    </row>
    <row r="9826" spans="1:7">
      <c r="A9826" s="1016"/>
      <c r="B9826" s="1016"/>
      <c r="C9826" s="1016"/>
      <c r="D9826" s="1016"/>
      <c r="E9826" s="1016"/>
      <c r="F9826" s="1016" t="e">
        <f t="shared" si="298"/>
        <v>#DIV/0!</v>
      </c>
      <c r="G9826" s="1016">
        <f t="shared" si="299"/>
        <v>0</v>
      </c>
    </row>
    <row r="9827" spans="1:7">
      <c r="A9827" s="1016"/>
      <c r="B9827" s="1016"/>
      <c r="C9827" s="1016"/>
      <c r="D9827" s="1016"/>
      <c r="E9827" s="1016"/>
      <c r="F9827" s="1016" t="e">
        <f t="shared" si="298"/>
        <v>#DIV/0!</v>
      </c>
      <c r="G9827" s="1016">
        <f t="shared" si="299"/>
        <v>0</v>
      </c>
    </row>
    <row r="9828" spans="1:7">
      <c r="A9828" s="1016"/>
      <c r="B9828" s="1016"/>
      <c r="C9828" s="1016"/>
      <c r="D9828" s="1016"/>
      <c r="E9828" s="1016"/>
      <c r="F9828" s="1016" t="e">
        <f t="shared" si="298"/>
        <v>#DIV/0!</v>
      </c>
      <c r="G9828" s="1016">
        <f t="shared" si="299"/>
        <v>0</v>
      </c>
    </row>
    <row r="9829" spans="1:7">
      <c r="A9829" s="1016"/>
      <c r="B9829" s="1016"/>
      <c r="C9829" s="1016"/>
      <c r="D9829" s="1016"/>
      <c r="E9829" s="1016"/>
      <c r="F9829" s="1016" t="e">
        <f t="shared" si="298"/>
        <v>#DIV/0!</v>
      </c>
      <c r="G9829" s="1016">
        <f t="shared" si="299"/>
        <v>0</v>
      </c>
    </row>
    <row r="9830" spans="1:7">
      <c r="A9830" s="1016"/>
      <c r="B9830" s="1016"/>
      <c r="C9830" s="1016"/>
      <c r="D9830" s="1016"/>
      <c r="E9830" s="1016"/>
      <c r="F9830" s="1016" t="e">
        <f t="shared" si="298"/>
        <v>#DIV/0!</v>
      </c>
      <c r="G9830" s="1016">
        <f t="shared" si="299"/>
        <v>0</v>
      </c>
    </row>
    <row r="9831" spans="1:7">
      <c r="A9831" s="1016"/>
      <c r="B9831" s="1016"/>
      <c r="C9831" s="1016"/>
      <c r="D9831" s="1016"/>
      <c r="E9831" s="1016"/>
      <c r="F9831" s="1016" t="e">
        <f t="shared" si="298"/>
        <v>#DIV/0!</v>
      </c>
      <c r="G9831" s="1016">
        <f t="shared" si="299"/>
        <v>0</v>
      </c>
    </row>
    <row r="9832" spans="1:7">
      <c r="A9832" s="1016"/>
      <c r="B9832" s="1016"/>
      <c r="C9832" s="1016"/>
      <c r="D9832" s="1016"/>
      <c r="E9832" s="1016"/>
      <c r="F9832" s="1016" t="e">
        <f t="shared" si="298"/>
        <v>#DIV/0!</v>
      </c>
      <c r="G9832" s="1016">
        <f t="shared" si="299"/>
        <v>0</v>
      </c>
    </row>
    <row r="9833" spans="1:7">
      <c r="A9833" s="1016"/>
      <c r="B9833" s="1016"/>
      <c r="C9833" s="1016"/>
      <c r="D9833" s="1016"/>
      <c r="E9833" s="1016"/>
      <c r="F9833" s="1016" t="e">
        <f t="shared" si="298"/>
        <v>#DIV/0!</v>
      </c>
      <c r="G9833" s="1016">
        <f t="shared" si="299"/>
        <v>0</v>
      </c>
    </row>
    <row r="9834" spans="1:7">
      <c r="A9834" s="1016"/>
      <c r="B9834" s="1016"/>
      <c r="C9834" s="1016"/>
      <c r="D9834" s="1016"/>
      <c r="E9834" s="1016"/>
      <c r="F9834" s="1016" t="e">
        <f t="shared" si="298"/>
        <v>#DIV/0!</v>
      </c>
      <c r="G9834" s="1016">
        <f t="shared" si="299"/>
        <v>0</v>
      </c>
    </row>
    <row r="9835" spans="1:7">
      <c r="A9835" s="1016"/>
      <c r="B9835" s="1016"/>
      <c r="C9835" s="1016"/>
      <c r="D9835" s="1016"/>
      <c r="E9835" s="1016"/>
      <c r="F9835" s="1016" t="e">
        <f t="shared" si="298"/>
        <v>#DIV/0!</v>
      </c>
      <c r="G9835" s="1016">
        <f t="shared" si="299"/>
        <v>0</v>
      </c>
    </row>
    <row r="9836" spans="1:7">
      <c r="A9836" s="1016"/>
      <c r="B9836" s="1016"/>
      <c r="C9836" s="1016"/>
      <c r="D9836" s="1016"/>
      <c r="E9836" s="1016"/>
      <c r="F9836" s="1016" t="e">
        <f t="shared" si="298"/>
        <v>#DIV/0!</v>
      </c>
      <c r="G9836" s="1016">
        <f t="shared" si="299"/>
        <v>0</v>
      </c>
    </row>
    <row r="9837" spans="1:7">
      <c r="A9837" s="1016"/>
      <c r="B9837" s="1016"/>
      <c r="C9837" s="1016"/>
      <c r="D9837" s="1016"/>
      <c r="E9837" s="1016"/>
      <c r="F9837" s="1016" t="e">
        <f t="shared" si="298"/>
        <v>#DIV/0!</v>
      </c>
      <c r="G9837" s="1016">
        <f t="shared" si="299"/>
        <v>0</v>
      </c>
    </row>
    <row r="9838" spans="1:7">
      <c r="A9838" s="1016"/>
      <c r="B9838" s="1016"/>
      <c r="C9838" s="1016"/>
      <c r="D9838" s="1016"/>
      <c r="E9838" s="1016"/>
      <c r="F9838" s="1016" t="e">
        <f t="shared" si="298"/>
        <v>#DIV/0!</v>
      </c>
      <c r="G9838" s="1016">
        <f t="shared" si="299"/>
        <v>0</v>
      </c>
    </row>
    <row r="9839" spans="1:7">
      <c r="A9839" s="1016"/>
      <c r="B9839" s="1016"/>
      <c r="C9839" s="1016"/>
      <c r="D9839" s="1016"/>
      <c r="E9839" s="1016"/>
      <c r="F9839" s="1016" t="e">
        <f t="shared" si="298"/>
        <v>#DIV/0!</v>
      </c>
      <c r="G9839" s="1016">
        <f t="shared" si="299"/>
        <v>0</v>
      </c>
    </row>
    <row r="9840" spans="1:7">
      <c r="A9840" s="1016"/>
      <c r="B9840" s="1016"/>
      <c r="C9840" s="1016"/>
      <c r="D9840" s="1016"/>
      <c r="E9840" s="1016"/>
      <c r="F9840" s="1016" t="e">
        <f t="shared" si="298"/>
        <v>#DIV/0!</v>
      </c>
      <c r="G9840" s="1016">
        <f t="shared" si="299"/>
        <v>0</v>
      </c>
    </row>
    <row r="9841" spans="1:7">
      <c r="A9841" s="1016"/>
      <c r="B9841" s="1016"/>
      <c r="C9841" s="1016"/>
      <c r="D9841" s="1016"/>
      <c r="E9841" s="1016"/>
      <c r="F9841" s="1016" t="e">
        <f t="shared" si="298"/>
        <v>#DIV/0!</v>
      </c>
      <c r="G9841" s="1016">
        <f t="shared" si="299"/>
        <v>0</v>
      </c>
    </row>
    <row r="9842" spans="1:7">
      <c r="A9842" s="1016"/>
      <c r="B9842" s="1016"/>
      <c r="C9842" s="1016"/>
      <c r="D9842" s="1016"/>
      <c r="E9842" s="1016"/>
      <c r="F9842" s="1016" t="e">
        <f t="shared" si="298"/>
        <v>#DIV/0!</v>
      </c>
      <c r="G9842" s="1016">
        <f t="shared" si="299"/>
        <v>0</v>
      </c>
    </row>
    <row r="9843" spans="1:7">
      <c r="A9843" s="1016"/>
      <c r="B9843" s="1016"/>
      <c r="C9843" s="1016"/>
      <c r="D9843" s="1016"/>
      <c r="E9843" s="1016"/>
      <c r="F9843" s="1016" t="e">
        <f t="shared" si="298"/>
        <v>#DIV/0!</v>
      </c>
      <c r="G9843" s="1016">
        <f t="shared" si="299"/>
        <v>0</v>
      </c>
    </row>
    <row r="9844" spans="1:7">
      <c r="A9844" s="1016"/>
      <c r="B9844" s="1016"/>
      <c r="C9844" s="1016"/>
      <c r="D9844" s="1016"/>
      <c r="E9844" s="1016"/>
      <c r="F9844" s="1016" t="e">
        <f t="shared" si="298"/>
        <v>#DIV/0!</v>
      </c>
      <c r="G9844" s="1016">
        <f t="shared" si="299"/>
        <v>0</v>
      </c>
    </row>
    <row r="9845" spans="1:7">
      <c r="A9845" s="1016"/>
      <c r="B9845" s="1016"/>
      <c r="C9845" s="1016"/>
      <c r="D9845" s="1016"/>
      <c r="E9845" s="1016"/>
      <c r="F9845" s="1016" t="e">
        <f t="shared" si="298"/>
        <v>#DIV/0!</v>
      </c>
      <c r="G9845" s="1016">
        <f t="shared" si="299"/>
        <v>0</v>
      </c>
    </row>
    <row r="9846" spans="1:7">
      <c r="A9846" s="1016"/>
      <c r="B9846" s="1016"/>
      <c r="C9846" s="1016"/>
      <c r="D9846" s="1016"/>
      <c r="E9846" s="1016"/>
      <c r="F9846" s="1016" t="e">
        <f t="shared" si="298"/>
        <v>#DIV/0!</v>
      </c>
      <c r="G9846" s="1016">
        <f t="shared" si="299"/>
        <v>0</v>
      </c>
    </row>
    <row r="9847" spans="1:7">
      <c r="A9847" s="1016"/>
      <c r="B9847" s="1016"/>
      <c r="C9847" s="1016"/>
      <c r="D9847" s="1016"/>
      <c r="E9847" s="1016"/>
      <c r="F9847" s="1016" t="e">
        <f t="shared" si="298"/>
        <v>#DIV/0!</v>
      </c>
      <c r="G9847" s="1016">
        <f t="shared" si="299"/>
        <v>0</v>
      </c>
    </row>
    <row r="9848" spans="1:7">
      <c r="A9848" s="1016"/>
      <c r="B9848" s="1016"/>
      <c r="C9848" s="1016"/>
      <c r="D9848" s="1016"/>
      <c r="E9848" s="1016"/>
      <c r="F9848" s="1016" t="e">
        <f t="shared" si="298"/>
        <v>#DIV/0!</v>
      </c>
      <c r="G9848" s="1016">
        <f t="shared" si="299"/>
        <v>0</v>
      </c>
    </row>
    <row r="9849" spans="1:7">
      <c r="A9849" s="1016"/>
      <c r="B9849" s="1016"/>
      <c r="C9849" s="1016"/>
      <c r="D9849" s="1016"/>
      <c r="E9849" s="1016"/>
      <c r="F9849" s="1016" t="e">
        <f t="shared" si="298"/>
        <v>#DIV/0!</v>
      </c>
      <c r="G9849" s="1016">
        <f t="shared" si="299"/>
        <v>0</v>
      </c>
    </row>
    <row r="9850" spans="1:7">
      <c r="A9850" s="1016"/>
      <c r="B9850" s="1016"/>
      <c r="C9850" s="1016"/>
      <c r="D9850" s="1016"/>
      <c r="E9850" s="1016"/>
      <c r="F9850" s="1016" t="e">
        <f t="shared" si="298"/>
        <v>#DIV/0!</v>
      </c>
      <c r="G9850" s="1016">
        <f t="shared" si="299"/>
        <v>0</v>
      </c>
    </row>
    <row r="9851" spans="1:7">
      <c r="A9851" s="1016"/>
      <c r="B9851" s="1016"/>
      <c r="C9851" s="1016"/>
      <c r="D9851" s="1016"/>
      <c r="E9851" s="1016"/>
      <c r="F9851" s="1016" t="e">
        <f t="shared" si="298"/>
        <v>#DIV/0!</v>
      </c>
      <c r="G9851" s="1016">
        <f t="shared" si="299"/>
        <v>0</v>
      </c>
    </row>
    <row r="9852" spans="1:7">
      <c r="A9852" s="1016"/>
      <c r="B9852" s="1016"/>
      <c r="C9852" s="1016"/>
      <c r="D9852" s="1016"/>
      <c r="E9852" s="1016"/>
      <c r="F9852" s="1016" t="e">
        <f t="shared" si="298"/>
        <v>#DIV/0!</v>
      </c>
      <c r="G9852" s="1016">
        <f t="shared" si="299"/>
        <v>0</v>
      </c>
    </row>
    <row r="9853" spans="1:7">
      <c r="A9853" s="1016"/>
      <c r="B9853" s="1016"/>
      <c r="C9853" s="1016"/>
      <c r="D9853" s="1016"/>
      <c r="E9853" s="1016"/>
      <c r="F9853" s="1016" t="e">
        <f t="shared" si="298"/>
        <v>#DIV/0!</v>
      </c>
      <c r="G9853" s="1016">
        <f t="shared" si="299"/>
        <v>0</v>
      </c>
    </row>
    <row r="9854" spans="1:7">
      <c r="A9854" s="1016"/>
      <c r="B9854" s="1016"/>
      <c r="C9854" s="1016"/>
      <c r="D9854" s="1016"/>
      <c r="E9854" s="1016"/>
      <c r="F9854" s="1016" t="e">
        <f t="shared" si="298"/>
        <v>#DIV/0!</v>
      </c>
      <c r="G9854" s="1016">
        <f t="shared" si="299"/>
        <v>0</v>
      </c>
    </row>
    <row r="9855" spans="1:7">
      <c r="A9855" s="1016"/>
      <c r="B9855" s="1016"/>
      <c r="C9855" s="1016"/>
      <c r="D9855" s="1016"/>
      <c r="E9855" s="1016"/>
      <c r="F9855" s="1016" t="e">
        <f t="shared" si="298"/>
        <v>#DIV/0!</v>
      </c>
      <c r="G9855" s="1016">
        <f t="shared" si="299"/>
        <v>0</v>
      </c>
    </row>
    <row r="9856" spans="1:7">
      <c r="A9856" s="1016"/>
      <c r="B9856" s="1016"/>
      <c r="C9856" s="1016"/>
      <c r="D9856" s="1016"/>
      <c r="E9856" s="1016"/>
      <c r="F9856" s="1016" t="e">
        <f t="shared" si="298"/>
        <v>#DIV/0!</v>
      </c>
      <c r="G9856" s="1016">
        <f t="shared" si="299"/>
        <v>0</v>
      </c>
    </row>
    <row r="9857" spans="1:7">
      <c r="A9857" s="1016"/>
      <c r="B9857" s="1016"/>
      <c r="C9857" s="1016"/>
      <c r="D9857" s="1016"/>
      <c r="E9857" s="1016"/>
      <c r="F9857" s="1016" t="e">
        <f t="shared" si="298"/>
        <v>#DIV/0!</v>
      </c>
      <c r="G9857" s="1016">
        <f t="shared" si="299"/>
        <v>0</v>
      </c>
    </row>
    <row r="9858" spans="1:7">
      <c r="A9858" s="1016"/>
      <c r="B9858" s="1016"/>
      <c r="C9858" s="1016"/>
      <c r="D9858" s="1016"/>
      <c r="E9858" s="1016"/>
      <c r="F9858" s="1016" t="e">
        <f t="shared" si="298"/>
        <v>#DIV/0!</v>
      </c>
      <c r="G9858" s="1016">
        <f t="shared" si="299"/>
        <v>0</v>
      </c>
    </row>
    <row r="9859" spans="1:7">
      <c r="A9859" s="1016"/>
      <c r="B9859" s="1016"/>
      <c r="C9859" s="1016"/>
      <c r="D9859" s="1016"/>
      <c r="E9859" s="1016"/>
      <c r="F9859" s="1016" t="e">
        <f t="shared" si="298"/>
        <v>#DIV/0!</v>
      </c>
      <c r="G9859" s="1016">
        <f t="shared" si="299"/>
        <v>0</v>
      </c>
    </row>
    <row r="9860" spans="1:7">
      <c r="A9860" s="1016"/>
      <c r="B9860" s="1016"/>
      <c r="C9860" s="1016"/>
      <c r="D9860" s="1016"/>
      <c r="E9860" s="1016"/>
      <c r="F9860" s="1016" t="e">
        <f t="shared" si="298"/>
        <v>#DIV/0!</v>
      </c>
      <c r="G9860" s="1016">
        <f t="shared" si="299"/>
        <v>0</v>
      </c>
    </row>
    <row r="9861" spans="1:7">
      <c r="A9861" s="1016"/>
      <c r="B9861" s="1016"/>
      <c r="C9861" s="1016"/>
      <c r="D9861" s="1016"/>
      <c r="E9861" s="1016"/>
      <c r="F9861" s="1016" t="e">
        <f t="shared" si="298"/>
        <v>#DIV/0!</v>
      </c>
      <c r="G9861" s="1016">
        <f t="shared" si="299"/>
        <v>0</v>
      </c>
    </row>
    <row r="9862" spans="1:7">
      <c r="A9862" s="1016"/>
      <c r="B9862" s="1016"/>
      <c r="C9862" s="1016"/>
      <c r="D9862" s="1016"/>
      <c r="E9862" s="1016"/>
      <c r="F9862" s="1016" t="e">
        <f t="shared" si="298"/>
        <v>#DIV/0!</v>
      </c>
      <c r="G9862" s="1016">
        <f t="shared" si="299"/>
        <v>0</v>
      </c>
    </row>
    <row r="9863" spans="1:7">
      <c r="A9863" s="1016"/>
      <c r="B9863" s="1016"/>
      <c r="C9863" s="1016"/>
      <c r="D9863" s="1016"/>
      <c r="E9863" s="1016"/>
      <c r="F9863" s="1016" t="e">
        <f t="shared" si="298"/>
        <v>#DIV/0!</v>
      </c>
      <c r="G9863" s="1016">
        <f t="shared" si="299"/>
        <v>0</v>
      </c>
    </row>
    <row r="9864" spans="1:7">
      <c r="A9864" s="1016"/>
      <c r="B9864" s="1016"/>
      <c r="C9864" s="1016"/>
      <c r="D9864" s="1016"/>
      <c r="E9864" s="1016"/>
      <c r="F9864" s="1016" t="e">
        <f t="shared" si="298"/>
        <v>#DIV/0!</v>
      </c>
      <c r="G9864" s="1016">
        <f t="shared" si="299"/>
        <v>0</v>
      </c>
    </row>
    <row r="9865" spans="1:7">
      <c r="A9865" s="1016"/>
      <c r="B9865" s="1016"/>
      <c r="C9865" s="1016"/>
      <c r="D9865" s="1016"/>
      <c r="E9865" s="1016"/>
      <c r="F9865" s="1016" t="e">
        <f t="shared" si="298"/>
        <v>#DIV/0!</v>
      </c>
      <c r="G9865" s="1016">
        <f t="shared" si="299"/>
        <v>0</v>
      </c>
    </row>
    <row r="9866" spans="1:7">
      <c r="A9866" s="1016"/>
      <c r="B9866" s="1016"/>
      <c r="C9866" s="1016"/>
      <c r="D9866" s="1016"/>
      <c r="E9866" s="1016"/>
      <c r="F9866" s="1016" t="e">
        <f t="shared" si="298"/>
        <v>#DIV/0!</v>
      </c>
      <c r="G9866" s="1016">
        <f t="shared" si="299"/>
        <v>0</v>
      </c>
    </row>
    <row r="9867" spans="1:7">
      <c r="A9867" s="1016"/>
      <c r="B9867" s="1016"/>
      <c r="C9867" s="1016"/>
      <c r="D9867" s="1016"/>
      <c r="E9867" s="1016"/>
      <c r="F9867" s="1016" t="e">
        <f t="shared" si="298"/>
        <v>#DIV/0!</v>
      </c>
      <c r="G9867" s="1016">
        <f t="shared" si="299"/>
        <v>0</v>
      </c>
    </row>
    <row r="9868" spans="1:7">
      <c r="A9868" s="1016"/>
      <c r="B9868" s="1016"/>
      <c r="C9868" s="1016"/>
      <c r="D9868" s="1016"/>
      <c r="E9868" s="1016"/>
      <c r="F9868" s="1016" t="e">
        <f t="shared" si="298"/>
        <v>#DIV/0!</v>
      </c>
      <c r="G9868" s="1016">
        <f t="shared" si="299"/>
        <v>0</v>
      </c>
    </row>
    <row r="9869" spans="1:7">
      <c r="A9869" s="1016"/>
      <c r="B9869" s="1016"/>
      <c r="C9869" s="1016"/>
      <c r="D9869" s="1016"/>
      <c r="E9869" s="1016"/>
      <c r="F9869" s="1016" t="e">
        <f t="shared" si="298"/>
        <v>#DIV/0!</v>
      </c>
      <c r="G9869" s="1016">
        <f t="shared" si="299"/>
        <v>0</v>
      </c>
    </row>
    <row r="9870" spans="1:7">
      <c r="A9870" s="1016"/>
      <c r="B9870" s="1016"/>
      <c r="C9870" s="1016"/>
      <c r="D9870" s="1016"/>
      <c r="E9870" s="1016"/>
      <c r="F9870" s="1016" t="e">
        <f t="shared" si="298"/>
        <v>#DIV/0!</v>
      </c>
      <c r="G9870" s="1016">
        <f t="shared" si="299"/>
        <v>0</v>
      </c>
    </row>
    <row r="9871" spans="1:7">
      <c r="A9871" s="1016"/>
      <c r="B9871" s="1016"/>
      <c r="C9871" s="1016"/>
      <c r="D9871" s="1016"/>
      <c r="E9871" s="1016"/>
      <c r="F9871" s="1016" t="e">
        <f t="shared" si="298"/>
        <v>#DIV/0!</v>
      </c>
      <c r="G9871" s="1016">
        <f t="shared" si="299"/>
        <v>0</v>
      </c>
    </row>
    <row r="9872" spans="1:7">
      <c r="A9872" s="1016"/>
      <c r="B9872" s="1016"/>
      <c r="C9872" s="1016"/>
      <c r="D9872" s="1016"/>
      <c r="E9872" s="1016"/>
      <c r="F9872" s="1016" t="e">
        <f t="shared" si="298"/>
        <v>#DIV/0!</v>
      </c>
      <c r="G9872" s="1016">
        <f t="shared" si="299"/>
        <v>0</v>
      </c>
    </row>
    <row r="9873" spans="1:7">
      <c r="A9873" s="1016"/>
      <c r="B9873" s="1016"/>
      <c r="C9873" s="1016"/>
      <c r="D9873" s="1016"/>
      <c r="E9873" s="1016"/>
      <c r="F9873" s="1016" t="e">
        <f t="shared" si="298"/>
        <v>#DIV/0!</v>
      </c>
      <c r="G9873" s="1016">
        <f t="shared" si="299"/>
        <v>0</v>
      </c>
    </row>
    <row r="9874" spans="1:7">
      <c r="A9874" s="1016"/>
      <c r="B9874" s="1016"/>
      <c r="C9874" s="1016"/>
      <c r="D9874" s="1016"/>
      <c r="E9874" s="1016"/>
      <c r="F9874" s="1016" t="e">
        <f t="shared" si="298"/>
        <v>#DIV/0!</v>
      </c>
      <c r="G9874" s="1016">
        <f t="shared" si="299"/>
        <v>0</v>
      </c>
    </row>
    <row r="9875" spans="1:7">
      <c r="A9875" s="1016"/>
      <c r="B9875" s="1016"/>
      <c r="C9875" s="1016"/>
      <c r="D9875" s="1016"/>
      <c r="E9875" s="1016"/>
      <c r="F9875" s="1016" t="e">
        <f t="shared" si="298"/>
        <v>#DIV/0!</v>
      </c>
      <c r="G9875" s="1016">
        <f t="shared" si="299"/>
        <v>0</v>
      </c>
    </row>
    <row r="9876" spans="1:7">
      <c r="A9876" s="1016"/>
      <c r="B9876" s="1016"/>
      <c r="C9876" s="1016"/>
      <c r="D9876" s="1016"/>
      <c r="E9876" s="1016"/>
      <c r="F9876" s="1016" t="e">
        <f t="shared" si="298"/>
        <v>#DIV/0!</v>
      </c>
      <c r="G9876" s="1016">
        <f t="shared" si="299"/>
        <v>0</v>
      </c>
    </row>
    <row r="9877" spans="1:7">
      <c r="A9877" s="1016"/>
      <c r="B9877" s="1016"/>
      <c r="C9877" s="1016"/>
      <c r="D9877" s="1016"/>
      <c r="E9877" s="1016"/>
      <c r="F9877" s="1016" t="e">
        <f t="shared" si="298"/>
        <v>#DIV/0!</v>
      </c>
      <c r="G9877" s="1016">
        <f t="shared" si="299"/>
        <v>0</v>
      </c>
    </row>
    <row r="9878" spans="1:7">
      <c r="A9878" s="1016"/>
      <c r="B9878" s="1016"/>
      <c r="C9878" s="1016"/>
      <c r="D9878" s="1016"/>
      <c r="E9878" s="1016"/>
      <c r="F9878" s="1016" t="e">
        <f t="shared" si="298"/>
        <v>#DIV/0!</v>
      </c>
      <c r="G9878" s="1016">
        <f t="shared" si="299"/>
        <v>0</v>
      </c>
    </row>
    <row r="9879" spans="1:7">
      <c r="A9879" s="1016"/>
      <c r="B9879" s="1016"/>
      <c r="C9879" s="1016"/>
      <c r="D9879" s="1016"/>
      <c r="E9879" s="1016"/>
      <c r="F9879" s="1016" t="e">
        <f t="shared" si="298"/>
        <v>#DIV/0!</v>
      </c>
      <c r="G9879" s="1016">
        <f t="shared" si="299"/>
        <v>0</v>
      </c>
    </row>
    <row r="9880" spans="1:7">
      <c r="A9880" s="1016"/>
      <c r="B9880" s="1016"/>
      <c r="C9880" s="1016"/>
      <c r="D9880" s="1016"/>
      <c r="E9880" s="1016"/>
      <c r="F9880" s="1016" t="e">
        <f t="shared" si="298"/>
        <v>#DIV/0!</v>
      </c>
      <c r="G9880" s="1016">
        <f t="shared" si="299"/>
        <v>0</v>
      </c>
    </row>
    <row r="9881" spans="1:7">
      <c r="A9881" s="1016"/>
      <c r="B9881" s="1016"/>
      <c r="C9881" s="1016"/>
      <c r="D9881" s="1016"/>
      <c r="E9881" s="1016"/>
      <c r="F9881" s="1016" t="e">
        <f t="shared" si="298"/>
        <v>#DIV/0!</v>
      </c>
      <c r="G9881" s="1016">
        <f t="shared" si="299"/>
        <v>0</v>
      </c>
    </row>
    <row r="9882" spans="1:7">
      <c r="A9882" s="1016"/>
      <c r="B9882" s="1016"/>
      <c r="C9882" s="1016"/>
      <c r="D9882" s="1016"/>
      <c r="E9882" s="1016"/>
      <c r="F9882" s="1016" t="e">
        <f t="shared" si="298"/>
        <v>#DIV/0!</v>
      </c>
      <c r="G9882" s="1016">
        <f t="shared" si="299"/>
        <v>0</v>
      </c>
    </row>
    <row r="9883" spans="1:7">
      <c r="A9883" s="1016"/>
      <c r="B9883" s="1016"/>
      <c r="C9883" s="1016"/>
      <c r="D9883" s="1016"/>
      <c r="E9883" s="1016"/>
      <c r="F9883" s="1016" t="e">
        <f t="shared" si="298"/>
        <v>#DIV/0!</v>
      </c>
      <c r="G9883" s="1016">
        <f t="shared" si="299"/>
        <v>0</v>
      </c>
    </row>
    <row r="9884" spans="1:7">
      <c r="A9884" s="1016"/>
      <c r="B9884" s="1016"/>
      <c r="C9884" s="1016"/>
      <c r="D9884" s="1016"/>
      <c r="E9884" s="1016"/>
      <c r="F9884" s="1016" t="e">
        <f t="shared" si="298"/>
        <v>#DIV/0!</v>
      </c>
      <c r="G9884" s="1016">
        <f t="shared" si="299"/>
        <v>0</v>
      </c>
    </row>
    <row r="9885" spans="1:7">
      <c r="A9885" s="1016"/>
      <c r="B9885" s="1016"/>
      <c r="C9885" s="1016"/>
      <c r="D9885" s="1016"/>
      <c r="E9885" s="1016"/>
      <c r="F9885" s="1016" t="e">
        <f t="shared" si="298"/>
        <v>#DIV/0!</v>
      </c>
      <c r="G9885" s="1016">
        <f t="shared" si="299"/>
        <v>0</v>
      </c>
    </row>
    <row r="9886" spans="1:7">
      <c r="A9886" s="1016"/>
      <c r="B9886" s="1016"/>
      <c r="C9886" s="1016"/>
      <c r="D9886" s="1016"/>
      <c r="E9886" s="1016"/>
      <c r="F9886" s="1016" t="e">
        <f t="shared" si="298"/>
        <v>#DIV/0!</v>
      </c>
      <c r="G9886" s="1016">
        <f t="shared" si="299"/>
        <v>0</v>
      </c>
    </row>
    <row r="9887" spans="1:7">
      <c r="A9887" s="1016"/>
      <c r="B9887" s="1016"/>
      <c r="C9887" s="1016"/>
      <c r="D9887" s="1016"/>
      <c r="E9887" s="1016"/>
      <c r="F9887" s="1016" t="e">
        <f t="shared" ref="F9887:F9950" si="300">(B9887*C9887*D9887*60/(A9887*1000))+F9886</f>
        <v>#DIV/0!</v>
      </c>
      <c r="G9887" s="1016">
        <f t="shared" ref="G9887:G9950" si="301">(C9887*D9887*60)+G9886</f>
        <v>0</v>
      </c>
    </row>
    <row r="9888" spans="1:7">
      <c r="A9888" s="1016"/>
      <c r="B9888" s="1016"/>
      <c r="C9888" s="1016"/>
      <c r="D9888" s="1016"/>
      <c r="E9888" s="1016"/>
      <c r="F9888" s="1016" t="e">
        <f t="shared" si="300"/>
        <v>#DIV/0!</v>
      </c>
      <c r="G9888" s="1016">
        <f t="shared" si="301"/>
        <v>0</v>
      </c>
    </row>
    <row r="9889" spans="1:7">
      <c r="A9889" s="1016"/>
      <c r="B9889" s="1016"/>
      <c r="C9889" s="1016"/>
      <c r="D9889" s="1016"/>
      <c r="E9889" s="1016"/>
      <c r="F9889" s="1016" t="e">
        <f t="shared" si="300"/>
        <v>#DIV/0!</v>
      </c>
      <c r="G9889" s="1016">
        <f t="shared" si="301"/>
        <v>0</v>
      </c>
    </row>
    <row r="9890" spans="1:7">
      <c r="A9890" s="1016"/>
      <c r="B9890" s="1016"/>
      <c r="C9890" s="1016"/>
      <c r="D9890" s="1016"/>
      <c r="E9890" s="1016"/>
      <c r="F9890" s="1016" t="e">
        <f t="shared" si="300"/>
        <v>#DIV/0!</v>
      </c>
      <c r="G9890" s="1016">
        <f t="shared" si="301"/>
        <v>0</v>
      </c>
    </row>
    <row r="9891" spans="1:7">
      <c r="A9891" s="1016"/>
      <c r="B9891" s="1016"/>
      <c r="C9891" s="1016"/>
      <c r="D9891" s="1016"/>
      <c r="E9891" s="1016"/>
      <c r="F9891" s="1016" t="e">
        <f t="shared" si="300"/>
        <v>#DIV/0!</v>
      </c>
      <c r="G9891" s="1016">
        <f t="shared" si="301"/>
        <v>0</v>
      </c>
    </row>
    <row r="9892" spans="1:7">
      <c r="A9892" s="1016"/>
      <c r="B9892" s="1016"/>
      <c r="C9892" s="1016"/>
      <c r="D9892" s="1016"/>
      <c r="E9892" s="1016"/>
      <c r="F9892" s="1016" t="e">
        <f t="shared" si="300"/>
        <v>#DIV/0!</v>
      </c>
      <c r="G9892" s="1016">
        <f t="shared" si="301"/>
        <v>0</v>
      </c>
    </row>
    <row r="9893" spans="1:7">
      <c r="A9893" s="1016"/>
      <c r="B9893" s="1016"/>
      <c r="C9893" s="1016"/>
      <c r="D9893" s="1016"/>
      <c r="E9893" s="1016"/>
      <c r="F9893" s="1016" t="e">
        <f t="shared" si="300"/>
        <v>#DIV/0!</v>
      </c>
      <c r="G9893" s="1016">
        <f t="shared" si="301"/>
        <v>0</v>
      </c>
    </row>
    <row r="9894" spans="1:7">
      <c r="A9894" s="1016"/>
      <c r="B9894" s="1016"/>
      <c r="C9894" s="1016"/>
      <c r="D9894" s="1016"/>
      <c r="E9894" s="1016"/>
      <c r="F9894" s="1016" t="e">
        <f t="shared" si="300"/>
        <v>#DIV/0!</v>
      </c>
      <c r="G9894" s="1016">
        <f t="shared" si="301"/>
        <v>0</v>
      </c>
    </row>
    <row r="9895" spans="1:7">
      <c r="A9895" s="1016"/>
      <c r="B9895" s="1016"/>
      <c r="C9895" s="1016"/>
      <c r="D9895" s="1016"/>
      <c r="E9895" s="1016"/>
      <c r="F9895" s="1016" t="e">
        <f t="shared" si="300"/>
        <v>#DIV/0!</v>
      </c>
      <c r="G9895" s="1016">
        <f t="shared" si="301"/>
        <v>0</v>
      </c>
    </row>
    <row r="9896" spans="1:7">
      <c r="A9896" s="1016"/>
      <c r="B9896" s="1016"/>
      <c r="C9896" s="1016"/>
      <c r="D9896" s="1016"/>
      <c r="E9896" s="1016"/>
      <c r="F9896" s="1016" t="e">
        <f t="shared" si="300"/>
        <v>#DIV/0!</v>
      </c>
      <c r="G9896" s="1016">
        <f t="shared" si="301"/>
        <v>0</v>
      </c>
    </row>
    <row r="9897" spans="1:7">
      <c r="A9897" s="1016"/>
      <c r="B9897" s="1016"/>
      <c r="C9897" s="1016"/>
      <c r="D9897" s="1016"/>
      <c r="E9897" s="1016"/>
      <c r="F9897" s="1016" t="e">
        <f t="shared" si="300"/>
        <v>#DIV/0!</v>
      </c>
      <c r="G9897" s="1016">
        <f t="shared" si="301"/>
        <v>0</v>
      </c>
    </row>
    <row r="9898" spans="1:7">
      <c r="A9898" s="1016"/>
      <c r="B9898" s="1016"/>
      <c r="C9898" s="1016"/>
      <c r="D9898" s="1016"/>
      <c r="E9898" s="1016"/>
      <c r="F9898" s="1016" t="e">
        <f t="shared" si="300"/>
        <v>#DIV/0!</v>
      </c>
      <c r="G9898" s="1016">
        <f t="shared" si="301"/>
        <v>0</v>
      </c>
    </row>
    <row r="9899" spans="1:7">
      <c r="A9899" s="1016"/>
      <c r="B9899" s="1016"/>
      <c r="C9899" s="1016"/>
      <c r="D9899" s="1016"/>
      <c r="E9899" s="1016"/>
      <c r="F9899" s="1016" t="e">
        <f t="shared" si="300"/>
        <v>#DIV/0!</v>
      </c>
      <c r="G9899" s="1016">
        <f t="shared" si="301"/>
        <v>0</v>
      </c>
    </row>
    <row r="9900" spans="1:7">
      <c r="A9900" s="1016"/>
      <c r="B9900" s="1016"/>
      <c r="C9900" s="1016"/>
      <c r="D9900" s="1016"/>
      <c r="E9900" s="1016"/>
      <c r="F9900" s="1016" t="e">
        <f t="shared" si="300"/>
        <v>#DIV/0!</v>
      </c>
      <c r="G9900" s="1016">
        <f t="shared" si="301"/>
        <v>0</v>
      </c>
    </row>
    <row r="9901" spans="1:7">
      <c r="A9901" s="1016"/>
      <c r="B9901" s="1016"/>
      <c r="C9901" s="1016"/>
      <c r="D9901" s="1016"/>
      <c r="E9901" s="1016"/>
      <c r="F9901" s="1016" t="e">
        <f t="shared" si="300"/>
        <v>#DIV/0!</v>
      </c>
      <c r="G9901" s="1016">
        <f t="shared" si="301"/>
        <v>0</v>
      </c>
    </row>
    <row r="9902" spans="1:7">
      <c r="A9902" s="1016"/>
      <c r="B9902" s="1016"/>
      <c r="C9902" s="1016"/>
      <c r="D9902" s="1016"/>
      <c r="E9902" s="1016"/>
      <c r="F9902" s="1016" t="e">
        <f t="shared" si="300"/>
        <v>#DIV/0!</v>
      </c>
      <c r="G9902" s="1016">
        <f t="shared" si="301"/>
        <v>0</v>
      </c>
    </row>
    <row r="9903" spans="1:7">
      <c r="A9903" s="1016"/>
      <c r="B9903" s="1016"/>
      <c r="C9903" s="1016"/>
      <c r="D9903" s="1016"/>
      <c r="E9903" s="1016"/>
      <c r="F9903" s="1016" t="e">
        <f t="shared" si="300"/>
        <v>#DIV/0!</v>
      </c>
      <c r="G9903" s="1016">
        <f t="shared" si="301"/>
        <v>0</v>
      </c>
    </row>
    <row r="9904" spans="1:7">
      <c r="A9904" s="1016"/>
      <c r="B9904" s="1016"/>
      <c r="C9904" s="1016"/>
      <c r="D9904" s="1016"/>
      <c r="E9904" s="1016"/>
      <c r="F9904" s="1016" t="e">
        <f t="shared" si="300"/>
        <v>#DIV/0!</v>
      </c>
      <c r="G9904" s="1016">
        <f t="shared" si="301"/>
        <v>0</v>
      </c>
    </row>
    <row r="9905" spans="1:7">
      <c r="A9905" s="1016"/>
      <c r="B9905" s="1016"/>
      <c r="C9905" s="1016"/>
      <c r="D9905" s="1016"/>
      <c r="E9905" s="1016"/>
      <c r="F9905" s="1016" t="e">
        <f t="shared" si="300"/>
        <v>#DIV/0!</v>
      </c>
      <c r="G9905" s="1016">
        <f t="shared" si="301"/>
        <v>0</v>
      </c>
    </row>
    <row r="9906" spans="1:7">
      <c r="A9906" s="1016"/>
      <c r="B9906" s="1016"/>
      <c r="C9906" s="1016"/>
      <c r="D9906" s="1016"/>
      <c r="E9906" s="1016"/>
      <c r="F9906" s="1016" t="e">
        <f t="shared" si="300"/>
        <v>#DIV/0!</v>
      </c>
      <c r="G9906" s="1016">
        <f t="shared" si="301"/>
        <v>0</v>
      </c>
    </row>
    <row r="9907" spans="1:7">
      <c r="A9907" s="1016"/>
      <c r="B9907" s="1016"/>
      <c r="C9907" s="1016"/>
      <c r="D9907" s="1016"/>
      <c r="E9907" s="1016"/>
      <c r="F9907" s="1016" t="e">
        <f t="shared" si="300"/>
        <v>#DIV/0!</v>
      </c>
      <c r="G9907" s="1016">
        <f t="shared" si="301"/>
        <v>0</v>
      </c>
    </row>
    <row r="9908" spans="1:7">
      <c r="A9908" s="1016"/>
      <c r="B9908" s="1016"/>
      <c r="C9908" s="1016"/>
      <c r="D9908" s="1016"/>
      <c r="E9908" s="1016"/>
      <c r="F9908" s="1016" t="e">
        <f t="shared" si="300"/>
        <v>#DIV/0!</v>
      </c>
      <c r="G9908" s="1016">
        <f t="shared" si="301"/>
        <v>0</v>
      </c>
    </row>
    <row r="9909" spans="1:7">
      <c r="A9909" s="1016"/>
      <c r="B9909" s="1016"/>
      <c r="C9909" s="1016"/>
      <c r="D9909" s="1016"/>
      <c r="E9909" s="1016"/>
      <c r="F9909" s="1016" t="e">
        <f t="shared" si="300"/>
        <v>#DIV/0!</v>
      </c>
      <c r="G9909" s="1016">
        <f t="shared" si="301"/>
        <v>0</v>
      </c>
    </row>
    <row r="9910" spans="1:7">
      <c r="A9910" s="1016"/>
      <c r="B9910" s="1016"/>
      <c r="C9910" s="1016"/>
      <c r="D9910" s="1016"/>
      <c r="E9910" s="1016"/>
      <c r="F9910" s="1016" t="e">
        <f t="shared" si="300"/>
        <v>#DIV/0!</v>
      </c>
      <c r="G9910" s="1016">
        <f t="shared" si="301"/>
        <v>0</v>
      </c>
    </row>
    <row r="9911" spans="1:7">
      <c r="A9911" s="1016"/>
      <c r="B9911" s="1016"/>
      <c r="C9911" s="1016"/>
      <c r="D9911" s="1016"/>
      <c r="E9911" s="1016"/>
      <c r="F9911" s="1016" t="e">
        <f t="shared" si="300"/>
        <v>#DIV/0!</v>
      </c>
      <c r="G9911" s="1016">
        <f t="shared" si="301"/>
        <v>0</v>
      </c>
    </row>
    <row r="9912" spans="1:7">
      <c r="A9912" s="1016"/>
      <c r="B9912" s="1016"/>
      <c r="C9912" s="1016"/>
      <c r="D9912" s="1016"/>
      <c r="E9912" s="1016"/>
      <c r="F9912" s="1016" t="e">
        <f t="shared" si="300"/>
        <v>#DIV/0!</v>
      </c>
      <c r="G9912" s="1016">
        <f t="shared" si="301"/>
        <v>0</v>
      </c>
    </row>
    <row r="9913" spans="1:7">
      <c r="A9913" s="1016"/>
      <c r="B9913" s="1016"/>
      <c r="C9913" s="1016"/>
      <c r="D9913" s="1016"/>
      <c r="E9913" s="1016"/>
      <c r="F9913" s="1016" t="e">
        <f t="shared" si="300"/>
        <v>#DIV/0!</v>
      </c>
      <c r="G9913" s="1016">
        <f t="shared" si="301"/>
        <v>0</v>
      </c>
    </row>
    <row r="9914" spans="1:7">
      <c r="A9914" s="1016"/>
      <c r="B9914" s="1016"/>
      <c r="C9914" s="1016"/>
      <c r="D9914" s="1016"/>
      <c r="E9914" s="1016"/>
      <c r="F9914" s="1016" t="e">
        <f t="shared" si="300"/>
        <v>#DIV/0!</v>
      </c>
      <c r="G9914" s="1016">
        <f t="shared" si="301"/>
        <v>0</v>
      </c>
    </row>
    <row r="9915" spans="1:7">
      <c r="A9915" s="1016"/>
      <c r="B9915" s="1016"/>
      <c r="C9915" s="1016"/>
      <c r="D9915" s="1016"/>
      <c r="E9915" s="1016"/>
      <c r="F9915" s="1016" t="e">
        <f t="shared" si="300"/>
        <v>#DIV/0!</v>
      </c>
      <c r="G9915" s="1016">
        <f t="shared" si="301"/>
        <v>0</v>
      </c>
    </row>
    <row r="9916" spans="1:7">
      <c r="A9916" s="1016"/>
      <c r="B9916" s="1016"/>
      <c r="C9916" s="1016"/>
      <c r="D9916" s="1016"/>
      <c r="E9916" s="1016"/>
      <c r="F9916" s="1016" t="e">
        <f t="shared" si="300"/>
        <v>#DIV/0!</v>
      </c>
      <c r="G9916" s="1016">
        <f t="shared" si="301"/>
        <v>0</v>
      </c>
    </row>
    <row r="9917" spans="1:7">
      <c r="A9917" s="1016"/>
      <c r="B9917" s="1016"/>
      <c r="C9917" s="1016"/>
      <c r="D9917" s="1016"/>
      <c r="E9917" s="1016"/>
      <c r="F9917" s="1016" t="e">
        <f t="shared" si="300"/>
        <v>#DIV/0!</v>
      </c>
      <c r="G9917" s="1016">
        <f t="shared" si="301"/>
        <v>0</v>
      </c>
    </row>
    <row r="9918" spans="1:7">
      <c r="A9918" s="1016"/>
      <c r="B9918" s="1016"/>
      <c r="C9918" s="1016"/>
      <c r="D9918" s="1016"/>
      <c r="E9918" s="1016"/>
      <c r="F9918" s="1016" t="e">
        <f t="shared" si="300"/>
        <v>#DIV/0!</v>
      </c>
      <c r="G9918" s="1016">
        <f t="shared" si="301"/>
        <v>0</v>
      </c>
    </row>
    <row r="9919" spans="1:7">
      <c r="A9919" s="1016"/>
      <c r="B9919" s="1016"/>
      <c r="C9919" s="1016"/>
      <c r="D9919" s="1016"/>
      <c r="E9919" s="1016"/>
      <c r="F9919" s="1016" t="e">
        <f t="shared" si="300"/>
        <v>#DIV/0!</v>
      </c>
      <c r="G9919" s="1016">
        <f t="shared" si="301"/>
        <v>0</v>
      </c>
    </row>
    <row r="9920" spans="1:7">
      <c r="A9920" s="1016"/>
      <c r="B9920" s="1016"/>
      <c r="C9920" s="1016"/>
      <c r="D9920" s="1016"/>
      <c r="E9920" s="1016"/>
      <c r="F9920" s="1016" t="e">
        <f t="shared" si="300"/>
        <v>#DIV/0!</v>
      </c>
      <c r="G9920" s="1016">
        <f t="shared" si="301"/>
        <v>0</v>
      </c>
    </row>
    <row r="9921" spans="1:7">
      <c r="A9921" s="1016"/>
      <c r="B9921" s="1016"/>
      <c r="C9921" s="1016"/>
      <c r="D9921" s="1016"/>
      <c r="E9921" s="1016"/>
      <c r="F9921" s="1016" t="e">
        <f t="shared" si="300"/>
        <v>#DIV/0!</v>
      </c>
      <c r="G9921" s="1016">
        <f t="shared" si="301"/>
        <v>0</v>
      </c>
    </row>
    <row r="9922" spans="1:7">
      <c r="A9922" s="1016"/>
      <c r="B9922" s="1016"/>
      <c r="C9922" s="1016"/>
      <c r="D9922" s="1016"/>
      <c r="E9922" s="1016"/>
      <c r="F9922" s="1016" t="e">
        <f t="shared" si="300"/>
        <v>#DIV/0!</v>
      </c>
      <c r="G9922" s="1016">
        <f t="shared" si="301"/>
        <v>0</v>
      </c>
    </row>
    <row r="9923" spans="1:7">
      <c r="A9923" s="1016"/>
      <c r="B9923" s="1016"/>
      <c r="C9923" s="1016"/>
      <c r="D9923" s="1016"/>
      <c r="E9923" s="1016"/>
      <c r="F9923" s="1016" t="e">
        <f t="shared" si="300"/>
        <v>#DIV/0!</v>
      </c>
      <c r="G9923" s="1016">
        <f t="shared" si="301"/>
        <v>0</v>
      </c>
    </row>
    <row r="9924" spans="1:7">
      <c r="A9924" s="1016"/>
      <c r="B9924" s="1016"/>
      <c r="C9924" s="1016"/>
      <c r="D9924" s="1016"/>
      <c r="E9924" s="1016"/>
      <c r="F9924" s="1016" t="e">
        <f t="shared" si="300"/>
        <v>#DIV/0!</v>
      </c>
      <c r="G9924" s="1016">
        <f t="shared" si="301"/>
        <v>0</v>
      </c>
    </row>
    <row r="9925" spans="1:7">
      <c r="A9925" s="1016"/>
      <c r="B9925" s="1016"/>
      <c r="C9925" s="1016"/>
      <c r="D9925" s="1016"/>
      <c r="E9925" s="1016"/>
      <c r="F9925" s="1016" t="e">
        <f t="shared" si="300"/>
        <v>#DIV/0!</v>
      </c>
      <c r="G9925" s="1016">
        <f t="shared" si="301"/>
        <v>0</v>
      </c>
    </row>
    <row r="9926" spans="1:7">
      <c r="A9926" s="1016"/>
      <c r="B9926" s="1016"/>
      <c r="C9926" s="1016"/>
      <c r="D9926" s="1016"/>
      <c r="E9926" s="1016"/>
      <c r="F9926" s="1016" t="e">
        <f t="shared" si="300"/>
        <v>#DIV/0!</v>
      </c>
      <c r="G9926" s="1016">
        <f t="shared" si="301"/>
        <v>0</v>
      </c>
    </row>
    <row r="9927" spans="1:7">
      <c r="A9927" s="1016"/>
      <c r="B9927" s="1016"/>
      <c r="C9927" s="1016"/>
      <c r="D9927" s="1016"/>
      <c r="E9927" s="1016"/>
      <c r="F9927" s="1016" t="e">
        <f t="shared" si="300"/>
        <v>#DIV/0!</v>
      </c>
      <c r="G9927" s="1016">
        <f t="shared" si="301"/>
        <v>0</v>
      </c>
    </row>
    <row r="9928" spans="1:7">
      <c r="A9928" s="1016"/>
      <c r="B9928" s="1016"/>
      <c r="C9928" s="1016"/>
      <c r="D9928" s="1016"/>
      <c r="E9928" s="1016"/>
      <c r="F9928" s="1016" t="e">
        <f t="shared" si="300"/>
        <v>#DIV/0!</v>
      </c>
      <c r="G9928" s="1016">
        <f t="shared" si="301"/>
        <v>0</v>
      </c>
    </row>
    <row r="9929" spans="1:7">
      <c r="A9929" s="1016"/>
      <c r="B9929" s="1016"/>
      <c r="C9929" s="1016"/>
      <c r="D9929" s="1016"/>
      <c r="E9929" s="1016"/>
      <c r="F9929" s="1016" t="e">
        <f t="shared" si="300"/>
        <v>#DIV/0!</v>
      </c>
      <c r="G9929" s="1016">
        <f t="shared" si="301"/>
        <v>0</v>
      </c>
    </row>
    <row r="9930" spans="1:7">
      <c r="A9930" s="1016"/>
      <c r="B9930" s="1016"/>
      <c r="C9930" s="1016"/>
      <c r="D9930" s="1016"/>
      <c r="E9930" s="1016"/>
      <c r="F9930" s="1016" t="e">
        <f t="shared" si="300"/>
        <v>#DIV/0!</v>
      </c>
      <c r="G9930" s="1016">
        <f t="shared" si="301"/>
        <v>0</v>
      </c>
    </row>
    <row r="9931" spans="1:7">
      <c r="A9931" s="1016"/>
      <c r="B9931" s="1016"/>
      <c r="C9931" s="1016"/>
      <c r="D9931" s="1016"/>
      <c r="E9931" s="1016"/>
      <c r="F9931" s="1016" t="e">
        <f t="shared" si="300"/>
        <v>#DIV/0!</v>
      </c>
      <c r="G9931" s="1016">
        <f t="shared" si="301"/>
        <v>0</v>
      </c>
    </row>
    <row r="9932" spans="1:7">
      <c r="A9932" s="1016"/>
      <c r="B9932" s="1016"/>
      <c r="C9932" s="1016"/>
      <c r="D9932" s="1016"/>
      <c r="E9932" s="1016"/>
      <c r="F9932" s="1016" t="e">
        <f t="shared" si="300"/>
        <v>#DIV/0!</v>
      </c>
      <c r="G9932" s="1016">
        <f t="shared" si="301"/>
        <v>0</v>
      </c>
    </row>
    <row r="9933" spans="1:7">
      <c r="A9933" s="1016"/>
      <c r="B9933" s="1016"/>
      <c r="C9933" s="1016"/>
      <c r="D9933" s="1016"/>
      <c r="E9933" s="1016"/>
      <c r="F9933" s="1016" t="e">
        <f t="shared" si="300"/>
        <v>#DIV/0!</v>
      </c>
      <c r="G9933" s="1016">
        <f t="shared" si="301"/>
        <v>0</v>
      </c>
    </row>
    <row r="9934" spans="1:7">
      <c r="A9934" s="1016"/>
      <c r="B9934" s="1016"/>
      <c r="C9934" s="1016"/>
      <c r="D9934" s="1016"/>
      <c r="E9934" s="1016"/>
      <c r="F9934" s="1016" t="e">
        <f t="shared" si="300"/>
        <v>#DIV/0!</v>
      </c>
      <c r="G9934" s="1016">
        <f t="shared" si="301"/>
        <v>0</v>
      </c>
    </row>
    <row r="9935" spans="1:7">
      <c r="A9935" s="1016"/>
      <c r="B9935" s="1016"/>
      <c r="C9935" s="1016"/>
      <c r="D9935" s="1016"/>
      <c r="E9935" s="1016"/>
      <c r="F9935" s="1016" t="e">
        <f t="shared" si="300"/>
        <v>#DIV/0!</v>
      </c>
      <c r="G9935" s="1016">
        <f t="shared" si="301"/>
        <v>0</v>
      </c>
    </row>
    <row r="9936" spans="1:7">
      <c r="A9936" s="1016"/>
      <c r="B9936" s="1016"/>
      <c r="C9936" s="1016"/>
      <c r="D9936" s="1016"/>
      <c r="E9936" s="1016"/>
      <c r="F9936" s="1016" t="e">
        <f t="shared" si="300"/>
        <v>#DIV/0!</v>
      </c>
      <c r="G9936" s="1016">
        <f t="shared" si="301"/>
        <v>0</v>
      </c>
    </row>
    <row r="9937" spans="1:7">
      <c r="A9937" s="1016"/>
      <c r="B9937" s="1016"/>
      <c r="C9937" s="1016"/>
      <c r="D9937" s="1016"/>
      <c r="E9937" s="1016"/>
      <c r="F9937" s="1016" t="e">
        <f t="shared" si="300"/>
        <v>#DIV/0!</v>
      </c>
      <c r="G9937" s="1016">
        <f t="shared" si="301"/>
        <v>0</v>
      </c>
    </row>
    <row r="9938" spans="1:7">
      <c r="A9938" s="1016"/>
      <c r="B9938" s="1016"/>
      <c r="C9938" s="1016"/>
      <c r="D9938" s="1016"/>
      <c r="E9938" s="1016"/>
      <c r="F9938" s="1016" t="e">
        <f t="shared" si="300"/>
        <v>#DIV/0!</v>
      </c>
      <c r="G9938" s="1016">
        <f t="shared" si="301"/>
        <v>0</v>
      </c>
    </row>
    <row r="9939" spans="1:7">
      <c r="A9939" s="1016"/>
      <c r="B9939" s="1016"/>
      <c r="C9939" s="1016"/>
      <c r="D9939" s="1016"/>
      <c r="E9939" s="1016"/>
      <c r="F9939" s="1016" t="e">
        <f t="shared" si="300"/>
        <v>#DIV/0!</v>
      </c>
      <c r="G9939" s="1016">
        <f t="shared" si="301"/>
        <v>0</v>
      </c>
    </row>
    <row r="9940" spans="1:7">
      <c r="A9940" s="1016"/>
      <c r="B9940" s="1016"/>
      <c r="C9940" s="1016"/>
      <c r="D9940" s="1016"/>
      <c r="E9940" s="1016"/>
      <c r="F9940" s="1016" t="e">
        <f t="shared" si="300"/>
        <v>#DIV/0!</v>
      </c>
      <c r="G9940" s="1016">
        <f t="shared" si="301"/>
        <v>0</v>
      </c>
    </row>
    <row r="9941" spans="1:7">
      <c r="A9941" s="1016"/>
      <c r="B9941" s="1016"/>
      <c r="C9941" s="1016"/>
      <c r="D9941" s="1016"/>
      <c r="E9941" s="1016"/>
      <c r="F9941" s="1016" t="e">
        <f t="shared" si="300"/>
        <v>#DIV/0!</v>
      </c>
      <c r="G9941" s="1016">
        <f t="shared" si="301"/>
        <v>0</v>
      </c>
    </row>
    <row r="9942" spans="1:7">
      <c r="A9942" s="1016"/>
      <c r="B9942" s="1016"/>
      <c r="C9942" s="1016"/>
      <c r="D9942" s="1016"/>
      <c r="E9942" s="1016"/>
      <c r="F9942" s="1016" t="e">
        <f t="shared" si="300"/>
        <v>#DIV/0!</v>
      </c>
      <c r="G9942" s="1016">
        <f t="shared" si="301"/>
        <v>0</v>
      </c>
    </row>
    <row r="9943" spans="1:7">
      <c r="A9943" s="1016"/>
      <c r="B9943" s="1016"/>
      <c r="C9943" s="1016"/>
      <c r="D9943" s="1016"/>
      <c r="E9943" s="1016"/>
      <c r="F9943" s="1016" t="e">
        <f t="shared" si="300"/>
        <v>#DIV/0!</v>
      </c>
      <c r="G9943" s="1016">
        <f t="shared" si="301"/>
        <v>0</v>
      </c>
    </row>
    <row r="9944" spans="1:7">
      <c r="A9944" s="1016"/>
      <c r="B9944" s="1016"/>
      <c r="C9944" s="1016"/>
      <c r="D9944" s="1016"/>
      <c r="E9944" s="1016"/>
      <c r="F9944" s="1016" t="e">
        <f t="shared" si="300"/>
        <v>#DIV/0!</v>
      </c>
      <c r="G9944" s="1016">
        <f t="shared" si="301"/>
        <v>0</v>
      </c>
    </row>
    <row r="9945" spans="1:7">
      <c r="A9945" s="1016"/>
      <c r="B9945" s="1016"/>
      <c r="C9945" s="1016"/>
      <c r="D9945" s="1016"/>
      <c r="E9945" s="1016"/>
      <c r="F9945" s="1016" t="e">
        <f t="shared" si="300"/>
        <v>#DIV/0!</v>
      </c>
      <c r="G9945" s="1016">
        <f t="shared" si="301"/>
        <v>0</v>
      </c>
    </row>
    <row r="9946" spans="1:7">
      <c r="A9946" s="1016"/>
      <c r="B9946" s="1016"/>
      <c r="C9946" s="1016"/>
      <c r="D9946" s="1016"/>
      <c r="E9946" s="1016"/>
      <c r="F9946" s="1016" t="e">
        <f t="shared" si="300"/>
        <v>#DIV/0!</v>
      </c>
      <c r="G9946" s="1016">
        <f t="shared" si="301"/>
        <v>0</v>
      </c>
    </row>
    <row r="9947" spans="1:7">
      <c r="A9947" s="1016"/>
      <c r="B9947" s="1016"/>
      <c r="C9947" s="1016"/>
      <c r="D9947" s="1016"/>
      <c r="E9947" s="1016"/>
      <c r="F9947" s="1016" t="e">
        <f t="shared" si="300"/>
        <v>#DIV/0!</v>
      </c>
      <c r="G9947" s="1016">
        <f t="shared" si="301"/>
        <v>0</v>
      </c>
    </row>
    <row r="9948" spans="1:7">
      <c r="A9948" s="1016"/>
      <c r="B9948" s="1016"/>
      <c r="C9948" s="1016"/>
      <c r="D9948" s="1016"/>
      <c r="E9948" s="1016"/>
      <c r="F9948" s="1016" t="e">
        <f t="shared" si="300"/>
        <v>#DIV/0!</v>
      </c>
      <c r="G9948" s="1016">
        <f t="shared" si="301"/>
        <v>0</v>
      </c>
    </row>
    <row r="9949" spans="1:7">
      <c r="A9949" s="1016"/>
      <c r="B9949" s="1016"/>
      <c r="C9949" s="1016"/>
      <c r="D9949" s="1016"/>
      <c r="E9949" s="1016"/>
      <c r="F9949" s="1016" t="e">
        <f t="shared" si="300"/>
        <v>#DIV/0!</v>
      </c>
      <c r="G9949" s="1016">
        <f t="shared" si="301"/>
        <v>0</v>
      </c>
    </row>
    <row r="9950" spans="1:7">
      <c r="A9950" s="1016"/>
      <c r="B9950" s="1016"/>
      <c r="C9950" s="1016"/>
      <c r="D9950" s="1016"/>
      <c r="E9950" s="1016"/>
      <c r="F9950" s="1016" t="e">
        <f t="shared" si="300"/>
        <v>#DIV/0!</v>
      </c>
      <c r="G9950" s="1016">
        <f t="shared" si="301"/>
        <v>0</v>
      </c>
    </row>
    <row r="9951" spans="1:7">
      <c r="A9951" s="1016"/>
      <c r="B9951" s="1016"/>
      <c r="C9951" s="1016"/>
      <c r="D9951" s="1016"/>
      <c r="E9951" s="1016"/>
      <c r="F9951" s="1016" t="e">
        <f t="shared" ref="F9951:F10014" si="302">(B9951*C9951*D9951*60/(A9951*1000))+F9950</f>
        <v>#DIV/0!</v>
      </c>
      <c r="G9951" s="1016">
        <f t="shared" ref="G9951:G10014" si="303">(C9951*D9951*60)+G9950</f>
        <v>0</v>
      </c>
    </row>
    <row r="9952" spans="1:7">
      <c r="A9952" s="1016"/>
      <c r="B9952" s="1016"/>
      <c r="C9952" s="1016"/>
      <c r="D9952" s="1016"/>
      <c r="E9952" s="1016"/>
      <c r="F9952" s="1016" t="e">
        <f t="shared" si="302"/>
        <v>#DIV/0!</v>
      </c>
      <c r="G9952" s="1016">
        <f t="shared" si="303"/>
        <v>0</v>
      </c>
    </row>
    <row r="9953" spans="1:7">
      <c r="A9953" s="1016"/>
      <c r="B9953" s="1016"/>
      <c r="C9953" s="1016"/>
      <c r="D9953" s="1016"/>
      <c r="E9953" s="1016"/>
      <c r="F9953" s="1016" t="e">
        <f t="shared" si="302"/>
        <v>#DIV/0!</v>
      </c>
      <c r="G9953" s="1016">
        <f t="shared" si="303"/>
        <v>0</v>
      </c>
    </row>
    <row r="9954" spans="1:7">
      <c r="A9954" s="1016"/>
      <c r="B9954" s="1016"/>
      <c r="C9954" s="1016"/>
      <c r="D9954" s="1016"/>
      <c r="E9954" s="1016"/>
      <c r="F9954" s="1016" t="e">
        <f t="shared" si="302"/>
        <v>#DIV/0!</v>
      </c>
      <c r="G9954" s="1016">
        <f t="shared" si="303"/>
        <v>0</v>
      </c>
    </row>
    <row r="9955" spans="1:7">
      <c r="A9955" s="1016"/>
      <c r="B9955" s="1016"/>
      <c r="C9955" s="1016"/>
      <c r="D9955" s="1016"/>
      <c r="E9955" s="1016"/>
      <c r="F9955" s="1016" t="e">
        <f t="shared" si="302"/>
        <v>#DIV/0!</v>
      </c>
      <c r="G9955" s="1016">
        <f t="shared" si="303"/>
        <v>0</v>
      </c>
    </row>
    <row r="9956" spans="1:7">
      <c r="A9956" s="1016"/>
      <c r="B9956" s="1016"/>
      <c r="C9956" s="1016"/>
      <c r="D9956" s="1016"/>
      <c r="E9956" s="1016"/>
      <c r="F9956" s="1016" t="e">
        <f t="shared" si="302"/>
        <v>#DIV/0!</v>
      </c>
      <c r="G9956" s="1016">
        <f t="shared" si="303"/>
        <v>0</v>
      </c>
    </row>
    <row r="9957" spans="1:7">
      <c r="A9957" s="1016"/>
      <c r="B9957" s="1016"/>
      <c r="C9957" s="1016"/>
      <c r="D9957" s="1016"/>
      <c r="E9957" s="1016"/>
      <c r="F9957" s="1016" t="e">
        <f t="shared" si="302"/>
        <v>#DIV/0!</v>
      </c>
      <c r="G9957" s="1016">
        <f t="shared" si="303"/>
        <v>0</v>
      </c>
    </row>
    <row r="9958" spans="1:7">
      <c r="A9958" s="1016"/>
      <c r="B9958" s="1016"/>
      <c r="C9958" s="1016"/>
      <c r="D9958" s="1016"/>
      <c r="E9958" s="1016"/>
      <c r="F9958" s="1016" t="e">
        <f t="shared" si="302"/>
        <v>#DIV/0!</v>
      </c>
      <c r="G9958" s="1016">
        <f t="shared" si="303"/>
        <v>0</v>
      </c>
    </row>
    <row r="9959" spans="1:7">
      <c r="A9959" s="1016"/>
      <c r="B9959" s="1016"/>
      <c r="C9959" s="1016"/>
      <c r="D9959" s="1016"/>
      <c r="E9959" s="1016"/>
      <c r="F9959" s="1016" t="e">
        <f t="shared" si="302"/>
        <v>#DIV/0!</v>
      </c>
      <c r="G9959" s="1016">
        <f t="shared" si="303"/>
        <v>0</v>
      </c>
    </row>
    <row r="9960" spans="1:7">
      <c r="A9960" s="1016"/>
      <c r="B9960" s="1016"/>
      <c r="C9960" s="1016"/>
      <c r="D9960" s="1016"/>
      <c r="E9960" s="1016"/>
      <c r="F9960" s="1016" t="e">
        <f t="shared" si="302"/>
        <v>#DIV/0!</v>
      </c>
      <c r="G9960" s="1016">
        <f t="shared" si="303"/>
        <v>0</v>
      </c>
    </row>
    <row r="9961" spans="1:7">
      <c r="A9961" s="1016"/>
      <c r="B9961" s="1016"/>
      <c r="C9961" s="1016"/>
      <c r="D9961" s="1016"/>
      <c r="E9961" s="1016"/>
      <c r="F9961" s="1016" t="e">
        <f t="shared" si="302"/>
        <v>#DIV/0!</v>
      </c>
      <c r="G9961" s="1016">
        <f t="shared" si="303"/>
        <v>0</v>
      </c>
    </row>
    <row r="9962" spans="1:7">
      <c r="A9962" s="1016"/>
      <c r="B9962" s="1016"/>
      <c r="C9962" s="1016"/>
      <c r="D9962" s="1016"/>
      <c r="E9962" s="1016"/>
      <c r="F9962" s="1016" t="e">
        <f t="shared" si="302"/>
        <v>#DIV/0!</v>
      </c>
      <c r="G9962" s="1016">
        <f t="shared" si="303"/>
        <v>0</v>
      </c>
    </row>
    <row r="9963" spans="1:7">
      <c r="A9963" s="1016"/>
      <c r="B9963" s="1016"/>
      <c r="C9963" s="1016"/>
      <c r="D9963" s="1016"/>
      <c r="E9963" s="1016"/>
      <c r="F9963" s="1016" t="e">
        <f t="shared" si="302"/>
        <v>#DIV/0!</v>
      </c>
      <c r="G9963" s="1016">
        <f t="shared" si="303"/>
        <v>0</v>
      </c>
    </row>
    <row r="9964" spans="1:7">
      <c r="A9964" s="1016"/>
      <c r="B9964" s="1016"/>
      <c r="C9964" s="1016"/>
      <c r="D9964" s="1016"/>
      <c r="E9964" s="1016"/>
      <c r="F9964" s="1016" t="e">
        <f t="shared" si="302"/>
        <v>#DIV/0!</v>
      </c>
      <c r="G9964" s="1016">
        <f t="shared" si="303"/>
        <v>0</v>
      </c>
    </row>
    <row r="9965" spans="1:7">
      <c r="A9965" s="1016"/>
      <c r="B9965" s="1016"/>
      <c r="C9965" s="1016"/>
      <c r="D9965" s="1016"/>
      <c r="E9965" s="1016"/>
      <c r="F9965" s="1016" t="e">
        <f t="shared" si="302"/>
        <v>#DIV/0!</v>
      </c>
      <c r="G9965" s="1016">
        <f t="shared" si="303"/>
        <v>0</v>
      </c>
    </row>
    <row r="9966" spans="1:7">
      <c r="A9966" s="1016"/>
      <c r="B9966" s="1016"/>
      <c r="C9966" s="1016"/>
      <c r="D9966" s="1016"/>
      <c r="E9966" s="1016"/>
      <c r="F9966" s="1016" t="e">
        <f t="shared" si="302"/>
        <v>#DIV/0!</v>
      </c>
      <c r="G9966" s="1016">
        <f t="shared" si="303"/>
        <v>0</v>
      </c>
    </row>
    <row r="9967" spans="1:7">
      <c r="A9967" s="1016"/>
      <c r="B9967" s="1016"/>
      <c r="C9967" s="1016"/>
      <c r="D9967" s="1016"/>
      <c r="E9967" s="1016"/>
      <c r="F9967" s="1016" t="e">
        <f t="shared" si="302"/>
        <v>#DIV/0!</v>
      </c>
      <c r="G9967" s="1016">
        <f t="shared" si="303"/>
        <v>0</v>
      </c>
    </row>
    <row r="9968" spans="1:7">
      <c r="A9968" s="1016"/>
      <c r="B9968" s="1016"/>
      <c r="C9968" s="1016"/>
      <c r="D9968" s="1016"/>
      <c r="E9968" s="1016"/>
      <c r="F9968" s="1016" t="e">
        <f t="shared" si="302"/>
        <v>#DIV/0!</v>
      </c>
      <c r="G9968" s="1016">
        <f t="shared" si="303"/>
        <v>0</v>
      </c>
    </row>
    <row r="9969" spans="1:7">
      <c r="A9969" s="1016"/>
      <c r="B9969" s="1016"/>
      <c r="C9969" s="1016"/>
      <c r="D9969" s="1016"/>
      <c r="E9969" s="1016"/>
      <c r="F9969" s="1016" t="e">
        <f t="shared" si="302"/>
        <v>#DIV/0!</v>
      </c>
      <c r="G9969" s="1016">
        <f t="shared" si="303"/>
        <v>0</v>
      </c>
    </row>
    <row r="9970" spans="1:7">
      <c r="A9970" s="1016"/>
      <c r="B9970" s="1016"/>
      <c r="C9970" s="1016"/>
      <c r="D9970" s="1016"/>
      <c r="E9970" s="1016"/>
      <c r="F9970" s="1016" t="e">
        <f t="shared" si="302"/>
        <v>#DIV/0!</v>
      </c>
      <c r="G9970" s="1016">
        <f t="shared" si="303"/>
        <v>0</v>
      </c>
    </row>
    <row r="9971" spans="1:7">
      <c r="A9971" s="1016"/>
      <c r="B9971" s="1016"/>
      <c r="C9971" s="1016"/>
      <c r="D9971" s="1016"/>
      <c r="E9971" s="1016"/>
      <c r="F9971" s="1016" t="e">
        <f t="shared" si="302"/>
        <v>#DIV/0!</v>
      </c>
      <c r="G9971" s="1016">
        <f t="shared" si="303"/>
        <v>0</v>
      </c>
    </row>
    <row r="9972" spans="1:7">
      <c r="A9972" s="1016"/>
      <c r="B9972" s="1016"/>
      <c r="C9972" s="1016"/>
      <c r="D9972" s="1016"/>
      <c r="E9972" s="1016"/>
      <c r="F9972" s="1016" t="e">
        <f t="shared" si="302"/>
        <v>#DIV/0!</v>
      </c>
      <c r="G9972" s="1016">
        <f t="shared" si="303"/>
        <v>0</v>
      </c>
    </row>
    <row r="9973" spans="1:7">
      <c r="A9973" s="1016"/>
      <c r="B9973" s="1016"/>
      <c r="C9973" s="1016"/>
      <c r="D9973" s="1016"/>
      <c r="E9973" s="1016"/>
      <c r="F9973" s="1016" t="e">
        <f t="shared" si="302"/>
        <v>#DIV/0!</v>
      </c>
      <c r="G9973" s="1016">
        <f t="shared" si="303"/>
        <v>0</v>
      </c>
    </row>
    <row r="9974" spans="1:7">
      <c r="A9974" s="1016"/>
      <c r="B9974" s="1016"/>
      <c r="C9974" s="1016"/>
      <c r="D9974" s="1016"/>
      <c r="E9974" s="1016"/>
      <c r="F9974" s="1016" t="e">
        <f t="shared" si="302"/>
        <v>#DIV/0!</v>
      </c>
      <c r="G9974" s="1016">
        <f t="shared" si="303"/>
        <v>0</v>
      </c>
    </row>
    <row r="9975" spans="1:7">
      <c r="A9975" s="1016"/>
      <c r="B9975" s="1016"/>
      <c r="C9975" s="1016"/>
      <c r="D9975" s="1016"/>
      <c r="E9975" s="1016"/>
      <c r="F9975" s="1016" t="e">
        <f t="shared" si="302"/>
        <v>#DIV/0!</v>
      </c>
      <c r="G9975" s="1016">
        <f t="shared" si="303"/>
        <v>0</v>
      </c>
    </row>
    <row r="9976" spans="1:7">
      <c r="A9976" s="1016"/>
      <c r="B9976" s="1016"/>
      <c r="C9976" s="1016"/>
      <c r="D9976" s="1016"/>
      <c r="E9976" s="1016"/>
      <c r="F9976" s="1016" t="e">
        <f t="shared" si="302"/>
        <v>#DIV/0!</v>
      </c>
      <c r="G9976" s="1016">
        <f t="shared" si="303"/>
        <v>0</v>
      </c>
    </row>
    <row r="9977" spans="1:7">
      <c r="A9977" s="1016"/>
      <c r="B9977" s="1016"/>
      <c r="C9977" s="1016"/>
      <c r="D9977" s="1016"/>
      <c r="E9977" s="1016"/>
      <c r="F9977" s="1016" t="e">
        <f t="shared" si="302"/>
        <v>#DIV/0!</v>
      </c>
      <c r="G9977" s="1016">
        <f t="shared" si="303"/>
        <v>0</v>
      </c>
    </row>
    <row r="9978" spans="1:7">
      <c r="A9978" s="1016"/>
      <c r="B9978" s="1016"/>
      <c r="C9978" s="1016"/>
      <c r="D9978" s="1016"/>
      <c r="E9978" s="1016"/>
      <c r="F9978" s="1016" t="e">
        <f t="shared" si="302"/>
        <v>#DIV/0!</v>
      </c>
      <c r="G9978" s="1016">
        <f t="shared" si="303"/>
        <v>0</v>
      </c>
    </row>
    <row r="9979" spans="1:7">
      <c r="A9979" s="1016"/>
      <c r="B9979" s="1016"/>
      <c r="C9979" s="1016"/>
      <c r="D9979" s="1016"/>
      <c r="E9979" s="1016"/>
      <c r="F9979" s="1016" t="e">
        <f t="shared" si="302"/>
        <v>#DIV/0!</v>
      </c>
      <c r="G9979" s="1016">
        <f t="shared" si="303"/>
        <v>0</v>
      </c>
    </row>
    <row r="9980" spans="1:7">
      <c r="A9980" s="1016"/>
      <c r="B9980" s="1016"/>
      <c r="C9980" s="1016"/>
      <c r="D9980" s="1016"/>
      <c r="E9980" s="1016"/>
      <c r="F9980" s="1016" t="e">
        <f t="shared" si="302"/>
        <v>#DIV/0!</v>
      </c>
      <c r="G9980" s="1016">
        <f t="shared" si="303"/>
        <v>0</v>
      </c>
    </row>
    <row r="9981" spans="1:7">
      <c r="A9981" s="1016"/>
      <c r="B9981" s="1016"/>
      <c r="C9981" s="1016"/>
      <c r="D9981" s="1016"/>
      <c r="E9981" s="1016"/>
      <c r="F9981" s="1016" t="e">
        <f t="shared" si="302"/>
        <v>#DIV/0!</v>
      </c>
      <c r="G9981" s="1016">
        <f t="shared" si="303"/>
        <v>0</v>
      </c>
    </row>
    <row r="9982" spans="1:7">
      <c r="A9982" s="1016"/>
      <c r="B9982" s="1016"/>
      <c r="C9982" s="1016"/>
      <c r="D9982" s="1016"/>
      <c r="E9982" s="1016"/>
      <c r="F9982" s="1016" t="e">
        <f t="shared" si="302"/>
        <v>#DIV/0!</v>
      </c>
      <c r="G9982" s="1016">
        <f t="shared" si="303"/>
        <v>0</v>
      </c>
    </row>
    <row r="9983" spans="1:7">
      <c r="A9983" s="1016"/>
      <c r="B9983" s="1016"/>
      <c r="C9983" s="1016"/>
      <c r="D9983" s="1016"/>
      <c r="E9983" s="1016"/>
      <c r="F9983" s="1016" t="e">
        <f t="shared" si="302"/>
        <v>#DIV/0!</v>
      </c>
      <c r="G9983" s="1016">
        <f t="shared" si="303"/>
        <v>0</v>
      </c>
    </row>
    <row r="9984" spans="1:7">
      <c r="A9984" s="1016"/>
      <c r="B9984" s="1016"/>
      <c r="C9984" s="1016"/>
      <c r="D9984" s="1016"/>
      <c r="E9984" s="1016"/>
      <c r="F9984" s="1016" t="e">
        <f t="shared" si="302"/>
        <v>#DIV/0!</v>
      </c>
      <c r="G9984" s="1016">
        <f t="shared" si="303"/>
        <v>0</v>
      </c>
    </row>
    <row r="9985" spans="1:7">
      <c r="A9985" s="1016"/>
      <c r="B9985" s="1016"/>
      <c r="C9985" s="1016"/>
      <c r="D9985" s="1016"/>
      <c r="E9985" s="1016"/>
      <c r="F9985" s="1016" t="e">
        <f t="shared" si="302"/>
        <v>#DIV/0!</v>
      </c>
      <c r="G9985" s="1016">
        <f t="shared" si="303"/>
        <v>0</v>
      </c>
    </row>
    <row r="9986" spans="1:7">
      <c r="A9986" s="1016"/>
      <c r="B9986" s="1016"/>
      <c r="C9986" s="1016"/>
      <c r="D9986" s="1016"/>
      <c r="E9986" s="1016"/>
      <c r="F9986" s="1016" t="e">
        <f t="shared" si="302"/>
        <v>#DIV/0!</v>
      </c>
      <c r="G9986" s="1016">
        <f t="shared" si="303"/>
        <v>0</v>
      </c>
    </row>
    <row r="9987" spans="1:7">
      <c r="A9987" s="1016"/>
      <c r="B9987" s="1016"/>
      <c r="C9987" s="1016"/>
      <c r="D9987" s="1016"/>
      <c r="E9987" s="1016"/>
      <c r="F9987" s="1016" t="e">
        <f t="shared" si="302"/>
        <v>#DIV/0!</v>
      </c>
      <c r="G9987" s="1016">
        <f t="shared" si="303"/>
        <v>0</v>
      </c>
    </row>
    <row r="9988" spans="1:7">
      <c r="A9988" s="1016"/>
      <c r="B9988" s="1016"/>
      <c r="C9988" s="1016"/>
      <c r="D9988" s="1016"/>
      <c r="E9988" s="1016"/>
      <c r="F9988" s="1016" t="e">
        <f t="shared" si="302"/>
        <v>#DIV/0!</v>
      </c>
      <c r="G9988" s="1016">
        <f t="shared" si="303"/>
        <v>0</v>
      </c>
    </row>
    <row r="9989" spans="1:7">
      <c r="A9989" s="1016"/>
      <c r="B9989" s="1016"/>
      <c r="C9989" s="1016"/>
      <c r="D9989" s="1016"/>
      <c r="E9989" s="1016"/>
      <c r="F9989" s="1016" t="e">
        <f t="shared" si="302"/>
        <v>#DIV/0!</v>
      </c>
      <c r="G9989" s="1016">
        <f t="shared" si="303"/>
        <v>0</v>
      </c>
    </row>
    <row r="9990" spans="1:7">
      <c r="A9990" s="1016"/>
      <c r="B9990" s="1016"/>
      <c r="C9990" s="1016"/>
      <c r="D9990" s="1016"/>
      <c r="E9990" s="1016"/>
      <c r="F9990" s="1016" t="e">
        <f t="shared" si="302"/>
        <v>#DIV/0!</v>
      </c>
      <c r="G9990" s="1016">
        <f t="shared" si="303"/>
        <v>0</v>
      </c>
    </row>
    <row r="9991" spans="1:7">
      <c r="A9991" s="1016"/>
      <c r="B9991" s="1016"/>
      <c r="C9991" s="1016"/>
      <c r="D9991" s="1016"/>
      <c r="E9991" s="1016"/>
      <c r="F9991" s="1016" t="e">
        <f t="shared" si="302"/>
        <v>#DIV/0!</v>
      </c>
      <c r="G9991" s="1016">
        <f t="shared" si="303"/>
        <v>0</v>
      </c>
    </row>
    <row r="9992" spans="1:7">
      <c r="A9992" s="1016"/>
      <c r="B9992" s="1016"/>
      <c r="C9992" s="1016"/>
      <c r="D9992" s="1016"/>
      <c r="E9992" s="1016"/>
      <c r="F9992" s="1016" t="e">
        <f t="shared" si="302"/>
        <v>#DIV/0!</v>
      </c>
      <c r="G9992" s="1016">
        <f t="shared" si="303"/>
        <v>0</v>
      </c>
    </row>
    <row r="9993" spans="1:7">
      <c r="A9993" s="1016"/>
      <c r="B9993" s="1016"/>
      <c r="C9993" s="1016"/>
      <c r="D9993" s="1016"/>
      <c r="E9993" s="1016"/>
      <c r="F9993" s="1016" t="e">
        <f t="shared" si="302"/>
        <v>#DIV/0!</v>
      </c>
      <c r="G9993" s="1016">
        <f t="shared" si="303"/>
        <v>0</v>
      </c>
    </row>
    <row r="9994" spans="1:7">
      <c r="A9994" s="1016"/>
      <c r="B9994" s="1016"/>
      <c r="C9994" s="1016"/>
      <c r="D9994" s="1016"/>
      <c r="E9994" s="1016"/>
      <c r="F9994" s="1016" t="e">
        <f t="shared" si="302"/>
        <v>#DIV/0!</v>
      </c>
      <c r="G9994" s="1016">
        <f t="shared" si="303"/>
        <v>0</v>
      </c>
    </row>
    <row r="9995" spans="1:7">
      <c r="A9995" s="1016"/>
      <c r="B9995" s="1016"/>
      <c r="C9995" s="1016"/>
      <c r="D9995" s="1016"/>
      <c r="E9995" s="1016"/>
      <c r="F9995" s="1016" t="e">
        <f t="shared" si="302"/>
        <v>#DIV/0!</v>
      </c>
      <c r="G9995" s="1016">
        <f t="shared" si="303"/>
        <v>0</v>
      </c>
    </row>
    <row r="9996" spans="1:7">
      <c r="A9996" s="1016"/>
      <c r="B9996" s="1016"/>
      <c r="C9996" s="1016"/>
      <c r="D9996" s="1016"/>
      <c r="E9996" s="1016"/>
      <c r="F9996" s="1016" t="e">
        <f t="shared" si="302"/>
        <v>#DIV/0!</v>
      </c>
      <c r="G9996" s="1016">
        <f t="shared" si="303"/>
        <v>0</v>
      </c>
    </row>
    <row r="9997" spans="1:7">
      <c r="A9997" s="1016"/>
      <c r="B9997" s="1016"/>
      <c r="C9997" s="1016"/>
      <c r="D9997" s="1016"/>
      <c r="E9997" s="1016"/>
      <c r="F9997" s="1016" t="e">
        <f t="shared" si="302"/>
        <v>#DIV/0!</v>
      </c>
      <c r="G9997" s="1016">
        <f t="shared" si="303"/>
        <v>0</v>
      </c>
    </row>
    <row r="9998" spans="1:7">
      <c r="A9998" s="1016"/>
      <c r="B9998" s="1016"/>
      <c r="C9998" s="1016"/>
      <c r="D9998" s="1016"/>
      <c r="E9998" s="1016"/>
      <c r="F9998" s="1016" t="e">
        <f t="shared" si="302"/>
        <v>#DIV/0!</v>
      </c>
      <c r="G9998" s="1016">
        <f t="shared" si="303"/>
        <v>0</v>
      </c>
    </row>
    <row r="9999" spans="1:7">
      <c r="A9999" s="1016"/>
      <c r="B9999" s="1016"/>
      <c r="C9999" s="1016"/>
      <c r="D9999" s="1016"/>
      <c r="E9999" s="1016"/>
      <c r="F9999" s="1016" t="e">
        <f t="shared" si="302"/>
        <v>#DIV/0!</v>
      </c>
      <c r="G9999" s="1016">
        <f t="shared" si="303"/>
        <v>0</v>
      </c>
    </row>
    <row r="10000" spans="1:7">
      <c r="A10000" s="1016"/>
      <c r="B10000" s="1016"/>
      <c r="C10000" s="1016"/>
      <c r="D10000" s="1016"/>
      <c r="E10000" s="1016"/>
      <c r="F10000" s="1016" t="e">
        <f t="shared" si="302"/>
        <v>#DIV/0!</v>
      </c>
      <c r="G10000" s="1016">
        <f t="shared" si="303"/>
        <v>0</v>
      </c>
    </row>
    <row r="10001" spans="1:7">
      <c r="A10001" s="1016"/>
      <c r="B10001" s="1016"/>
      <c r="C10001" s="1016"/>
      <c r="D10001" s="1016"/>
      <c r="E10001" s="1016"/>
      <c r="F10001" s="1016" t="e">
        <f t="shared" si="302"/>
        <v>#DIV/0!</v>
      </c>
      <c r="G10001" s="1016">
        <f t="shared" si="303"/>
        <v>0</v>
      </c>
    </row>
    <row r="10002" spans="1:7">
      <c r="A10002" s="1016"/>
      <c r="B10002" s="1016"/>
      <c r="C10002" s="1016"/>
      <c r="D10002" s="1016"/>
      <c r="E10002" s="1016"/>
      <c r="F10002" s="1016" t="e">
        <f t="shared" si="302"/>
        <v>#DIV/0!</v>
      </c>
      <c r="G10002" s="1016">
        <f t="shared" si="303"/>
        <v>0</v>
      </c>
    </row>
    <row r="10003" spans="1:7">
      <c r="A10003" s="1016"/>
      <c r="B10003" s="1016"/>
      <c r="C10003" s="1016"/>
      <c r="D10003" s="1016"/>
      <c r="E10003" s="1016"/>
      <c r="F10003" s="1016" t="e">
        <f t="shared" si="302"/>
        <v>#DIV/0!</v>
      </c>
      <c r="G10003" s="1016">
        <f t="shared" si="303"/>
        <v>0</v>
      </c>
    </row>
    <row r="10004" spans="1:7">
      <c r="A10004" s="1016"/>
      <c r="B10004" s="1016"/>
      <c r="C10004" s="1016"/>
      <c r="D10004" s="1016"/>
      <c r="E10004" s="1016"/>
      <c r="F10004" s="1016" t="e">
        <f t="shared" si="302"/>
        <v>#DIV/0!</v>
      </c>
      <c r="G10004" s="1016">
        <f t="shared" si="303"/>
        <v>0</v>
      </c>
    </row>
    <row r="10005" spans="1:7">
      <c r="A10005" s="1016"/>
      <c r="B10005" s="1016"/>
      <c r="C10005" s="1016"/>
      <c r="D10005" s="1016"/>
      <c r="E10005" s="1016"/>
      <c r="F10005" s="1016" t="e">
        <f t="shared" si="302"/>
        <v>#DIV/0!</v>
      </c>
      <c r="G10005" s="1016">
        <f t="shared" si="303"/>
        <v>0</v>
      </c>
    </row>
    <row r="10006" spans="1:7">
      <c r="A10006" s="1016"/>
      <c r="B10006" s="1016"/>
      <c r="C10006" s="1016"/>
      <c r="D10006" s="1016"/>
      <c r="E10006" s="1016"/>
      <c r="F10006" s="1016" t="e">
        <f t="shared" si="302"/>
        <v>#DIV/0!</v>
      </c>
      <c r="G10006" s="1016">
        <f t="shared" si="303"/>
        <v>0</v>
      </c>
    </row>
    <row r="10007" spans="1:7">
      <c r="A10007" s="1016"/>
      <c r="B10007" s="1016"/>
      <c r="C10007" s="1016"/>
      <c r="D10007" s="1016"/>
      <c r="E10007" s="1016"/>
      <c r="F10007" s="1016" t="e">
        <f t="shared" si="302"/>
        <v>#DIV/0!</v>
      </c>
      <c r="G10007" s="1016">
        <f t="shared" si="303"/>
        <v>0</v>
      </c>
    </row>
    <row r="10008" spans="1:7">
      <c r="A10008" s="1016"/>
      <c r="B10008" s="1016"/>
      <c r="C10008" s="1016"/>
      <c r="D10008" s="1016"/>
      <c r="E10008" s="1016"/>
      <c r="F10008" s="1016" t="e">
        <f t="shared" si="302"/>
        <v>#DIV/0!</v>
      </c>
      <c r="G10008" s="1016">
        <f t="shared" si="303"/>
        <v>0</v>
      </c>
    </row>
    <row r="10009" spans="1:7">
      <c r="A10009" s="1016"/>
      <c r="B10009" s="1016"/>
      <c r="C10009" s="1016"/>
      <c r="D10009" s="1016"/>
      <c r="E10009" s="1016"/>
      <c r="F10009" s="1016" t="e">
        <f t="shared" si="302"/>
        <v>#DIV/0!</v>
      </c>
      <c r="G10009" s="1016">
        <f t="shared" si="303"/>
        <v>0</v>
      </c>
    </row>
    <row r="10010" spans="1:7">
      <c r="A10010" s="1016"/>
      <c r="B10010" s="1016"/>
      <c r="C10010" s="1016"/>
      <c r="D10010" s="1016"/>
      <c r="E10010" s="1016"/>
      <c r="F10010" s="1016" t="e">
        <f t="shared" si="302"/>
        <v>#DIV/0!</v>
      </c>
      <c r="G10010" s="1016">
        <f t="shared" si="303"/>
        <v>0</v>
      </c>
    </row>
    <row r="10011" spans="1:7">
      <c r="A10011" s="1016"/>
      <c r="B10011" s="1016"/>
      <c r="C10011" s="1016"/>
      <c r="D10011" s="1016"/>
      <c r="E10011" s="1016"/>
      <c r="F10011" s="1016" t="e">
        <f t="shared" si="302"/>
        <v>#DIV/0!</v>
      </c>
      <c r="G10011" s="1016">
        <f t="shared" si="303"/>
        <v>0</v>
      </c>
    </row>
    <row r="10012" spans="1:7">
      <c r="A10012" s="1016"/>
      <c r="B10012" s="1016"/>
      <c r="C10012" s="1016"/>
      <c r="D10012" s="1016"/>
      <c r="E10012" s="1016"/>
      <c r="F10012" s="1016" t="e">
        <f t="shared" si="302"/>
        <v>#DIV/0!</v>
      </c>
      <c r="G10012" s="1016">
        <f t="shared" si="303"/>
        <v>0</v>
      </c>
    </row>
    <row r="10013" spans="1:7">
      <c r="A10013" s="1016"/>
      <c r="B10013" s="1016"/>
      <c r="C10013" s="1016"/>
      <c r="D10013" s="1016"/>
      <c r="E10013" s="1016"/>
      <c r="F10013" s="1016" t="e">
        <f t="shared" si="302"/>
        <v>#DIV/0!</v>
      </c>
      <c r="G10013" s="1016">
        <f t="shared" si="303"/>
        <v>0</v>
      </c>
    </row>
    <row r="10014" spans="1:7">
      <c r="A10014" s="1016"/>
      <c r="B10014" s="1016"/>
      <c r="C10014" s="1016"/>
      <c r="D10014" s="1016"/>
      <c r="E10014" s="1016"/>
      <c r="F10014" s="1016" t="e">
        <f t="shared" si="302"/>
        <v>#DIV/0!</v>
      </c>
      <c r="G10014" s="1016">
        <f t="shared" si="303"/>
        <v>0</v>
      </c>
    </row>
    <row r="10015" spans="1:7">
      <c r="A10015" s="1016"/>
      <c r="B10015" s="1016"/>
      <c r="C10015" s="1016"/>
      <c r="D10015" s="1016"/>
      <c r="E10015" s="1016"/>
      <c r="F10015" s="1016" t="e">
        <f t="shared" ref="F10015:F10025" si="304">(B10015*C10015*D10015*60/(A10015*1000))+F10014</f>
        <v>#DIV/0!</v>
      </c>
      <c r="G10015" s="1016">
        <f t="shared" ref="G10015:G10025" si="305">(C10015*D10015*60)+G10014</f>
        <v>0</v>
      </c>
    </row>
    <row r="10016" spans="1:7">
      <c r="A10016" s="1016"/>
      <c r="B10016" s="1016"/>
      <c r="C10016" s="1016"/>
      <c r="D10016" s="1016"/>
      <c r="E10016" s="1016"/>
      <c r="F10016" s="1016" t="e">
        <f t="shared" si="304"/>
        <v>#DIV/0!</v>
      </c>
      <c r="G10016" s="1016">
        <f t="shared" si="305"/>
        <v>0</v>
      </c>
    </row>
    <row r="10017" spans="1:7">
      <c r="A10017" s="1016"/>
      <c r="B10017" s="1016"/>
      <c r="C10017" s="1016"/>
      <c r="D10017" s="1016"/>
      <c r="E10017" s="1016"/>
      <c r="F10017" s="1016" t="e">
        <f t="shared" si="304"/>
        <v>#DIV/0!</v>
      </c>
      <c r="G10017" s="1016">
        <f t="shared" si="305"/>
        <v>0</v>
      </c>
    </row>
    <row r="10018" spans="1:7">
      <c r="A10018" s="1016"/>
      <c r="B10018" s="1016"/>
      <c r="C10018" s="1016"/>
      <c r="D10018" s="1016"/>
      <c r="E10018" s="1016"/>
      <c r="F10018" s="1016" t="e">
        <f t="shared" si="304"/>
        <v>#DIV/0!</v>
      </c>
      <c r="G10018" s="1016">
        <f t="shared" si="305"/>
        <v>0</v>
      </c>
    </row>
    <row r="10019" spans="1:7">
      <c r="A10019" s="1016"/>
      <c r="B10019" s="1016"/>
      <c r="C10019" s="1016"/>
      <c r="D10019" s="1016"/>
      <c r="E10019" s="1016"/>
      <c r="F10019" s="1016" t="e">
        <f t="shared" si="304"/>
        <v>#DIV/0!</v>
      </c>
      <c r="G10019" s="1016">
        <f t="shared" si="305"/>
        <v>0</v>
      </c>
    </row>
    <row r="10020" spans="1:7">
      <c r="A10020" s="1016"/>
      <c r="B10020" s="1016"/>
      <c r="C10020" s="1016"/>
      <c r="D10020" s="1016"/>
      <c r="E10020" s="1016"/>
      <c r="F10020" s="1016" t="e">
        <f t="shared" si="304"/>
        <v>#DIV/0!</v>
      </c>
      <c r="G10020" s="1016">
        <f t="shared" si="305"/>
        <v>0</v>
      </c>
    </row>
    <row r="10021" spans="1:7">
      <c r="A10021" s="1016"/>
      <c r="B10021" s="1016"/>
      <c r="C10021" s="1016"/>
      <c r="D10021" s="1016"/>
      <c r="E10021" s="1016"/>
      <c r="F10021" s="1016" t="e">
        <f t="shared" si="304"/>
        <v>#DIV/0!</v>
      </c>
      <c r="G10021" s="1016">
        <f t="shared" si="305"/>
        <v>0</v>
      </c>
    </row>
    <row r="10022" spans="1:7">
      <c r="A10022" s="1016"/>
      <c r="B10022" s="1016"/>
      <c r="C10022" s="1016"/>
      <c r="D10022" s="1016"/>
      <c r="E10022" s="1016"/>
      <c r="F10022" s="1016" t="e">
        <f t="shared" si="304"/>
        <v>#DIV/0!</v>
      </c>
      <c r="G10022" s="1016">
        <f t="shared" si="305"/>
        <v>0</v>
      </c>
    </row>
    <row r="10023" spans="1:7">
      <c r="A10023" s="1016"/>
      <c r="B10023" s="1016"/>
      <c r="C10023" s="1016"/>
      <c r="D10023" s="1016"/>
      <c r="E10023" s="1016"/>
      <c r="F10023" s="1016" t="e">
        <f t="shared" si="304"/>
        <v>#DIV/0!</v>
      </c>
      <c r="G10023" s="1016">
        <f t="shared" si="305"/>
        <v>0</v>
      </c>
    </row>
    <row r="10024" spans="1:7">
      <c r="A10024" s="1016"/>
      <c r="B10024" s="1016"/>
      <c r="C10024" s="1016"/>
      <c r="D10024" s="1016"/>
      <c r="E10024" s="1016"/>
      <c r="F10024" s="1016" t="e">
        <f t="shared" si="304"/>
        <v>#DIV/0!</v>
      </c>
      <c r="G10024" s="1016">
        <f t="shared" si="305"/>
        <v>0</v>
      </c>
    </row>
    <row r="10025" spans="1:7">
      <c r="A10025" s="1016"/>
      <c r="B10025" s="1016"/>
      <c r="C10025" s="1016"/>
      <c r="D10025" s="1016"/>
      <c r="E10025" s="1016"/>
      <c r="F10025" s="1016" t="e">
        <f t="shared" si="304"/>
        <v>#DIV/0!</v>
      </c>
      <c r="G10025" s="1016">
        <f t="shared" si="305"/>
        <v>0</v>
      </c>
    </row>
  </sheetData>
  <protectedRanges>
    <protectedRange sqref="A27:E10025" name="Range1"/>
  </protectedRanges>
  <hyperlinks>
    <hyperlink ref="A1" location="Index" display="Back to Index" xr:uid="{00000000-0004-0000-2700-000000000000}"/>
  </hyperlinks>
  <pageMargins left="0.75" right="0.75" top="1" bottom="1" header="0.5" footer="0.5"/>
  <pageSetup paperSize="9" scale="97" orientation="portrait" r:id="rId1"/>
  <headerFooter alignWithMargins="0"/>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dimension ref="A1:X64"/>
  <sheetViews>
    <sheetView zoomScale="85" zoomScaleNormal="85" workbookViewId="0">
      <selection activeCell="B60" sqref="B60"/>
    </sheetView>
  </sheetViews>
  <sheetFormatPr defaultColWidth="9" defaultRowHeight="13.2" outlineLevelRow="1"/>
  <cols>
    <col min="1" max="1" width="10.796875" style="1070" bestFit="1" customWidth="1"/>
    <col min="2" max="2" width="53.09765625" style="1070" bestFit="1" customWidth="1"/>
    <col min="3" max="3" width="12.09765625" style="1073" bestFit="1" customWidth="1"/>
    <col min="4" max="4" width="11.8984375" style="1073" bestFit="1" customWidth="1"/>
    <col min="5" max="5" width="13.5" style="1074" bestFit="1" customWidth="1"/>
    <col min="6" max="6" width="11.3984375" style="1074" customWidth="1"/>
    <col min="7" max="7" width="18.59765625" style="1070" customWidth="1"/>
    <col min="8" max="8" width="16.8984375" style="1070" bestFit="1" customWidth="1"/>
    <col min="9" max="9" width="8.59765625" style="1070" bestFit="1" customWidth="1"/>
    <col min="10" max="10" width="13.59765625" style="1070" bestFit="1" customWidth="1"/>
    <col min="11" max="11" width="15.19921875" style="1070" bestFit="1" customWidth="1"/>
    <col min="12" max="12" width="17.296875" style="1070" bestFit="1" customWidth="1"/>
    <col min="13" max="14" width="12.8984375" style="1070" bestFit="1" customWidth="1"/>
    <col min="15" max="15" width="9.3984375" style="1070" bestFit="1" customWidth="1"/>
    <col min="16" max="16" width="13.5" style="1070" bestFit="1" customWidth="1"/>
    <col min="17" max="17" width="12.796875" style="1070" bestFit="1" customWidth="1"/>
    <col min="18" max="18" width="13.59765625" style="1070" bestFit="1" customWidth="1"/>
    <col min="19" max="19" width="16.59765625" style="1070" bestFit="1" customWidth="1"/>
    <col min="20" max="21" width="15.59765625" style="1070" bestFit="1" customWidth="1"/>
    <col min="22" max="22" width="12.09765625" style="1070" bestFit="1" customWidth="1"/>
    <col min="23" max="23" width="5" style="1070" bestFit="1" customWidth="1"/>
    <col min="24" max="16384" width="9" style="1070"/>
  </cols>
  <sheetData>
    <row r="1" spans="1:10">
      <c r="A1" s="1066" t="s">
        <v>5781</v>
      </c>
    </row>
    <row r="3" spans="1:10" hidden="1" outlineLevel="1">
      <c r="B3" s="1067" t="s">
        <v>10406</v>
      </c>
      <c r="C3" s="1068"/>
      <c r="D3" s="1068"/>
      <c r="E3" s="1069"/>
      <c r="F3" s="1069"/>
      <c r="G3" s="1067"/>
      <c r="H3" s="1067"/>
      <c r="I3" s="1067"/>
      <c r="J3" s="1067"/>
    </row>
    <row r="4" spans="1:10" hidden="1" outlineLevel="1">
      <c r="B4" s="1067" t="s">
        <v>64</v>
      </c>
      <c r="C4" s="1067"/>
      <c r="D4" s="1071" t="s">
        <v>10407</v>
      </c>
      <c r="E4" s="1071"/>
      <c r="F4" s="1071"/>
      <c r="G4" s="1072"/>
      <c r="H4" s="1072"/>
      <c r="I4" s="1067"/>
      <c r="J4" s="1067"/>
    </row>
    <row r="5" spans="1:10" hidden="1" outlineLevel="1">
      <c r="B5" s="1067" t="s">
        <v>10408</v>
      </c>
      <c r="C5" s="1067"/>
      <c r="D5" s="1071"/>
      <c r="E5" s="1071" t="s">
        <v>3278</v>
      </c>
      <c r="F5" s="1071"/>
      <c r="G5" s="1072"/>
      <c r="H5" s="1072"/>
      <c r="I5" s="1067"/>
      <c r="J5" s="1067"/>
    </row>
    <row r="6" spans="1:10" hidden="1" outlineLevel="1">
      <c r="B6" s="1067" t="s">
        <v>10409</v>
      </c>
      <c r="C6" s="1067"/>
      <c r="D6" s="1071"/>
      <c r="E6" s="1071"/>
      <c r="F6" s="1071" t="s">
        <v>10410</v>
      </c>
      <c r="G6" s="1072"/>
      <c r="H6" s="1072"/>
      <c r="I6" s="1067"/>
      <c r="J6" s="1067"/>
    </row>
    <row r="7" spans="1:10" hidden="1" outlineLevel="1">
      <c r="B7" s="1067" t="s">
        <v>10411</v>
      </c>
      <c r="C7" s="1067"/>
      <c r="D7" s="1071"/>
      <c r="E7" s="1071"/>
      <c r="F7" s="1071" t="s">
        <v>8234</v>
      </c>
      <c r="G7" s="1072"/>
      <c r="H7" s="1072"/>
      <c r="I7" s="1067"/>
      <c r="J7" s="1067"/>
    </row>
    <row r="8" spans="1:10" hidden="1" outlineLevel="1">
      <c r="B8" s="1067" t="s">
        <v>10412</v>
      </c>
      <c r="C8" s="1067"/>
      <c r="D8" s="1071"/>
      <c r="E8" s="1071"/>
      <c r="F8" s="1071" t="s">
        <v>10413</v>
      </c>
      <c r="G8" s="1072"/>
      <c r="H8" s="1072"/>
      <c r="I8" s="1067"/>
      <c r="J8" s="1067"/>
    </row>
    <row r="9" spans="1:10" hidden="1" outlineLevel="1">
      <c r="B9" s="1067"/>
      <c r="C9" s="1067"/>
      <c r="D9" s="1071"/>
      <c r="E9" s="1071"/>
      <c r="F9" s="1071"/>
      <c r="G9" s="1072"/>
      <c r="H9" s="1072"/>
      <c r="I9" s="1067"/>
      <c r="J9" s="1067"/>
    </row>
    <row r="10" spans="1:10" hidden="1" outlineLevel="1">
      <c r="B10" s="1067" t="s">
        <v>10414</v>
      </c>
      <c r="C10" s="1067"/>
      <c r="D10" s="1071"/>
      <c r="E10" s="1071"/>
      <c r="F10" s="1071"/>
      <c r="G10" s="1072" t="s">
        <v>10415</v>
      </c>
      <c r="H10" s="1072" t="s">
        <v>10416</v>
      </c>
      <c r="I10" s="1067"/>
      <c r="J10" s="1067"/>
    </row>
    <row r="11" spans="1:10" ht="52.8" hidden="1" outlineLevel="1">
      <c r="B11" s="1069" t="s">
        <v>10417</v>
      </c>
      <c r="C11" s="1067"/>
      <c r="D11" s="1071"/>
      <c r="E11" s="1071"/>
      <c r="F11" s="1071"/>
      <c r="G11" s="1072" t="s">
        <v>10418</v>
      </c>
      <c r="H11" s="1072" t="s">
        <v>10419</v>
      </c>
      <c r="I11" s="1067"/>
      <c r="J11" s="1067"/>
    </row>
    <row r="12" spans="1:10" ht="39.6" hidden="1" outlineLevel="1">
      <c r="B12" s="1067"/>
      <c r="C12" s="1067"/>
      <c r="D12" s="1071"/>
      <c r="E12" s="1071"/>
      <c r="F12" s="1071"/>
      <c r="G12" s="1072" t="s">
        <v>10420</v>
      </c>
      <c r="H12" s="1072" t="s">
        <v>10421</v>
      </c>
      <c r="I12" s="1067"/>
      <c r="J12" s="1067"/>
    </row>
    <row r="13" spans="1:10" hidden="1" outlineLevel="1">
      <c r="B13" s="1067"/>
      <c r="C13" s="1067"/>
      <c r="D13" s="1071"/>
      <c r="E13" s="1071"/>
      <c r="F13" s="1071"/>
      <c r="G13" s="1072" t="s">
        <v>10422</v>
      </c>
      <c r="H13" s="1072"/>
      <c r="I13" s="1067"/>
      <c r="J13" s="1067"/>
    </row>
    <row r="14" spans="1:10" hidden="1" outlineLevel="1">
      <c r="B14" s="1067"/>
      <c r="C14" s="1067"/>
      <c r="D14" s="1071"/>
      <c r="E14" s="1071"/>
      <c r="F14" s="1071"/>
      <c r="G14" s="1072" t="s">
        <v>10423</v>
      </c>
      <c r="H14" s="1072"/>
      <c r="I14" s="1067"/>
      <c r="J14" s="1067"/>
    </row>
    <row r="15" spans="1:10" hidden="1" outlineLevel="1">
      <c r="B15" s="1067"/>
      <c r="C15" s="1067"/>
      <c r="D15" s="1071"/>
      <c r="E15" s="1071"/>
      <c r="F15" s="1071"/>
      <c r="G15" s="1072"/>
      <c r="H15" s="1072"/>
      <c r="I15" s="1067"/>
      <c r="J15" s="1067"/>
    </row>
    <row r="16" spans="1:10" hidden="1" outlineLevel="1">
      <c r="B16" s="1067"/>
      <c r="C16" s="1067"/>
      <c r="D16" s="1071"/>
      <c r="E16" s="1071"/>
      <c r="F16" s="1071"/>
      <c r="G16" s="1072" t="s">
        <v>10424</v>
      </c>
      <c r="H16" s="1072"/>
      <c r="I16" s="1067"/>
      <c r="J16" s="1067"/>
    </row>
    <row r="17" spans="2:10" hidden="1" outlineLevel="1">
      <c r="B17" s="1067"/>
      <c r="C17" s="1067"/>
      <c r="D17" s="1071"/>
      <c r="E17" s="1071"/>
      <c r="F17" s="1071"/>
      <c r="G17" s="1072"/>
      <c r="H17" s="1072"/>
      <c r="I17" s="1067"/>
      <c r="J17" s="1067"/>
    </row>
    <row r="18" spans="2:10" hidden="1" outlineLevel="1">
      <c r="B18" s="1067"/>
      <c r="C18" s="1067"/>
      <c r="D18" s="1071"/>
      <c r="E18" s="1071"/>
      <c r="F18" s="1071"/>
      <c r="G18" s="1072" t="s">
        <v>10425</v>
      </c>
      <c r="H18" s="1072"/>
      <c r="I18" s="1067"/>
      <c r="J18" s="1067"/>
    </row>
    <row r="19" spans="2:10" ht="16.350000000000001" hidden="1" customHeight="1" outlineLevel="1">
      <c r="B19" s="1067"/>
      <c r="C19" s="1067"/>
      <c r="D19" s="1071"/>
      <c r="E19" s="1071"/>
      <c r="F19" s="1071"/>
      <c r="G19" s="1072" t="s">
        <v>10426</v>
      </c>
      <c r="H19" s="1072"/>
      <c r="I19" s="1067"/>
      <c r="J19" s="1067"/>
    </row>
    <row r="20" spans="2:10" hidden="1" outlineLevel="1">
      <c r="B20" s="1067"/>
      <c r="C20" s="1068"/>
      <c r="D20" s="1067"/>
      <c r="E20" s="1068"/>
      <c r="F20" s="1068"/>
      <c r="G20" s="1069"/>
      <c r="H20" s="1069"/>
      <c r="I20" s="1067"/>
      <c r="J20" s="1067"/>
    </row>
    <row r="21" spans="2:10" ht="22.8" hidden="1" outlineLevel="1">
      <c r="B21" s="1067"/>
      <c r="C21" s="1067"/>
      <c r="D21" s="1067"/>
      <c r="E21" s="1068"/>
      <c r="F21" s="1068"/>
      <c r="G21" s="1069" t="s">
        <v>10427</v>
      </c>
      <c r="H21" s="1069"/>
      <c r="I21" s="1067"/>
      <c r="J21" s="1067"/>
    </row>
    <row r="22" spans="2:10" hidden="1" outlineLevel="1">
      <c r="B22" s="1067"/>
      <c r="C22" s="1067"/>
      <c r="D22" s="1067"/>
      <c r="E22" s="1068"/>
      <c r="F22" s="1068" t="s">
        <v>10428</v>
      </c>
      <c r="G22" s="1069"/>
      <c r="H22" s="1069"/>
      <c r="I22" s="1067"/>
      <c r="J22" s="1067"/>
    </row>
    <row r="23" spans="2:10" hidden="1" outlineLevel="1">
      <c r="B23" s="1067"/>
      <c r="C23" s="1067"/>
      <c r="D23" s="1067"/>
      <c r="E23" s="1068"/>
      <c r="F23" s="1068" t="s">
        <v>10429</v>
      </c>
      <c r="G23" s="1069"/>
      <c r="H23" s="1069"/>
      <c r="I23" s="1067"/>
      <c r="J23" s="1067"/>
    </row>
    <row r="24" spans="2:10" hidden="1" outlineLevel="1">
      <c r="B24" s="1067"/>
      <c r="C24" s="1067"/>
      <c r="D24" s="1067"/>
      <c r="E24" s="1068"/>
      <c r="F24" s="1068" t="s">
        <v>10430</v>
      </c>
      <c r="G24" s="1069"/>
      <c r="H24" s="1069"/>
      <c r="I24" s="1067"/>
      <c r="J24" s="1067"/>
    </row>
    <row r="25" spans="2:10" hidden="1" outlineLevel="1">
      <c r="B25" s="1067"/>
      <c r="C25" s="1068"/>
      <c r="D25" s="1067"/>
      <c r="E25" s="1068"/>
      <c r="F25" s="1068"/>
      <c r="G25" s="1069"/>
      <c r="H25" s="1069"/>
      <c r="I25" s="1067"/>
      <c r="J25" s="1067"/>
    </row>
    <row r="26" spans="2:10" hidden="1" outlineLevel="1">
      <c r="B26" s="1067"/>
      <c r="C26" s="1067"/>
      <c r="D26" s="1067"/>
      <c r="E26" s="1068"/>
      <c r="F26" s="1068" t="s">
        <v>10431</v>
      </c>
      <c r="G26" s="1069"/>
      <c r="H26" s="1069"/>
      <c r="I26" s="1067"/>
      <c r="J26" s="1067"/>
    </row>
    <row r="27" spans="2:10" hidden="1" outlineLevel="1">
      <c r="B27" s="1067"/>
      <c r="C27" s="1067"/>
      <c r="D27" s="1067"/>
      <c r="E27" s="1068"/>
      <c r="F27" s="1068" t="s">
        <v>10432</v>
      </c>
      <c r="G27" s="1069"/>
      <c r="H27" s="1069"/>
      <c r="I27" s="1067"/>
      <c r="J27" s="1067"/>
    </row>
    <row r="28" spans="2:10" hidden="1" outlineLevel="1">
      <c r="B28" s="1067"/>
      <c r="C28" s="1067"/>
      <c r="D28" s="1067"/>
      <c r="E28" s="1068"/>
      <c r="F28" s="1068"/>
      <c r="G28" s="1069"/>
      <c r="H28" s="1069"/>
      <c r="I28" s="1067"/>
      <c r="J28" s="1067"/>
    </row>
    <row r="29" spans="2:10" hidden="1" outlineLevel="1">
      <c r="B29" s="1067"/>
      <c r="C29" s="1067"/>
      <c r="D29" s="1067"/>
      <c r="E29" s="1068"/>
      <c r="F29" s="1068" t="s">
        <v>10433</v>
      </c>
      <c r="G29" s="1069"/>
      <c r="H29" s="1069"/>
      <c r="I29" s="1067"/>
      <c r="J29" s="1067"/>
    </row>
    <row r="30" spans="2:10" hidden="1" outlineLevel="1">
      <c r="B30" s="1067"/>
      <c r="C30" s="1068"/>
      <c r="D30" s="1067"/>
      <c r="E30" s="1068"/>
      <c r="F30" s="1068"/>
      <c r="G30" s="1069"/>
      <c r="H30" s="1069"/>
      <c r="I30" s="1067"/>
      <c r="J30" s="1067"/>
    </row>
    <row r="31" spans="2:10" hidden="1" outlineLevel="1">
      <c r="B31" s="1067"/>
      <c r="C31" s="1067"/>
      <c r="D31" s="1067"/>
      <c r="E31" s="1068"/>
      <c r="F31" s="1068"/>
      <c r="G31" s="1069"/>
      <c r="H31" s="1069"/>
      <c r="I31" s="1067"/>
      <c r="J31" s="1067"/>
    </row>
    <row r="32" spans="2:10" hidden="1" outlineLevel="1">
      <c r="B32" s="1067"/>
      <c r="C32" s="1068"/>
      <c r="D32" s="1067"/>
      <c r="E32" s="1068"/>
      <c r="F32" s="1068"/>
      <c r="G32" s="1069"/>
      <c r="H32" s="1069"/>
      <c r="I32" s="1067"/>
      <c r="J32" s="1067"/>
    </row>
    <row r="33" spans="1:21" hidden="1" outlineLevel="1">
      <c r="B33" s="1067"/>
      <c r="C33" s="1068"/>
      <c r="D33" s="1068"/>
      <c r="E33" s="1069"/>
      <c r="F33" s="1069"/>
      <c r="G33" s="1067"/>
      <c r="H33" s="1067"/>
      <c r="I33" s="1067"/>
      <c r="J33" s="1067"/>
    </row>
    <row r="34" spans="1:21" hidden="1" outlineLevel="1"/>
    <row r="35" spans="1:21" collapsed="1"/>
    <row r="36" spans="1:21" ht="16.8">
      <c r="B36" s="100" t="s">
        <v>4241</v>
      </c>
    </row>
    <row r="37" spans="1:21" ht="16.8">
      <c r="B37" s="1075" t="s">
        <v>10363</v>
      </c>
    </row>
    <row r="38" spans="1:21">
      <c r="A38" s="1073"/>
    </row>
    <row r="39" spans="1:21" ht="24" thickBot="1">
      <c r="A39" s="1073"/>
      <c r="B39" s="1076" t="s">
        <v>10364</v>
      </c>
      <c r="I39" s="1073"/>
      <c r="J39" s="1077"/>
    </row>
    <row r="40" spans="1:21" ht="17.399999999999999" thickTop="1">
      <c r="A40" s="1073"/>
      <c r="B40" s="1073"/>
      <c r="C40" s="100" t="s">
        <v>10365</v>
      </c>
      <c r="D40" s="100" t="s">
        <v>10366</v>
      </c>
      <c r="E40" s="1078" t="s">
        <v>10367</v>
      </c>
      <c r="F40" s="1078" t="s">
        <v>10368</v>
      </c>
      <c r="G40" s="1075" t="s">
        <v>10369</v>
      </c>
      <c r="I40" s="1073"/>
      <c r="J40" s="1077"/>
    </row>
    <row r="41" spans="1:21" ht="16.8">
      <c r="A41" s="1073"/>
      <c r="B41" s="1073"/>
      <c r="C41" s="1079">
        <v>65.64</v>
      </c>
      <c r="D41" s="1080">
        <v>6800</v>
      </c>
      <c r="E41" s="1081">
        <v>70</v>
      </c>
      <c r="F41" s="1082">
        <v>6900</v>
      </c>
      <c r="G41" s="1083">
        <f>((SIN(RADIANS(E41))-SIN(RADIANS(C41)))*5729.58)/(F41-D41)</f>
        <v>1.6455801029942188</v>
      </c>
      <c r="J41" s="1084"/>
    </row>
    <row r="42" spans="1:21" ht="16.8">
      <c r="A42" s="1073"/>
      <c r="B42" s="1073"/>
      <c r="C42" s="1079"/>
      <c r="D42" s="1080"/>
      <c r="E42" s="1081"/>
      <c r="F42" s="1082"/>
      <c r="G42" s="1083"/>
      <c r="J42" s="1084"/>
    </row>
    <row r="43" spans="1:21" ht="24" thickBot="1">
      <c r="A43" s="1073"/>
      <c r="B43" s="1076" t="s">
        <v>10370</v>
      </c>
      <c r="I43" s="1077"/>
    </row>
    <row r="44" spans="1:21" ht="17.399999999999999" thickTop="1">
      <c r="A44" s="1073"/>
      <c r="B44" s="1073"/>
      <c r="C44" s="100" t="s">
        <v>10371</v>
      </c>
      <c r="D44" s="100" t="s">
        <v>10372</v>
      </c>
      <c r="E44" s="1078" t="s">
        <v>10373</v>
      </c>
      <c r="F44" s="1085" t="s">
        <v>10374</v>
      </c>
      <c r="G44" s="100" t="s">
        <v>10375</v>
      </c>
      <c r="H44" s="100" t="s">
        <v>10376</v>
      </c>
      <c r="I44" s="100" t="s">
        <v>10377</v>
      </c>
      <c r="J44" s="1075" t="s">
        <v>10378</v>
      </c>
      <c r="K44" s="1075" t="s">
        <v>10379</v>
      </c>
      <c r="L44" s="1075" t="s">
        <v>10380</v>
      </c>
      <c r="M44" s="1075" t="s">
        <v>10381</v>
      </c>
      <c r="N44" s="1075" t="s">
        <v>10382</v>
      </c>
    </row>
    <row r="45" spans="1:21" ht="16.8">
      <c r="B45" s="1073"/>
      <c r="C45" s="1086">
        <v>100</v>
      </c>
      <c r="D45" s="1087">
        <v>18</v>
      </c>
      <c r="E45" s="1088">
        <v>60</v>
      </c>
      <c r="F45" s="1085">
        <f>C45*D45/100</f>
        <v>18</v>
      </c>
      <c r="G45" s="100">
        <v>1000</v>
      </c>
      <c r="H45" s="1079">
        <v>20.59</v>
      </c>
      <c r="I45" s="1079">
        <v>244.68</v>
      </c>
      <c r="J45" s="1089">
        <f>G45+C45</f>
        <v>1100</v>
      </c>
      <c r="K45" s="1090">
        <f>DEGREES(((COS(RADIANS(E45))*RADIANS(F45))))+H45</f>
        <v>29.590000000000003</v>
      </c>
      <c r="L45" s="1090">
        <f>IF((I45+N45)&lt;0,(I45+N45+360),(IF((I45+N45)&gt;360,I45+N45-360,I45+N45)))</f>
        <v>282.58277596158314</v>
      </c>
      <c r="M45" s="1091">
        <f>K45-H45</f>
        <v>9.0000000000000036</v>
      </c>
      <c r="N45" s="1091">
        <f>IF(E45=0,0,IF(E45=180,0,IF(E45&lt;0,(-DEGREES(ACOS((COS(RADIANS(F45))-(COS(RADIANS(H45))*COS(RADIANS(K45))))/(SIN(RADIANS(H45))*SIN(RADIANS(K45)))))),(DEGREES(ACOS((COS(RADIANS(F45))-(COS(RADIANS(H45))*COS(RADIANS(K45))))/(SIN(RADIANS(H45))*SIN(RADIANS(K45)))))))))</f>
        <v>37.902775961583131</v>
      </c>
    </row>
    <row r="46" spans="1:21">
      <c r="A46" s="1073"/>
    </row>
    <row r="47" spans="1:21" ht="24" thickBot="1">
      <c r="A47" s="1073"/>
      <c r="B47" s="1076" t="s">
        <v>10383</v>
      </c>
    </row>
    <row r="48" spans="1:21" ht="17.399999999999999" thickTop="1">
      <c r="A48" s="1073"/>
      <c r="C48" s="100" t="s">
        <v>10375</v>
      </c>
      <c r="D48" s="100" t="s">
        <v>10384</v>
      </c>
      <c r="E48" s="1078" t="s">
        <v>10377</v>
      </c>
      <c r="F48" s="1078" t="s">
        <v>10385</v>
      </c>
      <c r="G48" s="100" t="s">
        <v>10379</v>
      </c>
      <c r="H48" s="100" t="s">
        <v>10380</v>
      </c>
      <c r="I48" s="1075" t="s">
        <v>8207</v>
      </c>
      <c r="J48" s="1075" t="s">
        <v>10386</v>
      </c>
      <c r="K48" s="1075" t="s">
        <v>10387</v>
      </c>
      <c r="L48" s="100" t="s">
        <v>10388</v>
      </c>
      <c r="M48" s="1075" t="s">
        <v>10389</v>
      </c>
      <c r="N48" s="1075" t="s">
        <v>10390</v>
      </c>
      <c r="O48" s="1075" t="s">
        <v>10391</v>
      </c>
      <c r="P48" s="1075" t="s">
        <v>10381</v>
      </c>
      <c r="Q48" s="1075" t="s">
        <v>10382</v>
      </c>
      <c r="R48" s="1075" t="s">
        <v>10392</v>
      </c>
      <c r="S48" s="1075" t="s">
        <v>10393</v>
      </c>
      <c r="T48" s="1075" t="s">
        <v>10394</v>
      </c>
      <c r="U48" s="1075" t="s">
        <v>10395</v>
      </c>
    </row>
    <row r="49" spans="1:24" ht="16.8">
      <c r="A49" s="1073"/>
      <c r="B49" s="1073"/>
      <c r="C49" s="100">
        <v>2000</v>
      </c>
      <c r="D49" s="100">
        <v>20</v>
      </c>
      <c r="E49" s="1078">
        <v>200</v>
      </c>
      <c r="F49" s="1078">
        <v>2550</v>
      </c>
      <c r="G49" s="100">
        <v>23.59</v>
      </c>
      <c r="H49" s="100">
        <v>258.55683378739201</v>
      </c>
      <c r="I49" s="1075">
        <f>F49-C49</f>
        <v>550</v>
      </c>
      <c r="J49" s="1092">
        <f>IF(U49&lt;0,-DEGREES(ACOS(((COS(RADIANS(D49))*COS(RADIANS(R49)))-COS(RADIANS(G49)))/(SIN(RADIANS(D49))*SIN(RADIANS(R49))))),DEGREES(ACOS(((COS(RADIANS(D49))*COS(RADIANS(R49)))-COS(RADIANS(G49)))/(SIN(RADIANS(D49))*SIN(RADIANS(R49))))))</f>
        <v>108.95597722312037</v>
      </c>
      <c r="K49" s="1075">
        <f>R49/I49*100</f>
        <v>3.8475932307606082</v>
      </c>
      <c r="L49" s="100">
        <v>3000</v>
      </c>
      <c r="M49" s="1075">
        <f>DEGREES(((COS(RADIANS(J49))*RADIANS(S49))))+G49</f>
        <v>17.965637872819684</v>
      </c>
      <c r="N49" s="1075">
        <f>IF((H49+Q49)&lt;0,(H49+Q49+360),(IF((H49+Q49)&gt;360,H49+Q49-360,H49+Q49)))</f>
        <v>306.34228377323348</v>
      </c>
      <c r="O49" s="1075">
        <f>L49-F49</f>
        <v>450</v>
      </c>
      <c r="P49" s="1075">
        <f>M49-G49</f>
        <v>-5.6243621271803157</v>
      </c>
      <c r="Q49" s="1075">
        <f>IF(J49=0,0,IF(J49=180,0,IF(J49&lt;0,(-DEGREES(ACOS((COS(RADIANS(S49))-(COS(RADIANS(G49))*COS(RADIANS(M49))))/(SIN(RADIANS(G49))*SIN(RADIANS(M49)))))),(DEGREES(ACOS((COS(RADIANS(S49))-(COS(RADIANS(G49))*COS(RADIANS(M49))))/(SIN(RADIANS(G49))*SIN(RADIANS(M49)))))))))</f>
        <v>47.785449985841453</v>
      </c>
      <c r="R49" s="1075">
        <f>DEGREES(ACOS((COS(RADIANS(D49))*COS(RADIANS(G49)))+(SIN(RADIANS(D49))*SIN(RADIANS(G49))*COS(ABS(RADIANS(H49+0.00001))-(RADIANS(E49))))))</f>
        <v>21.161762769183348</v>
      </c>
      <c r="S49" s="1075">
        <f>O49*K49/100</f>
        <v>17.314169538422735</v>
      </c>
      <c r="T49" s="1075">
        <f>H49-E49</f>
        <v>58.556833787392009</v>
      </c>
      <c r="U49" s="1075">
        <f>IF(T49&gt;180,T49-360,IF(T49&lt;-180,T49+360,T49))</f>
        <v>58.556833787392009</v>
      </c>
    </row>
    <row r="50" spans="1:24">
      <c r="A50" s="1073"/>
      <c r="B50" s="1073"/>
      <c r="C50" s="1093"/>
      <c r="D50" s="1093"/>
    </row>
    <row r="51" spans="1:24" ht="24" thickBot="1">
      <c r="A51" s="1073"/>
      <c r="B51" s="1076" t="s">
        <v>10396</v>
      </c>
    </row>
    <row r="52" spans="1:24" ht="17.399999999999999" thickTop="1">
      <c r="B52" s="1073"/>
      <c r="C52" s="100" t="s">
        <v>10397</v>
      </c>
      <c r="D52" s="100" t="s">
        <v>10398</v>
      </c>
      <c r="E52" s="1078" t="s">
        <v>10399</v>
      </c>
      <c r="F52" s="1078" t="s">
        <v>10400</v>
      </c>
      <c r="G52" s="100" t="s">
        <v>10401</v>
      </c>
      <c r="H52" s="1075" t="s">
        <v>10402</v>
      </c>
      <c r="I52" s="1075" t="s">
        <v>10403</v>
      </c>
      <c r="J52" s="1075" t="s">
        <v>10404</v>
      </c>
      <c r="K52" s="1075" t="s">
        <v>300</v>
      </c>
      <c r="L52" s="1075" t="s">
        <v>10405</v>
      </c>
      <c r="M52" s="1094"/>
    </row>
    <row r="53" spans="1:24" ht="16.8">
      <c r="B53" s="1073"/>
      <c r="C53" s="1096">
        <v>80</v>
      </c>
      <c r="D53" s="1096">
        <v>8</v>
      </c>
      <c r="E53" s="1106">
        <v>90</v>
      </c>
      <c r="F53" s="1106">
        <v>60</v>
      </c>
      <c r="G53" s="1096">
        <v>200</v>
      </c>
      <c r="H53" s="1092">
        <f>K53/G53*100</f>
        <v>26.338486176103626</v>
      </c>
      <c r="I53" s="1092">
        <f>F53-D53</f>
        <v>52</v>
      </c>
      <c r="J53" s="1092">
        <f>IF(I53&gt;180,I53-360,IF(I53&lt;-180,I53+360,I53))</f>
        <v>52</v>
      </c>
      <c r="K53" s="1092">
        <f>DEGREES(ACOS((COS(RADIANS(C53))*COS(RADIANS(E53)))+(SIN(RADIANS(C53))*SIN(RADIANS(E53))*COS(ABS(RADIANS(F53+0.00001))-(RADIANS(D53))))))</f>
        <v>52.676972352207251</v>
      </c>
      <c r="L53" s="1092">
        <f>IF(J53&lt;0,-DEGREES(ACOS(((COS(RADIANS(C53))*COS(RADIANS(K53)))-COS(RADIANS(E53)))/(SIN(RADIANS(C53))*SIN(RADIANS(K53))))),DEGREES(ACOS(((COS(RADIANS(C53))*COS(RADIANS(K53)))-COS(RADIANS(E53)))/(SIN(RADIANS(C53))*SIN(RADIANS(K53))))))</f>
        <v>82.273923349916359</v>
      </c>
      <c r="M53" s="1094"/>
      <c r="V53" s="1099"/>
      <c r="W53" s="1099"/>
      <c r="X53" s="1099"/>
    </row>
    <row r="54" spans="1:24" ht="16.8">
      <c r="B54" s="1105"/>
      <c r="V54" s="1100" t="s">
        <v>10468</v>
      </c>
      <c r="W54" s="1100" t="s">
        <v>23</v>
      </c>
      <c r="X54" s="1101"/>
    </row>
    <row r="55" spans="1:24" ht="20.399999999999999" thickBot="1">
      <c r="B55" s="1098" t="s">
        <v>10452</v>
      </c>
      <c r="J55" s="1099"/>
      <c r="K55" s="1099" t="s">
        <v>10469</v>
      </c>
      <c r="L55" s="1099"/>
      <c r="M55" s="1099"/>
      <c r="N55" s="1099"/>
      <c r="O55" s="1099"/>
      <c r="P55" s="1099"/>
      <c r="Q55" s="1099"/>
      <c r="R55" s="1099"/>
      <c r="S55" s="1099"/>
      <c r="T55" s="1099"/>
      <c r="U55" s="1099"/>
      <c r="V55" s="1104">
        <v>0</v>
      </c>
      <c r="W55" s="1104">
        <v>0</v>
      </c>
      <c r="X55" s="1101"/>
    </row>
    <row r="56" spans="1:24" ht="17.399999999999999" thickTop="1">
      <c r="C56" s="100" t="s">
        <v>10454</v>
      </c>
      <c r="D56" s="100" t="s">
        <v>10455</v>
      </c>
      <c r="E56" s="100" t="s">
        <v>10456</v>
      </c>
      <c r="F56" s="1095" t="s">
        <v>10457</v>
      </c>
      <c r="G56" s="1095" t="s">
        <v>10458</v>
      </c>
      <c r="H56" s="1095" t="s">
        <v>10459</v>
      </c>
      <c r="I56" s="1095" t="s">
        <v>10460</v>
      </c>
      <c r="J56" s="1100" t="s">
        <v>51</v>
      </c>
      <c r="K56" s="1100" t="s">
        <v>52</v>
      </c>
      <c r="L56" s="1100" t="s">
        <v>10461</v>
      </c>
      <c r="M56" s="1100" t="s">
        <v>32</v>
      </c>
      <c r="N56" s="1100" t="s">
        <v>10462</v>
      </c>
      <c r="O56" s="1100" t="s">
        <v>10457</v>
      </c>
      <c r="P56" s="1100" t="s">
        <v>10463</v>
      </c>
      <c r="Q56" s="1100" t="s">
        <v>10464</v>
      </c>
      <c r="R56" s="1100" t="s">
        <v>10465</v>
      </c>
      <c r="S56" s="1100" t="s">
        <v>10466</v>
      </c>
      <c r="T56" s="1100" t="s">
        <v>10467</v>
      </c>
      <c r="U56" s="1100" t="s">
        <v>25</v>
      </c>
      <c r="V56" s="1104">
        <f>COS($I$95-((K58+K57)/2))*SQRT(P58^2+R58^2)</f>
        <v>0</v>
      </c>
      <c r="W56" s="1104">
        <f>V56</f>
        <v>0</v>
      </c>
      <c r="X56" s="1101"/>
    </row>
    <row r="57" spans="1:24" ht="16.8">
      <c r="C57" s="1096">
        <v>0</v>
      </c>
      <c r="D57" s="1096">
        <v>0</v>
      </c>
      <c r="E57" s="1096">
        <v>0</v>
      </c>
      <c r="F57" s="1097">
        <v>0</v>
      </c>
      <c r="G57" s="1097">
        <v>0</v>
      </c>
      <c r="H57" s="1097">
        <v>0</v>
      </c>
      <c r="I57" s="1097">
        <v>0</v>
      </c>
      <c r="J57" s="1102">
        <f t="shared" ref="J57:K61" si="0">RADIANS(D57)</f>
        <v>0</v>
      </c>
      <c r="K57" s="1102">
        <f t="shared" si="0"/>
        <v>0</v>
      </c>
      <c r="L57" s="1102"/>
      <c r="M57" s="1103"/>
      <c r="N57" s="1102"/>
      <c r="O57" s="1102">
        <f>D57</f>
        <v>0</v>
      </c>
      <c r="P57" s="1102"/>
      <c r="Q57" s="1102">
        <f>E57</f>
        <v>0</v>
      </c>
      <c r="R57" s="1104"/>
      <c r="S57" s="1104">
        <f>E57</f>
        <v>0</v>
      </c>
      <c r="T57" s="1104">
        <v>0</v>
      </c>
      <c r="U57" s="1104">
        <v>0</v>
      </c>
      <c r="V57" s="1104">
        <f>COS($I$95-((K59+K58)/2))*SQRT(P59^2+R59^2)</f>
        <v>3.520872784244624E-2</v>
      </c>
      <c r="W57" s="1104">
        <f>W56+V57</f>
        <v>3.520872784244624E-2</v>
      </c>
      <c r="X57" s="1101"/>
    </row>
    <row r="58" spans="1:24" ht="16.8">
      <c r="C58" s="1096">
        <v>144.30000000000001</v>
      </c>
      <c r="D58" s="1096">
        <v>0</v>
      </c>
      <c r="E58" s="1096">
        <v>0</v>
      </c>
      <c r="F58" s="1097">
        <v>144.30000000000001</v>
      </c>
      <c r="G58" s="1097">
        <v>0</v>
      </c>
      <c r="H58" s="1097">
        <v>0</v>
      </c>
      <c r="I58" s="1097">
        <v>0</v>
      </c>
      <c r="J58" s="1102">
        <f t="shared" si="0"/>
        <v>0</v>
      </c>
      <c r="K58" s="1102">
        <f t="shared" si="0"/>
        <v>0</v>
      </c>
      <c r="L58" s="1102"/>
      <c r="M58" s="1103"/>
      <c r="N58" s="1104">
        <v>144.30000000000001</v>
      </c>
      <c r="O58" s="1104">
        <f>N58</f>
        <v>144.30000000000001</v>
      </c>
      <c r="P58" s="1104">
        <v>0</v>
      </c>
      <c r="Q58" s="1104">
        <f>P58</f>
        <v>0</v>
      </c>
      <c r="R58" s="1104">
        <v>0</v>
      </c>
      <c r="S58" s="1104">
        <f>R58</f>
        <v>0</v>
      </c>
      <c r="T58" s="1104">
        <v>0</v>
      </c>
      <c r="U58" s="1104">
        <v>0</v>
      </c>
      <c r="V58" s="1104">
        <f>COS($I$95-((K60+K59)/2))*SQRT(P60^2+R60^2)</f>
        <v>1.6333500706377648E-2</v>
      </c>
      <c r="W58" s="1104">
        <f>W57+V58</f>
        <v>5.1542228548823885E-2</v>
      </c>
      <c r="X58" s="1101"/>
    </row>
    <row r="59" spans="1:24" ht="16.8">
      <c r="C59" s="1096">
        <v>170</v>
      </c>
      <c r="D59" s="1096">
        <v>0.53</v>
      </c>
      <c r="E59" s="1096">
        <v>145.54</v>
      </c>
      <c r="F59" s="1097">
        <v>170</v>
      </c>
      <c r="G59" s="1097">
        <v>-0.1</v>
      </c>
      <c r="H59" s="1097">
        <v>7.0000000000000007E-2</v>
      </c>
      <c r="I59" s="1097">
        <v>0.06</v>
      </c>
      <c r="J59" s="1102">
        <f t="shared" si="0"/>
        <v>9.250245035569947E-3</v>
      </c>
      <c r="K59" s="1102">
        <f t="shared" si="0"/>
        <v>2.5401521933525473</v>
      </c>
      <c r="L59" s="1102">
        <f>ACOS(COS(J59-J58)-(SIN(J58)*SIN(J59)*(1-COS(K59-K58))))</f>
        <v>9.2502450355724797E-3</v>
      </c>
      <c r="M59" s="1103">
        <f>(2/L59)*TAN(L59/2)</f>
        <v>1.0000071306471163</v>
      </c>
      <c r="N59" s="1104">
        <f>((C59-C58)/2)*(COS(J58)+COS(J59))*M59</f>
        <v>25.699633489442437</v>
      </c>
      <c r="O59" s="1104">
        <f>O58+N59</f>
        <v>169.99963348944246</v>
      </c>
      <c r="P59" s="1104">
        <f>((C59-C58)/2)*(SIN(J58)*COS(K58)+SIN(J59)*COS(K59))*M59</f>
        <v>-9.8006573889373103E-2</v>
      </c>
      <c r="Q59" s="1104">
        <f>Q58+P59</f>
        <v>-9.8006573889373103E-2</v>
      </c>
      <c r="R59" s="1104">
        <f>((C59-C58)/2)*(SIN(J58)*SIN(K58)+SIN(J59)*SIN(K59))*M59</f>
        <v>6.7257359609235956E-2</v>
      </c>
      <c r="S59" s="1104">
        <f>S58+R59</f>
        <v>6.7257359609235956E-2</v>
      </c>
      <c r="T59" s="1104">
        <f>COS($I$95-(($I59+$I58)/2))*SQRT($O59^2+$Q59^2)</f>
        <v>169.92316762988293</v>
      </c>
      <c r="U59" s="1104">
        <f>COS($T$3-(($I59+$I58)/2))*SQRT($O59^2+$Q59^2)</f>
        <v>169.92316762988293</v>
      </c>
      <c r="V59" s="1104">
        <f>COS($I$95-((K61+K60)/2))*SQRT(P61^2+R61^2)</f>
        <v>0.22783520991892239</v>
      </c>
      <c r="W59" s="1104">
        <f>W58+V59</f>
        <v>0.27937743846774626</v>
      </c>
      <c r="X59" s="1101"/>
    </row>
    <row r="60" spans="1:24" ht="16.8">
      <c r="C60" s="1096">
        <v>191</v>
      </c>
      <c r="D60" s="1096">
        <v>0.62</v>
      </c>
      <c r="E60" s="1096">
        <v>12.3</v>
      </c>
      <c r="F60" s="1097">
        <v>191</v>
      </c>
      <c r="G60" s="1097">
        <v>-7.0000000000000007E-2</v>
      </c>
      <c r="H60" s="1097">
        <v>0.15</v>
      </c>
      <c r="I60" s="1097">
        <v>0.01</v>
      </c>
      <c r="J60" s="1102">
        <f t="shared" si="0"/>
        <v>1.0821041362364843E-2</v>
      </c>
      <c r="K60" s="1102">
        <f t="shared" si="0"/>
        <v>0.21467549799530256</v>
      </c>
      <c r="L60" s="1102">
        <f>ACOS(COS(J60-J59)-(SIN(J59)*SIN(J60)*(1-COS(K60-K59))))</f>
        <v>1.8433791201655447E-2</v>
      </c>
      <c r="M60" s="1103">
        <f>(2/L60)*TAN(L60/2)</f>
        <v>1.0000283180170988</v>
      </c>
      <c r="N60" s="1104">
        <f>((C60-C59)/2)*(COS(J59)+COS(J60))*M60</f>
        <v>20.999530682092278</v>
      </c>
      <c r="O60" s="1104">
        <f>O59+N60</f>
        <v>190.99916417153474</v>
      </c>
      <c r="P60" s="1104">
        <f>((C60-C59)/2)*(SIN(J59)*COS(K59)+SIN(J60)*COS(K60))*M60</f>
        <v>3.092891872120429E-2</v>
      </c>
      <c r="Q60" s="1104">
        <f>Q59+P60</f>
        <v>-6.7077655168168812E-2</v>
      </c>
      <c r="R60" s="1104">
        <f>((C60-C59)/2)*(SIN(J59)*SIN(K59)+SIN(J60)*SIN(K60))*M60</f>
        <v>7.916346451797851E-2</v>
      </c>
      <c r="S60" s="1104">
        <f>S59+R60</f>
        <v>0.14642082412721447</v>
      </c>
      <c r="T60" s="1104">
        <f>COS($I$95-((K60+K59)/2))*SQRT(Q60^2+S60^2)</f>
        <v>3.095131107688771E-2</v>
      </c>
      <c r="U60" s="1104">
        <f>COS($T$3-(($I60+$I59)/2))*SQRT($O60^2+$Q60^2)</f>
        <v>190.88220089681622</v>
      </c>
      <c r="V60" s="1099"/>
      <c r="W60" s="1099"/>
      <c r="X60" s="1099"/>
    </row>
    <row r="61" spans="1:24" ht="16.8">
      <c r="C61" s="1096">
        <v>215.5</v>
      </c>
      <c r="D61" s="1096">
        <v>0.53</v>
      </c>
      <c r="E61" s="1096">
        <v>28.82</v>
      </c>
      <c r="F61" s="1097">
        <v>215.5</v>
      </c>
      <c r="G61" s="1097">
        <v>0.16</v>
      </c>
      <c r="H61" s="1097">
        <v>0.23</v>
      </c>
      <c r="I61" s="1097">
        <v>-0.24</v>
      </c>
      <c r="J61" s="1102">
        <f t="shared" si="0"/>
        <v>9.250245035569947E-3</v>
      </c>
      <c r="K61" s="1102">
        <f t="shared" si="0"/>
        <v>0.50300389042476579</v>
      </c>
      <c r="L61" s="1102">
        <f>ACOS(COS(J61-J60)-(SIN(J60)*SIN(J61)*(1-COS(K61-K60))))</f>
        <v>3.2758289725374201E-3</v>
      </c>
      <c r="M61" s="1103">
        <f>(2/L61)*TAN(L61/2)</f>
        <v>1.0000008942555811</v>
      </c>
      <c r="N61" s="1104">
        <f>((C61-C60)/2)*(COS(J60)+COS(J61))*M61</f>
        <v>24.498780614324755</v>
      </c>
      <c r="O61" s="1104">
        <f>O60+N61</f>
        <v>215.49794478585949</v>
      </c>
      <c r="P61" s="1104">
        <f>((C61-C60)/2)*(SIN(J60)*COS(K60)+SIN(J61)*COS(K61))*M61</f>
        <v>0.22879130017734289</v>
      </c>
      <c r="Q61" s="1104">
        <f>Q60+P61</f>
        <v>0.16171364500917407</v>
      </c>
      <c r="R61" s="1104">
        <f>((C61-C60)/2)*(SIN(J60)*SIN(K60)+SIN(J61)*SIN(K61))*M61</f>
        <v>8.286239197879737E-2</v>
      </c>
      <c r="S61" s="1104">
        <f>S60+R61</f>
        <v>0.22928321610601182</v>
      </c>
      <c r="T61" s="1104">
        <f>COS($I$95-((K61+K60)/2))*SQRT(Q61^2+S61^2)</f>
        <v>0.2627033671772035</v>
      </c>
      <c r="U61" s="1104">
        <f>COS($T$3-(($I61+$I60)/2))*SQRT($O61^2+$Q61^2)</f>
        <v>214.07459465637174</v>
      </c>
      <c r="V61" s="1099"/>
      <c r="W61" s="1099"/>
      <c r="X61" s="1099"/>
    </row>
    <row r="62" spans="1:24">
      <c r="J62" s="1099"/>
      <c r="K62" s="1099"/>
      <c r="L62" s="1099"/>
      <c r="M62" s="1099"/>
      <c r="N62" s="1099"/>
      <c r="O62" s="1099"/>
      <c r="P62" s="1099"/>
      <c r="Q62" s="1099"/>
      <c r="R62" s="1099"/>
      <c r="S62" s="1099"/>
      <c r="T62" s="1099"/>
      <c r="U62" s="1099"/>
      <c r="V62" s="1099"/>
      <c r="W62" s="1099"/>
      <c r="X62" s="1099"/>
    </row>
    <row r="63" spans="1:24">
      <c r="J63" s="1099"/>
      <c r="K63" s="1099"/>
      <c r="L63" s="1099"/>
      <c r="M63" s="1099"/>
      <c r="N63" s="1099"/>
      <c r="O63" s="1099"/>
      <c r="P63" s="1099"/>
      <c r="Q63" s="1099"/>
      <c r="R63" s="1099"/>
      <c r="S63" s="1099"/>
      <c r="T63" s="1099"/>
      <c r="U63" s="1099"/>
    </row>
    <row r="64" spans="1:24">
      <c r="J64" s="1099"/>
      <c r="K64" s="1099"/>
      <c r="L64" s="1099"/>
      <c r="M64" s="1099"/>
      <c r="N64" s="1099"/>
      <c r="O64" s="1099"/>
      <c r="P64" s="1099"/>
      <c r="Q64" s="1099"/>
      <c r="R64" s="1099"/>
      <c r="S64" s="1099"/>
      <c r="T64" s="1099"/>
      <c r="U64" s="1099"/>
    </row>
  </sheetData>
  <hyperlinks>
    <hyperlink ref="A1" location="Index" display="Back to Index" xr:uid="{00000000-0004-0000-2800-000000000000}"/>
  </hyperlinks>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dimension ref="A1:G43"/>
  <sheetViews>
    <sheetView workbookViewId="0"/>
  </sheetViews>
  <sheetFormatPr defaultColWidth="9.09765625" defaultRowHeight="15"/>
  <cols>
    <col min="1" max="1" width="9.09765625" style="109"/>
    <col min="2" max="2" width="8.09765625" style="109" bestFit="1" customWidth="1"/>
    <col min="3" max="3" width="8.09765625" style="109" customWidth="1"/>
    <col min="4" max="4" width="94.296875" style="109" bestFit="1" customWidth="1"/>
    <col min="5" max="6" width="94.296875" style="109" customWidth="1"/>
    <col min="7" max="16384" width="9.09765625" style="109"/>
  </cols>
  <sheetData>
    <row r="1" spans="1:7">
      <c r="A1" s="340" t="s">
        <v>5781</v>
      </c>
    </row>
    <row r="3" spans="1:7">
      <c r="B3" s="109" t="s">
        <v>10637</v>
      </c>
      <c r="D3" s="109" t="s">
        <v>10881</v>
      </c>
    </row>
    <row r="4" spans="1:7">
      <c r="B4" s="109" t="s">
        <v>10638</v>
      </c>
    </row>
    <row r="5" spans="1:7">
      <c r="B5" s="109" t="s">
        <v>10639</v>
      </c>
      <c r="C5" s="109" t="s">
        <v>8402</v>
      </c>
      <c r="D5" s="109" t="s">
        <v>10640</v>
      </c>
      <c r="E5" s="109" t="str">
        <f>TRIM(C5&amp;D5)</f>
        <v>=A+Bx+Cx^2+Dx^3+...</v>
      </c>
      <c r="F5" s="109" t="s">
        <v>11109</v>
      </c>
    </row>
    <row r="6" spans="1:7">
      <c r="B6" s="109" t="s">
        <v>10641</v>
      </c>
      <c r="C6" s="109" t="s">
        <v>8402</v>
      </c>
      <c r="D6" s="109" t="s">
        <v>10642</v>
      </c>
      <c r="E6" s="109" t="str">
        <f t="shared" ref="E6:E24" si="0">TRIM(C6&amp;D6)</f>
        <v>=1/(A+Bx+Cx^2+...)</v>
      </c>
      <c r="F6" s="109" t="s">
        <v>11090</v>
      </c>
    </row>
    <row r="7" spans="1:7">
      <c r="B7" s="109" t="s">
        <v>10641</v>
      </c>
      <c r="C7" s="109" t="s">
        <v>8402</v>
      </c>
      <c r="D7" s="109" t="s">
        <v>10643</v>
      </c>
      <c r="E7" s="109" t="str">
        <f t="shared" si="0"/>
        <v>=A+B*sin(Cx+D) (sinusoid)</v>
      </c>
      <c r="F7" s="109" t="s">
        <v>11091</v>
      </c>
    </row>
    <row r="8" spans="1:7">
      <c r="B8" s="109" t="s">
        <v>10641</v>
      </c>
      <c r="C8" s="109" t="s">
        <v>8402</v>
      </c>
      <c r="D8" s="109" t="s">
        <v>10644</v>
      </c>
      <c r="E8" s="109" t="str">
        <f t="shared" si="0"/>
        <v>=Ax/(B+x)</v>
      </c>
      <c r="F8" s="109" t="s">
        <v>11092</v>
      </c>
    </row>
    <row r="9" spans="1:7">
      <c r="B9" s="109" t="s">
        <v>10641</v>
      </c>
      <c r="C9" s="109" t="s">
        <v>8402</v>
      </c>
      <c r="D9" s="109" t="s">
        <v>10645</v>
      </c>
      <c r="E9" s="109" t="str">
        <f t="shared" si="0"/>
        <v>=(Ax+B)/(x+C)</v>
      </c>
      <c r="F9" s="109" t="s">
        <v>11093</v>
      </c>
    </row>
    <row r="10" spans="1:7">
      <c r="B10" s="109" t="s">
        <v>10641</v>
      </c>
      <c r="C10" s="109" t="s">
        <v>8402</v>
      </c>
      <c r="D10" s="109" t="s">
        <v>10646</v>
      </c>
      <c r="E10" s="109" t="str">
        <f t="shared" si="0"/>
        <v>=A+B*exp(Cx)</v>
      </c>
      <c r="F10" s="109" t="s">
        <v>11094</v>
      </c>
    </row>
    <row r="11" spans="1:7">
      <c r="B11" s="109" t="s">
        <v>10641</v>
      </c>
      <c r="C11" s="109" t="s">
        <v>8402</v>
      </c>
      <c r="D11" s="109" t="s">
        <v>10647</v>
      </c>
      <c r="E11" s="109" t="str">
        <f t="shared" si="0"/>
        <v>=A+B*exp((Cx)^D)</v>
      </c>
      <c r="F11" s="109" t="s">
        <v>11095</v>
      </c>
    </row>
    <row r="12" spans="1:7">
      <c r="B12" s="109" t="s">
        <v>10641</v>
      </c>
      <c r="C12" s="109" t="s">
        <v>8402</v>
      </c>
      <c r="D12" s="109" t="s">
        <v>10648</v>
      </c>
      <c r="E12" s="109" t="str">
        <f t="shared" si="0"/>
        <v>=A+B*exp(Cx)+D*exp(Ex)</v>
      </c>
      <c r="F12" s="109" t="s">
        <v>11096</v>
      </c>
    </row>
    <row r="13" spans="1:7">
      <c r="B13" s="109" t="s">
        <v>10641</v>
      </c>
      <c r="C13" s="109" t="s">
        <v>8402</v>
      </c>
      <c r="D13" s="109" t="s">
        <v>10649</v>
      </c>
      <c r="E13" s="109" t="str">
        <f t="shared" si="0"/>
        <v>=Ax^B + Cx^D + Ex^F + ... (power series)</v>
      </c>
      <c r="F13" s="109" t="s">
        <v>11097</v>
      </c>
    </row>
    <row r="14" spans="1:7">
      <c r="B14" s="109" t="s">
        <v>10641</v>
      </c>
      <c r="C14" s="109" t="s">
        <v>8402</v>
      </c>
      <c r="D14" s="109" t="s">
        <v>10650</v>
      </c>
      <c r="E14" s="109" t="str">
        <f t="shared" si="0"/>
        <v>=Pso[1-(t-ta)/td)]*exp[-a*(t-ta)/td)] (Friedlander's equation)</v>
      </c>
      <c r="F14" s="109" t="s">
        <v>11098</v>
      </c>
    </row>
    <row r="15" spans="1:7">
      <c r="B15" s="109" t="s">
        <v>10641</v>
      </c>
      <c r="C15" s="109" t="s">
        <v>8402</v>
      </c>
      <c r="D15" s="109" t="s">
        <v>10885</v>
      </c>
      <c r="E15" s="109" t="str">
        <f t="shared" si="0"/>
        <v>=Pso[1-((t-ta)/td)^(1/a)]*exp[-a*((t-ta)/td)^(1/a)]</v>
      </c>
      <c r="F15" s="109" t="s">
        <v>11099</v>
      </c>
      <c r="G15" s="109" t="s">
        <v>10886</v>
      </c>
    </row>
    <row r="16" spans="1:7">
      <c r="B16" s="109" t="s">
        <v>10641</v>
      </c>
      <c r="C16" s="109" t="s">
        <v>8402</v>
      </c>
      <c r="D16" s="109" t="s">
        <v>10887</v>
      </c>
      <c r="E16" s="109" t="str">
        <f t="shared" si="0"/>
        <v>=A + B/[1+10^(Cx+D)]</v>
      </c>
      <c r="F16" s="109" t="s">
        <v>11100</v>
      </c>
      <c r="G16" s="109" t="s">
        <v>10888</v>
      </c>
    </row>
    <row r="17" spans="2:7">
      <c r="B17" s="109" t="s">
        <v>10641</v>
      </c>
      <c r="C17" s="109" t="s">
        <v>8402</v>
      </c>
      <c r="D17" s="109" t="s">
        <v>10651</v>
      </c>
      <c r="E17" s="109" t="str">
        <f t="shared" si="0"/>
        <v>=(A+B*sin(Cx+D))*exp(Ex) (decaying sinusoid)</v>
      </c>
      <c r="F17" s="109" t="s">
        <v>11101</v>
      </c>
      <c r="G17" s="109" t="s">
        <v>10884</v>
      </c>
    </row>
    <row r="18" spans="2:7">
      <c r="B18" s="109" t="s">
        <v>10641</v>
      </c>
      <c r="C18" s="109" t="s">
        <v>8402</v>
      </c>
      <c r="D18" s="109" t="s">
        <v>10652</v>
      </c>
      <c r="E18" s="109" t="str">
        <f t="shared" si="0"/>
        <v>=A(x+B)^C</v>
      </c>
      <c r="F18" s="109" t="s">
        <v>11102</v>
      </c>
    </row>
    <row r="19" spans="2:7">
      <c r="B19" s="109" t="s">
        <v>10641</v>
      </c>
      <c r="C19" s="109" t="s">
        <v>8402</v>
      </c>
      <c r="D19" s="109" t="s">
        <v>10882</v>
      </c>
      <c r="E19" s="109" t="str">
        <f t="shared" si="0"/>
        <v>=A*cosh((x+B)/A)</v>
      </c>
      <c r="F19" s="109" t="s">
        <v>11103</v>
      </c>
      <c r="G19" s="109" t="s">
        <v>10883</v>
      </c>
    </row>
    <row r="20" spans="2:7">
      <c r="B20" s="109" t="s">
        <v>10641</v>
      </c>
      <c r="C20" s="109" t="s">
        <v>8402</v>
      </c>
      <c r="D20" s="109" t="s">
        <v>10653</v>
      </c>
      <c r="E20" s="109" t="str">
        <f t="shared" si="0"/>
        <v>=A*sqrt(B*(x+C))/(1+sqrt(B*(x+C)))</v>
      </c>
      <c r="F20" s="109" t="s">
        <v>11104</v>
      </c>
    </row>
    <row r="21" spans="2:7">
      <c r="B21" s="109" t="s">
        <v>10641</v>
      </c>
      <c r="C21" s="109" t="s">
        <v>8402</v>
      </c>
      <c r="D21" s="109" t="s">
        <v>10654</v>
      </c>
      <c r="E21" s="109" t="str">
        <f t="shared" si="0"/>
        <v>=A*(B*(x+C))^D/(1+(B*(x+C))^D)</v>
      </c>
      <c r="F21" s="109" t="s">
        <v>11105</v>
      </c>
    </row>
    <row r="22" spans="2:7">
      <c r="B22" s="109" t="s">
        <v>10641</v>
      </c>
      <c r="C22" s="109" t="s">
        <v>8402</v>
      </c>
      <c r="D22" s="109" t="s">
        <v>10655</v>
      </c>
      <c r="E22" s="109" t="str">
        <f t="shared" si="0"/>
        <v>=A*cosh(B*X+C)+D</v>
      </c>
      <c r="F22" s="109" t="s">
        <v>11106</v>
      </c>
    </row>
    <row r="23" spans="2:7">
      <c r="B23" s="109" t="s">
        <v>10641</v>
      </c>
      <c r="C23" s="109" t="s">
        <v>8402</v>
      </c>
      <c r="D23" s="109" t="s">
        <v>10656</v>
      </c>
      <c r="E23" s="109" t="str">
        <f t="shared" si="0"/>
        <v>=A*sinh(B*X+C)+D</v>
      </c>
      <c r="F23" s="109" t="s">
        <v>11107</v>
      </c>
    </row>
    <row r="24" spans="2:7">
      <c r="B24" s="109" t="s">
        <v>10641</v>
      </c>
      <c r="C24" s="109" t="s">
        <v>8402</v>
      </c>
      <c r="D24" s="109" t="s">
        <v>10657</v>
      </c>
      <c r="E24" s="109" t="str">
        <f t="shared" si="0"/>
        <v>=A*tanh(B*X+C)+D</v>
      </c>
      <c r="F24" s="109" t="s">
        <v>11108</v>
      </c>
    </row>
    <row r="25" spans="2:7">
      <c r="B25"/>
      <c r="C25"/>
      <c r="D25"/>
      <c r="E25"/>
      <c r="F25"/>
      <c r="G25"/>
    </row>
    <row r="26" spans="2:7">
      <c r="B26"/>
      <c r="C26"/>
      <c r="D26"/>
      <c r="E26"/>
      <c r="F26"/>
      <c r="G26"/>
    </row>
    <row r="27" spans="2:7">
      <c r="B27"/>
      <c r="C27"/>
      <c r="D27"/>
      <c r="E27"/>
      <c r="F27"/>
      <c r="G27"/>
    </row>
    <row r="28" spans="2:7">
      <c r="B28"/>
      <c r="C28"/>
      <c r="D28"/>
      <c r="E28"/>
      <c r="F28"/>
      <c r="G28"/>
    </row>
    <row r="29" spans="2:7">
      <c r="B29"/>
      <c r="C29"/>
      <c r="D29"/>
      <c r="E29"/>
      <c r="F29"/>
      <c r="G29"/>
    </row>
    <row r="30" spans="2:7">
      <c r="B30"/>
      <c r="C30"/>
      <c r="D30"/>
      <c r="E30"/>
      <c r="F30"/>
      <c r="G30"/>
    </row>
    <row r="31" spans="2:7">
      <c r="B31"/>
      <c r="C31"/>
      <c r="D31"/>
      <c r="E31"/>
      <c r="F31"/>
      <c r="G31"/>
    </row>
    <row r="32" spans="2:7">
      <c r="B32"/>
      <c r="C32"/>
      <c r="D32"/>
      <c r="E32"/>
      <c r="F32"/>
      <c r="G32"/>
    </row>
    <row r="33" spans="2:7">
      <c r="B33"/>
      <c r="C33"/>
      <c r="D33"/>
      <c r="E33"/>
      <c r="F33"/>
      <c r="G33"/>
    </row>
    <row r="34" spans="2:7">
      <c r="B34"/>
      <c r="C34"/>
      <c r="D34"/>
      <c r="E34"/>
      <c r="F34"/>
      <c r="G34"/>
    </row>
    <row r="35" spans="2:7">
      <c r="B35"/>
      <c r="C35"/>
      <c r="D35"/>
      <c r="E35"/>
      <c r="F35"/>
      <c r="G35"/>
    </row>
    <row r="36" spans="2:7">
      <c r="B36"/>
      <c r="C36"/>
      <c r="D36"/>
      <c r="E36"/>
      <c r="F36"/>
      <c r="G36"/>
    </row>
    <row r="37" spans="2:7">
      <c r="B37"/>
      <c r="C37"/>
      <c r="D37"/>
      <c r="E37"/>
      <c r="F37"/>
      <c r="G37"/>
    </row>
    <row r="38" spans="2:7">
      <c r="B38"/>
      <c r="C38"/>
      <c r="D38"/>
      <c r="E38"/>
      <c r="F38"/>
      <c r="G38"/>
    </row>
    <row r="39" spans="2:7">
      <c r="B39"/>
      <c r="C39"/>
      <c r="D39"/>
      <c r="E39"/>
      <c r="F39"/>
      <c r="G39"/>
    </row>
    <row r="40" spans="2:7">
      <c r="B40"/>
      <c r="C40"/>
      <c r="D40"/>
      <c r="E40"/>
      <c r="F40"/>
      <c r="G40"/>
    </row>
    <row r="41" spans="2:7">
      <c r="B41"/>
      <c r="C41"/>
      <c r="D41"/>
      <c r="E41"/>
      <c r="F41"/>
      <c r="G41"/>
    </row>
    <row r="42" spans="2:7">
      <c r="B42"/>
      <c r="C42"/>
      <c r="D42"/>
      <c r="E42"/>
      <c r="F42"/>
      <c r="G42"/>
    </row>
    <row r="43" spans="2:7">
      <c r="B43"/>
      <c r="C43"/>
      <c r="D43"/>
      <c r="E43"/>
      <c r="F43"/>
      <c r="G43"/>
    </row>
  </sheetData>
  <hyperlinks>
    <hyperlink ref="A1" location="Index" display="Back to Index" xr:uid="{00000000-0004-0000-2900-000000000000}"/>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dimension ref="A1:AA47"/>
  <sheetViews>
    <sheetView zoomScale="70" zoomScaleNormal="70" workbookViewId="0">
      <selection activeCell="C38" sqref="C37:C38"/>
    </sheetView>
  </sheetViews>
  <sheetFormatPr defaultRowHeight="18"/>
  <cols>
    <col min="1" max="1" width="9.09765625" style="1123"/>
    <col min="2" max="2" width="10.8984375" style="1123" customWidth="1"/>
    <col min="3" max="4" width="9.09765625" style="1123"/>
    <col min="20" max="20" width="10.69921875" style="1121" customWidth="1"/>
  </cols>
  <sheetData>
    <row r="1" spans="1:27" ht="18.600000000000001" thickBot="1">
      <c r="A1" s="1209" t="s">
        <v>5781</v>
      </c>
    </row>
    <row r="2" spans="1:27" ht="20.399999999999999">
      <c r="A2" s="1115" t="s">
        <v>10861</v>
      </c>
      <c r="B2" s="1116"/>
      <c r="C2" s="1116"/>
      <c r="D2" s="1116"/>
      <c r="I2" s="1117"/>
      <c r="J2" s="1118" t="s">
        <v>10862</v>
      </c>
      <c r="L2" s="10"/>
      <c r="M2" s="10"/>
      <c r="N2" s="10"/>
      <c r="O2" s="10"/>
      <c r="P2" s="10"/>
      <c r="Q2" s="10"/>
      <c r="R2" s="1119"/>
      <c r="S2" s="1120" t="s">
        <v>10863</v>
      </c>
      <c r="AA2" s="1117"/>
    </row>
    <row r="3" spans="1:27">
      <c r="A3" s="1122"/>
      <c r="B3" s="1123" t="s">
        <v>10864</v>
      </c>
      <c r="E3" s="1121"/>
      <c r="I3" s="1117"/>
      <c r="K3" s="1123" t="s">
        <v>10865</v>
      </c>
      <c r="L3" s="1123">
        <v>0.2</v>
      </c>
      <c r="N3" s="1123"/>
      <c r="R3" s="1117"/>
      <c r="T3" s="1124" t="s">
        <v>10866</v>
      </c>
      <c r="U3" s="1124">
        <v>235</v>
      </c>
      <c r="AA3" s="1117"/>
    </row>
    <row r="4" spans="1:27">
      <c r="A4" s="1122"/>
      <c r="E4" s="1121"/>
      <c r="I4" s="1117"/>
      <c r="K4" s="1123"/>
      <c r="L4" s="1123"/>
      <c r="N4" s="1123"/>
      <c r="R4" s="1117"/>
      <c r="AA4" s="1117"/>
    </row>
    <row r="5" spans="1:27">
      <c r="A5" s="1122"/>
      <c r="B5" s="1123" t="s">
        <v>50</v>
      </c>
      <c r="C5" s="1123" t="s">
        <v>10867</v>
      </c>
      <c r="E5" s="1121"/>
      <c r="I5" s="1117"/>
      <c r="M5" s="1123"/>
      <c r="N5" s="1123"/>
      <c r="R5" s="1117"/>
      <c r="T5" s="1121" t="s">
        <v>759</v>
      </c>
      <c r="AA5" s="1117"/>
    </row>
    <row r="6" spans="1:27">
      <c r="A6" s="1122"/>
      <c r="B6" s="1124">
        <v>1.5</v>
      </c>
      <c r="C6" s="1124">
        <v>1</v>
      </c>
      <c r="E6" s="1121"/>
      <c r="I6" s="1117"/>
      <c r="K6" s="1123" t="s">
        <v>10868</v>
      </c>
      <c r="L6" s="1123">
        <v>0</v>
      </c>
      <c r="M6" s="1123"/>
      <c r="N6" s="1123"/>
      <c r="R6" s="1117"/>
      <c r="T6" s="1124">
        <f t="shared" ref="T6:T11" si="0">B25*COS(RADIANS($U$3))-C25*SIN(RADIANS($U$3))+L$3</f>
        <v>-0.59081323316894396</v>
      </c>
      <c r="U6" s="1124">
        <f t="shared" ref="U6:U11" si="1">B25*SIN(RADIANS($U$3))+C25*COS(RADIANS($U$3))+L$6</f>
        <v>-1.8267770609039524</v>
      </c>
      <c r="AA6" s="1117"/>
    </row>
    <row r="7" spans="1:27">
      <c r="A7" s="1122"/>
      <c r="B7" s="1124">
        <v>1</v>
      </c>
      <c r="C7" s="1124">
        <v>-1</v>
      </c>
      <c r="E7" s="1121"/>
      <c r="I7" s="1117"/>
      <c r="N7" s="1123"/>
      <c r="R7" s="1117"/>
      <c r="T7" s="1124">
        <f t="shared" si="0"/>
        <v>-0.87331018497195712</v>
      </c>
      <c r="U7" s="1124">
        <f t="shared" si="1"/>
        <v>-0.8354670830352704</v>
      </c>
      <c r="AA7" s="1117"/>
    </row>
    <row r="8" spans="1:27">
      <c r="A8" s="1122"/>
      <c r="B8" s="1124">
        <v>1.5</v>
      </c>
      <c r="C8" s="1124">
        <f>C7-2</f>
        <v>-3</v>
      </c>
      <c r="E8" s="1121"/>
      <c r="I8" s="1117"/>
      <c r="K8" s="1124">
        <f t="shared" ref="K8:K13" si="2">B25+$L$3</f>
        <v>2.1500000000000004</v>
      </c>
      <c r="L8" s="1124">
        <f t="shared" ref="L8:L13" si="3">C25+$L$6</f>
        <v>0.4</v>
      </c>
      <c r="M8" s="1123"/>
      <c r="N8" s="1123"/>
      <c r="R8" s="1117"/>
      <c r="T8" s="1124">
        <f t="shared" si="0"/>
        <v>-1.9014565040313307</v>
      </c>
      <c r="U8" s="1124">
        <f t="shared" si="1"/>
        <v>-0.90905476274227803</v>
      </c>
      <c r="AA8" s="1117"/>
    </row>
    <row r="9" spans="1:27">
      <c r="A9" s="1122"/>
      <c r="B9" s="1124">
        <v>-1.5</v>
      </c>
      <c r="C9" s="1124">
        <v>-2</v>
      </c>
      <c r="E9" s="1121"/>
      <c r="I9" s="1117"/>
      <c r="K9" s="1124">
        <f t="shared" si="2"/>
        <v>1.5</v>
      </c>
      <c r="L9" s="1124">
        <f t="shared" si="3"/>
        <v>-0.4</v>
      </c>
      <c r="M9" s="1123"/>
      <c r="N9" s="1123"/>
      <c r="R9" s="1117"/>
      <c r="T9" s="1124">
        <f t="shared" si="0"/>
        <v>0.66315241545334724</v>
      </c>
      <c r="U9" s="1124">
        <f t="shared" si="1"/>
        <v>2.056207635444371</v>
      </c>
      <c r="AA9" s="1117"/>
    </row>
    <row r="10" spans="1:27">
      <c r="A10" s="1122"/>
      <c r="B10" s="1124">
        <v>-1.5</v>
      </c>
      <c r="C10" s="1124">
        <v>-1</v>
      </c>
      <c r="E10" s="1121"/>
      <c r="I10" s="1117"/>
      <c r="K10" s="1124">
        <f t="shared" si="2"/>
        <v>2.1500000000000004</v>
      </c>
      <c r="L10" s="1124">
        <f t="shared" si="3"/>
        <v>-1.2000000000000002</v>
      </c>
      <c r="M10" s="1123"/>
      <c r="N10" s="1123"/>
      <c r="R10" s="1117"/>
      <c r="T10" s="1124">
        <f t="shared" si="0"/>
        <v>0.99081323316894387</v>
      </c>
      <c r="U10" s="1124">
        <f t="shared" si="1"/>
        <v>1.8267770609039524</v>
      </c>
      <c r="AA10" s="1117"/>
    </row>
    <row r="11" spans="1:27">
      <c r="A11" s="1122"/>
      <c r="B11" s="1124">
        <v>1.5</v>
      </c>
      <c r="C11" s="1124">
        <v>3</v>
      </c>
      <c r="E11" s="1121"/>
      <c r="I11" s="1117"/>
      <c r="K11" s="1124">
        <f t="shared" si="2"/>
        <v>-1.7500000000000002</v>
      </c>
      <c r="L11" s="1124">
        <f t="shared" si="3"/>
        <v>-0.8</v>
      </c>
      <c r="R11" s="1117"/>
      <c r="T11" s="1124">
        <f t="shared" si="0"/>
        <v>6.4508402262249465E-2</v>
      </c>
      <c r="U11" s="1124">
        <f t="shared" si="1"/>
        <v>-2.2856382099847896</v>
      </c>
      <c r="AA11" s="1117"/>
    </row>
    <row r="12" spans="1:27">
      <c r="A12" s="1122"/>
      <c r="E12" s="1121"/>
      <c r="I12" s="1117"/>
      <c r="K12" s="1124">
        <f t="shared" si="2"/>
        <v>-1.7500000000000002</v>
      </c>
      <c r="L12" s="1124">
        <f t="shared" si="3"/>
        <v>-0.4</v>
      </c>
      <c r="R12" s="1117"/>
      <c r="AA12" s="1117"/>
    </row>
    <row r="13" spans="1:27">
      <c r="A13" s="1122"/>
      <c r="E13" s="1121"/>
      <c r="I13" s="1117"/>
      <c r="K13" s="1124">
        <f t="shared" si="2"/>
        <v>2.1500000000000004</v>
      </c>
      <c r="L13" s="1124">
        <f t="shared" si="3"/>
        <v>1.2000000000000002</v>
      </c>
      <c r="R13" s="1117"/>
      <c r="AA13" s="1117"/>
    </row>
    <row r="14" spans="1:27">
      <c r="A14" s="1122"/>
      <c r="E14" s="1121"/>
      <c r="I14" s="1117"/>
      <c r="J14" s="1123"/>
      <c r="K14" s="1123"/>
      <c r="L14" s="1123"/>
      <c r="M14" s="1123"/>
      <c r="N14" s="1123"/>
      <c r="R14" s="1117"/>
      <c r="U14" s="1121"/>
      <c r="AA14" s="1117"/>
    </row>
    <row r="15" spans="1:27">
      <c r="A15" s="1122"/>
      <c r="E15" s="1121"/>
      <c r="I15" s="1117"/>
      <c r="J15" s="1123"/>
      <c r="K15" s="1123"/>
      <c r="L15" s="1123"/>
      <c r="M15" s="1123"/>
      <c r="N15" s="1123"/>
      <c r="R15" s="1117"/>
      <c r="AA15" s="1117"/>
    </row>
    <row r="16" spans="1:27">
      <c r="A16" s="1125"/>
      <c r="B16" s="1125"/>
      <c r="C16" s="1125"/>
      <c r="D16" s="1125"/>
      <c r="E16" s="1126"/>
      <c r="F16" s="1126"/>
      <c r="G16" s="1126"/>
      <c r="H16" s="1126"/>
      <c r="I16" s="1127"/>
      <c r="J16" s="1125"/>
      <c r="K16" s="1125"/>
      <c r="L16" s="1125"/>
      <c r="M16" s="1125"/>
      <c r="N16" s="1125"/>
      <c r="O16" s="1126"/>
      <c r="P16" s="1126"/>
      <c r="Q16" s="1126"/>
      <c r="R16" s="1127"/>
      <c r="AA16" s="1127"/>
    </row>
    <row r="17" spans="1:27" ht="20.399999999999999">
      <c r="A17" s="1128" t="s">
        <v>10869</v>
      </c>
      <c r="I17" s="1129"/>
      <c r="J17" s="1120" t="s">
        <v>10870</v>
      </c>
      <c r="S17" s="1130" t="s">
        <v>10871</v>
      </c>
      <c r="T17" s="1131"/>
      <c r="U17" s="1131"/>
      <c r="V17" s="1131"/>
      <c r="W17" s="1131"/>
      <c r="X17" s="1132"/>
      <c r="Y17" s="1132"/>
      <c r="Z17" s="1132"/>
      <c r="AA17" s="1129"/>
    </row>
    <row r="18" spans="1:27">
      <c r="A18" s="1122"/>
      <c r="I18" s="1117"/>
      <c r="J18" s="1123"/>
      <c r="K18" s="1123"/>
      <c r="L18" s="1123"/>
      <c r="M18" s="1123"/>
      <c r="S18" s="1133"/>
      <c r="AA18" s="1117"/>
    </row>
    <row r="19" spans="1:27">
      <c r="A19" s="1122"/>
      <c r="I19" s="1117"/>
      <c r="J19" s="1123"/>
      <c r="M19" s="1123"/>
      <c r="S19" s="1134"/>
      <c r="T19" s="1123"/>
      <c r="U19" s="1123"/>
      <c r="V19" s="1123"/>
      <c r="W19" s="1123"/>
      <c r="AA19" s="1117"/>
    </row>
    <row r="20" spans="1:27">
      <c r="A20" s="1128" t="s">
        <v>10872</v>
      </c>
      <c r="C20" s="1123">
        <v>1.3</v>
      </c>
      <c r="I20" s="1117"/>
      <c r="K20" s="1124" t="s">
        <v>10873</v>
      </c>
      <c r="L20" s="1124">
        <v>125</v>
      </c>
      <c r="S20" s="1134"/>
      <c r="T20" s="1124" t="s">
        <v>10874</v>
      </c>
      <c r="U20" s="1124">
        <v>215</v>
      </c>
      <c r="W20" s="1123"/>
      <c r="AA20" s="1117"/>
    </row>
    <row r="21" spans="1:27" ht="20.399999999999999">
      <c r="A21" s="1122"/>
      <c r="I21" s="1117"/>
      <c r="S21" s="1133"/>
      <c r="AA21" s="1135"/>
    </row>
    <row r="22" spans="1:27">
      <c r="A22" s="1122"/>
      <c r="I22" s="1117"/>
      <c r="K22" t="s">
        <v>759</v>
      </c>
      <c r="S22" s="1133"/>
      <c r="Z22" t="s">
        <v>759</v>
      </c>
      <c r="AA22" s="1136"/>
    </row>
    <row r="23" spans="1:27">
      <c r="A23" s="1128" t="s">
        <v>10875</v>
      </c>
      <c r="C23" s="1123">
        <v>0.4</v>
      </c>
      <c r="I23" s="1117"/>
      <c r="K23" s="1124">
        <f t="shared" ref="K23:K28" si="4">B25*COS(RADIANS($L$20))-C25*SIN(RADIANS($L$20))</f>
        <v>-1.4461348686001367</v>
      </c>
      <c r="L23" s="1124">
        <f t="shared" ref="L23:L28" si="5">B25*SIN(RADIANS($L$20))+C25*COS(RADIANS($L$20))</f>
        <v>1.3679159118231157</v>
      </c>
      <c r="S23" s="1133"/>
      <c r="T23" s="1124">
        <f t="shared" ref="T23:T28" si="6">T6*COS(RADIANS($U$20))-U6*SIN(RADIANS($U$20))</f>
        <v>-0.56383040885779789</v>
      </c>
      <c r="U23" s="1124">
        <f t="shared" ref="U23:U28" si="7">T6*SIN(RADIANS($U$20))+U6*COS(RADIANS($U$20))</f>
        <v>1.8352847127297913</v>
      </c>
      <c r="AA23" s="1136"/>
    </row>
    <row r="24" spans="1:27">
      <c r="A24" s="1122"/>
      <c r="I24" s="1117"/>
      <c r="K24" s="1124">
        <f t="shared" si="4"/>
        <v>-0.41798854954076331</v>
      </c>
      <c r="L24" s="1124">
        <f t="shared" si="5"/>
        <v>1.2943282321161078</v>
      </c>
      <c r="S24" s="1134"/>
      <c r="T24" s="1124">
        <f t="shared" si="6"/>
        <v>0.23616959114220226</v>
      </c>
      <c r="U24" s="1124">
        <f t="shared" si="7"/>
        <v>1.1852847127297905</v>
      </c>
      <c r="V24" s="1123"/>
      <c r="W24" s="1123"/>
      <c r="AA24" s="1117"/>
    </row>
    <row r="25" spans="1:27">
      <c r="A25" s="1122"/>
      <c r="B25" s="1124">
        <f t="shared" ref="B25:B30" si="8">C$20*B6</f>
        <v>1.9500000000000002</v>
      </c>
      <c r="C25" s="1124">
        <f t="shared" ref="C25:C30" si="9">C$23*C6</f>
        <v>0.4</v>
      </c>
      <c r="I25" s="1117"/>
      <c r="K25" s="1124">
        <f t="shared" si="4"/>
        <v>-0.13549159773774988</v>
      </c>
      <c r="L25" s="1124">
        <f t="shared" si="5"/>
        <v>2.2856382099847896</v>
      </c>
      <c r="S25" s="1134"/>
      <c r="T25" s="1124">
        <f t="shared" si="6"/>
        <v>1.0361695911422024</v>
      </c>
      <c r="U25" s="1124">
        <f t="shared" si="7"/>
        <v>1.8352847127297909</v>
      </c>
      <c r="V25" s="1123"/>
      <c r="W25" s="1123"/>
      <c r="AA25" s="1117"/>
    </row>
    <row r="26" spans="1:27">
      <c r="A26" s="1122"/>
      <c r="B26" s="1124">
        <f t="shared" si="8"/>
        <v>1.3</v>
      </c>
      <c r="C26" s="1124">
        <f t="shared" si="9"/>
        <v>-0.4</v>
      </c>
      <c r="I26" s="1117"/>
      <c r="K26" s="1124">
        <f t="shared" si="4"/>
        <v>1.7737956863157334</v>
      </c>
      <c r="L26" s="1124">
        <f t="shared" si="5"/>
        <v>-1.1384853372826971</v>
      </c>
      <c r="S26" s="1134"/>
      <c r="T26" s="1124">
        <f t="shared" si="6"/>
        <v>0.63616959114220106</v>
      </c>
      <c r="U26" s="1124">
        <f t="shared" si="7"/>
        <v>-2.0647152872702099</v>
      </c>
      <c r="V26" s="1123"/>
      <c r="W26" s="1123"/>
      <c r="AA26" s="1117"/>
    </row>
    <row r="27" spans="1:27">
      <c r="A27" s="1122"/>
      <c r="B27" s="1124">
        <f t="shared" si="8"/>
        <v>1.9500000000000002</v>
      </c>
      <c r="C27" s="1124">
        <f t="shared" si="9"/>
        <v>-1.2000000000000002</v>
      </c>
      <c r="I27" s="1117"/>
      <c r="K27" s="1124">
        <f t="shared" si="4"/>
        <v>1.4461348686001367</v>
      </c>
      <c r="L27" s="1124">
        <f t="shared" si="5"/>
        <v>-1.3679159118231157</v>
      </c>
      <c r="S27" s="1134"/>
      <c r="T27" s="1124">
        <f t="shared" si="6"/>
        <v>0.23616959114220115</v>
      </c>
      <c r="U27" s="1124">
        <f t="shared" si="7"/>
        <v>-2.0647152872702099</v>
      </c>
      <c r="V27" s="1123"/>
      <c r="W27" s="1123"/>
      <c r="AA27" s="1117"/>
    </row>
    <row r="28" spans="1:27">
      <c r="A28" s="1122"/>
      <c r="B28" s="1124">
        <f t="shared" si="8"/>
        <v>-1.9500000000000002</v>
      </c>
      <c r="C28" s="1124">
        <f t="shared" si="9"/>
        <v>-0.8</v>
      </c>
      <c r="I28" s="1117"/>
      <c r="K28" s="1124">
        <f t="shared" si="4"/>
        <v>-2.1014565040313302</v>
      </c>
      <c r="L28" s="1124">
        <f t="shared" si="5"/>
        <v>0.90905476274227859</v>
      </c>
      <c r="S28" s="1134"/>
      <c r="T28" s="1124">
        <f t="shared" si="6"/>
        <v>-1.3638304088577979</v>
      </c>
      <c r="U28" s="1124">
        <f t="shared" si="7"/>
        <v>1.8352847127297915</v>
      </c>
      <c r="V28" s="1123"/>
      <c r="W28" s="1123"/>
      <c r="AA28" s="1117"/>
    </row>
    <row r="29" spans="1:27">
      <c r="A29" s="1122"/>
      <c r="B29" s="1124">
        <f t="shared" si="8"/>
        <v>-1.9500000000000002</v>
      </c>
      <c r="C29" s="1124">
        <f t="shared" si="9"/>
        <v>-0.4</v>
      </c>
      <c r="I29" s="1117"/>
      <c r="S29" s="1134"/>
      <c r="V29" s="1123"/>
      <c r="W29" s="1123"/>
      <c r="AA29" s="1117"/>
    </row>
    <row r="30" spans="1:27">
      <c r="A30" s="1122"/>
      <c r="B30" s="1124">
        <f t="shared" si="8"/>
        <v>1.9500000000000002</v>
      </c>
      <c r="C30" s="1124">
        <f t="shared" si="9"/>
        <v>1.2000000000000002</v>
      </c>
      <c r="I30" s="1117"/>
      <c r="S30" s="1134"/>
      <c r="V30" s="1123"/>
      <c r="W30" s="1123"/>
      <c r="AA30" s="1117"/>
    </row>
    <row r="31" spans="1:27">
      <c r="A31" s="1137"/>
      <c r="B31" s="1125"/>
      <c r="C31" s="1125"/>
      <c r="D31" s="1125"/>
      <c r="E31" s="1126"/>
      <c r="F31" s="1126"/>
      <c r="G31" s="1126"/>
      <c r="H31" s="1126"/>
      <c r="I31" s="1127"/>
      <c r="J31" s="1138"/>
      <c r="K31" s="1126"/>
      <c r="L31" s="1126"/>
      <c r="M31" s="1126"/>
      <c r="N31" s="1126"/>
      <c r="O31" s="1126"/>
      <c r="P31" s="1126"/>
      <c r="Q31" s="1126"/>
      <c r="R31" s="1127"/>
      <c r="S31" s="1139"/>
      <c r="T31" s="1140"/>
      <c r="U31" s="1140"/>
      <c r="V31" s="1140"/>
      <c r="W31" s="1140"/>
      <c r="X31" s="1126"/>
      <c r="Y31" s="1126"/>
      <c r="Z31" s="1126"/>
      <c r="AA31" s="1127"/>
    </row>
    <row r="33" spans="16:17">
      <c r="P33">
        <f t="shared" ref="P33:Q39" si="10">T6</f>
        <v>-0.59081323316894396</v>
      </c>
      <c r="Q33">
        <f t="shared" si="10"/>
        <v>-1.8267770609039524</v>
      </c>
    </row>
    <row r="34" spans="16:17">
      <c r="P34">
        <f t="shared" si="10"/>
        <v>-0.87331018497195712</v>
      </c>
      <c r="Q34">
        <f t="shared" si="10"/>
        <v>-0.8354670830352704</v>
      </c>
    </row>
    <row r="35" spans="16:17">
      <c r="P35">
        <f t="shared" si="10"/>
        <v>-1.9014565040313307</v>
      </c>
      <c r="Q35">
        <f t="shared" si="10"/>
        <v>-0.90905476274227803</v>
      </c>
    </row>
    <row r="36" spans="16:17">
      <c r="P36">
        <f t="shared" si="10"/>
        <v>0.66315241545334724</v>
      </c>
      <c r="Q36">
        <f t="shared" si="10"/>
        <v>2.056207635444371</v>
      </c>
    </row>
    <row r="37" spans="16:17">
      <c r="P37">
        <f t="shared" si="10"/>
        <v>0.99081323316894387</v>
      </c>
      <c r="Q37">
        <f t="shared" si="10"/>
        <v>1.8267770609039524</v>
      </c>
    </row>
    <row r="38" spans="16:17">
      <c r="P38">
        <f t="shared" si="10"/>
        <v>6.4508402262249465E-2</v>
      </c>
      <c r="Q38">
        <f t="shared" si="10"/>
        <v>-2.2856382099847896</v>
      </c>
    </row>
    <row r="39" spans="16:17">
      <c r="P39">
        <f t="shared" si="10"/>
        <v>0</v>
      </c>
      <c r="Q39">
        <f t="shared" si="10"/>
        <v>0</v>
      </c>
    </row>
    <row r="41" spans="16:17">
      <c r="P41">
        <f t="shared" ref="P41:Q47" si="11">T23</f>
        <v>-0.56383040885779789</v>
      </c>
      <c r="Q41">
        <f t="shared" si="11"/>
        <v>1.8352847127297913</v>
      </c>
    </row>
    <row r="42" spans="16:17">
      <c r="P42">
        <f t="shared" si="11"/>
        <v>0.23616959114220226</v>
      </c>
      <c r="Q42">
        <f t="shared" si="11"/>
        <v>1.1852847127297905</v>
      </c>
    </row>
    <row r="43" spans="16:17">
      <c r="P43">
        <f t="shared" si="11"/>
        <v>1.0361695911422024</v>
      </c>
      <c r="Q43">
        <f t="shared" si="11"/>
        <v>1.8352847127297909</v>
      </c>
    </row>
    <row r="44" spans="16:17">
      <c r="P44">
        <f t="shared" si="11"/>
        <v>0.63616959114220106</v>
      </c>
      <c r="Q44">
        <f t="shared" si="11"/>
        <v>-2.0647152872702099</v>
      </c>
    </row>
    <row r="45" spans="16:17">
      <c r="P45">
        <f t="shared" si="11"/>
        <v>0.23616959114220115</v>
      </c>
      <c r="Q45">
        <f t="shared" si="11"/>
        <v>-2.0647152872702099</v>
      </c>
    </row>
    <row r="46" spans="16:17">
      <c r="P46">
        <f t="shared" si="11"/>
        <v>-1.3638304088577979</v>
      </c>
      <c r="Q46">
        <f t="shared" si="11"/>
        <v>1.8352847127297915</v>
      </c>
    </row>
    <row r="47" spans="16:17">
      <c r="P47">
        <f t="shared" si="11"/>
        <v>0</v>
      </c>
      <c r="Q47">
        <f t="shared" si="11"/>
        <v>0</v>
      </c>
    </row>
  </sheetData>
  <hyperlinks>
    <hyperlink ref="A1" location="Index" display="Back to Index" xr:uid="{00000000-0004-0000-2A00-000000000000}"/>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37223" r:id="rId4" name="Rot_simple">
          <controlPr defaultSize="0" autoLine="0" r:id="rId5">
            <anchor moveWithCells="1">
              <from>
                <xdr:col>12</xdr:col>
                <xdr:colOff>76200</xdr:colOff>
                <xdr:row>19</xdr:row>
                <xdr:rowOff>83820</xdr:rowOff>
              </from>
              <to>
                <xdr:col>12</xdr:col>
                <xdr:colOff>411480</xdr:colOff>
                <xdr:row>21</xdr:row>
                <xdr:rowOff>83820</xdr:rowOff>
              </to>
            </anchor>
          </controlPr>
        </control>
      </mc:Choice>
      <mc:Fallback>
        <control shapeId="137223" r:id="rId4" name="Rot_simple"/>
      </mc:Fallback>
    </mc:AlternateContent>
    <mc:AlternateContent xmlns:mc="http://schemas.openxmlformats.org/markup-compatibility/2006">
      <mc:Choice Requires="x14">
        <control shapeId="137222" r:id="rId6" name="Rot_own">
          <controlPr defaultSize="0" autoLine="0" r:id="rId7">
            <anchor moveWithCells="1">
              <from>
                <xdr:col>21</xdr:col>
                <xdr:colOff>15240</xdr:colOff>
                <xdr:row>2</xdr:row>
                <xdr:rowOff>83820</xdr:rowOff>
              </from>
              <to>
                <xdr:col>21</xdr:col>
                <xdr:colOff>350520</xdr:colOff>
                <xdr:row>4</xdr:row>
                <xdr:rowOff>114300</xdr:rowOff>
              </to>
            </anchor>
          </controlPr>
        </control>
      </mc:Choice>
      <mc:Fallback>
        <control shapeId="137222" r:id="rId6" name="Rot_own"/>
      </mc:Fallback>
    </mc:AlternateContent>
    <mc:AlternateContent xmlns:mc="http://schemas.openxmlformats.org/markup-compatibility/2006">
      <mc:Choice Requires="x14">
        <control shapeId="137221" r:id="rId8" name="Rot_whole">
          <controlPr defaultSize="0" autoLine="0" r:id="rId9">
            <anchor moveWithCells="1">
              <from>
                <xdr:col>21</xdr:col>
                <xdr:colOff>30480</xdr:colOff>
                <xdr:row>19</xdr:row>
                <xdr:rowOff>76200</xdr:rowOff>
              </from>
              <to>
                <xdr:col>21</xdr:col>
                <xdr:colOff>365760</xdr:colOff>
                <xdr:row>21</xdr:row>
                <xdr:rowOff>76200</xdr:rowOff>
              </to>
            </anchor>
          </controlPr>
        </control>
      </mc:Choice>
      <mc:Fallback>
        <control shapeId="137221" r:id="rId8" name="Rot_whole"/>
      </mc:Fallback>
    </mc:AlternateContent>
    <mc:AlternateContent xmlns:mc="http://schemas.openxmlformats.org/markup-compatibility/2006">
      <mc:Choice Requires="x14">
        <control shapeId="137220" r:id="rId10" name="Shift_Y">
          <controlPr defaultSize="0" autoLine="0" r:id="rId11">
            <anchor moveWithCells="1">
              <from>
                <xdr:col>12</xdr:col>
                <xdr:colOff>0</xdr:colOff>
                <xdr:row>5</xdr:row>
                <xdr:rowOff>68580</xdr:rowOff>
              </from>
              <to>
                <xdr:col>12</xdr:col>
                <xdr:colOff>327660</xdr:colOff>
                <xdr:row>7</xdr:row>
                <xdr:rowOff>60960</xdr:rowOff>
              </to>
            </anchor>
          </controlPr>
        </control>
      </mc:Choice>
      <mc:Fallback>
        <control shapeId="137220" r:id="rId10" name="Shift_Y"/>
      </mc:Fallback>
    </mc:AlternateContent>
    <mc:AlternateContent xmlns:mc="http://schemas.openxmlformats.org/markup-compatibility/2006">
      <mc:Choice Requires="x14">
        <control shapeId="137219" r:id="rId12" name="Shift_X">
          <controlPr defaultSize="0" autoLine="0" r:id="rId13">
            <anchor moveWithCells="1">
              <from>
                <xdr:col>11</xdr:col>
                <xdr:colOff>426720</xdr:colOff>
                <xdr:row>2</xdr:row>
                <xdr:rowOff>144780</xdr:rowOff>
              </from>
              <to>
                <xdr:col>12</xdr:col>
                <xdr:colOff>274320</xdr:colOff>
                <xdr:row>3</xdr:row>
                <xdr:rowOff>205740</xdr:rowOff>
              </to>
            </anchor>
          </controlPr>
        </control>
      </mc:Choice>
      <mc:Fallback>
        <control shapeId="137219" r:id="rId12" name="Shift_X"/>
      </mc:Fallback>
    </mc:AlternateContent>
    <mc:AlternateContent xmlns:mc="http://schemas.openxmlformats.org/markup-compatibility/2006">
      <mc:Choice Requires="x14">
        <control shapeId="137218" r:id="rId14" name="Size_Y">
          <controlPr defaultSize="0" autoLine="0" r:id="rId15">
            <anchor moveWithCells="1">
              <from>
                <xdr:col>3</xdr:col>
                <xdr:colOff>22860</xdr:colOff>
                <xdr:row>22</xdr:row>
                <xdr:rowOff>83820</xdr:rowOff>
              </from>
              <to>
                <xdr:col>3</xdr:col>
                <xdr:colOff>327660</xdr:colOff>
                <xdr:row>24</xdr:row>
                <xdr:rowOff>106680</xdr:rowOff>
              </to>
            </anchor>
          </controlPr>
        </control>
      </mc:Choice>
      <mc:Fallback>
        <control shapeId="137218" r:id="rId14" name="Size_Y"/>
      </mc:Fallback>
    </mc:AlternateContent>
    <mc:AlternateContent xmlns:mc="http://schemas.openxmlformats.org/markup-compatibility/2006">
      <mc:Choice Requires="x14">
        <control shapeId="137217" r:id="rId16" name="Size_X">
          <controlPr defaultSize="0" autoLine="0" r:id="rId7">
            <anchor moveWithCells="1">
              <from>
                <xdr:col>3</xdr:col>
                <xdr:colOff>15240</xdr:colOff>
                <xdr:row>19</xdr:row>
                <xdr:rowOff>83820</xdr:rowOff>
              </from>
              <to>
                <xdr:col>3</xdr:col>
                <xdr:colOff>350520</xdr:colOff>
                <xdr:row>21</xdr:row>
                <xdr:rowOff>83820</xdr:rowOff>
              </to>
            </anchor>
          </controlPr>
        </control>
      </mc:Choice>
      <mc:Fallback>
        <control shapeId="137217" r:id="rId16" name="Size_X"/>
      </mc:Fallback>
    </mc:AlternateContent>
  </control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Q8101"/>
  <sheetViews>
    <sheetView topLeftCell="A2" workbookViewId="0">
      <selection activeCell="B8" sqref="B8"/>
    </sheetView>
  </sheetViews>
  <sheetFormatPr defaultColWidth="9.09765625" defaultRowHeight="14.4"/>
  <cols>
    <col min="1" max="2" width="14.09765625" style="1108" customWidth="1"/>
    <col min="3" max="3" width="15.8984375" style="1108" customWidth="1"/>
    <col min="4" max="8" width="14.09765625" style="1108" customWidth="1"/>
    <col min="9" max="9" width="26.8984375" style="1108" customWidth="1"/>
    <col min="10" max="12" width="14.09765625" style="1108" customWidth="1"/>
    <col min="13" max="13" width="16.296875" style="1108" bestFit="1" customWidth="1"/>
    <col min="14" max="16" width="14.09765625" style="1108" customWidth="1"/>
    <col min="17" max="17" width="14.296875" style="1108" customWidth="1"/>
    <col min="18" max="16384" width="9.09765625" style="1108"/>
  </cols>
  <sheetData>
    <row r="1" spans="1:17">
      <c r="A1" s="50" t="s">
        <v>5781</v>
      </c>
    </row>
    <row r="2" spans="1:17" s="1201" customFormat="1" ht="13.8" customHeight="1">
      <c r="A2" s="1200" t="s">
        <v>1363</v>
      </c>
      <c r="B2" s="1200" t="s">
        <v>465</v>
      </c>
      <c r="C2" s="1200" t="s">
        <v>10658</v>
      </c>
      <c r="D2" s="1200" t="s">
        <v>10659</v>
      </c>
      <c r="E2" s="1200" t="s">
        <v>10660</v>
      </c>
      <c r="F2" s="1200" t="s">
        <v>10661</v>
      </c>
      <c r="G2" s="1200" t="s">
        <v>7709</v>
      </c>
      <c r="H2" s="1200" t="s">
        <v>10662</v>
      </c>
      <c r="I2" s="1200" t="s">
        <v>10663</v>
      </c>
      <c r="J2" s="1200" t="s">
        <v>10664</v>
      </c>
      <c r="K2" s="1200" t="s">
        <v>10665</v>
      </c>
      <c r="L2" s="1200" t="s">
        <v>10666</v>
      </c>
      <c r="M2" s="1200" t="s">
        <v>10667</v>
      </c>
      <c r="N2" s="1200" t="s">
        <v>10668</v>
      </c>
      <c r="O2" s="1200" t="s">
        <v>10669</v>
      </c>
      <c r="P2" s="1200" t="s">
        <v>10670</v>
      </c>
      <c r="Q2" s="1200" t="s">
        <v>10671</v>
      </c>
    </row>
    <row r="3" spans="1:17">
      <c r="A3" s="1109">
        <v>14562</v>
      </c>
      <c r="B3" s="1110" t="s">
        <v>10672</v>
      </c>
      <c r="C3" s="1109">
        <v>2.375</v>
      </c>
      <c r="D3" s="1109">
        <v>1.9950000000000001</v>
      </c>
      <c r="E3" s="1109">
        <v>4.8499999999999996</v>
      </c>
      <c r="F3" s="1109">
        <v>5.61</v>
      </c>
      <c r="G3" s="1110" t="s">
        <v>26</v>
      </c>
      <c r="H3" s="1110" t="s">
        <v>10673</v>
      </c>
      <c r="I3" s="1110" t="s">
        <v>10674</v>
      </c>
      <c r="J3" s="1109">
        <v>75000</v>
      </c>
      <c r="K3" s="1109">
        <v>3.375</v>
      </c>
      <c r="L3" s="1109">
        <v>1.75</v>
      </c>
      <c r="M3" s="1109">
        <v>97800</v>
      </c>
      <c r="N3" s="1109">
        <v>313700</v>
      </c>
      <c r="O3" s="1109">
        <v>4800</v>
      </c>
      <c r="P3" s="1109">
        <v>6900</v>
      </c>
      <c r="Q3" s="1109">
        <v>3900</v>
      </c>
    </row>
    <row r="4" spans="1:17">
      <c r="A4" s="1109">
        <v>14563</v>
      </c>
      <c r="B4" s="1110" t="s">
        <v>10672</v>
      </c>
      <c r="C4" s="1109">
        <v>2.375</v>
      </c>
      <c r="D4" s="1109">
        <v>1.9950000000000001</v>
      </c>
      <c r="E4" s="1109">
        <v>4.8499999999999996</v>
      </c>
      <c r="F4" s="1109">
        <v>5.61</v>
      </c>
      <c r="G4" s="1110" t="s">
        <v>26</v>
      </c>
      <c r="H4" s="1110" t="s">
        <v>10673</v>
      </c>
      <c r="I4" s="1110" t="s">
        <v>10675</v>
      </c>
      <c r="J4" s="1109">
        <v>75000</v>
      </c>
      <c r="K4" s="1109">
        <v>3.375</v>
      </c>
      <c r="L4" s="1109">
        <v>1.75</v>
      </c>
      <c r="M4" s="1109">
        <v>97800</v>
      </c>
      <c r="N4" s="1109">
        <v>294800</v>
      </c>
      <c r="O4" s="1109">
        <v>4800</v>
      </c>
      <c r="P4" s="1109">
        <v>6700</v>
      </c>
      <c r="Q4" s="1109">
        <v>3700</v>
      </c>
    </row>
    <row r="5" spans="1:17">
      <c r="A5" s="1109">
        <v>14564</v>
      </c>
      <c r="B5" s="1110" t="s">
        <v>10672</v>
      </c>
      <c r="C5" s="1109">
        <v>2.375</v>
      </c>
      <c r="D5" s="1109">
        <v>1.9950000000000001</v>
      </c>
      <c r="E5" s="1109">
        <v>4.8499999999999996</v>
      </c>
      <c r="F5" s="1109">
        <v>5.54</v>
      </c>
      <c r="G5" s="1110" t="s">
        <v>26</v>
      </c>
      <c r="H5" s="1110" t="s">
        <v>10673</v>
      </c>
      <c r="I5" s="1110" t="s">
        <v>10676</v>
      </c>
      <c r="J5" s="1109">
        <v>75000</v>
      </c>
      <c r="K5" s="1109">
        <v>3.375</v>
      </c>
      <c r="L5" s="1109">
        <v>1.875</v>
      </c>
      <c r="M5" s="1109">
        <v>97800</v>
      </c>
      <c r="N5" s="1109">
        <v>250700</v>
      </c>
      <c r="O5" s="1109">
        <v>4800</v>
      </c>
      <c r="P5" s="1109">
        <v>5600</v>
      </c>
      <c r="Q5" s="1109">
        <v>3100</v>
      </c>
    </row>
    <row r="6" spans="1:17">
      <c r="A6" s="1109">
        <v>14565</v>
      </c>
      <c r="B6" s="1110" t="s">
        <v>10672</v>
      </c>
      <c r="C6" s="1109">
        <v>2.375</v>
      </c>
      <c r="D6" s="1109">
        <v>1.9950000000000001</v>
      </c>
      <c r="E6" s="1109">
        <v>4.8499999999999996</v>
      </c>
      <c r="F6" s="1109">
        <v>5.47</v>
      </c>
      <c r="G6" s="1110" t="s">
        <v>26</v>
      </c>
      <c r="H6" s="1110" t="s">
        <v>10673</v>
      </c>
      <c r="I6" s="1110" t="s">
        <v>10677</v>
      </c>
      <c r="J6" s="1109">
        <v>75000</v>
      </c>
      <c r="K6" s="1109">
        <v>3.375</v>
      </c>
      <c r="L6" s="1109">
        <v>2</v>
      </c>
      <c r="M6" s="1109">
        <v>97800</v>
      </c>
      <c r="N6" s="1109">
        <v>202700</v>
      </c>
      <c r="O6" s="1109">
        <v>4800</v>
      </c>
      <c r="P6" s="1109">
        <v>5200</v>
      </c>
      <c r="Q6" s="1109">
        <v>2700</v>
      </c>
    </row>
    <row r="7" spans="1:17">
      <c r="A7" s="1109">
        <v>14566</v>
      </c>
      <c r="B7" s="1110" t="s">
        <v>10672</v>
      </c>
      <c r="C7" s="1109">
        <v>2.375</v>
      </c>
      <c r="D7" s="1109">
        <v>1.9950000000000001</v>
      </c>
      <c r="E7" s="1109">
        <v>4.8499999999999996</v>
      </c>
      <c r="F7" s="1109">
        <v>5.61</v>
      </c>
      <c r="G7" s="1110" t="s">
        <v>694</v>
      </c>
      <c r="H7" s="1110" t="s">
        <v>10673</v>
      </c>
      <c r="I7" s="1110" t="s">
        <v>10674</v>
      </c>
      <c r="J7" s="1109">
        <v>95000</v>
      </c>
      <c r="K7" s="1109">
        <v>3.375</v>
      </c>
      <c r="L7" s="1109">
        <v>1.75</v>
      </c>
      <c r="M7" s="1109">
        <v>123900</v>
      </c>
      <c r="N7" s="1109">
        <v>313700</v>
      </c>
      <c r="O7" s="1109">
        <v>6000</v>
      </c>
      <c r="P7" s="1109">
        <v>6900</v>
      </c>
      <c r="Q7" s="1109">
        <v>3900</v>
      </c>
    </row>
    <row r="8" spans="1:17">
      <c r="A8" s="1109">
        <v>14567</v>
      </c>
      <c r="B8" s="1110" t="s">
        <v>10672</v>
      </c>
      <c r="C8" s="1109">
        <v>2.375</v>
      </c>
      <c r="D8" s="1109">
        <v>1.9950000000000001</v>
      </c>
      <c r="E8" s="1109">
        <v>4.8499999999999996</v>
      </c>
      <c r="F8" s="1109">
        <v>5.61</v>
      </c>
      <c r="G8" s="1110" t="s">
        <v>694</v>
      </c>
      <c r="H8" s="1110" t="s">
        <v>10673</v>
      </c>
      <c r="I8" s="1110" t="s">
        <v>10675</v>
      </c>
      <c r="J8" s="1109">
        <v>95000</v>
      </c>
      <c r="K8" s="1109">
        <v>3.375</v>
      </c>
      <c r="L8" s="1109">
        <v>1.75</v>
      </c>
      <c r="M8" s="1109">
        <v>123900</v>
      </c>
      <c r="N8" s="1109">
        <v>294800</v>
      </c>
      <c r="O8" s="1109">
        <v>6000</v>
      </c>
      <c r="P8" s="1109">
        <v>6700</v>
      </c>
      <c r="Q8" s="1109">
        <v>3700</v>
      </c>
    </row>
    <row r="9" spans="1:17">
      <c r="A9" s="1109">
        <v>14568</v>
      </c>
      <c r="B9" s="1110" t="s">
        <v>10672</v>
      </c>
      <c r="C9" s="1109">
        <v>2.375</v>
      </c>
      <c r="D9" s="1109">
        <v>1.9950000000000001</v>
      </c>
      <c r="E9" s="1109">
        <v>4.8499999999999996</v>
      </c>
      <c r="F9" s="1109">
        <v>5.54</v>
      </c>
      <c r="G9" s="1110" t="s">
        <v>694</v>
      </c>
      <c r="H9" s="1110" t="s">
        <v>10673</v>
      </c>
      <c r="I9" s="1110" t="s">
        <v>10676</v>
      </c>
      <c r="J9" s="1109">
        <v>95000</v>
      </c>
      <c r="K9" s="1109">
        <v>3.375</v>
      </c>
      <c r="L9" s="1109">
        <v>1.875</v>
      </c>
      <c r="M9" s="1109">
        <v>123900</v>
      </c>
      <c r="N9" s="1109">
        <v>250700</v>
      </c>
      <c r="O9" s="1109">
        <v>6000</v>
      </c>
      <c r="P9" s="1109">
        <v>5600</v>
      </c>
      <c r="Q9" s="1109">
        <v>3100</v>
      </c>
    </row>
    <row r="10" spans="1:17">
      <c r="A10" s="1109">
        <v>14569</v>
      </c>
      <c r="B10" s="1110" t="s">
        <v>10672</v>
      </c>
      <c r="C10" s="1109">
        <v>2.375</v>
      </c>
      <c r="D10" s="1109">
        <v>1.9950000000000001</v>
      </c>
      <c r="E10" s="1109">
        <v>4.8499999999999996</v>
      </c>
      <c r="F10" s="1109">
        <v>5.54</v>
      </c>
      <c r="G10" s="1110" t="s">
        <v>694</v>
      </c>
      <c r="H10" s="1110" t="s">
        <v>10673</v>
      </c>
      <c r="I10" s="1110" t="s">
        <v>10677</v>
      </c>
      <c r="J10" s="1109">
        <v>95000</v>
      </c>
      <c r="K10" s="1109">
        <v>3.375</v>
      </c>
      <c r="L10" s="1109">
        <v>1.875</v>
      </c>
      <c r="M10" s="1109">
        <v>123900</v>
      </c>
      <c r="N10" s="1109">
        <v>248300</v>
      </c>
      <c r="O10" s="1109">
        <v>6000</v>
      </c>
      <c r="P10" s="1109">
        <v>6400</v>
      </c>
      <c r="Q10" s="1109">
        <v>3400</v>
      </c>
    </row>
    <row r="11" spans="1:17">
      <c r="A11" s="1109">
        <v>14570</v>
      </c>
      <c r="B11" s="1110" t="s">
        <v>10672</v>
      </c>
      <c r="C11" s="1109">
        <v>2.375</v>
      </c>
      <c r="D11" s="1109">
        <v>1.9950000000000001</v>
      </c>
      <c r="E11" s="1109">
        <v>4.8499999999999996</v>
      </c>
      <c r="F11" s="1109">
        <v>5.61</v>
      </c>
      <c r="G11" s="1110" t="s">
        <v>10678</v>
      </c>
      <c r="H11" s="1110" t="s">
        <v>10673</v>
      </c>
      <c r="I11" s="1110" t="s">
        <v>10674</v>
      </c>
      <c r="J11" s="1109">
        <v>105000</v>
      </c>
      <c r="K11" s="1109">
        <v>3.375</v>
      </c>
      <c r="L11" s="1109">
        <v>1.75</v>
      </c>
      <c r="M11" s="1109">
        <v>136900</v>
      </c>
      <c r="N11" s="1109">
        <v>313700</v>
      </c>
      <c r="O11" s="1109">
        <v>6700</v>
      </c>
      <c r="P11" s="1109">
        <v>6900</v>
      </c>
      <c r="Q11" s="1109">
        <v>3900</v>
      </c>
    </row>
    <row r="12" spans="1:17">
      <c r="A12" s="1109">
        <v>14571</v>
      </c>
      <c r="B12" s="1110" t="s">
        <v>10672</v>
      </c>
      <c r="C12" s="1109">
        <v>2.375</v>
      </c>
      <c r="D12" s="1109">
        <v>1.9950000000000001</v>
      </c>
      <c r="E12" s="1109">
        <v>4.8499999999999996</v>
      </c>
      <c r="F12" s="1109">
        <v>5.61</v>
      </c>
      <c r="G12" s="1110" t="s">
        <v>10678</v>
      </c>
      <c r="H12" s="1110" t="s">
        <v>10673</v>
      </c>
      <c r="I12" s="1110" t="s">
        <v>10675</v>
      </c>
      <c r="J12" s="1109">
        <v>105000</v>
      </c>
      <c r="K12" s="1109">
        <v>3.375</v>
      </c>
      <c r="L12" s="1109">
        <v>1.75</v>
      </c>
      <c r="M12" s="1109">
        <v>136900</v>
      </c>
      <c r="N12" s="1109">
        <v>294800</v>
      </c>
      <c r="O12" s="1109">
        <v>6700</v>
      </c>
      <c r="P12" s="1109">
        <v>6700</v>
      </c>
      <c r="Q12" s="1109">
        <v>3700</v>
      </c>
    </row>
    <row r="13" spans="1:17">
      <c r="A13" s="1109">
        <v>14572</v>
      </c>
      <c r="B13" s="1110" t="s">
        <v>10672</v>
      </c>
      <c r="C13" s="1109">
        <v>2.375</v>
      </c>
      <c r="D13" s="1109">
        <v>1.9950000000000001</v>
      </c>
      <c r="E13" s="1109">
        <v>4.8499999999999996</v>
      </c>
      <c r="F13" s="1109">
        <v>5.54</v>
      </c>
      <c r="G13" s="1110" t="s">
        <v>10678</v>
      </c>
      <c r="H13" s="1110" t="s">
        <v>10673</v>
      </c>
      <c r="I13" s="1110" t="s">
        <v>10676</v>
      </c>
      <c r="J13" s="1109">
        <v>105000</v>
      </c>
      <c r="K13" s="1109">
        <v>3.375</v>
      </c>
      <c r="L13" s="1109">
        <v>1.875</v>
      </c>
      <c r="M13" s="1109">
        <v>136900</v>
      </c>
      <c r="N13" s="1109">
        <v>250700</v>
      </c>
      <c r="O13" s="1109">
        <v>6700</v>
      </c>
      <c r="P13" s="1109">
        <v>5600</v>
      </c>
      <c r="Q13" s="1109">
        <v>3100</v>
      </c>
    </row>
    <row r="14" spans="1:17">
      <c r="A14" s="1109">
        <v>14573</v>
      </c>
      <c r="B14" s="1110" t="s">
        <v>10672</v>
      </c>
      <c r="C14" s="1109">
        <v>2.375</v>
      </c>
      <c r="D14" s="1109">
        <v>1.9950000000000001</v>
      </c>
      <c r="E14" s="1109">
        <v>4.8499999999999996</v>
      </c>
      <c r="F14" s="1109">
        <v>5.54</v>
      </c>
      <c r="G14" s="1110" t="s">
        <v>10678</v>
      </c>
      <c r="H14" s="1110" t="s">
        <v>10673</v>
      </c>
      <c r="I14" s="1110" t="s">
        <v>10677</v>
      </c>
      <c r="J14" s="1109">
        <v>105000</v>
      </c>
      <c r="K14" s="1109">
        <v>3.375</v>
      </c>
      <c r="L14" s="1109">
        <v>1.875</v>
      </c>
      <c r="M14" s="1109">
        <v>136900</v>
      </c>
      <c r="N14" s="1109">
        <v>248300</v>
      </c>
      <c r="O14" s="1109">
        <v>6700</v>
      </c>
      <c r="P14" s="1109">
        <v>6400</v>
      </c>
      <c r="Q14" s="1109">
        <v>3400</v>
      </c>
    </row>
    <row r="15" spans="1:17">
      <c r="A15" s="1109">
        <v>14574</v>
      </c>
      <c r="B15" s="1110" t="s">
        <v>10672</v>
      </c>
      <c r="C15" s="1109">
        <v>2.375</v>
      </c>
      <c r="D15" s="1109">
        <v>1.9950000000000001</v>
      </c>
      <c r="E15" s="1109">
        <v>4.8499999999999996</v>
      </c>
      <c r="F15" s="1109">
        <v>5.61</v>
      </c>
      <c r="G15" s="1110" t="s">
        <v>7792</v>
      </c>
      <c r="H15" s="1110" t="s">
        <v>10673</v>
      </c>
      <c r="I15" s="1110" t="s">
        <v>10674</v>
      </c>
      <c r="J15" s="1109">
        <v>135000</v>
      </c>
      <c r="K15" s="1109">
        <v>3.375</v>
      </c>
      <c r="L15" s="1109">
        <v>1.75</v>
      </c>
      <c r="M15" s="1109">
        <v>176100</v>
      </c>
      <c r="N15" s="1109">
        <v>313700</v>
      </c>
      <c r="O15" s="1109">
        <v>8600</v>
      </c>
      <c r="P15" s="1109">
        <v>6900</v>
      </c>
      <c r="Q15" s="1109">
        <v>3900</v>
      </c>
    </row>
    <row r="16" spans="1:17">
      <c r="A16" s="1109">
        <v>14575</v>
      </c>
      <c r="B16" s="1110" t="s">
        <v>10672</v>
      </c>
      <c r="C16" s="1109">
        <v>2.375</v>
      </c>
      <c r="D16" s="1109">
        <v>1.9950000000000001</v>
      </c>
      <c r="E16" s="1109">
        <v>4.8499999999999996</v>
      </c>
      <c r="F16" s="1109">
        <v>5.73</v>
      </c>
      <c r="G16" s="1110" t="s">
        <v>7792</v>
      </c>
      <c r="H16" s="1110" t="s">
        <v>10673</v>
      </c>
      <c r="I16" s="1110" t="s">
        <v>10675</v>
      </c>
      <c r="J16" s="1109">
        <v>135000</v>
      </c>
      <c r="K16" s="1109">
        <v>3.375</v>
      </c>
      <c r="L16" s="1109">
        <v>1.5</v>
      </c>
      <c r="M16" s="1109">
        <v>176100</v>
      </c>
      <c r="N16" s="1109">
        <v>371300</v>
      </c>
      <c r="O16" s="1109">
        <v>8600</v>
      </c>
      <c r="P16" s="1109">
        <v>8300</v>
      </c>
      <c r="Q16" s="1109">
        <v>4700</v>
      </c>
    </row>
    <row r="17" spans="1:17">
      <c r="A17" s="1109">
        <v>14576</v>
      </c>
      <c r="B17" s="1110" t="s">
        <v>10672</v>
      </c>
      <c r="C17" s="1109">
        <v>2.375</v>
      </c>
      <c r="D17" s="1109">
        <v>1.9950000000000001</v>
      </c>
      <c r="E17" s="1109">
        <v>4.8499999999999996</v>
      </c>
      <c r="F17" s="1109">
        <v>5.67</v>
      </c>
      <c r="G17" s="1110" t="s">
        <v>7792</v>
      </c>
      <c r="H17" s="1110" t="s">
        <v>10673</v>
      </c>
      <c r="I17" s="1110" t="s">
        <v>10676</v>
      </c>
      <c r="J17" s="1109">
        <v>135000</v>
      </c>
      <c r="K17" s="1109">
        <v>3.375</v>
      </c>
      <c r="L17" s="1109">
        <v>1.625</v>
      </c>
      <c r="M17" s="1109">
        <v>176100</v>
      </c>
      <c r="N17" s="1109">
        <v>333100</v>
      </c>
      <c r="O17" s="1109">
        <v>8600</v>
      </c>
      <c r="P17" s="1109">
        <v>7500</v>
      </c>
      <c r="Q17" s="1109">
        <v>4100</v>
      </c>
    </row>
    <row r="18" spans="1:17">
      <c r="A18" s="1109">
        <v>14577</v>
      </c>
      <c r="B18" s="1110" t="s">
        <v>10672</v>
      </c>
      <c r="C18" s="1109">
        <v>2.375</v>
      </c>
      <c r="D18" s="1109">
        <v>1.9950000000000001</v>
      </c>
      <c r="E18" s="1109">
        <v>4.8499999999999996</v>
      </c>
      <c r="F18" s="1109">
        <v>5.61</v>
      </c>
      <c r="G18" s="1110" t="s">
        <v>7792</v>
      </c>
      <c r="H18" s="1110" t="s">
        <v>10673</v>
      </c>
      <c r="I18" s="1110" t="s">
        <v>10677</v>
      </c>
      <c r="J18" s="1109">
        <v>135000</v>
      </c>
      <c r="K18" s="1109">
        <v>3.375</v>
      </c>
      <c r="L18" s="1109">
        <v>1.75</v>
      </c>
      <c r="M18" s="1109">
        <v>176100</v>
      </c>
      <c r="N18" s="1109">
        <v>291000</v>
      </c>
      <c r="O18" s="1109">
        <v>8600</v>
      </c>
      <c r="P18" s="1109">
        <v>7500</v>
      </c>
      <c r="Q18" s="1109">
        <v>4000</v>
      </c>
    </row>
    <row r="19" spans="1:17">
      <c r="A19" s="1109">
        <v>14578</v>
      </c>
      <c r="B19" s="1110" t="s">
        <v>10672</v>
      </c>
      <c r="C19" s="1109">
        <v>2.375</v>
      </c>
      <c r="D19" s="1109">
        <v>1.8149999999999999</v>
      </c>
      <c r="E19" s="1109">
        <v>6.65</v>
      </c>
      <c r="F19" s="1109">
        <v>7.27</v>
      </c>
      <c r="G19" s="1110" t="s">
        <v>26</v>
      </c>
      <c r="H19" s="1110" t="s">
        <v>10673</v>
      </c>
      <c r="I19" s="1110" t="s">
        <v>10674</v>
      </c>
      <c r="J19" s="1109">
        <v>75000</v>
      </c>
      <c r="K19" s="1109">
        <v>3.375</v>
      </c>
      <c r="L19" s="1109">
        <v>1.75</v>
      </c>
      <c r="M19" s="1109">
        <v>138200</v>
      </c>
      <c r="N19" s="1109">
        <v>313700</v>
      </c>
      <c r="O19" s="1109">
        <v>6300</v>
      </c>
      <c r="P19" s="1109">
        <v>6900</v>
      </c>
      <c r="Q19" s="1109">
        <v>3900</v>
      </c>
    </row>
    <row r="20" spans="1:17">
      <c r="A20" s="1109">
        <v>14579</v>
      </c>
      <c r="B20" s="1110" t="s">
        <v>10672</v>
      </c>
      <c r="C20" s="1109">
        <v>2.375</v>
      </c>
      <c r="D20" s="1109">
        <v>1.8149999999999999</v>
      </c>
      <c r="E20" s="1109">
        <v>6.65</v>
      </c>
      <c r="F20" s="1109">
        <v>7.35</v>
      </c>
      <c r="G20" s="1110" t="s">
        <v>26</v>
      </c>
      <c r="H20" s="1110" t="s">
        <v>10673</v>
      </c>
      <c r="I20" s="1110" t="s">
        <v>10679</v>
      </c>
      <c r="J20" s="1109">
        <v>75000</v>
      </c>
      <c r="K20" s="1109">
        <v>3.375</v>
      </c>
      <c r="L20" s="1109">
        <v>1.75</v>
      </c>
      <c r="M20" s="1109">
        <v>138200</v>
      </c>
      <c r="N20" s="1109">
        <v>313700</v>
      </c>
      <c r="O20" s="1109">
        <v>6300</v>
      </c>
      <c r="P20" s="1109">
        <v>8800</v>
      </c>
      <c r="Q20" s="1109">
        <v>5300</v>
      </c>
    </row>
    <row r="21" spans="1:17">
      <c r="A21" s="1109">
        <v>14580</v>
      </c>
      <c r="B21" s="1110" t="s">
        <v>10672</v>
      </c>
      <c r="C21" s="1109">
        <v>2.375</v>
      </c>
      <c r="D21" s="1109">
        <v>1.8149999999999999</v>
      </c>
      <c r="E21" s="1109">
        <v>6.65</v>
      </c>
      <c r="F21" s="1109">
        <v>7.15</v>
      </c>
      <c r="G21" s="1110" t="s">
        <v>26</v>
      </c>
      <c r="H21" s="1110" t="s">
        <v>10673</v>
      </c>
      <c r="I21" s="1110" t="s">
        <v>10675</v>
      </c>
      <c r="J21" s="1109">
        <v>75000</v>
      </c>
      <c r="K21" s="1109">
        <v>3.25</v>
      </c>
      <c r="L21" s="1109">
        <v>1.75</v>
      </c>
      <c r="M21" s="1109">
        <v>138200</v>
      </c>
      <c r="N21" s="1109">
        <v>294800</v>
      </c>
      <c r="O21" s="1109">
        <v>6300</v>
      </c>
      <c r="P21" s="1109">
        <v>6500</v>
      </c>
      <c r="Q21" s="1109">
        <v>3700</v>
      </c>
    </row>
    <row r="22" spans="1:17">
      <c r="A22" s="1109">
        <v>14581</v>
      </c>
      <c r="B22" s="1110" t="s">
        <v>10672</v>
      </c>
      <c r="C22" s="1109">
        <v>2.375</v>
      </c>
      <c r="D22" s="1109">
        <v>1.8149999999999999</v>
      </c>
      <c r="E22" s="1109">
        <v>6.65</v>
      </c>
      <c r="F22" s="1109">
        <v>7.12</v>
      </c>
      <c r="G22" s="1110" t="s">
        <v>26</v>
      </c>
      <c r="H22" s="1110" t="s">
        <v>10673</v>
      </c>
      <c r="I22" s="1110" t="s">
        <v>10677</v>
      </c>
      <c r="J22" s="1109">
        <v>75000</v>
      </c>
      <c r="K22" s="1109">
        <v>3.25</v>
      </c>
      <c r="L22" s="1109">
        <v>1.8129999999999999</v>
      </c>
      <c r="M22" s="1109">
        <v>138200</v>
      </c>
      <c r="N22" s="1109">
        <v>270000</v>
      </c>
      <c r="O22" s="1109">
        <v>6300</v>
      </c>
      <c r="P22" s="1109">
        <v>6900</v>
      </c>
      <c r="Q22" s="1109">
        <v>3700</v>
      </c>
    </row>
    <row r="23" spans="1:17">
      <c r="A23" s="1109">
        <v>14582</v>
      </c>
      <c r="B23" s="1110" t="s">
        <v>10672</v>
      </c>
      <c r="C23" s="1109">
        <v>2.375</v>
      </c>
      <c r="D23" s="1109">
        <v>1.8149999999999999</v>
      </c>
      <c r="E23" s="1109">
        <v>6.65</v>
      </c>
      <c r="F23" s="1109">
        <v>7.27</v>
      </c>
      <c r="G23" s="1110" t="s">
        <v>694</v>
      </c>
      <c r="H23" s="1110" t="s">
        <v>10673</v>
      </c>
      <c r="I23" s="1110" t="s">
        <v>10674</v>
      </c>
      <c r="J23" s="1109">
        <v>95000</v>
      </c>
      <c r="K23" s="1109">
        <v>3.375</v>
      </c>
      <c r="L23" s="1109">
        <v>1.75</v>
      </c>
      <c r="M23" s="1109">
        <v>175100</v>
      </c>
      <c r="N23" s="1109">
        <v>313700</v>
      </c>
      <c r="O23" s="1109">
        <v>7900</v>
      </c>
      <c r="P23" s="1109">
        <v>6900</v>
      </c>
      <c r="Q23" s="1109">
        <v>3900</v>
      </c>
    </row>
    <row r="24" spans="1:17">
      <c r="A24" s="1109">
        <v>14583</v>
      </c>
      <c r="B24" s="1110" t="s">
        <v>10672</v>
      </c>
      <c r="C24" s="1109">
        <v>2.375</v>
      </c>
      <c r="D24" s="1109">
        <v>1.8149999999999999</v>
      </c>
      <c r="E24" s="1109">
        <v>6.65</v>
      </c>
      <c r="F24" s="1109">
        <v>7.35</v>
      </c>
      <c r="G24" s="1110" t="s">
        <v>694</v>
      </c>
      <c r="H24" s="1110" t="s">
        <v>10673</v>
      </c>
      <c r="I24" s="1110" t="s">
        <v>10679</v>
      </c>
      <c r="J24" s="1109">
        <v>95000</v>
      </c>
      <c r="K24" s="1109">
        <v>3.375</v>
      </c>
      <c r="L24" s="1109">
        <v>1.75</v>
      </c>
      <c r="M24" s="1109">
        <v>175100</v>
      </c>
      <c r="N24" s="1109">
        <v>313700</v>
      </c>
      <c r="O24" s="1109">
        <v>7900</v>
      </c>
      <c r="P24" s="1109">
        <v>8800</v>
      </c>
      <c r="Q24" s="1109">
        <v>5300</v>
      </c>
    </row>
    <row r="25" spans="1:17">
      <c r="A25" s="1109">
        <v>14584</v>
      </c>
      <c r="B25" s="1110" t="s">
        <v>10672</v>
      </c>
      <c r="C25" s="1109">
        <v>2.375</v>
      </c>
      <c r="D25" s="1109">
        <v>1.8149999999999999</v>
      </c>
      <c r="E25" s="1109">
        <v>6.65</v>
      </c>
      <c r="F25" s="1109">
        <v>7.15</v>
      </c>
      <c r="G25" s="1110" t="s">
        <v>694</v>
      </c>
      <c r="H25" s="1110" t="s">
        <v>10673</v>
      </c>
      <c r="I25" s="1110" t="s">
        <v>10675</v>
      </c>
      <c r="J25" s="1109">
        <v>95000</v>
      </c>
      <c r="K25" s="1109">
        <v>3.25</v>
      </c>
      <c r="L25" s="1109">
        <v>1.75</v>
      </c>
      <c r="M25" s="1109">
        <v>175100</v>
      </c>
      <c r="N25" s="1109">
        <v>294800</v>
      </c>
      <c r="O25" s="1109">
        <v>7900</v>
      </c>
      <c r="P25" s="1109">
        <v>6500</v>
      </c>
      <c r="Q25" s="1109">
        <v>3700</v>
      </c>
    </row>
    <row r="26" spans="1:17">
      <c r="A26" s="1109">
        <v>14585</v>
      </c>
      <c r="B26" s="1110" t="s">
        <v>10672</v>
      </c>
      <c r="C26" s="1109">
        <v>2.375</v>
      </c>
      <c r="D26" s="1109">
        <v>1.8149999999999999</v>
      </c>
      <c r="E26" s="1109">
        <v>6.65</v>
      </c>
      <c r="F26" s="1109">
        <v>7.12</v>
      </c>
      <c r="G26" s="1110" t="s">
        <v>694</v>
      </c>
      <c r="H26" s="1110" t="s">
        <v>10673</v>
      </c>
      <c r="I26" s="1110" t="s">
        <v>10677</v>
      </c>
      <c r="J26" s="1109">
        <v>95000</v>
      </c>
      <c r="K26" s="1109">
        <v>3.25</v>
      </c>
      <c r="L26" s="1109">
        <v>1.8129999999999999</v>
      </c>
      <c r="M26" s="1109">
        <v>175100</v>
      </c>
      <c r="N26" s="1109">
        <v>270000</v>
      </c>
      <c r="O26" s="1109">
        <v>7900</v>
      </c>
      <c r="P26" s="1109">
        <v>6900</v>
      </c>
      <c r="Q26" s="1109">
        <v>3700</v>
      </c>
    </row>
    <row r="27" spans="1:17">
      <c r="A27" s="1109">
        <v>14586</v>
      </c>
      <c r="B27" s="1110" t="s">
        <v>10672</v>
      </c>
      <c r="C27" s="1109">
        <v>2.375</v>
      </c>
      <c r="D27" s="1109">
        <v>1.8149999999999999</v>
      </c>
      <c r="E27" s="1109">
        <v>6.65</v>
      </c>
      <c r="F27" s="1109">
        <v>7.27</v>
      </c>
      <c r="G27" s="1110" t="s">
        <v>10678</v>
      </c>
      <c r="H27" s="1110" t="s">
        <v>10673</v>
      </c>
      <c r="I27" s="1110" t="s">
        <v>10674</v>
      </c>
      <c r="J27" s="1109">
        <v>105000</v>
      </c>
      <c r="K27" s="1109">
        <v>3.375</v>
      </c>
      <c r="L27" s="1109">
        <v>1.75</v>
      </c>
      <c r="M27" s="1109">
        <v>193500</v>
      </c>
      <c r="N27" s="1109">
        <v>313700</v>
      </c>
      <c r="O27" s="1109">
        <v>8800</v>
      </c>
      <c r="P27" s="1109">
        <v>6900</v>
      </c>
      <c r="Q27" s="1109">
        <v>3900</v>
      </c>
    </row>
    <row r="28" spans="1:17">
      <c r="A28" s="1109">
        <v>14587</v>
      </c>
      <c r="B28" s="1110" t="s">
        <v>10672</v>
      </c>
      <c r="C28" s="1109">
        <v>2.375</v>
      </c>
      <c r="D28" s="1109">
        <v>1.8149999999999999</v>
      </c>
      <c r="E28" s="1109">
        <v>6.65</v>
      </c>
      <c r="F28" s="1109">
        <v>7.35</v>
      </c>
      <c r="G28" s="1110" t="s">
        <v>10678</v>
      </c>
      <c r="H28" s="1110" t="s">
        <v>10673</v>
      </c>
      <c r="I28" s="1110" t="s">
        <v>10679</v>
      </c>
      <c r="J28" s="1109">
        <v>105000</v>
      </c>
      <c r="K28" s="1109">
        <v>3.375</v>
      </c>
      <c r="L28" s="1109">
        <v>1.75</v>
      </c>
      <c r="M28" s="1109">
        <v>193500</v>
      </c>
      <c r="N28" s="1109">
        <v>313700</v>
      </c>
      <c r="O28" s="1109">
        <v>8800</v>
      </c>
      <c r="P28" s="1109">
        <v>8800</v>
      </c>
      <c r="Q28" s="1109">
        <v>5300</v>
      </c>
    </row>
    <row r="29" spans="1:17">
      <c r="A29" s="1109">
        <v>14588</v>
      </c>
      <c r="B29" s="1110" t="s">
        <v>10672</v>
      </c>
      <c r="C29" s="1109">
        <v>2.375</v>
      </c>
      <c r="D29" s="1109">
        <v>1.8149999999999999</v>
      </c>
      <c r="E29" s="1109">
        <v>6.65</v>
      </c>
      <c r="F29" s="1109">
        <v>7.15</v>
      </c>
      <c r="G29" s="1110" t="s">
        <v>10678</v>
      </c>
      <c r="H29" s="1110" t="s">
        <v>10673</v>
      </c>
      <c r="I29" s="1110" t="s">
        <v>10675</v>
      </c>
      <c r="J29" s="1109">
        <v>105000</v>
      </c>
      <c r="K29" s="1109">
        <v>3.25</v>
      </c>
      <c r="L29" s="1109">
        <v>1.75</v>
      </c>
      <c r="M29" s="1109">
        <v>193500</v>
      </c>
      <c r="N29" s="1109">
        <v>294800</v>
      </c>
      <c r="O29" s="1109">
        <v>8800</v>
      </c>
      <c r="P29" s="1109">
        <v>6500</v>
      </c>
      <c r="Q29" s="1109">
        <v>3700</v>
      </c>
    </row>
    <row r="30" spans="1:17">
      <c r="A30" s="1109">
        <v>14589</v>
      </c>
      <c r="B30" s="1110" t="s">
        <v>10672</v>
      </c>
      <c r="C30" s="1109">
        <v>2.375</v>
      </c>
      <c r="D30" s="1109">
        <v>1.8149999999999999</v>
      </c>
      <c r="E30" s="1109">
        <v>6.65</v>
      </c>
      <c r="F30" s="1109">
        <v>7.12</v>
      </c>
      <c r="G30" s="1110" t="s">
        <v>10678</v>
      </c>
      <c r="H30" s="1110" t="s">
        <v>10673</v>
      </c>
      <c r="I30" s="1110" t="s">
        <v>10677</v>
      </c>
      <c r="J30" s="1109">
        <v>105000</v>
      </c>
      <c r="K30" s="1109">
        <v>3.25</v>
      </c>
      <c r="L30" s="1109">
        <v>1.8129999999999999</v>
      </c>
      <c r="M30" s="1109">
        <v>193500</v>
      </c>
      <c r="N30" s="1109">
        <v>270000</v>
      </c>
      <c r="O30" s="1109">
        <v>8800</v>
      </c>
      <c r="P30" s="1109">
        <v>6900</v>
      </c>
      <c r="Q30" s="1109">
        <v>3700</v>
      </c>
    </row>
    <row r="31" spans="1:17">
      <c r="A31" s="1109">
        <v>14590</v>
      </c>
      <c r="B31" s="1110" t="s">
        <v>10672</v>
      </c>
      <c r="C31" s="1109">
        <v>2.375</v>
      </c>
      <c r="D31" s="1109">
        <v>1.8149999999999999</v>
      </c>
      <c r="E31" s="1109">
        <v>6.65</v>
      </c>
      <c r="F31" s="1109">
        <v>7.66</v>
      </c>
      <c r="G31" s="1110" t="s">
        <v>7792</v>
      </c>
      <c r="H31" s="1110" t="s">
        <v>10673</v>
      </c>
      <c r="I31" s="1110" t="s">
        <v>10674</v>
      </c>
      <c r="J31" s="1109">
        <v>135000</v>
      </c>
      <c r="K31" s="1109">
        <v>3.625</v>
      </c>
      <c r="L31" s="1109">
        <v>1.5</v>
      </c>
      <c r="M31" s="1109">
        <v>248800</v>
      </c>
      <c r="N31" s="1109">
        <v>390300</v>
      </c>
      <c r="O31" s="1109">
        <v>11300</v>
      </c>
      <c r="P31" s="1109">
        <v>9000</v>
      </c>
      <c r="Q31" s="1109">
        <v>4900</v>
      </c>
    </row>
    <row r="32" spans="1:17">
      <c r="A32" s="1109">
        <v>14591</v>
      </c>
      <c r="B32" s="1110" t="s">
        <v>10672</v>
      </c>
      <c r="C32" s="1109">
        <v>2.375</v>
      </c>
      <c r="D32" s="1109">
        <v>1.8149999999999999</v>
      </c>
      <c r="E32" s="1109">
        <v>6.65</v>
      </c>
      <c r="F32" s="1109">
        <v>7.35</v>
      </c>
      <c r="G32" s="1110" t="s">
        <v>7792</v>
      </c>
      <c r="H32" s="1110" t="s">
        <v>10673</v>
      </c>
      <c r="I32" s="1110" t="s">
        <v>10679</v>
      </c>
      <c r="J32" s="1109">
        <v>135000</v>
      </c>
      <c r="K32" s="1109">
        <v>3.375</v>
      </c>
      <c r="L32" s="1109">
        <v>1.75</v>
      </c>
      <c r="M32" s="1109">
        <v>248800</v>
      </c>
      <c r="N32" s="1109">
        <v>313700</v>
      </c>
      <c r="O32" s="1109">
        <v>11300</v>
      </c>
      <c r="P32" s="1109">
        <v>8800</v>
      </c>
      <c r="Q32" s="1109">
        <v>5300</v>
      </c>
    </row>
    <row r="33" spans="1:17">
      <c r="A33" s="1109">
        <v>14592</v>
      </c>
      <c r="B33" s="1110" t="s">
        <v>10672</v>
      </c>
      <c r="C33" s="1109">
        <v>2.375</v>
      </c>
      <c r="D33" s="1109">
        <v>1.8149999999999999</v>
      </c>
      <c r="E33" s="1109">
        <v>6.65</v>
      </c>
      <c r="F33" s="1109">
        <v>7.15</v>
      </c>
      <c r="G33" s="1110" t="s">
        <v>7792</v>
      </c>
      <c r="H33" s="1110" t="s">
        <v>10673</v>
      </c>
      <c r="I33" s="1110" t="s">
        <v>10675</v>
      </c>
      <c r="J33" s="1109">
        <v>135000</v>
      </c>
      <c r="K33" s="1109">
        <v>3.25</v>
      </c>
      <c r="L33" s="1109">
        <v>1.75</v>
      </c>
      <c r="M33" s="1109">
        <v>248800</v>
      </c>
      <c r="N33" s="1109">
        <v>294800</v>
      </c>
      <c r="O33" s="1109">
        <v>11300</v>
      </c>
      <c r="P33" s="1109">
        <v>6500</v>
      </c>
      <c r="Q33" s="1109">
        <v>3700</v>
      </c>
    </row>
    <row r="34" spans="1:17">
      <c r="A34" s="1109">
        <v>14593</v>
      </c>
      <c r="B34" s="1110" t="s">
        <v>10672</v>
      </c>
      <c r="C34" s="1109">
        <v>2.375</v>
      </c>
      <c r="D34" s="1109">
        <v>1.8149999999999999</v>
      </c>
      <c r="E34" s="1109">
        <v>6.65</v>
      </c>
      <c r="F34" s="1109">
        <v>7.12</v>
      </c>
      <c r="G34" s="1110" t="s">
        <v>7792</v>
      </c>
      <c r="H34" s="1110" t="s">
        <v>10673</v>
      </c>
      <c r="I34" s="1110" t="s">
        <v>10677</v>
      </c>
      <c r="J34" s="1109">
        <v>135000</v>
      </c>
      <c r="K34" s="1109">
        <v>3.25</v>
      </c>
      <c r="L34" s="1109">
        <v>1.8129999999999999</v>
      </c>
      <c r="M34" s="1109">
        <v>248800</v>
      </c>
      <c r="N34" s="1109">
        <v>270000</v>
      </c>
      <c r="O34" s="1109">
        <v>11300</v>
      </c>
      <c r="P34" s="1109">
        <v>6900</v>
      </c>
      <c r="Q34" s="1109">
        <v>3700</v>
      </c>
    </row>
    <row r="35" spans="1:17">
      <c r="A35" s="1109">
        <v>14594</v>
      </c>
      <c r="B35" s="1110" t="s">
        <v>10672</v>
      </c>
      <c r="C35" s="1109">
        <v>2.875</v>
      </c>
      <c r="D35" s="1109">
        <v>2.4409999999999998</v>
      </c>
      <c r="E35" s="1109">
        <v>6.85</v>
      </c>
      <c r="F35" s="1109">
        <v>7.35</v>
      </c>
      <c r="G35" s="1110" t="s">
        <v>26</v>
      </c>
      <c r="H35" s="1110" t="s">
        <v>10680</v>
      </c>
      <c r="I35" s="1110" t="s">
        <v>10674</v>
      </c>
      <c r="J35" s="1109">
        <v>75000</v>
      </c>
      <c r="K35" s="1109">
        <v>3.375</v>
      </c>
      <c r="L35" s="1109">
        <v>1.75</v>
      </c>
      <c r="M35" s="1109">
        <v>135900</v>
      </c>
      <c r="N35" s="1109">
        <v>313700</v>
      </c>
      <c r="O35" s="1109">
        <v>8100</v>
      </c>
      <c r="P35" s="1109">
        <v>6900</v>
      </c>
      <c r="Q35" s="1109">
        <v>3900</v>
      </c>
    </row>
    <row r="36" spans="1:17">
      <c r="A36" s="1109">
        <v>14595</v>
      </c>
      <c r="B36" s="1110" t="s">
        <v>10672</v>
      </c>
      <c r="C36" s="1109">
        <v>2.875</v>
      </c>
      <c r="D36" s="1109">
        <v>2.4409999999999998</v>
      </c>
      <c r="E36" s="1109">
        <v>6.85</v>
      </c>
      <c r="F36" s="1109">
        <v>7.43</v>
      </c>
      <c r="G36" s="1110" t="s">
        <v>26</v>
      </c>
      <c r="H36" s="1110" t="s">
        <v>10680</v>
      </c>
      <c r="I36" s="1110" t="s">
        <v>10679</v>
      </c>
      <c r="J36" s="1109">
        <v>75000</v>
      </c>
      <c r="K36" s="1109">
        <v>3.375</v>
      </c>
      <c r="L36" s="1109">
        <v>1.75</v>
      </c>
      <c r="M36" s="1109">
        <v>135900</v>
      </c>
      <c r="N36" s="1109">
        <v>313700</v>
      </c>
      <c r="O36" s="1109">
        <v>8100</v>
      </c>
      <c r="P36" s="1109">
        <v>8800</v>
      </c>
      <c r="Q36" s="1109">
        <v>5300</v>
      </c>
    </row>
    <row r="37" spans="1:17">
      <c r="A37" s="1109">
        <v>14596</v>
      </c>
      <c r="B37" s="1110" t="s">
        <v>10672</v>
      </c>
      <c r="C37" s="1109">
        <v>2.875</v>
      </c>
      <c r="D37" s="1109">
        <v>2.4409999999999998</v>
      </c>
      <c r="E37" s="1109">
        <v>6.85</v>
      </c>
      <c r="F37" s="1109">
        <v>8.0399999999999991</v>
      </c>
      <c r="G37" s="1110" t="s">
        <v>26</v>
      </c>
      <c r="H37" s="1110" t="s">
        <v>10673</v>
      </c>
      <c r="I37" s="1110" t="s">
        <v>10681</v>
      </c>
      <c r="J37" s="1109">
        <v>75000</v>
      </c>
      <c r="K37" s="1109">
        <v>4.125</v>
      </c>
      <c r="L37" s="1109">
        <v>2.125</v>
      </c>
      <c r="M37" s="1109">
        <v>135900</v>
      </c>
      <c r="N37" s="1109">
        <v>447100</v>
      </c>
      <c r="O37" s="1109">
        <v>8100</v>
      </c>
      <c r="P37" s="1109">
        <v>11900</v>
      </c>
      <c r="Q37" s="1109">
        <v>6400</v>
      </c>
    </row>
    <row r="38" spans="1:17">
      <c r="A38" s="1109">
        <v>14597</v>
      </c>
      <c r="B38" s="1110" t="s">
        <v>10672</v>
      </c>
      <c r="C38" s="1109">
        <v>2.875</v>
      </c>
      <c r="D38" s="1109">
        <v>2.4409999999999998</v>
      </c>
      <c r="E38" s="1109">
        <v>6.85</v>
      </c>
      <c r="F38" s="1109">
        <v>7.23</v>
      </c>
      <c r="G38" s="1110" t="s">
        <v>26</v>
      </c>
      <c r="H38" s="1110" t="s">
        <v>10680</v>
      </c>
      <c r="I38" s="1110" t="s">
        <v>10682</v>
      </c>
      <c r="J38" s="1109">
        <v>75000</v>
      </c>
      <c r="K38" s="1109">
        <v>3.125</v>
      </c>
      <c r="L38" s="1109">
        <v>1.5</v>
      </c>
      <c r="M38" s="1109">
        <v>135900</v>
      </c>
      <c r="N38" s="1109">
        <v>273000</v>
      </c>
      <c r="O38" s="1109">
        <v>8100</v>
      </c>
      <c r="P38" s="1109">
        <v>5700</v>
      </c>
      <c r="Q38" s="1109">
        <v>3200</v>
      </c>
    </row>
    <row r="39" spans="1:17">
      <c r="A39" s="1109">
        <v>14598</v>
      </c>
      <c r="B39" s="1110" t="s">
        <v>10672</v>
      </c>
      <c r="C39" s="1109">
        <v>2.875</v>
      </c>
      <c r="D39" s="1109">
        <v>2.4409999999999998</v>
      </c>
      <c r="E39" s="1109">
        <v>6.85</v>
      </c>
      <c r="F39" s="1109">
        <v>7.35</v>
      </c>
      <c r="G39" s="1110" t="s">
        <v>26</v>
      </c>
      <c r="H39" s="1110" t="s">
        <v>10673</v>
      </c>
      <c r="I39" s="1110" t="s">
        <v>10675</v>
      </c>
      <c r="J39" s="1109">
        <v>75000</v>
      </c>
      <c r="K39" s="1109">
        <v>3.75</v>
      </c>
      <c r="L39" s="1109">
        <v>2.4380000000000002</v>
      </c>
      <c r="M39" s="1109">
        <v>135900</v>
      </c>
      <c r="N39" s="1109">
        <v>223800</v>
      </c>
      <c r="O39" s="1109">
        <v>8100</v>
      </c>
      <c r="P39" s="1109">
        <v>5600</v>
      </c>
      <c r="Q39" s="1109">
        <v>3100</v>
      </c>
    </row>
    <row r="40" spans="1:17">
      <c r="A40" s="1109">
        <v>14599</v>
      </c>
      <c r="B40" s="1110" t="s">
        <v>10672</v>
      </c>
      <c r="C40" s="1109">
        <v>2.875</v>
      </c>
      <c r="D40" s="1109">
        <v>2.4409999999999998</v>
      </c>
      <c r="E40" s="1109">
        <v>6.85</v>
      </c>
      <c r="F40" s="1109">
        <v>7.6</v>
      </c>
      <c r="G40" s="1110" t="s">
        <v>694</v>
      </c>
      <c r="H40" s="1110" t="s">
        <v>10680</v>
      </c>
      <c r="I40" s="1110" t="s">
        <v>10674</v>
      </c>
      <c r="J40" s="1109">
        <v>95000</v>
      </c>
      <c r="K40" s="1109">
        <v>3.5</v>
      </c>
      <c r="L40" s="1109">
        <v>1.5</v>
      </c>
      <c r="M40" s="1109">
        <v>172100</v>
      </c>
      <c r="N40" s="1109">
        <v>390300</v>
      </c>
      <c r="O40" s="1109">
        <v>10200</v>
      </c>
      <c r="P40" s="1109">
        <v>8800</v>
      </c>
      <c r="Q40" s="1109">
        <v>4900</v>
      </c>
    </row>
    <row r="41" spans="1:17">
      <c r="A41" s="1109">
        <v>14600</v>
      </c>
      <c r="B41" s="1110" t="s">
        <v>10672</v>
      </c>
      <c r="C41" s="1109">
        <v>2.875</v>
      </c>
      <c r="D41" s="1109">
        <v>2.4409999999999998</v>
      </c>
      <c r="E41" s="1109">
        <v>6.85</v>
      </c>
      <c r="F41" s="1109">
        <v>7.43</v>
      </c>
      <c r="G41" s="1110" t="s">
        <v>694</v>
      </c>
      <c r="H41" s="1110" t="s">
        <v>10680</v>
      </c>
      <c r="I41" s="1110" t="s">
        <v>10679</v>
      </c>
      <c r="J41" s="1109">
        <v>95000</v>
      </c>
      <c r="K41" s="1109">
        <v>3.375</v>
      </c>
      <c r="L41" s="1109">
        <v>1.75</v>
      </c>
      <c r="M41" s="1109">
        <v>172100</v>
      </c>
      <c r="N41" s="1109">
        <v>313700</v>
      </c>
      <c r="O41" s="1109">
        <v>10200</v>
      </c>
      <c r="P41" s="1109">
        <v>8800</v>
      </c>
      <c r="Q41" s="1109">
        <v>5300</v>
      </c>
    </row>
    <row r="42" spans="1:17">
      <c r="A42" s="1109">
        <v>14601</v>
      </c>
      <c r="B42" s="1110" t="s">
        <v>10672</v>
      </c>
      <c r="C42" s="1109">
        <v>2.875</v>
      </c>
      <c r="D42" s="1109">
        <v>2.4409999999999998</v>
      </c>
      <c r="E42" s="1109">
        <v>6.85</v>
      </c>
      <c r="F42" s="1109">
        <v>8.0399999999999991</v>
      </c>
      <c r="G42" s="1110" t="s">
        <v>694</v>
      </c>
      <c r="H42" s="1110" t="s">
        <v>10673</v>
      </c>
      <c r="I42" s="1110" t="s">
        <v>10681</v>
      </c>
      <c r="J42" s="1109">
        <v>95000</v>
      </c>
      <c r="K42" s="1109">
        <v>4.125</v>
      </c>
      <c r="L42" s="1109">
        <v>2.125</v>
      </c>
      <c r="M42" s="1109">
        <v>172100</v>
      </c>
      <c r="N42" s="1109">
        <v>447100</v>
      </c>
      <c r="O42" s="1109">
        <v>10200</v>
      </c>
      <c r="P42" s="1109">
        <v>11900</v>
      </c>
      <c r="Q42" s="1109">
        <v>6400</v>
      </c>
    </row>
    <row r="43" spans="1:17">
      <c r="A43" s="1109">
        <v>14602</v>
      </c>
      <c r="B43" s="1110" t="s">
        <v>10672</v>
      </c>
      <c r="C43" s="1109">
        <v>2.875</v>
      </c>
      <c r="D43" s="1109">
        <v>2.4409999999999998</v>
      </c>
      <c r="E43" s="1109">
        <v>6.85</v>
      </c>
      <c r="F43" s="1109">
        <v>7.23</v>
      </c>
      <c r="G43" s="1110" t="s">
        <v>694</v>
      </c>
      <c r="H43" s="1110" t="s">
        <v>10680</v>
      </c>
      <c r="I43" s="1110" t="s">
        <v>10682</v>
      </c>
      <c r="J43" s="1109">
        <v>95000</v>
      </c>
      <c r="K43" s="1109">
        <v>3.125</v>
      </c>
      <c r="L43" s="1109">
        <v>1.5</v>
      </c>
      <c r="M43" s="1109">
        <v>172100</v>
      </c>
      <c r="N43" s="1109">
        <v>273000</v>
      </c>
      <c r="O43" s="1109">
        <v>10200</v>
      </c>
      <c r="P43" s="1109">
        <v>5700</v>
      </c>
      <c r="Q43" s="1109">
        <v>3200</v>
      </c>
    </row>
    <row r="44" spans="1:17">
      <c r="A44" s="1109">
        <v>14603</v>
      </c>
      <c r="B44" s="1110" t="s">
        <v>10672</v>
      </c>
      <c r="C44" s="1109">
        <v>2.875</v>
      </c>
      <c r="D44" s="1109">
        <v>2.4409999999999998</v>
      </c>
      <c r="E44" s="1109">
        <v>6.85</v>
      </c>
      <c r="F44" s="1109">
        <v>7.35</v>
      </c>
      <c r="G44" s="1110" t="s">
        <v>694</v>
      </c>
      <c r="H44" s="1110" t="s">
        <v>10673</v>
      </c>
      <c r="I44" s="1110" t="s">
        <v>10675</v>
      </c>
      <c r="J44" s="1109">
        <v>95000</v>
      </c>
      <c r="K44" s="1109">
        <v>3.75</v>
      </c>
      <c r="L44" s="1109">
        <v>2.4380000000000002</v>
      </c>
      <c r="M44" s="1109">
        <v>172100</v>
      </c>
      <c r="N44" s="1109">
        <v>223800</v>
      </c>
      <c r="O44" s="1109">
        <v>10200</v>
      </c>
      <c r="P44" s="1109">
        <v>5600</v>
      </c>
      <c r="Q44" s="1109">
        <v>3100</v>
      </c>
    </row>
    <row r="45" spans="1:17">
      <c r="A45" s="1109">
        <v>14604</v>
      </c>
      <c r="B45" s="1110" t="s">
        <v>10672</v>
      </c>
      <c r="C45" s="1109">
        <v>2.875</v>
      </c>
      <c r="D45" s="1109">
        <v>2.4409999999999998</v>
      </c>
      <c r="E45" s="1109">
        <v>6.85</v>
      </c>
      <c r="F45" s="1109">
        <v>7.61</v>
      </c>
      <c r="G45" s="1110" t="s">
        <v>10678</v>
      </c>
      <c r="H45" s="1110" t="s">
        <v>10680</v>
      </c>
      <c r="I45" s="1110" t="s">
        <v>10674</v>
      </c>
      <c r="J45" s="1109">
        <v>105000</v>
      </c>
      <c r="K45" s="1109">
        <v>3.625</v>
      </c>
      <c r="L45" s="1109">
        <v>1.75</v>
      </c>
      <c r="M45" s="1109">
        <v>190300</v>
      </c>
      <c r="N45" s="1109">
        <v>313700</v>
      </c>
      <c r="O45" s="1109">
        <v>11300</v>
      </c>
      <c r="P45" s="1109">
        <v>7200</v>
      </c>
      <c r="Q45" s="1109">
        <v>3900</v>
      </c>
    </row>
    <row r="46" spans="1:17">
      <c r="A46" s="1109">
        <v>14605</v>
      </c>
      <c r="B46" s="1110" t="s">
        <v>10672</v>
      </c>
      <c r="C46" s="1109">
        <v>2.875</v>
      </c>
      <c r="D46" s="1109">
        <v>2.4409999999999998</v>
      </c>
      <c r="E46" s="1109">
        <v>6.85</v>
      </c>
      <c r="F46" s="1109">
        <v>7.43</v>
      </c>
      <c r="G46" s="1110" t="s">
        <v>10678</v>
      </c>
      <c r="H46" s="1110" t="s">
        <v>10680</v>
      </c>
      <c r="I46" s="1110" t="s">
        <v>10679</v>
      </c>
      <c r="J46" s="1109">
        <v>105000</v>
      </c>
      <c r="K46" s="1109">
        <v>3.375</v>
      </c>
      <c r="L46" s="1109">
        <v>1.75</v>
      </c>
      <c r="M46" s="1109">
        <v>190300</v>
      </c>
      <c r="N46" s="1109">
        <v>313700</v>
      </c>
      <c r="O46" s="1109">
        <v>11300</v>
      </c>
      <c r="P46" s="1109">
        <v>8800</v>
      </c>
      <c r="Q46" s="1109">
        <v>5300</v>
      </c>
    </row>
    <row r="47" spans="1:17">
      <c r="A47" s="1109">
        <v>14606</v>
      </c>
      <c r="B47" s="1110" t="s">
        <v>10672</v>
      </c>
      <c r="C47" s="1109">
        <v>2.875</v>
      </c>
      <c r="D47" s="1109">
        <v>2.4409999999999998</v>
      </c>
      <c r="E47" s="1109">
        <v>6.85</v>
      </c>
      <c r="F47" s="1109">
        <v>8.0399999999999991</v>
      </c>
      <c r="G47" s="1110" t="s">
        <v>10678</v>
      </c>
      <c r="H47" s="1110" t="s">
        <v>10673</v>
      </c>
      <c r="I47" s="1110" t="s">
        <v>10681</v>
      </c>
      <c r="J47" s="1109">
        <v>105000</v>
      </c>
      <c r="K47" s="1109">
        <v>4.125</v>
      </c>
      <c r="L47" s="1109">
        <v>2.125</v>
      </c>
      <c r="M47" s="1109">
        <v>190300</v>
      </c>
      <c r="N47" s="1109">
        <v>447100</v>
      </c>
      <c r="O47" s="1109">
        <v>11300</v>
      </c>
      <c r="P47" s="1109">
        <v>11900</v>
      </c>
      <c r="Q47" s="1109">
        <v>6400</v>
      </c>
    </row>
    <row r="48" spans="1:17">
      <c r="A48" s="1109">
        <v>14607</v>
      </c>
      <c r="B48" s="1110" t="s">
        <v>10672</v>
      </c>
      <c r="C48" s="1109">
        <v>2.875</v>
      </c>
      <c r="D48" s="1109">
        <v>2.4409999999999998</v>
      </c>
      <c r="E48" s="1109">
        <v>6.85</v>
      </c>
      <c r="F48" s="1109">
        <v>7.23</v>
      </c>
      <c r="G48" s="1110" t="s">
        <v>10678</v>
      </c>
      <c r="H48" s="1110" t="s">
        <v>10680</v>
      </c>
      <c r="I48" s="1110" t="s">
        <v>10682</v>
      </c>
      <c r="J48" s="1109">
        <v>105000</v>
      </c>
      <c r="K48" s="1109">
        <v>3.125</v>
      </c>
      <c r="L48" s="1109">
        <v>1.5</v>
      </c>
      <c r="M48" s="1109">
        <v>190300</v>
      </c>
      <c r="N48" s="1109">
        <v>273000</v>
      </c>
      <c r="O48" s="1109">
        <v>11300</v>
      </c>
      <c r="P48" s="1109">
        <v>5700</v>
      </c>
      <c r="Q48" s="1109">
        <v>3200</v>
      </c>
    </row>
    <row r="49" spans="1:17">
      <c r="A49" s="1109">
        <v>14608</v>
      </c>
      <c r="B49" s="1110" t="s">
        <v>10672</v>
      </c>
      <c r="C49" s="1109">
        <v>2.875</v>
      </c>
      <c r="D49" s="1109">
        <v>2.4409999999999998</v>
      </c>
      <c r="E49" s="1109">
        <v>6.85</v>
      </c>
      <c r="F49" s="1109">
        <v>7.7</v>
      </c>
      <c r="G49" s="1110" t="s">
        <v>10678</v>
      </c>
      <c r="H49" s="1110" t="s">
        <v>10673</v>
      </c>
      <c r="I49" s="1110" t="s">
        <v>10675</v>
      </c>
      <c r="J49" s="1109">
        <v>105000</v>
      </c>
      <c r="K49" s="1109">
        <v>3.875</v>
      </c>
      <c r="L49" s="1109">
        <v>2.1560000000000001</v>
      </c>
      <c r="M49" s="1109">
        <v>190300</v>
      </c>
      <c r="N49" s="1109">
        <v>345500</v>
      </c>
      <c r="O49" s="1109">
        <v>11300</v>
      </c>
      <c r="P49" s="1109">
        <v>8800</v>
      </c>
      <c r="Q49" s="1109">
        <v>4800</v>
      </c>
    </row>
    <row r="50" spans="1:17">
      <c r="A50" s="1109">
        <v>14609</v>
      </c>
      <c r="B50" s="1110" t="s">
        <v>10672</v>
      </c>
      <c r="C50" s="1109">
        <v>2.875</v>
      </c>
      <c r="D50" s="1109">
        <v>2.4409999999999998</v>
      </c>
      <c r="E50" s="1109">
        <v>6.85</v>
      </c>
      <c r="F50" s="1109">
        <v>7.73</v>
      </c>
      <c r="G50" s="1110" t="s">
        <v>7792</v>
      </c>
      <c r="H50" s="1110" t="s">
        <v>10680</v>
      </c>
      <c r="I50" s="1110" t="s">
        <v>10674</v>
      </c>
      <c r="J50" s="1109">
        <v>135000</v>
      </c>
      <c r="K50" s="1109">
        <v>3.625</v>
      </c>
      <c r="L50" s="1109">
        <v>1.5</v>
      </c>
      <c r="M50" s="1109">
        <v>244600</v>
      </c>
      <c r="N50" s="1109">
        <v>390300</v>
      </c>
      <c r="O50" s="1109">
        <v>14500</v>
      </c>
      <c r="P50" s="1109">
        <v>9000</v>
      </c>
      <c r="Q50" s="1109">
        <v>4900</v>
      </c>
    </row>
    <row r="51" spans="1:17">
      <c r="A51" s="1109">
        <v>14610</v>
      </c>
      <c r="B51" s="1110" t="s">
        <v>10672</v>
      </c>
      <c r="C51" s="1109">
        <v>2.875</v>
      </c>
      <c r="D51" s="1109">
        <v>2.4409999999999998</v>
      </c>
      <c r="E51" s="1109">
        <v>6.85</v>
      </c>
      <c r="F51" s="1109">
        <v>7.7</v>
      </c>
      <c r="G51" s="1110" t="s">
        <v>7792</v>
      </c>
      <c r="H51" s="1110" t="s">
        <v>10680</v>
      </c>
      <c r="I51" s="1110" t="s">
        <v>10679</v>
      </c>
      <c r="J51" s="1109">
        <v>135000</v>
      </c>
      <c r="K51" s="1109">
        <v>3.5</v>
      </c>
      <c r="L51" s="1109">
        <v>1.5</v>
      </c>
      <c r="M51" s="1109">
        <v>244600</v>
      </c>
      <c r="N51" s="1109">
        <v>390300</v>
      </c>
      <c r="O51" s="1109">
        <v>14500</v>
      </c>
      <c r="P51" s="1109">
        <v>12200</v>
      </c>
      <c r="Q51" s="1109">
        <v>7300</v>
      </c>
    </row>
    <row r="52" spans="1:17">
      <c r="A52" s="1109">
        <v>14611</v>
      </c>
      <c r="B52" s="1110" t="s">
        <v>10672</v>
      </c>
      <c r="C52" s="1109">
        <v>2.875</v>
      </c>
      <c r="D52" s="1109">
        <v>2.4409999999999998</v>
      </c>
      <c r="E52" s="1109">
        <v>6.85</v>
      </c>
      <c r="F52" s="1109">
        <v>8.0399999999999991</v>
      </c>
      <c r="G52" s="1110" t="s">
        <v>7792</v>
      </c>
      <c r="H52" s="1110" t="s">
        <v>10673</v>
      </c>
      <c r="I52" s="1110" t="s">
        <v>10681</v>
      </c>
      <c r="J52" s="1109">
        <v>135000</v>
      </c>
      <c r="K52" s="1109">
        <v>4.125</v>
      </c>
      <c r="L52" s="1109">
        <v>2.125</v>
      </c>
      <c r="M52" s="1109">
        <v>244600</v>
      </c>
      <c r="N52" s="1109">
        <v>447100</v>
      </c>
      <c r="O52" s="1109">
        <v>14500</v>
      </c>
      <c r="P52" s="1109">
        <v>11900</v>
      </c>
      <c r="Q52" s="1109">
        <v>6400</v>
      </c>
    </row>
    <row r="53" spans="1:17">
      <c r="A53" s="1109">
        <v>14612</v>
      </c>
      <c r="B53" s="1110" t="s">
        <v>10672</v>
      </c>
      <c r="C53" s="1109">
        <v>2.875</v>
      </c>
      <c r="D53" s="1109">
        <v>2.4409999999999998</v>
      </c>
      <c r="E53" s="1109">
        <v>6.85</v>
      </c>
      <c r="F53" s="1109">
        <v>7.23</v>
      </c>
      <c r="G53" s="1110" t="s">
        <v>7792</v>
      </c>
      <c r="H53" s="1110" t="s">
        <v>10680</v>
      </c>
      <c r="I53" s="1110" t="s">
        <v>10682</v>
      </c>
      <c r="J53" s="1109">
        <v>135000</v>
      </c>
      <c r="K53" s="1109">
        <v>3.125</v>
      </c>
      <c r="L53" s="1109">
        <v>1.5</v>
      </c>
      <c r="M53" s="1109">
        <v>244600</v>
      </c>
      <c r="N53" s="1109">
        <v>273000</v>
      </c>
      <c r="O53" s="1109">
        <v>14500</v>
      </c>
      <c r="P53" s="1109">
        <v>5700</v>
      </c>
      <c r="Q53" s="1109">
        <v>3200</v>
      </c>
    </row>
    <row r="54" spans="1:17">
      <c r="A54" s="1109">
        <v>14613</v>
      </c>
      <c r="B54" s="1110" t="s">
        <v>10672</v>
      </c>
      <c r="C54" s="1109">
        <v>2.875</v>
      </c>
      <c r="D54" s="1109">
        <v>2.4409999999999998</v>
      </c>
      <c r="E54" s="1109">
        <v>6.85</v>
      </c>
      <c r="F54" s="1109">
        <v>7.7</v>
      </c>
      <c r="G54" s="1110" t="s">
        <v>7792</v>
      </c>
      <c r="H54" s="1110" t="s">
        <v>10673</v>
      </c>
      <c r="I54" s="1110" t="s">
        <v>10675</v>
      </c>
      <c r="J54" s="1109">
        <v>135000</v>
      </c>
      <c r="K54" s="1109">
        <v>3.875</v>
      </c>
      <c r="L54" s="1109">
        <v>2.1560000000000001</v>
      </c>
      <c r="M54" s="1109">
        <v>244600</v>
      </c>
      <c r="N54" s="1109">
        <v>345500</v>
      </c>
      <c r="O54" s="1109">
        <v>14500</v>
      </c>
      <c r="P54" s="1109">
        <v>8800</v>
      </c>
      <c r="Q54" s="1109">
        <v>4800</v>
      </c>
    </row>
    <row r="55" spans="1:17">
      <c r="A55" s="1109">
        <v>14614</v>
      </c>
      <c r="B55" s="1110" t="s">
        <v>10672</v>
      </c>
      <c r="C55" s="1109">
        <v>2.875</v>
      </c>
      <c r="D55" s="1109">
        <v>2.1509999999999998</v>
      </c>
      <c r="E55" s="1109">
        <v>10.4</v>
      </c>
      <c r="F55" s="1109">
        <v>11.26</v>
      </c>
      <c r="G55" s="1110" t="s">
        <v>26</v>
      </c>
      <c r="H55" s="1110" t="s">
        <v>10673</v>
      </c>
      <c r="I55" s="1110" t="s">
        <v>10681</v>
      </c>
      <c r="J55" s="1109">
        <v>75000</v>
      </c>
      <c r="K55" s="1109">
        <v>4.125</v>
      </c>
      <c r="L55" s="1109">
        <v>2.125</v>
      </c>
      <c r="M55" s="1109">
        <v>214300</v>
      </c>
      <c r="N55" s="1109">
        <v>447100</v>
      </c>
      <c r="O55" s="1109">
        <v>11600</v>
      </c>
      <c r="P55" s="1109">
        <v>11900</v>
      </c>
      <c r="Q55" s="1109">
        <v>6400</v>
      </c>
    </row>
    <row r="56" spans="1:17">
      <c r="A56" s="1109">
        <v>14615</v>
      </c>
      <c r="B56" s="1110" t="s">
        <v>10672</v>
      </c>
      <c r="C56" s="1109">
        <v>2.875</v>
      </c>
      <c r="D56" s="1109">
        <v>2.1509999999999998</v>
      </c>
      <c r="E56" s="1109">
        <v>10.4</v>
      </c>
      <c r="F56" s="1109">
        <v>10.85</v>
      </c>
      <c r="G56" s="1110" t="s">
        <v>26</v>
      </c>
      <c r="H56" s="1110" t="s">
        <v>10673</v>
      </c>
      <c r="I56" s="1110" t="s">
        <v>10674</v>
      </c>
      <c r="J56" s="1109">
        <v>75000</v>
      </c>
      <c r="K56" s="1109">
        <v>3.5</v>
      </c>
      <c r="L56" s="1109">
        <v>1.5</v>
      </c>
      <c r="M56" s="1109">
        <v>214300</v>
      </c>
      <c r="N56" s="1109">
        <v>390300</v>
      </c>
      <c r="O56" s="1109">
        <v>11600</v>
      </c>
      <c r="P56" s="1109">
        <v>8800</v>
      </c>
      <c r="Q56" s="1109">
        <v>4900</v>
      </c>
    </row>
    <row r="57" spans="1:17">
      <c r="A57" s="1109">
        <v>14616</v>
      </c>
      <c r="B57" s="1110" t="s">
        <v>10672</v>
      </c>
      <c r="C57" s="1109">
        <v>2.875</v>
      </c>
      <c r="D57" s="1109">
        <v>2.1509999999999998</v>
      </c>
      <c r="E57" s="1109">
        <v>10.4</v>
      </c>
      <c r="F57" s="1109">
        <v>10.51</v>
      </c>
      <c r="G57" s="1110" t="s">
        <v>26</v>
      </c>
      <c r="H57" s="1110" t="s">
        <v>10680</v>
      </c>
      <c r="I57" s="1110" t="s">
        <v>10682</v>
      </c>
      <c r="J57" s="1109">
        <v>75000</v>
      </c>
      <c r="K57" s="1109">
        <v>3.125</v>
      </c>
      <c r="L57" s="1109">
        <v>1.5</v>
      </c>
      <c r="M57" s="1109">
        <v>214300</v>
      </c>
      <c r="N57" s="1109">
        <v>273000</v>
      </c>
      <c r="O57" s="1109">
        <v>11600</v>
      </c>
      <c r="P57" s="1109">
        <v>5700</v>
      </c>
      <c r="Q57" s="1109">
        <v>3200</v>
      </c>
    </row>
    <row r="58" spans="1:17">
      <c r="A58" s="1109">
        <v>14617</v>
      </c>
      <c r="B58" s="1110" t="s">
        <v>10672</v>
      </c>
      <c r="C58" s="1109">
        <v>2.875</v>
      </c>
      <c r="D58" s="1109">
        <v>2.1509999999999998</v>
      </c>
      <c r="E58" s="1109">
        <v>10.4</v>
      </c>
      <c r="F58" s="1109">
        <v>10.92</v>
      </c>
      <c r="G58" s="1110" t="s">
        <v>26</v>
      </c>
      <c r="H58" s="1110" t="s">
        <v>10673</v>
      </c>
      <c r="I58" s="1110" t="s">
        <v>10675</v>
      </c>
      <c r="J58" s="1109">
        <v>75000</v>
      </c>
      <c r="K58" s="1109">
        <v>3.875</v>
      </c>
      <c r="L58" s="1109">
        <v>2.1560000000000001</v>
      </c>
      <c r="M58" s="1109">
        <v>214300</v>
      </c>
      <c r="N58" s="1109">
        <v>345500</v>
      </c>
      <c r="O58" s="1109">
        <v>11600</v>
      </c>
      <c r="P58" s="1109">
        <v>8800</v>
      </c>
      <c r="Q58" s="1109">
        <v>4800</v>
      </c>
    </row>
    <row r="59" spans="1:17">
      <c r="A59" s="1109">
        <v>14618</v>
      </c>
      <c r="B59" s="1110" t="s">
        <v>10672</v>
      </c>
      <c r="C59" s="1109">
        <v>2.875</v>
      </c>
      <c r="D59" s="1109">
        <v>2.1509999999999998</v>
      </c>
      <c r="E59" s="1109">
        <v>10.4</v>
      </c>
      <c r="F59" s="1109">
        <v>11.24</v>
      </c>
      <c r="G59" s="1110" t="s">
        <v>26</v>
      </c>
      <c r="H59" s="1110" t="s">
        <v>10673</v>
      </c>
      <c r="I59" s="1110" t="s">
        <v>10677</v>
      </c>
      <c r="J59" s="1109">
        <v>75000</v>
      </c>
      <c r="K59" s="1109">
        <v>4.125</v>
      </c>
      <c r="L59" s="1109">
        <v>2.1560000000000001</v>
      </c>
      <c r="M59" s="1109">
        <v>214300</v>
      </c>
      <c r="N59" s="1109">
        <v>382600</v>
      </c>
      <c r="O59" s="1109">
        <v>11600</v>
      </c>
      <c r="P59" s="1109">
        <v>11500</v>
      </c>
      <c r="Q59" s="1109">
        <v>5900</v>
      </c>
    </row>
    <row r="60" spans="1:17">
      <c r="A60" s="1109">
        <v>14619</v>
      </c>
      <c r="B60" s="1110" t="s">
        <v>10672</v>
      </c>
      <c r="C60" s="1109">
        <v>2.875</v>
      </c>
      <c r="D60" s="1109">
        <v>2.1509999999999998</v>
      </c>
      <c r="E60" s="1109">
        <v>10.4</v>
      </c>
      <c r="F60" s="1109">
        <v>10.56</v>
      </c>
      <c r="G60" s="1110" t="s">
        <v>26</v>
      </c>
      <c r="H60" s="1110" t="s">
        <v>10680</v>
      </c>
      <c r="I60" s="1110" t="s">
        <v>10683</v>
      </c>
      <c r="J60" s="1109">
        <v>75000</v>
      </c>
      <c r="K60" s="1109">
        <v>3.125</v>
      </c>
      <c r="L60" s="1109">
        <v>1.5</v>
      </c>
      <c r="M60" s="1109">
        <v>214300</v>
      </c>
      <c r="N60" s="1109">
        <v>273100</v>
      </c>
      <c r="O60" s="1109">
        <v>11600</v>
      </c>
      <c r="P60" s="1109">
        <v>8600</v>
      </c>
      <c r="Q60" s="1109">
        <v>5100</v>
      </c>
    </row>
    <row r="61" spans="1:17">
      <c r="A61" s="1109">
        <v>14620</v>
      </c>
      <c r="B61" s="1110" t="s">
        <v>10672</v>
      </c>
      <c r="C61" s="1109">
        <v>2.875</v>
      </c>
      <c r="D61" s="1109">
        <v>2.1509999999999998</v>
      </c>
      <c r="E61" s="1109">
        <v>10.4</v>
      </c>
      <c r="F61" s="1109">
        <v>10.93</v>
      </c>
      <c r="G61" s="1110" t="s">
        <v>26</v>
      </c>
      <c r="H61" s="1110" t="s">
        <v>10680</v>
      </c>
      <c r="I61" s="1110" t="s">
        <v>10679</v>
      </c>
      <c r="J61" s="1109">
        <v>75000</v>
      </c>
      <c r="K61" s="1109">
        <v>3.5</v>
      </c>
      <c r="L61" s="1109">
        <v>1.5</v>
      </c>
      <c r="M61" s="1109">
        <v>214300</v>
      </c>
      <c r="N61" s="1109">
        <v>390300</v>
      </c>
      <c r="O61" s="1109">
        <v>11600</v>
      </c>
      <c r="P61" s="1109">
        <v>12200</v>
      </c>
      <c r="Q61" s="1109">
        <v>7300</v>
      </c>
    </row>
    <row r="62" spans="1:17">
      <c r="A62" s="1109">
        <v>14621</v>
      </c>
      <c r="B62" s="1110" t="s">
        <v>10672</v>
      </c>
      <c r="C62" s="1109">
        <v>2.875</v>
      </c>
      <c r="D62" s="1109">
        <v>2.1509999999999998</v>
      </c>
      <c r="E62" s="1109">
        <v>10.4</v>
      </c>
      <c r="F62" s="1109">
        <v>11.38</v>
      </c>
      <c r="G62" s="1110" t="s">
        <v>26</v>
      </c>
      <c r="H62" s="1110" t="s">
        <v>10673</v>
      </c>
      <c r="I62" s="1110" t="s">
        <v>10684</v>
      </c>
      <c r="J62" s="1109">
        <v>75000</v>
      </c>
      <c r="K62" s="1109">
        <v>4.125</v>
      </c>
      <c r="L62" s="1109">
        <v>2.125</v>
      </c>
      <c r="M62" s="1109">
        <v>214300</v>
      </c>
      <c r="N62" s="1109">
        <v>447100</v>
      </c>
      <c r="O62" s="1109">
        <v>11600</v>
      </c>
      <c r="P62" s="1109">
        <v>14100</v>
      </c>
      <c r="Q62" s="1109">
        <v>8500</v>
      </c>
    </row>
    <row r="63" spans="1:17">
      <c r="A63" s="1109">
        <v>14622</v>
      </c>
      <c r="B63" s="1110" t="s">
        <v>10672</v>
      </c>
      <c r="C63" s="1109">
        <v>2.875</v>
      </c>
      <c r="D63" s="1109">
        <v>2.1509999999999998</v>
      </c>
      <c r="E63" s="1109">
        <v>10.4</v>
      </c>
      <c r="F63" s="1109">
        <v>11.34</v>
      </c>
      <c r="G63" s="1110" t="s">
        <v>694</v>
      </c>
      <c r="H63" s="1110" t="s">
        <v>10673</v>
      </c>
      <c r="I63" s="1110" t="s">
        <v>10681</v>
      </c>
      <c r="J63" s="1109">
        <v>95000</v>
      </c>
      <c r="K63" s="1109">
        <v>4.125</v>
      </c>
      <c r="L63" s="1109">
        <v>2</v>
      </c>
      <c r="M63" s="1109">
        <v>271500</v>
      </c>
      <c r="N63" s="1109">
        <v>495700</v>
      </c>
      <c r="O63" s="1109">
        <v>14600</v>
      </c>
      <c r="P63" s="1109">
        <v>13200</v>
      </c>
      <c r="Q63" s="1109">
        <v>7100</v>
      </c>
    </row>
    <row r="64" spans="1:17">
      <c r="A64" s="1109">
        <v>14623</v>
      </c>
      <c r="B64" s="1110" t="s">
        <v>10672</v>
      </c>
      <c r="C64" s="1109">
        <v>2.875</v>
      </c>
      <c r="D64" s="1109">
        <v>2.1509999999999998</v>
      </c>
      <c r="E64" s="1109">
        <v>10.4</v>
      </c>
      <c r="F64" s="1109">
        <v>10.85</v>
      </c>
      <c r="G64" s="1110" t="s">
        <v>694</v>
      </c>
      <c r="H64" s="1110" t="s">
        <v>10680</v>
      </c>
      <c r="I64" s="1110" t="s">
        <v>10674</v>
      </c>
      <c r="J64" s="1109">
        <v>95000</v>
      </c>
      <c r="K64" s="1109">
        <v>3.5</v>
      </c>
      <c r="L64" s="1109">
        <v>1.5</v>
      </c>
      <c r="M64" s="1109">
        <v>271500</v>
      </c>
      <c r="N64" s="1109">
        <v>390300</v>
      </c>
      <c r="O64" s="1109">
        <v>14600</v>
      </c>
      <c r="P64" s="1109">
        <v>8800</v>
      </c>
      <c r="Q64" s="1109">
        <v>4900</v>
      </c>
    </row>
    <row r="65" spans="1:17">
      <c r="A65" s="1109">
        <v>14624</v>
      </c>
      <c r="B65" s="1110" t="s">
        <v>10672</v>
      </c>
      <c r="C65" s="1109">
        <v>2.875</v>
      </c>
      <c r="D65" s="1109">
        <v>2.1509999999999998</v>
      </c>
      <c r="E65" s="1109">
        <v>10.4</v>
      </c>
      <c r="F65" s="1109">
        <v>10.51</v>
      </c>
      <c r="G65" s="1110" t="s">
        <v>694</v>
      </c>
      <c r="H65" s="1110" t="s">
        <v>10680</v>
      </c>
      <c r="I65" s="1110" t="s">
        <v>10682</v>
      </c>
      <c r="J65" s="1109">
        <v>95000</v>
      </c>
      <c r="K65" s="1109">
        <v>3.125</v>
      </c>
      <c r="L65" s="1109">
        <v>1.5</v>
      </c>
      <c r="M65" s="1109">
        <v>271500</v>
      </c>
      <c r="N65" s="1109">
        <v>273000</v>
      </c>
      <c r="O65" s="1109">
        <v>14600</v>
      </c>
      <c r="P65" s="1109">
        <v>5700</v>
      </c>
      <c r="Q65" s="1109">
        <v>3200</v>
      </c>
    </row>
    <row r="66" spans="1:17">
      <c r="A66" s="1109">
        <v>14625</v>
      </c>
      <c r="B66" s="1110" t="s">
        <v>10672</v>
      </c>
      <c r="C66" s="1109">
        <v>2.875</v>
      </c>
      <c r="D66" s="1109">
        <v>2.1509999999999998</v>
      </c>
      <c r="E66" s="1109">
        <v>10.4</v>
      </c>
      <c r="F66" s="1109">
        <v>10.92</v>
      </c>
      <c r="G66" s="1110" t="s">
        <v>694</v>
      </c>
      <c r="H66" s="1110" t="s">
        <v>10673</v>
      </c>
      <c r="I66" s="1110" t="s">
        <v>10675</v>
      </c>
      <c r="J66" s="1109">
        <v>95000</v>
      </c>
      <c r="K66" s="1109">
        <v>3.875</v>
      </c>
      <c r="L66" s="1109">
        <v>2.1560000000000001</v>
      </c>
      <c r="M66" s="1109">
        <v>271500</v>
      </c>
      <c r="N66" s="1109">
        <v>345500</v>
      </c>
      <c r="O66" s="1109">
        <v>14600</v>
      </c>
      <c r="P66" s="1109">
        <v>8800</v>
      </c>
      <c r="Q66" s="1109">
        <v>4800</v>
      </c>
    </row>
    <row r="67" spans="1:17">
      <c r="A67" s="1109">
        <v>14626</v>
      </c>
      <c r="B67" s="1110" t="s">
        <v>10672</v>
      </c>
      <c r="C67" s="1109">
        <v>2.875</v>
      </c>
      <c r="D67" s="1109">
        <v>2.1509999999999998</v>
      </c>
      <c r="E67" s="1109">
        <v>10.4</v>
      </c>
      <c r="F67" s="1109">
        <v>11.24</v>
      </c>
      <c r="G67" s="1110" t="s">
        <v>694</v>
      </c>
      <c r="H67" s="1110" t="s">
        <v>10673</v>
      </c>
      <c r="I67" s="1110" t="s">
        <v>10677</v>
      </c>
      <c r="J67" s="1109">
        <v>95000</v>
      </c>
      <c r="K67" s="1109">
        <v>4.125</v>
      </c>
      <c r="L67" s="1109">
        <v>2.1560000000000001</v>
      </c>
      <c r="M67" s="1109">
        <v>271500</v>
      </c>
      <c r="N67" s="1109">
        <v>382600</v>
      </c>
      <c r="O67" s="1109">
        <v>14600</v>
      </c>
      <c r="P67" s="1109">
        <v>11500</v>
      </c>
      <c r="Q67" s="1109">
        <v>5900</v>
      </c>
    </row>
    <row r="68" spans="1:17">
      <c r="A68" s="1109">
        <v>14627</v>
      </c>
      <c r="B68" s="1110" t="s">
        <v>10672</v>
      </c>
      <c r="C68" s="1109">
        <v>2.875</v>
      </c>
      <c r="D68" s="1109">
        <v>2.1509999999999998</v>
      </c>
      <c r="E68" s="1109">
        <v>10.4</v>
      </c>
      <c r="F68" s="1109">
        <v>10.56</v>
      </c>
      <c r="G68" s="1110" t="s">
        <v>694</v>
      </c>
      <c r="H68" s="1110" t="s">
        <v>10680</v>
      </c>
      <c r="I68" s="1110" t="s">
        <v>10683</v>
      </c>
      <c r="J68" s="1109">
        <v>95000</v>
      </c>
      <c r="K68" s="1109">
        <v>3.125</v>
      </c>
      <c r="L68" s="1109">
        <v>1.5</v>
      </c>
      <c r="M68" s="1109">
        <v>271500</v>
      </c>
      <c r="N68" s="1109">
        <v>273100</v>
      </c>
      <c r="O68" s="1109">
        <v>14600</v>
      </c>
      <c r="P68" s="1109">
        <v>8600</v>
      </c>
      <c r="Q68" s="1109">
        <v>5100</v>
      </c>
    </row>
    <row r="69" spans="1:17">
      <c r="A69" s="1109">
        <v>14628</v>
      </c>
      <c r="B69" s="1110" t="s">
        <v>10672</v>
      </c>
      <c r="C69" s="1109">
        <v>2.875</v>
      </c>
      <c r="D69" s="1109">
        <v>2.1509999999999998</v>
      </c>
      <c r="E69" s="1109">
        <v>10.4</v>
      </c>
      <c r="F69" s="1109">
        <v>10.93</v>
      </c>
      <c r="G69" s="1110" t="s">
        <v>694</v>
      </c>
      <c r="H69" s="1110" t="s">
        <v>10680</v>
      </c>
      <c r="I69" s="1110" t="s">
        <v>10679</v>
      </c>
      <c r="J69" s="1109">
        <v>95000</v>
      </c>
      <c r="K69" s="1109">
        <v>3.5</v>
      </c>
      <c r="L69" s="1109">
        <v>1.5</v>
      </c>
      <c r="M69" s="1109">
        <v>271500</v>
      </c>
      <c r="N69" s="1109">
        <v>390300</v>
      </c>
      <c r="O69" s="1109">
        <v>14600</v>
      </c>
      <c r="P69" s="1109">
        <v>12200</v>
      </c>
      <c r="Q69" s="1109">
        <v>7300</v>
      </c>
    </row>
    <row r="70" spans="1:17">
      <c r="A70" s="1109">
        <v>14629</v>
      </c>
      <c r="B70" s="1110" t="s">
        <v>10672</v>
      </c>
      <c r="C70" s="1109">
        <v>2.875</v>
      </c>
      <c r="D70" s="1109">
        <v>2.1509999999999998</v>
      </c>
      <c r="E70" s="1109">
        <v>10.4</v>
      </c>
      <c r="F70" s="1109">
        <v>11.38</v>
      </c>
      <c r="G70" s="1110" t="s">
        <v>694</v>
      </c>
      <c r="H70" s="1110" t="s">
        <v>10673</v>
      </c>
      <c r="I70" s="1110" t="s">
        <v>10684</v>
      </c>
      <c r="J70" s="1109">
        <v>95000</v>
      </c>
      <c r="K70" s="1109">
        <v>4.125</v>
      </c>
      <c r="L70" s="1109">
        <v>2.125</v>
      </c>
      <c r="M70" s="1109">
        <v>271500</v>
      </c>
      <c r="N70" s="1109">
        <v>447100</v>
      </c>
      <c r="O70" s="1109">
        <v>14600</v>
      </c>
      <c r="P70" s="1109">
        <v>14100</v>
      </c>
      <c r="Q70" s="1109">
        <v>8500</v>
      </c>
    </row>
    <row r="71" spans="1:17">
      <c r="A71" s="1109">
        <v>14630</v>
      </c>
      <c r="B71" s="1110" t="s">
        <v>10672</v>
      </c>
      <c r="C71" s="1109">
        <v>2.875</v>
      </c>
      <c r="D71" s="1109">
        <v>2.1509999999999998</v>
      </c>
      <c r="E71" s="1109">
        <v>10.4</v>
      </c>
      <c r="F71" s="1109">
        <v>11.34</v>
      </c>
      <c r="G71" s="1110" t="s">
        <v>10678</v>
      </c>
      <c r="H71" s="1110" t="s">
        <v>10673</v>
      </c>
      <c r="I71" s="1110" t="s">
        <v>10681</v>
      </c>
      <c r="J71" s="1109">
        <v>105000</v>
      </c>
      <c r="K71" s="1109">
        <v>4.125</v>
      </c>
      <c r="L71" s="1109">
        <v>2</v>
      </c>
      <c r="M71" s="1109">
        <v>300100</v>
      </c>
      <c r="N71" s="1109">
        <v>495700</v>
      </c>
      <c r="O71" s="1109">
        <v>16200</v>
      </c>
      <c r="P71" s="1109">
        <v>13200</v>
      </c>
      <c r="Q71" s="1109">
        <v>7100</v>
      </c>
    </row>
    <row r="72" spans="1:17">
      <c r="A72" s="1109">
        <v>14631</v>
      </c>
      <c r="B72" s="1110" t="s">
        <v>10672</v>
      </c>
      <c r="C72" s="1109">
        <v>2.875</v>
      </c>
      <c r="D72" s="1109">
        <v>2.1509999999999998</v>
      </c>
      <c r="E72" s="1109">
        <v>10.4</v>
      </c>
      <c r="F72" s="1109">
        <v>10.85</v>
      </c>
      <c r="G72" s="1110" t="s">
        <v>10678</v>
      </c>
      <c r="H72" s="1110" t="s">
        <v>10680</v>
      </c>
      <c r="I72" s="1110" t="s">
        <v>10674</v>
      </c>
      <c r="J72" s="1109">
        <v>105000</v>
      </c>
      <c r="K72" s="1109">
        <v>3.5</v>
      </c>
      <c r="L72" s="1109">
        <v>1.5</v>
      </c>
      <c r="M72" s="1109">
        <v>300100</v>
      </c>
      <c r="N72" s="1109">
        <v>390300</v>
      </c>
      <c r="O72" s="1109">
        <v>16200</v>
      </c>
      <c r="P72" s="1109">
        <v>8800</v>
      </c>
      <c r="Q72" s="1109">
        <v>4900</v>
      </c>
    </row>
    <row r="73" spans="1:17">
      <c r="A73" s="1109">
        <v>14632</v>
      </c>
      <c r="B73" s="1110" t="s">
        <v>10672</v>
      </c>
      <c r="C73" s="1109">
        <v>2.875</v>
      </c>
      <c r="D73" s="1109">
        <v>2.1509999999999998</v>
      </c>
      <c r="E73" s="1109">
        <v>10.4</v>
      </c>
      <c r="F73" s="1109">
        <v>10.51</v>
      </c>
      <c r="G73" s="1110" t="s">
        <v>10678</v>
      </c>
      <c r="H73" s="1110" t="s">
        <v>10680</v>
      </c>
      <c r="I73" s="1110" t="s">
        <v>10682</v>
      </c>
      <c r="J73" s="1109">
        <v>105000</v>
      </c>
      <c r="K73" s="1109">
        <v>3.125</v>
      </c>
      <c r="L73" s="1109">
        <v>1.5</v>
      </c>
      <c r="M73" s="1109">
        <v>300100</v>
      </c>
      <c r="N73" s="1109">
        <v>273000</v>
      </c>
      <c r="O73" s="1109">
        <v>16200</v>
      </c>
      <c r="P73" s="1109">
        <v>5700</v>
      </c>
      <c r="Q73" s="1109">
        <v>3200</v>
      </c>
    </row>
    <row r="74" spans="1:17">
      <c r="A74" s="1109">
        <v>14633</v>
      </c>
      <c r="B74" s="1110" t="s">
        <v>10672</v>
      </c>
      <c r="C74" s="1109">
        <v>2.875</v>
      </c>
      <c r="D74" s="1109">
        <v>2.1509999999999998</v>
      </c>
      <c r="E74" s="1109">
        <v>10.4</v>
      </c>
      <c r="F74" s="1109">
        <v>10.92</v>
      </c>
      <c r="G74" s="1110" t="s">
        <v>10678</v>
      </c>
      <c r="H74" s="1110" t="s">
        <v>10673</v>
      </c>
      <c r="I74" s="1110" t="s">
        <v>10675</v>
      </c>
      <c r="J74" s="1109">
        <v>105000</v>
      </c>
      <c r="K74" s="1109">
        <v>3.875</v>
      </c>
      <c r="L74" s="1109">
        <v>2.1560000000000001</v>
      </c>
      <c r="M74" s="1109">
        <v>300100</v>
      </c>
      <c r="N74" s="1109">
        <v>345500</v>
      </c>
      <c r="O74" s="1109">
        <v>16200</v>
      </c>
      <c r="P74" s="1109">
        <v>8800</v>
      </c>
      <c r="Q74" s="1109">
        <v>4800</v>
      </c>
    </row>
    <row r="75" spans="1:17">
      <c r="A75" s="1109">
        <v>14634</v>
      </c>
      <c r="B75" s="1110" t="s">
        <v>10672</v>
      </c>
      <c r="C75" s="1109">
        <v>2.875</v>
      </c>
      <c r="D75" s="1109">
        <v>2.1509999999999998</v>
      </c>
      <c r="E75" s="1109">
        <v>10.4</v>
      </c>
      <c r="F75" s="1109">
        <v>11.34</v>
      </c>
      <c r="G75" s="1110" t="s">
        <v>10678</v>
      </c>
      <c r="H75" s="1110" t="s">
        <v>10673</v>
      </c>
      <c r="I75" s="1110" t="s">
        <v>10677</v>
      </c>
      <c r="J75" s="1109">
        <v>105000</v>
      </c>
      <c r="K75" s="1109">
        <v>4.125</v>
      </c>
      <c r="L75" s="1109">
        <v>2</v>
      </c>
      <c r="M75" s="1109">
        <v>300100</v>
      </c>
      <c r="N75" s="1109">
        <v>443800</v>
      </c>
      <c r="O75" s="1109">
        <v>16200</v>
      </c>
      <c r="P75" s="1109">
        <v>13300</v>
      </c>
      <c r="Q75" s="1109">
        <v>6900</v>
      </c>
    </row>
    <row r="76" spans="1:17">
      <c r="A76" s="1109">
        <v>14635</v>
      </c>
      <c r="B76" s="1110" t="s">
        <v>10672</v>
      </c>
      <c r="C76" s="1109">
        <v>2.875</v>
      </c>
      <c r="D76" s="1109">
        <v>2.1509999999999998</v>
      </c>
      <c r="E76" s="1109">
        <v>10.4</v>
      </c>
      <c r="F76" s="1109">
        <v>10.56</v>
      </c>
      <c r="G76" s="1110" t="s">
        <v>10678</v>
      </c>
      <c r="H76" s="1110" t="s">
        <v>10680</v>
      </c>
      <c r="I76" s="1110" t="s">
        <v>10683</v>
      </c>
      <c r="J76" s="1109">
        <v>105000</v>
      </c>
      <c r="K76" s="1109">
        <v>3.125</v>
      </c>
      <c r="L76" s="1109">
        <v>1.5</v>
      </c>
      <c r="M76" s="1109">
        <v>300100</v>
      </c>
      <c r="N76" s="1109">
        <v>273100</v>
      </c>
      <c r="O76" s="1109">
        <v>16200</v>
      </c>
      <c r="P76" s="1109">
        <v>8600</v>
      </c>
      <c r="Q76" s="1109">
        <v>5100</v>
      </c>
    </row>
    <row r="77" spans="1:17">
      <c r="A77" s="1109">
        <v>14636</v>
      </c>
      <c r="B77" s="1110" t="s">
        <v>10672</v>
      </c>
      <c r="C77" s="1109">
        <v>2.875</v>
      </c>
      <c r="D77" s="1109">
        <v>2.1509999999999998</v>
      </c>
      <c r="E77" s="1109">
        <v>10.4</v>
      </c>
      <c r="F77" s="1109">
        <v>11.08</v>
      </c>
      <c r="G77" s="1110" t="s">
        <v>10678</v>
      </c>
      <c r="H77" s="1110" t="s">
        <v>10680</v>
      </c>
      <c r="I77" s="1110" t="s">
        <v>10679</v>
      </c>
      <c r="J77" s="1109">
        <v>105000</v>
      </c>
      <c r="K77" s="1109">
        <v>3.625</v>
      </c>
      <c r="L77" s="1109">
        <v>1.5</v>
      </c>
      <c r="M77" s="1109">
        <v>300100</v>
      </c>
      <c r="N77" s="1109">
        <v>390300</v>
      </c>
      <c r="O77" s="1109">
        <v>16200</v>
      </c>
      <c r="P77" s="1109">
        <v>13200</v>
      </c>
      <c r="Q77" s="1109">
        <v>7900</v>
      </c>
    </row>
    <row r="78" spans="1:17">
      <c r="A78" s="1109">
        <v>14637</v>
      </c>
      <c r="B78" s="1110" t="s">
        <v>10672</v>
      </c>
      <c r="C78" s="1109">
        <v>2.875</v>
      </c>
      <c r="D78" s="1109">
        <v>2.1509999999999998</v>
      </c>
      <c r="E78" s="1109">
        <v>10.4</v>
      </c>
      <c r="F78" s="1109">
        <v>11.46</v>
      </c>
      <c r="G78" s="1110" t="s">
        <v>10678</v>
      </c>
      <c r="H78" s="1110" t="s">
        <v>10673</v>
      </c>
      <c r="I78" s="1110" t="s">
        <v>10684</v>
      </c>
      <c r="J78" s="1109">
        <v>105000</v>
      </c>
      <c r="K78" s="1109">
        <v>4.125</v>
      </c>
      <c r="L78" s="1109">
        <v>2</v>
      </c>
      <c r="M78" s="1109">
        <v>300100</v>
      </c>
      <c r="N78" s="1109">
        <v>495700</v>
      </c>
      <c r="O78" s="1109">
        <v>16200</v>
      </c>
      <c r="P78" s="1109">
        <v>16300</v>
      </c>
      <c r="Q78" s="1109">
        <v>9800</v>
      </c>
    </row>
    <row r="79" spans="1:17">
      <c r="A79" s="1109">
        <v>14638</v>
      </c>
      <c r="B79" s="1110" t="s">
        <v>10672</v>
      </c>
      <c r="C79" s="1109">
        <v>2.875</v>
      </c>
      <c r="D79" s="1109">
        <v>2.1509999999999998</v>
      </c>
      <c r="E79" s="1109">
        <v>10.4</v>
      </c>
      <c r="F79" s="1109">
        <v>11.9</v>
      </c>
      <c r="G79" s="1110" t="s">
        <v>7792</v>
      </c>
      <c r="H79" s="1110" t="s">
        <v>10673</v>
      </c>
      <c r="I79" s="1110" t="s">
        <v>10681</v>
      </c>
      <c r="J79" s="1109">
        <v>135000</v>
      </c>
      <c r="K79" s="1109">
        <v>4.375</v>
      </c>
      <c r="L79" s="1109">
        <v>1.625</v>
      </c>
      <c r="M79" s="1109">
        <v>385800</v>
      </c>
      <c r="N79" s="1109">
        <v>623800</v>
      </c>
      <c r="O79" s="1109">
        <v>20800</v>
      </c>
      <c r="P79" s="1109">
        <v>16900</v>
      </c>
      <c r="Q79" s="1109">
        <v>9000</v>
      </c>
    </row>
    <row r="80" spans="1:17">
      <c r="A80" s="1109">
        <v>14639</v>
      </c>
      <c r="B80" s="1110" t="s">
        <v>10672</v>
      </c>
      <c r="C80" s="1109">
        <v>2.875</v>
      </c>
      <c r="D80" s="1109">
        <v>2.1509999999999998</v>
      </c>
      <c r="E80" s="1109">
        <v>10.4</v>
      </c>
      <c r="F80" s="1109">
        <v>10.98</v>
      </c>
      <c r="G80" s="1110" t="s">
        <v>7792</v>
      </c>
      <c r="H80" s="1110" t="s">
        <v>10680</v>
      </c>
      <c r="I80" s="1110" t="s">
        <v>10674</v>
      </c>
      <c r="J80" s="1109">
        <v>135000</v>
      </c>
      <c r="K80" s="1109">
        <v>3.625</v>
      </c>
      <c r="L80" s="1109">
        <v>1.5</v>
      </c>
      <c r="M80" s="1109">
        <v>385800</v>
      </c>
      <c r="N80" s="1109">
        <v>390300</v>
      </c>
      <c r="O80" s="1109">
        <v>20800</v>
      </c>
      <c r="P80" s="1109">
        <v>9000</v>
      </c>
      <c r="Q80" s="1109">
        <v>4900</v>
      </c>
    </row>
    <row r="81" spans="1:17">
      <c r="A81" s="1109">
        <v>14640</v>
      </c>
      <c r="B81" s="1110" t="s">
        <v>10672</v>
      </c>
      <c r="C81" s="1109">
        <v>2.875</v>
      </c>
      <c r="D81" s="1109">
        <v>2.1509999999999998</v>
      </c>
      <c r="E81" s="1109">
        <v>10.4</v>
      </c>
      <c r="F81" s="1109">
        <v>10.51</v>
      </c>
      <c r="G81" s="1110" t="s">
        <v>7792</v>
      </c>
      <c r="H81" s="1110" t="s">
        <v>10680</v>
      </c>
      <c r="I81" s="1110" t="s">
        <v>10682</v>
      </c>
      <c r="J81" s="1109">
        <v>135000</v>
      </c>
      <c r="K81" s="1109">
        <v>3.125</v>
      </c>
      <c r="L81" s="1109">
        <v>1.5</v>
      </c>
      <c r="M81" s="1109">
        <v>385800</v>
      </c>
      <c r="N81" s="1109">
        <v>273000</v>
      </c>
      <c r="O81" s="1109">
        <v>20800</v>
      </c>
      <c r="P81" s="1109">
        <v>5700</v>
      </c>
      <c r="Q81" s="1109">
        <v>3200</v>
      </c>
    </row>
    <row r="82" spans="1:17">
      <c r="A82" s="1109">
        <v>14641</v>
      </c>
      <c r="B82" s="1110" t="s">
        <v>10672</v>
      </c>
      <c r="C82" s="1109">
        <v>2.875</v>
      </c>
      <c r="D82" s="1109">
        <v>2.1509999999999998</v>
      </c>
      <c r="E82" s="1109">
        <v>10.4</v>
      </c>
      <c r="F82" s="1109">
        <v>10.92</v>
      </c>
      <c r="G82" s="1110" t="s">
        <v>7792</v>
      </c>
      <c r="H82" s="1110" t="s">
        <v>10673</v>
      </c>
      <c r="I82" s="1110" t="s">
        <v>10675</v>
      </c>
      <c r="J82" s="1109">
        <v>135000</v>
      </c>
      <c r="K82" s="1109">
        <v>3.875</v>
      </c>
      <c r="L82" s="1109">
        <v>2.1560000000000001</v>
      </c>
      <c r="M82" s="1109">
        <v>385800</v>
      </c>
      <c r="N82" s="1109">
        <v>345500</v>
      </c>
      <c r="O82" s="1109">
        <v>20800</v>
      </c>
      <c r="P82" s="1109">
        <v>8800</v>
      </c>
      <c r="Q82" s="1109">
        <v>4800</v>
      </c>
    </row>
    <row r="83" spans="1:17">
      <c r="A83" s="1109">
        <v>14642</v>
      </c>
      <c r="B83" s="1110" t="s">
        <v>10672</v>
      </c>
      <c r="C83" s="1109">
        <v>2.875</v>
      </c>
      <c r="D83" s="1109">
        <v>2.1509999999999998</v>
      </c>
      <c r="E83" s="1109">
        <v>10.4</v>
      </c>
      <c r="F83" s="1109">
        <v>11.34</v>
      </c>
      <c r="G83" s="1110" t="s">
        <v>7792</v>
      </c>
      <c r="H83" s="1110" t="s">
        <v>10673</v>
      </c>
      <c r="I83" s="1110" t="s">
        <v>10677</v>
      </c>
      <c r="J83" s="1109">
        <v>135000</v>
      </c>
      <c r="K83" s="1109">
        <v>4.125</v>
      </c>
      <c r="L83" s="1109">
        <v>2</v>
      </c>
      <c r="M83" s="1109">
        <v>385800</v>
      </c>
      <c r="N83" s="1109">
        <v>443800</v>
      </c>
      <c r="O83" s="1109">
        <v>20800</v>
      </c>
      <c r="P83" s="1109">
        <v>13300</v>
      </c>
      <c r="Q83" s="1109">
        <v>6900</v>
      </c>
    </row>
    <row r="84" spans="1:17">
      <c r="A84" s="1109">
        <v>14643</v>
      </c>
      <c r="B84" s="1110" t="s">
        <v>10672</v>
      </c>
      <c r="C84" s="1109">
        <v>2.875</v>
      </c>
      <c r="D84" s="1109">
        <v>2.1509999999999998</v>
      </c>
      <c r="E84" s="1109">
        <v>10.4</v>
      </c>
      <c r="F84" s="1109">
        <v>10.56</v>
      </c>
      <c r="G84" s="1110" t="s">
        <v>7792</v>
      </c>
      <c r="H84" s="1110" t="s">
        <v>10680</v>
      </c>
      <c r="I84" s="1110" t="s">
        <v>10683</v>
      </c>
      <c r="J84" s="1109">
        <v>135000</v>
      </c>
      <c r="K84" s="1109">
        <v>3.125</v>
      </c>
      <c r="L84" s="1109">
        <v>1.5</v>
      </c>
      <c r="M84" s="1109">
        <v>385800</v>
      </c>
      <c r="N84" s="1109">
        <v>273100</v>
      </c>
      <c r="O84" s="1109">
        <v>20800</v>
      </c>
      <c r="P84" s="1109">
        <v>8600</v>
      </c>
      <c r="Q84" s="1109">
        <v>5100</v>
      </c>
    </row>
    <row r="85" spans="1:17">
      <c r="A85" s="1109">
        <v>14644</v>
      </c>
      <c r="B85" s="1110" t="s">
        <v>10672</v>
      </c>
      <c r="C85" s="1109">
        <v>2.875</v>
      </c>
      <c r="D85" s="1109">
        <v>2.1509999999999998</v>
      </c>
      <c r="E85" s="1109">
        <v>10.4</v>
      </c>
      <c r="F85" s="1109">
        <v>11.08</v>
      </c>
      <c r="G85" s="1110" t="s">
        <v>7792</v>
      </c>
      <c r="H85" s="1110" t="s">
        <v>10680</v>
      </c>
      <c r="I85" s="1110" t="s">
        <v>10679</v>
      </c>
      <c r="J85" s="1109">
        <v>135000</v>
      </c>
      <c r="K85" s="1109">
        <v>3.625</v>
      </c>
      <c r="L85" s="1109">
        <v>1.5</v>
      </c>
      <c r="M85" s="1109">
        <v>385800</v>
      </c>
      <c r="N85" s="1109">
        <v>390300</v>
      </c>
      <c r="O85" s="1109">
        <v>20800</v>
      </c>
      <c r="P85" s="1109">
        <v>13200</v>
      </c>
      <c r="Q85" s="1109">
        <v>7900</v>
      </c>
    </row>
    <row r="86" spans="1:17">
      <c r="A86" s="1109">
        <v>14645</v>
      </c>
      <c r="B86" s="1110" t="s">
        <v>10672</v>
      </c>
      <c r="C86" s="1109">
        <v>2.875</v>
      </c>
      <c r="D86" s="1109">
        <v>2.1509999999999998</v>
      </c>
      <c r="E86" s="1109">
        <v>10.4</v>
      </c>
      <c r="F86" s="1109">
        <v>11.37</v>
      </c>
      <c r="G86" s="1110" t="s">
        <v>7792</v>
      </c>
      <c r="H86" s="1110" t="s">
        <v>10673</v>
      </c>
      <c r="I86" s="1110" t="s">
        <v>10684</v>
      </c>
      <c r="J86" s="1109">
        <v>135000</v>
      </c>
      <c r="K86" s="1109">
        <v>4.125</v>
      </c>
      <c r="L86" s="1109">
        <v>2</v>
      </c>
      <c r="M86" s="1109">
        <v>385800</v>
      </c>
      <c r="N86" s="1109">
        <v>495700</v>
      </c>
      <c r="O86" s="1109">
        <v>20800</v>
      </c>
      <c r="P86" s="1109">
        <v>16300</v>
      </c>
      <c r="Q86" s="1109">
        <v>9800</v>
      </c>
    </row>
    <row r="87" spans="1:17">
      <c r="A87" s="1109">
        <v>14646</v>
      </c>
      <c r="B87" s="1110" t="s">
        <v>10672</v>
      </c>
      <c r="C87" s="1109">
        <v>3.5</v>
      </c>
      <c r="D87" s="1109">
        <v>2.992</v>
      </c>
      <c r="E87" s="1109">
        <v>9.5</v>
      </c>
      <c r="F87" s="1109">
        <v>11.23</v>
      </c>
      <c r="G87" s="1110" t="s">
        <v>26</v>
      </c>
      <c r="H87" s="1110" t="s">
        <v>10673</v>
      </c>
      <c r="I87" s="1110" t="s">
        <v>10685</v>
      </c>
      <c r="J87" s="1109">
        <v>75000</v>
      </c>
      <c r="K87" s="1109">
        <v>4.75</v>
      </c>
      <c r="L87" s="1109">
        <v>2.6880000000000002</v>
      </c>
      <c r="M87" s="1109">
        <v>194300</v>
      </c>
      <c r="N87" s="1109">
        <v>587300</v>
      </c>
      <c r="O87" s="1109">
        <v>14100</v>
      </c>
      <c r="P87" s="1109">
        <v>18100</v>
      </c>
      <c r="Q87" s="1109">
        <v>9700</v>
      </c>
    </row>
    <row r="88" spans="1:17">
      <c r="A88" s="1109">
        <v>14647</v>
      </c>
      <c r="B88" s="1110" t="s">
        <v>10672</v>
      </c>
      <c r="C88" s="1109">
        <v>3.5</v>
      </c>
      <c r="D88" s="1109">
        <v>2.992</v>
      </c>
      <c r="E88" s="1109">
        <v>9.5</v>
      </c>
      <c r="F88" s="1109">
        <v>10.59</v>
      </c>
      <c r="G88" s="1110" t="s">
        <v>26</v>
      </c>
      <c r="H88" s="1110" t="s">
        <v>10680</v>
      </c>
      <c r="I88" s="1110" t="s">
        <v>10681</v>
      </c>
      <c r="J88" s="1109">
        <v>75000</v>
      </c>
      <c r="K88" s="1109">
        <v>4.125</v>
      </c>
      <c r="L88" s="1109">
        <v>2.125</v>
      </c>
      <c r="M88" s="1109">
        <v>194300</v>
      </c>
      <c r="N88" s="1109">
        <v>447100</v>
      </c>
      <c r="O88" s="1109">
        <v>14100</v>
      </c>
      <c r="P88" s="1109">
        <v>11900</v>
      </c>
      <c r="Q88" s="1109">
        <v>6400</v>
      </c>
    </row>
    <row r="89" spans="1:17">
      <c r="A89" s="1109">
        <v>14648</v>
      </c>
      <c r="B89" s="1110" t="s">
        <v>10672</v>
      </c>
      <c r="C89" s="1109">
        <v>3.5</v>
      </c>
      <c r="D89" s="1109">
        <v>2.992</v>
      </c>
      <c r="E89" s="1109">
        <v>9.5</v>
      </c>
      <c r="F89" s="1109">
        <v>10.71</v>
      </c>
      <c r="G89" s="1110" t="s">
        <v>26</v>
      </c>
      <c r="H89" s="1110" t="s">
        <v>10680</v>
      </c>
      <c r="I89" s="1110" t="s">
        <v>10684</v>
      </c>
      <c r="J89" s="1109">
        <v>75000</v>
      </c>
      <c r="K89" s="1109">
        <v>4.125</v>
      </c>
      <c r="L89" s="1109">
        <v>2.125</v>
      </c>
      <c r="M89" s="1109">
        <v>194300</v>
      </c>
      <c r="N89" s="1109">
        <v>447100</v>
      </c>
      <c r="O89" s="1109">
        <v>14100</v>
      </c>
      <c r="P89" s="1109">
        <v>14100</v>
      </c>
      <c r="Q89" s="1109">
        <v>8500</v>
      </c>
    </row>
    <row r="90" spans="1:17">
      <c r="A90" s="1109">
        <v>14649</v>
      </c>
      <c r="B90" s="1110" t="s">
        <v>10672</v>
      </c>
      <c r="C90" s="1109">
        <v>3.5</v>
      </c>
      <c r="D90" s="1109">
        <v>2.992</v>
      </c>
      <c r="E90" s="1109">
        <v>9.5</v>
      </c>
      <c r="F90" s="1109">
        <v>11.46</v>
      </c>
      <c r="G90" s="1110" t="s">
        <v>26</v>
      </c>
      <c r="H90" s="1110" t="s">
        <v>10673</v>
      </c>
      <c r="I90" s="1110" t="s">
        <v>10686</v>
      </c>
      <c r="J90" s="1109">
        <v>75000</v>
      </c>
      <c r="K90" s="1109">
        <v>4.75</v>
      </c>
      <c r="L90" s="1109">
        <v>2.6880000000000002</v>
      </c>
      <c r="M90" s="1109">
        <v>194300</v>
      </c>
      <c r="N90" s="1109">
        <v>587300</v>
      </c>
      <c r="O90" s="1109">
        <v>14100</v>
      </c>
      <c r="P90" s="1109">
        <v>25300</v>
      </c>
      <c r="Q90" s="1109">
        <v>15200</v>
      </c>
    </row>
    <row r="91" spans="1:17">
      <c r="A91" s="1109">
        <v>14650</v>
      </c>
      <c r="B91" s="1110" t="s">
        <v>10672</v>
      </c>
      <c r="C91" s="1109">
        <v>3.5</v>
      </c>
      <c r="D91" s="1109">
        <v>2.992</v>
      </c>
      <c r="E91" s="1109">
        <v>9.5</v>
      </c>
      <c r="F91" s="1109">
        <v>11.23</v>
      </c>
      <c r="G91" s="1110" t="s">
        <v>26</v>
      </c>
      <c r="H91" s="1110" t="s">
        <v>10673</v>
      </c>
      <c r="I91" s="1110" t="s">
        <v>10677</v>
      </c>
      <c r="J91" s="1109">
        <v>75000</v>
      </c>
      <c r="K91" s="1109">
        <v>4.75</v>
      </c>
      <c r="L91" s="1109">
        <v>2.6880000000000002</v>
      </c>
      <c r="M91" s="1109">
        <v>194300</v>
      </c>
      <c r="N91" s="1109">
        <v>533700</v>
      </c>
      <c r="O91" s="1109">
        <v>14100</v>
      </c>
      <c r="P91" s="1109">
        <v>18700</v>
      </c>
      <c r="Q91" s="1109">
        <v>9500</v>
      </c>
    </row>
    <row r="92" spans="1:17">
      <c r="A92" s="1109">
        <v>14651</v>
      </c>
      <c r="B92" s="1110" t="s">
        <v>10672</v>
      </c>
      <c r="C92" s="1109">
        <v>3.5</v>
      </c>
      <c r="D92" s="1109">
        <v>2.992</v>
      </c>
      <c r="E92" s="1109">
        <v>9.5</v>
      </c>
      <c r="F92" s="1109">
        <v>11.23</v>
      </c>
      <c r="G92" s="1110" t="s">
        <v>694</v>
      </c>
      <c r="H92" s="1110" t="s">
        <v>10673</v>
      </c>
      <c r="I92" s="1110" t="s">
        <v>10685</v>
      </c>
      <c r="J92" s="1109">
        <v>95000</v>
      </c>
      <c r="K92" s="1109">
        <v>4.75</v>
      </c>
      <c r="L92" s="1109">
        <v>2.6880000000000002</v>
      </c>
      <c r="M92" s="1109">
        <v>246100</v>
      </c>
      <c r="N92" s="1109">
        <v>587300</v>
      </c>
      <c r="O92" s="1109">
        <v>17900</v>
      </c>
      <c r="P92" s="1109">
        <v>18100</v>
      </c>
      <c r="Q92" s="1109">
        <v>9700</v>
      </c>
    </row>
    <row r="93" spans="1:17">
      <c r="A93" s="1109">
        <v>14652</v>
      </c>
      <c r="B93" s="1110" t="s">
        <v>10672</v>
      </c>
      <c r="C93" s="1109">
        <v>3.5</v>
      </c>
      <c r="D93" s="1109">
        <v>2.992</v>
      </c>
      <c r="E93" s="1109">
        <v>9.5</v>
      </c>
      <c r="F93" s="1109">
        <v>10.67</v>
      </c>
      <c r="G93" s="1110" t="s">
        <v>694</v>
      </c>
      <c r="H93" s="1110" t="s">
        <v>10680</v>
      </c>
      <c r="I93" s="1110" t="s">
        <v>10681</v>
      </c>
      <c r="J93" s="1109">
        <v>95000</v>
      </c>
      <c r="K93" s="1109">
        <v>4.125</v>
      </c>
      <c r="L93" s="1109">
        <v>2</v>
      </c>
      <c r="M93" s="1109">
        <v>246100</v>
      </c>
      <c r="N93" s="1109">
        <v>495700</v>
      </c>
      <c r="O93" s="1109">
        <v>17900</v>
      </c>
      <c r="P93" s="1109">
        <v>13200</v>
      </c>
      <c r="Q93" s="1109">
        <v>7100</v>
      </c>
    </row>
    <row r="94" spans="1:17">
      <c r="A94" s="1109">
        <v>14653</v>
      </c>
      <c r="B94" s="1110" t="s">
        <v>10672</v>
      </c>
      <c r="C94" s="1109">
        <v>3.5</v>
      </c>
      <c r="D94" s="1109">
        <v>2.992</v>
      </c>
      <c r="E94" s="1109">
        <v>9.5</v>
      </c>
      <c r="F94" s="1109">
        <v>10.71</v>
      </c>
      <c r="G94" s="1110" t="s">
        <v>694</v>
      </c>
      <c r="H94" s="1110" t="s">
        <v>10680</v>
      </c>
      <c r="I94" s="1110" t="s">
        <v>10684</v>
      </c>
      <c r="J94" s="1109">
        <v>95000</v>
      </c>
      <c r="K94" s="1109">
        <v>4.125</v>
      </c>
      <c r="L94" s="1109">
        <v>2.125</v>
      </c>
      <c r="M94" s="1109">
        <v>246100</v>
      </c>
      <c r="N94" s="1109">
        <v>447100</v>
      </c>
      <c r="O94" s="1109">
        <v>17900</v>
      </c>
      <c r="P94" s="1109">
        <v>14100</v>
      </c>
      <c r="Q94" s="1109">
        <v>8500</v>
      </c>
    </row>
    <row r="95" spans="1:17">
      <c r="A95" s="1109">
        <v>14654</v>
      </c>
      <c r="B95" s="1110" t="s">
        <v>10672</v>
      </c>
      <c r="C95" s="1109">
        <v>3.5</v>
      </c>
      <c r="D95" s="1109">
        <v>2.992</v>
      </c>
      <c r="E95" s="1109">
        <v>9.5</v>
      </c>
      <c r="F95" s="1109">
        <v>11.46</v>
      </c>
      <c r="G95" s="1110" t="s">
        <v>694</v>
      </c>
      <c r="H95" s="1110" t="s">
        <v>10673</v>
      </c>
      <c r="I95" s="1110" t="s">
        <v>10686</v>
      </c>
      <c r="J95" s="1109">
        <v>95000</v>
      </c>
      <c r="K95" s="1109">
        <v>4.75</v>
      </c>
      <c r="L95" s="1109">
        <v>2.6880000000000002</v>
      </c>
      <c r="M95" s="1109">
        <v>246100</v>
      </c>
      <c r="N95" s="1109">
        <v>587300</v>
      </c>
      <c r="O95" s="1109">
        <v>17900</v>
      </c>
      <c r="P95" s="1109">
        <v>25300</v>
      </c>
      <c r="Q95" s="1109">
        <v>15200</v>
      </c>
    </row>
    <row r="96" spans="1:17">
      <c r="A96" s="1109">
        <v>14655</v>
      </c>
      <c r="B96" s="1110" t="s">
        <v>10672</v>
      </c>
      <c r="C96" s="1109">
        <v>3.5</v>
      </c>
      <c r="D96" s="1109">
        <v>2.992</v>
      </c>
      <c r="E96" s="1109">
        <v>9.5</v>
      </c>
      <c r="F96" s="1109">
        <v>11.23</v>
      </c>
      <c r="G96" s="1110" t="s">
        <v>694</v>
      </c>
      <c r="H96" s="1110" t="s">
        <v>10673</v>
      </c>
      <c r="I96" s="1110" t="s">
        <v>10677</v>
      </c>
      <c r="J96" s="1109">
        <v>95000</v>
      </c>
      <c r="K96" s="1109">
        <v>4.75</v>
      </c>
      <c r="L96" s="1109">
        <v>2.6880000000000002</v>
      </c>
      <c r="M96" s="1109">
        <v>246100</v>
      </c>
      <c r="N96" s="1109">
        <v>533700</v>
      </c>
      <c r="O96" s="1109">
        <v>17900</v>
      </c>
      <c r="P96" s="1109">
        <v>18700</v>
      </c>
      <c r="Q96" s="1109">
        <v>9500</v>
      </c>
    </row>
    <row r="97" spans="1:17">
      <c r="A97" s="1109">
        <v>14656</v>
      </c>
      <c r="B97" s="1110" t="s">
        <v>10672</v>
      </c>
      <c r="C97" s="1109">
        <v>3.5</v>
      </c>
      <c r="D97" s="1109">
        <v>2.992</v>
      </c>
      <c r="E97" s="1109">
        <v>9.5</v>
      </c>
      <c r="F97" s="1109">
        <v>11.23</v>
      </c>
      <c r="G97" s="1110" t="s">
        <v>10678</v>
      </c>
      <c r="H97" s="1110" t="s">
        <v>10673</v>
      </c>
      <c r="I97" s="1110" t="s">
        <v>10685</v>
      </c>
      <c r="J97" s="1109">
        <v>105000</v>
      </c>
      <c r="K97" s="1109">
        <v>4.75</v>
      </c>
      <c r="L97" s="1109">
        <v>2.6880000000000002</v>
      </c>
      <c r="M97" s="1109">
        <v>272000</v>
      </c>
      <c r="N97" s="1109">
        <v>587300</v>
      </c>
      <c r="O97" s="1109">
        <v>19800</v>
      </c>
      <c r="P97" s="1109">
        <v>18100</v>
      </c>
      <c r="Q97" s="1109">
        <v>9700</v>
      </c>
    </row>
    <row r="98" spans="1:17">
      <c r="A98" s="1109">
        <v>14657</v>
      </c>
      <c r="B98" s="1110" t="s">
        <v>10672</v>
      </c>
      <c r="C98" s="1109">
        <v>3.5</v>
      </c>
      <c r="D98" s="1109">
        <v>2.992</v>
      </c>
      <c r="E98" s="1109">
        <v>9.5</v>
      </c>
      <c r="F98" s="1109">
        <v>10.67</v>
      </c>
      <c r="G98" s="1110" t="s">
        <v>10678</v>
      </c>
      <c r="H98" s="1110" t="s">
        <v>10680</v>
      </c>
      <c r="I98" s="1110" t="s">
        <v>10681</v>
      </c>
      <c r="J98" s="1109">
        <v>105000</v>
      </c>
      <c r="K98" s="1109">
        <v>4.125</v>
      </c>
      <c r="L98" s="1109">
        <v>2</v>
      </c>
      <c r="M98" s="1109">
        <v>272000</v>
      </c>
      <c r="N98" s="1109">
        <v>495700</v>
      </c>
      <c r="O98" s="1109">
        <v>19800</v>
      </c>
      <c r="P98" s="1109">
        <v>13200</v>
      </c>
      <c r="Q98" s="1109">
        <v>7100</v>
      </c>
    </row>
    <row r="99" spans="1:17">
      <c r="A99" s="1109">
        <v>14658</v>
      </c>
      <c r="B99" s="1110" t="s">
        <v>10672</v>
      </c>
      <c r="C99" s="1109">
        <v>3.5</v>
      </c>
      <c r="D99" s="1109">
        <v>2.992</v>
      </c>
      <c r="E99" s="1109">
        <v>9.5</v>
      </c>
      <c r="F99" s="1109">
        <v>10.8</v>
      </c>
      <c r="G99" s="1110" t="s">
        <v>10678</v>
      </c>
      <c r="H99" s="1110" t="s">
        <v>10680</v>
      </c>
      <c r="I99" s="1110" t="s">
        <v>10684</v>
      </c>
      <c r="J99" s="1109">
        <v>105000</v>
      </c>
      <c r="K99" s="1109">
        <v>4.125</v>
      </c>
      <c r="L99" s="1109">
        <v>2</v>
      </c>
      <c r="M99" s="1109">
        <v>272000</v>
      </c>
      <c r="N99" s="1109">
        <v>495700</v>
      </c>
      <c r="O99" s="1109">
        <v>19800</v>
      </c>
      <c r="P99" s="1109">
        <v>16300</v>
      </c>
      <c r="Q99" s="1109">
        <v>9800</v>
      </c>
    </row>
    <row r="100" spans="1:17">
      <c r="A100" s="1109">
        <v>14659</v>
      </c>
      <c r="B100" s="1110" t="s">
        <v>10672</v>
      </c>
      <c r="C100" s="1109">
        <v>3.5</v>
      </c>
      <c r="D100" s="1109">
        <v>2.992</v>
      </c>
      <c r="E100" s="1109">
        <v>9.5</v>
      </c>
      <c r="F100" s="1109">
        <v>11.46</v>
      </c>
      <c r="G100" s="1110" t="s">
        <v>10678</v>
      </c>
      <c r="H100" s="1110" t="s">
        <v>10673</v>
      </c>
      <c r="I100" s="1110" t="s">
        <v>10686</v>
      </c>
      <c r="J100" s="1109">
        <v>105000</v>
      </c>
      <c r="K100" s="1109">
        <v>4.75</v>
      </c>
      <c r="L100" s="1109">
        <v>2.6880000000000002</v>
      </c>
      <c r="M100" s="1109">
        <v>272000</v>
      </c>
      <c r="N100" s="1109">
        <v>587300</v>
      </c>
      <c r="O100" s="1109">
        <v>19800</v>
      </c>
      <c r="P100" s="1109">
        <v>25300</v>
      </c>
      <c r="Q100" s="1109">
        <v>15200</v>
      </c>
    </row>
    <row r="101" spans="1:17">
      <c r="A101" s="1109">
        <v>14660</v>
      </c>
      <c r="B101" s="1110" t="s">
        <v>10672</v>
      </c>
      <c r="C101" s="1109">
        <v>3.5</v>
      </c>
      <c r="D101" s="1109">
        <v>2.992</v>
      </c>
      <c r="E101" s="1109">
        <v>9.5</v>
      </c>
      <c r="F101" s="1109">
        <v>11.23</v>
      </c>
      <c r="G101" s="1110" t="s">
        <v>10678</v>
      </c>
      <c r="H101" s="1110" t="s">
        <v>10673</v>
      </c>
      <c r="I101" s="1110" t="s">
        <v>10677</v>
      </c>
      <c r="J101" s="1109">
        <v>105000</v>
      </c>
      <c r="K101" s="1109">
        <v>4.75</v>
      </c>
      <c r="L101" s="1109">
        <v>2.6880000000000002</v>
      </c>
      <c r="M101" s="1109">
        <v>272000</v>
      </c>
      <c r="N101" s="1109">
        <v>534000</v>
      </c>
      <c r="O101" s="1109">
        <v>19800</v>
      </c>
      <c r="P101" s="1109">
        <v>18700</v>
      </c>
      <c r="Q101" s="1109">
        <v>9500</v>
      </c>
    </row>
    <row r="102" spans="1:17">
      <c r="A102" s="1109">
        <v>14661</v>
      </c>
      <c r="B102" s="1110" t="s">
        <v>10672</v>
      </c>
      <c r="C102" s="1109">
        <v>3.5</v>
      </c>
      <c r="D102" s="1109">
        <v>2.992</v>
      </c>
      <c r="E102" s="1109">
        <v>9.5</v>
      </c>
      <c r="F102" s="1109">
        <v>11.78</v>
      </c>
      <c r="G102" s="1110" t="s">
        <v>7792</v>
      </c>
      <c r="H102" s="1110" t="s">
        <v>10673</v>
      </c>
      <c r="I102" s="1110" t="s">
        <v>10685</v>
      </c>
      <c r="J102" s="1109">
        <v>135000</v>
      </c>
      <c r="K102" s="1109">
        <v>5</v>
      </c>
      <c r="L102" s="1109">
        <v>2.5630000000000002</v>
      </c>
      <c r="M102" s="1109">
        <v>349700</v>
      </c>
      <c r="N102" s="1109">
        <v>649200</v>
      </c>
      <c r="O102" s="1109">
        <v>25500</v>
      </c>
      <c r="P102" s="1109">
        <v>20300</v>
      </c>
      <c r="Q102" s="1109">
        <v>10700</v>
      </c>
    </row>
    <row r="103" spans="1:17">
      <c r="A103" s="1109">
        <v>14662</v>
      </c>
      <c r="B103" s="1110" t="s">
        <v>10672</v>
      </c>
      <c r="C103" s="1109">
        <v>3.5</v>
      </c>
      <c r="D103" s="1109">
        <v>2.992</v>
      </c>
      <c r="E103" s="1109">
        <v>9.5</v>
      </c>
      <c r="F103" s="1109">
        <v>10.67</v>
      </c>
      <c r="G103" s="1110" t="s">
        <v>7792</v>
      </c>
      <c r="H103" s="1110" t="s">
        <v>10680</v>
      </c>
      <c r="I103" s="1110" t="s">
        <v>10681</v>
      </c>
      <c r="J103" s="1109">
        <v>135000</v>
      </c>
      <c r="K103" s="1109">
        <v>4.125</v>
      </c>
      <c r="L103" s="1109">
        <v>2</v>
      </c>
      <c r="M103" s="1109">
        <v>349700</v>
      </c>
      <c r="N103" s="1109">
        <v>495700</v>
      </c>
      <c r="O103" s="1109">
        <v>25500</v>
      </c>
      <c r="P103" s="1109">
        <v>13200</v>
      </c>
      <c r="Q103" s="1109">
        <v>7100</v>
      </c>
    </row>
    <row r="104" spans="1:17">
      <c r="A104" s="1109">
        <v>14663</v>
      </c>
      <c r="B104" s="1110" t="s">
        <v>10672</v>
      </c>
      <c r="C104" s="1109">
        <v>3.5</v>
      </c>
      <c r="D104" s="1109">
        <v>2.992</v>
      </c>
      <c r="E104" s="1109">
        <v>9.5</v>
      </c>
      <c r="F104" s="1109">
        <v>10.8</v>
      </c>
      <c r="G104" s="1110" t="s">
        <v>7792</v>
      </c>
      <c r="H104" s="1110" t="s">
        <v>10680</v>
      </c>
      <c r="I104" s="1110" t="s">
        <v>10684</v>
      </c>
      <c r="J104" s="1109">
        <v>135000</v>
      </c>
      <c r="K104" s="1109">
        <v>4.125</v>
      </c>
      <c r="L104" s="1109">
        <v>2</v>
      </c>
      <c r="M104" s="1109">
        <v>349700</v>
      </c>
      <c r="N104" s="1109">
        <v>495700</v>
      </c>
      <c r="O104" s="1109">
        <v>25500</v>
      </c>
      <c r="P104" s="1109">
        <v>16300</v>
      </c>
      <c r="Q104" s="1109">
        <v>9800</v>
      </c>
    </row>
    <row r="105" spans="1:17">
      <c r="A105" s="1109">
        <v>14664</v>
      </c>
      <c r="B105" s="1110" t="s">
        <v>10672</v>
      </c>
      <c r="C105" s="1109">
        <v>3.5</v>
      </c>
      <c r="D105" s="1109">
        <v>2.992</v>
      </c>
      <c r="E105" s="1109">
        <v>9.5</v>
      </c>
      <c r="F105" s="1109">
        <v>11.46</v>
      </c>
      <c r="G105" s="1110" t="s">
        <v>7792</v>
      </c>
      <c r="H105" s="1110" t="s">
        <v>10673</v>
      </c>
      <c r="I105" s="1110" t="s">
        <v>10686</v>
      </c>
      <c r="J105" s="1109">
        <v>135000</v>
      </c>
      <c r="K105" s="1109">
        <v>4.75</v>
      </c>
      <c r="L105" s="1109">
        <v>2.6880000000000002</v>
      </c>
      <c r="M105" s="1109">
        <v>349700</v>
      </c>
      <c r="N105" s="1109">
        <v>587300</v>
      </c>
      <c r="O105" s="1109">
        <v>25500</v>
      </c>
      <c r="P105" s="1109">
        <v>25300</v>
      </c>
      <c r="Q105" s="1109">
        <v>15200</v>
      </c>
    </row>
    <row r="106" spans="1:17">
      <c r="A106" s="1109">
        <v>14665</v>
      </c>
      <c r="B106" s="1110" t="s">
        <v>10672</v>
      </c>
      <c r="C106" s="1109">
        <v>3.5</v>
      </c>
      <c r="D106" s="1109">
        <v>2.992</v>
      </c>
      <c r="E106" s="1109">
        <v>9.5</v>
      </c>
      <c r="F106" s="1109">
        <v>11.34</v>
      </c>
      <c r="G106" s="1110" t="s">
        <v>7792</v>
      </c>
      <c r="H106" s="1110" t="s">
        <v>10673</v>
      </c>
      <c r="I106" s="1110" t="s">
        <v>10677</v>
      </c>
      <c r="J106" s="1109">
        <v>135000</v>
      </c>
      <c r="K106" s="1109">
        <v>4.75</v>
      </c>
      <c r="L106" s="1109">
        <v>2.5630000000000002</v>
      </c>
      <c r="M106" s="1109">
        <v>349700</v>
      </c>
      <c r="N106" s="1109">
        <v>595800</v>
      </c>
      <c r="O106" s="1109">
        <v>25500</v>
      </c>
      <c r="P106" s="1109">
        <v>20900</v>
      </c>
      <c r="Q106" s="1109">
        <v>10600</v>
      </c>
    </row>
    <row r="107" spans="1:17">
      <c r="A107" s="1109">
        <v>14666</v>
      </c>
      <c r="B107" s="1110" t="s">
        <v>10672</v>
      </c>
      <c r="C107" s="1109">
        <v>3.5</v>
      </c>
      <c r="D107" s="1109">
        <v>2.7639999999999998</v>
      </c>
      <c r="E107" s="1109">
        <v>13.3</v>
      </c>
      <c r="F107" s="1109">
        <v>14.38</v>
      </c>
      <c r="G107" s="1110" t="s">
        <v>26</v>
      </c>
      <c r="H107" s="1110" t="s">
        <v>10673</v>
      </c>
      <c r="I107" s="1110" t="s">
        <v>10685</v>
      </c>
      <c r="J107" s="1109">
        <v>75000</v>
      </c>
      <c r="K107" s="1109">
        <v>4.75</v>
      </c>
      <c r="L107" s="1109">
        <v>2.6880000000000002</v>
      </c>
      <c r="M107" s="1109">
        <v>271600</v>
      </c>
      <c r="N107" s="1109">
        <v>587300</v>
      </c>
      <c r="O107" s="1109">
        <v>18600</v>
      </c>
      <c r="P107" s="1109">
        <v>18100</v>
      </c>
      <c r="Q107" s="1109">
        <v>9700</v>
      </c>
    </row>
    <row r="108" spans="1:17">
      <c r="A108" s="1109">
        <v>14667</v>
      </c>
      <c r="B108" s="1110" t="s">
        <v>10672</v>
      </c>
      <c r="C108" s="1109">
        <v>3.5</v>
      </c>
      <c r="D108" s="1109">
        <v>2.7639999999999998</v>
      </c>
      <c r="E108" s="1109">
        <v>13.3</v>
      </c>
      <c r="F108" s="1109">
        <v>13.86</v>
      </c>
      <c r="G108" s="1110" t="s">
        <v>26</v>
      </c>
      <c r="H108" s="1110" t="s">
        <v>10680</v>
      </c>
      <c r="I108" s="1110" t="s">
        <v>10681</v>
      </c>
      <c r="J108" s="1109">
        <v>75000</v>
      </c>
      <c r="K108" s="1109">
        <v>4.125</v>
      </c>
      <c r="L108" s="1109">
        <v>2</v>
      </c>
      <c r="M108" s="1109">
        <v>271600</v>
      </c>
      <c r="N108" s="1109">
        <v>495700</v>
      </c>
      <c r="O108" s="1109">
        <v>18600</v>
      </c>
      <c r="P108" s="1109">
        <v>13200</v>
      </c>
      <c r="Q108" s="1109">
        <v>7100</v>
      </c>
    </row>
    <row r="109" spans="1:17">
      <c r="A109" s="1109">
        <v>14668</v>
      </c>
      <c r="B109" s="1110" t="s">
        <v>10672</v>
      </c>
      <c r="C109" s="1109">
        <v>3.5</v>
      </c>
      <c r="D109" s="1109">
        <v>2.7639999999999998</v>
      </c>
      <c r="E109" s="1109">
        <v>13.3</v>
      </c>
      <c r="F109" s="1109">
        <v>13.89</v>
      </c>
      <c r="G109" s="1110" t="s">
        <v>26</v>
      </c>
      <c r="H109" s="1110" t="s">
        <v>10680</v>
      </c>
      <c r="I109" s="1110" t="s">
        <v>10684</v>
      </c>
      <c r="J109" s="1109">
        <v>75000</v>
      </c>
      <c r="K109" s="1109">
        <v>4.125</v>
      </c>
      <c r="L109" s="1109">
        <v>2.125</v>
      </c>
      <c r="M109" s="1109">
        <v>271600</v>
      </c>
      <c r="N109" s="1109">
        <v>447100</v>
      </c>
      <c r="O109" s="1109">
        <v>18600</v>
      </c>
      <c r="P109" s="1109">
        <v>14100</v>
      </c>
      <c r="Q109" s="1109">
        <v>8500</v>
      </c>
    </row>
    <row r="110" spans="1:17">
      <c r="A110" s="1109">
        <v>14669</v>
      </c>
      <c r="B110" s="1110" t="s">
        <v>10672</v>
      </c>
      <c r="C110" s="1109">
        <v>3.5</v>
      </c>
      <c r="D110" s="1109">
        <v>2.7639999999999998</v>
      </c>
      <c r="E110" s="1109">
        <v>13.3</v>
      </c>
      <c r="F110" s="1109">
        <v>14.59</v>
      </c>
      <c r="G110" s="1110" t="s">
        <v>26</v>
      </c>
      <c r="H110" s="1110" t="s">
        <v>10673</v>
      </c>
      <c r="I110" s="1110" t="s">
        <v>10686</v>
      </c>
      <c r="J110" s="1109">
        <v>75000</v>
      </c>
      <c r="K110" s="1109">
        <v>4.75</v>
      </c>
      <c r="L110" s="1109">
        <v>2.6880000000000002</v>
      </c>
      <c r="M110" s="1109">
        <v>271600</v>
      </c>
      <c r="N110" s="1109">
        <v>587300</v>
      </c>
      <c r="O110" s="1109">
        <v>18600</v>
      </c>
      <c r="P110" s="1109">
        <v>25300</v>
      </c>
      <c r="Q110" s="1109">
        <v>15200</v>
      </c>
    </row>
    <row r="111" spans="1:17">
      <c r="A111" s="1109">
        <v>14670</v>
      </c>
      <c r="B111" s="1110" t="s">
        <v>10672</v>
      </c>
      <c r="C111" s="1109">
        <v>3.5</v>
      </c>
      <c r="D111" s="1109">
        <v>2.7639999999999998</v>
      </c>
      <c r="E111" s="1109">
        <v>13.3</v>
      </c>
      <c r="F111" s="1109">
        <v>14.27</v>
      </c>
      <c r="G111" s="1110" t="s">
        <v>26</v>
      </c>
      <c r="H111" s="1110" t="s">
        <v>10673</v>
      </c>
      <c r="I111" s="1110" t="s">
        <v>10677</v>
      </c>
      <c r="J111" s="1109">
        <v>75000</v>
      </c>
      <c r="K111" s="1109">
        <v>4.75</v>
      </c>
      <c r="L111" s="1109">
        <v>2.8130000000000002</v>
      </c>
      <c r="M111" s="1109">
        <v>271600</v>
      </c>
      <c r="N111" s="1109">
        <v>469200</v>
      </c>
      <c r="O111" s="1109">
        <v>18600</v>
      </c>
      <c r="P111" s="1109">
        <v>16400</v>
      </c>
      <c r="Q111" s="1109">
        <v>8300</v>
      </c>
    </row>
    <row r="112" spans="1:17">
      <c r="A112" s="1109">
        <v>14671</v>
      </c>
      <c r="B112" s="1110" t="s">
        <v>10672</v>
      </c>
      <c r="C112" s="1109">
        <v>3.5</v>
      </c>
      <c r="D112" s="1109">
        <v>2.7639999999999998</v>
      </c>
      <c r="E112" s="1109">
        <v>13.3</v>
      </c>
      <c r="F112" s="1109">
        <v>14.93</v>
      </c>
      <c r="G112" s="1110" t="s">
        <v>694</v>
      </c>
      <c r="H112" s="1110" t="s">
        <v>10673</v>
      </c>
      <c r="I112" s="1110" t="s">
        <v>10685</v>
      </c>
      <c r="J112" s="1109">
        <v>95000</v>
      </c>
      <c r="K112" s="1109">
        <v>5</v>
      </c>
      <c r="L112" s="1109">
        <v>2.5630000000000002</v>
      </c>
      <c r="M112" s="1109">
        <v>344000</v>
      </c>
      <c r="N112" s="1109">
        <v>649200</v>
      </c>
      <c r="O112" s="1109">
        <v>23500</v>
      </c>
      <c r="P112" s="1109">
        <v>20300</v>
      </c>
      <c r="Q112" s="1109">
        <v>10700</v>
      </c>
    </row>
    <row r="113" spans="1:17">
      <c r="A113" s="1109">
        <v>14672</v>
      </c>
      <c r="B113" s="1110" t="s">
        <v>10672</v>
      </c>
      <c r="C113" s="1109">
        <v>3.5</v>
      </c>
      <c r="D113" s="1109">
        <v>2.7639999999999998</v>
      </c>
      <c r="E113" s="1109">
        <v>13.3</v>
      </c>
      <c r="F113" s="1109">
        <v>13.86</v>
      </c>
      <c r="G113" s="1110" t="s">
        <v>694</v>
      </c>
      <c r="H113" s="1110" t="s">
        <v>10680</v>
      </c>
      <c r="I113" s="1110" t="s">
        <v>10681</v>
      </c>
      <c r="J113" s="1109">
        <v>95000</v>
      </c>
      <c r="K113" s="1109">
        <v>4.125</v>
      </c>
      <c r="L113" s="1109">
        <v>2</v>
      </c>
      <c r="M113" s="1109">
        <v>344000</v>
      </c>
      <c r="N113" s="1109">
        <v>495700</v>
      </c>
      <c r="O113" s="1109">
        <v>23500</v>
      </c>
      <c r="P113" s="1109">
        <v>13200</v>
      </c>
      <c r="Q113" s="1109">
        <v>7100</v>
      </c>
    </row>
    <row r="114" spans="1:17">
      <c r="A114" s="1109">
        <v>14673</v>
      </c>
      <c r="B114" s="1110" t="s">
        <v>10672</v>
      </c>
      <c r="C114" s="1109">
        <v>3.5</v>
      </c>
      <c r="D114" s="1109">
        <v>2.7639999999999998</v>
      </c>
      <c r="E114" s="1109">
        <v>13.3</v>
      </c>
      <c r="F114" s="1109">
        <v>13.97</v>
      </c>
      <c r="G114" s="1110" t="s">
        <v>694</v>
      </c>
      <c r="H114" s="1110" t="s">
        <v>10680</v>
      </c>
      <c r="I114" s="1110" t="s">
        <v>10684</v>
      </c>
      <c r="J114" s="1109">
        <v>95000</v>
      </c>
      <c r="K114" s="1109">
        <v>4.125</v>
      </c>
      <c r="L114" s="1109">
        <v>2</v>
      </c>
      <c r="M114" s="1109">
        <v>344000</v>
      </c>
      <c r="N114" s="1109">
        <v>495700</v>
      </c>
      <c r="O114" s="1109">
        <v>23500</v>
      </c>
      <c r="P114" s="1109">
        <v>16300</v>
      </c>
      <c r="Q114" s="1109">
        <v>9800</v>
      </c>
    </row>
    <row r="115" spans="1:17">
      <c r="A115" s="1109">
        <v>14674</v>
      </c>
      <c r="B115" s="1110" t="s">
        <v>10672</v>
      </c>
      <c r="C115" s="1109">
        <v>3.5</v>
      </c>
      <c r="D115" s="1109">
        <v>2.7639999999999998</v>
      </c>
      <c r="E115" s="1109">
        <v>13.3</v>
      </c>
      <c r="F115" s="1109">
        <v>14.59</v>
      </c>
      <c r="G115" s="1110" t="s">
        <v>694</v>
      </c>
      <c r="H115" s="1110" t="s">
        <v>10673</v>
      </c>
      <c r="I115" s="1110" t="s">
        <v>10686</v>
      </c>
      <c r="J115" s="1109">
        <v>95000</v>
      </c>
      <c r="K115" s="1109">
        <v>4.75</v>
      </c>
      <c r="L115" s="1109">
        <v>2.6880000000000002</v>
      </c>
      <c r="M115" s="1109">
        <v>344000</v>
      </c>
      <c r="N115" s="1109">
        <v>587300</v>
      </c>
      <c r="O115" s="1109">
        <v>23500</v>
      </c>
      <c r="P115" s="1109">
        <v>25300</v>
      </c>
      <c r="Q115" s="1109">
        <v>15200</v>
      </c>
    </row>
    <row r="116" spans="1:17">
      <c r="A116" s="1109">
        <v>14675</v>
      </c>
      <c r="B116" s="1110" t="s">
        <v>10672</v>
      </c>
      <c r="C116" s="1109">
        <v>3.5</v>
      </c>
      <c r="D116" s="1109">
        <v>2.7639999999999998</v>
      </c>
      <c r="E116" s="1109">
        <v>13.3</v>
      </c>
      <c r="F116" s="1109">
        <v>14.38</v>
      </c>
      <c r="G116" s="1110" t="s">
        <v>694</v>
      </c>
      <c r="H116" s="1110" t="s">
        <v>10673</v>
      </c>
      <c r="I116" s="1110" t="s">
        <v>10677</v>
      </c>
      <c r="J116" s="1109">
        <v>95000</v>
      </c>
      <c r="K116" s="1109">
        <v>4.75</v>
      </c>
      <c r="L116" s="1109">
        <v>2.6880000000000002</v>
      </c>
      <c r="M116" s="1109">
        <v>344000</v>
      </c>
      <c r="N116" s="1109">
        <v>534000</v>
      </c>
      <c r="O116" s="1109">
        <v>23500</v>
      </c>
      <c r="P116" s="1109">
        <v>18700</v>
      </c>
      <c r="Q116" s="1109">
        <v>9500</v>
      </c>
    </row>
    <row r="117" spans="1:17">
      <c r="A117" s="1109">
        <v>14676</v>
      </c>
      <c r="B117" s="1110" t="s">
        <v>10672</v>
      </c>
      <c r="C117" s="1109">
        <v>3.5</v>
      </c>
      <c r="D117" s="1109">
        <v>2.7639999999999998</v>
      </c>
      <c r="E117" s="1109">
        <v>13.3</v>
      </c>
      <c r="F117" s="1109">
        <v>15.04</v>
      </c>
      <c r="G117" s="1110" t="s">
        <v>10678</v>
      </c>
      <c r="H117" s="1110" t="s">
        <v>10673</v>
      </c>
      <c r="I117" s="1110" t="s">
        <v>10685</v>
      </c>
      <c r="J117" s="1109">
        <v>105000</v>
      </c>
      <c r="K117" s="1109">
        <v>5</v>
      </c>
      <c r="L117" s="1109">
        <v>2.4380000000000002</v>
      </c>
      <c r="M117" s="1109">
        <v>380200</v>
      </c>
      <c r="N117" s="1109">
        <v>708100</v>
      </c>
      <c r="O117" s="1109">
        <v>26000</v>
      </c>
      <c r="P117" s="1109">
        <v>22200</v>
      </c>
      <c r="Q117" s="1109">
        <v>11700</v>
      </c>
    </row>
    <row r="118" spans="1:17">
      <c r="A118" s="1109">
        <v>14677</v>
      </c>
      <c r="B118" s="1110" t="s">
        <v>10672</v>
      </c>
      <c r="C118" s="1109">
        <v>3.5</v>
      </c>
      <c r="D118" s="1109">
        <v>2.7639999999999998</v>
      </c>
      <c r="E118" s="1109">
        <v>13.3</v>
      </c>
      <c r="F118" s="1109">
        <v>13.86</v>
      </c>
      <c r="G118" s="1110" t="s">
        <v>10678</v>
      </c>
      <c r="H118" s="1110" t="s">
        <v>10680</v>
      </c>
      <c r="I118" s="1110" t="s">
        <v>10681</v>
      </c>
      <c r="J118" s="1109">
        <v>105000</v>
      </c>
      <c r="K118" s="1109">
        <v>4.125</v>
      </c>
      <c r="L118" s="1109">
        <v>2</v>
      </c>
      <c r="M118" s="1109">
        <v>380200</v>
      </c>
      <c r="N118" s="1109">
        <v>495700</v>
      </c>
      <c r="O118" s="1109">
        <v>26000</v>
      </c>
      <c r="P118" s="1109">
        <v>13200</v>
      </c>
      <c r="Q118" s="1109">
        <v>7100</v>
      </c>
    </row>
    <row r="119" spans="1:17">
      <c r="A119" s="1109">
        <v>14678</v>
      </c>
      <c r="B119" s="1110" t="s">
        <v>10672</v>
      </c>
      <c r="C119" s="1109">
        <v>3.5</v>
      </c>
      <c r="D119" s="1109">
        <v>2.7639999999999998</v>
      </c>
      <c r="E119" s="1109">
        <v>13.3</v>
      </c>
      <c r="F119" s="1109">
        <v>13.97</v>
      </c>
      <c r="G119" s="1110" t="s">
        <v>10678</v>
      </c>
      <c r="H119" s="1110" t="s">
        <v>10680</v>
      </c>
      <c r="I119" s="1110" t="s">
        <v>10684</v>
      </c>
      <c r="J119" s="1109">
        <v>105000</v>
      </c>
      <c r="K119" s="1109">
        <v>4.125</v>
      </c>
      <c r="L119" s="1109">
        <v>2</v>
      </c>
      <c r="M119" s="1109">
        <v>380200</v>
      </c>
      <c r="N119" s="1109">
        <v>495700</v>
      </c>
      <c r="O119" s="1109">
        <v>26000</v>
      </c>
      <c r="P119" s="1109">
        <v>16300</v>
      </c>
      <c r="Q119" s="1109">
        <v>9800</v>
      </c>
    </row>
    <row r="120" spans="1:17">
      <c r="A120" s="1109">
        <v>14679</v>
      </c>
      <c r="B120" s="1110" t="s">
        <v>10672</v>
      </c>
      <c r="C120" s="1109">
        <v>3.5</v>
      </c>
      <c r="D120" s="1109">
        <v>2.7639999999999998</v>
      </c>
      <c r="E120" s="1109">
        <v>13.3</v>
      </c>
      <c r="F120" s="1109">
        <v>14.59</v>
      </c>
      <c r="G120" s="1110" t="s">
        <v>10678</v>
      </c>
      <c r="H120" s="1110" t="s">
        <v>10673</v>
      </c>
      <c r="I120" s="1110" t="s">
        <v>10686</v>
      </c>
      <c r="J120" s="1109">
        <v>105000</v>
      </c>
      <c r="K120" s="1109">
        <v>4.75</v>
      </c>
      <c r="L120" s="1109">
        <v>2.6880000000000002</v>
      </c>
      <c r="M120" s="1109">
        <v>380200</v>
      </c>
      <c r="N120" s="1109">
        <v>587300</v>
      </c>
      <c r="O120" s="1109">
        <v>26000</v>
      </c>
      <c r="P120" s="1109">
        <v>25300</v>
      </c>
      <c r="Q120" s="1109">
        <v>15200</v>
      </c>
    </row>
    <row r="121" spans="1:17">
      <c r="A121" s="1109">
        <v>14680</v>
      </c>
      <c r="B121" s="1110" t="s">
        <v>10672</v>
      </c>
      <c r="C121" s="1109">
        <v>3.5</v>
      </c>
      <c r="D121" s="1109">
        <v>2.7639999999999998</v>
      </c>
      <c r="E121" s="1109">
        <v>13.3</v>
      </c>
      <c r="F121" s="1109">
        <v>14.5</v>
      </c>
      <c r="G121" s="1110" t="s">
        <v>10678</v>
      </c>
      <c r="H121" s="1110" t="s">
        <v>10673</v>
      </c>
      <c r="I121" s="1110" t="s">
        <v>10677</v>
      </c>
      <c r="J121" s="1109">
        <v>105000</v>
      </c>
      <c r="K121" s="1109">
        <v>4.75</v>
      </c>
      <c r="L121" s="1109">
        <v>2.5630000000000002</v>
      </c>
      <c r="M121" s="1109">
        <v>380200</v>
      </c>
      <c r="N121" s="1109">
        <v>595800</v>
      </c>
      <c r="O121" s="1109">
        <v>26000</v>
      </c>
      <c r="P121" s="1109">
        <v>20900</v>
      </c>
      <c r="Q121" s="1109">
        <v>10600</v>
      </c>
    </row>
    <row r="122" spans="1:17">
      <c r="A122" s="1109">
        <v>14681</v>
      </c>
      <c r="B122" s="1110" t="s">
        <v>10672</v>
      </c>
      <c r="C122" s="1109">
        <v>3.5</v>
      </c>
      <c r="D122" s="1109">
        <v>2.7639999999999998</v>
      </c>
      <c r="E122" s="1109">
        <v>13.3</v>
      </c>
      <c r="F122" s="1109">
        <v>15.29</v>
      </c>
      <c r="G122" s="1110" t="s">
        <v>7792</v>
      </c>
      <c r="H122" s="1110" t="s">
        <v>10673</v>
      </c>
      <c r="I122" s="1110" t="s">
        <v>10685</v>
      </c>
      <c r="J122" s="1109">
        <v>135000</v>
      </c>
      <c r="K122" s="1109">
        <v>5</v>
      </c>
      <c r="L122" s="1109">
        <v>2.125</v>
      </c>
      <c r="M122" s="1109">
        <v>488800</v>
      </c>
      <c r="N122" s="1109">
        <v>842400</v>
      </c>
      <c r="O122" s="1109">
        <v>33400</v>
      </c>
      <c r="P122" s="1109">
        <v>26500</v>
      </c>
      <c r="Q122" s="1109">
        <v>14000</v>
      </c>
    </row>
    <row r="123" spans="1:17">
      <c r="A123" s="1109">
        <v>14682</v>
      </c>
      <c r="B123" s="1110" t="s">
        <v>10672</v>
      </c>
      <c r="C123" s="1109">
        <v>3.5</v>
      </c>
      <c r="D123" s="1109">
        <v>2.7639999999999998</v>
      </c>
      <c r="E123" s="1109">
        <v>13.3</v>
      </c>
      <c r="F123" s="1109">
        <v>13.86</v>
      </c>
      <c r="G123" s="1110" t="s">
        <v>7792</v>
      </c>
      <c r="H123" s="1110" t="s">
        <v>10680</v>
      </c>
      <c r="I123" s="1110" t="s">
        <v>10681</v>
      </c>
      <c r="J123" s="1109">
        <v>135000</v>
      </c>
      <c r="K123" s="1109">
        <v>4.125</v>
      </c>
      <c r="L123" s="1109">
        <v>2</v>
      </c>
      <c r="M123" s="1109">
        <v>488800</v>
      </c>
      <c r="N123" s="1109">
        <v>495700</v>
      </c>
      <c r="O123" s="1109">
        <v>33400</v>
      </c>
      <c r="P123" s="1109">
        <v>13200</v>
      </c>
      <c r="Q123" s="1109">
        <v>7100</v>
      </c>
    </row>
    <row r="124" spans="1:17">
      <c r="A124" s="1109">
        <v>14683</v>
      </c>
      <c r="B124" s="1110" t="s">
        <v>10672</v>
      </c>
      <c r="C124" s="1109">
        <v>3.5</v>
      </c>
      <c r="D124" s="1109">
        <v>2.7639999999999998</v>
      </c>
      <c r="E124" s="1109">
        <v>13.3</v>
      </c>
      <c r="F124" s="1109">
        <v>13.97</v>
      </c>
      <c r="G124" s="1110" t="s">
        <v>7792</v>
      </c>
      <c r="H124" s="1110" t="s">
        <v>10680</v>
      </c>
      <c r="I124" s="1110" t="s">
        <v>10684</v>
      </c>
      <c r="J124" s="1109">
        <v>135000</v>
      </c>
      <c r="K124" s="1109">
        <v>4.125</v>
      </c>
      <c r="L124" s="1109">
        <v>2</v>
      </c>
      <c r="M124" s="1109">
        <v>488800</v>
      </c>
      <c r="N124" s="1109">
        <v>495700</v>
      </c>
      <c r="O124" s="1109">
        <v>33400</v>
      </c>
      <c r="P124" s="1109">
        <v>16300</v>
      </c>
      <c r="Q124" s="1109">
        <v>9800</v>
      </c>
    </row>
    <row r="125" spans="1:17">
      <c r="A125" s="1109">
        <v>14684</v>
      </c>
      <c r="B125" s="1110" t="s">
        <v>10672</v>
      </c>
      <c r="C125" s="1109">
        <v>3.5</v>
      </c>
      <c r="D125" s="1109">
        <v>2.7639999999999998</v>
      </c>
      <c r="E125" s="1109">
        <v>13.3</v>
      </c>
      <c r="F125" s="1109">
        <v>14.72</v>
      </c>
      <c r="G125" s="1110" t="s">
        <v>7792</v>
      </c>
      <c r="H125" s="1110" t="s">
        <v>10673</v>
      </c>
      <c r="I125" s="1110" t="s">
        <v>10686</v>
      </c>
      <c r="J125" s="1109">
        <v>135000</v>
      </c>
      <c r="K125" s="1109">
        <v>4.75</v>
      </c>
      <c r="L125" s="1109">
        <v>2.5630000000000002</v>
      </c>
      <c r="M125" s="1109">
        <v>488800</v>
      </c>
      <c r="N125" s="1109">
        <v>649200</v>
      </c>
      <c r="O125" s="1109">
        <v>33400</v>
      </c>
      <c r="P125" s="1109">
        <v>26900</v>
      </c>
      <c r="Q125" s="1109">
        <v>16200</v>
      </c>
    </row>
    <row r="126" spans="1:17">
      <c r="A126" s="1109">
        <v>14685</v>
      </c>
      <c r="B126" s="1110" t="s">
        <v>10672</v>
      </c>
      <c r="C126" s="1109">
        <v>3.5</v>
      </c>
      <c r="D126" s="1109">
        <v>2.7639999999999998</v>
      </c>
      <c r="E126" s="1109">
        <v>13.3</v>
      </c>
      <c r="F126" s="1109">
        <v>14.5</v>
      </c>
      <c r="G126" s="1110" t="s">
        <v>7792</v>
      </c>
      <c r="H126" s="1110" t="s">
        <v>10673</v>
      </c>
      <c r="I126" s="1110" t="s">
        <v>10677</v>
      </c>
      <c r="J126" s="1109">
        <v>135000</v>
      </c>
      <c r="K126" s="1109">
        <v>4.75</v>
      </c>
      <c r="L126" s="1109">
        <v>2.5630000000000002</v>
      </c>
      <c r="M126" s="1109">
        <v>488800</v>
      </c>
      <c r="N126" s="1109">
        <v>595800</v>
      </c>
      <c r="O126" s="1109">
        <v>33400</v>
      </c>
      <c r="P126" s="1109">
        <v>20900</v>
      </c>
      <c r="Q126" s="1109">
        <v>10600</v>
      </c>
    </row>
    <row r="127" spans="1:17">
      <c r="A127" s="1109">
        <v>14686</v>
      </c>
      <c r="B127" s="1110" t="s">
        <v>10672</v>
      </c>
      <c r="C127" s="1109">
        <v>3.5</v>
      </c>
      <c r="D127" s="1109">
        <v>2.6019999999999999</v>
      </c>
      <c r="E127" s="1109">
        <v>15.5</v>
      </c>
      <c r="F127" s="1109">
        <v>16.59</v>
      </c>
      <c r="G127" s="1110" t="s">
        <v>26</v>
      </c>
      <c r="H127" s="1110" t="s">
        <v>10673</v>
      </c>
      <c r="I127" s="1110" t="s">
        <v>10685</v>
      </c>
      <c r="J127" s="1109">
        <v>75000</v>
      </c>
      <c r="K127" s="1109">
        <v>4.75</v>
      </c>
      <c r="L127" s="1109">
        <v>2.5630000000000002</v>
      </c>
      <c r="M127" s="1109">
        <v>322800</v>
      </c>
      <c r="N127" s="1109">
        <v>649200</v>
      </c>
      <c r="O127" s="1109">
        <v>21100</v>
      </c>
      <c r="P127" s="1109">
        <v>19200</v>
      </c>
      <c r="Q127" s="1109">
        <v>10700</v>
      </c>
    </row>
    <row r="128" spans="1:17">
      <c r="A128" s="1109">
        <v>14687</v>
      </c>
      <c r="B128" s="1110" t="s">
        <v>10672</v>
      </c>
      <c r="C128" s="1109">
        <v>3.5</v>
      </c>
      <c r="D128" s="1109">
        <v>2.6019999999999999</v>
      </c>
      <c r="E128" s="1109">
        <v>15.5</v>
      </c>
      <c r="F128" s="1109">
        <v>16.670000000000002</v>
      </c>
      <c r="G128" s="1110" t="s">
        <v>26</v>
      </c>
      <c r="H128" s="1110" t="s">
        <v>10673</v>
      </c>
      <c r="I128" s="1110" t="s">
        <v>10686</v>
      </c>
      <c r="J128" s="1109">
        <v>75000</v>
      </c>
      <c r="K128" s="1109">
        <v>4.75</v>
      </c>
      <c r="L128" s="1109">
        <v>2.6880000000000002</v>
      </c>
      <c r="M128" s="1109">
        <v>322800</v>
      </c>
      <c r="N128" s="1109">
        <v>587300</v>
      </c>
      <c r="O128" s="1109">
        <v>21100</v>
      </c>
      <c r="P128" s="1109">
        <v>25300</v>
      </c>
      <c r="Q128" s="1109">
        <v>15200</v>
      </c>
    </row>
    <row r="129" spans="1:17">
      <c r="A129" s="1109">
        <v>14688</v>
      </c>
      <c r="B129" s="1110" t="s">
        <v>10672</v>
      </c>
      <c r="C129" s="1109">
        <v>3.5</v>
      </c>
      <c r="D129" s="1109">
        <v>2.6019999999999999</v>
      </c>
      <c r="E129" s="1109">
        <v>15.5</v>
      </c>
      <c r="F129" s="1109">
        <v>17.13</v>
      </c>
      <c r="G129" s="1110" t="s">
        <v>694</v>
      </c>
      <c r="H129" s="1110" t="s">
        <v>10673</v>
      </c>
      <c r="I129" s="1110" t="s">
        <v>10685</v>
      </c>
      <c r="J129" s="1109">
        <v>95000</v>
      </c>
      <c r="K129" s="1109">
        <v>5</v>
      </c>
      <c r="L129" s="1109">
        <v>2.4380000000000002</v>
      </c>
      <c r="M129" s="1109">
        <v>408800</v>
      </c>
      <c r="N129" s="1109">
        <v>708100</v>
      </c>
      <c r="O129" s="1109">
        <v>26700</v>
      </c>
      <c r="P129" s="1109">
        <v>22200</v>
      </c>
      <c r="Q129" s="1109">
        <v>11700</v>
      </c>
    </row>
    <row r="130" spans="1:17">
      <c r="A130" s="1109">
        <v>14689</v>
      </c>
      <c r="B130" s="1110" t="s">
        <v>10672</v>
      </c>
      <c r="C130" s="1109">
        <v>3.5</v>
      </c>
      <c r="D130" s="1109">
        <v>2.6019999999999999</v>
      </c>
      <c r="E130" s="1109">
        <v>15.5</v>
      </c>
      <c r="F130" s="1109">
        <v>16.670000000000002</v>
      </c>
      <c r="G130" s="1110" t="s">
        <v>694</v>
      </c>
      <c r="H130" s="1110" t="s">
        <v>10673</v>
      </c>
      <c r="I130" s="1110" t="s">
        <v>10686</v>
      </c>
      <c r="J130" s="1109">
        <v>95000</v>
      </c>
      <c r="K130" s="1109">
        <v>4.75</v>
      </c>
      <c r="L130" s="1109">
        <v>2.6880000000000002</v>
      </c>
      <c r="M130" s="1109">
        <v>408800</v>
      </c>
      <c r="N130" s="1109">
        <v>587300</v>
      </c>
      <c r="O130" s="1109">
        <v>26700</v>
      </c>
      <c r="P130" s="1109">
        <v>25300</v>
      </c>
      <c r="Q130" s="1109">
        <v>15200</v>
      </c>
    </row>
    <row r="131" spans="1:17">
      <c r="A131" s="1109">
        <v>14690</v>
      </c>
      <c r="B131" s="1110" t="s">
        <v>10672</v>
      </c>
      <c r="C131" s="1109">
        <v>3.5</v>
      </c>
      <c r="D131" s="1109">
        <v>2.6019999999999999</v>
      </c>
      <c r="E131" s="1109">
        <v>15.5</v>
      </c>
      <c r="F131" s="1109">
        <v>17.38</v>
      </c>
      <c r="G131" s="1110" t="s">
        <v>10678</v>
      </c>
      <c r="H131" s="1110" t="s">
        <v>10673</v>
      </c>
      <c r="I131" s="1110" t="s">
        <v>10685</v>
      </c>
      <c r="J131" s="1109">
        <v>105000</v>
      </c>
      <c r="K131" s="1109">
        <v>5</v>
      </c>
      <c r="L131" s="1109">
        <v>2.125</v>
      </c>
      <c r="M131" s="1109">
        <v>451900</v>
      </c>
      <c r="N131" s="1109">
        <v>842400</v>
      </c>
      <c r="O131" s="1109">
        <v>29500</v>
      </c>
      <c r="P131" s="1109">
        <v>26500</v>
      </c>
      <c r="Q131" s="1109">
        <v>14000</v>
      </c>
    </row>
    <row r="132" spans="1:17">
      <c r="A132" s="1109">
        <v>14691</v>
      </c>
      <c r="B132" s="1110" t="s">
        <v>10672</v>
      </c>
      <c r="C132" s="1109">
        <v>3.5</v>
      </c>
      <c r="D132" s="1109">
        <v>2.6019999999999999</v>
      </c>
      <c r="E132" s="1109">
        <v>15.5</v>
      </c>
      <c r="F132" s="1109">
        <v>16.79</v>
      </c>
      <c r="G132" s="1110" t="s">
        <v>10678</v>
      </c>
      <c r="H132" s="1110" t="s">
        <v>10673</v>
      </c>
      <c r="I132" s="1110" t="s">
        <v>10686</v>
      </c>
      <c r="J132" s="1109">
        <v>105000</v>
      </c>
      <c r="K132" s="1109">
        <v>4.75</v>
      </c>
      <c r="L132" s="1109">
        <v>2.5630000000000002</v>
      </c>
      <c r="M132" s="1109">
        <v>451900</v>
      </c>
      <c r="N132" s="1109">
        <v>649200</v>
      </c>
      <c r="O132" s="1109">
        <v>29500</v>
      </c>
      <c r="P132" s="1109">
        <v>26900</v>
      </c>
      <c r="Q132" s="1109">
        <v>16200</v>
      </c>
    </row>
    <row r="133" spans="1:17">
      <c r="A133" s="1109">
        <v>14692</v>
      </c>
      <c r="B133" s="1110" t="s">
        <v>10672</v>
      </c>
      <c r="C133" s="1109">
        <v>3.5</v>
      </c>
      <c r="D133" s="1109">
        <v>2.6019999999999999</v>
      </c>
      <c r="E133" s="1109">
        <v>15.5</v>
      </c>
      <c r="F133" s="1109">
        <v>17.329999999999998</v>
      </c>
      <c r="G133" s="1110" t="s">
        <v>10678</v>
      </c>
      <c r="H133" s="1110" t="s">
        <v>10673</v>
      </c>
      <c r="I133" s="1110" t="s">
        <v>10687</v>
      </c>
      <c r="J133" s="1109">
        <v>105000</v>
      </c>
      <c r="K133" s="1109">
        <v>5.25</v>
      </c>
      <c r="L133" s="1109">
        <v>2.5630000000000002</v>
      </c>
      <c r="M133" s="1109">
        <v>451900</v>
      </c>
      <c r="N133" s="1109">
        <v>838300</v>
      </c>
      <c r="O133" s="1109">
        <v>29500</v>
      </c>
      <c r="P133" s="1109">
        <v>27800</v>
      </c>
      <c r="Q133" s="1109">
        <v>14600</v>
      </c>
    </row>
    <row r="134" spans="1:17">
      <c r="A134" s="1109">
        <v>14693</v>
      </c>
      <c r="B134" s="1110" t="s">
        <v>10672</v>
      </c>
      <c r="C134" s="1109">
        <v>3.5</v>
      </c>
      <c r="D134" s="1109">
        <v>2.6019999999999999</v>
      </c>
      <c r="E134" s="1109">
        <v>15.5</v>
      </c>
      <c r="F134" s="1109">
        <v>17.38</v>
      </c>
      <c r="G134" s="1110" t="s">
        <v>7792</v>
      </c>
      <c r="H134" s="1110" t="s">
        <v>10673</v>
      </c>
      <c r="I134" s="1110" t="s">
        <v>10685</v>
      </c>
      <c r="J134" s="1109">
        <v>135000</v>
      </c>
      <c r="K134" s="1109">
        <v>5</v>
      </c>
      <c r="L134" s="1109">
        <v>2.125</v>
      </c>
      <c r="M134" s="1109">
        <v>581000</v>
      </c>
      <c r="N134" s="1109">
        <v>842400</v>
      </c>
      <c r="O134" s="1109">
        <v>38000</v>
      </c>
      <c r="P134" s="1109">
        <v>26500</v>
      </c>
      <c r="Q134" s="1109">
        <v>14000</v>
      </c>
    </row>
    <row r="135" spans="1:17">
      <c r="A135" s="1109">
        <v>14694</v>
      </c>
      <c r="B135" s="1110" t="s">
        <v>10672</v>
      </c>
      <c r="C135" s="1109">
        <v>3.5</v>
      </c>
      <c r="D135" s="1109">
        <v>2.6019999999999999</v>
      </c>
      <c r="E135" s="1109">
        <v>15.5</v>
      </c>
      <c r="F135" s="1109">
        <v>16.7</v>
      </c>
      <c r="G135" s="1110" t="s">
        <v>7792</v>
      </c>
      <c r="H135" s="1110" t="s">
        <v>10673</v>
      </c>
      <c r="I135" s="1110" t="s">
        <v>10686</v>
      </c>
      <c r="J135" s="1109">
        <v>135000</v>
      </c>
      <c r="K135" s="1109">
        <v>4.75</v>
      </c>
      <c r="L135" s="1109">
        <v>2.4380000000000002</v>
      </c>
      <c r="M135" s="1109">
        <v>581000</v>
      </c>
      <c r="N135" s="1109">
        <v>708100</v>
      </c>
      <c r="O135" s="1109">
        <v>38000</v>
      </c>
      <c r="P135" s="1109">
        <v>28400</v>
      </c>
      <c r="Q135" s="1109">
        <v>17100</v>
      </c>
    </row>
    <row r="136" spans="1:17">
      <c r="A136" s="1109">
        <v>14695</v>
      </c>
      <c r="B136" s="1110" t="s">
        <v>10672</v>
      </c>
      <c r="C136" s="1109">
        <v>3.5</v>
      </c>
      <c r="D136" s="1109">
        <v>2.6019999999999999</v>
      </c>
      <c r="E136" s="1109">
        <v>15.5</v>
      </c>
      <c r="F136" s="1109">
        <v>18.239999999999998</v>
      </c>
      <c r="G136" s="1110" t="s">
        <v>7792</v>
      </c>
      <c r="H136" s="1110" t="s">
        <v>10673</v>
      </c>
      <c r="I136" s="1110" t="s">
        <v>10687</v>
      </c>
      <c r="J136" s="1109">
        <v>135000</v>
      </c>
      <c r="K136" s="1109">
        <v>5.5</v>
      </c>
      <c r="L136" s="1109">
        <v>2.25</v>
      </c>
      <c r="M136" s="1109">
        <v>581000</v>
      </c>
      <c r="N136" s="1109">
        <v>980000</v>
      </c>
      <c r="O136" s="1109">
        <v>38000</v>
      </c>
      <c r="P136" s="1109">
        <v>32900</v>
      </c>
      <c r="Q136" s="1109">
        <v>17100</v>
      </c>
    </row>
    <row r="137" spans="1:17">
      <c r="A137" s="1109">
        <v>14696</v>
      </c>
      <c r="B137" s="1110" t="s">
        <v>10672</v>
      </c>
      <c r="C137" s="1109">
        <v>4</v>
      </c>
      <c r="D137" s="1109">
        <v>3.476</v>
      </c>
      <c r="E137" s="1109">
        <v>11.85</v>
      </c>
      <c r="F137" s="1109">
        <v>13.39</v>
      </c>
      <c r="G137" s="1110" t="s">
        <v>26</v>
      </c>
      <c r="H137" s="1110" t="s">
        <v>10680</v>
      </c>
      <c r="I137" s="1110" t="s">
        <v>10687</v>
      </c>
      <c r="J137" s="1109">
        <v>75000</v>
      </c>
      <c r="K137" s="1109">
        <v>5.25</v>
      </c>
      <c r="L137" s="1109">
        <v>2.8130000000000002</v>
      </c>
      <c r="M137" s="1109">
        <v>230800</v>
      </c>
      <c r="N137" s="1109">
        <v>711600</v>
      </c>
      <c r="O137" s="1109">
        <v>19500</v>
      </c>
      <c r="P137" s="1109">
        <v>23500</v>
      </c>
      <c r="Q137" s="1109">
        <v>12400</v>
      </c>
    </row>
    <row r="138" spans="1:17">
      <c r="A138" s="1109">
        <v>14697</v>
      </c>
      <c r="B138" s="1110" t="s">
        <v>10672</v>
      </c>
      <c r="C138" s="1109">
        <v>4</v>
      </c>
      <c r="D138" s="1109">
        <v>3.476</v>
      </c>
      <c r="E138" s="1109">
        <v>11.85</v>
      </c>
      <c r="F138" s="1109">
        <v>12.77</v>
      </c>
      <c r="G138" s="1110" t="s">
        <v>26</v>
      </c>
      <c r="H138" s="1110" t="s">
        <v>10680</v>
      </c>
      <c r="I138" s="1110" t="s">
        <v>10688</v>
      </c>
      <c r="J138" s="1109">
        <v>75000</v>
      </c>
      <c r="K138" s="1109">
        <v>4.75</v>
      </c>
      <c r="L138" s="1109">
        <v>2.5630000000000002</v>
      </c>
      <c r="M138" s="1109">
        <v>230800</v>
      </c>
      <c r="N138" s="1109">
        <v>525100</v>
      </c>
      <c r="O138" s="1109">
        <v>19500</v>
      </c>
      <c r="P138" s="1109">
        <v>15700</v>
      </c>
      <c r="Q138" s="1109">
        <v>8300</v>
      </c>
    </row>
    <row r="139" spans="1:17">
      <c r="A139" s="1109">
        <v>14698</v>
      </c>
      <c r="B139" s="1110" t="s">
        <v>10672</v>
      </c>
      <c r="C139" s="1109">
        <v>4</v>
      </c>
      <c r="D139" s="1109">
        <v>3.476</v>
      </c>
      <c r="E139" s="1109">
        <v>11.85</v>
      </c>
      <c r="F139" s="1109">
        <v>12.99</v>
      </c>
      <c r="G139" s="1110" t="s">
        <v>26</v>
      </c>
      <c r="H139" s="1110" t="s">
        <v>10680</v>
      </c>
      <c r="I139" s="1110" t="s">
        <v>10686</v>
      </c>
      <c r="J139" s="1109">
        <v>75000</v>
      </c>
      <c r="K139" s="1109">
        <v>4.75</v>
      </c>
      <c r="L139" s="1109">
        <v>2.6880000000000002</v>
      </c>
      <c r="M139" s="1109">
        <v>230800</v>
      </c>
      <c r="N139" s="1109">
        <v>587300</v>
      </c>
      <c r="O139" s="1109">
        <v>19500</v>
      </c>
      <c r="P139" s="1109">
        <v>25300</v>
      </c>
      <c r="Q139" s="1109">
        <v>15200</v>
      </c>
    </row>
    <row r="140" spans="1:17">
      <c r="A140" s="1109">
        <v>14699</v>
      </c>
      <c r="B140" s="1110" t="s">
        <v>10672</v>
      </c>
      <c r="C140" s="1109">
        <v>4</v>
      </c>
      <c r="D140" s="1109">
        <v>3.476</v>
      </c>
      <c r="E140" s="1109">
        <v>11.85</v>
      </c>
      <c r="F140" s="1109">
        <v>13.39</v>
      </c>
      <c r="G140" s="1110" t="s">
        <v>694</v>
      </c>
      <c r="H140" s="1110" t="s">
        <v>10680</v>
      </c>
      <c r="I140" s="1110" t="s">
        <v>10687</v>
      </c>
      <c r="J140" s="1109">
        <v>95000</v>
      </c>
      <c r="K140" s="1109">
        <v>5.25</v>
      </c>
      <c r="L140" s="1109">
        <v>2.8130000000000002</v>
      </c>
      <c r="M140" s="1109">
        <v>292300</v>
      </c>
      <c r="N140" s="1109">
        <v>711600</v>
      </c>
      <c r="O140" s="1109">
        <v>24700</v>
      </c>
      <c r="P140" s="1109">
        <v>23500</v>
      </c>
      <c r="Q140" s="1109">
        <v>12400</v>
      </c>
    </row>
    <row r="141" spans="1:17">
      <c r="A141" s="1109">
        <v>14700</v>
      </c>
      <c r="B141" s="1110" t="s">
        <v>10672</v>
      </c>
      <c r="C141" s="1109">
        <v>4</v>
      </c>
      <c r="D141" s="1109">
        <v>3.476</v>
      </c>
      <c r="E141" s="1109">
        <v>11.85</v>
      </c>
      <c r="F141" s="1109">
        <v>12.77</v>
      </c>
      <c r="G141" s="1110" t="s">
        <v>694</v>
      </c>
      <c r="H141" s="1110" t="s">
        <v>10680</v>
      </c>
      <c r="I141" s="1110" t="s">
        <v>10688</v>
      </c>
      <c r="J141" s="1109">
        <v>95000</v>
      </c>
      <c r="K141" s="1109">
        <v>4.75</v>
      </c>
      <c r="L141" s="1109">
        <v>2.5630000000000002</v>
      </c>
      <c r="M141" s="1109">
        <v>292300</v>
      </c>
      <c r="N141" s="1109">
        <v>525100</v>
      </c>
      <c r="O141" s="1109">
        <v>24700</v>
      </c>
      <c r="P141" s="1109">
        <v>15700</v>
      </c>
      <c r="Q141" s="1109">
        <v>8300</v>
      </c>
    </row>
    <row r="142" spans="1:17">
      <c r="A142" s="1109">
        <v>14701</v>
      </c>
      <c r="B142" s="1110" t="s">
        <v>10672</v>
      </c>
      <c r="C142" s="1109">
        <v>4</v>
      </c>
      <c r="D142" s="1109">
        <v>3.476</v>
      </c>
      <c r="E142" s="1109">
        <v>11.85</v>
      </c>
      <c r="F142" s="1109">
        <v>12.99</v>
      </c>
      <c r="G142" s="1110" t="s">
        <v>694</v>
      </c>
      <c r="H142" s="1110" t="s">
        <v>10680</v>
      </c>
      <c r="I142" s="1110" t="s">
        <v>10686</v>
      </c>
      <c r="J142" s="1109">
        <v>95000</v>
      </c>
      <c r="K142" s="1109">
        <v>4.75</v>
      </c>
      <c r="L142" s="1109">
        <v>2.6880000000000002</v>
      </c>
      <c r="M142" s="1109">
        <v>292300</v>
      </c>
      <c r="N142" s="1109">
        <v>587300</v>
      </c>
      <c r="O142" s="1109">
        <v>24700</v>
      </c>
      <c r="P142" s="1109">
        <v>25300</v>
      </c>
      <c r="Q142" s="1109">
        <v>15200</v>
      </c>
    </row>
    <row r="143" spans="1:17">
      <c r="A143" s="1109">
        <v>14702</v>
      </c>
      <c r="B143" s="1110" t="s">
        <v>10672</v>
      </c>
      <c r="C143" s="1109">
        <v>4</v>
      </c>
      <c r="D143" s="1109">
        <v>3.476</v>
      </c>
      <c r="E143" s="1109">
        <v>11.85</v>
      </c>
      <c r="F143" s="1109">
        <v>13.39</v>
      </c>
      <c r="G143" s="1110" t="s">
        <v>10678</v>
      </c>
      <c r="H143" s="1110" t="s">
        <v>10680</v>
      </c>
      <c r="I143" s="1110" t="s">
        <v>10687</v>
      </c>
      <c r="J143" s="1109">
        <v>105000</v>
      </c>
      <c r="K143" s="1109">
        <v>5.25</v>
      </c>
      <c r="L143" s="1109">
        <v>2.8130000000000002</v>
      </c>
      <c r="M143" s="1109">
        <v>323100</v>
      </c>
      <c r="N143" s="1109">
        <v>711600</v>
      </c>
      <c r="O143" s="1109">
        <v>27300</v>
      </c>
      <c r="P143" s="1109">
        <v>23500</v>
      </c>
      <c r="Q143" s="1109">
        <v>12400</v>
      </c>
    </row>
    <row r="144" spans="1:17">
      <c r="A144" s="1109">
        <v>14703</v>
      </c>
      <c r="B144" s="1110" t="s">
        <v>10672</v>
      </c>
      <c r="C144" s="1109">
        <v>4</v>
      </c>
      <c r="D144" s="1109">
        <v>3.476</v>
      </c>
      <c r="E144" s="1109">
        <v>11.85</v>
      </c>
      <c r="F144" s="1109">
        <v>13.62</v>
      </c>
      <c r="G144" s="1110" t="s">
        <v>10678</v>
      </c>
      <c r="H144" s="1110" t="s">
        <v>10680</v>
      </c>
      <c r="I144" s="1110" t="s">
        <v>10688</v>
      </c>
      <c r="J144" s="1109">
        <v>105000</v>
      </c>
      <c r="K144" s="1109">
        <v>5.25</v>
      </c>
      <c r="L144" s="1109">
        <v>2.5630000000000002</v>
      </c>
      <c r="M144" s="1109">
        <v>323100</v>
      </c>
      <c r="N144" s="1109">
        <v>525100</v>
      </c>
      <c r="O144" s="1109">
        <v>27300</v>
      </c>
      <c r="P144" s="1109">
        <v>16100</v>
      </c>
      <c r="Q144" s="1109">
        <v>8300</v>
      </c>
    </row>
    <row r="145" spans="1:17">
      <c r="A145" s="1109">
        <v>14704</v>
      </c>
      <c r="B145" s="1110" t="s">
        <v>10672</v>
      </c>
      <c r="C145" s="1109">
        <v>4</v>
      </c>
      <c r="D145" s="1109">
        <v>3.476</v>
      </c>
      <c r="E145" s="1109">
        <v>11.85</v>
      </c>
      <c r="F145" s="1109">
        <v>13.12</v>
      </c>
      <c r="G145" s="1110" t="s">
        <v>10678</v>
      </c>
      <c r="H145" s="1110" t="s">
        <v>10680</v>
      </c>
      <c r="I145" s="1110" t="s">
        <v>10686</v>
      </c>
      <c r="J145" s="1109">
        <v>105000</v>
      </c>
      <c r="K145" s="1109">
        <v>4.75</v>
      </c>
      <c r="L145" s="1109">
        <v>2.5630000000000002</v>
      </c>
      <c r="M145" s="1109">
        <v>323100</v>
      </c>
      <c r="N145" s="1109">
        <v>649200</v>
      </c>
      <c r="O145" s="1109">
        <v>27300</v>
      </c>
      <c r="P145" s="1109">
        <v>26900</v>
      </c>
      <c r="Q145" s="1109">
        <v>16200</v>
      </c>
    </row>
    <row r="146" spans="1:17">
      <c r="A146" s="1109">
        <v>14705</v>
      </c>
      <c r="B146" s="1110" t="s">
        <v>10672</v>
      </c>
      <c r="C146" s="1109">
        <v>4</v>
      </c>
      <c r="D146" s="1109">
        <v>3.476</v>
      </c>
      <c r="E146" s="1109">
        <v>11.85</v>
      </c>
      <c r="F146" s="1109">
        <v>14.08</v>
      </c>
      <c r="G146" s="1110" t="s">
        <v>7792</v>
      </c>
      <c r="H146" s="1110" t="s">
        <v>10680</v>
      </c>
      <c r="I146" s="1110" t="s">
        <v>10687</v>
      </c>
      <c r="J146" s="1109">
        <v>135000</v>
      </c>
      <c r="K146" s="1109">
        <v>5.5</v>
      </c>
      <c r="L146" s="1109">
        <v>2.5630000000000002</v>
      </c>
      <c r="M146" s="1109">
        <v>415400</v>
      </c>
      <c r="N146" s="1109">
        <v>838300</v>
      </c>
      <c r="O146" s="1109">
        <v>35100</v>
      </c>
      <c r="P146" s="1109">
        <v>28100</v>
      </c>
      <c r="Q146" s="1109">
        <v>14600</v>
      </c>
    </row>
    <row r="147" spans="1:17">
      <c r="A147" s="1109">
        <v>14706</v>
      </c>
      <c r="B147" s="1110" t="s">
        <v>10672</v>
      </c>
      <c r="C147" s="1109">
        <v>4</v>
      </c>
      <c r="D147" s="1109">
        <v>3.476</v>
      </c>
      <c r="E147" s="1109">
        <v>11.85</v>
      </c>
      <c r="F147" s="1109">
        <v>14.08</v>
      </c>
      <c r="G147" s="1110" t="s">
        <v>7792</v>
      </c>
      <c r="H147" s="1110" t="s">
        <v>10680</v>
      </c>
      <c r="I147" s="1110" t="s">
        <v>10688</v>
      </c>
      <c r="J147" s="1109">
        <v>135000</v>
      </c>
      <c r="K147" s="1109">
        <v>5.5</v>
      </c>
      <c r="L147" s="1109">
        <v>2.5630000000000002</v>
      </c>
      <c r="M147" s="1109">
        <v>415400</v>
      </c>
      <c r="N147" s="1109">
        <v>525100</v>
      </c>
      <c r="O147" s="1109">
        <v>35100</v>
      </c>
      <c r="P147" s="1109">
        <v>16300</v>
      </c>
      <c r="Q147" s="1109">
        <v>8300</v>
      </c>
    </row>
    <row r="148" spans="1:17">
      <c r="A148" s="1109">
        <v>14707</v>
      </c>
      <c r="B148" s="1110" t="s">
        <v>10672</v>
      </c>
      <c r="C148" s="1109">
        <v>4</v>
      </c>
      <c r="D148" s="1109">
        <v>3.476</v>
      </c>
      <c r="E148" s="1109">
        <v>11.85</v>
      </c>
      <c r="F148" s="1109">
        <v>13.24</v>
      </c>
      <c r="G148" s="1110" t="s">
        <v>7792</v>
      </c>
      <c r="H148" s="1110" t="s">
        <v>10680</v>
      </c>
      <c r="I148" s="1110" t="s">
        <v>10686</v>
      </c>
      <c r="J148" s="1109">
        <v>135000</v>
      </c>
      <c r="K148" s="1109">
        <v>4.75</v>
      </c>
      <c r="L148" s="1109">
        <v>2.4380000000000002</v>
      </c>
      <c r="M148" s="1109">
        <v>415400</v>
      </c>
      <c r="N148" s="1109">
        <v>708100</v>
      </c>
      <c r="O148" s="1109">
        <v>35100</v>
      </c>
      <c r="P148" s="1109">
        <v>28400</v>
      </c>
      <c r="Q148" s="1109">
        <v>17100</v>
      </c>
    </row>
    <row r="149" spans="1:17">
      <c r="A149" s="1109">
        <v>14708</v>
      </c>
      <c r="B149" s="1110" t="s">
        <v>10672</v>
      </c>
      <c r="C149" s="1109">
        <v>4</v>
      </c>
      <c r="D149" s="1109">
        <v>3.34</v>
      </c>
      <c r="E149" s="1109">
        <v>14</v>
      </c>
      <c r="F149" s="1109">
        <v>15.63</v>
      </c>
      <c r="G149" s="1110" t="s">
        <v>26</v>
      </c>
      <c r="H149" s="1110" t="s">
        <v>10680</v>
      </c>
      <c r="I149" s="1110" t="s">
        <v>10687</v>
      </c>
      <c r="J149" s="1109">
        <v>75000</v>
      </c>
      <c r="K149" s="1109">
        <v>5.25</v>
      </c>
      <c r="L149" s="1109">
        <v>2.8130000000000002</v>
      </c>
      <c r="M149" s="1109">
        <v>285400</v>
      </c>
      <c r="N149" s="1109">
        <v>711600</v>
      </c>
      <c r="O149" s="1109">
        <v>23300</v>
      </c>
      <c r="P149" s="1109">
        <v>23500</v>
      </c>
      <c r="Q149" s="1109">
        <v>12400</v>
      </c>
    </row>
    <row r="150" spans="1:17">
      <c r="A150" s="1109">
        <v>14709</v>
      </c>
      <c r="B150" s="1110" t="s">
        <v>10672</v>
      </c>
      <c r="C150" s="1109">
        <v>4</v>
      </c>
      <c r="D150" s="1109">
        <v>3.34</v>
      </c>
      <c r="E150" s="1109">
        <v>14</v>
      </c>
      <c r="F150" s="1109">
        <v>15.22</v>
      </c>
      <c r="G150" s="1110" t="s">
        <v>26</v>
      </c>
      <c r="H150" s="1110" t="s">
        <v>10680</v>
      </c>
      <c r="I150" s="1110" t="s">
        <v>10686</v>
      </c>
      <c r="J150" s="1109">
        <v>75000</v>
      </c>
      <c r="K150" s="1109">
        <v>4.75</v>
      </c>
      <c r="L150" s="1109">
        <v>2.6880000000000002</v>
      </c>
      <c r="M150" s="1109">
        <v>285400</v>
      </c>
      <c r="N150" s="1109">
        <v>587300</v>
      </c>
      <c r="O150" s="1109">
        <v>23300</v>
      </c>
      <c r="P150" s="1109">
        <v>25300</v>
      </c>
      <c r="Q150" s="1109">
        <v>15200</v>
      </c>
    </row>
    <row r="151" spans="1:17">
      <c r="A151" s="1109">
        <v>14710</v>
      </c>
      <c r="B151" s="1110" t="s">
        <v>10672</v>
      </c>
      <c r="C151" s="1109">
        <v>4</v>
      </c>
      <c r="D151" s="1109">
        <v>3.34</v>
      </c>
      <c r="E151" s="1109">
        <v>14</v>
      </c>
      <c r="F151" s="1109">
        <v>15.11</v>
      </c>
      <c r="G151" s="1110" t="s">
        <v>26</v>
      </c>
      <c r="H151" s="1110" t="s">
        <v>10680</v>
      </c>
      <c r="I151" s="1110" t="s">
        <v>10688</v>
      </c>
      <c r="J151" s="1109">
        <v>75000</v>
      </c>
      <c r="K151" s="1109">
        <v>4.75</v>
      </c>
      <c r="L151" s="1109">
        <v>2.4380000000000002</v>
      </c>
      <c r="M151" s="1109">
        <v>285400</v>
      </c>
      <c r="N151" s="1109">
        <v>584000</v>
      </c>
      <c r="O151" s="1109">
        <v>23300</v>
      </c>
      <c r="P151" s="1109">
        <v>17500</v>
      </c>
      <c r="Q151" s="1109">
        <v>9300</v>
      </c>
    </row>
    <row r="152" spans="1:17">
      <c r="A152" s="1109">
        <v>14711</v>
      </c>
      <c r="B152" s="1110" t="s">
        <v>10672</v>
      </c>
      <c r="C152" s="1109">
        <v>4</v>
      </c>
      <c r="D152" s="1109">
        <v>3.34</v>
      </c>
      <c r="E152" s="1109">
        <v>14</v>
      </c>
      <c r="F152" s="1109">
        <v>15.92</v>
      </c>
      <c r="G152" s="1110" t="s">
        <v>26</v>
      </c>
      <c r="H152" s="1110" t="s">
        <v>10680</v>
      </c>
      <c r="I152" s="1110" t="s">
        <v>10689</v>
      </c>
      <c r="J152" s="1109">
        <v>75000</v>
      </c>
      <c r="K152" s="1109">
        <v>5.25</v>
      </c>
      <c r="L152" s="1109">
        <v>2.8130000000000002</v>
      </c>
      <c r="M152" s="1109">
        <v>285400</v>
      </c>
      <c r="N152" s="1109">
        <v>711600</v>
      </c>
      <c r="O152" s="1109">
        <v>23300</v>
      </c>
      <c r="P152" s="1109">
        <v>32000</v>
      </c>
      <c r="Q152" s="1109">
        <v>19200</v>
      </c>
    </row>
    <row r="153" spans="1:17">
      <c r="A153" s="1109">
        <v>14712</v>
      </c>
      <c r="B153" s="1110" t="s">
        <v>10672</v>
      </c>
      <c r="C153" s="1109">
        <v>4</v>
      </c>
      <c r="D153" s="1109">
        <v>3.34</v>
      </c>
      <c r="E153" s="1109">
        <v>14</v>
      </c>
      <c r="F153" s="1109">
        <v>16.920000000000002</v>
      </c>
      <c r="G153" s="1110" t="s">
        <v>26</v>
      </c>
      <c r="H153" s="1110" t="s">
        <v>10673</v>
      </c>
      <c r="I153" s="1110" t="s">
        <v>10690</v>
      </c>
      <c r="J153" s="1109">
        <v>75000</v>
      </c>
      <c r="K153" s="1109">
        <v>6</v>
      </c>
      <c r="L153" s="1109">
        <v>3.25</v>
      </c>
      <c r="M153" s="1109">
        <v>285400</v>
      </c>
      <c r="N153" s="1109">
        <v>901200</v>
      </c>
      <c r="O153" s="1109">
        <v>23300</v>
      </c>
      <c r="P153" s="1109">
        <v>33600</v>
      </c>
      <c r="Q153" s="1109">
        <v>17600</v>
      </c>
    </row>
    <row r="154" spans="1:17">
      <c r="A154" s="1109">
        <v>14713</v>
      </c>
      <c r="B154" s="1110" t="s">
        <v>10672</v>
      </c>
      <c r="C154" s="1109">
        <v>4</v>
      </c>
      <c r="D154" s="1109">
        <v>3.34</v>
      </c>
      <c r="E154" s="1109">
        <v>14</v>
      </c>
      <c r="F154" s="1109">
        <v>15.63</v>
      </c>
      <c r="G154" s="1110" t="s">
        <v>694</v>
      </c>
      <c r="H154" s="1110" t="s">
        <v>10680</v>
      </c>
      <c r="I154" s="1110" t="s">
        <v>10687</v>
      </c>
      <c r="J154" s="1109">
        <v>95000</v>
      </c>
      <c r="K154" s="1109">
        <v>5.25</v>
      </c>
      <c r="L154" s="1109">
        <v>2.8130000000000002</v>
      </c>
      <c r="M154" s="1109">
        <v>361500</v>
      </c>
      <c r="N154" s="1109">
        <v>711600</v>
      </c>
      <c r="O154" s="1109">
        <v>29500</v>
      </c>
      <c r="P154" s="1109">
        <v>23500</v>
      </c>
      <c r="Q154" s="1109">
        <v>12400</v>
      </c>
    </row>
    <row r="155" spans="1:17">
      <c r="A155" s="1109">
        <v>14714</v>
      </c>
      <c r="B155" s="1110" t="s">
        <v>10672</v>
      </c>
      <c r="C155" s="1109">
        <v>4</v>
      </c>
      <c r="D155" s="1109">
        <v>3.34</v>
      </c>
      <c r="E155" s="1109">
        <v>14</v>
      </c>
      <c r="F155" s="1109">
        <v>15.22</v>
      </c>
      <c r="G155" s="1110" t="s">
        <v>694</v>
      </c>
      <c r="H155" s="1110" t="s">
        <v>10680</v>
      </c>
      <c r="I155" s="1110" t="s">
        <v>10686</v>
      </c>
      <c r="J155" s="1109">
        <v>95000</v>
      </c>
      <c r="K155" s="1109">
        <v>4.75</v>
      </c>
      <c r="L155" s="1109">
        <v>2.6880000000000002</v>
      </c>
      <c r="M155" s="1109">
        <v>361500</v>
      </c>
      <c r="N155" s="1109">
        <v>587300</v>
      </c>
      <c r="O155" s="1109">
        <v>29500</v>
      </c>
      <c r="P155" s="1109">
        <v>25300</v>
      </c>
      <c r="Q155" s="1109">
        <v>15200</v>
      </c>
    </row>
    <row r="156" spans="1:17">
      <c r="A156" s="1109">
        <v>14715</v>
      </c>
      <c r="B156" s="1110" t="s">
        <v>10672</v>
      </c>
      <c r="C156" s="1109">
        <v>4</v>
      </c>
      <c r="D156" s="1109">
        <v>3.34</v>
      </c>
      <c r="E156" s="1109">
        <v>14</v>
      </c>
      <c r="F156" s="1109">
        <v>15.11</v>
      </c>
      <c r="G156" s="1110" t="s">
        <v>694</v>
      </c>
      <c r="H156" s="1110" t="s">
        <v>10680</v>
      </c>
      <c r="I156" s="1110" t="s">
        <v>10688</v>
      </c>
      <c r="J156" s="1109">
        <v>95000</v>
      </c>
      <c r="K156" s="1109">
        <v>4.75</v>
      </c>
      <c r="L156" s="1109">
        <v>2.4380000000000002</v>
      </c>
      <c r="M156" s="1109">
        <v>361500</v>
      </c>
      <c r="N156" s="1109">
        <v>584000</v>
      </c>
      <c r="O156" s="1109">
        <v>29500</v>
      </c>
      <c r="P156" s="1109">
        <v>17500</v>
      </c>
      <c r="Q156" s="1109">
        <v>9300</v>
      </c>
    </row>
    <row r="157" spans="1:17">
      <c r="A157" s="1109">
        <v>14716</v>
      </c>
      <c r="B157" s="1110" t="s">
        <v>10672</v>
      </c>
      <c r="C157" s="1109">
        <v>4</v>
      </c>
      <c r="D157" s="1109">
        <v>3.34</v>
      </c>
      <c r="E157" s="1109">
        <v>14</v>
      </c>
      <c r="F157" s="1109">
        <v>15.92</v>
      </c>
      <c r="G157" s="1110" t="s">
        <v>694</v>
      </c>
      <c r="H157" s="1110" t="s">
        <v>10680</v>
      </c>
      <c r="I157" s="1110" t="s">
        <v>10689</v>
      </c>
      <c r="J157" s="1109">
        <v>95000</v>
      </c>
      <c r="K157" s="1109">
        <v>5.25</v>
      </c>
      <c r="L157" s="1109">
        <v>2.8130000000000002</v>
      </c>
      <c r="M157" s="1109">
        <v>361500</v>
      </c>
      <c r="N157" s="1109">
        <v>711600</v>
      </c>
      <c r="O157" s="1109">
        <v>29500</v>
      </c>
      <c r="P157" s="1109">
        <v>32000</v>
      </c>
      <c r="Q157" s="1109">
        <v>19200</v>
      </c>
    </row>
    <row r="158" spans="1:17">
      <c r="A158" s="1109">
        <v>14717</v>
      </c>
      <c r="B158" s="1110" t="s">
        <v>10672</v>
      </c>
      <c r="C158" s="1109">
        <v>4</v>
      </c>
      <c r="D158" s="1109">
        <v>3.34</v>
      </c>
      <c r="E158" s="1109">
        <v>14</v>
      </c>
      <c r="F158" s="1109">
        <v>16.920000000000002</v>
      </c>
      <c r="G158" s="1110" t="s">
        <v>694</v>
      </c>
      <c r="H158" s="1110" t="s">
        <v>10673</v>
      </c>
      <c r="I158" s="1110" t="s">
        <v>10690</v>
      </c>
      <c r="J158" s="1109">
        <v>95000</v>
      </c>
      <c r="K158" s="1109">
        <v>6</v>
      </c>
      <c r="L158" s="1109">
        <v>3.25</v>
      </c>
      <c r="M158" s="1109">
        <v>361500</v>
      </c>
      <c r="N158" s="1109">
        <v>901200</v>
      </c>
      <c r="O158" s="1109">
        <v>29500</v>
      </c>
      <c r="P158" s="1109">
        <v>33600</v>
      </c>
      <c r="Q158" s="1109">
        <v>17600</v>
      </c>
    </row>
    <row r="159" spans="1:17">
      <c r="A159" s="1109">
        <v>14718</v>
      </c>
      <c r="B159" s="1110" t="s">
        <v>10672</v>
      </c>
      <c r="C159" s="1109">
        <v>4</v>
      </c>
      <c r="D159" s="1109">
        <v>3.34</v>
      </c>
      <c r="E159" s="1109">
        <v>14</v>
      </c>
      <c r="F159" s="1109">
        <v>15.63</v>
      </c>
      <c r="G159" s="1110" t="s">
        <v>10678</v>
      </c>
      <c r="H159" s="1110" t="s">
        <v>10680</v>
      </c>
      <c r="I159" s="1110" t="s">
        <v>10687</v>
      </c>
      <c r="J159" s="1109">
        <v>105000</v>
      </c>
      <c r="K159" s="1109">
        <v>5.25</v>
      </c>
      <c r="L159" s="1109">
        <v>2.8130000000000002</v>
      </c>
      <c r="M159" s="1109">
        <v>399500</v>
      </c>
      <c r="N159" s="1109">
        <v>711600</v>
      </c>
      <c r="O159" s="1109">
        <v>32600</v>
      </c>
      <c r="P159" s="1109">
        <v>23500</v>
      </c>
      <c r="Q159" s="1109">
        <v>12400</v>
      </c>
    </row>
    <row r="160" spans="1:17">
      <c r="A160" s="1109">
        <v>14719</v>
      </c>
      <c r="B160" s="1110" t="s">
        <v>10672</v>
      </c>
      <c r="C160" s="1109">
        <v>4</v>
      </c>
      <c r="D160" s="1109">
        <v>3.34</v>
      </c>
      <c r="E160" s="1109">
        <v>14</v>
      </c>
      <c r="F160" s="1109">
        <v>15.82</v>
      </c>
      <c r="G160" s="1110" t="s">
        <v>10678</v>
      </c>
      <c r="H160" s="1110" t="s">
        <v>10680</v>
      </c>
      <c r="I160" s="1110" t="s">
        <v>10686</v>
      </c>
      <c r="J160" s="1109">
        <v>105000</v>
      </c>
      <c r="K160" s="1109">
        <v>5</v>
      </c>
      <c r="L160" s="1109">
        <v>2.5630000000000002</v>
      </c>
      <c r="M160" s="1109">
        <v>399500</v>
      </c>
      <c r="N160" s="1109">
        <v>649200</v>
      </c>
      <c r="O160" s="1109">
        <v>32600</v>
      </c>
      <c r="P160" s="1109">
        <v>29600</v>
      </c>
      <c r="Q160" s="1109">
        <v>17800</v>
      </c>
    </row>
    <row r="161" spans="1:17">
      <c r="A161" s="1109">
        <v>14720</v>
      </c>
      <c r="B161" s="1110" t="s">
        <v>10672</v>
      </c>
      <c r="C161" s="1109">
        <v>4</v>
      </c>
      <c r="D161" s="1109">
        <v>3.34</v>
      </c>
      <c r="E161" s="1109">
        <v>14</v>
      </c>
      <c r="F161" s="1109">
        <v>15.11</v>
      </c>
      <c r="G161" s="1110" t="s">
        <v>10678</v>
      </c>
      <c r="H161" s="1110" t="s">
        <v>10680</v>
      </c>
      <c r="I161" s="1110" t="s">
        <v>10688</v>
      </c>
      <c r="J161" s="1109">
        <v>105000</v>
      </c>
      <c r="K161" s="1109">
        <v>4.75</v>
      </c>
      <c r="L161" s="1109">
        <v>2.4380000000000002</v>
      </c>
      <c r="M161" s="1109">
        <v>399500</v>
      </c>
      <c r="N161" s="1109">
        <v>584000</v>
      </c>
      <c r="O161" s="1109">
        <v>32600</v>
      </c>
      <c r="P161" s="1109">
        <v>17500</v>
      </c>
      <c r="Q161" s="1109">
        <v>9300</v>
      </c>
    </row>
    <row r="162" spans="1:17">
      <c r="A162" s="1109">
        <v>14721</v>
      </c>
      <c r="B162" s="1110" t="s">
        <v>10672</v>
      </c>
      <c r="C162" s="1109">
        <v>4</v>
      </c>
      <c r="D162" s="1109">
        <v>3.34</v>
      </c>
      <c r="E162" s="1109">
        <v>14</v>
      </c>
      <c r="F162" s="1109">
        <v>15.92</v>
      </c>
      <c r="G162" s="1110" t="s">
        <v>10678</v>
      </c>
      <c r="H162" s="1110" t="s">
        <v>10680</v>
      </c>
      <c r="I162" s="1110" t="s">
        <v>10689</v>
      </c>
      <c r="J162" s="1109">
        <v>105000</v>
      </c>
      <c r="K162" s="1109">
        <v>5.25</v>
      </c>
      <c r="L162" s="1109">
        <v>2.8130000000000002</v>
      </c>
      <c r="M162" s="1109">
        <v>399500</v>
      </c>
      <c r="N162" s="1109">
        <v>711600</v>
      </c>
      <c r="O162" s="1109">
        <v>32600</v>
      </c>
      <c r="P162" s="1109">
        <v>32000</v>
      </c>
      <c r="Q162" s="1109">
        <v>19200</v>
      </c>
    </row>
    <row r="163" spans="1:17">
      <c r="A163" s="1109">
        <v>14722</v>
      </c>
      <c r="B163" s="1110" t="s">
        <v>10672</v>
      </c>
      <c r="C163" s="1109">
        <v>4</v>
      </c>
      <c r="D163" s="1109">
        <v>3.34</v>
      </c>
      <c r="E163" s="1109">
        <v>14</v>
      </c>
      <c r="F163" s="1109">
        <v>16.920000000000002</v>
      </c>
      <c r="G163" s="1110" t="s">
        <v>10678</v>
      </c>
      <c r="H163" s="1110" t="s">
        <v>10673</v>
      </c>
      <c r="I163" s="1110" t="s">
        <v>10690</v>
      </c>
      <c r="J163" s="1109">
        <v>105000</v>
      </c>
      <c r="K163" s="1109">
        <v>6</v>
      </c>
      <c r="L163" s="1109">
        <v>3.25</v>
      </c>
      <c r="M163" s="1109">
        <v>399500</v>
      </c>
      <c r="N163" s="1109">
        <v>901200</v>
      </c>
      <c r="O163" s="1109">
        <v>32600</v>
      </c>
      <c r="P163" s="1109">
        <v>33600</v>
      </c>
      <c r="Q163" s="1109">
        <v>17600</v>
      </c>
    </row>
    <row r="164" spans="1:17">
      <c r="A164" s="1109">
        <v>14723</v>
      </c>
      <c r="B164" s="1110" t="s">
        <v>10672</v>
      </c>
      <c r="C164" s="1109">
        <v>4</v>
      </c>
      <c r="D164" s="1109">
        <v>3.34</v>
      </c>
      <c r="E164" s="1109">
        <v>14</v>
      </c>
      <c r="F164" s="1109">
        <v>16.32</v>
      </c>
      <c r="G164" s="1110" t="s">
        <v>7792</v>
      </c>
      <c r="H164" s="1110" t="s">
        <v>10680</v>
      </c>
      <c r="I164" s="1110" t="s">
        <v>10687</v>
      </c>
      <c r="J164" s="1109">
        <v>135000</v>
      </c>
      <c r="K164" s="1109">
        <v>5.5</v>
      </c>
      <c r="L164" s="1109">
        <v>2.5630000000000002</v>
      </c>
      <c r="M164" s="1109">
        <v>513600</v>
      </c>
      <c r="N164" s="1109">
        <v>838300</v>
      </c>
      <c r="O164" s="1109">
        <v>41900</v>
      </c>
      <c r="P164" s="1109">
        <v>28100</v>
      </c>
      <c r="Q164" s="1109">
        <v>14600</v>
      </c>
    </row>
    <row r="165" spans="1:17">
      <c r="A165" s="1109">
        <v>14724</v>
      </c>
      <c r="B165" s="1110" t="s">
        <v>10672</v>
      </c>
      <c r="C165" s="1109">
        <v>4</v>
      </c>
      <c r="D165" s="1109">
        <v>3.34</v>
      </c>
      <c r="E165" s="1109">
        <v>14</v>
      </c>
      <c r="F165" s="1109">
        <v>15.94</v>
      </c>
      <c r="G165" s="1110" t="s">
        <v>7792</v>
      </c>
      <c r="H165" s="1110" t="s">
        <v>10680</v>
      </c>
      <c r="I165" s="1110" t="s">
        <v>10686</v>
      </c>
      <c r="J165" s="1109">
        <v>135000</v>
      </c>
      <c r="K165" s="1109">
        <v>5</v>
      </c>
      <c r="L165" s="1109">
        <v>2.4380000000000002</v>
      </c>
      <c r="M165" s="1109">
        <v>513600</v>
      </c>
      <c r="N165" s="1109">
        <v>708100</v>
      </c>
      <c r="O165" s="1109">
        <v>41900</v>
      </c>
      <c r="P165" s="1109">
        <v>33000</v>
      </c>
      <c r="Q165" s="1109">
        <v>19800</v>
      </c>
    </row>
    <row r="166" spans="1:17">
      <c r="A166" s="1109">
        <v>14725</v>
      </c>
      <c r="B166" s="1110" t="s">
        <v>10672</v>
      </c>
      <c r="C166" s="1109">
        <v>4</v>
      </c>
      <c r="D166" s="1109">
        <v>3.34</v>
      </c>
      <c r="E166" s="1109">
        <v>14</v>
      </c>
      <c r="F166" s="1109">
        <v>15.11</v>
      </c>
      <c r="G166" s="1110" t="s">
        <v>7792</v>
      </c>
      <c r="H166" s="1110" t="s">
        <v>10680</v>
      </c>
      <c r="I166" s="1110" t="s">
        <v>10688</v>
      </c>
      <c r="J166" s="1109">
        <v>135000</v>
      </c>
      <c r="K166" s="1109">
        <v>4.75</v>
      </c>
      <c r="L166" s="1109">
        <v>2.4380000000000002</v>
      </c>
      <c r="M166" s="1109">
        <v>513600</v>
      </c>
      <c r="N166" s="1109">
        <v>584000</v>
      </c>
      <c r="O166" s="1109">
        <v>41900</v>
      </c>
      <c r="P166" s="1109">
        <v>17500</v>
      </c>
      <c r="Q166" s="1109">
        <v>9300</v>
      </c>
    </row>
    <row r="167" spans="1:17">
      <c r="A167" s="1109">
        <v>14726</v>
      </c>
      <c r="B167" s="1110" t="s">
        <v>10672</v>
      </c>
      <c r="C167" s="1109">
        <v>4</v>
      </c>
      <c r="D167" s="1109">
        <v>3.34</v>
      </c>
      <c r="E167" s="1109">
        <v>14</v>
      </c>
      <c r="F167" s="1109">
        <v>16.05</v>
      </c>
      <c r="G167" s="1110" t="s">
        <v>7792</v>
      </c>
      <c r="H167" s="1110" t="s">
        <v>10680</v>
      </c>
      <c r="I167" s="1110" t="s">
        <v>10689</v>
      </c>
      <c r="J167" s="1109">
        <v>135000</v>
      </c>
      <c r="K167" s="1109">
        <v>5.25</v>
      </c>
      <c r="L167" s="1109">
        <v>2.6880000000000002</v>
      </c>
      <c r="M167" s="1109">
        <v>513600</v>
      </c>
      <c r="N167" s="1109">
        <v>776400</v>
      </c>
      <c r="O167" s="1109">
        <v>41900</v>
      </c>
      <c r="P167" s="1109">
        <v>35900</v>
      </c>
      <c r="Q167" s="1109">
        <v>21500</v>
      </c>
    </row>
    <row r="168" spans="1:17">
      <c r="A168" s="1109">
        <v>14727</v>
      </c>
      <c r="B168" s="1110" t="s">
        <v>10672</v>
      </c>
      <c r="C168" s="1109">
        <v>4</v>
      </c>
      <c r="D168" s="1109">
        <v>3.34</v>
      </c>
      <c r="E168" s="1109">
        <v>14</v>
      </c>
      <c r="F168" s="1109">
        <v>17.190000000000001</v>
      </c>
      <c r="G168" s="1110" t="s">
        <v>7792</v>
      </c>
      <c r="H168" s="1110" t="s">
        <v>10673</v>
      </c>
      <c r="I168" s="1110" t="s">
        <v>10690</v>
      </c>
      <c r="J168" s="1109">
        <v>135000</v>
      </c>
      <c r="K168" s="1109">
        <v>6</v>
      </c>
      <c r="L168" s="1109">
        <v>3</v>
      </c>
      <c r="M168" s="1109">
        <v>513600</v>
      </c>
      <c r="N168" s="1109">
        <v>1048400</v>
      </c>
      <c r="O168" s="1109">
        <v>41900</v>
      </c>
      <c r="P168" s="1109">
        <v>39200</v>
      </c>
      <c r="Q168" s="1109">
        <v>20500</v>
      </c>
    </row>
    <row r="169" spans="1:17">
      <c r="A169" s="1109">
        <v>14728</v>
      </c>
      <c r="B169" s="1110" t="s">
        <v>10672</v>
      </c>
      <c r="C169" s="1109">
        <v>4</v>
      </c>
      <c r="D169" s="1109">
        <v>3.24</v>
      </c>
      <c r="E169" s="1109">
        <v>15.7</v>
      </c>
      <c r="F169" s="1109">
        <v>17.22</v>
      </c>
      <c r="G169" s="1110" t="s">
        <v>26</v>
      </c>
      <c r="H169" s="1110" t="s">
        <v>10680</v>
      </c>
      <c r="I169" s="1110" t="s">
        <v>10687</v>
      </c>
      <c r="J169" s="1109">
        <v>75000</v>
      </c>
      <c r="K169" s="1109">
        <v>5.25</v>
      </c>
      <c r="L169" s="1109">
        <v>2.8130000000000002</v>
      </c>
      <c r="M169" s="1109">
        <v>324100</v>
      </c>
      <c r="N169" s="1109">
        <v>711600</v>
      </c>
      <c r="O169" s="1109">
        <v>25800</v>
      </c>
      <c r="P169" s="1109">
        <v>23500</v>
      </c>
      <c r="Q169" s="1109">
        <v>12400</v>
      </c>
    </row>
    <row r="170" spans="1:17">
      <c r="A170" s="1109">
        <v>14729</v>
      </c>
      <c r="B170" s="1110" t="s">
        <v>10672</v>
      </c>
      <c r="C170" s="1109">
        <v>4</v>
      </c>
      <c r="D170" s="1109">
        <v>3.24</v>
      </c>
      <c r="E170" s="1109">
        <v>15.7</v>
      </c>
      <c r="F170" s="1109">
        <v>17.5</v>
      </c>
      <c r="G170" s="1110" t="s">
        <v>26</v>
      </c>
      <c r="H170" s="1110" t="s">
        <v>10680</v>
      </c>
      <c r="I170" s="1110" t="s">
        <v>10689</v>
      </c>
      <c r="J170" s="1109">
        <v>75000</v>
      </c>
      <c r="K170" s="1109">
        <v>5.25</v>
      </c>
      <c r="L170" s="1109">
        <v>2.8130000000000002</v>
      </c>
      <c r="M170" s="1109">
        <v>324100</v>
      </c>
      <c r="N170" s="1109">
        <v>711600</v>
      </c>
      <c r="O170" s="1109">
        <v>25800</v>
      </c>
      <c r="P170" s="1109">
        <v>32000</v>
      </c>
      <c r="Q170" s="1109">
        <v>19200</v>
      </c>
    </row>
    <row r="171" spans="1:17">
      <c r="A171" s="1109">
        <v>14730</v>
      </c>
      <c r="B171" s="1110" t="s">
        <v>10672</v>
      </c>
      <c r="C171" s="1109">
        <v>4</v>
      </c>
      <c r="D171" s="1109">
        <v>3.24</v>
      </c>
      <c r="E171" s="1109">
        <v>15.7</v>
      </c>
      <c r="F171" s="1109">
        <v>17.68</v>
      </c>
      <c r="G171" s="1110" t="s">
        <v>26</v>
      </c>
      <c r="H171" s="1110" t="s">
        <v>10680</v>
      </c>
      <c r="I171" s="1110" t="s">
        <v>10691</v>
      </c>
      <c r="J171" s="1109">
        <v>75000</v>
      </c>
      <c r="K171" s="1109">
        <v>5.5</v>
      </c>
      <c r="L171" s="1109">
        <v>2.8130000000000002</v>
      </c>
      <c r="M171" s="1109">
        <v>324100</v>
      </c>
      <c r="N171" s="1109">
        <v>913900</v>
      </c>
      <c r="O171" s="1109">
        <v>25800</v>
      </c>
      <c r="P171" s="1109">
        <v>35400</v>
      </c>
      <c r="Q171" s="1109">
        <v>17300</v>
      </c>
    </row>
    <row r="172" spans="1:17">
      <c r="A172" s="1109">
        <v>14731</v>
      </c>
      <c r="B172" s="1110" t="s">
        <v>10672</v>
      </c>
      <c r="C172" s="1109">
        <v>4</v>
      </c>
      <c r="D172" s="1109">
        <v>3.24</v>
      </c>
      <c r="E172" s="1109">
        <v>15.7</v>
      </c>
      <c r="F172" s="1109">
        <v>18.190000000000001</v>
      </c>
      <c r="G172" s="1110" t="s">
        <v>26</v>
      </c>
      <c r="H172" s="1110" t="s">
        <v>10673</v>
      </c>
      <c r="I172" s="1110" t="s">
        <v>10690</v>
      </c>
      <c r="J172" s="1109">
        <v>75000</v>
      </c>
      <c r="K172" s="1109">
        <v>6</v>
      </c>
      <c r="L172" s="1109">
        <v>3.25</v>
      </c>
      <c r="M172" s="1109">
        <v>324100</v>
      </c>
      <c r="N172" s="1109">
        <v>901200</v>
      </c>
      <c r="O172" s="1109">
        <v>25800</v>
      </c>
      <c r="P172" s="1109">
        <v>33600</v>
      </c>
      <c r="Q172" s="1109">
        <v>17600</v>
      </c>
    </row>
    <row r="173" spans="1:17">
      <c r="A173" s="1109">
        <v>14732</v>
      </c>
      <c r="B173" s="1110" t="s">
        <v>10672</v>
      </c>
      <c r="C173" s="1109">
        <v>4</v>
      </c>
      <c r="D173" s="1109">
        <v>3.24</v>
      </c>
      <c r="E173" s="1109">
        <v>15.7</v>
      </c>
      <c r="F173" s="1109">
        <v>17.45</v>
      </c>
      <c r="G173" s="1110" t="s">
        <v>694</v>
      </c>
      <c r="H173" s="1110" t="s">
        <v>10680</v>
      </c>
      <c r="I173" s="1110" t="s">
        <v>10687</v>
      </c>
      <c r="J173" s="1109">
        <v>95000</v>
      </c>
      <c r="K173" s="1109">
        <v>5.25</v>
      </c>
      <c r="L173" s="1109">
        <v>2.5630000000000002</v>
      </c>
      <c r="M173" s="1109">
        <v>410500</v>
      </c>
      <c r="N173" s="1109">
        <v>838300</v>
      </c>
      <c r="O173" s="1109">
        <v>32700</v>
      </c>
      <c r="P173" s="1109">
        <v>27800</v>
      </c>
      <c r="Q173" s="1109">
        <v>14600</v>
      </c>
    </row>
    <row r="174" spans="1:17">
      <c r="A174" s="1109">
        <v>14733</v>
      </c>
      <c r="B174" s="1110" t="s">
        <v>10672</v>
      </c>
      <c r="C174" s="1109">
        <v>4</v>
      </c>
      <c r="D174" s="1109">
        <v>3.24</v>
      </c>
      <c r="E174" s="1109">
        <v>15.7</v>
      </c>
      <c r="F174" s="1109">
        <v>17.5</v>
      </c>
      <c r="G174" s="1110" t="s">
        <v>694</v>
      </c>
      <c r="H174" s="1110" t="s">
        <v>10680</v>
      </c>
      <c r="I174" s="1110" t="s">
        <v>10689</v>
      </c>
      <c r="J174" s="1109">
        <v>95000</v>
      </c>
      <c r="K174" s="1109">
        <v>5.25</v>
      </c>
      <c r="L174" s="1109">
        <v>2.8130000000000002</v>
      </c>
      <c r="M174" s="1109">
        <v>410500</v>
      </c>
      <c r="N174" s="1109">
        <v>711600</v>
      </c>
      <c r="O174" s="1109">
        <v>32700</v>
      </c>
      <c r="P174" s="1109">
        <v>32000</v>
      </c>
      <c r="Q174" s="1109">
        <v>19200</v>
      </c>
    </row>
    <row r="175" spans="1:17">
      <c r="A175" s="1109">
        <v>14734</v>
      </c>
      <c r="B175" s="1110" t="s">
        <v>10672</v>
      </c>
      <c r="C175" s="1109">
        <v>4</v>
      </c>
      <c r="D175" s="1109">
        <v>3.24</v>
      </c>
      <c r="E175" s="1109">
        <v>15.7</v>
      </c>
      <c r="F175" s="1109">
        <v>17.68</v>
      </c>
      <c r="G175" s="1110" t="s">
        <v>694</v>
      </c>
      <c r="H175" s="1110" t="s">
        <v>10680</v>
      </c>
      <c r="I175" s="1110" t="s">
        <v>10691</v>
      </c>
      <c r="J175" s="1109">
        <v>95000</v>
      </c>
      <c r="K175" s="1109">
        <v>5.5</v>
      </c>
      <c r="L175" s="1109">
        <v>2.8130000000000002</v>
      </c>
      <c r="M175" s="1109">
        <v>410500</v>
      </c>
      <c r="N175" s="1109">
        <v>913900</v>
      </c>
      <c r="O175" s="1109">
        <v>32700</v>
      </c>
      <c r="P175" s="1109">
        <v>35400</v>
      </c>
      <c r="Q175" s="1109">
        <v>17300</v>
      </c>
    </row>
    <row r="176" spans="1:17">
      <c r="A176" s="1109">
        <v>14735</v>
      </c>
      <c r="B176" s="1110" t="s">
        <v>10672</v>
      </c>
      <c r="C176" s="1109">
        <v>4</v>
      </c>
      <c r="D176" s="1109">
        <v>3.24</v>
      </c>
      <c r="E176" s="1109">
        <v>15.7</v>
      </c>
      <c r="F176" s="1109">
        <v>18.190000000000001</v>
      </c>
      <c r="G176" s="1110" t="s">
        <v>694</v>
      </c>
      <c r="H176" s="1110" t="s">
        <v>10673</v>
      </c>
      <c r="I176" s="1110" t="s">
        <v>10690</v>
      </c>
      <c r="J176" s="1109">
        <v>95000</v>
      </c>
      <c r="K176" s="1109">
        <v>6</v>
      </c>
      <c r="L176" s="1109">
        <v>3.25</v>
      </c>
      <c r="M176" s="1109">
        <v>410500</v>
      </c>
      <c r="N176" s="1109">
        <v>901200</v>
      </c>
      <c r="O176" s="1109">
        <v>32700</v>
      </c>
      <c r="P176" s="1109">
        <v>33600</v>
      </c>
      <c r="Q176" s="1109">
        <v>17600</v>
      </c>
    </row>
    <row r="177" spans="1:17">
      <c r="A177" s="1109">
        <v>14736</v>
      </c>
      <c r="B177" s="1110" t="s">
        <v>10672</v>
      </c>
      <c r="C177" s="1109">
        <v>4</v>
      </c>
      <c r="D177" s="1109">
        <v>3.24</v>
      </c>
      <c r="E177" s="1109">
        <v>15.7</v>
      </c>
      <c r="F177" s="1109">
        <v>18.02</v>
      </c>
      <c r="G177" s="1110" t="s">
        <v>10678</v>
      </c>
      <c r="H177" s="1110" t="s">
        <v>10680</v>
      </c>
      <c r="I177" s="1110" t="s">
        <v>10687</v>
      </c>
      <c r="J177" s="1109">
        <v>105000</v>
      </c>
      <c r="K177" s="1109">
        <v>5.5</v>
      </c>
      <c r="L177" s="1109">
        <v>2.4380000000000002</v>
      </c>
      <c r="M177" s="1109">
        <v>453800</v>
      </c>
      <c r="N177" s="1109">
        <v>897200</v>
      </c>
      <c r="O177" s="1109">
        <v>36100</v>
      </c>
      <c r="P177" s="1109">
        <v>30100</v>
      </c>
      <c r="Q177" s="1109">
        <v>15600</v>
      </c>
    </row>
    <row r="178" spans="1:17">
      <c r="A178" s="1109">
        <v>14737</v>
      </c>
      <c r="B178" s="1110" t="s">
        <v>10672</v>
      </c>
      <c r="C178" s="1109">
        <v>4</v>
      </c>
      <c r="D178" s="1109">
        <v>3.24</v>
      </c>
      <c r="E178" s="1109">
        <v>15.7</v>
      </c>
      <c r="F178" s="1109">
        <v>17.5</v>
      </c>
      <c r="G178" s="1110" t="s">
        <v>10678</v>
      </c>
      <c r="H178" s="1110" t="s">
        <v>10680</v>
      </c>
      <c r="I178" s="1110" t="s">
        <v>10689</v>
      </c>
      <c r="J178" s="1109">
        <v>105000</v>
      </c>
      <c r="K178" s="1109">
        <v>5.25</v>
      </c>
      <c r="L178" s="1109">
        <v>2.8130000000000002</v>
      </c>
      <c r="M178" s="1109">
        <v>453800</v>
      </c>
      <c r="N178" s="1109">
        <v>711600</v>
      </c>
      <c r="O178" s="1109">
        <v>36100</v>
      </c>
      <c r="P178" s="1109">
        <v>32000</v>
      </c>
      <c r="Q178" s="1109">
        <v>19200</v>
      </c>
    </row>
    <row r="179" spans="1:17">
      <c r="A179" s="1109">
        <v>14738</v>
      </c>
      <c r="B179" s="1110" t="s">
        <v>10672</v>
      </c>
      <c r="C179" s="1109">
        <v>4</v>
      </c>
      <c r="D179" s="1109">
        <v>3.24</v>
      </c>
      <c r="E179" s="1109">
        <v>15.7</v>
      </c>
      <c r="F179" s="1109">
        <v>18.010000000000002</v>
      </c>
      <c r="G179" s="1110" t="s">
        <v>10678</v>
      </c>
      <c r="H179" s="1110" t="s">
        <v>10680</v>
      </c>
      <c r="I179" s="1110" t="s">
        <v>10691</v>
      </c>
      <c r="J179" s="1109">
        <v>105000</v>
      </c>
      <c r="K179" s="1109">
        <v>5.5</v>
      </c>
      <c r="L179" s="1109">
        <v>2.8130000000000002</v>
      </c>
      <c r="M179" s="1109">
        <v>453800</v>
      </c>
      <c r="N179" s="1109">
        <v>913900</v>
      </c>
      <c r="O179" s="1109">
        <v>36100</v>
      </c>
      <c r="P179" s="1109">
        <v>35400</v>
      </c>
      <c r="Q179" s="1109">
        <v>17300</v>
      </c>
    </row>
    <row r="180" spans="1:17">
      <c r="A180" s="1109">
        <v>14739</v>
      </c>
      <c r="B180" s="1110" t="s">
        <v>10672</v>
      </c>
      <c r="C180" s="1109">
        <v>4</v>
      </c>
      <c r="D180" s="1109">
        <v>3.24</v>
      </c>
      <c r="E180" s="1109">
        <v>15.7</v>
      </c>
      <c r="F180" s="1109">
        <v>18.190000000000001</v>
      </c>
      <c r="G180" s="1110" t="s">
        <v>10678</v>
      </c>
      <c r="H180" s="1110" t="s">
        <v>10673</v>
      </c>
      <c r="I180" s="1110" t="s">
        <v>10690</v>
      </c>
      <c r="J180" s="1109">
        <v>105000</v>
      </c>
      <c r="K180" s="1109">
        <v>6</v>
      </c>
      <c r="L180" s="1109">
        <v>3.25</v>
      </c>
      <c r="M180" s="1109">
        <v>453800</v>
      </c>
      <c r="N180" s="1109">
        <v>901200</v>
      </c>
      <c r="O180" s="1109">
        <v>36100</v>
      </c>
      <c r="P180" s="1109">
        <v>33600</v>
      </c>
      <c r="Q180" s="1109">
        <v>17600</v>
      </c>
    </row>
    <row r="181" spans="1:17">
      <c r="A181" s="1109">
        <v>14740</v>
      </c>
      <c r="B181" s="1110" t="s">
        <v>10672</v>
      </c>
      <c r="C181" s="1109">
        <v>4</v>
      </c>
      <c r="D181" s="1109">
        <v>3.24</v>
      </c>
      <c r="E181" s="1109">
        <v>15.7</v>
      </c>
      <c r="F181" s="1109">
        <v>18.350000000000001</v>
      </c>
      <c r="G181" s="1110" t="s">
        <v>7792</v>
      </c>
      <c r="H181" s="1110" t="s">
        <v>10680</v>
      </c>
      <c r="I181" s="1110" t="s">
        <v>10687</v>
      </c>
      <c r="J181" s="1109">
        <v>135000</v>
      </c>
      <c r="K181" s="1109">
        <v>5.5</v>
      </c>
      <c r="L181" s="1109">
        <v>2</v>
      </c>
      <c r="M181" s="1109">
        <v>583400</v>
      </c>
      <c r="N181" s="1109">
        <v>1080100</v>
      </c>
      <c r="O181" s="1109">
        <v>46500</v>
      </c>
      <c r="P181" s="1109">
        <v>36400</v>
      </c>
      <c r="Q181" s="1109">
        <v>18900</v>
      </c>
    </row>
    <row r="182" spans="1:17">
      <c r="A182" s="1109">
        <v>14741</v>
      </c>
      <c r="B182" s="1110" t="s">
        <v>10672</v>
      </c>
      <c r="C182" s="1109">
        <v>4</v>
      </c>
      <c r="D182" s="1109">
        <v>3.24</v>
      </c>
      <c r="E182" s="1109">
        <v>15.7</v>
      </c>
      <c r="F182" s="1109">
        <v>18.27</v>
      </c>
      <c r="G182" s="1110" t="s">
        <v>7792</v>
      </c>
      <c r="H182" s="1110" t="s">
        <v>10680</v>
      </c>
      <c r="I182" s="1110" t="s">
        <v>10689</v>
      </c>
      <c r="J182" s="1109">
        <v>135000</v>
      </c>
      <c r="K182" s="1109">
        <v>5.5</v>
      </c>
      <c r="L182" s="1109">
        <v>2.5630000000000002</v>
      </c>
      <c r="M182" s="1109">
        <v>583400</v>
      </c>
      <c r="N182" s="1109">
        <v>838300</v>
      </c>
      <c r="O182" s="1109">
        <v>46500</v>
      </c>
      <c r="P182" s="1109">
        <v>40000</v>
      </c>
      <c r="Q182" s="1109">
        <v>24000</v>
      </c>
    </row>
    <row r="183" spans="1:17">
      <c r="A183" s="1109">
        <v>14742</v>
      </c>
      <c r="B183" s="1110" t="s">
        <v>10672</v>
      </c>
      <c r="C183" s="1109">
        <v>4</v>
      </c>
      <c r="D183" s="1109">
        <v>3.24</v>
      </c>
      <c r="E183" s="1109">
        <v>15.7</v>
      </c>
      <c r="F183" s="1109">
        <v>18.68</v>
      </c>
      <c r="G183" s="1110" t="s">
        <v>7792</v>
      </c>
      <c r="H183" s="1110" t="s">
        <v>10680</v>
      </c>
      <c r="I183" s="1110" t="s">
        <v>10691</v>
      </c>
      <c r="J183" s="1109">
        <v>135000</v>
      </c>
      <c r="K183" s="1109">
        <v>5.75</v>
      </c>
      <c r="L183" s="1109">
        <v>2.6880000000000002</v>
      </c>
      <c r="M183" s="1109">
        <v>583400</v>
      </c>
      <c r="N183" s="1109">
        <v>978600</v>
      </c>
      <c r="O183" s="1109">
        <v>46500</v>
      </c>
      <c r="P183" s="1109">
        <v>38400</v>
      </c>
      <c r="Q183" s="1109">
        <v>18500</v>
      </c>
    </row>
    <row r="184" spans="1:17">
      <c r="A184" s="1109">
        <v>14743</v>
      </c>
      <c r="B184" s="1110" t="s">
        <v>10672</v>
      </c>
      <c r="C184" s="1109">
        <v>4</v>
      </c>
      <c r="D184" s="1109">
        <v>3.24</v>
      </c>
      <c r="E184" s="1109">
        <v>15.7</v>
      </c>
      <c r="F184" s="1109">
        <v>18.46</v>
      </c>
      <c r="G184" s="1110" t="s">
        <v>7792</v>
      </c>
      <c r="H184" s="1110" t="s">
        <v>10673</v>
      </c>
      <c r="I184" s="1110" t="s">
        <v>10690</v>
      </c>
      <c r="J184" s="1109">
        <v>135000</v>
      </c>
      <c r="K184" s="1109">
        <v>6</v>
      </c>
      <c r="L184" s="1109">
        <v>3</v>
      </c>
      <c r="M184" s="1109">
        <v>583400</v>
      </c>
      <c r="N184" s="1109">
        <v>1048400</v>
      </c>
      <c r="O184" s="1109">
        <v>46500</v>
      </c>
      <c r="P184" s="1109">
        <v>39200</v>
      </c>
      <c r="Q184" s="1109">
        <v>20500</v>
      </c>
    </row>
    <row r="185" spans="1:17">
      <c r="A185" s="1109">
        <v>14744</v>
      </c>
      <c r="B185" s="1110" t="s">
        <v>10672</v>
      </c>
      <c r="C185" s="1109">
        <v>4.5</v>
      </c>
      <c r="D185" s="1109">
        <v>3.8260000000000001</v>
      </c>
      <c r="E185" s="1109">
        <v>16.600000000000001</v>
      </c>
      <c r="F185" s="1109">
        <v>19.38</v>
      </c>
      <c r="G185" s="1110" t="s">
        <v>26</v>
      </c>
      <c r="H185" s="1110" t="s">
        <v>10692</v>
      </c>
      <c r="I185" s="1110" t="s">
        <v>10690</v>
      </c>
      <c r="J185" s="1109">
        <v>75000</v>
      </c>
      <c r="K185" s="1109">
        <v>6.25</v>
      </c>
      <c r="L185" s="1109">
        <v>3.25</v>
      </c>
      <c r="M185" s="1109">
        <v>330600</v>
      </c>
      <c r="N185" s="1109">
        <v>901200</v>
      </c>
      <c r="O185" s="1109">
        <v>30800</v>
      </c>
      <c r="P185" s="1109">
        <v>34000</v>
      </c>
      <c r="Q185" s="1109">
        <v>17600</v>
      </c>
    </row>
    <row r="186" spans="1:17">
      <c r="A186" s="1109">
        <v>14745</v>
      </c>
      <c r="B186" s="1110" t="s">
        <v>10672</v>
      </c>
      <c r="C186" s="1109">
        <v>4.5</v>
      </c>
      <c r="D186" s="1109">
        <v>3.8260000000000001</v>
      </c>
      <c r="E186" s="1109">
        <v>16.600000000000001</v>
      </c>
      <c r="F186" s="1109">
        <v>17.87</v>
      </c>
      <c r="G186" s="1110" t="s">
        <v>26</v>
      </c>
      <c r="H186" s="1110" t="s">
        <v>10673</v>
      </c>
      <c r="I186" s="1110" t="s">
        <v>10675</v>
      </c>
      <c r="J186" s="1109">
        <v>75000</v>
      </c>
      <c r="K186" s="1109">
        <v>5.875</v>
      </c>
      <c r="L186" s="1109">
        <v>3.75</v>
      </c>
      <c r="M186" s="1109">
        <v>330600</v>
      </c>
      <c r="N186" s="1109">
        <v>714300</v>
      </c>
      <c r="O186" s="1109">
        <v>30800</v>
      </c>
      <c r="P186" s="1109">
        <v>27300</v>
      </c>
      <c r="Q186" s="1109">
        <v>14600</v>
      </c>
    </row>
    <row r="187" spans="1:17">
      <c r="A187" s="1109">
        <v>14746</v>
      </c>
      <c r="B187" s="1110" t="s">
        <v>10672</v>
      </c>
      <c r="C187" s="1109">
        <v>4.5</v>
      </c>
      <c r="D187" s="1109">
        <v>3.8260000000000001</v>
      </c>
      <c r="E187" s="1109">
        <v>16.600000000000001</v>
      </c>
      <c r="F187" s="1109">
        <v>19.11</v>
      </c>
      <c r="G187" s="1110" t="s">
        <v>26</v>
      </c>
      <c r="H187" s="1110" t="s">
        <v>10692</v>
      </c>
      <c r="I187" s="1110" t="s">
        <v>10693</v>
      </c>
      <c r="J187" s="1109">
        <v>75000</v>
      </c>
      <c r="K187" s="1109">
        <v>6</v>
      </c>
      <c r="L187" s="1109">
        <v>3</v>
      </c>
      <c r="M187" s="1109">
        <v>330600</v>
      </c>
      <c r="N187" s="1109">
        <v>976400</v>
      </c>
      <c r="O187" s="1109">
        <v>30800</v>
      </c>
      <c r="P187" s="1109">
        <v>34800</v>
      </c>
      <c r="Q187" s="1109">
        <v>17600</v>
      </c>
    </row>
    <row r="188" spans="1:17">
      <c r="A188" s="1109">
        <v>14747</v>
      </c>
      <c r="B188" s="1110" t="s">
        <v>10672</v>
      </c>
      <c r="C188" s="1109">
        <v>4.5</v>
      </c>
      <c r="D188" s="1109">
        <v>3.8260000000000001</v>
      </c>
      <c r="E188" s="1109">
        <v>16.600000000000001</v>
      </c>
      <c r="F188" s="1109">
        <v>18.850000000000001</v>
      </c>
      <c r="G188" s="1110" t="s">
        <v>26</v>
      </c>
      <c r="H188" s="1110" t="s">
        <v>10692</v>
      </c>
      <c r="I188" s="1110" t="s">
        <v>10691</v>
      </c>
      <c r="J188" s="1109">
        <v>75000</v>
      </c>
      <c r="K188" s="1109">
        <v>6</v>
      </c>
      <c r="L188" s="1109">
        <v>3.25</v>
      </c>
      <c r="M188" s="1109">
        <v>330600</v>
      </c>
      <c r="N188" s="1109">
        <v>938600</v>
      </c>
      <c r="O188" s="1109">
        <v>30800</v>
      </c>
      <c r="P188" s="1109">
        <v>39400</v>
      </c>
      <c r="Q188" s="1109">
        <v>19100</v>
      </c>
    </row>
    <row r="189" spans="1:17">
      <c r="A189" s="1109">
        <v>14748</v>
      </c>
      <c r="B189" s="1110" t="s">
        <v>10672</v>
      </c>
      <c r="C189" s="1109">
        <v>4.5</v>
      </c>
      <c r="D189" s="1109">
        <v>3.8260000000000001</v>
      </c>
      <c r="E189" s="1109">
        <v>16.600000000000001</v>
      </c>
      <c r="F189" s="1109">
        <v>19.829999999999998</v>
      </c>
      <c r="G189" s="1110" t="s">
        <v>26</v>
      </c>
      <c r="H189" s="1110" t="s">
        <v>10692</v>
      </c>
      <c r="I189" s="1110" t="s">
        <v>10694</v>
      </c>
      <c r="J189" s="1109">
        <v>75000</v>
      </c>
      <c r="K189" s="1109">
        <v>6.25</v>
      </c>
      <c r="L189" s="1109">
        <v>3.25</v>
      </c>
      <c r="M189" s="1109">
        <v>330600</v>
      </c>
      <c r="N189" s="1109">
        <v>901200</v>
      </c>
      <c r="O189" s="1109">
        <v>30800</v>
      </c>
      <c r="P189" s="1109">
        <v>48500</v>
      </c>
      <c r="Q189" s="1109">
        <v>29100</v>
      </c>
    </row>
    <row r="190" spans="1:17">
      <c r="A190" s="1109">
        <v>14749</v>
      </c>
      <c r="B190" s="1110" t="s">
        <v>10672</v>
      </c>
      <c r="C190" s="1109">
        <v>4.5</v>
      </c>
      <c r="D190" s="1109">
        <v>3.8260000000000001</v>
      </c>
      <c r="E190" s="1109">
        <v>16.600000000000001</v>
      </c>
      <c r="F190" s="1109">
        <v>18.920000000000002</v>
      </c>
      <c r="G190" s="1110" t="s">
        <v>26</v>
      </c>
      <c r="H190" s="1110" t="s">
        <v>10673</v>
      </c>
      <c r="I190" s="1110" t="s">
        <v>10695</v>
      </c>
      <c r="J190" s="1109">
        <v>75000</v>
      </c>
      <c r="K190" s="1109">
        <v>6.375</v>
      </c>
      <c r="L190" s="1109">
        <v>3.75</v>
      </c>
      <c r="M190" s="1109">
        <v>330600</v>
      </c>
      <c r="N190" s="1109">
        <v>939100</v>
      </c>
      <c r="O190" s="1109">
        <v>30800</v>
      </c>
      <c r="P190" s="1109">
        <v>37700</v>
      </c>
      <c r="Q190" s="1109">
        <v>19800</v>
      </c>
    </row>
    <row r="191" spans="1:17">
      <c r="A191" s="1109">
        <v>14750</v>
      </c>
      <c r="B191" s="1110" t="s">
        <v>10672</v>
      </c>
      <c r="C191" s="1109">
        <v>4.5</v>
      </c>
      <c r="D191" s="1109">
        <v>3.8260000000000001</v>
      </c>
      <c r="E191" s="1109">
        <v>16.600000000000001</v>
      </c>
      <c r="F191" s="1109">
        <v>19.02</v>
      </c>
      <c r="G191" s="1110" t="s">
        <v>26</v>
      </c>
      <c r="H191" s="1110" t="s">
        <v>10673</v>
      </c>
      <c r="I191" s="1110" t="s">
        <v>10696</v>
      </c>
      <c r="J191" s="1109">
        <v>75000</v>
      </c>
      <c r="K191" s="1109">
        <v>6.25</v>
      </c>
      <c r="L191" s="1109">
        <v>3.75</v>
      </c>
      <c r="M191" s="1109">
        <v>330600</v>
      </c>
      <c r="N191" s="1109">
        <v>939100</v>
      </c>
      <c r="O191" s="1109">
        <v>30800</v>
      </c>
      <c r="P191" s="1109">
        <v>46000</v>
      </c>
      <c r="Q191" s="1109">
        <v>27600</v>
      </c>
    </row>
    <row r="192" spans="1:17">
      <c r="A192" s="1109">
        <v>14751</v>
      </c>
      <c r="B192" s="1110" t="s">
        <v>10672</v>
      </c>
      <c r="C192" s="1109">
        <v>4.5</v>
      </c>
      <c r="D192" s="1109">
        <v>3.8260000000000001</v>
      </c>
      <c r="E192" s="1109">
        <v>16.600000000000001</v>
      </c>
      <c r="F192" s="1109">
        <v>19.38</v>
      </c>
      <c r="G192" s="1110" t="s">
        <v>694</v>
      </c>
      <c r="H192" s="1110" t="s">
        <v>10692</v>
      </c>
      <c r="I192" s="1110" t="s">
        <v>10690</v>
      </c>
      <c r="J192" s="1109">
        <v>95000</v>
      </c>
      <c r="K192" s="1109">
        <v>6.25</v>
      </c>
      <c r="L192" s="1109">
        <v>3.25</v>
      </c>
      <c r="M192" s="1109">
        <v>418700</v>
      </c>
      <c r="N192" s="1109">
        <v>901200</v>
      </c>
      <c r="O192" s="1109">
        <v>39000</v>
      </c>
      <c r="P192" s="1109">
        <v>34000</v>
      </c>
      <c r="Q192" s="1109">
        <v>17600</v>
      </c>
    </row>
    <row r="193" spans="1:17">
      <c r="A193" s="1109">
        <v>14752</v>
      </c>
      <c r="B193" s="1110" t="s">
        <v>10672</v>
      </c>
      <c r="C193" s="1109">
        <v>4.5</v>
      </c>
      <c r="D193" s="1109">
        <v>3.8260000000000001</v>
      </c>
      <c r="E193" s="1109">
        <v>16.600000000000001</v>
      </c>
      <c r="F193" s="1109">
        <v>18.16</v>
      </c>
      <c r="G193" s="1110" t="s">
        <v>694</v>
      </c>
      <c r="H193" s="1110" t="s">
        <v>10673</v>
      </c>
      <c r="I193" s="1110" t="s">
        <v>10675</v>
      </c>
      <c r="J193" s="1109">
        <v>95000</v>
      </c>
      <c r="K193" s="1109">
        <v>5.875</v>
      </c>
      <c r="L193" s="1109">
        <v>3.5</v>
      </c>
      <c r="M193" s="1109">
        <v>418700</v>
      </c>
      <c r="N193" s="1109">
        <v>885100</v>
      </c>
      <c r="O193" s="1109">
        <v>39000</v>
      </c>
      <c r="P193" s="1109">
        <v>33900</v>
      </c>
      <c r="Q193" s="1109">
        <v>18200</v>
      </c>
    </row>
    <row r="194" spans="1:17">
      <c r="A194" s="1109">
        <v>14753</v>
      </c>
      <c r="B194" s="1110" t="s">
        <v>10672</v>
      </c>
      <c r="C194" s="1109">
        <v>4.5</v>
      </c>
      <c r="D194" s="1109">
        <v>3.8260000000000001</v>
      </c>
      <c r="E194" s="1109">
        <v>16.600000000000001</v>
      </c>
      <c r="F194" s="1109">
        <v>19.11</v>
      </c>
      <c r="G194" s="1110" t="s">
        <v>694</v>
      </c>
      <c r="H194" s="1110" t="s">
        <v>10692</v>
      </c>
      <c r="I194" s="1110" t="s">
        <v>10693</v>
      </c>
      <c r="J194" s="1109">
        <v>95000</v>
      </c>
      <c r="K194" s="1109">
        <v>6</v>
      </c>
      <c r="L194" s="1109">
        <v>3</v>
      </c>
      <c r="M194" s="1109">
        <v>418700</v>
      </c>
      <c r="N194" s="1109">
        <v>976400</v>
      </c>
      <c r="O194" s="1109">
        <v>39000</v>
      </c>
      <c r="P194" s="1109">
        <v>34800</v>
      </c>
      <c r="Q194" s="1109">
        <v>17600</v>
      </c>
    </row>
    <row r="195" spans="1:17">
      <c r="A195" s="1109">
        <v>14754</v>
      </c>
      <c r="B195" s="1110" t="s">
        <v>10672</v>
      </c>
      <c r="C195" s="1109">
        <v>4.5</v>
      </c>
      <c r="D195" s="1109">
        <v>3.8260000000000001</v>
      </c>
      <c r="E195" s="1109">
        <v>16.600000000000001</v>
      </c>
      <c r="F195" s="1109">
        <v>18.850000000000001</v>
      </c>
      <c r="G195" s="1110" t="s">
        <v>694</v>
      </c>
      <c r="H195" s="1110" t="s">
        <v>10692</v>
      </c>
      <c r="I195" s="1110" t="s">
        <v>10691</v>
      </c>
      <c r="J195" s="1109">
        <v>95000</v>
      </c>
      <c r="K195" s="1109">
        <v>6</v>
      </c>
      <c r="L195" s="1109">
        <v>3.25</v>
      </c>
      <c r="M195" s="1109">
        <v>418700</v>
      </c>
      <c r="N195" s="1109">
        <v>938600</v>
      </c>
      <c r="O195" s="1109">
        <v>39000</v>
      </c>
      <c r="P195" s="1109">
        <v>39400</v>
      </c>
      <c r="Q195" s="1109">
        <v>19100</v>
      </c>
    </row>
    <row r="196" spans="1:17">
      <c r="A196" s="1109">
        <v>14755</v>
      </c>
      <c r="B196" s="1110" t="s">
        <v>10672</v>
      </c>
      <c r="C196" s="1109">
        <v>4.5</v>
      </c>
      <c r="D196" s="1109">
        <v>3.8260000000000001</v>
      </c>
      <c r="E196" s="1109">
        <v>16.600000000000001</v>
      </c>
      <c r="F196" s="1109">
        <v>19.829999999999998</v>
      </c>
      <c r="G196" s="1110" t="s">
        <v>694</v>
      </c>
      <c r="H196" s="1110" t="s">
        <v>10692</v>
      </c>
      <c r="I196" s="1110" t="s">
        <v>10694</v>
      </c>
      <c r="J196" s="1109">
        <v>95000</v>
      </c>
      <c r="K196" s="1109">
        <v>6.25</v>
      </c>
      <c r="L196" s="1109">
        <v>3.25</v>
      </c>
      <c r="M196" s="1109">
        <v>418700</v>
      </c>
      <c r="N196" s="1109">
        <v>901200</v>
      </c>
      <c r="O196" s="1109">
        <v>39000</v>
      </c>
      <c r="P196" s="1109">
        <v>48500</v>
      </c>
      <c r="Q196" s="1109">
        <v>29100</v>
      </c>
    </row>
    <row r="197" spans="1:17">
      <c r="A197" s="1109">
        <v>14756</v>
      </c>
      <c r="B197" s="1110" t="s">
        <v>10672</v>
      </c>
      <c r="C197" s="1109">
        <v>4.5</v>
      </c>
      <c r="D197" s="1109">
        <v>3.8260000000000001</v>
      </c>
      <c r="E197" s="1109">
        <v>16.600000000000001</v>
      </c>
      <c r="F197" s="1109">
        <v>19.48</v>
      </c>
      <c r="G197" s="1110" t="s">
        <v>694</v>
      </c>
      <c r="H197" s="1110" t="s">
        <v>10673</v>
      </c>
      <c r="I197" s="1110" t="s">
        <v>10695</v>
      </c>
      <c r="J197" s="1109">
        <v>95000</v>
      </c>
      <c r="K197" s="1109">
        <v>6.625</v>
      </c>
      <c r="L197" s="1109">
        <v>3.75</v>
      </c>
      <c r="M197" s="1109">
        <v>418700</v>
      </c>
      <c r="N197" s="1109">
        <v>939100</v>
      </c>
      <c r="O197" s="1109">
        <v>39000</v>
      </c>
      <c r="P197" s="1109">
        <v>38100</v>
      </c>
      <c r="Q197" s="1109">
        <v>19800</v>
      </c>
    </row>
    <row r="198" spans="1:17">
      <c r="A198" s="1109">
        <v>14757</v>
      </c>
      <c r="B198" s="1110" t="s">
        <v>10672</v>
      </c>
      <c r="C198" s="1109">
        <v>4.5</v>
      </c>
      <c r="D198" s="1109">
        <v>3.8260000000000001</v>
      </c>
      <c r="E198" s="1109">
        <v>16.600000000000001</v>
      </c>
      <c r="F198" s="1109">
        <v>19.02</v>
      </c>
      <c r="G198" s="1110" t="s">
        <v>694</v>
      </c>
      <c r="H198" s="1110" t="s">
        <v>10673</v>
      </c>
      <c r="I198" s="1110" t="s">
        <v>10696</v>
      </c>
      <c r="J198" s="1109">
        <v>95000</v>
      </c>
      <c r="K198" s="1109">
        <v>6.25</v>
      </c>
      <c r="L198" s="1109">
        <v>3.75</v>
      </c>
      <c r="M198" s="1109">
        <v>418700</v>
      </c>
      <c r="N198" s="1109">
        <v>939100</v>
      </c>
      <c r="O198" s="1109">
        <v>39000</v>
      </c>
      <c r="P198" s="1109">
        <v>46000</v>
      </c>
      <c r="Q198" s="1109">
        <v>27600</v>
      </c>
    </row>
    <row r="199" spans="1:17">
      <c r="A199" s="1109">
        <v>14758</v>
      </c>
      <c r="B199" s="1110" t="s">
        <v>10672</v>
      </c>
      <c r="C199" s="1109">
        <v>4.5</v>
      </c>
      <c r="D199" s="1109">
        <v>3.8260000000000001</v>
      </c>
      <c r="E199" s="1109">
        <v>16.600000000000001</v>
      </c>
      <c r="F199" s="1109">
        <v>19.649999999999999</v>
      </c>
      <c r="G199" s="1110" t="s">
        <v>10678</v>
      </c>
      <c r="H199" s="1110" t="s">
        <v>10692</v>
      </c>
      <c r="I199" s="1110" t="s">
        <v>10690</v>
      </c>
      <c r="J199" s="1109">
        <v>105000</v>
      </c>
      <c r="K199" s="1109">
        <v>6.25</v>
      </c>
      <c r="L199" s="1109">
        <v>3</v>
      </c>
      <c r="M199" s="1109">
        <v>462800</v>
      </c>
      <c r="N199" s="1109">
        <v>1048400</v>
      </c>
      <c r="O199" s="1109">
        <v>43100</v>
      </c>
      <c r="P199" s="1109">
        <v>39700</v>
      </c>
      <c r="Q199" s="1109">
        <v>20500</v>
      </c>
    </row>
    <row r="200" spans="1:17">
      <c r="A200" s="1109">
        <v>14759</v>
      </c>
      <c r="B200" s="1110" t="s">
        <v>10672</v>
      </c>
      <c r="C200" s="1109">
        <v>4.5</v>
      </c>
      <c r="D200" s="1109">
        <v>3.8260000000000001</v>
      </c>
      <c r="E200" s="1109">
        <v>16.600000000000001</v>
      </c>
      <c r="F200" s="1109">
        <v>18.690000000000001</v>
      </c>
      <c r="G200" s="1110" t="s">
        <v>10678</v>
      </c>
      <c r="H200" s="1110" t="s">
        <v>10673</v>
      </c>
      <c r="I200" s="1110" t="s">
        <v>10675</v>
      </c>
      <c r="J200" s="1109">
        <v>105000</v>
      </c>
      <c r="K200" s="1109">
        <v>6</v>
      </c>
      <c r="L200" s="1109">
        <v>3.25</v>
      </c>
      <c r="M200" s="1109">
        <v>462800</v>
      </c>
      <c r="N200" s="1109">
        <v>1044100</v>
      </c>
      <c r="O200" s="1109">
        <v>43100</v>
      </c>
      <c r="P200" s="1109">
        <v>40300</v>
      </c>
      <c r="Q200" s="1109">
        <v>21500</v>
      </c>
    </row>
    <row r="201" spans="1:17">
      <c r="A201" s="1109">
        <v>14760</v>
      </c>
      <c r="B201" s="1110" t="s">
        <v>10672</v>
      </c>
      <c r="C201" s="1109">
        <v>4.5</v>
      </c>
      <c r="D201" s="1109">
        <v>3.8260000000000001</v>
      </c>
      <c r="E201" s="1109">
        <v>16.600000000000001</v>
      </c>
      <c r="F201" s="1109">
        <v>19.899999999999999</v>
      </c>
      <c r="G201" s="1110" t="s">
        <v>10678</v>
      </c>
      <c r="H201" s="1110" t="s">
        <v>10692</v>
      </c>
      <c r="I201" s="1110" t="s">
        <v>10693</v>
      </c>
      <c r="J201" s="1109">
        <v>105000</v>
      </c>
      <c r="K201" s="1109">
        <v>6.25</v>
      </c>
      <c r="L201" s="1109">
        <v>2.75</v>
      </c>
      <c r="M201" s="1109">
        <v>462800</v>
      </c>
      <c r="N201" s="1109">
        <v>1111900</v>
      </c>
      <c r="O201" s="1109">
        <v>43100</v>
      </c>
      <c r="P201" s="1109">
        <v>40200</v>
      </c>
      <c r="Q201" s="1109">
        <v>20100</v>
      </c>
    </row>
    <row r="202" spans="1:17">
      <c r="A202" s="1109">
        <v>14761</v>
      </c>
      <c r="B202" s="1110" t="s">
        <v>10672</v>
      </c>
      <c r="C202" s="1109">
        <v>4.5</v>
      </c>
      <c r="D202" s="1109">
        <v>3.8260000000000001</v>
      </c>
      <c r="E202" s="1109">
        <v>16.600000000000001</v>
      </c>
      <c r="F202" s="1109">
        <v>18.850000000000001</v>
      </c>
      <c r="G202" s="1110" t="s">
        <v>10678</v>
      </c>
      <c r="H202" s="1110" t="s">
        <v>10692</v>
      </c>
      <c r="I202" s="1110" t="s">
        <v>10691</v>
      </c>
      <c r="J202" s="1109">
        <v>105000</v>
      </c>
      <c r="K202" s="1109">
        <v>6</v>
      </c>
      <c r="L202" s="1109">
        <v>3.25</v>
      </c>
      <c r="M202" s="1109">
        <v>462800</v>
      </c>
      <c r="N202" s="1109">
        <v>938600</v>
      </c>
      <c r="O202" s="1109">
        <v>43100</v>
      </c>
      <c r="P202" s="1109">
        <v>39400</v>
      </c>
      <c r="Q202" s="1109">
        <v>19100</v>
      </c>
    </row>
    <row r="203" spans="1:17">
      <c r="A203" s="1109">
        <v>14762</v>
      </c>
      <c r="B203" s="1110" t="s">
        <v>10672</v>
      </c>
      <c r="C203" s="1109">
        <v>4.5</v>
      </c>
      <c r="D203" s="1109">
        <v>3.8260000000000001</v>
      </c>
      <c r="E203" s="1109">
        <v>16.600000000000001</v>
      </c>
      <c r="F203" s="1109">
        <v>19.829999999999998</v>
      </c>
      <c r="G203" s="1110" t="s">
        <v>10678</v>
      </c>
      <c r="H203" s="1110" t="s">
        <v>10692</v>
      </c>
      <c r="I203" s="1110" t="s">
        <v>10694</v>
      </c>
      <c r="J203" s="1109">
        <v>105000</v>
      </c>
      <c r="K203" s="1109">
        <v>6.25</v>
      </c>
      <c r="L203" s="1109">
        <v>3.25</v>
      </c>
      <c r="M203" s="1109">
        <v>462800</v>
      </c>
      <c r="N203" s="1109">
        <v>901200</v>
      </c>
      <c r="O203" s="1109">
        <v>43100</v>
      </c>
      <c r="P203" s="1109">
        <v>48500</v>
      </c>
      <c r="Q203" s="1109">
        <v>29100</v>
      </c>
    </row>
    <row r="204" spans="1:17">
      <c r="A204" s="1109">
        <v>14763</v>
      </c>
      <c r="B204" s="1110" t="s">
        <v>10672</v>
      </c>
      <c r="C204" s="1109">
        <v>4.5</v>
      </c>
      <c r="D204" s="1109">
        <v>3.8260000000000001</v>
      </c>
      <c r="E204" s="1109">
        <v>16.600000000000001</v>
      </c>
      <c r="F204" s="1109">
        <v>19.48</v>
      </c>
      <c r="G204" s="1110" t="s">
        <v>10678</v>
      </c>
      <c r="H204" s="1110" t="s">
        <v>10673</v>
      </c>
      <c r="I204" s="1110" t="s">
        <v>10695</v>
      </c>
      <c r="J204" s="1109">
        <v>105000</v>
      </c>
      <c r="K204" s="1109">
        <v>6.625</v>
      </c>
      <c r="L204" s="1109">
        <v>3.75</v>
      </c>
      <c r="M204" s="1109">
        <v>462800</v>
      </c>
      <c r="N204" s="1109">
        <v>939100</v>
      </c>
      <c r="O204" s="1109">
        <v>43100</v>
      </c>
      <c r="P204" s="1109">
        <v>38100</v>
      </c>
      <c r="Q204" s="1109">
        <v>19800</v>
      </c>
    </row>
    <row r="205" spans="1:17">
      <c r="A205" s="1109">
        <v>14764</v>
      </c>
      <c r="B205" s="1110" t="s">
        <v>10672</v>
      </c>
      <c r="C205" s="1109">
        <v>4.5</v>
      </c>
      <c r="D205" s="1109">
        <v>3.8260000000000001</v>
      </c>
      <c r="E205" s="1109">
        <v>16.600000000000001</v>
      </c>
      <c r="F205" s="1109">
        <v>19.02</v>
      </c>
      <c r="G205" s="1110" t="s">
        <v>10678</v>
      </c>
      <c r="H205" s="1110" t="s">
        <v>10673</v>
      </c>
      <c r="I205" s="1110" t="s">
        <v>10696</v>
      </c>
      <c r="J205" s="1109">
        <v>105000</v>
      </c>
      <c r="K205" s="1109">
        <v>6.25</v>
      </c>
      <c r="L205" s="1109">
        <v>3.75</v>
      </c>
      <c r="M205" s="1109">
        <v>462800</v>
      </c>
      <c r="N205" s="1109">
        <v>939100</v>
      </c>
      <c r="O205" s="1109">
        <v>43100</v>
      </c>
      <c r="P205" s="1109">
        <v>46000</v>
      </c>
      <c r="Q205" s="1109">
        <v>27600</v>
      </c>
    </row>
    <row r="206" spans="1:17">
      <c r="A206" s="1109">
        <v>14765</v>
      </c>
      <c r="B206" s="1110" t="s">
        <v>10672</v>
      </c>
      <c r="C206" s="1109">
        <v>4.5</v>
      </c>
      <c r="D206" s="1109">
        <v>3.8260000000000001</v>
      </c>
      <c r="E206" s="1109">
        <v>16.600000000000001</v>
      </c>
      <c r="F206" s="1109">
        <v>19.899999999999999</v>
      </c>
      <c r="G206" s="1110" t="s">
        <v>7792</v>
      </c>
      <c r="H206" s="1110" t="s">
        <v>10692</v>
      </c>
      <c r="I206" s="1110" t="s">
        <v>10690</v>
      </c>
      <c r="J206" s="1109">
        <v>135000</v>
      </c>
      <c r="K206" s="1109">
        <v>6.25</v>
      </c>
      <c r="L206" s="1109">
        <v>2.75</v>
      </c>
      <c r="M206" s="1109">
        <v>595000</v>
      </c>
      <c r="N206" s="1109">
        <v>1183900</v>
      </c>
      <c r="O206" s="1109">
        <v>55500</v>
      </c>
      <c r="P206" s="1109">
        <v>44900</v>
      </c>
      <c r="Q206" s="1109">
        <v>23200</v>
      </c>
    </row>
    <row r="207" spans="1:17">
      <c r="A207" s="1109">
        <v>14766</v>
      </c>
      <c r="B207" s="1110" t="s">
        <v>10672</v>
      </c>
      <c r="C207" s="1109">
        <v>4.5</v>
      </c>
      <c r="D207" s="1109">
        <v>3.8260000000000001</v>
      </c>
      <c r="E207" s="1109">
        <v>16.600000000000001</v>
      </c>
      <c r="F207" s="1109">
        <v>18.940000000000001</v>
      </c>
      <c r="G207" s="1110" t="s">
        <v>7792</v>
      </c>
      <c r="H207" s="1110" t="s">
        <v>10673</v>
      </c>
      <c r="I207" s="1110" t="s">
        <v>10675</v>
      </c>
      <c r="J207" s="1109">
        <v>135000</v>
      </c>
      <c r="K207" s="1109">
        <v>6</v>
      </c>
      <c r="L207" s="1109">
        <v>3</v>
      </c>
      <c r="M207" s="1109">
        <v>595000</v>
      </c>
      <c r="N207" s="1109">
        <v>1191400</v>
      </c>
      <c r="O207" s="1109">
        <v>55500</v>
      </c>
      <c r="P207" s="1109">
        <v>43400</v>
      </c>
      <c r="Q207" s="1109">
        <v>24600</v>
      </c>
    </row>
    <row r="208" spans="1:17">
      <c r="A208" s="1109">
        <v>14767</v>
      </c>
      <c r="B208" s="1110" t="s">
        <v>10672</v>
      </c>
      <c r="C208" s="1109">
        <v>4.5</v>
      </c>
      <c r="D208" s="1109">
        <v>3.8260000000000001</v>
      </c>
      <c r="E208" s="1109">
        <v>16.600000000000001</v>
      </c>
      <c r="F208" s="1109">
        <v>19.899999999999999</v>
      </c>
      <c r="G208" s="1110" t="s">
        <v>7792</v>
      </c>
      <c r="H208" s="1110" t="s">
        <v>10692</v>
      </c>
      <c r="I208" s="1110" t="s">
        <v>10693</v>
      </c>
      <c r="J208" s="1109">
        <v>135000</v>
      </c>
      <c r="K208" s="1109">
        <v>6.25</v>
      </c>
      <c r="L208" s="1109">
        <v>2.75</v>
      </c>
      <c r="M208" s="1109">
        <v>595000</v>
      </c>
      <c r="N208" s="1109">
        <v>1111900</v>
      </c>
      <c r="O208" s="1109">
        <v>55500</v>
      </c>
      <c r="P208" s="1109">
        <v>40200</v>
      </c>
      <c r="Q208" s="1109">
        <v>20100</v>
      </c>
    </row>
    <row r="209" spans="1:17">
      <c r="A209" s="1109">
        <v>14768</v>
      </c>
      <c r="B209" s="1110" t="s">
        <v>10672</v>
      </c>
      <c r="C209" s="1109">
        <v>4.5</v>
      </c>
      <c r="D209" s="1109">
        <v>3.8260000000000001</v>
      </c>
      <c r="E209" s="1109">
        <v>16.600000000000001</v>
      </c>
      <c r="F209" s="1109">
        <v>19.899999999999999</v>
      </c>
      <c r="G209" s="1110" t="s">
        <v>7792</v>
      </c>
      <c r="H209" s="1110" t="s">
        <v>10692</v>
      </c>
      <c r="I209" s="1110" t="s">
        <v>10691</v>
      </c>
      <c r="J209" s="1109">
        <v>135000</v>
      </c>
      <c r="K209" s="1109">
        <v>6.25</v>
      </c>
      <c r="L209" s="1109">
        <v>2.75</v>
      </c>
      <c r="M209" s="1109">
        <v>595000</v>
      </c>
      <c r="N209" s="1109">
        <v>1221300</v>
      </c>
      <c r="O209" s="1109">
        <v>55500</v>
      </c>
      <c r="P209" s="1109">
        <v>52000</v>
      </c>
      <c r="Q209" s="1109">
        <v>25000</v>
      </c>
    </row>
    <row r="210" spans="1:17">
      <c r="A210" s="1109">
        <v>14769</v>
      </c>
      <c r="B210" s="1110" t="s">
        <v>10672</v>
      </c>
      <c r="C210" s="1109">
        <v>4.5</v>
      </c>
      <c r="D210" s="1109">
        <v>3.8260000000000001</v>
      </c>
      <c r="E210" s="1109">
        <v>16.600000000000001</v>
      </c>
      <c r="F210" s="1109">
        <v>19.829999999999998</v>
      </c>
      <c r="G210" s="1110" t="s">
        <v>7792</v>
      </c>
      <c r="H210" s="1110" t="s">
        <v>10692</v>
      </c>
      <c r="I210" s="1110" t="s">
        <v>10694</v>
      </c>
      <c r="J210" s="1109">
        <v>135000</v>
      </c>
      <c r="K210" s="1109">
        <v>6.25</v>
      </c>
      <c r="L210" s="1109">
        <v>3.25</v>
      </c>
      <c r="M210" s="1109">
        <v>595000</v>
      </c>
      <c r="N210" s="1109">
        <v>901200</v>
      </c>
      <c r="O210" s="1109">
        <v>55500</v>
      </c>
      <c r="P210" s="1109">
        <v>48500</v>
      </c>
      <c r="Q210" s="1109">
        <v>29100</v>
      </c>
    </row>
    <row r="211" spans="1:17">
      <c r="A211" s="1109">
        <v>14770</v>
      </c>
      <c r="B211" s="1110" t="s">
        <v>10672</v>
      </c>
      <c r="C211" s="1109">
        <v>4.5</v>
      </c>
      <c r="D211" s="1109">
        <v>3.8260000000000001</v>
      </c>
      <c r="E211" s="1109">
        <v>16.600000000000001</v>
      </c>
      <c r="F211" s="1109">
        <v>19.79</v>
      </c>
      <c r="G211" s="1110" t="s">
        <v>7792</v>
      </c>
      <c r="H211" s="1110" t="s">
        <v>10673</v>
      </c>
      <c r="I211" s="1110" t="s">
        <v>10695</v>
      </c>
      <c r="J211" s="1109">
        <v>135000</v>
      </c>
      <c r="K211" s="1109">
        <v>6.625</v>
      </c>
      <c r="L211" s="1109">
        <v>3.5</v>
      </c>
      <c r="M211" s="1109">
        <v>595000</v>
      </c>
      <c r="N211" s="1109">
        <v>1109900</v>
      </c>
      <c r="O211" s="1109">
        <v>55500</v>
      </c>
      <c r="P211" s="1109">
        <v>45100</v>
      </c>
      <c r="Q211" s="1109">
        <v>23400</v>
      </c>
    </row>
    <row r="212" spans="1:17">
      <c r="A212" s="1109">
        <v>14771</v>
      </c>
      <c r="B212" s="1110" t="s">
        <v>10672</v>
      </c>
      <c r="C212" s="1109">
        <v>4.5</v>
      </c>
      <c r="D212" s="1109">
        <v>3.8260000000000001</v>
      </c>
      <c r="E212" s="1109">
        <v>16.600000000000001</v>
      </c>
      <c r="F212" s="1109">
        <v>20.3</v>
      </c>
      <c r="G212" s="1110" t="s">
        <v>7792</v>
      </c>
      <c r="H212" s="1110" t="s">
        <v>10673</v>
      </c>
      <c r="I212" s="1110" t="s">
        <v>10696</v>
      </c>
      <c r="J212" s="1109">
        <v>135000</v>
      </c>
      <c r="K212" s="1109">
        <v>6.625</v>
      </c>
      <c r="L212" s="1109">
        <v>3.5</v>
      </c>
      <c r="M212" s="1109">
        <v>595000</v>
      </c>
      <c r="N212" s="1109">
        <v>1109900</v>
      </c>
      <c r="O212" s="1109">
        <v>55500</v>
      </c>
      <c r="P212" s="1109">
        <v>59300</v>
      </c>
      <c r="Q212" s="1109">
        <v>35600</v>
      </c>
    </row>
    <row r="213" spans="1:17">
      <c r="A213" s="1109">
        <v>14772</v>
      </c>
      <c r="B213" s="1110" t="s">
        <v>10672</v>
      </c>
      <c r="C213" s="1109">
        <v>4.5</v>
      </c>
      <c r="D213" s="1109">
        <v>3.64</v>
      </c>
      <c r="E213" s="1109">
        <v>20</v>
      </c>
      <c r="F213" s="1109">
        <v>22.75</v>
      </c>
      <c r="G213" s="1110" t="s">
        <v>26</v>
      </c>
      <c r="H213" s="1110" t="s">
        <v>10692</v>
      </c>
      <c r="I213" s="1110" t="s">
        <v>10690</v>
      </c>
      <c r="J213" s="1109">
        <v>75000</v>
      </c>
      <c r="K213" s="1109">
        <v>6.25</v>
      </c>
      <c r="L213" s="1109">
        <v>3.25</v>
      </c>
      <c r="M213" s="1109">
        <v>412400</v>
      </c>
      <c r="N213" s="1109">
        <v>901200</v>
      </c>
      <c r="O213" s="1109">
        <v>36900</v>
      </c>
      <c r="P213" s="1109">
        <v>34000</v>
      </c>
      <c r="Q213" s="1109">
        <v>17600</v>
      </c>
    </row>
    <row r="214" spans="1:17">
      <c r="A214" s="1109">
        <v>14773</v>
      </c>
      <c r="B214" s="1110" t="s">
        <v>10672</v>
      </c>
      <c r="C214" s="1109">
        <v>4.5</v>
      </c>
      <c r="D214" s="1109">
        <v>3.64</v>
      </c>
      <c r="E214" s="1109">
        <v>20</v>
      </c>
      <c r="F214" s="1109">
        <v>21.85</v>
      </c>
      <c r="G214" s="1110" t="s">
        <v>26</v>
      </c>
      <c r="H214" s="1110" t="s">
        <v>10673</v>
      </c>
      <c r="I214" s="1110" t="s">
        <v>10675</v>
      </c>
      <c r="J214" s="1109">
        <v>75000</v>
      </c>
      <c r="K214" s="1109">
        <v>6</v>
      </c>
      <c r="L214" s="1109">
        <v>3.5</v>
      </c>
      <c r="M214" s="1109">
        <v>412400</v>
      </c>
      <c r="N214" s="1109">
        <v>885100</v>
      </c>
      <c r="O214" s="1109">
        <v>36900</v>
      </c>
      <c r="P214" s="1109">
        <v>34100</v>
      </c>
      <c r="Q214" s="1109">
        <v>18200</v>
      </c>
    </row>
    <row r="215" spans="1:17">
      <c r="A215" s="1109">
        <v>14774</v>
      </c>
      <c r="B215" s="1110" t="s">
        <v>10672</v>
      </c>
      <c r="C215" s="1109">
        <v>4.5</v>
      </c>
      <c r="D215" s="1109">
        <v>3.64</v>
      </c>
      <c r="E215" s="1109">
        <v>20</v>
      </c>
      <c r="F215" s="1109">
        <v>22.22</v>
      </c>
      <c r="G215" s="1110" t="s">
        <v>26</v>
      </c>
      <c r="H215" s="1110" t="s">
        <v>10692</v>
      </c>
      <c r="I215" s="1110" t="s">
        <v>10691</v>
      </c>
      <c r="J215" s="1109">
        <v>75000</v>
      </c>
      <c r="K215" s="1109">
        <v>6</v>
      </c>
      <c r="L215" s="1109">
        <v>3.25</v>
      </c>
      <c r="M215" s="1109">
        <v>412400</v>
      </c>
      <c r="N215" s="1109">
        <v>938600</v>
      </c>
      <c r="O215" s="1109">
        <v>36900</v>
      </c>
      <c r="P215" s="1109">
        <v>39400</v>
      </c>
      <c r="Q215" s="1109">
        <v>19100</v>
      </c>
    </row>
    <row r="216" spans="1:17">
      <c r="A216" s="1109">
        <v>14775</v>
      </c>
      <c r="B216" s="1110" t="s">
        <v>10672</v>
      </c>
      <c r="C216" s="1109">
        <v>4.5</v>
      </c>
      <c r="D216" s="1109">
        <v>3.64</v>
      </c>
      <c r="E216" s="1109">
        <v>20</v>
      </c>
      <c r="F216" s="1109">
        <v>23.17</v>
      </c>
      <c r="G216" s="1110" t="s">
        <v>26</v>
      </c>
      <c r="H216" s="1110" t="s">
        <v>10692</v>
      </c>
      <c r="I216" s="1110" t="s">
        <v>10694</v>
      </c>
      <c r="J216" s="1109">
        <v>75000</v>
      </c>
      <c r="K216" s="1109">
        <v>6.25</v>
      </c>
      <c r="L216" s="1109">
        <v>3.25</v>
      </c>
      <c r="M216" s="1109">
        <v>412400</v>
      </c>
      <c r="N216" s="1109">
        <v>901200</v>
      </c>
      <c r="O216" s="1109">
        <v>36900</v>
      </c>
      <c r="P216" s="1109">
        <v>48500</v>
      </c>
      <c r="Q216" s="1109">
        <v>29100</v>
      </c>
    </row>
    <row r="217" spans="1:17">
      <c r="A217" s="1109">
        <v>14776</v>
      </c>
      <c r="B217" s="1110" t="s">
        <v>10672</v>
      </c>
      <c r="C217" s="1109">
        <v>4.5</v>
      </c>
      <c r="D217" s="1109">
        <v>3.64</v>
      </c>
      <c r="E217" s="1109">
        <v>20</v>
      </c>
      <c r="F217" s="1109">
        <v>22.9</v>
      </c>
      <c r="G217" s="1110" t="s">
        <v>26</v>
      </c>
      <c r="H217" s="1110" t="s">
        <v>10673</v>
      </c>
      <c r="I217" s="1110" t="s">
        <v>10695</v>
      </c>
      <c r="J217" s="1109">
        <v>75000</v>
      </c>
      <c r="K217" s="1109">
        <v>6.625</v>
      </c>
      <c r="L217" s="1109">
        <v>3.75</v>
      </c>
      <c r="M217" s="1109">
        <v>412400</v>
      </c>
      <c r="N217" s="1109">
        <v>939100</v>
      </c>
      <c r="O217" s="1109">
        <v>36900</v>
      </c>
      <c r="P217" s="1109">
        <v>38100</v>
      </c>
      <c r="Q217" s="1109">
        <v>19800</v>
      </c>
    </row>
    <row r="218" spans="1:17">
      <c r="A218" s="1109">
        <v>14777</v>
      </c>
      <c r="B218" s="1110" t="s">
        <v>10672</v>
      </c>
      <c r="C218" s="1109">
        <v>4.5</v>
      </c>
      <c r="D218" s="1109">
        <v>3.64</v>
      </c>
      <c r="E218" s="1109">
        <v>20</v>
      </c>
      <c r="F218" s="1109">
        <v>22.43</v>
      </c>
      <c r="G218" s="1110" t="s">
        <v>26</v>
      </c>
      <c r="H218" s="1110" t="s">
        <v>10673</v>
      </c>
      <c r="I218" s="1110" t="s">
        <v>10696</v>
      </c>
      <c r="J218" s="1109">
        <v>75000</v>
      </c>
      <c r="K218" s="1109">
        <v>6.25</v>
      </c>
      <c r="L218" s="1109">
        <v>3.75</v>
      </c>
      <c r="M218" s="1109">
        <v>412400</v>
      </c>
      <c r="N218" s="1109">
        <v>939100</v>
      </c>
      <c r="O218" s="1109">
        <v>36900</v>
      </c>
      <c r="P218" s="1109">
        <v>46000</v>
      </c>
      <c r="Q218" s="1109">
        <v>27600</v>
      </c>
    </row>
    <row r="219" spans="1:17">
      <c r="A219" s="1109">
        <v>14778</v>
      </c>
      <c r="B219" s="1110" t="s">
        <v>10672</v>
      </c>
      <c r="C219" s="1109">
        <v>4.5</v>
      </c>
      <c r="D219" s="1109">
        <v>3.64</v>
      </c>
      <c r="E219" s="1109">
        <v>20</v>
      </c>
      <c r="F219" s="1109">
        <v>23.02</v>
      </c>
      <c r="G219" s="1110" t="s">
        <v>694</v>
      </c>
      <c r="H219" s="1110" t="s">
        <v>10692</v>
      </c>
      <c r="I219" s="1110" t="s">
        <v>10690</v>
      </c>
      <c r="J219" s="1109">
        <v>95000</v>
      </c>
      <c r="K219" s="1109">
        <v>6.25</v>
      </c>
      <c r="L219" s="1109">
        <v>3</v>
      </c>
      <c r="M219" s="1109">
        <v>522300</v>
      </c>
      <c r="N219" s="1109">
        <v>1048400</v>
      </c>
      <c r="O219" s="1109">
        <v>46700</v>
      </c>
      <c r="P219" s="1109">
        <v>39700</v>
      </c>
      <c r="Q219" s="1109">
        <v>20500</v>
      </c>
    </row>
    <row r="220" spans="1:17">
      <c r="A220" s="1109">
        <v>14779</v>
      </c>
      <c r="B220" s="1110" t="s">
        <v>10672</v>
      </c>
      <c r="C220" s="1109">
        <v>4.5</v>
      </c>
      <c r="D220" s="1109">
        <v>3.64</v>
      </c>
      <c r="E220" s="1109">
        <v>20</v>
      </c>
      <c r="F220" s="1109">
        <v>23.19</v>
      </c>
      <c r="G220" s="1110" t="s">
        <v>694</v>
      </c>
      <c r="H220" s="1110" t="s">
        <v>10673</v>
      </c>
      <c r="I220" s="1110" t="s">
        <v>10675</v>
      </c>
      <c r="J220" s="1109">
        <v>95000</v>
      </c>
      <c r="K220" s="1109">
        <v>6.25</v>
      </c>
      <c r="L220" s="1109">
        <v>3.25</v>
      </c>
      <c r="M220" s="1109">
        <v>522300</v>
      </c>
      <c r="N220" s="1109">
        <v>1044100</v>
      </c>
      <c r="O220" s="1109">
        <v>46700</v>
      </c>
      <c r="P220" s="1109">
        <v>40800</v>
      </c>
      <c r="Q220" s="1109">
        <v>21500</v>
      </c>
    </row>
    <row r="221" spans="1:17">
      <c r="A221" s="1109">
        <v>14780</v>
      </c>
      <c r="B221" s="1110" t="s">
        <v>10672</v>
      </c>
      <c r="C221" s="1109">
        <v>4.5</v>
      </c>
      <c r="D221" s="1109">
        <v>3.64</v>
      </c>
      <c r="E221" s="1109">
        <v>20</v>
      </c>
      <c r="F221" s="1109">
        <v>22.22</v>
      </c>
      <c r="G221" s="1110" t="s">
        <v>694</v>
      </c>
      <c r="H221" s="1110" t="s">
        <v>10692</v>
      </c>
      <c r="I221" s="1110" t="s">
        <v>10691</v>
      </c>
      <c r="J221" s="1109">
        <v>95000</v>
      </c>
      <c r="K221" s="1109">
        <v>6</v>
      </c>
      <c r="L221" s="1109">
        <v>3.25</v>
      </c>
      <c r="M221" s="1109">
        <v>522300</v>
      </c>
      <c r="N221" s="1109">
        <v>938600</v>
      </c>
      <c r="O221" s="1109">
        <v>46700</v>
      </c>
      <c r="P221" s="1109">
        <v>39400</v>
      </c>
      <c r="Q221" s="1109">
        <v>19100</v>
      </c>
    </row>
    <row r="222" spans="1:17">
      <c r="A222" s="1109">
        <v>14781</v>
      </c>
      <c r="B222" s="1110" t="s">
        <v>10672</v>
      </c>
      <c r="C222" s="1109">
        <v>4.5</v>
      </c>
      <c r="D222" s="1109">
        <v>3.64</v>
      </c>
      <c r="E222" s="1109">
        <v>20</v>
      </c>
      <c r="F222" s="1109">
        <v>23.17</v>
      </c>
      <c r="G222" s="1110" t="s">
        <v>694</v>
      </c>
      <c r="H222" s="1110" t="s">
        <v>10692</v>
      </c>
      <c r="I222" s="1110" t="s">
        <v>10694</v>
      </c>
      <c r="J222" s="1109">
        <v>95000</v>
      </c>
      <c r="K222" s="1109">
        <v>6.25</v>
      </c>
      <c r="L222" s="1109">
        <v>3.25</v>
      </c>
      <c r="M222" s="1109">
        <v>522300</v>
      </c>
      <c r="N222" s="1109">
        <v>901200</v>
      </c>
      <c r="O222" s="1109">
        <v>46700</v>
      </c>
      <c r="P222" s="1109">
        <v>48500</v>
      </c>
      <c r="Q222" s="1109">
        <v>29100</v>
      </c>
    </row>
    <row r="223" spans="1:17">
      <c r="A223" s="1109">
        <v>14782</v>
      </c>
      <c r="B223" s="1110" t="s">
        <v>10672</v>
      </c>
      <c r="C223" s="1109">
        <v>4.5</v>
      </c>
      <c r="D223" s="1109">
        <v>3.64</v>
      </c>
      <c r="E223" s="1109">
        <v>20</v>
      </c>
      <c r="F223" s="1109">
        <v>23.21</v>
      </c>
      <c r="G223" s="1110" t="s">
        <v>694</v>
      </c>
      <c r="H223" s="1110" t="s">
        <v>10673</v>
      </c>
      <c r="I223" s="1110" t="s">
        <v>10695</v>
      </c>
      <c r="J223" s="1109">
        <v>95000</v>
      </c>
      <c r="K223" s="1109">
        <v>6.625</v>
      </c>
      <c r="L223" s="1109">
        <v>3.5</v>
      </c>
      <c r="M223" s="1109">
        <v>522300</v>
      </c>
      <c r="N223" s="1109">
        <v>1109900</v>
      </c>
      <c r="O223" s="1109">
        <v>46700</v>
      </c>
      <c r="P223" s="1109">
        <v>45100</v>
      </c>
      <c r="Q223" s="1109">
        <v>23400</v>
      </c>
    </row>
    <row r="224" spans="1:17">
      <c r="A224" s="1109">
        <v>14783</v>
      </c>
      <c r="B224" s="1110" t="s">
        <v>10672</v>
      </c>
      <c r="C224" s="1109">
        <v>4.5</v>
      </c>
      <c r="D224" s="1109">
        <v>3.64</v>
      </c>
      <c r="E224" s="1109">
        <v>20</v>
      </c>
      <c r="F224" s="1109">
        <v>22.96</v>
      </c>
      <c r="G224" s="1110" t="s">
        <v>694</v>
      </c>
      <c r="H224" s="1110" t="s">
        <v>10673</v>
      </c>
      <c r="I224" s="1110" t="s">
        <v>10696</v>
      </c>
      <c r="J224" s="1109">
        <v>95000</v>
      </c>
      <c r="K224" s="1109">
        <v>6.25</v>
      </c>
      <c r="L224" s="1109">
        <v>3.75</v>
      </c>
      <c r="M224" s="1109">
        <v>522300</v>
      </c>
      <c r="N224" s="1109">
        <v>939100</v>
      </c>
      <c r="O224" s="1109">
        <v>46700</v>
      </c>
      <c r="P224" s="1109">
        <v>46000</v>
      </c>
      <c r="Q224" s="1109">
        <v>27600</v>
      </c>
    </row>
    <row r="225" spans="1:17">
      <c r="A225" s="1109">
        <v>14784</v>
      </c>
      <c r="B225" s="1110" t="s">
        <v>10672</v>
      </c>
      <c r="C225" s="1109">
        <v>4.5</v>
      </c>
      <c r="D225" s="1109">
        <v>3.64</v>
      </c>
      <c r="E225" s="1109">
        <v>20</v>
      </c>
      <c r="F225" s="1109">
        <v>23.27</v>
      </c>
      <c r="G225" s="1110" t="s">
        <v>10678</v>
      </c>
      <c r="H225" s="1110" t="s">
        <v>10692</v>
      </c>
      <c r="I225" s="1110" t="s">
        <v>10690</v>
      </c>
      <c r="J225" s="1109">
        <v>105000</v>
      </c>
      <c r="K225" s="1109">
        <v>6.25</v>
      </c>
      <c r="L225" s="1109">
        <v>2.75</v>
      </c>
      <c r="M225" s="1109">
        <v>577300</v>
      </c>
      <c r="N225" s="1109">
        <v>1183900</v>
      </c>
      <c r="O225" s="1109">
        <v>51700</v>
      </c>
      <c r="P225" s="1109">
        <v>44900</v>
      </c>
      <c r="Q225" s="1109">
        <v>23200</v>
      </c>
    </row>
    <row r="226" spans="1:17">
      <c r="A226" s="1109">
        <v>14785</v>
      </c>
      <c r="B226" s="1110" t="s">
        <v>10672</v>
      </c>
      <c r="C226" s="1109">
        <v>4.5</v>
      </c>
      <c r="D226" s="1109">
        <v>3.64</v>
      </c>
      <c r="E226" s="1109">
        <v>20</v>
      </c>
      <c r="F226" s="1109">
        <v>23.45</v>
      </c>
      <c r="G226" s="1110" t="s">
        <v>10678</v>
      </c>
      <c r="H226" s="1110" t="s">
        <v>10673</v>
      </c>
      <c r="I226" s="1110" t="s">
        <v>10675</v>
      </c>
      <c r="J226" s="1109">
        <v>105000</v>
      </c>
      <c r="K226" s="1109">
        <v>6.25</v>
      </c>
      <c r="L226" s="1109">
        <v>3</v>
      </c>
      <c r="M226" s="1109">
        <v>577300</v>
      </c>
      <c r="N226" s="1109">
        <v>1191400</v>
      </c>
      <c r="O226" s="1109">
        <v>51700</v>
      </c>
      <c r="P226" s="1109">
        <v>46600</v>
      </c>
      <c r="Q226" s="1109">
        <v>24600</v>
      </c>
    </row>
    <row r="227" spans="1:17">
      <c r="A227" s="1109">
        <v>14786</v>
      </c>
      <c r="B227" s="1110" t="s">
        <v>10672</v>
      </c>
      <c r="C227" s="1109">
        <v>4.5</v>
      </c>
      <c r="D227" s="1109">
        <v>3.64</v>
      </c>
      <c r="E227" s="1109">
        <v>20</v>
      </c>
      <c r="F227" s="1109">
        <v>23.02</v>
      </c>
      <c r="G227" s="1110" t="s">
        <v>10678</v>
      </c>
      <c r="H227" s="1110" t="s">
        <v>10692</v>
      </c>
      <c r="I227" s="1110" t="s">
        <v>10691</v>
      </c>
      <c r="J227" s="1109">
        <v>105000</v>
      </c>
      <c r="K227" s="1109">
        <v>6.25</v>
      </c>
      <c r="L227" s="1109">
        <v>3</v>
      </c>
      <c r="M227" s="1109">
        <v>577300</v>
      </c>
      <c r="N227" s="1109">
        <v>1085800</v>
      </c>
      <c r="O227" s="1109">
        <v>51700</v>
      </c>
      <c r="P227" s="1109">
        <v>46100</v>
      </c>
      <c r="Q227" s="1109">
        <v>22200</v>
      </c>
    </row>
    <row r="228" spans="1:17">
      <c r="A228" s="1109">
        <v>14787</v>
      </c>
      <c r="B228" s="1110" t="s">
        <v>10672</v>
      </c>
      <c r="C228" s="1109">
        <v>4.5</v>
      </c>
      <c r="D228" s="1109">
        <v>3.64</v>
      </c>
      <c r="E228" s="1109">
        <v>20</v>
      </c>
      <c r="F228" s="1109">
        <v>23.17</v>
      </c>
      <c r="G228" s="1110" t="s">
        <v>10678</v>
      </c>
      <c r="H228" s="1110" t="s">
        <v>10692</v>
      </c>
      <c r="I228" s="1110" t="s">
        <v>10694</v>
      </c>
      <c r="J228" s="1109">
        <v>105000</v>
      </c>
      <c r="K228" s="1109">
        <v>6.25</v>
      </c>
      <c r="L228" s="1109">
        <v>3.25</v>
      </c>
      <c r="M228" s="1109">
        <v>577300</v>
      </c>
      <c r="N228" s="1109">
        <v>901200</v>
      </c>
      <c r="O228" s="1109">
        <v>51700</v>
      </c>
      <c r="P228" s="1109">
        <v>48500</v>
      </c>
      <c r="Q228" s="1109">
        <v>29100</v>
      </c>
    </row>
    <row r="229" spans="1:17">
      <c r="A229" s="1109">
        <v>14788</v>
      </c>
      <c r="B229" s="1110" t="s">
        <v>10672</v>
      </c>
      <c r="C229" s="1109">
        <v>4.5</v>
      </c>
      <c r="D229" s="1109">
        <v>3.64</v>
      </c>
      <c r="E229" s="1109">
        <v>20</v>
      </c>
      <c r="F229" s="1109">
        <v>23.21</v>
      </c>
      <c r="G229" s="1110" t="s">
        <v>10678</v>
      </c>
      <c r="H229" s="1110" t="s">
        <v>10673</v>
      </c>
      <c r="I229" s="1110" t="s">
        <v>10695</v>
      </c>
      <c r="J229" s="1109">
        <v>105000</v>
      </c>
      <c r="K229" s="1109">
        <v>6.625</v>
      </c>
      <c r="L229" s="1109">
        <v>3.5</v>
      </c>
      <c r="M229" s="1109">
        <v>577300</v>
      </c>
      <c r="N229" s="1109">
        <v>1109900</v>
      </c>
      <c r="O229" s="1109">
        <v>51700</v>
      </c>
      <c r="P229" s="1109">
        <v>45100</v>
      </c>
      <c r="Q229" s="1109">
        <v>23400</v>
      </c>
    </row>
    <row r="230" spans="1:17">
      <c r="A230" s="1109">
        <v>14789</v>
      </c>
      <c r="B230" s="1110" t="s">
        <v>10672</v>
      </c>
      <c r="C230" s="1109">
        <v>4.5</v>
      </c>
      <c r="D230" s="1109">
        <v>3.64</v>
      </c>
      <c r="E230" s="1109">
        <v>20</v>
      </c>
      <c r="F230" s="1109">
        <v>22.96</v>
      </c>
      <c r="G230" s="1110" t="s">
        <v>10678</v>
      </c>
      <c r="H230" s="1110" t="s">
        <v>10673</v>
      </c>
      <c r="I230" s="1110" t="s">
        <v>10696</v>
      </c>
      <c r="J230" s="1109">
        <v>105000</v>
      </c>
      <c r="K230" s="1109">
        <v>6.25</v>
      </c>
      <c r="L230" s="1109">
        <v>3.75</v>
      </c>
      <c r="M230" s="1109">
        <v>577300</v>
      </c>
      <c r="N230" s="1109">
        <v>939100</v>
      </c>
      <c r="O230" s="1109">
        <v>51700</v>
      </c>
      <c r="P230" s="1109">
        <v>46000</v>
      </c>
      <c r="Q230" s="1109">
        <v>27600</v>
      </c>
    </row>
    <row r="231" spans="1:17">
      <c r="A231" s="1109">
        <v>14790</v>
      </c>
      <c r="B231" s="1110" t="s">
        <v>10672</v>
      </c>
      <c r="C231" s="1109">
        <v>4.5</v>
      </c>
      <c r="D231" s="1109">
        <v>3.64</v>
      </c>
      <c r="E231" s="1109">
        <v>20</v>
      </c>
      <c r="F231" s="1109">
        <v>24.37</v>
      </c>
      <c r="G231" s="1110" t="s">
        <v>7792</v>
      </c>
      <c r="H231" s="1110" t="s">
        <v>10692</v>
      </c>
      <c r="I231" s="1110" t="s">
        <v>10690</v>
      </c>
      <c r="J231" s="1109">
        <v>135000</v>
      </c>
      <c r="K231" s="1109">
        <v>6.625</v>
      </c>
      <c r="L231" s="1109">
        <v>2.5</v>
      </c>
      <c r="M231" s="1109">
        <v>742200</v>
      </c>
      <c r="N231" s="1109">
        <v>1307600</v>
      </c>
      <c r="O231" s="1109">
        <v>66400</v>
      </c>
      <c r="P231" s="1109">
        <v>50400</v>
      </c>
      <c r="Q231" s="1109">
        <v>25600</v>
      </c>
    </row>
    <row r="232" spans="1:17">
      <c r="A232" s="1109">
        <v>14791</v>
      </c>
      <c r="B232" s="1110" t="s">
        <v>10672</v>
      </c>
      <c r="C232" s="1109">
        <v>4.5</v>
      </c>
      <c r="D232" s="1109">
        <v>3.64</v>
      </c>
      <c r="E232" s="1109">
        <v>20</v>
      </c>
      <c r="F232" s="1109">
        <v>24.55</v>
      </c>
      <c r="G232" s="1110" t="s">
        <v>7792</v>
      </c>
      <c r="H232" s="1110" t="s">
        <v>10673</v>
      </c>
      <c r="I232" s="1110" t="s">
        <v>10675</v>
      </c>
      <c r="J232" s="1109">
        <v>135000</v>
      </c>
      <c r="K232" s="1109">
        <v>6.625</v>
      </c>
      <c r="L232" s="1109">
        <v>2.75</v>
      </c>
      <c r="M232" s="1109">
        <v>742200</v>
      </c>
      <c r="N232" s="1109">
        <v>1326900</v>
      </c>
      <c r="O232" s="1109">
        <v>66400</v>
      </c>
      <c r="P232" s="1109">
        <v>52800</v>
      </c>
      <c r="Q232" s="1109">
        <v>27400</v>
      </c>
    </row>
    <row r="233" spans="1:17">
      <c r="A233" s="1109">
        <v>14792</v>
      </c>
      <c r="B233" s="1110" t="s">
        <v>10672</v>
      </c>
      <c r="C233" s="1109">
        <v>4.5</v>
      </c>
      <c r="D233" s="1109">
        <v>3.64</v>
      </c>
      <c r="E233" s="1109">
        <v>20</v>
      </c>
      <c r="F233" s="1109">
        <v>24.14</v>
      </c>
      <c r="G233" s="1110" t="s">
        <v>7792</v>
      </c>
      <c r="H233" s="1110" t="s">
        <v>10692</v>
      </c>
      <c r="I233" s="1110" t="s">
        <v>10691</v>
      </c>
      <c r="J233" s="1109">
        <v>135000</v>
      </c>
      <c r="K233" s="1109">
        <v>6.625</v>
      </c>
      <c r="L233" s="1109">
        <v>2.75</v>
      </c>
      <c r="M233" s="1109">
        <v>742200</v>
      </c>
      <c r="N233" s="1109">
        <v>1221300</v>
      </c>
      <c r="O233" s="1109">
        <v>66400</v>
      </c>
      <c r="P233" s="1109">
        <v>52700</v>
      </c>
      <c r="Q233" s="1109">
        <v>25000</v>
      </c>
    </row>
    <row r="234" spans="1:17">
      <c r="A234" s="1109">
        <v>14793</v>
      </c>
      <c r="B234" s="1110" t="s">
        <v>10672</v>
      </c>
      <c r="C234" s="1109">
        <v>4.5</v>
      </c>
      <c r="D234" s="1109">
        <v>3.64</v>
      </c>
      <c r="E234" s="1109">
        <v>20</v>
      </c>
      <c r="F234" s="1109">
        <v>23.47</v>
      </c>
      <c r="G234" s="1110" t="s">
        <v>7792</v>
      </c>
      <c r="H234" s="1110" t="s">
        <v>10692</v>
      </c>
      <c r="I234" s="1110" t="s">
        <v>10694</v>
      </c>
      <c r="J234" s="1109">
        <v>135000</v>
      </c>
      <c r="K234" s="1109">
        <v>6.25</v>
      </c>
      <c r="L234" s="1109">
        <v>3</v>
      </c>
      <c r="M234" s="1109">
        <v>742200</v>
      </c>
      <c r="N234" s="1109">
        <v>1048400</v>
      </c>
      <c r="O234" s="1109">
        <v>66400</v>
      </c>
      <c r="P234" s="1109">
        <v>58700</v>
      </c>
      <c r="Q234" s="1109">
        <v>35200</v>
      </c>
    </row>
    <row r="235" spans="1:17">
      <c r="A235" s="1109">
        <v>14794</v>
      </c>
      <c r="B235" s="1110" t="s">
        <v>10672</v>
      </c>
      <c r="C235" s="1109">
        <v>4.5</v>
      </c>
      <c r="D235" s="1109">
        <v>3.64</v>
      </c>
      <c r="E235" s="1109">
        <v>20</v>
      </c>
      <c r="F235" s="1109">
        <v>23.21</v>
      </c>
      <c r="G235" s="1110" t="s">
        <v>7792</v>
      </c>
      <c r="H235" s="1110" t="s">
        <v>10673</v>
      </c>
      <c r="I235" s="1110" t="s">
        <v>10695</v>
      </c>
      <c r="J235" s="1109">
        <v>135000</v>
      </c>
      <c r="K235" s="1109">
        <v>6.5</v>
      </c>
      <c r="L235" s="1109">
        <v>3.25</v>
      </c>
      <c r="M235" s="1109">
        <v>742200</v>
      </c>
      <c r="N235" s="1109">
        <v>1269000</v>
      </c>
      <c r="O235" s="1109">
        <v>66400</v>
      </c>
      <c r="P235" s="1109">
        <v>51400</v>
      </c>
      <c r="Q235" s="1109">
        <v>26800</v>
      </c>
    </row>
    <row r="236" spans="1:17">
      <c r="A236" s="1109">
        <v>14795</v>
      </c>
      <c r="B236" s="1110" t="s">
        <v>10672</v>
      </c>
      <c r="C236" s="1109">
        <v>4.5</v>
      </c>
      <c r="D236" s="1109">
        <v>3.64</v>
      </c>
      <c r="E236" s="1109">
        <v>20</v>
      </c>
      <c r="F236" s="1109">
        <v>24.23</v>
      </c>
      <c r="G236" s="1110" t="s">
        <v>7792</v>
      </c>
      <c r="H236" s="1110" t="s">
        <v>10673</v>
      </c>
      <c r="I236" s="1110" t="s">
        <v>10696</v>
      </c>
      <c r="J236" s="1109">
        <v>135000</v>
      </c>
      <c r="K236" s="1109">
        <v>6.625</v>
      </c>
      <c r="L236" s="1109">
        <v>3.5</v>
      </c>
      <c r="M236" s="1109">
        <v>742200</v>
      </c>
      <c r="N236" s="1109">
        <v>1109900</v>
      </c>
      <c r="O236" s="1109">
        <v>66400</v>
      </c>
      <c r="P236" s="1109">
        <v>59300</v>
      </c>
      <c r="Q236" s="1109">
        <v>35600</v>
      </c>
    </row>
    <row r="237" spans="1:17">
      <c r="A237" s="1109">
        <v>14796</v>
      </c>
      <c r="B237" s="1110" t="s">
        <v>10672</v>
      </c>
      <c r="C237" s="1109">
        <v>5</v>
      </c>
      <c r="D237" s="1109">
        <v>4.2759999999999998</v>
      </c>
      <c r="E237" s="1109">
        <v>19.5</v>
      </c>
      <c r="F237" s="1109">
        <v>22.28</v>
      </c>
      <c r="G237" s="1110" t="s">
        <v>26</v>
      </c>
      <c r="H237" s="1110" t="s">
        <v>10692</v>
      </c>
      <c r="I237" s="1110" t="s">
        <v>10695</v>
      </c>
      <c r="J237" s="1109">
        <v>75000</v>
      </c>
      <c r="K237" s="1109">
        <v>6.625</v>
      </c>
      <c r="L237" s="1109">
        <v>3.75</v>
      </c>
      <c r="M237" s="1109">
        <v>395600</v>
      </c>
      <c r="N237" s="1109">
        <v>939100</v>
      </c>
      <c r="O237" s="1109">
        <v>41200</v>
      </c>
      <c r="P237" s="1109">
        <v>38100</v>
      </c>
      <c r="Q237" s="1109">
        <v>19800</v>
      </c>
    </row>
    <row r="238" spans="1:17">
      <c r="A238" s="1109">
        <v>14797</v>
      </c>
      <c r="B238" s="1110" t="s">
        <v>10672</v>
      </c>
      <c r="C238" s="1109">
        <v>5</v>
      </c>
      <c r="D238" s="1109">
        <v>4.2759999999999998</v>
      </c>
      <c r="E238" s="1109">
        <v>19.5</v>
      </c>
      <c r="F238" s="1109">
        <v>22.73</v>
      </c>
      <c r="G238" s="1110" t="s">
        <v>26</v>
      </c>
      <c r="H238" s="1110" t="s">
        <v>10692</v>
      </c>
      <c r="I238" s="1110" t="s">
        <v>10696</v>
      </c>
      <c r="J238" s="1109">
        <v>75000</v>
      </c>
      <c r="K238" s="1109">
        <v>6.625</v>
      </c>
      <c r="L238" s="1109">
        <v>3.75</v>
      </c>
      <c r="M238" s="1109">
        <v>395600</v>
      </c>
      <c r="N238" s="1109">
        <v>939100</v>
      </c>
      <c r="O238" s="1109">
        <v>41200</v>
      </c>
      <c r="P238" s="1109">
        <v>46600</v>
      </c>
      <c r="Q238" s="1109">
        <v>28000</v>
      </c>
    </row>
    <row r="239" spans="1:17">
      <c r="A239" s="1109">
        <v>14798</v>
      </c>
      <c r="B239" s="1110" t="s">
        <v>10672</v>
      </c>
      <c r="C239" s="1109">
        <v>5</v>
      </c>
      <c r="D239" s="1109">
        <v>4.2759999999999998</v>
      </c>
      <c r="E239" s="1109">
        <v>19.5</v>
      </c>
      <c r="F239" s="1109">
        <v>23.37</v>
      </c>
      <c r="G239" s="1110" t="s">
        <v>26</v>
      </c>
      <c r="H239" s="1110" t="s">
        <v>10692</v>
      </c>
      <c r="I239" s="1110" t="s">
        <v>10693</v>
      </c>
      <c r="J239" s="1109">
        <v>75000</v>
      </c>
      <c r="K239" s="1109">
        <v>7</v>
      </c>
      <c r="L239" s="1109">
        <v>3.75</v>
      </c>
      <c r="M239" s="1109">
        <v>395600</v>
      </c>
      <c r="N239" s="1109">
        <v>1448400</v>
      </c>
      <c r="O239" s="1109">
        <v>41200</v>
      </c>
      <c r="P239" s="1109">
        <v>62900</v>
      </c>
      <c r="Q239" s="1109">
        <v>33400</v>
      </c>
    </row>
    <row r="240" spans="1:17">
      <c r="A240" s="1109">
        <v>14799</v>
      </c>
      <c r="B240" s="1110" t="s">
        <v>10672</v>
      </c>
      <c r="C240" s="1109">
        <v>5</v>
      </c>
      <c r="D240" s="1109">
        <v>4.2759999999999998</v>
      </c>
      <c r="E240" s="1109">
        <v>19.5</v>
      </c>
      <c r="F240" s="1109">
        <v>22.59</v>
      </c>
      <c r="G240" s="1110" t="s">
        <v>694</v>
      </c>
      <c r="H240" s="1110" t="s">
        <v>10692</v>
      </c>
      <c r="I240" s="1110" t="s">
        <v>10695</v>
      </c>
      <c r="J240" s="1109">
        <v>95000</v>
      </c>
      <c r="K240" s="1109">
        <v>6.625</v>
      </c>
      <c r="L240" s="1109">
        <v>3.5</v>
      </c>
      <c r="M240" s="1109">
        <v>501100</v>
      </c>
      <c r="N240" s="1109">
        <v>1109900</v>
      </c>
      <c r="O240" s="1109">
        <v>52100</v>
      </c>
      <c r="P240" s="1109">
        <v>45100</v>
      </c>
      <c r="Q240" s="1109">
        <v>23400</v>
      </c>
    </row>
    <row r="241" spans="1:17">
      <c r="A241" s="1109">
        <v>14800</v>
      </c>
      <c r="B241" s="1110" t="s">
        <v>10672</v>
      </c>
      <c r="C241" s="1109">
        <v>5</v>
      </c>
      <c r="D241" s="1109">
        <v>4.2759999999999998</v>
      </c>
      <c r="E241" s="1109">
        <v>19.5</v>
      </c>
      <c r="F241" s="1109">
        <v>22.73</v>
      </c>
      <c r="G241" s="1110" t="s">
        <v>694</v>
      </c>
      <c r="H241" s="1110" t="s">
        <v>10692</v>
      </c>
      <c r="I241" s="1110" t="s">
        <v>10696</v>
      </c>
      <c r="J241" s="1109">
        <v>95000</v>
      </c>
      <c r="K241" s="1109">
        <v>6.625</v>
      </c>
      <c r="L241" s="1109">
        <v>3.75</v>
      </c>
      <c r="M241" s="1109">
        <v>501100</v>
      </c>
      <c r="N241" s="1109">
        <v>939100</v>
      </c>
      <c r="O241" s="1109">
        <v>52100</v>
      </c>
      <c r="P241" s="1109">
        <v>46600</v>
      </c>
      <c r="Q241" s="1109">
        <v>28000</v>
      </c>
    </row>
    <row r="242" spans="1:17">
      <c r="A242" s="1109">
        <v>14801</v>
      </c>
      <c r="B242" s="1110" t="s">
        <v>10672</v>
      </c>
      <c r="C242" s="1109">
        <v>5</v>
      </c>
      <c r="D242" s="1109">
        <v>4.2759999999999998</v>
      </c>
      <c r="E242" s="1109">
        <v>19.5</v>
      </c>
      <c r="F242" s="1109">
        <v>23.37</v>
      </c>
      <c r="G242" s="1110" t="s">
        <v>694</v>
      </c>
      <c r="H242" s="1110" t="s">
        <v>10692</v>
      </c>
      <c r="I242" s="1110" t="s">
        <v>10693</v>
      </c>
      <c r="J242" s="1109">
        <v>95000</v>
      </c>
      <c r="K242" s="1109">
        <v>7</v>
      </c>
      <c r="L242" s="1109">
        <v>3.75</v>
      </c>
      <c r="M242" s="1109">
        <v>501100</v>
      </c>
      <c r="N242" s="1109">
        <v>1448400</v>
      </c>
      <c r="O242" s="1109">
        <v>52100</v>
      </c>
      <c r="P242" s="1109">
        <v>62900</v>
      </c>
      <c r="Q242" s="1109">
        <v>33400</v>
      </c>
    </row>
    <row r="243" spans="1:17">
      <c r="A243" s="1109">
        <v>14802</v>
      </c>
      <c r="B243" s="1110" t="s">
        <v>10672</v>
      </c>
      <c r="C243" s="1109">
        <v>5</v>
      </c>
      <c r="D243" s="1109">
        <v>4.2759999999999998</v>
      </c>
      <c r="E243" s="1109">
        <v>19.5</v>
      </c>
      <c r="F243" s="1109">
        <v>22.88</v>
      </c>
      <c r="G243" s="1110" t="s">
        <v>10678</v>
      </c>
      <c r="H243" s="1110" t="s">
        <v>10692</v>
      </c>
      <c r="I243" s="1110" t="s">
        <v>10695</v>
      </c>
      <c r="J243" s="1109">
        <v>105000</v>
      </c>
      <c r="K243" s="1109">
        <v>6.625</v>
      </c>
      <c r="L243" s="1109">
        <v>3.25</v>
      </c>
      <c r="M243" s="1109">
        <v>553800</v>
      </c>
      <c r="N243" s="1109">
        <v>1269000</v>
      </c>
      <c r="O243" s="1109">
        <v>57600</v>
      </c>
      <c r="P243" s="1109">
        <v>51700</v>
      </c>
      <c r="Q243" s="1109">
        <v>26800</v>
      </c>
    </row>
    <row r="244" spans="1:17">
      <c r="A244" s="1109">
        <v>14803</v>
      </c>
      <c r="B244" s="1110" t="s">
        <v>10672</v>
      </c>
      <c r="C244" s="1109">
        <v>5</v>
      </c>
      <c r="D244" s="1109">
        <v>4.2759999999999998</v>
      </c>
      <c r="E244" s="1109">
        <v>19.5</v>
      </c>
      <c r="F244" s="1109">
        <v>23.08</v>
      </c>
      <c r="G244" s="1110" t="s">
        <v>10678</v>
      </c>
      <c r="H244" s="1110" t="s">
        <v>10692</v>
      </c>
      <c r="I244" s="1110" t="s">
        <v>10696</v>
      </c>
      <c r="J244" s="1109">
        <v>105000</v>
      </c>
      <c r="K244" s="1109">
        <v>6.625</v>
      </c>
      <c r="L244" s="1109">
        <v>3.5</v>
      </c>
      <c r="M244" s="1109">
        <v>553800</v>
      </c>
      <c r="N244" s="1109">
        <v>1109900</v>
      </c>
      <c r="O244" s="1109">
        <v>57600</v>
      </c>
      <c r="P244" s="1109">
        <v>59300</v>
      </c>
      <c r="Q244" s="1109">
        <v>35600</v>
      </c>
    </row>
    <row r="245" spans="1:17">
      <c r="A245" s="1109">
        <v>14804</v>
      </c>
      <c r="B245" s="1110" t="s">
        <v>10672</v>
      </c>
      <c r="C245" s="1109">
        <v>5</v>
      </c>
      <c r="D245" s="1109">
        <v>4.2759999999999998</v>
      </c>
      <c r="E245" s="1109">
        <v>19.5</v>
      </c>
      <c r="F245" s="1109">
        <v>23.37</v>
      </c>
      <c r="G245" s="1110" t="s">
        <v>10678</v>
      </c>
      <c r="H245" s="1110" t="s">
        <v>10692</v>
      </c>
      <c r="I245" s="1110" t="s">
        <v>10693</v>
      </c>
      <c r="J245" s="1109">
        <v>105000</v>
      </c>
      <c r="K245" s="1109">
        <v>7</v>
      </c>
      <c r="L245" s="1109">
        <v>3.75</v>
      </c>
      <c r="M245" s="1109">
        <v>553800</v>
      </c>
      <c r="N245" s="1109">
        <v>1448400</v>
      </c>
      <c r="O245" s="1109">
        <v>57600</v>
      </c>
      <c r="P245" s="1109">
        <v>62900</v>
      </c>
      <c r="Q245" s="1109">
        <v>33400</v>
      </c>
    </row>
    <row r="246" spans="1:17">
      <c r="A246" s="1109">
        <v>14805</v>
      </c>
      <c r="B246" s="1110" t="s">
        <v>10672</v>
      </c>
      <c r="C246" s="1109">
        <v>5</v>
      </c>
      <c r="D246" s="1109">
        <v>4.2759999999999998</v>
      </c>
      <c r="E246" s="1109">
        <v>19.5</v>
      </c>
      <c r="F246" s="1109">
        <v>23.4</v>
      </c>
      <c r="G246" s="1110" t="s">
        <v>7792</v>
      </c>
      <c r="H246" s="1110" t="s">
        <v>10692</v>
      </c>
      <c r="I246" s="1110" t="s">
        <v>10695</v>
      </c>
      <c r="J246" s="1109">
        <v>135000</v>
      </c>
      <c r="K246" s="1109">
        <v>6.625</v>
      </c>
      <c r="L246" s="1109">
        <v>2.75</v>
      </c>
      <c r="M246" s="1109">
        <v>712100</v>
      </c>
      <c r="N246" s="1109">
        <v>1551700</v>
      </c>
      <c r="O246" s="1109">
        <v>74100</v>
      </c>
      <c r="P246" s="1109">
        <v>63400</v>
      </c>
      <c r="Q246" s="1109">
        <v>32900</v>
      </c>
    </row>
    <row r="247" spans="1:17">
      <c r="A247" s="1109">
        <v>14806</v>
      </c>
      <c r="B247" s="1110" t="s">
        <v>10672</v>
      </c>
      <c r="C247" s="1109">
        <v>5</v>
      </c>
      <c r="D247" s="1109">
        <v>4.2759999999999998</v>
      </c>
      <c r="E247" s="1109">
        <v>19.5</v>
      </c>
      <c r="F247" s="1109">
        <v>23.08</v>
      </c>
      <c r="G247" s="1110" t="s">
        <v>7792</v>
      </c>
      <c r="H247" s="1110" t="s">
        <v>10692</v>
      </c>
      <c r="I247" s="1110" t="s">
        <v>10696</v>
      </c>
      <c r="J247" s="1109">
        <v>135000</v>
      </c>
      <c r="K247" s="1109">
        <v>6.625</v>
      </c>
      <c r="L247" s="1109">
        <v>3.5</v>
      </c>
      <c r="M247" s="1109">
        <v>712100</v>
      </c>
      <c r="N247" s="1109">
        <v>1109900</v>
      </c>
      <c r="O247" s="1109">
        <v>74100</v>
      </c>
      <c r="P247" s="1109">
        <v>59300</v>
      </c>
      <c r="Q247" s="1109">
        <v>35600</v>
      </c>
    </row>
    <row r="248" spans="1:17">
      <c r="A248" s="1109">
        <v>14807</v>
      </c>
      <c r="B248" s="1110" t="s">
        <v>10672</v>
      </c>
      <c r="C248" s="1109">
        <v>5</v>
      </c>
      <c r="D248" s="1109">
        <v>4.2759999999999998</v>
      </c>
      <c r="E248" s="1109">
        <v>19.5</v>
      </c>
      <c r="F248" s="1109">
        <v>24.37</v>
      </c>
      <c r="G248" s="1110" t="s">
        <v>7792</v>
      </c>
      <c r="H248" s="1110" t="s">
        <v>10692</v>
      </c>
      <c r="I248" s="1110" t="s">
        <v>10693</v>
      </c>
      <c r="J248" s="1109">
        <v>135000</v>
      </c>
      <c r="K248" s="1109">
        <v>7.25</v>
      </c>
      <c r="L248" s="1109">
        <v>3.5</v>
      </c>
      <c r="M248" s="1109">
        <v>712100</v>
      </c>
      <c r="N248" s="1109">
        <v>1619200</v>
      </c>
      <c r="O248" s="1109">
        <v>74100</v>
      </c>
      <c r="P248" s="1109">
        <v>72500</v>
      </c>
      <c r="Q248" s="1109">
        <v>37400</v>
      </c>
    </row>
    <row r="249" spans="1:17">
      <c r="A249" s="1109">
        <v>14808</v>
      </c>
      <c r="B249" s="1110" t="s">
        <v>10672</v>
      </c>
      <c r="C249" s="1109">
        <v>5</v>
      </c>
      <c r="D249" s="1109">
        <v>4</v>
      </c>
      <c r="E249" s="1109">
        <v>25.6</v>
      </c>
      <c r="F249" s="1109">
        <v>28.09</v>
      </c>
      <c r="G249" s="1110" t="s">
        <v>26</v>
      </c>
      <c r="H249" s="1110" t="s">
        <v>10692</v>
      </c>
      <c r="I249" s="1110" t="s">
        <v>10695</v>
      </c>
      <c r="J249" s="1109">
        <v>75000</v>
      </c>
      <c r="K249" s="1109">
        <v>6.625</v>
      </c>
      <c r="L249" s="1109">
        <v>3.5</v>
      </c>
      <c r="M249" s="1109">
        <v>530100</v>
      </c>
      <c r="N249" s="1109">
        <v>1109900</v>
      </c>
      <c r="O249" s="1109">
        <v>52300</v>
      </c>
      <c r="P249" s="1109">
        <v>45100</v>
      </c>
      <c r="Q249" s="1109">
        <v>23400</v>
      </c>
    </row>
    <row r="250" spans="1:17">
      <c r="A250" s="1109">
        <v>14809</v>
      </c>
      <c r="B250" s="1110" t="s">
        <v>10672</v>
      </c>
      <c r="C250" s="1109">
        <v>5</v>
      </c>
      <c r="D250" s="1109">
        <v>4</v>
      </c>
      <c r="E250" s="1109">
        <v>25.6</v>
      </c>
      <c r="F250" s="1109">
        <v>28.19</v>
      </c>
      <c r="G250" s="1110" t="s">
        <v>26</v>
      </c>
      <c r="H250" s="1110" t="s">
        <v>10692</v>
      </c>
      <c r="I250" s="1110" t="s">
        <v>10696</v>
      </c>
      <c r="J250" s="1109">
        <v>75000</v>
      </c>
      <c r="K250" s="1109">
        <v>6.625</v>
      </c>
      <c r="L250" s="1109">
        <v>3.75</v>
      </c>
      <c r="M250" s="1109">
        <v>530100</v>
      </c>
      <c r="N250" s="1109">
        <v>939100</v>
      </c>
      <c r="O250" s="1109">
        <v>52300</v>
      </c>
      <c r="P250" s="1109">
        <v>46600</v>
      </c>
      <c r="Q250" s="1109">
        <v>28000</v>
      </c>
    </row>
    <row r="251" spans="1:17">
      <c r="A251" s="1109">
        <v>14810</v>
      </c>
      <c r="B251" s="1110" t="s">
        <v>10672</v>
      </c>
      <c r="C251" s="1109">
        <v>5</v>
      </c>
      <c r="D251" s="1109">
        <v>4</v>
      </c>
      <c r="E251" s="1109">
        <v>25.6</v>
      </c>
      <c r="F251" s="1109">
        <v>29.17</v>
      </c>
      <c r="G251" s="1110" t="s">
        <v>26</v>
      </c>
      <c r="H251" s="1110" t="s">
        <v>10692</v>
      </c>
      <c r="I251" s="1110" t="s">
        <v>10693</v>
      </c>
      <c r="J251" s="1109">
        <v>75000</v>
      </c>
      <c r="K251" s="1109">
        <v>7</v>
      </c>
      <c r="L251" s="1109">
        <v>3.5</v>
      </c>
      <c r="M251" s="1109">
        <v>530100</v>
      </c>
      <c r="N251" s="1109">
        <v>1619200</v>
      </c>
      <c r="O251" s="1109">
        <v>52300</v>
      </c>
      <c r="P251" s="1109">
        <v>62900</v>
      </c>
      <c r="Q251" s="1109">
        <v>37400</v>
      </c>
    </row>
    <row r="252" spans="1:17">
      <c r="A252" s="1109">
        <v>14811</v>
      </c>
      <c r="B252" s="1110" t="s">
        <v>10672</v>
      </c>
      <c r="C252" s="1109">
        <v>5</v>
      </c>
      <c r="D252" s="1109">
        <v>4</v>
      </c>
      <c r="E252" s="1109">
        <v>25.6</v>
      </c>
      <c r="F252" s="1109">
        <v>28.65</v>
      </c>
      <c r="G252" s="1110" t="s">
        <v>694</v>
      </c>
      <c r="H252" s="1110" t="s">
        <v>10692</v>
      </c>
      <c r="I252" s="1110" t="s">
        <v>10695</v>
      </c>
      <c r="J252" s="1109">
        <v>95000</v>
      </c>
      <c r="K252" s="1109">
        <v>6.625</v>
      </c>
      <c r="L252" s="1109">
        <v>3</v>
      </c>
      <c r="M252" s="1109">
        <v>671500</v>
      </c>
      <c r="N252" s="1109">
        <v>1416200</v>
      </c>
      <c r="O252" s="1109">
        <v>66200</v>
      </c>
      <c r="P252" s="1109">
        <v>57800</v>
      </c>
      <c r="Q252" s="1109">
        <v>30000</v>
      </c>
    </row>
    <row r="253" spans="1:17">
      <c r="A253" s="1109">
        <v>14812</v>
      </c>
      <c r="B253" s="1110" t="s">
        <v>10672</v>
      </c>
      <c r="C253" s="1109">
        <v>5</v>
      </c>
      <c r="D253" s="1109">
        <v>4</v>
      </c>
      <c r="E253" s="1109">
        <v>25.6</v>
      </c>
      <c r="F253" s="1109">
        <v>28.53</v>
      </c>
      <c r="G253" s="1110" t="s">
        <v>694</v>
      </c>
      <c r="H253" s="1110" t="s">
        <v>10692</v>
      </c>
      <c r="I253" s="1110" t="s">
        <v>10696</v>
      </c>
      <c r="J253" s="1109">
        <v>95000</v>
      </c>
      <c r="K253" s="1109">
        <v>6.625</v>
      </c>
      <c r="L253" s="1109">
        <v>3.5</v>
      </c>
      <c r="M253" s="1109">
        <v>671500</v>
      </c>
      <c r="N253" s="1109">
        <v>1109900</v>
      </c>
      <c r="O253" s="1109">
        <v>66200</v>
      </c>
      <c r="P253" s="1109">
        <v>59300</v>
      </c>
      <c r="Q253" s="1109">
        <v>35600</v>
      </c>
    </row>
    <row r="254" spans="1:17">
      <c r="A254" s="1109">
        <v>14813</v>
      </c>
      <c r="B254" s="1110" t="s">
        <v>10672</v>
      </c>
      <c r="C254" s="1109">
        <v>5</v>
      </c>
      <c r="D254" s="1109">
        <v>4</v>
      </c>
      <c r="E254" s="1109">
        <v>25.6</v>
      </c>
      <c r="F254" s="1109">
        <v>29.17</v>
      </c>
      <c r="G254" s="1110" t="s">
        <v>694</v>
      </c>
      <c r="H254" s="1110" t="s">
        <v>10692</v>
      </c>
      <c r="I254" s="1110" t="s">
        <v>10693</v>
      </c>
      <c r="J254" s="1109">
        <v>95000</v>
      </c>
      <c r="K254" s="1109">
        <v>7</v>
      </c>
      <c r="L254" s="1109">
        <v>3.5</v>
      </c>
      <c r="M254" s="1109">
        <v>671500</v>
      </c>
      <c r="N254" s="1109">
        <v>1619200</v>
      </c>
      <c r="O254" s="1109">
        <v>66200</v>
      </c>
      <c r="P254" s="1109">
        <v>62900</v>
      </c>
      <c r="Q254" s="1109">
        <v>37400</v>
      </c>
    </row>
    <row r="255" spans="1:17">
      <c r="A255" s="1109">
        <v>14814</v>
      </c>
      <c r="B255" s="1110" t="s">
        <v>10672</v>
      </c>
      <c r="C255" s="1109">
        <v>5</v>
      </c>
      <c r="D255" s="1109">
        <v>4</v>
      </c>
      <c r="E255" s="1109">
        <v>25.6</v>
      </c>
      <c r="F255" s="1109">
        <v>28.89</v>
      </c>
      <c r="G255" s="1110" t="s">
        <v>10678</v>
      </c>
      <c r="H255" s="1110" t="s">
        <v>10692</v>
      </c>
      <c r="I255" s="1110" t="s">
        <v>10695</v>
      </c>
      <c r="J255" s="1109">
        <v>105000</v>
      </c>
      <c r="K255" s="1109">
        <v>6.625</v>
      </c>
      <c r="L255" s="1109">
        <v>2.75</v>
      </c>
      <c r="M255" s="1109">
        <v>742200</v>
      </c>
      <c r="N255" s="1109">
        <v>1551700</v>
      </c>
      <c r="O255" s="1109">
        <v>73200</v>
      </c>
      <c r="P255" s="1109">
        <v>63400</v>
      </c>
      <c r="Q255" s="1109">
        <v>32900</v>
      </c>
    </row>
    <row r="256" spans="1:17">
      <c r="A256" s="1109">
        <v>14815</v>
      </c>
      <c r="B256" s="1110" t="s">
        <v>10672</v>
      </c>
      <c r="C256" s="1109">
        <v>5</v>
      </c>
      <c r="D256" s="1109">
        <v>4</v>
      </c>
      <c r="E256" s="1109">
        <v>25.6</v>
      </c>
      <c r="F256" s="1109">
        <v>28.85</v>
      </c>
      <c r="G256" s="1110" t="s">
        <v>10678</v>
      </c>
      <c r="H256" s="1110" t="s">
        <v>10692</v>
      </c>
      <c r="I256" s="1110" t="s">
        <v>10696</v>
      </c>
      <c r="J256" s="1109">
        <v>105000</v>
      </c>
      <c r="K256" s="1109">
        <v>6.625</v>
      </c>
      <c r="L256" s="1109">
        <v>3.25</v>
      </c>
      <c r="M256" s="1109">
        <v>742200</v>
      </c>
      <c r="N256" s="1109">
        <v>1269000</v>
      </c>
      <c r="O256" s="1109">
        <v>73200</v>
      </c>
      <c r="P256" s="1109">
        <v>71000</v>
      </c>
      <c r="Q256" s="1109">
        <v>42600</v>
      </c>
    </row>
    <row r="257" spans="1:17">
      <c r="A257" s="1109">
        <v>14816</v>
      </c>
      <c r="B257" s="1110" t="s">
        <v>10672</v>
      </c>
      <c r="C257" s="1109">
        <v>5</v>
      </c>
      <c r="D257" s="1109">
        <v>4</v>
      </c>
      <c r="E257" s="1109">
        <v>25.6</v>
      </c>
      <c r="F257" s="1109">
        <v>29.83</v>
      </c>
      <c r="G257" s="1110" t="s">
        <v>10678</v>
      </c>
      <c r="H257" s="1110" t="s">
        <v>10692</v>
      </c>
      <c r="I257" s="1110" t="s">
        <v>10693</v>
      </c>
      <c r="J257" s="1109">
        <v>105000</v>
      </c>
      <c r="K257" s="1109">
        <v>7.25</v>
      </c>
      <c r="L257" s="1109">
        <v>3.5</v>
      </c>
      <c r="M257" s="1109">
        <v>742200</v>
      </c>
      <c r="N257" s="1109">
        <v>1619200</v>
      </c>
      <c r="O257" s="1109">
        <v>73200</v>
      </c>
      <c r="P257" s="1109">
        <v>72500</v>
      </c>
      <c r="Q257" s="1109">
        <v>37400</v>
      </c>
    </row>
    <row r="258" spans="1:17">
      <c r="A258" s="1109">
        <v>14817</v>
      </c>
      <c r="B258" s="1110" t="s">
        <v>10672</v>
      </c>
      <c r="C258" s="1109">
        <v>5</v>
      </c>
      <c r="D258" s="1109">
        <v>4</v>
      </c>
      <c r="E258" s="1109">
        <v>25.6</v>
      </c>
      <c r="F258" s="1109">
        <v>28.89</v>
      </c>
      <c r="G258" s="1110" t="s">
        <v>7792</v>
      </c>
      <c r="H258" s="1110" t="s">
        <v>10692</v>
      </c>
      <c r="I258" s="1110" t="s">
        <v>10695</v>
      </c>
      <c r="J258" s="1109">
        <v>135000</v>
      </c>
      <c r="K258" s="1109">
        <v>6.625</v>
      </c>
      <c r="L258" s="1109">
        <v>2.75</v>
      </c>
      <c r="M258" s="1109">
        <v>954300</v>
      </c>
      <c r="N258" s="1109">
        <v>1551700</v>
      </c>
      <c r="O258" s="1109">
        <v>94100</v>
      </c>
      <c r="P258" s="1109">
        <v>63400</v>
      </c>
      <c r="Q258" s="1109">
        <v>32900</v>
      </c>
    </row>
    <row r="259" spans="1:17">
      <c r="A259" s="1109">
        <v>14818</v>
      </c>
      <c r="B259" s="1110" t="s">
        <v>10672</v>
      </c>
      <c r="C259" s="1109">
        <v>5</v>
      </c>
      <c r="D259" s="1109">
        <v>4</v>
      </c>
      <c r="E259" s="1109">
        <v>25.6</v>
      </c>
      <c r="F259" s="1109">
        <v>29.15</v>
      </c>
      <c r="G259" s="1110" t="s">
        <v>7792</v>
      </c>
      <c r="H259" s="1110" t="s">
        <v>10692</v>
      </c>
      <c r="I259" s="1110" t="s">
        <v>10696</v>
      </c>
      <c r="J259" s="1109">
        <v>135000</v>
      </c>
      <c r="K259" s="1109">
        <v>6.625</v>
      </c>
      <c r="L259" s="1109">
        <v>3</v>
      </c>
      <c r="M259" s="1109">
        <v>954300</v>
      </c>
      <c r="N259" s="1109">
        <v>1416200</v>
      </c>
      <c r="O259" s="1109">
        <v>94100</v>
      </c>
      <c r="P259" s="1109">
        <v>81700</v>
      </c>
      <c r="Q259" s="1109">
        <v>49000</v>
      </c>
    </row>
    <row r="260" spans="1:17">
      <c r="A260" s="1109">
        <v>14819</v>
      </c>
      <c r="B260" s="1110" t="s">
        <v>10672</v>
      </c>
      <c r="C260" s="1109">
        <v>5</v>
      </c>
      <c r="D260" s="1109">
        <v>4</v>
      </c>
      <c r="E260" s="1109">
        <v>25.6</v>
      </c>
      <c r="F260" s="1109">
        <v>30.14</v>
      </c>
      <c r="G260" s="1110" t="s">
        <v>7792</v>
      </c>
      <c r="H260" s="1110" t="s">
        <v>10692</v>
      </c>
      <c r="I260" s="1110" t="s">
        <v>10693</v>
      </c>
      <c r="J260" s="1109">
        <v>135000</v>
      </c>
      <c r="K260" s="1109">
        <v>7.25</v>
      </c>
      <c r="L260" s="1109">
        <v>3.25</v>
      </c>
      <c r="M260" s="1109">
        <v>954300</v>
      </c>
      <c r="N260" s="1109">
        <v>1778300</v>
      </c>
      <c r="O260" s="1109">
        <v>94100</v>
      </c>
      <c r="P260" s="1109">
        <v>78700</v>
      </c>
      <c r="Q260" s="1109">
        <v>41200</v>
      </c>
    </row>
    <row r="261" spans="1:17">
      <c r="A261" s="1109">
        <v>14820</v>
      </c>
      <c r="B261" s="1110" t="s">
        <v>10672</v>
      </c>
      <c r="C261" s="1109">
        <v>5.5</v>
      </c>
      <c r="D261" s="1109">
        <v>4.7779999999999996</v>
      </c>
      <c r="E261" s="1109">
        <v>21.9</v>
      </c>
      <c r="F261" s="1109">
        <v>24.98</v>
      </c>
      <c r="G261" s="1110" t="s">
        <v>26</v>
      </c>
      <c r="H261" s="1110" t="s">
        <v>10692</v>
      </c>
      <c r="I261" s="1110" t="s">
        <v>10693</v>
      </c>
      <c r="J261" s="1109">
        <v>75000</v>
      </c>
      <c r="K261" s="1109">
        <v>7</v>
      </c>
      <c r="L261" s="1109">
        <v>4</v>
      </c>
      <c r="M261" s="1109">
        <v>437100</v>
      </c>
      <c r="N261" s="1109">
        <v>1265800</v>
      </c>
      <c r="O261" s="1109">
        <v>50700</v>
      </c>
      <c r="P261" s="1109">
        <v>55900</v>
      </c>
      <c r="Q261" s="1109">
        <v>29200</v>
      </c>
    </row>
    <row r="262" spans="1:17">
      <c r="A262" s="1109">
        <v>14821</v>
      </c>
      <c r="B262" s="1110" t="s">
        <v>10672</v>
      </c>
      <c r="C262" s="1109">
        <v>5.5</v>
      </c>
      <c r="D262" s="1109">
        <v>4.7779999999999996</v>
      </c>
      <c r="E262" s="1109">
        <v>21.9</v>
      </c>
      <c r="F262" s="1109">
        <v>25.48</v>
      </c>
      <c r="G262" s="1110" t="s">
        <v>26</v>
      </c>
      <c r="H262" s="1110" t="s">
        <v>10692</v>
      </c>
      <c r="I262" s="1110" t="s">
        <v>10697</v>
      </c>
      <c r="J262" s="1109">
        <v>75000</v>
      </c>
      <c r="K262" s="1109">
        <v>7</v>
      </c>
      <c r="L262" s="1109">
        <v>4</v>
      </c>
      <c r="M262" s="1109">
        <v>437100</v>
      </c>
      <c r="N262" s="1109">
        <v>1265800</v>
      </c>
      <c r="O262" s="1109">
        <v>50700</v>
      </c>
      <c r="P262" s="1109">
        <v>77200</v>
      </c>
      <c r="Q262" s="1109">
        <v>46300</v>
      </c>
    </row>
    <row r="263" spans="1:17">
      <c r="A263" s="1109">
        <v>14822</v>
      </c>
      <c r="B263" s="1110" t="s">
        <v>10672</v>
      </c>
      <c r="C263" s="1109">
        <v>5.5</v>
      </c>
      <c r="D263" s="1109">
        <v>4.7779999999999996</v>
      </c>
      <c r="E263" s="1109">
        <v>21.9</v>
      </c>
      <c r="F263" s="1109">
        <v>25.32</v>
      </c>
      <c r="G263" s="1110" t="s">
        <v>694</v>
      </c>
      <c r="H263" s="1110" t="s">
        <v>10692</v>
      </c>
      <c r="I263" s="1110" t="s">
        <v>10693</v>
      </c>
      <c r="J263" s="1109">
        <v>95000</v>
      </c>
      <c r="K263" s="1109">
        <v>7</v>
      </c>
      <c r="L263" s="1109">
        <v>3.75</v>
      </c>
      <c r="M263" s="1109">
        <v>553700</v>
      </c>
      <c r="N263" s="1109">
        <v>1448400</v>
      </c>
      <c r="O263" s="1109">
        <v>64200</v>
      </c>
      <c r="P263" s="1109">
        <v>62900</v>
      </c>
      <c r="Q263" s="1109">
        <v>33400</v>
      </c>
    </row>
    <row r="264" spans="1:17">
      <c r="A264" s="1109">
        <v>14823</v>
      </c>
      <c r="B264" s="1110" t="s">
        <v>10672</v>
      </c>
      <c r="C264" s="1109">
        <v>5.5</v>
      </c>
      <c r="D264" s="1109">
        <v>4.7779999999999996</v>
      </c>
      <c r="E264" s="1109">
        <v>21.9</v>
      </c>
      <c r="F264" s="1109">
        <v>25.48</v>
      </c>
      <c r="G264" s="1110" t="s">
        <v>694</v>
      </c>
      <c r="H264" s="1110" t="s">
        <v>10692</v>
      </c>
      <c r="I264" s="1110" t="s">
        <v>10697</v>
      </c>
      <c r="J264" s="1109">
        <v>95000</v>
      </c>
      <c r="K264" s="1109">
        <v>7</v>
      </c>
      <c r="L264" s="1109">
        <v>4</v>
      </c>
      <c r="M264" s="1109">
        <v>553700</v>
      </c>
      <c r="N264" s="1109">
        <v>1265800</v>
      </c>
      <c r="O264" s="1109">
        <v>64200</v>
      </c>
      <c r="P264" s="1109">
        <v>77200</v>
      </c>
      <c r="Q264" s="1109">
        <v>46300</v>
      </c>
    </row>
    <row r="265" spans="1:17">
      <c r="A265" s="1109">
        <v>14824</v>
      </c>
      <c r="B265" s="1110" t="s">
        <v>10672</v>
      </c>
      <c r="C265" s="1109">
        <v>5.5</v>
      </c>
      <c r="D265" s="1109">
        <v>4.7779999999999996</v>
      </c>
      <c r="E265" s="1109">
        <v>21.9</v>
      </c>
      <c r="F265" s="1109">
        <v>26.31</v>
      </c>
      <c r="G265" s="1110" t="s">
        <v>10678</v>
      </c>
      <c r="H265" s="1110" t="s">
        <v>10692</v>
      </c>
      <c r="I265" s="1110" t="s">
        <v>10693</v>
      </c>
      <c r="J265" s="1109">
        <v>105000</v>
      </c>
      <c r="K265" s="1109">
        <v>7.25</v>
      </c>
      <c r="L265" s="1109">
        <v>3.5</v>
      </c>
      <c r="M265" s="1109">
        <v>612000</v>
      </c>
      <c r="N265" s="1109">
        <v>1619200</v>
      </c>
      <c r="O265" s="1109">
        <v>71000</v>
      </c>
      <c r="P265" s="1109">
        <v>72500</v>
      </c>
      <c r="Q265" s="1109">
        <v>37400</v>
      </c>
    </row>
    <row r="266" spans="1:17">
      <c r="A266" s="1109">
        <v>14825</v>
      </c>
      <c r="B266" s="1110" t="s">
        <v>10672</v>
      </c>
      <c r="C266" s="1109">
        <v>5.5</v>
      </c>
      <c r="D266" s="1109">
        <v>4.7779999999999996</v>
      </c>
      <c r="E266" s="1109">
        <v>21.9</v>
      </c>
      <c r="F266" s="1109">
        <v>25.48</v>
      </c>
      <c r="G266" s="1110" t="s">
        <v>10678</v>
      </c>
      <c r="H266" s="1110" t="s">
        <v>10692</v>
      </c>
      <c r="I266" s="1110" t="s">
        <v>10697</v>
      </c>
      <c r="J266" s="1109">
        <v>105000</v>
      </c>
      <c r="K266" s="1109">
        <v>7</v>
      </c>
      <c r="L266" s="1109">
        <v>4</v>
      </c>
      <c r="M266" s="1109">
        <v>612000</v>
      </c>
      <c r="N266" s="1109">
        <v>1265800</v>
      </c>
      <c r="O266" s="1109">
        <v>71000</v>
      </c>
      <c r="P266" s="1109">
        <v>77200</v>
      </c>
      <c r="Q266" s="1109">
        <v>46300</v>
      </c>
    </row>
    <row r="267" spans="1:17">
      <c r="A267" s="1109">
        <v>14826</v>
      </c>
      <c r="B267" s="1110" t="s">
        <v>10672</v>
      </c>
      <c r="C267" s="1109">
        <v>5.5</v>
      </c>
      <c r="D267" s="1109">
        <v>4.7779999999999996</v>
      </c>
      <c r="E267" s="1109">
        <v>21.9</v>
      </c>
      <c r="F267" s="1109">
        <v>27.6</v>
      </c>
      <c r="G267" s="1110" t="s">
        <v>7792</v>
      </c>
      <c r="H267" s="1110" t="s">
        <v>10692</v>
      </c>
      <c r="I267" s="1110" t="s">
        <v>10693</v>
      </c>
      <c r="J267" s="1109">
        <v>135000</v>
      </c>
      <c r="K267" s="1109">
        <v>7.5</v>
      </c>
      <c r="L267" s="1109">
        <v>3</v>
      </c>
      <c r="M267" s="1109">
        <v>786800</v>
      </c>
      <c r="N267" s="1109">
        <v>1925500</v>
      </c>
      <c r="O267" s="1109">
        <v>91300</v>
      </c>
      <c r="P267" s="1109">
        <v>87200</v>
      </c>
      <c r="Q267" s="1109">
        <v>44600</v>
      </c>
    </row>
    <row r="268" spans="1:17">
      <c r="A268" s="1109">
        <v>14827</v>
      </c>
      <c r="B268" s="1110" t="s">
        <v>10672</v>
      </c>
      <c r="C268" s="1109">
        <v>5.5</v>
      </c>
      <c r="D268" s="1109">
        <v>4.7779999999999996</v>
      </c>
      <c r="E268" s="1109">
        <v>21.9</v>
      </c>
      <c r="F268" s="1109">
        <v>25.48</v>
      </c>
      <c r="G268" s="1110" t="s">
        <v>7792</v>
      </c>
      <c r="H268" s="1110" t="s">
        <v>10692</v>
      </c>
      <c r="I268" s="1110" t="s">
        <v>10697</v>
      </c>
      <c r="J268" s="1109">
        <v>135000</v>
      </c>
      <c r="K268" s="1109">
        <v>7</v>
      </c>
      <c r="L268" s="1109">
        <v>4</v>
      </c>
      <c r="M268" s="1109">
        <v>786800</v>
      </c>
      <c r="N268" s="1109">
        <v>1265800</v>
      </c>
      <c r="O268" s="1109">
        <v>91300</v>
      </c>
      <c r="P268" s="1109">
        <v>77200</v>
      </c>
      <c r="Q268" s="1109">
        <v>46300</v>
      </c>
    </row>
    <row r="269" spans="1:17">
      <c r="A269" s="1109">
        <v>14828</v>
      </c>
      <c r="B269" s="1110" t="s">
        <v>10672</v>
      </c>
      <c r="C269" s="1109">
        <v>5.5</v>
      </c>
      <c r="D269" s="1109">
        <v>4.67</v>
      </c>
      <c r="E269" s="1109">
        <v>24.7</v>
      </c>
      <c r="F269" s="1109">
        <v>27.91</v>
      </c>
      <c r="G269" s="1110" t="s">
        <v>26</v>
      </c>
      <c r="H269" s="1110" t="s">
        <v>10692</v>
      </c>
      <c r="I269" s="1110" t="s">
        <v>10693</v>
      </c>
      <c r="J269" s="1109">
        <v>75000</v>
      </c>
      <c r="K269" s="1109">
        <v>7</v>
      </c>
      <c r="L269" s="1109">
        <v>4</v>
      </c>
      <c r="M269" s="1109">
        <v>497200</v>
      </c>
      <c r="N269" s="1109">
        <v>1265800</v>
      </c>
      <c r="O269" s="1109">
        <v>56600</v>
      </c>
      <c r="P269" s="1109">
        <v>55900</v>
      </c>
      <c r="Q269" s="1109">
        <v>29200</v>
      </c>
    </row>
    <row r="270" spans="1:17">
      <c r="A270" s="1109">
        <v>14829</v>
      </c>
      <c r="B270" s="1110" t="s">
        <v>10672</v>
      </c>
      <c r="C270" s="1109">
        <v>5.5</v>
      </c>
      <c r="D270" s="1109">
        <v>4.67</v>
      </c>
      <c r="E270" s="1109">
        <v>24.7</v>
      </c>
      <c r="F270" s="1109">
        <v>27.91</v>
      </c>
      <c r="G270" s="1110" t="s">
        <v>26</v>
      </c>
      <c r="H270" s="1110" t="s">
        <v>10692</v>
      </c>
      <c r="I270" s="1110" t="s">
        <v>10697</v>
      </c>
      <c r="J270" s="1109">
        <v>75000</v>
      </c>
      <c r="K270" s="1109">
        <v>7</v>
      </c>
      <c r="L270" s="1109">
        <v>4</v>
      </c>
      <c r="M270" s="1109">
        <v>497200</v>
      </c>
      <c r="N270" s="1109">
        <v>1265800</v>
      </c>
      <c r="O270" s="1109">
        <v>56600</v>
      </c>
      <c r="P270" s="1109">
        <v>77200</v>
      </c>
      <c r="Q270" s="1109">
        <v>46300</v>
      </c>
    </row>
    <row r="271" spans="1:17">
      <c r="A271" s="1109">
        <v>14830</v>
      </c>
      <c r="B271" s="1110" t="s">
        <v>10672</v>
      </c>
      <c r="C271" s="1109">
        <v>5.5</v>
      </c>
      <c r="D271" s="1109">
        <v>4.67</v>
      </c>
      <c r="E271" s="1109">
        <v>24.7</v>
      </c>
      <c r="F271" s="1109">
        <v>29.37</v>
      </c>
      <c r="G271" s="1110" t="s">
        <v>694</v>
      </c>
      <c r="H271" s="1110" t="s">
        <v>10692</v>
      </c>
      <c r="I271" s="1110" t="s">
        <v>10693</v>
      </c>
      <c r="J271" s="1109">
        <v>95000</v>
      </c>
      <c r="K271" s="1109">
        <v>7.25</v>
      </c>
      <c r="L271" s="1109">
        <v>3.5</v>
      </c>
      <c r="M271" s="1109">
        <v>629800</v>
      </c>
      <c r="N271" s="1109">
        <v>1619200</v>
      </c>
      <c r="O271" s="1109">
        <v>71700</v>
      </c>
      <c r="P271" s="1109">
        <v>72500</v>
      </c>
      <c r="Q271" s="1109">
        <v>37400</v>
      </c>
    </row>
    <row r="272" spans="1:17">
      <c r="A272" s="1109">
        <v>14831</v>
      </c>
      <c r="B272" s="1110" t="s">
        <v>10672</v>
      </c>
      <c r="C272" s="1109">
        <v>5.5</v>
      </c>
      <c r="D272" s="1109">
        <v>4.67</v>
      </c>
      <c r="E272" s="1109">
        <v>24.7</v>
      </c>
      <c r="F272" s="1109">
        <v>27.91</v>
      </c>
      <c r="G272" s="1110" t="s">
        <v>694</v>
      </c>
      <c r="H272" s="1110" t="s">
        <v>10692</v>
      </c>
      <c r="I272" s="1110" t="s">
        <v>10697</v>
      </c>
      <c r="J272" s="1109">
        <v>95000</v>
      </c>
      <c r="K272" s="1109">
        <v>7</v>
      </c>
      <c r="L272" s="1109">
        <v>4</v>
      </c>
      <c r="M272" s="1109">
        <v>629800</v>
      </c>
      <c r="N272" s="1109">
        <v>1265800</v>
      </c>
      <c r="O272" s="1109">
        <v>71700</v>
      </c>
      <c r="P272" s="1109">
        <v>77200</v>
      </c>
      <c r="Q272" s="1109">
        <v>46300</v>
      </c>
    </row>
    <row r="273" spans="1:17">
      <c r="A273" s="1109">
        <v>14832</v>
      </c>
      <c r="B273" s="1110" t="s">
        <v>10672</v>
      </c>
      <c r="C273" s="1109">
        <v>5.5</v>
      </c>
      <c r="D273" s="1109">
        <v>4.67</v>
      </c>
      <c r="E273" s="1109">
        <v>24.7</v>
      </c>
      <c r="F273" s="1109">
        <v>29.37</v>
      </c>
      <c r="G273" s="1110" t="s">
        <v>10678</v>
      </c>
      <c r="H273" s="1110" t="s">
        <v>10692</v>
      </c>
      <c r="I273" s="1110" t="s">
        <v>10693</v>
      </c>
      <c r="J273" s="1109">
        <v>105000</v>
      </c>
      <c r="K273" s="1109">
        <v>7.25</v>
      </c>
      <c r="L273" s="1109">
        <v>3.5</v>
      </c>
      <c r="M273" s="1109">
        <v>696100</v>
      </c>
      <c r="N273" s="1109">
        <v>1619200</v>
      </c>
      <c r="O273" s="1109">
        <v>79200</v>
      </c>
      <c r="P273" s="1109">
        <v>72500</v>
      </c>
      <c r="Q273" s="1109">
        <v>37400</v>
      </c>
    </row>
    <row r="274" spans="1:17">
      <c r="A274" s="1109">
        <v>14833</v>
      </c>
      <c r="B274" s="1110" t="s">
        <v>10672</v>
      </c>
      <c r="C274" s="1109">
        <v>5.5</v>
      </c>
      <c r="D274" s="1109">
        <v>4.67</v>
      </c>
      <c r="E274" s="1109">
        <v>24.7</v>
      </c>
      <c r="F274" s="1109">
        <v>27.91</v>
      </c>
      <c r="G274" s="1110" t="s">
        <v>10678</v>
      </c>
      <c r="H274" s="1110" t="s">
        <v>10692</v>
      </c>
      <c r="I274" s="1110" t="s">
        <v>10697</v>
      </c>
      <c r="J274" s="1109">
        <v>105000</v>
      </c>
      <c r="K274" s="1109">
        <v>7</v>
      </c>
      <c r="L274" s="1109">
        <v>4</v>
      </c>
      <c r="M274" s="1109">
        <v>696100</v>
      </c>
      <c r="N274" s="1109">
        <v>1265800</v>
      </c>
      <c r="O274" s="1109">
        <v>79200</v>
      </c>
      <c r="P274" s="1109">
        <v>77200</v>
      </c>
      <c r="Q274" s="1109">
        <v>46300</v>
      </c>
    </row>
    <row r="275" spans="1:17">
      <c r="A275" s="1109">
        <v>14834</v>
      </c>
      <c r="B275" s="1110" t="s">
        <v>10672</v>
      </c>
      <c r="C275" s="1109">
        <v>5.5</v>
      </c>
      <c r="D275" s="1109">
        <v>4.67</v>
      </c>
      <c r="E275" s="1109">
        <v>24.7</v>
      </c>
      <c r="F275" s="1109">
        <v>30.8</v>
      </c>
      <c r="G275" s="1110" t="s">
        <v>7792</v>
      </c>
      <c r="H275" s="1110" t="s">
        <v>10692</v>
      </c>
      <c r="I275" s="1110" t="s">
        <v>10693</v>
      </c>
      <c r="J275" s="1109">
        <v>135000</v>
      </c>
      <c r="K275" s="1109">
        <v>7.5</v>
      </c>
      <c r="L275" s="1109">
        <v>3</v>
      </c>
      <c r="M275" s="1109">
        <v>895000</v>
      </c>
      <c r="N275" s="1109">
        <v>1925500</v>
      </c>
      <c r="O275" s="1109">
        <v>101800</v>
      </c>
      <c r="P275" s="1109">
        <v>87200</v>
      </c>
      <c r="Q275" s="1109">
        <v>44600</v>
      </c>
    </row>
    <row r="276" spans="1:17">
      <c r="A276" s="1109">
        <v>14835</v>
      </c>
      <c r="B276" s="1110" t="s">
        <v>10672</v>
      </c>
      <c r="C276" s="1109">
        <v>5.5</v>
      </c>
      <c r="D276" s="1109">
        <v>4.67</v>
      </c>
      <c r="E276" s="1109">
        <v>24.7</v>
      </c>
      <c r="F276" s="1109">
        <v>28.29</v>
      </c>
      <c r="G276" s="1110" t="s">
        <v>7792</v>
      </c>
      <c r="H276" s="1110" t="s">
        <v>10692</v>
      </c>
      <c r="I276" s="1110" t="s">
        <v>10697</v>
      </c>
      <c r="J276" s="1109">
        <v>135000</v>
      </c>
      <c r="K276" s="1109">
        <v>7</v>
      </c>
      <c r="L276" s="1109">
        <v>3.75</v>
      </c>
      <c r="M276" s="1109">
        <v>895000</v>
      </c>
      <c r="N276" s="1109">
        <v>1448400</v>
      </c>
      <c r="O276" s="1109">
        <v>101800</v>
      </c>
      <c r="P276" s="1109">
        <v>87700</v>
      </c>
      <c r="Q276" s="1109">
        <v>52600</v>
      </c>
    </row>
    <row r="277" spans="1:17">
      <c r="A277" s="1109">
        <v>14836</v>
      </c>
      <c r="B277" s="1110" t="s">
        <v>10672</v>
      </c>
      <c r="C277" s="1109">
        <v>6.625</v>
      </c>
      <c r="D277" s="1109">
        <v>5.9649999999999999</v>
      </c>
      <c r="E277" s="1109">
        <v>25.2</v>
      </c>
      <c r="F277" s="1109">
        <v>28.41</v>
      </c>
      <c r="G277" s="1110" t="s">
        <v>26</v>
      </c>
      <c r="H277" s="1110" t="s">
        <v>10692</v>
      </c>
      <c r="I277" s="1110" t="s">
        <v>10693</v>
      </c>
      <c r="J277" s="1109">
        <v>75000</v>
      </c>
      <c r="K277" s="1109">
        <v>8</v>
      </c>
      <c r="L277" s="1109">
        <v>5</v>
      </c>
      <c r="M277" s="1109">
        <v>489500</v>
      </c>
      <c r="N277" s="1109">
        <v>1448400</v>
      </c>
      <c r="O277" s="1109">
        <v>70600</v>
      </c>
      <c r="P277" s="1109">
        <v>73700</v>
      </c>
      <c r="Q277" s="1109">
        <v>38400</v>
      </c>
    </row>
    <row r="278" spans="1:17">
      <c r="A278" s="1109">
        <v>14837</v>
      </c>
      <c r="B278" s="1110" t="s">
        <v>10672</v>
      </c>
      <c r="C278" s="1109">
        <v>6.625</v>
      </c>
      <c r="D278" s="1109">
        <v>5.9649999999999999</v>
      </c>
      <c r="E278" s="1109">
        <v>25.2</v>
      </c>
      <c r="F278" s="1109">
        <v>29.01</v>
      </c>
      <c r="G278" s="1110" t="s">
        <v>26</v>
      </c>
      <c r="H278" s="1110" t="s">
        <v>10692</v>
      </c>
      <c r="I278" s="1110" t="s">
        <v>10698</v>
      </c>
      <c r="J278" s="1109">
        <v>75000</v>
      </c>
      <c r="K278" s="1109">
        <v>8</v>
      </c>
      <c r="L278" s="1109">
        <v>5</v>
      </c>
      <c r="M278" s="1109">
        <v>489500</v>
      </c>
      <c r="N278" s="1109">
        <v>1448400</v>
      </c>
      <c r="O278" s="1109">
        <v>70600</v>
      </c>
      <c r="P278" s="1109">
        <v>99800</v>
      </c>
      <c r="Q278" s="1109">
        <v>59900</v>
      </c>
    </row>
    <row r="279" spans="1:17">
      <c r="A279" s="1109">
        <v>14838</v>
      </c>
      <c r="B279" s="1110" t="s">
        <v>10672</v>
      </c>
      <c r="C279" s="1109">
        <v>6.625</v>
      </c>
      <c r="D279" s="1109">
        <v>5.9649999999999999</v>
      </c>
      <c r="E279" s="1109">
        <v>25.2</v>
      </c>
      <c r="F279" s="1109">
        <v>28.41</v>
      </c>
      <c r="G279" s="1110" t="s">
        <v>694</v>
      </c>
      <c r="H279" s="1110" t="s">
        <v>10692</v>
      </c>
      <c r="I279" s="1110" t="s">
        <v>10693</v>
      </c>
      <c r="J279" s="1109">
        <v>95000</v>
      </c>
      <c r="K279" s="1109">
        <v>8</v>
      </c>
      <c r="L279" s="1109">
        <v>5</v>
      </c>
      <c r="M279" s="1109">
        <v>620000</v>
      </c>
      <c r="N279" s="1109">
        <v>1448400</v>
      </c>
      <c r="O279" s="1109">
        <v>89400</v>
      </c>
      <c r="P279" s="1109">
        <v>73700</v>
      </c>
      <c r="Q279" s="1109">
        <v>38400</v>
      </c>
    </row>
    <row r="280" spans="1:17">
      <c r="A280" s="1109">
        <v>14839</v>
      </c>
      <c r="B280" s="1110" t="s">
        <v>10672</v>
      </c>
      <c r="C280" s="1109">
        <v>6.625</v>
      </c>
      <c r="D280" s="1109">
        <v>5.9649999999999999</v>
      </c>
      <c r="E280" s="1109">
        <v>25.2</v>
      </c>
      <c r="F280" s="1109">
        <v>29.01</v>
      </c>
      <c r="G280" s="1110" t="s">
        <v>694</v>
      </c>
      <c r="H280" s="1110" t="s">
        <v>10692</v>
      </c>
      <c r="I280" s="1110" t="s">
        <v>10698</v>
      </c>
      <c r="J280" s="1109">
        <v>95000</v>
      </c>
      <c r="K280" s="1109">
        <v>8</v>
      </c>
      <c r="L280" s="1109">
        <v>5</v>
      </c>
      <c r="M280" s="1109">
        <v>620000</v>
      </c>
      <c r="N280" s="1109">
        <v>1448400</v>
      </c>
      <c r="O280" s="1109">
        <v>89400</v>
      </c>
      <c r="P280" s="1109">
        <v>99800</v>
      </c>
      <c r="Q280" s="1109">
        <v>59900</v>
      </c>
    </row>
    <row r="281" spans="1:17">
      <c r="A281" s="1109">
        <v>14840</v>
      </c>
      <c r="B281" s="1110" t="s">
        <v>10672</v>
      </c>
      <c r="C281" s="1109">
        <v>6.625</v>
      </c>
      <c r="D281" s="1109">
        <v>5.9649999999999999</v>
      </c>
      <c r="E281" s="1109">
        <v>25.2</v>
      </c>
      <c r="F281" s="1109">
        <v>29.64</v>
      </c>
      <c r="G281" s="1110" t="s">
        <v>10678</v>
      </c>
      <c r="H281" s="1110" t="s">
        <v>10692</v>
      </c>
      <c r="I281" s="1110" t="s">
        <v>10693</v>
      </c>
      <c r="J281" s="1109">
        <v>105000</v>
      </c>
      <c r="K281" s="1109">
        <v>8.25</v>
      </c>
      <c r="L281" s="1109">
        <v>4.75</v>
      </c>
      <c r="M281" s="1109">
        <v>685200</v>
      </c>
      <c r="N281" s="1109">
        <v>1678200</v>
      </c>
      <c r="O281" s="1109">
        <v>98800</v>
      </c>
      <c r="P281" s="1109">
        <v>86200</v>
      </c>
      <c r="Q281" s="1109">
        <v>44600</v>
      </c>
    </row>
    <row r="282" spans="1:17">
      <c r="A282" s="1109">
        <v>14841</v>
      </c>
      <c r="B282" s="1110" t="s">
        <v>10672</v>
      </c>
      <c r="C282" s="1109">
        <v>6.625</v>
      </c>
      <c r="D282" s="1109">
        <v>5.9649999999999999</v>
      </c>
      <c r="E282" s="1109">
        <v>25.2</v>
      </c>
      <c r="F282" s="1109">
        <v>29.01</v>
      </c>
      <c r="G282" s="1110" t="s">
        <v>10678</v>
      </c>
      <c r="H282" s="1110" t="s">
        <v>10692</v>
      </c>
      <c r="I282" s="1110" t="s">
        <v>10698</v>
      </c>
      <c r="J282" s="1109">
        <v>105000</v>
      </c>
      <c r="K282" s="1109">
        <v>8</v>
      </c>
      <c r="L282" s="1109">
        <v>5</v>
      </c>
      <c r="M282" s="1109">
        <v>685200</v>
      </c>
      <c r="N282" s="1109">
        <v>1448400</v>
      </c>
      <c r="O282" s="1109">
        <v>98800</v>
      </c>
      <c r="P282" s="1109">
        <v>99800</v>
      </c>
      <c r="Q282" s="1109">
        <v>59900</v>
      </c>
    </row>
    <row r="283" spans="1:17">
      <c r="A283" s="1109">
        <v>14842</v>
      </c>
      <c r="B283" s="1110" t="s">
        <v>10672</v>
      </c>
      <c r="C283" s="1109">
        <v>6.625</v>
      </c>
      <c r="D283" s="1109">
        <v>5.9649999999999999</v>
      </c>
      <c r="E283" s="1109">
        <v>25.2</v>
      </c>
      <c r="F283" s="1109">
        <v>31.3</v>
      </c>
      <c r="G283" s="1110" t="s">
        <v>7792</v>
      </c>
      <c r="H283" s="1110" t="s">
        <v>10692</v>
      </c>
      <c r="I283" s="1110" t="s">
        <v>10693</v>
      </c>
      <c r="J283" s="1109">
        <v>135000</v>
      </c>
      <c r="K283" s="1109">
        <v>8.5</v>
      </c>
      <c r="L283" s="1109">
        <v>4.25</v>
      </c>
      <c r="M283" s="1109">
        <v>881000</v>
      </c>
      <c r="N283" s="1109">
        <v>2102300</v>
      </c>
      <c r="O283" s="1109">
        <v>127000</v>
      </c>
      <c r="P283" s="1109">
        <v>109200</v>
      </c>
      <c r="Q283" s="1109">
        <v>56100</v>
      </c>
    </row>
    <row r="284" spans="1:17">
      <c r="A284" s="1109">
        <v>14843</v>
      </c>
      <c r="B284" s="1110" t="s">
        <v>10672</v>
      </c>
      <c r="C284" s="1109">
        <v>6.625</v>
      </c>
      <c r="D284" s="1109">
        <v>5.9649999999999999</v>
      </c>
      <c r="E284" s="1109">
        <v>25.2</v>
      </c>
      <c r="F284" s="1109">
        <v>29.01</v>
      </c>
      <c r="G284" s="1110" t="s">
        <v>7792</v>
      </c>
      <c r="H284" s="1110" t="s">
        <v>10692</v>
      </c>
      <c r="I284" s="1110" t="s">
        <v>10698</v>
      </c>
      <c r="J284" s="1109">
        <v>135000</v>
      </c>
      <c r="K284" s="1109">
        <v>8</v>
      </c>
      <c r="L284" s="1109">
        <v>5</v>
      </c>
      <c r="M284" s="1109">
        <v>881000</v>
      </c>
      <c r="N284" s="1109">
        <v>1448400</v>
      </c>
      <c r="O284" s="1109">
        <v>127000</v>
      </c>
      <c r="P284" s="1109">
        <v>99800</v>
      </c>
      <c r="Q284" s="1109">
        <v>59900</v>
      </c>
    </row>
    <row r="285" spans="1:17">
      <c r="A285" s="1109">
        <v>14844</v>
      </c>
      <c r="B285" s="1110" t="s">
        <v>10672</v>
      </c>
      <c r="C285" s="1109">
        <v>6.625</v>
      </c>
      <c r="D285" s="1109">
        <v>5.9009999999999998</v>
      </c>
      <c r="E285" s="1109">
        <v>27.7</v>
      </c>
      <c r="F285" s="1109">
        <v>30.24</v>
      </c>
      <c r="G285" s="1110" t="s">
        <v>26</v>
      </c>
      <c r="H285" s="1110" t="s">
        <v>10692</v>
      </c>
      <c r="I285" s="1110" t="s">
        <v>10693</v>
      </c>
      <c r="J285" s="1109">
        <v>75000</v>
      </c>
      <c r="K285" s="1109">
        <v>8</v>
      </c>
      <c r="L285" s="1109">
        <v>5</v>
      </c>
      <c r="M285" s="1109">
        <v>534200</v>
      </c>
      <c r="N285" s="1109">
        <v>1448400</v>
      </c>
      <c r="O285" s="1109">
        <v>76300</v>
      </c>
      <c r="P285" s="1109">
        <v>73700</v>
      </c>
      <c r="Q285" s="1109">
        <v>38400</v>
      </c>
    </row>
    <row r="286" spans="1:17">
      <c r="A286" s="1109">
        <v>14845</v>
      </c>
      <c r="B286" s="1110" t="s">
        <v>10672</v>
      </c>
      <c r="C286" s="1109">
        <v>6.625</v>
      </c>
      <c r="D286" s="1109">
        <v>5.9009999999999998</v>
      </c>
      <c r="E286" s="1109">
        <v>27.7</v>
      </c>
      <c r="F286" s="1109">
        <v>30.82</v>
      </c>
      <c r="G286" s="1110" t="s">
        <v>26</v>
      </c>
      <c r="H286" s="1110" t="s">
        <v>10692</v>
      </c>
      <c r="I286" s="1110" t="s">
        <v>10698</v>
      </c>
      <c r="J286" s="1109">
        <v>75000</v>
      </c>
      <c r="K286" s="1109">
        <v>8</v>
      </c>
      <c r="L286" s="1109">
        <v>5</v>
      </c>
      <c r="M286" s="1109">
        <v>534200</v>
      </c>
      <c r="N286" s="1109">
        <v>1448400</v>
      </c>
      <c r="O286" s="1109">
        <v>76300</v>
      </c>
      <c r="P286" s="1109">
        <v>99800</v>
      </c>
      <c r="Q286" s="1109">
        <v>59900</v>
      </c>
    </row>
    <row r="287" spans="1:17">
      <c r="A287" s="1109">
        <v>14846</v>
      </c>
      <c r="B287" s="1110" t="s">
        <v>10672</v>
      </c>
      <c r="C287" s="1109">
        <v>6.625</v>
      </c>
      <c r="D287" s="1109">
        <v>5.9009999999999998</v>
      </c>
      <c r="E287" s="1109">
        <v>27.7</v>
      </c>
      <c r="F287" s="1109">
        <v>31.46</v>
      </c>
      <c r="G287" s="1110" t="s">
        <v>694</v>
      </c>
      <c r="H287" s="1110" t="s">
        <v>10692</v>
      </c>
      <c r="I287" s="1110" t="s">
        <v>10693</v>
      </c>
      <c r="J287" s="1109">
        <v>95000</v>
      </c>
      <c r="K287" s="1109">
        <v>8.25</v>
      </c>
      <c r="L287" s="1109">
        <v>4.75</v>
      </c>
      <c r="M287" s="1109">
        <v>676700</v>
      </c>
      <c r="N287" s="1109">
        <v>1678200</v>
      </c>
      <c r="O287" s="1109">
        <v>96600</v>
      </c>
      <c r="P287" s="1109">
        <v>86200</v>
      </c>
      <c r="Q287" s="1109">
        <v>44600</v>
      </c>
    </row>
    <row r="288" spans="1:17">
      <c r="A288" s="1109">
        <v>14847</v>
      </c>
      <c r="B288" s="1110" t="s">
        <v>10672</v>
      </c>
      <c r="C288" s="1109">
        <v>6.625</v>
      </c>
      <c r="D288" s="1109">
        <v>5.9009999999999998</v>
      </c>
      <c r="E288" s="1109">
        <v>27.7</v>
      </c>
      <c r="F288" s="1109">
        <v>30.82</v>
      </c>
      <c r="G288" s="1110" t="s">
        <v>694</v>
      </c>
      <c r="H288" s="1110" t="s">
        <v>10692</v>
      </c>
      <c r="I288" s="1110" t="s">
        <v>10698</v>
      </c>
      <c r="J288" s="1109">
        <v>95000</v>
      </c>
      <c r="K288" s="1109">
        <v>8</v>
      </c>
      <c r="L288" s="1109">
        <v>5</v>
      </c>
      <c r="M288" s="1109">
        <v>676700</v>
      </c>
      <c r="N288" s="1109">
        <v>1448400</v>
      </c>
      <c r="O288" s="1109">
        <v>96600</v>
      </c>
      <c r="P288" s="1109">
        <v>99800</v>
      </c>
      <c r="Q288" s="1109">
        <v>59900</v>
      </c>
    </row>
    <row r="289" spans="1:17">
      <c r="A289" s="1109">
        <v>14848</v>
      </c>
      <c r="B289" s="1110" t="s">
        <v>10672</v>
      </c>
      <c r="C289" s="1109">
        <v>6.625</v>
      </c>
      <c r="D289" s="1109">
        <v>5.9009999999999998</v>
      </c>
      <c r="E289" s="1109">
        <v>27.7</v>
      </c>
      <c r="F289" s="1109">
        <v>31.46</v>
      </c>
      <c r="G289" s="1110" t="s">
        <v>10678</v>
      </c>
      <c r="H289" s="1110" t="s">
        <v>10692</v>
      </c>
      <c r="I289" s="1110" t="s">
        <v>10693</v>
      </c>
      <c r="J289" s="1109">
        <v>105000</v>
      </c>
      <c r="K289" s="1109">
        <v>8.25</v>
      </c>
      <c r="L289" s="1109">
        <v>4.75</v>
      </c>
      <c r="M289" s="1109">
        <v>747900</v>
      </c>
      <c r="N289" s="1109">
        <v>1678200</v>
      </c>
      <c r="O289" s="1109">
        <v>106800</v>
      </c>
      <c r="P289" s="1109">
        <v>86200</v>
      </c>
      <c r="Q289" s="1109">
        <v>44600</v>
      </c>
    </row>
    <row r="290" spans="1:17">
      <c r="A290" s="1109">
        <v>14849</v>
      </c>
      <c r="B290" s="1110" t="s">
        <v>10672</v>
      </c>
      <c r="C290" s="1109">
        <v>6.625</v>
      </c>
      <c r="D290" s="1109">
        <v>5.9009999999999998</v>
      </c>
      <c r="E290" s="1109">
        <v>27.7</v>
      </c>
      <c r="F290" s="1109">
        <v>30.82</v>
      </c>
      <c r="G290" s="1110" t="s">
        <v>10678</v>
      </c>
      <c r="H290" s="1110" t="s">
        <v>10692</v>
      </c>
      <c r="I290" s="1110" t="s">
        <v>10698</v>
      </c>
      <c r="J290" s="1109">
        <v>105000</v>
      </c>
      <c r="K290" s="1109">
        <v>8</v>
      </c>
      <c r="L290" s="1109">
        <v>5</v>
      </c>
      <c r="M290" s="1109">
        <v>747900</v>
      </c>
      <c r="N290" s="1109">
        <v>1448400</v>
      </c>
      <c r="O290" s="1109">
        <v>106800</v>
      </c>
      <c r="P290" s="1109">
        <v>99800</v>
      </c>
      <c r="Q290" s="1109">
        <v>59900</v>
      </c>
    </row>
    <row r="291" spans="1:17">
      <c r="A291" s="1109">
        <v>14850</v>
      </c>
      <c r="B291" s="1110" t="s">
        <v>10672</v>
      </c>
      <c r="C291" s="1109">
        <v>6.625</v>
      </c>
      <c r="D291" s="1109">
        <v>5.9009999999999998</v>
      </c>
      <c r="E291" s="1109">
        <v>27.7</v>
      </c>
      <c r="F291" s="1109">
        <v>33.11</v>
      </c>
      <c r="G291" s="1110" t="s">
        <v>7792</v>
      </c>
      <c r="H291" s="1110" t="s">
        <v>10692</v>
      </c>
      <c r="I291" s="1110" t="s">
        <v>10693</v>
      </c>
      <c r="J291" s="1109">
        <v>135000</v>
      </c>
      <c r="K291" s="1109">
        <v>8.5</v>
      </c>
      <c r="L291" s="1109">
        <v>4.25</v>
      </c>
      <c r="M291" s="1109">
        <v>961600</v>
      </c>
      <c r="N291" s="1109">
        <v>2102300</v>
      </c>
      <c r="O291" s="1109">
        <v>137300</v>
      </c>
      <c r="P291" s="1109">
        <v>109200</v>
      </c>
      <c r="Q291" s="1109">
        <v>56100</v>
      </c>
    </row>
    <row r="292" spans="1:17">
      <c r="A292" s="1109">
        <v>14851</v>
      </c>
      <c r="B292" s="1110" t="s">
        <v>10672</v>
      </c>
      <c r="C292" s="1109">
        <v>6.625</v>
      </c>
      <c r="D292" s="1109">
        <v>5.9009999999999998</v>
      </c>
      <c r="E292" s="1109">
        <v>27.7</v>
      </c>
      <c r="F292" s="1109">
        <v>32.159999999999997</v>
      </c>
      <c r="G292" s="1110" t="s">
        <v>7792</v>
      </c>
      <c r="H292" s="1110" t="s">
        <v>10692</v>
      </c>
      <c r="I292" s="1110" t="s">
        <v>10698</v>
      </c>
      <c r="J292" s="1109">
        <v>135000</v>
      </c>
      <c r="K292" s="1109">
        <v>8.25</v>
      </c>
      <c r="L292" s="1109">
        <v>4.75</v>
      </c>
      <c r="M292" s="1109">
        <v>961600</v>
      </c>
      <c r="N292" s="1109">
        <v>1678100</v>
      </c>
      <c r="O292" s="1109">
        <v>137300</v>
      </c>
      <c r="P292" s="1109">
        <v>122400</v>
      </c>
      <c r="Q292" s="1109">
        <v>73400</v>
      </c>
    </row>
    <row r="293" spans="1:17">
      <c r="A293" s="1109">
        <v>15434</v>
      </c>
      <c r="B293" s="1110" t="s">
        <v>10699</v>
      </c>
      <c r="C293" s="1109">
        <v>3</v>
      </c>
      <c r="D293" s="1109">
        <v>1.5</v>
      </c>
      <c r="E293" s="1109">
        <v>18</v>
      </c>
      <c r="F293" s="1109">
        <v>18</v>
      </c>
      <c r="G293" s="1110" t="s">
        <v>4654</v>
      </c>
      <c r="H293" s="1110" t="s">
        <v>4654</v>
      </c>
      <c r="I293" s="1110" t="s">
        <v>10682</v>
      </c>
      <c r="J293" s="1109">
        <v>110000</v>
      </c>
      <c r="K293" s="1109">
        <v>3</v>
      </c>
      <c r="L293" s="1109">
        <v>1.5</v>
      </c>
      <c r="M293" s="1109">
        <v>583158</v>
      </c>
      <c r="N293" s="1109">
        <v>0</v>
      </c>
      <c r="O293" s="1109">
        <v>26288</v>
      </c>
      <c r="P293" s="1109">
        <v>0</v>
      </c>
      <c r="Q293" s="1109">
        <v>3800</v>
      </c>
    </row>
    <row r="294" spans="1:17">
      <c r="A294" s="1109">
        <v>15435</v>
      </c>
      <c r="B294" s="1110" t="s">
        <v>10699</v>
      </c>
      <c r="C294" s="1109">
        <v>3.125</v>
      </c>
      <c r="D294" s="1109">
        <v>1.5</v>
      </c>
      <c r="E294" s="1109">
        <v>20</v>
      </c>
      <c r="F294" s="1109">
        <v>20</v>
      </c>
      <c r="G294" s="1110" t="s">
        <v>4654</v>
      </c>
      <c r="H294" s="1110" t="s">
        <v>4654</v>
      </c>
      <c r="I294" s="1110" t="s">
        <v>10682</v>
      </c>
      <c r="J294" s="1109">
        <v>110000</v>
      </c>
      <c r="K294" s="1109">
        <v>3.125</v>
      </c>
      <c r="L294" s="1109">
        <v>1.5</v>
      </c>
      <c r="M294" s="1109">
        <v>649303</v>
      </c>
      <c r="N294" s="1109">
        <v>0</v>
      </c>
      <c r="O294" s="1109">
        <v>30011</v>
      </c>
      <c r="P294" s="1109">
        <v>0</v>
      </c>
      <c r="Q294" s="1109">
        <v>4200</v>
      </c>
    </row>
    <row r="295" spans="1:17">
      <c r="A295" s="1109">
        <v>15436</v>
      </c>
      <c r="B295" s="1110" t="s">
        <v>10699</v>
      </c>
      <c r="C295" s="1109">
        <v>3.5</v>
      </c>
      <c r="D295" s="1109">
        <v>1.5</v>
      </c>
      <c r="E295" s="1109">
        <v>27</v>
      </c>
      <c r="F295" s="1109">
        <v>27</v>
      </c>
      <c r="G295" s="1110" t="s">
        <v>4654</v>
      </c>
      <c r="H295" s="1110" t="s">
        <v>4654</v>
      </c>
      <c r="I295" s="1110" t="s">
        <v>10700</v>
      </c>
      <c r="J295" s="1109">
        <v>110000</v>
      </c>
      <c r="K295" s="1109">
        <v>3.5</v>
      </c>
      <c r="L295" s="1109">
        <v>1.5</v>
      </c>
      <c r="M295" s="1109">
        <v>863938</v>
      </c>
      <c r="N295" s="1109">
        <v>0</v>
      </c>
      <c r="O295" s="1109">
        <v>43025</v>
      </c>
      <c r="P295" s="1109">
        <v>0</v>
      </c>
      <c r="Q295" s="1109">
        <v>4600</v>
      </c>
    </row>
    <row r="296" spans="1:17">
      <c r="A296" s="1109">
        <v>15437</v>
      </c>
      <c r="B296" s="1110" t="s">
        <v>10699</v>
      </c>
      <c r="C296" s="1109">
        <v>4</v>
      </c>
      <c r="D296" s="1109">
        <v>1.75</v>
      </c>
      <c r="E296" s="1109">
        <v>35</v>
      </c>
      <c r="F296" s="1109">
        <v>35</v>
      </c>
      <c r="G296" s="1110" t="s">
        <v>4654</v>
      </c>
      <c r="H296" s="1110" t="s">
        <v>4654</v>
      </c>
      <c r="I296" s="1110" t="s">
        <v>4654</v>
      </c>
      <c r="J296" s="1109">
        <v>110000</v>
      </c>
      <c r="K296" s="1109">
        <v>4</v>
      </c>
      <c r="L296" s="1109">
        <v>1.75</v>
      </c>
      <c r="M296" s="1109">
        <v>1117720</v>
      </c>
      <c r="N296" s="1109">
        <v>0</v>
      </c>
      <c r="O296" s="1109">
        <v>64031</v>
      </c>
      <c r="P296" s="1109">
        <v>0</v>
      </c>
      <c r="Q296" s="1109">
        <v>0</v>
      </c>
    </row>
    <row r="297" spans="1:17">
      <c r="A297" s="1109">
        <v>15438</v>
      </c>
      <c r="B297" s="1110" t="s">
        <v>10699</v>
      </c>
      <c r="C297" s="1109">
        <v>4.125</v>
      </c>
      <c r="D297" s="1109">
        <v>1.75</v>
      </c>
      <c r="E297" s="1109">
        <v>37</v>
      </c>
      <c r="F297" s="1109">
        <v>37</v>
      </c>
      <c r="G297" s="1110" t="s">
        <v>4654</v>
      </c>
      <c r="H297" s="1110" t="s">
        <v>4654</v>
      </c>
      <c r="I297" s="1110" t="s">
        <v>10701</v>
      </c>
      <c r="J297" s="1109">
        <v>110000</v>
      </c>
      <c r="K297" s="1109">
        <v>4.125</v>
      </c>
      <c r="L297" s="1109">
        <v>1.75</v>
      </c>
      <c r="M297" s="1109">
        <v>1205464</v>
      </c>
      <c r="N297" s="1109">
        <v>0</v>
      </c>
      <c r="O297" s="1109">
        <v>70532</v>
      </c>
      <c r="P297" s="1109">
        <v>0</v>
      </c>
      <c r="Q297" s="1109">
        <v>7300</v>
      </c>
    </row>
    <row r="298" spans="1:17">
      <c r="A298" s="1109">
        <v>15439</v>
      </c>
      <c r="B298" s="1110" t="s">
        <v>10699</v>
      </c>
      <c r="C298" s="1109">
        <v>4.75</v>
      </c>
      <c r="D298" s="1109">
        <v>1.75</v>
      </c>
      <c r="E298" s="1109">
        <v>52</v>
      </c>
      <c r="F298" s="1109">
        <v>52</v>
      </c>
      <c r="G298" s="1110" t="s">
        <v>4654</v>
      </c>
      <c r="H298" s="1110" t="s">
        <v>4654</v>
      </c>
      <c r="I298" s="1110" t="s">
        <v>10702</v>
      </c>
      <c r="J298" s="1109">
        <v>110000</v>
      </c>
      <c r="K298" s="1109">
        <v>4.75</v>
      </c>
      <c r="L298" s="1109">
        <v>1.75</v>
      </c>
      <c r="M298" s="1109">
        <v>1684679</v>
      </c>
      <c r="N298" s="1109">
        <v>0</v>
      </c>
      <c r="O298" s="1109">
        <v>109250</v>
      </c>
      <c r="P298" s="1109">
        <v>0</v>
      </c>
      <c r="Q298" s="1109">
        <v>12100</v>
      </c>
    </row>
    <row r="299" spans="1:17">
      <c r="A299" s="1109">
        <v>15440</v>
      </c>
      <c r="B299" s="1110" t="s">
        <v>10699</v>
      </c>
      <c r="C299" s="1109">
        <v>4.75</v>
      </c>
      <c r="D299" s="1109">
        <v>2</v>
      </c>
      <c r="E299" s="1109">
        <v>50</v>
      </c>
      <c r="F299" s="1109">
        <v>50</v>
      </c>
      <c r="G299" s="1110" t="s">
        <v>4654</v>
      </c>
      <c r="H299" s="1110" t="s">
        <v>4654</v>
      </c>
      <c r="I299" s="1110" t="s">
        <v>10703</v>
      </c>
      <c r="J299" s="1109">
        <v>110000</v>
      </c>
      <c r="K299" s="1109">
        <v>4.75</v>
      </c>
      <c r="L299" s="1109">
        <v>2</v>
      </c>
      <c r="M299" s="1109">
        <v>1603685</v>
      </c>
      <c r="N299" s="1109">
        <v>0</v>
      </c>
      <c r="O299" s="1109">
        <v>107803</v>
      </c>
      <c r="P299" s="1109">
        <v>0</v>
      </c>
      <c r="Q299" s="1109">
        <v>9900</v>
      </c>
    </row>
    <row r="300" spans="1:17">
      <c r="A300" s="1109">
        <v>15441</v>
      </c>
      <c r="B300" s="1110" t="s">
        <v>10699</v>
      </c>
      <c r="C300" s="1109">
        <v>4.75</v>
      </c>
      <c r="D300" s="1109">
        <v>2.25</v>
      </c>
      <c r="E300" s="1109">
        <v>47</v>
      </c>
      <c r="F300" s="1109">
        <v>47</v>
      </c>
      <c r="G300" s="1110" t="s">
        <v>4654</v>
      </c>
      <c r="H300" s="1110" t="s">
        <v>4654</v>
      </c>
      <c r="I300" s="1110" t="s">
        <v>10704</v>
      </c>
      <c r="J300" s="1109">
        <v>110000</v>
      </c>
      <c r="K300" s="1109">
        <v>4.75</v>
      </c>
      <c r="L300" s="1109">
        <v>2.25</v>
      </c>
      <c r="M300" s="1109">
        <v>1511892</v>
      </c>
      <c r="N300" s="1109">
        <v>0</v>
      </c>
      <c r="O300" s="1109">
        <v>105697</v>
      </c>
      <c r="P300" s="1109">
        <v>0</v>
      </c>
      <c r="Q300" s="1109">
        <v>8700</v>
      </c>
    </row>
    <row r="301" spans="1:17">
      <c r="A301" s="1109">
        <v>15442</v>
      </c>
      <c r="B301" s="1110" t="s">
        <v>10699</v>
      </c>
      <c r="C301" s="1109">
        <v>5</v>
      </c>
      <c r="D301" s="1109">
        <v>2</v>
      </c>
      <c r="E301" s="1109">
        <v>56</v>
      </c>
      <c r="F301" s="1109">
        <v>56</v>
      </c>
      <c r="G301" s="1110" t="s">
        <v>4654</v>
      </c>
      <c r="H301" s="1110" t="s">
        <v>4654</v>
      </c>
      <c r="I301" s="1110" t="s">
        <v>10705</v>
      </c>
      <c r="J301" s="1109">
        <v>110000</v>
      </c>
      <c r="K301" s="1109">
        <v>5</v>
      </c>
      <c r="L301" s="1109">
        <v>2</v>
      </c>
      <c r="M301" s="1109">
        <v>1814270</v>
      </c>
      <c r="N301" s="1109">
        <v>0</v>
      </c>
      <c r="O301" s="1109">
        <v>126492</v>
      </c>
      <c r="P301" s="1109">
        <v>0</v>
      </c>
      <c r="Q301" s="1109">
        <v>10800</v>
      </c>
    </row>
    <row r="302" spans="1:17">
      <c r="A302" s="1109">
        <v>15443</v>
      </c>
      <c r="B302" s="1110" t="s">
        <v>10699</v>
      </c>
      <c r="C302" s="1109">
        <v>5.25</v>
      </c>
      <c r="D302" s="1109">
        <v>2</v>
      </c>
      <c r="E302" s="1109">
        <v>63</v>
      </c>
      <c r="F302" s="1109">
        <v>63</v>
      </c>
      <c r="G302" s="1110" t="s">
        <v>4654</v>
      </c>
      <c r="H302" s="1110" t="s">
        <v>4654</v>
      </c>
      <c r="I302" s="1110" t="s">
        <v>10706</v>
      </c>
      <c r="J302" s="1109">
        <v>110000</v>
      </c>
      <c r="K302" s="1109">
        <v>5.25</v>
      </c>
      <c r="L302" s="1109">
        <v>2</v>
      </c>
      <c r="M302" s="1109">
        <v>2035654</v>
      </c>
      <c r="N302" s="1109">
        <v>0</v>
      </c>
      <c r="O302" s="1109">
        <v>147113</v>
      </c>
      <c r="P302" s="1109">
        <v>0</v>
      </c>
      <c r="Q302" s="1109">
        <v>12500</v>
      </c>
    </row>
    <row r="303" spans="1:17">
      <c r="A303" s="1109">
        <v>15444</v>
      </c>
      <c r="B303" s="1110" t="s">
        <v>10699</v>
      </c>
      <c r="C303" s="1109">
        <v>5.5</v>
      </c>
      <c r="D303" s="1109">
        <v>2.25</v>
      </c>
      <c r="E303" s="1109">
        <v>67</v>
      </c>
      <c r="F303" s="1109">
        <v>67</v>
      </c>
      <c r="G303" s="1110" t="s">
        <v>4654</v>
      </c>
      <c r="H303" s="1110" t="s">
        <v>4654</v>
      </c>
      <c r="I303" s="1110" t="s">
        <v>10707</v>
      </c>
      <c r="J303" s="1109">
        <v>110000</v>
      </c>
      <c r="K303" s="1109">
        <v>5.5</v>
      </c>
      <c r="L303" s="1109">
        <v>2.25</v>
      </c>
      <c r="M303" s="1109">
        <v>2176044</v>
      </c>
      <c r="N303" s="1109">
        <v>0</v>
      </c>
      <c r="O303" s="1109">
        <v>167945</v>
      </c>
      <c r="P303" s="1109">
        <v>0</v>
      </c>
      <c r="Q303" s="1109">
        <v>15400</v>
      </c>
    </row>
    <row r="304" spans="1:17">
      <c r="A304" s="1109">
        <v>15445</v>
      </c>
      <c r="B304" s="1110" t="s">
        <v>10699</v>
      </c>
      <c r="C304" s="1109">
        <v>5.75</v>
      </c>
      <c r="D304" s="1109">
        <v>2.5</v>
      </c>
      <c r="E304" s="1109">
        <v>72</v>
      </c>
      <c r="F304" s="1109">
        <v>72</v>
      </c>
      <c r="G304" s="1110" t="s">
        <v>4654</v>
      </c>
      <c r="H304" s="1110" t="s">
        <v>4654</v>
      </c>
      <c r="I304" s="1110" t="s">
        <v>10707</v>
      </c>
      <c r="J304" s="1109">
        <v>110000</v>
      </c>
      <c r="K304" s="1109">
        <v>5.75</v>
      </c>
      <c r="L304" s="1109">
        <v>2.5</v>
      </c>
      <c r="M304" s="1109">
        <v>2316434</v>
      </c>
      <c r="N304" s="1109">
        <v>0</v>
      </c>
      <c r="O304" s="1109">
        <v>190378</v>
      </c>
      <c r="P304" s="1109">
        <v>0</v>
      </c>
      <c r="Q304" s="1109">
        <v>19400</v>
      </c>
    </row>
    <row r="305" spans="1:17">
      <c r="A305" s="1109">
        <v>15446</v>
      </c>
      <c r="B305" s="1110" t="s">
        <v>10699</v>
      </c>
      <c r="C305" s="1109">
        <v>6</v>
      </c>
      <c r="D305" s="1109">
        <v>2.25</v>
      </c>
      <c r="E305" s="1109">
        <v>83</v>
      </c>
      <c r="F305" s="1109">
        <v>83</v>
      </c>
      <c r="G305" s="1110" t="s">
        <v>4654</v>
      </c>
      <c r="H305" s="1110" t="s">
        <v>4654</v>
      </c>
      <c r="I305" s="1110" t="s">
        <v>10707</v>
      </c>
      <c r="J305" s="1109">
        <v>110000</v>
      </c>
      <c r="K305" s="1109">
        <v>6</v>
      </c>
      <c r="L305" s="1109">
        <v>2.25</v>
      </c>
      <c r="M305" s="1109">
        <v>2672809</v>
      </c>
      <c r="N305" s="1109">
        <v>0</v>
      </c>
      <c r="O305" s="1109">
        <v>219886</v>
      </c>
      <c r="P305" s="1109">
        <v>0</v>
      </c>
      <c r="Q305" s="1109">
        <v>21600</v>
      </c>
    </row>
    <row r="306" spans="1:17">
      <c r="A306" s="1109">
        <v>15447</v>
      </c>
      <c r="B306" s="1110" t="s">
        <v>10699</v>
      </c>
      <c r="C306" s="1109">
        <v>6</v>
      </c>
      <c r="D306" s="1109">
        <v>2.8130000000000002</v>
      </c>
      <c r="E306" s="1109">
        <v>75</v>
      </c>
      <c r="F306" s="1109">
        <v>75</v>
      </c>
      <c r="G306" s="1110" t="s">
        <v>4654</v>
      </c>
      <c r="H306" s="1110" t="s">
        <v>4654</v>
      </c>
      <c r="I306" s="1110" t="s">
        <v>10708</v>
      </c>
      <c r="J306" s="1109">
        <v>110000</v>
      </c>
      <c r="K306" s="1109">
        <v>6</v>
      </c>
      <c r="L306" s="1109">
        <v>2.8130000000000002</v>
      </c>
      <c r="M306" s="1109">
        <v>2426546</v>
      </c>
      <c r="N306" s="1109">
        <v>0</v>
      </c>
      <c r="O306" s="1109">
        <v>213484</v>
      </c>
      <c r="P306" s="1109">
        <v>0</v>
      </c>
      <c r="Q306" s="1109">
        <v>22200</v>
      </c>
    </row>
    <row r="307" spans="1:17">
      <c r="A307" s="1109">
        <v>15448</v>
      </c>
      <c r="B307" s="1110" t="s">
        <v>10699</v>
      </c>
      <c r="C307" s="1109">
        <v>6</v>
      </c>
      <c r="D307" s="1109">
        <v>2.8130000000000002</v>
      </c>
      <c r="E307" s="1109">
        <v>75</v>
      </c>
      <c r="F307" s="1109">
        <v>75</v>
      </c>
      <c r="G307" s="1110" t="s">
        <v>4654</v>
      </c>
      <c r="H307" s="1110" t="s">
        <v>4654</v>
      </c>
      <c r="I307" s="1110" t="s">
        <v>10707</v>
      </c>
      <c r="J307" s="1109">
        <v>110000</v>
      </c>
      <c r="K307" s="1109">
        <v>6</v>
      </c>
      <c r="L307" s="1109">
        <v>2.8130000000000002</v>
      </c>
      <c r="M307" s="1109">
        <v>2426546</v>
      </c>
      <c r="N307" s="1109">
        <v>0</v>
      </c>
      <c r="O307" s="1109">
        <v>213484</v>
      </c>
      <c r="P307" s="1109">
        <v>0</v>
      </c>
      <c r="Q307" s="1109">
        <v>16200</v>
      </c>
    </row>
    <row r="308" spans="1:17">
      <c r="A308" s="1109">
        <v>15449</v>
      </c>
      <c r="B308" s="1110" t="s">
        <v>10699</v>
      </c>
      <c r="C308" s="1109">
        <v>6.25</v>
      </c>
      <c r="D308" s="1109">
        <v>2.5</v>
      </c>
      <c r="E308" s="1109">
        <v>88</v>
      </c>
      <c r="F308" s="1109">
        <v>88</v>
      </c>
      <c r="G308" s="1110" t="s">
        <v>4654</v>
      </c>
      <c r="H308" s="1110" t="s">
        <v>4654</v>
      </c>
      <c r="I308" s="1110" t="s">
        <v>10709</v>
      </c>
      <c r="J308" s="1109">
        <v>110000</v>
      </c>
      <c r="K308" s="1109">
        <v>6.25</v>
      </c>
      <c r="L308" s="1109">
        <v>2.5</v>
      </c>
      <c r="M308" s="1109">
        <v>2834797</v>
      </c>
      <c r="N308" s="1109">
        <v>0</v>
      </c>
      <c r="O308" s="1109">
        <v>247056</v>
      </c>
      <c r="P308" s="1109">
        <v>0</v>
      </c>
      <c r="Q308" s="1109">
        <v>21200</v>
      </c>
    </row>
    <row r="309" spans="1:17">
      <c r="A309" s="1109">
        <v>15450</v>
      </c>
      <c r="B309" s="1110" t="s">
        <v>10699</v>
      </c>
      <c r="C309" s="1109">
        <v>6.25</v>
      </c>
      <c r="D309" s="1109">
        <v>2.8130000000000002</v>
      </c>
      <c r="E309" s="1109">
        <v>83</v>
      </c>
      <c r="F309" s="1109">
        <v>83</v>
      </c>
      <c r="G309" s="1110" t="s">
        <v>4654</v>
      </c>
      <c r="H309" s="1110" t="s">
        <v>4654</v>
      </c>
      <c r="I309" s="1110" t="s">
        <v>10710</v>
      </c>
      <c r="J309" s="1109">
        <v>110000</v>
      </c>
      <c r="K309" s="1109">
        <v>6.25</v>
      </c>
      <c r="L309" s="1109">
        <v>2.8130000000000002</v>
      </c>
      <c r="M309" s="1109">
        <v>2691127</v>
      </c>
      <c r="N309" s="1109">
        <v>0</v>
      </c>
      <c r="O309" s="1109">
        <v>243142</v>
      </c>
      <c r="P309" s="1109">
        <v>0</v>
      </c>
      <c r="Q309" s="1109">
        <v>19800</v>
      </c>
    </row>
    <row r="310" spans="1:17">
      <c r="A310" s="1109">
        <v>15451</v>
      </c>
      <c r="B310" s="1110" t="s">
        <v>10699</v>
      </c>
      <c r="C310" s="1109">
        <v>6.5</v>
      </c>
      <c r="D310" s="1109">
        <v>2.5</v>
      </c>
      <c r="E310" s="1109">
        <v>96</v>
      </c>
      <c r="F310" s="1109">
        <v>96</v>
      </c>
      <c r="G310" s="1110" t="s">
        <v>4654</v>
      </c>
      <c r="H310" s="1110" t="s">
        <v>4654</v>
      </c>
      <c r="I310" s="1110" t="s">
        <v>10709</v>
      </c>
      <c r="J310" s="1109">
        <v>110000</v>
      </c>
      <c r="K310" s="1109">
        <v>6.5</v>
      </c>
      <c r="L310" s="1109">
        <v>2.5</v>
      </c>
      <c r="M310" s="1109">
        <v>3110177</v>
      </c>
      <c r="N310" s="1109">
        <v>0</v>
      </c>
      <c r="O310" s="1109">
        <v>278964</v>
      </c>
      <c r="P310" s="1109">
        <v>0</v>
      </c>
      <c r="Q310" s="1109">
        <v>18000</v>
      </c>
    </row>
    <row r="311" spans="1:17">
      <c r="A311" s="1109">
        <v>15452</v>
      </c>
      <c r="B311" s="1110" t="s">
        <v>10699</v>
      </c>
      <c r="C311" s="1109">
        <v>6.5</v>
      </c>
      <c r="D311" s="1109">
        <v>2.8130000000000002</v>
      </c>
      <c r="E311" s="1109">
        <v>91</v>
      </c>
      <c r="F311" s="1109">
        <v>91</v>
      </c>
      <c r="G311" s="1110" t="s">
        <v>4654</v>
      </c>
      <c r="H311" s="1110" t="s">
        <v>4654</v>
      </c>
      <c r="I311" s="1110" t="s">
        <v>10711</v>
      </c>
      <c r="J311" s="1109">
        <v>110000</v>
      </c>
      <c r="K311" s="1109">
        <v>6.5</v>
      </c>
      <c r="L311" s="1109">
        <v>2.8130000000000002</v>
      </c>
      <c r="M311" s="1109">
        <v>2966507</v>
      </c>
      <c r="N311" s="1109">
        <v>0</v>
      </c>
      <c r="O311" s="1109">
        <v>275201</v>
      </c>
      <c r="P311" s="1109">
        <v>0</v>
      </c>
      <c r="Q311" s="1109">
        <v>23000</v>
      </c>
    </row>
    <row r="312" spans="1:17">
      <c r="A312" s="1109">
        <v>15453</v>
      </c>
      <c r="B312" s="1110" t="s">
        <v>10699</v>
      </c>
      <c r="C312" s="1109">
        <v>6.75</v>
      </c>
      <c r="D312" s="1109">
        <v>2.25</v>
      </c>
      <c r="E312" s="1109">
        <v>108</v>
      </c>
      <c r="F312" s="1109">
        <v>108</v>
      </c>
      <c r="G312" s="1110" t="s">
        <v>4654</v>
      </c>
      <c r="H312" s="1110" t="s">
        <v>4654</v>
      </c>
      <c r="I312" s="1110" t="s">
        <v>10712</v>
      </c>
      <c r="J312" s="1109">
        <v>110000</v>
      </c>
      <c r="K312" s="1109">
        <v>6.75</v>
      </c>
      <c r="L312" s="1109">
        <v>2.25</v>
      </c>
      <c r="M312" s="1109">
        <v>3498949</v>
      </c>
      <c r="N312" s="1109">
        <v>0</v>
      </c>
      <c r="O312" s="1109">
        <v>315452</v>
      </c>
      <c r="P312" s="1109">
        <v>0</v>
      </c>
      <c r="Q312" s="1109">
        <v>35000</v>
      </c>
    </row>
    <row r="313" spans="1:17">
      <c r="A313" s="1109">
        <v>15454</v>
      </c>
      <c r="B313" s="1110" t="s">
        <v>10699</v>
      </c>
      <c r="C313" s="1109">
        <v>6.75</v>
      </c>
      <c r="D313" s="1109">
        <v>2.5</v>
      </c>
      <c r="E313" s="1109">
        <v>105</v>
      </c>
      <c r="F313" s="1109">
        <v>105</v>
      </c>
      <c r="G313" s="1110" t="s">
        <v>4654</v>
      </c>
      <c r="H313" s="1110" t="s">
        <v>4654</v>
      </c>
      <c r="I313" s="1110" t="s">
        <v>10711</v>
      </c>
      <c r="J313" s="1109">
        <v>110000</v>
      </c>
      <c r="K313" s="1109">
        <v>6.75</v>
      </c>
      <c r="L313" s="1109">
        <v>2.5</v>
      </c>
      <c r="M313" s="1109">
        <v>3396357</v>
      </c>
      <c r="N313" s="1109">
        <v>0</v>
      </c>
      <c r="O313" s="1109">
        <v>313385</v>
      </c>
      <c r="P313" s="1109">
        <v>0</v>
      </c>
      <c r="Q313" s="1109">
        <v>26000</v>
      </c>
    </row>
    <row r="314" spans="1:17">
      <c r="A314" s="1109">
        <v>15455</v>
      </c>
      <c r="B314" s="1110" t="s">
        <v>10699</v>
      </c>
      <c r="C314" s="1109">
        <v>6.75</v>
      </c>
      <c r="D314" s="1109">
        <v>2.8130000000000002</v>
      </c>
      <c r="E314" s="1109">
        <v>100</v>
      </c>
      <c r="F314" s="1109">
        <v>100</v>
      </c>
      <c r="G314" s="1110" t="s">
        <v>4654</v>
      </c>
      <c r="H314" s="1110" t="s">
        <v>4654</v>
      </c>
      <c r="I314" s="1110" t="s">
        <v>10712</v>
      </c>
      <c r="J314" s="1109">
        <v>110000</v>
      </c>
      <c r="K314" s="1109">
        <v>6.75</v>
      </c>
      <c r="L314" s="1109">
        <v>2.8130000000000002</v>
      </c>
      <c r="M314" s="1109">
        <v>3252686</v>
      </c>
      <c r="N314" s="1109">
        <v>0</v>
      </c>
      <c r="O314" s="1109">
        <v>309762</v>
      </c>
      <c r="P314" s="1109">
        <v>0</v>
      </c>
      <c r="Q314" s="1109">
        <v>29500</v>
      </c>
    </row>
    <row r="315" spans="1:17">
      <c r="A315" s="1109">
        <v>15456</v>
      </c>
      <c r="B315" s="1110" t="s">
        <v>10699</v>
      </c>
      <c r="C315" s="1109">
        <v>6.75</v>
      </c>
      <c r="D315" s="1109">
        <v>2.8130000000000002</v>
      </c>
      <c r="E315" s="1109">
        <v>100</v>
      </c>
      <c r="F315" s="1109">
        <v>100</v>
      </c>
      <c r="G315" s="1110" t="s">
        <v>4654</v>
      </c>
      <c r="H315" s="1110" t="s">
        <v>4654</v>
      </c>
      <c r="I315" s="1110" t="s">
        <v>10713</v>
      </c>
      <c r="J315" s="1109">
        <v>110000</v>
      </c>
      <c r="K315" s="1109">
        <v>6.75</v>
      </c>
      <c r="L315" s="1109">
        <v>2.8130000000000002</v>
      </c>
      <c r="M315" s="1109">
        <v>3252686</v>
      </c>
      <c r="N315" s="1109">
        <v>0</v>
      </c>
      <c r="O315" s="1109">
        <v>309762</v>
      </c>
      <c r="P315" s="1109">
        <v>0</v>
      </c>
      <c r="Q315" s="1109">
        <v>32000</v>
      </c>
    </row>
    <row r="316" spans="1:17">
      <c r="A316" s="1109">
        <v>15457</v>
      </c>
      <c r="B316" s="1110" t="s">
        <v>10699</v>
      </c>
      <c r="C316" s="1109">
        <v>7</v>
      </c>
      <c r="D316" s="1109">
        <v>2.25</v>
      </c>
      <c r="E316" s="1109">
        <v>117</v>
      </c>
      <c r="F316" s="1109">
        <v>117</v>
      </c>
      <c r="G316" s="1110" t="s">
        <v>4654</v>
      </c>
      <c r="H316" s="1110" t="s">
        <v>4654</v>
      </c>
      <c r="I316" s="1110" t="s">
        <v>10712</v>
      </c>
      <c r="J316" s="1109">
        <v>110000</v>
      </c>
      <c r="K316" s="1109">
        <v>7</v>
      </c>
      <c r="L316" s="1109">
        <v>2.25</v>
      </c>
      <c r="M316" s="1109">
        <v>3795928</v>
      </c>
      <c r="N316" s="1109">
        <v>0</v>
      </c>
      <c r="O316" s="1109">
        <v>352412</v>
      </c>
      <c r="P316" s="1109">
        <v>0</v>
      </c>
      <c r="Q316" s="1109">
        <v>35000</v>
      </c>
    </row>
    <row r="317" spans="1:17">
      <c r="A317" s="1109">
        <v>15458</v>
      </c>
      <c r="B317" s="1110" t="s">
        <v>10699</v>
      </c>
      <c r="C317" s="1109">
        <v>7</v>
      </c>
      <c r="D317" s="1109">
        <v>2.5</v>
      </c>
      <c r="E317" s="1109">
        <v>114</v>
      </c>
      <c r="F317" s="1109">
        <v>114</v>
      </c>
      <c r="G317" s="1110" t="s">
        <v>4654</v>
      </c>
      <c r="H317" s="1110" t="s">
        <v>4654</v>
      </c>
      <c r="I317" s="1110" t="s">
        <v>10712</v>
      </c>
      <c r="J317" s="1109">
        <v>110000</v>
      </c>
      <c r="K317" s="1109">
        <v>7</v>
      </c>
      <c r="L317" s="1109">
        <v>2.5</v>
      </c>
      <c r="M317" s="1109">
        <v>3693335</v>
      </c>
      <c r="N317" s="1109">
        <v>0</v>
      </c>
      <c r="O317" s="1109">
        <v>350419</v>
      </c>
      <c r="P317" s="1109">
        <v>0</v>
      </c>
      <c r="Q317" s="1109">
        <v>33000</v>
      </c>
    </row>
    <row r="318" spans="1:17">
      <c r="A318" s="1109">
        <v>15459</v>
      </c>
      <c r="B318" s="1110" t="s">
        <v>10699</v>
      </c>
      <c r="C318" s="1109">
        <v>7</v>
      </c>
      <c r="D318" s="1109">
        <v>2.8130000000000002</v>
      </c>
      <c r="E318" s="1109">
        <v>110</v>
      </c>
      <c r="F318" s="1109">
        <v>110</v>
      </c>
      <c r="G318" s="1110" t="s">
        <v>4654</v>
      </c>
      <c r="H318" s="1110" t="s">
        <v>4654</v>
      </c>
      <c r="I318" s="1110" t="s">
        <v>10714</v>
      </c>
      <c r="J318" s="1109">
        <v>110000</v>
      </c>
      <c r="K318" s="1109">
        <v>7</v>
      </c>
      <c r="L318" s="1109">
        <v>2.8130000000000002</v>
      </c>
      <c r="M318" s="1109">
        <v>3549665</v>
      </c>
      <c r="N318" s="1109">
        <v>0</v>
      </c>
      <c r="O318" s="1109">
        <v>346925</v>
      </c>
      <c r="P318" s="1109">
        <v>0</v>
      </c>
      <c r="Q318" s="1109">
        <v>36500</v>
      </c>
    </row>
    <row r="319" spans="1:17">
      <c r="A319" s="1109">
        <v>15460</v>
      </c>
      <c r="B319" s="1110" t="s">
        <v>10699</v>
      </c>
      <c r="C319" s="1109">
        <v>7.25</v>
      </c>
      <c r="D319" s="1109">
        <v>2.8130000000000002</v>
      </c>
      <c r="E319" s="1109">
        <v>119</v>
      </c>
      <c r="F319" s="1109">
        <v>119</v>
      </c>
      <c r="G319" s="1110" t="s">
        <v>4654</v>
      </c>
      <c r="H319" s="1110" t="s">
        <v>4654</v>
      </c>
      <c r="I319" s="1110" t="s">
        <v>10715</v>
      </c>
      <c r="J319" s="1109">
        <v>110000</v>
      </c>
      <c r="K319" s="1109">
        <v>7.25</v>
      </c>
      <c r="L319" s="1109">
        <v>2.8130000000000002</v>
      </c>
      <c r="M319" s="1109">
        <v>3857443</v>
      </c>
      <c r="N319" s="1109">
        <v>0</v>
      </c>
      <c r="O319" s="1109">
        <v>386790</v>
      </c>
      <c r="P319" s="1109">
        <v>0</v>
      </c>
      <c r="Q319" s="1109">
        <v>32000</v>
      </c>
    </row>
    <row r="320" spans="1:17">
      <c r="A320" s="1109">
        <v>15461</v>
      </c>
      <c r="B320" s="1110" t="s">
        <v>10699</v>
      </c>
      <c r="C320" s="1109">
        <v>7.25</v>
      </c>
      <c r="D320" s="1109">
        <v>2.8130000000000002</v>
      </c>
      <c r="E320" s="1109">
        <v>119</v>
      </c>
      <c r="F320" s="1109">
        <v>119</v>
      </c>
      <c r="G320" s="1110" t="s">
        <v>4654</v>
      </c>
      <c r="H320" s="1110" t="s">
        <v>4654</v>
      </c>
      <c r="I320" s="1110" t="s">
        <v>10714</v>
      </c>
      <c r="J320" s="1109">
        <v>110000</v>
      </c>
      <c r="K320" s="1109">
        <v>7.25</v>
      </c>
      <c r="L320" s="1109">
        <v>2.8130000000000002</v>
      </c>
      <c r="M320" s="1109">
        <v>3857443</v>
      </c>
      <c r="N320" s="1109">
        <v>0</v>
      </c>
      <c r="O320" s="1109">
        <v>386790</v>
      </c>
      <c r="P320" s="1109">
        <v>0</v>
      </c>
      <c r="Q320" s="1109">
        <v>36500</v>
      </c>
    </row>
    <row r="321" spans="1:17">
      <c r="A321" s="1109">
        <v>15462</v>
      </c>
      <c r="B321" s="1110" t="s">
        <v>10699</v>
      </c>
      <c r="C321" s="1109">
        <v>7.25</v>
      </c>
      <c r="D321" s="1109">
        <v>2.8130000000000002</v>
      </c>
      <c r="E321" s="1109">
        <v>119</v>
      </c>
      <c r="F321" s="1109">
        <v>119</v>
      </c>
      <c r="G321" s="1110" t="s">
        <v>4654</v>
      </c>
      <c r="H321" s="1110" t="s">
        <v>4654</v>
      </c>
      <c r="I321" s="1110" t="s">
        <v>10716</v>
      </c>
      <c r="J321" s="1109">
        <v>110000</v>
      </c>
      <c r="K321" s="1109">
        <v>7.25</v>
      </c>
      <c r="L321" s="1109">
        <v>2.8130000000000002</v>
      </c>
      <c r="M321" s="1109">
        <v>3857443</v>
      </c>
      <c r="N321" s="1109">
        <v>0</v>
      </c>
      <c r="O321" s="1109">
        <v>386790</v>
      </c>
      <c r="P321" s="1109">
        <v>0</v>
      </c>
      <c r="Q321" s="1109">
        <v>36000</v>
      </c>
    </row>
    <row r="322" spans="1:17">
      <c r="A322" s="1109">
        <v>15463</v>
      </c>
      <c r="B322" s="1110" t="s">
        <v>10699</v>
      </c>
      <c r="C322" s="1109">
        <v>7.5</v>
      </c>
      <c r="D322" s="1109">
        <v>2.8130000000000002</v>
      </c>
      <c r="E322" s="1109">
        <v>129</v>
      </c>
      <c r="F322" s="1109">
        <v>129</v>
      </c>
      <c r="G322" s="1110" t="s">
        <v>4654</v>
      </c>
      <c r="H322" s="1110" t="s">
        <v>4654</v>
      </c>
      <c r="I322" s="1110" t="s">
        <v>10716</v>
      </c>
      <c r="J322" s="1109">
        <v>110000</v>
      </c>
      <c r="K322" s="1109">
        <v>7.5</v>
      </c>
      <c r="L322" s="1109">
        <v>2.8130000000000002</v>
      </c>
      <c r="M322" s="1109">
        <v>4176020</v>
      </c>
      <c r="N322" s="1109">
        <v>0</v>
      </c>
      <c r="O322" s="1109">
        <v>429458</v>
      </c>
      <c r="P322" s="1109">
        <v>0</v>
      </c>
      <c r="Q322" s="1109">
        <v>36000</v>
      </c>
    </row>
    <row r="323" spans="1:17">
      <c r="A323" s="1109">
        <v>15464</v>
      </c>
      <c r="B323" s="1110" t="s">
        <v>10699</v>
      </c>
      <c r="C323" s="1109">
        <v>7.75</v>
      </c>
      <c r="D323" s="1109">
        <v>2.5</v>
      </c>
      <c r="E323" s="1109">
        <v>144</v>
      </c>
      <c r="F323" s="1109">
        <v>144</v>
      </c>
      <c r="G323" s="1110" t="s">
        <v>4654</v>
      </c>
      <c r="H323" s="1110" t="s">
        <v>4654</v>
      </c>
      <c r="I323" s="1110" t="s">
        <v>10717</v>
      </c>
      <c r="J323" s="1109">
        <v>110000</v>
      </c>
      <c r="K323" s="1109">
        <v>7.75</v>
      </c>
      <c r="L323" s="1109">
        <v>2.5</v>
      </c>
      <c r="M323" s="1109">
        <v>4649067</v>
      </c>
      <c r="N323" s="1109">
        <v>0</v>
      </c>
      <c r="O323" s="1109">
        <v>478183</v>
      </c>
      <c r="P323" s="1109">
        <v>0</v>
      </c>
      <c r="Q323" s="1109">
        <v>51000</v>
      </c>
    </row>
    <row r="324" spans="1:17">
      <c r="A324" s="1109">
        <v>15465</v>
      </c>
      <c r="B324" s="1110" t="s">
        <v>10699</v>
      </c>
      <c r="C324" s="1109">
        <v>7.75</v>
      </c>
      <c r="D324" s="1109">
        <v>2.8130000000000002</v>
      </c>
      <c r="E324" s="1109">
        <v>139</v>
      </c>
      <c r="F324" s="1109">
        <v>139</v>
      </c>
      <c r="G324" s="1110" t="s">
        <v>4654</v>
      </c>
      <c r="H324" s="1110" t="s">
        <v>4654</v>
      </c>
      <c r="I324" s="1110" t="s">
        <v>10718</v>
      </c>
      <c r="J324" s="1109">
        <v>110000</v>
      </c>
      <c r="K324" s="1109">
        <v>7.75</v>
      </c>
      <c r="L324" s="1109">
        <v>2.8130000000000002</v>
      </c>
      <c r="M324" s="1109">
        <v>4505397</v>
      </c>
      <c r="N324" s="1109">
        <v>0</v>
      </c>
      <c r="O324" s="1109">
        <v>475027</v>
      </c>
      <c r="P324" s="1109">
        <v>0</v>
      </c>
      <c r="Q324" s="1109">
        <v>48000</v>
      </c>
    </row>
    <row r="325" spans="1:17">
      <c r="A325" s="1109">
        <v>15466</v>
      </c>
      <c r="B325" s="1110" t="s">
        <v>10699</v>
      </c>
      <c r="C325" s="1109">
        <v>7.75</v>
      </c>
      <c r="D325" s="1109">
        <v>3</v>
      </c>
      <c r="E325" s="1109">
        <v>136</v>
      </c>
      <c r="F325" s="1109">
        <v>136</v>
      </c>
      <c r="G325" s="1110" t="s">
        <v>4654</v>
      </c>
      <c r="H325" s="1110" t="s">
        <v>4654</v>
      </c>
      <c r="I325" s="1110" t="s">
        <v>10718</v>
      </c>
      <c r="J325" s="1109">
        <v>110000</v>
      </c>
      <c r="K325" s="1109">
        <v>7.75</v>
      </c>
      <c r="L325" s="1109">
        <v>3</v>
      </c>
      <c r="M325" s="1109">
        <v>4411484</v>
      </c>
      <c r="N325" s="1109">
        <v>0</v>
      </c>
      <c r="O325" s="1109">
        <v>472563</v>
      </c>
      <c r="P325" s="1109">
        <v>0</v>
      </c>
      <c r="Q325" s="1109">
        <v>45000</v>
      </c>
    </row>
    <row r="326" spans="1:17">
      <c r="A326" s="1109">
        <v>15467</v>
      </c>
      <c r="B326" s="1110" t="s">
        <v>10699</v>
      </c>
      <c r="C326" s="1109">
        <v>7.75</v>
      </c>
      <c r="D326" s="1109">
        <v>3</v>
      </c>
      <c r="E326" s="1109">
        <v>136</v>
      </c>
      <c r="F326" s="1109">
        <v>136</v>
      </c>
      <c r="G326" s="1110" t="s">
        <v>4654</v>
      </c>
      <c r="H326" s="1110" t="s">
        <v>4654</v>
      </c>
      <c r="I326" s="1110" t="s">
        <v>10719</v>
      </c>
      <c r="J326" s="1109">
        <v>110000</v>
      </c>
      <c r="K326" s="1109">
        <v>7.75</v>
      </c>
      <c r="L326" s="1109">
        <v>3</v>
      </c>
      <c r="M326" s="1109">
        <v>4411484</v>
      </c>
      <c r="N326" s="1109">
        <v>0</v>
      </c>
      <c r="O326" s="1109">
        <v>472563</v>
      </c>
      <c r="P326" s="1109">
        <v>0</v>
      </c>
      <c r="Q326" s="1109">
        <v>50000</v>
      </c>
    </row>
    <row r="327" spans="1:17">
      <c r="A327" s="1109">
        <v>15468</v>
      </c>
      <c r="B327" s="1110" t="s">
        <v>10699</v>
      </c>
      <c r="C327" s="1109">
        <v>7.75</v>
      </c>
      <c r="D327" s="1109">
        <v>3</v>
      </c>
      <c r="E327" s="1109">
        <v>136</v>
      </c>
      <c r="F327" s="1109">
        <v>136</v>
      </c>
      <c r="G327" s="1110" t="s">
        <v>4654</v>
      </c>
      <c r="H327" s="1110" t="s">
        <v>4654</v>
      </c>
      <c r="I327" s="1110" t="s">
        <v>10717</v>
      </c>
      <c r="J327" s="1109">
        <v>110000</v>
      </c>
      <c r="K327" s="1109">
        <v>7.75</v>
      </c>
      <c r="L327" s="1109">
        <v>3</v>
      </c>
      <c r="M327" s="1109">
        <v>4411484</v>
      </c>
      <c r="N327" s="1109">
        <v>0</v>
      </c>
      <c r="O327" s="1109">
        <v>472563</v>
      </c>
      <c r="P327" s="1109">
        <v>0</v>
      </c>
      <c r="Q327" s="1109">
        <v>45000</v>
      </c>
    </row>
    <row r="328" spans="1:17">
      <c r="A328" s="1109">
        <v>15469</v>
      </c>
      <c r="B328" s="1110" t="s">
        <v>10699</v>
      </c>
      <c r="C328" s="1109">
        <v>8</v>
      </c>
      <c r="D328" s="1109">
        <v>2.5</v>
      </c>
      <c r="E328" s="1109">
        <v>154</v>
      </c>
      <c r="F328" s="1109">
        <v>154</v>
      </c>
      <c r="G328" s="1110" t="s">
        <v>4654</v>
      </c>
      <c r="H328" s="1110" t="s">
        <v>4654</v>
      </c>
      <c r="I328" s="1110" t="s">
        <v>10720</v>
      </c>
      <c r="J328" s="1109">
        <v>110000</v>
      </c>
      <c r="K328" s="1109">
        <v>8</v>
      </c>
      <c r="L328" s="1109">
        <v>2.5</v>
      </c>
      <c r="M328" s="1109">
        <v>4989243</v>
      </c>
      <c r="N328" s="1109">
        <v>0</v>
      </c>
      <c r="O328" s="1109">
        <v>526654</v>
      </c>
      <c r="P328" s="1109">
        <v>0</v>
      </c>
      <c r="Q328" s="1109">
        <v>59500</v>
      </c>
    </row>
    <row r="329" spans="1:17">
      <c r="A329" s="1109">
        <v>15470</v>
      </c>
      <c r="B329" s="1110" t="s">
        <v>10699</v>
      </c>
      <c r="C329" s="1109">
        <v>8</v>
      </c>
      <c r="D329" s="1109">
        <v>2.8130000000000002</v>
      </c>
      <c r="E329" s="1109">
        <v>150</v>
      </c>
      <c r="F329" s="1109">
        <v>150</v>
      </c>
      <c r="G329" s="1110" t="s">
        <v>4654</v>
      </c>
      <c r="H329" s="1110" t="s">
        <v>4654</v>
      </c>
      <c r="I329" s="1110" t="s">
        <v>10721</v>
      </c>
      <c r="J329" s="1109">
        <v>110000</v>
      </c>
      <c r="K329" s="1109">
        <v>8</v>
      </c>
      <c r="L329" s="1109">
        <v>2.8130000000000002</v>
      </c>
      <c r="M329" s="1109">
        <v>4845572</v>
      </c>
      <c r="N329" s="1109">
        <v>0</v>
      </c>
      <c r="O329" s="1109">
        <v>523597</v>
      </c>
      <c r="P329" s="1109">
        <v>0</v>
      </c>
      <c r="Q329" s="1109">
        <v>54000</v>
      </c>
    </row>
    <row r="330" spans="1:17">
      <c r="A330" s="1109">
        <v>15471</v>
      </c>
      <c r="B330" s="1110" t="s">
        <v>10699</v>
      </c>
      <c r="C330" s="1109">
        <v>8</v>
      </c>
      <c r="D330" s="1109">
        <v>3</v>
      </c>
      <c r="E330" s="1109">
        <v>147</v>
      </c>
      <c r="F330" s="1109">
        <v>147</v>
      </c>
      <c r="G330" s="1110" t="s">
        <v>4654</v>
      </c>
      <c r="H330" s="1110" t="s">
        <v>4654</v>
      </c>
      <c r="I330" s="1110" t="s">
        <v>10719</v>
      </c>
      <c r="J330" s="1109">
        <v>110000</v>
      </c>
      <c r="K330" s="1109">
        <v>8</v>
      </c>
      <c r="L330" s="1109">
        <v>3</v>
      </c>
      <c r="M330" s="1109">
        <v>4751660</v>
      </c>
      <c r="N330" s="1109">
        <v>0</v>
      </c>
      <c r="O330" s="1109">
        <v>521210</v>
      </c>
      <c r="P330" s="1109">
        <v>0</v>
      </c>
      <c r="Q330" s="1109">
        <v>50000</v>
      </c>
    </row>
    <row r="331" spans="1:17">
      <c r="A331" s="1109">
        <v>15472</v>
      </c>
      <c r="B331" s="1110" t="s">
        <v>10699</v>
      </c>
      <c r="C331" s="1109">
        <v>8</v>
      </c>
      <c r="D331" s="1109">
        <v>3</v>
      </c>
      <c r="E331" s="1109">
        <v>147</v>
      </c>
      <c r="F331" s="1109">
        <v>147</v>
      </c>
      <c r="G331" s="1110" t="s">
        <v>4654</v>
      </c>
      <c r="H331" s="1110" t="s">
        <v>4654</v>
      </c>
      <c r="I331" s="1110" t="s">
        <v>10720</v>
      </c>
      <c r="J331" s="1109">
        <v>110000</v>
      </c>
      <c r="K331" s="1109">
        <v>8</v>
      </c>
      <c r="L331" s="1109">
        <v>3</v>
      </c>
      <c r="M331" s="1109">
        <v>4751660</v>
      </c>
      <c r="N331" s="1109">
        <v>0</v>
      </c>
      <c r="O331" s="1109">
        <v>521210</v>
      </c>
      <c r="P331" s="1109">
        <v>0</v>
      </c>
      <c r="Q331" s="1109">
        <v>53000</v>
      </c>
    </row>
    <row r="332" spans="1:17">
      <c r="A332" s="1109">
        <v>15473</v>
      </c>
      <c r="B332" s="1110" t="s">
        <v>10699</v>
      </c>
      <c r="C332" s="1109">
        <v>8.25</v>
      </c>
      <c r="D332" s="1109">
        <v>3</v>
      </c>
      <c r="E332" s="1109">
        <v>158</v>
      </c>
      <c r="F332" s="1109">
        <v>158</v>
      </c>
      <c r="G332" s="1110" t="s">
        <v>4654</v>
      </c>
      <c r="H332" s="1110" t="s">
        <v>4654</v>
      </c>
      <c r="I332" s="1110" t="s">
        <v>10720</v>
      </c>
      <c r="J332" s="1109">
        <v>110000</v>
      </c>
      <c r="K332" s="1109">
        <v>8.25</v>
      </c>
      <c r="L332" s="1109">
        <v>3</v>
      </c>
      <c r="M332" s="1109">
        <v>5102635</v>
      </c>
      <c r="N332" s="1109">
        <v>0</v>
      </c>
      <c r="O332" s="1109">
        <v>572952</v>
      </c>
      <c r="P332" s="1109">
        <v>0</v>
      </c>
      <c r="Q332" s="1109">
        <v>53000</v>
      </c>
    </row>
    <row r="333" spans="1:17">
      <c r="A333" s="1109">
        <v>15474</v>
      </c>
      <c r="B333" s="1110" t="s">
        <v>10699</v>
      </c>
      <c r="C333" s="1109">
        <v>8.5</v>
      </c>
      <c r="D333" s="1109">
        <v>2.8119999999999998</v>
      </c>
      <c r="E333" s="1109">
        <v>172</v>
      </c>
      <c r="F333" s="1109">
        <v>172</v>
      </c>
      <c r="G333" s="1110" t="s">
        <v>4654</v>
      </c>
      <c r="H333" s="1110" t="s">
        <v>4654</v>
      </c>
      <c r="I333" s="1110" t="s">
        <v>10721</v>
      </c>
      <c r="J333" s="1109">
        <v>110000</v>
      </c>
      <c r="K333" s="1109">
        <v>8.5</v>
      </c>
      <c r="L333" s="1109">
        <v>2.8119999999999998</v>
      </c>
      <c r="M333" s="1109">
        <v>5558807</v>
      </c>
      <c r="N333" s="1109">
        <v>0</v>
      </c>
      <c r="O333" s="1109">
        <v>630145</v>
      </c>
      <c r="P333" s="1109">
        <v>0</v>
      </c>
      <c r="Q333" s="1109">
        <v>68000</v>
      </c>
    </row>
    <row r="334" spans="1:17">
      <c r="A334" s="1109">
        <v>15475</v>
      </c>
      <c r="B334" s="1110" t="s">
        <v>10699</v>
      </c>
      <c r="C334" s="1109">
        <v>8.5</v>
      </c>
      <c r="D334" s="1109">
        <v>3</v>
      </c>
      <c r="E334" s="1109">
        <v>169</v>
      </c>
      <c r="F334" s="1109">
        <v>169</v>
      </c>
      <c r="G334" s="1110" t="s">
        <v>4654</v>
      </c>
      <c r="H334" s="1110" t="s">
        <v>4654</v>
      </c>
      <c r="I334" s="1110" t="s">
        <v>10721</v>
      </c>
      <c r="J334" s="1109">
        <v>110000</v>
      </c>
      <c r="K334" s="1109">
        <v>8.5</v>
      </c>
      <c r="L334" s="1109">
        <v>3</v>
      </c>
      <c r="M334" s="1109">
        <v>5464409</v>
      </c>
      <c r="N334" s="1109">
        <v>0</v>
      </c>
      <c r="O334" s="1109">
        <v>627888</v>
      </c>
      <c r="P334" s="1109">
        <v>0</v>
      </c>
      <c r="Q334" s="1109">
        <v>65000</v>
      </c>
    </row>
    <row r="335" spans="1:17">
      <c r="A335" s="1109">
        <v>15476</v>
      </c>
      <c r="B335" s="1110" t="s">
        <v>10699</v>
      </c>
      <c r="C335" s="1109">
        <v>8.5</v>
      </c>
      <c r="D335" s="1109">
        <v>3</v>
      </c>
      <c r="E335" s="1109">
        <v>169</v>
      </c>
      <c r="F335" s="1109">
        <v>169</v>
      </c>
      <c r="G335" s="1110" t="s">
        <v>4654</v>
      </c>
      <c r="H335" s="1110" t="s">
        <v>4654</v>
      </c>
      <c r="I335" s="1110" t="s">
        <v>10722</v>
      </c>
      <c r="J335" s="1109">
        <v>110000</v>
      </c>
      <c r="K335" s="1109">
        <v>8.5</v>
      </c>
      <c r="L335" s="1109">
        <v>3</v>
      </c>
      <c r="M335" s="1109">
        <v>5464409</v>
      </c>
      <c r="N335" s="1109">
        <v>0</v>
      </c>
      <c r="O335" s="1109">
        <v>627888</v>
      </c>
      <c r="P335" s="1109">
        <v>0</v>
      </c>
      <c r="Q335" s="1109">
        <v>67000</v>
      </c>
    </row>
    <row r="336" spans="1:17">
      <c r="A336" s="1109">
        <v>15477</v>
      </c>
      <c r="B336" s="1110" t="s">
        <v>10699</v>
      </c>
      <c r="C336" s="1109">
        <v>8.5</v>
      </c>
      <c r="D336" s="1109">
        <v>3.25</v>
      </c>
      <c r="E336" s="1109">
        <v>165</v>
      </c>
      <c r="F336" s="1109">
        <v>165</v>
      </c>
      <c r="G336" s="1110" t="s">
        <v>4654</v>
      </c>
      <c r="H336" s="1110" t="s">
        <v>4654</v>
      </c>
      <c r="I336" s="1110" t="s">
        <v>10722</v>
      </c>
      <c r="J336" s="1109">
        <v>110000</v>
      </c>
      <c r="K336" s="1109">
        <v>8.5</v>
      </c>
      <c r="L336" s="1109">
        <v>3.25</v>
      </c>
      <c r="M336" s="1109">
        <v>5329418</v>
      </c>
      <c r="N336" s="1109">
        <v>0</v>
      </c>
      <c r="O336" s="1109">
        <v>624153</v>
      </c>
      <c r="P336" s="1109">
        <v>0</v>
      </c>
      <c r="Q336" s="1109">
        <v>63000</v>
      </c>
    </row>
    <row r="337" spans="1:17">
      <c r="A337" s="1109">
        <v>15478</v>
      </c>
      <c r="B337" s="1110" t="s">
        <v>10699</v>
      </c>
      <c r="C337" s="1109">
        <v>9</v>
      </c>
      <c r="D337" s="1109">
        <v>2.8130000000000002</v>
      </c>
      <c r="E337" s="1109">
        <v>195</v>
      </c>
      <c r="F337" s="1109">
        <v>195</v>
      </c>
      <c r="G337" s="1110" t="s">
        <v>4654</v>
      </c>
      <c r="H337" s="1110" t="s">
        <v>4654</v>
      </c>
      <c r="I337" s="1110" t="s">
        <v>10721</v>
      </c>
      <c r="J337" s="1109">
        <v>110000</v>
      </c>
      <c r="K337" s="1109">
        <v>9</v>
      </c>
      <c r="L337" s="1109">
        <v>2.8130000000000002</v>
      </c>
      <c r="M337" s="1109">
        <v>6314267</v>
      </c>
      <c r="N337" s="1109">
        <v>0</v>
      </c>
      <c r="O337" s="1109">
        <v>749860</v>
      </c>
      <c r="P337" s="1109">
        <v>0</v>
      </c>
      <c r="Q337" s="1109">
        <v>68000</v>
      </c>
    </row>
    <row r="338" spans="1:17">
      <c r="A338" s="1109">
        <v>15479</v>
      </c>
      <c r="B338" s="1110" t="s">
        <v>10699</v>
      </c>
      <c r="C338" s="1109">
        <v>9</v>
      </c>
      <c r="D338" s="1109">
        <v>3</v>
      </c>
      <c r="E338" s="1109">
        <v>192</v>
      </c>
      <c r="F338" s="1109">
        <v>192</v>
      </c>
      <c r="G338" s="1110" t="s">
        <v>4654</v>
      </c>
      <c r="H338" s="1110" t="s">
        <v>4654</v>
      </c>
      <c r="I338" s="1110" t="s">
        <v>10723</v>
      </c>
      <c r="J338" s="1109">
        <v>110000</v>
      </c>
      <c r="K338" s="1109">
        <v>9</v>
      </c>
      <c r="L338" s="1109">
        <v>3</v>
      </c>
      <c r="M338" s="1109">
        <v>6220354</v>
      </c>
      <c r="N338" s="1109">
        <v>0</v>
      </c>
      <c r="O338" s="1109">
        <v>747738</v>
      </c>
      <c r="P338" s="1109">
        <v>0</v>
      </c>
      <c r="Q338" s="1109">
        <v>80000</v>
      </c>
    </row>
    <row r="339" spans="1:17">
      <c r="A339" s="1109">
        <v>15480</v>
      </c>
      <c r="B339" s="1110" t="s">
        <v>10699</v>
      </c>
      <c r="C339" s="1109">
        <v>9</v>
      </c>
      <c r="D339" s="1109">
        <v>3.25</v>
      </c>
      <c r="E339" s="1109">
        <v>188</v>
      </c>
      <c r="F339" s="1109">
        <v>188</v>
      </c>
      <c r="G339" s="1110" t="s">
        <v>4654</v>
      </c>
      <c r="H339" s="1110" t="s">
        <v>4654</v>
      </c>
      <c r="I339" s="1110" t="s">
        <v>10723</v>
      </c>
      <c r="J339" s="1109">
        <v>110000</v>
      </c>
      <c r="K339" s="1109">
        <v>9</v>
      </c>
      <c r="L339" s="1109">
        <v>3.25</v>
      </c>
      <c r="M339" s="1109">
        <v>6085364</v>
      </c>
      <c r="N339" s="1109">
        <v>0</v>
      </c>
      <c r="O339" s="1109">
        <v>744211</v>
      </c>
      <c r="P339" s="1109">
        <v>0</v>
      </c>
      <c r="Q339" s="1109">
        <v>76000</v>
      </c>
    </row>
    <row r="340" spans="1:17">
      <c r="A340" s="1109">
        <v>15481</v>
      </c>
      <c r="B340" s="1110" t="s">
        <v>10699</v>
      </c>
      <c r="C340" s="1109">
        <v>9</v>
      </c>
      <c r="D340" s="1109">
        <v>3.75</v>
      </c>
      <c r="E340" s="1109">
        <v>179</v>
      </c>
      <c r="F340" s="1109">
        <v>179</v>
      </c>
      <c r="G340" s="1110" t="s">
        <v>4654</v>
      </c>
      <c r="H340" s="1110" t="s">
        <v>4654</v>
      </c>
      <c r="I340" s="1110" t="s">
        <v>10724</v>
      </c>
      <c r="J340" s="1109">
        <v>110000</v>
      </c>
      <c r="K340" s="1109">
        <v>9</v>
      </c>
      <c r="L340" s="1109">
        <v>3.75</v>
      </c>
      <c r="M340" s="1109">
        <v>5782986</v>
      </c>
      <c r="N340" s="1109">
        <v>0</v>
      </c>
      <c r="O340" s="1109">
        <v>734266</v>
      </c>
      <c r="P340" s="1109">
        <v>0</v>
      </c>
      <c r="Q340" s="1109">
        <v>75000</v>
      </c>
    </row>
    <row r="341" spans="1:17">
      <c r="A341" s="1109">
        <v>15482</v>
      </c>
      <c r="B341" s="1110" t="s">
        <v>10699</v>
      </c>
      <c r="C341" s="1109">
        <v>9.5</v>
      </c>
      <c r="D341" s="1109">
        <v>3</v>
      </c>
      <c r="E341" s="1109">
        <v>216</v>
      </c>
      <c r="F341" s="1109">
        <v>216</v>
      </c>
      <c r="G341" s="1110" t="s">
        <v>4654</v>
      </c>
      <c r="H341" s="1110" t="s">
        <v>4654</v>
      </c>
      <c r="I341" s="1110" t="s">
        <v>10723</v>
      </c>
      <c r="J341" s="1109">
        <v>110000</v>
      </c>
      <c r="K341" s="1109">
        <v>9.5</v>
      </c>
      <c r="L341" s="1109">
        <v>3</v>
      </c>
      <c r="M341" s="1109">
        <v>7019497</v>
      </c>
      <c r="N341" s="1109">
        <v>0</v>
      </c>
      <c r="O341" s="1109">
        <v>881551</v>
      </c>
      <c r="P341" s="1109">
        <v>0</v>
      </c>
      <c r="Q341" s="1109">
        <v>80000</v>
      </c>
    </row>
    <row r="342" spans="1:17">
      <c r="A342" s="1109">
        <v>15483</v>
      </c>
      <c r="B342" s="1110" t="s">
        <v>10699</v>
      </c>
      <c r="C342" s="1109">
        <v>9.5</v>
      </c>
      <c r="D342" s="1109">
        <v>3.25</v>
      </c>
      <c r="E342" s="1109">
        <v>212</v>
      </c>
      <c r="F342" s="1109">
        <v>212</v>
      </c>
      <c r="G342" s="1110" t="s">
        <v>4654</v>
      </c>
      <c r="H342" s="1110" t="s">
        <v>4654</v>
      </c>
      <c r="I342" s="1110" t="s">
        <v>10724</v>
      </c>
      <c r="J342" s="1109">
        <v>110000</v>
      </c>
      <c r="K342" s="1109">
        <v>9.5</v>
      </c>
      <c r="L342" s="1109">
        <v>3.25</v>
      </c>
      <c r="M342" s="1109">
        <v>6884507</v>
      </c>
      <c r="N342" s="1109">
        <v>0</v>
      </c>
      <c r="O342" s="1109">
        <v>878210</v>
      </c>
      <c r="P342" s="1109">
        <v>0</v>
      </c>
      <c r="Q342" s="1109">
        <v>100000</v>
      </c>
    </row>
    <row r="343" spans="1:17">
      <c r="A343" s="1109">
        <v>15484</v>
      </c>
      <c r="B343" s="1110" t="s">
        <v>10699</v>
      </c>
      <c r="C343" s="1109">
        <v>9.75</v>
      </c>
      <c r="D343" s="1109">
        <v>3.25</v>
      </c>
      <c r="E343" s="1109">
        <v>225</v>
      </c>
      <c r="F343" s="1109">
        <v>225</v>
      </c>
      <c r="G343" s="1110" t="s">
        <v>4654</v>
      </c>
      <c r="H343" s="1110" t="s">
        <v>4654</v>
      </c>
      <c r="I343" s="1110" t="s">
        <v>10724</v>
      </c>
      <c r="J343" s="1109">
        <v>110000</v>
      </c>
      <c r="K343" s="1109">
        <v>9.75</v>
      </c>
      <c r="L343" s="1109">
        <v>3.25</v>
      </c>
      <c r="M343" s="1109">
        <v>7300277</v>
      </c>
      <c r="N343" s="1109">
        <v>0</v>
      </c>
      <c r="O343" s="1109">
        <v>950684</v>
      </c>
      <c r="P343" s="1109">
        <v>0</v>
      </c>
      <c r="Q343" s="1109">
        <v>100000</v>
      </c>
    </row>
    <row r="344" spans="1:17">
      <c r="A344" s="1109">
        <v>15485</v>
      </c>
      <c r="B344" s="1110" t="s">
        <v>10699</v>
      </c>
      <c r="C344" s="1109">
        <v>10</v>
      </c>
      <c r="D344" s="1109">
        <v>3</v>
      </c>
      <c r="E344" s="1109">
        <v>243</v>
      </c>
      <c r="F344" s="1109">
        <v>243</v>
      </c>
      <c r="G344" s="1110" t="s">
        <v>4654</v>
      </c>
      <c r="H344" s="1110" t="s">
        <v>4654</v>
      </c>
      <c r="I344" s="1110" t="s">
        <v>10724</v>
      </c>
      <c r="J344" s="1109">
        <v>110000</v>
      </c>
      <c r="K344" s="1109">
        <v>10</v>
      </c>
      <c r="L344" s="1109">
        <v>3</v>
      </c>
      <c r="M344" s="1109">
        <v>7861837</v>
      </c>
      <c r="N344" s="1109">
        <v>0</v>
      </c>
      <c r="O344" s="1109">
        <v>1030114</v>
      </c>
      <c r="P344" s="1109">
        <v>0</v>
      </c>
      <c r="Q344" s="1109">
        <v>105000</v>
      </c>
    </row>
    <row r="345" spans="1:17">
      <c r="A345" s="1109">
        <v>15486</v>
      </c>
      <c r="B345" s="1110" t="s">
        <v>10699</v>
      </c>
      <c r="C345" s="1109">
        <v>10</v>
      </c>
      <c r="D345" s="1109">
        <v>3.5</v>
      </c>
      <c r="E345" s="1109">
        <v>235</v>
      </c>
      <c r="F345" s="1109">
        <v>235</v>
      </c>
      <c r="G345" s="1110" t="s">
        <v>4654</v>
      </c>
      <c r="H345" s="1110" t="s">
        <v>4654</v>
      </c>
      <c r="I345" s="1110" t="s">
        <v>10725</v>
      </c>
      <c r="J345" s="1109">
        <v>110000</v>
      </c>
      <c r="K345" s="1109">
        <v>10</v>
      </c>
      <c r="L345" s="1109">
        <v>3.5</v>
      </c>
      <c r="M345" s="1109">
        <v>7581057</v>
      </c>
      <c r="N345" s="1109">
        <v>0</v>
      </c>
      <c r="O345" s="1109">
        <v>1022941</v>
      </c>
      <c r="P345" s="1109">
        <v>0</v>
      </c>
      <c r="Q345" s="1109">
        <v>107000</v>
      </c>
    </row>
    <row r="346" spans="1:17">
      <c r="A346" s="1109">
        <v>15487</v>
      </c>
      <c r="B346" s="1110" t="s">
        <v>10699</v>
      </c>
      <c r="C346" s="1109">
        <v>11</v>
      </c>
      <c r="D346" s="1109">
        <v>3</v>
      </c>
      <c r="E346" s="1109">
        <v>299</v>
      </c>
      <c r="F346" s="1109">
        <v>299</v>
      </c>
      <c r="G346" s="1110" t="s">
        <v>4654</v>
      </c>
      <c r="H346" s="1110" t="s">
        <v>4654</v>
      </c>
      <c r="I346" s="1110" t="s">
        <v>10725</v>
      </c>
      <c r="J346" s="1109">
        <v>110000</v>
      </c>
      <c r="K346" s="1109">
        <v>11</v>
      </c>
      <c r="L346" s="1109">
        <v>3</v>
      </c>
      <c r="M346" s="1109">
        <v>9676106</v>
      </c>
      <c r="N346" s="1109">
        <v>0</v>
      </c>
      <c r="O346" s="1109">
        <v>1374630</v>
      </c>
      <c r="P346" s="1109">
        <v>0</v>
      </c>
      <c r="Q346" s="1109">
        <v>143000</v>
      </c>
    </row>
    <row r="347" spans="1:17">
      <c r="A347" s="1109">
        <v>15488</v>
      </c>
      <c r="B347" s="1110" t="s">
        <v>10699</v>
      </c>
      <c r="C347" s="1109">
        <v>12</v>
      </c>
      <c r="D347" s="1109">
        <v>3</v>
      </c>
      <c r="E347" s="1109">
        <v>361</v>
      </c>
      <c r="F347" s="1109">
        <v>361</v>
      </c>
      <c r="G347" s="1110" t="s">
        <v>4654</v>
      </c>
      <c r="H347" s="1110" t="s">
        <v>4654</v>
      </c>
      <c r="I347" s="1110" t="s">
        <v>4654</v>
      </c>
      <c r="J347" s="1109">
        <v>110000</v>
      </c>
      <c r="K347" s="1109">
        <v>12</v>
      </c>
      <c r="L347" s="1109">
        <v>3</v>
      </c>
      <c r="M347" s="1109">
        <v>11663160</v>
      </c>
      <c r="N347" s="1109">
        <v>0</v>
      </c>
      <c r="O347" s="1109">
        <v>1787562</v>
      </c>
      <c r="P347" s="1109">
        <v>0</v>
      </c>
      <c r="Q347" s="1109">
        <v>0</v>
      </c>
    </row>
    <row r="348" spans="1:17">
      <c r="A348" s="1109">
        <v>15489</v>
      </c>
      <c r="B348" s="1110" t="s">
        <v>2087</v>
      </c>
      <c r="C348" s="1109">
        <v>3.5</v>
      </c>
      <c r="D348" s="1109">
        <v>2.0619999999999998</v>
      </c>
      <c r="E348" s="1109">
        <v>25.3</v>
      </c>
      <c r="F348" s="1109">
        <v>25.3</v>
      </c>
      <c r="G348" s="1110" t="s">
        <v>4654</v>
      </c>
      <c r="H348" s="1110" t="s">
        <v>10726</v>
      </c>
      <c r="I348" s="1110" t="s">
        <v>10727</v>
      </c>
      <c r="J348" s="1109">
        <v>0</v>
      </c>
      <c r="K348" s="1109">
        <v>4.75</v>
      </c>
      <c r="L348" s="1109">
        <v>2.1880000000000002</v>
      </c>
      <c r="M348" s="1109">
        <v>345400</v>
      </c>
      <c r="N348" s="1109">
        <v>748750</v>
      </c>
      <c r="O348" s="1109">
        <v>19575</v>
      </c>
      <c r="P348" s="1109">
        <v>17575</v>
      </c>
      <c r="Q348" s="1109">
        <v>9900</v>
      </c>
    </row>
    <row r="349" spans="1:17">
      <c r="A349" s="1109">
        <v>15490</v>
      </c>
      <c r="B349" s="1110" t="s">
        <v>2087</v>
      </c>
      <c r="C349" s="1109">
        <v>4</v>
      </c>
      <c r="D349" s="1109">
        <v>2.5619999999999998</v>
      </c>
      <c r="E349" s="1109">
        <v>29.7</v>
      </c>
      <c r="F349" s="1109">
        <v>29.7</v>
      </c>
      <c r="G349" s="1110" t="s">
        <v>1367</v>
      </c>
      <c r="H349" s="1110" t="s">
        <v>10726</v>
      </c>
      <c r="I349" s="1110" t="s">
        <v>10728</v>
      </c>
      <c r="J349" s="1109">
        <v>0</v>
      </c>
      <c r="K349" s="1109">
        <v>5.25</v>
      </c>
      <c r="L349" s="1109">
        <v>2.6880000000000002</v>
      </c>
      <c r="M349" s="1109">
        <v>407550</v>
      </c>
      <c r="N349" s="1109">
        <v>711475</v>
      </c>
      <c r="O349" s="1109">
        <v>27635</v>
      </c>
      <c r="P349" s="1109">
        <v>23525</v>
      </c>
      <c r="Q349" s="1109">
        <v>13250</v>
      </c>
    </row>
    <row r="350" spans="1:17">
      <c r="A350" s="1109">
        <v>15491</v>
      </c>
      <c r="B350" s="1110" t="s">
        <v>2087</v>
      </c>
      <c r="C350" s="1109">
        <v>4.5</v>
      </c>
      <c r="D350" s="1109">
        <v>2.75</v>
      </c>
      <c r="E350" s="1109">
        <v>41</v>
      </c>
      <c r="F350" s="1109">
        <v>41</v>
      </c>
      <c r="G350" s="1110" t="s">
        <v>1367</v>
      </c>
      <c r="H350" s="1110" t="s">
        <v>10729</v>
      </c>
      <c r="I350" s="1110" t="s">
        <v>10730</v>
      </c>
      <c r="J350" s="1109">
        <v>0</v>
      </c>
      <c r="K350" s="1109">
        <v>6.25</v>
      </c>
      <c r="L350" s="1109">
        <v>2.875</v>
      </c>
      <c r="M350" s="1109">
        <v>548075</v>
      </c>
      <c r="N350" s="1109">
        <v>1024500</v>
      </c>
      <c r="O350" s="1109">
        <v>40715</v>
      </c>
      <c r="P350" s="1109">
        <v>38800</v>
      </c>
      <c r="Q350" s="1109">
        <v>21800</v>
      </c>
    </row>
    <row r="351" spans="1:17">
      <c r="A351" s="1109">
        <v>15492</v>
      </c>
      <c r="B351" s="1110" t="s">
        <v>2087</v>
      </c>
      <c r="C351" s="1109">
        <v>5</v>
      </c>
      <c r="D351" s="1109">
        <v>3</v>
      </c>
      <c r="E351" s="1109">
        <v>49.3</v>
      </c>
      <c r="F351" s="1109">
        <v>49.3</v>
      </c>
      <c r="G351" s="1110" t="s">
        <v>1367</v>
      </c>
      <c r="H351" s="1110" t="s">
        <v>10729</v>
      </c>
      <c r="I351" s="1110" t="s">
        <v>10731</v>
      </c>
      <c r="J351" s="1109">
        <v>0</v>
      </c>
      <c r="K351" s="1109">
        <v>6.5</v>
      </c>
      <c r="L351" s="1109">
        <v>3.125</v>
      </c>
      <c r="M351" s="1109">
        <v>691185</v>
      </c>
      <c r="N351" s="1109">
        <v>1266000</v>
      </c>
      <c r="O351" s="1109">
        <v>56495</v>
      </c>
      <c r="P351" s="1109">
        <v>51375</v>
      </c>
      <c r="Q351" s="1109">
        <v>29400</v>
      </c>
    </row>
    <row r="352" spans="1:17">
      <c r="A352" s="1109">
        <v>15493</v>
      </c>
      <c r="B352" s="1110" t="s">
        <v>2087</v>
      </c>
      <c r="C352" s="1109">
        <v>5.5</v>
      </c>
      <c r="D352" s="1109">
        <v>3.3130000000000002</v>
      </c>
      <c r="E352" s="1109">
        <v>58.1</v>
      </c>
      <c r="F352" s="1109">
        <v>58.1</v>
      </c>
      <c r="G352" s="1110" t="s">
        <v>1367</v>
      </c>
      <c r="H352" s="1110" t="s">
        <v>10729</v>
      </c>
      <c r="I352" s="1110" t="s">
        <v>10732</v>
      </c>
      <c r="J352" s="1109">
        <v>0</v>
      </c>
      <c r="K352" s="1109">
        <v>7.25</v>
      </c>
      <c r="L352" s="1109">
        <v>3.5</v>
      </c>
      <c r="M352" s="1109">
        <v>0</v>
      </c>
      <c r="N352" s="1109">
        <v>0</v>
      </c>
      <c r="O352" s="1109">
        <v>0</v>
      </c>
      <c r="P352" s="1109">
        <v>0</v>
      </c>
      <c r="Q352" s="1109">
        <v>0</v>
      </c>
    </row>
    <row r="353" spans="1:17">
      <c r="A353" s="1109">
        <v>15494</v>
      </c>
      <c r="B353" s="1110" t="s">
        <v>2087</v>
      </c>
      <c r="C353" s="1109">
        <v>6.625</v>
      </c>
      <c r="D353" s="1109">
        <v>4.5</v>
      </c>
      <c r="E353" s="1109">
        <v>76.3</v>
      </c>
      <c r="F353" s="1109">
        <v>76.3</v>
      </c>
      <c r="G353" s="1110" t="s">
        <v>1367</v>
      </c>
      <c r="H353" s="1110" t="s">
        <v>10729</v>
      </c>
      <c r="I353" s="1110" t="s">
        <v>10733</v>
      </c>
      <c r="J353" s="1109">
        <v>0</v>
      </c>
      <c r="K353" s="1109">
        <v>8</v>
      </c>
      <c r="L353" s="1109">
        <v>3.5</v>
      </c>
      <c r="M353" s="1109">
        <v>0</v>
      </c>
      <c r="N353" s="1109">
        <v>0</v>
      </c>
      <c r="O353" s="1109">
        <v>0</v>
      </c>
      <c r="P353" s="1109">
        <v>0</v>
      </c>
      <c r="Q353" s="1109">
        <v>0</v>
      </c>
    </row>
    <row r="354" spans="1:17">
      <c r="A354" s="1109">
        <v>15500</v>
      </c>
      <c r="B354" s="1110" t="s">
        <v>0</v>
      </c>
      <c r="C354" s="1109">
        <v>5</v>
      </c>
      <c r="D354" s="1109">
        <v>4.5599999999999996</v>
      </c>
      <c r="E354" s="1109">
        <v>11.5</v>
      </c>
      <c r="F354" s="1109">
        <v>11.5</v>
      </c>
      <c r="G354" s="1110" t="s">
        <v>10734</v>
      </c>
      <c r="H354" s="1110" t="s">
        <v>10557</v>
      </c>
      <c r="I354" s="1110" t="s">
        <v>10735</v>
      </c>
      <c r="J354" s="1109">
        <v>55000</v>
      </c>
      <c r="K354" s="1109">
        <v>5.5629999999999997</v>
      </c>
      <c r="L354" s="1109">
        <v>4.5599999999999996</v>
      </c>
      <c r="M354" s="1109">
        <v>182000</v>
      </c>
      <c r="N354" s="1109">
        <v>147000</v>
      </c>
      <c r="O354" s="1109">
        <v>0</v>
      </c>
      <c r="P354" s="1109">
        <v>0</v>
      </c>
      <c r="Q354" s="1109">
        <v>1840</v>
      </c>
    </row>
    <row r="355" spans="1:17">
      <c r="A355" s="1109">
        <v>15501</v>
      </c>
      <c r="B355" s="1110" t="s">
        <v>0</v>
      </c>
      <c r="C355" s="1109">
        <v>5</v>
      </c>
      <c r="D355" s="1109">
        <v>4.4939999999999998</v>
      </c>
      <c r="E355" s="1109">
        <v>13</v>
      </c>
      <c r="F355" s="1109">
        <v>13</v>
      </c>
      <c r="G355" s="1110" t="s">
        <v>10734</v>
      </c>
      <c r="H355" s="1110" t="s">
        <v>10557</v>
      </c>
      <c r="I355" s="1110" t="s">
        <v>10736</v>
      </c>
      <c r="J355" s="1109">
        <v>55000</v>
      </c>
      <c r="K355" s="1109">
        <v>5.5629999999999997</v>
      </c>
      <c r="L355" s="1109">
        <v>4.4939999999999998</v>
      </c>
      <c r="M355" s="1109">
        <v>208000</v>
      </c>
      <c r="N355" s="1109">
        <v>201000</v>
      </c>
      <c r="O355" s="1109">
        <v>0</v>
      </c>
      <c r="P355" s="1109">
        <v>0</v>
      </c>
      <c r="Q355" s="1109">
        <v>2510</v>
      </c>
    </row>
    <row r="356" spans="1:17">
      <c r="A356" s="1109">
        <v>15502</v>
      </c>
      <c r="B356" s="1110" t="s">
        <v>0</v>
      </c>
      <c r="C356" s="1109">
        <v>5</v>
      </c>
      <c r="D356" s="1109">
        <v>4.4080000000000004</v>
      </c>
      <c r="E356" s="1109">
        <v>15</v>
      </c>
      <c r="F356" s="1109">
        <v>15</v>
      </c>
      <c r="G356" s="1110" t="s">
        <v>10737</v>
      </c>
      <c r="H356" s="1110" t="s">
        <v>10557</v>
      </c>
      <c r="I356" s="1110" t="s">
        <v>10736</v>
      </c>
      <c r="J356" s="1109">
        <v>80000</v>
      </c>
      <c r="K356" s="1109">
        <v>5.5629999999999997</v>
      </c>
      <c r="L356" s="1109">
        <v>4.4080000000000004</v>
      </c>
      <c r="M356" s="1109">
        <v>350000</v>
      </c>
      <c r="N356" s="1109">
        <v>311000</v>
      </c>
      <c r="O356" s="1109">
        <v>0</v>
      </c>
      <c r="P356" s="1109">
        <v>0</v>
      </c>
      <c r="Q356" s="1109">
        <v>3930</v>
      </c>
    </row>
    <row r="357" spans="1:17">
      <c r="A357" s="1109">
        <v>15503</v>
      </c>
      <c r="B357" s="1110" t="s">
        <v>0</v>
      </c>
      <c r="C357" s="1109">
        <v>5</v>
      </c>
      <c r="D357" s="1109">
        <v>4.2759999999999998</v>
      </c>
      <c r="E357" s="1109">
        <v>18</v>
      </c>
      <c r="F357" s="1109">
        <v>18</v>
      </c>
      <c r="G357" s="1110" t="s">
        <v>10737</v>
      </c>
      <c r="H357" s="1110" t="s">
        <v>10557</v>
      </c>
      <c r="I357" s="1110" t="s">
        <v>10736</v>
      </c>
      <c r="J357" s="1109">
        <v>80000</v>
      </c>
      <c r="K357" s="1109">
        <v>5.5629999999999997</v>
      </c>
      <c r="L357" s="1109">
        <v>4.2759999999999998</v>
      </c>
      <c r="M357" s="1109">
        <v>422000</v>
      </c>
      <c r="N357" s="1109">
        <v>396000</v>
      </c>
      <c r="O357" s="1109">
        <v>0</v>
      </c>
      <c r="P357" s="1109">
        <v>0</v>
      </c>
      <c r="Q357" s="1109">
        <v>5000</v>
      </c>
    </row>
    <row r="358" spans="1:17">
      <c r="A358" s="1109">
        <v>15504</v>
      </c>
      <c r="B358" s="1110" t="s">
        <v>0</v>
      </c>
      <c r="C358" s="1109">
        <v>5</v>
      </c>
      <c r="D358" s="1109">
        <v>4.0439999999999996</v>
      </c>
      <c r="E358" s="1109">
        <v>23.2</v>
      </c>
      <c r="F358" s="1109">
        <v>23.2</v>
      </c>
      <c r="G358" s="1110" t="s">
        <v>10737</v>
      </c>
      <c r="H358" s="1110" t="s">
        <v>10557</v>
      </c>
      <c r="I358" s="1110" t="s">
        <v>10736</v>
      </c>
      <c r="J358" s="1109">
        <v>80000</v>
      </c>
      <c r="K358" s="1109">
        <v>5.5629999999999997</v>
      </c>
      <c r="L358" s="1109">
        <v>4.0439999999999996</v>
      </c>
      <c r="M358" s="1109">
        <v>543000</v>
      </c>
      <c r="N358" s="1109">
        <v>540000</v>
      </c>
      <c r="O358" s="1109">
        <v>0</v>
      </c>
      <c r="P358" s="1109">
        <v>0</v>
      </c>
      <c r="Q358" s="1109">
        <v>6810</v>
      </c>
    </row>
    <row r="359" spans="1:17">
      <c r="A359" s="1109">
        <v>15505</v>
      </c>
      <c r="B359" s="1110" t="s">
        <v>0</v>
      </c>
      <c r="C359" s="1109">
        <v>5.5</v>
      </c>
      <c r="D359" s="1109">
        <v>5.0119999999999996</v>
      </c>
      <c r="E359" s="1109">
        <v>14</v>
      </c>
      <c r="F359" s="1109">
        <v>14</v>
      </c>
      <c r="G359" s="1110" t="s">
        <v>10734</v>
      </c>
      <c r="H359" s="1110" t="s">
        <v>10557</v>
      </c>
      <c r="I359" s="1110" t="s">
        <v>10735</v>
      </c>
      <c r="J359" s="1109">
        <v>55000</v>
      </c>
      <c r="K359" s="1109">
        <v>6.05</v>
      </c>
      <c r="L359" s="1109">
        <v>5.0119999999999996</v>
      </c>
      <c r="M359" s="1109">
        <v>222000</v>
      </c>
      <c r="N359" s="1109">
        <v>130000</v>
      </c>
      <c r="O359" s="1109">
        <v>0</v>
      </c>
      <c r="P359" s="1109">
        <v>0</v>
      </c>
      <c r="Q359" s="1109">
        <v>2360</v>
      </c>
    </row>
    <row r="360" spans="1:17">
      <c r="A360" s="1109">
        <v>15506</v>
      </c>
      <c r="B360" s="1110" t="s">
        <v>0</v>
      </c>
      <c r="C360" s="1109">
        <v>5.5</v>
      </c>
      <c r="D360" s="1109">
        <v>4.95</v>
      </c>
      <c r="E360" s="1109">
        <v>15.5</v>
      </c>
      <c r="F360" s="1109">
        <v>15.5</v>
      </c>
      <c r="G360" s="1110" t="s">
        <v>10734</v>
      </c>
      <c r="H360" s="1110" t="s">
        <v>10557</v>
      </c>
      <c r="I360" s="1110" t="s">
        <v>10736</v>
      </c>
      <c r="J360" s="1109">
        <v>55000</v>
      </c>
      <c r="K360" s="1109">
        <v>6.05</v>
      </c>
      <c r="L360" s="1109">
        <v>4.95</v>
      </c>
      <c r="M360" s="1109">
        <v>248000</v>
      </c>
      <c r="N360" s="1109">
        <v>239000</v>
      </c>
      <c r="O360" s="1109">
        <v>0</v>
      </c>
      <c r="P360" s="1109">
        <v>0</v>
      </c>
      <c r="Q360" s="1109">
        <v>2990</v>
      </c>
    </row>
    <row r="361" spans="1:17">
      <c r="A361" s="1109">
        <v>15507</v>
      </c>
      <c r="B361" s="1110" t="s">
        <v>0</v>
      </c>
      <c r="C361" s="1109">
        <v>5.5</v>
      </c>
      <c r="D361" s="1109">
        <v>4.8920000000000003</v>
      </c>
      <c r="E361" s="1109">
        <v>17</v>
      </c>
      <c r="F361" s="1109">
        <v>17</v>
      </c>
      <c r="G361" s="1110" t="s">
        <v>10737</v>
      </c>
      <c r="H361" s="1110" t="s">
        <v>10557</v>
      </c>
      <c r="I361" s="1110" t="s">
        <v>10736</v>
      </c>
      <c r="J361" s="1109">
        <v>80000</v>
      </c>
      <c r="K361" s="1109">
        <v>6.05</v>
      </c>
      <c r="L361" s="1109">
        <v>4.8920000000000003</v>
      </c>
      <c r="M361" s="1109">
        <v>397000</v>
      </c>
      <c r="N361" s="1109">
        <v>348000</v>
      </c>
      <c r="O361" s="1109">
        <v>0</v>
      </c>
      <c r="P361" s="1109">
        <v>0</v>
      </c>
      <c r="Q361" s="1109">
        <v>4350</v>
      </c>
    </row>
    <row r="362" spans="1:17">
      <c r="A362" s="1109">
        <v>15508</v>
      </c>
      <c r="B362" s="1110" t="s">
        <v>0</v>
      </c>
      <c r="C362" s="1109">
        <v>5.5</v>
      </c>
      <c r="D362" s="1109">
        <v>4.7779999999999996</v>
      </c>
      <c r="E362" s="1109">
        <v>20</v>
      </c>
      <c r="F362" s="1109">
        <v>20</v>
      </c>
      <c r="G362" s="1110" t="s">
        <v>10737</v>
      </c>
      <c r="H362" s="1110" t="s">
        <v>10557</v>
      </c>
      <c r="I362" s="1110" t="s">
        <v>10736</v>
      </c>
      <c r="J362" s="1109">
        <v>80000</v>
      </c>
      <c r="K362" s="1109">
        <v>6.05</v>
      </c>
      <c r="L362" s="1109">
        <v>4.7779999999999996</v>
      </c>
      <c r="M362" s="1109">
        <v>466000</v>
      </c>
      <c r="N362" s="1109">
        <v>428000</v>
      </c>
      <c r="O362" s="1109">
        <v>0</v>
      </c>
      <c r="P362" s="1109">
        <v>0</v>
      </c>
      <c r="Q362" s="1109">
        <v>5350</v>
      </c>
    </row>
    <row r="363" spans="1:17">
      <c r="A363" s="1109">
        <v>15509</v>
      </c>
      <c r="B363" s="1110" t="s">
        <v>0</v>
      </c>
      <c r="C363" s="1109">
        <v>5.5</v>
      </c>
      <c r="D363" s="1109">
        <v>4.67</v>
      </c>
      <c r="E363" s="1109">
        <v>23</v>
      </c>
      <c r="F363" s="1109">
        <v>23</v>
      </c>
      <c r="G363" s="1110" t="s">
        <v>10737</v>
      </c>
      <c r="H363" s="1110" t="s">
        <v>10557</v>
      </c>
      <c r="I363" s="1110" t="s">
        <v>10736</v>
      </c>
      <c r="J363" s="1109">
        <v>80000</v>
      </c>
      <c r="K363" s="1109">
        <v>6.05</v>
      </c>
      <c r="L363" s="1109">
        <v>4.67</v>
      </c>
      <c r="M363" s="1109">
        <v>530000</v>
      </c>
      <c r="N363" s="1109">
        <v>502000</v>
      </c>
      <c r="O363" s="1109">
        <v>0</v>
      </c>
      <c r="P363" s="1109">
        <v>0</v>
      </c>
      <c r="Q363" s="1109">
        <v>6280</v>
      </c>
    </row>
    <row r="364" spans="1:17">
      <c r="A364" s="1109">
        <v>15510</v>
      </c>
      <c r="B364" s="1110" t="s">
        <v>0</v>
      </c>
      <c r="C364" s="1109">
        <v>6.625</v>
      </c>
      <c r="D364" s="1109">
        <v>6.0490000000000004</v>
      </c>
      <c r="E364" s="1109">
        <v>20</v>
      </c>
      <c r="F364" s="1109">
        <v>20</v>
      </c>
      <c r="G364" s="1110" t="s">
        <v>10734</v>
      </c>
      <c r="H364" s="1110" t="s">
        <v>10557</v>
      </c>
      <c r="I364" s="1110" t="s">
        <v>10736</v>
      </c>
      <c r="J364" s="1109">
        <v>55000</v>
      </c>
      <c r="K364" s="1109">
        <v>7.39</v>
      </c>
      <c r="L364" s="1109">
        <v>6.0490000000000004</v>
      </c>
      <c r="M364" s="1109">
        <v>315000</v>
      </c>
      <c r="N364" s="1109">
        <v>290000</v>
      </c>
      <c r="O364" s="1109">
        <v>0</v>
      </c>
      <c r="P364" s="1109">
        <v>0</v>
      </c>
      <c r="Q364" s="1109">
        <v>3630</v>
      </c>
    </row>
    <row r="365" spans="1:17">
      <c r="A365" s="1109">
        <v>15511</v>
      </c>
      <c r="B365" s="1110" t="s">
        <v>0</v>
      </c>
      <c r="C365" s="1109">
        <v>6.625</v>
      </c>
      <c r="D365" s="1109">
        <v>5.9210000000000003</v>
      </c>
      <c r="E365" s="1109">
        <v>24</v>
      </c>
      <c r="F365" s="1109">
        <v>24</v>
      </c>
      <c r="G365" s="1110" t="s">
        <v>10737</v>
      </c>
      <c r="H365" s="1110" t="s">
        <v>10557</v>
      </c>
      <c r="I365" s="1110" t="s">
        <v>10736</v>
      </c>
      <c r="J365" s="1109">
        <v>80000</v>
      </c>
      <c r="K365" s="1109">
        <v>7.39</v>
      </c>
      <c r="L365" s="1109">
        <v>5.9210000000000003</v>
      </c>
      <c r="M365" s="1109">
        <v>555000</v>
      </c>
      <c r="N365" s="1109">
        <v>481000</v>
      </c>
      <c r="O365" s="1109">
        <v>0</v>
      </c>
      <c r="P365" s="1109">
        <v>0</v>
      </c>
      <c r="Q365" s="1109">
        <v>6010</v>
      </c>
    </row>
    <row r="366" spans="1:17">
      <c r="A366" s="1109">
        <v>15512</v>
      </c>
      <c r="B366" s="1110" t="s">
        <v>0</v>
      </c>
      <c r="C366" s="1109">
        <v>6.625</v>
      </c>
      <c r="D366" s="1109">
        <v>5.7910000000000004</v>
      </c>
      <c r="E366" s="1109">
        <v>28</v>
      </c>
      <c r="F366" s="1109">
        <v>28</v>
      </c>
      <c r="G366" s="1110" t="s">
        <v>10737</v>
      </c>
      <c r="H366" s="1110" t="s">
        <v>10557</v>
      </c>
      <c r="I366" s="1110" t="s">
        <v>10736</v>
      </c>
      <c r="J366" s="1109">
        <v>80000</v>
      </c>
      <c r="K366" s="1109">
        <v>7.39</v>
      </c>
      <c r="L366" s="1109">
        <v>5.7910000000000004</v>
      </c>
      <c r="M366" s="1109">
        <v>651000</v>
      </c>
      <c r="N366" s="1109">
        <v>586000</v>
      </c>
      <c r="O366" s="1109">
        <v>0</v>
      </c>
      <c r="P366" s="1109">
        <v>0</v>
      </c>
      <c r="Q366" s="1109">
        <v>7330</v>
      </c>
    </row>
    <row r="367" spans="1:17">
      <c r="A367" s="1109">
        <v>15513</v>
      </c>
      <c r="B367" s="1110" t="s">
        <v>0</v>
      </c>
      <c r="C367" s="1109">
        <v>6.625</v>
      </c>
      <c r="D367" s="1109">
        <v>5.6749999999999998</v>
      </c>
      <c r="E367" s="1109">
        <v>32</v>
      </c>
      <c r="F367" s="1109">
        <v>32</v>
      </c>
      <c r="G367" s="1110" t="s">
        <v>10737</v>
      </c>
      <c r="H367" s="1110" t="s">
        <v>10557</v>
      </c>
      <c r="I367" s="1110" t="s">
        <v>10736</v>
      </c>
      <c r="J367" s="1109">
        <v>80000</v>
      </c>
      <c r="K367" s="1109">
        <v>7.39</v>
      </c>
      <c r="L367" s="1109">
        <v>5.6749999999999998</v>
      </c>
      <c r="M367" s="1109">
        <v>734000</v>
      </c>
      <c r="N367" s="1109">
        <v>677000</v>
      </c>
      <c r="O367" s="1109">
        <v>0</v>
      </c>
      <c r="P367" s="1109">
        <v>0</v>
      </c>
      <c r="Q367" s="1109">
        <v>8460</v>
      </c>
    </row>
    <row r="368" spans="1:17">
      <c r="A368" s="1109">
        <v>15514</v>
      </c>
      <c r="B368" s="1110" t="s">
        <v>0</v>
      </c>
      <c r="C368" s="1109">
        <v>7</v>
      </c>
      <c r="D368" s="1109">
        <v>6.5380000000000003</v>
      </c>
      <c r="E368" s="1109">
        <v>17</v>
      </c>
      <c r="F368" s="1109">
        <v>17</v>
      </c>
      <c r="G368" s="1110" t="s">
        <v>10738</v>
      </c>
      <c r="H368" s="1110" t="s">
        <v>10557</v>
      </c>
      <c r="I368" s="1110" t="s">
        <v>10735</v>
      </c>
      <c r="J368" s="1109">
        <v>40000</v>
      </c>
      <c r="K368" s="1109">
        <v>7.6559999999999997</v>
      </c>
      <c r="L368" s="1109">
        <v>6.5380000000000003</v>
      </c>
      <c r="M368" s="1109">
        <v>196000</v>
      </c>
      <c r="N368" s="1109">
        <v>122000</v>
      </c>
      <c r="O368" s="1109">
        <v>0</v>
      </c>
      <c r="P368" s="1109">
        <v>0</v>
      </c>
      <c r="Q368" s="1109">
        <v>1530</v>
      </c>
    </row>
    <row r="369" spans="1:17">
      <c r="A369" s="1109">
        <v>15515</v>
      </c>
      <c r="B369" s="1110" t="s">
        <v>0</v>
      </c>
      <c r="C369" s="1109">
        <v>7</v>
      </c>
      <c r="D369" s="1109">
        <v>6.4560000000000004</v>
      </c>
      <c r="E369" s="1109">
        <v>20</v>
      </c>
      <c r="F369" s="1109">
        <v>20</v>
      </c>
      <c r="G369" s="1110" t="s">
        <v>10734</v>
      </c>
      <c r="H369" s="1110" t="s">
        <v>10557</v>
      </c>
      <c r="I369" s="1110" t="s">
        <v>10735</v>
      </c>
      <c r="J369" s="1109">
        <v>55000</v>
      </c>
      <c r="K369" s="1109">
        <v>7.6559999999999997</v>
      </c>
      <c r="L369" s="1109">
        <v>6.4560000000000004</v>
      </c>
      <c r="M369" s="1109">
        <v>316000</v>
      </c>
      <c r="N369" s="1109">
        <v>234000</v>
      </c>
      <c r="O369" s="1109">
        <v>0</v>
      </c>
      <c r="P369" s="1109">
        <v>0</v>
      </c>
      <c r="Q369" s="1109">
        <v>3180</v>
      </c>
    </row>
    <row r="370" spans="1:17">
      <c r="A370" s="1109">
        <v>15516</v>
      </c>
      <c r="B370" s="1110" t="s">
        <v>0</v>
      </c>
      <c r="C370" s="1109">
        <v>7</v>
      </c>
      <c r="D370" s="1109">
        <v>6.3659999999999997</v>
      </c>
      <c r="E370" s="1109">
        <v>23</v>
      </c>
      <c r="F370" s="1109">
        <v>23</v>
      </c>
      <c r="G370" s="1110" t="s">
        <v>10737</v>
      </c>
      <c r="H370" s="1110" t="s">
        <v>10557</v>
      </c>
      <c r="I370" s="1110" t="s">
        <v>10736</v>
      </c>
      <c r="J370" s="1109">
        <v>80000</v>
      </c>
      <c r="K370" s="1109">
        <v>7.6559999999999997</v>
      </c>
      <c r="L370" s="1109">
        <v>6.3659999999999997</v>
      </c>
      <c r="M370" s="1109">
        <v>532000</v>
      </c>
      <c r="N370" s="1109">
        <v>442000</v>
      </c>
      <c r="O370" s="1109">
        <v>0</v>
      </c>
      <c r="P370" s="1109">
        <v>0</v>
      </c>
      <c r="Q370" s="1109">
        <v>5530</v>
      </c>
    </row>
    <row r="371" spans="1:17">
      <c r="A371" s="1109">
        <v>15517</v>
      </c>
      <c r="B371" s="1110" t="s">
        <v>0</v>
      </c>
      <c r="C371" s="1109">
        <v>7</v>
      </c>
      <c r="D371" s="1109">
        <v>6.2759999999999998</v>
      </c>
      <c r="E371" s="1109">
        <v>26</v>
      </c>
      <c r="F371" s="1109">
        <v>26</v>
      </c>
      <c r="G371" s="1110" t="s">
        <v>10737</v>
      </c>
      <c r="H371" s="1110" t="s">
        <v>10557</v>
      </c>
      <c r="I371" s="1110" t="s">
        <v>10736</v>
      </c>
      <c r="J371" s="1109">
        <v>80000</v>
      </c>
      <c r="K371" s="1109">
        <v>7.6559999999999997</v>
      </c>
      <c r="L371" s="1109">
        <v>6.2759999999999998</v>
      </c>
      <c r="M371" s="1109">
        <v>604000</v>
      </c>
      <c r="N371" s="1109">
        <v>519000</v>
      </c>
      <c r="O371" s="1109">
        <v>0</v>
      </c>
      <c r="P371" s="1109">
        <v>0</v>
      </c>
      <c r="Q371" s="1109">
        <v>6490</v>
      </c>
    </row>
    <row r="372" spans="1:17">
      <c r="A372" s="1109">
        <v>15518</v>
      </c>
      <c r="B372" s="1110" t="s">
        <v>0</v>
      </c>
      <c r="C372" s="1109">
        <v>7</v>
      </c>
      <c r="D372" s="1109">
        <v>6.1840000000000002</v>
      </c>
      <c r="E372" s="1109">
        <v>29</v>
      </c>
      <c r="F372" s="1109">
        <v>29</v>
      </c>
      <c r="G372" s="1110" t="s">
        <v>10737</v>
      </c>
      <c r="H372" s="1110" t="s">
        <v>10557</v>
      </c>
      <c r="I372" s="1110" t="s">
        <v>10736</v>
      </c>
      <c r="J372" s="1109">
        <v>80000</v>
      </c>
      <c r="K372" s="1109">
        <v>7.6559999999999997</v>
      </c>
      <c r="L372" s="1109">
        <v>6.1840000000000002</v>
      </c>
      <c r="M372" s="1109">
        <v>676000</v>
      </c>
      <c r="N372" s="1109">
        <v>597000</v>
      </c>
      <c r="O372" s="1109">
        <v>0</v>
      </c>
      <c r="P372" s="1109">
        <v>0</v>
      </c>
      <c r="Q372" s="1109">
        <v>7460</v>
      </c>
    </row>
    <row r="373" spans="1:17">
      <c r="A373" s="1109">
        <v>15519</v>
      </c>
      <c r="B373" s="1110" t="s">
        <v>0</v>
      </c>
      <c r="C373" s="1109">
        <v>7</v>
      </c>
      <c r="D373" s="1109">
        <v>6.0940000000000003</v>
      </c>
      <c r="E373" s="1109">
        <v>32</v>
      </c>
      <c r="F373" s="1109">
        <v>32</v>
      </c>
      <c r="G373" s="1110" t="s">
        <v>10737</v>
      </c>
      <c r="H373" s="1110" t="s">
        <v>10557</v>
      </c>
      <c r="I373" s="1110" t="s">
        <v>10736</v>
      </c>
      <c r="J373" s="1109">
        <v>80000</v>
      </c>
      <c r="K373" s="1109">
        <v>7.6559999999999997</v>
      </c>
      <c r="L373" s="1109">
        <v>6.0940000000000003</v>
      </c>
      <c r="M373" s="1109">
        <v>745000</v>
      </c>
      <c r="N373" s="1109">
        <v>768000</v>
      </c>
      <c r="O373" s="1109">
        <v>0</v>
      </c>
      <c r="P373" s="1109">
        <v>0</v>
      </c>
      <c r="Q373" s="1109">
        <v>8400</v>
      </c>
    </row>
    <row r="374" spans="1:17">
      <c r="A374" s="1109">
        <v>15520</v>
      </c>
      <c r="B374" s="1110" t="s">
        <v>0</v>
      </c>
      <c r="C374" s="1109">
        <v>7</v>
      </c>
      <c r="D374" s="1109">
        <v>6.0039999999999996</v>
      </c>
      <c r="E374" s="1109">
        <v>35</v>
      </c>
      <c r="F374" s="1109">
        <v>35</v>
      </c>
      <c r="G374" s="1110" t="s">
        <v>10737</v>
      </c>
      <c r="H374" s="1110" t="s">
        <v>10557</v>
      </c>
      <c r="I374" s="1110" t="s">
        <v>10736</v>
      </c>
      <c r="J374" s="1109">
        <v>80000</v>
      </c>
      <c r="K374" s="1109">
        <v>7.6559999999999997</v>
      </c>
      <c r="L374" s="1109">
        <v>6.0039999999999996</v>
      </c>
      <c r="M374" s="1109">
        <v>814000</v>
      </c>
      <c r="N374" s="1109">
        <v>746000</v>
      </c>
      <c r="O374" s="1109">
        <v>0</v>
      </c>
      <c r="P374" s="1109">
        <v>0</v>
      </c>
      <c r="Q374" s="1109">
        <v>9330</v>
      </c>
    </row>
    <row r="375" spans="1:17">
      <c r="A375" s="1109">
        <v>15521</v>
      </c>
      <c r="B375" s="1110" t="s">
        <v>0</v>
      </c>
      <c r="C375" s="1109">
        <v>7</v>
      </c>
      <c r="D375" s="1109">
        <v>5.92</v>
      </c>
      <c r="E375" s="1109">
        <v>38</v>
      </c>
      <c r="F375" s="1109">
        <v>38</v>
      </c>
      <c r="G375" s="1110" t="s">
        <v>10737</v>
      </c>
      <c r="H375" s="1110" t="s">
        <v>10557</v>
      </c>
      <c r="I375" s="1110" t="s">
        <v>10736</v>
      </c>
      <c r="J375" s="1109">
        <v>80000</v>
      </c>
      <c r="K375" s="1109">
        <v>7.6559999999999997</v>
      </c>
      <c r="L375" s="1109">
        <v>5.92</v>
      </c>
      <c r="M375" s="1109">
        <v>877000</v>
      </c>
      <c r="N375" s="1109">
        <v>814000</v>
      </c>
      <c r="O375" s="1109">
        <v>0</v>
      </c>
      <c r="P375" s="1109">
        <v>0</v>
      </c>
      <c r="Q375" s="1109">
        <v>10180</v>
      </c>
    </row>
    <row r="376" spans="1:17">
      <c r="A376" s="1109">
        <v>15522</v>
      </c>
      <c r="B376" s="1110" t="s">
        <v>0</v>
      </c>
      <c r="C376" s="1109">
        <v>7.625</v>
      </c>
      <c r="D376" s="1109">
        <v>7.0250000000000004</v>
      </c>
      <c r="E376" s="1109">
        <v>24</v>
      </c>
      <c r="F376" s="1109">
        <v>24</v>
      </c>
      <c r="G376" s="1110" t="s">
        <v>10738</v>
      </c>
      <c r="H376" s="1110" t="s">
        <v>10557</v>
      </c>
      <c r="I376" s="1110" t="s">
        <v>10735</v>
      </c>
      <c r="J376" s="1109">
        <v>40000</v>
      </c>
      <c r="K376" s="1109">
        <v>8.5</v>
      </c>
      <c r="L376" s="1109">
        <v>7.0250000000000004</v>
      </c>
      <c r="M376" s="1109">
        <v>276000</v>
      </c>
      <c r="N376" s="1109">
        <v>212000</v>
      </c>
      <c r="O376" s="1109">
        <v>0</v>
      </c>
      <c r="P376" s="1109">
        <v>0</v>
      </c>
      <c r="Q376" s="1109">
        <v>2650</v>
      </c>
    </row>
    <row r="377" spans="1:17">
      <c r="A377" s="1109">
        <v>15523</v>
      </c>
      <c r="B377" s="1110" t="s">
        <v>0</v>
      </c>
      <c r="C377" s="1109">
        <v>7.625</v>
      </c>
      <c r="D377" s="1109">
        <v>6.9690000000000003</v>
      </c>
      <c r="E377" s="1109">
        <v>26.4</v>
      </c>
      <c r="F377" s="1109">
        <v>26.4</v>
      </c>
      <c r="G377" s="1110" t="s">
        <v>10737</v>
      </c>
      <c r="H377" s="1110" t="s">
        <v>10557</v>
      </c>
      <c r="I377" s="1110" t="s">
        <v>10736</v>
      </c>
      <c r="J377" s="1109">
        <v>80000</v>
      </c>
      <c r="K377" s="1109">
        <v>8.5</v>
      </c>
      <c r="L377" s="1109">
        <v>6.9690000000000003</v>
      </c>
      <c r="M377" s="1109">
        <v>602000</v>
      </c>
      <c r="N377" s="1109">
        <v>490000</v>
      </c>
      <c r="O377" s="1109">
        <v>0</v>
      </c>
      <c r="P377" s="1109">
        <v>0</v>
      </c>
      <c r="Q377" s="1109">
        <v>6130</v>
      </c>
    </row>
    <row r="378" spans="1:17">
      <c r="A378" s="1109">
        <v>15524</v>
      </c>
      <c r="B378" s="1110" t="s">
        <v>0</v>
      </c>
      <c r="C378" s="1109">
        <v>7.625</v>
      </c>
      <c r="D378" s="1109">
        <v>6.875</v>
      </c>
      <c r="E378" s="1109">
        <v>29.7</v>
      </c>
      <c r="F378" s="1109">
        <v>29.7</v>
      </c>
      <c r="G378" s="1110" t="s">
        <v>10737</v>
      </c>
      <c r="H378" s="1110" t="s">
        <v>10557</v>
      </c>
      <c r="I378" s="1110" t="s">
        <v>10736</v>
      </c>
      <c r="J378" s="1109">
        <v>80000</v>
      </c>
      <c r="K378" s="1109">
        <v>8.5</v>
      </c>
      <c r="L378" s="1109">
        <v>6.875</v>
      </c>
      <c r="M378" s="1109">
        <v>683000</v>
      </c>
      <c r="N378" s="1109">
        <v>575000</v>
      </c>
      <c r="O378" s="1109">
        <v>0</v>
      </c>
      <c r="P378" s="1109">
        <v>0</v>
      </c>
      <c r="Q378" s="1109">
        <v>7190</v>
      </c>
    </row>
    <row r="379" spans="1:17">
      <c r="A379" s="1109">
        <v>15525</v>
      </c>
      <c r="B379" s="1110" t="s">
        <v>0</v>
      </c>
      <c r="C379" s="1109">
        <v>7.625</v>
      </c>
      <c r="D379" s="1109">
        <v>6.7649999999999997</v>
      </c>
      <c r="E379" s="1109">
        <v>33.700000000000003</v>
      </c>
      <c r="F379" s="1109">
        <v>33.700000000000003</v>
      </c>
      <c r="G379" s="1110" t="s">
        <v>10737</v>
      </c>
      <c r="H379" s="1110" t="s">
        <v>10557</v>
      </c>
      <c r="I379" s="1110" t="s">
        <v>10736</v>
      </c>
      <c r="J379" s="1109">
        <v>80000</v>
      </c>
      <c r="K379" s="1109">
        <v>8.5</v>
      </c>
      <c r="L379" s="1109">
        <v>6.7649999999999997</v>
      </c>
      <c r="M379" s="1109">
        <v>778000</v>
      </c>
      <c r="N379" s="1109">
        <v>674000</v>
      </c>
      <c r="O379" s="1109">
        <v>0</v>
      </c>
      <c r="P379" s="1109">
        <v>0</v>
      </c>
      <c r="Q379" s="1109">
        <v>8430</v>
      </c>
    </row>
    <row r="380" spans="1:17">
      <c r="A380" s="1109">
        <v>15526</v>
      </c>
      <c r="B380" s="1110" t="s">
        <v>0</v>
      </c>
      <c r="C380" s="1109">
        <v>7.625</v>
      </c>
      <c r="D380" s="1109">
        <v>6.625</v>
      </c>
      <c r="E380" s="1109">
        <v>39</v>
      </c>
      <c r="F380" s="1109">
        <v>39</v>
      </c>
      <c r="G380" s="1110" t="s">
        <v>10737</v>
      </c>
      <c r="H380" s="1110" t="s">
        <v>10557</v>
      </c>
      <c r="I380" s="1110" t="s">
        <v>10736</v>
      </c>
      <c r="J380" s="1109">
        <v>80000</v>
      </c>
      <c r="K380" s="1109">
        <v>8.5</v>
      </c>
      <c r="L380" s="1109">
        <v>6.625</v>
      </c>
      <c r="M380" s="1109">
        <v>895000</v>
      </c>
      <c r="N380" s="1109">
        <v>798000</v>
      </c>
      <c r="O380" s="1109">
        <v>0</v>
      </c>
      <c r="P380" s="1109">
        <v>0</v>
      </c>
      <c r="Q380" s="1109">
        <v>9980</v>
      </c>
    </row>
    <row r="381" spans="1:17">
      <c r="A381" s="1109">
        <v>15527</v>
      </c>
      <c r="B381" s="1110" t="s">
        <v>0</v>
      </c>
      <c r="C381" s="1109">
        <v>7.625</v>
      </c>
      <c r="D381" s="1109">
        <v>6.4349999999999996</v>
      </c>
      <c r="E381" s="1109">
        <v>45.3</v>
      </c>
      <c r="F381" s="1109">
        <v>45.3</v>
      </c>
      <c r="G381" s="1110" t="s">
        <v>10739</v>
      </c>
      <c r="H381" s="1110" t="s">
        <v>10557</v>
      </c>
      <c r="I381" s="1110" t="s">
        <v>10736</v>
      </c>
      <c r="J381" s="1109">
        <v>90000</v>
      </c>
      <c r="K381" s="1109">
        <v>8.5</v>
      </c>
      <c r="L381" s="1109">
        <v>6.4349999999999996</v>
      </c>
      <c r="M381" s="1109">
        <v>1183000</v>
      </c>
      <c r="N381" s="1109">
        <v>1045000</v>
      </c>
      <c r="O381" s="1109">
        <v>0</v>
      </c>
      <c r="P381" s="1109">
        <v>0</v>
      </c>
      <c r="Q381" s="1109">
        <v>13060</v>
      </c>
    </row>
    <row r="382" spans="1:17">
      <c r="A382" s="1109">
        <v>15528</v>
      </c>
      <c r="B382" s="1110" t="s">
        <v>0</v>
      </c>
      <c r="C382" s="1109">
        <v>7.75</v>
      </c>
      <c r="D382" s="1109">
        <v>6.56</v>
      </c>
      <c r="E382" s="1109">
        <v>46.1</v>
      </c>
      <c r="F382" s="1109">
        <v>46.1</v>
      </c>
      <c r="G382" s="1110" t="s">
        <v>10740</v>
      </c>
      <c r="H382" s="1110" t="s">
        <v>10557</v>
      </c>
      <c r="I382" s="1110" t="s">
        <v>10736</v>
      </c>
      <c r="J382" s="1109">
        <v>105000</v>
      </c>
      <c r="K382" s="1109">
        <v>8.5</v>
      </c>
      <c r="L382" s="1109">
        <v>6.56</v>
      </c>
      <c r="M382" s="1109">
        <v>1271000</v>
      </c>
      <c r="N382" s="1109">
        <v>1065000</v>
      </c>
      <c r="O382" s="1109">
        <v>0</v>
      </c>
      <c r="P382" s="1109">
        <v>0</v>
      </c>
      <c r="Q382" s="1109">
        <v>13310</v>
      </c>
    </row>
    <row r="383" spans="1:17">
      <c r="A383" s="1109">
        <v>15529</v>
      </c>
      <c r="B383" s="1110" t="s">
        <v>0</v>
      </c>
      <c r="C383" s="1109">
        <v>8.625</v>
      </c>
      <c r="D383" s="1109">
        <v>8.0969999999999995</v>
      </c>
      <c r="E383" s="1109">
        <v>24</v>
      </c>
      <c r="F383" s="1109">
        <v>24</v>
      </c>
      <c r="G383" s="1110" t="s">
        <v>10734</v>
      </c>
      <c r="H383" s="1110" t="s">
        <v>10557</v>
      </c>
      <c r="I383" s="1110" t="s">
        <v>10735</v>
      </c>
      <c r="J383" s="1109">
        <v>55000</v>
      </c>
      <c r="K383" s="1109">
        <v>9.625</v>
      </c>
      <c r="L383" s="1109">
        <v>8.0969999999999995</v>
      </c>
      <c r="M383" s="1109">
        <v>381000</v>
      </c>
      <c r="N383" s="1109">
        <v>263000</v>
      </c>
      <c r="O383" s="1109">
        <v>0</v>
      </c>
      <c r="P383" s="1109">
        <v>0</v>
      </c>
      <c r="Q383" s="1109">
        <v>3290</v>
      </c>
    </row>
    <row r="384" spans="1:17">
      <c r="A384" s="1109">
        <v>15530</v>
      </c>
      <c r="B384" s="1110" t="s">
        <v>0</v>
      </c>
      <c r="C384" s="1109">
        <v>8.625</v>
      </c>
      <c r="D384" s="1109">
        <v>8.0169999999999995</v>
      </c>
      <c r="E384" s="1109">
        <v>28</v>
      </c>
      <c r="F384" s="1109">
        <v>28</v>
      </c>
      <c r="G384" s="1110" t="s">
        <v>10738</v>
      </c>
      <c r="H384" s="1110" t="s">
        <v>10557</v>
      </c>
      <c r="I384" s="1110" t="s">
        <v>10735</v>
      </c>
      <c r="J384" s="1109">
        <v>40000</v>
      </c>
      <c r="K384" s="1109">
        <v>9.625</v>
      </c>
      <c r="L384" s="1109">
        <v>8.0169999999999995</v>
      </c>
      <c r="M384" s="1109">
        <v>318000</v>
      </c>
      <c r="N384" s="1109">
        <v>233000</v>
      </c>
      <c r="O384" s="1109">
        <v>0</v>
      </c>
      <c r="P384" s="1109">
        <v>0</v>
      </c>
      <c r="Q384" s="1109">
        <v>2910</v>
      </c>
    </row>
    <row r="385" spans="1:17">
      <c r="A385" s="1109">
        <v>15531</v>
      </c>
      <c r="B385" s="1110" t="s">
        <v>0</v>
      </c>
      <c r="C385" s="1109">
        <v>8.625</v>
      </c>
      <c r="D385" s="1109">
        <v>7.9210000000000003</v>
      </c>
      <c r="E385" s="1109">
        <v>32</v>
      </c>
      <c r="F385" s="1109">
        <v>32</v>
      </c>
      <c r="G385" s="1110" t="s">
        <v>10734</v>
      </c>
      <c r="H385" s="1110" t="s">
        <v>10557</v>
      </c>
      <c r="I385" s="1110" t="s">
        <v>10736</v>
      </c>
      <c r="J385" s="1109">
        <v>55000</v>
      </c>
      <c r="K385" s="1109">
        <v>9.625</v>
      </c>
      <c r="L385" s="1109">
        <v>7.9210000000000003</v>
      </c>
      <c r="M385" s="1109">
        <v>503000</v>
      </c>
      <c r="N385" s="1109">
        <v>417000</v>
      </c>
      <c r="O385" s="1109">
        <v>0</v>
      </c>
      <c r="P385" s="1109">
        <v>0</v>
      </c>
      <c r="Q385" s="1109">
        <v>5650</v>
      </c>
    </row>
    <row r="386" spans="1:17">
      <c r="A386" s="1109">
        <v>15532</v>
      </c>
      <c r="B386" s="1110" t="s">
        <v>0</v>
      </c>
      <c r="C386" s="1109">
        <v>8.625</v>
      </c>
      <c r="D386" s="1109">
        <v>7.8250000000000002</v>
      </c>
      <c r="E386" s="1109">
        <v>36</v>
      </c>
      <c r="F386" s="1109">
        <v>36</v>
      </c>
      <c r="G386" s="1110" t="s">
        <v>10737</v>
      </c>
      <c r="H386" s="1110" t="s">
        <v>10557</v>
      </c>
      <c r="I386" s="1110" t="s">
        <v>10736</v>
      </c>
      <c r="J386" s="1109">
        <v>80000</v>
      </c>
      <c r="K386" s="1109">
        <v>9.625</v>
      </c>
      <c r="L386" s="1109">
        <v>7.8250000000000002</v>
      </c>
      <c r="M386" s="1109">
        <v>827000</v>
      </c>
      <c r="N386" s="1109">
        <v>688000</v>
      </c>
      <c r="O386" s="1109">
        <v>0</v>
      </c>
      <c r="P386" s="1109">
        <v>0</v>
      </c>
      <c r="Q386" s="1109">
        <v>8600</v>
      </c>
    </row>
    <row r="387" spans="1:17">
      <c r="A387" s="1109">
        <v>15533</v>
      </c>
      <c r="B387" s="1110" t="s">
        <v>0</v>
      </c>
      <c r="C387" s="1109">
        <v>8.625</v>
      </c>
      <c r="D387" s="1109">
        <v>7.7249999999999996</v>
      </c>
      <c r="E387" s="1109">
        <v>40</v>
      </c>
      <c r="F387" s="1109">
        <v>40</v>
      </c>
      <c r="G387" s="1110" t="s">
        <v>10737</v>
      </c>
      <c r="H387" s="1110" t="s">
        <v>10557</v>
      </c>
      <c r="I387" s="1110" t="s">
        <v>10736</v>
      </c>
      <c r="J387" s="1109">
        <v>80000</v>
      </c>
      <c r="K387" s="1109">
        <v>9.625</v>
      </c>
      <c r="L387" s="1109">
        <v>7.7249999999999996</v>
      </c>
      <c r="M387" s="1109">
        <v>925000</v>
      </c>
      <c r="N387" s="1109">
        <v>788000</v>
      </c>
      <c r="O387" s="1109">
        <v>0</v>
      </c>
      <c r="P387" s="1109">
        <v>0</v>
      </c>
      <c r="Q387" s="1109">
        <v>9850</v>
      </c>
    </row>
    <row r="388" spans="1:17">
      <c r="A388" s="1109">
        <v>15534</v>
      </c>
      <c r="B388" s="1110" t="s">
        <v>0</v>
      </c>
      <c r="C388" s="1109">
        <v>8.625</v>
      </c>
      <c r="D388" s="1109">
        <v>7.625</v>
      </c>
      <c r="E388" s="1109">
        <v>44</v>
      </c>
      <c r="F388" s="1109">
        <v>44</v>
      </c>
      <c r="G388" s="1110" t="s">
        <v>10737</v>
      </c>
      <c r="H388" s="1110" t="s">
        <v>10557</v>
      </c>
      <c r="I388" s="1110" t="s">
        <v>10736</v>
      </c>
      <c r="J388" s="1109">
        <v>80000</v>
      </c>
      <c r="K388" s="1109">
        <v>9.625</v>
      </c>
      <c r="L388" s="1109">
        <v>7.625</v>
      </c>
      <c r="M388" s="1109">
        <v>1021000</v>
      </c>
      <c r="N388" s="1109">
        <v>887000</v>
      </c>
      <c r="O388" s="1109">
        <v>0</v>
      </c>
      <c r="P388" s="1109">
        <v>0</v>
      </c>
      <c r="Q388" s="1109">
        <v>11090</v>
      </c>
    </row>
    <row r="389" spans="1:17">
      <c r="A389" s="1109">
        <v>15535</v>
      </c>
      <c r="B389" s="1110" t="s">
        <v>0</v>
      </c>
      <c r="C389" s="1109">
        <v>8.625</v>
      </c>
      <c r="D389" s="1109">
        <v>7.5110000000000001</v>
      </c>
      <c r="E389" s="1109">
        <v>49</v>
      </c>
      <c r="F389" s="1109">
        <v>49</v>
      </c>
      <c r="G389" s="1110" t="s">
        <v>10737</v>
      </c>
      <c r="H389" s="1110" t="s">
        <v>10557</v>
      </c>
      <c r="I389" s="1110" t="s">
        <v>10736</v>
      </c>
      <c r="J389" s="1109">
        <v>80000</v>
      </c>
      <c r="K389" s="1109">
        <v>9.625</v>
      </c>
      <c r="L389" s="1109">
        <v>7.5110000000000001</v>
      </c>
      <c r="M389" s="1109">
        <v>1129000</v>
      </c>
      <c r="N389" s="1109">
        <v>997000</v>
      </c>
      <c r="O389" s="1109">
        <v>0</v>
      </c>
      <c r="P389" s="1109">
        <v>0</v>
      </c>
      <c r="Q389" s="1109">
        <v>12460</v>
      </c>
    </row>
    <row r="390" spans="1:17">
      <c r="A390" s="1109">
        <v>15543</v>
      </c>
      <c r="B390" s="1110" t="s">
        <v>0</v>
      </c>
      <c r="C390" s="1109">
        <v>10.75</v>
      </c>
      <c r="D390" s="1109">
        <v>10.192</v>
      </c>
      <c r="E390" s="1109">
        <v>32.75</v>
      </c>
      <c r="F390" s="1109">
        <v>32.75</v>
      </c>
      <c r="G390" s="1110" t="s">
        <v>10738</v>
      </c>
      <c r="H390" s="1110" t="s">
        <v>10557</v>
      </c>
      <c r="I390" s="1110" t="s">
        <v>10735</v>
      </c>
      <c r="J390" s="1109">
        <v>40000</v>
      </c>
      <c r="K390" s="1109">
        <v>11.75</v>
      </c>
      <c r="L390" s="1109">
        <v>10.192</v>
      </c>
      <c r="M390" s="1109">
        <v>367000</v>
      </c>
      <c r="N390" s="1109">
        <v>205000</v>
      </c>
      <c r="O390" s="1109">
        <v>0</v>
      </c>
      <c r="P390" s="1109">
        <v>0</v>
      </c>
      <c r="Q390" s="1109">
        <v>2560</v>
      </c>
    </row>
    <row r="391" spans="1:17">
      <c r="A391" s="1109">
        <v>15544</v>
      </c>
      <c r="B391" s="1110" t="s">
        <v>0</v>
      </c>
      <c r="C391" s="1109">
        <v>10.75</v>
      </c>
      <c r="D391" s="1109">
        <v>10.050000000000001</v>
      </c>
      <c r="E391" s="1109">
        <v>40.5</v>
      </c>
      <c r="F391" s="1109">
        <v>40.5</v>
      </c>
      <c r="G391" s="1110" t="s">
        <v>10734</v>
      </c>
      <c r="H391" s="1110" t="s">
        <v>10557</v>
      </c>
      <c r="I391" s="1110" t="s">
        <v>10735</v>
      </c>
      <c r="J391" s="1109">
        <v>55000</v>
      </c>
      <c r="K391" s="1109">
        <v>11.75</v>
      </c>
      <c r="L391" s="1109">
        <v>10.050000000000001</v>
      </c>
      <c r="M391" s="1109">
        <v>629000</v>
      </c>
      <c r="N391" s="1109">
        <v>450000</v>
      </c>
      <c r="O391" s="1109">
        <v>0</v>
      </c>
      <c r="P391" s="1109">
        <v>0</v>
      </c>
      <c r="Q391" s="1109">
        <v>5630</v>
      </c>
    </row>
    <row r="392" spans="1:17">
      <c r="A392" s="1109">
        <v>15545</v>
      </c>
      <c r="B392" s="1110" t="s">
        <v>0</v>
      </c>
      <c r="C392" s="1109">
        <v>10.75</v>
      </c>
      <c r="D392" s="1109">
        <v>9.9499999999999993</v>
      </c>
      <c r="E392" s="1109">
        <v>45.5</v>
      </c>
      <c r="F392" s="1109">
        <v>45.5</v>
      </c>
      <c r="G392" s="1110" t="s">
        <v>10734</v>
      </c>
      <c r="H392" s="1110" t="s">
        <v>10557</v>
      </c>
      <c r="I392" s="1110" t="s">
        <v>10735</v>
      </c>
      <c r="J392" s="1109">
        <v>55000</v>
      </c>
      <c r="K392" s="1109">
        <v>11.75</v>
      </c>
      <c r="L392" s="1109">
        <v>9.9499999999999993</v>
      </c>
      <c r="M392" s="1109">
        <v>715000</v>
      </c>
      <c r="N392" s="1109">
        <v>528000</v>
      </c>
      <c r="O392" s="1109">
        <v>0</v>
      </c>
      <c r="P392" s="1109">
        <v>0</v>
      </c>
      <c r="Q392" s="1109">
        <v>6600</v>
      </c>
    </row>
    <row r="393" spans="1:17">
      <c r="A393" s="1109">
        <v>15546</v>
      </c>
      <c r="B393" s="1110" t="s">
        <v>0</v>
      </c>
      <c r="C393" s="1109">
        <v>10.75</v>
      </c>
      <c r="D393" s="1109">
        <v>9.85</v>
      </c>
      <c r="E393" s="1109">
        <v>51</v>
      </c>
      <c r="F393" s="1109">
        <v>51</v>
      </c>
      <c r="G393" s="1110" t="s">
        <v>10737</v>
      </c>
      <c r="H393" s="1110" t="s">
        <v>10557</v>
      </c>
      <c r="I393" s="1110" t="s">
        <v>10735</v>
      </c>
      <c r="J393" s="1109">
        <v>80000</v>
      </c>
      <c r="K393" s="1109">
        <v>11.75</v>
      </c>
      <c r="L393" s="1109">
        <v>9.85</v>
      </c>
      <c r="M393" s="1109">
        <v>1165000</v>
      </c>
      <c r="N393" s="1109">
        <v>804000</v>
      </c>
      <c r="O393" s="1109">
        <v>0</v>
      </c>
      <c r="P393" s="1109">
        <v>0</v>
      </c>
      <c r="Q393" s="1109">
        <v>10050</v>
      </c>
    </row>
    <row r="394" spans="1:17">
      <c r="A394" s="1109">
        <v>15547</v>
      </c>
      <c r="B394" s="1110" t="s">
        <v>0</v>
      </c>
      <c r="C394" s="1109">
        <v>10.75</v>
      </c>
      <c r="D394" s="1109">
        <v>9.76</v>
      </c>
      <c r="E394" s="1109">
        <v>55.5</v>
      </c>
      <c r="F394" s="1109">
        <v>55.5</v>
      </c>
      <c r="G394" s="1110" t="s">
        <v>10737</v>
      </c>
      <c r="H394" s="1110" t="s">
        <v>10557</v>
      </c>
      <c r="I394" s="1110" t="s">
        <v>10735</v>
      </c>
      <c r="J394" s="1109">
        <v>80000</v>
      </c>
      <c r="K394" s="1109">
        <v>11.75</v>
      </c>
      <c r="L394" s="1109">
        <v>9.76</v>
      </c>
      <c r="M394" s="1109">
        <v>1276000</v>
      </c>
      <c r="N394" s="1109">
        <v>895000</v>
      </c>
      <c r="O394" s="1109">
        <v>0</v>
      </c>
      <c r="P394" s="1109">
        <v>0</v>
      </c>
      <c r="Q394" s="1109">
        <v>11190</v>
      </c>
    </row>
    <row r="395" spans="1:17">
      <c r="A395" s="1109">
        <v>15548</v>
      </c>
      <c r="B395" s="1110" t="s">
        <v>0</v>
      </c>
      <c r="C395" s="1109">
        <v>10.75</v>
      </c>
      <c r="D395" s="1109">
        <v>9.66</v>
      </c>
      <c r="E395" s="1109">
        <v>60.7</v>
      </c>
      <c r="F395" s="1109">
        <v>60.7</v>
      </c>
      <c r="G395" s="1110" t="s">
        <v>10741</v>
      </c>
      <c r="H395" s="1110" t="s">
        <v>10557</v>
      </c>
      <c r="I395" s="1110" t="s">
        <v>10735</v>
      </c>
      <c r="J395" s="1109">
        <v>110000</v>
      </c>
      <c r="K395" s="1109">
        <v>11.75</v>
      </c>
      <c r="L395" s="1109">
        <v>9.66</v>
      </c>
      <c r="M395" s="1109">
        <v>1922000</v>
      </c>
      <c r="N395" s="1109">
        <v>1338000</v>
      </c>
      <c r="O395" s="1109">
        <v>0</v>
      </c>
      <c r="P395" s="1109">
        <v>0</v>
      </c>
      <c r="Q395" s="1109">
        <v>16730</v>
      </c>
    </row>
    <row r="396" spans="1:17">
      <c r="A396" s="1109">
        <v>15549</v>
      </c>
      <c r="B396" s="1110" t="s">
        <v>0</v>
      </c>
      <c r="C396" s="1109">
        <v>11.75</v>
      </c>
      <c r="D396" s="1109">
        <v>11.084</v>
      </c>
      <c r="E396" s="1109">
        <v>42</v>
      </c>
      <c r="F396" s="1109">
        <v>42</v>
      </c>
      <c r="G396" s="1110" t="s">
        <v>10738</v>
      </c>
      <c r="H396" s="1110" t="s">
        <v>10557</v>
      </c>
      <c r="I396" s="1110" t="s">
        <v>10735</v>
      </c>
      <c r="J396" s="1109">
        <v>40000</v>
      </c>
      <c r="K396" s="1109">
        <v>12.75</v>
      </c>
      <c r="L396" s="1109">
        <v>11.084</v>
      </c>
      <c r="M396" s="1109">
        <v>478000</v>
      </c>
      <c r="N396" s="1109">
        <v>307000</v>
      </c>
      <c r="O396" s="1109">
        <v>0</v>
      </c>
      <c r="P396" s="1109">
        <v>0</v>
      </c>
      <c r="Q396" s="1109">
        <v>3840</v>
      </c>
    </row>
    <row r="397" spans="1:17">
      <c r="A397" s="1109">
        <v>15550</v>
      </c>
      <c r="B397" s="1110" t="s">
        <v>0</v>
      </c>
      <c r="C397" s="1109">
        <v>11.75</v>
      </c>
      <c r="D397" s="1109">
        <v>11</v>
      </c>
      <c r="E397" s="1109">
        <v>47</v>
      </c>
      <c r="F397" s="1109">
        <v>47</v>
      </c>
      <c r="G397" s="1110" t="s">
        <v>10734</v>
      </c>
      <c r="H397" s="1110" t="s">
        <v>10557</v>
      </c>
      <c r="I397" s="1110" t="s">
        <v>10735</v>
      </c>
      <c r="J397" s="1109">
        <v>55000</v>
      </c>
      <c r="K397" s="1109">
        <v>12.75</v>
      </c>
      <c r="L397" s="1109">
        <v>11</v>
      </c>
      <c r="M397" s="1109">
        <v>737000</v>
      </c>
      <c r="N397" s="1109">
        <v>509000</v>
      </c>
      <c r="O397" s="1109">
        <v>0</v>
      </c>
      <c r="P397" s="1109">
        <v>0</v>
      </c>
      <c r="Q397" s="1109">
        <v>6360</v>
      </c>
    </row>
    <row r="398" spans="1:17">
      <c r="A398" s="1109">
        <v>15551</v>
      </c>
      <c r="B398" s="1110" t="s">
        <v>0</v>
      </c>
      <c r="C398" s="1109">
        <v>11.75</v>
      </c>
      <c r="D398" s="1109">
        <v>10.88</v>
      </c>
      <c r="E398" s="1109">
        <v>54</v>
      </c>
      <c r="F398" s="1109">
        <v>54</v>
      </c>
      <c r="G398" s="1110" t="s">
        <v>10734</v>
      </c>
      <c r="H398" s="1110" t="s">
        <v>10557</v>
      </c>
      <c r="I398" s="1110" t="s">
        <v>10735</v>
      </c>
      <c r="J398" s="1109">
        <v>55000</v>
      </c>
      <c r="K398" s="1109">
        <v>12.75</v>
      </c>
      <c r="L398" s="1109">
        <v>10.88</v>
      </c>
      <c r="M398" s="1109">
        <v>850000</v>
      </c>
      <c r="N398" s="1109">
        <v>606000</v>
      </c>
      <c r="O398" s="1109">
        <v>0</v>
      </c>
      <c r="P398" s="1109">
        <v>0</v>
      </c>
      <c r="Q398" s="1109">
        <v>7580</v>
      </c>
    </row>
    <row r="399" spans="1:17">
      <c r="A399" s="1109">
        <v>15552</v>
      </c>
      <c r="B399" s="1110" t="s">
        <v>0</v>
      </c>
      <c r="C399" s="1109">
        <v>11.75</v>
      </c>
      <c r="D399" s="1109">
        <v>10.772</v>
      </c>
      <c r="E399" s="1109">
        <v>60</v>
      </c>
      <c r="F399" s="1109">
        <v>60</v>
      </c>
      <c r="G399" s="1110" t="s">
        <v>10737</v>
      </c>
      <c r="H399" s="1110" t="s">
        <v>10557</v>
      </c>
      <c r="I399" s="1110" t="s">
        <v>10735</v>
      </c>
      <c r="J399" s="1109">
        <v>80000</v>
      </c>
      <c r="K399" s="1109">
        <v>12.75</v>
      </c>
      <c r="L399" s="1109">
        <v>10.772</v>
      </c>
      <c r="M399" s="1109">
        <v>1384000</v>
      </c>
      <c r="N399" s="1109">
        <v>924000</v>
      </c>
      <c r="O399" s="1109">
        <v>0</v>
      </c>
      <c r="P399" s="1109">
        <v>0</v>
      </c>
      <c r="Q399" s="1109">
        <v>11550</v>
      </c>
    </row>
    <row r="400" spans="1:17">
      <c r="A400" s="1109">
        <v>15553</v>
      </c>
      <c r="B400" s="1110" t="s">
        <v>0</v>
      </c>
      <c r="C400" s="1109">
        <v>11.75</v>
      </c>
      <c r="D400" s="1109">
        <v>10.682</v>
      </c>
      <c r="E400" s="1109">
        <v>65</v>
      </c>
      <c r="F400" s="1109">
        <v>65</v>
      </c>
      <c r="G400" s="1110" t="s">
        <v>10742</v>
      </c>
      <c r="H400" s="1110" t="s">
        <v>10557</v>
      </c>
      <c r="I400" s="1110" t="s">
        <v>10735</v>
      </c>
      <c r="J400" s="1109">
        <v>95000</v>
      </c>
      <c r="K400" s="1109">
        <v>12.75</v>
      </c>
      <c r="L400" s="1109">
        <v>10.682</v>
      </c>
      <c r="M400" s="1109">
        <v>1788000</v>
      </c>
      <c r="N400" s="1109">
        <v>1189000</v>
      </c>
      <c r="O400" s="1109">
        <v>0</v>
      </c>
      <c r="P400" s="1109">
        <v>0</v>
      </c>
      <c r="Q400" s="1109">
        <v>14860</v>
      </c>
    </row>
    <row r="401" spans="1:17">
      <c r="A401" s="1109">
        <v>15554</v>
      </c>
      <c r="B401" s="1110" t="s">
        <v>0</v>
      </c>
      <c r="C401" s="1109">
        <v>11.75</v>
      </c>
      <c r="D401" s="1109">
        <v>10.586</v>
      </c>
      <c r="E401" s="1109">
        <v>71</v>
      </c>
      <c r="F401" s="1109">
        <v>71</v>
      </c>
      <c r="G401" s="1110" t="s">
        <v>10742</v>
      </c>
      <c r="H401" s="1110" t="s">
        <v>10557</v>
      </c>
      <c r="I401" s="1110" t="s">
        <v>10735</v>
      </c>
      <c r="J401" s="1109">
        <v>95000</v>
      </c>
      <c r="K401" s="1109">
        <v>12.75</v>
      </c>
      <c r="L401" s="1109">
        <v>10.586</v>
      </c>
      <c r="M401" s="1109">
        <v>1940000</v>
      </c>
      <c r="N401" s="1109">
        <v>1306000</v>
      </c>
      <c r="O401" s="1109">
        <v>0</v>
      </c>
      <c r="P401" s="1109">
        <v>0</v>
      </c>
      <c r="Q401" s="1109">
        <v>16330</v>
      </c>
    </row>
    <row r="402" spans="1:17">
      <c r="A402" s="1109">
        <v>15555</v>
      </c>
      <c r="B402" s="1110" t="s">
        <v>0</v>
      </c>
      <c r="C402" s="1109">
        <v>13.375</v>
      </c>
      <c r="D402" s="1109">
        <v>12.715</v>
      </c>
      <c r="E402" s="1109">
        <v>48</v>
      </c>
      <c r="F402" s="1109">
        <v>48</v>
      </c>
      <c r="G402" s="1110" t="s">
        <v>10738</v>
      </c>
      <c r="H402" s="1110" t="s">
        <v>10557</v>
      </c>
      <c r="I402" s="1110" t="s">
        <v>10735</v>
      </c>
      <c r="J402" s="1109">
        <v>40000</v>
      </c>
      <c r="K402" s="1109">
        <v>14.375</v>
      </c>
      <c r="L402" s="1109">
        <v>12.715</v>
      </c>
      <c r="M402" s="1109">
        <v>541000</v>
      </c>
      <c r="N402" s="1109">
        <v>322000</v>
      </c>
      <c r="O402" s="1109">
        <v>0</v>
      </c>
      <c r="P402" s="1109">
        <v>0</v>
      </c>
      <c r="Q402" s="1109">
        <v>4030</v>
      </c>
    </row>
    <row r="403" spans="1:17">
      <c r="A403" s="1109">
        <v>15556</v>
      </c>
      <c r="B403" s="1110" t="s">
        <v>0</v>
      </c>
      <c r="C403" s="1109">
        <v>13.375</v>
      </c>
      <c r="D403" s="1109">
        <v>12.615</v>
      </c>
      <c r="E403" s="1109">
        <v>54.5</v>
      </c>
      <c r="F403" s="1109">
        <v>54.5</v>
      </c>
      <c r="G403" s="1110" t="s">
        <v>10734</v>
      </c>
      <c r="H403" s="1110" t="s">
        <v>10557</v>
      </c>
      <c r="I403" s="1110" t="s">
        <v>10735</v>
      </c>
      <c r="J403" s="1109">
        <v>55000</v>
      </c>
      <c r="K403" s="1109">
        <v>14.375</v>
      </c>
      <c r="L403" s="1109">
        <v>12.615</v>
      </c>
      <c r="M403" s="1109">
        <v>853000</v>
      </c>
      <c r="N403" s="1109">
        <v>547000</v>
      </c>
      <c r="O403" s="1109">
        <v>0</v>
      </c>
      <c r="P403" s="1109">
        <v>0</v>
      </c>
      <c r="Q403" s="1109">
        <v>6840</v>
      </c>
    </row>
    <row r="404" spans="1:17">
      <c r="A404" s="1109">
        <v>15557</v>
      </c>
      <c r="B404" s="1110" t="s">
        <v>0</v>
      </c>
      <c r="C404" s="1109">
        <v>13.375</v>
      </c>
      <c r="D404" s="1109">
        <v>12.515000000000001</v>
      </c>
      <c r="E404" s="1109">
        <v>61</v>
      </c>
      <c r="F404" s="1109">
        <v>61</v>
      </c>
      <c r="G404" s="1110" t="s">
        <v>10734</v>
      </c>
      <c r="H404" s="1110" t="s">
        <v>10557</v>
      </c>
      <c r="I404" s="1110" t="s">
        <v>10735</v>
      </c>
      <c r="J404" s="1109">
        <v>55000</v>
      </c>
      <c r="K404" s="1109">
        <v>14.375</v>
      </c>
      <c r="L404" s="1109">
        <v>12.515000000000001</v>
      </c>
      <c r="M404" s="1109">
        <v>962000</v>
      </c>
      <c r="N404" s="1109">
        <v>633000</v>
      </c>
      <c r="O404" s="1109">
        <v>0</v>
      </c>
      <c r="P404" s="1109">
        <v>0</v>
      </c>
      <c r="Q404" s="1109">
        <v>7910</v>
      </c>
    </row>
    <row r="405" spans="1:17">
      <c r="A405" s="1109">
        <v>15558</v>
      </c>
      <c r="B405" s="1110" t="s">
        <v>0</v>
      </c>
      <c r="C405" s="1109">
        <v>13.375</v>
      </c>
      <c r="D405" s="1109">
        <v>12.414999999999999</v>
      </c>
      <c r="E405" s="1109">
        <v>68</v>
      </c>
      <c r="F405" s="1109">
        <v>68</v>
      </c>
      <c r="G405" s="1110" t="s">
        <v>10734</v>
      </c>
      <c r="H405" s="1110" t="s">
        <v>10557</v>
      </c>
      <c r="I405" s="1110" t="s">
        <v>10735</v>
      </c>
      <c r="J405" s="1109">
        <v>55000</v>
      </c>
      <c r="K405" s="1109">
        <v>14.375</v>
      </c>
      <c r="L405" s="1109">
        <v>12.414999999999999</v>
      </c>
      <c r="M405" s="1109">
        <v>1069000</v>
      </c>
      <c r="N405" s="1109">
        <v>718000</v>
      </c>
      <c r="O405" s="1109">
        <v>0</v>
      </c>
      <c r="P405" s="1109">
        <v>0</v>
      </c>
      <c r="Q405" s="1109">
        <v>8980</v>
      </c>
    </row>
    <row r="406" spans="1:17">
      <c r="A406" s="1109">
        <v>15559</v>
      </c>
      <c r="B406" s="1110" t="s">
        <v>0</v>
      </c>
      <c r="C406" s="1109">
        <v>13.375</v>
      </c>
      <c r="D406" s="1109">
        <v>12.347</v>
      </c>
      <c r="E406" s="1109">
        <v>72</v>
      </c>
      <c r="F406" s="1109">
        <v>72</v>
      </c>
      <c r="G406" s="1110" t="s">
        <v>10737</v>
      </c>
      <c r="H406" s="1110" t="s">
        <v>10557</v>
      </c>
      <c r="I406" s="1110" t="s">
        <v>10735</v>
      </c>
      <c r="J406" s="1109">
        <v>80000</v>
      </c>
      <c r="K406" s="1109">
        <v>14.375</v>
      </c>
      <c r="L406" s="1109">
        <v>12.347</v>
      </c>
      <c r="M406" s="1109">
        <v>1661000</v>
      </c>
      <c r="N406" s="1109">
        <v>1040000</v>
      </c>
      <c r="O406" s="1109">
        <v>0</v>
      </c>
      <c r="P406" s="1109">
        <v>0</v>
      </c>
      <c r="Q406" s="1109">
        <v>13000</v>
      </c>
    </row>
    <row r="407" spans="1:17">
      <c r="A407" s="1109">
        <v>15560</v>
      </c>
      <c r="B407" s="1110" t="s">
        <v>0</v>
      </c>
      <c r="C407" s="1109">
        <v>16</v>
      </c>
      <c r="D407" s="1109">
        <v>15.25</v>
      </c>
      <c r="E407" s="1109">
        <v>65</v>
      </c>
      <c r="F407" s="1109">
        <v>65</v>
      </c>
      <c r="G407" s="1110" t="s">
        <v>10738</v>
      </c>
      <c r="H407" s="1110" t="s">
        <v>10557</v>
      </c>
      <c r="I407" s="1110" t="s">
        <v>10735</v>
      </c>
      <c r="J407" s="1109">
        <v>40000</v>
      </c>
      <c r="K407" s="1109">
        <v>17</v>
      </c>
      <c r="L407" s="1109">
        <v>15.25</v>
      </c>
      <c r="M407" s="1109">
        <v>736000</v>
      </c>
      <c r="N407" s="1109">
        <v>439000</v>
      </c>
      <c r="O407" s="1109">
        <v>0</v>
      </c>
      <c r="P407" s="1109">
        <v>0</v>
      </c>
      <c r="Q407" s="1109">
        <v>5490</v>
      </c>
    </row>
    <row r="408" spans="1:17">
      <c r="A408" s="1109">
        <v>15561</v>
      </c>
      <c r="B408" s="1110" t="s">
        <v>0</v>
      </c>
      <c r="C408" s="1109">
        <v>16</v>
      </c>
      <c r="D408" s="1109">
        <v>15.124000000000001</v>
      </c>
      <c r="E408" s="1109">
        <v>75</v>
      </c>
      <c r="F408" s="1109">
        <v>75</v>
      </c>
      <c r="G408" s="1110" t="s">
        <v>10734</v>
      </c>
      <c r="H408" s="1110" t="s">
        <v>10557</v>
      </c>
      <c r="I408" s="1110" t="s">
        <v>10735</v>
      </c>
      <c r="J408" s="1109">
        <v>55000</v>
      </c>
      <c r="K408" s="1109">
        <v>17</v>
      </c>
      <c r="L408" s="1109">
        <v>15.124000000000001</v>
      </c>
      <c r="M408" s="1109">
        <v>1178000</v>
      </c>
      <c r="N408" s="1109">
        <v>752000</v>
      </c>
      <c r="O408" s="1109">
        <v>0</v>
      </c>
      <c r="P408" s="1109">
        <v>0</v>
      </c>
      <c r="Q408" s="1109">
        <v>9400</v>
      </c>
    </row>
    <row r="409" spans="1:17">
      <c r="A409" s="1109">
        <v>15562</v>
      </c>
      <c r="B409" s="1110" t="s">
        <v>0</v>
      </c>
      <c r="C409" s="1109">
        <v>16</v>
      </c>
      <c r="D409" s="1109">
        <v>15.01</v>
      </c>
      <c r="E409" s="1109">
        <v>84</v>
      </c>
      <c r="F409" s="1109">
        <v>84</v>
      </c>
      <c r="G409" s="1110" t="s">
        <v>10734</v>
      </c>
      <c r="H409" s="1110" t="s">
        <v>10557</v>
      </c>
      <c r="I409" s="1110" t="s">
        <v>10735</v>
      </c>
      <c r="J409" s="1109">
        <v>55000</v>
      </c>
      <c r="K409" s="1109">
        <v>17</v>
      </c>
      <c r="L409" s="1109">
        <v>15.01</v>
      </c>
      <c r="M409" s="1109">
        <v>1326000</v>
      </c>
      <c r="N409" s="1109">
        <v>865000</v>
      </c>
      <c r="O409" s="1109">
        <v>0</v>
      </c>
      <c r="P409" s="1109">
        <v>0</v>
      </c>
      <c r="Q409" s="1109">
        <v>10810</v>
      </c>
    </row>
    <row r="410" spans="1:17">
      <c r="A410" s="1109">
        <v>15563</v>
      </c>
      <c r="B410" s="1110" t="s">
        <v>0</v>
      </c>
      <c r="C410" s="1109">
        <v>16</v>
      </c>
      <c r="D410" s="1109">
        <v>14.688000000000001</v>
      </c>
      <c r="E410" s="1109">
        <v>109</v>
      </c>
      <c r="F410" s="1109">
        <v>109</v>
      </c>
      <c r="G410" s="1110" t="s">
        <v>10734</v>
      </c>
      <c r="H410" s="1110" t="s">
        <v>10557</v>
      </c>
      <c r="I410" s="1110" t="s">
        <v>10735</v>
      </c>
      <c r="J410" s="1109">
        <v>80000</v>
      </c>
      <c r="K410" s="1109">
        <v>17</v>
      </c>
      <c r="L410" s="1109">
        <v>14.688000000000001</v>
      </c>
      <c r="M410" s="1109">
        <v>1739000</v>
      </c>
      <c r="N410" s="1109">
        <v>1181000</v>
      </c>
      <c r="O410" s="1109">
        <v>0</v>
      </c>
      <c r="P410" s="1109">
        <v>0</v>
      </c>
      <c r="Q410" s="1109">
        <v>11810</v>
      </c>
    </row>
    <row r="411" spans="1:17">
      <c r="A411" s="1109">
        <v>15564</v>
      </c>
      <c r="B411" s="1110" t="s">
        <v>0</v>
      </c>
      <c r="C411" s="1109">
        <v>18.625</v>
      </c>
      <c r="D411" s="1109">
        <v>17.754999999999999</v>
      </c>
      <c r="E411" s="1109">
        <v>87.5</v>
      </c>
      <c r="F411" s="1109">
        <v>87.5</v>
      </c>
      <c r="G411" s="1110" t="s">
        <v>10734</v>
      </c>
      <c r="H411" s="1110" t="s">
        <v>10557</v>
      </c>
      <c r="I411" s="1110" t="s">
        <v>10735</v>
      </c>
      <c r="J411" s="1109">
        <v>55000</v>
      </c>
      <c r="K411" s="1109">
        <v>19.625</v>
      </c>
      <c r="L411" s="1109">
        <v>17.754999999999999</v>
      </c>
      <c r="M411" s="1109">
        <v>1367000</v>
      </c>
      <c r="N411" s="1109">
        <v>794000</v>
      </c>
      <c r="O411" s="1109">
        <v>0</v>
      </c>
      <c r="P411" s="1109">
        <v>0</v>
      </c>
      <c r="Q411" s="1109">
        <v>9930</v>
      </c>
    </row>
    <row r="412" spans="1:17">
      <c r="A412" s="1109">
        <v>15565</v>
      </c>
      <c r="B412" s="1110" t="s">
        <v>10743</v>
      </c>
      <c r="C412" s="1109">
        <v>1.05</v>
      </c>
      <c r="D412" s="1109">
        <v>0.82399999999999995</v>
      </c>
      <c r="E412" s="1109">
        <v>1.1399999999999999</v>
      </c>
      <c r="F412" s="1109">
        <v>1.1399999999999999</v>
      </c>
      <c r="G412" s="1110" t="s">
        <v>10744</v>
      </c>
      <c r="H412" s="1110" t="s">
        <v>10745</v>
      </c>
      <c r="I412" s="1110" t="s">
        <v>1367</v>
      </c>
      <c r="J412" s="1109">
        <v>40000</v>
      </c>
      <c r="K412" s="1109">
        <v>1.3129999999999999</v>
      </c>
      <c r="L412" s="1109">
        <v>0.82399999999999995</v>
      </c>
      <c r="M412" s="1109">
        <v>0</v>
      </c>
      <c r="N412" s="1109">
        <v>6360</v>
      </c>
      <c r="O412" s="1109">
        <v>0</v>
      </c>
      <c r="P412" s="1109">
        <v>0</v>
      </c>
      <c r="Q412" s="1109">
        <v>180</v>
      </c>
    </row>
    <row r="413" spans="1:17">
      <c r="A413" s="1109">
        <v>15566</v>
      </c>
      <c r="B413" s="1110" t="s">
        <v>10743</v>
      </c>
      <c r="C413" s="1109">
        <v>1.05</v>
      </c>
      <c r="D413" s="1109">
        <v>0.82399999999999995</v>
      </c>
      <c r="E413" s="1109">
        <v>1.1399999999999999</v>
      </c>
      <c r="F413" s="1109">
        <v>1.1399999999999999</v>
      </c>
      <c r="G413" s="1110" t="s">
        <v>10746</v>
      </c>
      <c r="H413" s="1110" t="s">
        <v>10745</v>
      </c>
      <c r="I413" s="1110" t="s">
        <v>1367</v>
      </c>
      <c r="J413" s="1109">
        <v>55000</v>
      </c>
      <c r="K413" s="1109">
        <v>1.3129999999999999</v>
      </c>
      <c r="L413" s="1109">
        <v>0.82399999999999995</v>
      </c>
      <c r="M413" s="1109">
        <v>0</v>
      </c>
      <c r="N413" s="1109">
        <v>8740</v>
      </c>
      <c r="O413" s="1109">
        <v>0</v>
      </c>
      <c r="P413" s="1109">
        <v>0</v>
      </c>
      <c r="Q413" s="1109">
        <v>230</v>
      </c>
    </row>
    <row r="414" spans="1:17">
      <c r="A414" s="1109">
        <v>15567</v>
      </c>
      <c r="B414" s="1110" t="s">
        <v>10743</v>
      </c>
      <c r="C414" s="1109">
        <v>1.05</v>
      </c>
      <c r="D414" s="1109">
        <v>0.82399999999999995</v>
      </c>
      <c r="E414" s="1109">
        <v>1.1399999999999999</v>
      </c>
      <c r="F414" s="1109">
        <v>1.1399999999999999</v>
      </c>
      <c r="G414" s="1110" t="s">
        <v>10747</v>
      </c>
      <c r="H414" s="1110" t="s">
        <v>10745</v>
      </c>
      <c r="I414" s="1110" t="s">
        <v>1367</v>
      </c>
      <c r="J414" s="1109">
        <v>75000</v>
      </c>
      <c r="K414" s="1109">
        <v>1.3129999999999999</v>
      </c>
      <c r="L414" s="1109">
        <v>0.82399999999999995</v>
      </c>
      <c r="M414" s="1109">
        <v>0</v>
      </c>
      <c r="N414" s="1109">
        <v>11920</v>
      </c>
      <c r="O414" s="1109">
        <v>0</v>
      </c>
      <c r="P414" s="1109">
        <v>0</v>
      </c>
      <c r="Q414" s="1109">
        <v>290</v>
      </c>
    </row>
    <row r="415" spans="1:17">
      <c r="A415" s="1109">
        <v>15568</v>
      </c>
      <c r="B415" s="1110" t="s">
        <v>10743</v>
      </c>
      <c r="C415" s="1109">
        <v>1.05</v>
      </c>
      <c r="D415" s="1109">
        <v>0.82399999999999995</v>
      </c>
      <c r="E415" s="1109">
        <v>1.1399999999999999</v>
      </c>
      <c r="F415" s="1109">
        <v>1.1399999999999999</v>
      </c>
      <c r="G415" s="1110" t="s">
        <v>10748</v>
      </c>
      <c r="H415" s="1110" t="s">
        <v>10745</v>
      </c>
      <c r="I415" s="1110" t="s">
        <v>1367</v>
      </c>
      <c r="J415" s="1109">
        <v>80000</v>
      </c>
      <c r="K415" s="1109">
        <v>1.3129999999999999</v>
      </c>
      <c r="L415" s="1109">
        <v>0.82399999999999995</v>
      </c>
      <c r="M415" s="1109">
        <v>0</v>
      </c>
      <c r="N415" s="1109">
        <v>12710</v>
      </c>
      <c r="O415" s="1109">
        <v>0</v>
      </c>
      <c r="P415" s="1109">
        <v>0</v>
      </c>
      <c r="Q415" s="1109">
        <v>310</v>
      </c>
    </row>
    <row r="416" spans="1:17">
      <c r="A416" s="1109">
        <v>15569</v>
      </c>
      <c r="B416" s="1110" t="s">
        <v>10743</v>
      </c>
      <c r="C416" s="1109">
        <v>1.05</v>
      </c>
      <c r="D416" s="1109">
        <v>0.82399999999999995</v>
      </c>
      <c r="E416" s="1109">
        <v>1.2</v>
      </c>
      <c r="F416" s="1109">
        <v>1.2</v>
      </c>
      <c r="G416" s="1110" t="s">
        <v>10744</v>
      </c>
      <c r="H416" s="1110" t="s">
        <v>10662</v>
      </c>
      <c r="I416" s="1110" t="s">
        <v>1367</v>
      </c>
      <c r="J416" s="1109">
        <v>40000</v>
      </c>
      <c r="K416" s="1109">
        <v>1.66</v>
      </c>
      <c r="L416" s="1109">
        <v>0.82399999999999995</v>
      </c>
      <c r="M416" s="1109">
        <v>0</v>
      </c>
      <c r="N416" s="1109">
        <v>13310</v>
      </c>
      <c r="O416" s="1109">
        <v>0</v>
      </c>
      <c r="P416" s="1109">
        <v>0</v>
      </c>
      <c r="Q416" s="1109">
        <v>580</v>
      </c>
    </row>
    <row r="417" spans="1:17">
      <c r="A417" s="1109">
        <v>15570</v>
      </c>
      <c r="B417" s="1110" t="s">
        <v>10743</v>
      </c>
      <c r="C417" s="1109">
        <v>1.05</v>
      </c>
      <c r="D417" s="1109">
        <v>0.82399999999999995</v>
      </c>
      <c r="E417" s="1109">
        <v>1.2</v>
      </c>
      <c r="F417" s="1109">
        <v>1.2</v>
      </c>
      <c r="G417" s="1110" t="s">
        <v>10746</v>
      </c>
      <c r="H417" s="1110" t="s">
        <v>10662</v>
      </c>
      <c r="I417" s="1110" t="s">
        <v>1367</v>
      </c>
      <c r="J417" s="1109">
        <v>55000</v>
      </c>
      <c r="K417" s="1109">
        <v>1.66</v>
      </c>
      <c r="L417" s="1109">
        <v>0.82399999999999995</v>
      </c>
      <c r="M417" s="1109">
        <v>0</v>
      </c>
      <c r="N417" s="1109">
        <v>18290</v>
      </c>
      <c r="O417" s="1109">
        <v>0</v>
      </c>
      <c r="P417" s="1109">
        <v>0</v>
      </c>
      <c r="Q417" s="1109">
        <v>750</v>
      </c>
    </row>
    <row r="418" spans="1:17">
      <c r="A418" s="1109">
        <v>15571</v>
      </c>
      <c r="B418" s="1110" t="s">
        <v>10743</v>
      </c>
      <c r="C418" s="1109">
        <v>1.05</v>
      </c>
      <c r="D418" s="1109">
        <v>0.82399999999999995</v>
      </c>
      <c r="E418" s="1109">
        <v>1.2</v>
      </c>
      <c r="F418" s="1109">
        <v>1.2</v>
      </c>
      <c r="G418" s="1110" t="s">
        <v>10747</v>
      </c>
      <c r="H418" s="1110" t="s">
        <v>10662</v>
      </c>
      <c r="I418" s="1110" t="s">
        <v>1367</v>
      </c>
      <c r="J418" s="1109">
        <v>75000</v>
      </c>
      <c r="K418" s="1109">
        <v>1.66</v>
      </c>
      <c r="L418" s="1109">
        <v>0.82399999999999995</v>
      </c>
      <c r="M418" s="1109">
        <v>0</v>
      </c>
      <c r="N418" s="1109">
        <v>24950</v>
      </c>
      <c r="O418" s="1109">
        <v>0</v>
      </c>
      <c r="P418" s="1109">
        <v>0</v>
      </c>
      <c r="Q418" s="1109">
        <v>980</v>
      </c>
    </row>
    <row r="419" spans="1:17">
      <c r="A419" s="1109">
        <v>15572</v>
      </c>
      <c r="B419" s="1110" t="s">
        <v>10743</v>
      </c>
      <c r="C419" s="1109">
        <v>1.05</v>
      </c>
      <c r="D419" s="1109">
        <v>0.82399999999999995</v>
      </c>
      <c r="E419" s="1109">
        <v>1.2</v>
      </c>
      <c r="F419" s="1109">
        <v>1.2</v>
      </c>
      <c r="G419" s="1110" t="s">
        <v>10748</v>
      </c>
      <c r="H419" s="1110" t="s">
        <v>10662</v>
      </c>
      <c r="I419" s="1110" t="s">
        <v>1367</v>
      </c>
      <c r="J419" s="1109">
        <v>80000</v>
      </c>
      <c r="K419" s="1109">
        <v>1.66</v>
      </c>
      <c r="L419" s="1109">
        <v>0.82399999999999995</v>
      </c>
      <c r="M419" s="1109">
        <v>0</v>
      </c>
      <c r="N419" s="1109">
        <v>26610</v>
      </c>
      <c r="O419" s="1109">
        <v>0</v>
      </c>
      <c r="P419" s="1109">
        <v>0</v>
      </c>
      <c r="Q419" s="1109">
        <v>1040</v>
      </c>
    </row>
    <row r="420" spans="1:17">
      <c r="A420" s="1109">
        <v>15573</v>
      </c>
      <c r="B420" s="1110" t="s">
        <v>10743</v>
      </c>
      <c r="C420" s="1109">
        <v>1.3149999999999999</v>
      </c>
      <c r="D420" s="1109">
        <v>1.0489999999999999</v>
      </c>
      <c r="E420" s="1109">
        <v>1.7</v>
      </c>
      <c r="F420" s="1109">
        <v>1.7</v>
      </c>
      <c r="G420" s="1110" t="s">
        <v>10744</v>
      </c>
      <c r="H420" s="1110" t="s">
        <v>10745</v>
      </c>
      <c r="I420" s="1110" t="s">
        <v>1367</v>
      </c>
      <c r="J420" s="1109">
        <v>40000</v>
      </c>
      <c r="K420" s="1109">
        <v>1.66</v>
      </c>
      <c r="L420" s="1109">
        <v>1.0489999999999999</v>
      </c>
      <c r="M420" s="1109">
        <v>0</v>
      </c>
      <c r="N420" s="1109">
        <v>10960</v>
      </c>
      <c r="O420" s="1109">
        <v>0</v>
      </c>
      <c r="P420" s="1109">
        <v>0</v>
      </c>
      <c r="Q420" s="1109">
        <v>260</v>
      </c>
    </row>
    <row r="421" spans="1:17">
      <c r="A421" s="1109">
        <v>15574</v>
      </c>
      <c r="B421" s="1110" t="s">
        <v>10743</v>
      </c>
      <c r="C421" s="1109">
        <v>1.3149999999999999</v>
      </c>
      <c r="D421" s="1109">
        <v>1.0489999999999999</v>
      </c>
      <c r="E421" s="1109">
        <v>1.7</v>
      </c>
      <c r="F421" s="1109">
        <v>1.7</v>
      </c>
      <c r="G421" s="1110" t="s">
        <v>10746</v>
      </c>
      <c r="H421" s="1110" t="s">
        <v>10745</v>
      </c>
      <c r="I421" s="1110" t="s">
        <v>1367</v>
      </c>
      <c r="J421" s="1109">
        <v>55000</v>
      </c>
      <c r="K421" s="1109">
        <v>1.66</v>
      </c>
      <c r="L421" s="1109">
        <v>1.0489999999999999</v>
      </c>
      <c r="M421" s="1109">
        <v>0</v>
      </c>
      <c r="N421" s="1109">
        <v>15060</v>
      </c>
      <c r="O421" s="1109">
        <v>0</v>
      </c>
      <c r="P421" s="1109">
        <v>0</v>
      </c>
      <c r="Q421" s="1109">
        <v>340</v>
      </c>
    </row>
    <row r="422" spans="1:17">
      <c r="A422" s="1109">
        <v>15575</v>
      </c>
      <c r="B422" s="1110" t="s">
        <v>10743</v>
      </c>
      <c r="C422" s="1109">
        <v>1.3149999999999999</v>
      </c>
      <c r="D422" s="1109">
        <v>1.0489999999999999</v>
      </c>
      <c r="E422" s="1109">
        <v>1.7</v>
      </c>
      <c r="F422" s="1109">
        <v>1.7</v>
      </c>
      <c r="G422" s="1110" t="s">
        <v>10747</v>
      </c>
      <c r="H422" s="1110" t="s">
        <v>10745</v>
      </c>
      <c r="I422" s="1110" t="s">
        <v>1367</v>
      </c>
      <c r="J422" s="1109">
        <v>75000</v>
      </c>
      <c r="K422" s="1109">
        <v>1.66</v>
      </c>
      <c r="L422" s="1109">
        <v>1.0489999999999999</v>
      </c>
      <c r="M422" s="1109">
        <v>0</v>
      </c>
      <c r="N422" s="1109">
        <v>20540</v>
      </c>
      <c r="O422" s="1109">
        <v>0</v>
      </c>
      <c r="P422" s="1109">
        <v>0</v>
      </c>
      <c r="Q422" s="1109">
        <v>450</v>
      </c>
    </row>
    <row r="423" spans="1:17">
      <c r="A423" s="1109">
        <v>15576</v>
      </c>
      <c r="B423" s="1110" t="s">
        <v>10743</v>
      </c>
      <c r="C423" s="1109">
        <v>1.3149999999999999</v>
      </c>
      <c r="D423" s="1109">
        <v>1.0489999999999999</v>
      </c>
      <c r="E423" s="1109">
        <v>1.7</v>
      </c>
      <c r="F423" s="1109">
        <v>1.7</v>
      </c>
      <c r="G423" s="1110" t="s">
        <v>10748</v>
      </c>
      <c r="H423" s="1110" t="s">
        <v>10745</v>
      </c>
      <c r="I423" s="1110" t="s">
        <v>1367</v>
      </c>
      <c r="J423" s="1109">
        <v>80000</v>
      </c>
      <c r="K423" s="1109">
        <v>1.66</v>
      </c>
      <c r="L423" s="1109">
        <v>1.0489999999999999</v>
      </c>
      <c r="M423" s="1109">
        <v>0</v>
      </c>
      <c r="N423" s="1109">
        <v>21910</v>
      </c>
      <c r="O423" s="1109">
        <v>0</v>
      </c>
      <c r="P423" s="1109">
        <v>0</v>
      </c>
      <c r="Q423" s="1109">
        <v>480</v>
      </c>
    </row>
    <row r="424" spans="1:17">
      <c r="A424" s="1109">
        <v>15577</v>
      </c>
      <c r="B424" s="1110" t="s">
        <v>10743</v>
      </c>
      <c r="C424" s="1109">
        <v>1.3149999999999999</v>
      </c>
      <c r="D424" s="1109">
        <v>1.0489999999999999</v>
      </c>
      <c r="E424" s="1109">
        <v>1.8</v>
      </c>
      <c r="F424" s="1109">
        <v>1.8</v>
      </c>
      <c r="G424" s="1110" t="s">
        <v>10744</v>
      </c>
      <c r="H424" s="1110" t="s">
        <v>10662</v>
      </c>
      <c r="I424" s="1110" t="s">
        <v>1367</v>
      </c>
      <c r="J424" s="1109">
        <v>40000</v>
      </c>
      <c r="K424" s="1109">
        <v>1.9</v>
      </c>
      <c r="L424" s="1109">
        <v>1.0489999999999999</v>
      </c>
      <c r="M424" s="1109">
        <v>0</v>
      </c>
      <c r="N424" s="1109">
        <v>19760</v>
      </c>
      <c r="O424" s="1109">
        <v>0</v>
      </c>
      <c r="P424" s="1109">
        <v>0</v>
      </c>
      <c r="Q424" s="1109">
        <v>550</v>
      </c>
    </row>
    <row r="425" spans="1:17">
      <c r="A425" s="1109">
        <v>15578</v>
      </c>
      <c r="B425" s="1110" t="s">
        <v>10743</v>
      </c>
      <c r="C425" s="1109">
        <v>1.3149999999999999</v>
      </c>
      <c r="D425" s="1109">
        <v>1.0489999999999999</v>
      </c>
      <c r="E425" s="1109">
        <v>1.8</v>
      </c>
      <c r="F425" s="1109">
        <v>1.8</v>
      </c>
      <c r="G425" s="1110" t="s">
        <v>10746</v>
      </c>
      <c r="H425" s="1110" t="s">
        <v>10662</v>
      </c>
      <c r="I425" s="1110" t="s">
        <v>1367</v>
      </c>
      <c r="J425" s="1109">
        <v>55000</v>
      </c>
      <c r="K425" s="1109">
        <v>1.9</v>
      </c>
      <c r="L425" s="1109">
        <v>1.0489999999999999</v>
      </c>
      <c r="M425" s="1109">
        <v>0</v>
      </c>
      <c r="N425" s="1109">
        <v>27160</v>
      </c>
      <c r="O425" s="1109">
        <v>0</v>
      </c>
      <c r="P425" s="1109">
        <v>0</v>
      </c>
      <c r="Q425" s="1109">
        <v>710</v>
      </c>
    </row>
    <row r="426" spans="1:17">
      <c r="A426" s="1109">
        <v>15579</v>
      </c>
      <c r="B426" s="1110" t="s">
        <v>10743</v>
      </c>
      <c r="C426" s="1109">
        <v>1.3149999999999999</v>
      </c>
      <c r="D426" s="1109">
        <v>1.0489999999999999</v>
      </c>
      <c r="E426" s="1109">
        <v>1.8</v>
      </c>
      <c r="F426" s="1109">
        <v>1.8</v>
      </c>
      <c r="G426" s="1110" t="s">
        <v>10747</v>
      </c>
      <c r="H426" s="1110" t="s">
        <v>10662</v>
      </c>
      <c r="I426" s="1110" t="s">
        <v>1367</v>
      </c>
      <c r="J426" s="1109">
        <v>75000</v>
      </c>
      <c r="K426" s="1109">
        <v>1.9</v>
      </c>
      <c r="L426" s="1109">
        <v>1.0489999999999999</v>
      </c>
      <c r="M426" s="1109">
        <v>0</v>
      </c>
      <c r="N426" s="1109">
        <v>37040</v>
      </c>
      <c r="O426" s="1109">
        <v>0</v>
      </c>
      <c r="P426" s="1109">
        <v>0</v>
      </c>
      <c r="Q426" s="1109">
        <v>930</v>
      </c>
    </row>
    <row r="427" spans="1:17">
      <c r="A427" s="1109">
        <v>15580</v>
      </c>
      <c r="B427" s="1110" t="s">
        <v>10743</v>
      </c>
      <c r="C427" s="1109">
        <v>1.3149999999999999</v>
      </c>
      <c r="D427" s="1109">
        <v>1.0489999999999999</v>
      </c>
      <c r="E427" s="1109">
        <v>1.8</v>
      </c>
      <c r="F427" s="1109">
        <v>1.8</v>
      </c>
      <c r="G427" s="1110" t="s">
        <v>10748</v>
      </c>
      <c r="H427" s="1110" t="s">
        <v>10662</v>
      </c>
      <c r="I427" s="1110" t="s">
        <v>1367</v>
      </c>
      <c r="J427" s="1109">
        <v>80000</v>
      </c>
      <c r="K427" s="1109">
        <v>1.9</v>
      </c>
      <c r="L427" s="1109">
        <v>1.0489999999999999</v>
      </c>
      <c r="M427" s="1109">
        <v>0</v>
      </c>
      <c r="N427" s="1109">
        <v>39510</v>
      </c>
      <c r="O427" s="1109">
        <v>0</v>
      </c>
      <c r="P427" s="1109">
        <v>0</v>
      </c>
      <c r="Q427" s="1109">
        <v>990</v>
      </c>
    </row>
    <row r="428" spans="1:17">
      <c r="A428" s="1109">
        <v>15581</v>
      </c>
      <c r="B428" s="1110" t="s">
        <v>10743</v>
      </c>
      <c r="C428" s="1109">
        <v>1.3149999999999999</v>
      </c>
      <c r="D428" s="1109">
        <v>1.0489999999999999</v>
      </c>
      <c r="E428" s="1109">
        <v>1.72</v>
      </c>
      <c r="F428" s="1109">
        <v>1.72</v>
      </c>
      <c r="G428" s="1110" t="s">
        <v>10744</v>
      </c>
      <c r="H428" s="1110" t="s">
        <v>10749</v>
      </c>
      <c r="I428" s="1110" t="s">
        <v>1367</v>
      </c>
      <c r="J428" s="1109">
        <v>40000</v>
      </c>
      <c r="K428" s="1109">
        <v>1.55</v>
      </c>
      <c r="L428" s="1109">
        <v>0.97</v>
      </c>
      <c r="M428" s="1109">
        <v>0</v>
      </c>
      <c r="N428" s="1109">
        <v>15970</v>
      </c>
      <c r="O428" s="1109">
        <v>0</v>
      </c>
      <c r="P428" s="1109">
        <v>0</v>
      </c>
      <c r="Q428" s="1109">
        <v>390</v>
      </c>
    </row>
    <row r="429" spans="1:17">
      <c r="A429" s="1109">
        <v>15582</v>
      </c>
      <c r="B429" s="1110" t="s">
        <v>10743</v>
      </c>
      <c r="C429" s="1109">
        <v>1.3149999999999999</v>
      </c>
      <c r="D429" s="1109">
        <v>1.0489999999999999</v>
      </c>
      <c r="E429" s="1109">
        <v>1.72</v>
      </c>
      <c r="F429" s="1109">
        <v>1.72</v>
      </c>
      <c r="G429" s="1110" t="s">
        <v>10746</v>
      </c>
      <c r="H429" s="1110" t="s">
        <v>10749</v>
      </c>
      <c r="I429" s="1110" t="s">
        <v>1367</v>
      </c>
      <c r="J429" s="1109">
        <v>55000</v>
      </c>
      <c r="K429" s="1109">
        <v>1.55</v>
      </c>
      <c r="L429" s="1109">
        <v>0.97</v>
      </c>
      <c r="M429" s="1109">
        <v>0</v>
      </c>
      <c r="N429" s="1109">
        <v>21960</v>
      </c>
      <c r="O429" s="1109">
        <v>0</v>
      </c>
      <c r="P429" s="1109">
        <v>0</v>
      </c>
      <c r="Q429" s="1109">
        <v>500</v>
      </c>
    </row>
    <row r="430" spans="1:17">
      <c r="A430" s="1109">
        <v>15583</v>
      </c>
      <c r="B430" s="1110" t="s">
        <v>10743</v>
      </c>
      <c r="C430" s="1109">
        <v>1.3149999999999999</v>
      </c>
      <c r="D430" s="1109">
        <v>1.0489999999999999</v>
      </c>
      <c r="E430" s="1109">
        <v>1.72</v>
      </c>
      <c r="F430" s="1109">
        <v>1.72</v>
      </c>
      <c r="G430" s="1110" t="s">
        <v>10747</v>
      </c>
      <c r="H430" s="1110" t="s">
        <v>10749</v>
      </c>
      <c r="I430" s="1110" t="s">
        <v>1367</v>
      </c>
      <c r="J430" s="1109">
        <v>75000</v>
      </c>
      <c r="K430" s="1109">
        <v>1.55</v>
      </c>
      <c r="L430" s="1109">
        <v>0.97</v>
      </c>
      <c r="M430" s="1109">
        <v>0</v>
      </c>
      <c r="N430" s="1109">
        <v>29940</v>
      </c>
      <c r="O430" s="1109">
        <v>0</v>
      </c>
      <c r="P430" s="1109">
        <v>0</v>
      </c>
      <c r="Q430" s="1109">
        <v>650</v>
      </c>
    </row>
    <row r="431" spans="1:17">
      <c r="A431" s="1109">
        <v>15584</v>
      </c>
      <c r="B431" s="1110" t="s">
        <v>10743</v>
      </c>
      <c r="C431" s="1109">
        <v>1.3149999999999999</v>
      </c>
      <c r="D431" s="1109">
        <v>1.0489999999999999</v>
      </c>
      <c r="E431" s="1109">
        <v>1.72</v>
      </c>
      <c r="F431" s="1109">
        <v>1.72</v>
      </c>
      <c r="G431" s="1110" t="s">
        <v>10748</v>
      </c>
      <c r="H431" s="1110" t="s">
        <v>10749</v>
      </c>
      <c r="I431" s="1110" t="s">
        <v>1367</v>
      </c>
      <c r="J431" s="1109">
        <v>80000</v>
      </c>
      <c r="K431" s="1109">
        <v>1.55</v>
      </c>
      <c r="L431" s="1109">
        <v>0.97</v>
      </c>
      <c r="M431" s="1109">
        <v>0</v>
      </c>
      <c r="N431" s="1109">
        <v>31940</v>
      </c>
      <c r="O431" s="1109">
        <v>0</v>
      </c>
      <c r="P431" s="1109">
        <v>0</v>
      </c>
      <c r="Q431" s="1109">
        <v>690</v>
      </c>
    </row>
    <row r="432" spans="1:17">
      <c r="A432" s="1109">
        <v>15585</v>
      </c>
      <c r="B432" s="1110" t="s">
        <v>10743</v>
      </c>
      <c r="C432" s="1109">
        <v>1.66</v>
      </c>
      <c r="D432" s="1109">
        <v>1.41</v>
      </c>
      <c r="E432" s="1109">
        <v>2.1</v>
      </c>
      <c r="F432" s="1109">
        <v>2.1</v>
      </c>
      <c r="G432" s="1110" t="s">
        <v>10744</v>
      </c>
      <c r="H432" s="1110" t="s">
        <v>10749</v>
      </c>
      <c r="I432" s="1110" t="s">
        <v>1367</v>
      </c>
      <c r="J432" s="1109">
        <v>40000</v>
      </c>
      <c r="K432" s="1109">
        <v>1.88</v>
      </c>
      <c r="L432" s="1109">
        <v>1.3009999999999999</v>
      </c>
      <c r="M432" s="1109">
        <v>0</v>
      </c>
      <c r="N432" s="1109">
        <v>22180</v>
      </c>
      <c r="O432" s="1109">
        <v>0</v>
      </c>
      <c r="P432" s="1109">
        <v>0</v>
      </c>
      <c r="Q432" s="1109">
        <v>480</v>
      </c>
    </row>
    <row r="433" spans="1:17">
      <c r="A433" s="1109">
        <v>15586</v>
      </c>
      <c r="B433" s="1110" t="s">
        <v>10743</v>
      </c>
      <c r="C433" s="1109">
        <v>1.66</v>
      </c>
      <c r="D433" s="1109">
        <v>1.41</v>
      </c>
      <c r="E433" s="1109">
        <v>2.1</v>
      </c>
      <c r="F433" s="1109">
        <v>2.1</v>
      </c>
      <c r="G433" s="1110" t="s">
        <v>10746</v>
      </c>
      <c r="H433" s="1110" t="s">
        <v>10749</v>
      </c>
      <c r="I433" s="1110" t="s">
        <v>1367</v>
      </c>
      <c r="J433" s="1109">
        <v>55000</v>
      </c>
      <c r="K433" s="1109">
        <v>1.88</v>
      </c>
      <c r="L433" s="1109">
        <v>1.3009999999999999</v>
      </c>
      <c r="M433" s="1109">
        <v>0</v>
      </c>
      <c r="N433" s="1109">
        <v>30500</v>
      </c>
      <c r="O433" s="1109">
        <v>0</v>
      </c>
      <c r="P433" s="1109">
        <v>0</v>
      </c>
      <c r="Q433" s="1109">
        <v>630</v>
      </c>
    </row>
    <row r="434" spans="1:17">
      <c r="A434" s="1109">
        <v>15587</v>
      </c>
      <c r="B434" s="1110" t="s">
        <v>10743</v>
      </c>
      <c r="C434" s="1109">
        <v>1.66</v>
      </c>
      <c r="D434" s="1109">
        <v>1.38</v>
      </c>
      <c r="E434" s="1109">
        <v>2.2999999999999998</v>
      </c>
      <c r="F434" s="1109">
        <v>2.2999999999999998</v>
      </c>
      <c r="G434" s="1110" t="s">
        <v>10744</v>
      </c>
      <c r="H434" s="1110" t="s">
        <v>10745</v>
      </c>
      <c r="I434" s="1110" t="s">
        <v>1367</v>
      </c>
      <c r="J434" s="1109">
        <v>40000</v>
      </c>
      <c r="K434" s="1109">
        <v>2.0539999999999998</v>
      </c>
      <c r="L434" s="1109">
        <v>1.38</v>
      </c>
      <c r="M434" s="1109">
        <v>0</v>
      </c>
      <c r="N434" s="1109">
        <v>15530</v>
      </c>
      <c r="O434" s="1109">
        <v>0</v>
      </c>
      <c r="P434" s="1109">
        <v>0</v>
      </c>
      <c r="Q434" s="1109">
        <v>340</v>
      </c>
    </row>
    <row r="435" spans="1:17">
      <c r="A435" s="1109">
        <v>15588</v>
      </c>
      <c r="B435" s="1110" t="s">
        <v>10743</v>
      </c>
      <c r="C435" s="1109">
        <v>1.66</v>
      </c>
      <c r="D435" s="1109">
        <v>1.38</v>
      </c>
      <c r="E435" s="1109">
        <v>2.2999999999999998</v>
      </c>
      <c r="F435" s="1109">
        <v>2.2999999999999998</v>
      </c>
      <c r="G435" s="1110" t="s">
        <v>10746</v>
      </c>
      <c r="H435" s="1110" t="s">
        <v>10745</v>
      </c>
      <c r="I435" s="1110" t="s">
        <v>1367</v>
      </c>
      <c r="J435" s="1109">
        <v>55000</v>
      </c>
      <c r="K435" s="1109">
        <v>2.0539999999999998</v>
      </c>
      <c r="L435" s="1109">
        <v>1.38</v>
      </c>
      <c r="M435" s="1109">
        <v>0</v>
      </c>
      <c r="N435" s="1109">
        <v>21360</v>
      </c>
      <c r="O435" s="1109">
        <v>0</v>
      </c>
      <c r="P435" s="1109">
        <v>0</v>
      </c>
      <c r="Q435" s="1109">
        <v>440</v>
      </c>
    </row>
    <row r="436" spans="1:17">
      <c r="A436" s="1109">
        <v>15589</v>
      </c>
      <c r="B436" s="1110" t="s">
        <v>10743</v>
      </c>
      <c r="C436" s="1109">
        <v>1.66</v>
      </c>
      <c r="D436" s="1109">
        <v>1.38</v>
      </c>
      <c r="E436" s="1109">
        <v>2.2999999999999998</v>
      </c>
      <c r="F436" s="1109">
        <v>2.2999999999999998</v>
      </c>
      <c r="G436" s="1110" t="s">
        <v>10747</v>
      </c>
      <c r="H436" s="1110" t="s">
        <v>10745</v>
      </c>
      <c r="I436" s="1110" t="s">
        <v>1367</v>
      </c>
      <c r="J436" s="1109">
        <v>75000</v>
      </c>
      <c r="K436" s="1109">
        <v>2.0539999999999998</v>
      </c>
      <c r="L436" s="1109">
        <v>1.38</v>
      </c>
      <c r="M436" s="1109">
        <v>0</v>
      </c>
      <c r="N436" s="1109">
        <v>29120</v>
      </c>
      <c r="O436" s="1109">
        <v>0</v>
      </c>
      <c r="P436" s="1109">
        <v>0</v>
      </c>
      <c r="Q436" s="1109">
        <v>580</v>
      </c>
    </row>
    <row r="437" spans="1:17">
      <c r="A437" s="1109">
        <v>15590</v>
      </c>
      <c r="B437" s="1110" t="s">
        <v>10743</v>
      </c>
      <c r="C437" s="1109">
        <v>1.66</v>
      </c>
      <c r="D437" s="1109">
        <v>1.38</v>
      </c>
      <c r="E437" s="1109">
        <v>2.2999999999999998</v>
      </c>
      <c r="F437" s="1109">
        <v>2.2999999999999998</v>
      </c>
      <c r="G437" s="1110" t="s">
        <v>10748</v>
      </c>
      <c r="H437" s="1110" t="s">
        <v>10745</v>
      </c>
      <c r="I437" s="1110" t="s">
        <v>1367</v>
      </c>
      <c r="J437" s="1109">
        <v>80000</v>
      </c>
      <c r="K437" s="1109">
        <v>2.0539999999999998</v>
      </c>
      <c r="L437" s="1109">
        <v>1.38</v>
      </c>
      <c r="M437" s="1109">
        <v>0</v>
      </c>
      <c r="N437" s="1109">
        <v>31060</v>
      </c>
      <c r="O437" s="1109">
        <v>0</v>
      </c>
      <c r="P437" s="1109">
        <v>0</v>
      </c>
      <c r="Q437" s="1109">
        <v>610</v>
      </c>
    </row>
    <row r="438" spans="1:17">
      <c r="A438" s="1109">
        <v>15591</v>
      </c>
      <c r="B438" s="1110" t="s">
        <v>10743</v>
      </c>
      <c r="C438" s="1109">
        <v>1.66</v>
      </c>
      <c r="D438" s="1109">
        <v>1.38</v>
      </c>
      <c r="E438" s="1109">
        <v>2.4</v>
      </c>
      <c r="F438" s="1109">
        <v>2.4</v>
      </c>
      <c r="G438" s="1110" t="s">
        <v>10744</v>
      </c>
      <c r="H438" s="1110" t="s">
        <v>10662</v>
      </c>
      <c r="I438" s="1110" t="s">
        <v>1367</v>
      </c>
      <c r="J438" s="1109">
        <v>40000</v>
      </c>
      <c r="K438" s="1109">
        <v>2.2000000000000002</v>
      </c>
      <c r="L438" s="1109">
        <v>1.38</v>
      </c>
      <c r="M438" s="1109">
        <v>0</v>
      </c>
      <c r="N438" s="1109">
        <v>26740</v>
      </c>
      <c r="O438" s="1109">
        <v>0</v>
      </c>
      <c r="P438" s="1109">
        <v>0</v>
      </c>
      <c r="Q438" s="1109">
        <v>660</v>
      </c>
    </row>
    <row r="439" spans="1:17">
      <c r="A439" s="1109">
        <v>15592</v>
      </c>
      <c r="B439" s="1110" t="s">
        <v>10743</v>
      </c>
      <c r="C439" s="1109">
        <v>1.66</v>
      </c>
      <c r="D439" s="1109">
        <v>1.38</v>
      </c>
      <c r="E439" s="1109">
        <v>2.4</v>
      </c>
      <c r="F439" s="1109">
        <v>2.4</v>
      </c>
      <c r="G439" s="1110" t="s">
        <v>10746</v>
      </c>
      <c r="H439" s="1110" t="s">
        <v>10662</v>
      </c>
      <c r="I439" s="1110" t="s">
        <v>1367</v>
      </c>
      <c r="J439" s="1109">
        <v>55000</v>
      </c>
      <c r="K439" s="1109">
        <v>2.2000000000000002</v>
      </c>
      <c r="L439" s="1109">
        <v>1.38</v>
      </c>
      <c r="M439" s="1109">
        <v>0</v>
      </c>
      <c r="N439" s="1109">
        <v>36770</v>
      </c>
      <c r="O439" s="1109">
        <v>0</v>
      </c>
      <c r="P439" s="1109">
        <v>0</v>
      </c>
      <c r="Q439" s="1109">
        <v>860</v>
      </c>
    </row>
    <row r="440" spans="1:17">
      <c r="A440" s="1109">
        <v>15593</v>
      </c>
      <c r="B440" s="1110" t="s">
        <v>10743</v>
      </c>
      <c r="C440" s="1109">
        <v>1.66</v>
      </c>
      <c r="D440" s="1109">
        <v>1.38</v>
      </c>
      <c r="E440" s="1109">
        <v>2.4</v>
      </c>
      <c r="F440" s="1109">
        <v>2.4</v>
      </c>
      <c r="G440" s="1110" t="s">
        <v>10747</v>
      </c>
      <c r="H440" s="1110" t="s">
        <v>10662</v>
      </c>
      <c r="I440" s="1110" t="s">
        <v>1367</v>
      </c>
      <c r="J440" s="1109">
        <v>75000</v>
      </c>
      <c r="K440" s="1109">
        <v>2.2000000000000002</v>
      </c>
      <c r="L440" s="1109">
        <v>1.38</v>
      </c>
      <c r="M440" s="1109">
        <v>0</v>
      </c>
      <c r="N440" s="1109">
        <v>50140</v>
      </c>
      <c r="O440" s="1109">
        <v>0</v>
      </c>
      <c r="P440" s="1109">
        <v>0</v>
      </c>
      <c r="Q440" s="1109">
        <v>1140</v>
      </c>
    </row>
    <row r="441" spans="1:17">
      <c r="A441" s="1109">
        <v>15594</v>
      </c>
      <c r="B441" s="1110" t="s">
        <v>10743</v>
      </c>
      <c r="C441" s="1109">
        <v>1.66</v>
      </c>
      <c r="D441" s="1109">
        <v>1.38</v>
      </c>
      <c r="E441" s="1109">
        <v>2.4</v>
      </c>
      <c r="F441" s="1109">
        <v>2.4</v>
      </c>
      <c r="G441" s="1110" t="s">
        <v>10748</v>
      </c>
      <c r="H441" s="1110" t="s">
        <v>10662</v>
      </c>
      <c r="I441" s="1110" t="s">
        <v>1367</v>
      </c>
      <c r="J441" s="1109">
        <v>80000</v>
      </c>
      <c r="K441" s="1109">
        <v>2.2000000000000002</v>
      </c>
      <c r="L441" s="1109">
        <v>1.38</v>
      </c>
      <c r="M441" s="1109">
        <v>0</v>
      </c>
      <c r="N441" s="1109">
        <v>53480</v>
      </c>
      <c r="O441" s="1109">
        <v>0</v>
      </c>
      <c r="P441" s="1109">
        <v>0</v>
      </c>
      <c r="Q441" s="1109">
        <v>1200</v>
      </c>
    </row>
    <row r="442" spans="1:17">
      <c r="A442" s="1109">
        <v>15595</v>
      </c>
      <c r="B442" s="1110" t="s">
        <v>10743</v>
      </c>
      <c r="C442" s="1109">
        <v>1.66</v>
      </c>
      <c r="D442" s="1109">
        <v>1.38</v>
      </c>
      <c r="E442" s="1109">
        <v>2.33</v>
      </c>
      <c r="F442" s="1109">
        <v>2.33</v>
      </c>
      <c r="G442" s="1110" t="s">
        <v>10744</v>
      </c>
      <c r="H442" s="1110" t="s">
        <v>10749</v>
      </c>
      <c r="I442" s="1110" t="s">
        <v>1367</v>
      </c>
      <c r="J442" s="1109">
        <v>40000</v>
      </c>
      <c r="K442" s="1109">
        <v>1.88</v>
      </c>
      <c r="L442" s="1109">
        <v>1.3009999999999999</v>
      </c>
      <c r="M442" s="1109">
        <v>0</v>
      </c>
      <c r="N442" s="1109">
        <v>22180</v>
      </c>
      <c r="O442" s="1109">
        <v>0</v>
      </c>
      <c r="P442" s="1109">
        <v>0</v>
      </c>
      <c r="Q442" s="1109">
        <v>480</v>
      </c>
    </row>
    <row r="443" spans="1:17">
      <c r="A443" s="1109">
        <v>15596</v>
      </c>
      <c r="B443" s="1110" t="s">
        <v>10743</v>
      </c>
      <c r="C443" s="1109">
        <v>1.66</v>
      </c>
      <c r="D443" s="1109">
        <v>1.38</v>
      </c>
      <c r="E443" s="1109">
        <v>2.33</v>
      </c>
      <c r="F443" s="1109">
        <v>2.33</v>
      </c>
      <c r="G443" s="1110" t="s">
        <v>10746</v>
      </c>
      <c r="H443" s="1110" t="s">
        <v>10749</v>
      </c>
      <c r="I443" s="1110" t="s">
        <v>1367</v>
      </c>
      <c r="J443" s="1109">
        <v>55000</v>
      </c>
      <c r="K443" s="1109">
        <v>1.88</v>
      </c>
      <c r="L443" s="1109">
        <v>1.3009999999999999</v>
      </c>
      <c r="M443" s="1109">
        <v>0</v>
      </c>
      <c r="N443" s="1109">
        <v>30500</v>
      </c>
      <c r="O443" s="1109">
        <v>0</v>
      </c>
      <c r="P443" s="1109">
        <v>0</v>
      </c>
      <c r="Q443" s="1109">
        <v>630</v>
      </c>
    </row>
    <row r="444" spans="1:17">
      <c r="A444" s="1109">
        <v>15597</v>
      </c>
      <c r="B444" s="1110" t="s">
        <v>10743</v>
      </c>
      <c r="C444" s="1109">
        <v>1.66</v>
      </c>
      <c r="D444" s="1109">
        <v>1.38</v>
      </c>
      <c r="E444" s="1109">
        <v>2.33</v>
      </c>
      <c r="F444" s="1109">
        <v>2.33</v>
      </c>
      <c r="G444" s="1110" t="s">
        <v>10747</v>
      </c>
      <c r="H444" s="1110" t="s">
        <v>10749</v>
      </c>
      <c r="I444" s="1110" t="s">
        <v>1367</v>
      </c>
      <c r="J444" s="1109">
        <v>75000</v>
      </c>
      <c r="K444" s="1109">
        <v>1.88</v>
      </c>
      <c r="L444" s="1109">
        <v>1.3009999999999999</v>
      </c>
      <c r="M444" s="1109">
        <v>0</v>
      </c>
      <c r="N444" s="1109">
        <v>41600</v>
      </c>
      <c r="O444" s="1109">
        <v>0</v>
      </c>
      <c r="P444" s="1109">
        <v>0</v>
      </c>
      <c r="Q444" s="1109">
        <v>810</v>
      </c>
    </row>
    <row r="445" spans="1:17">
      <c r="A445" s="1109">
        <v>15598</v>
      </c>
      <c r="B445" s="1110" t="s">
        <v>10743</v>
      </c>
      <c r="C445" s="1109">
        <v>1.66</v>
      </c>
      <c r="D445" s="1109">
        <v>1.38</v>
      </c>
      <c r="E445" s="1109">
        <v>2.33</v>
      </c>
      <c r="F445" s="1109">
        <v>2.33</v>
      </c>
      <c r="G445" s="1110" t="s">
        <v>10748</v>
      </c>
      <c r="H445" s="1110" t="s">
        <v>10749</v>
      </c>
      <c r="I445" s="1110" t="s">
        <v>1367</v>
      </c>
      <c r="J445" s="1109">
        <v>80000</v>
      </c>
      <c r="K445" s="1109">
        <v>1.88</v>
      </c>
      <c r="L445" s="1109">
        <v>1.3009999999999999</v>
      </c>
      <c r="M445" s="1109">
        <v>0</v>
      </c>
      <c r="N445" s="1109">
        <v>44370</v>
      </c>
      <c r="O445" s="1109">
        <v>0</v>
      </c>
      <c r="P445" s="1109">
        <v>0</v>
      </c>
      <c r="Q445" s="1109">
        <v>860</v>
      </c>
    </row>
    <row r="446" spans="1:17">
      <c r="A446" s="1109">
        <v>15599</v>
      </c>
      <c r="B446" s="1110" t="s">
        <v>10743</v>
      </c>
      <c r="C446" s="1109">
        <v>1.9</v>
      </c>
      <c r="D446" s="1109">
        <v>1.65</v>
      </c>
      <c r="E446" s="1109">
        <v>2.4</v>
      </c>
      <c r="F446" s="1109">
        <v>2.4</v>
      </c>
      <c r="G446" s="1110" t="s">
        <v>10744</v>
      </c>
      <c r="H446" s="1110" t="s">
        <v>10749</v>
      </c>
      <c r="I446" s="1110" t="s">
        <v>1367</v>
      </c>
      <c r="J446" s="1109">
        <v>40000</v>
      </c>
      <c r="K446" s="1109">
        <v>2.11</v>
      </c>
      <c r="L446" s="1109">
        <v>1.5309999999999999</v>
      </c>
      <c r="M446" s="1109">
        <v>0</v>
      </c>
      <c r="N446" s="1109">
        <v>26890</v>
      </c>
      <c r="O446" s="1109">
        <v>0</v>
      </c>
      <c r="P446" s="1109">
        <v>0</v>
      </c>
      <c r="Q446" s="1109">
        <v>560</v>
      </c>
    </row>
    <row r="447" spans="1:17">
      <c r="A447" s="1109">
        <v>15600</v>
      </c>
      <c r="B447" s="1110" t="s">
        <v>10743</v>
      </c>
      <c r="C447" s="1109">
        <v>1.9</v>
      </c>
      <c r="D447" s="1109">
        <v>1.65</v>
      </c>
      <c r="E447" s="1109">
        <v>2.4</v>
      </c>
      <c r="F447" s="1109">
        <v>2.4</v>
      </c>
      <c r="G447" s="1110" t="s">
        <v>10746</v>
      </c>
      <c r="H447" s="1110" t="s">
        <v>10749</v>
      </c>
      <c r="I447" s="1110" t="s">
        <v>1367</v>
      </c>
      <c r="J447" s="1109">
        <v>55000</v>
      </c>
      <c r="K447" s="1109">
        <v>2.11</v>
      </c>
      <c r="L447" s="1109">
        <v>1.5309999999999999</v>
      </c>
      <c r="M447" s="1109">
        <v>0</v>
      </c>
      <c r="N447" s="1109">
        <v>36970</v>
      </c>
      <c r="O447" s="1109">
        <v>0</v>
      </c>
      <c r="P447" s="1109">
        <v>0</v>
      </c>
      <c r="Q447" s="1109">
        <v>730</v>
      </c>
    </row>
    <row r="448" spans="1:17">
      <c r="A448" s="1109">
        <v>15601</v>
      </c>
      <c r="B448" s="1110" t="s">
        <v>10743</v>
      </c>
      <c r="C448" s="1109">
        <v>1.9</v>
      </c>
      <c r="D448" s="1109">
        <v>1.61</v>
      </c>
      <c r="E448" s="1109">
        <v>2.75</v>
      </c>
      <c r="F448" s="1109">
        <v>2.75</v>
      </c>
      <c r="G448" s="1110" t="s">
        <v>10744</v>
      </c>
      <c r="H448" s="1110" t="s">
        <v>10745</v>
      </c>
      <c r="I448" s="1110" t="s">
        <v>1367</v>
      </c>
      <c r="J448" s="1109">
        <v>40000</v>
      </c>
      <c r="K448" s="1109">
        <v>2.2000000000000002</v>
      </c>
      <c r="L448" s="1109">
        <v>1.61</v>
      </c>
      <c r="M448" s="1109">
        <v>0</v>
      </c>
      <c r="N448" s="1109">
        <v>19090</v>
      </c>
      <c r="O448" s="1109">
        <v>0</v>
      </c>
      <c r="P448" s="1109">
        <v>0</v>
      </c>
      <c r="Q448" s="1109">
        <v>400</v>
      </c>
    </row>
    <row r="449" spans="1:17">
      <c r="A449" s="1109">
        <v>15602</v>
      </c>
      <c r="B449" s="1110" t="s">
        <v>10743</v>
      </c>
      <c r="C449" s="1109">
        <v>1.9</v>
      </c>
      <c r="D449" s="1109">
        <v>1.61</v>
      </c>
      <c r="E449" s="1109">
        <v>2.75</v>
      </c>
      <c r="F449" s="1109">
        <v>2.75</v>
      </c>
      <c r="G449" s="1110" t="s">
        <v>10746</v>
      </c>
      <c r="H449" s="1110" t="s">
        <v>10745</v>
      </c>
      <c r="I449" s="1110" t="s">
        <v>1367</v>
      </c>
      <c r="J449" s="1109">
        <v>55000</v>
      </c>
      <c r="K449" s="1109">
        <v>2.2000000000000002</v>
      </c>
      <c r="L449" s="1109">
        <v>1.61</v>
      </c>
      <c r="M449" s="1109">
        <v>0</v>
      </c>
      <c r="N449" s="1109">
        <v>26250</v>
      </c>
      <c r="O449" s="1109">
        <v>0</v>
      </c>
      <c r="P449" s="1109">
        <v>0</v>
      </c>
      <c r="Q449" s="1109">
        <v>500</v>
      </c>
    </row>
    <row r="450" spans="1:17">
      <c r="A450" s="1109">
        <v>15603</v>
      </c>
      <c r="B450" s="1110" t="s">
        <v>10743</v>
      </c>
      <c r="C450" s="1109">
        <v>1.9</v>
      </c>
      <c r="D450" s="1109">
        <v>1.61</v>
      </c>
      <c r="E450" s="1109">
        <v>2.75</v>
      </c>
      <c r="F450" s="1109">
        <v>2.75</v>
      </c>
      <c r="G450" s="1110" t="s">
        <v>10747</v>
      </c>
      <c r="H450" s="1110" t="s">
        <v>10745</v>
      </c>
      <c r="I450" s="1110" t="s">
        <v>1367</v>
      </c>
      <c r="J450" s="1109">
        <v>75000</v>
      </c>
      <c r="K450" s="1109">
        <v>2.2000000000000002</v>
      </c>
      <c r="L450" s="1109">
        <v>1.61</v>
      </c>
      <c r="M450" s="1109">
        <v>0</v>
      </c>
      <c r="N450" s="1109">
        <v>35800</v>
      </c>
      <c r="O450" s="1109">
        <v>0</v>
      </c>
      <c r="P450" s="1109">
        <v>0</v>
      </c>
      <c r="Q450" s="1109">
        <v>680</v>
      </c>
    </row>
    <row r="451" spans="1:17">
      <c r="A451" s="1109">
        <v>15604</v>
      </c>
      <c r="B451" s="1110" t="s">
        <v>10743</v>
      </c>
      <c r="C451" s="1109">
        <v>1.9</v>
      </c>
      <c r="D451" s="1109">
        <v>1.61</v>
      </c>
      <c r="E451" s="1109">
        <v>2.75</v>
      </c>
      <c r="F451" s="1109">
        <v>2.75</v>
      </c>
      <c r="G451" s="1110" t="s">
        <v>10748</v>
      </c>
      <c r="H451" s="1110" t="s">
        <v>10745</v>
      </c>
      <c r="I451" s="1110" t="s">
        <v>1367</v>
      </c>
      <c r="J451" s="1109">
        <v>80000</v>
      </c>
      <c r="K451" s="1109">
        <v>2.2000000000000002</v>
      </c>
      <c r="L451" s="1109">
        <v>1.61</v>
      </c>
      <c r="M451" s="1109">
        <v>0</v>
      </c>
      <c r="N451" s="1109">
        <v>38180</v>
      </c>
      <c r="O451" s="1109">
        <v>0</v>
      </c>
      <c r="P451" s="1109">
        <v>0</v>
      </c>
      <c r="Q451" s="1109">
        <v>700</v>
      </c>
    </row>
    <row r="452" spans="1:17">
      <c r="A452" s="1109">
        <v>15605</v>
      </c>
      <c r="B452" s="1110" t="s">
        <v>10743</v>
      </c>
      <c r="C452" s="1109">
        <v>1.9</v>
      </c>
      <c r="D452" s="1109">
        <v>1.61</v>
      </c>
      <c r="E452" s="1109">
        <v>2.9</v>
      </c>
      <c r="F452" s="1109">
        <v>2.9</v>
      </c>
      <c r="G452" s="1110" t="s">
        <v>10744</v>
      </c>
      <c r="H452" s="1110" t="s">
        <v>10662</v>
      </c>
      <c r="I452" s="1110" t="s">
        <v>1367</v>
      </c>
      <c r="J452" s="1109">
        <v>40000</v>
      </c>
      <c r="K452" s="1109">
        <v>2.5</v>
      </c>
      <c r="L452" s="1109">
        <v>1.61</v>
      </c>
      <c r="M452" s="1109">
        <v>0</v>
      </c>
      <c r="N452" s="1109">
        <v>31980</v>
      </c>
      <c r="O452" s="1109">
        <v>0</v>
      </c>
      <c r="P452" s="1109">
        <v>0</v>
      </c>
      <c r="Q452" s="1109">
        <v>840</v>
      </c>
    </row>
    <row r="453" spans="1:17">
      <c r="A453" s="1109">
        <v>15606</v>
      </c>
      <c r="B453" s="1110" t="s">
        <v>10743</v>
      </c>
      <c r="C453" s="1109">
        <v>1.9</v>
      </c>
      <c r="D453" s="1109">
        <v>1.61</v>
      </c>
      <c r="E453" s="1109">
        <v>2.9</v>
      </c>
      <c r="F453" s="1109">
        <v>2.9</v>
      </c>
      <c r="G453" s="1110" t="s">
        <v>10746</v>
      </c>
      <c r="H453" s="1110" t="s">
        <v>10662</v>
      </c>
      <c r="I453" s="1110" t="s">
        <v>1367</v>
      </c>
      <c r="J453" s="1109">
        <v>55000</v>
      </c>
      <c r="K453" s="1109">
        <v>2.5</v>
      </c>
      <c r="L453" s="1109">
        <v>1.61</v>
      </c>
      <c r="M453" s="1109">
        <v>0</v>
      </c>
      <c r="N453" s="1109">
        <v>43970</v>
      </c>
      <c r="O453" s="1109">
        <v>0</v>
      </c>
      <c r="P453" s="1109">
        <v>0</v>
      </c>
      <c r="Q453" s="1109">
        <v>1100</v>
      </c>
    </row>
    <row r="454" spans="1:17">
      <c r="A454" s="1109">
        <v>15607</v>
      </c>
      <c r="B454" s="1110" t="s">
        <v>10743</v>
      </c>
      <c r="C454" s="1109">
        <v>1.9</v>
      </c>
      <c r="D454" s="1109">
        <v>1.61</v>
      </c>
      <c r="E454" s="1109">
        <v>2.9</v>
      </c>
      <c r="F454" s="1109">
        <v>2.9</v>
      </c>
      <c r="G454" s="1110" t="s">
        <v>10747</v>
      </c>
      <c r="H454" s="1110" t="s">
        <v>10662</v>
      </c>
      <c r="I454" s="1110" t="s">
        <v>1367</v>
      </c>
      <c r="J454" s="1109">
        <v>75000</v>
      </c>
      <c r="K454" s="1109">
        <v>2.5</v>
      </c>
      <c r="L454" s="1109">
        <v>1.61</v>
      </c>
      <c r="M454" s="1109">
        <v>0</v>
      </c>
      <c r="N454" s="1109">
        <v>59960</v>
      </c>
      <c r="O454" s="1109">
        <v>0</v>
      </c>
      <c r="P454" s="1109">
        <v>0</v>
      </c>
      <c r="Q454" s="1109">
        <v>1440</v>
      </c>
    </row>
    <row r="455" spans="1:17">
      <c r="A455" s="1109">
        <v>15608</v>
      </c>
      <c r="B455" s="1110" t="s">
        <v>10743</v>
      </c>
      <c r="C455" s="1109">
        <v>1.9</v>
      </c>
      <c r="D455" s="1109">
        <v>1.61</v>
      </c>
      <c r="E455" s="1109">
        <v>2.9</v>
      </c>
      <c r="F455" s="1109">
        <v>2.9</v>
      </c>
      <c r="G455" s="1110" t="s">
        <v>10748</v>
      </c>
      <c r="H455" s="1110" t="s">
        <v>10662</v>
      </c>
      <c r="I455" s="1110" t="s">
        <v>1367</v>
      </c>
      <c r="J455" s="1109">
        <v>80000</v>
      </c>
      <c r="K455" s="1109">
        <v>2.5</v>
      </c>
      <c r="L455" s="1109">
        <v>1.61</v>
      </c>
      <c r="M455" s="1109">
        <v>0</v>
      </c>
      <c r="N455" s="1109">
        <v>63960</v>
      </c>
      <c r="O455" s="1109">
        <v>0</v>
      </c>
      <c r="P455" s="1109">
        <v>0</v>
      </c>
      <c r="Q455" s="1109">
        <v>1530</v>
      </c>
    </row>
    <row r="456" spans="1:17">
      <c r="A456" s="1109">
        <v>15609</v>
      </c>
      <c r="B456" s="1110" t="s">
        <v>10743</v>
      </c>
      <c r="C456" s="1109">
        <v>1.9</v>
      </c>
      <c r="D456" s="1109">
        <v>1.61</v>
      </c>
      <c r="E456" s="1109">
        <v>2.76</v>
      </c>
      <c r="F456" s="1109">
        <v>2.76</v>
      </c>
      <c r="G456" s="1110" t="s">
        <v>10744</v>
      </c>
      <c r="H456" s="1110" t="s">
        <v>10749</v>
      </c>
      <c r="I456" s="1110" t="s">
        <v>1367</v>
      </c>
      <c r="J456" s="1109">
        <v>40000</v>
      </c>
      <c r="K456" s="1109">
        <v>2.11</v>
      </c>
      <c r="L456" s="1109">
        <v>1.5309999999999999</v>
      </c>
      <c r="M456" s="1109">
        <v>0</v>
      </c>
      <c r="N456" s="1109">
        <v>26890</v>
      </c>
      <c r="O456" s="1109">
        <v>0</v>
      </c>
      <c r="P456" s="1109">
        <v>0</v>
      </c>
      <c r="Q456" s="1109">
        <v>560</v>
      </c>
    </row>
    <row r="457" spans="1:17">
      <c r="A457" s="1109">
        <v>15610</v>
      </c>
      <c r="B457" s="1110" t="s">
        <v>10743</v>
      </c>
      <c r="C457" s="1109">
        <v>1.9</v>
      </c>
      <c r="D457" s="1109">
        <v>1.61</v>
      </c>
      <c r="E457" s="1109">
        <v>2.76</v>
      </c>
      <c r="F457" s="1109">
        <v>2.76</v>
      </c>
      <c r="G457" s="1110" t="s">
        <v>10746</v>
      </c>
      <c r="H457" s="1110" t="s">
        <v>10749</v>
      </c>
      <c r="I457" s="1110" t="s">
        <v>1367</v>
      </c>
      <c r="J457" s="1109">
        <v>55000</v>
      </c>
      <c r="K457" s="1109">
        <v>2.11</v>
      </c>
      <c r="L457" s="1109">
        <v>1.5309999999999999</v>
      </c>
      <c r="M457" s="1109">
        <v>0</v>
      </c>
      <c r="N457" s="1109">
        <v>36970</v>
      </c>
      <c r="O457" s="1109">
        <v>0</v>
      </c>
      <c r="P457" s="1109">
        <v>0</v>
      </c>
      <c r="Q457" s="1109">
        <v>730</v>
      </c>
    </row>
    <row r="458" spans="1:17">
      <c r="A458" s="1109">
        <v>15611</v>
      </c>
      <c r="B458" s="1110" t="s">
        <v>10743</v>
      </c>
      <c r="C458" s="1109">
        <v>1.9</v>
      </c>
      <c r="D458" s="1109">
        <v>1.61</v>
      </c>
      <c r="E458" s="1109">
        <v>2.76</v>
      </c>
      <c r="F458" s="1109">
        <v>2.76</v>
      </c>
      <c r="G458" s="1110" t="s">
        <v>10747</v>
      </c>
      <c r="H458" s="1110" t="s">
        <v>10749</v>
      </c>
      <c r="I458" s="1110" t="s">
        <v>1367</v>
      </c>
      <c r="J458" s="1109">
        <v>75000</v>
      </c>
      <c r="K458" s="1109">
        <v>2.11</v>
      </c>
      <c r="L458" s="1109">
        <v>1.5309999999999999</v>
      </c>
      <c r="M458" s="1109">
        <v>0</v>
      </c>
      <c r="N458" s="1109">
        <v>50420</v>
      </c>
      <c r="O458" s="1109">
        <v>0</v>
      </c>
      <c r="P458" s="1109">
        <v>0</v>
      </c>
      <c r="Q458" s="1109">
        <v>950</v>
      </c>
    </row>
    <row r="459" spans="1:17">
      <c r="A459" s="1109">
        <v>15612</v>
      </c>
      <c r="B459" s="1110" t="s">
        <v>10743</v>
      </c>
      <c r="C459" s="1109">
        <v>1.9</v>
      </c>
      <c r="D459" s="1109">
        <v>1.61</v>
      </c>
      <c r="E459" s="1109">
        <v>2.76</v>
      </c>
      <c r="F459" s="1109">
        <v>2.76</v>
      </c>
      <c r="G459" s="1110" t="s">
        <v>10748</v>
      </c>
      <c r="H459" s="1110" t="s">
        <v>10749</v>
      </c>
      <c r="I459" s="1110" t="s">
        <v>1367</v>
      </c>
      <c r="J459" s="1109">
        <v>80000</v>
      </c>
      <c r="K459" s="1109">
        <v>2.11</v>
      </c>
      <c r="L459" s="1109">
        <v>1.5309999999999999</v>
      </c>
      <c r="M459" s="1109">
        <v>0</v>
      </c>
      <c r="N459" s="1109">
        <v>53780</v>
      </c>
      <c r="O459" s="1109">
        <v>0</v>
      </c>
      <c r="P459" s="1109">
        <v>0</v>
      </c>
      <c r="Q459" s="1109">
        <v>1010</v>
      </c>
    </row>
    <row r="460" spans="1:17">
      <c r="A460" s="1109">
        <v>15613</v>
      </c>
      <c r="B460" s="1110" t="s">
        <v>10743</v>
      </c>
      <c r="C460" s="1109">
        <v>2.0630000000000002</v>
      </c>
      <c r="D460" s="1109">
        <v>1.7509999999999999</v>
      </c>
      <c r="E460" s="1109">
        <v>3.25</v>
      </c>
      <c r="F460" s="1109">
        <v>3.25</v>
      </c>
      <c r="G460" s="1110" t="s">
        <v>10744</v>
      </c>
      <c r="H460" s="1110" t="s">
        <v>10749</v>
      </c>
      <c r="I460" s="1110" t="s">
        <v>1367</v>
      </c>
      <c r="J460" s="1109">
        <v>40000</v>
      </c>
      <c r="K460" s="1109">
        <v>2.3250000000000002</v>
      </c>
      <c r="L460" s="1109">
        <v>1.6719999999999999</v>
      </c>
      <c r="M460" s="1109">
        <v>0</v>
      </c>
      <c r="N460" s="1109">
        <v>35690</v>
      </c>
      <c r="O460" s="1109">
        <v>0</v>
      </c>
      <c r="P460" s="1109">
        <v>0</v>
      </c>
      <c r="Q460" s="1109">
        <v>710</v>
      </c>
    </row>
    <row r="461" spans="1:17">
      <c r="A461" s="1109">
        <v>15614</v>
      </c>
      <c r="B461" s="1110" t="s">
        <v>10743</v>
      </c>
      <c r="C461" s="1109">
        <v>2.0630000000000002</v>
      </c>
      <c r="D461" s="1109">
        <v>1.7509999999999999</v>
      </c>
      <c r="E461" s="1109">
        <v>3.25</v>
      </c>
      <c r="F461" s="1109">
        <v>3.25</v>
      </c>
      <c r="G461" s="1110" t="s">
        <v>10746</v>
      </c>
      <c r="H461" s="1110" t="s">
        <v>10749</v>
      </c>
      <c r="I461" s="1110" t="s">
        <v>1367</v>
      </c>
      <c r="J461" s="1109">
        <v>55000</v>
      </c>
      <c r="K461" s="1109">
        <v>2.3250000000000002</v>
      </c>
      <c r="L461" s="1109">
        <v>1.6719999999999999</v>
      </c>
      <c r="M461" s="1109">
        <v>0</v>
      </c>
      <c r="N461" s="1109">
        <v>49070</v>
      </c>
      <c r="O461" s="1109">
        <v>0</v>
      </c>
      <c r="P461" s="1109">
        <v>0</v>
      </c>
      <c r="Q461" s="1109">
        <v>920</v>
      </c>
    </row>
    <row r="462" spans="1:17">
      <c r="A462" s="1109">
        <v>15615</v>
      </c>
      <c r="B462" s="1110" t="s">
        <v>10743</v>
      </c>
      <c r="C462" s="1109">
        <v>2.0630000000000002</v>
      </c>
      <c r="D462" s="1109">
        <v>1.7509999999999999</v>
      </c>
      <c r="E462" s="1109">
        <v>3.25</v>
      </c>
      <c r="F462" s="1109">
        <v>3.25</v>
      </c>
      <c r="G462" s="1110" t="s">
        <v>10747</v>
      </c>
      <c r="H462" s="1110" t="s">
        <v>10749</v>
      </c>
      <c r="I462" s="1110" t="s">
        <v>1367</v>
      </c>
      <c r="J462" s="1109">
        <v>75000</v>
      </c>
      <c r="K462" s="1109">
        <v>2.3250000000000002</v>
      </c>
      <c r="L462" s="1109">
        <v>1.6719999999999999</v>
      </c>
      <c r="M462" s="1109">
        <v>0</v>
      </c>
      <c r="N462" s="1109">
        <v>66910</v>
      </c>
      <c r="O462" s="1109">
        <v>0</v>
      </c>
      <c r="P462" s="1109">
        <v>0</v>
      </c>
      <c r="Q462" s="1109">
        <v>1210</v>
      </c>
    </row>
    <row r="463" spans="1:17">
      <c r="A463" s="1109">
        <v>15616</v>
      </c>
      <c r="B463" s="1110" t="s">
        <v>10743</v>
      </c>
      <c r="C463" s="1109">
        <v>2.0630000000000002</v>
      </c>
      <c r="D463" s="1109">
        <v>1.7509999999999999</v>
      </c>
      <c r="E463" s="1109">
        <v>3.25</v>
      </c>
      <c r="F463" s="1109">
        <v>3.25</v>
      </c>
      <c r="G463" s="1110" t="s">
        <v>10748</v>
      </c>
      <c r="H463" s="1110" t="s">
        <v>10749</v>
      </c>
      <c r="I463" s="1110" t="s">
        <v>1367</v>
      </c>
      <c r="J463" s="1109">
        <v>80000</v>
      </c>
      <c r="K463" s="1109">
        <v>2.3250000000000002</v>
      </c>
      <c r="L463" s="1109">
        <v>1.6719999999999999</v>
      </c>
      <c r="M463" s="1109">
        <v>0</v>
      </c>
      <c r="N463" s="1109">
        <v>71370</v>
      </c>
      <c r="O463" s="1109">
        <v>0</v>
      </c>
      <c r="P463" s="1109">
        <v>0</v>
      </c>
      <c r="Q463" s="1109">
        <v>1290</v>
      </c>
    </row>
    <row r="464" spans="1:17">
      <c r="A464" s="1109">
        <v>15617</v>
      </c>
      <c r="B464" s="1110" t="s">
        <v>10743</v>
      </c>
      <c r="C464" s="1109">
        <v>2.375</v>
      </c>
      <c r="D464" s="1109">
        <v>2.0409999999999999</v>
      </c>
      <c r="E464" s="1109">
        <v>4</v>
      </c>
      <c r="F464" s="1109">
        <v>4</v>
      </c>
      <c r="G464" s="1110" t="s">
        <v>10744</v>
      </c>
      <c r="H464" s="1110" t="s">
        <v>10745</v>
      </c>
      <c r="I464" s="1110" t="s">
        <v>1367</v>
      </c>
      <c r="J464" s="1109">
        <v>40000</v>
      </c>
      <c r="K464" s="1109">
        <v>2.875</v>
      </c>
      <c r="L464" s="1109">
        <v>2.0409999999999999</v>
      </c>
      <c r="M464" s="1109">
        <v>0</v>
      </c>
      <c r="N464" s="1109">
        <v>30130</v>
      </c>
      <c r="O464" s="1109">
        <v>0</v>
      </c>
      <c r="P464" s="1109">
        <v>0</v>
      </c>
      <c r="Q464" s="1109">
        <v>590</v>
      </c>
    </row>
    <row r="465" spans="1:17">
      <c r="A465" s="1109">
        <v>15618</v>
      </c>
      <c r="B465" s="1110" t="s">
        <v>10743</v>
      </c>
      <c r="C465" s="1109">
        <v>2.375</v>
      </c>
      <c r="D465" s="1109">
        <v>2.0409999999999999</v>
      </c>
      <c r="E465" s="1109">
        <v>4</v>
      </c>
      <c r="F465" s="1109">
        <v>4</v>
      </c>
      <c r="G465" s="1110" t="s">
        <v>10746</v>
      </c>
      <c r="H465" s="1110" t="s">
        <v>10745</v>
      </c>
      <c r="I465" s="1110" t="s">
        <v>1367</v>
      </c>
      <c r="J465" s="1109">
        <v>55000</v>
      </c>
      <c r="K465" s="1109">
        <v>2.875</v>
      </c>
      <c r="L465" s="1109">
        <v>2.0409999999999999</v>
      </c>
      <c r="M465" s="1109">
        <v>0</v>
      </c>
      <c r="N465" s="1109">
        <v>41430</v>
      </c>
      <c r="O465" s="1109">
        <v>0</v>
      </c>
      <c r="P465" s="1109">
        <v>0</v>
      </c>
      <c r="Q465" s="1109">
        <v>760</v>
      </c>
    </row>
    <row r="466" spans="1:17">
      <c r="A466" s="1109">
        <v>15619</v>
      </c>
      <c r="B466" s="1110" t="s">
        <v>10743</v>
      </c>
      <c r="C466" s="1109">
        <v>2.375</v>
      </c>
      <c r="D466" s="1109">
        <v>2.0409999999999999</v>
      </c>
      <c r="E466" s="1109">
        <v>4</v>
      </c>
      <c r="F466" s="1109">
        <v>4</v>
      </c>
      <c r="G466" s="1110" t="s">
        <v>10747</v>
      </c>
      <c r="H466" s="1110" t="s">
        <v>10745</v>
      </c>
      <c r="I466" s="1110" t="s">
        <v>1367</v>
      </c>
      <c r="J466" s="1109">
        <v>75000</v>
      </c>
      <c r="K466" s="1109">
        <v>2.875</v>
      </c>
      <c r="L466" s="1109">
        <v>2.0409999999999999</v>
      </c>
      <c r="M466" s="1109">
        <v>0</v>
      </c>
      <c r="N466" s="1109">
        <v>56500</v>
      </c>
      <c r="O466" s="1109">
        <v>0</v>
      </c>
      <c r="P466" s="1109">
        <v>0</v>
      </c>
      <c r="Q466" s="1109">
        <v>1000</v>
      </c>
    </row>
    <row r="467" spans="1:17">
      <c r="A467" s="1109">
        <v>15620</v>
      </c>
      <c r="B467" s="1110" t="s">
        <v>10743</v>
      </c>
      <c r="C467" s="1109">
        <v>2.375</v>
      </c>
      <c r="D467" s="1109">
        <v>2.0409999999999999</v>
      </c>
      <c r="E467" s="1109">
        <v>4</v>
      </c>
      <c r="F467" s="1109">
        <v>4</v>
      </c>
      <c r="G467" s="1110" t="s">
        <v>10748</v>
      </c>
      <c r="H467" s="1110" t="s">
        <v>10745</v>
      </c>
      <c r="I467" s="1110" t="s">
        <v>1367</v>
      </c>
      <c r="J467" s="1109">
        <v>80000</v>
      </c>
      <c r="K467" s="1109">
        <v>2.875</v>
      </c>
      <c r="L467" s="1109">
        <v>2.0409999999999999</v>
      </c>
      <c r="M467" s="1109">
        <v>0</v>
      </c>
      <c r="N467" s="1109">
        <v>60260</v>
      </c>
      <c r="O467" s="1109">
        <v>0</v>
      </c>
      <c r="P467" s="1109">
        <v>0</v>
      </c>
      <c r="Q467" s="1109">
        <v>1060</v>
      </c>
    </row>
    <row r="468" spans="1:17">
      <c r="A468" s="1109">
        <v>15621</v>
      </c>
      <c r="B468" s="1110" t="s">
        <v>10743</v>
      </c>
      <c r="C468" s="1109">
        <v>2.375</v>
      </c>
      <c r="D468" s="1109">
        <v>1.9950000000000001</v>
      </c>
      <c r="E468" s="1109">
        <v>4.5999999999999996</v>
      </c>
      <c r="F468" s="1109">
        <v>4.5999999999999996</v>
      </c>
      <c r="G468" s="1110" t="s">
        <v>10744</v>
      </c>
      <c r="H468" s="1110" t="s">
        <v>10745</v>
      </c>
      <c r="I468" s="1110" t="s">
        <v>1367</v>
      </c>
      <c r="J468" s="1109">
        <v>40000</v>
      </c>
      <c r="K468" s="1109">
        <v>2.875</v>
      </c>
      <c r="L468" s="1109">
        <v>1.9950000000000001</v>
      </c>
      <c r="M468" s="1109">
        <v>0</v>
      </c>
      <c r="N468" s="1109">
        <v>35960</v>
      </c>
      <c r="O468" s="1109">
        <v>0</v>
      </c>
      <c r="P468" s="1109">
        <v>0</v>
      </c>
      <c r="Q468" s="1109">
        <v>700</v>
      </c>
    </row>
    <row r="469" spans="1:17">
      <c r="A469" s="1109">
        <v>15622</v>
      </c>
      <c r="B469" s="1110" t="s">
        <v>10743</v>
      </c>
      <c r="C469" s="1109">
        <v>2.375</v>
      </c>
      <c r="D469" s="1109">
        <v>1.9950000000000001</v>
      </c>
      <c r="E469" s="1109">
        <v>4.5999999999999996</v>
      </c>
      <c r="F469" s="1109">
        <v>4.5999999999999996</v>
      </c>
      <c r="G469" s="1110" t="s">
        <v>10746</v>
      </c>
      <c r="H469" s="1110" t="s">
        <v>10745</v>
      </c>
      <c r="I469" s="1110" t="s">
        <v>1367</v>
      </c>
      <c r="J469" s="1109">
        <v>55000</v>
      </c>
      <c r="K469" s="1109">
        <v>2.875</v>
      </c>
      <c r="L469" s="1109">
        <v>1.9950000000000001</v>
      </c>
      <c r="M469" s="1109">
        <v>0</v>
      </c>
      <c r="N469" s="1109">
        <v>49450</v>
      </c>
      <c r="O469" s="1109">
        <v>0</v>
      </c>
      <c r="P469" s="1109">
        <v>0</v>
      </c>
      <c r="Q469" s="1109">
        <v>910</v>
      </c>
    </row>
    <row r="470" spans="1:17">
      <c r="A470" s="1109">
        <v>15623</v>
      </c>
      <c r="B470" s="1110" t="s">
        <v>10743</v>
      </c>
      <c r="C470" s="1109">
        <v>2.375</v>
      </c>
      <c r="D470" s="1109">
        <v>1.9950000000000001</v>
      </c>
      <c r="E470" s="1109">
        <v>4.5999999999999996</v>
      </c>
      <c r="F470" s="1109">
        <v>4.5999999999999996</v>
      </c>
      <c r="G470" s="1110" t="s">
        <v>10747</v>
      </c>
      <c r="H470" s="1110" t="s">
        <v>10745</v>
      </c>
      <c r="I470" s="1110" t="s">
        <v>1367</v>
      </c>
      <c r="J470" s="1109">
        <v>75000</v>
      </c>
      <c r="K470" s="1109">
        <v>2.875</v>
      </c>
      <c r="L470" s="1109">
        <v>1.9950000000000001</v>
      </c>
      <c r="M470" s="1109">
        <v>0</v>
      </c>
      <c r="N470" s="1109">
        <v>67430</v>
      </c>
      <c r="O470" s="1109">
        <v>0</v>
      </c>
      <c r="P470" s="1109">
        <v>0</v>
      </c>
      <c r="Q470" s="1109">
        <v>1200</v>
      </c>
    </row>
    <row r="471" spans="1:17">
      <c r="A471" s="1109">
        <v>15624</v>
      </c>
      <c r="B471" s="1110" t="s">
        <v>10743</v>
      </c>
      <c r="C471" s="1109">
        <v>2.375</v>
      </c>
      <c r="D471" s="1109">
        <v>1.9950000000000001</v>
      </c>
      <c r="E471" s="1109">
        <v>4.5999999999999996</v>
      </c>
      <c r="F471" s="1109">
        <v>4.5999999999999996</v>
      </c>
      <c r="G471" s="1110" t="s">
        <v>10748</v>
      </c>
      <c r="H471" s="1110" t="s">
        <v>10745</v>
      </c>
      <c r="I471" s="1110" t="s">
        <v>1367</v>
      </c>
      <c r="J471" s="1109">
        <v>80000</v>
      </c>
      <c r="K471" s="1109">
        <v>2.875</v>
      </c>
      <c r="L471" s="1109">
        <v>1.9950000000000001</v>
      </c>
      <c r="M471" s="1109">
        <v>0</v>
      </c>
      <c r="N471" s="1109">
        <v>71930</v>
      </c>
      <c r="O471" s="1109">
        <v>0</v>
      </c>
      <c r="P471" s="1109">
        <v>0</v>
      </c>
      <c r="Q471" s="1109">
        <v>1280</v>
      </c>
    </row>
    <row r="472" spans="1:17">
      <c r="A472" s="1109">
        <v>15625</v>
      </c>
      <c r="B472" s="1110" t="s">
        <v>10743</v>
      </c>
      <c r="C472" s="1109">
        <v>2.375</v>
      </c>
      <c r="D472" s="1109">
        <v>1.9950000000000001</v>
      </c>
      <c r="E472" s="1109">
        <v>4.5999999999999996</v>
      </c>
      <c r="F472" s="1109">
        <v>4.5999999999999996</v>
      </c>
      <c r="G472" s="1110" t="s">
        <v>10750</v>
      </c>
      <c r="H472" s="1110" t="s">
        <v>10745</v>
      </c>
      <c r="I472" s="1110" t="s">
        <v>1367</v>
      </c>
      <c r="J472" s="1109">
        <v>105000</v>
      </c>
      <c r="K472" s="1109">
        <v>2.875</v>
      </c>
      <c r="L472" s="1109">
        <v>1.9950000000000001</v>
      </c>
      <c r="M472" s="1109">
        <v>0</v>
      </c>
      <c r="N472" s="1109">
        <v>94410</v>
      </c>
      <c r="O472" s="1109">
        <v>0</v>
      </c>
      <c r="P472" s="1109">
        <v>0</v>
      </c>
      <c r="Q472" s="1109">
        <v>1600</v>
      </c>
    </row>
    <row r="473" spans="1:17">
      <c r="A473" s="1109">
        <v>15626</v>
      </c>
      <c r="B473" s="1110" t="s">
        <v>10743</v>
      </c>
      <c r="C473" s="1109">
        <v>2.375</v>
      </c>
      <c r="D473" s="1109">
        <v>1.9950000000000001</v>
      </c>
      <c r="E473" s="1109">
        <v>4.7</v>
      </c>
      <c r="F473" s="1109">
        <v>4.7</v>
      </c>
      <c r="G473" s="1110" t="s">
        <v>10744</v>
      </c>
      <c r="H473" s="1110" t="s">
        <v>10662</v>
      </c>
      <c r="I473" s="1110" t="s">
        <v>1367</v>
      </c>
      <c r="J473" s="1109">
        <v>40000</v>
      </c>
      <c r="K473" s="1109">
        <v>3.0630000000000002</v>
      </c>
      <c r="L473" s="1109">
        <v>1.9950000000000001</v>
      </c>
      <c r="M473" s="1109">
        <v>0</v>
      </c>
      <c r="N473" s="1109">
        <v>52170</v>
      </c>
      <c r="O473" s="1109">
        <v>0</v>
      </c>
      <c r="P473" s="1109">
        <v>0</v>
      </c>
      <c r="Q473" s="1109">
        <v>1240</v>
      </c>
    </row>
    <row r="474" spans="1:17">
      <c r="A474" s="1109">
        <v>15627</v>
      </c>
      <c r="B474" s="1110" t="s">
        <v>10743</v>
      </c>
      <c r="C474" s="1109">
        <v>2.375</v>
      </c>
      <c r="D474" s="1109">
        <v>1.9950000000000001</v>
      </c>
      <c r="E474" s="1109">
        <v>4.7</v>
      </c>
      <c r="F474" s="1109">
        <v>4.7</v>
      </c>
      <c r="G474" s="1110" t="s">
        <v>10746</v>
      </c>
      <c r="H474" s="1110" t="s">
        <v>10662</v>
      </c>
      <c r="I474" s="1110" t="s">
        <v>1367</v>
      </c>
      <c r="J474" s="1109">
        <v>55000</v>
      </c>
      <c r="K474" s="1109">
        <v>3.0630000000000002</v>
      </c>
      <c r="L474" s="1109">
        <v>1.9950000000000001</v>
      </c>
      <c r="M474" s="1109">
        <v>0</v>
      </c>
      <c r="N474" s="1109">
        <v>71730</v>
      </c>
      <c r="O474" s="1109">
        <v>0</v>
      </c>
      <c r="P474" s="1109">
        <v>0</v>
      </c>
      <c r="Q474" s="1109">
        <v>1610</v>
      </c>
    </row>
    <row r="475" spans="1:17">
      <c r="A475" s="1109">
        <v>15628</v>
      </c>
      <c r="B475" s="1110" t="s">
        <v>10743</v>
      </c>
      <c r="C475" s="1109">
        <v>2.375</v>
      </c>
      <c r="D475" s="1109">
        <v>1.9950000000000001</v>
      </c>
      <c r="E475" s="1109">
        <v>4.7</v>
      </c>
      <c r="F475" s="1109">
        <v>4.7</v>
      </c>
      <c r="G475" s="1110" t="s">
        <v>10747</v>
      </c>
      <c r="H475" s="1110" t="s">
        <v>10662</v>
      </c>
      <c r="I475" s="1110" t="s">
        <v>1367</v>
      </c>
      <c r="J475" s="1109">
        <v>75000</v>
      </c>
      <c r="K475" s="1109">
        <v>3.0630000000000002</v>
      </c>
      <c r="L475" s="1109">
        <v>1.9950000000000001</v>
      </c>
      <c r="M475" s="1109">
        <v>0</v>
      </c>
      <c r="N475" s="1109">
        <v>97820</v>
      </c>
      <c r="O475" s="1109">
        <v>0</v>
      </c>
      <c r="P475" s="1109">
        <v>0</v>
      </c>
      <c r="Q475" s="1109">
        <v>2130</v>
      </c>
    </row>
    <row r="476" spans="1:17">
      <c r="A476" s="1109">
        <v>15629</v>
      </c>
      <c r="B476" s="1110" t="s">
        <v>10743</v>
      </c>
      <c r="C476" s="1109">
        <v>2.375</v>
      </c>
      <c r="D476" s="1109">
        <v>1.9950000000000001</v>
      </c>
      <c r="E476" s="1109">
        <v>4.7</v>
      </c>
      <c r="F476" s="1109">
        <v>4.7</v>
      </c>
      <c r="G476" s="1110" t="s">
        <v>10748</v>
      </c>
      <c r="H476" s="1110" t="s">
        <v>10662</v>
      </c>
      <c r="I476" s="1110" t="s">
        <v>1367</v>
      </c>
      <c r="J476" s="1109">
        <v>80000</v>
      </c>
      <c r="K476" s="1109">
        <v>3.0630000000000002</v>
      </c>
      <c r="L476" s="1109">
        <v>1.9950000000000001</v>
      </c>
      <c r="M476" s="1109">
        <v>0</v>
      </c>
      <c r="N476" s="1109">
        <v>104340</v>
      </c>
      <c r="O476" s="1109">
        <v>0</v>
      </c>
      <c r="P476" s="1109">
        <v>0</v>
      </c>
      <c r="Q476" s="1109">
        <v>2250</v>
      </c>
    </row>
    <row r="477" spans="1:17">
      <c r="A477" s="1109">
        <v>15630</v>
      </c>
      <c r="B477" s="1110" t="s">
        <v>10743</v>
      </c>
      <c r="C477" s="1109">
        <v>2.375</v>
      </c>
      <c r="D477" s="1109">
        <v>1.9950000000000001</v>
      </c>
      <c r="E477" s="1109">
        <v>4.7</v>
      </c>
      <c r="F477" s="1109">
        <v>4.7</v>
      </c>
      <c r="G477" s="1110" t="s">
        <v>10750</v>
      </c>
      <c r="H477" s="1110" t="s">
        <v>10662</v>
      </c>
      <c r="I477" s="1110" t="s">
        <v>1367</v>
      </c>
      <c r="J477" s="1109">
        <v>105000</v>
      </c>
      <c r="K477" s="1109">
        <v>3.0630000000000002</v>
      </c>
      <c r="L477" s="1109">
        <v>1.9950000000000001</v>
      </c>
      <c r="M477" s="1109">
        <v>0</v>
      </c>
      <c r="N477" s="1109">
        <v>136940</v>
      </c>
      <c r="O477" s="1109">
        <v>0</v>
      </c>
      <c r="P477" s="1109">
        <v>0</v>
      </c>
      <c r="Q477" s="1109">
        <v>2840</v>
      </c>
    </row>
    <row r="478" spans="1:17">
      <c r="A478" s="1109">
        <v>15631</v>
      </c>
      <c r="B478" s="1110" t="s">
        <v>10743</v>
      </c>
      <c r="C478" s="1109">
        <v>2.375</v>
      </c>
      <c r="D478" s="1109">
        <v>1.867</v>
      </c>
      <c r="E478" s="1109">
        <v>5.8</v>
      </c>
      <c r="F478" s="1109">
        <v>5.8</v>
      </c>
      <c r="G478" s="1110" t="s">
        <v>10747</v>
      </c>
      <c r="H478" s="1110" t="s">
        <v>10745</v>
      </c>
      <c r="I478" s="1110" t="s">
        <v>1367</v>
      </c>
      <c r="J478" s="1109">
        <v>75000</v>
      </c>
      <c r="K478" s="1109">
        <v>2.875</v>
      </c>
      <c r="L478" s="1109">
        <v>1.867</v>
      </c>
      <c r="M478" s="1109">
        <v>0</v>
      </c>
      <c r="N478" s="1109">
        <v>96560</v>
      </c>
      <c r="O478" s="1109">
        <v>0</v>
      </c>
      <c r="P478" s="1109">
        <v>0</v>
      </c>
      <c r="Q478" s="1109">
        <v>1730</v>
      </c>
    </row>
    <row r="479" spans="1:17">
      <c r="A479" s="1109">
        <v>15632</v>
      </c>
      <c r="B479" s="1110" t="s">
        <v>10743</v>
      </c>
      <c r="C479" s="1109">
        <v>2.375</v>
      </c>
      <c r="D479" s="1109">
        <v>1.867</v>
      </c>
      <c r="E479" s="1109">
        <v>5.8</v>
      </c>
      <c r="F479" s="1109">
        <v>5.8</v>
      </c>
      <c r="G479" s="1110" t="s">
        <v>10748</v>
      </c>
      <c r="H479" s="1110" t="s">
        <v>10745</v>
      </c>
      <c r="I479" s="1110" t="s">
        <v>1367</v>
      </c>
      <c r="J479" s="1109">
        <v>80000</v>
      </c>
      <c r="K479" s="1109">
        <v>2.875</v>
      </c>
      <c r="L479" s="1109">
        <v>1.867</v>
      </c>
      <c r="M479" s="1109">
        <v>0</v>
      </c>
      <c r="N479" s="1109">
        <v>102990</v>
      </c>
      <c r="O479" s="1109">
        <v>0</v>
      </c>
      <c r="P479" s="1109">
        <v>0</v>
      </c>
      <c r="Q479" s="1109">
        <v>1830</v>
      </c>
    </row>
    <row r="480" spans="1:17">
      <c r="A480" s="1109">
        <v>15633</v>
      </c>
      <c r="B480" s="1110" t="s">
        <v>10743</v>
      </c>
      <c r="C480" s="1109">
        <v>2.375</v>
      </c>
      <c r="D480" s="1109">
        <v>1.867</v>
      </c>
      <c r="E480" s="1109">
        <v>5.8</v>
      </c>
      <c r="F480" s="1109">
        <v>5.8</v>
      </c>
      <c r="G480" s="1110" t="s">
        <v>10750</v>
      </c>
      <c r="H480" s="1110" t="s">
        <v>10745</v>
      </c>
      <c r="I480" s="1110" t="s">
        <v>1367</v>
      </c>
      <c r="J480" s="1109">
        <v>105000</v>
      </c>
      <c r="K480" s="1109">
        <v>2.875</v>
      </c>
      <c r="L480" s="1109">
        <v>1.867</v>
      </c>
      <c r="M480" s="1109">
        <v>0</v>
      </c>
      <c r="N480" s="1109">
        <v>135180</v>
      </c>
      <c r="O480" s="1109">
        <v>0</v>
      </c>
      <c r="P480" s="1109">
        <v>0</v>
      </c>
      <c r="Q480" s="1109">
        <v>2300</v>
      </c>
    </row>
    <row r="481" spans="1:17">
      <c r="A481" s="1109">
        <v>15634</v>
      </c>
      <c r="B481" s="1110" t="s">
        <v>10743</v>
      </c>
      <c r="C481" s="1109">
        <v>2.375</v>
      </c>
      <c r="D481" s="1109">
        <v>1.867</v>
      </c>
      <c r="E481" s="1109">
        <v>5.95</v>
      </c>
      <c r="F481" s="1109">
        <v>5.95</v>
      </c>
      <c r="G481" s="1110" t="s">
        <v>10747</v>
      </c>
      <c r="H481" s="1110" t="s">
        <v>10662</v>
      </c>
      <c r="I481" s="1110" t="s">
        <v>1367</v>
      </c>
      <c r="J481" s="1109">
        <v>75000</v>
      </c>
      <c r="K481" s="1109">
        <v>3.0630000000000002</v>
      </c>
      <c r="L481" s="1109">
        <v>1.867</v>
      </c>
      <c r="M481" s="1109">
        <v>0</v>
      </c>
      <c r="N481" s="1109">
        <v>126940</v>
      </c>
      <c r="O481" s="1109">
        <v>0</v>
      </c>
      <c r="P481" s="1109">
        <v>0</v>
      </c>
      <c r="Q481" s="1109">
        <v>2650</v>
      </c>
    </row>
    <row r="482" spans="1:17">
      <c r="A482" s="1109">
        <v>15635</v>
      </c>
      <c r="B482" s="1110" t="s">
        <v>10743</v>
      </c>
      <c r="C482" s="1109">
        <v>2.375</v>
      </c>
      <c r="D482" s="1109">
        <v>1.867</v>
      </c>
      <c r="E482" s="1109">
        <v>5.95</v>
      </c>
      <c r="F482" s="1109">
        <v>5.95</v>
      </c>
      <c r="G482" s="1110" t="s">
        <v>10748</v>
      </c>
      <c r="H482" s="1110" t="s">
        <v>10662</v>
      </c>
      <c r="I482" s="1110" t="s">
        <v>1367</v>
      </c>
      <c r="J482" s="1109">
        <v>80000</v>
      </c>
      <c r="K482" s="1109">
        <v>3.0630000000000002</v>
      </c>
      <c r="L482" s="1109">
        <v>1.867</v>
      </c>
      <c r="M482" s="1109">
        <v>0</v>
      </c>
      <c r="N482" s="1109">
        <v>135400</v>
      </c>
      <c r="O482" s="1109">
        <v>0</v>
      </c>
      <c r="P482" s="1109">
        <v>0</v>
      </c>
      <c r="Q482" s="1109">
        <v>2800</v>
      </c>
    </row>
    <row r="483" spans="1:17">
      <c r="A483" s="1109">
        <v>15636</v>
      </c>
      <c r="B483" s="1110" t="s">
        <v>10743</v>
      </c>
      <c r="C483" s="1109">
        <v>2.375</v>
      </c>
      <c r="D483" s="1109">
        <v>1.867</v>
      </c>
      <c r="E483" s="1109">
        <v>5.95</v>
      </c>
      <c r="F483" s="1109">
        <v>5.95</v>
      </c>
      <c r="G483" s="1110" t="s">
        <v>10750</v>
      </c>
      <c r="H483" s="1110" t="s">
        <v>10662</v>
      </c>
      <c r="I483" s="1110" t="s">
        <v>1367</v>
      </c>
      <c r="J483" s="1109">
        <v>105000</v>
      </c>
      <c r="K483" s="1109">
        <v>3.0630000000000002</v>
      </c>
      <c r="L483" s="1109">
        <v>1.867</v>
      </c>
      <c r="M483" s="1109">
        <v>0</v>
      </c>
      <c r="N483" s="1109">
        <v>177710</v>
      </c>
      <c r="O483" s="1109">
        <v>0</v>
      </c>
      <c r="P483" s="1109">
        <v>0</v>
      </c>
      <c r="Q483" s="1109">
        <v>3540</v>
      </c>
    </row>
    <row r="484" spans="1:17">
      <c r="A484" s="1109">
        <v>15637</v>
      </c>
      <c r="B484" s="1110" t="s">
        <v>10743</v>
      </c>
      <c r="C484" s="1109">
        <v>2.875</v>
      </c>
      <c r="D484" s="1109">
        <v>2.4409999999999998</v>
      </c>
      <c r="E484" s="1109">
        <v>6.4</v>
      </c>
      <c r="F484" s="1109">
        <v>6.4</v>
      </c>
      <c r="G484" s="1110" t="s">
        <v>10744</v>
      </c>
      <c r="H484" s="1110" t="s">
        <v>10745</v>
      </c>
      <c r="I484" s="1110" t="s">
        <v>1367</v>
      </c>
      <c r="J484" s="1109">
        <v>40000</v>
      </c>
      <c r="K484" s="1109">
        <v>3.5</v>
      </c>
      <c r="L484" s="1109">
        <v>2.4409999999999998</v>
      </c>
      <c r="M484" s="1109">
        <v>0</v>
      </c>
      <c r="N484" s="1109">
        <v>52780</v>
      </c>
      <c r="O484" s="1109">
        <v>0</v>
      </c>
      <c r="P484" s="1109">
        <v>0</v>
      </c>
      <c r="Q484" s="1109">
        <v>1000</v>
      </c>
    </row>
    <row r="485" spans="1:17">
      <c r="A485" s="1109">
        <v>15638</v>
      </c>
      <c r="B485" s="1110" t="s">
        <v>10743</v>
      </c>
      <c r="C485" s="1109">
        <v>2.875</v>
      </c>
      <c r="D485" s="1109">
        <v>2.4409999999999998</v>
      </c>
      <c r="E485" s="1109">
        <v>6.4</v>
      </c>
      <c r="F485" s="1109">
        <v>6.4</v>
      </c>
      <c r="G485" s="1110" t="s">
        <v>10746</v>
      </c>
      <c r="H485" s="1110" t="s">
        <v>10745</v>
      </c>
      <c r="I485" s="1110" t="s">
        <v>1367</v>
      </c>
      <c r="J485" s="1109">
        <v>55000</v>
      </c>
      <c r="K485" s="1109">
        <v>3.5</v>
      </c>
      <c r="L485" s="1109">
        <v>2.4409999999999998</v>
      </c>
      <c r="M485" s="1109">
        <v>0</v>
      </c>
      <c r="N485" s="1109">
        <v>72580</v>
      </c>
      <c r="O485" s="1109">
        <v>0</v>
      </c>
      <c r="P485" s="1109">
        <v>0</v>
      </c>
      <c r="Q485" s="1109">
        <v>1310</v>
      </c>
    </row>
    <row r="486" spans="1:17">
      <c r="A486" s="1109">
        <v>15639</v>
      </c>
      <c r="B486" s="1110" t="s">
        <v>10743</v>
      </c>
      <c r="C486" s="1109">
        <v>2.875</v>
      </c>
      <c r="D486" s="1109">
        <v>2.4409999999999998</v>
      </c>
      <c r="E486" s="1109">
        <v>6.4</v>
      </c>
      <c r="F486" s="1109">
        <v>6.4</v>
      </c>
      <c r="G486" s="1110" t="s">
        <v>10747</v>
      </c>
      <c r="H486" s="1110" t="s">
        <v>10745</v>
      </c>
      <c r="I486" s="1110" t="s">
        <v>1367</v>
      </c>
      <c r="J486" s="1109">
        <v>75000</v>
      </c>
      <c r="K486" s="1109">
        <v>3.5</v>
      </c>
      <c r="L486" s="1109">
        <v>2.4409999999999998</v>
      </c>
      <c r="M486" s="1109">
        <v>0</v>
      </c>
      <c r="N486" s="1109">
        <v>98970</v>
      </c>
      <c r="O486" s="1109">
        <v>0</v>
      </c>
      <c r="P486" s="1109">
        <v>0</v>
      </c>
      <c r="Q486" s="1109">
        <v>1730</v>
      </c>
    </row>
    <row r="487" spans="1:17">
      <c r="A487" s="1109">
        <v>15640</v>
      </c>
      <c r="B487" s="1110" t="s">
        <v>10743</v>
      </c>
      <c r="C487" s="1109">
        <v>2.875</v>
      </c>
      <c r="D487" s="1109">
        <v>2.4409999999999998</v>
      </c>
      <c r="E487" s="1109">
        <v>6.4</v>
      </c>
      <c r="F487" s="1109">
        <v>6.4</v>
      </c>
      <c r="G487" s="1110" t="s">
        <v>10748</v>
      </c>
      <c r="H487" s="1110" t="s">
        <v>10745</v>
      </c>
      <c r="I487" s="1110" t="s">
        <v>1367</v>
      </c>
      <c r="J487" s="1109">
        <v>80000</v>
      </c>
      <c r="K487" s="1109">
        <v>3.5</v>
      </c>
      <c r="L487" s="1109">
        <v>2.4409999999999998</v>
      </c>
      <c r="M487" s="1109">
        <v>0</v>
      </c>
      <c r="N487" s="1109">
        <v>105570</v>
      </c>
      <c r="O487" s="1109">
        <v>0</v>
      </c>
      <c r="P487" s="1109">
        <v>0</v>
      </c>
      <c r="Q487" s="1109">
        <v>1840</v>
      </c>
    </row>
    <row r="488" spans="1:17">
      <c r="A488" s="1109">
        <v>15641</v>
      </c>
      <c r="B488" s="1110" t="s">
        <v>10743</v>
      </c>
      <c r="C488" s="1109">
        <v>2.875</v>
      </c>
      <c r="D488" s="1109">
        <v>2.4409999999999998</v>
      </c>
      <c r="E488" s="1109">
        <v>6.4</v>
      </c>
      <c r="F488" s="1109">
        <v>6.4</v>
      </c>
      <c r="G488" s="1110" t="s">
        <v>10750</v>
      </c>
      <c r="H488" s="1110" t="s">
        <v>10745</v>
      </c>
      <c r="I488" s="1110" t="s">
        <v>1367</v>
      </c>
      <c r="J488" s="1109">
        <v>105000</v>
      </c>
      <c r="K488" s="1109">
        <v>3.5</v>
      </c>
      <c r="L488" s="1109">
        <v>2.4409999999999998</v>
      </c>
      <c r="M488" s="1109">
        <v>0</v>
      </c>
      <c r="N488" s="1109">
        <v>138560</v>
      </c>
      <c r="O488" s="1109">
        <v>0</v>
      </c>
      <c r="P488" s="1109">
        <v>0</v>
      </c>
      <c r="Q488" s="1109">
        <v>2310</v>
      </c>
    </row>
    <row r="489" spans="1:17">
      <c r="A489" s="1109">
        <v>15642</v>
      </c>
      <c r="B489" s="1110" t="s">
        <v>10743</v>
      </c>
      <c r="C489" s="1109">
        <v>2.875</v>
      </c>
      <c r="D489" s="1109">
        <v>2.4409999999999998</v>
      </c>
      <c r="E489" s="1109">
        <v>6.5</v>
      </c>
      <c r="F489" s="1109">
        <v>6.5</v>
      </c>
      <c r="G489" s="1110" t="s">
        <v>10744</v>
      </c>
      <c r="H489" s="1110" t="s">
        <v>10662</v>
      </c>
      <c r="I489" s="1110" t="s">
        <v>1367</v>
      </c>
      <c r="J489" s="1109">
        <v>40000</v>
      </c>
      <c r="K489" s="1109">
        <v>3.6680000000000001</v>
      </c>
      <c r="L489" s="1109">
        <v>2.4409999999999998</v>
      </c>
      <c r="M489" s="1109">
        <v>0</v>
      </c>
      <c r="N489" s="1109">
        <v>72480</v>
      </c>
      <c r="O489" s="1109">
        <v>0</v>
      </c>
      <c r="P489" s="1109">
        <v>0</v>
      </c>
      <c r="Q489" s="1109">
        <v>1560</v>
      </c>
    </row>
    <row r="490" spans="1:17">
      <c r="A490" s="1109">
        <v>15643</v>
      </c>
      <c r="B490" s="1110" t="s">
        <v>10743</v>
      </c>
      <c r="C490" s="1109">
        <v>2.875</v>
      </c>
      <c r="D490" s="1109">
        <v>2.4409999999999998</v>
      </c>
      <c r="E490" s="1109">
        <v>6.5</v>
      </c>
      <c r="F490" s="1109">
        <v>6.5</v>
      </c>
      <c r="G490" s="1110" t="s">
        <v>10746</v>
      </c>
      <c r="H490" s="1110" t="s">
        <v>10662</v>
      </c>
      <c r="I490" s="1110" t="s">
        <v>1367</v>
      </c>
      <c r="J490" s="1109">
        <v>55000</v>
      </c>
      <c r="K490" s="1109">
        <v>3.6680000000000001</v>
      </c>
      <c r="L490" s="1109">
        <v>2.4409999999999998</v>
      </c>
      <c r="M490" s="1109">
        <v>0</v>
      </c>
      <c r="N490" s="1109">
        <v>99660</v>
      </c>
      <c r="O490" s="1109">
        <v>0</v>
      </c>
      <c r="P490" s="1109">
        <v>0</v>
      </c>
      <c r="Q490" s="1109">
        <v>2060</v>
      </c>
    </row>
    <row r="491" spans="1:17">
      <c r="A491" s="1109">
        <v>15644</v>
      </c>
      <c r="B491" s="1110" t="s">
        <v>10743</v>
      </c>
      <c r="C491" s="1109">
        <v>2.875</v>
      </c>
      <c r="D491" s="1109">
        <v>2.4409999999999998</v>
      </c>
      <c r="E491" s="1109">
        <v>6.5</v>
      </c>
      <c r="F491" s="1109">
        <v>6.5</v>
      </c>
      <c r="G491" s="1110" t="s">
        <v>10747</v>
      </c>
      <c r="H491" s="1110" t="s">
        <v>10662</v>
      </c>
      <c r="I491" s="1110" t="s">
        <v>1367</v>
      </c>
      <c r="J491" s="1109">
        <v>75000</v>
      </c>
      <c r="K491" s="1109">
        <v>3.6680000000000001</v>
      </c>
      <c r="L491" s="1109">
        <v>2.4409999999999998</v>
      </c>
      <c r="M491" s="1109">
        <v>0</v>
      </c>
      <c r="N491" s="1109">
        <v>135900</v>
      </c>
      <c r="O491" s="1109">
        <v>0</v>
      </c>
      <c r="P491" s="1109">
        <v>0</v>
      </c>
      <c r="Q491" s="1109">
        <v>2710</v>
      </c>
    </row>
    <row r="492" spans="1:17">
      <c r="A492" s="1109">
        <v>15645</v>
      </c>
      <c r="B492" s="1110" t="s">
        <v>10743</v>
      </c>
      <c r="C492" s="1109">
        <v>2.875</v>
      </c>
      <c r="D492" s="1109">
        <v>2.4409999999999998</v>
      </c>
      <c r="E492" s="1109">
        <v>6.5</v>
      </c>
      <c r="F492" s="1109">
        <v>6.5</v>
      </c>
      <c r="G492" s="1110" t="s">
        <v>10748</v>
      </c>
      <c r="H492" s="1110" t="s">
        <v>10662</v>
      </c>
      <c r="I492" s="1110" t="s">
        <v>1367</v>
      </c>
      <c r="J492" s="1109">
        <v>80000</v>
      </c>
      <c r="K492" s="1109">
        <v>3.6680000000000001</v>
      </c>
      <c r="L492" s="1109">
        <v>2.4409999999999998</v>
      </c>
      <c r="M492" s="1109">
        <v>0</v>
      </c>
      <c r="N492" s="1109">
        <v>144960</v>
      </c>
      <c r="O492" s="1109">
        <v>0</v>
      </c>
      <c r="P492" s="1109">
        <v>0</v>
      </c>
      <c r="Q492" s="1109">
        <v>2880</v>
      </c>
    </row>
    <row r="493" spans="1:17">
      <c r="A493" s="1109">
        <v>15646</v>
      </c>
      <c r="B493" s="1110" t="s">
        <v>10743</v>
      </c>
      <c r="C493" s="1109">
        <v>2.875</v>
      </c>
      <c r="D493" s="1109">
        <v>2.4409999999999998</v>
      </c>
      <c r="E493" s="1109">
        <v>6.5</v>
      </c>
      <c r="F493" s="1109">
        <v>6.5</v>
      </c>
      <c r="G493" s="1110" t="s">
        <v>10750</v>
      </c>
      <c r="H493" s="1110" t="s">
        <v>10662</v>
      </c>
      <c r="I493" s="1110" t="s">
        <v>1367</v>
      </c>
      <c r="J493" s="1109">
        <v>105000</v>
      </c>
      <c r="K493" s="1109">
        <v>3.6680000000000001</v>
      </c>
      <c r="L493" s="1109">
        <v>2.4409999999999998</v>
      </c>
      <c r="M493" s="1109">
        <v>0</v>
      </c>
      <c r="N493" s="1109">
        <v>19260</v>
      </c>
      <c r="O493" s="1109">
        <v>0</v>
      </c>
      <c r="P493" s="1109">
        <v>0</v>
      </c>
      <c r="Q493" s="1109">
        <v>3640</v>
      </c>
    </row>
    <row r="494" spans="1:17">
      <c r="A494" s="1109">
        <v>15647</v>
      </c>
      <c r="B494" s="1110" t="s">
        <v>10743</v>
      </c>
      <c r="C494" s="1109">
        <v>2.875</v>
      </c>
      <c r="D494" s="1109">
        <v>2.2589999999999999</v>
      </c>
      <c r="E494" s="1109">
        <v>8.6</v>
      </c>
      <c r="F494" s="1109">
        <v>8.6</v>
      </c>
      <c r="G494" s="1110" t="s">
        <v>10747</v>
      </c>
      <c r="H494" s="1110" t="s">
        <v>10745</v>
      </c>
      <c r="I494" s="1110" t="s">
        <v>1367</v>
      </c>
      <c r="J494" s="1109">
        <v>75000</v>
      </c>
      <c r="K494" s="1109">
        <v>3.5</v>
      </c>
      <c r="L494" s="1109">
        <v>2.2589999999999999</v>
      </c>
      <c r="M494" s="1109">
        <v>0</v>
      </c>
      <c r="N494" s="1109">
        <v>149360</v>
      </c>
      <c r="O494" s="1109">
        <v>0</v>
      </c>
      <c r="P494" s="1109">
        <v>0</v>
      </c>
      <c r="Q494" s="1109">
        <v>2600</v>
      </c>
    </row>
    <row r="495" spans="1:17">
      <c r="A495" s="1109">
        <v>15648</v>
      </c>
      <c r="B495" s="1110" t="s">
        <v>10743</v>
      </c>
      <c r="C495" s="1109">
        <v>2.875</v>
      </c>
      <c r="D495" s="1109">
        <v>2.2589999999999999</v>
      </c>
      <c r="E495" s="1109">
        <v>8.6</v>
      </c>
      <c r="F495" s="1109">
        <v>8.6</v>
      </c>
      <c r="G495" s="1110" t="s">
        <v>10748</v>
      </c>
      <c r="H495" s="1110" t="s">
        <v>10745</v>
      </c>
      <c r="I495" s="1110" t="s">
        <v>1367</v>
      </c>
      <c r="J495" s="1109">
        <v>80000</v>
      </c>
      <c r="K495" s="1109">
        <v>3.5</v>
      </c>
      <c r="L495" s="1109">
        <v>2.2589999999999999</v>
      </c>
      <c r="M495" s="1109">
        <v>0</v>
      </c>
      <c r="N495" s="1109">
        <v>159310</v>
      </c>
      <c r="O495" s="1109">
        <v>0</v>
      </c>
      <c r="P495" s="1109">
        <v>0</v>
      </c>
      <c r="Q495" s="1109">
        <v>2760</v>
      </c>
    </row>
    <row r="496" spans="1:17">
      <c r="A496" s="1109">
        <v>15649</v>
      </c>
      <c r="B496" s="1110" t="s">
        <v>10743</v>
      </c>
      <c r="C496" s="1109">
        <v>2.875</v>
      </c>
      <c r="D496" s="1109">
        <v>2.2589999999999999</v>
      </c>
      <c r="E496" s="1109">
        <v>8.6</v>
      </c>
      <c r="F496" s="1109">
        <v>8.6</v>
      </c>
      <c r="G496" s="1110" t="s">
        <v>10750</v>
      </c>
      <c r="H496" s="1110" t="s">
        <v>10745</v>
      </c>
      <c r="I496" s="1110" t="s">
        <v>1367</v>
      </c>
      <c r="J496" s="1109">
        <v>105000</v>
      </c>
      <c r="K496" s="1109">
        <v>3.5</v>
      </c>
      <c r="L496" s="1109">
        <v>2.2589999999999999</v>
      </c>
      <c r="M496" s="1109">
        <v>0</v>
      </c>
      <c r="N496" s="1109">
        <v>209100</v>
      </c>
      <c r="O496" s="1109">
        <v>0</v>
      </c>
      <c r="P496" s="1109">
        <v>0</v>
      </c>
      <c r="Q496" s="1109">
        <v>3490</v>
      </c>
    </row>
    <row r="497" spans="1:17">
      <c r="A497" s="1109">
        <v>15650</v>
      </c>
      <c r="B497" s="1110" t="s">
        <v>10743</v>
      </c>
      <c r="C497" s="1109">
        <v>2.875</v>
      </c>
      <c r="D497" s="1109">
        <v>2.2589999999999999</v>
      </c>
      <c r="E497" s="1109">
        <v>8.6999999999999993</v>
      </c>
      <c r="F497" s="1109">
        <v>8.6999999999999993</v>
      </c>
      <c r="G497" s="1110" t="s">
        <v>10747</v>
      </c>
      <c r="H497" s="1110" t="s">
        <v>10662</v>
      </c>
      <c r="I497" s="1110" t="s">
        <v>1367</v>
      </c>
      <c r="J497" s="1109">
        <v>75000</v>
      </c>
      <c r="K497" s="1109">
        <v>3.6680000000000001</v>
      </c>
      <c r="L497" s="1109">
        <v>2.2589999999999999</v>
      </c>
      <c r="M497" s="1109">
        <v>0</v>
      </c>
      <c r="N497" s="1109">
        <v>186290</v>
      </c>
      <c r="O497" s="1109">
        <v>0</v>
      </c>
      <c r="P497" s="1109">
        <v>0</v>
      </c>
      <c r="Q497" s="1109">
        <v>3560</v>
      </c>
    </row>
    <row r="498" spans="1:17">
      <c r="A498" s="1109">
        <v>15651</v>
      </c>
      <c r="B498" s="1110" t="s">
        <v>10743</v>
      </c>
      <c r="C498" s="1109">
        <v>2.875</v>
      </c>
      <c r="D498" s="1109">
        <v>2.2589999999999999</v>
      </c>
      <c r="E498" s="1109">
        <v>8.6999999999999993</v>
      </c>
      <c r="F498" s="1109">
        <v>8.6999999999999993</v>
      </c>
      <c r="G498" s="1110" t="s">
        <v>10748</v>
      </c>
      <c r="H498" s="1110" t="s">
        <v>10662</v>
      </c>
      <c r="I498" s="1110" t="s">
        <v>1367</v>
      </c>
      <c r="J498" s="1109">
        <v>80000</v>
      </c>
      <c r="K498" s="1109">
        <v>3.6680000000000001</v>
      </c>
      <c r="L498" s="1109">
        <v>2.2589999999999999</v>
      </c>
      <c r="M498" s="1109">
        <v>0</v>
      </c>
      <c r="N498" s="1109">
        <v>198710</v>
      </c>
      <c r="O498" s="1109">
        <v>0</v>
      </c>
      <c r="P498" s="1109">
        <v>0</v>
      </c>
      <c r="Q498" s="1109">
        <v>3780</v>
      </c>
    </row>
    <row r="499" spans="1:17">
      <c r="A499" s="1109">
        <v>15652</v>
      </c>
      <c r="B499" s="1110" t="s">
        <v>10743</v>
      </c>
      <c r="C499" s="1109">
        <v>2.875</v>
      </c>
      <c r="D499" s="1109">
        <v>2.2589999999999999</v>
      </c>
      <c r="E499" s="1109">
        <v>8.6999999999999993</v>
      </c>
      <c r="F499" s="1109">
        <v>8.6999999999999993</v>
      </c>
      <c r="G499" s="1110" t="s">
        <v>10750</v>
      </c>
      <c r="H499" s="1110" t="s">
        <v>10662</v>
      </c>
      <c r="I499" s="1110" t="s">
        <v>1367</v>
      </c>
      <c r="J499" s="1109">
        <v>105000</v>
      </c>
      <c r="K499" s="1109">
        <v>3.6680000000000001</v>
      </c>
      <c r="L499" s="1109">
        <v>2.2589999999999999</v>
      </c>
      <c r="M499" s="1109">
        <v>0</v>
      </c>
      <c r="N499" s="1109">
        <v>260810</v>
      </c>
      <c r="O499" s="1109">
        <v>0</v>
      </c>
      <c r="P499" s="1109">
        <v>0</v>
      </c>
      <c r="Q499" s="1109">
        <v>4760</v>
      </c>
    </row>
    <row r="500" spans="1:17">
      <c r="A500" s="1109">
        <v>15653</v>
      </c>
      <c r="B500" s="1110" t="s">
        <v>10743</v>
      </c>
      <c r="C500" s="1109">
        <v>3.5</v>
      </c>
      <c r="D500" s="1109">
        <v>3.0680000000000001</v>
      </c>
      <c r="E500" s="1109">
        <v>7.7</v>
      </c>
      <c r="F500" s="1109">
        <v>7.7</v>
      </c>
      <c r="G500" s="1110" t="s">
        <v>10744</v>
      </c>
      <c r="H500" s="1110" t="s">
        <v>10745</v>
      </c>
      <c r="I500" s="1110" t="s">
        <v>1367</v>
      </c>
      <c r="J500" s="1109">
        <v>40000</v>
      </c>
      <c r="K500" s="1109">
        <v>4.25</v>
      </c>
      <c r="L500" s="1109">
        <v>3.0680000000000001</v>
      </c>
      <c r="M500" s="1109">
        <v>0</v>
      </c>
      <c r="N500" s="1109">
        <v>66070</v>
      </c>
      <c r="O500" s="1109">
        <v>0</v>
      </c>
      <c r="P500" s="1109">
        <v>0</v>
      </c>
      <c r="Q500" s="1109">
        <v>1150</v>
      </c>
    </row>
    <row r="501" spans="1:17">
      <c r="A501" s="1109">
        <v>15654</v>
      </c>
      <c r="B501" s="1110" t="s">
        <v>10743</v>
      </c>
      <c r="C501" s="1109">
        <v>3.5</v>
      </c>
      <c r="D501" s="1109">
        <v>3.0680000000000001</v>
      </c>
      <c r="E501" s="1109">
        <v>7.7</v>
      </c>
      <c r="F501" s="1109">
        <v>7.7</v>
      </c>
      <c r="G501" s="1110" t="s">
        <v>10746</v>
      </c>
      <c r="H501" s="1110" t="s">
        <v>10745</v>
      </c>
      <c r="I501" s="1110" t="s">
        <v>1367</v>
      </c>
      <c r="J501" s="1109">
        <v>55000</v>
      </c>
      <c r="K501" s="1109">
        <v>4.25</v>
      </c>
      <c r="L501" s="1109">
        <v>3.0680000000000001</v>
      </c>
      <c r="M501" s="1109">
        <v>0</v>
      </c>
      <c r="N501" s="1109">
        <v>89470</v>
      </c>
      <c r="O501" s="1109">
        <v>0</v>
      </c>
      <c r="P501" s="1109">
        <v>0</v>
      </c>
      <c r="Q501" s="1109">
        <v>1510</v>
      </c>
    </row>
    <row r="502" spans="1:17">
      <c r="A502" s="1109">
        <v>15655</v>
      </c>
      <c r="B502" s="1110" t="s">
        <v>10743</v>
      </c>
      <c r="C502" s="1109">
        <v>3.5</v>
      </c>
      <c r="D502" s="1109">
        <v>3.0680000000000001</v>
      </c>
      <c r="E502" s="1109">
        <v>7.7</v>
      </c>
      <c r="F502" s="1109">
        <v>7.7</v>
      </c>
      <c r="G502" s="1110" t="s">
        <v>10747</v>
      </c>
      <c r="H502" s="1110" t="s">
        <v>10745</v>
      </c>
      <c r="I502" s="1110" t="s">
        <v>1367</v>
      </c>
      <c r="J502" s="1109">
        <v>75000</v>
      </c>
      <c r="K502" s="1109">
        <v>4.25</v>
      </c>
      <c r="L502" s="1109">
        <v>3.0680000000000001</v>
      </c>
      <c r="M502" s="1109">
        <v>0</v>
      </c>
      <c r="N502" s="1109">
        <v>122010</v>
      </c>
      <c r="O502" s="1109">
        <v>0</v>
      </c>
      <c r="P502" s="1109">
        <v>0</v>
      </c>
      <c r="Q502" s="1109">
        <v>2000</v>
      </c>
    </row>
    <row r="503" spans="1:17">
      <c r="A503" s="1109">
        <v>15656</v>
      </c>
      <c r="B503" s="1110" t="s">
        <v>10743</v>
      </c>
      <c r="C503" s="1109">
        <v>3.5</v>
      </c>
      <c r="D503" s="1109">
        <v>3.0680000000000001</v>
      </c>
      <c r="E503" s="1109">
        <v>7.7</v>
      </c>
      <c r="F503" s="1109">
        <v>7.7</v>
      </c>
      <c r="G503" s="1110" t="s">
        <v>10748</v>
      </c>
      <c r="H503" s="1110" t="s">
        <v>10745</v>
      </c>
      <c r="I503" s="1110" t="s">
        <v>1367</v>
      </c>
      <c r="J503" s="1109">
        <v>80000</v>
      </c>
      <c r="K503" s="1109">
        <v>4.25</v>
      </c>
      <c r="L503" s="1109">
        <v>3.0680000000000001</v>
      </c>
      <c r="M503" s="1109">
        <v>0</v>
      </c>
      <c r="N503" s="1109">
        <v>130140</v>
      </c>
      <c r="O503" s="1109">
        <v>0</v>
      </c>
      <c r="P503" s="1109">
        <v>0</v>
      </c>
      <c r="Q503" s="1109">
        <v>2130</v>
      </c>
    </row>
    <row r="504" spans="1:17">
      <c r="A504" s="1109">
        <v>15657</v>
      </c>
      <c r="B504" s="1110" t="s">
        <v>10743</v>
      </c>
      <c r="C504" s="1109">
        <v>3.5</v>
      </c>
      <c r="D504" s="1109">
        <v>2.992</v>
      </c>
      <c r="E504" s="1109">
        <v>9.1999999999999993</v>
      </c>
      <c r="F504" s="1109">
        <v>9.1999999999999993</v>
      </c>
      <c r="G504" s="1110" t="s">
        <v>10744</v>
      </c>
      <c r="H504" s="1110" t="s">
        <v>10745</v>
      </c>
      <c r="I504" s="1110" t="s">
        <v>1367</v>
      </c>
      <c r="J504" s="1109">
        <v>40000</v>
      </c>
      <c r="K504" s="1109">
        <v>4.25</v>
      </c>
      <c r="L504" s="1109">
        <v>2.992</v>
      </c>
      <c r="M504" s="1109">
        <v>0</v>
      </c>
      <c r="N504" s="1109">
        <v>79540</v>
      </c>
      <c r="O504" s="1109">
        <v>0</v>
      </c>
      <c r="P504" s="1109">
        <v>0</v>
      </c>
      <c r="Q504" s="1109">
        <v>1400</v>
      </c>
    </row>
    <row r="505" spans="1:17">
      <c r="A505" s="1109">
        <v>15658</v>
      </c>
      <c r="B505" s="1110" t="s">
        <v>10743</v>
      </c>
      <c r="C505" s="1109">
        <v>3.5</v>
      </c>
      <c r="D505" s="1109">
        <v>2.992</v>
      </c>
      <c r="E505" s="1109">
        <v>9.1999999999999993</v>
      </c>
      <c r="F505" s="1109">
        <v>9.1999999999999993</v>
      </c>
      <c r="G505" s="1110" t="s">
        <v>10746</v>
      </c>
      <c r="H505" s="1110" t="s">
        <v>10745</v>
      </c>
      <c r="I505" s="1110" t="s">
        <v>1367</v>
      </c>
      <c r="J505" s="1109">
        <v>55000</v>
      </c>
      <c r="K505" s="1109">
        <v>4.25</v>
      </c>
      <c r="L505" s="1109">
        <v>2.992</v>
      </c>
      <c r="M505" s="1109">
        <v>0</v>
      </c>
      <c r="N505" s="1109">
        <v>109370</v>
      </c>
      <c r="O505" s="1109">
        <v>0</v>
      </c>
      <c r="P505" s="1109">
        <v>0</v>
      </c>
      <c r="Q505" s="1109">
        <v>1850</v>
      </c>
    </row>
    <row r="506" spans="1:17">
      <c r="A506" s="1109">
        <v>15659</v>
      </c>
      <c r="B506" s="1110" t="s">
        <v>10743</v>
      </c>
      <c r="C506" s="1109">
        <v>3.5</v>
      </c>
      <c r="D506" s="1109">
        <v>2.992</v>
      </c>
      <c r="E506" s="1109">
        <v>9.1999999999999993</v>
      </c>
      <c r="F506" s="1109">
        <v>9.1999999999999993</v>
      </c>
      <c r="G506" s="1110" t="s">
        <v>10747</v>
      </c>
      <c r="H506" s="1110" t="s">
        <v>10745</v>
      </c>
      <c r="I506" s="1110" t="s">
        <v>1367</v>
      </c>
      <c r="J506" s="1109">
        <v>75000</v>
      </c>
      <c r="K506" s="1109">
        <v>4.25</v>
      </c>
      <c r="L506" s="1109">
        <v>2.992</v>
      </c>
      <c r="M506" s="1109">
        <v>0</v>
      </c>
      <c r="N506" s="1109">
        <v>149140</v>
      </c>
      <c r="O506" s="1109">
        <v>0</v>
      </c>
      <c r="P506" s="1109">
        <v>0</v>
      </c>
      <c r="Q506" s="1109">
        <v>2440</v>
      </c>
    </row>
    <row r="507" spans="1:17">
      <c r="A507" s="1109">
        <v>15660</v>
      </c>
      <c r="B507" s="1110" t="s">
        <v>10743</v>
      </c>
      <c r="C507" s="1109">
        <v>3.5</v>
      </c>
      <c r="D507" s="1109">
        <v>2.992</v>
      </c>
      <c r="E507" s="1109">
        <v>9.1999999999999993</v>
      </c>
      <c r="F507" s="1109">
        <v>9.1999999999999993</v>
      </c>
      <c r="G507" s="1110" t="s">
        <v>10748</v>
      </c>
      <c r="H507" s="1110" t="s">
        <v>10745</v>
      </c>
      <c r="I507" s="1110" t="s">
        <v>1367</v>
      </c>
      <c r="J507" s="1109">
        <v>80000</v>
      </c>
      <c r="K507" s="1109">
        <v>4.25</v>
      </c>
      <c r="L507" s="1109">
        <v>2.992</v>
      </c>
      <c r="M507" s="1109">
        <v>0</v>
      </c>
      <c r="N507" s="1109">
        <v>159090</v>
      </c>
      <c r="O507" s="1109">
        <v>0</v>
      </c>
      <c r="P507" s="1109">
        <v>0</v>
      </c>
      <c r="Q507" s="1109">
        <v>2590</v>
      </c>
    </row>
    <row r="508" spans="1:17">
      <c r="A508" s="1109">
        <v>15661</v>
      </c>
      <c r="B508" s="1110" t="s">
        <v>10743</v>
      </c>
      <c r="C508" s="1109">
        <v>3.5</v>
      </c>
      <c r="D508" s="1109">
        <v>2.992</v>
      </c>
      <c r="E508" s="1109">
        <v>9.1999999999999993</v>
      </c>
      <c r="F508" s="1109">
        <v>9.1999999999999993</v>
      </c>
      <c r="G508" s="1110" t="s">
        <v>10750</v>
      </c>
      <c r="H508" s="1110" t="s">
        <v>10745</v>
      </c>
      <c r="I508" s="1110" t="s">
        <v>1367</v>
      </c>
      <c r="J508" s="1109">
        <v>105000</v>
      </c>
      <c r="K508" s="1109">
        <v>4.25</v>
      </c>
      <c r="L508" s="1109">
        <v>2.992</v>
      </c>
      <c r="M508" s="1109">
        <v>0</v>
      </c>
      <c r="N508" s="1109">
        <v>208800</v>
      </c>
      <c r="O508" s="1109">
        <v>0</v>
      </c>
      <c r="P508" s="1109">
        <v>0</v>
      </c>
      <c r="Q508" s="1109">
        <v>3280</v>
      </c>
    </row>
    <row r="509" spans="1:17">
      <c r="A509" s="1109">
        <v>15662</v>
      </c>
      <c r="B509" s="1110" t="s">
        <v>10743</v>
      </c>
      <c r="C509" s="1109">
        <v>3.5</v>
      </c>
      <c r="D509" s="1109">
        <v>2.992</v>
      </c>
      <c r="E509" s="1109">
        <v>9.3000000000000007</v>
      </c>
      <c r="F509" s="1109">
        <v>9.3000000000000007</v>
      </c>
      <c r="G509" s="1110" t="s">
        <v>10744</v>
      </c>
      <c r="H509" s="1110" t="s">
        <v>10662</v>
      </c>
      <c r="I509" s="1110" t="s">
        <v>1367</v>
      </c>
      <c r="J509" s="1109">
        <v>40000</v>
      </c>
      <c r="K509" s="1109">
        <v>4.5</v>
      </c>
      <c r="L509" s="1109">
        <v>2.992</v>
      </c>
      <c r="M509" s="1109">
        <v>0</v>
      </c>
      <c r="N509" s="1109">
        <v>103610</v>
      </c>
      <c r="O509" s="1109">
        <v>0</v>
      </c>
      <c r="P509" s="1109">
        <v>0</v>
      </c>
      <c r="Q509" s="1109">
        <v>2160</v>
      </c>
    </row>
    <row r="510" spans="1:17">
      <c r="A510" s="1109">
        <v>15663</v>
      </c>
      <c r="B510" s="1110" t="s">
        <v>10743</v>
      </c>
      <c r="C510" s="1109">
        <v>3.5</v>
      </c>
      <c r="D510" s="1109">
        <v>2.992</v>
      </c>
      <c r="E510" s="1109">
        <v>9.3000000000000007</v>
      </c>
      <c r="F510" s="1109">
        <v>9.3000000000000007</v>
      </c>
      <c r="G510" s="1110" t="s">
        <v>10746</v>
      </c>
      <c r="H510" s="1110" t="s">
        <v>10662</v>
      </c>
      <c r="I510" s="1110" t="s">
        <v>1367</v>
      </c>
      <c r="J510" s="1109">
        <v>55000</v>
      </c>
      <c r="K510" s="1109">
        <v>4.5</v>
      </c>
      <c r="L510" s="1109">
        <v>2.992</v>
      </c>
      <c r="M510" s="1109">
        <v>0</v>
      </c>
      <c r="N510" s="1109">
        <v>142460</v>
      </c>
      <c r="O510" s="1109">
        <v>0</v>
      </c>
      <c r="P510" s="1109">
        <v>0</v>
      </c>
      <c r="Q510" s="1109">
        <v>2850</v>
      </c>
    </row>
    <row r="511" spans="1:17">
      <c r="A511" s="1109">
        <v>15664</v>
      </c>
      <c r="B511" s="1110" t="s">
        <v>10743</v>
      </c>
      <c r="C511" s="1109">
        <v>3.5</v>
      </c>
      <c r="D511" s="1109">
        <v>2.992</v>
      </c>
      <c r="E511" s="1109">
        <v>9.3000000000000007</v>
      </c>
      <c r="F511" s="1109">
        <v>9.3000000000000007</v>
      </c>
      <c r="G511" s="1110" t="s">
        <v>10747</v>
      </c>
      <c r="H511" s="1110" t="s">
        <v>10662</v>
      </c>
      <c r="I511" s="1110" t="s">
        <v>1367</v>
      </c>
      <c r="J511" s="1109">
        <v>75000</v>
      </c>
      <c r="K511" s="1109">
        <v>4.5</v>
      </c>
      <c r="L511" s="1109">
        <v>2.992</v>
      </c>
      <c r="M511" s="1109">
        <v>0</v>
      </c>
      <c r="N511" s="1109">
        <v>194260</v>
      </c>
      <c r="O511" s="1109">
        <v>0</v>
      </c>
      <c r="P511" s="1109">
        <v>0</v>
      </c>
      <c r="Q511" s="1109">
        <v>3760</v>
      </c>
    </row>
    <row r="512" spans="1:17">
      <c r="A512" s="1109">
        <v>15665</v>
      </c>
      <c r="B512" s="1110" t="s">
        <v>10743</v>
      </c>
      <c r="C512" s="1109">
        <v>3.5</v>
      </c>
      <c r="D512" s="1109">
        <v>2.992</v>
      </c>
      <c r="E512" s="1109">
        <v>9.3000000000000007</v>
      </c>
      <c r="F512" s="1109">
        <v>9.3000000000000007</v>
      </c>
      <c r="G512" s="1110" t="s">
        <v>10748</v>
      </c>
      <c r="H512" s="1110" t="s">
        <v>10662</v>
      </c>
      <c r="I512" s="1110" t="s">
        <v>1367</v>
      </c>
      <c r="J512" s="1109">
        <v>80000</v>
      </c>
      <c r="K512" s="1109">
        <v>4.5</v>
      </c>
      <c r="L512" s="1109">
        <v>2.992</v>
      </c>
      <c r="M512" s="1109">
        <v>0</v>
      </c>
      <c r="N512" s="1109">
        <v>202220</v>
      </c>
      <c r="O512" s="1109">
        <v>0</v>
      </c>
      <c r="P512" s="1109">
        <v>0</v>
      </c>
      <c r="Q512" s="1109">
        <v>4000</v>
      </c>
    </row>
    <row r="513" spans="1:17">
      <c r="A513" s="1109">
        <v>15666</v>
      </c>
      <c r="B513" s="1110" t="s">
        <v>10743</v>
      </c>
      <c r="C513" s="1109">
        <v>3.5</v>
      </c>
      <c r="D513" s="1109">
        <v>2.992</v>
      </c>
      <c r="E513" s="1109">
        <v>9.3000000000000007</v>
      </c>
      <c r="F513" s="1109">
        <v>9.3000000000000007</v>
      </c>
      <c r="G513" s="1110" t="s">
        <v>10750</v>
      </c>
      <c r="H513" s="1110" t="s">
        <v>10662</v>
      </c>
      <c r="I513" s="1110" t="s">
        <v>1367</v>
      </c>
      <c r="J513" s="1109">
        <v>105000</v>
      </c>
      <c r="K513" s="1109">
        <v>4.5</v>
      </c>
      <c r="L513" s="1109">
        <v>2.992</v>
      </c>
      <c r="M513" s="1109">
        <v>0</v>
      </c>
      <c r="N513" s="1109">
        <v>271970</v>
      </c>
      <c r="O513" s="1109">
        <v>0</v>
      </c>
      <c r="P513" s="1109">
        <v>0</v>
      </c>
      <c r="Q513" s="1109">
        <v>5060</v>
      </c>
    </row>
    <row r="514" spans="1:17">
      <c r="A514" s="1109">
        <v>15667</v>
      </c>
      <c r="B514" s="1110" t="s">
        <v>10743</v>
      </c>
      <c r="C514" s="1109">
        <v>3.5</v>
      </c>
      <c r="D514" s="1109">
        <v>2.9220000000000002</v>
      </c>
      <c r="E514" s="1109">
        <v>10.199999999999999</v>
      </c>
      <c r="F514" s="1109">
        <v>10.199999999999999</v>
      </c>
      <c r="G514" s="1110" t="s">
        <v>10744</v>
      </c>
      <c r="H514" s="1110" t="s">
        <v>10745</v>
      </c>
      <c r="I514" s="1110" t="s">
        <v>1367</v>
      </c>
      <c r="J514" s="1109">
        <v>40000</v>
      </c>
      <c r="K514" s="1109">
        <v>4.25</v>
      </c>
      <c r="L514" s="1109">
        <v>2.9220000000000002</v>
      </c>
      <c r="M514" s="1109">
        <v>0</v>
      </c>
      <c r="N514" s="1109">
        <v>92550</v>
      </c>
      <c r="O514" s="1109">
        <v>0</v>
      </c>
      <c r="P514" s="1109">
        <v>0</v>
      </c>
      <c r="Q514" s="1109">
        <v>1640</v>
      </c>
    </row>
    <row r="515" spans="1:17">
      <c r="A515" s="1109">
        <v>15668</v>
      </c>
      <c r="B515" s="1110" t="s">
        <v>10743</v>
      </c>
      <c r="C515" s="1109">
        <v>3.5</v>
      </c>
      <c r="D515" s="1109">
        <v>2.9220000000000002</v>
      </c>
      <c r="E515" s="1109">
        <v>10.199999999999999</v>
      </c>
      <c r="F515" s="1109">
        <v>10.199999999999999</v>
      </c>
      <c r="G515" s="1110" t="s">
        <v>10746</v>
      </c>
      <c r="H515" s="1110" t="s">
        <v>10745</v>
      </c>
      <c r="I515" s="1110" t="s">
        <v>1367</v>
      </c>
      <c r="J515" s="1109">
        <v>55000</v>
      </c>
      <c r="K515" s="1109">
        <v>4.25</v>
      </c>
      <c r="L515" s="1109">
        <v>2.9220000000000002</v>
      </c>
      <c r="M515" s="1109">
        <v>0</v>
      </c>
      <c r="N515" s="1109">
        <v>127250</v>
      </c>
      <c r="O515" s="1109">
        <v>0</v>
      </c>
      <c r="P515" s="1109">
        <v>0</v>
      </c>
      <c r="Q515" s="1109">
        <v>2150</v>
      </c>
    </row>
    <row r="516" spans="1:17">
      <c r="A516" s="1109">
        <v>15669</v>
      </c>
      <c r="B516" s="1110" t="s">
        <v>10743</v>
      </c>
      <c r="C516" s="1109">
        <v>3.5</v>
      </c>
      <c r="D516" s="1109">
        <v>2.9220000000000002</v>
      </c>
      <c r="E516" s="1109">
        <v>10.199999999999999</v>
      </c>
      <c r="F516" s="1109">
        <v>10.199999999999999</v>
      </c>
      <c r="G516" s="1110" t="s">
        <v>10747</v>
      </c>
      <c r="H516" s="1110" t="s">
        <v>10745</v>
      </c>
      <c r="I516" s="1110" t="s">
        <v>1367</v>
      </c>
      <c r="J516" s="1109">
        <v>75000</v>
      </c>
      <c r="K516" s="1109">
        <v>4.25</v>
      </c>
      <c r="L516" s="1109">
        <v>2.9220000000000002</v>
      </c>
      <c r="M516" s="1109">
        <v>0</v>
      </c>
      <c r="N516" s="1109">
        <v>173530</v>
      </c>
      <c r="O516" s="1109">
        <v>0</v>
      </c>
      <c r="P516" s="1109">
        <v>0</v>
      </c>
      <c r="Q516" s="1109">
        <v>2840</v>
      </c>
    </row>
    <row r="517" spans="1:17">
      <c r="A517" s="1109">
        <v>15670</v>
      </c>
      <c r="B517" s="1110" t="s">
        <v>10743</v>
      </c>
      <c r="C517" s="1109">
        <v>3.5</v>
      </c>
      <c r="D517" s="1109">
        <v>2.9220000000000002</v>
      </c>
      <c r="E517" s="1109">
        <v>10.199999999999999</v>
      </c>
      <c r="F517" s="1109">
        <v>10.199999999999999</v>
      </c>
      <c r="G517" s="1110" t="s">
        <v>10748</v>
      </c>
      <c r="H517" s="1110" t="s">
        <v>10745</v>
      </c>
      <c r="I517" s="1110" t="s">
        <v>1367</v>
      </c>
      <c r="J517" s="1109">
        <v>80000</v>
      </c>
      <c r="K517" s="1109">
        <v>4.25</v>
      </c>
      <c r="L517" s="1109">
        <v>2.9220000000000002</v>
      </c>
      <c r="M517" s="1109">
        <v>0</v>
      </c>
      <c r="N517" s="1109">
        <v>185100</v>
      </c>
      <c r="O517" s="1109">
        <v>0</v>
      </c>
      <c r="P517" s="1109">
        <v>0</v>
      </c>
      <c r="Q517" s="1109">
        <v>3010</v>
      </c>
    </row>
    <row r="518" spans="1:17">
      <c r="A518" s="1109">
        <v>15671</v>
      </c>
      <c r="B518" s="1110" t="s">
        <v>10743</v>
      </c>
      <c r="C518" s="1109">
        <v>3.5</v>
      </c>
      <c r="D518" s="1109">
        <v>2.75</v>
      </c>
      <c r="E518" s="1109">
        <v>12.7</v>
      </c>
      <c r="F518" s="1109">
        <v>12.7</v>
      </c>
      <c r="G518" s="1110" t="s">
        <v>10747</v>
      </c>
      <c r="H518" s="1110" t="s">
        <v>10745</v>
      </c>
      <c r="I518" s="1110" t="s">
        <v>1367</v>
      </c>
      <c r="J518" s="1109">
        <v>75000</v>
      </c>
      <c r="K518" s="1109">
        <v>4.25</v>
      </c>
      <c r="L518" s="1109">
        <v>2.75</v>
      </c>
      <c r="M518" s="1109">
        <v>0</v>
      </c>
      <c r="N518" s="1109">
        <v>230990</v>
      </c>
      <c r="O518" s="1109">
        <v>0</v>
      </c>
      <c r="P518" s="1109">
        <v>0</v>
      </c>
      <c r="Q518" s="1109">
        <v>3790</v>
      </c>
    </row>
    <row r="519" spans="1:17">
      <c r="A519" s="1109">
        <v>15672</v>
      </c>
      <c r="B519" s="1110" t="s">
        <v>10743</v>
      </c>
      <c r="C519" s="1109">
        <v>3.5</v>
      </c>
      <c r="D519" s="1109">
        <v>2.75</v>
      </c>
      <c r="E519" s="1109">
        <v>12.7</v>
      </c>
      <c r="F519" s="1109">
        <v>12.7</v>
      </c>
      <c r="G519" s="1110" t="s">
        <v>10748</v>
      </c>
      <c r="H519" s="1110" t="s">
        <v>10745</v>
      </c>
      <c r="I519" s="1110" t="s">
        <v>1367</v>
      </c>
      <c r="J519" s="1109">
        <v>80000</v>
      </c>
      <c r="K519" s="1109">
        <v>4.25</v>
      </c>
      <c r="L519" s="1109">
        <v>2.75</v>
      </c>
      <c r="M519" s="1109">
        <v>0</v>
      </c>
      <c r="N519" s="1109">
        <v>246390</v>
      </c>
      <c r="O519" s="1109">
        <v>0</v>
      </c>
      <c r="P519" s="1109">
        <v>0</v>
      </c>
      <c r="Q519" s="1109">
        <v>4010</v>
      </c>
    </row>
    <row r="520" spans="1:17">
      <c r="A520" s="1109">
        <v>15673</v>
      </c>
      <c r="B520" s="1110" t="s">
        <v>10743</v>
      </c>
      <c r="C520" s="1109">
        <v>3.5</v>
      </c>
      <c r="D520" s="1109">
        <v>2.75</v>
      </c>
      <c r="E520" s="1109">
        <v>12.7</v>
      </c>
      <c r="F520" s="1109">
        <v>12.7</v>
      </c>
      <c r="G520" s="1110" t="s">
        <v>10750</v>
      </c>
      <c r="H520" s="1110" t="s">
        <v>10745</v>
      </c>
      <c r="I520" s="1110" t="s">
        <v>1367</v>
      </c>
      <c r="J520" s="1109">
        <v>105000</v>
      </c>
      <c r="K520" s="1109">
        <v>4.25</v>
      </c>
      <c r="L520" s="1109">
        <v>2.75</v>
      </c>
      <c r="M520" s="1109">
        <v>0</v>
      </c>
      <c r="N520" s="1109">
        <v>323390</v>
      </c>
      <c r="O520" s="1109">
        <v>0</v>
      </c>
      <c r="P520" s="1109">
        <v>0</v>
      </c>
      <c r="Q520" s="1109">
        <v>5080</v>
      </c>
    </row>
    <row r="521" spans="1:17">
      <c r="A521" s="1109">
        <v>15674</v>
      </c>
      <c r="B521" s="1110" t="s">
        <v>10743</v>
      </c>
      <c r="C521" s="1109">
        <v>3.5</v>
      </c>
      <c r="D521" s="1109">
        <v>2.75</v>
      </c>
      <c r="E521" s="1109">
        <v>12.95</v>
      </c>
      <c r="F521" s="1109">
        <v>12.95</v>
      </c>
      <c r="G521" s="1110" t="s">
        <v>10747</v>
      </c>
      <c r="H521" s="1110" t="s">
        <v>10662</v>
      </c>
      <c r="I521" s="1110" t="s">
        <v>1367</v>
      </c>
      <c r="J521" s="1109">
        <v>75000</v>
      </c>
      <c r="K521" s="1109">
        <v>4.5</v>
      </c>
      <c r="L521" s="1109">
        <v>2.75</v>
      </c>
      <c r="M521" s="1109">
        <v>0</v>
      </c>
      <c r="N521" s="1109">
        <v>276120</v>
      </c>
      <c r="O521" s="1109">
        <v>0</v>
      </c>
      <c r="P521" s="1109">
        <v>0</v>
      </c>
      <c r="Q521" s="1109">
        <v>5050</v>
      </c>
    </row>
    <row r="522" spans="1:17">
      <c r="A522" s="1109">
        <v>15675</v>
      </c>
      <c r="B522" s="1110" t="s">
        <v>10743</v>
      </c>
      <c r="C522" s="1109">
        <v>3.5</v>
      </c>
      <c r="D522" s="1109">
        <v>2.75</v>
      </c>
      <c r="E522" s="1109">
        <v>12.95</v>
      </c>
      <c r="F522" s="1109">
        <v>12.95</v>
      </c>
      <c r="G522" s="1110" t="s">
        <v>10748</v>
      </c>
      <c r="H522" s="1110" t="s">
        <v>10662</v>
      </c>
      <c r="I522" s="1110" t="s">
        <v>1367</v>
      </c>
      <c r="J522" s="1109">
        <v>80000</v>
      </c>
      <c r="K522" s="1109">
        <v>4.5</v>
      </c>
      <c r="L522" s="1109">
        <v>2.75</v>
      </c>
      <c r="M522" s="1109">
        <v>0</v>
      </c>
      <c r="N522" s="1109">
        <v>294530</v>
      </c>
      <c r="O522" s="1109">
        <v>0</v>
      </c>
      <c r="P522" s="1109">
        <v>0</v>
      </c>
      <c r="Q522" s="1109">
        <v>5360</v>
      </c>
    </row>
    <row r="523" spans="1:17">
      <c r="A523" s="1109">
        <v>15676</v>
      </c>
      <c r="B523" s="1110" t="s">
        <v>10743</v>
      </c>
      <c r="C523" s="1109">
        <v>3.5</v>
      </c>
      <c r="D523" s="1109">
        <v>2.75</v>
      </c>
      <c r="E523" s="1109">
        <v>12.95</v>
      </c>
      <c r="F523" s="1109">
        <v>12.95</v>
      </c>
      <c r="G523" s="1110" t="s">
        <v>10750</v>
      </c>
      <c r="H523" s="1110" t="s">
        <v>10662</v>
      </c>
      <c r="I523" s="1110" t="s">
        <v>1367</v>
      </c>
      <c r="J523" s="1109">
        <v>105000</v>
      </c>
      <c r="K523" s="1109">
        <v>4.5</v>
      </c>
      <c r="L523" s="1109">
        <v>2.75</v>
      </c>
      <c r="M523" s="1109">
        <v>0</v>
      </c>
      <c r="N523" s="1109">
        <v>386570</v>
      </c>
      <c r="O523" s="1109">
        <v>0</v>
      </c>
      <c r="P523" s="1109">
        <v>0</v>
      </c>
      <c r="Q523" s="1109">
        <v>6790</v>
      </c>
    </row>
    <row r="524" spans="1:17">
      <c r="A524" s="1109">
        <v>15677</v>
      </c>
      <c r="B524" s="1110" t="s">
        <v>10743</v>
      </c>
      <c r="C524" s="1109">
        <v>4</v>
      </c>
      <c r="D524" s="1109">
        <v>3.548</v>
      </c>
      <c r="E524" s="1109">
        <v>9.5</v>
      </c>
      <c r="F524" s="1109">
        <v>9.5</v>
      </c>
      <c r="G524" s="1110" t="s">
        <v>10744</v>
      </c>
      <c r="H524" s="1110" t="s">
        <v>10745</v>
      </c>
      <c r="I524" s="1110" t="s">
        <v>1367</v>
      </c>
      <c r="J524" s="1109">
        <v>40000</v>
      </c>
      <c r="K524" s="1109">
        <v>4.75</v>
      </c>
      <c r="L524" s="1109">
        <v>3.548</v>
      </c>
      <c r="M524" s="1109">
        <v>0</v>
      </c>
      <c r="N524" s="1109">
        <v>72000</v>
      </c>
      <c r="O524" s="1109">
        <v>0</v>
      </c>
      <c r="P524" s="1109">
        <v>0</v>
      </c>
      <c r="Q524" s="1109">
        <v>1180</v>
      </c>
    </row>
    <row r="525" spans="1:17">
      <c r="A525" s="1109">
        <v>15678</v>
      </c>
      <c r="B525" s="1110" t="s">
        <v>10743</v>
      </c>
      <c r="C525" s="1109">
        <v>4</v>
      </c>
      <c r="D525" s="1109">
        <v>3.548</v>
      </c>
      <c r="E525" s="1109">
        <v>9.5</v>
      </c>
      <c r="F525" s="1109">
        <v>9.5</v>
      </c>
      <c r="G525" s="1110" t="s">
        <v>10746</v>
      </c>
      <c r="H525" s="1110" t="s">
        <v>10745</v>
      </c>
      <c r="I525" s="1110" t="s">
        <v>1367</v>
      </c>
      <c r="J525" s="1109">
        <v>55000</v>
      </c>
      <c r="K525" s="1109">
        <v>4.75</v>
      </c>
      <c r="L525" s="1109">
        <v>3.548</v>
      </c>
      <c r="M525" s="1109">
        <v>0</v>
      </c>
      <c r="N525" s="1109">
        <v>99010</v>
      </c>
      <c r="O525" s="1109">
        <v>0</v>
      </c>
      <c r="P525" s="1109">
        <v>0</v>
      </c>
      <c r="Q525" s="1109">
        <v>1550</v>
      </c>
    </row>
    <row r="526" spans="1:17">
      <c r="A526" s="1109">
        <v>15679</v>
      </c>
      <c r="B526" s="1110" t="s">
        <v>10743</v>
      </c>
      <c r="C526" s="1109">
        <v>4</v>
      </c>
      <c r="D526" s="1109">
        <v>3.548</v>
      </c>
      <c r="E526" s="1109">
        <v>9.5</v>
      </c>
      <c r="F526" s="1109">
        <v>9.5</v>
      </c>
      <c r="G526" s="1110" t="s">
        <v>10747</v>
      </c>
      <c r="H526" s="1110" t="s">
        <v>10745</v>
      </c>
      <c r="I526" s="1110" t="s">
        <v>1367</v>
      </c>
      <c r="J526" s="1109">
        <v>75000</v>
      </c>
      <c r="K526" s="1109">
        <v>4.75</v>
      </c>
      <c r="L526" s="1109">
        <v>3.548</v>
      </c>
      <c r="M526" s="1109">
        <v>0</v>
      </c>
      <c r="N526" s="1109">
        <v>135010</v>
      </c>
      <c r="O526" s="1109">
        <v>0</v>
      </c>
      <c r="P526" s="1109">
        <v>0</v>
      </c>
      <c r="Q526" s="1109">
        <v>2050</v>
      </c>
    </row>
    <row r="527" spans="1:17">
      <c r="A527" s="1109">
        <v>15680</v>
      </c>
      <c r="B527" s="1110" t="s">
        <v>10743</v>
      </c>
      <c r="C527" s="1109">
        <v>4</v>
      </c>
      <c r="D527" s="1109">
        <v>3.548</v>
      </c>
      <c r="E527" s="1109">
        <v>9.5</v>
      </c>
      <c r="F527" s="1109">
        <v>9.5</v>
      </c>
      <c r="G527" s="1110" t="s">
        <v>10748</v>
      </c>
      <c r="H527" s="1110" t="s">
        <v>10745</v>
      </c>
      <c r="I527" s="1110" t="s">
        <v>1367</v>
      </c>
      <c r="J527" s="1109">
        <v>80000</v>
      </c>
      <c r="K527" s="1109">
        <v>4.75</v>
      </c>
      <c r="L527" s="1109">
        <v>3.548</v>
      </c>
      <c r="M527" s="1109">
        <v>0</v>
      </c>
      <c r="N527" s="1109">
        <v>144010</v>
      </c>
      <c r="O527" s="1109">
        <v>0</v>
      </c>
      <c r="P527" s="1109">
        <v>0</v>
      </c>
      <c r="Q527" s="1109">
        <v>2180</v>
      </c>
    </row>
    <row r="528" spans="1:17">
      <c r="A528" s="1109">
        <v>15681</v>
      </c>
      <c r="B528" s="1110" t="s">
        <v>10743</v>
      </c>
      <c r="C528" s="1109">
        <v>4</v>
      </c>
      <c r="D528" s="1109">
        <v>3.476</v>
      </c>
      <c r="E528" s="1109">
        <v>11</v>
      </c>
      <c r="F528" s="1109">
        <v>11</v>
      </c>
      <c r="G528" s="1110" t="s">
        <v>10744</v>
      </c>
      <c r="H528" s="1110" t="s">
        <v>10662</v>
      </c>
      <c r="I528" s="1110" t="s">
        <v>1367</v>
      </c>
      <c r="J528" s="1109">
        <v>40000</v>
      </c>
      <c r="K528" s="1109">
        <v>5</v>
      </c>
      <c r="L528" s="1109">
        <v>3.476</v>
      </c>
      <c r="M528" s="1109">
        <v>0</v>
      </c>
      <c r="N528" s="1109">
        <v>123070</v>
      </c>
      <c r="O528" s="1109">
        <v>0</v>
      </c>
      <c r="P528" s="1109">
        <v>0</v>
      </c>
      <c r="Q528" s="1109">
        <v>2430</v>
      </c>
    </row>
    <row r="529" spans="1:17">
      <c r="A529" s="1109">
        <v>15682</v>
      </c>
      <c r="B529" s="1110" t="s">
        <v>10743</v>
      </c>
      <c r="C529" s="1109">
        <v>4</v>
      </c>
      <c r="D529" s="1109">
        <v>3.476</v>
      </c>
      <c r="E529" s="1109">
        <v>11</v>
      </c>
      <c r="F529" s="1109">
        <v>11</v>
      </c>
      <c r="G529" s="1110" t="s">
        <v>10746</v>
      </c>
      <c r="H529" s="1110" t="s">
        <v>10662</v>
      </c>
      <c r="I529" s="1110" t="s">
        <v>1367</v>
      </c>
      <c r="J529" s="1109">
        <v>55000</v>
      </c>
      <c r="K529" s="1109">
        <v>5</v>
      </c>
      <c r="L529" s="1109">
        <v>3.476</v>
      </c>
      <c r="M529" s="1109">
        <v>0</v>
      </c>
      <c r="N529" s="1109">
        <v>169220</v>
      </c>
      <c r="O529" s="1109">
        <v>0</v>
      </c>
      <c r="P529" s="1109">
        <v>0</v>
      </c>
      <c r="Q529" s="1109">
        <v>3200</v>
      </c>
    </row>
    <row r="530" spans="1:17">
      <c r="A530" s="1109">
        <v>15683</v>
      </c>
      <c r="B530" s="1110" t="s">
        <v>10743</v>
      </c>
      <c r="C530" s="1109">
        <v>4</v>
      </c>
      <c r="D530" s="1109">
        <v>3.476</v>
      </c>
      <c r="E530" s="1109">
        <v>11</v>
      </c>
      <c r="F530" s="1109">
        <v>11</v>
      </c>
      <c r="G530" s="1110" t="s">
        <v>10747</v>
      </c>
      <c r="H530" s="1110" t="s">
        <v>10662</v>
      </c>
      <c r="I530" s="1110" t="s">
        <v>1367</v>
      </c>
      <c r="J530" s="1109">
        <v>75000</v>
      </c>
      <c r="K530" s="1109">
        <v>5</v>
      </c>
      <c r="L530" s="1109">
        <v>3.476</v>
      </c>
      <c r="M530" s="1109">
        <v>0</v>
      </c>
      <c r="N530" s="1109">
        <v>230750</v>
      </c>
      <c r="O530" s="1109">
        <v>0</v>
      </c>
      <c r="P530" s="1109">
        <v>0</v>
      </c>
      <c r="Q530" s="1109">
        <v>4240</v>
      </c>
    </row>
    <row r="531" spans="1:17">
      <c r="A531" s="1109">
        <v>15684</v>
      </c>
      <c r="B531" s="1110" t="s">
        <v>10743</v>
      </c>
      <c r="C531" s="1109">
        <v>4</v>
      </c>
      <c r="D531" s="1109">
        <v>3.476</v>
      </c>
      <c r="E531" s="1109">
        <v>11</v>
      </c>
      <c r="F531" s="1109">
        <v>11</v>
      </c>
      <c r="G531" s="1110" t="s">
        <v>10748</v>
      </c>
      <c r="H531" s="1110" t="s">
        <v>10662</v>
      </c>
      <c r="I531" s="1110" t="s">
        <v>1367</v>
      </c>
      <c r="J531" s="1109">
        <v>80000</v>
      </c>
      <c r="K531" s="1109">
        <v>5</v>
      </c>
      <c r="L531" s="1109">
        <v>3.476</v>
      </c>
      <c r="M531" s="1109">
        <v>0</v>
      </c>
      <c r="N531" s="1109">
        <v>246140</v>
      </c>
      <c r="O531" s="1109">
        <v>0</v>
      </c>
      <c r="P531" s="1109">
        <v>0</v>
      </c>
      <c r="Q531" s="1109">
        <v>5700</v>
      </c>
    </row>
    <row r="532" spans="1:17">
      <c r="A532" s="1109">
        <v>15685</v>
      </c>
      <c r="B532" s="1110" t="s">
        <v>10743</v>
      </c>
      <c r="C532" s="1109">
        <v>4.5</v>
      </c>
      <c r="D532" s="1109">
        <v>3.9580000000000002</v>
      </c>
      <c r="E532" s="1109">
        <v>12.6</v>
      </c>
      <c r="F532" s="1109">
        <v>12.6</v>
      </c>
      <c r="G532" s="1110" t="s">
        <v>10744</v>
      </c>
      <c r="H532" s="1110" t="s">
        <v>10745</v>
      </c>
      <c r="I532" s="1110" t="s">
        <v>1367</v>
      </c>
      <c r="J532" s="1109">
        <v>40000</v>
      </c>
      <c r="K532" s="1109">
        <v>5.2</v>
      </c>
      <c r="L532" s="1109">
        <v>3.9580000000000002</v>
      </c>
      <c r="M532" s="1109">
        <v>0</v>
      </c>
      <c r="N532" s="1109">
        <v>104360</v>
      </c>
      <c r="O532" s="1109">
        <v>0</v>
      </c>
      <c r="P532" s="1109">
        <v>0</v>
      </c>
      <c r="Q532" s="1109">
        <v>1650</v>
      </c>
    </row>
    <row r="533" spans="1:17">
      <c r="A533" s="1109">
        <v>15686</v>
      </c>
      <c r="B533" s="1110" t="s">
        <v>10743</v>
      </c>
      <c r="C533" s="1109">
        <v>4.5</v>
      </c>
      <c r="D533" s="1109">
        <v>3.9580000000000002</v>
      </c>
      <c r="E533" s="1109">
        <v>12.6</v>
      </c>
      <c r="F533" s="1109">
        <v>12.6</v>
      </c>
      <c r="G533" s="1110" t="s">
        <v>10746</v>
      </c>
      <c r="H533" s="1110" t="s">
        <v>10745</v>
      </c>
      <c r="I533" s="1110" t="s">
        <v>1367</v>
      </c>
      <c r="J533" s="1109">
        <v>55000</v>
      </c>
      <c r="K533" s="1109">
        <v>5.2</v>
      </c>
      <c r="L533" s="1109">
        <v>3.9580000000000002</v>
      </c>
      <c r="M533" s="1109">
        <v>0</v>
      </c>
      <c r="N533" s="1109">
        <v>143500</v>
      </c>
      <c r="O533" s="1109">
        <v>0</v>
      </c>
      <c r="P533" s="1109">
        <v>0</v>
      </c>
      <c r="Q533" s="1109">
        <v>2180</v>
      </c>
    </row>
    <row r="534" spans="1:17">
      <c r="A534" s="1109">
        <v>15687</v>
      </c>
      <c r="B534" s="1110" t="s">
        <v>10743</v>
      </c>
      <c r="C534" s="1109">
        <v>4.5</v>
      </c>
      <c r="D534" s="1109">
        <v>3.9580000000000002</v>
      </c>
      <c r="E534" s="1109">
        <v>12.6</v>
      </c>
      <c r="F534" s="1109">
        <v>12.6</v>
      </c>
      <c r="G534" s="1110" t="s">
        <v>10747</v>
      </c>
      <c r="H534" s="1110" t="s">
        <v>10745</v>
      </c>
      <c r="I534" s="1110" t="s">
        <v>1367</v>
      </c>
      <c r="J534" s="1109">
        <v>75000</v>
      </c>
      <c r="K534" s="1109">
        <v>5.2</v>
      </c>
      <c r="L534" s="1109">
        <v>3.9580000000000002</v>
      </c>
      <c r="M534" s="1109">
        <v>0</v>
      </c>
      <c r="N534" s="1109">
        <v>195680</v>
      </c>
      <c r="O534" s="1109">
        <v>0</v>
      </c>
      <c r="P534" s="1109">
        <v>0</v>
      </c>
      <c r="Q534" s="1109">
        <v>2880</v>
      </c>
    </row>
    <row r="535" spans="1:17">
      <c r="A535" s="1109">
        <v>15688</v>
      </c>
      <c r="B535" s="1110" t="s">
        <v>10743</v>
      </c>
      <c r="C535" s="1109">
        <v>4.5</v>
      </c>
      <c r="D535" s="1109">
        <v>3.9580000000000002</v>
      </c>
      <c r="E535" s="1109">
        <v>12.6</v>
      </c>
      <c r="F535" s="1109">
        <v>12.6</v>
      </c>
      <c r="G535" s="1110" t="s">
        <v>10748</v>
      </c>
      <c r="H535" s="1110" t="s">
        <v>10745</v>
      </c>
      <c r="I535" s="1110" t="s">
        <v>1367</v>
      </c>
      <c r="J535" s="1109">
        <v>80000</v>
      </c>
      <c r="K535" s="1109">
        <v>5.2</v>
      </c>
      <c r="L535" s="1109">
        <v>3.9580000000000002</v>
      </c>
      <c r="M535" s="1109">
        <v>0</v>
      </c>
      <c r="N535" s="1109">
        <v>208730</v>
      </c>
      <c r="O535" s="1109">
        <v>0</v>
      </c>
      <c r="P535" s="1109">
        <v>0</v>
      </c>
      <c r="Q535" s="1109">
        <v>3050</v>
      </c>
    </row>
    <row r="536" spans="1:17">
      <c r="A536" s="1109">
        <v>15689</v>
      </c>
      <c r="B536" s="1110" t="s">
        <v>10743</v>
      </c>
      <c r="C536" s="1109">
        <v>4.5</v>
      </c>
      <c r="D536" s="1109">
        <v>3.9580000000000002</v>
      </c>
      <c r="E536" s="1109">
        <v>12.75</v>
      </c>
      <c r="F536" s="1109">
        <v>12.75</v>
      </c>
      <c r="G536" s="1110" t="s">
        <v>10744</v>
      </c>
      <c r="H536" s="1110" t="s">
        <v>10662</v>
      </c>
      <c r="I536" s="1110" t="s">
        <v>1367</v>
      </c>
      <c r="J536" s="1109">
        <v>40000</v>
      </c>
      <c r="K536" s="1109">
        <v>5.5629999999999997</v>
      </c>
      <c r="L536" s="1109">
        <v>3.9580000000000002</v>
      </c>
      <c r="M536" s="1109">
        <v>0</v>
      </c>
      <c r="N536" s="1109">
        <v>144020</v>
      </c>
      <c r="O536" s="1109">
        <v>0</v>
      </c>
      <c r="P536" s="1109">
        <v>0</v>
      </c>
      <c r="Q536" s="1109">
        <v>2700</v>
      </c>
    </row>
    <row r="537" spans="1:17">
      <c r="A537" s="1109">
        <v>15690</v>
      </c>
      <c r="B537" s="1110" t="s">
        <v>10743</v>
      </c>
      <c r="C537" s="1109">
        <v>4.5</v>
      </c>
      <c r="D537" s="1109">
        <v>3.9580000000000002</v>
      </c>
      <c r="E537" s="1109">
        <v>12.75</v>
      </c>
      <c r="F537" s="1109">
        <v>12.75</v>
      </c>
      <c r="G537" s="1110" t="s">
        <v>10746</v>
      </c>
      <c r="H537" s="1110" t="s">
        <v>10662</v>
      </c>
      <c r="I537" s="1110" t="s">
        <v>1367</v>
      </c>
      <c r="J537" s="1109">
        <v>55000</v>
      </c>
      <c r="K537" s="1109">
        <v>5.5629999999999997</v>
      </c>
      <c r="L537" s="1109">
        <v>3.9580000000000002</v>
      </c>
      <c r="M537" s="1109">
        <v>0</v>
      </c>
      <c r="N537" s="1109">
        <v>198030</v>
      </c>
      <c r="O537" s="1109">
        <v>0</v>
      </c>
      <c r="P537" s="1109">
        <v>0</v>
      </c>
      <c r="Q537" s="1109">
        <v>3180</v>
      </c>
    </row>
    <row r="538" spans="1:17">
      <c r="A538" s="1109">
        <v>15691</v>
      </c>
      <c r="B538" s="1110" t="s">
        <v>10743</v>
      </c>
      <c r="C538" s="1109">
        <v>4.5</v>
      </c>
      <c r="D538" s="1109">
        <v>3.9580000000000002</v>
      </c>
      <c r="E538" s="1109">
        <v>12.75</v>
      </c>
      <c r="F538" s="1109">
        <v>12.75</v>
      </c>
      <c r="G538" s="1110" t="s">
        <v>10747</v>
      </c>
      <c r="H538" s="1110" t="s">
        <v>10662</v>
      </c>
      <c r="I538" s="1110" t="s">
        <v>1367</v>
      </c>
      <c r="J538" s="1109">
        <v>75000</v>
      </c>
      <c r="K538" s="1109">
        <v>5.5629999999999997</v>
      </c>
      <c r="L538" s="1109">
        <v>3.9580000000000002</v>
      </c>
      <c r="M538" s="1109">
        <v>0</v>
      </c>
      <c r="N538" s="1109">
        <v>270040</v>
      </c>
      <c r="O538" s="1109">
        <v>0</v>
      </c>
      <c r="P538" s="1109">
        <v>0</v>
      </c>
      <c r="Q538" s="1109">
        <v>4730</v>
      </c>
    </row>
    <row r="539" spans="1:17">
      <c r="A539" s="1109">
        <v>15692</v>
      </c>
      <c r="B539" s="1110" t="s">
        <v>10743</v>
      </c>
      <c r="C539" s="1109">
        <v>4.5</v>
      </c>
      <c r="D539" s="1109">
        <v>3.9580000000000002</v>
      </c>
      <c r="E539" s="1109">
        <v>12.75</v>
      </c>
      <c r="F539" s="1109">
        <v>12.75</v>
      </c>
      <c r="G539" s="1110" t="s">
        <v>10748</v>
      </c>
      <c r="H539" s="1110" t="s">
        <v>10662</v>
      </c>
      <c r="I539" s="1110" t="s">
        <v>1367</v>
      </c>
      <c r="J539" s="1109">
        <v>80000</v>
      </c>
      <c r="K539" s="1109">
        <v>5.5629999999999997</v>
      </c>
      <c r="L539" s="1109">
        <v>3.9580000000000002</v>
      </c>
      <c r="M539" s="1109">
        <v>0</v>
      </c>
      <c r="N539" s="1109">
        <v>288040</v>
      </c>
      <c r="O539" s="1109">
        <v>0</v>
      </c>
      <c r="P539" s="1109">
        <v>0</v>
      </c>
      <c r="Q539" s="1109">
        <v>5030</v>
      </c>
    </row>
    <row r="540" spans="1:17">
      <c r="A540" s="1109">
        <v>15694</v>
      </c>
      <c r="B540" s="1110" t="s">
        <v>10751</v>
      </c>
      <c r="C540" s="1109">
        <v>1.25</v>
      </c>
      <c r="D540" s="1109">
        <v>1.0900000000000001</v>
      </c>
      <c r="E540" s="1109">
        <v>1</v>
      </c>
      <c r="F540" s="1109">
        <v>1</v>
      </c>
      <c r="G540" s="1110" t="s">
        <v>4654</v>
      </c>
      <c r="H540" s="1110" t="s">
        <v>4654</v>
      </c>
      <c r="I540" s="1110" t="s">
        <v>4654</v>
      </c>
      <c r="J540" s="1109">
        <v>70000</v>
      </c>
      <c r="K540" s="1109">
        <v>0</v>
      </c>
      <c r="L540" s="1109">
        <v>0</v>
      </c>
      <c r="M540" s="1109">
        <v>20600</v>
      </c>
      <c r="N540" s="1109">
        <v>0</v>
      </c>
      <c r="O540" s="1109">
        <v>0</v>
      </c>
      <c r="P540" s="1109">
        <v>0</v>
      </c>
      <c r="Q540" s="1109">
        <v>0</v>
      </c>
    </row>
    <row r="541" spans="1:17">
      <c r="A541" s="1109">
        <v>15695</v>
      </c>
      <c r="B541" s="1110" t="s">
        <v>10751</v>
      </c>
      <c r="C541" s="1109">
        <v>1.5</v>
      </c>
      <c r="D541" s="1109">
        <v>1.31</v>
      </c>
      <c r="E541" s="1109">
        <v>1.43</v>
      </c>
      <c r="F541" s="1109">
        <v>1.43</v>
      </c>
      <c r="G541" s="1110" t="s">
        <v>4654</v>
      </c>
      <c r="H541" s="1110" t="s">
        <v>4654</v>
      </c>
      <c r="I541" s="1110" t="s">
        <v>4654</v>
      </c>
      <c r="J541" s="1109">
        <v>70000</v>
      </c>
      <c r="K541" s="1109">
        <v>0</v>
      </c>
      <c r="L541" s="1109">
        <v>0</v>
      </c>
      <c r="M541" s="1109">
        <v>29400</v>
      </c>
      <c r="N541" s="1109">
        <v>0</v>
      </c>
      <c r="O541" s="1109">
        <v>0</v>
      </c>
      <c r="P541" s="1109">
        <v>0</v>
      </c>
      <c r="Q541" s="1109">
        <v>0</v>
      </c>
    </row>
    <row r="542" spans="1:17">
      <c r="A542" s="1109">
        <v>15696</v>
      </c>
      <c r="B542" s="1110" t="s">
        <v>10751</v>
      </c>
      <c r="C542" s="1109">
        <v>4.5</v>
      </c>
      <c r="D542" s="1109">
        <v>4.0919999999999996</v>
      </c>
      <c r="E542" s="1109">
        <v>9.3800000000000008</v>
      </c>
      <c r="F542" s="1109">
        <v>9.3800000000000008</v>
      </c>
      <c r="G542" s="1110" t="s">
        <v>4654</v>
      </c>
      <c r="H542" s="1110" t="s">
        <v>4654</v>
      </c>
      <c r="I542" s="1110" t="s">
        <v>4654</v>
      </c>
      <c r="J542" s="1109">
        <v>70000</v>
      </c>
      <c r="K542" s="1109">
        <v>0</v>
      </c>
      <c r="L542" s="1109">
        <v>0</v>
      </c>
      <c r="M542" s="1109">
        <v>192700</v>
      </c>
      <c r="N542" s="1109">
        <v>0</v>
      </c>
      <c r="O542" s="1109">
        <v>0</v>
      </c>
      <c r="P542" s="1109">
        <v>0</v>
      </c>
      <c r="Q542" s="1109">
        <v>0</v>
      </c>
    </row>
    <row r="543" spans="1:17">
      <c r="A543" s="1109">
        <v>15697</v>
      </c>
      <c r="B543" s="1110" t="s">
        <v>10751</v>
      </c>
      <c r="C543" s="1109">
        <v>3.5</v>
      </c>
      <c r="D543" s="1109">
        <v>3.15</v>
      </c>
      <c r="E543" s="1109">
        <v>6.23</v>
      </c>
      <c r="F543" s="1109">
        <v>6.23</v>
      </c>
      <c r="G543" s="1110" t="s">
        <v>4654</v>
      </c>
      <c r="H543" s="1110" t="s">
        <v>4654</v>
      </c>
      <c r="I543" s="1110" t="s">
        <v>4654</v>
      </c>
      <c r="J543" s="1109">
        <v>70000</v>
      </c>
      <c r="K543" s="1109">
        <v>0</v>
      </c>
      <c r="L543" s="1109">
        <v>0</v>
      </c>
      <c r="M543" s="1109">
        <v>128000</v>
      </c>
      <c r="N543" s="1109">
        <v>0</v>
      </c>
      <c r="O543" s="1109">
        <v>0</v>
      </c>
      <c r="P543" s="1109">
        <v>0</v>
      </c>
      <c r="Q543" s="1109">
        <v>0</v>
      </c>
    </row>
    <row r="544" spans="1:17">
      <c r="A544" s="1109">
        <v>15698</v>
      </c>
      <c r="B544" s="1110" t="s">
        <v>10751</v>
      </c>
      <c r="C544" s="1109">
        <v>1.75</v>
      </c>
      <c r="D544" s="1109">
        <v>1.532</v>
      </c>
      <c r="E544" s="1109">
        <v>1.92</v>
      </c>
      <c r="F544" s="1109">
        <v>1.92</v>
      </c>
      <c r="G544" s="1110" t="s">
        <v>4654</v>
      </c>
      <c r="H544" s="1110" t="s">
        <v>4654</v>
      </c>
      <c r="I544" s="1110" t="s">
        <v>4654</v>
      </c>
      <c r="J544" s="1109">
        <v>70000</v>
      </c>
      <c r="K544" s="1109">
        <v>0</v>
      </c>
      <c r="L544" s="1109">
        <v>0</v>
      </c>
      <c r="M544" s="1109">
        <v>39300</v>
      </c>
      <c r="N544" s="1109">
        <v>0</v>
      </c>
      <c r="O544" s="1109">
        <v>0</v>
      </c>
      <c r="P544" s="1109">
        <v>0</v>
      </c>
      <c r="Q544" s="1109">
        <v>0</v>
      </c>
    </row>
    <row r="545" spans="1:17">
      <c r="A545" s="1109">
        <v>15699</v>
      </c>
      <c r="B545" s="1110" t="s">
        <v>10751</v>
      </c>
      <c r="C545" s="1109">
        <v>2.875</v>
      </c>
      <c r="D545" s="1109">
        <v>2.5630000000000002</v>
      </c>
      <c r="E545" s="1109">
        <v>4.54</v>
      </c>
      <c r="F545" s="1109">
        <v>4.54</v>
      </c>
      <c r="G545" s="1110" t="s">
        <v>4654</v>
      </c>
      <c r="H545" s="1110" t="s">
        <v>4654</v>
      </c>
      <c r="I545" s="1110" t="s">
        <v>4654</v>
      </c>
      <c r="J545" s="1109">
        <v>70000</v>
      </c>
      <c r="K545" s="1109">
        <v>0</v>
      </c>
      <c r="L545" s="1109">
        <v>0</v>
      </c>
      <c r="M545" s="1109">
        <v>93300</v>
      </c>
      <c r="N545" s="1109">
        <v>0</v>
      </c>
      <c r="O545" s="1109">
        <v>0</v>
      </c>
      <c r="P545" s="1109">
        <v>0</v>
      </c>
      <c r="Q545" s="1109">
        <v>0</v>
      </c>
    </row>
    <row r="546" spans="1:17">
      <c r="A546" s="1109">
        <v>15700</v>
      </c>
      <c r="B546" s="1110" t="s">
        <v>10751</v>
      </c>
      <c r="C546" s="1109">
        <v>2.375</v>
      </c>
      <c r="D546" s="1109">
        <v>2.125</v>
      </c>
      <c r="E546" s="1109">
        <v>3.01</v>
      </c>
      <c r="F546" s="1109">
        <v>3.01</v>
      </c>
      <c r="G546" s="1110" t="s">
        <v>4654</v>
      </c>
      <c r="H546" s="1110" t="s">
        <v>4654</v>
      </c>
      <c r="I546" s="1110" t="s">
        <v>4654</v>
      </c>
      <c r="J546" s="1109">
        <v>70000</v>
      </c>
      <c r="K546" s="1109">
        <v>0</v>
      </c>
      <c r="L546" s="1109">
        <v>0</v>
      </c>
      <c r="M546" s="1109">
        <v>61900</v>
      </c>
      <c r="N546" s="1109">
        <v>0</v>
      </c>
      <c r="O546" s="1109">
        <v>0</v>
      </c>
      <c r="P546" s="1109">
        <v>0</v>
      </c>
      <c r="Q546" s="1109">
        <v>0</v>
      </c>
    </row>
    <row r="547" spans="1:17">
      <c r="A547" s="1109">
        <v>15701</v>
      </c>
      <c r="B547" s="1110" t="s">
        <v>10751</v>
      </c>
      <c r="C547" s="1109">
        <v>2</v>
      </c>
      <c r="D547" s="1109">
        <v>1.782</v>
      </c>
      <c r="E547" s="1109">
        <v>2.21</v>
      </c>
      <c r="F547" s="1109">
        <v>2.21</v>
      </c>
      <c r="G547" s="1110" t="s">
        <v>4654</v>
      </c>
      <c r="H547" s="1110" t="s">
        <v>4654</v>
      </c>
      <c r="I547" s="1110" t="s">
        <v>4654</v>
      </c>
      <c r="J547" s="1109">
        <v>70000</v>
      </c>
      <c r="K547" s="1109">
        <v>0</v>
      </c>
      <c r="L547" s="1109">
        <v>0</v>
      </c>
      <c r="M547" s="1109">
        <v>45300</v>
      </c>
      <c r="N547" s="1109">
        <v>0</v>
      </c>
      <c r="O547" s="1109">
        <v>0</v>
      </c>
      <c r="P547" s="1109">
        <v>0</v>
      </c>
      <c r="Q547" s="1109">
        <v>0</v>
      </c>
    </row>
    <row r="548" spans="1:17">
      <c r="A548" s="1109">
        <v>15706</v>
      </c>
      <c r="B548" s="1110" t="s">
        <v>10751</v>
      </c>
      <c r="C548" s="1109">
        <v>1.25</v>
      </c>
      <c r="D548" s="1109">
        <v>1.0760000000000001</v>
      </c>
      <c r="E548" s="1109">
        <v>1.08</v>
      </c>
      <c r="F548" s="1109">
        <v>1.08</v>
      </c>
      <c r="G548" s="1110" t="s">
        <v>4654</v>
      </c>
      <c r="H548" s="1110" t="s">
        <v>4654</v>
      </c>
      <c r="I548" s="1110" t="s">
        <v>4654</v>
      </c>
      <c r="J548" s="1109">
        <v>70000</v>
      </c>
      <c r="K548" s="1109">
        <v>0</v>
      </c>
      <c r="L548" s="1109">
        <v>0</v>
      </c>
      <c r="M548" s="1109">
        <v>22300</v>
      </c>
      <c r="N548" s="1109">
        <v>0</v>
      </c>
      <c r="O548" s="1109">
        <v>0</v>
      </c>
      <c r="P548" s="1109">
        <v>0</v>
      </c>
      <c r="Q548" s="1109">
        <v>0</v>
      </c>
    </row>
    <row r="549" spans="1:17">
      <c r="A549" s="1109">
        <v>15707</v>
      </c>
      <c r="B549" s="1110" t="s">
        <v>10751</v>
      </c>
      <c r="C549" s="1109">
        <v>1.25</v>
      </c>
      <c r="D549" s="1109">
        <v>1.06</v>
      </c>
      <c r="E549" s="1109">
        <v>1.18</v>
      </c>
      <c r="F549" s="1109">
        <v>1.18</v>
      </c>
      <c r="G549" s="1110" t="s">
        <v>4654</v>
      </c>
      <c r="H549" s="1110" t="s">
        <v>4654</v>
      </c>
      <c r="I549" s="1110" t="s">
        <v>4654</v>
      </c>
      <c r="J549" s="1109">
        <v>70000</v>
      </c>
      <c r="K549" s="1109">
        <v>0</v>
      </c>
      <c r="L549" s="1109">
        <v>0</v>
      </c>
      <c r="M549" s="1109">
        <v>24100</v>
      </c>
      <c r="N549" s="1109">
        <v>0</v>
      </c>
      <c r="O549" s="1109">
        <v>0</v>
      </c>
      <c r="P549" s="1109">
        <v>0</v>
      </c>
      <c r="Q549" s="1109">
        <v>0</v>
      </c>
    </row>
    <row r="550" spans="1:17">
      <c r="A550" s="1109">
        <v>15708</v>
      </c>
      <c r="B550" s="1110" t="s">
        <v>10751</v>
      </c>
      <c r="C550" s="1109">
        <v>1.25</v>
      </c>
      <c r="D550" s="1109">
        <v>1.046</v>
      </c>
      <c r="E550" s="1109">
        <v>1.25</v>
      </c>
      <c r="F550" s="1109">
        <v>1.25</v>
      </c>
      <c r="G550" s="1110" t="s">
        <v>4654</v>
      </c>
      <c r="H550" s="1110" t="s">
        <v>4654</v>
      </c>
      <c r="I550" s="1110" t="s">
        <v>4654</v>
      </c>
      <c r="J550" s="1109">
        <v>70000</v>
      </c>
      <c r="K550" s="1109">
        <v>0</v>
      </c>
      <c r="L550" s="1109">
        <v>0</v>
      </c>
      <c r="M550" s="1109">
        <v>25800</v>
      </c>
      <c r="N550" s="1109">
        <v>0</v>
      </c>
      <c r="O550" s="1109">
        <v>0</v>
      </c>
      <c r="P550" s="1109">
        <v>0</v>
      </c>
      <c r="Q550" s="1109">
        <v>0</v>
      </c>
    </row>
    <row r="551" spans="1:17">
      <c r="A551" s="1109">
        <v>15709</v>
      </c>
      <c r="B551" s="1110" t="s">
        <v>10751</v>
      </c>
      <c r="C551" s="1109">
        <v>1.25</v>
      </c>
      <c r="D551" s="1109">
        <v>1.032</v>
      </c>
      <c r="E551" s="1109">
        <v>1.33</v>
      </c>
      <c r="F551" s="1109">
        <v>1.33</v>
      </c>
      <c r="G551" s="1110" t="s">
        <v>4654</v>
      </c>
      <c r="H551" s="1110" t="s">
        <v>4654</v>
      </c>
      <c r="I551" s="1110" t="s">
        <v>4654</v>
      </c>
      <c r="J551" s="1109">
        <v>70000</v>
      </c>
      <c r="K551" s="1109">
        <v>0</v>
      </c>
      <c r="L551" s="1109">
        <v>0</v>
      </c>
      <c r="M551" s="1109">
        <v>27400</v>
      </c>
      <c r="N551" s="1109">
        <v>0</v>
      </c>
      <c r="O551" s="1109">
        <v>0</v>
      </c>
      <c r="P551" s="1109">
        <v>0</v>
      </c>
      <c r="Q551" s="1109">
        <v>0</v>
      </c>
    </row>
    <row r="552" spans="1:17">
      <c r="A552" s="1109">
        <v>15710</v>
      </c>
      <c r="B552" s="1110" t="s">
        <v>10751</v>
      </c>
      <c r="C552" s="1109">
        <v>1.25</v>
      </c>
      <c r="D552" s="1109">
        <v>1</v>
      </c>
      <c r="E552" s="1109">
        <v>1.51</v>
      </c>
      <c r="F552" s="1109">
        <v>1.51</v>
      </c>
      <c r="G552" s="1110" t="s">
        <v>4654</v>
      </c>
      <c r="H552" s="1110" t="s">
        <v>4654</v>
      </c>
      <c r="I552" s="1110" t="s">
        <v>4654</v>
      </c>
      <c r="J552" s="1109">
        <v>70000</v>
      </c>
      <c r="K552" s="1109">
        <v>0</v>
      </c>
      <c r="L552" s="1109">
        <v>0</v>
      </c>
      <c r="M552" s="1109">
        <v>30900</v>
      </c>
      <c r="N552" s="1109">
        <v>0</v>
      </c>
      <c r="O552" s="1109">
        <v>0</v>
      </c>
      <c r="P552" s="1109">
        <v>0</v>
      </c>
      <c r="Q552" s="1109">
        <v>0</v>
      </c>
    </row>
    <row r="553" spans="1:17">
      <c r="A553" s="1109">
        <v>15711</v>
      </c>
      <c r="B553" s="1110" t="s">
        <v>10751</v>
      </c>
      <c r="C553" s="1109">
        <v>1.25</v>
      </c>
      <c r="D553" s="1109">
        <v>0.98199999999999998</v>
      </c>
      <c r="E553" s="1109">
        <v>1.6</v>
      </c>
      <c r="F553" s="1109">
        <v>1.6</v>
      </c>
      <c r="G553" s="1110" t="s">
        <v>4654</v>
      </c>
      <c r="H553" s="1110" t="s">
        <v>4654</v>
      </c>
      <c r="I553" s="1110" t="s">
        <v>4654</v>
      </c>
      <c r="J553" s="1109">
        <v>70000</v>
      </c>
      <c r="K553" s="1109">
        <v>0</v>
      </c>
      <c r="L553" s="1109">
        <v>0</v>
      </c>
      <c r="M553" s="1109">
        <v>32900</v>
      </c>
      <c r="N553" s="1109">
        <v>0</v>
      </c>
      <c r="O553" s="1109">
        <v>0</v>
      </c>
      <c r="P553" s="1109">
        <v>0</v>
      </c>
      <c r="Q553" s="1109">
        <v>0</v>
      </c>
    </row>
    <row r="554" spans="1:17">
      <c r="A554" s="1109">
        <v>15712</v>
      </c>
      <c r="B554" s="1110" t="s">
        <v>10751</v>
      </c>
      <c r="C554" s="1109">
        <v>1.25</v>
      </c>
      <c r="D554" s="1109">
        <v>0.93799999999999994</v>
      </c>
      <c r="E554" s="1109">
        <v>1.83</v>
      </c>
      <c r="F554" s="1109">
        <v>1.83</v>
      </c>
      <c r="G554" s="1110" t="s">
        <v>4654</v>
      </c>
      <c r="H554" s="1110" t="s">
        <v>4654</v>
      </c>
      <c r="I554" s="1110" t="s">
        <v>4654</v>
      </c>
      <c r="J554" s="1109">
        <v>70000</v>
      </c>
      <c r="K554" s="1109">
        <v>0</v>
      </c>
      <c r="L554" s="1109">
        <v>0</v>
      </c>
      <c r="M554" s="1109">
        <v>37500</v>
      </c>
      <c r="N554" s="1109">
        <v>0</v>
      </c>
      <c r="O554" s="1109">
        <v>0</v>
      </c>
      <c r="P554" s="1109">
        <v>0</v>
      </c>
      <c r="Q554" s="1109">
        <v>0</v>
      </c>
    </row>
    <row r="555" spans="1:17">
      <c r="A555" s="1109">
        <v>15713</v>
      </c>
      <c r="B555" s="1110" t="s">
        <v>10751</v>
      </c>
      <c r="C555" s="1109">
        <v>1.25</v>
      </c>
      <c r="D555" s="1109">
        <v>0.9</v>
      </c>
      <c r="E555" s="1109">
        <v>2.0099999999999998</v>
      </c>
      <c r="F555" s="1109">
        <v>2.0099999999999998</v>
      </c>
      <c r="G555" s="1110" t="s">
        <v>4654</v>
      </c>
      <c r="H555" s="1110" t="s">
        <v>4654</v>
      </c>
      <c r="I555" s="1110" t="s">
        <v>4654</v>
      </c>
      <c r="J555" s="1109">
        <v>70000</v>
      </c>
      <c r="K555" s="1109">
        <v>0</v>
      </c>
      <c r="L555" s="1109">
        <v>0</v>
      </c>
      <c r="M555" s="1109">
        <v>41400</v>
      </c>
      <c r="N555" s="1109">
        <v>0</v>
      </c>
      <c r="O555" s="1109">
        <v>0</v>
      </c>
      <c r="P555" s="1109">
        <v>0</v>
      </c>
      <c r="Q555" s="1109">
        <v>0</v>
      </c>
    </row>
    <row r="556" spans="1:17">
      <c r="A556" s="1109">
        <v>15714</v>
      </c>
      <c r="B556" s="1110" t="s">
        <v>10751</v>
      </c>
      <c r="C556" s="1109">
        <v>1.5</v>
      </c>
      <c r="D556" s="1109">
        <v>1.296</v>
      </c>
      <c r="E556" s="1109">
        <v>1.53</v>
      </c>
      <c r="F556" s="1109">
        <v>1.53</v>
      </c>
      <c r="G556" s="1110" t="s">
        <v>4654</v>
      </c>
      <c r="H556" s="1110" t="s">
        <v>4654</v>
      </c>
      <c r="I556" s="1110" t="s">
        <v>4654</v>
      </c>
      <c r="J556" s="1109">
        <v>70000</v>
      </c>
      <c r="K556" s="1109">
        <v>0</v>
      </c>
      <c r="L556" s="1109">
        <v>0</v>
      </c>
      <c r="M556" s="1109">
        <v>31400</v>
      </c>
      <c r="N556" s="1109">
        <v>0</v>
      </c>
      <c r="O556" s="1109">
        <v>0</v>
      </c>
      <c r="P556" s="1109">
        <v>0</v>
      </c>
      <c r="Q556" s="1109">
        <v>0</v>
      </c>
    </row>
    <row r="557" spans="1:17">
      <c r="A557" s="1109">
        <v>15715</v>
      </c>
      <c r="B557" s="1110" t="s">
        <v>10751</v>
      </c>
      <c r="C557" s="1109">
        <v>1.5</v>
      </c>
      <c r="D557" s="1109">
        <v>1.282</v>
      </c>
      <c r="E557" s="1109">
        <v>1.62</v>
      </c>
      <c r="F557" s="1109">
        <v>1.62</v>
      </c>
      <c r="G557" s="1110" t="s">
        <v>4654</v>
      </c>
      <c r="H557" s="1110" t="s">
        <v>4654</v>
      </c>
      <c r="I557" s="1110" t="s">
        <v>4654</v>
      </c>
      <c r="J557" s="1109">
        <v>70000</v>
      </c>
      <c r="K557" s="1109">
        <v>0</v>
      </c>
      <c r="L557" s="1109">
        <v>0</v>
      </c>
      <c r="M557" s="1109">
        <v>33300</v>
      </c>
      <c r="N557" s="1109">
        <v>0</v>
      </c>
      <c r="O557" s="1109">
        <v>0</v>
      </c>
      <c r="P557" s="1109">
        <v>0</v>
      </c>
      <c r="Q557" s="1109">
        <v>0</v>
      </c>
    </row>
    <row r="558" spans="1:17">
      <c r="A558" s="1109">
        <v>15716</v>
      </c>
      <c r="B558" s="1110" t="s">
        <v>10751</v>
      </c>
      <c r="C558" s="1109">
        <v>1.5</v>
      </c>
      <c r="D558" s="1109">
        <v>1.25</v>
      </c>
      <c r="E558" s="1109">
        <v>1.84</v>
      </c>
      <c r="F558" s="1109">
        <v>1.84</v>
      </c>
      <c r="G558" s="1110" t="s">
        <v>4654</v>
      </c>
      <c r="H558" s="1110" t="s">
        <v>4654</v>
      </c>
      <c r="I558" s="1110" t="s">
        <v>4654</v>
      </c>
      <c r="J558" s="1109">
        <v>70000</v>
      </c>
      <c r="K558" s="1109">
        <v>0</v>
      </c>
      <c r="L558" s="1109">
        <v>0</v>
      </c>
      <c r="M558" s="1109">
        <v>37800</v>
      </c>
      <c r="N558" s="1109">
        <v>0</v>
      </c>
      <c r="O558" s="1109">
        <v>0</v>
      </c>
      <c r="P558" s="1109">
        <v>0</v>
      </c>
      <c r="Q558" s="1109">
        <v>0</v>
      </c>
    </row>
    <row r="559" spans="1:17">
      <c r="A559" s="1109">
        <v>15717</v>
      </c>
      <c r="B559" s="1110" t="s">
        <v>10751</v>
      </c>
      <c r="C559" s="1109">
        <v>1.5</v>
      </c>
      <c r="D559" s="1109">
        <v>1.232</v>
      </c>
      <c r="E559" s="1109">
        <v>1.96</v>
      </c>
      <c r="F559" s="1109">
        <v>1.96</v>
      </c>
      <c r="G559" s="1110" t="s">
        <v>4654</v>
      </c>
      <c r="H559" s="1110" t="s">
        <v>4654</v>
      </c>
      <c r="I559" s="1110" t="s">
        <v>4654</v>
      </c>
      <c r="J559" s="1109">
        <v>70000</v>
      </c>
      <c r="K559" s="1109">
        <v>0</v>
      </c>
      <c r="L559" s="1109">
        <v>0</v>
      </c>
      <c r="M559" s="1109">
        <v>40300</v>
      </c>
      <c r="N559" s="1109">
        <v>0</v>
      </c>
      <c r="O559" s="1109">
        <v>0</v>
      </c>
      <c r="P559" s="1109">
        <v>0</v>
      </c>
      <c r="Q559" s="1109">
        <v>0</v>
      </c>
    </row>
    <row r="560" spans="1:17">
      <c r="A560" s="1109">
        <v>15718</v>
      </c>
      <c r="B560" s="1110" t="s">
        <v>10751</v>
      </c>
      <c r="C560" s="1109">
        <v>1.5</v>
      </c>
      <c r="D560" s="1109">
        <v>1.1879999999999999</v>
      </c>
      <c r="E560" s="1109">
        <v>2.25</v>
      </c>
      <c r="F560" s="1109">
        <v>2.25</v>
      </c>
      <c r="G560" s="1110" t="s">
        <v>4654</v>
      </c>
      <c r="H560" s="1110" t="s">
        <v>4654</v>
      </c>
      <c r="I560" s="1110" t="s">
        <v>4654</v>
      </c>
      <c r="J560" s="1109">
        <v>70000</v>
      </c>
      <c r="K560" s="1109">
        <v>0</v>
      </c>
      <c r="L560" s="1109">
        <v>0</v>
      </c>
      <c r="M560" s="1109">
        <v>46100</v>
      </c>
      <c r="N560" s="1109">
        <v>0</v>
      </c>
      <c r="O560" s="1109">
        <v>0</v>
      </c>
      <c r="P560" s="1109">
        <v>0</v>
      </c>
      <c r="Q560" s="1109">
        <v>0</v>
      </c>
    </row>
    <row r="561" spans="1:17">
      <c r="A561" s="1109">
        <v>15719</v>
      </c>
      <c r="B561" s="1110" t="s">
        <v>10751</v>
      </c>
      <c r="C561" s="1109">
        <v>1.5</v>
      </c>
      <c r="D561" s="1109">
        <v>1.1499999999999999</v>
      </c>
      <c r="E561" s="1109">
        <v>2.48</v>
      </c>
      <c r="F561" s="1109">
        <v>2.48</v>
      </c>
      <c r="G561" s="1110" t="s">
        <v>4654</v>
      </c>
      <c r="H561" s="1110" t="s">
        <v>4654</v>
      </c>
      <c r="I561" s="1110" t="s">
        <v>4654</v>
      </c>
      <c r="J561" s="1109">
        <v>70000</v>
      </c>
      <c r="K561" s="1109">
        <v>0</v>
      </c>
      <c r="L561" s="1109">
        <v>0</v>
      </c>
      <c r="M561" s="1109">
        <v>51000</v>
      </c>
      <c r="N561" s="1109">
        <v>0</v>
      </c>
      <c r="O561" s="1109">
        <v>0</v>
      </c>
      <c r="P561" s="1109">
        <v>0</v>
      </c>
      <c r="Q561" s="1109">
        <v>0</v>
      </c>
    </row>
    <row r="562" spans="1:17">
      <c r="A562" s="1109">
        <v>15720</v>
      </c>
      <c r="B562" s="1110" t="s">
        <v>10751</v>
      </c>
      <c r="C562" s="1109">
        <v>1.5</v>
      </c>
      <c r="D562" s="1109">
        <v>1.1200000000000001</v>
      </c>
      <c r="E562" s="1109">
        <v>2.67</v>
      </c>
      <c r="F562" s="1109">
        <v>2.67</v>
      </c>
      <c r="G562" s="1110" t="s">
        <v>4654</v>
      </c>
      <c r="H562" s="1110" t="s">
        <v>4654</v>
      </c>
      <c r="I562" s="1110" t="s">
        <v>4654</v>
      </c>
      <c r="J562" s="1109">
        <v>70000</v>
      </c>
      <c r="K562" s="1109">
        <v>0</v>
      </c>
      <c r="L562" s="1109">
        <v>0</v>
      </c>
      <c r="M562" s="1109">
        <v>54700</v>
      </c>
      <c r="N562" s="1109">
        <v>0</v>
      </c>
      <c r="O562" s="1109">
        <v>0</v>
      </c>
      <c r="P562" s="1109">
        <v>0</v>
      </c>
      <c r="Q562" s="1109">
        <v>0</v>
      </c>
    </row>
    <row r="563" spans="1:17">
      <c r="A563" s="1109">
        <v>15721</v>
      </c>
      <c r="B563" s="1110" t="s">
        <v>10751</v>
      </c>
      <c r="C563" s="1109">
        <v>1.75</v>
      </c>
      <c r="D563" s="1109">
        <v>1.5</v>
      </c>
      <c r="E563" s="1109">
        <v>2.1800000000000002</v>
      </c>
      <c r="F563" s="1109">
        <v>2.1800000000000002</v>
      </c>
      <c r="G563" s="1110" t="s">
        <v>4654</v>
      </c>
      <c r="H563" s="1110" t="s">
        <v>4654</v>
      </c>
      <c r="I563" s="1110" t="s">
        <v>4654</v>
      </c>
      <c r="J563" s="1109">
        <v>70000</v>
      </c>
      <c r="K563" s="1109">
        <v>0</v>
      </c>
      <c r="L563" s="1109">
        <v>0</v>
      </c>
      <c r="M563" s="1109">
        <v>44700</v>
      </c>
      <c r="N563" s="1109">
        <v>0</v>
      </c>
      <c r="O563" s="1109">
        <v>0</v>
      </c>
      <c r="P563" s="1109">
        <v>0</v>
      </c>
      <c r="Q563" s="1109">
        <v>0</v>
      </c>
    </row>
    <row r="564" spans="1:17">
      <c r="A564" s="1109">
        <v>15722</v>
      </c>
      <c r="B564" s="1110" t="s">
        <v>10751</v>
      </c>
      <c r="C564" s="1109">
        <v>1.75</v>
      </c>
      <c r="D564" s="1109">
        <v>1.482</v>
      </c>
      <c r="E564" s="1109">
        <v>2.3199999999999998</v>
      </c>
      <c r="F564" s="1109">
        <v>2.3199999999999998</v>
      </c>
      <c r="G564" s="1110" t="s">
        <v>4654</v>
      </c>
      <c r="H564" s="1110" t="s">
        <v>4654</v>
      </c>
      <c r="I564" s="1110" t="s">
        <v>4654</v>
      </c>
      <c r="J564" s="1109">
        <v>70000</v>
      </c>
      <c r="K564" s="1109">
        <v>0</v>
      </c>
      <c r="L564" s="1109">
        <v>0</v>
      </c>
      <c r="M564" s="1109">
        <v>47600</v>
      </c>
      <c r="N564" s="1109">
        <v>0</v>
      </c>
      <c r="O564" s="1109">
        <v>0</v>
      </c>
      <c r="P564" s="1109">
        <v>0</v>
      </c>
      <c r="Q564" s="1109">
        <v>0</v>
      </c>
    </row>
    <row r="565" spans="1:17">
      <c r="A565" s="1109">
        <v>15723</v>
      </c>
      <c r="B565" s="1110" t="s">
        <v>10751</v>
      </c>
      <c r="C565" s="1109">
        <v>1.75</v>
      </c>
      <c r="D565" s="1109">
        <v>1.4379999999999999</v>
      </c>
      <c r="E565" s="1109">
        <v>2.66</v>
      </c>
      <c r="F565" s="1109">
        <v>2.66</v>
      </c>
      <c r="G565" s="1110" t="s">
        <v>4654</v>
      </c>
      <c r="H565" s="1110" t="s">
        <v>4654</v>
      </c>
      <c r="I565" s="1110" t="s">
        <v>4654</v>
      </c>
      <c r="J565" s="1109">
        <v>70000</v>
      </c>
      <c r="K565" s="1109">
        <v>0</v>
      </c>
      <c r="L565" s="1109">
        <v>0</v>
      </c>
      <c r="M565" s="1109">
        <v>54700</v>
      </c>
      <c r="N565" s="1109">
        <v>0</v>
      </c>
      <c r="O565" s="1109">
        <v>0</v>
      </c>
      <c r="P565" s="1109">
        <v>0</v>
      </c>
      <c r="Q565" s="1109">
        <v>0</v>
      </c>
    </row>
    <row r="566" spans="1:17">
      <c r="A566" s="1109">
        <v>15724</v>
      </c>
      <c r="B566" s="1110" t="s">
        <v>10751</v>
      </c>
      <c r="C566" s="1109">
        <v>1.75</v>
      </c>
      <c r="D566" s="1109">
        <v>1.4</v>
      </c>
      <c r="E566" s="1109">
        <v>2.95</v>
      </c>
      <c r="F566" s="1109">
        <v>2.95</v>
      </c>
      <c r="G566" s="1110" t="s">
        <v>4654</v>
      </c>
      <c r="H566" s="1110" t="s">
        <v>4654</v>
      </c>
      <c r="I566" s="1110" t="s">
        <v>4654</v>
      </c>
      <c r="J566" s="1109">
        <v>70000</v>
      </c>
      <c r="K566" s="1109">
        <v>0</v>
      </c>
      <c r="L566" s="1109">
        <v>0</v>
      </c>
      <c r="M566" s="1109">
        <v>60600</v>
      </c>
      <c r="N566" s="1109">
        <v>0</v>
      </c>
      <c r="O566" s="1109">
        <v>0</v>
      </c>
      <c r="P566" s="1109">
        <v>0</v>
      </c>
      <c r="Q566" s="1109">
        <v>0</v>
      </c>
    </row>
    <row r="567" spans="1:17">
      <c r="A567" s="1109">
        <v>15725</v>
      </c>
      <c r="B567" s="1110" t="s">
        <v>10751</v>
      </c>
      <c r="C567" s="1109">
        <v>1.75</v>
      </c>
      <c r="D567" s="1109">
        <v>1.37</v>
      </c>
      <c r="E567" s="1109">
        <v>3.17</v>
      </c>
      <c r="F567" s="1109">
        <v>3.17</v>
      </c>
      <c r="G567" s="1110" t="s">
        <v>4654</v>
      </c>
      <c r="H567" s="1110" t="s">
        <v>4654</v>
      </c>
      <c r="I567" s="1110" t="s">
        <v>4654</v>
      </c>
      <c r="J567" s="1109">
        <v>70000</v>
      </c>
      <c r="K567" s="1109">
        <v>0</v>
      </c>
      <c r="L567" s="1109">
        <v>0</v>
      </c>
      <c r="M567" s="1109">
        <v>65200</v>
      </c>
      <c r="N567" s="1109">
        <v>0</v>
      </c>
      <c r="O567" s="1109">
        <v>0</v>
      </c>
      <c r="P567" s="1109">
        <v>0</v>
      </c>
      <c r="Q567" s="1109">
        <v>0</v>
      </c>
    </row>
    <row r="568" spans="1:17">
      <c r="A568" s="1109">
        <v>15726</v>
      </c>
      <c r="B568" s="1110" t="s">
        <v>10751</v>
      </c>
      <c r="C568" s="1109">
        <v>2</v>
      </c>
      <c r="D568" s="1109">
        <v>1.75</v>
      </c>
      <c r="E568" s="1109">
        <v>2.5099999999999998</v>
      </c>
      <c r="F568" s="1109">
        <v>2.5099999999999998</v>
      </c>
      <c r="G568" s="1110" t="s">
        <v>4654</v>
      </c>
      <c r="H568" s="1110" t="s">
        <v>4654</v>
      </c>
      <c r="I568" s="1110" t="s">
        <v>4654</v>
      </c>
      <c r="J568" s="1109">
        <v>70000</v>
      </c>
      <c r="K568" s="1109">
        <v>0</v>
      </c>
      <c r="L568" s="1109">
        <v>0</v>
      </c>
      <c r="M568" s="1109">
        <v>51500</v>
      </c>
      <c r="N568" s="1109">
        <v>0</v>
      </c>
      <c r="O568" s="1109">
        <v>0</v>
      </c>
      <c r="P568" s="1109">
        <v>0</v>
      </c>
      <c r="Q568" s="1109">
        <v>0</v>
      </c>
    </row>
    <row r="569" spans="1:17">
      <c r="A569" s="1109">
        <v>15727</v>
      </c>
      <c r="B569" s="1110" t="s">
        <v>10751</v>
      </c>
      <c r="C569" s="1109">
        <v>2</v>
      </c>
      <c r="D569" s="1109">
        <v>1.732</v>
      </c>
      <c r="E569" s="1109">
        <v>2.68</v>
      </c>
      <c r="F569" s="1109">
        <v>2.68</v>
      </c>
      <c r="G569" s="1110" t="s">
        <v>4654</v>
      </c>
      <c r="H569" s="1110" t="s">
        <v>4654</v>
      </c>
      <c r="I569" s="1110" t="s">
        <v>4654</v>
      </c>
      <c r="J569" s="1109">
        <v>70000</v>
      </c>
      <c r="K569" s="1109">
        <v>0</v>
      </c>
      <c r="L569" s="1109">
        <v>0</v>
      </c>
      <c r="M569" s="1109">
        <v>55000</v>
      </c>
      <c r="N569" s="1109">
        <v>0</v>
      </c>
      <c r="O569" s="1109">
        <v>0</v>
      </c>
      <c r="P569" s="1109">
        <v>0</v>
      </c>
      <c r="Q569" s="1109">
        <v>0</v>
      </c>
    </row>
    <row r="570" spans="1:17">
      <c r="A570" s="1109">
        <v>15728</v>
      </c>
      <c r="B570" s="1110" t="s">
        <v>10751</v>
      </c>
      <c r="C570" s="1109">
        <v>2</v>
      </c>
      <c r="D570" s="1109">
        <v>1.6879999999999999</v>
      </c>
      <c r="E570" s="1109">
        <v>3.08</v>
      </c>
      <c r="F570" s="1109">
        <v>3.08</v>
      </c>
      <c r="G570" s="1110" t="s">
        <v>4654</v>
      </c>
      <c r="H570" s="1110" t="s">
        <v>4654</v>
      </c>
      <c r="I570" s="1110" t="s">
        <v>4654</v>
      </c>
      <c r="J570" s="1109">
        <v>70000</v>
      </c>
      <c r="K570" s="1109">
        <v>0</v>
      </c>
      <c r="L570" s="1109">
        <v>0</v>
      </c>
      <c r="M570" s="1109">
        <v>63300</v>
      </c>
      <c r="N570" s="1109">
        <v>0</v>
      </c>
      <c r="O570" s="1109">
        <v>0</v>
      </c>
      <c r="P570" s="1109">
        <v>0</v>
      </c>
      <c r="Q570" s="1109">
        <v>0</v>
      </c>
    </row>
    <row r="571" spans="1:17">
      <c r="A571" s="1109">
        <v>15729</v>
      </c>
      <c r="B571" s="1110" t="s">
        <v>10751</v>
      </c>
      <c r="C571" s="1109">
        <v>2</v>
      </c>
      <c r="D571" s="1109">
        <v>1.65</v>
      </c>
      <c r="E571" s="1109">
        <v>3.42</v>
      </c>
      <c r="F571" s="1109">
        <v>3.42</v>
      </c>
      <c r="G571" s="1110" t="s">
        <v>4654</v>
      </c>
      <c r="H571" s="1110" t="s">
        <v>4654</v>
      </c>
      <c r="I571" s="1110" t="s">
        <v>4654</v>
      </c>
      <c r="J571" s="1109">
        <v>70000</v>
      </c>
      <c r="K571" s="1109">
        <v>0</v>
      </c>
      <c r="L571" s="1109">
        <v>0</v>
      </c>
      <c r="M571" s="1109">
        <v>70200</v>
      </c>
      <c r="N571" s="1109">
        <v>0</v>
      </c>
      <c r="O571" s="1109">
        <v>0</v>
      </c>
      <c r="P571" s="1109">
        <v>0</v>
      </c>
      <c r="Q571" s="1109">
        <v>0</v>
      </c>
    </row>
    <row r="572" spans="1:17">
      <c r="A572" s="1109">
        <v>15730</v>
      </c>
      <c r="B572" s="1110" t="s">
        <v>10751</v>
      </c>
      <c r="C572" s="1109">
        <v>2</v>
      </c>
      <c r="D572" s="1109">
        <v>1.62</v>
      </c>
      <c r="E572" s="1109">
        <v>3.68</v>
      </c>
      <c r="F572" s="1109">
        <v>3.68</v>
      </c>
      <c r="G572" s="1110" t="s">
        <v>4654</v>
      </c>
      <c r="H572" s="1110" t="s">
        <v>4654</v>
      </c>
      <c r="I572" s="1110" t="s">
        <v>4654</v>
      </c>
      <c r="J572" s="1109">
        <v>70000</v>
      </c>
      <c r="K572" s="1109">
        <v>0</v>
      </c>
      <c r="L572" s="1109">
        <v>0</v>
      </c>
      <c r="M572" s="1109">
        <v>75600</v>
      </c>
      <c r="N572" s="1109">
        <v>0</v>
      </c>
      <c r="O572" s="1109">
        <v>0</v>
      </c>
      <c r="P572" s="1109">
        <v>0</v>
      </c>
      <c r="Q572" s="1109">
        <v>0</v>
      </c>
    </row>
    <row r="573" spans="1:17">
      <c r="A573" s="1109">
        <v>15731</v>
      </c>
      <c r="B573" s="1110" t="s">
        <v>10751</v>
      </c>
      <c r="C573" s="1109">
        <v>2</v>
      </c>
      <c r="D573" s="1109">
        <v>1.5920000000000001</v>
      </c>
      <c r="E573" s="1109">
        <v>3.92</v>
      </c>
      <c r="F573" s="1109">
        <v>3.92</v>
      </c>
      <c r="G573" s="1110" t="s">
        <v>4654</v>
      </c>
      <c r="H573" s="1110" t="s">
        <v>4654</v>
      </c>
      <c r="I573" s="1110" t="s">
        <v>4654</v>
      </c>
      <c r="J573" s="1109">
        <v>70000</v>
      </c>
      <c r="K573" s="1109">
        <v>0</v>
      </c>
      <c r="L573" s="1109">
        <v>0</v>
      </c>
      <c r="M573" s="1109">
        <v>80600</v>
      </c>
      <c r="N573" s="1109">
        <v>0</v>
      </c>
      <c r="O573" s="1109">
        <v>0</v>
      </c>
      <c r="P573" s="1109">
        <v>0</v>
      </c>
      <c r="Q573" s="1109">
        <v>0</v>
      </c>
    </row>
    <row r="574" spans="1:17">
      <c r="A574" s="1109">
        <v>15732</v>
      </c>
      <c r="B574" s="1110" t="s">
        <v>10751</v>
      </c>
      <c r="C574" s="1109">
        <v>2.375</v>
      </c>
      <c r="D574" s="1109">
        <v>2.1070000000000002</v>
      </c>
      <c r="E574" s="1109">
        <v>3.22</v>
      </c>
      <c r="F574" s="1109">
        <v>3.22</v>
      </c>
      <c r="G574" s="1110" t="s">
        <v>4654</v>
      </c>
      <c r="H574" s="1110" t="s">
        <v>4654</v>
      </c>
      <c r="I574" s="1110" t="s">
        <v>4654</v>
      </c>
      <c r="J574" s="1109">
        <v>70000</v>
      </c>
      <c r="K574" s="1109">
        <v>0</v>
      </c>
      <c r="L574" s="1109">
        <v>0</v>
      </c>
      <c r="M574" s="1109">
        <v>66000</v>
      </c>
      <c r="N574" s="1109">
        <v>0</v>
      </c>
      <c r="O574" s="1109">
        <v>0</v>
      </c>
      <c r="P574" s="1109">
        <v>0</v>
      </c>
      <c r="Q574" s="1109">
        <v>0</v>
      </c>
    </row>
    <row r="575" spans="1:17">
      <c r="A575" s="1109">
        <v>15733</v>
      </c>
      <c r="B575" s="1110" t="s">
        <v>10751</v>
      </c>
      <c r="C575" s="1109">
        <v>2.375</v>
      </c>
      <c r="D575" s="1109">
        <v>2.0630000000000002</v>
      </c>
      <c r="E575" s="1109">
        <v>3.71</v>
      </c>
      <c r="F575" s="1109">
        <v>3.71</v>
      </c>
      <c r="G575" s="1110" t="s">
        <v>4654</v>
      </c>
      <c r="H575" s="1110" t="s">
        <v>4654</v>
      </c>
      <c r="I575" s="1110" t="s">
        <v>4654</v>
      </c>
      <c r="J575" s="1109">
        <v>70000</v>
      </c>
      <c r="K575" s="1109">
        <v>0</v>
      </c>
      <c r="L575" s="1109">
        <v>0</v>
      </c>
      <c r="M575" s="1109">
        <v>76100</v>
      </c>
      <c r="N575" s="1109">
        <v>0</v>
      </c>
      <c r="O575" s="1109">
        <v>0</v>
      </c>
      <c r="P575" s="1109">
        <v>0</v>
      </c>
      <c r="Q575" s="1109">
        <v>0</v>
      </c>
    </row>
    <row r="576" spans="1:17">
      <c r="A576" s="1109">
        <v>15734</v>
      </c>
      <c r="B576" s="1110" t="s">
        <v>10751</v>
      </c>
      <c r="C576" s="1109">
        <v>2.375</v>
      </c>
      <c r="D576" s="1109">
        <v>2.0249999999999999</v>
      </c>
      <c r="E576" s="1109">
        <v>4.12</v>
      </c>
      <c r="F576" s="1109">
        <v>4.12</v>
      </c>
      <c r="G576" s="1110" t="s">
        <v>4654</v>
      </c>
      <c r="H576" s="1110" t="s">
        <v>4654</v>
      </c>
      <c r="I576" s="1110" t="s">
        <v>4654</v>
      </c>
      <c r="J576" s="1109">
        <v>70000</v>
      </c>
      <c r="K576" s="1109">
        <v>0</v>
      </c>
      <c r="L576" s="1109">
        <v>0</v>
      </c>
      <c r="M576" s="1109">
        <v>84700</v>
      </c>
      <c r="N576" s="1109">
        <v>0</v>
      </c>
      <c r="O576" s="1109">
        <v>0</v>
      </c>
      <c r="P576" s="1109">
        <v>0</v>
      </c>
      <c r="Q576" s="1109">
        <v>0</v>
      </c>
    </row>
    <row r="577" spans="1:17">
      <c r="A577" s="1109">
        <v>15735</v>
      </c>
      <c r="B577" s="1110" t="s">
        <v>10751</v>
      </c>
      <c r="C577" s="1109">
        <v>2.375</v>
      </c>
      <c r="D577" s="1109">
        <v>1.9950000000000001</v>
      </c>
      <c r="E577" s="1109">
        <v>4.45</v>
      </c>
      <c r="F577" s="1109">
        <v>4.45</v>
      </c>
      <c r="G577" s="1110" t="s">
        <v>4654</v>
      </c>
      <c r="H577" s="1110" t="s">
        <v>4654</v>
      </c>
      <c r="I577" s="1110" t="s">
        <v>4654</v>
      </c>
      <c r="J577" s="1109">
        <v>70000</v>
      </c>
      <c r="K577" s="1109">
        <v>0</v>
      </c>
      <c r="L577" s="1109">
        <v>0</v>
      </c>
      <c r="M577" s="1109">
        <v>91300</v>
      </c>
      <c r="N577" s="1109">
        <v>0</v>
      </c>
      <c r="O577" s="1109">
        <v>0</v>
      </c>
      <c r="P577" s="1109">
        <v>0</v>
      </c>
      <c r="Q577" s="1109">
        <v>0</v>
      </c>
    </row>
    <row r="578" spans="1:17">
      <c r="A578" s="1109">
        <v>15736</v>
      </c>
      <c r="B578" s="1110" t="s">
        <v>10751</v>
      </c>
      <c r="C578" s="1109">
        <v>2.375</v>
      </c>
      <c r="D578" s="1109">
        <v>1.9670000000000001</v>
      </c>
      <c r="E578" s="1109">
        <v>4.74</v>
      </c>
      <c r="F578" s="1109">
        <v>4.74</v>
      </c>
      <c r="G578" s="1110" t="s">
        <v>4654</v>
      </c>
      <c r="H578" s="1110" t="s">
        <v>4654</v>
      </c>
      <c r="I578" s="1110" t="s">
        <v>4654</v>
      </c>
      <c r="J578" s="1109">
        <v>70000</v>
      </c>
      <c r="K578" s="1109">
        <v>0</v>
      </c>
      <c r="L578" s="1109">
        <v>0</v>
      </c>
      <c r="M578" s="1109">
        <v>97400</v>
      </c>
      <c r="N578" s="1109">
        <v>0</v>
      </c>
      <c r="O578" s="1109">
        <v>0</v>
      </c>
      <c r="P578" s="1109">
        <v>0</v>
      </c>
      <c r="Q578" s="1109">
        <v>0</v>
      </c>
    </row>
    <row r="579" spans="1:17">
      <c r="A579" s="1109">
        <v>15737</v>
      </c>
      <c r="B579" s="1110" t="s">
        <v>10751</v>
      </c>
      <c r="C579" s="1109">
        <v>2.875</v>
      </c>
      <c r="D579" s="1109">
        <v>2.5249999999999999</v>
      </c>
      <c r="E579" s="1109">
        <v>5.0599999999999996</v>
      </c>
      <c r="F579" s="1109">
        <v>5.0599999999999996</v>
      </c>
      <c r="G579" s="1110" t="s">
        <v>4654</v>
      </c>
      <c r="H579" s="1110" t="s">
        <v>4654</v>
      </c>
      <c r="I579" s="1110" t="s">
        <v>4654</v>
      </c>
      <c r="J579" s="1109">
        <v>70000</v>
      </c>
      <c r="K579" s="1109">
        <v>0</v>
      </c>
      <c r="L579" s="1109">
        <v>0</v>
      </c>
      <c r="M579" s="1109">
        <v>103900</v>
      </c>
      <c r="N579" s="1109">
        <v>0</v>
      </c>
      <c r="O579" s="1109">
        <v>0</v>
      </c>
      <c r="P579" s="1109">
        <v>0</v>
      </c>
      <c r="Q579" s="1109">
        <v>0</v>
      </c>
    </row>
    <row r="580" spans="1:17">
      <c r="A580" s="1109">
        <v>15738</v>
      </c>
      <c r="B580" s="1110" t="s">
        <v>10751</v>
      </c>
      <c r="C580" s="1109">
        <v>2.875</v>
      </c>
      <c r="D580" s="1109">
        <v>2.4950000000000001</v>
      </c>
      <c r="E580" s="1109">
        <v>5.0599999999999996</v>
      </c>
      <c r="F580" s="1109">
        <v>5.0599999999999996</v>
      </c>
      <c r="G580" s="1110" t="s">
        <v>4654</v>
      </c>
      <c r="H580" s="1110" t="s">
        <v>4654</v>
      </c>
      <c r="I580" s="1110" t="s">
        <v>4654</v>
      </c>
      <c r="J580" s="1109">
        <v>70000</v>
      </c>
      <c r="K580" s="1109">
        <v>0</v>
      </c>
      <c r="L580" s="1109">
        <v>0</v>
      </c>
      <c r="M580" s="1109">
        <v>112200</v>
      </c>
      <c r="N580" s="1109">
        <v>0</v>
      </c>
      <c r="O580" s="1109">
        <v>0</v>
      </c>
      <c r="P580" s="1109">
        <v>0</v>
      </c>
      <c r="Q580" s="1109">
        <v>0</v>
      </c>
    </row>
    <row r="581" spans="1:17">
      <c r="A581" s="1109">
        <v>15739</v>
      </c>
      <c r="B581" s="1110" t="s">
        <v>10751</v>
      </c>
      <c r="C581" s="1109">
        <v>2.875</v>
      </c>
      <c r="D581" s="1109">
        <v>2.4670000000000001</v>
      </c>
      <c r="E581" s="1109">
        <v>5.83</v>
      </c>
      <c r="F581" s="1109">
        <v>5.83</v>
      </c>
      <c r="G581" s="1110" t="s">
        <v>4654</v>
      </c>
      <c r="H581" s="1110" t="s">
        <v>4654</v>
      </c>
      <c r="I581" s="1110" t="s">
        <v>4654</v>
      </c>
      <c r="J581" s="1109">
        <v>70000</v>
      </c>
      <c r="K581" s="1109">
        <v>0</v>
      </c>
      <c r="L581" s="1109">
        <v>0</v>
      </c>
      <c r="M581" s="1109">
        <v>119800</v>
      </c>
      <c r="N581" s="1109">
        <v>0</v>
      </c>
      <c r="O581" s="1109">
        <v>0</v>
      </c>
      <c r="P581" s="1109">
        <v>0</v>
      </c>
      <c r="Q581" s="1109">
        <v>0</v>
      </c>
    </row>
    <row r="582" spans="1:17">
      <c r="A582" s="1109">
        <v>15740</v>
      </c>
      <c r="B582" s="1110" t="s">
        <v>10751</v>
      </c>
      <c r="C582" s="1109">
        <v>3.5</v>
      </c>
      <c r="D582" s="1109">
        <v>3.12</v>
      </c>
      <c r="E582" s="1109">
        <v>6.73</v>
      </c>
      <c r="F582" s="1109">
        <v>6.73</v>
      </c>
      <c r="G582" s="1110" t="s">
        <v>4654</v>
      </c>
      <c r="H582" s="1110" t="s">
        <v>4654</v>
      </c>
      <c r="I582" s="1110" t="s">
        <v>4654</v>
      </c>
      <c r="J582" s="1109">
        <v>70000</v>
      </c>
      <c r="K582" s="1109">
        <v>0</v>
      </c>
      <c r="L582" s="1109">
        <v>0</v>
      </c>
      <c r="M582" s="1109">
        <v>138300</v>
      </c>
      <c r="N582" s="1109">
        <v>0</v>
      </c>
      <c r="O582" s="1109">
        <v>0</v>
      </c>
      <c r="P582" s="1109">
        <v>0</v>
      </c>
      <c r="Q582" s="1109">
        <v>0</v>
      </c>
    </row>
    <row r="583" spans="1:17">
      <c r="A583" s="1109">
        <v>15741</v>
      </c>
      <c r="B583" s="1110" t="s">
        <v>10751</v>
      </c>
      <c r="C583" s="1109">
        <v>3.5</v>
      </c>
      <c r="D583" s="1109">
        <v>3.0920000000000001</v>
      </c>
      <c r="E583" s="1109">
        <v>7.2</v>
      </c>
      <c r="F583" s="1109">
        <v>7.2</v>
      </c>
      <c r="G583" s="1110" t="s">
        <v>4654</v>
      </c>
      <c r="H583" s="1110" t="s">
        <v>4654</v>
      </c>
      <c r="I583" s="1110" t="s">
        <v>4654</v>
      </c>
      <c r="J583" s="1109">
        <v>70000</v>
      </c>
      <c r="K583" s="1109">
        <v>0</v>
      </c>
      <c r="L583" s="1109">
        <v>0</v>
      </c>
      <c r="M583" s="1109">
        <v>147900</v>
      </c>
      <c r="N583" s="1109">
        <v>0</v>
      </c>
      <c r="O583" s="1109">
        <v>0</v>
      </c>
      <c r="P583" s="1109">
        <v>0</v>
      </c>
      <c r="Q583" s="1109">
        <v>0</v>
      </c>
    </row>
    <row r="584" spans="1:17">
      <c r="A584" s="1109">
        <v>15742</v>
      </c>
      <c r="B584" s="1110" t="s">
        <v>10751</v>
      </c>
      <c r="C584" s="1109">
        <v>3.5</v>
      </c>
      <c r="D584" s="1109">
        <v>3.052</v>
      </c>
      <c r="E584" s="1109">
        <v>7.86</v>
      </c>
      <c r="F584" s="1109">
        <v>7.86</v>
      </c>
      <c r="G584" s="1110" t="s">
        <v>4654</v>
      </c>
      <c r="H584" s="1110" t="s">
        <v>4654</v>
      </c>
      <c r="I584" s="1110" t="s">
        <v>4654</v>
      </c>
      <c r="J584" s="1109">
        <v>70000</v>
      </c>
      <c r="K584" s="1109">
        <v>0</v>
      </c>
      <c r="L584" s="1109">
        <v>0</v>
      </c>
      <c r="M584" s="1109">
        <v>161400</v>
      </c>
      <c r="N584" s="1109">
        <v>0</v>
      </c>
      <c r="O584" s="1109">
        <v>0</v>
      </c>
      <c r="P584" s="1109">
        <v>0</v>
      </c>
      <c r="Q584" s="1109">
        <v>0</v>
      </c>
    </row>
    <row r="585" spans="1:17">
      <c r="A585" s="1109">
        <v>15743</v>
      </c>
      <c r="B585" s="1110" t="s">
        <v>10751</v>
      </c>
      <c r="C585" s="1109">
        <v>3.5</v>
      </c>
      <c r="D585" s="1109">
        <v>3</v>
      </c>
      <c r="E585" s="1109">
        <v>8.6999999999999993</v>
      </c>
      <c r="F585" s="1109">
        <v>8.6999999999999993</v>
      </c>
      <c r="G585" s="1110" t="s">
        <v>4654</v>
      </c>
      <c r="H585" s="1110" t="s">
        <v>4654</v>
      </c>
      <c r="I585" s="1110" t="s">
        <v>4654</v>
      </c>
      <c r="J585" s="1109">
        <v>70000</v>
      </c>
      <c r="K585" s="1109">
        <v>0</v>
      </c>
      <c r="L585" s="1109">
        <v>0</v>
      </c>
      <c r="M585" s="1109">
        <v>178700</v>
      </c>
      <c r="N585" s="1109">
        <v>0</v>
      </c>
      <c r="O585" s="1109">
        <v>0</v>
      </c>
      <c r="P585" s="1109">
        <v>0</v>
      </c>
      <c r="Q585" s="1109">
        <v>0</v>
      </c>
    </row>
    <row r="586" spans="1:17">
      <c r="A586" s="1109">
        <v>15744</v>
      </c>
      <c r="B586" s="1110" t="s">
        <v>10751</v>
      </c>
      <c r="C586" s="1109">
        <v>4.5</v>
      </c>
      <c r="D586" s="1109">
        <v>4.0519999999999996</v>
      </c>
      <c r="E586" s="1109">
        <v>10.26</v>
      </c>
      <c r="F586" s="1109">
        <v>10.26</v>
      </c>
      <c r="G586" s="1110" t="s">
        <v>4654</v>
      </c>
      <c r="H586" s="1110" t="s">
        <v>4654</v>
      </c>
      <c r="I586" s="1110" t="s">
        <v>4654</v>
      </c>
      <c r="J586" s="1109">
        <v>70000</v>
      </c>
      <c r="K586" s="1109">
        <v>0</v>
      </c>
      <c r="L586" s="1109">
        <v>0</v>
      </c>
      <c r="M586" s="1109">
        <v>210600</v>
      </c>
      <c r="N586" s="1109">
        <v>0</v>
      </c>
      <c r="O586" s="1109">
        <v>0</v>
      </c>
      <c r="P586" s="1109">
        <v>0</v>
      </c>
      <c r="Q586" s="1109">
        <v>0</v>
      </c>
    </row>
    <row r="587" spans="1:17">
      <c r="A587" s="1109">
        <v>15745</v>
      </c>
      <c r="B587" s="1110" t="s">
        <v>10751</v>
      </c>
      <c r="C587" s="1109">
        <v>4.5</v>
      </c>
      <c r="D587" s="1109">
        <v>4</v>
      </c>
      <c r="E587" s="1109">
        <v>11.38</v>
      </c>
      <c r="F587" s="1109">
        <v>11.38</v>
      </c>
      <c r="G587" s="1110" t="s">
        <v>4654</v>
      </c>
      <c r="H587" s="1110" t="s">
        <v>4654</v>
      </c>
      <c r="I587" s="1110" t="s">
        <v>4654</v>
      </c>
      <c r="J587" s="1109">
        <v>70000</v>
      </c>
      <c r="K587" s="1109">
        <v>0</v>
      </c>
      <c r="L587" s="1109">
        <v>0</v>
      </c>
      <c r="M587" s="1109">
        <v>233700</v>
      </c>
      <c r="N587" s="1109">
        <v>0</v>
      </c>
      <c r="O587" s="1109">
        <v>0</v>
      </c>
      <c r="P587" s="1109">
        <v>0</v>
      </c>
      <c r="Q587" s="1109">
        <v>0</v>
      </c>
    </row>
    <row r="588" spans="1:17">
      <c r="A588" s="1109">
        <v>15748</v>
      </c>
      <c r="B588" s="1110" t="s">
        <v>4355</v>
      </c>
      <c r="C588" s="1109">
        <v>4.5</v>
      </c>
      <c r="D588" s="1109">
        <v>3.5</v>
      </c>
      <c r="E588" s="1109">
        <v>8.35</v>
      </c>
      <c r="F588" s="1109">
        <v>10.75</v>
      </c>
      <c r="G588" s="1110" t="s">
        <v>4355</v>
      </c>
      <c r="H588" s="1110" t="s">
        <v>10729</v>
      </c>
      <c r="I588" s="1110" t="s">
        <v>1367</v>
      </c>
      <c r="J588" s="1109">
        <v>58000</v>
      </c>
      <c r="K588" s="1109">
        <v>6.25</v>
      </c>
      <c r="L588" s="1109">
        <v>6.5940000000000003</v>
      </c>
      <c r="M588" s="1109">
        <v>475000</v>
      </c>
      <c r="N588" s="1109">
        <v>998870</v>
      </c>
      <c r="O588" s="1109">
        <v>33000</v>
      </c>
      <c r="P588" s="1109">
        <v>37700</v>
      </c>
      <c r="Q588" s="1109">
        <v>18800</v>
      </c>
    </row>
    <row r="589" spans="1:17">
      <c r="A589" s="1109">
        <v>15749</v>
      </c>
      <c r="B589" s="1110" t="s">
        <v>4355</v>
      </c>
      <c r="C589" s="1109">
        <v>5</v>
      </c>
      <c r="D589" s="1109">
        <v>3.95</v>
      </c>
      <c r="E589" s="1109">
        <v>9.99</v>
      </c>
      <c r="F589" s="1109">
        <v>13.2</v>
      </c>
      <c r="G589" s="1110" t="s">
        <v>4355</v>
      </c>
      <c r="H589" s="1110" t="s">
        <v>10729</v>
      </c>
      <c r="I589" s="1110" t="s">
        <v>1367</v>
      </c>
      <c r="J589" s="1109">
        <v>58000</v>
      </c>
      <c r="K589" s="1109">
        <v>7</v>
      </c>
      <c r="L589" s="1109">
        <v>4.0940000000000003</v>
      </c>
      <c r="M589" s="1109">
        <v>562000</v>
      </c>
      <c r="N589" s="1109">
        <v>1220000</v>
      </c>
      <c r="O589" s="1109">
        <v>44000</v>
      </c>
      <c r="P589" s="1109">
        <v>53100</v>
      </c>
      <c r="Q589" s="1109">
        <v>26500</v>
      </c>
    </row>
    <row r="590" spans="1:17">
      <c r="A590" s="1109">
        <v>15779</v>
      </c>
      <c r="B590" s="1110" t="s">
        <v>10699</v>
      </c>
      <c r="C590" s="1109">
        <v>2.875</v>
      </c>
      <c r="D590" s="1109">
        <v>1.25</v>
      </c>
      <c r="E590" s="1109">
        <v>18</v>
      </c>
      <c r="F590" s="1109">
        <v>18</v>
      </c>
      <c r="G590" s="1110" t="s">
        <v>4654</v>
      </c>
      <c r="H590" s="1110" t="s">
        <v>4654</v>
      </c>
      <c r="I590" s="1110" t="s">
        <v>4654</v>
      </c>
      <c r="J590" s="1109">
        <v>110000</v>
      </c>
      <c r="K590" s="1109">
        <v>2.875</v>
      </c>
      <c r="L590" s="1109">
        <v>1.25</v>
      </c>
      <c r="M590" s="1109">
        <v>579109</v>
      </c>
      <c r="N590" s="1109">
        <v>0</v>
      </c>
      <c r="O590" s="1109">
        <v>23797</v>
      </c>
      <c r="P590" s="1109">
        <v>0</v>
      </c>
      <c r="Q590" s="1109">
        <v>0</v>
      </c>
    </row>
    <row r="591" spans="1:17">
      <c r="A591" s="1109">
        <v>15780</v>
      </c>
      <c r="B591" s="1110" t="s">
        <v>10699</v>
      </c>
      <c r="C591" s="1109">
        <v>2.875</v>
      </c>
      <c r="D591" s="1109">
        <v>1.5</v>
      </c>
      <c r="E591" s="1109">
        <v>16</v>
      </c>
      <c r="F591" s="1109">
        <v>16</v>
      </c>
      <c r="G591" s="1110" t="s">
        <v>4654</v>
      </c>
      <c r="H591" s="1110" t="s">
        <v>4654</v>
      </c>
      <c r="I591" s="1110" t="s">
        <v>4654</v>
      </c>
      <c r="J591" s="1109">
        <v>110000</v>
      </c>
      <c r="K591" s="1109">
        <v>2.875</v>
      </c>
      <c r="L591" s="1109">
        <v>1.5</v>
      </c>
      <c r="M591" s="1109">
        <v>519713</v>
      </c>
      <c r="N591" s="1109">
        <v>0</v>
      </c>
      <c r="O591" s="1109">
        <v>22850</v>
      </c>
      <c r="P591" s="1109">
        <v>0</v>
      </c>
      <c r="Q591" s="1109">
        <v>0</v>
      </c>
    </row>
    <row r="592" spans="1:17">
      <c r="A592" s="1109">
        <v>15781</v>
      </c>
      <c r="B592" s="1110" t="s">
        <v>10699</v>
      </c>
      <c r="C592" s="1109">
        <v>2.875</v>
      </c>
      <c r="D592" s="1109">
        <v>0</v>
      </c>
      <c r="E592" s="1109">
        <v>0</v>
      </c>
      <c r="F592" s="1109">
        <v>0</v>
      </c>
      <c r="G592" s="1110" t="s">
        <v>4654</v>
      </c>
      <c r="H592" s="1110" t="s">
        <v>4654</v>
      </c>
      <c r="I592" s="1110" t="s">
        <v>4654</v>
      </c>
      <c r="J592" s="1109">
        <v>0</v>
      </c>
      <c r="K592" s="1109">
        <v>0</v>
      </c>
      <c r="L592" s="1109">
        <v>0</v>
      </c>
      <c r="M592" s="1109">
        <v>0</v>
      </c>
      <c r="N592" s="1109">
        <v>0</v>
      </c>
      <c r="O592" s="1109">
        <v>0</v>
      </c>
      <c r="P592" s="1109">
        <v>0</v>
      </c>
      <c r="Q592" s="1109">
        <v>0</v>
      </c>
    </row>
    <row r="593" spans="1:17">
      <c r="A593" s="1109">
        <v>15788</v>
      </c>
      <c r="B593" s="1110" t="s">
        <v>10751</v>
      </c>
      <c r="C593" s="1109">
        <v>1</v>
      </c>
      <c r="D593" s="1109">
        <v>0.84</v>
      </c>
      <c r="E593" s="1109">
        <v>0.79</v>
      </c>
      <c r="F593" s="1109">
        <v>0.79</v>
      </c>
      <c r="G593" s="1110" t="s">
        <v>4654</v>
      </c>
      <c r="H593" s="1110" t="s">
        <v>4654</v>
      </c>
      <c r="I593" s="1110" t="s">
        <v>4654</v>
      </c>
      <c r="J593" s="1109">
        <v>70000</v>
      </c>
      <c r="K593" s="1109">
        <v>0</v>
      </c>
      <c r="L593" s="1109">
        <v>0</v>
      </c>
      <c r="M593" s="1109">
        <v>16200</v>
      </c>
      <c r="N593" s="1109">
        <v>0</v>
      </c>
      <c r="O593" s="1109">
        <v>0</v>
      </c>
      <c r="P593" s="1109">
        <v>0</v>
      </c>
      <c r="Q593" s="1109">
        <v>0</v>
      </c>
    </row>
    <row r="594" spans="1:17">
      <c r="A594" s="1109">
        <v>15789</v>
      </c>
      <c r="B594" s="1110" t="s">
        <v>10751</v>
      </c>
      <c r="C594" s="1109">
        <v>1</v>
      </c>
      <c r="D594" s="1109">
        <v>0.82599999999999996</v>
      </c>
      <c r="E594" s="1109">
        <v>0.85</v>
      </c>
      <c r="F594" s="1109">
        <v>0.85</v>
      </c>
      <c r="G594" s="1110" t="s">
        <v>4654</v>
      </c>
      <c r="H594" s="1110" t="s">
        <v>4654</v>
      </c>
      <c r="I594" s="1110" t="s">
        <v>4654</v>
      </c>
      <c r="J594" s="1109">
        <v>70000</v>
      </c>
      <c r="K594" s="1109">
        <v>0</v>
      </c>
      <c r="L594" s="1109">
        <v>0</v>
      </c>
      <c r="M594" s="1109">
        <v>17500</v>
      </c>
      <c r="N594" s="1109">
        <v>0</v>
      </c>
      <c r="O594" s="1109">
        <v>0</v>
      </c>
      <c r="P594" s="1109">
        <v>0</v>
      </c>
      <c r="Q594" s="1109">
        <v>0</v>
      </c>
    </row>
    <row r="595" spans="1:17">
      <c r="A595" s="1109">
        <v>15790</v>
      </c>
      <c r="B595" s="1110" t="s">
        <v>10751</v>
      </c>
      <c r="C595" s="1109">
        <v>1</v>
      </c>
      <c r="D595" s="1109">
        <v>0.81</v>
      </c>
      <c r="E595" s="1109">
        <v>0.92</v>
      </c>
      <c r="F595" s="1109">
        <v>0.92</v>
      </c>
      <c r="G595" s="1110" t="s">
        <v>4654</v>
      </c>
      <c r="H595" s="1110" t="s">
        <v>4654</v>
      </c>
      <c r="I595" s="1110" t="s">
        <v>4654</v>
      </c>
      <c r="J595" s="1109">
        <v>70000</v>
      </c>
      <c r="K595" s="1109">
        <v>0</v>
      </c>
      <c r="L595" s="1109">
        <v>0</v>
      </c>
      <c r="M595" s="1109">
        <v>18900</v>
      </c>
      <c r="N595" s="1109">
        <v>0</v>
      </c>
      <c r="O595" s="1109">
        <v>0</v>
      </c>
      <c r="P595" s="1109">
        <v>0</v>
      </c>
      <c r="Q595" s="1109">
        <v>0</v>
      </c>
    </row>
    <row r="596" spans="1:17">
      <c r="A596" s="1109">
        <v>15791</v>
      </c>
      <c r="B596" s="1110" t="s">
        <v>10751</v>
      </c>
      <c r="C596" s="1109">
        <v>1</v>
      </c>
      <c r="D596" s="1109">
        <v>0.79600000000000004</v>
      </c>
      <c r="E596" s="1109">
        <v>0.98</v>
      </c>
      <c r="F596" s="1109">
        <v>0.98</v>
      </c>
      <c r="G596" s="1110" t="s">
        <v>4654</v>
      </c>
      <c r="H596" s="1110" t="s">
        <v>4654</v>
      </c>
      <c r="I596" s="1110" t="s">
        <v>4654</v>
      </c>
      <c r="J596" s="1109">
        <v>70000</v>
      </c>
      <c r="K596" s="1109">
        <v>0</v>
      </c>
      <c r="L596" s="1109">
        <v>0</v>
      </c>
      <c r="M596" s="1109">
        <v>20100</v>
      </c>
      <c r="N596" s="1109">
        <v>0</v>
      </c>
      <c r="O596" s="1109">
        <v>0</v>
      </c>
      <c r="P596" s="1109">
        <v>0</v>
      </c>
      <c r="Q596" s="1109">
        <v>0</v>
      </c>
    </row>
    <row r="597" spans="1:17">
      <c r="A597" s="1109">
        <v>15792</v>
      </c>
      <c r="B597" s="1110" t="s">
        <v>10751</v>
      </c>
      <c r="C597" s="1109">
        <v>1</v>
      </c>
      <c r="D597" s="1109">
        <v>0.78200000000000003</v>
      </c>
      <c r="E597" s="1109">
        <v>1.04</v>
      </c>
      <c r="F597" s="1109">
        <v>1.04</v>
      </c>
      <c r="G597" s="1110" t="s">
        <v>4654</v>
      </c>
      <c r="H597" s="1110" t="s">
        <v>4654</v>
      </c>
      <c r="I597" s="1110" t="s">
        <v>4654</v>
      </c>
      <c r="J597" s="1109">
        <v>70000</v>
      </c>
      <c r="K597" s="1109">
        <v>0</v>
      </c>
      <c r="L597" s="1109">
        <v>0</v>
      </c>
      <c r="M597" s="1109">
        <v>21400</v>
      </c>
      <c r="N597" s="1109">
        <v>0</v>
      </c>
      <c r="O597" s="1109">
        <v>0</v>
      </c>
      <c r="P597" s="1109">
        <v>0</v>
      </c>
      <c r="Q597" s="1109">
        <v>0</v>
      </c>
    </row>
    <row r="598" spans="1:17">
      <c r="A598" s="1109">
        <v>15820</v>
      </c>
      <c r="B598" s="1110" t="s">
        <v>4355</v>
      </c>
      <c r="C598" s="1109">
        <v>4</v>
      </c>
      <c r="D598" s="1109">
        <v>3.05</v>
      </c>
      <c r="E598" s="1109">
        <v>7.1677850000000003</v>
      </c>
      <c r="F598" s="1109">
        <v>9.6778530000000007</v>
      </c>
      <c r="G598" s="1110" t="s">
        <v>4355</v>
      </c>
      <c r="H598" s="1110" t="s">
        <v>10729</v>
      </c>
      <c r="I598" s="1110" t="s">
        <v>1367</v>
      </c>
      <c r="J598" s="1109">
        <v>58000</v>
      </c>
      <c r="K598" s="1109">
        <v>6</v>
      </c>
      <c r="L598" s="1109">
        <v>3.25</v>
      </c>
      <c r="M598" s="1109">
        <v>402000</v>
      </c>
      <c r="N598" s="1109">
        <v>919700</v>
      </c>
      <c r="O598" s="1109">
        <v>23580</v>
      </c>
      <c r="P598" s="1109">
        <v>33000</v>
      </c>
      <c r="Q598" s="1109">
        <v>16600</v>
      </c>
    </row>
    <row r="599" spans="1:17">
      <c r="A599" s="1109">
        <v>15821</v>
      </c>
      <c r="B599" s="1110" t="s">
        <v>4355</v>
      </c>
      <c r="C599" s="1109">
        <v>3.5</v>
      </c>
      <c r="D599" s="1109">
        <v>2.476</v>
      </c>
      <c r="E599" s="1109">
        <v>6.36</v>
      </c>
      <c r="F599" s="1109">
        <v>7.87</v>
      </c>
      <c r="G599" s="1110" t="s">
        <v>4355</v>
      </c>
      <c r="H599" s="1110" t="s">
        <v>10752</v>
      </c>
      <c r="I599" s="1110" t="s">
        <v>1367</v>
      </c>
      <c r="J599" s="1109">
        <v>58000</v>
      </c>
      <c r="K599" s="1109">
        <v>4.75</v>
      </c>
      <c r="L599" s="1109">
        <v>2.6560000000000001</v>
      </c>
      <c r="M599" s="1109">
        <v>380000</v>
      </c>
      <c r="N599" s="1109">
        <v>627520</v>
      </c>
      <c r="O599" s="1109">
        <v>19830</v>
      </c>
      <c r="P599" s="1109">
        <v>0</v>
      </c>
      <c r="Q599" s="1109">
        <v>0</v>
      </c>
    </row>
    <row r="600" spans="1:17">
      <c r="A600" s="1109">
        <v>16098</v>
      </c>
      <c r="B600" s="1110" t="s">
        <v>0</v>
      </c>
      <c r="C600" s="1109">
        <v>13.375</v>
      </c>
      <c r="D600" s="1109">
        <v>12.401009999999999</v>
      </c>
      <c r="E600" s="1109">
        <v>68</v>
      </c>
      <c r="F600" s="1109">
        <v>0</v>
      </c>
      <c r="G600" s="1110" t="s">
        <v>10753</v>
      </c>
      <c r="H600" s="1110" t="s">
        <v>4654</v>
      </c>
      <c r="I600" s="1110" t="s">
        <v>10754</v>
      </c>
      <c r="J600" s="1109">
        <v>0</v>
      </c>
      <c r="K600" s="1109">
        <v>0</v>
      </c>
      <c r="L600" s="1109">
        <v>0</v>
      </c>
      <c r="M600" s="1109">
        <v>0</v>
      </c>
      <c r="N600" s="1109">
        <v>0</v>
      </c>
      <c r="O600" s="1109">
        <v>0</v>
      </c>
      <c r="P600" s="1109">
        <v>0</v>
      </c>
      <c r="Q600" s="1109">
        <v>0</v>
      </c>
    </row>
    <row r="601" spans="1:17">
      <c r="A601" s="1109">
        <v>16099</v>
      </c>
      <c r="B601" s="1110" t="s">
        <v>0</v>
      </c>
      <c r="C601" s="1109">
        <v>13.375</v>
      </c>
      <c r="D601" s="1109">
        <v>12.34132</v>
      </c>
      <c r="E601" s="1109">
        <v>72</v>
      </c>
      <c r="F601" s="1109">
        <v>0</v>
      </c>
      <c r="G601" s="1110" t="s">
        <v>10753</v>
      </c>
      <c r="H601" s="1110" t="s">
        <v>4654</v>
      </c>
      <c r="I601" s="1110" t="s">
        <v>10755</v>
      </c>
      <c r="J601" s="1109">
        <v>0</v>
      </c>
      <c r="K601" s="1109">
        <v>0</v>
      </c>
      <c r="L601" s="1109">
        <v>0</v>
      </c>
      <c r="M601" s="1109">
        <v>0</v>
      </c>
      <c r="N601" s="1109">
        <v>0</v>
      </c>
      <c r="O601" s="1109">
        <v>0</v>
      </c>
      <c r="P601" s="1109">
        <v>0</v>
      </c>
      <c r="Q601" s="1109">
        <v>0</v>
      </c>
    </row>
    <row r="602" spans="1:17">
      <c r="A602" s="1109">
        <v>16100</v>
      </c>
      <c r="B602" s="1110" t="s">
        <v>0</v>
      </c>
      <c r="C602" s="1109">
        <v>10.75</v>
      </c>
      <c r="D602" s="1109">
        <v>9.9380030000000001</v>
      </c>
      <c r="E602" s="1109">
        <v>45.5</v>
      </c>
      <c r="F602" s="1109">
        <v>0</v>
      </c>
      <c r="G602" s="1110" t="s">
        <v>10753</v>
      </c>
      <c r="H602" s="1110" t="s">
        <v>4654</v>
      </c>
      <c r="I602" s="1110" t="s">
        <v>10756</v>
      </c>
      <c r="J602" s="1109">
        <v>0</v>
      </c>
      <c r="K602" s="1109">
        <v>0</v>
      </c>
      <c r="L602" s="1109">
        <v>0</v>
      </c>
      <c r="M602" s="1109">
        <v>0</v>
      </c>
      <c r="N602" s="1109">
        <v>0</v>
      </c>
      <c r="O602" s="1109">
        <v>0</v>
      </c>
      <c r="P602" s="1109">
        <v>0</v>
      </c>
      <c r="Q602" s="1109">
        <v>0</v>
      </c>
    </row>
    <row r="603" spans="1:17">
      <c r="A603" s="1109">
        <v>16101</v>
      </c>
      <c r="B603" s="1110" t="s">
        <v>0</v>
      </c>
      <c r="C603" s="1109">
        <v>10.75</v>
      </c>
      <c r="D603" s="1109">
        <v>10.22728</v>
      </c>
      <c r="E603" s="1109">
        <v>29.7</v>
      </c>
      <c r="F603" s="1109">
        <v>0</v>
      </c>
      <c r="G603" s="1110" t="s">
        <v>10753</v>
      </c>
      <c r="H603" s="1110" t="s">
        <v>4654</v>
      </c>
      <c r="I603" s="1110" t="s">
        <v>10756</v>
      </c>
      <c r="J603" s="1109">
        <v>0</v>
      </c>
      <c r="K603" s="1109">
        <v>0</v>
      </c>
      <c r="L603" s="1109">
        <v>0</v>
      </c>
      <c r="M603" s="1109">
        <v>0</v>
      </c>
      <c r="N603" s="1109">
        <v>0</v>
      </c>
      <c r="O603" s="1109">
        <v>0</v>
      </c>
      <c r="P603" s="1109">
        <v>0</v>
      </c>
      <c r="Q603" s="1109">
        <v>0</v>
      </c>
    </row>
    <row r="604" spans="1:17">
      <c r="A604" s="1109">
        <v>16103</v>
      </c>
      <c r="B604" s="1110" t="s">
        <v>0</v>
      </c>
      <c r="C604" s="1109">
        <v>7</v>
      </c>
      <c r="D604" s="1109">
        <v>6.2770060000000001</v>
      </c>
      <c r="E604" s="1109">
        <v>26</v>
      </c>
      <c r="F604" s="1109">
        <v>0</v>
      </c>
      <c r="G604" s="1110" t="s">
        <v>10753</v>
      </c>
      <c r="H604" s="1110" t="s">
        <v>4654</v>
      </c>
      <c r="I604" s="1110" t="s">
        <v>10757</v>
      </c>
      <c r="J604" s="1109">
        <v>0</v>
      </c>
      <c r="K604" s="1109">
        <v>0</v>
      </c>
      <c r="L604" s="1109">
        <v>0</v>
      </c>
      <c r="M604" s="1109">
        <v>0</v>
      </c>
      <c r="N604" s="1109">
        <v>0</v>
      </c>
      <c r="O604" s="1109">
        <v>0</v>
      </c>
      <c r="P604" s="1109">
        <v>0</v>
      </c>
      <c r="Q604" s="1109">
        <v>0</v>
      </c>
    </row>
    <row r="605" spans="1:17">
      <c r="A605" s="1109">
        <v>16105</v>
      </c>
      <c r="B605" s="1110" t="s">
        <v>0</v>
      </c>
      <c r="C605" s="1109">
        <v>3.5</v>
      </c>
      <c r="D605" s="1109">
        <v>2.97546</v>
      </c>
      <c r="E605" s="1109">
        <v>9.1999999999999993</v>
      </c>
      <c r="F605" s="1109">
        <v>0</v>
      </c>
      <c r="G605" s="1110" t="s">
        <v>10753</v>
      </c>
      <c r="H605" s="1110" t="s">
        <v>4654</v>
      </c>
      <c r="I605" s="1110" t="s">
        <v>10758</v>
      </c>
      <c r="J605" s="1109">
        <v>0</v>
      </c>
      <c r="K605" s="1109">
        <v>0</v>
      </c>
      <c r="L605" s="1109">
        <v>0</v>
      </c>
      <c r="M605" s="1109">
        <v>0</v>
      </c>
      <c r="N605" s="1109">
        <v>0</v>
      </c>
      <c r="O605" s="1109">
        <v>0</v>
      </c>
      <c r="P605" s="1109">
        <v>0</v>
      </c>
      <c r="Q605" s="1109">
        <v>0</v>
      </c>
    </row>
    <row r="606" spans="1:17">
      <c r="A606" s="1109">
        <v>16107</v>
      </c>
      <c r="B606" s="1110" t="s">
        <v>0</v>
      </c>
      <c r="C606" s="1109">
        <v>13.375</v>
      </c>
      <c r="D606" s="1109">
        <v>12.414999999999999</v>
      </c>
      <c r="E606" s="1109">
        <v>68</v>
      </c>
      <c r="F606" s="1109">
        <v>0</v>
      </c>
      <c r="G606" s="1110" t="s">
        <v>10759</v>
      </c>
      <c r="H606" s="1110" t="s">
        <v>4654</v>
      </c>
      <c r="I606" s="1110" t="s">
        <v>10760</v>
      </c>
      <c r="J606" s="1109">
        <v>0</v>
      </c>
      <c r="K606" s="1109">
        <v>0</v>
      </c>
      <c r="L606" s="1109">
        <v>0</v>
      </c>
      <c r="M606" s="1109">
        <v>0</v>
      </c>
      <c r="N606" s="1109">
        <v>0</v>
      </c>
      <c r="O606" s="1109">
        <v>0</v>
      </c>
      <c r="P606" s="1109">
        <v>0</v>
      </c>
      <c r="Q606" s="1109">
        <v>0</v>
      </c>
    </row>
    <row r="607" spans="1:17">
      <c r="A607" s="1109">
        <v>16108</v>
      </c>
      <c r="B607" s="1110" t="s">
        <v>0</v>
      </c>
      <c r="C607" s="1109">
        <v>13.375</v>
      </c>
      <c r="D607" s="1109">
        <v>12.414999999999999</v>
      </c>
      <c r="E607" s="1109">
        <v>68</v>
      </c>
      <c r="F607" s="1109">
        <v>0</v>
      </c>
      <c r="G607" s="1110" t="s">
        <v>10753</v>
      </c>
      <c r="H607" s="1110" t="s">
        <v>4654</v>
      </c>
      <c r="I607" s="1110" t="s">
        <v>10754</v>
      </c>
      <c r="J607" s="1109">
        <v>0</v>
      </c>
      <c r="K607" s="1109">
        <v>0</v>
      </c>
      <c r="L607" s="1109">
        <v>0</v>
      </c>
      <c r="M607" s="1109">
        <v>0</v>
      </c>
      <c r="N607" s="1109">
        <v>0</v>
      </c>
      <c r="O607" s="1109">
        <v>0</v>
      </c>
      <c r="P607" s="1109">
        <v>0</v>
      </c>
      <c r="Q607" s="1109">
        <v>0</v>
      </c>
    </row>
    <row r="608" spans="1:17">
      <c r="A608" s="1109">
        <v>16109</v>
      </c>
      <c r="B608" s="1110" t="s">
        <v>0</v>
      </c>
      <c r="C608" s="1109">
        <v>13.375</v>
      </c>
      <c r="D608" s="1109">
        <v>12.414999999999999</v>
      </c>
      <c r="E608" s="1109">
        <v>68</v>
      </c>
      <c r="F608" s="1109">
        <v>0</v>
      </c>
      <c r="G608" s="1110" t="s">
        <v>10753</v>
      </c>
      <c r="H608" s="1110" t="s">
        <v>4654</v>
      </c>
      <c r="I608" s="1110" t="s">
        <v>10755</v>
      </c>
      <c r="J608" s="1109">
        <v>0</v>
      </c>
      <c r="K608" s="1109">
        <v>0</v>
      </c>
      <c r="L608" s="1109">
        <v>0</v>
      </c>
      <c r="M608" s="1109">
        <v>0</v>
      </c>
      <c r="N608" s="1109">
        <v>0</v>
      </c>
      <c r="O608" s="1109">
        <v>0</v>
      </c>
      <c r="P608" s="1109">
        <v>0</v>
      </c>
      <c r="Q608" s="1109">
        <v>0</v>
      </c>
    </row>
    <row r="609" spans="1:17">
      <c r="A609" s="1109">
        <v>16110</v>
      </c>
      <c r="B609" s="1110" t="s">
        <v>0</v>
      </c>
      <c r="C609" s="1109">
        <v>10.75</v>
      </c>
      <c r="D609" s="1109">
        <v>10.050000000000001</v>
      </c>
      <c r="E609" s="1109">
        <v>40.5</v>
      </c>
      <c r="F609" s="1109">
        <v>0</v>
      </c>
      <c r="G609" s="1110" t="s">
        <v>10734</v>
      </c>
      <c r="H609" s="1110" t="s">
        <v>4654</v>
      </c>
      <c r="I609" s="1110" t="s">
        <v>10760</v>
      </c>
      <c r="J609" s="1109">
        <v>0</v>
      </c>
      <c r="K609" s="1109">
        <v>0</v>
      </c>
      <c r="L609" s="1109">
        <v>0</v>
      </c>
      <c r="M609" s="1109">
        <v>0</v>
      </c>
      <c r="N609" s="1109">
        <v>0</v>
      </c>
      <c r="O609" s="1109">
        <v>0</v>
      </c>
      <c r="P609" s="1109">
        <v>0</v>
      </c>
      <c r="Q609" s="1109">
        <v>0</v>
      </c>
    </row>
    <row r="610" spans="1:17">
      <c r="A610" s="1109">
        <v>16111</v>
      </c>
      <c r="B610" s="1110" t="s">
        <v>0</v>
      </c>
      <c r="C610" s="1109">
        <v>10.75</v>
      </c>
      <c r="D610" s="1109">
        <v>9.9499999999999993</v>
      </c>
      <c r="E610" s="1109">
        <v>45.5</v>
      </c>
      <c r="F610" s="1109">
        <v>0</v>
      </c>
      <c r="G610" s="1110" t="s">
        <v>10753</v>
      </c>
      <c r="H610" s="1110" t="s">
        <v>4654</v>
      </c>
      <c r="I610" s="1110" t="s">
        <v>10761</v>
      </c>
      <c r="J610" s="1109">
        <v>0</v>
      </c>
      <c r="K610" s="1109">
        <v>0</v>
      </c>
      <c r="L610" s="1109">
        <v>0</v>
      </c>
      <c r="M610" s="1109">
        <v>0</v>
      </c>
      <c r="N610" s="1109">
        <v>0</v>
      </c>
      <c r="O610" s="1109">
        <v>0</v>
      </c>
      <c r="P610" s="1109">
        <v>0</v>
      </c>
      <c r="Q610" s="1109">
        <v>0</v>
      </c>
    </row>
    <row r="611" spans="1:17">
      <c r="A611" s="1109">
        <v>16114</v>
      </c>
      <c r="B611" s="1110" t="s">
        <v>0</v>
      </c>
      <c r="C611" s="1109">
        <v>8.625</v>
      </c>
      <c r="D611" s="1109">
        <v>8.0169999999999995</v>
      </c>
      <c r="E611" s="1109">
        <v>24</v>
      </c>
      <c r="F611" s="1109">
        <v>0</v>
      </c>
      <c r="G611" s="1110" t="s">
        <v>10734</v>
      </c>
      <c r="H611" s="1110" t="s">
        <v>4654</v>
      </c>
      <c r="I611" s="1110" t="s">
        <v>10760</v>
      </c>
      <c r="J611" s="1109">
        <v>0</v>
      </c>
      <c r="K611" s="1109">
        <v>0</v>
      </c>
      <c r="L611" s="1109">
        <v>0</v>
      </c>
      <c r="M611" s="1109">
        <v>0</v>
      </c>
      <c r="N611" s="1109">
        <v>0</v>
      </c>
      <c r="O611" s="1109">
        <v>0</v>
      </c>
      <c r="P611" s="1109">
        <v>0</v>
      </c>
      <c r="Q611" s="1109">
        <v>0</v>
      </c>
    </row>
    <row r="612" spans="1:17">
      <c r="A612" s="1109">
        <v>16115</v>
      </c>
      <c r="B612" s="1110" t="s">
        <v>0</v>
      </c>
      <c r="C612" s="1109">
        <v>7</v>
      </c>
      <c r="D612" s="1109">
        <v>6.3659999999999997</v>
      </c>
      <c r="E612" s="1109">
        <v>23</v>
      </c>
      <c r="F612" s="1109">
        <v>0</v>
      </c>
      <c r="G612" s="1110" t="s">
        <v>10734</v>
      </c>
      <c r="H612" s="1110" t="s">
        <v>4654</v>
      </c>
      <c r="I612" s="1110" t="s">
        <v>10760</v>
      </c>
      <c r="J612" s="1109">
        <v>0</v>
      </c>
      <c r="K612" s="1109">
        <v>0</v>
      </c>
      <c r="L612" s="1109">
        <v>0</v>
      </c>
      <c r="M612" s="1109">
        <v>0</v>
      </c>
      <c r="N612" s="1109">
        <v>0</v>
      </c>
      <c r="O612" s="1109">
        <v>0</v>
      </c>
      <c r="P612" s="1109">
        <v>0</v>
      </c>
      <c r="Q612" s="1109">
        <v>0</v>
      </c>
    </row>
    <row r="613" spans="1:17">
      <c r="A613" s="1109">
        <v>16116</v>
      </c>
      <c r="B613" s="1110" t="s">
        <v>0</v>
      </c>
      <c r="C613" s="1109">
        <v>7</v>
      </c>
      <c r="D613" s="1109">
        <v>6.2759999999999998</v>
      </c>
      <c r="E613" s="1109">
        <v>26</v>
      </c>
      <c r="F613" s="1109">
        <v>0</v>
      </c>
      <c r="G613" s="1110" t="s">
        <v>10734</v>
      </c>
      <c r="H613" s="1110" t="s">
        <v>4654</v>
      </c>
      <c r="I613" s="1110" t="s">
        <v>10760</v>
      </c>
      <c r="J613" s="1109">
        <v>0</v>
      </c>
      <c r="K613" s="1109">
        <v>0</v>
      </c>
      <c r="L613" s="1109">
        <v>0</v>
      </c>
      <c r="M613" s="1109">
        <v>0</v>
      </c>
      <c r="N613" s="1109">
        <v>0</v>
      </c>
      <c r="O613" s="1109">
        <v>0</v>
      </c>
      <c r="P613" s="1109">
        <v>0</v>
      </c>
      <c r="Q613" s="1109">
        <v>0</v>
      </c>
    </row>
    <row r="614" spans="1:17">
      <c r="A614" s="1109">
        <v>16117</v>
      </c>
      <c r="B614" s="1110" t="s">
        <v>0</v>
      </c>
      <c r="C614" s="1109">
        <v>7</v>
      </c>
      <c r="D614" s="1109">
        <v>6.1840000000000002</v>
      </c>
      <c r="E614" s="1109">
        <v>29</v>
      </c>
      <c r="F614" s="1109">
        <v>0</v>
      </c>
      <c r="G614" s="1110" t="s">
        <v>10734</v>
      </c>
      <c r="H614" s="1110" t="s">
        <v>4654</v>
      </c>
      <c r="I614" s="1110" t="s">
        <v>10760</v>
      </c>
      <c r="J614" s="1109">
        <v>0</v>
      </c>
      <c r="K614" s="1109">
        <v>0</v>
      </c>
      <c r="L614" s="1109">
        <v>0</v>
      </c>
      <c r="M614" s="1109">
        <v>0</v>
      </c>
      <c r="N614" s="1109">
        <v>0</v>
      </c>
      <c r="O614" s="1109">
        <v>0</v>
      </c>
      <c r="P614" s="1109">
        <v>0</v>
      </c>
      <c r="Q614" s="1109">
        <v>0</v>
      </c>
    </row>
    <row r="615" spans="1:17">
      <c r="A615" s="1109">
        <v>16119</v>
      </c>
      <c r="B615" s="1110" t="s">
        <v>0</v>
      </c>
      <c r="C615" s="1109">
        <v>13.375</v>
      </c>
      <c r="D615" s="1109">
        <v>12.715</v>
      </c>
      <c r="E615" s="1109">
        <v>48</v>
      </c>
      <c r="F615" s="1109">
        <v>0</v>
      </c>
      <c r="G615" s="1110" t="s">
        <v>10762</v>
      </c>
      <c r="H615" s="1110" t="s">
        <v>4654</v>
      </c>
      <c r="I615" s="1110" t="s">
        <v>10735</v>
      </c>
      <c r="J615" s="1109">
        <v>0</v>
      </c>
      <c r="K615" s="1109">
        <v>0</v>
      </c>
      <c r="L615" s="1109">
        <v>0</v>
      </c>
      <c r="M615" s="1109">
        <v>0</v>
      </c>
      <c r="N615" s="1109">
        <v>0</v>
      </c>
      <c r="O615" s="1109">
        <v>0</v>
      </c>
      <c r="P615" s="1109">
        <v>0</v>
      </c>
      <c r="Q615" s="1109">
        <v>0</v>
      </c>
    </row>
    <row r="616" spans="1:17">
      <c r="A616" s="1109">
        <v>16120</v>
      </c>
      <c r="B616" s="1110" t="s">
        <v>0</v>
      </c>
      <c r="C616" s="1109">
        <v>13.375</v>
      </c>
      <c r="D616" s="1109">
        <v>12.615</v>
      </c>
      <c r="E616" s="1109">
        <v>54.5</v>
      </c>
      <c r="F616" s="1109">
        <v>0</v>
      </c>
      <c r="G616" s="1110" t="s">
        <v>10759</v>
      </c>
      <c r="H616" s="1110" t="s">
        <v>4654</v>
      </c>
      <c r="I616" s="1110" t="s">
        <v>10760</v>
      </c>
      <c r="J616" s="1109">
        <v>0</v>
      </c>
      <c r="K616" s="1109">
        <v>0</v>
      </c>
      <c r="L616" s="1109">
        <v>0</v>
      </c>
      <c r="M616" s="1109">
        <v>0</v>
      </c>
      <c r="N616" s="1109">
        <v>0</v>
      </c>
      <c r="O616" s="1109">
        <v>0</v>
      </c>
      <c r="P616" s="1109">
        <v>0</v>
      </c>
      <c r="Q616" s="1109">
        <v>0</v>
      </c>
    </row>
    <row r="617" spans="1:17">
      <c r="A617" s="1109">
        <v>16121</v>
      </c>
      <c r="B617" s="1110" t="s">
        <v>0</v>
      </c>
      <c r="C617" s="1109">
        <v>13.375</v>
      </c>
      <c r="D617" s="1109">
        <v>12.414999999999999</v>
      </c>
      <c r="E617" s="1109">
        <v>68</v>
      </c>
      <c r="F617" s="1109">
        <v>0</v>
      </c>
      <c r="G617" s="1110" t="s">
        <v>10763</v>
      </c>
      <c r="H617" s="1110" t="s">
        <v>4654</v>
      </c>
      <c r="I617" s="1110" t="s">
        <v>10760</v>
      </c>
      <c r="J617" s="1109">
        <v>0</v>
      </c>
      <c r="K617" s="1109">
        <v>0</v>
      </c>
      <c r="L617" s="1109">
        <v>0</v>
      </c>
      <c r="M617" s="1109">
        <v>0</v>
      </c>
      <c r="N617" s="1109">
        <v>0</v>
      </c>
      <c r="O617" s="1109">
        <v>0</v>
      </c>
      <c r="P617" s="1109">
        <v>0</v>
      </c>
      <c r="Q617" s="1109">
        <v>0</v>
      </c>
    </row>
    <row r="618" spans="1:17">
      <c r="A618" s="1109">
        <v>16122</v>
      </c>
      <c r="B618" s="1110" t="s">
        <v>0</v>
      </c>
      <c r="C618" s="1109">
        <v>13.375</v>
      </c>
      <c r="D618" s="1109">
        <v>12.414999999999999</v>
      </c>
      <c r="E618" s="1109">
        <v>68</v>
      </c>
      <c r="F618" s="1109">
        <v>0</v>
      </c>
      <c r="G618" s="1110" t="s">
        <v>10764</v>
      </c>
      <c r="H618" s="1110" t="s">
        <v>4654</v>
      </c>
      <c r="I618" s="1110" t="s">
        <v>10760</v>
      </c>
      <c r="J618" s="1109">
        <v>0</v>
      </c>
      <c r="K618" s="1109">
        <v>0</v>
      </c>
      <c r="L618" s="1109">
        <v>0</v>
      </c>
      <c r="M618" s="1109">
        <v>0</v>
      </c>
      <c r="N618" s="1109">
        <v>0</v>
      </c>
      <c r="O618" s="1109">
        <v>0</v>
      </c>
      <c r="P618" s="1109">
        <v>0</v>
      </c>
      <c r="Q618" s="1109">
        <v>0</v>
      </c>
    </row>
    <row r="619" spans="1:17">
      <c r="A619" s="1109">
        <v>16123</v>
      </c>
      <c r="B619" s="1110" t="s">
        <v>0</v>
      </c>
      <c r="C619" s="1109">
        <v>13.375</v>
      </c>
      <c r="D619" s="1109">
        <v>12.414999999999999</v>
      </c>
      <c r="E619" s="1109">
        <v>68</v>
      </c>
      <c r="F619" s="1109">
        <v>0</v>
      </c>
      <c r="G619" s="1110" t="s">
        <v>10759</v>
      </c>
      <c r="H619" s="1110" t="s">
        <v>4654</v>
      </c>
      <c r="I619" s="1110" t="s">
        <v>10760</v>
      </c>
      <c r="J619" s="1109">
        <v>0</v>
      </c>
      <c r="K619" s="1109">
        <v>0</v>
      </c>
      <c r="L619" s="1109">
        <v>0</v>
      </c>
      <c r="M619" s="1109">
        <v>0</v>
      </c>
      <c r="N619" s="1109">
        <v>0</v>
      </c>
      <c r="O619" s="1109">
        <v>0</v>
      </c>
      <c r="P619" s="1109">
        <v>0</v>
      </c>
      <c r="Q619" s="1109">
        <v>0</v>
      </c>
    </row>
    <row r="620" spans="1:17">
      <c r="A620" s="1109">
        <v>16124</v>
      </c>
      <c r="B620" s="1110" t="s">
        <v>0</v>
      </c>
      <c r="C620" s="1109">
        <v>13.375</v>
      </c>
      <c r="D620" s="1109">
        <v>12.414999999999999</v>
      </c>
      <c r="E620" s="1109">
        <v>68</v>
      </c>
      <c r="F620" s="1109">
        <v>0</v>
      </c>
      <c r="G620" s="1110" t="s">
        <v>10765</v>
      </c>
      <c r="H620" s="1110" t="s">
        <v>4654</v>
      </c>
      <c r="I620" s="1110" t="s">
        <v>10760</v>
      </c>
      <c r="J620" s="1109">
        <v>0</v>
      </c>
      <c r="K620" s="1109">
        <v>0</v>
      </c>
      <c r="L620" s="1109">
        <v>0</v>
      </c>
      <c r="M620" s="1109">
        <v>0</v>
      </c>
      <c r="N620" s="1109">
        <v>0</v>
      </c>
      <c r="O620" s="1109">
        <v>0</v>
      </c>
      <c r="P620" s="1109">
        <v>0</v>
      </c>
      <c r="Q620" s="1109">
        <v>0</v>
      </c>
    </row>
    <row r="621" spans="1:17">
      <c r="A621" s="1109">
        <v>16132</v>
      </c>
      <c r="B621" s="1110" t="s">
        <v>0</v>
      </c>
      <c r="C621" s="1109">
        <v>8.625</v>
      </c>
      <c r="D621" s="1109">
        <v>8.0969999999999995</v>
      </c>
      <c r="E621" s="1109">
        <v>24</v>
      </c>
      <c r="F621" s="1109">
        <v>0</v>
      </c>
      <c r="G621" s="1110" t="s">
        <v>10766</v>
      </c>
      <c r="H621" s="1110" t="s">
        <v>4654</v>
      </c>
      <c r="I621" s="1110" t="s">
        <v>10735</v>
      </c>
      <c r="J621" s="1109">
        <v>0</v>
      </c>
      <c r="K621" s="1109">
        <v>0</v>
      </c>
      <c r="L621" s="1109">
        <v>0</v>
      </c>
      <c r="M621" s="1109">
        <v>0</v>
      </c>
      <c r="N621" s="1109">
        <v>0</v>
      </c>
      <c r="O621" s="1109">
        <v>0</v>
      </c>
      <c r="P621" s="1109">
        <v>0</v>
      </c>
      <c r="Q621" s="1109">
        <v>0</v>
      </c>
    </row>
    <row r="622" spans="1:17">
      <c r="A622" s="1109">
        <v>16133</v>
      </c>
      <c r="B622" s="1110" t="s">
        <v>0</v>
      </c>
      <c r="C622" s="1109">
        <v>8.625</v>
      </c>
      <c r="D622" s="1109">
        <v>8.0969999999999995</v>
      </c>
      <c r="E622" s="1109">
        <v>24</v>
      </c>
      <c r="F622" s="1109">
        <v>0</v>
      </c>
      <c r="G622" s="1110" t="s">
        <v>10759</v>
      </c>
      <c r="H622" s="1110" t="s">
        <v>4654</v>
      </c>
      <c r="I622" s="1110" t="s">
        <v>10735</v>
      </c>
      <c r="J622" s="1109">
        <v>0</v>
      </c>
      <c r="K622" s="1109">
        <v>0</v>
      </c>
      <c r="L622" s="1109">
        <v>0</v>
      </c>
      <c r="M622" s="1109">
        <v>0</v>
      </c>
      <c r="N622" s="1109">
        <v>0</v>
      </c>
      <c r="O622" s="1109">
        <v>0</v>
      </c>
      <c r="P622" s="1109">
        <v>0</v>
      </c>
      <c r="Q622" s="1109">
        <v>0</v>
      </c>
    </row>
    <row r="623" spans="1:17">
      <c r="A623" s="1109">
        <v>16134</v>
      </c>
      <c r="B623" s="1110" t="s">
        <v>0</v>
      </c>
      <c r="C623" s="1109">
        <v>8.625</v>
      </c>
      <c r="D623" s="1109">
        <v>7.8250000000000002</v>
      </c>
      <c r="E623" s="1109">
        <v>36</v>
      </c>
      <c r="F623" s="1109">
        <v>0</v>
      </c>
      <c r="G623" s="1110" t="s">
        <v>10766</v>
      </c>
      <c r="H623" s="1110" t="s">
        <v>4654</v>
      </c>
      <c r="I623" s="1110" t="s">
        <v>10735</v>
      </c>
      <c r="J623" s="1109">
        <v>0</v>
      </c>
      <c r="K623" s="1109">
        <v>0</v>
      </c>
      <c r="L623" s="1109">
        <v>0</v>
      </c>
      <c r="M623" s="1109">
        <v>0</v>
      </c>
      <c r="N623" s="1109">
        <v>0</v>
      </c>
      <c r="O623" s="1109">
        <v>0</v>
      </c>
      <c r="P623" s="1109">
        <v>0</v>
      </c>
      <c r="Q623" s="1109">
        <v>0</v>
      </c>
    </row>
    <row r="624" spans="1:17">
      <c r="A624" s="1109">
        <v>16135</v>
      </c>
      <c r="B624" s="1110" t="s">
        <v>0</v>
      </c>
      <c r="C624" s="1109">
        <v>7.75</v>
      </c>
      <c r="D624" s="1109">
        <v>6.56</v>
      </c>
      <c r="E624" s="1109">
        <v>46.1</v>
      </c>
      <c r="F624" s="1109">
        <v>0</v>
      </c>
      <c r="G624" s="1110" t="s">
        <v>10767</v>
      </c>
      <c r="H624" s="1110" t="s">
        <v>4654</v>
      </c>
      <c r="I624" s="1110" t="s">
        <v>10768</v>
      </c>
      <c r="J624" s="1109">
        <v>0</v>
      </c>
      <c r="K624" s="1109">
        <v>0</v>
      </c>
      <c r="L624" s="1109">
        <v>0</v>
      </c>
      <c r="M624" s="1109">
        <v>0</v>
      </c>
      <c r="N624" s="1109">
        <v>0</v>
      </c>
      <c r="O624" s="1109">
        <v>0</v>
      </c>
      <c r="P624" s="1109">
        <v>0</v>
      </c>
      <c r="Q624" s="1109">
        <v>0</v>
      </c>
    </row>
    <row r="625" spans="1:17">
      <c r="A625" s="1109">
        <v>16136</v>
      </c>
      <c r="B625" s="1110" t="s">
        <v>0</v>
      </c>
      <c r="C625" s="1109">
        <v>7.625</v>
      </c>
      <c r="D625" s="1109">
        <v>6.625</v>
      </c>
      <c r="E625" s="1109">
        <v>39</v>
      </c>
      <c r="F625" s="1109">
        <v>0</v>
      </c>
      <c r="G625" s="1110" t="s">
        <v>10767</v>
      </c>
      <c r="H625" s="1110" t="s">
        <v>4654</v>
      </c>
      <c r="I625" s="1110" t="s">
        <v>10768</v>
      </c>
      <c r="J625" s="1109">
        <v>0</v>
      </c>
      <c r="K625" s="1109">
        <v>0</v>
      </c>
      <c r="L625" s="1109">
        <v>0</v>
      </c>
      <c r="M625" s="1109">
        <v>0</v>
      </c>
      <c r="N625" s="1109">
        <v>0</v>
      </c>
      <c r="O625" s="1109">
        <v>0</v>
      </c>
      <c r="P625" s="1109">
        <v>0</v>
      </c>
      <c r="Q625" s="1109">
        <v>0</v>
      </c>
    </row>
    <row r="626" spans="1:17">
      <c r="A626" s="1109">
        <v>16137</v>
      </c>
      <c r="B626" s="1110" t="s">
        <v>0</v>
      </c>
      <c r="C626" s="1109">
        <v>7</v>
      </c>
      <c r="D626" s="1109">
        <v>6.4560000000000004</v>
      </c>
      <c r="E626" s="1109">
        <v>20</v>
      </c>
      <c r="F626" s="1109">
        <v>0</v>
      </c>
      <c r="G626" s="1110" t="s">
        <v>10766</v>
      </c>
      <c r="H626" s="1110" t="s">
        <v>4654</v>
      </c>
      <c r="I626" s="1110" t="s">
        <v>10735</v>
      </c>
      <c r="J626" s="1109">
        <v>0</v>
      </c>
      <c r="K626" s="1109">
        <v>0</v>
      </c>
      <c r="L626" s="1109">
        <v>0</v>
      </c>
      <c r="M626" s="1109">
        <v>0</v>
      </c>
      <c r="N626" s="1109">
        <v>0</v>
      </c>
      <c r="O626" s="1109">
        <v>0</v>
      </c>
      <c r="P626" s="1109">
        <v>0</v>
      </c>
      <c r="Q626" s="1109">
        <v>0</v>
      </c>
    </row>
    <row r="627" spans="1:17">
      <c r="A627" s="1109">
        <v>16138</v>
      </c>
      <c r="B627" s="1110" t="s">
        <v>0</v>
      </c>
      <c r="C627" s="1109">
        <v>7</v>
      </c>
      <c r="D627" s="1109">
        <v>6.2759999999999998</v>
      </c>
      <c r="E627" s="1109">
        <v>26</v>
      </c>
      <c r="F627" s="1109">
        <v>0</v>
      </c>
      <c r="G627" s="1110" t="s">
        <v>10767</v>
      </c>
      <c r="H627" s="1110" t="s">
        <v>4654</v>
      </c>
      <c r="I627" s="1110" t="s">
        <v>10736</v>
      </c>
      <c r="J627" s="1109">
        <v>0</v>
      </c>
      <c r="K627" s="1109">
        <v>0</v>
      </c>
      <c r="L627" s="1109">
        <v>0</v>
      </c>
      <c r="M627" s="1109">
        <v>0</v>
      </c>
      <c r="N627" s="1109">
        <v>0</v>
      </c>
      <c r="O627" s="1109">
        <v>0</v>
      </c>
      <c r="P627" s="1109">
        <v>0</v>
      </c>
      <c r="Q627" s="1109">
        <v>0</v>
      </c>
    </row>
    <row r="628" spans="1:17">
      <c r="A628" s="1109">
        <v>16139</v>
      </c>
      <c r="B628" s="1110" t="s">
        <v>0</v>
      </c>
      <c r="C628" s="1109">
        <v>7</v>
      </c>
      <c r="D628" s="1109">
        <v>6.1840000000000002</v>
      </c>
      <c r="E628" s="1109">
        <v>29</v>
      </c>
      <c r="F628" s="1109">
        <v>0</v>
      </c>
      <c r="G628" s="1110" t="s">
        <v>10767</v>
      </c>
      <c r="H628" s="1110" t="s">
        <v>4654</v>
      </c>
      <c r="I628" s="1110" t="s">
        <v>10736</v>
      </c>
      <c r="J628" s="1109">
        <v>0</v>
      </c>
      <c r="K628" s="1109">
        <v>0</v>
      </c>
      <c r="L628" s="1109">
        <v>0</v>
      </c>
      <c r="M628" s="1109">
        <v>0</v>
      </c>
      <c r="N628" s="1109">
        <v>0</v>
      </c>
      <c r="O628" s="1109">
        <v>0</v>
      </c>
      <c r="P628" s="1109">
        <v>0</v>
      </c>
      <c r="Q628" s="1109">
        <v>0</v>
      </c>
    </row>
    <row r="629" spans="1:17">
      <c r="A629" s="1109">
        <v>16140</v>
      </c>
      <c r="B629" s="1110" t="s">
        <v>0</v>
      </c>
      <c r="C629" s="1109">
        <v>5.5</v>
      </c>
      <c r="D629" s="1109">
        <v>4.95</v>
      </c>
      <c r="E629" s="1109">
        <v>15.5</v>
      </c>
      <c r="F629" s="1109">
        <v>0</v>
      </c>
      <c r="G629" s="1110" t="s">
        <v>10769</v>
      </c>
      <c r="H629" s="1110" t="s">
        <v>4654</v>
      </c>
      <c r="I629" s="1110" t="s">
        <v>10736</v>
      </c>
      <c r="J629" s="1109">
        <v>0</v>
      </c>
      <c r="K629" s="1109">
        <v>0</v>
      </c>
      <c r="L629" s="1109">
        <v>0</v>
      </c>
      <c r="M629" s="1109">
        <v>0</v>
      </c>
      <c r="N629" s="1109">
        <v>0</v>
      </c>
      <c r="O629" s="1109">
        <v>0</v>
      </c>
      <c r="P629" s="1109">
        <v>0</v>
      </c>
      <c r="Q629" s="1109">
        <v>0</v>
      </c>
    </row>
    <row r="630" spans="1:17">
      <c r="A630" s="1109">
        <v>16141</v>
      </c>
      <c r="B630" s="1110" t="s">
        <v>0</v>
      </c>
      <c r="C630" s="1109">
        <v>5.5</v>
      </c>
      <c r="D630" s="1109">
        <v>4.8920000000000003</v>
      </c>
      <c r="E630" s="1109">
        <v>17</v>
      </c>
      <c r="F630" s="1109">
        <v>0</v>
      </c>
      <c r="G630" s="1110" t="s">
        <v>10766</v>
      </c>
      <c r="H630" s="1110" t="s">
        <v>4654</v>
      </c>
      <c r="I630" s="1110" t="s">
        <v>10736</v>
      </c>
      <c r="J630" s="1109">
        <v>0</v>
      </c>
      <c r="K630" s="1109">
        <v>0</v>
      </c>
      <c r="L630" s="1109">
        <v>0</v>
      </c>
      <c r="M630" s="1109">
        <v>0</v>
      </c>
      <c r="N630" s="1109">
        <v>0</v>
      </c>
      <c r="O630" s="1109">
        <v>0</v>
      </c>
      <c r="P630" s="1109">
        <v>0</v>
      </c>
      <c r="Q630" s="1109">
        <v>0</v>
      </c>
    </row>
    <row r="631" spans="1:17">
      <c r="A631" s="1109">
        <v>16142</v>
      </c>
      <c r="B631" s="1110" t="s">
        <v>0</v>
      </c>
      <c r="C631" s="1109">
        <v>5.5</v>
      </c>
      <c r="D631" s="1109">
        <v>4.8920000000000003</v>
      </c>
      <c r="E631" s="1109">
        <v>17</v>
      </c>
      <c r="F631" s="1109">
        <v>0</v>
      </c>
      <c r="G631" s="1110" t="s">
        <v>10770</v>
      </c>
      <c r="H631" s="1110" t="s">
        <v>4654</v>
      </c>
      <c r="I631" s="1110" t="s">
        <v>10736</v>
      </c>
      <c r="J631" s="1109">
        <v>0</v>
      </c>
      <c r="K631" s="1109">
        <v>0</v>
      </c>
      <c r="L631" s="1109">
        <v>0</v>
      </c>
      <c r="M631" s="1109">
        <v>0</v>
      </c>
      <c r="N631" s="1109">
        <v>0</v>
      </c>
      <c r="O631" s="1109">
        <v>0</v>
      </c>
      <c r="P631" s="1109">
        <v>0</v>
      </c>
      <c r="Q631" s="1109">
        <v>0</v>
      </c>
    </row>
    <row r="632" spans="1:17">
      <c r="A632" s="1109">
        <v>16143</v>
      </c>
      <c r="B632" s="1110" t="s">
        <v>0</v>
      </c>
      <c r="C632" s="1109">
        <v>5.5</v>
      </c>
      <c r="D632" s="1109">
        <v>4.8920000000000003</v>
      </c>
      <c r="E632" s="1109">
        <v>17</v>
      </c>
      <c r="F632" s="1109">
        <v>0</v>
      </c>
      <c r="G632" s="1110" t="s">
        <v>10767</v>
      </c>
      <c r="H632" s="1110" t="s">
        <v>4654</v>
      </c>
      <c r="I632" s="1110" t="s">
        <v>10736</v>
      </c>
      <c r="J632" s="1109">
        <v>0</v>
      </c>
      <c r="K632" s="1109">
        <v>0</v>
      </c>
      <c r="L632" s="1109">
        <v>0</v>
      </c>
      <c r="M632" s="1109">
        <v>0</v>
      </c>
      <c r="N632" s="1109">
        <v>0</v>
      </c>
      <c r="O632" s="1109">
        <v>0</v>
      </c>
      <c r="P632" s="1109">
        <v>0</v>
      </c>
      <c r="Q632" s="1109">
        <v>0</v>
      </c>
    </row>
    <row r="633" spans="1:17">
      <c r="A633" s="1109">
        <v>16144</v>
      </c>
      <c r="B633" s="1110" t="s">
        <v>0</v>
      </c>
      <c r="C633" s="1109">
        <v>5</v>
      </c>
      <c r="D633" s="1109">
        <v>4.2759999999999998</v>
      </c>
      <c r="E633" s="1109">
        <v>18</v>
      </c>
      <c r="F633" s="1109">
        <v>0</v>
      </c>
      <c r="G633" s="1110" t="s">
        <v>10767</v>
      </c>
      <c r="H633" s="1110" t="s">
        <v>4654</v>
      </c>
      <c r="I633" s="1110" t="s">
        <v>10768</v>
      </c>
      <c r="J633" s="1109">
        <v>0</v>
      </c>
      <c r="K633" s="1109">
        <v>0</v>
      </c>
      <c r="L633" s="1109">
        <v>0</v>
      </c>
      <c r="M633" s="1109">
        <v>0</v>
      </c>
      <c r="N633" s="1109">
        <v>0</v>
      </c>
      <c r="O633" s="1109">
        <v>0</v>
      </c>
      <c r="P633" s="1109">
        <v>0</v>
      </c>
      <c r="Q633" s="1109">
        <v>0</v>
      </c>
    </row>
    <row r="634" spans="1:17">
      <c r="A634" s="1109">
        <v>16150</v>
      </c>
      <c r="B634" s="1110" t="s">
        <v>0</v>
      </c>
      <c r="C634" s="1109">
        <v>2.875</v>
      </c>
      <c r="D634" s="1109">
        <v>2.4409999999999998</v>
      </c>
      <c r="E634" s="1109">
        <v>6.5</v>
      </c>
      <c r="F634" s="1109">
        <v>0</v>
      </c>
      <c r="G634" s="1110" t="s">
        <v>10766</v>
      </c>
      <c r="H634" s="1110" t="s">
        <v>4654</v>
      </c>
      <c r="I634" s="1110" t="s">
        <v>10771</v>
      </c>
      <c r="J634" s="1109">
        <v>0</v>
      </c>
      <c r="K634" s="1109">
        <v>0</v>
      </c>
      <c r="L634" s="1109">
        <v>0</v>
      </c>
      <c r="M634" s="1109">
        <v>0</v>
      </c>
      <c r="N634" s="1109">
        <v>0</v>
      </c>
      <c r="O634" s="1109">
        <v>0</v>
      </c>
      <c r="P634" s="1109">
        <v>0</v>
      </c>
      <c r="Q634" s="1109">
        <v>0</v>
      </c>
    </row>
    <row r="635" spans="1:17">
      <c r="A635" s="1109">
        <v>16151</v>
      </c>
      <c r="B635" s="1110" t="s">
        <v>0</v>
      </c>
      <c r="C635" s="1109">
        <v>2.875</v>
      </c>
      <c r="D635" s="1109">
        <v>2.4409999999999998</v>
      </c>
      <c r="E635" s="1109">
        <v>6.5</v>
      </c>
      <c r="F635" s="1109">
        <v>0</v>
      </c>
      <c r="G635" s="1110" t="s">
        <v>10770</v>
      </c>
      <c r="H635" s="1110" t="s">
        <v>4654</v>
      </c>
      <c r="I635" s="1110" t="s">
        <v>10771</v>
      </c>
      <c r="J635" s="1109">
        <v>0</v>
      </c>
      <c r="K635" s="1109">
        <v>0</v>
      </c>
      <c r="L635" s="1109">
        <v>0</v>
      </c>
      <c r="M635" s="1109">
        <v>0</v>
      </c>
      <c r="N635" s="1109">
        <v>0</v>
      </c>
      <c r="O635" s="1109">
        <v>0</v>
      </c>
      <c r="P635" s="1109">
        <v>0</v>
      </c>
      <c r="Q635" s="1109">
        <v>0</v>
      </c>
    </row>
    <row r="636" spans="1:17">
      <c r="A636" s="1109">
        <v>16158</v>
      </c>
      <c r="B636" s="1110" t="s">
        <v>0</v>
      </c>
      <c r="C636" s="1109">
        <v>16</v>
      </c>
      <c r="D636" s="1109">
        <v>15.124000000000001</v>
      </c>
      <c r="E636" s="1109">
        <v>75</v>
      </c>
      <c r="F636" s="1109">
        <v>0</v>
      </c>
      <c r="G636" s="1110" t="s">
        <v>10734</v>
      </c>
      <c r="H636" s="1110" t="s">
        <v>4654</v>
      </c>
      <c r="I636" s="1110" t="s">
        <v>10772</v>
      </c>
      <c r="J636" s="1109">
        <v>0</v>
      </c>
      <c r="K636" s="1109">
        <v>0</v>
      </c>
      <c r="L636" s="1109">
        <v>0</v>
      </c>
      <c r="M636" s="1109">
        <v>0</v>
      </c>
      <c r="N636" s="1109">
        <v>0</v>
      </c>
      <c r="O636" s="1109">
        <v>0</v>
      </c>
      <c r="P636" s="1109">
        <v>0</v>
      </c>
      <c r="Q636" s="1109">
        <v>0</v>
      </c>
    </row>
    <row r="637" spans="1:17">
      <c r="A637" s="1109">
        <v>16159</v>
      </c>
      <c r="B637" s="1110" t="s">
        <v>0</v>
      </c>
      <c r="C637" s="1109">
        <v>16</v>
      </c>
      <c r="D637" s="1109">
        <v>15.124000000000001</v>
      </c>
      <c r="E637" s="1109">
        <v>75</v>
      </c>
      <c r="F637" s="1109">
        <v>0</v>
      </c>
      <c r="G637" s="1110" t="s">
        <v>10734</v>
      </c>
      <c r="H637" s="1110" t="s">
        <v>4654</v>
      </c>
      <c r="I637" s="1110" t="s">
        <v>10773</v>
      </c>
      <c r="J637" s="1109">
        <v>0</v>
      </c>
      <c r="K637" s="1109">
        <v>0</v>
      </c>
      <c r="L637" s="1109">
        <v>0</v>
      </c>
      <c r="M637" s="1109">
        <v>0</v>
      </c>
      <c r="N637" s="1109">
        <v>0</v>
      </c>
      <c r="O637" s="1109">
        <v>0</v>
      </c>
      <c r="P637" s="1109">
        <v>0</v>
      </c>
      <c r="Q637" s="1109">
        <v>0</v>
      </c>
    </row>
    <row r="638" spans="1:17">
      <c r="A638" s="1109">
        <v>16160</v>
      </c>
      <c r="B638" s="1110" t="s">
        <v>0</v>
      </c>
      <c r="C638" s="1109">
        <v>16</v>
      </c>
      <c r="D638" s="1109">
        <v>15.124000000000001</v>
      </c>
      <c r="E638" s="1109">
        <v>75</v>
      </c>
      <c r="F638" s="1109">
        <v>0</v>
      </c>
      <c r="G638" s="1110" t="s">
        <v>10734</v>
      </c>
      <c r="H638" s="1110" t="s">
        <v>4654</v>
      </c>
      <c r="I638" s="1110" t="s">
        <v>10774</v>
      </c>
      <c r="J638" s="1109">
        <v>0</v>
      </c>
      <c r="K638" s="1109">
        <v>0</v>
      </c>
      <c r="L638" s="1109">
        <v>0</v>
      </c>
      <c r="M638" s="1109">
        <v>0</v>
      </c>
      <c r="N638" s="1109">
        <v>0</v>
      </c>
      <c r="O638" s="1109">
        <v>0</v>
      </c>
      <c r="P638" s="1109">
        <v>0</v>
      </c>
      <c r="Q638" s="1109">
        <v>0</v>
      </c>
    </row>
    <row r="639" spans="1:17">
      <c r="A639" s="1109">
        <v>16161</v>
      </c>
      <c r="B639" s="1110" t="s">
        <v>0</v>
      </c>
      <c r="C639" s="1109">
        <v>16</v>
      </c>
      <c r="D639" s="1109">
        <v>15.01</v>
      </c>
      <c r="E639" s="1109">
        <v>84</v>
      </c>
      <c r="F639" s="1109">
        <v>0</v>
      </c>
      <c r="G639" s="1110" t="s">
        <v>10753</v>
      </c>
      <c r="H639" s="1110" t="s">
        <v>4654</v>
      </c>
      <c r="I639" s="1110" t="s">
        <v>10773</v>
      </c>
      <c r="J639" s="1109">
        <v>0</v>
      </c>
      <c r="K639" s="1109">
        <v>0</v>
      </c>
      <c r="L639" s="1109">
        <v>0</v>
      </c>
      <c r="M639" s="1109">
        <v>0</v>
      </c>
      <c r="N639" s="1109">
        <v>0</v>
      </c>
      <c r="O639" s="1109">
        <v>0</v>
      </c>
      <c r="P639" s="1109">
        <v>0</v>
      </c>
      <c r="Q639" s="1109">
        <v>0</v>
      </c>
    </row>
    <row r="640" spans="1:17">
      <c r="A640" s="1109">
        <v>16162</v>
      </c>
      <c r="B640" s="1110" t="s">
        <v>0</v>
      </c>
      <c r="C640" s="1109">
        <v>13.375</v>
      </c>
      <c r="D640" s="1109">
        <v>12.414999999999999</v>
      </c>
      <c r="E640" s="1109">
        <v>68</v>
      </c>
      <c r="F640" s="1109">
        <v>0</v>
      </c>
      <c r="G640" s="1110" t="s">
        <v>10734</v>
      </c>
      <c r="H640" s="1110" t="s">
        <v>4654</v>
      </c>
      <c r="I640" s="1110" t="s">
        <v>10772</v>
      </c>
      <c r="J640" s="1109">
        <v>0</v>
      </c>
      <c r="K640" s="1109">
        <v>0</v>
      </c>
      <c r="L640" s="1109">
        <v>0</v>
      </c>
      <c r="M640" s="1109">
        <v>0</v>
      </c>
      <c r="N640" s="1109">
        <v>0</v>
      </c>
      <c r="O640" s="1109">
        <v>0</v>
      </c>
      <c r="P640" s="1109">
        <v>0</v>
      </c>
      <c r="Q640" s="1109">
        <v>0</v>
      </c>
    </row>
    <row r="641" spans="1:17">
      <c r="A641" s="1109">
        <v>16163</v>
      </c>
      <c r="B641" s="1110" t="s">
        <v>0</v>
      </c>
      <c r="C641" s="1109">
        <v>13.375</v>
      </c>
      <c r="D641" s="1109">
        <v>12.414999999999999</v>
      </c>
      <c r="E641" s="1109">
        <v>68</v>
      </c>
      <c r="F641" s="1109">
        <v>0</v>
      </c>
      <c r="G641" s="1110" t="s">
        <v>10753</v>
      </c>
      <c r="H641" s="1110" t="s">
        <v>4654</v>
      </c>
      <c r="I641" s="1110" t="s">
        <v>10773</v>
      </c>
      <c r="J641" s="1109">
        <v>0</v>
      </c>
      <c r="K641" s="1109">
        <v>0</v>
      </c>
      <c r="L641" s="1109">
        <v>0</v>
      </c>
      <c r="M641" s="1109">
        <v>0</v>
      </c>
      <c r="N641" s="1109">
        <v>0</v>
      </c>
      <c r="O641" s="1109">
        <v>0</v>
      </c>
      <c r="P641" s="1109">
        <v>0</v>
      </c>
      <c r="Q641" s="1109">
        <v>0</v>
      </c>
    </row>
    <row r="642" spans="1:17">
      <c r="A642" s="1109">
        <v>16164</v>
      </c>
      <c r="B642" s="1110" t="s">
        <v>0</v>
      </c>
      <c r="C642" s="1109">
        <v>10.75</v>
      </c>
      <c r="D642" s="1109">
        <v>10.050000000000001</v>
      </c>
      <c r="E642" s="1109">
        <v>40.5</v>
      </c>
      <c r="F642" s="1109">
        <v>0</v>
      </c>
      <c r="G642" s="1110" t="s">
        <v>10734</v>
      </c>
      <c r="H642" s="1110" t="s">
        <v>4654</v>
      </c>
      <c r="I642" s="1110" t="s">
        <v>10772</v>
      </c>
      <c r="J642" s="1109">
        <v>0</v>
      </c>
      <c r="K642" s="1109">
        <v>0</v>
      </c>
      <c r="L642" s="1109">
        <v>0</v>
      </c>
      <c r="M642" s="1109">
        <v>0</v>
      </c>
      <c r="N642" s="1109">
        <v>0</v>
      </c>
      <c r="O642" s="1109">
        <v>0</v>
      </c>
      <c r="P642" s="1109">
        <v>0</v>
      </c>
      <c r="Q642" s="1109">
        <v>0</v>
      </c>
    </row>
    <row r="643" spans="1:17">
      <c r="A643" s="1109">
        <v>16170</v>
      </c>
      <c r="B643" s="1110" t="s">
        <v>0</v>
      </c>
      <c r="C643" s="1109">
        <v>8.625</v>
      </c>
      <c r="D643" s="1109">
        <v>8.0969999999999995</v>
      </c>
      <c r="E643" s="1109">
        <v>24</v>
      </c>
      <c r="F643" s="1109">
        <v>0</v>
      </c>
      <c r="G643" s="1110" t="s">
        <v>10734</v>
      </c>
      <c r="H643" s="1110" t="s">
        <v>4654</v>
      </c>
      <c r="I643" s="1110" t="s">
        <v>10772</v>
      </c>
      <c r="J643" s="1109">
        <v>0</v>
      </c>
      <c r="K643" s="1109">
        <v>0</v>
      </c>
      <c r="L643" s="1109">
        <v>0</v>
      </c>
      <c r="M643" s="1109">
        <v>0</v>
      </c>
      <c r="N643" s="1109">
        <v>0</v>
      </c>
      <c r="O643" s="1109">
        <v>0</v>
      </c>
      <c r="P643" s="1109">
        <v>0</v>
      </c>
      <c r="Q643" s="1109">
        <v>0</v>
      </c>
    </row>
    <row r="644" spans="1:17">
      <c r="A644" s="1109">
        <v>16171</v>
      </c>
      <c r="B644" s="1110" t="s">
        <v>0</v>
      </c>
      <c r="C644" s="1109">
        <v>7</v>
      </c>
      <c r="D644" s="1109">
        <v>6.3659999999999997</v>
      </c>
      <c r="E644" s="1109">
        <v>23</v>
      </c>
      <c r="F644" s="1109">
        <v>0</v>
      </c>
      <c r="G644" s="1110" t="s">
        <v>10775</v>
      </c>
      <c r="H644" s="1110" t="s">
        <v>4654</v>
      </c>
      <c r="I644" s="1110" t="s">
        <v>10772</v>
      </c>
      <c r="J644" s="1109">
        <v>0</v>
      </c>
      <c r="K644" s="1109">
        <v>0</v>
      </c>
      <c r="L644" s="1109">
        <v>0</v>
      </c>
      <c r="M644" s="1109">
        <v>0</v>
      </c>
      <c r="N644" s="1109">
        <v>0</v>
      </c>
      <c r="O644" s="1109">
        <v>0</v>
      </c>
      <c r="P644" s="1109">
        <v>0</v>
      </c>
      <c r="Q644" s="1109">
        <v>0</v>
      </c>
    </row>
    <row r="645" spans="1:17">
      <c r="A645" s="1109">
        <v>16172</v>
      </c>
      <c r="B645" s="1110" t="s">
        <v>0</v>
      </c>
      <c r="C645" s="1109">
        <v>7</v>
      </c>
      <c r="D645" s="1109">
        <v>6.3659999999999997</v>
      </c>
      <c r="E645" s="1109">
        <v>23</v>
      </c>
      <c r="F645" s="1109">
        <v>0</v>
      </c>
      <c r="G645" s="1110" t="s">
        <v>10734</v>
      </c>
      <c r="H645" s="1110" t="s">
        <v>4654</v>
      </c>
      <c r="I645" s="1110" t="s">
        <v>10772</v>
      </c>
      <c r="J645" s="1109">
        <v>0</v>
      </c>
      <c r="K645" s="1109">
        <v>0</v>
      </c>
      <c r="L645" s="1109">
        <v>0</v>
      </c>
      <c r="M645" s="1109">
        <v>0</v>
      </c>
      <c r="N645" s="1109">
        <v>0</v>
      </c>
      <c r="O645" s="1109">
        <v>0</v>
      </c>
      <c r="P645" s="1109">
        <v>0</v>
      </c>
      <c r="Q645" s="1109">
        <v>0</v>
      </c>
    </row>
    <row r="646" spans="1:17">
      <c r="A646" s="1109">
        <v>16173</v>
      </c>
      <c r="B646" s="1110" t="s">
        <v>0</v>
      </c>
      <c r="C646" s="1109">
        <v>7</v>
      </c>
      <c r="D646" s="1109">
        <v>6.2759999999999998</v>
      </c>
      <c r="E646" s="1109">
        <v>26</v>
      </c>
      <c r="F646" s="1109">
        <v>0</v>
      </c>
      <c r="G646" s="1110" t="s">
        <v>10734</v>
      </c>
      <c r="H646" s="1110" t="s">
        <v>4654</v>
      </c>
      <c r="I646" s="1110" t="s">
        <v>10772</v>
      </c>
      <c r="J646" s="1109">
        <v>0</v>
      </c>
      <c r="K646" s="1109">
        <v>0</v>
      </c>
      <c r="L646" s="1109">
        <v>0</v>
      </c>
      <c r="M646" s="1109">
        <v>0</v>
      </c>
      <c r="N646" s="1109">
        <v>0</v>
      </c>
      <c r="O646" s="1109">
        <v>0</v>
      </c>
      <c r="P646" s="1109">
        <v>0</v>
      </c>
      <c r="Q646" s="1109">
        <v>0</v>
      </c>
    </row>
    <row r="647" spans="1:17">
      <c r="A647" s="1109">
        <v>16174</v>
      </c>
      <c r="B647" s="1110" t="s">
        <v>0</v>
      </c>
      <c r="C647" s="1109">
        <v>7</v>
      </c>
      <c r="D647" s="1109">
        <v>6.1840000000000002</v>
      </c>
      <c r="E647" s="1109">
        <v>29</v>
      </c>
      <c r="F647" s="1109">
        <v>0</v>
      </c>
      <c r="G647" s="1110" t="s">
        <v>10737</v>
      </c>
      <c r="H647" s="1110" t="s">
        <v>4654</v>
      </c>
      <c r="I647" s="1110" t="s">
        <v>10776</v>
      </c>
      <c r="J647" s="1109">
        <v>0</v>
      </c>
      <c r="K647" s="1109">
        <v>0</v>
      </c>
      <c r="L647" s="1109">
        <v>0</v>
      </c>
      <c r="M647" s="1109">
        <v>0</v>
      </c>
      <c r="N647" s="1109">
        <v>0</v>
      </c>
      <c r="O647" s="1109">
        <v>0</v>
      </c>
      <c r="P647" s="1109">
        <v>0</v>
      </c>
      <c r="Q647" s="1109">
        <v>0</v>
      </c>
    </row>
    <row r="648" spans="1:17">
      <c r="A648" s="1109">
        <v>16175</v>
      </c>
      <c r="B648" s="1110" t="s">
        <v>0</v>
      </c>
      <c r="C648" s="1109">
        <v>6.625</v>
      </c>
      <c r="D648" s="1109">
        <v>6.0490000000000004</v>
      </c>
      <c r="E648" s="1109">
        <v>20</v>
      </c>
      <c r="F648" s="1109">
        <v>0</v>
      </c>
      <c r="G648" s="1110" t="s">
        <v>10734</v>
      </c>
      <c r="H648" s="1110" t="s">
        <v>4654</v>
      </c>
      <c r="I648" s="1110" t="s">
        <v>10772</v>
      </c>
      <c r="J648" s="1109">
        <v>0</v>
      </c>
      <c r="K648" s="1109">
        <v>0</v>
      </c>
      <c r="L648" s="1109">
        <v>0</v>
      </c>
      <c r="M648" s="1109">
        <v>0</v>
      </c>
      <c r="N648" s="1109">
        <v>0</v>
      </c>
      <c r="O648" s="1109">
        <v>0</v>
      </c>
      <c r="P648" s="1109">
        <v>0</v>
      </c>
      <c r="Q648" s="1109">
        <v>0</v>
      </c>
    </row>
    <row r="649" spans="1:17">
      <c r="A649" s="1109">
        <v>16176</v>
      </c>
      <c r="B649" s="1110" t="s">
        <v>0</v>
      </c>
      <c r="C649" s="1109">
        <v>5</v>
      </c>
      <c r="D649" s="1109">
        <v>4.4080000000000004</v>
      </c>
      <c r="E649" s="1109">
        <v>15</v>
      </c>
      <c r="F649" s="1109">
        <v>0</v>
      </c>
      <c r="G649" s="1110" t="s">
        <v>10734</v>
      </c>
      <c r="H649" s="1110" t="s">
        <v>4654</v>
      </c>
      <c r="I649" s="1110" t="s">
        <v>10777</v>
      </c>
      <c r="J649" s="1109">
        <v>0</v>
      </c>
      <c r="K649" s="1109">
        <v>0</v>
      </c>
      <c r="L649" s="1109">
        <v>0</v>
      </c>
      <c r="M649" s="1109">
        <v>0</v>
      </c>
      <c r="N649" s="1109">
        <v>0</v>
      </c>
      <c r="O649" s="1109">
        <v>0</v>
      </c>
      <c r="P649" s="1109">
        <v>0</v>
      </c>
      <c r="Q649" s="1109">
        <v>0</v>
      </c>
    </row>
    <row r="650" spans="1:17">
      <c r="A650" s="1109">
        <v>16177</v>
      </c>
      <c r="B650" s="1110" t="s">
        <v>0</v>
      </c>
      <c r="C650" s="1109">
        <v>16</v>
      </c>
      <c r="D650" s="1109">
        <v>14.688000000000001</v>
      </c>
      <c r="E650" s="1109">
        <v>109</v>
      </c>
      <c r="F650" s="1109">
        <v>0</v>
      </c>
      <c r="G650" s="1110" t="s">
        <v>10741</v>
      </c>
      <c r="H650" s="1110" t="s">
        <v>4654</v>
      </c>
      <c r="I650" s="1110" t="s">
        <v>10778</v>
      </c>
      <c r="J650" s="1109">
        <v>0</v>
      </c>
      <c r="K650" s="1109">
        <v>0</v>
      </c>
      <c r="L650" s="1109">
        <v>0</v>
      </c>
      <c r="M650" s="1109">
        <v>0</v>
      </c>
      <c r="N650" s="1109">
        <v>0</v>
      </c>
      <c r="O650" s="1109">
        <v>0</v>
      </c>
      <c r="P650" s="1109">
        <v>0</v>
      </c>
      <c r="Q650" s="1109">
        <v>0</v>
      </c>
    </row>
    <row r="651" spans="1:17">
      <c r="A651" s="1109">
        <v>16178</v>
      </c>
      <c r="B651" s="1110" t="s">
        <v>0</v>
      </c>
      <c r="C651" s="1109">
        <v>16</v>
      </c>
      <c r="D651" s="1109">
        <v>14.688000000000001</v>
      </c>
      <c r="E651" s="1109">
        <v>109</v>
      </c>
      <c r="F651" s="1109">
        <v>0</v>
      </c>
      <c r="G651" s="1110" t="s">
        <v>10741</v>
      </c>
      <c r="H651" s="1110" t="s">
        <v>4654</v>
      </c>
      <c r="I651" s="1110" t="s">
        <v>10760</v>
      </c>
      <c r="J651" s="1109">
        <v>0</v>
      </c>
      <c r="K651" s="1109">
        <v>0</v>
      </c>
      <c r="L651" s="1109">
        <v>0</v>
      </c>
      <c r="M651" s="1109">
        <v>0</v>
      </c>
      <c r="N651" s="1109">
        <v>0</v>
      </c>
      <c r="O651" s="1109">
        <v>0</v>
      </c>
      <c r="P651" s="1109">
        <v>0</v>
      </c>
      <c r="Q651" s="1109">
        <v>0</v>
      </c>
    </row>
    <row r="652" spans="1:17">
      <c r="A652" s="1109">
        <v>16179</v>
      </c>
      <c r="B652" s="1110" t="s">
        <v>0</v>
      </c>
      <c r="C652" s="1109">
        <v>16</v>
      </c>
      <c r="D652" s="1109">
        <v>15.125</v>
      </c>
      <c r="E652" s="1109">
        <v>75</v>
      </c>
      <c r="F652" s="1109">
        <v>0</v>
      </c>
      <c r="G652" s="1110" t="s">
        <v>10734</v>
      </c>
      <c r="H652" s="1110" t="s">
        <v>4654</v>
      </c>
      <c r="I652" s="1110" t="s">
        <v>10774</v>
      </c>
      <c r="J652" s="1109">
        <v>0</v>
      </c>
      <c r="K652" s="1109">
        <v>0</v>
      </c>
      <c r="L652" s="1109">
        <v>0</v>
      </c>
      <c r="M652" s="1109">
        <v>0</v>
      </c>
      <c r="N652" s="1109">
        <v>0</v>
      </c>
      <c r="O652" s="1109">
        <v>0</v>
      </c>
      <c r="P652" s="1109">
        <v>0</v>
      </c>
      <c r="Q652" s="1109">
        <v>0</v>
      </c>
    </row>
    <row r="653" spans="1:17">
      <c r="A653" s="1109">
        <v>16180</v>
      </c>
      <c r="B653" s="1110" t="s">
        <v>0</v>
      </c>
      <c r="C653" s="1109">
        <v>13.38</v>
      </c>
      <c r="D653" s="1109">
        <v>12.615</v>
      </c>
      <c r="E653" s="1109">
        <v>54.5</v>
      </c>
      <c r="F653" s="1109">
        <v>0</v>
      </c>
      <c r="G653" s="1110" t="s">
        <v>10734</v>
      </c>
      <c r="H653" s="1110" t="s">
        <v>4654</v>
      </c>
      <c r="I653" s="1110" t="s">
        <v>10772</v>
      </c>
      <c r="J653" s="1109">
        <v>0</v>
      </c>
      <c r="K653" s="1109">
        <v>0</v>
      </c>
      <c r="L653" s="1109">
        <v>0</v>
      </c>
      <c r="M653" s="1109">
        <v>0</v>
      </c>
      <c r="N653" s="1109">
        <v>0</v>
      </c>
      <c r="O653" s="1109">
        <v>0</v>
      </c>
      <c r="P653" s="1109">
        <v>0</v>
      </c>
      <c r="Q653" s="1109">
        <v>0</v>
      </c>
    </row>
    <row r="654" spans="1:17">
      <c r="A654" s="1109">
        <v>16181</v>
      </c>
      <c r="B654" s="1110" t="s">
        <v>0</v>
      </c>
      <c r="C654" s="1109">
        <v>13.38</v>
      </c>
      <c r="D654" s="1109">
        <v>12.414999999999999</v>
      </c>
      <c r="E654" s="1109">
        <v>68</v>
      </c>
      <c r="F654" s="1109">
        <v>0</v>
      </c>
      <c r="G654" s="1110" t="s">
        <v>10779</v>
      </c>
      <c r="H654" s="1110" t="s">
        <v>4654</v>
      </c>
      <c r="I654" s="1110" t="s">
        <v>10780</v>
      </c>
      <c r="J654" s="1109">
        <v>0</v>
      </c>
      <c r="K654" s="1109">
        <v>0</v>
      </c>
      <c r="L654" s="1109">
        <v>0</v>
      </c>
      <c r="M654" s="1109">
        <v>0</v>
      </c>
      <c r="N654" s="1109">
        <v>0</v>
      </c>
      <c r="O654" s="1109">
        <v>0</v>
      </c>
      <c r="P654" s="1109">
        <v>0</v>
      </c>
      <c r="Q654" s="1109">
        <v>0</v>
      </c>
    </row>
    <row r="655" spans="1:17">
      <c r="A655" s="1109">
        <v>16182</v>
      </c>
      <c r="B655" s="1110" t="s">
        <v>0</v>
      </c>
      <c r="C655" s="1109">
        <v>13.38</v>
      </c>
      <c r="D655" s="1109">
        <v>12.414999999999999</v>
      </c>
      <c r="E655" s="1109">
        <v>68</v>
      </c>
      <c r="F655" s="1109">
        <v>0</v>
      </c>
      <c r="G655" s="1110" t="s">
        <v>10737</v>
      </c>
      <c r="H655" s="1110" t="s">
        <v>4654</v>
      </c>
      <c r="I655" s="1110" t="s">
        <v>10772</v>
      </c>
      <c r="J655" s="1109">
        <v>0</v>
      </c>
      <c r="K655" s="1109">
        <v>0</v>
      </c>
      <c r="L655" s="1109">
        <v>0</v>
      </c>
      <c r="M655" s="1109">
        <v>0</v>
      </c>
      <c r="N655" s="1109">
        <v>0</v>
      </c>
      <c r="O655" s="1109">
        <v>0</v>
      </c>
      <c r="P655" s="1109">
        <v>0</v>
      </c>
      <c r="Q655" s="1109">
        <v>0</v>
      </c>
    </row>
    <row r="656" spans="1:17">
      <c r="A656" s="1109">
        <v>16183</v>
      </c>
      <c r="B656" s="1110" t="s">
        <v>0</v>
      </c>
      <c r="C656" s="1109">
        <v>13.38</v>
      </c>
      <c r="D656" s="1109">
        <v>12.414999999999999</v>
      </c>
      <c r="E656" s="1109">
        <v>68</v>
      </c>
      <c r="F656" s="1109">
        <v>0</v>
      </c>
      <c r="G656" s="1110" t="s">
        <v>10741</v>
      </c>
      <c r="H656" s="1110" t="s">
        <v>4654</v>
      </c>
      <c r="I656" s="1110" t="s">
        <v>10781</v>
      </c>
      <c r="J656" s="1109">
        <v>0</v>
      </c>
      <c r="K656" s="1109">
        <v>0</v>
      </c>
      <c r="L656" s="1109">
        <v>0</v>
      </c>
      <c r="M656" s="1109">
        <v>0</v>
      </c>
      <c r="N656" s="1109">
        <v>0</v>
      </c>
      <c r="O656" s="1109">
        <v>0</v>
      </c>
      <c r="P656" s="1109">
        <v>0</v>
      </c>
      <c r="Q656" s="1109">
        <v>0</v>
      </c>
    </row>
    <row r="657" spans="1:17">
      <c r="A657" s="1109">
        <v>16184</v>
      </c>
      <c r="B657" s="1110" t="s">
        <v>0</v>
      </c>
      <c r="C657" s="1109">
        <v>13.38</v>
      </c>
      <c r="D657" s="1109">
        <v>12.414999999999999</v>
      </c>
      <c r="E657" s="1109">
        <v>68</v>
      </c>
      <c r="F657" s="1109">
        <v>0</v>
      </c>
      <c r="G657" s="1110" t="s">
        <v>10741</v>
      </c>
      <c r="H657" s="1110" t="s">
        <v>4654</v>
      </c>
      <c r="I657" s="1110" t="s">
        <v>10780</v>
      </c>
      <c r="J657" s="1109">
        <v>0</v>
      </c>
      <c r="K657" s="1109">
        <v>0</v>
      </c>
      <c r="L657" s="1109">
        <v>0</v>
      </c>
      <c r="M657" s="1109">
        <v>0</v>
      </c>
      <c r="N657" s="1109">
        <v>0</v>
      </c>
      <c r="O657" s="1109">
        <v>0</v>
      </c>
      <c r="P657" s="1109">
        <v>0</v>
      </c>
      <c r="Q657" s="1109">
        <v>0</v>
      </c>
    </row>
    <row r="658" spans="1:17">
      <c r="A658" s="1109">
        <v>16185</v>
      </c>
      <c r="B658" s="1110" t="s">
        <v>0</v>
      </c>
      <c r="C658" s="1109">
        <v>13.38</v>
      </c>
      <c r="D658" s="1109">
        <v>12.414999999999999</v>
      </c>
      <c r="E658" s="1109">
        <v>68</v>
      </c>
      <c r="F658" s="1109">
        <v>0</v>
      </c>
      <c r="G658" s="1110" t="s">
        <v>10741</v>
      </c>
      <c r="H658" s="1110" t="s">
        <v>4654</v>
      </c>
      <c r="I658" s="1110" t="s">
        <v>10781</v>
      </c>
      <c r="J658" s="1109">
        <v>0</v>
      </c>
      <c r="K658" s="1109">
        <v>0</v>
      </c>
      <c r="L658" s="1109">
        <v>0</v>
      </c>
      <c r="M658" s="1109">
        <v>0</v>
      </c>
      <c r="N658" s="1109">
        <v>0</v>
      </c>
      <c r="O658" s="1109">
        <v>0</v>
      </c>
      <c r="P658" s="1109">
        <v>0</v>
      </c>
      <c r="Q658" s="1109">
        <v>0</v>
      </c>
    </row>
    <row r="659" spans="1:17">
      <c r="A659" s="1109">
        <v>16186</v>
      </c>
      <c r="B659" s="1110" t="s">
        <v>0</v>
      </c>
      <c r="C659" s="1109">
        <v>13.38</v>
      </c>
      <c r="D659" s="1109">
        <v>12.414999999999999</v>
      </c>
      <c r="E659" s="1109">
        <v>68</v>
      </c>
      <c r="F659" s="1109">
        <v>0</v>
      </c>
      <c r="G659" s="1110" t="s">
        <v>10741</v>
      </c>
      <c r="H659" s="1110" t="s">
        <v>4654</v>
      </c>
      <c r="I659" s="1110" t="s">
        <v>10782</v>
      </c>
      <c r="J659" s="1109">
        <v>0</v>
      </c>
      <c r="K659" s="1109">
        <v>0</v>
      </c>
      <c r="L659" s="1109">
        <v>0</v>
      </c>
      <c r="M659" s="1109">
        <v>0</v>
      </c>
      <c r="N659" s="1109">
        <v>0</v>
      </c>
      <c r="O659" s="1109">
        <v>0</v>
      </c>
      <c r="P659" s="1109">
        <v>0</v>
      </c>
      <c r="Q659" s="1109">
        <v>0</v>
      </c>
    </row>
    <row r="660" spans="1:17">
      <c r="A660" s="1109">
        <v>16187</v>
      </c>
      <c r="B660" s="1110" t="s">
        <v>0</v>
      </c>
      <c r="C660" s="1109">
        <v>13.38</v>
      </c>
      <c r="D660" s="1109">
        <v>12.414999999999999</v>
      </c>
      <c r="E660" s="1109">
        <v>68</v>
      </c>
      <c r="F660" s="1109">
        <v>0</v>
      </c>
      <c r="G660" s="1110" t="s">
        <v>10741</v>
      </c>
      <c r="H660" s="1110" t="s">
        <v>4654</v>
      </c>
      <c r="I660" s="1110" t="s">
        <v>10780</v>
      </c>
      <c r="J660" s="1109">
        <v>0</v>
      </c>
      <c r="K660" s="1109">
        <v>0</v>
      </c>
      <c r="L660" s="1109">
        <v>0</v>
      </c>
      <c r="M660" s="1109">
        <v>0</v>
      </c>
      <c r="N660" s="1109">
        <v>0</v>
      </c>
      <c r="O660" s="1109">
        <v>0</v>
      </c>
      <c r="P660" s="1109">
        <v>0</v>
      </c>
      <c r="Q660" s="1109">
        <v>0</v>
      </c>
    </row>
    <row r="661" spans="1:17">
      <c r="A661" s="1109">
        <v>16188</v>
      </c>
      <c r="B661" s="1110" t="s">
        <v>0</v>
      </c>
      <c r="C661" s="1109">
        <v>13.38</v>
      </c>
      <c r="D661" s="1109">
        <v>12.347</v>
      </c>
      <c r="E661" s="1109">
        <v>72</v>
      </c>
      <c r="F661" s="1109">
        <v>0</v>
      </c>
      <c r="G661" s="1110" t="s">
        <v>10783</v>
      </c>
      <c r="H661" s="1110" t="s">
        <v>4654</v>
      </c>
      <c r="I661" s="1110" t="s">
        <v>10784</v>
      </c>
      <c r="J661" s="1109">
        <v>0</v>
      </c>
      <c r="K661" s="1109">
        <v>0</v>
      </c>
      <c r="L661" s="1109">
        <v>0</v>
      </c>
      <c r="M661" s="1109">
        <v>0</v>
      </c>
      <c r="N661" s="1109">
        <v>0</v>
      </c>
      <c r="O661" s="1109">
        <v>0</v>
      </c>
      <c r="P661" s="1109">
        <v>0</v>
      </c>
      <c r="Q661" s="1109">
        <v>0</v>
      </c>
    </row>
    <row r="662" spans="1:17">
      <c r="A662" s="1109">
        <v>16189</v>
      </c>
      <c r="B662" s="1110" t="s">
        <v>0</v>
      </c>
      <c r="C662" s="1109">
        <v>13.38</v>
      </c>
      <c r="D662" s="1109">
        <v>12.347</v>
      </c>
      <c r="E662" s="1109">
        <v>72</v>
      </c>
      <c r="F662" s="1109">
        <v>0</v>
      </c>
      <c r="G662" s="1110" t="s">
        <v>10737</v>
      </c>
      <c r="H662" s="1110" t="s">
        <v>4654</v>
      </c>
      <c r="I662" s="1110" t="s">
        <v>10772</v>
      </c>
      <c r="J662" s="1109">
        <v>0</v>
      </c>
      <c r="K662" s="1109">
        <v>0</v>
      </c>
      <c r="L662" s="1109">
        <v>0</v>
      </c>
      <c r="M662" s="1109">
        <v>0</v>
      </c>
      <c r="N662" s="1109">
        <v>0</v>
      </c>
      <c r="O662" s="1109">
        <v>0</v>
      </c>
      <c r="P662" s="1109">
        <v>0</v>
      </c>
      <c r="Q662" s="1109">
        <v>0</v>
      </c>
    </row>
    <row r="663" spans="1:17">
      <c r="A663" s="1109">
        <v>16190</v>
      </c>
      <c r="B663" s="1110" t="s">
        <v>0</v>
      </c>
      <c r="C663" s="1109">
        <v>13.38</v>
      </c>
      <c r="D663" s="1109">
        <v>12.347</v>
      </c>
      <c r="E663" s="1109">
        <v>72</v>
      </c>
      <c r="F663" s="1109">
        <v>0</v>
      </c>
      <c r="G663" s="1110" t="s">
        <v>10737</v>
      </c>
      <c r="H663" s="1110" t="s">
        <v>4654</v>
      </c>
      <c r="I663" s="1110" t="s">
        <v>10780</v>
      </c>
      <c r="J663" s="1109">
        <v>0</v>
      </c>
      <c r="K663" s="1109">
        <v>0</v>
      </c>
      <c r="L663" s="1109">
        <v>0</v>
      </c>
      <c r="M663" s="1109">
        <v>0</v>
      </c>
      <c r="N663" s="1109">
        <v>0</v>
      </c>
      <c r="O663" s="1109">
        <v>0</v>
      </c>
      <c r="P663" s="1109">
        <v>0</v>
      </c>
      <c r="Q663" s="1109">
        <v>0</v>
      </c>
    </row>
    <row r="664" spans="1:17">
      <c r="A664" s="1109">
        <v>16191</v>
      </c>
      <c r="B664" s="1110" t="s">
        <v>0</v>
      </c>
      <c r="C664" s="1109">
        <v>13.38</v>
      </c>
      <c r="D664" s="1109">
        <v>12.347</v>
      </c>
      <c r="E664" s="1109">
        <v>72</v>
      </c>
      <c r="F664" s="1109">
        <v>0</v>
      </c>
      <c r="G664" s="1110" t="s">
        <v>10741</v>
      </c>
      <c r="H664" s="1110" t="s">
        <v>4654</v>
      </c>
      <c r="I664" s="1110" t="s">
        <v>10780</v>
      </c>
      <c r="J664" s="1109">
        <v>0</v>
      </c>
      <c r="K664" s="1109">
        <v>0</v>
      </c>
      <c r="L664" s="1109">
        <v>0</v>
      </c>
      <c r="M664" s="1109">
        <v>0</v>
      </c>
      <c r="N664" s="1109">
        <v>0</v>
      </c>
      <c r="O664" s="1109">
        <v>0</v>
      </c>
      <c r="P664" s="1109">
        <v>0</v>
      </c>
      <c r="Q664" s="1109">
        <v>0</v>
      </c>
    </row>
    <row r="665" spans="1:17">
      <c r="A665" s="1109">
        <v>16192</v>
      </c>
      <c r="B665" s="1110" t="s">
        <v>0</v>
      </c>
      <c r="C665" s="1109">
        <v>11.75</v>
      </c>
      <c r="D665" s="1109">
        <v>11</v>
      </c>
      <c r="E665" s="1109">
        <v>47</v>
      </c>
      <c r="F665" s="1109">
        <v>0</v>
      </c>
      <c r="G665" s="1110" t="s">
        <v>10734</v>
      </c>
      <c r="H665" s="1110" t="s">
        <v>4654</v>
      </c>
      <c r="I665" s="1110" t="s">
        <v>10785</v>
      </c>
      <c r="J665" s="1109">
        <v>0</v>
      </c>
      <c r="K665" s="1109">
        <v>0</v>
      </c>
      <c r="L665" s="1109">
        <v>0</v>
      </c>
      <c r="M665" s="1109">
        <v>0</v>
      </c>
      <c r="N665" s="1109">
        <v>0</v>
      </c>
      <c r="O665" s="1109">
        <v>0</v>
      </c>
      <c r="P665" s="1109">
        <v>0</v>
      </c>
      <c r="Q665" s="1109">
        <v>0</v>
      </c>
    </row>
    <row r="666" spans="1:17">
      <c r="A666" s="1109">
        <v>16193</v>
      </c>
      <c r="B666" s="1110" t="s">
        <v>0</v>
      </c>
      <c r="C666" s="1109">
        <v>11.75</v>
      </c>
      <c r="D666" s="1109">
        <v>10.772</v>
      </c>
      <c r="E666" s="1109">
        <v>60</v>
      </c>
      <c r="F666" s="1109">
        <v>0</v>
      </c>
      <c r="G666" s="1110" t="s">
        <v>10741</v>
      </c>
      <c r="H666" s="1110" t="s">
        <v>4654</v>
      </c>
      <c r="I666" s="1110" t="s">
        <v>10785</v>
      </c>
      <c r="J666" s="1109">
        <v>0</v>
      </c>
      <c r="K666" s="1109">
        <v>0</v>
      </c>
      <c r="L666" s="1109">
        <v>0</v>
      </c>
      <c r="M666" s="1109">
        <v>0</v>
      </c>
      <c r="N666" s="1109">
        <v>0</v>
      </c>
      <c r="O666" s="1109">
        <v>0</v>
      </c>
      <c r="P666" s="1109">
        <v>0</v>
      </c>
      <c r="Q666" s="1109">
        <v>0</v>
      </c>
    </row>
    <row r="667" spans="1:17">
      <c r="A667" s="1109">
        <v>16194</v>
      </c>
      <c r="B667" s="1110" t="s">
        <v>0</v>
      </c>
      <c r="C667" s="1109">
        <v>11.75</v>
      </c>
      <c r="D667" s="1109">
        <v>10.772</v>
      </c>
      <c r="E667" s="1109">
        <v>60</v>
      </c>
      <c r="F667" s="1109">
        <v>0</v>
      </c>
      <c r="G667" s="1110" t="s">
        <v>10737</v>
      </c>
      <c r="H667" s="1110" t="s">
        <v>4654</v>
      </c>
      <c r="I667" s="1110" t="s">
        <v>10782</v>
      </c>
      <c r="J667" s="1109">
        <v>0</v>
      </c>
      <c r="K667" s="1109">
        <v>0</v>
      </c>
      <c r="L667" s="1109">
        <v>0</v>
      </c>
      <c r="M667" s="1109">
        <v>0</v>
      </c>
      <c r="N667" s="1109">
        <v>0</v>
      </c>
      <c r="O667" s="1109">
        <v>0</v>
      </c>
      <c r="P667" s="1109">
        <v>0</v>
      </c>
      <c r="Q667" s="1109">
        <v>0</v>
      </c>
    </row>
    <row r="668" spans="1:17">
      <c r="A668" s="1109">
        <v>16195</v>
      </c>
      <c r="B668" s="1110" t="s">
        <v>0</v>
      </c>
      <c r="C668" s="1109">
        <v>9.6199999999999992</v>
      </c>
      <c r="D668" s="1109">
        <v>8.8350000000000009</v>
      </c>
      <c r="E668" s="1109">
        <v>40</v>
      </c>
      <c r="F668" s="1109">
        <v>0</v>
      </c>
      <c r="G668" s="1110" t="s">
        <v>10737</v>
      </c>
      <c r="H668" s="1110" t="s">
        <v>4654</v>
      </c>
      <c r="I668" s="1110" t="s">
        <v>10772</v>
      </c>
      <c r="J668" s="1109">
        <v>0</v>
      </c>
      <c r="K668" s="1109">
        <v>0</v>
      </c>
      <c r="L668" s="1109">
        <v>0</v>
      </c>
      <c r="M668" s="1109">
        <v>0</v>
      </c>
      <c r="N668" s="1109">
        <v>0</v>
      </c>
      <c r="O668" s="1109">
        <v>0</v>
      </c>
      <c r="P668" s="1109">
        <v>0</v>
      </c>
      <c r="Q668" s="1109">
        <v>0</v>
      </c>
    </row>
    <row r="669" spans="1:17">
      <c r="A669" s="1109">
        <v>16196</v>
      </c>
      <c r="B669" s="1110" t="s">
        <v>0</v>
      </c>
      <c r="C669" s="1109">
        <v>9.6199999999999992</v>
      </c>
      <c r="D669" s="1109">
        <v>8.8350000000000009</v>
      </c>
      <c r="E669" s="1109">
        <v>40</v>
      </c>
      <c r="F669" s="1109">
        <v>0</v>
      </c>
      <c r="G669" s="1110" t="s">
        <v>10737</v>
      </c>
      <c r="H669" s="1110" t="s">
        <v>4654</v>
      </c>
      <c r="I669" s="1110" t="s">
        <v>10785</v>
      </c>
      <c r="J669" s="1109">
        <v>0</v>
      </c>
      <c r="K669" s="1109">
        <v>0</v>
      </c>
      <c r="L669" s="1109">
        <v>0</v>
      </c>
      <c r="M669" s="1109">
        <v>0</v>
      </c>
      <c r="N669" s="1109">
        <v>0</v>
      </c>
      <c r="O669" s="1109">
        <v>0</v>
      </c>
      <c r="P669" s="1109">
        <v>0</v>
      </c>
      <c r="Q669" s="1109">
        <v>0</v>
      </c>
    </row>
    <row r="670" spans="1:17">
      <c r="A670" s="1109">
        <v>16197</v>
      </c>
      <c r="B670" s="1110" t="s">
        <v>0</v>
      </c>
      <c r="C670" s="1109">
        <v>9.6199999999999992</v>
      </c>
      <c r="D670" s="1109">
        <v>8.8350000000000009</v>
      </c>
      <c r="E670" s="1109">
        <v>40</v>
      </c>
      <c r="F670" s="1109">
        <v>0</v>
      </c>
      <c r="G670" s="1110" t="s">
        <v>10741</v>
      </c>
      <c r="H670" s="1110" t="s">
        <v>4654</v>
      </c>
      <c r="I670" s="1110" t="s">
        <v>10780</v>
      </c>
      <c r="J670" s="1109">
        <v>0</v>
      </c>
      <c r="K670" s="1109">
        <v>0</v>
      </c>
      <c r="L670" s="1109">
        <v>0</v>
      </c>
      <c r="M670" s="1109">
        <v>0</v>
      </c>
      <c r="N670" s="1109">
        <v>0</v>
      </c>
      <c r="O670" s="1109">
        <v>0</v>
      </c>
      <c r="P670" s="1109">
        <v>0</v>
      </c>
      <c r="Q670" s="1109">
        <v>0</v>
      </c>
    </row>
    <row r="671" spans="1:17">
      <c r="A671" s="1109">
        <v>16198</v>
      </c>
      <c r="B671" s="1110" t="s">
        <v>0</v>
      </c>
      <c r="C671" s="1109">
        <v>9.6199999999999992</v>
      </c>
      <c r="D671" s="1109">
        <v>8.7750000000000004</v>
      </c>
      <c r="E671" s="1109">
        <v>43.5</v>
      </c>
      <c r="F671" s="1109">
        <v>0</v>
      </c>
      <c r="G671" s="1110" t="s">
        <v>10753</v>
      </c>
      <c r="H671" s="1110" t="s">
        <v>4654</v>
      </c>
      <c r="I671" s="1110" t="s">
        <v>10772</v>
      </c>
      <c r="J671" s="1109">
        <v>0</v>
      </c>
      <c r="K671" s="1109">
        <v>0</v>
      </c>
      <c r="L671" s="1109">
        <v>0</v>
      </c>
      <c r="M671" s="1109">
        <v>0</v>
      </c>
      <c r="N671" s="1109">
        <v>0</v>
      </c>
      <c r="O671" s="1109">
        <v>0</v>
      </c>
      <c r="P671" s="1109">
        <v>0</v>
      </c>
      <c r="Q671" s="1109">
        <v>0</v>
      </c>
    </row>
    <row r="672" spans="1:17">
      <c r="A672" s="1109">
        <v>16199</v>
      </c>
      <c r="B672" s="1110" t="s">
        <v>0</v>
      </c>
      <c r="C672" s="1109">
        <v>9.6199999999999992</v>
      </c>
      <c r="D672" s="1109">
        <v>8.6809999999999992</v>
      </c>
      <c r="E672" s="1109">
        <v>47</v>
      </c>
      <c r="F672" s="1109">
        <v>0</v>
      </c>
      <c r="G672" s="1110" t="s">
        <v>10753</v>
      </c>
      <c r="H672" s="1110" t="s">
        <v>4654</v>
      </c>
      <c r="I672" s="1110" t="s">
        <v>10786</v>
      </c>
      <c r="J672" s="1109">
        <v>0</v>
      </c>
      <c r="K672" s="1109">
        <v>0</v>
      </c>
      <c r="L672" s="1109">
        <v>0</v>
      </c>
      <c r="M672" s="1109">
        <v>0</v>
      </c>
      <c r="N672" s="1109">
        <v>0</v>
      </c>
      <c r="O672" s="1109">
        <v>0</v>
      </c>
      <c r="P672" s="1109">
        <v>0</v>
      </c>
      <c r="Q672" s="1109">
        <v>0</v>
      </c>
    </row>
    <row r="673" spans="1:17">
      <c r="A673" s="1109">
        <v>16200</v>
      </c>
      <c r="B673" s="1110" t="s">
        <v>0</v>
      </c>
      <c r="C673" s="1109">
        <v>9.6199999999999992</v>
      </c>
      <c r="D673" s="1109">
        <v>8.5350000000000001</v>
      </c>
      <c r="E673" s="1109">
        <v>53.5</v>
      </c>
      <c r="F673" s="1109">
        <v>0</v>
      </c>
      <c r="G673" s="1110" t="s">
        <v>10741</v>
      </c>
      <c r="H673" s="1110" t="s">
        <v>4654</v>
      </c>
      <c r="I673" s="1110" t="s">
        <v>10781</v>
      </c>
      <c r="J673" s="1109">
        <v>0</v>
      </c>
      <c r="K673" s="1109">
        <v>0</v>
      </c>
      <c r="L673" s="1109">
        <v>0</v>
      </c>
      <c r="M673" s="1109">
        <v>0</v>
      </c>
      <c r="N673" s="1109">
        <v>0</v>
      </c>
      <c r="O673" s="1109">
        <v>0</v>
      </c>
      <c r="P673" s="1109">
        <v>0</v>
      </c>
      <c r="Q673" s="1109">
        <v>0</v>
      </c>
    </row>
    <row r="674" spans="1:17">
      <c r="A674" s="1109">
        <v>16201</v>
      </c>
      <c r="B674" s="1110" t="s">
        <v>0</v>
      </c>
      <c r="C674" s="1109">
        <v>9.6199999999999992</v>
      </c>
      <c r="D674" s="1109">
        <v>8.5350000000000001</v>
      </c>
      <c r="E674" s="1109">
        <v>53.5</v>
      </c>
      <c r="F674" s="1109">
        <v>0</v>
      </c>
      <c r="G674" s="1110" t="s">
        <v>10741</v>
      </c>
      <c r="H674" s="1110" t="s">
        <v>4654</v>
      </c>
      <c r="I674" s="1110" t="s">
        <v>10785</v>
      </c>
      <c r="J674" s="1109">
        <v>0</v>
      </c>
      <c r="K674" s="1109">
        <v>0</v>
      </c>
      <c r="L674" s="1109">
        <v>0</v>
      </c>
      <c r="M674" s="1109">
        <v>0</v>
      </c>
      <c r="N674" s="1109">
        <v>0</v>
      </c>
      <c r="O674" s="1109">
        <v>0</v>
      </c>
      <c r="P674" s="1109">
        <v>0</v>
      </c>
      <c r="Q674" s="1109">
        <v>0</v>
      </c>
    </row>
    <row r="675" spans="1:17">
      <c r="A675" s="1109">
        <v>16202</v>
      </c>
      <c r="B675" s="1110" t="s">
        <v>0</v>
      </c>
      <c r="C675" s="1109">
        <v>9.6199999999999992</v>
      </c>
      <c r="D675" s="1109">
        <v>8.5350000000000001</v>
      </c>
      <c r="E675" s="1109">
        <v>53.5</v>
      </c>
      <c r="F675" s="1109">
        <v>0</v>
      </c>
      <c r="G675" s="1110" t="s">
        <v>10741</v>
      </c>
      <c r="H675" s="1110" t="s">
        <v>4654</v>
      </c>
      <c r="I675" s="1110" t="s">
        <v>10782</v>
      </c>
      <c r="J675" s="1109">
        <v>0</v>
      </c>
      <c r="K675" s="1109">
        <v>0</v>
      </c>
      <c r="L675" s="1109">
        <v>0</v>
      </c>
      <c r="M675" s="1109">
        <v>0</v>
      </c>
      <c r="N675" s="1109">
        <v>0</v>
      </c>
      <c r="O675" s="1109">
        <v>0</v>
      </c>
      <c r="P675" s="1109">
        <v>0</v>
      </c>
      <c r="Q675" s="1109">
        <v>0</v>
      </c>
    </row>
    <row r="676" spans="1:17">
      <c r="A676" s="1109">
        <v>16203</v>
      </c>
      <c r="B676" s="1110" t="s">
        <v>0</v>
      </c>
      <c r="C676" s="1109">
        <v>7</v>
      </c>
      <c r="D676" s="1109">
        <v>6.2759999999999998</v>
      </c>
      <c r="E676" s="1109">
        <v>26</v>
      </c>
      <c r="F676" s="1109">
        <v>0</v>
      </c>
      <c r="G676" s="1110" t="s">
        <v>10734</v>
      </c>
      <c r="H676" s="1110" t="s">
        <v>4654</v>
      </c>
      <c r="I676" s="1110" t="s">
        <v>10772</v>
      </c>
      <c r="J676" s="1109">
        <v>0</v>
      </c>
      <c r="K676" s="1109">
        <v>0</v>
      </c>
      <c r="L676" s="1109">
        <v>0</v>
      </c>
      <c r="M676" s="1109">
        <v>0</v>
      </c>
      <c r="N676" s="1109">
        <v>0</v>
      </c>
      <c r="O676" s="1109">
        <v>0</v>
      </c>
      <c r="P676" s="1109">
        <v>0</v>
      </c>
      <c r="Q676" s="1109">
        <v>0</v>
      </c>
    </row>
    <row r="677" spans="1:17">
      <c r="A677" s="1109">
        <v>16204</v>
      </c>
      <c r="B677" s="1110" t="s">
        <v>0</v>
      </c>
      <c r="C677" s="1109">
        <v>7</v>
      </c>
      <c r="D677" s="1109">
        <v>6.2759999999999998</v>
      </c>
      <c r="E677" s="1109">
        <v>26</v>
      </c>
      <c r="F677" s="1109">
        <v>0</v>
      </c>
      <c r="G677" s="1110" t="s">
        <v>10741</v>
      </c>
      <c r="H677" s="1110" t="s">
        <v>4654</v>
      </c>
      <c r="I677" s="1110" t="s">
        <v>10787</v>
      </c>
      <c r="J677" s="1109">
        <v>0</v>
      </c>
      <c r="K677" s="1109">
        <v>0</v>
      </c>
      <c r="L677" s="1109">
        <v>0</v>
      </c>
      <c r="M677" s="1109">
        <v>0</v>
      </c>
      <c r="N677" s="1109">
        <v>0</v>
      </c>
      <c r="O677" s="1109">
        <v>0</v>
      </c>
      <c r="P677" s="1109">
        <v>0</v>
      </c>
      <c r="Q677" s="1109">
        <v>0</v>
      </c>
    </row>
    <row r="678" spans="1:17">
      <c r="A678" s="1109">
        <v>16205</v>
      </c>
      <c r="B678" s="1110" t="s">
        <v>0</v>
      </c>
      <c r="C678" s="1109">
        <v>7</v>
      </c>
      <c r="D678" s="1109">
        <v>6.1840000000000002</v>
      </c>
      <c r="E678" s="1109">
        <v>29</v>
      </c>
      <c r="F678" s="1109">
        <v>0</v>
      </c>
      <c r="G678" s="1110" t="s">
        <v>10737</v>
      </c>
      <c r="H678" s="1110" t="s">
        <v>4654</v>
      </c>
      <c r="I678" s="1110" t="s">
        <v>10772</v>
      </c>
      <c r="J678" s="1109">
        <v>0</v>
      </c>
      <c r="K678" s="1109">
        <v>0</v>
      </c>
      <c r="L678" s="1109">
        <v>0</v>
      </c>
      <c r="M678" s="1109">
        <v>0</v>
      </c>
      <c r="N678" s="1109">
        <v>0</v>
      </c>
      <c r="O678" s="1109">
        <v>0</v>
      </c>
      <c r="P678" s="1109">
        <v>0</v>
      </c>
      <c r="Q678" s="1109">
        <v>0</v>
      </c>
    </row>
    <row r="679" spans="1:17">
      <c r="A679" s="1109">
        <v>16206</v>
      </c>
      <c r="B679" s="1110" t="s">
        <v>0</v>
      </c>
      <c r="C679" s="1109">
        <v>7</v>
      </c>
      <c r="D679" s="1109">
        <v>6.1840000000000002</v>
      </c>
      <c r="E679" s="1109">
        <v>29</v>
      </c>
      <c r="F679" s="1109">
        <v>0</v>
      </c>
      <c r="G679" s="1110" t="s">
        <v>10741</v>
      </c>
      <c r="H679" s="1110" t="s">
        <v>4654</v>
      </c>
      <c r="I679" s="1110" t="s">
        <v>10772</v>
      </c>
      <c r="J679" s="1109">
        <v>0</v>
      </c>
      <c r="K679" s="1109">
        <v>0</v>
      </c>
      <c r="L679" s="1109">
        <v>0</v>
      </c>
      <c r="M679" s="1109">
        <v>0</v>
      </c>
      <c r="N679" s="1109">
        <v>0</v>
      </c>
      <c r="O679" s="1109">
        <v>0</v>
      </c>
      <c r="P679" s="1109">
        <v>0</v>
      </c>
      <c r="Q679" s="1109">
        <v>0</v>
      </c>
    </row>
    <row r="680" spans="1:17">
      <c r="A680" s="1109">
        <v>16207</v>
      </c>
      <c r="B680" s="1110" t="s">
        <v>0</v>
      </c>
      <c r="C680" s="1109">
        <v>7</v>
      </c>
      <c r="D680" s="1109">
        <v>6.3659999999999997</v>
      </c>
      <c r="E680" s="1109">
        <v>23</v>
      </c>
      <c r="F680" s="1109">
        <v>0</v>
      </c>
      <c r="G680" s="1110" t="s">
        <v>10734</v>
      </c>
      <c r="H680" s="1110" t="s">
        <v>4654</v>
      </c>
      <c r="I680" s="1110" t="s">
        <v>10760</v>
      </c>
      <c r="J680" s="1109">
        <v>0</v>
      </c>
      <c r="K680" s="1109">
        <v>0</v>
      </c>
      <c r="L680" s="1109">
        <v>0</v>
      </c>
      <c r="M680" s="1109">
        <v>0</v>
      </c>
      <c r="N680" s="1109">
        <v>0</v>
      </c>
      <c r="O680" s="1109">
        <v>0</v>
      </c>
      <c r="P680" s="1109">
        <v>0</v>
      </c>
      <c r="Q680" s="1109">
        <v>0</v>
      </c>
    </row>
    <row r="681" spans="1:17">
      <c r="A681" s="1109">
        <v>16208</v>
      </c>
      <c r="B681" s="1110" t="s">
        <v>0</v>
      </c>
      <c r="C681" s="1109">
        <v>7</v>
      </c>
      <c r="D681" s="1109">
        <v>6.1840000000000002</v>
      </c>
      <c r="E681" s="1109">
        <v>29</v>
      </c>
      <c r="F681" s="1109">
        <v>0</v>
      </c>
      <c r="G681" s="1110" t="s">
        <v>10753</v>
      </c>
      <c r="H681" s="1110" t="s">
        <v>4654</v>
      </c>
      <c r="I681" s="1110" t="s">
        <v>10772</v>
      </c>
      <c r="J681" s="1109">
        <v>0</v>
      </c>
      <c r="K681" s="1109">
        <v>0</v>
      </c>
      <c r="L681" s="1109">
        <v>0</v>
      </c>
      <c r="M681" s="1109">
        <v>0</v>
      </c>
      <c r="N681" s="1109">
        <v>0</v>
      </c>
      <c r="O681" s="1109">
        <v>0</v>
      </c>
      <c r="P681" s="1109">
        <v>0</v>
      </c>
      <c r="Q681" s="1109">
        <v>0</v>
      </c>
    </row>
    <row r="682" spans="1:17">
      <c r="A682" s="1109">
        <v>16209</v>
      </c>
      <c r="B682" s="1110" t="s">
        <v>0</v>
      </c>
      <c r="C682" s="1109">
        <v>7</v>
      </c>
      <c r="D682" s="1109">
        <v>6.1840000000000002</v>
      </c>
      <c r="E682" s="1109">
        <v>29</v>
      </c>
      <c r="F682" s="1109">
        <v>0</v>
      </c>
      <c r="G682" s="1110" t="s">
        <v>10753</v>
      </c>
      <c r="H682" s="1110" t="s">
        <v>4654</v>
      </c>
      <c r="I682" s="1110" t="s">
        <v>10786</v>
      </c>
      <c r="J682" s="1109">
        <v>0</v>
      </c>
      <c r="K682" s="1109">
        <v>0</v>
      </c>
      <c r="L682" s="1109">
        <v>0</v>
      </c>
      <c r="M682" s="1109">
        <v>0</v>
      </c>
      <c r="N682" s="1109">
        <v>0</v>
      </c>
      <c r="O682" s="1109">
        <v>0</v>
      </c>
      <c r="P682" s="1109">
        <v>0</v>
      </c>
      <c r="Q682" s="1109">
        <v>0</v>
      </c>
    </row>
    <row r="683" spans="1:17">
      <c r="A683" s="1109">
        <v>16210</v>
      </c>
      <c r="B683" s="1110" t="s">
        <v>0</v>
      </c>
      <c r="C683" s="1109">
        <v>5</v>
      </c>
      <c r="D683" s="1109">
        <v>4.4080000000000004</v>
      </c>
      <c r="E683" s="1109">
        <v>15</v>
      </c>
      <c r="F683" s="1109">
        <v>0</v>
      </c>
      <c r="G683" s="1110" t="s">
        <v>10753</v>
      </c>
      <c r="H683" s="1110" t="s">
        <v>4654</v>
      </c>
      <c r="I683" s="1110" t="s">
        <v>10772</v>
      </c>
      <c r="J683" s="1109">
        <v>0</v>
      </c>
      <c r="K683" s="1109">
        <v>0</v>
      </c>
      <c r="L683" s="1109">
        <v>0</v>
      </c>
      <c r="M683" s="1109">
        <v>0</v>
      </c>
      <c r="N683" s="1109">
        <v>0</v>
      </c>
      <c r="O683" s="1109">
        <v>0</v>
      </c>
      <c r="P683" s="1109">
        <v>0</v>
      </c>
      <c r="Q683" s="1109">
        <v>0</v>
      </c>
    </row>
    <row r="684" spans="1:17">
      <c r="A684" s="1109">
        <v>16211</v>
      </c>
      <c r="B684" s="1110" t="s">
        <v>0</v>
      </c>
      <c r="C684" s="1109">
        <v>5</v>
      </c>
      <c r="D684" s="1109">
        <v>4.2759999999999998</v>
      </c>
      <c r="E684" s="1109">
        <v>18</v>
      </c>
      <c r="F684" s="1109">
        <v>0</v>
      </c>
      <c r="G684" s="1110" t="s">
        <v>10753</v>
      </c>
      <c r="H684" s="1110" t="s">
        <v>4654</v>
      </c>
      <c r="I684" s="1110" t="s">
        <v>10785</v>
      </c>
      <c r="J684" s="1109">
        <v>0</v>
      </c>
      <c r="K684" s="1109">
        <v>0</v>
      </c>
      <c r="L684" s="1109">
        <v>0</v>
      </c>
      <c r="M684" s="1109">
        <v>0</v>
      </c>
      <c r="N684" s="1109">
        <v>0</v>
      </c>
      <c r="O684" s="1109">
        <v>0</v>
      </c>
      <c r="P684" s="1109">
        <v>0</v>
      </c>
      <c r="Q684" s="1109">
        <v>0</v>
      </c>
    </row>
    <row r="685" spans="1:17">
      <c r="A685" s="1109">
        <v>16212</v>
      </c>
      <c r="B685" s="1110" t="s">
        <v>0</v>
      </c>
      <c r="C685" s="1109">
        <v>5</v>
      </c>
      <c r="D685" s="1109">
        <v>4.2759999999999998</v>
      </c>
      <c r="E685" s="1109">
        <v>18</v>
      </c>
      <c r="F685" s="1109">
        <v>0</v>
      </c>
      <c r="G685" s="1110" t="s">
        <v>10737</v>
      </c>
      <c r="H685" s="1110" t="s">
        <v>4654</v>
      </c>
      <c r="I685" s="1110" t="s">
        <v>10772</v>
      </c>
      <c r="J685" s="1109">
        <v>0</v>
      </c>
      <c r="K685" s="1109">
        <v>0</v>
      </c>
      <c r="L685" s="1109">
        <v>0</v>
      </c>
      <c r="M685" s="1109">
        <v>0</v>
      </c>
      <c r="N685" s="1109">
        <v>0</v>
      </c>
      <c r="O685" s="1109">
        <v>0</v>
      </c>
      <c r="P685" s="1109">
        <v>0</v>
      </c>
      <c r="Q685" s="1109">
        <v>0</v>
      </c>
    </row>
    <row r="686" spans="1:17">
      <c r="A686" s="1109">
        <v>16213</v>
      </c>
      <c r="B686" s="1110" t="s">
        <v>0</v>
      </c>
      <c r="C686" s="1109">
        <v>5</v>
      </c>
      <c r="D686" s="1109">
        <v>4.2759999999999998</v>
      </c>
      <c r="E686" s="1109">
        <v>18</v>
      </c>
      <c r="F686" s="1109">
        <v>0</v>
      </c>
      <c r="G686" s="1110" t="s">
        <v>10741</v>
      </c>
      <c r="H686" s="1110" t="s">
        <v>4654</v>
      </c>
      <c r="I686" s="1110" t="s">
        <v>10772</v>
      </c>
      <c r="J686" s="1109">
        <v>0</v>
      </c>
      <c r="K686" s="1109">
        <v>0</v>
      </c>
      <c r="L686" s="1109">
        <v>0</v>
      </c>
      <c r="M686" s="1109">
        <v>0</v>
      </c>
      <c r="N686" s="1109">
        <v>0</v>
      </c>
      <c r="O686" s="1109">
        <v>0</v>
      </c>
      <c r="P686" s="1109">
        <v>0</v>
      </c>
      <c r="Q686" s="1109">
        <v>0</v>
      </c>
    </row>
    <row r="687" spans="1:17">
      <c r="A687" s="1109">
        <v>16216</v>
      </c>
      <c r="B687" s="1110" t="s">
        <v>0</v>
      </c>
      <c r="C687" s="1109">
        <v>3.5</v>
      </c>
      <c r="D687" s="1109">
        <v>2.992</v>
      </c>
      <c r="E687" s="1109">
        <v>9.1999999999999993</v>
      </c>
      <c r="F687" s="1109">
        <v>0</v>
      </c>
      <c r="G687" s="1110" t="s">
        <v>10753</v>
      </c>
      <c r="H687" s="1110" t="s">
        <v>4654</v>
      </c>
      <c r="I687" s="1110" t="s">
        <v>10788</v>
      </c>
      <c r="J687" s="1109">
        <v>0</v>
      </c>
      <c r="K687" s="1109">
        <v>0</v>
      </c>
      <c r="L687" s="1109">
        <v>0</v>
      </c>
      <c r="M687" s="1109">
        <v>0</v>
      </c>
      <c r="N687" s="1109">
        <v>0</v>
      </c>
      <c r="O687" s="1109">
        <v>0</v>
      </c>
      <c r="P687" s="1109">
        <v>0</v>
      </c>
      <c r="Q687" s="1109">
        <v>0</v>
      </c>
    </row>
    <row r="688" spans="1:17">
      <c r="A688" s="1109">
        <v>16217</v>
      </c>
      <c r="B688" s="1110" t="s">
        <v>0</v>
      </c>
      <c r="C688" s="1109">
        <v>3.5</v>
      </c>
      <c r="D688" s="1109">
        <v>2.992</v>
      </c>
      <c r="E688" s="1109">
        <v>9.1999999999999993</v>
      </c>
      <c r="F688" s="1109">
        <v>0</v>
      </c>
      <c r="G688" s="1110" t="s">
        <v>10737</v>
      </c>
      <c r="H688" s="1110" t="s">
        <v>4654</v>
      </c>
      <c r="I688" s="1110" t="s">
        <v>10788</v>
      </c>
      <c r="J688" s="1109">
        <v>0</v>
      </c>
      <c r="K688" s="1109">
        <v>0</v>
      </c>
      <c r="L688" s="1109">
        <v>0</v>
      </c>
      <c r="M688" s="1109">
        <v>0</v>
      </c>
      <c r="N688" s="1109">
        <v>0</v>
      </c>
      <c r="O688" s="1109">
        <v>0</v>
      </c>
      <c r="P688" s="1109">
        <v>0</v>
      </c>
      <c r="Q688" s="1109">
        <v>0</v>
      </c>
    </row>
    <row r="689" spans="1:17">
      <c r="A689" s="1109">
        <v>16218</v>
      </c>
      <c r="B689" s="1110" t="s">
        <v>0</v>
      </c>
      <c r="C689" s="1109">
        <v>3.5</v>
      </c>
      <c r="D689" s="1109">
        <v>2.992</v>
      </c>
      <c r="E689" s="1109">
        <v>9.3000000000000007</v>
      </c>
      <c r="F689" s="1109">
        <v>0</v>
      </c>
      <c r="G689" s="1110" t="s">
        <v>10741</v>
      </c>
      <c r="H689" s="1110" t="s">
        <v>4654</v>
      </c>
      <c r="I689" s="1110" t="s">
        <v>10789</v>
      </c>
      <c r="J689" s="1109">
        <v>0</v>
      </c>
      <c r="K689" s="1109">
        <v>0</v>
      </c>
      <c r="L689" s="1109">
        <v>0</v>
      </c>
      <c r="M689" s="1109">
        <v>0</v>
      </c>
      <c r="N689" s="1109">
        <v>0</v>
      </c>
      <c r="O689" s="1109">
        <v>0</v>
      </c>
      <c r="P689" s="1109">
        <v>0</v>
      </c>
      <c r="Q689" s="1109">
        <v>0</v>
      </c>
    </row>
    <row r="690" spans="1:17">
      <c r="A690" s="1109">
        <v>16219</v>
      </c>
      <c r="B690" s="1110" t="s">
        <v>0</v>
      </c>
      <c r="C690" s="1109">
        <v>2.87</v>
      </c>
      <c r="D690" s="1109">
        <v>2.4409999999999998</v>
      </c>
      <c r="E690" s="1109">
        <v>6.4</v>
      </c>
      <c r="F690" s="1109">
        <v>0</v>
      </c>
      <c r="G690" s="1110" t="s">
        <v>10753</v>
      </c>
      <c r="H690" s="1110" t="s">
        <v>4654</v>
      </c>
      <c r="I690" s="1110" t="s">
        <v>10788</v>
      </c>
      <c r="J690" s="1109">
        <v>0</v>
      </c>
      <c r="K690" s="1109">
        <v>0</v>
      </c>
      <c r="L690" s="1109">
        <v>0</v>
      </c>
      <c r="M690" s="1109">
        <v>0</v>
      </c>
      <c r="N690" s="1109">
        <v>0</v>
      </c>
      <c r="O690" s="1109">
        <v>0</v>
      </c>
      <c r="P690" s="1109">
        <v>0</v>
      </c>
      <c r="Q690" s="1109">
        <v>0</v>
      </c>
    </row>
    <row r="691" spans="1:17">
      <c r="A691" s="1109">
        <v>16220</v>
      </c>
      <c r="B691" s="1110" t="s">
        <v>0</v>
      </c>
      <c r="C691" s="1109">
        <v>2.87</v>
      </c>
      <c r="D691" s="1109">
        <v>2.4409999999999998</v>
      </c>
      <c r="E691" s="1109">
        <v>6.4</v>
      </c>
      <c r="F691" s="1109">
        <v>0</v>
      </c>
      <c r="G691" s="1110" t="s">
        <v>10753</v>
      </c>
      <c r="H691" s="1110" t="s">
        <v>4654</v>
      </c>
      <c r="I691" s="1110" t="s">
        <v>10786</v>
      </c>
      <c r="J691" s="1109">
        <v>0</v>
      </c>
      <c r="K691" s="1109">
        <v>0</v>
      </c>
      <c r="L691" s="1109">
        <v>0</v>
      </c>
      <c r="M691" s="1109">
        <v>0</v>
      </c>
      <c r="N691" s="1109">
        <v>0</v>
      </c>
      <c r="O691" s="1109">
        <v>0</v>
      </c>
      <c r="P691" s="1109">
        <v>0</v>
      </c>
      <c r="Q691" s="1109">
        <v>0</v>
      </c>
    </row>
    <row r="692" spans="1:17">
      <c r="A692" s="1109">
        <v>16221</v>
      </c>
      <c r="B692" s="1110" t="s">
        <v>0</v>
      </c>
      <c r="C692" s="1109">
        <v>2.87</v>
      </c>
      <c r="D692" s="1109">
        <v>2.4409999999999998</v>
      </c>
      <c r="E692" s="1109">
        <v>6.4</v>
      </c>
      <c r="F692" s="1109">
        <v>0</v>
      </c>
      <c r="G692" s="1110" t="s">
        <v>10790</v>
      </c>
      <c r="H692" s="1110" t="s">
        <v>4654</v>
      </c>
      <c r="I692" s="1110" t="s">
        <v>10791</v>
      </c>
      <c r="J692" s="1109">
        <v>0</v>
      </c>
      <c r="K692" s="1109">
        <v>0</v>
      </c>
      <c r="L692" s="1109">
        <v>0</v>
      </c>
      <c r="M692" s="1109">
        <v>0</v>
      </c>
      <c r="N692" s="1109">
        <v>0</v>
      </c>
      <c r="O692" s="1109">
        <v>0</v>
      </c>
      <c r="P692" s="1109">
        <v>0</v>
      </c>
      <c r="Q692" s="1109">
        <v>0</v>
      </c>
    </row>
    <row r="693" spans="1:17">
      <c r="A693" s="1109">
        <v>16222</v>
      </c>
      <c r="B693" s="1110" t="s">
        <v>0</v>
      </c>
      <c r="C693" s="1109">
        <v>2.87</v>
      </c>
      <c r="D693" s="1109">
        <v>2.4409999999999998</v>
      </c>
      <c r="E693" s="1109">
        <v>6.5</v>
      </c>
      <c r="F693" s="1109">
        <v>0</v>
      </c>
      <c r="G693" s="1110" t="s">
        <v>10775</v>
      </c>
      <c r="H693" s="1110" t="s">
        <v>4654</v>
      </c>
      <c r="I693" s="1110" t="s">
        <v>10776</v>
      </c>
      <c r="J693" s="1109">
        <v>0</v>
      </c>
      <c r="K693" s="1109">
        <v>0</v>
      </c>
      <c r="L693" s="1109">
        <v>0</v>
      </c>
      <c r="M693" s="1109">
        <v>0</v>
      </c>
      <c r="N693" s="1109">
        <v>0</v>
      </c>
      <c r="O693" s="1109">
        <v>0</v>
      </c>
      <c r="P693" s="1109">
        <v>0</v>
      </c>
      <c r="Q693" s="1109">
        <v>0</v>
      </c>
    </row>
    <row r="694" spans="1:17">
      <c r="A694" s="1109">
        <v>16223</v>
      </c>
      <c r="B694" s="1110" t="s">
        <v>0</v>
      </c>
      <c r="C694" s="1109">
        <v>2.87</v>
      </c>
      <c r="D694" s="1109">
        <v>2.4409999999999998</v>
      </c>
      <c r="E694" s="1109">
        <v>6.5</v>
      </c>
      <c r="F694" s="1109">
        <v>0</v>
      </c>
      <c r="G694" s="1110" t="s">
        <v>10753</v>
      </c>
      <c r="H694" s="1110" t="s">
        <v>4654</v>
      </c>
      <c r="I694" s="1110" t="s">
        <v>10776</v>
      </c>
      <c r="J694" s="1109">
        <v>0</v>
      </c>
      <c r="K694" s="1109">
        <v>0</v>
      </c>
      <c r="L694" s="1109">
        <v>0</v>
      </c>
      <c r="M694" s="1109">
        <v>0</v>
      </c>
      <c r="N694" s="1109">
        <v>0</v>
      </c>
      <c r="O694" s="1109">
        <v>0</v>
      </c>
      <c r="P694" s="1109">
        <v>0</v>
      </c>
      <c r="Q694" s="1109">
        <v>0</v>
      </c>
    </row>
    <row r="695" spans="1:17">
      <c r="A695" s="1109">
        <v>16224</v>
      </c>
      <c r="B695" s="1110" t="s">
        <v>0</v>
      </c>
      <c r="C695" s="1109">
        <v>2.87</v>
      </c>
      <c r="D695" s="1109">
        <v>2.2589999999999999</v>
      </c>
      <c r="E695" s="1109">
        <v>8.6999999999999993</v>
      </c>
      <c r="F695" s="1109">
        <v>0</v>
      </c>
      <c r="G695" s="1110" t="s">
        <v>10753</v>
      </c>
      <c r="H695" s="1110" t="s">
        <v>4654</v>
      </c>
      <c r="I695" s="1110" t="s">
        <v>10792</v>
      </c>
      <c r="J695" s="1109">
        <v>0</v>
      </c>
      <c r="K695" s="1109">
        <v>0</v>
      </c>
      <c r="L695" s="1109">
        <v>0</v>
      </c>
      <c r="M695" s="1109">
        <v>0</v>
      </c>
      <c r="N695" s="1109">
        <v>0</v>
      </c>
      <c r="O695" s="1109">
        <v>0</v>
      </c>
      <c r="P695" s="1109">
        <v>0</v>
      </c>
      <c r="Q695" s="1109">
        <v>0</v>
      </c>
    </row>
    <row r="696" spans="1:17">
      <c r="A696" s="1109">
        <v>16225</v>
      </c>
      <c r="B696" s="1110" t="s">
        <v>0</v>
      </c>
      <c r="C696" s="1109">
        <v>2.87</v>
      </c>
      <c r="D696" s="1109">
        <v>2.0910000000000002</v>
      </c>
      <c r="E696" s="1109">
        <v>10.7</v>
      </c>
      <c r="F696" s="1109">
        <v>0</v>
      </c>
      <c r="G696" s="1110" t="s">
        <v>10737</v>
      </c>
      <c r="H696" s="1110" t="s">
        <v>4654</v>
      </c>
      <c r="I696" s="1110" t="s">
        <v>10793</v>
      </c>
      <c r="J696" s="1109">
        <v>0</v>
      </c>
      <c r="K696" s="1109">
        <v>0</v>
      </c>
      <c r="L696" s="1109">
        <v>0</v>
      </c>
      <c r="M696" s="1109">
        <v>0</v>
      </c>
      <c r="N696" s="1109">
        <v>0</v>
      </c>
      <c r="O696" s="1109">
        <v>0</v>
      </c>
      <c r="P696" s="1109">
        <v>0</v>
      </c>
      <c r="Q696" s="1109">
        <v>0</v>
      </c>
    </row>
    <row r="697" spans="1:17">
      <c r="A697" s="1109">
        <v>16226</v>
      </c>
      <c r="B697" s="1110" t="s">
        <v>0</v>
      </c>
      <c r="C697" s="1109">
        <v>2.87</v>
      </c>
      <c r="D697" s="1109">
        <v>2.4409999999999998</v>
      </c>
      <c r="E697" s="1109">
        <v>6.5</v>
      </c>
      <c r="F697" s="1109">
        <v>0</v>
      </c>
      <c r="G697" s="1110" t="s">
        <v>10737</v>
      </c>
      <c r="H697" s="1110" t="s">
        <v>4654</v>
      </c>
      <c r="I697" s="1110" t="s">
        <v>10760</v>
      </c>
      <c r="J697" s="1109">
        <v>0</v>
      </c>
      <c r="K697" s="1109">
        <v>0</v>
      </c>
      <c r="L697" s="1109">
        <v>0</v>
      </c>
      <c r="M697" s="1109">
        <v>0</v>
      </c>
      <c r="N697" s="1109">
        <v>0</v>
      </c>
      <c r="O697" s="1109">
        <v>0</v>
      </c>
      <c r="P697" s="1109">
        <v>0</v>
      </c>
      <c r="Q697" s="1109">
        <v>0</v>
      </c>
    </row>
    <row r="698" spans="1:17">
      <c r="A698" s="1109">
        <v>16227</v>
      </c>
      <c r="B698" s="1110" t="s">
        <v>0</v>
      </c>
      <c r="C698" s="1109">
        <v>2.38</v>
      </c>
      <c r="D698" s="1109">
        <v>1.9950000000000001</v>
      </c>
      <c r="E698" s="1109">
        <v>4.7</v>
      </c>
      <c r="F698" s="1109">
        <v>0</v>
      </c>
      <c r="G698" s="1110" t="s">
        <v>10753</v>
      </c>
      <c r="H698" s="1110" t="s">
        <v>4654</v>
      </c>
      <c r="I698" s="1110" t="s">
        <v>10794</v>
      </c>
      <c r="J698" s="1109">
        <v>0</v>
      </c>
      <c r="K698" s="1109">
        <v>0</v>
      </c>
      <c r="L698" s="1109">
        <v>0</v>
      </c>
      <c r="M698" s="1109">
        <v>0</v>
      </c>
      <c r="N698" s="1109">
        <v>0</v>
      </c>
      <c r="O698" s="1109">
        <v>0</v>
      </c>
      <c r="P698" s="1109">
        <v>0</v>
      </c>
      <c r="Q698" s="1109">
        <v>0</v>
      </c>
    </row>
    <row r="699" spans="1:17">
      <c r="A699" s="1109">
        <v>16228</v>
      </c>
      <c r="B699" s="1110" t="s">
        <v>0</v>
      </c>
      <c r="C699" s="1109">
        <v>2.38</v>
      </c>
      <c r="D699" s="1109">
        <v>1.9950000000000001</v>
      </c>
      <c r="E699" s="1109">
        <v>4.7</v>
      </c>
      <c r="F699" s="1109">
        <v>0</v>
      </c>
      <c r="G699" s="1110" t="s">
        <v>10737</v>
      </c>
      <c r="H699" s="1110" t="s">
        <v>4654</v>
      </c>
      <c r="I699" s="1110" t="s">
        <v>10772</v>
      </c>
      <c r="J699" s="1109">
        <v>0</v>
      </c>
      <c r="K699" s="1109">
        <v>0</v>
      </c>
      <c r="L699" s="1109">
        <v>0</v>
      </c>
      <c r="M699" s="1109">
        <v>0</v>
      </c>
      <c r="N699" s="1109">
        <v>0</v>
      </c>
      <c r="O699" s="1109">
        <v>0</v>
      </c>
      <c r="P699" s="1109">
        <v>0</v>
      </c>
      <c r="Q699" s="1109">
        <v>0</v>
      </c>
    </row>
    <row r="700" spans="1:17">
      <c r="A700" s="1109">
        <v>16229</v>
      </c>
      <c r="B700" s="1110" t="s">
        <v>0</v>
      </c>
      <c r="C700" s="1109">
        <v>2.38</v>
      </c>
      <c r="D700" s="1109">
        <v>1.9950000000000001</v>
      </c>
      <c r="E700" s="1109">
        <v>4.7</v>
      </c>
      <c r="F700" s="1109">
        <v>0</v>
      </c>
      <c r="G700" s="1110" t="s">
        <v>10737</v>
      </c>
      <c r="H700" s="1110" t="s">
        <v>4654</v>
      </c>
      <c r="I700" s="1110" t="s">
        <v>10795</v>
      </c>
      <c r="J700" s="1109">
        <v>0</v>
      </c>
      <c r="K700" s="1109">
        <v>0</v>
      </c>
      <c r="L700" s="1109">
        <v>0</v>
      </c>
      <c r="M700" s="1109">
        <v>0</v>
      </c>
      <c r="N700" s="1109">
        <v>0</v>
      </c>
      <c r="O700" s="1109">
        <v>0</v>
      </c>
      <c r="P700" s="1109">
        <v>0</v>
      </c>
      <c r="Q700" s="1109">
        <v>0</v>
      </c>
    </row>
    <row r="701" spans="1:17">
      <c r="A701" s="1109">
        <v>16230</v>
      </c>
      <c r="B701" s="1110" t="s">
        <v>0</v>
      </c>
      <c r="C701" s="1109">
        <v>13.375</v>
      </c>
      <c r="D701" s="1109">
        <v>12.615</v>
      </c>
      <c r="E701" s="1109">
        <v>54.5</v>
      </c>
      <c r="F701" s="1109">
        <v>0</v>
      </c>
      <c r="G701" s="1110" t="s">
        <v>10759</v>
      </c>
      <c r="H701" s="1110" t="s">
        <v>4654</v>
      </c>
      <c r="I701" s="1110" t="s">
        <v>10760</v>
      </c>
      <c r="J701" s="1109">
        <v>0</v>
      </c>
      <c r="K701" s="1109">
        <v>0</v>
      </c>
      <c r="L701" s="1109">
        <v>0</v>
      </c>
      <c r="M701" s="1109">
        <v>0</v>
      </c>
      <c r="N701" s="1109">
        <v>0</v>
      </c>
      <c r="O701" s="1109">
        <v>0</v>
      </c>
      <c r="P701" s="1109">
        <v>0</v>
      </c>
      <c r="Q701" s="1109">
        <v>0</v>
      </c>
    </row>
    <row r="702" spans="1:17">
      <c r="A702" s="1109">
        <v>16233</v>
      </c>
      <c r="B702" s="1110" t="s">
        <v>0</v>
      </c>
      <c r="C702" s="1109">
        <v>7</v>
      </c>
      <c r="D702" s="1109">
        <v>6.1840000000000002</v>
      </c>
      <c r="E702" s="1109">
        <v>29</v>
      </c>
      <c r="F702" s="1109">
        <v>0</v>
      </c>
      <c r="G702" s="1110" t="s">
        <v>10796</v>
      </c>
      <c r="H702" s="1110" t="s">
        <v>4654</v>
      </c>
      <c r="I702" s="1110" t="s">
        <v>10760</v>
      </c>
      <c r="J702" s="1109">
        <v>0</v>
      </c>
      <c r="K702" s="1109">
        <v>0</v>
      </c>
      <c r="L702" s="1109">
        <v>0</v>
      </c>
      <c r="M702" s="1109">
        <v>0</v>
      </c>
      <c r="N702" s="1109">
        <v>0</v>
      </c>
      <c r="O702" s="1109">
        <v>0</v>
      </c>
      <c r="P702" s="1109">
        <v>0</v>
      </c>
      <c r="Q702" s="1109">
        <v>0</v>
      </c>
    </row>
    <row r="703" spans="1:17">
      <c r="A703" s="1109">
        <v>16234</v>
      </c>
      <c r="B703" s="1110" t="s">
        <v>0</v>
      </c>
      <c r="C703" s="1109">
        <v>7</v>
      </c>
      <c r="D703" s="1109">
        <v>6.3659999999999997</v>
      </c>
      <c r="E703" s="1109">
        <v>23</v>
      </c>
      <c r="F703" s="1109">
        <v>0</v>
      </c>
      <c r="G703" s="1110" t="s">
        <v>10765</v>
      </c>
      <c r="H703" s="1110" t="s">
        <v>4654</v>
      </c>
      <c r="I703" s="1110" t="s">
        <v>10760</v>
      </c>
      <c r="J703" s="1109">
        <v>0</v>
      </c>
      <c r="K703" s="1109">
        <v>0</v>
      </c>
      <c r="L703" s="1109">
        <v>0</v>
      </c>
      <c r="M703" s="1109">
        <v>0</v>
      </c>
      <c r="N703" s="1109">
        <v>0</v>
      </c>
      <c r="O703" s="1109">
        <v>0</v>
      </c>
      <c r="P703" s="1109">
        <v>0</v>
      </c>
      <c r="Q703" s="1109">
        <v>0</v>
      </c>
    </row>
    <row r="704" spans="1:17">
      <c r="A704" s="1109">
        <v>16235</v>
      </c>
      <c r="B704" s="1110" t="s">
        <v>0</v>
      </c>
      <c r="C704" s="1109">
        <v>2.875</v>
      </c>
      <c r="D704" s="1109">
        <v>2.4409999999999998</v>
      </c>
      <c r="E704" s="1109">
        <v>6.4</v>
      </c>
      <c r="F704" s="1109">
        <v>0</v>
      </c>
      <c r="G704" s="1110" t="s">
        <v>10770</v>
      </c>
      <c r="H704" s="1110" t="s">
        <v>4654</v>
      </c>
      <c r="I704" s="1110" t="s">
        <v>10791</v>
      </c>
      <c r="J704" s="1109">
        <v>0</v>
      </c>
      <c r="K704" s="1109">
        <v>0</v>
      </c>
      <c r="L704" s="1109">
        <v>0</v>
      </c>
      <c r="M704" s="1109">
        <v>0</v>
      </c>
      <c r="N704" s="1109">
        <v>0</v>
      </c>
      <c r="O704" s="1109">
        <v>0</v>
      </c>
      <c r="P704" s="1109">
        <v>0</v>
      </c>
      <c r="Q704" s="1109">
        <v>0</v>
      </c>
    </row>
    <row r="705" spans="1:17">
      <c r="A705" s="1109">
        <v>16236</v>
      </c>
      <c r="B705" s="1110" t="s">
        <v>0</v>
      </c>
      <c r="C705" s="1109">
        <v>2.875</v>
      </c>
      <c r="D705" s="1109">
        <v>2.4409999999999998</v>
      </c>
      <c r="E705" s="1109">
        <v>6.4</v>
      </c>
      <c r="F705" s="1109">
        <v>0</v>
      </c>
      <c r="G705" s="1110" t="s">
        <v>10770</v>
      </c>
      <c r="H705" s="1110" t="s">
        <v>4654</v>
      </c>
      <c r="I705" s="1110" t="s">
        <v>10797</v>
      </c>
      <c r="J705" s="1109">
        <v>0</v>
      </c>
      <c r="K705" s="1109">
        <v>0</v>
      </c>
      <c r="L705" s="1109">
        <v>0</v>
      </c>
      <c r="M705" s="1109">
        <v>0</v>
      </c>
      <c r="N705" s="1109">
        <v>0</v>
      </c>
      <c r="O705" s="1109">
        <v>0</v>
      </c>
      <c r="P705" s="1109">
        <v>0</v>
      </c>
      <c r="Q705" s="1109">
        <v>0</v>
      </c>
    </row>
    <row r="706" spans="1:17">
      <c r="A706" s="1109">
        <v>16238</v>
      </c>
      <c r="B706" s="1110" t="s">
        <v>10672</v>
      </c>
      <c r="C706" s="1109">
        <v>5</v>
      </c>
      <c r="D706" s="1109">
        <v>4</v>
      </c>
      <c r="E706" s="1109">
        <v>25.6</v>
      </c>
      <c r="F706" s="1109">
        <v>0</v>
      </c>
      <c r="G706" s="1110" t="s">
        <v>10798</v>
      </c>
      <c r="H706" s="1110" t="s">
        <v>4654</v>
      </c>
      <c r="I706" s="1110" t="s">
        <v>10799</v>
      </c>
      <c r="J706" s="1109">
        <v>0</v>
      </c>
      <c r="K706" s="1109">
        <v>0</v>
      </c>
      <c r="L706" s="1109">
        <v>0</v>
      </c>
      <c r="M706" s="1109">
        <v>0</v>
      </c>
      <c r="N706" s="1109">
        <v>0</v>
      </c>
      <c r="O706" s="1109">
        <v>0</v>
      </c>
      <c r="P706" s="1109">
        <v>0</v>
      </c>
      <c r="Q706" s="1109">
        <v>0</v>
      </c>
    </row>
    <row r="707" spans="1:17">
      <c r="A707" s="1109">
        <v>16239</v>
      </c>
      <c r="B707" s="1110" t="s">
        <v>10672</v>
      </c>
      <c r="C707" s="1109">
        <v>5</v>
      </c>
      <c r="D707" s="1109">
        <v>4</v>
      </c>
      <c r="E707" s="1109">
        <v>25.6</v>
      </c>
      <c r="F707" s="1109">
        <v>0</v>
      </c>
      <c r="G707" s="1110" t="s">
        <v>10800</v>
      </c>
      <c r="H707" s="1110" t="s">
        <v>4654</v>
      </c>
      <c r="I707" s="1110" t="s">
        <v>10799</v>
      </c>
      <c r="J707" s="1109">
        <v>0</v>
      </c>
      <c r="K707" s="1109">
        <v>0</v>
      </c>
      <c r="L707" s="1109">
        <v>0</v>
      </c>
      <c r="M707" s="1109">
        <v>0</v>
      </c>
      <c r="N707" s="1109">
        <v>0</v>
      </c>
      <c r="O707" s="1109">
        <v>0</v>
      </c>
      <c r="P707" s="1109">
        <v>0</v>
      </c>
      <c r="Q707" s="1109">
        <v>0</v>
      </c>
    </row>
    <row r="708" spans="1:17">
      <c r="A708" s="1109">
        <v>16240</v>
      </c>
      <c r="B708" s="1110" t="s">
        <v>10672</v>
      </c>
      <c r="C708" s="1109">
        <v>5</v>
      </c>
      <c r="D708" s="1109">
        <v>4.2759999999999998</v>
      </c>
      <c r="E708" s="1109">
        <v>19.5</v>
      </c>
      <c r="F708" s="1109">
        <v>0</v>
      </c>
      <c r="G708" s="1110" t="s">
        <v>10695</v>
      </c>
      <c r="H708" s="1110" t="s">
        <v>4654</v>
      </c>
      <c r="I708" s="1110" t="s">
        <v>10801</v>
      </c>
      <c r="J708" s="1109">
        <v>0</v>
      </c>
      <c r="K708" s="1109">
        <v>0</v>
      </c>
      <c r="L708" s="1109">
        <v>0</v>
      </c>
      <c r="M708" s="1109">
        <v>0</v>
      </c>
      <c r="N708" s="1109">
        <v>0</v>
      </c>
      <c r="O708" s="1109">
        <v>0</v>
      </c>
      <c r="P708" s="1109">
        <v>0</v>
      </c>
      <c r="Q708" s="1109">
        <v>0</v>
      </c>
    </row>
    <row r="709" spans="1:17">
      <c r="A709" s="1109">
        <v>16241</v>
      </c>
      <c r="B709" s="1110" t="s">
        <v>10672</v>
      </c>
      <c r="C709" s="1109">
        <v>5</v>
      </c>
      <c r="D709" s="1109">
        <v>4.2759999999999998</v>
      </c>
      <c r="E709" s="1109">
        <v>19.5</v>
      </c>
      <c r="F709" s="1109">
        <v>0</v>
      </c>
      <c r="G709" s="1110" t="s">
        <v>10802</v>
      </c>
      <c r="H709" s="1110" t="s">
        <v>4654</v>
      </c>
      <c r="I709" s="1110" t="s">
        <v>10801</v>
      </c>
      <c r="J709" s="1109">
        <v>0</v>
      </c>
      <c r="K709" s="1109">
        <v>0</v>
      </c>
      <c r="L709" s="1109">
        <v>0</v>
      </c>
      <c r="M709" s="1109">
        <v>0</v>
      </c>
      <c r="N709" s="1109">
        <v>0</v>
      </c>
      <c r="O709" s="1109">
        <v>0</v>
      </c>
      <c r="P709" s="1109">
        <v>0</v>
      </c>
      <c r="Q709" s="1109">
        <v>0</v>
      </c>
    </row>
    <row r="710" spans="1:17">
      <c r="A710" s="1109">
        <v>16242</v>
      </c>
      <c r="B710" s="1110" t="s">
        <v>10672</v>
      </c>
      <c r="C710" s="1109">
        <v>5</v>
      </c>
      <c r="D710" s="1109">
        <v>2.7549999999999999</v>
      </c>
      <c r="E710" s="1109">
        <v>19.5</v>
      </c>
      <c r="F710" s="1109">
        <v>0</v>
      </c>
      <c r="G710" s="1110" t="s">
        <v>10802</v>
      </c>
      <c r="H710" s="1110" t="s">
        <v>4654</v>
      </c>
      <c r="I710" s="1110" t="s">
        <v>10801</v>
      </c>
      <c r="J710" s="1109">
        <v>0</v>
      </c>
      <c r="K710" s="1109">
        <v>0</v>
      </c>
      <c r="L710" s="1109">
        <v>0</v>
      </c>
      <c r="M710" s="1109">
        <v>0</v>
      </c>
      <c r="N710" s="1109">
        <v>0</v>
      </c>
      <c r="O710" s="1109">
        <v>0</v>
      </c>
      <c r="P710" s="1109">
        <v>0</v>
      </c>
      <c r="Q710" s="1109">
        <v>0</v>
      </c>
    </row>
    <row r="711" spans="1:17">
      <c r="A711" s="1109">
        <v>16243</v>
      </c>
      <c r="B711" s="1110" t="s">
        <v>10672</v>
      </c>
      <c r="C711" s="1109">
        <v>5</v>
      </c>
      <c r="D711" s="1109">
        <v>4</v>
      </c>
      <c r="E711" s="1109">
        <v>25.6</v>
      </c>
      <c r="F711" s="1109">
        <v>0</v>
      </c>
      <c r="G711" s="1110" t="s">
        <v>10803</v>
      </c>
      <c r="H711" s="1110" t="s">
        <v>4654</v>
      </c>
      <c r="I711" s="1110" t="s">
        <v>10799</v>
      </c>
      <c r="J711" s="1109">
        <v>0</v>
      </c>
      <c r="K711" s="1109">
        <v>0</v>
      </c>
      <c r="L711" s="1109">
        <v>0</v>
      </c>
      <c r="M711" s="1109">
        <v>0</v>
      </c>
      <c r="N711" s="1109">
        <v>0</v>
      </c>
      <c r="O711" s="1109">
        <v>0</v>
      </c>
      <c r="P711" s="1109">
        <v>0</v>
      </c>
      <c r="Q711" s="1109">
        <v>0</v>
      </c>
    </row>
    <row r="712" spans="1:17">
      <c r="A712" s="1109">
        <v>16244</v>
      </c>
      <c r="B712" s="1110" t="s">
        <v>10672</v>
      </c>
      <c r="C712" s="1109">
        <v>4.5</v>
      </c>
      <c r="D712" s="1109">
        <v>3.64</v>
      </c>
      <c r="E712" s="1109">
        <v>20</v>
      </c>
      <c r="F712" s="1109">
        <v>0</v>
      </c>
      <c r="G712" s="1110" t="s">
        <v>10798</v>
      </c>
      <c r="H712" s="1110" t="s">
        <v>4654</v>
      </c>
      <c r="I712" s="1110" t="s">
        <v>10804</v>
      </c>
      <c r="J712" s="1109">
        <v>0</v>
      </c>
      <c r="K712" s="1109">
        <v>0</v>
      </c>
      <c r="L712" s="1109">
        <v>0</v>
      </c>
      <c r="M712" s="1109">
        <v>0</v>
      </c>
      <c r="N712" s="1109">
        <v>0</v>
      </c>
      <c r="O712" s="1109">
        <v>0</v>
      </c>
      <c r="P712" s="1109">
        <v>0</v>
      </c>
      <c r="Q712" s="1109">
        <v>0</v>
      </c>
    </row>
    <row r="713" spans="1:17">
      <c r="A713" s="1109">
        <v>16245</v>
      </c>
      <c r="B713" s="1110" t="s">
        <v>10672</v>
      </c>
      <c r="C713" s="1109">
        <v>4</v>
      </c>
      <c r="D713" s="1109">
        <v>3.34</v>
      </c>
      <c r="E713" s="1109">
        <v>14</v>
      </c>
      <c r="F713" s="1109">
        <v>0</v>
      </c>
      <c r="G713" s="1110" t="s">
        <v>10802</v>
      </c>
      <c r="H713" s="1110" t="s">
        <v>4654</v>
      </c>
      <c r="I713" s="1110" t="s">
        <v>10805</v>
      </c>
      <c r="J713" s="1109">
        <v>0</v>
      </c>
      <c r="K713" s="1109">
        <v>0</v>
      </c>
      <c r="L713" s="1109">
        <v>0</v>
      </c>
      <c r="M713" s="1109">
        <v>0</v>
      </c>
      <c r="N713" s="1109">
        <v>0</v>
      </c>
      <c r="O713" s="1109">
        <v>0</v>
      </c>
      <c r="P713" s="1109">
        <v>0</v>
      </c>
      <c r="Q713" s="1109">
        <v>0</v>
      </c>
    </row>
    <row r="714" spans="1:17">
      <c r="A714" s="1109">
        <v>16246</v>
      </c>
      <c r="B714" s="1110" t="s">
        <v>10672</v>
      </c>
      <c r="C714" s="1109">
        <v>4</v>
      </c>
      <c r="D714" s="1109">
        <v>2.5630000000000002</v>
      </c>
      <c r="E714" s="1109">
        <v>15.7</v>
      </c>
      <c r="F714" s="1109">
        <v>0</v>
      </c>
      <c r="G714" s="1110" t="s">
        <v>10802</v>
      </c>
      <c r="H714" s="1110" t="s">
        <v>4654</v>
      </c>
      <c r="I714" s="1110" t="s">
        <v>10806</v>
      </c>
      <c r="J714" s="1109">
        <v>0</v>
      </c>
      <c r="K714" s="1109">
        <v>0</v>
      </c>
      <c r="L714" s="1109">
        <v>0</v>
      </c>
      <c r="M714" s="1109">
        <v>0</v>
      </c>
      <c r="N714" s="1109">
        <v>0</v>
      </c>
      <c r="O714" s="1109">
        <v>0</v>
      </c>
      <c r="P714" s="1109">
        <v>0</v>
      </c>
      <c r="Q714" s="1109">
        <v>0</v>
      </c>
    </row>
    <row r="715" spans="1:17">
      <c r="A715" s="1109">
        <v>16247</v>
      </c>
      <c r="B715" s="1110" t="s">
        <v>10672</v>
      </c>
      <c r="C715" s="1109">
        <v>4</v>
      </c>
      <c r="D715" s="1109">
        <v>2.6880000000000002</v>
      </c>
      <c r="E715" s="1109">
        <v>14</v>
      </c>
      <c r="F715" s="1109">
        <v>0</v>
      </c>
      <c r="G715" s="1110" t="s">
        <v>10802</v>
      </c>
      <c r="H715" s="1110" t="s">
        <v>4654</v>
      </c>
      <c r="I715" s="1110" t="s">
        <v>10807</v>
      </c>
      <c r="J715" s="1109">
        <v>0</v>
      </c>
      <c r="K715" s="1109">
        <v>0</v>
      </c>
      <c r="L715" s="1109">
        <v>0</v>
      </c>
      <c r="M715" s="1109">
        <v>0</v>
      </c>
      <c r="N715" s="1109">
        <v>0</v>
      </c>
      <c r="O715" s="1109">
        <v>0</v>
      </c>
      <c r="P715" s="1109">
        <v>0</v>
      </c>
      <c r="Q715" s="1109">
        <v>0</v>
      </c>
    </row>
    <row r="716" spans="1:17">
      <c r="A716" s="1109">
        <v>16251</v>
      </c>
      <c r="B716" s="1110" t="s">
        <v>10672</v>
      </c>
      <c r="C716" s="1109">
        <v>3.5</v>
      </c>
      <c r="D716" s="1109">
        <v>2.992</v>
      </c>
      <c r="E716" s="1109">
        <v>9.5</v>
      </c>
      <c r="F716" s="1109">
        <v>0</v>
      </c>
      <c r="G716" s="1110" t="s">
        <v>10802</v>
      </c>
      <c r="H716" s="1110" t="s">
        <v>4654</v>
      </c>
      <c r="I716" s="1110" t="s">
        <v>10808</v>
      </c>
      <c r="J716" s="1109">
        <v>0</v>
      </c>
      <c r="K716" s="1109">
        <v>0</v>
      </c>
      <c r="L716" s="1109">
        <v>0</v>
      </c>
      <c r="M716" s="1109">
        <v>0</v>
      </c>
      <c r="N716" s="1109">
        <v>0</v>
      </c>
      <c r="O716" s="1109">
        <v>0</v>
      </c>
      <c r="P716" s="1109">
        <v>0</v>
      </c>
      <c r="Q716" s="1109">
        <v>0</v>
      </c>
    </row>
    <row r="717" spans="1:17">
      <c r="A717" s="1109">
        <v>16252</v>
      </c>
      <c r="B717" s="1110" t="s">
        <v>10672</v>
      </c>
      <c r="C717" s="1109">
        <v>3.5</v>
      </c>
      <c r="D717" s="1109">
        <v>2.7639999999999998</v>
      </c>
      <c r="E717" s="1109">
        <v>13.3</v>
      </c>
      <c r="F717" s="1109">
        <v>0</v>
      </c>
      <c r="G717" s="1110" t="s">
        <v>10802</v>
      </c>
      <c r="H717" s="1110" t="s">
        <v>4654</v>
      </c>
      <c r="I717" s="1110" t="s">
        <v>10808</v>
      </c>
      <c r="J717" s="1109">
        <v>0</v>
      </c>
      <c r="K717" s="1109">
        <v>0</v>
      </c>
      <c r="L717" s="1109">
        <v>0</v>
      </c>
      <c r="M717" s="1109">
        <v>0</v>
      </c>
      <c r="N717" s="1109">
        <v>0</v>
      </c>
      <c r="O717" s="1109">
        <v>0</v>
      </c>
      <c r="P717" s="1109">
        <v>0</v>
      </c>
      <c r="Q717" s="1109">
        <v>0</v>
      </c>
    </row>
    <row r="718" spans="1:17">
      <c r="A718" s="1109">
        <v>16253</v>
      </c>
      <c r="B718" s="1110" t="s">
        <v>10672</v>
      </c>
      <c r="C718" s="1109">
        <v>3.5</v>
      </c>
      <c r="D718" s="1109">
        <v>2.75</v>
      </c>
      <c r="E718" s="1109">
        <v>13</v>
      </c>
      <c r="F718" s="1109">
        <v>0</v>
      </c>
      <c r="G718" s="1110" t="s">
        <v>10741</v>
      </c>
      <c r="H718" s="1110" t="s">
        <v>4654</v>
      </c>
      <c r="I718" s="1110" t="s">
        <v>10809</v>
      </c>
      <c r="J718" s="1109">
        <v>0</v>
      </c>
      <c r="K718" s="1109">
        <v>0</v>
      </c>
      <c r="L718" s="1109">
        <v>0</v>
      </c>
      <c r="M718" s="1109">
        <v>0</v>
      </c>
      <c r="N718" s="1109">
        <v>0</v>
      </c>
      <c r="O718" s="1109">
        <v>0</v>
      </c>
      <c r="P718" s="1109">
        <v>0</v>
      </c>
      <c r="Q718" s="1109">
        <v>0</v>
      </c>
    </row>
    <row r="719" spans="1:17">
      <c r="A719" s="1109">
        <v>16254</v>
      </c>
      <c r="B719" s="1110" t="s">
        <v>10672</v>
      </c>
      <c r="C719" s="1109">
        <v>3.5</v>
      </c>
      <c r="D719" s="1109">
        <v>2.7639999999999998</v>
      </c>
      <c r="E719" s="1109">
        <v>13.3</v>
      </c>
      <c r="F719" s="1109">
        <v>0</v>
      </c>
      <c r="G719" s="1110" t="s">
        <v>10802</v>
      </c>
      <c r="H719" s="1110" t="s">
        <v>4654</v>
      </c>
      <c r="I719" s="1110" t="s">
        <v>10810</v>
      </c>
      <c r="J719" s="1109">
        <v>0</v>
      </c>
      <c r="K719" s="1109">
        <v>0</v>
      </c>
      <c r="L719" s="1109">
        <v>0</v>
      </c>
      <c r="M719" s="1109">
        <v>0</v>
      </c>
      <c r="N719" s="1109">
        <v>0</v>
      </c>
      <c r="O719" s="1109">
        <v>0</v>
      </c>
      <c r="P719" s="1109">
        <v>0</v>
      </c>
      <c r="Q719" s="1109">
        <v>0</v>
      </c>
    </row>
    <row r="720" spans="1:17">
      <c r="A720" s="1109">
        <v>16255</v>
      </c>
      <c r="B720" s="1110" t="s">
        <v>10672</v>
      </c>
      <c r="C720" s="1109">
        <v>3.5</v>
      </c>
      <c r="D720" s="1109">
        <v>2.6019999999999999</v>
      </c>
      <c r="E720" s="1109">
        <v>15.5</v>
      </c>
      <c r="F720" s="1109">
        <v>0</v>
      </c>
      <c r="G720" s="1110" t="s">
        <v>10798</v>
      </c>
      <c r="H720" s="1110" t="s">
        <v>4654</v>
      </c>
      <c r="I720" s="1110" t="s">
        <v>10811</v>
      </c>
      <c r="J720" s="1109">
        <v>0</v>
      </c>
      <c r="K720" s="1109">
        <v>0</v>
      </c>
      <c r="L720" s="1109">
        <v>0</v>
      </c>
      <c r="M720" s="1109">
        <v>0</v>
      </c>
      <c r="N720" s="1109">
        <v>0</v>
      </c>
      <c r="O720" s="1109">
        <v>0</v>
      </c>
      <c r="P720" s="1109">
        <v>0</v>
      </c>
      <c r="Q720" s="1109">
        <v>0</v>
      </c>
    </row>
    <row r="721" spans="1:17">
      <c r="A721" s="1109">
        <v>16256</v>
      </c>
      <c r="B721" s="1110" t="s">
        <v>10672</v>
      </c>
      <c r="C721" s="1109">
        <v>3.5</v>
      </c>
      <c r="D721" s="1109">
        <v>2.6019999999999999</v>
      </c>
      <c r="E721" s="1109">
        <v>15.5</v>
      </c>
      <c r="F721" s="1109">
        <v>0</v>
      </c>
      <c r="G721" s="1110" t="s">
        <v>10803</v>
      </c>
      <c r="H721" s="1110" t="s">
        <v>4654</v>
      </c>
      <c r="I721" s="1110" t="s">
        <v>10811</v>
      </c>
      <c r="J721" s="1109">
        <v>0</v>
      </c>
      <c r="K721" s="1109">
        <v>0</v>
      </c>
      <c r="L721" s="1109">
        <v>0</v>
      </c>
      <c r="M721" s="1109">
        <v>0</v>
      </c>
      <c r="N721" s="1109">
        <v>0</v>
      </c>
      <c r="O721" s="1109">
        <v>0</v>
      </c>
      <c r="P721" s="1109">
        <v>0</v>
      </c>
      <c r="Q721" s="1109">
        <v>0</v>
      </c>
    </row>
    <row r="722" spans="1:17">
      <c r="A722" s="1109">
        <v>16257</v>
      </c>
      <c r="B722" s="1110" t="s">
        <v>10672</v>
      </c>
      <c r="C722" s="1109">
        <v>3.5</v>
      </c>
      <c r="D722" s="1109">
        <v>2.6019999999999999</v>
      </c>
      <c r="E722" s="1109">
        <v>15.5</v>
      </c>
      <c r="F722" s="1109">
        <v>0</v>
      </c>
      <c r="G722" s="1110" t="s">
        <v>10802</v>
      </c>
      <c r="H722" s="1110" t="s">
        <v>4654</v>
      </c>
      <c r="I722" s="1110" t="s">
        <v>10811</v>
      </c>
      <c r="J722" s="1109">
        <v>0</v>
      </c>
      <c r="K722" s="1109">
        <v>0</v>
      </c>
      <c r="L722" s="1109">
        <v>0</v>
      </c>
      <c r="M722" s="1109">
        <v>0</v>
      </c>
      <c r="N722" s="1109">
        <v>0</v>
      </c>
      <c r="O722" s="1109">
        <v>0</v>
      </c>
      <c r="P722" s="1109">
        <v>0</v>
      </c>
      <c r="Q722" s="1109">
        <v>0</v>
      </c>
    </row>
    <row r="723" spans="1:17">
      <c r="A723" s="1109">
        <v>16258</v>
      </c>
      <c r="B723" s="1110" t="s">
        <v>10672</v>
      </c>
      <c r="C723" s="1109">
        <v>5.5</v>
      </c>
      <c r="D723" s="1109">
        <v>4.67</v>
      </c>
      <c r="E723" s="1109">
        <v>24.7</v>
      </c>
      <c r="F723" s="1109">
        <v>0</v>
      </c>
      <c r="G723" s="1110" t="s">
        <v>10802</v>
      </c>
      <c r="H723" s="1110" t="s">
        <v>4654</v>
      </c>
      <c r="I723" s="1110" t="s">
        <v>10812</v>
      </c>
      <c r="J723" s="1109">
        <v>0</v>
      </c>
      <c r="K723" s="1109">
        <v>0</v>
      </c>
      <c r="L723" s="1109">
        <v>0</v>
      </c>
      <c r="M723" s="1109">
        <v>0</v>
      </c>
      <c r="N723" s="1109">
        <v>0</v>
      </c>
      <c r="O723" s="1109">
        <v>0</v>
      </c>
      <c r="P723" s="1109">
        <v>0</v>
      </c>
      <c r="Q723" s="1109">
        <v>0</v>
      </c>
    </row>
    <row r="724" spans="1:17">
      <c r="A724" s="1109">
        <v>16259</v>
      </c>
      <c r="B724" s="1110" t="s">
        <v>10672</v>
      </c>
      <c r="C724" s="1109">
        <v>5.5</v>
      </c>
      <c r="D724" s="1109">
        <v>4.7779999999999996</v>
      </c>
      <c r="E724" s="1109">
        <v>21.9</v>
      </c>
      <c r="F724" s="1109">
        <v>0</v>
      </c>
      <c r="G724" s="1110" t="s">
        <v>10802</v>
      </c>
      <c r="H724" s="1110" t="s">
        <v>4654</v>
      </c>
      <c r="I724" s="1110" t="s">
        <v>10812</v>
      </c>
      <c r="J724" s="1109">
        <v>0</v>
      </c>
      <c r="K724" s="1109">
        <v>0</v>
      </c>
      <c r="L724" s="1109">
        <v>0</v>
      </c>
      <c r="M724" s="1109">
        <v>0</v>
      </c>
      <c r="N724" s="1109">
        <v>0</v>
      </c>
      <c r="O724" s="1109">
        <v>0</v>
      </c>
      <c r="P724" s="1109">
        <v>0</v>
      </c>
      <c r="Q724" s="1109">
        <v>0</v>
      </c>
    </row>
    <row r="725" spans="1:17">
      <c r="A725" s="1109">
        <v>16260</v>
      </c>
      <c r="B725" s="1110" t="s">
        <v>10672</v>
      </c>
      <c r="C725" s="1109">
        <v>5.875</v>
      </c>
      <c r="D725" s="1109">
        <v>4.25</v>
      </c>
      <c r="E725" s="1109">
        <v>26.7</v>
      </c>
      <c r="F725" s="1109">
        <v>0</v>
      </c>
      <c r="G725" s="1110" t="s">
        <v>10802</v>
      </c>
      <c r="H725" s="1110" t="s">
        <v>4654</v>
      </c>
      <c r="I725" s="1110" t="s">
        <v>10813</v>
      </c>
      <c r="J725" s="1109">
        <v>0</v>
      </c>
      <c r="K725" s="1109">
        <v>0</v>
      </c>
      <c r="L725" s="1109">
        <v>0</v>
      </c>
      <c r="M725" s="1109">
        <v>0</v>
      </c>
      <c r="N725" s="1109">
        <v>0</v>
      </c>
      <c r="O725" s="1109">
        <v>0</v>
      </c>
      <c r="P725" s="1109">
        <v>0</v>
      </c>
      <c r="Q725" s="1109">
        <v>0</v>
      </c>
    </row>
    <row r="726" spans="1:17">
      <c r="A726" s="1109">
        <v>16261</v>
      </c>
      <c r="B726" s="1110" t="s">
        <v>0</v>
      </c>
      <c r="C726" s="1109">
        <v>20</v>
      </c>
      <c r="D726" s="1109">
        <v>18.732230000000001</v>
      </c>
      <c r="E726" s="1109">
        <v>133</v>
      </c>
      <c r="F726" s="1109">
        <v>0</v>
      </c>
      <c r="G726" s="1110" t="s">
        <v>10734</v>
      </c>
      <c r="H726" s="1110" t="s">
        <v>4654</v>
      </c>
      <c r="I726" s="1110" t="s">
        <v>10760</v>
      </c>
      <c r="J726" s="1109">
        <v>0</v>
      </c>
      <c r="K726" s="1109">
        <v>0</v>
      </c>
      <c r="L726" s="1109">
        <v>0</v>
      </c>
      <c r="M726" s="1109">
        <v>0</v>
      </c>
      <c r="N726" s="1109">
        <v>0</v>
      </c>
      <c r="O726" s="1109">
        <v>0</v>
      </c>
      <c r="P726" s="1109">
        <v>0</v>
      </c>
      <c r="Q726" s="1109">
        <v>0</v>
      </c>
    </row>
    <row r="727" spans="1:17">
      <c r="A727" s="1109">
        <v>16262</v>
      </c>
      <c r="B727" s="1110" t="s">
        <v>0</v>
      </c>
      <c r="C727" s="1109">
        <v>20</v>
      </c>
      <c r="D727" s="1109">
        <v>19.1127</v>
      </c>
      <c r="E727" s="1109">
        <v>94</v>
      </c>
      <c r="F727" s="1109">
        <v>0</v>
      </c>
      <c r="G727" s="1110" t="s">
        <v>10734</v>
      </c>
      <c r="H727" s="1110" t="s">
        <v>4654</v>
      </c>
      <c r="I727" s="1110" t="s">
        <v>10760</v>
      </c>
      <c r="J727" s="1109">
        <v>0</v>
      </c>
      <c r="K727" s="1109">
        <v>0</v>
      </c>
      <c r="L727" s="1109">
        <v>0</v>
      </c>
      <c r="M727" s="1109">
        <v>0</v>
      </c>
      <c r="N727" s="1109">
        <v>0</v>
      </c>
      <c r="O727" s="1109">
        <v>0</v>
      </c>
      <c r="P727" s="1109">
        <v>0</v>
      </c>
      <c r="Q727" s="1109">
        <v>0</v>
      </c>
    </row>
    <row r="728" spans="1:17">
      <c r="A728" s="1109">
        <v>16263</v>
      </c>
      <c r="B728" s="1110" t="s">
        <v>0</v>
      </c>
      <c r="C728" s="1109">
        <v>20</v>
      </c>
      <c r="D728" s="1109">
        <v>19.123999999999999</v>
      </c>
      <c r="E728" s="1109">
        <v>94</v>
      </c>
      <c r="F728" s="1109">
        <v>0</v>
      </c>
      <c r="G728" s="1110" t="s">
        <v>10734</v>
      </c>
      <c r="H728" s="1110" t="s">
        <v>4654</v>
      </c>
      <c r="I728" s="1110" t="s">
        <v>10760</v>
      </c>
      <c r="J728" s="1109">
        <v>0</v>
      </c>
      <c r="K728" s="1109">
        <v>0</v>
      </c>
      <c r="L728" s="1109">
        <v>0</v>
      </c>
      <c r="M728" s="1109">
        <v>0</v>
      </c>
      <c r="N728" s="1109">
        <v>0</v>
      </c>
      <c r="O728" s="1109">
        <v>0</v>
      </c>
      <c r="P728" s="1109">
        <v>0</v>
      </c>
      <c r="Q728" s="1109">
        <v>0</v>
      </c>
    </row>
    <row r="729" spans="1:17">
      <c r="A729" s="1109">
        <v>16264</v>
      </c>
      <c r="B729" s="1110" t="s">
        <v>0</v>
      </c>
      <c r="C729" s="1109">
        <v>20</v>
      </c>
      <c r="D729" s="1109">
        <v>19.123999999999999</v>
      </c>
      <c r="E729" s="1109">
        <v>94</v>
      </c>
      <c r="F729" s="1109">
        <v>0</v>
      </c>
      <c r="G729" s="1110" t="s">
        <v>10814</v>
      </c>
      <c r="H729" s="1110" t="s">
        <v>4654</v>
      </c>
      <c r="I729" s="1110" t="s">
        <v>10760</v>
      </c>
      <c r="J729" s="1109">
        <v>0</v>
      </c>
      <c r="K729" s="1109">
        <v>0</v>
      </c>
      <c r="L729" s="1109">
        <v>0</v>
      </c>
      <c r="M729" s="1109">
        <v>0</v>
      </c>
      <c r="N729" s="1109">
        <v>0</v>
      </c>
      <c r="O729" s="1109">
        <v>0</v>
      </c>
      <c r="P729" s="1109">
        <v>0</v>
      </c>
      <c r="Q729" s="1109">
        <v>0</v>
      </c>
    </row>
    <row r="730" spans="1:17">
      <c r="A730" s="1109">
        <v>16265</v>
      </c>
      <c r="B730" s="1110" t="s">
        <v>0</v>
      </c>
      <c r="C730" s="1109">
        <v>20</v>
      </c>
      <c r="D730" s="1109">
        <v>19.123999999999999</v>
      </c>
      <c r="E730" s="1109">
        <v>94</v>
      </c>
      <c r="F730" s="1109">
        <v>0</v>
      </c>
      <c r="G730" s="1110" t="s">
        <v>10734</v>
      </c>
      <c r="H730" s="1110" t="s">
        <v>4654</v>
      </c>
      <c r="I730" s="1110" t="s">
        <v>10772</v>
      </c>
      <c r="J730" s="1109">
        <v>0</v>
      </c>
      <c r="K730" s="1109">
        <v>0</v>
      </c>
      <c r="L730" s="1109">
        <v>0</v>
      </c>
      <c r="M730" s="1109">
        <v>0</v>
      </c>
      <c r="N730" s="1109">
        <v>0</v>
      </c>
      <c r="O730" s="1109">
        <v>0</v>
      </c>
      <c r="P730" s="1109">
        <v>0</v>
      </c>
      <c r="Q730" s="1109">
        <v>0</v>
      </c>
    </row>
    <row r="731" spans="1:17">
      <c r="A731" s="1109">
        <v>16266</v>
      </c>
      <c r="B731" s="1110" t="s">
        <v>0</v>
      </c>
      <c r="C731" s="1109">
        <v>20</v>
      </c>
      <c r="D731" s="1109">
        <v>19.123999999999999</v>
      </c>
      <c r="E731" s="1109">
        <v>94</v>
      </c>
      <c r="F731" s="1109">
        <v>0</v>
      </c>
      <c r="G731" s="1110" t="s">
        <v>10734</v>
      </c>
      <c r="H731" s="1110" t="s">
        <v>4654</v>
      </c>
      <c r="I731" s="1110" t="s">
        <v>10774</v>
      </c>
      <c r="J731" s="1109">
        <v>0</v>
      </c>
      <c r="K731" s="1109">
        <v>0</v>
      </c>
      <c r="L731" s="1109">
        <v>0</v>
      </c>
      <c r="M731" s="1109">
        <v>0</v>
      </c>
      <c r="N731" s="1109">
        <v>0</v>
      </c>
      <c r="O731" s="1109">
        <v>0</v>
      </c>
      <c r="P731" s="1109">
        <v>0</v>
      </c>
      <c r="Q731" s="1109">
        <v>0</v>
      </c>
    </row>
    <row r="732" spans="1:17">
      <c r="A732" s="1109">
        <v>16267</v>
      </c>
      <c r="B732" s="1110" t="s">
        <v>0</v>
      </c>
      <c r="C732" s="1109">
        <v>20</v>
      </c>
      <c r="D732" s="1109">
        <v>18.73</v>
      </c>
      <c r="E732" s="1109">
        <v>133</v>
      </c>
      <c r="F732" s="1109">
        <v>0</v>
      </c>
      <c r="G732" s="1110" t="s">
        <v>10734</v>
      </c>
      <c r="H732" s="1110" t="s">
        <v>4654</v>
      </c>
      <c r="I732" s="1110" t="s">
        <v>10774</v>
      </c>
      <c r="J732" s="1109">
        <v>0</v>
      </c>
      <c r="K732" s="1109">
        <v>0</v>
      </c>
      <c r="L732" s="1109">
        <v>0</v>
      </c>
      <c r="M732" s="1109">
        <v>0</v>
      </c>
      <c r="N732" s="1109">
        <v>0</v>
      </c>
      <c r="O732" s="1109">
        <v>0</v>
      </c>
      <c r="P732" s="1109">
        <v>0</v>
      </c>
      <c r="Q732" s="1109">
        <v>0</v>
      </c>
    </row>
    <row r="733" spans="1:17">
      <c r="A733" s="1109">
        <v>16268</v>
      </c>
      <c r="B733" s="1110" t="s">
        <v>0</v>
      </c>
      <c r="C733" s="1109">
        <v>20</v>
      </c>
      <c r="D733" s="1109">
        <v>18.73</v>
      </c>
      <c r="E733" s="1109">
        <v>133</v>
      </c>
      <c r="F733" s="1109">
        <v>0</v>
      </c>
      <c r="G733" s="1110" t="s">
        <v>10815</v>
      </c>
      <c r="H733" s="1110" t="s">
        <v>4654</v>
      </c>
      <c r="I733" s="1110" t="s">
        <v>10772</v>
      </c>
      <c r="J733" s="1109">
        <v>0</v>
      </c>
      <c r="K733" s="1109">
        <v>0</v>
      </c>
      <c r="L733" s="1109">
        <v>0</v>
      </c>
      <c r="M733" s="1109">
        <v>0</v>
      </c>
      <c r="N733" s="1109">
        <v>0</v>
      </c>
      <c r="O733" s="1109">
        <v>0</v>
      </c>
      <c r="P733" s="1109">
        <v>0</v>
      </c>
      <c r="Q733" s="1109">
        <v>0</v>
      </c>
    </row>
    <row r="734" spans="1:17">
      <c r="A734" s="1109">
        <v>16269</v>
      </c>
      <c r="B734" s="1110" t="s">
        <v>0</v>
      </c>
      <c r="C734" s="1109">
        <v>20</v>
      </c>
      <c r="D734" s="1109">
        <v>18.73</v>
      </c>
      <c r="E734" s="1109">
        <v>133</v>
      </c>
      <c r="F734" s="1109">
        <v>0</v>
      </c>
      <c r="G734" s="1110" t="s">
        <v>10816</v>
      </c>
      <c r="H734" s="1110" t="s">
        <v>4654</v>
      </c>
      <c r="I734" s="1110" t="s">
        <v>10772</v>
      </c>
      <c r="J734" s="1109">
        <v>0</v>
      </c>
      <c r="K734" s="1109">
        <v>0</v>
      </c>
      <c r="L734" s="1109">
        <v>0</v>
      </c>
      <c r="M734" s="1109">
        <v>0</v>
      </c>
      <c r="N734" s="1109">
        <v>0</v>
      </c>
      <c r="O734" s="1109">
        <v>0</v>
      </c>
      <c r="P734" s="1109">
        <v>0</v>
      </c>
      <c r="Q734" s="1109">
        <v>0</v>
      </c>
    </row>
    <row r="735" spans="1:17">
      <c r="A735" s="1109">
        <v>16270</v>
      </c>
      <c r="B735" s="1110" t="s">
        <v>0</v>
      </c>
      <c r="C735" s="1109">
        <v>20</v>
      </c>
      <c r="D735" s="1109">
        <v>18.73</v>
      </c>
      <c r="E735" s="1109">
        <v>133</v>
      </c>
      <c r="F735" s="1109">
        <v>0</v>
      </c>
      <c r="G735" s="1110" t="s">
        <v>10734</v>
      </c>
      <c r="H735" s="1110" t="s">
        <v>4654</v>
      </c>
      <c r="I735" s="1110" t="s">
        <v>10774</v>
      </c>
      <c r="J735" s="1109">
        <v>0</v>
      </c>
      <c r="K735" s="1109">
        <v>0</v>
      </c>
      <c r="L735" s="1109">
        <v>0</v>
      </c>
      <c r="M735" s="1109">
        <v>0</v>
      </c>
      <c r="N735" s="1109">
        <v>0</v>
      </c>
      <c r="O735" s="1109">
        <v>0</v>
      </c>
      <c r="P735" s="1109">
        <v>0</v>
      </c>
      <c r="Q735" s="1109">
        <v>0</v>
      </c>
    </row>
    <row r="736" spans="1:17">
      <c r="A736" s="1109">
        <v>16277</v>
      </c>
      <c r="B736" s="1110" t="s">
        <v>0</v>
      </c>
      <c r="C736" s="1109">
        <v>13.625</v>
      </c>
      <c r="D736" s="1109">
        <v>12.37</v>
      </c>
      <c r="E736" s="1109">
        <v>88.2</v>
      </c>
      <c r="F736" s="1109">
        <v>0</v>
      </c>
      <c r="G736" s="1110" t="s">
        <v>10783</v>
      </c>
      <c r="H736" s="1110" t="s">
        <v>4654</v>
      </c>
      <c r="I736" s="1110" t="s">
        <v>10784</v>
      </c>
      <c r="J736" s="1109">
        <v>0</v>
      </c>
      <c r="K736" s="1109">
        <v>0</v>
      </c>
      <c r="L736" s="1109">
        <v>0</v>
      </c>
      <c r="M736" s="1109">
        <v>0</v>
      </c>
      <c r="N736" s="1109">
        <v>0</v>
      </c>
      <c r="O736" s="1109">
        <v>0</v>
      </c>
      <c r="P736" s="1109">
        <v>0</v>
      </c>
      <c r="Q736" s="1109">
        <v>0</v>
      </c>
    </row>
    <row r="737" spans="1:17">
      <c r="A737" s="1109">
        <v>16278</v>
      </c>
      <c r="B737" s="1110" t="s">
        <v>0</v>
      </c>
      <c r="C737" s="1109">
        <v>9.375</v>
      </c>
      <c r="D737" s="1109">
        <v>8.57</v>
      </c>
      <c r="E737" s="1109">
        <v>39</v>
      </c>
      <c r="F737" s="1109">
        <v>0</v>
      </c>
      <c r="G737" s="1110" t="s">
        <v>10784</v>
      </c>
      <c r="H737" s="1110" t="s">
        <v>4654</v>
      </c>
      <c r="I737" s="1110" t="s">
        <v>10817</v>
      </c>
      <c r="J737" s="1109">
        <v>0</v>
      </c>
      <c r="K737" s="1109">
        <v>0</v>
      </c>
      <c r="L737" s="1109">
        <v>0</v>
      </c>
      <c r="M737" s="1109">
        <v>0</v>
      </c>
      <c r="N737" s="1109">
        <v>0</v>
      </c>
      <c r="O737" s="1109">
        <v>0</v>
      </c>
      <c r="P737" s="1109">
        <v>0</v>
      </c>
      <c r="Q737" s="1109">
        <v>0</v>
      </c>
    </row>
    <row r="738" spans="1:17">
      <c r="A738" s="1109">
        <v>16279</v>
      </c>
      <c r="B738" s="1110" t="s">
        <v>0</v>
      </c>
      <c r="C738" s="1109">
        <v>9.375</v>
      </c>
      <c r="D738" s="1109">
        <v>8.57</v>
      </c>
      <c r="E738" s="1109">
        <v>39</v>
      </c>
      <c r="F738" s="1109">
        <v>0</v>
      </c>
      <c r="G738" s="1110" t="s">
        <v>10818</v>
      </c>
      <c r="H738" s="1110" t="s">
        <v>4654</v>
      </c>
      <c r="I738" s="1110" t="s">
        <v>10819</v>
      </c>
      <c r="J738" s="1109">
        <v>0</v>
      </c>
      <c r="K738" s="1109">
        <v>0</v>
      </c>
      <c r="L738" s="1109">
        <v>0</v>
      </c>
      <c r="M738" s="1109">
        <v>0</v>
      </c>
      <c r="N738" s="1109">
        <v>0</v>
      </c>
      <c r="O738" s="1109">
        <v>0</v>
      </c>
      <c r="P738" s="1109">
        <v>0</v>
      </c>
      <c r="Q738" s="1109">
        <v>0</v>
      </c>
    </row>
    <row r="739" spans="1:17">
      <c r="A739" s="1109">
        <v>16280</v>
      </c>
      <c r="B739" s="1110" t="s">
        <v>0</v>
      </c>
      <c r="C739" s="1109">
        <v>2.375</v>
      </c>
      <c r="D739" s="1109">
        <v>1.9950000000000001</v>
      </c>
      <c r="E739" s="1109">
        <v>4.7</v>
      </c>
      <c r="F739" s="1109">
        <v>0</v>
      </c>
      <c r="G739" s="1110" t="s">
        <v>10766</v>
      </c>
      <c r="H739" s="1110" t="s">
        <v>4654</v>
      </c>
      <c r="I739" s="1110" t="s">
        <v>10771</v>
      </c>
      <c r="J739" s="1109">
        <v>0</v>
      </c>
      <c r="K739" s="1109">
        <v>0</v>
      </c>
      <c r="L739" s="1109">
        <v>0</v>
      </c>
      <c r="M739" s="1109">
        <v>0</v>
      </c>
      <c r="N739" s="1109">
        <v>0</v>
      </c>
      <c r="O739" s="1109">
        <v>0</v>
      </c>
      <c r="P739" s="1109">
        <v>0</v>
      </c>
      <c r="Q739" s="1109">
        <v>0</v>
      </c>
    </row>
    <row r="740" spans="1:17">
      <c r="A740" s="1109">
        <v>16281</v>
      </c>
      <c r="B740" s="1110" t="s">
        <v>0</v>
      </c>
      <c r="C740" s="1109">
        <v>4.5</v>
      </c>
      <c r="D740" s="1109">
        <v>4.09</v>
      </c>
      <c r="E740" s="1109">
        <v>9.5</v>
      </c>
      <c r="F740" s="1109">
        <v>9.5</v>
      </c>
      <c r="G740" s="1110" t="s">
        <v>10734</v>
      </c>
      <c r="H740" s="1110" t="s">
        <v>10557</v>
      </c>
      <c r="I740" s="1110" t="s">
        <v>10735</v>
      </c>
      <c r="J740" s="1109">
        <v>55000</v>
      </c>
      <c r="K740" s="1109">
        <v>5</v>
      </c>
      <c r="L740" s="1109">
        <v>4.09</v>
      </c>
      <c r="M740" s="1109">
        <v>152000</v>
      </c>
      <c r="N740" s="1109">
        <v>112000</v>
      </c>
      <c r="O740" s="1109">
        <v>0</v>
      </c>
      <c r="P740" s="1109">
        <v>0</v>
      </c>
      <c r="Q740" s="1109">
        <v>1400</v>
      </c>
    </row>
    <row r="741" spans="1:17">
      <c r="A741" s="1109">
        <v>16282</v>
      </c>
      <c r="B741" s="1110" t="s">
        <v>0</v>
      </c>
      <c r="C741" s="1109">
        <v>4.5</v>
      </c>
      <c r="D741" s="1109">
        <v>4.0519999999999996</v>
      </c>
      <c r="E741" s="1109">
        <v>10.5</v>
      </c>
      <c r="F741" s="1109">
        <v>10.5</v>
      </c>
      <c r="G741" s="1110" t="s">
        <v>10734</v>
      </c>
      <c r="H741" s="1110" t="s">
        <v>10557</v>
      </c>
      <c r="I741" s="1110" t="s">
        <v>10735</v>
      </c>
      <c r="J741" s="1109">
        <v>55000</v>
      </c>
      <c r="K741" s="1109">
        <v>5</v>
      </c>
      <c r="L741" s="1109">
        <v>4.0519999999999996</v>
      </c>
      <c r="M741" s="1109">
        <v>165000</v>
      </c>
      <c r="N741" s="1109">
        <v>146000</v>
      </c>
      <c r="O741" s="1109">
        <v>0</v>
      </c>
      <c r="P741" s="1109">
        <v>0</v>
      </c>
      <c r="Q741" s="1109">
        <v>1830</v>
      </c>
    </row>
    <row r="742" spans="1:17">
      <c r="A742" s="1109">
        <v>16283</v>
      </c>
      <c r="B742" s="1110" t="s">
        <v>0</v>
      </c>
      <c r="C742" s="1109">
        <v>4.5</v>
      </c>
      <c r="D742" s="1109">
        <v>4.3</v>
      </c>
      <c r="E742" s="1109">
        <v>11.6</v>
      </c>
      <c r="F742" s="1109">
        <v>11.6</v>
      </c>
      <c r="G742" s="1110" t="s">
        <v>10737</v>
      </c>
      <c r="H742" s="1110" t="s">
        <v>10557</v>
      </c>
      <c r="I742" s="1110" t="s">
        <v>10736</v>
      </c>
      <c r="J742" s="1109">
        <v>80000</v>
      </c>
      <c r="K742" s="1109">
        <v>5</v>
      </c>
      <c r="L742" s="1109">
        <v>4</v>
      </c>
      <c r="M742" s="1109">
        <v>267000</v>
      </c>
      <c r="N742" s="1109">
        <v>223000</v>
      </c>
      <c r="O742" s="1109">
        <v>0</v>
      </c>
      <c r="P742" s="1109">
        <v>0</v>
      </c>
      <c r="Q742" s="1109">
        <v>2850</v>
      </c>
    </row>
    <row r="743" spans="1:17">
      <c r="A743" s="1109">
        <v>16284</v>
      </c>
      <c r="B743" s="1110" t="s">
        <v>0</v>
      </c>
      <c r="C743" s="1109">
        <v>4.5</v>
      </c>
      <c r="D743" s="1109">
        <v>3.92</v>
      </c>
      <c r="E743" s="1109">
        <v>13.5</v>
      </c>
      <c r="F743" s="1109">
        <v>13.5</v>
      </c>
      <c r="G743" s="1110" t="s">
        <v>10737</v>
      </c>
      <c r="H743" s="1110" t="s">
        <v>10557</v>
      </c>
      <c r="I743" s="1110" t="s">
        <v>10736</v>
      </c>
      <c r="J743" s="1109">
        <v>80000</v>
      </c>
      <c r="K743" s="1109">
        <v>5</v>
      </c>
      <c r="L743" s="1109">
        <v>3.92</v>
      </c>
      <c r="M743" s="1109">
        <v>307000</v>
      </c>
      <c r="N743" s="1109">
        <v>270000</v>
      </c>
      <c r="O743" s="1109">
        <v>0</v>
      </c>
      <c r="P743" s="1109">
        <v>0</v>
      </c>
      <c r="Q743" s="1109">
        <v>3450</v>
      </c>
    </row>
    <row r="744" spans="1:17">
      <c r="A744" s="1109">
        <v>16285</v>
      </c>
      <c r="B744" s="1110" t="s">
        <v>0</v>
      </c>
      <c r="C744" s="1109">
        <v>4.5</v>
      </c>
      <c r="D744" s="1109">
        <v>3.8260000000000001</v>
      </c>
      <c r="E744" s="1109">
        <v>15.1</v>
      </c>
      <c r="F744" s="1109">
        <v>15.1</v>
      </c>
      <c r="G744" s="1110" t="s">
        <v>10741</v>
      </c>
      <c r="H744" s="1110" t="s">
        <v>10557</v>
      </c>
      <c r="I744" s="1110" t="s">
        <v>10736</v>
      </c>
      <c r="J744" s="1109">
        <v>110000</v>
      </c>
      <c r="K744" s="1109">
        <v>5</v>
      </c>
      <c r="L744" s="1109">
        <v>3.8260000000000001</v>
      </c>
      <c r="M744" s="1109">
        <v>485000</v>
      </c>
      <c r="N744" s="1109">
        <v>406000</v>
      </c>
      <c r="O744" s="1109">
        <v>0</v>
      </c>
      <c r="P744" s="1109">
        <v>0</v>
      </c>
      <c r="Q744" s="1109">
        <v>5500</v>
      </c>
    </row>
    <row r="745" spans="1:17">
      <c r="A745" s="1109">
        <v>16286</v>
      </c>
      <c r="B745" s="1110" t="s">
        <v>0</v>
      </c>
      <c r="C745" s="1109">
        <v>4.5</v>
      </c>
      <c r="D745" s="1109">
        <v>3.9494400000000001</v>
      </c>
      <c r="E745" s="1109">
        <v>12.6</v>
      </c>
      <c r="F745" s="1109">
        <v>0</v>
      </c>
      <c r="G745" s="1110" t="s">
        <v>10753</v>
      </c>
      <c r="H745" s="1110" t="s">
        <v>4654</v>
      </c>
      <c r="I745" s="1110" t="s">
        <v>10820</v>
      </c>
      <c r="J745" s="1109">
        <v>0</v>
      </c>
      <c r="K745" s="1109">
        <v>0</v>
      </c>
      <c r="L745" s="1109">
        <v>0</v>
      </c>
      <c r="M745" s="1109">
        <v>0</v>
      </c>
      <c r="N745" s="1109">
        <v>0</v>
      </c>
      <c r="O745" s="1109">
        <v>0</v>
      </c>
      <c r="P745" s="1109">
        <v>0</v>
      </c>
      <c r="Q745" s="1109">
        <v>0</v>
      </c>
    </row>
    <row r="746" spans="1:17">
      <c r="A746" s="1109">
        <v>16287</v>
      </c>
      <c r="B746" s="1110" t="s">
        <v>0</v>
      </c>
      <c r="C746" s="1109">
        <v>4.5</v>
      </c>
      <c r="D746" s="1109">
        <v>4</v>
      </c>
      <c r="E746" s="1109">
        <v>11.6</v>
      </c>
      <c r="F746" s="1109">
        <v>0</v>
      </c>
      <c r="G746" s="1110" t="s">
        <v>10821</v>
      </c>
      <c r="H746" s="1110" t="s">
        <v>4654</v>
      </c>
      <c r="I746" s="1110" t="s">
        <v>10736</v>
      </c>
      <c r="J746" s="1109">
        <v>0</v>
      </c>
      <c r="K746" s="1109">
        <v>0</v>
      </c>
      <c r="L746" s="1109">
        <v>0</v>
      </c>
      <c r="M746" s="1109">
        <v>0</v>
      </c>
      <c r="N746" s="1109">
        <v>0</v>
      </c>
      <c r="O746" s="1109">
        <v>0</v>
      </c>
      <c r="P746" s="1109">
        <v>0</v>
      </c>
      <c r="Q746" s="1109">
        <v>0</v>
      </c>
    </row>
    <row r="747" spans="1:17">
      <c r="A747" s="1109">
        <v>16288</v>
      </c>
      <c r="B747" s="1110" t="s">
        <v>0</v>
      </c>
      <c r="C747" s="1109">
        <v>4.5</v>
      </c>
      <c r="D747" s="1109">
        <v>4</v>
      </c>
      <c r="E747" s="1109">
        <v>11.6</v>
      </c>
      <c r="F747" s="1109">
        <v>0</v>
      </c>
      <c r="G747" s="1110" t="s">
        <v>10767</v>
      </c>
      <c r="H747" s="1110" t="s">
        <v>4654</v>
      </c>
      <c r="I747" s="1110" t="s">
        <v>10822</v>
      </c>
      <c r="J747" s="1109">
        <v>0</v>
      </c>
      <c r="K747" s="1109">
        <v>0</v>
      </c>
      <c r="L747" s="1109">
        <v>0</v>
      </c>
      <c r="M747" s="1109">
        <v>0</v>
      </c>
      <c r="N747" s="1109">
        <v>0</v>
      </c>
      <c r="O747" s="1109">
        <v>0</v>
      </c>
      <c r="P747" s="1109">
        <v>0</v>
      </c>
      <c r="Q747" s="1109">
        <v>0</v>
      </c>
    </row>
    <row r="748" spans="1:17">
      <c r="A748" s="1109">
        <v>16289</v>
      </c>
      <c r="B748" s="1110" t="s">
        <v>0</v>
      </c>
      <c r="C748" s="1109">
        <v>4.5</v>
      </c>
      <c r="D748" s="1109">
        <v>3.92</v>
      </c>
      <c r="E748" s="1109">
        <v>13.5</v>
      </c>
      <c r="F748" s="1109">
        <v>0</v>
      </c>
      <c r="G748" s="1110" t="s">
        <v>10767</v>
      </c>
      <c r="H748" s="1110" t="s">
        <v>4654</v>
      </c>
      <c r="I748" s="1110" t="s">
        <v>10736</v>
      </c>
      <c r="J748" s="1109">
        <v>0</v>
      </c>
      <c r="K748" s="1109">
        <v>0</v>
      </c>
      <c r="L748" s="1109">
        <v>0</v>
      </c>
      <c r="M748" s="1109">
        <v>0</v>
      </c>
      <c r="N748" s="1109">
        <v>0</v>
      </c>
      <c r="O748" s="1109">
        <v>0</v>
      </c>
      <c r="P748" s="1109">
        <v>0</v>
      </c>
      <c r="Q748" s="1109">
        <v>0</v>
      </c>
    </row>
    <row r="749" spans="1:17">
      <c r="A749" s="1109">
        <v>16290</v>
      </c>
      <c r="B749" s="1110" t="s">
        <v>0</v>
      </c>
      <c r="C749" s="1109">
        <v>4.5</v>
      </c>
      <c r="D749" s="1109">
        <v>3.92</v>
      </c>
      <c r="E749" s="1109">
        <v>13.5</v>
      </c>
      <c r="F749" s="1109">
        <v>0</v>
      </c>
      <c r="G749" s="1110" t="s">
        <v>10767</v>
      </c>
      <c r="H749" s="1110" t="s">
        <v>4654</v>
      </c>
      <c r="I749" s="1110" t="s">
        <v>10822</v>
      </c>
      <c r="J749" s="1109">
        <v>0</v>
      </c>
      <c r="K749" s="1109">
        <v>0</v>
      </c>
      <c r="L749" s="1109">
        <v>0</v>
      </c>
      <c r="M749" s="1109">
        <v>0</v>
      </c>
      <c r="N749" s="1109">
        <v>0</v>
      </c>
      <c r="O749" s="1109">
        <v>0</v>
      </c>
      <c r="P749" s="1109">
        <v>0</v>
      </c>
      <c r="Q749" s="1109">
        <v>0</v>
      </c>
    </row>
    <row r="750" spans="1:17">
      <c r="A750" s="1109">
        <v>16291</v>
      </c>
      <c r="B750" s="1110" t="s">
        <v>0</v>
      </c>
      <c r="C750" s="1109">
        <v>4.5</v>
      </c>
      <c r="D750" s="1109">
        <v>3.8260000000000001</v>
      </c>
      <c r="E750" s="1109">
        <v>15.1</v>
      </c>
      <c r="F750" s="1109">
        <v>0</v>
      </c>
      <c r="G750" s="1110" t="s">
        <v>10767</v>
      </c>
      <c r="H750" s="1110" t="s">
        <v>4654</v>
      </c>
      <c r="I750" s="1110" t="s">
        <v>10822</v>
      </c>
      <c r="J750" s="1109">
        <v>0</v>
      </c>
      <c r="K750" s="1109">
        <v>0</v>
      </c>
      <c r="L750" s="1109">
        <v>0</v>
      </c>
      <c r="M750" s="1109">
        <v>0</v>
      </c>
      <c r="N750" s="1109">
        <v>0</v>
      </c>
      <c r="O750" s="1109">
        <v>0</v>
      </c>
      <c r="P750" s="1109">
        <v>0</v>
      </c>
      <c r="Q750" s="1109">
        <v>0</v>
      </c>
    </row>
    <row r="751" spans="1:17">
      <c r="A751" s="1109">
        <v>16292</v>
      </c>
      <c r="B751" s="1110" t="s">
        <v>0</v>
      </c>
      <c r="C751" s="1109">
        <v>4.5</v>
      </c>
      <c r="D751" s="1109">
        <v>3.9580000000000002</v>
      </c>
      <c r="E751" s="1109">
        <v>12.6</v>
      </c>
      <c r="F751" s="1109">
        <v>0</v>
      </c>
      <c r="G751" s="1110" t="s">
        <v>10775</v>
      </c>
      <c r="H751" s="1110" t="s">
        <v>4654</v>
      </c>
      <c r="I751" s="1110" t="s">
        <v>10772</v>
      </c>
      <c r="J751" s="1109">
        <v>0</v>
      </c>
      <c r="K751" s="1109">
        <v>0</v>
      </c>
      <c r="L751" s="1109">
        <v>0</v>
      </c>
      <c r="M751" s="1109">
        <v>0</v>
      </c>
      <c r="N751" s="1109">
        <v>0</v>
      </c>
      <c r="O751" s="1109">
        <v>0</v>
      </c>
      <c r="P751" s="1109">
        <v>0</v>
      </c>
      <c r="Q751" s="1109">
        <v>0</v>
      </c>
    </row>
    <row r="752" spans="1:17">
      <c r="A752" s="1109">
        <v>16293</v>
      </c>
      <c r="B752" s="1110" t="s">
        <v>0</v>
      </c>
      <c r="C752" s="1109">
        <v>4.5</v>
      </c>
      <c r="D752" s="1109">
        <v>3.8260000000000001</v>
      </c>
      <c r="E752" s="1109">
        <v>15.1</v>
      </c>
      <c r="F752" s="1109">
        <v>0</v>
      </c>
      <c r="G752" s="1110" t="s">
        <v>10741</v>
      </c>
      <c r="H752" s="1110" t="s">
        <v>4654</v>
      </c>
      <c r="I752" s="1110" t="s">
        <v>10823</v>
      </c>
      <c r="J752" s="1109">
        <v>0</v>
      </c>
      <c r="K752" s="1109">
        <v>0</v>
      </c>
      <c r="L752" s="1109">
        <v>0</v>
      </c>
      <c r="M752" s="1109">
        <v>0</v>
      </c>
      <c r="N752" s="1109">
        <v>0</v>
      </c>
      <c r="O752" s="1109">
        <v>0</v>
      </c>
      <c r="P752" s="1109">
        <v>0</v>
      </c>
      <c r="Q752" s="1109">
        <v>0</v>
      </c>
    </row>
    <row r="753" spans="1:17">
      <c r="A753" s="1109">
        <v>16294</v>
      </c>
      <c r="B753" s="1110" t="s">
        <v>0</v>
      </c>
      <c r="C753" s="1109">
        <v>30</v>
      </c>
      <c r="D753" s="1109">
        <v>28</v>
      </c>
      <c r="E753" s="1109">
        <v>314.19</v>
      </c>
      <c r="F753" s="1109">
        <v>0</v>
      </c>
      <c r="G753" s="1110" t="s">
        <v>10815</v>
      </c>
      <c r="H753" s="1110" t="s">
        <v>4654</v>
      </c>
      <c r="I753" s="1110" t="s">
        <v>4654</v>
      </c>
      <c r="J753" s="1109">
        <v>0</v>
      </c>
      <c r="K753" s="1109">
        <v>0</v>
      </c>
      <c r="L753" s="1109">
        <v>0</v>
      </c>
      <c r="M753" s="1109">
        <v>0</v>
      </c>
      <c r="N753" s="1109">
        <v>0</v>
      </c>
      <c r="O753" s="1109">
        <v>0</v>
      </c>
      <c r="P753" s="1109">
        <v>0</v>
      </c>
      <c r="Q753" s="1109">
        <v>0</v>
      </c>
    </row>
    <row r="754" spans="1:17">
      <c r="A754" s="1109">
        <v>16295</v>
      </c>
      <c r="B754" s="1110" t="s">
        <v>0</v>
      </c>
      <c r="C754" s="1109">
        <v>30</v>
      </c>
      <c r="D754" s="1109">
        <v>28</v>
      </c>
      <c r="E754" s="1109">
        <v>314.19</v>
      </c>
      <c r="F754" s="1109">
        <v>0</v>
      </c>
      <c r="G754" s="1110" t="s">
        <v>10824</v>
      </c>
      <c r="H754" s="1110" t="s">
        <v>4654</v>
      </c>
      <c r="I754" s="1110" t="s">
        <v>10825</v>
      </c>
      <c r="J754" s="1109">
        <v>0</v>
      </c>
      <c r="K754" s="1109">
        <v>0</v>
      </c>
      <c r="L754" s="1109">
        <v>0</v>
      </c>
      <c r="M754" s="1109">
        <v>0</v>
      </c>
      <c r="N754" s="1109">
        <v>0</v>
      </c>
      <c r="O754" s="1109">
        <v>0</v>
      </c>
      <c r="P754" s="1109">
        <v>0</v>
      </c>
      <c r="Q754" s="1109">
        <v>0</v>
      </c>
    </row>
    <row r="755" spans="1:17">
      <c r="A755" s="1109">
        <v>16296</v>
      </c>
      <c r="B755" s="1110" t="s">
        <v>0</v>
      </c>
      <c r="C755" s="1109">
        <v>30</v>
      </c>
      <c r="D755" s="1109">
        <v>27</v>
      </c>
      <c r="E755" s="1109">
        <v>463.16</v>
      </c>
      <c r="F755" s="1109">
        <v>0</v>
      </c>
      <c r="G755" s="1110" t="s">
        <v>10824</v>
      </c>
      <c r="H755" s="1110" t="s">
        <v>4654</v>
      </c>
      <c r="I755" s="1110" t="s">
        <v>10825</v>
      </c>
      <c r="J755" s="1109">
        <v>0</v>
      </c>
      <c r="K755" s="1109">
        <v>0</v>
      </c>
      <c r="L755" s="1109">
        <v>0</v>
      </c>
      <c r="M755" s="1109">
        <v>0</v>
      </c>
      <c r="N755" s="1109">
        <v>0</v>
      </c>
      <c r="O755" s="1109">
        <v>0</v>
      </c>
      <c r="P755" s="1109">
        <v>0</v>
      </c>
      <c r="Q755" s="1109">
        <v>0</v>
      </c>
    </row>
    <row r="756" spans="1:17">
      <c r="A756" s="1109">
        <v>16297</v>
      </c>
      <c r="B756" s="1110" t="s">
        <v>0</v>
      </c>
      <c r="C756" s="1109">
        <v>24</v>
      </c>
      <c r="D756" s="1109">
        <v>23</v>
      </c>
      <c r="E756" s="1109">
        <v>127.3</v>
      </c>
      <c r="F756" s="1109">
        <v>0</v>
      </c>
      <c r="G756" s="1110" t="s">
        <v>10826</v>
      </c>
      <c r="H756" s="1110" t="s">
        <v>4654</v>
      </c>
      <c r="I756" s="1110" t="s">
        <v>4654</v>
      </c>
      <c r="J756" s="1109">
        <v>0</v>
      </c>
      <c r="K756" s="1109">
        <v>0</v>
      </c>
      <c r="L756" s="1109">
        <v>0</v>
      </c>
      <c r="M756" s="1109">
        <v>0</v>
      </c>
      <c r="N756" s="1109">
        <v>0</v>
      </c>
      <c r="O756" s="1109">
        <v>0</v>
      </c>
      <c r="P756" s="1109">
        <v>0</v>
      </c>
      <c r="Q756" s="1109">
        <v>0</v>
      </c>
    </row>
    <row r="757" spans="1:17">
      <c r="A757" s="1109">
        <v>16298</v>
      </c>
      <c r="B757" s="1110" t="s">
        <v>0</v>
      </c>
      <c r="C757" s="1109">
        <v>22</v>
      </c>
      <c r="D757" s="1109">
        <v>20.75</v>
      </c>
      <c r="E757" s="1109">
        <v>144.74</v>
      </c>
      <c r="F757" s="1109">
        <v>0</v>
      </c>
      <c r="G757" s="1110" t="s">
        <v>10827</v>
      </c>
      <c r="H757" s="1110" t="s">
        <v>4654</v>
      </c>
      <c r="I757" s="1110" t="s">
        <v>10816</v>
      </c>
      <c r="J757" s="1109">
        <v>0</v>
      </c>
      <c r="K757" s="1109">
        <v>0</v>
      </c>
      <c r="L757" s="1109">
        <v>0</v>
      </c>
      <c r="M757" s="1109">
        <v>0</v>
      </c>
      <c r="N757" s="1109">
        <v>0</v>
      </c>
      <c r="O757" s="1109">
        <v>0</v>
      </c>
      <c r="P757" s="1109">
        <v>0</v>
      </c>
      <c r="Q757" s="1109">
        <v>0</v>
      </c>
    </row>
    <row r="758" spans="1:17">
      <c r="A758" s="1109">
        <v>16299</v>
      </c>
      <c r="B758" s="1110" t="s">
        <v>0</v>
      </c>
      <c r="C758" s="1109">
        <v>22</v>
      </c>
      <c r="D758" s="1109">
        <v>20</v>
      </c>
      <c r="E758" s="1109">
        <v>227.52</v>
      </c>
      <c r="F758" s="1109">
        <v>0</v>
      </c>
      <c r="G758" s="1110" t="s">
        <v>10828</v>
      </c>
      <c r="H758" s="1110" t="s">
        <v>4654</v>
      </c>
      <c r="I758" s="1110" t="s">
        <v>10829</v>
      </c>
      <c r="J758" s="1109">
        <v>0</v>
      </c>
      <c r="K758" s="1109">
        <v>0</v>
      </c>
      <c r="L758" s="1109">
        <v>0</v>
      </c>
      <c r="M758" s="1109">
        <v>0</v>
      </c>
      <c r="N758" s="1109">
        <v>0</v>
      </c>
      <c r="O758" s="1109">
        <v>0</v>
      </c>
      <c r="P758" s="1109">
        <v>0</v>
      </c>
      <c r="Q758" s="1109">
        <v>0</v>
      </c>
    </row>
    <row r="759" spans="1:17">
      <c r="A759" s="1109">
        <v>16300</v>
      </c>
      <c r="B759" s="1110" t="s">
        <v>0</v>
      </c>
      <c r="C759" s="1109">
        <v>9.625</v>
      </c>
      <c r="D759" s="1109">
        <v>9.0009999999999994</v>
      </c>
      <c r="E759" s="1109">
        <v>32.299999999999997</v>
      </c>
      <c r="F759" s="1109">
        <v>32.299999999999997</v>
      </c>
      <c r="G759" s="1110" t="s">
        <v>10738</v>
      </c>
      <c r="H759" s="1110" t="s">
        <v>10557</v>
      </c>
      <c r="I759" s="1110" t="s">
        <v>10735</v>
      </c>
      <c r="J759" s="1109">
        <v>40000</v>
      </c>
      <c r="K759" s="1109">
        <v>10.625</v>
      </c>
      <c r="L759" s="1109">
        <v>9.0009999999999994</v>
      </c>
      <c r="M759" s="1109">
        <v>365000</v>
      </c>
      <c r="N759" s="1109">
        <v>254000</v>
      </c>
      <c r="O759" s="1109">
        <v>0</v>
      </c>
      <c r="P759" s="1109">
        <v>0</v>
      </c>
      <c r="Q759" s="1109">
        <v>3180</v>
      </c>
    </row>
    <row r="760" spans="1:17">
      <c r="A760" s="1109">
        <v>16301</v>
      </c>
      <c r="B760" s="1110" t="s">
        <v>0</v>
      </c>
      <c r="C760" s="1109">
        <v>9.625</v>
      </c>
      <c r="D760" s="1109">
        <v>8.9209999999999994</v>
      </c>
      <c r="E760" s="1109">
        <v>36</v>
      </c>
      <c r="F760" s="1109">
        <v>36</v>
      </c>
      <c r="G760" s="1110" t="s">
        <v>10734</v>
      </c>
      <c r="H760" s="1110" t="s">
        <v>10557</v>
      </c>
      <c r="I760" s="1110" t="s">
        <v>10736</v>
      </c>
      <c r="J760" s="1109">
        <v>55000</v>
      </c>
      <c r="K760" s="1109">
        <v>10.625</v>
      </c>
      <c r="L760" s="1109">
        <v>8.9209999999999994</v>
      </c>
      <c r="M760" s="1109">
        <v>564000</v>
      </c>
      <c r="N760" s="1109">
        <v>489000</v>
      </c>
      <c r="O760" s="1109">
        <v>0</v>
      </c>
      <c r="P760" s="1109">
        <v>0</v>
      </c>
      <c r="Q760" s="1109">
        <v>6110</v>
      </c>
    </row>
    <row r="761" spans="1:17">
      <c r="A761" s="1109">
        <v>16302</v>
      </c>
      <c r="B761" s="1110" t="s">
        <v>0</v>
      </c>
      <c r="C761" s="1109">
        <v>9.625</v>
      </c>
      <c r="D761" s="1109">
        <v>8.8350000000000009</v>
      </c>
      <c r="E761" s="1109">
        <v>40</v>
      </c>
      <c r="F761" s="1109">
        <v>40</v>
      </c>
      <c r="G761" s="1110" t="s">
        <v>10737</v>
      </c>
      <c r="H761" s="1110" t="s">
        <v>10557</v>
      </c>
      <c r="I761" s="1110" t="s">
        <v>10736</v>
      </c>
      <c r="J761" s="1109">
        <v>80000</v>
      </c>
      <c r="K761" s="1109">
        <v>10.625</v>
      </c>
      <c r="L761" s="1109">
        <v>8.8350000000000009</v>
      </c>
      <c r="M761" s="1109">
        <v>916000</v>
      </c>
      <c r="N761" s="1109">
        <v>737000</v>
      </c>
      <c r="O761" s="1109">
        <v>0</v>
      </c>
      <c r="P761" s="1109">
        <v>0</v>
      </c>
      <c r="Q761" s="1109">
        <v>9210</v>
      </c>
    </row>
    <row r="762" spans="1:17">
      <c r="A762" s="1109">
        <v>16303</v>
      </c>
      <c r="B762" s="1110" t="s">
        <v>0</v>
      </c>
      <c r="C762" s="1109">
        <v>9.625</v>
      </c>
      <c r="D762" s="1109">
        <v>8.7550000000000008</v>
      </c>
      <c r="E762" s="1109">
        <v>43.5</v>
      </c>
      <c r="F762" s="1109">
        <v>43.5</v>
      </c>
      <c r="G762" s="1110" t="s">
        <v>10737</v>
      </c>
      <c r="H762" s="1110" t="s">
        <v>10557</v>
      </c>
      <c r="I762" s="1110" t="s">
        <v>10736</v>
      </c>
      <c r="J762" s="1109">
        <v>80000</v>
      </c>
      <c r="K762" s="1109">
        <v>10.625</v>
      </c>
      <c r="L762" s="1109">
        <v>8.7550000000000008</v>
      </c>
      <c r="M762" s="1109">
        <v>1005000</v>
      </c>
      <c r="N762" s="1109">
        <v>948000</v>
      </c>
      <c r="O762" s="1109">
        <v>0</v>
      </c>
      <c r="P762" s="1109">
        <v>0</v>
      </c>
      <c r="Q762" s="1109">
        <v>10310</v>
      </c>
    </row>
    <row r="763" spans="1:17">
      <c r="A763" s="1109">
        <v>16304</v>
      </c>
      <c r="B763" s="1110" t="s">
        <v>0</v>
      </c>
      <c r="C763" s="1109">
        <v>9.625</v>
      </c>
      <c r="D763" s="1109">
        <v>8.6809999999999992</v>
      </c>
      <c r="E763" s="1109">
        <v>47</v>
      </c>
      <c r="F763" s="1109">
        <v>47</v>
      </c>
      <c r="G763" s="1110" t="s">
        <v>10737</v>
      </c>
      <c r="H763" s="1110" t="s">
        <v>10557</v>
      </c>
      <c r="I763" s="1110" t="s">
        <v>10736</v>
      </c>
      <c r="J763" s="1109">
        <v>80000</v>
      </c>
      <c r="K763" s="1109">
        <v>10.625</v>
      </c>
      <c r="L763" s="1109">
        <v>8.6809999999999992</v>
      </c>
      <c r="M763" s="1109">
        <v>1086000</v>
      </c>
      <c r="N763" s="1109">
        <v>905000</v>
      </c>
      <c r="O763" s="1109">
        <v>0</v>
      </c>
      <c r="P763" s="1109">
        <v>0</v>
      </c>
      <c r="Q763" s="1109">
        <v>11310</v>
      </c>
    </row>
    <row r="764" spans="1:17">
      <c r="A764" s="1109">
        <v>16305</v>
      </c>
      <c r="B764" s="1110" t="s">
        <v>0</v>
      </c>
      <c r="C764" s="1109">
        <v>9.625</v>
      </c>
      <c r="D764" s="1109">
        <v>8.5350000000000001</v>
      </c>
      <c r="E764" s="1109">
        <v>53.5</v>
      </c>
      <c r="F764" s="1109">
        <v>53.5</v>
      </c>
      <c r="G764" s="1110" t="s">
        <v>10737</v>
      </c>
      <c r="H764" s="1110" t="s">
        <v>10557</v>
      </c>
      <c r="I764" s="1110" t="s">
        <v>10736</v>
      </c>
      <c r="J764" s="1109">
        <v>80000</v>
      </c>
      <c r="K764" s="1109">
        <v>10.625</v>
      </c>
      <c r="L764" s="1109">
        <v>8.5350000000000001</v>
      </c>
      <c r="M764" s="1109">
        <v>1244000</v>
      </c>
      <c r="N764" s="1109">
        <v>1062000</v>
      </c>
      <c r="O764" s="1109">
        <v>0</v>
      </c>
      <c r="P764" s="1109">
        <v>0</v>
      </c>
      <c r="Q764" s="1109">
        <v>13280</v>
      </c>
    </row>
    <row r="765" spans="1:17">
      <c r="A765" s="1109">
        <v>16306</v>
      </c>
      <c r="B765" s="1110" t="s">
        <v>0</v>
      </c>
      <c r="C765" s="1109">
        <v>9.625</v>
      </c>
      <c r="D765" s="1109">
        <v>8.4350000000000005</v>
      </c>
      <c r="E765" s="1109">
        <v>58.4</v>
      </c>
      <c r="F765" s="1109">
        <v>58.4</v>
      </c>
      <c r="G765" s="1110" t="s">
        <v>10742</v>
      </c>
      <c r="H765" s="1110" t="s">
        <v>10557</v>
      </c>
      <c r="I765" s="1110" t="s">
        <v>10736</v>
      </c>
      <c r="J765" s="1109">
        <v>95000</v>
      </c>
      <c r="K765" s="1109">
        <v>10.625</v>
      </c>
      <c r="L765" s="1109">
        <v>8.4350000000000005</v>
      </c>
      <c r="M765" s="1109">
        <v>1604000</v>
      </c>
      <c r="N765" s="1109">
        <v>1357000</v>
      </c>
      <c r="O765" s="1109">
        <v>0</v>
      </c>
      <c r="P765" s="1109">
        <v>0</v>
      </c>
      <c r="Q765" s="1109">
        <v>16960</v>
      </c>
    </row>
    <row r="766" spans="1:17">
      <c r="A766" s="1109">
        <v>16307</v>
      </c>
      <c r="B766" s="1110" t="s">
        <v>0</v>
      </c>
      <c r="C766" s="1109">
        <v>9.625</v>
      </c>
      <c r="D766" s="1109">
        <v>8.6769999999999996</v>
      </c>
      <c r="E766" s="1109">
        <v>47</v>
      </c>
      <c r="F766" s="1109">
        <v>0</v>
      </c>
      <c r="G766" s="1110" t="s">
        <v>10753</v>
      </c>
      <c r="H766" s="1110" t="s">
        <v>4654</v>
      </c>
      <c r="I766" s="1110" t="s">
        <v>10757</v>
      </c>
      <c r="J766" s="1109">
        <v>0</v>
      </c>
      <c r="K766" s="1109">
        <v>0</v>
      </c>
      <c r="L766" s="1109">
        <v>0</v>
      </c>
      <c r="M766" s="1109">
        <v>0</v>
      </c>
      <c r="N766" s="1109">
        <v>0</v>
      </c>
      <c r="O766" s="1109">
        <v>0</v>
      </c>
      <c r="P766" s="1109">
        <v>0</v>
      </c>
      <c r="Q766" s="1109">
        <v>0</v>
      </c>
    </row>
    <row r="767" spans="1:17">
      <c r="A767" s="1109">
        <v>16308</v>
      </c>
      <c r="B767" s="1110" t="s">
        <v>0</v>
      </c>
      <c r="C767" s="1109">
        <v>9.625</v>
      </c>
      <c r="D767" s="1109">
        <v>8.5350000000000001</v>
      </c>
      <c r="E767" s="1109">
        <v>47</v>
      </c>
      <c r="F767" s="1109">
        <v>0</v>
      </c>
      <c r="G767" s="1110" t="s">
        <v>10770</v>
      </c>
      <c r="H767" s="1110" t="s">
        <v>4654</v>
      </c>
      <c r="I767" s="1110" t="s">
        <v>10760</v>
      </c>
      <c r="J767" s="1109">
        <v>0</v>
      </c>
      <c r="K767" s="1109">
        <v>0</v>
      </c>
      <c r="L767" s="1109">
        <v>0</v>
      </c>
      <c r="M767" s="1109">
        <v>0</v>
      </c>
      <c r="N767" s="1109">
        <v>0</v>
      </c>
      <c r="O767" s="1109">
        <v>0</v>
      </c>
      <c r="P767" s="1109">
        <v>0</v>
      </c>
      <c r="Q767" s="1109">
        <v>0</v>
      </c>
    </row>
    <row r="768" spans="1:17">
      <c r="A768" s="1109">
        <v>16309</v>
      </c>
      <c r="B768" s="1110" t="s">
        <v>0</v>
      </c>
      <c r="C768" s="1109">
        <v>9.625</v>
      </c>
      <c r="D768" s="1109">
        <v>8.5350000000000001</v>
      </c>
      <c r="E768" s="1109">
        <v>53.5</v>
      </c>
      <c r="F768" s="1109">
        <v>0</v>
      </c>
      <c r="G768" s="1110" t="s">
        <v>10753</v>
      </c>
      <c r="H768" s="1110" t="s">
        <v>4654</v>
      </c>
      <c r="I768" s="1110" t="s">
        <v>10755</v>
      </c>
      <c r="J768" s="1109">
        <v>0</v>
      </c>
      <c r="K768" s="1109">
        <v>0</v>
      </c>
      <c r="L768" s="1109">
        <v>0</v>
      </c>
      <c r="M768" s="1109">
        <v>0</v>
      </c>
      <c r="N768" s="1109">
        <v>0</v>
      </c>
      <c r="O768" s="1109">
        <v>0</v>
      </c>
      <c r="P768" s="1109">
        <v>0</v>
      </c>
      <c r="Q768" s="1109">
        <v>0</v>
      </c>
    </row>
    <row r="769" spans="1:17">
      <c r="A769" s="1109">
        <v>16310</v>
      </c>
      <c r="B769" s="1110" t="s">
        <v>0</v>
      </c>
      <c r="C769" s="1109">
        <v>9.625</v>
      </c>
      <c r="D769" s="1109">
        <v>9.0009999999999994</v>
      </c>
      <c r="E769" s="1109">
        <v>32.299999999999997</v>
      </c>
      <c r="F769" s="1109">
        <v>0</v>
      </c>
      <c r="G769" s="1110" t="s">
        <v>10762</v>
      </c>
      <c r="H769" s="1110" t="s">
        <v>4654</v>
      </c>
      <c r="I769" s="1110" t="s">
        <v>10735</v>
      </c>
      <c r="J769" s="1109">
        <v>0</v>
      </c>
      <c r="K769" s="1109">
        <v>0</v>
      </c>
      <c r="L769" s="1109">
        <v>0</v>
      </c>
      <c r="M769" s="1109">
        <v>0</v>
      </c>
      <c r="N769" s="1109">
        <v>0</v>
      </c>
      <c r="O769" s="1109">
        <v>0</v>
      </c>
      <c r="P769" s="1109">
        <v>0</v>
      </c>
      <c r="Q769" s="1109">
        <v>0</v>
      </c>
    </row>
    <row r="770" spans="1:17">
      <c r="A770" s="1109">
        <v>16311</v>
      </c>
      <c r="B770" s="1110" t="s">
        <v>0</v>
      </c>
      <c r="C770" s="1109">
        <v>9.625</v>
      </c>
      <c r="D770" s="1109">
        <v>8.9209999999999994</v>
      </c>
      <c r="E770" s="1109">
        <v>36</v>
      </c>
      <c r="F770" s="1109">
        <v>0</v>
      </c>
      <c r="G770" s="1110" t="s">
        <v>10766</v>
      </c>
      <c r="H770" s="1110" t="s">
        <v>4654</v>
      </c>
      <c r="I770" s="1110" t="s">
        <v>10735</v>
      </c>
      <c r="J770" s="1109">
        <v>0</v>
      </c>
      <c r="K770" s="1109">
        <v>0</v>
      </c>
      <c r="L770" s="1109">
        <v>0</v>
      </c>
      <c r="M770" s="1109">
        <v>0</v>
      </c>
      <c r="N770" s="1109">
        <v>0</v>
      </c>
      <c r="O770" s="1109">
        <v>0</v>
      </c>
      <c r="P770" s="1109">
        <v>0</v>
      </c>
      <c r="Q770" s="1109">
        <v>0</v>
      </c>
    </row>
    <row r="771" spans="1:17">
      <c r="A771" s="1109">
        <v>16312</v>
      </c>
      <c r="B771" s="1110" t="s">
        <v>0</v>
      </c>
      <c r="C771" s="1109">
        <v>9.625</v>
      </c>
      <c r="D771" s="1109">
        <v>8.8350000000000009</v>
      </c>
      <c r="E771" s="1109">
        <v>40</v>
      </c>
      <c r="F771" s="1109">
        <v>0</v>
      </c>
      <c r="G771" s="1110" t="s">
        <v>10830</v>
      </c>
      <c r="H771" s="1110" t="s">
        <v>4654</v>
      </c>
      <c r="I771" s="1110" t="s">
        <v>10736</v>
      </c>
      <c r="J771" s="1109">
        <v>0</v>
      </c>
      <c r="K771" s="1109">
        <v>0</v>
      </c>
      <c r="L771" s="1109">
        <v>0</v>
      </c>
      <c r="M771" s="1109">
        <v>0</v>
      </c>
      <c r="N771" s="1109">
        <v>0</v>
      </c>
      <c r="O771" s="1109">
        <v>0</v>
      </c>
      <c r="P771" s="1109">
        <v>0</v>
      </c>
      <c r="Q771" s="1109">
        <v>0</v>
      </c>
    </row>
    <row r="772" spans="1:17">
      <c r="A772" s="1109">
        <v>16313</v>
      </c>
      <c r="B772" s="1110" t="s">
        <v>0</v>
      </c>
      <c r="C772" s="1109">
        <v>9.625</v>
      </c>
      <c r="D772" s="1109">
        <v>8.8350000000000009</v>
      </c>
      <c r="E772" s="1109">
        <v>40</v>
      </c>
      <c r="F772" s="1109">
        <v>0</v>
      </c>
      <c r="G772" s="1110" t="s">
        <v>10766</v>
      </c>
      <c r="H772" s="1110" t="s">
        <v>4654</v>
      </c>
      <c r="I772" s="1110" t="s">
        <v>10736</v>
      </c>
      <c r="J772" s="1109">
        <v>0</v>
      </c>
      <c r="K772" s="1109">
        <v>0</v>
      </c>
      <c r="L772" s="1109">
        <v>0</v>
      </c>
      <c r="M772" s="1109">
        <v>0</v>
      </c>
      <c r="N772" s="1109">
        <v>0</v>
      </c>
      <c r="O772" s="1109">
        <v>0</v>
      </c>
      <c r="P772" s="1109">
        <v>0</v>
      </c>
      <c r="Q772" s="1109">
        <v>0</v>
      </c>
    </row>
    <row r="773" spans="1:17">
      <c r="A773" s="1109">
        <v>16314</v>
      </c>
      <c r="B773" s="1110" t="s">
        <v>0</v>
      </c>
      <c r="C773" s="1109">
        <v>9.625</v>
      </c>
      <c r="D773" s="1109">
        <v>8.5350000000000001</v>
      </c>
      <c r="E773" s="1109">
        <v>53.5</v>
      </c>
      <c r="F773" s="1109">
        <v>0</v>
      </c>
      <c r="G773" s="1110" t="s">
        <v>10770</v>
      </c>
      <c r="H773" s="1110" t="s">
        <v>4654</v>
      </c>
      <c r="I773" s="1110" t="s">
        <v>10736</v>
      </c>
      <c r="J773" s="1109">
        <v>0</v>
      </c>
      <c r="K773" s="1109">
        <v>0</v>
      </c>
      <c r="L773" s="1109">
        <v>0</v>
      </c>
      <c r="M773" s="1109">
        <v>0</v>
      </c>
      <c r="N773" s="1109">
        <v>0</v>
      </c>
      <c r="O773" s="1109">
        <v>0</v>
      </c>
      <c r="P773" s="1109">
        <v>0</v>
      </c>
      <c r="Q773" s="1109">
        <v>0</v>
      </c>
    </row>
    <row r="774" spans="1:17">
      <c r="A774" s="1109">
        <v>16315</v>
      </c>
      <c r="B774" s="1110" t="s">
        <v>0</v>
      </c>
      <c r="C774" s="1109">
        <v>9.625</v>
      </c>
      <c r="D774" s="1109">
        <v>8.5350000000000001</v>
      </c>
      <c r="E774" s="1109">
        <v>53.5</v>
      </c>
      <c r="F774" s="1109">
        <v>0</v>
      </c>
      <c r="G774" s="1110" t="s">
        <v>10770</v>
      </c>
      <c r="H774" s="1110" t="s">
        <v>4654</v>
      </c>
      <c r="I774" s="1110" t="s">
        <v>10760</v>
      </c>
      <c r="J774" s="1109">
        <v>0</v>
      </c>
      <c r="K774" s="1109">
        <v>0</v>
      </c>
      <c r="L774" s="1109">
        <v>0</v>
      </c>
      <c r="M774" s="1109">
        <v>0</v>
      </c>
      <c r="N774" s="1109">
        <v>0</v>
      </c>
      <c r="O774" s="1109">
        <v>0</v>
      </c>
      <c r="P774" s="1109">
        <v>0</v>
      </c>
      <c r="Q774" s="1109">
        <v>0</v>
      </c>
    </row>
    <row r="775" spans="1:17">
      <c r="A775" s="1109">
        <v>16316</v>
      </c>
      <c r="B775" s="1110" t="s">
        <v>0</v>
      </c>
      <c r="C775" s="1109">
        <v>9.625</v>
      </c>
      <c r="D775" s="1109">
        <v>8.5350000000000001</v>
      </c>
      <c r="E775" s="1109">
        <v>53.5</v>
      </c>
      <c r="F775" s="1109">
        <v>0</v>
      </c>
      <c r="G775" s="1110" t="s">
        <v>10767</v>
      </c>
      <c r="H775" s="1110" t="s">
        <v>4654</v>
      </c>
      <c r="I775" s="1110" t="s">
        <v>10736</v>
      </c>
      <c r="J775" s="1109">
        <v>0</v>
      </c>
      <c r="K775" s="1109">
        <v>0</v>
      </c>
      <c r="L775" s="1109">
        <v>0</v>
      </c>
      <c r="M775" s="1109">
        <v>0</v>
      </c>
      <c r="N775" s="1109">
        <v>0</v>
      </c>
      <c r="O775" s="1109">
        <v>0</v>
      </c>
      <c r="P775" s="1109">
        <v>0</v>
      </c>
      <c r="Q775" s="1109">
        <v>0</v>
      </c>
    </row>
    <row r="776" spans="1:17">
      <c r="A776" s="1109">
        <v>16317</v>
      </c>
      <c r="B776" s="1110" t="s">
        <v>0</v>
      </c>
      <c r="C776" s="1109">
        <v>9.625</v>
      </c>
      <c r="D776" s="1109">
        <v>8.8350000000000009</v>
      </c>
      <c r="E776" s="1109">
        <v>40</v>
      </c>
      <c r="F776" s="1109">
        <v>0</v>
      </c>
      <c r="G776" s="1110" t="s">
        <v>10734</v>
      </c>
      <c r="H776" s="1110" t="s">
        <v>4654</v>
      </c>
      <c r="I776" s="1110" t="s">
        <v>10772</v>
      </c>
      <c r="J776" s="1109">
        <v>0</v>
      </c>
      <c r="K776" s="1109">
        <v>0</v>
      </c>
      <c r="L776" s="1109">
        <v>0</v>
      </c>
      <c r="M776" s="1109">
        <v>0</v>
      </c>
      <c r="N776" s="1109">
        <v>0</v>
      </c>
      <c r="O776" s="1109">
        <v>0</v>
      </c>
      <c r="P776" s="1109">
        <v>0</v>
      </c>
      <c r="Q776" s="1109">
        <v>0</v>
      </c>
    </row>
    <row r="777" spans="1:17">
      <c r="A777" s="1109">
        <v>16318</v>
      </c>
      <c r="B777" s="1110" t="s">
        <v>0</v>
      </c>
      <c r="C777" s="1109">
        <v>9.625</v>
      </c>
      <c r="D777" s="1109">
        <v>8.7550000000000008</v>
      </c>
      <c r="E777" s="1109">
        <v>43.5</v>
      </c>
      <c r="F777" s="1109">
        <v>0</v>
      </c>
      <c r="G777" s="1110" t="s">
        <v>10734</v>
      </c>
      <c r="H777" s="1110" t="s">
        <v>4654</v>
      </c>
      <c r="I777" s="1110" t="s">
        <v>10772</v>
      </c>
      <c r="J777" s="1109">
        <v>0</v>
      </c>
      <c r="K777" s="1109">
        <v>0</v>
      </c>
      <c r="L777" s="1109">
        <v>0</v>
      </c>
      <c r="M777" s="1109">
        <v>0</v>
      </c>
      <c r="N777" s="1109">
        <v>0</v>
      </c>
      <c r="O777" s="1109">
        <v>0</v>
      </c>
      <c r="P777" s="1109">
        <v>0</v>
      </c>
      <c r="Q777" s="1109">
        <v>0</v>
      </c>
    </row>
    <row r="778" spans="1:17">
      <c r="A778" s="1109">
        <v>16319</v>
      </c>
      <c r="B778" s="1110" t="s">
        <v>0</v>
      </c>
      <c r="C778" s="1109">
        <v>9.625</v>
      </c>
      <c r="D778" s="1109">
        <v>8.7550000000000008</v>
      </c>
      <c r="E778" s="1109">
        <v>43.5</v>
      </c>
      <c r="F778" s="1109">
        <v>0</v>
      </c>
      <c r="G778" s="1110" t="s">
        <v>10737</v>
      </c>
      <c r="H778" s="1110" t="s">
        <v>4654</v>
      </c>
      <c r="I778" s="1110" t="s">
        <v>10772</v>
      </c>
      <c r="J778" s="1109">
        <v>0</v>
      </c>
      <c r="K778" s="1109">
        <v>0</v>
      </c>
      <c r="L778" s="1109">
        <v>0</v>
      </c>
      <c r="M778" s="1109">
        <v>0</v>
      </c>
      <c r="N778" s="1109">
        <v>0</v>
      </c>
      <c r="O778" s="1109">
        <v>0</v>
      </c>
      <c r="P778" s="1109">
        <v>0</v>
      </c>
      <c r="Q778" s="1109">
        <v>0</v>
      </c>
    </row>
    <row r="779" spans="1:17">
      <c r="A779" s="1109">
        <v>16320</v>
      </c>
      <c r="B779" s="1110" t="s">
        <v>0</v>
      </c>
      <c r="C779" s="1109">
        <v>9.625</v>
      </c>
      <c r="D779" s="1109">
        <v>8.6809999999999992</v>
      </c>
      <c r="E779" s="1109">
        <v>47</v>
      </c>
      <c r="F779" s="1109">
        <v>0</v>
      </c>
      <c r="G779" s="1110" t="s">
        <v>10753</v>
      </c>
      <c r="H779" s="1110" t="s">
        <v>4654</v>
      </c>
      <c r="I779" s="1110" t="s">
        <v>10772</v>
      </c>
      <c r="J779" s="1109">
        <v>0</v>
      </c>
      <c r="K779" s="1109">
        <v>0</v>
      </c>
      <c r="L779" s="1109">
        <v>0</v>
      </c>
      <c r="M779" s="1109">
        <v>0</v>
      </c>
      <c r="N779" s="1109">
        <v>0</v>
      </c>
      <c r="O779" s="1109">
        <v>0</v>
      </c>
      <c r="P779" s="1109">
        <v>0</v>
      </c>
      <c r="Q779" s="1109">
        <v>0</v>
      </c>
    </row>
    <row r="780" spans="1:17">
      <c r="A780" s="1109">
        <v>16321</v>
      </c>
      <c r="B780" s="1110" t="s">
        <v>0</v>
      </c>
      <c r="C780" s="1109">
        <v>9.625</v>
      </c>
      <c r="D780" s="1109">
        <v>8.6809999999999992</v>
      </c>
      <c r="E780" s="1109">
        <v>47</v>
      </c>
      <c r="F780" s="1109">
        <v>0</v>
      </c>
      <c r="G780" s="1110" t="s">
        <v>10753</v>
      </c>
      <c r="H780" s="1110" t="s">
        <v>4654</v>
      </c>
      <c r="I780" s="1110" t="s">
        <v>10831</v>
      </c>
      <c r="J780" s="1109">
        <v>0</v>
      </c>
      <c r="K780" s="1109">
        <v>0</v>
      </c>
      <c r="L780" s="1109">
        <v>0</v>
      </c>
      <c r="M780" s="1109">
        <v>0</v>
      </c>
      <c r="N780" s="1109">
        <v>0</v>
      </c>
      <c r="O780" s="1109">
        <v>0</v>
      </c>
      <c r="P780" s="1109">
        <v>0</v>
      </c>
      <c r="Q780" s="1109">
        <v>0</v>
      </c>
    </row>
    <row r="781" spans="1:17">
      <c r="A781" s="1109">
        <v>16322</v>
      </c>
      <c r="B781" s="1110" t="s">
        <v>0</v>
      </c>
      <c r="C781" s="1109">
        <v>9.625</v>
      </c>
      <c r="D781" s="1109">
        <v>8.8350000000000009</v>
      </c>
      <c r="E781" s="1109">
        <v>40</v>
      </c>
      <c r="F781" s="1109">
        <v>0</v>
      </c>
      <c r="G781" s="1110" t="s">
        <v>10765</v>
      </c>
      <c r="H781" s="1110" t="s">
        <v>4654</v>
      </c>
      <c r="I781" s="1110" t="s">
        <v>10760</v>
      </c>
      <c r="J781" s="1109">
        <v>0</v>
      </c>
      <c r="K781" s="1109">
        <v>0</v>
      </c>
      <c r="L781" s="1109">
        <v>0</v>
      </c>
      <c r="M781" s="1109">
        <v>0</v>
      </c>
      <c r="N781" s="1109">
        <v>0</v>
      </c>
      <c r="O781" s="1109">
        <v>0</v>
      </c>
      <c r="P781" s="1109">
        <v>0</v>
      </c>
      <c r="Q781" s="1109">
        <v>0</v>
      </c>
    </row>
    <row r="782" spans="1:17">
      <c r="A782" s="1109">
        <v>16323</v>
      </c>
      <c r="B782" s="1110" t="s">
        <v>0</v>
      </c>
      <c r="C782" s="1109">
        <v>9.625</v>
      </c>
      <c r="D782" s="1109">
        <v>8.6809999999999992</v>
      </c>
      <c r="E782" s="1109">
        <v>47</v>
      </c>
      <c r="F782" s="1109">
        <v>0</v>
      </c>
      <c r="G782" s="1110" t="s">
        <v>10765</v>
      </c>
      <c r="H782" s="1110" t="s">
        <v>4654</v>
      </c>
      <c r="I782" s="1110" t="s">
        <v>10760</v>
      </c>
      <c r="J782" s="1109">
        <v>0</v>
      </c>
      <c r="K782" s="1109">
        <v>0</v>
      </c>
      <c r="L782" s="1109">
        <v>0</v>
      </c>
      <c r="M782" s="1109">
        <v>0</v>
      </c>
      <c r="N782" s="1109">
        <v>0</v>
      </c>
      <c r="O782" s="1109">
        <v>0</v>
      </c>
      <c r="P782" s="1109">
        <v>0</v>
      </c>
      <c r="Q782" s="1109">
        <v>0</v>
      </c>
    </row>
    <row r="783" spans="1:17">
      <c r="A783" s="1109">
        <v>16324</v>
      </c>
      <c r="B783" s="1110" t="s">
        <v>0</v>
      </c>
      <c r="C783" s="1109">
        <v>26</v>
      </c>
      <c r="D783" s="1109">
        <v>24</v>
      </c>
      <c r="E783" s="1109">
        <v>270</v>
      </c>
      <c r="F783" s="1109">
        <v>0</v>
      </c>
      <c r="G783" s="1110" t="s">
        <v>10737</v>
      </c>
      <c r="H783" s="1110" t="s">
        <v>4654</v>
      </c>
      <c r="I783" s="1110" t="s">
        <v>10832</v>
      </c>
      <c r="J783" s="1109">
        <v>0</v>
      </c>
      <c r="K783" s="1109">
        <v>0</v>
      </c>
      <c r="L783" s="1109">
        <v>0</v>
      </c>
      <c r="M783" s="1109">
        <v>0</v>
      </c>
      <c r="N783" s="1109">
        <v>0</v>
      </c>
      <c r="O783" s="1109">
        <v>0</v>
      </c>
      <c r="P783" s="1109">
        <v>0</v>
      </c>
      <c r="Q783" s="1109">
        <v>0</v>
      </c>
    </row>
    <row r="784" spans="1:17">
      <c r="A784" s="1109">
        <v>16325</v>
      </c>
      <c r="B784" s="1110" t="s">
        <v>0</v>
      </c>
      <c r="C784" s="1109">
        <v>26</v>
      </c>
      <c r="D784" s="1109">
        <v>24</v>
      </c>
      <c r="E784" s="1109">
        <v>270</v>
      </c>
      <c r="F784" s="1109">
        <v>0</v>
      </c>
      <c r="G784" s="1110" t="s">
        <v>10734</v>
      </c>
      <c r="H784" s="1110" t="s">
        <v>4654</v>
      </c>
      <c r="I784" s="1110" t="s">
        <v>10832</v>
      </c>
      <c r="J784" s="1109">
        <v>0</v>
      </c>
      <c r="K784" s="1109">
        <v>0</v>
      </c>
      <c r="L784" s="1109">
        <v>0</v>
      </c>
      <c r="M784" s="1109">
        <v>0</v>
      </c>
      <c r="N784" s="1109">
        <v>0</v>
      </c>
      <c r="O784" s="1109">
        <v>0</v>
      </c>
      <c r="P784" s="1109">
        <v>0</v>
      </c>
      <c r="Q784" s="1109">
        <v>0</v>
      </c>
    </row>
    <row r="785" spans="1:17">
      <c r="A785" s="1109">
        <v>16326</v>
      </c>
      <c r="B785" s="1110" t="s">
        <v>0</v>
      </c>
      <c r="C785" s="1109">
        <v>26</v>
      </c>
      <c r="D785" s="1109">
        <v>24.376000000000001</v>
      </c>
      <c r="E785" s="1109">
        <v>223</v>
      </c>
      <c r="F785" s="1109">
        <v>0</v>
      </c>
      <c r="G785" s="1110" t="s">
        <v>10737</v>
      </c>
      <c r="H785" s="1110" t="s">
        <v>4654</v>
      </c>
      <c r="I785" s="1110" t="s">
        <v>10832</v>
      </c>
      <c r="J785" s="1109">
        <v>0</v>
      </c>
      <c r="K785" s="1109">
        <v>0</v>
      </c>
      <c r="L785" s="1109">
        <v>0</v>
      </c>
      <c r="M785" s="1109">
        <v>0</v>
      </c>
      <c r="N785" s="1109">
        <v>0</v>
      </c>
      <c r="O785" s="1109">
        <v>0</v>
      </c>
      <c r="P785" s="1109">
        <v>0</v>
      </c>
      <c r="Q785" s="1109">
        <v>0</v>
      </c>
    </row>
    <row r="786" spans="1:17">
      <c r="A786" s="1109">
        <v>16327</v>
      </c>
      <c r="B786" s="1110" t="s">
        <v>0</v>
      </c>
      <c r="C786" s="1109">
        <v>26</v>
      </c>
      <c r="D786" s="1109">
        <v>24.376000000000001</v>
      </c>
      <c r="E786" s="1109">
        <v>223</v>
      </c>
      <c r="F786" s="1109">
        <v>0</v>
      </c>
      <c r="G786" s="1110" t="s">
        <v>10734</v>
      </c>
      <c r="H786" s="1110" t="s">
        <v>4654</v>
      </c>
      <c r="I786" s="1110" t="s">
        <v>10832</v>
      </c>
      <c r="J786" s="1109">
        <v>0</v>
      </c>
      <c r="K786" s="1109">
        <v>0</v>
      </c>
      <c r="L786" s="1109">
        <v>0</v>
      </c>
      <c r="M786" s="1109">
        <v>0</v>
      </c>
      <c r="N786" s="1109">
        <v>0</v>
      </c>
      <c r="O786" s="1109">
        <v>0</v>
      </c>
      <c r="P786" s="1109">
        <v>0</v>
      </c>
      <c r="Q786" s="1109">
        <v>0</v>
      </c>
    </row>
    <row r="787" spans="1:17">
      <c r="A787" s="1109">
        <v>16328</v>
      </c>
      <c r="B787" s="1110" t="s">
        <v>0</v>
      </c>
      <c r="C787" s="1109">
        <v>24</v>
      </c>
      <c r="D787" s="1109">
        <v>22.376000000000001</v>
      </c>
      <c r="E787" s="1109">
        <v>207</v>
      </c>
      <c r="F787" s="1109">
        <v>0</v>
      </c>
      <c r="G787" s="1110" t="s">
        <v>10737</v>
      </c>
      <c r="H787" s="1110" t="s">
        <v>4654</v>
      </c>
      <c r="I787" s="1110" t="s">
        <v>10832</v>
      </c>
      <c r="J787" s="1109">
        <v>0</v>
      </c>
      <c r="K787" s="1109">
        <v>0</v>
      </c>
      <c r="L787" s="1109">
        <v>0</v>
      </c>
      <c r="M787" s="1109">
        <v>0</v>
      </c>
      <c r="N787" s="1109">
        <v>0</v>
      </c>
      <c r="O787" s="1109">
        <v>0</v>
      </c>
      <c r="P787" s="1109">
        <v>0</v>
      </c>
      <c r="Q787" s="1109">
        <v>0</v>
      </c>
    </row>
    <row r="788" spans="1:17">
      <c r="A788" s="1109">
        <v>16329</v>
      </c>
      <c r="B788" s="1110" t="s">
        <v>0</v>
      </c>
      <c r="C788" s="1109">
        <v>24</v>
      </c>
      <c r="D788" s="1109">
        <v>22.376000000000001</v>
      </c>
      <c r="E788" s="1109">
        <v>207</v>
      </c>
      <c r="F788" s="1109">
        <v>0</v>
      </c>
      <c r="G788" s="1110" t="s">
        <v>10734</v>
      </c>
      <c r="H788" s="1110" t="s">
        <v>4654</v>
      </c>
      <c r="I788" s="1110" t="s">
        <v>10832</v>
      </c>
      <c r="J788" s="1109">
        <v>0</v>
      </c>
      <c r="K788" s="1109">
        <v>0</v>
      </c>
      <c r="L788" s="1109">
        <v>0</v>
      </c>
      <c r="M788" s="1109">
        <v>0</v>
      </c>
      <c r="N788" s="1109">
        <v>0</v>
      </c>
      <c r="O788" s="1109">
        <v>0</v>
      </c>
      <c r="P788" s="1109">
        <v>0</v>
      </c>
      <c r="Q788" s="1109">
        <v>0</v>
      </c>
    </row>
    <row r="789" spans="1:17">
      <c r="A789" s="1109">
        <v>16330</v>
      </c>
      <c r="B789" s="1110" t="s">
        <v>0</v>
      </c>
      <c r="C789" s="1109">
        <v>24</v>
      </c>
      <c r="D789" s="1109">
        <v>22.582000000000001</v>
      </c>
      <c r="E789" s="1109">
        <v>182</v>
      </c>
      <c r="F789" s="1109">
        <v>0</v>
      </c>
      <c r="G789" s="1110" t="s">
        <v>10737</v>
      </c>
      <c r="H789" s="1110" t="s">
        <v>4654</v>
      </c>
      <c r="I789" s="1110" t="s">
        <v>10832</v>
      </c>
      <c r="J789" s="1109">
        <v>0</v>
      </c>
      <c r="K789" s="1109">
        <v>0</v>
      </c>
      <c r="L789" s="1109">
        <v>0</v>
      </c>
      <c r="M789" s="1109">
        <v>0</v>
      </c>
      <c r="N789" s="1109">
        <v>0</v>
      </c>
      <c r="O789" s="1109">
        <v>0</v>
      </c>
      <c r="P789" s="1109">
        <v>0</v>
      </c>
      <c r="Q789" s="1109">
        <v>0</v>
      </c>
    </row>
    <row r="790" spans="1:17">
      <c r="A790" s="1109">
        <v>16331</v>
      </c>
      <c r="B790" s="1110" t="s">
        <v>0</v>
      </c>
      <c r="C790" s="1109">
        <v>24</v>
      </c>
      <c r="D790" s="1109">
        <v>22.582000000000001</v>
      </c>
      <c r="E790" s="1109">
        <v>182</v>
      </c>
      <c r="F790" s="1109">
        <v>0</v>
      </c>
      <c r="G790" s="1110" t="s">
        <v>10734</v>
      </c>
      <c r="H790" s="1110" t="s">
        <v>4654</v>
      </c>
      <c r="I790" s="1110" t="s">
        <v>10832</v>
      </c>
      <c r="J790" s="1109">
        <v>0</v>
      </c>
      <c r="K790" s="1109">
        <v>0</v>
      </c>
      <c r="L790" s="1109">
        <v>0</v>
      </c>
      <c r="M790" s="1109">
        <v>0</v>
      </c>
      <c r="N790" s="1109">
        <v>0</v>
      </c>
      <c r="O790" s="1109">
        <v>0</v>
      </c>
      <c r="P790" s="1109">
        <v>0</v>
      </c>
      <c r="Q790" s="1109">
        <v>0</v>
      </c>
    </row>
    <row r="791" spans="1:17">
      <c r="A791" s="1109">
        <v>16332</v>
      </c>
      <c r="B791" s="1110" t="s">
        <v>0</v>
      </c>
      <c r="C791" s="1109">
        <v>24</v>
      </c>
      <c r="D791" s="1109">
        <v>22.73</v>
      </c>
      <c r="E791" s="1109">
        <v>165</v>
      </c>
      <c r="F791" s="1109">
        <v>0</v>
      </c>
      <c r="G791" s="1110" t="s">
        <v>10737</v>
      </c>
      <c r="H791" s="1110" t="s">
        <v>4654</v>
      </c>
      <c r="I791" s="1110" t="s">
        <v>10832</v>
      </c>
      <c r="J791" s="1109">
        <v>0</v>
      </c>
      <c r="K791" s="1109">
        <v>0</v>
      </c>
      <c r="L791" s="1109">
        <v>0</v>
      </c>
      <c r="M791" s="1109">
        <v>0</v>
      </c>
      <c r="N791" s="1109">
        <v>0</v>
      </c>
      <c r="O791" s="1109">
        <v>0</v>
      </c>
      <c r="P791" s="1109">
        <v>0</v>
      </c>
      <c r="Q791" s="1109">
        <v>0</v>
      </c>
    </row>
    <row r="792" spans="1:17">
      <c r="A792" s="1109">
        <v>16333</v>
      </c>
      <c r="B792" s="1110" t="s">
        <v>0</v>
      </c>
      <c r="C792" s="1109">
        <v>24</v>
      </c>
      <c r="D792" s="1109">
        <v>22.73</v>
      </c>
      <c r="E792" s="1109">
        <v>165</v>
      </c>
      <c r="F792" s="1109">
        <v>0</v>
      </c>
      <c r="G792" s="1110" t="s">
        <v>10734</v>
      </c>
      <c r="H792" s="1110" t="s">
        <v>4654</v>
      </c>
      <c r="I792" s="1110" t="s">
        <v>10832</v>
      </c>
      <c r="J792" s="1109">
        <v>0</v>
      </c>
      <c r="K792" s="1109">
        <v>0</v>
      </c>
      <c r="L792" s="1109">
        <v>0</v>
      </c>
      <c r="M792" s="1109">
        <v>0</v>
      </c>
      <c r="N792" s="1109">
        <v>0</v>
      </c>
      <c r="O792" s="1109">
        <v>0</v>
      </c>
      <c r="P792" s="1109">
        <v>0</v>
      </c>
      <c r="Q792" s="1109">
        <v>0</v>
      </c>
    </row>
    <row r="793" spans="1:17">
      <c r="A793" s="1109">
        <v>16334</v>
      </c>
      <c r="B793" s="1110" t="s">
        <v>0</v>
      </c>
      <c r="C793" s="1109">
        <v>24</v>
      </c>
      <c r="D793" s="1109">
        <v>22.937999999999999</v>
      </c>
      <c r="E793" s="1109">
        <v>140</v>
      </c>
      <c r="F793" s="1109">
        <v>0</v>
      </c>
      <c r="G793" s="1110" t="s">
        <v>10737</v>
      </c>
      <c r="H793" s="1110" t="s">
        <v>4654</v>
      </c>
      <c r="I793" s="1110" t="s">
        <v>10832</v>
      </c>
      <c r="J793" s="1109">
        <v>0</v>
      </c>
      <c r="K793" s="1109">
        <v>0</v>
      </c>
      <c r="L793" s="1109">
        <v>0</v>
      </c>
      <c r="M793" s="1109">
        <v>0</v>
      </c>
      <c r="N793" s="1109">
        <v>0</v>
      </c>
      <c r="O793" s="1109">
        <v>0</v>
      </c>
      <c r="P793" s="1109">
        <v>0</v>
      </c>
      <c r="Q793" s="1109">
        <v>0</v>
      </c>
    </row>
    <row r="794" spans="1:17">
      <c r="A794" s="1109">
        <v>16335</v>
      </c>
      <c r="B794" s="1110" t="s">
        <v>0</v>
      </c>
      <c r="C794" s="1109">
        <v>24</v>
      </c>
      <c r="D794" s="1109">
        <v>22.937999999999999</v>
      </c>
      <c r="E794" s="1109">
        <v>140</v>
      </c>
      <c r="F794" s="1109">
        <v>0</v>
      </c>
      <c r="G794" s="1110" t="s">
        <v>10734</v>
      </c>
      <c r="H794" s="1110" t="s">
        <v>4654</v>
      </c>
      <c r="I794" s="1110" t="s">
        <v>10832</v>
      </c>
      <c r="J794" s="1109">
        <v>0</v>
      </c>
      <c r="K794" s="1109">
        <v>0</v>
      </c>
      <c r="L794" s="1109">
        <v>0</v>
      </c>
      <c r="M794" s="1109">
        <v>0</v>
      </c>
      <c r="N794" s="1109">
        <v>0</v>
      </c>
      <c r="O794" s="1109">
        <v>0</v>
      </c>
      <c r="P794" s="1109">
        <v>0</v>
      </c>
      <c r="Q794" s="1109">
        <v>0</v>
      </c>
    </row>
    <row r="795" spans="1:17">
      <c r="A795" s="1109">
        <v>16336</v>
      </c>
      <c r="B795" s="1110" t="s">
        <v>0</v>
      </c>
      <c r="C795" s="1109">
        <v>21.5</v>
      </c>
      <c r="D795" s="1109">
        <v>20.25</v>
      </c>
      <c r="E795" s="1109">
        <v>141</v>
      </c>
      <c r="F795" s="1109">
        <v>0</v>
      </c>
      <c r="G795" s="1110" t="s">
        <v>10741</v>
      </c>
      <c r="H795" s="1110" t="s">
        <v>4654</v>
      </c>
      <c r="I795" s="1110" t="s">
        <v>10832</v>
      </c>
      <c r="J795" s="1109">
        <v>0</v>
      </c>
      <c r="K795" s="1109">
        <v>0</v>
      </c>
      <c r="L795" s="1109">
        <v>0</v>
      </c>
      <c r="M795" s="1109">
        <v>0</v>
      </c>
      <c r="N795" s="1109">
        <v>0</v>
      </c>
      <c r="O795" s="1109">
        <v>0</v>
      </c>
      <c r="P795" s="1109">
        <v>0</v>
      </c>
      <c r="Q795" s="1109">
        <v>0</v>
      </c>
    </row>
    <row r="796" spans="1:17">
      <c r="A796" s="1109">
        <v>16337</v>
      </c>
      <c r="B796" s="1110" t="s">
        <v>0</v>
      </c>
      <c r="C796" s="1109">
        <v>21.5</v>
      </c>
      <c r="D796" s="1109">
        <v>20.25</v>
      </c>
      <c r="E796" s="1109">
        <v>141</v>
      </c>
      <c r="F796" s="1109">
        <v>0</v>
      </c>
      <c r="G796" s="1110" t="s">
        <v>10833</v>
      </c>
      <c r="H796" s="1110" t="s">
        <v>4654</v>
      </c>
      <c r="I796" s="1110" t="s">
        <v>10832</v>
      </c>
      <c r="J796" s="1109">
        <v>0</v>
      </c>
      <c r="K796" s="1109">
        <v>0</v>
      </c>
      <c r="L796" s="1109">
        <v>0</v>
      </c>
      <c r="M796" s="1109">
        <v>0</v>
      </c>
      <c r="N796" s="1109">
        <v>0</v>
      </c>
      <c r="O796" s="1109">
        <v>0</v>
      </c>
      <c r="P796" s="1109">
        <v>0</v>
      </c>
      <c r="Q796" s="1109">
        <v>0</v>
      </c>
    </row>
    <row r="797" spans="1:17">
      <c r="A797" s="1109">
        <v>16338</v>
      </c>
      <c r="B797" s="1110" t="s">
        <v>0</v>
      </c>
      <c r="C797" s="1109">
        <v>21.5</v>
      </c>
      <c r="D797" s="1109">
        <v>20.25</v>
      </c>
      <c r="E797" s="1109">
        <v>141</v>
      </c>
      <c r="F797" s="1109">
        <v>0</v>
      </c>
      <c r="G797" s="1110" t="s">
        <v>10753</v>
      </c>
      <c r="H797" s="1110" t="s">
        <v>4654</v>
      </c>
      <c r="I797" s="1110" t="s">
        <v>10832</v>
      </c>
      <c r="J797" s="1109">
        <v>0</v>
      </c>
      <c r="K797" s="1109">
        <v>0</v>
      </c>
      <c r="L797" s="1109">
        <v>0</v>
      </c>
      <c r="M797" s="1109">
        <v>0</v>
      </c>
      <c r="N797" s="1109">
        <v>0</v>
      </c>
      <c r="O797" s="1109">
        <v>0</v>
      </c>
      <c r="P797" s="1109">
        <v>0</v>
      </c>
      <c r="Q797" s="1109">
        <v>0</v>
      </c>
    </row>
    <row r="798" spans="1:17">
      <c r="A798" s="1109">
        <v>16339</v>
      </c>
      <c r="B798" s="1110" t="s">
        <v>0</v>
      </c>
      <c r="C798" s="1109">
        <v>21.5</v>
      </c>
      <c r="D798" s="1109">
        <v>20.25</v>
      </c>
      <c r="E798" s="1109">
        <v>141</v>
      </c>
      <c r="F798" s="1109">
        <v>0</v>
      </c>
      <c r="G798" s="1110" t="s">
        <v>10734</v>
      </c>
      <c r="H798" s="1110" t="s">
        <v>4654</v>
      </c>
      <c r="I798" s="1110" t="s">
        <v>10832</v>
      </c>
      <c r="J798" s="1109">
        <v>0</v>
      </c>
      <c r="K798" s="1109">
        <v>0</v>
      </c>
      <c r="L798" s="1109">
        <v>0</v>
      </c>
      <c r="M798" s="1109">
        <v>0</v>
      </c>
      <c r="N798" s="1109">
        <v>0</v>
      </c>
      <c r="O798" s="1109">
        <v>0</v>
      </c>
      <c r="P798" s="1109">
        <v>0</v>
      </c>
      <c r="Q798" s="1109">
        <v>0</v>
      </c>
    </row>
    <row r="799" spans="1:17">
      <c r="A799" s="1109">
        <v>16340</v>
      </c>
      <c r="B799" s="1110" t="s">
        <v>0</v>
      </c>
      <c r="C799" s="1109">
        <v>21.5</v>
      </c>
      <c r="D799" s="1109">
        <v>20.5</v>
      </c>
      <c r="E799" s="1109">
        <v>115</v>
      </c>
      <c r="F799" s="1109">
        <v>0</v>
      </c>
      <c r="G799" s="1110" t="s">
        <v>10741</v>
      </c>
      <c r="H799" s="1110" t="s">
        <v>4654</v>
      </c>
      <c r="I799" s="1110" t="s">
        <v>10832</v>
      </c>
      <c r="J799" s="1109">
        <v>0</v>
      </c>
      <c r="K799" s="1109">
        <v>0</v>
      </c>
      <c r="L799" s="1109">
        <v>0</v>
      </c>
      <c r="M799" s="1109">
        <v>0</v>
      </c>
      <c r="N799" s="1109">
        <v>0</v>
      </c>
      <c r="O799" s="1109">
        <v>0</v>
      </c>
      <c r="P799" s="1109">
        <v>0</v>
      </c>
      <c r="Q799" s="1109">
        <v>0</v>
      </c>
    </row>
    <row r="800" spans="1:17">
      <c r="A800" s="1109">
        <v>16341</v>
      </c>
      <c r="B800" s="1110" t="s">
        <v>0</v>
      </c>
      <c r="C800" s="1109">
        <v>21.5</v>
      </c>
      <c r="D800" s="1109">
        <v>20.5</v>
      </c>
      <c r="E800" s="1109">
        <v>115</v>
      </c>
      <c r="F800" s="1109">
        <v>0</v>
      </c>
      <c r="G800" s="1110" t="s">
        <v>10833</v>
      </c>
      <c r="H800" s="1110" t="s">
        <v>4654</v>
      </c>
      <c r="I800" s="1110" t="s">
        <v>10832</v>
      </c>
      <c r="J800" s="1109">
        <v>0</v>
      </c>
      <c r="K800" s="1109">
        <v>0</v>
      </c>
      <c r="L800" s="1109">
        <v>0</v>
      </c>
      <c r="M800" s="1109">
        <v>0</v>
      </c>
      <c r="N800" s="1109">
        <v>0</v>
      </c>
      <c r="O800" s="1109">
        <v>0</v>
      </c>
      <c r="P800" s="1109">
        <v>0</v>
      </c>
      <c r="Q800" s="1109">
        <v>0</v>
      </c>
    </row>
    <row r="801" spans="1:17">
      <c r="A801" s="1109">
        <v>16342</v>
      </c>
      <c r="B801" s="1110" t="s">
        <v>0</v>
      </c>
      <c r="C801" s="1109">
        <v>21.5</v>
      </c>
      <c r="D801" s="1109">
        <v>20.5</v>
      </c>
      <c r="E801" s="1109">
        <v>115</v>
      </c>
      <c r="F801" s="1109">
        <v>0</v>
      </c>
      <c r="G801" s="1110" t="s">
        <v>10753</v>
      </c>
      <c r="H801" s="1110" t="s">
        <v>4654</v>
      </c>
      <c r="I801" s="1110" t="s">
        <v>10832</v>
      </c>
      <c r="J801" s="1109">
        <v>0</v>
      </c>
      <c r="K801" s="1109">
        <v>0</v>
      </c>
      <c r="L801" s="1109">
        <v>0</v>
      </c>
      <c r="M801" s="1109">
        <v>0</v>
      </c>
      <c r="N801" s="1109">
        <v>0</v>
      </c>
      <c r="O801" s="1109">
        <v>0</v>
      </c>
      <c r="P801" s="1109">
        <v>0</v>
      </c>
      <c r="Q801" s="1109">
        <v>0</v>
      </c>
    </row>
    <row r="802" spans="1:17">
      <c r="A802" s="1109">
        <v>16343</v>
      </c>
      <c r="B802" s="1110" t="s">
        <v>0</v>
      </c>
      <c r="C802" s="1109">
        <v>21.5</v>
      </c>
      <c r="D802" s="1109">
        <v>20.5</v>
      </c>
      <c r="E802" s="1109">
        <v>115</v>
      </c>
      <c r="F802" s="1109">
        <v>0</v>
      </c>
      <c r="G802" s="1110" t="s">
        <v>10734</v>
      </c>
      <c r="H802" s="1110" t="s">
        <v>4654</v>
      </c>
      <c r="I802" s="1110" t="s">
        <v>10832</v>
      </c>
      <c r="J802" s="1109">
        <v>0</v>
      </c>
      <c r="K802" s="1109">
        <v>0</v>
      </c>
      <c r="L802" s="1109">
        <v>0</v>
      </c>
      <c r="M802" s="1109">
        <v>0</v>
      </c>
      <c r="N802" s="1109">
        <v>0</v>
      </c>
      <c r="O802" s="1109">
        <v>0</v>
      </c>
      <c r="P802" s="1109">
        <v>0</v>
      </c>
      <c r="Q802" s="1109">
        <v>0</v>
      </c>
    </row>
    <row r="803" spans="1:17">
      <c r="A803" s="1109">
        <v>16344</v>
      </c>
      <c r="B803" s="1110" t="s">
        <v>0</v>
      </c>
      <c r="C803" s="1109">
        <v>20</v>
      </c>
      <c r="D803" s="1109">
        <v>18.376000000000001</v>
      </c>
      <c r="E803" s="1109">
        <v>169</v>
      </c>
      <c r="F803" s="1109">
        <v>0</v>
      </c>
      <c r="G803" s="1110" t="s">
        <v>10741</v>
      </c>
      <c r="H803" s="1110" t="s">
        <v>4654</v>
      </c>
      <c r="I803" s="1110" t="s">
        <v>10832</v>
      </c>
      <c r="J803" s="1109">
        <v>0</v>
      </c>
      <c r="K803" s="1109">
        <v>0</v>
      </c>
      <c r="L803" s="1109">
        <v>0</v>
      </c>
      <c r="M803" s="1109">
        <v>0</v>
      </c>
      <c r="N803" s="1109">
        <v>0</v>
      </c>
      <c r="O803" s="1109">
        <v>0</v>
      </c>
      <c r="P803" s="1109">
        <v>0</v>
      </c>
      <c r="Q803" s="1109">
        <v>0</v>
      </c>
    </row>
    <row r="804" spans="1:17">
      <c r="A804" s="1109">
        <v>16345</v>
      </c>
      <c r="B804" s="1110" t="s">
        <v>0</v>
      </c>
      <c r="C804" s="1109">
        <v>20</v>
      </c>
      <c r="D804" s="1109">
        <v>18.376000000000001</v>
      </c>
      <c r="E804" s="1109">
        <v>169</v>
      </c>
      <c r="F804" s="1109">
        <v>0</v>
      </c>
      <c r="G804" s="1110" t="s">
        <v>10833</v>
      </c>
      <c r="H804" s="1110" t="s">
        <v>4654</v>
      </c>
      <c r="I804" s="1110" t="s">
        <v>10832</v>
      </c>
      <c r="J804" s="1109">
        <v>0</v>
      </c>
      <c r="K804" s="1109">
        <v>0</v>
      </c>
      <c r="L804" s="1109">
        <v>0</v>
      </c>
      <c r="M804" s="1109">
        <v>0</v>
      </c>
      <c r="N804" s="1109">
        <v>0</v>
      </c>
      <c r="O804" s="1109">
        <v>0</v>
      </c>
      <c r="P804" s="1109">
        <v>0</v>
      </c>
      <c r="Q804" s="1109">
        <v>0</v>
      </c>
    </row>
    <row r="805" spans="1:17">
      <c r="A805" s="1109">
        <v>16346</v>
      </c>
      <c r="B805" s="1110" t="s">
        <v>0</v>
      </c>
      <c r="C805" s="1109">
        <v>20</v>
      </c>
      <c r="D805" s="1109">
        <v>18.376000000000001</v>
      </c>
      <c r="E805" s="1109">
        <v>169</v>
      </c>
      <c r="F805" s="1109">
        <v>0</v>
      </c>
      <c r="G805" s="1110" t="s">
        <v>10753</v>
      </c>
      <c r="H805" s="1110" t="s">
        <v>4654</v>
      </c>
      <c r="I805" s="1110" t="s">
        <v>10832</v>
      </c>
      <c r="J805" s="1109">
        <v>0</v>
      </c>
      <c r="K805" s="1109">
        <v>0</v>
      </c>
      <c r="L805" s="1109">
        <v>0</v>
      </c>
      <c r="M805" s="1109">
        <v>0</v>
      </c>
      <c r="N805" s="1109">
        <v>0</v>
      </c>
      <c r="O805" s="1109">
        <v>0</v>
      </c>
      <c r="P805" s="1109">
        <v>0</v>
      </c>
      <c r="Q805" s="1109">
        <v>0</v>
      </c>
    </row>
    <row r="806" spans="1:17">
      <c r="A806" s="1109">
        <v>16347</v>
      </c>
      <c r="B806" s="1110" t="s">
        <v>0</v>
      </c>
      <c r="C806" s="1109">
        <v>20</v>
      </c>
      <c r="D806" s="1109">
        <v>18.376000000000001</v>
      </c>
      <c r="E806" s="1109">
        <v>169</v>
      </c>
      <c r="F806" s="1109">
        <v>0</v>
      </c>
      <c r="G806" s="1110" t="s">
        <v>10734</v>
      </c>
      <c r="H806" s="1110" t="s">
        <v>4654</v>
      </c>
      <c r="I806" s="1110" t="s">
        <v>10832</v>
      </c>
      <c r="J806" s="1109">
        <v>0</v>
      </c>
      <c r="K806" s="1109">
        <v>0</v>
      </c>
      <c r="L806" s="1109">
        <v>0</v>
      </c>
      <c r="M806" s="1109">
        <v>0</v>
      </c>
      <c r="N806" s="1109">
        <v>0</v>
      </c>
      <c r="O806" s="1109">
        <v>0</v>
      </c>
      <c r="P806" s="1109">
        <v>0</v>
      </c>
      <c r="Q806" s="1109">
        <v>0</v>
      </c>
    </row>
    <row r="807" spans="1:17">
      <c r="A807" s="1109">
        <v>16348</v>
      </c>
      <c r="B807" s="1110" t="s">
        <v>0</v>
      </c>
      <c r="C807" s="1109">
        <v>20</v>
      </c>
      <c r="D807" s="1109">
        <v>18.582000000000001</v>
      </c>
      <c r="E807" s="1109">
        <v>147</v>
      </c>
      <c r="F807" s="1109">
        <v>0</v>
      </c>
      <c r="G807" s="1110" t="s">
        <v>10741</v>
      </c>
      <c r="H807" s="1110" t="s">
        <v>4654</v>
      </c>
      <c r="I807" s="1110" t="s">
        <v>10832</v>
      </c>
      <c r="J807" s="1109">
        <v>0</v>
      </c>
      <c r="K807" s="1109">
        <v>0</v>
      </c>
      <c r="L807" s="1109">
        <v>0</v>
      </c>
      <c r="M807" s="1109">
        <v>0</v>
      </c>
      <c r="N807" s="1109">
        <v>0</v>
      </c>
      <c r="O807" s="1109">
        <v>0</v>
      </c>
      <c r="P807" s="1109">
        <v>0</v>
      </c>
      <c r="Q807" s="1109">
        <v>0</v>
      </c>
    </row>
    <row r="808" spans="1:17">
      <c r="A808" s="1109">
        <v>16349</v>
      </c>
      <c r="B808" s="1110" t="s">
        <v>0</v>
      </c>
      <c r="C808" s="1109">
        <v>20</v>
      </c>
      <c r="D808" s="1109">
        <v>18.582000000000001</v>
      </c>
      <c r="E808" s="1109">
        <v>147</v>
      </c>
      <c r="F808" s="1109">
        <v>0</v>
      </c>
      <c r="G808" s="1110" t="s">
        <v>10833</v>
      </c>
      <c r="H808" s="1110" t="s">
        <v>4654</v>
      </c>
      <c r="I808" s="1110" t="s">
        <v>10832</v>
      </c>
      <c r="J808" s="1109">
        <v>0</v>
      </c>
      <c r="K808" s="1109">
        <v>0</v>
      </c>
      <c r="L808" s="1109">
        <v>0</v>
      </c>
      <c r="M808" s="1109">
        <v>0</v>
      </c>
      <c r="N808" s="1109">
        <v>0</v>
      </c>
      <c r="O808" s="1109">
        <v>0</v>
      </c>
      <c r="P808" s="1109">
        <v>0</v>
      </c>
      <c r="Q808" s="1109">
        <v>0</v>
      </c>
    </row>
    <row r="809" spans="1:17">
      <c r="A809" s="1109">
        <v>16350</v>
      </c>
      <c r="B809" s="1110" t="s">
        <v>0</v>
      </c>
      <c r="C809" s="1109">
        <v>20</v>
      </c>
      <c r="D809" s="1109">
        <v>18.582000000000001</v>
      </c>
      <c r="E809" s="1109">
        <v>147</v>
      </c>
      <c r="F809" s="1109">
        <v>0</v>
      </c>
      <c r="G809" s="1110" t="s">
        <v>10753</v>
      </c>
      <c r="H809" s="1110" t="s">
        <v>4654</v>
      </c>
      <c r="I809" s="1110" t="s">
        <v>10832</v>
      </c>
      <c r="J809" s="1109">
        <v>0</v>
      </c>
      <c r="K809" s="1109">
        <v>0</v>
      </c>
      <c r="L809" s="1109">
        <v>0</v>
      </c>
      <c r="M809" s="1109">
        <v>0</v>
      </c>
      <c r="N809" s="1109">
        <v>0</v>
      </c>
      <c r="O809" s="1109">
        <v>0</v>
      </c>
      <c r="P809" s="1109">
        <v>0</v>
      </c>
      <c r="Q809" s="1109">
        <v>0</v>
      </c>
    </row>
    <row r="810" spans="1:17">
      <c r="A810" s="1109">
        <v>16351</v>
      </c>
      <c r="B810" s="1110" t="s">
        <v>0</v>
      </c>
      <c r="C810" s="1109">
        <v>20</v>
      </c>
      <c r="D810" s="1109">
        <v>18.582000000000001</v>
      </c>
      <c r="E810" s="1109">
        <v>147</v>
      </c>
      <c r="F810" s="1109">
        <v>0</v>
      </c>
      <c r="G810" s="1110" t="s">
        <v>10734</v>
      </c>
      <c r="H810" s="1110" t="s">
        <v>4654</v>
      </c>
      <c r="I810" s="1110" t="s">
        <v>10832</v>
      </c>
      <c r="J810" s="1109">
        <v>0</v>
      </c>
      <c r="K810" s="1109">
        <v>0</v>
      </c>
      <c r="L810" s="1109">
        <v>0</v>
      </c>
      <c r="M810" s="1109">
        <v>0</v>
      </c>
      <c r="N810" s="1109">
        <v>0</v>
      </c>
      <c r="O810" s="1109">
        <v>0</v>
      </c>
      <c r="P810" s="1109">
        <v>0</v>
      </c>
      <c r="Q810" s="1109">
        <v>0</v>
      </c>
    </row>
    <row r="811" spans="1:17">
      <c r="A811" s="1109">
        <v>16352</v>
      </c>
      <c r="B811" s="1110" t="s">
        <v>0</v>
      </c>
      <c r="C811" s="1109">
        <v>20</v>
      </c>
      <c r="D811" s="1109">
        <v>18.73</v>
      </c>
      <c r="E811" s="1109">
        <v>133</v>
      </c>
      <c r="F811" s="1109">
        <v>0</v>
      </c>
      <c r="G811" s="1110" t="s">
        <v>10734</v>
      </c>
      <c r="H811" s="1110" t="s">
        <v>4654</v>
      </c>
      <c r="I811" s="1110" t="s">
        <v>10760</v>
      </c>
      <c r="J811" s="1109">
        <v>0</v>
      </c>
      <c r="K811" s="1109">
        <v>0</v>
      </c>
      <c r="L811" s="1109">
        <v>0</v>
      </c>
      <c r="M811" s="1109">
        <v>0</v>
      </c>
      <c r="N811" s="1109">
        <v>0</v>
      </c>
      <c r="O811" s="1109">
        <v>0</v>
      </c>
      <c r="P811" s="1109">
        <v>0</v>
      </c>
      <c r="Q811" s="1109">
        <v>0</v>
      </c>
    </row>
    <row r="812" spans="1:17">
      <c r="A812" s="1109">
        <v>16353</v>
      </c>
      <c r="B812" s="1110" t="s">
        <v>0</v>
      </c>
      <c r="C812" s="1109">
        <v>20</v>
      </c>
      <c r="D812" s="1109">
        <v>18.73</v>
      </c>
      <c r="E812" s="1109">
        <v>133</v>
      </c>
      <c r="F812" s="1109">
        <v>0</v>
      </c>
      <c r="G812" s="1110" t="s">
        <v>10734</v>
      </c>
      <c r="H812" s="1110" t="s">
        <v>4654</v>
      </c>
      <c r="I812" s="1110" t="s">
        <v>10834</v>
      </c>
      <c r="J812" s="1109">
        <v>0</v>
      </c>
      <c r="K812" s="1109">
        <v>0</v>
      </c>
      <c r="L812" s="1109">
        <v>0</v>
      </c>
      <c r="M812" s="1109">
        <v>0</v>
      </c>
      <c r="N812" s="1109">
        <v>0</v>
      </c>
      <c r="O812" s="1109">
        <v>0</v>
      </c>
      <c r="P812" s="1109">
        <v>0</v>
      </c>
      <c r="Q812" s="1109">
        <v>0</v>
      </c>
    </row>
    <row r="813" spans="1:17">
      <c r="A813" s="1109">
        <v>16354</v>
      </c>
      <c r="B813" s="1110" t="s">
        <v>0</v>
      </c>
      <c r="C813" s="1109">
        <v>20</v>
      </c>
      <c r="D813" s="1109">
        <v>18.73</v>
      </c>
      <c r="E813" s="1109">
        <v>133</v>
      </c>
      <c r="F813" s="1109">
        <v>0</v>
      </c>
      <c r="G813" s="1110" t="s">
        <v>10734</v>
      </c>
      <c r="H813" s="1110" t="s">
        <v>4654</v>
      </c>
      <c r="I813" s="1110" t="s">
        <v>10835</v>
      </c>
      <c r="J813" s="1109">
        <v>0</v>
      </c>
      <c r="K813" s="1109">
        <v>0</v>
      </c>
      <c r="L813" s="1109">
        <v>0</v>
      </c>
      <c r="M813" s="1109">
        <v>0</v>
      </c>
      <c r="N813" s="1109">
        <v>0</v>
      </c>
      <c r="O813" s="1109">
        <v>0</v>
      </c>
      <c r="P813" s="1109">
        <v>0</v>
      </c>
      <c r="Q813" s="1109">
        <v>0</v>
      </c>
    </row>
    <row r="814" spans="1:17">
      <c r="A814" s="1109">
        <v>16355</v>
      </c>
      <c r="B814" s="1110" t="s">
        <v>0</v>
      </c>
      <c r="C814" s="1109">
        <v>20</v>
      </c>
      <c r="D814" s="1109">
        <v>18.73</v>
      </c>
      <c r="E814" s="1109">
        <v>133</v>
      </c>
      <c r="F814" s="1109">
        <v>0</v>
      </c>
      <c r="G814" s="1110" t="s">
        <v>10734</v>
      </c>
      <c r="H814" s="1110" t="s">
        <v>4654</v>
      </c>
      <c r="I814" s="1110" t="s">
        <v>10736</v>
      </c>
      <c r="J814" s="1109">
        <v>0</v>
      </c>
      <c r="K814" s="1109">
        <v>0</v>
      </c>
      <c r="L814" s="1109">
        <v>0</v>
      </c>
      <c r="M814" s="1109">
        <v>0</v>
      </c>
      <c r="N814" s="1109">
        <v>0</v>
      </c>
      <c r="O814" s="1109">
        <v>0</v>
      </c>
      <c r="P814" s="1109">
        <v>0</v>
      </c>
      <c r="Q814" s="1109">
        <v>0</v>
      </c>
    </row>
    <row r="815" spans="1:17">
      <c r="A815" s="1109">
        <v>16356</v>
      </c>
      <c r="B815" s="1110" t="s">
        <v>0</v>
      </c>
      <c r="C815" s="1109">
        <v>20</v>
      </c>
      <c r="D815" s="1109">
        <v>18.73</v>
      </c>
      <c r="E815" s="1109">
        <v>133</v>
      </c>
      <c r="F815" s="1109">
        <v>0</v>
      </c>
      <c r="G815" s="1110" t="s">
        <v>10734</v>
      </c>
      <c r="H815" s="1110" t="s">
        <v>4654</v>
      </c>
      <c r="I815" s="1110" t="s">
        <v>10836</v>
      </c>
      <c r="J815" s="1109">
        <v>0</v>
      </c>
      <c r="K815" s="1109">
        <v>0</v>
      </c>
      <c r="L815" s="1109">
        <v>0</v>
      </c>
      <c r="M815" s="1109">
        <v>0</v>
      </c>
      <c r="N815" s="1109">
        <v>0</v>
      </c>
      <c r="O815" s="1109">
        <v>0</v>
      </c>
      <c r="P815" s="1109">
        <v>0</v>
      </c>
      <c r="Q815" s="1109">
        <v>0</v>
      </c>
    </row>
    <row r="816" spans="1:17">
      <c r="A816" s="1109">
        <v>16357</v>
      </c>
      <c r="B816" s="1110" t="s">
        <v>0</v>
      </c>
      <c r="C816" s="1109">
        <v>20</v>
      </c>
      <c r="D816" s="1109">
        <v>18.73</v>
      </c>
      <c r="E816" s="1109">
        <v>133</v>
      </c>
      <c r="F816" s="1109">
        <v>0</v>
      </c>
      <c r="G816" s="1110" t="s">
        <v>10734</v>
      </c>
      <c r="H816" s="1110" t="s">
        <v>4654</v>
      </c>
      <c r="I816" s="1110" t="s">
        <v>10735</v>
      </c>
      <c r="J816" s="1109">
        <v>0</v>
      </c>
      <c r="K816" s="1109">
        <v>0</v>
      </c>
      <c r="L816" s="1109">
        <v>0</v>
      </c>
      <c r="M816" s="1109">
        <v>0</v>
      </c>
      <c r="N816" s="1109">
        <v>0</v>
      </c>
      <c r="O816" s="1109">
        <v>0</v>
      </c>
      <c r="P816" s="1109">
        <v>0</v>
      </c>
      <c r="Q816" s="1109">
        <v>0</v>
      </c>
    </row>
    <row r="817" spans="1:17">
      <c r="A817" s="1109">
        <v>16358</v>
      </c>
      <c r="B817" s="1110" t="s">
        <v>0</v>
      </c>
      <c r="C817" s="1109">
        <v>20</v>
      </c>
      <c r="D817" s="1109">
        <v>18.73</v>
      </c>
      <c r="E817" s="1109">
        <v>133</v>
      </c>
      <c r="F817" s="1109">
        <v>0</v>
      </c>
      <c r="G817" s="1110" t="s">
        <v>10734</v>
      </c>
      <c r="H817" s="1110" t="s">
        <v>4654</v>
      </c>
      <c r="I817" s="1110" t="s">
        <v>10837</v>
      </c>
      <c r="J817" s="1109">
        <v>0</v>
      </c>
      <c r="K817" s="1109">
        <v>0</v>
      </c>
      <c r="L817" s="1109">
        <v>0</v>
      </c>
      <c r="M817" s="1109">
        <v>0</v>
      </c>
      <c r="N817" s="1109">
        <v>0</v>
      </c>
      <c r="O817" s="1109">
        <v>0</v>
      </c>
      <c r="P817" s="1109">
        <v>0</v>
      </c>
      <c r="Q817" s="1109">
        <v>0</v>
      </c>
    </row>
    <row r="818" spans="1:17">
      <c r="A818" s="1109">
        <v>16359</v>
      </c>
      <c r="B818" s="1110" t="s">
        <v>0</v>
      </c>
      <c r="C818" s="1109">
        <v>20</v>
      </c>
      <c r="D818" s="1109">
        <v>18.73</v>
      </c>
      <c r="E818" s="1109">
        <v>133</v>
      </c>
      <c r="F818" s="1109">
        <v>0</v>
      </c>
      <c r="G818" s="1110" t="s">
        <v>10775</v>
      </c>
      <c r="H818" s="1110" t="s">
        <v>4654</v>
      </c>
      <c r="I818" s="1110" t="s">
        <v>10760</v>
      </c>
      <c r="J818" s="1109">
        <v>0</v>
      </c>
      <c r="K818" s="1109">
        <v>0</v>
      </c>
      <c r="L818" s="1109">
        <v>0</v>
      </c>
      <c r="M818" s="1109">
        <v>0</v>
      </c>
      <c r="N818" s="1109">
        <v>0</v>
      </c>
      <c r="O818" s="1109">
        <v>0</v>
      </c>
      <c r="P818" s="1109">
        <v>0</v>
      </c>
      <c r="Q818" s="1109">
        <v>0</v>
      </c>
    </row>
    <row r="819" spans="1:17">
      <c r="A819" s="1109">
        <v>16360</v>
      </c>
      <c r="B819" s="1110" t="s">
        <v>0</v>
      </c>
      <c r="C819" s="1109">
        <v>20</v>
      </c>
      <c r="D819" s="1109">
        <v>18.73</v>
      </c>
      <c r="E819" s="1109">
        <v>133</v>
      </c>
      <c r="F819" s="1109">
        <v>0</v>
      </c>
      <c r="G819" s="1110" t="s">
        <v>10775</v>
      </c>
      <c r="H819" s="1110" t="s">
        <v>4654</v>
      </c>
      <c r="I819" s="1110" t="s">
        <v>10834</v>
      </c>
      <c r="J819" s="1109">
        <v>0</v>
      </c>
      <c r="K819" s="1109">
        <v>0</v>
      </c>
      <c r="L819" s="1109">
        <v>0</v>
      </c>
      <c r="M819" s="1109">
        <v>0</v>
      </c>
      <c r="N819" s="1109">
        <v>0</v>
      </c>
      <c r="O819" s="1109">
        <v>0</v>
      </c>
      <c r="P819" s="1109">
        <v>0</v>
      </c>
      <c r="Q819" s="1109">
        <v>0</v>
      </c>
    </row>
    <row r="820" spans="1:17">
      <c r="A820" s="1109">
        <v>16361</v>
      </c>
      <c r="B820" s="1110" t="s">
        <v>0</v>
      </c>
      <c r="C820" s="1109">
        <v>20</v>
      </c>
      <c r="D820" s="1109">
        <v>18.73</v>
      </c>
      <c r="E820" s="1109">
        <v>133</v>
      </c>
      <c r="F820" s="1109">
        <v>0</v>
      </c>
      <c r="G820" s="1110" t="s">
        <v>10775</v>
      </c>
      <c r="H820" s="1110" t="s">
        <v>4654</v>
      </c>
      <c r="I820" s="1110" t="s">
        <v>10835</v>
      </c>
      <c r="J820" s="1109">
        <v>0</v>
      </c>
      <c r="K820" s="1109">
        <v>0</v>
      </c>
      <c r="L820" s="1109">
        <v>0</v>
      </c>
      <c r="M820" s="1109">
        <v>0</v>
      </c>
      <c r="N820" s="1109">
        <v>0</v>
      </c>
      <c r="O820" s="1109">
        <v>0</v>
      </c>
      <c r="P820" s="1109">
        <v>0</v>
      </c>
      <c r="Q820" s="1109">
        <v>0</v>
      </c>
    </row>
    <row r="821" spans="1:17">
      <c r="A821" s="1109">
        <v>16362</v>
      </c>
      <c r="B821" s="1110" t="s">
        <v>0</v>
      </c>
      <c r="C821" s="1109">
        <v>20</v>
      </c>
      <c r="D821" s="1109">
        <v>18.73</v>
      </c>
      <c r="E821" s="1109">
        <v>133</v>
      </c>
      <c r="F821" s="1109">
        <v>0</v>
      </c>
      <c r="G821" s="1110" t="s">
        <v>10775</v>
      </c>
      <c r="H821" s="1110" t="s">
        <v>4654</v>
      </c>
      <c r="I821" s="1110" t="s">
        <v>10736</v>
      </c>
      <c r="J821" s="1109">
        <v>0</v>
      </c>
      <c r="K821" s="1109">
        <v>0</v>
      </c>
      <c r="L821" s="1109">
        <v>0</v>
      </c>
      <c r="M821" s="1109">
        <v>0</v>
      </c>
      <c r="N821" s="1109">
        <v>0</v>
      </c>
      <c r="O821" s="1109">
        <v>0</v>
      </c>
      <c r="P821" s="1109">
        <v>0</v>
      </c>
      <c r="Q821" s="1109">
        <v>0</v>
      </c>
    </row>
    <row r="822" spans="1:17">
      <c r="A822" s="1109">
        <v>16363</v>
      </c>
      <c r="B822" s="1110" t="s">
        <v>0</v>
      </c>
      <c r="C822" s="1109">
        <v>20</v>
      </c>
      <c r="D822" s="1109">
        <v>18.73</v>
      </c>
      <c r="E822" s="1109">
        <v>133</v>
      </c>
      <c r="F822" s="1109">
        <v>0</v>
      </c>
      <c r="G822" s="1110" t="s">
        <v>10775</v>
      </c>
      <c r="H822" s="1110" t="s">
        <v>4654</v>
      </c>
      <c r="I822" s="1110" t="s">
        <v>10836</v>
      </c>
      <c r="J822" s="1109">
        <v>0</v>
      </c>
      <c r="K822" s="1109">
        <v>0</v>
      </c>
      <c r="L822" s="1109">
        <v>0</v>
      </c>
      <c r="M822" s="1109">
        <v>0</v>
      </c>
      <c r="N822" s="1109">
        <v>0</v>
      </c>
      <c r="O822" s="1109">
        <v>0</v>
      </c>
      <c r="P822" s="1109">
        <v>0</v>
      </c>
      <c r="Q822" s="1109">
        <v>0</v>
      </c>
    </row>
    <row r="823" spans="1:17">
      <c r="A823" s="1109">
        <v>16364</v>
      </c>
      <c r="B823" s="1110" t="s">
        <v>0</v>
      </c>
      <c r="C823" s="1109">
        <v>20</v>
      </c>
      <c r="D823" s="1109">
        <v>18.73</v>
      </c>
      <c r="E823" s="1109">
        <v>133</v>
      </c>
      <c r="F823" s="1109">
        <v>0</v>
      </c>
      <c r="G823" s="1110" t="s">
        <v>10775</v>
      </c>
      <c r="H823" s="1110" t="s">
        <v>4654</v>
      </c>
      <c r="I823" s="1110" t="s">
        <v>10735</v>
      </c>
      <c r="J823" s="1109">
        <v>0</v>
      </c>
      <c r="K823" s="1109">
        <v>0</v>
      </c>
      <c r="L823" s="1109">
        <v>0</v>
      </c>
      <c r="M823" s="1109">
        <v>0</v>
      </c>
      <c r="N823" s="1109">
        <v>0</v>
      </c>
      <c r="O823" s="1109">
        <v>0</v>
      </c>
      <c r="P823" s="1109">
        <v>0</v>
      </c>
      <c r="Q823" s="1109">
        <v>0</v>
      </c>
    </row>
    <row r="824" spans="1:17">
      <c r="A824" s="1109">
        <v>16365</v>
      </c>
      <c r="B824" s="1110" t="s">
        <v>0</v>
      </c>
      <c r="C824" s="1109">
        <v>20</v>
      </c>
      <c r="D824" s="1109">
        <v>18.73</v>
      </c>
      <c r="E824" s="1109">
        <v>133</v>
      </c>
      <c r="F824" s="1109">
        <v>0</v>
      </c>
      <c r="G824" s="1110" t="s">
        <v>10775</v>
      </c>
      <c r="H824" s="1110" t="s">
        <v>4654</v>
      </c>
      <c r="I824" s="1110" t="s">
        <v>10837</v>
      </c>
      <c r="J824" s="1109">
        <v>0</v>
      </c>
      <c r="K824" s="1109">
        <v>0</v>
      </c>
      <c r="L824" s="1109">
        <v>0</v>
      </c>
      <c r="M824" s="1109">
        <v>0</v>
      </c>
      <c r="N824" s="1109">
        <v>0</v>
      </c>
      <c r="O824" s="1109">
        <v>0</v>
      </c>
      <c r="P824" s="1109">
        <v>0</v>
      </c>
      <c r="Q824" s="1109">
        <v>0</v>
      </c>
    </row>
    <row r="825" spans="1:17">
      <c r="A825" s="1109">
        <v>16366</v>
      </c>
      <c r="B825" s="1110" t="s">
        <v>0</v>
      </c>
      <c r="C825" s="1109">
        <v>20</v>
      </c>
      <c r="D825" s="1109">
        <v>19</v>
      </c>
      <c r="E825" s="1109">
        <v>106.5</v>
      </c>
      <c r="F825" s="1109">
        <v>0</v>
      </c>
      <c r="G825" s="1110" t="s">
        <v>10838</v>
      </c>
      <c r="H825" s="1110" t="s">
        <v>4654</v>
      </c>
      <c r="I825" s="1110" t="s">
        <v>10760</v>
      </c>
      <c r="J825" s="1109">
        <v>0</v>
      </c>
      <c r="K825" s="1109">
        <v>0</v>
      </c>
      <c r="L825" s="1109">
        <v>0</v>
      </c>
      <c r="M825" s="1109">
        <v>0</v>
      </c>
      <c r="N825" s="1109">
        <v>0</v>
      </c>
      <c r="O825" s="1109">
        <v>0</v>
      </c>
      <c r="P825" s="1109">
        <v>0</v>
      </c>
      <c r="Q825" s="1109">
        <v>0</v>
      </c>
    </row>
    <row r="826" spans="1:17">
      <c r="A826" s="1109">
        <v>16367</v>
      </c>
      <c r="B826" s="1110" t="s">
        <v>0</v>
      </c>
      <c r="C826" s="1109">
        <v>20</v>
      </c>
      <c r="D826" s="1109">
        <v>19</v>
      </c>
      <c r="E826" s="1109">
        <v>106.5</v>
      </c>
      <c r="F826" s="1109">
        <v>0</v>
      </c>
      <c r="G826" s="1110" t="s">
        <v>10838</v>
      </c>
      <c r="H826" s="1110" t="s">
        <v>4654</v>
      </c>
      <c r="I826" s="1110" t="s">
        <v>10736</v>
      </c>
      <c r="J826" s="1109">
        <v>0</v>
      </c>
      <c r="K826" s="1109">
        <v>0</v>
      </c>
      <c r="L826" s="1109">
        <v>0</v>
      </c>
      <c r="M826" s="1109">
        <v>0</v>
      </c>
      <c r="N826" s="1109">
        <v>0</v>
      </c>
      <c r="O826" s="1109">
        <v>0</v>
      </c>
      <c r="P826" s="1109">
        <v>0</v>
      </c>
      <c r="Q826" s="1109">
        <v>0</v>
      </c>
    </row>
    <row r="827" spans="1:17">
      <c r="A827" s="1109">
        <v>16368</v>
      </c>
      <c r="B827" s="1110" t="s">
        <v>0</v>
      </c>
      <c r="C827" s="1109">
        <v>20</v>
      </c>
      <c r="D827" s="1109">
        <v>19</v>
      </c>
      <c r="E827" s="1109">
        <v>106.5</v>
      </c>
      <c r="F827" s="1109">
        <v>0</v>
      </c>
      <c r="G827" s="1110" t="s">
        <v>10838</v>
      </c>
      <c r="H827" s="1110" t="s">
        <v>4654</v>
      </c>
      <c r="I827" s="1110" t="s">
        <v>10735</v>
      </c>
      <c r="J827" s="1109">
        <v>0</v>
      </c>
      <c r="K827" s="1109">
        <v>0</v>
      </c>
      <c r="L827" s="1109">
        <v>0</v>
      </c>
      <c r="M827" s="1109">
        <v>0</v>
      </c>
      <c r="N827" s="1109">
        <v>0</v>
      </c>
      <c r="O827" s="1109">
        <v>0</v>
      </c>
      <c r="P827" s="1109">
        <v>0</v>
      </c>
      <c r="Q827" s="1109">
        <v>0</v>
      </c>
    </row>
    <row r="828" spans="1:17">
      <c r="A828" s="1109">
        <v>16369</v>
      </c>
      <c r="B828" s="1110" t="s">
        <v>0</v>
      </c>
      <c r="C828" s="1109">
        <v>20</v>
      </c>
      <c r="D828" s="1109">
        <v>19</v>
      </c>
      <c r="E828" s="1109">
        <v>106.5</v>
      </c>
      <c r="F828" s="1109">
        <v>0</v>
      </c>
      <c r="G828" s="1110" t="s">
        <v>10734</v>
      </c>
      <c r="H828" s="1110" t="s">
        <v>4654</v>
      </c>
      <c r="I828" s="1110" t="s">
        <v>10760</v>
      </c>
      <c r="J828" s="1109">
        <v>0</v>
      </c>
      <c r="K828" s="1109">
        <v>0</v>
      </c>
      <c r="L828" s="1109">
        <v>0</v>
      </c>
      <c r="M828" s="1109">
        <v>0</v>
      </c>
      <c r="N828" s="1109">
        <v>0</v>
      </c>
      <c r="O828" s="1109">
        <v>0</v>
      </c>
      <c r="P828" s="1109">
        <v>0</v>
      </c>
      <c r="Q828" s="1109">
        <v>0</v>
      </c>
    </row>
    <row r="829" spans="1:17">
      <c r="A829" s="1109">
        <v>16370</v>
      </c>
      <c r="B829" s="1110" t="s">
        <v>0</v>
      </c>
      <c r="C829" s="1109">
        <v>20</v>
      </c>
      <c r="D829" s="1109">
        <v>19</v>
      </c>
      <c r="E829" s="1109">
        <v>106.5</v>
      </c>
      <c r="F829" s="1109">
        <v>0</v>
      </c>
      <c r="G829" s="1110" t="s">
        <v>10734</v>
      </c>
      <c r="H829" s="1110" t="s">
        <v>4654</v>
      </c>
      <c r="I829" s="1110" t="s">
        <v>10835</v>
      </c>
      <c r="J829" s="1109">
        <v>0</v>
      </c>
      <c r="K829" s="1109">
        <v>0</v>
      </c>
      <c r="L829" s="1109">
        <v>0</v>
      </c>
      <c r="M829" s="1109">
        <v>0</v>
      </c>
      <c r="N829" s="1109">
        <v>0</v>
      </c>
      <c r="O829" s="1109">
        <v>0</v>
      </c>
      <c r="P829" s="1109">
        <v>0</v>
      </c>
      <c r="Q829" s="1109">
        <v>0</v>
      </c>
    </row>
    <row r="830" spans="1:17">
      <c r="A830" s="1109">
        <v>16371</v>
      </c>
      <c r="B830" s="1110" t="s">
        <v>0</v>
      </c>
      <c r="C830" s="1109">
        <v>20</v>
      </c>
      <c r="D830" s="1109">
        <v>19</v>
      </c>
      <c r="E830" s="1109">
        <v>106.5</v>
      </c>
      <c r="F830" s="1109">
        <v>0</v>
      </c>
      <c r="G830" s="1110" t="s">
        <v>10734</v>
      </c>
      <c r="H830" s="1110" t="s">
        <v>4654</v>
      </c>
      <c r="I830" s="1110" t="s">
        <v>10736</v>
      </c>
      <c r="J830" s="1109">
        <v>0</v>
      </c>
      <c r="K830" s="1109">
        <v>0</v>
      </c>
      <c r="L830" s="1109">
        <v>0</v>
      </c>
      <c r="M830" s="1109">
        <v>0</v>
      </c>
      <c r="N830" s="1109">
        <v>0</v>
      </c>
      <c r="O830" s="1109">
        <v>0</v>
      </c>
      <c r="P830" s="1109">
        <v>0</v>
      </c>
      <c r="Q830" s="1109">
        <v>0</v>
      </c>
    </row>
    <row r="831" spans="1:17">
      <c r="A831" s="1109">
        <v>16372</v>
      </c>
      <c r="B831" s="1110" t="s">
        <v>0</v>
      </c>
      <c r="C831" s="1109">
        <v>20</v>
      </c>
      <c r="D831" s="1109">
        <v>19</v>
      </c>
      <c r="E831" s="1109">
        <v>106.5</v>
      </c>
      <c r="F831" s="1109">
        <v>0</v>
      </c>
      <c r="G831" s="1110" t="s">
        <v>10734</v>
      </c>
      <c r="H831" s="1110" t="s">
        <v>4654</v>
      </c>
      <c r="I831" s="1110" t="s">
        <v>10735</v>
      </c>
      <c r="J831" s="1109">
        <v>0</v>
      </c>
      <c r="K831" s="1109">
        <v>0</v>
      </c>
      <c r="L831" s="1109">
        <v>0</v>
      </c>
      <c r="M831" s="1109">
        <v>0</v>
      </c>
      <c r="N831" s="1109">
        <v>0</v>
      </c>
      <c r="O831" s="1109">
        <v>0</v>
      </c>
      <c r="P831" s="1109">
        <v>0</v>
      </c>
      <c r="Q831" s="1109">
        <v>0</v>
      </c>
    </row>
    <row r="832" spans="1:17">
      <c r="A832" s="1109">
        <v>16373</v>
      </c>
      <c r="B832" s="1110" t="s">
        <v>0</v>
      </c>
      <c r="C832" s="1109">
        <v>20</v>
      </c>
      <c r="D832" s="1109">
        <v>19</v>
      </c>
      <c r="E832" s="1109">
        <v>106.5</v>
      </c>
      <c r="F832" s="1109">
        <v>0</v>
      </c>
      <c r="G832" s="1110" t="s">
        <v>10775</v>
      </c>
      <c r="H832" s="1110" t="s">
        <v>4654</v>
      </c>
      <c r="I832" s="1110" t="s">
        <v>10760</v>
      </c>
      <c r="J832" s="1109">
        <v>0</v>
      </c>
      <c r="K832" s="1109">
        <v>0</v>
      </c>
      <c r="L832" s="1109">
        <v>0</v>
      </c>
      <c r="M832" s="1109">
        <v>0</v>
      </c>
      <c r="N832" s="1109">
        <v>0</v>
      </c>
      <c r="O832" s="1109">
        <v>0</v>
      </c>
      <c r="P832" s="1109">
        <v>0</v>
      </c>
      <c r="Q832" s="1109">
        <v>0</v>
      </c>
    </row>
    <row r="833" spans="1:17">
      <c r="A833" s="1109">
        <v>16374</v>
      </c>
      <c r="B833" s="1110" t="s">
        <v>0</v>
      </c>
      <c r="C833" s="1109">
        <v>20</v>
      </c>
      <c r="D833" s="1109">
        <v>19</v>
      </c>
      <c r="E833" s="1109">
        <v>106.5</v>
      </c>
      <c r="F833" s="1109">
        <v>0</v>
      </c>
      <c r="G833" s="1110" t="s">
        <v>10775</v>
      </c>
      <c r="H833" s="1110" t="s">
        <v>4654</v>
      </c>
      <c r="I833" s="1110" t="s">
        <v>10835</v>
      </c>
      <c r="J833" s="1109">
        <v>0</v>
      </c>
      <c r="K833" s="1109">
        <v>0</v>
      </c>
      <c r="L833" s="1109">
        <v>0</v>
      </c>
      <c r="M833" s="1109">
        <v>0</v>
      </c>
      <c r="N833" s="1109">
        <v>0</v>
      </c>
      <c r="O833" s="1109">
        <v>0</v>
      </c>
      <c r="P833" s="1109">
        <v>0</v>
      </c>
      <c r="Q833" s="1109">
        <v>0</v>
      </c>
    </row>
    <row r="834" spans="1:17">
      <c r="A834" s="1109">
        <v>16375</v>
      </c>
      <c r="B834" s="1110" t="s">
        <v>0</v>
      </c>
      <c r="C834" s="1109">
        <v>20</v>
      </c>
      <c r="D834" s="1109">
        <v>19</v>
      </c>
      <c r="E834" s="1109">
        <v>106.5</v>
      </c>
      <c r="F834" s="1109">
        <v>0</v>
      </c>
      <c r="G834" s="1110" t="s">
        <v>10775</v>
      </c>
      <c r="H834" s="1110" t="s">
        <v>4654</v>
      </c>
      <c r="I834" s="1110" t="s">
        <v>10736</v>
      </c>
      <c r="J834" s="1109">
        <v>0</v>
      </c>
      <c r="K834" s="1109">
        <v>0</v>
      </c>
      <c r="L834" s="1109">
        <v>0</v>
      </c>
      <c r="M834" s="1109">
        <v>0</v>
      </c>
      <c r="N834" s="1109">
        <v>0</v>
      </c>
      <c r="O834" s="1109">
        <v>0</v>
      </c>
      <c r="P834" s="1109">
        <v>0</v>
      </c>
      <c r="Q834" s="1109">
        <v>0</v>
      </c>
    </row>
    <row r="835" spans="1:17">
      <c r="A835" s="1109">
        <v>16376</v>
      </c>
      <c r="B835" s="1110" t="s">
        <v>0</v>
      </c>
      <c r="C835" s="1109">
        <v>20</v>
      </c>
      <c r="D835" s="1109">
        <v>19</v>
      </c>
      <c r="E835" s="1109">
        <v>106.5</v>
      </c>
      <c r="F835" s="1109">
        <v>0</v>
      </c>
      <c r="G835" s="1110" t="s">
        <v>10775</v>
      </c>
      <c r="H835" s="1110" t="s">
        <v>4654</v>
      </c>
      <c r="I835" s="1110" t="s">
        <v>10735</v>
      </c>
      <c r="J835" s="1109">
        <v>0</v>
      </c>
      <c r="K835" s="1109">
        <v>0</v>
      </c>
      <c r="L835" s="1109">
        <v>0</v>
      </c>
      <c r="M835" s="1109">
        <v>0</v>
      </c>
      <c r="N835" s="1109">
        <v>0</v>
      </c>
      <c r="O835" s="1109">
        <v>0</v>
      </c>
      <c r="P835" s="1109">
        <v>0</v>
      </c>
      <c r="Q835" s="1109">
        <v>0</v>
      </c>
    </row>
    <row r="836" spans="1:17">
      <c r="A836" s="1109">
        <v>16377</v>
      </c>
      <c r="B836" s="1110" t="s">
        <v>0</v>
      </c>
      <c r="C836" s="1109">
        <v>20</v>
      </c>
      <c r="D836" s="1109">
        <v>19.123999999999999</v>
      </c>
      <c r="E836" s="1109">
        <v>94</v>
      </c>
      <c r="F836" s="1109">
        <v>0</v>
      </c>
      <c r="G836" s="1110" t="s">
        <v>10838</v>
      </c>
      <c r="H836" s="1110" t="s">
        <v>4654</v>
      </c>
      <c r="I836" s="1110" t="s">
        <v>10760</v>
      </c>
      <c r="J836" s="1109">
        <v>0</v>
      </c>
      <c r="K836" s="1109">
        <v>0</v>
      </c>
      <c r="L836" s="1109">
        <v>0</v>
      </c>
      <c r="M836" s="1109">
        <v>0</v>
      </c>
      <c r="N836" s="1109">
        <v>0</v>
      </c>
      <c r="O836" s="1109">
        <v>0</v>
      </c>
      <c r="P836" s="1109">
        <v>0</v>
      </c>
      <c r="Q836" s="1109">
        <v>0</v>
      </c>
    </row>
    <row r="837" spans="1:17">
      <c r="A837" s="1109">
        <v>16378</v>
      </c>
      <c r="B837" s="1110" t="s">
        <v>0</v>
      </c>
      <c r="C837" s="1109">
        <v>20</v>
      </c>
      <c r="D837" s="1109">
        <v>19.123999999999999</v>
      </c>
      <c r="E837" s="1109">
        <v>94</v>
      </c>
      <c r="F837" s="1109">
        <v>0</v>
      </c>
      <c r="G837" s="1110" t="s">
        <v>10838</v>
      </c>
      <c r="H837" s="1110" t="s">
        <v>4654</v>
      </c>
      <c r="I837" s="1110" t="s">
        <v>10736</v>
      </c>
      <c r="J837" s="1109">
        <v>0</v>
      </c>
      <c r="K837" s="1109">
        <v>0</v>
      </c>
      <c r="L837" s="1109">
        <v>0</v>
      </c>
      <c r="M837" s="1109">
        <v>0</v>
      </c>
      <c r="N837" s="1109">
        <v>0</v>
      </c>
      <c r="O837" s="1109">
        <v>0</v>
      </c>
      <c r="P837" s="1109">
        <v>0</v>
      </c>
      <c r="Q837" s="1109">
        <v>0</v>
      </c>
    </row>
    <row r="838" spans="1:17">
      <c r="A838" s="1109">
        <v>16379</v>
      </c>
      <c r="B838" s="1110" t="s">
        <v>0</v>
      </c>
      <c r="C838" s="1109">
        <v>20</v>
      </c>
      <c r="D838" s="1109">
        <v>19.123999999999999</v>
      </c>
      <c r="E838" s="1109">
        <v>94</v>
      </c>
      <c r="F838" s="1109">
        <v>0</v>
      </c>
      <c r="G838" s="1110" t="s">
        <v>10838</v>
      </c>
      <c r="H838" s="1110" t="s">
        <v>4654</v>
      </c>
      <c r="I838" s="1110" t="s">
        <v>10735</v>
      </c>
      <c r="J838" s="1109">
        <v>0</v>
      </c>
      <c r="K838" s="1109">
        <v>0</v>
      </c>
      <c r="L838" s="1109">
        <v>0</v>
      </c>
      <c r="M838" s="1109">
        <v>0</v>
      </c>
      <c r="N838" s="1109">
        <v>0</v>
      </c>
      <c r="O838" s="1109">
        <v>0</v>
      </c>
      <c r="P838" s="1109">
        <v>0</v>
      </c>
      <c r="Q838" s="1109">
        <v>0</v>
      </c>
    </row>
    <row r="839" spans="1:17">
      <c r="A839" s="1109">
        <v>16380</v>
      </c>
      <c r="B839" s="1110" t="s">
        <v>0</v>
      </c>
      <c r="C839" s="1109">
        <v>20</v>
      </c>
      <c r="D839" s="1109">
        <v>19.123999999999999</v>
      </c>
      <c r="E839" s="1109">
        <v>94</v>
      </c>
      <c r="F839" s="1109">
        <v>0</v>
      </c>
      <c r="G839" s="1110" t="s">
        <v>10734</v>
      </c>
      <c r="H839" s="1110" t="s">
        <v>4654</v>
      </c>
      <c r="I839" s="1110" t="s">
        <v>10736</v>
      </c>
      <c r="J839" s="1109">
        <v>0</v>
      </c>
      <c r="K839" s="1109">
        <v>0</v>
      </c>
      <c r="L839" s="1109">
        <v>0</v>
      </c>
      <c r="M839" s="1109">
        <v>0</v>
      </c>
      <c r="N839" s="1109">
        <v>0</v>
      </c>
      <c r="O839" s="1109">
        <v>0</v>
      </c>
      <c r="P839" s="1109">
        <v>0</v>
      </c>
      <c r="Q839" s="1109">
        <v>0</v>
      </c>
    </row>
    <row r="840" spans="1:17">
      <c r="A840" s="1109">
        <v>16381</v>
      </c>
      <c r="B840" s="1110" t="s">
        <v>0</v>
      </c>
      <c r="C840" s="1109">
        <v>20</v>
      </c>
      <c r="D840" s="1109">
        <v>19.123999999999999</v>
      </c>
      <c r="E840" s="1109">
        <v>94</v>
      </c>
      <c r="F840" s="1109">
        <v>0</v>
      </c>
      <c r="G840" s="1110" t="s">
        <v>10734</v>
      </c>
      <c r="H840" s="1110" t="s">
        <v>4654</v>
      </c>
      <c r="I840" s="1110" t="s">
        <v>10735</v>
      </c>
      <c r="J840" s="1109">
        <v>0</v>
      </c>
      <c r="K840" s="1109">
        <v>0</v>
      </c>
      <c r="L840" s="1109">
        <v>0</v>
      </c>
      <c r="M840" s="1109">
        <v>0</v>
      </c>
      <c r="N840" s="1109">
        <v>0</v>
      </c>
      <c r="O840" s="1109">
        <v>0</v>
      </c>
      <c r="P840" s="1109">
        <v>0</v>
      </c>
      <c r="Q840" s="1109">
        <v>0</v>
      </c>
    </row>
    <row r="841" spans="1:17">
      <c r="A841" s="1109">
        <v>16382</v>
      </c>
      <c r="B841" s="1110" t="s">
        <v>0</v>
      </c>
      <c r="C841" s="1109">
        <v>20</v>
      </c>
      <c r="D841" s="1109">
        <v>19.123999999999999</v>
      </c>
      <c r="E841" s="1109">
        <v>94</v>
      </c>
      <c r="F841" s="1109">
        <v>0</v>
      </c>
      <c r="G841" s="1110" t="s">
        <v>10775</v>
      </c>
      <c r="H841" s="1110" t="s">
        <v>4654</v>
      </c>
      <c r="I841" s="1110" t="s">
        <v>10760</v>
      </c>
      <c r="J841" s="1109">
        <v>0</v>
      </c>
      <c r="K841" s="1109">
        <v>0</v>
      </c>
      <c r="L841" s="1109">
        <v>0</v>
      </c>
      <c r="M841" s="1109">
        <v>0</v>
      </c>
      <c r="N841" s="1109">
        <v>0</v>
      </c>
      <c r="O841" s="1109">
        <v>0</v>
      </c>
      <c r="P841" s="1109">
        <v>0</v>
      </c>
      <c r="Q841" s="1109">
        <v>0</v>
      </c>
    </row>
    <row r="842" spans="1:17">
      <c r="A842" s="1109">
        <v>16383</v>
      </c>
      <c r="B842" s="1110" t="s">
        <v>0</v>
      </c>
      <c r="C842" s="1109">
        <v>20</v>
      </c>
      <c r="D842" s="1109">
        <v>19.123999999999999</v>
      </c>
      <c r="E842" s="1109">
        <v>94</v>
      </c>
      <c r="F842" s="1109">
        <v>0</v>
      </c>
      <c r="G842" s="1110" t="s">
        <v>10775</v>
      </c>
      <c r="H842" s="1110" t="s">
        <v>4654</v>
      </c>
      <c r="I842" s="1110" t="s">
        <v>10736</v>
      </c>
      <c r="J842" s="1109">
        <v>0</v>
      </c>
      <c r="K842" s="1109">
        <v>0</v>
      </c>
      <c r="L842" s="1109">
        <v>0</v>
      </c>
      <c r="M842" s="1109">
        <v>0</v>
      </c>
      <c r="N842" s="1109">
        <v>0</v>
      </c>
      <c r="O842" s="1109">
        <v>0</v>
      </c>
      <c r="P842" s="1109">
        <v>0</v>
      </c>
      <c r="Q842" s="1109">
        <v>0</v>
      </c>
    </row>
    <row r="843" spans="1:17">
      <c r="A843" s="1109">
        <v>16384</v>
      </c>
      <c r="B843" s="1110" t="s">
        <v>0</v>
      </c>
      <c r="C843" s="1109">
        <v>20</v>
      </c>
      <c r="D843" s="1109">
        <v>19.123999999999999</v>
      </c>
      <c r="E843" s="1109">
        <v>94</v>
      </c>
      <c r="F843" s="1109">
        <v>0</v>
      </c>
      <c r="G843" s="1110" t="s">
        <v>10775</v>
      </c>
      <c r="H843" s="1110" t="s">
        <v>4654</v>
      </c>
      <c r="I843" s="1110" t="s">
        <v>10735</v>
      </c>
      <c r="J843" s="1109">
        <v>0</v>
      </c>
      <c r="K843" s="1109">
        <v>0</v>
      </c>
      <c r="L843" s="1109">
        <v>0</v>
      </c>
      <c r="M843" s="1109">
        <v>0</v>
      </c>
      <c r="N843" s="1109">
        <v>0</v>
      </c>
      <c r="O843" s="1109">
        <v>0</v>
      </c>
      <c r="P843" s="1109">
        <v>0</v>
      </c>
      <c r="Q843" s="1109">
        <v>0</v>
      </c>
    </row>
    <row r="844" spans="1:17">
      <c r="A844" s="1109">
        <v>16385</v>
      </c>
      <c r="B844" s="1110" t="s">
        <v>0</v>
      </c>
      <c r="C844" s="1109">
        <v>20</v>
      </c>
      <c r="D844" s="1109">
        <v>19.123999999999999</v>
      </c>
      <c r="E844" s="1109">
        <v>94</v>
      </c>
      <c r="F844" s="1109">
        <v>0</v>
      </c>
      <c r="G844" s="1110" t="s">
        <v>10738</v>
      </c>
      <c r="H844" s="1110" t="s">
        <v>4654</v>
      </c>
      <c r="I844" s="1110" t="s">
        <v>10736</v>
      </c>
      <c r="J844" s="1109">
        <v>0</v>
      </c>
      <c r="K844" s="1109">
        <v>0</v>
      </c>
      <c r="L844" s="1109">
        <v>0</v>
      </c>
      <c r="M844" s="1109">
        <v>0</v>
      </c>
      <c r="N844" s="1109">
        <v>0</v>
      </c>
      <c r="O844" s="1109">
        <v>0</v>
      </c>
      <c r="P844" s="1109">
        <v>0</v>
      </c>
      <c r="Q844" s="1109">
        <v>0</v>
      </c>
    </row>
    <row r="845" spans="1:17">
      <c r="A845" s="1109">
        <v>16386</v>
      </c>
      <c r="B845" s="1110" t="s">
        <v>0</v>
      </c>
      <c r="C845" s="1109">
        <v>20</v>
      </c>
      <c r="D845" s="1109">
        <v>19.123999999999999</v>
      </c>
      <c r="E845" s="1109">
        <v>94</v>
      </c>
      <c r="F845" s="1109">
        <v>0</v>
      </c>
      <c r="G845" s="1110" t="s">
        <v>10738</v>
      </c>
      <c r="H845" s="1110" t="s">
        <v>4654</v>
      </c>
      <c r="I845" s="1110" t="s">
        <v>10735</v>
      </c>
      <c r="J845" s="1109">
        <v>0</v>
      </c>
      <c r="K845" s="1109">
        <v>0</v>
      </c>
      <c r="L845" s="1109">
        <v>0</v>
      </c>
      <c r="M845" s="1109">
        <v>0</v>
      </c>
      <c r="N845" s="1109">
        <v>0</v>
      </c>
      <c r="O845" s="1109">
        <v>0</v>
      </c>
      <c r="P845" s="1109">
        <v>0</v>
      </c>
      <c r="Q845" s="1109">
        <v>0</v>
      </c>
    </row>
    <row r="846" spans="1:17">
      <c r="A846" s="1109">
        <v>16387</v>
      </c>
      <c r="B846" s="1110" t="s">
        <v>0</v>
      </c>
      <c r="C846" s="1109">
        <v>18.625</v>
      </c>
      <c r="D846" s="1109">
        <v>17.239000000000001</v>
      </c>
      <c r="E846" s="1109">
        <v>136</v>
      </c>
      <c r="F846" s="1109">
        <v>0</v>
      </c>
      <c r="G846" s="1110" t="s">
        <v>10741</v>
      </c>
      <c r="H846" s="1110" t="s">
        <v>4654</v>
      </c>
      <c r="I846" s="1110" t="s">
        <v>10832</v>
      </c>
      <c r="J846" s="1109">
        <v>0</v>
      </c>
      <c r="K846" s="1109">
        <v>0</v>
      </c>
      <c r="L846" s="1109">
        <v>0</v>
      </c>
      <c r="M846" s="1109">
        <v>0</v>
      </c>
      <c r="N846" s="1109">
        <v>0</v>
      </c>
      <c r="O846" s="1109">
        <v>0</v>
      </c>
      <c r="P846" s="1109">
        <v>0</v>
      </c>
      <c r="Q846" s="1109">
        <v>0</v>
      </c>
    </row>
    <row r="847" spans="1:17">
      <c r="A847" s="1109">
        <v>16388</v>
      </c>
      <c r="B847" s="1110" t="s">
        <v>0</v>
      </c>
      <c r="C847" s="1109">
        <v>18.625</v>
      </c>
      <c r="D847" s="1109">
        <v>17.239000000000001</v>
      </c>
      <c r="E847" s="1109">
        <v>136</v>
      </c>
      <c r="F847" s="1109">
        <v>0</v>
      </c>
      <c r="G847" s="1110" t="s">
        <v>10741</v>
      </c>
      <c r="H847" s="1110" t="s">
        <v>4654</v>
      </c>
      <c r="I847" s="1110" t="s">
        <v>10839</v>
      </c>
      <c r="J847" s="1109">
        <v>0</v>
      </c>
      <c r="K847" s="1109">
        <v>0</v>
      </c>
      <c r="L847" s="1109">
        <v>0</v>
      </c>
      <c r="M847" s="1109">
        <v>0</v>
      </c>
      <c r="N847" s="1109">
        <v>0</v>
      </c>
      <c r="O847" s="1109">
        <v>0</v>
      </c>
      <c r="P847" s="1109">
        <v>0</v>
      </c>
      <c r="Q847" s="1109">
        <v>0</v>
      </c>
    </row>
    <row r="848" spans="1:17">
      <c r="A848" s="1109">
        <v>16389</v>
      </c>
      <c r="B848" s="1110" t="s">
        <v>0</v>
      </c>
      <c r="C848" s="1109">
        <v>18.625</v>
      </c>
      <c r="D848" s="1109">
        <v>17.239000000000001</v>
      </c>
      <c r="E848" s="1109">
        <v>136</v>
      </c>
      <c r="F848" s="1109">
        <v>0</v>
      </c>
      <c r="G848" s="1110" t="s">
        <v>10833</v>
      </c>
      <c r="H848" s="1110" t="s">
        <v>4654</v>
      </c>
      <c r="I848" s="1110" t="s">
        <v>10832</v>
      </c>
      <c r="J848" s="1109">
        <v>0</v>
      </c>
      <c r="K848" s="1109">
        <v>0</v>
      </c>
      <c r="L848" s="1109">
        <v>0</v>
      </c>
      <c r="M848" s="1109">
        <v>0</v>
      </c>
      <c r="N848" s="1109">
        <v>0</v>
      </c>
      <c r="O848" s="1109">
        <v>0</v>
      </c>
      <c r="P848" s="1109">
        <v>0</v>
      </c>
      <c r="Q848" s="1109">
        <v>0</v>
      </c>
    </row>
    <row r="849" spans="1:17">
      <c r="A849" s="1109">
        <v>16390</v>
      </c>
      <c r="B849" s="1110" t="s">
        <v>0</v>
      </c>
      <c r="C849" s="1109">
        <v>18.625</v>
      </c>
      <c r="D849" s="1109">
        <v>17.239000000000001</v>
      </c>
      <c r="E849" s="1109">
        <v>136</v>
      </c>
      <c r="F849" s="1109">
        <v>0</v>
      </c>
      <c r="G849" s="1110" t="s">
        <v>10833</v>
      </c>
      <c r="H849" s="1110" t="s">
        <v>4654</v>
      </c>
      <c r="I849" s="1110" t="s">
        <v>10839</v>
      </c>
      <c r="J849" s="1109">
        <v>0</v>
      </c>
      <c r="K849" s="1109">
        <v>0</v>
      </c>
      <c r="L849" s="1109">
        <v>0</v>
      </c>
      <c r="M849" s="1109">
        <v>0</v>
      </c>
      <c r="N849" s="1109">
        <v>0</v>
      </c>
      <c r="O849" s="1109">
        <v>0</v>
      </c>
      <c r="P849" s="1109">
        <v>0</v>
      </c>
      <c r="Q849" s="1109">
        <v>0</v>
      </c>
    </row>
    <row r="850" spans="1:17">
      <c r="A850" s="1109">
        <v>16391</v>
      </c>
      <c r="B850" s="1110" t="s">
        <v>0</v>
      </c>
      <c r="C850" s="1109">
        <v>18.625</v>
      </c>
      <c r="D850" s="1109">
        <v>17.239000000000001</v>
      </c>
      <c r="E850" s="1109">
        <v>136</v>
      </c>
      <c r="F850" s="1109">
        <v>0</v>
      </c>
      <c r="G850" s="1110" t="s">
        <v>10753</v>
      </c>
      <c r="H850" s="1110" t="s">
        <v>4654</v>
      </c>
      <c r="I850" s="1110" t="s">
        <v>10832</v>
      </c>
      <c r="J850" s="1109">
        <v>0</v>
      </c>
      <c r="K850" s="1109">
        <v>0</v>
      </c>
      <c r="L850" s="1109">
        <v>0</v>
      </c>
      <c r="M850" s="1109">
        <v>0</v>
      </c>
      <c r="N850" s="1109">
        <v>0</v>
      </c>
      <c r="O850" s="1109">
        <v>0</v>
      </c>
      <c r="P850" s="1109">
        <v>0</v>
      </c>
      <c r="Q850" s="1109">
        <v>0</v>
      </c>
    </row>
    <row r="851" spans="1:17">
      <c r="A851" s="1109">
        <v>16392</v>
      </c>
      <c r="B851" s="1110" t="s">
        <v>0</v>
      </c>
      <c r="C851" s="1109">
        <v>18.625</v>
      </c>
      <c r="D851" s="1109">
        <v>17.239000000000001</v>
      </c>
      <c r="E851" s="1109">
        <v>136</v>
      </c>
      <c r="F851" s="1109">
        <v>0</v>
      </c>
      <c r="G851" s="1110" t="s">
        <v>10753</v>
      </c>
      <c r="H851" s="1110" t="s">
        <v>4654</v>
      </c>
      <c r="I851" s="1110" t="s">
        <v>10839</v>
      </c>
      <c r="J851" s="1109">
        <v>0</v>
      </c>
      <c r="K851" s="1109">
        <v>0</v>
      </c>
      <c r="L851" s="1109">
        <v>0</v>
      </c>
      <c r="M851" s="1109">
        <v>0</v>
      </c>
      <c r="N851" s="1109">
        <v>0</v>
      </c>
      <c r="O851" s="1109">
        <v>0</v>
      </c>
      <c r="P851" s="1109">
        <v>0</v>
      </c>
      <c r="Q851" s="1109">
        <v>0</v>
      </c>
    </row>
    <row r="852" spans="1:17">
      <c r="A852" s="1109">
        <v>16393</v>
      </c>
      <c r="B852" s="1110" t="s">
        <v>0</v>
      </c>
      <c r="C852" s="1109">
        <v>18.625</v>
      </c>
      <c r="D852" s="1109">
        <v>17.239000000000001</v>
      </c>
      <c r="E852" s="1109">
        <v>136</v>
      </c>
      <c r="F852" s="1109">
        <v>0</v>
      </c>
      <c r="G852" s="1110" t="s">
        <v>10734</v>
      </c>
      <c r="H852" s="1110" t="s">
        <v>4654</v>
      </c>
      <c r="I852" s="1110" t="s">
        <v>10832</v>
      </c>
      <c r="J852" s="1109">
        <v>0</v>
      </c>
      <c r="K852" s="1109">
        <v>0</v>
      </c>
      <c r="L852" s="1109">
        <v>0</v>
      </c>
      <c r="M852" s="1109">
        <v>0</v>
      </c>
      <c r="N852" s="1109">
        <v>0</v>
      </c>
      <c r="O852" s="1109">
        <v>0</v>
      </c>
      <c r="P852" s="1109">
        <v>0</v>
      </c>
      <c r="Q852" s="1109">
        <v>0</v>
      </c>
    </row>
    <row r="853" spans="1:17">
      <c r="A853" s="1109">
        <v>16394</v>
      </c>
      <c r="B853" s="1110" t="s">
        <v>0</v>
      </c>
      <c r="C853" s="1109">
        <v>18.625</v>
      </c>
      <c r="D853" s="1109">
        <v>17.239000000000001</v>
      </c>
      <c r="E853" s="1109">
        <v>136</v>
      </c>
      <c r="F853" s="1109">
        <v>0</v>
      </c>
      <c r="G853" s="1110" t="s">
        <v>10734</v>
      </c>
      <c r="H853" s="1110" t="s">
        <v>4654</v>
      </c>
      <c r="I853" s="1110" t="s">
        <v>10839</v>
      </c>
      <c r="J853" s="1109">
        <v>0</v>
      </c>
      <c r="K853" s="1109">
        <v>0</v>
      </c>
      <c r="L853" s="1109">
        <v>0</v>
      </c>
      <c r="M853" s="1109">
        <v>0</v>
      </c>
      <c r="N853" s="1109">
        <v>0</v>
      </c>
      <c r="O853" s="1109">
        <v>0</v>
      </c>
      <c r="P853" s="1109">
        <v>0</v>
      </c>
      <c r="Q853" s="1109">
        <v>0</v>
      </c>
    </row>
    <row r="854" spans="1:17">
      <c r="A854" s="1109">
        <v>16395</v>
      </c>
      <c r="B854" s="1110" t="s">
        <v>0</v>
      </c>
      <c r="C854" s="1109">
        <v>18.625</v>
      </c>
      <c r="D854" s="1109">
        <v>17.466999999999999</v>
      </c>
      <c r="E854" s="1109">
        <v>112</v>
      </c>
      <c r="F854" s="1109">
        <v>0</v>
      </c>
      <c r="G854" s="1110" t="s">
        <v>10741</v>
      </c>
      <c r="H854" s="1110" t="s">
        <v>4654</v>
      </c>
      <c r="I854" s="1110" t="s">
        <v>10832</v>
      </c>
      <c r="J854" s="1109">
        <v>0</v>
      </c>
      <c r="K854" s="1109">
        <v>0</v>
      </c>
      <c r="L854" s="1109">
        <v>0</v>
      </c>
      <c r="M854" s="1109">
        <v>0</v>
      </c>
      <c r="N854" s="1109">
        <v>0</v>
      </c>
      <c r="O854" s="1109">
        <v>0</v>
      </c>
      <c r="P854" s="1109">
        <v>0</v>
      </c>
      <c r="Q854" s="1109">
        <v>0</v>
      </c>
    </row>
    <row r="855" spans="1:17">
      <c r="A855" s="1109">
        <v>16396</v>
      </c>
      <c r="B855" s="1110" t="s">
        <v>0</v>
      </c>
      <c r="C855" s="1109">
        <v>18.625</v>
      </c>
      <c r="D855" s="1109">
        <v>17.466999999999999</v>
      </c>
      <c r="E855" s="1109">
        <v>112</v>
      </c>
      <c r="F855" s="1109">
        <v>0</v>
      </c>
      <c r="G855" s="1110" t="s">
        <v>10741</v>
      </c>
      <c r="H855" s="1110" t="s">
        <v>4654</v>
      </c>
      <c r="I855" s="1110" t="s">
        <v>10839</v>
      </c>
      <c r="J855" s="1109">
        <v>0</v>
      </c>
      <c r="K855" s="1109">
        <v>0</v>
      </c>
      <c r="L855" s="1109">
        <v>0</v>
      </c>
      <c r="M855" s="1109">
        <v>0</v>
      </c>
      <c r="N855" s="1109">
        <v>0</v>
      </c>
      <c r="O855" s="1109">
        <v>0</v>
      </c>
      <c r="P855" s="1109">
        <v>0</v>
      </c>
      <c r="Q855" s="1109">
        <v>0</v>
      </c>
    </row>
    <row r="856" spans="1:17">
      <c r="A856" s="1109">
        <v>16397</v>
      </c>
      <c r="B856" s="1110" t="s">
        <v>0</v>
      </c>
      <c r="C856" s="1109">
        <v>18.625</v>
      </c>
      <c r="D856" s="1109">
        <v>17.466999999999999</v>
      </c>
      <c r="E856" s="1109">
        <v>112</v>
      </c>
      <c r="F856" s="1109">
        <v>0</v>
      </c>
      <c r="G856" s="1110" t="s">
        <v>10833</v>
      </c>
      <c r="H856" s="1110" t="s">
        <v>4654</v>
      </c>
      <c r="I856" s="1110" t="s">
        <v>10832</v>
      </c>
      <c r="J856" s="1109">
        <v>0</v>
      </c>
      <c r="K856" s="1109">
        <v>0</v>
      </c>
      <c r="L856" s="1109">
        <v>0</v>
      </c>
      <c r="M856" s="1109">
        <v>0</v>
      </c>
      <c r="N856" s="1109">
        <v>0</v>
      </c>
      <c r="O856" s="1109">
        <v>0</v>
      </c>
      <c r="P856" s="1109">
        <v>0</v>
      </c>
      <c r="Q856" s="1109">
        <v>0</v>
      </c>
    </row>
    <row r="857" spans="1:17">
      <c r="A857" s="1109">
        <v>16398</v>
      </c>
      <c r="B857" s="1110" t="s">
        <v>0</v>
      </c>
      <c r="C857" s="1109">
        <v>18.625</v>
      </c>
      <c r="D857" s="1109">
        <v>17.466999999999999</v>
      </c>
      <c r="E857" s="1109">
        <v>112</v>
      </c>
      <c r="F857" s="1109">
        <v>0</v>
      </c>
      <c r="G857" s="1110" t="s">
        <v>10833</v>
      </c>
      <c r="H857" s="1110" t="s">
        <v>4654</v>
      </c>
      <c r="I857" s="1110" t="s">
        <v>10839</v>
      </c>
      <c r="J857" s="1109">
        <v>0</v>
      </c>
      <c r="K857" s="1109">
        <v>0</v>
      </c>
      <c r="L857" s="1109">
        <v>0</v>
      </c>
      <c r="M857" s="1109">
        <v>0</v>
      </c>
      <c r="N857" s="1109">
        <v>0</v>
      </c>
      <c r="O857" s="1109">
        <v>0</v>
      </c>
      <c r="P857" s="1109">
        <v>0</v>
      </c>
      <c r="Q857" s="1109">
        <v>0</v>
      </c>
    </row>
    <row r="858" spans="1:17">
      <c r="A858" s="1109">
        <v>16399</v>
      </c>
      <c r="B858" s="1110" t="s">
        <v>0</v>
      </c>
      <c r="C858" s="1109">
        <v>18.625</v>
      </c>
      <c r="D858" s="1109">
        <v>17.466999999999999</v>
      </c>
      <c r="E858" s="1109">
        <v>112</v>
      </c>
      <c r="F858" s="1109">
        <v>0</v>
      </c>
      <c r="G858" s="1110" t="s">
        <v>10753</v>
      </c>
      <c r="H858" s="1110" t="s">
        <v>4654</v>
      </c>
      <c r="I858" s="1110" t="s">
        <v>10832</v>
      </c>
      <c r="J858" s="1109">
        <v>0</v>
      </c>
      <c r="K858" s="1109">
        <v>0</v>
      </c>
      <c r="L858" s="1109">
        <v>0</v>
      </c>
      <c r="M858" s="1109">
        <v>0</v>
      </c>
      <c r="N858" s="1109">
        <v>0</v>
      </c>
      <c r="O858" s="1109">
        <v>0</v>
      </c>
      <c r="P858" s="1109">
        <v>0</v>
      </c>
      <c r="Q858" s="1109">
        <v>0</v>
      </c>
    </row>
    <row r="859" spans="1:17">
      <c r="A859" s="1109">
        <v>16400</v>
      </c>
      <c r="B859" s="1110" t="s">
        <v>0</v>
      </c>
      <c r="C859" s="1109">
        <v>18.625</v>
      </c>
      <c r="D859" s="1109">
        <v>17.466999999999999</v>
      </c>
      <c r="E859" s="1109">
        <v>112</v>
      </c>
      <c r="F859" s="1109">
        <v>0</v>
      </c>
      <c r="G859" s="1110" t="s">
        <v>10753</v>
      </c>
      <c r="H859" s="1110" t="s">
        <v>4654</v>
      </c>
      <c r="I859" s="1110" t="s">
        <v>10839</v>
      </c>
      <c r="J859" s="1109">
        <v>0</v>
      </c>
      <c r="K859" s="1109">
        <v>0</v>
      </c>
      <c r="L859" s="1109">
        <v>0</v>
      </c>
      <c r="M859" s="1109">
        <v>0</v>
      </c>
      <c r="N859" s="1109">
        <v>0</v>
      </c>
      <c r="O859" s="1109">
        <v>0</v>
      </c>
      <c r="P859" s="1109">
        <v>0</v>
      </c>
      <c r="Q859" s="1109">
        <v>0</v>
      </c>
    </row>
    <row r="860" spans="1:17">
      <c r="A860" s="1109">
        <v>16401</v>
      </c>
      <c r="B860" s="1110" t="s">
        <v>0</v>
      </c>
      <c r="C860" s="1109">
        <v>18.625</v>
      </c>
      <c r="D860" s="1109">
        <v>17.466999999999999</v>
      </c>
      <c r="E860" s="1109">
        <v>112</v>
      </c>
      <c r="F860" s="1109">
        <v>0</v>
      </c>
      <c r="G860" s="1110" t="s">
        <v>10734</v>
      </c>
      <c r="H860" s="1110" t="s">
        <v>4654</v>
      </c>
      <c r="I860" s="1110" t="s">
        <v>10832</v>
      </c>
      <c r="J860" s="1109">
        <v>0</v>
      </c>
      <c r="K860" s="1109">
        <v>0</v>
      </c>
      <c r="L860" s="1109">
        <v>0</v>
      </c>
      <c r="M860" s="1109">
        <v>0</v>
      </c>
      <c r="N860" s="1109">
        <v>0</v>
      </c>
      <c r="O860" s="1109">
        <v>0</v>
      </c>
      <c r="P860" s="1109">
        <v>0</v>
      </c>
      <c r="Q860" s="1109">
        <v>0</v>
      </c>
    </row>
    <row r="861" spans="1:17">
      <c r="A861" s="1109">
        <v>16402</v>
      </c>
      <c r="B861" s="1110" t="s">
        <v>0</v>
      </c>
      <c r="C861" s="1109">
        <v>18.625</v>
      </c>
      <c r="D861" s="1109">
        <v>17.466999999999999</v>
      </c>
      <c r="E861" s="1109">
        <v>112</v>
      </c>
      <c r="F861" s="1109">
        <v>0</v>
      </c>
      <c r="G861" s="1110" t="s">
        <v>10734</v>
      </c>
      <c r="H861" s="1110" t="s">
        <v>4654</v>
      </c>
      <c r="I861" s="1110" t="s">
        <v>10839</v>
      </c>
      <c r="J861" s="1109">
        <v>0</v>
      </c>
      <c r="K861" s="1109">
        <v>0</v>
      </c>
      <c r="L861" s="1109">
        <v>0</v>
      </c>
      <c r="M861" s="1109">
        <v>0</v>
      </c>
      <c r="N861" s="1109">
        <v>0</v>
      </c>
      <c r="O861" s="1109">
        <v>0</v>
      </c>
      <c r="P861" s="1109">
        <v>0</v>
      </c>
      <c r="Q861" s="1109">
        <v>0</v>
      </c>
    </row>
    <row r="862" spans="1:17">
      <c r="A862" s="1109">
        <v>16403</v>
      </c>
      <c r="B862" s="1110" t="s">
        <v>0</v>
      </c>
      <c r="C862" s="1109">
        <v>18.625</v>
      </c>
      <c r="D862" s="1109">
        <v>17.655000000000001</v>
      </c>
      <c r="E862" s="1109">
        <v>96.5</v>
      </c>
      <c r="F862" s="1109">
        <v>0</v>
      </c>
      <c r="G862" s="1110" t="s">
        <v>10741</v>
      </c>
      <c r="H862" s="1110" t="s">
        <v>4654</v>
      </c>
      <c r="I862" s="1110" t="s">
        <v>10832</v>
      </c>
      <c r="J862" s="1109">
        <v>0</v>
      </c>
      <c r="K862" s="1109">
        <v>0</v>
      </c>
      <c r="L862" s="1109">
        <v>0</v>
      </c>
      <c r="M862" s="1109">
        <v>0</v>
      </c>
      <c r="N862" s="1109">
        <v>0</v>
      </c>
      <c r="O862" s="1109">
        <v>0</v>
      </c>
      <c r="P862" s="1109">
        <v>0</v>
      </c>
      <c r="Q862" s="1109">
        <v>0</v>
      </c>
    </row>
    <row r="863" spans="1:17">
      <c r="A863" s="1109">
        <v>16404</v>
      </c>
      <c r="B863" s="1110" t="s">
        <v>0</v>
      </c>
      <c r="C863" s="1109">
        <v>18.625</v>
      </c>
      <c r="D863" s="1109">
        <v>17.655000000000001</v>
      </c>
      <c r="E863" s="1109">
        <v>96.5</v>
      </c>
      <c r="F863" s="1109">
        <v>0</v>
      </c>
      <c r="G863" s="1110" t="s">
        <v>10741</v>
      </c>
      <c r="H863" s="1110" t="s">
        <v>4654</v>
      </c>
      <c r="I863" s="1110" t="s">
        <v>10839</v>
      </c>
      <c r="J863" s="1109">
        <v>0</v>
      </c>
      <c r="K863" s="1109">
        <v>0</v>
      </c>
      <c r="L863" s="1109">
        <v>0</v>
      </c>
      <c r="M863" s="1109">
        <v>0</v>
      </c>
      <c r="N863" s="1109">
        <v>0</v>
      </c>
      <c r="O863" s="1109">
        <v>0</v>
      </c>
      <c r="P863" s="1109">
        <v>0</v>
      </c>
      <c r="Q863" s="1109">
        <v>0</v>
      </c>
    </row>
    <row r="864" spans="1:17">
      <c r="A864" s="1109">
        <v>16405</v>
      </c>
      <c r="B864" s="1110" t="s">
        <v>0</v>
      </c>
      <c r="C864" s="1109">
        <v>18.625</v>
      </c>
      <c r="D864" s="1109">
        <v>17.655000000000001</v>
      </c>
      <c r="E864" s="1109">
        <v>96.5</v>
      </c>
      <c r="F864" s="1109">
        <v>0</v>
      </c>
      <c r="G864" s="1110" t="s">
        <v>10833</v>
      </c>
      <c r="H864" s="1110" t="s">
        <v>4654</v>
      </c>
      <c r="I864" s="1110" t="s">
        <v>10832</v>
      </c>
      <c r="J864" s="1109">
        <v>0</v>
      </c>
      <c r="K864" s="1109">
        <v>0</v>
      </c>
      <c r="L864" s="1109">
        <v>0</v>
      </c>
      <c r="M864" s="1109">
        <v>0</v>
      </c>
      <c r="N864" s="1109">
        <v>0</v>
      </c>
      <c r="O864" s="1109">
        <v>0</v>
      </c>
      <c r="P864" s="1109">
        <v>0</v>
      </c>
      <c r="Q864" s="1109">
        <v>0</v>
      </c>
    </row>
    <row r="865" spans="1:17">
      <c r="A865" s="1109">
        <v>16406</v>
      </c>
      <c r="B865" s="1110" t="s">
        <v>0</v>
      </c>
      <c r="C865" s="1109">
        <v>18.625</v>
      </c>
      <c r="D865" s="1109">
        <v>17.655000000000001</v>
      </c>
      <c r="E865" s="1109">
        <v>96.5</v>
      </c>
      <c r="F865" s="1109">
        <v>0</v>
      </c>
      <c r="G865" s="1110" t="s">
        <v>10833</v>
      </c>
      <c r="H865" s="1110" t="s">
        <v>4654</v>
      </c>
      <c r="I865" s="1110" t="s">
        <v>10839</v>
      </c>
      <c r="J865" s="1109">
        <v>0</v>
      </c>
      <c r="K865" s="1109">
        <v>0</v>
      </c>
      <c r="L865" s="1109">
        <v>0</v>
      </c>
      <c r="M865" s="1109">
        <v>0</v>
      </c>
      <c r="N865" s="1109">
        <v>0</v>
      </c>
      <c r="O865" s="1109">
        <v>0</v>
      </c>
      <c r="P865" s="1109">
        <v>0</v>
      </c>
      <c r="Q865" s="1109">
        <v>0</v>
      </c>
    </row>
    <row r="866" spans="1:17">
      <c r="A866" s="1109">
        <v>16407</v>
      </c>
      <c r="B866" s="1110" t="s">
        <v>0</v>
      </c>
      <c r="C866" s="1109">
        <v>18.625</v>
      </c>
      <c r="D866" s="1109">
        <v>17.655000000000001</v>
      </c>
      <c r="E866" s="1109">
        <v>96.5</v>
      </c>
      <c r="F866" s="1109">
        <v>0</v>
      </c>
      <c r="G866" s="1110" t="s">
        <v>10753</v>
      </c>
      <c r="H866" s="1110" t="s">
        <v>4654</v>
      </c>
      <c r="I866" s="1110" t="s">
        <v>10832</v>
      </c>
      <c r="J866" s="1109">
        <v>0</v>
      </c>
      <c r="K866" s="1109">
        <v>0</v>
      </c>
      <c r="L866" s="1109">
        <v>0</v>
      </c>
      <c r="M866" s="1109">
        <v>0</v>
      </c>
      <c r="N866" s="1109">
        <v>0</v>
      </c>
      <c r="O866" s="1109">
        <v>0</v>
      </c>
      <c r="P866" s="1109">
        <v>0</v>
      </c>
      <c r="Q866" s="1109">
        <v>0</v>
      </c>
    </row>
    <row r="867" spans="1:17">
      <c r="A867" s="1109">
        <v>16408</v>
      </c>
      <c r="B867" s="1110" t="s">
        <v>0</v>
      </c>
      <c r="C867" s="1109">
        <v>18.625</v>
      </c>
      <c r="D867" s="1109">
        <v>17.655000000000001</v>
      </c>
      <c r="E867" s="1109">
        <v>96.5</v>
      </c>
      <c r="F867" s="1109">
        <v>0</v>
      </c>
      <c r="G867" s="1110" t="s">
        <v>10753</v>
      </c>
      <c r="H867" s="1110" t="s">
        <v>4654</v>
      </c>
      <c r="I867" s="1110" t="s">
        <v>10839</v>
      </c>
      <c r="J867" s="1109">
        <v>0</v>
      </c>
      <c r="K867" s="1109">
        <v>0</v>
      </c>
      <c r="L867" s="1109">
        <v>0</v>
      </c>
      <c r="M867" s="1109">
        <v>0</v>
      </c>
      <c r="N867" s="1109">
        <v>0</v>
      </c>
      <c r="O867" s="1109">
        <v>0</v>
      </c>
      <c r="P867" s="1109">
        <v>0</v>
      </c>
      <c r="Q867" s="1109">
        <v>0</v>
      </c>
    </row>
    <row r="868" spans="1:17">
      <c r="A868" s="1109">
        <v>16409</v>
      </c>
      <c r="B868" s="1110" t="s">
        <v>0</v>
      </c>
      <c r="C868" s="1109">
        <v>18.625</v>
      </c>
      <c r="D868" s="1109">
        <v>17.655000000000001</v>
      </c>
      <c r="E868" s="1109">
        <v>96.5</v>
      </c>
      <c r="F868" s="1109">
        <v>0</v>
      </c>
      <c r="G868" s="1110" t="s">
        <v>10734</v>
      </c>
      <c r="H868" s="1110" t="s">
        <v>4654</v>
      </c>
      <c r="I868" s="1110" t="s">
        <v>10832</v>
      </c>
      <c r="J868" s="1109">
        <v>0</v>
      </c>
      <c r="K868" s="1109">
        <v>0</v>
      </c>
      <c r="L868" s="1109">
        <v>0</v>
      </c>
      <c r="M868" s="1109">
        <v>0</v>
      </c>
      <c r="N868" s="1109">
        <v>0</v>
      </c>
      <c r="O868" s="1109">
        <v>0</v>
      </c>
      <c r="P868" s="1109">
        <v>0</v>
      </c>
      <c r="Q868" s="1109">
        <v>0</v>
      </c>
    </row>
    <row r="869" spans="1:17">
      <c r="A869" s="1109">
        <v>16410</v>
      </c>
      <c r="B869" s="1110" t="s">
        <v>0</v>
      </c>
      <c r="C869" s="1109">
        <v>18.625</v>
      </c>
      <c r="D869" s="1109">
        <v>17.655000000000001</v>
      </c>
      <c r="E869" s="1109">
        <v>96.5</v>
      </c>
      <c r="F869" s="1109">
        <v>0</v>
      </c>
      <c r="G869" s="1110" t="s">
        <v>10734</v>
      </c>
      <c r="H869" s="1110" t="s">
        <v>4654</v>
      </c>
      <c r="I869" s="1110" t="s">
        <v>10839</v>
      </c>
      <c r="J869" s="1109">
        <v>0</v>
      </c>
      <c r="K869" s="1109">
        <v>0</v>
      </c>
      <c r="L869" s="1109">
        <v>0</v>
      </c>
      <c r="M869" s="1109">
        <v>0</v>
      </c>
      <c r="N869" s="1109">
        <v>0</v>
      </c>
      <c r="O869" s="1109">
        <v>0</v>
      </c>
      <c r="P869" s="1109">
        <v>0</v>
      </c>
      <c r="Q869" s="1109">
        <v>0</v>
      </c>
    </row>
    <row r="870" spans="1:17">
      <c r="A870" s="1109">
        <v>16411</v>
      </c>
      <c r="B870" s="1110" t="s">
        <v>0</v>
      </c>
      <c r="C870" s="1109">
        <v>18.625</v>
      </c>
      <c r="D870" s="1109">
        <v>17.754999999999999</v>
      </c>
      <c r="E870" s="1109">
        <v>87.5</v>
      </c>
      <c r="F870" s="1109">
        <v>0</v>
      </c>
      <c r="G870" s="1110" t="s">
        <v>10838</v>
      </c>
      <c r="H870" s="1110" t="s">
        <v>4654</v>
      </c>
      <c r="I870" s="1110" t="s">
        <v>10760</v>
      </c>
      <c r="J870" s="1109">
        <v>0</v>
      </c>
      <c r="K870" s="1109">
        <v>0</v>
      </c>
      <c r="L870" s="1109">
        <v>0</v>
      </c>
      <c r="M870" s="1109">
        <v>0</v>
      </c>
      <c r="N870" s="1109">
        <v>0</v>
      </c>
      <c r="O870" s="1109">
        <v>0</v>
      </c>
      <c r="P870" s="1109">
        <v>0</v>
      </c>
      <c r="Q870" s="1109">
        <v>0</v>
      </c>
    </row>
    <row r="871" spans="1:17">
      <c r="A871" s="1109">
        <v>16412</v>
      </c>
      <c r="B871" s="1110" t="s">
        <v>0</v>
      </c>
      <c r="C871" s="1109">
        <v>18.625</v>
      </c>
      <c r="D871" s="1109">
        <v>17.754999999999999</v>
      </c>
      <c r="E871" s="1109">
        <v>87.5</v>
      </c>
      <c r="F871" s="1109">
        <v>0</v>
      </c>
      <c r="G871" s="1110" t="s">
        <v>10838</v>
      </c>
      <c r="H871" s="1110" t="s">
        <v>4654</v>
      </c>
      <c r="I871" s="1110" t="s">
        <v>10735</v>
      </c>
      <c r="J871" s="1109">
        <v>0</v>
      </c>
      <c r="K871" s="1109">
        <v>0</v>
      </c>
      <c r="L871" s="1109">
        <v>0</v>
      </c>
      <c r="M871" s="1109">
        <v>0</v>
      </c>
      <c r="N871" s="1109">
        <v>0</v>
      </c>
      <c r="O871" s="1109">
        <v>0</v>
      </c>
      <c r="P871" s="1109">
        <v>0</v>
      </c>
      <c r="Q871" s="1109">
        <v>0</v>
      </c>
    </row>
    <row r="872" spans="1:17">
      <c r="A872" s="1109">
        <v>16413</v>
      </c>
      <c r="B872" s="1110" t="s">
        <v>0</v>
      </c>
      <c r="C872" s="1109">
        <v>18.625</v>
      </c>
      <c r="D872" s="1109">
        <v>17.754999999999999</v>
      </c>
      <c r="E872" s="1109">
        <v>87.5</v>
      </c>
      <c r="F872" s="1109">
        <v>0</v>
      </c>
      <c r="G872" s="1110" t="s">
        <v>10734</v>
      </c>
      <c r="H872" s="1110" t="s">
        <v>4654</v>
      </c>
      <c r="I872" s="1110" t="s">
        <v>10760</v>
      </c>
      <c r="J872" s="1109">
        <v>0</v>
      </c>
      <c r="K872" s="1109">
        <v>0</v>
      </c>
      <c r="L872" s="1109">
        <v>0</v>
      </c>
      <c r="M872" s="1109">
        <v>0</v>
      </c>
      <c r="N872" s="1109">
        <v>0</v>
      </c>
      <c r="O872" s="1109">
        <v>0</v>
      </c>
      <c r="P872" s="1109">
        <v>0</v>
      </c>
      <c r="Q872" s="1109">
        <v>0</v>
      </c>
    </row>
    <row r="873" spans="1:17">
      <c r="A873" s="1109">
        <v>16414</v>
      </c>
      <c r="B873" s="1110" t="s">
        <v>0</v>
      </c>
      <c r="C873" s="1109">
        <v>18.625</v>
      </c>
      <c r="D873" s="1109">
        <v>17.754999999999999</v>
      </c>
      <c r="E873" s="1109">
        <v>87.5</v>
      </c>
      <c r="F873" s="1109">
        <v>0</v>
      </c>
      <c r="G873" s="1110" t="s">
        <v>10775</v>
      </c>
      <c r="H873" s="1110" t="s">
        <v>4654</v>
      </c>
      <c r="I873" s="1110" t="s">
        <v>10760</v>
      </c>
      <c r="J873" s="1109">
        <v>0</v>
      </c>
      <c r="K873" s="1109">
        <v>0</v>
      </c>
      <c r="L873" s="1109">
        <v>0</v>
      </c>
      <c r="M873" s="1109">
        <v>0</v>
      </c>
      <c r="N873" s="1109">
        <v>0</v>
      </c>
      <c r="O873" s="1109">
        <v>0</v>
      </c>
      <c r="P873" s="1109">
        <v>0</v>
      </c>
      <c r="Q873" s="1109">
        <v>0</v>
      </c>
    </row>
    <row r="874" spans="1:17">
      <c r="A874" s="1109">
        <v>16415</v>
      </c>
      <c r="B874" s="1110" t="s">
        <v>0</v>
      </c>
      <c r="C874" s="1109">
        <v>18.625</v>
      </c>
      <c r="D874" s="1109">
        <v>17.754999999999999</v>
      </c>
      <c r="E874" s="1109">
        <v>87.5</v>
      </c>
      <c r="F874" s="1109">
        <v>0</v>
      </c>
      <c r="G874" s="1110" t="s">
        <v>10775</v>
      </c>
      <c r="H874" s="1110" t="s">
        <v>4654</v>
      </c>
      <c r="I874" s="1110" t="s">
        <v>10735</v>
      </c>
      <c r="J874" s="1109">
        <v>0</v>
      </c>
      <c r="K874" s="1109">
        <v>0</v>
      </c>
      <c r="L874" s="1109">
        <v>0</v>
      </c>
      <c r="M874" s="1109">
        <v>0</v>
      </c>
      <c r="N874" s="1109">
        <v>0</v>
      </c>
      <c r="O874" s="1109">
        <v>0</v>
      </c>
      <c r="P874" s="1109">
        <v>0</v>
      </c>
      <c r="Q874" s="1109">
        <v>0</v>
      </c>
    </row>
    <row r="875" spans="1:17">
      <c r="A875" s="1109">
        <v>16416</v>
      </c>
      <c r="B875" s="1110" t="s">
        <v>0</v>
      </c>
      <c r="C875" s="1109">
        <v>18.625</v>
      </c>
      <c r="D875" s="1109">
        <v>17.754999999999999</v>
      </c>
      <c r="E875" s="1109">
        <v>87.5</v>
      </c>
      <c r="F875" s="1109">
        <v>0</v>
      </c>
      <c r="G875" s="1110" t="s">
        <v>10738</v>
      </c>
      <c r="H875" s="1110" t="s">
        <v>4654</v>
      </c>
      <c r="I875" s="1110" t="s">
        <v>10735</v>
      </c>
      <c r="J875" s="1109">
        <v>0</v>
      </c>
      <c r="K875" s="1109">
        <v>0</v>
      </c>
      <c r="L875" s="1109">
        <v>0</v>
      </c>
      <c r="M875" s="1109">
        <v>0</v>
      </c>
      <c r="N875" s="1109">
        <v>0</v>
      </c>
      <c r="O875" s="1109">
        <v>0</v>
      </c>
      <c r="P875" s="1109">
        <v>0</v>
      </c>
      <c r="Q875" s="1109">
        <v>0</v>
      </c>
    </row>
    <row r="876" spans="1:17">
      <c r="A876" s="1109">
        <v>16417</v>
      </c>
      <c r="B876" s="1110" t="s">
        <v>0</v>
      </c>
      <c r="C876" s="1109">
        <v>16</v>
      </c>
      <c r="D876" s="1109">
        <v>14.188000000000001</v>
      </c>
      <c r="E876" s="1109">
        <v>146</v>
      </c>
      <c r="F876" s="1109">
        <v>0</v>
      </c>
      <c r="G876" s="1110" t="s">
        <v>10784</v>
      </c>
      <c r="H876" s="1110" t="s">
        <v>4654</v>
      </c>
      <c r="I876" s="1110" t="s">
        <v>10832</v>
      </c>
      <c r="J876" s="1109">
        <v>0</v>
      </c>
      <c r="K876" s="1109">
        <v>0</v>
      </c>
      <c r="L876" s="1109">
        <v>0</v>
      </c>
      <c r="M876" s="1109">
        <v>0</v>
      </c>
      <c r="N876" s="1109">
        <v>0</v>
      </c>
      <c r="O876" s="1109">
        <v>0</v>
      </c>
      <c r="P876" s="1109">
        <v>0</v>
      </c>
      <c r="Q876" s="1109">
        <v>0</v>
      </c>
    </row>
    <row r="877" spans="1:17">
      <c r="A877" s="1109">
        <v>16418</v>
      </c>
      <c r="B877" s="1110" t="s">
        <v>0</v>
      </c>
      <c r="C877" s="1109">
        <v>16</v>
      </c>
      <c r="D877" s="1109">
        <v>14.188000000000001</v>
      </c>
      <c r="E877" s="1109">
        <v>146</v>
      </c>
      <c r="F877" s="1109">
        <v>0</v>
      </c>
      <c r="G877" s="1110" t="s">
        <v>10784</v>
      </c>
      <c r="H877" s="1110" t="s">
        <v>4654</v>
      </c>
      <c r="I877" s="1110" t="s">
        <v>10839</v>
      </c>
      <c r="J877" s="1109">
        <v>0</v>
      </c>
      <c r="K877" s="1109">
        <v>0</v>
      </c>
      <c r="L877" s="1109">
        <v>0</v>
      </c>
      <c r="M877" s="1109">
        <v>0</v>
      </c>
      <c r="N877" s="1109">
        <v>0</v>
      </c>
      <c r="O877" s="1109">
        <v>0</v>
      </c>
      <c r="P877" s="1109">
        <v>0</v>
      </c>
      <c r="Q877" s="1109">
        <v>0</v>
      </c>
    </row>
    <row r="878" spans="1:17">
      <c r="A878" s="1109">
        <v>16419</v>
      </c>
      <c r="B878" s="1110" t="s">
        <v>0</v>
      </c>
      <c r="C878" s="1109">
        <v>16</v>
      </c>
      <c r="D878" s="1109">
        <v>14.188000000000001</v>
      </c>
      <c r="E878" s="1109">
        <v>146</v>
      </c>
      <c r="F878" s="1109">
        <v>0</v>
      </c>
      <c r="G878" s="1110" t="s">
        <v>10741</v>
      </c>
      <c r="H878" s="1110" t="s">
        <v>4654</v>
      </c>
      <c r="I878" s="1110" t="s">
        <v>10832</v>
      </c>
      <c r="J878" s="1109">
        <v>0</v>
      </c>
      <c r="K878" s="1109">
        <v>0</v>
      </c>
      <c r="L878" s="1109">
        <v>0</v>
      </c>
      <c r="M878" s="1109">
        <v>0</v>
      </c>
      <c r="N878" s="1109">
        <v>0</v>
      </c>
      <c r="O878" s="1109">
        <v>0</v>
      </c>
      <c r="P878" s="1109">
        <v>0</v>
      </c>
      <c r="Q878" s="1109">
        <v>0</v>
      </c>
    </row>
    <row r="879" spans="1:17">
      <c r="A879" s="1109">
        <v>16420</v>
      </c>
      <c r="B879" s="1110" t="s">
        <v>0</v>
      </c>
      <c r="C879" s="1109">
        <v>16</v>
      </c>
      <c r="D879" s="1109">
        <v>14.188000000000001</v>
      </c>
      <c r="E879" s="1109">
        <v>146</v>
      </c>
      <c r="F879" s="1109">
        <v>0</v>
      </c>
      <c r="G879" s="1110" t="s">
        <v>10741</v>
      </c>
      <c r="H879" s="1110" t="s">
        <v>4654</v>
      </c>
      <c r="I879" s="1110" t="s">
        <v>10839</v>
      </c>
      <c r="J879" s="1109">
        <v>0</v>
      </c>
      <c r="K879" s="1109">
        <v>0</v>
      </c>
      <c r="L879" s="1109">
        <v>0</v>
      </c>
      <c r="M879" s="1109">
        <v>0</v>
      </c>
      <c r="N879" s="1109">
        <v>0</v>
      </c>
      <c r="O879" s="1109">
        <v>0</v>
      </c>
      <c r="P879" s="1109">
        <v>0</v>
      </c>
      <c r="Q879" s="1109">
        <v>0</v>
      </c>
    </row>
    <row r="880" spans="1:17">
      <c r="A880" s="1109">
        <v>16421</v>
      </c>
      <c r="B880" s="1110" t="s">
        <v>0</v>
      </c>
      <c r="C880" s="1109">
        <v>16</v>
      </c>
      <c r="D880" s="1109">
        <v>14.188000000000001</v>
      </c>
      <c r="E880" s="1109">
        <v>146</v>
      </c>
      <c r="F880" s="1109">
        <v>0</v>
      </c>
      <c r="G880" s="1110" t="s">
        <v>10833</v>
      </c>
      <c r="H880" s="1110" t="s">
        <v>4654</v>
      </c>
      <c r="I880" s="1110" t="s">
        <v>10832</v>
      </c>
      <c r="J880" s="1109">
        <v>0</v>
      </c>
      <c r="K880" s="1109">
        <v>0</v>
      </c>
      <c r="L880" s="1109">
        <v>0</v>
      </c>
      <c r="M880" s="1109">
        <v>0</v>
      </c>
      <c r="N880" s="1109">
        <v>0</v>
      </c>
      <c r="O880" s="1109">
        <v>0</v>
      </c>
      <c r="P880" s="1109">
        <v>0</v>
      </c>
      <c r="Q880" s="1109">
        <v>0</v>
      </c>
    </row>
    <row r="881" spans="1:17">
      <c r="A881" s="1109">
        <v>16422</v>
      </c>
      <c r="B881" s="1110" t="s">
        <v>0</v>
      </c>
      <c r="C881" s="1109">
        <v>16</v>
      </c>
      <c r="D881" s="1109">
        <v>14.188000000000001</v>
      </c>
      <c r="E881" s="1109">
        <v>146</v>
      </c>
      <c r="F881" s="1109">
        <v>0</v>
      </c>
      <c r="G881" s="1110" t="s">
        <v>10833</v>
      </c>
      <c r="H881" s="1110" t="s">
        <v>4654</v>
      </c>
      <c r="I881" s="1110" t="s">
        <v>10839</v>
      </c>
      <c r="J881" s="1109">
        <v>0</v>
      </c>
      <c r="K881" s="1109">
        <v>0</v>
      </c>
      <c r="L881" s="1109">
        <v>0</v>
      </c>
      <c r="M881" s="1109">
        <v>0</v>
      </c>
      <c r="N881" s="1109">
        <v>0</v>
      </c>
      <c r="O881" s="1109">
        <v>0</v>
      </c>
      <c r="P881" s="1109">
        <v>0</v>
      </c>
      <c r="Q881" s="1109">
        <v>0</v>
      </c>
    </row>
    <row r="882" spans="1:17">
      <c r="A882" s="1109">
        <v>16423</v>
      </c>
      <c r="B882" s="1110" t="s">
        <v>0</v>
      </c>
      <c r="C882" s="1109">
        <v>16</v>
      </c>
      <c r="D882" s="1109">
        <v>14.188000000000001</v>
      </c>
      <c r="E882" s="1109">
        <v>146</v>
      </c>
      <c r="F882" s="1109">
        <v>0</v>
      </c>
      <c r="G882" s="1110" t="s">
        <v>10753</v>
      </c>
      <c r="H882" s="1110" t="s">
        <v>4654</v>
      </c>
      <c r="I882" s="1110" t="s">
        <v>10832</v>
      </c>
      <c r="J882" s="1109">
        <v>0</v>
      </c>
      <c r="K882" s="1109">
        <v>0</v>
      </c>
      <c r="L882" s="1109">
        <v>0</v>
      </c>
      <c r="M882" s="1109">
        <v>0</v>
      </c>
      <c r="N882" s="1109">
        <v>0</v>
      </c>
      <c r="O882" s="1109">
        <v>0</v>
      </c>
      <c r="P882" s="1109">
        <v>0</v>
      </c>
      <c r="Q882" s="1109">
        <v>0</v>
      </c>
    </row>
    <row r="883" spans="1:17">
      <c r="A883" s="1109">
        <v>16424</v>
      </c>
      <c r="B883" s="1110" t="s">
        <v>0</v>
      </c>
      <c r="C883" s="1109">
        <v>16</v>
      </c>
      <c r="D883" s="1109">
        <v>14.188000000000001</v>
      </c>
      <c r="E883" s="1109">
        <v>146</v>
      </c>
      <c r="F883" s="1109">
        <v>0</v>
      </c>
      <c r="G883" s="1110" t="s">
        <v>10753</v>
      </c>
      <c r="H883" s="1110" t="s">
        <v>4654</v>
      </c>
      <c r="I883" s="1110" t="s">
        <v>10839</v>
      </c>
      <c r="J883" s="1109">
        <v>0</v>
      </c>
      <c r="K883" s="1109">
        <v>0</v>
      </c>
      <c r="L883" s="1109">
        <v>0</v>
      </c>
      <c r="M883" s="1109">
        <v>0</v>
      </c>
      <c r="N883" s="1109">
        <v>0</v>
      </c>
      <c r="O883" s="1109">
        <v>0</v>
      </c>
      <c r="P883" s="1109">
        <v>0</v>
      </c>
      <c r="Q883" s="1109">
        <v>0</v>
      </c>
    </row>
    <row r="884" spans="1:17">
      <c r="A884" s="1109">
        <v>16425</v>
      </c>
      <c r="B884" s="1110" t="s">
        <v>0</v>
      </c>
      <c r="C884" s="1109">
        <v>16</v>
      </c>
      <c r="D884" s="1109">
        <v>14.188000000000001</v>
      </c>
      <c r="E884" s="1109">
        <v>146</v>
      </c>
      <c r="F884" s="1109">
        <v>0</v>
      </c>
      <c r="G884" s="1110" t="s">
        <v>10734</v>
      </c>
      <c r="H884" s="1110" t="s">
        <v>4654</v>
      </c>
      <c r="I884" s="1110" t="s">
        <v>10832</v>
      </c>
      <c r="J884" s="1109">
        <v>0</v>
      </c>
      <c r="K884" s="1109">
        <v>0</v>
      </c>
      <c r="L884" s="1109">
        <v>0</v>
      </c>
      <c r="M884" s="1109">
        <v>0</v>
      </c>
      <c r="N884" s="1109">
        <v>0</v>
      </c>
      <c r="O884" s="1109">
        <v>0</v>
      </c>
      <c r="P884" s="1109">
        <v>0</v>
      </c>
      <c r="Q884" s="1109">
        <v>0</v>
      </c>
    </row>
    <row r="885" spans="1:17">
      <c r="A885" s="1109">
        <v>16426</v>
      </c>
      <c r="B885" s="1110" t="s">
        <v>0</v>
      </c>
      <c r="C885" s="1109">
        <v>16</v>
      </c>
      <c r="D885" s="1109">
        <v>14.188000000000001</v>
      </c>
      <c r="E885" s="1109">
        <v>146</v>
      </c>
      <c r="F885" s="1109">
        <v>0</v>
      </c>
      <c r="G885" s="1110" t="s">
        <v>10734</v>
      </c>
      <c r="H885" s="1110" t="s">
        <v>4654</v>
      </c>
      <c r="I885" s="1110" t="s">
        <v>10839</v>
      </c>
      <c r="J885" s="1109">
        <v>0</v>
      </c>
      <c r="K885" s="1109">
        <v>0</v>
      </c>
      <c r="L885" s="1109">
        <v>0</v>
      </c>
      <c r="M885" s="1109">
        <v>0</v>
      </c>
      <c r="N885" s="1109">
        <v>0</v>
      </c>
      <c r="O885" s="1109">
        <v>0</v>
      </c>
      <c r="P885" s="1109">
        <v>0</v>
      </c>
      <c r="Q885" s="1109">
        <v>0</v>
      </c>
    </row>
    <row r="886" spans="1:17">
      <c r="A886" s="1109">
        <v>16427</v>
      </c>
      <c r="B886" s="1110" t="s">
        <v>0</v>
      </c>
      <c r="C886" s="1109">
        <v>16</v>
      </c>
      <c r="D886" s="1109">
        <v>14.438000000000001</v>
      </c>
      <c r="E886" s="1109">
        <v>128</v>
      </c>
      <c r="F886" s="1109">
        <v>0</v>
      </c>
      <c r="G886" s="1110" t="s">
        <v>10784</v>
      </c>
      <c r="H886" s="1110" t="s">
        <v>4654</v>
      </c>
      <c r="I886" s="1110" t="s">
        <v>10832</v>
      </c>
      <c r="J886" s="1109">
        <v>0</v>
      </c>
      <c r="K886" s="1109">
        <v>0</v>
      </c>
      <c r="L886" s="1109">
        <v>0</v>
      </c>
      <c r="M886" s="1109">
        <v>0</v>
      </c>
      <c r="N886" s="1109">
        <v>0</v>
      </c>
      <c r="O886" s="1109">
        <v>0</v>
      </c>
      <c r="P886" s="1109">
        <v>0</v>
      </c>
      <c r="Q886" s="1109">
        <v>0</v>
      </c>
    </row>
    <row r="887" spans="1:17">
      <c r="A887" s="1109">
        <v>16428</v>
      </c>
      <c r="B887" s="1110" t="s">
        <v>0</v>
      </c>
      <c r="C887" s="1109">
        <v>16</v>
      </c>
      <c r="D887" s="1109">
        <v>14.438000000000001</v>
      </c>
      <c r="E887" s="1109">
        <v>128</v>
      </c>
      <c r="F887" s="1109">
        <v>0</v>
      </c>
      <c r="G887" s="1110" t="s">
        <v>10784</v>
      </c>
      <c r="H887" s="1110" t="s">
        <v>4654</v>
      </c>
      <c r="I887" s="1110" t="s">
        <v>10839</v>
      </c>
      <c r="J887" s="1109">
        <v>0</v>
      </c>
      <c r="K887" s="1109">
        <v>0</v>
      </c>
      <c r="L887" s="1109">
        <v>0</v>
      </c>
      <c r="M887" s="1109">
        <v>0</v>
      </c>
      <c r="N887" s="1109">
        <v>0</v>
      </c>
      <c r="O887" s="1109">
        <v>0</v>
      </c>
      <c r="P887" s="1109">
        <v>0</v>
      </c>
      <c r="Q887" s="1109">
        <v>0</v>
      </c>
    </row>
    <row r="888" spans="1:17">
      <c r="A888" s="1109">
        <v>16429</v>
      </c>
      <c r="B888" s="1110" t="s">
        <v>0</v>
      </c>
      <c r="C888" s="1109">
        <v>16</v>
      </c>
      <c r="D888" s="1109">
        <v>14.438000000000001</v>
      </c>
      <c r="E888" s="1109">
        <v>128</v>
      </c>
      <c r="F888" s="1109">
        <v>0</v>
      </c>
      <c r="G888" s="1110" t="s">
        <v>10741</v>
      </c>
      <c r="H888" s="1110" t="s">
        <v>4654</v>
      </c>
      <c r="I888" s="1110" t="s">
        <v>10832</v>
      </c>
      <c r="J888" s="1109">
        <v>0</v>
      </c>
      <c r="K888" s="1109">
        <v>0</v>
      </c>
      <c r="L888" s="1109">
        <v>0</v>
      </c>
      <c r="M888" s="1109">
        <v>0</v>
      </c>
      <c r="N888" s="1109">
        <v>0</v>
      </c>
      <c r="O888" s="1109">
        <v>0</v>
      </c>
      <c r="P888" s="1109">
        <v>0</v>
      </c>
      <c r="Q888" s="1109">
        <v>0</v>
      </c>
    </row>
    <row r="889" spans="1:17">
      <c r="A889" s="1109">
        <v>16430</v>
      </c>
      <c r="B889" s="1110" t="s">
        <v>0</v>
      </c>
      <c r="C889" s="1109">
        <v>16</v>
      </c>
      <c r="D889" s="1109">
        <v>14.438000000000001</v>
      </c>
      <c r="E889" s="1109">
        <v>128</v>
      </c>
      <c r="F889" s="1109">
        <v>0</v>
      </c>
      <c r="G889" s="1110" t="s">
        <v>10741</v>
      </c>
      <c r="H889" s="1110" t="s">
        <v>4654</v>
      </c>
      <c r="I889" s="1110" t="s">
        <v>10839</v>
      </c>
      <c r="J889" s="1109">
        <v>0</v>
      </c>
      <c r="K889" s="1109">
        <v>0</v>
      </c>
      <c r="L889" s="1109">
        <v>0</v>
      </c>
      <c r="M889" s="1109">
        <v>0</v>
      </c>
      <c r="N889" s="1109">
        <v>0</v>
      </c>
      <c r="O889" s="1109">
        <v>0</v>
      </c>
      <c r="P889" s="1109">
        <v>0</v>
      </c>
      <c r="Q889" s="1109">
        <v>0</v>
      </c>
    </row>
    <row r="890" spans="1:17">
      <c r="A890" s="1109">
        <v>16431</v>
      </c>
      <c r="B890" s="1110" t="s">
        <v>0</v>
      </c>
      <c r="C890" s="1109">
        <v>16</v>
      </c>
      <c r="D890" s="1109">
        <v>14.438000000000001</v>
      </c>
      <c r="E890" s="1109">
        <v>128</v>
      </c>
      <c r="F890" s="1109">
        <v>0</v>
      </c>
      <c r="G890" s="1110" t="s">
        <v>10833</v>
      </c>
      <c r="H890" s="1110" t="s">
        <v>4654</v>
      </c>
      <c r="I890" s="1110" t="s">
        <v>10832</v>
      </c>
      <c r="J890" s="1109">
        <v>0</v>
      </c>
      <c r="K890" s="1109">
        <v>0</v>
      </c>
      <c r="L890" s="1109">
        <v>0</v>
      </c>
      <c r="M890" s="1109">
        <v>0</v>
      </c>
      <c r="N890" s="1109">
        <v>0</v>
      </c>
      <c r="O890" s="1109">
        <v>0</v>
      </c>
      <c r="P890" s="1109">
        <v>0</v>
      </c>
      <c r="Q890" s="1109">
        <v>0</v>
      </c>
    </row>
    <row r="891" spans="1:17">
      <c r="A891" s="1109">
        <v>16432</v>
      </c>
      <c r="B891" s="1110" t="s">
        <v>0</v>
      </c>
      <c r="C891" s="1109">
        <v>16</v>
      </c>
      <c r="D891" s="1109">
        <v>14.438000000000001</v>
      </c>
      <c r="E891" s="1109">
        <v>128</v>
      </c>
      <c r="F891" s="1109">
        <v>0</v>
      </c>
      <c r="G891" s="1110" t="s">
        <v>10833</v>
      </c>
      <c r="H891" s="1110" t="s">
        <v>4654</v>
      </c>
      <c r="I891" s="1110" t="s">
        <v>10839</v>
      </c>
      <c r="J891" s="1109">
        <v>0</v>
      </c>
      <c r="K891" s="1109">
        <v>0</v>
      </c>
      <c r="L891" s="1109">
        <v>0</v>
      </c>
      <c r="M891" s="1109">
        <v>0</v>
      </c>
      <c r="N891" s="1109">
        <v>0</v>
      </c>
      <c r="O891" s="1109">
        <v>0</v>
      </c>
      <c r="P891" s="1109">
        <v>0</v>
      </c>
      <c r="Q891" s="1109">
        <v>0</v>
      </c>
    </row>
    <row r="892" spans="1:17">
      <c r="A892" s="1109">
        <v>16433</v>
      </c>
      <c r="B892" s="1110" t="s">
        <v>0</v>
      </c>
      <c r="C892" s="1109">
        <v>16</v>
      </c>
      <c r="D892" s="1109">
        <v>14.438000000000001</v>
      </c>
      <c r="E892" s="1109">
        <v>128</v>
      </c>
      <c r="F892" s="1109">
        <v>0</v>
      </c>
      <c r="G892" s="1110" t="s">
        <v>10753</v>
      </c>
      <c r="H892" s="1110" t="s">
        <v>4654</v>
      </c>
      <c r="I892" s="1110" t="s">
        <v>10832</v>
      </c>
      <c r="J892" s="1109">
        <v>0</v>
      </c>
      <c r="K892" s="1109">
        <v>0</v>
      </c>
      <c r="L892" s="1109">
        <v>0</v>
      </c>
      <c r="M892" s="1109">
        <v>0</v>
      </c>
      <c r="N892" s="1109">
        <v>0</v>
      </c>
      <c r="O892" s="1109">
        <v>0</v>
      </c>
      <c r="P892" s="1109">
        <v>0</v>
      </c>
      <c r="Q892" s="1109">
        <v>0</v>
      </c>
    </row>
    <row r="893" spans="1:17">
      <c r="A893" s="1109">
        <v>16434</v>
      </c>
      <c r="B893" s="1110" t="s">
        <v>0</v>
      </c>
      <c r="C893" s="1109">
        <v>16</v>
      </c>
      <c r="D893" s="1109">
        <v>14.438000000000001</v>
      </c>
      <c r="E893" s="1109">
        <v>128</v>
      </c>
      <c r="F893" s="1109">
        <v>0</v>
      </c>
      <c r="G893" s="1110" t="s">
        <v>10753</v>
      </c>
      <c r="H893" s="1110" t="s">
        <v>4654</v>
      </c>
      <c r="I893" s="1110" t="s">
        <v>10839</v>
      </c>
      <c r="J893" s="1109">
        <v>0</v>
      </c>
      <c r="K893" s="1109">
        <v>0</v>
      </c>
      <c r="L893" s="1109">
        <v>0</v>
      </c>
      <c r="M893" s="1109">
        <v>0</v>
      </c>
      <c r="N893" s="1109">
        <v>0</v>
      </c>
      <c r="O893" s="1109">
        <v>0</v>
      </c>
      <c r="P893" s="1109">
        <v>0</v>
      </c>
      <c r="Q893" s="1109">
        <v>0</v>
      </c>
    </row>
    <row r="894" spans="1:17">
      <c r="A894" s="1109">
        <v>16435</v>
      </c>
      <c r="B894" s="1110" t="s">
        <v>0</v>
      </c>
      <c r="C894" s="1109">
        <v>16</v>
      </c>
      <c r="D894" s="1109">
        <v>14.438000000000001</v>
      </c>
      <c r="E894" s="1109">
        <v>128</v>
      </c>
      <c r="F894" s="1109">
        <v>0</v>
      </c>
      <c r="G894" s="1110" t="s">
        <v>10734</v>
      </c>
      <c r="H894" s="1110" t="s">
        <v>4654</v>
      </c>
      <c r="I894" s="1110" t="s">
        <v>10832</v>
      </c>
      <c r="J894" s="1109">
        <v>0</v>
      </c>
      <c r="K894" s="1109">
        <v>0</v>
      </c>
      <c r="L894" s="1109">
        <v>0</v>
      </c>
      <c r="M894" s="1109">
        <v>0</v>
      </c>
      <c r="N894" s="1109">
        <v>0</v>
      </c>
      <c r="O894" s="1109">
        <v>0</v>
      </c>
      <c r="P894" s="1109">
        <v>0</v>
      </c>
      <c r="Q894" s="1109">
        <v>0</v>
      </c>
    </row>
    <row r="895" spans="1:17">
      <c r="A895" s="1109">
        <v>16436</v>
      </c>
      <c r="B895" s="1110" t="s">
        <v>0</v>
      </c>
      <c r="C895" s="1109">
        <v>16</v>
      </c>
      <c r="D895" s="1109">
        <v>14.438000000000001</v>
      </c>
      <c r="E895" s="1109">
        <v>128</v>
      </c>
      <c r="F895" s="1109">
        <v>0</v>
      </c>
      <c r="G895" s="1110" t="s">
        <v>10734</v>
      </c>
      <c r="H895" s="1110" t="s">
        <v>4654</v>
      </c>
      <c r="I895" s="1110" t="s">
        <v>10839</v>
      </c>
      <c r="J895" s="1109">
        <v>0</v>
      </c>
      <c r="K895" s="1109">
        <v>0</v>
      </c>
      <c r="L895" s="1109">
        <v>0</v>
      </c>
      <c r="M895" s="1109">
        <v>0</v>
      </c>
      <c r="N895" s="1109">
        <v>0</v>
      </c>
      <c r="O895" s="1109">
        <v>0</v>
      </c>
      <c r="P895" s="1109">
        <v>0</v>
      </c>
      <c r="Q895" s="1109">
        <v>0</v>
      </c>
    </row>
    <row r="896" spans="1:17">
      <c r="A896" s="1109">
        <v>16437</v>
      </c>
      <c r="B896" s="1110" t="s">
        <v>0</v>
      </c>
      <c r="C896" s="1109">
        <v>16</v>
      </c>
      <c r="D896" s="1109">
        <v>14.688000000000001</v>
      </c>
      <c r="E896" s="1109">
        <v>109</v>
      </c>
      <c r="F896" s="1109">
        <v>0</v>
      </c>
      <c r="G896" s="1110" t="s">
        <v>10784</v>
      </c>
      <c r="H896" s="1110" t="s">
        <v>4654</v>
      </c>
      <c r="I896" s="1110" t="s">
        <v>10760</v>
      </c>
      <c r="J896" s="1109">
        <v>0</v>
      </c>
      <c r="K896" s="1109">
        <v>0</v>
      </c>
      <c r="L896" s="1109">
        <v>0</v>
      </c>
      <c r="M896" s="1109">
        <v>0</v>
      </c>
      <c r="N896" s="1109">
        <v>0</v>
      </c>
      <c r="O896" s="1109">
        <v>0</v>
      </c>
      <c r="P896" s="1109">
        <v>0</v>
      </c>
      <c r="Q896" s="1109">
        <v>0</v>
      </c>
    </row>
    <row r="897" spans="1:17">
      <c r="A897" s="1109">
        <v>16438</v>
      </c>
      <c r="B897" s="1110" t="s">
        <v>0</v>
      </c>
      <c r="C897" s="1109">
        <v>16</v>
      </c>
      <c r="D897" s="1109">
        <v>14.688000000000001</v>
      </c>
      <c r="E897" s="1109">
        <v>109</v>
      </c>
      <c r="F897" s="1109">
        <v>0</v>
      </c>
      <c r="G897" s="1110" t="s">
        <v>10784</v>
      </c>
      <c r="H897" s="1110" t="s">
        <v>4654</v>
      </c>
      <c r="I897" s="1110" t="s">
        <v>10735</v>
      </c>
      <c r="J897" s="1109">
        <v>0</v>
      </c>
      <c r="K897" s="1109">
        <v>0</v>
      </c>
      <c r="L897" s="1109">
        <v>0</v>
      </c>
      <c r="M897" s="1109">
        <v>0</v>
      </c>
      <c r="N897" s="1109">
        <v>0</v>
      </c>
      <c r="O897" s="1109">
        <v>0</v>
      </c>
      <c r="P897" s="1109">
        <v>0</v>
      </c>
      <c r="Q897" s="1109">
        <v>0</v>
      </c>
    </row>
    <row r="898" spans="1:17">
      <c r="A898" s="1109">
        <v>16439</v>
      </c>
      <c r="B898" s="1110" t="s">
        <v>0</v>
      </c>
      <c r="C898" s="1109">
        <v>16</v>
      </c>
      <c r="D898" s="1109">
        <v>14.688000000000001</v>
      </c>
      <c r="E898" s="1109">
        <v>109</v>
      </c>
      <c r="F898" s="1109">
        <v>0</v>
      </c>
      <c r="G898" s="1110" t="s">
        <v>10784</v>
      </c>
      <c r="H898" s="1110" t="s">
        <v>4654</v>
      </c>
      <c r="I898" s="1110" t="s">
        <v>10832</v>
      </c>
      <c r="J898" s="1109">
        <v>0</v>
      </c>
      <c r="K898" s="1109">
        <v>0</v>
      </c>
      <c r="L898" s="1109">
        <v>0</v>
      </c>
      <c r="M898" s="1109">
        <v>0</v>
      </c>
      <c r="N898" s="1109">
        <v>0</v>
      </c>
      <c r="O898" s="1109">
        <v>0</v>
      </c>
      <c r="P898" s="1109">
        <v>0</v>
      </c>
      <c r="Q898" s="1109">
        <v>0</v>
      </c>
    </row>
    <row r="899" spans="1:17">
      <c r="A899" s="1109">
        <v>16440</v>
      </c>
      <c r="B899" s="1110" t="s">
        <v>0</v>
      </c>
      <c r="C899" s="1109">
        <v>16</v>
      </c>
      <c r="D899" s="1109">
        <v>14.688000000000001</v>
      </c>
      <c r="E899" s="1109">
        <v>109</v>
      </c>
      <c r="F899" s="1109">
        <v>0</v>
      </c>
      <c r="G899" s="1110" t="s">
        <v>10784</v>
      </c>
      <c r="H899" s="1110" t="s">
        <v>4654</v>
      </c>
      <c r="I899" s="1110" t="s">
        <v>10839</v>
      </c>
      <c r="J899" s="1109">
        <v>0</v>
      </c>
      <c r="K899" s="1109">
        <v>0</v>
      </c>
      <c r="L899" s="1109">
        <v>0</v>
      </c>
      <c r="M899" s="1109">
        <v>0</v>
      </c>
      <c r="N899" s="1109">
        <v>0</v>
      </c>
      <c r="O899" s="1109">
        <v>0</v>
      </c>
      <c r="P899" s="1109">
        <v>0</v>
      </c>
      <c r="Q899" s="1109">
        <v>0</v>
      </c>
    </row>
    <row r="900" spans="1:17">
      <c r="A900" s="1109">
        <v>16441</v>
      </c>
      <c r="B900" s="1110" t="s">
        <v>0</v>
      </c>
      <c r="C900" s="1109">
        <v>16</v>
      </c>
      <c r="D900" s="1109">
        <v>14.688000000000001</v>
      </c>
      <c r="E900" s="1109">
        <v>109</v>
      </c>
      <c r="F900" s="1109">
        <v>0</v>
      </c>
      <c r="G900" s="1110" t="s">
        <v>10741</v>
      </c>
      <c r="H900" s="1110" t="s">
        <v>4654</v>
      </c>
      <c r="I900" s="1110" t="s">
        <v>10735</v>
      </c>
      <c r="J900" s="1109">
        <v>0</v>
      </c>
      <c r="K900" s="1109">
        <v>0</v>
      </c>
      <c r="L900" s="1109">
        <v>0</v>
      </c>
      <c r="M900" s="1109">
        <v>0</v>
      </c>
      <c r="N900" s="1109">
        <v>0</v>
      </c>
      <c r="O900" s="1109">
        <v>0</v>
      </c>
      <c r="P900" s="1109">
        <v>0</v>
      </c>
      <c r="Q900" s="1109">
        <v>0</v>
      </c>
    </row>
    <row r="901" spans="1:17">
      <c r="A901" s="1109">
        <v>16442</v>
      </c>
      <c r="B901" s="1110" t="s">
        <v>0</v>
      </c>
      <c r="C901" s="1109">
        <v>16</v>
      </c>
      <c r="D901" s="1109">
        <v>14.688000000000001</v>
      </c>
      <c r="E901" s="1109">
        <v>109</v>
      </c>
      <c r="F901" s="1109">
        <v>0</v>
      </c>
      <c r="G901" s="1110" t="s">
        <v>10741</v>
      </c>
      <c r="H901" s="1110" t="s">
        <v>4654</v>
      </c>
      <c r="I901" s="1110" t="s">
        <v>10832</v>
      </c>
      <c r="J901" s="1109">
        <v>0</v>
      </c>
      <c r="K901" s="1109">
        <v>0</v>
      </c>
      <c r="L901" s="1109">
        <v>0</v>
      </c>
      <c r="M901" s="1109">
        <v>0</v>
      </c>
      <c r="N901" s="1109">
        <v>0</v>
      </c>
      <c r="O901" s="1109">
        <v>0</v>
      </c>
      <c r="P901" s="1109">
        <v>0</v>
      </c>
      <c r="Q901" s="1109">
        <v>0</v>
      </c>
    </row>
    <row r="902" spans="1:17">
      <c r="A902" s="1109">
        <v>16443</v>
      </c>
      <c r="B902" s="1110" t="s">
        <v>0</v>
      </c>
      <c r="C902" s="1109">
        <v>16</v>
      </c>
      <c r="D902" s="1109">
        <v>14.688000000000001</v>
      </c>
      <c r="E902" s="1109">
        <v>109</v>
      </c>
      <c r="F902" s="1109">
        <v>0</v>
      </c>
      <c r="G902" s="1110" t="s">
        <v>10741</v>
      </c>
      <c r="H902" s="1110" t="s">
        <v>4654</v>
      </c>
      <c r="I902" s="1110" t="s">
        <v>10839</v>
      </c>
      <c r="J902" s="1109">
        <v>0</v>
      </c>
      <c r="K902" s="1109">
        <v>0</v>
      </c>
      <c r="L902" s="1109">
        <v>0</v>
      </c>
      <c r="M902" s="1109">
        <v>0</v>
      </c>
      <c r="N902" s="1109">
        <v>0</v>
      </c>
      <c r="O902" s="1109">
        <v>0</v>
      </c>
      <c r="P902" s="1109">
        <v>0</v>
      </c>
      <c r="Q902" s="1109">
        <v>0</v>
      </c>
    </row>
    <row r="903" spans="1:17">
      <c r="A903" s="1109">
        <v>16444</v>
      </c>
      <c r="B903" s="1110" t="s">
        <v>0</v>
      </c>
      <c r="C903" s="1109">
        <v>16</v>
      </c>
      <c r="D903" s="1109">
        <v>14.688000000000001</v>
      </c>
      <c r="E903" s="1109">
        <v>109</v>
      </c>
      <c r="F903" s="1109">
        <v>0</v>
      </c>
      <c r="G903" s="1110" t="s">
        <v>10833</v>
      </c>
      <c r="H903" s="1110" t="s">
        <v>4654</v>
      </c>
      <c r="I903" s="1110" t="s">
        <v>10832</v>
      </c>
      <c r="J903" s="1109">
        <v>0</v>
      </c>
      <c r="K903" s="1109">
        <v>0</v>
      </c>
      <c r="L903" s="1109">
        <v>0</v>
      </c>
      <c r="M903" s="1109">
        <v>0</v>
      </c>
      <c r="N903" s="1109">
        <v>0</v>
      </c>
      <c r="O903" s="1109">
        <v>0</v>
      </c>
      <c r="P903" s="1109">
        <v>0</v>
      </c>
      <c r="Q903" s="1109">
        <v>0</v>
      </c>
    </row>
    <row r="904" spans="1:17">
      <c r="A904" s="1109">
        <v>16445</v>
      </c>
      <c r="B904" s="1110" t="s">
        <v>0</v>
      </c>
      <c r="C904" s="1109">
        <v>16</v>
      </c>
      <c r="D904" s="1109">
        <v>14.688000000000001</v>
      </c>
      <c r="E904" s="1109">
        <v>109</v>
      </c>
      <c r="F904" s="1109">
        <v>0</v>
      </c>
      <c r="G904" s="1110" t="s">
        <v>10833</v>
      </c>
      <c r="H904" s="1110" t="s">
        <v>4654</v>
      </c>
      <c r="I904" s="1110" t="s">
        <v>10839</v>
      </c>
      <c r="J904" s="1109">
        <v>0</v>
      </c>
      <c r="K904" s="1109">
        <v>0</v>
      </c>
      <c r="L904" s="1109">
        <v>0</v>
      </c>
      <c r="M904" s="1109">
        <v>0</v>
      </c>
      <c r="N904" s="1109">
        <v>0</v>
      </c>
      <c r="O904" s="1109">
        <v>0</v>
      </c>
      <c r="P904" s="1109">
        <v>0</v>
      </c>
      <c r="Q904" s="1109">
        <v>0</v>
      </c>
    </row>
    <row r="905" spans="1:17">
      <c r="A905" s="1109">
        <v>16446</v>
      </c>
      <c r="B905" s="1110" t="s">
        <v>0</v>
      </c>
      <c r="C905" s="1109">
        <v>16</v>
      </c>
      <c r="D905" s="1109">
        <v>14.688000000000001</v>
      </c>
      <c r="E905" s="1109">
        <v>109</v>
      </c>
      <c r="F905" s="1109">
        <v>0</v>
      </c>
      <c r="G905" s="1110" t="s">
        <v>10737</v>
      </c>
      <c r="H905" s="1110" t="s">
        <v>4654</v>
      </c>
      <c r="I905" s="1110" t="s">
        <v>10760</v>
      </c>
      <c r="J905" s="1109">
        <v>0</v>
      </c>
      <c r="K905" s="1109">
        <v>0</v>
      </c>
      <c r="L905" s="1109">
        <v>0</v>
      </c>
      <c r="M905" s="1109">
        <v>0</v>
      </c>
      <c r="N905" s="1109">
        <v>0</v>
      </c>
      <c r="O905" s="1109">
        <v>0</v>
      </c>
      <c r="P905" s="1109">
        <v>0</v>
      </c>
      <c r="Q905" s="1109">
        <v>0</v>
      </c>
    </row>
    <row r="906" spans="1:17">
      <c r="A906" s="1109">
        <v>16447</v>
      </c>
      <c r="B906" s="1110" t="s">
        <v>0</v>
      </c>
      <c r="C906" s="1109">
        <v>16</v>
      </c>
      <c r="D906" s="1109">
        <v>14.688000000000001</v>
      </c>
      <c r="E906" s="1109">
        <v>109</v>
      </c>
      <c r="F906" s="1109">
        <v>0</v>
      </c>
      <c r="G906" s="1110" t="s">
        <v>10737</v>
      </c>
      <c r="H906" s="1110" t="s">
        <v>4654</v>
      </c>
      <c r="I906" s="1110" t="s">
        <v>10735</v>
      </c>
      <c r="J906" s="1109">
        <v>0</v>
      </c>
      <c r="K906" s="1109">
        <v>0</v>
      </c>
      <c r="L906" s="1109">
        <v>0</v>
      </c>
      <c r="M906" s="1109">
        <v>0</v>
      </c>
      <c r="N906" s="1109">
        <v>0</v>
      </c>
      <c r="O906" s="1109">
        <v>0</v>
      </c>
      <c r="P906" s="1109">
        <v>0</v>
      </c>
      <c r="Q906" s="1109">
        <v>0</v>
      </c>
    </row>
    <row r="907" spans="1:17">
      <c r="A907" s="1109">
        <v>16448</v>
      </c>
      <c r="B907" s="1110" t="s">
        <v>0</v>
      </c>
      <c r="C907" s="1109">
        <v>16</v>
      </c>
      <c r="D907" s="1109">
        <v>14.688000000000001</v>
      </c>
      <c r="E907" s="1109">
        <v>109</v>
      </c>
      <c r="F907" s="1109">
        <v>0</v>
      </c>
      <c r="G907" s="1110" t="s">
        <v>10753</v>
      </c>
      <c r="H907" s="1110" t="s">
        <v>4654</v>
      </c>
      <c r="I907" s="1110" t="s">
        <v>10760</v>
      </c>
      <c r="J907" s="1109">
        <v>0</v>
      </c>
      <c r="K907" s="1109">
        <v>0</v>
      </c>
      <c r="L907" s="1109">
        <v>0</v>
      </c>
      <c r="M907" s="1109">
        <v>0</v>
      </c>
      <c r="N907" s="1109">
        <v>0</v>
      </c>
      <c r="O907" s="1109">
        <v>0</v>
      </c>
      <c r="P907" s="1109">
        <v>0</v>
      </c>
      <c r="Q907" s="1109">
        <v>0</v>
      </c>
    </row>
    <row r="908" spans="1:17">
      <c r="A908" s="1109">
        <v>16449</v>
      </c>
      <c r="B908" s="1110" t="s">
        <v>0</v>
      </c>
      <c r="C908" s="1109">
        <v>16</v>
      </c>
      <c r="D908" s="1109">
        <v>14.688000000000001</v>
      </c>
      <c r="E908" s="1109">
        <v>109</v>
      </c>
      <c r="F908" s="1109">
        <v>0</v>
      </c>
      <c r="G908" s="1110" t="s">
        <v>10753</v>
      </c>
      <c r="H908" s="1110" t="s">
        <v>4654</v>
      </c>
      <c r="I908" s="1110" t="s">
        <v>10735</v>
      </c>
      <c r="J908" s="1109">
        <v>0</v>
      </c>
      <c r="K908" s="1109">
        <v>0</v>
      </c>
      <c r="L908" s="1109">
        <v>0</v>
      </c>
      <c r="M908" s="1109">
        <v>0</v>
      </c>
      <c r="N908" s="1109">
        <v>0</v>
      </c>
      <c r="O908" s="1109">
        <v>0</v>
      </c>
      <c r="P908" s="1109">
        <v>0</v>
      </c>
      <c r="Q908" s="1109">
        <v>0</v>
      </c>
    </row>
    <row r="909" spans="1:17">
      <c r="A909" s="1109">
        <v>16450</v>
      </c>
      <c r="B909" s="1110" t="s">
        <v>0</v>
      </c>
      <c r="C909" s="1109">
        <v>16</v>
      </c>
      <c r="D909" s="1109">
        <v>14.688000000000001</v>
      </c>
      <c r="E909" s="1109">
        <v>109</v>
      </c>
      <c r="F909" s="1109">
        <v>0</v>
      </c>
      <c r="G909" s="1110" t="s">
        <v>10753</v>
      </c>
      <c r="H909" s="1110" t="s">
        <v>4654</v>
      </c>
      <c r="I909" s="1110" t="s">
        <v>10832</v>
      </c>
      <c r="J909" s="1109">
        <v>0</v>
      </c>
      <c r="K909" s="1109">
        <v>0</v>
      </c>
      <c r="L909" s="1109">
        <v>0</v>
      </c>
      <c r="M909" s="1109">
        <v>0</v>
      </c>
      <c r="N909" s="1109">
        <v>0</v>
      </c>
      <c r="O909" s="1109">
        <v>0</v>
      </c>
      <c r="P909" s="1109">
        <v>0</v>
      </c>
      <c r="Q909" s="1109">
        <v>0</v>
      </c>
    </row>
    <row r="910" spans="1:17">
      <c r="A910" s="1109">
        <v>16451</v>
      </c>
      <c r="B910" s="1110" t="s">
        <v>0</v>
      </c>
      <c r="C910" s="1109">
        <v>16</v>
      </c>
      <c r="D910" s="1109">
        <v>14.688000000000001</v>
      </c>
      <c r="E910" s="1109">
        <v>109</v>
      </c>
      <c r="F910" s="1109">
        <v>0</v>
      </c>
      <c r="G910" s="1110" t="s">
        <v>10753</v>
      </c>
      <c r="H910" s="1110" t="s">
        <v>4654</v>
      </c>
      <c r="I910" s="1110" t="s">
        <v>10839</v>
      </c>
      <c r="J910" s="1109">
        <v>0</v>
      </c>
      <c r="K910" s="1109">
        <v>0</v>
      </c>
      <c r="L910" s="1109">
        <v>0</v>
      </c>
      <c r="M910" s="1109">
        <v>0</v>
      </c>
      <c r="N910" s="1109">
        <v>0</v>
      </c>
      <c r="O910" s="1109">
        <v>0</v>
      </c>
      <c r="P910" s="1109">
        <v>0</v>
      </c>
      <c r="Q910" s="1109">
        <v>0</v>
      </c>
    </row>
    <row r="911" spans="1:17">
      <c r="A911" s="1109">
        <v>16452</v>
      </c>
      <c r="B911" s="1110" t="s">
        <v>0</v>
      </c>
      <c r="C911" s="1109">
        <v>16</v>
      </c>
      <c r="D911" s="1109">
        <v>14.688000000000001</v>
      </c>
      <c r="E911" s="1109">
        <v>109</v>
      </c>
      <c r="F911" s="1109">
        <v>0</v>
      </c>
      <c r="G911" s="1110" t="s">
        <v>10734</v>
      </c>
      <c r="H911" s="1110" t="s">
        <v>4654</v>
      </c>
      <c r="I911" s="1110" t="s">
        <v>10760</v>
      </c>
      <c r="J911" s="1109">
        <v>0</v>
      </c>
      <c r="K911" s="1109">
        <v>0</v>
      </c>
      <c r="L911" s="1109">
        <v>0</v>
      </c>
      <c r="M911" s="1109">
        <v>0</v>
      </c>
      <c r="N911" s="1109">
        <v>0</v>
      </c>
      <c r="O911" s="1109">
        <v>0</v>
      </c>
      <c r="P911" s="1109">
        <v>0</v>
      </c>
      <c r="Q911" s="1109">
        <v>0</v>
      </c>
    </row>
    <row r="912" spans="1:17">
      <c r="A912" s="1109">
        <v>16453</v>
      </c>
      <c r="B912" s="1110" t="s">
        <v>0</v>
      </c>
      <c r="C912" s="1109">
        <v>16</v>
      </c>
      <c r="D912" s="1109">
        <v>14.688000000000001</v>
      </c>
      <c r="E912" s="1109">
        <v>109</v>
      </c>
      <c r="F912" s="1109">
        <v>0</v>
      </c>
      <c r="G912" s="1110" t="s">
        <v>10734</v>
      </c>
      <c r="H912" s="1110" t="s">
        <v>4654</v>
      </c>
      <c r="I912" s="1110" t="s">
        <v>10832</v>
      </c>
      <c r="J912" s="1109">
        <v>0</v>
      </c>
      <c r="K912" s="1109">
        <v>0</v>
      </c>
      <c r="L912" s="1109">
        <v>0</v>
      </c>
      <c r="M912" s="1109">
        <v>0</v>
      </c>
      <c r="N912" s="1109">
        <v>0</v>
      </c>
      <c r="O912" s="1109">
        <v>0</v>
      </c>
      <c r="P912" s="1109">
        <v>0</v>
      </c>
      <c r="Q912" s="1109">
        <v>0</v>
      </c>
    </row>
    <row r="913" spans="1:17">
      <c r="A913" s="1109">
        <v>16454</v>
      </c>
      <c r="B913" s="1110" t="s">
        <v>0</v>
      </c>
      <c r="C913" s="1109">
        <v>16</v>
      </c>
      <c r="D913" s="1109">
        <v>14.688000000000001</v>
      </c>
      <c r="E913" s="1109">
        <v>109</v>
      </c>
      <c r="F913" s="1109">
        <v>0</v>
      </c>
      <c r="G913" s="1110" t="s">
        <v>10734</v>
      </c>
      <c r="H913" s="1110" t="s">
        <v>4654</v>
      </c>
      <c r="I913" s="1110" t="s">
        <v>10839</v>
      </c>
      <c r="J913" s="1109">
        <v>0</v>
      </c>
      <c r="K913" s="1109">
        <v>0</v>
      </c>
      <c r="L913" s="1109">
        <v>0</v>
      </c>
      <c r="M913" s="1109">
        <v>0</v>
      </c>
      <c r="N913" s="1109">
        <v>0</v>
      </c>
      <c r="O913" s="1109">
        <v>0</v>
      </c>
      <c r="P913" s="1109">
        <v>0</v>
      </c>
      <c r="Q913" s="1109">
        <v>0</v>
      </c>
    </row>
    <row r="914" spans="1:17">
      <c r="A914" s="1109">
        <v>16455</v>
      </c>
      <c r="B914" s="1110" t="s">
        <v>0</v>
      </c>
      <c r="C914" s="1109">
        <v>16</v>
      </c>
      <c r="D914" s="1109">
        <v>14.688000000000001</v>
      </c>
      <c r="E914" s="1109">
        <v>109</v>
      </c>
      <c r="F914" s="1109">
        <v>0</v>
      </c>
      <c r="G914" s="1110" t="s">
        <v>10779</v>
      </c>
      <c r="H914" s="1110" t="s">
        <v>4654</v>
      </c>
      <c r="I914" s="1110" t="s">
        <v>10760</v>
      </c>
      <c r="J914" s="1109">
        <v>0</v>
      </c>
      <c r="K914" s="1109">
        <v>0</v>
      </c>
      <c r="L914" s="1109">
        <v>0</v>
      </c>
      <c r="M914" s="1109">
        <v>0</v>
      </c>
      <c r="N914" s="1109">
        <v>0</v>
      </c>
      <c r="O914" s="1109">
        <v>0</v>
      </c>
      <c r="P914" s="1109">
        <v>0</v>
      </c>
      <c r="Q914" s="1109">
        <v>0</v>
      </c>
    </row>
    <row r="915" spans="1:17">
      <c r="A915" s="1109">
        <v>16456</v>
      </c>
      <c r="B915" s="1110" t="s">
        <v>0</v>
      </c>
      <c r="C915" s="1109">
        <v>16</v>
      </c>
      <c r="D915" s="1109">
        <v>14.688000000000001</v>
      </c>
      <c r="E915" s="1109">
        <v>109</v>
      </c>
      <c r="F915" s="1109">
        <v>0</v>
      </c>
      <c r="G915" s="1110" t="s">
        <v>10779</v>
      </c>
      <c r="H915" s="1110" t="s">
        <v>4654</v>
      </c>
      <c r="I915" s="1110" t="s">
        <v>10735</v>
      </c>
      <c r="J915" s="1109">
        <v>0</v>
      </c>
      <c r="K915" s="1109">
        <v>0</v>
      </c>
      <c r="L915" s="1109">
        <v>0</v>
      </c>
      <c r="M915" s="1109">
        <v>0</v>
      </c>
      <c r="N915" s="1109">
        <v>0</v>
      </c>
      <c r="O915" s="1109">
        <v>0</v>
      </c>
      <c r="P915" s="1109">
        <v>0</v>
      </c>
      <c r="Q915" s="1109">
        <v>0</v>
      </c>
    </row>
    <row r="916" spans="1:17">
      <c r="A916" s="1109">
        <v>16457</v>
      </c>
      <c r="B916" s="1110" t="s">
        <v>0</v>
      </c>
      <c r="C916" s="1109">
        <v>16</v>
      </c>
      <c r="D916" s="1109">
        <v>14.875999999999999</v>
      </c>
      <c r="E916" s="1109">
        <v>94.5</v>
      </c>
      <c r="F916" s="1109">
        <v>0</v>
      </c>
      <c r="G916" s="1110" t="s">
        <v>10784</v>
      </c>
      <c r="H916" s="1110" t="s">
        <v>4654</v>
      </c>
      <c r="I916" s="1110" t="s">
        <v>10832</v>
      </c>
      <c r="J916" s="1109">
        <v>0</v>
      </c>
      <c r="K916" s="1109">
        <v>0</v>
      </c>
      <c r="L916" s="1109">
        <v>0</v>
      </c>
      <c r="M916" s="1109">
        <v>0</v>
      </c>
      <c r="N916" s="1109">
        <v>0</v>
      </c>
      <c r="O916" s="1109">
        <v>0</v>
      </c>
      <c r="P916" s="1109">
        <v>0</v>
      </c>
      <c r="Q916" s="1109">
        <v>0</v>
      </c>
    </row>
    <row r="917" spans="1:17">
      <c r="A917" s="1109">
        <v>16458</v>
      </c>
      <c r="B917" s="1110" t="s">
        <v>0</v>
      </c>
      <c r="C917" s="1109">
        <v>16</v>
      </c>
      <c r="D917" s="1109">
        <v>14.875999999999999</v>
      </c>
      <c r="E917" s="1109">
        <v>94.5</v>
      </c>
      <c r="F917" s="1109">
        <v>0</v>
      </c>
      <c r="G917" s="1110" t="s">
        <v>10784</v>
      </c>
      <c r="H917" s="1110" t="s">
        <v>4654</v>
      </c>
      <c r="I917" s="1110" t="s">
        <v>10839</v>
      </c>
      <c r="J917" s="1109">
        <v>0</v>
      </c>
      <c r="K917" s="1109">
        <v>0</v>
      </c>
      <c r="L917" s="1109">
        <v>0</v>
      </c>
      <c r="M917" s="1109">
        <v>0</v>
      </c>
      <c r="N917" s="1109">
        <v>0</v>
      </c>
      <c r="O917" s="1109">
        <v>0</v>
      </c>
      <c r="P917" s="1109">
        <v>0</v>
      </c>
      <c r="Q917" s="1109">
        <v>0</v>
      </c>
    </row>
    <row r="918" spans="1:17">
      <c r="A918" s="1109">
        <v>16459</v>
      </c>
      <c r="B918" s="1110" t="s">
        <v>0</v>
      </c>
      <c r="C918" s="1109">
        <v>16</v>
      </c>
      <c r="D918" s="1109">
        <v>14.875999999999999</v>
      </c>
      <c r="E918" s="1109">
        <v>94.5</v>
      </c>
      <c r="F918" s="1109">
        <v>0</v>
      </c>
      <c r="G918" s="1110" t="s">
        <v>10741</v>
      </c>
      <c r="H918" s="1110" t="s">
        <v>4654</v>
      </c>
      <c r="I918" s="1110" t="s">
        <v>10832</v>
      </c>
      <c r="J918" s="1109">
        <v>0</v>
      </c>
      <c r="K918" s="1109">
        <v>0</v>
      </c>
      <c r="L918" s="1109">
        <v>0</v>
      </c>
      <c r="M918" s="1109">
        <v>0</v>
      </c>
      <c r="N918" s="1109">
        <v>0</v>
      </c>
      <c r="O918" s="1109">
        <v>0</v>
      </c>
      <c r="P918" s="1109">
        <v>0</v>
      </c>
      <c r="Q918" s="1109">
        <v>0</v>
      </c>
    </row>
    <row r="919" spans="1:17">
      <c r="A919" s="1109">
        <v>16460</v>
      </c>
      <c r="B919" s="1110" t="s">
        <v>0</v>
      </c>
      <c r="C919" s="1109">
        <v>16</v>
      </c>
      <c r="D919" s="1109">
        <v>14.875999999999999</v>
      </c>
      <c r="E919" s="1109">
        <v>94.5</v>
      </c>
      <c r="F919" s="1109">
        <v>0</v>
      </c>
      <c r="G919" s="1110" t="s">
        <v>10741</v>
      </c>
      <c r="H919" s="1110" t="s">
        <v>4654</v>
      </c>
      <c r="I919" s="1110" t="s">
        <v>10839</v>
      </c>
      <c r="J919" s="1109">
        <v>0</v>
      </c>
      <c r="K919" s="1109">
        <v>0</v>
      </c>
      <c r="L919" s="1109">
        <v>0</v>
      </c>
      <c r="M919" s="1109">
        <v>0</v>
      </c>
      <c r="N919" s="1109">
        <v>0</v>
      </c>
      <c r="O919" s="1109">
        <v>0</v>
      </c>
      <c r="P919" s="1109">
        <v>0</v>
      </c>
      <c r="Q919" s="1109">
        <v>0</v>
      </c>
    </row>
    <row r="920" spans="1:17">
      <c r="A920" s="1109">
        <v>16461</v>
      </c>
      <c r="B920" s="1110" t="s">
        <v>0</v>
      </c>
      <c r="C920" s="1109">
        <v>16</v>
      </c>
      <c r="D920" s="1109">
        <v>14.875999999999999</v>
      </c>
      <c r="E920" s="1109">
        <v>94.5</v>
      </c>
      <c r="F920" s="1109">
        <v>0</v>
      </c>
      <c r="G920" s="1110" t="s">
        <v>10833</v>
      </c>
      <c r="H920" s="1110" t="s">
        <v>4654</v>
      </c>
      <c r="I920" s="1110" t="s">
        <v>10832</v>
      </c>
      <c r="J920" s="1109">
        <v>0</v>
      </c>
      <c r="K920" s="1109">
        <v>0</v>
      </c>
      <c r="L920" s="1109">
        <v>0</v>
      </c>
      <c r="M920" s="1109">
        <v>0</v>
      </c>
      <c r="N920" s="1109">
        <v>0</v>
      </c>
      <c r="O920" s="1109">
        <v>0</v>
      </c>
      <c r="P920" s="1109">
        <v>0</v>
      </c>
      <c r="Q920" s="1109">
        <v>0</v>
      </c>
    </row>
    <row r="921" spans="1:17">
      <c r="A921" s="1109">
        <v>16462</v>
      </c>
      <c r="B921" s="1110" t="s">
        <v>0</v>
      </c>
      <c r="C921" s="1109">
        <v>16</v>
      </c>
      <c r="D921" s="1109">
        <v>14.875999999999999</v>
      </c>
      <c r="E921" s="1109">
        <v>94.5</v>
      </c>
      <c r="F921" s="1109">
        <v>0</v>
      </c>
      <c r="G921" s="1110" t="s">
        <v>10833</v>
      </c>
      <c r="H921" s="1110" t="s">
        <v>4654</v>
      </c>
      <c r="I921" s="1110" t="s">
        <v>10839</v>
      </c>
      <c r="J921" s="1109">
        <v>0</v>
      </c>
      <c r="K921" s="1109">
        <v>0</v>
      </c>
      <c r="L921" s="1109">
        <v>0</v>
      </c>
      <c r="M921" s="1109">
        <v>0</v>
      </c>
      <c r="N921" s="1109">
        <v>0</v>
      </c>
      <c r="O921" s="1109">
        <v>0</v>
      </c>
      <c r="P921" s="1109">
        <v>0</v>
      </c>
      <c r="Q921" s="1109">
        <v>0</v>
      </c>
    </row>
    <row r="922" spans="1:17">
      <c r="A922" s="1109">
        <v>16463</v>
      </c>
      <c r="B922" s="1110" t="s">
        <v>0</v>
      </c>
      <c r="C922" s="1109">
        <v>16</v>
      </c>
      <c r="D922" s="1109">
        <v>14.875999999999999</v>
      </c>
      <c r="E922" s="1109">
        <v>94.5</v>
      </c>
      <c r="F922" s="1109">
        <v>0</v>
      </c>
      <c r="G922" s="1110" t="s">
        <v>10753</v>
      </c>
      <c r="H922" s="1110" t="s">
        <v>4654</v>
      </c>
      <c r="I922" s="1110" t="s">
        <v>10832</v>
      </c>
      <c r="J922" s="1109">
        <v>0</v>
      </c>
      <c r="K922" s="1109">
        <v>0</v>
      </c>
      <c r="L922" s="1109">
        <v>0</v>
      </c>
      <c r="M922" s="1109">
        <v>0</v>
      </c>
      <c r="N922" s="1109">
        <v>0</v>
      </c>
      <c r="O922" s="1109">
        <v>0</v>
      </c>
      <c r="P922" s="1109">
        <v>0</v>
      </c>
      <c r="Q922" s="1109">
        <v>0</v>
      </c>
    </row>
    <row r="923" spans="1:17">
      <c r="A923" s="1109">
        <v>16464</v>
      </c>
      <c r="B923" s="1110" t="s">
        <v>0</v>
      </c>
      <c r="C923" s="1109">
        <v>16</v>
      </c>
      <c r="D923" s="1109">
        <v>14.875999999999999</v>
      </c>
      <c r="E923" s="1109">
        <v>94.5</v>
      </c>
      <c r="F923" s="1109">
        <v>0</v>
      </c>
      <c r="G923" s="1110" t="s">
        <v>10753</v>
      </c>
      <c r="H923" s="1110" t="s">
        <v>4654</v>
      </c>
      <c r="I923" s="1110" t="s">
        <v>10839</v>
      </c>
      <c r="J923" s="1109">
        <v>0</v>
      </c>
      <c r="K923" s="1109">
        <v>0</v>
      </c>
      <c r="L923" s="1109">
        <v>0</v>
      </c>
      <c r="M923" s="1109">
        <v>0</v>
      </c>
      <c r="N923" s="1109">
        <v>0</v>
      </c>
      <c r="O923" s="1109">
        <v>0</v>
      </c>
      <c r="P923" s="1109">
        <v>0</v>
      </c>
      <c r="Q923" s="1109">
        <v>0</v>
      </c>
    </row>
    <row r="924" spans="1:17">
      <c r="A924" s="1109">
        <v>16465</v>
      </c>
      <c r="B924" s="1110" t="s">
        <v>0</v>
      </c>
      <c r="C924" s="1109">
        <v>16</v>
      </c>
      <c r="D924" s="1109">
        <v>14.875999999999999</v>
      </c>
      <c r="E924" s="1109">
        <v>94.5</v>
      </c>
      <c r="F924" s="1109">
        <v>0</v>
      </c>
      <c r="G924" s="1110" t="s">
        <v>10734</v>
      </c>
      <c r="H924" s="1110" t="s">
        <v>4654</v>
      </c>
      <c r="I924" s="1110" t="s">
        <v>10832</v>
      </c>
      <c r="J924" s="1109">
        <v>0</v>
      </c>
      <c r="K924" s="1109">
        <v>0</v>
      </c>
      <c r="L924" s="1109">
        <v>0</v>
      </c>
      <c r="M924" s="1109">
        <v>0</v>
      </c>
      <c r="N924" s="1109">
        <v>0</v>
      </c>
      <c r="O924" s="1109">
        <v>0</v>
      </c>
      <c r="P924" s="1109">
        <v>0</v>
      </c>
      <c r="Q924" s="1109">
        <v>0</v>
      </c>
    </row>
    <row r="925" spans="1:17">
      <c r="A925" s="1109">
        <v>16466</v>
      </c>
      <c r="B925" s="1110" t="s">
        <v>0</v>
      </c>
      <c r="C925" s="1109">
        <v>16</v>
      </c>
      <c r="D925" s="1109">
        <v>14.875999999999999</v>
      </c>
      <c r="E925" s="1109">
        <v>94.5</v>
      </c>
      <c r="F925" s="1109">
        <v>0</v>
      </c>
      <c r="G925" s="1110" t="s">
        <v>10734</v>
      </c>
      <c r="H925" s="1110" t="s">
        <v>4654</v>
      </c>
      <c r="I925" s="1110" t="s">
        <v>10839</v>
      </c>
      <c r="J925" s="1109">
        <v>0</v>
      </c>
      <c r="K925" s="1109">
        <v>0</v>
      </c>
      <c r="L925" s="1109">
        <v>0</v>
      </c>
      <c r="M925" s="1109">
        <v>0</v>
      </c>
      <c r="N925" s="1109">
        <v>0</v>
      </c>
      <c r="O925" s="1109">
        <v>0</v>
      </c>
      <c r="P925" s="1109">
        <v>0</v>
      </c>
      <c r="Q925" s="1109">
        <v>0</v>
      </c>
    </row>
    <row r="926" spans="1:17">
      <c r="A926" s="1109">
        <v>16467</v>
      </c>
      <c r="B926" s="1110" t="s">
        <v>0</v>
      </c>
      <c r="C926" s="1109">
        <v>16</v>
      </c>
      <c r="D926" s="1109">
        <v>15.01</v>
      </c>
      <c r="E926" s="1109">
        <v>84</v>
      </c>
      <c r="F926" s="1109">
        <v>0</v>
      </c>
      <c r="G926" s="1110" t="s">
        <v>10838</v>
      </c>
      <c r="H926" s="1110" t="s">
        <v>4654</v>
      </c>
      <c r="I926" s="1110" t="s">
        <v>10760</v>
      </c>
      <c r="J926" s="1109">
        <v>0</v>
      </c>
      <c r="K926" s="1109">
        <v>0</v>
      </c>
      <c r="L926" s="1109">
        <v>0</v>
      </c>
      <c r="M926" s="1109">
        <v>0</v>
      </c>
      <c r="N926" s="1109">
        <v>0</v>
      </c>
      <c r="O926" s="1109">
        <v>0</v>
      </c>
      <c r="P926" s="1109">
        <v>0</v>
      </c>
      <c r="Q926" s="1109">
        <v>0</v>
      </c>
    </row>
    <row r="927" spans="1:17">
      <c r="A927" s="1109">
        <v>16468</v>
      </c>
      <c r="B927" s="1110" t="s">
        <v>0</v>
      </c>
      <c r="C927" s="1109">
        <v>16</v>
      </c>
      <c r="D927" s="1109">
        <v>15.01</v>
      </c>
      <c r="E927" s="1109">
        <v>84</v>
      </c>
      <c r="F927" s="1109">
        <v>0</v>
      </c>
      <c r="G927" s="1110" t="s">
        <v>10838</v>
      </c>
      <c r="H927" s="1110" t="s">
        <v>4654</v>
      </c>
      <c r="I927" s="1110" t="s">
        <v>10735</v>
      </c>
      <c r="J927" s="1109">
        <v>0</v>
      </c>
      <c r="K927" s="1109">
        <v>0</v>
      </c>
      <c r="L927" s="1109">
        <v>0</v>
      </c>
      <c r="M927" s="1109">
        <v>0</v>
      </c>
      <c r="N927" s="1109">
        <v>0</v>
      </c>
      <c r="O927" s="1109">
        <v>0</v>
      </c>
      <c r="P927" s="1109">
        <v>0</v>
      </c>
      <c r="Q927" s="1109">
        <v>0</v>
      </c>
    </row>
    <row r="928" spans="1:17">
      <c r="A928" s="1109">
        <v>16469</v>
      </c>
      <c r="B928" s="1110" t="s">
        <v>0</v>
      </c>
      <c r="C928" s="1109">
        <v>16</v>
      </c>
      <c r="D928" s="1109">
        <v>15.01</v>
      </c>
      <c r="E928" s="1109">
        <v>84</v>
      </c>
      <c r="F928" s="1109">
        <v>0</v>
      </c>
      <c r="G928" s="1110" t="s">
        <v>10734</v>
      </c>
      <c r="H928" s="1110" t="s">
        <v>4654</v>
      </c>
      <c r="I928" s="1110" t="s">
        <v>10760</v>
      </c>
      <c r="J928" s="1109">
        <v>0</v>
      </c>
      <c r="K928" s="1109">
        <v>0</v>
      </c>
      <c r="L928" s="1109">
        <v>0</v>
      </c>
      <c r="M928" s="1109">
        <v>0</v>
      </c>
      <c r="N928" s="1109">
        <v>0</v>
      </c>
      <c r="O928" s="1109">
        <v>0</v>
      </c>
      <c r="P928" s="1109">
        <v>0</v>
      </c>
      <c r="Q928" s="1109">
        <v>0</v>
      </c>
    </row>
    <row r="929" spans="1:17">
      <c r="A929" s="1109">
        <v>16470</v>
      </c>
      <c r="B929" s="1110" t="s">
        <v>0</v>
      </c>
      <c r="C929" s="1109">
        <v>16</v>
      </c>
      <c r="D929" s="1109">
        <v>15.01</v>
      </c>
      <c r="E929" s="1109">
        <v>84</v>
      </c>
      <c r="F929" s="1109">
        <v>0</v>
      </c>
      <c r="G929" s="1110" t="s">
        <v>10775</v>
      </c>
      <c r="H929" s="1110" t="s">
        <v>4654</v>
      </c>
      <c r="I929" s="1110" t="s">
        <v>10760</v>
      </c>
      <c r="J929" s="1109">
        <v>0</v>
      </c>
      <c r="K929" s="1109">
        <v>0</v>
      </c>
      <c r="L929" s="1109">
        <v>0</v>
      </c>
      <c r="M929" s="1109">
        <v>0</v>
      </c>
      <c r="N929" s="1109">
        <v>0</v>
      </c>
      <c r="O929" s="1109">
        <v>0</v>
      </c>
      <c r="P929" s="1109">
        <v>0</v>
      </c>
      <c r="Q929" s="1109">
        <v>0</v>
      </c>
    </row>
    <row r="930" spans="1:17">
      <c r="A930" s="1109">
        <v>16471</v>
      </c>
      <c r="B930" s="1110" t="s">
        <v>0</v>
      </c>
      <c r="C930" s="1109">
        <v>16</v>
      </c>
      <c r="D930" s="1109">
        <v>15.01</v>
      </c>
      <c r="E930" s="1109">
        <v>84</v>
      </c>
      <c r="F930" s="1109">
        <v>0</v>
      </c>
      <c r="G930" s="1110" t="s">
        <v>10775</v>
      </c>
      <c r="H930" s="1110" t="s">
        <v>4654</v>
      </c>
      <c r="I930" s="1110" t="s">
        <v>10735</v>
      </c>
      <c r="J930" s="1109">
        <v>0</v>
      </c>
      <c r="K930" s="1109">
        <v>0</v>
      </c>
      <c r="L930" s="1109">
        <v>0</v>
      </c>
      <c r="M930" s="1109">
        <v>0</v>
      </c>
      <c r="N930" s="1109">
        <v>0</v>
      </c>
      <c r="O930" s="1109">
        <v>0</v>
      </c>
      <c r="P930" s="1109">
        <v>0</v>
      </c>
      <c r="Q930" s="1109">
        <v>0</v>
      </c>
    </row>
    <row r="931" spans="1:17">
      <c r="A931" s="1109">
        <v>16472</v>
      </c>
      <c r="B931" s="1110" t="s">
        <v>0</v>
      </c>
      <c r="C931" s="1109">
        <v>16</v>
      </c>
      <c r="D931" s="1109">
        <v>15.124000000000001</v>
      </c>
      <c r="E931" s="1109">
        <v>75</v>
      </c>
      <c r="F931" s="1109">
        <v>0</v>
      </c>
      <c r="G931" s="1110" t="s">
        <v>10838</v>
      </c>
      <c r="H931" s="1110" t="s">
        <v>4654</v>
      </c>
      <c r="I931" s="1110" t="s">
        <v>10760</v>
      </c>
      <c r="J931" s="1109">
        <v>0</v>
      </c>
      <c r="K931" s="1109">
        <v>0</v>
      </c>
      <c r="L931" s="1109">
        <v>0</v>
      </c>
      <c r="M931" s="1109">
        <v>0</v>
      </c>
      <c r="N931" s="1109">
        <v>0</v>
      </c>
      <c r="O931" s="1109">
        <v>0</v>
      </c>
      <c r="P931" s="1109">
        <v>0</v>
      </c>
      <c r="Q931" s="1109">
        <v>0</v>
      </c>
    </row>
    <row r="932" spans="1:17">
      <c r="A932" s="1109">
        <v>16473</v>
      </c>
      <c r="B932" s="1110" t="s">
        <v>0</v>
      </c>
      <c r="C932" s="1109">
        <v>16</v>
      </c>
      <c r="D932" s="1109">
        <v>15.124000000000001</v>
      </c>
      <c r="E932" s="1109">
        <v>75</v>
      </c>
      <c r="F932" s="1109">
        <v>0</v>
      </c>
      <c r="G932" s="1110" t="s">
        <v>10838</v>
      </c>
      <c r="H932" s="1110" t="s">
        <v>4654</v>
      </c>
      <c r="I932" s="1110" t="s">
        <v>10735</v>
      </c>
      <c r="J932" s="1109">
        <v>0</v>
      </c>
      <c r="K932" s="1109">
        <v>0</v>
      </c>
      <c r="L932" s="1109">
        <v>0</v>
      </c>
      <c r="M932" s="1109">
        <v>0</v>
      </c>
      <c r="N932" s="1109">
        <v>0</v>
      </c>
      <c r="O932" s="1109">
        <v>0</v>
      </c>
      <c r="P932" s="1109">
        <v>0</v>
      </c>
      <c r="Q932" s="1109">
        <v>0</v>
      </c>
    </row>
    <row r="933" spans="1:17">
      <c r="A933" s="1109">
        <v>16474</v>
      </c>
      <c r="B933" s="1110" t="s">
        <v>0</v>
      </c>
      <c r="C933" s="1109">
        <v>16</v>
      </c>
      <c r="D933" s="1109">
        <v>15.124000000000001</v>
      </c>
      <c r="E933" s="1109">
        <v>75</v>
      </c>
      <c r="F933" s="1109">
        <v>0</v>
      </c>
      <c r="G933" s="1110" t="s">
        <v>10734</v>
      </c>
      <c r="H933" s="1110" t="s">
        <v>4654</v>
      </c>
      <c r="I933" s="1110" t="s">
        <v>10760</v>
      </c>
      <c r="J933" s="1109">
        <v>0</v>
      </c>
      <c r="K933" s="1109">
        <v>0</v>
      </c>
      <c r="L933" s="1109">
        <v>0</v>
      </c>
      <c r="M933" s="1109">
        <v>0</v>
      </c>
      <c r="N933" s="1109">
        <v>0</v>
      </c>
      <c r="O933" s="1109">
        <v>0</v>
      </c>
      <c r="P933" s="1109">
        <v>0</v>
      </c>
      <c r="Q933" s="1109">
        <v>0</v>
      </c>
    </row>
    <row r="934" spans="1:17">
      <c r="A934" s="1109">
        <v>16475</v>
      </c>
      <c r="B934" s="1110" t="s">
        <v>0</v>
      </c>
      <c r="C934" s="1109">
        <v>16</v>
      </c>
      <c r="D934" s="1109">
        <v>15.124000000000001</v>
      </c>
      <c r="E934" s="1109">
        <v>75</v>
      </c>
      <c r="F934" s="1109">
        <v>0</v>
      </c>
      <c r="G934" s="1110" t="s">
        <v>10775</v>
      </c>
      <c r="H934" s="1110" t="s">
        <v>4654</v>
      </c>
      <c r="I934" s="1110" t="s">
        <v>10760</v>
      </c>
      <c r="J934" s="1109">
        <v>0</v>
      </c>
      <c r="K934" s="1109">
        <v>0</v>
      </c>
      <c r="L934" s="1109">
        <v>0</v>
      </c>
      <c r="M934" s="1109">
        <v>0</v>
      </c>
      <c r="N934" s="1109">
        <v>0</v>
      </c>
      <c r="O934" s="1109">
        <v>0</v>
      </c>
      <c r="P934" s="1109">
        <v>0</v>
      </c>
      <c r="Q934" s="1109">
        <v>0</v>
      </c>
    </row>
    <row r="935" spans="1:17">
      <c r="A935" s="1109">
        <v>16476</v>
      </c>
      <c r="B935" s="1110" t="s">
        <v>0</v>
      </c>
      <c r="C935" s="1109">
        <v>16</v>
      </c>
      <c r="D935" s="1109">
        <v>15.124000000000001</v>
      </c>
      <c r="E935" s="1109">
        <v>75</v>
      </c>
      <c r="F935" s="1109">
        <v>0</v>
      </c>
      <c r="G935" s="1110" t="s">
        <v>10775</v>
      </c>
      <c r="H935" s="1110" t="s">
        <v>4654</v>
      </c>
      <c r="I935" s="1110" t="s">
        <v>10735</v>
      </c>
      <c r="J935" s="1109">
        <v>0</v>
      </c>
      <c r="K935" s="1109">
        <v>0</v>
      </c>
      <c r="L935" s="1109">
        <v>0</v>
      </c>
      <c r="M935" s="1109">
        <v>0</v>
      </c>
      <c r="N935" s="1109">
        <v>0</v>
      </c>
      <c r="O935" s="1109">
        <v>0</v>
      </c>
      <c r="P935" s="1109">
        <v>0</v>
      </c>
      <c r="Q935" s="1109">
        <v>0</v>
      </c>
    </row>
    <row r="936" spans="1:17">
      <c r="A936" s="1109">
        <v>16477</v>
      </c>
      <c r="B936" s="1110" t="s">
        <v>0</v>
      </c>
      <c r="C936" s="1109">
        <v>14</v>
      </c>
      <c r="D936" s="1109">
        <v>12.4</v>
      </c>
      <c r="E936" s="1109">
        <v>113</v>
      </c>
      <c r="F936" s="1109">
        <v>0</v>
      </c>
      <c r="G936" s="1110" t="s">
        <v>10840</v>
      </c>
      <c r="H936" s="1110" t="s">
        <v>4654</v>
      </c>
      <c r="I936" s="1110" t="s">
        <v>10841</v>
      </c>
      <c r="J936" s="1109">
        <v>0</v>
      </c>
      <c r="K936" s="1109">
        <v>0</v>
      </c>
      <c r="L936" s="1109">
        <v>0</v>
      </c>
      <c r="M936" s="1109">
        <v>0</v>
      </c>
      <c r="N936" s="1109">
        <v>0</v>
      </c>
      <c r="O936" s="1109">
        <v>0</v>
      </c>
      <c r="P936" s="1109">
        <v>0</v>
      </c>
      <c r="Q936" s="1109">
        <v>0</v>
      </c>
    </row>
    <row r="937" spans="1:17">
      <c r="A937" s="1109">
        <v>16478</v>
      </c>
      <c r="B937" s="1110" t="s">
        <v>0</v>
      </c>
      <c r="C937" s="1109">
        <v>14</v>
      </c>
      <c r="D937" s="1109">
        <v>12.4</v>
      </c>
      <c r="E937" s="1109">
        <v>113</v>
      </c>
      <c r="F937" s="1109">
        <v>0</v>
      </c>
      <c r="G937" s="1110" t="s">
        <v>10840</v>
      </c>
      <c r="H937" s="1110" t="s">
        <v>4654</v>
      </c>
      <c r="I937" s="1110" t="s">
        <v>10832</v>
      </c>
      <c r="J937" s="1109">
        <v>0</v>
      </c>
      <c r="K937" s="1109">
        <v>0</v>
      </c>
      <c r="L937" s="1109">
        <v>0</v>
      </c>
      <c r="M937" s="1109">
        <v>0</v>
      </c>
      <c r="N937" s="1109">
        <v>0</v>
      </c>
      <c r="O937" s="1109">
        <v>0</v>
      </c>
      <c r="P937" s="1109">
        <v>0</v>
      </c>
      <c r="Q937" s="1109">
        <v>0</v>
      </c>
    </row>
    <row r="938" spans="1:17">
      <c r="A938" s="1109">
        <v>16479</v>
      </c>
      <c r="B938" s="1110" t="s">
        <v>0</v>
      </c>
      <c r="C938" s="1109">
        <v>14</v>
      </c>
      <c r="D938" s="1109">
        <v>12.4</v>
      </c>
      <c r="E938" s="1109">
        <v>113</v>
      </c>
      <c r="F938" s="1109">
        <v>0</v>
      </c>
      <c r="G938" s="1110" t="s">
        <v>10840</v>
      </c>
      <c r="H938" s="1110" t="s">
        <v>4654</v>
      </c>
      <c r="I938" s="1110" t="s">
        <v>10839</v>
      </c>
      <c r="J938" s="1109">
        <v>0</v>
      </c>
      <c r="K938" s="1109">
        <v>0</v>
      </c>
      <c r="L938" s="1109">
        <v>0</v>
      </c>
      <c r="M938" s="1109">
        <v>0</v>
      </c>
      <c r="N938" s="1109">
        <v>0</v>
      </c>
      <c r="O938" s="1109">
        <v>0</v>
      </c>
      <c r="P938" s="1109">
        <v>0</v>
      </c>
      <c r="Q938" s="1109">
        <v>0</v>
      </c>
    </row>
    <row r="939" spans="1:17">
      <c r="A939" s="1109">
        <v>16480</v>
      </c>
      <c r="B939" s="1110" t="s">
        <v>0</v>
      </c>
      <c r="C939" s="1109">
        <v>14</v>
      </c>
      <c r="D939" s="1109">
        <v>12.4</v>
      </c>
      <c r="E939" s="1109">
        <v>113</v>
      </c>
      <c r="F939" s="1109">
        <v>0</v>
      </c>
      <c r="G939" s="1110" t="s">
        <v>10842</v>
      </c>
      <c r="H939" s="1110" t="s">
        <v>4654</v>
      </c>
      <c r="I939" s="1110" t="s">
        <v>10841</v>
      </c>
      <c r="J939" s="1109">
        <v>0</v>
      </c>
      <c r="K939" s="1109">
        <v>0</v>
      </c>
      <c r="L939" s="1109">
        <v>0</v>
      </c>
      <c r="M939" s="1109">
        <v>0</v>
      </c>
      <c r="N939" s="1109">
        <v>0</v>
      </c>
      <c r="O939" s="1109">
        <v>0</v>
      </c>
      <c r="P939" s="1109">
        <v>0</v>
      </c>
      <c r="Q939" s="1109">
        <v>0</v>
      </c>
    </row>
    <row r="940" spans="1:17">
      <c r="A940" s="1109">
        <v>16481</v>
      </c>
      <c r="B940" s="1110" t="s">
        <v>0</v>
      </c>
      <c r="C940" s="1109">
        <v>14</v>
      </c>
      <c r="D940" s="1109">
        <v>12.4</v>
      </c>
      <c r="E940" s="1109">
        <v>113</v>
      </c>
      <c r="F940" s="1109">
        <v>0</v>
      </c>
      <c r="G940" s="1110" t="s">
        <v>10842</v>
      </c>
      <c r="H940" s="1110" t="s">
        <v>4654</v>
      </c>
      <c r="I940" s="1110" t="s">
        <v>10832</v>
      </c>
      <c r="J940" s="1109">
        <v>0</v>
      </c>
      <c r="K940" s="1109">
        <v>0</v>
      </c>
      <c r="L940" s="1109">
        <v>0</v>
      </c>
      <c r="M940" s="1109">
        <v>0</v>
      </c>
      <c r="N940" s="1109">
        <v>0</v>
      </c>
      <c r="O940" s="1109">
        <v>0</v>
      </c>
      <c r="P940" s="1109">
        <v>0</v>
      </c>
      <c r="Q940" s="1109">
        <v>0</v>
      </c>
    </row>
    <row r="941" spans="1:17">
      <c r="A941" s="1109">
        <v>16482</v>
      </c>
      <c r="B941" s="1110" t="s">
        <v>0</v>
      </c>
      <c r="C941" s="1109">
        <v>14</v>
      </c>
      <c r="D941" s="1109">
        <v>12.4</v>
      </c>
      <c r="E941" s="1109">
        <v>113</v>
      </c>
      <c r="F941" s="1109">
        <v>0</v>
      </c>
      <c r="G941" s="1110" t="s">
        <v>10842</v>
      </c>
      <c r="H941" s="1110" t="s">
        <v>4654</v>
      </c>
      <c r="I941" s="1110" t="s">
        <v>10839</v>
      </c>
      <c r="J941" s="1109">
        <v>0</v>
      </c>
      <c r="K941" s="1109">
        <v>0</v>
      </c>
      <c r="L941" s="1109">
        <v>0</v>
      </c>
      <c r="M941" s="1109">
        <v>0</v>
      </c>
      <c r="N941" s="1109">
        <v>0</v>
      </c>
      <c r="O941" s="1109">
        <v>0</v>
      </c>
      <c r="P941" s="1109">
        <v>0</v>
      </c>
      <c r="Q941" s="1109">
        <v>0</v>
      </c>
    </row>
    <row r="942" spans="1:17">
      <c r="A942" s="1109">
        <v>16483</v>
      </c>
      <c r="B942" s="1110" t="s">
        <v>0</v>
      </c>
      <c r="C942" s="1109">
        <v>14</v>
      </c>
      <c r="D942" s="1109">
        <v>12.4</v>
      </c>
      <c r="E942" s="1109">
        <v>113</v>
      </c>
      <c r="F942" s="1109">
        <v>0</v>
      </c>
      <c r="G942" s="1110" t="s">
        <v>10784</v>
      </c>
      <c r="H942" s="1110" t="s">
        <v>4654</v>
      </c>
      <c r="I942" s="1110" t="s">
        <v>10841</v>
      </c>
      <c r="J942" s="1109">
        <v>0</v>
      </c>
      <c r="K942" s="1109">
        <v>0</v>
      </c>
      <c r="L942" s="1109">
        <v>0</v>
      </c>
      <c r="M942" s="1109">
        <v>0</v>
      </c>
      <c r="N942" s="1109">
        <v>0</v>
      </c>
      <c r="O942" s="1109">
        <v>0</v>
      </c>
      <c r="P942" s="1109">
        <v>0</v>
      </c>
      <c r="Q942" s="1109">
        <v>0</v>
      </c>
    </row>
    <row r="943" spans="1:17">
      <c r="A943" s="1109">
        <v>16484</v>
      </c>
      <c r="B943" s="1110" t="s">
        <v>0</v>
      </c>
      <c r="C943" s="1109">
        <v>14</v>
      </c>
      <c r="D943" s="1109">
        <v>12.4</v>
      </c>
      <c r="E943" s="1109">
        <v>113</v>
      </c>
      <c r="F943" s="1109">
        <v>0</v>
      </c>
      <c r="G943" s="1110" t="s">
        <v>10784</v>
      </c>
      <c r="H943" s="1110" t="s">
        <v>4654</v>
      </c>
      <c r="I943" s="1110" t="s">
        <v>10832</v>
      </c>
      <c r="J943" s="1109">
        <v>0</v>
      </c>
      <c r="K943" s="1109">
        <v>0</v>
      </c>
      <c r="L943" s="1109">
        <v>0</v>
      </c>
      <c r="M943" s="1109">
        <v>0</v>
      </c>
      <c r="N943" s="1109">
        <v>0</v>
      </c>
      <c r="O943" s="1109">
        <v>0</v>
      </c>
      <c r="P943" s="1109">
        <v>0</v>
      </c>
      <c r="Q943" s="1109">
        <v>0</v>
      </c>
    </row>
    <row r="944" spans="1:17">
      <c r="A944" s="1109">
        <v>16485</v>
      </c>
      <c r="B944" s="1110" t="s">
        <v>0</v>
      </c>
      <c r="C944" s="1109">
        <v>14</v>
      </c>
      <c r="D944" s="1109">
        <v>12.4</v>
      </c>
      <c r="E944" s="1109">
        <v>113</v>
      </c>
      <c r="F944" s="1109">
        <v>0</v>
      </c>
      <c r="G944" s="1110" t="s">
        <v>10784</v>
      </c>
      <c r="H944" s="1110" t="s">
        <v>4654</v>
      </c>
      <c r="I944" s="1110" t="s">
        <v>10839</v>
      </c>
      <c r="J944" s="1109">
        <v>0</v>
      </c>
      <c r="K944" s="1109">
        <v>0</v>
      </c>
      <c r="L944" s="1109">
        <v>0</v>
      </c>
      <c r="M944" s="1109">
        <v>0</v>
      </c>
      <c r="N944" s="1109">
        <v>0</v>
      </c>
      <c r="O944" s="1109">
        <v>0</v>
      </c>
      <c r="P944" s="1109">
        <v>0</v>
      </c>
      <c r="Q944" s="1109">
        <v>0</v>
      </c>
    </row>
    <row r="945" spans="1:17">
      <c r="A945" s="1109">
        <v>16486</v>
      </c>
      <c r="B945" s="1110" t="s">
        <v>0</v>
      </c>
      <c r="C945" s="1109">
        <v>14</v>
      </c>
      <c r="D945" s="1109">
        <v>12.4</v>
      </c>
      <c r="E945" s="1109">
        <v>113</v>
      </c>
      <c r="F945" s="1109">
        <v>0</v>
      </c>
      <c r="G945" s="1110" t="s">
        <v>10741</v>
      </c>
      <c r="H945" s="1110" t="s">
        <v>4654</v>
      </c>
      <c r="I945" s="1110" t="s">
        <v>10841</v>
      </c>
      <c r="J945" s="1109">
        <v>0</v>
      </c>
      <c r="K945" s="1109">
        <v>0</v>
      </c>
      <c r="L945" s="1109">
        <v>0</v>
      </c>
      <c r="M945" s="1109">
        <v>0</v>
      </c>
      <c r="N945" s="1109">
        <v>0</v>
      </c>
      <c r="O945" s="1109">
        <v>0</v>
      </c>
      <c r="P945" s="1109">
        <v>0</v>
      </c>
      <c r="Q945" s="1109">
        <v>0</v>
      </c>
    </row>
    <row r="946" spans="1:17">
      <c r="A946" s="1109">
        <v>16487</v>
      </c>
      <c r="B946" s="1110" t="s">
        <v>0</v>
      </c>
      <c r="C946" s="1109">
        <v>14</v>
      </c>
      <c r="D946" s="1109">
        <v>12.4</v>
      </c>
      <c r="E946" s="1109">
        <v>113</v>
      </c>
      <c r="F946" s="1109">
        <v>0</v>
      </c>
      <c r="G946" s="1110" t="s">
        <v>10741</v>
      </c>
      <c r="H946" s="1110" t="s">
        <v>4654</v>
      </c>
      <c r="I946" s="1110" t="s">
        <v>10832</v>
      </c>
      <c r="J946" s="1109">
        <v>0</v>
      </c>
      <c r="K946" s="1109">
        <v>0</v>
      </c>
      <c r="L946" s="1109">
        <v>0</v>
      </c>
      <c r="M946" s="1109">
        <v>0</v>
      </c>
      <c r="N946" s="1109">
        <v>0</v>
      </c>
      <c r="O946" s="1109">
        <v>0</v>
      </c>
      <c r="P946" s="1109">
        <v>0</v>
      </c>
      <c r="Q946" s="1109">
        <v>0</v>
      </c>
    </row>
    <row r="947" spans="1:17">
      <c r="A947" s="1109">
        <v>16488</v>
      </c>
      <c r="B947" s="1110" t="s">
        <v>0</v>
      </c>
      <c r="C947" s="1109">
        <v>14</v>
      </c>
      <c r="D947" s="1109">
        <v>12.4</v>
      </c>
      <c r="E947" s="1109">
        <v>113</v>
      </c>
      <c r="F947" s="1109">
        <v>0</v>
      </c>
      <c r="G947" s="1110" t="s">
        <v>10741</v>
      </c>
      <c r="H947" s="1110" t="s">
        <v>4654</v>
      </c>
      <c r="I947" s="1110" t="s">
        <v>10839</v>
      </c>
      <c r="J947" s="1109">
        <v>0</v>
      </c>
      <c r="K947" s="1109">
        <v>0</v>
      </c>
      <c r="L947" s="1109">
        <v>0</v>
      </c>
      <c r="M947" s="1109">
        <v>0</v>
      </c>
      <c r="N947" s="1109">
        <v>0</v>
      </c>
      <c r="O947" s="1109">
        <v>0</v>
      </c>
      <c r="P947" s="1109">
        <v>0</v>
      </c>
      <c r="Q947" s="1109">
        <v>0</v>
      </c>
    </row>
    <row r="948" spans="1:17">
      <c r="A948" s="1109">
        <v>16489</v>
      </c>
      <c r="B948" s="1110" t="s">
        <v>0</v>
      </c>
      <c r="C948" s="1109">
        <v>14</v>
      </c>
      <c r="D948" s="1109">
        <v>12.4</v>
      </c>
      <c r="E948" s="1109">
        <v>113</v>
      </c>
      <c r="F948" s="1109">
        <v>0</v>
      </c>
      <c r="G948" s="1110" t="s">
        <v>10833</v>
      </c>
      <c r="H948" s="1110" t="s">
        <v>4654</v>
      </c>
      <c r="I948" s="1110" t="s">
        <v>10841</v>
      </c>
      <c r="J948" s="1109">
        <v>0</v>
      </c>
      <c r="K948" s="1109">
        <v>0</v>
      </c>
      <c r="L948" s="1109">
        <v>0</v>
      </c>
      <c r="M948" s="1109">
        <v>0</v>
      </c>
      <c r="N948" s="1109">
        <v>0</v>
      </c>
      <c r="O948" s="1109">
        <v>0</v>
      </c>
      <c r="P948" s="1109">
        <v>0</v>
      </c>
      <c r="Q948" s="1109">
        <v>0</v>
      </c>
    </row>
    <row r="949" spans="1:17">
      <c r="A949" s="1109">
        <v>16490</v>
      </c>
      <c r="B949" s="1110" t="s">
        <v>0</v>
      </c>
      <c r="C949" s="1109">
        <v>14</v>
      </c>
      <c r="D949" s="1109">
        <v>12.4</v>
      </c>
      <c r="E949" s="1109">
        <v>113</v>
      </c>
      <c r="F949" s="1109">
        <v>0</v>
      </c>
      <c r="G949" s="1110" t="s">
        <v>10833</v>
      </c>
      <c r="H949" s="1110" t="s">
        <v>4654</v>
      </c>
      <c r="I949" s="1110" t="s">
        <v>10832</v>
      </c>
      <c r="J949" s="1109">
        <v>0</v>
      </c>
      <c r="K949" s="1109">
        <v>0</v>
      </c>
      <c r="L949" s="1109">
        <v>0</v>
      </c>
      <c r="M949" s="1109">
        <v>0</v>
      </c>
      <c r="N949" s="1109">
        <v>0</v>
      </c>
      <c r="O949" s="1109">
        <v>0</v>
      </c>
      <c r="P949" s="1109">
        <v>0</v>
      </c>
      <c r="Q949" s="1109">
        <v>0</v>
      </c>
    </row>
    <row r="950" spans="1:17">
      <c r="A950" s="1109">
        <v>16491</v>
      </c>
      <c r="B950" s="1110" t="s">
        <v>0</v>
      </c>
      <c r="C950" s="1109">
        <v>14</v>
      </c>
      <c r="D950" s="1109">
        <v>12.4</v>
      </c>
      <c r="E950" s="1109">
        <v>113</v>
      </c>
      <c r="F950" s="1109">
        <v>0</v>
      </c>
      <c r="G950" s="1110" t="s">
        <v>10833</v>
      </c>
      <c r="H950" s="1110" t="s">
        <v>4654</v>
      </c>
      <c r="I950" s="1110" t="s">
        <v>10839</v>
      </c>
      <c r="J950" s="1109">
        <v>0</v>
      </c>
      <c r="K950" s="1109">
        <v>0</v>
      </c>
      <c r="L950" s="1109">
        <v>0</v>
      </c>
      <c r="M950" s="1109">
        <v>0</v>
      </c>
      <c r="N950" s="1109">
        <v>0</v>
      </c>
      <c r="O950" s="1109">
        <v>0</v>
      </c>
      <c r="P950" s="1109">
        <v>0</v>
      </c>
      <c r="Q950" s="1109">
        <v>0</v>
      </c>
    </row>
    <row r="951" spans="1:17">
      <c r="A951" s="1109">
        <v>16492</v>
      </c>
      <c r="B951" s="1110" t="s">
        <v>0</v>
      </c>
      <c r="C951" s="1109">
        <v>14</v>
      </c>
      <c r="D951" s="1109">
        <v>12.4</v>
      </c>
      <c r="E951" s="1109">
        <v>113</v>
      </c>
      <c r="F951" s="1109">
        <v>0</v>
      </c>
      <c r="G951" s="1110" t="s">
        <v>10753</v>
      </c>
      <c r="H951" s="1110" t="s">
        <v>4654</v>
      </c>
      <c r="I951" s="1110" t="s">
        <v>10841</v>
      </c>
      <c r="J951" s="1109">
        <v>0</v>
      </c>
      <c r="K951" s="1109">
        <v>0</v>
      </c>
      <c r="L951" s="1109">
        <v>0</v>
      </c>
      <c r="M951" s="1109">
        <v>0</v>
      </c>
      <c r="N951" s="1109">
        <v>0</v>
      </c>
      <c r="O951" s="1109">
        <v>0</v>
      </c>
      <c r="P951" s="1109">
        <v>0</v>
      </c>
      <c r="Q951" s="1109">
        <v>0</v>
      </c>
    </row>
    <row r="952" spans="1:17">
      <c r="A952" s="1109">
        <v>16493</v>
      </c>
      <c r="B952" s="1110" t="s">
        <v>0</v>
      </c>
      <c r="C952" s="1109">
        <v>14</v>
      </c>
      <c r="D952" s="1109">
        <v>12.4</v>
      </c>
      <c r="E952" s="1109">
        <v>113</v>
      </c>
      <c r="F952" s="1109">
        <v>0</v>
      </c>
      <c r="G952" s="1110" t="s">
        <v>10753</v>
      </c>
      <c r="H952" s="1110" t="s">
        <v>4654</v>
      </c>
      <c r="I952" s="1110" t="s">
        <v>10832</v>
      </c>
      <c r="J952" s="1109">
        <v>0</v>
      </c>
      <c r="K952" s="1109">
        <v>0</v>
      </c>
      <c r="L952" s="1109">
        <v>0</v>
      </c>
      <c r="M952" s="1109">
        <v>0</v>
      </c>
      <c r="N952" s="1109">
        <v>0</v>
      </c>
      <c r="O952" s="1109">
        <v>0</v>
      </c>
      <c r="P952" s="1109">
        <v>0</v>
      </c>
      <c r="Q952" s="1109">
        <v>0</v>
      </c>
    </row>
    <row r="953" spans="1:17">
      <c r="A953" s="1109">
        <v>16494</v>
      </c>
      <c r="B953" s="1110" t="s">
        <v>0</v>
      </c>
      <c r="C953" s="1109">
        <v>14</v>
      </c>
      <c r="D953" s="1109">
        <v>12.4</v>
      </c>
      <c r="E953" s="1109">
        <v>113</v>
      </c>
      <c r="F953" s="1109">
        <v>0</v>
      </c>
      <c r="G953" s="1110" t="s">
        <v>10753</v>
      </c>
      <c r="H953" s="1110" t="s">
        <v>4654</v>
      </c>
      <c r="I953" s="1110" t="s">
        <v>10839</v>
      </c>
      <c r="J953" s="1109">
        <v>0</v>
      </c>
      <c r="K953" s="1109">
        <v>0</v>
      </c>
      <c r="L953" s="1109">
        <v>0</v>
      </c>
      <c r="M953" s="1109">
        <v>0</v>
      </c>
      <c r="N953" s="1109">
        <v>0</v>
      </c>
      <c r="O953" s="1109">
        <v>0</v>
      </c>
      <c r="P953" s="1109">
        <v>0</v>
      </c>
      <c r="Q953" s="1109">
        <v>0</v>
      </c>
    </row>
    <row r="954" spans="1:17">
      <c r="A954" s="1109">
        <v>16495</v>
      </c>
      <c r="B954" s="1110" t="s">
        <v>0</v>
      </c>
      <c r="C954" s="1109">
        <v>14</v>
      </c>
      <c r="D954" s="1109">
        <v>12.4</v>
      </c>
      <c r="E954" s="1109">
        <v>113</v>
      </c>
      <c r="F954" s="1109">
        <v>0</v>
      </c>
      <c r="G954" s="1110" t="s">
        <v>10739</v>
      </c>
      <c r="H954" s="1110" t="s">
        <v>4654</v>
      </c>
      <c r="I954" s="1110" t="s">
        <v>10841</v>
      </c>
      <c r="J954" s="1109">
        <v>0</v>
      </c>
      <c r="K954" s="1109">
        <v>0</v>
      </c>
      <c r="L954" s="1109">
        <v>0</v>
      </c>
      <c r="M954" s="1109">
        <v>0</v>
      </c>
      <c r="N954" s="1109">
        <v>0</v>
      </c>
      <c r="O954" s="1109">
        <v>0</v>
      </c>
      <c r="P954" s="1109">
        <v>0</v>
      </c>
      <c r="Q954" s="1109">
        <v>0</v>
      </c>
    </row>
    <row r="955" spans="1:17">
      <c r="A955" s="1109">
        <v>16496</v>
      </c>
      <c r="B955" s="1110" t="s">
        <v>0</v>
      </c>
      <c r="C955" s="1109">
        <v>14</v>
      </c>
      <c r="D955" s="1109">
        <v>12.4</v>
      </c>
      <c r="E955" s="1109">
        <v>113</v>
      </c>
      <c r="F955" s="1109">
        <v>0</v>
      </c>
      <c r="G955" s="1110" t="s">
        <v>10739</v>
      </c>
      <c r="H955" s="1110" t="s">
        <v>4654</v>
      </c>
      <c r="I955" s="1110" t="s">
        <v>10832</v>
      </c>
      <c r="J955" s="1109">
        <v>0</v>
      </c>
      <c r="K955" s="1109">
        <v>0</v>
      </c>
      <c r="L955" s="1109">
        <v>0</v>
      </c>
      <c r="M955" s="1109">
        <v>0</v>
      </c>
      <c r="N955" s="1109">
        <v>0</v>
      </c>
      <c r="O955" s="1109">
        <v>0</v>
      </c>
      <c r="P955" s="1109">
        <v>0</v>
      </c>
      <c r="Q955" s="1109">
        <v>0</v>
      </c>
    </row>
    <row r="956" spans="1:17">
      <c r="A956" s="1109">
        <v>16497</v>
      </c>
      <c r="B956" s="1110" t="s">
        <v>0</v>
      </c>
      <c r="C956" s="1109">
        <v>14</v>
      </c>
      <c r="D956" s="1109">
        <v>12.4</v>
      </c>
      <c r="E956" s="1109">
        <v>113</v>
      </c>
      <c r="F956" s="1109">
        <v>0</v>
      </c>
      <c r="G956" s="1110" t="s">
        <v>10739</v>
      </c>
      <c r="H956" s="1110" t="s">
        <v>4654</v>
      </c>
      <c r="I956" s="1110" t="s">
        <v>10839</v>
      </c>
      <c r="J956" s="1109">
        <v>0</v>
      </c>
      <c r="K956" s="1109">
        <v>0</v>
      </c>
      <c r="L956" s="1109">
        <v>0</v>
      </c>
      <c r="M956" s="1109">
        <v>0</v>
      </c>
      <c r="N956" s="1109">
        <v>0</v>
      </c>
      <c r="O956" s="1109">
        <v>0</v>
      </c>
      <c r="P956" s="1109">
        <v>0</v>
      </c>
      <c r="Q956" s="1109">
        <v>0</v>
      </c>
    </row>
    <row r="957" spans="1:17">
      <c r="A957" s="1109">
        <v>16498</v>
      </c>
      <c r="B957" s="1110" t="s">
        <v>0</v>
      </c>
      <c r="C957" s="1109">
        <v>14</v>
      </c>
      <c r="D957" s="1109">
        <v>12.5</v>
      </c>
      <c r="E957" s="1109">
        <v>107</v>
      </c>
      <c r="F957" s="1109">
        <v>0</v>
      </c>
      <c r="G957" s="1110" t="s">
        <v>10840</v>
      </c>
      <c r="H957" s="1110" t="s">
        <v>4654</v>
      </c>
      <c r="I957" s="1110" t="s">
        <v>10841</v>
      </c>
      <c r="J957" s="1109">
        <v>0</v>
      </c>
      <c r="K957" s="1109">
        <v>0</v>
      </c>
      <c r="L957" s="1109">
        <v>0</v>
      </c>
      <c r="M957" s="1109">
        <v>0</v>
      </c>
      <c r="N957" s="1109">
        <v>0</v>
      </c>
      <c r="O957" s="1109">
        <v>0</v>
      </c>
      <c r="P957" s="1109">
        <v>0</v>
      </c>
      <c r="Q957" s="1109">
        <v>0</v>
      </c>
    </row>
    <row r="958" spans="1:17">
      <c r="A958" s="1109">
        <v>16499</v>
      </c>
      <c r="B958" s="1110" t="s">
        <v>0</v>
      </c>
      <c r="C958" s="1109">
        <v>14</v>
      </c>
      <c r="D958" s="1109">
        <v>12.5</v>
      </c>
      <c r="E958" s="1109">
        <v>107</v>
      </c>
      <c r="F958" s="1109">
        <v>0</v>
      </c>
      <c r="G958" s="1110" t="s">
        <v>10840</v>
      </c>
      <c r="H958" s="1110" t="s">
        <v>4654</v>
      </c>
      <c r="I958" s="1110" t="s">
        <v>10832</v>
      </c>
      <c r="J958" s="1109">
        <v>0</v>
      </c>
      <c r="K958" s="1109">
        <v>0</v>
      </c>
      <c r="L958" s="1109">
        <v>0</v>
      </c>
      <c r="M958" s="1109">
        <v>0</v>
      </c>
      <c r="N958" s="1109">
        <v>0</v>
      </c>
      <c r="O958" s="1109">
        <v>0</v>
      </c>
      <c r="P958" s="1109">
        <v>0</v>
      </c>
      <c r="Q958" s="1109">
        <v>0</v>
      </c>
    </row>
    <row r="959" spans="1:17">
      <c r="A959" s="1109">
        <v>16500</v>
      </c>
      <c r="B959" s="1110" t="s">
        <v>0</v>
      </c>
      <c r="C959" s="1109">
        <v>14</v>
      </c>
      <c r="D959" s="1109">
        <v>12.5</v>
      </c>
      <c r="E959" s="1109">
        <v>107</v>
      </c>
      <c r="F959" s="1109">
        <v>0</v>
      </c>
      <c r="G959" s="1110" t="s">
        <v>10840</v>
      </c>
      <c r="H959" s="1110" t="s">
        <v>4654</v>
      </c>
      <c r="I959" s="1110" t="s">
        <v>10839</v>
      </c>
      <c r="J959" s="1109">
        <v>0</v>
      </c>
      <c r="K959" s="1109">
        <v>0</v>
      </c>
      <c r="L959" s="1109">
        <v>0</v>
      </c>
      <c r="M959" s="1109">
        <v>0</v>
      </c>
      <c r="N959" s="1109">
        <v>0</v>
      </c>
      <c r="O959" s="1109">
        <v>0</v>
      </c>
      <c r="P959" s="1109">
        <v>0</v>
      </c>
      <c r="Q959" s="1109">
        <v>0</v>
      </c>
    </row>
    <row r="960" spans="1:17">
      <c r="A960" s="1109">
        <v>16501</v>
      </c>
      <c r="B960" s="1110" t="s">
        <v>0</v>
      </c>
      <c r="C960" s="1109">
        <v>14</v>
      </c>
      <c r="D960" s="1109">
        <v>12.5</v>
      </c>
      <c r="E960" s="1109">
        <v>107</v>
      </c>
      <c r="F960" s="1109">
        <v>0</v>
      </c>
      <c r="G960" s="1110" t="s">
        <v>10842</v>
      </c>
      <c r="H960" s="1110" t="s">
        <v>4654</v>
      </c>
      <c r="I960" s="1110" t="s">
        <v>10841</v>
      </c>
      <c r="J960" s="1109">
        <v>0</v>
      </c>
      <c r="K960" s="1109">
        <v>0</v>
      </c>
      <c r="L960" s="1109">
        <v>0</v>
      </c>
      <c r="M960" s="1109">
        <v>0</v>
      </c>
      <c r="N960" s="1109">
        <v>0</v>
      </c>
      <c r="O960" s="1109">
        <v>0</v>
      </c>
      <c r="P960" s="1109">
        <v>0</v>
      </c>
      <c r="Q960" s="1109">
        <v>0</v>
      </c>
    </row>
    <row r="961" spans="1:17">
      <c r="A961" s="1109">
        <v>16502</v>
      </c>
      <c r="B961" s="1110" t="s">
        <v>0</v>
      </c>
      <c r="C961" s="1109">
        <v>14</v>
      </c>
      <c r="D961" s="1109">
        <v>12.5</v>
      </c>
      <c r="E961" s="1109">
        <v>107</v>
      </c>
      <c r="F961" s="1109">
        <v>0</v>
      </c>
      <c r="G961" s="1110" t="s">
        <v>10842</v>
      </c>
      <c r="H961" s="1110" t="s">
        <v>4654</v>
      </c>
      <c r="I961" s="1110" t="s">
        <v>10832</v>
      </c>
      <c r="J961" s="1109">
        <v>0</v>
      </c>
      <c r="K961" s="1109">
        <v>0</v>
      </c>
      <c r="L961" s="1109">
        <v>0</v>
      </c>
      <c r="M961" s="1109">
        <v>0</v>
      </c>
      <c r="N961" s="1109">
        <v>0</v>
      </c>
      <c r="O961" s="1109">
        <v>0</v>
      </c>
      <c r="P961" s="1109">
        <v>0</v>
      </c>
      <c r="Q961" s="1109">
        <v>0</v>
      </c>
    </row>
    <row r="962" spans="1:17">
      <c r="A962" s="1109">
        <v>16503</v>
      </c>
      <c r="B962" s="1110" t="s">
        <v>0</v>
      </c>
      <c r="C962" s="1109">
        <v>14</v>
      </c>
      <c r="D962" s="1109">
        <v>12.5</v>
      </c>
      <c r="E962" s="1109">
        <v>107</v>
      </c>
      <c r="F962" s="1109">
        <v>0</v>
      </c>
      <c r="G962" s="1110" t="s">
        <v>10842</v>
      </c>
      <c r="H962" s="1110" t="s">
        <v>4654</v>
      </c>
      <c r="I962" s="1110" t="s">
        <v>10839</v>
      </c>
      <c r="J962" s="1109">
        <v>0</v>
      </c>
      <c r="K962" s="1109">
        <v>0</v>
      </c>
      <c r="L962" s="1109">
        <v>0</v>
      </c>
      <c r="M962" s="1109">
        <v>0</v>
      </c>
      <c r="N962" s="1109">
        <v>0</v>
      </c>
      <c r="O962" s="1109">
        <v>0</v>
      </c>
      <c r="P962" s="1109">
        <v>0</v>
      </c>
      <c r="Q962" s="1109">
        <v>0</v>
      </c>
    </row>
    <row r="963" spans="1:17">
      <c r="A963" s="1109">
        <v>16504</v>
      </c>
      <c r="B963" s="1110" t="s">
        <v>0</v>
      </c>
      <c r="C963" s="1109">
        <v>14</v>
      </c>
      <c r="D963" s="1109">
        <v>12.5</v>
      </c>
      <c r="E963" s="1109">
        <v>107</v>
      </c>
      <c r="F963" s="1109">
        <v>0</v>
      </c>
      <c r="G963" s="1110" t="s">
        <v>10784</v>
      </c>
      <c r="H963" s="1110" t="s">
        <v>4654</v>
      </c>
      <c r="I963" s="1110" t="s">
        <v>10841</v>
      </c>
      <c r="J963" s="1109">
        <v>0</v>
      </c>
      <c r="K963" s="1109">
        <v>0</v>
      </c>
      <c r="L963" s="1109">
        <v>0</v>
      </c>
      <c r="M963" s="1109">
        <v>0</v>
      </c>
      <c r="N963" s="1109">
        <v>0</v>
      </c>
      <c r="O963" s="1109">
        <v>0</v>
      </c>
      <c r="P963" s="1109">
        <v>0</v>
      </c>
      <c r="Q963" s="1109">
        <v>0</v>
      </c>
    </row>
    <row r="964" spans="1:17">
      <c r="A964" s="1109">
        <v>16505</v>
      </c>
      <c r="B964" s="1110" t="s">
        <v>0</v>
      </c>
      <c r="C964" s="1109">
        <v>14</v>
      </c>
      <c r="D964" s="1109">
        <v>12.5</v>
      </c>
      <c r="E964" s="1109">
        <v>107</v>
      </c>
      <c r="F964" s="1109">
        <v>0</v>
      </c>
      <c r="G964" s="1110" t="s">
        <v>10784</v>
      </c>
      <c r="H964" s="1110" t="s">
        <v>4654</v>
      </c>
      <c r="I964" s="1110" t="s">
        <v>10832</v>
      </c>
      <c r="J964" s="1109">
        <v>0</v>
      </c>
      <c r="K964" s="1109">
        <v>0</v>
      </c>
      <c r="L964" s="1109">
        <v>0</v>
      </c>
      <c r="M964" s="1109">
        <v>0</v>
      </c>
      <c r="N964" s="1109">
        <v>0</v>
      </c>
      <c r="O964" s="1109">
        <v>0</v>
      </c>
      <c r="P964" s="1109">
        <v>0</v>
      </c>
      <c r="Q964" s="1109">
        <v>0</v>
      </c>
    </row>
    <row r="965" spans="1:17">
      <c r="A965" s="1109">
        <v>16506</v>
      </c>
      <c r="B965" s="1110" t="s">
        <v>0</v>
      </c>
      <c r="C965" s="1109">
        <v>14</v>
      </c>
      <c r="D965" s="1109">
        <v>12.5</v>
      </c>
      <c r="E965" s="1109">
        <v>107</v>
      </c>
      <c r="F965" s="1109">
        <v>0</v>
      </c>
      <c r="G965" s="1110" t="s">
        <v>10784</v>
      </c>
      <c r="H965" s="1110" t="s">
        <v>4654</v>
      </c>
      <c r="I965" s="1110" t="s">
        <v>10839</v>
      </c>
      <c r="J965" s="1109">
        <v>0</v>
      </c>
      <c r="K965" s="1109">
        <v>0</v>
      </c>
      <c r="L965" s="1109">
        <v>0</v>
      </c>
      <c r="M965" s="1109">
        <v>0</v>
      </c>
      <c r="N965" s="1109">
        <v>0</v>
      </c>
      <c r="O965" s="1109">
        <v>0</v>
      </c>
      <c r="P965" s="1109">
        <v>0</v>
      </c>
      <c r="Q965" s="1109">
        <v>0</v>
      </c>
    </row>
    <row r="966" spans="1:17">
      <c r="A966" s="1109">
        <v>16507</v>
      </c>
      <c r="B966" s="1110" t="s">
        <v>0</v>
      </c>
      <c r="C966" s="1109">
        <v>14</v>
      </c>
      <c r="D966" s="1109">
        <v>12.5</v>
      </c>
      <c r="E966" s="1109">
        <v>107</v>
      </c>
      <c r="F966" s="1109">
        <v>0</v>
      </c>
      <c r="G966" s="1110" t="s">
        <v>10741</v>
      </c>
      <c r="H966" s="1110" t="s">
        <v>4654</v>
      </c>
      <c r="I966" s="1110" t="s">
        <v>10841</v>
      </c>
      <c r="J966" s="1109">
        <v>0</v>
      </c>
      <c r="K966" s="1109">
        <v>0</v>
      </c>
      <c r="L966" s="1109">
        <v>0</v>
      </c>
      <c r="M966" s="1109">
        <v>0</v>
      </c>
      <c r="N966" s="1109">
        <v>0</v>
      </c>
      <c r="O966" s="1109">
        <v>0</v>
      </c>
      <c r="P966" s="1109">
        <v>0</v>
      </c>
      <c r="Q966" s="1109">
        <v>0</v>
      </c>
    </row>
    <row r="967" spans="1:17">
      <c r="A967" s="1109">
        <v>16508</v>
      </c>
      <c r="B967" s="1110" t="s">
        <v>0</v>
      </c>
      <c r="C967" s="1109">
        <v>14</v>
      </c>
      <c r="D967" s="1109">
        <v>12.5</v>
      </c>
      <c r="E967" s="1109">
        <v>107</v>
      </c>
      <c r="F967" s="1109">
        <v>0</v>
      </c>
      <c r="G967" s="1110" t="s">
        <v>10741</v>
      </c>
      <c r="H967" s="1110" t="s">
        <v>4654</v>
      </c>
      <c r="I967" s="1110" t="s">
        <v>10832</v>
      </c>
      <c r="J967" s="1109">
        <v>0</v>
      </c>
      <c r="K967" s="1109">
        <v>0</v>
      </c>
      <c r="L967" s="1109">
        <v>0</v>
      </c>
      <c r="M967" s="1109">
        <v>0</v>
      </c>
      <c r="N967" s="1109">
        <v>0</v>
      </c>
      <c r="O967" s="1109">
        <v>0</v>
      </c>
      <c r="P967" s="1109">
        <v>0</v>
      </c>
      <c r="Q967" s="1109">
        <v>0</v>
      </c>
    </row>
    <row r="968" spans="1:17">
      <c r="A968" s="1109">
        <v>16509</v>
      </c>
      <c r="B968" s="1110" t="s">
        <v>0</v>
      </c>
      <c r="C968" s="1109">
        <v>14</v>
      </c>
      <c r="D968" s="1109">
        <v>12.5</v>
      </c>
      <c r="E968" s="1109">
        <v>107</v>
      </c>
      <c r="F968" s="1109">
        <v>0</v>
      </c>
      <c r="G968" s="1110" t="s">
        <v>10741</v>
      </c>
      <c r="H968" s="1110" t="s">
        <v>4654</v>
      </c>
      <c r="I968" s="1110" t="s">
        <v>10839</v>
      </c>
      <c r="J968" s="1109">
        <v>0</v>
      </c>
      <c r="K968" s="1109">
        <v>0</v>
      </c>
      <c r="L968" s="1109">
        <v>0</v>
      </c>
      <c r="M968" s="1109">
        <v>0</v>
      </c>
      <c r="N968" s="1109">
        <v>0</v>
      </c>
      <c r="O968" s="1109">
        <v>0</v>
      </c>
      <c r="P968" s="1109">
        <v>0</v>
      </c>
      <c r="Q968" s="1109">
        <v>0</v>
      </c>
    </row>
    <row r="969" spans="1:17">
      <c r="A969" s="1109">
        <v>16510</v>
      </c>
      <c r="B969" s="1110" t="s">
        <v>0</v>
      </c>
      <c r="C969" s="1109">
        <v>14</v>
      </c>
      <c r="D969" s="1109">
        <v>12.5</v>
      </c>
      <c r="E969" s="1109">
        <v>107</v>
      </c>
      <c r="F969" s="1109">
        <v>0</v>
      </c>
      <c r="G969" s="1110" t="s">
        <v>10833</v>
      </c>
      <c r="H969" s="1110" t="s">
        <v>4654</v>
      </c>
      <c r="I969" s="1110" t="s">
        <v>10841</v>
      </c>
      <c r="J969" s="1109">
        <v>0</v>
      </c>
      <c r="K969" s="1109">
        <v>0</v>
      </c>
      <c r="L969" s="1109">
        <v>0</v>
      </c>
      <c r="M969" s="1109">
        <v>0</v>
      </c>
      <c r="N969" s="1109">
        <v>0</v>
      </c>
      <c r="O969" s="1109">
        <v>0</v>
      </c>
      <c r="P969" s="1109">
        <v>0</v>
      </c>
      <c r="Q969" s="1109">
        <v>0</v>
      </c>
    </row>
    <row r="970" spans="1:17">
      <c r="A970" s="1109">
        <v>16511</v>
      </c>
      <c r="B970" s="1110" t="s">
        <v>0</v>
      </c>
      <c r="C970" s="1109">
        <v>14</v>
      </c>
      <c r="D970" s="1109">
        <v>12.5</v>
      </c>
      <c r="E970" s="1109">
        <v>107</v>
      </c>
      <c r="F970" s="1109">
        <v>0</v>
      </c>
      <c r="G970" s="1110" t="s">
        <v>10833</v>
      </c>
      <c r="H970" s="1110" t="s">
        <v>4654</v>
      </c>
      <c r="I970" s="1110" t="s">
        <v>10832</v>
      </c>
      <c r="J970" s="1109">
        <v>0</v>
      </c>
      <c r="K970" s="1109">
        <v>0</v>
      </c>
      <c r="L970" s="1109">
        <v>0</v>
      </c>
      <c r="M970" s="1109">
        <v>0</v>
      </c>
      <c r="N970" s="1109">
        <v>0</v>
      </c>
      <c r="O970" s="1109">
        <v>0</v>
      </c>
      <c r="P970" s="1109">
        <v>0</v>
      </c>
      <c r="Q970" s="1109">
        <v>0</v>
      </c>
    </row>
    <row r="971" spans="1:17">
      <c r="A971" s="1109">
        <v>16512</v>
      </c>
      <c r="B971" s="1110" t="s">
        <v>0</v>
      </c>
      <c r="C971" s="1109">
        <v>14</v>
      </c>
      <c r="D971" s="1109">
        <v>12.5</v>
      </c>
      <c r="E971" s="1109">
        <v>107</v>
      </c>
      <c r="F971" s="1109">
        <v>0</v>
      </c>
      <c r="G971" s="1110" t="s">
        <v>10833</v>
      </c>
      <c r="H971" s="1110" t="s">
        <v>4654</v>
      </c>
      <c r="I971" s="1110" t="s">
        <v>10839</v>
      </c>
      <c r="J971" s="1109">
        <v>0</v>
      </c>
      <c r="K971" s="1109">
        <v>0</v>
      </c>
      <c r="L971" s="1109">
        <v>0</v>
      </c>
      <c r="M971" s="1109">
        <v>0</v>
      </c>
      <c r="N971" s="1109">
        <v>0</v>
      </c>
      <c r="O971" s="1109">
        <v>0</v>
      </c>
      <c r="P971" s="1109">
        <v>0</v>
      </c>
      <c r="Q971" s="1109">
        <v>0</v>
      </c>
    </row>
    <row r="972" spans="1:17">
      <c r="A972" s="1109">
        <v>16513</v>
      </c>
      <c r="B972" s="1110" t="s">
        <v>0</v>
      </c>
      <c r="C972" s="1109">
        <v>14</v>
      </c>
      <c r="D972" s="1109">
        <v>12.5</v>
      </c>
      <c r="E972" s="1109">
        <v>107</v>
      </c>
      <c r="F972" s="1109">
        <v>0</v>
      </c>
      <c r="G972" s="1110" t="s">
        <v>10753</v>
      </c>
      <c r="H972" s="1110" t="s">
        <v>4654</v>
      </c>
      <c r="I972" s="1110" t="s">
        <v>10841</v>
      </c>
      <c r="J972" s="1109">
        <v>0</v>
      </c>
      <c r="K972" s="1109">
        <v>0</v>
      </c>
      <c r="L972" s="1109">
        <v>0</v>
      </c>
      <c r="M972" s="1109">
        <v>0</v>
      </c>
      <c r="N972" s="1109">
        <v>0</v>
      </c>
      <c r="O972" s="1109">
        <v>0</v>
      </c>
      <c r="P972" s="1109">
        <v>0</v>
      </c>
      <c r="Q972" s="1109">
        <v>0</v>
      </c>
    </row>
    <row r="973" spans="1:17">
      <c r="A973" s="1109">
        <v>16514</v>
      </c>
      <c r="B973" s="1110" t="s">
        <v>0</v>
      </c>
      <c r="C973" s="1109">
        <v>14</v>
      </c>
      <c r="D973" s="1109">
        <v>12.5</v>
      </c>
      <c r="E973" s="1109">
        <v>107</v>
      </c>
      <c r="F973" s="1109">
        <v>0</v>
      </c>
      <c r="G973" s="1110" t="s">
        <v>10753</v>
      </c>
      <c r="H973" s="1110" t="s">
        <v>4654</v>
      </c>
      <c r="I973" s="1110" t="s">
        <v>10832</v>
      </c>
      <c r="J973" s="1109">
        <v>0</v>
      </c>
      <c r="K973" s="1109">
        <v>0</v>
      </c>
      <c r="L973" s="1109">
        <v>0</v>
      </c>
      <c r="M973" s="1109">
        <v>0</v>
      </c>
      <c r="N973" s="1109">
        <v>0</v>
      </c>
      <c r="O973" s="1109">
        <v>0</v>
      </c>
      <c r="P973" s="1109">
        <v>0</v>
      </c>
      <c r="Q973" s="1109">
        <v>0</v>
      </c>
    </row>
    <row r="974" spans="1:17">
      <c r="A974" s="1109">
        <v>16515</v>
      </c>
      <c r="B974" s="1110" t="s">
        <v>0</v>
      </c>
      <c r="C974" s="1109">
        <v>14</v>
      </c>
      <c r="D974" s="1109">
        <v>12.5</v>
      </c>
      <c r="E974" s="1109">
        <v>107</v>
      </c>
      <c r="F974" s="1109">
        <v>0</v>
      </c>
      <c r="G974" s="1110" t="s">
        <v>10753</v>
      </c>
      <c r="H974" s="1110" t="s">
        <v>4654</v>
      </c>
      <c r="I974" s="1110" t="s">
        <v>10839</v>
      </c>
      <c r="J974" s="1109">
        <v>0</v>
      </c>
      <c r="K974" s="1109">
        <v>0</v>
      </c>
      <c r="L974" s="1109">
        <v>0</v>
      </c>
      <c r="M974" s="1109">
        <v>0</v>
      </c>
      <c r="N974" s="1109">
        <v>0</v>
      </c>
      <c r="O974" s="1109">
        <v>0</v>
      </c>
      <c r="P974" s="1109">
        <v>0</v>
      </c>
      <c r="Q974" s="1109">
        <v>0</v>
      </c>
    </row>
    <row r="975" spans="1:17">
      <c r="A975" s="1109">
        <v>16516</v>
      </c>
      <c r="B975" s="1110" t="s">
        <v>0</v>
      </c>
      <c r="C975" s="1109">
        <v>14</v>
      </c>
      <c r="D975" s="1109">
        <v>12.5</v>
      </c>
      <c r="E975" s="1109">
        <v>107</v>
      </c>
      <c r="F975" s="1109">
        <v>0</v>
      </c>
      <c r="G975" s="1110" t="s">
        <v>10739</v>
      </c>
      <c r="H975" s="1110" t="s">
        <v>4654</v>
      </c>
      <c r="I975" s="1110" t="s">
        <v>10841</v>
      </c>
      <c r="J975" s="1109">
        <v>0</v>
      </c>
      <c r="K975" s="1109">
        <v>0</v>
      </c>
      <c r="L975" s="1109">
        <v>0</v>
      </c>
      <c r="M975" s="1109">
        <v>0</v>
      </c>
      <c r="N975" s="1109">
        <v>0</v>
      </c>
      <c r="O975" s="1109">
        <v>0</v>
      </c>
      <c r="P975" s="1109">
        <v>0</v>
      </c>
      <c r="Q975" s="1109">
        <v>0</v>
      </c>
    </row>
    <row r="976" spans="1:17">
      <c r="A976" s="1109">
        <v>16517</v>
      </c>
      <c r="B976" s="1110" t="s">
        <v>0</v>
      </c>
      <c r="C976" s="1109">
        <v>14</v>
      </c>
      <c r="D976" s="1109">
        <v>12.5</v>
      </c>
      <c r="E976" s="1109">
        <v>107</v>
      </c>
      <c r="F976" s="1109">
        <v>0</v>
      </c>
      <c r="G976" s="1110" t="s">
        <v>10739</v>
      </c>
      <c r="H976" s="1110" t="s">
        <v>4654</v>
      </c>
      <c r="I976" s="1110" t="s">
        <v>10832</v>
      </c>
      <c r="J976" s="1109">
        <v>0</v>
      </c>
      <c r="K976" s="1109">
        <v>0</v>
      </c>
      <c r="L976" s="1109">
        <v>0</v>
      </c>
      <c r="M976" s="1109">
        <v>0</v>
      </c>
      <c r="N976" s="1109">
        <v>0</v>
      </c>
      <c r="O976" s="1109">
        <v>0</v>
      </c>
      <c r="P976" s="1109">
        <v>0</v>
      </c>
      <c r="Q976" s="1109">
        <v>0</v>
      </c>
    </row>
    <row r="977" spans="1:17">
      <c r="A977" s="1109">
        <v>16518</v>
      </c>
      <c r="B977" s="1110" t="s">
        <v>0</v>
      </c>
      <c r="C977" s="1109">
        <v>14</v>
      </c>
      <c r="D977" s="1109">
        <v>12.5</v>
      </c>
      <c r="E977" s="1109">
        <v>107</v>
      </c>
      <c r="F977" s="1109">
        <v>0</v>
      </c>
      <c r="G977" s="1110" t="s">
        <v>10739</v>
      </c>
      <c r="H977" s="1110" t="s">
        <v>4654</v>
      </c>
      <c r="I977" s="1110" t="s">
        <v>10839</v>
      </c>
      <c r="J977" s="1109">
        <v>0</v>
      </c>
      <c r="K977" s="1109">
        <v>0</v>
      </c>
      <c r="L977" s="1109">
        <v>0</v>
      </c>
      <c r="M977" s="1109">
        <v>0</v>
      </c>
      <c r="N977" s="1109">
        <v>0</v>
      </c>
      <c r="O977" s="1109">
        <v>0</v>
      </c>
      <c r="P977" s="1109">
        <v>0</v>
      </c>
      <c r="Q977" s="1109">
        <v>0</v>
      </c>
    </row>
    <row r="978" spans="1:17">
      <c r="A978" s="1109">
        <v>16519</v>
      </c>
      <c r="B978" s="1110" t="s">
        <v>0</v>
      </c>
      <c r="C978" s="1109">
        <v>14</v>
      </c>
      <c r="D978" s="1109">
        <v>12.6</v>
      </c>
      <c r="E978" s="1109">
        <v>100</v>
      </c>
      <c r="F978" s="1109">
        <v>0</v>
      </c>
      <c r="G978" s="1110" t="s">
        <v>10840</v>
      </c>
      <c r="H978" s="1110" t="s">
        <v>4654</v>
      </c>
      <c r="I978" s="1110" t="s">
        <v>10841</v>
      </c>
      <c r="J978" s="1109">
        <v>0</v>
      </c>
      <c r="K978" s="1109">
        <v>0</v>
      </c>
      <c r="L978" s="1109">
        <v>0</v>
      </c>
      <c r="M978" s="1109">
        <v>0</v>
      </c>
      <c r="N978" s="1109">
        <v>0</v>
      </c>
      <c r="O978" s="1109">
        <v>0</v>
      </c>
      <c r="P978" s="1109">
        <v>0</v>
      </c>
      <c r="Q978" s="1109">
        <v>0</v>
      </c>
    </row>
    <row r="979" spans="1:17">
      <c r="A979" s="1109">
        <v>16520</v>
      </c>
      <c r="B979" s="1110" t="s">
        <v>0</v>
      </c>
      <c r="C979" s="1109">
        <v>14</v>
      </c>
      <c r="D979" s="1109">
        <v>12.6</v>
      </c>
      <c r="E979" s="1109">
        <v>100</v>
      </c>
      <c r="F979" s="1109">
        <v>0</v>
      </c>
      <c r="G979" s="1110" t="s">
        <v>10840</v>
      </c>
      <c r="H979" s="1110" t="s">
        <v>4654</v>
      </c>
      <c r="I979" s="1110" t="s">
        <v>10832</v>
      </c>
      <c r="J979" s="1109">
        <v>0</v>
      </c>
      <c r="K979" s="1109">
        <v>0</v>
      </c>
      <c r="L979" s="1109">
        <v>0</v>
      </c>
      <c r="M979" s="1109">
        <v>0</v>
      </c>
      <c r="N979" s="1109">
        <v>0</v>
      </c>
      <c r="O979" s="1109">
        <v>0</v>
      </c>
      <c r="P979" s="1109">
        <v>0</v>
      </c>
      <c r="Q979" s="1109">
        <v>0</v>
      </c>
    </row>
    <row r="980" spans="1:17">
      <c r="A980" s="1109">
        <v>16521</v>
      </c>
      <c r="B980" s="1110" t="s">
        <v>0</v>
      </c>
      <c r="C980" s="1109">
        <v>14</v>
      </c>
      <c r="D980" s="1109">
        <v>12.6</v>
      </c>
      <c r="E980" s="1109">
        <v>100</v>
      </c>
      <c r="F980" s="1109">
        <v>0</v>
      </c>
      <c r="G980" s="1110" t="s">
        <v>10840</v>
      </c>
      <c r="H980" s="1110" t="s">
        <v>4654</v>
      </c>
      <c r="I980" s="1110" t="s">
        <v>10839</v>
      </c>
      <c r="J980" s="1109">
        <v>0</v>
      </c>
      <c r="K980" s="1109">
        <v>0</v>
      </c>
      <c r="L980" s="1109">
        <v>0</v>
      </c>
      <c r="M980" s="1109">
        <v>0</v>
      </c>
      <c r="N980" s="1109">
        <v>0</v>
      </c>
      <c r="O980" s="1109">
        <v>0</v>
      </c>
      <c r="P980" s="1109">
        <v>0</v>
      </c>
      <c r="Q980" s="1109">
        <v>0</v>
      </c>
    </row>
    <row r="981" spans="1:17">
      <c r="A981" s="1109">
        <v>16522</v>
      </c>
      <c r="B981" s="1110" t="s">
        <v>0</v>
      </c>
      <c r="C981" s="1109">
        <v>14</v>
      </c>
      <c r="D981" s="1109">
        <v>12.6</v>
      </c>
      <c r="E981" s="1109">
        <v>100</v>
      </c>
      <c r="F981" s="1109">
        <v>0</v>
      </c>
      <c r="G981" s="1110" t="s">
        <v>10842</v>
      </c>
      <c r="H981" s="1110" t="s">
        <v>4654</v>
      </c>
      <c r="I981" s="1110" t="s">
        <v>10841</v>
      </c>
      <c r="J981" s="1109">
        <v>0</v>
      </c>
      <c r="K981" s="1109">
        <v>0</v>
      </c>
      <c r="L981" s="1109">
        <v>0</v>
      </c>
      <c r="M981" s="1109">
        <v>0</v>
      </c>
      <c r="N981" s="1109">
        <v>0</v>
      </c>
      <c r="O981" s="1109">
        <v>0</v>
      </c>
      <c r="P981" s="1109">
        <v>0</v>
      </c>
      <c r="Q981" s="1109">
        <v>0</v>
      </c>
    </row>
    <row r="982" spans="1:17">
      <c r="A982" s="1109">
        <v>16523</v>
      </c>
      <c r="B982" s="1110" t="s">
        <v>0</v>
      </c>
      <c r="C982" s="1109">
        <v>14</v>
      </c>
      <c r="D982" s="1109">
        <v>12.6</v>
      </c>
      <c r="E982" s="1109">
        <v>100</v>
      </c>
      <c r="F982" s="1109">
        <v>0</v>
      </c>
      <c r="G982" s="1110" t="s">
        <v>10842</v>
      </c>
      <c r="H982" s="1110" t="s">
        <v>4654</v>
      </c>
      <c r="I982" s="1110" t="s">
        <v>10832</v>
      </c>
      <c r="J982" s="1109">
        <v>0</v>
      </c>
      <c r="K982" s="1109">
        <v>0</v>
      </c>
      <c r="L982" s="1109">
        <v>0</v>
      </c>
      <c r="M982" s="1109">
        <v>0</v>
      </c>
      <c r="N982" s="1109">
        <v>0</v>
      </c>
      <c r="O982" s="1109">
        <v>0</v>
      </c>
      <c r="P982" s="1109">
        <v>0</v>
      </c>
      <c r="Q982" s="1109">
        <v>0</v>
      </c>
    </row>
    <row r="983" spans="1:17">
      <c r="A983" s="1109">
        <v>16524</v>
      </c>
      <c r="B983" s="1110" t="s">
        <v>0</v>
      </c>
      <c r="C983" s="1109">
        <v>14</v>
      </c>
      <c r="D983" s="1109">
        <v>12.6</v>
      </c>
      <c r="E983" s="1109">
        <v>100</v>
      </c>
      <c r="F983" s="1109">
        <v>0</v>
      </c>
      <c r="G983" s="1110" t="s">
        <v>10842</v>
      </c>
      <c r="H983" s="1110" t="s">
        <v>4654</v>
      </c>
      <c r="I983" s="1110" t="s">
        <v>10839</v>
      </c>
      <c r="J983" s="1109">
        <v>0</v>
      </c>
      <c r="K983" s="1109">
        <v>0</v>
      </c>
      <c r="L983" s="1109">
        <v>0</v>
      </c>
      <c r="M983" s="1109">
        <v>0</v>
      </c>
      <c r="N983" s="1109">
        <v>0</v>
      </c>
      <c r="O983" s="1109">
        <v>0</v>
      </c>
      <c r="P983" s="1109">
        <v>0</v>
      </c>
      <c r="Q983" s="1109">
        <v>0</v>
      </c>
    </row>
    <row r="984" spans="1:17">
      <c r="A984" s="1109">
        <v>16525</v>
      </c>
      <c r="B984" s="1110" t="s">
        <v>0</v>
      </c>
      <c r="C984" s="1109">
        <v>14</v>
      </c>
      <c r="D984" s="1109">
        <v>12.6</v>
      </c>
      <c r="E984" s="1109">
        <v>100</v>
      </c>
      <c r="F984" s="1109">
        <v>0</v>
      </c>
      <c r="G984" s="1110" t="s">
        <v>10784</v>
      </c>
      <c r="H984" s="1110" t="s">
        <v>4654</v>
      </c>
      <c r="I984" s="1110" t="s">
        <v>10841</v>
      </c>
      <c r="J984" s="1109">
        <v>0</v>
      </c>
      <c r="K984" s="1109">
        <v>0</v>
      </c>
      <c r="L984" s="1109">
        <v>0</v>
      </c>
      <c r="M984" s="1109">
        <v>0</v>
      </c>
      <c r="N984" s="1109">
        <v>0</v>
      </c>
      <c r="O984" s="1109">
        <v>0</v>
      </c>
      <c r="P984" s="1109">
        <v>0</v>
      </c>
      <c r="Q984" s="1109">
        <v>0</v>
      </c>
    </row>
    <row r="985" spans="1:17">
      <c r="A985" s="1109">
        <v>16526</v>
      </c>
      <c r="B985" s="1110" t="s">
        <v>0</v>
      </c>
      <c r="C985" s="1109">
        <v>14</v>
      </c>
      <c r="D985" s="1109">
        <v>12.6</v>
      </c>
      <c r="E985" s="1109">
        <v>100</v>
      </c>
      <c r="F985" s="1109">
        <v>0</v>
      </c>
      <c r="G985" s="1110" t="s">
        <v>10784</v>
      </c>
      <c r="H985" s="1110" t="s">
        <v>4654</v>
      </c>
      <c r="I985" s="1110" t="s">
        <v>10832</v>
      </c>
      <c r="J985" s="1109">
        <v>0</v>
      </c>
      <c r="K985" s="1109">
        <v>0</v>
      </c>
      <c r="L985" s="1109">
        <v>0</v>
      </c>
      <c r="M985" s="1109">
        <v>0</v>
      </c>
      <c r="N985" s="1109">
        <v>0</v>
      </c>
      <c r="O985" s="1109">
        <v>0</v>
      </c>
      <c r="P985" s="1109">
        <v>0</v>
      </c>
      <c r="Q985" s="1109">
        <v>0</v>
      </c>
    </row>
    <row r="986" spans="1:17">
      <c r="A986" s="1109">
        <v>16527</v>
      </c>
      <c r="B986" s="1110" t="s">
        <v>0</v>
      </c>
      <c r="C986" s="1109">
        <v>14</v>
      </c>
      <c r="D986" s="1109">
        <v>12.6</v>
      </c>
      <c r="E986" s="1109">
        <v>100</v>
      </c>
      <c r="F986" s="1109">
        <v>0</v>
      </c>
      <c r="G986" s="1110" t="s">
        <v>10784</v>
      </c>
      <c r="H986" s="1110" t="s">
        <v>4654</v>
      </c>
      <c r="I986" s="1110" t="s">
        <v>10839</v>
      </c>
      <c r="J986" s="1109">
        <v>0</v>
      </c>
      <c r="K986" s="1109">
        <v>0</v>
      </c>
      <c r="L986" s="1109">
        <v>0</v>
      </c>
      <c r="M986" s="1109">
        <v>0</v>
      </c>
      <c r="N986" s="1109">
        <v>0</v>
      </c>
      <c r="O986" s="1109">
        <v>0</v>
      </c>
      <c r="P986" s="1109">
        <v>0</v>
      </c>
      <c r="Q986" s="1109">
        <v>0</v>
      </c>
    </row>
    <row r="987" spans="1:17">
      <c r="A987" s="1109">
        <v>16528</v>
      </c>
      <c r="B987" s="1110" t="s">
        <v>0</v>
      </c>
      <c r="C987" s="1109">
        <v>14</v>
      </c>
      <c r="D987" s="1109">
        <v>12.6</v>
      </c>
      <c r="E987" s="1109">
        <v>100</v>
      </c>
      <c r="F987" s="1109">
        <v>0</v>
      </c>
      <c r="G987" s="1110" t="s">
        <v>10741</v>
      </c>
      <c r="H987" s="1110" t="s">
        <v>4654</v>
      </c>
      <c r="I987" s="1110" t="s">
        <v>10841</v>
      </c>
      <c r="J987" s="1109">
        <v>0</v>
      </c>
      <c r="K987" s="1109">
        <v>0</v>
      </c>
      <c r="L987" s="1109">
        <v>0</v>
      </c>
      <c r="M987" s="1109">
        <v>0</v>
      </c>
      <c r="N987" s="1109">
        <v>0</v>
      </c>
      <c r="O987" s="1109">
        <v>0</v>
      </c>
      <c r="P987" s="1109">
        <v>0</v>
      </c>
      <c r="Q987" s="1109">
        <v>0</v>
      </c>
    </row>
    <row r="988" spans="1:17">
      <c r="A988" s="1109">
        <v>16529</v>
      </c>
      <c r="B988" s="1110" t="s">
        <v>0</v>
      </c>
      <c r="C988" s="1109">
        <v>14</v>
      </c>
      <c r="D988" s="1109">
        <v>12.6</v>
      </c>
      <c r="E988" s="1109">
        <v>100</v>
      </c>
      <c r="F988" s="1109">
        <v>0</v>
      </c>
      <c r="G988" s="1110" t="s">
        <v>10741</v>
      </c>
      <c r="H988" s="1110" t="s">
        <v>4654</v>
      </c>
      <c r="I988" s="1110" t="s">
        <v>10832</v>
      </c>
      <c r="J988" s="1109">
        <v>0</v>
      </c>
      <c r="K988" s="1109">
        <v>0</v>
      </c>
      <c r="L988" s="1109">
        <v>0</v>
      </c>
      <c r="M988" s="1109">
        <v>0</v>
      </c>
      <c r="N988" s="1109">
        <v>0</v>
      </c>
      <c r="O988" s="1109">
        <v>0</v>
      </c>
      <c r="P988" s="1109">
        <v>0</v>
      </c>
      <c r="Q988" s="1109">
        <v>0</v>
      </c>
    </row>
    <row r="989" spans="1:17">
      <c r="A989" s="1109">
        <v>16530</v>
      </c>
      <c r="B989" s="1110" t="s">
        <v>0</v>
      </c>
      <c r="C989" s="1109">
        <v>14</v>
      </c>
      <c r="D989" s="1109">
        <v>12.6</v>
      </c>
      <c r="E989" s="1109">
        <v>100</v>
      </c>
      <c r="F989" s="1109">
        <v>0</v>
      </c>
      <c r="G989" s="1110" t="s">
        <v>10741</v>
      </c>
      <c r="H989" s="1110" t="s">
        <v>4654</v>
      </c>
      <c r="I989" s="1110" t="s">
        <v>10839</v>
      </c>
      <c r="J989" s="1109">
        <v>0</v>
      </c>
      <c r="K989" s="1109">
        <v>0</v>
      </c>
      <c r="L989" s="1109">
        <v>0</v>
      </c>
      <c r="M989" s="1109">
        <v>0</v>
      </c>
      <c r="N989" s="1109">
        <v>0</v>
      </c>
      <c r="O989" s="1109">
        <v>0</v>
      </c>
      <c r="P989" s="1109">
        <v>0</v>
      </c>
      <c r="Q989" s="1109">
        <v>0</v>
      </c>
    </row>
    <row r="990" spans="1:17">
      <c r="A990" s="1109">
        <v>16531</v>
      </c>
      <c r="B990" s="1110" t="s">
        <v>0</v>
      </c>
      <c r="C990" s="1109">
        <v>14</v>
      </c>
      <c r="D990" s="1109">
        <v>12.6</v>
      </c>
      <c r="E990" s="1109">
        <v>100</v>
      </c>
      <c r="F990" s="1109">
        <v>0</v>
      </c>
      <c r="G990" s="1110" t="s">
        <v>10833</v>
      </c>
      <c r="H990" s="1110" t="s">
        <v>4654</v>
      </c>
      <c r="I990" s="1110" t="s">
        <v>10841</v>
      </c>
      <c r="J990" s="1109">
        <v>0</v>
      </c>
      <c r="K990" s="1109">
        <v>0</v>
      </c>
      <c r="L990" s="1109">
        <v>0</v>
      </c>
      <c r="M990" s="1109">
        <v>0</v>
      </c>
      <c r="N990" s="1109">
        <v>0</v>
      </c>
      <c r="O990" s="1109">
        <v>0</v>
      </c>
      <c r="P990" s="1109">
        <v>0</v>
      </c>
      <c r="Q990" s="1109">
        <v>0</v>
      </c>
    </row>
    <row r="991" spans="1:17">
      <c r="A991" s="1109">
        <v>16532</v>
      </c>
      <c r="B991" s="1110" t="s">
        <v>0</v>
      </c>
      <c r="C991" s="1109">
        <v>14</v>
      </c>
      <c r="D991" s="1109">
        <v>12.6</v>
      </c>
      <c r="E991" s="1109">
        <v>100</v>
      </c>
      <c r="F991" s="1109">
        <v>0</v>
      </c>
      <c r="G991" s="1110" t="s">
        <v>10833</v>
      </c>
      <c r="H991" s="1110" t="s">
        <v>4654</v>
      </c>
      <c r="I991" s="1110" t="s">
        <v>10832</v>
      </c>
      <c r="J991" s="1109">
        <v>0</v>
      </c>
      <c r="K991" s="1109">
        <v>0</v>
      </c>
      <c r="L991" s="1109">
        <v>0</v>
      </c>
      <c r="M991" s="1109">
        <v>0</v>
      </c>
      <c r="N991" s="1109">
        <v>0</v>
      </c>
      <c r="O991" s="1109">
        <v>0</v>
      </c>
      <c r="P991" s="1109">
        <v>0</v>
      </c>
      <c r="Q991" s="1109">
        <v>0</v>
      </c>
    </row>
    <row r="992" spans="1:17">
      <c r="A992" s="1109">
        <v>16533</v>
      </c>
      <c r="B992" s="1110" t="s">
        <v>0</v>
      </c>
      <c r="C992" s="1109">
        <v>14</v>
      </c>
      <c r="D992" s="1109">
        <v>12.6</v>
      </c>
      <c r="E992" s="1109">
        <v>100</v>
      </c>
      <c r="F992" s="1109">
        <v>0</v>
      </c>
      <c r="G992" s="1110" t="s">
        <v>10833</v>
      </c>
      <c r="H992" s="1110" t="s">
        <v>4654</v>
      </c>
      <c r="I992" s="1110" t="s">
        <v>10839</v>
      </c>
      <c r="J992" s="1109">
        <v>0</v>
      </c>
      <c r="K992" s="1109">
        <v>0</v>
      </c>
      <c r="L992" s="1109">
        <v>0</v>
      </c>
      <c r="M992" s="1109">
        <v>0</v>
      </c>
      <c r="N992" s="1109">
        <v>0</v>
      </c>
      <c r="O992" s="1109">
        <v>0</v>
      </c>
      <c r="P992" s="1109">
        <v>0</v>
      </c>
      <c r="Q992" s="1109">
        <v>0</v>
      </c>
    </row>
    <row r="993" spans="1:17">
      <c r="A993" s="1109">
        <v>16534</v>
      </c>
      <c r="B993" s="1110" t="s">
        <v>0</v>
      </c>
      <c r="C993" s="1109">
        <v>14</v>
      </c>
      <c r="D993" s="1109">
        <v>12.6</v>
      </c>
      <c r="E993" s="1109">
        <v>100</v>
      </c>
      <c r="F993" s="1109">
        <v>0</v>
      </c>
      <c r="G993" s="1110" t="s">
        <v>10753</v>
      </c>
      <c r="H993" s="1110" t="s">
        <v>4654</v>
      </c>
      <c r="I993" s="1110" t="s">
        <v>10841</v>
      </c>
      <c r="J993" s="1109">
        <v>0</v>
      </c>
      <c r="K993" s="1109">
        <v>0</v>
      </c>
      <c r="L993" s="1109">
        <v>0</v>
      </c>
      <c r="M993" s="1109">
        <v>0</v>
      </c>
      <c r="N993" s="1109">
        <v>0</v>
      </c>
      <c r="O993" s="1109">
        <v>0</v>
      </c>
      <c r="P993" s="1109">
        <v>0</v>
      </c>
      <c r="Q993" s="1109">
        <v>0</v>
      </c>
    </row>
    <row r="994" spans="1:17">
      <c r="A994" s="1109">
        <v>16535</v>
      </c>
      <c r="B994" s="1110" t="s">
        <v>0</v>
      </c>
      <c r="C994" s="1109">
        <v>14</v>
      </c>
      <c r="D994" s="1109">
        <v>12.6</v>
      </c>
      <c r="E994" s="1109">
        <v>100</v>
      </c>
      <c r="F994" s="1109">
        <v>0</v>
      </c>
      <c r="G994" s="1110" t="s">
        <v>10753</v>
      </c>
      <c r="H994" s="1110" t="s">
        <v>4654</v>
      </c>
      <c r="I994" s="1110" t="s">
        <v>10832</v>
      </c>
      <c r="J994" s="1109">
        <v>0</v>
      </c>
      <c r="K994" s="1109">
        <v>0</v>
      </c>
      <c r="L994" s="1109">
        <v>0</v>
      </c>
      <c r="M994" s="1109">
        <v>0</v>
      </c>
      <c r="N994" s="1109">
        <v>0</v>
      </c>
      <c r="O994" s="1109">
        <v>0</v>
      </c>
      <c r="P994" s="1109">
        <v>0</v>
      </c>
      <c r="Q994" s="1109">
        <v>0</v>
      </c>
    </row>
    <row r="995" spans="1:17">
      <c r="A995" s="1109">
        <v>16536</v>
      </c>
      <c r="B995" s="1110" t="s">
        <v>0</v>
      </c>
      <c r="C995" s="1109">
        <v>14</v>
      </c>
      <c r="D995" s="1109">
        <v>12.6</v>
      </c>
      <c r="E995" s="1109">
        <v>100</v>
      </c>
      <c r="F995" s="1109">
        <v>0</v>
      </c>
      <c r="G995" s="1110" t="s">
        <v>10753</v>
      </c>
      <c r="H995" s="1110" t="s">
        <v>4654</v>
      </c>
      <c r="I995" s="1110" t="s">
        <v>10839</v>
      </c>
      <c r="J995" s="1109">
        <v>0</v>
      </c>
      <c r="K995" s="1109">
        <v>0</v>
      </c>
      <c r="L995" s="1109">
        <v>0</v>
      </c>
      <c r="M995" s="1109">
        <v>0</v>
      </c>
      <c r="N995" s="1109">
        <v>0</v>
      </c>
      <c r="O995" s="1109">
        <v>0</v>
      </c>
      <c r="P995" s="1109">
        <v>0</v>
      </c>
      <c r="Q995" s="1109">
        <v>0</v>
      </c>
    </row>
    <row r="996" spans="1:17">
      <c r="A996" s="1109">
        <v>16537</v>
      </c>
      <c r="B996" s="1110" t="s">
        <v>0</v>
      </c>
      <c r="C996" s="1109">
        <v>14</v>
      </c>
      <c r="D996" s="1109">
        <v>12.6</v>
      </c>
      <c r="E996" s="1109">
        <v>100</v>
      </c>
      <c r="F996" s="1109">
        <v>0</v>
      </c>
      <c r="G996" s="1110" t="s">
        <v>10739</v>
      </c>
      <c r="H996" s="1110" t="s">
        <v>4654</v>
      </c>
      <c r="I996" s="1110" t="s">
        <v>10841</v>
      </c>
      <c r="J996" s="1109">
        <v>0</v>
      </c>
      <c r="K996" s="1109">
        <v>0</v>
      </c>
      <c r="L996" s="1109">
        <v>0</v>
      </c>
      <c r="M996" s="1109">
        <v>0</v>
      </c>
      <c r="N996" s="1109">
        <v>0</v>
      </c>
      <c r="O996" s="1109">
        <v>0</v>
      </c>
      <c r="P996" s="1109">
        <v>0</v>
      </c>
      <c r="Q996" s="1109">
        <v>0</v>
      </c>
    </row>
    <row r="997" spans="1:17">
      <c r="A997" s="1109">
        <v>16538</v>
      </c>
      <c r="B997" s="1110" t="s">
        <v>0</v>
      </c>
      <c r="C997" s="1109">
        <v>14</v>
      </c>
      <c r="D997" s="1109">
        <v>12.6</v>
      </c>
      <c r="E997" s="1109">
        <v>100</v>
      </c>
      <c r="F997" s="1109">
        <v>0</v>
      </c>
      <c r="G997" s="1110" t="s">
        <v>10739</v>
      </c>
      <c r="H997" s="1110" t="s">
        <v>4654</v>
      </c>
      <c r="I997" s="1110" t="s">
        <v>10832</v>
      </c>
      <c r="J997" s="1109">
        <v>0</v>
      </c>
      <c r="K997" s="1109">
        <v>0</v>
      </c>
      <c r="L997" s="1109">
        <v>0</v>
      </c>
      <c r="M997" s="1109">
        <v>0</v>
      </c>
      <c r="N997" s="1109">
        <v>0</v>
      </c>
      <c r="O997" s="1109">
        <v>0</v>
      </c>
      <c r="P997" s="1109">
        <v>0</v>
      </c>
      <c r="Q997" s="1109">
        <v>0</v>
      </c>
    </row>
    <row r="998" spans="1:17">
      <c r="A998" s="1109">
        <v>16539</v>
      </c>
      <c r="B998" s="1110" t="s">
        <v>0</v>
      </c>
      <c r="C998" s="1109">
        <v>14</v>
      </c>
      <c r="D998" s="1109">
        <v>12.6</v>
      </c>
      <c r="E998" s="1109">
        <v>100</v>
      </c>
      <c r="F998" s="1109">
        <v>0</v>
      </c>
      <c r="G998" s="1110" t="s">
        <v>10739</v>
      </c>
      <c r="H998" s="1110" t="s">
        <v>4654</v>
      </c>
      <c r="I998" s="1110" t="s">
        <v>10839</v>
      </c>
      <c r="J998" s="1109">
        <v>0</v>
      </c>
      <c r="K998" s="1109">
        <v>0</v>
      </c>
      <c r="L998" s="1109">
        <v>0</v>
      </c>
      <c r="M998" s="1109">
        <v>0</v>
      </c>
      <c r="N998" s="1109">
        <v>0</v>
      </c>
      <c r="O998" s="1109">
        <v>0</v>
      </c>
      <c r="P998" s="1109">
        <v>0</v>
      </c>
      <c r="Q998" s="1109">
        <v>0</v>
      </c>
    </row>
    <row r="999" spans="1:17">
      <c r="A999" s="1109">
        <v>16540</v>
      </c>
      <c r="B999" s="1110" t="s">
        <v>0</v>
      </c>
      <c r="C999" s="1109">
        <v>14</v>
      </c>
      <c r="D999" s="1109">
        <v>12.7</v>
      </c>
      <c r="E999" s="1109">
        <v>93</v>
      </c>
      <c r="F999" s="1109">
        <v>0</v>
      </c>
      <c r="G999" s="1110" t="s">
        <v>10840</v>
      </c>
      <c r="H999" s="1110" t="s">
        <v>4654</v>
      </c>
      <c r="I999" s="1110" t="s">
        <v>10841</v>
      </c>
      <c r="J999" s="1109">
        <v>0</v>
      </c>
      <c r="K999" s="1109">
        <v>0</v>
      </c>
      <c r="L999" s="1109">
        <v>0</v>
      </c>
      <c r="M999" s="1109">
        <v>0</v>
      </c>
      <c r="N999" s="1109">
        <v>0</v>
      </c>
      <c r="O999" s="1109">
        <v>0</v>
      </c>
      <c r="P999" s="1109">
        <v>0</v>
      </c>
      <c r="Q999" s="1109">
        <v>0</v>
      </c>
    </row>
    <row r="1000" spans="1:17">
      <c r="A1000" s="1109">
        <v>16541</v>
      </c>
      <c r="B1000" s="1110" t="s">
        <v>0</v>
      </c>
      <c r="C1000" s="1109">
        <v>14</v>
      </c>
      <c r="D1000" s="1109">
        <v>12.7</v>
      </c>
      <c r="E1000" s="1109">
        <v>93</v>
      </c>
      <c r="F1000" s="1109">
        <v>0</v>
      </c>
      <c r="G1000" s="1110" t="s">
        <v>10840</v>
      </c>
      <c r="H1000" s="1110" t="s">
        <v>4654</v>
      </c>
      <c r="I1000" s="1110" t="s">
        <v>10832</v>
      </c>
      <c r="J1000" s="1109">
        <v>0</v>
      </c>
      <c r="K1000" s="1109">
        <v>0</v>
      </c>
      <c r="L1000" s="1109">
        <v>0</v>
      </c>
      <c r="M1000" s="1109">
        <v>0</v>
      </c>
      <c r="N1000" s="1109">
        <v>0</v>
      </c>
      <c r="O1000" s="1109">
        <v>0</v>
      </c>
      <c r="P1000" s="1109">
        <v>0</v>
      </c>
      <c r="Q1000" s="1109">
        <v>0</v>
      </c>
    </row>
    <row r="1001" spans="1:17">
      <c r="A1001" s="1109">
        <v>16542</v>
      </c>
      <c r="B1001" s="1110" t="s">
        <v>0</v>
      </c>
      <c r="C1001" s="1109">
        <v>14</v>
      </c>
      <c r="D1001" s="1109">
        <v>12.7</v>
      </c>
      <c r="E1001" s="1109">
        <v>93</v>
      </c>
      <c r="F1001" s="1109">
        <v>0</v>
      </c>
      <c r="G1001" s="1110" t="s">
        <v>10840</v>
      </c>
      <c r="H1001" s="1110" t="s">
        <v>4654</v>
      </c>
      <c r="I1001" s="1110" t="s">
        <v>10839</v>
      </c>
      <c r="J1001" s="1109">
        <v>0</v>
      </c>
      <c r="K1001" s="1109">
        <v>0</v>
      </c>
      <c r="L1001" s="1109">
        <v>0</v>
      </c>
      <c r="M1001" s="1109">
        <v>0</v>
      </c>
      <c r="N1001" s="1109">
        <v>0</v>
      </c>
      <c r="O1001" s="1109">
        <v>0</v>
      </c>
      <c r="P1001" s="1109">
        <v>0</v>
      </c>
      <c r="Q1001" s="1109">
        <v>0</v>
      </c>
    </row>
    <row r="1002" spans="1:17">
      <c r="A1002" s="1109">
        <v>16543</v>
      </c>
      <c r="B1002" s="1110" t="s">
        <v>0</v>
      </c>
      <c r="C1002" s="1109">
        <v>14</v>
      </c>
      <c r="D1002" s="1109">
        <v>12.7</v>
      </c>
      <c r="E1002" s="1109">
        <v>93</v>
      </c>
      <c r="F1002" s="1109">
        <v>0</v>
      </c>
      <c r="G1002" s="1110" t="s">
        <v>10842</v>
      </c>
      <c r="H1002" s="1110" t="s">
        <v>4654</v>
      </c>
      <c r="I1002" s="1110" t="s">
        <v>10841</v>
      </c>
      <c r="J1002" s="1109">
        <v>0</v>
      </c>
      <c r="K1002" s="1109">
        <v>0</v>
      </c>
      <c r="L1002" s="1109">
        <v>0</v>
      </c>
      <c r="M1002" s="1109">
        <v>0</v>
      </c>
      <c r="N1002" s="1109">
        <v>0</v>
      </c>
      <c r="O1002" s="1109">
        <v>0</v>
      </c>
      <c r="P1002" s="1109">
        <v>0</v>
      </c>
      <c r="Q1002" s="1109">
        <v>0</v>
      </c>
    </row>
    <row r="1003" spans="1:17">
      <c r="A1003" s="1109">
        <v>16544</v>
      </c>
      <c r="B1003" s="1110" t="s">
        <v>0</v>
      </c>
      <c r="C1003" s="1109">
        <v>14</v>
      </c>
      <c r="D1003" s="1109">
        <v>12.7</v>
      </c>
      <c r="E1003" s="1109">
        <v>93</v>
      </c>
      <c r="F1003" s="1109">
        <v>0</v>
      </c>
      <c r="G1003" s="1110" t="s">
        <v>10842</v>
      </c>
      <c r="H1003" s="1110" t="s">
        <v>4654</v>
      </c>
      <c r="I1003" s="1110" t="s">
        <v>10832</v>
      </c>
      <c r="J1003" s="1109">
        <v>0</v>
      </c>
      <c r="K1003" s="1109">
        <v>0</v>
      </c>
      <c r="L1003" s="1109">
        <v>0</v>
      </c>
      <c r="M1003" s="1109">
        <v>0</v>
      </c>
      <c r="N1003" s="1109">
        <v>0</v>
      </c>
      <c r="O1003" s="1109">
        <v>0</v>
      </c>
      <c r="P1003" s="1109">
        <v>0</v>
      </c>
      <c r="Q1003" s="1109">
        <v>0</v>
      </c>
    </row>
    <row r="1004" spans="1:17">
      <c r="A1004" s="1109">
        <v>16545</v>
      </c>
      <c r="B1004" s="1110" t="s">
        <v>0</v>
      </c>
      <c r="C1004" s="1109">
        <v>14</v>
      </c>
      <c r="D1004" s="1109">
        <v>12.7</v>
      </c>
      <c r="E1004" s="1109">
        <v>93</v>
      </c>
      <c r="F1004" s="1109">
        <v>0</v>
      </c>
      <c r="G1004" s="1110" t="s">
        <v>10842</v>
      </c>
      <c r="H1004" s="1110" t="s">
        <v>4654</v>
      </c>
      <c r="I1004" s="1110" t="s">
        <v>10839</v>
      </c>
      <c r="J1004" s="1109">
        <v>0</v>
      </c>
      <c r="K1004" s="1109">
        <v>0</v>
      </c>
      <c r="L1004" s="1109">
        <v>0</v>
      </c>
      <c r="M1004" s="1109">
        <v>0</v>
      </c>
      <c r="N1004" s="1109">
        <v>0</v>
      </c>
      <c r="O1004" s="1109">
        <v>0</v>
      </c>
      <c r="P1004" s="1109">
        <v>0</v>
      </c>
      <c r="Q1004" s="1109">
        <v>0</v>
      </c>
    </row>
    <row r="1005" spans="1:17">
      <c r="A1005" s="1109">
        <v>16546</v>
      </c>
      <c r="B1005" s="1110" t="s">
        <v>0</v>
      </c>
      <c r="C1005" s="1109">
        <v>14</v>
      </c>
      <c r="D1005" s="1109">
        <v>12.7</v>
      </c>
      <c r="E1005" s="1109">
        <v>93</v>
      </c>
      <c r="F1005" s="1109">
        <v>0</v>
      </c>
      <c r="G1005" s="1110" t="s">
        <v>10784</v>
      </c>
      <c r="H1005" s="1110" t="s">
        <v>4654</v>
      </c>
      <c r="I1005" s="1110" t="s">
        <v>10841</v>
      </c>
      <c r="J1005" s="1109">
        <v>0</v>
      </c>
      <c r="K1005" s="1109">
        <v>0</v>
      </c>
      <c r="L1005" s="1109">
        <v>0</v>
      </c>
      <c r="M1005" s="1109">
        <v>0</v>
      </c>
      <c r="N1005" s="1109">
        <v>0</v>
      </c>
      <c r="O1005" s="1109">
        <v>0</v>
      </c>
      <c r="P1005" s="1109">
        <v>0</v>
      </c>
      <c r="Q1005" s="1109">
        <v>0</v>
      </c>
    </row>
    <row r="1006" spans="1:17">
      <c r="A1006" s="1109">
        <v>16547</v>
      </c>
      <c r="B1006" s="1110" t="s">
        <v>0</v>
      </c>
      <c r="C1006" s="1109">
        <v>14</v>
      </c>
      <c r="D1006" s="1109">
        <v>12.7</v>
      </c>
      <c r="E1006" s="1109">
        <v>93</v>
      </c>
      <c r="F1006" s="1109">
        <v>0</v>
      </c>
      <c r="G1006" s="1110" t="s">
        <v>10784</v>
      </c>
      <c r="H1006" s="1110" t="s">
        <v>4654</v>
      </c>
      <c r="I1006" s="1110" t="s">
        <v>10832</v>
      </c>
      <c r="J1006" s="1109">
        <v>0</v>
      </c>
      <c r="K1006" s="1109">
        <v>0</v>
      </c>
      <c r="L1006" s="1109">
        <v>0</v>
      </c>
      <c r="M1006" s="1109">
        <v>0</v>
      </c>
      <c r="N1006" s="1109">
        <v>0</v>
      </c>
      <c r="O1006" s="1109">
        <v>0</v>
      </c>
      <c r="P1006" s="1109">
        <v>0</v>
      </c>
      <c r="Q1006" s="1109">
        <v>0</v>
      </c>
    </row>
    <row r="1007" spans="1:17">
      <c r="A1007" s="1109">
        <v>16548</v>
      </c>
      <c r="B1007" s="1110" t="s">
        <v>0</v>
      </c>
      <c r="C1007" s="1109">
        <v>14</v>
      </c>
      <c r="D1007" s="1109">
        <v>12.7</v>
      </c>
      <c r="E1007" s="1109">
        <v>93</v>
      </c>
      <c r="F1007" s="1109">
        <v>0</v>
      </c>
      <c r="G1007" s="1110" t="s">
        <v>10784</v>
      </c>
      <c r="H1007" s="1110" t="s">
        <v>4654</v>
      </c>
      <c r="I1007" s="1110" t="s">
        <v>10839</v>
      </c>
      <c r="J1007" s="1109">
        <v>0</v>
      </c>
      <c r="K1007" s="1109">
        <v>0</v>
      </c>
      <c r="L1007" s="1109">
        <v>0</v>
      </c>
      <c r="M1007" s="1109">
        <v>0</v>
      </c>
      <c r="N1007" s="1109">
        <v>0</v>
      </c>
      <c r="O1007" s="1109">
        <v>0</v>
      </c>
      <c r="P1007" s="1109">
        <v>0</v>
      </c>
      <c r="Q1007" s="1109">
        <v>0</v>
      </c>
    </row>
    <row r="1008" spans="1:17">
      <c r="A1008" s="1109">
        <v>16549</v>
      </c>
      <c r="B1008" s="1110" t="s">
        <v>0</v>
      </c>
      <c r="C1008" s="1109">
        <v>14</v>
      </c>
      <c r="D1008" s="1109">
        <v>12.7</v>
      </c>
      <c r="E1008" s="1109">
        <v>93</v>
      </c>
      <c r="F1008" s="1109">
        <v>0</v>
      </c>
      <c r="G1008" s="1110" t="s">
        <v>10741</v>
      </c>
      <c r="H1008" s="1110" t="s">
        <v>4654</v>
      </c>
      <c r="I1008" s="1110" t="s">
        <v>10841</v>
      </c>
      <c r="J1008" s="1109">
        <v>0</v>
      </c>
      <c r="K1008" s="1109">
        <v>0</v>
      </c>
      <c r="L1008" s="1109">
        <v>0</v>
      </c>
      <c r="M1008" s="1109">
        <v>0</v>
      </c>
      <c r="N1008" s="1109">
        <v>0</v>
      </c>
      <c r="O1008" s="1109">
        <v>0</v>
      </c>
      <c r="P1008" s="1109">
        <v>0</v>
      </c>
      <c r="Q1008" s="1109">
        <v>0</v>
      </c>
    </row>
    <row r="1009" spans="1:17">
      <c r="A1009" s="1109">
        <v>16550</v>
      </c>
      <c r="B1009" s="1110" t="s">
        <v>0</v>
      </c>
      <c r="C1009" s="1109">
        <v>14</v>
      </c>
      <c r="D1009" s="1109">
        <v>12.7</v>
      </c>
      <c r="E1009" s="1109">
        <v>93</v>
      </c>
      <c r="F1009" s="1109">
        <v>0</v>
      </c>
      <c r="G1009" s="1110" t="s">
        <v>10741</v>
      </c>
      <c r="H1009" s="1110" t="s">
        <v>4654</v>
      </c>
      <c r="I1009" s="1110" t="s">
        <v>10832</v>
      </c>
      <c r="J1009" s="1109">
        <v>0</v>
      </c>
      <c r="K1009" s="1109">
        <v>0</v>
      </c>
      <c r="L1009" s="1109">
        <v>0</v>
      </c>
      <c r="M1009" s="1109">
        <v>0</v>
      </c>
      <c r="N1009" s="1109">
        <v>0</v>
      </c>
      <c r="O1009" s="1109">
        <v>0</v>
      </c>
      <c r="P1009" s="1109">
        <v>0</v>
      </c>
      <c r="Q1009" s="1109">
        <v>0</v>
      </c>
    </row>
    <row r="1010" spans="1:17">
      <c r="A1010" s="1109">
        <v>16551</v>
      </c>
      <c r="B1010" s="1110" t="s">
        <v>0</v>
      </c>
      <c r="C1010" s="1109">
        <v>14</v>
      </c>
      <c r="D1010" s="1109">
        <v>12.7</v>
      </c>
      <c r="E1010" s="1109">
        <v>93</v>
      </c>
      <c r="F1010" s="1109">
        <v>0</v>
      </c>
      <c r="G1010" s="1110" t="s">
        <v>10741</v>
      </c>
      <c r="H1010" s="1110" t="s">
        <v>4654</v>
      </c>
      <c r="I1010" s="1110" t="s">
        <v>10839</v>
      </c>
      <c r="J1010" s="1109">
        <v>0</v>
      </c>
      <c r="K1010" s="1109">
        <v>0</v>
      </c>
      <c r="L1010" s="1109">
        <v>0</v>
      </c>
      <c r="M1010" s="1109">
        <v>0</v>
      </c>
      <c r="N1010" s="1109">
        <v>0</v>
      </c>
      <c r="O1010" s="1109">
        <v>0</v>
      </c>
      <c r="P1010" s="1109">
        <v>0</v>
      </c>
      <c r="Q1010" s="1109">
        <v>0</v>
      </c>
    </row>
    <row r="1011" spans="1:17">
      <c r="A1011" s="1109">
        <v>16552</v>
      </c>
      <c r="B1011" s="1110" t="s">
        <v>0</v>
      </c>
      <c r="C1011" s="1109">
        <v>14</v>
      </c>
      <c r="D1011" s="1109">
        <v>12.7</v>
      </c>
      <c r="E1011" s="1109">
        <v>93</v>
      </c>
      <c r="F1011" s="1109">
        <v>0</v>
      </c>
      <c r="G1011" s="1110" t="s">
        <v>10833</v>
      </c>
      <c r="H1011" s="1110" t="s">
        <v>4654</v>
      </c>
      <c r="I1011" s="1110" t="s">
        <v>10841</v>
      </c>
      <c r="J1011" s="1109">
        <v>0</v>
      </c>
      <c r="K1011" s="1109">
        <v>0</v>
      </c>
      <c r="L1011" s="1109">
        <v>0</v>
      </c>
      <c r="M1011" s="1109">
        <v>0</v>
      </c>
      <c r="N1011" s="1109">
        <v>0</v>
      </c>
      <c r="O1011" s="1109">
        <v>0</v>
      </c>
      <c r="P1011" s="1109">
        <v>0</v>
      </c>
      <c r="Q1011" s="1109">
        <v>0</v>
      </c>
    </row>
    <row r="1012" spans="1:17">
      <c r="A1012" s="1109">
        <v>16553</v>
      </c>
      <c r="B1012" s="1110" t="s">
        <v>0</v>
      </c>
      <c r="C1012" s="1109">
        <v>14</v>
      </c>
      <c r="D1012" s="1109">
        <v>12.7</v>
      </c>
      <c r="E1012" s="1109">
        <v>93</v>
      </c>
      <c r="F1012" s="1109">
        <v>0</v>
      </c>
      <c r="G1012" s="1110" t="s">
        <v>10833</v>
      </c>
      <c r="H1012" s="1110" t="s">
        <v>4654</v>
      </c>
      <c r="I1012" s="1110" t="s">
        <v>10832</v>
      </c>
      <c r="J1012" s="1109">
        <v>0</v>
      </c>
      <c r="K1012" s="1109">
        <v>0</v>
      </c>
      <c r="L1012" s="1109">
        <v>0</v>
      </c>
      <c r="M1012" s="1109">
        <v>0</v>
      </c>
      <c r="N1012" s="1109">
        <v>0</v>
      </c>
      <c r="O1012" s="1109">
        <v>0</v>
      </c>
      <c r="P1012" s="1109">
        <v>0</v>
      </c>
      <c r="Q1012" s="1109">
        <v>0</v>
      </c>
    </row>
    <row r="1013" spans="1:17">
      <c r="A1013" s="1109">
        <v>16554</v>
      </c>
      <c r="B1013" s="1110" t="s">
        <v>0</v>
      </c>
      <c r="C1013" s="1109">
        <v>14</v>
      </c>
      <c r="D1013" s="1109">
        <v>12.7</v>
      </c>
      <c r="E1013" s="1109">
        <v>93</v>
      </c>
      <c r="F1013" s="1109">
        <v>0</v>
      </c>
      <c r="G1013" s="1110" t="s">
        <v>10833</v>
      </c>
      <c r="H1013" s="1110" t="s">
        <v>4654</v>
      </c>
      <c r="I1013" s="1110" t="s">
        <v>10839</v>
      </c>
      <c r="J1013" s="1109">
        <v>0</v>
      </c>
      <c r="K1013" s="1109">
        <v>0</v>
      </c>
      <c r="L1013" s="1109">
        <v>0</v>
      </c>
      <c r="M1013" s="1109">
        <v>0</v>
      </c>
      <c r="N1013" s="1109">
        <v>0</v>
      </c>
      <c r="O1013" s="1109">
        <v>0</v>
      </c>
      <c r="P1013" s="1109">
        <v>0</v>
      </c>
      <c r="Q1013" s="1109">
        <v>0</v>
      </c>
    </row>
    <row r="1014" spans="1:17">
      <c r="A1014" s="1109">
        <v>16555</v>
      </c>
      <c r="B1014" s="1110" t="s">
        <v>0</v>
      </c>
      <c r="C1014" s="1109">
        <v>14</v>
      </c>
      <c r="D1014" s="1109">
        <v>12.7</v>
      </c>
      <c r="E1014" s="1109">
        <v>93</v>
      </c>
      <c r="F1014" s="1109">
        <v>0</v>
      </c>
      <c r="G1014" s="1110" t="s">
        <v>10753</v>
      </c>
      <c r="H1014" s="1110" t="s">
        <v>4654</v>
      </c>
      <c r="I1014" s="1110" t="s">
        <v>10841</v>
      </c>
      <c r="J1014" s="1109">
        <v>0</v>
      </c>
      <c r="K1014" s="1109">
        <v>0</v>
      </c>
      <c r="L1014" s="1109">
        <v>0</v>
      </c>
      <c r="M1014" s="1109">
        <v>0</v>
      </c>
      <c r="N1014" s="1109">
        <v>0</v>
      </c>
      <c r="O1014" s="1109">
        <v>0</v>
      </c>
      <c r="P1014" s="1109">
        <v>0</v>
      </c>
      <c r="Q1014" s="1109">
        <v>0</v>
      </c>
    </row>
    <row r="1015" spans="1:17">
      <c r="A1015" s="1109">
        <v>16556</v>
      </c>
      <c r="B1015" s="1110" t="s">
        <v>0</v>
      </c>
      <c r="C1015" s="1109">
        <v>14</v>
      </c>
      <c r="D1015" s="1109">
        <v>12.7</v>
      </c>
      <c r="E1015" s="1109">
        <v>93</v>
      </c>
      <c r="F1015" s="1109">
        <v>0</v>
      </c>
      <c r="G1015" s="1110" t="s">
        <v>10753</v>
      </c>
      <c r="H1015" s="1110" t="s">
        <v>4654</v>
      </c>
      <c r="I1015" s="1110" t="s">
        <v>10832</v>
      </c>
      <c r="J1015" s="1109">
        <v>0</v>
      </c>
      <c r="K1015" s="1109">
        <v>0</v>
      </c>
      <c r="L1015" s="1109">
        <v>0</v>
      </c>
      <c r="M1015" s="1109">
        <v>0</v>
      </c>
      <c r="N1015" s="1109">
        <v>0</v>
      </c>
      <c r="O1015" s="1109">
        <v>0</v>
      </c>
      <c r="P1015" s="1109">
        <v>0</v>
      </c>
      <c r="Q1015" s="1109">
        <v>0</v>
      </c>
    </row>
    <row r="1016" spans="1:17">
      <c r="A1016" s="1109">
        <v>16557</v>
      </c>
      <c r="B1016" s="1110" t="s">
        <v>0</v>
      </c>
      <c r="C1016" s="1109">
        <v>14</v>
      </c>
      <c r="D1016" s="1109">
        <v>12.7</v>
      </c>
      <c r="E1016" s="1109">
        <v>93</v>
      </c>
      <c r="F1016" s="1109">
        <v>0</v>
      </c>
      <c r="G1016" s="1110" t="s">
        <v>10753</v>
      </c>
      <c r="H1016" s="1110" t="s">
        <v>4654</v>
      </c>
      <c r="I1016" s="1110" t="s">
        <v>10839</v>
      </c>
      <c r="J1016" s="1109">
        <v>0</v>
      </c>
      <c r="K1016" s="1109">
        <v>0</v>
      </c>
      <c r="L1016" s="1109">
        <v>0</v>
      </c>
      <c r="M1016" s="1109">
        <v>0</v>
      </c>
      <c r="N1016" s="1109">
        <v>0</v>
      </c>
      <c r="O1016" s="1109">
        <v>0</v>
      </c>
      <c r="P1016" s="1109">
        <v>0</v>
      </c>
      <c r="Q1016" s="1109">
        <v>0</v>
      </c>
    </row>
    <row r="1017" spans="1:17">
      <c r="A1017" s="1109">
        <v>16558</v>
      </c>
      <c r="B1017" s="1110" t="s">
        <v>0</v>
      </c>
      <c r="C1017" s="1109">
        <v>14</v>
      </c>
      <c r="D1017" s="1109">
        <v>12.7</v>
      </c>
      <c r="E1017" s="1109">
        <v>93</v>
      </c>
      <c r="F1017" s="1109">
        <v>0</v>
      </c>
      <c r="G1017" s="1110" t="s">
        <v>10739</v>
      </c>
      <c r="H1017" s="1110" t="s">
        <v>4654</v>
      </c>
      <c r="I1017" s="1110" t="s">
        <v>10841</v>
      </c>
      <c r="J1017" s="1109">
        <v>0</v>
      </c>
      <c r="K1017" s="1109">
        <v>0</v>
      </c>
      <c r="L1017" s="1109">
        <v>0</v>
      </c>
      <c r="M1017" s="1109">
        <v>0</v>
      </c>
      <c r="N1017" s="1109">
        <v>0</v>
      </c>
      <c r="O1017" s="1109">
        <v>0</v>
      </c>
      <c r="P1017" s="1109">
        <v>0</v>
      </c>
      <c r="Q1017" s="1109">
        <v>0</v>
      </c>
    </row>
    <row r="1018" spans="1:17">
      <c r="A1018" s="1109">
        <v>16559</v>
      </c>
      <c r="B1018" s="1110" t="s">
        <v>0</v>
      </c>
      <c r="C1018" s="1109">
        <v>14</v>
      </c>
      <c r="D1018" s="1109">
        <v>12.7</v>
      </c>
      <c r="E1018" s="1109">
        <v>93</v>
      </c>
      <c r="F1018" s="1109">
        <v>0</v>
      </c>
      <c r="G1018" s="1110" t="s">
        <v>10739</v>
      </c>
      <c r="H1018" s="1110" t="s">
        <v>4654</v>
      </c>
      <c r="I1018" s="1110" t="s">
        <v>10832</v>
      </c>
      <c r="J1018" s="1109">
        <v>0</v>
      </c>
      <c r="K1018" s="1109">
        <v>0</v>
      </c>
      <c r="L1018" s="1109">
        <v>0</v>
      </c>
      <c r="M1018" s="1109">
        <v>0</v>
      </c>
      <c r="N1018" s="1109">
        <v>0</v>
      </c>
      <c r="O1018" s="1109">
        <v>0</v>
      </c>
      <c r="P1018" s="1109">
        <v>0</v>
      </c>
      <c r="Q1018" s="1109">
        <v>0</v>
      </c>
    </row>
    <row r="1019" spans="1:17">
      <c r="A1019" s="1109">
        <v>16560</v>
      </c>
      <c r="B1019" s="1110" t="s">
        <v>0</v>
      </c>
      <c r="C1019" s="1109">
        <v>14</v>
      </c>
      <c r="D1019" s="1109">
        <v>12.7</v>
      </c>
      <c r="E1019" s="1109">
        <v>93</v>
      </c>
      <c r="F1019" s="1109">
        <v>0</v>
      </c>
      <c r="G1019" s="1110" t="s">
        <v>10739</v>
      </c>
      <c r="H1019" s="1110" t="s">
        <v>4654</v>
      </c>
      <c r="I1019" s="1110" t="s">
        <v>10839</v>
      </c>
      <c r="J1019" s="1109">
        <v>0</v>
      </c>
      <c r="K1019" s="1109">
        <v>0</v>
      </c>
      <c r="L1019" s="1109">
        <v>0</v>
      </c>
      <c r="M1019" s="1109">
        <v>0</v>
      </c>
      <c r="N1019" s="1109">
        <v>0</v>
      </c>
      <c r="O1019" s="1109">
        <v>0</v>
      </c>
      <c r="P1019" s="1109">
        <v>0</v>
      </c>
      <c r="Q1019" s="1109">
        <v>0</v>
      </c>
    </row>
    <row r="1020" spans="1:17">
      <c r="A1020" s="1109">
        <v>16561</v>
      </c>
      <c r="B1020" s="1110" t="s">
        <v>0</v>
      </c>
      <c r="C1020" s="1109">
        <v>13.625</v>
      </c>
      <c r="D1020" s="1109">
        <v>12.375</v>
      </c>
      <c r="E1020" s="1109">
        <v>88.2</v>
      </c>
      <c r="F1020" s="1109">
        <v>0</v>
      </c>
      <c r="G1020" s="1110" t="s">
        <v>10840</v>
      </c>
      <c r="H1020" s="1110" t="s">
        <v>4654</v>
      </c>
      <c r="I1020" s="1110" t="s">
        <v>10841</v>
      </c>
      <c r="J1020" s="1109">
        <v>0</v>
      </c>
      <c r="K1020" s="1109">
        <v>0</v>
      </c>
      <c r="L1020" s="1109">
        <v>0</v>
      </c>
      <c r="M1020" s="1109">
        <v>0</v>
      </c>
      <c r="N1020" s="1109">
        <v>0</v>
      </c>
      <c r="O1020" s="1109">
        <v>0</v>
      </c>
      <c r="P1020" s="1109">
        <v>0</v>
      </c>
      <c r="Q1020" s="1109">
        <v>0</v>
      </c>
    </row>
    <row r="1021" spans="1:17">
      <c r="A1021" s="1109">
        <v>16562</v>
      </c>
      <c r="B1021" s="1110" t="s">
        <v>0</v>
      </c>
      <c r="C1021" s="1109">
        <v>13.625</v>
      </c>
      <c r="D1021" s="1109">
        <v>12.375</v>
      </c>
      <c r="E1021" s="1109">
        <v>88.2</v>
      </c>
      <c r="F1021" s="1109">
        <v>0</v>
      </c>
      <c r="G1021" s="1110" t="s">
        <v>10840</v>
      </c>
      <c r="H1021" s="1110" t="s">
        <v>4654</v>
      </c>
      <c r="I1021" s="1110" t="s">
        <v>10760</v>
      </c>
      <c r="J1021" s="1109">
        <v>0</v>
      </c>
      <c r="K1021" s="1109">
        <v>0</v>
      </c>
      <c r="L1021" s="1109">
        <v>0</v>
      </c>
      <c r="M1021" s="1109">
        <v>0</v>
      </c>
      <c r="N1021" s="1109">
        <v>0</v>
      </c>
      <c r="O1021" s="1109">
        <v>0</v>
      </c>
      <c r="P1021" s="1109">
        <v>0</v>
      </c>
      <c r="Q1021" s="1109">
        <v>0</v>
      </c>
    </row>
    <row r="1022" spans="1:17">
      <c r="A1022" s="1109">
        <v>16563</v>
      </c>
      <c r="B1022" s="1110" t="s">
        <v>0</v>
      </c>
      <c r="C1022" s="1109">
        <v>13.625</v>
      </c>
      <c r="D1022" s="1109">
        <v>12.375</v>
      </c>
      <c r="E1022" s="1109">
        <v>88.2</v>
      </c>
      <c r="F1022" s="1109">
        <v>0</v>
      </c>
      <c r="G1022" s="1110" t="s">
        <v>10840</v>
      </c>
      <c r="H1022" s="1110" t="s">
        <v>4654</v>
      </c>
      <c r="I1022" s="1110" t="s">
        <v>10835</v>
      </c>
      <c r="J1022" s="1109">
        <v>0</v>
      </c>
      <c r="K1022" s="1109">
        <v>0</v>
      </c>
      <c r="L1022" s="1109">
        <v>0</v>
      </c>
      <c r="M1022" s="1109">
        <v>0</v>
      </c>
      <c r="N1022" s="1109">
        <v>0</v>
      </c>
      <c r="O1022" s="1109">
        <v>0</v>
      </c>
      <c r="P1022" s="1109">
        <v>0</v>
      </c>
      <c r="Q1022" s="1109">
        <v>0</v>
      </c>
    </row>
    <row r="1023" spans="1:17">
      <c r="A1023" s="1109">
        <v>16564</v>
      </c>
      <c r="B1023" s="1110" t="s">
        <v>0</v>
      </c>
      <c r="C1023" s="1109">
        <v>13.625</v>
      </c>
      <c r="D1023" s="1109">
        <v>12.375</v>
      </c>
      <c r="E1023" s="1109">
        <v>88.2</v>
      </c>
      <c r="F1023" s="1109">
        <v>0</v>
      </c>
      <c r="G1023" s="1110" t="s">
        <v>10840</v>
      </c>
      <c r="H1023" s="1110" t="s">
        <v>4654</v>
      </c>
      <c r="I1023" s="1110" t="s">
        <v>10832</v>
      </c>
      <c r="J1023" s="1109">
        <v>0</v>
      </c>
      <c r="K1023" s="1109">
        <v>0</v>
      </c>
      <c r="L1023" s="1109">
        <v>0</v>
      </c>
      <c r="M1023" s="1109">
        <v>0</v>
      </c>
      <c r="N1023" s="1109">
        <v>0</v>
      </c>
      <c r="O1023" s="1109">
        <v>0</v>
      </c>
      <c r="P1023" s="1109">
        <v>0</v>
      </c>
      <c r="Q1023" s="1109">
        <v>0</v>
      </c>
    </row>
    <row r="1024" spans="1:17">
      <c r="A1024" s="1109">
        <v>16565</v>
      </c>
      <c r="B1024" s="1110" t="s">
        <v>0</v>
      </c>
      <c r="C1024" s="1109">
        <v>13.625</v>
      </c>
      <c r="D1024" s="1109">
        <v>12.375</v>
      </c>
      <c r="E1024" s="1109">
        <v>88.2</v>
      </c>
      <c r="F1024" s="1109">
        <v>0</v>
      </c>
      <c r="G1024" s="1110" t="s">
        <v>10840</v>
      </c>
      <c r="H1024" s="1110" t="s">
        <v>4654</v>
      </c>
      <c r="I1024" s="1110" t="s">
        <v>10839</v>
      </c>
      <c r="J1024" s="1109">
        <v>0</v>
      </c>
      <c r="K1024" s="1109">
        <v>0</v>
      </c>
      <c r="L1024" s="1109">
        <v>0</v>
      </c>
      <c r="M1024" s="1109">
        <v>0</v>
      </c>
      <c r="N1024" s="1109">
        <v>0</v>
      </c>
      <c r="O1024" s="1109">
        <v>0</v>
      </c>
      <c r="P1024" s="1109">
        <v>0</v>
      </c>
      <c r="Q1024" s="1109">
        <v>0</v>
      </c>
    </row>
    <row r="1025" spans="1:17">
      <c r="A1025" s="1109">
        <v>16566</v>
      </c>
      <c r="B1025" s="1110" t="s">
        <v>0</v>
      </c>
      <c r="C1025" s="1109">
        <v>13.625</v>
      </c>
      <c r="D1025" s="1109">
        <v>12.375</v>
      </c>
      <c r="E1025" s="1109">
        <v>88.2</v>
      </c>
      <c r="F1025" s="1109">
        <v>0</v>
      </c>
      <c r="G1025" s="1110" t="s">
        <v>10842</v>
      </c>
      <c r="H1025" s="1110" t="s">
        <v>4654</v>
      </c>
      <c r="I1025" s="1110" t="s">
        <v>10841</v>
      </c>
      <c r="J1025" s="1109">
        <v>0</v>
      </c>
      <c r="K1025" s="1109">
        <v>0</v>
      </c>
      <c r="L1025" s="1109">
        <v>0</v>
      </c>
      <c r="M1025" s="1109">
        <v>0</v>
      </c>
      <c r="N1025" s="1109">
        <v>0</v>
      </c>
      <c r="O1025" s="1109">
        <v>0</v>
      </c>
      <c r="P1025" s="1109">
        <v>0</v>
      </c>
      <c r="Q1025" s="1109">
        <v>0</v>
      </c>
    </row>
    <row r="1026" spans="1:17">
      <c r="A1026" s="1109">
        <v>16567</v>
      </c>
      <c r="B1026" s="1110" t="s">
        <v>0</v>
      </c>
      <c r="C1026" s="1109">
        <v>13.625</v>
      </c>
      <c r="D1026" s="1109">
        <v>12.375</v>
      </c>
      <c r="E1026" s="1109">
        <v>88.2</v>
      </c>
      <c r="F1026" s="1109">
        <v>0</v>
      </c>
      <c r="G1026" s="1110" t="s">
        <v>10842</v>
      </c>
      <c r="H1026" s="1110" t="s">
        <v>4654</v>
      </c>
      <c r="I1026" s="1110" t="s">
        <v>10760</v>
      </c>
      <c r="J1026" s="1109">
        <v>0</v>
      </c>
      <c r="K1026" s="1109">
        <v>0</v>
      </c>
      <c r="L1026" s="1109">
        <v>0</v>
      </c>
      <c r="M1026" s="1109">
        <v>0</v>
      </c>
      <c r="N1026" s="1109">
        <v>0</v>
      </c>
      <c r="O1026" s="1109">
        <v>0</v>
      </c>
      <c r="P1026" s="1109">
        <v>0</v>
      </c>
      <c r="Q1026" s="1109">
        <v>0</v>
      </c>
    </row>
    <row r="1027" spans="1:17">
      <c r="A1027" s="1109">
        <v>16568</v>
      </c>
      <c r="B1027" s="1110" t="s">
        <v>0</v>
      </c>
      <c r="C1027" s="1109">
        <v>13.625</v>
      </c>
      <c r="D1027" s="1109">
        <v>12.375</v>
      </c>
      <c r="E1027" s="1109">
        <v>88.2</v>
      </c>
      <c r="F1027" s="1109">
        <v>0</v>
      </c>
      <c r="G1027" s="1110" t="s">
        <v>10842</v>
      </c>
      <c r="H1027" s="1110" t="s">
        <v>4654</v>
      </c>
      <c r="I1027" s="1110" t="s">
        <v>10835</v>
      </c>
      <c r="J1027" s="1109">
        <v>0</v>
      </c>
      <c r="K1027" s="1109">
        <v>0</v>
      </c>
      <c r="L1027" s="1109">
        <v>0</v>
      </c>
      <c r="M1027" s="1109">
        <v>0</v>
      </c>
      <c r="N1027" s="1109">
        <v>0</v>
      </c>
      <c r="O1027" s="1109">
        <v>0</v>
      </c>
      <c r="P1027" s="1109">
        <v>0</v>
      </c>
      <c r="Q1027" s="1109">
        <v>0</v>
      </c>
    </row>
    <row r="1028" spans="1:17">
      <c r="A1028" s="1109">
        <v>16569</v>
      </c>
      <c r="B1028" s="1110" t="s">
        <v>0</v>
      </c>
      <c r="C1028" s="1109">
        <v>13.625</v>
      </c>
      <c r="D1028" s="1109">
        <v>12.375</v>
      </c>
      <c r="E1028" s="1109">
        <v>88.2</v>
      </c>
      <c r="F1028" s="1109">
        <v>0</v>
      </c>
      <c r="G1028" s="1110" t="s">
        <v>10842</v>
      </c>
      <c r="H1028" s="1110" t="s">
        <v>4654</v>
      </c>
      <c r="I1028" s="1110" t="s">
        <v>10832</v>
      </c>
      <c r="J1028" s="1109">
        <v>0</v>
      </c>
      <c r="K1028" s="1109">
        <v>0</v>
      </c>
      <c r="L1028" s="1109">
        <v>0</v>
      </c>
      <c r="M1028" s="1109">
        <v>0</v>
      </c>
      <c r="N1028" s="1109">
        <v>0</v>
      </c>
      <c r="O1028" s="1109">
        <v>0</v>
      </c>
      <c r="P1028" s="1109">
        <v>0</v>
      </c>
      <c r="Q1028" s="1109">
        <v>0</v>
      </c>
    </row>
    <row r="1029" spans="1:17">
      <c r="A1029" s="1109">
        <v>16570</v>
      </c>
      <c r="B1029" s="1110" t="s">
        <v>0</v>
      </c>
      <c r="C1029" s="1109">
        <v>13.625</v>
      </c>
      <c r="D1029" s="1109">
        <v>12.375</v>
      </c>
      <c r="E1029" s="1109">
        <v>88.2</v>
      </c>
      <c r="F1029" s="1109">
        <v>0</v>
      </c>
      <c r="G1029" s="1110" t="s">
        <v>10842</v>
      </c>
      <c r="H1029" s="1110" t="s">
        <v>4654</v>
      </c>
      <c r="I1029" s="1110" t="s">
        <v>10839</v>
      </c>
      <c r="J1029" s="1109">
        <v>0</v>
      </c>
      <c r="K1029" s="1109">
        <v>0</v>
      </c>
      <c r="L1029" s="1109">
        <v>0</v>
      </c>
      <c r="M1029" s="1109">
        <v>0</v>
      </c>
      <c r="N1029" s="1109">
        <v>0</v>
      </c>
      <c r="O1029" s="1109">
        <v>0</v>
      </c>
      <c r="P1029" s="1109">
        <v>0</v>
      </c>
      <c r="Q1029" s="1109">
        <v>0</v>
      </c>
    </row>
    <row r="1030" spans="1:17">
      <c r="A1030" s="1109">
        <v>16571</v>
      </c>
      <c r="B1030" s="1110" t="s">
        <v>0</v>
      </c>
      <c r="C1030" s="1109">
        <v>13.625</v>
      </c>
      <c r="D1030" s="1109">
        <v>12.375</v>
      </c>
      <c r="E1030" s="1109">
        <v>88.2</v>
      </c>
      <c r="F1030" s="1109">
        <v>0</v>
      </c>
      <c r="G1030" s="1110" t="s">
        <v>10784</v>
      </c>
      <c r="H1030" s="1110" t="s">
        <v>4654</v>
      </c>
      <c r="I1030" s="1110" t="s">
        <v>10841</v>
      </c>
      <c r="J1030" s="1109">
        <v>0</v>
      </c>
      <c r="K1030" s="1109">
        <v>0</v>
      </c>
      <c r="L1030" s="1109">
        <v>0</v>
      </c>
      <c r="M1030" s="1109">
        <v>0</v>
      </c>
      <c r="N1030" s="1109">
        <v>0</v>
      </c>
      <c r="O1030" s="1109">
        <v>0</v>
      </c>
      <c r="P1030" s="1109">
        <v>0</v>
      </c>
      <c r="Q1030" s="1109">
        <v>0</v>
      </c>
    </row>
    <row r="1031" spans="1:17">
      <c r="A1031" s="1109">
        <v>16572</v>
      </c>
      <c r="B1031" s="1110" t="s">
        <v>0</v>
      </c>
      <c r="C1031" s="1109">
        <v>13.625</v>
      </c>
      <c r="D1031" s="1109">
        <v>12.375</v>
      </c>
      <c r="E1031" s="1109">
        <v>88.2</v>
      </c>
      <c r="F1031" s="1109">
        <v>0</v>
      </c>
      <c r="G1031" s="1110" t="s">
        <v>10784</v>
      </c>
      <c r="H1031" s="1110" t="s">
        <v>4654</v>
      </c>
      <c r="I1031" s="1110" t="s">
        <v>10760</v>
      </c>
      <c r="J1031" s="1109">
        <v>0</v>
      </c>
      <c r="K1031" s="1109">
        <v>0</v>
      </c>
      <c r="L1031" s="1109">
        <v>0</v>
      </c>
      <c r="M1031" s="1109">
        <v>0</v>
      </c>
      <c r="N1031" s="1109">
        <v>0</v>
      </c>
      <c r="O1031" s="1109">
        <v>0</v>
      </c>
      <c r="P1031" s="1109">
        <v>0</v>
      </c>
      <c r="Q1031" s="1109">
        <v>0</v>
      </c>
    </row>
    <row r="1032" spans="1:17">
      <c r="A1032" s="1109">
        <v>16573</v>
      </c>
      <c r="B1032" s="1110" t="s">
        <v>0</v>
      </c>
      <c r="C1032" s="1109">
        <v>13.625</v>
      </c>
      <c r="D1032" s="1109">
        <v>12.375</v>
      </c>
      <c r="E1032" s="1109">
        <v>88.2</v>
      </c>
      <c r="F1032" s="1109">
        <v>0</v>
      </c>
      <c r="G1032" s="1110" t="s">
        <v>10784</v>
      </c>
      <c r="H1032" s="1110" t="s">
        <v>4654</v>
      </c>
      <c r="I1032" s="1110" t="s">
        <v>10834</v>
      </c>
      <c r="J1032" s="1109">
        <v>0</v>
      </c>
      <c r="K1032" s="1109">
        <v>0</v>
      </c>
      <c r="L1032" s="1109">
        <v>0</v>
      </c>
      <c r="M1032" s="1109">
        <v>0</v>
      </c>
      <c r="N1032" s="1109">
        <v>0</v>
      </c>
      <c r="O1032" s="1109">
        <v>0</v>
      </c>
      <c r="P1032" s="1109">
        <v>0</v>
      </c>
      <c r="Q1032" s="1109">
        <v>0</v>
      </c>
    </row>
    <row r="1033" spans="1:17">
      <c r="A1033" s="1109">
        <v>16574</v>
      </c>
      <c r="B1033" s="1110" t="s">
        <v>0</v>
      </c>
      <c r="C1033" s="1109">
        <v>13.625</v>
      </c>
      <c r="D1033" s="1109">
        <v>12.375</v>
      </c>
      <c r="E1033" s="1109">
        <v>88.2</v>
      </c>
      <c r="F1033" s="1109">
        <v>0</v>
      </c>
      <c r="G1033" s="1110" t="s">
        <v>10784</v>
      </c>
      <c r="H1033" s="1110" t="s">
        <v>4654</v>
      </c>
      <c r="I1033" s="1110" t="s">
        <v>10835</v>
      </c>
      <c r="J1033" s="1109">
        <v>0</v>
      </c>
      <c r="K1033" s="1109">
        <v>0</v>
      </c>
      <c r="L1033" s="1109">
        <v>0</v>
      </c>
      <c r="M1033" s="1109">
        <v>0</v>
      </c>
      <c r="N1033" s="1109">
        <v>0</v>
      </c>
      <c r="O1033" s="1109">
        <v>0</v>
      </c>
      <c r="P1033" s="1109">
        <v>0</v>
      </c>
      <c r="Q1033" s="1109">
        <v>0</v>
      </c>
    </row>
    <row r="1034" spans="1:17">
      <c r="A1034" s="1109">
        <v>16575</v>
      </c>
      <c r="B1034" s="1110" t="s">
        <v>0</v>
      </c>
      <c r="C1034" s="1109">
        <v>13.625</v>
      </c>
      <c r="D1034" s="1109">
        <v>12.375</v>
      </c>
      <c r="E1034" s="1109">
        <v>88.2</v>
      </c>
      <c r="F1034" s="1109">
        <v>0</v>
      </c>
      <c r="G1034" s="1110" t="s">
        <v>10784</v>
      </c>
      <c r="H1034" s="1110" t="s">
        <v>4654</v>
      </c>
      <c r="I1034" s="1110" t="s">
        <v>10832</v>
      </c>
      <c r="J1034" s="1109">
        <v>0</v>
      </c>
      <c r="K1034" s="1109">
        <v>0</v>
      </c>
      <c r="L1034" s="1109">
        <v>0</v>
      </c>
      <c r="M1034" s="1109">
        <v>0</v>
      </c>
      <c r="N1034" s="1109">
        <v>0</v>
      </c>
      <c r="O1034" s="1109">
        <v>0</v>
      </c>
      <c r="P1034" s="1109">
        <v>0</v>
      </c>
      <c r="Q1034" s="1109">
        <v>0</v>
      </c>
    </row>
    <row r="1035" spans="1:17">
      <c r="A1035" s="1109">
        <v>16576</v>
      </c>
      <c r="B1035" s="1110" t="s">
        <v>0</v>
      </c>
      <c r="C1035" s="1109">
        <v>13.625</v>
      </c>
      <c r="D1035" s="1109">
        <v>12.375</v>
      </c>
      <c r="E1035" s="1109">
        <v>88.2</v>
      </c>
      <c r="F1035" s="1109">
        <v>0</v>
      </c>
      <c r="G1035" s="1110" t="s">
        <v>10784</v>
      </c>
      <c r="H1035" s="1110" t="s">
        <v>4654</v>
      </c>
      <c r="I1035" s="1110" t="s">
        <v>10839</v>
      </c>
      <c r="J1035" s="1109">
        <v>0</v>
      </c>
      <c r="K1035" s="1109">
        <v>0</v>
      </c>
      <c r="L1035" s="1109">
        <v>0</v>
      </c>
      <c r="M1035" s="1109">
        <v>0</v>
      </c>
      <c r="N1035" s="1109">
        <v>0</v>
      </c>
      <c r="O1035" s="1109">
        <v>0</v>
      </c>
      <c r="P1035" s="1109">
        <v>0</v>
      </c>
      <c r="Q1035" s="1109">
        <v>0</v>
      </c>
    </row>
    <row r="1036" spans="1:17">
      <c r="A1036" s="1109">
        <v>16577</v>
      </c>
      <c r="B1036" s="1110" t="s">
        <v>0</v>
      </c>
      <c r="C1036" s="1109">
        <v>13.625</v>
      </c>
      <c r="D1036" s="1109">
        <v>12.375</v>
      </c>
      <c r="E1036" s="1109">
        <v>88.2</v>
      </c>
      <c r="F1036" s="1109">
        <v>0</v>
      </c>
      <c r="G1036" s="1110" t="s">
        <v>10741</v>
      </c>
      <c r="H1036" s="1110" t="s">
        <v>4654</v>
      </c>
      <c r="I1036" s="1110" t="s">
        <v>10841</v>
      </c>
      <c r="J1036" s="1109">
        <v>0</v>
      </c>
      <c r="K1036" s="1109">
        <v>0</v>
      </c>
      <c r="L1036" s="1109">
        <v>0</v>
      </c>
      <c r="M1036" s="1109">
        <v>0</v>
      </c>
      <c r="N1036" s="1109">
        <v>0</v>
      </c>
      <c r="O1036" s="1109">
        <v>0</v>
      </c>
      <c r="P1036" s="1109">
        <v>0</v>
      </c>
      <c r="Q1036" s="1109">
        <v>0</v>
      </c>
    </row>
    <row r="1037" spans="1:17">
      <c r="A1037" s="1109">
        <v>16578</v>
      </c>
      <c r="B1037" s="1110" t="s">
        <v>0</v>
      </c>
      <c r="C1037" s="1109">
        <v>13.625</v>
      </c>
      <c r="D1037" s="1109">
        <v>12.375</v>
      </c>
      <c r="E1037" s="1109">
        <v>88.2</v>
      </c>
      <c r="F1037" s="1109">
        <v>0</v>
      </c>
      <c r="G1037" s="1110" t="s">
        <v>10741</v>
      </c>
      <c r="H1037" s="1110" t="s">
        <v>4654</v>
      </c>
      <c r="I1037" s="1110" t="s">
        <v>10760</v>
      </c>
      <c r="J1037" s="1109">
        <v>0</v>
      </c>
      <c r="K1037" s="1109">
        <v>0</v>
      </c>
      <c r="L1037" s="1109">
        <v>0</v>
      </c>
      <c r="M1037" s="1109">
        <v>0</v>
      </c>
      <c r="N1037" s="1109">
        <v>0</v>
      </c>
      <c r="O1037" s="1109">
        <v>0</v>
      </c>
      <c r="P1037" s="1109">
        <v>0</v>
      </c>
      <c r="Q1037" s="1109">
        <v>0</v>
      </c>
    </row>
    <row r="1038" spans="1:17">
      <c r="A1038" s="1109">
        <v>16579</v>
      </c>
      <c r="B1038" s="1110" t="s">
        <v>0</v>
      </c>
      <c r="C1038" s="1109">
        <v>13.625</v>
      </c>
      <c r="D1038" s="1109">
        <v>12.375</v>
      </c>
      <c r="E1038" s="1109">
        <v>88.2</v>
      </c>
      <c r="F1038" s="1109">
        <v>0</v>
      </c>
      <c r="G1038" s="1110" t="s">
        <v>10741</v>
      </c>
      <c r="H1038" s="1110" t="s">
        <v>4654</v>
      </c>
      <c r="I1038" s="1110" t="s">
        <v>10834</v>
      </c>
      <c r="J1038" s="1109">
        <v>0</v>
      </c>
      <c r="K1038" s="1109">
        <v>0</v>
      </c>
      <c r="L1038" s="1109">
        <v>0</v>
      </c>
      <c r="M1038" s="1109">
        <v>0</v>
      </c>
      <c r="N1038" s="1109">
        <v>0</v>
      </c>
      <c r="O1038" s="1109">
        <v>0</v>
      </c>
      <c r="P1038" s="1109">
        <v>0</v>
      </c>
      <c r="Q1038" s="1109">
        <v>0</v>
      </c>
    </row>
    <row r="1039" spans="1:17">
      <c r="A1039" s="1109">
        <v>16580</v>
      </c>
      <c r="B1039" s="1110" t="s">
        <v>0</v>
      </c>
      <c r="C1039" s="1109">
        <v>13.625</v>
      </c>
      <c r="D1039" s="1109">
        <v>12.375</v>
      </c>
      <c r="E1039" s="1109">
        <v>88.2</v>
      </c>
      <c r="F1039" s="1109">
        <v>0</v>
      </c>
      <c r="G1039" s="1110" t="s">
        <v>10741</v>
      </c>
      <c r="H1039" s="1110" t="s">
        <v>4654</v>
      </c>
      <c r="I1039" s="1110" t="s">
        <v>10835</v>
      </c>
      <c r="J1039" s="1109">
        <v>0</v>
      </c>
      <c r="K1039" s="1109">
        <v>0</v>
      </c>
      <c r="L1039" s="1109">
        <v>0</v>
      </c>
      <c r="M1039" s="1109">
        <v>0</v>
      </c>
      <c r="N1039" s="1109">
        <v>0</v>
      </c>
      <c r="O1039" s="1109">
        <v>0</v>
      </c>
      <c r="P1039" s="1109">
        <v>0</v>
      </c>
      <c r="Q1039" s="1109">
        <v>0</v>
      </c>
    </row>
    <row r="1040" spans="1:17">
      <c r="A1040" s="1109">
        <v>16581</v>
      </c>
      <c r="B1040" s="1110" t="s">
        <v>0</v>
      </c>
      <c r="C1040" s="1109">
        <v>13.625</v>
      </c>
      <c r="D1040" s="1109">
        <v>12.375</v>
      </c>
      <c r="E1040" s="1109">
        <v>88.2</v>
      </c>
      <c r="F1040" s="1109">
        <v>0</v>
      </c>
      <c r="G1040" s="1110" t="s">
        <v>10741</v>
      </c>
      <c r="H1040" s="1110" t="s">
        <v>4654</v>
      </c>
      <c r="I1040" s="1110" t="s">
        <v>10832</v>
      </c>
      <c r="J1040" s="1109">
        <v>0</v>
      </c>
      <c r="K1040" s="1109">
        <v>0</v>
      </c>
      <c r="L1040" s="1109">
        <v>0</v>
      </c>
      <c r="M1040" s="1109">
        <v>0</v>
      </c>
      <c r="N1040" s="1109">
        <v>0</v>
      </c>
      <c r="O1040" s="1109">
        <v>0</v>
      </c>
      <c r="P1040" s="1109">
        <v>0</v>
      </c>
      <c r="Q1040" s="1109">
        <v>0</v>
      </c>
    </row>
    <row r="1041" spans="1:17">
      <c r="A1041" s="1109">
        <v>16582</v>
      </c>
      <c r="B1041" s="1110" t="s">
        <v>0</v>
      </c>
      <c r="C1041" s="1109">
        <v>13.625</v>
      </c>
      <c r="D1041" s="1109">
        <v>12.375</v>
      </c>
      <c r="E1041" s="1109">
        <v>88.2</v>
      </c>
      <c r="F1041" s="1109">
        <v>0</v>
      </c>
      <c r="G1041" s="1110" t="s">
        <v>10741</v>
      </c>
      <c r="H1041" s="1110" t="s">
        <v>4654</v>
      </c>
      <c r="I1041" s="1110" t="s">
        <v>10839</v>
      </c>
      <c r="J1041" s="1109">
        <v>0</v>
      </c>
      <c r="K1041" s="1109">
        <v>0</v>
      </c>
      <c r="L1041" s="1109">
        <v>0</v>
      </c>
      <c r="M1041" s="1109">
        <v>0</v>
      </c>
      <c r="N1041" s="1109">
        <v>0</v>
      </c>
      <c r="O1041" s="1109">
        <v>0</v>
      </c>
      <c r="P1041" s="1109">
        <v>0</v>
      </c>
      <c r="Q1041" s="1109">
        <v>0</v>
      </c>
    </row>
    <row r="1042" spans="1:17">
      <c r="A1042" s="1109">
        <v>16583</v>
      </c>
      <c r="B1042" s="1110" t="s">
        <v>0</v>
      </c>
      <c r="C1042" s="1109">
        <v>13.625</v>
      </c>
      <c r="D1042" s="1109">
        <v>12.375</v>
      </c>
      <c r="E1042" s="1109">
        <v>88.2</v>
      </c>
      <c r="F1042" s="1109">
        <v>0</v>
      </c>
      <c r="G1042" s="1110" t="s">
        <v>10833</v>
      </c>
      <c r="H1042" s="1110" t="s">
        <v>4654</v>
      </c>
      <c r="I1042" s="1110" t="s">
        <v>10841</v>
      </c>
      <c r="J1042" s="1109">
        <v>0</v>
      </c>
      <c r="K1042" s="1109">
        <v>0</v>
      </c>
      <c r="L1042" s="1109">
        <v>0</v>
      </c>
      <c r="M1042" s="1109">
        <v>0</v>
      </c>
      <c r="N1042" s="1109">
        <v>0</v>
      </c>
      <c r="O1042" s="1109">
        <v>0</v>
      </c>
      <c r="P1042" s="1109">
        <v>0</v>
      </c>
      <c r="Q1042" s="1109">
        <v>0</v>
      </c>
    </row>
    <row r="1043" spans="1:17">
      <c r="A1043" s="1109">
        <v>16584</v>
      </c>
      <c r="B1043" s="1110" t="s">
        <v>0</v>
      </c>
      <c r="C1043" s="1109">
        <v>13.625</v>
      </c>
      <c r="D1043" s="1109">
        <v>12.375</v>
      </c>
      <c r="E1043" s="1109">
        <v>88.2</v>
      </c>
      <c r="F1043" s="1109">
        <v>0</v>
      </c>
      <c r="G1043" s="1110" t="s">
        <v>10833</v>
      </c>
      <c r="H1043" s="1110" t="s">
        <v>4654</v>
      </c>
      <c r="I1043" s="1110" t="s">
        <v>10760</v>
      </c>
      <c r="J1043" s="1109">
        <v>0</v>
      </c>
      <c r="K1043" s="1109">
        <v>0</v>
      </c>
      <c r="L1043" s="1109">
        <v>0</v>
      </c>
      <c r="M1043" s="1109">
        <v>0</v>
      </c>
      <c r="N1043" s="1109">
        <v>0</v>
      </c>
      <c r="O1043" s="1109">
        <v>0</v>
      </c>
      <c r="P1043" s="1109">
        <v>0</v>
      </c>
      <c r="Q1043" s="1109">
        <v>0</v>
      </c>
    </row>
    <row r="1044" spans="1:17">
      <c r="A1044" s="1109">
        <v>16585</v>
      </c>
      <c r="B1044" s="1110" t="s">
        <v>0</v>
      </c>
      <c r="C1044" s="1109">
        <v>13.625</v>
      </c>
      <c r="D1044" s="1109">
        <v>12.375</v>
      </c>
      <c r="E1044" s="1109">
        <v>88.2</v>
      </c>
      <c r="F1044" s="1109">
        <v>0</v>
      </c>
      <c r="G1044" s="1110" t="s">
        <v>10833</v>
      </c>
      <c r="H1044" s="1110" t="s">
        <v>4654</v>
      </c>
      <c r="I1044" s="1110" t="s">
        <v>10834</v>
      </c>
      <c r="J1044" s="1109">
        <v>0</v>
      </c>
      <c r="K1044" s="1109">
        <v>0</v>
      </c>
      <c r="L1044" s="1109">
        <v>0</v>
      </c>
      <c r="M1044" s="1109">
        <v>0</v>
      </c>
      <c r="N1044" s="1109">
        <v>0</v>
      </c>
      <c r="O1044" s="1109">
        <v>0</v>
      </c>
      <c r="P1044" s="1109">
        <v>0</v>
      </c>
      <c r="Q1044" s="1109">
        <v>0</v>
      </c>
    </row>
    <row r="1045" spans="1:17">
      <c r="A1045" s="1109">
        <v>16586</v>
      </c>
      <c r="B1045" s="1110" t="s">
        <v>0</v>
      </c>
      <c r="C1045" s="1109">
        <v>13.625</v>
      </c>
      <c r="D1045" s="1109">
        <v>12.375</v>
      </c>
      <c r="E1045" s="1109">
        <v>88.2</v>
      </c>
      <c r="F1045" s="1109">
        <v>0</v>
      </c>
      <c r="G1045" s="1110" t="s">
        <v>10833</v>
      </c>
      <c r="H1045" s="1110" t="s">
        <v>4654</v>
      </c>
      <c r="I1045" s="1110" t="s">
        <v>10835</v>
      </c>
      <c r="J1045" s="1109">
        <v>0</v>
      </c>
      <c r="K1045" s="1109">
        <v>0</v>
      </c>
      <c r="L1045" s="1109">
        <v>0</v>
      </c>
      <c r="M1045" s="1109">
        <v>0</v>
      </c>
      <c r="N1045" s="1109">
        <v>0</v>
      </c>
      <c r="O1045" s="1109">
        <v>0</v>
      </c>
      <c r="P1045" s="1109">
        <v>0</v>
      </c>
      <c r="Q1045" s="1109">
        <v>0</v>
      </c>
    </row>
    <row r="1046" spans="1:17">
      <c r="A1046" s="1109">
        <v>16587</v>
      </c>
      <c r="B1046" s="1110" t="s">
        <v>0</v>
      </c>
      <c r="C1046" s="1109">
        <v>13.625</v>
      </c>
      <c r="D1046" s="1109">
        <v>12.375</v>
      </c>
      <c r="E1046" s="1109">
        <v>88.2</v>
      </c>
      <c r="F1046" s="1109">
        <v>0</v>
      </c>
      <c r="G1046" s="1110" t="s">
        <v>10833</v>
      </c>
      <c r="H1046" s="1110" t="s">
        <v>4654</v>
      </c>
      <c r="I1046" s="1110" t="s">
        <v>10832</v>
      </c>
      <c r="J1046" s="1109">
        <v>0</v>
      </c>
      <c r="K1046" s="1109">
        <v>0</v>
      </c>
      <c r="L1046" s="1109">
        <v>0</v>
      </c>
      <c r="M1046" s="1109">
        <v>0</v>
      </c>
      <c r="N1046" s="1109">
        <v>0</v>
      </c>
      <c r="O1046" s="1109">
        <v>0</v>
      </c>
      <c r="P1046" s="1109">
        <v>0</v>
      </c>
      <c r="Q1046" s="1109">
        <v>0</v>
      </c>
    </row>
    <row r="1047" spans="1:17">
      <c r="A1047" s="1109">
        <v>16588</v>
      </c>
      <c r="B1047" s="1110" t="s">
        <v>0</v>
      </c>
      <c r="C1047" s="1109">
        <v>13.625</v>
      </c>
      <c r="D1047" s="1109">
        <v>12.375</v>
      </c>
      <c r="E1047" s="1109">
        <v>88.2</v>
      </c>
      <c r="F1047" s="1109">
        <v>0</v>
      </c>
      <c r="G1047" s="1110" t="s">
        <v>10833</v>
      </c>
      <c r="H1047" s="1110" t="s">
        <v>4654</v>
      </c>
      <c r="I1047" s="1110" t="s">
        <v>10839</v>
      </c>
      <c r="J1047" s="1109">
        <v>0</v>
      </c>
      <c r="K1047" s="1109">
        <v>0</v>
      </c>
      <c r="L1047" s="1109">
        <v>0</v>
      </c>
      <c r="M1047" s="1109">
        <v>0</v>
      </c>
      <c r="N1047" s="1109">
        <v>0</v>
      </c>
      <c r="O1047" s="1109">
        <v>0</v>
      </c>
      <c r="P1047" s="1109">
        <v>0</v>
      </c>
      <c r="Q1047" s="1109">
        <v>0</v>
      </c>
    </row>
    <row r="1048" spans="1:17">
      <c r="A1048" s="1109">
        <v>16589</v>
      </c>
      <c r="B1048" s="1110" t="s">
        <v>0</v>
      </c>
      <c r="C1048" s="1109">
        <v>13.625</v>
      </c>
      <c r="D1048" s="1109">
        <v>12.375</v>
      </c>
      <c r="E1048" s="1109">
        <v>88.2</v>
      </c>
      <c r="F1048" s="1109">
        <v>0</v>
      </c>
      <c r="G1048" s="1110" t="s">
        <v>10753</v>
      </c>
      <c r="H1048" s="1110" t="s">
        <v>4654</v>
      </c>
      <c r="I1048" s="1110" t="s">
        <v>10841</v>
      </c>
      <c r="J1048" s="1109">
        <v>0</v>
      </c>
      <c r="K1048" s="1109">
        <v>0</v>
      </c>
      <c r="L1048" s="1109">
        <v>0</v>
      </c>
      <c r="M1048" s="1109">
        <v>0</v>
      </c>
      <c r="N1048" s="1109">
        <v>0</v>
      </c>
      <c r="O1048" s="1109">
        <v>0</v>
      </c>
      <c r="P1048" s="1109">
        <v>0</v>
      </c>
      <c r="Q1048" s="1109">
        <v>0</v>
      </c>
    </row>
    <row r="1049" spans="1:17">
      <c r="A1049" s="1109">
        <v>16590</v>
      </c>
      <c r="B1049" s="1110" t="s">
        <v>0</v>
      </c>
      <c r="C1049" s="1109">
        <v>13.625</v>
      </c>
      <c r="D1049" s="1109">
        <v>12.375</v>
      </c>
      <c r="E1049" s="1109">
        <v>88.2</v>
      </c>
      <c r="F1049" s="1109">
        <v>0</v>
      </c>
      <c r="G1049" s="1110" t="s">
        <v>10753</v>
      </c>
      <c r="H1049" s="1110" t="s">
        <v>4654</v>
      </c>
      <c r="I1049" s="1110" t="s">
        <v>10760</v>
      </c>
      <c r="J1049" s="1109">
        <v>0</v>
      </c>
      <c r="K1049" s="1109">
        <v>0</v>
      </c>
      <c r="L1049" s="1109">
        <v>0</v>
      </c>
      <c r="M1049" s="1109">
        <v>0</v>
      </c>
      <c r="N1049" s="1109">
        <v>0</v>
      </c>
      <c r="O1049" s="1109">
        <v>0</v>
      </c>
      <c r="P1049" s="1109">
        <v>0</v>
      </c>
      <c r="Q1049" s="1109">
        <v>0</v>
      </c>
    </row>
    <row r="1050" spans="1:17">
      <c r="A1050" s="1109">
        <v>16591</v>
      </c>
      <c r="B1050" s="1110" t="s">
        <v>0</v>
      </c>
      <c r="C1050" s="1109">
        <v>13.625</v>
      </c>
      <c r="D1050" s="1109">
        <v>12.375</v>
      </c>
      <c r="E1050" s="1109">
        <v>88.2</v>
      </c>
      <c r="F1050" s="1109">
        <v>0</v>
      </c>
      <c r="G1050" s="1110" t="s">
        <v>10753</v>
      </c>
      <c r="H1050" s="1110" t="s">
        <v>4654</v>
      </c>
      <c r="I1050" s="1110" t="s">
        <v>10834</v>
      </c>
      <c r="J1050" s="1109">
        <v>0</v>
      </c>
      <c r="K1050" s="1109">
        <v>0</v>
      </c>
      <c r="L1050" s="1109">
        <v>0</v>
      </c>
      <c r="M1050" s="1109">
        <v>0</v>
      </c>
      <c r="N1050" s="1109">
        <v>0</v>
      </c>
      <c r="O1050" s="1109">
        <v>0</v>
      </c>
      <c r="P1050" s="1109">
        <v>0</v>
      </c>
      <c r="Q1050" s="1109">
        <v>0</v>
      </c>
    </row>
    <row r="1051" spans="1:17">
      <c r="A1051" s="1109">
        <v>16592</v>
      </c>
      <c r="B1051" s="1110" t="s">
        <v>0</v>
      </c>
      <c r="C1051" s="1109">
        <v>13.625</v>
      </c>
      <c r="D1051" s="1109">
        <v>12.375</v>
      </c>
      <c r="E1051" s="1109">
        <v>88.2</v>
      </c>
      <c r="F1051" s="1109">
        <v>0</v>
      </c>
      <c r="G1051" s="1110" t="s">
        <v>10753</v>
      </c>
      <c r="H1051" s="1110" t="s">
        <v>4654</v>
      </c>
      <c r="I1051" s="1110" t="s">
        <v>10835</v>
      </c>
      <c r="J1051" s="1109">
        <v>0</v>
      </c>
      <c r="K1051" s="1109">
        <v>0</v>
      </c>
      <c r="L1051" s="1109">
        <v>0</v>
      </c>
      <c r="M1051" s="1109">
        <v>0</v>
      </c>
      <c r="N1051" s="1109">
        <v>0</v>
      </c>
      <c r="O1051" s="1109">
        <v>0</v>
      </c>
      <c r="P1051" s="1109">
        <v>0</v>
      </c>
      <c r="Q1051" s="1109">
        <v>0</v>
      </c>
    </row>
    <row r="1052" spans="1:17">
      <c r="A1052" s="1109">
        <v>16593</v>
      </c>
      <c r="B1052" s="1110" t="s">
        <v>0</v>
      </c>
      <c r="C1052" s="1109">
        <v>13.625</v>
      </c>
      <c r="D1052" s="1109">
        <v>12.375</v>
      </c>
      <c r="E1052" s="1109">
        <v>88.2</v>
      </c>
      <c r="F1052" s="1109">
        <v>0</v>
      </c>
      <c r="G1052" s="1110" t="s">
        <v>10753</v>
      </c>
      <c r="H1052" s="1110" t="s">
        <v>4654</v>
      </c>
      <c r="I1052" s="1110" t="s">
        <v>10832</v>
      </c>
      <c r="J1052" s="1109">
        <v>0</v>
      </c>
      <c r="K1052" s="1109">
        <v>0</v>
      </c>
      <c r="L1052" s="1109">
        <v>0</v>
      </c>
      <c r="M1052" s="1109">
        <v>0</v>
      </c>
      <c r="N1052" s="1109">
        <v>0</v>
      </c>
      <c r="O1052" s="1109">
        <v>0</v>
      </c>
      <c r="P1052" s="1109">
        <v>0</v>
      </c>
      <c r="Q1052" s="1109">
        <v>0</v>
      </c>
    </row>
    <row r="1053" spans="1:17">
      <c r="A1053" s="1109">
        <v>16594</v>
      </c>
      <c r="B1053" s="1110" t="s">
        <v>0</v>
      </c>
      <c r="C1053" s="1109">
        <v>13.625</v>
      </c>
      <c r="D1053" s="1109">
        <v>12.375</v>
      </c>
      <c r="E1053" s="1109">
        <v>88.2</v>
      </c>
      <c r="F1053" s="1109">
        <v>0</v>
      </c>
      <c r="G1053" s="1110" t="s">
        <v>10753</v>
      </c>
      <c r="H1053" s="1110" t="s">
        <v>4654</v>
      </c>
      <c r="I1053" s="1110" t="s">
        <v>10839</v>
      </c>
      <c r="J1053" s="1109">
        <v>0</v>
      </c>
      <c r="K1053" s="1109">
        <v>0</v>
      </c>
      <c r="L1053" s="1109">
        <v>0</v>
      </c>
      <c r="M1053" s="1109">
        <v>0</v>
      </c>
      <c r="N1053" s="1109">
        <v>0</v>
      </c>
      <c r="O1053" s="1109">
        <v>0</v>
      </c>
      <c r="P1053" s="1109">
        <v>0</v>
      </c>
      <c r="Q1053" s="1109">
        <v>0</v>
      </c>
    </row>
    <row r="1054" spans="1:17">
      <c r="A1054" s="1109">
        <v>16595</v>
      </c>
      <c r="B1054" s="1110" t="s">
        <v>0</v>
      </c>
      <c r="C1054" s="1109">
        <v>13.625</v>
      </c>
      <c r="D1054" s="1109">
        <v>12.375</v>
      </c>
      <c r="E1054" s="1109">
        <v>88.2</v>
      </c>
      <c r="F1054" s="1109">
        <v>0</v>
      </c>
      <c r="G1054" s="1110" t="s">
        <v>10739</v>
      </c>
      <c r="H1054" s="1110" t="s">
        <v>4654</v>
      </c>
      <c r="I1054" s="1110" t="s">
        <v>10841</v>
      </c>
      <c r="J1054" s="1109">
        <v>0</v>
      </c>
      <c r="K1054" s="1109">
        <v>0</v>
      </c>
      <c r="L1054" s="1109">
        <v>0</v>
      </c>
      <c r="M1054" s="1109">
        <v>0</v>
      </c>
      <c r="N1054" s="1109">
        <v>0</v>
      </c>
      <c r="O1054" s="1109">
        <v>0</v>
      </c>
      <c r="P1054" s="1109">
        <v>0</v>
      </c>
      <c r="Q1054" s="1109">
        <v>0</v>
      </c>
    </row>
    <row r="1055" spans="1:17">
      <c r="A1055" s="1109">
        <v>16596</v>
      </c>
      <c r="B1055" s="1110" t="s">
        <v>0</v>
      </c>
      <c r="C1055" s="1109">
        <v>13.625</v>
      </c>
      <c r="D1055" s="1109">
        <v>12.375</v>
      </c>
      <c r="E1055" s="1109">
        <v>88.2</v>
      </c>
      <c r="F1055" s="1109">
        <v>0</v>
      </c>
      <c r="G1055" s="1110" t="s">
        <v>10739</v>
      </c>
      <c r="H1055" s="1110" t="s">
        <v>4654</v>
      </c>
      <c r="I1055" s="1110" t="s">
        <v>10760</v>
      </c>
      <c r="J1055" s="1109">
        <v>0</v>
      </c>
      <c r="K1055" s="1109">
        <v>0</v>
      </c>
      <c r="L1055" s="1109">
        <v>0</v>
      </c>
      <c r="M1055" s="1109">
        <v>0</v>
      </c>
      <c r="N1055" s="1109">
        <v>0</v>
      </c>
      <c r="O1055" s="1109">
        <v>0</v>
      </c>
      <c r="P1055" s="1109">
        <v>0</v>
      </c>
      <c r="Q1055" s="1109">
        <v>0</v>
      </c>
    </row>
    <row r="1056" spans="1:17">
      <c r="A1056" s="1109">
        <v>16597</v>
      </c>
      <c r="B1056" s="1110" t="s">
        <v>0</v>
      </c>
      <c r="C1056" s="1109">
        <v>13.625</v>
      </c>
      <c r="D1056" s="1109">
        <v>12.375</v>
      </c>
      <c r="E1056" s="1109">
        <v>88.2</v>
      </c>
      <c r="F1056" s="1109">
        <v>0</v>
      </c>
      <c r="G1056" s="1110" t="s">
        <v>10739</v>
      </c>
      <c r="H1056" s="1110" t="s">
        <v>4654</v>
      </c>
      <c r="I1056" s="1110" t="s">
        <v>10835</v>
      </c>
      <c r="J1056" s="1109">
        <v>0</v>
      </c>
      <c r="K1056" s="1109">
        <v>0</v>
      </c>
      <c r="L1056" s="1109">
        <v>0</v>
      </c>
      <c r="M1056" s="1109">
        <v>0</v>
      </c>
      <c r="N1056" s="1109">
        <v>0</v>
      </c>
      <c r="O1056" s="1109">
        <v>0</v>
      </c>
      <c r="P1056" s="1109">
        <v>0</v>
      </c>
      <c r="Q1056" s="1109">
        <v>0</v>
      </c>
    </row>
    <row r="1057" spans="1:17">
      <c r="A1057" s="1109">
        <v>16598</v>
      </c>
      <c r="B1057" s="1110" t="s">
        <v>0</v>
      </c>
      <c r="C1057" s="1109">
        <v>13.625</v>
      </c>
      <c r="D1057" s="1109">
        <v>12.375</v>
      </c>
      <c r="E1057" s="1109">
        <v>88.2</v>
      </c>
      <c r="F1057" s="1109">
        <v>0</v>
      </c>
      <c r="G1057" s="1110" t="s">
        <v>10739</v>
      </c>
      <c r="H1057" s="1110" t="s">
        <v>4654</v>
      </c>
      <c r="I1057" s="1110" t="s">
        <v>10832</v>
      </c>
      <c r="J1057" s="1109">
        <v>0</v>
      </c>
      <c r="K1057" s="1109">
        <v>0</v>
      </c>
      <c r="L1057" s="1109">
        <v>0</v>
      </c>
      <c r="M1057" s="1109">
        <v>0</v>
      </c>
      <c r="N1057" s="1109">
        <v>0</v>
      </c>
      <c r="O1057" s="1109">
        <v>0</v>
      </c>
      <c r="P1057" s="1109">
        <v>0</v>
      </c>
      <c r="Q1057" s="1109">
        <v>0</v>
      </c>
    </row>
    <row r="1058" spans="1:17">
      <c r="A1058" s="1109">
        <v>16599</v>
      </c>
      <c r="B1058" s="1110" t="s">
        <v>0</v>
      </c>
      <c r="C1058" s="1109">
        <v>13.625</v>
      </c>
      <c r="D1058" s="1109">
        <v>12.375</v>
      </c>
      <c r="E1058" s="1109">
        <v>88.2</v>
      </c>
      <c r="F1058" s="1109">
        <v>0</v>
      </c>
      <c r="G1058" s="1110" t="s">
        <v>10739</v>
      </c>
      <c r="H1058" s="1110" t="s">
        <v>4654</v>
      </c>
      <c r="I1058" s="1110" t="s">
        <v>10839</v>
      </c>
      <c r="J1058" s="1109">
        <v>0</v>
      </c>
      <c r="K1058" s="1109">
        <v>0</v>
      </c>
      <c r="L1058" s="1109">
        <v>0</v>
      </c>
      <c r="M1058" s="1109">
        <v>0</v>
      </c>
      <c r="N1058" s="1109">
        <v>0</v>
      </c>
      <c r="O1058" s="1109">
        <v>0</v>
      </c>
      <c r="P1058" s="1109">
        <v>0</v>
      </c>
      <c r="Q1058" s="1109">
        <v>0</v>
      </c>
    </row>
    <row r="1059" spans="1:17">
      <c r="A1059" s="1109">
        <v>16600</v>
      </c>
      <c r="B1059" s="1110" t="s">
        <v>0</v>
      </c>
      <c r="C1059" s="1109">
        <v>13.5</v>
      </c>
      <c r="D1059" s="1109">
        <v>12.34</v>
      </c>
      <c r="E1059" s="1109">
        <v>81.400000000000006</v>
      </c>
      <c r="F1059" s="1109">
        <v>0</v>
      </c>
      <c r="G1059" s="1110" t="s">
        <v>10840</v>
      </c>
      <c r="H1059" s="1110" t="s">
        <v>4654</v>
      </c>
      <c r="I1059" s="1110" t="s">
        <v>10841</v>
      </c>
      <c r="J1059" s="1109">
        <v>0</v>
      </c>
      <c r="K1059" s="1109">
        <v>0</v>
      </c>
      <c r="L1059" s="1109">
        <v>0</v>
      </c>
      <c r="M1059" s="1109">
        <v>0</v>
      </c>
      <c r="N1059" s="1109">
        <v>0</v>
      </c>
      <c r="O1059" s="1109">
        <v>0</v>
      </c>
      <c r="P1059" s="1109">
        <v>0</v>
      </c>
      <c r="Q1059" s="1109">
        <v>0</v>
      </c>
    </row>
    <row r="1060" spans="1:17">
      <c r="A1060" s="1109">
        <v>16601</v>
      </c>
      <c r="B1060" s="1110" t="s">
        <v>0</v>
      </c>
      <c r="C1060" s="1109">
        <v>13.5</v>
      </c>
      <c r="D1060" s="1109">
        <v>12.34</v>
      </c>
      <c r="E1060" s="1109">
        <v>81.400000000000006</v>
      </c>
      <c r="F1060" s="1109">
        <v>0</v>
      </c>
      <c r="G1060" s="1110" t="s">
        <v>10840</v>
      </c>
      <c r="H1060" s="1110" t="s">
        <v>4654</v>
      </c>
      <c r="I1060" s="1110" t="s">
        <v>10760</v>
      </c>
      <c r="J1060" s="1109">
        <v>0</v>
      </c>
      <c r="K1060" s="1109">
        <v>0</v>
      </c>
      <c r="L1060" s="1109">
        <v>0</v>
      </c>
      <c r="M1060" s="1109">
        <v>0</v>
      </c>
      <c r="N1060" s="1109">
        <v>0</v>
      </c>
      <c r="O1060" s="1109">
        <v>0</v>
      </c>
      <c r="P1060" s="1109">
        <v>0</v>
      </c>
      <c r="Q1060" s="1109">
        <v>0</v>
      </c>
    </row>
    <row r="1061" spans="1:17">
      <c r="A1061" s="1109">
        <v>16602</v>
      </c>
      <c r="B1061" s="1110" t="s">
        <v>0</v>
      </c>
      <c r="C1061" s="1109">
        <v>13.5</v>
      </c>
      <c r="D1061" s="1109">
        <v>12.34</v>
      </c>
      <c r="E1061" s="1109">
        <v>81.400000000000006</v>
      </c>
      <c r="F1061" s="1109">
        <v>0</v>
      </c>
      <c r="G1061" s="1110" t="s">
        <v>10840</v>
      </c>
      <c r="H1061" s="1110" t="s">
        <v>4654</v>
      </c>
      <c r="I1061" s="1110" t="s">
        <v>10835</v>
      </c>
      <c r="J1061" s="1109">
        <v>0</v>
      </c>
      <c r="K1061" s="1109">
        <v>0</v>
      </c>
      <c r="L1061" s="1109">
        <v>0</v>
      </c>
      <c r="M1061" s="1109">
        <v>0</v>
      </c>
      <c r="N1061" s="1109">
        <v>0</v>
      </c>
      <c r="O1061" s="1109">
        <v>0</v>
      </c>
      <c r="P1061" s="1109">
        <v>0</v>
      </c>
      <c r="Q1061" s="1109">
        <v>0</v>
      </c>
    </row>
    <row r="1062" spans="1:17">
      <c r="A1062" s="1109">
        <v>16603</v>
      </c>
      <c r="B1062" s="1110" t="s">
        <v>0</v>
      </c>
      <c r="C1062" s="1109">
        <v>13.5</v>
      </c>
      <c r="D1062" s="1109">
        <v>12.34</v>
      </c>
      <c r="E1062" s="1109">
        <v>81.400000000000006</v>
      </c>
      <c r="F1062" s="1109">
        <v>0</v>
      </c>
      <c r="G1062" s="1110" t="s">
        <v>10840</v>
      </c>
      <c r="H1062" s="1110" t="s">
        <v>4654</v>
      </c>
      <c r="I1062" s="1110" t="s">
        <v>10832</v>
      </c>
      <c r="J1062" s="1109">
        <v>0</v>
      </c>
      <c r="K1062" s="1109">
        <v>0</v>
      </c>
      <c r="L1062" s="1109">
        <v>0</v>
      </c>
      <c r="M1062" s="1109">
        <v>0</v>
      </c>
      <c r="N1062" s="1109">
        <v>0</v>
      </c>
      <c r="O1062" s="1109">
        <v>0</v>
      </c>
      <c r="P1062" s="1109">
        <v>0</v>
      </c>
      <c r="Q1062" s="1109">
        <v>0</v>
      </c>
    </row>
    <row r="1063" spans="1:17">
      <c r="A1063" s="1109">
        <v>16604</v>
      </c>
      <c r="B1063" s="1110" t="s">
        <v>0</v>
      </c>
      <c r="C1063" s="1109">
        <v>13.5</v>
      </c>
      <c r="D1063" s="1109">
        <v>12.34</v>
      </c>
      <c r="E1063" s="1109">
        <v>81.400000000000006</v>
      </c>
      <c r="F1063" s="1109">
        <v>0</v>
      </c>
      <c r="G1063" s="1110" t="s">
        <v>10840</v>
      </c>
      <c r="H1063" s="1110" t="s">
        <v>4654</v>
      </c>
      <c r="I1063" s="1110" t="s">
        <v>10839</v>
      </c>
      <c r="J1063" s="1109">
        <v>0</v>
      </c>
      <c r="K1063" s="1109">
        <v>0</v>
      </c>
      <c r="L1063" s="1109">
        <v>0</v>
      </c>
      <c r="M1063" s="1109">
        <v>0</v>
      </c>
      <c r="N1063" s="1109">
        <v>0</v>
      </c>
      <c r="O1063" s="1109">
        <v>0</v>
      </c>
      <c r="P1063" s="1109">
        <v>0</v>
      </c>
      <c r="Q1063" s="1109">
        <v>0</v>
      </c>
    </row>
    <row r="1064" spans="1:17">
      <c r="A1064" s="1109">
        <v>16605</v>
      </c>
      <c r="B1064" s="1110" t="s">
        <v>0</v>
      </c>
      <c r="C1064" s="1109">
        <v>13.5</v>
      </c>
      <c r="D1064" s="1109">
        <v>12.34</v>
      </c>
      <c r="E1064" s="1109">
        <v>81.400000000000006</v>
      </c>
      <c r="F1064" s="1109">
        <v>0</v>
      </c>
      <c r="G1064" s="1110" t="s">
        <v>10842</v>
      </c>
      <c r="H1064" s="1110" t="s">
        <v>4654</v>
      </c>
      <c r="I1064" s="1110" t="s">
        <v>10841</v>
      </c>
      <c r="J1064" s="1109">
        <v>0</v>
      </c>
      <c r="K1064" s="1109">
        <v>0</v>
      </c>
      <c r="L1064" s="1109">
        <v>0</v>
      </c>
      <c r="M1064" s="1109">
        <v>0</v>
      </c>
      <c r="N1064" s="1109">
        <v>0</v>
      </c>
      <c r="O1064" s="1109">
        <v>0</v>
      </c>
      <c r="P1064" s="1109">
        <v>0</v>
      </c>
      <c r="Q1064" s="1109">
        <v>0</v>
      </c>
    </row>
    <row r="1065" spans="1:17">
      <c r="A1065" s="1109">
        <v>16606</v>
      </c>
      <c r="B1065" s="1110" t="s">
        <v>0</v>
      </c>
      <c r="C1065" s="1109">
        <v>13.5</v>
      </c>
      <c r="D1065" s="1109">
        <v>12.34</v>
      </c>
      <c r="E1065" s="1109">
        <v>81.400000000000006</v>
      </c>
      <c r="F1065" s="1109">
        <v>0</v>
      </c>
      <c r="G1065" s="1110" t="s">
        <v>10842</v>
      </c>
      <c r="H1065" s="1110" t="s">
        <v>4654</v>
      </c>
      <c r="I1065" s="1110" t="s">
        <v>10760</v>
      </c>
      <c r="J1065" s="1109">
        <v>0</v>
      </c>
      <c r="K1065" s="1109">
        <v>0</v>
      </c>
      <c r="L1065" s="1109">
        <v>0</v>
      </c>
      <c r="M1065" s="1109">
        <v>0</v>
      </c>
      <c r="N1065" s="1109">
        <v>0</v>
      </c>
      <c r="O1065" s="1109">
        <v>0</v>
      </c>
      <c r="P1065" s="1109">
        <v>0</v>
      </c>
      <c r="Q1065" s="1109">
        <v>0</v>
      </c>
    </row>
    <row r="1066" spans="1:17">
      <c r="A1066" s="1109">
        <v>16607</v>
      </c>
      <c r="B1066" s="1110" t="s">
        <v>0</v>
      </c>
      <c r="C1066" s="1109">
        <v>13.5</v>
      </c>
      <c r="D1066" s="1109">
        <v>12.34</v>
      </c>
      <c r="E1066" s="1109">
        <v>81.400000000000006</v>
      </c>
      <c r="F1066" s="1109">
        <v>0</v>
      </c>
      <c r="G1066" s="1110" t="s">
        <v>10842</v>
      </c>
      <c r="H1066" s="1110" t="s">
        <v>4654</v>
      </c>
      <c r="I1066" s="1110" t="s">
        <v>10835</v>
      </c>
      <c r="J1066" s="1109">
        <v>0</v>
      </c>
      <c r="K1066" s="1109">
        <v>0</v>
      </c>
      <c r="L1066" s="1109">
        <v>0</v>
      </c>
      <c r="M1066" s="1109">
        <v>0</v>
      </c>
      <c r="N1066" s="1109">
        <v>0</v>
      </c>
      <c r="O1066" s="1109">
        <v>0</v>
      </c>
      <c r="P1066" s="1109">
        <v>0</v>
      </c>
      <c r="Q1066" s="1109">
        <v>0</v>
      </c>
    </row>
    <row r="1067" spans="1:17">
      <c r="A1067" s="1109">
        <v>16608</v>
      </c>
      <c r="B1067" s="1110" t="s">
        <v>0</v>
      </c>
      <c r="C1067" s="1109">
        <v>13.5</v>
      </c>
      <c r="D1067" s="1109">
        <v>12.34</v>
      </c>
      <c r="E1067" s="1109">
        <v>81.400000000000006</v>
      </c>
      <c r="F1067" s="1109">
        <v>0</v>
      </c>
      <c r="G1067" s="1110" t="s">
        <v>10842</v>
      </c>
      <c r="H1067" s="1110" t="s">
        <v>4654</v>
      </c>
      <c r="I1067" s="1110" t="s">
        <v>10832</v>
      </c>
      <c r="J1067" s="1109">
        <v>0</v>
      </c>
      <c r="K1067" s="1109">
        <v>0</v>
      </c>
      <c r="L1067" s="1109">
        <v>0</v>
      </c>
      <c r="M1067" s="1109">
        <v>0</v>
      </c>
      <c r="N1067" s="1109">
        <v>0</v>
      </c>
      <c r="O1067" s="1109">
        <v>0</v>
      </c>
      <c r="P1067" s="1109">
        <v>0</v>
      </c>
      <c r="Q1067" s="1109">
        <v>0</v>
      </c>
    </row>
    <row r="1068" spans="1:17">
      <c r="A1068" s="1109">
        <v>16609</v>
      </c>
      <c r="B1068" s="1110" t="s">
        <v>0</v>
      </c>
      <c r="C1068" s="1109">
        <v>13.5</v>
      </c>
      <c r="D1068" s="1109">
        <v>12.34</v>
      </c>
      <c r="E1068" s="1109">
        <v>81.400000000000006</v>
      </c>
      <c r="F1068" s="1109">
        <v>0</v>
      </c>
      <c r="G1068" s="1110" t="s">
        <v>10842</v>
      </c>
      <c r="H1068" s="1110" t="s">
        <v>4654</v>
      </c>
      <c r="I1068" s="1110" t="s">
        <v>10839</v>
      </c>
      <c r="J1068" s="1109">
        <v>0</v>
      </c>
      <c r="K1068" s="1109">
        <v>0</v>
      </c>
      <c r="L1068" s="1109">
        <v>0</v>
      </c>
      <c r="M1068" s="1109">
        <v>0</v>
      </c>
      <c r="N1068" s="1109">
        <v>0</v>
      </c>
      <c r="O1068" s="1109">
        <v>0</v>
      </c>
      <c r="P1068" s="1109">
        <v>0</v>
      </c>
      <c r="Q1068" s="1109">
        <v>0</v>
      </c>
    </row>
    <row r="1069" spans="1:17">
      <c r="A1069" s="1109">
        <v>16610</v>
      </c>
      <c r="B1069" s="1110" t="s">
        <v>0</v>
      </c>
      <c r="C1069" s="1109">
        <v>13.5</v>
      </c>
      <c r="D1069" s="1109">
        <v>12.34</v>
      </c>
      <c r="E1069" s="1109">
        <v>81.400000000000006</v>
      </c>
      <c r="F1069" s="1109">
        <v>0</v>
      </c>
      <c r="G1069" s="1110" t="s">
        <v>10784</v>
      </c>
      <c r="H1069" s="1110" t="s">
        <v>4654</v>
      </c>
      <c r="I1069" s="1110" t="s">
        <v>10841</v>
      </c>
      <c r="J1069" s="1109">
        <v>0</v>
      </c>
      <c r="K1069" s="1109">
        <v>0</v>
      </c>
      <c r="L1069" s="1109">
        <v>0</v>
      </c>
      <c r="M1069" s="1109">
        <v>0</v>
      </c>
      <c r="N1069" s="1109">
        <v>0</v>
      </c>
      <c r="O1069" s="1109">
        <v>0</v>
      </c>
      <c r="P1069" s="1109">
        <v>0</v>
      </c>
      <c r="Q1069" s="1109">
        <v>0</v>
      </c>
    </row>
    <row r="1070" spans="1:17">
      <c r="A1070" s="1109">
        <v>16611</v>
      </c>
      <c r="B1070" s="1110" t="s">
        <v>0</v>
      </c>
      <c r="C1070" s="1109">
        <v>13.5</v>
      </c>
      <c r="D1070" s="1109">
        <v>12.34</v>
      </c>
      <c r="E1070" s="1109">
        <v>81.400000000000006</v>
      </c>
      <c r="F1070" s="1109">
        <v>0</v>
      </c>
      <c r="G1070" s="1110" t="s">
        <v>10784</v>
      </c>
      <c r="H1070" s="1110" t="s">
        <v>4654</v>
      </c>
      <c r="I1070" s="1110" t="s">
        <v>10760</v>
      </c>
      <c r="J1070" s="1109">
        <v>0</v>
      </c>
      <c r="K1070" s="1109">
        <v>0</v>
      </c>
      <c r="L1070" s="1109">
        <v>0</v>
      </c>
      <c r="M1070" s="1109">
        <v>0</v>
      </c>
      <c r="N1070" s="1109">
        <v>0</v>
      </c>
      <c r="O1070" s="1109">
        <v>0</v>
      </c>
      <c r="P1070" s="1109">
        <v>0</v>
      </c>
      <c r="Q1070" s="1109">
        <v>0</v>
      </c>
    </row>
    <row r="1071" spans="1:17">
      <c r="A1071" s="1109">
        <v>16612</v>
      </c>
      <c r="B1071" s="1110" t="s">
        <v>0</v>
      </c>
      <c r="C1071" s="1109">
        <v>13.5</v>
      </c>
      <c r="D1071" s="1109">
        <v>12.34</v>
      </c>
      <c r="E1071" s="1109">
        <v>81.400000000000006</v>
      </c>
      <c r="F1071" s="1109">
        <v>0</v>
      </c>
      <c r="G1071" s="1110" t="s">
        <v>10784</v>
      </c>
      <c r="H1071" s="1110" t="s">
        <v>4654</v>
      </c>
      <c r="I1071" s="1110" t="s">
        <v>10834</v>
      </c>
      <c r="J1071" s="1109">
        <v>0</v>
      </c>
      <c r="K1071" s="1109">
        <v>0</v>
      </c>
      <c r="L1071" s="1109">
        <v>0</v>
      </c>
      <c r="M1071" s="1109">
        <v>0</v>
      </c>
      <c r="N1071" s="1109">
        <v>0</v>
      </c>
      <c r="O1071" s="1109">
        <v>0</v>
      </c>
      <c r="P1071" s="1109">
        <v>0</v>
      </c>
      <c r="Q1071" s="1109">
        <v>0</v>
      </c>
    </row>
    <row r="1072" spans="1:17">
      <c r="A1072" s="1109">
        <v>16613</v>
      </c>
      <c r="B1072" s="1110" t="s">
        <v>0</v>
      </c>
      <c r="C1072" s="1109">
        <v>13.5</v>
      </c>
      <c r="D1072" s="1109">
        <v>12.34</v>
      </c>
      <c r="E1072" s="1109">
        <v>81.400000000000006</v>
      </c>
      <c r="F1072" s="1109">
        <v>0</v>
      </c>
      <c r="G1072" s="1110" t="s">
        <v>10784</v>
      </c>
      <c r="H1072" s="1110" t="s">
        <v>4654</v>
      </c>
      <c r="I1072" s="1110" t="s">
        <v>10835</v>
      </c>
      <c r="J1072" s="1109">
        <v>0</v>
      </c>
      <c r="K1072" s="1109">
        <v>0</v>
      </c>
      <c r="L1072" s="1109">
        <v>0</v>
      </c>
      <c r="M1072" s="1109">
        <v>0</v>
      </c>
      <c r="N1072" s="1109">
        <v>0</v>
      </c>
      <c r="O1072" s="1109">
        <v>0</v>
      </c>
      <c r="P1072" s="1109">
        <v>0</v>
      </c>
      <c r="Q1072" s="1109">
        <v>0</v>
      </c>
    </row>
    <row r="1073" spans="1:17">
      <c r="A1073" s="1109">
        <v>16614</v>
      </c>
      <c r="B1073" s="1110" t="s">
        <v>0</v>
      </c>
      <c r="C1073" s="1109">
        <v>13.5</v>
      </c>
      <c r="D1073" s="1109">
        <v>12.34</v>
      </c>
      <c r="E1073" s="1109">
        <v>81.400000000000006</v>
      </c>
      <c r="F1073" s="1109">
        <v>0</v>
      </c>
      <c r="G1073" s="1110" t="s">
        <v>10784</v>
      </c>
      <c r="H1073" s="1110" t="s">
        <v>4654</v>
      </c>
      <c r="I1073" s="1110" t="s">
        <v>10832</v>
      </c>
      <c r="J1073" s="1109">
        <v>0</v>
      </c>
      <c r="K1073" s="1109">
        <v>0</v>
      </c>
      <c r="L1073" s="1109">
        <v>0</v>
      </c>
      <c r="M1073" s="1109">
        <v>0</v>
      </c>
      <c r="N1073" s="1109">
        <v>0</v>
      </c>
      <c r="O1073" s="1109">
        <v>0</v>
      </c>
      <c r="P1073" s="1109">
        <v>0</v>
      </c>
      <c r="Q1073" s="1109">
        <v>0</v>
      </c>
    </row>
    <row r="1074" spans="1:17">
      <c r="A1074" s="1109">
        <v>16615</v>
      </c>
      <c r="B1074" s="1110" t="s">
        <v>0</v>
      </c>
      <c r="C1074" s="1109">
        <v>13.5</v>
      </c>
      <c r="D1074" s="1109">
        <v>12.34</v>
      </c>
      <c r="E1074" s="1109">
        <v>81.400000000000006</v>
      </c>
      <c r="F1074" s="1109">
        <v>0</v>
      </c>
      <c r="G1074" s="1110" t="s">
        <v>10784</v>
      </c>
      <c r="H1074" s="1110" t="s">
        <v>4654</v>
      </c>
      <c r="I1074" s="1110" t="s">
        <v>10839</v>
      </c>
      <c r="J1074" s="1109">
        <v>0</v>
      </c>
      <c r="K1074" s="1109">
        <v>0</v>
      </c>
      <c r="L1074" s="1109">
        <v>0</v>
      </c>
      <c r="M1074" s="1109">
        <v>0</v>
      </c>
      <c r="N1074" s="1109">
        <v>0</v>
      </c>
      <c r="O1074" s="1109">
        <v>0</v>
      </c>
      <c r="P1074" s="1109">
        <v>0</v>
      </c>
      <c r="Q1074" s="1109">
        <v>0</v>
      </c>
    </row>
    <row r="1075" spans="1:17">
      <c r="A1075" s="1109">
        <v>16616</v>
      </c>
      <c r="B1075" s="1110" t="s">
        <v>0</v>
      </c>
      <c r="C1075" s="1109">
        <v>13.5</v>
      </c>
      <c r="D1075" s="1109">
        <v>12.34</v>
      </c>
      <c r="E1075" s="1109">
        <v>81.400000000000006</v>
      </c>
      <c r="F1075" s="1109">
        <v>0</v>
      </c>
      <c r="G1075" s="1110" t="s">
        <v>10741</v>
      </c>
      <c r="H1075" s="1110" t="s">
        <v>4654</v>
      </c>
      <c r="I1075" s="1110" t="s">
        <v>10841</v>
      </c>
      <c r="J1075" s="1109">
        <v>0</v>
      </c>
      <c r="K1075" s="1109">
        <v>0</v>
      </c>
      <c r="L1075" s="1109">
        <v>0</v>
      </c>
      <c r="M1075" s="1109">
        <v>0</v>
      </c>
      <c r="N1075" s="1109">
        <v>0</v>
      </c>
      <c r="O1075" s="1109">
        <v>0</v>
      </c>
      <c r="P1075" s="1109">
        <v>0</v>
      </c>
      <c r="Q1075" s="1109">
        <v>0</v>
      </c>
    </row>
    <row r="1076" spans="1:17">
      <c r="A1076" s="1109">
        <v>16617</v>
      </c>
      <c r="B1076" s="1110" t="s">
        <v>0</v>
      </c>
      <c r="C1076" s="1109">
        <v>13.5</v>
      </c>
      <c r="D1076" s="1109">
        <v>12.34</v>
      </c>
      <c r="E1076" s="1109">
        <v>81.400000000000006</v>
      </c>
      <c r="F1076" s="1109">
        <v>0</v>
      </c>
      <c r="G1076" s="1110" t="s">
        <v>10741</v>
      </c>
      <c r="H1076" s="1110" t="s">
        <v>4654</v>
      </c>
      <c r="I1076" s="1110" t="s">
        <v>10760</v>
      </c>
      <c r="J1076" s="1109">
        <v>0</v>
      </c>
      <c r="K1076" s="1109">
        <v>0</v>
      </c>
      <c r="L1076" s="1109">
        <v>0</v>
      </c>
      <c r="M1076" s="1109">
        <v>0</v>
      </c>
      <c r="N1076" s="1109">
        <v>0</v>
      </c>
      <c r="O1076" s="1109">
        <v>0</v>
      </c>
      <c r="P1076" s="1109">
        <v>0</v>
      </c>
      <c r="Q1076" s="1109">
        <v>0</v>
      </c>
    </row>
    <row r="1077" spans="1:17">
      <c r="A1077" s="1109">
        <v>16618</v>
      </c>
      <c r="B1077" s="1110" t="s">
        <v>0</v>
      </c>
      <c r="C1077" s="1109">
        <v>13.5</v>
      </c>
      <c r="D1077" s="1109">
        <v>12.34</v>
      </c>
      <c r="E1077" s="1109">
        <v>81.400000000000006</v>
      </c>
      <c r="F1077" s="1109">
        <v>0</v>
      </c>
      <c r="G1077" s="1110" t="s">
        <v>10741</v>
      </c>
      <c r="H1077" s="1110" t="s">
        <v>4654</v>
      </c>
      <c r="I1077" s="1110" t="s">
        <v>10834</v>
      </c>
      <c r="J1077" s="1109">
        <v>0</v>
      </c>
      <c r="K1077" s="1109">
        <v>0</v>
      </c>
      <c r="L1077" s="1109">
        <v>0</v>
      </c>
      <c r="M1077" s="1109">
        <v>0</v>
      </c>
      <c r="N1077" s="1109">
        <v>0</v>
      </c>
      <c r="O1077" s="1109">
        <v>0</v>
      </c>
      <c r="P1077" s="1109">
        <v>0</v>
      </c>
      <c r="Q1077" s="1109">
        <v>0</v>
      </c>
    </row>
    <row r="1078" spans="1:17">
      <c r="A1078" s="1109">
        <v>16619</v>
      </c>
      <c r="B1078" s="1110" t="s">
        <v>0</v>
      </c>
      <c r="C1078" s="1109">
        <v>13.5</v>
      </c>
      <c r="D1078" s="1109">
        <v>12.34</v>
      </c>
      <c r="E1078" s="1109">
        <v>81.400000000000006</v>
      </c>
      <c r="F1078" s="1109">
        <v>0</v>
      </c>
      <c r="G1078" s="1110" t="s">
        <v>10741</v>
      </c>
      <c r="H1078" s="1110" t="s">
        <v>4654</v>
      </c>
      <c r="I1078" s="1110" t="s">
        <v>10835</v>
      </c>
      <c r="J1078" s="1109">
        <v>0</v>
      </c>
      <c r="K1078" s="1109">
        <v>0</v>
      </c>
      <c r="L1078" s="1109">
        <v>0</v>
      </c>
      <c r="M1078" s="1109">
        <v>0</v>
      </c>
      <c r="N1078" s="1109">
        <v>0</v>
      </c>
      <c r="O1078" s="1109">
        <v>0</v>
      </c>
      <c r="P1078" s="1109">
        <v>0</v>
      </c>
      <c r="Q1078" s="1109">
        <v>0</v>
      </c>
    </row>
    <row r="1079" spans="1:17">
      <c r="A1079" s="1109">
        <v>16620</v>
      </c>
      <c r="B1079" s="1110" t="s">
        <v>0</v>
      </c>
      <c r="C1079" s="1109">
        <v>13.5</v>
      </c>
      <c r="D1079" s="1109">
        <v>12.34</v>
      </c>
      <c r="E1079" s="1109">
        <v>81.400000000000006</v>
      </c>
      <c r="F1079" s="1109">
        <v>0</v>
      </c>
      <c r="G1079" s="1110" t="s">
        <v>10741</v>
      </c>
      <c r="H1079" s="1110" t="s">
        <v>4654</v>
      </c>
      <c r="I1079" s="1110" t="s">
        <v>10832</v>
      </c>
      <c r="J1079" s="1109">
        <v>0</v>
      </c>
      <c r="K1079" s="1109">
        <v>0</v>
      </c>
      <c r="L1079" s="1109">
        <v>0</v>
      </c>
      <c r="M1079" s="1109">
        <v>0</v>
      </c>
      <c r="N1079" s="1109">
        <v>0</v>
      </c>
      <c r="O1079" s="1109">
        <v>0</v>
      </c>
      <c r="P1079" s="1109">
        <v>0</v>
      </c>
      <c r="Q1079" s="1109">
        <v>0</v>
      </c>
    </row>
    <row r="1080" spans="1:17">
      <c r="A1080" s="1109">
        <v>16621</v>
      </c>
      <c r="B1080" s="1110" t="s">
        <v>0</v>
      </c>
      <c r="C1080" s="1109">
        <v>13.5</v>
      </c>
      <c r="D1080" s="1109">
        <v>12.34</v>
      </c>
      <c r="E1080" s="1109">
        <v>81.400000000000006</v>
      </c>
      <c r="F1080" s="1109">
        <v>0</v>
      </c>
      <c r="G1080" s="1110" t="s">
        <v>10741</v>
      </c>
      <c r="H1080" s="1110" t="s">
        <v>4654</v>
      </c>
      <c r="I1080" s="1110" t="s">
        <v>10839</v>
      </c>
      <c r="J1080" s="1109">
        <v>0</v>
      </c>
      <c r="K1080" s="1109">
        <v>0</v>
      </c>
      <c r="L1080" s="1109">
        <v>0</v>
      </c>
      <c r="M1080" s="1109">
        <v>0</v>
      </c>
      <c r="N1080" s="1109">
        <v>0</v>
      </c>
      <c r="O1080" s="1109">
        <v>0</v>
      </c>
      <c r="P1080" s="1109">
        <v>0</v>
      </c>
      <c r="Q1080" s="1109">
        <v>0</v>
      </c>
    </row>
    <row r="1081" spans="1:17">
      <c r="A1081" s="1109">
        <v>16622</v>
      </c>
      <c r="B1081" s="1110" t="s">
        <v>0</v>
      </c>
      <c r="C1081" s="1109">
        <v>13.5</v>
      </c>
      <c r="D1081" s="1109">
        <v>12.34</v>
      </c>
      <c r="E1081" s="1109">
        <v>81.400000000000006</v>
      </c>
      <c r="F1081" s="1109">
        <v>0</v>
      </c>
      <c r="G1081" s="1110" t="s">
        <v>10833</v>
      </c>
      <c r="H1081" s="1110" t="s">
        <v>4654</v>
      </c>
      <c r="I1081" s="1110" t="s">
        <v>10841</v>
      </c>
      <c r="J1081" s="1109">
        <v>0</v>
      </c>
      <c r="K1081" s="1109">
        <v>0</v>
      </c>
      <c r="L1081" s="1109">
        <v>0</v>
      </c>
      <c r="M1081" s="1109">
        <v>0</v>
      </c>
      <c r="N1081" s="1109">
        <v>0</v>
      </c>
      <c r="O1081" s="1109">
        <v>0</v>
      </c>
      <c r="P1081" s="1109">
        <v>0</v>
      </c>
      <c r="Q1081" s="1109">
        <v>0</v>
      </c>
    </row>
    <row r="1082" spans="1:17">
      <c r="A1082" s="1109">
        <v>16623</v>
      </c>
      <c r="B1082" s="1110" t="s">
        <v>0</v>
      </c>
      <c r="C1082" s="1109">
        <v>13.5</v>
      </c>
      <c r="D1082" s="1109">
        <v>12.34</v>
      </c>
      <c r="E1082" s="1109">
        <v>81.400000000000006</v>
      </c>
      <c r="F1082" s="1109">
        <v>0</v>
      </c>
      <c r="G1082" s="1110" t="s">
        <v>10833</v>
      </c>
      <c r="H1082" s="1110" t="s">
        <v>4654</v>
      </c>
      <c r="I1082" s="1110" t="s">
        <v>10760</v>
      </c>
      <c r="J1082" s="1109">
        <v>0</v>
      </c>
      <c r="K1082" s="1109">
        <v>0</v>
      </c>
      <c r="L1082" s="1109">
        <v>0</v>
      </c>
      <c r="M1082" s="1109">
        <v>0</v>
      </c>
      <c r="N1082" s="1109">
        <v>0</v>
      </c>
      <c r="O1082" s="1109">
        <v>0</v>
      </c>
      <c r="P1082" s="1109">
        <v>0</v>
      </c>
      <c r="Q1082" s="1109">
        <v>0</v>
      </c>
    </row>
    <row r="1083" spans="1:17">
      <c r="A1083" s="1109">
        <v>16624</v>
      </c>
      <c r="B1083" s="1110" t="s">
        <v>0</v>
      </c>
      <c r="C1083" s="1109">
        <v>13.5</v>
      </c>
      <c r="D1083" s="1109">
        <v>12.34</v>
      </c>
      <c r="E1083" s="1109">
        <v>81.400000000000006</v>
      </c>
      <c r="F1083" s="1109">
        <v>0</v>
      </c>
      <c r="G1083" s="1110" t="s">
        <v>10833</v>
      </c>
      <c r="H1083" s="1110" t="s">
        <v>4654</v>
      </c>
      <c r="I1083" s="1110" t="s">
        <v>10834</v>
      </c>
      <c r="J1083" s="1109">
        <v>0</v>
      </c>
      <c r="K1083" s="1109">
        <v>0</v>
      </c>
      <c r="L1083" s="1109">
        <v>0</v>
      </c>
      <c r="M1083" s="1109">
        <v>0</v>
      </c>
      <c r="N1083" s="1109">
        <v>0</v>
      </c>
      <c r="O1083" s="1109">
        <v>0</v>
      </c>
      <c r="P1083" s="1109">
        <v>0</v>
      </c>
      <c r="Q1083" s="1109">
        <v>0</v>
      </c>
    </row>
    <row r="1084" spans="1:17">
      <c r="A1084" s="1109">
        <v>16625</v>
      </c>
      <c r="B1084" s="1110" t="s">
        <v>0</v>
      </c>
      <c r="C1084" s="1109">
        <v>13.5</v>
      </c>
      <c r="D1084" s="1109">
        <v>12.34</v>
      </c>
      <c r="E1084" s="1109">
        <v>81.400000000000006</v>
      </c>
      <c r="F1084" s="1109">
        <v>0</v>
      </c>
      <c r="G1084" s="1110" t="s">
        <v>10833</v>
      </c>
      <c r="H1084" s="1110" t="s">
        <v>4654</v>
      </c>
      <c r="I1084" s="1110" t="s">
        <v>10835</v>
      </c>
      <c r="J1084" s="1109">
        <v>0</v>
      </c>
      <c r="K1084" s="1109">
        <v>0</v>
      </c>
      <c r="L1084" s="1109">
        <v>0</v>
      </c>
      <c r="M1084" s="1109">
        <v>0</v>
      </c>
      <c r="N1084" s="1109">
        <v>0</v>
      </c>
      <c r="O1084" s="1109">
        <v>0</v>
      </c>
      <c r="P1084" s="1109">
        <v>0</v>
      </c>
      <c r="Q1084" s="1109">
        <v>0</v>
      </c>
    </row>
    <row r="1085" spans="1:17">
      <c r="A1085" s="1109">
        <v>16626</v>
      </c>
      <c r="B1085" s="1110" t="s">
        <v>0</v>
      </c>
      <c r="C1085" s="1109">
        <v>13.5</v>
      </c>
      <c r="D1085" s="1109">
        <v>12.34</v>
      </c>
      <c r="E1085" s="1109">
        <v>81.400000000000006</v>
      </c>
      <c r="F1085" s="1109">
        <v>0</v>
      </c>
      <c r="G1085" s="1110" t="s">
        <v>10833</v>
      </c>
      <c r="H1085" s="1110" t="s">
        <v>4654</v>
      </c>
      <c r="I1085" s="1110" t="s">
        <v>10832</v>
      </c>
      <c r="J1085" s="1109">
        <v>0</v>
      </c>
      <c r="K1085" s="1109">
        <v>0</v>
      </c>
      <c r="L1085" s="1109">
        <v>0</v>
      </c>
      <c r="M1085" s="1109">
        <v>0</v>
      </c>
      <c r="N1085" s="1109">
        <v>0</v>
      </c>
      <c r="O1085" s="1109">
        <v>0</v>
      </c>
      <c r="P1085" s="1109">
        <v>0</v>
      </c>
      <c r="Q1085" s="1109">
        <v>0</v>
      </c>
    </row>
    <row r="1086" spans="1:17">
      <c r="A1086" s="1109">
        <v>16627</v>
      </c>
      <c r="B1086" s="1110" t="s">
        <v>0</v>
      </c>
      <c r="C1086" s="1109">
        <v>13.5</v>
      </c>
      <c r="D1086" s="1109">
        <v>12.34</v>
      </c>
      <c r="E1086" s="1109">
        <v>81.400000000000006</v>
      </c>
      <c r="F1086" s="1109">
        <v>0</v>
      </c>
      <c r="G1086" s="1110" t="s">
        <v>10833</v>
      </c>
      <c r="H1086" s="1110" t="s">
        <v>4654</v>
      </c>
      <c r="I1086" s="1110" t="s">
        <v>10839</v>
      </c>
      <c r="J1086" s="1109">
        <v>0</v>
      </c>
      <c r="K1086" s="1109">
        <v>0</v>
      </c>
      <c r="L1086" s="1109">
        <v>0</v>
      </c>
      <c r="M1086" s="1109">
        <v>0</v>
      </c>
      <c r="N1086" s="1109">
        <v>0</v>
      </c>
      <c r="O1086" s="1109">
        <v>0</v>
      </c>
      <c r="P1086" s="1109">
        <v>0</v>
      </c>
      <c r="Q1086" s="1109">
        <v>0</v>
      </c>
    </row>
    <row r="1087" spans="1:17">
      <c r="A1087" s="1109">
        <v>16628</v>
      </c>
      <c r="B1087" s="1110" t="s">
        <v>0</v>
      </c>
      <c r="C1087" s="1109">
        <v>13.5</v>
      </c>
      <c r="D1087" s="1109">
        <v>12.34</v>
      </c>
      <c r="E1087" s="1109">
        <v>81.400000000000006</v>
      </c>
      <c r="F1087" s="1109">
        <v>0</v>
      </c>
      <c r="G1087" s="1110" t="s">
        <v>10753</v>
      </c>
      <c r="H1087" s="1110" t="s">
        <v>4654</v>
      </c>
      <c r="I1087" s="1110" t="s">
        <v>10841</v>
      </c>
      <c r="J1087" s="1109">
        <v>0</v>
      </c>
      <c r="K1087" s="1109">
        <v>0</v>
      </c>
      <c r="L1087" s="1109">
        <v>0</v>
      </c>
      <c r="M1087" s="1109">
        <v>0</v>
      </c>
      <c r="N1087" s="1109">
        <v>0</v>
      </c>
      <c r="O1087" s="1109">
        <v>0</v>
      </c>
      <c r="P1087" s="1109">
        <v>0</v>
      </c>
      <c r="Q1087" s="1109">
        <v>0</v>
      </c>
    </row>
    <row r="1088" spans="1:17">
      <c r="A1088" s="1109">
        <v>16629</v>
      </c>
      <c r="B1088" s="1110" t="s">
        <v>0</v>
      </c>
      <c r="C1088" s="1109">
        <v>13.5</v>
      </c>
      <c r="D1088" s="1109">
        <v>12.34</v>
      </c>
      <c r="E1088" s="1109">
        <v>81.400000000000006</v>
      </c>
      <c r="F1088" s="1109">
        <v>0</v>
      </c>
      <c r="G1088" s="1110" t="s">
        <v>10753</v>
      </c>
      <c r="H1088" s="1110" t="s">
        <v>4654</v>
      </c>
      <c r="I1088" s="1110" t="s">
        <v>10760</v>
      </c>
      <c r="J1088" s="1109">
        <v>0</v>
      </c>
      <c r="K1088" s="1109">
        <v>0</v>
      </c>
      <c r="L1088" s="1109">
        <v>0</v>
      </c>
      <c r="M1088" s="1109">
        <v>0</v>
      </c>
      <c r="N1088" s="1109">
        <v>0</v>
      </c>
      <c r="O1088" s="1109">
        <v>0</v>
      </c>
      <c r="P1088" s="1109">
        <v>0</v>
      </c>
      <c r="Q1088" s="1109">
        <v>0</v>
      </c>
    </row>
    <row r="1089" spans="1:17">
      <c r="A1089" s="1109">
        <v>16630</v>
      </c>
      <c r="B1089" s="1110" t="s">
        <v>0</v>
      </c>
      <c r="C1089" s="1109">
        <v>13.5</v>
      </c>
      <c r="D1089" s="1109">
        <v>12.34</v>
      </c>
      <c r="E1089" s="1109">
        <v>81.400000000000006</v>
      </c>
      <c r="F1089" s="1109">
        <v>0</v>
      </c>
      <c r="G1089" s="1110" t="s">
        <v>10753</v>
      </c>
      <c r="H1089" s="1110" t="s">
        <v>4654</v>
      </c>
      <c r="I1089" s="1110" t="s">
        <v>10834</v>
      </c>
      <c r="J1089" s="1109">
        <v>0</v>
      </c>
      <c r="K1089" s="1109">
        <v>0</v>
      </c>
      <c r="L1089" s="1109">
        <v>0</v>
      </c>
      <c r="M1089" s="1109">
        <v>0</v>
      </c>
      <c r="N1089" s="1109">
        <v>0</v>
      </c>
      <c r="O1089" s="1109">
        <v>0</v>
      </c>
      <c r="P1089" s="1109">
        <v>0</v>
      </c>
      <c r="Q1089" s="1109">
        <v>0</v>
      </c>
    </row>
    <row r="1090" spans="1:17">
      <c r="A1090" s="1109">
        <v>16631</v>
      </c>
      <c r="B1090" s="1110" t="s">
        <v>0</v>
      </c>
      <c r="C1090" s="1109">
        <v>13.5</v>
      </c>
      <c r="D1090" s="1109">
        <v>12.34</v>
      </c>
      <c r="E1090" s="1109">
        <v>81.400000000000006</v>
      </c>
      <c r="F1090" s="1109">
        <v>0</v>
      </c>
      <c r="G1090" s="1110" t="s">
        <v>10753</v>
      </c>
      <c r="H1090" s="1110" t="s">
        <v>4654</v>
      </c>
      <c r="I1090" s="1110" t="s">
        <v>10835</v>
      </c>
      <c r="J1090" s="1109">
        <v>0</v>
      </c>
      <c r="K1090" s="1109">
        <v>0</v>
      </c>
      <c r="L1090" s="1109">
        <v>0</v>
      </c>
      <c r="M1090" s="1109">
        <v>0</v>
      </c>
      <c r="N1090" s="1109">
        <v>0</v>
      </c>
      <c r="O1090" s="1109">
        <v>0</v>
      </c>
      <c r="P1090" s="1109">
        <v>0</v>
      </c>
      <c r="Q1090" s="1109">
        <v>0</v>
      </c>
    </row>
    <row r="1091" spans="1:17">
      <c r="A1091" s="1109">
        <v>16632</v>
      </c>
      <c r="B1091" s="1110" t="s">
        <v>0</v>
      </c>
      <c r="C1091" s="1109">
        <v>13.5</v>
      </c>
      <c r="D1091" s="1109">
        <v>12.34</v>
      </c>
      <c r="E1091" s="1109">
        <v>81.400000000000006</v>
      </c>
      <c r="F1091" s="1109">
        <v>0</v>
      </c>
      <c r="G1091" s="1110" t="s">
        <v>10753</v>
      </c>
      <c r="H1091" s="1110" t="s">
        <v>4654</v>
      </c>
      <c r="I1091" s="1110" t="s">
        <v>10832</v>
      </c>
      <c r="J1091" s="1109">
        <v>0</v>
      </c>
      <c r="K1091" s="1109">
        <v>0</v>
      </c>
      <c r="L1091" s="1109">
        <v>0</v>
      </c>
      <c r="M1091" s="1109">
        <v>0</v>
      </c>
      <c r="N1091" s="1109">
        <v>0</v>
      </c>
      <c r="O1091" s="1109">
        <v>0</v>
      </c>
      <c r="P1091" s="1109">
        <v>0</v>
      </c>
      <c r="Q1091" s="1109">
        <v>0</v>
      </c>
    </row>
    <row r="1092" spans="1:17">
      <c r="A1092" s="1109">
        <v>16633</v>
      </c>
      <c r="B1092" s="1110" t="s">
        <v>0</v>
      </c>
      <c r="C1092" s="1109">
        <v>13.5</v>
      </c>
      <c r="D1092" s="1109">
        <v>12.34</v>
      </c>
      <c r="E1092" s="1109">
        <v>81.400000000000006</v>
      </c>
      <c r="F1092" s="1109">
        <v>0</v>
      </c>
      <c r="G1092" s="1110" t="s">
        <v>10753</v>
      </c>
      <c r="H1092" s="1110" t="s">
        <v>4654</v>
      </c>
      <c r="I1092" s="1110" t="s">
        <v>10839</v>
      </c>
      <c r="J1092" s="1109">
        <v>0</v>
      </c>
      <c r="K1092" s="1109">
        <v>0</v>
      </c>
      <c r="L1092" s="1109">
        <v>0</v>
      </c>
      <c r="M1092" s="1109">
        <v>0</v>
      </c>
      <c r="N1092" s="1109">
        <v>0</v>
      </c>
      <c r="O1092" s="1109">
        <v>0</v>
      </c>
      <c r="P1092" s="1109">
        <v>0</v>
      </c>
      <c r="Q1092" s="1109">
        <v>0</v>
      </c>
    </row>
    <row r="1093" spans="1:17">
      <c r="A1093" s="1109">
        <v>16634</v>
      </c>
      <c r="B1093" s="1110" t="s">
        <v>0</v>
      </c>
      <c r="C1093" s="1109">
        <v>13.5</v>
      </c>
      <c r="D1093" s="1109">
        <v>12.34</v>
      </c>
      <c r="E1093" s="1109">
        <v>81.400000000000006</v>
      </c>
      <c r="F1093" s="1109">
        <v>0</v>
      </c>
      <c r="G1093" s="1110" t="s">
        <v>10739</v>
      </c>
      <c r="H1093" s="1110" t="s">
        <v>4654</v>
      </c>
      <c r="I1093" s="1110" t="s">
        <v>10841</v>
      </c>
      <c r="J1093" s="1109">
        <v>0</v>
      </c>
      <c r="K1093" s="1109">
        <v>0</v>
      </c>
      <c r="L1093" s="1109">
        <v>0</v>
      </c>
      <c r="M1093" s="1109">
        <v>0</v>
      </c>
      <c r="N1093" s="1109">
        <v>0</v>
      </c>
      <c r="O1093" s="1109">
        <v>0</v>
      </c>
      <c r="P1093" s="1109">
        <v>0</v>
      </c>
      <c r="Q1093" s="1109">
        <v>0</v>
      </c>
    </row>
    <row r="1094" spans="1:17">
      <c r="A1094" s="1109">
        <v>16635</v>
      </c>
      <c r="B1094" s="1110" t="s">
        <v>0</v>
      </c>
      <c r="C1094" s="1109">
        <v>13.5</v>
      </c>
      <c r="D1094" s="1109">
        <v>12.34</v>
      </c>
      <c r="E1094" s="1109">
        <v>81.400000000000006</v>
      </c>
      <c r="F1094" s="1109">
        <v>0</v>
      </c>
      <c r="G1094" s="1110" t="s">
        <v>10739</v>
      </c>
      <c r="H1094" s="1110" t="s">
        <v>4654</v>
      </c>
      <c r="I1094" s="1110" t="s">
        <v>10760</v>
      </c>
      <c r="J1094" s="1109">
        <v>0</v>
      </c>
      <c r="K1094" s="1109">
        <v>0</v>
      </c>
      <c r="L1094" s="1109">
        <v>0</v>
      </c>
      <c r="M1094" s="1109">
        <v>0</v>
      </c>
      <c r="N1094" s="1109">
        <v>0</v>
      </c>
      <c r="O1094" s="1109">
        <v>0</v>
      </c>
      <c r="P1094" s="1109">
        <v>0</v>
      </c>
      <c r="Q1094" s="1109">
        <v>0</v>
      </c>
    </row>
    <row r="1095" spans="1:17">
      <c r="A1095" s="1109">
        <v>16636</v>
      </c>
      <c r="B1095" s="1110" t="s">
        <v>0</v>
      </c>
      <c r="C1095" s="1109">
        <v>13.5</v>
      </c>
      <c r="D1095" s="1109">
        <v>12.34</v>
      </c>
      <c r="E1095" s="1109">
        <v>81.400000000000006</v>
      </c>
      <c r="F1095" s="1109">
        <v>0</v>
      </c>
      <c r="G1095" s="1110" t="s">
        <v>10739</v>
      </c>
      <c r="H1095" s="1110" t="s">
        <v>4654</v>
      </c>
      <c r="I1095" s="1110" t="s">
        <v>10835</v>
      </c>
      <c r="J1095" s="1109">
        <v>0</v>
      </c>
      <c r="K1095" s="1109">
        <v>0</v>
      </c>
      <c r="L1095" s="1109">
        <v>0</v>
      </c>
      <c r="M1095" s="1109">
        <v>0</v>
      </c>
      <c r="N1095" s="1109">
        <v>0</v>
      </c>
      <c r="O1095" s="1109">
        <v>0</v>
      </c>
      <c r="P1095" s="1109">
        <v>0</v>
      </c>
      <c r="Q1095" s="1109">
        <v>0</v>
      </c>
    </row>
    <row r="1096" spans="1:17">
      <c r="A1096" s="1109">
        <v>16637</v>
      </c>
      <c r="B1096" s="1110" t="s">
        <v>0</v>
      </c>
      <c r="C1096" s="1109">
        <v>13.5</v>
      </c>
      <c r="D1096" s="1109">
        <v>12.34</v>
      </c>
      <c r="E1096" s="1109">
        <v>81.400000000000006</v>
      </c>
      <c r="F1096" s="1109">
        <v>0</v>
      </c>
      <c r="G1096" s="1110" t="s">
        <v>10739</v>
      </c>
      <c r="H1096" s="1110" t="s">
        <v>4654</v>
      </c>
      <c r="I1096" s="1110" t="s">
        <v>10832</v>
      </c>
      <c r="J1096" s="1109">
        <v>0</v>
      </c>
      <c r="K1096" s="1109">
        <v>0</v>
      </c>
      <c r="L1096" s="1109">
        <v>0</v>
      </c>
      <c r="M1096" s="1109">
        <v>0</v>
      </c>
      <c r="N1096" s="1109">
        <v>0</v>
      </c>
      <c r="O1096" s="1109">
        <v>0</v>
      </c>
      <c r="P1096" s="1109">
        <v>0</v>
      </c>
      <c r="Q1096" s="1109">
        <v>0</v>
      </c>
    </row>
    <row r="1097" spans="1:17">
      <c r="A1097" s="1109">
        <v>16638</v>
      </c>
      <c r="B1097" s="1110" t="s">
        <v>0</v>
      </c>
      <c r="C1097" s="1109">
        <v>13.5</v>
      </c>
      <c r="D1097" s="1109">
        <v>12.34</v>
      </c>
      <c r="E1097" s="1109">
        <v>81.400000000000006</v>
      </c>
      <c r="F1097" s="1109">
        <v>0</v>
      </c>
      <c r="G1097" s="1110" t="s">
        <v>10739</v>
      </c>
      <c r="H1097" s="1110" t="s">
        <v>4654</v>
      </c>
      <c r="I1097" s="1110" t="s">
        <v>10839</v>
      </c>
      <c r="J1097" s="1109">
        <v>0</v>
      </c>
      <c r="K1097" s="1109">
        <v>0</v>
      </c>
      <c r="L1097" s="1109">
        <v>0</v>
      </c>
      <c r="M1097" s="1109">
        <v>0</v>
      </c>
      <c r="N1097" s="1109">
        <v>0</v>
      </c>
      <c r="O1097" s="1109">
        <v>0</v>
      </c>
      <c r="P1097" s="1109">
        <v>0</v>
      </c>
      <c r="Q1097" s="1109">
        <v>0</v>
      </c>
    </row>
    <row r="1098" spans="1:17">
      <c r="A1098" s="1109">
        <v>16639</v>
      </c>
      <c r="B1098" s="1110" t="s">
        <v>0</v>
      </c>
      <c r="C1098" s="1109">
        <v>13.375</v>
      </c>
      <c r="D1098" s="1109">
        <v>11.907</v>
      </c>
      <c r="E1098" s="1109">
        <v>100.3</v>
      </c>
      <c r="F1098" s="1109">
        <v>0</v>
      </c>
      <c r="G1098" s="1110" t="s">
        <v>10840</v>
      </c>
      <c r="H1098" s="1110" t="s">
        <v>4654</v>
      </c>
      <c r="I1098" s="1110" t="s">
        <v>10841</v>
      </c>
      <c r="J1098" s="1109">
        <v>0</v>
      </c>
      <c r="K1098" s="1109">
        <v>0</v>
      </c>
      <c r="L1098" s="1109">
        <v>0</v>
      </c>
      <c r="M1098" s="1109">
        <v>0</v>
      </c>
      <c r="N1098" s="1109">
        <v>0</v>
      </c>
      <c r="O1098" s="1109">
        <v>0</v>
      </c>
      <c r="P1098" s="1109">
        <v>0</v>
      </c>
      <c r="Q1098" s="1109">
        <v>0</v>
      </c>
    </row>
    <row r="1099" spans="1:17">
      <c r="A1099" s="1109">
        <v>16640</v>
      </c>
      <c r="B1099" s="1110" t="s">
        <v>0</v>
      </c>
      <c r="C1099" s="1109">
        <v>13.375</v>
      </c>
      <c r="D1099" s="1109">
        <v>11.907</v>
      </c>
      <c r="E1099" s="1109">
        <v>100.3</v>
      </c>
      <c r="F1099" s="1109">
        <v>0</v>
      </c>
      <c r="G1099" s="1110" t="s">
        <v>10840</v>
      </c>
      <c r="H1099" s="1110" t="s">
        <v>4654</v>
      </c>
      <c r="I1099" s="1110" t="s">
        <v>10832</v>
      </c>
      <c r="J1099" s="1109">
        <v>0</v>
      </c>
      <c r="K1099" s="1109">
        <v>0</v>
      </c>
      <c r="L1099" s="1109">
        <v>0</v>
      </c>
      <c r="M1099" s="1109">
        <v>0</v>
      </c>
      <c r="N1099" s="1109">
        <v>0</v>
      </c>
      <c r="O1099" s="1109">
        <v>0</v>
      </c>
      <c r="P1099" s="1109">
        <v>0</v>
      </c>
      <c r="Q1099" s="1109">
        <v>0</v>
      </c>
    </row>
    <row r="1100" spans="1:17">
      <c r="A1100" s="1109">
        <v>16641</v>
      </c>
      <c r="B1100" s="1110" t="s">
        <v>0</v>
      </c>
      <c r="C1100" s="1109">
        <v>13.375</v>
      </c>
      <c r="D1100" s="1109">
        <v>11.907</v>
      </c>
      <c r="E1100" s="1109">
        <v>100.3</v>
      </c>
      <c r="F1100" s="1109">
        <v>0</v>
      </c>
      <c r="G1100" s="1110" t="s">
        <v>10840</v>
      </c>
      <c r="H1100" s="1110" t="s">
        <v>4654</v>
      </c>
      <c r="I1100" s="1110" t="s">
        <v>10839</v>
      </c>
      <c r="J1100" s="1109">
        <v>0</v>
      </c>
      <c r="K1100" s="1109">
        <v>0</v>
      </c>
      <c r="L1100" s="1109">
        <v>0</v>
      </c>
      <c r="M1100" s="1109">
        <v>0</v>
      </c>
      <c r="N1100" s="1109">
        <v>0</v>
      </c>
      <c r="O1100" s="1109">
        <v>0</v>
      </c>
      <c r="P1100" s="1109">
        <v>0</v>
      </c>
      <c r="Q1100" s="1109">
        <v>0</v>
      </c>
    </row>
    <row r="1101" spans="1:17">
      <c r="A1101" s="1109">
        <v>16642</v>
      </c>
      <c r="B1101" s="1110" t="s">
        <v>0</v>
      </c>
      <c r="C1101" s="1109">
        <v>13.375</v>
      </c>
      <c r="D1101" s="1109">
        <v>11.907</v>
      </c>
      <c r="E1101" s="1109">
        <v>100.3</v>
      </c>
      <c r="F1101" s="1109">
        <v>0</v>
      </c>
      <c r="G1101" s="1110" t="s">
        <v>10842</v>
      </c>
      <c r="H1101" s="1110" t="s">
        <v>4654</v>
      </c>
      <c r="I1101" s="1110" t="s">
        <v>10841</v>
      </c>
      <c r="J1101" s="1109">
        <v>0</v>
      </c>
      <c r="K1101" s="1109">
        <v>0</v>
      </c>
      <c r="L1101" s="1109">
        <v>0</v>
      </c>
      <c r="M1101" s="1109">
        <v>0</v>
      </c>
      <c r="N1101" s="1109">
        <v>0</v>
      </c>
      <c r="O1101" s="1109">
        <v>0</v>
      </c>
      <c r="P1101" s="1109">
        <v>0</v>
      </c>
      <c r="Q1101" s="1109">
        <v>0</v>
      </c>
    </row>
    <row r="1102" spans="1:17">
      <c r="A1102" s="1109">
        <v>16643</v>
      </c>
      <c r="B1102" s="1110" t="s">
        <v>0</v>
      </c>
      <c r="C1102" s="1109">
        <v>13.375</v>
      </c>
      <c r="D1102" s="1109">
        <v>11.907</v>
      </c>
      <c r="E1102" s="1109">
        <v>100.3</v>
      </c>
      <c r="F1102" s="1109">
        <v>0</v>
      </c>
      <c r="G1102" s="1110" t="s">
        <v>10842</v>
      </c>
      <c r="H1102" s="1110" t="s">
        <v>4654</v>
      </c>
      <c r="I1102" s="1110" t="s">
        <v>10832</v>
      </c>
      <c r="J1102" s="1109">
        <v>0</v>
      </c>
      <c r="K1102" s="1109">
        <v>0</v>
      </c>
      <c r="L1102" s="1109">
        <v>0</v>
      </c>
      <c r="M1102" s="1109">
        <v>0</v>
      </c>
      <c r="N1102" s="1109">
        <v>0</v>
      </c>
      <c r="O1102" s="1109">
        <v>0</v>
      </c>
      <c r="P1102" s="1109">
        <v>0</v>
      </c>
      <c r="Q1102" s="1109">
        <v>0</v>
      </c>
    </row>
    <row r="1103" spans="1:17">
      <c r="A1103" s="1109">
        <v>16644</v>
      </c>
      <c r="B1103" s="1110" t="s">
        <v>0</v>
      </c>
      <c r="C1103" s="1109">
        <v>13.375</v>
      </c>
      <c r="D1103" s="1109">
        <v>11.907</v>
      </c>
      <c r="E1103" s="1109">
        <v>100.3</v>
      </c>
      <c r="F1103" s="1109">
        <v>0</v>
      </c>
      <c r="G1103" s="1110" t="s">
        <v>10842</v>
      </c>
      <c r="H1103" s="1110" t="s">
        <v>4654</v>
      </c>
      <c r="I1103" s="1110" t="s">
        <v>10839</v>
      </c>
      <c r="J1103" s="1109">
        <v>0</v>
      </c>
      <c r="K1103" s="1109">
        <v>0</v>
      </c>
      <c r="L1103" s="1109">
        <v>0</v>
      </c>
      <c r="M1103" s="1109">
        <v>0</v>
      </c>
      <c r="N1103" s="1109">
        <v>0</v>
      </c>
      <c r="O1103" s="1109">
        <v>0</v>
      </c>
      <c r="P1103" s="1109">
        <v>0</v>
      </c>
      <c r="Q1103" s="1109">
        <v>0</v>
      </c>
    </row>
    <row r="1104" spans="1:17">
      <c r="A1104" s="1109">
        <v>16645</v>
      </c>
      <c r="B1104" s="1110" t="s">
        <v>0</v>
      </c>
      <c r="C1104" s="1109">
        <v>13.375</v>
      </c>
      <c r="D1104" s="1109">
        <v>11.907</v>
      </c>
      <c r="E1104" s="1109">
        <v>100.3</v>
      </c>
      <c r="F1104" s="1109">
        <v>0</v>
      </c>
      <c r="G1104" s="1110" t="s">
        <v>10784</v>
      </c>
      <c r="H1104" s="1110" t="s">
        <v>4654</v>
      </c>
      <c r="I1104" s="1110" t="s">
        <v>10841</v>
      </c>
      <c r="J1104" s="1109">
        <v>0</v>
      </c>
      <c r="K1104" s="1109">
        <v>0</v>
      </c>
      <c r="L1104" s="1109">
        <v>0</v>
      </c>
      <c r="M1104" s="1109">
        <v>0</v>
      </c>
      <c r="N1104" s="1109">
        <v>0</v>
      </c>
      <c r="O1104" s="1109">
        <v>0</v>
      </c>
      <c r="P1104" s="1109">
        <v>0</v>
      </c>
      <c r="Q1104" s="1109">
        <v>0</v>
      </c>
    </row>
    <row r="1105" spans="1:17">
      <c r="A1105" s="1109">
        <v>16646</v>
      </c>
      <c r="B1105" s="1110" t="s">
        <v>0</v>
      </c>
      <c r="C1105" s="1109">
        <v>13.375</v>
      </c>
      <c r="D1105" s="1109">
        <v>11.907</v>
      </c>
      <c r="E1105" s="1109">
        <v>100.3</v>
      </c>
      <c r="F1105" s="1109">
        <v>0</v>
      </c>
      <c r="G1105" s="1110" t="s">
        <v>10784</v>
      </c>
      <c r="H1105" s="1110" t="s">
        <v>4654</v>
      </c>
      <c r="I1105" s="1110" t="s">
        <v>10832</v>
      </c>
      <c r="J1105" s="1109">
        <v>0</v>
      </c>
      <c r="K1105" s="1109">
        <v>0</v>
      </c>
      <c r="L1105" s="1109">
        <v>0</v>
      </c>
      <c r="M1105" s="1109">
        <v>0</v>
      </c>
      <c r="N1105" s="1109">
        <v>0</v>
      </c>
      <c r="O1105" s="1109">
        <v>0</v>
      </c>
      <c r="P1105" s="1109">
        <v>0</v>
      </c>
      <c r="Q1105" s="1109">
        <v>0</v>
      </c>
    </row>
    <row r="1106" spans="1:17">
      <c r="A1106" s="1109">
        <v>16647</v>
      </c>
      <c r="B1106" s="1110" t="s">
        <v>0</v>
      </c>
      <c r="C1106" s="1109">
        <v>13.375</v>
      </c>
      <c r="D1106" s="1109">
        <v>11.907</v>
      </c>
      <c r="E1106" s="1109">
        <v>100.3</v>
      </c>
      <c r="F1106" s="1109">
        <v>0</v>
      </c>
      <c r="G1106" s="1110" t="s">
        <v>10784</v>
      </c>
      <c r="H1106" s="1110" t="s">
        <v>4654</v>
      </c>
      <c r="I1106" s="1110" t="s">
        <v>10839</v>
      </c>
      <c r="J1106" s="1109">
        <v>0</v>
      </c>
      <c r="K1106" s="1109">
        <v>0</v>
      </c>
      <c r="L1106" s="1109">
        <v>0</v>
      </c>
      <c r="M1106" s="1109">
        <v>0</v>
      </c>
      <c r="N1106" s="1109">
        <v>0</v>
      </c>
      <c r="O1106" s="1109">
        <v>0</v>
      </c>
      <c r="P1106" s="1109">
        <v>0</v>
      </c>
      <c r="Q1106" s="1109">
        <v>0</v>
      </c>
    </row>
    <row r="1107" spans="1:17">
      <c r="A1107" s="1109">
        <v>16648</v>
      </c>
      <c r="B1107" s="1110" t="s">
        <v>0</v>
      </c>
      <c r="C1107" s="1109">
        <v>13.375</v>
      </c>
      <c r="D1107" s="1109">
        <v>11.907</v>
      </c>
      <c r="E1107" s="1109">
        <v>100.3</v>
      </c>
      <c r="F1107" s="1109">
        <v>0</v>
      </c>
      <c r="G1107" s="1110" t="s">
        <v>10741</v>
      </c>
      <c r="H1107" s="1110" t="s">
        <v>4654</v>
      </c>
      <c r="I1107" s="1110" t="s">
        <v>10841</v>
      </c>
      <c r="J1107" s="1109">
        <v>0</v>
      </c>
      <c r="K1107" s="1109">
        <v>0</v>
      </c>
      <c r="L1107" s="1109">
        <v>0</v>
      </c>
      <c r="M1107" s="1109">
        <v>0</v>
      </c>
      <c r="N1107" s="1109">
        <v>0</v>
      </c>
      <c r="O1107" s="1109">
        <v>0</v>
      </c>
      <c r="P1107" s="1109">
        <v>0</v>
      </c>
      <c r="Q1107" s="1109">
        <v>0</v>
      </c>
    </row>
    <row r="1108" spans="1:17">
      <c r="A1108" s="1109">
        <v>16649</v>
      </c>
      <c r="B1108" s="1110" t="s">
        <v>0</v>
      </c>
      <c r="C1108" s="1109">
        <v>13.375</v>
      </c>
      <c r="D1108" s="1109">
        <v>11.907</v>
      </c>
      <c r="E1108" s="1109">
        <v>100.3</v>
      </c>
      <c r="F1108" s="1109">
        <v>0</v>
      </c>
      <c r="G1108" s="1110" t="s">
        <v>10741</v>
      </c>
      <c r="H1108" s="1110" t="s">
        <v>4654</v>
      </c>
      <c r="I1108" s="1110" t="s">
        <v>10832</v>
      </c>
      <c r="J1108" s="1109">
        <v>0</v>
      </c>
      <c r="K1108" s="1109">
        <v>0</v>
      </c>
      <c r="L1108" s="1109">
        <v>0</v>
      </c>
      <c r="M1108" s="1109">
        <v>0</v>
      </c>
      <c r="N1108" s="1109">
        <v>0</v>
      </c>
      <c r="O1108" s="1109">
        <v>0</v>
      </c>
      <c r="P1108" s="1109">
        <v>0</v>
      </c>
      <c r="Q1108" s="1109">
        <v>0</v>
      </c>
    </row>
    <row r="1109" spans="1:17">
      <c r="A1109" s="1109">
        <v>16650</v>
      </c>
      <c r="B1109" s="1110" t="s">
        <v>0</v>
      </c>
      <c r="C1109" s="1109">
        <v>13.375</v>
      </c>
      <c r="D1109" s="1109">
        <v>11.907</v>
      </c>
      <c r="E1109" s="1109">
        <v>100.3</v>
      </c>
      <c r="F1109" s="1109">
        <v>0</v>
      </c>
      <c r="G1109" s="1110" t="s">
        <v>10741</v>
      </c>
      <c r="H1109" s="1110" t="s">
        <v>4654</v>
      </c>
      <c r="I1109" s="1110" t="s">
        <v>10839</v>
      </c>
      <c r="J1109" s="1109">
        <v>0</v>
      </c>
      <c r="K1109" s="1109">
        <v>0</v>
      </c>
      <c r="L1109" s="1109">
        <v>0</v>
      </c>
      <c r="M1109" s="1109">
        <v>0</v>
      </c>
      <c r="N1109" s="1109">
        <v>0</v>
      </c>
      <c r="O1109" s="1109">
        <v>0</v>
      </c>
      <c r="P1109" s="1109">
        <v>0</v>
      </c>
      <c r="Q1109" s="1109">
        <v>0</v>
      </c>
    </row>
    <row r="1110" spans="1:17">
      <c r="A1110" s="1109">
        <v>16651</v>
      </c>
      <c r="B1110" s="1110" t="s">
        <v>0</v>
      </c>
      <c r="C1110" s="1109">
        <v>13.375</v>
      </c>
      <c r="D1110" s="1109">
        <v>11.907</v>
      </c>
      <c r="E1110" s="1109">
        <v>100.3</v>
      </c>
      <c r="F1110" s="1109">
        <v>0</v>
      </c>
      <c r="G1110" s="1110" t="s">
        <v>10833</v>
      </c>
      <c r="H1110" s="1110" t="s">
        <v>4654</v>
      </c>
      <c r="I1110" s="1110" t="s">
        <v>10841</v>
      </c>
      <c r="J1110" s="1109">
        <v>0</v>
      </c>
      <c r="K1110" s="1109">
        <v>0</v>
      </c>
      <c r="L1110" s="1109">
        <v>0</v>
      </c>
      <c r="M1110" s="1109">
        <v>0</v>
      </c>
      <c r="N1110" s="1109">
        <v>0</v>
      </c>
      <c r="O1110" s="1109">
        <v>0</v>
      </c>
      <c r="P1110" s="1109">
        <v>0</v>
      </c>
      <c r="Q1110" s="1109">
        <v>0</v>
      </c>
    </row>
    <row r="1111" spans="1:17">
      <c r="A1111" s="1109">
        <v>16652</v>
      </c>
      <c r="B1111" s="1110" t="s">
        <v>0</v>
      </c>
      <c r="C1111" s="1109">
        <v>13.375</v>
      </c>
      <c r="D1111" s="1109">
        <v>11.907</v>
      </c>
      <c r="E1111" s="1109">
        <v>100.3</v>
      </c>
      <c r="F1111" s="1109">
        <v>0</v>
      </c>
      <c r="G1111" s="1110" t="s">
        <v>10833</v>
      </c>
      <c r="H1111" s="1110" t="s">
        <v>4654</v>
      </c>
      <c r="I1111" s="1110" t="s">
        <v>10832</v>
      </c>
      <c r="J1111" s="1109">
        <v>0</v>
      </c>
      <c r="K1111" s="1109">
        <v>0</v>
      </c>
      <c r="L1111" s="1109">
        <v>0</v>
      </c>
      <c r="M1111" s="1109">
        <v>0</v>
      </c>
      <c r="N1111" s="1109">
        <v>0</v>
      </c>
      <c r="O1111" s="1109">
        <v>0</v>
      </c>
      <c r="P1111" s="1109">
        <v>0</v>
      </c>
      <c r="Q1111" s="1109">
        <v>0</v>
      </c>
    </row>
    <row r="1112" spans="1:17">
      <c r="A1112" s="1109">
        <v>16653</v>
      </c>
      <c r="B1112" s="1110" t="s">
        <v>0</v>
      </c>
      <c r="C1112" s="1109">
        <v>13.375</v>
      </c>
      <c r="D1112" s="1109">
        <v>11.907</v>
      </c>
      <c r="E1112" s="1109">
        <v>100.3</v>
      </c>
      <c r="F1112" s="1109">
        <v>0</v>
      </c>
      <c r="G1112" s="1110" t="s">
        <v>10833</v>
      </c>
      <c r="H1112" s="1110" t="s">
        <v>4654</v>
      </c>
      <c r="I1112" s="1110" t="s">
        <v>10839</v>
      </c>
      <c r="J1112" s="1109">
        <v>0</v>
      </c>
      <c r="K1112" s="1109">
        <v>0</v>
      </c>
      <c r="L1112" s="1109">
        <v>0</v>
      </c>
      <c r="M1112" s="1109">
        <v>0</v>
      </c>
      <c r="N1112" s="1109">
        <v>0</v>
      </c>
      <c r="O1112" s="1109">
        <v>0</v>
      </c>
      <c r="P1112" s="1109">
        <v>0</v>
      </c>
      <c r="Q1112" s="1109">
        <v>0</v>
      </c>
    </row>
    <row r="1113" spans="1:17">
      <c r="A1113" s="1109">
        <v>16654</v>
      </c>
      <c r="B1113" s="1110" t="s">
        <v>0</v>
      </c>
      <c r="C1113" s="1109">
        <v>13.375</v>
      </c>
      <c r="D1113" s="1109">
        <v>11.907</v>
      </c>
      <c r="E1113" s="1109">
        <v>100.3</v>
      </c>
      <c r="F1113" s="1109">
        <v>0</v>
      </c>
      <c r="G1113" s="1110" t="s">
        <v>10753</v>
      </c>
      <c r="H1113" s="1110" t="s">
        <v>4654</v>
      </c>
      <c r="I1113" s="1110" t="s">
        <v>10841</v>
      </c>
      <c r="J1113" s="1109">
        <v>0</v>
      </c>
      <c r="K1113" s="1109">
        <v>0</v>
      </c>
      <c r="L1113" s="1109">
        <v>0</v>
      </c>
      <c r="M1113" s="1109">
        <v>0</v>
      </c>
      <c r="N1113" s="1109">
        <v>0</v>
      </c>
      <c r="O1113" s="1109">
        <v>0</v>
      </c>
      <c r="P1113" s="1109">
        <v>0</v>
      </c>
      <c r="Q1113" s="1109">
        <v>0</v>
      </c>
    </row>
    <row r="1114" spans="1:17">
      <c r="A1114" s="1109">
        <v>16655</v>
      </c>
      <c r="B1114" s="1110" t="s">
        <v>0</v>
      </c>
      <c r="C1114" s="1109">
        <v>13.375</v>
      </c>
      <c r="D1114" s="1109">
        <v>11.907</v>
      </c>
      <c r="E1114" s="1109">
        <v>100.3</v>
      </c>
      <c r="F1114" s="1109">
        <v>0</v>
      </c>
      <c r="G1114" s="1110" t="s">
        <v>10753</v>
      </c>
      <c r="H1114" s="1110" t="s">
        <v>4654</v>
      </c>
      <c r="I1114" s="1110" t="s">
        <v>10832</v>
      </c>
      <c r="J1114" s="1109">
        <v>0</v>
      </c>
      <c r="K1114" s="1109">
        <v>0</v>
      </c>
      <c r="L1114" s="1109">
        <v>0</v>
      </c>
      <c r="M1114" s="1109">
        <v>0</v>
      </c>
      <c r="N1114" s="1109">
        <v>0</v>
      </c>
      <c r="O1114" s="1109">
        <v>0</v>
      </c>
      <c r="P1114" s="1109">
        <v>0</v>
      </c>
      <c r="Q1114" s="1109">
        <v>0</v>
      </c>
    </row>
    <row r="1115" spans="1:17">
      <c r="A1115" s="1109">
        <v>16656</v>
      </c>
      <c r="B1115" s="1110" t="s">
        <v>0</v>
      </c>
      <c r="C1115" s="1109">
        <v>13.375</v>
      </c>
      <c r="D1115" s="1109">
        <v>11.907</v>
      </c>
      <c r="E1115" s="1109">
        <v>100.3</v>
      </c>
      <c r="F1115" s="1109">
        <v>0</v>
      </c>
      <c r="G1115" s="1110" t="s">
        <v>10753</v>
      </c>
      <c r="H1115" s="1110" t="s">
        <v>4654</v>
      </c>
      <c r="I1115" s="1110" t="s">
        <v>10839</v>
      </c>
      <c r="J1115" s="1109">
        <v>0</v>
      </c>
      <c r="K1115" s="1109">
        <v>0</v>
      </c>
      <c r="L1115" s="1109">
        <v>0</v>
      </c>
      <c r="M1115" s="1109">
        <v>0</v>
      </c>
      <c r="N1115" s="1109">
        <v>0</v>
      </c>
      <c r="O1115" s="1109">
        <v>0</v>
      </c>
      <c r="P1115" s="1109">
        <v>0</v>
      </c>
      <c r="Q1115" s="1109">
        <v>0</v>
      </c>
    </row>
    <row r="1116" spans="1:17">
      <c r="A1116" s="1109">
        <v>16657</v>
      </c>
      <c r="B1116" s="1110" t="s">
        <v>0</v>
      </c>
      <c r="C1116" s="1109">
        <v>13.375</v>
      </c>
      <c r="D1116" s="1109">
        <v>11.907</v>
      </c>
      <c r="E1116" s="1109">
        <v>100.3</v>
      </c>
      <c r="F1116" s="1109">
        <v>0</v>
      </c>
      <c r="G1116" s="1110" t="s">
        <v>10739</v>
      </c>
      <c r="H1116" s="1110" t="s">
        <v>4654</v>
      </c>
      <c r="I1116" s="1110" t="s">
        <v>10841</v>
      </c>
      <c r="J1116" s="1109">
        <v>0</v>
      </c>
      <c r="K1116" s="1109">
        <v>0</v>
      </c>
      <c r="L1116" s="1109">
        <v>0</v>
      </c>
      <c r="M1116" s="1109">
        <v>0</v>
      </c>
      <c r="N1116" s="1109">
        <v>0</v>
      </c>
      <c r="O1116" s="1109">
        <v>0</v>
      </c>
      <c r="P1116" s="1109">
        <v>0</v>
      </c>
      <c r="Q1116" s="1109">
        <v>0</v>
      </c>
    </row>
    <row r="1117" spans="1:17">
      <c r="A1117" s="1109">
        <v>16658</v>
      </c>
      <c r="B1117" s="1110" t="s">
        <v>0</v>
      </c>
      <c r="C1117" s="1109">
        <v>13.375</v>
      </c>
      <c r="D1117" s="1109">
        <v>11.907</v>
      </c>
      <c r="E1117" s="1109">
        <v>100.3</v>
      </c>
      <c r="F1117" s="1109">
        <v>0</v>
      </c>
      <c r="G1117" s="1110" t="s">
        <v>10739</v>
      </c>
      <c r="H1117" s="1110" t="s">
        <v>4654</v>
      </c>
      <c r="I1117" s="1110" t="s">
        <v>10832</v>
      </c>
      <c r="J1117" s="1109">
        <v>0</v>
      </c>
      <c r="K1117" s="1109">
        <v>0</v>
      </c>
      <c r="L1117" s="1109">
        <v>0</v>
      </c>
      <c r="M1117" s="1109">
        <v>0</v>
      </c>
      <c r="N1117" s="1109">
        <v>0</v>
      </c>
      <c r="O1117" s="1109">
        <v>0</v>
      </c>
      <c r="P1117" s="1109">
        <v>0</v>
      </c>
      <c r="Q1117" s="1109">
        <v>0</v>
      </c>
    </row>
    <row r="1118" spans="1:17">
      <c r="A1118" s="1109">
        <v>16659</v>
      </c>
      <c r="B1118" s="1110" t="s">
        <v>0</v>
      </c>
      <c r="C1118" s="1109">
        <v>13.375</v>
      </c>
      <c r="D1118" s="1109">
        <v>11.907</v>
      </c>
      <c r="E1118" s="1109">
        <v>100.3</v>
      </c>
      <c r="F1118" s="1109">
        <v>0</v>
      </c>
      <c r="G1118" s="1110" t="s">
        <v>10739</v>
      </c>
      <c r="H1118" s="1110" t="s">
        <v>4654</v>
      </c>
      <c r="I1118" s="1110" t="s">
        <v>10839</v>
      </c>
      <c r="J1118" s="1109">
        <v>0</v>
      </c>
      <c r="K1118" s="1109">
        <v>0</v>
      </c>
      <c r="L1118" s="1109">
        <v>0</v>
      </c>
      <c r="M1118" s="1109">
        <v>0</v>
      </c>
      <c r="N1118" s="1109">
        <v>0</v>
      </c>
      <c r="O1118" s="1109">
        <v>0</v>
      </c>
      <c r="P1118" s="1109">
        <v>0</v>
      </c>
      <c r="Q1118" s="1109">
        <v>0</v>
      </c>
    </row>
    <row r="1119" spans="1:17">
      <c r="A1119" s="1109">
        <v>16660</v>
      </c>
      <c r="B1119" s="1110" t="s">
        <v>0</v>
      </c>
      <c r="C1119" s="1109">
        <v>13.375</v>
      </c>
      <c r="D1119" s="1109">
        <v>12.031000000000001</v>
      </c>
      <c r="E1119" s="1109">
        <v>92.5</v>
      </c>
      <c r="F1119" s="1109">
        <v>0</v>
      </c>
      <c r="G1119" s="1110" t="s">
        <v>10840</v>
      </c>
      <c r="H1119" s="1110" t="s">
        <v>4654</v>
      </c>
      <c r="I1119" s="1110" t="s">
        <v>10841</v>
      </c>
      <c r="J1119" s="1109">
        <v>0</v>
      </c>
      <c r="K1119" s="1109">
        <v>0</v>
      </c>
      <c r="L1119" s="1109">
        <v>0</v>
      </c>
      <c r="M1119" s="1109">
        <v>0</v>
      </c>
      <c r="N1119" s="1109">
        <v>0</v>
      </c>
      <c r="O1119" s="1109">
        <v>0</v>
      </c>
      <c r="P1119" s="1109">
        <v>0</v>
      </c>
      <c r="Q1119" s="1109">
        <v>0</v>
      </c>
    </row>
    <row r="1120" spans="1:17">
      <c r="A1120" s="1109">
        <v>16661</v>
      </c>
      <c r="B1120" s="1110" t="s">
        <v>0</v>
      </c>
      <c r="C1120" s="1109">
        <v>13.375</v>
      </c>
      <c r="D1120" s="1109">
        <v>12.031000000000001</v>
      </c>
      <c r="E1120" s="1109">
        <v>92.5</v>
      </c>
      <c r="F1120" s="1109">
        <v>0</v>
      </c>
      <c r="G1120" s="1110" t="s">
        <v>10840</v>
      </c>
      <c r="H1120" s="1110" t="s">
        <v>4654</v>
      </c>
      <c r="I1120" s="1110" t="s">
        <v>10832</v>
      </c>
      <c r="J1120" s="1109">
        <v>0</v>
      </c>
      <c r="K1120" s="1109">
        <v>0</v>
      </c>
      <c r="L1120" s="1109">
        <v>0</v>
      </c>
      <c r="M1120" s="1109">
        <v>0</v>
      </c>
      <c r="N1120" s="1109">
        <v>0</v>
      </c>
      <c r="O1120" s="1109">
        <v>0</v>
      </c>
      <c r="P1120" s="1109">
        <v>0</v>
      </c>
      <c r="Q1120" s="1109">
        <v>0</v>
      </c>
    </row>
    <row r="1121" spans="1:17">
      <c r="A1121" s="1109">
        <v>16662</v>
      </c>
      <c r="B1121" s="1110" t="s">
        <v>0</v>
      </c>
      <c r="C1121" s="1109">
        <v>13.375</v>
      </c>
      <c r="D1121" s="1109">
        <v>12.031000000000001</v>
      </c>
      <c r="E1121" s="1109">
        <v>92.5</v>
      </c>
      <c r="F1121" s="1109">
        <v>0</v>
      </c>
      <c r="G1121" s="1110" t="s">
        <v>10840</v>
      </c>
      <c r="H1121" s="1110" t="s">
        <v>4654</v>
      </c>
      <c r="I1121" s="1110" t="s">
        <v>10839</v>
      </c>
      <c r="J1121" s="1109">
        <v>0</v>
      </c>
      <c r="K1121" s="1109">
        <v>0</v>
      </c>
      <c r="L1121" s="1109">
        <v>0</v>
      </c>
      <c r="M1121" s="1109">
        <v>0</v>
      </c>
      <c r="N1121" s="1109">
        <v>0</v>
      </c>
      <c r="O1121" s="1109">
        <v>0</v>
      </c>
      <c r="P1121" s="1109">
        <v>0</v>
      </c>
      <c r="Q1121" s="1109">
        <v>0</v>
      </c>
    </row>
    <row r="1122" spans="1:17">
      <c r="A1122" s="1109">
        <v>16663</v>
      </c>
      <c r="B1122" s="1110" t="s">
        <v>0</v>
      </c>
      <c r="C1122" s="1109">
        <v>13.375</v>
      </c>
      <c r="D1122" s="1109">
        <v>12.031000000000001</v>
      </c>
      <c r="E1122" s="1109">
        <v>92.5</v>
      </c>
      <c r="F1122" s="1109">
        <v>0</v>
      </c>
      <c r="G1122" s="1110" t="s">
        <v>10842</v>
      </c>
      <c r="H1122" s="1110" t="s">
        <v>4654</v>
      </c>
      <c r="I1122" s="1110" t="s">
        <v>10841</v>
      </c>
      <c r="J1122" s="1109">
        <v>0</v>
      </c>
      <c r="K1122" s="1109">
        <v>0</v>
      </c>
      <c r="L1122" s="1109">
        <v>0</v>
      </c>
      <c r="M1122" s="1109">
        <v>0</v>
      </c>
      <c r="N1122" s="1109">
        <v>0</v>
      </c>
      <c r="O1122" s="1109">
        <v>0</v>
      </c>
      <c r="P1122" s="1109">
        <v>0</v>
      </c>
      <c r="Q1122" s="1109">
        <v>0</v>
      </c>
    </row>
    <row r="1123" spans="1:17">
      <c r="A1123" s="1109">
        <v>16664</v>
      </c>
      <c r="B1123" s="1110" t="s">
        <v>0</v>
      </c>
      <c r="C1123" s="1109">
        <v>13.375</v>
      </c>
      <c r="D1123" s="1109">
        <v>12.031000000000001</v>
      </c>
      <c r="E1123" s="1109">
        <v>92.5</v>
      </c>
      <c r="F1123" s="1109">
        <v>0</v>
      </c>
      <c r="G1123" s="1110" t="s">
        <v>10842</v>
      </c>
      <c r="H1123" s="1110" t="s">
        <v>4654</v>
      </c>
      <c r="I1123" s="1110" t="s">
        <v>10832</v>
      </c>
      <c r="J1123" s="1109">
        <v>0</v>
      </c>
      <c r="K1123" s="1109">
        <v>0</v>
      </c>
      <c r="L1123" s="1109">
        <v>0</v>
      </c>
      <c r="M1123" s="1109">
        <v>0</v>
      </c>
      <c r="N1123" s="1109">
        <v>0</v>
      </c>
      <c r="O1123" s="1109">
        <v>0</v>
      </c>
      <c r="P1123" s="1109">
        <v>0</v>
      </c>
      <c r="Q1123" s="1109">
        <v>0</v>
      </c>
    </row>
    <row r="1124" spans="1:17">
      <c r="A1124" s="1109">
        <v>16665</v>
      </c>
      <c r="B1124" s="1110" t="s">
        <v>0</v>
      </c>
      <c r="C1124" s="1109">
        <v>13.375</v>
      </c>
      <c r="D1124" s="1109">
        <v>12.031000000000001</v>
      </c>
      <c r="E1124" s="1109">
        <v>92.5</v>
      </c>
      <c r="F1124" s="1109">
        <v>0</v>
      </c>
      <c r="G1124" s="1110" t="s">
        <v>10842</v>
      </c>
      <c r="H1124" s="1110" t="s">
        <v>4654</v>
      </c>
      <c r="I1124" s="1110" t="s">
        <v>10839</v>
      </c>
      <c r="J1124" s="1109">
        <v>0</v>
      </c>
      <c r="K1124" s="1109">
        <v>0</v>
      </c>
      <c r="L1124" s="1109">
        <v>0</v>
      </c>
      <c r="M1124" s="1109">
        <v>0</v>
      </c>
      <c r="N1124" s="1109">
        <v>0</v>
      </c>
      <c r="O1124" s="1109">
        <v>0</v>
      </c>
      <c r="P1124" s="1109">
        <v>0</v>
      </c>
      <c r="Q1124" s="1109">
        <v>0</v>
      </c>
    </row>
    <row r="1125" spans="1:17">
      <c r="A1125" s="1109">
        <v>16666</v>
      </c>
      <c r="B1125" s="1110" t="s">
        <v>0</v>
      </c>
      <c r="C1125" s="1109">
        <v>13.375</v>
      </c>
      <c r="D1125" s="1109">
        <v>12.031000000000001</v>
      </c>
      <c r="E1125" s="1109">
        <v>92.5</v>
      </c>
      <c r="F1125" s="1109">
        <v>0</v>
      </c>
      <c r="G1125" s="1110" t="s">
        <v>10784</v>
      </c>
      <c r="H1125" s="1110" t="s">
        <v>4654</v>
      </c>
      <c r="I1125" s="1110" t="s">
        <v>10841</v>
      </c>
      <c r="J1125" s="1109">
        <v>0</v>
      </c>
      <c r="K1125" s="1109">
        <v>0</v>
      </c>
      <c r="L1125" s="1109">
        <v>0</v>
      </c>
      <c r="M1125" s="1109">
        <v>0</v>
      </c>
      <c r="N1125" s="1109">
        <v>0</v>
      </c>
      <c r="O1125" s="1109">
        <v>0</v>
      </c>
      <c r="P1125" s="1109">
        <v>0</v>
      </c>
      <c r="Q1125" s="1109">
        <v>0</v>
      </c>
    </row>
    <row r="1126" spans="1:17">
      <c r="A1126" s="1109">
        <v>16667</v>
      </c>
      <c r="B1126" s="1110" t="s">
        <v>0</v>
      </c>
      <c r="C1126" s="1109">
        <v>13.375</v>
      </c>
      <c r="D1126" s="1109">
        <v>12.031000000000001</v>
      </c>
      <c r="E1126" s="1109">
        <v>92.5</v>
      </c>
      <c r="F1126" s="1109">
        <v>0</v>
      </c>
      <c r="G1126" s="1110" t="s">
        <v>10784</v>
      </c>
      <c r="H1126" s="1110" t="s">
        <v>4654</v>
      </c>
      <c r="I1126" s="1110" t="s">
        <v>10832</v>
      </c>
      <c r="J1126" s="1109">
        <v>0</v>
      </c>
      <c r="K1126" s="1109">
        <v>0</v>
      </c>
      <c r="L1126" s="1109">
        <v>0</v>
      </c>
      <c r="M1126" s="1109">
        <v>0</v>
      </c>
      <c r="N1126" s="1109">
        <v>0</v>
      </c>
      <c r="O1126" s="1109">
        <v>0</v>
      </c>
      <c r="P1126" s="1109">
        <v>0</v>
      </c>
      <c r="Q1126" s="1109">
        <v>0</v>
      </c>
    </row>
    <row r="1127" spans="1:17">
      <c r="A1127" s="1109">
        <v>16668</v>
      </c>
      <c r="B1127" s="1110" t="s">
        <v>0</v>
      </c>
      <c r="C1127" s="1109">
        <v>13.375</v>
      </c>
      <c r="D1127" s="1109">
        <v>12.031000000000001</v>
      </c>
      <c r="E1127" s="1109">
        <v>92.5</v>
      </c>
      <c r="F1127" s="1109">
        <v>0</v>
      </c>
      <c r="G1127" s="1110" t="s">
        <v>10784</v>
      </c>
      <c r="H1127" s="1110" t="s">
        <v>4654</v>
      </c>
      <c r="I1127" s="1110" t="s">
        <v>10839</v>
      </c>
      <c r="J1127" s="1109">
        <v>0</v>
      </c>
      <c r="K1127" s="1109">
        <v>0</v>
      </c>
      <c r="L1127" s="1109">
        <v>0</v>
      </c>
      <c r="M1127" s="1109">
        <v>0</v>
      </c>
      <c r="N1127" s="1109">
        <v>0</v>
      </c>
      <c r="O1127" s="1109">
        <v>0</v>
      </c>
      <c r="P1127" s="1109">
        <v>0</v>
      </c>
      <c r="Q1127" s="1109">
        <v>0</v>
      </c>
    </row>
    <row r="1128" spans="1:17">
      <c r="A1128" s="1109">
        <v>16669</v>
      </c>
      <c r="B1128" s="1110" t="s">
        <v>0</v>
      </c>
      <c r="C1128" s="1109">
        <v>13.375</v>
      </c>
      <c r="D1128" s="1109">
        <v>12.031000000000001</v>
      </c>
      <c r="E1128" s="1109">
        <v>92.5</v>
      </c>
      <c r="F1128" s="1109">
        <v>0</v>
      </c>
      <c r="G1128" s="1110" t="s">
        <v>10741</v>
      </c>
      <c r="H1128" s="1110" t="s">
        <v>4654</v>
      </c>
      <c r="I1128" s="1110" t="s">
        <v>10841</v>
      </c>
      <c r="J1128" s="1109">
        <v>0</v>
      </c>
      <c r="K1128" s="1109">
        <v>0</v>
      </c>
      <c r="L1128" s="1109">
        <v>0</v>
      </c>
      <c r="M1128" s="1109">
        <v>0</v>
      </c>
      <c r="N1128" s="1109">
        <v>0</v>
      </c>
      <c r="O1128" s="1109">
        <v>0</v>
      </c>
      <c r="P1128" s="1109">
        <v>0</v>
      </c>
      <c r="Q1128" s="1109">
        <v>0</v>
      </c>
    </row>
    <row r="1129" spans="1:17">
      <c r="A1129" s="1109">
        <v>16670</v>
      </c>
      <c r="B1129" s="1110" t="s">
        <v>0</v>
      </c>
      <c r="C1129" s="1109">
        <v>13.375</v>
      </c>
      <c r="D1129" s="1109">
        <v>12.031000000000001</v>
      </c>
      <c r="E1129" s="1109">
        <v>92.5</v>
      </c>
      <c r="F1129" s="1109">
        <v>0</v>
      </c>
      <c r="G1129" s="1110" t="s">
        <v>10741</v>
      </c>
      <c r="H1129" s="1110" t="s">
        <v>4654</v>
      </c>
      <c r="I1129" s="1110" t="s">
        <v>10832</v>
      </c>
      <c r="J1129" s="1109">
        <v>0</v>
      </c>
      <c r="K1129" s="1109">
        <v>0</v>
      </c>
      <c r="L1129" s="1109">
        <v>0</v>
      </c>
      <c r="M1129" s="1109">
        <v>0</v>
      </c>
      <c r="N1129" s="1109">
        <v>0</v>
      </c>
      <c r="O1129" s="1109">
        <v>0</v>
      </c>
      <c r="P1129" s="1109">
        <v>0</v>
      </c>
      <c r="Q1129" s="1109">
        <v>0</v>
      </c>
    </row>
    <row r="1130" spans="1:17">
      <c r="A1130" s="1109">
        <v>16671</v>
      </c>
      <c r="B1130" s="1110" t="s">
        <v>0</v>
      </c>
      <c r="C1130" s="1109">
        <v>13.375</v>
      </c>
      <c r="D1130" s="1109">
        <v>12.031000000000001</v>
      </c>
      <c r="E1130" s="1109">
        <v>92.5</v>
      </c>
      <c r="F1130" s="1109">
        <v>0</v>
      </c>
      <c r="G1130" s="1110" t="s">
        <v>10741</v>
      </c>
      <c r="H1130" s="1110" t="s">
        <v>4654</v>
      </c>
      <c r="I1130" s="1110" t="s">
        <v>10839</v>
      </c>
      <c r="J1130" s="1109">
        <v>0</v>
      </c>
      <c r="K1130" s="1109">
        <v>0</v>
      </c>
      <c r="L1130" s="1109">
        <v>0</v>
      </c>
      <c r="M1130" s="1109">
        <v>0</v>
      </c>
      <c r="N1130" s="1109">
        <v>0</v>
      </c>
      <c r="O1130" s="1109">
        <v>0</v>
      </c>
      <c r="P1130" s="1109">
        <v>0</v>
      </c>
      <c r="Q1130" s="1109">
        <v>0</v>
      </c>
    </row>
    <row r="1131" spans="1:17">
      <c r="A1131" s="1109">
        <v>16672</v>
      </c>
      <c r="B1131" s="1110" t="s">
        <v>0</v>
      </c>
      <c r="C1131" s="1109">
        <v>13.375</v>
      </c>
      <c r="D1131" s="1109">
        <v>12.031000000000001</v>
      </c>
      <c r="E1131" s="1109">
        <v>92.5</v>
      </c>
      <c r="F1131" s="1109">
        <v>0</v>
      </c>
      <c r="G1131" s="1110" t="s">
        <v>10833</v>
      </c>
      <c r="H1131" s="1110" t="s">
        <v>4654</v>
      </c>
      <c r="I1131" s="1110" t="s">
        <v>10841</v>
      </c>
      <c r="J1131" s="1109">
        <v>0</v>
      </c>
      <c r="K1131" s="1109">
        <v>0</v>
      </c>
      <c r="L1131" s="1109">
        <v>0</v>
      </c>
      <c r="M1131" s="1109">
        <v>0</v>
      </c>
      <c r="N1131" s="1109">
        <v>0</v>
      </c>
      <c r="O1131" s="1109">
        <v>0</v>
      </c>
      <c r="P1131" s="1109">
        <v>0</v>
      </c>
      <c r="Q1131" s="1109">
        <v>0</v>
      </c>
    </row>
    <row r="1132" spans="1:17">
      <c r="A1132" s="1109">
        <v>16673</v>
      </c>
      <c r="B1132" s="1110" t="s">
        <v>0</v>
      </c>
      <c r="C1132" s="1109">
        <v>13.375</v>
      </c>
      <c r="D1132" s="1109">
        <v>12.031000000000001</v>
      </c>
      <c r="E1132" s="1109">
        <v>92.5</v>
      </c>
      <c r="F1132" s="1109">
        <v>0</v>
      </c>
      <c r="G1132" s="1110" t="s">
        <v>10833</v>
      </c>
      <c r="H1132" s="1110" t="s">
        <v>4654</v>
      </c>
      <c r="I1132" s="1110" t="s">
        <v>10832</v>
      </c>
      <c r="J1132" s="1109">
        <v>0</v>
      </c>
      <c r="K1132" s="1109">
        <v>0</v>
      </c>
      <c r="L1132" s="1109">
        <v>0</v>
      </c>
      <c r="M1132" s="1109">
        <v>0</v>
      </c>
      <c r="N1132" s="1109">
        <v>0</v>
      </c>
      <c r="O1132" s="1109">
        <v>0</v>
      </c>
      <c r="P1132" s="1109">
        <v>0</v>
      </c>
      <c r="Q1132" s="1109">
        <v>0</v>
      </c>
    </row>
    <row r="1133" spans="1:17">
      <c r="A1133" s="1109">
        <v>16674</v>
      </c>
      <c r="B1133" s="1110" t="s">
        <v>0</v>
      </c>
      <c r="C1133" s="1109">
        <v>13.375</v>
      </c>
      <c r="D1133" s="1109">
        <v>12.031000000000001</v>
      </c>
      <c r="E1133" s="1109">
        <v>92.5</v>
      </c>
      <c r="F1133" s="1109">
        <v>0</v>
      </c>
      <c r="G1133" s="1110" t="s">
        <v>10833</v>
      </c>
      <c r="H1133" s="1110" t="s">
        <v>4654</v>
      </c>
      <c r="I1133" s="1110" t="s">
        <v>10839</v>
      </c>
      <c r="J1133" s="1109">
        <v>0</v>
      </c>
      <c r="K1133" s="1109">
        <v>0</v>
      </c>
      <c r="L1133" s="1109">
        <v>0</v>
      </c>
      <c r="M1133" s="1109">
        <v>0</v>
      </c>
      <c r="N1133" s="1109">
        <v>0</v>
      </c>
      <c r="O1133" s="1109">
        <v>0</v>
      </c>
      <c r="P1133" s="1109">
        <v>0</v>
      </c>
      <c r="Q1133" s="1109">
        <v>0</v>
      </c>
    </row>
    <row r="1134" spans="1:17">
      <c r="A1134" s="1109">
        <v>16675</v>
      </c>
      <c r="B1134" s="1110" t="s">
        <v>0</v>
      </c>
      <c r="C1134" s="1109">
        <v>13.375</v>
      </c>
      <c r="D1134" s="1109">
        <v>12.031000000000001</v>
      </c>
      <c r="E1134" s="1109">
        <v>92.5</v>
      </c>
      <c r="F1134" s="1109">
        <v>0</v>
      </c>
      <c r="G1134" s="1110" t="s">
        <v>10753</v>
      </c>
      <c r="H1134" s="1110" t="s">
        <v>4654</v>
      </c>
      <c r="I1134" s="1110" t="s">
        <v>10841</v>
      </c>
      <c r="J1134" s="1109">
        <v>0</v>
      </c>
      <c r="K1134" s="1109">
        <v>0</v>
      </c>
      <c r="L1134" s="1109">
        <v>0</v>
      </c>
      <c r="M1134" s="1109">
        <v>0</v>
      </c>
      <c r="N1134" s="1109">
        <v>0</v>
      </c>
      <c r="O1134" s="1109">
        <v>0</v>
      </c>
      <c r="P1134" s="1109">
        <v>0</v>
      </c>
      <c r="Q1134" s="1109">
        <v>0</v>
      </c>
    </row>
    <row r="1135" spans="1:17">
      <c r="A1135" s="1109">
        <v>16676</v>
      </c>
      <c r="B1135" s="1110" t="s">
        <v>0</v>
      </c>
      <c r="C1135" s="1109">
        <v>13.375</v>
      </c>
      <c r="D1135" s="1109">
        <v>12.031000000000001</v>
      </c>
      <c r="E1135" s="1109">
        <v>92.5</v>
      </c>
      <c r="F1135" s="1109">
        <v>0</v>
      </c>
      <c r="G1135" s="1110" t="s">
        <v>10753</v>
      </c>
      <c r="H1135" s="1110" t="s">
        <v>4654</v>
      </c>
      <c r="I1135" s="1110" t="s">
        <v>10832</v>
      </c>
      <c r="J1135" s="1109">
        <v>0</v>
      </c>
      <c r="K1135" s="1109">
        <v>0</v>
      </c>
      <c r="L1135" s="1109">
        <v>0</v>
      </c>
      <c r="M1135" s="1109">
        <v>0</v>
      </c>
      <c r="N1135" s="1109">
        <v>0</v>
      </c>
      <c r="O1135" s="1109">
        <v>0</v>
      </c>
      <c r="P1135" s="1109">
        <v>0</v>
      </c>
      <c r="Q1135" s="1109">
        <v>0</v>
      </c>
    </row>
    <row r="1136" spans="1:17">
      <c r="A1136" s="1109">
        <v>16677</v>
      </c>
      <c r="B1136" s="1110" t="s">
        <v>0</v>
      </c>
      <c r="C1136" s="1109">
        <v>13.375</v>
      </c>
      <c r="D1136" s="1109">
        <v>12.031000000000001</v>
      </c>
      <c r="E1136" s="1109">
        <v>92.5</v>
      </c>
      <c r="F1136" s="1109">
        <v>0</v>
      </c>
      <c r="G1136" s="1110" t="s">
        <v>10753</v>
      </c>
      <c r="H1136" s="1110" t="s">
        <v>4654</v>
      </c>
      <c r="I1136" s="1110" t="s">
        <v>10839</v>
      </c>
      <c r="J1136" s="1109">
        <v>0</v>
      </c>
      <c r="K1136" s="1109">
        <v>0</v>
      </c>
      <c r="L1136" s="1109">
        <v>0</v>
      </c>
      <c r="M1136" s="1109">
        <v>0</v>
      </c>
      <c r="N1136" s="1109">
        <v>0</v>
      </c>
      <c r="O1136" s="1109">
        <v>0</v>
      </c>
      <c r="P1136" s="1109">
        <v>0</v>
      </c>
      <c r="Q1136" s="1109">
        <v>0</v>
      </c>
    </row>
    <row r="1137" spans="1:17">
      <c r="A1137" s="1109">
        <v>16678</v>
      </c>
      <c r="B1137" s="1110" t="s">
        <v>0</v>
      </c>
      <c r="C1137" s="1109">
        <v>13.375</v>
      </c>
      <c r="D1137" s="1109">
        <v>12.031000000000001</v>
      </c>
      <c r="E1137" s="1109">
        <v>92.5</v>
      </c>
      <c r="F1137" s="1109">
        <v>0</v>
      </c>
      <c r="G1137" s="1110" t="s">
        <v>10739</v>
      </c>
      <c r="H1137" s="1110" t="s">
        <v>4654</v>
      </c>
      <c r="I1137" s="1110" t="s">
        <v>10841</v>
      </c>
      <c r="J1137" s="1109">
        <v>0</v>
      </c>
      <c r="K1137" s="1109">
        <v>0</v>
      </c>
      <c r="L1137" s="1109">
        <v>0</v>
      </c>
      <c r="M1137" s="1109">
        <v>0</v>
      </c>
      <c r="N1137" s="1109">
        <v>0</v>
      </c>
      <c r="O1137" s="1109">
        <v>0</v>
      </c>
      <c r="P1137" s="1109">
        <v>0</v>
      </c>
      <c r="Q1137" s="1109">
        <v>0</v>
      </c>
    </row>
    <row r="1138" spans="1:17">
      <c r="A1138" s="1109">
        <v>16679</v>
      </c>
      <c r="B1138" s="1110" t="s">
        <v>0</v>
      </c>
      <c r="C1138" s="1109">
        <v>13.375</v>
      </c>
      <c r="D1138" s="1109">
        <v>12.031000000000001</v>
      </c>
      <c r="E1138" s="1109">
        <v>92.5</v>
      </c>
      <c r="F1138" s="1109">
        <v>0</v>
      </c>
      <c r="G1138" s="1110" t="s">
        <v>10739</v>
      </c>
      <c r="H1138" s="1110" t="s">
        <v>4654</v>
      </c>
      <c r="I1138" s="1110" t="s">
        <v>10832</v>
      </c>
      <c r="J1138" s="1109">
        <v>0</v>
      </c>
      <c r="K1138" s="1109">
        <v>0</v>
      </c>
      <c r="L1138" s="1109">
        <v>0</v>
      </c>
      <c r="M1138" s="1109">
        <v>0</v>
      </c>
      <c r="N1138" s="1109">
        <v>0</v>
      </c>
      <c r="O1138" s="1109">
        <v>0</v>
      </c>
      <c r="P1138" s="1109">
        <v>0</v>
      </c>
      <c r="Q1138" s="1109">
        <v>0</v>
      </c>
    </row>
    <row r="1139" spans="1:17">
      <c r="A1139" s="1109">
        <v>16680</v>
      </c>
      <c r="B1139" s="1110" t="s">
        <v>0</v>
      </c>
      <c r="C1139" s="1109">
        <v>13.375</v>
      </c>
      <c r="D1139" s="1109">
        <v>12.031000000000001</v>
      </c>
      <c r="E1139" s="1109">
        <v>92.5</v>
      </c>
      <c r="F1139" s="1109">
        <v>0</v>
      </c>
      <c r="G1139" s="1110" t="s">
        <v>10739</v>
      </c>
      <c r="H1139" s="1110" t="s">
        <v>4654</v>
      </c>
      <c r="I1139" s="1110" t="s">
        <v>10839</v>
      </c>
      <c r="J1139" s="1109">
        <v>0</v>
      </c>
      <c r="K1139" s="1109">
        <v>0</v>
      </c>
      <c r="L1139" s="1109">
        <v>0</v>
      </c>
      <c r="M1139" s="1109">
        <v>0</v>
      </c>
      <c r="N1139" s="1109">
        <v>0</v>
      </c>
      <c r="O1139" s="1109">
        <v>0</v>
      </c>
      <c r="P1139" s="1109">
        <v>0</v>
      </c>
      <c r="Q1139" s="1109">
        <v>0</v>
      </c>
    </row>
    <row r="1140" spans="1:17">
      <c r="A1140" s="1109">
        <v>16681</v>
      </c>
      <c r="B1140" s="1110" t="s">
        <v>0</v>
      </c>
      <c r="C1140" s="1109">
        <v>13.375</v>
      </c>
      <c r="D1140" s="1109">
        <v>12.157</v>
      </c>
      <c r="E1140" s="1109">
        <v>84.5</v>
      </c>
      <c r="F1140" s="1109">
        <v>0</v>
      </c>
      <c r="G1140" s="1110" t="s">
        <v>10840</v>
      </c>
      <c r="H1140" s="1110" t="s">
        <v>4654</v>
      </c>
      <c r="I1140" s="1110" t="s">
        <v>10841</v>
      </c>
      <c r="J1140" s="1109">
        <v>0</v>
      </c>
      <c r="K1140" s="1109">
        <v>0</v>
      </c>
      <c r="L1140" s="1109">
        <v>0</v>
      </c>
      <c r="M1140" s="1109">
        <v>0</v>
      </c>
      <c r="N1140" s="1109">
        <v>0</v>
      </c>
      <c r="O1140" s="1109">
        <v>0</v>
      </c>
      <c r="P1140" s="1109">
        <v>0</v>
      </c>
      <c r="Q1140" s="1109">
        <v>0</v>
      </c>
    </row>
    <row r="1141" spans="1:17">
      <c r="A1141" s="1109">
        <v>16682</v>
      </c>
      <c r="B1141" s="1110" t="s">
        <v>0</v>
      </c>
      <c r="C1141" s="1109">
        <v>13.375</v>
      </c>
      <c r="D1141" s="1109">
        <v>12.157</v>
      </c>
      <c r="E1141" s="1109">
        <v>84.5</v>
      </c>
      <c r="F1141" s="1109">
        <v>0</v>
      </c>
      <c r="G1141" s="1110" t="s">
        <v>10840</v>
      </c>
      <c r="H1141" s="1110" t="s">
        <v>4654</v>
      </c>
      <c r="I1141" s="1110" t="s">
        <v>10832</v>
      </c>
      <c r="J1141" s="1109">
        <v>0</v>
      </c>
      <c r="K1141" s="1109">
        <v>0</v>
      </c>
      <c r="L1141" s="1109">
        <v>0</v>
      </c>
      <c r="M1141" s="1109">
        <v>0</v>
      </c>
      <c r="N1141" s="1109">
        <v>0</v>
      </c>
      <c r="O1141" s="1109">
        <v>0</v>
      </c>
      <c r="P1141" s="1109">
        <v>0</v>
      </c>
      <c r="Q1141" s="1109">
        <v>0</v>
      </c>
    </row>
    <row r="1142" spans="1:17">
      <c r="A1142" s="1109">
        <v>16683</v>
      </c>
      <c r="B1142" s="1110" t="s">
        <v>0</v>
      </c>
      <c r="C1142" s="1109">
        <v>13.375</v>
      </c>
      <c r="D1142" s="1109">
        <v>12.157</v>
      </c>
      <c r="E1142" s="1109">
        <v>84.5</v>
      </c>
      <c r="F1142" s="1109">
        <v>0</v>
      </c>
      <c r="G1142" s="1110" t="s">
        <v>10840</v>
      </c>
      <c r="H1142" s="1110" t="s">
        <v>4654</v>
      </c>
      <c r="I1142" s="1110" t="s">
        <v>10839</v>
      </c>
      <c r="J1142" s="1109">
        <v>0</v>
      </c>
      <c r="K1142" s="1109">
        <v>0</v>
      </c>
      <c r="L1142" s="1109">
        <v>0</v>
      </c>
      <c r="M1142" s="1109">
        <v>0</v>
      </c>
      <c r="N1142" s="1109">
        <v>0</v>
      </c>
      <c r="O1142" s="1109">
        <v>0</v>
      </c>
      <c r="P1142" s="1109">
        <v>0</v>
      </c>
      <c r="Q1142" s="1109">
        <v>0</v>
      </c>
    </row>
    <row r="1143" spans="1:17">
      <c r="A1143" s="1109">
        <v>16684</v>
      </c>
      <c r="B1143" s="1110" t="s">
        <v>0</v>
      </c>
      <c r="C1143" s="1109">
        <v>13.375</v>
      </c>
      <c r="D1143" s="1109">
        <v>12.157</v>
      </c>
      <c r="E1143" s="1109">
        <v>84.5</v>
      </c>
      <c r="F1143" s="1109">
        <v>0</v>
      </c>
      <c r="G1143" s="1110" t="s">
        <v>10842</v>
      </c>
      <c r="H1143" s="1110" t="s">
        <v>4654</v>
      </c>
      <c r="I1143" s="1110" t="s">
        <v>10841</v>
      </c>
      <c r="J1143" s="1109">
        <v>0</v>
      </c>
      <c r="K1143" s="1109">
        <v>0</v>
      </c>
      <c r="L1143" s="1109">
        <v>0</v>
      </c>
      <c r="M1143" s="1109">
        <v>0</v>
      </c>
      <c r="N1143" s="1109">
        <v>0</v>
      </c>
      <c r="O1143" s="1109">
        <v>0</v>
      </c>
      <c r="P1143" s="1109">
        <v>0</v>
      </c>
      <c r="Q1143" s="1109">
        <v>0</v>
      </c>
    </row>
    <row r="1144" spans="1:17">
      <c r="A1144" s="1109">
        <v>16685</v>
      </c>
      <c r="B1144" s="1110" t="s">
        <v>0</v>
      </c>
      <c r="C1144" s="1109">
        <v>13.375</v>
      </c>
      <c r="D1144" s="1109">
        <v>12.157</v>
      </c>
      <c r="E1144" s="1109">
        <v>84.5</v>
      </c>
      <c r="F1144" s="1109">
        <v>0</v>
      </c>
      <c r="G1144" s="1110" t="s">
        <v>10842</v>
      </c>
      <c r="H1144" s="1110" t="s">
        <v>4654</v>
      </c>
      <c r="I1144" s="1110" t="s">
        <v>10832</v>
      </c>
      <c r="J1144" s="1109">
        <v>0</v>
      </c>
      <c r="K1144" s="1109">
        <v>0</v>
      </c>
      <c r="L1144" s="1109">
        <v>0</v>
      </c>
      <c r="M1144" s="1109">
        <v>0</v>
      </c>
      <c r="N1144" s="1109">
        <v>0</v>
      </c>
      <c r="O1144" s="1109">
        <v>0</v>
      </c>
      <c r="P1144" s="1109">
        <v>0</v>
      </c>
      <c r="Q1144" s="1109">
        <v>0</v>
      </c>
    </row>
    <row r="1145" spans="1:17">
      <c r="A1145" s="1109">
        <v>16686</v>
      </c>
      <c r="B1145" s="1110" t="s">
        <v>0</v>
      </c>
      <c r="C1145" s="1109">
        <v>13.375</v>
      </c>
      <c r="D1145" s="1109">
        <v>12.157</v>
      </c>
      <c r="E1145" s="1109">
        <v>84.5</v>
      </c>
      <c r="F1145" s="1109">
        <v>0</v>
      </c>
      <c r="G1145" s="1110" t="s">
        <v>10842</v>
      </c>
      <c r="H1145" s="1110" t="s">
        <v>4654</v>
      </c>
      <c r="I1145" s="1110" t="s">
        <v>10839</v>
      </c>
      <c r="J1145" s="1109">
        <v>0</v>
      </c>
      <c r="K1145" s="1109">
        <v>0</v>
      </c>
      <c r="L1145" s="1109">
        <v>0</v>
      </c>
      <c r="M1145" s="1109">
        <v>0</v>
      </c>
      <c r="N1145" s="1109">
        <v>0</v>
      </c>
      <c r="O1145" s="1109">
        <v>0</v>
      </c>
      <c r="P1145" s="1109">
        <v>0</v>
      </c>
      <c r="Q1145" s="1109">
        <v>0</v>
      </c>
    </row>
    <row r="1146" spans="1:17">
      <c r="A1146" s="1109">
        <v>16687</v>
      </c>
      <c r="B1146" s="1110" t="s">
        <v>0</v>
      </c>
      <c r="C1146" s="1109">
        <v>13.375</v>
      </c>
      <c r="D1146" s="1109">
        <v>12.157</v>
      </c>
      <c r="E1146" s="1109">
        <v>84.5</v>
      </c>
      <c r="F1146" s="1109">
        <v>0</v>
      </c>
      <c r="G1146" s="1110" t="s">
        <v>10784</v>
      </c>
      <c r="H1146" s="1110" t="s">
        <v>4654</v>
      </c>
      <c r="I1146" s="1110" t="s">
        <v>10841</v>
      </c>
      <c r="J1146" s="1109">
        <v>0</v>
      </c>
      <c r="K1146" s="1109">
        <v>0</v>
      </c>
      <c r="L1146" s="1109">
        <v>0</v>
      </c>
      <c r="M1146" s="1109">
        <v>0</v>
      </c>
      <c r="N1146" s="1109">
        <v>0</v>
      </c>
      <c r="O1146" s="1109">
        <v>0</v>
      </c>
      <c r="P1146" s="1109">
        <v>0</v>
      </c>
      <c r="Q1146" s="1109">
        <v>0</v>
      </c>
    </row>
    <row r="1147" spans="1:17">
      <c r="A1147" s="1109">
        <v>16688</v>
      </c>
      <c r="B1147" s="1110" t="s">
        <v>0</v>
      </c>
      <c r="C1147" s="1109">
        <v>13.375</v>
      </c>
      <c r="D1147" s="1109">
        <v>12.157</v>
      </c>
      <c r="E1147" s="1109">
        <v>84.5</v>
      </c>
      <c r="F1147" s="1109">
        <v>0</v>
      </c>
      <c r="G1147" s="1110" t="s">
        <v>10784</v>
      </c>
      <c r="H1147" s="1110" t="s">
        <v>4654</v>
      </c>
      <c r="I1147" s="1110" t="s">
        <v>10832</v>
      </c>
      <c r="J1147" s="1109">
        <v>0</v>
      </c>
      <c r="K1147" s="1109">
        <v>0</v>
      </c>
      <c r="L1147" s="1109">
        <v>0</v>
      </c>
      <c r="M1147" s="1109">
        <v>0</v>
      </c>
      <c r="N1147" s="1109">
        <v>0</v>
      </c>
      <c r="O1147" s="1109">
        <v>0</v>
      </c>
      <c r="P1147" s="1109">
        <v>0</v>
      </c>
      <c r="Q1147" s="1109">
        <v>0</v>
      </c>
    </row>
    <row r="1148" spans="1:17">
      <c r="A1148" s="1109">
        <v>16689</v>
      </c>
      <c r="B1148" s="1110" t="s">
        <v>0</v>
      </c>
      <c r="C1148" s="1109">
        <v>13.375</v>
      </c>
      <c r="D1148" s="1109">
        <v>12.157</v>
      </c>
      <c r="E1148" s="1109">
        <v>84.5</v>
      </c>
      <c r="F1148" s="1109">
        <v>0</v>
      </c>
      <c r="G1148" s="1110" t="s">
        <v>10784</v>
      </c>
      <c r="H1148" s="1110" t="s">
        <v>4654</v>
      </c>
      <c r="I1148" s="1110" t="s">
        <v>10839</v>
      </c>
      <c r="J1148" s="1109">
        <v>0</v>
      </c>
      <c r="K1148" s="1109">
        <v>0</v>
      </c>
      <c r="L1148" s="1109">
        <v>0</v>
      </c>
      <c r="M1148" s="1109">
        <v>0</v>
      </c>
      <c r="N1148" s="1109">
        <v>0</v>
      </c>
      <c r="O1148" s="1109">
        <v>0</v>
      </c>
      <c r="P1148" s="1109">
        <v>0</v>
      </c>
      <c r="Q1148" s="1109">
        <v>0</v>
      </c>
    </row>
    <row r="1149" spans="1:17">
      <c r="A1149" s="1109">
        <v>16690</v>
      </c>
      <c r="B1149" s="1110" t="s">
        <v>0</v>
      </c>
      <c r="C1149" s="1109">
        <v>13.375</v>
      </c>
      <c r="D1149" s="1109">
        <v>12.157</v>
      </c>
      <c r="E1149" s="1109">
        <v>84.5</v>
      </c>
      <c r="F1149" s="1109">
        <v>0</v>
      </c>
      <c r="G1149" s="1110" t="s">
        <v>10741</v>
      </c>
      <c r="H1149" s="1110" t="s">
        <v>4654</v>
      </c>
      <c r="I1149" s="1110" t="s">
        <v>10841</v>
      </c>
      <c r="J1149" s="1109">
        <v>0</v>
      </c>
      <c r="K1149" s="1109">
        <v>0</v>
      </c>
      <c r="L1149" s="1109">
        <v>0</v>
      </c>
      <c r="M1149" s="1109">
        <v>0</v>
      </c>
      <c r="N1149" s="1109">
        <v>0</v>
      </c>
      <c r="O1149" s="1109">
        <v>0</v>
      </c>
      <c r="P1149" s="1109">
        <v>0</v>
      </c>
      <c r="Q1149" s="1109">
        <v>0</v>
      </c>
    </row>
    <row r="1150" spans="1:17">
      <c r="A1150" s="1109">
        <v>16691</v>
      </c>
      <c r="B1150" s="1110" t="s">
        <v>0</v>
      </c>
      <c r="C1150" s="1109">
        <v>13.375</v>
      </c>
      <c r="D1150" s="1109">
        <v>12.157</v>
      </c>
      <c r="E1150" s="1109">
        <v>84.5</v>
      </c>
      <c r="F1150" s="1109">
        <v>0</v>
      </c>
      <c r="G1150" s="1110" t="s">
        <v>10741</v>
      </c>
      <c r="H1150" s="1110" t="s">
        <v>4654</v>
      </c>
      <c r="I1150" s="1110" t="s">
        <v>10832</v>
      </c>
      <c r="J1150" s="1109">
        <v>0</v>
      </c>
      <c r="K1150" s="1109">
        <v>0</v>
      </c>
      <c r="L1150" s="1109">
        <v>0</v>
      </c>
      <c r="M1150" s="1109">
        <v>0</v>
      </c>
      <c r="N1150" s="1109">
        <v>0</v>
      </c>
      <c r="O1150" s="1109">
        <v>0</v>
      </c>
      <c r="P1150" s="1109">
        <v>0</v>
      </c>
      <c r="Q1150" s="1109">
        <v>0</v>
      </c>
    </row>
    <row r="1151" spans="1:17">
      <c r="A1151" s="1109">
        <v>16692</v>
      </c>
      <c r="B1151" s="1110" t="s">
        <v>0</v>
      </c>
      <c r="C1151" s="1109">
        <v>13.375</v>
      </c>
      <c r="D1151" s="1109">
        <v>12.157</v>
      </c>
      <c r="E1151" s="1109">
        <v>84.5</v>
      </c>
      <c r="F1151" s="1109">
        <v>0</v>
      </c>
      <c r="G1151" s="1110" t="s">
        <v>10741</v>
      </c>
      <c r="H1151" s="1110" t="s">
        <v>4654</v>
      </c>
      <c r="I1151" s="1110" t="s">
        <v>10839</v>
      </c>
      <c r="J1151" s="1109">
        <v>0</v>
      </c>
      <c r="K1151" s="1109">
        <v>0</v>
      </c>
      <c r="L1151" s="1109">
        <v>0</v>
      </c>
      <c r="M1151" s="1109">
        <v>0</v>
      </c>
      <c r="N1151" s="1109">
        <v>0</v>
      </c>
      <c r="O1151" s="1109">
        <v>0</v>
      </c>
      <c r="P1151" s="1109">
        <v>0</v>
      </c>
      <c r="Q1151" s="1109">
        <v>0</v>
      </c>
    </row>
    <row r="1152" spans="1:17">
      <c r="A1152" s="1109">
        <v>16693</v>
      </c>
      <c r="B1152" s="1110" t="s">
        <v>0</v>
      </c>
      <c r="C1152" s="1109">
        <v>13.375</v>
      </c>
      <c r="D1152" s="1109">
        <v>12.157</v>
      </c>
      <c r="E1152" s="1109">
        <v>84.5</v>
      </c>
      <c r="F1152" s="1109">
        <v>0</v>
      </c>
      <c r="G1152" s="1110" t="s">
        <v>10833</v>
      </c>
      <c r="H1152" s="1110" t="s">
        <v>4654</v>
      </c>
      <c r="I1152" s="1110" t="s">
        <v>10841</v>
      </c>
      <c r="J1152" s="1109">
        <v>0</v>
      </c>
      <c r="K1152" s="1109">
        <v>0</v>
      </c>
      <c r="L1152" s="1109">
        <v>0</v>
      </c>
      <c r="M1152" s="1109">
        <v>0</v>
      </c>
      <c r="N1152" s="1109">
        <v>0</v>
      </c>
      <c r="O1152" s="1109">
        <v>0</v>
      </c>
      <c r="P1152" s="1109">
        <v>0</v>
      </c>
      <c r="Q1152" s="1109">
        <v>0</v>
      </c>
    </row>
    <row r="1153" spans="1:17">
      <c r="A1153" s="1109">
        <v>16694</v>
      </c>
      <c r="B1153" s="1110" t="s">
        <v>0</v>
      </c>
      <c r="C1153" s="1109">
        <v>13.375</v>
      </c>
      <c r="D1153" s="1109">
        <v>12.157</v>
      </c>
      <c r="E1153" s="1109">
        <v>84.5</v>
      </c>
      <c r="F1153" s="1109">
        <v>0</v>
      </c>
      <c r="G1153" s="1110" t="s">
        <v>10833</v>
      </c>
      <c r="H1153" s="1110" t="s">
        <v>4654</v>
      </c>
      <c r="I1153" s="1110" t="s">
        <v>10832</v>
      </c>
      <c r="J1153" s="1109">
        <v>0</v>
      </c>
      <c r="K1153" s="1109">
        <v>0</v>
      </c>
      <c r="L1153" s="1109">
        <v>0</v>
      </c>
      <c r="M1153" s="1109">
        <v>0</v>
      </c>
      <c r="N1153" s="1109">
        <v>0</v>
      </c>
      <c r="O1153" s="1109">
        <v>0</v>
      </c>
      <c r="P1153" s="1109">
        <v>0</v>
      </c>
      <c r="Q1153" s="1109">
        <v>0</v>
      </c>
    </row>
    <row r="1154" spans="1:17">
      <c r="A1154" s="1109">
        <v>16695</v>
      </c>
      <c r="B1154" s="1110" t="s">
        <v>0</v>
      </c>
      <c r="C1154" s="1109">
        <v>13.375</v>
      </c>
      <c r="D1154" s="1109">
        <v>12.157</v>
      </c>
      <c r="E1154" s="1109">
        <v>84.5</v>
      </c>
      <c r="F1154" s="1109">
        <v>0</v>
      </c>
      <c r="G1154" s="1110" t="s">
        <v>10833</v>
      </c>
      <c r="H1154" s="1110" t="s">
        <v>4654</v>
      </c>
      <c r="I1154" s="1110" t="s">
        <v>10839</v>
      </c>
      <c r="J1154" s="1109">
        <v>0</v>
      </c>
      <c r="K1154" s="1109">
        <v>0</v>
      </c>
      <c r="L1154" s="1109">
        <v>0</v>
      </c>
      <c r="M1154" s="1109">
        <v>0</v>
      </c>
      <c r="N1154" s="1109">
        <v>0</v>
      </c>
      <c r="O1154" s="1109">
        <v>0</v>
      </c>
      <c r="P1154" s="1109">
        <v>0</v>
      </c>
      <c r="Q1154" s="1109">
        <v>0</v>
      </c>
    </row>
    <row r="1155" spans="1:17">
      <c r="A1155" s="1109">
        <v>16696</v>
      </c>
      <c r="B1155" s="1110" t="s">
        <v>0</v>
      </c>
      <c r="C1155" s="1109">
        <v>13.375</v>
      </c>
      <c r="D1155" s="1109">
        <v>12.157</v>
      </c>
      <c r="E1155" s="1109">
        <v>84.5</v>
      </c>
      <c r="F1155" s="1109">
        <v>0</v>
      </c>
      <c r="G1155" s="1110" t="s">
        <v>10753</v>
      </c>
      <c r="H1155" s="1110" t="s">
        <v>4654</v>
      </c>
      <c r="I1155" s="1110" t="s">
        <v>10841</v>
      </c>
      <c r="J1155" s="1109">
        <v>0</v>
      </c>
      <c r="K1155" s="1109">
        <v>0</v>
      </c>
      <c r="L1155" s="1109">
        <v>0</v>
      </c>
      <c r="M1155" s="1109">
        <v>0</v>
      </c>
      <c r="N1155" s="1109">
        <v>0</v>
      </c>
      <c r="O1155" s="1109">
        <v>0</v>
      </c>
      <c r="P1155" s="1109">
        <v>0</v>
      </c>
      <c r="Q1155" s="1109">
        <v>0</v>
      </c>
    </row>
    <row r="1156" spans="1:17">
      <c r="A1156" s="1109">
        <v>16697</v>
      </c>
      <c r="B1156" s="1110" t="s">
        <v>0</v>
      </c>
      <c r="C1156" s="1109">
        <v>13.375</v>
      </c>
      <c r="D1156" s="1109">
        <v>12.157</v>
      </c>
      <c r="E1156" s="1109">
        <v>84.5</v>
      </c>
      <c r="F1156" s="1109">
        <v>0</v>
      </c>
      <c r="G1156" s="1110" t="s">
        <v>10753</v>
      </c>
      <c r="H1156" s="1110" t="s">
        <v>4654</v>
      </c>
      <c r="I1156" s="1110" t="s">
        <v>10832</v>
      </c>
      <c r="J1156" s="1109">
        <v>0</v>
      </c>
      <c r="K1156" s="1109">
        <v>0</v>
      </c>
      <c r="L1156" s="1109">
        <v>0</v>
      </c>
      <c r="M1156" s="1109">
        <v>0</v>
      </c>
      <c r="N1156" s="1109">
        <v>0</v>
      </c>
      <c r="O1156" s="1109">
        <v>0</v>
      </c>
      <c r="P1156" s="1109">
        <v>0</v>
      </c>
      <c r="Q1156" s="1109">
        <v>0</v>
      </c>
    </row>
    <row r="1157" spans="1:17">
      <c r="A1157" s="1109">
        <v>16698</v>
      </c>
      <c r="B1157" s="1110" t="s">
        <v>0</v>
      </c>
      <c r="C1157" s="1109">
        <v>13.375</v>
      </c>
      <c r="D1157" s="1109">
        <v>12.157</v>
      </c>
      <c r="E1157" s="1109">
        <v>84.5</v>
      </c>
      <c r="F1157" s="1109">
        <v>0</v>
      </c>
      <c r="G1157" s="1110" t="s">
        <v>10753</v>
      </c>
      <c r="H1157" s="1110" t="s">
        <v>4654</v>
      </c>
      <c r="I1157" s="1110" t="s">
        <v>10839</v>
      </c>
      <c r="J1157" s="1109">
        <v>0</v>
      </c>
      <c r="K1157" s="1109">
        <v>0</v>
      </c>
      <c r="L1157" s="1109">
        <v>0</v>
      </c>
      <c r="M1157" s="1109">
        <v>0</v>
      </c>
      <c r="N1157" s="1109">
        <v>0</v>
      </c>
      <c r="O1157" s="1109">
        <v>0</v>
      </c>
      <c r="P1157" s="1109">
        <v>0</v>
      </c>
      <c r="Q1157" s="1109">
        <v>0</v>
      </c>
    </row>
    <row r="1158" spans="1:17">
      <c r="A1158" s="1109">
        <v>16699</v>
      </c>
      <c r="B1158" s="1110" t="s">
        <v>0</v>
      </c>
      <c r="C1158" s="1109">
        <v>13.375</v>
      </c>
      <c r="D1158" s="1109">
        <v>12.157</v>
      </c>
      <c r="E1158" s="1109">
        <v>84.5</v>
      </c>
      <c r="F1158" s="1109">
        <v>0</v>
      </c>
      <c r="G1158" s="1110" t="s">
        <v>10739</v>
      </c>
      <c r="H1158" s="1110" t="s">
        <v>4654</v>
      </c>
      <c r="I1158" s="1110" t="s">
        <v>10841</v>
      </c>
      <c r="J1158" s="1109">
        <v>0</v>
      </c>
      <c r="K1158" s="1109">
        <v>0</v>
      </c>
      <c r="L1158" s="1109">
        <v>0</v>
      </c>
      <c r="M1158" s="1109">
        <v>0</v>
      </c>
      <c r="N1158" s="1109">
        <v>0</v>
      </c>
      <c r="O1158" s="1109">
        <v>0</v>
      </c>
      <c r="P1158" s="1109">
        <v>0</v>
      </c>
      <c r="Q1158" s="1109">
        <v>0</v>
      </c>
    </row>
    <row r="1159" spans="1:17">
      <c r="A1159" s="1109">
        <v>16700</v>
      </c>
      <c r="B1159" s="1110" t="s">
        <v>0</v>
      </c>
      <c r="C1159" s="1109">
        <v>13.375</v>
      </c>
      <c r="D1159" s="1109">
        <v>12.157</v>
      </c>
      <c r="E1159" s="1109">
        <v>84.5</v>
      </c>
      <c r="F1159" s="1109">
        <v>0</v>
      </c>
      <c r="G1159" s="1110" t="s">
        <v>10739</v>
      </c>
      <c r="H1159" s="1110" t="s">
        <v>4654</v>
      </c>
      <c r="I1159" s="1110" t="s">
        <v>10832</v>
      </c>
      <c r="J1159" s="1109">
        <v>0</v>
      </c>
      <c r="K1159" s="1109">
        <v>0</v>
      </c>
      <c r="L1159" s="1109">
        <v>0</v>
      </c>
      <c r="M1159" s="1109">
        <v>0</v>
      </c>
      <c r="N1159" s="1109">
        <v>0</v>
      </c>
      <c r="O1159" s="1109">
        <v>0</v>
      </c>
      <c r="P1159" s="1109">
        <v>0</v>
      </c>
      <c r="Q1159" s="1109">
        <v>0</v>
      </c>
    </row>
    <row r="1160" spans="1:17">
      <c r="A1160" s="1109">
        <v>16701</v>
      </c>
      <c r="B1160" s="1110" t="s">
        <v>0</v>
      </c>
      <c r="C1160" s="1109">
        <v>13.375</v>
      </c>
      <c r="D1160" s="1109">
        <v>12.157</v>
      </c>
      <c r="E1160" s="1109">
        <v>84.5</v>
      </c>
      <c r="F1160" s="1109">
        <v>0</v>
      </c>
      <c r="G1160" s="1110" t="s">
        <v>10739</v>
      </c>
      <c r="H1160" s="1110" t="s">
        <v>4654</v>
      </c>
      <c r="I1160" s="1110" t="s">
        <v>10839</v>
      </c>
      <c r="J1160" s="1109">
        <v>0</v>
      </c>
      <c r="K1160" s="1109">
        <v>0</v>
      </c>
      <c r="L1160" s="1109">
        <v>0</v>
      </c>
      <c r="M1160" s="1109">
        <v>0</v>
      </c>
      <c r="N1160" s="1109">
        <v>0</v>
      </c>
      <c r="O1160" s="1109">
        <v>0</v>
      </c>
      <c r="P1160" s="1109">
        <v>0</v>
      </c>
      <c r="Q1160" s="1109">
        <v>0</v>
      </c>
    </row>
    <row r="1161" spans="1:17">
      <c r="A1161" s="1109">
        <v>16702</v>
      </c>
      <c r="B1161" s="1110" t="s">
        <v>0</v>
      </c>
      <c r="C1161" s="1109">
        <v>13.375</v>
      </c>
      <c r="D1161" s="1109">
        <v>12.275</v>
      </c>
      <c r="E1161" s="1109">
        <v>77</v>
      </c>
      <c r="F1161" s="1109">
        <v>0</v>
      </c>
      <c r="G1161" s="1110" t="s">
        <v>10840</v>
      </c>
      <c r="H1161" s="1110" t="s">
        <v>4654</v>
      </c>
      <c r="I1161" s="1110" t="s">
        <v>10841</v>
      </c>
      <c r="J1161" s="1109">
        <v>0</v>
      </c>
      <c r="K1161" s="1109">
        <v>0</v>
      </c>
      <c r="L1161" s="1109">
        <v>0</v>
      </c>
      <c r="M1161" s="1109">
        <v>0</v>
      </c>
      <c r="N1161" s="1109">
        <v>0</v>
      </c>
      <c r="O1161" s="1109">
        <v>0</v>
      </c>
      <c r="P1161" s="1109">
        <v>0</v>
      </c>
      <c r="Q1161" s="1109">
        <v>0</v>
      </c>
    </row>
    <row r="1162" spans="1:17">
      <c r="A1162" s="1109">
        <v>16703</v>
      </c>
      <c r="B1162" s="1110" t="s">
        <v>0</v>
      </c>
      <c r="C1162" s="1109">
        <v>13.375</v>
      </c>
      <c r="D1162" s="1109">
        <v>12.275</v>
      </c>
      <c r="E1162" s="1109">
        <v>77</v>
      </c>
      <c r="F1162" s="1109">
        <v>0</v>
      </c>
      <c r="G1162" s="1110" t="s">
        <v>10840</v>
      </c>
      <c r="H1162" s="1110" t="s">
        <v>4654</v>
      </c>
      <c r="I1162" s="1110" t="s">
        <v>10832</v>
      </c>
      <c r="J1162" s="1109">
        <v>0</v>
      </c>
      <c r="K1162" s="1109">
        <v>0</v>
      </c>
      <c r="L1162" s="1109">
        <v>0</v>
      </c>
      <c r="M1162" s="1109">
        <v>0</v>
      </c>
      <c r="N1162" s="1109">
        <v>0</v>
      </c>
      <c r="O1162" s="1109">
        <v>0</v>
      </c>
      <c r="P1162" s="1109">
        <v>0</v>
      </c>
      <c r="Q1162" s="1109">
        <v>0</v>
      </c>
    </row>
    <row r="1163" spans="1:17">
      <c r="A1163" s="1109">
        <v>16704</v>
      </c>
      <c r="B1163" s="1110" t="s">
        <v>0</v>
      </c>
      <c r="C1163" s="1109">
        <v>13.375</v>
      </c>
      <c r="D1163" s="1109">
        <v>12.275</v>
      </c>
      <c r="E1163" s="1109">
        <v>77</v>
      </c>
      <c r="F1163" s="1109">
        <v>0</v>
      </c>
      <c r="G1163" s="1110" t="s">
        <v>10840</v>
      </c>
      <c r="H1163" s="1110" t="s">
        <v>4654</v>
      </c>
      <c r="I1163" s="1110" t="s">
        <v>10839</v>
      </c>
      <c r="J1163" s="1109">
        <v>0</v>
      </c>
      <c r="K1163" s="1109">
        <v>0</v>
      </c>
      <c r="L1163" s="1109">
        <v>0</v>
      </c>
      <c r="M1163" s="1109">
        <v>0</v>
      </c>
      <c r="N1163" s="1109">
        <v>0</v>
      </c>
      <c r="O1163" s="1109">
        <v>0</v>
      </c>
      <c r="P1163" s="1109">
        <v>0</v>
      </c>
      <c r="Q1163" s="1109">
        <v>0</v>
      </c>
    </row>
    <row r="1164" spans="1:17">
      <c r="A1164" s="1109">
        <v>16705</v>
      </c>
      <c r="B1164" s="1110" t="s">
        <v>0</v>
      </c>
      <c r="C1164" s="1109">
        <v>13.375</v>
      </c>
      <c r="D1164" s="1109">
        <v>12.275</v>
      </c>
      <c r="E1164" s="1109">
        <v>77</v>
      </c>
      <c r="F1164" s="1109">
        <v>0</v>
      </c>
      <c r="G1164" s="1110" t="s">
        <v>10842</v>
      </c>
      <c r="H1164" s="1110" t="s">
        <v>4654</v>
      </c>
      <c r="I1164" s="1110" t="s">
        <v>10841</v>
      </c>
      <c r="J1164" s="1109">
        <v>0</v>
      </c>
      <c r="K1164" s="1109">
        <v>0</v>
      </c>
      <c r="L1164" s="1109">
        <v>0</v>
      </c>
      <c r="M1164" s="1109">
        <v>0</v>
      </c>
      <c r="N1164" s="1109">
        <v>0</v>
      </c>
      <c r="O1164" s="1109">
        <v>0</v>
      </c>
      <c r="P1164" s="1109">
        <v>0</v>
      </c>
      <c r="Q1164" s="1109">
        <v>0</v>
      </c>
    </row>
    <row r="1165" spans="1:17">
      <c r="A1165" s="1109">
        <v>16706</v>
      </c>
      <c r="B1165" s="1110" t="s">
        <v>0</v>
      </c>
      <c r="C1165" s="1109">
        <v>13.375</v>
      </c>
      <c r="D1165" s="1109">
        <v>12.275</v>
      </c>
      <c r="E1165" s="1109">
        <v>77</v>
      </c>
      <c r="F1165" s="1109">
        <v>0</v>
      </c>
      <c r="G1165" s="1110" t="s">
        <v>10842</v>
      </c>
      <c r="H1165" s="1110" t="s">
        <v>4654</v>
      </c>
      <c r="I1165" s="1110" t="s">
        <v>10832</v>
      </c>
      <c r="J1165" s="1109">
        <v>0</v>
      </c>
      <c r="K1165" s="1109">
        <v>0</v>
      </c>
      <c r="L1165" s="1109">
        <v>0</v>
      </c>
      <c r="M1165" s="1109">
        <v>0</v>
      </c>
      <c r="N1165" s="1109">
        <v>0</v>
      </c>
      <c r="O1165" s="1109">
        <v>0</v>
      </c>
      <c r="P1165" s="1109">
        <v>0</v>
      </c>
      <c r="Q1165" s="1109">
        <v>0</v>
      </c>
    </row>
    <row r="1166" spans="1:17">
      <c r="A1166" s="1109">
        <v>16707</v>
      </c>
      <c r="B1166" s="1110" t="s">
        <v>0</v>
      </c>
      <c r="C1166" s="1109">
        <v>13.375</v>
      </c>
      <c r="D1166" s="1109">
        <v>12.275</v>
      </c>
      <c r="E1166" s="1109">
        <v>77</v>
      </c>
      <c r="F1166" s="1109">
        <v>0</v>
      </c>
      <c r="G1166" s="1110" t="s">
        <v>10842</v>
      </c>
      <c r="H1166" s="1110" t="s">
        <v>4654</v>
      </c>
      <c r="I1166" s="1110" t="s">
        <v>10839</v>
      </c>
      <c r="J1166" s="1109">
        <v>0</v>
      </c>
      <c r="K1166" s="1109">
        <v>0</v>
      </c>
      <c r="L1166" s="1109">
        <v>0</v>
      </c>
      <c r="M1166" s="1109">
        <v>0</v>
      </c>
      <c r="N1166" s="1109">
        <v>0</v>
      </c>
      <c r="O1166" s="1109">
        <v>0</v>
      </c>
      <c r="P1166" s="1109">
        <v>0</v>
      </c>
      <c r="Q1166" s="1109">
        <v>0</v>
      </c>
    </row>
    <row r="1167" spans="1:17">
      <c r="A1167" s="1109">
        <v>16708</v>
      </c>
      <c r="B1167" s="1110" t="s">
        <v>0</v>
      </c>
      <c r="C1167" s="1109">
        <v>13.375</v>
      </c>
      <c r="D1167" s="1109">
        <v>12.275</v>
      </c>
      <c r="E1167" s="1109">
        <v>77</v>
      </c>
      <c r="F1167" s="1109">
        <v>0</v>
      </c>
      <c r="G1167" s="1110" t="s">
        <v>10784</v>
      </c>
      <c r="H1167" s="1110" t="s">
        <v>4654</v>
      </c>
      <c r="I1167" s="1110" t="s">
        <v>10841</v>
      </c>
      <c r="J1167" s="1109">
        <v>0</v>
      </c>
      <c r="K1167" s="1109">
        <v>0</v>
      </c>
      <c r="L1167" s="1109">
        <v>0</v>
      </c>
      <c r="M1167" s="1109">
        <v>0</v>
      </c>
      <c r="N1167" s="1109">
        <v>0</v>
      </c>
      <c r="O1167" s="1109">
        <v>0</v>
      </c>
      <c r="P1167" s="1109">
        <v>0</v>
      </c>
      <c r="Q1167" s="1109">
        <v>0</v>
      </c>
    </row>
    <row r="1168" spans="1:17">
      <c r="A1168" s="1109">
        <v>16709</v>
      </c>
      <c r="B1168" s="1110" t="s">
        <v>0</v>
      </c>
      <c r="C1168" s="1109">
        <v>13.375</v>
      </c>
      <c r="D1168" s="1109">
        <v>12.275</v>
      </c>
      <c r="E1168" s="1109">
        <v>77</v>
      </c>
      <c r="F1168" s="1109">
        <v>0</v>
      </c>
      <c r="G1168" s="1110" t="s">
        <v>10784</v>
      </c>
      <c r="H1168" s="1110" t="s">
        <v>4654</v>
      </c>
      <c r="I1168" s="1110" t="s">
        <v>10832</v>
      </c>
      <c r="J1168" s="1109">
        <v>0</v>
      </c>
      <c r="K1168" s="1109">
        <v>0</v>
      </c>
      <c r="L1168" s="1109">
        <v>0</v>
      </c>
      <c r="M1168" s="1109">
        <v>0</v>
      </c>
      <c r="N1168" s="1109">
        <v>0</v>
      </c>
      <c r="O1168" s="1109">
        <v>0</v>
      </c>
      <c r="P1168" s="1109">
        <v>0</v>
      </c>
      <c r="Q1168" s="1109">
        <v>0</v>
      </c>
    </row>
    <row r="1169" spans="1:17">
      <c r="A1169" s="1109">
        <v>16710</v>
      </c>
      <c r="B1169" s="1110" t="s">
        <v>0</v>
      </c>
      <c r="C1169" s="1109">
        <v>13.375</v>
      </c>
      <c r="D1169" s="1109">
        <v>12.275</v>
      </c>
      <c r="E1169" s="1109">
        <v>77</v>
      </c>
      <c r="F1169" s="1109">
        <v>0</v>
      </c>
      <c r="G1169" s="1110" t="s">
        <v>10784</v>
      </c>
      <c r="H1169" s="1110" t="s">
        <v>4654</v>
      </c>
      <c r="I1169" s="1110" t="s">
        <v>10839</v>
      </c>
      <c r="J1169" s="1109">
        <v>0</v>
      </c>
      <c r="K1169" s="1109">
        <v>0</v>
      </c>
      <c r="L1169" s="1109">
        <v>0</v>
      </c>
      <c r="M1169" s="1109">
        <v>0</v>
      </c>
      <c r="N1169" s="1109">
        <v>0</v>
      </c>
      <c r="O1169" s="1109">
        <v>0</v>
      </c>
      <c r="P1169" s="1109">
        <v>0</v>
      </c>
      <c r="Q1169" s="1109">
        <v>0</v>
      </c>
    </row>
    <row r="1170" spans="1:17">
      <c r="A1170" s="1109">
        <v>16711</v>
      </c>
      <c r="B1170" s="1110" t="s">
        <v>0</v>
      </c>
      <c r="C1170" s="1109">
        <v>13.375</v>
      </c>
      <c r="D1170" s="1109">
        <v>12.275</v>
      </c>
      <c r="E1170" s="1109">
        <v>77</v>
      </c>
      <c r="F1170" s="1109">
        <v>0</v>
      </c>
      <c r="G1170" s="1110" t="s">
        <v>10741</v>
      </c>
      <c r="H1170" s="1110" t="s">
        <v>4654</v>
      </c>
      <c r="I1170" s="1110" t="s">
        <v>10841</v>
      </c>
      <c r="J1170" s="1109">
        <v>0</v>
      </c>
      <c r="K1170" s="1109">
        <v>0</v>
      </c>
      <c r="L1170" s="1109">
        <v>0</v>
      </c>
      <c r="M1170" s="1109">
        <v>0</v>
      </c>
      <c r="N1170" s="1109">
        <v>0</v>
      </c>
      <c r="O1170" s="1109">
        <v>0</v>
      </c>
      <c r="P1170" s="1109">
        <v>0</v>
      </c>
      <c r="Q1170" s="1109">
        <v>0</v>
      </c>
    </row>
    <row r="1171" spans="1:17">
      <c r="A1171" s="1109">
        <v>16712</v>
      </c>
      <c r="B1171" s="1110" t="s">
        <v>0</v>
      </c>
      <c r="C1171" s="1109">
        <v>13.375</v>
      </c>
      <c r="D1171" s="1109">
        <v>12.275</v>
      </c>
      <c r="E1171" s="1109">
        <v>77</v>
      </c>
      <c r="F1171" s="1109">
        <v>0</v>
      </c>
      <c r="G1171" s="1110" t="s">
        <v>10741</v>
      </c>
      <c r="H1171" s="1110" t="s">
        <v>4654</v>
      </c>
      <c r="I1171" s="1110" t="s">
        <v>10832</v>
      </c>
      <c r="J1171" s="1109">
        <v>0</v>
      </c>
      <c r="K1171" s="1109">
        <v>0</v>
      </c>
      <c r="L1171" s="1109">
        <v>0</v>
      </c>
      <c r="M1171" s="1109">
        <v>0</v>
      </c>
      <c r="N1171" s="1109">
        <v>0</v>
      </c>
      <c r="O1171" s="1109">
        <v>0</v>
      </c>
      <c r="P1171" s="1109">
        <v>0</v>
      </c>
      <c r="Q1171" s="1109">
        <v>0</v>
      </c>
    </row>
    <row r="1172" spans="1:17">
      <c r="A1172" s="1109">
        <v>16713</v>
      </c>
      <c r="B1172" s="1110" t="s">
        <v>0</v>
      </c>
      <c r="C1172" s="1109">
        <v>13.375</v>
      </c>
      <c r="D1172" s="1109">
        <v>12.275</v>
      </c>
      <c r="E1172" s="1109">
        <v>77</v>
      </c>
      <c r="F1172" s="1109">
        <v>0</v>
      </c>
      <c r="G1172" s="1110" t="s">
        <v>10741</v>
      </c>
      <c r="H1172" s="1110" t="s">
        <v>4654</v>
      </c>
      <c r="I1172" s="1110" t="s">
        <v>10839</v>
      </c>
      <c r="J1172" s="1109">
        <v>0</v>
      </c>
      <c r="K1172" s="1109">
        <v>0</v>
      </c>
      <c r="L1172" s="1109">
        <v>0</v>
      </c>
      <c r="M1172" s="1109">
        <v>0</v>
      </c>
      <c r="N1172" s="1109">
        <v>0</v>
      </c>
      <c r="O1172" s="1109">
        <v>0</v>
      </c>
      <c r="P1172" s="1109">
        <v>0</v>
      </c>
      <c r="Q1172" s="1109">
        <v>0</v>
      </c>
    </row>
    <row r="1173" spans="1:17">
      <c r="A1173" s="1109">
        <v>16714</v>
      </c>
      <c r="B1173" s="1110" t="s">
        <v>0</v>
      </c>
      <c r="C1173" s="1109">
        <v>13.375</v>
      </c>
      <c r="D1173" s="1109">
        <v>12.275</v>
      </c>
      <c r="E1173" s="1109">
        <v>77</v>
      </c>
      <c r="F1173" s="1109">
        <v>0</v>
      </c>
      <c r="G1173" s="1110" t="s">
        <v>10833</v>
      </c>
      <c r="H1173" s="1110" t="s">
        <v>4654</v>
      </c>
      <c r="I1173" s="1110" t="s">
        <v>10841</v>
      </c>
      <c r="J1173" s="1109">
        <v>0</v>
      </c>
      <c r="K1173" s="1109">
        <v>0</v>
      </c>
      <c r="L1173" s="1109">
        <v>0</v>
      </c>
      <c r="M1173" s="1109">
        <v>0</v>
      </c>
      <c r="N1173" s="1109">
        <v>0</v>
      </c>
      <c r="O1173" s="1109">
        <v>0</v>
      </c>
      <c r="P1173" s="1109">
        <v>0</v>
      </c>
      <c r="Q1173" s="1109">
        <v>0</v>
      </c>
    </row>
    <row r="1174" spans="1:17">
      <c r="A1174" s="1109">
        <v>16715</v>
      </c>
      <c r="B1174" s="1110" t="s">
        <v>0</v>
      </c>
      <c r="C1174" s="1109">
        <v>13.375</v>
      </c>
      <c r="D1174" s="1109">
        <v>12.275</v>
      </c>
      <c r="E1174" s="1109">
        <v>77</v>
      </c>
      <c r="F1174" s="1109">
        <v>0</v>
      </c>
      <c r="G1174" s="1110" t="s">
        <v>10833</v>
      </c>
      <c r="H1174" s="1110" t="s">
        <v>4654</v>
      </c>
      <c r="I1174" s="1110" t="s">
        <v>10832</v>
      </c>
      <c r="J1174" s="1109">
        <v>0</v>
      </c>
      <c r="K1174" s="1109">
        <v>0</v>
      </c>
      <c r="L1174" s="1109">
        <v>0</v>
      </c>
      <c r="M1174" s="1109">
        <v>0</v>
      </c>
      <c r="N1174" s="1109">
        <v>0</v>
      </c>
      <c r="O1174" s="1109">
        <v>0</v>
      </c>
      <c r="P1174" s="1109">
        <v>0</v>
      </c>
      <c r="Q1174" s="1109">
        <v>0</v>
      </c>
    </row>
    <row r="1175" spans="1:17">
      <c r="A1175" s="1109">
        <v>16716</v>
      </c>
      <c r="B1175" s="1110" t="s">
        <v>0</v>
      </c>
      <c r="C1175" s="1109">
        <v>13.375</v>
      </c>
      <c r="D1175" s="1109">
        <v>12.275</v>
      </c>
      <c r="E1175" s="1109">
        <v>77</v>
      </c>
      <c r="F1175" s="1109">
        <v>0</v>
      </c>
      <c r="G1175" s="1110" t="s">
        <v>10833</v>
      </c>
      <c r="H1175" s="1110" t="s">
        <v>4654</v>
      </c>
      <c r="I1175" s="1110" t="s">
        <v>10839</v>
      </c>
      <c r="J1175" s="1109">
        <v>0</v>
      </c>
      <c r="K1175" s="1109">
        <v>0</v>
      </c>
      <c r="L1175" s="1109">
        <v>0</v>
      </c>
      <c r="M1175" s="1109">
        <v>0</v>
      </c>
      <c r="N1175" s="1109">
        <v>0</v>
      </c>
      <c r="O1175" s="1109">
        <v>0</v>
      </c>
      <c r="P1175" s="1109">
        <v>0</v>
      </c>
      <c r="Q1175" s="1109">
        <v>0</v>
      </c>
    </row>
    <row r="1176" spans="1:17">
      <c r="A1176" s="1109">
        <v>16717</v>
      </c>
      <c r="B1176" s="1110" t="s">
        <v>0</v>
      </c>
      <c r="C1176" s="1109">
        <v>13.375</v>
      </c>
      <c r="D1176" s="1109">
        <v>12.275</v>
      </c>
      <c r="E1176" s="1109">
        <v>77</v>
      </c>
      <c r="F1176" s="1109">
        <v>0</v>
      </c>
      <c r="G1176" s="1110" t="s">
        <v>10753</v>
      </c>
      <c r="H1176" s="1110" t="s">
        <v>4654</v>
      </c>
      <c r="I1176" s="1110" t="s">
        <v>10841</v>
      </c>
      <c r="J1176" s="1109">
        <v>0</v>
      </c>
      <c r="K1176" s="1109">
        <v>0</v>
      </c>
      <c r="L1176" s="1109">
        <v>0</v>
      </c>
      <c r="M1176" s="1109">
        <v>0</v>
      </c>
      <c r="N1176" s="1109">
        <v>0</v>
      </c>
      <c r="O1176" s="1109">
        <v>0</v>
      </c>
      <c r="P1176" s="1109">
        <v>0</v>
      </c>
      <c r="Q1176" s="1109">
        <v>0</v>
      </c>
    </row>
    <row r="1177" spans="1:17">
      <c r="A1177" s="1109">
        <v>16718</v>
      </c>
      <c r="B1177" s="1110" t="s">
        <v>0</v>
      </c>
      <c r="C1177" s="1109">
        <v>13.375</v>
      </c>
      <c r="D1177" s="1109">
        <v>12.275</v>
      </c>
      <c r="E1177" s="1109">
        <v>77</v>
      </c>
      <c r="F1177" s="1109">
        <v>0</v>
      </c>
      <c r="G1177" s="1110" t="s">
        <v>10753</v>
      </c>
      <c r="H1177" s="1110" t="s">
        <v>4654</v>
      </c>
      <c r="I1177" s="1110" t="s">
        <v>10832</v>
      </c>
      <c r="J1177" s="1109">
        <v>0</v>
      </c>
      <c r="K1177" s="1109">
        <v>0</v>
      </c>
      <c r="L1177" s="1109">
        <v>0</v>
      </c>
      <c r="M1177" s="1109">
        <v>0</v>
      </c>
      <c r="N1177" s="1109">
        <v>0</v>
      </c>
      <c r="O1177" s="1109">
        <v>0</v>
      </c>
      <c r="P1177" s="1109">
        <v>0</v>
      </c>
      <c r="Q1177" s="1109">
        <v>0</v>
      </c>
    </row>
    <row r="1178" spans="1:17">
      <c r="A1178" s="1109">
        <v>16719</v>
      </c>
      <c r="B1178" s="1110" t="s">
        <v>0</v>
      </c>
      <c r="C1178" s="1109">
        <v>13.375</v>
      </c>
      <c r="D1178" s="1109">
        <v>12.275</v>
      </c>
      <c r="E1178" s="1109">
        <v>77</v>
      </c>
      <c r="F1178" s="1109">
        <v>0</v>
      </c>
      <c r="G1178" s="1110" t="s">
        <v>10753</v>
      </c>
      <c r="H1178" s="1110" t="s">
        <v>4654</v>
      </c>
      <c r="I1178" s="1110" t="s">
        <v>10839</v>
      </c>
      <c r="J1178" s="1109">
        <v>0</v>
      </c>
      <c r="K1178" s="1109">
        <v>0</v>
      </c>
      <c r="L1178" s="1109">
        <v>0</v>
      </c>
      <c r="M1178" s="1109">
        <v>0</v>
      </c>
      <c r="N1178" s="1109">
        <v>0</v>
      </c>
      <c r="O1178" s="1109">
        <v>0</v>
      </c>
      <c r="P1178" s="1109">
        <v>0</v>
      </c>
      <c r="Q1178" s="1109">
        <v>0</v>
      </c>
    </row>
    <row r="1179" spans="1:17">
      <c r="A1179" s="1109">
        <v>16720</v>
      </c>
      <c r="B1179" s="1110" t="s">
        <v>0</v>
      </c>
      <c r="C1179" s="1109">
        <v>13.375</v>
      </c>
      <c r="D1179" s="1109">
        <v>12.275</v>
      </c>
      <c r="E1179" s="1109">
        <v>77</v>
      </c>
      <c r="F1179" s="1109">
        <v>0</v>
      </c>
      <c r="G1179" s="1110" t="s">
        <v>10739</v>
      </c>
      <c r="H1179" s="1110" t="s">
        <v>4654</v>
      </c>
      <c r="I1179" s="1110" t="s">
        <v>10841</v>
      </c>
      <c r="J1179" s="1109">
        <v>0</v>
      </c>
      <c r="K1179" s="1109">
        <v>0</v>
      </c>
      <c r="L1179" s="1109">
        <v>0</v>
      </c>
      <c r="M1179" s="1109">
        <v>0</v>
      </c>
      <c r="N1179" s="1109">
        <v>0</v>
      </c>
      <c r="O1179" s="1109">
        <v>0</v>
      </c>
      <c r="P1179" s="1109">
        <v>0</v>
      </c>
      <c r="Q1179" s="1109">
        <v>0</v>
      </c>
    </row>
    <row r="1180" spans="1:17">
      <c r="A1180" s="1109">
        <v>16721</v>
      </c>
      <c r="B1180" s="1110" t="s">
        <v>0</v>
      </c>
      <c r="C1180" s="1109">
        <v>13.375</v>
      </c>
      <c r="D1180" s="1109">
        <v>12.275</v>
      </c>
      <c r="E1180" s="1109">
        <v>77</v>
      </c>
      <c r="F1180" s="1109">
        <v>0</v>
      </c>
      <c r="G1180" s="1110" t="s">
        <v>10739</v>
      </c>
      <c r="H1180" s="1110" t="s">
        <v>4654</v>
      </c>
      <c r="I1180" s="1110" t="s">
        <v>10832</v>
      </c>
      <c r="J1180" s="1109">
        <v>0</v>
      </c>
      <c r="K1180" s="1109">
        <v>0</v>
      </c>
      <c r="L1180" s="1109">
        <v>0</v>
      </c>
      <c r="M1180" s="1109">
        <v>0</v>
      </c>
      <c r="N1180" s="1109">
        <v>0</v>
      </c>
      <c r="O1180" s="1109">
        <v>0</v>
      </c>
      <c r="P1180" s="1109">
        <v>0</v>
      </c>
      <c r="Q1180" s="1109">
        <v>0</v>
      </c>
    </row>
    <row r="1181" spans="1:17">
      <c r="A1181" s="1109">
        <v>16722</v>
      </c>
      <c r="B1181" s="1110" t="s">
        <v>0</v>
      </c>
      <c r="C1181" s="1109">
        <v>13.375</v>
      </c>
      <c r="D1181" s="1109">
        <v>12.275</v>
      </c>
      <c r="E1181" s="1109">
        <v>77</v>
      </c>
      <c r="F1181" s="1109">
        <v>0</v>
      </c>
      <c r="G1181" s="1110" t="s">
        <v>10739</v>
      </c>
      <c r="H1181" s="1110" t="s">
        <v>4654</v>
      </c>
      <c r="I1181" s="1110" t="s">
        <v>10839</v>
      </c>
      <c r="J1181" s="1109">
        <v>0</v>
      </c>
      <c r="K1181" s="1109">
        <v>0</v>
      </c>
      <c r="L1181" s="1109">
        <v>0</v>
      </c>
      <c r="M1181" s="1109">
        <v>0</v>
      </c>
      <c r="N1181" s="1109">
        <v>0</v>
      </c>
      <c r="O1181" s="1109">
        <v>0</v>
      </c>
      <c r="P1181" s="1109">
        <v>0</v>
      </c>
      <c r="Q1181" s="1109">
        <v>0</v>
      </c>
    </row>
    <row r="1182" spans="1:17">
      <c r="A1182" s="1109">
        <v>16723</v>
      </c>
      <c r="B1182" s="1110" t="s">
        <v>0</v>
      </c>
      <c r="C1182" s="1109">
        <v>13.375</v>
      </c>
      <c r="D1182" s="1109">
        <v>12.347</v>
      </c>
      <c r="E1182" s="1109">
        <v>72</v>
      </c>
      <c r="F1182" s="1109">
        <v>0</v>
      </c>
      <c r="G1182" s="1110" t="s">
        <v>10840</v>
      </c>
      <c r="H1182" s="1110" t="s">
        <v>4654</v>
      </c>
      <c r="I1182" s="1110" t="s">
        <v>10841</v>
      </c>
      <c r="J1182" s="1109">
        <v>0</v>
      </c>
      <c r="K1182" s="1109">
        <v>0</v>
      </c>
      <c r="L1182" s="1109">
        <v>0</v>
      </c>
      <c r="M1182" s="1109">
        <v>0</v>
      </c>
      <c r="N1182" s="1109">
        <v>0</v>
      </c>
      <c r="O1182" s="1109">
        <v>0</v>
      </c>
      <c r="P1182" s="1109">
        <v>0</v>
      </c>
      <c r="Q1182" s="1109">
        <v>0</v>
      </c>
    </row>
    <row r="1183" spans="1:17">
      <c r="A1183" s="1109">
        <v>16724</v>
      </c>
      <c r="B1183" s="1110" t="s">
        <v>0</v>
      </c>
      <c r="C1183" s="1109">
        <v>13.375</v>
      </c>
      <c r="D1183" s="1109">
        <v>12.347</v>
      </c>
      <c r="E1183" s="1109">
        <v>72</v>
      </c>
      <c r="F1183" s="1109">
        <v>0</v>
      </c>
      <c r="G1183" s="1110" t="s">
        <v>10840</v>
      </c>
      <c r="H1183" s="1110" t="s">
        <v>4654</v>
      </c>
      <c r="I1183" s="1110" t="s">
        <v>10760</v>
      </c>
      <c r="J1183" s="1109">
        <v>0</v>
      </c>
      <c r="K1183" s="1109">
        <v>0</v>
      </c>
      <c r="L1183" s="1109">
        <v>0</v>
      </c>
      <c r="M1183" s="1109">
        <v>0</v>
      </c>
      <c r="N1183" s="1109">
        <v>0</v>
      </c>
      <c r="O1183" s="1109">
        <v>0</v>
      </c>
      <c r="P1183" s="1109">
        <v>0</v>
      </c>
      <c r="Q1183" s="1109">
        <v>0</v>
      </c>
    </row>
    <row r="1184" spans="1:17">
      <c r="A1184" s="1109">
        <v>16725</v>
      </c>
      <c r="B1184" s="1110" t="s">
        <v>0</v>
      </c>
      <c r="C1184" s="1109">
        <v>13.375</v>
      </c>
      <c r="D1184" s="1109">
        <v>12.347</v>
      </c>
      <c r="E1184" s="1109">
        <v>72</v>
      </c>
      <c r="F1184" s="1109">
        <v>0</v>
      </c>
      <c r="G1184" s="1110" t="s">
        <v>10840</v>
      </c>
      <c r="H1184" s="1110" t="s">
        <v>4654</v>
      </c>
      <c r="I1184" s="1110" t="s">
        <v>10835</v>
      </c>
      <c r="J1184" s="1109">
        <v>0</v>
      </c>
      <c r="K1184" s="1109">
        <v>0</v>
      </c>
      <c r="L1184" s="1109">
        <v>0</v>
      </c>
      <c r="M1184" s="1109">
        <v>0</v>
      </c>
      <c r="N1184" s="1109">
        <v>0</v>
      </c>
      <c r="O1184" s="1109">
        <v>0</v>
      </c>
      <c r="P1184" s="1109">
        <v>0</v>
      </c>
      <c r="Q1184" s="1109">
        <v>0</v>
      </c>
    </row>
    <row r="1185" spans="1:17">
      <c r="A1185" s="1109">
        <v>16726</v>
      </c>
      <c r="B1185" s="1110" t="s">
        <v>0</v>
      </c>
      <c r="C1185" s="1109">
        <v>13.375</v>
      </c>
      <c r="D1185" s="1109">
        <v>12.347</v>
      </c>
      <c r="E1185" s="1109">
        <v>72</v>
      </c>
      <c r="F1185" s="1109">
        <v>0</v>
      </c>
      <c r="G1185" s="1110" t="s">
        <v>10840</v>
      </c>
      <c r="H1185" s="1110" t="s">
        <v>4654</v>
      </c>
      <c r="I1185" s="1110" t="s">
        <v>10832</v>
      </c>
      <c r="J1185" s="1109">
        <v>0</v>
      </c>
      <c r="K1185" s="1109">
        <v>0</v>
      </c>
      <c r="L1185" s="1109">
        <v>0</v>
      </c>
      <c r="M1185" s="1109">
        <v>0</v>
      </c>
      <c r="N1185" s="1109">
        <v>0</v>
      </c>
      <c r="O1185" s="1109">
        <v>0</v>
      </c>
      <c r="P1185" s="1109">
        <v>0</v>
      </c>
      <c r="Q1185" s="1109">
        <v>0</v>
      </c>
    </row>
    <row r="1186" spans="1:17">
      <c r="A1186" s="1109">
        <v>16727</v>
      </c>
      <c r="B1186" s="1110" t="s">
        <v>0</v>
      </c>
      <c r="C1186" s="1109">
        <v>13.375</v>
      </c>
      <c r="D1186" s="1109">
        <v>12.347</v>
      </c>
      <c r="E1186" s="1109">
        <v>72</v>
      </c>
      <c r="F1186" s="1109">
        <v>0</v>
      </c>
      <c r="G1186" s="1110" t="s">
        <v>10840</v>
      </c>
      <c r="H1186" s="1110" t="s">
        <v>4654</v>
      </c>
      <c r="I1186" s="1110" t="s">
        <v>10839</v>
      </c>
      <c r="J1186" s="1109">
        <v>0</v>
      </c>
      <c r="K1186" s="1109">
        <v>0</v>
      </c>
      <c r="L1186" s="1109">
        <v>0</v>
      </c>
      <c r="M1186" s="1109">
        <v>0</v>
      </c>
      <c r="N1186" s="1109">
        <v>0</v>
      </c>
      <c r="O1186" s="1109">
        <v>0</v>
      </c>
      <c r="P1186" s="1109">
        <v>0</v>
      </c>
      <c r="Q1186" s="1109">
        <v>0</v>
      </c>
    </row>
    <row r="1187" spans="1:17">
      <c r="A1187" s="1109">
        <v>16728</v>
      </c>
      <c r="B1187" s="1110" t="s">
        <v>0</v>
      </c>
      <c r="C1187" s="1109">
        <v>13.375</v>
      </c>
      <c r="D1187" s="1109">
        <v>12.347</v>
      </c>
      <c r="E1187" s="1109">
        <v>72</v>
      </c>
      <c r="F1187" s="1109">
        <v>0</v>
      </c>
      <c r="G1187" s="1110" t="s">
        <v>10840</v>
      </c>
      <c r="H1187" s="1110" t="s">
        <v>4654</v>
      </c>
      <c r="I1187" s="1110" t="s">
        <v>10735</v>
      </c>
      <c r="J1187" s="1109">
        <v>0</v>
      </c>
      <c r="K1187" s="1109">
        <v>0</v>
      </c>
      <c r="L1187" s="1109">
        <v>0</v>
      </c>
      <c r="M1187" s="1109">
        <v>0</v>
      </c>
      <c r="N1187" s="1109">
        <v>0</v>
      </c>
      <c r="O1187" s="1109">
        <v>0</v>
      </c>
      <c r="P1187" s="1109">
        <v>0</v>
      </c>
      <c r="Q1187" s="1109">
        <v>0</v>
      </c>
    </row>
    <row r="1188" spans="1:17">
      <c r="A1188" s="1109">
        <v>16729</v>
      </c>
      <c r="B1188" s="1110" t="s">
        <v>0</v>
      </c>
      <c r="C1188" s="1109">
        <v>13.375</v>
      </c>
      <c r="D1188" s="1109">
        <v>12.347</v>
      </c>
      <c r="E1188" s="1109">
        <v>72</v>
      </c>
      <c r="F1188" s="1109">
        <v>0</v>
      </c>
      <c r="G1188" s="1110" t="s">
        <v>10840</v>
      </c>
      <c r="H1188" s="1110" t="s">
        <v>4654</v>
      </c>
      <c r="I1188" s="1110" t="s">
        <v>10837</v>
      </c>
      <c r="J1188" s="1109">
        <v>0</v>
      </c>
      <c r="K1188" s="1109">
        <v>0</v>
      </c>
      <c r="L1188" s="1109">
        <v>0</v>
      </c>
      <c r="M1188" s="1109">
        <v>0</v>
      </c>
      <c r="N1188" s="1109">
        <v>0</v>
      </c>
      <c r="O1188" s="1109">
        <v>0</v>
      </c>
      <c r="P1188" s="1109">
        <v>0</v>
      </c>
      <c r="Q1188" s="1109">
        <v>0</v>
      </c>
    </row>
    <row r="1189" spans="1:17">
      <c r="A1189" s="1109">
        <v>16730</v>
      </c>
      <c r="B1189" s="1110" t="s">
        <v>0</v>
      </c>
      <c r="C1189" s="1109">
        <v>13.375</v>
      </c>
      <c r="D1189" s="1109">
        <v>12.347</v>
      </c>
      <c r="E1189" s="1109">
        <v>72</v>
      </c>
      <c r="F1189" s="1109">
        <v>0</v>
      </c>
      <c r="G1189" s="1110" t="s">
        <v>10842</v>
      </c>
      <c r="H1189" s="1110" t="s">
        <v>4654</v>
      </c>
      <c r="I1189" s="1110" t="s">
        <v>10841</v>
      </c>
      <c r="J1189" s="1109">
        <v>0</v>
      </c>
      <c r="K1189" s="1109">
        <v>0</v>
      </c>
      <c r="L1189" s="1109">
        <v>0</v>
      </c>
      <c r="M1189" s="1109">
        <v>0</v>
      </c>
      <c r="N1189" s="1109">
        <v>0</v>
      </c>
      <c r="O1189" s="1109">
        <v>0</v>
      </c>
      <c r="P1189" s="1109">
        <v>0</v>
      </c>
      <c r="Q1189" s="1109">
        <v>0</v>
      </c>
    </row>
    <row r="1190" spans="1:17">
      <c r="A1190" s="1109">
        <v>16731</v>
      </c>
      <c r="B1190" s="1110" t="s">
        <v>0</v>
      </c>
      <c r="C1190" s="1109">
        <v>13.375</v>
      </c>
      <c r="D1190" s="1109">
        <v>12.347</v>
      </c>
      <c r="E1190" s="1109">
        <v>72</v>
      </c>
      <c r="F1190" s="1109">
        <v>0</v>
      </c>
      <c r="G1190" s="1110" t="s">
        <v>10842</v>
      </c>
      <c r="H1190" s="1110" t="s">
        <v>4654</v>
      </c>
      <c r="I1190" s="1110" t="s">
        <v>10760</v>
      </c>
      <c r="J1190" s="1109">
        <v>0</v>
      </c>
      <c r="K1190" s="1109">
        <v>0</v>
      </c>
      <c r="L1190" s="1109">
        <v>0</v>
      </c>
      <c r="M1190" s="1109">
        <v>0</v>
      </c>
      <c r="N1190" s="1109">
        <v>0</v>
      </c>
      <c r="O1190" s="1109">
        <v>0</v>
      </c>
      <c r="P1190" s="1109">
        <v>0</v>
      </c>
      <c r="Q1190" s="1109">
        <v>0</v>
      </c>
    </row>
    <row r="1191" spans="1:17">
      <c r="A1191" s="1109">
        <v>16732</v>
      </c>
      <c r="B1191" s="1110" t="s">
        <v>0</v>
      </c>
      <c r="C1191" s="1109">
        <v>13.375</v>
      </c>
      <c r="D1191" s="1109">
        <v>12.347</v>
      </c>
      <c r="E1191" s="1109">
        <v>72</v>
      </c>
      <c r="F1191" s="1109">
        <v>0</v>
      </c>
      <c r="G1191" s="1110" t="s">
        <v>10842</v>
      </c>
      <c r="H1191" s="1110" t="s">
        <v>4654</v>
      </c>
      <c r="I1191" s="1110" t="s">
        <v>10835</v>
      </c>
      <c r="J1191" s="1109">
        <v>0</v>
      </c>
      <c r="K1191" s="1109">
        <v>0</v>
      </c>
      <c r="L1191" s="1109">
        <v>0</v>
      </c>
      <c r="M1191" s="1109">
        <v>0</v>
      </c>
      <c r="N1191" s="1109">
        <v>0</v>
      </c>
      <c r="O1191" s="1109">
        <v>0</v>
      </c>
      <c r="P1191" s="1109">
        <v>0</v>
      </c>
      <c r="Q1191" s="1109">
        <v>0</v>
      </c>
    </row>
    <row r="1192" spans="1:17">
      <c r="A1192" s="1109">
        <v>16733</v>
      </c>
      <c r="B1192" s="1110" t="s">
        <v>0</v>
      </c>
      <c r="C1192" s="1109">
        <v>13.375</v>
      </c>
      <c r="D1192" s="1109">
        <v>12.347</v>
      </c>
      <c r="E1192" s="1109">
        <v>72</v>
      </c>
      <c r="F1192" s="1109">
        <v>0</v>
      </c>
      <c r="G1192" s="1110" t="s">
        <v>10842</v>
      </c>
      <c r="H1192" s="1110" t="s">
        <v>4654</v>
      </c>
      <c r="I1192" s="1110" t="s">
        <v>10735</v>
      </c>
      <c r="J1192" s="1109">
        <v>0</v>
      </c>
      <c r="K1192" s="1109">
        <v>0</v>
      </c>
      <c r="L1192" s="1109">
        <v>0</v>
      </c>
      <c r="M1192" s="1109">
        <v>0</v>
      </c>
      <c r="N1192" s="1109">
        <v>0</v>
      </c>
      <c r="O1192" s="1109">
        <v>0</v>
      </c>
      <c r="P1192" s="1109">
        <v>0</v>
      </c>
      <c r="Q1192" s="1109">
        <v>0</v>
      </c>
    </row>
    <row r="1193" spans="1:17">
      <c r="A1193" s="1109">
        <v>16734</v>
      </c>
      <c r="B1193" s="1110" t="s">
        <v>0</v>
      </c>
      <c r="C1193" s="1109">
        <v>13.375</v>
      </c>
      <c r="D1193" s="1109">
        <v>12.347</v>
      </c>
      <c r="E1193" s="1109">
        <v>72</v>
      </c>
      <c r="F1193" s="1109">
        <v>0</v>
      </c>
      <c r="G1193" s="1110" t="s">
        <v>10842</v>
      </c>
      <c r="H1193" s="1110" t="s">
        <v>4654</v>
      </c>
      <c r="I1193" s="1110" t="s">
        <v>10837</v>
      </c>
      <c r="J1193" s="1109">
        <v>0</v>
      </c>
      <c r="K1193" s="1109">
        <v>0</v>
      </c>
      <c r="L1193" s="1109">
        <v>0</v>
      </c>
      <c r="M1193" s="1109">
        <v>0</v>
      </c>
      <c r="N1193" s="1109">
        <v>0</v>
      </c>
      <c r="O1193" s="1109">
        <v>0</v>
      </c>
      <c r="P1193" s="1109">
        <v>0</v>
      </c>
      <c r="Q1193" s="1109">
        <v>0</v>
      </c>
    </row>
    <row r="1194" spans="1:17">
      <c r="A1194" s="1109">
        <v>16735</v>
      </c>
      <c r="B1194" s="1110" t="s">
        <v>0</v>
      </c>
      <c r="C1194" s="1109">
        <v>13.375</v>
      </c>
      <c r="D1194" s="1109">
        <v>12.347</v>
      </c>
      <c r="E1194" s="1109">
        <v>72</v>
      </c>
      <c r="F1194" s="1109">
        <v>0</v>
      </c>
      <c r="G1194" s="1110" t="s">
        <v>10842</v>
      </c>
      <c r="H1194" s="1110" t="s">
        <v>4654</v>
      </c>
      <c r="I1194" s="1110" t="s">
        <v>10832</v>
      </c>
      <c r="J1194" s="1109">
        <v>0</v>
      </c>
      <c r="K1194" s="1109">
        <v>0</v>
      </c>
      <c r="L1194" s="1109">
        <v>0</v>
      </c>
      <c r="M1194" s="1109">
        <v>0</v>
      </c>
      <c r="N1194" s="1109">
        <v>0</v>
      </c>
      <c r="O1194" s="1109">
        <v>0</v>
      </c>
      <c r="P1194" s="1109">
        <v>0</v>
      </c>
      <c r="Q1194" s="1109">
        <v>0</v>
      </c>
    </row>
    <row r="1195" spans="1:17">
      <c r="A1195" s="1109">
        <v>16736</v>
      </c>
      <c r="B1195" s="1110" t="s">
        <v>0</v>
      </c>
      <c r="C1195" s="1109">
        <v>13.375</v>
      </c>
      <c r="D1195" s="1109">
        <v>12.347</v>
      </c>
      <c r="E1195" s="1109">
        <v>72</v>
      </c>
      <c r="F1195" s="1109">
        <v>0</v>
      </c>
      <c r="G1195" s="1110" t="s">
        <v>10842</v>
      </c>
      <c r="H1195" s="1110" t="s">
        <v>4654</v>
      </c>
      <c r="I1195" s="1110" t="s">
        <v>10839</v>
      </c>
      <c r="J1195" s="1109">
        <v>0</v>
      </c>
      <c r="K1195" s="1109">
        <v>0</v>
      </c>
      <c r="L1195" s="1109">
        <v>0</v>
      </c>
      <c r="M1195" s="1109">
        <v>0</v>
      </c>
      <c r="N1195" s="1109">
        <v>0</v>
      </c>
      <c r="O1195" s="1109">
        <v>0</v>
      </c>
      <c r="P1195" s="1109">
        <v>0</v>
      </c>
      <c r="Q1195" s="1109">
        <v>0</v>
      </c>
    </row>
    <row r="1196" spans="1:17">
      <c r="A1196" s="1109">
        <v>16737</v>
      </c>
      <c r="B1196" s="1110" t="s">
        <v>0</v>
      </c>
      <c r="C1196" s="1109">
        <v>13.375</v>
      </c>
      <c r="D1196" s="1109">
        <v>12.347</v>
      </c>
      <c r="E1196" s="1109">
        <v>72</v>
      </c>
      <c r="F1196" s="1109">
        <v>0</v>
      </c>
      <c r="G1196" s="1110" t="s">
        <v>10843</v>
      </c>
      <c r="H1196" s="1110" t="s">
        <v>4654</v>
      </c>
      <c r="I1196" s="1110" t="s">
        <v>10841</v>
      </c>
      <c r="J1196" s="1109">
        <v>0</v>
      </c>
      <c r="K1196" s="1109">
        <v>0</v>
      </c>
      <c r="L1196" s="1109">
        <v>0</v>
      </c>
      <c r="M1196" s="1109">
        <v>0</v>
      </c>
      <c r="N1196" s="1109">
        <v>0</v>
      </c>
      <c r="O1196" s="1109">
        <v>0</v>
      </c>
      <c r="P1196" s="1109">
        <v>0</v>
      </c>
      <c r="Q1196" s="1109">
        <v>0</v>
      </c>
    </row>
    <row r="1197" spans="1:17">
      <c r="A1197" s="1109">
        <v>16738</v>
      </c>
      <c r="B1197" s="1110" t="s">
        <v>0</v>
      </c>
      <c r="C1197" s="1109">
        <v>13.375</v>
      </c>
      <c r="D1197" s="1109">
        <v>12.347</v>
      </c>
      <c r="E1197" s="1109">
        <v>72</v>
      </c>
      <c r="F1197" s="1109">
        <v>0</v>
      </c>
      <c r="G1197" s="1110" t="s">
        <v>10843</v>
      </c>
      <c r="H1197" s="1110" t="s">
        <v>4654</v>
      </c>
      <c r="I1197" s="1110" t="s">
        <v>10760</v>
      </c>
      <c r="J1197" s="1109">
        <v>0</v>
      </c>
      <c r="K1197" s="1109">
        <v>0</v>
      </c>
      <c r="L1197" s="1109">
        <v>0</v>
      </c>
      <c r="M1197" s="1109">
        <v>0</v>
      </c>
      <c r="N1197" s="1109">
        <v>0</v>
      </c>
      <c r="O1197" s="1109">
        <v>0</v>
      </c>
      <c r="P1197" s="1109">
        <v>0</v>
      </c>
      <c r="Q1197" s="1109">
        <v>0</v>
      </c>
    </row>
    <row r="1198" spans="1:17">
      <c r="A1198" s="1109">
        <v>16739</v>
      </c>
      <c r="B1198" s="1110" t="s">
        <v>0</v>
      </c>
      <c r="C1198" s="1109">
        <v>13.375</v>
      </c>
      <c r="D1198" s="1109">
        <v>12.347</v>
      </c>
      <c r="E1198" s="1109">
        <v>72</v>
      </c>
      <c r="F1198" s="1109">
        <v>0</v>
      </c>
      <c r="G1198" s="1110" t="s">
        <v>10843</v>
      </c>
      <c r="H1198" s="1110" t="s">
        <v>4654</v>
      </c>
      <c r="I1198" s="1110" t="s">
        <v>10835</v>
      </c>
      <c r="J1198" s="1109">
        <v>0</v>
      </c>
      <c r="K1198" s="1109">
        <v>0</v>
      </c>
      <c r="L1198" s="1109">
        <v>0</v>
      </c>
      <c r="M1198" s="1109">
        <v>0</v>
      </c>
      <c r="N1198" s="1109">
        <v>0</v>
      </c>
      <c r="O1198" s="1109">
        <v>0</v>
      </c>
      <c r="P1198" s="1109">
        <v>0</v>
      </c>
      <c r="Q1198" s="1109">
        <v>0</v>
      </c>
    </row>
    <row r="1199" spans="1:17">
      <c r="A1199" s="1109">
        <v>16740</v>
      </c>
      <c r="B1199" s="1110" t="s">
        <v>0</v>
      </c>
      <c r="C1199" s="1109">
        <v>13.375</v>
      </c>
      <c r="D1199" s="1109">
        <v>12.347</v>
      </c>
      <c r="E1199" s="1109">
        <v>72</v>
      </c>
      <c r="F1199" s="1109">
        <v>0</v>
      </c>
      <c r="G1199" s="1110" t="s">
        <v>10843</v>
      </c>
      <c r="H1199" s="1110" t="s">
        <v>4654</v>
      </c>
      <c r="I1199" s="1110" t="s">
        <v>10832</v>
      </c>
      <c r="J1199" s="1109">
        <v>0</v>
      </c>
      <c r="K1199" s="1109">
        <v>0</v>
      </c>
      <c r="L1199" s="1109">
        <v>0</v>
      </c>
      <c r="M1199" s="1109">
        <v>0</v>
      </c>
      <c r="N1199" s="1109">
        <v>0</v>
      </c>
      <c r="O1199" s="1109">
        <v>0</v>
      </c>
      <c r="P1199" s="1109">
        <v>0</v>
      </c>
      <c r="Q1199" s="1109">
        <v>0</v>
      </c>
    </row>
    <row r="1200" spans="1:17">
      <c r="A1200" s="1109">
        <v>16741</v>
      </c>
      <c r="B1200" s="1110" t="s">
        <v>0</v>
      </c>
      <c r="C1200" s="1109">
        <v>13.375</v>
      </c>
      <c r="D1200" s="1109">
        <v>12.347</v>
      </c>
      <c r="E1200" s="1109">
        <v>72</v>
      </c>
      <c r="F1200" s="1109">
        <v>0</v>
      </c>
      <c r="G1200" s="1110" t="s">
        <v>10843</v>
      </c>
      <c r="H1200" s="1110" t="s">
        <v>4654</v>
      </c>
      <c r="I1200" s="1110" t="s">
        <v>10839</v>
      </c>
      <c r="J1200" s="1109">
        <v>0</v>
      </c>
      <c r="K1200" s="1109">
        <v>0</v>
      </c>
      <c r="L1200" s="1109">
        <v>0</v>
      </c>
      <c r="M1200" s="1109">
        <v>0</v>
      </c>
      <c r="N1200" s="1109">
        <v>0</v>
      </c>
      <c r="O1200" s="1109">
        <v>0</v>
      </c>
      <c r="P1200" s="1109">
        <v>0</v>
      </c>
      <c r="Q1200" s="1109">
        <v>0</v>
      </c>
    </row>
    <row r="1201" spans="1:17">
      <c r="A1201" s="1109">
        <v>16742</v>
      </c>
      <c r="B1201" s="1110" t="s">
        <v>0</v>
      </c>
      <c r="C1201" s="1109">
        <v>13.375</v>
      </c>
      <c r="D1201" s="1109">
        <v>12.347</v>
      </c>
      <c r="E1201" s="1109">
        <v>72</v>
      </c>
      <c r="F1201" s="1109">
        <v>0</v>
      </c>
      <c r="G1201" s="1110" t="s">
        <v>10843</v>
      </c>
      <c r="H1201" s="1110" t="s">
        <v>4654</v>
      </c>
      <c r="I1201" s="1110" t="s">
        <v>10735</v>
      </c>
      <c r="J1201" s="1109">
        <v>0</v>
      </c>
      <c r="K1201" s="1109">
        <v>0</v>
      </c>
      <c r="L1201" s="1109">
        <v>0</v>
      </c>
      <c r="M1201" s="1109">
        <v>0</v>
      </c>
      <c r="N1201" s="1109">
        <v>0</v>
      </c>
      <c r="O1201" s="1109">
        <v>0</v>
      </c>
      <c r="P1201" s="1109">
        <v>0</v>
      </c>
      <c r="Q1201" s="1109">
        <v>0</v>
      </c>
    </row>
    <row r="1202" spans="1:17">
      <c r="A1202" s="1109">
        <v>16743</v>
      </c>
      <c r="B1202" s="1110" t="s">
        <v>0</v>
      </c>
      <c r="C1202" s="1109">
        <v>13.375</v>
      </c>
      <c r="D1202" s="1109">
        <v>12.347</v>
      </c>
      <c r="E1202" s="1109">
        <v>72</v>
      </c>
      <c r="F1202" s="1109">
        <v>0</v>
      </c>
      <c r="G1202" s="1110" t="s">
        <v>10843</v>
      </c>
      <c r="H1202" s="1110" t="s">
        <v>4654</v>
      </c>
      <c r="I1202" s="1110" t="s">
        <v>10837</v>
      </c>
      <c r="J1202" s="1109">
        <v>0</v>
      </c>
      <c r="K1202" s="1109">
        <v>0</v>
      </c>
      <c r="L1202" s="1109">
        <v>0</v>
      </c>
      <c r="M1202" s="1109">
        <v>0</v>
      </c>
      <c r="N1202" s="1109">
        <v>0</v>
      </c>
      <c r="O1202" s="1109">
        <v>0</v>
      </c>
      <c r="P1202" s="1109">
        <v>0</v>
      </c>
      <c r="Q1202" s="1109">
        <v>0</v>
      </c>
    </row>
    <row r="1203" spans="1:17">
      <c r="A1203" s="1109">
        <v>16744</v>
      </c>
      <c r="B1203" s="1110" t="s">
        <v>0</v>
      </c>
      <c r="C1203" s="1109">
        <v>13.375</v>
      </c>
      <c r="D1203" s="1109">
        <v>12.347</v>
      </c>
      <c r="E1203" s="1109">
        <v>72</v>
      </c>
      <c r="F1203" s="1109">
        <v>0</v>
      </c>
      <c r="G1203" s="1110" t="s">
        <v>10784</v>
      </c>
      <c r="H1203" s="1110" t="s">
        <v>4654</v>
      </c>
      <c r="I1203" s="1110" t="s">
        <v>10841</v>
      </c>
      <c r="J1203" s="1109">
        <v>0</v>
      </c>
      <c r="K1203" s="1109">
        <v>0</v>
      </c>
      <c r="L1203" s="1109">
        <v>0</v>
      </c>
      <c r="M1203" s="1109">
        <v>0</v>
      </c>
      <c r="N1203" s="1109">
        <v>0</v>
      </c>
      <c r="O1203" s="1109">
        <v>0</v>
      </c>
      <c r="P1203" s="1109">
        <v>0</v>
      </c>
      <c r="Q1203" s="1109">
        <v>0</v>
      </c>
    </row>
    <row r="1204" spans="1:17">
      <c r="A1204" s="1109">
        <v>16745</v>
      </c>
      <c r="B1204" s="1110" t="s">
        <v>0</v>
      </c>
      <c r="C1204" s="1109">
        <v>13.375</v>
      </c>
      <c r="D1204" s="1109">
        <v>12.347</v>
      </c>
      <c r="E1204" s="1109">
        <v>72</v>
      </c>
      <c r="F1204" s="1109">
        <v>0</v>
      </c>
      <c r="G1204" s="1110" t="s">
        <v>10784</v>
      </c>
      <c r="H1204" s="1110" t="s">
        <v>4654</v>
      </c>
      <c r="I1204" s="1110" t="s">
        <v>10760</v>
      </c>
      <c r="J1204" s="1109">
        <v>0</v>
      </c>
      <c r="K1204" s="1109">
        <v>0</v>
      </c>
      <c r="L1204" s="1109">
        <v>0</v>
      </c>
      <c r="M1204" s="1109">
        <v>0</v>
      </c>
      <c r="N1204" s="1109">
        <v>0</v>
      </c>
      <c r="O1204" s="1109">
        <v>0</v>
      </c>
      <c r="P1204" s="1109">
        <v>0</v>
      </c>
      <c r="Q1204" s="1109">
        <v>0</v>
      </c>
    </row>
    <row r="1205" spans="1:17">
      <c r="A1205" s="1109">
        <v>16746</v>
      </c>
      <c r="B1205" s="1110" t="s">
        <v>0</v>
      </c>
      <c r="C1205" s="1109">
        <v>13.375</v>
      </c>
      <c r="D1205" s="1109">
        <v>12.347</v>
      </c>
      <c r="E1205" s="1109">
        <v>72</v>
      </c>
      <c r="F1205" s="1109">
        <v>0</v>
      </c>
      <c r="G1205" s="1110" t="s">
        <v>10784</v>
      </c>
      <c r="H1205" s="1110" t="s">
        <v>4654</v>
      </c>
      <c r="I1205" s="1110" t="s">
        <v>10835</v>
      </c>
      <c r="J1205" s="1109">
        <v>0</v>
      </c>
      <c r="K1205" s="1109">
        <v>0</v>
      </c>
      <c r="L1205" s="1109">
        <v>0</v>
      </c>
      <c r="M1205" s="1109">
        <v>0</v>
      </c>
      <c r="N1205" s="1109">
        <v>0</v>
      </c>
      <c r="O1205" s="1109">
        <v>0</v>
      </c>
      <c r="P1205" s="1109">
        <v>0</v>
      </c>
      <c r="Q1205" s="1109">
        <v>0</v>
      </c>
    </row>
    <row r="1206" spans="1:17">
      <c r="A1206" s="1109">
        <v>16747</v>
      </c>
      <c r="B1206" s="1110" t="s">
        <v>0</v>
      </c>
      <c r="C1206" s="1109">
        <v>13.375</v>
      </c>
      <c r="D1206" s="1109">
        <v>12.347</v>
      </c>
      <c r="E1206" s="1109">
        <v>72</v>
      </c>
      <c r="F1206" s="1109">
        <v>0</v>
      </c>
      <c r="G1206" s="1110" t="s">
        <v>10784</v>
      </c>
      <c r="H1206" s="1110" t="s">
        <v>4654</v>
      </c>
      <c r="I1206" s="1110" t="s">
        <v>10735</v>
      </c>
      <c r="J1206" s="1109">
        <v>0</v>
      </c>
      <c r="K1206" s="1109">
        <v>0</v>
      </c>
      <c r="L1206" s="1109">
        <v>0</v>
      </c>
      <c r="M1206" s="1109">
        <v>0</v>
      </c>
      <c r="N1206" s="1109">
        <v>0</v>
      </c>
      <c r="O1206" s="1109">
        <v>0</v>
      </c>
      <c r="P1206" s="1109">
        <v>0</v>
      </c>
      <c r="Q1206" s="1109">
        <v>0</v>
      </c>
    </row>
    <row r="1207" spans="1:17">
      <c r="A1207" s="1109">
        <v>16748</v>
      </c>
      <c r="B1207" s="1110" t="s">
        <v>0</v>
      </c>
      <c r="C1207" s="1109">
        <v>13.375</v>
      </c>
      <c r="D1207" s="1109">
        <v>12.347</v>
      </c>
      <c r="E1207" s="1109">
        <v>72</v>
      </c>
      <c r="F1207" s="1109">
        <v>0</v>
      </c>
      <c r="G1207" s="1110" t="s">
        <v>10784</v>
      </c>
      <c r="H1207" s="1110" t="s">
        <v>4654</v>
      </c>
      <c r="I1207" s="1110" t="s">
        <v>10837</v>
      </c>
      <c r="J1207" s="1109">
        <v>0</v>
      </c>
      <c r="K1207" s="1109">
        <v>0</v>
      </c>
      <c r="L1207" s="1109">
        <v>0</v>
      </c>
      <c r="M1207" s="1109">
        <v>0</v>
      </c>
      <c r="N1207" s="1109">
        <v>0</v>
      </c>
      <c r="O1207" s="1109">
        <v>0</v>
      </c>
      <c r="P1207" s="1109">
        <v>0</v>
      </c>
      <c r="Q1207" s="1109">
        <v>0</v>
      </c>
    </row>
    <row r="1208" spans="1:17">
      <c r="A1208" s="1109">
        <v>16749</v>
      </c>
      <c r="B1208" s="1110" t="s">
        <v>0</v>
      </c>
      <c r="C1208" s="1109">
        <v>13.375</v>
      </c>
      <c r="D1208" s="1109">
        <v>12.347</v>
      </c>
      <c r="E1208" s="1109">
        <v>72</v>
      </c>
      <c r="F1208" s="1109">
        <v>0</v>
      </c>
      <c r="G1208" s="1110" t="s">
        <v>10784</v>
      </c>
      <c r="H1208" s="1110" t="s">
        <v>4654</v>
      </c>
      <c r="I1208" s="1110" t="s">
        <v>10832</v>
      </c>
      <c r="J1208" s="1109">
        <v>0</v>
      </c>
      <c r="K1208" s="1109">
        <v>0</v>
      </c>
      <c r="L1208" s="1109">
        <v>0</v>
      </c>
      <c r="M1208" s="1109">
        <v>0</v>
      </c>
      <c r="N1208" s="1109">
        <v>0</v>
      </c>
      <c r="O1208" s="1109">
        <v>0</v>
      </c>
      <c r="P1208" s="1109">
        <v>0</v>
      </c>
      <c r="Q1208" s="1109">
        <v>0</v>
      </c>
    </row>
    <row r="1209" spans="1:17">
      <c r="A1209" s="1109">
        <v>16750</v>
      </c>
      <c r="B1209" s="1110" t="s">
        <v>0</v>
      </c>
      <c r="C1209" s="1109">
        <v>13.375</v>
      </c>
      <c r="D1209" s="1109">
        <v>12.347</v>
      </c>
      <c r="E1209" s="1109">
        <v>72</v>
      </c>
      <c r="F1209" s="1109">
        <v>0</v>
      </c>
      <c r="G1209" s="1110" t="s">
        <v>10784</v>
      </c>
      <c r="H1209" s="1110" t="s">
        <v>4654</v>
      </c>
      <c r="I1209" s="1110" t="s">
        <v>10839</v>
      </c>
      <c r="J1209" s="1109">
        <v>0</v>
      </c>
      <c r="K1209" s="1109">
        <v>0</v>
      </c>
      <c r="L1209" s="1109">
        <v>0</v>
      </c>
      <c r="M1209" s="1109">
        <v>0</v>
      </c>
      <c r="N1209" s="1109">
        <v>0</v>
      </c>
      <c r="O1209" s="1109">
        <v>0</v>
      </c>
      <c r="P1209" s="1109">
        <v>0</v>
      </c>
      <c r="Q1209" s="1109">
        <v>0</v>
      </c>
    </row>
    <row r="1210" spans="1:17">
      <c r="A1210" s="1109">
        <v>16751</v>
      </c>
      <c r="B1210" s="1110" t="s">
        <v>0</v>
      </c>
      <c r="C1210" s="1109">
        <v>13.375</v>
      </c>
      <c r="D1210" s="1109">
        <v>12.347</v>
      </c>
      <c r="E1210" s="1109">
        <v>72</v>
      </c>
      <c r="F1210" s="1109">
        <v>0</v>
      </c>
      <c r="G1210" s="1110" t="s">
        <v>10741</v>
      </c>
      <c r="H1210" s="1110" t="s">
        <v>4654</v>
      </c>
      <c r="I1210" s="1110" t="s">
        <v>10841</v>
      </c>
      <c r="J1210" s="1109">
        <v>0</v>
      </c>
      <c r="K1210" s="1109">
        <v>0</v>
      </c>
      <c r="L1210" s="1109">
        <v>0</v>
      </c>
      <c r="M1210" s="1109">
        <v>0</v>
      </c>
      <c r="N1210" s="1109">
        <v>0</v>
      </c>
      <c r="O1210" s="1109">
        <v>0</v>
      </c>
      <c r="P1210" s="1109">
        <v>0</v>
      </c>
      <c r="Q1210" s="1109">
        <v>0</v>
      </c>
    </row>
    <row r="1211" spans="1:17">
      <c r="A1211" s="1109">
        <v>16752</v>
      </c>
      <c r="B1211" s="1110" t="s">
        <v>0</v>
      </c>
      <c r="C1211" s="1109">
        <v>13.375</v>
      </c>
      <c r="D1211" s="1109">
        <v>12.347</v>
      </c>
      <c r="E1211" s="1109">
        <v>72</v>
      </c>
      <c r="F1211" s="1109">
        <v>0</v>
      </c>
      <c r="G1211" s="1110" t="s">
        <v>10741</v>
      </c>
      <c r="H1211" s="1110" t="s">
        <v>4654</v>
      </c>
      <c r="I1211" s="1110" t="s">
        <v>10760</v>
      </c>
      <c r="J1211" s="1109">
        <v>0</v>
      </c>
      <c r="K1211" s="1109">
        <v>0</v>
      </c>
      <c r="L1211" s="1109">
        <v>0</v>
      </c>
      <c r="M1211" s="1109">
        <v>0</v>
      </c>
      <c r="N1211" s="1109">
        <v>0</v>
      </c>
      <c r="O1211" s="1109">
        <v>0</v>
      </c>
      <c r="P1211" s="1109">
        <v>0</v>
      </c>
      <c r="Q1211" s="1109">
        <v>0</v>
      </c>
    </row>
    <row r="1212" spans="1:17">
      <c r="A1212" s="1109">
        <v>16753</v>
      </c>
      <c r="B1212" s="1110" t="s">
        <v>0</v>
      </c>
      <c r="C1212" s="1109">
        <v>13.375</v>
      </c>
      <c r="D1212" s="1109">
        <v>12.347</v>
      </c>
      <c r="E1212" s="1109">
        <v>72</v>
      </c>
      <c r="F1212" s="1109">
        <v>0</v>
      </c>
      <c r="G1212" s="1110" t="s">
        <v>10741</v>
      </c>
      <c r="H1212" s="1110" t="s">
        <v>4654</v>
      </c>
      <c r="I1212" s="1110" t="s">
        <v>10835</v>
      </c>
      <c r="J1212" s="1109">
        <v>0</v>
      </c>
      <c r="K1212" s="1109">
        <v>0</v>
      </c>
      <c r="L1212" s="1109">
        <v>0</v>
      </c>
      <c r="M1212" s="1109">
        <v>0</v>
      </c>
      <c r="N1212" s="1109">
        <v>0</v>
      </c>
      <c r="O1212" s="1109">
        <v>0</v>
      </c>
      <c r="P1212" s="1109">
        <v>0</v>
      </c>
      <c r="Q1212" s="1109">
        <v>0</v>
      </c>
    </row>
    <row r="1213" spans="1:17">
      <c r="A1213" s="1109">
        <v>16754</v>
      </c>
      <c r="B1213" s="1110" t="s">
        <v>0</v>
      </c>
      <c r="C1213" s="1109">
        <v>13.375</v>
      </c>
      <c r="D1213" s="1109">
        <v>12.347</v>
      </c>
      <c r="E1213" s="1109">
        <v>72</v>
      </c>
      <c r="F1213" s="1109">
        <v>0</v>
      </c>
      <c r="G1213" s="1110" t="s">
        <v>10741</v>
      </c>
      <c r="H1213" s="1110" t="s">
        <v>4654</v>
      </c>
      <c r="I1213" s="1110" t="s">
        <v>10735</v>
      </c>
      <c r="J1213" s="1109">
        <v>0</v>
      </c>
      <c r="K1213" s="1109">
        <v>0</v>
      </c>
      <c r="L1213" s="1109">
        <v>0</v>
      </c>
      <c r="M1213" s="1109">
        <v>0</v>
      </c>
      <c r="N1213" s="1109">
        <v>0</v>
      </c>
      <c r="O1213" s="1109">
        <v>0</v>
      </c>
      <c r="P1213" s="1109">
        <v>0</v>
      </c>
      <c r="Q1213" s="1109">
        <v>0</v>
      </c>
    </row>
    <row r="1214" spans="1:17">
      <c r="A1214" s="1109">
        <v>16755</v>
      </c>
      <c r="B1214" s="1110" t="s">
        <v>0</v>
      </c>
      <c r="C1214" s="1109">
        <v>13.375</v>
      </c>
      <c r="D1214" s="1109">
        <v>12.347</v>
      </c>
      <c r="E1214" s="1109">
        <v>72</v>
      </c>
      <c r="F1214" s="1109">
        <v>0</v>
      </c>
      <c r="G1214" s="1110" t="s">
        <v>10741</v>
      </c>
      <c r="H1214" s="1110" t="s">
        <v>4654</v>
      </c>
      <c r="I1214" s="1110" t="s">
        <v>10837</v>
      </c>
      <c r="J1214" s="1109">
        <v>0</v>
      </c>
      <c r="K1214" s="1109">
        <v>0</v>
      </c>
      <c r="L1214" s="1109">
        <v>0</v>
      </c>
      <c r="M1214" s="1109">
        <v>0</v>
      </c>
      <c r="N1214" s="1109">
        <v>0</v>
      </c>
      <c r="O1214" s="1109">
        <v>0</v>
      </c>
      <c r="P1214" s="1109">
        <v>0</v>
      </c>
      <c r="Q1214" s="1109">
        <v>0</v>
      </c>
    </row>
    <row r="1215" spans="1:17">
      <c r="A1215" s="1109">
        <v>16756</v>
      </c>
      <c r="B1215" s="1110" t="s">
        <v>0</v>
      </c>
      <c r="C1215" s="1109">
        <v>13.375</v>
      </c>
      <c r="D1215" s="1109">
        <v>12.347</v>
      </c>
      <c r="E1215" s="1109">
        <v>72</v>
      </c>
      <c r="F1215" s="1109">
        <v>0</v>
      </c>
      <c r="G1215" s="1110" t="s">
        <v>10741</v>
      </c>
      <c r="H1215" s="1110" t="s">
        <v>4654</v>
      </c>
      <c r="I1215" s="1110" t="s">
        <v>10832</v>
      </c>
      <c r="J1215" s="1109">
        <v>0</v>
      </c>
      <c r="K1215" s="1109">
        <v>0</v>
      </c>
      <c r="L1215" s="1109">
        <v>0</v>
      </c>
      <c r="M1215" s="1109">
        <v>0</v>
      </c>
      <c r="N1215" s="1109">
        <v>0</v>
      </c>
      <c r="O1215" s="1109">
        <v>0</v>
      </c>
      <c r="P1215" s="1109">
        <v>0</v>
      </c>
      <c r="Q1215" s="1109">
        <v>0</v>
      </c>
    </row>
    <row r="1216" spans="1:17">
      <c r="A1216" s="1109">
        <v>16757</v>
      </c>
      <c r="B1216" s="1110" t="s">
        <v>0</v>
      </c>
      <c r="C1216" s="1109">
        <v>13.375</v>
      </c>
      <c r="D1216" s="1109">
        <v>12.347</v>
      </c>
      <c r="E1216" s="1109">
        <v>72</v>
      </c>
      <c r="F1216" s="1109">
        <v>0</v>
      </c>
      <c r="G1216" s="1110" t="s">
        <v>10741</v>
      </c>
      <c r="H1216" s="1110" t="s">
        <v>4654</v>
      </c>
      <c r="I1216" s="1110" t="s">
        <v>10839</v>
      </c>
      <c r="J1216" s="1109">
        <v>0</v>
      </c>
      <c r="K1216" s="1109">
        <v>0</v>
      </c>
      <c r="L1216" s="1109">
        <v>0</v>
      </c>
      <c r="M1216" s="1109">
        <v>0</v>
      </c>
      <c r="N1216" s="1109">
        <v>0</v>
      </c>
      <c r="O1216" s="1109">
        <v>0</v>
      </c>
      <c r="P1216" s="1109">
        <v>0</v>
      </c>
      <c r="Q1216" s="1109">
        <v>0</v>
      </c>
    </row>
    <row r="1217" spans="1:17">
      <c r="A1217" s="1109">
        <v>16758</v>
      </c>
      <c r="B1217" s="1110" t="s">
        <v>0</v>
      </c>
      <c r="C1217" s="1109">
        <v>13.375</v>
      </c>
      <c r="D1217" s="1109">
        <v>12.347</v>
      </c>
      <c r="E1217" s="1109">
        <v>72</v>
      </c>
      <c r="F1217" s="1109">
        <v>0</v>
      </c>
      <c r="G1217" s="1110" t="s">
        <v>10833</v>
      </c>
      <c r="H1217" s="1110" t="s">
        <v>4654</v>
      </c>
      <c r="I1217" s="1110" t="s">
        <v>10841</v>
      </c>
      <c r="J1217" s="1109">
        <v>0</v>
      </c>
      <c r="K1217" s="1109">
        <v>0</v>
      </c>
      <c r="L1217" s="1109">
        <v>0</v>
      </c>
      <c r="M1217" s="1109">
        <v>0</v>
      </c>
      <c r="N1217" s="1109">
        <v>0</v>
      </c>
      <c r="O1217" s="1109">
        <v>0</v>
      </c>
      <c r="P1217" s="1109">
        <v>0</v>
      </c>
      <c r="Q1217" s="1109">
        <v>0</v>
      </c>
    </row>
    <row r="1218" spans="1:17">
      <c r="A1218" s="1109">
        <v>16759</v>
      </c>
      <c r="B1218" s="1110" t="s">
        <v>0</v>
      </c>
      <c r="C1218" s="1109">
        <v>13.375</v>
      </c>
      <c r="D1218" s="1109">
        <v>12.347</v>
      </c>
      <c r="E1218" s="1109">
        <v>72</v>
      </c>
      <c r="F1218" s="1109">
        <v>0</v>
      </c>
      <c r="G1218" s="1110" t="s">
        <v>10833</v>
      </c>
      <c r="H1218" s="1110" t="s">
        <v>4654</v>
      </c>
      <c r="I1218" s="1110" t="s">
        <v>10760</v>
      </c>
      <c r="J1218" s="1109">
        <v>0</v>
      </c>
      <c r="K1218" s="1109">
        <v>0</v>
      </c>
      <c r="L1218" s="1109">
        <v>0</v>
      </c>
      <c r="M1218" s="1109">
        <v>0</v>
      </c>
      <c r="N1218" s="1109">
        <v>0</v>
      </c>
      <c r="O1218" s="1109">
        <v>0</v>
      </c>
      <c r="P1218" s="1109">
        <v>0</v>
      </c>
      <c r="Q1218" s="1109">
        <v>0</v>
      </c>
    </row>
    <row r="1219" spans="1:17">
      <c r="A1219" s="1109">
        <v>16760</v>
      </c>
      <c r="B1219" s="1110" t="s">
        <v>0</v>
      </c>
      <c r="C1219" s="1109">
        <v>13.375</v>
      </c>
      <c r="D1219" s="1109">
        <v>12.347</v>
      </c>
      <c r="E1219" s="1109">
        <v>72</v>
      </c>
      <c r="F1219" s="1109">
        <v>0</v>
      </c>
      <c r="G1219" s="1110" t="s">
        <v>10833</v>
      </c>
      <c r="H1219" s="1110" t="s">
        <v>4654</v>
      </c>
      <c r="I1219" s="1110" t="s">
        <v>10835</v>
      </c>
      <c r="J1219" s="1109">
        <v>0</v>
      </c>
      <c r="K1219" s="1109">
        <v>0</v>
      </c>
      <c r="L1219" s="1109">
        <v>0</v>
      </c>
      <c r="M1219" s="1109">
        <v>0</v>
      </c>
      <c r="N1219" s="1109">
        <v>0</v>
      </c>
      <c r="O1219" s="1109">
        <v>0</v>
      </c>
      <c r="P1219" s="1109">
        <v>0</v>
      </c>
      <c r="Q1219" s="1109">
        <v>0</v>
      </c>
    </row>
    <row r="1220" spans="1:17">
      <c r="A1220" s="1109">
        <v>16761</v>
      </c>
      <c r="B1220" s="1110" t="s">
        <v>0</v>
      </c>
      <c r="C1220" s="1109">
        <v>13.375</v>
      </c>
      <c r="D1220" s="1109">
        <v>12.347</v>
      </c>
      <c r="E1220" s="1109">
        <v>72</v>
      </c>
      <c r="F1220" s="1109">
        <v>0</v>
      </c>
      <c r="G1220" s="1110" t="s">
        <v>10833</v>
      </c>
      <c r="H1220" s="1110" t="s">
        <v>4654</v>
      </c>
      <c r="I1220" s="1110" t="s">
        <v>10832</v>
      </c>
      <c r="J1220" s="1109">
        <v>0</v>
      </c>
      <c r="K1220" s="1109">
        <v>0</v>
      </c>
      <c r="L1220" s="1109">
        <v>0</v>
      </c>
      <c r="M1220" s="1109">
        <v>0</v>
      </c>
      <c r="N1220" s="1109">
        <v>0</v>
      </c>
      <c r="O1220" s="1109">
        <v>0</v>
      </c>
      <c r="P1220" s="1109">
        <v>0</v>
      </c>
      <c r="Q1220" s="1109">
        <v>0</v>
      </c>
    </row>
    <row r="1221" spans="1:17">
      <c r="A1221" s="1109">
        <v>16762</v>
      </c>
      <c r="B1221" s="1110" t="s">
        <v>0</v>
      </c>
      <c r="C1221" s="1109">
        <v>13.375</v>
      </c>
      <c r="D1221" s="1109">
        <v>12.347</v>
      </c>
      <c r="E1221" s="1109">
        <v>72</v>
      </c>
      <c r="F1221" s="1109">
        <v>0</v>
      </c>
      <c r="G1221" s="1110" t="s">
        <v>10833</v>
      </c>
      <c r="H1221" s="1110" t="s">
        <v>4654</v>
      </c>
      <c r="I1221" s="1110" t="s">
        <v>10839</v>
      </c>
      <c r="J1221" s="1109">
        <v>0</v>
      </c>
      <c r="K1221" s="1109">
        <v>0</v>
      </c>
      <c r="L1221" s="1109">
        <v>0</v>
      </c>
      <c r="M1221" s="1109">
        <v>0</v>
      </c>
      <c r="N1221" s="1109">
        <v>0</v>
      </c>
      <c r="O1221" s="1109">
        <v>0</v>
      </c>
      <c r="P1221" s="1109">
        <v>0</v>
      </c>
      <c r="Q1221" s="1109">
        <v>0</v>
      </c>
    </row>
    <row r="1222" spans="1:17">
      <c r="A1222" s="1109">
        <v>16763</v>
      </c>
      <c r="B1222" s="1110" t="s">
        <v>0</v>
      </c>
      <c r="C1222" s="1109">
        <v>13.375</v>
      </c>
      <c r="D1222" s="1109">
        <v>12.347</v>
      </c>
      <c r="E1222" s="1109">
        <v>72</v>
      </c>
      <c r="F1222" s="1109">
        <v>0</v>
      </c>
      <c r="G1222" s="1110" t="s">
        <v>10833</v>
      </c>
      <c r="H1222" s="1110" t="s">
        <v>4654</v>
      </c>
      <c r="I1222" s="1110" t="s">
        <v>10735</v>
      </c>
      <c r="J1222" s="1109">
        <v>0</v>
      </c>
      <c r="K1222" s="1109">
        <v>0</v>
      </c>
      <c r="L1222" s="1109">
        <v>0</v>
      </c>
      <c r="M1222" s="1109">
        <v>0</v>
      </c>
      <c r="N1222" s="1109">
        <v>0</v>
      </c>
      <c r="O1222" s="1109">
        <v>0</v>
      </c>
      <c r="P1222" s="1109">
        <v>0</v>
      </c>
      <c r="Q1222" s="1109">
        <v>0</v>
      </c>
    </row>
    <row r="1223" spans="1:17">
      <c r="A1223" s="1109">
        <v>16764</v>
      </c>
      <c r="B1223" s="1110" t="s">
        <v>0</v>
      </c>
      <c r="C1223" s="1109">
        <v>13.375</v>
      </c>
      <c r="D1223" s="1109">
        <v>12.347</v>
      </c>
      <c r="E1223" s="1109">
        <v>72</v>
      </c>
      <c r="F1223" s="1109">
        <v>0</v>
      </c>
      <c r="G1223" s="1110" t="s">
        <v>10833</v>
      </c>
      <c r="H1223" s="1110" t="s">
        <v>4654</v>
      </c>
      <c r="I1223" s="1110" t="s">
        <v>10837</v>
      </c>
      <c r="J1223" s="1109">
        <v>0</v>
      </c>
      <c r="K1223" s="1109">
        <v>0</v>
      </c>
      <c r="L1223" s="1109">
        <v>0</v>
      </c>
      <c r="M1223" s="1109">
        <v>0</v>
      </c>
      <c r="N1223" s="1109">
        <v>0</v>
      </c>
      <c r="O1223" s="1109">
        <v>0</v>
      </c>
      <c r="P1223" s="1109">
        <v>0</v>
      </c>
      <c r="Q1223" s="1109">
        <v>0</v>
      </c>
    </row>
    <row r="1224" spans="1:17">
      <c r="A1224" s="1109">
        <v>16765</v>
      </c>
      <c r="B1224" s="1110" t="s">
        <v>0</v>
      </c>
      <c r="C1224" s="1109">
        <v>13.375</v>
      </c>
      <c r="D1224" s="1109">
        <v>12.347</v>
      </c>
      <c r="E1224" s="1109">
        <v>72</v>
      </c>
      <c r="F1224" s="1109">
        <v>0</v>
      </c>
      <c r="G1224" s="1110" t="s">
        <v>10737</v>
      </c>
      <c r="H1224" s="1110" t="s">
        <v>4654</v>
      </c>
      <c r="I1224" s="1110" t="s">
        <v>10841</v>
      </c>
      <c r="J1224" s="1109">
        <v>0</v>
      </c>
      <c r="K1224" s="1109">
        <v>0</v>
      </c>
      <c r="L1224" s="1109">
        <v>0</v>
      </c>
      <c r="M1224" s="1109">
        <v>0</v>
      </c>
      <c r="N1224" s="1109">
        <v>0</v>
      </c>
      <c r="O1224" s="1109">
        <v>0</v>
      </c>
      <c r="P1224" s="1109">
        <v>0</v>
      </c>
      <c r="Q1224" s="1109">
        <v>0</v>
      </c>
    </row>
    <row r="1225" spans="1:17">
      <c r="A1225" s="1109">
        <v>16766</v>
      </c>
      <c r="B1225" s="1110" t="s">
        <v>0</v>
      </c>
      <c r="C1225" s="1109">
        <v>13.375</v>
      </c>
      <c r="D1225" s="1109">
        <v>12.347</v>
      </c>
      <c r="E1225" s="1109">
        <v>72</v>
      </c>
      <c r="F1225" s="1109">
        <v>0</v>
      </c>
      <c r="G1225" s="1110" t="s">
        <v>10737</v>
      </c>
      <c r="H1225" s="1110" t="s">
        <v>4654</v>
      </c>
      <c r="I1225" s="1110" t="s">
        <v>10760</v>
      </c>
      <c r="J1225" s="1109">
        <v>0</v>
      </c>
      <c r="K1225" s="1109">
        <v>0</v>
      </c>
      <c r="L1225" s="1109">
        <v>0</v>
      </c>
      <c r="M1225" s="1109">
        <v>0</v>
      </c>
      <c r="N1225" s="1109">
        <v>0</v>
      </c>
      <c r="O1225" s="1109">
        <v>0</v>
      </c>
      <c r="P1225" s="1109">
        <v>0</v>
      </c>
      <c r="Q1225" s="1109">
        <v>0</v>
      </c>
    </row>
    <row r="1226" spans="1:17">
      <c r="A1226" s="1109">
        <v>16767</v>
      </c>
      <c r="B1226" s="1110" t="s">
        <v>0</v>
      </c>
      <c r="C1226" s="1109">
        <v>13.375</v>
      </c>
      <c r="D1226" s="1109">
        <v>12.347</v>
      </c>
      <c r="E1226" s="1109">
        <v>72</v>
      </c>
      <c r="F1226" s="1109">
        <v>0</v>
      </c>
      <c r="G1226" s="1110" t="s">
        <v>10737</v>
      </c>
      <c r="H1226" s="1110" t="s">
        <v>4654</v>
      </c>
      <c r="I1226" s="1110" t="s">
        <v>10835</v>
      </c>
      <c r="J1226" s="1109">
        <v>0</v>
      </c>
      <c r="K1226" s="1109">
        <v>0</v>
      </c>
      <c r="L1226" s="1109">
        <v>0</v>
      </c>
      <c r="M1226" s="1109">
        <v>0</v>
      </c>
      <c r="N1226" s="1109">
        <v>0</v>
      </c>
      <c r="O1226" s="1109">
        <v>0</v>
      </c>
      <c r="P1226" s="1109">
        <v>0</v>
      </c>
      <c r="Q1226" s="1109">
        <v>0</v>
      </c>
    </row>
    <row r="1227" spans="1:17">
      <c r="A1227" s="1109">
        <v>16768</v>
      </c>
      <c r="B1227" s="1110" t="s">
        <v>0</v>
      </c>
      <c r="C1227" s="1109">
        <v>13.375</v>
      </c>
      <c r="D1227" s="1109">
        <v>12.347</v>
      </c>
      <c r="E1227" s="1109">
        <v>72</v>
      </c>
      <c r="F1227" s="1109">
        <v>0</v>
      </c>
      <c r="G1227" s="1110" t="s">
        <v>10737</v>
      </c>
      <c r="H1227" s="1110" t="s">
        <v>4654</v>
      </c>
      <c r="I1227" s="1110" t="s">
        <v>10837</v>
      </c>
      <c r="J1227" s="1109">
        <v>0</v>
      </c>
      <c r="K1227" s="1109">
        <v>0</v>
      </c>
      <c r="L1227" s="1109">
        <v>0</v>
      </c>
      <c r="M1227" s="1109">
        <v>0</v>
      </c>
      <c r="N1227" s="1109">
        <v>0</v>
      </c>
      <c r="O1227" s="1109">
        <v>0</v>
      </c>
      <c r="P1227" s="1109">
        <v>0</v>
      </c>
      <c r="Q1227" s="1109">
        <v>0</v>
      </c>
    </row>
    <row r="1228" spans="1:17">
      <c r="A1228" s="1109">
        <v>16769</v>
      </c>
      <c r="B1228" s="1110" t="s">
        <v>0</v>
      </c>
      <c r="C1228" s="1109">
        <v>13.375</v>
      </c>
      <c r="D1228" s="1109">
        <v>12.347</v>
      </c>
      <c r="E1228" s="1109">
        <v>72</v>
      </c>
      <c r="F1228" s="1109">
        <v>0</v>
      </c>
      <c r="G1228" s="1110" t="s">
        <v>10737</v>
      </c>
      <c r="H1228" s="1110" t="s">
        <v>4654</v>
      </c>
      <c r="I1228" s="1110" t="s">
        <v>10832</v>
      </c>
      <c r="J1228" s="1109">
        <v>0</v>
      </c>
      <c r="K1228" s="1109">
        <v>0</v>
      </c>
      <c r="L1228" s="1109">
        <v>0</v>
      </c>
      <c r="M1228" s="1109">
        <v>0</v>
      </c>
      <c r="N1228" s="1109">
        <v>0</v>
      </c>
      <c r="O1228" s="1109">
        <v>0</v>
      </c>
      <c r="P1228" s="1109">
        <v>0</v>
      </c>
      <c r="Q1228" s="1109">
        <v>0</v>
      </c>
    </row>
    <row r="1229" spans="1:17">
      <c r="A1229" s="1109">
        <v>16770</v>
      </c>
      <c r="B1229" s="1110" t="s">
        <v>0</v>
      </c>
      <c r="C1229" s="1109">
        <v>13.375</v>
      </c>
      <c r="D1229" s="1109">
        <v>12.347</v>
      </c>
      <c r="E1229" s="1109">
        <v>72</v>
      </c>
      <c r="F1229" s="1109">
        <v>0</v>
      </c>
      <c r="G1229" s="1110" t="s">
        <v>10737</v>
      </c>
      <c r="H1229" s="1110" t="s">
        <v>4654</v>
      </c>
      <c r="I1229" s="1110" t="s">
        <v>10839</v>
      </c>
      <c r="J1229" s="1109">
        <v>0</v>
      </c>
      <c r="K1229" s="1109">
        <v>0</v>
      </c>
      <c r="L1229" s="1109">
        <v>0</v>
      </c>
      <c r="M1229" s="1109">
        <v>0</v>
      </c>
      <c r="N1229" s="1109">
        <v>0</v>
      </c>
      <c r="O1229" s="1109">
        <v>0</v>
      </c>
      <c r="P1229" s="1109">
        <v>0</v>
      </c>
      <c r="Q1229" s="1109">
        <v>0</v>
      </c>
    </row>
    <row r="1230" spans="1:17">
      <c r="A1230" s="1109">
        <v>16771</v>
      </c>
      <c r="B1230" s="1110" t="s">
        <v>0</v>
      </c>
      <c r="C1230" s="1109">
        <v>13.375</v>
      </c>
      <c r="D1230" s="1109">
        <v>12.347</v>
      </c>
      <c r="E1230" s="1109">
        <v>72</v>
      </c>
      <c r="F1230" s="1109">
        <v>0</v>
      </c>
      <c r="G1230" s="1110" t="s">
        <v>10753</v>
      </c>
      <c r="H1230" s="1110" t="s">
        <v>4654</v>
      </c>
      <c r="I1230" s="1110" t="s">
        <v>10841</v>
      </c>
      <c r="J1230" s="1109">
        <v>0</v>
      </c>
      <c r="K1230" s="1109">
        <v>0</v>
      </c>
      <c r="L1230" s="1109">
        <v>0</v>
      </c>
      <c r="M1230" s="1109">
        <v>0</v>
      </c>
      <c r="N1230" s="1109">
        <v>0</v>
      </c>
      <c r="O1230" s="1109">
        <v>0</v>
      </c>
      <c r="P1230" s="1109">
        <v>0</v>
      </c>
      <c r="Q1230" s="1109">
        <v>0</v>
      </c>
    </row>
    <row r="1231" spans="1:17">
      <c r="A1231" s="1109">
        <v>16772</v>
      </c>
      <c r="B1231" s="1110" t="s">
        <v>0</v>
      </c>
      <c r="C1231" s="1109">
        <v>13.375</v>
      </c>
      <c r="D1231" s="1109">
        <v>12.347</v>
      </c>
      <c r="E1231" s="1109">
        <v>72</v>
      </c>
      <c r="F1231" s="1109">
        <v>0</v>
      </c>
      <c r="G1231" s="1110" t="s">
        <v>10753</v>
      </c>
      <c r="H1231" s="1110" t="s">
        <v>4654</v>
      </c>
      <c r="I1231" s="1110" t="s">
        <v>10760</v>
      </c>
      <c r="J1231" s="1109">
        <v>0</v>
      </c>
      <c r="K1231" s="1109">
        <v>0</v>
      </c>
      <c r="L1231" s="1109">
        <v>0</v>
      </c>
      <c r="M1231" s="1109">
        <v>0</v>
      </c>
      <c r="N1231" s="1109">
        <v>0</v>
      </c>
      <c r="O1231" s="1109">
        <v>0</v>
      </c>
      <c r="P1231" s="1109">
        <v>0</v>
      </c>
      <c r="Q1231" s="1109">
        <v>0</v>
      </c>
    </row>
    <row r="1232" spans="1:17">
      <c r="A1232" s="1109">
        <v>16773</v>
      </c>
      <c r="B1232" s="1110" t="s">
        <v>0</v>
      </c>
      <c r="C1232" s="1109">
        <v>13.375</v>
      </c>
      <c r="D1232" s="1109">
        <v>12.347</v>
      </c>
      <c r="E1232" s="1109">
        <v>72</v>
      </c>
      <c r="F1232" s="1109">
        <v>0</v>
      </c>
      <c r="G1232" s="1110" t="s">
        <v>10753</v>
      </c>
      <c r="H1232" s="1110" t="s">
        <v>4654</v>
      </c>
      <c r="I1232" s="1110" t="s">
        <v>10835</v>
      </c>
      <c r="J1232" s="1109">
        <v>0</v>
      </c>
      <c r="K1232" s="1109">
        <v>0</v>
      </c>
      <c r="L1232" s="1109">
        <v>0</v>
      </c>
      <c r="M1232" s="1109">
        <v>0</v>
      </c>
      <c r="N1232" s="1109">
        <v>0</v>
      </c>
      <c r="O1232" s="1109">
        <v>0</v>
      </c>
      <c r="P1232" s="1109">
        <v>0</v>
      </c>
      <c r="Q1232" s="1109">
        <v>0</v>
      </c>
    </row>
    <row r="1233" spans="1:17">
      <c r="A1233" s="1109">
        <v>16774</v>
      </c>
      <c r="B1233" s="1110" t="s">
        <v>0</v>
      </c>
      <c r="C1233" s="1109">
        <v>13.375</v>
      </c>
      <c r="D1233" s="1109">
        <v>12.347</v>
      </c>
      <c r="E1233" s="1109">
        <v>72</v>
      </c>
      <c r="F1233" s="1109">
        <v>0</v>
      </c>
      <c r="G1233" s="1110" t="s">
        <v>10753</v>
      </c>
      <c r="H1233" s="1110" t="s">
        <v>4654</v>
      </c>
      <c r="I1233" s="1110" t="s">
        <v>10735</v>
      </c>
      <c r="J1233" s="1109">
        <v>0</v>
      </c>
      <c r="K1233" s="1109">
        <v>0</v>
      </c>
      <c r="L1233" s="1109">
        <v>0</v>
      </c>
      <c r="M1233" s="1109">
        <v>0</v>
      </c>
      <c r="N1233" s="1109">
        <v>0</v>
      </c>
      <c r="O1233" s="1109">
        <v>0</v>
      </c>
      <c r="P1233" s="1109">
        <v>0</v>
      </c>
      <c r="Q1233" s="1109">
        <v>0</v>
      </c>
    </row>
    <row r="1234" spans="1:17">
      <c r="A1234" s="1109">
        <v>16775</v>
      </c>
      <c r="B1234" s="1110" t="s">
        <v>0</v>
      </c>
      <c r="C1234" s="1109">
        <v>13.375</v>
      </c>
      <c r="D1234" s="1109">
        <v>12.347</v>
      </c>
      <c r="E1234" s="1109">
        <v>72</v>
      </c>
      <c r="F1234" s="1109">
        <v>0</v>
      </c>
      <c r="G1234" s="1110" t="s">
        <v>10753</v>
      </c>
      <c r="H1234" s="1110" t="s">
        <v>4654</v>
      </c>
      <c r="I1234" s="1110" t="s">
        <v>10837</v>
      </c>
      <c r="J1234" s="1109">
        <v>0</v>
      </c>
      <c r="K1234" s="1109">
        <v>0</v>
      </c>
      <c r="L1234" s="1109">
        <v>0</v>
      </c>
      <c r="M1234" s="1109">
        <v>0</v>
      </c>
      <c r="N1234" s="1109">
        <v>0</v>
      </c>
      <c r="O1234" s="1109">
        <v>0</v>
      </c>
      <c r="P1234" s="1109">
        <v>0</v>
      </c>
      <c r="Q1234" s="1109">
        <v>0</v>
      </c>
    </row>
    <row r="1235" spans="1:17">
      <c r="A1235" s="1109">
        <v>16776</v>
      </c>
      <c r="B1235" s="1110" t="s">
        <v>0</v>
      </c>
      <c r="C1235" s="1109">
        <v>13.375</v>
      </c>
      <c r="D1235" s="1109">
        <v>12.347</v>
      </c>
      <c r="E1235" s="1109">
        <v>72</v>
      </c>
      <c r="F1235" s="1109">
        <v>0</v>
      </c>
      <c r="G1235" s="1110" t="s">
        <v>10753</v>
      </c>
      <c r="H1235" s="1110" t="s">
        <v>4654</v>
      </c>
      <c r="I1235" s="1110" t="s">
        <v>10832</v>
      </c>
      <c r="J1235" s="1109">
        <v>0</v>
      </c>
      <c r="K1235" s="1109">
        <v>0</v>
      </c>
      <c r="L1235" s="1109">
        <v>0</v>
      </c>
      <c r="M1235" s="1109">
        <v>0</v>
      </c>
      <c r="N1235" s="1109">
        <v>0</v>
      </c>
      <c r="O1235" s="1109">
        <v>0</v>
      </c>
      <c r="P1235" s="1109">
        <v>0</v>
      </c>
      <c r="Q1235" s="1109">
        <v>0</v>
      </c>
    </row>
    <row r="1236" spans="1:17">
      <c r="A1236" s="1109">
        <v>16777</v>
      </c>
      <c r="B1236" s="1110" t="s">
        <v>0</v>
      </c>
      <c r="C1236" s="1109">
        <v>13.375</v>
      </c>
      <c r="D1236" s="1109">
        <v>12.347</v>
      </c>
      <c r="E1236" s="1109">
        <v>72</v>
      </c>
      <c r="F1236" s="1109">
        <v>0</v>
      </c>
      <c r="G1236" s="1110" t="s">
        <v>10753</v>
      </c>
      <c r="H1236" s="1110" t="s">
        <v>4654</v>
      </c>
      <c r="I1236" s="1110" t="s">
        <v>10839</v>
      </c>
      <c r="J1236" s="1109">
        <v>0</v>
      </c>
      <c r="K1236" s="1109">
        <v>0</v>
      </c>
      <c r="L1236" s="1109">
        <v>0</v>
      </c>
      <c r="M1236" s="1109">
        <v>0</v>
      </c>
      <c r="N1236" s="1109">
        <v>0</v>
      </c>
      <c r="O1236" s="1109">
        <v>0</v>
      </c>
      <c r="P1236" s="1109">
        <v>0</v>
      </c>
      <c r="Q1236" s="1109">
        <v>0</v>
      </c>
    </row>
    <row r="1237" spans="1:17">
      <c r="A1237" s="1109">
        <v>16778</v>
      </c>
      <c r="B1237" s="1110" t="s">
        <v>0</v>
      </c>
      <c r="C1237" s="1109">
        <v>13.375</v>
      </c>
      <c r="D1237" s="1109">
        <v>12.347</v>
      </c>
      <c r="E1237" s="1109">
        <v>72</v>
      </c>
      <c r="F1237" s="1109">
        <v>0</v>
      </c>
      <c r="G1237" s="1110" t="s">
        <v>10779</v>
      </c>
      <c r="H1237" s="1110" t="s">
        <v>4654</v>
      </c>
      <c r="I1237" s="1110" t="s">
        <v>10841</v>
      </c>
      <c r="J1237" s="1109">
        <v>0</v>
      </c>
      <c r="K1237" s="1109">
        <v>0</v>
      </c>
      <c r="L1237" s="1109">
        <v>0</v>
      </c>
      <c r="M1237" s="1109">
        <v>0</v>
      </c>
      <c r="N1237" s="1109">
        <v>0</v>
      </c>
      <c r="O1237" s="1109">
        <v>0</v>
      </c>
      <c r="P1237" s="1109">
        <v>0</v>
      </c>
      <c r="Q1237" s="1109">
        <v>0</v>
      </c>
    </row>
    <row r="1238" spans="1:17">
      <c r="A1238" s="1109">
        <v>16779</v>
      </c>
      <c r="B1238" s="1110" t="s">
        <v>0</v>
      </c>
      <c r="C1238" s="1109">
        <v>13.375</v>
      </c>
      <c r="D1238" s="1109">
        <v>12.347</v>
      </c>
      <c r="E1238" s="1109">
        <v>72</v>
      </c>
      <c r="F1238" s="1109">
        <v>0</v>
      </c>
      <c r="G1238" s="1110" t="s">
        <v>10779</v>
      </c>
      <c r="H1238" s="1110" t="s">
        <v>4654</v>
      </c>
      <c r="I1238" s="1110" t="s">
        <v>10760</v>
      </c>
      <c r="J1238" s="1109">
        <v>0</v>
      </c>
      <c r="K1238" s="1109">
        <v>0</v>
      </c>
      <c r="L1238" s="1109">
        <v>0</v>
      </c>
      <c r="M1238" s="1109">
        <v>0</v>
      </c>
      <c r="N1238" s="1109">
        <v>0</v>
      </c>
      <c r="O1238" s="1109">
        <v>0</v>
      </c>
      <c r="P1238" s="1109">
        <v>0</v>
      </c>
      <c r="Q1238" s="1109">
        <v>0</v>
      </c>
    </row>
    <row r="1239" spans="1:17">
      <c r="A1239" s="1109">
        <v>16780</v>
      </c>
      <c r="B1239" s="1110" t="s">
        <v>0</v>
      </c>
      <c r="C1239" s="1109">
        <v>13.375</v>
      </c>
      <c r="D1239" s="1109">
        <v>12.347</v>
      </c>
      <c r="E1239" s="1109">
        <v>72</v>
      </c>
      <c r="F1239" s="1109">
        <v>0</v>
      </c>
      <c r="G1239" s="1110" t="s">
        <v>10779</v>
      </c>
      <c r="H1239" s="1110" t="s">
        <v>4654</v>
      </c>
      <c r="I1239" s="1110" t="s">
        <v>10835</v>
      </c>
      <c r="J1239" s="1109">
        <v>0</v>
      </c>
      <c r="K1239" s="1109">
        <v>0</v>
      </c>
      <c r="L1239" s="1109">
        <v>0</v>
      </c>
      <c r="M1239" s="1109">
        <v>0</v>
      </c>
      <c r="N1239" s="1109">
        <v>0</v>
      </c>
      <c r="O1239" s="1109">
        <v>0</v>
      </c>
      <c r="P1239" s="1109">
        <v>0</v>
      </c>
      <c r="Q1239" s="1109">
        <v>0</v>
      </c>
    </row>
    <row r="1240" spans="1:17">
      <c r="A1240" s="1109">
        <v>16781</v>
      </c>
      <c r="B1240" s="1110" t="s">
        <v>0</v>
      </c>
      <c r="C1240" s="1109">
        <v>13.375</v>
      </c>
      <c r="D1240" s="1109">
        <v>12.347</v>
      </c>
      <c r="E1240" s="1109">
        <v>72</v>
      </c>
      <c r="F1240" s="1109">
        <v>0</v>
      </c>
      <c r="G1240" s="1110" t="s">
        <v>10779</v>
      </c>
      <c r="H1240" s="1110" t="s">
        <v>4654</v>
      </c>
      <c r="I1240" s="1110" t="s">
        <v>10735</v>
      </c>
      <c r="J1240" s="1109">
        <v>0</v>
      </c>
      <c r="K1240" s="1109">
        <v>0</v>
      </c>
      <c r="L1240" s="1109">
        <v>0</v>
      </c>
      <c r="M1240" s="1109">
        <v>0</v>
      </c>
      <c r="N1240" s="1109">
        <v>0</v>
      </c>
      <c r="O1240" s="1109">
        <v>0</v>
      </c>
      <c r="P1240" s="1109">
        <v>0</v>
      </c>
      <c r="Q1240" s="1109">
        <v>0</v>
      </c>
    </row>
    <row r="1241" spans="1:17">
      <c r="A1241" s="1109">
        <v>16782</v>
      </c>
      <c r="B1241" s="1110" t="s">
        <v>0</v>
      </c>
      <c r="C1241" s="1109">
        <v>13.375</v>
      </c>
      <c r="D1241" s="1109">
        <v>12.347</v>
      </c>
      <c r="E1241" s="1109">
        <v>72</v>
      </c>
      <c r="F1241" s="1109">
        <v>0</v>
      </c>
      <c r="G1241" s="1110" t="s">
        <v>10779</v>
      </c>
      <c r="H1241" s="1110" t="s">
        <v>4654</v>
      </c>
      <c r="I1241" s="1110" t="s">
        <v>10837</v>
      </c>
      <c r="J1241" s="1109">
        <v>0</v>
      </c>
      <c r="K1241" s="1109">
        <v>0</v>
      </c>
      <c r="L1241" s="1109">
        <v>0</v>
      </c>
      <c r="M1241" s="1109">
        <v>0</v>
      </c>
      <c r="N1241" s="1109">
        <v>0</v>
      </c>
      <c r="O1241" s="1109">
        <v>0</v>
      </c>
      <c r="P1241" s="1109">
        <v>0</v>
      </c>
      <c r="Q1241" s="1109">
        <v>0</v>
      </c>
    </row>
    <row r="1242" spans="1:17">
      <c r="A1242" s="1109">
        <v>16783</v>
      </c>
      <c r="B1242" s="1110" t="s">
        <v>0</v>
      </c>
      <c r="C1242" s="1109">
        <v>13.375</v>
      </c>
      <c r="D1242" s="1109">
        <v>12.347</v>
      </c>
      <c r="E1242" s="1109">
        <v>72</v>
      </c>
      <c r="F1242" s="1109">
        <v>0</v>
      </c>
      <c r="G1242" s="1110" t="s">
        <v>10779</v>
      </c>
      <c r="H1242" s="1110" t="s">
        <v>4654</v>
      </c>
      <c r="I1242" s="1110" t="s">
        <v>10832</v>
      </c>
      <c r="J1242" s="1109">
        <v>0</v>
      </c>
      <c r="K1242" s="1109">
        <v>0</v>
      </c>
      <c r="L1242" s="1109">
        <v>0</v>
      </c>
      <c r="M1242" s="1109">
        <v>0</v>
      </c>
      <c r="N1242" s="1109">
        <v>0</v>
      </c>
      <c r="O1242" s="1109">
        <v>0</v>
      </c>
      <c r="P1242" s="1109">
        <v>0</v>
      </c>
      <c r="Q1242" s="1109">
        <v>0</v>
      </c>
    </row>
    <row r="1243" spans="1:17">
      <c r="A1243" s="1109">
        <v>16784</v>
      </c>
      <c r="B1243" s="1110" t="s">
        <v>0</v>
      </c>
      <c r="C1243" s="1109">
        <v>13.375</v>
      </c>
      <c r="D1243" s="1109">
        <v>12.347</v>
      </c>
      <c r="E1243" s="1109">
        <v>72</v>
      </c>
      <c r="F1243" s="1109">
        <v>0</v>
      </c>
      <c r="G1243" s="1110" t="s">
        <v>10779</v>
      </c>
      <c r="H1243" s="1110" t="s">
        <v>4654</v>
      </c>
      <c r="I1243" s="1110" t="s">
        <v>10839</v>
      </c>
      <c r="J1243" s="1109">
        <v>0</v>
      </c>
      <c r="K1243" s="1109">
        <v>0</v>
      </c>
      <c r="L1243" s="1109">
        <v>0</v>
      </c>
      <c r="M1243" s="1109">
        <v>0</v>
      </c>
      <c r="N1243" s="1109">
        <v>0</v>
      </c>
      <c r="O1243" s="1109">
        <v>0</v>
      </c>
      <c r="P1243" s="1109">
        <v>0</v>
      </c>
      <c r="Q1243" s="1109">
        <v>0</v>
      </c>
    </row>
    <row r="1244" spans="1:17">
      <c r="A1244" s="1109">
        <v>16785</v>
      </c>
      <c r="B1244" s="1110" t="s">
        <v>0</v>
      </c>
      <c r="C1244" s="1109">
        <v>13.375</v>
      </c>
      <c r="D1244" s="1109">
        <v>12.347</v>
      </c>
      <c r="E1244" s="1109">
        <v>72</v>
      </c>
      <c r="F1244" s="1109">
        <v>0</v>
      </c>
      <c r="G1244" s="1110" t="s">
        <v>10739</v>
      </c>
      <c r="H1244" s="1110" t="s">
        <v>4654</v>
      </c>
      <c r="I1244" s="1110" t="s">
        <v>10841</v>
      </c>
      <c r="J1244" s="1109">
        <v>0</v>
      </c>
      <c r="K1244" s="1109">
        <v>0</v>
      </c>
      <c r="L1244" s="1109">
        <v>0</v>
      </c>
      <c r="M1244" s="1109">
        <v>0</v>
      </c>
      <c r="N1244" s="1109">
        <v>0</v>
      </c>
      <c r="O1244" s="1109">
        <v>0</v>
      </c>
      <c r="P1244" s="1109">
        <v>0</v>
      </c>
      <c r="Q1244" s="1109">
        <v>0</v>
      </c>
    </row>
    <row r="1245" spans="1:17">
      <c r="A1245" s="1109">
        <v>16786</v>
      </c>
      <c r="B1245" s="1110" t="s">
        <v>0</v>
      </c>
      <c r="C1245" s="1109">
        <v>13.375</v>
      </c>
      <c r="D1245" s="1109">
        <v>12.347</v>
      </c>
      <c r="E1245" s="1109">
        <v>72</v>
      </c>
      <c r="F1245" s="1109">
        <v>0</v>
      </c>
      <c r="G1245" s="1110" t="s">
        <v>10739</v>
      </c>
      <c r="H1245" s="1110" t="s">
        <v>4654</v>
      </c>
      <c r="I1245" s="1110" t="s">
        <v>10760</v>
      </c>
      <c r="J1245" s="1109">
        <v>0</v>
      </c>
      <c r="K1245" s="1109">
        <v>0</v>
      </c>
      <c r="L1245" s="1109">
        <v>0</v>
      </c>
      <c r="M1245" s="1109">
        <v>0</v>
      </c>
      <c r="N1245" s="1109">
        <v>0</v>
      </c>
      <c r="O1245" s="1109">
        <v>0</v>
      </c>
      <c r="P1245" s="1109">
        <v>0</v>
      </c>
      <c r="Q1245" s="1109">
        <v>0</v>
      </c>
    </row>
    <row r="1246" spans="1:17">
      <c r="A1246" s="1109">
        <v>16787</v>
      </c>
      <c r="B1246" s="1110" t="s">
        <v>0</v>
      </c>
      <c r="C1246" s="1109">
        <v>13.375</v>
      </c>
      <c r="D1246" s="1109">
        <v>12.347</v>
      </c>
      <c r="E1246" s="1109">
        <v>72</v>
      </c>
      <c r="F1246" s="1109">
        <v>0</v>
      </c>
      <c r="G1246" s="1110" t="s">
        <v>10739</v>
      </c>
      <c r="H1246" s="1110" t="s">
        <v>4654</v>
      </c>
      <c r="I1246" s="1110" t="s">
        <v>10835</v>
      </c>
      <c r="J1246" s="1109">
        <v>0</v>
      </c>
      <c r="K1246" s="1109">
        <v>0</v>
      </c>
      <c r="L1246" s="1109">
        <v>0</v>
      </c>
      <c r="M1246" s="1109">
        <v>0</v>
      </c>
      <c r="N1246" s="1109">
        <v>0</v>
      </c>
      <c r="O1246" s="1109">
        <v>0</v>
      </c>
      <c r="P1246" s="1109">
        <v>0</v>
      </c>
      <c r="Q1246" s="1109">
        <v>0</v>
      </c>
    </row>
    <row r="1247" spans="1:17">
      <c r="A1247" s="1109">
        <v>16788</v>
      </c>
      <c r="B1247" s="1110" t="s">
        <v>0</v>
      </c>
      <c r="C1247" s="1109">
        <v>13.375</v>
      </c>
      <c r="D1247" s="1109">
        <v>12.347</v>
      </c>
      <c r="E1247" s="1109">
        <v>72</v>
      </c>
      <c r="F1247" s="1109">
        <v>0</v>
      </c>
      <c r="G1247" s="1110" t="s">
        <v>10739</v>
      </c>
      <c r="H1247" s="1110" t="s">
        <v>4654</v>
      </c>
      <c r="I1247" s="1110" t="s">
        <v>10735</v>
      </c>
      <c r="J1247" s="1109">
        <v>0</v>
      </c>
      <c r="K1247" s="1109">
        <v>0</v>
      </c>
      <c r="L1247" s="1109">
        <v>0</v>
      </c>
      <c r="M1247" s="1109">
        <v>0</v>
      </c>
      <c r="N1247" s="1109">
        <v>0</v>
      </c>
      <c r="O1247" s="1109">
        <v>0</v>
      </c>
      <c r="P1247" s="1109">
        <v>0</v>
      </c>
      <c r="Q1247" s="1109">
        <v>0</v>
      </c>
    </row>
    <row r="1248" spans="1:17">
      <c r="A1248" s="1109">
        <v>16789</v>
      </c>
      <c r="B1248" s="1110" t="s">
        <v>0</v>
      </c>
      <c r="C1248" s="1109">
        <v>13.375</v>
      </c>
      <c r="D1248" s="1109">
        <v>12.347</v>
      </c>
      <c r="E1248" s="1109">
        <v>72</v>
      </c>
      <c r="F1248" s="1109">
        <v>0</v>
      </c>
      <c r="G1248" s="1110" t="s">
        <v>10739</v>
      </c>
      <c r="H1248" s="1110" t="s">
        <v>4654</v>
      </c>
      <c r="I1248" s="1110" t="s">
        <v>10837</v>
      </c>
      <c r="J1248" s="1109">
        <v>0</v>
      </c>
      <c r="K1248" s="1109">
        <v>0</v>
      </c>
      <c r="L1248" s="1109">
        <v>0</v>
      </c>
      <c r="M1248" s="1109">
        <v>0</v>
      </c>
      <c r="N1248" s="1109">
        <v>0</v>
      </c>
      <c r="O1248" s="1109">
        <v>0</v>
      </c>
      <c r="P1248" s="1109">
        <v>0</v>
      </c>
      <c r="Q1248" s="1109">
        <v>0</v>
      </c>
    </row>
    <row r="1249" spans="1:17">
      <c r="A1249" s="1109">
        <v>16790</v>
      </c>
      <c r="B1249" s="1110" t="s">
        <v>0</v>
      </c>
      <c r="C1249" s="1109">
        <v>13.375</v>
      </c>
      <c r="D1249" s="1109">
        <v>12.347</v>
      </c>
      <c r="E1249" s="1109">
        <v>72</v>
      </c>
      <c r="F1249" s="1109">
        <v>0</v>
      </c>
      <c r="G1249" s="1110" t="s">
        <v>10739</v>
      </c>
      <c r="H1249" s="1110" t="s">
        <v>4654</v>
      </c>
      <c r="I1249" s="1110" t="s">
        <v>10832</v>
      </c>
      <c r="J1249" s="1109">
        <v>0</v>
      </c>
      <c r="K1249" s="1109">
        <v>0</v>
      </c>
      <c r="L1249" s="1109">
        <v>0</v>
      </c>
      <c r="M1249" s="1109">
        <v>0</v>
      </c>
      <c r="N1249" s="1109">
        <v>0</v>
      </c>
      <c r="O1249" s="1109">
        <v>0</v>
      </c>
      <c r="P1249" s="1109">
        <v>0</v>
      </c>
      <c r="Q1249" s="1109">
        <v>0</v>
      </c>
    </row>
    <row r="1250" spans="1:17">
      <c r="A1250" s="1109">
        <v>16791</v>
      </c>
      <c r="B1250" s="1110" t="s">
        <v>0</v>
      </c>
      <c r="C1250" s="1109">
        <v>13.375</v>
      </c>
      <c r="D1250" s="1109">
        <v>12.347</v>
      </c>
      <c r="E1250" s="1109">
        <v>72</v>
      </c>
      <c r="F1250" s="1109">
        <v>0</v>
      </c>
      <c r="G1250" s="1110" t="s">
        <v>10739</v>
      </c>
      <c r="H1250" s="1110" t="s">
        <v>4654</v>
      </c>
      <c r="I1250" s="1110" t="s">
        <v>10839</v>
      </c>
      <c r="J1250" s="1109">
        <v>0</v>
      </c>
      <c r="K1250" s="1109">
        <v>0</v>
      </c>
      <c r="L1250" s="1109">
        <v>0</v>
      </c>
      <c r="M1250" s="1109">
        <v>0</v>
      </c>
      <c r="N1250" s="1109">
        <v>0</v>
      </c>
      <c r="O1250" s="1109">
        <v>0</v>
      </c>
      <c r="P1250" s="1109">
        <v>0</v>
      </c>
      <c r="Q1250" s="1109">
        <v>0</v>
      </c>
    </row>
    <row r="1251" spans="1:17">
      <c r="A1251" s="1109">
        <v>16792</v>
      </c>
      <c r="B1251" s="1110" t="s">
        <v>0</v>
      </c>
      <c r="C1251" s="1109">
        <v>13.375</v>
      </c>
      <c r="D1251" s="1109">
        <v>12.347</v>
      </c>
      <c r="E1251" s="1109">
        <v>72</v>
      </c>
      <c r="F1251" s="1109">
        <v>0</v>
      </c>
      <c r="G1251" s="1110" t="s">
        <v>10844</v>
      </c>
      <c r="H1251" s="1110" t="s">
        <v>4654</v>
      </c>
      <c r="I1251" s="1110" t="s">
        <v>10760</v>
      </c>
      <c r="J1251" s="1109">
        <v>0</v>
      </c>
      <c r="K1251" s="1109">
        <v>0</v>
      </c>
      <c r="L1251" s="1109">
        <v>0</v>
      </c>
      <c r="M1251" s="1109">
        <v>0</v>
      </c>
      <c r="N1251" s="1109">
        <v>0</v>
      </c>
      <c r="O1251" s="1109">
        <v>0</v>
      </c>
      <c r="P1251" s="1109">
        <v>0</v>
      </c>
      <c r="Q1251" s="1109">
        <v>0</v>
      </c>
    </row>
    <row r="1252" spans="1:17">
      <c r="A1252" s="1109">
        <v>16793</v>
      </c>
      <c r="B1252" s="1110" t="s">
        <v>0</v>
      </c>
      <c r="C1252" s="1109">
        <v>13.375</v>
      </c>
      <c r="D1252" s="1109">
        <v>12.347</v>
      </c>
      <c r="E1252" s="1109">
        <v>72</v>
      </c>
      <c r="F1252" s="1109">
        <v>0</v>
      </c>
      <c r="G1252" s="1110" t="s">
        <v>10844</v>
      </c>
      <c r="H1252" s="1110" t="s">
        <v>4654</v>
      </c>
      <c r="I1252" s="1110" t="s">
        <v>10835</v>
      </c>
      <c r="J1252" s="1109">
        <v>0</v>
      </c>
      <c r="K1252" s="1109">
        <v>0</v>
      </c>
      <c r="L1252" s="1109">
        <v>0</v>
      </c>
      <c r="M1252" s="1109">
        <v>0</v>
      </c>
      <c r="N1252" s="1109">
        <v>0</v>
      </c>
      <c r="O1252" s="1109">
        <v>0</v>
      </c>
      <c r="P1252" s="1109">
        <v>0</v>
      </c>
      <c r="Q1252" s="1109">
        <v>0</v>
      </c>
    </row>
    <row r="1253" spans="1:17">
      <c r="A1253" s="1109">
        <v>16794</v>
      </c>
      <c r="B1253" s="1110" t="s">
        <v>0</v>
      </c>
      <c r="C1253" s="1109">
        <v>13.375</v>
      </c>
      <c r="D1253" s="1109">
        <v>12.347</v>
      </c>
      <c r="E1253" s="1109">
        <v>72</v>
      </c>
      <c r="F1253" s="1109">
        <v>0</v>
      </c>
      <c r="G1253" s="1110" t="s">
        <v>10844</v>
      </c>
      <c r="H1253" s="1110" t="s">
        <v>4654</v>
      </c>
      <c r="I1253" s="1110" t="s">
        <v>10735</v>
      </c>
      <c r="J1253" s="1109">
        <v>0</v>
      </c>
      <c r="K1253" s="1109">
        <v>0</v>
      </c>
      <c r="L1253" s="1109">
        <v>0</v>
      </c>
      <c r="M1253" s="1109">
        <v>0</v>
      </c>
      <c r="N1253" s="1109">
        <v>0</v>
      </c>
      <c r="O1253" s="1109">
        <v>0</v>
      </c>
      <c r="P1253" s="1109">
        <v>0</v>
      </c>
      <c r="Q1253" s="1109">
        <v>0</v>
      </c>
    </row>
    <row r="1254" spans="1:17">
      <c r="A1254" s="1109">
        <v>16795</v>
      </c>
      <c r="B1254" s="1110" t="s">
        <v>0</v>
      </c>
      <c r="C1254" s="1109">
        <v>13.375</v>
      </c>
      <c r="D1254" s="1109">
        <v>12.347</v>
      </c>
      <c r="E1254" s="1109">
        <v>72</v>
      </c>
      <c r="F1254" s="1109">
        <v>0</v>
      </c>
      <c r="G1254" s="1110" t="s">
        <v>10844</v>
      </c>
      <c r="H1254" s="1110" t="s">
        <v>4654</v>
      </c>
      <c r="I1254" s="1110" t="s">
        <v>10837</v>
      </c>
      <c r="J1254" s="1109">
        <v>0</v>
      </c>
      <c r="K1254" s="1109">
        <v>0</v>
      </c>
      <c r="L1254" s="1109">
        <v>0</v>
      </c>
      <c r="M1254" s="1109">
        <v>0</v>
      </c>
      <c r="N1254" s="1109">
        <v>0</v>
      </c>
      <c r="O1254" s="1109">
        <v>0</v>
      </c>
      <c r="P1254" s="1109">
        <v>0</v>
      </c>
      <c r="Q1254" s="1109">
        <v>0</v>
      </c>
    </row>
    <row r="1255" spans="1:17">
      <c r="A1255" s="1109">
        <v>16796</v>
      </c>
      <c r="B1255" s="1110" t="s">
        <v>0</v>
      </c>
      <c r="C1255" s="1109">
        <v>13.375</v>
      </c>
      <c r="D1255" s="1109">
        <v>12.414999999999999</v>
      </c>
      <c r="E1255" s="1109">
        <v>68</v>
      </c>
      <c r="F1255" s="1109">
        <v>0</v>
      </c>
      <c r="G1255" s="1110" t="s">
        <v>10842</v>
      </c>
      <c r="H1255" s="1110" t="s">
        <v>4654</v>
      </c>
      <c r="I1255" s="1110" t="s">
        <v>10841</v>
      </c>
      <c r="J1255" s="1109">
        <v>0</v>
      </c>
      <c r="K1255" s="1109">
        <v>0</v>
      </c>
      <c r="L1255" s="1109">
        <v>0</v>
      </c>
      <c r="M1255" s="1109">
        <v>0</v>
      </c>
      <c r="N1255" s="1109">
        <v>0</v>
      </c>
      <c r="O1255" s="1109">
        <v>0</v>
      </c>
      <c r="P1255" s="1109">
        <v>0</v>
      </c>
      <c r="Q1255" s="1109">
        <v>0</v>
      </c>
    </row>
    <row r="1256" spans="1:17">
      <c r="A1256" s="1109">
        <v>16797</v>
      </c>
      <c r="B1256" s="1110" t="s">
        <v>0</v>
      </c>
      <c r="C1256" s="1109">
        <v>13.375</v>
      </c>
      <c r="D1256" s="1109">
        <v>12.414999999999999</v>
      </c>
      <c r="E1256" s="1109">
        <v>68</v>
      </c>
      <c r="F1256" s="1109">
        <v>0</v>
      </c>
      <c r="G1256" s="1110" t="s">
        <v>10842</v>
      </c>
      <c r="H1256" s="1110" t="s">
        <v>4654</v>
      </c>
      <c r="I1256" s="1110" t="s">
        <v>10760</v>
      </c>
      <c r="J1256" s="1109">
        <v>0</v>
      </c>
      <c r="K1256" s="1109">
        <v>0</v>
      </c>
      <c r="L1256" s="1109">
        <v>0</v>
      </c>
      <c r="M1256" s="1109">
        <v>0</v>
      </c>
      <c r="N1256" s="1109">
        <v>0</v>
      </c>
      <c r="O1256" s="1109">
        <v>0</v>
      </c>
      <c r="P1256" s="1109">
        <v>0</v>
      </c>
      <c r="Q1256" s="1109">
        <v>0</v>
      </c>
    </row>
    <row r="1257" spans="1:17">
      <c r="A1257" s="1109">
        <v>16798</v>
      </c>
      <c r="B1257" s="1110" t="s">
        <v>0</v>
      </c>
      <c r="C1257" s="1109">
        <v>13.375</v>
      </c>
      <c r="D1257" s="1109">
        <v>12.414999999999999</v>
      </c>
      <c r="E1257" s="1109">
        <v>68</v>
      </c>
      <c r="F1257" s="1109">
        <v>0</v>
      </c>
      <c r="G1257" s="1110" t="s">
        <v>10842</v>
      </c>
      <c r="H1257" s="1110" t="s">
        <v>4654</v>
      </c>
      <c r="I1257" s="1110" t="s">
        <v>10835</v>
      </c>
      <c r="J1257" s="1109">
        <v>0</v>
      </c>
      <c r="K1257" s="1109">
        <v>0</v>
      </c>
      <c r="L1257" s="1109">
        <v>0</v>
      </c>
      <c r="M1257" s="1109">
        <v>0</v>
      </c>
      <c r="N1257" s="1109">
        <v>0</v>
      </c>
      <c r="O1257" s="1109">
        <v>0</v>
      </c>
      <c r="P1257" s="1109">
        <v>0</v>
      </c>
      <c r="Q1257" s="1109">
        <v>0</v>
      </c>
    </row>
    <row r="1258" spans="1:17">
      <c r="A1258" s="1109">
        <v>16799</v>
      </c>
      <c r="B1258" s="1110" t="s">
        <v>0</v>
      </c>
      <c r="C1258" s="1109">
        <v>13.375</v>
      </c>
      <c r="D1258" s="1109">
        <v>12.414999999999999</v>
      </c>
      <c r="E1258" s="1109">
        <v>68</v>
      </c>
      <c r="F1258" s="1109">
        <v>0</v>
      </c>
      <c r="G1258" s="1110" t="s">
        <v>10842</v>
      </c>
      <c r="H1258" s="1110" t="s">
        <v>4654</v>
      </c>
      <c r="I1258" s="1110" t="s">
        <v>10735</v>
      </c>
      <c r="J1258" s="1109">
        <v>0</v>
      </c>
      <c r="K1258" s="1109">
        <v>0</v>
      </c>
      <c r="L1258" s="1109">
        <v>0</v>
      </c>
      <c r="M1258" s="1109">
        <v>0</v>
      </c>
      <c r="N1258" s="1109">
        <v>0</v>
      </c>
      <c r="O1258" s="1109">
        <v>0</v>
      </c>
      <c r="P1258" s="1109">
        <v>0</v>
      </c>
      <c r="Q1258" s="1109">
        <v>0</v>
      </c>
    </row>
    <row r="1259" spans="1:17">
      <c r="A1259" s="1109">
        <v>16800</v>
      </c>
      <c r="B1259" s="1110" t="s">
        <v>0</v>
      </c>
      <c r="C1259" s="1109">
        <v>13.375</v>
      </c>
      <c r="D1259" s="1109">
        <v>12.414999999999999</v>
      </c>
      <c r="E1259" s="1109">
        <v>68</v>
      </c>
      <c r="F1259" s="1109">
        <v>0</v>
      </c>
      <c r="G1259" s="1110" t="s">
        <v>10842</v>
      </c>
      <c r="H1259" s="1110" t="s">
        <v>4654</v>
      </c>
      <c r="I1259" s="1110" t="s">
        <v>10837</v>
      </c>
      <c r="J1259" s="1109">
        <v>0</v>
      </c>
      <c r="K1259" s="1109">
        <v>0</v>
      </c>
      <c r="L1259" s="1109">
        <v>0</v>
      </c>
      <c r="M1259" s="1109">
        <v>0</v>
      </c>
      <c r="N1259" s="1109">
        <v>0</v>
      </c>
      <c r="O1259" s="1109">
        <v>0</v>
      </c>
      <c r="P1259" s="1109">
        <v>0</v>
      </c>
      <c r="Q1259" s="1109">
        <v>0</v>
      </c>
    </row>
    <row r="1260" spans="1:17">
      <c r="A1260" s="1109">
        <v>16801</v>
      </c>
      <c r="B1260" s="1110" t="s">
        <v>0</v>
      </c>
      <c r="C1260" s="1109">
        <v>13.375</v>
      </c>
      <c r="D1260" s="1109">
        <v>12.414999999999999</v>
      </c>
      <c r="E1260" s="1109">
        <v>68</v>
      </c>
      <c r="F1260" s="1109">
        <v>0</v>
      </c>
      <c r="G1260" s="1110" t="s">
        <v>10842</v>
      </c>
      <c r="H1260" s="1110" t="s">
        <v>4654</v>
      </c>
      <c r="I1260" s="1110" t="s">
        <v>10832</v>
      </c>
      <c r="J1260" s="1109">
        <v>0</v>
      </c>
      <c r="K1260" s="1109">
        <v>0</v>
      </c>
      <c r="L1260" s="1109">
        <v>0</v>
      </c>
      <c r="M1260" s="1109">
        <v>0</v>
      </c>
      <c r="N1260" s="1109">
        <v>0</v>
      </c>
      <c r="O1260" s="1109">
        <v>0</v>
      </c>
      <c r="P1260" s="1109">
        <v>0</v>
      </c>
      <c r="Q1260" s="1109">
        <v>0</v>
      </c>
    </row>
    <row r="1261" spans="1:17">
      <c r="A1261" s="1109">
        <v>16802</v>
      </c>
      <c r="B1261" s="1110" t="s">
        <v>0</v>
      </c>
      <c r="C1261" s="1109">
        <v>13.375</v>
      </c>
      <c r="D1261" s="1109">
        <v>12.414999999999999</v>
      </c>
      <c r="E1261" s="1109">
        <v>68</v>
      </c>
      <c r="F1261" s="1109">
        <v>0</v>
      </c>
      <c r="G1261" s="1110" t="s">
        <v>10842</v>
      </c>
      <c r="H1261" s="1110" t="s">
        <v>4654</v>
      </c>
      <c r="I1261" s="1110" t="s">
        <v>10839</v>
      </c>
      <c r="J1261" s="1109">
        <v>0</v>
      </c>
      <c r="K1261" s="1109">
        <v>0</v>
      </c>
      <c r="L1261" s="1109">
        <v>0</v>
      </c>
      <c r="M1261" s="1109">
        <v>0</v>
      </c>
      <c r="N1261" s="1109">
        <v>0</v>
      </c>
      <c r="O1261" s="1109">
        <v>0</v>
      </c>
      <c r="P1261" s="1109">
        <v>0</v>
      </c>
      <c r="Q1261" s="1109">
        <v>0</v>
      </c>
    </row>
    <row r="1262" spans="1:17">
      <c r="A1262" s="1109">
        <v>16803</v>
      </c>
      <c r="B1262" s="1110" t="s">
        <v>0</v>
      </c>
      <c r="C1262" s="1109">
        <v>13.375</v>
      </c>
      <c r="D1262" s="1109">
        <v>12.414999999999999</v>
      </c>
      <c r="E1262" s="1109">
        <v>68</v>
      </c>
      <c r="F1262" s="1109">
        <v>0</v>
      </c>
      <c r="G1262" s="1110" t="s">
        <v>10843</v>
      </c>
      <c r="H1262" s="1110" t="s">
        <v>4654</v>
      </c>
      <c r="I1262" s="1110" t="s">
        <v>10841</v>
      </c>
      <c r="J1262" s="1109">
        <v>0</v>
      </c>
      <c r="K1262" s="1109">
        <v>0</v>
      </c>
      <c r="L1262" s="1109">
        <v>0</v>
      </c>
      <c r="M1262" s="1109">
        <v>0</v>
      </c>
      <c r="N1262" s="1109">
        <v>0</v>
      </c>
      <c r="O1262" s="1109">
        <v>0</v>
      </c>
      <c r="P1262" s="1109">
        <v>0</v>
      </c>
      <c r="Q1262" s="1109">
        <v>0</v>
      </c>
    </row>
    <row r="1263" spans="1:17">
      <c r="A1263" s="1109">
        <v>16804</v>
      </c>
      <c r="B1263" s="1110" t="s">
        <v>0</v>
      </c>
      <c r="C1263" s="1109">
        <v>13.375</v>
      </c>
      <c r="D1263" s="1109">
        <v>12.414999999999999</v>
      </c>
      <c r="E1263" s="1109">
        <v>68</v>
      </c>
      <c r="F1263" s="1109">
        <v>0</v>
      </c>
      <c r="G1263" s="1110" t="s">
        <v>10843</v>
      </c>
      <c r="H1263" s="1110" t="s">
        <v>4654</v>
      </c>
      <c r="I1263" s="1110" t="s">
        <v>10760</v>
      </c>
      <c r="J1263" s="1109">
        <v>0</v>
      </c>
      <c r="K1263" s="1109">
        <v>0</v>
      </c>
      <c r="L1263" s="1109">
        <v>0</v>
      </c>
      <c r="M1263" s="1109">
        <v>0</v>
      </c>
      <c r="N1263" s="1109">
        <v>0</v>
      </c>
      <c r="O1263" s="1109">
        <v>0</v>
      </c>
      <c r="P1263" s="1109">
        <v>0</v>
      </c>
      <c r="Q1263" s="1109">
        <v>0</v>
      </c>
    </row>
    <row r="1264" spans="1:17">
      <c r="A1264" s="1109">
        <v>16805</v>
      </c>
      <c r="B1264" s="1110" t="s">
        <v>0</v>
      </c>
      <c r="C1264" s="1109">
        <v>13.375</v>
      </c>
      <c r="D1264" s="1109">
        <v>12.414999999999999</v>
      </c>
      <c r="E1264" s="1109">
        <v>68</v>
      </c>
      <c r="F1264" s="1109">
        <v>0</v>
      </c>
      <c r="G1264" s="1110" t="s">
        <v>10843</v>
      </c>
      <c r="H1264" s="1110" t="s">
        <v>4654</v>
      </c>
      <c r="I1264" s="1110" t="s">
        <v>10835</v>
      </c>
      <c r="J1264" s="1109">
        <v>0</v>
      </c>
      <c r="K1264" s="1109">
        <v>0</v>
      </c>
      <c r="L1264" s="1109">
        <v>0</v>
      </c>
      <c r="M1264" s="1109">
        <v>0</v>
      </c>
      <c r="N1264" s="1109">
        <v>0</v>
      </c>
      <c r="O1264" s="1109">
        <v>0</v>
      </c>
      <c r="P1264" s="1109">
        <v>0</v>
      </c>
      <c r="Q1264" s="1109">
        <v>0</v>
      </c>
    </row>
    <row r="1265" spans="1:17">
      <c r="A1265" s="1109">
        <v>16806</v>
      </c>
      <c r="B1265" s="1110" t="s">
        <v>0</v>
      </c>
      <c r="C1265" s="1109">
        <v>13.375</v>
      </c>
      <c r="D1265" s="1109">
        <v>12.414999999999999</v>
      </c>
      <c r="E1265" s="1109">
        <v>68</v>
      </c>
      <c r="F1265" s="1109">
        <v>0</v>
      </c>
      <c r="G1265" s="1110" t="s">
        <v>10843</v>
      </c>
      <c r="H1265" s="1110" t="s">
        <v>4654</v>
      </c>
      <c r="I1265" s="1110" t="s">
        <v>10832</v>
      </c>
      <c r="J1265" s="1109">
        <v>0</v>
      </c>
      <c r="K1265" s="1109">
        <v>0</v>
      </c>
      <c r="L1265" s="1109">
        <v>0</v>
      </c>
      <c r="M1265" s="1109">
        <v>0</v>
      </c>
      <c r="N1265" s="1109">
        <v>0</v>
      </c>
      <c r="O1265" s="1109">
        <v>0</v>
      </c>
      <c r="P1265" s="1109">
        <v>0</v>
      </c>
      <c r="Q1265" s="1109">
        <v>0</v>
      </c>
    </row>
    <row r="1266" spans="1:17">
      <c r="A1266" s="1109">
        <v>16807</v>
      </c>
      <c r="B1266" s="1110" t="s">
        <v>0</v>
      </c>
      <c r="C1266" s="1109">
        <v>13.375</v>
      </c>
      <c r="D1266" s="1109">
        <v>12.414999999999999</v>
      </c>
      <c r="E1266" s="1109">
        <v>68</v>
      </c>
      <c r="F1266" s="1109">
        <v>0</v>
      </c>
      <c r="G1266" s="1110" t="s">
        <v>10843</v>
      </c>
      <c r="H1266" s="1110" t="s">
        <v>4654</v>
      </c>
      <c r="I1266" s="1110" t="s">
        <v>10839</v>
      </c>
      <c r="J1266" s="1109">
        <v>0</v>
      </c>
      <c r="K1266" s="1109">
        <v>0</v>
      </c>
      <c r="L1266" s="1109">
        <v>0</v>
      </c>
      <c r="M1266" s="1109">
        <v>0</v>
      </c>
      <c r="N1266" s="1109">
        <v>0</v>
      </c>
      <c r="O1266" s="1109">
        <v>0</v>
      </c>
      <c r="P1266" s="1109">
        <v>0</v>
      </c>
      <c r="Q1266" s="1109">
        <v>0</v>
      </c>
    </row>
    <row r="1267" spans="1:17">
      <c r="A1267" s="1109">
        <v>16808</v>
      </c>
      <c r="B1267" s="1110" t="s">
        <v>0</v>
      </c>
      <c r="C1267" s="1109">
        <v>13.375</v>
      </c>
      <c r="D1267" s="1109">
        <v>12.414999999999999</v>
      </c>
      <c r="E1267" s="1109">
        <v>68</v>
      </c>
      <c r="F1267" s="1109">
        <v>0</v>
      </c>
      <c r="G1267" s="1110" t="s">
        <v>10843</v>
      </c>
      <c r="H1267" s="1110" t="s">
        <v>4654</v>
      </c>
      <c r="I1267" s="1110" t="s">
        <v>10735</v>
      </c>
      <c r="J1267" s="1109">
        <v>0</v>
      </c>
      <c r="K1267" s="1109">
        <v>0</v>
      </c>
      <c r="L1267" s="1109">
        <v>0</v>
      </c>
      <c r="M1267" s="1109">
        <v>0</v>
      </c>
      <c r="N1267" s="1109">
        <v>0</v>
      </c>
      <c r="O1267" s="1109">
        <v>0</v>
      </c>
      <c r="P1267" s="1109">
        <v>0</v>
      </c>
      <c r="Q1267" s="1109">
        <v>0</v>
      </c>
    </row>
    <row r="1268" spans="1:17">
      <c r="A1268" s="1109">
        <v>16809</v>
      </c>
      <c r="B1268" s="1110" t="s">
        <v>0</v>
      </c>
      <c r="C1268" s="1109">
        <v>13.375</v>
      </c>
      <c r="D1268" s="1109">
        <v>12.414999999999999</v>
      </c>
      <c r="E1268" s="1109">
        <v>68</v>
      </c>
      <c r="F1268" s="1109">
        <v>0</v>
      </c>
      <c r="G1268" s="1110" t="s">
        <v>10843</v>
      </c>
      <c r="H1268" s="1110" t="s">
        <v>4654</v>
      </c>
      <c r="I1268" s="1110" t="s">
        <v>10837</v>
      </c>
      <c r="J1268" s="1109">
        <v>0</v>
      </c>
      <c r="K1268" s="1109">
        <v>0</v>
      </c>
      <c r="L1268" s="1109">
        <v>0</v>
      </c>
      <c r="M1268" s="1109">
        <v>0</v>
      </c>
      <c r="N1268" s="1109">
        <v>0</v>
      </c>
      <c r="O1268" s="1109">
        <v>0</v>
      </c>
      <c r="P1268" s="1109">
        <v>0</v>
      </c>
      <c r="Q1268" s="1109">
        <v>0</v>
      </c>
    </row>
    <row r="1269" spans="1:17">
      <c r="A1269" s="1109">
        <v>16810</v>
      </c>
      <c r="B1269" s="1110" t="s">
        <v>0</v>
      </c>
      <c r="C1269" s="1109">
        <v>13.375</v>
      </c>
      <c r="D1269" s="1109">
        <v>12.414999999999999</v>
      </c>
      <c r="E1269" s="1109">
        <v>68</v>
      </c>
      <c r="F1269" s="1109">
        <v>0</v>
      </c>
      <c r="G1269" s="1110" t="s">
        <v>10741</v>
      </c>
      <c r="H1269" s="1110" t="s">
        <v>4654</v>
      </c>
      <c r="I1269" s="1110" t="s">
        <v>10841</v>
      </c>
      <c r="J1269" s="1109">
        <v>0</v>
      </c>
      <c r="K1269" s="1109">
        <v>0</v>
      </c>
      <c r="L1269" s="1109">
        <v>0</v>
      </c>
      <c r="M1269" s="1109">
        <v>0</v>
      </c>
      <c r="N1269" s="1109">
        <v>0</v>
      </c>
      <c r="O1269" s="1109">
        <v>0</v>
      </c>
      <c r="P1269" s="1109">
        <v>0</v>
      </c>
      <c r="Q1269" s="1109">
        <v>0</v>
      </c>
    </row>
    <row r="1270" spans="1:17">
      <c r="A1270" s="1109">
        <v>16811</v>
      </c>
      <c r="B1270" s="1110" t="s">
        <v>0</v>
      </c>
      <c r="C1270" s="1109">
        <v>13.375</v>
      </c>
      <c r="D1270" s="1109">
        <v>12.414999999999999</v>
      </c>
      <c r="E1270" s="1109">
        <v>68</v>
      </c>
      <c r="F1270" s="1109">
        <v>0</v>
      </c>
      <c r="G1270" s="1110" t="s">
        <v>10741</v>
      </c>
      <c r="H1270" s="1110" t="s">
        <v>4654</v>
      </c>
      <c r="I1270" s="1110" t="s">
        <v>10760</v>
      </c>
      <c r="J1270" s="1109">
        <v>0</v>
      </c>
      <c r="K1270" s="1109">
        <v>0</v>
      </c>
      <c r="L1270" s="1109">
        <v>0</v>
      </c>
      <c r="M1270" s="1109">
        <v>0</v>
      </c>
      <c r="N1270" s="1109">
        <v>0</v>
      </c>
      <c r="O1270" s="1109">
        <v>0</v>
      </c>
      <c r="P1270" s="1109">
        <v>0</v>
      </c>
      <c r="Q1270" s="1109">
        <v>0</v>
      </c>
    </row>
    <row r="1271" spans="1:17">
      <c r="A1271" s="1109">
        <v>16812</v>
      </c>
      <c r="B1271" s="1110" t="s">
        <v>0</v>
      </c>
      <c r="C1271" s="1109">
        <v>13.375</v>
      </c>
      <c r="D1271" s="1109">
        <v>12.414999999999999</v>
      </c>
      <c r="E1271" s="1109">
        <v>68</v>
      </c>
      <c r="F1271" s="1109">
        <v>0</v>
      </c>
      <c r="G1271" s="1110" t="s">
        <v>10741</v>
      </c>
      <c r="H1271" s="1110" t="s">
        <v>4654</v>
      </c>
      <c r="I1271" s="1110" t="s">
        <v>10835</v>
      </c>
      <c r="J1271" s="1109">
        <v>0</v>
      </c>
      <c r="K1271" s="1109">
        <v>0</v>
      </c>
      <c r="L1271" s="1109">
        <v>0</v>
      </c>
      <c r="M1271" s="1109">
        <v>0</v>
      </c>
      <c r="N1271" s="1109">
        <v>0</v>
      </c>
      <c r="O1271" s="1109">
        <v>0</v>
      </c>
      <c r="P1271" s="1109">
        <v>0</v>
      </c>
      <c r="Q1271" s="1109">
        <v>0</v>
      </c>
    </row>
    <row r="1272" spans="1:17">
      <c r="A1272" s="1109">
        <v>16813</v>
      </c>
      <c r="B1272" s="1110" t="s">
        <v>0</v>
      </c>
      <c r="C1272" s="1109">
        <v>13.375</v>
      </c>
      <c r="D1272" s="1109">
        <v>12.414999999999999</v>
      </c>
      <c r="E1272" s="1109">
        <v>68</v>
      </c>
      <c r="F1272" s="1109">
        <v>0</v>
      </c>
      <c r="G1272" s="1110" t="s">
        <v>10741</v>
      </c>
      <c r="H1272" s="1110" t="s">
        <v>4654</v>
      </c>
      <c r="I1272" s="1110" t="s">
        <v>10735</v>
      </c>
      <c r="J1272" s="1109">
        <v>0</v>
      </c>
      <c r="K1272" s="1109">
        <v>0</v>
      </c>
      <c r="L1272" s="1109">
        <v>0</v>
      </c>
      <c r="M1272" s="1109">
        <v>0</v>
      </c>
      <c r="N1272" s="1109">
        <v>0</v>
      </c>
      <c r="O1272" s="1109">
        <v>0</v>
      </c>
      <c r="P1272" s="1109">
        <v>0</v>
      </c>
      <c r="Q1272" s="1109">
        <v>0</v>
      </c>
    </row>
    <row r="1273" spans="1:17">
      <c r="A1273" s="1109">
        <v>16814</v>
      </c>
      <c r="B1273" s="1110" t="s">
        <v>0</v>
      </c>
      <c r="C1273" s="1109">
        <v>13.375</v>
      </c>
      <c r="D1273" s="1109">
        <v>12.414999999999999</v>
      </c>
      <c r="E1273" s="1109">
        <v>68</v>
      </c>
      <c r="F1273" s="1109">
        <v>0</v>
      </c>
      <c r="G1273" s="1110" t="s">
        <v>10741</v>
      </c>
      <c r="H1273" s="1110" t="s">
        <v>4654</v>
      </c>
      <c r="I1273" s="1110" t="s">
        <v>10837</v>
      </c>
      <c r="J1273" s="1109">
        <v>0</v>
      </c>
      <c r="K1273" s="1109">
        <v>0</v>
      </c>
      <c r="L1273" s="1109">
        <v>0</v>
      </c>
      <c r="M1273" s="1109">
        <v>0</v>
      </c>
      <c r="N1273" s="1109">
        <v>0</v>
      </c>
      <c r="O1273" s="1109">
        <v>0</v>
      </c>
      <c r="P1273" s="1109">
        <v>0</v>
      </c>
      <c r="Q1273" s="1109">
        <v>0</v>
      </c>
    </row>
    <row r="1274" spans="1:17">
      <c r="A1274" s="1109">
        <v>16815</v>
      </c>
      <c r="B1274" s="1110" t="s">
        <v>0</v>
      </c>
      <c r="C1274" s="1109">
        <v>13.375</v>
      </c>
      <c r="D1274" s="1109">
        <v>12.414999999999999</v>
      </c>
      <c r="E1274" s="1109">
        <v>68</v>
      </c>
      <c r="F1274" s="1109">
        <v>0</v>
      </c>
      <c r="G1274" s="1110" t="s">
        <v>10741</v>
      </c>
      <c r="H1274" s="1110" t="s">
        <v>4654</v>
      </c>
      <c r="I1274" s="1110" t="s">
        <v>10832</v>
      </c>
      <c r="J1274" s="1109">
        <v>0</v>
      </c>
      <c r="K1274" s="1109">
        <v>0</v>
      </c>
      <c r="L1274" s="1109">
        <v>0</v>
      </c>
      <c r="M1274" s="1109">
        <v>0</v>
      </c>
      <c r="N1274" s="1109">
        <v>0</v>
      </c>
      <c r="O1274" s="1109">
        <v>0</v>
      </c>
      <c r="P1274" s="1109">
        <v>0</v>
      </c>
      <c r="Q1274" s="1109">
        <v>0</v>
      </c>
    </row>
    <row r="1275" spans="1:17">
      <c r="A1275" s="1109">
        <v>16816</v>
      </c>
      <c r="B1275" s="1110" t="s">
        <v>0</v>
      </c>
      <c r="C1275" s="1109">
        <v>13.375</v>
      </c>
      <c r="D1275" s="1109">
        <v>12.414999999999999</v>
      </c>
      <c r="E1275" s="1109">
        <v>68</v>
      </c>
      <c r="F1275" s="1109">
        <v>0</v>
      </c>
      <c r="G1275" s="1110" t="s">
        <v>10741</v>
      </c>
      <c r="H1275" s="1110" t="s">
        <v>4654</v>
      </c>
      <c r="I1275" s="1110" t="s">
        <v>10839</v>
      </c>
      <c r="J1275" s="1109">
        <v>0</v>
      </c>
      <c r="K1275" s="1109">
        <v>0</v>
      </c>
      <c r="L1275" s="1109">
        <v>0</v>
      </c>
      <c r="M1275" s="1109">
        <v>0</v>
      </c>
      <c r="N1275" s="1109">
        <v>0</v>
      </c>
      <c r="O1275" s="1109">
        <v>0</v>
      </c>
      <c r="P1275" s="1109">
        <v>0</v>
      </c>
      <c r="Q1275" s="1109">
        <v>0</v>
      </c>
    </row>
    <row r="1276" spans="1:17">
      <c r="A1276" s="1109">
        <v>16817</v>
      </c>
      <c r="B1276" s="1110" t="s">
        <v>0</v>
      </c>
      <c r="C1276" s="1109">
        <v>13.375</v>
      </c>
      <c r="D1276" s="1109">
        <v>12.414999999999999</v>
      </c>
      <c r="E1276" s="1109">
        <v>68</v>
      </c>
      <c r="F1276" s="1109">
        <v>0</v>
      </c>
      <c r="G1276" s="1110" t="s">
        <v>10833</v>
      </c>
      <c r="H1276" s="1110" t="s">
        <v>4654</v>
      </c>
      <c r="I1276" s="1110" t="s">
        <v>10841</v>
      </c>
      <c r="J1276" s="1109">
        <v>0</v>
      </c>
      <c r="K1276" s="1109">
        <v>0</v>
      </c>
      <c r="L1276" s="1109">
        <v>0</v>
      </c>
      <c r="M1276" s="1109">
        <v>0</v>
      </c>
      <c r="N1276" s="1109">
        <v>0</v>
      </c>
      <c r="O1276" s="1109">
        <v>0</v>
      </c>
      <c r="P1276" s="1109">
        <v>0</v>
      </c>
      <c r="Q1276" s="1109">
        <v>0</v>
      </c>
    </row>
    <row r="1277" spans="1:17">
      <c r="A1277" s="1109">
        <v>16818</v>
      </c>
      <c r="B1277" s="1110" t="s">
        <v>0</v>
      </c>
      <c r="C1277" s="1109">
        <v>13.375</v>
      </c>
      <c r="D1277" s="1109">
        <v>12.414999999999999</v>
      </c>
      <c r="E1277" s="1109">
        <v>68</v>
      </c>
      <c r="F1277" s="1109">
        <v>0</v>
      </c>
      <c r="G1277" s="1110" t="s">
        <v>10833</v>
      </c>
      <c r="H1277" s="1110" t="s">
        <v>4654</v>
      </c>
      <c r="I1277" s="1110" t="s">
        <v>10760</v>
      </c>
      <c r="J1277" s="1109">
        <v>0</v>
      </c>
      <c r="K1277" s="1109">
        <v>0</v>
      </c>
      <c r="L1277" s="1109">
        <v>0</v>
      </c>
      <c r="M1277" s="1109">
        <v>0</v>
      </c>
      <c r="N1277" s="1109">
        <v>0</v>
      </c>
      <c r="O1277" s="1109">
        <v>0</v>
      </c>
      <c r="P1277" s="1109">
        <v>0</v>
      </c>
      <c r="Q1277" s="1109">
        <v>0</v>
      </c>
    </row>
    <row r="1278" spans="1:17">
      <c r="A1278" s="1109">
        <v>16819</v>
      </c>
      <c r="B1278" s="1110" t="s">
        <v>0</v>
      </c>
      <c r="C1278" s="1109">
        <v>13.375</v>
      </c>
      <c r="D1278" s="1109">
        <v>12.414999999999999</v>
      </c>
      <c r="E1278" s="1109">
        <v>68</v>
      </c>
      <c r="F1278" s="1109">
        <v>0</v>
      </c>
      <c r="G1278" s="1110" t="s">
        <v>10833</v>
      </c>
      <c r="H1278" s="1110" t="s">
        <v>4654</v>
      </c>
      <c r="I1278" s="1110" t="s">
        <v>10835</v>
      </c>
      <c r="J1278" s="1109">
        <v>0</v>
      </c>
      <c r="K1278" s="1109">
        <v>0</v>
      </c>
      <c r="L1278" s="1109">
        <v>0</v>
      </c>
      <c r="M1278" s="1109">
        <v>0</v>
      </c>
      <c r="N1278" s="1109">
        <v>0</v>
      </c>
      <c r="O1278" s="1109">
        <v>0</v>
      </c>
      <c r="P1278" s="1109">
        <v>0</v>
      </c>
      <c r="Q1278" s="1109">
        <v>0</v>
      </c>
    </row>
    <row r="1279" spans="1:17">
      <c r="A1279" s="1109">
        <v>16820</v>
      </c>
      <c r="B1279" s="1110" t="s">
        <v>0</v>
      </c>
      <c r="C1279" s="1109">
        <v>13.375</v>
      </c>
      <c r="D1279" s="1109">
        <v>12.414999999999999</v>
      </c>
      <c r="E1279" s="1109">
        <v>68</v>
      </c>
      <c r="F1279" s="1109">
        <v>0</v>
      </c>
      <c r="G1279" s="1110" t="s">
        <v>10833</v>
      </c>
      <c r="H1279" s="1110" t="s">
        <v>4654</v>
      </c>
      <c r="I1279" s="1110" t="s">
        <v>10832</v>
      </c>
      <c r="J1279" s="1109">
        <v>0</v>
      </c>
      <c r="K1279" s="1109">
        <v>0</v>
      </c>
      <c r="L1279" s="1109">
        <v>0</v>
      </c>
      <c r="M1279" s="1109">
        <v>0</v>
      </c>
      <c r="N1279" s="1109">
        <v>0</v>
      </c>
      <c r="O1279" s="1109">
        <v>0</v>
      </c>
      <c r="P1279" s="1109">
        <v>0</v>
      </c>
      <c r="Q1279" s="1109">
        <v>0</v>
      </c>
    </row>
    <row r="1280" spans="1:17">
      <c r="A1280" s="1109">
        <v>16821</v>
      </c>
      <c r="B1280" s="1110" t="s">
        <v>0</v>
      </c>
      <c r="C1280" s="1109">
        <v>13.375</v>
      </c>
      <c r="D1280" s="1109">
        <v>12.414999999999999</v>
      </c>
      <c r="E1280" s="1109">
        <v>68</v>
      </c>
      <c r="F1280" s="1109">
        <v>0</v>
      </c>
      <c r="G1280" s="1110" t="s">
        <v>10833</v>
      </c>
      <c r="H1280" s="1110" t="s">
        <v>4654</v>
      </c>
      <c r="I1280" s="1110" t="s">
        <v>10839</v>
      </c>
      <c r="J1280" s="1109">
        <v>0</v>
      </c>
      <c r="K1280" s="1109">
        <v>0</v>
      </c>
      <c r="L1280" s="1109">
        <v>0</v>
      </c>
      <c r="M1280" s="1109">
        <v>0</v>
      </c>
      <c r="N1280" s="1109">
        <v>0</v>
      </c>
      <c r="O1280" s="1109">
        <v>0</v>
      </c>
      <c r="P1280" s="1109">
        <v>0</v>
      </c>
      <c r="Q1280" s="1109">
        <v>0</v>
      </c>
    </row>
    <row r="1281" spans="1:17">
      <c r="A1281" s="1109">
        <v>16822</v>
      </c>
      <c r="B1281" s="1110" t="s">
        <v>0</v>
      </c>
      <c r="C1281" s="1109">
        <v>13.375</v>
      </c>
      <c r="D1281" s="1109">
        <v>12.414999999999999</v>
      </c>
      <c r="E1281" s="1109">
        <v>68</v>
      </c>
      <c r="F1281" s="1109">
        <v>0</v>
      </c>
      <c r="G1281" s="1110" t="s">
        <v>10833</v>
      </c>
      <c r="H1281" s="1110" t="s">
        <v>4654</v>
      </c>
      <c r="I1281" s="1110" t="s">
        <v>10735</v>
      </c>
      <c r="J1281" s="1109">
        <v>0</v>
      </c>
      <c r="K1281" s="1109">
        <v>0</v>
      </c>
      <c r="L1281" s="1109">
        <v>0</v>
      </c>
      <c r="M1281" s="1109">
        <v>0</v>
      </c>
      <c r="N1281" s="1109">
        <v>0</v>
      </c>
      <c r="O1281" s="1109">
        <v>0</v>
      </c>
      <c r="P1281" s="1109">
        <v>0</v>
      </c>
      <c r="Q1281" s="1109">
        <v>0</v>
      </c>
    </row>
    <row r="1282" spans="1:17">
      <c r="A1282" s="1109">
        <v>16823</v>
      </c>
      <c r="B1282" s="1110" t="s">
        <v>0</v>
      </c>
      <c r="C1282" s="1109">
        <v>13.375</v>
      </c>
      <c r="D1282" s="1109">
        <v>12.414999999999999</v>
      </c>
      <c r="E1282" s="1109">
        <v>68</v>
      </c>
      <c r="F1282" s="1109">
        <v>0</v>
      </c>
      <c r="G1282" s="1110" t="s">
        <v>10833</v>
      </c>
      <c r="H1282" s="1110" t="s">
        <v>4654</v>
      </c>
      <c r="I1282" s="1110" t="s">
        <v>10837</v>
      </c>
      <c r="J1282" s="1109">
        <v>0</v>
      </c>
      <c r="K1282" s="1109">
        <v>0</v>
      </c>
      <c r="L1282" s="1109">
        <v>0</v>
      </c>
      <c r="M1282" s="1109">
        <v>0</v>
      </c>
      <c r="N1282" s="1109">
        <v>0</v>
      </c>
      <c r="O1282" s="1109">
        <v>0</v>
      </c>
      <c r="P1282" s="1109">
        <v>0</v>
      </c>
      <c r="Q1282" s="1109">
        <v>0</v>
      </c>
    </row>
    <row r="1283" spans="1:17">
      <c r="A1283" s="1109">
        <v>16824</v>
      </c>
      <c r="B1283" s="1110" t="s">
        <v>0</v>
      </c>
      <c r="C1283" s="1109">
        <v>13.375</v>
      </c>
      <c r="D1283" s="1109">
        <v>12.414999999999999</v>
      </c>
      <c r="E1283" s="1109">
        <v>68</v>
      </c>
      <c r="F1283" s="1109">
        <v>0</v>
      </c>
      <c r="G1283" s="1110" t="s">
        <v>10737</v>
      </c>
      <c r="H1283" s="1110" t="s">
        <v>4654</v>
      </c>
      <c r="I1283" s="1110" t="s">
        <v>10841</v>
      </c>
      <c r="J1283" s="1109">
        <v>0</v>
      </c>
      <c r="K1283" s="1109">
        <v>0</v>
      </c>
      <c r="L1283" s="1109">
        <v>0</v>
      </c>
      <c r="M1283" s="1109">
        <v>0</v>
      </c>
      <c r="N1283" s="1109">
        <v>0</v>
      </c>
      <c r="O1283" s="1109">
        <v>0</v>
      </c>
      <c r="P1283" s="1109">
        <v>0</v>
      </c>
      <c r="Q1283" s="1109">
        <v>0</v>
      </c>
    </row>
    <row r="1284" spans="1:17">
      <c r="A1284" s="1109">
        <v>16825</v>
      </c>
      <c r="B1284" s="1110" t="s">
        <v>0</v>
      </c>
      <c r="C1284" s="1109">
        <v>13.375</v>
      </c>
      <c r="D1284" s="1109">
        <v>12.414999999999999</v>
      </c>
      <c r="E1284" s="1109">
        <v>68</v>
      </c>
      <c r="F1284" s="1109">
        <v>0</v>
      </c>
      <c r="G1284" s="1110" t="s">
        <v>10737</v>
      </c>
      <c r="H1284" s="1110" t="s">
        <v>4654</v>
      </c>
      <c r="I1284" s="1110" t="s">
        <v>10760</v>
      </c>
      <c r="J1284" s="1109">
        <v>0</v>
      </c>
      <c r="K1284" s="1109">
        <v>0</v>
      </c>
      <c r="L1284" s="1109">
        <v>0</v>
      </c>
      <c r="M1284" s="1109">
        <v>0</v>
      </c>
      <c r="N1284" s="1109">
        <v>0</v>
      </c>
      <c r="O1284" s="1109">
        <v>0</v>
      </c>
      <c r="P1284" s="1109">
        <v>0</v>
      </c>
      <c r="Q1284" s="1109">
        <v>0</v>
      </c>
    </row>
    <row r="1285" spans="1:17">
      <c r="A1285" s="1109">
        <v>16826</v>
      </c>
      <c r="B1285" s="1110" t="s">
        <v>0</v>
      </c>
      <c r="C1285" s="1109">
        <v>13.375</v>
      </c>
      <c r="D1285" s="1109">
        <v>12.414999999999999</v>
      </c>
      <c r="E1285" s="1109">
        <v>68</v>
      </c>
      <c r="F1285" s="1109">
        <v>0</v>
      </c>
      <c r="G1285" s="1110" t="s">
        <v>10737</v>
      </c>
      <c r="H1285" s="1110" t="s">
        <v>4654</v>
      </c>
      <c r="I1285" s="1110" t="s">
        <v>10835</v>
      </c>
      <c r="J1285" s="1109">
        <v>0</v>
      </c>
      <c r="K1285" s="1109">
        <v>0</v>
      </c>
      <c r="L1285" s="1109">
        <v>0</v>
      </c>
      <c r="M1285" s="1109">
        <v>0</v>
      </c>
      <c r="N1285" s="1109">
        <v>0</v>
      </c>
      <c r="O1285" s="1109">
        <v>0</v>
      </c>
      <c r="P1285" s="1109">
        <v>0</v>
      </c>
      <c r="Q1285" s="1109">
        <v>0</v>
      </c>
    </row>
    <row r="1286" spans="1:17">
      <c r="A1286" s="1109">
        <v>16827</v>
      </c>
      <c r="B1286" s="1110" t="s">
        <v>0</v>
      </c>
      <c r="C1286" s="1109">
        <v>13.375</v>
      </c>
      <c r="D1286" s="1109">
        <v>12.414999999999999</v>
      </c>
      <c r="E1286" s="1109">
        <v>68</v>
      </c>
      <c r="F1286" s="1109">
        <v>0</v>
      </c>
      <c r="G1286" s="1110" t="s">
        <v>10737</v>
      </c>
      <c r="H1286" s="1110" t="s">
        <v>4654</v>
      </c>
      <c r="I1286" s="1110" t="s">
        <v>10735</v>
      </c>
      <c r="J1286" s="1109">
        <v>0</v>
      </c>
      <c r="K1286" s="1109">
        <v>0</v>
      </c>
      <c r="L1286" s="1109">
        <v>0</v>
      </c>
      <c r="M1286" s="1109">
        <v>0</v>
      </c>
      <c r="N1286" s="1109">
        <v>0</v>
      </c>
      <c r="O1286" s="1109">
        <v>0</v>
      </c>
      <c r="P1286" s="1109">
        <v>0</v>
      </c>
      <c r="Q1286" s="1109">
        <v>0</v>
      </c>
    </row>
    <row r="1287" spans="1:17">
      <c r="A1287" s="1109">
        <v>16828</v>
      </c>
      <c r="B1287" s="1110" t="s">
        <v>0</v>
      </c>
      <c r="C1287" s="1109">
        <v>13.375</v>
      </c>
      <c r="D1287" s="1109">
        <v>12.414999999999999</v>
      </c>
      <c r="E1287" s="1109">
        <v>68</v>
      </c>
      <c r="F1287" s="1109">
        <v>0</v>
      </c>
      <c r="G1287" s="1110" t="s">
        <v>10737</v>
      </c>
      <c r="H1287" s="1110" t="s">
        <v>4654</v>
      </c>
      <c r="I1287" s="1110" t="s">
        <v>10837</v>
      </c>
      <c r="J1287" s="1109">
        <v>0</v>
      </c>
      <c r="K1287" s="1109">
        <v>0</v>
      </c>
      <c r="L1287" s="1109">
        <v>0</v>
      </c>
      <c r="M1287" s="1109">
        <v>0</v>
      </c>
      <c r="N1287" s="1109">
        <v>0</v>
      </c>
      <c r="O1287" s="1109">
        <v>0</v>
      </c>
      <c r="P1287" s="1109">
        <v>0</v>
      </c>
      <c r="Q1287" s="1109">
        <v>0</v>
      </c>
    </row>
    <row r="1288" spans="1:17">
      <c r="A1288" s="1109">
        <v>16829</v>
      </c>
      <c r="B1288" s="1110" t="s">
        <v>0</v>
      </c>
      <c r="C1288" s="1109">
        <v>13.375</v>
      </c>
      <c r="D1288" s="1109">
        <v>12.414999999999999</v>
      </c>
      <c r="E1288" s="1109">
        <v>68</v>
      </c>
      <c r="F1288" s="1109">
        <v>0</v>
      </c>
      <c r="G1288" s="1110" t="s">
        <v>10737</v>
      </c>
      <c r="H1288" s="1110" t="s">
        <v>4654</v>
      </c>
      <c r="I1288" s="1110" t="s">
        <v>10832</v>
      </c>
      <c r="J1288" s="1109">
        <v>0</v>
      </c>
      <c r="K1288" s="1109">
        <v>0</v>
      </c>
      <c r="L1288" s="1109">
        <v>0</v>
      </c>
      <c r="M1288" s="1109">
        <v>0</v>
      </c>
      <c r="N1288" s="1109">
        <v>0</v>
      </c>
      <c r="O1288" s="1109">
        <v>0</v>
      </c>
      <c r="P1288" s="1109">
        <v>0</v>
      </c>
      <c r="Q1288" s="1109">
        <v>0</v>
      </c>
    </row>
    <row r="1289" spans="1:17">
      <c r="A1289" s="1109">
        <v>16830</v>
      </c>
      <c r="B1289" s="1110" t="s">
        <v>0</v>
      </c>
      <c r="C1289" s="1109">
        <v>13.375</v>
      </c>
      <c r="D1289" s="1109">
        <v>12.414999999999999</v>
      </c>
      <c r="E1289" s="1109">
        <v>68</v>
      </c>
      <c r="F1289" s="1109">
        <v>0</v>
      </c>
      <c r="G1289" s="1110" t="s">
        <v>10737</v>
      </c>
      <c r="H1289" s="1110" t="s">
        <v>4654</v>
      </c>
      <c r="I1289" s="1110" t="s">
        <v>10839</v>
      </c>
      <c r="J1289" s="1109">
        <v>0</v>
      </c>
      <c r="K1289" s="1109">
        <v>0</v>
      </c>
      <c r="L1289" s="1109">
        <v>0</v>
      </c>
      <c r="M1289" s="1109">
        <v>0</v>
      </c>
      <c r="N1289" s="1109">
        <v>0</v>
      </c>
      <c r="O1289" s="1109">
        <v>0</v>
      </c>
      <c r="P1289" s="1109">
        <v>0</v>
      </c>
      <c r="Q1289" s="1109">
        <v>0</v>
      </c>
    </row>
    <row r="1290" spans="1:17">
      <c r="A1290" s="1109">
        <v>16831</v>
      </c>
      <c r="B1290" s="1110" t="s">
        <v>0</v>
      </c>
      <c r="C1290" s="1109">
        <v>13.375</v>
      </c>
      <c r="D1290" s="1109">
        <v>12.414999999999999</v>
      </c>
      <c r="E1290" s="1109">
        <v>68</v>
      </c>
      <c r="F1290" s="1109">
        <v>0</v>
      </c>
      <c r="G1290" s="1110" t="s">
        <v>10838</v>
      </c>
      <c r="H1290" s="1110" t="s">
        <v>4654</v>
      </c>
      <c r="I1290" s="1110" t="s">
        <v>10760</v>
      </c>
      <c r="J1290" s="1109">
        <v>0</v>
      </c>
      <c r="K1290" s="1109">
        <v>0</v>
      </c>
      <c r="L1290" s="1109">
        <v>0</v>
      </c>
      <c r="M1290" s="1109">
        <v>0</v>
      </c>
      <c r="N1290" s="1109">
        <v>0</v>
      </c>
      <c r="O1290" s="1109">
        <v>0</v>
      </c>
      <c r="P1290" s="1109">
        <v>0</v>
      </c>
      <c r="Q1290" s="1109">
        <v>0</v>
      </c>
    </row>
    <row r="1291" spans="1:17">
      <c r="A1291" s="1109">
        <v>16832</v>
      </c>
      <c r="B1291" s="1110" t="s">
        <v>0</v>
      </c>
      <c r="C1291" s="1109">
        <v>13.375</v>
      </c>
      <c r="D1291" s="1109">
        <v>12.414999999999999</v>
      </c>
      <c r="E1291" s="1109">
        <v>68</v>
      </c>
      <c r="F1291" s="1109">
        <v>0</v>
      </c>
      <c r="G1291" s="1110" t="s">
        <v>10838</v>
      </c>
      <c r="H1291" s="1110" t="s">
        <v>4654</v>
      </c>
      <c r="I1291" s="1110" t="s">
        <v>10735</v>
      </c>
      <c r="J1291" s="1109">
        <v>0</v>
      </c>
      <c r="K1291" s="1109">
        <v>0</v>
      </c>
      <c r="L1291" s="1109">
        <v>0</v>
      </c>
      <c r="M1291" s="1109">
        <v>0</v>
      </c>
      <c r="N1291" s="1109">
        <v>0</v>
      </c>
      <c r="O1291" s="1109">
        <v>0</v>
      </c>
      <c r="P1291" s="1109">
        <v>0</v>
      </c>
      <c r="Q1291" s="1109">
        <v>0</v>
      </c>
    </row>
    <row r="1292" spans="1:17">
      <c r="A1292" s="1109">
        <v>16833</v>
      </c>
      <c r="B1292" s="1110" t="s">
        <v>0</v>
      </c>
      <c r="C1292" s="1109">
        <v>13.375</v>
      </c>
      <c r="D1292" s="1109">
        <v>12.414999999999999</v>
      </c>
      <c r="E1292" s="1109">
        <v>68</v>
      </c>
      <c r="F1292" s="1109">
        <v>0</v>
      </c>
      <c r="G1292" s="1110" t="s">
        <v>10753</v>
      </c>
      <c r="H1292" s="1110" t="s">
        <v>4654</v>
      </c>
      <c r="I1292" s="1110" t="s">
        <v>10841</v>
      </c>
      <c r="J1292" s="1109">
        <v>0</v>
      </c>
      <c r="K1292" s="1109">
        <v>0</v>
      </c>
      <c r="L1292" s="1109">
        <v>0</v>
      </c>
      <c r="M1292" s="1109">
        <v>0</v>
      </c>
      <c r="N1292" s="1109">
        <v>0</v>
      </c>
      <c r="O1292" s="1109">
        <v>0</v>
      </c>
      <c r="P1292" s="1109">
        <v>0</v>
      </c>
      <c r="Q1292" s="1109">
        <v>0</v>
      </c>
    </row>
    <row r="1293" spans="1:17">
      <c r="A1293" s="1109">
        <v>16834</v>
      </c>
      <c r="B1293" s="1110" t="s">
        <v>0</v>
      </c>
      <c r="C1293" s="1109">
        <v>13.375</v>
      </c>
      <c r="D1293" s="1109">
        <v>12.414999999999999</v>
      </c>
      <c r="E1293" s="1109">
        <v>68</v>
      </c>
      <c r="F1293" s="1109">
        <v>0</v>
      </c>
      <c r="G1293" s="1110" t="s">
        <v>10753</v>
      </c>
      <c r="H1293" s="1110" t="s">
        <v>4654</v>
      </c>
      <c r="I1293" s="1110" t="s">
        <v>10760</v>
      </c>
      <c r="J1293" s="1109">
        <v>0</v>
      </c>
      <c r="K1293" s="1109">
        <v>0</v>
      </c>
      <c r="L1293" s="1109">
        <v>0</v>
      </c>
      <c r="M1293" s="1109">
        <v>0</v>
      </c>
      <c r="N1293" s="1109">
        <v>0</v>
      </c>
      <c r="O1293" s="1109">
        <v>0</v>
      </c>
      <c r="P1293" s="1109">
        <v>0</v>
      </c>
      <c r="Q1293" s="1109">
        <v>0</v>
      </c>
    </row>
    <row r="1294" spans="1:17">
      <c r="A1294" s="1109">
        <v>16835</v>
      </c>
      <c r="B1294" s="1110" t="s">
        <v>0</v>
      </c>
      <c r="C1294" s="1109">
        <v>13.375</v>
      </c>
      <c r="D1294" s="1109">
        <v>12.414999999999999</v>
      </c>
      <c r="E1294" s="1109">
        <v>68</v>
      </c>
      <c r="F1294" s="1109">
        <v>0</v>
      </c>
      <c r="G1294" s="1110" t="s">
        <v>10753</v>
      </c>
      <c r="H1294" s="1110" t="s">
        <v>4654</v>
      </c>
      <c r="I1294" s="1110" t="s">
        <v>10835</v>
      </c>
      <c r="J1294" s="1109">
        <v>0</v>
      </c>
      <c r="K1294" s="1109">
        <v>0</v>
      </c>
      <c r="L1294" s="1109">
        <v>0</v>
      </c>
      <c r="M1294" s="1109">
        <v>0</v>
      </c>
      <c r="N1294" s="1109">
        <v>0</v>
      </c>
      <c r="O1294" s="1109">
        <v>0</v>
      </c>
      <c r="P1294" s="1109">
        <v>0</v>
      </c>
      <c r="Q1294" s="1109">
        <v>0</v>
      </c>
    </row>
    <row r="1295" spans="1:17">
      <c r="A1295" s="1109">
        <v>16836</v>
      </c>
      <c r="B1295" s="1110" t="s">
        <v>0</v>
      </c>
      <c r="C1295" s="1109">
        <v>13.375</v>
      </c>
      <c r="D1295" s="1109">
        <v>12.414999999999999</v>
      </c>
      <c r="E1295" s="1109">
        <v>68</v>
      </c>
      <c r="F1295" s="1109">
        <v>0</v>
      </c>
      <c r="G1295" s="1110" t="s">
        <v>10753</v>
      </c>
      <c r="H1295" s="1110" t="s">
        <v>4654</v>
      </c>
      <c r="I1295" s="1110" t="s">
        <v>10735</v>
      </c>
      <c r="J1295" s="1109">
        <v>0</v>
      </c>
      <c r="K1295" s="1109">
        <v>0</v>
      </c>
      <c r="L1295" s="1109">
        <v>0</v>
      </c>
      <c r="M1295" s="1109">
        <v>0</v>
      </c>
      <c r="N1295" s="1109">
        <v>0</v>
      </c>
      <c r="O1295" s="1109">
        <v>0</v>
      </c>
      <c r="P1295" s="1109">
        <v>0</v>
      </c>
      <c r="Q1295" s="1109">
        <v>0</v>
      </c>
    </row>
    <row r="1296" spans="1:17">
      <c r="A1296" s="1109">
        <v>16837</v>
      </c>
      <c r="B1296" s="1110" t="s">
        <v>0</v>
      </c>
      <c r="C1296" s="1109">
        <v>13.375</v>
      </c>
      <c r="D1296" s="1109">
        <v>12.414999999999999</v>
      </c>
      <c r="E1296" s="1109">
        <v>68</v>
      </c>
      <c r="F1296" s="1109">
        <v>0</v>
      </c>
      <c r="G1296" s="1110" t="s">
        <v>10753</v>
      </c>
      <c r="H1296" s="1110" t="s">
        <v>4654</v>
      </c>
      <c r="I1296" s="1110" t="s">
        <v>10837</v>
      </c>
      <c r="J1296" s="1109">
        <v>0</v>
      </c>
      <c r="K1296" s="1109">
        <v>0</v>
      </c>
      <c r="L1296" s="1109">
        <v>0</v>
      </c>
      <c r="M1296" s="1109">
        <v>0</v>
      </c>
      <c r="N1296" s="1109">
        <v>0</v>
      </c>
      <c r="O1296" s="1109">
        <v>0</v>
      </c>
      <c r="P1296" s="1109">
        <v>0</v>
      </c>
      <c r="Q1296" s="1109">
        <v>0</v>
      </c>
    </row>
    <row r="1297" spans="1:17">
      <c r="A1297" s="1109">
        <v>16838</v>
      </c>
      <c r="B1297" s="1110" t="s">
        <v>0</v>
      </c>
      <c r="C1297" s="1109">
        <v>13.375</v>
      </c>
      <c r="D1297" s="1109">
        <v>12.414999999999999</v>
      </c>
      <c r="E1297" s="1109">
        <v>68</v>
      </c>
      <c r="F1297" s="1109">
        <v>0</v>
      </c>
      <c r="G1297" s="1110" t="s">
        <v>10753</v>
      </c>
      <c r="H1297" s="1110" t="s">
        <v>4654</v>
      </c>
      <c r="I1297" s="1110" t="s">
        <v>10832</v>
      </c>
      <c r="J1297" s="1109">
        <v>0</v>
      </c>
      <c r="K1297" s="1109">
        <v>0</v>
      </c>
      <c r="L1297" s="1109">
        <v>0</v>
      </c>
      <c r="M1297" s="1109">
        <v>0</v>
      </c>
      <c r="N1297" s="1109">
        <v>0</v>
      </c>
      <c r="O1297" s="1109">
        <v>0</v>
      </c>
      <c r="P1297" s="1109">
        <v>0</v>
      </c>
      <c r="Q1297" s="1109">
        <v>0</v>
      </c>
    </row>
    <row r="1298" spans="1:17">
      <c r="A1298" s="1109">
        <v>16839</v>
      </c>
      <c r="B1298" s="1110" t="s">
        <v>0</v>
      </c>
      <c r="C1298" s="1109">
        <v>13.375</v>
      </c>
      <c r="D1298" s="1109">
        <v>12.414999999999999</v>
      </c>
      <c r="E1298" s="1109">
        <v>68</v>
      </c>
      <c r="F1298" s="1109">
        <v>0</v>
      </c>
      <c r="G1298" s="1110" t="s">
        <v>10753</v>
      </c>
      <c r="H1298" s="1110" t="s">
        <v>4654</v>
      </c>
      <c r="I1298" s="1110" t="s">
        <v>10839</v>
      </c>
      <c r="J1298" s="1109">
        <v>0</v>
      </c>
      <c r="K1298" s="1109">
        <v>0</v>
      </c>
      <c r="L1298" s="1109">
        <v>0</v>
      </c>
      <c r="M1298" s="1109">
        <v>0</v>
      </c>
      <c r="N1298" s="1109">
        <v>0</v>
      </c>
      <c r="O1298" s="1109">
        <v>0</v>
      </c>
      <c r="P1298" s="1109">
        <v>0</v>
      </c>
      <c r="Q1298" s="1109">
        <v>0</v>
      </c>
    </row>
    <row r="1299" spans="1:17">
      <c r="A1299" s="1109">
        <v>16840</v>
      </c>
      <c r="B1299" s="1110" t="s">
        <v>0</v>
      </c>
      <c r="C1299" s="1109">
        <v>13.375</v>
      </c>
      <c r="D1299" s="1109">
        <v>12.414999999999999</v>
      </c>
      <c r="E1299" s="1109">
        <v>68</v>
      </c>
      <c r="F1299" s="1109">
        <v>0</v>
      </c>
      <c r="G1299" s="1110" t="s">
        <v>10734</v>
      </c>
      <c r="H1299" s="1110" t="s">
        <v>4654</v>
      </c>
      <c r="I1299" s="1110" t="s">
        <v>10760</v>
      </c>
      <c r="J1299" s="1109">
        <v>0</v>
      </c>
      <c r="K1299" s="1109">
        <v>0</v>
      </c>
      <c r="L1299" s="1109">
        <v>0</v>
      </c>
      <c r="M1299" s="1109">
        <v>0</v>
      </c>
      <c r="N1299" s="1109">
        <v>0</v>
      </c>
      <c r="O1299" s="1109">
        <v>0</v>
      </c>
      <c r="P1299" s="1109">
        <v>0</v>
      </c>
      <c r="Q1299" s="1109">
        <v>0</v>
      </c>
    </row>
    <row r="1300" spans="1:17">
      <c r="A1300" s="1109">
        <v>16841</v>
      </c>
      <c r="B1300" s="1110" t="s">
        <v>0</v>
      </c>
      <c r="C1300" s="1109">
        <v>13.375</v>
      </c>
      <c r="D1300" s="1109">
        <v>12.414999999999999</v>
      </c>
      <c r="E1300" s="1109">
        <v>68</v>
      </c>
      <c r="F1300" s="1109">
        <v>0</v>
      </c>
      <c r="G1300" s="1110" t="s">
        <v>10775</v>
      </c>
      <c r="H1300" s="1110" t="s">
        <v>4654</v>
      </c>
      <c r="I1300" s="1110" t="s">
        <v>10760</v>
      </c>
      <c r="J1300" s="1109">
        <v>0</v>
      </c>
      <c r="K1300" s="1109">
        <v>0</v>
      </c>
      <c r="L1300" s="1109">
        <v>0</v>
      </c>
      <c r="M1300" s="1109">
        <v>0</v>
      </c>
      <c r="N1300" s="1109">
        <v>0</v>
      </c>
      <c r="O1300" s="1109">
        <v>0</v>
      </c>
      <c r="P1300" s="1109">
        <v>0</v>
      </c>
      <c r="Q1300" s="1109">
        <v>0</v>
      </c>
    </row>
    <row r="1301" spans="1:17">
      <c r="A1301" s="1109">
        <v>16842</v>
      </c>
      <c r="B1301" s="1110" t="s">
        <v>0</v>
      </c>
      <c r="C1301" s="1109">
        <v>13.375</v>
      </c>
      <c r="D1301" s="1109">
        <v>12.414999999999999</v>
      </c>
      <c r="E1301" s="1109">
        <v>68</v>
      </c>
      <c r="F1301" s="1109">
        <v>0</v>
      </c>
      <c r="G1301" s="1110" t="s">
        <v>10775</v>
      </c>
      <c r="H1301" s="1110" t="s">
        <v>4654</v>
      </c>
      <c r="I1301" s="1110" t="s">
        <v>10735</v>
      </c>
      <c r="J1301" s="1109">
        <v>0</v>
      </c>
      <c r="K1301" s="1109">
        <v>0</v>
      </c>
      <c r="L1301" s="1109">
        <v>0</v>
      </c>
      <c r="M1301" s="1109">
        <v>0</v>
      </c>
      <c r="N1301" s="1109">
        <v>0</v>
      </c>
      <c r="O1301" s="1109">
        <v>0</v>
      </c>
      <c r="P1301" s="1109">
        <v>0</v>
      </c>
      <c r="Q1301" s="1109">
        <v>0</v>
      </c>
    </row>
    <row r="1302" spans="1:17">
      <c r="A1302" s="1109">
        <v>16843</v>
      </c>
      <c r="B1302" s="1110" t="s">
        <v>0</v>
      </c>
      <c r="C1302" s="1109">
        <v>13.375</v>
      </c>
      <c r="D1302" s="1109">
        <v>12.414999999999999</v>
      </c>
      <c r="E1302" s="1109">
        <v>68</v>
      </c>
      <c r="F1302" s="1109">
        <v>0</v>
      </c>
      <c r="G1302" s="1110" t="s">
        <v>10779</v>
      </c>
      <c r="H1302" s="1110" t="s">
        <v>4654</v>
      </c>
      <c r="I1302" s="1110" t="s">
        <v>10841</v>
      </c>
      <c r="J1302" s="1109">
        <v>0</v>
      </c>
      <c r="K1302" s="1109">
        <v>0</v>
      </c>
      <c r="L1302" s="1109">
        <v>0</v>
      </c>
      <c r="M1302" s="1109">
        <v>0</v>
      </c>
      <c r="N1302" s="1109">
        <v>0</v>
      </c>
      <c r="O1302" s="1109">
        <v>0</v>
      </c>
      <c r="P1302" s="1109">
        <v>0</v>
      </c>
      <c r="Q1302" s="1109">
        <v>0</v>
      </c>
    </row>
    <row r="1303" spans="1:17">
      <c r="A1303" s="1109">
        <v>16844</v>
      </c>
      <c r="B1303" s="1110" t="s">
        <v>0</v>
      </c>
      <c r="C1303" s="1109">
        <v>13.375</v>
      </c>
      <c r="D1303" s="1109">
        <v>12.414999999999999</v>
      </c>
      <c r="E1303" s="1109">
        <v>68</v>
      </c>
      <c r="F1303" s="1109">
        <v>0</v>
      </c>
      <c r="G1303" s="1110" t="s">
        <v>10779</v>
      </c>
      <c r="H1303" s="1110" t="s">
        <v>4654</v>
      </c>
      <c r="I1303" s="1110" t="s">
        <v>10760</v>
      </c>
      <c r="J1303" s="1109">
        <v>0</v>
      </c>
      <c r="K1303" s="1109">
        <v>0</v>
      </c>
      <c r="L1303" s="1109">
        <v>0</v>
      </c>
      <c r="M1303" s="1109">
        <v>0</v>
      </c>
      <c r="N1303" s="1109">
        <v>0</v>
      </c>
      <c r="O1303" s="1109">
        <v>0</v>
      </c>
      <c r="P1303" s="1109">
        <v>0</v>
      </c>
      <c r="Q1303" s="1109">
        <v>0</v>
      </c>
    </row>
    <row r="1304" spans="1:17">
      <c r="A1304" s="1109">
        <v>16845</v>
      </c>
      <c r="B1304" s="1110" t="s">
        <v>0</v>
      </c>
      <c r="C1304" s="1109">
        <v>13.375</v>
      </c>
      <c r="D1304" s="1109">
        <v>12.414999999999999</v>
      </c>
      <c r="E1304" s="1109">
        <v>68</v>
      </c>
      <c r="F1304" s="1109">
        <v>0</v>
      </c>
      <c r="G1304" s="1110" t="s">
        <v>10779</v>
      </c>
      <c r="H1304" s="1110" t="s">
        <v>4654</v>
      </c>
      <c r="I1304" s="1110" t="s">
        <v>10835</v>
      </c>
      <c r="J1304" s="1109">
        <v>0</v>
      </c>
      <c r="K1304" s="1109">
        <v>0</v>
      </c>
      <c r="L1304" s="1109">
        <v>0</v>
      </c>
      <c r="M1304" s="1109">
        <v>0</v>
      </c>
      <c r="N1304" s="1109">
        <v>0</v>
      </c>
      <c r="O1304" s="1109">
        <v>0</v>
      </c>
      <c r="P1304" s="1109">
        <v>0</v>
      </c>
      <c r="Q1304" s="1109">
        <v>0</v>
      </c>
    </row>
    <row r="1305" spans="1:17">
      <c r="A1305" s="1109">
        <v>16846</v>
      </c>
      <c r="B1305" s="1110" t="s">
        <v>0</v>
      </c>
      <c r="C1305" s="1109">
        <v>13.375</v>
      </c>
      <c r="D1305" s="1109">
        <v>12.414999999999999</v>
      </c>
      <c r="E1305" s="1109">
        <v>68</v>
      </c>
      <c r="F1305" s="1109">
        <v>0</v>
      </c>
      <c r="G1305" s="1110" t="s">
        <v>10779</v>
      </c>
      <c r="H1305" s="1110" t="s">
        <v>4654</v>
      </c>
      <c r="I1305" s="1110" t="s">
        <v>10735</v>
      </c>
      <c r="J1305" s="1109">
        <v>0</v>
      </c>
      <c r="K1305" s="1109">
        <v>0</v>
      </c>
      <c r="L1305" s="1109">
        <v>0</v>
      </c>
      <c r="M1305" s="1109">
        <v>0</v>
      </c>
      <c r="N1305" s="1109">
        <v>0</v>
      </c>
      <c r="O1305" s="1109">
        <v>0</v>
      </c>
      <c r="P1305" s="1109">
        <v>0</v>
      </c>
      <c r="Q1305" s="1109">
        <v>0</v>
      </c>
    </row>
    <row r="1306" spans="1:17">
      <c r="A1306" s="1109">
        <v>16847</v>
      </c>
      <c r="B1306" s="1110" t="s">
        <v>0</v>
      </c>
      <c r="C1306" s="1109">
        <v>13.375</v>
      </c>
      <c r="D1306" s="1109">
        <v>12.414999999999999</v>
      </c>
      <c r="E1306" s="1109">
        <v>68</v>
      </c>
      <c r="F1306" s="1109">
        <v>0</v>
      </c>
      <c r="G1306" s="1110" t="s">
        <v>10779</v>
      </c>
      <c r="H1306" s="1110" t="s">
        <v>4654</v>
      </c>
      <c r="I1306" s="1110" t="s">
        <v>10837</v>
      </c>
      <c r="J1306" s="1109">
        <v>0</v>
      </c>
      <c r="K1306" s="1109">
        <v>0</v>
      </c>
      <c r="L1306" s="1109">
        <v>0</v>
      </c>
      <c r="M1306" s="1109">
        <v>0</v>
      </c>
      <c r="N1306" s="1109">
        <v>0</v>
      </c>
      <c r="O1306" s="1109">
        <v>0</v>
      </c>
      <c r="P1306" s="1109">
        <v>0</v>
      </c>
      <c r="Q1306" s="1109">
        <v>0</v>
      </c>
    </row>
    <row r="1307" spans="1:17">
      <c r="A1307" s="1109">
        <v>16848</v>
      </c>
      <c r="B1307" s="1110" t="s">
        <v>0</v>
      </c>
      <c r="C1307" s="1109">
        <v>13.375</v>
      </c>
      <c r="D1307" s="1109">
        <v>12.414999999999999</v>
      </c>
      <c r="E1307" s="1109">
        <v>68</v>
      </c>
      <c r="F1307" s="1109">
        <v>0</v>
      </c>
      <c r="G1307" s="1110" t="s">
        <v>10779</v>
      </c>
      <c r="H1307" s="1110" t="s">
        <v>4654</v>
      </c>
      <c r="I1307" s="1110" t="s">
        <v>10832</v>
      </c>
      <c r="J1307" s="1109">
        <v>0</v>
      </c>
      <c r="K1307" s="1109">
        <v>0</v>
      </c>
      <c r="L1307" s="1109">
        <v>0</v>
      </c>
      <c r="M1307" s="1109">
        <v>0</v>
      </c>
      <c r="N1307" s="1109">
        <v>0</v>
      </c>
      <c r="O1307" s="1109">
        <v>0</v>
      </c>
      <c r="P1307" s="1109">
        <v>0</v>
      </c>
      <c r="Q1307" s="1109">
        <v>0</v>
      </c>
    </row>
    <row r="1308" spans="1:17">
      <c r="A1308" s="1109">
        <v>16849</v>
      </c>
      <c r="B1308" s="1110" t="s">
        <v>0</v>
      </c>
      <c r="C1308" s="1109">
        <v>13.375</v>
      </c>
      <c r="D1308" s="1109">
        <v>12.414999999999999</v>
      </c>
      <c r="E1308" s="1109">
        <v>68</v>
      </c>
      <c r="F1308" s="1109">
        <v>0</v>
      </c>
      <c r="G1308" s="1110" t="s">
        <v>10779</v>
      </c>
      <c r="H1308" s="1110" t="s">
        <v>4654</v>
      </c>
      <c r="I1308" s="1110" t="s">
        <v>10839</v>
      </c>
      <c r="J1308" s="1109">
        <v>0</v>
      </c>
      <c r="K1308" s="1109">
        <v>0</v>
      </c>
      <c r="L1308" s="1109">
        <v>0</v>
      </c>
      <c r="M1308" s="1109">
        <v>0</v>
      </c>
      <c r="N1308" s="1109">
        <v>0</v>
      </c>
      <c r="O1308" s="1109">
        <v>0</v>
      </c>
      <c r="P1308" s="1109">
        <v>0</v>
      </c>
      <c r="Q1308" s="1109">
        <v>0</v>
      </c>
    </row>
    <row r="1309" spans="1:17">
      <c r="A1309" s="1109">
        <v>16850</v>
      </c>
      <c r="B1309" s="1110" t="s">
        <v>0</v>
      </c>
      <c r="C1309" s="1109">
        <v>13.375</v>
      </c>
      <c r="D1309" s="1109">
        <v>12.414999999999999</v>
      </c>
      <c r="E1309" s="1109">
        <v>68</v>
      </c>
      <c r="F1309" s="1109">
        <v>0</v>
      </c>
      <c r="G1309" s="1110" t="s">
        <v>10739</v>
      </c>
      <c r="H1309" s="1110" t="s">
        <v>4654</v>
      </c>
      <c r="I1309" s="1110" t="s">
        <v>10841</v>
      </c>
      <c r="J1309" s="1109">
        <v>0</v>
      </c>
      <c r="K1309" s="1109">
        <v>0</v>
      </c>
      <c r="L1309" s="1109">
        <v>0</v>
      </c>
      <c r="M1309" s="1109">
        <v>0</v>
      </c>
      <c r="N1309" s="1109">
        <v>0</v>
      </c>
      <c r="O1309" s="1109">
        <v>0</v>
      </c>
      <c r="P1309" s="1109">
        <v>0</v>
      </c>
      <c r="Q1309" s="1109">
        <v>0</v>
      </c>
    </row>
    <row r="1310" spans="1:17">
      <c r="A1310" s="1109">
        <v>16851</v>
      </c>
      <c r="B1310" s="1110" t="s">
        <v>0</v>
      </c>
      <c r="C1310" s="1109">
        <v>13.375</v>
      </c>
      <c r="D1310" s="1109">
        <v>12.414999999999999</v>
      </c>
      <c r="E1310" s="1109">
        <v>68</v>
      </c>
      <c r="F1310" s="1109">
        <v>0</v>
      </c>
      <c r="G1310" s="1110" t="s">
        <v>10739</v>
      </c>
      <c r="H1310" s="1110" t="s">
        <v>4654</v>
      </c>
      <c r="I1310" s="1110" t="s">
        <v>10760</v>
      </c>
      <c r="J1310" s="1109">
        <v>0</v>
      </c>
      <c r="K1310" s="1109">
        <v>0</v>
      </c>
      <c r="L1310" s="1109">
        <v>0</v>
      </c>
      <c r="M1310" s="1109">
        <v>0</v>
      </c>
      <c r="N1310" s="1109">
        <v>0</v>
      </c>
      <c r="O1310" s="1109">
        <v>0</v>
      </c>
      <c r="P1310" s="1109">
        <v>0</v>
      </c>
      <c r="Q1310" s="1109">
        <v>0</v>
      </c>
    </row>
    <row r="1311" spans="1:17">
      <c r="A1311" s="1109">
        <v>16852</v>
      </c>
      <c r="B1311" s="1110" t="s">
        <v>0</v>
      </c>
      <c r="C1311" s="1109">
        <v>13.375</v>
      </c>
      <c r="D1311" s="1109">
        <v>12.414999999999999</v>
      </c>
      <c r="E1311" s="1109">
        <v>68</v>
      </c>
      <c r="F1311" s="1109">
        <v>0</v>
      </c>
      <c r="G1311" s="1110" t="s">
        <v>10739</v>
      </c>
      <c r="H1311" s="1110" t="s">
        <v>4654</v>
      </c>
      <c r="I1311" s="1110" t="s">
        <v>10835</v>
      </c>
      <c r="J1311" s="1109">
        <v>0</v>
      </c>
      <c r="K1311" s="1109">
        <v>0</v>
      </c>
      <c r="L1311" s="1109">
        <v>0</v>
      </c>
      <c r="M1311" s="1109">
        <v>0</v>
      </c>
      <c r="N1311" s="1109">
        <v>0</v>
      </c>
      <c r="O1311" s="1109">
        <v>0</v>
      </c>
      <c r="P1311" s="1109">
        <v>0</v>
      </c>
      <c r="Q1311" s="1109">
        <v>0</v>
      </c>
    </row>
    <row r="1312" spans="1:17">
      <c r="A1312" s="1109">
        <v>16853</v>
      </c>
      <c r="B1312" s="1110" t="s">
        <v>0</v>
      </c>
      <c r="C1312" s="1109">
        <v>13.375</v>
      </c>
      <c r="D1312" s="1109">
        <v>12.414999999999999</v>
      </c>
      <c r="E1312" s="1109">
        <v>68</v>
      </c>
      <c r="F1312" s="1109">
        <v>0</v>
      </c>
      <c r="G1312" s="1110" t="s">
        <v>10739</v>
      </c>
      <c r="H1312" s="1110" t="s">
        <v>4654</v>
      </c>
      <c r="I1312" s="1110" t="s">
        <v>10735</v>
      </c>
      <c r="J1312" s="1109">
        <v>0</v>
      </c>
      <c r="K1312" s="1109">
        <v>0</v>
      </c>
      <c r="L1312" s="1109">
        <v>0</v>
      </c>
      <c r="M1312" s="1109">
        <v>0</v>
      </c>
      <c r="N1312" s="1109">
        <v>0</v>
      </c>
      <c r="O1312" s="1109">
        <v>0</v>
      </c>
      <c r="P1312" s="1109">
        <v>0</v>
      </c>
      <c r="Q1312" s="1109">
        <v>0</v>
      </c>
    </row>
    <row r="1313" spans="1:17">
      <c r="A1313" s="1109">
        <v>16854</v>
      </c>
      <c r="B1313" s="1110" t="s">
        <v>0</v>
      </c>
      <c r="C1313" s="1109">
        <v>13.375</v>
      </c>
      <c r="D1313" s="1109">
        <v>12.414999999999999</v>
      </c>
      <c r="E1313" s="1109">
        <v>68</v>
      </c>
      <c r="F1313" s="1109">
        <v>0</v>
      </c>
      <c r="G1313" s="1110" t="s">
        <v>10739</v>
      </c>
      <c r="H1313" s="1110" t="s">
        <v>4654</v>
      </c>
      <c r="I1313" s="1110" t="s">
        <v>10837</v>
      </c>
      <c r="J1313" s="1109">
        <v>0</v>
      </c>
      <c r="K1313" s="1109">
        <v>0</v>
      </c>
      <c r="L1313" s="1109">
        <v>0</v>
      </c>
      <c r="M1313" s="1109">
        <v>0</v>
      </c>
      <c r="N1313" s="1109">
        <v>0</v>
      </c>
      <c r="O1313" s="1109">
        <v>0</v>
      </c>
      <c r="P1313" s="1109">
        <v>0</v>
      </c>
      <c r="Q1313" s="1109">
        <v>0</v>
      </c>
    </row>
    <row r="1314" spans="1:17">
      <c r="A1314" s="1109">
        <v>16855</v>
      </c>
      <c r="B1314" s="1110" t="s">
        <v>0</v>
      </c>
      <c r="C1314" s="1109">
        <v>13.375</v>
      </c>
      <c r="D1314" s="1109">
        <v>12.414999999999999</v>
      </c>
      <c r="E1314" s="1109">
        <v>68</v>
      </c>
      <c r="F1314" s="1109">
        <v>0</v>
      </c>
      <c r="G1314" s="1110" t="s">
        <v>10739</v>
      </c>
      <c r="H1314" s="1110" t="s">
        <v>4654</v>
      </c>
      <c r="I1314" s="1110" t="s">
        <v>10832</v>
      </c>
      <c r="J1314" s="1109">
        <v>0</v>
      </c>
      <c r="K1314" s="1109">
        <v>0</v>
      </c>
      <c r="L1314" s="1109">
        <v>0</v>
      </c>
      <c r="M1314" s="1109">
        <v>0</v>
      </c>
      <c r="N1314" s="1109">
        <v>0</v>
      </c>
      <c r="O1314" s="1109">
        <v>0</v>
      </c>
      <c r="P1314" s="1109">
        <v>0</v>
      </c>
      <c r="Q1314" s="1109">
        <v>0</v>
      </c>
    </row>
    <row r="1315" spans="1:17">
      <c r="A1315" s="1109">
        <v>16856</v>
      </c>
      <c r="B1315" s="1110" t="s">
        <v>0</v>
      </c>
      <c r="C1315" s="1109">
        <v>13.375</v>
      </c>
      <c r="D1315" s="1109">
        <v>12.414999999999999</v>
      </c>
      <c r="E1315" s="1109">
        <v>68</v>
      </c>
      <c r="F1315" s="1109">
        <v>0</v>
      </c>
      <c r="G1315" s="1110" t="s">
        <v>10739</v>
      </c>
      <c r="H1315" s="1110" t="s">
        <v>4654</v>
      </c>
      <c r="I1315" s="1110" t="s">
        <v>10839</v>
      </c>
      <c r="J1315" s="1109">
        <v>0</v>
      </c>
      <c r="K1315" s="1109">
        <v>0</v>
      </c>
      <c r="L1315" s="1109">
        <v>0</v>
      </c>
      <c r="M1315" s="1109">
        <v>0</v>
      </c>
      <c r="N1315" s="1109">
        <v>0</v>
      </c>
      <c r="O1315" s="1109">
        <v>0</v>
      </c>
      <c r="P1315" s="1109">
        <v>0</v>
      </c>
      <c r="Q1315" s="1109">
        <v>0</v>
      </c>
    </row>
    <row r="1316" spans="1:17">
      <c r="A1316" s="1109">
        <v>16857</v>
      </c>
      <c r="B1316" s="1110" t="s">
        <v>0</v>
      </c>
      <c r="C1316" s="1109">
        <v>13.375</v>
      </c>
      <c r="D1316" s="1109">
        <v>12.414999999999999</v>
      </c>
      <c r="E1316" s="1109">
        <v>68</v>
      </c>
      <c r="F1316" s="1109">
        <v>0</v>
      </c>
      <c r="G1316" s="1110" t="s">
        <v>10844</v>
      </c>
      <c r="H1316" s="1110" t="s">
        <v>4654</v>
      </c>
      <c r="I1316" s="1110" t="s">
        <v>10760</v>
      </c>
      <c r="J1316" s="1109">
        <v>0</v>
      </c>
      <c r="K1316" s="1109">
        <v>0</v>
      </c>
      <c r="L1316" s="1109">
        <v>0</v>
      </c>
      <c r="M1316" s="1109">
        <v>0</v>
      </c>
      <c r="N1316" s="1109">
        <v>0</v>
      </c>
      <c r="O1316" s="1109">
        <v>0</v>
      </c>
      <c r="P1316" s="1109">
        <v>0</v>
      </c>
      <c r="Q1316" s="1109">
        <v>0</v>
      </c>
    </row>
    <row r="1317" spans="1:17">
      <c r="A1317" s="1109">
        <v>16858</v>
      </c>
      <c r="B1317" s="1110" t="s">
        <v>0</v>
      </c>
      <c r="C1317" s="1109">
        <v>13.375</v>
      </c>
      <c r="D1317" s="1109">
        <v>12.414999999999999</v>
      </c>
      <c r="E1317" s="1109">
        <v>68</v>
      </c>
      <c r="F1317" s="1109">
        <v>0</v>
      </c>
      <c r="G1317" s="1110" t="s">
        <v>10844</v>
      </c>
      <c r="H1317" s="1110" t="s">
        <v>4654</v>
      </c>
      <c r="I1317" s="1110" t="s">
        <v>10735</v>
      </c>
      <c r="J1317" s="1109">
        <v>0</v>
      </c>
      <c r="K1317" s="1109">
        <v>0</v>
      </c>
      <c r="L1317" s="1109">
        <v>0</v>
      </c>
      <c r="M1317" s="1109">
        <v>0</v>
      </c>
      <c r="N1317" s="1109">
        <v>0</v>
      </c>
      <c r="O1317" s="1109">
        <v>0</v>
      </c>
      <c r="P1317" s="1109">
        <v>0</v>
      </c>
      <c r="Q1317" s="1109">
        <v>0</v>
      </c>
    </row>
    <row r="1318" spans="1:17">
      <c r="A1318" s="1109">
        <v>16859</v>
      </c>
      <c r="B1318" s="1110" t="s">
        <v>0</v>
      </c>
      <c r="C1318" s="1109">
        <v>13.375</v>
      </c>
      <c r="D1318" s="1109">
        <v>12.414999999999999</v>
      </c>
      <c r="E1318" s="1109">
        <v>68</v>
      </c>
      <c r="F1318" s="1109">
        <v>0</v>
      </c>
      <c r="G1318" s="1110" t="s">
        <v>10844</v>
      </c>
      <c r="H1318" s="1110" t="s">
        <v>4654</v>
      </c>
      <c r="I1318" s="1110" t="s">
        <v>10837</v>
      </c>
      <c r="J1318" s="1109">
        <v>0</v>
      </c>
      <c r="K1318" s="1109">
        <v>0</v>
      </c>
      <c r="L1318" s="1109">
        <v>0</v>
      </c>
      <c r="M1318" s="1109">
        <v>0</v>
      </c>
      <c r="N1318" s="1109">
        <v>0</v>
      </c>
      <c r="O1318" s="1109">
        <v>0</v>
      </c>
      <c r="P1318" s="1109">
        <v>0</v>
      </c>
      <c r="Q1318" s="1109">
        <v>0</v>
      </c>
    </row>
    <row r="1319" spans="1:17">
      <c r="A1319" s="1109">
        <v>16860</v>
      </c>
      <c r="B1319" s="1110" t="s">
        <v>0</v>
      </c>
      <c r="C1319" s="1109">
        <v>13.375</v>
      </c>
      <c r="D1319" s="1109">
        <v>12.515000000000001</v>
      </c>
      <c r="E1319" s="1109">
        <v>61</v>
      </c>
      <c r="F1319" s="1109">
        <v>0</v>
      </c>
      <c r="G1319" s="1110" t="s">
        <v>10838</v>
      </c>
      <c r="H1319" s="1110" t="s">
        <v>4654</v>
      </c>
      <c r="I1319" s="1110" t="s">
        <v>10760</v>
      </c>
      <c r="J1319" s="1109">
        <v>0</v>
      </c>
      <c r="K1319" s="1109">
        <v>0</v>
      </c>
      <c r="L1319" s="1109">
        <v>0</v>
      </c>
      <c r="M1319" s="1109">
        <v>0</v>
      </c>
      <c r="N1319" s="1109">
        <v>0</v>
      </c>
      <c r="O1319" s="1109">
        <v>0</v>
      </c>
      <c r="P1319" s="1109">
        <v>0</v>
      </c>
      <c r="Q1319" s="1109">
        <v>0</v>
      </c>
    </row>
    <row r="1320" spans="1:17">
      <c r="A1320" s="1109">
        <v>16861</v>
      </c>
      <c r="B1320" s="1110" t="s">
        <v>0</v>
      </c>
      <c r="C1320" s="1109">
        <v>13.375</v>
      </c>
      <c r="D1320" s="1109">
        <v>12.515000000000001</v>
      </c>
      <c r="E1320" s="1109">
        <v>61</v>
      </c>
      <c r="F1320" s="1109">
        <v>0</v>
      </c>
      <c r="G1320" s="1110" t="s">
        <v>10838</v>
      </c>
      <c r="H1320" s="1110" t="s">
        <v>4654</v>
      </c>
      <c r="I1320" s="1110" t="s">
        <v>10735</v>
      </c>
      <c r="J1320" s="1109">
        <v>0</v>
      </c>
      <c r="K1320" s="1109">
        <v>0</v>
      </c>
      <c r="L1320" s="1109">
        <v>0</v>
      </c>
      <c r="M1320" s="1109">
        <v>0</v>
      </c>
      <c r="N1320" s="1109">
        <v>0</v>
      </c>
      <c r="O1320" s="1109">
        <v>0</v>
      </c>
      <c r="P1320" s="1109">
        <v>0</v>
      </c>
      <c r="Q1320" s="1109">
        <v>0</v>
      </c>
    </row>
    <row r="1321" spans="1:17">
      <c r="A1321" s="1109">
        <v>16862</v>
      </c>
      <c r="B1321" s="1110" t="s">
        <v>0</v>
      </c>
      <c r="C1321" s="1109">
        <v>13.375</v>
      </c>
      <c r="D1321" s="1109">
        <v>12.515000000000001</v>
      </c>
      <c r="E1321" s="1109">
        <v>61</v>
      </c>
      <c r="F1321" s="1109">
        <v>0</v>
      </c>
      <c r="G1321" s="1110" t="s">
        <v>10734</v>
      </c>
      <c r="H1321" s="1110" t="s">
        <v>4654</v>
      </c>
      <c r="I1321" s="1110" t="s">
        <v>10760</v>
      </c>
      <c r="J1321" s="1109">
        <v>0</v>
      </c>
      <c r="K1321" s="1109">
        <v>0</v>
      </c>
      <c r="L1321" s="1109">
        <v>0</v>
      </c>
      <c r="M1321" s="1109">
        <v>0</v>
      </c>
      <c r="N1321" s="1109">
        <v>0</v>
      </c>
      <c r="O1321" s="1109">
        <v>0</v>
      </c>
      <c r="P1321" s="1109">
        <v>0</v>
      </c>
      <c r="Q1321" s="1109">
        <v>0</v>
      </c>
    </row>
    <row r="1322" spans="1:17">
      <c r="A1322" s="1109">
        <v>16863</v>
      </c>
      <c r="B1322" s="1110" t="s">
        <v>0</v>
      </c>
      <c r="C1322" s="1109">
        <v>13.375</v>
      </c>
      <c r="D1322" s="1109">
        <v>12.515000000000001</v>
      </c>
      <c r="E1322" s="1109">
        <v>61</v>
      </c>
      <c r="F1322" s="1109">
        <v>0</v>
      </c>
      <c r="G1322" s="1110" t="s">
        <v>10775</v>
      </c>
      <c r="H1322" s="1110" t="s">
        <v>4654</v>
      </c>
      <c r="I1322" s="1110" t="s">
        <v>10760</v>
      </c>
      <c r="J1322" s="1109">
        <v>0</v>
      </c>
      <c r="K1322" s="1109">
        <v>0</v>
      </c>
      <c r="L1322" s="1109">
        <v>0</v>
      </c>
      <c r="M1322" s="1109">
        <v>0</v>
      </c>
      <c r="N1322" s="1109">
        <v>0</v>
      </c>
      <c r="O1322" s="1109">
        <v>0</v>
      </c>
      <c r="P1322" s="1109">
        <v>0</v>
      </c>
      <c r="Q1322" s="1109">
        <v>0</v>
      </c>
    </row>
    <row r="1323" spans="1:17">
      <c r="A1323" s="1109">
        <v>16864</v>
      </c>
      <c r="B1323" s="1110" t="s">
        <v>0</v>
      </c>
      <c r="C1323" s="1109">
        <v>13.375</v>
      </c>
      <c r="D1323" s="1109">
        <v>12.515000000000001</v>
      </c>
      <c r="E1323" s="1109">
        <v>61</v>
      </c>
      <c r="F1323" s="1109">
        <v>0</v>
      </c>
      <c r="G1323" s="1110" t="s">
        <v>10775</v>
      </c>
      <c r="H1323" s="1110" t="s">
        <v>4654</v>
      </c>
      <c r="I1323" s="1110" t="s">
        <v>10735</v>
      </c>
      <c r="J1323" s="1109">
        <v>0</v>
      </c>
      <c r="K1323" s="1109">
        <v>0</v>
      </c>
      <c r="L1323" s="1109">
        <v>0</v>
      </c>
      <c r="M1323" s="1109">
        <v>0</v>
      </c>
      <c r="N1323" s="1109">
        <v>0</v>
      </c>
      <c r="O1323" s="1109">
        <v>0</v>
      </c>
      <c r="P1323" s="1109">
        <v>0</v>
      </c>
      <c r="Q1323" s="1109">
        <v>0</v>
      </c>
    </row>
    <row r="1324" spans="1:17">
      <c r="A1324" s="1109">
        <v>16865</v>
      </c>
      <c r="B1324" s="1110" t="s">
        <v>0</v>
      </c>
      <c r="C1324" s="1109">
        <v>13.375</v>
      </c>
      <c r="D1324" s="1109">
        <v>12.615</v>
      </c>
      <c r="E1324" s="1109">
        <v>54.5</v>
      </c>
      <c r="F1324" s="1109">
        <v>0</v>
      </c>
      <c r="G1324" s="1110" t="s">
        <v>10838</v>
      </c>
      <c r="H1324" s="1110" t="s">
        <v>4654</v>
      </c>
      <c r="I1324" s="1110" t="s">
        <v>10760</v>
      </c>
      <c r="J1324" s="1109">
        <v>0</v>
      </c>
      <c r="K1324" s="1109">
        <v>0</v>
      </c>
      <c r="L1324" s="1109">
        <v>0</v>
      </c>
      <c r="M1324" s="1109">
        <v>0</v>
      </c>
      <c r="N1324" s="1109">
        <v>0</v>
      </c>
      <c r="O1324" s="1109">
        <v>0</v>
      </c>
      <c r="P1324" s="1109">
        <v>0</v>
      </c>
      <c r="Q1324" s="1109">
        <v>0</v>
      </c>
    </row>
    <row r="1325" spans="1:17">
      <c r="A1325" s="1109">
        <v>16866</v>
      </c>
      <c r="B1325" s="1110" t="s">
        <v>0</v>
      </c>
      <c r="C1325" s="1109">
        <v>13.375</v>
      </c>
      <c r="D1325" s="1109">
        <v>12.615</v>
      </c>
      <c r="E1325" s="1109">
        <v>54.5</v>
      </c>
      <c r="F1325" s="1109">
        <v>0</v>
      </c>
      <c r="G1325" s="1110" t="s">
        <v>10838</v>
      </c>
      <c r="H1325" s="1110" t="s">
        <v>4654</v>
      </c>
      <c r="I1325" s="1110" t="s">
        <v>10735</v>
      </c>
      <c r="J1325" s="1109">
        <v>0</v>
      </c>
      <c r="K1325" s="1109">
        <v>0</v>
      </c>
      <c r="L1325" s="1109">
        <v>0</v>
      </c>
      <c r="M1325" s="1109">
        <v>0</v>
      </c>
      <c r="N1325" s="1109">
        <v>0</v>
      </c>
      <c r="O1325" s="1109">
        <v>0</v>
      </c>
      <c r="P1325" s="1109">
        <v>0</v>
      </c>
      <c r="Q1325" s="1109">
        <v>0</v>
      </c>
    </row>
    <row r="1326" spans="1:17">
      <c r="A1326" s="1109">
        <v>16867</v>
      </c>
      <c r="B1326" s="1110" t="s">
        <v>0</v>
      </c>
      <c r="C1326" s="1109">
        <v>13.375</v>
      </c>
      <c r="D1326" s="1109">
        <v>12.615</v>
      </c>
      <c r="E1326" s="1109">
        <v>54.5</v>
      </c>
      <c r="F1326" s="1109">
        <v>0</v>
      </c>
      <c r="G1326" s="1110" t="s">
        <v>10734</v>
      </c>
      <c r="H1326" s="1110" t="s">
        <v>4654</v>
      </c>
      <c r="I1326" s="1110" t="s">
        <v>10760</v>
      </c>
      <c r="J1326" s="1109">
        <v>0</v>
      </c>
      <c r="K1326" s="1109">
        <v>0</v>
      </c>
      <c r="L1326" s="1109">
        <v>0</v>
      </c>
      <c r="M1326" s="1109">
        <v>0</v>
      </c>
      <c r="N1326" s="1109">
        <v>0</v>
      </c>
      <c r="O1326" s="1109">
        <v>0</v>
      </c>
      <c r="P1326" s="1109">
        <v>0</v>
      </c>
      <c r="Q1326" s="1109">
        <v>0</v>
      </c>
    </row>
    <row r="1327" spans="1:17">
      <c r="A1327" s="1109">
        <v>16868</v>
      </c>
      <c r="B1327" s="1110" t="s">
        <v>0</v>
      </c>
      <c r="C1327" s="1109">
        <v>13.375</v>
      </c>
      <c r="D1327" s="1109">
        <v>12.615</v>
      </c>
      <c r="E1327" s="1109">
        <v>54.5</v>
      </c>
      <c r="F1327" s="1109">
        <v>0</v>
      </c>
      <c r="G1327" s="1110" t="s">
        <v>10775</v>
      </c>
      <c r="H1327" s="1110" t="s">
        <v>4654</v>
      </c>
      <c r="I1327" s="1110" t="s">
        <v>10760</v>
      </c>
      <c r="J1327" s="1109">
        <v>0</v>
      </c>
      <c r="K1327" s="1109">
        <v>0</v>
      </c>
      <c r="L1327" s="1109">
        <v>0</v>
      </c>
      <c r="M1327" s="1109">
        <v>0</v>
      </c>
      <c r="N1327" s="1109">
        <v>0</v>
      </c>
      <c r="O1327" s="1109">
        <v>0</v>
      </c>
      <c r="P1327" s="1109">
        <v>0</v>
      </c>
      <c r="Q1327" s="1109">
        <v>0</v>
      </c>
    </row>
    <row r="1328" spans="1:17">
      <c r="A1328" s="1109">
        <v>16869</v>
      </c>
      <c r="B1328" s="1110" t="s">
        <v>0</v>
      </c>
      <c r="C1328" s="1109">
        <v>13.375</v>
      </c>
      <c r="D1328" s="1109">
        <v>12.615</v>
      </c>
      <c r="E1328" s="1109">
        <v>54.5</v>
      </c>
      <c r="F1328" s="1109">
        <v>0</v>
      </c>
      <c r="G1328" s="1110" t="s">
        <v>10775</v>
      </c>
      <c r="H1328" s="1110" t="s">
        <v>4654</v>
      </c>
      <c r="I1328" s="1110" t="s">
        <v>10735</v>
      </c>
      <c r="J1328" s="1109">
        <v>0</v>
      </c>
      <c r="K1328" s="1109">
        <v>0</v>
      </c>
      <c r="L1328" s="1109">
        <v>0</v>
      </c>
      <c r="M1328" s="1109">
        <v>0</v>
      </c>
      <c r="N1328" s="1109">
        <v>0</v>
      </c>
      <c r="O1328" s="1109">
        <v>0</v>
      </c>
      <c r="P1328" s="1109">
        <v>0</v>
      </c>
      <c r="Q1328" s="1109">
        <v>0</v>
      </c>
    </row>
    <row r="1329" spans="1:17">
      <c r="A1329" s="1109">
        <v>16870</v>
      </c>
      <c r="B1329" s="1110" t="s">
        <v>0</v>
      </c>
      <c r="C1329" s="1109">
        <v>11.875</v>
      </c>
      <c r="D1329" s="1109">
        <v>10.711</v>
      </c>
      <c r="E1329" s="1109">
        <v>71.8</v>
      </c>
      <c r="F1329" s="1109">
        <v>0</v>
      </c>
      <c r="G1329" s="1110" t="s">
        <v>10840</v>
      </c>
      <c r="H1329" s="1110" t="s">
        <v>4654</v>
      </c>
      <c r="I1329" s="1110" t="s">
        <v>10841</v>
      </c>
      <c r="J1329" s="1109">
        <v>0</v>
      </c>
      <c r="K1329" s="1109">
        <v>0</v>
      </c>
      <c r="L1329" s="1109">
        <v>0</v>
      </c>
      <c r="M1329" s="1109">
        <v>0</v>
      </c>
      <c r="N1329" s="1109">
        <v>0</v>
      </c>
      <c r="O1329" s="1109">
        <v>0</v>
      </c>
      <c r="P1329" s="1109">
        <v>0</v>
      </c>
      <c r="Q1329" s="1109">
        <v>0</v>
      </c>
    </row>
    <row r="1330" spans="1:17">
      <c r="A1330" s="1109">
        <v>16871</v>
      </c>
      <c r="B1330" s="1110" t="s">
        <v>0</v>
      </c>
      <c r="C1330" s="1109">
        <v>11.875</v>
      </c>
      <c r="D1330" s="1109">
        <v>10.711</v>
      </c>
      <c r="E1330" s="1109">
        <v>71.8</v>
      </c>
      <c r="F1330" s="1109">
        <v>0</v>
      </c>
      <c r="G1330" s="1110" t="s">
        <v>10840</v>
      </c>
      <c r="H1330" s="1110" t="s">
        <v>4654</v>
      </c>
      <c r="I1330" s="1110" t="s">
        <v>10760</v>
      </c>
      <c r="J1330" s="1109">
        <v>0</v>
      </c>
      <c r="K1330" s="1109">
        <v>0</v>
      </c>
      <c r="L1330" s="1109">
        <v>0</v>
      </c>
      <c r="M1330" s="1109">
        <v>0</v>
      </c>
      <c r="N1330" s="1109">
        <v>0</v>
      </c>
      <c r="O1330" s="1109">
        <v>0</v>
      </c>
      <c r="P1330" s="1109">
        <v>0</v>
      </c>
      <c r="Q1330" s="1109">
        <v>0</v>
      </c>
    </row>
    <row r="1331" spans="1:17">
      <c r="A1331" s="1109">
        <v>16872</v>
      </c>
      <c r="B1331" s="1110" t="s">
        <v>0</v>
      </c>
      <c r="C1331" s="1109">
        <v>11.875</v>
      </c>
      <c r="D1331" s="1109">
        <v>10.711</v>
      </c>
      <c r="E1331" s="1109">
        <v>71.8</v>
      </c>
      <c r="F1331" s="1109">
        <v>0</v>
      </c>
      <c r="G1331" s="1110" t="s">
        <v>10840</v>
      </c>
      <c r="H1331" s="1110" t="s">
        <v>4654</v>
      </c>
      <c r="I1331" s="1110" t="s">
        <v>10835</v>
      </c>
      <c r="J1331" s="1109">
        <v>0</v>
      </c>
      <c r="K1331" s="1109">
        <v>0</v>
      </c>
      <c r="L1331" s="1109">
        <v>0</v>
      </c>
      <c r="M1331" s="1109">
        <v>0</v>
      </c>
      <c r="N1331" s="1109">
        <v>0</v>
      </c>
      <c r="O1331" s="1109">
        <v>0</v>
      </c>
      <c r="P1331" s="1109">
        <v>0</v>
      </c>
      <c r="Q1331" s="1109">
        <v>0</v>
      </c>
    </row>
    <row r="1332" spans="1:17">
      <c r="A1332" s="1109">
        <v>16873</v>
      </c>
      <c r="B1332" s="1110" t="s">
        <v>0</v>
      </c>
      <c r="C1332" s="1109">
        <v>11.875</v>
      </c>
      <c r="D1332" s="1109">
        <v>10.711</v>
      </c>
      <c r="E1332" s="1109">
        <v>71.8</v>
      </c>
      <c r="F1332" s="1109">
        <v>0</v>
      </c>
      <c r="G1332" s="1110" t="s">
        <v>10840</v>
      </c>
      <c r="H1332" s="1110" t="s">
        <v>4654</v>
      </c>
      <c r="I1332" s="1110" t="s">
        <v>10832</v>
      </c>
      <c r="J1332" s="1109">
        <v>0</v>
      </c>
      <c r="K1332" s="1109">
        <v>0</v>
      </c>
      <c r="L1332" s="1109">
        <v>0</v>
      </c>
      <c r="M1332" s="1109">
        <v>0</v>
      </c>
      <c r="N1332" s="1109">
        <v>0</v>
      </c>
      <c r="O1332" s="1109">
        <v>0</v>
      </c>
      <c r="P1332" s="1109">
        <v>0</v>
      </c>
      <c r="Q1332" s="1109">
        <v>0</v>
      </c>
    </row>
    <row r="1333" spans="1:17">
      <c r="A1333" s="1109">
        <v>16874</v>
      </c>
      <c r="B1333" s="1110" t="s">
        <v>0</v>
      </c>
      <c r="C1333" s="1109">
        <v>11.875</v>
      </c>
      <c r="D1333" s="1109">
        <v>10.711</v>
      </c>
      <c r="E1333" s="1109">
        <v>71.8</v>
      </c>
      <c r="F1333" s="1109">
        <v>0</v>
      </c>
      <c r="G1333" s="1110" t="s">
        <v>10840</v>
      </c>
      <c r="H1333" s="1110" t="s">
        <v>4654</v>
      </c>
      <c r="I1333" s="1110" t="s">
        <v>10839</v>
      </c>
      <c r="J1333" s="1109">
        <v>0</v>
      </c>
      <c r="K1333" s="1109">
        <v>0</v>
      </c>
      <c r="L1333" s="1109">
        <v>0</v>
      </c>
      <c r="M1333" s="1109">
        <v>0</v>
      </c>
      <c r="N1333" s="1109">
        <v>0</v>
      </c>
      <c r="O1333" s="1109">
        <v>0</v>
      </c>
      <c r="P1333" s="1109">
        <v>0</v>
      </c>
      <c r="Q1333" s="1109">
        <v>0</v>
      </c>
    </row>
    <row r="1334" spans="1:17">
      <c r="A1334" s="1109">
        <v>16875</v>
      </c>
      <c r="B1334" s="1110" t="s">
        <v>0</v>
      </c>
      <c r="C1334" s="1109">
        <v>11.875</v>
      </c>
      <c r="D1334" s="1109">
        <v>10.711</v>
      </c>
      <c r="E1334" s="1109">
        <v>71.8</v>
      </c>
      <c r="F1334" s="1109">
        <v>0</v>
      </c>
      <c r="G1334" s="1110" t="s">
        <v>10840</v>
      </c>
      <c r="H1334" s="1110" t="s">
        <v>4654</v>
      </c>
      <c r="I1334" s="1110" t="s">
        <v>10735</v>
      </c>
      <c r="J1334" s="1109">
        <v>0</v>
      </c>
      <c r="K1334" s="1109">
        <v>0</v>
      </c>
      <c r="L1334" s="1109">
        <v>0</v>
      </c>
      <c r="M1334" s="1109">
        <v>0</v>
      </c>
      <c r="N1334" s="1109">
        <v>0</v>
      </c>
      <c r="O1334" s="1109">
        <v>0</v>
      </c>
      <c r="P1334" s="1109">
        <v>0</v>
      </c>
      <c r="Q1334" s="1109">
        <v>0</v>
      </c>
    </row>
    <row r="1335" spans="1:17">
      <c r="A1335" s="1109">
        <v>16876</v>
      </c>
      <c r="B1335" s="1110" t="s">
        <v>0</v>
      </c>
      <c r="C1335" s="1109">
        <v>11.875</v>
      </c>
      <c r="D1335" s="1109">
        <v>10.711</v>
      </c>
      <c r="E1335" s="1109">
        <v>71.8</v>
      </c>
      <c r="F1335" s="1109">
        <v>0</v>
      </c>
      <c r="G1335" s="1110" t="s">
        <v>10840</v>
      </c>
      <c r="H1335" s="1110" t="s">
        <v>4654</v>
      </c>
      <c r="I1335" s="1110" t="s">
        <v>10837</v>
      </c>
      <c r="J1335" s="1109">
        <v>0</v>
      </c>
      <c r="K1335" s="1109">
        <v>0</v>
      </c>
      <c r="L1335" s="1109">
        <v>0</v>
      </c>
      <c r="M1335" s="1109">
        <v>0</v>
      </c>
      <c r="N1335" s="1109">
        <v>0</v>
      </c>
      <c r="O1335" s="1109">
        <v>0</v>
      </c>
      <c r="P1335" s="1109">
        <v>0</v>
      </c>
      <c r="Q1335" s="1109">
        <v>0</v>
      </c>
    </row>
    <row r="1336" spans="1:17">
      <c r="A1336" s="1109">
        <v>16877</v>
      </c>
      <c r="B1336" s="1110" t="s">
        <v>0</v>
      </c>
      <c r="C1336" s="1109">
        <v>11.875</v>
      </c>
      <c r="D1336" s="1109">
        <v>10.711</v>
      </c>
      <c r="E1336" s="1109">
        <v>71.8</v>
      </c>
      <c r="F1336" s="1109">
        <v>0</v>
      </c>
      <c r="G1336" s="1110" t="s">
        <v>10842</v>
      </c>
      <c r="H1336" s="1110" t="s">
        <v>4654</v>
      </c>
      <c r="I1336" s="1110" t="s">
        <v>10841</v>
      </c>
      <c r="J1336" s="1109">
        <v>0</v>
      </c>
      <c r="K1336" s="1109">
        <v>0</v>
      </c>
      <c r="L1336" s="1109">
        <v>0</v>
      </c>
      <c r="M1336" s="1109">
        <v>0</v>
      </c>
      <c r="N1336" s="1109">
        <v>0</v>
      </c>
      <c r="O1336" s="1109">
        <v>0</v>
      </c>
      <c r="P1336" s="1109">
        <v>0</v>
      </c>
      <c r="Q1336" s="1109">
        <v>0</v>
      </c>
    </row>
    <row r="1337" spans="1:17">
      <c r="A1337" s="1109">
        <v>16878</v>
      </c>
      <c r="B1337" s="1110" t="s">
        <v>0</v>
      </c>
      <c r="C1337" s="1109">
        <v>11.875</v>
      </c>
      <c r="D1337" s="1109">
        <v>10.711</v>
      </c>
      <c r="E1337" s="1109">
        <v>71.8</v>
      </c>
      <c r="F1337" s="1109">
        <v>0</v>
      </c>
      <c r="G1337" s="1110" t="s">
        <v>10842</v>
      </c>
      <c r="H1337" s="1110" t="s">
        <v>4654</v>
      </c>
      <c r="I1337" s="1110" t="s">
        <v>10760</v>
      </c>
      <c r="J1337" s="1109">
        <v>0</v>
      </c>
      <c r="K1337" s="1109">
        <v>0</v>
      </c>
      <c r="L1337" s="1109">
        <v>0</v>
      </c>
      <c r="M1337" s="1109">
        <v>0</v>
      </c>
      <c r="N1337" s="1109">
        <v>0</v>
      </c>
      <c r="O1337" s="1109">
        <v>0</v>
      </c>
      <c r="P1337" s="1109">
        <v>0</v>
      </c>
      <c r="Q1337" s="1109">
        <v>0</v>
      </c>
    </row>
    <row r="1338" spans="1:17">
      <c r="A1338" s="1109">
        <v>16879</v>
      </c>
      <c r="B1338" s="1110" t="s">
        <v>0</v>
      </c>
      <c r="C1338" s="1109">
        <v>11.875</v>
      </c>
      <c r="D1338" s="1109">
        <v>10.711</v>
      </c>
      <c r="E1338" s="1109">
        <v>71.8</v>
      </c>
      <c r="F1338" s="1109">
        <v>0</v>
      </c>
      <c r="G1338" s="1110" t="s">
        <v>10842</v>
      </c>
      <c r="H1338" s="1110" t="s">
        <v>4654</v>
      </c>
      <c r="I1338" s="1110" t="s">
        <v>10835</v>
      </c>
      <c r="J1338" s="1109">
        <v>0</v>
      </c>
      <c r="K1338" s="1109">
        <v>0</v>
      </c>
      <c r="L1338" s="1109">
        <v>0</v>
      </c>
      <c r="M1338" s="1109">
        <v>0</v>
      </c>
      <c r="N1338" s="1109">
        <v>0</v>
      </c>
      <c r="O1338" s="1109">
        <v>0</v>
      </c>
      <c r="P1338" s="1109">
        <v>0</v>
      </c>
      <c r="Q1338" s="1109">
        <v>0</v>
      </c>
    </row>
    <row r="1339" spans="1:17">
      <c r="A1339" s="1109">
        <v>16880</v>
      </c>
      <c r="B1339" s="1110" t="s">
        <v>0</v>
      </c>
      <c r="C1339" s="1109">
        <v>11.875</v>
      </c>
      <c r="D1339" s="1109">
        <v>10.711</v>
      </c>
      <c r="E1339" s="1109">
        <v>71.8</v>
      </c>
      <c r="F1339" s="1109">
        <v>0</v>
      </c>
      <c r="G1339" s="1110" t="s">
        <v>10842</v>
      </c>
      <c r="H1339" s="1110" t="s">
        <v>4654</v>
      </c>
      <c r="I1339" s="1110" t="s">
        <v>10735</v>
      </c>
      <c r="J1339" s="1109">
        <v>0</v>
      </c>
      <c r="K1339" s="1109">
        <v>0</v>
      </c>
      <c r="L1339" s="1109">
        <v>0</v>
      </c>
      <c r="M1339" s="1109">
        <v>0</v>
      </c>
      <c r="N1339" s="1109">
        <v>0</v>
      </c>
      <c r="O1339" s="1109">
        <v>0</v>
      </c>
      <c r="P1339" s="1109">
        <v>0</v>
      </c>
      <c r="Q1339" s="1109">
        <v>0</v>
      </c>
    </row>
    <row r="1340" spans="1:17">
      <c r="A1340" s="1109">
        <v>16881</v>
      </c>
      <c r="B1340" s="1110" t="s">
        <v>0</v>
      </c>
      <c r="C1340" s="1109">
        <v>11.875</v>
      </c>
      <c r="D1340" s="1109">
        <v>10.711</v>
      </c>
      <c r="E1340" s="1109">
        <v>71.8</v>
      </c>
      <c r="F1340" s="1109">
        <v>0</v>
      </c>
      <c r="G1340" s="1110" t="s">
        <v>10842</v>
      </c>
      <c r="H1340" s="1110" t="s">
        <v>4654</v>
      </c>
      <c r="I1340" s="1110" t="s">
        <v>10837</v>
      </c>
      <c r="J1340" s="1109">
        <v>0</v>
      </c>
      <c r="K1340" s="1109">
        <v>0</v>
      </c>
      <c r="L1340" s="1109">
        <v>0</v>
      </c>
      <c r="M1340" s="1109">
        <v>0</v>
      </c>
      <c r="N1340" s="1109">
        <v>0</v>
      </c>
      <c r="O1340" s="1109">
        <v>0</v>
      </c>
      <c r="P1340" s="1109">
        <v>0</v>
      </c>
      <c r="Q1340" s="1109">
        <v>0</v>
      </c>
    </row>
    <row r="1341" spans="1:17">
      <c r="A1341" s="1109">
        <v>16882</v>
      </c>
      <c r="B1341" s="1110" t="s">
        <v>0</v>
      </c>
      <c r="C1341" s="1109">
        <v>11.875</v>
      </c>
      <c r="D1341" s="1109">
        <v>10.711</v>
      </c>
      <c r="E1341" s="1109">
        <v>71.8</v>
      </c>
      <c r="F1341" s="1109">
        <v>0</v>
      </c>
      <c r="G1341" s="1110" t="s">
        <v>10842</v>
      </c>
      <c r="H1341" s="1110" t="s">
        <v>4654</v>
      </c>
      <c r="I1341" s="1110" t="s">
        <v>10832</v>
      </c>
      <c r="J1341" s="1109">
        <v>0</v>
      </c>
      <c r="K1341" s="1109">
        <v>0</v>
      </c>
      <c r="L1341" s="1109">
        <v>0</v>
      </c>
      <c r="M1341" s="1109">
        <v>0</v>
      </c>
      <c r="N1341" s="1109">
        <v>0</v>
      </c>
      <c r="O1341" s="1109">
        <v>0</v>
      </c>
      <c r="P1341" s="1109">
        <v>0</v>
      </c>
      <c r="Q1341" s="1109">
        <v>0</v>
      </c>
    </row>
    <row r="1342" spans="1:17">
      <c r="A1342" s="1109">
        <v>16883</v>
      </c>
      <c r="B1342" s="1110" t="s">
        <v>0</v>
      </c>
      <c r="C1342" s="1109">
        <v>11.875</v>
      </c>
      <c r="D1342" s="1109">
        <v>10.711</v>
      </c>
      <c r="E1342" s="1109">
        <v>71.8</v>
      </c>
      <c r="F1342" s="1109">
        <v>0</v>
      </c>
      <c r="G1342" s="1110" t="s">
        <v>10842</v>
      </c>
      <c r="H1342" s="1110" t="s">
        <v>4654</v>
      </c>
      <c r="I1342" s="1110" t="s">
        <v>10839</v>
      </c>
      <c r="J1342" s="1109">
        <v>0</v>
      </c>
      <c r="K1342" s="1109">
        <v>0</v>
      </c>
      <c r="L1342" s="1109">
        <v>0</v>
      </c>
      <c r="M1342" s="1109">
        <v>0</v>
      </c>
      <c r="N1342" s="1109">
        <v>0</v>
      </c>
      <c r="O1342" s="1109">
        <v>0</v>
      </c>
      <c r="P1342" s="1109">
        <v>0</v>
      </c>
      <c r="Q1342" s="1109">
        <v>0</v>
      </c>
    </row>
    <row r="1343" spans="1:17">
      <c r="A1343" s="1109">
        <v>16884</v>
      </c>
      <c r="B1343" s="1110" t="s">
        <v>0</v>
      </c>
      <c r="C1343" s="1109">
        <v>11.875</v>
      </c>
      <c r="D1343" s="1109">
        <v>10.711</v>
      </c>
      <c r="E1343" s="1109">
        <v>71.8</v>
      </c>
      <c r="F1343" s="1109">
        <v>0</v>
      </c>
      <c r="G1343" s="1110" t="s">
        <v>10784</v>
      </c>
      <c r="H1343" s="1110" t="s">
        <v>4654</v>
      </c>
      <c r="I1343" s="1110" t="s">
        <v>10841</v>
      </c>
      <c r="J1343" s="1109">
        <v>0</v>
      </c>
      <c r="K1343" s="1109">
        <v>0</v>
      </c>
      <c r="L1343" s="1109">
        <v>0</v>
      </c>
      <c r="M1343" s="1109">
        <v>0</v>
      </c>
      <c r="N1343" s="1109">
        <v>0</v>
      </c>
      <c r="O1343" s="1109">
        <v>0</v>
      </c>
      <c r="P1343" s="1109">
        <v>0</v>
      </c>
      <c r="Q1343" s="1109">
        <v>0</v>
      </c>
    </row>
    <row r="1344" spans="1:17">
      <c r="A1344" s="1109">
        <v>16885</v>
      </c>
      <c r="B1344" s="1110" t="s">
        <v>0</v>
      </c>
      <c r="C1344" s="1109">
        <v>11.875</v>
      </c>
      <c r="D1344" s="1109">
        <v>10.711</v>
      </c>
      <c r="E1344" s="1109">
        <v>71.8</v>
      </c>
      <c r="F1344" s="1109">
        <v>0</v>
      </c>
      <c r="G1344" s="1110" t="s">
        <v>10784</v>
      </c>
      <c r="H1344" s="1110" t="s">
        <v>4654</v>
      </c>
      <c r="I1344" s="1110" t="s">
        <v>10760</v>
      </c>
      <c r="J1344" s="1109">
        <v>0</v>
      </c>
      <c r="K1344" s="1109">
        <v>0</v>
      </c>
      <c r="L1344" s="1109">
        <v>0</v>
      </c>
      <c r="M1344" s="1109">
        <v>0</v>
      </c>
      <c r="N1344" s="1109">
        <v>0</v>
      </c>
      <c r="O1344" s="1109">
        <v>0</v>
      </c>
      <c r="P1344" s="1109">
        <v>0</v>
      </c>
      <c r="Q1344" s="1109">
        <v>0</v>
      </c>
    </row>
    <row r="1345" spans="1:17">
      <c r="A1345" s="1109">
        <v>16886</v>
      </c>
      <c r="B1345" s="1110" t="s">
        <v>0</v>
      </c>
      <c r="C1345" s="1109">
        <v>11.875</v>
      </c>
      <c r="D1345" s="1109">
        <v>10.711</v>
      </c>
      <c r="E1345" s="1109">
        <v>71.8</v>
      </c>
      <c r="F1345" s="1109">
        <v>0</v>
      </c>
      <c r="G1345" s="1110" t="s">
        <v>10784</v>
      </c>
      <c r="H1345" s="1110" t="s">
        <v>4654</v>
      </c>
      <c r="I1345" s="1110" t="s">
        <v>10834</v>
      </c>
      <c r="J1345" s="1109">
        <v>0</v>
      </c>
      <c r="K1345" s="1109">
        <v>0</v>
      </c>
      <c r="L1345" s="1109">
        <v>0</v>
      </c>
      <c r="M1345" s="1109">
        <v>0</v>
      </c>
      <c r="N1345" s="1109">
        <v>0</v>
      </c>
      <c r="O1345" s="1109">
        <v>0</v>
      </c>
      <c r="P1345" s="1109">
        <v>0</v>
      </c>
      <c r="Q1345" s="1109">
        <v>0</v>
      </c>
    </row>
    <row r="1346" spans="1:17">
      <c r="A1346" s="1109">
        <v>16887</v>
      </c>
      <c r="B1346" s="1110" t="s">
        <v>0</v>
      </c>
      <c r="C1346" s="1109">
        <v>11.875</v>
      </c>
      <c r="D1346" s="1109">
        <v>10.711</v>
      </c>
      <c r="E1346" s="1109">
        <v>71.8</v>
      </c>
      <c r="F1346" s="1109">
        <v>0</v>
      </c>
      <c r="G1346" s="1110" t="s">
        <v>10784</v>
      </c>
      <c r="H1346" s="1110" t="s">
        <v>4654</v>
      </c>
      <c r="I1346" s="1110" t="s">
        <v>10835</v>
      </c>
      <c r="J1346" s="1109">
        <v>0</v>
      </c>
      <c r="K1346" s="1109">
        <v>0</v>
      </c>
      <c r="L1346" s="1109">
        <v>0</v>
      </c>
      <c r="M1346" s="1109">
        <v>0</v>
      </c>
      <c r="N1346" s="1109">
        <v>0</v>
      </c>
      <c r="O1346" s="1109">
        <v>0</v>
      </c>
      <c r="P1346" s="1109">
        <v>0</v>
      </c>
      <c r="Q1346" s="1109">
        <v>0</v>
      </c>
    </row>
    <row r="1347" spans="1:17">
      <c r="A1347" s="1109">
        <v>16888</v>
      </c>
      <c r="B1347" s="1110" t="s">
        <v>0</v>
      </c>
      <c r="C1347" s="1109">
        <v>11.875</v>
      </c>
      <c r="D1347" s="1109">
        <v>10.711</v>
      </c>
      <c r="E1347" s="1109">
        <v>71.8</v>
      </c>
      <c r="F1347" s="1109">
        <v>0</v>
      </c>
      <c r="G1347" s="1110" t="s">
        <v>10784</v>
      </c>
      <c r="H1347" s="1110" t="s">
        <v>4654</v>
      </c>
      <c r="I1347" s="1110" t="s">
        <v>10735</v>
      </c>
      <c r="J1347" s="1109">
        <v>0</v>
      </c>
      <c r="K1347" s="1109">
        <v>0</v>
      </c>
      <c r="L1347" s="1109">
        <v>0</v>
      </c>
      <c r="M1347" s="1109">
        <v>0</v>
      </c>
      <c r="N1347" s="1109">
        <v>0</v>
      </c>
      <c r="O1347" s="1109">
        <v>0</v>
      </c>
      <c r="P1347" s="1109">
        <v>0</v>
      </c>
      <c r="Q1347" s="1109">
        <v>0</v>
      </c>
    </row>
    <row r="1348" spans="1:17">
      <c r="A1348" s="1109">
        <v>16889</v>
      </c>
      <c r="B1348" s="1110" t="s">
        <v>0</v>
      </c>
      <c r="C1348" s="1109">
        <v>11.875</v>
      </c>
      <c r="D1348" s="1109">
        <v>10.711</v>
      </c>
      <c r="E1348" s="1109">
        <v>71.8</v>
      </c>
      <c r="F1348" s="1109">
        <v>0</v>
      </c>
      <c r="G1348" s="1110" t="s">
        <v>10784</v>
      </c>
      <c r="H1348" s="1110" t="s">
        <v>4654</v>
      </c>
      <c r="I1348" s="1110" t="s">
        <v>10837</v>
      </c>
      <c r="J1348" s="1109">
        <v>0</v>
      </c>
      <c r="K1348" s="1109">
        <v>0</v>
      </c>
      <c r="L1348" s="1109">
        <v>0</v>
      </c>
      <c r="M1348" s="1109">
        <v>0</v>
      </c>
      <c r="N1348" s="1109">
        <v>0</v>
      </c>
      <c r="O1348" s="1109">
        <v>0</v>
      </c>
      <c r="P1348" s="1109">
        <v>0</v>
      </c>
      <c r="Q1348" s="1109">
        <v>0</v>
      </c>
    </row>
    <row r="1349" spans="1:17">
      <c r="A1349" s="1109">
        <v>16890</v>
      </c>
      <c r="B1349" s="1110" t="s">
        <v>0</v>
      </c>
      <c r="C1349" s="1109">
        <v>11.875</v>
      </c>
      <c r="D1349" s="1109">
        <v>10.711</v>
      </c>
      <c r="E1349" s="1109">
        <v>71.8</v>
      </c>
      <c r="F1349" s="1109">
        <v>0</v>
      </c>
      <c r="G1349" s="1110" t="s">
        <v>10784</v>
      </c>
      <c r="H1349" s="1110" t="s">
        <v>4654</v>
      </c>
      <c r="I1349" s="1110" t="s">
        <v>10832</v>
      </c>
      <c r="J1349" s="1109">
        <v>0</v>
      </c>
      <c r="K1349" s="1109">
        <v>0</v>
      </c>
      <c r="L1349" s="1109">
        <v>0</v>
      </c>
      <c r="M1349" s="1109">
        <v>0</v>
      </c>
      <c r="N1349" s="1109">
        <v>0</v>
      </c>
      <c r="O1349" s="1109">
        <v>0</v>
      </c>
      <c r="P1349" s="1109">
        <v>0</v>
      </c>
      <c r="Q1349" s="1109">
        <v>0</v>
      </c>
    </row>
    <row r="1350" spans="1:17">
      <c r="A1350" s="1109">
        <v>16891</v>
      </c>
      <c r="B1350" s="1110" t="s">
        <v>0</v>
      </c>
      <c r="C1350" s="1109">
        <v>11.875</v>
      </c>
      <c r="D1350" s="1109">
        <v>10.711</v>
      </c>
      <c r="E1350" s="1109">
        <v>71.8</v>
      </c>
      <c r="F1350" s="1109">
        <v>0</v>
      </c>
      <c r="G1350" s="1110" t="s">
        <v>10784</v>
      </c>
      <c r="H1350" s="1110" t="s">
        <v>4654</v>
      </c>
      <c r="I1350" s="1110" t="s">
        <v>10839</v>
      </c>
      <c r="J1350" s="1109">
        <v>0</v>
      </c>
      <c r="K1350" s="1109">
        <v>0</v>
      </c>
      <c r="L1350" s="1109">
        <v>0</v>
      </c>
      <c r="M1350" s="1109">
        <v>0</v>
      </c>
      <c r="N1350" s="1109">
        <v>0</v>
      </c>
      <c r="O1350" s="1109">
        <v>0</v>
      </c>
      <c r="P1350" s="1109">
        <v>0</v>
      </c>
      <c r="Q1350" s="1109">
        <v>0</v>
      </c>
    </row>
    <row r="1351" spans="1:17">
      <c r="A1351" s="1109">
        <v>16892</v>
      </c>
      <c r="B1351" s="1110" t="s">
        <v>0</v>
      </c>
      <c r="C1351" s="1109">
        <v>11.875</v>
      </c>
      <c r="D1351" s="1109">
        <v>10.711</v>
      </c>
      <c r="E1351" s="1109">
        <v>71.8</v>
      </c>
      <c r="F1351" s="1109">
        <v>0</v>
      </c>
      <c r="G1351" s="1110" t="s">
        <v>10741</v>
      </c>
      <c r="H1351" s="1110" t="s">
        <v>4654</v>
      </c>
      <c r="I1351" s="1110" t="s">
        <v>10841</v>
      </c>
      <c r="J1351" s="1109">
        <v>0</v>
      </c>
      <c r="K1351" s="1109">
        <v>0</v>
      </c>
      <c r="L1351" s="1109">
        <v>0</v>
      </c>
      <c r="M1351" s="1109">
        <v>0</v>
      </c>
      <c r="N1351" s="1109">
        <v>0</v>
      </c>
      <c r="O1351" s="1109">
        <v>0</v>
      </c>
      <c r="P1351" s="1109">
        <v>0</v>
      </c>
      <c r="Q1351" s="1109">
        <v>0</v>
      </c>
    </row>
    <row r="1352" spans="1:17">
      <c r="A1352" s="1109">
        <v>16893</v>
      </c>
      <c r="B1352" s="1110" t="s">
        <v>0</v>
      </c>
      <c r="C1352" s="1109">
        <v>11.875</v>
      </c>
      <c r="D1352" s="1109">
        <v>10.711</v>
      </c>
      <c r="E1352" s="1109">
        <v>71.8</v>
      </c>
      <c r="F1352" s="1109">
        <v>0</v>
      </c>
      <c r="G1352" s="1110" t="s">
        <v>10741</v>
      </c>
      <c r="H1352" s="1110" t="s">
        <v>4654</v>
      </c>
      <c r="I1352" s="1110" t="s">
        <v>10760</v>
      </c>
      <c r="J1352" s="1109">
        <v>0</v>
      </c>
      <c r="K1352" s="1109">
        <v>0</v>
      </c>
      <c r="L1352" s="1109">
        <v>0</v>
      </c>
      <c r="M1352" s="1109">
        <v>0</v>
      </c>
      <c r="N1352" s="1109">
        <v>0</v>
      </c>
      <c r="O1352" s="1109">
        <v>0</v>
      </c>
      <c r="P1352" s="1109">
        <v>0</v>
      </c>
      <c r="Q1352" s="1109">
        <v>0</v>
      </c>
    </row>
    <row r="1353" spans="1:17">
      <c r="A1353" s="1109">
        <v>16894</v>
      </c>
      <c r="B1353" s="1110" t="s">
        <v>0</v>
      </c>
      <c r="C1353" s="1109">
        <v>11.875</v>
      </c>
      <c r="D1353" s="1109">
        <v>10.711</v>
      </c>
      <c r="E1353" s="1109">
        <v>71.8</v>
      </c>
      <c r="F1353" s="1109">
        <v>0</v>
      </c>
      <c r="G1353" s="1110" t="s">
        <v>10741</v>
      </c>
      <c r="H1353" s="1110" t="s">
        <v>4654</v>
      </c>
      <c r="I1353" s="1110" t="s">
        <v>10834</v>
      </c>
      <c r="J1353" s="1109">
        <v>0</v>
      </c>
      <c r="K1353" s="1109">
        <v>0</v>
      </c>
      <c r="L1353" s="1109">
        <v>0</v>
      </c>
      <c r="M1353" s="1109">
        <v>0</v>
      </c>
      <c r="N1353" s="1109">
        <v>0</v>
      </c>
      <c r="O1353" s="1109">
        <v>0</v>
      </c>
      <c r="P1353" s="1109">
        <v>0</v>
      </c>
      <c r="Q1353" s="1109">
        <v>0</v>
      </c>
    </row>
    <row r="1354" spans="1:17">
      <c r="A1354" s="1109">
        <v>16895</v>
      </c>
      <c r="B1354" s="1110" t="s">
        <v>0</v>
      </c>
      <c r="C1354" s="1109">
        <v>11.875</v>
      </c>
      <c r="D1354" s="1109">
        <v>10.711</v>
      </c>
      <c r="E1354" s="1109">
        <v>71.8</v>
      </c>
      <c r="F1354" s="1109">
        <v>0</v>
      </c>
      <c r="G1354" s="1110" t="s">
        <v>10741</v>
      </c>
      <c r="H1354" s="1110" t="s">
        <v>4654</v>
      </c>
      <c r="I1354" s="1110" t="s">
        <v>10835</v>
      </c>
      <c r="J1354" s="1109">
        <v>0</v>
      </c>
      <c r="K1354" s="1109">
        <v>0</v>
      </c>
      <c r="L1354" s="1109">
        <v>0</v>
      </c>
      <c r="M1354" s="1109">
        <v>0</v>
      </c>
      <c r="N1354" s="1109">
        <v>0</v>
      </c>
      <c r="O1354" s="1109">
        <v>0</v>
      </c>
      <c r="P1354" s="1109">
        <v>0</v>
      </c>
      <c r="Q1354" s="1109">
        <v>0</v>
      </c>
    </row>
    <row r="1355" spans="1:17">
      <c r="A1355" s="1109">
        <v>16896</v>
      </c>
      <c r="B1355" s="1110" t="s">
        <v>0</v>
      </c>
      <c r="C1355" s="1109">
        <v>11.875</v>
      </c>
      <c r="D1355" s="1109">
        <v>10.711</v>
      </c>
      <c r="E1355" s="1109">
        <v>71.8</v>
      </c>
      <c r="F1355" s="1109">
        <v>0</v>
      </c>
      <c r="G1355" s="1110" t="s">
        <v>10741</v>
      </c>
      <c r="H1355" s="1110" t="s">
        <v>4654</v>
      </c>
      <c r="I1355" s="1110" t="s">
        <v>10735</v>
      </c>
      <c r="J1355" s="1109">
        <v>0</v>
      </c>
      <c r="K1355" s="1109">
        <v>0</v>
      </c>
      <c r="L1355" s="1109">
        <v>0</v>
      </c>
      <c r="M1355" s="1109">
        <v>0</v>
      </c>
      <c r="N1355" s="1109">
        <v>0</v>
      </c>
      <c r="O1355" s="1109">
        <v>0</v>
      </c>
      <c r="P1355" s="1109">
        <v>0</v>
      </c>
      <c r="Q1355" s="1109">
        <v>0</v>
      </c>
    </row>
    <row r="1356" spans="1:17">
      <c r="A1356" s="1109">
        <v>16897</v>
      </c>
      <c r="B1356" s="1110" t="s">
        <v>0</v>
      </c>
      <c r="C1356" s="1109">
        <v>11.875</v>
      </c>
      <c r="D1356" s="1109">
        <v>10.711</v>
      </c>
      <c r="E1356" s="1109">
        <v>71.8</v>
      </c>
      <c r="F1356" s="1109">
        <v>0</v>
      </c>
      <c r="G1356" s="1110" t="s">
        <v>10741</v>
      </c>
      <c r="H1356" s="1110" t="s">
        <v>4654</v>
      </c>
      <c r="I1356" s="1110" t="s">
        <v>10837</v>
      </c>
      <c r="J1356" s="1109">
        <v>0</v>
      </c>
      <c r="K1356" s="1109">
        <v>0</v>
      </c>
      <c r="L1356" s="1109">
        <v>0</v>
      </c>
      <c r="M1356" s="1109">
        <v>0</v>
      </c>
      <c r="N1356" s="1109">
        <v>0</v>
      </c>
      <c r="O1356" s="1109">
        <v>0</v>
      </c>
      <c r="P1356" s="1109">
        <v>0</v>
      </c>
      <c r="Q1356" s="1109">
        <v>0</v>
      </c>
    </row>
    <row r="1357" spans="1:17">
      <c r="A1357" s="1109">
        <v>16898</v>
      </c>
      <c r="B1357" s="1110" t="s">
        <v>0</v>
      </c>
      <c r="C1357" s="1109">
        <v>11.875</v>
      </c>
      <c r="D1357" s="1109">
        <v>10.711</v>
      </c>
      <c r="E1357" s="1109">
        <v>71.8</v>
      </c>
      <c r="F1357" s="1109">
        <v>0</v>
      </c>
      <c r="G1357" s="1110" t="s">
        <v>10741</v>
      </c>
      <c r="H1357" s="1110" t="s">
        <v>4654</v>
      </c>
      <c r="I1357" s="1110" t="s">
        <v>10832</v>
      </c>
      <c r="J1357" s="1109">
        <v>0</v>
      </c>
      <c r="K1357" s="1109">
        <v>0</v>
      </c>
      <c r="L1357" s="1109">
        <v>0</v>
      </c>
      <c r="M1357" s="1109">
        <v>0</v>
      </c>
      <c r="N1357" s="1109">
        <v>0</v>
      </c>
      <c r="O1357" s="1109">
        <v>0</v>
      </c>
      <c r="P1357" s="1109">
        <v>0</v>
      </c>
      <c r="Q1357" s="1109">
        <v>0</v>
      </c>
    </row>
    <row r="1358" spans="1:17">
      <c r="A1358" s="1109">
        <v>16899</v>
      </c>
      <c r="B1358" s="1110" t="s">
        <v>0</v>
      </c>
      <c r="C1358" s="1109">
        <v>11.875</v>
      </c>
      <c r="D1358" s="1109">
        <v>10.711</v>
      </c>
      <c r="E1358" s="1109">
        <v>71.8</v>
      </c>
      <c r="F1358" s="1109">
        <v>0</v>
      </c>
      <c r="G1358" s="1110" t="s">
        <v>10741</v>
      </c>
      <c r="H1358" s="1110" t="s">
        <v>4654</v>
      </c>
      <c r="I1358" s="1110" t="s">
        <v>10839</v>
      </c>
      <c r="J1358" s="1109">
        <v>0</v>
      </c>
      <c r="K1358" s="1109">
        <v>0</v>
      </c>
      <c r="L1358" s="1109">
        <v>0</v>
      </c>
      <c r="M1358" s="1109">
        <v>0</v>
      </c>
      <c r="N1358" s="1109">
        <v>0</v>
      </c>
      <c r="O1358" s="1109">
        <v>0</v>
      </c>
      <c r="P1358" s="1109">
        <v>0</v>
      </c>
      <c r="Q1358" s="1109">
        <v>0</v>
      </c>
    </row>
    <row r="1359" spans="1:17">
      <c r="A1359" s="1109">
        <v>16900</v>
      </c>
      <c r="B1359" s="1110" t="s">
        <v>0</v>
      </c>
      <c r="C1359" s="1109">
        <v>11.875</v>
      </c>
      <c r="D1359" s="1109">
        <v>10.711</v>
      </c>
      <c r="E1359" s="1109">
        <v>71.8</v>
      </c>
      <c r="F1359" s="1109">
        <v>0</v>
      </c>
      <c r="G1359" s="1110" t="s">
        <v>10833</v>
      </c>
      <c r="H1359" s="1110" t="s">
        <v>4654</v>
      </c>
      <c r="I1359" s="1110" t="s">
        <v>10841</v>
      </c>
      <c r="J1359" s="1109">
        <v>0</v>
      </c>
      <c r="K1359" s="1109">
        <v>0</v>
      </c>
      <c r="L1359" s="1109">
        <v>0</v>
      </c>
      <c r="M1359" s="1109">
        <v>0</v>
      </c>
      <c r="N1359" s="1109">
        <v>0</v>
      </c>
      <c r="O1359" s="1109">
        <v>0</v>
      </c>
      <c r="P1359" s="1109">
        <v>0</v>
      </c>
      <c r="Q1359" s="1109">
        <v>0</v>
      </c>
    </row>
    <row r="1360" spans="1:17">
      <c r="A1360" s="1109">
        <v>16901</v>
      </c>
      <c r="B1360" s="1110" t="s">
        <v>0</v>
      </c>
      <c r="C1360" s="1109">
        <v>11.875</v>
      </c>
      <c r="D1360" s="1109">
        <v>10.711</v>
      </c>
      <c r="E1360" s="1109">
        <v>71.8</v>
      </c>
      <c r="F1360" s="1109">
        <v>0</v>
      </c>
      <c r="G1360" s="1110" t="s">
        <v>10833</v>
      </c>
      <c r="H1360" s="1110" t="s">
        <v>4654</v>
      </c>
      <c r="I1360" s="1110" t="s">
        <v>10760</v>
      </c>
      <c r="J1360" s="1109">
        <v>0</v>
      </c>
      <c r="K1360" s="1109">
        <v>0</v>
      </c>
      <c r="L1360" s="1109">
        <v>0</v>
      </c>
      <c r="M1360" s="1109">
        <v>0</v>
      </c>
      <c r="N1360" s="1109">
        <v>0</v>
      </c>
      <c r="O1360" s="1109">
        <v>0</v>
      </c>
      <c r="P1360" s="1109">
        <v>0</v>
      </c>
      <c r="Q1360" s="1109">
        <v>0</v>
      </c>
    </row>
    <row r="1361" spans="1:17">
      <c r="A1361" s="1109">
        <v>16902</v>
      </c>
      <c r="B1361" s="1110" t="s">
        <v>0</v>
      </c>
      <c r="C1361" s="1109">
        <v>11.875</v>
      </c>
      <c r="D1361" s="1109">
        <v>10.711</v>
      </c>
      <c r="E1361" s="1109">
        <v>71.8</v>
      </c>
      <c r="F1361" s="1109">
        <v>0</v>
      </c>
      <c r="G1361" s="1110" t="s">
        <v>10833</v>
      </c>
      <c r="H1361" s="1110" t="s">
        <v>4654</v>
      </c>
      <c r="I1361" s="1110" t="s">
        <v>10834</v>
      </c>
      <c r="J1361" s="1109">
        <v>0</v>
      </c>
      <c r="K1361" s="1109">
        <v>0</v>
      </c>
      <c r="L1361" s="1109">
        <v>0</v>
      </c>
      <c r="M1361" s="1109">
        <v>0</v>
      </c>
      <c r="N1361" s="1109">
        <v>0</v>
      </c>
      <c r="O1361" s="1109">
        <v>0</v>
      </c>
      <c r="P1361" s="1109">
        <v>0</v>
      </c>
      <c r="Q1361" s="1109">
        <v>0</v>
      </c>
    </row>
    <row r="1362" spans="1:17">
      <c r="A1362" s="1109">
        <v>16903</v>
      </c>
      <c r="B1362" s="1110" t="s">
        <v>0</v>
      </c>
      <c r="C1362" s="1109">
        <v>11.875</v>
      </c>
      <c r="D1362" s="1109">
        <v>10.711</v>
      </c>
      <c r="E1362" s="1109">
        <v>71.8</v>
      </c>
      <c r="F1362" s="1109">
        <v>0</v>
      </c>
      <c r="G1362" s="1110" t="s">
        <v>10833</v>
      </c>
      <c r="H1362" s="1110" t="s">
        <v>4654</v>
      </c>
      <c r="I1362" s="1110" t="s">
        <v>10835</v>
      </c>
      <c r="J1362" s="1109">
        <v>0</v>
      </c>
      <c r="K1362" s="1109">
        <v>0</v>
      </c>
      <c r="L1362" s="1109">
        <v>0</v>
      </c>
      <c r="M1362" s="1109">
        <v>0</v>
      </c>
      <c r="N1362" s="1109">
        <v>0</v>
      </c>
      <c r="O1362" s="1109">
        <v>0</v>
      </c>
      <c r="P1362" s="1109">
        <v>0</v>
      </c>
      <c r="Q1362" s="1109">
        <v>0</v>
      </c>
    </row>
    <row r="1363" spans="1:17">
      <c r="A1363" s="1109">
        <v>16904</v>
      </c>
      <c r="B1363" s="1110" t="s">
        <v>0</v>
      </c>
      <c r="C1363" s="1109">
        <v>11.875</v>
      </c>
      <c r="D1363" s="1109">
        <v>10.711</v>
      </c>
      <c r="E1363" s="1109">
        <v>71.8</v>
      </c>
      <c r="F1363" s="1109">
        <v>0</v>
      </c>
      <c r="G1363" s="1110" t="s">
        <v>10833</v>
      </c>
      <c r="H1363" s="1110" t="s">
        <v>4654</v>
      </c>
      <c r="I1363" s="1110" t="s">
        <v>10832</v>
      </c>
      <c r="J1363" s="1109">
        <v>0</v>
      </c>
      <c r="K1363" s="1109">
        <v>0</v>
      </c>
      <c r="L1363" s="1109">
        <v>0</v>
      </c>
      <c r="M1363" s="1109">
        <v>0</v>
      </c>
      <c r="N1363" s="1109">
        <v>0</v>
      </c>
      <c r="O1363" s="1109">
        <v>0</v>
      </c>
      <c r="P1363" s="1109">
        <v>0</v>
      </c>
      <c r="Q1363" s="1109">
        <v>0</v>
      </c>
    </row>
    <row r="1364" spans="1:17">
      <c r="A1364" s="1109">
        <v>16905</v>
      </c>
      <c r="B1364" s="1110" t="s">
        <v>0</v>
      </c>
      <c r="C1364" s="1109">
        <v>11.875</v>
      </c>
      <c r="D1364" s="1109">
        <v>10.711</v>
      </c>
      <c r="E1364" s="1109">
        <v>71.8</v>
      </c>
      <c r="F1364" s="1109">
        <v>0</v>
      </c>
      <c r="G1364" s="1110" t="s">
        <v>10833</v>
      </c>
      <c r="H1364" s="1110" t="s">
        <v>4654</v>
      </c>
      <c r="I1364" s="1110" t="s">
        <v>10839</v>
      </c>
      <c r="J1364" s="1109">
        <v>0</v>
      </c>
      <c r="K1364" s="1109">
        <v>0</v>
      </c>
      <c r="L1364" s="1109">
        <v>0</v>
      </c>
      <c r="M1364" s="1109">
        <v>0</v>
      </c>
      <c r="N1364" s="1109">
        <v>0</v>
      </c>
      <c r="O1364" s="1109">
        <v>0</v>
      </c>
      <c r="P1364" s="1109">
        <v>0</v>
      </c>
      <c r="Q1364" s="1109">
        <v>0</v>
      </c>
    </row>
    <row r="1365" spans="1:17">
      <c r="A1365" s="1109">
        <v>16906</v>
      </c>
      <c r="B1365" s="1110" t="s">
        <v>0</v>
      </c>
      <c r="C1365" s="1109">
        <v>11.875</v>
      </c>
      <c r="D1365" s="1109">
        <v>10.711</v>
      </c>
      <c r="E1365" s="1109">
        <v>71.8</v>
      </c>
      <c r="F1365" s="1109">
        <v>0</v>
      </c>
      <c r="G1365" s="1110" t="s">
        <v>10833</v>
      </c>
      <c r="H1365" s="1110" t="s">
        <v>4654</v>
      </c>
      <c r="I1365" s="1110" t="s">
        <v>10735</v>
      </c>
      <c r="J1365" s="1109">
        <v>0</v>
      </c>
      <c r="K1365" s="1109">
        <v>0</v>
      </c>
      <c r="L1365" s="1109">
        <v>0</v>
      </c>
      <c r="M1365" s="1109">
        <v>0</v>
      </c>
      <c r="N1365" s="1109">
        <v>0</v>
      </c>
      <c r="O1365" s="1109">
        <v>0</v>
      </c>
      <c r="P1365" s="1109">
        <v>0</v>
      </c>
      <c r="Q1365" s="1109">
        <v>0</v>
      </c>
    </row>
    <row r="1366" spans="1:17">
      <c r="A1366" s="1109">
        <v>16907</v>
      </c>
      <c r="B1366" s="1110" t="s">
        <v>0</v>
      </c>
      <c r="C1366" s="1109">
        <v>11.875</v>
      </c>
      <c r="D1366" s="1109">
        <v>10.711</v>
      </c>
      <c r="E1366" s="1109">
        <v>71.8</v>
      </c>
      <c r="F1366" s="1109">
        <v>0</v>
      </c>
      <c r="G1366" s="1110" t="s">
        <v>10833</v>
      </c>
      <c r="H1366" s="1110" t="s">
        <v>4654</v>
      </c>
      <c r="I1366" s="1110" t="s">
        <v>10837</v>
      </c>
      <c r="J1366" s="1109">
        <v>0</v>
      </c>
      <c r="K1366" s="1109">
        <v>0</v>
      </c>
      <c r="L1366" s="1109">
        <v>0</v>
      </c>
      <c r="M1366" s="1109">
        <v>0</v>
      </c>
      <c r="N1366" s="1109">
        <v>0</v>
      </c>
      <c r="O1366" s="1109">
        <v>0</v>
      </c>
      <c r="P1366" s="1109">
        <v>0</v>
      </c>
      <c r="Q1366" s="1109">
        <v>0</v>
      </c>
    </row>
    <row r="1367" spans="1:17">
      <c r="A1367" s="1109">
        <v>16908</v>
      </c>
      <c r="B1367" s="1110" t="s">
        <v>0</v>
      </c>
      <c r="C1367" s="1109">
        <v>11.875</v>
      </c>
      <c r="D1367" s="1109">
        <v>10.711</v>
      </c>
      <c r="E1367" s="1109">
        <v>71.8</v>
      </c>
      <c r="F1367" s="1109">
        <v>0</v>
      </c>
      <c r="G1367" s="1110" t="s">
        <v>10753</v>
      </c>
      <c r="H1367" s="1110" t="s">
        <v>4654</v>
      </c>
      <c r="I1367" s="1110" t="s">
        <v>10841</v>
      </c>
      <c r="J1367" s="1109">
        <v>0</v>
      </c>
      <c r="K1367" s="1109">
        <v>0</v>
      </c>
      <c r="L1367" s="1109">
        <v>0</v>
      </c>
      <c r="M1367" s="1109">
        <v>0</v>
      </c>
      <c r="N1367" s="1109">
        <v>0</v>
      </c>
      <c r="O1367" s="1109">
        <v>0</v>
      </c>
      <c r="P1367" s="1109">
        <v>0</v>
      </c>
      <c r="Q1367" s="1109">
        <v>0</v>
      </c>
    </row>
    <row r="1368" spans="1:17">
      <c r="A1368" s="1109">
        <v>16909</v>
      </c>
      <c r="B1368" s="1110" t="s">
        <v>0</v>
      </c>
      <c r="C1368" s="1109">
        <v>11.875</v>
      </c>
      <c r="D1368" s="1109">
        <v>10.711</v>
      </c>
      <c r="E1368" s="1109">
        <v>71.8</v>
      </c>
      <c r="F1368" s="1109">
        <v>0</v>
      </c>
      <c r="G1368" s="1110" t="s">
        <v>10753</v>
      </c>
      <c r="H1368" s="1110" t="s">
        <v>4654</v>
      </c>
      <c r="I1368" s="1110" t="s">
        <v>10760</v>
      </c>
      <c r="J1368" s="1109">
        <v>0</v>
      </c>
      <c r="K1368" s="1109">
        <v>0</v>
      </c>
      <c r="L1368" s="1109">
        <v>0</v>
      </c>
      <c r="M1368" s="1109">
        <v>0</v>
      </c>
      <c r="N1368" s="1109">
        <v>0</v>
      </c>
      <c r="O1368" s="1109">
        <v>0</v>
      </c>
      <c r="P1368" s="1109">
        <v>0</v>
      </c>
      <c r="Q1368" s="1109">
        <v>0</v>
      </c>
    </row>
    <row r="1369" spans="1:17">
      <c r="A1369" s="1109">
        <v>16910</v>
      </c>
      <c r="B1369" s="1110" t="s">
        <v>0</v>
      </c>
      <c r="C1369" s="1109">
        <v>11.875</v>
      </c>
      <c r="D1369" s="1109">
        <v>10.711</v>
      </c>
      <c r="E1369" s="1109">
        <v>71.8</v>
      </c>
      <c r="F1369" s="1109">
        <v>0</v>
      </c>
      <c r="G1369" s="1110" t="s">
        <v>10753</v>
      </c>
      <c r="H1369" s="1110" t="s">
        <v>4654</v>
      </c>
      <c r="I1369" s="1110" t="s">
        <v>10845</v>
      </c>
      <c r="J1369" s="1109">
        <v>0</v>
      </c>
      <c r="K1369" s="1109">
        <v>0</v>
      </c>
      <c r="L1369" s="1109">
        <v>0</v>
      </c>
      <c r="M1369" s="1109">
        <v>0</v>
      </c>
      <c r="N1369" s="1109">
        <v>0</v>
      </c>
      <c r="O1369" s="1109">
        <v>0</v>
      </c>
      <c r="P1369" s="1109">
        <v>0</v>
      </c>
      <c r="Q1369" s="1109">
        <v>0</v>
      </c>
    </row>
    <row r="1370" spans="1:17">
      <c r="A1370" s="1109">
        <v>16911</v>
      </c>
      <c r="B1370" s="1110" t="s">
        <v>0</v>
      </c>
      <c r="C1370" s="1109">
        <v>11.875</v>
      </c>
      <c r="D1370" s="1109">
        <v>10.711</v>
      </c>
      <c r="E1370" s="1109">
        <v>71.8</v>
      </c>
      <c r="F1370" s="1109">
        <v>0</v>
      </c>
      <c r="G1370" s="1110" t="s">
        <v>10753</v>
      </c>
      <c r="H1370" s="1110" t="s">
        <v>4654</v>
      </c>
      <c r="I1370" s="1110" t="s">
        <v>10834</v>
      </c>
      <c r="J1370" s="1109">
        <v>0</v>
      </c>
      <c r="K1370" s="1109">
        <v>0</v>
      </c>
      <c r="L1370" s="1109">
        <v>0</v>
      </c>
      <c r="M1370" s="1109">
        <v>0</v>
      </c>
      <c r="N1370" s="1109">
        <v>0</v>
      </c>
      <c r="O1370" s="1109">
        <v>0</v>
      </c>
      <c r="P1370" s="1109">
        <v>0</v>
      </c>
      <c r="Q1370" s="1109">
        <v>0</v>
      </c>
    </row>
    <row r="1371" spans="1:17">
      <c r="A1371" s="1109">
        <v>16912</v>
      </c>
      <c r="B1371" s="1110" t="s">
        <v>0</v>
      </c>
      <c r="C1371" s="1109">
        <v>11.875</v>
      </c>
      <c r="D1371" s="1109">
        <v>10.711</v>
      </c>
      <c r="E1371" s="1109">
        <v>71.8</v>
      </c>
      <c r="F1371" s="1109">
        <v>0</v>
      </c>
      <c r="G1371" s="1110" t="s">
        <v>10753</v>
      </c>
      <c r="H1371" s="1110" t="s">
        <v>4654</v>
      </c>
      <c r="I1371" s="1110" t="s">
        <v>10835</v>
      </c>
      <c r="J1371" s="1109">
        <v>0</v>
      </c>
      <c r="K1371" s="1109">
        <v>0</v>
      </c>
      <c r="L1371" s="1109">
        <v>0</v>
      </c>
      <c r="M1371" s="1109">
        <v>0</v>
      </c>
      <c r="N1371" s="1109">
        <v>0</v>
      </c>
      <c r="O1371" s="1109">
        <v>0</v>
      </c>
      <c r="P1371" s="1109">
        <v>0</v>
      </c>
      <c r="Q1371" s="1109">
        <v>0</v>
      </c>
    </row>
    <row r="1372" spans="1:17">
      <c r="A1372" s="1109">
        <v>16913</v>
      </c>
      <c r="B1372" s="1110" t="s">
        <v>0</v>
      </c>
      <c r="C1372" s="1109">
        <v>11.875</v>
      </c>
      <c r="D1372" s="1109">
        <v>10.711</v>
      </c>
      <c r="E1372" s="1109">
        <v>71.8</v>
      </c>
      <c r="F1372" s="1109">
        <v>0</v>
      </c>
      <c r="G1372" s="1110" t="s">
        <v>10753</v>
      </c>
      <c r="H1372" s="1110" t="s">
        <v>4654</v>
      </c>
      <c r="I1372" s="1110" t="s">
        <v>10735</v>
      </c>
      <c r="J1372" s="1109">
        <v>0</v>
      </c>
      <c r="K1372" s="1109">
        <v>0</v>
      </c>
      <c r="L1372" s="1109">
        <v>0</v>
      </c>
      <c r="M1372" s="1109">
        <v>0</v>
      </c>
      <c r="N1372" s="1109">
        <v>0</v>
      </c>
      <c r="O1372" s="1109">
        <v>0</v>
      </c>
      <c r="P1372" s="1109">
        <v>0</v>
      </c>
      <c r="Q1372" s="1109">
        <v>0</v>
      </c>
    </row>
    <row r="1373" spans="1:17">
      <c r="A1373" s="1109">
        <v>16914</v>
      </c>
      <c r="B1373" s="1110" t="s">
        <v>0</v>
      </c>
      <c r="C1373" s="1109">
        <v>11.875</v>
      </c>
      <c r="D1373" s="1109">
        <v>10.711</v>
      </c>
      <c r="E1373" s="1109">
        <v>71.8</v>
      </c>
      <c r="F1373" s="1109">
        <v>0</v>
      </c>
      <c r="G1373" s="1110" t="s">
        <v>10753</v>
      </c>
      <c r="H1373" s="1110" t="s">
        <v>4654</v>
      </c>
      <c r="I1373" s="1110" t="s">
        <v>10837</v>
      </c>
      <c r="J1373" s="1109">
        <v>0</v>
      </c>
      <c r="K1373" s="1109">
        <v>0</v>
      </c>
      <c r="L1373" s="1109">
        <v>0</v>
      </c>
      <c r="M1373" s="1109">
        <v>0</v>
      </c>
      <c r="N1373" s="1109">
        <v>0</v>
      </c>
      <c r="O1373" s="1109">
        <v>0</v>
      </c>
      <c r="P1373" s="1109">
        <v>0</v>
      </c>
      <c r="Q1373" s="1109">
        <v>0</v>
      </c>
    </row>
    <row r="1374" spans="1:17">
      <c r="A1374" s="1109">
        <v>16915</v>
      </c>
      <c r="B1374" s="1110" t="s">
        <v>0</v>
      </c>
      <c r="C1374" s="1109">
        <v>11.875</v>
      </c>
      <c r="D1374" s="1109">
        <v>10.711</v>
      </c>
      <c r="E1374" s="1109">
        <v>71.8</v>
      </c>
      <c r="F1374" s="1109">
        <v>0</v>
      </c>
      <c r="G1374" s="1110" t="s">
        <v>10753</v>
      </c>
      <c r="H1374" s="1110" t="s">
        <v>4654</v>
      </c>
      <c r="I1374" s="1110" t="s">
        <v>10832</v>
      </c>
      <c r="J1374" s="1109">
        <v>0</v>
      </c>
      <c r="K1374" s="1109">
        <v>0</v>
      </c>
      <c r="L1374" s="1109">
        <v>0</v>
      </c>
      <c r="M1374" s="1109">
        <v>0</v>
      </c>
      <c r="N1374" s="1109">
        <v>0</v>
      </c>
      <c r="O1374" s="1109">
        <v>0</v>
      </c>
      <c r="P1374" s="1109">
        <v>0</v>
      </c>
      <c r="Q1374" s="1109">
        <v>0</v>
      </c>
    </row>
    <row r="1375" spans="1:17">
      <c r="A1375" s="1109">
        <v>16916</v>
      </c>
      <c r="B1375" s="1110" t="s">
        <v>0</v>
      </c>
      <c r="C1375" s="1109">
        <v>11.875</v>
      </c>
      <c r="D1375" s="1109">
        <v>10.711</v>
      </c>
      <c r="E1375" s="1109">
        <v>71.8</v>
      </c>
      <c r="F1375" s="1109">
        <v>0</v>
      </c>
      <c r="G1375" s="1110" t="s">
        <v>10753</v>
      </c>
      <c r="H1375" s="1110" t="s">
        <v>4654</v>
      </c>
      <c r="I1375" s="1110" t="s">
        <v>10839</v>
      </c>
      <c r="J1375" s="1109">
        <v>0</v>
      </c>
      <c r="K1375" s="1109">
        <v>0</v>
      </c>
      <c r="L1375" s="1109">
        <v>0</v>
      </c>
      <c r="M1375" s="1109">
        <v>0</v>
      </c>
      <c r="N1375" s="1109">
        <v>0</v>
      </c>
      <c r="O1375" s="1109">
        <v>0</v>
      </c>
      <c r="P1375" s="1109">
        <v>0</v>
      </c>
      <c r="Q1375" s="1109">
        <v>0</v>
      </c>
    </row>
    <row r="1376" spans="1:17">
      <c r="A1376" s="1109">
        <v>16917</v>
      </c>
      <c r="B1376" s="1110" t="s">
        <v>0</v>
      </c>
      <c r="C1376" s="1109">
        <v>11.875</v>
      </c>
      <c r="D1376" s="1109">
        <v>10.711</v>
      </c>
      <c r="E1376" s="1109">
        <v>71.8</v>
      </c>
      <c r="F1376" s="1109">
        <v>0</v>
      </c>
      <c r="G1376" s="1110" t="s">
        <v>10739</v>
      </c>
      <c r="H1376" s="1110" t="s">
        <v>4654</v>
      </c>
      <c r="I1376" s="1110" t="s">
        <v>10841</v>
      </c>
      <c r="J1376" s="1109">
        <v>0</v>
      </c>
      <c r="K1376" s="1109">
        <v>0</v>
      </c>
      <c r="L1376" s="1109">
        <v>0</v>
      </c>
      <c r="M1376" s="1109">
        <v>0</v>
      </c>
      <c r="N1376" s="1109">
        <v>0</v>
      </c>
      <c r="O1376" s="1109">
        <v>0</v>
      </c>
      <c r="P1376" s="1109">
        <v>0</v>
      </c>
      <c r="Q1376" s="1109">
        <v>0</v>
      </c>
    </row>
    <row r="1377" spans="1:17">
      <c r="A1377" s="1109">
        <v>16918</v>
      </c>
      <c r="B1377" s="1110" t="s">
        <v>0</v>
      </c>
      <c r="C1377" s="1109">
        <v>11.875</v>
      </c>
      <c r="D1377" s="1109">
        <v>10.711</v>
      </c>
      <c r="E1377" s="1109">
        <v>71.8</v>
      </c>
      <c r="F1377" s="1109">
        <v>0</v>
      </c>
      <c r="G1377" s="1110" t="s">
        <v>10739</v>
      </c>
      <c r="H1377" s="1110" t="s">
        <v>4654</v>
      </c>
      <c r="I1377" s="1110" t="s">
        <v>10760</v>
      </c>
      <c r="J1377" s="1109">
        <v>0</v>
      </c>
      <c r="K1377" s="1109">
        <v>0</v>
      </c>
      <c r="L1377" s="1109">
        <v>0</v>
      </c>
      <c r="M1377" s="1109">
        <v>0</v>
      </c>
      <c r="N1377" s="1109">
        <v>0</v>
      </c>
      <c r="O1377" s="1109">
        <v>0</v>
      </c>
      <c r="P1377" s="1109">
        <v>0</v>
      </c>
      <c r="Q1377" s="1109">
        <v>0</v>
      </c>
    </row>
    <row r="1378" spans="1:17">
      <c r="A1378" s="1109">
        <v>16919</v>
      </c>
      <c r="B1378" s="1110" t="s">
        <v>0</v>
      </c>
      <c r="C1378" s="1109">
        <v>11.875</v>
      </c>
      <c r="D1378" s="1109">
        <v>10.711</v>
      </c>
      <c r="E1378" s="1109">
        <v>71.8</v>
      </c>
      <c r="F1378" s="1109">
        <v>0</v>
      </c>
      <c r="G1378" s="1110" t="s">
        <v>10739</v>
      </c>
      <c r="H1378" s="1110" t="s">
        <v>4654</v>
      </c>
      <c r="I1378" s="1110" t="s">
        <v>10835</v>
      </c>
      <c r="J1378" s="1109">
        <v>0</v>
      </c>
      <c r="K1378" s="1109">
        <v>0</v>
      </c>
      <c r="L1378" s="1109">
        <v>0</v>
      </c>
      <c r="M1378" s="1109">
        <v>0</v>
      </c>
      <c r="N1378" s="1109">
        <v>0</v>
      </c>
      <c r="O1378" s="1109">
        <v>0</v>
      </c>
      <c r="P1378" s="1109">
        <v>0</v>
      </c>
      <c r="Q1378" s="1109">
        <v>0</v>
      </c>
    </row>
    <row r="1379" spans="1:17">
      <c r="A1379" s="1109">
        <v>16920</v>
      </c>
      <c r="B1379" s="1110" t="s">
        <v>0</v>
      </c>
      <c r="C1379" s="1109">
        <v>11.875</v>
      </c>
      <c r="D1379" s="1109">
        <v>10.711</v>
      </c>
      <c r="E1379" s="1109">
        <v>71.8</v>
      </c>
      <c r="F1379" s="1109">
        <v>0</v>
      </c>
      <c r="G1379" s="1110" t="s">
        <v>10739</v>
      </c>
      <c r="H1379" s="1110" t="s">
        <v>4654</v>
      </c>
      <c r="I1379" s="1110" t="s">
        <v>10735</v>
      </c>
      <c r="J1379" s="1109">
        <v>0</v>
      </c>
      <c r="K1379" s="1109">
        <v>0</v>
      </c>
      <c r="L1379" s="1109">
        <v>0</v>
      </c>
      <c r="M1379" s="1109">
        <v>0</v>
      </c>
      <c r="N1379" s="1109">
        <v>0</v>
      </c>
      <c r="O1379" s="1109">
        <v>0</v>
      </c>
      <c r="P1379" s="1109">
        <v>0</v>
      </c>
      <c r="Q1379" s="1109">
        <v>0</v>
      </c>
    </row>
    <row r="1380" spans="1:17">
      <c r="A1380" s="1109">
        <v>16921</v>
      </c>
      <c r="B1380" s="1110" t="s">
        <v>0</v>
      </c>
      <c r="C1380" s="1109">
        <v>11.875</v>
      </c>
      <c r="D1380" s="1109">
        <v>10.711</v>
      </c>
      <c r="E1380" s="1109">
        <v>71.8</v>
      </c>
      <c r="F1380" s="1109">
        <v>0</v>
      </c>
      <c r="G1380" s="1110" t="s">
        <v>10739</v>
      </c>
      <c r="H1380" s="1110" t="s">
        <v>4654</v>
      </c>
      <c r="I1380" s="1110" t="s">
        <v>10837</v>
      </c>
      <c r="J1380" s="1109">
        <v>0</v>
      </c>
      <c r="K1380" s="1109">
        <v>0</v>
      </c>
      <c r="L1380" s="1109">
        <v>0</v>
      </c>
      <c r="M1380" s="1109">
        <v>0</v>
      </c>
      <c r="N1380" s="1109">
        <v>0</v>
      </c>
      <c r="O1380" s="1109">
        <v>0</v>
      </c>
      <c r="P1380" s="1109">
        <v>0</v>
      </c>
      <c r="Q1380" s="1109">
        <v>0</v>
      </c>
    </row>
    <row r="1381" spans="1:17">
      <c r="A1381" s="1109">
        <v>16922</v>
      </c>
      <c r="B1381" s="1110" t="s">
        <v>0</v>
      </c>
      <c r="C1381" s="1109">
        <v>11.875</v>
      </c>
      <c r="D1381" s="1109">
        <v>10.711</v>
      </c>
      <c r="E1381" s="1109">
        <v>71.8</v>
      </c>
      <c r="F1381" s="1109">
        <v>0</v>
      </c>
      <c r="G1381" s="1110" t="s">
        <v>10739</v>
      </c>
      <c r="H1381" s="1110" t="s">
        <v>4654</v>
      </c>
      <c r="I1381" s="1110" t="s">
        <v>10832</v>
      </c>
      <c r="J1381" s="1109">
        <v>0</v>
      </c>
      <c r="K1381" s="1109">
        <v>0</v>
      </c>
      <c r="L1381" s="1109">
        <v>0</v>
      </c>
      <c r="M1381" s="1109">
        <v>0</v>
      </c>
      <c r="N1381" s="1109">
        <v>0</v>
      </c>
      <c r="O1381" s="1109">
        <v>0</v>
      </c>
      <c r="P1381" s="1109">
        <v>0</v>
      </c>
      <c r="Q1381" s="1109">
        <v>0</v>
      </c>
    </row>
    <row r="1382" spans="1:17">
      <c r="A1382" s="1109">
        <v>16923</v>
      </c>
      <c r="B1382" s="1110" t="s">
        <v>0</v>
      </c>
      <c r="C1382" s="1109">
        <v>11.875</v>
      </c>
      <c r="D1382" s="1109">
        <v>10.711</v>
      </c>
      <c r="E1382" s="1109">
        <v>71.8</v>
      </c>
      <c r="F1382" s="1109">
        <v>0</v>
      </c>
      <c r="G1382" s="1110" t="s">
        <v>10739</v>
      </c>
      <c r="H1382" s="1110" t="s">
        <v>4654</v>
      </c>
      <c r="I1382" s="1110" t="s">
        <v>10839</v>
      </c>
      <c r="J1382" s="1109">
        <v>0</v>
      </c>
      <c r="K1382" s="1109">
        <v>0</v>
      </c>
      <c r="L1382" s="1109">
        <v>0</v>
      </c>
      <c r="M1382" s="1109">
        <v>0</v>
      </c>
      <c r="N1382" s="1109">
        <v>0</v>
      </c>
      <c r="O1382" s="1109">
        <v>0</v>
      </c>
      <c r="P1382" s="1109">
        <v>0</v>
      </c>
      <c r="Q1382" s="1109">
        <v>0</v>
      </c>
    </row>
    <row r="1383" spans="1:17">
      <c r="A1383" s="1109">
        <v>16924</v>
      </c>
      <c r="B1383" s="1110" t="s">
        <v>0</v>
      </c>
      <c r="C1383" s="1109">
        <v>11.75</v>
      </c>
      <c r="D1383" s="1109">
        <v>10.282</v>
      </c>
      <c r="E1383" s="1109">
        <v>87.2</v>
      </c>
      <c r="F1383" s="1109">
        <v>0</v>
      </c>
      <c r="G1383" s="1110" t="s">
        <v>10840</v>
      </c>
      <c r="H1383" s="1110" t="s">
        <v>4654</v>
      </c>
      <c r="I1383" s="1110" t="s">
        <v>10841</v>
      </c>
      <c r="J1383" s="1109">
        <v>0</v>
      </c>
      <c r="K1383" s="1109">
        <v>0</v>
      </c>
      <c r="L1383" s="1109">
        <v>0</v>
      </c>
      <c r="M1383" s="1109">
        <v>0</v>
      </c>
      <c r="N1383" s="1109">
        <v>0</v>
      </c>
      <c r="O1383" s="1109">
        <v>0</v>
      </c>
      <c r="P1383" s="1109">
        <v>0</v>
      </c>
      <c r="Q1383" s="1109">
        <v>0</v>
      </c>
    </row>
    <row r="1384" spans="1:17">
      <c r="A1384" s="1109">
        <v>16925</v>
      </c>
      <c r="B1384" s="1110" t="s">
        <v>0</v>
      </c>
      <c r="C1384" s="1109">
        <v>11.75</v>
      </c>
      <c r="D1384" s="1109">
        <v>10.282</v>
      </c>
      <c r="E1384" s="1109">
        <v>87.2</v>
      </c>
      <c r="F1384" s="1109">
        <v>0</v>
      </c>
      <c r="G1384" s="1110" t="s">
        <v>10840</v>
      </c>
      <c r="H1384" s="1110" t="s">
        <v>4654</v>
      </c>
      <c r="I1384" s="1110" t="s">
        <v>10832</v>
      </c>
      <c r="J1384" s="1109">
        <v>0</v>
      </c>
      <c r="K1384" s="1109">
        <v>0</v>
      </c>
      <c r="L1384" s="1109">
        <v>0</v>
      </c>
      <c r="M1384" s="1109">
        <v>0</v>
      </c>
      <c r="N1384" s="1109">
        <v>0</v>
      </c>
      <c r="O1384" s="1109">
        <v>0</v>
      </c>
      <c r="P1384" s="1109">
        <v>0</v>
      </c>
      <c r="Q1384" s="1109">
        <v>0</v>
      </c>
    </row>
    <row r="1385" spans="1:17">
      <c r="A1385" s="1109">
        <v>16926</v>
      </c>
      <c r="B1385" s="1110" t="s">
        <v>0</v>
      </c>
      <c r="C1385" s="1109">
        <v>11.75</v>
      </c>
      <c r="D1385" s="1109">
        <v>10.282</v>
      </c>
      <c r="E1385" s="1109">
        <v>87.2</v>
      </c>
      <c r="F1385" s="1109">
        <v>0</v>
      </c>
      <c r="G1385" s="1110" t="s">
        <v>10840</v>
      </c>
      <c r="H1385" s="1110" t="s">
        <v>4654</v>
      </c>
      <c r="I1385" s="1110" t="s">
        <v>10839</v>
      </c>
      <c r="J1385" s="1109">
        <v>0</v>
      </c>
      <c r="K1385" s="1109">
        <v>0</v>
      </c>
      <c r="L1385" s="1109">
        <v>0</v>
      </c>
      <c r="M1385" s="1109">
        <v>0</v>
      </c>
      <c r="N1385" s="1109">
        <v>0</v>
      </c>
      <c r="O1385" s="1109">
        <v>0</v>
      </c>
      <c r="P1385" s="1109">
        <v>0</v>
      </c>
      <c r="Q1385" s="1109">
        <v>0</v>
      </c>
    </row>
    <row r="1386" spans="1:17">
      <c r="A1386" s="1109">
        <v>16927</v>
      </c>
      <c r="B1386" s="1110" t="s">
        <v>0</v>
      </c>
      <c r="C1386" s="1109">
        <v>11.75</v>
      </c>
      <c r="D1386" s="1109">
        <v>10.282</v>
      </c>
      <c r="E1386" s="1109">
        <v>87.2</v>
      </c>
      <c r="F1386" s="1109">
        <v>0</v>
      </c>
      <c r="G1386" s="1110" t="s">
        <v>10842</v>
      </c>
      <c r="H1386" s="1110" t="s">
        <v>4654</v>
      </c>
      <c r="I1386" s="1110" t="s">
        <v>10841</v>
      </c>
      <c r="J1386" s="1109">
        <v>0</v>
      </c>
      <c r="K1386" s="1109">
        <v>0</v>
      </c>
      <c r="L1386" s="1109">
        <v>0</v>
      </c>
      <c r="M1386" s="1109">
        <v>0</v>
      </c>
      <c r="N1386" s="1109">
        <v>0</v>
      </c>
      <c r="O1386" s="1109">
        <v>0</v>
      </c>
      <c r="P1386" s="1109">
        <v>0</v>
      </c>
      <c r="Q1386" s="1109">
        <v>0</v>
      </c>
    </row>
    <row r="1387" spans="1:17">
      <c r="A1387" s="1109">
        <v>16928</v>
      </c>
      <c r="B1387" s="1110" t="s">
        <v>0</v>
      </c>
      <c r="C1387" s="1109">
        <v>11.75</v>
      </c>
      <c r="D1387" s="1109">
        <v>10.282</v>
      </c>
      <c r="E1387" s="1109">
        <v>87.2</v>
      </c>
      <c r="F1387" s="1109">
        <v>0</v>
      </c>
      <c r="G1387" s="1110" t="s">
        <v>10842</v>
      </c>
      <c r="H1387" s="1110" t="s">
        <v>4654</v>
      </c>
      <c r="I1387" s="1110" t="s">
        <v>10832</v>
      </c>
      <c r="J1387" s="1109">
        <v>0</v>
      </c>
      <c r="K1387" s="1109">
        <v>0</v>
      </c>
      <c r="L1387" s="1109">
        <v>0</v>
      </c>
      <c r="M1387" s="1109">
        <v>0</v>
      </c>
      <c r="N1387" s="1109">
        <v>0</v>
      </c>
      <c r="O1387" s="1109">
        <v>0</v>
      </c>
      <c r="P1387" s="1109">
        <v>0</v>
      </c>
      <c r="Q1387" s="1109">
        <v>0</v>
      </c>
    </row>
    <row r="1388" spans="1:17">
      <c r="A1388" s="1109">
        <v>16929</v>
      </c>
      <c r="B1388" s="1110" t="s">
        <v>0</v>
      </c>
      <c r="C1388" s="1109">
        <v>11.75</v>
      </c>
      <c r="D1388" s="1109">
        <v>10.282</v>
      </c>
      <c r="E1388" s="1109">
        <v>87.2</v>
      </c>
      <c r="F1388" s="1109">
        <v>0</v>
      </c>
      <c r="G1388" s="1110" t="s">
        <v>10842</v>
      </c>
      <c r="H1388" s="1110" t="s">
        <v>4654</v>
      </c>
      <c r="I1388" s="1110" t="s">
        <v>10839</v>
      </c>
      <c r="J1388" s="1109">
        <v>0</v>
      </c>
      <c r="K1388" s="1109">
        <v>0</v>
      </c>
      <c r="L1388" s="1109">
        <v>0</v>
      </c>
      <c r="M1388" s="1109">
        <v>0</v>
      </c>
      <c r="N1388" s="1109">
        <v>0</v>
      </c>
      <c r="O1388" s="1109">
        <v>0</v>
      </c>
      <c r="P1388" s="1109">
        <v>0</v>
      </c>
      <c r="Q1388" s="1109">
        <v>0</v>
      </c>
    </row>
    <row r="1389" spans="1:17">
      <c r="A1389" s="1109">
        <v>16930</v>
      </c>
      <c r="B1389" s="1110" t="s">
        <v>0</v>
      </c>
      <c r="C1389" s="1109">
        <v>11.75</v>
      </c>
      <c r="D1389" s="1109">
        <v>10.282</v>
      </c>
      <c r="E1389" s="1109">
        <v>87.2</v>
      </c>
      <c r="F1389" s="1109">
        <v>0</v>
      </c>
      <c r="G1389" s="1110" t="s">
        <v>10784</v>
      </c>
      <c r="H1389" s="1110" t="s">
        <v>4654</v>
      </c>
      <c r="I1389" s="1110" t="s">
        <v>10841</v>
      </c>
      <c r="J1389" s="1109">
        <v>0</v>
      </c>
      <c r="K1389" s="1109">
        <v>0</v>
      </c>
      <c r="L1389" s="1109">
        <v>0</v>
      </c>
      <c r="M1389" s="1109">
        <v>0</v>
      </c>
      <c r="N1389" s="1109">
        <v>0</v>
      </c>
      <c r="O1389" s="1109">
        <v>0</v>
      </c>
      <c r="P1389" s="1109">
        <v>0</v>
      </c>
      <c r="Q1389" s="1109">
        <v>0</v>
      </c>
    </row>
    <row r="1390" spans="1:17">
      <c r="A1390" s="1109">
        <v>16931</v>
      </c>
      <c r="B1390" s="1110" t="s">
        <v>0</v>
      </c>
      <c r="C1390" s="1109">
        <v>11.75</v>
      </c>
      <c r="D1390" s="1109">
        <v>10.282</v>
      </c>
      <c r="E1390" s="1109">
        <v>87.2</v>
      </c>
      <c r="F1390" s="1109">
        <v>0</v>
      </c>
      <c r="G1390" s="1110" t="s">
        <v>10784</v>
      </c>
      <c r="H1390" s="1110" t="s">
        <v>4654</v>
      </c>
      <c r="I1390" s="1110" t="s">
        <v>10832</v>
      </c>
      <c r="J1390" s="1109">
        <v>0</v>
      </c>
      <c r="K1390" s="1109">
        <v>0</v>
      </c>
      <c r="L1390" s="1109">
        <v>0</v>
      </c>
      <c r="M1390" s="1109">
        <v>0</v>
      </c>
      <c r="N1390" s="1109">
        <v>0</v>
      </c>
      <c r="O1390" s="1109">
        <v>0</v>
      </c>
      <c r="P1390" s="1109">
        <v>0</v>
      </c>
      <c r="Q1390" s="1109">
        <v>0</v>
      </c>
    </row>
    <row r="1391" spans="1:17">
      <c r="A1391" s="1109">
        <v>16932</v>
      </c>
      <c r="B1391" s="1110" t="s">
        <v>0</v>
      </c>
      <c r="C1391" s="1109">
        <v>11.75</v>
      </c>
      <c r="D1391" s="1109">
        <v>10.282</v>
      </c>
      <c r="E1391" s="1109">
        <v>87.2</v>
      </c>
      <c r="F1391" s="1109">
        <v>0</v>
      </c>
      <c r="G1391" s="1110" t="s">
        <v>10784</v>
      </c>
      <c r="H1391" s="1110" t="s">
        <v>4654</v>
      </c>
      <c r="I1391" s="1110" t="s">
        <v>10839</v>
      </c>
      <c r="J1391" s="1109">
        <v>0</v>
      </c>
      <c r="K1391" s="1109">
        <v>0</v>
      </c>
      <c r="L1391" s="1109">
        <v>0</v>
      </c>
      <c r="M1391" s="1109">
        <v>0</v>
      </c>
      <c r="N1391" s="1109">
        <v>0</v>
      </c>
      <c r="O1391" s="1109">
        <v>0</v>
      </c>
      <c r="P1391" s="1109">
        <v>0</v>
      </c>
      <c r="Q1391" s="1109">
        <v>0</v>
      </c>
    </row>
    <row r="1392" spans="1:17">
      <c r="A1392" s="1109">
        <v>16933</v>
      </c>
      <c r="B1392" s="1110" t="s">
        <v>0</v>
      </c>
      <c r="C1392" s="1109">
        <v>11.75</v>
      </c>
      <c r="D1392" s="1109">
        <v>10.282</v>
      </c>
      <c r="E1392" s="1109">
        <v>87.2</v>
      </c>
      <c r="F1392" s="1109">
        <v>0</v>
      </c>
      <c r="G1392" s="1110" t="s">
        <v>10741</v>
      </c>
      <c r="H1392" s="1110" t="s">
        <v>4654</v>
      </c>
      <c r="I1392" s="1110" t="s">
        <v>10841</v>
      </c>
      <c r="J1392" s="1109">
        <v>0</v>
      </c>
      <c r="K1392" s="1109">
        <v>0</v>
      </c>
      <c r="L1392" s="1109">
        <v>0</v>
      </c>
      <c r="M1392" s="1109">
        <v>0</v>
      </c>
      <c r="N1392" s="1109">
        <v>0</v>
      </c>
      <c r="O1392" s="1109">
        <v>0</v>
      </c>
      <c r="P1392" s="1109">
        <v>0</v>
      </c>
      <c r="Q1392" s="1109">
        <v>0</v>
      </c>
    </row>
    <row r="1393" spans="1:17">
      <c r="A1393" s="1109">
        <v>16934</v>
      </c>
      <c r="B1393" s="1110" t="s">
        <v>0</v>
      </c>
      <c r="C1393" s="1109">
        <v>11.75</v>
      </c>
      <c r="D1393" s="1109">
        <v>10.282</v>
      </c>
      <c r="E1393" s="1109">
        <v>87.2</v>
      </c>
      <c r="F1393" s="1109">
        <v>0</v>
      </c>
      <c r="G1393" s="1110" t="s">
        <v>10741</v>
      </c>
      <c r="H1393" s="1110" t="s">
        <v>4654</v>
      </c>
      <c r="I1393" s="1110" t="s">
        <v>10832</v>
      </c>
      <c r="J1393" s="1109">
        <v>0</v>
      </c>
      <c r="K1393" s="1109">
        <v>0</v>
      </c>
      <c r="L1393" s="1109">
        <v>0</v>
      </c>
      <c r="M1393" s="1109">
        <v>0</v>
      </c>
      <c r="N1393" s="1109">
        <v>0</v>
      </c>
      <c r="O1393" s="1109">
        <v>0</v>
      </c>
      <c r="P1393" s="1109">
        <v>0</v>
      </c>
      <c r="Q1393" s="1109">
        <v>0</v>
      </c>
    </row>
    <row r="1394" spans="1:17">
      <c r="A1394" s="1109">
        <v>16935</v>
      </c>
      <c r="B1394" s="1110" t="s">
        <v>0</v>
      </c>
      <c r="C1394" s="1109">
        <v>11.75</v>
      </c>
      <c r="D1394" s="1109">
        <v>10.282</v>
      </c>
      <c r="E1394" s="1109">
        <v>87.2</v>
      </c>
      <c r="F1394" s="1109">
        <v>0</v>
      </c>
      <c r="G1394" s="1110" t="s">
        <v>10741</v>
      </c>
      <c r="H1394" s="1110" t="s">
        <v>4654</v>
      </c>
      <c r="I1394" s="1110" t="s">
        <v>10839</v>
      </c>
      <c r="J1394" s="1109">
        <v>0</v>
      </c>
      <c r="K1394" s="1109">
        <v>0</v>
      </c>
      <c r="L1394" s="1109">
        <v>0</v>
      </c>
      <c r="M1394" s="1109">
        <v>0</v>
      </c>
      <c r="N1394" s="1109">
        <v>0</v>
      </c>
      <c r="O1394" s="1109">
        <v>0</v>
      </c>
      <c r="P1394" s="1109">
        <v>0</v>
      </c>
      <c r="Q1394" s="1109">
        <v>0</v>
      </c>
    </row>
    <row r="1395" spans="1:17">
      <c r="A1395" s="1109">
        <v>16936</v>
      </c>
      <c r="B1395" s="1110" t="s">
        <v>0</v>
      </c>
      <c r="C1395" s="1109">
        <v>11.75</v>
      </c>
      <c r="D1395" s="1109">
        <v>10.282</v>
      </c>
      <c r="E1395" s="1109">
        <v>87.2</v>
      </c>
      <c r="F1395" s="1109">
        <v>0</v>
      </c>
      <c r="G1395" s="1110" t="s">
        <v>10833</v>
      </c>
      <c r="H1395" s="1110" t="s">
        <v>4654</v>
      </c>
      <c r="I1395" s="1110" t="s">
        <v>10841</v>
      </c>
      <c r="J1395" s="1109">
        <v>0</v>
      </c>
      <c r="K1395" s="1109">
        <v>0</v>
      </c>
      <c r="L1395" s="1109">
        <v>0</v>
      </c>
      <c r="M1395" s="1109">
        <v>0</v>
      </c>
      <c r="N1395" s="1109">
        <v>0</v>
      </c>
      <c r="O1395" s="1109">
        <v>0</v>
      </c>
      <c r="P1395" s="1109">
        <v>0</v>
      </c>
      <c r="Q1395" s="1109">
        <v>0</v>
      </c>
    </row>
    <row r="1396" spans="1:17">
      <c r="A1396" s="1109">
        <v>16937</v>
      </c>
      <c r="B1396" s="1110" t="s">
        <v>0</v>
      </c>
      <c r="C1396" s="1109">
        <v>11.75</v>
      </c>
      <c r="D1396" s="1109">
        <v>10.282</v>
      </c>
      <c r="E1396" s="1109">
        <v>87.2</v>
      </c>
      <c r="F1396" s="1109">
        <v>0</v>
      </c>
      <c r="G1396" s="1110" t="s">
        <v>10833</v>
      </c>
      <c r="H1396" s="1110" t="s">
        <v>4654</v>
      </c>
      <c r="I1396" s="1110" t="s">
        <v>10832</v>
      </c>
      <c r="J1396" s="1109">
        <v>0</v>
      </c>
      <c r="K1396" s="1109">
        <v>0</v>
      </c>
      <c r="L1396" s="1109">
        <v>0</v>
      </c>
      <c r="M1396" s="1109">
        <v>0</v>
      </c>
      <c r="N1396" s="1109">
        <v>0</v>
      </c>
      <c r="O1396" s="1109">
        <v>0</v>
      </c>
      <c r="P1396" s="1109">
        <v>0</v>
      </c>
      <c r="Q1396" s="1109">
        <v>0</v>
      </c>
    </row>
    <row r="1397" spans="1:17">
      <c r="A1397" s="1109">
        <v>16938</v>
      </c>
      <c r="B1397" s="1110" t="s">
        <v>0</v>
      </c>
      <c r="C1397" s="1109">
        <v>11.75</v>
      </c>
      <c r="D1397" s="1109">
        <v>10.282</v>
      </c>
      <c r="E1397" s="1109">
        <v>87.2</v>
      </c>
      <c r="F1397" s="1109">
        <v>0</v>
      </c>
      <c r="G1397" s="1110" t="s">
        <v>10833</v>
      </c>
      <c r="H1397" s="1110" t="s">
        <v>4654</v>
      </c>
      <c r="I1397" s="1110" t="s">
        <v>10839</v>
      </c>
      <c r="J1397" s="1109">
        <v>0</v>
      </c>
      <c r="K1397" s="1109">
        <v>0</v>
      </c>
      <c r="L1397" s="1109">
        <v>0</v>
      </c>
      <c r="M1397" s="1109">
        <v>0</v>
      </c>
      <c r="N1397" s="1109">
        <v>0</v>
      </c>
      <c r="O1397" s="1109">
        <v>0</v>
      </c>
      <c r="P1397" s="1109">
        <v>0</v>
      </c>
      <c r="Q1397" s="1109">
        <v>0</v>
      </c>
    </row>
    <row r="1398" spans="1:17">
      <c r="A1398" s="1109">
        <v>16939</v>
      </c>
      <c r="B1398" s="1110" t="s">
        <v>0</v>
      </c>
      <c r="C1398" s="1109">
        <v>11.75</v>
      </c>
      <c r="D1398" s="1109">
        <v>10.282</v>
      </c>
      <c r="E1398" s="1109">
        <v>87.2</v>
      </c>
      <c r="F1398" s="1109">
        <v>0</v>
      </c>
      <c r="G1398" s="1110" t="s">
        <v>10753</v>
      </c>
      <c r="H1398" s="1110" t="s">
        <v>4654</v>
      </c>
      <c r="I1398" s="1110" t="s">
        <v>10841</v>
      </c>
      <c r="J1398" s="1109">
        <v>0</v>
      </c>
      <c r="K1398" s="1109">
        <v>0</v>
      </c>
      <c r="L1398" s="1109">
        <v>0</v>
      </c>
      <c r="M1398" s="1109">
        <v>0</v>
      </c>
      <c r="N1398" s="1109">
        <v>0</v>
      </c>
      <c r="O1398" s="1109">
        <v>0</v>
      </c>
      <c r="P1398" s="1109">
        <v>0</v>
      </c>
      <c r="Q1398" s="1109">
        <v>0</v>
      </c>
    </row>
    <row r="1399" spans="1:17">
      <c r="A1399" s="1109">
        <v>16940</v>
      </c>
      <c r="B1399" s="1110" t="s">
        <v>0</v>
      </c>
      <c r="C1399" s="1109">
        <v>11.75</v>
      </c>
      <c r="D1399" s="1109">
        <v>10.282</v>
      </c>
      <c r="E1399" s="1109">
        <v>87.2</v>
      </c>
      <c r="F1399" s="1109">
        <v>0</v>
      </c>
      <c r="G1399" s="1110" t="s">
        <v>10753</v>
      </c>
      <c r="H1399" s="1110" t="s">
        <v>4654</v>
      </c>
      <c r="I1399" s="1110" t="s">
        <v>10832</v>
      </c>
      <c r="J1399" s="1109">
        <v>0</v>
      </c>
      <c r="K1399" s="1109">
        <v>0</v>
      </c>
      <c r="L1399" s="1109">
        <v>0</v>
      </c>
      <c r="M1399" s="1109">
        <v>0</v>
      </c>
      <c r="N1399" s="1109">
        <v>0</v>
      </c>
      <c r="O1399" s="1109">
        <v>0</v>
      </c>
      <c r="P1399" s="1109">
        <v>0</v>
      </c>
      <c r="Q1399" s="1109">
        <v>0</v>
      </c>
    </row>
    <row r="1400" spans="1:17">
      <c r="A1400" s="1109">
        <v>16941</v>
      </c>
      <c r="B1400" s="1110" t="s">
        <v>0</v>
      </c>
      <c r="C1400" s="1109">
        <v>11.75</v>
      </c>
      <c r="D1400" s="1109">
        <v>10.282</v>
      </c>
      <c r="E1400" s="1109">
        <v>87.2</v>
      </c>
      <c r="F1400" s="1109">
        <v>0</v>
      </c>
      <c r="G1400" s="1110" t="s">
        <v>10753</v>
      </c>
      <c r="H1400" s="1110" t="s">
        <v>4654</v>
      </c>
      <c r="I1400" s="1110" t="s">
        <v>10839</v>
      </c>
      <c r="J1400" s="1109">
        <v>0</v>
      </c>
      <c r="K1400" s="1109">
        <v>0</v>
      </c>
      <c r="L1400" s="1109">
        <v>0</v>
      </c>
      <c r="M1400" s="1109">
        <v>0</v>
      </c>
      <c r="N1400" s="1109">
        <v>0</v>
      </c>
      <c r="O1400" s="1109">
        <v>0</v>
      </c>
      <c r="P1400" s="1109">
        <v>0</v>
      </c>
      <c r="Q1400" s="1109">
        <v>0</v>
      </c>
    </row>
    <row r="1401" spans="1:17">
      <c r="A1401" s="1109">
        <v>16942</v>
      </c>
      <c r="B1401" s="1110" t="s">
        <v>0</v>
      </c>
      <c r="C1401" s="1109">
        <v>11.75</v>
      </c>
      <c r="D1401" s="1109">
        <v>10.282</v>
      </c>
      <c r="E1401" s="1109">
        <v>87.2</v>
      </c>
      <c r="F1401" s="1109">
        <v>0</v>
      </c>
      <c r="G1401" s="1110" t="s">
        <v>10739</v>
      </c>
      <c r="H1401" s="1110" t="s">
        <v>4654</v>
      </c>
      <c r="I1401" s="1110" t="s">
        <v>10841</v>
      </c>
      <c r="J1401" s="1109">
        <v>0</v>
      </c>
      <c r="K1401" s="1109">
        <v>0</v>
      </c>
      <c r="L1401" s="1109">
        <v>0</v>
      </c>
      <c r="M1401" s="1109">
        <v>0</v>
      </c>
      <c r="N1401" s="1109">
        <v>0</v>
      </c>
      <c r="O1401" s="1109">
        <v>0</v>
      </c>
      <c r="P1401" s="1109">
        <v>0</v>
      </c>
      <c r="Q1401" s="1109">
        <v>0</v>
      </c>
    </row>
    <row r="1402" spans="1:17">
      <c r="A1402" s="1109">
        <v>16943</v>
      </c>
      <c r="B1402" s="1110" t="s">
        <v>0</v>
      </c>
      <c r="C1402" s="1109">
        <v>11.75</v>
      </c>
      <c r="D1402" s="1109">
        <v>10.282</v>
      </c>
      <c r="E1402" s="1109">
        <v>87.2</v>
      </c>
      <c r="F1402" s="1109">
        <v>0</v>
      </c>
      <c r="G1402" s="1110" t="s">
        <v>10739</v>
      </c>
      <c r="H1402" s="1110" t="s">
        <v>4654</v>
      </c>
      <c r="I1402" s="1110" t="s">
        <v>10832</v>
      </c>
      <c r="J1402" s="1109">
        <v>0</v>
      </c>
      <c r="K1402" s="1109">
        <v>0</v>
      </c>
      <c r="L1402" s="1109">
        <v>0</v>
      </c>
      <c r="M1402" s="1109">
        <v>0</v>
      </c>
      <c r="N1402" s="1109">
        <v>0</v>
      </c>
      <c r="O1402" s="1109">
        <v>0</v>
      </c>
      <c r="P1402" s="1109">
        <v>0</v>
      </c>
      <c r="Q1402" s="1109">
        <v>0</v>
      </c>
    </row>
    <row r="1403" spans="1:17">
      <c r="A1403" s="1109">
        <v>16944</v>
      </c>
      <c r="B1403" s="1110" t="s">
        <v>0</v>
      </c>
      <c r="C1403" s="1109">
        <v>11.75</v>
      </c>
      <c r="D1403" s="1109">
        <v>10.282</v>
      </c>
      <c r="E1403" s="1109">
        <v>87.2</v>
      </c>
      <c r="F1403" s="1109">
        <v>0</v>
      </c>
      <c r="G1403" s="1110" t="s">
        <v>10739</v>
      </c>
      <c r="H1403" s="1110" t="s">
        <v>4654</v>
      </c>
      <c r="I1403" s="1110" t="s">
        <v>10839</v>
      </c>
      <c r="J1403" s="1109">
        <v>0</v>
      </c>
      <c r="K1403" s="1109">
        <v>0</v>
      </c>
      <c r="L1403" s="1109">
        <v>0</v>
      </c>
      <c r="M1403" s="1109">
        <v>0</v>
      </c>
      <c r="N1403" s="1109">
        <v>0</v>
      </c>
      <c r="O1403" s="1109">
        <v>0</v>
      </c>
      <c r="P1403" s="1109">
        <v>0</v>
      </c>
      <c r="Q1403" s="1109">
        <v>0</v>
      </c>
    </row>
    <row r="1404" spans="1:17">
      <c r="A1404" s="1109">
        <v>16945</v>
      </c>
      <c r="B1404" s="1110" t="s">
        <v>0</v>
      </c>
      <c r="C1404" s="1109">
        <v>11.75</v>
      </c>
      <c r="D1404" s="1109">
        <v>10.438000000000001</v>
      </c>
      <c r="E1404" s="1109">
        <v>79</v>
      </c>
      <c r="F1404" s="1109">
        <v>0</v>
      </c>
      <c r="G1404" s="1110" t="s">
        <v>10840</v>
      </c>
      <c r="H1404" s="1110" t="s">
        <v>4654</v>
      </c>
      <c r="I1404" s="1110" t="s">
        <v>10841</v>
      </c>
      <c r="J1404" s="1109">
        <v>0</v>
      </c>
      <c r="K1404" s="1109">
        <v>0</v>
      </c>
      <c r="L1404" s="1109">
        <v>0</v>
      </c>
      <c r="M1404" s="1109">
        <v>0</v>
      </c>
      <c r="N1404" s="1109">
        <v>0</v>
      </c>
      <c r="O1404" s="1109">
        <v>0</v>
      </c>
      <c r="P1404" s="1109">
        <v>0</v>
      </c>
      <c r="Q1404" s="1109">
        <v>0</v>
      </c>
    </row>
    <row r="1405" spans="1:17">
      <c r="A1405" s="1109">
        <v>16946</v>
      </c>
      <c r="B1405" s="1110" t="s">
        <v>0</v>
      </c>
      <c r="C1405" s="1109">
        <v>11.75</v>
      </c>
      <c r="D1405" s="1109">
        <v>10.438000000000001</v>
      </c>
      <c r="E1405" s="1109">
        <v>79</v>
      </c>
      <c r="F1405" s="1109">
        <v>0</v>
      </c>
      <c r="G1405" s="1110" t="s">
        <v>10840</v>
      </c>
      <c r="H1405" s="1110" t="s">
        <v>4654</v>
      </c>
      <c r="I1405" s="1110" t="s">
        <v>10832</v>
      </c>
      <c r="J1405" s="1109">
        <v>0</v>
      </c>
      <c r="K1405" s="1109">
        <v>0</v>
      </c>
      <c r="L1405" s="1109">
        <v>0</v>
      </c>
      <c r="M1405" s="1109">
        <v>0</v>
      </c>
      <c r="N1405" s="1109">
        <v>0</v>
      </c>
      <c r="O1405" s="1109">
        <v>0</v>
      </c>
      <c r="P1405" s="1109">
        <v>0</v>
      </c>
      <c r="Q1405" s="1109">
        <v>0</v>
      </c>
    </row>
    <row r="1406" spans="1:17">
      <c r="A1406" s="1109">
        <v>16947</v>
      </c>
      <c r="B1406" s="1110" t="s">
        <v>0</v>
      </c>
      <c r="C1406" s="1109">
        <v>11.75</v>
      </c>
      <c r="D1406" s="1109">
        <v>10.438000000000001</v>
      </c>
      <c r="E1406" s="1109">
        <v>79</v>
      </c>
      <c r="F1406" s="1109">
        <v>0</v>
      </c>
      <c r="G1406" s="1110" t="s">
        <v>10840</v>
      </c>
      <c r="H1406" s="1110" t="s">
        <v>4654</v>
      </c>
      <c r="I1406" s="1110" t="s">
        <v>10839</v>
      </c>
      <c r="J1406" s="1109">
        <v>0</v>
      </c>
      <c r="K1406" s="1109">
        <v>0</v>
      </c>
      <c r="L1406" s="1109">
        <v>0</v>
      </c>
      <c r="M1406" s="1109">
        <v>0</v>
      </c>
      <c r="N1406" s="1109">
        <v>0</v>
      </c>
      <c r="O1406" s="1109">
        <v>0</v>
      </c>
      <c r="P1406" s="1109">
        <v>0</v>
      </c>
      <c r="Q1406" s="1109">
        <v>0</v>
      </c>
    </row>
    <row r="1407" spans="1:17">
      <c r="A1407" s="1109">
        <v>16948</v>
      </c>
      <c r="B1407" s="1110" t="s">
        <v>0</v>
      </c>
      <c r="C1407" s="1109">
        <v>11.75</v>
      </c>
      <c r="D1407" s="1109">
        <v>10.438000000000001</v>
      </c>
      <c r="E1407" s="1109">
        <v>79</v>
      </c>
      <c r="F1407" s="1109">
        <v>0</v>
      </c>
      <c r="G1407" s="1110" t="s">
        <v>10842</v>
      </c>
      <c r="H1407" s="1110" t="s">
        <v>4654</v>
      </c>
      <c r="I1407" s="1110" t="s">
        <v>10841</v>
      </c>
      <c r="J1407" s="1109">
        <v>0</v>
      </c>
      <c r="K1407" s="1109">
        <v>0</v>
      </c>
      <c r="L1407" s="1109">
        <v>0</v>
      </c>
      <c r="M1407" s="1109">
        <v>0</v>
      </c>
      <c r="N1407" s="1109">
        <v>0</v>
      </c>
      <c r="O1407" s="1109">
        <v>0</v>
      </c>
      <c r="P1407" s="1109">
        <v>0</v>
      </c>
      <c r="Q1407" s="1109">
        <v>0</v>
      </c>
    </row>
    <row r="1408" spans="1:17">
      <c r="A1408" s="1109">
        <v>16949</v>
      </c>
      <c r="B1408" s="1110" t="s">
        <v>0</v>
      </c>
      <c r="C1408" s="1109">
        <v>11.75</v>
      </c>
      <c r="D1408" s="1109">
        <v>10.438000000000001</v>
      </c>
      <c r="E1408" s="1109">
        <v>79</v>
      </c>
      <c r="F1408" s="1109">
        <v>0</v>
      </c>
      <c r="G1408" s="1110" t="s">
        <v>10842</v>
      </c>
      <c r="H1408" s="1110" t="s">
        <v>4654</v>
      </c>
      <c r="I1408" s="1110" t="s">
        <v>10832</v>
      </c>
      <c r="J1408" s="1109">
        <v>0</v>
      </c>
      <c r="K1408" s="1109">
        <v>0</v>
      </c>
      <c r="L1408" s="1109">
        <v>0</v>
      </c>
      <c r="M1408" s="1109">
        <v>0</v>
      </c>
      <c r="N1408" s="1109">
        <v>0</v>
      </c>
      <c r="O1408" s="1109">
        <v>0</v>
      </c>
      <c r="P1408" s="1109">
        <v>0</v>
      </c>
      <c r="Q1408" s="1109">
        <v>0</v>
      </c>
    </row>
    <row r="1409" spans="1:17">
      <c r="A1409" s="1109">
        <v>16950</v>
      </c>
      <c r="B1409" s="1110" t="s">
        <v>0</v>
      </c>
      <c r="C1409" s="1109">
        <v>11.75</v>
      </c>
      <c r="D1409" s="1109">
        <v>10.438000000000001</v>
      </c>
      <c r="E1409" s="1109">
        <v>79</v>
      </c>
      <c r="F1409" s="1109">
        <v>0</v>
      </c>
      <c r="G1409" s="1110" t="s">
        <v>10842</v>
      </c>
      <c r="H1409" s="1110" t="s">
        <v>4654</v>
      </c>
      <c r="I1409" s="1110" t="s">
        <v>10839</v>
      </c>
      <c r="J1409" s="1109">
        <v>0</v>
      </c>
      <c r="K1409" s="1109">
        <v>0</v>
      </c>
      <c r="L1409" s="1109">
        <v>0</v>
      </c>
      <c r="M1409" s="1109">
        <v>0</v>
      </c>
      <c r="N1409" s="1109">
        <v>0</v>
      </c>
      <c r="O1409" s="1109">
        <v>0</v>
      </c>
      <c r="P1409" s="1109">
        <v>0</v>
      </c>
      <c r="Q1409" s="1109">
        <v>0</v>
      </c>
    </row>
    <row r="1410" spans="1:17">
      <c r="A1410" s="1109">
        <v>16951</v>
      </c>
      <c r="B1410" s="1110" t="s">
        <v>0</v>
      </c>
      <c r="C1410" s="1109">
        <v>11.75</v>
      </c>
      <c r="D1410" s="1109">
        <v>10.438000000000001</v>
      </c>
      <c r="E1410" s="1109">
        <v>79</v>
      </c>
      <c r="F1410" s="1109">
        <v>0</v>
      </c>
      <c r="G1410" s="1110" t="s">
        <v>10784</v>
      </c>
      <c r="H1410" s="1110" t="s">
        <v>4654</v>
      </c>
      <c r="I1410" s="1110" t="s">
        <v>10841</v>
      </c>
      <c r="J1410" s="1109">
        <v>0</v>
      </c>
      <c r="K1410" s="1109">
        <v>0</v>
      </c>
      <c r="L1410" s="1109">
        <v>0</v>
      </c>
      <c r="M1410" s="1109">
        <v>0</v>
      </c>
      <c r="N1410" s="1109">
        <v>0</v>
      </c>
      <c r="O1410" s="1109">
        <v>0</v>
      </c>
      <c r="P1410" s="1109">
        <v>0</v>
      </c>
      <c r="Q1410" s="1109">
        <v>0</v>
      </c>
    </row>
    <row r="1411" spans="1:17">
      <c r="A1411" s="1109">
        <v>16952</v>
      </c>
      <c r="B1411" s="1110" t="s">
        <v>0</v>
      </c>
      <c r="C1411" s="1109">
        <v>11.75</v>
      </c>
      <c r="D1411" s="1109">
        <v>10.438000000000001</v>
      </c>
      <c r="E1411" s="1109">
        <v>79</v>
      </c>
      <c r="F1411" s="1109">
        <v>0</v>
      </c>
      <c r="G1411" s="1110" t="s">
        <v>10784</v>
      </c>
      <c r="H1411" s="1110" t="s">
        <v>4654</v>
      </c>
      <c r="I1411" s="1110" t="s">
        <v>10832</v>
      </c>
      <c r="J1411" s="1109">
        <v>0</v>
      </c>
      <c r="K1411" s="1109">
        <v>0</v>
      </c>
      <c r="L1411" s="1109">
        <v>0</v>
      </c>
      <c r="M1411" s="1109">
        <v>0</v>
      </c>
      <c r="N1411" s="1109">
        <v>0</v>
      </c>
      <c r="O1411" s="1109">
        <v>0</v>
      </c>
      <c r="P1411" s="1109">
        <v>0</v>
      </c>
      <c r="Q1411" s="1109">
        <v>0</v>
      </c>
    </row>
    <row r="1412" spans="1:17">
      <c r="A1412" s="1109">
        <v>16953</v>
      </c>
      <c r="B1412" s="1110" t="s">
        <v>0</v>
      </c>
      <c r="C1412" s="1109">
        <v>11.75</v>
      </c>
      <c r="D1412" s="1109">
        <v>10.438000000000001</v>
      </c>
      <c r="E1412" s="1109">
        <v>79</v>
      </c>
      <c r="F1412" s="1109">
        <v>0</v>
      </c>
      <c r="G1412" s="1110" t="s">
        <v>10784</v>
      </c>
      <c r="H1412" s="1110" t="s">
        <v>4654</v>
      </c>
      <c r="I1412" s="1110" t="s">
        <v>10839</v>
      </c>
      <c r="J1412" s="1109">
        <v>0</v>
      </c>
      <c r="K1412" s="1109">
        <v>0</v>
      </c>
      <c r="L1412" s="1109">
        <v>0</v>
      </c>
      <c r="M1412" s="1109">
        <v>0</v>
      </c>
      <c r="N1412" s="1109">
        <v>0</v>
      </c>
      <c r="O1412" s="1109">
        <v>0</v>
      </c>
      <c r="P1412" s="1109">
        <v>0</v>
      </c>
      <c r="Q1412" s="1109">
        <v>0</v>
      </c>
    </row>
    <row r="1413" spans="1:17">
      <c r="A1413" s="1109">
        <v>16954</v>
      </c>
      <c r="B1413" s="1110" t="s">
        <v>0</v>
      </c>
      <c r="C1413" s="1109">
        <v>11.75</v>
      </c>
      <c r="D1413" s="1109">
        <v>10.438000000000001</v>
      </c>
      <c r="E1413" s="1109">
        <v>79</v>
      </c>
      <c r="F1413" s="1109">
        <v>0</v>
      </c>
      <c r="G1413" s="1110" t="s">
        <v>10741</v>
      </c>
      <c r="H1413" s="1110" t="s">
        <v>4654</v>
      </c>
      <c r="I1413" s="1110" t="s">
        <v>10841</v>
      </c>
      <c r="J1413" s="1109">
        <v>0</v>
      </c>
      <c r="K1413" s="1109">
        <v>0</v>
      </c>
      <c r="L1413" s="1109">
        <v>0</v>
      </c>
      <c r="M1413" s="1109">
        <v>0</v>
      </c>
      <c r="N1413" s="1109">
        <v>0</v>
      </c>
      <c r="O1413" s="1109">
        <v>0</v>
      </c>
      <c r="P1413" s="1109">
        <v>0</v>
      </c>
      <c r="Q1413" s="1109">
        <v>0</v>
      </c>
    </row>
    <row r="1414" spans="1:17">
      <c r="A1414" s="1109">
        <v>16955</v>
      </c>
      <c r="B1414" s="1110" t="s">
        <v>0</v>
      </c>
      <c r="C1414" s="1109">
        <v>11.75</v>
      </c>
      <c r="D1414" s="1109">
        <v>10.438000000000001</v>
      </c>
      <c r="E1414" s="1109">
        <v>79</v>
      </c>
      <c r="F1414" s="1109">
        <v>0</v>
      </c>
      <c r="G1414" s="1110" t="s">
        <v>10741</v>
      </c>
      <c r="H1414" s="1110" t="s">
        <v>4654</v>
      </c>
      <c r="I1414" s="1110" t="s">
        <v>10832</v>
      </c>
      <c r="J1414" s="1109">
        <v>0</v>
      </c>
      <c r="K1414" s="1109">
        <v>0</v>
      </c>
      <c r="L1414" s="1109">
        <v>0</v>
      </c>
      <c r="M1414" s="1109">
        <v>0</v>
      </c>
      <c r="N1414" s="1109">
        <v>0</v>
      </c>
      <c r="O1414" s="1109">
        <v>0</v>
      </c>
      <c r="P1414" s="1109">
        <v>0</v>
      </c>
      <c r="Q1414" s="1109">
        <v>0</v>
      </c>
    </row>
    <row r="1415" spans="1:17">
      <c r="A1415" s="1109">
        <v>16956</v>
      </c>
      <c r="B1415" s="1110" t="s">
        <v>0</v>
      </c>
      <c r="C1415" s="1109">
        <v>11.75</v>
      </c>
      <c r="D1415" s="1109">
        <v>10.438000000000001</v>
      </c>
      <c r="E1415" s="1109">
        <v>79</v>
      </c>
      <c r="F1415" s="1109">
        <v>0</v>
      </c>
      <c r="G1415" s="1110" t="s">
        <v>10741</v>
      </c>
      <c r="H1415" s="1110" t="s">
        <v>4654</v>
      </c>
      <c r="I1415" s="1110" t="s">
        <v>10839</v>
      </c>
      <c r="J1415" s="1109">
        <v>0</v>
      </c>
      <c r="K1415" s="1109">
        <v>0</v>
      </c>
      <c r="L1415" s="1109">
        <v>0</v>
      </c>
      <c r="M1415" s="1109">
        <v>0</v>
      </c>
      <c r="N1415" s="1109">
        <v>0</v>
      </c>
      <c r="O1415" s="1109">
        <v>0</v>
      </c>
      <c r="P1415" s="1109">
        <v>0</v>
      </c>
      <c r="Q1415" s="1109">
        <v>0</v>
      </c>
    </row>
    <row r="1416" spans="1:17">
      <c r="A1416" s="1109">
        <v>16957</v>
      </c>
      <c r="B1416" s="1110" t="s">
        <v>0</v>
      </c>
      <c r="C1416" s="1109">
        <v>11.75</v>
      </c>
      <c r="D1416" s="1109">
        <v>10.438000000000001</v>
      </c>
      <c r="E1416" s="1109">
        <v>79</v>
      </c>
      <c r="F1416" s="1109">
        <v>0</v>
      </c>
      <c r="G1416" s="1110" t="s">
        <v>10833</v>
      </c>
      <c r="H1416" s="1110" t="s">
        <v>4654</v>
      </c>
      <c r="I1416" s="1110" t="s">
        <v>10841</v>
      </c>
      <c r="J1416" s="1109">
        <v>0</v>
      </c>
      <c r="K1416" s="1109">
        <v>0</v>
      </c>
      <c r="L1416" s="1109">
        <v>0</v>
      </c>
      <c r="M1416" s="1109">
        <v>0</v>
      </c>
      <c r="N1416" s="1109">
        <v>0</v>
      </c>
      <c r="O1416" s="1109">
        <v>0</v>
      </c>
      <c r="P1416" s="1109">
        <v>0</v>
      </c>
      <c r="Q1416" s="1109">
        <v>0</v>
      </c>
    </row>
    <row r="1417" spans="1:17">
      <c r="A1417" s="1109">
        <v>16958</v>
      </c>
      <c r="B1417" s="1110" t="s">
        <v>0</v>
      </c>
      <c r="C1417" s="1109">
        <v>11.75</v>
      </c>
      <c r="D1417" s="1109">
        <v>10.438000000000001</v>
      </c>
      <c r="E1417" s="1109">
        <v>79</v>
      </c>
      <c r="F1417" s="1109">
        <v>0</v>
      </c>
      <c r="G1417" s="1110" t="s">
        <v>10833</v>
      </c>
      <c r="H1417" s="1110" t="s">
        <v>4654</v>
      </c>
      <c r="I1417" s="1110" t="s">
        <v>10832</v>
      </c>
      <c r="J1417" s="1109">
        <v>0</v>
      </c>
      <c r="K1417" s="1109">
        <v>0</v>
      </c>
      <c r="L1417" s="1109">
        <v>0</v>
      </c>
      <c r="M1417" s="1109">
        <v>0</v>
      </c>
      <c r="N1417" s="1109">
        <v>0</v>
      </c>
      <c r="O1417" s="1109">
        <v>0</v>
      </c>
      <c r="P1417" s="1109">
        <v>0</v>
      </c>
      <c r="Q1417" s="1109">
        <v>0</v>
      </c>
    </row>
    <row r="1418" spans="1:17">
      <c r="A1418" s="1109">
        <v>16959</v>
      </c>
      <c r="B1418" s="1110" t="s">
        <v>0</v>
      </c>
      <c r="C1418" s="1109">
        <v>11.75</v>
      </c>
      <c r="D1418" s="1109">
        <v>10.438000000000001</v>
      </c>
      <c r="E1418" s="1109">
        <v>79</v>
      </c>
      <c r="F1418" s="1109">
        <v>0</v>
      </c>
      <c r="G1418" s="1110" t="s">
        <v>10833</v>
      </c>
      <c r="H1418" s="1110" t="s">
        <v>4654</v>
      </c>
      <c r="I1418" s="1110" t="s">
        <v>10839</v>
      </c>
      <c r="J1418" s="1109">
        <v>0</v>
      </c>
      <c r="K1418" s="1109">
        <v>0</v>
      </c>
      <c r="L1418" s="1109">
        <v>0</v>
      </c>
      <c r="M1418" s="1109">
        <v>0</v>
      </c>
      <c r="N1418" s="1109">
        <v>0</v>
      </c>
      <c r="O1418" s="1109">
        <v>0</v>
      </c>
      <c r="P1418" s="1109">
        <v>0</v>
      </c>
      <c r="Q1418" s="1109">
        <v>0</v>
      </c>
    </row>
    <row r="1419" spans="1:17">
      <c r="A1419" s="1109">
        <v>16960</v>
      </c>
      <c r="B1419" s="1110" t="s">
        <v>0</v>
      </c>
      <c r="C1419" s="1109">
        <v>11.75</v>
      </c>
      <c r="D1419" s="1109">
        <v>10.438000000000001</v>
      </c>
      <c r="E1419" s="1109">
        <v>79</v>
      </c>
      <c r="F1419" s="1109">
        <v>0</v>
      </c>
      <c r="G1419" s="1110" t="s">
        <v>10753</v>
      </c>
      <c r="H1419" s="1110" t="s">
        <v>4654</v>
      </c>
      <c r="I1419" s="1110" t="s">
        <v>10841</v>
      </c>
      <c r="J1419" s="1109">
        <v>0</v>
      </c>
      <c r="K1419" s="1109">
        <v>0</v>
      </c>
      <c r="L1419" s="1109">
        <v>0</v>
      </c>
      <c r="M1419" s="1109">
        <v>0</v>
      </c>
      <c r="N1419" s="1109">
        <v>0</v>
      </c>
      <c r="O1419" s="1109">
        <v>0</v>
      </c>
      <c r="P1419" s="1109">
        <v>0</v>
      </c>
      <c r="Q1419" s="1109">
        <v>0</v>
      </c>
    </row>
    <row r="1420" spans="1:17">
      <c r="A1420" s="1109">
        <v>16961</v>
      </c>
      <c r="B1420" s="1110" t="s">
        <v>0</v>
      </c>
      <c r="C1420" s="1109">
        <v>11.75</v>
      </c>
      <c r="D1420" s="1109">
        <v>10.438000000000001</v>
      </c>
      <c r="E1420" s="1109">
        <v>79</v>
      </c>
      <c r="F1420" s="1109">
        <v>0</v>
      </c>
      <c r="G1420" s="1110" t="s">
        <v>10753</v>
      </c>
      <c r="H1420" s="1110" t="s">
        <v>4654</v>
      </c>
      <c r="I1420" s="1110" t="s">
        <v>10832</v>
      </c>
      <c r="J1420" s="1109">
        <v>0</v>
      </c>
      <c r="K1420" s="1109">
        <v>0</v>
      </c>
      <c r="L1420" s="1109">
        <v>0</v>
      </c>
      <c r="M1420" s="1109">
        <v>0</v>
      </c>
      <c r="N1420" s="1109">
        <v>0</v>
      </c>
      <c r="O1420" s="1109">
        <v>0</v>
      </c>
      <c r="P1420" s="1109">
        <v>0</v>
      </c>
      <c r="Q1420" s="1109">
        <v>0</v>
      </c>
    </row>
    <row r="1421" spans="1:17">
      <c r="A1421" s="1109">
        <v>16962</v>
      </c>
      <c r="B1421" s="1110" t="s">
        <v>0</v>
      </c>
      <c r="C1421" s="1109">
        <v>11.75</v>
      </c>
      <c r="D1421" s="1109">
        <v>10.438000000000001</v>
      </c>
      <c r="E1421" s="1109">
        <v>79</v>
      </c>
      <c r="F1421" s="1109">
        <v>0</v>
      </c>
      <c r="G1421" s="1110" t="s">
        <v>10753</v>
      </c>
      <c r="H1421" s="1110" t="s">
        <v>4654</v>
      </c>
      <c r="I1421" s="1110" t="s">
        <v>10839</v>
      </c>
      <c r="J1421" s="1109">
        <v>0</v>
      </c>
      <c r="K1421" s="1109">
        <v>0</v>
      </c>
      <c r="L1421" s="1109">
        <v>0</v>
      </c>
      <c r="M1421" s="1109">
        <v>0</v>
      </c>
      <c r="N1421" s="1109">
        <v>0</v>
      </c>
      <c r="O1421" s="1109">
        <v>0</v>
      </c>
      <c r="P1421" s="1109">
        <v>0</v>
      </c>
      <c r="Q1421" s="1109">
        <v>0</v>
      </c>
    </row>
    <row r="1422" spans="1:17">
      <c r="A1422" s="1109">
        <v>16963</v>
      </c>
      <c r="B1422" s="1110" t="s">
        <v>0</v>
      </c>
      <c r="C1422" s="1109">
        <v>11.75</v>
      </c>
      <c r="D1422" s="1109">
        <v>10.438000000000001</v>
      </c>
      <c r="E1422" s="1109">
        <v>79</v>
      </c>
      <c r="F1422" s="1109">
        <v>0</v>
      </c>
      <c r="G1422" s="1110" t="s">
        <v>10739</v>
      </c>
      <c r="H1422" s="1110" t="s">
        <v>4654</v>
      </c>
      <c r="I1422" s="1110" t="s">
        <v>10841</v>
      </c>
      <c r="J1422" s="1109">
        <v>0</v>
      </c>
      <c r="K1422" s="1109">
        <v>0</v>
      </c>
      <c r="L1422" s="1109">
        <v>0</v>
      </c>
      <c r="M1422" s="1109">
        <v>0</v>
      </c>
      <c r="N1422" s="1109">
        <v>0</v>
      </c>
      <c r="O1422" s="1109">
        <v>0</v>
      </c>
      <c r="P1422" s="1109">
        <v>0</v>
      </c>
      <c r="Q1422" s="1109">
        <v>0</v>
      </c>
    </row>
    <row r="1423" spans="1:17">
      <c r="A1423" s="1109">
        <v>16964</v>
      </c>
      <c r="B1423" s="1110" t="s">
        <v>0</v>
      </c>
      <c r="C1423" s="1109">
        <v>11.75</v>
      </c>
      <c r="D1423" s="1109">
        <v>10.438000000000001</v>
      </c>
      <c r="E1423" s="1109">
        <v>79</v>
      </c>
      <c r="F1423" s="1109">
        <v>0</v>
      </c>
      <c r="G1423" s="1110" t="s">
        <v>10739</v>
      </c>
      <c r="H1423" s="1110" t="s">
        <v>4654</v>
      </c>
      <c r="I1423" s="1110" t="s">
        <v>10832</v>
      </c>
      <c r="J1423" s="1109">
        <v>0</v>
      </c>
      <c r="K1423" s="1109">
        <v>0</v>
      </c>
      <c r="L1423" s="1109">
        <v>0</v>
      </c>
      <c r="M1423" s="1109">
        <v>0</v>
      </c>
      <c r="N1423" s="1109">
        <v>0</v>
      </c>
      <c r="O1423" s="1109">
        <v>0</v>
      </c>
      <c r="P1423" s="1109">
        <v>0</v>
      </c>
      <c r="Q1423" s="1109">
        <v>0</v>
      </c>
    </row>
    <row r="1424" spans="1:17">
      <c r="A1424" s="1109">
        <v>16965</v>
      </c>
      <c r="B1424" s="1110" t="s">
        <v>0</v>
      </c>
      <c r="C1424" s="1109">
        <v>11.75</v>
      </c>
      <c r="D1424" s="1109">
        <v>10.438000000000001</v>
      </c>
      <c r="E1424" s="1109">
        <v>79</v>
      </c>
      <c r="F1424" s="1109">
        <v>0</v>
      </c>
      <c r="G1424" s="1110" t="s">
        <v>10739</v>
      </c>
      <c r="H1424" s="1110" t="s">
        <v>4654</v>
      </c>
      <c r="I1424" s="1110" t="s">
        <v>10839</v>
      </c>
      <c r="J1424" s="1109">
        <v>0</v>
      </c>
      <c r="K1424" s="1109">
        <v>0</v>
      </c>
      <c r="L1424" s="1109">
        <v>0</v>
      </c>
      <c r="M1424" s="1109">
        <v>0</v>
      </c>
      <c r="N1424" s="1109">
        <v>0</v>
      </c>
      <c r="O1424" s="1109">
        <v>0</v>
      </c>
      <c r="P1424" s="1109">
        <v>0</v>
      </c>
      <c r="Q1424" s="1109">
        <v>0</v>
      </c>
    </row>
    <row r="1425" spans="1:17">
      <c r="A1425" s="1109">
        <v>16966</v>
      </c>
      <c r="B1425" s="1110" t="s">
        <v>0</v>
      </c>
      <c r="C1425" s="1109">
        <v>11.75</v>
      </c>
      <c r="D1425" s="1109">
        <v>10.586</v>
      </c>
      <c r="E1425" s="1109">
        <v>71</v>
      </c>
      <c r="F1425" s="1109">
        <v>0</v>
      </c>
      <c r="G1425" s="1110" t="s">
        <v>10840</v>
      </c>
      <c r="H1425" s="1110" t="s">
        <v>4654</v>
      </c>
      <c r="I1425" s="1110" t="s">
        <v>10841</v>
      </c>
      <c r="J1425" s="1109">
        <v>0</v>
      </c>
      <c r="K1425" s="1109">
        <v>0</v>
      </c>
      <c r="L1425" s="1109">
        <v>0</v>
      </c>
      <c r="M1425" s="1109">
        <v>0</v>
      </c>
      <c r="N1425" s="1109">
        <v>0</v>
      </c>
      <c r="O1425" s="1109">
        <v>0</v>
      </c>
      <c r="P1425" s="1109">
        <v>0</v>
      </c>
      <c r="Q1425" s="1109">
        <v>0</v>
      </c>
    </row>
    <row r="1426" spans="1:17">
      <c r="A1426" s="1109">
        <v>16967</v>
      </c>
      <c r="B1426" s="1110" t="s">
        <v>0</v>
      </c>
      <c r="C1426" s="1109">
        <v>11.75</v>
      </c>
      <c r="D1426" s="1109">
        <v>10.586</v>
      </c>
      <c r="E1426" s="1109">
        <v>71</v>
      </c>
      <c r="F1426" s="1109">
        <v>0</v>
      </c>
      <c r="G1426" s="1110" t="s">
        <v>10840</v>
      </c>
      <c r="H1426" s="1110" t="s">
        <v>4654</v>
      </c>
      <c r="I1426" s="1110" t="s">
        <v>10832</v>
      </c>
      <c r="J1426" s="1109">
        <v>0</v>
      </c>
      <c r="K1426" s="1109">
        <v>0</v>
      </c>
      <c r="L1426" s="1109">
        <v>0</v>
      </c>
      <c r="M1426" s="1109">
        <v>0</v>
      </c>
      <c r="N1426" s="1109">
        <v>0</v>
      </c>
      <c r="O1426" s="1109">
        <v>0</v>
      </c>
      <c r="P1426" s="1109">
        <v>0</v>
      </c>
      <c r="Q1426" s="1109">
        <v>0</v>
      </c>
    </row>
    <row r="1427" spans="1:17">
      <c r="A1427" s="1109">
        <v>16968</v>
      </c>
      <c r="B1427" s="1110" t="s">
        <v>0</v>
      </c>
      <c r="C1427" s="1109">
        <v>11.75</v>
      </c>
      <c r="D1427" s="1109">
        <v>10.586</v>
      </c>
      <c r="E1427" s="1109">
        <v>71</v>
      </c>
      <c r="F1427" s="1109">
        <v>0</v>
      </c>
      <c r="G1427" s="1110" t="s">
        <v>10840</v>
      </c>
      <c r="H1427" s="1110" t="s">
        <v>4654</v>
      </c>
      <c r="I1427" s="1110" t="s">
        <v>10839</v>
      </c>
      <c r="J1427" s="1109">
        <v>0</v>
      </c>
      <c r="K1427" s="1109">
        <v>0</v>
      </c>
      <c r="L1427" s="1109">
        <v>0</v>
      </c>
      <c r="M1427" s="1109">
        <v>0</v>
      </c>
      <c r="N1427" s="1109">
        <v>0</v>
      </c>
      <c r="O1427" s="1109">
        <v>0</v>
      </c>
      <c r="P1427" s="1109">
        <v>0</v>
      </c>
      <c r="Q1427" s="1109">
        <v>0</v>
      </c>
    </row>
    <row r="1428" spans="1:17">
      <c r="A1428" s="1109">
        <v>16969</v>
      </c>
      <c r="B1428" s="1110" t="s">
        <v>0</v>
      </c>
      <c r="C1428" s="1109">
        <v>11.75</v>
      </c>
      <c r="D1428" s="1109">
        <v>10.586</v>
      </c>
      <c r="E1428" s="1109">
        <v>71</v>
      </c>
      <c r="F1428" s="1109">
        <v>0</v>
      </c>
      <c r="G1428" s="1110" t="s">
        <v>10842</v>
      </c>
      <c r="H1428" s="1110" t="s">
        <v>4654</v>
      </c>
      <c r="I1428" s="1110" t="s">
        <v>10841</v>
      </c>
      <c r="J1428" s="1109">
        <v>0</v>
      </c>
      <c r="K1428" s="1109">
        <v>0</v>
      </c>
      <c r="L1428" s="1109">
        <v>0</v>
      </c>
      <c r="M1428" s="1109">
        <v>0</v>
      </c>
      <c r="N1428" s="1109">
        <v>0</v>
      </c>
      <c r="O1428" s="1109">
        <v>0</v>
      </c>
      <c r="P1428" s="1109">
        <v>0</v>
      </c>
      <c r="Q1428" s="1109">
        <v>0</v>
      </c>
    </row>
    <row r="1429" spans="1:17">
      <c r="A1429" s="1109">
        <v>16970</v>
      </c>
      <c r="B1429" s="1110" t="s">
        <v>0</v>
      </c>
      <c r="C1429" s="1109">
        <v>11.75</v>
      </c>
      <c r="D1429" s="1109">
        <v>10.586</v>
      </c>
      <c r="E1429" s="1109">
        <v>71</v>
      </c>
      <c r="F1429" s="1109">
        <v>0</v>
      </c>
      <c r="G1429" s="1110" t="s">
        <v>10842</v>
      </c>
      <c r="H1429" s="1110" t="s">
        <v>4654</v>
      </c>
      <c r="I1429" s="1110" t="s">
        <v>10832</v>
      </c>
      <c r="J1429" s="1109">
        <v>0</v>
      </c>
      <c r="K1429" s="1109">
        <v>0</v>
      </c>
      <c r="L1429" s="1109">
        <v>0</v>
      </c>
      <c r="M1429" s="1109">
        <v>0</v>
      </c>
      <c r="N1429" s="1109">
        <v>0</v>
      </c>
      <c r="O1429" s="1109">
        <v>0</v>
      </c>
      <c r="P1429" s="1109">
        <v>0</v>
      </c>
      <c r="Q1429" s="1109">
        <v>0</v>
      </c>
    </row>
    <row r="1430" spans="1:17">
      <c r="A1430" s="1109">
        <v>16971</v>
      </c>
      <c r="B1430" s="1110" t="s">
        <v>0</v>
      </c>
      <c r="C1430" s="1109">
        <v>11.75</v>
      </c>
      <c r="D1430" s="1109">
        <v>10.586</v>
      </c>
      <c r="E1430" s="1109">
        <v>71</v>
      </c>
      <c r="F1430" s="1109">
        <v>0</v>
      </c>
      <c r="G1430" s="1110" t="s">
        <v>10842</v>
      </c>
      <c r="H1430" s="1110" t="s">
        <v>4654</v>
      </c>
      <c r="I1430" s="1110" t="s">
        <v>10839</v>
      </c>
      <c r="J1430" s="1109">
        <v>0</v>
      </c>
      <c r="K1430" s="1109">
        <v>0</v>
      </c>
      <c r="L1430" s="1109">
        <v>0</v>
      </c>
      <c r="M1430" s="1109">
        <v>0</v>
      </c>
      <c r="N1430" s="1109">
        <v>0</v>
      </c>
      <c r="O1430" s="1109">
        <v>0</v>
      </c>
      <c r="P1430" s="1109">
        <v>0</v>
      </c>
      <c r="Q1430" s="1109">
        <v>0</v>
      </c>
    </row>
    <row r="1431" spans="1:17">
      <c r="A1431" s="1109">
        <v>16972</v>
      </c>
      <c r="B1431" s="1110" t="s">
        <v>0</v>
      </c>
      <c r="C1431" s="1109">
        <v>11.75</v>
      </c>
      <c r="D1431" s="1109">
        <v>10.586</v>
      </c>
      <c r="E1431" s="1109">
        <v>71</v>
      </c>
      <c r="F1431" s="1109">
        <v>0</v>
      </c>
      <c r="G1431" s="1110" t="s">
        <v>10784</v>
      </c>
      <c r="H1431" s="1110" t="s">
        <v>4654</v>
      </c>
      <c r="I1431" s="1110" t="s">
        <v>10841</v>
      </c>
      <c r="J1431" s="1109">
        <v>0</v>
      </c>
      <c r="K1431" s="1109">
        <v>0</v>
      </c>
      <c r="L1431" s="1109">
        <v>0</v>
      </c>
      <c r="M1431" s="1109">
        <v>0</v>
      </c>
      <c r="N1431" s="1109">
        <v>0</v>
      </c>
      <c r="O1431" s="1109">
        <v>0</v>
      </c>
      <c r="P1431" s="1109">
        <v>0</v>
      </c>
      <c r="Q1431" s="1109">
        <v>0</v>
      </c>
    </row>
    <row r="1432" spans="1:17">
      <c r="A1432" s="1109">
        <v>16973</v>
      </c>
      <c r="B1432" s="1110" t="s">
        <v>0</v>
      </c>
      <c r="C1432" s="1109">
        <v>11.75</v>
      </c>
      <c r="D1432" s="1109">
        <v>10.586</v>
      </c>
      <c r="E1432" s="1109">
        <v>71</v>
      </c>
      <c r="F1432" s="1109">
        <v>0</v>
      </c>
      <c r="G1432" s="1110" t="s">
        <v>10784</v>
      </c>
      <c r="H1432" s="1110" t="s">
        <v>4654</v>
      </c>
      <c r="I1432" s="1110" t="s">
        <v>10760</v>
      </c>
      <c r="J1432" s="1109">
        <v>0</v>
      </c>
      <c r="K1432" s="1109">
        <v>0</v>
      </c>
      <c r="L1432" s="1109">
        <v>0</v>
      </c>
      <c r="M1432" s="1109">
        <v>0</v>
      </c>
      <c r="N1432" s="1109">
        <v>0</v>
      </c>
      <c r="O1432" s="1109">
        <v>0</v>
      </c>
      <c r="P1432" s="1109">
        <v>0</v>
      </c>
      <c r="Q1432" s="1109">
        <v>0</v>
      </c>
    </row>
    <row r="1433" spans="1:17">
      <c r="A1433" s="1109">
        <v>16974</v>
      </c>
      <c r="B1433" s="1110" t="s">
        <v>0</v>
      </c>
      <c r="C1433" s="1109">
        <v>11.75</v>
      </c>
      <c r="D1433" s="1109">
        <v>10.586</v>
      </c>
      <c r="E1433" s="1109">
        <v>71</v>
      </c>
      <c r="F1433" s="1109">
        <v>0</v>
      </c>
      <c r="G1433" s="1110" t="s">
        <v>10784</v>
      </c>
      <c r="H1433" s="1110" t="s">
        <v>4654</v>
      </c>
      <c r="I1433" s="1110" t="s">
        <v>10735</v>
      </c>
      <c r="J1433" s="1109">
        <v>0</v>
      </c>
      <c r="K1433" s="1109">
        <v>0</v>
      </c>
      <c r="L1433" s="1109">
        <v>0</v>
      </c>
      <c r="M1433" s="1109">
        <v>0</v>
      </c>
      <c r="N1433" s="1109">
        <v>0</v>
      </c>
      <c r="O1433" s="1109">
        <v>0</v>
      </c>
      <c r="P1433" s="1109">
        <v>0</v>
      </c>
      <c r="Q1433" s="1109">
        <v>0</v>
      </c>
    </row>
    <row r="1434" spans="1:17">
      <c r="A1434" s="1109">
        <v>16975</v>
      </c>
      <c r="B1434" s="1110" t="s">
        <v>0</v>
      </c>
      <c r="C1434" s="1109">
        <v>11.75</v>
      </c>
      <c r="D1434" s="1109">
        <v>10.586</v>
      </c>
      <c r="E1434" s="1109">
        <v>71</v>
      </c>
      <c r="F1434" s="1109">
        <v>0</v>
      </c>
      <c r="G1434" s="1110" t="s">
        <v>10784</v>
      </c>
      <c r="H1434" s="1110" t="s">
        <v>4654</v>
      </c>
      <c r="I1434" s="1110" t="s">
        <v>10832</v>
      </c>
      <c r="J1434" s="1109">
        <v>0</v>
      </c>
      <c r="K1434" s="1109">
        <v>0</v>
      </c>
      <c r="L1434" s="1109">
        <v>0</v>
      </c>
      <c r="M1434" s="1109">
        <v>0</v>
      </c>
      <c r="N1434" s="1109">
        <v>0</v>
      </c>
      <c r="O1434" s="1109">
        <v>0</v>
      </c>
      <c r="P1434" s="1109">
        <v>0</v>
      </c>
      <c r="Q1434" s="1109">
        <v>0</v>
      </c>
    </row>
    <row r="1435" spans="1:17">
      <c r="A1435" s="1109">
        <v>16976</v>
      </c>
      <c r="B1435" s="1110" t="s">
        <v>0</v>
      </c>
      <c r="C1435" s="1109">
        <v>11.75</v>
      </c>
      <c r="D1435" s="1109">
        <v>10.586</v>
      </c>
      <c r="E1435" s="1109">
        <v>71</v>
      </c>
      <c r="F1435" s="1109">
        <v>0</v>
      </c>
      <c r="G1435" s="1110" t="s">
        <v>10784</v>
      </c>
      <c r="H1435" s="1110" t="s">
        <v>4654</v>
      </c>
      <c r="I1435" s="1110" t="s">
        <v>10839</v>
      </c>
      <c r="J1435" s="1109">
        <v>0</v>
      </c>
      <c r="K1435" s="1109">
        <v>0</v>
      </c>
      <c r="L1435" s="1109">
        <v>0</v>
      </c>
      <c r="M1435" s="1109">
        <v>0</v>
      </c>
      <c r="N1435" s="1109">
        <v>0</v>
      </c>
      <c r="O1435" s="1109">
        <v>0</v>
      </c>
      <c r="P1435" s="1109">
        <v>0</v>
      </c>
      <c r="Q1435" s="1109">
        <v>0</v>
      </c>
    </row>
    <row r="1436" spans="1:17">
      <c r="A1436" s="1109">
        <v>16977</v>
      </c>
      <c r="B1436" s="1110" t="s">
        <v>0</v>
      </c>
      <c r="C1436" s="1109">
        <v>11.75</v>
      </c>
      <c r="D1436" s="1109">
        <v>10.586</v>
      </c>
      <c r="E1436" s="1109">
        <v>71</v>
      </c>
      <c r="F1436" s="1109">
        <v>0</v>
      </c>
      <c r="G1436" s="1110" t="s">
        <v>10741</v>
      </c>
      <c r="H1436" s="1110" t="s">
        <v>4654</v>
      </c>
      <c r="I1436" s="1110" t="s">
        <v>10841</v>
      </c>
      <c r="J1436" s="1109">
        <v>0</v>
      </c>
      <c r="K1436" s="1109">
        <v>0</v>
      </c>
      <c r="L1436" s="1109">
        <v>0</v>
      </c>
      <c r="M1436" s="1109">
        <v>0</v>
      </c>
      <c r="N1436" s="1109">
        <v>0</v>
      </c>
      <c r="O1436" s="1109">
        <v>0</v>
      </c>
      <c r="P1436" s="1109">
        <v>0</v>
      </c>
      <c r="Q1436" s="1109">
        <v>0</v>
      </c>
    </row>
    <row r="1437" spans="1:17">
      <c r="A1437" s="1109">
        <v>16978</v>
      </c>
      <c r="B1437" s="1110" t="s">
        <v>0</v>
      </c>
      <c r="C1437" s="1109">
        <v>11.75</v>
      </c>
      <c r="D1437" s="1109">
        <v>10.586</v>
      </c>
      <c r="E1437" s="1109">
        <v>71</v>
      </c>
      <c r="F1437" s="1109">
        <v>0</v>
      </c>
      <c r="G1437" s="1110" t="s">
        <v>10741</v>
      </c>
      <c r="H1437" s="1110" t="s">
        <v>4654</v>
      </c>
      <c r="I1437" s="1110" t="s">
        <v>10760</v>
      </c>
      <c r="J1437" s="1109">
        <v>0</v>
      </c>
      <c r="K1437" s="1109">
        <v>0</v>
      </c>
      <c r="L1437" s="1109">
        <v>0</v>
      </c>
      <c r="M1437" s="1109">
        <v>0</v>
      </c>
      <c r="N1437" s="1109">
        <v>0</v>
      </c>
      <c r="O1437" s="1109">
        <v>0</v>
      </c>
      <c r="P1437" s="1109">
        <v>0</v>
      </c>
      <c r="Q1437" s="1109">
        <v>0</v>
      </c>
    </row>
    <row r="1438" spans="1:17">
      <c r="A1438" s="1109">
        <v>16979</v>
      </c>
      <c r="B1438" s="1110" t="s">
        <v>0</v>
      </c>
      <c r="C1438" s="1109">
        <v>11.75</v>
      </c>
      <c r="D1438" s="1109">
        <v>10.586</v>
      </c>
      <c r="E1438" s="1109">
        <v>71</v>
      </c>
      <c r="F1438" s="1109">
        <v>0</v>
      </c>
      <c r="G1438" s="1110" t="s">
        <v>10741</v>
      </c>
      <c r="H1438" s="1110" t="s">
        <v>4654</v>
      </c>
      <c r="I1438" s="1110" t="s">
        <v>10735</v>
      </c>
      <c r="J1438" s="1109">
        <v>0</v>
      </c>
      <c r="K1438" s="1109">
        <v>0</v>
      </c>
      <c r="L1438" s="1109">
        <v>0</v>
      </c>
      <c r="M1438" s="1109">
        <v>0</v>
      </c>
      <c r="N1438" s="1109">
        <v>0</v>
      </c>
      <c r="O1438" s="1109">
        <v>0</v>
      </c>
      <c r="P1438" s="1109">
        <v>0</v>
      </c>
      <c r="Q1438" s="1109">
        <v>0</v>
      </c>
    </row>
    <row r="1439" spans="1:17">
      <c r="A1439" s="1109">
        <v>16980</v>
      </c>
      <c r="B1439" s="1110" t="s">
        <v>0</v>
      </c>
      <c r="C1439" s="1109">
        <v>11.75</v>
      </c>
      <c r="D1439" s="1109">
        <v>10.586</v>
      </c>
      <c r="E1439" s="1109">
        <v>71</v>
      </c>
      <c r="F1439" s="1109">
        <v>0</v>
      </c>
      <c r="G1439" s="1110" t="s">
        <v>10741</v>
      </c>
      <c r="H1439" s="1110" t="s">
        <v>4654</v>
      </c>
      <c r="I1439" s="1110" t="s">
        <v>10832</v>
      </c>
      <c r="J1439" s="1109">
        <v>0</v>
      </c>
      <c r="K1439" s="1109">
        <v>0</v>
      </c>
      <c r="L1439" s="1109">
        <v>0</v>
      </c>
      <c r="M1439" s="1109">
        <v>0</v>
      </c>
      <c r="N1439" s="1109">
        <v>0</v>
      </c>
      <c r="O1439" s="1109">
        <v>0</v>
      </c>
      <c r="P1439" s="1109">
        <v>0</v>
      </c>
      <c r="Q1439" s="1109">
        <v>0</v>
      </c>
    </row>
    <row r="1440" spans="1:17">
      <c r="A1440" s="1109">
        <v>16981</v>
      </c>
      <c r="B1440" s="1110" t="s">
        <v>0</v>
      </c>
      <c r="C1440" s="1109">
        <v>11.75</v>
      </c>
      <c r="D1440" s="1109">
        <v>10.586</v>
      </c>
      <c r="E1440" s="1109">
        <v>71</v>
      </c>
      <c r="F1440" s="1109">
        <v>0</v>
      </c>
      <c r="G1440" s="1110" t="s">
        <v>10741</v>
      </c>
      <c r="H1440" s="1110" t="s">
        <v>4654</v>
      </c>
      <c r="I1440" s="1110" t="s">
        <v>10839</v>
      </c>
      <c r="J1440" s="1109">
        <v>0</v>
      </c>
      <c r="K1440" s="1109">
        <v>0</v>
      </c>
      <c r="L1440" s="1109">
        <v>0</v>
      </c>
      <c r="M1440" s="1109">
        <v>0</v>
      </c>
      <c r="N1440" s="1109">
        <v>0</v>
      </c>
      <c r="O1440" s="1109">
        <v>0</v>
      </c>
      <c r="P1440" s="1109">
        <v>0</v>
      </c>
      <c r="Q1440" s="1109">
        <v>0</v>
      </c>
    </row>
    <row r="1441" spans="1:17">
      <c r="A1441" s="1109">
        <v>16982</v>
      </c>
      <c r="B1441" s="1110" t="s">
        <v>0</v>
      </c>
      <c r="C1441" s="1109">
        <v>11.75</v>
      </c>
      <c r="D1441" s="1109">
        <v>10.586</v>
      </c>
      <c r="E1441" s="1109">
        <v>71</v>
      </c>
      <c r="F1441" s="1109">
        <v>0</v>
      </c>
      <c r="G1441" s="1110" t="s">
        <v>10833</v>
      </c>
      <c r="H1441" s="1110" t="s">
        <v>4654</v>
      </c>
      <c r="I1441" s="1110" t="s">
        <v>10841</v>
      </c>
      <c r="J1441" s="1109">
        <v>0</v>
      </c>
      <c r="K1441" s="1109">
        <v>0</v>
      </c>
      <c r="L1441" s="1109">
        <v>0</v>
      </c>
      <c r="M1441" s="1109">
        <v>0</v>
      </c>
      <c r="N1441" s="1109">
        <v>0</v>
      </c>
      <c r="O1441" s="1109">
        <v>0</v>
      </c>
      <c r="P1441" s="1109">
        <v>0</v>
      </c>
      <c r="Q1441" s="1109">
        <v>0</v>
      </c>
    </row>
    <row r="1442" spans="1:17">
      <c r="A1442" s="1109">
        <v>16983</v>
      </c>
      <c r="B1442" s="1110" t="s">
        <v>0</v>
      </c>
      <c r="C1442" s="1109">
        <v>11.75</v>
      </c>
      <c r="D1442" s="1109">
        <v>10.586</v>
      </c>
      <c r="E1442" s="1109">
        <v>71</v>
      </c>
      <c r="F1442" s="1109">
        <v>0</v>
      </c>
      <c r="G1442" s="1110" t="s">
        <v>10833</v>
      </c>
      <c r="H1442" s="1110" t="s">
        <v>4654</v>
      </c>
      <c r="I1442" s="1110" t="s">
        <v>10832</v>
      </c>
      <c r="J1442" s="1109">
        <v>0</v>
      </c>
      <c r="K1442" s="1109">
        <v>0</v>
      </c>
      <c r="L1442" s="1109">
        <v>0</v>
      </c>
      <c r="M1442" s="1109">
        <v>0</v>
      </c>
      <c r="N1442" s="1109">
        <v>0</v>
      </c>
      <c r="O1442" s="1109">
        <v>0</v>
      </c>
      <c r="P1442" s="1109">
        <v>0</v>
      </c>
      <c r="Q1442" s="1109">
        <v>0</v>
      </c>
    </row>
    <row r="1443" spans="1:17">
      <c r="A1443" s="1109">
        <v>16984</v>
      </c>
      <c r="B1443" s="1110" t="s">
        <v>0</v>
      </c>
      <c r="C1443" s="1109">
        <v>11.75</v>
      </c>
      <c r="D1443" s="1109">
        <v>10.586</v>
      </c>
      <c r="E1443" s="1109">
        <v>71</v>
      </c>
      <c r="F1443" s="1109">
        <v>0</v>
      </c>
      <c r="G1443" s="1110" t="s">
        <v>10833</v>
      </c>
      <c r="H1443" s="1110" t="s">
        <v>4654</v>
      </c>
      <c r="I1443" s="1110" t="s">
        <v>10839</v>
      </c>
      <c r="J1443" s="1109">
        <v>0</v>
      </c>
      <c r="K1443" s="1109">
        <v>0</v>
      </c>
      <c r="L1443" s="1109">
        <v>0</v>
      </c>
      <c r="M1443" s="1109">
        <v>0</v>
      </c>
      <c r="N1443" s="1109">
        <v>0</v>
      </c>
      <c r="O1443" s="1109">
        <v>0</v>
      </c>
      <c r="P1443" s="1109">
        <v>0</v>
      </c>
      <c r="Q1443" s="1109">
        <v>0</v>
      </c>
    </row>
    <row r="1444" spans="1:17">
      <c r="A1444" s="1109">
        <v>16985</v>
      </c>
      <c r="B1444" s="1110" t="s">
        <v>0</v>
      </c>
      <c r="C1444" s="1109">
        <v>11.75</v>
      </c>
      <c r="D1444" s="1109">
        <v>10.586</v>
      </c>
      <c r="E1444" s="1109">
        <v>71</v>
      </c>
      <c r="F1444" s="1109">
        <v>0</v>
      </c>
      <c r="G1444" s="1110" t="s">
        <v>10737</v>
      </c>
      <c r="H1444" s="1110" t="s">
        <v>4654</v>
      </c>
      <c r="I1444" s="1110" t="s">
        <v>10760</v>
      </c>
      <c r="J1444" s="1109">
        <v>0</v>
      </c>
      <c r="K1444" s="1109">
        <v>0</v>
      </c>
      <c r="L1444" s="1109">
        <v>0</v>
      </c>
      <c r="M1444" s="1109">
        <v>0</v>
      </c>
      <c r="N1444" s="1109">
        <v>0</v>
      </c>
      <c r="O1444" s="1109">
        <v>0</v>
      </c>
      <c r="P1444" s="1109">
        <v>0</v>
      </c>
      <c r="Q1444" s="1109">
        <v>0</v>
      </c>
    </row>
    <row r="1445" spans="1:17">
      <c r="A1445" s="1109">
        <v>16986</v>
      </c>
      <c r="B1445" s="1110" t="s">
        <v>0</v>
      </c>
      <c r="C1445" s="1109">
        <v>11.75</v>
      </c>
      <c r="D1445" s="1109">
        <v>10.586</v>
      </c>
      <c r="E1445" s="1109">
        <v>71</v>
      </c>
      <c r="F1445" s="1109">
        <v>0</v>
      </c>
      <c r="G1445" s="1110" t="s">
        <v>10737</v>
      </c>
      <c r="H1445" s="1110" t="s">
        <v>4654</v>
      </c>
      <c r="I1445" s="1110" t="s">
        <v>10735</v>
      </c>
      <c r="J1445" s="1109">
        <v>0</v>
      </c>
      <c r="K1445" s="1109">
        <v>0</v>
      </c>
      <c r="L1445" s="1109">
        <v>0</v>
      </c>
      <c r="M1445" s="1109">
        <v>0</v>
      </c>
      <c r="N1445" s="1109">
        <v>0</v>
      </c>
      <c r="O1445" s="1109">
        <v>0</v>
      </c>
      <c r="P1445" s="1109">
        <v>0</v>
      </c>
      <c r="Q1445" s="1109">
        <v>0</v>
      </c>
    </row>
    <row r="1446" spans="1:17">
      <c r="A1446" s="1109">
        <v>16987</v>
      </c>
      <c r="B1446" s="1110" t="s">
        <v>0</v>
      </c>
      <c r="C1446" s="1109">
        <v>11.75</v>
      </c>
      <c r="D1446" s="1109">
        <v>10.586</v>
      </c>
      <c r="E1446" s="1109">
        <v>71</v>
      </c>
      <c r="F1446" s="1109">
        <v>0</v>
      </c>
      <c r="G1446" s="1110" t="s">
        <v>10753</v>
      </c>
      <c r="H1446" s="1110" t="s">
        <v>4654</v>
      </c>
      <c r="I1446" s="1110" t="s">
        <v>10841</v>
      </c>
      <c r="J1446" s="1109">
        <v>0</v>
      </c>
      <c r="K1446" s="1109">
        <v>0</v>
      </c>
      <c r="L1446" s="1109">
        <v>0</v>
      </c>
      <c r="M1446" s="1109">
        <v>0</v>
      </c>
      <c r="N1446" s="1109">
        <v>0</v>
      </c>
      <c r="O1446" s="1109">
        <v>0</v>
      </c>
      <c r="P1446" s="1109">
        <v>0</v>
      </c>
      <c r="Q1446" s="1109">
        <v>0</v>
      </c>
    </row>
    <row r="1447" spans="1:17">
      <c r="A1447" s="1109">
        <v>16988</v>
      </c>
      <c r="B1447" s="1110" t="s">
        <v>0</v>
      </c>
      <c r="C1447" s="1109">
        <v>11.75</v>
      </c>
      <c r="D1447" s="1109">
        <v>10.586</v>
      </c>
      <c r="E1447" s="1109">
        <v>71</v>
      </c>
      <c r="F1447" s="1109">
        <v>0</v>
      </c>
      <c r="G1447" s="1110" t="s">
        <v>10753</v>
      </c>
      <c r="H1447" s="1110" t="s">
        <v>4654</v>
      </c>
      <c r="I1447" s="1110" t="s">
        <v>10760</v>
      </c>
      <c r="J1447" s="1109">
        <v>0</v>
      </c>
      <c r="K1447" s="1109">
        <v>0</v>
      </c>
      <c r="L1447" s="1109">
        <v>0</v>
      </c>
      <c r="M1447" s="1109">
        <v>0</v>
      </c>
      <c r="N1447" s="1109">
        <v>0</v>
      </c>
      <c r="O1447" s="1109">
        <v>0</v>
      </c>
      <c r="P1447" s="1109">
        <v>0</v>
      </c>
      <c r="Q1447" s="1109">
        <v>0</v>
      </c>
    </row>
    <row r="1448" spans="1:17">
      <c r="A1448" s="1109">
        <v>16989</v>
      </c>
      <c r="B1448" s="1110" t="s">
        <v>0</v>
      </c>
      <c r="C1448" s="1109">
        <v>11.75</v>
      </c>
      <c r="D1448" s="1109">
        <v>10.586</v>
      </c>
      <c r="E1448" s="1109">
        <v>71</v>
      </c>
      <c r="F1448" s="1109">
        <v>0</v>
      </c>
      <c r="G1448" s="1110" t="s">
        <v>10753</v>
      </c>
      <c r="H1448" s="1110" t="s">
        <v>4654</v>
      </c>
      <c r="I1448" s="1110" t="s">
        <v>10735</v>
      </c>
      <c r="J1448" s="1109">
        <v>0</v>
      </c>
      <c r="K1448" s="1109">
        <v>0</v>
      </c>
      <c r="L1448" s="1109">
        <v>0</v>
      </c>
      <c r="M1448" s="1109">
        <v>0</v>
      </c>
      <c r="N1448" s="1109">
        <v>0</v>
      </c>
      <c r="O1448" s="1109">
        <v>0</v>
      </c>
      <c r="P1448" s="1109">
        <v>0</v>
      </c>
      <c r="Q1448" s="1109">
        <v>0</v>
      </c>
    </row>
    <row r="1449" spans="1:17">
      <c r="A1449" s="1109">
        <v>16990</v>
      </c>
      <c r="B1449" s="1110" t="s">
        <v>0</v>
      </c>
      <c r="C1449" s="1109">
        <v>11.75</v>
      </c>
      <c r="D1449" s="1109">
        <v>10.586</v>
      </c>
      <c r="E1449" s="1109">
        <v>71</v>
      </c>
      <c r="F1449" s="1109">
        <v>0</v>
      </c>
      <c r="G1449" s="1110" t="s">
        <v>10753</v>
      </c>
      <c r="H1449" s="1110" t="s">
        <v>4654</v>
      </c>
      <c r="I1449" s="1110" t="s">
        <v>10832</v>
      </c>
      <c r="J1449" s="1109">
        <v>0</v>
      </c>
      <c r="K1449" s="1109">
        <v>0</v>
      </c>
      <c r="L1449" s="1109">
        <v>0</v>
      </c>
      <c r="M1449" s="1109">
        <v>0</v>
      </c>
      <c r="N1449" s="1109">
        <v>0</v>
      </c>
      <c r="O1449" s="1109">
        <v>0</v>
      </c>
      <c r="P1449" s="1109">
        <v>0</v>
      </c>
      <c r="Q1449" s="1109">
        <v>0</v>
      </c>
    </row>
    <row r="1450" spans="1:17">
      <c r="A1450" s="1109">
        <v>16991</v>
      </c>
      <c r="B1450" s="1110" t="s">
        <v>0</v>
      </c>
      <c r="C1450" s="1109">
        <v>11.75</v>
      </c>
      <c r="D1450" s="1109">
        <v>10.586</v>
      </c>
      <c r="E1450" s="1109">
        <v>71</v>
      </c>
      <c r="F1450" s="1109">
        <v>0</v>
      </c>
      <c r="G1450" s="1110" t="s">
        <v>10753</v>
      </c>
      <c r="H1450" s="1110" t="s">
        <v>4654</v>
      </c>
      <c r="I1450" s="1110" t="s">
        <v>10839</v>
      </c>
      <c r="J1450" s="1109">
        <v>0</v>
      </c>
      <c r="K1450" s="1109">
        <v>0</v>
      </c>
      <c r="L1450" s="1109">
        <v>0</v>
      </c>
      <c r="M1450" s="1109">
        <v>0</v>
      </c>
      <c r="N1450" s="1109">
        <v>0</v>
      </c>
      <c r="O1450" s="1109">
        <v>0</v>
      </c>
      <c r="P1450" s="1109">
        <v>0</v>
      </c>
      <c r="Q1450" s="1109">
        <v>0</v>
      </c>
    </row>
    <row r="1451" spans="1:17">
      <c r="A1451" s="1109">
        <v>16992</v>
      </c>
      <c r="B1451" s="1110" t="s">
        <v>0</v>
      </c>
      <c r="C1451" s="1109">
        <v>11.75</v>
      </c>
      <c r="D1451" s="1109">
        <v>10.586</v>
      </c>
      <c r="E1451" s="1109">
        <v>71</v>
      </c>
      <c r="F1451" s="1109">
        <v>0</v>
      </c>
      <c r="G1451" s="1110" t="s">
        <v>10779</v>
      </c>
      <c r="H1451" s="1110" t="s">
        <v>4654</v>
      </c>
      <c r="I1451" s="1110" t="s">
        <v>10760</v>
      </c>
      <c r="J1451" s="1109">
        <v>0</v>
      </c>
      <c r="K1451" s="1109">
        <v>0</v>
      </c>
      <c r="L1451" s="1109">
        <v>0</v>
      </c>
      <c r="M1451" s="1109">
        <v>0</v>
      </c>
      <c r="N1451" s="1109">
        <v>0</v>
      </c>
      <c r="O1451" s="1109">
        <v>0</v>
      </c>
      <c r="P1451" s="1109">
        <v>0</v>
      </c>
      <c r="Q1451" s="1109">
        <v>0</v>
      </c>
    </row>
    <row r="1452" spans="1:17">
      <c r="A1452" s="1109">
        <v>16993</v>
      </c>
      <c r="B1452" s="1110" t="s">
        <v>0</v>
      </c>
      <c r="C1452" s="1109">
        <v>11.75</v>
      </c>
      <c r="D1452" s="1109">
        <v>10.586</v>
      </c>
      <c r="E1452" s="1109">
        <v>71</v>
      </c>
      <c r="F1452" s="1109">
        <v>0</v>
      </c>
      <c r="G1452" s="1110" t="s">
        <v>10779</v>
      </c>
      <c r="H1452" s="1110" t="s">
        <v>4654</v>
      </c>
      <c r="I1452" s="1110" t="s">
        <v>10735</v>
      </c>
      <c r="J1452" s="1109">
        <v>0</v>
      </c>
      <c r="K1452" s="1109">
        <v>0</v>
      </c>
      <c r="L1452" s="1109">
        <v>0</v>
      </c>
      <c r="M1452" s="1109">
        <v>0</v>
      </c>
      <c r="N1452" s="1109">
        <v>0</v>
      </c>
      <c r="O1452" s="1109">
        <v>0</v>
      </c>
      <c r="P1452" s="1109">
        <v>0</v>
      </c>
      <c r="Q1452" s="1109">
        <v>0</v>
      </c>
    </row>
    <row r="1453" spans="1:17">
      <c r="A1453" s="1109">
        <v>16994</v>
      </c>
      <c r="B1453" s="1110" t="s">
        <v>0</v>
      </c>
      <c r="C1453" s="1109">
        <v>11.75</v>
      </c>
      <c r="D1453" s="1109">
        <v>10.586</v>
      </c>
      <c r="E1453" s="1109">
        <v>71</v>
      </c>
      <c r="F1453" s="1109">
        <v>0</v>
      </c>
      <c r="G1453" s="1110" t="s">
        <v>10739</v>
      </c>
      <c r="H1453" s="1110" t="s">
        <v>4654</v>
      </c>
      <c r="I1453" s="1110" t="s">
        <v>10841</v>
      </c>
      <c r="J1453" s="1109">
        <v>0</v>
      </c>
      <c r="K1453" s="1109">
        <v>0</v>
      </c>
      <c r="L1453" s="1109">
        <v>0</v>
      </c>
      <c r="M1453" s="1109">
        <v>0</v>
      </c>
      <c r="N1453" s="1109">
        <v>0</v>
      </c>
      <c r="O1453" s="1109">
        <v>0</v>
      </c>
      <c r="P1453" s="1109">
        <v>0</v>
      </c>
      <c r="Q1453" s="1109">
        <v>0</v>
      </c>
    </row>
    <row r="1454" spans="1:17">
      <c r="A1454" s="1109">
        <v>16995</v>
      </c>
      <c r="B1454" s="1110" t="s">
        <v>0</v>
      </c>
      <c r="C1454" s="1109">
        <v>11.75</v>
      </c>
      <c r="D1454" s="1109">
        <v>10.586</v>
      </c>
      <c r="E1454" s="1109">
        <v>71</v>
      </c>
      <c r="F1454" s="1109">
        <v>0</v>
      </c>
      <c r="G1454" s="1110" t="s">
        <v>10739</v>
      </c>
      <c r="H1454" s="1110" t="s">
        <v>4654</v>
      </c>
      <c r="I1454" s="1110" t="s">
        <v>10832</v>
      </c>
      <c r="J1454" s="1109">
        <v>0</v>
      </c>
      <c r="K1454" s="1109">
        <v>0</v>
      </c>
      <c r="L1454" s="1109">
        <v>0</v>
      </c>
      <c r="M1454" s="1109">
        <v>0</v>
      </c>
      <c r="N1454" s="1109">
        <v>0</v>
      </c>
      <c r="O1454" s="1109">
        <v>0</v>
      </c>
      <c r="P1454" s="1109">
        <v>0</v>
      </c>
      <c r="Q1454" s="1109">
        <v>0</v>
      </c>
    </row>
    <row r="1455" spans="1:17">
      <c r="A1455" s="1109">
        <v>16996</v>
      </c>
      <c r="B1455" s="1110" t="s">
        <v>0</v>
      </c>
      <c r="C1455" s="1109">
        <v>11.75</v>
      </c>
      <c r="D1455" s="1109">
        <v>10.586</v>
      </c>
      <c r="E1455" s="1109">
        <v>71</v>
      </c>
      <c r="F1455" s="1109">
        <v>0</v>
      </c>
      <c r="G1455" s="1110" t="s">
        <v>10739</v>
      </c>
      <c r="H1455" s="1110" t="s">
        <v>4654</v>
      </c>
      <c r="I1455" s="1110" t="s">
        <v>10839</v>
      </c>
      <c r="J1455" s="1109">
        <v>0</v>
      </c>
      <c r="K1455" s="1109">
        <v>0</v>
      </c>
      <c r="L1455" s="1109">
        <v>0</v>
      </c>
      <c r="M1455" s="1109">
        <v>0</v>
      </c>
      <c r="N1455" s="1109">
        <v>0</v>
      </c>
      <c r="O1455" s="1109">
        <v>0</v>
      </c>
      <c r="P1455" s="1109">
        <v>0</v>
      </c>
      <c r="Q1455" s="1109">
        <v>0</v>
      </c>
    </row>
    <row r="1456" spans="1:17">
      <c r="A1456" s="1109">
        <v>16997</v>
      </c>
      <c r="B1456" s="1110" t="s">
        <v>0</v>
      </c>
      <c r="C1456" s="1109">
        <v>11.75</v>
      </c>
      <c r="D1456" s="1109">
        <v>10.682</v>
      </c>
      <c r="E1456" s="1109">
        <v>65</v>
      </c>
      <c r="F1456" s="1109">
        <v>0</v>
      </c>
      <c r="G1456" s="1110" t="s">
        <v>10840</v>
      </c>
      <c r="H1456" s="1110" t="s">
        <v>4654</v>
      </c>
      <c r="I1456" s="1110" t="s">
        <v>10841</v>
      </c>
      <c r="J1456" s="1109">
        <v>0</v>
      </c>
      <c r="K1456" s="1109">
        <v>0</v>
      </c>
      <c r="L1456" s="1109">
        <v>0</v>
      </c>
      <c r="M1456" s="1109">
        <v>0</v>
      </c>
      <c r="N1456" s="1109">
        <v>0</v>
      </c>
      <c r="O1456" s="1109">
        <v>0</v>
      </c>
      <c r="P1456" s="1109">
        <v>0</v>
      </c>
      <c r="Q1456" s="1109">
        <v>0</v>
      </c>
    </row>
    <row r="1457" spans="1:17">
      <c r="A1457" s="1109">
        <v>16998</v>
      </c>
      <c r="B1457" s="1110" t="s">
        <v>0</v>
      </c>
      <c r="C1457" s="1109">
        <v>11.75</v>
      </c>
      <c r="D1457" s="1109">
        <v>10.682</v>
      </c>
      <c r="E1457" s="1109">
        <v>65</v>
      </c>
      <c r="F1457" s="1109">
        <v>0</v>
      </c>
      <c r="G1457" s="1110" t="s">
        <v>10840</v>
      </c>
      <c r="H1457" s="1110" t="s">
        <v>4654</v>
      </c>
      <c r="I1457" s="1110" t="s">
        <v>10832</v>
      </c>
      <c r="J1457" s="1109">
        <v>0</v>
      </c>
      <c r="K1457" s="1109">
        <v>0</v>
      </c>
      <c r="L1457" s="1109">
        <v>0</v>
      </c>
      <c r="M1457" s="1109">
        <v>0</v>
      </c>
      <c r="N1457" s="1109">
        <v>0</v>
      </c>
      <c r="O1457" s="1109">
        <v>0</v>
      </c>
      <c r="P1457" s="1109">
        <v>0</v>
      </c>
      <c r="Q1457" s="1109">
        <v>0</v>
      </c>
    </row>
    <row r="1458" spans="1:17">
      <c r="A1458" s="1109">
        <v>16999</v>
      </c>
      <c r="B1458" s="1110" t="s">
        <v>0</v>
      </c>
      <c r="C1458" s="1109">
        <v>11.75</v>
      </c>
      <c r="D1458" s="1109">
        <v>10.682</v>
      </c>
      <c r="E1458" s="1109">
        <v>65</v>
      </c>
      <c r="F1458" s="1109">
        <v>0</v>
      </c>
      <c r="G1458" s="1110" t="s">
        <v>10840</v>
      </c>
      <c r="H1458" s="1110" t="s">
        <v>4654</v>
      </c>
      <c r="I1458" s="1110" t="s">
        <v>10839</v>
      </c>
      <c r="J1458" s="1109">
        <v>0</v>
      </c>
      <c r="K1458" s="1109">
        <v>0</v>
      </c>
      <c r="L1458" s="1109">
        <v>0</v>
      </c>
      <c r="M1458" s="1109">
        <v>0</v>
      </c>
      <c r="N1458" s="1109">
        <v>0</v>
      </c>
      <c r="O1458" s="1109">
        <v>0</v>
      </c>
      <c r="P1458" s="1109">
        <v>0</v>
      </c>
      <c r="Q1458" s="1109">
        <v>0</v>
      </c>
    </row>
    <row r="1459" spans="1:17">
      <c r="A1459" s="1109">
        <v>17000</v>
      </c>
      <c r="B1459" s="1110" t="s">
        <v>0</v>
      </c>
      <c r="C1459" s="1109">
        <v>11.75</v>
      </c>
      <c r="D1459" s="1109">
        <v>10.682</v>
      </c>
      <c r="E1459" s="1109">
        <v>65</v>
      </c>
      <c r="F1459" s="1109">
        <v>0</v>
      </c>
      <c r="G1459" s="1110" t="s">
        <v>10842</v>
      </c>
      <c r="H1459" s="1110" t="s">
        <v>4654</v>
      </c>
      <c r="I1459" s="1110" t="s">
        <v>10841</v>
      </c>
      <c r="J1459" s="1109">
        <v>0</v>
      </c>
      <c r="K1459" s="1109">
        <v>0</v>
      </c>
      <c r="L1459" s="1109">
        <v>0</v>
      </c>
      <c r="M1459" s="1109">
        <v>0</v>
      </c>
      <c r="N1459" s="1109">
        <v>0</v>
      </c>
      <c r="O1459" s="1109">
        <v>0</v>
      </c>
      <c r="P1459" s="1109">
        <v>0</v>
      </c>
      <c r="Q1459" s="1109">
        <v>0</v>
      </c>
    </row>
    <row r="1460" spans="1:17">
      <c r="A1460" s="1109">
        <v>17001</v>
      </c>
      <c r="B1460" s="1110" t="s">
        <v>0</v>
      </c>
      <c r="C1460" s="1109">
        <v>11.75</v>
      </c>
      <c r="D1460" s="1109">
        <v>10.682</v>
      </c>
      <c r="E1460" s="1109">
        <v>65</v>
      </c>
      <c r="F1460" s="1109">
        <v>0</v>
      </c>
      <c r="G1460" s="1110" t="s">
        <v>10842</v>
      </c>
      <c r="H1460" s="1110" t="s">
        <v>4654</v>
      </c>
      <c r="I1460" s="1110" t="s">
        <v>10832</v>
      </c>
      <c r="J1460" s="1109">
        <v>0</v>
      </c>
      <c r="K1460" s="1109">
        <v>0</v>
      </c>
      <c r="L1460" s="1109">
        <v>0</v>
      </c>
      <c r="M1460" s="1109">
        <v>0</v>
      </c>
      <c r="N1460" s="1109">
        <v>0</v>
      </c>
      <c r="O1460" s="1109">
        <v>0</v>
      </c>
      <c r="P1460" s="1109">
        <v>0</v>
      </c>
      <c r="Q1460" s="1109">
        <v>0</v>
      </c>
    </row>
    <row r="1461" spans="1:17">
      <c r="A1461" s="1109">
        <v>17002</v>
      </c>
      <c r="B1461" s="1110" t="s">
        <v>0</v>
      </c>
      <c r="C1461" s="1109">
        <v>11.75</v>
      </c>
      <c r="D1461" s="1109">
        <v>10.682</v>
      </c>
      <c r="E1461" s="1109">
        <v>65</v>
      </c>
      <c r="F1461" s="1109">
        <v>0</v>
      </c>
      <c r="G1461" s="1110" t="s">
        <v>10842</v>
      </c>
      <c r="H1461" s="1110" t="s">
        <v>4654</v>
      </c>
      <c r="I1461" s="1110" t="s">
        <v>10839</v>
      </c>
      <c r="J1461" s="1109">
        <v>0</v>
      </c>
      <c r="K1461" s="1109">
        <v>0</v>
      </c>
      <c r="L1461" s="1109">
        <v>0</v>
      </c>
      <c r="M1461" s="1109">
        <v>0</v>
      </c>
      <c r="N1461" s="1109">
        <v>0</v>
      </c>
      <c r="O1461" s="1109">
        <v>0</v>
      </c>
      <c r="P1461" s="1109">
        <v>0</v>
      </c>
      <c r="Q1461" s="1109">
        <v>0</v>
      </c>
    </row>
    <row r="1462" spans="1:17">
      <c r="A1462" s="1109">
        <v>17003</v>
      </c>
      <c r="B1462" s="1110" t="s">
        <v>0</v>
      </c>
      <c r="C1462" s="1109">
        <v>11.75</v>
      </c>
      <c r="D1462" s="1109">
        <v>10.682</v>
      </c>
      <c r="E1462" s="1109">
        <v>65</v>
      </c>
      <c r="F1462" s="1109">
        <v>0</v>
      </c>
      <c r="G1462" s="1110" t="s">
        <v>10784</v>
      </c>
      <c r="H1462" s="1110" t="s">
        <v>4654</v>
      </c>
      <c r="I1462" s="1110" t="s">
        <v>10841</v>
      </c>
      <c r="J1462" s="1109">
        <v>0</v>
      </c>
      <c r="K1462" s="1109">
        <v>0</v>
      </c>
      <c r="L1462" s="1109">
        <v>0</v>
      </c>
      <c r="M1462" s="1109">
        <v>0</v>
      </c>
      <c r="N1462" s="1109">
        <v>0</v>
      </c>
      <c r="O1462" s="1109">
        <v>0</v>
      </c>
      <c r="P1462" s="1109">
        <v>0</v>
      </c>
      <c r="Q1462" s="1109">
        <v>0</v>
      </c>
    </row>
    <row r="1463" spans="1:17">
      <c r="A1463" s="1109">
        <v>17004</v>
      </c>
      <c r="B1463" s="1110" t="s">
        <v>0</v>
      </c>
      <c r="C1463" s="1109">
        <v>11.75</v>
      </c>
      <c r="D1463" s="1109">
        <v>10.682</v>
      </c>
      <c r="E1463" s="1109">
        <v>65</v>
      </c>
      <c r="F1463" s="1109">
        <v>0</v>
      </c>
      <c r="G1463" s="1110" t="s">
        <v>10784</v>
      </c>
      <c r="H1463" s="1110" t="s">
        <v>4654</v>
      </c>
      <c r="I1463" s="1110" t="s">
        <v>10760</v>
      </c>
      <c r="J1463" s="1109">
        <v>0</v>
      </c>
      <c r="K1463" s="1109">
        <v>0</v>
      </c>
      <c r="L1463" s="1109">
        <v>0</v>
      </c>
      <c r="M1463" s="1109">
        <v>0</v>
      </c>
      <c r="N1463" s="1109">
        <v>0</v>
      </c>
      <c r="O1463" s="1109">
        <v>0</v>
      </c>
      <c r="P1463" s="1109">
        <v>0</v>
      </c>
      <c r="Q1463" s="1109">
        <v>0</v>
      </c>
    </row>
    <row r="1464" spans="1:17">
      <c r="A1464" s="1109">
        <v>17005</v>
      </c>
      <c r="B1464" s="1110" t="s">
        <v>0</v>
      </c>
      <c r="C1464" s="1109">
        <v>11.75</v>
      </c>
      <c r="D1464" s="1109">
        <v>10.682</v>
      </c>
      <c r="E1464" s="1109">
        <v>65</v>
      </c>
      <c r="F1464" s="1109">
        <v>0</v>
      </c>
      <c r="G1464" s="1110" t="s">
        <v>10784</v>
      </c>
      <c r="H1464" s="1110" t="s">
        <v>4654</v>
      </c>
      <c r="I1464" s="1110" t="s">
        <v>10735</v>
      </c>
      <c r="J1464" s="1109">
        <v>0</v>
      </c>
      <c r="K1464" s="1109">
        <v>0</v>
      </c>
      <c r="L1464" s="1109">
        <v>0</v>
      </c>
      <c r="M1464" s="1109">
        <v>0</v>
      </c>
      <c r="N1464" s="1109">
        <v>0</v>
      </c>
      <c r="O1464" s="1109">
        <v>0</v>
      </c>
      <c r="P1464" s="1109">
        <v>0</v>
      </c>
      <c r="Q1464" s="1109">
        <v>0</v>
      </c>
    </row>
    <row r="1465" spans="1:17">
      <c r="A1465" s="1109">
        <v>17006</v>
      </c>
      <c r="B1465" s="1110" t="s">
        <v>0</v>
      </c>
      <c r="C1465" s="1109">
        <v>11.75</v>
      </c>
      <c r="D1465" s="1109">
        <v>10.682</v>
      </c>
      <c r="E1465" s="1109">
        <v>65</v>
      </c>
      <c r="F1465" s="1109">
        <v>0</v>
      </c>
      <c r="G1465" s="1110" t="s">
        <v>10784</v>
      </c>
      <c r="H1465" s="1110" t="s">
        <v>4654</v>
      </c>
      <c r="I1465" s="1110" t="s">
        <v>10832</v>
      </c>
      <c r="J1465" s="1109">
        <v>0</v>
      </c>
      <c r="K1465" s="1109">
        <v>0</v>
      </c>
      <c r="L1465" s="1109">
        <v>0</v>
      </c>
      <c r="M1465" s="1109">
        <v>0</v>
      </c>
      <c r="N1465" s="1109">
        <v>0</v>
      </c>
      <c r="O1465" s="1109">
        <v>0</v>
      </c>
      <c r="P1465" s="1109">
        <v>0</v>
      </c>
      <c r="Q1465" s="1109">
        <v>0</v>
      </c>
    </row>
    <row r="1466" spans="1:17">
      <c r="A1466" s="1109">
        <v>17007</v>
      </c>
      <c r="B1466" s="1110" t="s">
        <v>0</v>
      </c>
      <c r="C1466" s="1109">
        <v>11.75</v>
      </c>
      <c r="D1466" s="1109">
        <v>10.682</v>
      </c>
      <c r="E1466" s="1109">
        <v>65</v>
      </c>
      <c r="F1466" s="1109">
        <v>0</v>
      </c>
      <c r="G1466" s="1110" t="s">
        <v>10784</v>
      </c>
      <c r="H1466" s="1110" t="s">
        <v>4654</v>
      </c>
      <c r="I1466" s="1110" t="s">
        <v>10839</v>
      </c>
      <c r="J1466" s="1109">
        <v>0</v>
      </c>
      <c r="K1466" s="1109">
        <v>0</v>
      </c>
      <c r="L1466" s="1109">
        <v>0</v>
      </c>
      <c r="M1466" s="1109">
        <v>0</v>
      </c>
      <c r="N1466" s="1109">
        <v>0</v>
      </c>
      <c r="O1466" s="1109">
        <v>0</v>
      </c>
      <c r="P1466" s="1109">
        <v>0</v>
      </c>
      <c r="Q1466" s="1109">
        <v>0</v>
      </c>
    </row>
    <row r="1467" spans="1:17">
      <c r="A1467" s="1109">
        <v>17008</v>
      </c>
      <c r="B1467" s="1110" t="s">
        <v>0</v>
      </c>
      <c r="C1467" s="1109">
        <v>11.75</v>
      </c>
      <c r="D1467" s="1109">
        <v>10.682</v>
      </c>
      <c r="E1467" s="1109">
        <v>65</v>
      </c>
      <c r="F1467" s="1109">
        <v>0</v>
      </c>
      <c r="G1467" s="1110" t="s">
        <v>10741</v>
      </c>
      <c r="H1467" s="1110" t="s">
        <v>4654</v>
      </c>
      <c r="I1467" s="1110" t="s">
        <v>10841</v>
      </c>
      <c r="J1467" s="1109">
        <v>0</v>
      </c>
      <c r="K1467" s="1109">
        <v>0</v>
      </c>
      <c r="L1467" s="1109">
        <v>0</v>
      </c>
      <c r="M1467" s="1109">
        <v>0</v>
      </c>
      <c r="N1467" s="1109">
        <v>0</v>
      </c>
      <c r="O1467" s="1109">
        <v>0</v>
      </c>
      <c r="P1467" s="1109">
        <v>0</v>
      </c>
      <c r="Q1467" s="1109">
        <v>0</v>
      </c>
    </row>
    <row r="1468" spans="1:17">
      <c r="A1468" s="1109">
        <v>17009</v>
      </c>
      <c r="B1468" s="1110" t="s">
        <v>0</v>
      </c>
      <c r="C1468" s="1109">
        <v>11.75</v>
      </c>
      <c r="D1468" s="1109">
        <v>10.682</v>
      </c>
      <c r="E1468" s="1109">
        <v>65</v>
      </c>
      <c r="F1468" s="1109">
        <v>0</v>
      </c>
      <c r="G1468" s="1110" t="s">
        <v>10741</v>
      </c>
      <c r="H1468" s="1110" t="s">
        <v>4654</v>
      </c>
      <c r="I1468" s="1110" t="s">
        <v>10760</v>
      </c>
      <c r="J1468" s="1109">
        <v>0</v>
      </c>
      <c r="K1468" s="1109">
        <v>0</v>
      </c>
      <c r="L1468" s="1109">
        <v>0</v>
      </c>
      <c r="M1468" s="1109">
        <v>0</v>
      </c>
      <c r="N1468" s="1109">
        <v>0</v>
      </c>
      <c r="O1468" s="1109">
        <v>0</v>
      </c>
      <c r="P1468" s="1109">
        <v>0</v>
      </c>
      <c r="Q1468" s="1109">
        <v>0</v>
      </c>
    </row>
    <row r="1469" spans="1:17">
      <c r="A1469" s="1109">
        <v>17010</v>
      </c>
      <c r="B1469" s="1110" t="s">
        <v>0</v>
      </c>
      <c r="C1469" s="1109">
        <v>11.75</v>
      </c>
      <c r="D1469" s="1109">
        <v>10.682</v>
      </c>
      <c r="E1469" s="1109">
        <v>65</v>
      </c>
      <c r="F1469" s="1109">
        <v>0</v>
      </c>
      <c r="G1469" s="1110" t="s">
        <v>10741</v>
      </c>
      <c r="H1469" s="1110" t="s">
        <v>4654</v>
      </c>
      <c r="I1469" s="1110" t="s">
        <v>10735</v>
      </c>
      <c r="J1469" s="1109">
        <v>0</v>
      </c>
      <c r="K1469" s="1109">
        <v>0</v>
      </c>
      <c r="L1469" s="1109">
        <v>0</v>
      </c>
      <c r="M1469" s="1109">
        <v>0</v>
      </c>
      <c r="N1469" s="1109">
        <v>0</v>
      </c>
      <c r="O1469" s="1109">
        <v>0</v>
      </c>
      <c r="P1469" s="1109">
        <v>0</v>
      </c>
      <c r="Q1469" s="1109">
        <v>0</v>
      </c>
    </row>
    <row r="1470" spans="1:17">
      <c r="A1470" s="1109">
        <v>17011</v>
      </c>
      <c r="B1470" s="1110" t="s">
        <v>0</v>
      </c>
      <c r="C1470" s="1109">
        <v>11.75</v>
      </c>
      <c r="D1470" s="1109">
        <v>10.682</v>
      </c>
      <c r="E1470" s="1109">
        <v>65</v>
      </c>
      <c r="F1470" s="1109">
        <v>0</v>
      </c>
      <c r="G1470" s="1110" t="s">
        <v>10741</v>
      </c>
      <c r="H1470" s="1110" t="s">
        <v>4654</v>
      </c>
      <c r="I1470" s="1110" t="s">
        <v>10832</v>
      </c>
      <c r="J1470" s="1109">
        <v>0</v>
      </c>
      <c r="K1470" s="1109">
        <v>0</v>
      </c>
      <c r="L1470" s="1109">
        <v>0</v>
      </c>
      <c r="M1470" s="1109">
        <v>0</v>
      </c>
      <c r="N1470" s="1109">
        <v>0</v>
      </c>
      <c r="O1470" s="1109">
        <v>0</v>
      </c>
      <c r="P1470" s="1109">
        <v>0</v>
      </c>
      <c r="Q1470" s="1109">
        <v>0</v>
      </c>
    </row>
    <row r="1471" spans="1:17">
      <c r="A1471" s="1109">
        <v>17012</v>
      </c>
      <c r="B1471" s="1110" t="s">
        <v>0</v>
      </c>
      <c r="C1471" s="1109">
        <v>11.75</v>
      </c>
      <c r="D1471" s="1109">
        <v>10.682</v>
      </c>
      <c r="E1471" s="1109">
        <v>65</v>
      </c>
      <c r="F1471" s="1109">
        <v>0</v>
      </c>
      <c r="G1471" s="1110" t="s">
        <v>10741</v>
      </c>
      <c r="H1471" s="1110" t="s">
        <v>4654</v>
      </c>
      <c r="I1471" s="1110" t="s">
        <v>10839</v>
      </c>
      <c r="J1471" s="1109">
        <v>0</v>
      </c>
      <c r="K1471" s="1109">
        <v>0</v>
      </c>
      <c r="L1471" s="1109">
        <v>0</v>
      </c>
      <c r="M1471" s="1109">
        <v>0</v>
      </c>
      <c r="N1471" s="1109">
        <v>0</v>
      </c>
      <c r="O1471" s="1109">
        <v>0</v>
      </c>
      <c r="P1471" s="1109">
        <v>0</v>
      </c>
      <c r="Q1471" s="1109">
        <v>0</v>
      </c>
    </row>
    <row r="1472" spans="1:17">
      <c r="A1472" s="1109">
        <v>17013</v>
      </c>
      <c r="B1472" s="1110" t="s">
        <v>0</v>
      </c>
      <c r="C1472" s="1109">
        <v>11.75</v>
      </c>
      <c r="D1472" s="1109">
        <v>10.682</v>
      </c>
      <c r="E1472" s="1109">
        <v>65</v>
      </c>
      <c r="F1472" s="1109">
        <v>0</v>
      </c>
      <c r="G1472" s="1110" t="s">
        <v>10833</v>
      </c>
      <c r="H1472" s="1110" t="s">
        <v>4654</v>
      </c>
      <c r="I1472" s="1110" t="s">
        <v>10841</v>
      </c>
      <c r="J1472" s="1109">
        <v>0</v>
      </c>
      <c r="K1472" s="1109">
        <v>0</v>
      </c>
      <c r="L1472" s="1109">
        <v>0</v>
      </c>
      <c r="M1472" s="1109">
        <v>0</v>
      </c>
      <c r="N1472" s="1109">
        <v>0</v>
      </c>
      <c r="O1472" s="1109">
        <v>0</v>
      </c>
      <c r="P1472" s="1109">
        <v>0</v>
      </c>
      <c r="Q1472" s="1109">
        <v>0</v>
      </c>
    </row>
    <row r="1473" spans="1:17">
      <c r="A1473" s="1109">
        <v>17014</v>
      </c>
      <c r="B1473" s="1110" t="s">
        <v>0</v>
      </c>
      <c r="C1473" s="1109">
        <v>11.75</v>
      </c>
      <c r="D1473" s="1109">
        <v>10.682</v>
      </c>
      <c r="E1473" s="1109">
        <v>65</v>
      </c>
      <c r="F1473" s="1109">
        <v>0</v>
      </c>
      <c r="G1473" s="1110" t="s">
        <v>10833</v>
      </c>
      <c r="H1473" s="1110" t="s">
        <v>4654</v>
      </c>
      <c r="I1473" s="1110" t="s">
        <v>10832</v>
      </c>
      <c r="J1473" s="1109">
        <v>0</v>
      </c>
      <c r="K1473" s="1109">
        <v>0</v>
      </c>
      <c r="L1473" s="1109">
        <v>0</v>
      </c>
      <c r="M1473" s="1109">
        <v>0</v>
      </c>
      <c r="N1473" s="1109">
        <v>0</v>
      </c>
      <c r="O1473" s="1109">
        <v>0</v>
      </c>
      <c r="P1473" s="1109">
        <v>0</v>
      </c>
      <c r="Q1473" s="1109">
        <v>0</v>
      </c>
    </row>
    <row r="1474" spans="1:17">
      <c r="A1474" s="1109">
        <v>17015</v>
      </c>
      <c r="B1474" s="1110" t="s">
        <v>0</v>
      </c>
      <c r="C1474" s="1109">
        <v>11.75</v>
      </c>
      <c r="D1474" s="1109">
        <v>10.682</v>
      </c>
      <c r="E1474" s="1109">
        <v>65</v>
      </c>
      <c r="F1474" s="1109">
        <v>0</v>
      </c>
      <c r="G1474" s="1110" t="s">
        <v>10833</v>
      </c>
      <c r="H1474" s="1110" t="s">
        <v>4654</v>
      </c>
      <c r="I1474" s="1110" t="s">
        <v>10839</v>
      </c>
      <c r="J1474" s="1109">
        <v>0</v>
      </c>
      <c r="K1474" s="1109">
        <v>0</v>
      </c>
      <c r="L1474" s="1109">
        <v>0</v>
      </c>
      <c r="M1474" s="1109">
        <v>0</v>
      </c>
      <c r="N1474" s="1109">
        <v>0</v>
      </c>
      <c r="O1474" s="1109">
        <v>0</v>
      </c>
      <c r="P1474" s="1109">
        <v>0</v>
      </c>
      <c r="Q1474" s="1109">
        <v>0</v>
      </c>
    </row>
    <row r="1475" spans="1:17">
      <c r="A1475" s="1109">
        <v>17016</v>
      </c>
      <c r="B1475" s="1110" t="s">
        <v>0</v>
      </c>
      <c r="C1475" s="1109">
        <v>11.75</v>
      </c>
      <c r="D1475" s="1109">
        <v>10.682</v>
      </c>
      <c r="E1475" s="1109">
        <v>65</v>
      </c>
      <c r="F1475" s="1109">
        <v>0</v>
      </c>
      <c r="G1475" s="1110" t="s">
        <v>10737</v>
      </c>
      <c r="H1475" s="1110" t="s">
        <v>4654</v>
      </c>
      <c r="I1475" s="1110" t="s">
        <v>10760</v>
      </c>
      <c r="J1475" s="1109">
        <v>0</v>
      </c>
      <c r="K1475" s="1109">
        <v>0</v>
      </c>
      <c r="L1475" s="1109">
        <v>0</v>
      </c>
      <c r="M1475" s="1109">
        <v>0</v>
      </c>
      <c r="N1475" s="1109">
        <v>0</v>
      </c>
      <c r="O1475" s="1109">
        <v>0</v>
      </c>
      <c r="P1475" s="1109">
        <v>0</v>
      </c>
      <c r="Q1475" s="1109">
        <v>0</v>
      </c>
    </row>
    <row r="1476" spans="1:17">
      <c r="A1476" s="1109">
        <v>17017</v>
      </c>
      <c r="B1476" s="1110" t="s">
        <v>0</v>
      </c>
      <c r="C1476" s="1109">
        <v>11.75</v>
      </c>
      <c r="D1476" s="1109">
        <v>10.682</v>
      </c>
      <c r="E1476" s="1109">
        <v>65</v>
      </c>
      <c r="F1476" s="1109">
        <v>0</v>
      </c>
      <c r="G1476" s="1110" t="s">
        <v>10737</v>
      </c>
      <c r="H1476" s="1110" t="s">
        <v>4654</v>
      </c>
      <c r="I1476" s="1110" t="s">
        <v>10735</v>
      </c>
      <c r="J1476" s="1109">
        <v>0</v>
      </c>
      <c r="K1476" s="1109">
        <v>0</v>
      </c>
      <c r="L1476" s="1109">
        <v>0</v>
      </c>
      <c r="M1476" s="1109">
        <v>0</v>
      </c>
      <c r="N1476" s="1109">
        <v>0</v>
      </c>
      <c r="O1476" s="1109">
        <v>0</v>
      </c>
      <c r="P1476" s="1109">
        <v>0</v>
      </c>
      <c r="Q1476" s="1109">
        <v>0</v>
      </c>
    </row>
    <row r="1477" spans="1:17">
      <c r="A1477" s="1109">
        <v>17018</v>
      </c>
      <c r="B1477" s="1110" t="s">
        <v>0</v>
      </c>
      <c r="C1477" s="1109">
        <v>11.75</v>
      </c>
      <c r="D1477" s="1109">
        <v>10.682</v>
      </c>
      <c r="E1477" s="1109">
        <v>65</v>
      </c>
      <c r="F1477" s="1109">
        <v>0</v>
      </c>
      <c r="G1477" s="1110" t="s">
        <v>10753</v>
      </c>
      <c r="H1477" s="1110" t="s">
        <v>4654</v>
      </c>
      <c r="I1477" s="1110" t="s">
        <v>10841</v>
      </c>
      <c r="J1477" s="1109">
        <v>0</v>
      </c>
      <c r="K1477" s="1109">
        <v>0</v>
      </c>
      <c r="L1477" s="1109">
        <v>0</v>
      </c>
      <c r="M1477" s="1109">
        <v>0</v>
      </c>
      <c r="N1477" s="1109">
        <v>0</v>
      </c>
      <c r="O1477" s="1109">
        <v>0</v>
      </c>
      <c r="P1477" s="1109">
        <v>0</v>
      </c>
      <c r="Q1477" s="1109">
        <v>0</v>
      </c>
    </row>
    <row r="1478" spans="1:17">
      <c r="A1478" s="1109">
        <v>17019</v>
      </c>
      <c r="B1478" s="1110" t="s">
        <v>0</v>
      </c>
      <c r="C1478" s="1109">
        <v>11.75</v>
      </c>
      <c r="D1478" s="1109">
        <v>10.682</v>
      </c>
      <c r="E1478" s="1109">
        <v>65</v>
      </c>
      <c r="F1478" s="1109">
        <v>0</v>
      </c>
      <c r="G1478" s="1110" t="s">
        <v>10753</v>
      </c>
      <c r="H1478" s="1110" t="s">
        <v>4654</v>
      </c>
      <c r="I1478" s="1110" t="s">
        <v>10760</v>
      </c>
      <c r="J1478" s="1109">
        <v>0</v>
      </c>
      <c r="K1478" s="1109">
        <v>0</v>
      </c>
      <c r="L1478" s="1109">
        <v>0</v>
      </c>
      <c r="M1478" s="1109">
        <v>0</v>
      </c>
      <c r="N1478" s="1109">
        <v>0</v>
      </c>
      <c r="O1478" s="1109">
        <v>0</v>
      </c>
      <c r="P1478" s="1109">
        <v>0</v>
      </c>
      <c r="Q1478" s="1109">
        <v>0</v>
      </c>
    </row>
    <row r="1479" spans="1:17">
      <c r="A1479" s="1109">
        <v>17020</v>
      </c>
      <c r="B1479" s="1110" t="s">
        <v>0</v>
      </c>
      <c r="C1479" s="1109">
        <v>11.75</v>
      </c>
      <c r="D1479" s="1109">
        <v>10.682</v>
      </c>
      <c r="E1479" s="1109">
        <v>65</v>
      </c>
      <c r="F1479" s="1109">
        <v>0</v>
      </c>
      <c r="G1479" s="1110" t="s">
        <v>10753</v>
      </c>
      <c r="H1479" s="1110" t="s">
        <v>4654</v>
      </c>
      <c r="I1479" s="1110" t="s">
        <v>10735</v>
      </c>
      <c r="J1479" s="1109">
        <v>0</v>
      </c>
      <c r="K1479" s="1109">
        <v>0</v>
      </c>
      <c r="L1479" s="1109">
        <v>0</v>
      </c>
      <c r="M1479" s="1109">
        <v>0</v>
      </c>
      <c r="N1479" s="1109">
        <v>0</v>
      </c>
      <c r="O1479" s="1109">
        <v>0</v>
      </c>
      <c r="P1479" s="1109">
        <v>0</v>
      </c>
      <c r="Q1479" s="1109">
        <v>0</v>
      </c>
    </row>
    <row r="1480" spans="1:17">
      <c r="A1480" s="1109">
        <v>17021</v>
      </c>
      <c r="B1480" s="1110" t="s">
        <v>0</v>
      </c>
      <c r="C1480" s="1109">
        <v>11.75</v>
      </c>
      <c r="D1480" s="1109">
        <v>10.682</v>
      </c>
      <c r="E1480" s="1109">
        <v>65</v>
      </c>
      <c r="F1480" s="1109">
        <v>0</v>
      </c>
      <c r="G1480" s="1110" t="s">
        <v>10753</v>
      </c>
      <c r="H1480" s="1110" t="s">
        <v>4654</v>
      </c>
      <c r="I1480" s="1110" t="s">
        <v>10832</v>
      </c>
      <c r="J1480" s="1109">
        <v>0</v>
      </c>
      <c r="K1480" s="1109">
        <v>0</v>
      </c>
      <c r="L1480" s="1109">
        <v>0</v>
      </c>
      <c r="M1480" s="1109">
        <v>0</v>
      </c>
      <c r="N1480" s="1109">
        <v>0</v>
      </c>
      <c r="O1480" s="1109">
        <v>0</v>
      </c>
      <c r="P1480" s="1109">
        <v>0</v>
      </c>
      <c r="Q1480" s="1109">
        <v>0</v>
      </c>
    </row>
    <row r="1481" spans="1:17">
      <c r="A1481" s="1109">
        <v>17022</v>
      </c>
      <c r="B1481" s="1110" t="s">
        <v>0</v>
      </c>
      <c r="C1481" s="1109">
        <v>11.75</v>
      </c>
      <c r="D1481" s="1109">
        <v>10.682</v>
      </c>
      <c r="E1481" s="1109">
        <v>65</v>
      </c>
      <c r="F1481" s="1109">
        <v>0</v>
      </c>
      <c r="G1481" s="1110" t="s">
        <v>10753</v>
      </c>
      <c r="H1481" s="1110" t="s">
        <v>4654</v>
      </c>
      <c r="I1481" s="1110" t="s">
        <v>10839</v>
      </c>
      <c r="J1481" s="1109">
        <v>0</v>
      </c>
      <c r="K1481" s="1109">
        <v>0</v>
      </c>
      <c r="L1481" s="1109">
        <v>0</v>
      </c>
      <c r="M1481" s="1109">
        <v>0</v>
      </c>
      <c r="N1481" s="1109">
        <v>0</v>
      </c>
      <c r="O1481" s="1109">
        <v>0</v>
      </c>
      <c r="P1481" s="1109">
        <v>0</v>
      </c>
      <c r="Q1481" s="1109">
        <v>0</v>
      </c>
    </row>
    <row r="1482" spans="1:17">
      <c r="A1482" s="1109">
        <v>17023</v>
      </c>
      <c r="B1482" s="1110" t="s">
        <v>0</v>
      </c>
      <c r="C1482" s="1109">
        <v>11.75</v>
      </c>
      <c r="D1482" s="1109">
        <v>10.682</v>
      </c>
      <c r="E1482" s="1109">
        <v>65</v>
      </c>
      <c r="F1482" s="1109">
        <v>0</v>
      </c>
      <c r="G1482" s="1110" t="s">
        <v>10779</v>
      </c>
      <c r="H1482" s="1110" t="s">
        <v>4654</v>
      </c>
      <c r="I1482" s="1110" t="s">
        <v>10760</v>
      </c>
      <c r="J1482" s="1109">
        <v>0</v>
      </c>
      <c r="K1482" s="1109">
        <v>0</v>
      </c>
      <c r="L1482" s="1109">
        <v>0</v>
      </c>
      <c r="M1482" s="1109">
        <v>0</v>
      </c>
      <c r="N1482" s="1109">
        <v>0</v>
      </c>
      <c r="O1482" s="1109">
        <v>0</v>
      </c>
      <c r="P1482" s="1109">
        <v>0</v>
      </c>
      <c r="Q1482" s="1109">
        <v>0</v>
      </c>
    </row>
    <row r="1483" spans="1:17">
      <c r="A1483" s="1109">
        <v>17024</v>
      </c>
      <c r="B1483" s="1110" t="s">
        <v>0</v>
      </c>
      <c r="C1483" s="1109">
        <v>11.75</v>
      </c>
      <c r="D1483" s="1109">
        <v>10.682</v>
      </c>
      <c r="E1483" s="1109">
        <v>65</v>
      </c>
      <c r="F1483" s="1109">
        <v>0</v>
      </c>
      <c r="G1483" s="1110" t="s">
        <v>10779</v>
      </c>
      <c r="H1483" s="1110" t="s">
        <v>4654</v>
      </c>
      <c r="I1483" s="1110" t="s">
        <v>10735</v>
      </c>
      <c r="J1483" s="1109">
        <v>0</v>
      </c>
      <c r="K1483" s="1109">
        <v>0</v>
      </c>
      <c r="L1483" s="1109">
        <v>0</v>
      </c>
      <c r="M1483" s="1109">
        <v>0</v>
      </c>
      <c r="N1483" s="1109">
        <v>0</v>
      </c>
      <c r="O1483" s="1109">
        <v>0</v>
      </c>
      <c r="P1483" s="1109">
        <v>0</v>
      </c>
      <c r="Q1483" s="1109">
        <v>0</v>
      </c>
    </row>
    <row r="1484" spans="1:17">
      <c r="A1484" s="1109">
        <v>17025</v>
      </c>
      <c r="B1484" s="1110" t="s">
        <v>0</v>
      </c>
      <c r="C1484" s="1109">
        <v>11.75</v>
      </c>
      <c r="D1484" s="1109">
        <v>10.682</v>
      </c>
      <c r="E1484" s="1109">
        <v>65</v>
      </c>
      <c r="F1484" s="1109">
        <v>0</v>
      </c>
      <c r="G1484" s="1110" t="s">
        <v>10739</v>
      </c>
      <c r="H1484" s="1110" t="s">
        <v>4654</v>
      </c>
      <c r="I1484" s="1110" t="s">
        <v>10841</v>
      </c>
      <c r="J1484" s="1109">
        <v>0</v>
      </c>
      <c r="K1484" s="1109">
        <v>0</v>
      </c>
      <c r="L1484" s="1109">
        <v>0</v>
      </c>
      <c r="M1484" s="1109">
        <v>0</v>
      </c>
      <c r="N1484" s="1109">
        <v>0</v>
      </c>
      <c r="O1484" s="1109">
        <v>0</v>
      </c>
      <c r="P1484" s="1109">
        <v>0</v>
      </c>
      <c r="Q1484" s="1109">
        <v>0</v>
      </c>
    </row>
    <row r="1485" spans="1:17">
      <c r="A1485" s="1109">
        <v>17026</v>
      </c>
      <c r="B1485" s="1110" t="s">
        <v>0</v>
      </c>
      <c r="C1485" s="1109">
        <v>11.75</v>
      </c>
      <c r="D1485" s="1109">
        <v>10.682</v>
      </c>
      <c r="E1485" s="1109">
        <v>65</v>
      </c>
      <c r="F1485" s="1109">
        <v>0</v>
      </c>
      <c r="G1485" s="1110" t="s">
        <v>10739</v>
      </c>
      <c r="H1485" s="1110" t="s">
        <v>4654</v>
      </c>
      <c r="I1485" s="1110" t="s">
        <v>10832</v>
      </c>
      <c r="J1485" s="1109">
        <v>0</v>
      </c>
      <c r="K1485" s="1109">
        <v>0</v>
      </c>
      <c r="L1485" s="1109">
        <v>0</v>
      </c>
      <c r="M1485" s="1109">
        <v>0</v>
      </c>
      <c r="N1485" s="1109">
        <v>0</v>
      </c>
      <c r="O1485" s="1109">
        <v>0</v>
      </c>
      <c r="P1485" s="1109">
        <v>0</v>
      </c>
      <c r="Q1485" s="1109">
        <v>0</v>
      </c>
    </row>
    <row r="1486" spans="1:17">
      <c r="A1486" s="1109">
        <v>17027</v>
      </c>
      <c r="B1486" s="1110" t="s">
        <v>0</v>
      </c>
      <c r="C1486" s="1109">
        <v>11.75</v>
      </c>
      <c r="D1486" s="1109">
        <v>10.682</v>
      </c>
      <c r="E1486" s="1109">
        <v>65</v>
      </c>
      <c r="F1486" s="1109">
        <v>0</v>
      </c>
      <c r="G1486" s="1110" t="s">
        <v>10739</v>
      </c>
      <c r="H1486" s="1110" t="s">
        <v>4654</v>
      </c>
      <c r="I1486" s="1110" t="s">
        <v>10839</v>
      </c>
      <c r="J1486" s="1109">
        <v>0</v>
      </c>
      <c r="K1486" s="1109">
        <v>0</v>
      </c>
      <c r="L1486" s="1109">
        <v>0</v>
      </c>
      <c r="M1486" s="1109">
        <v>0</v>
      </c>
      <c r="N1486" s="1109">
        <v>0</v>
      </c>
      <c r="O1486" s="1109">
        <v>0</v>
      </c>
      <c r="P1486" s="1109">
        <v>0</v>
      </c>
      <c r="Q1486" s="1109">
        <v>0</v>
      </c>
    </row>
    <row r="1487" spans="1:17">
      <c r="A1487" s="1109">
        <v>17028</v>
      </c>
      <c r="B1487" s="1110" t="s">
        <v>0</v>
      </c>
      <c r="C1487" s="1109">
        <v>11.75</v>
      </c>
      <c r="D1487" s="1109">
        <v>10.772</v>
      </c>
      <c r="E1487" s="1109">
        <v>60</v>
      </c>
      <c r="F1487" s="1109">
        <v>0</v>
      </c>
      <c r="G1487" s="1110" t="s">
        <v>10840</v>
      </c>
      <c r="H1487" s="1110" t="s">
        <v>4654</v>
      </c>
      <c r="I1487" s="1110" t="s">
        <v>10841</v>
      </c>
      <c r="J1487" s="1109">
        <v>0</v>
      </c>
      <c r="K1487" s="1109">
        <v>0</v>
      </c>
      <c r="L1487" s="1109">
        <v>0</v>
      </c>
      <c r="M1487" s="1109">
        <v>0</v>
      </c>
      <c r="N1487" s="1109">
        <v>0</v>
      </c>
      <c r="O1487" s="1109">
        <v>0</v>
      </c>
      <c r="P1487" s="1109">
        <v>0</v>
      </c>
      <c r="Q1487" s="1109">
        <v>0</v>
      </c>
    </row>
    <row r="1488" spans="1:17">
      <c r="A1488" s="1109">
        <v>17029</v>
      </c>
      <c r="B1488" s="1110" t="s">
        <v>0</v>
      </c>
      <c r="C1488" s="1109">
        <v>11.75</v>
      </c>
      <c r="D1488" s="1109">
        <v>10.772</v>
      </c>
      <c r="E1488" s="1109">
        <v>60</v>
      </c>
      <c r="F1488" s="1109">
        <v>0</v>
      </c>
      <c r="G1488" s="1110" t="s">
        <v>10840</v>
      </c>
      <c r="H1488" s="1110" t="s">
        <v>4654</v>
      </c>
      <c r="I1488" s="1110" t="s">
        <v>10760</v>
      </c>
      <c r="J1488" s="1109">
        <v>0</v>
      </c>
      <c r="K1488" s="1109">
        <v>0</v>
      </c>
      <c r="L1488" s="1109">
        <v>0</v>
      </c>
      <c r="M1488" s="1109">
        <v>0</v>
      </c>
      <c r="N1488" s="1109">
        <v>0</v>
      </c>
      <c r="O1488" s="1109">
        <v>0</v>
      </c>
      <c r="P1488" s="1109">
        <v>0</v>
      </c>
      <c r="Q1488" s="1109">
        <v>0</v>
      </c>
    </row>
    <row r="1489" spans="1:17">
      <c r="A1489" s="1109">
        <v>17030</v>
      </c>
      <c r="B1489" s="1110" t="s">
        <v>0</v>
      </c>
      <c r="C1489" s="1109">
        <v>11.75</v>
      </c>
      <c r="D1489" s="1109">
        <v>10.772</v>
      </c>
      <c r="E1489" s="1109">
        <v>60</v>
      </c>
      <c r="F1489" s="1109">
        <v>0</v>
      </c>
      <c r="G1489" s="1110" t="s">
        <v>10840</v>
      </c>
      <c r="H1489" s="1110" t="s">
        <v>4654</v>
      </c>
      <c r="I1489" s="1110" t="s">
        <v>10835</v>
      </c>
      <c r="J1489" s="1109">
        <v>0</v>
      </c>
      <c r="K1489" s="1109">
        <v>0</v>
      </c>
      <c r="L1489" s="1109">
        <v>0</v>
      </c>
      <c r="M1489" s="1109">
        <v>0</v>
      </c>
      <c r="N1489" s="1109">
        <v>0</v>
      </c>
      <c r="O1489" s="1109">
        <v>0</v>
      </c>
      <c r="P1489" s="1109">
        <v>0</v>
      </c>
      <c r="Q1489" s="1109">
        <v>0</v>
      </c>
    </row>
    <row r="1490" spans="1:17">
      <c r="A1490" s="1109">
        <v>17031</v>
      </c>
      <c r="B1490" s="1110" t="s">
        <v>0</v>
      </c>
      <c r="C1490" s="1109">
        <v>11.75</v>
      </c>
      <c r="D1490" s="1109">
        <v>10.772</v>
      </c>
      <c r="E1490" s="1109">
        <v>60</v>
      </c>
      <c r="F1490" s="1109">
        <v>0</v>
      </c>
      <c r="G1490" s="1110" t="s">
        <v>10840</v>
      </c>
      <c r="H1490" s="1110" t="s">
        <v>4654</v>
      </c>
      <c r="I1490" s="1110" t="s">
        <v>10832</v>
      </c>
      <c r="J1490" s="1109">
        <v>0</v>
      </c>
      <c r="K1490" s="1109">
        <v>0</v>
      </c>
      <c r="L1490" s="1109">
        <v>0</v>
      </c>
      <c r="M1490" s="1109">
        <v>0</v>
      </c>
      <c r="N1490" s="1109">
        <v>0</v>
      </c>
      <c r="O1490" s="1109">
        <v>0</v>
      </c>
      <c r="P1490" s="1109">
        <v>0</v>
      </c>
      <c r="Q1490" s="1109">
        <v>0</v>
      </c>
    </row>
    <row r="1491" spans="1:17">
      <c r="A1491" s="1109">
        <v>17032</v>
      </c>
      <c r="B1491" s="1110" t="s">
        <v>0</v>
      </c>
      <c r="C1491" s="1109">
        <v>11.75</v>
      </c>
      <c r="D1491" s="1109">
        <v>10.772</v>
      </c>
      <c r="E1491" s="1109">
        <v>60</v>
      </c>
      <c r="F1491" s="1109">
        <v>0</v>
      </c>
      <c r="G1491" s="1110" t="s">
        <v>10840</v>
      </c>
      <c r="H1491" s="1110" t="s">
        <v>4654</v>
      </c>
      <c r="I1491" s="1110" t="s">
        <v>10839</v>
      </c>
      <c r="J1491" s="1109">
        <v>0</v>
      </c>
      <c r="K1491" s="1109">
        <v>0</v>
      </c>
      <c r="L1491" s="1109">
        <v>0</v>
      </c>
      <c r="M1491" s="1109">
        <v>0</v>
      </c>
      <c r="N1491" s="1109">
        <v>0</v>
      </c>
      <c r="O1491" s="1109">
        <v>0</v>
      </c>
      <c r="P1491" s="1109">
        <v>0</v>
      </c>
      <c r="Q1491" s="1109">
        <v>0</v>
      </c>
    </row>
    <row r="1492" spans="1:17">
      <c r="A1492" s="1109">
        <v>17033</v>
      </c>
      <c r="B1492" s="1110" t="s">
        <v>0</v>
      </c>
      <c r="C1492" s="1109">
        <v>11.75</v>
      </c>
      <c r="D1492" s="1109">
        <v>10.772</v>
      </c>
      <c r="E1492" s="1109">
        <v>60</v>
      </c>
      <c r="F1492" s="1109">
        <v>0</v>
      </c>
      <c r="G1492" s="1110" t="s">
        <v>10840</v>
      </c>
      <c r="H1492" s="1110" t="s">
        <v>4654</v>
      </c>
      <c r="I1492" s="1110" t="s">
        <v>10735</v>
      </c>
      <c r="J1492" s="1109">
        <v>0</v>
      </c>
      <c r="K1492" s="1109">
        <v>0</v>
      </c>
      <c r="L1492" s="1109">
        <v>0</v>
      </c>
      <c r="M1492" s="1109">
        <v>0</v>
      </c>
      <c r="N1492" s="1109">
        <v>0</v>
      </c>
      <c r="O1492" s="1109">
        <v>0</v>
      </c>
      <c r="P1492" s="1109">
        <v>0</v>
      </c>
      <c r="Q1492" s="1109">
        <v>0</v>
      </c>
    </row>
    <row r="1493" spans="1:17">
      <c r="A1493" s="1109">
        <v>17034</v>
      </c>
      <c r="B1493" s="1110" t="s">
        <v>0</v>
      </c>
      <c r="C1493" s="1109">
        <v>11.75</v>
      </c>
      <c r="D1493" s="1109">
        <v>10.772</v>
      </c>
      <c r="E1493" s="1109">
        <v>60</v>
      </c>
      <c r="F1493" s="1109">
        <v>0</v>
      </c>
      <c r="G1493" s="1110" t="s">
        <v>10840</v>
      </c>
      <c r="H1493" s="1110" t="s">
        <v>4654</v>
      </c>
      <c r="I1493" s="1110" t="s">
        <v>10837</v>
      </c>
      <c r="J1493" s="1109">
        <v>0</v>
      </c>
      <c r="K1493" s="1109">
        <v>0</v>
      </c>
      <c r="L1493" s="1109">
        <v>0</v>
      </c>
      <c r="M1493" s="1109">
        <v>0</v>
      </c>
      <c r="N1493" s="1109">
        <v>0</v>
      </c>
      <c r="O1493" s="1109">
        <v>0</v>
      </c>
      <c r="P1493" s="1109">
        <v>0</v>
      </c>
      <c r="Q1493" s="1109">
        <v>0</v>
      </c>
    </row>
    <row r="1494" spans="1:17">
      <c r="A1494" s="1109">
        <v>17035</v>
      </c>
      <c r="B1494" s="1110" t="s">
        <v>0</v>
      </c>
      <c r="C1494" s="1109">
        <v>11.75</v>
      </c>
      <c r="D1494" s="1109">
        <v>10.772</v>
      </c>
      <c r="E1494" s="1109">
        <v>60</v>
      </c>
      <c r="F1494" s="1109">
        <v>0</v>
      </c>
      <c r="G1494" s="1110" t="s">
        <v>10842</v>
      </c>
      <c r="H1494" s="1110" t="s">
        <v>4654</v>
      </c>
      <c r="I1494" s="1110" t="s">
        <v>10841</v>
      </c>
      <c r="J1494" s="1109">
        <v>0</v>
      </c>
      <c r="K1494" s="1109">
        <v>0</v>
      </c>
      <c r="L1494" s="1109">
        <v>0</v>
      </c>
      <c r="M1494" s="1109">
        <v>0</v>
      </c>
      <c r="N1494" s="1109">
        <v>0</v>
      </c>
      <c r="O1494" s="1109">
        <v>0</v>
      </c>
      <c r="P1494" s="1109">
        <v>0</v>
      </c>
      <c r="Q1494" s="1109">
        <v>0</v>
      </c>
    </row>
    <row r="1495" spans="1:17">
      <c r="A1495" s="1109">
        <v>17036</v>
      </c>
      <c r="B1495" s="1110" t="s">
        <v>0</v>
      </c>
      <c r="C1495" s="1109">
        <v>11.75</v>
      </c>
      <c r="D1495" s="1109">
        <v>10.772</v>
      </c>
      <c r="E1495" s="1109">
        <v>60</v>
      </c>
      <c r="F1495" s="1109">
        <v>0</v>
      </c>
      <c r="G1495" s="1110" t="s">
        <v>10842</v>
      </c>
      <c r="H1495" s="1110" t="s">
        <v>4654</v>
      </c>
      <c r="I1495" s="1110" t="s">
        <v>10760</v>
      </c>
      <c r="J1495" s="1109">
        <v>0</v>
      </c>
      <c r="K1495" s="1109">
        <v>0</v>
      </c>
      <c r="L1495" s="1109">
        <v>0</v>
      </c>
      <c r="M1495" s="1109">
        <v>0</v>
      </c>
      <c r="N1495" s="1109">
        <v>0</v>
      </c>
      <c r="O1495" s="1109">
        <v>0</v>
      </c>
      <c r="P1495" s="1109">
        <v>0</v>
      </c>
      <c r="Q1495" s="1109">
        <v>0</v>
      </c>
    </row>
    <row r="1496" spans="1:17">
      <c r="A1496" s="1109">
        <v>17037</v>
      </c>
      <c r="B1496" s="1110" t="s">
        <v>0</v>
      </c>
      <c r="C1496" s="1109">
        <v>11.75</v>
      </c>
      <c r="D1496" s="1109">
        <v>10.772</v>
      </c>
      <c r="E1496" s="1109">
        <v>60</v>
      </c>
      <c r="F1496" s="1109">
        <v>0</v>
      </c>
      <c r="G1496" s="1110" t="s">
        <v>10842</v>
      </c>
      <c r="H1496" s="1110" t="s">
        <v>4654</v>
      </c>
      <c r="I1496" s="1110" t="s">
        <v>10835</v>
      </c>
      <c r="J1496" s="1109">
        <v>0</v>
      </c>
      <c r="K1496" s="1109">
        <v>0</v>
      </c>
      <c r="L1496" s="1109">
        <v>0</v>
      </c>
      <c r="M1496" s="1109">
        <v>0</v>
      </c>
      <c r="N1496" s="1109">
        <v>0</v>
      </c>
      <c r="O1496" s="1109">
        <v>0</v>
      </c>
      <c r="P1496" s="1109">
        <v>0</v>
      </c>
      <c r="Q1496" s="1109">
        <v>0</v>
      </c>
    </row>
    <row r="1497" spans="1:17">
      <c r="A1497" s="1109">
        <v>17038</v>
      </c>
      <c r="B1497" s="1110" t="s">
        <v>0</v>
      </c>
      <c r="C1497" s="1109">
        <v>11.75</v>
      </c>
      <c r="D1497" s="1109">
        <v>10.772</v>
      </c>
      <c r="E1497" s="1109">
        <v>60</v>
      </c>
      <c r="F1497" s="1109">
        <v>0</v>
      </c>
      <c r="G1497" s="1110" t="s">
        <v>10842</v>
      </c>
      <c r="H1497" s="1110" t="s">
        <v>4654</v>
      </c>
      <c r="I1497" s="1110" t="s">
        <v>10735</v>
      </c>
      <c r="J1497" s="1109">
        <v>0</v>
      </c>
      <c r="K1497" s="1109">
        <v>0</v>
      </c>
      <c r="L1497" s="1109">
        <v>0</v>
      </c>
      <c r="M1497" s="1109">
        <v>0</v>
      </c>
      <c r="N1497" s="1109">
        <v>0</v>
      </c>
      <c r="O1497" s="1109">
        <v>0</v>
      </c>
      <c r="P1497" s="1109">
        <v>0</v>
      </c>
      <c r="Q1497" s="1109">
        <v>0</v>
      </c>
    </row>
    <row r="1498" spans="1:17">
      <c r="A1498" s="1109">
        <v>17039</v>
      </c>
      <c r="B1498" s="1110" t="s">
        <v>0</v>
      </c>
      <c r="C1498" s="1109">
        <v>11.75</v>
      </c>
      <c r="D1498" s="1109">
        <v>10.772</v>
      </c>
      <c r="E1498" s="1109">
        <v>60</v>
      </c>
      <c r="F1498" s="1109">
        <v>0</v>
      </c>
      <c r="G1498" s="1110" t="s">
        <v>10842</v>
      </c>
      <c r="H1498" s="1110" t="s">
        <v>4654</v>
      </c>
      <c r="I1498" s="1110" t="s">
        <v>10837</v>
      </c>
      <c r="J1498" s="1109">
        <v>0</v>
      </c>
      <c r="K1498" s="1109">
        <v>0</v>
      </c>
      <c r="L1498" s="1109">
        <v>0</v>
      </c>
      <c r="M1498" s="1109">
        <v>0</v>
      </c>
      <c r="N1498" s="1109">
        <v>0</v>
      </c>
      <c r="O1498" s="1109">
        <v>0</v>
      </c>
      <c r="P1498" s="1109">
        <v>0</v>
      </c>
      <c r="Q1498" s="1109">
        <v>0</v>
      </c>
    </row>
    <row r="1499" spans="1:17">
      <c r="A1499" s="1109">
        <v>17040</v>
      </c>
      <c r="B1499" s="1110" t="s">
        <v>0</v>
      </c>
      <c r="C1499" s="1109">
        <v>11.75</v>
      </c>
      <c r="D1499" s="1109">
        <v>10.772</v>
      </c>
      <c r="E1499" s="1109">
        <v>60</v>
      </c>
      <c r="F1499" s="1109">
        <v>0</v>
      </c>
      <c r="G1499" s="1110" t="s">
        <v>10842</v>
      </c>
      <c r="H1499" s="1110" t="s">
        <v>4654</v>
      </c>
      <c r="I1499" s="1110" t="s">
        <v>10832</v>
      </c>
      <c r="J1499" s="1109">
        <v>0</v>
      </c>
      <c r="K1499" s="1109">
        <v>0</v>
      </c>
      <c r="L1499" s="1109">
        <v>0</v>
      </c>
      <c r="M1499" s="1109">
        <v>0</v>
      </c>
      <c r="N1499" s="1109">
        <v>0</v>
      </c>
      <c r="O1499" s="1109">
        <v>0</v>
      </c>
      <c r="P1499" s="1109">
        <v>0</v>
      </c>
      <c r="Q1499" s="1109">
        <v>0</v>
      </c>
    </row>
    <row r="1500" spans="1:17">
      <c r="A1500" s="1109">
        <v>17041</v>
      </c>
      <c r="B1500" s="1110" t="s">
        <v>0</v>
      </c>
      <c r="C1500" s="1109">
        <v>11.75</v>
      </c>
      <c r="D1500" s="1109">
        <v>10.772</v>
      </c>
      <c r="E1500" s="1109">
        <v>60</v>
      </c>
      <c r="F1500" s="1109">
        <v>0</v>
      </c>
      <c r="G1500" s="1110" t="s">
        <v>10842</v>
      </c>
      <c r="H1500" s="1110" t="s">
        <v>4654</v>
      </c>
      <c r="I1500" s="1110" t="s">
        <v>10839</v>
      </c>
      <c r="J1500" s="1109">
        <v>0</v>
      </c>
      <c r="K1500" s="1109">
        <v>0</v>
      </c>
      <c r="L1500" s="1109">
        <v>0</v>
      </c>
      <c r="M1500" s="1109">
        <v>0</v>
      </c>
      <c r="N1500" s="1109">
        <v>0</v>
      </c>
      <c r="O1500" s="1109">
        <v>0</v>
      </c>
      <c r="P1500" s="1109">
        <v>0</v>
      </c>
      <c r="Q1500" s="1109">
        <v>0</v>
      </c>
    </row>
    <row r="1501" spans="1:17">
      <c r="A1501" s="1109">
        <v>17042</v>
      </c>
      <c r="B1501" s="1110" t="s">
        <v>0</v>
      </c>
      <c r="C1501" s="1109">
        <v>11.75</v>
      </c>
      <c r="D1501" s="1109">
        <v>10.772</v>
      </c>
      <c r="E1501" s="1109">
        <v>60</v>
      </c>
      <c r="F1501" s="1109">
        <v>0</v>
      </c>
      <c r="G1501" s="1110" t="s">
        <v>10843</v>
      </c>
      <c r="H1501" s="1110" t="s">
        <v>4654</v>
      </c>
      <c r="I1501" s="1110" t="s">
        <v>10841</v>
      </c>
      <c r="J1501" s="1109">
        <v>0</v>
      </c>
      <c r="K1501" s="1109">
        <v>0</v>
      </c>
      <c r="L1501" s="1109">
        <v>0</v>
      </c>
      <c r="M1501" s="1109">
        <v>0</v>
      </c>
      <c r="N1501" s="1109">
        <v>0</v>
      </c>
      <c r="O1501" s="1109">
        <v>0</v>
      </c>
      <c r="P1501" s="1109">
        <v>0</v>
      </c>
      <c r="Q1501" s="1109">
        <v>0</v>
      </c>
    </row>
    <row r="1502" spans="1:17">
      <c r="A1502" s="1109">
        <v>17043</v>
      </c>
      <c r="B1502" s="1110" t="s">
        <v>0</v>
      </c>
      <c r="C1502" s="1109">
        <v>11.75</v>
      </c>
      <c r="D1502" s="1109">
        <v>10.772</v>
      </c>
      <c r="E1502" s="1109">
        <v>60</v>
      </c>
      <c r="F1502" s="1109">
        <v>0</v>
      </c>
      <c r="G1502" s="1110" t="s">
        <v>10843</v>
      </c>
      <c r="H1502" s="1110" t="s">
        <v>4654</v>
      </c>
      <c r="I1502" s="1110" t="s">
        <v>10760</v>
      </c>
      <c r="J1502" s="1109">
        <v>0</v>
      </c>
      <c r="K1502" s="1109">
        <v>0</v>
      </c>
      <c r="L1502" s="1109">
        <v>0</v>
      </c>
      <c r="M1502" s="1109">
        <v>0</v>
      </c>
      <c r="N1502" s="1109">
        <v>0</v>
      </c>
      <c r="O1502" s="1109">
        <v>0</v>
      </c>
      <c r="P1502" s="1109">
        <v>0</v>
      </c>
      <c r="Q1502" s="1109">
        <v>0</v>
      </c>
    </row>
    <row r="1503" spans="1:17">
      <c r="A1503" s="1109">
        <v>17044</v>
      </c>
      <c r="B1503" s="1110" t="s">
        <v>0</v>
      </c>
      <c r="C1503" s="1109">
        <v>11.75</v>
      </c>
      <c r="D1503" s="1109">
        <v>10.772</v>
      </c>
      <c r="E1503" s="1109">
        <v>60</v>
      </c>
      <c r="F1503" s="1109">
        <v>0</v>
      </c>
      <c r="G1503" s="1110" t="s">
        <v>10843</v>
      </c>
      <c r="H1503" s="1110" t="s">
        <v>4654</v>
      </c>
      <c r="I1503" s="1110" t="s">
        <v>10832</v>
      </c>
      <c r="J1503" s="1109">
        <v>0</v>
      </c>
      <c r="K1503" s="1109">
        <v>0</v>
      </c>
      <c r="L1503" s="1109">
        <v>0</v>
      </c>
      <c r="M1503" s="1109">
        <v>0</v>
      </c>
      <c r="N1503" s="1109">
        <v>0</v>
      </c>
      <c r="O1503" s="1109">
        <v>0</v>
      </c>
      <c r="P1503" s="1109">
        <v>0</v>
      </c>
      <c r="Q1503" s="1109">
        <v>0</v>
      </c>
    </row>
    <row r="1504" spans="1:17">
      <c r="A1504" s="1109">
        <v>17045</v>
      </c>
      <c r="B1504" s="1110" t="s">
        <v>0</v>
      </c>
      <c r="C1504" s="1109">
        <v>11.75</v>
      </c>
      <c r="D1504" s="1109">
        <v>10.772</v>
      </c>
      <c r="E1504" s="1109">
        <v>60</v>
      </c>
      <c r="F1504" s="1109">
        <v>0</v>
      </c>
      <c r="G1504" s="1110" t="s">
        <v>10843</v>
      </c>
      <c r="H1504" s="1110" t="s">
        <v>4654</v>
      </c>
      <c r="I1504" s="1110" t="s">
        <v>10839</v>
      </c>
      <c r="J1504" s="1109">
        <v>0</v>
      </c>
      <c r="K1504" s="1109">
        <v>0</v>
      </c>
      <c r="L1504" s="1109">
        <v>0</v>
      </c>
      <c r="M1504" s="1109">
        <v>0</v>
      </c>
      <c r="N1504" s="1109">
        <v>0</v>
      </c>
      <c r="O1504" s="1109">
        <v>0</v>
      </c>
      <c r="P1504" s="1109">
        <v>0</v>
      </c>
      <c r="Q1504" s="1109">
        <v>0</v>
      </c>
    </row>
    <row r="1505" spans="1:17">
      <c r="A1505" s="1109">
        <v>17046</v>
      </c>
      <c r="B1505" s="1110" t="s">
        <v>0</v>
      </c>
      <c r="C1505" s="1109">
        <v>11.75</v>
      </c>
      <c r="D1505" s="1109">
        <v>10.772</v>
      </c>
      <c r="E1505" s="1109">
        <v>60</v>
      </c>
      <c r="F1505" s="1109">
        <v>0</v>
      </c>
      <c r="G1505" s="1110" t="s">
        <v>10843</v>
      </c>
      <c r="H1505" s="1110" t="s">
        <v>4654</v>
      </c>
      <c r="I1505" s="1110" t="s">
        <v>10735</v>
      </c>
      <c r="J1505" s="1109">
        <v>0</v>
      </c>
      <c r="K1505" s="1109">
        <v>0</v>
      </c>
      <c r="L1505" s="1109">
        <v>0</v>
      </c>
      <c r="M1505" s="1109">
        <v>0</v>
      </c>
      <c r="N1505" s="1109">
        <v>0</v>
      </c>
      <c r="O1505" s="1109">
        <v>0</v>
      </c>
      <c r="P1505" s="1109">
        <v>0</v>
      </c>
      <c r="Q1505" s="1109">
        <v>0</v>
      </c>
    </row>
    <row r="1506" spans="1:17">
      <c r="A1506" s="1109">
        <v>17047</v>
      </c>
      <c r="B1506" s="1110" t="s">
        <v>0</v>
      </c>
      <c r="C1506" s="1109">
        <v>11.75</v>
      </c>
      <c r="D1506" s="1109">
        <v>10.772</v>
      </c>
      <c r="E1506" s="1109">
        <v>60</v>
      </c>
      <c r="F1506" s="1109">
        <v>0</v>
      </c>
      <c r="G1506" s="1110" t="s">
        <v>10843</v>
      </c>
      <c r="H1506" s="1110" t="s">
        <v>4654</v>
      </c>
      <c r="I1506" s="1110" t="s">
        <v>10837</v>
      </c>
      <c r="J1506" s="1109">
        <v>0</v>
      </c>
      <c r="K1506" s="1109">
        <v>0</v>
      </c>
      <c r="L1506" s="1109">
        <v>0</v>
      </c>
      <c r="M1506" s="1109">
        <v>0</v>
      </c>
      <c r="N1506" s="1109">
        <v>0</v>
      </c>
      <c r="O1506" s="1109">
        <v>0</v>
      </c>
      <c r="P1506" s="1109">
        <v>0</v>
      </c>
      <c r="Q1506" s="1109">
        <v>0</v>
      </c>
    </row>
    <row r="1507" spans="1:17">
      <c r="A1507" s="1109">
        <v>17048</v>
      </c>
      <c r="B1507" s="1110" t="s">
        <v>0</v>
      </c>
      <c r="C1507" s="1109">
        <v>11.75</v>
      </c>
      <c r="D1507" s="1109">
        <v>10.772</v>
      </c>
      <c r="E1507" s="1109">
        <v>60</v>
      </c>
      <c r="F1507" s="1109">
        <v>0</v>
      </c>
      <c r="G1507" s="1110" t="s">
        <v>10784</v>
      </c>
      <c r="H1507" s="1110" t="s">
        <v>4654</v>
      </c>
      <c r="I1507" s="1110" t="s">
        <v>10841</v>
      </c>
      <c r="J1507" s="1109">
        <v>0</v>
      </c>
      <c r="K1507" s="1109">
        <v>0</v>
      </c>
      <c r="L1507" s="1109">
        <v>0</v>
      </c>
      <c r="M1507" s="1109">
        <v>0</v>
      </c>
      <c r="N1507" s="1109">
        <v>0</v>
      </c>
      <c r="O1507" s="1109">
        <v>0</v>
      </c>
      <c r="P1507" s="1109">
        <v>0</v>
      </c>
      <c r="Q1507" s="1109">
        <v>0</v>
      </c>
    </row>
    <row r="1508" spans="1:17">
      <c r="A1508" s="1109">
        <v>17049</v>
      </c>
      <c r="B1508" s="1110" t="s">
        <v>0</v>
      </c>
      <c r="C1508" s="1109">
        <v>11.75</v>
      </c>
      <c r="D1508" s="1109">
        <v>10.772</v>
      </c>
      <c r="E1508" s="1109">
        <v>60</v>
      </c>
      <c r="F1508" s="1109">
        <v>0</v>
      </c>
      <c r="G1508" s="1110" t="s">
        <v>10784</v>
      </c>
      <c r="H1508" s="1110" t="s">
        <v>4654</v>
      </c>
      <c r="I1508" s="1110" t="s">
        <v>10760</v>
      </c>
      <c r="J1508" s="1109">
        <v>0</v>
      </c>
      <c r="K1508" s="1109">
        <v>0</v>
      </c>
      <c r="L1508" s="1109">
        <v>0</v>
      </c>
      <c r="M1508" s="1109">
        <v>0</v>
      </c>
      <c r="N1508" s="1109">
        <v>0</v>
      </c>
      <c r="O1508" s="1109">
        <v>0</v>
      </c>
      <c r="P1508" s="1109">
        <v>0</v>
      </c>
      <c r="Q1508" s="1109">
        <v>0</v>
      </c>
    </row>
    <row r="1509" spans="1:17">
      <c r="A1509" s="1109">
        <v>17050</v>
      </c>
      <c r="B1509" s="1110" t="s">
        <v>0</v>
      </c>
      <c r="C1509" s="1109">
        <v>11.75</v>
      </c>
      <c r="D1509" s="1109">
        <v>10.772</v>
      </c>
      <c r="E1509" s="1109">
        <v>60</v>
      </c>
      <c r="F1509" s="1109">
        <v>0</v>
      </c>
      <c r="G1509" s="1110" t="s">
        <v>10784</v>
      </c>
      <c r="H1509" s="1110" t="s">
        <v>4654</v>
      </c>
      <c r="I1509" s="1110" t="s">
        <v>10835</v>
      </c>
      <c r="J1509" s="1109">
        <v>0</v>
      </c>
      <c r="K1509" s="1109">
        <v>0</v>
      </c>
      <c r="L1509" s="1109">
        <v>0</v>
      </c>
      <c r="M1509" s="1109">
        <v>0</v>
      </c>
      <c r="N1509" s="1109">
        <v>0</v>
      </c>
      <c r="O1509" s="1109">
        <v>0</v>
      </c>
      <c r="P1509" s="1109">
        <v>0</v>
      </c>
      <c r="Q1509" s="1109">
        <v>0</v>
      </c>
    </row>
    <row r="1510" spans="1:17">
      <c r="A1510" s="1109">
        <v>17051</v>
      </c>
      <c r="B1510" s="1110" t="s">
        <v>0</v>
      </c>
      <c r="C1510" s="1109">
        <v>11.75</v>
      </c>
      <c r="D1510" s="1109">
        <v>10.772</v>
      </c>
      <c r="E1510" s="1109">
        <v>60</v>
      </c>
      <c r="F1510" s="1109">
        <v>0</v>
      </c>
      <c r="G1510" s="1110" t="s">
        <v>10784</v>
      </c>
      <c r="H1510" s="1110" t="s">
        <v>4654</v>
      </c>
      <c r="I1510" s="1110" t="s">
        <v>10735</v>
      </c>
      <c r="J1510" s="1109">
        <v>0</v>
      </c>
      <c r="K1510" s="1109">
        <v>0</v>
      </c>
      <c r="L1510" s="1109">
        <v>0</v>
      </c>
      <c r="M1510" s="1109">
        <v>0</v>
      </c>
      <c r="N1510" s="1109">
        <v>0</v>
      </c>
      <c r="O1510" s="1109">
        <v>0</v>
      </c>
      <c r="P1510" s="1109">
        <v>0</v>
      </c>
      <c r="Q1510" s="1109">
        <v>0</v>
      </c>
    </row>
    <row r="1511" spans="1:17">
      <c r="A1511" s="1109">
        <v>17052</v>
      </c>
      <c r="B1511" s="1110" t="s">
        <v>0</v>
      </c>
      <c r="C1511" s="1109">
        <v>11.75</v>
      </c>
      <c r="D1511" s="1109">
        <v>10.772</v>
      </c>
      <c r="E1511" s="1109">
        <v>60</v>
      </c>
      <c r="F1511" s="1109">
        <v>0</v>
      </c>
      <c r="G1511" s="1110" t="s">
        <v>10784</v>
      </c>
      <c r="H1511" s="1110" t="s">
        <v>4654</v>
      </c>
      <c r="I1511" s="1110" t="s">
        <v>10837</v>
      </c>
      <c r="J1511" s="1109">
        <v>0</v>
      </c>
      <c r="K1511" s="1109">
        <v>0</v>
      </c>
      <c r="L1511" s="1109">
        <v>0</v>
      </c>
      <c r="M1511" s="1109">
        <v>0</v>
      </c>
      <c r="N1511" s="1109">
        <v>0</v>
      </c>
      <c r="O1511" s="1109">
        <v>0</v>
      </c>
      <c r="P1511" s="1109">
        <v>0</v>
      </c>
      <c r="Q1511" s="1109">
        <v>0</v>
      </c>
    </row>
    <row r="1512" spans="1:17">
      <c r="A1512" s="1109">
        <v>17053</v>
      </c>
      <c r="B1512" s="1110" t="s">
        <v>0</v>
      </c>
      <c r="C1512" s="1109">
        <v>11.75</v>
      </c>
      <c r="D1512" s="1109">
        <v>10.772</v>
      </c>
      <c r="E1512" s="1109">
        <v>60</v>
      </c>
      <c r="F1512" s="1109">
        <v>0</v>
      </c>
      <c r="G1512" s="1110" t="s">
        <v>10784</v>
      </c>
      <c r="H1512" s="1110" t="s">
        <v>4654</v>
      </c>
      <c r="I1512" s="1110" t="s">
        <v>10832</v>
      </c>
      <c r="J1512" s="1109">
        <v>0</v>
      </c>
      <c r="K1512" s="1109">
        <v>0</v>
      </c>
      <c r="L1512" s="1109">
        <v>0</v>
      </c>
      <c r="M1512" s="1109">
        <v>0</v>
      </c>
      <c r="N1512" s="1109">
        <v>0</v>
      </c>
      <c r="O1512" s="1109">
        <v>0</v>
      </c>
      <c r="P1512" s="1109">
        <v>0</v>
      </c>
      <c r="Q1512" s="1109">
        <v>0</v>
      </c>
    </row>
    <row r="1513" spans="1:17">
      <c r="A1513" s="1109">
        <v>17054</v>
      </c>
      <c r="B1513" s="1110" t="s">
        <v>0</v>
      </c>
      <c r="C1513" s="1109">
        <v>11.75</v>
      </c>
      <c r="D1513" s="1109">
        <v>10.772</v>
      </c>
      <c r="E1513" s="1109">
        <v>60</v>
      </c>
      <c r="F1513" s="1109">
        <v>0</v>
      </c>
      <c r="G1513" s="1110" t="s">
        <v>10784</v>
      </c>
      <c r="H1513" s="1110" t="s">
        <v>4654</v>
      </c>
      <c r="I1513" s="1110" t="s">
        <v>10839</v>
      </c>
      <c r="J1513" s="1109">
        <v>0</v>
      </c>
      <c r="K1513" s="1109">
        <v>0</v>
      </c>
      <c r="L1513" s="1109">
        <v>0</v>
      </c>
      <c r="M1513" s="1109">
        <v>0</v>
      </c>
      <c r="N1513" s="1109">
        <v>0</v>
      </c>
      <c r="O1513" s="1109">
        <v>0</v>
      </c>
      <c r="P1513" s="1109">
        <v>0</v>
      </c>
      <c r="Q1513" s="1109">
        <v>0</v>
      </c>
    </row>
    <row r="1514" spans="1:17">
      <c r="A1514" s="1109">
        <v>17055</v>
      </c>
      <c r="B1514" s="1110" t="s">
        <v>0</v>
      </c>
      <c r="C1514" s="1109">
        <v>11.75</v>
      </c>
      <c r="D1514" s="1109">
        <v>10.772</v>
      </c>
      <c r="E1514" s="1109">
        <v>60</v>
      </c>
      <c r="F1514" s="1109">
        <v>0</v>
      </c>
      <c r="G1514" s="1110" t="s">
        <v>10741</v>
      </c>
      <c r="H1514" s="1110" t="s">
        <v>4654</v>
      </c>
      <c r="I1514" s="1110" t="s">
        <v>10841</v>
      </c>
      <c r="J1514" s="1109">
        <v>0</v>
      </c>
      <c r="K1514" s="1109">
        <v>0</v>
      </c>
      <c r="L1514" s="1109">
        <v>0</v>
      </c>
      <c r="M1514" s="1109">
        <v>0</v>
      </c>
      <c r="N1514" s="1109">
        <v>0</v>
      </c>
      <c r="O1514" s="1109">
        <v>0</v>
      </c>
      <c r="P1514" s="1109">
        <v>0</v>
      </c>
      <c r="Q1514" s="1109">
        <v>0</v>
      </c>
    </row>
    <row r="1515" spans="1:17">
      <c r="A1515" s="1109">
        <v>17056</v>
      </c>
      <c r="B1515" s="1110" t="s">
        <v>0</v>
      </c>
      <c r="C1515" s="1109">
        <v>11.75</v>
      </c>
      <c r="D1515" s="1109">
        <v>10.772</v>
      </c>
      <c r="E1515" s="1109">
        <v>60</v>
      </c>
      <c r="F1515" s="1109">
        <v>0</v>
      </c>
      <c r="G1515" s="1110" t="s">
        <v>10741</v>
      </c>
      <c r="H1515" s="1110" t="s">
        <v>4654</v>
      </c>
      <c r="I1515" s="1110" t="s">
        <v>10760</v>
      </c>
      <c r="J1515" s="1109">
        <v>0</v>
      </c>
      <c r="K1515" s="1109">
        <v>0</v>
      </c>
      <c r="L1515" s="1109">
        <v>0</v>
      </c>
      <c r="M1515" s="1109">
        <v>0</v>
      </c>
      <c r="N1515" s="1109">
        <v>0</v>
      </c>
      <c r="O1515" s="1109">
        <v>0</v>
      </c>
      <c r="P1515" s="1109">
        <v>0</v>
      </c>
      <c r="Q1515" s="1109">
        <v>0</v>
      </c>
    </row>
    <row r="1516" spans="1:17">
      <c r="A1516" s="1109">
        <v>17057</v>
      </c>
      <c r="B1516" s="1110" t="s">
        <v>0</v>
      </c>
      <c r="C1516" s="1109">
        <v>11.75</v>
      </c>
      <c r="D1516" s="1109">
        <v>10.772</v>
      </c>
      <c r="E1516" s="1109">
        <v>60</v>
      </c>
      <c r="F1516" s="1109">
        <v>0</v>
      </c>
      <c r="G1516" s="1110" t="s">
        <v>10741</v>
      </c>
      <c r="H1516" s="1110" t="s">
        <v>4654</v>
      </c>
      <c r="I1516" s="1110" t="s">
        <v>10835</v>
      </c>
      <c r="J1516" s="1109">
        <v>0</v>
      </c>
      <c r="K1516" s="1109">
        <v>0</v>
      </c>
      <c r="L1516" s="1109">
        <v>0</v>
      </c>
      <c r="M1516" s="1109">
        <v>0</v>
      </c>
      <c r="N1516" s="1109">
        <v>0</v>
      </c>
      <c r="O1516" s="1109">
        <v>0</v>
      </c>
      <c r="P1516" s="1109">
        <v>0</v>
      </c>
      <c r="Q1516" s="1109">
        <v>0</v>
      </c>
    </row>
    <row r="1517" spans="1:17">
      <c r="A1517" s="1109">
        <v>17058</v>
      </c>
      <c r="B1517" s="1110" t="s">
        <v>0</v>
      </c>
      <c r="C1517" s="1109">
        <v>11.75</v>
      </c>
      <c r="D1517" s="1109">
        <v>10.772</v>
      </c>
      <c r="E1517" s="1109">
        <v>60</v>
      </c>
      <c r="F1517" s="1109">
        <v>0</v>
      </c>
      <c r="G1517" s="1110" t="s">
        <v>10741</v>
      </c>
      <c r="H1517" s="1110" t="s">
        <v>4654</v>
      </c>
      <c r="I1517" s="1110" t="s">
        <v>10735</v>
      </c>
      <c r="J1517" s="1109">
        <v>0</v>
      </c>
      <c r="K1517" s="1109">
        <v>0</v>
      </c>
      <c r="L1517" s="1109">
        <v>0</v>
      </c>
      <c r="M1517" s="1109">
        <v>0</v>
      </c>
      <c r="N1517" s="1109">
        <v>0</v>
      </c>
      <c r="O1517" s="1109">
        <v>0</v>
      </c>
      <c r="P1517" s="1109">
        <v>0</v>
      </c>
      <c r="Q1517" s="1109">
        <v>0</v>
      </c>
    </row>
    <row r="1518" spans="1:17">
      <c r="A1518" s="1109">
        <v>17059</v>
      </c>
      <c r="B1518" s="1110" t="s">
        <v>0</v>
      </c>
      <c r="C1518" s="1109">
        <v>11.75</v>
      </c>
      <c r="D1518" s="1109">
        <v>10.772</v>
      </c>
      <c r="E1518" s="1109">
        <v>60</v>
      </c>
      <c r="F1518" s="1109">
        <v>0</v>
      </c>
      <c r="G1518" s="1110" t="s">
        <v>10741</v>
      </c>
      <c r="H1518" s="1110" t="s">
        <v>4654</v>
      </c>
      <c r="I1518" s="1110" t="s">
        <v>10837</v>
      </c>
      <c r="J1518" s="1109">
        <v>0</v>
      </c>
      <c r="K1518" s="1109">
        <v>0</v>
      </c>
      <c r="L1518" s="1109">
        <v>0</v>
      </c>
      <c r="M1518" s="1109">
        <v>0</v>
      </c>
      <c r="N1518" s="1109">
        <v>0</v>
      </c>
      <c r="O1518" s="1109">
        <v>0</v>
      </c>
      <c r="P1518" s="1109">
        <v>0</v>
      </c>
      <c r="Q1518" s="1109">
        <v>0</v>
      </c>
    </row>
    <row r="1519" spans="1:17">
      <c r="A1519" s="1109">
        <v>17060</v>
      </c>
      <c r="B1519" s="1110" t="s">
        <v>0</v>
      </c>
      <c r="C1519" s="1109">
        <v>11.75</v>
      </c>
      <c r="D1519" s="1109">
        <v>10.772</v>
      </c>
      <c r="E1519" s="1109">
        <v>60</v>
      </c>
      <c r="F1519" s="1109">
        <v>0</v>
      </c>
      <c r="G1519" s="1110" t="s">
        <v>10741</v>
      </c>
      <c r="H1519" s="1110" t="s">
        <v>4654</v>
      </c>
      <c r="I1519" s="1110" t="s">
        <v>10832</v>
      </c>
      <c r="J1519" s="1109">
        <v>0</v>
      </c>
      <c r="K1519" s="1109">
        <v>0</v>
      </c>
      <c r="L1519" s="1109">
        <v>0</v>
      </c>
      <c r="M1519" s="1109">
        <v>0</v>
      </c>
      <c r="N1519" s="1109">
        <v>0</v>
      </c>
      <c r="O1519" s="1109">
        <v>0</v>
      </c>
      <c r="P1519" s="1109">
        <v>0</v>
      </c>
      <c r="Q1519" s="1109">
        <v>0</v>
      </c>
    </row>
    <row r="1520" spans="1:17">
      <c r="A1520" s="1109">
        <v>17061</v>
      </c>
      <c r="B1520" s="1110" t="s">
        <v>0</v>
      </c>
      <c r="C1520" s="1109">
        <v>11.75</v>
      </c>
      <c r="D1520" s="1109">
        <v>10.772</v>
      </c>
      <c r="E1520" s="1109">
        <v>60</v>
      </c>
      <c r="F1520" s="1109">
        <v>0</v>
      </c>
      <c r="G1520" s="1110" t="s">
        <v>10741</v>
      </c>
      <c r="H1520" s="1110" t="s">
        <v>4654</v>
      </c>
      <c r="I1520" s="1110" t="s">
        <v>10839</v>
      </c>
      <c r="J1520" s="1109">
        <v>0</v>
      </c>
      <c r="K1520" s="1109">
        <v>0</v>
      </c>
      <c r="L1520" s="1109">
        <v>0</v>
      </c>
      <c r="M1520" s="1109">
        <v>0</v>
      </c>
      <c r="N1520" s="1109">
        <v>0</v>
      </c>
      <c r="O1520" s="1109">
        <v>0</v>
      </c>
      <c r="P1520" s="1109">
        <v>0</v>
      </c>
      <c r="Q1520" s="1109">
        <v>0</v>
      </c>
    </row>
    <row r="1521" spans="1:17">
      <c r="A1521" s="1109">
        <v>17062</v>
      </c>
      <c r="B1521" s="1110" t="s">
        <v>0</v>
      </c>
      <c r="C1521" s="1109">
        <v>11.75</v>
      </c>
      <c r="D1521" s="1109">
        <v>10.772</v>
      </c>
      <c r="E1521" s="1109">
        <v>60</v>
      </c>
      <c r="F1521" s="1109">
        <v>0</v>
      </c>
      <c r="G1521" s="1110" t="s">
        <v>10833</v>
      </c>
      <c r="H1521" s="1110" t="s">
        <v>4654</v>
      </c>
      <c r="I1521" s="1110" t="s">
        <v>10841</v>
      </c>
      <c r="J1521" s="1109">
        <v>0</v>
      </c>
      <c r="K1521" s="1109">
        <v>0</v>
      </c>
      <c r="L1521" s="1109">
        <v>0</v>
      </c>
      <c r="M1521" s="1109">
        <v>0</v>
      </c>
      <c r="N1521" s="1109">
        <v>0</v>
      </c>
      <c r="O1521" s="1109">
        <v>0</v>
      </c>
      <c r="P1521" s="1109">
        <v>0</v>
      </c>
      <c r="Q1521" s="1109">
        <v>0</v>
      </c>
    </row>
    <row r="1522" spans="1:17">
      <c r="A1522" s="1109">
        <v>17063</v>
      </c>
      <c r="B1522" s="1110" t="s">
        <v>0</v>
      </c>
      <c r="C1522" s="1109">
        <v>11.75</v>
      </c>
      <c r="D1522" s="1109">
        <v>10.772</v>
      </c>
      <c r="E1522" s="1109">
        <v>60</v>
      </c>
      <c r="F1522" s="1109">
        <v>0</v>
      </c>
      <c r="G1522" s="1110" t="s">
        <v>10833</v>
      </c>
      <c r="H1522" s="1110" t="s">
        <v>4654</v>
      </c>
      <c r="I1522" s="1110" t="s">
        <v>10760</v>
      </c>
      <c r="J1522" s="1109">
        <v>0</v>
      </c>
      <c r="K1522" s="1109">
        <v>0</v>
      </c>
      <c r="L1522" s="1109">
        <v>0</v>
      </c>
      <c r="M1522" s="1109">
        <v>0</v>
      </c>
      <c r="N1522" s="1109">
        <v>0</v>
      </c>
      <c r="O1522" s="1109">
        <v>0</v>
      </c>
      <c r="P1522" s="1109">
        <v>0</v>
      </c>
      <c r="Q1522" s="1109">
        <v>0</v>
      </c>
    </row>
    <row r="1523" spans="1:17">
      <c r="A1523" s="1109">
        <v>17064</v>
      </c>
      <c r="B1523" s="1110" t="s">
        <v>0</v>
      </c>
      <c r="C1523" s="1109">
        <v>11.75</v>
      </c>
      <c r="D1523" s="1109">
        <v>10.772</v>
      </c>
      <c r="E1523" s="1109">
        <v>60</v>
      </c>
      <c r="F1523" s="1109">
        <v>0</v>
      </c>
      <c r="G1523" s="1110" t="s">
        <v>10833</v>
      </c>
      <c r="H1523" s="1110" t="s">
        <v>4654</v>
      </c>
      <c r="I1523" s="1110" t="s">
        <v>10835</v>
      </c>
      <c r="J1523" s="1109">
        <v>0</v>
      </c>
      <c r="K1523" s="1109">
        <v>0</v>
      </c>
      <c r="L1523" s="1109">
        <v>0</v>
      </c>
      <c r="M1523" s="1109">
        <v>0</v>
      </c>
      <c r="N1523" s="1109">
        <v>0</v>
      </c>
      <c r="O1523" s="1109">
        <v>0</v>
      </c>
      <c r="P1523" s="1109">
        <v>0</v>
      </c>
      <c r="Q1523" s="1109">
        <v>0</v>
      </c>
    </row>
    <row r="1524" spans="1:17">
      <c r="A1524" s="1109">
        <v>17065</v>
      </c>
      <c r="B1524" s="1110" t="s">
        <v>0</v>
      </c>
      <c r="C1524" s="1109">
        <v>11.75</v>
      </c>
      <c r="D1524" s="1109">
        <v>10.772</v>
      </c>
      <c r="E1524" s="1109">
        <v>60</v>
      </c>
      <c r="F1524" s="1109">
        <v>0</v>
      </c>
      <c r="G1524" s="1110" t="s">
        <v>10833</v>
      </c>
      <c r="H1524" s="1110" t="s">
        <v>4654</v>
      </c>
      <c r="I1524" s="1110" t="s">
        <v>10832</v>
      </c>
      <c r="J1524" s="1109">
        <v>0</v>
      </c>
      <c r="K1524" s="1109">
        <v>0</v>
      </c>
      <c r="L1524" s="1109">
        <v>0</v>
      </c>
      <c r="M1524" s="1109">
        <v>0</v>
      </c>
      <c r="N1524" s="1109">
        <v>0</v>
      </c>
      <c r="O1524" s="1109">
        <v>0</v>
      </c>
      <c r="P1524" s="1109">
        <v>0</v>
      </c>
      <c r="Q1524" s="1109">
        <v>0</v>
      </c>
    </row>
    <row r="1525" spans="1:17">
      <c r="A1525" s="1109">
        <v>17066</v>
      </c>
      <c r="B1525" s="1110" t="s">
        <v>0</v>
      </c>
      <c r="C1525" s="1109">
        <v>11.75</v>
      </c>
      <c r="D1525" s="1109">
        <v>10.772</v>
      </c>
      <c r="E1525" s="1109">
        <v>60</v>
      </c>
      <c r="F1525" s="1109">
        <v>0</v>
      </c>
      <c r="G1525" s="1110" t="s">
        <v>10833</v>
      </c>
      <c r="H1525" s="1110" t="s">
        <v>4654</v>
      </c>
      <c r="I1525" s="1110" t="s">
        <v>10839</v>
      </c>
      <c r="J1525" s="1109">
        <v>0</v>
      </c>
      <c r="K1525" s="1109">
        <v>0</v>
      </c>
      <c r="L1525" s="1109">
        <v>0</v>
      </c>
      <c r="M1525" s="1109">
        <v>0</v>
      </c>
      <c r="N1525" s="1109">
        <v>0</v>
      </c>
      <c r="O1525" s="1109">
        <v>0</v>
      </c>
      <c r="P1525" s="1109">
        <v>0</v>
      </c>
      <c r="Q1525" s="1109">
        <v>0</v>
      </c>
    </row>
    <row r="1526" spans="1:17">
      <c r="A1526" s="1109">
        <v>17067</v>
      </c>
      <c r="B1526" s="1110" t="s">
        <v>0</v>
      </c>
      <c r="C1526" s="1109">
        <v>11.75</v>
      </c>
      <c r="D1526" s="1109">
        <v>10.772</v>
      </c>
      <c r="E1526" s="1109">
        <v>60</v>
      </c>
      <c r="F1526" s="1109">
        <v>0</v>
      </c>
      <c r="G1526" s="1110" t="s">
        <v>10833</v>
      </c>
      <c r="H1526" s="1110" t="s">
        <v>4654</v>
      </c>
      <c r="I1526" s="1110" t="s">
        <v>10735</v>
      </c>
      <c r="J1526" s="1109">
        <v>0</v>
      </c>
      <c r="K1526" s="1109">
        <v>0</v>
      </c>
      <c r="L1526" s="1109">
        <v>0</v>
      </c>
      <c r="M1526" s="1109">
        <v>0</v>
      </c>
      <c r="N1526" s="1109">
        <v>0</v>
      </c>
      <c r="O1526" s="1109">
        <v>0</v>
      </c>
      <c r="P1526" s="1109">
        <v>0</v>
      </c>
      <c r="Q1526" s="1109">
        <v>0</v>
      </c>
    </row>
    <row r="1527" spans="1:17">
      <c r="A1527" s="1109">
        <v>17068</v>
      </c>
      <c r="B1527" s="1110" t="s">
        <v>0</v>
      </c>
      <c r="C1527" s="1109">
        <v>11.75</v>
      </c>
      <c r="D1527" s="1109">
        <v>10.772</v>
      </c>
      <c r="E1527" s="1109">
        <v>60</v>
      </c>
      <c r="F1527" s="1109">
        <v>0</v>
      </c>
      <c r="G1527" s="1110" t="s">
        <v>10833</v>
      </c>
      <c r="H1527" s="1110" t="s">
        <v>4654</v>
      </c>
      <c r="I1527" s="1110" t="s">
        <v>10837</v>
      </c>
      <c r="J1527" s="1109">
        <v>0</v>
      </c>
      <c r="K1527" s="1109">
        <v>0</v>
      </c>
      <c r="L1527" s="1109">
        <v>0</v>
      </c>
      <c r="M1527" s="1109">
        <v>0</v>
      </c>
      <c r="N1527" s="1109">
        <v>0</v>
      </c>
      <c r="O1527" s="1109">
        <v>0</v>
      </c>
      <c r="P1527" s="1109">
        <v>0</v>
      </c>
      <c r="Q1527" s="1109">
        <v>0</v>
      </c>
    </row>
    <row r="1528" spans="1:17">
      <c r="A1528" s="1109">
        <v>17069</v>
      </c>
      <c r="B1528" s="1110" t="s">
        <v>0</v>
      </c>
      <c r="C1528" s="1109">
        <v>11.75</v>
      </c>
      <c r="D1528" s="1109">
        <v>10.772</v>
      </c>
      <c r="E1528" s="1109">
        <v>60</v>
      </c>
      <c r="F1528" s="1109">
        <v>0</v>
      </c>
      <c r="G1528" s="1110" t="s">
        <v>10737</v>
      </c>
      <c r="H1528" s="1110" t="s">
        <v>4654</v>
      </c>
      <c r="I1528" s="1110" t="s">
        <v>10841</v>
      </c>
      <c r="J1528" s="1109">
        <v>0</v>
      </c>
      <c r="K1528" s="1109">
        <v>0</v>
      </c>
      <c r="L1528" s="1109">
        <v>0</v>
      </c>
      <c r="M1528" s="1109">
        <v>0</v>
      </c>
      <c r="N1528" s="1109">
        <v>0</v>
      </c>
      <c r="O1528" s="1109">
        <v>0</v>
      </c>
      <c r="P1528" s="1109">
        <v>0</v>
      </c>
      <c r="Q1528" s="1109">
        <v>0</v>
      </c>
    </row>
    <row r="1529" spans="1:17">
      <c r="A1529" s="1109">
        <v>17070</v>
      </c>
      <c r="B1529" s="1110" t="s">
        <v>0</v>
      </c>
      <c r="C1529" s="1109">
        <v>11.75</v>
      </c>
      <c r="D1529" s="1109">
        <v>10.772</v>
      </c>
      <c r="E1529" s="1109">
        <v>60</v>
      </c>
      <c r="F1529" s="1109">
        <v>0</v>
      </c>
      <c r="G1529" s="1110" t="s">
        <v>10737</v>
      </c>
      <c r="H1529" s="1110" t="s">
        <v>4654</v>
      </c>
      <c r="I1529" s="1110" t="s">
        <v>10760</v>
      </c>
      <c r="J1529" s="1109">
        <v>0</v>
      </c>
      <c r="K1529" s="1109">
        <v>0</v>
      </c>
      <c r="L1529" s="1109">
        <v>0</v>
      </c>
      <c r="M1529" s="1109">
        <v>0</v>
      </c>
      <c r="N1529" s="1109">
        <v>0</v>
      </c>
      <c r="O1529" s="1109">
        <v>0</v>
      </c>
      <c r="P1529" s="1109">
        <v>0</v>
      </c>
      <c r="Q1529" s="1109">
        <v>0</v>
      </c>
    </row>
    <row r="1530" spans="1:17">
      <c r="A1530" s="1109">
        <v>17071</v>
      </c>
      <c r="B1530" s="1110" t="s">
        <v>0</v>
      </c>
      <c r="C1530" s="1109">
        <v>11.75</v>
      </c>
      <c r="D1530" s="1109">
        <v>10.772</v>
      </c>
      <c r="E1530" s="1109">
        <v>60</v>
      </c>
      <c r="F1530" s="1109">
        <v>0</v>
      </c>
      <c r="G1530" s="1110" t="s">
        <v>10737</v>
      </c>
      <c r="H1530" s="1110" t="s">
        <v>4654</v>
      </c>
      <c r="I1530" s="1110" t="s">
        <v>10837</v>
      </c>
      <c r="J1530" s="1109">
        <v>0</v>
      </c>
      <c r="K1530" s="1109">
        <v>0</v>
      </c>
      <c r="L1530" s="1109">
        <v>0</v>
      </c>
      <c r="M1530" s="1109">
        <v>0</v>
      </c>
      <c r="N1530" s="1109">
        <v>0</v>
      </c>
      <c r="O1530" s="1109">
        <v>0</v>
      </c>
      <c r="P1530" s="1109">
        <v>0</v>
      </c>
      <c r="Q1530" s="1109">
        <v>0</v>
      </c>
    </row>
    <row r="1531" spans="1:17">
      <c r="A1531" s="1109">
        <v>17072</v>
      </c>
      <c r="B1531" s="1110" t="s">
        <v>0</v>
      </c>
      <c r="C1531" s="1109">
        <v>11.75</v>
      </c>
      <c r="D1531" s="1109">
        <v>10.772</v>
      </c>
      <c r="E1531" s="1109">
        <v>60</v>
      </c>
      <c r="F1531" s="1109">
        <v>0</v>
      </c>
      <c r="G1531" s="1110" t="s">
        <v>10737</v>
      </c>
      <c r="H1531" s="1110" t="s">
        <v>4654</v>
      </c>
      <c r="I1531" s="1110" t="s">
        <v>10832</v>
      </c>
      <c r="J1531" s="1109">
        <v>0</v>
      </c>
      <c r="K1531" s="1109">
        <v>0</v>
      </c>
      <c r="L1531" s="1109">
        <v>0</v>
      </c>
      <c r="M1531" s="1109">
        <v>0</v>
      </c>
      <c r="N1531" s="1109">
        <v>0</v>
      </c>
      <c r="O1531" s="1109">
        <v>0</v>
      </c>
      <c r="P1531" s="1109">
        <v>0</v>
      </c>
      <c r="Q1531" s="1109">
        <v>0</v>
      </c>
    </row>
    <row r="1532" spans="1:17">
      <c r="A1532" s="1109">
        <v>17073</v>
      </c>
      <c r="B1532" s="1110" t="s">
        <v>0</v>
      </c>
      <c r="C1532" s="1109">
        <v>11.75</v>
      </c>
      <c r="D1532" s="1109">
        <v>10.772</v>
      </c>
      <c r="E1532" s="1109">
        <v>60</v>
      </c>
      <c r="F1532" s="1109">
        <v>0</v>
      </c>
      <c r="G1532" s="1110" t="s">
        <v>10737</v>
      </c>
      <c r="H1532" s="1110" t="s">
        <v>4654</v>
      </c>
      <c r="I1532" s="1110" t="s">
        <v>10839</v>
      </c>
      <c r="J1532" s="1109">
        <v>0</v>
      </c>
      <c r="K1532" s="1109">
        <v>0</v>
      </c>
      <c r="L1532" s="1109">
        <v>0</v>
      </c>
      <c r="M1532" s="1109">
        <v>0</v>
      </c>
      <c r="N1532" s="1109">
        <v>0</v>
      </c>
      <c r="O1532" s="1109">
        <v>0</v>
      </c>
      <c r="P1532" s="1109">
        <v>0</v>
      </c>
      <c r="Q1532" s="1109">
        <v>0</v>
      </c>
    </row>
    <row r="1533" spans="1:17">
      <c r="A1533" s="1109">
        <v>17074</v>
      </c>
      <c r="B1533" s="1110" t="s">
        <v>0</v>
      </c>
      <c r="C1533" s="1109">
        <v>11.75</v>
      </c>
      <c r="D1533" s="1109">
        <v>10.772</v>
      </c>
      <c r="E1533" s="1109">
        <v>60</v>
      </c>
      <c r="F1533" s="1109">
        <v>0</v>
      </c>
      <c r="G1533" s="1110" t="s">
        <v>10838</v>
      </c>
      <c r="H1533" s="1110" t="s">
        <v>4654</v>
      </c>
      <c r="I1533" s="1110" t="s">
        <v>10760</v>
      </c>
      <c r="J1533" s="1109">
        <v>0</v>
      </c>
      <c r="K1533" s="1109">
        <v>0</v>
      </c>
      <c r="L1533" s="1109">
        <v>0</v>
      </c>
      <c r="M1533" s="1109">
        <v>0</v>
      </c>
      <c r="N1533" s="1109">
        <v>0</v>
      </c>
      <c r="O1533" s="1109">
        <v>0</v>
      </c>
      <c r="P1533" s="1109">
        <v>0</v>
      </c>
      <c r="Q1533" s="1109">
        <v>0</v>
      </c>
    </row>
    <row r="1534" spans="1:17">
      <c r="A1534" s="1109">
        <v>17075</v>
      </c>
      <c r="B1534" s="1110" t="s">
        <v>0</v>
      </c>
      <c r="C1534" s="1109">
        <v>11.75</v>
      </c>
      <c r="D1534" s="1109">
        <v>10.772</v>
      </c>
      <c r="E1534" s="1109">
        <v>60</v>
      </c>
      <c r="F1534" s="1109">
        <v>0</v>
      </c>
      <c r="G1534" s="1110" t="s">
        <v>10838</v>
      </c>
      <c r="H1534" s="1110" t="s">
        <v>4654</v>
      </c>
      <c r="I1534" s="1110" t="s">
        <v>10735</v>
      </c>
      <c r="J1534" s="1109">
        <v>0</v>
      </c>
      <c r="K1534" s="1109">
        <v>0</v>
      </c>
      <c r="L1534" s="1109">
        <v>0</v>
      </c>
      <c r="M1534" s="1109">
        <v>0</v>
      </c>
      <c r="N1534" s="1109">
        <v>0</v>
      </c>
      <c r="O1534" s="1109">
        <v>0</v>
      </c>
      <c r="P1534" s="1109">
        <v>0</v>
      </c>
      <c r="Q1534" s="1109">
        <v>0</v>
      </c>
    </row>
    <row r="1535" spans="1:17">
      <c r="A1535" s="1109">
        <v>17076</v>
      </c>
      <c r="B1535" s="1110" t="s">
        <v>0</v>
      </c>
      <c r="C1535" s="1109">
        <v>11.75</v>
      </c>
      <c r="D1535" s="1109">
        <v>10.772</v>
      </c>
      <c r="E1535" s="1109">
        <v>60</v>
      </c>
      <c r="F1535" s="1109">
        <v>0</v>
      </c>
      <c r="G1535" s="1110" t="s">
        <v>10753</v>
      </c>
      <c r="H1535" s="1110" t="s">
        <v>4654</v>
      </c>
      <c r="I1535" s="1110" t="s">
        <v>10841</v>
      </c>
      <c r="J1535" s="1109">
        <v>0</v>
      </c>
      <c r="K1535" s="1109">
        <v>0</v>
      </c>
      <c r="L1535" s="1109">
        <v>0</v>
      </c>
      <c r="M1535" s="1109">
        <v>0</v>
      </c>
      <c r="N1535" s="1109">
        <v>0</v>
      </c>
      <c r="O1535" s="1109">
        <v>0</v>
      </c>
      <c r="P1535" s="1109">
        <v>0</v>
      </c>
      <c r="Q1535" s="1109">
        <v>0</v>
      </c>
    </row>
    <row r="1536" spans="1:17">
      <c r="A1536" s="1109">
        <v>17077</v>
      </c>
      <c r="B1536" s="1110" t="s">
        <v>0</v>
      </c>
      <c r="C1536" s="1109">
        <v>11.75</v>
      </c>
      <c r="D1536" s="1109">
        <v>10.772</v>
      </c>
      <c r="E1536" s="1109">
        <v>60</v>
      </c>
      <c r="F1536" s="1109">
        <v>0</v>
      </c>
      <c r="G1536" s="1110" t="s">
        <v>10753</v>
      </c>
      <c r="H1536" s="1110" t="s">
        <v>4654</v>
      </c>
      <c r="I1536" s="1110" t="s">
        <v>10760</v>
      </c>
      <c r="J1536" s="1109">
        <v>0</v>
      </c>
      <c r="K1536" s="1109">
        <v>0</v>
      </c>
      <c r="L1536" s="1109">
        <v>0</v>
      </c>
      <c r="M1536" s="1109">
        <v>0</v>
      </c>
      <c r="N1536" s="1109">
        <v>0</v>
      </c>
      <c r="O1536" s="1109">
        <v>0</v>
      </c>
      <c r="P1536" s="1109">
        <v>0</v>
      </c>
      <c r="Q1536" s="1109">
        <v>0</v>
      </c>
    </row>
    <row r="1537" spans="1:17">
      <c r="A1537" s="1109">
        <v>17078</v>
      </c>
      <c r="B1537" s="1110" t="s">
        <v>0</v>
      </c>
      <c r="C1537" s="1109">
        <v>11.75</v>
      </c>
      <c r="D1537" s="1109">
        <v>10.772</v>
      </c>
      <c r="E1537" s="1109">
        <v>60</v>
      </c>
      <c r="F1537" s="1109">
        <v>0</v>
      </c>
      <c r="G1537" s="1110" t="s">
        <v>10753</v>
      </c>
      <c r="H1537" s="1110" t="s">
        <v>4654</v>
      </c>
      <c r="I1537" s="1110" t="s">
        <v>10735</v>
      </c>
      <c r="J1537" s="1109">
        <v>0</v>
      </c>
      <c r="K1537" s="1109">
        <v>0</v>
      </c>
      <c r="L1537" s="1109">
        <v>0</v>
      </c>
      <c r="M1537" s="1109">
        <v>0</v>
      </c>
      <c r="N1537" s="1109">
        <v>0</v>
      </c>
      <c r="O1537" s="1109">
        <v>0</v>
      </c>
      <c r="P1537" s="1109">
        <v>0</v>
      </c>
      <c r="Q1537" s="1109">
        <v>0</v>
      </c>
    </row>
    <row r="1538" spans="1:17">
      <c r="A1538" s="1109">
        <v>17079</v>
      </c>
      <c r="B1538" s="1110" t="s">
        <v>0</v>
      </c>
      <c r="C1538" s="1109">
        <v>11.75</v>
      </c>
      <c r="D1538" s="1109">
        <v>10.772</v>
      </c>
      <c r="E1538" s="1109">
        <v>60</v>
      </c>
      <c r="F1538" s="1109">
        <v>0</v>
      </c>
      <c r="G1538" s="1110" t="s">
        <v>10753</v>
      </c>
      <c r="H1538" s="1110" t="s">
        <v>4654</v>
      </c>
      <c r="I1538" s="1110" t="s">
        <v>10837</v>
      </c>
      <c r="J1538" s="1109">
        <v>0</v>
      </c>
      <c r="K1538" s="1109">
        <v>0</v>
      </c>
      <c r="L1538" s="1109">
        <v>0</v>
      </c>
      <c r="M1538" s="1109">
        <v>0</v>
      </c>
      <c r="N1538" s="1109">
        <v>0</v>
      </c>
      <c r="O1538" s="1109">
        <v>0</v>
      </c>
      <c r="P1538" s="1109">
        <v>0</v>
      </c>
      <c r="Q1538" s="1109">
        <v>0</v>
      </c>
    </row>
    <row r="1539" spans="1:17">
      <c r="A1539" s="1109">
        <v>17080</v>
      </c>
      <c r="B1539" s="1110" t="s">
        <v>0</v>
      </c>
      <c r="C1539" s="1109">
        <v>11.75</v>
      </c>
      <c r="D1539" s="1109">
        <v>10.772</v>
      </c>
      <c r="E1539" s="1109">
        <v>60</v>
      </c>
      <c r="F1539" s="1109">
        <v>0</v>
      </c>
      <c r="G1539" s="1110" t="s">
        <v>10753</v>
      </c>
      <c r="H1539" s="1110" t="s">
        <v>4654</v>
      </c>
      <c r="I1539" s="1110" t="s">
        <v>10832</v>
      </c>
      <c r="J1539" s="1109">
        <v>0</v>
      </c>
      <c r="K1539" s="1109">
        <v>0</v>
      </c>
      <c r="L1539" s="1109">
        <v>0</v>
      </c>
      <c r="M1539" s="1109">
        <v>0</v>
      </c>
      <c r="N1539" s="1109">
        <v>0</v>
      </c>
      <c r="O1539" s="1109">
        <v>0</v>
      </c>
      <c r="P1539" s="1109">
        <v>0</v>
      </c>
      <c r="Q1539" s="1109">
        <v>0</v>
      </c>
    </row>
    <row r="1540" spans="1:17">
      <c r="A1540" s="1109">
        <v>17081</v>
      </c>
      <c r="B1540" s="1110" t="s">
        <v>0</v>
      </c>
      <c r="C1540" s="1109">
        <v>11.75</v>
      </c>
      <c r="D1540" s="1109">
        <v>10.772</v>
      </c>
      <c r="E1540" s="1109">
        <v>60</v>
      </c>
      <c r="F1540" s="1109">
        <v>0</v>
      </c>
      <c r="G1540" s="1110" t="s">
        <v>10753</v>
      </c>
      <c r="H1540" s="1110" t="s">
        <v>4654</v>
      </c>
      <c r="I1540" s="1110" t="s">
        <v>10839</v>
      </c>
      <c r="J1540" s="1109">
        <v>0</v>
      </c>
      <c r="K1540" s="1109">
        <v>0</v>
      </c>
      <c r="L1540" s="1109">
        <v>0</v>
      </c>
      <c r="M1540" s="1109">
        <v>0</v>
      </c>
      <c r="N1540" s="1109">
        <v>0</v>
      </c>
      <c r="O1540" s="1109">
        <v>0</v>
      </c>
      <c r="P1540" s="1109">
        <v>0</v>
      </c>
      <c r="Q1540" s="1109">
        <v>0</v>
      </c>
    </row>
    <row r="1541" spans="1:17">
      <c r="A1541" s="1109">
        <v>17082</v>
      </c>
      <c r="B1541" s="1110" t="s">
        <v>0</v>
      </c>
      <c r="C1541" s="1109">
        <v>11.75</v>
      </c>
      <c r="D1541" s="1109">
        <v>10.772</v>
      </c>
      <c r="E1541" s="1109">
        <v>60</v>
      </c>
      <c r="F1541" s="1109">
        <v>0</v>
      </c>
      <c r="G1541" s="1110" t="s">
        <v>10734</v>
      </c>
      <c r="H1541" s="1110" t="s">
        <v>4654</v>
      </c>
      <c r="I1541" s="1110" t="s">
        <v>10760</v>
      </c>
      <c r="J1541" s="1109">
        <v>0</v>
      </c>
      <c r="K1541" s="1109">
        <v>0</v>
      </c>
      <c r="L1541" s="1109">
        <v>0</v>
      </c>
      <c r="M1541" s="1109">
        <v>0</v>
      </c>
      <c r="N1541" s="1109">
        <v>0</v>
      </c>
      <c r="O1541" s="1109">
        <v>0</v>
      </c>
      <c r="P1541" s="1109">
        <v>0</v>
      </c>
      <c r="Q1541" s="1109">
        <v>0</v>
      </c>
    </row>
    <row r="1542" spans="1:17">
      <c r="A1542" s="1109">
        <v>17083</v>
      </c>
      <c r="B1542" s="1110" t="s">
        <v>0</v>
      </c>
      <c r="C1542" s="1109">
        <v>11.75</v>
      </c>
      <c r="D1542" s="1109">
        <v>10.772</v>
      </c>
      <c r="E1542" s="1109">
        <v>60</v>
      </c>
      <c r="F1542" s="1109">
        <v>0</v>
      </c>
      <c r="G1542" s="1110" t="s">
        <v>10734</v>
      </c>
      <c r="H1542" s="1110" t="s">
        <v>4654</v>
      </c>
      <c r="I1542" s="1110" t="s">
        <v>10735</v>
      </c>
      <c r="J1542" s="1109">
        <v>0</v>
      </c>
      <c r="K1542" s="1109">
        <v>0</v>
      </c>
      <c r="L1542" s="1109">
        <v>0</v>
      </c>
      <c r="M1542" s="1109">
        <v>0</v>
      </c>
      <c r="N1542" s="1109">
        <v>0</v>
      </c>
      <c r="O1542" s="1109">
        <v>0</v>
      </c>
      <c r="P1542" s="1109">
        <v>0</v>
      </c>
      <c r="Q1542" s="1109">
        <v>0</v>
      </c>
    </row>
    <row r="1543" spans="1:17">
      <c r="A1543" s="1109">
        <v>17084</v>
      </c>
      <c r="B1543" s="1110" t="s">
        <v>0</v>
      </c>
      <c r="C1543" s="1109">
        <v>11.75</v>
      </c>
      <c r="D1543" s="1109">
        <v>10.772</v>
      </c>
      <c r="E1543" s="1109">
        <v>60</v>
      </c>
      <c r="F1543" s="1109">
        <v>0</v>
      </c>
      <c r="G1543" s="1110" t="s">
        <v>10775</v>
      </c>
      <c r="H1543" s="1110" t="s">
        <v>4654</v>
      </c>
      <c r="I1543" s="1110" t="s">
        <v>10760</v>
      </c>
      <c r="J1543" s="1109">
        <v>0</v>
      </c>
      <c r="K1543" s="1109">
        <v>0</v>
      </c>
      <c r="L1543" s="1109">
        <v>0</v>
      </c>
      <c r="M1543" s="1109">
        <v>0</v>
      </c>
      <c r="N1543" s="1109">
        <v>0</v>
      </c>
      <c r="O1543" s="1109">
        <v>0</v>
      </c>
      <c r="P1543" s="1109">
        <v>0</v>
      </c>
      <c r="Q1543" s="1109">
        <v>0</v>
      </c>
    </row>
    <row r="1544" spans="1:17">
      <c r="A1544" s="1109">
        <v>17085</v>
      </c>
      <c r="B1544" s="1110" t="s">
        <v>0</v>
      </c>
      <c r="C1544" s="1109">
        <v>11.75</v>
      </c>
      <c r="D1544" s="1109">
        <v>10.772</v>
      </c>
      <c r="E1544" s="1109">
        <v>60</v>
      </c>
      <c r="F1544" s="1109">
        <v>0</v>
      </c>
      <c r="G1544" s="1110" t="s">
        <v>10775</v>
      </c>
      <c r="H1544" s="1110" t="s">
        <v>4654</v>
      </c>
      <c r="I1544" s="1110" t="s">
        <v>10735</v>
      </c>
      <c r="J1544" s="1109">
        <v>0</v>
      </c>
      <c r="K1544" s="1109">
        <v>0</v>
      </c>
      <c r="L1544" s="1109">
        <v>0</v>
      </c>
      <c r="M1544" s="1109">
        <v>0</v>
      </c>
      <c r="N1544" s="1109">
        <v>0</v>
      </c>
      <c r="O1544" s="1109">
        <v>0</v>
      </c>
      <c r="P1544" s="1109">
        <v>0</v>
      </c>
      <c r="Q1544" s="1109">
        <v>0</v>
      </c>
    </row>
    <row r="1545" spans="1:17">
      <c r="A1545" s="1109">
        <v>17086</v>
      </c>
      <c r="B1545" s="1110" t="s">
        <v>0</v>
      </c>
      <c r="C1545" s="1109">
        <v>11.75</v>
      </c>
      <c r="D1545" s="1109">
        <v>10.772</v>
      </c>
      <c r="E1545" s="1109">
        <v>60</v>
      </c>
      <c r="F1545" s="1109">
        <v>0</v>
      </c>
      <c r="G1545" s="1110" t="s">
        <v>10779</v>
      </c>
      <c r="H1545" s="1110" t="s">
        <v>4654</v>
      </c>
      <c r="I1545" s="1110" t="s">
        <v>10841</v>
      </c>
      <c r="J1545" s="1109">
        <v>0</v>
      </c>
      <c r="K1545" s="1109">
        <v>0</v>
      </c>
      <c r="L1545" s="1109">
        <v>0</v>
      </c>
      <c r="M1545" s="1109">
        <v>0</v>
      </c>
      <c r="N1545" s="1109">
        <v>0</v>
      </c>
      <c r="O1545" s="1109">
        <v>0</v>
      </c>
      <c r="P1545" s="1109">
        <v>0</v>
      </c>
      <c r="Q1545" s="1109">
        <v>0</v>
      </c>
    </row>
    <row r="1546" spans="1:17">
      <c r="A1546" s="1109">
        <v>17087</v>
      </c>
      <c r="B1546" s="1110" t="s">
        <v>0</v>
      </c>
      <c r="C1546" s="1109">
        <v>11.75</v>
      </c>
      <c r="D1546" s="1109">
        <v>10.772</v>
      </c>
      <c r="E1546" s="1109">
        <v>60</v>
      </c>
      <c r="F1546" s="1109">
        <v>0</v>
      </c>
      <c r="G1546" s="1110" t="s">
        <v>10779</v>
      </c>
      <c r="H1546" s="1110" t="s">
        <v>4654</v>
      </c>
      <c r="I1546" s="1110" t="s">
        <v>10760</v>
      </c>
      <c r="J1546" s="1109">
        <v>0</v>
      </c>
      <c r="K1546" s="1109">
        <v>0</v>
      </c>
      <c r="L1546" s="1109">
        <v>0</v>
      </c>
      <c r="M1546" s="1109">
        <v>0</v>
      </c>
      <c r="N1546" s="1109">
        <v>0</v>
      </c>
      <c r="O1546" s="1109">
        <v>0</v>
      </c>
      <c r="P1546" s="1109">
        <v>0</v>
      </c>
      <c r="Q1546" s="1109">
        <v>0</v>
      </c>
    </row>
    <row r="1547" spans="1:17">
      <c r="A1547" s="1109">
        <v>17088</v>
      </c>
      <c r="B1547" s="1110" t="s">
        <v>0</v>
      </c>
      <c r="C1547" s="1109">
        <v>11.75</v>
      </c>
      <c r="D1547" s="1109">
        <v>10.772</v>
      </c>
      <c r="E1547" s="1109">
        <v>60</v>
      </c>
      <c r="F1547" s="1109">
        <v>0</v>
      </c>
      <c r="G1547" s="1110" t="s">
        <v>10779</v>
      </c>
      <c r="H1547" s="1110" t="s">
        <v>4654</v>
      </c>
      <c r="I1547" s="1110" t="s">
        <v>10835</v>
      </c>
      <c r="J1547" s="1109">
        <v>0</v>
      </c>
      <c r="K1547" s="1109">
        <v>0</v>
      </c>
      <c r="L1547" s="1109">
        <v>0</v>
      </c>
      <c r="M1547" s="1109">
        <v>0</v>
      </c>
      <c r="N1547" s="1109">
        <v>0</v>
      </c>
      <c r="O1547" s="1109">
        <v>0</v>
      </c>
      <c r="P1547" s="1109">
        <v>0</v>
      </c>
      <c r="Q1547" s="1109">
        <v>0</v>
      </c>
    </row>
    <row r="1548" spans="1:17">
      <c r="A1548" s="1109">
        <v>17089</v>
      </c>
      <c r="B1548" s="1110" t="s">
        <v>0</v>
      </c>
      <c r="C1548" s="1109">
        <v>11.75</v>
      </c>
      <c r="D1548" s="1109">
        <v>10.772</v>
      </c>
      <c r="E1548" s="1109">
        <v>60</v>
      </c>
      <c r="F1548" s="1109">
        <v>0</v>
      </c>
      <c r="G1548" s="1110" t="s">
        <v>10779</v>
      </c>
      <c r="H1548" s="1110" t="s">
        <v>4654</v>
      </c>
      <c r="I1548" s="1110" t="s">
        <v>10735</v>
      </c>
      <c r="J1548" s="1109">
        <v>0</v>
      </c>
      <c r="K1548" s="1109">
        <v>0</v>
      </c>
      <c r="L1548" s="1109">
        <v>0</v>
      </c>
      <c r="M1548" s="1109">
        <v>0</v>
      </c>
      <c r="N1548" s="1109">
        <v>0</v>
      </c>
      <c r="O1548" s="1109">
        <v>0</v>
      </c>
      <c r="P1548" s="1109">
        <v>0</v>
      </c>
      <c r="Q1548" s="1109">
        <v>0</v>
      </c>
    </row>
    <row r="1549" spans="1:17">
      <c r="A1549" s="1109">
        <v>17090</v>
      </c>
      <c r="B1549" s="1110" t="s">
        <v>0</v>
      </c>
      <c r="C1549" s="1109">
        <v>11.75</v>
      </c>
      <c r="D1549" s="1109">
        <v>10.772</v>
      </c>
      <c r="E1549" s="1109">
        <v>60</v>
      </c>
      <c r="F1549" s="1109">
        <v>0</v>
      </c>
      <c r="G1549" s="1110" t="s">
        <v>10779</v>
      </c>
      <c r="H1549" s="1110" t="s">
        <v>4654</v>
      </c>
      <c r="I1549" s="1110" t="s">
        <v>10837</v>
      </c>
      <c r="J1549" s="1109">
        <v>0</v>
      </c>
      <c r="K1549" s="1109">
        <v>0</v>
      </c>
      <c r="L1549" s="1109">
        <v>0</v>
      </c>
      <c r="M1549" s="1109">
        <v>0</v>
      </c>
      <c r="N1549" s="1109">
        <v>0</v>
      </c>
      <c r="O1549" s="1109">
        <v>0</v>
      </c>
      <c r="P1549" s="1109">
        <v>0</v>
      </c>
      <c r="Q1549" s="1109">
        <v>0</v>
      </c>
    </row>
    <row r="1550" spans="1:17">
      <c r="A1550" s="1109">
        <v>17091</v>
      </c>
      <c r="B1550" s="1110" t="s">
        <v>0</v>
      </c>
      <c r="C1550" s="1109">
        <v>11.75</v>
      </c>
      <c r="D1550" s="1109">
        <v>10.772</v>
      </c>
      <c r="E1550" s="1109">
        <v>60</v>
      </c>
      <c r="F1550" s="1109">
        <v>0</v>
      </c>
      <c r="G1550" s="1110" t="s">
        <v>10779</v>
      </c>
      <c r="H1550" s="1110" t="s">
        <v>4654</v>
      </c>
      <c r="I1550" s="1110" t="s">
        <v>10832</v>
      </c>
      <c r="J1550" s="1109">
        <v>0</v>
      </c>
      <c r="K1550" s="1109">
        <v>0</v>
      </c>
      <c r="L1550" s="1109">
        <v>0</v>
      </c>
      <c r="M1550" s="1109">
        <v>0</v>
      </c>
      <c r="N1550" s="1109">
        <v>0</v>
      </c>
      <c r="O1550" s="1109">
        <v>0</v>
      </c>
      <c r="P1550" s="1109">
        <v>0</v>
      </c>
      <c r="Q1550" s="1109">
        <v>0</v>
      </c>
    </row>
    <row r="1551" spans="1:17">
      <c r="A1551" s="1109">
        <v>17092</v>
      </c>
      <c r="B1551" s="1110" t="s">
        <v>0</v>
      </c>
      <c r="C1551" s="1109">
        <v>11.75</v>
      </c>
      <c r="D1551" s="1109">
        <v>10.772</v>
      </c>
      <c r="E1551" s="1109">
        <v>60</v>
      </c>
      <c r="F1551" s="1109">
        <v>0</v>
      </c>
      <c r="G1551" s="1110" t="s">
        <v>10779</v>
      </c>
      <c r="H1551" s="1110" t="s">
        <v>4654</v>
      </c>
      <c r="I1551" s="1110" t="s">
        <v>10839</v>
      </c>
      <c r="J1551" s="1109">
        <v>0</v>
      </c>
      <c r="K1551" s="1109">
        <v>0</v>
      </c>
      <c r="L1551" s="1109">
        <v>0</v>
      </c>
      <c r="M1551" s="1109">
        <v>0</v>
      </c>
      <c r="N1551" s="1109">
        <v>0</v>
      </c>
      <c r="O1551" s="1109">
        <v>0</v>
      </c>
      <c r="P1551" s="1109">
        <v>0</v>
      </c>
      <c r="Q1551" s="1109">
        <v>0</v>
      </c>
    </row>
    <row r="1552" spans="1:17">
      <c r="A1552" s="1109">
        <v>17093</v>
      </c>
      <c r="B1552" s="1110" t="s">
        <v>0</v>
      </c>
      <c r="C1552" s="1109">
        <v>11.75</v>
      </c>
      <c r="D1552" s="1109">
        <v>10.772</v>
      </c>
      <c r="E1552" s="1109">
        <v>60</v>
      </c>
      <c r="F1552" s="1109">
        <v>0</v>
      </c>
      <c r="G1552" s="1110" t="s">
        <v>10739</v>
      </c>
      <c r="H1552" s="1110" t="s">
        <v>4654</v>
      </c>
      <c r="I1552" s="1110" t="s">
        <v>10841</v>
      </c>
      <c r="J1552" s="1109">
        <v>0</v>
      </c>
      <c r="K1552" s="1109">
        <v>0</v>
      </c>
      <c r="L1552" s="1109">
        <v>0</v>
      </c>
      <c r="M1552" s="1109">
        <v>0</v>
      </c>
      <c r="N1552" s="1109">
        <v>0</v>
      </c>
      <c r="O1552" s="1109">
        <v>0</v>
      </c>
      <c r="P1552" s="1109">
        <v>0</v>
      </c>
      <c r="Q1552" s="1109">
        <v>0</v>
      </c>
    </row>
    <row r="1553" spans="1:17">
      <c r="A1553" s="1109">
        <v>17094</v>
      </c>
      <c r="B1553" s="1110" t="s">
        <v>0</v>
      </c>
      <c r="C1553" s="1109">
        <v>11.75</v>
      </c>
      <c r="D1553" s="1109">
        <v>10.772</v>
      </c>
      <c r="E1553" s="1109">
        <v>60</v>
      </c>
      <c r="F1553" s="1109">
        <v>0</v>
      </c>
      <c r="G1553" s="1110" t="s">
        <v>10739</v>
      </c>
      <c r="H1553" s="1110" t="s">
        <v>4654</v>
      </c>
      <c r="I1553" s="1110" t="s">
        <v>10760</v>
      </c>
      <c r="J1553" s="1109">
        <v>0</v>
      </c>
      <c r="K1553" s="1109">
        <v>0</v>
      </c>
      <c r="L1553" s="1109">
        <v>0</v>
      </c>
      <c r="M1553" s="1109">
        <v>0</v>
      </c>
      <c r="N1553" s="1109">
        <v>0</v>
      </c>
      <c r="O1553" s="1109">
        <v>0</v>
      </c>
      <c r="P1553" s="1109">
        <v>0</v>
      </c>
      <c r="Q1553" s="1109">
        <v>0</v>
      </c>
    </row>
    <row r="1554" spans="1:17">
      <c r="A1554" s="1109">
        <v>17095</v>
      </c>
      <c r="B1554" s="1110" t="s">
        <v>0</v>
      </c>
      <c r="C1554" s="1109">
        <v>11.75</v>
      </c>
      <c r="D1554" s="1109">
        <v>10.772</v>
      </c>
      <c r="E1554" s="1109">
        <v>60</v>
      </c>
      <c r="F1554" s="1109">
        <v>0</v>
      </c>
      <c r="G1554" s="1110" t="s">
        <v>10739</v>
      </c>
      <c r="H1554" s="1110" t="s">
        <v>4654</v>
      </c>
      <c r="I1554" s="1110" t="s">
        <v>10835</v>
      </c>
      <c r="J1554" s="1109">
        <v>0</v>
      </c>
      <c r="K1554" s="1109">
        <v>0</v>
      </c>
      <c r="L1554" s="1109">
        <v>0</v>
      </c>
      <c r="M1554" s="1109">
        <v>0</v>
      </c>
      <c r="N1554" s="1109">
        <v>0</v>
      </c>
      <c r="O1554" s="1109">
        <v>0</v>
      </c>
      <c r="P1554" s="1109">
        <v>0</v>
      </c>
      <c r="Q1554" s="1109">
        <v>0</v>
      </c>
    </row>
    <row r="1555" spans="1:17">
      <c r="A1555" s="1109">
        <v>17096</v>
      </c>
      <c r="B1555" s="1110" t="s">
        <v>0</v>
      </c>
      <c r="C1555" s="1109">
        <v>11.75</v>
      </c>
      <c r="D1555" s="1109">
        <v>10.772</v>
      </c>
      <c r="E1555" s="1109">
        <v>60</v>
      </c>
      <c r="F1555" s="1109">
        <v>0</v>
      </c>
      <c r="G1555" s="1110" t="s">
        <v>10739</v>
      </c>
      <c r="H1555" s="1110" t="s">
        <v>4654</v>
      </c>
      <c r="I1555" s="1110" t="s">
        <v>10735</v>
      </c>
      <c r="J1555" s="1109">
        <v>0</v>
      </c>
      <c r="K1555" s="1109">
        <v>0</v>
      </c>
      <c r="L1555" s="1109">
        <v>0</v>
      </c>
      <c r="M1555" s="1109">
        <v>0</v>
      </c>
      <c r="N1555" s="1109">
        <v>0</v>
      </c>
      <c r="O1555" s="1109">
        <v>0</v>
      </c>
      <c r="P1555" s="1109">
        <v>0</v>
      </c>
      <c r="Q1555" s="1109">
        <v>0</v>
      </c>
    </row>
    <row r="1556" spans="1:17">
      <c r="A1556" s="1109">
        <v>17097</v>
      </c>
      <c r="B1556" s="1110" t="s">
        <v>0</v>
      </c>
      <c r="C1556" s="1109">
        <v>11.75</v>
      </c>
      <c r="D1556" s="1109">
        <v>10.772</v>
      </c>
      <c r="E1556" s="1109">
        <v>60</v>
      </c>
      <c r="F1556" s="1109">
        <v>0</v>
      </c>
      <c r="G1556" s="1110" t="s">
        <v>10739</v>
      </c>
      <c r="H1556" s="1110" t="s">
        <v>4654</v>
      </c>
      <c r="I1556" s="1110" t="s">
        <v>10837</v>
      </c>
      <c r="J1556" s="1109">
        <v>0</v>
      </c>
      <c r="K1556" s="1109">
        <v>0</v>
      </c>
      <c r="L1556" s="1109">
        <v>0</v>
      </c>
      <c r="M1556" s="1109">
        <v>0</v>
      </c>
      <c r="N1556" s="1109">
        <v>0</v>
      </c>
      <c r="O1556" s="1109">
        <v>0</v>
      </c>
      <c r="P1556" s="1109">
        <v>0</v>
      </c>
      <c r="Q1556" s="1109">
        <v>0</v>
      </c>
    </row>
    <row r="1557" spans="1:17">
      <c r="A1557" s="1109">
        <v>17098</v>
      </c>
      <c r="B1557" s="1110" t="s">
        <v>0</v>
      </c>
      <c r="C1557" s="1109">
        <v>11.75</v>
      </c>
      <c r="D1557" s="1109">
        <v>10.772</v>
      </c>
      <c r="E1557" s="1109">
        <v>60</v>
      </c>
      <c r="F1557" s="1109">
        <v>0</v>
      </c>
      <c r="G1557" s="1110" t="s">
        <v>10739</v>
      </c>
      <c r="H1557" s="1110" t="s">
        <v>4654</v>
      </c>
      <c r="I1557" s="1110" t="s">
        <v>10832</v>
      </c>
      <c r="J1557" s="1109">
        <v>0</v>
      </c>
      <c r="K1557" s="1109">
        <v>0</v>
      </c>
      <c r="L1557" s="1109">
        <v>0</v>
      </c>
      <c r="M1557" s="1109">
        <v>0</v>
      </c>
      <c r="N1557" s="1109">
        <v>0</v>
      </c>
      <c r="O1557" s="1109">
        <v>0</v>
      </c>
      <c r="P1557" s="1109">
        <v>0</v>
      </c>
      <c r="Q1557" s="1109">
        <v>0</v>
      </c>
    </row>
    <row r="1558" spans="1:17">
      <c r="A1558" s="1109">
        <v>17099</v>
      </c>
      <c r="B1558" s="1110" t="s">
        <v>0</v>
      </c>
      <c r="C1558" s="1109">
        <v>11.75</v>
      </c>
      <c r="D1558" s="1109">
        <v>10.772</v>
      </c>
      <c r="E1558" s="1109">
        <v>60</v>
      </c>
      <c r="F1558" s="1109">
        <v>0</v>
      </c>
      <c r="G1558" s="1110" t="s">
        <v>10739</v>
      </c>
      <c r="H1558" s="1110" t="s">
        <v>4654</v>
      </c>
      <c r="I1558" s="1110" t="s">
        <v>10839</v>
      </c>
      <c r="J1558" s="1109">
        <v>0</v>
      </c>
      <c r="K1558" s="1109">
        <v>0</v>
      </c>
      <c r="L1558" s="1109">
        <v>0</v>
      </c>
      <c r="M1558" s="1109">
        <v>0</v>
      </c>
      <c r="N1558" s="1109">
        <v>0</v>
      </c>
      <c r="O1558" s="1109">
        <v>0</v>
      </c>
      <c r="P1558" s="1109">
        <v>0</v>
      </c>
      <c r="Q1558" s="1109">
        <v>0</v>
      </c>
    </row>
    <row r="1559" spans="1:17">
      <c r="A1559" s="1109">
        <v>17100</v>
      </c>
      <c r="B1559" s="1110" t="s">
        <v>0</v>
      </c>
      <c r="C1559" s="1109">
        <v>11.75</v>
      </c>
      <c r="D1559" s="1109">
        <v>10.772</v>
      </c>
      <c r="E1559" s="1109">
        <v>60</v>
      </c>
      <c r="F1559" s="1109">
        <v>0</v>
      </c>
      <c r="G1559" s="1110" t="s">
        <v>10844</v>
      </c>
      <c r="H1559" s="1110" t="s">
        <v>4654</v>
      </c>
      <c r="I1559" s="1110" t="s">
        <v>10760</v>
      </c>
      <c r="J1559" s="1109">
        <v>0</v>
      </c>
      <c r="K1559" s="1109">
        <v>0</v>
      </c>
      <c r="L1559" s="1109">
        <v>0</v>
      </c>
      <c r="M1559" s="1109">
        <v>0</v>
      </c>
      <c r="N1559" s="1109">
        <v>0</v>
      </c>
      <c r="O1559" s="1109">
        <v>0</v>
      </c>
      <c r="P1559" s="1109">
        <v>0</v>
      </c>
      <c r="Q1559" s="1109">
        <v>0</v>
      </c>
    </row>
    <row r="1560" spans="1:17">
      <c r="A1560" s="1109">
        <v>17101</v>
      </c>
      <c r="B1560" s="1110" t="s">
        <v>0</v>
      </c>
      <c r="C1560" s="1109">
        <v>11.75</v>
      </c>
      <c r="D1560" s="1109">
        <v>10.772</v>
      </c>
      <c r="E1560" s="1109">
        <v>60</v>
      </c>
      <c r="F1560" s="1109">
        <v>0</v>
      </c>
      <c r="G1560" s="1110" t="s">
        <v>10844</v>
      </c>
      <c r="H1560" s="1110" t="s">
        <v>4654</v>
      </c>
      <c r="I1560" s="1110" t="s">
        <v>10735</v>
      </c>
      <c r="J1560" s="1109">
        <v>0</v>
      </c>
      <c r="K1560" s="1109">
        <v>0</v>
      </c>
      <c r="L1560" s="1109">
        <v>0</v>
      </c>
      <c r="M1560" s="1109">
        <v>0</v>
      </c>
      <c r="N1560" s="1109">
        <v>0</v>
      </c>
      <c r="O1560" s="1109">
        <v>0</v>
      </c>
      <c r="P1560" s="1109">
        <v>0</v>
      </c>
      <c r="Q1560" s="1109">
        <v>0</v>
      </c>
    </row>
    <row r="1561" spans="1:17">
      <c r="A1561" s="1109">
        <v>17102</v>
      </c>
      <c r="B1561" s="1110" t="s">
        <v>0</v>
      </c>
      <c r="C1561" s="1109">
        <v>11.75</v>
      </c>
      <c r="D1561" s="1109">
        <v>10.88</v>
      </c>
      <c r="E1561" s="1109">
        <v>54</v>
      </c>
      <c r="F1561" s="1109">
        <v>0</v>
      </c>
      <c r="G1561" s="1110" t="s">
        <v>10838</v>
      </c>
      <c r="H1561" s="1110" t="s">
        <v>4654</v>
      </c>
      <c r="I1561" s="1110" t="s">
        <v>10760</v>
      </c>
      <c r="J1561" s="1109">
        <v>0</v>
      </c>
      <c r="K1561" s="1109">
        <v>0</v>
      </c>
      <c r="L1561" s="1109">
        <v>0</v>
      </c>
      <c r="M1561" s="1109">
        <v>0</v>
      </c>
      <c r="N1561" s="1109">
        <v>0</v>
      </c>
      <c r="O1561" s="1109">
        <v>0</v>
      </c>
      <c r="P1561" s="1109">
        <v>0</v>
      </c>
      <c r="Q1561" s="1109">
        <v>0</v>
      </c>
    </row>
    <row r="1562" spans="1:17">
      <c r="A1562" s="1109">
        <v>17103</v>
      </c>
      <c r="B1562" s="1110" t="s">
        <v>0</v>
      </c>
      <c r="C1562" s="1109">
        <v>11.75</v>
      </c>
      <c r="D1562" s="1109">
        <v>10.88</v>
      </c>
      <c r="E1562" s="1109">
        <v>54</v>
      </c>
      <c r="F1562" s="1109">
        <v>0</v>
      </c>
      <c r="G1562" s="1110" t="s">
        <v>10838</v>
      </c>
      <c r="H1562" s="1110" t="s">
        <v>4654</v>
      </c>
      <c r="I1562" s="1110" t="s">
        <v>10735</v>
      </c>
      <c r="J1562" s="1109">
        <v>0</v>
      </c>
      <c r="K1562" s="1109">
        <v>0</v>
      </c>
      <c r="L1562" s="1109">
        <v>0</v>
      </c>
      <c r="M1562" s="1109">
        <v>0</v>
      </c>
      <c r="N1562" s="1109">
        <v>0</v>
      </c>
      <c r="O1562" s="1109">
        <v>0</v>
      </c>
      <c r="P1562" s="1109">
        <v>0</v>
      </c>
      <c r="Q1562" s="1109">
        <v>0</v>
      </c>
    </row>
    <row r="1563" spans="1:17">
      <c r="A1563" s="1109">
        <v>17104</v>
      </c>
      <c r="B1563" s="1110" t="s">
        <v>0</v>
      </c>
      <c r="C1563" s="1109">
        <v>11.75</v>
      </c>
      <c r="D1563" s="1109">
        <v>10.88</v>
      </c>
      <c r="E1563" s="1109">
        <v>54</v>
      </c>
      <c r="F1563" s="1109">
        <v>0</v>
      </c>
      <c r="G1563" s="1110" t="s">
        <v>10734</v>
      </c>
      <c r="H1563" s="1110" t="s">
        <v>4654</v>
      </c>
      <c r="I1563" s="1110" t="s">
        <v>10760</v>
      </c>
      <c r="J1563" s="1109">
        <v>0</v>
      </c>
      <c r="K1563" s="1109">
        <v>0</v>
      </c>
      <c r="L1563" s="1109">
        <v>0</v>
      </c>
      <c r="M1563" s="1109">
        <v>0</v>
      </c>
      <c r="N1563" s="1109">
        <v>0</v>
      </c>
      <c r="O1563" s="1109">
        <v>0</v>
      </c>
      <c r="P1563" s="1109">
        <v>0</v>
      </c>
      <c r="Q1563" s="1109">
        <v>0</v>
      </c>
    </row>
    <row r="1564" spans="1:17">
      <c r="A1564" s="1109">
        <v>17105</v>
      </c>
      <c r="B1564" s="1110" t="s">
        <v>0</v>
      </c>
      <c r="C1564" s="1109">
        <v>11.75</v>
      </c>
      <c r="D1564" s="1109">
        <v>10.88</v>
      </c>
      <c r="E1564" s="1109">
        <v>54</v>
      </c>
      <c r="F1564" s="1109">
        <v>0</v>
      </c>
      <c r="G1564" s="1110" t="s">
        <v>10775</v>
      </c>
      <c r="H1564" s="1110" t="s">
        <v>4654</v>
      </c>
      <c r="I1564" s="1110" t="s">
        <v>10760</v>
      </c>
      <c r="J1564" s="1109">
        <v>0</v>
      </c>
      <c r="K1564" s="1109">
        <v>0</v>
      </c>
      <c r="L1564" s="1109">
        <v>0</v>
      </c>
      <c r="M1564" s="1109">
        <v>0</v>
      </c>
      <c r="N1564" s="1109">
        <v>0</v>
      </c>
      <c r="O1564" s="1109">
        <v>0</v>
      </c>
      <c r="P1564" s="1109">
        <v>0</v>
      </c>
      <c r="Q1564" s="1109">
        <v>0</v>
      </c>
    </row>
    <row r="1565" spans="1:17">
      <c r="A1565" s="1109">
        <v>17106</v>
      </c>
      <c r="B1565" s="1110" t="s">
        <v>0</v>
      </c>
      <c r="C1565" s="1109">
        <v>11.75</v>
      </c>
      <c r="D1565" s="1109">
        <v>10.88</v>
      </c>
      <c r="E1565" s="1109">
        <v>54</v>
      </c>
      <c r="F1565" s="1109">
        <v>0</v>
      </c>
      <c r="G1565" s="1110" t="s">
        <v>10775</v>
      </c>
      <c r="H1565" s="1110" t="s">
        <v>4654</v>
      </c>
      <c r="I1565" s="1110" t="s">
        <v>10735</v>
      </c>
      <c r="J1565" s="1109">
        <v>0</v>
      </c>
      <c r="K1565" s="1109">
        <v>0</v>
      </c>
      <c r="L1565" s="1109">
        <v>0</v>
      </c>
      <c r="M1565" s="1109">
        <v>0</v>
      </c>
      <c r="N1565" s="1109">
        <v>0</v>
      </c>
      <c r="O1565" s="1109">
        <v>0</v>
      </c>
      <c r="P1565" s="1109">
        <v>0</v>
      </c>
      <c r="Q1565" s="1109">
        <v>0</v>
      </c>
    </row>
    <row r="1566" spans="1:17">
      <c r="A1566" s="1109">
        <v>17107</v>
      </c>
      <c r="B1566" s="1110" t="s">
        <v>0</v>
      </c>
      <c r="C1566" s="1109">
        <v>11.75</v>
      </c>
      <c r="D1566" s="1109">
        <v>11</v>
      </c>
      <c r="E1566" s="1109">
        <v>47</v>
      </c>
      <c r="F1566" s="1109">
        <v>0</v>
      </c>
      <c r="G1566" s="1110" t="s">
        <v>10838</v>
      </c>
      <c r="H1566" s="1110" t="s">
        <v>4654</v>
      </c>
      <c r="I1566" s="1110" t="s">
        <v>10760</v>
      </c>
      <c r="J1566" s="1109">
        <v>0</v>
      </c>
      <c r="K1566" s="1109">
        <v>0</v>
      </c>
      <c r="L1566" s="1109">
        <v>0</v>
      </c>
      <c r="M1566" s="1109">
        <v>0</v>
      </c>
      <c r="N1566" s="1109">
        <v>0</v>
      </c>
      <c r="O1566" s="1109">
        <v>0</v>
      </c>
      <c r="P1566" s="1109">
        <v>0</v>
      </c>
      <c r="Q1566" s="1109">
        <v>0</v>
      </c>
    </row>
    <row r="1567" spans="1:17">
      <c r="A1567" s="1109">
        <v>17108</v>
      </c>
      <c r="B1567" s="1110" t="s">
        <v>0</v>
      </c>
      <c r="C1567" s="1109">
        <v>11.75</v>
      </c>
      <c r="D1567" s="1109">
        <v>11</v>
      </c>
      <c r="E1567" s="1109">
        <v>47</v>
      </c>
      <c r="F1567" s="1109">
        <v>0</v>
      </c>
      <c r="G1567" s="1110" t="s">
        <v>10838</v>
      </c>
      <c r="H1567" s="1110" t="s">
        <v>4654</v>
      </c>
      <c r="I1567" s="1110" t="s">
        <v>10735</v>
      </c>
      <c r="J1567" s="1109">
        <v>0</v>
      </c>
      <c r="K1567" s="1109">
        <v>0</v>
      </c>
      <c r="L1567" s="1109">
        <v>0</v>
      </c>
      <c r="M1567" s="1109">
        <v>0</v>
      </c>
      <c r="N1567" s="1109">
        <v>0</v>
      </c>
      <c r="O1567" s="1109">
        <v>0</v>
      </c>
      <c r="P1567" s="1109">
        <v>0</v>
      </c>
      <c r="Q1567" s="1109">
        <v>0</v>
      </c>
    </row>
    <row r="1568" spans="1:17">
      <c r="A1568" s="1109">
        <v>17109</v>
      </c>
      <c r="B1568" s="1110" t="s">
        <v>0</v>
      </c>
      <c r="C1568" s="1109">
        <v>11.75</v>
      </c>
      <c r="D1568" s="1109">
        <v>11</v>
      </c>
      <c r="E1568" s="1109">
        <v>47</v>
      </c>
      <c r="F1568" s="1109">
        <v>0</v>
      </c>
      <c r="G1568" s="1110" t="s">
        <v>10734</v>
      </c>
      <c r="H1568" s="1110" t="s">
        <v>4654</v>
      </c>
      <c r="I1568" s="1110" t="s">
        <v>10760</v>
      </c>
      <c r="J1568" s="1109">
        <v>0</v>
      </c>
      <c r="K1568" s="1109">
        <v>0</v>
      </c>
      <c r="L1568" s="1109">
        <v>0</v>
      </c>
      <c r="M1568" s="1109">
        <v>0</v>
      </c>
      <c r="N1568" s="1109">
        <v>0</v>
      </c>
      <c r="O1568" s="1109">
        <v>0</v>
      </c>
      <c r="P1568" s="1109">
        <v>0</v>
      </c>
      <c r="Q1568" s="1109">
        <v>0</v>
      </c>
    </row>
    <row r="1569" spans="1:17">
      <c r="A1569" s="1109">
        <v>17110</v>
      </c>
      <c r="B1569" s="1110" t="s">
        <v>0</v>
      </c>
      <c r="C1569" s="1109">
        <v>11.75</v>
      </c>
      <c r="D1569" s="1109">
        <v>11</v>
      </c>
      <c r="E1569" s="1109">
        <v>47</v>
      </c>
      <c r="F1569" s="1109">
        <v>0</v>
      </c>
      <c r="G1569" s="1110" t="s">
        <v>10775</v>
      </c>
      <c r="H1569" s="1110" t="s">
        <v>4654</v>
      </c>
      <c r="I1569" s="1110" t="s">
        <v>10760</v>
      </c>
      <c r="J1569" s="1109">
        <v>0</v>
      </c>
      <c r="K1569" s="1109">
        <v>0</v>
      </c>
      <c r="L1569" s="1109">
        <v>0</v>
      </c>
      <c r="M1569" s="1109">
        <v>0</v>
      </c>
      <c r="N1569" s="1109">
        <v>0</v>
      </c>
      <c r="O1569" s="1109">
        <v>0</v>
      </c>
      <c r="P1569" s="1109">
        <v>0</v>
      </c>
      <c r="Q1569" s="1109">
        <v>0</v>
      </c>
    </row>
    <row r="1570" spans="1:17">
      <c r="A1570" s="1109">
        <v>17111</v>
      </c>
      <c r="B1570" s="1110" t="s">
        <v>0</v>
      </c>
      <c r="C1570" s="1109">
        <v>11.75</v>
      </c>
      <c r="D1570" s="1109">
        <v>11</v>
      </c>
      <c r="E1570" s="1109">
        <v>47</v>
      </c>
      <c r="F1570" s="1109">
        <v>0</v>
      </c>
      <c r="G1570" s="1110" t="s">
        <v>10775</v>
      </c>
      <c r="H1570" s="1110" t="s">
        <v>4654</v>
      </c>
      <c r="I1570" s="1110" t="s">
        <v>10735</v>
      </c>
      <c r="J1570" s="1109">
        <v>0</v>
      </c>
      <c r="K1570" s="1109">
        <v>0</v>
      </c>
      <c r="L1570" s="1109">
        <v>0</v>
      </c>
      <c r="M1570" s="1109">
        <v>0</v>
      </c>
      <c r="N1570" s="1109">
        <v>0</v>
      </c>
      <c r="O1570" s="1109">
        <v>0</v>
      </c>
      <c r="P1570" s="1109">
        <v>0</v>
      </c>
      <c r="Q1570" s="1109">
        <v>0</v>
      </c>
    </row>
    <row r="1571" spans="1:17">
      <c r="A1571" s="1109">
        <v>17112</v>
      </c>
      <c r="B1571" s="1110" t="s">
        <v>0</v>
      </c>
      <c r="C1571" s="1109">
        <v>10.75</v>
      </c>
      <c r="D1571" s="1109">
        <v>8.6560000000000006</v>
      </c>
      <c r="E1571" s="1109">
        <v>108.7</v>
      </c>
      <c r="F1571" s="1109">
        <v>0</v>
      </c>
      <c r="G1571" s="1110" t="s">
        <v>10840</v>
      </c>
      <c r="H1571" s="1110" t="s">
        <v>4654</v>
      </c>
      <c r="I1571" s="1110" t="s">
        <v>10841</v>
      </c>
      <c r="J1571" s="1109">
        <v>0</v>
      </c>
      <c r="K1571" s="1109">
        <v>0</v>
      </c>
      <c r="L1571" s="1109">
        <v>0</v>
      </c>
      <c r="M1571" s="1109">
        <v>0</v>
      </c>
      <c r="N1571" s="1109">
        <v>0</v>
      </c>
      <c r="O1571" s="1109">
        <v>0</v>
      </c>
      <c r="P1571" s="1109">
        <v>0</v>
      </c>
      <c r="Q1571" s="1109">
        <v>0</v>
      </c>
    </row>
    <row r="1572" spans="1:17">
      <c r="A1572" s="1109">
        <v>17113</v>
      </c>
      <c r="B1572" s="1110" t="s">
        <v>0</v>
      </c>
      <c r="C1572" s="1109">
        <v>10.75</v>
      </c>
      <c r="D1572" s="1109">
        <v>8.6560000000000006</v>
      </c>
      <c r="E1572" s="1109">
        <v>108.7</v>
      </c>
      <c r="F1572" s="1109">
        <v>0</v>
      </c>
      <c r="G1572" s="1110" t="s">
        <v>10840</v>
      </c>
      <c r="H1572" s="1110" t="s">
        <v>4654</v>
      </c>
      <c r="I1572" s="1110" t="s">
        <v>10832</v>
      </c>
      <c r="J1572" s="1109">
        <v>0</v>
      </c>
      <c r="K1572" s="1109">
        <v>0</v>
      </c>
      <c r="L1572" s="1109">
        <v>0</v>
      </c>
      <c r="M1572" s="1109">
        <v>0</v>
      </c>
      <c r="N1572" s="1109">
        <v>0</v>
      </c>
      <c r="O1572" s="1109">
        <v>0</v>
      </c>
      <c r="P1572" s="1109">
        <v>0</v>
      </c>
      <c r="Q1572" s="1109">
        <v>0</v>
      </c>
    </row>
    <row r="1573" spans="1:17">
      <c r="A1573" s="1109">
        <v>17114</v>
      </c>
      <c r="B1573" s="1110" t="s">
        <v>0</v>
      </c>
      <c r="C1573" s="1109">
        <v>10.75</v>
      </c>
      <c r="D1573" s="1109">
        <v>8.6560000000000006</v>
      </c>
      <c r="E1573" s="1109">
        <v>108.7</v>
      </c>
      <c r="F1573" s="1109">
        <v>0</v>
      </c>
      <c r="G1573" s="1110" t="s">
        <v>10840</v>
      </c>
      <c r="H1573" s="1110" t="s">
        <v>4654</v>
      </c>
      <c r="I1573" s="1110" t="s">
        <v>10839</v>
      </c>
      <c r="J1573" s="1109">
        <v>0</v>
      </c>
      <c r="K1573" s="1109">
        <v>0</v>
      </c>
      <c r="L1573" s="1109">
        <v>0</v>
      </c>
      <c r="M1573" s="1109">
        <v>0</v>
      </c>
      <c r="N1573" s="1109">
        <v>0</v>
      </c>
      <c r="O1573" s="1109">
        <v>0</v>
      </c>
      <c r="P1573" s="1109">
        <v>0</v>
      </c>
      <c r="Q1573" s="1109">
        <v>0</v>
      </c>
    </row>
    <row r="1574" spans="1:17">
      <c r="A1574" s="1109">
        <v>17115</v>
      </c>
      <c r="B1574" s="1110" t="s">
        <v>0</v>
      </c>
      <c r="C1574" s="1109">
        <v>10.75</v>
      </c>
      <c r="D1574" s="1109">
        <v>8.6560000000000006</v>
      </c>
      <c r="E1574" s="1109">
        <v>108.7</v>
      </c>
      <c r="F1574" s="1109">
        <v>0</v>
      </c>
      <c r="G1574" s="1110" t="s">
        <v>10842</v>
      </c>
      <c r="H1574" s="1110" t="s">
        <v>4654</v>
      </c>
      <c r="I1574" s="1110" t="s">
        <v>10841</v>
      </c>
      <c r="J1574" s="1109">
        <v>0</v>
      </c>
      <c r="K1574" s="1109">
        <v>0</v>
      </c>
      <c r="L1574" s="1109">
        <v>0</v>
      </c>
      <c r="M1574" s="1109">
        <v>0</v>
      </c>
      <c r="N1574" s="1109">
        <v>0</v>
      </c>
      <c r="O1574" s="1109">
        <v>0</v>
      </c>
      <c r="P1574" s="1109">
        <v>0</v>
      </c>
      <c r="Q1574" s="1109">
        <v>0</v>
      </c>
    </row>
    <row r="1575" spans="1:17">
      <c r="A1575" s="1109">
        <v>17116</v>
      </c>
      <c r="B1575" s="1110" t="s">
        <v>0</v>
      </c>
      <c r="C1575" s="1109">
        <v>10.75</v>
      </c>
      <c r="D1575" s="1109">
        <v>8.6560000000000006</v>
      </c>
      <c r="E1575" s="1109">
        <v>108.7</v>
      </c>
      <c r="F1575" s="1109">
        <v>0</v>
      </c>
      <c r="G1575" s="1110" t="s">
        <v>10842</v>
      </c>
      <c r="H1575" s="1110" t="s">
        <v>4654</v>
      </c>
      <c r="I1575" s="1110" t="s">
        <v>10832</v>
      </c>
      <c r="J1575" s="1109">
        <v>0</v>
      </c>
      <c r="K1575" s="1109">
        <v>0</v>
      </c>
      <c r="L1575" s="1109">
        <v>0</v>
      </c>
      <c r="M1575" s="1109">
        <v>0</v>
      </c>
      <c r="N1575" s="1109">
        <v>0</v>
      </c>
      <c r="O1575" s="1109">
        <v>0</v>
      </c>
      <c r="P1575" s="1109">
        <v>0</v>
      </c>
      <c r="Q1575" s="1109">
        <v>0</v>
      </c>
    </row>
    <row r="1576" spans="1:17">
      <c r="A1576" s="1109">
        <v>17117</v>
      </c>
      <c r="B1576" s="1110" t="s">
        <v>0</v>
      </c>
      <c r="C1576" s="1109">
        <v>10.75</v>
      </c>
      <c r="D1576" s="1109">
        <v>8.6560000000000006</v>
      </c>
      <c r="E1576" s="1109">
        <v>108.7</v>
      </c>
      <c r="F1576" s="1109">
        <v>0</v>
      </c>
      <c r="G1576" s="1110" t="s">
        <v>10842</v>
      </c>
      <c r="H1576" s="1110" t="s">
        <v>4654</v>
      </c>
      <c r="I1576" s="1110" t="s">
        <v>10839</v>
      </c>
      <c r="J1576" s="1109">
        <v>0</v>
      </c>
      <c r="K1576" s="1109">
        <v>0</v>
      </c>
      <c r="L1576" s="1109">
        <v>0</v>
      </c>
      <c r="M1576" s="1109">
        <v>0</v>
      </c>
      <c r="N1576" s="1109">
        <v>0</v>
      </c>
      <c r="O1576" s="1109">
        <v>0</v>
      </c>
      <c r="P1576" s="1109">
        <v>0</v>
      </c>
      <c r="Q1576" s="1109">
        <v>0</v>
      </c>
    </row>
    <row r="1577" spans="1:17">
      <c r="A1577" s="1109">
        <v>17118</v>
      </c>
      <c r="B1577" s="1110" t="s">
        <v>0</v>
      </c>
      <c r="C1577" s="1109">
        <v>10.75</v>
      </c>
      <c r="D1577" s="1109">
        <v>8.6560000000000006</v>
      </c>
      <c r="E1577" s="1109">
        <v>108.7</v>
      </c>
      <c r="F1577" s="1109">
        <v>0</v>
      </c>
      <c r="G1577" s="1110" t="s">
        <v>10784</v>
      </c>
      <c r="H1577" s="1110" t="s">
        <v>4654</v>
      </c>
      <c r="I1577" s="1110" t="s">
        <v>10841</v>
      </c>
      <c r="J1577" s="1109">
        <v>0</v>
      </c>
      <c r="K1577" s="1109">
        <v>0</v>
      </c>
      <c r="L1577" s="1109">
        <v>0</v>
      </c>
      <c r="M1577" s="1109">
        <v>0</v>
      </c>
      <c r="N1577" s="1109">
        <v>0</v>
      </c>
      <c r="O1577" s="1109">
        <v>0</v>
      </c>
      <c r="P1577" s="1109">
        <v>0</v>
      </c>
      <c r="Q1577" s="1109">
        <v>0</v>
      </c>
    </row>
    <row r="1578" spans="1:17">
      <c r="A1578" s="1109">
        <v>17119</v>
      </c>
      <c r="B1578" s="1110" t="s">
        <v>0</v>
      </c>
      <c r="C1578" s="1109">
        <v>10.75</v>
      </c>
      <c r="D1578" s="1109">
        <v>8.6560000000000006</v>
      </c>
      <c r="E1578" s="1109">
        <v>108.7</v>
      </c>
      <c r="F1578" s="1109">
        <v>0</v>
      </c>
      <c r="G1578" s="1110" t="s">
        <v>10784</v>
      </c>
      <c r="H1578" s="1110" t="s">
        <v>4654</v>
      </c>
      <c r="I1578" s="1110" t="s">
        <v>10832</v>
      </c>
      <c r="J1578" s="1109">
        <v>0</v>
      </c>
      <c r="K1578" s="1109">
        <v>0</v>
      </c>
      <c r="L1578" s="1109">
        <v>0</v>
      </c>
      <c r="M1578" s="1109">
        <v>0</v>
      </c>
      <c r="N1578" s="1109">
        <v>0</v>
      </c>
      <c r="O1578" s="1109">
        <v>0</v>
      </c>
      <c r="P1578" s="1109">
        <v>0</v>
      </c>
      <c r="Q1578" s="1109">
        <v>0</v>
      </c>
    </row>
    <row r="1579" spans="1:17">
      <c r="A1579" s="1109">
        <v>17120</v>
      </c>
      <c r="B1579" s="1110" t="s">
        <v>0</v>
      </c>
      <c r="C1579" s="1109">
        <v>10.75</v>
      </c>
      <c r="D1579" s="1109">
        <v>8.6560000000000006</v>
      </c>
      <c r="E1579" s="1109">
        <v>108.7</v>
      </c>
      <c r="F1579" s="1109">
        <v>0</v>
      </c>
      <c r="G1579" s="1110" t="s">
        <v>10784</v>
      </c>
      <c r="H1579" s="1110" t="s">
        <v>4654</v>
      </c>
      <c r="I1579" s="1110" t="s">
        <v>10839</v>
      </c>
      <c r="J1579" s="1109">
        <v>0</v>
      </c>
      <c r="K1579" s="1109">
        <v>0</v>
      </c>
      <c r="L1579" s="1109">
        <v>0</v>
      </c>
      <c r="M1579" s="1109">
        <v>0</v>
      </c>
      <c r="N1579" s="1109">
        <v>0</v>
      </c>
      <c r="O1579" s="1109">
        <v>0</v>
      </c>
      <c r="P1579" s="1109">
        <v>0</v>
      </c>
      <c r="Q1579" s="1109">
        <v>0</v>
      </c>
    </row>
    <row r="1580" spans="1:17">
      <c r="A1580" s="1109">
        <v>17121</v>
      </c>
      <c r="B1580" s="1110" t="s">
        <v>0</v>
      </c>
      <c r="C1580" s="1109">
        <v>10.75</v>
      </c>
      <c r="D1580" s="1109">
        <v>8.6560000000000006</v>
      </c>
      <c r="E1580" s="1109">
        <v>108.7</v>
      </c>
      <c r="F1580" s="1109">
        <v>0</v>
      </c>
      <c r="G1580" s="1110" t="s">
        <v>10741</v>
      </c>
      <c r="H1580" s="1110" t="s">
        <v>4654</v>
      </c>
      <c r="I1580" s="1110" t="s">
        <v>10841</v>
      </c>
      <c r="J1580" s="1109">
        <v>0</v>
      </c>
      <c r="K1580" s="1109">
        <v>0</v>
      </c>
      <c r="L1580" s="1109">
        <v>0</v>
      </c>
      <c r="M1580" s="1109">
        <v>0</v>
      </c>
      <c r="N1580" s="1109">
        <v>0</v>
      </c>
      <c r="O1580" s="1109">
        <v>0</v>
      </c>
      <c r="P1580" s="1109">
        <v>0</v>
      </c>
      <c r="Q1580" s="1109">
        <v>0</v>
      </c>
    </row>
    <row r="1581" spans="1:17">
      <c r="A1581" s="1109">
        <v>17122</v>
      </c>
      <c r="B1581" s="1110" t="s">
        <v>0</v>
      </c>
      <c r="C1581" s="1109">
        <v>10.75</v>
      </c>
      <c r="D1581" s="1109">
        <v>8.6560000000000006</v>
      </c>
      <c r="E1581" s="1109">
        <v>108.7</v>
      </c>
      <c r="F1581" s="1109">
        <v>0</v>
      </c>
      <c r="G1581" s="1110" t="s">
        <v>10741</v>
      </c>
      <c r="H1581" s="1110" t="s">
        <v>4654</v>
      </c>
      <c r="I1581" s="1110" t="s">
        <v>10832</v>
      </c>
      <c r="J1581" s="1109">
        <v>0</v>
      </c>
      <c r="K1581" s="1109">
        <v>0</v>
      </c>
      <c r="L1581" s="1109">
        <v>0</v>
      </c>
      <c r="M1581" s="1109">
        <v>0</v>
      </c>
      <c r="N1581" s="1109">
        <v>0</v>
      </c>
      <c r="O1581" s="1109">
        <v>0</v>
      </c>
      <c r="P1581" s="1109">
        <v>0</v>
      </c>
      <c r="Q1581" s="1109">
        <v>0</v>
      </c>
    </row>
    <row r="1582" spans="1:17">
      <c r="A1582" s="1109">
        <v>17123</v>
      </c>
      <c r="B1582" s="1110" t="s">
        <v>0</v>
      </c>
      <c r="C1582" s="1109">
        <v>10.75</v>
      </c>
      <c r="D1582" s="1109">
        <v>8.6560000000000006</v>
      </c>
      <c r="E1582" s="1109">
        <v>108.7</v>
      </c>
      <c r="F1582" s="1109">
        <v>0</v>
      </c>
      <c r="G1582" s="1110" t="s">
        <v>10741</v>
      </c>
      <c r="H1582" s="1110" t="s">
        <v>4654</v>
      </c>
      <c r="I1582" s="1110" t="s">
        <v>10839</v>
      </c>
      <c r="J1582" s="1109">
        <v>0</v>
      </c>
      <c r="K1582" s="1109">
        <v>0</v>
      </c>
      <c r="L1582" s="1109">
        <v>0</v>
      </c>
      <c r="M1582" s="1109">
        <v>0</v>
      </c>
      <c r="N1582" s="1109">
        <v>0</v>
      </c>
      <c r="O1582" s="1109">
        <v>0</v>
      </c>
      <c r="P1582" s="1109">
        <v>0</v>
      </c>
      <c r="Q1582" s="1109">
        <v>0</v>
      </c>
    </row>
    <row r="1583" spans="1:17">
      <c r="A1583" s="1109">
        <v>17124</v>
      </c>
      <c r="B1583" s="1110" t="s">
        <v>0</v>
      </c>
      <c r="C1583" s="1109">
        <v>10.75</v>
      </c>
      <c r="D1583" s="1109">
        <v>8.6560000000000006</v>
      </c>
      <c r="E1583" s="1109">
        <v>108.7</v>
      </c>
      <c r="F1583" s="1109">
        <v>0</v>
      </c>
      <c r="G1583" s="1110" t="s">
        <v>10833</v>
      </c>
      <c r="H1583" s="1110" t="s">
        <v>4654</v>
      </c>
      <c r="I1583" s="1110" t="s">
        <v>10841</v>
      </c>
      <c r="J1583" s="1109">
        <v>0</v>
      </c>
      <c r="K1583" s="1109">
        <v>0</v>
      </c>
      <c r="L1583" s="1109">
        <v>0</v>
      </c>
      <c r="M1583" s="1109">
        <v>0</v>
      </c>
      <c r="N1583" s="1109">
        <v>0</v>
      </c>
      <c r="O1583" s="1109">
        <v>0</v>
      </c>
      <c r="P1583" s="1109">
        <v>0</v>
      </c>
      <c r="Q1583" s="1109">
        <v>0</v>
      </c>
    </row>
    <row r="1584" spans="1:17">
      <c r="A1584" s="1109">
        <v>17125</v>
      </c>
      <c r="B1584" s="1110" t="s">
        <v>0</v>
      </c>
      <c r="C1584" s="1109">
        <v>10.75</v>
      </c>
      <c r="D1584" s="1109">
        <v>8.6560000000000006</v>
      </c>
      <c r="E1584" s="1109">
        <v>108.7</v>
      </c>
      <c r="F1584" s="1109">
        <v>0</v>
      </c>
      <c r="G1584" s="1110" t="s">
        <v>10833</v>
      </c>
      <c r="H1584" s="1110" t="s">
        <v>4654</v>
      </c>
      <c r="I1584" s="1110" t="s">
        <v>10832</v>
      </c>
      <c r="J1584" s="1109">
        <v>0</v>
      </c>
      <c r="K1584" s="1109">
        <v>0</v>
      </c>
      <c r="L1584" s="1109">
        <v>0</v>
      </c>
      <c r="M1584" s="1109">
        <v>0</v>
      </c>
      <c r="N1584" s="1109">
        <v>0</v>
      </c>
      <c r="O1584" s="1109">
        <v>0</v>
      </c>
      <c r="P1584" s="1109">
        <v>0</v>
      </c>
      <c r="Q1584" s="1109">
        <v>0</v>
      </c>
    </row>
    <row r="1585" spans="1:17">
      <c r="A1585" s="1109">
        <v>17126</v>
      </c>
      <c r="B1585" s="1110" t="s">
        <v>0</v>
      </c>
      <c r="C1585" s="1109">
        <v>10.75</v>
      </c>
      <c r="D1585" s="1109">
        <v>8.6560000000000006</v>
      </c>
      <c r="E1585" s="1109">
        <v>108.7</v>
      </c>
      <c r="F1585" s="1109">
        <v>0</v>
      </c>
      <c r="G1585" s="1110" t="s">
        <v>10833</v>
      </c>
      <c r="H1585" s="1110" t="s">
        <v>4654</v>
      </c>
      <c r="I1585" s="1110" t="s">
        <v>10839</v>
      </c>
      <c r="J1585" s="1109">
        <v>0</v>
      </c>
      <c r="K1585" s="1109">
        <v>0</v>
      </c>
      <c r="L1585" s="1109">
        <v>0</v>
      </c>
      <c r="M1585" s="1109">
        <v>0</v>
      </c>
      <c r="N1585" s="1109">
        <v>0</v>
      </c>
      <c r="O1585" s="1109">
        <v>0</v>
      </c>
      <c r="P1585" s="1109">
        <v>0</v>
      </c>
      <c r="Q1585" s="1109">
        <v>0</v>
      </c>
    </row>
    <row r="1586" spans="1:17">
      <c r="A1586" s="1109">
        <v>17127</v>
      </c>
      <c r="B1586" s="1110" t="s">
        <v>0</v>
      </c>
      <c r="C1586" s="1109">
        <v>10.75</v>
      </c>
      <c r="D1586" s="1109">
        <v>8.6560000000000006</v>
      </c>
      <c r="E1586" s="1109">
        <v>108.7</v>
      </c>
      <c r="F1586" s="1109">
        <v>0</v>
      </c>
      <c r="G1586" s="1110" t="s">
        <v>10753</v>
      </c>
      <c r="H1586" s="1110" t="s">
        <v>4654</v>
      </c>
      <c r="I1586" s="1110" t="s">
        <v>10841</v>
      </c>
      <c r="J1586" s="1109">
        <v>0</v>
      </c>
      <c r="K1586" s="1109">
        <v>0</v>
      </c>
      <c r="L1586" s="1109">
        <v>0</v>
      </c>
      <c r="M1586" s="1109">
        <v>0</v>
      </c>
      <c r="N1586" s="1109">
        <v>0</v>
      </c>
      <c r="O1586" s="1109">
        <v>0</v>
      </c>
      <c r="P1586" s="1109">
        <v>0</v>
      </c>
      <c r="Q1586" s="1109">
        <v>0</v>
      </c>
    </row>
    <row r="1587" spans="1:17">
      <c r="A1587" s="1109">
        <v>17128</v>
      </c>
      <c r="B1587" s="1110" t="s">
        <v>0</v>
      </c>
      <c r="C1587" s="1109">
        <v>10.75</v>
      </c>
      <c r="D1587" s="1109">
        <v>8.6560000000000006</v>
      </c>
      <c r="E1587" s="1109">
        <v>108.7</v>
      </c>
      <c r="F1587" s="1109">
        <v>0</v>
      </c>
      <c r="G1587" s="1110" t="s">
        <v>10753</v>
      </c>
      <c r="H1587" s="1110" t="s">
        <v>4654</v>
      </c>
      <c r="I1587" s="1110" t="s">
        <v>10832</v>
      </c>
      <c r="J1587" s="1109">
        <v>0</v>
      </c>
      <c r="K1587" s="1109">
        <v>0</v>
      </c>
      <c r="L1587" s="1109">
        <v>0</v>
      </c>
      <c r="M1587" s="1109">
        <v>0</v>
      </c>
      <c r="N1587" s="1109">
        <v>0</v>
      </c>
      <c r="O1587" s="1109">
        <v>0</v>
      </c>
      <c r="P1587" s="1109">
        <v>0</v>
      </c>
      <c r="Q1587" s="1109">
        <v>0</v>
      </c>
    </row>
    <row r="1588" spans="1:17">
      <c r="A1588" s="1109">
        <v>17129</v>
      </c>
      <c r="B1588" s="1110" t="s">
        <v>0</v>
      </c>
      <c r="C1588" s="1109">
        <v>10.75</v>
      </c>
      <c r="D1588" s="1109">
        <v>8.6560000000000006</v>
      </c>
      <c r="E1588" s="1109">
        <v>108.7</v>
      </c>
      <c r="F1588" s="1109">
        <v>0</v>
      </c>
      <c r="G1588" s="1110" t="s">
        <v>10753</v>
      </c>
      <c r="H1588" s="1110" t="s">
        <v>4654</v>
      </c>
      <c r="I1588" s="1110" t="s">
        <v>10839</v>
      </c>
      <c r="J1588" s="1109">
        <v>0</v>
      </c>
      <c r="K1588" s="1109">
        <v>0</v>
      </c>
      <c r="L1588" s="1109">
        <v>0</v>
      </c>
      <c r="M1588" s="1109">
        <v>0</v>
      </c>
      <c r="N1588" s="1109">
        <v>0</v>
      </c>
      <c r="O1588" s="1109">
        <v>0</v>
      </c>
      <c r="P1588" s="1109">
        <v>0</v>
      </c>
      <c r="Q1588" s="1109">
        <v>0</v>
      </c>
    </row>
    <row r="1589" spans="1:17">
      <c r="A1589" s="1109">
        <v>17130</v>
      </c>
      <c r="B1589" s="1110" t="s">
        <v>0</v>
      </c>
      <c r="C1589" s="1109">
        <v>10.75</v>
      </c>
      <c r="D1589" s="1109">
        <v>8.6560000000000006</v>
      </c>
      <c r="E1589" s="1109">
        <v>108.7</v>
      </c>
      <c r="F1589" s="1109">
        <v>0</v>
      </c>
      <c r="G1589" s="1110" t="s">
        <v>10739</v>
      </c>
      <c r="H1589" s="1110" t="s">
        <v>4654</v>
      </c>
      <c r="I1589" s="1110" t="s">
        <v>10841</v>
      </c>
      <c r="J1589" s="1109">
        <v>0</v>
      </c>
      <c r="K1589" s="1109">
        <v>0</v>
      </c>
      <c r="L1589" s="1109">
        <v>0</v>
      </c>
      <c r="M1589" s="1109">
        <v>0</v>
      </c>
      <c r="N1589" s="1109">
        <v>0</v>
      </c>
      <c r="O1589" s="1109">
        <v>0</v>
      </c>
      <c r="P1589" s="1109">
        <v>0</v>
      </c>
      <c r="Q1589" s="1109">
        <v>0</v>
      </c>
    </row>
    <row r="1590" spans="1:17">
      <c r="A1590" s="1109">
        <v>17131</v>
      </c>
      <c r="B1590" s="1110" t="s">
        <v>0</v>
      </c>
      <c r="C1590" s="1109">
        <v>10.75</v>
      </c>
      <c r="D1590" s="1109">
        <v>8.6560000000000006</v>
      </c>
      <c r="E1590" s="1109">
        <v>108.7</v>
      </c>
      <c r="F1590" s="1109">
        <v>0</v>
      </c>
      <c r="G1590" s="1110" t="s">
        <v>10739</v>
      </c>
      <c r="H1590" s="1110" t="s">
        <v>4654</v>
      </c>
      <c r="I1590" s="1110" t="s">
        <v>10832</v>
      </c>
      <c r="J1590" s="1109">
        <v>0</v>
      </c>
      <c r="K1590" s="1109">
        <v>0</v>
      </c>
      <c r="L1590" s="1109">
        <v>0</v>
      </c>
      <c r="M1590" s="1109">
        <v>0</v>
      </c>
      <c r="N1590" s="1109">
        <v>0</v>
      </c>
      <c r="O1590" s="1109">
        <v>0</v>
      </c>
      <c r="P1590" s="1109">
        <v>0</v>
      </c>
      <c r="Q1590" s="1109">
        <v>0</v>
      </c>
    </row>
    <row r="1591" spans="1:17">
      <c r="A1591" s="1109">
        <v>17132</v>
      </c>
      <c r="B1591" s="1110" t="s">
        <v>0</v>
      </c>
      <c r="C1591" s="1109">
        <v>10.75</v>
      </c>
      <c r="D1591" s="1109">
        <v>8.6560000000000006</v>
      </c>
      <c r="E1591" s="1109">
        <v>108.7</v>
      </c>
      <c r="F1591" s="1109">
        <v>0</v>
      </c>
      <c r="G1591" s="1110" t="s">
        <v>10739</v>
      </c>
      <c r="H1591" s="1110" t="s">
        <v>4654</v>
      </c>
      <c r="I1591" s="1110" t="s">
        <v>10839</v>
      </c>
      <c r="J1591" s="1109">
        <v>0</v>
      </c>
      <c r="K1591" s="1109">
        <v>0</v>
      </c>
      <c r="L1591" s="1109">
        <v>0</v>
      </c>
      <c r="M1591" s="1109">
        <v>0</v>
      </c>
      <c r="N1591" s="1109">
        <v>0</v>
      </c>
      <c r="O1591" s="1109">
        <v>0</v>
      </c>
      <c r="P1591" s="1109">
        <v>0</v>
      </c>
      <c r="Q1591" s="1109">
        <v>0</v>
      </c>
    </row>
    <row r="1592" spans="1:17">
      <c r="A1592" s="1109">
        <v>17133</v>
      </c>
      <c r="B1592" s="1110" t="s">
        <v>0</v>
      </c>
      <c r="C1592" s="1109">
        <v>10.75</v>
      </c>
      <c r="D1592" s="1109">
        <v>8.782</v>
      </c>
      <c r="E1592" s="1109">
        <v>102.9</v>
      </c>
      <c r="F1592" s="1109">
        <v>0</v>
      </c>
      <c r="G1592" s="1110" t="s">
        <v>10840</v>
      </c>
      <c r="H1592" s="1110" t="s">
        <v>4654</v>
      </c>
      <c r="I1592" s="1110" t="s">
        <v>10841</v>
      </c>
      <c r="J1592" s="1109">
        <v>0</v>
      </c>
      <c r="K1592" s="1109">
        <v>0</v>
      </c>
      <c r="L1592" s="1109">
        <v>0</v>
      </c>
      <c r="M1592" s="1109">
        <v>0</v>
      </c>
      <c r="N1592" s="1109">
        <v>0</v>
      </c>
      <c r="O1592" s="1109">
        <v>0</v>
      </c>
      <c r="P1592" s="1109">
        <v>0</v>
      </c>
      <c r="Q1592" s="1109">
        <v>0</v>
      </c>
    </row>
    <row r="1593" spans="1:17">
      <c r="A1593" s="1109">
        <v>17134</v>
      </c>
      <c r="B1593" s="1110" t="s">
        <v>0</v>
      </c>
      <c r="C1593" s="1109">
        <v>10.75</v>
      </c>
      <c r="D1593" s="1109">
        <v>8.782</v>
      </c>
      <c r="E1593" s="1109">
        <v>102.9</v>
      </c>
      <c r="F1593" s="1109">
        <v>0</v>
      </c>
      <c r="G1593" s="1110" t="s">
        <v>10840</v>
      </c>
      <c r="H1593" s="1110" t="s">
        <v>4654</v>
      </c>
      <c r="I1593" s="1110" t="s">
        <v>10832</v>
      </c>
      <c r="J1593" s="1109">
        <v>0</v>
      </c>
      <c r="K1593" s="1109">
        <v>0</v>
      </c>
      <c r="L1593" s="1109">
        <v>0</v>
      </c>
      <c r="M1593" s="1109">
        <v>0</v>
      </c>
      <c r="N1593" s="1109">
        <v>0</v>
      </c>
      <c r="O1593" s="1109">
        <v>0</v>
      </c>
      <c r="P1593" s="1109">
        <v>0</v>
      </c>
      <c r="Q1593" s="1109">
        <v>0</v>
      </c>
    </row>
    <row r="1594" spans="1:17">
      <c r="A1594" s="1109">
        <v>17135</v>
      </c>
      <c r="B1594" s="1110" t="s">
        <v>0</v>
      </c>
      <c r="C1594" s="1109">
        <v>10.75</v>
      </c>
      <c r="D1594" s="1109">
        <v>8.782</v>
      </c>
      <c r="E1594" s="1109">
        <v>102.9</v>
      </c>
      <c r="F1594" s="1109">
        <v>0</v>
      </c>
      <c r="G1594" s="1110" t="s">
        <v>10840</v>
      </c>
      <c r="H1594" s="1110" t="s">
        <v>4654</v>
      </c>
      <c r="I1594" s="1110" t="s">
        <v>10839</v>
      </c>
      <c r="J1594" s="1109">
        <v>0</v>
      </c>
      <c r="K1594" s="1109">
        <v>0</v>
      </c>
      <c r="L1594" s="1109">
        <v>0</v>
      </c>
      <c r="M1594" s="1109">
        <v>0</v>
      </c>
      <c r="N1594" s="1109">
        <v>0</v>
      </c>
      <c r="O1594" s="1109">
        <v>0</v>
      </c>
      <c r="P1594" s="1109">
        <v>0</v>
      </c>
      <c r="Q1594" s="1109">
        <v>0</v>
      </c>
    </row>
    <row r="1595" spans="1:17">
      <c r="A1595" s="1109">
        <v>17136</v>
      </c>
      <c r="B1595" s="1110" t="s">
        <v>0</v>
      </c>
      <c r="C1595" s="1109">
        <v>10.75</v>
      </c>
      <c r="D1595" s="1109">
        <v>8.782</v>
      </c>
      <c r="E1595" s="1109">
        <v>102.9</v>
      </c>
      <c r="F1595" s="1109">
        <v>0</v>
      </c>
      <c r="G1595" s="1110" t="s">
        <v>10842</v>
      </c>
      <c r="H1595" s="1110" t="s">
        <v>4654</v>
      </c>
      <c r="I1595" s="1110" t="s">
        <v>10841</v>
      </c>
      <c r="J1595" s="1109">
        <v>0</v>
      </c>
      <c r="K1595" s="1109">
        <v>0</v>
      </c>
      <c r="L1595" s="1109">
        <v>0</v>
      </c>
      <c r="M1595" s="1109">
        <v>0</v>
      </c>
      <c r="N1595" s="1109">
        <v>0</v>
      </c>
      <c r="O1595" s="1109">
        <v>0</v>
      </c>
      <c r="P1595" s="1109">
        <v>0</v>
      </c>
      <c r="Q1595" s="1109">
        <v>0</v>
      </c>
    </row>
    <row r="1596" spans="1:17">
      <c r="A1596" s="1109">
        <v>17137</v>
      </c>
      <c r="B1596" s="1110" t="s">
        <v>0</v>
      </c>
      <c r="C1596" s="1109">
        <v>10.75</v>
      </c>
      <c r="D1596" s="1109">
        <v>8.782</v>
      </c>
      <c r="E1596" s="1109">
        <v>102.9</v>
      </c>
      <c r="F1596" s="1109">
        <v>0</v>
      </c>
      <c r="G1596" s="1110" t="s">
        <v>10842</v>
      </c>
      <c r="H1596" s="1110" t="s">
        <v>4654</v>
      </c>
      <c r="I1596" s="1110" t="s">
        <v>10832</v>
      </c>
      <c r="J1596" s="1109">
        <v>0</v>
      </c>
      <c r="K1596" s="1109">
        <v>0</v>
      </c>
      <c r="L1596" s="1109">
        <v>0</v>
      </c>
      <c r="M1596" s="1109">
        <v>0</v>
      </c>
      <c r="N1596" s="1109">
        <v>0</v>
      </c>
      <c r="O1596" s="1109">
        <v>0</v>
      </c>
      <c r="P1596" s="1109">
        <v>0</v>
      </c>
      <c r="Q1596" s="1109">
        <v>0</v>
      </c>
    </row>
    <row r="1597" spans="1:17">
      <c r="A1597" s="1109">
        <v>17138</v>
      </c>
      <c r="B1597" s="1110" t="s">
        <v>0</v>
      </c>
      <c r="C1597" s="1109">
        <v>10.75</v>
      </c>
      <c r="D1597" s="1109">
        <v>8.782</v>
      </c>
      <c r="E1597" s="1109">
        <v>102.9</v>
      </c>
      <c r="F1597" s="1109">
        <v>0</v>
      </c>
      <c r="G1597" s="1110" t="s">
        <v>10842</v>
      </c>
      <c r="H1597" s="1110" t="s">
        <v>4654</v>
      </c>
      <c r="I1597" s="1110" t="s">
        <v>10839</v>
      </c>
      <c r="J1597" s="1109">
        <v>0</v>
      </c>
      <c r="K1597" s="1109">
        <v>0</v>
      </c>
      <c r="L1597" s="1109">
        <v>0</v>
      </c>
      <c r="M1597" s="1109">
        <v>0</v>
      </c>
      <c r="N1597" s="1109">
        <v>0</v>
      </c>
      <c r="O1597" s="1109">
        <v>0</v>
      </c>
      <c r="P1597" s="1109">
        <v>0</v>
      </c>
      <c r="Q1597" s="1109">
        <v>0</v>
      </c>
    </row>
    <row r="1598" spans="1:17">
      <c r="A1598" s="1109">
        <v>17139</v>
      </c>
      <c r="B1598" s="1110" t="s">
        <v>0</v>
      </c>
      <c r="C1598" s="1109">
        <v>10.75</v>
      </c>
      <c r="D1598" s="1109">
        <v>8.782</v>
      </c>
      <c r="E1598" s="1109">
        <v>102.9</v>
      </c>
      <c r="F1598" s="1109">
        <v>0</v>
      </c>
      <c r="G1598" s="1110" t="s">
        <v>10784</v>
      </c>
      <c r="H1598" s="1110" t="s">
        <v>4654</v>
      </c>
      <c r="I1598" s="1110" t="s">
        <v>10841</v>
      </c>
      <c r="J1598" s="1109">
        <v>0</v>
      </c>
      <c r="K1598" s="1109">
        <v>0</v>
      </c>
      <c r="L1598" s="1109">
        <v>0</v>
      </c>
      <c r="M1598" s="1109">
        <v>0</v>
      </c>
      <c r="N1598" s="1109">
        <v>0</v>
      </c>
      <c r="O1598" s="1109">
        <v>0</v>
      </c>
      <c r="P1598" s="1109">
        <v>0</v>
      </c>
      <c r="Q1598" s="1109">
        <v>0</v>
      </c>
    </row>
    <row r="1599" spans="1:17">
      <c r="A1599" s="1109">
        <v>17140</v>
      </c>
      <c r="B1599" s="1110" t="s">
        <v>0</v>
      </c>
      <c r="C1599" s="1109">
        <v>10.75</v>
      </c>
      <c r="D1599" s="1109">
        <v>8.782</v>
      </c>
      <c r="E1599" s="1109">
        <v>102.9</v>
      </c>
      <c r="F1599" s="1109">
        <v>0</v>
      </c>
      <c r="G1599" s="1110" t="s">
        <v>10784</v>
      </c>
      <c r="H1599" s="1110" t="s">
        <v>4654</v>
      </c>
      <c r="I1599" s="1110" t="s">
        <v>10832</v>
      </c>
      <c r="J1599" s="1109">
        <v>0</v>
      </c>
      <c r="K1599" s="1109">
        <v>0</v>
      </c>
      <c r="L1599" s="1109">
        <v>0</v>
      </c>
      <c r="M1599" s="1109">
        <v>0</v>
      </c>
      <c r="N1599" s="1109">
        <v>0</v>
      </c>
      <c r="O1599" s="1109">
        <v>0</v>
      </c>
      <c r="P1599" s="1109">
        <v>0</v>
      </c>
      <c r="Q1599" s="1109">
        <v>0</v>
      </c>
    </row>
    <row r="1600" spans="1:17">
      <c r="A1600" s="1109">
        <v>17141</v>
      </c>
      <c r="B1600" s="1110" t="s">
        <v>0</v>
      </c>
      <c r="C1600" s="1109">
        <v>10.75</v>
      </c>
      <c r="D1600" s="1109">
        <v>8.782</v>
      </c>
      <c r="E1600" s="1109">
        <v>102.9</v>
      </c>
      <c r="F1600" s="1109">
        <v>0</v>
      </c>
      <c r="G1600" s="1110" t="s">
        <v>10784</v>
      </c>
      <c r="H1600" s="1110" t="s">
        <v>4654</v>
      </c>
      <c r="I1600" s="1110" t="s">
        <v>10839</v>
      </c>
      <c r="J1600" s="1109">
        <v>0</v>
      </c>
      <c r="K1600" s="1109">
        <v>0</v>
      </c>
      <c r="L1600" s="1109">
        <v>0</v>
      </c>
      <c r="M1600" s="1109">
        <v>0</v>
      </c>
      <c r="N1600" s="1109">
        <v>0</v>
      </c>
      <c r="O1600" s="1109">
        <v>0</v>
      </c>
      <c r="P1600" s="1109">
        <v>0</v>
      </c>
      <c r="Q1600" s="1109">
        <v>0</v>
      </c>
    </row>
    <row r="1601" spans="1:17">
      <c r="A1601" s="1109">
        <v>17142</v>
      </c>
      <c r="B1601" s="1110" t="s">
        <v>0</v>
      </c>
      <c r="C1601" s="1109">
        <v>10.75</v>
      </c>
      <c r="D1601" s="1109">
        <v>8.782</v>
      </c>
      <c r="E1601" s="1109">
        <v>102.9</v>
      </c>
      <c r="F1601" s="1109">
        <v>0</v>
      </c>
      <c r="G1601" s="1110" t="s">
        <v>10741</v>
      </c>
      <c r="H1601" s="1110" t="s">
        <v>4654</v>
      </c>
      <c r="I1601" s="1110" t="s">
        <v>10841</v>
      </c>
      <c r="J1601" s="1109">
        <v>0</v>
      </c>
      <c r="K1601" s="1109">
        <v>0</v>
      </c>
      <c r="L1601" s="1109">
        <v>0</v>
      </c>
      <c r="M1601" s="1109">
        <v>0</v>
      </c>
      <c r="N1601" s="1109">
        <v>0</v>
      </c>
      <c r="O1601" s="1109">
        <v>0</v>
      </c>
      <c r="P1601" s="1109">
        <v>0</v>
      </c>
      <c r="Q1601" s="1109">
        <v>0</v>
      </c>
    </row>
    <row r="1602" spans="1:17">
      <c r="A1602" s="1109">
        <v>17143</v>
      </c>
      <c r="B1602" s="1110" t="s">
        <v>0</v>
      </c>
      <c r="C1602" s="1109">
        <v>10.75</v>
      </c>
      <c r="D1602" s="1109">
        <v>8.782</v>
      </c>
      <c r="E1602" s="1109">
        <v>102.9</v>
      </c>
      <c r="F1602" s="1109">
        <v>0</v>
      </c>
      <c r="G1602" s="1110" t="s">
        <v>10741</v>
      </c>
      <c r="H1602" s="1110" t="s">
        <v>4654</v>
      </c>
      <c r="I1602" s="1110" t="s">
        <v>10832</v>
      </c>
      <c r="J1602" s="1109">
        <v>0</v>
      </c>
      <c r="K1602" s="1109">
        <v>0</v>
      </c>
      <c r="L1602" s="1109">
        <v>0</v>
      </c>
      <c r="M1602" s="1109">
        <v>0</v>
      </c>
      <c r="N1602" s="1109">
        <v>0</v>
      </c>
      <c r="O1602" s="1109">
        <v>0</v>
      </c>
      <c r="P1602" s="1109">
        <v>0</v>
      </c>
      <c r="Q1602" s="1109">
        <v>0</v>
      </c>
    </row>
    <row r="1603" spans="1:17">
      <c r="A1603" s="1109">
        <v>17144</v>
      </c>
      <c r="B1603" s="1110" t="s">
        <v>0</v>
      </c>
      <c r="C1603" s="1109">
        <v>10.75</v>
      </c>
      <c r="D1603" s="1109">
        <v>8.782</v>
      </c>
      <c r="E1603" s="1109">
        <v>102.9</v>
      </c>
      <c r="F1603" s="1109">
        <v>0</v>
      </c>
      <c r="G1603" s="1110" t="s">
        <v>10741</v>
      </c>
      <c r="H1603" s="1110" t="s">
        <v>4654</v>
      </c>
      <c r="I1603" s="1110" t="s">
        <v>10839</v>
      </c>
      <c r="J1603" s="1109">
        <v>0</v>
      </c>
      <c r="K1603" s="1109">
        <v>0</v>
      </c>
      <c r="L1603" s="1109">
        <v>0</v>
      </c>
      <c r="M1603" s="1109">
        <v>0</v>
      </c>
      <c r="N1603" s="1109">
        <v>0</v>
      </c>
      <c r="O1603" s="1109">
        <v>0</v>
      </c>
      <c r="P1603" s="1109">
        <v>0</v>
      </c>
      <c r="Q1603" s="1109">
        <v>0</v>
      </c>
    </row>
    <row r="1604" spans="1:17">
      <c r="A1604" s="1109">
        <v>17145</v>
      </c>
      <c r="B1604" s="1110" t="s">
        <v>0</v>
      </c>
      <c r="C1604" s="1109">
        <v>10.75</v>
      </c>
      <c r="D1604" s="1109">
        <v>8.782</v>
      </c>
      <c r="E1604" s="1109">
        <v>102.9</v>
      </c>
      <c r="F1604" s="1109">
        <v>0</v>
      </c>
      <c r="G1604" s="1110" t="s">
        <v>10833</v>
      </c>
      <c r="H1604" s="1110" t="s">
        <v>4654</v>
      </c>
      <c r="I1604" s="1110" t="s">
        <v>10841</v>
      </c>
      <c r="J1604" s="1109">
        <v>0</v>
      </c>
      <c r="K1604" s="1109">
        <v>0</v>
      </c>
      <c r="L1604" s="1109">
        <v>0</v>
      </c>
      <c r="M1604" s="1109">
        <v>0</v>
      </c>
      <c r="N1604" s="1109">
        <v>0</v>
      </c>
      <c r="O1604" s="1109">
        <v>0</v>
      </c>
      <c r="P1604" s="1109">
        <v>0</v>
      </c>
      <c r="Q1604" s="1109">
        <v>0</v>
      </c>
    </row>
    <row r="1605" spans="1:17">
      <c r="A1605" s="1109">
        <v>17146</v>
      </c>
      <c r="B1605" s="1110" t="s">
        <v>0</v>
      </c>
      <c r="C1605" s="1109">
        <v>10.75</v>
      </c>
      <c r="D1605" s="1109">
        <v>8.782</v>
      </c>
      <c r="E1605" s="1109">
        <v>102.9</v>
      </c>
      <c r="F1605" s="1109">
        <v>0</v>
      </c>
      <c r="G1605" s="1110" t="s">
        <v>10833</v>
      </c>
      <c r="H1605" s="1110" t="s">
        <v>4654</v>
      </c>
      <c r="I1605" s="1110" t="s">
        <v>10832</v>
      </c>
      <c r="J1605" s="1109">
        <v>0</v>
      </c>
      <c r="K1605" s="1109">
        <v>0</v>
      </c>
      <c r="L1605" s="1109">
        <v>0</v>
      </c>
      <c r="M1605" s="1109">
        <v>0</v>
      </c>
      <c r="N1605" s="1109">
        <v>0</v>
      </c>
      <c r="O1605" s="1109">
        <v>0</v>
      </c>
      <c r="P1605" s="1109">
        <v>0</v>
      </c>
      <c r="Q1605" s="1109">
        <v>0</v>
      </c>
    </row>
    <row r="1606" spans="1:17">
      <c r="A1606" s="1109">
        <v>17147</v>
      </c>
      <c r="B1606" s="1110" t="s">
        <v>0</v>
      </c>
      <c r="C1606" s="1109">
        <v>10.75</v>
      </c>
      <c r="D1606" s="1109">
        <v>8.782</v>
      </c>
      <c r="E1606" s="1109">
        <v>102.9</v>
      </c>
      <c r="F1606" s="1109">
        <v>0</v>
      </c>
      <c r="G1606" s="1110" t="s">
        <v>10833</v>
      </c>
      <c r="H1606" s="1110" t="s">
        <v>4654</v>
      </c>
      <c r="I1606" s="1110" t="s">
        <v>10839</v>
      </c>
      <c r="J1606" s="1109">
        <v>0</v>
      </c>
      <c r="K1606" s="1109">
        <v>0</v>
      </c>
      <c r="L1606" s="1109">
        <v>0</v>
      </c>
      <c r="M1606" s="1109">
        <v>0</v>
      </c>
      <c r="N1606" s="1109">
        <v>0</v>
      </c>
      <c r="O1606" s="1109">
        <v>0</v>
      </c>
      <c r="P1606" s="1109">
        <v>0</v>
      </c>
      <c r="Q1606" s="1109">
        <v>0</v>
      </c>
    </row>
    <row r="1607" spans="1:17">
      <c r="A1607" s="1109">
        <v>17148</v>
      </c>
      <c r="B1607" s="1110" t="s">
        <v>0</v>
      </c>
      <c r="C1607" s="1109">
        <v>10.75</v>
      </c>
      <c r="D1607" s="1109">
        <v>8.782</v>
      </c>
      <c r="E1607" s="1109">
        <v>102.9</v>
      </c>
      <c r="F1607" s="1109">
        <v>0</v>
      </c>
      <c r="G1607" s="1110" t="s">
        <v>10753</v>
      </c>
      <c r="H1607" s="1110" t="s">
        <v>4654</v>
      </c>
      <c r="I1607" s="1110" t="s">
        <v>10841</v>
      </c>
      <c r="J1607" s="1109">
        <v>0</v>
      </c>
      <c r="K1607" s="1109">
        <v>0</v>
      </c>
      <c r="L1607" s="1109">
        <v>0</v>
      </c>
      <c r="M1607" s="1109">
        <v>0</v>
      </c>
      <c r="N1607" s="1109">
        <v>0</v>
      </c>
      <c r="O1607" s="1109">
        <v>0</v>
      </c>
      <c r="P1607" s="1109">
        <v>0</v>
      </c>
      <c r="Q1607" s="1109">
        <v>0</v>
      </c>
    </row>
    <row r="1608" spans="1:17">
      <c r="A1608" s="1109">
        <v>17149</v>
      </c>
      <c r="B1608" s="1110" t="s">
        <v>0</v>
      </c>
      <c r="C1608" s="1109">
        <v>10.75</v>
      </c>
      <c r="D1608" s="1109">
        <v>8.782</v>
      </c>
      <c r="E1608" s="1109">
        <v>102.9</v>
      </c>
      <c r="F1608" s="1109">
        <v>0</v>
      </c>
      <c r="G1608" s="1110" t="s">
        <v>10753</v>
      </c>
      <c r="H1608" s="1110" t="s">
        <v>4654</v>
      </c>
      <c r="I1608" s="1110" t="s">
        <v>10832</v>
      </c>
      <c r="J1608" s="1109">
        <v>0</v>
      </c>
      <c r="K1608" s="1109">
        <v>0</v>
      </c>
      <c r="L1608" s="1109">
        <v>0</v>
      </c>
      <c r="M1608" s="1109">
        <v>0</v>
      </c>
      <c r="N1608" s="1109">
        <v>0</v>
      </c>
      <c r="O1608" s="1109">
        <v>0</v>
      </c>
      <c r="P1608" s="1109">
        <v>0</v>
      </c>
      <c r="Q1608" s="1109">
        <v>0</v>
      </c>
    </row>
    <row r="1609" spans="1:17">
      <c r="A1609" s="1109">
        <v>17150</v>
      </c>
      <c r="B1609" s="1110" t="s">
        <v>0</v>
      </c>
      <c r="C1609" s="1109">
        <v>10.75</v>
      </c>
      <c r="D1609" s="1109">
        <v>8.782</v>
      </c>
      <c r="E1609" s="1109">
        <v>102.9</v>
      </c>
      <c r="F1609" s="1109">
        <v>0</v>
      </c>
      <c r="G1609" s="1110" t="s">
        <v>10753</v>
      </c>
      <c r="H1609" s="1110" t="s">
        <v>4654</v>
      </c>
      <c r="I1609" s="1110" t="s">
        <v>10839</v>
      </c>
      <c r="J1609" s="1109">
        <v>0</v>
      </c>
      <c r="K1609" s="1109">
        <v>0</v>
      </c>
      <c r="L1609" s="1109">
        <v>0</v>
      </c>
      <c r="M1609" s="1109">
        <v>0</v>
      </c>
      <c r="N1609" s="1109">
        <v>0</v>
      </c>
      <c r="O1609" s="1109">
        <v>0</v>
      </c>
      <c r="P1609" s="1109">
        <v>0</v>
      </c>
      <c r="Q1609" s="1109">
        <v>0</v>
      </c>
    </row>
    <row r="1610" spans="1:17">
      <c r="A1610" s="1109">
        <v>17151</v>
      </c>
      <c r="B1610" s="1110" t="s">
        <v>0</v>
      </c>
      <c r="C1610" s="1109">
        <v>10.75</v>
      </c>
      <c r="D1610" s="1109">
        <v>8.782</v>
      </c>
      <c r="E1610" s="1109">
        <v>102.9</v>
      </c>
      <c r="F1610" s="1109">
        <v>0</v>
      </c>
      <c r="G1610" s="1110" t="s">
        <v>10739</v>
      </c>
      <c r="H1610" s="1110" t="s">
        <v>4654</v>
      </c>
      <c r="I1610" s="1110" t="s">
        <v>10841</v>
      </c>
      <c r="J1610" s="1109">
        <v>0</v>
      </c>
      <c r="K1610" s="1109">
        <v>0</v>
      </c>
      <c r="L1610" s="1109">
        <v>0</v>
      </c>
      <c r="M1610" s="1109">
        <v>0</v>
      </c>
      <c r="N1610" s="1109">
        <v>0</v>
      </c>
      <c r="O1610" s="1109">
        <v>0</v>
      </c>
      <c r="P1610" s="1109">
        <v>0</v>
      </c>
      <c r="Q1610" s="1109">
        <v>0</v>
      </c>
    </row>
    <row r="1611" spans="1:17">
      <c r="A1611" s="1109">
        <v>17152</v>
      </c>
      <c r="B1611" s="1110" t="s">
        <v>0</v>
      </c>
      <c r="C1611" s="1109">
        <v>10.75</v>
      </c>
      <c r="D1611" s="1109">
        <v>8.782</v>
      </c>
      <c r="E1611" s="1109">
        <v>102.9</v>
      </c>
      <c r="F1611" s="1109">
        <v>0</v>
      </c>
      <c r="G1611" s="1110" t="s">
        <v>10739</v>
      </c>
      <c r="H1611" s="1110" t="s">
        <v>4654</v>
      </c>
      <c r="I1611" s="1110" t="s">
        <v>10832</v>
      </c>
      <c r="J1611" s="1109">
        <v>0</v>
      </c>
      <c r="K1611" s="1109">
        <v>0</v>
      </c>
      <c r="L1611" s="1109">
        <v>0</v>
      </c>
      <c r="M1611" s="1109">
        <v>0</v>
      </c>
      <c r="N1611" s="1109">
        <v>0</v>
      </c>
      <c r="O1611" s="1109">
        <v>0</v>
      </c>
      <c r="P1611" s="1109">
        <v>0</v>
      </c>
      <c r="Q1611" s="1109">
        <v>0</v>
      </c>
    </row>
    <row r="1612" spans="1:17">
      <c r="A1612" s="1109">
        <v>17153</v>
      </c>
      <c r="B1612" s="1110" t="s">
        <v>0</v>
      </c>
      <c r="C1612" s="1109">
        <v>10.75</v>
      </c>
      <c r="D1612" s="1109">
        <v>8.782</v>
      </c>
      <c r="E1612" s="1109">
        <v>102.9</v>
      </c>
      <c r="F1612" s="1109">
        <v>0</v>
      </c>
      <c r="G1612" s="1110" t="s">
        <v>10739</v>
      </c>
      <c r="H1612" s="1110" t="s">
        <v>4654</v>
      </c>
      <c r="I1612" s="1110" t="s">
        <v>10839</v>
      </c>
      <c r="J1612" s="1109">
        <v>0</v>
      </c>
      <c r="K1612" s="1109">
        <v>0</v>
      </c>
      <c r="L1612" s="1109">
        <v>0</v>
      </c>
      <c r="M1612" s="1109">
        <v>0</v>
      </c>
      <c r="N1612" s="1109">
        <v>0</v>
      </c>
      <c r="O1612" s="1109">
        <v>0</v>
      </c>
      <c r="P1612" s="1109">
        <v>0</v>
      </c>
      <c r="Q1612" s="1109">
        <v>0</v>
      </c>
    </row>
    <row r="1613" spans="1:17">
      <c r="A1613" s="1109">
        <v>17154</v>
      </c>
      <c r="B1613" s="1110" t="s">
        <v>0</v>
      </c>
      <c r="C1613" s="1109">
        <v>10.75</v>
      </c>
      <c r="D1613" s="1109">
        <v>8.9060000000000006</v>
      </c>
      <c r="E1613" s="1109">
        <v>97.1</v>
      </c>
      <c r="F1613" s="1109">
        <v>0</v>
      </c>
      <c r="G1613" s="1110" t="s">
        <v>10840</v>
      </c>
      <c r="H1613" s="1110" t="s">
        <v>4654</v>
      </c>
      <c r="I1613" s="1110" t="s">
        <v>10841</v>
      </c>
      <c r="J1613" s="1109">
        <v>0</v>
      </c>
      <c r="K1613" s="1109">
        <v>0</v>
      </c>
      <c r="L1613" s="1109">
        <v>0</v>
      </c>
      <c r="M1613" s="1109">
        <v>0</v>
      </c>
      <c r="N1613" s="1109">
        <v>0</v>
      </c>
      <c r="O1613" s="1109">
        <v>0</v>
      </c>
      <c r="P1613" s="1109">
        <v>0</v>
      </c>
      <c r="Q1613" s="1109">
        <v>0</v>
      </c>
    </row>
    <row r="1614" spans="1:17">
      <c r="A1614" s="1109">
        <v>17155</v>
      </c>
      <c r="B1614" s="1110" t="s">
        <v>0</v>
      </c>
      <c r="C1614" s="1109">
        <v>10.75</v>
      </c>
      <c r="D1614" s="1109">
        <v>8.9060000000000006</v>
      </c>
      <c r="E1614" s="1109">
        <v>97.1</v>
      </c>
      <c r="F1614" s="1109">
        <v>0</v>
      </c>
      <c r="G1614" s="1110" t="s">
        <v>10840</v>
      </c>
      <c r="H1614" s="1110" t="s">
        <v>4654</v>
      </c>
      <c r="I1614" s="1110" t="s">
        <v>10832</v>
      </c>
      <c r="J1614" s="1109">
        <v>0</v>
      </c>
      <c r="K1614" s="1109">
        <v>0</v>
      </c>
      <c r="L1614" s="1109">
        <v>0</v>
      </c>
      <c r="M1614" s="1109">
        <v>0</v>
      </c>
      <c r="N1614" s="1109">
        <v>0</v>
      </c>
      <c r="O1614" s="1109">
        <v>0</v>
      </c>
      <c r="P1614" s="1109">
        <v>0</v>
      </c>
      <c r="Q1614" s="1109">
        <v>0</v>
      </c>
    </row>
    <row r="1615" spans="1:17">
      <c r="A1615" s="1109">
        <v>17156</v>
      </c>
      <c r="B1615" s="1110" t="s">
        <v>0</v>
      </c>
      <c r="C1615" s="1109">
        <v>10.75</v>
      </c>
      <c r="D1615" s="1109">
        <v>8.9060000000000006</v>
      </c>
      <c r="E1615" s="1109">
        <v>97.1</v>
      </c>
      <c r="F1615" s="1109">
        <v>0</v>
      </c>
      <c r="G1615" s="1110" t="s">
        <v>10840</v>
      </c>
      <c r="H1615" s="1110" t="s">
        <v>4654</v>
      </c>
      <c r="I1615" s="1110" t="s">
        <v>10839</v>
      </c>
      <c r="J1615" s="1109">
        <v>0</v>
      </c>
      <c r="K1615" s="1109">
        <v>0</v>
      </c>
      <c r="L1615" s="1109">
        <v>0</v>
      </c>
      <c r="M1615" s="1109">
        <v>0</v>
      </c>
      <c r="N1615" s="1109">
        <v>0</v>
      </c>
      <c r="O1615" s="1109">
        <v>0</v>
      </c>
      <c r="P1615" s="1109">
        <v>0</v>
      </c>
      <c r="Q1615" s="1109">
        <v>0</v>
      </c>
    </row>
    <row r="1616" spans="1:17">
      <c r="A1616" s="1109">
        <v>17157</v>
      </c>
      <c r="B1616" s="1110" t="s">
        <v>0</v>
      </c>
      <c r="C1616" s="1109">
        <v>10.75</v>
      </c>
      <c r="D1616" s="1109">
        <v>8.9060000000000006</v>
      </c>
      <c r="E1616" s="1109">
        <v>97.1</v>
      </c>
      <c r="F1616" s="1109">
        <v>0</v>
      </c>
      <c r="G1616" s="1110" t="s">
        <v>10842</v>
      </c>
      <c r="H1616" s="1110" t="s">
        <v>4654</v>
      </c>
      <c r="I1616" s="1110" t="s">
        <v>10841</v>
      </c>
      <c r="J1616" s="1109">
        <v>0</v>
      </c>
      <c r="K1616" s="1109">
        <v>0</v>
      </c>
      <c r="L1616" s="1109">
        <v>0</v>
      </c>
      <c r="M1616" s="1109">
        <v>0</v>
      </c>
      <c r="N1616" s="1109">
        <v>0</v>
      </c>
      <c r="O1616" s="1109">
        <v>0</v>
      </c>
      <c r="P1616" s="1109">
        <v>0</v>
      </c>
      <c r="Q1616" s="1109">
        <v>0</v>
      </c>
    </row>
    <row r="1617" spans="1:17">
      <c r="A1617" s="1109">
        <v>17158</v>
      </c>
      <c r="B1617" s="1110" t="s">
        <v>0</v>
      </c>
      <c r="C1617" s="1109">
        <v>10.75</v>
      </c>
      <c r="D1617" s="1109">
        <v>8.9060000000000006</v>
      </c>
      <c r="E1617" s="1109">
        <v>97.1</v>
      </c>
      <c r="F1617" s="1109">
        <v>0</v>
      </c>
      <c r="G1617" s="1110" t="s">
        <v>10842</v>
      </c>
      <c r="H1617" s="1110" t="s">
        <v>4654</v>
      </c>
      <c r="I1617" s="1110" t="s">
        <v>10832</v>
      </c>
      <c r="J1617" s="1109">
        <v>0</v>
      </c>
      <c r="K1617" s="1109">
        <v>0</v>
      </c>
      <c r="L1617" s="1109">
        <v>0</v>
      </c>
      <c r="M1617" s="1109">
        <v>0</v>
      </c>
      <c r="N1617" s="1109">
        <v>0</v>
      </c>
      <c r="O1617" s="1109">
        <v>0</v>
      </c>
      <c r="P1617" s="1109">
        <v>0</v>
      </c>
      <c r="Q1617" s="1109">
        <v>0</v>
      </c>
    </row>
    <row r="1618" spans="1:17">
      <c r="A1618" s="1109">
        <v>17159</v>
      </c>
      <c r="B1618" s="1110" t="s">
        <v>0</v>
      </c>
      <c r="C1618" s="1109">
        <v>10.75</v>
      </c>
      <c r="D1618" s="1109">
        <v>8.9060000000000006</v>
      </c>
      <c r="E1618" s="1109">
        <v>97.1</v>
      </c>
      <c r="F1618" s="1109">
        <v>0</v>
      </c>
      <c r="G1618" s="1110" t="s">
        <v>10842</v>
      </c>
      <c r="H1618" s="1110" t="s">
        <v>4654</v>
      </c>
      <c r="I1618" s="1110" t="s">
        <v>10839</v>
      </c>
      <c r="J1618" s="1109">
        <v>0</v>
      </c>
      <c r="K1618" s="1109">
        <v>0</v>
      </c>
      <c r="L1618" s="1109">
        <v>0</v>
      </c>
      <c r="M1618" s="1109">
        <v>0</v>
      </c>
      <c r="N1618" s="1109">
        <v>0</v>
      </c>
      <c r="O1618" s="1109">
        <v>0</v>
      </c>
      <c r="P1618" s="1109">
        <v>0</v>
      </c>
      <c r="Q1618" s="1109">
        <v>0</v>
      </c>
    </row>
    <row r="1619" spans="1:17">
      <c r="A1619" s="1109">
        <v>17160</v>
      </c>
      <c r="B1619" s="1110" t="s">
        <v>0</v>
      </c>
      <c r="C1619" s="1109">
        <v>10.75</v>
      </c>
      <c r="D1619" s="1109">
        <v>8.9060000000000006</v>
      </c>
      <c r="E1619" s="1109">
        <v>97.1</v>
      </c>
      <c r="F1619" s="1109">
        <v>0</v>
      </c>
      <c r="G1619" s="1110" t="s">
        <v>10784</v>
      </c>
      <c r="H1619" s="1110" t="s">
        <v>4654</v>
      </c>
      <c r="I1619" s="1110" t="s">
        <v>10841</v>
      </c>
      <c r="J1619" s="1109">
        <v>0</v>
      </c>
      <c r="K1619" s="1109">
        <v>0</v>
      </c>
      <c r="L1619" s="1109">
        <v>0</v>
      </c>
      <c r="M1619" s="1109">
        <v>0</v>
      </c>
      <c r="N1619" s="1109">
        <v>0</v>
      </c>
      <c r="O1619" s="1109">
        <v>0</v>
      </c>
      <c r="P1619" s="1109">
        <v>0</v>
      </c>
      <c r="Q1619" s="1109">
        <v>0</v>
      </c>
    </row>
    <row r="1620" spans="1:17">
      <c r="A1620" s="1109">
        <v>17161</v>
      </c>
      <c r="B1620" s="1110" t="s">
        <v>0</v>
      </c>
      <c r="C1620" s="1109">
        <v>10.75</v>
      </c>
      <c r="D1620" s="1109">
        <v>8.9060000000000006</v>
      </c>
      <c r="E1620" s="1109">
        <v>97.1</v>
      </c>
      <c r="F1620" s="1109">
        <v>0</v>
      </c>
      <c r="G1620" s="1110" t="s">
        <v>10784</v>
      </c>
      <c r="H1620" s="1110" t="s">
        <v>4654</v>
      </c>
      <c r="I1620" s="1110" t="s">
        <v>10832</v>
      </c>
      <c r="J1620" s="1109">
        <v>0</v>
      </c>
      <c r="K1620" s="1109">
        <v>0</v>
      </c>
      <c r="L1620" s="1109">
        <v>0</v>
      </c>
      <c r="M1620" s="1109">
        <v>0</v>
      </c>
      <c r="N1620" s="1109">
        <v>0</v>
      </c>
      <c r="O1620" s="1109">
        <v>0</v>
      </c>
      <c r="P1620" s="1109">
        <v>0</v>
      </c>
      <c r="Q1620" s="1109">
        <v>0</v>
      </c>
    </row>
    <row r="1621" spans="1:17">
      <c r="A1621" s="1109">
        <v>17162</v>
      </c>
      <c r="B1621" s="1110" t="s">
        <v>0</v>
      </c>
      <c r="C1621" s="1109">
        <v>10.75</v>
      </c>
      <c r="D1621" s="1109">
        <v>8.9060000000000006</v>
      </c>
      <c r="E1621" s="1109">
        <v>97.1</v>
      </c>
      <c r="F1621" s="1109">
        <v>0</v>
      </c>
      <c r="G1621" s="1110" t="s">
        <v>10784</v>
      </c>
      <c r="H1621" s="1110" t="s">
        <v>4654</v>
      </c>
      <c r="I1621" s="1110" t="s">
        <v>10839</v>
      </c>
      <c r="J1621" s="1109">
        <v>0</v>
      </c>
      <c r="K1621" s="1109">
        <v>0</v>
      </c>
      <c r="L1621" s="1109">
        <v>0</v>
      </c>
      <c r="M1621" s="1109">
        <v>0</v>
      </c>
      <c r="N1621" s="1109">
        <v>0</v>
      </c>
      <c r="O1621" s="1109">
        <v>0</v>
      </c>
      <c r="P1621" s="1109">
        <v>0</v>
      </c>
      <c r="Q1621" s="1109">
        <v>0</v>
      </c>
    </row>
    <row r="1622" spans="1:17">
      <c r="A1622" s="1109">
        <v>17163</v>
      </c>
      <c r="B1622" s="1110" t="s">
        <v>0</v>
      </c>
      <c r="C1622" s="1109">
        <v>10.75</v>
      </c>
      <c r="D1622" s="1109">
        <v>8.9060000000000006</v>
      </c>
      <c r="E1622" s="1109">
        <v>97.1</v>
      </c>
      <c r="F1622" s="1109">
        <v>0</v>
      </c>
      <c r="G1622" s="1110" t="s">
        <v>10741</v>
      </c>
      <c r="H1622" s="1110" t="s">
        <v>4654</v>
      </c>
      <c r="I1622" s="1110" t="s">
        <v>10841</v>
      </c>
      <c r="J1622" s="1109">
        <v>0</v>
      </c>
      <c r="K1622" s="1109">
        <v>0</v>
      </c>
      <c r="L1622" s="1109">
        <v>0</v>
      </c>
      <c r="M1622" s="1109">
        <v>0</v>
      </c>
      <c r="N1622" s="1109">
        <v>0</v>
      </c>
      <c r="O1622" s="1109">
        <v>0</v>
      </c>
      <c r="P1622" s="1109">
        <v>0</v>
      </c>
      <c r="Q1622" s="1109">
        <v>0</v>
      </c>
    </row>
    <row r="1623" spans="1:17">
      <c r="A1623" s="1109">
        <v>17164</v>
      </c>
      <c r="B1623" s="1110" t="s">
        <v>0</v>
      </c>
      <c r="C1623" s="1109">
        <v>10.75</v>
      </c>
      <c r="D1623" s="1109">
        <v>8.9060000000000006</v>
      </c>
      <c r="E1623" s="1109">
        <v>97.1</v>
      </c>
      <c r="F1623" s="1109">
        <v>0</v>
      </c>
      <c r="G1623" s="1110" t="s">
        <v>10741</v>
      </c>
      <c r="H1623" s="1110" t="s">
        <v>4654</v>
      </c>
      <c r="I1623" s="1110" t="s">
        <v>10832</v>
      </c>
      <c r="J1623" s="1109">
        <v>0</v>
      </c>
      <c r="K1623" s="1109">
        <v>0</v>
      </c>
      <c r="L1623" s="1109">
        <v>0</v>
      </c>
      <c r="M1623" s="1109">
        <v>0</v>
      </c>
      <c r="N1623" s="1109">
        <v>0</v>
      </c>
      <c r="O1623" s="1109">
        <v>0</v>
      </c>
      <c r="P1623" s="1109">
        <v>0</v>
      </c>
      <c r="Q1623" s="1109">
        <v>0</v>
      </c>
    </row>
    <row r="1624" spans="1:17">
      <c r="A1624" s="1109">
        <v>17165</v>
      </c>
      <c r="B1624" s="1110" t="s">
        <v>0</v>
      </c>
      <c r="C1624" s="1109">
        <v>10.75</v>
      </c>
      <c r="D1624" s="1109">
        <v>8.9060000000000006</v>
      </c>
      <c r="E1624" s="1109">
        <v>97.1</v>
      </c>
      <c r="F1624" s="1109">
        <v>0</v>
      </c>
      <c r="G1624" s="1110" t="s">
        <v>10741</v>
      </c>
      <c r="H1624" s="1110" t="s">
        <v>4654</v>
      </c>
      <c r="I1624" s="1110" t="s">
        <v>10839</v>
      </c>
      <c r="J1624" s="1109">
        <v>0</v>
      </c>
      <c r="K1624" s="1109">
        <v>0</v>
      </c>
      <c r="L1624" s="1109">
        <v>0</v>
      </c>
      <c r="M1624" s="1109">
        <v>0</v>
      </c>
      <c r="N1624" s="1109">
        <v>0</v>
      </c>
      <c r="O1624" s="1109">
        <v>0</v>
      </c>
      <c r="P1624" s="1109">
        <v>0</v>
      </c>
      <c r="Q1624" s="1109">
        <v>0</v>
      </c>
    </row>
    <row r="1625" spans="1:17">
      <c r="A1625" s="1109">
        <v>17166</v>
      </c>
      <c r="B1625" s="1110" t="s">
        <v>0</v>
      </c>
      <c r="C1625" s="1109">
        <v>10.75</v>
      </c>
      <c r="D1625" s="1109">
        <v>8.9060000000000006</v>
      </c>
      <c r="E1625" s="1109">
        <v>97.1</v>
      </c>
      <c r="F1625" s="1109">
        <v>0</v>
      </c>
      <c r="G1625" s="1110" t="s">
        <v>10833</v>
      </c>
      <c r="H1625" s="1110" t="s">
        <v>4654</v>
      </c>
      <c r="I1625" s="1110" t="s">
        <v>10841</v>
      </c>
      <c r="J1625" s="1109">
        <v>0</v>
      </c>
      <c r="K1625" s="1109">
        <v>0</v>
      </c>
      <c r="L1625" s="1109">
        <v>0</v>
      </c>
      <c r="M1625" s="1109">
        <v>0</v>
      </c>
      <c r="N1625" s="1109">
        <v>0</v>
      </c>
      <c r="O1625" s="1109">
        <v>0</v>
      </c>
      <c r="P1625" s="1109">
        <v>0</v>
      </c>
      <c r="Q1625" s="1109">
        <v>0</v>
      </c>
    </row>
    <row r="1626" spans="1:17">
      <c r="A1626" s="1109">
        <v>17167</v>
      </c>
      <c r="B1626" s="1110" t="s">
        <v>0</v>
      </c>
      <c r="C1626" s="1109">
        <v>10.75</v>
      </c>
      <c r="D1626" s="1109">
        <v>8.9060000000000006</v>
      </c>
      <c r="E1626" s="1109">
        <v>97.1</v>
      </c>
      <c r="F1626" s="1109">
        <v>0</v>
      </c>
      <c r="G1626" s="1110" t="s">
        <v>10833</v>
      </c>
      <c r="H1626" s="1110" t="s">
        <v>4654</v>
      </c>
      <c r="I1626" s="1110" t="s">
        <v>10832</v>
      </c>
      <c r="J1626" s="1109">
        <v>0</v>
      </c>
      <c r="K1626" s="1109">
        <v>0</v>
      </c>
      <c r="L1626" s="1109">
        <v>0</v>
      </c>
      <c r="M1626" s="1109">
        <v>0</v>
      </c>
      <c r="N1626" s="1109">
        <v>0</v>
      </c>
      <c r="O1626" s="1109">
        <v>0</v>
      </c>
      <c r="P1626" s="1109">
        <v>0</v>
      </c>
      <c r="Q1626" s="1109">
        <v>0</v>
      </c>
    </row>
    <row r="1627" spans="1:17">
      <c r="A1627" s="1109">
        <v>17168</v>
      </c>
      <c r="B1627" s="1110" t="s">
        <v>0</v>
      </c>
      <c r="C1627" s="1109">
        <v>10.75</v>
      </c>
      <c r="D1627" s="1109">
        <v>8.9060000000000006</v>
      </c>
      <c r="E1627" s="1109">
        <v>97.1</v>
      </c>
      <c r="F1627" s="1109">
        <v>0</v>
      </c>
      <c r="G1627" s="1110" t="s">
        <v>10833</v>
      </c>
      <c r="H1627" s="1110" t="s">
        <v>4654</v>
      </c>
      <c r="I1627" s="1110" t="s">
        <v>10839</v>
      </c>
      <c r="J1627" s="1109">
        <v>0</v>
      </c>
      <c r="K1627" s="1109">
        <v>0</v>
      </c>
      <c r="L1627" s="1109">
        <v>0</v>
      </c>
      <c r="M1627" s="1109">
        <v>0</v>
      </c>
      <c r="N1627" s="1109">
        <v>0</v>
      </c>
      <c r="O1627" s="1109">
        <v>0</v>
      </c>
      <c r="P1627" s="1109">
        <v>0</v>
      </c>
      <c r="Q1627" s="1109">
        <v>0</v>
      </c>
    </row>
    <row r="1628" spans="1:17">
      <c r="A1628" s="1109">
        <v>17169</v>
      </c>
      <c r="B1628" s="1110" t="s">
        <v>0</v>
      </c>
      <c r="C1628" s="1109">
        <v>10.75</v>
      </c>
      <c r="D1628" s="1109">
        <v>8.9060000000000006</v>
      </c>
      <c r="E1628" s="1109">
        <v>97.1</v>
      </c>
      <c r="F1628" s="1109">
        <v>0</v>
      </c>
      <c r="G1628" s="1110" t="s">
        <v>10753</v>
      </c>
      <c r="H1628" s="1110" t="s">
        <v>4654</v>
      </c>
      <c r="I1628" s="1110" t="s">
        <v>10841</v>
      </c>
      <c r="J1628" s="1109">
        <v>0</v>
      </c>
      <c r="K1628" s="1109">
        <v>0</v>
      </c>
      <c r="L1628" s="1109">
        <v>0</v>
      </c>
      <c r="M1628" s="1109">
        <v>0</v>
      </c>
      <c r="N1628" s="1109">
        <v>0</v>
      </c>
      <c r="O1628" s="1109">
        <v>0</v>
      </c>
      <c r="P1628" s="1109">
        <v>0</v>
      </c>
      <c r="Q1628" s="1109">
        <v>0</v>
      </c>
    </row>
    <row r="1629" spans="1:17">
      <c r="A1629" s="1109">
        <v>17170</v>
      </c>
      <c r="B1629" s="1110" t="s">
        <v>0</v>
      </c>
      <c r="C1629" s="1109">
        <v>10.75</v>
      </c>
      <c r="D1629" s="1109">
        <v>8.9060000000000006</v>
      </c>
      <c r="E1629" s="1109">
        <v>97.1</v>
      </c>
      <c r="F1629" s="1109">
        <v>0</v>
      </c>
      <c r="G1629" s="1110" t="s">
        <v>10753</v>
      </c>
      <c r="H1629" s="1110" t="s">
        <v>4654</v>
      </c>
      <c r="I1629" s="1110" t="s">
        <v>10832</v>
      </c>
      <c r="J1629" s="1109">
        <v>0</v>
      </c>
      <c r="K1629" s="1109">
        <v>0</v>
      </c>
      <c r="L1629" s="1109">
        <v>0</v>
      </c>
      <c r="M1629" s="1109">
        <v>0</v>
      </c>
      <c r="N1629" s="1109">
        <v>0</v>
      </c>
      <c r="O1629" s="1109">
        <v>0</v>
      </c>
      <c r="P1629" s="1109">
        <v>0</v>
      </c>
      <c r="Q1629" s="1109">
        <v>0</v>
      </c>
    </row>
    <row r="1630" spans="1:17">
      <c r="A1630" s="1109">
        <v>17171</v>
      </c>
      <c r="B1630" s="1110" t="s">
        <v>0</v>
      </c>
      <c r="C1630" s="1109">
        <v>10.75</v>
      </c>
      <c r="D1630" s="1109">
        <v>8.9060000000000006</v>
      </c>
      <c r="E1630" s="1109">
        <v>97.1</v>
      </c>
      <c r="F1630" s="1109">
        <v>0</v>
      </c>
      <c r="G1630" s="1110" t="s">
        <v>10753</v>
      </c>
      <c r="H1630" s="1110" t="s">
        <v>4654</v>
      </c>
      <c r="I1630" s="1110" t="s">
        <v>10839</v>
      </c>
      <c r="J1630" s="1109">
        <v>0</v>
      </c>
      <c r="K1630" s="1109">
        <v>0</v>
      </c>
      <c r="L1630" s="1109">
        <v>0</v>
      </c>
      <c r="M1630" s="1109">
        <v>0</v>
      </c>
      <c r="N1630" s="1109">
        <v>0</v>
      </c>
      <c r="O1630" s="1109">
        <v>0</v>
      </c>
      <c r="P1630" s="1109">
        <v>0</v>
      </c>
      <c r="Q1630" s="1109">
        <v>0</v>
      </c>
    </row>
    <row r="1631" spans="1:17">
      <c r="A1631" s="1109">
        <v>17172</v>
      </c>
      <c r="B1631" s="1110" t="s">
        <v>0</v>
      </c>
      <c r="C1631" s="1109">
        <v>10.75</v>
      </c>
      <c r="D1631" s="1109">
        <v>8.9060000000000006</v>
      </c>
      <c r="E1631" s="1109">
        <v>97.1</v>
      </c>
      <c r="F1631" s="1109">
        <v>0</v>
      </c>
      <c r="G1631" s="1110" t="s">
        <v>10739</v>
      </c>
      <c r="H1631" s="1110" t="s">
        <v>4654</v>
      </c>
      <c r="I1631" s="1110" t="s">
        <v>10841</v>
      </c>
      <c r="J1631" s="1109">
        <v>0</v>
      </c>
      <c r="K1631" s="1109">
        <v>0</v>
      </c>
      <c r="L1631" s="1109">
        <v>0</v>
      </c>
      <c r="M1631" s="1109">
        <v>0</v>
      </c>
      <c r="N1631" s="1109">
        <v>0</v>
      </c>
      <c r="O1631" s="1109">
        <v>0</v>
      </c>
      <c r="P1631" s="1109">
        <v>0</v>
      </c>
      <c r="Q1631" s="1109">
        <v>0</v>
      </c>
    </row>
    <row r="1632" spans="1:17">
      <c r="A1632" s="1109">
        <v>17173</v>
      </c>
      <c r="B1632" s="1110" t="s">
        <v>0</v>
      </c>
      <c r="C1632" s="1109">
        <v>10.75</v>
      </c>
      <c r="D1632" s="1109">
        <v>8.9060000000000006</v>
      </c>
      <c r="E1632" s="1109">
        <v>97.1</v>
      </c>
      <c r="F1632" s="1109">
        <v>0</v>
      </c>
      <c r="G1632" s="1110" t="s">
        <v>10739</v>
      </c>
      <c r="H1632" s="1110" t="s">
        <v>4654</v>
      </c>
      <c r="I1632" s="1110" t="s">
        <v>10832</v>
      </c>
      <c r="J1632" s="1109">
        <v>0</v>
      </c>
      <c r="K1632" s="1109">
        <v>0</v>
      </c>
      <c r="L1632" s="1109">
        <v>0</v>
      </c>
      <c r="M1632" s="1109">
        <v>0</v>
      </c>
      <c r="N1632" s="1109">
        <v>0</v>
      </c>
      <c r="O1632" s="1109">
        <v>0</v>
      </c>
      <c r="P1632" s="1109">
        <v>0</v>
      </c>
      <c r="Q1632" s="1109">
        <v>0</v>
      </c>
    </row>
    <row r="1633" spans="1:17">
      <c r="A1633" s="1109">
        <v>17174</v>
      </c>
      <c r="B1633" s="1110" t="s">
        <v>0</v>
      </c>
      <c r="C1633" s="1109">
        <v>10.75</v>
      </c>
      <c r="D1633" s="1109">
        <v>8.9060000000000006</v>
      </c>
      <c r="E1633" s="1109">
        <v>97.1</v>
      </c>
      <c r="F1633" s="1109">
        <v>0</v>
      </c>
      <c r="G1633" s="1110" t="s">
        <v>10739</v>
      </c>
      <c r="H1633" s="1110" t="s">
        <v>4654</v>
      </c>
      <c r="I1633" s="1110" t="s">
        <v>10839</v>
      </c>
      <c r="J1633" s="1109">
        <v>0</v>
      </c>
      <c r="K1633" s="1109">
        <v>0</v>
      </c>
      <c r="L1633" s="1109">
        <v>0</v>
      </c>
      <c r="M1633" s="1109">
        <v>0</v>
      </c>
      <c r="N1633" s="1109">
        <v>0</v>
      </c>
      <c r="O1633" s="1109">
        <v>0</v>
      </c>
      <c r="P1633" s="1109">
        <v>0</v>
      </c>
      <c r="Q1633" s="1109">
        <v>0</v>
      </c>
    </row>
    <row r="1634" spans="1:17">
      <c r="A1634" s="1109">
        <v>17175</v>
      </c>
      <c r="B1634" s="1110" t="s">
        <v>0</v>
      </c>
      <c r="C1634" s="1109">
        <v>10.75</v>
      </c>
      <c r="D1634" s="1109">
        <v>9.032</v>
      </c>
      <c r="E1634" s="1109">
        <v>91.2</v>
      </c>
      <c r="F1634" s="1109">
        <v>0</v>
      </c>
      <c r="G1634" s="1110" t="s">
        <v>10840</v>
      </c>
      <c r="H1634" s="1110" t="s">
        <v>4654</v>
      </c>
      <c r="I1634" s="1110" t="s">
        <v>10841</v>
      </c>
      <c r="J1634" s="1109">
        <v>0</v>
      </c>
      <c r="K1634" s="1109">
        <v>0</v>
      </c>
      <c r="L1634" s="1109">
        <v>0</v>
      </c>
      <c r="M1634" s="1109">
        <v>0</v>
      </c>
      <c r="N1634" s="1109">
        <v>0</v>
      </c>
      <c r="O1634" s="1109">
        <v>0</v>
      </c>
      <c r="P1634" s="1109">
        <v>0</v>
      </c>
      <c r="Q1634" s="1109">
        <v>0</v>
      </c>
    </row>
    <row r="1635" spans="1:17">
      <c r="A1635" s="1109">
        <v>17176</v>
      </c>
      <c r="B1635" s="1110" t="s">
        <v>0</v>
      </c>
      <c r="C1635" s="1109">
        <v>10.75</v>
      </c>
      <c r="D1635" s="1109">
        <v>9.032</v>
      </c>
      <c r="E1635" s="1109">
        <v>91.2</v>
      </c>
      <c r="F1635" s="1109">
        <v>0</v>
      </c>
      <c r="G1635" s="1110" t="s">
        <v>10840</v>
      </c>
      <c r="H1635" s="1110" t="s">
        <v>4654</v>
      </c>
      <c r="I1635" s="1110" t="s">
        <v>10832</v>
      </c>
      <c r="J1635" s="1109">
        <v>0</v>
      </c>
      <c r="K1635" s="1109">
        <v>0</v>
      </c>
      <c r="L1635" s="1109">
        <v>0</v>
      </c>
      <c r="M1635" s="1109">
        <v>0</v>
      </c>
      <c r="N1635" s="1109">
        <v>0</v>
      </c>
      <c r="O1635" s="1109">
        <v>0</v>
      </c>
      <c r="P1635" s="1109">
        <v>0</v>
      </c>
      <c r="Q1635" s="1109">
        <v>0</v>
      </c>
    </row>
    <row r="1636" spans="1:17">
      <c r="A1636" s="1109">
        <v>17177</v>
      </c>
      <c r="B1636" s="1110" t="s">
        <v>0</v>
      </c>
      <c r="C1636" s="1109">
        <v>10.75</v>
      </c>
      <c r="D1636" s="1109">
        <v>9.032</v>
      </c>
      <c r="E1636" s="1109">
        <v>91.2</v>
      </c>
      <c r="F1636" s="1109">
        <v>0</v>
      </c>
      <c r="G1636" s="1110" t="s">
        <v>10840</v>
      </c>
      <c r="H1636" s="1110" t="s">
        <v>4654</v>
      </c>
      <c r="I1636" s="1110" t="s">
        <v>10839</v>
      </c>
      <c r="J1636" s="1109">
        <v>0</v>
      </c>
      <c r="K1636" s="1109">
        <v>0</v>
      </c>
      <c r="L1636" s="1109">
        <v>0</v>
      </c>
      <c r="M1636" s="1109">
        <v>0</v>
      </c>
      <c r="N1636" s="1109">
        <v>0</v>
      </c>
      <c r="O1636" s="1109">
        <v>0</v>
      </c>
      <c r="P1636" s="1109">
        <v>0</v>
      </c>
      <c r="Q1636" s="1109">
        <v>0</v>
      </c>
    </row>
    <row r="1637" spans="1:17">
      <c r="A1637" s="1109">
        <v>17178</v>
      </c>
      <c r="B1637" s="1110" t="s">
        <v>0</v>
      </c>
      <c r="C1637" s="1109">
        <v>10.75</v>
      </c>
      <c r="D1637" s="1109">
        <v>9.032</v>
      </c>
      <c r="E1637" s="1109">
        <v>91.2</v>
      </c>
      <c r="F1637" s="1109">
        <v>0</v>
      </c>
      <c r="G1637" s="1110" t="s">
        <v>10842</v>
      </c>
      <c r="H1637" s="1110" t="s">
        <v>4654</v>
      </c>
      <c r="I1637" s="1110" t="s">
        <v>10841</v>
      </c>
      <c r="J1637" s="1109">
        <v>0</v>
      </c>
      <c r="K1637" s="1109">
        <v>0</v>
      </c>
      <c r="L1637" s="1109">
        <v>0</v>
      </c>
      <c r="M1637" s="1109">
        <v>0</v>
      </c>
      <c r="N1637" s="1109">
        <v>0</v>
      </c>
      <c r="O1637" s="1109">
        <v>0</v>
      </c>
      <c r="P1637" s="1109">
        <v>0</v>
      </c>
      <c r="Q1637" s="1109">
        <v>0</v>
      </c>
    </row>
    <row r="1638" spans="1:17">
      <c r="A1638" s="1109">
        <v>17179</v>
      </c>
      <c r="B1638" s="1110" t="s">
        <v>0</v>
      </c>
      <c r="C1638" s="1109">
        <v>10.75</v>
      </c>
      <c r="D1638" s="1109">
        <v>9.032</v>
      </c>
      <c r="E1638" s="1109">
        <v>91.2</v>
      </c>
      <c r="F1638" s="1109">
        <v>0</v>
      </c>
      <c r="G1638" s="1110" t="s">
        <v>10842</v>
      </c>
      <c r="H1638" s="1110" t="s">
        <v>4654</v>
      </c>
      <c r="I1638" s="1110" t="s">
        <v>10832</v>
      </c>
      <c r="J1638" s="1109">
        <v>0</v>
      </c>
      <c r="K1638" s="1109">
        <v>0</v>
      </c>
      <c r="L1638" s="1109">
        <v>0</v>
      </c>
      <c r="M1638" s="1109">
        <v>0</v>
      </c>
      <c r="N1638" s="1109">
        <v>0</v>
      </c>
      <c r="O1638" s="1109">
        <v>0</v>
      </c>
      <c r="P1638" s="1109">
        <v>0</v>
      </c>
      <c r="Q1638" s="1109">
        <v>0</v>
      </c>
    </row>
    <row r="1639" spans="1:17">
      <c r="A1639" s="1109">
        <v>17180</v>
      </c>
      <c r="B1639" s="1110" t="s">
        <v>0</v>
      </c>
      <c r="C1639" s="1109">
        <v>10.75</v>
      </c>
      <c r="D1639" s="1109">
        <v>9.032</v>
      </c>
      <c r="E1639" s="1109">
        <v>91.2</v>
      </c>
      <c r="F1639" s="1109">
        <v>0</v>
      </c>
      <c r="G1639" s="1110" t="s">
        <v>10842</v>
      </c>
      <c r="H1639" s="1110" t="s">
        <v>4654</v>
      </c>
      <c r="I1639" s="1110" t="s">
        <v>10839</v>
      </c>
      <c r="J1639" s="1109">
        <v>0</v>
      </c>
      <c r="K1639" s="1109">
        <v>0</v>
      </c>
      <c r="L1639" s="1109">
        <v>0</v>
      </c>
      <c r="M1639" s="1109">
        <v>0</v>
      </c>
      <c r="N1639" s="1109">
        <v>0</v>
      </c>
      <c r="O1639" s="1109">
        <v>0</v>
      </c>
      <c r="P1639" s="1109">
        <v>0</v>
      </c>
      <c r="Q1639" s="1109">
        <v>0</v>
      </c>
    </row>
    <row r="1640" spans="1:17">
      <c r="A1640" s="1109">
        <v>17181</v>
      </c>
      <c r="B1640" s="1110" t="s">
        <v>0</v>
      </c>
      <c r="C1640" s="1109">
        <v>10.75</v>
      </c>
      <c r="D1640" s="1109">
        <v>9.032</v>
      </c>
      <c r="E1640" s="1109">
        <v>91.2</v>
      </c>
      <c r="F1640" s="1109">
        <v>0</v>
      </c>
      <c r="G1640" s="1110" t="s">
        <v>10784</v>
      </c>
      <c r="H1640" s="1110" t="s">
        <v>4654</v>
      </c>
      <c r="I1640" s="1110" t="s">
        <v>10841</v>
      </c>
      <c r="J1640" s="1109">
        <v>0</v>
      </c>
      <c r="K1640" s="1109">
        <v>0</v>
      </c>
      <c r="L1640" s="1109">
        <v>0</v>
      </c>
      <c r="M1640" s="1109">
        <v>0</v>
      </c>
      <c r="N1640" s="1109">
        <v>0</v>
      </c>
      <c r="O1640" s="1109">
        <v>0</v>
      </c>
      <c r="P1640" s="1109">
        <v>0</v>
      </c>
      <c r="Q1640" s="1109">
        <v>0</v>
      </c>
    </row>
    <row r="1641" spans="1:17">
      <c r="A1641" s="1109">
        <v>17182</v>
      </c>
      <c r="B1641" s="1110" t="s">
        <v>0</v>
      </c>
      <c r="C1641" s="1109">
        <v>10.75</v>
      </c>
      <c r="D1641" s="1109">
        <v>9.032</v>
      </c>
      <c r="E1641" s="1109">
        <v>91.2</v>
      </c>
      <c r="F1641" s="1109">
        <v>0</v>
      </c>
      <c r="G1641" s="1110" t="s">
        <v>10784</v>
      </c>
      <c r="H1641" s="1110" t="s">
        <v>4654</v>
      </c>
      <c r="I1641" s="1110" t="s">
        <v>10832</v>
      </c>
      <c r="J1641" s="1109">
        <v>0</v>
      </c>
      <c r="K1641" s="1109">
        <v>0</v>
      </c>
      <c r="L1641" s="1109">
        <v>0</v>
      </c>
      <c r="M1641" s="1109">
        <v>0</v>
      </c>
      <c r="N1641" s="1109">
        <v>0</v>
      </c>
      <c r="O1641" s="1109">
        <v>0</v>
      </c>
      <c r="P1641" s="1109">
        <v>0</v>
      </c>
      <c r="Q1641" s="1109">
        <v>0</v>
      </c>
    </row>
    <row r="1642" spans="1:17">
      <c r="A1642" s="1109">
        <v>17183</v>
      </c>
      <c r="B1642" s="1110" t="s">
        <v>0</v>
      </c>
      <c r="C1642" s="1109">
        <v>10.75</v>
      </c>
      <c r="D1642" s="1109">
        <v>9.032</v>
      </c>
      <c r="E1642" s="1109">
        <v>91.2</v>
      </c>
      <c r="F1642" s="1109">
        <v>0</v>
      </c>
      <c r="G1642" s="1110" t="s">
        <v>10784</v>
      </c>
      <c r="H1642" s="1110" t="s">
        <v>4654</v>
      </c>
      <c r="I1642" s="1110" t="s">
        <v>10839</v>
      </c>
      <c r="J1642" s="1109">
        <v>0</v>
      </c>
      <c r="K1642" s="1109">
        <v>0</v>
      </c>
      <c r="L1642" s="1109">
        <v>0</v>
      </c>
      <c r="M1642" s="1109">
        <v>0</v>
      </c>
      <c r="N1642" s="1109">
        <v>0</v>
      </c>
      <c r="O1642" s="1109">
        <v>0</v>
      </c>
      <c r="P1642" s="1109">
        <v>0</v>
      </c>
      <c r="Q1642" s="1109">
        <v>0</v>
      </c>
    </row>
    <row r="1643" spans="1:17">
      <c r="A1643" s="1109">
        <v>17184</v>
      </c>
      <c r="B1643" s="1110" t="s">
        <v>0</v>
      </c>
      <c r="C1643" s="1109">
        <v>10.75</v>
      </c>
      <c r="D1643" s="1109">
        <v>9.032</v>
      </c>
      <c r="E1643" s="1109">
        <v>91.2</v>
      </c>
      <c r="F1643" s="1109">
        <v>0</v>
      </c>
      <c r="G1643" s="1110" t="s">
        <v>10741</v>
      </c>
      <c r="H1643" s="1110" t="s">
        <v>4654</v>
      </c>
      <c r="I1643" s="1110" t="s">
        <v>10841</v>
      </c>
      <c r="J1643" s="1109">
        <v>0</v>
      </c>
      <c r="K1643" s="1109">
        <v>0</v>
      </c>
      <c r="L1643" s="1109">
        <v>0</v>
      </c>
      <c r="M1643" s="1109">
        <v>0</v>
      </c>
      <c r="N1643" s="1109">
        <v>0</v>
      </c>
      <c r="O1643" s="1109">
        <v>0</v>
      </c>
      <c r="P1643" s="1109">
        <v>0</v>
      </c>
      <c r="Q1643" s="1109">
        <v>0</v>
      </c>
    </row>
    <row r="1644" spans="1:17">
      <c r="A1644" s="1109">
        <v>17185</v>
      </c>
      <c r="B1644" s="1110" t="s">
        <v>0</v>
      </c>
      <c r="C1644" s="1109">
        <v>10.75</v>
      </c>
      <c r="D1644" s="1109">
        <v>9.032</v>
      </c>
      <c r="E1644" s="1109">
        <v>91.2</v>
      </c>
      <c r="F1644" s="1109">
        <v>0</v>
      </c>
      <c r="G1644" s="1110" t="s">
        <v>10741</v>
      </c>
      <c r="H1644" s="1110" t="s">
        <v>4654</v>
      </c>
      <c r="I1644" s="1110" t="s">
        <v>10832</v>
      </c>
      <c r="J1644" s="1109">
        <v>0</v>
      </c>
      <c r="K1644" s="1109">
        <v>0</v>
      </c>
      <c r="L1644" s="1109">
        <v>0</v>
      </c>
      <c r="M1644" s="1109">
        <v>0</v>
      </c>
      <c r="N1644" s="1109">
        <v>0</v>
      </c>
      <c r="O1644" s="1109">
        <v>0</v>
      </c>
      <c r="P1644" s="1109">
        <v>0</v>
      </c>
      <c r="Q1644" s="1109">
        <v>0</v>
      </c>
    </row>
    <row r="1645" spans="1:17">
      <c r="A1645" s="1109">
        <v>17186</v>
      </c>
      <c r="B1645" s="1110" t="s">
        <v>0</v>
      </c>
      <c r="C1645" s="1109">
        <v>10.75</v>
      </c>
      <c r="D1645" s="1109">
        <v>9.032</v>
      </c>
      <c r="E1645" s="1109">
        <v>91.2</v>
      </c>
      <c r="F1645" s="1109">
        <v>0</v>
      </c>
      <c r="G1645" s="1110" t="s">
        <v>10741</v>
      </c>
      <c r="H1645" s="1110" t="s">
        <v>4654</v>
      </c>
      <c r="I1645" s="1110" t="s">
        <v>10839</v>
      </c>
      <c r="J1645" s="1109">
        <v>0</v>
      </c>
      <c r="K1645" s="1109">
        <v>0</v>
      </c>
      <c r="L1645" s="1109">
        <v>0</v>
      </c>
      <c r="M1645" s="1109">
        <v>0</v>
      </c>
      <c r="N1645" s="1109">
        <v>0</v>
      </c>
      <c r="O1645" s="1109">
        <v>0</v>
      </c>
      <c r="P1645" s="1109">
        <v>0</v>
      </c>
      <c r="Q1645" s="1109">
        <v>0</v>
      </c>
    </row>
    <row r="1646" spans="1:17">
      <c r="A1646" s="1109">
        <v>17187</v>
      </c>
      <c r="B1646" s="1110" t="s">
        <v>0</v>
      </c>
      <c r="C1646" s="1109">
        <v>10.75</v>
      </c>
      <c r="D1646" s="1109">
        <v>9.032</v>
      </c>
      <c r="E1646" s="1109">
        <v>91.2</v>
      </c>
      <c r="F1646" s="1109">
        <v>0</v>
      </c>
      <c r="G1646" s="1110" t="s">
        <v>10833</v>
      </c>
      <c r="H1646" s="1110" t="s">
        <v>4654</v>
      </c>
      <c r="I1646" s="1110" t="s">
        <v>10841</v>
      </c>
      <c r="J1646" s="1109">
        <v>0</v>
      </c>
      <c r="K1646" s="1109">
        <v>0</v>
      </c>
      <c r="L1646" s="1109">
        <v>0</v>
      </c>
      <c r="M1646" s="1109">
        <v>0</v>
      </c>
      <c r="N1646" s="1109">
        <v>0</v>
      </c>
      <c r="O1646" s="1109">
        <v>0</v>
      </c>
      <c r="P1646" s="1109">
        <v>0</v>
      </c>
      <c r="Q1646" s="1109">
        <v>0</v>
      </c>
    </row>
    <row r="1647" spans="1:17">
      <c r="A1647" s="1109">
        <v>17188</v>
      </c>
      <c r="B1647" s="1110" t="s">
        <v>0</v>
      </c>
      <c r="C1647" s="1109">
        <v>10.75</v>
      </c>
      <c r="D1647" s="1109">
        <v>9.032</v>
      </c>
      <c r="E1647" s="1109">
        <v>91.2</v>
      </c>
      <c r="F1647" s="1109">
        <v>0</v>
      </c>
      <c r="G1647" s="1110" t="s">
        <v>10833</v>
      </c>
      <c r="H1647" s="1110" t="s">
        <v>4654</v>
      </c>
      <c r="I1647" s="1110" t="s">
        <v>10832</v>
      </c>
      <c r="J1647" s="1109">
        <v>0</v>
      </c>
      <c r="K1647" s="1109">
        <v>0</v>
      </c>
      <c r="L1647" s="1109">
        <v>0</v>
      </c>
      <c r="M1647" s="1109">
        <v>0</v>
      </c>
      <c r="N1647" s="1109">
        <v>0</v>
      </c>
      <c r="O1647" s="1109">
        <v>0</v>
      </c>
      <c r="P1647" s="1109">
        <v>0</v>
      </c>
      <c r="Q1647" s="1109">
        <v>0</v>
      </c>
    </row>
    <row r="1648" spans="1:17">
      <c r="A1648" s="1109">
        <v>17189</v>
      </c>
      <c r="B1648" s="1110" t="s">
        <v>0</v>
      </c>
      <c r="C1648" s="1109">
        <v>10.75</v>
      </c>
      <c r="D1648" s="1109">
        <v>9.032</v>
      </c>
      <c r="E1648" s="1109">
        <v>91.2</v>
      </c>
      <c r="F1648" s="1109">
        <v>0</v>
      </c>
      <c r="G1648" s="1110" t="s">
        <v>10833</v>
      </c>
      <c r="H1648" s="1110" t="s">
        <v>4654</v>
      </c>
      <c r="I1648" s="1110" t="s">
        <v>10839</v>
      </c>
      <c r="J1648" s="1109">
        <v>0</v>
      </c>
      <c r="K1648" s="1109">
        <v>0</v>
      </c>
      <c r="L1648" s="1109">
        <v>0</v>
      </c>
      <c r="M1648" s="1109">
        <v>0</v>
      </c>
      <c r="N1648" s="1109">
        <v>0</v>
      </c>
      <c r="O1648" s="1109">
        <v>0</v>
      </c>
      <c r="P1648" s="1109">
        <v>0</v>
      </c>
      <c r="Q1648" s="1109">
        <v>0</v>
      </c>
    </row>
    <row r="1649" spans="1:17">
      <c r="A1649" s="1109">
        <v>17190</v>
      </c>
      <c r="B1649" s="1110" t="s">
        <v>0</v>
      </c>
      <c r="C1649" s="1109">
        <v>10.75</v>
      </c>
      <c r="D1649" s="1109">
        <v>9.032</v>
      </c>
      <c r="E1649" s="1109">
        <v>91.2</v>
      </c>
      <c r="F1649" s="1109">
        <v>0</v>
      </c>
      <c r="G1649" s="1110" t="s">
        <v>10753</v>
      </c>
      <c r="H1649" s="1110" t="s">
        <v>4654</v>
      </c>
      <c r="I1649" s="1110" t="s">
        <v>10841</v>
      </c>
      <c r="J1649" s="1109">
        <v>0</v>
      </c>
      <c r="K1649" s="1109">
        <v>0</v>
      </c>
      <c r="L1649" s="1109">
        <v>0</v>
      </c>
      <c r="M1649" s="1109">
        <v>0</v>
      </c>
      <c r="N1649" s="1109">
        <v>0</v>
      </c>
      <c r="O1649" s="1109">
        <v>0</v>
      </c>
      <c r="P1649" s="1109">
        <v>0</v>
      </c>
      <c r="Q1649" s="1109">
        <v>0</v>
      </c>
    </row>
    <row r="1650" spans="1:17">
      <c r="A1650" s="1109">
        <v>17191</v>
      </c>
      <c r="B1650" s="1110" t="s">
        <v>0</v>
      </c>
      <c r="C1650" s="1109">
        <v>10.75</v>
      </c>
      <c r="D1650" s="1109">
        <v>9.032</v>
      </c>
      <c r="E1650" s="1109">
        <v>91.2</v>
      </c>
      <c r="F1650" s="1109">
        <v>0</v>
      </c>
      <c r="G1650" s="1110" t="s">
        <v>10753</v>
      </c>
      <c r="H1650" s="1110" t="s">
        <v>4654</v>
      </c>
      <c r="I1650" s="1110" t="s">
        <v>10832</v>
      </c>
      <c r="J1650" s="1109">
        <v>0</v>
      </c>
      <c r="K1650" s="1109">
        <v>0</v>
      </c>
      <c r="L1650" s="1109">
        <v>0</v>
      </c>
      <c r="M1650" s="1109">
        <v>0</v>
      </c>
      <c r="N1650" s="1109">
        <v>0</v>
      </c>
      <c r="O1650" s="1109">
        <v>0</v>
      </c>
      <c r="P1650" s="1109">
        <v>0</v>
      </c>
      <c r="Q1650" s="1109">
        <v>0</v>
      </c>
    </row>
    <row r="1651" spans="1:17">
      <c r="A1651" s="1109">
        <v>17192</v>
      </c>
      <c r="B1651" s="1110" t="s">
        <v>0</v>
      </c>
      <c r="C1651" s="1109">
        <v>10.75</v>
      </c>
      <c r="D1651" s="1109">
        <v>9.032</v>
      </c>
      <c r="E1651" s="1109">
        <v>91.2</v>
      </c>
      <c r="F1651" s="1109">
        <v>0</v>
      </c>
      <c r="G1651" s="1110" t="s">
        <v>10753</v>
      </c>
      <c r="H1651" s="1110" t="s">
        <v>4654</v>
      </c>
      <c r="I1651" s="1110" t="s">
        <v>10839</v>
      </c>
      <c r="J1651" s="1109">
        <v>0</v>
      </c>
      <c r="K1651" s="1109">
        <v>0</v>
      </c>
      <c r="L1651" s="1109">
        <v>0</v>
      </c>
      <c r="M1651" s="1109">
        <v>0</v>
      </c>
      <c r="N1651" s="1109">
        <v>0</v>
      </c>
      <c r="O1651" s="1109">
        <v>0</v>
      </c>
      <c r="P1651" s="1109">
        <v>0</v>
      </c>
      <c r="Q1651" s="1109">
        <v>0</v>
      </c>
    </row>
    <row r="1652" spans="1:17">
      <c r="A1652" s="1109">
        <v>17193</v>
      </c>
      <c r="B1652" s="1110" t="s">
        <v>0</v>
      </c>
      <c r="C1652" s="1109">
        <v>10.75</v>
      </c>
      <c r="D1652" s="1109">
        <v>9.032</v>
      </c>
      <c r="E1652" s="1109">
        <v>91.2</v>
      </c>
      <c r="F1652" s="1109">
        <v>0</v>
      </c>
      <c r="G1652" s="1110" t="s">
        <v>10739</v>
      </c>
      <c r="H1652" s="1110" t="s">
        <v>4654</v>
      </c>
      <c r="I1652" s="1110" t="s">
        <v>10841</v>
      </c>
      <c r="J1652" s="1109">
        <v>0</v>
      </c>
      <c r="K1652" s="1109">
        <v>0</v>
      </c>
      <c r="L1652" s="1109">
        <v>0</v>
      </c>
      <c r="M1652" s="1109">
        <v>0</v>
      </c>
      <c r="N1652" s="1109">
        <v>0</v>
      </c>
      <c r="O1652" s="1109">
        <v>0</v>
      </c>
      <c r="P1652" s="1109">
        <v>0</v>
      </c>
      <c r="Q1652" s="1109">
        <v>0</v>
      </c>
    </row>
    <row r="1653" spans="1:17">
      <c r="A1653" s="1109">
        <v>17194</v>
      </c>
      <c r="B1653" s="1110" t="s">
        <v>0</v>
      </c>
      <c r="C1653" s="1109">
        <v>10.75</v>
      </c>
      <c r="D1653" s="1109">
        <v>9.032</v>
      </c>
      <c r="E1653" s="1109">
        <v>91.2</v>
      </c>
      <c r="F1653" s="1109">
        <v>0</v>
      </c>
      <c r="G1653" s="1110" t="s">
        <v>10739</v>
      </c>
      <c r="H1653" s="1110" t="s">
        <v>4654</v>
      </c>
      <c r="I1653" s="1110" t="s">
        <v>10832</v>
      </c>
      <c r="J1653" s="1109">
        <v>0</v>
      </c>
      <c r="K1653" s="1109">
        <v>0</v>
      </c>
      <c r="L1653" s="1109">
        <v>0</v>
      </c>
      <c r="M1653" s="1109">
        <v>0</v>
      </c>
      <c r="N1653" s="1109">
        <v>0</v>
      </c>
      <c r="O1653" s="1109">
        <v>0</v>
      </c>
      <c r="P1653" s="1109">
        <v>0</v>
      </c>
      <c r="Q1653" s="1109">
        <v>0</v>
      </c>
    </row>
    <row r="1654" spans="1:17">
      <c r="A1654" s="1109">
        <v>17195</v>
      </c>
      <c r="B1654" s="1110" t="s">
        <v>0</v>
      </c>
      <c r="C1654" s="1109">
        <v>10.75</v>
      </c>
      <c r="D1654" s="1109">
        <v>9.032</v>
      </c>
      <c r="E1654" s="1109">
        <v>91.2</v>
      </c>
      <c r="F1654" s="1109">
        <v>0</v>
      </c>
      <c r="G1654" s="1110" t="s">
        <v>10739</v>
      </c>
      <c r="H1654" s="1110" t="s">
        <v>4654</v>
      </c>
      <c r="I1654" s="1110" t="s">
        <v>10839</v>
      </c>
      <c r="J1654" s="1109">
        <v>0</v>
      </c>
      <c r="K1654" s="1109">
        <v>0</v>
      </c>
      <c r="L1654" s="1109">
        <v>0</v>
      </c>
      <c r="M1654" s="1109">
        <v>0</v>
      </c>
      <c r="N1654" s="1109">
        <v>0</v>
      </c>
      <c r="O1654" s="1109">
        <v>0</v>
      </c>
      <c r="P1654" s="1109">
        <v>0</v>
      </c>
      <c r="Q1654" s="1109">
        <v>0</v>
      </c>
    </row>
    <row r="1655" spans="1:17">
      <c r="A1655" s="1109">
        <v>17196</v>
      </c>
      <c r="B1655" s="1110" t="s">
        <v>0</v>
      </c>
      <c r="C1655" s="1109">
        <v>10.75</v>
      </c>
      <c r="D1655" s="1109">
        <v>9.1560000000000006</v>
      </c>
      <c r="E1655" s="1109">
        <v>85.3</v>
      </c>
      <c r="F1655" s="1109">
        <v>0</v>
      </c>
      <c r="G1655" s="1110" t="s">
        <v>10840</v>
      </c>
      <c r="H1655" s="1110" t="s">
        <v>4654</v>
      </c>
      <c r="I1655" s="1110" t="s">
        <v>10841</v>
      </c>
      <c r="J1655" s="1109">
        <v>0</v>
      </c>
      <c r="K1655" s="1109">
        <v>0</v>
      </c>
      <c r="L1655" s="1109">
        <v>0</v>
      </c>
      <c r="M1655" s="1109">
        <v>0</v>
      </c>
      <c r="N1655" s="1109">
        <v>0</v>
      </c>
      <c r="O1655" s="1109">
        <v>0</v>
      </c>
      <c r="P1655" s="1109">
        <v>0</v>
      </c>
      <c r="Q1655" s="1109">
        <v>0</v>
      </c>
    </row>
    <row r="1656" spans="1:17">
      <c r="A1656" s="1109">
        <v>17197</v>
      </c>
      <c r="B1656" s="1110" t="s">
        <v>0</v>
      </c>
      <c r="C1656" s="1109">
        <v>10.75</v>
      </c>
      <c r="D1656" s="1109">
        <v>9.1560000000000006</v>
      </c>
      <c r="E1656" s="1109">
        <v>85.3</v>
      </c>
      <c r="F1656" s="1109">
        <v>0</v>
      </c>
      <c r="G1656" s="1110" t="s">
        <v>10840</v>
      </c>
      <c r="H1656" s="1110" t="s">
        <v>4654</v>
      </c>
      <c r="I1656" s="1110" t="s">
        <v>10832</v>
      </c>
      <c r="J1656" s="1109">
        <v>0</v>
      </c>
      <c r="K1656" s="1109">
        <v>0</v>
      </c>
      <c r="L1656" s="1109">
        <v>0</v>
      </c>
      <c r="M1656" s="1109">
        <v>0</v>
      </c>
      <c r="N1656" s="1109">
        <v>0</v>
      </c>
      <c r="O1656" s="1109">
        <v>0</v>
      </c>
      <c r="P1656" s="1109">
        <v>0</v>
      </c>
      <c r="Q1656" s="1109">
        <v>0</v>
      </c>
    </row>
    <row r="1657" spans="1:17">
      <c r="A1657" s="1109">
        <v>17198</v>
      </c>
      <c r="B1657" s="1110" t="s">
        <v>0</v>
      </c>
      <c r="C1657" s="1109">
        <v>10.75</v>
      </c>
      <c r="D1657" s="1109">
        <v>9.1560000000000006</v>
      </c>
      <c r="E1657" s="1109">
        <v>85.3</v>
      </c>
      <c r="F1657" s="1109">
        <v>0</v>
      </c>
      <c r="G1657" s="1110" t="s">
        <v>10840</v>
      </c>
      <c r="H1657" s="1110" t="s">
        <v>4654</v>
      </c>
      <c r="I1657" s="1110" t="s">
        <v>10839</v>
      </c>
      <c r="J1657" s="1109">
        <v>0</v>
      </c>
      <c r="K1657" s="1109">
        <v>0</v>
      </c>
      <c r="L1657" s="1109">
        <v>0</v>
      </c>
      <c r="M1657" s="1109">
        <v>0</v>
      </c>
      <c r="N1657" s="1109">
        <v>0</v>
      </c>
      <c r="O1657" s="1109">
        <v>0</v>
      </c>
      <c r="P1657" s="1109">
        <v>0</v>
      </c>
      <c r="Q1657" s="1109">
        <v>0</v>
      </c>
    </row>
    <row r="1658" spans="1:17">
      <c r="A1658" s="1109">
        <v>17199</v>
      </c>
      <c r="B1658" s="1110" t="s">
        <v>0</v>
      </c>
      <c r="C1658" s="1109">
        <v>10.75</v>
      </c>
      <c r="D1658" s="1109">
        <v>9.1560000000000006</v>
      </c>
      <c r="E1658" s="1109">
        <v>85.3</v>
      </c>
      <c r="F1658" s="1109">
        <v>0</v>
      </c>
      <c r="G1658" s="1110" t="s">
        <v>10842</v>
      </c>
      <c r="H1658" s="1110" t="s">
        <v>4654</v>
      </c>
      <c r="I1658" s="1110" t="s">
        <v>10841</v>
      </c>
      <c r="J1658" s="1109">
        <v>0</v>
      </c>
      <c r="K1658" s="1109">
        <v>0</v>
      </c>
      <c r="L1658" s="1109">
        <v>0</v>
      </c>
      <c r="M1658" s="1109">
        <v>0</v>
      </c>
      <c r="N1658" s="1109">
        <v>0</v>
      </c>
      <c r="O1658" s="1109">
        <v>0</v>
      </c>
      <c r="P1658" s="1109">
        <v>0</v>
      </c>
      <c r="Q1658" s="1109">
        <v>0</v>
      </c>
    </row>
    <row r="1659" spans="1:17">
      <c r="A1659" s="1109">
        <v>17200</v>
      </c>
      <c r="B1659" s="1110" t="s">
        <v>0</v>
      </c>
      <c r="C1659" s="1109">
        <v>10.75</v>
      </c>
      <c r="D1659" s="1109">
        <v>9.1560000000000006</v>
      </c>
      <c r="E1659" s="1109">
        <v>85.3</v>
      </c>
      <c r="F1659" s="1109">
        <v>0</v>
      </c>
      <c r="G1659" s="1110" t="s">
        <v>10842</v>
      </c>
      <c r="H1659" s="1110" t="s">
        <v>4654</v>
      </c>
      <c r="I1659" s="1110" t="s">
        <v>10832</v>
      </c>
      <c r="J1659" s="1109">
        <v>0</v>
      </c>
      <c r="K1659" s="1109">
        <v>0</v>
      </c>
      <c r="L1659" s="1109">
        <v>0</v>
      </c>
      <c r="M1659" s="1109">
        <v>0</v>
      </c>
      <c r="N1659" s="1109">
        <v>0</v>
      </c>
      <c r="O1659" s="1109">
        <v>0</v>
      </c>
      <c r="P1659" s="1109">
        <v>0</v>
      </c>
      <c r="Q1659" s="1109">
        <v>0</v>
      </c>
    </row>
    <row r="1660" spans="1:17">
      <c r="A1660" s="1109">
        <v>17201</v>
      </c>
      <c r="B1660" s="1110" t="s">
        <v>0</v>
      </c>
      <c r="C1660" s="1109">
        <v>10.75</v>
      </c>
      <c r="D1660" s="1109">
        <v>9.1560000000000006</v>
      </c>
      <c r="E1660" s="1109">
        <v>85.3</v>
      </c>
      <c r="F1660" s="1109">
        <v>0</v>
      </c>
      <c r="G1660" s="1110" t="s">
        <v>10842</v>
      </c>
      <c r="H1660" s="1110" t="s">
        <v>4654</v>
      </c>
      <c r="I1660" s="1110" t="s">
        <v>10839</v>
      </c>
      <c r="J1660" s="1109">
        <v>0</v>
      </c>
      <c r="K1660" s="1109">
        <v>0</v>
      </c>
      <c r="L1660" s="1109">
        <v>0</v>
      </c>
      <c r="M1660" s="1109">
        <v>0</v>
      </c>
      <c r="N1660" s="1109">
        <v>0</v>
      </c>
      <c r="O1660" s="1109">
        <v>0</v>
      </c>
      <c r="P1660" s="1109">
        <v>0</v>
      </c>
      <c r="Q1660" s="1109">
        <v>0</v>
      </c>
    </row>
    <row r="1661" spans="1:17">
      <c r="A1661" s="1109">
        <v>17202</v>
      </c>
      <c r="B1661" s="1110" t="s">
        <v>0</v>
      </c>
      <c r="C1661" s="1109">
        <v>10.75</v>
      </c>
      <c r="D1661" s="1109">
        <v>9.1560000000000006</v>
      </c>
      <c r="E1661" s="1109">
        <v>85.3</v>
      </c>
      <c r="F1661" s="1109">
        <v>0</v>
      </c>
      <c r="G1661" s="1110" t="s">
        <v>10784</v>
      </c>
      <c r="H1661" s="1110" t="s">
        <v>4654</v>
      </c>
      <c r="I1661" s="1110" t="s">
        <v>10841</v>
      </c>
      <c r="J1661" s="1109">
        <v>0</v>
      </c>
      <c r="K1661" s="1109">
        <v>0</v>
      </c>
      <c r="L1661" s="1109">
        <v>0</v>
      </c>
      <c r="M1661" s="1109">
        <v>0</v>
      </c>
      <c r="N1661" s="1109">
        <v>0</v>
      </c>
      <c r="O1661" s="1109">
        <v>0</v>
      </c>
      <c r="P1661" s="1109">
        <v>0</v>
      </c>
      <c r="Q1661" s="1109">
        <v>0</v>
      </c>
    </row>
    <row r="1662" spans="1:17">
      <c r="A1662" s="1109">
        <v>17203</v>
      </c>
      <c r="B1662" s="1110" t="s">
        <v>0</v>
      </c>
      <c r="C1662" s="1109">
        <v>10.75</v>
      </c>
      <c r="D1662" s="1109">
        <v>9.1560000000000006</v>
      </c>
      <c r="E1662" s="1109">
        <v>85.3</v>
      </c>
      <c r="F1662" s="1109">
        <v>0</v>
      </c>
      <c r="G1662" s="1110" t="s">
        <v>10784</v>
      </c>
      <c r="H1662" s="1110" t="s">
        <v>4654</v>
      </c>
      <c r="I1662" s="1110" t="s">
        <v>10832</v>
      </c>
      <c r="J1662" s="1109">
        <v>0</v>
      </c>
      <c r="K1662" s="1109">
        <v>0</v>
      </c>
      <c r="L1662" s="1109">
        <v>0</v>
      </c>
      <c r="M1662" s="1109">
        <v>0</v>
      </c>
      <c r="N1662" s="1109">
        <v>0</v>
      </c>
      <c r="O1662" s="1109">
        <v>0</v>
      </c>
      <c r="P1662" s="1109">
        <v>0</v>
      </c>
      <c r="Q1662" s="1109">
        <v>0</v>
      </c>
    </row>
    <row r="1663" spans="1:17">
      <c r="A1663" s="1109">
        <v>17204</v>
      </c>
      <c r="B1663" s="1110" t="s">
        <v>0</v>
      </c>
      <c r="C1663" s="1109">
        <v>10.75</v>
      </c>
      <c r="D1663" s="1109">
        <v>9.1560000000000006</v>
      </c>
      <c r="E1663" s="1109">
        <v>85.3</v>
      </c>
      <c r="F1663" s="1109">
        <v>0</v>
      </c>
      <c r="G1663" s="1110" t="s">
        <v>10784</v>
      </c>
      <c r="H1663" s="1110" t="s">
        <v>4654</v>
      </c>
      <c r="I1663" s="1110" t="s">
        <v>10839</v>
      </c>
      <c r="J1663" s="1109">
        <v>0</v>
      </c>
      <c r="K1663" s="1109">
        <v>0</v>
      </c>
      <c r="L1663" s="1109">
        <v>0</v>
      </c>
      <c r="M1663" s="1109">
        <v>0</v>
      </c>
      <c r="N1663" s="1109">
        <v>0</v>
      </c>
      <c r="O1663" s="1109">
        <v>0</v>
      </c>
      <c r="P1663" s="1109">
        <v>0</v>
      </c>
      <c r="Q1663" s="1109">
        <v>0</v>
      </c>
    </row>
    <row r="1664" spans="1:17">
      <c r="A1664" s="1109">
        <v>17205</v>
      </c>
      <c r="B1664" s="1110" t="s">
        <v>0</v>
      </c>
      <c r="C1664" s="1109">
        <v>10.75</v>
      </c>
      <c r="D1664" s="1109">
        <v>9.1560000000000006</v>
      </c>
      <c r="E1664" s="1109">
        <v>85.3</v>
      </c>
      <c r="F1664" s="1109">
        <v>0</v>
      </c>
      <c r="G1664" s="1110" t="s">
        <v>10741</v>
      </c>
      <c r="H1664" s="1110" t="s">
        <v>4654</v>
      </c>
      <c r="I1664" s="1110" t="s">
        <v>10841</v>
      </c>
      <c r="J1664" s="1109">
        <v>0</v>
      </c>
      <c r="K1664" s="1109">
        <v>0</v>
      </c>
      <c r="L1664" s="1109">
        <v>0</v>
      </c>
      <c r="M1664" s="1109">
        <v>0</v>
      </c>
      <c r="N1664" s="1109">
        <v>0</v>
      </c>
      <c r="O1664" s="1109">
        <v>0</v>
      </c>
      <c r="P1664" s="1109">
        <v>0</v>
      </c>
      <c r="Q1664" s="1109">
        <v>0</v>
      </c>
    </row>
    <row r="1665" spans="1:17">
      <c r="A1665" s="1109">
        <v>17206</v>
      </c>
      <c r="B1665" s="1110" t="s">
        <v>0</v>
      </c>
      <c r="C1665" s="1109">
        <v>10.75</v>
      </c>
      <c r="D1665" s="1109">
        <v>9.1560000000000006</v>
      </c>
      <c r="E1665" s="1109">
        <v>85.3</v>
      </c>
      <c r="F1665" s="1109">
        <v>0</v>
      </c>
      <c r="G1665" s="1110" t="s">
        <v>10741</v>
      </c>
      <c r="H1665" s="1110" t="s">
        <v>4654</v>
      </c>
      <c r="I1665" s="1110" t="s">
        <v>10832</v>
      </c>
      <c r="J1665" s="1109">
        <v>0</v>
      </c>
      <c r="K1665" s="1109">
        <v>0</v>
      </c>
      <c r="L1665" s="1109">
        <v>0</v>
      </c>
      <c r="M1665" s="1109">
        <v>0</v>
      </c>
      <c r="N1665" s="1109">
        <v>0</v>
      </c>
      <c r="O1665" s="1109">
        <v>0</v>
      </c>
      <c r="P1665" s="1109">
        <v>0</v>
      </c>
      <c r="Q1665" s="1109">
        <v>0</v>
      </c>
    </row>
    <row r="1666" spans="1:17">
      <c r="A1666" s="1109">
        <v>17207</v>
      </c>
      <c r="B1666" s="1110" t="s">
        <v>0</v>
      </c>
      <c r="C1666" s="1109">
        <v>10.75</v>
      </c>
      <c r="D1666" s="1109">
        <v>9.1560000000000006</v>
      </c>
      <c r="E1666" s="1109">
        <v>85.3</v>
      </c>
      <c r="F1666" s="1109">
        <v>0</v>
      </c>
      <c r="G1666" s="1110" t="s">
        <v>10741</v>
      </c>
      <c r="H1666" s="1110" t="s">
        <v>4654</v>
      </c>
      <c r="I1666" s="1110" t="s">
        <v>10839</v>
      </c>
      <c r="J1666" s="1109">
        <v>0</v>
      </c>
      <c r="K1666" s="1109">
        <v>0</v>
      </c>
      <c r="L1666" s="1109">
        <v>0</v>
      </c>
      <c r="M1666" s="1109">
        <v>0</v>
      </c>
      <c r="N1666" s="1109">
        <v>0</v>
      </c>
      <c r="O1666" s="1109">
        <v>0</v>
      </c>
      <c r="P1666" s="1109">
        <v>0</v>
      </c>
      <c r="Q1666" s="1109">
        <v>0</v>
      </c>
    </row>
    <row r="1667" spans="1:17">
      <c r="A1667" s="1109">
        <v>17208</v>
      </c>
      <c r="B1667" s="1110" t="s">
        <v>0</v>
      </c>
      <c r="C1667" s="1109">
        <v>10.75</v>
      </c>
      <c r="D1667" s="1109">
        <v>9.1560000000000006</v>
      </c>
      <c r="E1667" s="1109">
        <v>85.3</v>
      </c>
      <c r="F1667" s="1109">
        <v>0</v>
      </c>
      <c r="G1667" s="1110" t="s">
        <v>10833</v>
      </c>
      <c r="H1667" s="1110" t="s">
        <v>4654</v>
      </c>
      <c r="I1667" s="1110" t="s">
        <v>10841</v>
      </c>
      <c r="J1667" s="1109">
        <v>0</v>
      </c>
      <c r="K1667" s="1109">
        <v>0</v>
      </c>
      <c r="L1667" s="1109">
        <v>0</v>
      </c>
      <c r="M1667" s="1109">
        <v>0</v>
      </c>
      <c r="N1667" s="1109">
        <v>0</v>
      </c>
      <c r="O1667" s="1109">
        <v>0</v>
      </c>
      <c r="P1667" s="1109">
        <v>0</v>
      </c>
      <c r="Q1667" s="1109">
        <v>0</v>
      </c>
    </row>
    <row r="1668" spans="1:17">
      <c r="A1668" s="1109">
        <v>17209</v>
      </c>
      <c r="B1668" s="1110" t="s">
        <v>0</v>
      </c>
      <c r="C1668" s="1109">
        <v>10.75</v>
      </c>
      <c r="D1668" s="1109">
        <v>9.1560000000000006</v>
      </c>
      <c r="E1668" s="1109">
        <v>85.3</v>
      </c>
      <c r="F1668" s="1109">
        <v>0</v>
      </c>
      <c r="G1668" s="1110" t="s">
        <v>10833</v>
      </c>
      <c r="H1668" s="1110" t="s">
        <v>4654</v>
      </c>
      <c r="I1668" s="1110" t="s">
        <v>10832</v>
      </c>
      <c r="J1668" s="1109">
        <v>0</v>
      </c>
      <c r="K1668" s="1109">
        <v>0</v>
      </c>
      <c r="L1668" s="1109">
        <v>0</v>
      </c>
      <c r="M1668" s="1109">
        <v>0</v>
      </c>
      <c r="N1668" s="1109">
        <v>0</v>
      </c>
      <c r="O1668" s="1109">
        <v>0</v>
      </c>
      <c r="P1668" s="1109">
        <v>0</v>
      </c>
      <c r="Q1668" s="1109">
        <v>0</v>
      </c>
    </row>
    <row r="1669" spans="1:17">
      <c r="A1669" s="1109">
        <v>17210</v>
      </c>
      <c r="B1669" s="1110" t="s">
        <v>0</v>
      </c>
      <c r="C1669" s="1109">
        <v>10.75</v>
      </c>
      <c r="D1669" s="1109">
        <v>9.1560000000000006</v>
      </c>
      <c r="E1669" s="1109">
        <v>85.3</v>
      </c>
      <c r="F1669" s="1109">
        <v>0</v>
      </c>
      <c r="G1669" s="1110" t="s">
        <v>10833</v>
      </c>
      <c r="H1669" s="1110" t="s">
        <v>4654</v>
      </c>
      <c r="I1669" s="1110" t="s">
        <v>10839</v>
      </c>
      <c r="J1669" s="1109">
        <v>0</v>
      </c>
      <c r="K1669" s="1109">
        <v>0</v>
      </c>
      <c r="L1669" s="1109">
        <v>0</v>
      </c>
      <c r="M1669" s="1109">
        <v>0</v>
      </c>
      <c r="N1669" s="1109">
        <v>0</v>
      </c>
      <c r="O1669" s="1109">
        <v>0</v>
      </c>
      <c r="P1669" s="1109">
        <v>0</v>
      </c>
      <c r="Q1669" s="1109">
        <v>0</v>
      </c>
    </row>
    <row r="1670" spans="1:17">
      <c r="A1670" s="1109">
        <v>17211</v>
      </c>
      <c r="B1670" s="1110" t="s">
        <v>0</v>
      </c>
      <c r="C1670" s="1109">
        <v>10.75</v>
      </c>
      <c r="D1670" s="1109">
        <v>9.1560000000000006</v>
      </c>
      <c r="E1670" s="1109">
        <v>85.3</v>
      </c>
      <c r="F1670" s="1109">
        <v>0</v>
      </c>
      <c r="G1670" s="1110" t="s">
        <v>10753</v>
      </c>
      <c r="H1670" s="1110" t="s">
        <v>4654</v>
      </c>
      <c r="I1670" s="1110" t="s">
        <v>10841</v>
      </c>
      <c r="J1670" s="1109">
        <v>0</v>
      </c>
      <c r="K1670" s="1109">
        <v>0</v>
      </c>
      <c r="L1670" s="1109">
        <v>0</v>
      </c>
      <c r="M1670" s="1109">
        <v>0</v>
      </c>
      <c r="N1670" s="1109">
        <v>0</v>
      </c>
      <c r="O1670" s="1109">
        <v>0</v>
      </c>
      <c r="P1670" s="1109">
        <v>0</v>
      </c>
      <c r="Q1670" s="1109">
        <v>0</v>
      </c>
    </row>
    <row r="1671" spans="1:17">
      <c r="A1671" s="1109">
        <v>17212</v>
      </c>
      <c r="B1671" s="1110" t="s">
        <v>0</v>
      </c>
      <c r="C1671" s="1109">
        <v>10.75</v>
      </c>
      <c r="D1671" s="1109">
        <v>9.1560000000000006</v>
      </c>
      <c r="E1671" s="1109">
        <v>85.3</v>
      </c>
      <c r="F1671" s="1109">
        <v>0</v>
      </c>
      <c r="G1671" s="1110" t="s">
        <v>10753</v>
      </c>
      <c r="H1671" s="1110" t="s">
        <v>4654</v>
      </c>
      <c r="I1671" s="1110" t="s">
        <v>10832</v>
      </c>
      <c r="J1671" s="1109">
        <v>0</v>
      </c>
      <c r="K1671" s="1109">
        <v>0</v>
      </c>
      <c r="L1671" s="1109">
        <v>0</v>
      </c>
      <c r="M1671" s="1109">
        <v>0</v>
      </c>
      <c r="N1671" s="1109">
        <v>0</v>
      </c>
      <c r="O1671" s="1109">
        <v>0</v>
      </c>
      <c r="P1671" s="1109">
        <v>0</v>
      </c>
      <c r="Q1671" s="1109">
        <v>0</v>
      </c>
    </row>
    <row r="1672" spans="1:17">
      <c r="A1672" s="1109">
        <v>17213</v>
      </c>
      <c r="B1672" s="1110" t="s">
        <v>0</v>
      </c>
      <c r="C1672" s="1109">
        <v>10.75</v>
      </c>
      <c r="D1672" s="1109">
        <v>9.1560000000000006</v>
      </c>
      <c r="E1672" s="1109">
        <v>85.3</v>
      </c>
      <c r="F1672" s="1109">
        <v>0</v>
      </c>
      <c r="G1672" s="1110" t="s">
        <v>10753</v>
      </c>
      <c r="H1672" s="1110" t="s">
        <v>4654</v>
      </c>
      <c r="I1672" s="1110" t="s">
        <v>10839</v>
      </c>
      <c r="J1672" s="1109">
        <v>0</v>
      </c>
      <c r="K1672" s="1109">
        <v>0</v>
      </c>
      <c r="L1672" s="1109">
        <v>0</v>
      </c>
      <c r="M1672" s="1109">
        <v>0</v>
      </c>
      <c r="N1672" s="1109">
        <v>0</v>
      </c>
      <c r="O1672" s="1109">
        <v>0</v>
      </c>
      <c r="P1672" s="1109">
        <v>0</v>
      </c>
      <c r="Q1672" s="1109">
        <v>0</v>
      </c>
    </row>
    <row r="1673" spans="1:17">
      <c r="A1673" s="1109">
        <v>17214</v>
      </c>
      <c r="B1673" s="1110" t="s">
        <v>0</v>
      </c>
      <c r="C1673" s="1109">
        <v>10.75</v>
      </c>
      <c r="D1673" s="1109">
        <v>9.1560000000000006</v>
      </c>
      <c r="E1673" s="1109">
        <v>85.3</v>
      </c>
      <c r="F1673" s="1109">
        <v>0</v>
      </c>
      <c r="G1673" s="1110" t="s">
        <v>10739</v>
      </c>
      <c r="H1673" s="1110" t="s">
        <v>4654</v>
      </c>
      <c r="I1673" s="1110" t="s">
        <v>10841</v>
      </c>
      <c r="J1673" s="1109">
        <v>0</v>
      </c>
      <c r="K1673" s="1109">
        <v>0</v>
      </c>
      <c r="L1673" s="1109">
        <v>0</v>
      </c>
      <c r="M1673" s="1109">
        <v>0</v>
      </c>
      <c r="N1673" s="1109">
        <v>0</v>
      </c>
      <c r="O1673" s="1109">
        <v>0</v>
      </c>
      <c r="P1673" s="1109">
        <v>0</v>
      </c>
      <c r="Q1673" s="1109">
        <v>0</v>
      </c>
    </row>
    <row r="1674" spans="1:17">
      <c r="A1674" s="1109">
        <v>17215</v>
      </c>
      <c r="B1674" s="1110" t="s">
        <v>0</v>
      </c>
      <c r="C1674" s="1109">
        <v>10.75</v>
      </c>
      <c r="D1674" s="1109">
        <v>9.1560000000000006</v>
      </c>
      <c r="E1674" s="1109">
        <v>85.3</v>
      </c>
      <c r="F1674" s="1109">
        <v>0</v>
      </c>
      <c r="G1674" s="1110" t="s">
        <v>10739</v>
      </c>
      <c r="H1674" s="1110" t="s">
        <v>4654</v>
      </c>
      <c r="I1674" s="1110" t="s">
        <v>10832</v>
      </c>
      <c r="J1674" s="1109">
        <v>0</v>
      </c>
      <c r="K1674" s="1109">
        <v>0</v>
      </c>
      <c r="L1674" s="1109">
        <v>0</v>
      </c>
      <c r="M1674" s="1109">
        <v>0</v>
      </c>
      <c r="N1674" s="1109">
        <v>0</v>
      </c>
      <c r="O1674" s="1109">
        <v>0</v>
      </c>
      <c r="P1674" s="1109">
        <v>0</v>
      </c>
      <c r="Q1674" s="1109">
        <v>0</v>
      </c>
    </row>
    <row r="1675" spans="1:17">
      <c r="A1675" s="1109">
        <v>17216</v>
      </c>
      <c r="B1675" s="1110" t="s">
        <v>0</v>
      </c>
      <c r="C1675" s="1109">
        <v>10.75</v>
      </c>
      <c r="D1675" s="1109">
        <v>9.1560000000000006</v>
      </c>
      <c r="E1675" s="1109">
        <v>85.3</v>
      </c>
      <c r="F1675" s="1109">
        <v>0</v>
      </c>
      <c r="G1675" s="1110" t="s">
        <v>10739</v>
      </c>
      <c r="H1675" s="1110" t="s">
        <v>4654</v>
      </c>
      <c r="I1675" s="1110" t="s">
        <v>10839</v>
      </c>
      <c r="J1675" s="1109">
        <v>0</v>
      </c>
      <c r="K1675" s="1109">
        <v>0</v>
      </c>
      <c r="L1675" s="1109">
        <v>0</v>
      </c>
      <c r="M1675" s="1109">
        <v>0</v>
      </c>
      <c r="N1675" s="1109">
        <v>0</v>
      </c>
      <c r="O1675" s="1109">
        <v>0</v>
      </c>
      <c r="P1675" s="1109">
        <v>0</v>
      </c>
      <c r="Q1675" s="1109">
        <v>0</v>
      </c>
    </row>
    <row r="1676" spans="1:17">
      <c r="A1676" s="1109">
        <v>17217</v>
      </c>
      <c r="B1676" s="1110" t="s">
        <v>0</v>
      </c>
      <c r="C1676" s="1109">
        <v>10.75</v>
      </c>
      <c r="D1676" s="1109">
        <v>9.282</v>
      </c>
      <c r="E1676" s="1109">
        <v>79.2</v>
      </c>
      <c r="F1676" s="1109">
        <v>0</v>
      </c>
      <c r="G1676" s="1110" t="s">
        <v>10840</v>
      </c>
      <c r="H1676" s="1110" t="s">
        <v>4654</v>
      </c>
      <c r="I1676" s="1110" t="s">
        <v>10841</v>
      </c>
      <c r="J1676" s="1109">
        <v>0</v>
      </c>
      <c r="K1676" s="1109">
        <v>0</v>
      </c>
      <c r="L1676" s="1109">
        <v>0</v>
      </c>
      <c r="M1676" s="1109">
        <v>0</v>
      </c>
      <c r="N1676" s="1109">
        <v>0</v>
      </c>
      <c r="O1676" s="1109">
        <v>0</v>
      </c>
      <c r="P1676" s="1109">
        <v>0</v>
      </c>
      <c r="Q1676" s="1109">
        <v>0</v>
      </c>
    </row>
    <row r="1677" spans="1:17">
      <c r="A1677" s="1109">
        <v>17218</v>
      </c>
      <c r="B1677" s="1110" t="s">
        <v>0</v>
      </c>
      <c r="C1677" s="1109">
        <v>10.75</v>
      </c>
      <c r="D1677" s="1109">
        <v>9.282</v>
      </c>
      <c r="E1677" s="1109">
        <v>79.2</v>
      </c>
      <c r="F1677" s="1109">
        <v>0</v>
      </c>
      <c r="G1677" s="1110" t="s">
        <v>10840</v>
      </c>
      <c r="H1677" s="1110" t="s">
        <v>4654</v>
      </c>
      <c r="I1677" s="1110" t="s">
        <v>10832</v>
      </c>
      <c r="J1677" s="1109">
        <v>0</v>
      </c>
      <c r="K1677" s="1109">
        <v>0</v>
      </c>
      <c r="L1677" s="1109">
        <v>0</v>
      </c>
      <c r="M1677" s="1109">
        <v>0</v>
      </c>
      <c r="N1677" s="1109">
        <v>0</v>
      </c>
      <c r="O1677" s="1109">
        <v>0</v>
      </c>
      <c r="P1677" s="1109">
        <v>0</v>
      </c>
      <c r="Q1677" s="1109">
        <v>0</v>
      </c>
    </row>
    <row r="1678" spans="1:17">
      <c r="A1678" s="1109">
        <v>17219</v>
      </c>
      <c r="B1678" s="1110" t="s">
        <v>0</v>
      </c>
      <c r="C1678" s="1109">
        <v>10.75</v>
      </c>
      <c r="D1678" s="1109">
        <v>9.282</v>
      </c>
      <c r="E1678" s="1109">
        <v>79.2</v>
      </c>
      <c r="F1678" s="1109">
        <v>0</v>
      </c>
      <c r="G1678" s="1110" t="s">
        <v>10840</v>
      </c>
      <c r="H1678" s="1110" t="s">
        <v>4654</v>
      </c>
      <c r="I1678" s="1110" t="s">
        <v>10839</v>
      </c>
      <c r="J1678" s="1109">
        <v>0</v>
      </c>
      <c r="K1678" s="1109">
        <v>0</v>
      </c>
      <c r="L1678" s="1109">
        <v>0</v>
      </c>
      <c r="M1678" s="1109">
        <v>0</v>
      </c>
      <c r="N1678" s="1109">
        <v>0</v>
      </c>
      <c r="O1678" s="1109">
        <v>0</v>
      </c>
      <c r="P1678" s="1109">
        <v>0</v>
      </c>
      <c r="Q1678" s="1109">
        <v>0</v>
      </c>
    </row>
    <row r="1679" spans="1:17">
      <c r="A1679" s="1109">
        <v>17220</v>
      </c>
      <c r="B1679" s="1110" t="s">
        <v>0</v>
      </c>
      <c r="C1679" s="1109">
        <v>10.75</v>
      </c>
      <c r="D1679" s="1109">
        <v>9.282</v>
      </c>
      <c r="E1679" s="1109">
        <v>79.2</v>
      </c>
      <c r="F1679" s="1109">
        <v>0</v>
      </c>
      <c r="G1679" s="1110" t="s">
        <v>10842</v>
      </c>
      <c r="H1679" s="1110" t="s">
        <v>4654</v>
      </c>
      <c r="I1679" s="1110" t="s">
        <v>10841</v>
      </c>
      <c r="J1679" s="1109">
        <v>0</v>
      </c>
      <c r="K1679" s="1109">
        <v>0</v>
      </c>
      <c r="L1679" s="1109">
        <v>0</v>
      </c>
      <c r="M1679" s="1109">
        <v>0</v>
      </c>
      <c r="N1679" s="1109">
        <v>0</v>
      </c>
      <c r="O1679" s="1109">
        <v>0</v>
      </c>
      <c r="P1679" s="1109">
        <v>0</v>
      </c>
      <c r="Q1679" s="1109">
        <v>0</v>
      </c>
    </row>
    <row r="1680" spans="1:17">
      <c r="A1680" s="1109">
        <v>17221</v>
      </c>
      <c r="B1680" s="1110" t="s">
        <v>0</v>
      </c>
      <c r="C1680" s="1109">
        <v>10.75</v>
      </c>
      <c r="D1680" s="1109">
        <v>9.282</v>
      </c>
      <c r="E1680" s="1109">
        <v>79.2</v>
      </c>
      <c r="F1680" s="1109">
        <v>0</v>
      </c>
      <c r="G1680" s="1110" t="s">
        <v>10842</v>
      </c>
      <c r="H1680" s="1110" t="s">
        <v>4654</v>
      </c>
      <c r="I1680" s="1110" t="s">
        <v>10832</v>
      </c>
      <c r="J1680" s="1109">
        <v>0</v>
      </c>
      <c r="K1680" s="1109">
        <v>0</v>
      </c>
      <c r="L1680" s="1109">
        <v>0</v>
      </c>
      <c r="M1680" s="1109">
        <v>0</v>
      </c>
      <c r="N1680" s="1109">
        <v>0</v>
      </c>
      <c r="O1680" s="1109">
        <v>0</v>
      </c>
      <c r="P1680" s="1109">
        <v>0</v>
      </c>
      <c r="Q1680" s="1109">
        <v>0</v>
      </c>
    </row>
    <row r="1681" spans="1:17">
      <c r="A1681" s="1109">
        <v>17222</v>
      </c>
      <c r="B1681" s="1110" t="s">
        <v>0</v>
      </c>
      <c r="C1681" s="1109">
        <v>10.75</v>
      </c>
      <c r="D1681" s="1109">
        <v>9.282</v>
      </c>
      <c r="E1681" s="1109">
        <v>79.2</v>
      </c>
      <c r="F1681" s="1109">
        <v>0</v>
      </c>
      <c r="G1681" s="1110" t="s">
        <v>10842</v>
      </c>
      <c r="H1681" s="1110" t="s">
        <v>4654</v>
      </c>
      <c r="I1681" s="1110" t="s">
        <v>10839</v>
      </c>
      <c r="J1681" s="1109">
        <v>0</v>
      </c>
      <c r="K1681" s="1109">
        <v>0</v>
      </c>
      <c r="L1681" s="1109">
        <v>0</v>
      </c>
      <c r="M1681" s="1109">
        <v>0</v>
      </c>
      <c r="N1681" s="1109">
        <v>0</v>
      </c>
      <c r="O1681" s="1109">
        <v>0</v>
      </c>
      <c r="P1681" s="1109">
        <v>0</v>
      </c>
      <c r="Q1681" s="1109">
        <v>0</v>
      </c>
    </row>
    <row r="1682" spans="1:17">
      <c r="A1682" s="1109">
        <v>17223</v>
      </c>
      <c r="B1682" s="1110" t="s">
        <v>0</v>
      </c>
      <c r="C1682" s="1109">
        <v>10.75</v>
      </c>
      <c r="D1682" s="1109">
        <v>9.282</v>
      </c>
      <c r="E1682" s="1109">
        <v>79.2</v>
      </c>
      <c r="F1682" s="1109">
        <v>0</v>
      </c>
      <c r="G1682" s="1110" t="s">
        <v>10784</v>
      </c>
      <c r="H1682" s="1110" t="s">
        <v>4654</v>
      </c>
      <c r="I1682" s="1110" t="s">
        <v>10841</v>
      </c>
      <c r="J1682" s="1109">
        <v>0</v>
      </c>
      <c r="K1682" s="1109">
        <v>0</v>
      </c>
      <c r="L1682" s="1109">
        <v>0</v>
      </c>
      <c r="M1682" s="1109">
        <v>0</v>
      </c>
      <c r="N1682" s="1109">
        <v>0</v>
      </c>
      <c r="O1682" s="1109">
        <v>0</v>
      </c>
      <c r="P1682" s="1109">
        <v>0</v>
      </c>
      <c r="Q1682" s="1109">
        <v>0</v>
      </c>
    </row>
    <row r="1683" spans="1:17">
      <c r="A1683" s="1109">
        <v>17224</v>
      </c>
      <c r="B1683" s="1110" t="s">
        <v>0</v>
      </c>
      <c r="C1683" s="1109">
        <v>10.75</v>
      </c>
      <c r="D1683" s="1109">
        <v>9.282</v>
      </c>
      <c r="E1683" s="1109">
        <v>79.2</v>
      </c>
      <c r="F1683" s="1109">
        <v>0</v>
      </c>
      <c r="G1683" s="1110" t="s">
        <v>10784</v>
      </c>
      <c r="H1683" s="1110" t="s">
        <v>4654</v>
      </c>
      <c r="I1683" s="1110" t="s">
        <v>10832</v>
      </c>
      <c r="J1683" s="1109">
        <v>0</v>
      </c>
      <c r="K1683" s="1109">
        <v>0</v>
      </c>
      <c r="L1683" s="1109">
        <v>0</v>
      </c>
      <c r="M1683" s="1109">
        <v>0</v>
      </c>
      <c r="N1683" s="1109">
        <v>0</v>
      </c>
      <c r="O1683" s="1109">
        <v>0</v>
      </c>
      <c r="P1683" s="1109">
        <v>0</v>
      </c>
      <c r="Q1683" s="1109">
        <v>0</v>
      </c>
    </row>
    <row r="1684" spans="1:17">
      <c r="A1684" s="1109">
        <v>17225</v>
      </c>
      <c r="B1684" s="1110" t="s">
        <v>0</v>
      </c>
      <c r="C1684" s="1109">
        <v>10.75</v>
      </c>
      <c r="D1684" s="1109">
        <v>9.282</v>
      </c>
      <c r="E1684" s="1109">
        <v>79.2</v>
      </c>
      <c r="F1684" s="1109">
        <v>0</v>
      </c>
      <c r="G1684" s="1110" t="s">
        <v>10784</v>
      </c>
      <c r="H1684" s="1110" t="s">
        <v>4654</v>
      </c>
      <c r="I1684" s="1110" t="s">
        <v>10839</v>
      </c>
      <c r="J1684" s="1109">
        <v>0</v>
      </c>
      <c r="K1684" s="1109">
        <v>0</v>
      </c>
      <c r="L1684" s="1109">
        <v>0</v>
      </c>
      <c r="M1684" s="1109">
        <v>0</v>
      </c>
      <c r="N1684" s="1109">
        <v>0</v>
      </c>
      <c r="O1684" s="1109">
        <v>0</v>
      </c>
      <c r="P1684" s="1109">
        <v>0</v>
      </c>
      <c r="Q1684" s="1109">
        <v>0</v>
      </c>
    </row>
    <row r="1685" spans="1:17">
      <c r="A1685" s="1109">
        <v>17226</v>
      </c>
      <c r="B1685" s="1110" t="s">
        <v>0</v>
      </c>
      <c r="C1685" s="1109">
        <v>10.75</v>
      </c>
      <c r="D1685" s="1109">
        <v>9.282</v>
      </c>
      <c r="E1685" s="1109">
        <v>79.2</v>
      </c>
      <c r="F1685" s="1109">
        <v>0</v>
      </c>
      <c r="G1685" s="1110" t="s">
        <v>10741</v>
      </c>
      <c r="H1685" s="1110" t="s">
        <v>4654</v>
      </c>
      <c r="I1685" s="1110" t="s">
        <v>10841</v>
      </c>
      <c r="J1685" s="1109">
        <v>0</v>
      </c>
      <c r="K1685" s="1109">
        <v>0</v>
      </c>
      <c r="L1685" s="1109">
        <v>0</v>
      </c>
      <c r="M1685" s="1109">
        <v>0</v>
      </c>
      <c r="N1685" s="1109">
        <v>0</v>
      </c>
      <c r="O1685" s="1109">
        <v>0</v>
      </c>
      <c r="P1685" s="1109">
        <v>0</v>
      </c>
      <c r="Q1685" s="1109">
        <v>0</v>
      </c>
    </row>
    <row r="1686" spans="1:17">
      <c r="A1686" s="1109">
        <v>17227</v>
      </c>
      <c r="B1686" s="1110" t="s">
        <v>0</v>
      </c>
      <c r="C1686" s="1109">
        <v>10.75</v>
      </c>
      <c r="D1686" s="1109">
        <v>9.282</v>
      </c>
      <c r="E1686" s="1109">
        <v>79.2</v>
      </c>
      <c r="F1686" s="1109">
        <v>0</v>
      </c>
      <c r="G1686" s="1110" t="s">
        <v>10741</v>
      </c>
      <c r="H1686" s="1110" t="s">
        <v>4654</v>
      </c>
      <c r="I1686" s="1110" t="s">
        <v>10832</v>
      </c>
      <c r="J1686" s="1109">
        <v>0</v>
      </c>
      <c r="K1686" s="1109">
        <v>0</v>
      </c>
      <c r="L1686" s="1109">
        <v>0</v>
      </c>
      <c r="M1686" s="1109">
        <v>0</v>
      </c>
      <c r="N1686" s="1109">
        <v>0</v>
      </c>
      <c r="O1686" s="1109">
        <v>0</v>
      </c>
      <c r="P1686" s="1109">
        <v>0</v>
      </c>
      <c r="Q1686" s="1109">
        <v>0</v>
      </c>
    </row>
    <row r="1687" spans="1:17">
      <c r="A1687" s="1109">
        <v>17228</v>
      </c>
      <c r="B1687" s="1110" t="s">
        <v>0</v>
      </c>
      <c r="C1687" s="1109">
        <v>10.75</v>
      </c>
      <c r="D1687" s="1109">
        <v>9.282</v>
      </c>
      <c r="E1687" s="1109">
        <v>79.2</v>
      </c>
      <c r="F1687" s="1109">
        <v>0</v>
      </c>
      <c r="G1687" s="1110" t="s">
        <v>10741</v>
      </c>
      <c r="H1687" s="1110" t="s">
        <v>4654</v>
      </c>
      <c r="I1687" s="1110" t="s">
        <v>10839</v>
      </c>
      <c r="J1687" s="1109">
        <v>0</v>
      </c>
      <c r="K1687" s="1109">
        <v>0</v>
      </c>
      <c r="L1687" s="1109">
        <v>0</v>
      </c>
      <c r="M1687" s="1109">
        <v>0</v>
      </c>
      <c r="N1687" s="1109">
        <v>0</v>
      </c>
      <c r="O1687" s="1109">
        <v>0</v>
      </c>
      <c r="P1687" s="1109">
        <v>0</v>
      </c>
      <c r="Q1687" s="1109">
        <v>0</v>
      </c>
    </row>
    <row r="1688" spans="1:17">
      <c r="A1688" s="1109">
        <v>17229</v>
      </c>
      <c r="B1688" s="1110" t="s">
        <v>0</v>
      </c>
      <c r="C1688" s="1109">
        <v>10.75</v>
      </c>
      <c r="D1688" s="1109">
        <v>9.282</v>
      </c>
      <c r="E1688" s="1109">
        <v>79.2</v>
      </c>
      <c r="F1688" s="1109">
        <v>0</v>
      </c>
      <c r="G1688" s="1110" t="s">
        <v>10833</v>
      </c>
      <c r="H1688" s="1110" t="s">
        <v>4654</v>
      </c>
      <c r="I1688" s="1110" t="s">
        <v>10841</v>
      </c>
      <c r="J1688" s="1109">
        <v>0</v>
      </c>
      <c r="K1688" s="1109">
        <v>0</v>
      </c>
      <c r="L1688" s="1109">
        <v>0</v>
      </c>
      <c r="M1688" s="1109">
        <v>0</v>
      </c>
      <c r="N1688" s="1109">
        <v>0</v>
      </c>
      <c r="O1688" s="1109">
        <v>0</v>
      </c>
      <c r="P1688" s="1109">
        <v>0</v>
      </c>
      <c r="Q1688" s="1109">
        <v>0</v>
      </c>
    </row>
    <row r="1689" spans="1:17">
      <c r="A1689" s="1109">
        <v>17230</v>
      </c>
      <c r="B1689" s="1110" t="s">
        <v>0</v>
      </c>
      <c r="C1689" s="1109">
        <v>10.75</v>
      </c>
      <c r="D1689" s="1109">
        <v>9.282</v>
      </c>
      <c r="E1689" s="1109">
        <v>79.2</v>
      </c>
      <c r="F1689" s="1109">
        <v>0</v>
      </c>
      <c r="G1689" s="1110" t="s">
        <v>10833</v>
      </c>
      <c r="H1689" s="1110" t="s">
        <v>4654</v>
      </c>
      <c r="I1689" s="1110" t="s">
        <v>10832</v>
      </c>
      <c r="J1689" s="1109">
        <v>0</v>
      </c>
      <c r="K1689" s="1109">
        <v>0</v>
      </c>
      <c r="L1689" s="1109">
        <v>0</v>
      </c>
      <c r="M1689" s="1109">
        <v>0</v>
      </c>
      <c r="N1689" s="1109">
        <v>0</v>
      </c>
      <c r="O1689" s="1109">
        <v>0</v>
      </c>
      <c r="P1689" s="1109">
        <v>0</v>
      </c>
      <c r="Q1689" s="1109">
        <v>0</v>
      </c>
    </row>
    <row r="1690" spans="1:17">
      <c r="A1690" s="1109">
        <v>17231</v>
      </c>
      <c r="B1690" s="1110" t="s">
        <v>0</v>
      </c>
      <c r="C1690" s="1109">
        <v>10.75</v>
      </c>
      <c r="D1690" s="1109">
        <v>9.282</v>
      </c>
      <c r="E1690" s="1109">
        <v>79.2</v>
      </c>
      <c r="F1690" s="1109">
        <v>0</v>
      </c>
      <c r="G1690" s="1110" t="s">
        <v>10833</v>
      </c>
      <c r="H1690" s="1110" t="s">
        <v>4654</v>
      </c>
      <c r="I1690" s="1110" t="s">
        <v>10839</v>
      </c>
      <c r="J1690" s="1109">
        <v>0</v>
      </c>
      <c r="K1690" s="1109">
        <v>0</v>
      </c>
      <c r="L1690" s="1109">
        <v>0</v>
      </c>
      <c r="M1690" s="1109">
        <v>0</v>
      </c>
      <c r="N1690" s="1109">
        <v>0</v>
      </c>
      <c r="O1690" s="1109">
        <v>0</v>
      </c>
      <c r="P1690" s="1109">
        <v>0</v>
      </c>
      <c r="Q1690" s="1109">
        <v>0</v>
      </c>
    </row>
    <row r="1691" spans="1:17">
      <c r="A1691" s="1109">
        <v>17232</v>
      </c>
      <c r="B1691" s="1110" t="s">
        <v>0</v>
      </c>
      <c r="C1691" s="1109">
        <v>10.75</v>
      </c>
      <c r="D1691" s="1109">
        <v>9.282</v>
      </c>
      <c r="E1691" s="1109">
        <v>79.2</v>
      </c>
      <c r="F1691" s="1109">
        <v>0</v>
      </c>
      <c r="G1691" s="1110" t="s">
        <v>10753</v>
      </c>
      <c r="H1691" s="1110" t="s">
        <v>4654</v>
      </c>
      <c r="I1691" s="1110" t="s">
        <v>10841</v>
      </c>
      <c r="J1691" s="1109">
        <v>0</v>
      </c>
      <c r="K1691" s="1109">
        <v>0</v>
      </c>
      <c r="L1691" s="1109">
        <v>0</v>
      </c>
      <c r="M1691" s="1109">
        <v>0</v>
      </c>
      <c r="N1691" s="1109">
        <v>0</v>
      </c>
      <c r="O1691" s="1109">
        <v>0</v>
      </c>
      <c r="P1691" s="1109">
        <v>0</v>
      </c>
      <c r="Q1691" s="1109">
        <v>0</v>
      </c>
    </row>
    <row r="1692" spans="1:17">
      <c r="A1692" s="1109">
        <v>17233</v>
      </c>
      <c r="B1692" s="1110" t="s">
        <v>0</v>
      </c>
      <c r="C1692" s="1109">
        <v>10.75</v>
      </c>
      <c r="D1692" s="1109">
        <v>9.282</v>
      </c>
      <c r="E1692" s="1109">
        <v>79.2</v>
      </c>
      <c r="F1692" s="1109">
        <v>0</v>
      </c>
      <c r="G1692" s="1110" t="s">
        <v>10753</v>
      </c>
      <c r="H1692" s="1110" t="s">
        <v>4654</v>
      </c>
      <c r="I1692" s="1110" t="s">
        <v>10832</v>
      </c>
      <c r="J1692" s="1109">
        <v>0</v>
      </c>
      <c r="K1692" s="1109">
        <v>0</v>
      </c>
      <c r="L1692" s="1109">
        <v>0</v>
      </c>
      <c r="M1692" s="1109">
        <v>0</v>
      </c>
      <c r="N1692" s="1109">
        <v>0</v>
      </c>
      <c r="O1692" s="1109">
        <v>0</v>
      </c>
      <c r="P1692" s="1109">
        <v>0</v>
      </c>
      <c r="Q1692" s="1109">
        <v>0</v>
      </c>
    </row>
    <row r="1693" spans="1:17">
      <c r="A1693" s="1109">
        <v>17234</v>
      </c>
      <c r="B1693" s="1110" t="s">
        <v>0</v>
      </c>
      <c r="C1693" s="1109">
        <v>10.75</v>
      </c>
      <c r="D1693" s="1109">
        <v>9.282</v>
      </c>
      <c r="E1693" s="1109">
        <v>79.2</v>
      </c>
      <c r="F1693" s="1109">
        <v>0</v>
      </c>
      <c r="G1693" s="1110" t="s">
        <v>10753</v>
      </c>
      <c r="H1693" s="1110" t="s">
        <v>4654</v>
      </c>
      <c r="I1693" s="1110" t="s">
        <v>10839</v>
      </c>
      <c r="J1693" s="1109">
        <v>0</v>
      </c>
      <c r="K1693" s="1109">
        <v>0</v>
      </c>
      <c r="L1693" s="1109">
        <v>0</v>
      </c>
      <c r="M1693" s="1109">
        <v>0</v>
      </c>
      <c r="N1693" s="1109">
        <v>0</v>
      </c>
      <c r="O1693" s="1109">
        <v>0</v>
      </c>
      <c r="P1693" s="1109">
        <v>0</v>
      </c>
      <c r="Q1693" s="1109">
        <v>0</v>
      </c>
    </row>
    <row r="1694" spans="1:17">
      <c r="A1694" s="1109">
        <v>17235</v>
      </c>
      <c r="B1694" s="1110" t="s">
        <v>0</v>
      </c>
      <c r="C1694" s="1109">
        <v>10.75</v>
      </c>
      <c r="D1694" s="1109">
        <v>9.282</v>
      </c>
      <c r="E1694" s="1109">
        <v>79.2</v>
      </c>
      <c r="F1694" s="1109">
        <v>0</v>
      </c>
      <c r="G1694" s="1110" t="s">
        <v>10739</v>
      </c>
      <c r="H1694" s="1110" t="s">
        <v>4654</v>
      </c>
      <c r="I1694" s="1110" t="s">
        <v>10841</v>
      </c>
      <c r="J1694" s="1109">
        <v>0</v>
      </c>
      <c r="K1694" s="1109">
        <v>0</v>
      </c>
      <c r="L1694" s="1109">
        <v>0</v>
      </c>
      <c r="M1694" s="1109">
        <v>0</v>
      </c>
      <c r="N1694" s="1109">
        <v>0</v>
      </c>
      <c r="O1694" s="1109">
        <v>0</v>
      </c>
      <c r="P1694" s="1109">
        <v>0</v>
      </c>
      <c r="Q1694" s="1109">
        <v>0</v>
      </c>
    </row>
    <row r="1695" spans="1:17">
      <c r="A1695" s="1109">
        <v>17236</v>
      </c>
      <c r="B1695" s="1110" t="s">
        <v>0</v>
      </c>
      <c r="C1695" s="1109">
        <v>10.75</v>
      </c>
      <c r="D1695" s="1109">
        <v>9.282</v>
      </c>
      <c r="E1695" s="1109">
        <v>79.2</v>
      </c>
      <c r="F1695" s="1109">
        <v>0</v>
      </c>
      <c r="G1695" s="1110" t="s">
        <v>10739</v>
      </c>
      <c r="H1695" s="1110" t="s">
        <v>4654</v>
      </c>
      <c r="I1695" s="1110" t="s">
        <v>10832</v>
      </c>
      <c r="J1695" s="1109">
        <v>0</v>
      </c>
      <c r="K1695" s="1109">
        <v>0</v>
      </c>
      <c r="L1695" s="1109">
        <v>0</v>
      </c>
      <c r="M1695" s="1109">
        <v>0</v>
      </c>
      <c r="N1695" s="1109">
        <v>0</v>
      </c>
      <c r="O1695" s="1109">
        <v>0</v>
      </c>
      <c r="P1695" s="1109">
        <v>0</v>
      </c>
      <c r="Q1695" s="1109">
        <v>0</v>
      </c>
    </row>
    <row r="1696" spans="1:17">
      <c r="A1696" s="1109">
        <v>17237</v>
      </c>
      <c r="B1696" s="1110" t="s">
        <v>0</v>
      </c>
      <c r="C1696" s="1109">
        <v>10.75</v>
      </c>
      <c r="D1696" s="1109">
        <v>9.282</v>
      </c>
      <c r="E1696" s="1109">
        <v>79.2</v>
      </c>
      <c r="F1696" s="1109">
        <v>0</v>
      </c>
      <c r="G1696" s="1110" t="s">
        <v>10739</v>
      </c>
      <c r="H1696" s="1110" t="s">
        <v>4654</v>
      </c>
      <c r="I1696" s="1110" t="s">
        <v>10839</v>
      </c>
      <c r="J1696" s="1109">
        <v>0</v>
      </c>
      <c r="K1696" s="1109">
        <v>0</v>
      </c>
      <c r="L1696" s="1109">
        <v>0</v>
      </c>
      <c r="M1696" s="1109">
        <v>0</v>
      </c>
      <c r="N1696" s="1109">
        <v>0</v>
      </c>
      <c r="O1696" s="1109">
        <v>0</v>
      </c>
      <c r="P1696" s="1109">
        <v>0</v>
      </c>
      <c r="Q1696" s="1109">
        <v>0</v>
      </c>
    </row>
    <row r="1697" spans="1:17">
      <c r="A1697" s="1109">
        <v>17238</v>
      </c>
      <c r="B1697" s="1110" t="s">
        <v>0</v>
      </c>
      <c r="C1697" s="1109">
        <v>10.75</v>
      </c>
      <c r="D1697" s="1109">
        <v>9.4060000000000006</v>
      </c>
      <c r="E1697" s="1109">
        <v>73.2</v>
      </c>
      <c r="F1697" s="1109">
        <v>0</v>
      </c>
      <c r="G1697" s="1110" t="s">
        <v>10840</v>
      </c>
      <c r="H1697" s="1110" t="s">
        <v>4654</v>
      </c>
      <c r="I1697" s="1110" t="s">
        <v>10841</v>
      </c>
      <c r="J1697" s="1109">
        <v>0</v>
      </c>
      <c r="K1697" s="1109">
        <v>0</v>
      </c>
      <c r="L1697" s="1109">
        <v>0</v>
      </c>
      <c r="M1697" s="1109">
        <v>0</v>
      </c>
      <c r="N1697" s="1109">
        <v>0</v>
      </c>
      <c r="O1697" s="1109">
        <v>0</v>
      </c>
      <c r="P1697" s="1109">
        <v>0</v>
      </c>
      <c r="Q1697" s="1109">
        <v>0</v>
      </c>
    </row>
    <row r="1698" spans="1:17">
      <c r="A1698" s="1109">
        <v>17239</v>
      </c>
      <c r="B1698" s="1110" t="s">
        <v>0</v>
      </c>
      <c r="C1698" s="1109">
        <v>10.75</v>
      </c>
      <c r="D1698" s="1109">
        <v>9.4060000000000006</v>
      </c>
      <c r="E1698" s="1109">
        <v>73.2</v>
      </c>
      <c r="F1698" s="1109">
        <v>0</v>
      </c>
      <c r="G1698" s="1110" t="s">
        <v>10840</v>
      </c>
      <c r="H1698" s="1110" t="s">
        <v>4654</v>
      </c>
      <c r="I1698" s="1110" t="s">
        <v>10832</v>
      </c>
      <c r="J1698" s="1109">
        <v>0</v>
      </c>
      <c r="K1698" s="1109">
        <v>0</v>
      </c>
      <c r="L1698" s="1109">
        <v>0</v>
      </c>
      <c r="M1698" s="1109">
        <v>0</v>
      </c>
      <c r="N1698" s="1109">
        <v>0</v>
      </c>
      <c r="O1698" s="1109">
        <v>0</v>
      </c>
      <c r="P1698" s="1109">
        <v>0</v>
      </c>
      <c r="Q1698" s="1109">
        <v>0</v>
      </c>
    </row>
    <row r="1699" spans="1:17">
      <c r="A1699" s="1109">
        <v>17240</v>
      </c>
      <c r="B1699" s="1110" t="s">
        <v>0</v>
      </c>
      <c r="C1699" s="1109">
        <v>10.75</v>
      </c>
      <c r="D1699" s="1109">
        <v>9.4060000000000006</v>
      </c>
      <c r="E1699" s="1109">
        <v>73.2</v>
      </c>
      <c r="F1699" s="1109">
        <v>0</v>
      </c>
      <c r="G1699" s="1110" t="s">
        <v>10840</v>
      </c>
      <c r="H1699" s="1110" t="s">
        <v>4654</v>
      </c>
      <c r="I1699" s="1110" t="s">
        <v>10839</v>
      </c>
      <c r="J1699" s="1109">
        <v>0</v>
      </c>
      <c r="K1699" s="1109">
        <v>0</v>
      </c>
      <c r="L1699" s="1109">
        <v>0</v>
      </c>
      <c r="M1699" s="1109">
        <v>0</v>
      </c>
      <c r="N1699" s="1109">
        <v>0</v>
      </c>
      <c r="O1699" s="1109">
        <v>0</v>
      </c>
      <c r="P1699" s="1109">
        <v>0</v>
      </c>
      <c r="Q1699" s="1109">
        <v>0</v>
      </c>
    </row>
    <row r="1700" spans="1:17">
      <c r="A1700" s="1109">
        <v>17241</v>
      </c>
      <c r="B1700" s="1110" t="s">
        <v>0</v>
      </c>
      <c r="C1700" s="1109">
        <v>10.75</v>
      </c>
      <c r="D1700" s="1109">
        <v>9.4060000000000006</v>
      </c>
      <c r="E1700" s="1109">
        <v>73.2</v>
      </c>
      <c r="F1700" s="1109">
        <v>0</v>
      </c>
      <c r="G1700" s="1110" t="s">
        <v>10842</v>
      </c>
      <c r="H1700" s="1110" t="s">
        <v>4654</v>
      </c>
      <c r="I1700" s="1110" t="s">
        <v>10841</v>
      </c>
      <c r="J1700" s="1109">
        <v>0</v>
      </c>
      <c r="K1700" s="1109">
        <v>0</v>
      </c>
      <c r="L1700" s="1109">
        <v>0</v>
      </c>
      <c r="M1700" s="1109">
        <v>0</v>
      </c>
      <c r="N1700" s="1109">
        <v>0</v>
      </c>
      <c r="O1700" s="1109">
        <v>0</v>
      </c>
      <c r="P1700" s="1109">
        <v>0</v>
      </c>
      <c r="Q1700" s="1109">
        <v>0</v>
      </c>
    </row>
    <row r="1701" spans="1:17">
      <c r="A1701" s="1109">
        <v>17242</v>
      </c>
      <c r="B1701" s="1110" t="s">
        <v>0</v>
      </c>
      <c r="C1701" s="1109">
        <v>10.75</v>
      </c>
      <c r="D1701" s="1109">
        <v>9.4060000000000006</v>
      </c>
      <c r="E1701" s="1109">
        <v>73.2</v>
      </c>
      <c r="F1701" s="1109">
        <v>0</v>
      </c>
      <c r="G1701" s="1110" t="s">
        <v>10842</v>
      </c>
      <c r="H1701" s="1110" t="s">
        <v>4654</v>
      </c>
      <c r="I1701" s="1110" t="s">
        <v>10832</v>
      </c>
      <c r="J1701" s="1109">
        <v>0</v>
      </c>
      <c r="K1701" s="1109">
        <v>0</v>
      </c>
      <c r="L1701" s="1109">
        <v>0</v>
      </c>
      <c r="M1701" s="1109">
        <v>0</v>
      </c>
      <c r="N1701" s="1109">
        <v>0</v>
      </c>
      <c r="O1701" s="1109">
        <v>0</v>
      </c>
      <c r="P1701" s="1109">
        <v>0</v>
      </c>
      <c r="Q1701" s="1109">
        <v>0</v>
      </c>
    </row>
    <row r="1702" spans="1:17">
      <c r="A1702" s="1109">
        <v>17243</v>
      </c>
      <c r="B1702" s="1110" t="s">
        <v>0</v>
      </c>
      <c r="C1702" s="1109">
        <v>10.75</v>
      </c>
      <c r="D1702" s="1109">
        <v>9.4060000000000006</v>
      </c>
      <c r="E1702" s="1109">
        <v>73.2</v>
      </c>
      <c r="F1702" s="1109">
        <v>0</v>
      </c>
      <c r="G1702" s="1110" t="s">
        <v>10842</v>
      </c>
      <c r="H1702" s="1110" t="s">
        <v>4654</v>
      </c>
      <c r="I1702" s="1110" t="s">
        <v>10839</v>
      </c>
      <c r="J1702" s="1109">
        <v>0</v>
      </c>
      <c r="K1702" s="1109">
        <v>0</v>
      </c>
      <c r="L1702" s="1109">
        <v>0</v>
      </c>
      <c r="M1702" s="1109">
        <v>0</v>
      </c>
      <c r="N1702" s="1109">
        <v>0</v>
      </c>
      <c r="O1702" s="1109">
        <v>0</v>
      </c>
      <c r="P1702" s="1109">
        <v>0</v>
      </c>
      <c r="Q1702" s="1109">
        <v>0</v>
      </c>
    </row>
    <row r="1703" spans="1:17">
      <c r="A1703" s="1109">
        <v>17244</v>
      </c>
      <c r="B1703" s="1110" t="s">
        <v>0</v>
      </c>
      <c r="C1703" s="1109">
        <v>10.75</v>
      </c>
      <c r="D1703" s="1109">
        <v>9.4060000000000006</v>
      </c>
      <c r="E1703" s="1109">
        <v>73.2</v>
      </c>
      <c r="F1703" s="1109">
        <v>0</v>
      </c>
      <c r="G1703" s="1110" t="s">
        <v>10784</v>
      </c>
      <c r="H1703" s="1110" t="s">
        <v>4654</v>
      </c>
      <c r="I1703" s="1110" t="s">
        <v>10841</v>
      </c>
      <c r="J1703" s="1109">
        <v>0</v>
      </c>
      <c r="K1703" s="1109">
        <v>0</v>
      </c>
      <c r="L1703" s="1109">
        <v>0</v>
      </c>
      <c r="M1703" s="1109">
        <v>0</v>
      </c>
      <c r="N1703" s="1109">
        <v>0</v>
      </c>
      <c r="O1703" s="1109">
        <v>0</v>
      </c>
      <c r="P1703" s="1109">
        <v>0</v>
      </c>
      <c r="Q1703" s="1109">
        <v>0</v>
      </c>
    </row>
    <row r="1704" spans="1:17">
      <c r="A1704" s="1109">
        <v>17245</v>
      </c>
      <c r="B1704" s="1110" t="s">
        <v>0</v>
      </c>
      <c r="C1704" s="1109">
        <v>10.75</v>
      </c>
      <c r="D1704" s="1109">
        <v>9.4060000000000006</v>
      </c>
      <c r="E1704" s="1109">
        <v>73.2</v>
      </c>
      <c r="F1704" s="1109">
        <v>0</v>
      </c>
      <c r="G1704" s="1110" t="s">
        <v>10784</v>
      </c>
      <c r="H1704" s="1110" t="s">
        <v>4654</v>
      </c>
      <c r="I1704" s="1110" t="s">
        <v>10832</v>
      </c>
      <c r="J1704" s="1109">
        <v>0</v>
      </c>
      <c r="K1704" s="1109">
        <v>0</v>
      </c>
      <c r="L1704" s="1109">
        <v>0</v>
      </c>
      <c r="M1704" s="1109">
        <v>0</v>
      </c>
      <c r="N1704" s="1109">
        <v>0</v>
      </c>
      <c r="O1704" s="1109">
        <v>0</v>
      </c>
      <c r="P1704" s="1109">
        <v>0</v>
      </c>
      <c r="Q1704" s="1109">
        <v>0</v>
      </c>
    </row>
    <row r="1705" spans="1:17">
      <c r="A1705" s="1109">
        <v>17246</v>
      </c>
      <c r="B1705" s="1110" t="s">
        <v>0</v>
      </c>
      <c r="C1705" s="1109">
        <v>10.75</v>
      </c>
      <c r="D1705" s="1109">
        <v>9.4060000000000006</v>
      </c>
      <c r="E1705" s="1109">
        <v>73.2</v>
      </c>
      <c r="F1705" s="1109">
        <v>0</v>
      </c>
      <c r="G1705" s="1110" t="s">
        <v>10784</v>
      </c>
      <c r="H1705" s="1110" t="s">
        <v>4654</v>
      </c>
      <c r="I1705" s="1110" t="s">
        <v>10839</v>
      </c>
      <c r="J1705" s="1109">
        <v>0</v>
      </c>
      <c r="K1705" s="1109">
        <v>0</v>
      </c>
      <c r="L1705" s="1109">
        <v>0</v>
      </c>
      <c r="M1705" s="1109">
        <v>0</v>
      </c>
      <c r="N1705" s="1109">
        <v>0</v>
      </c>
      <c r="O1705" s="1109">
        <v>0</v>
      </c>
      <c r="P1705" s="1109">
        <v>0</v>
      </c>
      <c r="Q1705" s="1109">
        <v>0</v>
      </c>
    </row>
    <row r="1706" spans="1:17">
      <c r="A1706" s="1109">
        <v>17247</v>
      </c>
      <c r="B1706" s="1110" t="s">
        <v>0</v>
      </c>
      <c r="C1706" s="1109">
        <v>10.75</v>
      </c>
      <c r="D1706" s="1109">
        <v>9.4060000000000006</v>
      </c>
      <c r="E1706" s="1109">
        <v>73.2</v>
      </c>
      <c r="F1706" s="1109">
        <v>0</v>
      </c>
      <c r="G1706" s="1110" t="s">
        <v>10741</v>
      </c>
      <c r="H1706" s="1110" t="s">
        <v>4654</v>
      </c>
      <c r="I1706" s="1110" t="s">
        <v>10841</v>
      </c>
      <c r="J1706" s="1109">
        <v>0</v>
      </c>
      <c r="K1706" s="1109">
        <v>0</v>
      </c>
      <c r="L1706" s="1109">
        <v>0</v>
      </c>
      <c r="M1706" s="1109">
        <v>0</v>
      </c>
      <c r="N1706" s="1109">
        <v>0</v>
      </c>
      <c r="O1706" s="1109">
        <v>0</v>
      </c>
      <c r="P1706" s="1109">
        <v>0</v>
      </c>
      <c r="Q1706" s="1109">
        <v>0</v>
      </c>
    </row>
    <row r="1707" spans="1:17">
      <c r="A1707" s="1109">
        <v>17248</v>
      </c>
      <c r="B1707" s="1110" t="s">
        <v>0</v>
      </c>
      <c r="C1707" s="1109">
        <v>10.75</v>
      </c>
      <c r="D1707" s="1109">
        <v>9.4060000000000006</v>
      </c>
      <c r="E1707" s="1109">
        <v>73.2</v>
      </c>
      <c r="F1707" s="1109">
        <v>0</v>
      </c>
      <c r="G1707" s="1110" t="s">
        <v>10741</v>
      </c>
      <c r="H1707" s="1110" t="s">
        <v>4654</v>
      </c>
      <c r="I1707" s="1110" t="s">
        <v>10832</v>
      </c>
      <c r="J1707" s="1109">
        <v>0</v>
      </c>
      <c r="K1707" s="1109">
        <v>0</v>
      </c>
      <c r="L1707" s="1109">
        <v>0</v>
      </c>
      <c r="M1707" s="1109">
        <v>0</v>
      </c>
      <c r="N1707" s="1109">
        <v>0</v>
      </c>
      <c r="O1707" s="1109">
        <v>0</v>
      </c>
      <c r="P1707" s="1109">
        <v>0</v>
      </c>
      <c r="Q1707" s="1109">
        <v>0</v>
      </c>
    </row>
    <row r="1708" spans="1:17">
      <c r="A1708" s="1109">
        <v>17249</v>
      </c>
      <c r="B1708" s="1110" t="s">
        <v>0</v>
      </c>
      <c r="C1708" s="1109">
        <v>10.75</v>
      </c>
      <c r="D1708" s="1109">
        <v>9.4060000000000006</v>
      </c>
      <c r="E1708" s="1109">
        <v>73.2</v>
      </c>
      <c r="F1708" s="1109">
        <v>0</v>
      </c>
      <c r="G1708" s="1110" t="s">
        <v>10741</v>
      </c>
      <c r="H1708" s="1110" t="s">
        <v>4654</v>
      </c>
      <c r="I1708" s="1110" t="s">
        <v>10839</v>
      </c>
      <c r="J1708" s="1109">
        <v>0</v>
      </c>
      <c r="K1708" s="1109">
        <v>0</v>
      </c>
      <c r="L1708" s="1109">
        <v>0</v>
      </c>
      <c r="M1708" s="1109">
        <v>0</v>
      </c>
      <c r="N1708" s="1109">
        <v>0</v>
      </c>
      <c r="O1708" s="1109">
        <v>0</v>
      </c>
      <c r="P1708" s="1109">
        <v>0</v>
      </c>
      <c r="Q1708" s="1109">
        <v>0</v>
      </c>
    </row>
    <row r="1709" spans="1:17">
      <c r="A1709" s="1109">
        <v>17250</v>
      </c>
      <c r="B1709" s="1110" t="s">
        <v>0</v>
      </c>
      <c r="C1709" s="1109">
        <v>10.75</v>
      </c>
      <c r="D1709" s="1109">
        <v>9.4060000000000006</v>
      </c>
      <c r="E1709" s="1109">
        <v>73.2</v>
      </c>
      <c r="F1709" s="1109">
        <v>0</v>
      </c>
      <c r="G1709" s="1110" t="s">
        <v>10833</v>
      </c>
      <c r="H1709" s="1110" t="s">
        <v>4654</v>
      </c>
      <c r="I1709" s="1110" t="s">
        <v>10841</v>
      </c>
      <c r="J1709" s="1109">
        <v>0</v>
      </c>
      <c r="K1709" s="1109">
        <v>0</v>
      </c>
      <c r="L1709" s="1109">
        <v>0</v>
      </c>
      <c r="M1709" s="1109">
        <v>0</v>
      </c>
      <c r="N1709" s="1109">
        <v>0</v>
      </c>
      <c r="O1709" s="1109">
        <v>0</v>
      </c>
      <c r="P1709" s="1109">
        <v>0</v>
      </c>
      <c r="Q1709" s="1109">
        <v>0</v>
      </c>
    </row>
    <row r="1710" spans="1:17">
      <c r="A1710" s="1109">
        <v>17251</v>
      </c>
      <c r="B1710" s="1110" t="s">
        <v>0</v>
      </c>
      <c r="C1710" s="1109">
        <v>10.75</v>
      </c>
      <c r="D1710" s="1109">
        <v>9.4060000000000006</v>
      </c>
      <c r="E1710" s="1109">
        <v>73.2</v>
      </c>
      <c r="F1710" s="1109">
        <v>0</v>
      </c>
      <c r="G1710" s="1110" t="s">
        <v>10833</v>
      </c>
      <c r="H1710" s="1110" t="s">
        <v>4654</v>
      </c>
      <c r="I1710" s="1110" t="s">
        <v>10832</v>
      </c>
      <c r="J1710" s="1109">
        <v>0</v>
      </c>
      <c r="K1710" s="1109">
        <v>0</v>
      </c>
      <c r="L1710" s="1109">
        <v>0</v>
      </c>
      <c r="M1710" s="1109">
        <v>0</v>
      </c>
      <c r="N1710" s="1109">
        <v>0</v>
      </c>
      <c r="O1710" s="1109">
        <v>0</v>
      </c>
      <c r="P1710" s="1109">
        <v>0</v>
      </c>
      <c r="Q1710" s="1109">
        <v>0</v>
      </c>
    </row>
    <row r="1711" spans="1:17">
      <c r="A1711" s="1109">
        <v>17252</v>
      </c>
      <c r="B1711" s="1110" t="s">
        <v>0</v>
      </c>
      <c r="C1711" s="1109">
        <v>10.75</v>
      </c>
      <c r="D1711" s="1109">
        <v>9.4060000000000006</v>
      </c>
      <c r="E1711" s="1109">
        <v>73.2</v>
      </c>
      <c r="F1711" s="1109">
        <v>0</v>
      </c>
      <c r="G1711" s="1110" t="s">
        <v>10833</v>
      </c>
      <c r="H1711" s="1110" t="s">
        <v>4654</v>
      </c>
      <c r="I1711" s="1110" t="s">
        <v>10839</v>
      </c>
      <c r="J1711" s="1109">
        <v>0</v>
      </c>
      <c r="K1711" s="1109">
        <v>0</v>
      </c>
      <c r="L1711" s="1109">
        <v>0</v>
      </c>
      <c r="M1711" s="1109">
        <v>0</v>
      </c>
      <c r="N1711" s="1109">
        <v>0</v>
      </c>
      <c r="O1711" s="1109">
        <v>0</v>
      </c>
      <c r="P1711" s="1109">
        <v>0</v>
      </c>
      <c r="Q1711" s="1109">
        <v>0</v>
      </c>
    </row>
    <row r="1712" spans="1:17">
      <c r="A1712" s="1109">
        <v>17253</v>
      </c>
      <c r="B1712" s="1110" t="s">
        <v>0</v>
      </c>
      <c r="C1712" s="1109">
        <v>10.75</v>
      </c>
      <c r="D1712" s="1109">
        <v>9.4060000000000006</v>
      </c>
      <c r="E1712" s="1109">
        <v>73.2</v>
      </c>
      <c r="F1712" s="1109">
        <v>0</v>
      </c>
      <c r="G1712" s="1110" t="s">
        <v>10753</v>
      </c>
      <c r="H1712" s="1110" t="s">
        <v>4654</v>
      </c>
      <c r="I1712" s="1110" t="s">
        <v>10841</v>
      </c>
      <c r="J1712" s="1109">
        <v>0</v>
      </c>
      <c r="K1712" s="1109">
        <v>0</v>
      </c>
      <c r="L1712" s="1109">
        <v>0</v>
      </c>
      <c r="M1712" s="1109">
        <v>0</v>
      </c>
      <c r="N1712" s="1109">
        <v>0</v>
      </c>
      <c r="O1712" s="1109">
        <v>0</v>
      </c>
      <c r="P1712" s="1109">
        <v>0</v>
      </c>
      <c r="Q1712" s="1109">
        <v>0</v>
      </c>
    </row>
    <row r="1713" spans="1:17">
      <c r="A1713" s="1109">
        <v>17254</v>
      </c>
      <c r="B1713" s="1110" t="s">
        <v>0</v>
      </c>
      <c r="C1713" s="1109">
        <v>10.75</v>
      </c>
      <c r="D1713" s="1109">
        <v>9.4060000000000006</v>
      </c>
      <c r="E1713" s="1109">
        <v>73.2</v>
      </c>
      <c r="F1713" s="1109">
        <v>0</v>
      </c>
      <c r="G1713" s="1110" t="s">
        <v>10753</v>
      </c>
      <c r="H1713" s="1110" t="s">
        <v>4654</v>
      </c>
      <c r="I1713" s="1110" t="s">
        <v>10832</v>
      </c>
      <c r="J1713" s="1109">
        <v>0</v>
      </c>
      <c r="K1713" s="1109">
        <v>0</v>
      </c>
      <c r="L1713" s="1109">
        <v>0</v>
      </c>
      <c r="M1713" s="1109">
        <v>0</v>
      </c>
      <c r="N1713" s="1109">
        <v>0</v>
      </c>
      <c r="O1713" s="1109">
        <v>0</v>
      </c>
      <c r="P1713" s="1109">
        <v>0</v>
      </c>
      <c r="Q1713" s="1109">
        <v>0</v>
      </c>
    </row>
    <row r="1714" spans="1:17">
      <c r="A1714" s="1109">
        <v>17255</v>
      </c>
      <c r="B1714" s="1110" t="s">
        <v>0</v>
      </c>
      <c r="C1714" s="1109">
        <v>10.75</v>
      </c>
      <c r="D1714" s="1109">
        <v>9.4060000000000006</v>
      </c>
      <c r="E1714" s="1109">
        <v>73.2</v>
      </c>
      <c r="F1714" s="1109">
        <v>0</v>
      </c>
      <c r="G1714" s="1110" t="s">
        <v>10753</v>
      </c>
      <c r="H1714" s="1110" t="s">
        <v>4654</v>
      </c>
      <c r="I1714" s="1110" t="s">
        <v>10839</v>
      </c>
      <c r="J1714" s="1109">
        <v>0</v>
      </c>
      <c r="K1714" s="1109">
        <v>0</v>
      </c>
      <c r="L1714" s="1109">
        <v>0</v>
      </c>
      <c r="M1714" s="1109">
        <v>0</v>
      </c>
      <c r="N1714" s="1109">
        <v>0</v>
      </c>
      <c r="O1714" s="1109">
        <v>0</v>
      </c>
      <c r="P1714" s="1109">
        <v>0</v>
      </c>
      <c r="Q1714" s="1109">
        <v>0</v>
      </c>
    </row>
    <row r="1715" spans="1:17">
      <c r="A1715" s="1109">
        <v>17256</v>
      </c>
      <c r="B1715" s="1110" t="s">
        <v>0</v>
      </c>
      <c r="C1715" s="1109">
        <v>10.75</v>
      </c>
      <c r="D1715" s="1109">
        <v>9.4060000000000006</v>
      </c>
      <c r="E1715" s="1109">
        <v>73.2</v>
      </c>
      <c r="F1715" s="1109">
        <v>0</v>
      </c>
      <c r="G1715" s="1110" t="s">
        <v>10739</v>
      </c>
      <c r="H1715" s="1110" t="s">
        <v>4654</v>
      </c>
      <c r="I1715" s="1110" t="s">
        <v>10841</v>
      </c>
      <c r="J1715" s="1109">
        <v>0</v>
      </c>
      <c r="K1715" s="1109">
        <v>0</v>
      </c>
      <c r="L1715" s="1109">
        <v>0</v>
      </c>
      <c r="M1715" s="1109">
        <v>0</v>
      </c>
      <c r="N1715" s="1109">
        <v>0</v>
      </c>
      <c r="O1715" s="1109">
        <v>0</v>
      </c>
      <c r="P1715" s="1109">
        <v>0</v>
      </c>
      <c r="Q1715" s="1109">
        <v>0</v>
      </c>
    </row>
    <row r="1716" spans="1:17">
      <c r="A1716" s="1109">
        <v>17257</v>
      </c>
      <c r="B1716" s="1110" t="s">
        <v>0</v>
      </c>
      <c r="C1716" s="1109">
        <v>10.75</v>
      </c>
      <c r="D1716" s="1109">
        <v>9.4060000000000006</v>
      </c>
      <c r="E1716" s="1109">
        <v>73.2</v>
      </c>
      <c r="F1716" s="1109">
        <v>0</v>
      </c>
      <c r="G1716" s="1110" t="s">
        <v>10739</v>
      </c>
      <c r="H1716" s="1110" t="s">
        <v>4654</v>
      </c>
      <c r="I1716" s="1110" t="s">
        <v>10832</v>
      </c>
      <c r="J1716" s="1109">
        <v>0</v>
      </c>
      <c r="K1716" s="1109">
        <v>0</v>
      </c>
      <c r="L1716" s="1109">
        <v>0</v>
      </c>
      <c r="M1716" s="1109">
        <v>0</v>
      </c>
      <c r="N1716" s="1109">
        <v>0</v>
      </c>
      <c r="O1716" s="1109">
        <v>0</v>
      </c>
      <c r="P1716" s="1109">
        <v>0</v>
      </c>
      <c r="Q1716" s="1109">
        <v>0</v>
      </c>
    </row>
    <row r="1717" spans="1:17">
      <c r="A1717" s="1109">
        <v>17258</v>
      </c>
      <c r="B1717" s="1110" t="s">
        <v>0</v>
      </c>
      <c r="C1717" s="1109">
        <v>10.75</v>
      </c>
      <c r="D1717" s="1109">
        <v>9.4060000000000006</v>
      </c>
      <c r="E1717" s="1109">
        <v>73.2</v>
      </c>
      <c r="F1717" s="1109">
        <v>0</v>
      </c>
      <c r="G1717" s="1110" t="s">
        <v>10739</v>
      </c>
      <c r="H1717" s="1110" t="s">
        <v>4654</v>
      </c>
      <c r="I1717" s="1110" t="s">
        <v>10839</v>
      </c>
      <c r="J1717" s="1109">
        <v>0</v>
      </c>
      <c r="K1717" s="1109">
        <v>0</v>
      </c>
      <c r="L1717" s="1109">
        <v>0</v>
      </c>
      <c r="M1717" s="1109">
        <v>0</v>
      </c>
      <c r="N1717" s="1109">
        <v>0</v>
      </c>
      <c r="O1717" s="1109">
        <v>0</v>
      </c>
      <c r="P1717" s="1109">
        <v>0</v>
      </c>
      <c r="Q1717" s="1109">
        <v>0</v>
      </c>
    </row>
    <row r="1718" spans="1:17">
      <c r="A1718" s="1109">
        <v>17259</v>
      </c>
      <c r="B1718" s="1110" t="s">
        <v>0</v>
      </c>
      <c r="C1718" s="1109">
        <v>10.75</v>
      </c>
      <c r="D1718" s="1109">
        <v>9.56</v>
      </c>
      <c r="E1718" s="1109">
        <v>65.7</v>
      </c>
      <c r="F1718" s="1109">
        <v>0</v>
      </c>
      <c r="G1718" s="1110" t="s">
        <v>10840</v>
      </c>
      <c r="H1718" s="1110" t="s">
        <v>4654</v>
      </c>
      <c r="I1718" s="1110" t="s">
        <v>10846</v>
      </c>
      <c r="J1718" s="1109">
        <v>0</v>
      </c>
      <c r="K1718" s="1109">
        <v>0</v>
      </c>
      <c r="L1718" s="1109">
        <v>0</v>
      </c>
      <c r="M1718" s="1109">
        <v>0</v>
      </c>
      <c r="N1718" s="1109">
        <v>0</v>
      </c>
      <c r="O1718" s="1109">
        <v>0</v>
      </c>
      <c r="P1718" s="1109">
        <v>0</v>
      </c>
      <c r="Q1718" s="1109">
        <v>0</v>
      </c>
    </row>
    <row r="1719" spans="1:17">
      <c r="A1719" s="1109">
        <v>17260</v>
      </c>
      <c r="B1719" s="1110" t="s">
        <v>0</v>
      </c>
      <c r="C1719" s="1109">
        <v>10.75</v>
      </c>
      <c r="D1719" s="1109">
        <v>9.56</v>
      </c>
      <c r="E1719" s="1109">
        <v>65.7</v>
      </c>
      <c r="F1719" s="1109">
        <v>0</v>
      </c>
      <c r="G1719" s="1110" t="s">
        <v>10840</v>
      </c>
      <c r="H1719" s="1110" t="s">
        <v>4654</v>
      </c>
      <c r="I1719" s="1110" t="s">
        <v>10847</v>
      </c>
      <c r="J1719" s="1109">
        <v>0</v>
      </c>
      <c r="K1719" s="1109">
        <v>0</v>
      </c>
      <c r="L1719" s="1109">
        <v>0</v>
      </c>
      <c r="M1719" s="1109">
        <v>0</v>
      </c>
      <c r="N1719" s="1109">
        <v>0</v>
      </c>
      <c r="O1719" s="1109">
        <v>0</v>
      </c>
      <c r="P1719" s="1109">
        <v>0</v>
      </c>
      <c r="Q1719" s="1109">
        <v>0</v>
      </c>
    </row>
    <row r="1720" spans="1:17">
      <c r="A1720" s="1109">
        <v>17261</v>
      </c>
      <c r="B1720" s="1110" t="s">
        <v>0</v>
      </c>
      <c r="C1720" s="1109">
        <v>10.75</v>
      </c>
      <c r="D1720" s="1109">
        <v>9.56</v>
      </c>
      <c r="E1720" s="1109">
        <v>65.7</v>
      </c>
      <c r="F1720" s="1109">
        <v>0</v>
      </c>
      <c r="G1720" s="1110" t="s">
        <v>10840</v>
      </c>
      <c r="H1720" s="1110" t="s">
        <v>4654</v>
      </c>
      <c r="I1720" s="1110" t="s">
        <v>10841</v>
      </c>
      <c r="J1720" s="1109">
        <v>0</v>
      </c>
      <c r="K1720" s="1109">
        <v>0</v>
      </c>
      <c r="L1720" s="1109">
        <v>0</v>
      </c>
      <c r="M1720" s="1109">
        <v>0</v>
      </c>
      <c r="N1720" s="1109">
        <v>0</v>
      </c>
      <c r="O1720" s="1109">
        <v>0</v>
      </c>
      <c r="P1720" s="1109">
        <v>0</v>
      </c>
      <c r="Q1720" s="1109">
        <v>0</v>
      </c>
    </row>
    <row r="1721" spans="1:17">
      <c r="A1721" s="1109">
        <v>17262</v>
      </c>
      <c r="B1721" s="1110" t="s">
        <v>0</v>
      </c>
      <c r="C1721" s="1109">
        <v>10.75</v>
      </c>
      <c r="D1721" s="1109">
        <v>9.56</v>
      </c>
      <c r="E1721" s="1109">
        <v>65.7</v>
      </c>
      <c r="F1721" s="1109">
        <v>0</v>
      </c>
      <c r="G1721" s="1110" t="s">
        <v>10840</v>
      </c>
      <c r="H1721" s="1110" t="s">
        <v>4654</v>
      </c>
      <c r="I1721" s="1110" t="s">
        <v>10760</v>
      </c>
      <c r="J1721" s="1109">
        <v>0</v>
      </c>
      <c r="K1721" s="1109">
        <v>0</v>
      </c>
      <c r="L1721" s="1109">
        <v>0</v>
      </c>
      <c r="M1721" s="1109">
        <v>0</v>
      </c>
      <c r="N1721" s="1109">
        <v>0</v>
      </c>
      <c r="O1721" s="1109">
        <v>0</v>
      </c>
      <c r="P1721" s="1109">
        <v>0</v>
      </c>
      <c r="Q1721" s="1109">
        <v>0</v>
      </c>
    </row>
    <row r="1722" spans="1:17">
      <c r="A1722" s="1109">
        <v>17263</v>
      </c>
      <c r="B1722" s="1110" t="s">
        <v>0</v>
      </c>
      <c r="C1722" s="1109">
        <v>10.75</v>
      </c>
      <c r="D1722" s="1109">
        <v>9.56</v>
      </c>
      <c r="E1722" s="1109">
        <v>65.7</v>
      </c>
      <c r="F1722" s="1109">
        <v>0</v>
      </c>
      <c r="G1722" s="1110" t="s">
        <v>10840</v>
      </c>
      <c r="H1722" s="1110" t="s">
        <v>4654</v>
      </c>
      <c r="I1722" s="1110" t="s">
        <v>10835</v>
      </c>
      <c r="J1722" s="1109">
        <v>0</v>
      </c>
      <c r="K1722" s="1109">
        <v>0</v>
      </c>
      <c r="L1722" s="1109">
        <v>0</v>
      </c>
      <c r="M1722" s="1109">
        <v>0</v>
      </c>
      <c r="N1722" s="1109">
        <v>0</v>
      </c>
      <c r="O1722" s="1109">
        <v>0</v>
      </c>
      <c r="P1722" s="1109">
        <v>0</v>
      </c>
      <c r="Q1722" s="1109">
        <v>0</v>
      </c>
    </row>
    <row r="1723" spans="1:17">
      <c r="A1723" s="1109">
        <v>17264</v>
      </c>
      <c r="B1723" s="1110" t="s">
        <v>0</v>
      </c>
      <c r="C1723" s="1109">
        <v>10.75</v>
      </c>
      <c r="D1723" s="1109">
        <v>9.56</v>
      </c>
      <c r="E1723" s="1109">
        <v>65.7</v>
      </c>
      <c r="F1723" s="1109">
        <v>0</v>
      </c>
      <c r="G1723" s="1110" t="s">
        <v>10840</v>
      </c>
      <c r="H1723" s="1110" t="s">
        <v>4654</v>
      </c>
      <c r="I1723" s="1110" t="s">
        <v>10832</v>
      </c>
      <c r="J1723" s="1109">
        <v>0</v>
      </c>
      <c r="K1723" s="1109">
        <v>0</v>
      </c>
      <c r="L1723" s="1109">
        <v>0</v>
      </c>
      <c r="M1723" s="1109">
        <v>0</v>
      </c>
      <c r="N1723" s="1109">
        <v>0</v>
      </c>
      <c r="O1723" s="1109">
        <v>0</v>
      </c>
      <c r="P1723" s="1109">
        <v>0</v>
      </c>
      <c r="Q1723" s="1109">
        <v>0</v>
      </c>
    </row>
    <row r="1724" spans="1:17">
      <c r="A1724" s="1109">
        <v>17265</v>
      </c>
      <c r="B1724" s="1110" t="s">
        <v>0</v>
      </c>
      <c r="C1724" s="1109">
        <v>10.75</v>
      </c>
      <c r="D1724" s="1109">
        <v>9.56</v>
      </c>
      <c r="E1724" s="1109">
        <v>65.7</v>
      </c>
      <c r="F1724" s="1109">
        <v>0</v>
      </c>
      <c r="G1724" s="1110" t="s">
        <v>10840</v>
      </c>
      <c r="H1724" s="1110" t="s">
        <v>4654</v>
      </c>
      <c r="I1724" s="1110" t="s">
        <v>10839</v>
      </c>
      <c r="J1724" s="1109">
        <v>0</v>
      </c>
      <c r="K1724" s="1109">
        <v>0</v>
      </c>
      <c r="L1724" s="1109">
        <v>0</v>
      </c>
      <c r="M1724" s="1109">
        <v>0</v>
      </c>
      <c r="N1724" s="1109">
        <v>0</v>
      </c>
      <c r="O1724" s="1109">
        <v>0</v>
      </c>
      <c r="P1724" s="1109">
        <v>0</v>
      </c>
      <c r="Q1724" s="1109">
        <v>0</v>
      </c>
    </row>
    <row r="1725" spans="1:17">
      <c r="A1725" s="1109">
        <v>17266</v>
      </c>
      <c r="B1725" s="1110" t="s">
        <v>0</v>
      </c>
      <c r="C1725" s="1109">
        <v>10.75</v>
      </c>
      <c r="D1725" s="1109">
        <v>9.56</v>
      </c>
      <c r="E1725" s="1109">
        <v>65.7</v>
      </c>
      <c r="F1725" s="1109">
        <v>0</v>
      </c>
      <c r="G1725" s="1110" t="s">
        <v>10840</v>
      </c>
      <c r="H1725" s="1110" t="s">
        <v>4654</v>
      </c>
      <c r="I1725" s="1110" t="s">
        <v>10735</v>
      </c>
      <c r="J1725" s="1109">
        <v>0</v>
      </c>
      <c r="K1725" s="1109">
        <v>0</v>
      </c>
      <c r="L1725" s="1109">
        <v>0</v>
      </c>
      <c r="M1725" s="1109">
        <v>0</v>
      </c>
      <c r="N1725" s="1109">
        <v>0</v>
      </c>
      <c r="O1725" s="1109">
        <v>0</v>
      </c>
      <c r="P1725" s="1109">
        <v>0</v>
      </c>
      <c r="Q1725" s="1109">
        <v>0</v>
      </c>
    </row>
    <row r="1726" spans="1:17">
      <c r="A1726" s="1109">
        <v>17267</v>
      </c>
      <c r="B1726" s="1110" t="s">
        <v>0</v>
      </c>
      <c r="C1726" s="1109">
        <v>10.75</v>
      </c>
      <c r="D1726" s="1109">
        <v>9.56</v>
      </c>
      <c r="E1726" s="1109">
        <v>65.7</v>
      </c>
      <c r="F1726" s="1109">
        <v>0</v>
      </c>
      <c r="G1726" s="1110" t="s">
        <v>10840</v>
      </c>
      <c r="H1726" s="1110" t="s">
        <v>4654</v>
      </c>
      <c r="I1726" s="1110" t="s">
        <v>10837</v>
      </c>
      <c r="J1726" s="1109">
        <v>0</v>
      </c>
      <c r="K1726" s="1109">
        <v>0</v>
      </c>
      <c r="L1726" s="1109">
        <v>0</v>
      </c>
      <c r="M1726" s="1109">
        <v>0</v>
      </c>
      <c r="N1726" s="1109">
        <v>0</v>
      </c>
      <c r="O1726" s="1109">
        <v>0</v>
      </c>
      <c r="P1726" s="1109">
        <v>0</v>
      </c>
      <c r="Q1726" s="1109">
        <v>0</v>
      </c>
    </row>
    <row r="1727" spans="1:17">
      <c r="A1727" s="1109">
        <v>17268</v>
      </c>
      <c r="B1727" s="1110" t="s">
        <v>0</v>
      </c>
      <c r="C1727" s="1109">
        <v>10.75</v>
      </c>
      <c r="D1727" s="1109">
        <v>9.56</v>
      </c>
      <c r="E1727" s="1109">
        <v>65.7</v>
      </c>
      <c r="F1727" s="1109">
        <v>0</v>
      </c>
      <c r="G1727" s="1110" t="s">
        <v>10784</v>
      </c>
      <c r="H1727" s="1110" t="s">
        <v>4654</v>
      </c>
      <c r="I1727" s="1110" t="s">
        <v>10846</v>
      </c>
      <c r="J1727" s="1109">
        <v>0</v>
      </c>
      <c r="K1727" s="1109">
        <v>0</v>
      </c>
      <c r="L1727" s="1109">
        <v>0</v>
      </c>
      <c r="M1727" s="1109">
        <v>0</v>
      </c>
      <c r="N1727" s="1109">
        <v>0</v>
      </c>
      <c r="O1727" s="1109">
        <v>0</v>
      </c>
      <c r="P1727" s="1109">
        <v>0</v>
      </c>
      <c r="Q1727" s="1109">
        <v>0</v>
      </c>
    </row>
    <row r="1728" spans="1:17">
      <c r="A1728" s="1109">
        <v>17269</v>
      </c>
      <c r="B1728" s="1110" t="s">
        <v>0</v>
      </c>
      <c r="C1728" s="1109">
        <v>10.75</v>
      </c>
      <c r="D1728" s="1109">
        <v>9.56</v>
      </c>
      <c r="E1728" s="1109">
        <v>65.7</v>
      </c>
      <c r="F1728" s="1109">
        <v>0</v>
      </c>
      <c r="G1728" s="1110" t="s">
        <v>10784</v>
      </c>
      <c r="H1728" s="1110" t="s">
        <v>4654</v>
      </c>
      <c r="I1728" s="1110" t="s">
        <v>10847</v>
      </c>
      <c r="J1728" s="1109">
        <v>0</v>
      </c>
      <c r="K1728" s="1109">
        <v>0</v>
      </c>
      <c r="L1728" s="1109">
        <v>0</v>
      </c>
      <c r="M1728" s="1109">
        <v>0</v>
      </c>
      <c r="N1728" s="1109">
        <v>0</v>
      </c>
      <c r="O1728" s="1109">
        <v>0</v>
      </c>
      <c r="P1728" s="1109">
        <v>0</v>
      </c>
      <c r="Q1728" s="1109">
        <v>0</v>
      </c>
    </row>
    <row r="1729" spans="1:17">
      <c r="A1729" s="1109">
        <v>17270</v>
      </c>
      <c r="B1729" s="1110" t="s">
        <v>0</v>
      </c>
      <c r="C1729" s="1109">
        <v>10.75</v>
      </c>
      <c r="D1729" s="1109">
        <v>9.56</v>
      </c>
      <c r="E1729" s="1109">
        <v>65.7</v>
      </c>
      <c r="F1729" s="1109">
        <v>0</v>
      </c>
      <c r="G1729" s="1110" t="s">
        <v>10784</v>
      </c>
      <c r="H1729" s="1110" t="s">
        <v>4654</v>
      </c>
      <c r="I1729" s="1110" t="s">
        <v>10848</v>
      </c>
      <c r="J1729" s="1109">
        <v>0</v>
      </c>
      <c r="K1729" s="1109">
        <v>0</v>
      </c>
      <c r="L1729" s="1109">
        <v>0</v>
      </c>
      <c r="M1729" s="1109">
        <v>0</v>
      </c>
      <c r="N1729" s="1109">
        <v>0</v>
      </c>
      <c r="O1729" s="1109">
        <v>0</v>
      </c>
      <c r="P1729" s="1109">
        <v>0</v>
      </c>
      <c r="Q1729" s="1109">
        <v>0</v>
      </c>
    </row>
    <row r="1730" spans="1:17">
      <c r="A1730" s="1109">
        <v>17271</v>
      </c>
      <c r="B1730" s="1110" t="s">
        <v>0</v>
      </c>
      <c r="C1730" s="1109">
        <v>10.75</v>
      </c>
      <c r="D1730" s="1109">
        <v>9.56</v>
      </c>
      <c r="E1730" s="1109">
        <v>65.7</v>
      </c>
      <c r="F1730" s="1109">
        <v>0</v>
      </c>
      <c r="G1730" s="1110" t="s">
        <v>10784</v>
      </c>
      <c r="H1730" s="1110" t="s">
        <v>4654</v>
      </c>
      <c r="I1730" s="1110" t="s">
        <v>10849</v>
      </c>
      <c r="J1730" s="1109">
        <v>0</v>
      </c>
      <c r="K1730" s="1109">
        <v>0</v>
      </c>
      <c r="L1730" s="1109">
        <v>0</v>
      </c>
      <c r="M1730" s="1109">
        <v>0</v>
      </c>
      <c r="N1730" s="1109">
        <v>0</v>
      </c>
      <c r="O1730" s="1109">
        <v>0</v>
      </c>
      <c r="P1730" s="1109">
        <v>0</v>
      </c>
      <c r="Q1730" s="1109">
        <v>0</v>
      </c>
    </row>
    <row r="1731" spans="1:17">
      <c r="A1731" s="1109">
        <v>17272</v>
      </c>
      <c r="B1731" s="1110" t="s">
        <v>0</v>
      </c>
      <c r="C1731" s="1109">
        <v>10.75</v>
      </c>
      <c r="D1731" s="1109">
        <v>9.56</v>
      </c>
      <c r="E1731" s="1109">
        <v>65.7</v>
      </c>
      <c r="F1731" s="1109">
        <v>0</v>
      </c>
      <c r="G1731" s="1110" t="s">
        <v>10784</v>
      </c>
      <c r="H1731" s="1110" t="s">
        <v>4654</v>
      </c>
      <c r="I1731" s="1110" t="s">
        <v>10841</v>
      </c>
      <c r="J1731" s="1109">
        <v>0</v>
      </c>
      <c r="K1731" s="1109">
        <v>0</v>
      </c>
      <c r="L1731" s="1109">
        <v>0</v>
      </c>
      <c r="M1731" s="1109">
        <v>0</v>
      </c>
      <c r="N1731" s="1109">
        <v>0</v>
      </c>
      <c r="O1731" s="1109">
        <v>0</v>
      </c>
      <c r="P1731" s="1109">
        <v>0</v>
      </c>
      <c r="Q1731" s="1109">
        <v>0</v>
      </c>
    </row>
    <row r="1732" spans="1:17">
      <c r="A1732" s="1109">
        <v>17273</v>
      </c>
      <c r="B1732" s="1110" t="s">
        <v>0</v>
      </c>
      <c r="C1732" s="1109">
        <v>10.75</v>
      </c>
      <c r="D1732" s="1109">
        <v>9.56</v>
      </c>
      <c r="E1732" s="1109">
        <v>65.7</v>
      </c>
      <c r="F1732" s="1109">
        <v>0</v>
      </c>
      <c r="G1732" s="1110" t="s">
        <v>10784</v>
      </c>
      <c r="H1732" s="1110" t="s">
        <v>4654</v>
      </c>
      <c r="I1732" s="1110" t="s">
        <v>10760</v>
      </c>
      <c r="J1732" s="1109">
        <v>0</v>
      </c>
      <c r="K1732" s="1109">
        <v>0</v>
      </c>
      <c r="L1732" s="1109">
        <v>0</v>
      </c>
      <c r="M1732" s="1109">
        <v>0</v>
      </c>
      <c r="N1732" s="1109">
        <v>0</v>
      </c>
      <c r="O1732" s="1109">
        <v>0</v>
      </c>
      <c r="P1732" s="1109">
        <v>0</v>
      </c>
      <c r="Q1732" s="1109">
        <v>0</v>
      </c>
    </row>
    <row r="1733" spans="1:17">
      <c r="A1733" s="1109">
        <v>17274</v>
      </c>
      <c r="B1733" s="1110" t="s">
        <v>0</v>
      </c>
      <c r="C1733" s="1109">
        <v>10.75</v>
      </c>
      <c r="D1733" s="1109">
        <v>9.56</v>
      </c>
      <c r="E1733" s="1109">
        <v>65.7</v>
      </c>
      <c r="F1733" s="1109">
        <v>0</v>
      </c>
      <c r="G1733" s="1110" t="s">
        <v>10784</v>
      </c>
      <c r="H1733" s="1110" t="s">
        <v>4654</v>
      </c>
      <c r="I1733" s="1110" t="s">
        <v>10834</v>
      </c>
      <c r="J1733" s="1109">
        <v>0</v>
      </c>
      <c r="K1733" s="1109">
        <v>0</v>
      </c>
      <c r="L1733" s="1109">
        <v>0</v>
      </c>
      <c r="M1733" s="1109">
        <v>0</v>
      </c>
      <c r="N1733" s="1109">
        <v>0</v>
      </c>
      <c r="O1733" s="1109">
        <v>0</v>
      </c>
      <c r="P1733" s="1109">
        <v>0</v>
      </c>
      <c r="Q1733" s="1109">
        <v>0</v>
      </c>
    </row>
    <row r="1734" spans="1:17">
      <c r="A1734" s="1109">
        <v>17275</v>
      </c>
      <c r="B1734" s="1110" t="s">
        <v>0</v>
      </c>
      <c r="C1734" s="1109">
        <v>10.75</v>
      </c>
      <c r="D1734" s="1109">
        <v>9.56</v>
      </c>
      <c r="E1734" s="1109">
        <v>65.7</v>
      </c>
      <c r="F1734" s="1109">
        <v>0</v>
      </c>
      <c r="G1734" s="1110" t="s">
        <v>10784</v>
      </c>
      <c r="H1734" s="1110" t="s">
        <v>4654</v>
      </c>
      <c r="I1734" s="1110" t="s">
        <v>10835</v>
      </c>
      <c r="J1734" s="1109">
        <v>0</v>
      </c>
      <c r="K1734" s="1109">
        <v>0</v>
      </c>
      <c r="L1734" s="1109">
        <v>0</v>
      </c>
      <c r="M1734" s="1109">
        <v>0</v>
      </c>
      <c r="N1734" s="1109">
        <v>0</v>
      </c>
      <c r="O1734" s="1109">
        <v>0</v>
      </c>
      <c r="P1734" s="1109">
        <v>0</v>
      </c>
      <c r="Q1734" s="1109">
        <v>0</v>
      </c>
    </row>
    <row r="1735" spans="1:17">
      <c r="A1735" s="1109">
        <v>17276</v>
      </c>
      <c r="B1735" s="1110" t="s">
        <v>0</v>
      </c>
      <c r="C1735" s="1109">
        <v>10.75</v>
      </c>
      <c r="D1735" s="1109">
        <v>9.56</v>
      </c>
      <c r="E1735" s="1109">
        <v>65.7</v>
      </c>
      <c r="F1735" s="1109">
        <v>0</v>
      </c>
      <c r="G1735" s="1110" t="s">
        <v>10784</v>
      </c>
      <c r="H1735" s="1110" t="s">
        <v>4654</v>
      </c>
      <c r="I1735" s="1110" t="s">
        <v>10735</v>
      </c>
      <c r="J1735" s="1109">
        <v>0</v>
      </c>
      <c r="K1735" s="1109">
        <v>0</v>
      </c>
      <c r="L1735" s="1109">
        <v>0</v>
      </c>
      <c r="M1735" s="1109">
        <v>0</v>
      </c>
      <c r="N1735" s="1109">
        <v>0</v>
      </c>
      <c r="O1735" s="1109">
        <v>0</v>
      </c>
      <c r="P1735" s="1109">
        <v>0</v>
      </c>
      <c r="Q1735" s="1109">
        <v>0</v>
      </c>
    </row>
    <row r="1736" spans="1:17">
      <c r="A1736" s="1109">
        <v>17277</v>
      </c>
      <c r="B1736" s="1110" t="s">
        <v>0</v>
      </c>
      <c r="C1736" s="1109">
        <v>10.75</v>
      </c>
      <c r="D1736" s="1109">
        <v>9.56</v>
      </c>
      <c r="E1736" s="1109">
        <v>65.7</v>
      </c>
      <c r="F1736" s="1109">
        <v>0</v>
      </c>
      <c r="G1736" s="1110" t="s">
        <v>10784</v>
      </c>
      <c r="H1736" s="1110" t="s">
        <v>4654</v>
      </c>
      <c r="I1736" s="1110" t="s">
        <v>10837</v>
      </c>
      <c r="J1736" s="1109">
        <v>0</v>
      </c>
      <c r="K1736" s="1109">
        <v>0</v>
      </c>
      <c r="L1736" s="1109">
        <v>0</v>
      </c>
      <c r="M1736" s="1109">
        <v>0</v>
      </c>
      <c r="N1736" s="1109">
        <v>0</v>
      </c>
      <c r="O1736" s="1109">
        <v>0</v>
      </c>
      <c r="P1736" s="1109">
        <v>0</v>
      </c>
      <c r="Q1736" s="1109">
        <v>0</v>
      </c>
    </row>
    <row r="1737" spans="1:17">
      <c r="A1737" s="1109">
        <v>17278</v>
      </c>
      <c r="B1737" s="1110" t="s">
        <v>0</v>
      </c>
      <c r="C1737" s="1109">
        <v>10.75</v>
      </c>
      <c r="D1737" s="1109">
        <v>9.56</v>
      </c>
      <c r="E1737" s="1109">
        <v>65.7</v>
      </c>
      <c r="F1737" s="1109">
        <v>0</v>
      </c>
      <c r="G1737" s="1110" t="s">
        <v>10784</v>
      </c>
      <c r="H1737" s="1110" t="s">
        <v>4654</v>
      </c>
      <c r="I1737" s="1110" t="s">
        <v>10832</v>
      </c>
      <c r="J1737" s="1109">
        <v>0</v>
      </c>
      <c r="K1737" s="1109">
        <v>0</v>
      </c>
      <c r="L1737" s="1109">
        <v>0</v>
      </c>
      <c r="M1737" s="1109">
        <v>0</v>
      </c>
      <c r="N1737" s="1109">
        <v>0</v>
      </c>
      <c r="O1737" s="1109">
        <v>0</v>
      </c>
      <c r="P1737" s="1109">
        <v>0</v>
      </c>
      <c r="Q1737" s="1109">
        <v>0</v>
      </c>
    </row>
    <row r="1738" spans="1:17">
      <c r="A1738" s="1109">
        <v>17279</v>
      </c>
      <c r="B1738" s="1110" t="s">
        <v>0</v>
      </c>
      <c r="C1738" s="1109">
        <v>10.75</v>
      </c>
      <c r="D1738" s="1109">
        <v>9.56</v>
      </c>
      <c r="E1738" s="1109">
        <v>65.7</v>
      </c>
      <c r="F1738" s="1109">
        <v>0</v>
      </c>
      <c r="G1738" s="1110" t="s">
        <v>10784</v>
      </c>
      <c r="H1738" s="1110" t="s">
        <v>4654</v>
      </c>
      <c r="I1738" s="1110" t="s">
        <v>10839</v>
      </c>
      <c r="J1738" s="1109">
        <v>0</v>
      </c>
      <c r="K1738" s="1109">
        <v>0</v>
      </c>
      <c r="L1738" s="1109">
        <v>0</v>
      </c>
      <c r="M1738" s="1109">
        <v>0</v>
      </c>
      <c r="N1738" s="1109">
        <v>0</v>
      </c>
      <c r="O1738" s="1109">
        <v>0</v>
      </c>
      <c r="P1738" s="1109">
        <v>0</v>
      </c>
      <c r="Q1738" s="1109">
        <v>0</v>
      </c>
    </row>
    <row r="1739" spans="1:17">
      <c r="A1739" s="1109">
        <v>17280</v>
      </c>
      <c r="B1739" s="1110" t="s">
        <v>0</v>
      </c>
      <c r="C1739" s="1109">
        <v>10.75</v>
      </c>
      <c r="D1739" s="1109">
        <v>9.56</v>
      </c>
      <c r="E1739" s="1109">
        <v>65.7</v>
      </c>
      <c r="F1739" s="1109">
        <v>0</v>
      </c>
      <c r="G1739" s="1110" t="s">
        <v>10741</v>
      </c>
      <c r="H1739" s="1110" t="s">
        <v>4654</v>
      </c>
      <c r="I1739" s="1110" t="s">
        <v>10846</v>
      </c>
      <c r="J1739" s="1109">
        <v>0</v>
      </c>
      <c r="K1739" s="1109">
        <v>0</v>
      </c>
      <c r="L1739" s="1109">
        <v>0</v>
      </c>
      <c r="M1739" s="1109">
        <v>0</v>
      </c>
      <c r="N1739" s="1109">
        <v>0</v>
      </c>
      <c r="O1739" s="1109">
        <v>0</v>
      </c>
      <c r="P1739" s="1109">
        <v>0</v>
      </c>
      <c r="Q1739" s="1109">
        <v>0</v>
      </c>
    </row>
    <row r="1740" spans="1:17">
      <c r="A1740" s="1109">
        <v>17281</v>
      </c>
      <c r="B1740" s="1110" t="s">
        <v>0</v>
      </c>
      <c r="C1740" s="1109">
        <v>10.75</v>
      </c>
      <c r="D1740" s="1109">
        <v>9.56</v>
      </c>
      <c r="E1740" s="1109">
        <v>65.7</v>
      </c>
      <c r="F1740" s="1109">
        <v>0</v>
      </c>
      <c r="G1740" s="1110" t="s">
        <v>10741</v>
      </c>
      <c r="H1740" s="1110" t="s">
        <v>4654</v>
      </c>
      <c r="I1740" s="1110" t="s">
        <v>10847</v>
      </c>
      <c r="J1740" s="1109">
        <v>0</v>
      </c>
      <c r="K1740" s="1109">
        <v>0</v>
      </c>
      <c r="L1740" s="1109">
        <v>0</v>
      </c>
      <c r="M1740" s="1109">
        <v>0</v>
      </c>
      <c r="N1740" s="1109">
        <v>0</v>
      </c>
      <c r="O1740" s="1109">
        <v>0</v>
      </c>
      <c r="P1740" s="1109">
        <v>0</v>
      </c>
      <c r="Q1740" s="1109">
        <v>0</v>
      </c>
    </row>
    <row r="1741" spans="1:17">
      <c r="A1741" s="1109">
        <v>17282</v>
      </c>
      <c r="B1741" s="1110" t="s">
        <v>0</v>
      </c>
      <c r="C1741" s="1109">
        <v>10.75</v>
      </c>
      <c r="D1741" s="1109">
        <v>9.56</v>
      </c>
      <c r="E1741" s="1109">
        <v>65.7</v>
      </c>
      <c r="F1741" s="1109">
        <v>0</v>
      </c>
      <c r="G1741" s="1110" t="s">
        <v>10741</v>
      </c>
      <c r="H1741" s="1110" t="s">
        <v>4654</v>
      </c>
      <c r="I1741" s="1110" t="s">
        <v>10848</v>
      </c>
      <c r="J1741" s="1109">
        <v>0</v>
      </c>
      <c r="K1741" s="1109">
        <v>0</v>
      </c>
      <c r="L1741" s="1109">
        <v>0</v>
      </c>
      <c r="M1741" s="1109">
        <v>0</v>
      </c>
      <c r="N1741" s="1109">
        <v>0</v>
      </c>
      <c r="O1741" s="1109">
        <v>0</v>
      </c>
      <c r="P1741" s="1109">
        <v>0</v>
      </c>
      <c r="Q1741" s="1109">
        <v>0</v>
      </c>
    </row>
    <row r="1742" spans="1:17">
      <c r="A1742" s="1109">
        <v>17283</v>
      </c>
      <c r="B1742" s="1110" t="s">
        <v>0</v>
      </c>
      <c r="C1742" s="1109">
        <v>10.75</v>
      </c>
      <c r="D1742" s="1109">
        <v>9.56</v>
      </c>
      <c r="E1742" s="1109">
        <v>65.7</v>
      </c>
      <c r="F1742" s="1109">
        <v>0</v>
      </c>
      <c r="G1742" s="1110" t="s">
        <v>10741</v>
      </c>
      <c r="H1742" s="1110" t="s">
        <v>4654</v>
      </c>
      <c r="I1742" s="1110" t="s">
        <v>10849</v>
      </c>
      <c r="J1742" s="1109">
        <v>0</v>
      </c>
      <c r="K1742" s="1109">
        <v>0</v>
      </c>
      <c r="L1742" s="1109">
        <v>0</v>
      </c>
      <c r="M1742" s="1109">
        <v>0</v>
      </c>
      <c r="N1742" s="1109">
        <v>0</v>
      </c>
      <c r="O1742" s="1109">
        <v>0</v>
      </c>
      <c r="P1742" s="1109">
        <v>0</v>
      </c>
      <c r="Q1742" s="1109">
        <v>0</v>
      </c>
    </row>
    <row r="1743" spans="1:17">
      <c r="A1743" s="1109">
        <v>17284</v>
      </c>
      <c r="B1743" s="1110" t="s">
        <v>0</v>
      </c>
      <c r="C1743" s="1109">
        <v>10.75</v>
      </c>
      <c r="D1743" s="1109">
        <v>9.56</v>
      </c>
      <c r="E1743" s="1109">
        <v>65.7</v>
      </c>
      <c r="F1743" s="1109">
        <v>0</v>
      </c>
      <c r="G1743" s="1110" t="s">
        <v>10741</v>
      </c>
      <c r="H1743" s="1110" t="s">
        <v>4654</v>
      </c>
      <c r="I1743" s="1110" t="s">
        <v>10841</v>
      </c>
      <c r="J1743" s="1109">
        <v>0</v>
      </c>
      <c r="K1743" s="1109">
        <v>0</v>
      </c>
      <c r="L1743" s="1109">
        <v>0</v>
      </c>
      <c r="M1743" s="1109">
        <v>0</v>
      </c>
      <c r="N1743" s="1109">
        <v>0</v>
      </c>
      <c r="O1743" s="1109">
        <v>0</v>
      </c>
      <c r="P1743" s="1109">
        <v>0</v>
      </c>
      <c r="Q1743" s="1109">
        <v>0</v>
      </c>
    </row>
    <row r="1744" spans="1:17">
      <c r="A1744" s="1109">
        <v>17285</v>
      </c>
      <c r="B1744" s="1110" t="s">
        <v>0</v>
      </c>
      <c r="C1744" s="1109">
        <v>10.75</v>
      </c>
      <c r="D1744" s="1109">
        <v>9.56</v>
      </c>
      <c r="E1744" s="1109">
        <v>65.7</v>
      </c>
      <c r="F1744" s="1109">
        <v>0</v>
      </c>
      <c r="G1744" s="1110" t="s">
        <v>10741</v>
      </c>
      <c r="H1744" s="1110" t="s">
        <v>4654</v>
      </c>
      <c r="I1744" s="1110" t="s">
        <v>10760</v>
      </c>
      <c r="J1744" s="1109">
        <v>0</v>
      </c>
      <c r="K1744" s="1109">
        <v>0</v>
      </c>
      <c r="L1744" s="1109">
        <v>0</v>
      </c>
      <c r="M1744" s="1109">
        <v>0</v>
      </c>
      <c r="N1744" s="1109">
        <v>0</v>
      </c>
      <c r="O1744" s="1109">
        <v>0</v>
      </c>
      <c r="P1744" s="1109">
        <v>0</v>
      </c>
      <c r="Q1744" s="1109">
        <v>0</v>
      </c>
    </row>
    <row r="1745" spans="1:17">
      <c r="A1745" s="1109">
        <v>17286</v>
      </c>
      <c r="B1745" s="1110" t="s">
        <v>0</v>
      </c>
      <c r="C1745" s="1109">
        <v>10.75</v>
      </c>
      <c r="D1745" s="1109">
        <v>9.56</v>
      </c>
      <c r="E1745" s="1109">
        <v>65.7</v>
      </c>
      <c r="F1745" s="1109">
        <v>0</v>
      </c>
      <c r="G1745" s="1110" t="s">
        <v>10741</v>
      </c>
      <c r="H1745" s="1110" t="s">
        <v>4654</v>
      </c>
      <c r="I1745" s="1110" t="s">
        <v>10834</v>
      </c>
      <c r="J1745" s="1109">
        <v>0</v>
      </c>
      <c r="K1745" s="1109">
        <v>0</v>
      </c>
      <c r="L1745" s="1109">
        <v>0</v>
      </c>
      <c r="M1745" s="1109">
        <v>0</v>
      </c>
      <c r="N1745" s="1109">
        <v>0</v>
      </c>
      <c r="O1745" s="1109">
        <v>0</v>
      </c>
      <c r="P1745" s="1109">
        <v>0</v>
      </c>
      <c r="Q1745" s="1109">
        <v>0</v>
      </c>
    </row>
    <row r="1746" spans="1:17">
      <c r="A1746" s="1109">
        <v>17287</v>
      </c>
      <c r="B1746" s="1110" t="s">
        <v>0</v>
      </c>
      <c r="C1746" s="1109">
        <v>10.75</v>
      </c>
      <c r="D1746" s="1109">
        <v>9.56</v>
      </c>
      <c r="E1746" s="1109">
        <v>65.7</v>
      </c>
      <c r="F1746" s="1109">
        <v>0</v>
      </c>
      <c r="G1746" s="1110" t="s">
        <v>10741</v>
      </c>
      <c r="H1746" s="1110" t="s">
        <v>4654</v>
      </c>
      <c r="I1746" s="1110" t="s">
        <v>10835</v>
      </c>
      <c r="J1746" s="1109">
        <v>0</v>
      </c>
      <c r="K1746" s="1109">
        <v>0</v>
      </c>
      <c r="L1746" s="1109">
        <v>0</v>
      </c>
      <c r="M1746" s="1109">
        <v>0</v>
      </c>
      <c r="N1746" s="1109">
        <v>0</v>
      </c>
      <c r="O1746" s="1109">
        <v>0</v>
      </c>
      <c r="P1746" s="1109">
        <v>0</v>
      </c>
      <c r="Q1746" s="1109">
        <v>0</v>
      </c>
    </row>
    <row r="1747" spans="1:17">
      <c r="A1747" s="1109">
        <v>17288</v>
      </c>
      <c r="B1747" s="1110" t="s">
        <v>0</v>
      </c>
      <c r="C1747" s="1109">
        <v>10.75</v>
      </c>
      <c r="D1747" s="1109">
        <v>9.56</v>
      </c>
      <c r="E1747" s="1109">
        <v>65.7</v>
      </c>
      <c r="F1747" s="1109">
        <v>0</v>
      </c>
      <c r="G1747" s="1110" t="s">
        <v>10741</v>
      </c>
      <c r="H1747" s="1110" t="s">
        <v>4654</v>
      </c>
      <c r="I1747" s="1110" t="s">
        <v>10735</v>
      </c>
      <c r="J1747" s="1109">
        <v>0</v>
      </c>
      <c r="K1747" s="1109">
        <v>0</v>
      </c>
      <c r="L1747" s="1109">
        <v>0</v>
      </c>
      <c r="M1747" s="1109">
        <v>0</v>
      </c>
      <c r="N1747" s="1109">
        <v>0</v>
      </c>
      <c r="O1747" s="1109">
        <v>0</v>
      </c>
      <c r="P1747" s="1109">
        <v>0</v>
      </c>
      <c r="Q1747" s="1109">
        <v>0</v>
      </c>
    </row>
    <row r="1748" spans="1:17">
      <c r="A1748" s="1109">
        <v>17289</v>
      </c>
      <c r="B1748" s="1110" t="s">
        <v>0</v>
      </c>
      <c r="C1748" s="1109">
        <v>10.75</v>
      </c>
      <c r="D1748" s="1109">
        <v>9.56</v>
      </c>
      <c r="E1748" s="1109">
        <v>65.7</v>
      </c>
      <c r="F1748" s="1109">
        <v>0</v>
      </c>
      <c r="G1748" s="1110" t="s">
        <v>10741</v>
      </c>
      <c r="H1748" s="1110" t="s">
        <v>4654</v>
      </c>
      <c r="I1748" s="1110" t="s">
        <v>10837</v>
      </c>
      <c r="J1748" s="1109">
        <v>0</v>
      </c>
      <c r="K1748" s="1109">
        <v>0</v>
      </c>
      <c r="L1748" s="1109">
        <v>0</v>
      </c>
      <c r="M1748" s="1109">
        <v>0</v>
      </c>
      <c r="N1748" s="1109">
        <v>0</v>
      </c>
      <c r="O1748" s="1109">
        <v>0</v>
      </c>
      <c r="P1748" s="1109">
        <v>0</v>
      </c>
      <c r="Q1748" s="1109">
        <v>0</v>
      </c>
    </row>
    <row r="1749" spans="1:17">
      <c r="A1749" s="1109">
        <v>17290</v>
      </c>
      <c r="B1749" s="1110" t="s">
        <v>0</v>
      </c>
      <c r="C1749" s="1109">
        <v>10.75</v>
      </c>
      <c r="D1749" s="1109">
        <v>9.56</v>
      </c>
      <c r="E1749" s="1109">
        <v>65.7</v>
      </c>
      <c r="F1749" s="1109">
        <v>0</v>
      </c>
      <c r="G1749" s="1110" t="s">
        <v>10741</v>
      </c>
      <c r="H1749" s="1110" t="s">
        <v>4654</v>
      </c>
      <c r="I1749" s="1110" t="s">
        <v>10832</v>
      </c>
      <c r="J1749" s="1109">
        <v>0</v>
      </c>
      <c r="K1749" s="1109">
        <v>0</v>
      </c>
      <c r="L1749" s="1109">
        <v>0</v>
      </c>
      <c r="M1749" s="1109">
        <v>0</v>
      </c>
      <c r="N1749" s="1109">
        <v>0</v>
      </c>
      <c r="O1749" s="1109">
        <v>0</v>
      </c>
      <c r="P1749" s="1109">
        <v>0</v>
      </c>
      <c r="Q1749" s="1109">
        <v>0</v>
      </c>
    </row>
    <row r="1750" spans="1:17">
      <c r="A1750" s="1109">
        <v>17291</v>
      </c>
      <c r="B1750" s="1110" t="s">
        <v>0</v>
      </c>
      <c r="C1750" s="1109">
        <v>10.75</v>
      </c>
      <c r="D1750" s="1109">
        <v>9.56</v>
      </c>
      <c r="E1750" s="1109">
        <v>65.7</v>
      </c>
      <c r="F1750" s="1109">
        <v>0</v>
      </c>
      <c r="G1750" s="1110" t="s">
        <v>10741</v>
      </c>
      <c r="H1750" s="1110" t="s">
        <v>4654</v>
      </c>
      <c r="I1750" s="1110" t="s">
        <v>10839</v>
      </c>
      <c r="J1750" s="1109">
        <v>0</v>
      </c>
      <c r="K1750" s="1109">
        <v>0</v>
      </c>
      <c r="L1750" s="1109">
        <v>0</v>
      </c>
      <c r="M1750" s="1109">
        <v>0</v>
      </c>
      <c r="N1750" s="1109">
        <v>0</v>
      </c>
      <c r="O1750" s="1109">
        <v>0</v>
      </c>
      <c r="P1750" s="1109">
        <v>0</v>
      </c>
      <c r="Q1750" s="1109">
        <v>0</v>
      </c>
    </row>
    <row r="1751" spans="1:17">
      <c r="A1751" s="1109">
        <v>17292</v>
      </c>
      <c r="B1751" s="1110" t="s">
        <v>0</v>
      </c>
      <c r="C1751" s="1109">
        <v>10.75</v>
      </c>
      <c r="D1751" s="1109">
        <v>9.56</v>
      </c>
      <c r="E1751" s="1109">
        <v>65.7</v>
      </c>
      <c r="F1751" s="1109">
        <v>0</v>
      </c>
      <c r="G1751" s="1110" t="s">
        <v>10833</v>
      </c>
      <c r="H1751" s="1110" t="s">
        <v>4654</v>
      </c>
      <c r="I1751" s="1110" t="s">
        <v>10846</v>
      </c>
      <c r="J1751" s="1109">
        <v>0</v>
      </c>
      <c r="K1751" s="1109">
        <v>0</v>
      </c>
      <c r="L1751" s="1109">
        <v>0</v>
      </c>
      <c r="M1751" s="1109">
        <v>0</v>
      </c>
      <c r="N1751" s="1109">
        <v>0</v>
      </c>
      <c r="O1751" s="1109">
        <v>0</v>
      </c>
      <c r="P1751" s="1109">
        <v>0</v>
      </c>
      <c r="Q1751" s="1109">
        <v>0</v>
      </c>
    </row>
    <row r="1752" spans="1:17">
      <c r="A1752" s="1109">
        <v>17293</v>
      </c>
      <c r="B1752" s="1110" t="s">
        <v>0</v>
      </c>
      <c r="C1752" s="1109">
        <v>10.75</v>
      </c>
      <c r="D1752" s="1109">
        <v>9.56</v>
      </c>
      <c r="E1752" s="1109">
        <v>65.7</v>
      </c>
      <c r="F1752" s="1109">
        <v>0</v>
      </c>
      <c r="G1752" s="1110" t="s">
        <v>10833</v>
      </c>
      <c r="H1752" s="1110" t="s">
        <v>4654</v>
      </c>
      <c r="I1752" s="1110" t="s">
        <v>10847</v>
      </c>
      <c r="J1752" s="1109">
        <v>0</v>
      </c>
      <c r="K1752" s="1109">
        <v>0</v>
      </c>
      <c r="L1752" s="1109">
        <v>0</v>
      </c>
      <c r="M1752" s="1109">
        <v>0</v>
      </c>
      <c r="N1752" s="1109">
        <v>0</v>
      </c>
      <c r="O1752" s="1109">
        <v>0</v>
      </c>
      <c r="P1752" s="1109">
        <v>0</v>
      </c>
      <c r="Q1752" s="1109">
        <v>0</v>
      </c>
    </row>
    <row r="1753" spans="1:17">
      <c r="A1753" s="1109">
        <v>17294</v>
      </c>
      <c r="B1753" s="1110" t="s">
        <v>0</v>
      </c>
      <c r="C1753" s="1109">
        <v>10.75</v>
      </c>
      <c r="D1753" s="1109">
        <v>9.56</v>
      </c>
      <c r="E1753" s="1109">
        <v>65.7</v>
      </c>
      <c r="F1753" s="1109">
        <v>0</v>
      </c>
      <c r="G1753" s="1110" t="s">
        <v>10833</v>
      </c>
      <c r="H1753" s="1110" t="s">
        <v>4654</v>
      </c>
      <c r="I1753" s="1110" t="s">
        <v>10848</v>
      </c>
      <c r="J1753" s="1109">
        <v>0</v>
      </c>
      <c r="K1753" s="1109">
        <v>0</v>
      </c>
      <c r="L1753" s="1109">
        <v>0</v>
      </c>
      <c r="M1753" s="1109">
        <v>0</v>
      </c>
      <c r="N1753" s="1109">
        <v>0</v>
      </c>
      <c r="O1753" s="1109">
        <v>0</v>
      </c>
      <c r="P1753" s="1109">
        <v>0</v>
      </c>
      <c r="Q1753" s="1109">
        <v>0</v>
      </c>
    </row>
    <row r="1754" spans="1:17">
      <c r="A1754" s="1109">
        <v>17295</v>
      </c>
      <c r="B1754" s="1110" t="s">
        <v>0</v>
      </c>
      <c r="C1754" s="1109">
        <v>10.75</v>
      </c>
      <c r="D1754" s="1109">
        <v>9.56</v>
      </c>
      <c r="E1754" s="1109">
        <v>65.7</v>
      </c>
      <c r="F1754" s="1109">
        <v>0</v>
      </c>
      <c r="G1754" s="1110" t="s">
        <v>10833</v>
      </c>
      <c r="H1754" s="1110" t="s">
        <v>4654</v>
      </c>
      <c r="I1754" s="1110" t="s">
        <v>10849</v>
      </c>
      <c r="J1754" s="1109">
        <v>0</v>
      </c>
      <c r="K1754" s="1109">
        <v>0</v>
      </c>
      <c r="L1754" s="1109">
        <v>0</v>
      </c>
      <c r="M1754" s="1109">
        <v>0</v>
      </c>
      <c r="N1754" s="1109">
        <v>0</v>
      </c>
      <c r="O1754" s="1109">
        <v>0</v>
      </c>
      <c r="P1754" s="1109">
        <v>0</v>
      </c>
      <c r="Q1754" s="1109">
        <v>0</v>
      </c>
    </row>
    <row r="1755" spans="1:17">
      <c r="A1755" s="1109">
        <v>17296</v>
      </c>
      <c r="B1755" s="1110" t="s">
        <v>0</v>
      </c>
      <c r="C1755" s="1109">
        <v>10.75</v>
      </c>
      <c r="D1755" s="1109">
        <v>9.56</v>
      </c>
      <c r="E1755" s="1109">
        <v>65.7</v>
      </c>
      <c r="F1755" s="1109">
        <v>0</v>
      </c>
      <c r="G1755" s="1110" t="s">
        <v>10833</v>
      </c>
      <c r="H1755" s="1110" t="s">
        <v>4654</v>
      </c>
      <c r="I1755" s="1110" t="s">
        <v>10841</v>
      </c>
      <c r="J1755" s="1109">
        <v>0</v>
      </c>
      <c r="K1755" s="1109">
        <v>0</v>
      </c>
      <c r="L1755" s="1109">
        <v>0</v>
      </c>
      <c r="M1755" s="1109">
        <v>0</v>
      </c>
      <c r="N1755" s="1109">
        <v>0</v>
      </c>
      <c r="O1755" s="1109">
        <v>0</v>
      </c>
      <c r="P1755" s="1109">
        <v>0</v>
      </c>
      <c r="Q1755" s="1109">
        <v>0</v>
      </c>
    </row>
    <row r="1756" spans="1:17">
      <c r="A1756" s="1109">
        <v>17297</v>
      </c>
      <c r="B1756" s="1110" t="s">
        <v>0</v>
      </c>
      <c r="C1756" s="1109">
        <v>10.75</v>
      </c>
      <c r="D1756" s="1109">
        <v>9.56</v>
      </c>
      <c r="E1756" s="1109">
        <v>65.7</v>
      </c>
      <c r="F1756" s="1109">
        <v>0</v>
      </c>
      <c r="G1756" s="1110" t="s">
        <v>10833</v>
      </c>
      <c r="H1756" s="1110" t="s">
        <v>4654</v>
      </c>
      <c r="I1756" s="1110" t="s">
        <v>10760</v>
      </c>
      <c r="J1756" s="1109">
        <v>0</v>
      </c>
      <c r="K1756" s="1109">
        <v>0</v>
      </c>
      <c r="L1756" s="1109">
        <v>0</v>
      </c>
      <c r="M1756" s="1109">
        <v>0</v>
      </c>
      <c r="N1756" s="1109">
        <v>0</v>
      </c>
      <c r="O1756" s="1109">
        <v>0</v>
      </c>
      <c r="P1756" s="1109">
        <v>0</v>
      </c>
      <c r="Q1756" s="1109">
        <v>0</v>
      </c>
    </row>
    <row r="1757" spans="1:17">
      <c r="A1757" s="1109">
        <v>17298</v>
      </c>
      <c r="B1757" s="1110" t="s">
        <v>0</v>
      </c>
      <c r="C1757" s="1109">
        <v>10.75</v>
      </c>
      <c r="D1757" s="1109">
        <v>9.56</v>
      </c>
      <c r="E1757" s="1109">
        <v>65.7</v>
      </c>
      <c r="F1757" s="1109">
        <v>0</v>
      </c>
      <c r="G1757" s="1110" t="s">
        <v>10833</v>
      </c>
      <c r="H1757" s="1110" t="s">
        <v>4654</v>
      </c>
      <c r="I1757" s="1110" t="s">
        <v>10834</v>
      </c>
      <c r="J1757" s="1109">
        <v>0</v>
      </c>
      <c r="K1757" s="1109">
        <v>0</v>
      </c>
      <c r="L1757" s="1109">
        <v>0</v>
      </c>
      <c r="M1757" s="1109">
        <v>0</v>
      </c>
      <c r="N1757" s="1109">
        <v>0</v>
      </c>
      <c r="O1757" s="1109">
        <v>0</v>
      </c>
      <c r="P1757" s="1109">
        <v>0</v>
      </c>
      <c r="Q1757" s="1109">
        <v>0</v>
      </c>
    </row>
    <row r="1758" spans="1:17">
      <c r="A1758" s="1109">
        <v>17299</v>
      </c>
      <c r="B1758" s="1110" t="s">
        <v>0</v>
      </c>
      <c r="C1758" s="1109">
        <v>10.75</v>
      </c>
      <c r="D1758" s="1109">
        <v>9.56</v>
      </c>
      <c r="E1758" s="1109">
        <v>65.7</v>
      </c>
      <c r="F1758" s="1109">
        <v>0</v>
      </c>
      <c r="G1758" s="1110" t="s">
        <v>10833</v>
      </c>
      <c r="H1758" s="1110" t="s">
        <v>4654</v>
      </c>
      <c r="I1758" s="1110" t="s">
        <v>10835</v>
      </c>
      <c r="J1758" s="1109">
        <v>0</v>
      </c>
      <c r="K1758" s="1109">
        <v>0</v>
      </c>
      <c r="L1758" s="1109">
        <v>0</v>
      </c>
      <c r="M1758" s="1109">
        <v>0</v>
      </c>
      <c r="N1758" s="1109">
        <v>0</v>
      </c>
      <c r="O1758" s="1109">
        <v>0</v>
      </c>
      <c r="P1758" s="1109">
        <v>0</v>
      </c>
      <c r="Q1758" s="1109">
        <v>0</v>
      </c>
    </row>
    <row r="1759" spans="1:17">
      <c r="A1759" s="1109">
        <v>17300</v>
      </c>
      <c r="B1759" s="1110" t="s">
        <v>0</v>
      </c>
      <c r="C1759" s="1109">
        <v>10.75</v>
      </c>
      <c r="D1759" s="1109">
        <v>9.56</v>
      </c>
      <c r="E1759" s="1109">
        <v>65.7</v>
      </c>
      <c r="F1759" s="1109">
        <v>0</v>
      </c>
      <c r="G1759" s="1110" t="s">
        <v>10833</v>
      </c>
      <c r="H1759" s="1110" t="s">
        <v>4654</v>
      </c>
      <c r="I1759" s="1110" t="s">
        <v>10832</v>
      </c>
      <c r="J1759" s="1109">
        <v>0</v>
      </c>
      <c r="K1759" s="1109">
        <v>0</v>
      </c>
      <c r="L1759" s="1109">
        <v>0</v>
      </c>
      <c r="M1759" s="1109">
        <v>0</v>
      </c>
      <c r="N1759" s="1109">
        <v>0</v>
      </c>
      <c r="O1759" s="1109">
        <v>0</v>
      </c>
      <c r="P1759" s="1109">
        <v>0</v>
      </c>
      <c r="Q1759" s="1109">
        <v>0</v>
      </c>
    </row>
    <row r="1760" spans="1:17">
      <c r="A1760" s="1109">
        <v>17301</v>
      </c>
      <c r="B1760" s="1110" t="s">
        <v>0</v>
      </c>
      <c r="C1760" s="1109">
        <v>10.75</v>
      </c>
      <c r="D1760" s="1109">
        <v>9.56</v>
      </c>
      <c r="E1760" s="1109">
        <v>65.7</v>
      </c>
      <c r="F1760" s="1109">
        <v>0</v>
      </c>
      <c r="G1760" s="1110" t="s">
        <v>10833</v>
      </c>
      <c r="H1760" s="1110" t="s">
        <v>4654</v>
      </c>
      <c r="I1760" s="1110" t="s">
        <v>10839</v>
      </c>
      <c r="J1760" s="1109">
        <v>0</v>
      </c>
      <c r="K1760" s="1109">
        <v>0</v>
      </c>
      <c r="L1760" s="1109">
        <v>0</v>
      </c>
      <c r="M1760" s="1109">
        <v>0</v>
      </c>
      <c r="N1760" s="1109">
        <v>0</v>
      </c>
      <c r="O1760" s="1109">
        <v>0</v>
      </c>
      <c r="P1760" s="1109">
        <v>0</v>
      </c>
      <c r="Q1760" s="1109">
        <v>0</v>
      </c>
    </row>
    <row r="1761" spans="1:17">
      <c r="A1761" s="1109">
        <v>17302</v>
      </c>
      <c r="B1761" s="1110" t="s">
        <v>0</v>
      </c>
      <c r="C1761" s="1109">
        <v>10.75</v>
      </c>
      <c r="D1761" s="1109">
        <v>9.56</v>
      </c>
      <c r="E1761" s="1109">
        <v>65.7</v>
      </c>
      <c r="F1761" s="1109">
        <v>0</v>
      </c>
      <c r="G1761" s="1110" t="s">
        <v>10833</v>
      </c>
      <c r="H1761" s="1110" t="s">
        <v>4654</v>
      </c>
      <c r="I1761" s="1110" t="s">
        <v>10735</v>
      </c>
      <c r="J1761" s="1109">
        <v>0</v>
      </c>
      <c r="K1761" s="1109">
        <v>0</v>
      </c>
      <c r="L1761" s="1109">
        <v>0</v>
      </c>
      <c r="M1761" s="1109">
        <v>0</v>
      </c>
      <c r="N1761" s="1109">
        <v>0</v>
      </c>
      <c r="O1761" s="1109">
        <v>0</v>
      </c>
      <c r="P1761" s="1109">
        <v>0</v>
      </c>
      <c r="Q1761" s="1109">
        <v>0</v>
      </c>
    </row>
    <row r="1762" spans="1:17">
      <c r="A1762" s="1109">
        <v>17303</v>
      </c>
      <c r="B1762" s="1110" t="s">
        <v>0</v>
      </c>
      <c r="C1762" s="1109">
        <v>10.75</v>
      </c>
      <c r="D1762" s="1109">
        <v>9.56</v>
      </c>
      <c r="E1762" s="1109">
        <v>65.7</v>
      </c>
      <c r="F1762" s="1109">
        <v>0</v>
      </c>
      <c r="G1762" s="1110" t="s">
        <v>10833</v>
      </c>
      <c r="H1762" s="1110" t="s">
        <v>4654</v>
      </c>
      <c r="I1762" s="1110" t="s">
        <v>10837</v>
      </c>
      <c r="J1762" s="1109">
        <v>0</v>
      </c>
      <c r="K1762" s="1109">
        <v>0</v>
      </c>
      <c r="L1762" s="1109">
        <v>0</v>
      </c>
      <c r="M1762" s="1109">
        <v>0</v>
      </c>
      <c r="N1762" s="1109">
        <v>0</v>
      </c>
      <c r="O1762" s="1109">
        <v>0</v>
      </c>
      <c r="P1762" s="1109">
        <v>0</v>
      </c>
      <c r="Q1762" s="1109">
        <v>0</v>
      </c>
    </row>
    <row r="1763" spans="1:17">
      <c r="A1763" s="1109">
        <v>17304</v>
      </c>
      <c r="B1763" s="1110" t="s">
        <v>0</v>
      </c>
      <c r="C1763" s="1109">
        <v>10.75</v>
      </c>
      <c r="D1763" s="1109">
        <v>9.56</v>
      </c>
      <c r="E1763" s="1109">
        <v>64.5</v>
      </c>
      <c r="F1763" s="1109">
        <v>0</v>
      </c>
      <c r="G1763" s="1110" t="s">
        <v>10840</v>
      </c>
      <c r="H1763" s="1110" t="s">
        <v>4654</v>
      </c>
      <c r="I1763" s="1110" t="s">
        <v>10841</v>
      </c>
      <c r="J1763" s="1109">
        <v>0</v>
      </c>
      <c r="K1763" s="1109">
        <v>0</v>
      </c>
      <c r="L1763" s="1109">
        <v>0</v>
      </c>
      <c r="M1763" s="1109">
        <v>0</v>
      </c>
      <c r="N1763" s="1109">
        <v>0</v>
      </c>
      <c r="O1763" s="1109">
        <v>0</v>
      </c>
      <c r="P1763" s="1109">
        <v>0</v>
      </c>
      <c r="Q1763" s="1109">
        <v>0</v>
      </c>
    </row>
    <row r="1764" spans="1:17">
      <c r="A1764" s="1109">
        <v>17305</v>
      </c>
      <c r="B1764" s="1110" t="s">
        <v>0</v>
      </c>
      <c r="C1764" s="1109">
        <v>10.75</v>
      </c>
      <c r="D1764" s="1109">
        <v>9.56</v>
      </c>
      <c r="E1764" s="1109">
        <v>64.5</v>
      </c>
      <c r="F1764" s="1109">
        <v>0</v>
      </c>
      <c r="G1764" s="1110" t="s">
        <v>10840</v>
      </c>
      <c r="H1764" s="1110" t="s">
        <v>4654</v>
      </c>
      <c r="I1764" s="1110" t="s">
        <v>10832</v>
      </c>
      <c r="J1764" s="1109">
        <v>0</v>
      </c>
      <c r="K1764" s="1109">
        <v>0</v>
      </c>
      <c r="L1764" s="1109">
        <v>0</v>
      </c>
      <c r="M1764" s="1109">
        <v>0</v>
      </c>
      <c r="N1764" s="1109">
        <v>0</v>
      </c>
      <c r="O1764" s="1109">
        <v>0</v>
      </c>
      <c r="P1764" s="1109">
        <v>0</v>
      </c>
      <c r="Q1764" s="1109">
        <v>0</v>
      </c>
    </row>
    <row r="1765" spans="1:17">
      <c r="A1765" s="1109">
        <v>17306</v>
      </c>
      <c r="B1765" s="1110" t="s">
        <v>0</v>
      </c>
      <c r="C1765" s="1109">
        <v>10.75</v>
      </c>
      <c r="D1765" s="1109">
        <v>9.56</v>
      </c>
      <c r="E1765" s="1109">
        <v>64.5</v>
      </c>
      <c r="F1765" s="1109">
        <v>0</v>
      </c>
      <c r="G1765" s="1110" t="s">
        <v>10840</v>
      </c>
      <c r="H1765" s="1110" t="s">
        <v>4654</v>
      </c>
      <c r="I1765" s="1110" t="s">
        <v>10839</v>
      </c>
      <c r="J1765" s="1109">
        <v>0</v>
      </c>
      <c r="K1765" s="1109">
        <v>0</v>
      </c>
      <c r="L1765" s="1109">
        <v>0</v>
      </c>
      <c r="M1765" s="1109">
        <v>0</v>
      </c>
      <c r="N1765" s="1109">
        <v>0</v>
      </c>
      <c r="O1765" s="1109">
        <v>0</v>
      </c>
      <c r="P1765" s="1109">
        <v>0</v>
      </c>
      <c r="Q1765" s="1109">
        <v>0</v>
      </c>
    </row>
    <row r="1766" spans="1:17">
      <c r="A1766" s="1109">
        <v>17307</v>
      </c>
      <c r="B1766" s="1110" t="s">
        <v>0</v>
      </c>
      <c r="C1766" s="1109">
        <v>10.75</v>
      </c>
      <c r="D1766" s="1109">
        <v>9.56</v>
      </c>
      <c r="E1766" s="1109">
        <v>64.5</v>
      </c>
      <c r="F1766" s="1109">
        <v>0</v>
      </c>
      <c r="G1766" s="1110" t="s">
        <v>10842</v>
      </c>
      <c r="H1766" s="1110" t="s">
        <v>4654</v>
      </c>
      <c r="I1766" s="1110" t="s">
        <v>10841</v>
      </c>
      <c r="J1766" s="1109">
        <v>0</v>
      </c>
      <c r="K1766" s="1109">
        <v>0</v>
      </c>
      <c r="L1766" s="1109">
        <v>0</v>
      </c>
      <c r="M1766" s="1109">
        <v>0</v>
      </c>
      <c r="N1766" s="1109">
        <v>0</v>
      </c>
      <c r="O1766" s="1109">
        <v>0</v>
      </c>
      <c r="P1766" s="1109">
        <v>0</v>
      </c>
      <c r="Q1766" s="1109">
        <v>0</v>
      </c>
    </row>
    <row r="1767" spans="1:17">
      <c r="A1767" s="1109">
        <v>17308</v>
      </c>
      <c r="B1767" s="1110" t="s">
        <v>0</v>
      </c>
      <c r="C1767" s="1109">
        <v>10.75</v>
      </c>
      <c r="D1767" s="1109">
        <v>9.56</v>
      </c>
      <c r="E1767" s="1109">
        <v>64.5</v>
      </c>
      <c r="F1767" s="1109">
        <v>0</v>
      </c>
      <c r="G1767" s="1110" t="s">
        <v>10842</v>
      </c>
      <c r="H1767" s="1110" t="s">
        <v>4654</v>
      </c>
      <c r="I1767" s="1110" t="s">
        <v>10832</v>
      </c>
      <c r="J1767" s="1109">
        <v>0</v>
      </c>
      <c r="K1767" s="1109">
        <v>0</v>
      </c>
      <c r="L1767" s="1109">
        <v>0</v>
      </c>
      <c r="M1767" s="1109">
        <v>0</v>
      </c>
      <c r="N1767" s="1109">
        <v>0</v>
      </c>
      <c r="O1767" s="1109">
        <v>0</v>
      </c>
      <c r="P1767" s="1109">
        <v>0</v>
      </c>
      <c r="Q1767" s="1109">
        <v>0</v>
      </c>
    </row>
    <row r="1768" spans="1:17">
      <c r="A1768" s="1109">
        <v>17309</v>
      </c>
      <c r="B1768" s="1110" t="s">
        <v>0</v>
      </c>
      <c r="C1768" s="1109">
        <v>10.75</v>
      </c>
      <c r="D1768" s="1109">
        <v>9.56</v>
      </c>
      <c r="E1768" s="1109">
        <v>64.5</v>
      </c>
      <c r="F1768" s="1109">
        <v>0</v>
      </c>
      <c r="G1768" s="1110" t="s">
        <v>10842</v>
      </c>
      <c r="H1768" s="1110" t="s">
        <v>4654</v>
      </c>
      <c r="I1768" s="1110" t="s">
        <v>10839</v>
      </c>
      <c r="J1768" s="1109">
        <v>0</v>
      </c>
      <c r="K1768" s="1109">
        <v>0</v>
      </c>
      <c r="L1768" s="1109">
        <v>0</v>
      </c>
      <c r="M1768" s="1109">
        <v>0</v>
      </c>
      <c r="N1768" s="1109">
        <v>0</v>
      </c>
      <c r="O1768" s="1109">
        <v>0</v>
      </c>
      <c r="P1768" s="1109">
        <v>0</v>
      </c>
      <c r="Q1768" s="1109">
        <v>0</v>
      </c>
    </row>
    <row r="1769" spans="1:17">
      <c r="A1769" s="1109">
        <v>17310</v>
      </c>
      <c r="B1769" s="1110" t="s">
        <v>0</v>
      </c>
      <c r="C1769" s="1109">
        <v>10.75</v>
      </c>
      <c r="D1769" s="1109">
        <v>9.56</v>
      </c>
      <c r="E1769" s="1109">
        <v>64.5</v>
      </c>
      <c r="F1769" s="1109">
        <v>0</v>
      </c>
      <c r="G1769" s="1110" t="s">
        <v>10784</v>
      </c>
      <c r="H1769" s="1110" t="s">
        <v>4654</v>
      </c>
      <c r="I1769" s="1110" t="s">
        <v>10841</v>
      </c>
      <c r="J1769" s="1109">
        <v>0</v>
      </c>
      <c r="K1769" s="1109">
        <v>0</v>
      </c>
      <c r="L1769" s="1109">
        <v>0</v>
      </c>
      <c r="M1769" s="1109">
        <v>0</v>
      </c>
      <c r="N1769" s="1109">
        <v>0</v>
      </c>
      <c r="O1769" s="1109">
        <v>0</v>
      </c>
      <c r="P1769" s="1109">
        <v>0</v>
      </c>
      <c r="Q1769" s="1109">
        <v>0</v>
      </c>
    </row>
    <row r="1770" spans="1:17">
      <c r="A1770" s="1109">
        <v>17311</v>
      </c>
      <c r="B1770" s="1110" t="s">
        <v>0</v>
      </c>
      <c r="C1770" s="1109">
        <v>10.75</v>
      </c>
      <c r="D1770" s="1109">
        <v>9.56</v>
      </c>
      <c r="E1770" s="1109">
        <v>64.5</v>
      </c>
      <c r="F1770" s="1109">
        <v>0</v>
      </c>
      <c r="G1770" s="1110" t="s">
        <v>10784</v>
      </c>
      <c r="H1770" s="1110" t="s">
        <v>4654</v>
      </c>
      <c r="I1770" s="1110" t="s">
        <v>10832</v>
      </c>
      <c r="J1770" s="1109">
        <v>0</v>
      </c>
      <c r="K1770" s="1109">
        <v>0</v>
      </c>
      <c r="L1770" s="1109">
        <v>0</v>
      </c>
      <c r="M1770" s="1109">
        <v>0</v>
      </c>
      <c r="N1770" s="1109">
        <v>0</v>
      </c>
      <c r="O1770" s="1109">
        <v>0</v>
      </c>
      <c r="P1770" s="1109">
        <v>0</v>
      </c>
      <c r="Q1770" s="1109">
        <v>0</v>
      </c>
    </row>
    <row r="1771" spans="1:17">
      <c r="A1771" s="1109">
        <v>17312</v>
      </c>
      <c r="B1771" s="1110" t="s">
        <v>0</v>
      </c>
      <c r="C1771" s="1109">
        <v>10.75</v>
      </c>
      <c r="D1771" s="1109">
        <v>9.56</v>
      </c>
      <c r="E1771" s="1109">
        <v>64.5</v>
      </c>
      <c r="F1771" s="1109">
        <v>0</v>
      </c>
      <c r="G1771" s="1110" t="s">
        <v>10784</v>
      </c>
      <c r="H1771" s="1110" t="s">
        <v>4654</v>
      </c>
      <c r="I1771" s="1110" t="s">
        <v>10839</v>
      </c>
      <c r="J1771" s="1109">
        <v>0</v>
      </c>
      <c r="K1771" s="1109">
        <v>0</v>
      </c>
      <c r="L1771" s="1109">
        <v>0</v>
      </c>
      <c r="M1771" s="1109">
        <v>0</v>
      </c>
      <c r="N1771" s="1109">
        <v>0</v>
      </c>
      <c r="O1771" s="1109">
        <v>0</v>
      </c>
      <c r="P1771" s="1109">
        <v>0</v>
      </c>
      <c r="Q1771" s="1109">
        <v>0</v>
      </c>
    </row>
    <row r="1772" spans="1:17">
      <c r="A1772" s="1109">
        <v>17313</v>
      </c>
      <c r="B1772" s="1110" t="s">
        <v>0</v>
      </c>
      <c r="C1772" s="1109">
        <v>10.75</v>
      </c>
      <c r="D1772" s="1109">
        <v>9.56</v>
      </c>
      <c r="E1772" s="1109">
        <v>64.5</v>
      </c>
      <c r="F1772" s="1109">
        <v>0</v>
      </c>
      <c r="G1772" s="1110" t="s">
        <v>10741</v>
      </c>
      <c r="H1772" s="1110" t="s">
        <v>4654</v>
      </c>
      <c r="I1772" s="1110" t="s">
        <v>10841</v>
      </c>
      <c r="J1772" s="1109">
        <v>0</v>
      </c>
      <c r="K1772" s="1109">
        <v>0</v>
      </c>
      <c r="L1772" s="1109">
        <v>0</v>
      </c>
      <c r="M1772" s="1109">
        <v>0</v>
      </c>
      <c r="N1772" s="1109">
        <v>0</v>
      </c>
      <c r="O1772" s="1109">
        <v>0</v>
      </c>
      <c r="P1772" s="1109">
        <v>0</v>
      </c>
      <c r="Q1772" s="1109">
        <v>0</v>
      </c>
    </row>
    <row r="1773" spans="1:17">
      <c r="A1773" s="1109">
        <v>17314</v>
      </c>
      <c r="B1773" s="1110" t="s">
        <v>0</v>
      </c>
      <c r="C1773" s="1109">
        <v>10.75</v>
      </c>
      <c r="D1773" s="1109">
        <v>9.56</v>
      </c>
      <c r="E1773" s="1109">
        <v>64.5</v>
      </c>
      <c r="F1773" s="1109">
        <v>0</v>
      </c>
      <c r="G1773" s="1110" t="s">
        <v>10741</v>
      </c>
      <c r="H1773" s="1110" t="s">
        <v>4654</v>
      </c>
      <c r="I1773" s="1110" t="s">
        <v>10832</v>
      </c>
      <c r="J1773" s="1109">
        <v>0</v>
      </c>
      <c r="K1773" s="1109">
        <v>0</v>
      </c>
      <c r="L1773" s="1109">
        <v>0</v>
      </c>
      <c r="M1773" s="1109">
        <v>0</v>
      </c>
      <c r="N1773" s="1109">
        <v>0</v>
      </c>
      <c r="O1773" s="1109">
        <v>0</v>
      </c>
      <c r="P1773" s="1109">
        <v>0</v>
      </c>
      <c r="Q1773" s="1109">
        <v>0</v>
      </c>
    </row>
    <row r="1774" spans="1:17">
      <c r="A1774" s="1109">
        <v>17315</v>
      </c>
      <c r="B1774" s="1110" t="s">
        <v>0</v>
      </c>
      <c r="C1774" s="1109">
        <v>10.75</v>
      </c>
      <c r="D1774" s="1109">
        <v>9.56</v>
      </c>
      <c r="E1774" s="1109">
        <v>64.5</v>
      </c>
      <c r="F1774" s="1109">
        <v>0</v>
      </c>
      <c r="G1774" s="1110" t="s">
        <v>10741</v>
      </c>
      <c r="H1774" s="1110" t="s">
        <v>4654</v>
      </c>
      <c r="I1774" s="1110" t="s">
        <v>10839</v>
      </c>
      <c r="J1774" s="1109">
        <v>0</v>
      </c>
      <c r="K1774" s="1109">
        <v>0</v>
      </c>
      <c r="L1774" s="1109">
        <v>0</v>
      </c>
      <c r="M1774" s="1109">
        <v>0</v>
      </c>
      <c r="N1774" s="1109">
        <v>0</v>
      </c>
      <c r="O1774" s="1109">
        <v>0</v>
      </c>
      <c r="P1774" s="1109">
        <v>0</v>
      </c>
      <c r="Q1774" s="1109">
        <v>0</v>
      </c>
    </row>
    <row r="1775" spans="1:17">
      <c r="A1775" s="1109">
        <v>17316</v>
      </c>
      <c r="B1775" s="1110" t="s">
        <v>0</v>
      </c>
      <c r="C1775" s="1109">
        <v>10.75</v>
      </c>
      <c r="D1775" s="1109">
        <v>9.56</v>
      </c>
      <c r="E1775" s="1109">
        <v>64.5</v>
      </c>
      <c r="F1775" s="1109">
        <v>0</v>
      </c>
      <c r="G1775" s="1110" t="s">
        <v>10833</v>
      </c>
      <c r="H1775" s="1110" t="s">
        <v>4654</v>
      </c>
      <c r="I1775" s="1110" t="s">
        <v>10841</v>
      </c>
      <c r="J1775" s="1109">
        <v>0</v>
      </c>
      <c r="K1775" s="1109">
        <v>0</v>
      </c>
      <c r="L1775" s="1109">
        <v>0</v>
      </c>
      <c r="M1775" s="1109">
        <v>0</v>
      </c>
      <c r="N1775" s="1109">
        <v>0</v>
      </c>
      <c r="O1775" s="1109">
        <v>0</v>
      </c>
      <c r="P1775" s="1109">
        <v>0</v>
      </c>
      <c r="Q1775" s="1109">
        <v>0</v>
      </c>
    </row>
    <row r="1776" spans="1:17">
      <c r="A1776" s="1109">
        <v>17317</v>
      </c>
      <c r="B1776" s="1110" t="s">
        <v>0</v>
      </c>
      <c r="C1776" s="1109">
        <v>10.75</v>
      </c>
      <c r="D1776" s="1109">
        <v>9.56</v>
      </c>
      <c r="E1776" s="1109">
        <v>64.5</v>
      </c>
      <c r="F1776" s="1109">
        <v>0</v>
      </c>
      <c r="G1776" s="1110" t="s">
        <v>10833</v>
      </c>
      <c r="H1776" s="1110" t="s">
        <v>4654</v>
      </c>
      <c r="I1776" s="1110" t="s">
        <v>10832</v>
      </c>
      <c r="J1776" s="1109">
        <v>0</v>
      </c>
      <c r="K1776" s="1109">
        <v>0</v>
      </c>
      <c r="L1776" s="1109">
        <v>0</v>
      </c>
      <c r="M1776" s="1109">
        <v>0</v>
      </c>
      <c r="N1776" s="1109">
        <v>0</v>
      </c>
      <c r="O1776" s="1109">
        <v>0</v>
      </c>
      <c r="P1776" s="1109">
        <v>0</v>
      </c>
      <c r="Q1776" s="1109">
        <v>0</v>
      </c>
    </row>
    <row r="1777" spans="1:17">
      <c r="A1777" s="1109">
        <v>17318</v>
      </c>
      <c r="B1777" s="1110" t="s">
        <v>0</v>
      </c>
      <c r="C1777" s="1109">
        <v>10.75</v>
      </c>
      <c r="D1777" s="1109">
        <v>9.56</v>
      </c>
      <c r="E1777" s="1109">
        <v>64.5</v>
      </c>
      <c r="F1777" s="1109">
        <v>0</v>
      </c>
      <c r="G1777" s="1110" t="s">
        <v>10833</v>
      </c>
      <c r="H1777" s="1110" t="s">
        <v>4654</v>
      </c>
      <c r="I1777" s="1110" t="s">
        <v>10839</v>
      </c>
      <c r="J1777" s="1109">
        <v>0</v>
      </c>
      <c r="K1777" s="1109">
        <v>0</v>
      </c>
      <c r="L1777" s="1109">
        <v>0</v>
      </c>
      <c r="M1777" s="1109">
        <v>0</v>
      </c>
      <c r="N1777" s="1109">
        <v>0</v>
      </c>
      <c r="O1777" s="1109">
        <v>0</v>
      </c>
      <c r="P1777" s="1109">
        <v>0</v>
      </c>
      <c r="Q1777" s="1109">
        <v>0</v>
      </c>
    </row>
    <row r="1778" spans="1:17">
      <c r="A1778" s="1109">
        <v>17319</v>
      </c>
      <c r="B1778" s="1110" t="s">
        <v>0</v>
      </c>
      <c r="C1778" s="1109">
        <v>10.75</v>
      </c>
      <c r="D1778" s="1109">
        <v>9.56</v>
      </c>
      <c r="E1778" s="1109">
        <v>64.5</v>
      </c>
      <c r="F1778" s="1109">
        <v>0</v>
      </c>
      <c r="G1778" s="1110" t="s">
        <v>10753</v>
      </c>
      <c r="H1778" s="1110" t="s">
        <v>4654</v>
      </c>
      <c r="I1778" s="1110" t="s">
        <v>10841</v>
      </c>
      <c r="J1778" s="1109">
        <v>0</v>
      </c>
      <c r="K1778" s="1109">
        <v>0</v>
      </c>
      <c r="L1778" s="1109">
        <v>0</v>
      </c>
      <c r="M1778" s="1109">
        <v>0</v>
      </c>
      <c r="N1778" s="1109">
        <v>0</v>
      </c>
      <c r="O1778" s="1109">
        <v>0</v>
      </c>
      <c r="P1778" s="1109">
        <v>0</v>
      </c>
      <c r="Q1778" s="1109">
        <v>0</v>
      </c>
    </row>
    <row r="1779" spans="1:17">
      <c r="A1779" s="1109">
        <v>17320</v>
      </c>
      <c r="B1779" s="1110" t="s">
        <v>0</v>
      </c>
      <c r="C1779" s="1109">
        <v>10.75</v>
      </c>
      <c r="D1779" s="1109">
        <v>9.56</v>
      </c>
      <c r="E1779" s="1109">
        <v>64.5</v>
      </c>
      <c r="F1779" s="1109">
        <v>0</v>
      </c>
      <c r="G1779" s="1110" t="s">
        <v>10753</v>
      </c>
      <c r="H1779" s="1110" t="s">
        <v>4654</v>
      </c>
      <c r="I1779" s="1110" t="s">
        <v>10832</v>
      </c>
      <c r="J1779" s="1109">
        <v>0</v>
      </c>
      <c r="K1779" s="1109">
        <v>0</v>
      </c>
      <c r="L1779" s="1109">
        <v>0</v>
      </c>
      <c r="M1779" s="1109">
        <v>0</v>
      </c>
      <c r="N1779" s="1109">
        <v>0</v>
      </c>
      <c r="O1779" s="1109">
        <v>0</v>
      </c>
      <c r="P1779" s="1109">
        <v>0</v>
      </c>
      <c r="Q1779" s="1109">
        <v>0</v>
      </c>
    </row>
    <row r="1780" spans="1:17">
      <c r="A1780" s="1109">
        <v>17321</v>
      </c>
      <c r="B1780" s="1110" t="s">
        <v>0</v>
      </c>
      <c r="C1780" s="1109">
        <v>10.75</v>
      </c>
      <c r="D1780" s="1109">
        <v>9.56</v>
      </c>
      <c r="E1780" s="1109">
        <v>64.5</v>
      </c>
      <c r="F1780" s="1109">
        <v>0</v>
      </c>
      <c r="G1780" s="1110" t="s">
        <v>10753</v>
      </c>
      <c r="H1780" s="1110" t="s">
        <v>4654</v>
      </c>
      <c r="I1780" s="1110" t="s">
        <v>10839</v>
      </c>
      <c r="J1780" s="1109">
        <v>0</v>
      </c>
      <c r="K1780" s="1109">
        <v>0</v>
      </c>
      <c r="L1780" s="1109">
        <v>0</v>
      </c>
      <c r="M1780" s="1109">
        <v>0</v>
      </c>
      <c r="N1780" s="1109">
        <v>0</v>
      </c>
      <c r="O1780" s="1109">
        <v>0</v>
      </c>
      <c r="P1780" s="1109">
        <v>0</v>
      </c>
      <c r="Q1780" s="1109">
        <v>0</v>
      </c>
    </row>
    <row r="1781" spans="1:17">
      <c r="A1781" s="1109">
        <v>17322</v>
      </c>
      <c r="B1781" s="1110" t="s">
        <v>0</v>
      </c>
      <c r="C1781" s="1109">
        <v>10.75</v>
      </c>
      <c r="D1781" s="1109">
        <v>9.56</v>
      </c>
      <c r="E1781" s="1109">
        <v>64.5</v>
      </c>
      <c r="F1781" s="1109">
        <v>0</v>
      </c>
      <c r="G1781" s="1110" t="s">
        <v>10739</v>
      </c>
      <c r="H1781" s="1110" t="s">
        <v>4654</v>
      </c>
      <c r="I1781" s="1110" t="s">
        <v>10841</v>
      </c>
      <c r="J1781" s="1109">
        <v>0</v>
      </c>
      <c r="K1781" s="1109">
        <v>0</v>
      </c>
      <c r="L1781" s="1109">
        <v>0</v>
      </c>
      <c r="M1781" s="1109">
        <v>0</v>
      </c>
      <c r="N1781" s="1109">
        <v>0</v>
      </c>
      <c r="O1781" s="1109">
        <v>0</v>
      </c>
      <c r="P1781" s="1109">
        <v>0</v>
      </c>
      <c r="Q1781" s="1109">
        <v>0</v>
      </c>
    </row>
    <row r="1782" spans="1:17">
      <c r="A1782" s="1109">
        <v>17323</v>
      </c>
      <c r="B1782" s="1110" t="s">
        <v>0</v>
      </c>
      <c r="C1782" s="1109">
        <v>10.75</v>
      </c>
      <c r="D1782" s="1109">
        <v>9.56</v>
      </c>
      <c r="E1782" s="1109">
        <v>64.5</v>
      </c>
      <c r="F1782" s="1109">
        <v>0</v>
      </c>
      <c r="G1782" s="1110" t="s">
        <v>10739</v>
      </c>
      <c r="H1782" s="1110" t="s">
        <v>4654</v>
      </c>
      <c r="I1782" s="1110" t="s">
        <v>10832</v>
      </c>
      <c r="J1782" s="1109">
        <v>0</v>
      </c>
      <c r="K1782" s="1109">
        <v>0</v>
      </c>
      <c r="L1782" s="1109">
        <v>0</v>
      </c>
      <c r="M1782" s="1109">
        <v>0</v>
      </c>
      <c r="N1782" s="1109">
        <v>0</v>
      </c>
      <c r="O1782" s="1109">
        <v>0</v>
      </c>
      <c r="P1782" s="1109">
        <v>0</v>
      </c>
      <c r="Q1782" s="1109">
        <v>0</v>
      </c>
    </row>
    <row r="1783" spans="1:17">
      <c r="A1783" s="1109">
        <v>17324</v>
      </c>
      <c r="B1783" s="1110" t="s">
        <v>0</v>
      </c>
      <c r="C1783" s="1109">
        <v>10.75</v>
      </c>
      <c r="D1783" s="1109">
        <v>9.56</v>
      </c>
      <c r="E1783" s="1109">
        <v>64.5</v>
      </c>
      <c r="F1783" s="1109">
        <v>0</v>
      </c>
      <c r="G1783" s="1110" t="s">
        <v>10739</v>
      </c>
      <c r="H1783" s="1110" t="s">
        <v>4654</v>
      </c>
      <c r="I1783" s="1110" t="s">
        <v>10839</v>
      </c>
      <c r="J1783" s="1109">
        <v>0</v>
      </c>
      <c r="K1783" s="1109">
        <v>0</v>
      </c>
      <c r="L1783" s="1109">
        <v>0</v>
      </c>
      <c r="M1783" s="1109">
        <v>0</v>
      </c>
      <c r="N1783" s="1109">
        <v>0</v>
      </c>
      <c r="O1783" s="1109">
        <v>0</v>
      </c>
      <c r="P1783" s="1109">
        <v>0</v>
      </c>
      <c r="Q1783" s="1109">
        <v>0</v>
      </c>
    </row>
    <row r="1784" spans="1:17">
      <c r="A1784" s="1109">
        <v>17325</v>
      </c>
      <c r="B1784" s="1110" t="s">
        <v>0</v>
      </c>
      <c r="C1784" s="1109">
        <v>10.75</v>
      </c>
      <c r="D1784" s="1109">
        <v>9.66</v>
      </c>
      <c r="E1784" s="1109">
        <v>60.7</v>
      </c>
      <c r="F1784" s="1109">
        <v>0</v>
      </c>
      <c r="G1784" s="1110" t="s">
        <v>10840</v>
      </c>
      <c r="H1784" s="1110" t="s">
        <v>4654</v>
      </c>
      <c r="I1784" s="1110" t="s">
        <v>10846</v>
      </c>
      <c r="J1784" s="1109">
        <v>0</v>
      </c>
      <c r="K1784" s="1109">
        <v>0</v>
      </c>
      <c r="L1784" s="1109">
        <v>0</v>
      </c>
      <c r="M1784" s="1109">
        <v>0</v>
      </c>
      <c r="N1784" s="1109">
        <v>0</v>
      </c>
      <c r="O1784" s="1109">
        <v>0</v>
      </c>
      <c r="P1784" s="1109">
        <v>0</v>
      </c>
      <c r="Q1784" s="1109">
        <v>0</v>
      </c>
    </row>
    <row r="1785" spans="1:17">
      <c r="A1785" s="1109">
        <v>17326</v>
      </c>
      <c r="B1785" s="1110" t="s">
        <v>0</v>
      </c>
      <c r="C1785" s="1109">
        <v>10.75</v>
      </c>
      <c r="D1785" s="1109">
        <v>9.66</v>
      </c>
      <c r="E1785" s="1109">
        <v>60.7</v>
      </c>
      <c r="F1785" s="1109">
        <v>0</v>
      </c>
      <c r="G1785" s="1110" t="s">
        <v>10840</v>
      </c>
      <c r="H1785" s="1110" t="s">
        <v>4654</v>
      </c>
      <c r="I1785" s="1110" t="s">
        <v>10847</v>
      </c>
      <c r="J1785" s="1109">
        <v>0</v>
      </c>
      <c r="K1785" s="1109">
        <v>0</v>
      </c>
      <c r="L1785" s="1109">
        <v>0</v>
      </c>
      <c r="M1785" s="1109">
        <v>0</v>
      </c>
      <c r="N1785" s="1109">
        <v>0</v>
      </c>
      <c r="O1785" s="1109">
        <v>0</v>
      </c>
      <c r="P1785" s="1109">
        <v>0</v>
      </c>
      <c r="Q1785" s="1109">
        <v>0</v>
      </c>
    </row>
    <row r="1786" spans="1:17">
      <c r="A1786" s="1109">
        <v>17327</v>
      </c>
      <c r="B1786" s="1110" t="s">
        <v>0</v>
      </c>
      <c r="C1786" s="1109">
        <v>10.75</v>
      </c>
      <c r="D1786" s="1109">
        <v>9.66</v>
      </c>
      <c r="E1786" s="1109">
        <v>60.7</v>
      </c>
      <c r="F1786" s="1109">
        <v>0</v>
      </c>
      <c r="G1786" s="1110" t="s">
        <v>10840</v>
      </c>
      <c r="H1786" s="1110" t="s">
        <v>4654</v>
      </c>
      <c r="I1786" s="1110" t="s">
        <v>10841</v>
      </c>
      <c r="J1786" s="1109">
        <v>0</v>
      </c>
      <c r="K1786" s="1109">
        <v>0</v>
      </c>
      <c r="L1786" s="1109">
        <v>0</v>
      </c>
      <c r="M1786" s="1109">
        <v>0</v>
      </c>
      <c r="N1786" s="1109">
        <v>0</v>
      </c>
      <c r="O1786" s="1109">
        <v>0</v>
      </c>
      <c r="P1786" s="1109">
        <v>0</v>
      </c>
      <c r="Q1786" s="1109">
        <v>0</v>
      </c>
    </row>
    <row r="1787" spans="1:17">
      <c r="A1787" s="1109">
        <v>17328</v>
      </c>
      <c r="B1787" s="1110" t="s">
        <v>0</v>
      </c>
      <c r="C1787" s="1109">
        <v>10.75</v>
      </c>
      <c r="D1787" s="1109">
        <v>9.66</v>
      </c>
      <c r="E1787" s="1109">
        <v>60.7</v>
      </c>
      <c r="F1787" s="1109">
        <v>0</v>
      </c>
      <c r="G1787" s="1110" t="s">
        <v>10840</v>
      </c>
      <c r="H1787" s="1110" t="s">
        <v>4654</v>
      </c>
      <c r="I1787" s="1110" t="s">
        <v>10760</v>
      </c>
      <c r="J1787" s="1109">
        <v>0</v>
      </c>
      <c r="K1787" s="1109">
        <v>0</v>
      </c>
      <c r="L1787" s="1109">
        <v>0</v>
      </c>
      <c r="M1787" s="1109">
        <v>0</v>
      </c>
      <c r="N1787" s="1109">
        <v>0</v>
      </c>
      <c r="O1787" s="1109">
        <v>0</v>
      </c>
      <c r="P1787" s="1109">
        <v>0</v>
      </c>
      <c r="Q1787" s="1109">
        <v>0</v>
      </c>
    </row>
    <row r="1788" spans="1:17">
      <c r="A1788" s="1109">
        <v>17329</v>
      </c>
      <c r="B1788" s="1110" t="s">
        <v>0</v>
      </c>
      <c r="C1788" s="1109">
        <v>10.75</v>
      </c>
      <c r="D1788" s="1109">
        <v>9.66</v>
      </c>
      <c r="E1788" s="1109">
        <v>60.7</v>
      </c>
      <c r="F1788" s="1109">
        <v>0</v>
      </c>
      <c r="G1788" s="1110" t="s">
        <v>10840</v>
      </c>
      <c r="H1788" s="1110" t="s">
        <v>4654</v>
      </c>
      <c r="I1788" s="1110" t="s">
        <v>10835</v>
      </c>
      <c r="J1788" s="1109">
        <v>0</v>
      </c>
      <c r="K1788" s="1109">
        <v>0</v>
      </c>
      <c r="L1788" s="1109">
        <v>0</v>
      </c>
      <c r="M1788" s="1109">
        <v>0</v>
      </c>
      <c r="N1788" s="1109">
        <v>0</v>
      </c>
      <c r="O1788" s="1109">
        <v>0</v>
      </c>
      <c r="P1788" s="1109">
        <v>0</v>
      </c>
      <c r="Q1788" s="1109">
        <v>0</v>
      </c>
    </row>
    <row r="1789" spans="1:17">
      <c r="A1789" s="1109">
        <v>17330</v>
      </c>
      <c r="B1789" s="1110" t="s">
        <v>0</v>
      </c>
      <c r="C1789" s="1109">
        <v>10.75</v>
      </c>
      <c r="D1789" s="1109">
        <v>9.66</v>
      </c>
      <c r="E1789" s="1109">
        <v>60.7</v>
      </c>
      <c r="F1789" s="1109">
        <v>0</v>
      </c>
      <c r="G1789" s="1110" t="s">
        <v>10840</v>
      </c>
      <c r="H1789" s="1110" t="s">
        <v>4654</v>
      </c>
      <c r="I1789" s="1110" t="s">
        <v>10832</v>
      </c>
      <c r="J1789" s="1109">
        <v>0</v>
      </c>
      <c r="K1789" s="1109">
        <v>0</v>
      </c>
      <c r="L1789" s="1109">
        <v>0</v>
      </c>
      <c r="M1789" s="1109">
        <v>0</v>
      </c>
      <c r="N1789" s="1109">
        <v>0</v>
      </c>
      <c r="O1789" s="1109">
        <v>0</v>
      </c>
      <c r="P1789" s="1109">
        <v>0</v>
      </c>
      <c r="Q1789" s="1109">
        <v>0</v>
      </c>
    </row>
    <row r="1790" spans="1:17">
      <c r="A1790" s="1109">
        <v>17331</v>
      </c>
      <c r="B1790" s="1110" t="s">
        <v>0</v>
      </c>
      <c r="C1790" s="1109">
        <v>10.75</v>
      </c>
      <c r="D1790" s="1109">
        <v>9.66</v>
      </c>
      <c r="E1790" s="1109">
        <v>60.7</v>
      </c>
      <c r="F1790" s="1109">
        <v>0</v>
      </c>
      <c r="G1790" s="1110" t="s">
        <v>10840</v>
      </c>
      <c r="H1790" s="1110" t="s">
        <v>4654</v>
      </c>
      <c r="I1790" s="1110" t="s">
        <v>10839</v>
      </c>
      <c r="J1790" s="1109">
        <v>0</v>
      </c>
      <c r="K1790" s="1109">
        <v>0</v>
      </c>
      <c r="L1790" s="1109">
        <v>0</v>
      </c>
      <c r="M1790" s="1109">
        <v>0</v>
      </c>
      <c r="N1790" s="1109">
        <v>0</v>
      </c>
      <c r="O1790" s="1109">
        <v>0</v>
      </c>
      <c r="P1790" s="1109">
        <v>0</v>
      </c>
      <c r="Q1790" s="1109">
        <v>0</v>
      </c>
    </row>
    <row r="1791" spans="1:17">
      <c r="A1791" s="1109">
        <v>17332</v>
      </c>
      <c r="B1791" s="1110" t="s">
        <v>0</v>
      </c>
      <c r="C1791" s="1109">
        <v>10.75</v>
      </c>
      <c r="D1791" s="1109">
        <v>9.66</v>
      </c>
      <c r="E1791" s="1109">
        <v>60.7</v>
      </c>
      <c r="F1791" s="1109">
        <v>0</v>
      </c>
      <c r="G1791" s="1110" t="s">
        <v>10840</v>
      </c>
      <c r="H1791" s="1110" t="s">
        <v>4654</v>
      </c>
      <c r="I1791" s="1110" t="s">
        <v>10735</v>
      </c>
      <c r="J1791" s="1109">
        <v>0</v>
      </c>
      <c r="K1791" s="1109">
        <v>0</v>
      </c>
      <c r="L1791" s="1109">
        <v>0</v>
      </c>
      <c r="M1791" s="1109">
        <v>0</v>
      </c>
      <c r="N1791" s="1109">
        <v>0</v>
      </c>
      <c r="O1791" s="1109">
        <v>0</v>
      </c>
      <c r="P1791" s="1109">
        <v>0</v>
      </c>
      <c r="Q1791" s="1109">
        <v>0</v>
      </c>
    </row>
    <row r="1792" spans="1:17">
      <c r="A1792" s="1109">
        <v>17333</v>
      </c>
      <c r="B1792" s="1110" t="s">
        <v>0</v>
      </c>
      <c r="C1792" s="1109">
        <v>10.75</v>
      </c>
      <c r="D1792" s="1109">
        <v>9.66</v>
      </c>
      <c r="E1792" s="1109">
        <v>60.7</v>
      </c>
      <c r="F1792" s="1109">
        <v>0</v>
      </c>
      <c r="G1792" s="1110" t="s">
        <v>10840</v>
      </c>
      <c r="H1792" s="1110" t="s">
        <v>4654</v>
      </c>
      <c r="I1792" s="1110" t="s">
        <v>10837</v>
      </c>
      <c r="J1792" s="1109">
        <v>0</v>
      </c>
      <c r="K1792" s="1109">
        <v>0</v>
      </c>
      <c r="L1792" s="1109">
        <v>0</v>
      </c>
      <c r="M1792" s="1109">
        <v>0</v>
      </c>
      <c r="N1792" s="1109">
        <v>0</v>
      </c>
      <c r="O1792" s="1109">
        <v>0</v>
      </c>
      <c r="P1792" s="1109">
        <v>0</v>
      </c>
      <c r="Q1792" s="1109">
        <v>0</v>
      </c>
    </row>
    <row r="1793" spans="1:17">
      <c r="A1793" s="1109">
        <v>17334</v>
      </c>
      <c r="B1793" s="1110" t="s">
        <v>0</v>
      </c>
      <c r="C1793" s="1109">
        <v>10.75</v>
      </c>
      <c r="D1793" s="1109">
        <v>9.66</v>
      </c>
      <c r="E1793" s="1109">
        <v>60.7</v>
      </c>
      <c r="F1793" s="1109">
        <v>0</v>
      </c>
      <c r="G1793" s="1110" t="s">
        <v>10840</v>
      </c>
      <c r="H1793" s="1110" t="s">
        <v>4654</v>
      </c>
      <c r="I1793" s="1110" t="s">
        <v>10850</v>
      </c>
      <c r="J1793" s="1109">
        <v>0</v>
      </c>
      <c r="K1793" s="1109">
        <v>0</v>
      </c>
      <c r="L1793" s="1109">
        <v>0</v>
      </c>
      <c r="M1793" s="1109">
        <v>0</v>
      </c>
      <c r="N1793" s="1109">
        <v>0</v>
      </c>
      <c r="O1793" s="1109">
        <v>0</v>
      </c>
      <c r="P1793" s="1109">
        <v>0</v>
      </c>
      <c r="Q1793" s="1109">
        <v>0</v>
      </c>
    </row>
    <row r="1794" spans="1:17">
      <c r="A1794" s="1109">
        <v>17335</v>
      </c>
      <c r="B1794" s="1110" t="s">
        <v>0</v>
      </c>
      <c r="C1794" s="1109">
        <v>10.75</v>
      </c>
      <c r="D1794" s="1109">
        <v>9.66</v>
      </c>
      <c r="E1794" s="1109">
        <v>60.7</v>
      </c>
      <c r="F1794" s="1109">
        <v>0</v>
      </c>
      <c r="G1794" s="1110" t="s">
        <v>10784</v>
      </c>
      <c r="H1794" s="1110" t="s">
        <v>4654</v>
      </c>
      <c r="I1794" s="1110" t="s">
        <v>10846</v>
      </c>
      <c r="J1794" s="1109">
        <v>0</v>
      </c>
      <c r="K1794" s="1109">
        <v>0</v>
      </c>
      <c r="L1794" s="1109">
        <v>0</v>
      </c>
      <c r="M1794" s="1109">
        <v>0</v>
      </c>
      <c r="N1794" s="1109">
        <v>0</v>
      </c>
      <c r="O1794" s="1109">
        <v>0</v>
      </c>
      <c r="P1794" s="1109">
        <v>0</v>
      </c>
      <c r="Q1794" s="1109">
        <v>0</v>
      </c>
    </row>
    <row r="1795" spans="1:17">
      <c r="A1795" s="1109">
        <v>17336</v>
      </c>
      <c r="B1795" s="1110" t="s">
        <v>0</v>
      </c>
      <c r="C1795" s="1109">
        <v>10.75</v>
      </c>
      <c r="D1795" s="1109">
        <v>9.66</v>
      </c>
      <c r="E1795" s="1109">
        <v>60.7</v>
      </c>
      <c r="F1795" s="1109">
        <v>0</v>
      </c>
      <c r="G1795" s="1110" t="s">
        <v>10784</v>
      </c>
      <c r="H1795" s="1110" t="s">
        <v>4654</v>
      </c>
      <c r="I1795" s="1110" t="s">
        <v>10847</v>
      </c>
      <c r="J1795" s="1109">
        <v>0</v>
      </c>
      <c r="K1795" s="1109">
        <v>0</v>
      </c>
      <c r="L1795" s="1109">
        <v>0</v>
      </c>
      <c r="M1795" s="1109">
        <v>0</v>
      </c>
      <c r="N1795" s="1109">
        <v>0</v>
      </c>
      <c r="O1795" s="1109">
        <v>0</v>
      </c>
      <c r="P1795" s="1109">
        <v>0</v>
      </c>
      <c r="Q1795" s="1109">
        <v>0</v>
      </c>
    </row>
    <row r="1796" spans="1:17">
      <c r="A1796" s="1109">
        <v>17337</v>
      </c>
      <c r="B1796" s="1110" t="s">
        <v>0</v>
      </c>
      <c r="C1796" s="1109">
        <v>10.75</v>
      </c>
      <c r="D1796" s="1109">
        <v>9.66</v>
      </c>
      <c r="E1796" s="1109">
        <v>60.7</v>
      </c>
      <c r="F1796" s="1109">
        <v>0</v>
      </c>
      <c r="G1796" s="1110" t="s">
        <v>10784</v>
      </c>
      <c r="H1796" s="1110" t="s">
        <v>4654</v>
      </c>
      <c r="I1796" s="1110" t="s">
        <v>10848</v>
      </c>
      <c r="J1796" s="1109">
        <v>0</v>
      </c>
      <c r="K1796" s="1109">
        <v>0</v>
      </c>
      <c r="L1796" s="1109">
        <v>0</v>
      </c>
      <c r="M1796" s="1109">
        <v>0</v>
      </c>
      <c r="N1796" s="1109">
        <v>0</v>
      </c>
      <c r="O1796" s="1109">
        <v>0</v>
      </c>
      <c r="P1796" s="1109">
        <v>0</v>
      </c>
      <c r="Q1796" s="1109">
        <v>0</v>
      </c>
    </row>
    <row r="1797" spans="1:17">
      <c r="A1797" s="1109">
        <v>17338</v>
      </c>
      <c r="B1797" s="1110" t="s">
        <v>0</v>
      </c>
      <c r="C1797" s="1109">
        <v>10.75</v>
      </c>
      <c r="D1797" s="1109">
        <v>9.66</v>
      </c>
      <c r="E1797" s="1109">
        <v>60.7</v>
      </c>
      <c r="F1797" s="1109">
        <v>0</v>
      </c>
      <c r="G1797" s="1110" t="s">
        <v>10784</v>
      </c>
      <c r="H1797" s="1110" t="s">
        <v>4654</v>
      </c>
      <c r="I1797" s="1110" t="s">
        <v>10849</v>
      </c>
      <c r="J1797" s="1109">
        <v>0</v>
      </c>
      <c r="K1797" s="1109">
        <v>0</v>
      </c>
      <c r="L1797" s="1109">
        <v>0</v>
      </c>
      <c r="M1797" s="1109">
        <v>0</v>
      </c>
      <c r="N1797" s="1109">
        <v>0</v>
      </c>
      <c r="O1797" s="1109">
        <v>0</v>
      </c>
      <c r="P1797" s="1109">
        <v>0</v>
      </c>
      <c r="Q1797" s="1109">
        <v>0</v>
      </c>
    </row>
    <row r="1798" spans="1:17">
      <c r="A1798" s="1109">
        <v>17339</v>
      </c>
      <c r="B1798" s="1110" t="s">
        <v>0</v>
      </c>
      <c r="C1798" s="1109">
        <v>10.75</v>
      </c>
      <c r="D1798" s="1109">
        <v>9.66</v>
      </c>
      <c r="E1798" s="1109">
        <v>60.7</v>
      </c>
      <c r="F1798" s="1109">
        <v>0</v>
      </c>
      <c r="G1798" s="1110" t="s">
        <v>10784</v>
      </c>
      <c r="H1798" s="1110" t="s">
        <v>4654</v>
      </c>
      <c r="I1798" s="1110" t="s">
        <v>10841</v>
      </c>
      <c r="J1798" s="1109">
        <v>0</v>
      </c>
      <c r="K1798" s="1109">
        <v>0</v>
      </c>
      <c r="L1798" s="1109">
        <v>0</v>
      </c>
      <c r="M1798" s="1109">
        <v>0</v>
      </c>
      <c r="N1798" s="1109">
        <v>0</v>
      </c>
      <c r="O1798" s="1109">
        <v>0</v>
      </c>
      <c r="P1798" s="1109">
        <v>0</v>
      </c>
      <c r="Q1798" s="1109">
        <v>0</v>
      </c>
    </row>
    <row r="1799" spans="1:17">
      <c r="A1799" s="1109">
        <v>17340</v>
      </c>
      <c r="B1799" s="1110" t="s">
        <v>0</v>
      </c>
      <c r="C1799" s="1109">
        <v>10.75</v>
      </c>
      <c r="D1799" s="1109">
        <v>9.66</v>
      </c>
      <c r="E1799" s="1109">
        <v>60.7</v>
      </c>
      <c r="F1799" s="1109">
        <v>0</v>
      </c>
      <c r="G1799" s="1110" t="s">
        <v>10784</v>
      </c>
      <c r="H1799" s="1110" t="s">
        <v>4654</v>
      </c>
      <c r="I1799" s="1110" t="s">
        <v>10760</v>
      </c>
      <c r="J1799" s="1109">
        <v>0</v>
      </c>
      <c r="K1799" s="1109">
        <v>0</v>
      </c>
      <c r="L1799" s="1109">
        <v>0</v>
      </c>
      <c r="M1799" s="1109">
        <v>0</v>
      </c>
      <c r="N1799" s="1109">
        <v>0</v>
      </c>
      <c r="O1799" s="1109">
        <v>0</v>
      </c>
      <c r="P1799" s="1109">
        <v>0</v>
      </c>
      <c r="Q1799" s="1109">
        <v>0</v>
      </c>
    </row>
    <row r="1800" spans="1:17">
      <c r="A1800" s="1109">
        <v>17341</v>
      </c>
      <c r="B1800" s="1110" t="s">
        <v>0</v>
      </c>
      <c r="C1800" s="1109">
        <v>10.75</v>
      </c>
      <c r="D1800" s="1109">
        <v>9.66</v>
      </c>
      <c r="E1800" s="1109">
        <v>60.7</v>
      </c>
      <c r="F1800" s="1109">
        <v>0</v>
      </c>
      <c r="G1800" s="1110" t="s">
        <v>10784</v>
      </c>
      <c r="H1800" s="1110" t="s">
        <v>4654</v>
      </c>
      <c r="I1800" s="1110" t="s">
        <v>10834</v>
      </c>
      <c r="J1800" s="1109">
        <v>0</v>
      </c>
      <c r="K1800" s="1109">
        <v>0</v>
      </c>
      <c r="L1800" s="1109">
        <v>0</v>
      </c>
      <c r="M1800" s="1109">
        <v>0</v>
      </c>
      <c r="N1800" s="1109">
        <v>0</v>
      </c>
      <c r="O1800" s="1109">
        <v>0</v>
      </c>
      <c r="P1800" s="1109">
        <v>0</v>
      </c>
      <c r="Q1800" s="1109">
        <v>0</v>
      </c>
    </row>
    <row r="1801" spans="1:17">
      <c r="A1801" s="1109">
        <v>17342</v>
      </c>
      <c r="B1801" s="1110" t="s">
        <v>0</v>
      </c>
      <c r="C1801" s="1109">
        <v>10.75</v>
      </c>
      <c r="D1801" s="1109">
        <v>9.66</v>
      </c>
      <c r="E1801" s="1109">
        <v>60.7</v>
      </c>
      <c r="F1801" s="1109">
        <v>0</v>
      </c>
      <c r="G1801" s="1110" t="s">
        <v>10784</v>
      </c>
      <c r="H1801" s="1110" t="s">
        <v>4654</v>
      </c>
      <c r="I1801" s="1110" t="s">
        <v>10835</v>
      </c>
      <c r="J1801" s="1109">
        <v>0</v>
      </c>
      <c r="K1801" s="1109">
        <v>0</v>
      </c>
      <c r="L1801" s="1109">
        <v>0</v>
      </c>
      <c r="M1801" s="1109">
        <v>0</v>
      </c>
      <c r="N1801" s="1109">
        <v>0</v>
      </c>
      <c r="O1801" s="1109">
        <v>0</v>
      </c>
      <c r="P1801" s="1109">
        <v>0</v>
      </c>
      <c r="Q1801" s="1109">
        <v>0</v>
      </c>
    </row>
    <row r="1802" spans="1:17">
      <c r="A1802" s="1109">
        <v>17343</v>
      </c>
      <c r="B1802" s="1110" t="s">
        <v>0</v>
      </c>
      <c r="C1802" s="1109">
        <v>10.75</v>
      </c>
      <c r="D1802" s="1109">
        <v>9.66</v>
      </c>
      <c r="E1802" s="1109">
        <v>60.7</v>
      </c>
      <c r="F1802" s="1109">
        <v>0</v>
      </c>
      <c r="G1802" s="1110" t="s">
        <v>10784</v>
      </c>
      <c r="H1802" s="1110" t="s">
        <v>4654</v>
      </c>
      <c r="I1802" s="1110" t="s">
        <v>10735</v>
      </c>
      <c r="J1802" s="1109">
        <v>0</v>
      </c>
      <c r="K1802" s="1109">
        <v>0</v>
      </c>
      <c r="L1802" s="1109">
        <v>0</v>
      </c>
      <c r="M1802" s="1109">
        <v>0</v>
      </c>
      <c r="N1802" s="1109">
        <v>0</v>
      </c>
      <c r="O1802" s="1109">
        <v>0</v>
      </c>
      <c r="P1802" s="1109">
        <v>0</v>
      </c>
      <c r="Q1802" s="1109">
        <v>0</v>
      </c>
    </row>
    <row r="1803" spans="1:17">
      <c r="A1803" s="1109">
        <v>17344</v>
      </c>
      <c r="B1803" s="1110" t="s">
        <v>0</v>
      </c>
      <c r="C1803" s="1109">
        <v>10.75</v>
      </c>
      <c r="D1803" s="1109">
        <v>9.66</v>
      </c>
      <c r="E1803" s="1109">
        <v>60.7</v>
      </c>
      <c r="F1803" s="1109">
        <v>0</v>
      </c>
      <c r="G1803" s="1110" t="s">
        <v>10784</v>
      </c>
      <c r="H1803" s="1110" t="s">
        <v>4654</v>
      </c>
      <c r="I1803" s="1110" t="s">
        <v>10837</v>
      </c>
      <c r="J1803" s="1109">
        <v>0</v>
      </c>
      <c r="K1803" s="1109">
        <v>0</v>
      </c>
      <c r="L1803" s="1109">
        <v>0</v>
      </c>
      <c r="M1803" s="1109">
        <v>0</v>
      </c>
      <c r="N1803" s="1109">
        <v>0</v>
      </c>
      <c r="O1803" s="1109">
        <v>0</v>
      </c>
      <c r="P1803" s="1109">
        <v>0</v>
      </c>
      <c r="Q1803" s="1109">
        <v>0</v>
      </c>
    </row>
    <row r="1804" spans="1:17">
      <c r="A1804" s="1109">
        <v>17345</v>
      </c>
      <c r="B1804" s="1110" t="s">
        <v>0</v>
      </c>
      <c r="C1804" s="1109">
        <v>10.75</v>
      </c>
      <c r="D1804" s="1109">
        <v>9.66</v>
      </c>
      <c r="E1804" s="1109">
        <v>60.7</v>
      </c>
      <c r="F1804" s="1109">
        <v>0</v>
      </c>
      <c r="G1804" s="1110" t="s">
        <v>10784</v>
      </c>
      <c r="H1804" s="1110" t="s">
        <v>4654</v>
      </c>
      <c r="I1804" s="1110" t="s">
        <v>10850</v>
      </c>
      <c r="J1804" s="1109">
        <v>0</v>
      </c>
      <c r="K1804" s="1109">
        <v>0</v>
      </c>
      <c r="L1804" s="1109">
        <v>0</v>
      </c>
      <c r="M1804" s="1109">
        <v>0</v>
      </c>
      <c r="N1804" s="1109">
        <v>0</v>
      </c>
      <c r="O1804" s="1109">
        <v>0</v>
      </c>
      <c r="P1804" s="1109">
        <v>0</v>
      </c>
      <c r="Q1804" s="1109">
        <v>0</v>
      </c>
    </row>
    <row r="1805" spans="1:17">
      <c r="A1805" s="1109">
        <v>17346</v>
      </c>
      <c r="B1805" s="1110" t="s">
        <v>0</v>
      </c>
      <c r="C1805" s="1109">
        <v>10.75</v>
      </c>
      <c r="D1805" s="1109">
        <v>9.66</v>
      </c>
      <c r="E1805" s="1109">
        <v>60.7</v>
      </c>
      <c r="F1805" s="1109">
        <v>0</v>
      </c>
      <c r="G1805" s="1110" t="s">
        <v>10784</v>
      </c>
      <c r="H1805" s="1110" t="s">
        <v>4654</v>
      </c>
      <c r="I1805" s="1110" t="s">
        <v>10832</v>
      </c>
      <c r="J1805" s="1109">
        <v>0</v>
      </c>
      <c r="K1805" s="1109">
        <v>0</v>
      </c>
      <c r="L1805" s="1109">
        <v>0</v>
      </c>
      <c r="M1805" s="1109">
        <v>0</v>
      </c>
      <c r="N1805" s="1109">
        <v>0</v>
      </c>
      <c r="O1805" s="1109">
        <v>0</v>
      </c>
      <c r="P1805" s="1109">
        <v>0</v>
      </c>
      <c r="Q1805" s="1109">
        <v>0</v>
      </c>
    </row>
    <row r="1806" spans="1:17">
      <c r="A1806" s="1109">
        <v>17347</v>
      </c>
      <c r="B1806" s="1110" t="s">
        <v>0</v>
      </c>
      <c r="C1806" s="1109">
        <v>10.75</v>
      </c>
      <c r="D1806" s="1109">
        <v>9.66</v>
      </c>
      <c r="E1806" s="1109">
        <v>60.7</v>
      </c>
      <c r="F1806" s="1109">
        <v>0</v>
      </c>
      <c r="G1806" s="1110" t="s">
        <v>10784</v>
      </c>
      <c r="H1806" s="1110" t="s">
        <v>4654</v>
      </c>
      <c r="I1806" s="1110" t="s">
        <v>10839</v>
      </c>
      <c r="J1806" s="1109">
        <v>0</v>
      </c>
      <c r="K1806" s="1109">
        <v>0</v>
      </c>
      <c r="L1806" s="1109">
        <v>0</v>
      </c>
      <c r="M1806" s="1109">
        <v>0</v>
      </c>
      <c r="N1806" s="1109">
        <v>0</v>
      </c>
      <c r="O1806" s="1109">
        <v>0</v>
      </c>
      <c r="P1806" s="1109">
        <v>0</v>
      </c>
      <c r="Q1806" s="1109">
        <v>0</v>
      </c>
    </row>
    <row r="1807" spans="1:17">
      <c r="A1807" s="1109">
        <v>17348</v>
      </c>
      <c r="B1807" s="1110" t="s">
        <v>0</v>
      </c>
      <c r="C1807" s="1109">
        <v>10.75</v>
      </c>
      <c r="D1807" s="1109">
        <v>9.66</v>
      </c>
      <c r="E1807" s="1109">
        <v>60.7</v>
      </c>
      <c r="F1807" s="1109">
        <v>0</v>
      </c>
      <c r="G1807" s="1110" t="s">
        <v>10741</v>
      </c>
      <c r="H1807" s="1110" t="s">
        <v>4654</v>
      </c>
      <c r="I1807" s="1110" t="s">
        <v>10846</v>
      </c>
      <c r="J1807" s="1109">
        <v>0</v>
      </c>
      <c r="K1807" s="1109">
        <v>0</v>
      </c>
      <c r="L1807" s="1109">
        <v>0</v>
      </c>
      <c r="M1807" s="1109">
        <v>0</v>
      </c>
      <c r="N1807" s="1109">
        <v>0</v>
      </c>
      <c r="O1807" s="1109">
        <v>0</v>
      </c>
      <c r="P1807" s="1109">
        <v>0</v>
      </c>
      <c r="Q1807" s="1109">
        <v>0</v>
      </c>
    </row>
    <row r="1808" spans="1:17">
      <c r="A1808" s="1109">
        <v>17349</v>
      </c>
      <c r="B1808" s="1110" t="s">
        <v>0</v>
      </c>
      <c r="C1808" s="1109">
        <v>10.75</v>
      </c>
      <c r="D1808" s="1109">
        <v>9.66</v>
      </c>
      <c r="E1808" s="1109">
        <v>60.7</v>
      </c>
      <c r="F1808" s="1109">
        <v>0</v>
      </c>
      <c r="G1808" s="1110" t="s">
        <v>10741</v>
      </c>
      <c r="H1808" s="1110" t="s">
        <v>4654</v>
      </c>
      <c r="I1808" s="1110" t="s">
        <v>10847</v>
      </c>
      <c r="J1808" s="1109">
        <v>0</v>
      </c>
      <c r="K1808" s="1109">
        <v>0</v>
      </c>
      <c r="L1808" s="1109">
        <v>0</v>
      </c>
      <c r="M1808" s="1109">
        <v>0</v>
      </c>
      <c r="N1808" s="1109">
        <v>0</v>
      </c>
      <c r="O1808" s="1109">
        <v>0</v>
      </c>
      <c r="P1808" s="1109">
        <v>0</v>
      </c>
      <c r="Q1808" s="1109">
        <v>0</v>
      </c>
    </row>
    <row r="1809" spans="1:17">
      <c r="A1809" s="1109">
        <v>17350</v>
      </c>
      <c r="B1809" s="1110" t="s">
        <v>0</v>
      </c>
      <c r="C1809" s="1109">
        <v>10.75</v>
      </c>
      <c r="D1809" s="1109">
        <v>9.66</v>
      </c>
      <c r="E1809" s="1109">
        <v>60.7</v>
      </c>
      <c r="F1809" s="1109">
        <v>0</v>
      </c>
      <c r="G1809" s="1110" t="s">
        <v>10741</v>
      </c>
      <c r="H1809" s="1110" t="s">
        <v>4654</v>
      </c>
      <c r="I1809" s="1110" t="s">
        <v>10848</v>
      </c>
      <c r="J1809" s="1109">
        <v>0</v>
      </c>
      <c r="K1809" s="1109">
        <v>0</v>
      </c>
      <c r="L1809" s="1109">
        <v>0</v>
      </c>
      <c r="M1809" s="1109">
        <v>0</v>
      </c>
      <c r="N1809" s="1109">
        <v>0</v>
      </c>
      <c r="O1809" s="1109">
        <v>0</v>
      </c>
      <c r="P1809" s="1109">
        <v>0</v>
      </c>
      <c r="Q1809" s="1109">
        <v>0</v>
      </c>
    </row>
    <row r="1810" spans="1:17">
      <c r="A1810" s="1109">
        <v>17351</v>
      </c>
      <c r="B1810" s="1110" t="s">
        <v>0</v>
      </c>
      <c r="C1810" s="1109">
        <v>10.75</v>
      </c>
      <c r="D1810" s="1109">
        <v>9.66</v>
      </c>
      <c r="E1810" s="1109">
        <v>60.7</v>
      </c>
      <c r="F1810" s="1109">
        <v>0</v>
      </c>
      <c r="G1810" s="1110" t="s">
        <v>10741</v>
      </c>
      <c r="H1810" s="1110" t="s">
        <v>4654</v>
      </c>
      <c r="I1810" s="1110" t="s">
        <v>10849</v>
      </c>
      <c r="J1810" s="1109">
        <v>0</v>
      </c>
      <c r="K1810" s="1109">
        <v>0</v>
      </c>
      <c r="L1810" s="1109">
        <v>0</v>
      </c>
      <c r="M1810" s="1109">
        <v>0</v>
      </c>
      <c r="N1810" s="1109">
        <v>0</v>
      </c>
      <c r="O1810" s="1109">
        <v>0</v>
      </c>
      <c r="P1810" s="1109">
        <v>0</v>
      </c>
      <c r="Q1810" s="1109">
        <v>0</v>
      </c>
    </row>
    <row r="1811" spans="1:17">
      <c r="A1811" s="1109">
        <v>17352</v>
      </c>
      <c r="B1811" s="1110" t="s">
        <v>0</v>
      </c>
      <c r="C1811" s="1109">
        <v>10.75</v>
      </c>
      <c r="D1811" s="1109">
        <v>9.66</v>
      </c>
      <c r="E1811" s="1109">
        <v>60.7</v>
      </c>
      <c r="F1811" s="1109">
        <v>0</v>
      </c>
      <c r="G1811" s="1110" t="s">
        <v>10741</v>
      </c>
      <c r="H1811" s="1110" t="s">
        <v>4654</v>
      </c>
      <c r="I1811" s="1110" t="s">
        <v>10841</v>
      </c>
      <c r="J1811" s="1109">
        <v>0</v>
      </c>
      <c r="K1811" s="1109">
        <v>0</v>
      </c>
      <c r="L1811" s="1109">
        <v>0</v>
      </c>
      <c r="M1811" s="1109">
        <v>0</v>
      </c>
      <c r="N1811" s="1109">
        <v>0</v>
      </c>
      <c r="O1811" s="1109">
        <v>0</v>
      </c>
      <c r="P1811" s="1109">
        <v>0</v>
      </c>
      <c r="Q1811" s="1109">
        <v>0</v>
      </c>
    </row>
    <row r="1812" spans="1:17">
      <c r="A1812" s="1109">
        <v>17353</v>
      </c>
      <c r="B1812" s="1110" t="s">
        <v>0</v>
      </c>
      <c r="C1812" s="1109">
        <v>10.75</v>
      </c>
      <c r="D1812" s="1109">
        <v>9.66</v>
      </c>
      <c r="E1812" s="1109">
        <v>60.7</v>
      </c>
      <c r="F1812" s="1109">
        <v>0</v>
      </c>
      <c r="G1812" s="1110" t="s">
        <v>10741</v>
      </c>
      <c r="H1812" s="1110" t="s">
        <v>4654</v>
      </c>
      <c r="I1812" s="1110" t="s">
        <v>10760</v>
      </c>
      <c r="J1812" s="1109">
        <v>0</v>
      </c>
      <c r="K1812" s="1109">
        <v>0</v>
      </c>
      <c r="L1812" s="1109">
        <v>0</v>
      </c>
      <c r="M1812" s="1109">
        <v>0</v>
      </c>
      <c r="N1812" s="1109">
        <v>0</v>
      </c>
      <c r="O1812" s="1109">
        <v>0</v>
      </c>
      <c r="P1812" s="1109">
        <v>0</v>
      </c>
      <c r="Q1812" s="1109">
        <v>0</v>
      </c>
    </row>
    <row r="1813" spans="1:17">
      <c r="A1813" s="1109">
        <v>17354</v>
      </c>
      <c r="B1813" s="1110" t="s">
        <v>0</v>
      </c>
      <c r="C1813" s="1109">
        <v>10.75</v>
      </c>
      <c r="D1813" s="1109">
        <v>9.66</v>
      </c>
      <c r="E1813" s="1109">
        <v>60.7</v>
      </c>
      <c r="F1813" s="1109">
        <v>0</v>
      </c>
      <c r="G1813" s="1110" t="s">
        <v>10741</v>
      </c>
      <c r="H1813" s="1110" t="s">
        <v>4654</v>
      </c>
      <c r="I1813" s="1110" t="s">
        <v>10834</v>
      </c>
      <c r="J1813" s="1109">
        <v>0</v>
      </c>
      <c r="K1813" s="1109">
        <v>0</v>
      </c>
      <c r="L1813" s="1109">
        <v>0</v>
      </c>
      <c r="M1813" s="1109">
        <v>0</v>
      </c>
      <c r="N1813" s="1109">
        <v>0</v>
      </c>
      <c r="O1813" s="1109">
        <v>0</v>
      </c>
      <c r="P1813" s="1109">
        <v>0</v>
      </c>
      <c r="Q1813" s="1109">
        <v>0</v>
      </c>
    </row>
    <row r="1814" spans="1:17">
      <c r="A1814" s="1109">
        <v>17355</v>
      </c>
      <c r="B1814" s="1110" t="s">
        <v>0</v>
      </c>
      <c r="C1814" s="1109">
        <v>10.75</v>
      </c>
      <c r="D1814" s="1109">
        <v>9.66</v>
      </c>
      <c r="E1814" s="1109">
        <v>60.7</v>
      </c>
      <c r="F1814" s="1109">
        <v>0</v>
      </c>
      <c r="G1814" s="1110" t="s">
        <v>10741</v>
      </c>
      <c r="H1814" s="1110" t="s">
        <v>4654</v>
      </c>
      <c r="I1814" s="1110" t="s">
        <v>10835</v>
      </c>
      <c r="J1814" s="1109">
        <v>0</v>
      </c>
      <c r="K1814" s="1109">
        <v>0</v>
      </c>
      <c r="L1814" s="1109">
        <v>0</v>
      </c>
      <c r="M1814" s="1109">
        <v>0</v>
      </c>
      <c r="N1814" s="1109">
        <v>0</v>
      </c>
      <c r="O1814" s="1109">
        <v>0</v>
      </c>
      <c r="P1814" s="1109">
        <v>0</v>
      </c>
      <c r="Q1814" s="1109">
        <v>0</v>
      </c>
    </row>
    <row r="1815" spans="1:17">
      <c r="A1815" s="1109">
        <v>17356</v>
      </c>
      <c r="B1815" s="1110" t="s">
        <v>0</v>
      </c>
      <c r="C1815" s="1109">
        <v>10.75</v>
      </c>
      <c r="D1815" s="1109">
        <v>9.66</v>
      </c>
      <c r="E1815" s="1109">
        <v>60.7</v>
      </c>
      <c r="F1815" s="1109">
        <v>0</v>
      </c>
      <c r="G1815" s="1110" t="s">
        <v>10741</v>
      </c>
      <c r="H1815" s="1110" t="s">
        <v>4654</v>
      </c>
      <c r="I1815" s="1110" t="s">
        <v>10837</v>
      </c>
      <c r="J1815" s="1109">
        <v>0</v>
      </c>
      <c r="K1815" s="1109">
        <v>0</v>
      </c>
      <c r="L1815" s="1109">
        <v>0</v>
      </c>
      <c r="M1815" s="1109">
        <v>0</v>
      </c>
      <c r="N1815" s="1109">
        <v>0</v>
      </c>
      <c r="O1815" s="1109">
        <v>0</v>
      </c>
      <c r="P1815" s="1109">
        <v>0</v>
      </c>
      <c r="Q1815" s="1109">
        <v>0</v>
      </c>
    </row>
    <row r="1816" spans="1:17">
      <c r="A1816" s="1109">
        <v>17357</v>
      </c>
      <c r="B1816" s="1110" t="s">
        <v>0</v>
      </c>
      <c r="C1816" s="1109">
        <v>10.75</v>
      </c>
      <c r="D1816" s="1109">
        <v>9.66</v>
      </c>
      <c r="E1816" s="1109">
        <v>60.7</v>
      </c>
      <c r="F1816" s="1109">
        <v>0</v>
      </c>
      <c r="G1816" s="1110" t="s">
        <v>10741</v>
      </c>
      <c r="H1816" s="1110" t="s">
        <v>4654</v>
      </c>
      <c r="I1816" s="1110" t="s">
        <v>10850</v>
      </c>
      <c r="J1816" s="1109">
        <v>0</v>
      </c>
      <c r="K1816" s="1109">
        <v>0</v>
      </c>
      <c r="L1816" s="1109">
        <v>0</v>
      </c>
      <c r="M1816" s="1109">
        <v>0</v>
      </c>
      <c r="N1816" s="1109">
        <v>0</v>
      </c>
      <c r="O1816" s="1109">
        <v>0</v>
      </c>
      <c r="P1816" s="1109">
        <v>0</v>
      </c>
      <c r="Q1816" s="1109">
        <v>0</v>
      </c>
    </row>
    <row r="1817" spans="1:17">
      <c r="A1817" s="1109">
        <v>17358</v>
      </c>
      <c r="B1817" s="1110" t="s">
        <v>0</v>
      </c>
      <c r="C1817" s="1109">
        <v>10.75</v>
      </c>
      <c r="D1817" s="1109">
        <v>9.66</v>
      </c>
      <c r="E1817" s="1109">
        <v>60.7</v>
      </c>
      <c r="F1817" s="1109">
        <v>0</v>
      </c>
      <c r="G1817" s="1110" t="s">
        <v>10741</v>
      </c>
      <c r="H1817" s="1110" t="s">
        <v>4654</v>
      </c>
      <c r="I1817" s="1110" t="s">
        <v>10832</v>
      </c>
      <c r="J1817" s="1109">
        <v>0</v>
      </c>
      <c r="K1817" s="1109">
        <v>0</v>
      </c>
      <c r="L1817" s="1109">
        <v>0</v>
      </c>
      <c r="M1817" s="1109">
        <v>0</v>
      </c>
      <c r="N1817" s="1109">
        <v>0</v>
      </c>
      <c r="O1817" s="1109">
        <v>0</v>
      </c>
      <c r="P1817" s="1109">
        <v>0</v>
      </c>
      <c r="Q1817" s="1109">
        <v>0</v>
      </c>
    </row>
    <row r="1818" spans="1:17">
      <c r="A1818" s="1109">
        <v>17359</v>
      </c>
      <c r="B1818" s="1110" t="s">
        <v>0</v>
      </c>
      <c r="C1818" s="1109">
        <v>10.75</v>
      </c>
      <c r="D1818" s="1109">
        <v>9.66</v>
      </c>
      <c r="E1818" s="1109">
        <v>60.7</v>
      </c>
      <c r="F1818" s="1109">
        <v>0</v>
      </c>
      <c r="G1818" s="1110" t="s">
        <v>10741</v>
      </c>
      <c r="H1818" s="1110" t="s">
        <v>4654</v>
      </c>
      <c r="I1818" s="1110" t="s">
        <v>10839</v>
      </c>
      <c r="J1818" s="1109">
        <v>0</v>
      </c>
      <c r="K1818" s="1109">
        <v>0</v>
      </c>
      <c r="L1818" s="1109">
        <v>0</v>
      </c>
      <c r="M1818" s="1109">
        <v>0</v>
      </c>
      <c r="N1818" s="1109">
        <v>0</v>
      </c>
      <c r="O1818" s="1109">
        <v>0</v>
      </c>
      <c r="P1818" s="1109">
        <v>0</v>
      </c>
      <c r="Q1818" s="1109">
        <v>0</v>
      </c>
    </row>
    <row r="1819" spans="1:17">
      <c r="A1819" s="1109">
        <v>17360</v>
      </c>
      <c r="B1819" s="1110" t="s">
        <v>0</v>
      </c>
      <c r="C1819" s="1109">
        <v>10.75</v>
      </c>
      <c r="D1819" s="1109">
        <v>9.66</v>
      </c>
      <c r="E1819" s="1109">
        <v>60.7</v>
      </c>
      <c r="F1819" s="1109">
        <v>0</v>
      </c>
      <c r="G1819" s="1110" t="s">
        <v>10833</v>
      </c>
      <c r="H1819" s="1110" t="s">
        <v>4654</v>
      </c>
      <c r="I1819" s="1110" t="s">
        <v>10846</v>
      </c>
      <c r="J1819" s="1109">
        <v>0</v>
      </c>
      <c r="K1819" s="1109">
        <v>0</v>
      </c>
      <c r="L1819" s="1109">
        <v>0</v>
      </c>
      <c r="M1819" s="1109">
        <v>0</v>
      </c>
      <c r="N1819" s="1109">
        <v>0</v>
      </c>
      <c r="O1819" s="1109">
        <v>0</v>
      </c>
      <c r="P1819" s="1109">
        <v>0</v>
      </c>
      <c r="Q1819" s="1109">
        <v>0</v>
      </c>
    </row>
    <row r="1820" spans="1:17">
      <c r="A1820" s="1109">
        <v>17361</v>
      </c>
      <c r="B1820" s="1110" t="s">
        <v>0</v>
      </c>
      <c r="C1820" s="1109">
        <v>10.75</v>
      </c>
      <c r="D1820" s="1109">
        <v>9.66</v>
      </c>
      <c r="E1820" s="1109">
        <v>60.7</v>
      </c>
      <c r="F1820" s="1109">
        <v>0</v>
      </c>
      <c r="G1820" s="1110" t="s">
        <v>10833</v>
      </c>
      <c r="H1820" s="1110" t="s">
        <v>4654</v>
      </c>
      <c r="I1820" s="1110" t="s">
        <v>10847</v>
      </c>
      <c r="J1820" s="1109">
        <v>0</v>
      </c>
      <c r="K1820" s="1109">
        <v>0</v>
      </c>
      <c r="L1820" s="1109">
        <v>0</v>
      </c>
      <c r="M1820" s="1109">
        <v>0</v>
      </c>
      <c r="N1820" s="1109">
        <v>0</v>
      </c>
      <c r="O1820" s="1109">
        <v>0</v>
      </c>
      <c r="P1820" s="1109">
        <v>0</v>
      </c>
      <c r="Q1820" s="1109">
        <v>0</v>
      </c>
    </row>
    <row r="1821" spans="1:17">
      <c r="A1821" s="1109">
        <v>17362</v>
      </c>
      <c r="B1821" s="1110" t="s">
        <v>0</v>
      </c>
      <c r="C1821" s="1109">
        <v>10.75</v>
      </c>
      <c r="D1821" s="1109">
        <v>9.66</v>
      </c>
      <c r="E1821" s="1109">
        <v>60.7</v>
      </c>
      <c r="F1821" s="1109">
        <v>0</v>
      </c>
      <c r="G1821" s="1110" t="s">
        <v>10833</v>
      </c>
      <c r="H1821" s="1110" t="s">
        <v>4654</v>
      </c>
      <c r="I1821" s="1110" t="s">
        <v>10848</v>
      </c>
      <c r="J1821" s="1109">
        <v>0</v>
      </c>
      <c r="K1821" s="1109">
        <v>0</v>
      </c>
      <c r="L1821" s="1109">
        <v>0</v>
      </c>
      <c r="M1821" s="1109">
        <v>0</v>
      </c>
      <c r="N1821" s="1109">
        <v>0</v>
      </c>
      <c r="O1821" s="1109">
        <v>0</v>
      </c>
      <c r="P1821" s="1109">
        <v>0</v>
      </c>
      <c r="Q1821" s="1109">
        <v>0</v>
      </c>
    </row>
    <row r="1822" spans="1:17">
      <c r="A1822" s="1109">
        <v>17363</v>
      </c>
      <c r="B1822" s="1110" t="s">
        <v>0</v>
      </c>
      <c r="C1822" s="1109">
        <v>10.75</v>
      </c>
      <c r="D1822" s="1109">
        <v>9.66</v>
      </c>
      <c r="E1822" s="1109">
        <v>60.7</v>
      </c>
      <c r="F1822" s="1109">
        <v>0</v>
      </c>
      <c r="G1822" s="1110" t="s">
        <v>10833</v>
      </c>
      <c r="H1822" s="1110" t="s">
        <v>4654</v>
      </c>
      <c r="I1822" s="1110" t="s">
        <v>10849</v>
      </c>
      <c r="J1822" s="1109">
        <v>0</v>
      </c>
      <c r="K1822" s="1109">
        <v>0</v>
      </c>
      <c r="L1822" s="1109">
        <v>0</v>
      </c>
      <c r="M1822" s="1109">
        <v>0</v>
      </c>
      <c r="N1822" s="1109">
        <v>0</v>
      </c>
      <c r="O1822" s="1109">
        <v>0</v>
      </c>
      <c r="P1822" s="1109">
        <v>0</v>
      </c>
      <c r="Q1822" s="1109">
        <v>0</v>
      </c>
    </row>
    <row r="1823" spans="1:17">
      <c r="A1823" s="1109">
        <v>17364</v>
      </c>
      <c r="B1823" s="1110" t="s">
        <v>0</v>
      </c>
      <c r="C1823" s="1109">
        <v>10.75</v>
      </c>
      <c r="D1823" s="1109">
        <v>9.66</v>
      </c>
      <c r="E1823" s="1109">
        <v>60.7</v>
      </c>
      <c r="F1823" s="1109">
        <v>0</v>
      </c>
      <c r="G1823" s="1110" t="s">
        <v>10833</v>
      </c>
      <c r="H1823" s="1110" t="s">
        <v>4654</v>
      </c>
      <c r="I1823" s="1110" t="s">
        <v>10841</v>
      </c>
      <c r="J1823" s="1109">
        <v>0</v>
      </c>
      <c r="K1823" s="1109">
        <v>0</v>
      </c>
      <c r="L1823" s="1109">
        <v>0</v>
      </c>
      <c r="M1823" s="1109">
        <v>0</v>
      </c>
      <c r="N1823" s="1109">
        <v>0</v>
      </c>
      <c r="O1823" s="1109">
        <v>0</v>
      </c>
      <c r="P1823" s="1109">
        <v>0</v>
      </c>
      <c r="Q1823" s="1109">
        <v>0</v>
      </c>
    </row>
    <row r="1824" spans="1:17">
      <c r="A1824" s="1109">
        <v>17365</v>
      </c>
      <c r="B1824" s="1110" t="s">
        <v>0</v>
      </c>
      <c r="C1824" s="1109">
        <v>10.75</v>
      </c>
      <c r="D1824" s="1109">
        <v>9.66</v>
      </c>
      <c r="E1824" s="1109">
        <v>60.7</v>
      </c>
      <c r="F1824" s="1109">
        <v>0</v>
      </c>
      <c r="G1824" s="1110" t="s">
        <v>10833</v>
      </c>
      <c r="H1824" s="1110" t="s">
        <v>4654</v>
      </c>
      <c r="I1824" s="1110" t="s">
        <v>10760</v>
      </c>
      <c r="J1824" s="1109">
        <v>0</v>
      </c>
      <c r="K1824" s="1109">
        <v>0</v>
      </c>
      <c r="L1824" s="1109">
        <v>0</v>
      </c>
      <c r="M1824" s="1109">
        <v>0</v>
      </c>
      <c r="N1824" s="1109">
        <v>0</v>
      </c>
      <c r="O1824" s="1109">
        <v>0</v>
      </c>
      <c r="P1824" s="1109">
        <v>0</v>
      </c>
      <c r="Q1824" s="1109">
        <v>0</v>
      </c>
    </row>
    <row r="1825" spans="1:17">
      <c r="A1825" s="1109">
        <v>17366</v>
      </c>
      <c r="B1825" s="1110" t="s">
        <v>0</v>
      </c>
      <c r="C1825" s="1109">
        <v>10.75</v>
      </c>
      <c r="D1825" s="1109">
        <v>9.66</v>
      </c>
      <c r="E1825" s="1109">
        <v>60.7</v>
      </c>
      <c r="F1825" s="1109">
        <v>0</v>
      </c>
      <c r="G1825" s="1110" t="s">
        <v>10833</v>
      </c>
      <c r="H1825" s="1110" t="s">
        <v>4654</v>
      </c>
      <c r="I1825" s="1110" t="s">
        <v>10834</v>
      </c>
      <c r="J1825" s="1109">
        <v>0</v>
      </c>
      <c r="K1825" s="1109">
        <v>0</v>
      </c>
      <c r="L1825" s="1109">
        <v>0</v>
      </c>
      <c r="M1825" s="1109">
        <v>0</v>
      </c>
      <c r="N1825" s="1109">
        <v>0</v>
      </c>
      <c r="O1825" s="1109">
        <v>0</v>
      </c>
      <c r="P1825" s="1109">
        <v>0</v>
      </c>
      <c r="Q1825" s="1109">
        <v>0</v>
      </c>
    </row>
    <row r="1826" spans="1:17">
      <c r="A1826" s="1109">
        <v>17367</v>
      </c>
      <c r="B1826" s="1110" t="s">
        <v>0</v>
      </c>
      <c r="C1826" s="1109">
        <v>10.75</v>
      </c>
      <c r="D1826" s="1109">
        <v>9.66</v>
      </c>
      <c r="E1826" s="1109">
        <v>60.7</v>
      </c>
      <c r="F1826" s="1109">
        <v>0</v>
      </c>
      <c r="G1826" s="1110" t="s">
        <v>10833</v>
      </c>
      <c r="H1826" s="1110" t="s">
        <v>4654</v>
      </c>
      <c r="I1826" s="1110" t="s">
        <v>10835</v>
      </c>
      <c r="J1826" s="1109">
        <v>0</v>
      </c>
      <c r="K1826" s="1109">
        <v>0</v>
      </c>
      <c r="L1826" s="1109">
        <v>0</v>
      </c>
      <c r="M1826" s="1109">
        <v>0</v>
      </c>
      <c r="N1826" s="1109">
        <v>0</v>
      </c>
      <c r="O1826" s="1109">
        <v>0</v>
      </c>
      <c r="P1826" s="1109">
        <v>0</v>
      </c>
      <c r="Q1826" s="1109">
        <v>0</v>
      </c>
    </row>
    <row r="1827" spans="1:17">
      <c r="A1827" s="1109">
        <v>17368</v>
      </c>
      <c r="B1827" s="1110" t="s">
        <v>0</v>
      </c>
      <c r="C1827" s="1109">
        <v>10.75</v>
      </c>
      <c r="D1827" s="1109">
        <v>9.66</v>
      </c>
      <c r="E1827" s="1109">
        <v>60.7</v>
      </c>
      <c r="F1827" s="1109">
        <v>0</v>
      </c>
      <c r="G1827" s="1110" t="s">
        <v>10833</v>
      </c>
      <c r="H1827" s="1110" t="s">
        <v>4654</v>
      </c>
      <c r="I1827" s="1110" t="s">
        <v>10832</v>
      </c>
      <c r="J1827" s="1109">
        <v>0</v>
      </c>
      <c r="K1827" s="1109">
        <v>0</v>
      </c>
      <c r="L1827" s="1109">
        <v>0</v>
      </c>
      <c r="M1827" s="1109">
        <v>0</v>
      </c>
      <c r="N1827" s="1109">
        <v>0</v>
      </c>
      <c r="O1827" s="1109">
        <v>0</v>
      </c>
      <c r="P1827" s="1109">
        <v>0</v>
      </c>
      <c r="Q1827" s="1109">
        <v>0</v>
      </c>
    </row>
    <row r="1828" spans="1:17">
      <c r="A1828" s="1109">
        <v>17369</v>
      </c>
      <c r="B1828" s="1110" t="s">
        <v>0</v>
      </c>
      <c r="C1828" s="1109">
        <v>10.75</v>
      </c>
      <c r="D1828" s="1109">
        <v>9.66</v>
      </c>
      <c r="E1828" s="1109">
        <v>60.7</v>
      </c>
      <c r="F1828" s="1109">
        <v>0</v>
      </c>
      <c r="G1828" s="1110" t="s">
        <v>10833</v>
      </c>
      <c r="H1828" s="1110" t="s">
        <v>4654</v>
      </c>
      <c r="I1828" s="1110" t="s">
        <v>10839</v>
      </c>
      <c r="J1828" s="1109">
        <v>0</v>
      </c>
      <c r="K1828" s="1109">
        <v>0</v>
      </c>
      <c r="L1828" s="1109">
        <v>0</v>
      </c>
      <c r="M1828" s="1109">
        <v>0</v>
      </c>
      <c r="N1828" s="1109">
        <v>0</v>
      </c>
      <c r="O1828" s="1109">
        <v>0</v>
      </c>
      <c r="P1828" s="1109">
        <v>0</v>
      </c>
      <c r="Q1828" s="1109">
        <v>0</v>
      </c>
    </row>
    <row r="1829" spans="1:17">
      <c r="A1829" s="1109">
        <v>17370</v>
      </c>
      <c r="B1829" s="1110" t="s">
        <v>0</v>
      </c>
      <c r="C1829" s="1109">
        <v>10.75</v>
      </c>
      <c r="D1829" s="1109">
        <v>9.66</v>
      </c>
      <c r="E1829" s="1109">
        <v>60.7</v>
      </c>
      <c r="F1829" s="1109">
        <v>0</v>
      </c>
      <c r="G1829" s="1110" t="s">
        <v>10833</v>
      </c>
      <c r="H1829" s="1110" t="s">
        <v>4654</v>
      </c>
      <c r="I1829" s="1110" t="s">
        <v>10735</v>
      </c>
      <c r="J1829" s="1109">
        <v>0</v>
      </c>
      <c r="K1829" s="1109">
        <v>0</v>
      </c>
      <c r="L1829" s="1109">
        <v>0</v>
      </c>
      <c r="M1829" s="1109">
        <v>0</v>
      </c>
      <c r="N1829" s="1109">
        <v>0</v>
      </c>
      <c r="O1829" s="1109">
        <v>0</v>
      </c>
      <c r="P1829" s="1109">
        <v>0</v>
      </c>
      <c r="Q1829" s="1109">
        <v>0</v>
      </c>
    </row>
    <row r="1830" spans="1:17">
      <c r="A1830" s="1109">
        <v>17371</v>
      </c>
      <c r="B1830" s="1110" t="s">
        <v>0</v>
      </c>
      <c r="C1830" s="1109">
        <v>10.75</v>
      </c>
      <c r="D1830" s="1109">
        <v>9.66</v>
      </c>
      <c r="E1830" s="1109">
        <v>60.7</v>
      </c>
      <c r="F1830" s="1109">
        <v>0</v>
      </c>
      <c r="G1830" s="1110" t="s">
        <v>10833</v>
      </c>
      <c r="H1830" s="1110" t="s">
        <v>4654</v>
      </c>
      <c r="I1830" s="1110" t="s">
        <v>10837</v>
      </c>
      <c r="J1830" s="1109">
        <v>0</v>
      </c>
      <c r="K1830" s="1109">
        <v>0</v>
      </c>
      <c r="L1830" s="1109">
        <v>0</v>
      </c>
      <c r="M1830" s="1109">
        <v>0</v>
      </c>
      <c r="N1830" s="1109">
        <v>0</v>
      </c>
      <c r="O1830" s="1109">
        <v>0</v>
      </c>
      <c r="P1830" s="1109">
        <v>0</v>
      </c>
      <c r="Q1830" s="1109">
        <v>0</v>
      </c>
    </row>
    <row r="1831" spans="1:17">
      <c r="A1831" s="1109">
        <v>17372</v>
      </c>
      <c r="B1831" s="1110" t="s">
        <v>0</v>
      </c>
      <c r="C1831" s="1109">
        <v>10.75</v>
      </c>
      <c r="D1831" s="1109">
        <v>9.66</v>
      </c>
      <c r="E1831" s="1109">
        <v>60.7</v>
      </c>
      <c r="F1831" s="1109">
        <v>0</v>
      </c>
      <c r="G1831" s="1110" t="s">
        <v>10833</v>
      </c>
      <c r="H1831" s="1110" t="s">
        <v>4654</v>
      </c>
      <c r="I1831" s="1110" t="s">
        <v>10850</v>
      </c>
      <c r="J1831" s="1109">
        <v>0</v>
      </c>
      <c r="K1831" s="1109">
        <v>0</v>
      </c>
      <c r="L1831" s="1109">
        <v>0</v>
      </c>
      <c r="M1831" s="1109">
        <v>0</v>
      </c>
      <c r="N1831" s="1109">
        <v>0</v>
      </c>
      <c r="O1831" s="1109">
        <v>0</v>
      </c>
      <c r="P1831" s="1109">
        <v>0</v>
      </c>
      <c r="Q1831" s="1109">
        <v>0</v>
      </c>
    </row>
    <row r="1832" spans="1:17">
      <c r="A1832" s="1109">
        <v>17373</v>
      </c>
      <c r="B1832" s="1110" t="s">
        <v>0</v>
      </c>
      <c r="C1832" s="1109">
        <v>10.75</v>
      </c>
      <c r="D1832" s="1109">
        <v>9.66</v>
      </c>
      <c r="E1832" s="1109">
        <v>59.4</v>
      </c>
      <c r="F1832" s="1109">
        <v>0</v>
      </c>
      <c r="G1832" s="1110" t="s">
        <v>10840</v>
      </c>
      <c r="H1832" s="1110" t="s">
        <v>4654</v>
      </c>
      <c r="I1832" s="1110" t="s">
        <v>10841</v>
      </c>
      <c r="J1832" s="1109">
        <v>0</v>
      </c>
      <c r="K1832" s="1109">
        <v>0</v>
      </c>
      <c r="L1832" s="1109">
        <v>0</v>
      </c>
      <c r="M1832" s="1109">
        <v>0</v>
      </c>
      <c r="N1832" s="1109">
        <v>0</v>
      </c>
      <c r="O1832" s="1109">
        <v>0</v>
      </c>
      <c r="P1832" s="1109">
        <v>0</v>
      </c>
      <c r="Q1832" s="1109">
        <v>0</v>
      </c>
    </row>
    <row r="1833" spans="1:17">
      <c r="A1833" s="1109">
        <v>17374</v>
      </c>
      <c r="B1833" s="1110" t="s">
        <v>0</v>
      </c>
      <c r="C1833" s="1109">
        <v>10.75</v>
      </c>
      <c r="D1833" s="1109">
        <v>9.66</v>
      </c>
      <c r="E1833" s="1109">
        <v>59.4</v>
      </c>
      <c r="F1833" s="1109">
        <v>0</v>
      </c>
      <c r="G1833" s="1110" t="s">
        <v>10840</v>
      </c>
      <c r="H1833" s="1110" t="s">
        <v>4654</v>
      </c>
      <c r="I1833" s="1110" t="s">
        <v>10832</v>
      </c>
      <c r="J1833" s="1109">
        <v>0</v>
      </c>
      <c r="K1833" s="1109">
        <v>0</v>
      </c>
      <c r="L1833" s="1109">
        <v>0</v>
      </c>
      <c r="M1833" s="1109">
        <v>0</v>
      </c>
      <c r="N1833" s="1109">
        <v>0</v>
      </c>
      <c r="O1833" s="1109">
        <v>0</v>
      </c>
      <c r="P1833" s="1109">
        <v>0</v>
      </c>
      <c r="Q1833" s="1109">
        <v>0</v>
      </c>
    </row>
    <row r="1834" spans="1:17">
      <c r="A1834" s="1109">
        <v>17375</v>
      </c>
      <c r="B1834" s="1110" t="s">
        <v>0</v>
      </c>
      <c r="C1834" s="1109">
        <v>10.75</v>
      </c>
      <c r="D1834" s="1109">
        <v>9.66</v>
      </c>
      <c r="E1834" s="1109">
        <v>59.4</v>
      </c>
      <c r="F1834" s="1109">
        <v>0</v>
      </c>
      <c r="G1834" s="1110" t="s">
        <v>10840</v>
      </c>
      <c r="H1834" s="1110" t="s">
        <v>4654</v>
      </c>
      <c r="I1834" s="1110" t="s">
        <v>10839</v>
      </c>
      <c r="J1834" s="1109">
        <v>0</v>
      </c>
      <c r="K1834" s="1109">
        <v>0</v>
      </c>
      <c r="L1834" s="1109">
        <v>0</v>
      </c>
      <c r="M1834" s="1109">
        <v>0</v>
      </c>
      <c r="N1834" s="1109">
        <v>0</v>
      </c>
      <c r="O1834" s="1109">
        <v>0</v>
      </c>
      <c r="P1834" s="1109">
        <v>0</v>
      </c>
      <c r="Q1834" s="1109">
        <v>0</v>
      </c>
    </row>
    <row r="1835" spans="1:17">
      <c r="A1835" s="1109">
        <v>17376</v>
      </c>
      <c r="B1835" s="1110" t="s">
        <v>0</v>
      </c>
      <c r="C1835" s="1109">
        <v>10.75</v>
      </c>
      <c r="D1835" s="1109">
        <v>9.66</v>
      </c>
      <c r="E1835" s="1109">
        <v>59.4</v>
      </c>
      <c r="F1835" s="1109">
        <v>0</v>
      </c>
      <c r="G1835" s="1110" t="s">
        <v>10842</v>
      </c>
      <c r="H1835" s="1110" t="s">
        <v>4654</v>
      </c>
      <c r="I1835" s="1110" t="s">
        <v>10841</v>
      </c>
      <c r="J1835" s="1109">
        <v>0</v>
      </c>
      <c r="K1835" s="1109">
        <v>0</v>
      </c>
      <c r="L1835" s="1109">
        <v>0</v>
      </c>
      <c r="M1835" s="1109">
        <v>0</v>
      </c>
      <c r="N1835" s="1109">
        <v>0</v>
      </c>
      <c r="O1835" s="1109">
        <v>0</v>
      </c>
      <c r="P1835" s="1109">
        <v>0</v>
      </c>
      <c r="Q1835" s="1109">
        <v>0</v>
      </c>
    </row>
    <row r="1836" spans="1:17">
      <c r="A1836" s="1109">
        <v>17377</v>
      </c>
      <c r="B1836" s="1110" t="s">
        <v>0</v>
      </c>
      <c r="C1836" s="1109">
        <v>10.75</v>
      </c>
      <c r="D1836" s="1109">
        <v>9.66</v>
      </c>
      <c r="E1836" s="1109">
        <v>59.4</v>
      </c>
      <c r="F1836" s="1109">
        <v>0</v>
      </c>
      <c r="G1836" s="1110" t="s">
        <v>10842</v>
      </c>
      <c r="H1836" s="1110" t="s">
        <v>4654</v>
      </c>
      <c r="I1836" s="1110" t="s">
        <v>10832</v>
      </c>
      <c r="J1836" s="1109">
        <v>0</v>
      </c>
      <c r="K1836" s="1109">
        <v>0</v>
      </c>
      <c r="L1836" s="1109">
        <v>0</v>
      </c>
      <c r="M1836" s="1109">
        <v>0</v>
      </c>
      <c r="N1836" s="1109">
        <v>0</v>
      </c>
      <c r="O1836" s="1109">
        <v>0</v>
      </c>
      <c r="P1836" s="1109">
        <v>0</v>
      </c>
      <c r="Q1836" s="1109">
        <v>0</v>
      </c>
    </row>
    <row r="1837" spans="1:17">
      <c r="A1837" s="1109">
        <v>17378</v>
      </c>
      <c r="B1837" s="1110" t="s">
        <v>0</v>
      </c>
      <c r="C1837" s="1109">
        <v>10.75</v>
      </c>
      <c r="D1837" s="1109">
        <v>9.66</v>
      </c>
      <c r="E1837" s="1109">
        <v>59.4</v>
      </c>
      <c r="F1837" s="1109">
        <v>0</v>
      </c>
      <c r="G1837" s="1110" t="s">
        <v>10842</v>
      </c>
      <c r="H1837" s="1110" t="s">
        <v>4654</v>
      </c>
      <c r="I1837" s="1110" t="s">
        <v>10839</v>
      </c>
      <c r="J1837" s="1109">
        <v>0</v>
      </c>
      <c r="K1837" s="1109">
        <v>0</v>
      </c>
      <c r="L1837" s="1109">
        <v>0</v>
      </c>
      <c r="M1837" s="1109">
        <v>0</v>
      </c>
      <c r="N1837" s="1109">
        <v>0</v>
      </c>
      <c r="O1837" s="1109">
        <v>0</v>
      </c>
      <c r="P1837" s="1109">
        <v>0</v>
      </c>
      <c r="Q1837" s="1109">
        <v>0</v>
      </c>
    </row>
    <row r="1838" spans="1:17">
      <c r="A1838" s="1109">
        <v>17379</v>
      </c>
      <c r="B1838" s="1110" t="s">
        <v>0</v>
      </c>
      <c r="C1838" s="1109">
        <v>10.75</v>
      </c>
      <c r="D1838" s="1109">
        <v>9.66</v>
      </c>
      <c r="E1838" s="1109">
        <v>59.4</v>
      </c>
      <c r="F1838" s="1109">
        <v>0</v>
      </c>
      <c r="G1838" s="1110" t="s">
        <v>10784</v>
      </c>
      <c r="H1838" s="1110" t="s">
        <v>4654</v>
      </c>
      <c r="I1838" s="1110" t="s">
        <v>10841</v>
      </c>
      <c r="J1838" s="1109">
        <v>0</v>
      </c>
      <c r="K1838" s="1109">
        <v>0</v>
      </c>
      <c r="L1838" s="1109">
        <v>0</v>
      </c>
      <c r="M1838" s="1109">
        <v>0</v>
      </c>
      <c r="N1838" s="1109">
        <v>0</v>
      </c>
      <c r="O1838" s="1109">
        <v>0</v>
      </c>
      <c r="P1838" s="1109">
        <v>0</v>
      </c>
      <c r="Q1838" s="1109">
        <v>0</v>
      </c>
    </row>
    <row r="1839" spans="1:17">
      <c r="A1839" s="1109">
        <v>17380</v>
      </c>
      <c r="B1839" s="1110" t="s">
        <v>0</v>
      </c>
      <c r="C1839" s="1109">
        <v>10.75</v>
      </c>
      <c r="D1839" s="1109">
        <v>9.66</v>
      </c>
      <c r="E1839" s="1109">
        <v>59.4</v>
      </c>
      <c r="F1839" s="1109">
        <v>0</v>
      </c>
      <c r="G1839" s="1110" t="s">
        <v>10784</v>
      </c>
      <c r="H1839" s="1110" t="s">
        <v>4654</v>
      </c>
      <c r="I1839" s="1110" t="s">
        <v>10832</v>
      </c>
      <c r="J1839" s="1109">
        <v>0</v>
      </c>
      <c r="K1839" s="1109">
        <v>0</v>
      </c>
      <c r="L1839" s="1109">
        <v>0</v>
      </c>
      <c r="M1839" s="1109">
        <v>0</v>
      </c>
      <c r="N1839" s="1109">
        <v>0</v>
      </c>
      <c r="O1839" s="1109">
        <v>0</v>
      </c>
      <c r="P1839" s="1109">
        <v>0</v>
      </c>
      <c r="Q1839" s="1109">
        <v>0</v>
      </c>
    </row>
    <row r="1840" spans="1:17">
      <c r="A1840" s="1109">
        <v>17381</v>
      </c>
      <c r="B1840" s="1110" t="s">
        <v>0</v>
      </c>
      <c r="C1840" s="1109">
        <v>10.75</v>
      </c>
      <c r="D1840" s="1109">
        <v>9.66</v>
      </c>
      <c r="E1840" s="1109">
        <v>59.4</v>
      </c>
      <c r="F1840" s="1109">
        <v>0</v>
      </c>
      <c r="G1840" s="1110" t="s">
        <v>10784</v>
      </c>
      <c r="H1840" s="1110" t="s">
        <v>4654</v>
      </c>
      <c r="I1840" s="1110" t="s">
        <v>10839</v>
      </c>
      <c r="J1840" s="1109">
        <v>0</v>
      </c>
      <c r="K1840" s="1109">
        <v>0</v>
      </c>
      <c r="L1840" s="1109">
        <v>0</v>
      </c>
      <c r="M1840" s="1109">
        <v>0</v>
      </c>
      <c r="N1840" s="1109">
        <v>0</v>
      </c>
      <c r="O1840" s="1109">
        <v>0</v>
      </c>
      <c r="P1840" s="1109">
        <v>0</v>
      </c>
      <c r="Q1840" s="1109">
        <v>0</v>
      </c>
    </row>
    <row r="1841" spans="1:17">
      <c r="A1841" s="1109">
        <v>17382</v>
      </c>
      <c r="B1841" s="1110" t="s">
        <v>0</v>
      </c>
      <c r="C1841" s="1109">
        <v>10.75</v>
      </c>
      <c r="D1841" s="1109">
        <v>9.66</v>
      </c>
      <c r="E1841" s="1109">
        <v>59.4</v>
      </c>
      <c r="F1841" s="1109">
        <v>0</v>
      </c>
      <c r="G1841" s="1110" t="s">
        <v>10741</v>
      </c>
      <c r="H1841" s="1110" t="s">
        <v>4654</v>
      </c>
      <c r="I1841" s="1110" t="s">
        <v>10841</v>
      </c>
      <c r="J1841" s="1109">
        <v>0</v>
      </c>
      <c r="K1841" s="1109">
        <v>0</v>
      </c>
      <c r="L1841" s="1109">
        <v>0</v>
      </c>
      <c r="M1841" s="1109">
        <v>0</v>
      </c>
      <c r="N1841" s="1109">
        <v>0</v>
      </c>
      <c r="O1841" s="1109">
        <v>0</v>
      </c>
      <c r="P1841" s="1109">
        <v>0</v>
      </c>
      <c r="Q1841" s="1109">
        <v>0</v>
      </c>
    </row>
    <row r="1842" spans="1:17">
      <c r="A1842" s="1109">
        <v>17383</v>
      </c>
      <c r="B1842" s="1110" t="s">
        <v>0</v>
      </c>
      <c r="C1842" s="1109">
        <v>10.75</v>
      </c>
      <c r="D1842" s="1109">
        <v>9.66</v>
      </c>
      <c r="E1842" s="1109">
        <v>59.4</v>
      </c>
      <c r="F1842" s="1109">
        <v>0</v>
      </c>
      <c r="G1842" s="1110" t="s">
        <v>10741</v>
      </c>
      <c r="H1842" s="1110" t="s">
        <v>4654</v>
      </c>
      <c r="I1842" s="1110" t="s">
        <v>10832</v>
      </c>
      <c r="J1842" s="1109">
        <v>0</v>
      </c>
      <c r="K1842" s="1109">
        <v>0</v>
      </c>
      <c r="L1842" s="1109">
        <v>0</v>
      </c>
      <c r="M1842" s="1109">
        <v>0</v>
      </c>
      <c r="N1842" s="1109">
        <v>0</v>
      </c>
      <c r="O1842" s="1109">
        <v>0</v>
      </c>
      <c r="P1842" s="1109">
        <v>0</v>
      </c>
      <c r="Q1842" s="1109">
        <v>0</v>
      </c>
    </row>
    <row r="1843" spans="1:17">
      <c r="A1843" s="1109">
        <v>17384</v>
      </c>
      <c r="B1843" s="1110" t="s">
        <v>0</v>
      </c>
      <c r="C1843" s="1109">
        <v>10.75</v>
      </c>
      <c r="D1843" s="1109">
        <v>9.66</v>
      </c>
      <c r="E1843" s="1109">
        <v>59.4</v>
      </c>
      <c r="F1843" s="1109">
        <v>0</v>
      </c>
      <c r="G1843" s="1110" t="s">
        <v>10741</v>
      </c>
      <c r="H1843" s="1110" t="s">
        <v>4654</v>
      </c>
      <c r="I1843" s="1110" t="s">
        <v>10839</v>
      </c>
      <c r="J1843" s="1109">
        <v>0</v>
      </c>
      <c r="K1843" s="1109">
        <v>0</v>
      </c>
      <c r="L1843" s="1109">
        <v>0</v>
      </c>
      <c r="M1843" s="1109">
        <v>0</v>
      </c>
      <c r="N1843" s="1109">
        <v>0</v>
      </c>
      <c r="O1843" s="1109">
        <v>0</v>
      </c>
      <c r="P1843" s="1109">
        <v>0</v>
      </c>
      <c r="Q1843" s="1109">
        <v>0</v>
      </c>
    </row>
    <row r="1844" spans="1:17">
      <c r="A1844" s="1109">
        <v>17385</v>
      </c>
      <c r="B1844" s="1110" t="s">
        <v>0</v>
      </c>
      <c r="C1844" s="1109">
        <v>10.75</v>
      </c>
      <c r="D1844" s="1109">
        <v>9.66</v>
      </c>
      <c r="E1844" s="1109">
        <v>59.4</v>
      </c>
      <c r="F1844" s="1109">
        <v>0</v>
      </c>
      <c r="G1844" s="1110" t="s">
        <v>10833</v>
      </c>
      <c r="H1844" s="1110" t="s">
        <v>4654</v>
      </c>
      <c r="I1844" s="1110" t="s">
        <v>10841</v>
      </c>
      <c r="J1844" s="1109">
        <v>0</v>
      </c>
      <c r="K1844" s="1109">
        <v>0</v>
      </c>
      <c r="L1844" s="1109">
        <v>0</v>
      </c>
      <c r="M1844" s="1109">
        <v>0</v>
      </c>
      <c r="N1844" s="1109">
        <v>0</v>
      </c>
      <c r="O1844" s="1109">
        <v>0</v>
      </c>
      <c r="P1844" s="1109">
        <v>0</v>
      </c>
      <c r="Q1844" s="1109">
        <v>0</v>
      </c>
    </row>
    <row r="1845" spans="1:17">
      <c r="A1845" s="1109">
        <v>17386</v>
      </c>
      <c r="B1845" s="1110" t="s">
        <v>0</v>
      </c>
      <c r="C1845" s="1109">
        <v>10.75</v>
      </c>
      <c r="D1845" s="1109">
        <v>9.66</v>
      </c>
      <c r="E1845" s="1109">
        <v>59.4</v>
      </c>
      <c r="F1845" s="1109">
        <v>0</v>
      </c>
      <c r="G1845" s="1110" t="s">
        <v>10833</v>
      </c>
      <c r="H1845" s="1110" t="s">
        <v>4654</v>
      </c>
      <c r="I1845" s="1110" t="s">
        <v>10832</v>
      </c>
      <c r="J1845" s="1109">
        <v>0</v>
      </c>
      <c r="K1845" s="1109">
        <v>0</v>
      </c>
      <c r="L1845" s="1109">
        <v>0</v>
      </c>
      <c r="M1845" s="1109">
        <v>0</v>
      </c>
      <c r="N1845" s="1109">
        <v>0</v>
      </c>
      <c r="O1845" s="1109">
        <v>0</v>
      </c>
      <c r="P1845" s="1109">
        <v>0</v>
      </c>
      <c r="Q1845" s="1109">
        <v>0</v>
      </c>
    </row>
    <row r="1846" spans="1:17">
      <c r="A1846" s="1109">
        <v>17387</v>
      </c>
      <c r="B1846" s="1110" t="s">
        <v>0</v>
      </c>
      <c r="C1846" s="1109">
        <v>10.75</v>
      </c>
      <c r="D1846" s="1109">
        <v>9.66</v>
      </c>
      <c r="E1846" s="1109">
        <v>59.4</v>
      </c>
      <c r="F1846" s="1109">
        <v>0</v>
      </c>
      <c r="G1846" s="1110" t="s">
        <v>10833</v>
      </c>
      <c r="H1846" s="1110" t="s">
        <v>4654</v>
      </c>
      <c r="I1846" s="1110" t="s">
        <v>10839</v>
      </c>
      <c r="J1846" s="1109">
        <v>0</v>
      </c>
      <c r="K1846" s="1109">
        <v>0</v>
      </c>
      <c r="L1846" s="1109">
        <v>0</v>
      </c>
      <c r="M1846" s="1109">
        <v>0</v>
      </c>
      <c r="N1846" s="1109">
        <v>0</v>
      </c>
      <c r="O1846" s="1109">
        <v>0</v>
      </c>
      <c r="P1846" s="1109">
        <v>0</v>
      </c>
      <c r="Q1846" s="1109">
        <v>0</v>
      </c>
    </row>
    <row r="1847" spans="1:17">
      <c r="A1847" s="1109">
        <v>17388</v>
      </c>
      <c r="B1847" s="1110" t="s">
        <v>0</v>
      </c>
      <c r="C1847" s="1109">
        <v>10.75</v>
      </c>
      <c r="D1847" s="1109">
        <v>9.66</v>
      </c>
      <c r="E1847" s="1109">
        <v>59.4</v>
      </c>
      <c r="F1847" s="1109">
        <v>0</v>
      </c>
      <c r="G1847" s="1110" t="s">
        <v>10753</v>
      </c>
      <c r="H1847" s="1110" t="s">
        <v>4654</v>
      </c>
      <c r="I1847" s="1110" t="s">
        <v>10841</v>
      </c>
      <c r="J1847" s="1109">
        <v>0</v>
      </c>
      <c r="K1847" s="1109">
        <v>0</v>
      </c>
      <c r="L1847" s="1109">
        <v>0</v>
      </c>
      <c r="M1847" s="1109">
        <v>0</v>
      </c>
      <c r="N1847" s="1109">
        <v>0</v>
      </c>
      <c r="O1847" s="1109">
        <v>0</v>
      </c>
      <c r="P1847" s="1109">
        <v>0</v>
      </c>
      <c r="Q1847" s="1109">
        <v>0</v>
      </c>
    </row>
    <row r="1848" spans="1:17">
      <c r="A1848" s="1109">
        <v>17389</v>
      </c>
      <c r="B1848" s="1110" t="s">
        <v>0</v>
      </c>
      <c r="C1848" s="1109">
        <v>10.75</v>
      </c>
      <c r="D1848" s="1109">
        <v>9.66</v>
      </c>
      <c r="E1848" s="1109">
        <v>59.4</v>
      </c>
      <c r="F1848" s="1109">
        <v>0</v>
      </c>
      <c r="G1848" s="1110" t="s">
        <v>10753</v>
      </c>
      <c r="H1848" s="1110" t="s">
        <v>4654</v>
      </c>
      <c r="I1848" s="1110" t="s">
        <v>10832</v>
      </c>
      <c r="J1848" s="1109">
        <v>0</v>
      </c>
      <c r="K1848" s="1109">
        <v>0</v>
      </c>
      <c r="L1848" s="1109">
        <v>0</v>
      </c>
      <c r="M1848" s="1109">
        <v>0</v>
      </c>
      <c r="N1848" s="1109">
        <v>0</v>
      </c>
      <c r="O1848" s="1109">
        <v>0</v>
      </c>
      <c r="P1848" s="1109">
        <v>0</v>
      </c>
      <c r="Q1848" s="1109">
        <v>0</v>
      </c>
    </row>
    <row r="1849" spans="1:17">
      <c r="A1849" s="1109">
        <v>17390</v>
      </c>
      <c r="B1849" s="1110" t="s">
        <v>0</v>
      </c>
      <c r="C1849" s="1109">
        <v>10.75</v>
      </c>
      <c r="D1849" s="1109">
        <v>9.66</v>
      </c>
      <c r="E1849" s="1109">
        <v>59.4</v>
      </c>
      <c r="F1849" s="1109">
        <v>0</v>
      </c>
      <c r="G1849" s="1110" t="s">
        <v>10753</v>
      </c>
      <c r="H1849" s="1110" t="s">
        <v>4654</v>
      </c>
      <c r="I1849" s="1110" t="s">
        <v>10839</v>
      </c>
      <c r="J1849" s="1109">
        <v>0</v>
      </c>
      <c r="K1849" s="1109">
        <v>0</v>
      </c>
      <c r="L1849" s="1109">
        <v>0</v>
      </c>
      <c r="M1849" s="1109">
        <v>0</v>
      </c>
      <c r="N1849" s="1109">
        <v>0</v>
      </c>
      <c r="O1849" s="1109">
        <v>0</v>
      </c>
      <c r="P1849" s="1109">
        <v>0</v>
      </c>
      <c r="Q1849" s="1109">
        <v>0</v>
      </c>
    </row>
    <row r="1850" spans="1:17">
      <c r="A1850" s="1109">
        <v>17391</v>
      </c>
      <c r="B1850" s="1110" t="s">
        <v>0</v>
      </c>
      <c r="C1850" s="1109">
        <v>10.75</v>
      </c>
      <c r="D1850" s="1109">
        <v>9.66</v>
      </c>
      <c r="E1850" s="1109">
        <v>59.4</v>
      </c>
      <c r="F1850" s="1109">
        <v>0</v>
      </c>
      <c r="G1850" s="1110" t="s">
        <v>10739</v>
      </c>
      <c r="H1850" s="1110" t="s">
        <v>4654</v>
      </c>
      <c r="I1850" s="1110" t="s">
        <v>10841</v>
      </c>
      <c r="J1850" s="1109">
        <v>0</v>
      </c>
      <c r="K1850" s="1109">
        <v>0</v>
      </c>
      <c r="L1850" s="1109">
        <v>0</v>
      </c>
      <c r="M1850" s="1109">
        <v>0</v>
      </c>
      <c r="N1850" s="1109">
        <v>0</v>
      </c>
      <c r="O1850" s="1109">
        <v>0</v>
      </c>
      <c r="P1850" s="1109">
        <v>0</v>
      </c>
      <c r="Q1850" s="1109">
        <v>0</v>
      </c>
    </row>
    <row r="1851" spans="1:17">
      <c r="A1851" s="1109">
        <v>17392</v>
      </c>
      <c r="B1851" s="1110" t="s">
        <v>0</v>
      </c>
      <c r="C1851" s="1109">
        <v>10.75</v>
      </c>
      <c r="D1851" s="1109">
        <v>9.66</v>
      </c>
      <c r="E1851" s="1109">
        <v>59.4</v>
      </c>
      <c r="F1851" s="1109">
        <v>0</v>
      </c>
      <c r="G1851" s="1110" t="s">
        <v>10739</v>
      </c>
      <c r="H1851" s="1110" t="s">
        <v>4654</v>
      </c>
      <c r="I1851" s="1110" t="s">
        <v>10832</v>
      </c>
      <c r="J1851" s="1109">
        <v>0</v>
      </c>
      <c r="K1851" s="1109">
        <v>0</v>
      </c>
      <c r="L1851" s="1109">
        <v>0</v>
      </c>
      <c r="M1851" s="1109">
        <v>0</v>
      </c>
      <c r="N1851" s="1109">
        <v>0</v>
      </c>
      <c r="O1851" s="1109">
        <v>0</v>
      </c>
      <c r="P1851" s="1109">
        <v>0</v>
      </c>
      <c r="Q1851" s="1109">
        <v>0</v>
      </c>
    </row>
    <row r="1852" spans="1:17">
      <c r="A1852" s="1109">
        <v>17393</v>
      </c>
      <c r="B1852" s="1110" t="s">
        <v>0</v>
      </c>
      <c r="C1852" s="1109">
        <v>10.75</v>
      </c>
      <c r="D1852" s="1109">
        <v>9.66</v>
      </c>
      <c r="E1852" s="1109">
        <v>59.4</v>
      </c>
      <c r="F1852" s="1109">
        <v>0</v>
      </c>
      <c r="G1852" s="1110" t="s">
        <v>10739</v>
      </c>
      <c r="H1852" s="1110" t="s">
        <v>4654</v>
      </c>
      <c r="I1852" s="1110" t="s">
        <v>10839</v>
      </c>
      <c r="J1852" s="1109">
        <v>0</v>
      </c>
      <c r="K1852" s="1109">
        <v>0</v>
      </c>
      <c r="L1852" s="1109">
        <v>0</v>
      </c>
      <c r="M1852" s="1109">
        <v>0</v>
      </c>
      <c r="N1852" s="1109">
        <v>0</v>
      </c>
      <c r="O1852" s="1109">
        <v>0</v>
      </c>
      <c r="P1852" s="1109">
        <v>0</v>
      </c>
      <c r="Q1852" s="1109">
        <v>0</v>
      </c>
    </row>
    <row r="1853" spans="1:17">
      <c r="A1853" s="1109">
        <v>17394</v>
      </c>
      <c r="B1853" s="1110" t="s">
        <v>0</v>
      </c>
      <c r="C1853" s="1109">
        <v>10.75</v>
      </c>
      <c r="D1853" s="1109">
        <v>9.76</v>
      </c>
      <c r="E1853" s="1109">
        <v>55.5</v>
      </c>
      <c r="F1853" s="1109">
        <v>0</v>
      </c>
      <c r="G1853" s="1110" t="s">
        <v>10842</v>
      </c>
      <c r="H1853" s="1110" t="s">
        <v>4654</v>
      </c>
      <c r="I1853" s="1110" t="s">
        <v>10846</v>
      </c>
      <c r="J1853" s="1109">
        <v>0</v>
      </c>
      <c r="K1853" s="1109">
        <v>0</v>
      </c>
      <c r="L1853" s="1109">
        <v>0</v>
      </c>
      <c r="M1853" s="1109">
        <v>0</v>
      </c>
      <c r="N1853" s="1109">
        <v>0</v>
      </c>
      <c r="O1853" s="1109">
        <v>0</v>
      </c>
      <c r="P1853" s="1109">
        <v>0</v>
      </c>
      <c r="Q1853" s="1109">
        <v>0</v>
      </c>
    </row>
    <row r="1854" spans="1:17">
      <c r="A1854" s="1109">
        <v>17395</v>
      </c>
      <c r="B1854" s="1110" t="s">
        <v>0</v>
      </c>
      <c r="C1854" s="1109">
        <v>10.75</v>
      </c>
      <c r="D1854" s="1109">
        <v>9.76</v>
      </c>
      <c r="E1854" s="1109">
        <v>55.5</v>
      </c>
      <c r="F1854" s="1109">
        <v>0</v>
      </c>
      <c r="G1854" s="1110" t="s">
        <v>10842</v>
      </c>
      <c r="H1854" s="1110" t="s">
        <v>4654</v>
      </c>
      <c r="I1854" s="1110" t="s">
        <v>10847</v>
      </c>
      <c r="J1854" s="1109">
        <v>0</v>
      </c>
      <c r="K1854" s="1109">
        <v>0</v>
      </c>
      <c r="L1854" s="1109">
        <v>0</v>
      </c>
      <c r="M1854" s="1109">
        <v>0</v>
      </c>
      <c r="N1854" s="1109">
        <v>0</v>
      </c>
      <c r="O1854" s="1109">
        <v>0</v>
      </c>
      <c r="P1854" s="1109">
        <v>0</v>
      </c>
      <c r="Q1854" s="1109">
        <v>0</v>
      </c>
    </row>
    <row r="1855" spans="1:17">
      <c r="A1855" s="1109">
        <v>17396</v>
      </c>
      <c r="B1855" s="1110" t="s">
        <v>0</v>
      </c>
      <c r="C1855" s="1109">
        <v>10.75</v>
      </c>
      <c r="D1855" s="1109">
        <v>9.76</v>
      </c>
      <c r="E1855" s="1109">
        <v>55.5</v>
      </c>
      <c r="F1855" s="1109">
        <v>0</v>
      </c>
      <c r="G1855" s="1110" t="s">
        <v>10842</v>
      </c>
      <c r="H1855" s="1110" t="s">
        <v>4654</v>
      </c>
      <c r="I1855" s="1110" t="s">
        <v>10841</v>
      </c>
      <c r="J1855" s="1109">
        <v>0</v>
      </c>
      <c r="K1855" s="1109">
        <v>0</v>
      </c>
      <c r="L1855" s="1109">
        <v>0</v>
      </c>
      <c r="M1855" s="1109">
        <v>0</v>
      </c>
      <c r="N1855" s="1109">
        <v>0</v>
      </c>
      <c r="O1855" s="1109">
        <v>0</v>
      </c>
      <c r="P1855" s="1109">
        <v>0</v>
      </c>
      <c r="Q1855" s="1109">
        <v>0</v>
      </c>
    </row>
    <row r="1856" spans="1:17">
      <c r="A1856" s="1109">
        <v>17397</v>
      </c>
      <c r="B1856" s="1110" t="s">
        <v>0</v>
      </c>
      <c r="C1856" s="1109">
        <v>10.75</v>
      </c>
      <c r="D1856" s="1109">
        <v>9.76</v>
      </c>
      <c r="E1856" s="1109">
        <v>55.5</v>
      </c>
      <c r="F1856" s="1109">
        <v>0</v>
      </c>
      <c r="G1856" s="1110" t="s">
        <v>10842</v>
      </c>
      <c r="H1856" s="1110" t="s">
        <v>4654</v>
      </c>
      <c r="I1856" s="1110" t="s">
        <v>10760</v>
      </c>
      <c r="J1856" s="1109">
        <v>0</v>
      </c>
      <c r="K1856" s="1109">
        <v>0</v>
      </c>
      <c r="L1856" s="1109">
        <v>0</v>
      </c>
      <c r="M1856" s="1109">
        <v>0</v>
      </c>
      <c r="N1856" s="1109">
        <v>0</v>
      </c>
      <c r="O1856" s="1109">
        <v>0</v>
      </c>
      <c r="P1856" s="1109">
        <v>0</v>
      </c>
      <c r="Q1856" s="1109">
        <v>0</v>
      </c>
    </row>
    <row r="1857" spans="1:17">
      <c r="A1857" s="1109">
        <v>17398</v>
      </c>
      <c r="B1857" s="1110" t="s">
        <v>0</v>
      </c>
      <c r="C1857" s="1109">
        <v>10.75</v>
      </c>
      <c r="D1857" s="1109">
        <v>9.76</v>
      </c>
      <c r="E1857" s="1109">
        <v>55.5</v>
      </c>
      <c r="F1857" s="1109">
        <v>0</v>
      </c>
      <c r="G1857" s="1110" t="s">
        <v>10842</v>
      </c>
      <c r="H1857" s="1110" t="s">
        <v>4654</v>
      </c>
      <c r="I1857" s="1110" t="s">
        <v>10735</v>
      </c>
      <c r="J1857" s="1109">
        <v>0</v>
      </c>
      <c r="K1857" s="1109">
        <v>0</v>
      </c>
      <c r="L1857" s="1109">
        <v>0</v>
      </c>
      <c r="M1857" s="1109">
        <v>0</v>
      </c>
      <c r="N1857" s="1109">
        <v>0</v>
      </c>
      <c r="O1857" s="1109">
        <v>0</v>
      </c>
      <c r="P1857" s="1109">
        <v>0</v>
      </c>
      <c r="Q1857" s="1109">
        <v>0</v>
      </c>
    </row>
    <row r="1858" spans="1:17">
      <c r="A1858" s="1109">
        <v>17399</v>
      </c>
      <c r="B1858" s="1110" t="s">
        <v>0</v>
      </c>
      <c r="C1858" s="1109">
        <v>10.75</v>
      </c>
      <c r="D1858" s="1109">
        <v>9.76</v>
      </c>
      <c r="E1858" s="1109">
        <v>55.5</v>
      </c>
      <c r="F1858" s="1109">
        <v>0</v>
      </c>
      <c r="G1858" s="1110" t="s">
        <v>10842</v>
      </c>
      <c r="H1858" s="1110" t="s">
        <v>4654</v>
      </c>
      <c r="I1858" s="1110" t="s">
        <v>10837</v>
      </c>
      <c r="J1858" s="1109">
        <v>0</v>
      </c>
      <c r="K1858" s="1109">
        <v>0</v>
      </c>
      <c r="L1858" s="1109">
        <v>0</v>
      </c>
      <c r="M1858" s="1109">
        <v>0</v>
      </c>
      <c r="N1858" s="1109">
        <v>0</v>
      </c>
      <c r="O1858" s="1109">
        <v>0</v>
      </c>
      <c r="P1858" s="1109">
        <v>0</v>
      </c>
      <c r="Q1858" s="1109">
        <v>0</v>
      </c>
    </row>
    <row r="1859" spans="1:17">
      <c r="A1859" s="1109">
        <v>17400</v>
      </c>
      <c r="B1859" s="1110" t="s">
        <v>0</v>
      </c>
      <c r="C1859" s="1109">
        <v>10.75</v>
      </c>
      <c r="D1859" s="1109">
        <v>9.76</v>
      </c>
      <c r="E1859" s="1109">
        <v>55.5</v>
      </c>
      <c r="F1859" s="1109">
        <v>0</v>
      </c>
      <c r="G1859" s="1110" t="s">
        <v>10842</v>
      </c>
      <c r="H1859" s="1110" t="s">
        <v>4654</v>
      </c>
      <c r="I1859" s="1110" t="s">
        <v>10850</v>
      </c>
      <c r="J1859" s="1109">
        <v>0</v>
      </c>
      <c r="K1859" s="1109">
        <v>0</v>
      </c>
      <c r="L1859" s="1109">
        <v>0</v>
      </c>
      <c r="M1859" s="1109">
        <v>0</v>
      </c>
      <c r="N1859" s="1109">
        <v>0</v>
      </c>
      <c r="O1859" s="1109">
        <v>0</v>
      </c>
      <c r="P1859" s="1109">
        <v>0</v>
      </c>
      <c r="Q1859" s="1109">
        <v>0</v>
      </c>
    </row>
    <row r="1860" spans="1:17">
      <c r="A1860" s="1109">
        <v>17401</v>
      </c>
      <c r="B1860" s="1110" t="s">
        <v>0</v>
      </c>
      <c r="C1860" s="1109">
        <v>10.75</v>
      </c>
      <c r="D1860" s="1109">
        <v>9.76</v>
      </c>
      <c r="E1860" s="1109">
        <v>55.5</v>
      </c>
      <c r="F1860" s="1109">
        <v>0</v>
      </c>
      <c r="G1860" s="1110" t="s">
        <v>10842</v>
      </c>
      <c r="H1860" s="1110" t="s">
        <v>4654</v>
      </c>
      <c r="I1860" s="1110" t="s">
        <v>10832</v>
      </c>
      <c r="J1860" s="1109">
        <v>0</v>
      </c>
      <c r="K1860" s="1109">
        <v>0</v>
      </c>
      <c r="L1860" s="1109">
        <v>0</v>
      </c>
      <c r="M1860" s="1109">
        <v>0</v>
      </c>
      <c r="N1860" s="1109">
        <v>0</v>
      </c>
      <c r="O1860" s="1109">
        <v>0</v>
      </c>
      <c r="P1860" s="1109">
        <v>0</v>
      </c>
      <c r="Q1860" s="1109">
        <v>0</v>
      </c>
    </row>
    <row r="1861" spans="1:17">
      <c r="A1861" s="1109">
        <v>17402</v>
      </c>
      <c r="B1861" s="1110" t="s">
        <v>0</v>
      </c>
      <c r="C1861" s="1109">
        <v>10.75</v>
      </c>
      <c r="D1861" s="1109">
        <v>9.76</v>
      </c>
      <c r="E1861" s="1109">
        <v>55.5</v>
      </c>
      <c r="F1861" s="1109">
        <v>0</v>
      </c>
      <c r="G1861" s="1110" t="s">
        <v>10842</v>
      </c>
      <c r="H1861" s="1110" t="s">
        <v>4654</v>
      </c>
      <c r="I1861" s="1110" t="s">
        <v>10839</v>
      </c>
      <c r="J1861" s="1109">
        <v>0</v>
      </c>
      <c r="K1861" s="1109">
        <v>0</v>
      </c>
      <c r="L1861" s="1109">
        <v>0</v>
      </c>
      <c r="M1861" s="1109">
        <v>0</v>
      </c>
      <c r="N1861" s="1109">
        <v>0</v>
      </c>
      <c r="O1861" s="1109">
        <v>0</v>
      </c>
      <c r="P1861" s="1109">
        <v>0</v>
      </c>
      <c r="Q1861" s="1109">
        <v>0</v>
      </c>
    </row>
    <row r="1862" spans="1:17">
      <c r="A1862" s="1109">
        <v>17403</v>
      </c>
      <c r="B1862" s="1110" t="s">
        <v>0</v>
      </c>
      <c r="C1862" s="1109">
        <v>10.75</v>
      </c>
      <c r="D1862" s="1109">
        <v>9.76</v>
      </c>
      <c r="E1862" s="1109">
        <v>55.5</v>
      </c>
      <c r="F1862" s="1109">
        <v>0</v>
      </c>
      <c r="G1862" s="1110" t="s">
        <v>10843</v>
      </c>
      <c r="H1862" s="1110" t="s">
        <v>4654</v>
      </c>
      <c r="I1862" s="1110" t="s">
        <v>10846</v>
      </c>
      <c r="J1862" s="1109">
        <v>0</v>
      </c>
      <c r="K1862" s="1109">
        <v>0</v>
      </c>
      <c r="L1862" s="1109">
        <v>0</v>
      </c>
      <c r="M1862" s="1109">
        <v>0</v>
      </c>
      <c r="N1862" s="1109">
        <v>0</v>
      </c>
      <c r="O1862" s="1109">
        <v>0</v>
      </c>
      <c r="P1862" s="1109">
        <v>0</v>
      </c>
      <c r="Q1862" s="1109">
        <v>0</v>
      </c>
    </row>
    <row r="1863" spans="1:17">
      <c r="A1863" s="1109">
        <v>17404</v>
      </c>
      <c r="B1863" s="1110" t="s">
        <v>0</v>
      </c>
      <c r="C1863" s="1109">
        <v>10.75</v>
      </c>
      <c r="D1863" s="1109">
        <v>9.76</v>
      </c>
      <c r="E1863" s="1109">
        <v>55.5</v>
      </c>
      <c r="F1863" s="1109">
        <v>0</v>
      </c>
      <c r="G1863" s="1110" t="s">
        <v>10843</v>
      </c>
      <c r="H1863" s="1110" t="s">
        <v>4654</v>
      </c>
      <c r="I1863" s="1110" t="s">
        <v>10847</v>
      </c>
      <c r="J1863" s="1109">
        <v>0</v>
      </c>
      <c r="K1863" s="1109">
        <v>0</v>
      </c>
      <c r="L1863" s="1109">
        <v>0</v>
      </c>
      <c r="M1863" s="1109">
        <v>0</v>
      </c>
      <c r="N1863" s="1109">
        <v>0</v>
      </c>
      <c r="O1863" s="1109">
        <v>0</v>
      </c>
      <c r="P1863" s="1109">
        <v>0</v>
      </c>
      <c r="Q1863" s="1109">
        <v>0</v>
      </c>
    </row>
    <row r="1864" spans="1:17">
      <c r="A1864" s="1109">
        <v>17405</v>
      </c>
      <c r="B1864" s="1110" t="s">
        <v>0</v>
      </c>
      <c r="C1864" s="1109">
        <v>10.75</v>
      </c>
      <c r="D1864" s="1109">
        <v>9.76</v>
      </c>
      <c r="E1864" s="1109">
        <v>55.5</v>
      </c>
      <c r="F1864" s="1109">
        <v>0</v>
      </c>
      <c r="G1864" s="1110" t="s">
        <v>10843</v>
      </c>
      <c r="H1864" s="1110" t="s">
        <v>4654</v>
      </c>
      <c r="I1864" s="1110" t="s">
        <v>10848</v>
      </c>
      <c r="J1864" s="1109">
        <v>0</v>
      </c>
      <c r="K1864" s="1109">
        <v>0</v>
      </c>
      <c r="L1864" s="1109">
        <v>0</v>
      </c>
      <c r="M1864" s="1109">
        <v>0</v>
      </c>
      <c r="N1864" s="1109">
        <v>0</v>
      </c>
      <c r="O1864" s="1109">
        <v>0</v>
      </c>
      <c r="P1864" s="1109">
        <v>0</v>
      </c>
      <c r="Q1864" s="1109">
        <v>0</v>
      </c>
    </row>
    <row r="1865" spans="1:17">
      <c r="A1865" s="1109">
        <v>17406</v>
      </c>
      <c r="B1865" s="1110" t="s">
        <v>0</v>
      </c>
      <c r="C1865" s="1109">
        <v>10.75</v>
      </c>
      <c r="D1865" s="1109">
        <v>9.76</v>
      </c>
      <c r="E1865" s="1109">
        <v>55.5</v>
      </c>
      <c r="F1865" s="1109">
        <v>0</v>
      </c>
      <c r="G1865" s="1110" t="s">
        <v>10843</v>
      </c>
      <c r="H1865" s="1110" t="s">
        <v>4654</v>
      </c>
      <c r="I1865" s="1110" t="s">
        <v>10849</v>
      </c>
      <c r="J1865" s="1109">
        <v>0</v>
      </c>
      <c r="K1865" s="1109">
        <v>0</v>
      </c>
      <c r="L1865" s="1109">
        <v>0</v>
      </c>
      <c r="M1865" s="1109">
        <v>0</v>
      </c>
      <c r="N1865" s="1109">
        <v>0</v>
      </c>
      <c r="O1865" s="1109">
        <v>0</v>
      </c>
      <c r="P1865" s="1109">
        <v>0</v>
      </c>
      <c r="Q1865" s="1109">
        <v>0</v>
      </c>
    </row>
    <row r="1866" spans="1:17">
      <c r="A1866" s="1109">
        <v>17407</v>
      </c>
      <c r="B1866" s="1110" t="s">
        <v>0</v>
      </c>
      <c r="C1866" s="1109">
        <v>10.75</v>
      </c>
      <c r="D1866" s="1109">
        <v>9.76</v>
      </c>
      <c r="E1866" s="1109">
        <v>55.5</v>
      </c>
      <c r="F1866" s="1109">
        <v>0</v>
      </c>
      <c r="G1866" s="1110" t="s">
        <v>10843</v>
      </c>
      <c r="H1866" s="1110" t="s">
        <v>4654</v>
      </c>
      <c r="I1866" s="1110" t="s">
        <v>10841</v>
      </c>
      <c r="J1866" s="1109">
        <v>0</v>
      </c>
      <c r="K1866" s="1109">
        <v>0</v>
      </c>
      <c r="L1866" s="1109">
        <v>0</v>
      </c>
      <c r="M1866" s="1109">
        <v>0</v>
      </c>
      <c r="N1866" s="1109">
        <v>0</v>
      </c>
      <c r="O1866" s="1109">
        <v>0</v>
      </c>
      <c r="P1866" s="1109">
        <v>0</v>
      </c>
      <c r="Q1866" s="1109">
        <v>0</v>
      </c>
    </row>
    <row r="1867" spans="1:17">
      <c r="A1867" s="1109">
        <v>17408</v>
      </c>
      <c r="B1867" s="1110" t="s">
        <v>0</v>
      </c>
      <c r="C1867" s="1109">
        <v>10.75</v>
      </c>
      <c r="D1867" s="1109">
        <v>9.76</v>
      </c>
      <c r="E1867" s="1109">
        <v>55.5</v>
      </c>
      <c r="F1867" s="1109">
        <v>0</v>
      </c>
      <c r="G1867" s="1110" t="s">
        <v>10843</v>
      </c>
      <c r="H1867" s="1110" t="s">
        <v>4654</v>
      </c>
      <c r="I1867" s="1110" t="s">
        <v>10760</v>
      </c>
      <c r="J1867" s="1109">
        <v>0</v>
      </c>
      <c r="K1867" s="1109">
        <v>0</v>
      </c>
      <c r="L1867" s="1109">
        <v>0</v>
      </c>
      <c r="M1867" s="1109">
        <v>0</v>
      </c>
      <c r="N1867" s="1109">
        <v>0</v>
      </c>
      <c r="O1867" s="1109">
        <v>0</v>
      </c>
      <c r="P1867" s="1109">
        <v>0</v>
      </c>
      <c r="Q1867" s="1109">
        <v>0</v>
      </c>
    </row>
    <row r="1868" spans="1:17">
      <c r="A1868" s="1109">
        <v>17409</v>
      </c>
      <c r="B1868" s="1110" t="s">
        <v>0</v>
      </c>
      <c r="C1868" s="1109">
        <v>10.75</v>
      </c>
      <c r="D1868" s="1109">
        <v>9.76</v>
      </c>
      <c r="E1868" s="1109">
        <v>55.5</v>
      </c>
      <c r="F1868" s="1109">
        <v>0</v>
      </c>
      <c r="G1868" s="1110" t="s">
        <v>10843</v>
      </c>
      <c r="H1868" s="1110" t="s">
        <v>4654</v>
      </c>
      <c r="I1868" s="1110" t="s">
        <v>10832</v>
      </c>
      <c r="J1868" s="1109">
        <v>0</v>
      </c>
      <c r="K1868" s="1109">
        <v>0</v>
      </c>
      <c r="L1868" s="1109">
        <v>0</v>
      </c>
      <c r="M1868" s="1109">
        <v>0</v>
      </c>
      <c r="N1868" s="1109">
        <v>0</v>
      </c>
      <c r="O1868" s="1109">
        <v>0</v>
      </c>
      <c r="P1868" s="1109">
        <v>0</v>
      </c>
      <c r="Q1868" s="1109">
        <v>0</v>
      </c>
    </row>
    <row r="1869" spans="1:17">
      <c r="A1869" s="1109">
        <v>17410</v>
      </c>
      <c r="B1869" s="1110" t="s">
        <v>0</v>
      </c>
      <c r="C1869" s="1109">
        <v>10.75</v>
      </c>
      <c r="D1869" s="1109">
        <v>9.76</v>
      </c>
      <c r="E1869" s="1109">
        <v>55.5</v>
      </c>
      <c r="F1869" s="1109">
        <v>0</v>
      </c>
      <c r="G1869" s="1110" t="s">
        <v>10843</v>
      </c>
      <c r="H1869" s="1110" t="s">
        <v>4654</v>
      </c>
      <c r="I1869" s="1110" t="s">
        <v>10839</v>
      </c>
      <c r="J1869" s="1109">
        <v>0</v>
      </c>
      <c r="K1869" s="1109">
        <v>0</v>
      </c>
      <c r="L1869" s="1109">
        <v>0</v>
      </c>
      <c r="M1869" s="1109">
        <v>0</v>
      </c>
      <c r="N1869" s="1109">
        <v>0</v>
      </c>
      <c r="O1869" s="1109">
        <v>0</v>
      </c>
      <c r="P1869" s="1109">
        <v>0</v>
      </c>
      <c r="Q1869" s="1109">
        <v>0</v>
      </c>
    </row>
    <row r="1870" spans="1:17">
      <c r="A1870" s="1109">
        <v>17411</v>
      </c>
      <c r="B1870" s="1110" t="s">
        <v>0</v>
      </c>
      <c r="C1870" s="1109">
        <v>10.75</v>
      </c>
      <c r="D1870" s="1109">
        <v>9.76</v>
      </c>
      <c r="E1870" s="1109">
        <v>55.5</v>
      </c>
      <c r="F1870" s="1109">
        <v>0</v>
      </c>
      <c r="G1870" s="1110" t="s">
        <v>10843</v>
      </c>
      <c r="H1870" s="1110" t="s">
        <v>4654</v>
      </c>
      <c r="I1870" s="1110" t="s">
        <v>10735</v>
      </c>
      <c r="J1870" s="1109">
        <v>0</v>
      </c>
      <c r="K1870" s="1109">
        <v>0</v>
      </c>
      <c r="L1870" s="1109">
        <v>0</v>
      </c>
      <c r="M1870" s="1109">
        <v>0</v>
      </c>
      <c r="N1870" s="1109">
        <v>0</v>
      </c>
      <c r="O1870" s="1109">
        <v>0</v>
      </c>
      <c r="P1870" s="1109">
        <v>0</v>
      </c>
      <c r="Q1870" s="1109">
        <v>0</v>
      </c>
    </row>
    <row r="1871" spans="1:17">
      <c r="A1871" s="1109">
        <v>17412</v>
      </c>
      <c r="B1871" s="1110" t="s">
        <v>0</v>
      </c>
      <c r="C1871" s="1109">
        <v>10.75</v>
      </c>
      <c r="D1871" s="1109">
        <v>9.76</v>
      </c>
      <c r="E1871" s="1109">
        <v>55.5</v>
      </c>
      <c r="F1871" s="1109">
        <v>0</v>
      </c>
      <c r="G1871" s="1110" t="s">
        <v>10843</v>
      </c>
      <c r="H1871" s="1110" t="s">
        <v>4654</v>
      </c>
      <c r="I1871" s="1110" t="s">
        <v>10850</v>
      </c>
      <c r="J1871" s="1109">
        <v>0</v>
      </c>
      <c r="K1871" s="1109">
        <v>0</v>
      </c>
      <c r="L1871" s="1109">
        <v>0</v>
      </c>
      <c r="M1871" s="1109">
        <v>0</v>
      </c>
      <c r="N1871" s="1109">
        <v>0</v>
      </c>
      <c r="O1871" s="1109">
        <v>0</v>
      </c>
      <c r="P1871" s="1109">
        <v>0</v>
      </c>
      <c r="Q1871" s="1109">
        <v>0</v>
      </c>
    </row>
    <row r="1872" spans="1:17">
      <c r="A1872" s="1109">
        <v>17413</v>
      </c>
      <c r="B1872" s="1110" t="s">
        <v>0</v>
      </c>
      <c r="C1872" s="1109">
        <v>10.75</v>
      </c>
      <c r="D1872" s="1109">
        <v>9.76</v>
      </c>
      <c r="E1872" s="1109">
        <v>55.5</v>
      </c>
      <c r="F1872" s="1109">
        <v>0</v>
      </c>
      <c r="G1872" s="1110" t="s">
        <v>10741</v>
      </c>
      <c r="H1872" s="1110" t="s">
        <v>4654</v>
      </c>
      <c r="I1872" s="1110" t="s">
        <v>10846</v>
      </c>
      <c r="J1872" s="1109">
        <v>0</v>
      </c>
      <c r="K1872" s="1109">
        <v>0</v>
      </c>
      <c r="L1872" s="1109">
        <v>0</v>
      </c>
      <c r="M1872" s="1109">
        <v>0</v>
      </c>
      <c r="N1872" s="1109">
        <v>0</v>
      </c>
      <c r="O1872" s="1109">
        <v>0</v>
      </c>
      <c r="P1872" s="1109">
        <v>0</v>
      </c>
      <c r="Q1872" s="1109">
        <v>0</v>
      </c>
    </row>
    <row r="1873" spans="1:17">
      <c r="A1873" s="1109">
        <v>17414</v>
      </c>
      <c r="B1873" s="1110" t="s">
        <v>0</v>
      </c>
      <c r="C1873" s="1109">
        <v>10.75</v>
      </c>
      <c r="D1873" s="1109">
        <v>9.76</v>
      </c>
      <c r="E1873" s="1109">
        <v>55.5</v>
      </c>
      <c r="F1873" s="1109">
        <v>0</v>
      </c>
      <c r="G1873" s="1110" t="s">
        <v>10741</v>
      </c>
      <c r="H1873" s="1110" t="s">
        <v>4654</v>
      </c>
      <c r="I1873" s="1110" t="s">
        <v>10847</v>
      </c>
      <c r="J1873" s="1109">
        <v>0</v>
      </c>
      <c r="K1873" s="1109">
        <v>0</v>
      </c>
      <c r="L1873" s="1109">
        <v>0</v>
      </c>
      <c r="M1873" s="1109">
        <v>0</v>
      </c>
      <c r="N1873" s="1109">
        <v>0</v>
      </c>
      <c r="O1873" s="1109">
        <v>0</v>
      </c>
      <c r="P1873" s="1109">
        <v>0</v>
      </c>
      <c r="Q1873" s="1109">
        <v>0</v>
      </c>
    </row>
    <row r="1874" spans="1:17">
      <c r="A1874" s="1109">
        <v>17415</v>
      </c>
      <c r="B1874" s="1110" t="s">
        <v>0</v>
      </c>
      <c r="C1874" s="1109">
        <v>10.75</v>
      </c>
      <c r="D1874" s="1109">
        <v>9.76</v>
      </c>
      <c r="E1874" s="1109">
        <v>55.5</v>
      </c>
      <c r="F1874" s="1109">
        <v>0</v>
      </c>
      <c r="G1874" s="1110" t="s">
        <v>10741</v>
      </c>
      <c r="H1874" s="1110" t="s">
        <v>4654</v>
      </c>
      <c r="I1874" s="1110" t="s">
        <v>10848</v>
      </c>
      <c r="J1874" s="1109">
        <v>0</v>
      </c>
      <c r="K1874" s="1109">
        <v>0</v>
      </c>
      <c r="L1874" s="1109">
        <v>0</v>
      </c>
      <c r="M1874" s="1109">
        <v>0</v>
      </c>
      <c r="N1874" s="1109">
        <v>0</v>
      </c>
      <c r="O1874" s="1109">
        <v>0</v>
      </c>
      <c r="P1874" s="1109">
        <v>0</v>
      </c>
      <c r="Q1874" s="1109">
        <v>0</v>
      </c>
    </row>
    <row r="1875" spans="1:17">
      <c r="A1875" s="1109">
        <v>17416</v>
      </c>
      <c r="B1875" s="1110" t="s">
        <v>0</v>
      </c>
      <c r="C1875" s="1109">
        <v>10.75</v>
      </c>
      <c r="D1875" s="1109">
        <v>9.76</v>
      </c>
      <c r="E1875" s="1109">
        <v>55.5</v>
      </c>
      <c r="F1875" s="1109">
        <v>0</v>
      </c>
      <c r="G1875" s="1110" t="s">
        <v>10741</v>
      </c>
      <c r="H1875" s="1110" t="s">
        <v>4654</v>
      </c>
      <c r="I1875" s="1110" t="s">
        <v>10849</v>
      </c>
      <c r="J1875" s="1109">
        <v>0</v>
      </c>
      <c r="K1875" s="1109">
        <v>0</v>
      </c>
      <c r="L1875" s="1109">
        <v>0</v>
      </c>
      <c r="M1875" s="1109">
        <v>0</v>
      </c>
      <c r="N1875" s="1109">
        <v>0</v>
      </c>
      <c r="O1875" s="1109">
        <v>0</v>
      </c>
      <c r="P1875" s="1109">
        <v>0</v>
      </c>
      <c r="Q1875" s="1109">
        <v>0</v>
      </c>
    </row>
    <row r="1876" spans="1:17">
      <c r="A1876" s="1109">
        <v>17417</v>
      </c>
      <c r="B1876" s="1110" t="s">
        <v>0</v>
      </c>
      <c r="C1876" s="1109">
        <v>10.75</v>
      </c>
      <c r="D1876" s="1109">
        <v>9.76</v>
      </c>
      <c r="E1876" s="1109">
        <v>55.5</v>
      </c>
      <c r="F1876" s="1109">
        <v>0</v>
      </c>
      <c r="G1876" s="1110" t="s">
        <v>10741</v>
      </c>
      <c r="H1876" s="1110" t="s">
        <v>4654</v>
      </c>
      <c r="I1876" s="1110" t="s">
        <v>10841</v>
      </c>
      <c r="J1876" s="1109">
        <v>0</v>
      </c>
      <c r="K1876" s="1109">
        <v>0</v>
      </c>
      <c r="L1876" s="1109">
        <v>0</v>
      </c>
      <c r="M1876" s="1109">
        <v>0</v>
      </c>
      <c r="N1876" s="1109">
        <v>0</v>
      </c>
      <c r="O1876" s="1109">
        <v>0</v>
      </c>
      <c r="P1876" s="1109">
        <v>0</v>
      </c>
      <c r="Q1876" s="1109">
        <v>0</v>
      </c>
    </row>
    <row r="1877" spans="1:17">
      <c r="A1877" s="1109">
        <v>17418</v>
      </c>
      <c r="B1877" s="1110" t="s">
        <v>0</v>
      </c>
      <c r="C1877" s="1109">
        <v>10.75</v>
      </c>
      <c r="D1877" s="1109">
        <v>9.76</v>
      </c>
      <c r="E1877" s="1109">
        <v>55.5</v>
      </c>
      <c r="F1877" s="1109">
        <v>0</v>
      </c>
      <c r="G1877" s="1110" t="s">
        <v>10741</v>
      </c>
      <c r="H1877" s="1110" t="s">
        <v>4654</v>
      </c>
      <c r="I1877" s="1110" t="s">
        <v>10760</v>
      </c>
      <c r="J1877" s="1109">
        <v>0</v>
      </c>
      <c r="K1877" s="1109">
        <v>0</v>
      </c>
      <c r="L1877" s="1109">
        <v>0</v>
      </c>
      <c r="M1877" s="1109">
        <v>0</v>
      </c>
      <c r="N1877" s="1109">
        <v>0</v>
      </c>
      <c r="O1877" s="1109">
        <v>0</v>
      </c>
      <c r="P1877" s="1109">
        <v>0</v>
      </c>
      <c r="Q1877" s="1109">
        <v>0</v>
      </c>
    </row>
    <row r="1878" spans="1:17">
      <c r="A1878" s="1109">
        <v>17419</v>
      </c>
      <c r="B1878" s="1110" t="s">
        <v>0</v>
      </c>
      <c r="C1878" s="1109">
        <v>10.75</v>
      </c>
      <c r="D1878" s="1109">
        <v>9.76</v>
      </c>
      <c r="E1878" s="1109">
        <v>55.5</v>
      </c>
      <c r="F1878" s="1109">
        <v>0</v>
      </c>
      <c r="G1878" s="1110" t="s">
        <v>10741</v>
      </c>
      <c r="H1878" s="1110" t="s">
        <v>4654</v>
      </c>
      <c r="I1878" s="1110" t="s">
        <v>10835</v>
      </c>
      <c r="J1878" s="1109">
        <v>0</v>
      </c>
      <c r="K1878" s="1109">
        <v>0</v>
      </c>
      <c r="L1878" s="1109">
        <v>0</v>
      </c>
      <c r="M1878" s="1109">
        <v>0</v>
      </c>
      <c r="N1878" s="1109">
        <v>0</v>
      </c>
      <c r="O1878" s="1109">
        <v>0</v>
      </c>
      <c r="P1878" s="1109">
        <v>0</v>
      </c>
      <c r="Q1878" s="1109">
        <v>0</v>
      </c>
    </row>
    <row r="1879" spans="1:17">
      <c r="A1879" s="1109">
        <v>17420</v>
      </c>
      <c r="B1879" s="1110" t="s">
        <v>0</v>
      </c>
      <c r="C1879" s="1109">
        <v>10.75</v>
      </c>
      <c r="D1879" s="1109">
        <v>9.76</v>
      </c>
      <c r="E1879" s="1109">
        <v>55.5</v>
      </c>
      <c r="F1879" s="1109">
        <v>0</v>
      </c>
      <c r="G1879" s="1110" t="s">
        <v>10741</v>
      </c>
      <c r="H1879" s="1110" t="s">
        <v>4654</v>
      </c>
      <c r="I1879" s="1110" t="s">
        <v>10735</v>
      </c>
      <c r="J1879" s="1109">
        <v>0</v>
      </c>
      <c r="K1879" s="1109">
        <v>0</v>
      </c>
      <c r="L1879" s="1109">
        <v>0</v>
      </c>
      <c r="M1879" s="1109">
        <v>0</v>
      </c>
      <c r="N1879" s="1109">
        <v>0</v>
      </c>
      <c r="O1879" s="1109">
        <v>0</v>
      </c>
      <c r="P1879" s="1109">
        <v>0</v>
      </c>
      <c r="Q1879" s="1109">
        <v>0</v>
      </c>
    </row>
    <row r="1880" spans="1:17">
      <c r="A1880" s="1109">
        <v>17421</v>
      </c>
      <c r="B1880" s="1110" t="s">
        <v>0</v>
      </c>
      <c r="C1880" s="1109">
        <v>10.75</v>
      </c>
      <c r="D1880" s="1109">
        <v>9.76</v>
      </c>
      <c r="E1880" s="1109">
        <v>55.5</v>
      </c>
      <c r="F1880" s="1109">
        <v>0</v>
      </c>
      <c r="G1880" s="1110" t="s">
        <v>10741</v>
      </c>
      <c r="H1880" s="1110" t="s">
        <v>4654</v>
      </c>
      <c r="I1880" s="1110" t="s">
        <v>10837</v>
      </c>
      <c r="J1880" s="1109">
        <v>0</v>
      </c>
      <c r="K1880" s="1109">
        <v>0</v>
      </c>
      <c r="L1880" s="1109">
        <v>0</v>
      </c>
      <c r="M1880" s="1109">
        <v>0</v>
      </c>
      <c r="N1880" s="1109">
        <v>0</v>
      </c>
      <c r="O1880" s="1109">
        <v>0</v>
      </c>
      <c r="P1880" s="1109">
        <v>0</v>
      </c>
      <c r="Q1880" s="1109">
        <v>0</v>
      </c>
    </row>
    <row r="1881" spans="1:17">
      <c r="A1881" s="1109">
        <v>17422</v>
      </c>
      <c r="B1881" s="1110" t="s">
        <v>0</v>
      </c>
      <c r="C1881" s="1109">
        <v>10.75</v>
      </c>
      <c r="D1881" s="1109">
        <v>9.76</v>
      </c>
      <c r="E1881" s="1109">
        <v>55.5</v>
      </c>
      <c r="F1881" s="1109">
        <v>0</v>
      </c>
      <c r="G1881" s="1110" t="s">
        <v>10741</v>
      </c>
      <c r="H1881" s="1110" t="s">
        <v>4654</v>
      </c>
      <c r="I1881" s="1110" t="s">
        <v>10850</v>
      </c>
      <c r="J1881" s="1109">
        <v>0</v>
      </c>
      <c r="K1881" s="1109">
        <v>0</v>
      </c>
      <c r="L1881" s="1109">
        <v>0</v>
      </c>
      <c r="M1881" s="1109">
        <v>0</v>
      </c>
      <c r="N1881" s="1109">
        <v>0</v>
      </c>
      <c r="O1881" s="1109">
        <v>0</v>
      </c>
      <c r="P1881" s="1109">
        <v>0</v>
      </c>
      <c r="Q1881" s="1109">
        <v>0</v>
      </c>
    </row>
    <row r="1882" spans="1:17">
      <c r="A1882" s="1109">
        <v>17423</v>
      </c>
      <c r="B1882" s="1110" t="s">
        <v>0</v>
      </c>
      <c r="C1882" s="1109">
        <v>10.75</v>
      </c>
      <c r="D1882" s="1109">
        <v>9.76</v>
      </c>
      <c r="E1882" s="1109">
        <v>55.5</v>
      </c>
      <c r="F1882" s="1109">
        <v>0</v>
      </c>
      <c r="G1882" s="1110" t="s">
        <v>10741</v>
      </c>
      <c r="H1882" s="1110" t="s">
        <v>4654</v>
      </c>
      <c r="I1882" s="1110" t="s">
        <v>10832</v>
      </c>
      <c r="J1882" s="1109">
        <v>0</v>
      </c>
      <c r="K1882" s="1109">
        <v>0</v>
      </c>
      <c r="L1882" s="1109">
        <v>0</v>
      </c>
      <c r="M1882" s="1109">
        <v>0</v>
      </c>
      <c r="N1882" s="1109">
        <v>0</v>
      </c>
      <c r="O1882" s="1109">
        <v>0</v>
      </c>
      <c r="P1882" s="1109">
        <v>0</v>
      </c>
      <c r="Q1882" s="1109">
        <v>0</v>
      </c>
    </row>
    <row r="1883" spans="1:17">
      <c r="A1883" s="1109">
        <v>17424</v>
      </c>
      <c r="B1883" s="1110" t="s">
        <v>0</v>
      </c>
      <c r="C1883" s="1109">
        <v>10.75</v>
      </c>
      <c r="D1883" s="1109">
        <v>9.76</v>
      </c>
      <c r="E1883" s="1109">
        <v>55.5</v>
      </c>
      <c r="F1883" s="1109">
        <v>0</v>
      </c>
      <c r="G1883" s="1110" t="s">
        <v>10741</v>
      </c>
      <c r="H1883" s="1110" t="s">
        <v>4654</v>
      </c>
      <c r="I1883" s="1110" t="s">
        <v>10839</v>
      </c>
      <c r="J1883" s="1109">
        <v>0</v>
      </c>
      <c r="K1883" s="1109">
        <v>0</v>
      </c>
      <c r="L1883" s="1109">
        <v>0</v>
      </c>
      <c r="M1883" s="1109">
        <v>0</v>
      </c>
      <c r="N1883" s="1109">
        <v>0</v>
      </c>
      <c r="O1883" s="1109">
        <v>0</v>
      </c>
      <c r="P1883" s="1109">
        <v>0</v>
      </c>
      <c r="Q1883" s="1109">
        <v>0</v>
      </c>
    </row>
    <row r="1884" spans="1:17">
      <c r="A1884" s="1109">
        <v>17425</v>
      </c>
      <c r="B1884" s="1110" t="s">
        <v>0</v>
      </c>
      <c r="C1884" s="1109">
        <v>10.75</v>
      </c>
      <c r="D1884" s="1109">
        <v>9.76</v>
      </c>
      <c r="E1884" s="1109">
        <v>55.5</v>
      </c>
      <c r="F1884" s="1109">
        <v>0</v>
      </c>
      <c r="G1884" s="1110" t="s">
        <v>10833</v>
      </c>
      <c r="H1884" s="1110" t="s">
        <v>4654</v>
      </c>
      <c r="I1884" s="1110" t="s">
        <v>10846</v>
      </c>
      <c r="J1884" s="1109">
        <v>0</v>
      </c>
      <c r="K1884" s="1109">
        <v>0</v>
      </c>
      <c r="L1884" s="1109">
        <v>0</v>
      </c>
      <c r="M1884" s="1109">
        <v>0</v>
      </c>
      <c r="N1884" s="1109">
        <v>0</v>
      </c>
      <c r="O1884" s="1109">
        <v>0</v>
      </c>
      <c r="P1884" s="1109">
        <v>0</v>
      </c>
      <c r="Q1884" s="1109">
        <v>0</v>
      </c>
    </row>
    <row r="1885" spans="1:17">
      <c r="A1885" s="1109">
        <v>17426</v>
      </c>
      <c r="B1885" s="1110" t="s">
        <v>0</v>
      </c>
      <c r="C1885" s="1109">
        <v>10.75</v>
      </c>
      <c r="D1885" s="1109">
        <v>9.76</v>
      </c>
      <c r="E1885" s="1109">
        <v>55.5</v>
      </c>
      <c r="F1885" s="1109">
        <v>0</v>
      </c>
      <c r="G1885" s="1110" t="s">
        <v>10833</v>
      </c>
      <c r="H1885" s="1110" t="s">
        <v>4654</v>
      </c>
      <c r="I1885" s="1110" t="s">
        <v>10847</v>
      </c>
      <c r="J1885" s="1109">
        <v>0</v>
      </c>
      <c r="K1885" s="1109">
        <v>0</v>
      </c>
      <c r="L1885" s="1109">
        <v>0</v>
      </c>
      <c r="M1885" s="1109">
        <v>0</v>
      </c>
      <c r="N1885" s="1109">
        <v>0</v>
      </c>
      <c r="O1885" s="1109">
        <v>0</v>
      </c>
      <c r="P1885" s="1109">
        <v>0</v>
      </c>
      <c r="Q1885" s="1109">
        <v>0</v>
      </c>
    </row>
    <row r="1886" spans="1:17">
      <c r="A1886" s="1109">
        <v>17427</v>
      </c>
      <c r="B1886" s="1110" t="s">
        <v>0</v>
      </c>
      <c r="C1886" s="1109">
        <v>10.75</v>
      </c>
      <c r="D1886" s="1109">
        <v>9.76</v>
      </c>
      <c r="E1886" s="1109">
        <v>55.5</v>
      </c>
      <c r="F1886" s="1109">
        <v>0</v>
      </c>
      <c r="G1886" s="1110" t="s">
        <v>10833</v>
      </c>
      <c r="H1886" s="1110" t="s">
        <v>4654</v>
      </c>
      <c r="I1886" s="1110" t="s">
        <v>10848</v>
      </c>
      <c r="J1886" s="1109">
        <v>0</v>
      </c>
      <c r="K1886" s="1109">
        <v>0</v>
      </c>
      <c r="L1886" s="1109">
        <v>0</v>
      </c>
      <c r="M1886" s="1109">
        <v>0</v>
      </c>
      <c r="N1886" s="1109">
        <v>0</v>
      </c>
      <c r="O1886" s="1109">
        <v>0</v>
      </c>
      <c r="P1886" s="1109">
        <v>0</v>
      </c>
      <c r="Q1886" s="1109">
        <v>0</v>
      </c>
    </row>
    <row r="1887" spans="1:17">
      <c r="A1887" s="1109">
        <v>17428</v>
      </c>
      <c r="B1887" s="1110" t="s">
        <v>0</v>
      </c>
      <c r="C1887" s="1109">
        <v>10.75</v>
      </c>
      <c r="D1887" s="1109">
        <v>9.76</v>
      </c>
      <c r="E1887" s="1109">
        <v>55.5</v>
      </c>
      <c r="F1887" s="1109">
        <v>0</v>
      </c>
      <c r="G1887" s="1110" t="s">
        <v>10833</v>
      </c>
      <c r="H1887" s="1110" t="s">
        <v>4654</v>
      </c>
      <c r="I1887" s="1110" t="s">
        <v>10841</v>
      </c>
      <c r="J1887" s="1109">
        <v>0</v>
      </c>
      <c r="K1887" s="1109">
        <v>0</v>
      </c>
      <c r="L1887" s="1109">
        <v>0</v>
      </c>
      <c r="M1887" s="1109">
        <v>0</v>
      </c>
      <c r="N1887" s="1109">
        <v>0</v>
      </c>
      <c r="O1887" s="1109">
        <v>0</v>
      </c>
      <c r="P1887" s="1109">
        <v>0</v>
      </c>
      <c r="Q1887" s="1109">
        <v>0</v>
      </c>
    </row>
    <row r="1888" spans="1:17">
      <c r="A1888" s="1109">
        <v>17429</v>
      </c>
      <c r="B1888" s="1110" t="s">
        <v>0</v>
      </c>
      <c r="C1888" s="1109">
        <v>10.75</v>
      </c>
      <c r="D1888" s="1109">
        <v>9.76</v>
      </c>
      <c r="E1888" s="1109">
        <v>55.5</v>
      </c>
      <c r="F1888" s="1109">
        <v>0</v>
      </c>
      <c r="G1888" s="1110" t="s">
        <v>10833</v>
      </c>
      <c r="H1888" s="1110" t="s">
        <v>4654</v>
      </c>
      <c r="I1888" s="1110" t="s">
        <v>10849</v>
      </c>
      <c r="J1888" s="1109">
        <v>0</v>
      </c>
      <c r="K1888" s="1109">
        <v>0</v>
      </c>
      <c r="L1888" s="1109">
        <v>0</v>
      </c>
      <c r="M1888" s="1109">
        <v>0</v>
      </c>
      <c r="N1888" s="1109">
        <v>0</v>
      </c>
      <c r="O1888" s="1109">
        <v>0</v>
      </c>
      <c r="P1888" s="1109">
        <v>0</v>
      </c>
      <c r="Q1888" s="1109">
        <v>0</v>
      </c>
    </row>
    <row r="1889" spans="1:17">
      <c r="A1889" s="1109">
        <v>17430</v>
      </c>
      <c r="B1889" s="1110" t="s">
        <v>0</v>
      </c>
      <c r="C1889" s="1109">
        <v>10.75</v>
      </c>
      <c r="D1889" s="1109">
        <v>9.76</v>
      </c>
      <c r="E1889" s="1109">
        <v>55.5</v>
      </c>
      <c r="F1889" s="1109">
        <v>0</v>
      </c>
      <c r="G1889" s="1110" t="s">
        <v>10833</v>
      </c>
      <c r="H1889" s="1110" t="s">
        <v>4654</v>
      </c>
      <c r="I1889" s="1110" t="s">
        <v>10760</v>
      </c>
      <c r="J1889" s="1109">
        <v>0</v>
      </c>
      <c r="K1889" s="1109">
        <v>0</v>
      </c>
      <c r="L1889" s="1109">
        <v>0</v>
      </c>
      <c r="M1889" s="1109">
        <v>0</v>
      </c>
      <c r="N1889" s="1109">
        <v>0</v>
      </c>
      <c r="O1889" s="1109">
        <v>0</v>
      </c>
      <c r="P1889" s="1109">
        <v>0</v>
      </c>
      <c r="Q1889" s="1109">
        <v>0</v>
      </c>
    </row>
    <row r="1890" spans="1:17">
      <c r="A1890" s="1109">
        <v>17431</v>
      </c>
      <c r="B1890" s="1110" t="s">
        <v>0</v>
      </c>
      <c r="C1890" s="1109">
        <v>10.75</v>
      </c>
      <c r="D1890" s="1109">
        <v>9.76</v>
      </c>
      <c r="E1890" s="1109">
        <v>55.5</v>
      </c>
      <c r="F1890" s="1109">
        <v>0</v>
      </c>
      <c r="G1890" s="1110" t="s">
        <v>10833</v>
      </c>
      <c r="H1890" s="1110" t="s">
        <v>4654</v>
      </c>
      <c r="I1890" s="1110" t="s">
        <v>10835</v>
      </c>
      <c r="J1890" s="1109">
        <v>0</v>
      </c>
      <c r="K1890" s="1109">
        <v>0</v>
      </c>
      <c r="L1890" s="1109">
        <v>0</v>
      </c>
      <c r="M1890" s="1109">
        <v>0</v>
      </c>
      <c r="N1890" s="1109">
        <v>0</v>
      </c>
      <c r="O1890" s="1109">
        <v>0</v>
      </c>
      <c r="P1890" s="1109">
        <v>0</v>
      </c>
      <c r="Q1890" s="1109">
        <v>0</v>
      </c>
    </row>
    <row r="1891" spans="1:17">
      <c r="A1891" s="1109">
        <v>17432</v>
      </c>
      <c r="B1891" s="1110" t="s">
        <v>0</v>
      </c>
      <c r="C1891" s="1109">
        <v>10.75</v>
      </c>
      <c r="D1891" s="1109">
        <v>9.76</v>
      </c>
      <c r="E1891" s="1109">
        <v>55.5</v>
      </c>
      <c r="F1891" s="1109">
        <v>0</v>
      </c>
      <c r="G1891" s="1110" t="s">
        <v>10833</v>
      </c>
      <c r="H1891" s="1110" t="s">
        <v>4654</v>
      </c>
      <c r="I1891" s="1110" t="s">
        <v>10832</v>
      </c>
      <c r="J1891" s="1109">
        <v>0</v>
      </c>
      <c r="K1891" s="1109">
        <v>0</v>
      </c>
      <c r="L1891" s="1109">
        <v>0</v>
      </c>
      <c r="M1891" s="1109">
        <v>0</v>
      </c>
      <c r="N1891" s="1109">
        <v>0</v>
      </c>
      <c r="O1891" s="1109">
        <v>0</v>
      </c>
      <c r="P1891" s="1109">
        <v>0</v>
      </c>
      <c r="Q1891" s="1109">
        <v>0</v>
      </c>
    </row>
    <row r="1892" spans="1:17">
      <c r="A1892" s="1109">
        <v>17433</v>
      </c>
      <c r="B1892" s="1110" t="s">
        <v>0</v>
      </c>
      <c r="C1892" s="1109">
        <v>10.75</v>
      </c>
      <c r="D1892" s="1109">
        <v>9.76</v>
      </c>
      <c r="E1892" s="1109">
        <v>55.5</v>
      </c>
      <c r="F1892" s="1109">
        <v>0</v>
      </c>
      <c r="G1892" s="1110" t="s">
        <v>10833</v>
      </c>
      <c r="H1892" s="1110" t="s">
        <v>4654</v>
      </c>
      <c r="I1892" s="1110" t="s">
        <v>10839</v>
      </c>
      <c r="J1892" s="1109">
        <v>0</v>
      </c>
      <c r="K1892" s="1109">
        <v>0</v>
      </c>
      <c r="L1892" s="1109">
        <v>0</v>
      </c>
      <c r="M1892" s="1109">
        <v>0</v>
      </c>
      <c r="N1892" s="1109">
        <v>0</v>
      </c>
      <c r="O1892" s="1109">
        <v>0</v>
      </c>
      <c r="P1892" s="1109">
        <v>0</v>
      </c>
      <c r="Q1892" s="1109">
        <v>0</v>
      </c>
    </row>
    <row r="1893" spans="1:17">
      <c r="A1893" s="1109">
        <v>17434</v>
      </c>
      <c r="B1893" s="1110" t="s">
        <v>0</v>
      </c>
      <c r="C1893" s="1109">
        <v>10.75</v>
      </c>
      <c r="D1893" s="1109">
        <v>9.76</v>
      </c>
      <c r="E1893" s="1109">
        <v>55.5</v>
      </c>
      <c r="F1893" s="1109">
        <v>0</v>
      </c>
      <c r="G1893" s="1110" t="s">
        <v>10833</v>
      </c>
      <c r="H1893" s="1110" t="s">
        <v>4654</v>
      </c>
      <c r="I1893" s="1110" t="s">
        <v>10735</v>
      </c>
      <c r="J1893" s="1109">
        <v>0</v>
      </c>
      <c r="K1893" s="1109">
        <v>0</v>
      </c>
      <c r="L1893" s="1109">
        <v>0</v>
      </c>
      <c r="M1893" s="1109">
        <v>0</v>
      </c>
      <c r="N1893" s="1109">
        <v>0</v>
      </c>
      <c r="O1893" s="1109">
        <v>0</v>
      </c>
      <c r="P1893" s="1109">
        <v>0</v>
      </c>
      <c r="Q1893" s="1109">
        <v>0</v>
      </c>
    </row>
    <row r="1894" spans="1:17">
      <c r="A1894" s="1109">
        <v>17435</v>
      </c>
      <c r="B1894" s="1110" t="s">
        <v>0</v>
      </c>
      <c r="C1894" s="1109">
        <v>10.75</v>
      </c>
      <c r="D1894" s="1109">
        <v>9.76</v>
      </c>
      <c r="E1894" s="1109">
        <v>55.5</v>
      </c>
      <c r="F1894" s="1109">
        <v>0</v>
      </c>
      <c r="G1894" s="1110" t="s">
        <v>10833</v>
      </c>
      <c r="H1894" s="1110" t="s">
        <v>4654</v>
      </c>
      <c r="I1894" s="1110" t="s">
        <v>10837</v>
      </c>
      <c r="J1894" s="1109">
        <v>0</v>
      </c>
      <c r="K1894" s="1109">
        <v>0</v>
      </c>
      <c r="L1894" s="1109">
        <v>0</v>
      </c>
      <c r="M1894" s="1109">
        <v>0</v>
      </c>
      <c r="N1894" s="1109">
        <v>0</v>
      </c>
      <c r="O1894" s="1109">
        <v>0</v>
      </c>
      <c r="P1894" s="1109">
        <v>0</v>
      </c>
      <c r="Q1894" s="1109">
        <v>0</v>
      </c>
    </row>
    <row r="1895" spans="1:17">
      <c r="A1895" s="1109">
        <v>17436</v>
      </c>
      <c r="B1895" s="1110" t="s">
        <v>0</v>
      </c>
      <c r="C1895" s="1109">
        <v>10.75</v>
      </c>
      <c r="D1895" s="1109">
        <v>9.76</v>
      </c>
      <c r="E1895" s="1109">
        <v>55.5</v>
      </c>
      <c r="F1895" s="1109">
        <v>0</v>
      </c>
      <c r="G1895" s="1110" t="s">
        <v>10833</v>
      </c>
      <c r="H1895" s="1110" t="s">
        <v>4654</v>
      </c>
      <c r="I1895" s="1110" t="s">
        <v>10850</v>
      </c>
      <c r="J1895" s="1109">
        <v>0</v>
      </c>
      <c r="K1895" s="1109">
        <v>0</v>
      </c>
      <c r="L1895" s="1109">
        <v>0</v>
      </c>
      <c r="M1895" s="1109">
        <v>0</v>
      </c>
      <c r="N1895" s="1109">
        <v>0</v>
      </c>
      <c r="O1895" s="1109">
        <v>0</v>
      </c>
      <c r="P1895" s="1109">
        <v>0</v>
      </c>
      <c r="Q1895" s="1109">
        <v>0</v>
      </c>
    </row>
    <row r="1896" spans="1:17">
      <c r="A1896" s="1109">
        <v>17437</v>
      </c>
      <c r="B1896" s="1110" t="s">
        <v>0</v>
      </c>
      <c r="C1896" s="1109">
        <v>10.75</v>
      </c>
      <c r="D1896" s="1109">
        <v>9.76</v>
      </c>
      <c r="E1896" s="1109">
        <v>55.5</v>
      </c>
      <c r="F1896" s="1109">
        <v>0</v>
      </c>
      <c r="G1896" s="1110" t="s">
        <v>10737</v>
      </c>
      <c r="H1896" s="1110" t="s">
        <v>4654</v>
      </c>
      <c r="I1896" s="1110" t="s">
        <v>10846</v>
      </c>
      <c r="J1896" s="1109">
        <v>0</v>
      </c>
      <c r="K1896" s="1109">
        <v>0</v>
      </c>
      <c r="L1896" s="1109">
        <v>0</v>
      </c>
      <c r="M1896" s="1109">
        <v>0</v>
      </c>
      <c r="N1896" s="1109">
        <v>0</v>
      </c>
      <c r="O1896" s="1109">
        <v>0</v>
      </c>
      <c r="P1896" s="1109">
        <v>0</v>
      </c>
      <c r="Q1896" s="1109">
        <v>0</v>
      </c>
    </row>
    <row r="1897" spans="1:17">
      <c r="A1897" s="1109">
        <v>17438</v>
      </c>
      <c r="B1897" s="1110" t="s">
        <v>0</v>
      </c>
      <c r="C1897" s="1109">
        <v>10.75</v>
      </c>
      <c r="D1897" s="1109">
        <v>9.76</v>
      </c>
      <c r="E1897" s="1109">
        <v>55.5</v>
      </c>
      <c r="F1897" s="1109">
        <v>0</v>
      </c>
      <c r="G1897" s="1110" t="s">
        <v>10737</v>
      </c>
      <c r="H1897" s="1110" t="s">
        <v>4654</v>
      </c>
      <c r="I1897" s="1110" t="s">
        <v>10847</v>
      </c>
      <c r="J1897" s="1109">
        <v>0</v>
      </c>
      <c r="K1897" s="1109">
        <v>0</v>
      </c>
      <c r="L1897" s="1109">
        <v>0</v>
      </c>
      <c r="M1897" s="1109">
        <v>0</v>
      </c>
      <c r="N1897" s="1109">
        <v>0</v>
      </c>
      <c r="O1897" s="1109">
        <v>0</v>
      </c>
      <c r="P1897" s="1109">
        <v>0</v>
      </c>
      <c r="Q1897" s="1109">
        <v>0</v>
      </c>
    </row>
    <row r="1898" spans="1:17">
      <c r="A1898" s="1109">
        <v>17439</v>
      </c>
      <c r="B1898" s="1110" t="s">
        <v>0</v>
      </c>
      <c r="C1898" s="1109">
        <v>10.75</v>
      </c>
      <c r="D1898" s="1109">
        <v>9.76</v>
      </c>
      <c r="E1898" s="1109">
        <v>55.5</v>
      </c>
      <c r="F1898" s="1109">
        <v>0</v>
      </c>
      <c r="G1898" s="1110" t="s">
        <v>10737</v>
      </c>
      <c r="H1898" s="1110" t="s">
        <v>4654</v>
      </c>
      <c r="I1898" s="1110" t="s">
        <v>10841</v>
      </c>
      <c r="J1898" s="1109">
        <v>0</v>
      </c>
      <c r="K1898" s="1109">
        <v>0</v>
      </c>
      <c r="L1898" s="1109">
        <v>0</v>
      </c>
      <c r="M1898" s="1109">
        <v>0</v>
      </c>
      <c r="N1898" s="1109">
        <v>0</v>
      </c>
      <c r="O1898" s="1109">
        <v>0</v>
      </c>
      <c r="P1898" s="1109">
        <v>0</v>
      </c>
      <c r="Q1898" s="1109">
        <v>0</v>
      </c>
    </row>
    <row r="1899" spans="1:17">
      <c r="A1899" s="1109">
        <v>17440</v>
      </c>
      <c r="B1899" s="1110" t="s">
        <v>0</v>
      </c>
      <c r="C1899" s="1109">
        <v>10.75</v>
      </c>
      <c r="D1899" s="1109">
        <v>9.76</v>
      </c>
      <c r="E1899" s="1109">
        <v>55.5</v>
      </c>
      <c r="F1899" s="1109">
        <v>0</v>
      </c>
      <c r="G1899" s="1110" t="s">
        <v>10737</v>
      </c>
      <c r="H1899" s="1110" t="s">
        <v>4654</v>
      </c>
      <c r="I1899" s="1110" t="s">
        <v>10848</v>
      </c>
      <c r="J1899" s="1109">
        <v>0</v>
      </c>
      <c r="K1899" s="1109">
        <v>0</v>
      </c>
      <c r="L1899" s="1109">
        <v>0</v>
      </c>
      <c r="M1899" s="1109">
        <v>0</v>
      </c>
      <c r="N1899" s="1109">
        <v>0</v>
      </c>
      <c r="O1899" s="1109">
        <v>0</v>
      </c>
      <c r="P1899" s="1109">
        <v>0</v>
      </c>
      <c r="Q1899" s="1109">
        <v>0</v>
      </c>
    </row>
    <row r="1900" spans="1:17">
      <c r="A1900" s="1109">
        <v>17441</v>
      </c>
      <c r="B1900" s="1110" t="s">
        <v>0</v>
      </c>
      <c r="C1900" s="1109">
        <v>10.75</v>
      </c>
      <c r="D1900" s="1109">
        <v>9.76</v>
      </c>
      <c r="E1900" s="1109">
        <v>55.5</v>
      </c>
      <c r="F1900" s="1109">
        <v>0</v>
      </c>
      <c r="G1900" s="1110" t="s">
        <v>10737</v>
      </c>
      <c r="H1900" s="1110" t="s">
        <v>4654</v>
      </c>
      <c r="I1900" s="1110" t="s">
        <v>10760</v>
      </c>
      <c r="J1900" s="1109">
        <v>0</v>
      </c>
      <c r="K1900" s="1109">
        <v>0</v>
      </c>
      <c r="L1900" s="1109">
        <v>0</v>
      </c>
      <c r="M1900" s="1109">
        <v>0</v>
      </c>
      <c r="N1900" s="1109">
        <v>0</v>
      </c>
      <c r="O1900" s="1109">
        <v>0</v>
      </c>
      <c r="P1900" s="1109">
        <v>0</v>
      </c>
      <c r="Q1900" s="1109">
        <v>0</v>
      </c>
    </row>
    <row r="1901" spans="1:17">
      <c r="A1901" s="1109">
        <v>17442</v>
      </c>
      <c r="B1901" s="1110" t="s">
        <v>0</v>
      </c>
      <c r="C1901" s="1109">
        <v>10.75</v>
      </c>
      <c r="D1901" s="1109">
        <v>9.76</v>
      </c>
      <c r="E1901" s="1109">
        <v>55.5</v>
      </c>
      <c r="F1901" s="1109">
        <v>0</v>
      </c>
      <c r="G1901" s="1110" t="s">
        <v>10737</v>
      </c>
      <c r="H1901" s="1110" t="s">
        <v>4654</v>
      </c>
      <c r="I1901" s="1110" t="s">
        <v>10849</v>
      </c>
      <c r="J1901" s="1109">
        <v>0</v>
      </c>
      <c r="K1901" s="1109">
        <v>0</v>
      </c>
      <c r="L1901" s="1109">
        <v>0</v>
      </c>
      <c r="M1901" s="1109">
        <v>0</v>
      </c>
      <c r="N1901" s="1109">
        <v>0</v>
      </c>
      <c r="O1901" s="1109">
        <v>0</v>
      </c>
      <c r="P1901" s="1109">
        <v>0</v>
      </c>
      <c r="Q1901" s="1109">
        <v>0</v>
      </c>
    </row>
    <row r="1902" spans="1:17">
      <c r="A1902" s="1109">
        <v>17443</v>
      </c>
      <c r="B1902" s="1110" t="s">
        <v>0</v>
      </c>
      <c r="C1902" s="1109">
        <v>10.75</v>
      </c>
      <c r="D1902" s="1109">
        <v>9.76</v>
      </c>
      <c r="E1902" s="1109">
        <v>55.5</v>
      </c>
      <c r="F1902" s="1109">
        <v>0</v>
      </c>
      <c r="G1902" s="1110" t="s">
        <v>10737</v>
      </c>
      <c r="H1902" s="1110" t="s">
        <v>4654</v>
      </c>
      <c r="I1902" s="1110" t="s">
        <v>10850</v>
      </c>
      <c r="J1902" s="1109">
        <v>0</v>
      </c>
      <c r="K1902" s="1109">
        <v>0</v>
      </c>
      <c r="L1902" s="1109">
        <v>0</v>
      </c>
      <c r="M1902" s="1109">
        <v>0</v>
      </c>
      <c r="N1902" s="1109">
        <v>0</v>
      </c>
      <c r="O1902" s="1109">
        <v>0</v>
      </c>
      <c r="P1902" s="1109">
        <v>0</v>
      </c>
      <c r="Q1902" s="1109">
        <v>0</v>
      </c>
    </row>
    <row r="1903" spans="1:17">
      <c r="A1903" s="1109">
        <v>17444</v>
      </c>
      <c r="B1903" s="1110" t="s">
        <v>0</v>
      </c>
      <c r="C1903" s="1109">
        <v>10.75</v>
      </c>
      <c r="D1903" s="1109">
        <v>9.76</v>
      </c>
      <c r="E1903" s="1109">
        <v>55.5</v>
      </c>
      <c r="F1903" s="1109">
        <v>0</v>
      </c>
      <c r="G1903" s="1110" t="s">
        <v>10737</v>
      </c>
      <c r="H1903" s="1110" t="s">
        <v>4654</v>
      </c>
      <c r="I1903" s="1110" t="s">
        <v>10832</v>
      </c>
      <c r="J1903" s="1109">
        <v>0</v>
      </c>
      <c r="K1903" s="1109">
        <v>0</v>
      </c>
      <c r="L1903" s="1109">
        <v>0</v>
      </c>
      <c r="M1903" s="1109">
        <v>0</v>
      </c>
      <c r="N1903" s="1109">
        <v>0</v>
      </c>
      <c r="O1903" s="1109">
        <v>0</v>
      </c>
      <c r="P1903" s="1109">
        <v>0</v>
      </c>
      <c r="Q1903" s="1109">
        <v>0</v>
      </c>
    </row>
    <row r="1904" spans="1:17">
      <c r="A1904" s="1109">
        <v>17445</v>
      </c>
      <c r="B1904" s="1110" t="s">
        <v>0</v>
      </c>
      <c r="C1904" s="1109">
        <v>10.75</v>
      </c>
      <c r="D1904" s="1109">
        <v>9.76</v>
      </c>
      <c r="E1904" s="1109">
        <v>55.5</v>
      </c>
      <c r="F1904" s="1109">
        <v>0</v>
      </c>
      <c r="G1904" s="1110" t="s">
        <v>10737</v>
      </c>
      <c r="H1904" s="1110" t="s">
        <v>4654</v>
      </c>
      <c r="I1904" s="1110" t="s">
        <v>10839</v>
      </c>
      <c r="J1904" s="1109">
        <v>0</v>
      </c>
      <c r="K1904" s="1109">
        <v>0</v>
      </c>
      <c r="L1904" s="1109">
        <v>0</v>
      </c>
      <c r="M1904" s="1109">
        <v>0</v>
      </c>
      <c r="N1904" s="1109">
        <v>0</v>
      </c>
      <c r="O1904" s="1109">
        <v>0</v>
      </c>
      <c r="P1904" s="1109">
        <v>0</v>
      </c>
      <c r="Q1904" s="1109">
        <v>0</v>
      </c>
    </row>
    <row r="1905" spans="1:17">
      <c r="A1905" s="1109">
        <v>17446</v>
      </c>
      <c r="B1905" s="1110" t="s">
        <v>0</v>
      </c>
      <c r="C1905" s="1109">
        <v>10.75</v>
      </c>
      <c r="D1905" s="1109">
        <v>9.76</v>
      </c>
      <c r="E1905" s="1109">
        <v>55.5</v>
      </c>
      <c r="F1905" s="1109">
        <v>0</v>
      </c>
      <c r="G1905" s="1110" t="s">
        <v>10838</v>
      </c>
      <c r="H1905" s="1110" t="s">
        <v>4654</v>
      </c>
      <c r="I1905" s="1110" t="s">
        <v>10760</v>
      </c>
      <c r="J1905" s="1109">
        <v>0</v>
      </c>
      <c r="K1905" s="1109">
        <v>0</v>
      </c>
      <c r="L1905" s="1109">
        <v>0</v>
      </c>
      <c r="M1905" s="1109">
        <v>0</v>
      </c>
      <c r="N1905" s="1109">
        <v>0</v>
      </c>
      <c r="O1905" s="1109">
        <v>0</v>
      </c>
      <c r="P1905" s="1109">
        <v>0</v>
      </c>
      <c r="Q1905" s="1109">
        <v>0</v>
      </c>
    </row>
    <row r="1906" spans="1:17">
      <c r="A1906" s="1109">
        <v>17447</v>
      </c>
      <c r="B1906" s="1110" t="s">
        <v>0</v>
      </c>
      <c r="C1906" s="1109">
        <v>10.75</v>
      </c>
      <c r="D1906" s="1109">
        <v>9.76</v>
      </c>
      <c r="E1906" s="1109">
        <v>55.5</v>
      </c>
      <c r="F1906" s="1109">
        <v>0</v>
      </c>
      <c r="G1906" s="1110" t="s">
        <v>10838</v>
      </c>
      <c r="H1906" s="1110" t="s">
        <v>4654</v>
      </c>
      <c r="I1906" s="1110" t="s">
        <v>10735</v>
      </c>
      <c r="J1906" s="1109">
        <v>0</v>
      </c>
      <c r="K1906" s="1109">
        <v>0</v>
      </c>
      <c r="L1906" s="1109">
        <v>0</v>
      </c>
      <c r="M1906" s="1109">
        <v>0</v>
      </c>
      <c r="N1906" s="1109">
        <v>0</v>
      </c>
      <c r="O1906" s="1109">
        <v>0</v>
      </c>
      <c r="P1906" s="1109">
        <v>0</v>
      </c>
      <c r="Q1906" s="1109">
        <v>0</v>
      </c>
    </row>
    <row r="1907" spans="1:17">
      <c r="A1907" s="1109">
        <v>17448</v>
      </c>
      <c r="B1907" s="1110" t="s">
        <v>0</v>
      </c>
      <c r="C1907" s="1109">
        <v>10.75</v>
      </c>
      <c r="D1907" s="1109">
        <v>9.76</v>
      </c>
      <c r="E1907" s="1109">
        <v>55.5</v>
      </c>
      <c r="F1907" s="1109">
        <v>0</v>
      </c>
      <c r="G1907" s="1110" t="s">
        <v>10753</v>
      </c>
      <c r="H1907" s="1110" t="s">
        <v>4654</v>
      </c>
      <c r="I1907" s="1110" t="s">
        <v>10846</v>
      </c>
      <c r="J1907" s="1109">
        <v>0</v>
      </c>
      <c r="K1907" s="1109">
        <v>0</v>
      </c>
      <c r="L1907" s="1109">
        <v>0</v>
      </c>
      <c r="M1907" s="1109">
        <v>0</v>
      </c>
      <c r="N1907" s="1109">
        <v>0</v>
      </c>
      <c r="O1907" s="1109">
        <v>0</v>
      </c>
      <c r="P1907" s="1109">
        <v>0</v>
      </c>
      <c r="Q1907" s="1109">
        <v>0</v>
      </c>
    </row>
    <row r="1908" spans="1:17">
      <c r="A1908" s="1109">
        <v>17449</v>
      </c>
      <c r="B1908" s="1110" t="s">
        <v>0</v>
      </c>
      <c r="C1908" s="1109">
        <v>10.75</v>
      </c>
      <c r="D1908" s="1109">
        <v>9.76</v>
      </c>
      <c r="E1908" s="1109">
        <v>55.5</v>
      </c>
      <c r="F1908" s="1109">
        <v>0</v>
      </c>
      <c r="G1908" s="1110" t="s">
        <v>10753</v>
      </c>
      <c r="H1908" s="1110" t="s">
        <v>4654</v>
      </c>
      <c r="I1908" s="1110" t="s">
        <v>10847</v>
      </c>
      <c r="J1908" s="1109">
        <v>0</v>
      </c>
      <c r="K1908" s="1109">
        <v>0</v>
      </c>
      <c r="L1908" s="1109">
        <v>0</v>
      </c>
      <c r="M1908" s="1109">
        <v>0</v>
      </c>
      <c r="N1908" s="1109">
        <v>0</v>
      </c>
      <c r="O1908" s="1109">
        <v>0</v>
      </c>
      <c r="P1908" s="1109">
        <v>0</v>
      </c>
      <c r="Q1908" s="1109">
        <v>0</v>
      </c>
    </row>
    <row r="1909" spans="1:17">
      <c r="A1909" s="1109">
        <v>17450</v>
      </c>
      <c r="B1909" s="1110" t="s">
        <v>0</v>
      </c>
      <c r="C1909" s="1109">
        <v>10.75</v>
      </c>
      <c r="D1909" s="1109">
        <v>9.76</v>
      </c>
      <c r="E1909" s="1109">
        <v>55.5</v>
      </c>
      <c r="F1909" s="1109">
        <v>0</v>
      </c>
      <c r="G1909" s="1110" t="s">
        <v>10753</v>
      </c>
      <c r="H1909" s="1110" t="s">
        <v>4654</v>
      </c>
      <c r="I1909" s="1110" t="s">
        <v>10848</v>
      </c>
      <c r="J1909" s="1109">
        <v>0</v>
      </c>
      <c r="K1909" s="1109">
        <v>0</v>
      </c>
      <c r="L1909" s="1109">
        <v>0</v>
      </c>
      <c r="M1909" s="1109">
        <v>0</v>
      </c>
      <c r="N1909" s="1109">
        <v>0</v>
      </c>
      <c r="O1909" s="1109">
        <v>0</v>
      </c>
      <c r="P1909" s="1109">
        <v>0</v>
      </c>
      <c r="Q1909" s="1109">
        <v>0</v>
      </c>
    </row>
    <row r="1910" spans="1:17">
      <c r="A1910" s="1109">
        <v>17451</v>
      </c>
      <c r="B1910" s="1110" t="s">
        <v>0</v>
      </c>
      <c r="C1910" s="1109">
        <v>10.75</v>
      </c>
      <c r="D1910" s="1109">
        <v>9.76</v>
      </c>
      <c r="E1910" s="1109">
        <v>55.5</v>
      </c>
      <c r="F1910" s="1109">
        <v>0</v>
      </c>
      <c r="G1910" s="1110" t="s">
        <v>10753</v>
      </c>
      <c r="H1910" s="1110" t="s">
        <v>4654</v>
      </c>
      <c r="I1910" s="1110" t="s">
        <v>10849</v>
      </c>
      <c r="J1910" s="1109">
        <v>0</v>
      </c>
      <c r="K1910" s="1109">
        <v>0</v>
      </c>
      <c r="L1910" s="1109">
        <v>0</v>
      </c>
      <c r="M1910" s="1109">
        <v>0</v>
      </c>
      <c r="N1910" s="1109">
        <v>0</v>
      </c>
      <c r="O1910" s="1109">
        <v>0</v>
      </c>
      <c r="P1910" s="1109">
        <v>0</v>
      </c>
      <c r="Q1910" s="1109">
        <v>0</v>
      </c>
    </row>
    <row r="1911" spans="1:17">
      <c r="A1911" s="1109">
        <v>17452</v>
      </c>
      <c r="B1911" s="1110" t="s">
        <v>0</v>
      </c>
      <c r="C1911" s="1109">
        <v>10.75</v>
      </c>
      <c r="D1911" s="1109">
        <v>9.76</v>
      </c>
      <c r="E1911" s="1109">
        <v>55.5</v>
      </c>
      <c r="F1911" s="1109">
        <v>0</v>
      </c>
      <c r="G1911" s="1110" t="s">
        <v>10753</v>
      </c>
      <c r="H1911" s="1110" t="s">
        <v>4654</v>
      </c>
      <c r="I1911" s="1110" t="s">
        <v>10841</v>
      </c>
      <c r="J1911" s="1109">
        <v>0</v>
      </c>
      <c r="K1911" s="1109">
        <v>0</v>
      </c>
      <c r="L1911" s="1109">
        <v>0</v>
      </c>
      <c r="M1911" s="1109">
        <v>0</v>
      </c>
      <c r="N1911" s="1109">
        <v>0</v>
      </c>
      <c r="O1911" s="1109">
        <v>0</v>
      </c>
      <c r="P1911" s="1109">
        <v>0</v>
      </c>
      <c r="Q1911" s="1109">
        <v>0</v>
      </c>
    </row>
    <row r="1912" spans="1:17">
      <c r="A1912" s="1109">
        <v>17453</v>
      </c>
      <c r="B1912" s="1110" t="s">
        <v>0</v>
      </c>
      <c r="C1912" s="1109">
        <v>10.75</v>
      </c>
      <c r="D1912" s="1109">
        <v>9.76</v>
      </c>
      <c r="E1912" s="1109">
        <v>55.5</v>
      </c>
      <c r="F1912" s="1109">
        <v>0</v>
      </c>
      <c r="G1912" s="1110" t="s">
        <v>10753</v>
      </c>
      <c r="H1912" s="1110" t="s">
        <v>4654</v>
      </c>
      <c r="I1912" s="1110" t="s">
        <v>10760</v>
      </c>
      <c r="J1912" s="1109">
        <v>0</v>
      </c>
      <c r="K1912" s="1109">
        <v>0</v>
      </c>
      <c r="L1912" s="1109">
        <v>0</v>
      </c>
      <c r="M1912" s="1109">
        <v>0</v>
      </c>
      <c r="N1912" s="1109">
        <v>0</v>
      </c>
      <c r="O1912" s="1109">
        <v>0</v>
      </c>
      <c r="P1912" s="1109">
        <v>0</v>
      </c>
      <c r="Q1912" s="1109">
        <v>0</v>
      </c>
    </row>
    <row r="1913" spans="1:17">
      <c r="A1913" s="1109">
        <v>17454</v>
      </c>
      <c r="B1913" s="1110" t="s">
        <v>0</v>
      </c>
      <c r="C1913" s="1109">
        <v>10.75</v>
      </c>
      <c r="D1913" s="1109">
        <v>9.76</v>
      </c>
      <c r="E1913" s="1109">
        <v>55.5</v>
      </c>
      <c r="F1913" s="1109">
        <v>0</v>
      </c>
      <c r="G1913" s="1110" t="s">
        <v>10753</v>
      </c>
      <c r="H1913" s="1110" t="s">
        <v>4654</v>
      </c>
      <c r="I1913" s="1110" t="s">
        <v>10735</v>
      </c>
      <c r="J1913" s="1109">
        <v>0</v>
      </c>
      <c r="K1913" s="1109">
        <v>0</v>
      </c>
      <c r="L1913" s="1109">
        <v>0</v>
      </c>
      <c r="M1913" s="1109">
        <v>0</v>
      </c>
      <c r="N1913" s="1109">
        <v>0</v>
      </c>
      <c r="O1913" s="1109">
        <v>0</v>
      </c>
      <c r="P1913" s="1109">
        <v>0</v>
      </c>
      <c r="Q1913" s="1109">
        <v>0</v>
      </c>
    </row>
    <row r="1914" spans="1:17">
      <c r="A1914" s="1109">
        <v>17455</v>
      </c>
      <c r="B1914" s="1110" t="s">
        <v>0</v>
      </c>
      <c r="C1914" s="1109">
        <v>10.75</v>
      </c>
      <c r="D1914" s="1109">
        <v>9.76</v>
      </c>
      <c r="E1914" s="1109">
        <v>55.5</v>
      </c>
      <c r="F1914" s="1109">
        <v>0</v>
      </c>
      <c r="G1914" s="1110" t="s">
        <v>10753</v>
      </c>
      <c r="H1914" s="1110" t="s">
        <v>4654</v>
      </c>
      <c r="I1914" s="1110" t="s">
        <v>10850</v>
      </c>
      <c r="J1914" s="1109">
        <v>0</v>
      </c>
      <c r="K1914" s="1109">
        <v>0</v>
      </c>
      <c r="L1914" s="1109">
        <v>0</v>
      </c>
      <c r="M1914" s="1109">
        <v>0</v>
      </c>
      <c r="N1914" s="1109">
        <v>0</v>
      </c>
      <c r="O1914" s="1109">
        <v>0</v>
      </c>
      <c r="P1914" s="1109">
        <v>0</v>
      </c>
      <c r="Q1914" s="1109">
        <v>0</v>
      </c>
    </row>
    <row r="1915" spans="1:17">
      <c r="A1915" s="1109">
        <v>17456</v>
      </c>
      <c r="B1915" s="1110" t="s">
        <v>0</v>
      </c>
      <c r="C1915" s="1109">
        <v>10.75</v>
      </c>
      <c r="D1915" s="1109">
        <v>9.76</v>
      </c>
      <c r="E1915" s="1109">
        <v>55.5</v>
      </c>
      <c r="F1915" s="1109">
        <v>0</v>
      </c>
      <c r="G1915" s="1110" t="s">
        <v>10753</v>
      </c>
      <c r="H1915" s="1110" t="s">
        <v>4654</v>
      </c>
      <c r="I1915" s="1110" t="s">
        <v>10832</v>
      </c>
      <c r="J1915" s="1109">
        <v>0</v>
      </c>
      <c r="K1915" s="1109">
        <v>0</v>
      </c>
      <c r="L1915" s="1109">
        <v>0</v>
      </c>
      <c r="M1915" s="1109">
        <v>0</v>
      </c>
      <c r="N1915" s="1109">
        <v>0</v>
      </c>
      <c r="O1915" s="1109">
        <v>0</v>
      </c>
      <c r="P1915" s="1109">
        <v>0</v>
      </c>
      <c r="Q1915" s="1109">
        <v>0</v>
      </c>
    </row>
    <row r="1916" spans="1:17">
      <c r="A1916" s="1109">
        <v>17457</v>
      </c>
      <c r="B1916" s="1110" t="s">
        <v>0</v>
      </c>
      <c r="C1916" s="1109">
        <v>10.75</v>
      </c>
      <c r="D1916" s="1109">
        <v>9.76</v>
      </c>
      <c r="E1916" s="1109">
        <v>55.5</v>
      </c>
      <c r="F1916" s="1109">
        <v>0</v>
      </c>
      <c r="G1916" s="1110" t="s">
        <v>10753</v>
      </c>
      <c r="H1916" s="1110" t="s">
        <v>4654</v>
      </c>
      <c r="I1916" s="1110" t="s">
        <v>10839</v>
      </c>
      <c r="J1916" s="1109">
        <v>0</v>
      </c>
      <c r="K1916" s="1109">
        <v>0</v>
      </c>
      <c r="L1916" s="1109">
        <v>0</v>
      </c>
      <c r="M1916" s="1109">
        <v>0</v>
      </c>
      <c r="N1916" s="1109">
        <v>0</v>
      </c>
      <c r="O1916" s="1109">
        <v>0</v>
      </c>
      <c r="P1916" s="1109">
        <v>0</v>
      </c>
      <c r="Q1916" s="1109">
        <v>0</v>
      </c>
    </row>
    <row r="1917" spans="1:17">
      <c r="A1917" s="1109">
        <v>17458</v>
      </c>
      <c r="B1917" s="1110" t="s">
        <v>0</v>
      </c>
      <c r="C1917" s="1109">
        <v>10.75</v>
      </c>
      <c r="D1917" s="1109">
        <v>9.76</v>
      </c>
      <c r="E1917" s="1109">
        <v>55.5</v>
      </c>
      <c r="F1917" s="1109">
        <v>0</v>
      </c>
      <c r="G1917" s="1110" t="s">
        <v>10779</v>
      </c>
      <c r="H1917" s="1110" t="s">
        <v>4654</v>
      </c>
      <c r="I1917" s="1110" t="s">
        <v>10846</v>
      </c>
      <c r="J1917" s="1109">
        <v>0</v>
      </c>
      <c r="K1917" s="1109">
        <v>0</v>
      </c>
      <c r="L1917" s="1109">
        <v>0</v>
      </c>
      <c r="M1917" s="1109">
        <v>0</v>
      </c>
      <c r="N1917" s="1109">
        <v>0</v>
      </c>
      <c r="O1917" s="1109">
        <v>0</v>
      </c>
      <c r="P1917" s="1109">
        <v>0</v>
      </c>
      <c r="Q1917" s="1109">
        <v>0</v>
      </c>
    </row>
    <row r="1918" spans="1:17">
      <c r="A1918" s="1109">
        <v>17459</v>
      </c>
      <c r="B1918" s="1110" t="s">
        <v>0</v>
      </c>
      <c r="C1918" s="1109">
        <v>10.75</v>
      </c>
      <c r="D1918" s="1109">
        <v>9.76</v>
      </c>
      <c r="E1918" s="1109">
        <v>55.5</v>
      </c>
      <c r="F1918" s="1109">
        <v>0</v>
      </c>
      <c r="G1918" s="1110" t="s">
        <v>10779</v>
      </c>
      <c r="H1918" s="1110" t="s">
        <v>4654</v>
      </c>
      <c r="I1918" s="1110" t="s">
        <v>10847</v>
      </c>
      <c r="J1918" s="1109">
        <v>0</v>
      </c>
      <c r="K1918" s="1109">
        <v>0</v>
      </c>
      <c r="L1918" s="1109">
        <v>0</v>
      </c>
      <c r="M1918" s="1109">
        <v>0</v>
      </c>
      <c r="N1918" s="1109">
        <v>0</v>
      </c>
      <c r="O1918" s="1109">
        <v>0</v>
      </c>
      <c r="P1918" s="1109">
        <v>0</v>
      </c>
      <c r="Q1918" s="1109">
        <v>0</v>
      </c>
    </row>
    <row r="1919" spans="1:17">
      <c r="A1919" s="1109">
        <v>17460</v>
      </c>
      <c r="B1919" s="1110" t="s">
        <v>0</v>
      </c>
      <c r="C1919" s="1109">
        <v>10.75</v>
      </c>
      <c r="D1919" s="1109">
        <v>9.76</v>
      </c>
      <c r="E1919" s="1109">
        <v>55.5</v>
      </c>
      <c r="F1919" s="1109">
        <v>0</v>
      </c>
      <c r="G1919" s="1110" t="s">
        <v>10779</v>
      </c>
      <c r="H1919" s="1110" t="s">
        <v>4654</v>
      </c>
      <c r="I1919" s="1110" t="s">
        <v>10841</v>
      </c>
      <c r="J1919" s="1109">
        <v>0</v>
      </c>
      <c r="K1919" s="1109">
        <v>0</v>
      </c>
      <c r="L1919" s="1109">
        <v>0</v>
      </c>
      <c r="M1919" s="1109">
        <v>0</v>
      </c>
      <c r="N1919" s="1109">
        <v>0</v>
      </c>
      <c r="O1919" s="1109">
        <v>0</v>
      </c>
      <c r="P1919" s="1109">
        <v>0</v>
      </c>
      <c r="Q1919" s="1109">
        <v>0</v>
      </c>
    </row>
    <row r="1920" spans="1:17">
      <c r="A1920" s="1109">
        <v>17461</v>
      </c>
      <c r="B1920" s="1110" t="s">
        <v>0</v>
      </c>
      <c r="C1920" s="1109">
        <v>10.75</v>
      </c>
      <c r="D1920" s="1109">
        <v>9.76</v>
      </c>
      <c r="E1920" s="1109">
        <v>55.5</v>
      </c>
      <c r="F1920" s="1109">
        <v>0</v>
      </c>
      <c r="G1920" s="1110" t="s">
        <v>10779</v>
      </c>
      <c r="H1920" s="1110" t="s">
        <v>4654</v>
      </c>
      <c r="I1920" s="1110" t="s">
        <v>10760</v>
      </c>
      <c r="J1920" s="1109">
        <v>0</v>
      </c>
      <c r="K1920" s="1109">
        <v>0</v>
      </c>
      <c r="L1920" s="1109">
        <v>0</v>
      </c>
      <c r="M1920" s="1109">
        <v>0</v>
      </c>
      <c r="N1920" s="1109">
        <v>0</v>
      </c>
      <c r="O1920" s="1109">
        <v>0</v>
      </c>
      <c r="P1920" s="1109">
        <v>0</v>
      </c>
      <c r="Q1920" s="1109">
        <v>0</v>
      </c>
    </row>
    <row r="1921" spans="1:17">
      <c r="A1921" s="1109">
        <v>17462</v>
      </c>
      <c r="B1921" s="1110" t="s">
        <v>0</v>
      </c>
      <c r="C1921" s="1109">
        <v>10.75</v>
      </c>
      <c r="D1921" s="1109">
        <v>9.76</v>
      </c>
      <c r="E1921" s="1109">
        <v>55.5</v>
      </c>
      <c r="F1921" s="1109">
        <v>0</v>
      </c>
      <c r="G1921" s="1110" t="s">
        <v>10779</v>
      </c>
      <c r="H1921" s="1110" t="s">
        <v>4654</v>
      </c>
      <c r="I1921" s="1110" t="s">
        <v>10835</v>
      </c>
      <c r="J1921" s="1109">
        <v>0</v>
      </c>
      <c r="K1921" s="1109">
        <v>0</v>
      </c>
      <c r="L1921" s="1109">
        <v>0</v>
      </c>
      <c r="M1921" s="1109">
        <v>0</v>
      </c>
      <c r="N1921" s="1109">
        <v>0</v>
      </c>
      <c r="O1921" s="1109">
        <v>0</v>
      </c>
      <c r="P1921" s="1109">
        <v>0</v>
      </c>
      <c r="Q1921" s="1109">
        <v>0</v>
      </c>
    </row>
    <row r="1922" spans="1:17">
      <c r="A1922" s="1109">
        <v>17463</v>
      </c>
      <c r="B1922" s="1110" t="s">
        <v>0</v>
      </c>
      <c r="C1922" s="1109">
        <v>10.75</v>
      </c>
      <c r="D1922" s="1109">
        <v>9.76</v>
      </c>
      <c r="E1922" s="1109">
        <v>55.5</v>
      </c>
      <c r="F1922" s="1109">
        <v>0</v>
      </c>
      <c r="G1922" s="1110" t="s">
        <v>10779</v>
      </c>
      <c r="H1922" s="1110" t="s">
        <v>4654</v>
      </c>
      <c r="I1922" s="1110" t="s">
        <v>10735</v>
      </c>
      <c r="J1922" s="1109">
        <v>0</v>
      </c>
      <c r="K1922" s="1109">
        <v>0</v>
      </c>
      <c r="L1922" s="1109">
        <v>0</v>
      </c>
      <c r="M1922" s="1109">
        <v>0</v>
      </c>
      <c r="N1922" s="1109">
        <v>0</v>
      </c>
      <c r="O1922" s="1109">
        <v>0</v>
      </c>
      <c r="P1922" s="1109">
        <v>0</v>
      </c>
      <c r="Q1922" s="1109">
        <v>0</v>
      </c>
    </row>
    <row r="1923" spans="1:17">
      <c r="A1923" s="1109">
        <v>17464</v>
      </c>
      <c r="B1923" s="1110" t="s">
        <v>0</v>
      </c>
      <c r="C1923" s="1109">
        <v>10.75</v>
      </c>
      <c r="D1923" s="1109">
        <v>9.76</v>
      </c>
      <c r="E1923" s="1109">
        <v>55.5</v>
      </c>
      <c r="F1923" s="1109">
        <v>0</v>
      </c>
      <c r="G1923" s="1110" t="s">
        <v>10779</v>
      </c>
      <c r="H1923" s="1110" t="s">
        <v>4654</v>
      </c>
      <c r="I1923" s="1110" t="s">
        <v>10837</v>
      </c>
      <c r="J1923" s="1109">
        <v>0</v>
      </c>
      <c r="K1923" s="1109">
        <v>0</v>
      </c>
      <c r="L1923" s="1109">
        <v>0</v>
      </c>
      <c r="M1923" s="1109">
        <v>0</v>
      </c>
      <c r="N1923" s="1109">
        <v>0</v>
      </c>
      <c r="O1923" s="1109">
        <v>0</v>
      </c>
      <c r="P1923" s="1109">
        <v>0</v>
      </c>
      <c r="Q1923" s="1109">
        <v>0</v>
      </c>
    </row>
    <row r="1924" spans="1:17">
      <c r="A1924" s="1109">
        <v>17465</v>
      </c>
      <c r="B1924" s="1110" t="s">
        <v>0</v>
      </c>
      <c r="C1924" s="1109">
        <v>10.75</v>
      </c>
      <c r="D1924" s="1109">
        <v>9.76</v>
      </c>
      <c r="E1924" s="1109">
        <v>55.5</v>
      </c>
      <c r="F1924" s="1109">
        <v>0</v>
      </c>
      <c r="G1924" s="1110" t="s">
        <v>10779</v>
      </c>
      <c r="H1924" s="1110" t="s">
        <v>4654</v>
      </c>
      <c r="I1924" s="1110" t="s">
        <v>10850</v>
      </c>
      <c r="J1924" s="1109">
        <v>0</v>
      </c>
      <c r="K1924" s="1109">
        <v>0</v>
      </c>
      <c r="L1924" s="1109">
        <v>0</v>
      </c>
      <c r="M1924" s="1109">
        <v>0</v>
      </c>
      <c r="N1924" s="1109">
        <v>0</v>
      </c>
      <c r="O1924" s="1109">
        <v>0</v>
      </c>
      <c r="P1924" s="1109">
        <v>0</v>
      </c>
      <c r="Q1924" s="1109">
        <v>0</v>
      </c>
    </row>
    <row r="1925" spans="1:17">
      <c r="A1925" s="1109">
        <v>17466</v>
      </c>
      <c r="B1925" s="1110" t="s">
        <v>0</v>
      </c>
      <c r="C1925" s="1109">
        <v>10.75</v>
      </c>
      <c r="D1925" s="1109">
        <v>9.76</v>
      </c>
      <c r="E1925" s="1109">
        <v>55.5</v>
      </c>
      <c r="F1925" s="1109">
        <v>0</v>
      </c>
      <c r="G1925" s="1110" t="s">
        <v>10779</v>
      </c>
      <c r="H1925" s="1110" t="s">
        <v>4654</v>
      </c>
      <c r="I1925" s="1110" t="s">
        <v>10832</v>
      </c>
      <c r="J1925" s="1109">
        <v>0</v>
      </c>
      <c r="K1925" s="1109">
        <v>0</v>
      </c>
      <c r="L1925" s="1109">
        <v>0</v>
      </c>
      <c r="M1925" s="1109">
        <v>0</v>
      </c>
      <c r="N1925" s="1109">
        <v>0</v>
      </c>
      <c r="O1925" s="1109">
        <v>0</v>
      </c>
      <c r="P1925" s="1109">
        <v>0</v>
      </c>
      <c r="Q1925" s="1109">
        <v>0</v>
      </c>
    </row>
    <row r="1926" spans="1:17">
      <c r="A1926" s="1109">
        <v>17467</v>
      </c>
      <c r="B1926" s="1110" t="s">
        <v>0</v>
      </c>
      <c r="C1926" s="1109">
        <v>10.75</v>
      </c>
      <c r="D1926" s="1109">
        <v>9.76</v>
      </c>
      <c r="E1926" s="1109">
        <v>55.5</v>
      </c>
      <c r="F1926" s="1109">
        <v>0</v>
      </c>
      <c r="G1926" s="1110" t="s">
        <v>10779</v>
      </c>
      <c r="H1926" s="1110" t="s">
        <v>4654</v>
      </c>
      <c r="I1926" s="1110" t="s">
        <v>10839</v>
      </c>
      <c r="J1926" s="1109">
        <v>0</v>
      </c>
      <c r="K1926" s="1109">
        <v>0</v>
      </c>
      <c r="L1926" s="1109">
        <v>0</v>
      </c>
      <c r="M1926" s="1109">
        <v>0</v>
      </c>
      <c r="N1926" s="1109">
        <v>0</v>
      </c>
      <c r="O1926" s="1109">
        <v>0</v>
      </c>
      <c r="P1926" s="1109">
        <v>0</v>
      </c>
      <c r="Q1926" s="1109">
        <v>0</v>
      </c>
    </row>
    <row r="1927" spans="1:17">
      <c r="A1927" s="1109">
        <v>17468</v>
      </c>
      <c r="B1927" s="1110" t="s">
        <v>0</v>
      </c>
      <c r="C1927" s="1109">
        <v>10.75</v>
      </c>
      <c r="D1927" s="1109">
        <v>9.76</v>
      </c>
      <c r="E1927" s="1109">
        <v>55.5</v>
      </c>
      <c r="F1927" s="1109">
        <v>0</v>
      </c>
      <c r="G1927" s="1110" t="s">
        <v>10739</v>
      </c>
      <c r="H1927" s="1110" t="s">
        <v>4654</v>
      </c>
      <c r="I1927" s="1110" t="s">
        <v>10846</v>
      </c>
      <c r="J1927" s="1109">
        <v>0</v>
      </c>
      <c r="K1927" s="1109">
        <v>0</v>
      </c>
      <c r="L1927" s="1109">
        <v>0</v>
      </c>
      <c r="M1927" s="1109">
        <v>0</v>
      </c>
      <c r="N1927" s="1109">
        <v>0</v>
      </c>
      <c r="O1927" s="1109">
        <v>0</v>
      </c>
      <c r="P1927" s="1109">
        <v>0</v>
      </c>
      <c r="Q1927" s="1109">
        <v>0</v>
      </c>
    </row>
    <row r="1928" spans="1:17">
      <c r="A1928" s="1109">
        <v>17469</v>
      </c>
      <c r="B1928" s="1110" t="s">
        <v>0</v>
      </c>
      <c r="C1928" s="1109">
        <v>10.75</v>
      </c>
      <c r="D1928" s="1109">
        <v>9.76</v>
      </c>
      <c r="E1928" s="1109">
        <v>55.5</v>
      </c>
      <c r="F1928" s="1109">
        <v>0</v>
      </c>
      <c r="G1928" s="1110" t="s">
        <v>10739</v>
      </c>
      <c r="H1928" s="1110" t="s">
        <v>4654</v>
      </c>
      <c r="I1928" s="1110" t="s">
        <v>10847</v>
      </c>
      <c r="J1928" s="1109">
        <v>0</v>
      </c>
      <c r="K1928" s="1109">
        <v>0</v>
      </c>
      <c r="L1928" s="1109">
        <v>0</v>
      </c>
      <c r="M1928" s="1109">
        <v>0</v>
      </c>
      <c r="N1928" s="1109">
        <v>0</v>
      </c>
      <c r="O1928" s="1109">
        <v>0</v>
      </c>
      <c r="P1928" s="1109">
        <v>0</v>
      </c>
      <c r="Q1928" s="1109">
        <v>0</v>
      </c>
    </row>
    <row r="1929" spans="1:17">
      <c r="A1929" s="1109">
        <v>17470</v>
      </c>
      <c r="B1929" s="1110" t="s">
        <v>0</v>
      </c>
      <c r="C1929" s="1109">
        <v>10.75</v>
      </c>
      <c r="D1929" s="1109">
        <v>9.76</v>
      </c>
      <c r="E1929" s="1109">
        <v>55.5</v>
      </c>
      <c r="F1929" s="1109">
        <v>0</v>
      </c>
      <c r="G1929" s="1110" t="s">
        <v>10739</v>
      </c>
      <c r="H1929" s="1110" t="s">
        <v>4654</v>
      </c>
      <c r="I1929" s="1110" t="s">
        <v>10841</v>
      </c>
      <c r="J1929" s="1109">
        <v>0</v>
      </c>
      <c r="K1929" s="1109">
        <v>0</v>
      </c>
      <c r="L1929" s="1109">
        <v>0</v>
      </c>
      <c r="M1929" s="1109">
        <v>0</v>
      </c>
      <c r="N1929" s="1109">
        <v>0</v>
      </c>
      <c r="O1929" s="1109">
        <v>0</v>
      </c>
      <c r="P1929" s="1109">
        <v>0</v>
      </c>
      <c r="Q1929" s="1109">
        <v>0</v>
      </c>
    </row>
    <row r="1930" spans="1:17">
      <c r="A1930" s="1109">
        <v>17471</v>
      </c>
      <c r="B1930" s="1110" t="s">
        <v>0</v>
      </c>
      <c r="C1930" s="1109">
        <v>10.75</v>
      </c>
      <c r="D1930" s="1109">
        <v>9.76</v>
      </c>
      <c r="E1930" s="1109">
        <v>55.5</v>
      </c>
      <c r="F1930" s="1109">
        <v>0</v>
      </c>
      <c r="G1930" s="1110" t="s">
        <v>10739</v>
      </c>
      <c r="H1930" s="1110" t="s">
        <v>4654</v>
      </c>
      <c r="I1930" s="1110" t="s">
        <v>10760</v>
      </c>
      <c r="J1930" s="1109">
        <v>0</v>
      </c>
      <c r="K1930" s="1109">
        <v>0</v>
      </c>
      <c r="L1930" s="1109">
        <v>0</v>
      </c>
      <c r="M1930" s="1109">
        <v>0</v>
      </c>
      <c r="N1930" s="1109">
        <v>0</v>
      </c>
      <c r="O1930" s="1109">
        <v>0</v>
      </c>
      <c r="P1930" s="1109">
        <v>0</v>
      </c>
      <c r="Q1930" s="1109">
        <v>0</v>
      </c>
    </row>
    <row r="1931" spans="1:17">
      <c r="A1931" s="1109">
        <v>17472</v>
      </c>
      <c r="B1931" s="1110" t="s">
        <v>0</v>
      </c>
      <c r="C1931" s="1109">
        <v>10.75</v>
      </c>
      <c r="D1931" s="1109">
        <v>9.76</v>
      </c>
      <c r="E1931" s="1109">
        <v>55.5</v>
      </c>
      <c r="F1931" s="1109">
        <v>0</v>
      </c>
      <c r="G1931" s="1110" t="s">
        <v>10739</v>
      </c>
      <c r="H1931" s="1110" t="s">
        <v>4654</v>
      </c>
      <c r="I1931" s="1110" t="s">
        <v>10735</v>
      </c>
      <c r="J1931" s="1109">
        <v>0</v>
      </c>
      <c r="K1931" s="1109">
        <v>0</v>
      </c>
      <c r="L1931" s="1109">
        <v>0</v>
      </c>
      <c r="M1931" s="1109">
        <v>0</v>
      </c>
      <c r="N1931" s="1109">
        <v>0</v>
      </c>
      <c r="O1931" s="1109">
        <v>0</v>
      </c>
      <c r="P1931" s="1109">
        <v>0</v>
      </c>
      <c r="Q1931" s="1109">
        <v>0</v>
      </c>
    </row>
    <row r="1932" spans="1:17">
      <c r="A1932" s="1109">
        <v>17473</v>
      </c>
      <c r="B1932" s="1110" t="s">
        <v>0</v>
      </c>
      <c r="C1932" s="1109">
        <v>10.75</v>
      </c>
      <c r="D1932" s="1109">
        <v>9.76</v>
      </c>
      <c r="E1932" s="1109">
        <v>55.5</v>
      </c>
      <c r="F1932" s="1109">
        <v>0</v>
      </c>
      <c r="G1932" s="1110" t="s">
        <v>10739</v>
      </c>
      <c r="H1932" s="1110" t="s">
        <v>4654</v>
      </c>
      <c r="I1932" s="1110" t="s">
        <v>10837</v>
      </c>
      <c r="J1932" s="1109">
        <v>0</v>
      </c>
      <c r="K1932" s="1109">
        <v>0</v>
      </c>
      <c r="L1932" s="1109">
        <v>0</v>
      </c>
      <c r="M1932" s="1109">
        <v>0</v>
      </c>
      <c r="N1932" s="1109">
        <v>0</v>
      </c>
      <c r="O1932" s="1109">
        <v>0</v>
      </c>
      <c r="P1932" s="1109">
        <v>0</v>
      </c>
      <c r="Q1932" s="1109">
        <v>0</v>
      </c>
    </row>
    <row r="1933" spans="1:17">
      <c r="A1933" s="1109">
        <v>17474</v>
      </c>
      <c r="B1933" s="1110" t="s">
        <v>0</v>
      </c>
      <c r="C1933" s="1109">
        <v>10.75</v>
      </c>
      <c r="D1933" s="1109">
        <v>9.76</v>
      </c>
      <c r="E1933" s="1109">
        <v>55.5</v>
      </c>
      <c r="F1933" s="1109">
        <v>0</v>
      </c>
      <c r="G1933" s="1110" t="s">
        <v>10739</v>
      </c>
      <c r="H1933" s="1110" t="s">
        <v>4654</v>
      </c>
      <c r="I1933" s="1110" t="s">
        <v>10850</v>
      </c>
      <c r="J1933" s="1109">
        <v>0</v>
      </c>
      <c r="K1933" s="1109">
        <v>0</v>
      </c>
      <c r="L1933" s="1109">
        <v>0</v>
      </c>
      <c r="M1933" s="1109">
        <v>0</v>
      </c>
      <c r="N1933" s="1109">
        <v>0</v>
      </c>
      <c r="O1933" s="1109">
        <v>0</v>
      </c>
      <c r="P1933" s="1109">
        <v>0</v>
      </c>
      <c r="Q1933" s="1109">
        <v>0</v>
      </c>
    </row>
    <row r="1934" spans="1:17">
      <c r="A1934" s="1109">
        <v>17475</v>
      </c>
      <c r="B1934" s="1110" t="s">
        <v>0</v>
      </c>
      <c r="C1934" s="1109">
        <v>10.75</v>
      </c>
      <c r="D1934" s="1109">
        <v>9.76</v>
      </c>
      <c r="E1934" s="1109">
        <v>55.5</v>
      </c>
      <c r="F1934" s="1109">
        <v>0</v>
      </c>
      <c r="G1934" s="1110" t="s">
        <v>10739</v>
      </c>
      <c r="H1934" s="1110" t="s">
        <v>4654</v>
      </c>
      <c r="I1934" s="1110" t="s">
        <v>10832</v>
      </c>
      <c r="J1934" s="1109">
        <v>0</v>
      </c>
      <c r="K1934" s="1109">
        <v>0</v>
      </c>
      <c r="L1934" s="1109">
        <v>0</v>
      </c>
      <c r="M1934" s="1109">
        <v>0</v>
      </c>
      <c r="N1934" s="1109">
        <v>0</v>
      </c>
      <c r="O1934" s="1109">
        <v>0</v>
      </c>
      <c r="P1934" s="1109">
        <v>0</v>
      </c>
      <c r="Q1934" s="1109">
        <v>0</v>
      </c>
    </row>
    <row r="1935" spans="1:17">
      <c r="A1935" s="1109">
        <v>17476</v>
      </c>
      <c r="B1935" s="1110" t="s">
        <v>0</v>
      </c>
      <c r="C1935" s="1109">
        <v>10.75</v>
      </c>
      <c r="D1935" s="1109">
        <v>9.76</v>
      </c>
      <c r="E1935" s="1109">
        <v>55.5</v>
      </c>
      <c r="F1935" s="1109">
        <v>0</v>
      </c>
      <c r="G1935" s="1110" t="s">
        <v>10739</v>
      </c>
      <c r="H1935" s="1110" t="s">
        <v>4654</v>
      </c>
      <c r="I1935" s="1110" t="s">
        <v>10839</v>
      </c>
      <c r="J1935" s="1109">
        <v>0</v>
      </c>
      <c r="K1935" s="1109">
        <v>0</v>
      </c>
      <c r="L1935" s="1109">
        <v>0</v>
      </c>
      <c r="M1935" s="1109">
        <v>0</v>
      </c>
      <c r="N1935" s="1109">
        <v>0</v>
      </c>
      <c r="O1935" s="1109">
        <v>0</v>
      </c>
      <c r="P1935" s="1109">
        <v>0</v>
      </c>
      <c r="Q1935" s="1109">
        <v>0</v>
      </c>
    </row>
    <row r="1936" spans="1:17">
      <c r="A1936" s="1109">
        <v>17477</v>
      </c>
      <c r="B1936" s="1110" t="s">
        <v>0</v>
      </c>
      <c r="C1936" s="1109">
        <v>10.75</v>
      </c>
      <c r="D1936" s="1109">
        <v>9.76</v>
      </c>
      <c r="E1936" s="1109">
        <v>55.5</v>
      </c>
      <c r="F1936" s="1109">
        <v>0</v>
      </c>
      <c r="G1936" s="1110" t="s">
        <v>10844</v>
      </c>
      <c r="H1936" s="1110" t="s">
        <v>4654</v>
      </c>
      <c r="I1936" s="1110" t="s">
        <v>10846</v>
      </c>
      <c r="J1936" s="1109">
        <v>0</v>
      </c>
      <c r="K1936" s="1109">
        <v>0</v>
      </c>
      <c r="L1936" s="1109">
        <v>0</v>
      </c>
      <c r="M1936" s="1109">
        <v>0</v>
      </c>
      <c r="N1936" s="1109">
        <v>0</v>
      </c>
      <c r="O1936" s="1109">
        <v>0</v>
      </c>
      <c r="P1936" s="1109">
        <v>0</v>
      </c>
      <c r="Q1936" s="1109">
        <v>0</v>
      </c>
    </row>
    <row r="1937" spans="1:17">
      <c r="A1937" s="1109">
        <v>17478</v>
      </c>
      <c r="B1937" s="1110" t="s">
        <v>0</v>
      </c>
      <c r="C1937" s="1109">
        <v>10.75</v>
      </c>
      <c r="D1937" s="1109">
        <v>9.76</v>
      </c>
      <c r="E1937" s="1109">
        <v>55.5</v>
      </c>
      <c r="F1937" s="1109">
        <v>0</v>
      </c>
      <c r="G1937" s="1110" t="s">
        <v>10844</v>
      </c>
      <c r="H1937" s="1110" t="s">
        <v>4654</v>
      </c>
      <c r="I1937" s="1110" t="s">
        <v>10847</v>
      </c>
      <c r="J1937" s="1109">
        <v>0</v>
      </c>
      <c r="K1937" s="1109">
        <v>0</v>
      </c>
      <c r="L1937" s="1109">
        <v>0</v>
      </c>
      <c r="M1937" s="1109">
        <v>0</v>
      </c>
      <c r="N1937" s="1109">
        <v>0</v>
      </c>
      <c r="O1937" s="1109">
        <v>0</v>
      </c>
      <c r="P1937" s="1109">
        <v>0</v>
      </c>
      <c r="Q1937" s="1109">
        <v>0</v>
      </c>
    </row>
    <row r="1938" spans="1:17">
      <c r="A1938" s="1109">
        <v>17479</v>
      </c>
      <c r="B1938" s="1110" t="s">
        <v>0</v>
      </c>
      <c r="C1938" s="1109">
        <v>10.75</v>
      </c>
      <c r="D1938" s="1109">
        <v>9.76</v>
      </c>
      <c r="E1938" s="1109">
        <v>55.5</v>
      </c>
      <c r="F1938" s="1109">
        <v>0</v>
      </c>
      <c r="G1938" s="1110" t="s">
        <v>10844</v>
      </c>
      <c r="H1938" s="1110" t="s">
        <v>4654</v>
      </c>
      <c r="I1938" s="1110" t="s">
        <v>10848</v>
      </c>
      <c r="J1938" s="1109">
        <v>0</v>
      </c>
      <c r="K1938" s="1109">
        <v>0</v>
      </c>
      <c r="L1938" s="1109">
        <v>0</v>
      </c>
      <c r="M1938" s="1109">
        <v>0</v>
      </c>
      <c r="N1938" s="1109">
        <v>0</v>
      </c>
      <c r="O1938" s="1109">
        <v>0</v>
      </c>
      <c r="P1938" s="1109">
        <v>0</v>
      </c>
      <c r="Q1938" s="1109">
        <v>0</v>
      </c>
    </row>
    <row r="1939" spans="1:17">
      <c r="A1939" s="1109">
        <v>17480</v>
      </c>
      <c r="B1939" s="1110" t="s">
        <v>0</v>
      </c>
      <c r="C1939" s="1109">
        <v>10.75</v>
      </c>
      <c r="D1939" s="1109">
        <v>9.76</v>
      </c>
      <c r="E1939" s="1109">
        <v>55.5</v>
      </c>
      <c r="F1939" s="1109">
        <v>0</v>
      </c>
      <c r="G1939" s="1110" t="s">
        <v>10844</v>
      </c>
      <c r="H1939" s="1110" t="s">
        <v>4654</v>
      </c>
      <c r="I1939" s="1110" t="s">
        <v>10849</v>
      </c>
      <c r="J1939" s="1109">
        <v>0</v>
      </c>
      <c r="K1939" s="1109">
        <v>0</v>
      </c>
      <c r="L1939" s="1109">
        <v>0</v>
      </c>
      <c r="M1939" s="1109">
        <v>0</v>
      </c>
      <c r="N1939" s="1109">
        <v>0</v>
      </c>
      <c r="O1939" s="1109">
        <v>0</v>
      </c>
      <c r="P1939" s="1109">
        <v>0</v>
      </c>
      <c r="Q1939" s="1109">
        <v>0</v>
      </c>
    </row>
    <row r="1940" spans="1:17">
      <c r="A1940" s="1109">
        <v>17481</v>
      </c>
      <c r="B1940" s="1110" t="s">
        <v>0</v>
      </c>
      <c r="C1940" s="1109">
        <v>10.75</v>
      </c>
      <c r="D1940" s="1109">
        <v>9.76</v>
      </c>
      <c r="E1940" s="1109">
        <v>55.5</v>
      </c>
      <c r="F1940" s="1109">
        <v>0</v>
      </c>
      <c r="G1940" s="1110" t="s">
        <v>10844</v>
      </c>
      <c r="H1940" s="1110" t="s">
        <v>4654</v>
      </c>
      <c r="I1940" s="1110" t="s">
        <v>10760</v>
      </c>
      <c r="J1940" s="1109">
        <v>0</v>
      </c>
      <c r="K1940" s="1109">
        <v>0</v>
      </c>
      <c r="L1940" s="1109">
        <v>0</v>
      </c>
      <c r="M1940" s="1109">
        <v>0</v>
      </c>
      <c r="N1940" s="1109">
        <v>0</v>
      </c>
      <c r="O1940" s="1109">
        <v>0</v>
      </c>
      <c r="P1940" s="1109">
        <v>0</v>
      </c>
      <c r="Q1940" s="1109">
        <v>0</v>
      </c>
    </row>
    <row r="1941" spans="1:17">
      <c r="A1941" s="1109">
        <v>17482</v>
      </c>
      <c r="B1941" s="1110" t="s">
        <v>0</v>
      </c>
      <c r="C1941" s="1109">
        <v>10.75</v>
      </c>
      <c r="D1941" s="1109">
        <v>9.76</v>
      </c>
      <c r="E1941" s="1109">
        <v>55.5</v>
      </c>
      <c r="F1941" s="1109">
        <v>0</v>
      </c>
      <c r="G1941" s="1110" t="s">
        <v>10844</v>
      </c>
      <c r="H1941" s="1110" t="s">
        <v>4654</v>
      </c>
      <c r="I1941" s="1110" t="s">
        <v>10735</v>
      </c>
      <c r="J1941" s="1109">
        <v>0</v>
      </c>
      <c r="K1941" s="1109">
        <v>0</v>
      </c>
      <c r="L1941" s="1109">
        <v>0</v>
      </c>
      <c r="M1941" s="1109">
        <v>0</v>
      </c>
      <c r="N1941" s="1109">
        <v>0</v>
      </c>
      <c r="O1941" s="1109">
        <v>0</v>
      </c>
      <c r="P1941" s="1109">
        <v>0</v>
      </c>
      <c r="Q1941" s="1109">
        <v>0</v>
      </c>
    </row>
    <row r="1942" spans="1:17">
      <c r="A1942" s="1109">
        <v>17483</v>
      </c>
      <c r="B1942" s="1110" t="s">
        <v>0</v>
      </c>
      <c r="C1942" s="1109">
        <v>10.75</v>
      </c>
      <c r="D1942" s="1109">
        <v>9.76</v>
      </c>
      <c r="E1942" s="1109">
        <v>55.5</v>
      </c>
      <c r="F1942" s="1109">
        <v>0</v>
      </c>
      <c r="G1942" s="1110" t="s">
        <v>10844</v>
      </c>
      <c r="H1942" s="1110" t="s">
        <v>4654</v>
      </c>
      <c r="I1942" s="1110" t="s">
        <v>10850</v>
      </c>
      <c r="J1942" s="1109">
        <v>0</v>
      </c>
      <c r="K1942" s="1109">
        <v>0</v>
      </c>
      <c r="L1942" s="1109">
        <v>0</v>
      </c>
      <c r="M1942" s="1109">
        <v>0</v>
      </c>
      <c r="N1942" s="1109">
        <v>0</v>
      </c>
      <c r="O1942" s="1109">
        <v>0</v>
      </c>
      <c r="P1942" s="1109">
        <v>0</v>
      </c>
      <c r="Q1942" s="1109">
        <v>0</v>
      </c>
    </row>
    <row r="1943" spans="1:17">
      <c r="A1943" s="1109">
        <v>17484</v>
      </c>
      <c r="B1943" s="1110" t="s">
        <v>0</v>
      </c>
      <c r="C1943" s="1109">
        <v>10.75</v>
      </c>
      <c r="D1943" s="1109">
        <v>9.85</v>
      </c>
      <c r="E1943" s="1109">
        <v>51</v>
      </c>
      <c r="F1943" s="1109">
        <v>0</v>
      </c>
      <c r="G1943" s="1110" t="s">
        <v>10842</v>
      </c>
      <c r="H1943" s="1110" t="s">
        <v>4654</v>
      </c>
      <c r="I1943" s="1110" t="s">
        <v>10846</v>
      </c>
      <c r="J1943" s="1109">
        <v>0</v>
      </c>
      <c r="K1943" s="1109">
        <v>0</v>
      </c>
      <c r="L1943" s="1109">
        <v>0</v>
      </c>
      <c r="M1943" s="1109">
        <v>0</v>
      </c>
      <c r="N1943" s="1109">
        <v>0</v>
      </c>
      <c r="O1943" s="1109">
        <v>0</v>
      </c>
      <c r="P1943" s="1109">
        <v>0</v>
      </c>
      <c r="Q1943" s="1109">
        <v>0</v>
      </c>
    </row>
    <row r="1944" spans="1:17">
      <c r="A1944" s="1109">
        <v>17485</v>
      </c>
      <c r="B1944" s="1110" t="s">
        <v>0</v>
      </c>
      <c r="C1944" s="1109">
        <v>10.75</v>
      </c>
      <c r="D1944" s="1109">
        <v>9.85</v>
      </c>
      <c r="E1944" s="1109">
        <v>51</v>
      </c>
      <c r="F1944" s="1109">
        <v>0</v>
      </c>
      <c r="G1944" s="1110" t="s">
        <v>10842</v>
      </c>
      <c r="H1944" s="1110" t="s">
        <v>4654</v>
      </c>
      <c r="I1944" s="1110" t="s">
        <v>10847</v>
      </c>
      <c r="J1944" s="1109">
        <v>0</v>
      </c>
      <c r="K1944" s="1109">
        <v>0</v>
      </c>
      <c r="L1944" s="1109">
        <v>0</v>
      </c>
      <c r="M1944" s="1109">
        <v>0</v>
      </c>
      <c r="N1944" s="1109">
        <v>0</v>
      </c>
      <c r="O1944" s="1109">
        <v>0</v>
      </c>
      <c r="P1944" s="1109">
        <v>0</v>
      </c>
      <c r="Q1944" s="1109">
        <v>0</v>
      </c>
    </row>
    <row r="1945" spans="1:17">
      <c r="A1945" s="1109">
        <v>17486</v>
      </c>
      <c r="B1945" s="1110" t="s">
        <v>0</v>
      </c>
      <c r="C1945" s="1109">
        <v>10.75</v>
      </c>
      <c r="D1945" s="1109">
        <v>9.85</v>
      </c>
      <c r="E1945" s="1109">
        <v>51</v>
      </c>
      <c r="F1945" s="1109">
        <v>0</v>
      </c>
      <c r="G1945" s="1110" t="s">
        <v>10842</v>
      </c>
      <c r="H1945" s="1110" t="s">
        <v>4654</v>
      </c>
      <c r="I1945" s="1110" t="s">
        <v>10841</v>
      </c>
      <c r="J1945" s="1109">
        <v>0</v>
      </c>
      <c r="K1945" s="1109">
        <v>0</v>
      </c>
      <c r="L1945" s="1109">
        <v>0</v>
      </c>
      <c r="M1945" s="1109">
        <v>0</v>
      </c>
      <c r="N1945" s="1109">
        <v>0</v>
      </c>
      <c r="O1945" s="1109">
        <v>0</v>
      </c>
      <c r="P1945" s="1109">
        <v>0</v>
      </c>
      <c r="Q1945" s="1109">
        <v>0</v>
      </c>
    </row>
    <row r="1946" spans="1:17">
      <c r="A1946" s="1109">
        <v>17487</v>
      </c>
      <c r="B1946" s="1110" t="s">
        <v>0</v>
      </c>
      <c r="C1946" s="1109">
        <v>10.75</v>
      </c>
      <c r="D1946" s="1109">
        <v>9.85</v>
      </c>
      <c r="E1946" s="1109">
        <v>51</v>
      </c>
      <c r="F1946" s="1109">
        <v>0</v>
      </c>
      <c r="G1946" s="1110" t="s">
        <v>10842</v>
      </c>
      <c r="H1946" s="1110" t="s">
        <v>4654</v>
      </c>
      <c r="I1946" s="1110" t="s">
        <v>10760</v>
      </c>
      <c r="J1946" s="1109">
        <v>0</v>
      </c>
      <c r="K1946" s="1109">
        <v>0</v>
      </c>
      <c r="L1946" s="1109">
        <v>0</v>
      </c>
      <c r="M1946" s="1109">
        <v>0</v>
      </c>
      <c r="N1946" s="1109">
        <v>0</v>
      </c>
      <c r="O1946" s="1109">
        <v>0</v>
      </c>
      <c r="P1946" s="1109">
        <v>0</v>
      </c>
      <c r="Q1946" s="1109">
        <v>0</v>
      </c>
    </row>
    <row r="1947" spans="1:17">
      <c r="A1947" s="1109">
        <v>17488</v>
      </c>
      <c r="B1947" s="1110" t="s">
        <v>0</v>
      </c>
      <c r="C1947" s="1109">
        <v>10.75</v>
      </c>
      <c r="D1947" s="1109">
        <v>9.85</v>
      </c>
      <c r="E1947" s="1109">
        <v>51</v>
      </c>
      <c r="F1947" s="1109">
        <v>0</v>
      </c>
      <c r="G1947" s="1110" t="s">
        <v>10842</v>
      </c>
      <c r="H1947" s="1110" t="s">
        <v>4654</v>
      </c>
      <c r="I1947" s="1110" t="s">
        <v>10735</v>
      </c>
      <c r="J1947" s="1109">
        <v>0</v>
      </c>
      <c r="K1947" s="1109">
        <v>0</v>
      </c>
      <c r="L1947" s="1109">
        <v>0</v>
      </c>
      <c r="M1947" s="1109">
        <v>0</v>
      </c>
      <c r="N1947" s="1109">
        <v>0</v>
      </c>
      <c r="O1947" s="1109">
        <v>0</v>
      </c>
      <c r="P1947" s="1109">
        <v>0</v>
      </c>
      <c r="Q1947" s="1109">
        <v>0</v>
      </c>
    </row>
    <row r="1948" spans="1:17">
      <c r="A1948" s="1109">
        <v>17489</v>
      </c>
      <c r="B1948" s="1110" t="s">
        <v>0</v>
      </c>
      <c r="C1948" s="1109">
        <v>10.75</v>
      </c>
      <c r="D1948" s="1109">
        <v>9.85</v>
      </c>
      <c r="E1948" s="1109">
        <v>51</v>
      </c>
      <c r="F1948" s="1109">
        <v>0</v>
      </c>
      <c r="G1948" s="1110" t="s">
        <v>10842</v>
      </c>
      <c r="H1948" s="1110" t="s">
        <v>4654</v>
      </c>
      <c r="I1948" s="1110" t="s">
        <v>10850</v>
      </c>
      <c r="J1948" s="1109">
        <v>0</v>
      </c>
      <c r="K1948" s="1109">
        <v>0</v>
      </c>
      <c r="L1948" s="1109">
        <v>0</v>
      </c>
      <c r="M1948" s="1109">
        <v>0</v>
      </c>
      <c r="N1948" s="1109">
        <v>0</v>
      </c>
      <c r="O1948" s="1109">
        <v>0</v>
      </c>
      <c r="P1948" s="1109">
        <v>0</v>
      </c>
      <c r="Q1948" s="1109">
        <v>0</v>
      </c>
    </row>
    <row r="1949" spans="1:17">
      <c r="A1949" s="1109">
        <v>17490</v>
      </c>
      <c r="B1949" s="1110" t="s">
        <v>0</v>
      </c>
      <c r="C1949" s="1109">
        <v>10.75</v>
      </c>
      <c r="D1949" s="1109">
        <v>9.85</v>
      </c>
      <c r="E1949" s="1109">
        <v>51</v>
      </c>
      <c r="F1949" s="1109">
        <v>0</v>
      </c>
      <c r="G1949" s="1110" t="s">
        <v>10842</v>
      </c>
      <c r="H1949" s="1110" t="s">
        <v>4654</v>
      </c>
      <c r="I1949" s="1110" t="s">
        <v>10832</v>
      </c>
      <c r="J1949" s="1109">
        <v>0</v>
      </c>
      <c r="K1949" s="1109">
        <v>0</v>
      </c>
      <c r="L1949" s="1109">
        <v>0</v>
      </c>
      <c r="M1949" s="1109">
        <v>0</v>
      </c>
      <c r="N1949" s="1109">
        <v>0</v>
      </c>
      <c r="O1949" s="1109">
        <v>0</v>
      </c>
      <c r="P1949" s="1109">
        <v>0</v>
      </c>
      <c r="Q1949" s="1109">
        <v>0</v>
      </c>
    </row>
    <row r="1950" spans="1:17">
      <c r="A1950" s="1109">
        <v>17491</v>
      </c>
      <c r="B1950" s="1110" t="s">
        <v>0</v>
      </c>
      <c r="C1950" s="1109">
        <v>10.75</v>
      </c>
      <c r="D1950" s="1109">
        <v>9.85</v>
      </c>
      <c r="E1950" s="1109">
        <v>51</v>
      </c>
      <c r="F1950" s="1109">
        <v>0</v>
      </c>
      <c r="G1950" s="1110" t="s">
        <v>10842</v>
      </c>
      <c r="H1950" s="1110" t="s">
        <v>4654</v>
      </c>
      <c r="I1950" s="1110" t="s">
        <v>10839</v>
      </c>
      <c r="J1950" s="1109">
        <v>0</v>
      </c>
      <c r="K1950" s="1109">
        <v>0</v>
      </c>
      <c r="L1950" s="1109">
        <v>0</v>
      </c>
      <c r="M1950" s="1109">
        <v>0</v>
      </c>
      <c r="N1950" s="1109">
        <v>0</v>
      </c>
      <c r="O1950" s="1109">
        <v>0</v>
      </c>
      <c r="P1950" s="1109">
        <v>0</v>
      </c>
      <c r="Q1950" s="1109">
        <v>0</v>
      </c>
    </row>
    <row r="1951" spans="1:17">
      <c r="A1951" s="1109">
        <v>17492</v>
      </c>
      <c r="B1951" s="1110" t="s">
        <v>0</v>
      </c>
      <c r="C1951" s="1109">
        <v>10.75</v>
      </c>
      <c r="D1951" s="1109">
        <v>9.85</v>
      </c>
      <c r="E1951" s="1109">
        <v>51</v>
      </c>
      <c r="F1951" s="1109">
        <v>0</v>
      </c>
      <c r="G1951" s="1110" t="s">
        <v>10843</v>
      </c>
      <c r="H1951" s="1110" t="s">
        <v>4654</v>
      </c>
      <c r="I1951" s="1110" t="s">
        <v>10846</v>
      </c>
      <c r="J1951" s="1109">
        <v>0</v>
      </c>
      <c r="K1951" s="1109">
        <v>0</v>
      </c>
      <c r="L1951" s="1109">
        <v>0</v>
      </c>
      <c r="M1951" s="1109">
        <v>0</v>
      </c>
      <c r="N1951" s="1109">
        <v>0</v>
      </c>
      <c r="O1951" s="1109">
        <v>0</v>
      </c>
      <c r="P1951" s="1109">
        <v>0</v>
      </c>
      <c r="Q1951" s="1109">
        <v>0</v>
      </c>
    </row>
    <row r="1952" spans="1:17">
      <c r="A1952" s="1109">
        <v>17493</v>
      </c>
      <c r="B1952" s="1110" t="s">
        <v>0</v>
      </c>
      <c r="C1952" s="1109">
        <v>10.75</v>
      </c>
      <c r="D1952" s="1109">
        <v>9.85</v>
      </c>
      <c r="E1952" s="1109">
        <v>51</v>
      </c>
      <c r="F1952" s="1109">
        <v>0</v>
      </c>
      <c r="G1952" s="1110" t="s">
        <v>10843</v>
      </c>
      <c r="H1952" s="1110" t="s">
        <v>4654</v>
      </c>
      <c r="I1952" s="1110" t="s">
        <v>10847</v>
      </c>
      <c r="J1952" s="1109">
        <v>0</v>
      </c>
      <c r="K1952" s="1109">
        <v>0</v>
      </c>
      <c r="L1952" s="1109">
        <v>0</v>
      </c>
      <c r="M1952" s="1109">
        <v>0</v>
      </c>
      <c r="N1952" s="1109">
        <v>0</v>
      </c>
      <c r="O1952" s="1109">
        <v>0</v>
      </c>
      <c r="P1952" s="1109">
        <v>0</v>
      </c>
      <c r="Q1952" s="1109">
        <v>0</v>
      </c>
    </row>
    <row r="1953" spans="1:17">
      <c r="A1953" s="1109">
        <v>17494</v>
      </c>
      <c r="B1953" s="1110" t="s">
        <v>0</v>
      </c>
      <c r="C1953" s="1109">
        <v>10.75</v>
      </c>
      <c r="D1953" s="1109">
        <v>9.85</v>
      </c>
      <c r="E1953" s="1109">
        <v>51</v>
      </c>
      <c r="F1953" s="1109">
        <v>0</v>
      </c>
      <c r="G1953" s="1110" t="s">
        <v>10843</v>
      </c>
      <c r="H1953" s="1110" t="s">
        <v>4654</v>
      </c>
      <c r="I1953" s="1110" t="s">
        <v>10848</v>
      </c>
      <c r="J1953" s="1109">
        <v>0</v>
      </c>
      <c r="K1953" s="1109">
        <v>0</v>
      </c>
      <c r="L1953" s="1109">
        <v>0</v>
      </c>
      <c r="M1953" s="1109">
        <v>0</v>
      </c>
      <c r="N1953" s="1109">
        <v>0</v>
      </c>
      <c r="O1953" s="1109">
        <v>0</v>
      </c>
      <c r="P1953" s="1109">
        <v>0</v>
      </c>
      <c r="Q1953" s="1109">
        <v>0</v>
      </c>
    </row>
    <row r="1954" spans="1:17">
      <c r="A1954" s="1109">
        <v>17495</v>
      </c>
      <c r="B1954" s="1110" t="s">
        <v>0</v>
      </c>
      <c r="C1954" s="1109">
        <v>10.75</v>
      </c>
      <c r="D1954" s="1109">
        <v>9.85</v>
      </c>
      <c r="E1954" s="1109">
        <v>51</v>
      </c>
      <c r="F1954" s="1109">
        <v>0</v>
      </c>
      <c r="G1954" s="1110" t="s">
        <v>10843</v>
      </c>
      <c r="H1954" s="1110" t="s">
        <v>4654</v>
      </c>
      <c r="I1954" s="1110" t="s">
        <v>10841</v>
      </c>
      <c r="J1954" s="1109">
        <v>0</v>
      </c>
      <c r="K1954" s="1109">
        <v>0</v>
      </c>
      <c r="L1954" s="1109">
        <v>0</v>
      </c>
      <c r="M1954" s="1109">
        <v>0</v>
      </c>
      <c r="N1954" s="1109">
        <v>0</v>
      </c>
      <c r="O1954" s="1109">
        <v>0</v>
      </c>
      <c r="P1954" s="1109">
        <v>0</v>
      </c>
      <c r="Q1954" s="1109">
        <v>0</v>
      </c>
    </row>
    <row r="1955" spans="1:17">
      <c r="A1955" s="1109">
        <v>17496</v>
      </c>
      <c r="B1955" s="1110" t="s">
        <v>0</v>
      </c>
      <c r="C1955" s="1109">
        <v>10.75</v>
      </c>
      <c r="D1955" s="1109">
        <v>9.85</v>
      </c>
      <c r="E1955" s="1109">
        <v>51</v>
      </c>
      <c r="F1955" s="1109">
        <v>0</v>
      </c>
      <c r="G1955" s="1110" t="s">
        <v>10843</v>
      </c>
      <c r="H1955" s="1110" t="s">
        <v>4654</v>
      </c>
      <c r="I1955" s="1110" t="s">
        <v>10849</v>
      </c>
      <c r="J1955" s="1109">
        <v>0</v>
      </c>
      <c r="K1955" s="1109">
        <v>0</v>
      </c>
      <c r="L1955" s="1109">
        <v>0</v>
      </c>
      <c r="M1955" s="1109">
        <v>0</v>
      </c>
      <c r="N1955" s="1109">
        <v>0</v>
      </c>
      <c r="O1955" s="1109">
        <v>0</v>
      </c>
      <c r="P1955" s="1109">
        <v>0</v>
      </c>
      <c r="Q1955" s="1109">
        <v>0</v>
      </c>
    </row>
    <row r="1956" spans="1:17">
      <c r="A1956" s="1109">
        <v>17497</v>
      </c>
      <c r="B1956" s="1110" t="s">
        <v>0</v>
      </c>
      <c r="C1956" s="1109">
        <v>10.75</v>
      </c>
      <c r="D1956" s="1109">
        <v>9.85</v>
      </c>
      <c r="E1956" s="1109">
        <v>51</v>
      </c>
      <c r="F1956" s="1109">
        <v>0</v>
      </c>
      <c r="G1956" s="1110" t="s">
        <v>10843</v>
      </c>
      <c r="H1956" s="1110" t="s">
        <v>4654</v>
      </c>
      <c r="I1956" s="1110" t="s">
        <v>10760</v>
      </c>
      <c r="J1956" s="1109">
        <v>0</v>
      </c>
      <c r="K1956" s="1109">
        <v>0</v>
      </c>
      <c r="L1956" s="1109">
        <v>0</v>
      </c>
      <c r="M1956" s="1109">
        <v>0</v>
      </c>
      <c r="N1956" s="1109">
        <v>0</v>
      </c>
      <c r="O1956" s="1109">
        <v>0</v>
      </c>
      <c r="P1956" s="1109">
        <v>0</v>
      </c>
      <c r="Q1956" s="1109">
        <v>0</v>
      </c>
    </row>
    <row r="1957" spans="1:17">
      <c r="A1957" s="1109">
        <v>17498</v>
      </c>
      <c r="B1957" s="1110" t="s">
        <v>0</v>
      </c>
      <c r="C1957" s="1109">
        <v>10.75</v>
      </c>
      <c r="D1957" s="1109">
        <v>9.85</v>
      </c>
      <c r="E1957" s="1109">
        <v>51</v>
      </c>
      <c r="F1957" s="1109">
        <v>0</v>
      </c>
      <c r="G1957" s="1110" t="s">
        <v>10843</v>
      </c>
      <c r="H1957" s="1110" t="s">
        <v>4654</v>
      </c>
      <c r="I1957" s="1110" t="s">
        <v>10832</v>
      </c>
      <c r="J1957" s="1109">
        <v>0</v>
      </c>
      <c r="K1957" s="1109">
        <v>0</v>
      </c>
      <c r="L1957" s="1109">
        <v>0</v>
      </c>
      <c r="M1957" s="1109">
        <v>0</v>
      </c>
      <c r="N1957" s="1109">
        <v>0</v>
      </c>
      <c r="O1957" s="1109">
        <v>0</v>
      </c>
      <c r="P1957" s="1109">
        <v>0</v>
      </c>
      <c r="Q1957" s="1109">
        <v>0</v>
      </c>
    </row>
    <row r="1958" spans="1:17">
      <c r="A1958" s="1109">
        <v>17499</v>
      </c>
      <c r="B1958" s="1110" t="s">
        <v>0</v>
      </c>
      <c r="C1958" s="1109">
        <v>10.75</v>
      </c>
      <c r="D1958" s="1109">
        <v>9.85</v>
      </c>
      <c r="E1958" s="1109">
        <v>51</v>
      </c>
      <c r="F1958" s="1109">
        <v>0</v>
      </c>
      <c r="G1958" s="1110" t="s">
        <v>10843</v>
      </c>
      <c r="H1958" s="1110" t="s">
        <v>4654</v>
      </c>
      <c r="I1958" s="1110" t="s">
        <v>10839</v>
      </c>
      <c r="J1958" s="1109">
        <v>0</v>
      </c>
      <c r="K1958" s="1109">
        <v>0</v>
      </c>
      <c r="L1958" s="1109">
        <v>0</v>
      </c>
      <c r="M1958" s="1109">
        <v>0</v>
      </c>
      <c r="N1958" s="1109">
        <v>0</v>
      </c>
      <c r="O1958" s="1109">
        <v>0</v>
      </c>
      <c r="P1958" s="1109">
        <v>0</v>
      </c>
      <c r="Q1958" s="1109">
        <v>0</v>
      </c>
    </row>
    <row r="1959" spans="1:17">
      <c r="A1959" s="1109">
        <v>17500</v>
      </c>
      <c r="B1959" s="1110" t="s">
        <v>0</v>
      </c>
      <c r="C1959" s="1109">
        <v>10.75</v>
      </c>
      <c r="D1959" s="1109">
        <v>9.85</v>
      </c>
      <c r="E1959" s="1109">
        <v>51</v>
      </c>
      <c r="F1959" s="1109">
        <v>0</v>
      </c>
      <c r="G1959" s="1110" t="s">
        <v>10843</v>
      </c>
      <c r="H1959" s="1110" t="s">
        <v>4654</v>
      </c>
      <c r="I1959" s="1110" t="s">
        <v>10735</v>
      </c>
      <c r="J1959" s="1109">
        <v>0</v>
      </c>
      <c r="K1959" s="1109">
        <v>0</v>
      </c>
      <c r="L1959" s="1109">
        <v>0</v>
      </c>
      <c r="M1959" s="1109">
        <v>0</v>
      </c>
      <c r="N1959" s="1109">
        <v>0</v>
      </c>
      <c r="O1959" s="1109">
        <v>0</v>
      </c>
      <c r="P1959" s="1109">
        <v>0</v>
      </c>
      <c r="Q1959" s="1109">
        <v>0</v>
      </c>
    </row>
    <row r="1960" spans="1:17">
      <c r="A1960" s="1109">
        <v>17501</v>
      </c>
      <c r="B1960" s="1110" t="s">
        <v>0</v>
      </c>
      <c r="C1960" s="1109">
        <v>10.75</v>
      </c>
      <c r="D1960" s="1109">
        <v>9.85</v>
      </c>
      <c r="E1960" s="1109">
        <v>51</v>
      </c>
      <c r="F1960" s="1109">
        <v>0</v>
      </c>
      <c r="G1960" s="1110" t="s">
        <v>10843</v>
      </c>
      <c r="H1960" s="1110" t="s">
        <v>4654</v>
      </c>
      <c r="I1960" s="1110" t="s">
        <v>10850</v>
      </c>
      <c r="J1960" s="1109">
        <v>0</v>
      </c>
      <c r="K1960" s="1109">
        <v>0</v>
      </c>
      <c r="L1960" s="1109">
        <v>0</v>
      </c>
      <c r="M1960" s="1109">
        <v>0</v>
      </c>
      <c r="N1960" s="1109">
        <v>0</v>
      </c>
      <c r="O1960" s="1109">
        <v>0</v>
      </c>
      <c r="P1960" s="1109">
        <v>0</v>
      </c>
      <c r="Q1960" s="1109">
        <v>0</v>
      </c>
    </row>
    <row r="1961" spans="1:17">
      <c r="A1961" s="1109">
        <v>17502</v>
      </c>
      <c r="B1961" s="1110" t="s">
        <v>0</v>
      </c>
      <c r="C1961" s="1109">
        <v>10.75</v>
      </c>
      <c r="D1961" s="1109">
        <v>9.85</v>
      </c>
      <c r="E1961" s="1109">
        <v>51</v>
      </c>
      <c r="F1961" s="1109">
        <v>0</v>
      </c>
      <c r="G1961" s="1110" t="s">
        <v>10741</v>
      </c>
      <c r="H1961" s="1110" t="s">
        <v>4654</v>
      </c>
      <c r="I1961" s="1110" t="s">
        <v>10846</v>
      </c>
      <c r="J1961" s="1109">
        <v>0</v>
      </c>
      <c r="K1961" s="1109">
        <v>0</v>
      </c>
      <c r="L1961" s="1109">
        <v>0</v>
      </c>
      <c r="M1961" s="1109">
        <v>0</v>
      </c>
      <c r="N1961" s="1109">
        <v>0</v>
      </c>
      <c r="O1961" s="1109">
        <v>0</v>
      </c>
      <c r="P1961" s="1109">
        <v>0</v>
      </c>
      <c r="Q1961" s="1109">
        <v>0</v>
      </c>
    </row>
    <row r="1962" spans="1:17">
      <c r="A1962" s="1109">
        <v>17503</v>
      </c>
      <c r="B1962" s="1110" t="s">
        <v>0</v>
      </c>
      <c r="C1962" s="1109">
        <v>10.75</v>
      </c>
      <c r="D1962" s="1109">
        <v>9.85</v>
      </c>
      <c r="E1962" s="1109">
        <v>51</v>
      </c>
      <c r="F1962" s="1109">
        <v>0</v>
      </c>
      <c r="G1962" s="1110" t="s">
        <v>10741</v>
      </c>
      <c r="H1962" s="1110" t="s">
        <v>4654</v>
      </c>
      <c r="I1962" s="1110" t="s">
        <v>10847</v>
      </c>
      <c r="J1962" s="1109">
        <v>0</v>
      </c>
      <c r="K1962" s="1109">
        <v>0</v>
      </c>
      <c r="L1962" s="1109">
        <v>0</v>
      </c>
      <c r="M1962" s="1109">
        <v>0</v>
      </c>
      <c r="N1962" s="1109">
        <v>0</v>
      </c>
      <c r="O1962" s="1109">
        <v>0</v>
      </c>
      <c r="P1962" s="1109">
        <v>0</v>
      </c>
      <c r="Q1962" s="1109">
        <v>0</v>
      </c>
    </row>
    <row r="1963" spans="1:17">
      <c r="A1963" s="1109">
        <v>17504</v>
      </c>
      <c r="B1963" s="1110" t="s">
        <v>0</v>
      </c>
      <c r="C1963" s="1109">
        <v>10.75</v>
      </c>
      <c r="D1963" s="1109">
        <v>9.85</v>
      </c>
      <c r="E1963" s="1109">
        <v>51</v>
      </c>
      <c r="F1963" s="1109">
        <v>0</v>
      </c>
      <c r="G1963" s="1110" t="s">
        <v>10741</v>
      </c>
      <c r="H1963" s="1110" t="s">
        <v>4654</v>
      </c>
      <c r="I1963" s="1110" t="s">
        <v>10841</v>
      </c>
      <c r="J1963" s="1109">
        <v>0</v>
      </c>
      <c r="K1963" s="1109">
        <v>0</v>
      </c>
      <c r="L1963" s="1109">
        <v>0</v>
      </c>
      <c r="M1963" s="1109">
        <v>0</v>
      </c>
      <c r="N1963" s="1109">
        <v>0</v>
      </c>
      <c r="O1963" s="1109">
        <v>0</v>
      </c>
      <c r="P1963" s="1109">
        <v>0</v>
      </c>
      <c r="Q1963" s="1109">
        <v>0</v>
      </c>
    </row>
    <row r="1964" spans="1:17">
      <c r="A1964" s="1109">
        <v>17505</v>
      </c>
      <c r="B1964" s="1110" t="s">
        <v>0</v>
      </c>
      <c r="C1964" s="1109">
        <v>10.75</v>
      </c>
      <c r="D1964" s="1109">
        <v>9.85</v>
      </c>
      <c r="E1964" s="1109">
        <v>51</v>
      </c>
      <c r="F1964" s="1109">
        <v>0</v>
      </c>
      <c r="G1964" s="1110" t="s">
        <v>10741</v>
      </c>
      <c r="H1964" s="1110" t="s">
        <v>4654</v>
      </c>
      <c r="I1964" s="1110" t="s">
        <v>10848</v>
      </c>
      <c r="J1964" s="1109">
        <v>0</v>
      </c>
      <c r="K1964" s="1109">
        <v>0</v>
      </c>
      <c r="L1964" s="1109">
        <v>0</v>
      </c>
      <c r="M1964" s="1109">
        <v>0</v>
      </c>
      <c r="N1964" s="1109">
        <v>0</v>
      </c>
      <c r="O1964" s="1109">
        <v>0</v>
      </c>
      <c r="P1964" s="1109">
        <v>0</v>
      </c>
      <c r="Q1964" s="1109">
        <v>0</v>
      </c>
    </row>
    <row r="1965" spans="1:17">
      <c r="A1965" s="1109">
        <v>17506</v>
      </c>
      <c r="B1965" s="1110" t="s">
        <v>0</v>
      </c>
      <c r="C1965" s="1109">
        <v>10.75</v>
      </c>
      <c r="D1965" s="1109">
        <v>9.85</v>
      </c>
      <c r="E1965" s="1109">
        <v>51</v>
      </c>
      <c r="F1965" s="1109">
        <v>0</v>
      </c>
      <c r="G1965" s="1110" t="s">
        <v>10741</v>
      </c>
      <c r="H1965" s="1110" t="s">
        <v>4654</v>
      </c>
      <c r="I1965" s="1110" t="s">
        <v>10849</v>
      </c>
      <c r="J1965" s="1109">
        <v>0</v>
      </c>
      <c r="K1965" s="1109">
        <v>0</v>
      </c>
      <c r="L1965" s="1109">
        <v>0</v>
      </c>
      <c r="M1965" s="1109">
        <v>0</v>
      </c>
      <c r="N1965" s="1109">
        <v>0</v>
      </c>
      <c r="O1965" s="1109">
        <v>0</v>
      </c>
      <c r="P1965" s="1109">
        <v>0</v>
      </c>
      <c r="Q1965" s="1109">
        <v>0</v>
      </c>
    </row>
    <row r="1966" spans="1:17">
      <c r="A1966" s="1109">
        <v>17507</v>
      </c>
      <c r="B1966" s="1110" t="s">
        <v>0</v>
      </c>
      <c r="C1966" s="1109">
        <v>10.75</v>
      </c>
      <c r="D1966" s="1109">
        <v>9.85</v>
      </c>
      <c r="E1966" s="1109">
        <v>51</v>
      </c>
      <c r="F1966" s="1109">
        <v>0</v>
      </c>
      <c r="G1966" s="1110" t="s">
        <v>10741</v>
      </c>
      <c r="H1966" s="1110" t="s">
        <v>4654</v>
      </c>
      <c r="I1966" s="1110" t="s">
        <v>10760</v>
      </c>
      <c r="J1966" s="1109">
        <v>0</v>
      </c>
      <c r="K1966" s="1109">
        <v>0</v>
      </c>
      <c r="L1966" s="1109">
        <v>0</v>
      </c>
      <c r="M1966" s="1109">
        <v>0</v>
      </c>
      <c r="N1966" s="1109">
        <v>0</v>
      </c>
      <c r="O1966" s="1109">
        <v>0</v>
      </c>
      <c r="P1966" s="1109">
        <v>0</v>
      </c>
      <c r="Q1966" s="1109">
        <v>0</v>
      </c>
    </row>
    <row r="1967" spans="1:17">
      <c r="A1967" s="1109">
        <v>17508</v>
      </c>
      <c r="B1967" s="1110" t="s">
        <v>0</v>
      </c>
      <c r="C1967" s="1109">
        <v>10.75</v>
      </c>
      <c r="D1967" s="1109">
        <v>9.85</v>
      </c>
      <c r="E1967" s="1109">
        <v>51</v>
      </c>
      <c r="F1967" s="1109">
        <v>0</v>
      </c>
      <c r="G1967" s="1110" t="s">
        <v>10741</v>
      </c>
      <c r="H1967" s="1110" t="s">
        <v>4654</v>
      </c>
      <c r="I1967" s="1110" t="s">
        <v>10835</v>
      </c>
      <c r="J1967" s="1109">
        <v>0</v>
      </c>
      <c r="K1967" s="1109">
        <v>0</v>
      </c>
      <c r="L1967" s="1109">
        <v>0</v>
      </c>
      <c r="M1967" s="1109">
        <v>0</v>
      </c>
      <c r="N1967" s="1109">
        <v>0</v>
      </c>
      <c r="O1967" s="1109">
        <v>0</v>
      </c>
      <c r="P1967" s="1109">
        <v>0</v>
      </c>
      <c r="Q1967" s="1109">
        <v>0</v>
      </c>
    </row>
    <row r="1968" spans="1:17">
      <c r="A1968" s="1109">
        <v>17509</v>
      </c>
      <c r="B1968" s="1110" t="s">
        <v>0</v>
      </c>
      <c r="C1968" s="1109">
        <v>10.75</v>
      </c>
      <c r="D1968" s="1109">
        <v>9.85</v>
      </c>
      <c r="E1968" s="1109">
        <v>51</v>
      </c>
      <c r="F1968" s="1109">
        <v>0</v>
      </c>
      <c r="G1968" s="1110" t="s">
        <v>10741</v>
      </c>
      <c r="H1968" s="1110" t="s">
        <v>4654</v>
      </c>
      <c r="I1968" s="1110" t="s">
        <v>10735</v>
      </c>
      <c r="J1968" s="1109">
        <v>0</v>
      </c>
      <c r="K1968" s="1109">
        <v>0</v>
      </c>
      <c r="L1968" s="1109">
        <v>0</v>
      </c>
      <c r="M1968" s="1109">
        <v>0</v>
      </c>
      <c r="N1968" s="1109">
        <v>0</v>
      </c>
      <c r="O1968" s="1109">
        <v>0</v>
      </c>
      <c r="P1968" s="1109">
        <v>0</v>
      </c>
      <c r="Q1968" s="1109">
        <v>0</v>
      </c>
    </row>
    <row r="1969" spans="1:17">
      <c r="A1969" s="1109">
        <v>17510</v>
      </c>
      <c r="B1969" s="1110" t="s">
        <v>0</v>
      </c>
      <c r="C1969" s="1109">
        <v>10.75</v>
      </c>
      <c r="D1969" s="1109">
        <v>9.85</v>
      </c>
      <c r="E1969" s="1109">
        <v>51</v>
      </c>
      <c r="F1969" s="1109">
        <v>0</v>
      </c>
      <c r="G1969" s="1110" t="s">
        <v>10741</v>
      </c>
      <c r="H1969" s="1110" t="s">
        <v>4654</v>
      </c>
      <c r="I1969" s="1110" t="s">
        <v>10837</v>
      </c>
      <c r="J1969" s="1109">
        <v>0</v>
      </c>
      <c r="K1969" s="1109">
        <v>0</v>
      </c>
      <c r="L1969" s="1109">
        <v>0</v>
      </c>
      <c r="M1969" s="1109">
        <v>0</v>
      </c>
      <c r="N1969" s="1109">
        <v>0</v>
      </c>
      <c r="O1969" s="1109">
        <v>0</v>
      </c>
      <c r="P1969" s="1109">
        <v>0</v>
      </c>
      <c r="Q1969" s="1109">
        <v>0</v>
      </c>
    </row>
    <row r="1970" spans="1:17">
      <c r="A1970" s="1109">
        <v>17511</v>
      </c>
      <c r="B1970" s="1110" t="s">
        <v>0</v>
      </c>
      <c r="C1970" s="1109">
        <v>10.75</v>
      </c>
      <c r="D1970" s="1109">
        <v>9.85</v>
      </c>
      <c r="E1970" s="1109">
        <v>51</v>
      </c>
      <c r="F1970" s="1109">
        <v>0</v>
      </c>
      <c r="G1970" s="1110" t="s">
        <v>10741</v>
      </c>
      <c r="H1970" s="1110" t="s">
        <v>4654</v>
      </c>
      <c r="I1970" s="1110" t="s">
        <v>10850</v>
      </c>
      <c r="J1970" s="1109">
        <v>0</v>
      </c>
      <c r="K1970" s="1109">
        <v>0</v>
      </c>
      <c r="L1970" s="1109">
        <v>0</v>
      </c>
      <c r="M1970" s="1109">
        <v>0</v>
      </c>
      <c r="N1970" s="1109">
        <v>0</v>
      </c>
      <c r="O1970" s="1109">
        <v>0</v>
      </c>
      <c r="P1970" s="1109">
        <v>0</v>
      </c>
      <c r="Q1970" s="1109">
        <v>0</v>
      </c>
    </row>
    <row r="1971" spans="1:17">
      <c r="A1971" s="1109">
        <v>17512</v>
      </c>
      <c r="B1971" s="1110" t="s">
        <v>0</v>
      </c>
      <c r="C1971" s="1109">
        <v>10.75</v>
      </c>
      <c r="D1971" s="1109">
        <v>9.85</v>
      </c>
      <c r="E1971" s="1109">
        <v>51</v>
      </c>
      <c r="F1971" s="1109">
        <v>0</v>
      </c>
      <c r="G1971" s="1110" t="s">
        <v>10741</v>
      </c>
      <c r="H1971" s="1110" t="s">
        <v>4654</v>
      </c>
      <c r="I1971" s="1110" t="s">
        <v>10832</v>
      </c>
      <c r="J1971" s="1109">
        <v>0</v>
      </c>
      <c r="K1971" s="1109">
        <v>0</v>
      </c>
      <c r="L1971" s="1109">
        <v>0</v>
      </c>
      <c r="M1971" s="1109">
        <v>0</v>
      </c>
      <c r="N1971" s="1109">
        <v>0</v>
      </c>
      <c r="O1971" s="1109">
        <v>0</v>
      </c>
      <c r="P1971" s="1109">
        <v>0</v>
      </c>
      <c r="Q1971" s="1109">
        <v>0</v>
      </c>
    </row>
    <row r="1972" spans="1:17">
      <c r="A1972" s="1109">
        <v>17513</v>
      </c>
      <c r="B1972" s="1110" t="s">
        <v>0</v>
      </c>
      <c r="C1972" s="1109">
        <v>10.75</v>
      </c>
      <c r="D1972" s="1109">
        <v>9.85</v>
      </c>
      <c r="E1972" s="1109">
        <v>51</v>
      </c>
      <c r="F1972" s="1109">
        <v>0</v>
      </c>
      <c r="G1972" s="1110" t="s">
        <v>10741</v>
      </c>
      <c r="H1972" s="1110" t="s">
        <v>4654</v>
      </c>
      <c r="I1972" s="1110" t="s">
        <v>10839</v>
      </c>
      <c r="J1972" s="1109">
        <v>0</v>
      </c>
      <c r="K1972" s="1109">
        <v>0</v>
      </c>
      <c r="L1972" s="1109">
        <v>0</v>
      </c>
      <c r="M1972" s="1109">
        <v>0</v>
      </c>
      <c r="N1972" s="1109">
        <v>0</v>
      </c>
      <c r="O1972" s="1109">
        <v>0</v>
      </c>
      <c r="P1972" s="1109">
        <v>0</v>
      </c>
      <c r="Q1972" s="1109">
        <v>0</v>
      </c>
    </row>
    <row r="1973" spans="1:17">
      <c r="A1973" s="1109">
        <v>17514</v>
      </c>
      <c r="B1973" s="1110" t="s">
        <v>0</v>
      </c>
      <c r="C1973" s="1109">
        <v>10.75</v>
      </c>
      <c r="D1973" s="1109">
        <v>9.85</v>
      </c>
      <c r="E1973" s="1109">
        <v>51</v>
      </c>
      <c r="F1973" s="1109">
        <v>0</v>
      </c>
      <c r="G1973" s="1110" t="s">
        <v>10833</v>
      </c>
      <c r="H1973" s="1110" t="s">
        <v>4654</v>
      </c>
      <c r="I1973" s="1110" t="s">
        <v>10846</v>
      </c>
      <c r="J1973" s="1109">
        <v>0</v>
      </c>
      <c r="K1973" s="1109">
        <v>0</v>
      </c>
      <c r="L1973" s="1109">
        <v>0</v>
      </c>
      <c r="M1973" s="1109">
        <v>0</v>
      </c>
      <c r="N1973" s="1109">
        <v>0</v>
      </c>
      <c r="O1973" s="1109">
        <v>0</v>
      </c>
      <c r="P1973" s="1109">
        <v>0</v>
      </c>
      <c r="Q1973" s="1109">
        <v>0</v>
      </c>
    </row>
    <row r="1974" spans="1:17">
      <c r="A1974" s="1109">
        <v>17515</v>
      </c>
      <c r="B1974" s="1110" t="s">
        <v>0</v>
      </c>
      <c r="C1974" s="1109">
        <v>10.75</v>
      </c>
      <c r="D1974" s="1109">
        <v>9.85</v>
      </c>
      <c r="E1974" s="1109">
        <v>51</v>
      </c>
      <c r="F1974" s="1109">
        <v>0</v>
      </c>
      <c r="G1974" s="1110" t="s">
        <v>10833</v>
      </c>
      <c r="H1974" s="1110" t="s">
        <v>4654</v>
      </c>
      <c r="I1974" s="1110" t="s">
        <v>10847</v>
      </c>
      <c r="J1974" s="1109">
        <v>0</v>
      </c>
      <c r="K1974" s="1109">
        <v>0</v>
      </c>
      <c r="L1974" s="1109">
        <v>0</v>
      </c>
      <c r="M1974" s="1109">
        <v>0</v>
      </c>
      <c r="N1974" s="1109">
        <v>0</v>
      </c>
      <c r="O1974" s="1109">
        <v>0</v>
      </c>
      <c r="P1974" s="1109">
        <v>0</v>
      </c>
      <c r="Q1974" s="1109">
        <v>0</v>
      </c>
    </row>
    <row r="1975" spans="1:17">
      <c r="A1975" s="1109">
        <v>17516</v>
      </c>
      <c r="B1975" s="1110" t="s">
        <v>0</v>
      </c>
      <c r="C1975" s="1109">
        <v>10.75</v>
      </c>
      <c r="D1975" s="1109">
        <v>9.85</v>
      </c>
      <c r="E1975" s="1109">
        <v>51</v>
      </c>
      <c r="F1975" s="1109">
        <v>0</v>
      </c>
      <c r="G1975" s="1110" t="s">
        <v>10833</v>
      </c>
      <c r="H1975" s="1110" t="s">
        <v>4654</v>
      </c>
      <c r="I1975" s="1110" t="s">
        <v>10841</v>
      </c>
      <c r="J1975" s="1109">
        <v>0</v>
      </c>
      <c r="K1975" s="1109">
        <v>0</v>
      </c>
      <c r="L1975" s="1109">
        <v>0</v>
      </c>
      <c r="M1975" s="1109">
        <v>0</v>
      </c>
      <c r="N1975" s="1109">
        <v>0</v>
      </c>
      <c r="O1975" s="1109">
        <v>0</v>
      </c>
      <c r="P1975" s="1109">
        <v>0</v>
      </c>
      <c r="Q1975" s="1109">
        <v>0</v>
      </c>
    </row>
    <row r="1976" spans="1:17">
      <c r="A1976" s="1109">
        <v>17517</v>
      </c>
      <c r="B1976" s="1110" t="s">
        <v>0</v>
      </c>
      <c r="C1976" s="1109">
        <v>10.75</v>
      </c>
      <c r="D1976" s="1109">
        <v>9.85</v>
      </c>
      <c r="E1976" s="1109">
        <v>51</v>
      </c>
      <c r="F1976" s="1109">
        <v>0</v>
      </c>
      <c r="G1976" s="1110" t="s">
        <v>10833</v>
      </c>
      <c r="H1976" s="1110" t="s">
        <v>4654</v>
      </c>
      <c r="I1976" s="1110" t="s">
        <v>10848</v>
      </c>
      <c r="J1976" s="1109">
        <v>0</v>
      </c>
      <c r="K1976" s="1109">
        <v>0</v>
      </c>
      <c r="L1976" s="1109">
        <v>0</v>
      </c>
      <c r="M1976" s="1109">
        <v>0</v>
      </c>
      <c r="N1976" s="1109">
        <v>0</v>
      </c>
      <c r="O1976" s="1109">
        <v>0</v>
      </c>
      <c r="P1976" s="1109">
        <v>0</v>
      </c>
      <c r="Q1976" s="1109">
        <v>0</v>
      </c>
    </row>
    <row r="1977" spans="1:17">
      <c r="A1977" s="1109">
        <v>17518</v>
      </c>
      <c r="B1977" s="1110" t="s">
        <v>0</v>
      </c>
      <c r="C1977" s="1109">
        <v>10.75</v>
      </c>
      <c r="D1977" s="1109">
        <v>9.85</v>
      </c>
      <c r="E1977" s="1109">
        <v>51</v>
      </c>
      <c r="F1977" s="1109">
        <v>0</v>
      </c>
      <c r="G1977" s="1110" t="s">
        <v>10833</v>
      </c>
      <c r="H1977" s="1110" t="s">
        <v>4654</v>
      </c>
      <c r="I1977" s="1110" t="s">
        <v>10849</v>
      </c>
      <c r="J1977" s="1109">
        <v>0</v>
      </c>
      <c r="K1977" s="1109">
        <v>0</v>
      </c>
      <c r="L1977" s="1109">
        <v>0</v>
      </c>
      <c r="M1977" s="1109">
        <v>0</v>
      </c>
      <c r="N1977" s="1109">
        <v>0</v>
      </c>
      <c r="O1977" s="1109">
        <v>0</v>
      </c>
      <c r="P1977" s="1109">
        <v>0</v>
      </c>
      <c r="Q1977" s="1109">
        <v>0</v>
      </c>
    </row>
    <row r="1978" spans="1:17">
      <c r="A1978" s="1109">
        <v>17519</v>
      </c>
      <c r="B1978" s="1110" t="s">
        <v>0</v>
      </c>
      <c r="C1978" s="1109">
        <v>10.75</v>
      </c>
      <c r="D1978" s="1109">
        <v>9.85</v>
      </c>
      <c r="E1978" s="1109">
        <v>51</v>
      </c>
      <c r="F1978" s="1109">
        <v>0</v>
      </c>
      <c r="G1978" s="1110" t="s">
        <v>10833</v>
      </c>
      <c r="H1978" s="1110" t="s">
        <v>4654</v>
      </c>
      <c r="I1978" s="1110" t="s">
        <v>10760</v>
      </c>
      <c r="J1978" s="1109">
        <v>0</v>
      </c>
      <c r="K1978" s="1109">
        <v>0</v>
      </c>
      <c r="L1978" s="1109">
        <v>0</v>
      </c>
      <c r="M1978" s="1109">
        <v>0</v>
      </c>
      <c r="N1978" s="1109">
        <v>0</v>
      </c>
      <c r="O1978" s="1109">
        <v>0</v>
      </c>
      <c r="P1978" s="1109">
        <v>0</v>
      </c>
      <c r="Q1978" s="1109">
        <v>0</v>
      </c>
    </row>
    <row r="1979" spans="1:17">
      <c r="A1979" s="1109">
        <v>17520</v>
      </c>
      <c r="B1979" s="1110" t="s">
        <v>0</v>
      </c>
      <c r="C1979" s="1109">
        <v>10.75</v>
      </c>
      <c r="D1979" s="1109">
        <v>9.85</v>
      </c>
      <c r="E1979" s="1109">
        <v>51</v>
      </c>
      <c r="F1979" s="1109">
        <v>0</v>
      </c>
      <c r="G1979" s="1110" t="s">
        <v>10833</v>
      </c>
      <c r="H1979" s="1110" t="s">
        <v>4654</v>
      </c>
      <c r="I1979" s="1110" t="s">
        <v>10832</v>
      </c>
      <c r="J1979" s="1109">
        <v>0</v>
      </c>
      <c r="K1979" s="1109">
        <v>0</v>
      </c>
      <c r="L1979" s="1109">
        <v>0</v>
      </c>
      <c r="M1979" s="1109">
        <v>0</v>
      </c>
      <c r="N1979" s="1109">
        <v>0</v>
      </c>
      <c r="O1979" s="1109">
        <v>0</v>
      </c>
      <c r="P1979" s="1109">
        <v>0</v>
      </c>
      <c r="Q1979" s="1109">
        <v>0</v>
      </c>
    </row>
    <row r="1980" spans="1:17">
      <c r="A1980" s="1109">
        <v>17521</v>
      </c>
      <c r="B1980" s="1110" t="s">
        <v>0</v>
      </c>
      <c r="C1980" s="1109">
        <v>10.75</v>
      </c>
      <c r="D1980" s="1109">
        <v>9.85</v>
      </c>
      <c r="E1980" s="1109">
        <v>51</v>
      </c>
      <c r="F1980" s="1109">
        <v>0</v>
      </c>
      <c r="G1980" s="1110" t="s">
        <v>10833</v>
      </c>
      <c r="H1980" s="1110" t="s">
        <v>4654</v>
      </c>
      <c r="I1980" s="1110" t="s">
        <v>10839</v>
      </c>
      <c r="J1980" s="1109">
        <v>0</v>
      </c>
      <c r="K1980" s="1109">
        <v>0</v>
      </c>
      <c r="L1980" s="1109">
        <v>0</v>
      </c>
      <c r="M1980" s="1109">
        <v>0</v>
      </c>
      <c r="N1980" s="1109">
        <v>0</v>
      </c>
      <c r="O1980" s="1109">
        <v>0</v>
      </c>
      <c r="P1980" s="1109">
        <v>0</v>
      </c>
      <c r="Q1980" s="1109">
        <v>0</v>
      </c>
    </row>
    <row r="1981" spans="1:17">
      <c r="A1981" s="1109">
        <v>17522</v>
      </c>
      <c r="B1981" s="1110" t="s">
        <v>0</v>
      </c>
      <c r="C1981" s="1109">
        <v>10.75</v>
      </c>
      <c r="D1981" s="1109">
        <v>9.85</v>
      </c>
      <c r="E1981" s="1109">
        <v>51</v>
      </c>
      <c r="F1981" s="1109">
        <v>0</v>
      </c>
      <c r="G1981" s="1110" t="s">
        <v>10833</v>
      </c>
      <c r="H1981" s="1110" t="s">
        <v>4654</v>
      </c>
      <c r="I1981" s="1110" t="s">
        <v>10735</v>
      </c>
      <c r="J1981" s="1109">
        <v>0</v>
      </c>
      <c r="K1981" s="1109">
        <v>0</v>
      </c>
      <c r="L1981" s="1109">
        <v>0</v>
      </c>
      <c r="M1981" s="1109">
        <v>0</v>
      </c>
      <c r="N1981" s="1109">
        <v>0</v>
      </c>
      <c r="O1981" s="1109">
        <v>0</v>
      </c>
      <c r="P1981" s="1109">
        <v>0</v>
      </c>
      <c r="Q1981" s="1109">
        <v>0</v>
      </c>
    </row>
    <row r="1982" spans="1:17">
      <c r="A1982" s="1109">
        <v>17523</v>
      </c>
      <c r="B1982" s="1110" t="s">
        <v>0</v>
      </c>
      <c r="C1982" s="1109">
        <v>10.75</v>
      </c>
      <c r="D1982" s="1109">
        <v>9.85</v>
      </c>
      <c r="E1982" s="1109">
        <v>51</v>
      </c>
      <c r="F1982" s="1109">
        <v>0</v>
      </c>
      <c r="G1982" s="1110" t="s">
        <v>10833</v>
      </c>
      <c r="H1982" s="1110" t="s">
        <v>4654</v>
      </c>
      <c r="I1982" s="1110" t="s">
        <v>10837</v>
      </c>
      <c r="J1982" s="1109">
        <v>0</v>
      </c>
      <c r="K1982" s="1109">
        <v>0</v>
      </c>
      <c r="L1982" s="1109">
        <v>0</v>
      </c>
      <c r="M1982" s="1109">
        <v>0</v>
      </c>
      <c r="N1982" s="1109">
        <v>0</v>
      </c>
      <c r="O1982" s="1109">
        <v>0</v>
      </c>
      <c r="P1982" s="1109">
        <v>0</v>
      </c>
      <c r="Q1982" s="1109">
        <v>0</v>
      </c>
    </row>
    <row r="1983" spans="1:17">
      <c r="A1983" s="1109">
        <v>17524</v>
      </c>
      <c r="B1983" s="1110" t="s">
        <v>0</v>
      </c>
      <c r="C1983" s="1109">
        <v>10.75</v>
      </c>
      <c r="D1983" s="1109">
        <v>9.85</v>
      </c>
      <c r="E1983" s="1109">
        <v>51</v>
      </c>
      <c r="F1983" s="1109">
        <v>0</v>
      </c>
      <c r="G1983" s="1110" t="s">
        <v>10833</v>
      </c>
      <c r="H1983" s="1110" t="s">
        <v>4654</v>
      </c>
      <c r="I1983" s="1110" t="s">
        <v>10850</v>
      </c>
      <c r="J1983" s="1109">
        <v>0</v>
      </c>
      <c r="K1983" s="1109">
        <v>0</v>
      </c>
      <c r="L1983" s="1109">
        <v>0</v>
      </c>
      <c r="M1983" s="1109">
        <v>0</v>
      </c>
      <c r="N1983" s="1109">
        <v>0</v>
      </c>
      <c r="O1983" s="1109">
        <v>0</v>
      </c>
      <c r="P1983" s="1109">
        <v>0</v>
      </c>
      <c r="Q1983" s="1109">
        <v>0</v>
      </c>
    </row>
    <row r="1984" spans="1:17">
      <c r="A1984" s="1109">
        <v>17525</v>
      </c>
      <c r="B1984" s="1110" t="s">
        <v>0</v>
      </c>
      <c r="C1984" s="1109">
        <v>10.75</v>
      </c>
      <c r="D1984" s="1109">
        <v>9.85</v>
      </c>
      <c r="E1984" s="1109">
        <v>51</v>
      </c>
      <c r="F1984" s="1109">
        <v>0</v>
      </c>
      <c r="G1984" s="1110" t="s">
        <v>10737</v>
      </c>
      <c r="H1984" s="1110" t="s">
        <v>4654</v>
      </c>
      <c r="I1984" s="1110" t="s">
        <v>10846</v>
      </c>
      <c r="J1984" s="1109">
        <v>0</v>
      </c>
      <c r="K1984" s="1109">
        <v>0</v>
      </c>
      <c r="L1984" s="1109">
        <v>0</v>
      </c>
      <c r="M1984" s="1109">
        <v>0</v>
      </c>
      <c r="N1984" s="1109">
        <v>0</v>
      </c>
      <c r="O1984" s="1109">
        <v>0</v>
      </c>
      <c r="P1984" s="1109">
        <v>0</v>
      </c>
      <c r="Q1984" s="1109">
        <v>0</v>
      </c>
    </row>
    <row r="1985" spans="1:17">
      <c r="A1985" s="1109">
        <v>17526</v>
      </c>
      <c r="B1985" s="1110" t="s">
        <v>0</v>
      </c>
      <c r="C1985" s="1109">
        <v>10.75</v>
      </c>
      <c r="D1985" s="1109">
        <v>9.85</v>
      </c>
      <c r="E1985" s="1109">
        <v>51</v>
      </c>
      <c r="F1985" s="1109">
        <v>0</v>
      </c>
      <c r="G1985" s="1110" t="s">
        <v>10737</v>
      </c>
      <c r="H1985" s="1110" t="s">
        <v>4654</v>
      </c>
      <c r="I1985" s="1110" t="s">
        <v>10847</v>
      </c>
      <c r="J1985" s="1109">
        <v>0</v>
      </c>
      <c r="K1985" s="1109">
        <v>0</v>
      </c>
      <c r="L1985" s="1109">
        <v>0</v>
      </c>
      <c r="M1985" s="1109">
        <v>0</v>
      </c>
      <c r="N1985" s="1109">
        <v>0</v>
      </c>
      <c r="O1985" s="1109">
        <v>0</v>
      </c>
      <c r="P1985" s="1109">
        <v>0</v>
      </c>
      <c r="Q1985" s="1109">
        <v>0</v>
      </c>
    </row>
    <row r="1986" spans="1:17">
      <c r="A1986" s="1109">
        <v>17527</v>
      </c>
      <c r="B1986" s="1110" t="s">
        <v>0</v>
      </c>
      <c r="C1986" s="1109">
        <v>10.75</v>
      </c>
      <c r="D1986" s="1109">
        <v>9.85</v>
      </c>
      <c r="E1986" s="1109">
        <v>51</v>
      </c>
      <c r="F1986" s="1109">
        <v>0</v>
      </c>
      <c r="G1986" s="1110" t="s">
        <v>10737</v>
      </c>
      <c r="H1986" s="1110" t="s">
        <v>4654</v>
      </c>
      <c r="I1986" s="1110" t="s">
        <v>10841</v>
      </c>
      <c r="J1986" s="1109">
        <v>0</v>
      </c>
      <c r="K1986" s="1109">
        <v>0</v>
      </c>
      <c r="L1986" s="1109">
        <v>0</v>
      </c>
      <c r="M1986" s="1109">
        <v>0</v>
      </c>
      <c r="N1986" s="1109">
        <v>0</v>
      </c>
      <c r="O1986" s="1109">
        <v>0</v>
      </c>
      <c r="P1986" s="1109">
        <v>0</v>
      </c>
      <c r="Q1986" s="1109">
        <v>0</v>
      </c>
    </row>
    <row r="1987" spans="1:17">
      <c r="A1987" s="1109">
        <v>17528</v>
      </c>
      <c r="B1987" s="1110" t="s">
        <v>0</v>
      </c>
      <c r="C1987" s="1109">
        <v>10.75</v>
      </c>
      <c r="D1987" s="1109">
        <v>9.85</v>
      </c>
      <c r="E1987" s="1109">
        <v>51</v>
      </c>
      <c r="F1987" s="1109">
        <v>0</v>
      </c>
      <c r="G1987" s="1110" t="s">
        <v>10737</v>
      </c>
      <c r="H1987" s="1110" t="s">
        <v>4654</v>
      </c>
      <c r="I1987" s="1110" t="s">
        <v>10760</v>
      </c>
      <c r="J1987" s="1109">
        <v>0</v>
      </c>
      <c r="K1987" s="1109">
        <v>0</v>
      </c>
      <c r="L1987" s="1109">
        <v>0</v>
      </c>
      <c r="M1987" s="1109">
        <v>0</v>
      </c>
      <c r="N1987" s="1109">
        <v>0</v>
      </c>
      <c r="O1987" s="1109">
        <v>0</v>
      </c>
      <c r="P1987" s="1109">
        <v>0</v>
      </c>
      <c r="Q1987" s="1109">
        <v>0</v>
      </c>
    </row>
    <row r="1988" spans="1:17">
      <c r="A1988" s="1109">
        <v>17529</v>
      </c>
      <c r="B1988" s="1110" t="s">
        <v>0</v>
      </c>
      <c r="C1988" s="1109">
        <v>10.75</v>
      </c>
      <c r="D1988" s="1109">
        <v>9.85</v>
      </c>
      <c r="E1988" s="1109">
        <v>51</v>
      </c>
      <c r="F1988" s="1109">
        <v>0</v>
      </c>
      <c r="G1988" s="1110" t="s">
        <v>10737</v>
      </c>
      <c r="H1988" s="1110" t="s">
        <v>4654</v>
      </c>
      <c r="I1988" s="1110" t="s">
        <v>10849</v>
      </c>
      <c r="J1988" s="1109">
        <v>0</v>
      </c>
      <c r="K1988" s="1109">
        <v>0</v>
      </c>
      <c r="L1988" s="1109">
        <v>0</v>
      </c>
      <c r="M1988" s="1109">
        <v>0</v>
      </c>
      <c r="N1988" s="1109">
        <v>0</v>
      </c>
      <c r="O1988" s="1109">
        <v>0</v>
      </c>
      <c r="P1988" s="1109">
        <v>0</v>
      </c>
      <c r="Q1988" s="1109">
        <v>0</v>
      </c>
    </row>
    <row r="1989" spans="1:17">
      <c r="A1989" s="1109">
        <v>17530</v>
      </c>
      <c r="B1989" s="1110" t="s">
        <v>0</v>
      </c>
      <c r="C1989" s="1109">
        <v>10.75</v>
      </c>
      <c r="D1989" s="1109">
        <v>9.85</v>
      </c>
      <c r="E1989" s="1109">
        <v>51</v>
      </c>
      <c r="F1989" s="1109">
        <v>0</v>
      </c>
      <c r="G1989" s="1110" t="s">
        <v>10737</v>
      </c>
      <c r="H1989" s="1110" t="s">
        <v>4654</v>
      </c>
      <c r="I1989" s="1110" t="s">
        <v>10848</v>
      </c>
      <c r="J1989" s="1109">
        <v>0</v>
      </c>
      <c r="K1989" s="1109">
        <v>0</v>
      </c>
      <c r="L1989" s="1109">
        <v>0</v>
      </c>
      <c r="M1989" s="1109">
        <v>0</v>
      </c>
      <c r="N1989" s="1109">
        <v>0</v>
      </c>
      <c r="O1989" s="1109">
        <v>0</v>
      </c>
      <c r="P1989" s="1109">
        <v>0</v>
      </c>
      <c r="Q1989" s="1109">
        <v>0</v>
      </c>
    </row>
    <row r="1990" spans="1:17">
      <c r="A1990" s="1109">
        <v>17531</v>
      </c>
      <c r="B1990" s="1110" t="s">
        <v>0</v>
      </c>
      <c r="C1990" s="1109">
        <v>10.75</v>
      </c>
      <c r="D1990" s="1109">
        <v>9.85</v>
      </c>
      <c r="E1990" s="1109">
        <v>51</v>
      </c>
      <c r="F1990" s="1109">
        <v>0</v>
      </c>
      <c r="G1990" s="1110" t="s">
        <v>10737</v>
      </c>
      <c r="H1990" s="1110" t="s">
        <v>4654</v>
      </c>
      <c r="I1990" s="1110" t="s">
        <v>10850</v>
      </c>
      <c r="J1990" s="1109">
        <v>0</v>
      </c>
      <c r="K1990" s="1109">
        <v>0</v>
      </c>
      <c r="L1990" s="1109">
        <v>0</v>
      </c>
      <c r="M1990" s="1109">
        <v>0</v>
      </c>
      <c r="N1990" s="1109">
        <v>0</v>
      </c>
      <c r="O1990" s="1109">
        <v>0</v>
      </c>
      <c r="P1990" s="1109">
        <v>0</v>
      </c>
      <c r="Q1990" s="1109">
        <v>0</v>
      </c>
    </row>
    <row r="1991" spans="1:17">
      <c r="A1991" s="1109">
        <v>17532</v>
      </c>
      <c r="B1991" s="1110" t="s">
        <v>0</v>
      </c>
      <c r="C1991" s="1109">
        <v>10.75</v>
      </c>
      <c r="D1991" s="1109">
        <v>9.85</v>
      </c>
      <c r="E1991" s="1109">
        <v>51</v>
      </c>
      <c r="F1991" s="1109">
        <v>0</v>
      </c>
      <c r="G1991" s="1110" t="s">
        <v>10737</v>
      </c>
      <c r="H1991" s="1110" t="s">
        <v>4654</v>
      </c>
      <c r="I1991" s="1110" t="s">
        <v>10832</v>
      </c>
      <c r="J1991" s="1109">
        <v>0</v>
      </c>
      <c r="K1991" s="1109">
        <v>0</v>
      </c>
      <c r="L1991" s="1109">
        <v>0</v>
      </c>
      <c r="M1991" s="1109">
        <v>0</v>
      </c>
      <c r="N1991" s="1109">
        <v>0</v>
      </c>
      <c r="O1991" s="1109">
        <v>0</v>
      </c>
      <c r="P1991" s="1109">
        <v>0</v>
      </c>
      <c r="Q1991" s="1109">
        <v>0</v>
      </c>
    </row>
    <row r="1992" spans="1:17">
      <c r="A1992" s="1109">
        <v>17533</v>
      </c>
      <c r="B1992" s="1110" t="s">
        <v>0</v>
      </c>
      <c r="C1992" s="1109">
        <v>10.75</v>
      </c>
      <c r="D1992" s="1109">
        <v>9.85</v>
      </c>
      <c r="E1992" s="1109">
        <v>51</v>
      </c>
      <c r="F1992" s="1109">
        <v>0</v>
      </c>
      <c r="G1992" s="1110" t="s">
        <v>10737</v>
      </c>
      <c r="H1992" s="1110" t="s">
        <v>4654</v>
      </c>
      <c r="I1992" s="1110" t="s">
        <v>10839</v>
      </c>
      <c r="J1992" s="1109">
        <v>0</v>
      </c>
      <c r="K1992" s="1109">
        <v>0</v>
      </c>
      <c r="L1992" s="1109">
        <v>0</v>
      </c>
      <c r="M1992" s="1109">
        <v>0</v>
      </c>
      <c r="N1992" s="1109">
        <v>0</v>
      </c>
      <c r="O1992" s="1109">
        <v>0</v>
      </c>
      <c r="P1992" s="1109">
        <v>0</v>
      </c>
      <c r="Q1992" s="1109">
        <v>0</v>
      </c>
    </row>
    <row r="1993" spans="1:17">
      <c r="A1993" s="1109">
        <v>17534</v>
      </c>
      <c r="B1993" s="1110" t="s">
        <v>0</v>
      </c>
      <c r="C1993" s="1109">
        <v>10.75</v>
      </c>
      <c r="D1993" s="1109">
        <v>9.85</v>
      </c>
      <c r="E1993" s="1109">
        <v>51</v>
      </c>
      <c r="F1993" s="1109">
        <v>0</v>
      </c>
      <c r="G1993" s="1110" t="s">
        <v>10838</v>
      </c>
      <c r="H1993" s="1110" t="s">
        <v>4654</v>
      </c>
      <c r="I1993" s="1110" t="s">
        <v>10760</v>
      </c>
      <c r="J1993" s="1109">
        <v>0</v>
      </c>
      <c r="K1993" s="1109">
        <v>0</v>
      </c>
      <c r="L1993" s="1109">
        <v>0</v>
      </c>
      <c r="M1993" s="1109">
        <v>0</v>
      </c>
      <c r="N1993" s="1109">
        <v>0</v>
      </c>
      <c r="O1993" s="1109">
        <v>0</v>
      </c>
      <c r="P1993" s="1109">
        <v>0</v>
      </c>
      <c r="Q1993" s="1109">
        <v>0</v>
      </c>
    </row>
    <row r="1994" spans="1:17">
      <c r="A1994" s="1109">
        <v>17535</v>
      </c>
      <c r="B1994" s="1110" t="s">
        <v>0</v>
      </c>
      <c r="C1994" s="1109">
        <v>10.75</v>
      </c>
      <c r="D1994" s="1109">
        <v>9.85</v>
      </c>
      <c r="E1994" s="1109">
        <v>51</v>
      </c>
      <c r="F1994" s="1109">
        <v>0</v>
      </c>
      <c r="G1994" s="1110" t="s">
        <v>10838</v>
      </c>
      <c r="H1994" s="1110" t="s">
        <v>4654</v>
      </c>
      <c r="I1994" s="1110" t="s">
        <v>10735</v>
      </c>
      <c r="J1994" s="1109">
        <v>0</v>
      </c>
      <c r="K1994" s="1109">
        <v>0</v>
      </c>
      <c r="L1994" s="1109">
        <v>0</v>
      </c>
      <c r="M1994" s="1109">
        <v>0</v>
      </c>
      <c r="N1994" s="1109">
        <v>0</v>
      </c>
      <c r="O1994" s="1109">
        <v>0</v>
      </c>
      <c r="P1994" s="1109">
        <v>0</v>
      </c>
      <c r="Q1994" s="1109">
        <v>0</v>
      </c>
    </row>
    <row r="1995" spans="1:17">
      <c r="A1995" s="1109">
        <v>17536</v>
      </c>
      <c r="B1995" s="1110" t="s">
        <v>0</v>
      </c>
      <c r="C1995" s="1109">
        <v>10.75</v>
      </c>
      <c r="D1995" s="1109">
        <v>9.85</v>
      </c>
      <c r="E1995" s="1109">
        <v>51</v>
      </c>
      <c r="F1995" s="1109">
        <v>0</v>
      </c>
      <c r="G1995" s="1110" t="s">
        <v>10753</v>
      </c>
      <c r="H1995" s="1110" t="s">
        <v>4654</v>
      </c>
      <c r="I1995" s="1110" t="s">
        <v>10846</v>
      </c>
      <c r="J1995" s="1109">
        <v>0</v>
      </c>
      <c r="K1995" s="1109">
        <v>0</v>
      </c>
      <c r="L1995" s="1109">
        <v>0</v>
      </c>
      <c r="M1995" s="1109">
        <v>0</v>
      </c>
      <c r="N1995" s="1109">
        <v>0</v>
      </c>
      <c r="O1995" s="1109">
        <v>0</v>
      </c>
      <c r="P1995" s="1109">
        <v>0</v>
      </c>
      <c r="Q1995" s="1109">
        <v>0</v>
      </c>
    </row>
    <row r="1996" spans="1:17">
      <c r="A1996" s="1109">
        <v>17537</v>
      </c>
      <c r="B1996" s="1110" t="s">
        <v>0</v>
      </c>
      <c r="C1996" s="1109">
        <v>10.75</v>
      </c>
      <c r="D1996" s="1109">
        <v>9.85</v>
      </c>
      <c r="E1996" s="1109">
        <v>51</v>
      </c>
      <c r="F1996" s="1109">
        <v>0</v>
      </c>
      <c r="G1996" s="1110" t="s">
        <v>10753</v>
      </c>
      <c r="H1996" s="1110" t="s">
        <v>4654</v>
      </c>
      <c r="I1996" s="1110" t="s">
        <v>10847</v>
      </c>
      <c r="J1996" s="1109">
        <v>0</v>
      </c>
      <c r="K1996" s="1109">
        <v>0</v>
      </c>
      <c r="L1996" s="1109">
        <v>0</v>
      </c>
      <c r="M1996" s="1109">
        <v>0</v>
      </c>
      <c r="N1996" s="1109">
        <v>0</v>
      </c>
      <c r="O1996" s="1109">
        <v>0</v>
      </c>
      <c r="P1996" s="1109">
        <v>0</v>
      </c>
      <c r="Q1996" s="1109">
        <v>0</v>
      </c>
    </row>
    <row r="1997" spans="1:17">
      <c r="A1997" s="1109">
        <v>17538</v>
      </c>
      <c r="B1997" s="1110" t="s">
        <v>0</v>
      </c>
      <c r="C1997" s="1109">
        <v>10.75</v>
      </c>
      <c r="D1997" s="1109">
        <v>9.85</v>
      </c>
      <c r="E1997" s="1109">
        <v>51</v>
      </c>
      <c r="F1997" s="1109">
        <v>0</v>
      </c>
      <c r="G1997" s="1110" t="s">
        <v>10753</v>
      </c>
      <c r="H1997" s="1110" t="s">
        <v>4654</v>
      </c>
      <c r="I1997" s="1110" t="s">
        <v>10841</v>
      </c>
      <c r="J1997" s="1109">
        <v>0</v>
      </c>
      <c r="K1997" s="1109">
        <v>0</v>
      </c>
      <c r="L1997" s="1109">
        <v>0</v>
      </c>
      <c r="M1997" s="1109">
        <v>0</v>
      </c>
      <c r="N1997" s="1109">
        <v>0</v>
      </c>
      <c r="O1997" s="1109">
        <v>0</v>
      </c>
      <c r="P1997" s="1109">
        <v>0</v>
      </c>
      <c r="Q1997" s="1109">
        <v>0</v>
      </c>
    </row>
    <row r="1998" spans="1:17">
      <c r="A1998" s="1109">
        <v>17539</v>
      </c>
      <c r="B1998" s="1110" t="s">
        <v>0</v>
      </c>
      <c r="C1998" s="1109">
        <v>10.75</v>
      </c>
      <c r="D1998" s="1109">
        <v>9.85</v>
      </c>
      <c r="E1998" s="1109">
        <v>51</v>
      </c>
      <c r="F1998" s="1109">
        <v>0</v>
      </c>
      <c r="G1998" s="1110" t="s">
        <v>10753</v>
      </c>
      <c r="H1998" s="1110" t="s">
        <v>4654</v>
      </c>
      <c r="I1998" s="1110" t="s">
        <v>10848</v>
      </c>
      <c r="J1998" s="1109">
        <v>0</v>
      </c>
      <c r="K1998" s="1109">
        <v>0</v>
      </c>
      <c r="L1998" s="1109">
        <v>0</v>
      </c>
      <c r="M1998" s="1109">
        <v>0</v>
      </c>
      <c r="N1998" s="1109">
        <v>0</v>
      </c>
      <c r="O1998" s="1109">
        <v>0</v>
      </c>
      <c r="P1998" s="1109">
        <v>0</v>
      </c>
      <c r="Q1998" s="1109">
        <v>0</v>
      </c>
    </row>
    <row r="1999" spans="1:17">
      <c r="A1999" s="1109">
        <v>17540</v>
      </c>
      <c r="B1999" s="1110" t="s">
        <v>0</v>
      </c>
      <c r="C1999" s="1109">
        <v>10.75</v>
      </c>
      <c r="D1999" s="1109">
        <v>9.85</v>
      </c>
      <c r="E1999" s="1109">
        <v>51</v>
      </c>
      <c r="F1999" s="1109">
        <v>0</v>
      </c>
      <c r="G1999" s="1110" t="s">
        <v>10753</v>
      </c>
      <c r="H1999" s="1110" t="s">
        <v>4654</v>
      </c>
      <c r="I1999" s="1110" t="s">
        <v>10849</v>
      </c>
      <c r="J1999" s="1109">
        <v>0</v>
      </c>
      <c r="K1999" s="1109">
        <v>0</v>
      </c>
      <c r="L1999" s="1109">
        <v>0</v>
      </c>
      <c r="M1999" s="1109">
        <v>0</v>
      </c>
      <c r="N1999" s="1109">
        <v>0</v>
      </c>
      <c r="O1999" s="1109">
        <v>0</v>
      </c>
      <c r="P1999" s="1109">
        <v>0</v>
      </c>
      <c r="Q1999" s="1109">
        <v>0</v>
      </c>
    </row>
    <row r="2000" spans="1:17">
      <c r="A2000" s="1109">
        <v>17541</v>
      </c>
      <c r="B2000" s="1110" t="s">
        <v>0</v>
      </c>
      <c r="C2000" s="1109">
        <v>10.75</v>
      </c>
      <c r="D2000" s="1109">
        <v>9.85</v>
      </c>
      <c r="E2000" s="1109">
        <v>51</v>
      </c>
      <c r="F2000" s="1109">
        <v>0</v>
      </c>
      <c r="G2000" s="1110" t="s">
        <v>10753</v>
      </c>
      <c r="H2000" s="1110" t="s">
        <v>4654</v>
      </c>
      <c r="I2000" s="1110" t="s">
        <v>10760</v>
      </c>
      <c r="J2000" s="1109">
        <v>0</v>
      </c>
      <c r="K2000" s="1109">
        <v>0</v>
      </c>
      <c r="L2000" s="1109">
        <v>0</v>
      </c>
      <c r="M2000" s="1109">
        <v>0</v>
      </c>
      <c r="N2000" s="1109">
        <v>0</v>
      </c>
      <c r="O2000" s="1109">
        <v>0</v>
      </c>
      <c r="P2000" s="1109">
        <v>0</v>
      </c>
      <c r="Q2000" s="1109">
        <v>0</v>
      </c>
    </row>
    <row r="2001" spans="1:17">
      <c r="A2001" s="1109">
        <v>17542</v>
      </c>
      <c r="B2001" s="1110" t="s">
        <v>0</v>
      </c>
      <c r="C2001" s="1109">
        <v>10.75</v>
      </c>
      <c r="D2001" s="1109">
        <v>9.85</v>
      </c>
      <c r="E2001" s="1109">
        <v>51</v>
      </c>
      <c r="F2001" s="1109">
        <v>0</v>
      </c>
      <c r="G2001" s="1110" t="s">
        <v>10753</v>
      </c>
      <c r="H2001" s="1110" t="s">
        <v>4654</v>
      </c>
      <c r="I2001" s="1110" t="s">
        <v>10735</v>
      </c>
      <c r="J2001" s="1109">
        <v>0</v>
      </c>
      <c r="K2001" s="1109">
        <v>0</v>
      </c>
      <c r="L2001" s="1109">
        <v>0</v>
      </c>
      <c r="M2001" s="1109">
        <v>0</v>
      </c>
      <c r="N2001" s="1109">
        <v>0</v>
      </c>
      <c r="O2001" s="1109">
        <v>0</v>
      </c>
      <c r="P2001" s="1109">
        <v>0</v>
      </c>
      <c r="Q2001" s="1109">
        <v>0</v>
      </c>
    </row>
    <row r="2002" spans="1:17">
      <c r="A2002" s="1109">
        <v>17543</v>
      </c>
      <c r="B2002" s="1110" t="s">
        <v>0</v>
      </c>
      <c r="C2002" s="1109">
        <v>10.75</v>
      </c>
      <c r="D2002" s="1109">
        <v>9.85</v>
      </c>
      <c r="E2002" s="1109">
        <v>51</v>
      </c>
      <c r="F2002" s="1109">
        <v>0</v>
      </c>
      <c r="G2002" s="1110" t="s">
        <v>10753</v>
      </c>
      <c r="H2002" s="1110" t="s">
        <v>4654</v>
      </c>
      <c r="I2002" s="1110" t="s">
        <v>10850</v>
      </c>
      <c r="J2002" s="1109">
        <v>0</v>
      </c>
      <c r="K2002" s="1109">
        <v>0</v>
      </c>
      <c r="L2002" s="1109">
        <v>0</v>
      </c>
      <c r="M2002" s="1109">
        <v>0</v>
      </c>
      <c r="N2002" s="1109">
        <v>0</v>
      </c>
      <c r="O2002" s="1109">
        <v>0</v>
      </c>
      <c r="P2002" s="1109">
        <v>0</v>
      </c>
      <c r="Q2002" s="1109">
        <v>0</v>
      </c>
    </row>
    <row r="2003" spans="1:17">
      <c r="A2003" s="1109">
        <v>17544</v>
      </c>
      <c r="B2003" s="1110" t="s">
        <v>0</v>
      </c>
      <c r="C2003" s="1109">
        <v>10.75</v>
      </c>
      <c r="D2003" s="1109">
        <v>9.85</v>
      </c>
      <c r="E2003" s="1109">
        <v>51</v>
      </c>
      <c r="F2003" s="1109">
        <v>0</v>
      </c>
      <c r="G2003" s="1110" t="s">
        <v>10753</v>
      </c>
      <c r="H2003" s="1110" t="s">
        <v>4654</v>
      </c>
      <c r="I2003" s="1110" t="s">
        <v>10832</v>
      </c>
      <c r="J2003" s="1109">
        <v>0</v>
      </c>
      <c r="K2003" s="1109">
        <v>0</v>
      </c>
      <c r="L2003" s="1109">
        <v>0</v>
      </c>
      <c r="M2003" s="1109">
        <v>0</v>
      </c>
      <c r="N2003" s="1109">
        <v>0</v>
      </c>
      <c r="O2003" s="1109">
        <v>0</v>
      </c>
      <c r="P2003" s="1109">
        <v>0</v>
      </c>
      <c r="Q2003" s="1109">
        <v>0</v>
      </c>
    </row>
    <row r="2004" spans="1:17">
      <c r="A2004" s="1109">
        <v>17545</v>
      </c>
      <c r="B2004" s="1110" t="s">
        <v>0</v>
      </c>
      <c r="C2004" s="1109">
        <v>10.75</v>
      </c>
      <c r="D2004" s="1109">
        <v>9.85</v>
      </c>
      <c r="E2004" s="1109">
        <v>51</v>
      </c>
      <c r="F2004" s="1109">
        <v>0</v>
      </c>
      <c r="G2004" s="1110" t="s">
        <v>10753</v>
      </c>
      <c r="H2004" s="1110" t="s">
        <v>4654</v>
      </c>
      <c r="I2004" s="1110" t="s">
        <v>10839</v>
      </c>
      <c r="J2004" s="1109">
        <v>0</v>
      </c>
      <c r="K2004" s="1109">
        <v>0</v>
      </c>
      <c r="L2004" s="1109">
        <v>0</v>
      </c>
      <c r="M2004" s="1109">
        <v>0</v>
      </c>
      <c r="N2004" s="1109">
        <v>0</v>
      </c>
      <c r="O2004" s="1109">
        <v>0</v>
      </c>
      <c r="P2004" s="1109">
        <v>0</v>
      </c>
      <c r="Q2004" s="1109">
        <v>0</v>
      </c>
    </row>
    <row r="2005" spans="1:17">
      <c r="A2005" s="1109">
        <v>17546</v>
      </c>
      <c r="B2005" s="1110" t="s">
        <v>0</v>
      </c>
      <c r="C2005" s="1109">
        <v>10.75</v>
      </c>
      <c r="D2005" s="1109">
        <v>9.85</v>
      </c>
      <c r="E2005" s="1109">
        <v>51</v>
      </c>
      <c r="F2005" s="1109">
        <v>0</v>
      </c>
      <c r="G2005" s="1110" t="s">
        <v>10734</v>
      </c>
      <c r="H2005" s="1110" t="s">
        <v>4654</v>
      </c>
      <c r="I2005" s="1110" t="s">
        <v>10847</v>
      </c>
      <c r="J2005" s="1109">
        <v>0</v>
      </c>
      <c r="K2005" s="1109">
        <v>0</v>
      </c>
      <c r="L2005" s="1109">
        <v>0</v>
      </c>
      <c r="M2005" s="1109">
        <v>0</v>
      </c>
      <c r="N2005" s="1109">
        <v>0</v>
      </c>
      <c r="O2005" s="1109">
        <v>0</v>
      </c>
      <c r="P2005" s="1109">
        <v>0</v>
      </c>
      <c r="Q2005" s="1109">
        <v>0</v>
      </c>
    </row>
    <row r="2006" spans="1:17">
      <c r="A2006" s="1109">
        <v>17547</v>
      </c>
      <c r="B2006" s="1110" t="s">
        <v>0</v>
      </c>
      <c r="C2006" s="1109">
        <v>10.75</v>
      </c>
      <c r="D2006" s="1109">
        <v>9.85</v>
      </c>
      <c r="E2006" s="1109">
        <v>51</v>
      </c>
      <c r="F2006" s="1109">
        <v>0</v>
      </c>
      <c r="G2006" s="1110" t="s">
        <v>10734</v>
      </c>
      <c r="H2006" s="1110" t="s">
        <v>4654</v>
      </c>
      <c r="I2006" s="1110" t="s">
        <v>10760</v>
      </c>
      <c r="J2006" s="1109">
        <v>0</v>
      </c>
      <c r="K2006" s="1109">
        <v>0</v>
      </c>
      <c r="L2006" s="1109">
        <v>0</v>
      </c>
      <c r="M2006" s="1109">
        <v>0</v>
      </c>
      <c r="N2006" s="1109">
        <v>0</v>
      </c>
      <c r="O2006" s="1109">
        <v>0</v>
      </c>
      <c r="P2006" s="1109">
        <v>0</v>
      </c>
      <c r="Q2006" s="1109">
        <v>0</v>
      </c>
    </row>
    <row r="2007" spans="1:17">
      <c r="A2007" s="1109">
        <v>17548</v>
      </c>
      <c r="B2007" s="1110" t="s">
        <v>0</v>
      </c>
      <c r="C2007" s="1109">
        <v>10.75</v>
      </c>
      <c r="D2007" s="1109">
        <v>9.85</v>
      </c>
      <c r="E2007" s="1109">
        <v>51</v>
      </c>
      <c r="F2007" s="1109">
        <v>0</v>
      </c>
      <c r="G2007" s="1110" t="s">
        <v>10734</v>
      </c>
      <c r="H2007" s="1110" t="s">
        <v>4654</v>
      </c>
      <c r="I2007" s="1110" t="s">
        <v>10849</v>
      </c>
      <c r="J2007" s="1109">
        <v>0</v>
      </c>
      <c r="K2007" s="1109">
        <v>0</v>
      </c>
      <c r="L2007" s="1109">
        <v>0</v>
      </c>
      <c r="M2007" s="1109">
        <v>0</v>
      </c>
      <c r="N2007" s="1109">
        <v>0</v>
      </c>
      <c r="O2007" s="1109">
        <v>0</v>
      </c>
      <c r="P2007" s="1109">
        <v>0</v>
      </c>
      <c r="Q2007" s="1109">
        <v>0</v>
      </c>
    </row>
    <row r="2008" spans="1:17">
      <c r="A2008" s="1109">
        <v>17549</v>
      </c>
      <c r="B2008" s="1110" t="s">
        <v>0</v>
      </c>
      <c r="C2008" s="1109">
        <v>10.75</v>
      </c>
      <c r="D2008" s="1109">
        <v>9.85</v>
      </c>
      <c r="E2008" s="1109">
        <v>51</v>
      </c>
      <c r="F2008" s="1109">
        <v>0</v>
      </c>
      <c r="G2008" s="1110" t="s">
        <v>10734</v>
      </c>
      <c r="H2008" s="1110" t="s">
        <v>4654</v>
      </c>
      <c r="I2008" s="1110" t="s">
        <v>10735</v>
      </c>
      <c r="J2008" s="1109">
        <v>0</v>
      </c>
      <c r="K2008" s="1109">
        <v>0</v>
      </c>
      <c r="L2008" s="1109">
        <v>0</v>
      </c>
      <c r="M2008" s="1109">
        <v>0</v>
      </c>
      <c r="N2008" s="1109">
        <v>0</v>
      </c>
      <c r="O2008" s="1109">
        <v>0</v>
      </c>
      <c r="P2008" s="1109">
        <v>0</v>
      </c>
      <c r="Q2008" s="1109">
        <v>0</v>
      </c>
    </row>
    <row r="2009" spans="1:17">
      <c r="A2009" s="1109">
        <v>17550</v>
      </c>
      <c r="B2009" s="1110" t="s">
        <v>0</v>
      </c>
      <c r="C2009" s="1109">
        <v>10.75</v>
      </c>
      <c r="D2009" s="1109">
        <v>9.85</v>
      </c>
      <c r="E2009" s="1109">
        <v>51</v>
      </c>
      <c r="F2009" s="1109">
        <v>0</v>
      </c>
      <c r="G2009" s="1110" t="s">
        <v>10734</v>
      </c>
      <c r="H2009" s="1110" t="s">
        <v>4654</v>
      </c>
      <c r="I2009" s="1110" t="s">
        <v>10850</v>
      </c>
      <c r="J2009" s="1109">
        <v>0</v>
      </c>
      <c r="K2009" s="1109">
        <v>0</v>
      </c>
      <c r="L2009" s="1109">
        <v>0</v>
      </c>
      <c r="M2009" s="1109">
        <v>0</v>
      </c>
      <c r="N2009" s="1109">
        <v>0</v>
      </c>
      <c r="O2009" s="1109">
        <v>0</v>
      </c>
      <c r="P2009" s="1109">
        <v>0</v>
      </c>
      <c r="Q2009" s="1109">
        <v>0</v>
      </c>
    </row>
    <row r="2010" spans="1:17">
      <c r="A2010" s="1109">
        <v>17551</v>
      </c>
      <c r="B2010" s="1110" t="s">
        <v>0</v>
      </c>
      <c r="C2010" s="1109">
        <v>10.75</v>
      </c>
      <c r="D2010" s="1109">
        <v>9.85</v>
      </c>
      <c r="E2010" s="1109">
        <v>51</v>
      </c>
      <c r="F2010" s="1109">
        <v>0</v>
      </c>
      <c r="G2010" s="1110" t="s">
        <v>10775</v>
      </c>
      <c r="H2010" s="1110" t="s">
        <v>4654</v>
      </c>
      <c r="I2010" s="1110" t="s">
        <v>10847</v>
      </c>
      <c r="J2010" s="1109">
        <v>0</v>
      </c>
      <c r="K2010" s="1109">
        <v>0</v>
      </c>
      <c r="L2010" s="1109">
        <v>0</v>
      </c>
      <c r="M2010" s="1109">
        <v>0</v>
      </c>
      <c r="N2010" s="1109">
        <v>0</v>
      </c>
      <c r="O2010" s="1109">
        <v>0</v>
      </c>
      <c r="P2010" s="1109">
        <v>0</v>
      </c>
      <c r="Q2010" s="1109">
        <v>0</v>
      </c>
    </row>
    <row r="2011" spans="1:17">
      <c r="A2011" s="1109">
        <v>17552</v>
      </c>
      <c r="B2011" s="1110" t="s">
        <v>0</v>
      </c>
      <c r="C2011" s="1109">
        <v>10.75</v>
      </c>
      <c r="D2011" s="1109">
        <v>9.85</v>
      </c>
      <c r="E2011" s="1109">
        <v>51</v>
      </c>
      <c r="F2011" s="1109">
        <v>0</v>
      </c>
      <c r="G2011" s="1110" t="s">
        <v>10775</v>
      </c>
      <c r="H2011" s="1110" t="s">
        <v>4654</v>
      </c>
      <c r="I2011" s="1110" t="s">
        <v>10760</v>
      </c>
      <c r="J2011" s="1109">
        <v>0</v>
      </c>
      <c r="K2011" s="1109">
        <v>0</v>
      </c>
      <c r="L2011" s="1109">
        <v>0</v>
      </c>
      <c r="M2011" s="1109">
        <v>0</v>
      </c>
      <c r="N2011" s="1109">
        <v>0</v>
      </c>
      <c r="O2011" s="1109">
        <v>0</v>
      </c>
      <c r="P2011" s="1109">
        <v>0</v>
      </c>
      <c r="Q2011" s="1109">
        <v>0</v>
      </c>
    </row>
    <row r="2012" spans="1:17">
      <c r="A2012" s="1109">
        <v>17553</v>
      </c>
      <c r="B2012" s="1110" t="s">
        <v>0</v>
      </c>
      <c r="C2012" s="1109">
        <v>10.75</v>
      </c>
      <c r="D2012" s="1109">
        <v>9.85</v>
      </c>
      <c r="E2012" s="1109">
        <v>51</v>
      </c>
      <c r="F2012" s="1109">
        <v>0</v>
      </c>
      <c r="G2012" s="1110" t="s">
        <v>10775</v>
      </c>
      <c r="H2012" s="1110" t="s">
        <v>4654</v>
      </c>
      <c r="I2012" s="1110" t="s">
        <v>10849</v>
      </c>
      <c r="J2012" s="1109">
        <v>0</v>
      </c>
      <c r="K2012" s="1109">
        <v>0</v>
      </c>
      <c r="L2012" s="1109">
        <v>0</v>
      </c>
      <c r="M2012" s="1109">
        <v>0</v>
      </c>
      <c r="N2012" s="1109">
        <v>0</v>
      </c>
      <c r="O2012" s="1109">
        <v>0</v>
      </c>
      <c r="P2012" s="1109">
        <v>0</v>
      </c>
      <c r="Q2012" s="1109">
        <v>0</v>
      </c>
    </row>
    <row r="2013" spans="1:17">
      <c r="A2013" s="1109">
        <v>17554</v>
      </c>
      <c r="B2013" s="1110" t="s">
        <v>0</v>
      </c>
      <c r="C2013" s="1109">
        <v>10.75</v>
      </c>
      <c r="D2013" s="1109">
        <v>9.85</v>
      </c>
      <c r="E2013" s="1109">
        <v>51</v>
      </c>
      <c r="F2013" s="1109">
        <v>0</v>
      </c>
      <c r="G2013" s="1110" t="s">
        <v>10775</v>
      </c>
      <c r="H2013" s="1110" t="s">
        <v>4654</v>
      </c>
      <c r="I2013" s="1110" t="s">
        <v>10735</v>
      </c>
      <c r="J2013" s="1109">
        <v>0</v>
      </c>
      <c r="K2013" s="1109">
        <v>0</v>
      </c>
      <c r="L2013" s="1109">
        <v>0</v>
      </c>
      <c r="M2013" s="1109">
        <v>0</v>
      </c>
      <c r="N2013" s="1109">
        <v>0</v>
      </c>
      <c r="O2013" s="1109">
        <v>0</v>
      </c>
      <c r="P2013" s="1109">
        <v>0</v>
      </c>
      <c r="Q2013" s="1109">
        <v>0</v>
      </c>
    </row>
    <row r="2014" spans="1:17">
      <c r="A2014" s="1109">
        <v>17555</v>
      </c>
      <c r="B2014" s="1110" t="s">
        <v>0</v>
      </c>
      <c r="C2014" s="1109">
        <v>10.75</v>
      </c>
      <c r="D2014" s="1109">
        <v>9.85</v>
      </c>
      <c r="E2014" s="1109">
        <v>51</v>
      </c>
      <c r="F2014" s="1109">
        <v>0</v>
      </c>
      <c r="G2014" s="1110" t="s">
        <v>10775</v>
      </c>
      <c r="H2014" s="1110" t="s">
        <v>4654</v>
      </c>
      <c r="I2014" s="1110" t="s">
        <v>10850</v>
      </c>
      <c r="J2014" s="1109">
        <v>0</v>
      </c>
      <c r="K2014" s="1109">
        <v>0</v>
      </c>
      <c r="L2014" s="1109">
        <v>0</v>
      </c>
      <c r="M2014" s="1109">
        <v>0</v>
      </c>
      <c r="N2014" s="1109">
        <v>0</v>
      </c>
      <c r="O2014" s="1109">
        <v>0</v>
      </c>
      <c r="P2014" s="1109">
        <v>0</v>
      </c>
      <c r="Q2014" s="1109">
        <v>0</v>
      </c>
    </row>
    <row r="2015" spans="1:17">
      <c r="A2015" s="1109">
        <v>17556</v>
      </c>
      <c r="B2015" s="1110" t="s">
        <v>0</v>
      </c>
      <c r="C2015" s="1109">
        <v>10.75</v>
      </c>
      <c r="D2015" s="1109">
        <v>9.85</v>
      </c>
      <c r="E2015" s="1109">
        <v>51</v>
      </c>
      <c r="F2015" s="1109">
        <v>0</v>
      </c>
      <c r="G2015" s="1110" t="s">
        <v>10779</v>
      </c>
      <c r="H2015" s="1110" t="s">
        <v>4654</v>
      </c>
      <c r="I2015" s="1110" t="s">
        <v>10846</v>
      </c>
      <c r="J2015" s="1109">
        <v>0</v>
      </c>
      <c r="K2015" s="1109">
        <v>0</v>
      </c>
      <c r="L2015" s="1109">
        <v>0</v>
      </c>
      <c r="M2015" s="1109">
        <v>0</v>
      </c>
      <c r="N2015" s="1109">
        <v>0</v>
      </c>
      <c r="O2015" s="1109">
        <v>0</v>
      </c>
      <c r="P2015" s="1109">
        <v>0</v>
      </c>
      <c r="Q2015" s="1109">
        <v>0</v>
      </c>
    </row>
    <row r="2016" spans="1:17">
      <c r="A2016" s="1109">
        <v>17557</v>
      </c>
      <c r="B2016" s="1110" t="s">
        <v>0</v>
      </c>
      <c r="C2016" s="1109">
        <v>10.75</v>
      </c>
      <c r="D2016" s="1109">
        <v>9.85</v>
      </c>
      <c r="E2016" s="1109">
        <v>51</v>
      </c>
      <c r="F2016" s="1109">
        <v>0</v>
      </c>
      <c r="G2016" s="1110" t="s">
        <v>10779</v>
      </c>
      <c r="H2016" s="1110" t="s">
        <v>4654</v>
      </c>
      <c r="I2016" s="1110" t="s">
        <v>10847</v>
      </c>
      <c r="J2016" s="1109">
        <v>0</v>
      </c>
      <c r="K2016" s="1109">
        <v>0</v>
      </c>
      <c r="L2016" s="1109">
        <v>0</v>
      </c>
      <c r="M2016" s="1109">
        <v>0</v>
      </c>
      <c r="N2016" s="1109">
        <v>0</v>
      </c>
      <c r="O2016" s="1109">
        <v>0</v>
      </c>
      <c r="P2016" s="1109">
        <v>0</v>
      </c>
      <c r="Q2016" s="1109">
        <v>0</v>
      </c>
    </row>
    <row r="2017" spans="1:17">
      <c r="A2017" s="1109">
        <v>17558</v>
      </c>
      <c r="B2017" s="1110" t="s">
        <v>0</v>
      </c>
      <c r="C2017" s="1109">
        <v>10.75</v>
      </c>
      <c r="D2017" s="1109">
        <v>9.85</v>
      </c>
      <c r="E2017" s="1109">
        <v>51</v>
      </c>
      <c r="F2017" s="1109">
        <v>0</v>
      </c>
      <c r="G2017" s="1110" t="s">
        <v>10779</v>
      </c>
      <c r="H2017" s="1110" t="s">
        <v>4654</v>
      </c>
      <c r="I2017" s="1110" t="s">
        <v>10841</v>
      </c>
      <c r="J2017" s="1109">
        <v>0</v>
      </c>
      <c r="K2017" s="1109">
        <v>0</v>
      </c>
      <c r="L2017" s="1109">
        <v>0</v>
      </c>
      <c r="M2017" s="1109">
        <v>0</v>
      </c>
      <c r="N2017" s="1109">
        <v>0</v>
      </c>
      <c r="O2017" s="1109">
        <v>0</v>
      </c>
      <c r="P2017" s="1109">
        <v>0</v>
      </c>
      <c r="Q2017" s="1109">
        <v>0</v>
      </c>
    </row>
    <row r="2018" spans="1:17">
      <c r="A2018" s="1109">
        <v>17559</v>
      </c>
      <c r="B2018" s="1110" t="s">
        <v>0</v>
      </c>
      <c r="C2018" s="1109">
        <v>10.75</v>
      </c>
      <c r="D2018" s="1109">
        <v>9.85</v>
      </c>
      <c r="E2018" s="1109">
        <v>51</v>
      </c>
      <c r="F2018" s="1109">
        <v>0</v>
      </c>
      <c r="G2018" s="1110" t="s">
        <v>10779</v>
      </c>
      <c r="H2018" s="1110" t="s">
        <v>4654</v>
      </c>
      <c r="I2018" s="1110" t="s">
        <v>10760</v>
      </c>
      <c r="J2018" s="1109">
        <v>0</v>
      </c>
      <c r="K2018" s="1109">
        <v>0</v>
      </c>
      <c r="L2018" s="1109">
        <v>0</v>
      </c>
      <c r="M2018" s="1109">
        <v>0</v>
      </c>
      <c r="N2018" s="1109">
        <v>0</v>
      </c>
      <c r="O2018" s="1109">
        <v>0</v>
      </c>
      <c r="P2018" s="1109">
        <v>0</v>
      </c>
      <c r="Q2018" s="1109">
        <v>0</v>
      </c>
    </row>
    <row r="2019" spans="1:17">
      <c r="A2019" s="1109">
        <v>17560</v>
      </c>
      <c r="B2019" s="1110" t="s">
        <v>0</v>
      </c>
      <c r="C2019" s="1109">
        <v>10.75</v>
      </c>
      <c r="D2019" s="1109">
        <v>9.85</v>
      </c>
      <c r="E2019" s="1109">
        <v>51</v>
      </c>
      <c r="F2019" s="1109">
        <v>0</v>
      </c>
      <c r="G2019" s="1110" t="s">
        <v>10779</v>
      </c>
      <c r="H2019" s="1110" t="s">
        <v>4654</v>
      </c>
      <c r="I2019" s="1110" t="s">
        <v>10735</v>
      </c>
      <c r="J2019" s="1109">
        <v>0</v>
      </c>
      <c r="K2019" s="1109">
        <v>0</v>
      </c>
      <c r="L2019" s="1109">
        <v>0</v>
      </c>
      <c r="M2019" s="1109">
        <v>0</v>
      </c>
      <c r="N2019" s="1109">
        <v>0</v>
      </c>
      <c r="O2019" s="1109">
        <v>0</v>
      </c>
      <c r="P2019" s="1109">
        <v>0</v>
      </c>
      <c r="Q2019" s="1109">
        <v>0</v>
      </c>
    </row>
    <row r="2020" spans="1:17">
      <c r="A2020" s="1109">
        <v>17561</v>
      </c>
      <c r="B2020" s="1110" t="s">
        <v>0</v>
      </c>
      <c r="C2020" s="1109">
        <v>10.75</v>
      </c>
      <c r="D2020" s="1109">
        <v>9.85</v>
      </c>
      <c r="E2020" s="1109">
        <v>51</v>
      </c>
      <c r="F2020" s="1109">
        <v>0</v>
      </c>
      <c r="G2020" s="1110" t="s">
        <v>10779</v>
      </c>
      <c r="H2020" s="1110" t="s">
        <v>4654</v>
      </c>
      <c r="I2020" s="1110" t="s">
        <v>10837</v>
      </c>
      <c r="J2020" s="1109">
        <v>0</v>
      </c>
      <c r="K2020" s="1109">
        <v>0</v>
      </c>
      <c r="L2020" s="1109">
        <v>0</v>
      </c>
      <c r="M2020" s="1109">
        <v>0</v>
      </c>
      <c r="N2020" s="1109">
        <v>0</v>
      </c>
      <c r="O2020" s="1109">
        <v>0</v>
      </c>
      <c r="P2020" s="1109">
        <v>0</v>
      </c>
      <c r="Q2020" s="1109">
        <v>0</v>
      </c>
    </row>
    <row r="2021" spans="1:17">
      <c r="A2021" s="1109">
        <v>17562</v>
      </c>
      <c r="B2021" s="1110" t="s">
        <v>0</v>
      </c>
      <c r="C2021" s="1109">
        <v>10.75</v>
      </c>
      <c r="D2021" s="1109">
        <v>9.85</v>
      </c>
      <c r="E2021" s="1109">
        <v>51</v>
      </c>
      <c r="F2021" s="1109">
        <v>0</v>
      </c>
      <c r="G2021" s="1110" t="s">
        <v>10779</v>
      </c>
      <c r="H2021" s="1110" t="s">
        <v>4654</v>
      </c>
      <c r="I2021" s="1110" t="s">
        <v>10850</v>
      </c>
      <c r="J2021" s="1109">
        <v>0</v>
      </c>
      <c r="K2021" s="1109">
        <v>0</v>
      </c>
      <c r="L2021" s="1109">
        <v>0</v>
      </c>
      <c r="M2021" s="1109">
        <v>0</v>
      </c>
      <c r="N2021" s="1109">
        <v>0</v>
      </c>
      <c r="O2021" s="1109">
        <v>0</v>
      </c>
      <c r="P2021" s="1109">
        <v>0</v>
      </c>
      <c r="Q2021" s="1109">
        <v>0</v>
      </c>
    </row>
    <row r="2022" spans="1:17">
      <c r="A2022" s="1109">
        <v>17563</v>
      </c>
      <c r="B2022" s="1110" t="s">
        <v>0</v>
      </c>
      <c r="C2022" s="1109">
        <v>10.75</v>
      </c>
      <c r="D2022" s="1109">
        <v>9.85</v>
      </c>
      <c r="E2022" s="1109">
        <v>51</v>
      </c>
      <c r="F2022" s="1109">
        <v>0</v>
      </c>
      <c r="G2022" s="1110" t="s">
        <v>10779</v>
      </c>
      <c r="H2022" s="1110" t="s">
        <v>4654</v>
      </c>
      <c r="I2022" s="1110" t="s">
        <v>10832</v>
      </c>
      <c r="J2022" s="1109">
        <v>0</v>
      </c>
      <c r="K2022" s="1109">
        <v>0</v>
      </c>
      <c r="L2022" s="1109">
        <v>0</v>
      </c>
      <c r="M2022" s="1109">
        <v>0</v>
      </c>
      <c r="N2022" s="1109">
        <v>0</v>
      </c>
      <c r="O2022" s="1109">
        <v>0</v>
      </c>
      <c r="P2022" s="1109">
        <v>0</v>
      </c>
      <c r="Q2022" s="1109">
        <v>0</v>
      </c>
    </row>
    <row r="2023" spans="1:17">
      <c r="A2023" s="1109">
        <v>17564</v>
      </c>
      <c r="B2023" s="1110" t="s">
        <v>0</v>
      </c>
      <c r="C2023" s="1109">
        <v>10.75</v>
      </c>
      <c r="D2023" s="1109">
        <v>9.85</v>
      </c>
      <c r="E2023" s="1109">
        <v>51</v>
      </c>
      <c r="F2023" s="1109">
        <v>0</v>
      </c>
      <c r="G2023" s="1110" t="s">
        <v>10779</v>
      </c>
      <c r="H2023" s="1110" t="s">
        <v>4654</v>
      </c>
      <c r="I2023" s="1110" t="s">
        <v>10839</v>
      </c>
      <c r="J2023" s="1109">
        <v>0</v>
      </c>
      <c r="K2023" s="1109">
        <v>0</v>
      </c>
      <c r="L2023" s="1109">
        <v>0</v>
      </c>
      <c r="M2023" s="1109">
        <v>0</v>
      </c>
      <c r="N2023" s="1109">
        <v>0</v>
      </c>
      <c r="O2023" s="1109">
        <v>0</v>
      </c>
      <c r="P2023" s="1109">
        <v>0</v>
      </c>
      <c r="Q2023" s="1109">
        <v>0</v>
      </c>
    </row>
    <row r="2024" spans="1:17">
      <c r="A2024" s="1109">
        <v>17565</v>
      </c>
      <c r="B2024" s="1110" t="s">
        <v>0</v>
      </c>
      <c r="C2024" s="1109">
        <v>10.75</v>
      </c>
      <c r="D2024" s="1109">
        <v>9.85</v>
      </c>
      <c r="E2024" s="1109">
        <v>51</v>
      </c>
      <c r="F2024" s="1109">
        <v>0</v>
      </c>
      <c r="G2024" s="1110" t="s">
        <v>10739</v>
      </c>
      <c r="H2024" s="1110" t="s">
        <v>4654</v>
      </c>
      <c r="I2024" s="1110" t="s">
        <v>10846</v>
      </c>
      <c r="J2024" s="1109">
        <v>0</v>
      </c>
      <c r="K2024" s="1109">
        <v>0</v>
      </c>
      <c r="L2024" s="1109">
        <v>0</v>
      </c>
      <c r="M2024" s="1109">
        <v>0</v>
      </c>
      <c r="N2024" s="1109">
        <v>0</v>
      </c>
      <c r="O2024" s="1109">
        <v>0</v>
      </c>
      <c r="P2024" s="1109">
        <v>0</v>
      </c>
      <c r="Q2024" s="1109">
        <v>0</v>
      </c>
    </row>
    <row r="2025" spans="1:17">
      <c r="A2025" s="1109">
        <v>17566</v>
      </c>
      <c r="B2025" s="1110" t="s">
        <v>0</v>
      </c>
      <c r="C2025" s="1109">
        <v>10.75</v>
      </c>
      <c r="D2025" s="1109">
        <v>9.85</v>
      </c>
      <c r="E2025" s="1109">
        <v>51</v>
      </c>
      <c r="F2025" s="1109">
        <v>0</v>
      </c>
      <c r="G2025" s="1110" t="s">
        <v>10739</v>
      </c>
      <c r="H2025" s="1110" t="s">
        <v>4654</v>
      </c>
      <c r="I2025" s="1110" t="s">
        <v>10847</v>
      </c>
      <c r="J2025" s="1109">
        <v>0</v>
      </c>
      <c r="K2025" s="1109">
        <v>0</v>
      </c>
      <c r="L2025" s="1109">
        <v>0</v>
      </c>
      <c r="M2025" s="1109">
        <v>0</v>
      </c>
      <c r="N2025" s="1109">
        <v>0</v>
      </c>
      <c r="O2025" s="1109">
        <v>0</v>
      </c>
      <c r="P2025" s="1109">
        <v>0</v>
      </c>
      <c r="Q2025" s="1109">
        <v>0</v>
      </c>
    </row>
    <row r="2026" spans="1:17">
      <c r="A2026" s="1109">
        <v>17567</v>
      </c>
      <c r="B2026" s="1110" t="s">
        <v>0</v>
      </c>
      <c r="C2026" s="1109">
        <v>10.75</v>
      </c>
      <c r="D2026" s="1109">
        <v>9.85</v>
      </c>
      <c r="E2026" s="1109">
        <v>51</v>
      </c>
      <c r="F2026" s="1109">
        <v>0</v>
      </c>
      <c r="G2026" s="1110" t="s">
        <v>10739</v>
      </c>
      <c r="H2026" s="1110" t="s">
        <v>4654</v>
      </c>
      <c r="I2026" s="1110" t="s">
        <v>10841</v>
      </c>
      <c r="J2026" s="1109">
        <v>0</v>
      </c>
      <c r="K2026" s="1109">
        <v>0</v>
      </c>
      <c r="L2026" s="1109">
        <v>0</v>
      </c>
      <c r="M2026" s="1109">
        <v>0</v>
      </c>
      <c r="N2026" s="1109">
        <v>0</v>
      </c>
      <c r="O2026" s="1109">
        <v>0</v>
      </c>
      <c r="P2026" s="1109">
        <v>0</v>
      </c>
      <c r="Q2026" s="1109">
        <v>0</v>
      </c>
    </row>
    <row r="2027" spans="1:17">
      <c r="A2027" s="1109">
        <v>17568</v>
      </c>
      <c r="B2027" s="1110" t="s">
        <v>0</v>
      </c>
      <c r="C2027" s="1109">
        <v>10.75</v>
      </c>
      <c r="D2027" s="1109">
        <v>9.85</v>
      </c>
      <c r="E2027" s="1109">
        <v>51</v>
      </c>
      <c r="F2027" s="1109">
        <v>0</v>
      </c>
      <c r="G2027" s="1110" t="s">
        <v>10739</v>
      </c>
      <c r="H2027" s="1110" t="s">
        <v>4654</v>
      </c>
      <c r="I2027" s="1110" t="s">
        <v>10760</v>
      </c>
      <c r="J2027" s="1109">
        <v>0</v>
      </c>
      <c r="K2027" s="1109">
        <v>0</v>
      </c>
      <c r="L2027" s="1109">
        <v>0</v>
      </c>
      <c r="M2027" s="1109">
        <v>0</v>
      </c>
      <c r="N2027" s="1109">
        <v>0</v>
      </c>
      <c r="O2027" s="1109">
        <v>0</v>
      </c>
      <c r="P2027" s="1109">
        <v>0</v>
      </c>
      <c r="Q2027" s="1109">
        <v>0</v>
      </c>
    </row>
    <row r="2028" spans="1:17">
      <c r="A2028" s="1109">
        <v>17569</v>
      </c>
      <c r="B2028" s="1110" t="s">
        <v>0</v>
      </c>
      <c r="C2028" s="1109">
        <v>10.75</v>
      </c>
      <c r="D2028" s="1109">
        <v>9.85</v>
      </c>
      <c r="E2028" s="1109">
        <v>51</v>
      </c>
      <c r="F2028" s="1109">
        <v>0</v>
      </c>
      <c r="G2028" s="1110" t="s">
        <v>10739</v>
      </c>
      <c r="H2028" s="1110" t="s">
        <v>4654</v>
      </c>
      <c r="I2028" s="1110" t="s">
        <v>10735</v>
      </c>
      <c r="J2028" s="1109">
        <v>0</v>
      </c>
      <c r="K2028" s="1109">
        <v>0</v>
      </c>
      <c r="L2028" s="1109">
        <v>0</v>
      </c>
      <c r="M2028" s="1109">
        <v>0</v>
      </c>
      <c r="N2028" s="1109">
        <v>0</v>
      </c>
      <c r="O2028" s="1109">
        <v>0</v>
      </c>
      <c r="P2028" s="1109">
        <v>0</v>
      </c>
      <c r="Q2028" s="1109">
        <v>0</v>
      </c>
    </row>
    <row r="2029" spans="1:17">
      <c r="A2029" s="1109">
        <v>17570</v>
      </c>
      <c r="B2029" s="1110" t="s">
        <v>0</v>
      </c>
      <c r="C2029" s="1109">
        <v>10.75</v>
      </c>
      <c r="D2029" s="1109">
        <v>9.85</v>
      </c>
      <c r="E2029" s="1109">
        <v>51</v>
      </c>
      <c r="F2029" s="1109">
        <v>0</v>
      </c>
      <c r="G2029" s="1110" t="s">
        <v>10739</v>
      </c>
      <c r="H2029" s="1110" t="s">
        <v>4654</v>
      </c>
      <c r="I2029" s="1110" t="s">
        <v>10850</v>
      </c>
      <c r="J2029" s="1109">
        <v>0</v>
      </c>
      <c r="K2029" s="1109">
        <v>0</v>
      </c>
      <c r="L2029" s="1109">
        <v>0</v>
      </c>
      <c r="M2029" s="1109">
        <v>0</v>
      </c>
      <c r="N2029" s="1109">
        <v>0</v>
      </c>
      <c r="O2029" s="1109">
        <v>0</v>
      </c>
      <c r="P2029" s="1109">
        <v>0</v>
      </c>
      <c r="Q2029" s="1109">
        <v>0</v>
      </c>
    </row>
    <row r="2030" spans="1:17">
      <c r="A2030" s="1109">
        <v>17571</v>
      </c>
      <c r="B2030" s="1110" t="s">
        <v>0</v>
      </c>
      <c r="C2030" s="1109">
        <v>10.75</v>
      </c>
      <c r="D2030" s="1109">
        <v>9.85</v>
      </c>
      <c r="E2030" s="1109">
        <v>51</v>
      </c>
      <c r="F2030" s="1109">
        <v>0</v>
      </c>
      <c r="G2030" s="1110" t="s">
        <v>10739</v>
      </c>
      <c r="H2030" s="1110" t="s">
        <v>4654</v>
      </c>
      <c r="I2030" s="1110" t="s">
        <v>10832</v>
      </c>
      <c r="J2030" s="1109">
        <v>0</v>
      </c>
      <c r="K2030" s="1109">
        <v>0</v>
      </c>
      <c r="L2030" s="1109">
        <v>0</v>
      </c>
      <c r="M2030" s="1109">
        <v>0</v>
      </c>
      <c r="N2030" s="1109">
        <v>0</v>
      </c>
      <c r="O2030" s="1109">
        <v>0</v>
      </c>
      <c r="P2030" s="1109">
        <v>0</v>
      </c>
      <c r="Q2030" s="1109">
        <v>0</v>
      </c>
    </row>
    <row r="2031" spans="1:17">
      <c r="A2031" s="1109">
        <v>17572</v>
      </c>
      <c r="B2031" s="1110" t="s">
        <v>0</v>
      </c>
      <c r="C2031" s="1109">
        <v>10.75</v>
      </c>
      <c r="D2031" s="1109">
        <v>9.85</v>
      </c>
      <c r="E2031" s="1109">
        <v>51</v>
      </c>
      <c r="F2031" s="1109">
        <v>0</v>
      </c>
      <c r="G2031" s="1110" t="s">
        <v>10739</v>
      </c>
      <c r="H2031" s="1110" t="s">
        <v>4654</v>
      </c>
      <c r="I2031" s="1110" t="s">
        <v>10839</v>
      </c>
      <c r="J2031" s="1109">
        <v>0</v>
      </c>
      <c r="K2031" s="1109">
        <v>0</v>
      </c>
      <c r="L2031" s="1109">
        <v>0</v>
      </c>
      <c r="M2031" s="1109">
        <v>0</v>
      </c>
      <c r="N2031" s="1109">
        <v>0</v>
      </c>
      <c r="O2031" s="1109">
        <v>0</v>
      </c>
      <c r="P2031" s="1109">
        <v>0</v>
      </c>
      <c r="Q2031" s="1109">
        <v>0</v>
      </c>
    </row>
    <row r="2032" spans="1:17">
      <c r="A2032" s="1109">
        <v>17573</v>
      </c>
      <c r="B2032" s="1110" t="s">
        <v>0</v>
      </c>
      <c r="C2032" s="1109">
        <v>10.75</v>
      </c>
      <c r="D2032" s="1109">
        <v>9.85</v>
      </c>
      <c r="E2032" s="1109">
        <v>51</v>
      </c>
      <c r="F2032" s="1109">
        <v>0</v>
      </c>
      <c r="G2032" s="1110" t="s">
        <v>10844</v>
      </c>
      <c r="H2032" s="1110" t="s">
        <v>4654</v>
      </c>
      <c r="I2032" s="1110" t="s">
        <v>10846</v>
      </c>
      <c r="J2032" s="1109">
        <v>0</v>
      </c>
      <c r="K2032" s="1109">
        <v>0</v>
      </c>
      <c r="L2032" s="1109">
        <v>0</v>
      </c>
      <c r="M2032" s="1109">
        <v>0</v>
      </c>
      <c r="N2032" s="1109">
        <v>0</v>
      </c>
      <c r="O2032" s="1109">
        <v>0</v>
      </c>
      <c r="P2032" s="1109">
        <v>0</v>
      </c>
      <c r="Q2032" s="1109">
        <v>0</v>
      </c>
    </row>
    <row r="2033" spans="1:17">
      <c r="A2033" s="1109">
        <v>17574</v>
      </c>
      <c r="B2033" s="1110" t="s">
        <v>0</v>
      </c>
      <c r="C2033" s="1109">
        <v>10.75</v>
      </c>
      <c r="D2033" s="1109">
        <v>9.85</v>
      </c>
      <c r="E2033" s="1109">
        <v>51</v>
      </c>
      <c r="F2033" s="1109">
        <v>0</v>
      </c>
      <c r="G2033" s="1110" t="s">
        <v>10844</v>
      </c>
      <c r="H2033" s="1110" t="s">
        <v>4654</v>
      </c>
      <c r="I2033" s="1110" t="s">
        <v>10847</v>
      </c>
      <c r="J2033" s="1109">
        <v>0</v>
      </c>
      <c r="K2033" s="1109">
        <v>0</v>
      </c>
      <c r="L2033" s="1109">
        <v>0</v>
      </c>
      <c r="M2033" s="1109">
        <v>0</v>
      </c>
      <c r="N2033" s="1109">
        <v>0</v>
      </c>
      <c r="O2033" s="1109">
        <v>0</v>
      </c>
      <c r="P2033" s="1109">
        <v>0</v>
      </c>
      <c r="Q2033" s="1109">
        <v>0</v>
      </c>
    </row>
    <row r="2034" spans="1:17">
      <c r="A2034" s="1109">
        <v>17575</v>
      </c>
      <c r="B2034" s="1110" t="s">
        <v>0</v>
      </c>
      <c r="C2034" s="1109">
        <v>10.75</v>
      </c>
      <c r="D2034" s="1109">
        <v>9.85</v>
      </c>
      <c r="E2034" s="1109">
        <v>51</v>
      </c>
      <c r="F2034" s="1109">
        <v>0</v>
      </c>
      <c r="G2034" s="1110" t="s">
        <v>10844</v>
      </c>
      <c r="H2034" s="1110" t="s">
        <v>4654</v>
      </c>
      <c r="I2034" s="1110" t="s">
        <v>10848</v>
      </c>
      <c r="J2034" s="1109">
        <v>0</v>
      </c>
      <c r="K2034" s="1109">
        <v>0</v>
      </c>
      <c r="L2034" s="1109">
        <v>0</v>
      </c>
      <c r="M2034" s="1109">
        <v>0</v>
      </c>
      <c r="N2034" s="1109">
        <v>0</v>
      </c>
      <c r="O2034" s="1109">
        <v>0</v>
      </c>
      <c r="P2034" s="1109">
        <v>0</v>
      </c>
      <c r="Q2034" s="1109">
        <v>0</v>
      </c>
    </row>
    <row r="2035" spans="1:17">
      <c r="A2035" s="1109">
        <v>17576</v>
      </c>
      <c r="B2035" s="1110" t="s">
        <v>0</v>
      </c>
      <c r="C2035" s="1109">
        <v>10.75</v>
      </c>
      <c r="D2035" s="1109">
        <v>9.85</v>
      </c>
      <c r="E2035" s="1109">
        <v>51</v>
      </c>
      <c r="F2035" s="1109">
        <v>0</v>
      </c>
      <c r="G2035" s="1110" t="s">
        <v>10844</v>
      </c>
      <c r="H2035" s="1110" t="s">
        <v>4654</v>
      </c>
      <c r="I2035" s="1110" t="s">
        <v>10849</v>
      </c>
      <c r="J2035" s="1109">
        <v>0</v>
      </c>
      <c r="K2035" s="1109">
        <v>0</v>
      </c>
      <c r="L2035" s="1109">
        <v>0</v>
      </c>
      <c r="M2035" s="1109">
        <v>0</v>
      </c>
      <c r="N2035" s="1109">
        <v>0</v>
      </c>
      <c r="O2035" s="1109">
        <v>0</v>
      </c>
      <c r="P2035" s="1109">
        <v>0</v>
      </c>
      <c r="Q2035" s="1109">
        <v>0</v>
      </c>
    </row>
    <row r="2036" spans="1:17">
      <c r="A2036" s="1109">
        <v>17577</v>
      </c>
      <c r="B2036" s="1110" t="s">
        <v>0</v>
      </c>
      <c r="C2036" s="1109">
        <v>10.75</v>
      </c>
      <c r="D2036" s="1109">
        <v>9.85</v>
      </c>
      <c r="E2036" s="1109">
        <v>51</v>
      </c>
      <c r="F2036" s="1109">
        <v>0</v>
      </c>
      <c r="G2036" s="1110" t="s">
        <v>10844</v>
      </c>
      <c r="H2036" s="1110" t="s">
        <v>4654</v>
      </c>
      <c r="I2036" s="1110" t="s">
        <v>10760</v>
      </c>
      <c r="J2036" s="1109">
        <v>0</v>
      </c>
      <c r="K2036" s="1109">
        <v>0</v>
      </c>
      <c r="L2036" s="1109">
        <v>0</v>
      </c>
      <c r="M2036" s="1109">
        <v>0</v>
      </c>
      <c r="N2036" s="1109">
        <v>0</v>
      </c>
      <c r="O2036" s="1109">
        <v>0</v>
      </c>
      <c r="P2036" s="1109">
        <v>0</v>
      </c>
      <c r="Q2036" s="1109">
        <v>0</v>
      </c>
    </row>
    <row r="2037" spans="1:17">
      <c r="A2037" s="1109">
        <v>17578</v>
      </c>
      <c r="B2037" s="1110" t="s">
        <v>0</v>
      </c>
      <c r="C2037" s="1109">
        <v>10.75</v>
      </c>
      <c r="D2037" s="1109">
        <v>9.85</v>
      </c>
      <c r="E2037" s="1109">
        <v>51</v>
      </c>
      <c r="F2037" s="1109">
        <v>0</v>
      </c>
      <c r="G2037" s="1110" t="s">
        <v>10844</v>
      </c>
      <c r="H2037" s="1110" t="s">
        <v>4654</v>
      </c>
      <c r="I2037" s="1110" t="s">
        <v>10735</v>
      </c>
      <c r="J2037" s="1109">
        <v>0</v>
      </c>
      <c r="K2037" s="1109">
        <v>0</v>
      </c>
      <c r="L2037" s="1109">
        <v>0</v>
      </c>
      <c r="M2037" s="1109">
        <v>0</v>
      </c>
      <c r="N2037" s="1109">
        <v>0</v>
      </c>
      <c r="O2037" s="1109">
        <v>0</v>
      </c>
      <c r="P2037" s="1109">
        <v>0</v>
      </c>
      <c r="Q2037" s="1109">
        <v>0</v>
      </c>
    </row>
    <row r="2038" spans="1:17">
      <c r="A2038" s="1109">
        <v>17579</v>
      </c>
      <c r="B2038" s="1110" t="s">
        <v>0</v>
      </c>
      <c r="C2038" s="1109">
        <v>10.75</v>
      </c>
      <c r="D2038" s="1109">
        <v>9.85</v>
      </c>
      <c r="E2038" s="1109">
        <v>51</v>
      </c>
      <c r="F2038" s="1109">
        <v>0</v>
      </c>
      <c r="G2038" s="1110" t="s">
        <v>10844</v>
      </c>
      <c r="H2038" s="1110" t="s">
        <v>4654</v>
      </c>
      <c r="I2038" s="1110" t="s">
        <v>10850</v>
      </c>
      <c r="J2038" s="1109">
        <v>0</v>
      </c>
      <c r="K2038" s="1109">
        <v>0</v>
      </c>
      <c r="L2038" s="1109">
        <v>0</v>
      </c>
      <c r="M2038" s="1109">
        <v>0</v>
      </c>
      <c r="N2038" s="1109">
        <v>0</v>
      </c>
      <c r="O2038" s="1109">
        <v>0</v>
      </c>
      <c r="P2038" s="1109">
        <v>0</v>
      </c>
      <c r="Q2038" s="1109">
        <v>0</v>
      </c>
    </row>
    <row r="2039" spans="1:17">
      <c r="A2039" s="1109">
        <v>17580</v>
      </c>
      <c r="B2039" s="1110" t="s">
        <v>0</v>
      </c>
      <c r="C2039" s="1109">
        <v>10.75</v>
      </c>
      <c r="D2039" s="1109">
        <v>9.9499999999999993</v>
      </c>
      <c r="E2039" s="1109">
        <v>45.5</v>
      </c>
      <c r="F2039" s="1109">
        <v>0</v>
      </c>
      <c r="G2039" s="1110" t="s">
        <v>10838</v>
      </c>
      <c r="H2039" s="1110" t="s">
        <v>4654</v>
      </c>
      <c r="I2039" s="1110" t="s">
        <v>10760</v>
      </c>
      <c r="J2039" s="1109">
        <v>0</v>
      </c>
      <c r="K2039" s="1109">
        <v>0</v>
      </c>
      <c r="L2039" s="1109">
        <v>0</v>
      </c>
      <c r="M2039" s="1109">
        <v>0</v>
      </c>
      <c r="N2039" s="1109">
        <v>0</v>
      </c>
      <c r="O2039" s="1109">
        <v>0</v>
      </c>
      <c r="P2039" s="1109">
        <v>0</v>
      </c>
      <c r="Q2039" s="1109">
        <v>0</v>
      </c>
    </row>
    <row r="2040" spans="1:17">
      <c r="A2040" s="1109">
        <v>17581</v>
      </c>
      <c r="B2040" s="1110" t="s">
        <v>0</v>
      </c>
      <c r="C2040" s="1109">
        <v>10.75</v>
      </c>
      <c r="D2040" s="1109">
        <v>9.9499999999999993</v>
      </c>
      <c r="E2040" s="1109">
        <v>45.5</v>
      </c>
      <c r="F2040" s="1109">
        <v>0</v>
      </c>
      <c r="G2040" s="1110" t="s">
        <v>10838</v>
      </c>
      <c r="H2040" s="1110" t="s">
        <v>4654</v>
      </c>
      <c r="I2040" s="1110" t="s">
        <v>10735</v>
      </c>
      <c r="J2040" s="1109">
        <v>0</v>
      </c>
      <c r="K2040" s="1109">
        <v>0</v>
      </c>
      <c r="L2040" s="1109">
        <v>0</v>
      </c>
      <c r="M2040" s="1109">
        <v>0</v>
      </c>
      <c r="N2040" s="1109">
        <v>0</v>
      </c>
      <c r="O2040" s="1109">
        <v>0</v>
      </c>
      <c r="P2040" s="1109">
        <v>0</v>
      </c>
      <c r="Q2040" s="1109">
        <v>0</v>
      </c>
    </row>
    <row r="2041" spans="1:17">
      <c r="A2041" s="1109">
        <v>17582</v>
      </c>
      <c r="B2041" s="1110" t="s">
        <v>0</v>
      </c>
      <c r="C2041" s="1109">
        <v>10.75</v>
      </c>
      <c r="D2041" s="1109">
        <v>9.9499999999999993</v>
      </c>
      <c r="E2041" s="1109">
        <v>45.5</v>
      </c>
      <c r="F2041" s="1109">
        <v>0</v>
      </c>
      <c r="G2041" s="1110" t="s">
        <v>10734</v>
      </c>
      <c r="H2041" s="1110" t="s">
        <v>4654</v>
      </c>
      <c r="I2041" s="1110" t="s">
        <v>10847</v>
      </c>
      <c r="J2041" s="1109">
        <v>0</v>
      </c>
      <c r="K2041" s="1109">
        <v>0</v>
      </c>
      <c r="L2041" s="1109">
        <v>0</v>
      </c>
      <c r="M2041" s="1109">
        <v>0</v>
      </c>
      <c r="N2041" s="1109">
        <v>0</v>
      </c>
      <c r="O2041" s="1109">
        <v>0</v>
      </c>
      <c r="P2041" s="1109">
        <v>0</v>
      </c>
      <c r="Q2041" s="1109">
        <v>0</v>
      </c>
    </row>
    <row r="2042" spans="1:17">
      <c r="A2042" s="1109">
        <v>17583</v>
      </c>
      <c r="B2042" s="1110" t="s">
        <v>0</v>
      </c>
      <c r="C2042" s="1109">
        <v>10.75</v>
      </c>
      <c r="D2042" s="1109">
        <v>9.9499999999999993</v>
      </c>
      <c r="E2042" s="1109">
        <v>45.5</v>
      </c>
      <c r="F2042" s="1109">
        <v>0</v>
      </c>
      <c r="G2042" s="1110" t="s">
        <v>10734</v>
      </c>
      <c r="H2042" s="1110" t="s">
        <v>4654</v>
      </c>
      <c r="I2042" s="1110" t="s">
        <v>10760</v>
      </c>
      <c r="J2042" s="1109">
        <v>0</v>
      </c>
      <c r="K2042" s="1109">
        <v>0</v>
      </c>
      <c r="L2042" s="1109">
        <v>0</v>
      </c>
      <c r="M2042" s="1109">
        <v>0</v>
      </c>
      <c r="N2042" s="1109">
        <v>0</v>
      </c>
      <c r="O2042" s="1109">
        <v>0</v>
      </c>
      <c r="P2042" s="1109">
        <v>0</v>
      </c>
      <c r="Q2042" s="1109">
        <v>0</v>
      </c>
    </row>
    <row r="2043" spans="1:17">
      <c r="A2043" s="1109">
        <v>17584</v>
      </c>
      <c r="B2043" s="1110" t="s">
        <v>0</v>
      </c>
      <c r="C2043" s="1109">
        <v>10.75</v>
      </c>
      <c r="D2043" s="1109">
        <v>9.9499999999999993</v>
      </c>
      <c r="E2043" s="1109">
        <v>45.5</v>
      </c>
      <c r="F2043" s="1109">
        <v>0</v>
      </c>
      <c r="G2043" s="1110" t="s">
        <v>10734</v>
      </c>
      <c r="H2043" s="1110" t="s">
        <v>4654</v>
      </c>
      <c r="I2043" s="1110" t="s">
        <v>10849</v>
      </c>
      <c r="J2043" s="1109">
        <v>0</v>
      </c>
      <c r="K2043" s="1109">
        <v>0</v>
      </c>
      <c r="L2043" s="1109">
        <v>0</v>
      </c>
      <c r="M2043" s="1109">
        <v>0</v>
      </c>
      <c r="N2043" s="1109">
        <v>0</v>
      </c>
      <c r="O2043" s="1109">
        <v>0</v>
      </c>
      <c r="P2043" s="1109">
        <v>0</v>
      </c>
      <c r="Q2043" s="1109">
        <v>0</v>
      </c>
    </row>
    <row r="2044" spans="1:17">
      <c r="A2044" s="1109">
        <v>17585</v>
      </c>
      <c r="B2044" s="1110" t="s">
        <v>0</v>
      </c>
      <c r="C2044" s="1109">
        <v>10.75</v>
      </c>
      <c r="D2044" s="1109">
        <v>9.9499999999999993</v>
      </c>
      <c r="E2044" s="1109">
        <v>45.5</v>
      </c>
      <c r="F2044" s="1109">
        <v>0</v>
      </c>
      <c r="G2044" s="1110" t="s">
        <v>10734</v>
      </c>
      <c r="H2044" s="1110" t="s">
        <v>4654</v>
      </c>
      <c r="I2044" s="1110" t="s">
        <v>10850</v>
      </c>
      <c r="J2044" s="1109">
        <v>0</v>
      </c>
      <c r="K2044" s="1109">
        <v>0</v>
      </c>
      <c r="L2044" s="1109">
        <v>0</v>
      </c>
      <c r="M2044" s="1109">
        <v>0</v>
      </c>
      <c r="N2044" s="1109">
        <v>0</v>
      </c>
      <c r="O2044" s="1109">
        <v>0</v>
      </c>
      <c r="P2044" s="1109">
        <v>0</v>
      </c>
      <c r="Q2044" s="1109">
        <v>0</v>
      </c>
    </row>
    <row r="2045" spans="1:17">
      <c r="A2045" s="1109">
        <v>17586</v>
      </c>
      <c r="B2045" s="1110" t="s">
        <v>0</v>
      </c>
      <c r="C2045" s="1109">
        <v>10.75</v>
      </c>
      <c r="D2045" s="1109">
        <v>9.9499999999999993</v>
      </c>
      <c r="E2045" s="1109">
        <v>45.5</v>
      </c>
      <c r="F2045" s="1109">
        <v>0</v>
      </c>
      <c r="G2045" s="1110" t="s">
        <v>10775</v>
      </c>
      <c r="H2045" s="1110" t="s">
        <v>4654</v>
      </c>
      <c r="I2045" s="1110" t="s">
        <v>10847</v>
      </c>
      <c r="J2045" s="1109">
        <v>0</v>
      </c>
      <c r="K2045" s="1109">
        <v>0</v>
      </c>
      <c r="L2045" s="1109">
        <v>0</v>
      </c>
      <c r="M2045" s="1109">
        <v>0</v>
      </c>
      <c r="N2045" s="1109">
        <v>0</v>
      </c>
      <c r="O2045" s="1109">
        <v>0</v>
      </c>
      <c r="P2045" s="1109">
        <v>0</v>
      </c>
      <c r="Q2045" s="1109">
        <v>0</v>
      </c>
    </row>
    <row r="2046" spans="1:17">
      <c r="A2046" s="1109">
        <v>17587</v>
      </c>
      <c r="B2046" s="1110" t="s">
        <v>0</v>
      </c>
      <c r="C2046" s="1109">
        <v>10.75</v>
      </c>
      <c r="D2046" s="1109">
        <v>9.9499999999999993</v>
      </c>
      <c r="E2046" s="1109">
        <v>45.5</v>
      </c>
      <c r="F2046" s="1109">
        <v>0</v>
      </c>
      <c r="G2046" s="1110" t="s">
        <v>10775</v>
      </c>
      <c r="H2046" s="1110" t="s">
        <v>4654</v>
      </c>
      <c r="I2046" s="1110" t="s">
        <v>10760</v>
      </c>
      <c r="J2046" s="1109">
        <v>0</v>
      </c>
      <c r="K2046" s="1109">
        <v>0</v>
      </c>
      <c r="L2046" s="1109">
        <v>0</v>
      </c>
      <c r="M2046" s="1109">
        <v>0</v>
      </c>
      <c r="N2046" s="1109">
        <v>0</v>
      </c>
      <c r="O2046" s="1109">
        <v>0</v>
      </c>
      <c r="P2046" s="1109">
        <v>0</v>
      </c>
      <c r="Q2046" s="1109">
        <v>0</v>
      </c>
    </row>
    <row r="2047" spans="1:17">
      <c r="A2047" s="1109">
        <v>17588</v>
      </c>
      <c r="B2047" s="1110" t="s">
        <v>0</v>
      </c>
      <c r="C2047" s="1109">
        <v>10.75</v>
      </c>
      <c r="D2047" s="1109">
        <v>9.9499999999999993</v>
      </c>
      <c r="E2047" s="1109">
        <v>45.5</v>
      </c>
      <c r="F2047" s="1109">
        <v>0</v>
      </c>
      <c r="G2047" s="1110" t="s">
        <v>10775</v>
      </c>
      <c r="H2047" s="1110" t="s">
        <v>4654</v>
      </c>
      <c r="I2047" s="1110" t="s">
        <v>10849</v>
      </c>
      <c r="J2047" s="1109">
        <v>0</v>
      </c>
      <c r="K2047" s="1109">
        <v>0</v>
      </c>
      <c r="L2047" s="1109">
        <v>0</v>
      </c>
      <c r="M2047" s="1109">
        <v>0</v>
      </c>
      <c r="N2047" s="1109">
        <v>0</v>
      </c>
      <c r="O2047" s="1109">
        <v>0</v>
      </c>
      <c r="P2047" s="1109">
        <v>0</v>
      </c>
      <c r="Q2047" s="1109">
        <v>0</v>
      </c>
    </row>
    <row r="2048" spans="1:17">
      <c r="A2048" s="1109">
        <v>17589</v>
      </c>
      <c r="B2048" s="1110" t="s">
        <v>0</v>
      </c>
      <c r="C2048" s="1109">
        <v>10.75</v>
      </c>
      <c r="D2048" s="1109">
        <v>9.9499999999999993</v>
      </c>
      <c r="E2048" s="1109">
        <v>45.5</v>
      </c>
      <c r="F2048" s="1109">
        <v>0</v>
      </c>
      <c r="G2048" s="1110" t="s">
        <v>10775</v>
      </c>
      <c r="H2048" s="1110" t="s">
        <v>4654</v>
      </c>
      <c r="I2048" s="1110" t="s">
        <v>10735</v>
      </c>
      <c r="J2048" s="1109">
        <v>0</v>
      </c>
      <c r="K2048" s="1109">
        <v>0</v>
      </c>
      <c r="L2048" s="1109">
        <v>0</v>
      </c>
      <c r="M2048" s="1109">
        <v>0</v>
      </c>
      <c r="N2048" s="1109">
        <v>0</v>
      </c>
      <c r="O2048" s="1109">
        <v>0</v>
      </c>
      <c r="P2048" s="1109">
        <v>0</v>
      </c>
      <c r="Q2048" s="1109">
        <v>0</v>
      </c>
    </row>
    <row r="2049" spans="1:17">
      <c r="A2049" s="1109">
        <v>17590</v>
      </c>
      <c r="B2049" s="1110" t="s">
        <v>0</v>
      </c>
      <c r="C2049" s="1109">
        <v>10.75</v>
      </c>
      <c r="D2049" s="1109">
        <v>9.9499999999999993</v>
      </c>
      <c r="E2049" s="1109">
        <v>45.5</v>
      </c>
      <c r="F2049" s="1109">
        <v>0</v>
      </c>
      <c r="G2049" s="1110" t="s">
        <v>10775</v>
      </c>
      <c r="H2049" s="1110" t="s">
        <v>4654</v>
      </c>
      <c r="I2049" s="1110" t="s">
        <v>10850</v>
      </c>
      <c r="J2049" s="1109">
        <v>0</v>
      </c>
      <c r="K2049" s="1109">
        <v>0</v>
      </c>
      <c r="L2049" s="1109">
        <v>0</v>
      </c>
      <c r="M2049" s="1109">
        <v>0</v>
      </c>
      <c r="N2049" s="1109">
        <v>0</v>
      </c>
      <c r="O2049" s="1109">
        <v>0</v>
      </c>
      <c r="P2049" s="1109">
        <v>0</v>
      </c>
      <c r="Q2049" s="1109">
        <v>0</v>
      </c>
    </row>
    <row r="2050" spans="1:17">
      <c r="A2050" s="1109">
        <v>17591</v>
      </c>
      <c r="B2050" s="1110" t="s">
        <v>0</v>
      </c>
      <c r="C2050" s="1109">
        <v>10.75</v>
      </c>
      <c r="D2050" s="1109">
        <v>10.050000000000001</v>
      </c>
      <c r="E2050" s="1109">
        <v>40.5</v>
      </c>
      <c r="F2050" s="1109">
        <v>0</v>
      </c>
      <c r="G2050" s="1110" t="s">
        <v>10838</v>
      </c>
      <c r="H2050" s="1110" t="s">
        <v>4654</v>
      </c>
      <c r="I2050" s="1110" t="s">
        <v>10760</v>
      </c>
      <c r="J2050" s="1109">
        <v>0</v>
      </c>
      <c r="K2050" s="1109">
        <v>0</v>
      </c>
      <c r="L2050" s="1109">
        <v>0</v>
      </c>
      <c r="M2050" s="1109">
        <v>0</v>
      </c>
      <c r="N2050" s="1109">
        <v>0</v>
      </c>
      <c r="O2050" s="1109">
        <v>0</v>
      </c>
      <c r="P2050" s="1109">
        <v>0</v>
      </c>
      <c r="Q2050" s="1109">
        <v>0</v>
      </c>
    </row>
    <row r="2051" spans="1:17">
      <c r="A2051" s="1109">
        <v>17592</v>
      </c>
      <c r="B2051" s="1110" t="s">
        <v>0</v>
      </c>
      <c r="C2051" s="1109">
        <v>10.75</v>
      </c>
      <c r="D2051" s="1109">
        <v>10.050000000000001</v>
      </c>
      <c r="E2051" s="1109">
        <v>40.5</v>
      </c>
      <c r="F2051" s="1109">
        <v>0</v>
      </c>
      <c r="G2051" s="1110" t="s">
        <v>10838</v>
      </c>
      <c r="H2051" s="1110" t="s">
        <v>4654</v>
      </c>
      <c r="I2051" s="1110" t="s">
        <v>10735</v>
      </c>
      <c r="J2051" s="1109">
        <v>0</v>
      </c>
      <c r="K2051" s="1109">
        <v>0</v>
      </c>
      <c r="L2051" s="1109">
        <v>0</v>
      </c>
      <c r="M2051" s="1109">
        <v>0</v>
      </c>
      <c r="N2051" s="1109">
        <v>0</v>
      </c>
      <c r="O2051" s="1109">
        <v>0</v>
      </c>
      <c r="P2051" s="1109">
        <v>0</v>
      </c>
      <c r="Q2051" s="1109">
        <v>0</v>
      </c>
    </row>
    <row r="2052" spans="1:17">
      <c r="A2052" s="1109">
        <v>17593</v>
      </c>
      <c r="B2052" s="1110" t="s">
        <v>0</v>
      </c>
      <c r="C2052" s="1109">
        <v>10.75</v>
      </c>
      <c r="D2052" s="1109">
        <v>10.050000000000001</v>
      </c>
      <c r="E2052" s="1109">
        <v>40.5</v>
      </c>
      <c r="F2052" s="1109">
        <v>0</v>
      </c>
      <c r="G2052" s="1110" t="s">
        <v>10734</v>
      </c>
      <c r="H2052" s="1110" t="s">
        <v>4654</v>
      </c>
      <c r="I2052" s="1110" t="s">
        <v>10847</v>
      </c>
      <c r="J2052" s="1109">
        <v>0</v>
      </c>
      <c r="K2052" s="1109">
        <v>0</v>
      </c>
      <c r="L2052" s="1109">
        <v>0</v>
      </c>
      <c r="M2052" s="1109">
        <v>0</v>
      </c>
      <c r="N2052" s="1109">
        <v>0</v>
      </c>
      <c r="O2052" s="1109">
        <v>0</v>
      </c>
      <c r="P2052" s="1109">
        <v>0</v>
      </c>
      <c r="Q2052" s="1109">
        <v>0</v>
      </c>
    </row>
    <row r="2053" spans="1:17">
      <c r="A2053" s="1109">
        <v>17594</v>
      </c>
      <c r="B2053" s="1110" t="s">
        <v>0</v>
      </c>
      <c r="C2053" s="1109">
        <v>10.75</v>
      </c>
      <c r="D2053" s="1109">
        <v>10.050000000000001</v>
      </c>
      <c r="E2053" s="1109">
        <v>40.5</v>
      </c>
      <c r="F2053" s="1109">
        <v>0</v>
      </c>
      <c r="G2053" s="1110" t="s">
        <v>10734</v>
      </c>
      <c r="H2053" s="1110" t="s">
        <v>4654</v>
      </c>
      <c r="I2053" s="1110" t="s">
        <v>10849</v>
      </c>
      <c r="J2053" s="1109">
        <v>0</v>
      </c>
      <c r="K2053" s="1109">
        <v>0</v>
      </c>
      <c r="L2053" s="1109">
        <v>0</v>
      </c>
      <c r="M2053" s="1109">
        <v>0</v>
      </c>
      <c r="N2053" s="1109">
        <v>0</v>
      </c>
      <c r="O2053" s="1109">
        <v>0</v>
      </c>
      <c r="P2053" s="1109">
        <v>0</v>
      </c>
      <c r="Q2053" s="1109">
        <v>0</v>
      </c>
    </row>
    <row r="2054" spans="1:17">
      <c r="A2054" s="1109">
        <v>17595</v>
      </c>
      <c r="B2054" s="1110" t="s">
        <v>0</v>
      </c>
      <c r="C2054" s="1109">
        <v>10.75</v>
      </c>
      <c r="D2054" s="1109">
        <v>10.050000000000001</v>
      </c>
      <c r="E2054" s="1109">
        <v>40.5</v>
      </c>
      <c r="F2054" s="1109">
        <v>0</v>
      </c>
      <c r="G2054" s="1110" t="s">
        <v>10775</v>
      </c>
      <c r="H2054" s="1110" t="s">
        <v>4654</v>
      </c>
      <c r="I2054" s="1110" t="s">
        <v>10760</v>
      </c>
      <c r="J2054" s="1109">
        <v>0</v>
      </c>
      <c r="K2054" s="1109">
        <v>0</v>
      </c>
      <c r="L2054" s="1109">
        <v>0</v>
      </c>
      <c r="M2054" s="1109">
        <v>0</v>
      </c>
      <c r="N2054" s="1109">
        <v>0</v>
      </c>
      <c r="O2054" s="1109">
        <v>0</v>
      </c>
      <c r="P2054" s="1109">
        <v>0</v>
      </c>
      <c r="Q2054" s="1109">
        <v>0</v>
      </c>
    </row>
    <row r="2055" spans="1:17">
      <c r="A2055" s="1109">
        <v>17596</v>
      </c>
      <c r="B2055" s="1110" t="s">
        <v>0</v>
      </c>
      <c r="C2055" s="1109">
        <v>10.75</v>
      </c>
      <c r="D2055" s="1109">
        <v>10.050000000000001</v>
      </c>
      <c r="E2055" s="1109">
        <v>40.5</v>
      </c>
      <c r="F2055" s="1109">
        <v>0</v>
      </c>
      <c r="G2055" s="1110" t="s">
        <v>10775</v>
      </c>
      <c r="H2055" s="1110" t="s">
        <v>4654</v>
      </c>
      <c r="I2055" s="1110" t="s">
        <v>10847</v>
      </c>
      <c r="J2055" s="1109">
        <v>0</v>
      </c>
      <c r="K2055" s="1109">
        <v>0</v>
      </c>
      <c r="L2055" s="1109">
        <v>0</v>
      </c>
      <c r="M2055" s="1109">
        <v>0</v>
      </c>
      <c r="N2055" s="1109">
        <v>0</v>
      </c>
      <c r="O2055" s="1109">
        <v>0</v>
      </c>
      <c r="P2055" s="1109">
        <v>0</v>
      </c>
      <c r="Q2055" s="1109">
        <v>0</v>
      </c>
    </row>
    <row r="2056" spans="1:17">
      <c r="A2056" s="1109">
        <v>17597</v>
      </c>
      <c r="B2056" s="1110" t="s">
        <v>0</v>
      </c>
      <c r="C2056" s="1109">
        <v>10.75</v>
      </c>
      <c r="D2056" s="1109">
        <v>10.050000000000001</v>
      </c>
      <c r="E2056" s="1109">
        <v>40.5</v>
      </c>
      <c r="F2056" s="1109">
        <v>0</v>
      </c>
      <c r="G2056" s="1110" t="s">
        <v>10775</v>
      </c>
      <c r="H2056" s="1110" t="s">
        <v>4654</v>
      </c>
      <c r="I2056" s="1110" t="s">
        <v>10849</v>
      </c>
      <c r="J2056" s="1109">
        <v>0</v>
      </c>
      <c r="K2056" s="1109">
        <v>0</v>
      </c>
      <c r="L2056" s="1109">
        <v>0</v>
      </c>
      <c r="M2056" s="1109">
        <v>0</v>
      </c>
      <c r="N2056" s="1109">
        <v>0</v>
      </c>
      <c r="O2056" s="1109">
        <v>0</v>
      </c>
      <c r="P2056" s="1109">
        <v>0</v>
      </c>
      <c r="Q2056" s="1109">
        <v>0</v>
      </c>
    </row>
    <row r="2057" spans="1:17">
      <c r="A2057" s="1109">
        <v>17598</v>
      </c>
      <c r="B2057" s="1110" t="s">
        <v>0</v>
      </c>
      <c r="C2057" s="1109">
        <v>10.75</v>
      </c>
      <c r="D2057" s="1109">
        <v>10.050000000000001</v>
      </c>
      <c r="E2057" s="1109">
        <v>40.5</v>
      </c>
      <c r="F2057" s="1109">
        <v>0</v>
      </c>
      <c r="G2057" s="1110" t="s">
        <v>10775</v>
      </c>
      <c r="H2057" s="1110" t="s">
        <v>4654</v>
      </c>
      <c r="I2057" s="1110" t="s">
        <v>10735</v>
      </c>
      <c r="J2057" s="1109">
        <v>0</v>
      </c>
      <c r="K2057" s="1109">
        <v>0</v>
      </c>
      <c r="L2057" s="1109">
        <v>0</v>
      </c>
      <c r="M2057" s="1109">
        <v>0</v>
      </c>
      <c r="N2057" s="1109">
        <v>0</v>
      </c>
      <c r="O2057" s="1109">
        <v>0</v>
      </c>
      <c r="P2057" s="1109">
        <v>0</v>
      </c>
      <c r="Q2057" s="1109">
        <v>0</v>
      </c>
    </row>
    <row r="2058" spans="1:17">
      <c r="A2058" s="1109">
        <v>17599</v>
      </c>
      <c r="B2058" s="1110" t="s">
        <v>0</v>
      </c>
      <c r="C2058" s="1109">
        <v>10.75</v>
      </c>
      <c r="D2058" s="1109">
        <v>10.050000000000001</v>
      </c>
      <c r="E2058" s="1109">
        <v>40.5</v>
      </c>
      <c r="F2058" s="1109">
        <v>0</v>
      </c>
      <c r="G2058" s="1110" t="s">
        <v>10738</v>
      </c>
      <c r="H2058" s="1110" t="s">
        <v>4654</v>
      </c>
      <c r="I2058" s="1110" t="s">
        <v>10735</v>
      </c>
      <c r="J2058" s="1109">
        <v>0</v>
      </c>
      <c r="K2058" s="1109">
        <v>0</v>
      </c>
      <c r="L2058" s="1109">
        <v>0</v>
      </c>
      <c r="M2058" s="1109">
        <v>0</v>
      </c>
      <c r="N2058" s="1109">
        <v>0</v>
      </c>
      <c r="O2058" s="1109">
        <v>0</v>
      </c>
      <c r="P2058" s="1109">
        <v>0</v>
      </c>
      <c r="Q2058" s="1109">
        <v>0</v>
      </c>
    </row>
    <row r="2059" spans="1:17">
      <c r="A2059" s="1109">
        <v>17600</v>
      </c>
      <c r="B2059" s="1110" t="s">
        <v>0</v>
      </c>
      <c r="C2059" s="1109">
        <v>9.875</v>
      </c>
      <c r="D2059" s="1109">
        <v>8.625</v>
      </c>
      <c r="E2059" s="1109">
        <v>62.8</v>
      </c>
      <c r="F2059" s="1109">
        <v>0</v>
      </c>
      <c r="G2059" s="1110" t="s">
        <v>10840</v>
      </c>
      <c r="H2059" s="1110" t="s">
        <v>4654</v>
      </c>
      <c r="I2059" s="1110" t="s">
        <v>10841</v>
      </c>
      <c r="J2059" s="1109">
        <v>0</v>
      </c>
      <c r="K2059" s="1109">
        <v>0</v>
      </c>
      <c r="L2059" s="1109">
        <v>0</v>
      </c>
      <c r="M2059" s="1109">
        <v>0</v>
      </c>
      <c r="N2059" s="1109">
        <v>0</v>
      </c>
      <c r="O2059" s="1109">
        <v>0</v>
      </c>
      <c r="P2059" s="1109">
        <v>0</v>
      </c>
      <c r="Q2059" s="1109">
        <v>0</v>
      </c>
    </row>
    <row r="2060" spans="1:17">
      <c r="A2060" s="1109">
        <v>17601</v>
      </c>
      <c r="B2060" s="1110" t="s">
        <v>0</v>
      </c>
      <c r="C2060" s="1109">
        <v>9.875</v>
      </c>
      <c r="D2060" s="1109">
        <v>8.625</v>
      </c>
      <c r="E2060" s="1109">
        <v>62.8</v>
      </c>
      <c r="F2060" s="1109">
        <v>0</v>
      </c>
      <c r="G2060" s="1110" t="s">
        <v>10840</v>
      </c>
      <c r="H2060" s="1110" t="s">
        <v>4654</v>
      </c>
      <c r="I2060" s="1110" t="s">
        <v>10835</v>
      </c>
      <c r="J2060" s="1109">
        <v>0</v>
      </c>
      <c r="K2060" s="1109">
        <v>0</v>
      </c>
      <c r="L2060" s="1109">
        <v>0</v>
      </c>
      <c r="M2060" s="1109">
        <v>0</v>
      </c>
      <c r="N2060" s="1109">
        <v>0</v>
      </c>
      <c r="O2060" s="1109">
        <v>0</v>
      </c>
      <c r="P2060" s="1109">
        <v>0</v>
      </c>
      <c r="Q2060" s="1109">
        <v>0</v>
      </c>
    </row>
    <row r="2061" spans="1:17">
      <c r="A2061" s="1109">
        <v>17602</v>
      </c>
      <c r="B2061" s="1110" t="s">
        <v>0</v>
      </c>
      <c r="C2061" s="1109">
        <v>9.875</v>
      </c>
      <c r="D2061" s="1109">
        <v>8.625</v>
      </c>
      <c r="E2061" s="1109">
        <v>62.8</v>
      </c>
      <c r="F2061" s="1109">
        <v>0</v>
      </c>
      <c r="G2061" s="1110" t="s">
        <v>10840</v>
      </c>
      <c r="H2061" s="1110" t="s">
        <v>4654</v>
      </c>
      <c r="I2061" s="1110" t="s">
        <v>10760</v>
      </c>
      <c r="J2061" s="1109">
        <v>0</v>
      </c>
      <c r="K2061" s="1109">
        <v>0</v>
      </c>
      <c r="L2061" s="1109">
        <v>0</v>
      </c>
      <c r="M2061" s="1109">
        <v>0</v>
      </c>
      <c r="N2061" s="1109">
        <v>0</v>
      </c>
      <c r="O2061" s="1109">
        <v>0</v>
      </c>
      <c r="P2061" s="1109">
        <v>0</v>
      </c>
      <c r="Q2061" s="1109">
        <v>0</v>
      </c>
    </row>
    <row r="2062" spans="1:17">
      <c r="A2062" s="1109">
        <v>17603</v>
      </c>
      <c r="B2062" s="1110" t="s">
        <v>0</v>
      </c>
      <c r="C2062" s="1109">
        <v>9.875</v>
      </c>
      <c r="D2062" s="1109">
        <v>8.625</v>
      </c>
      <c r="E2062" s="1109">
        <v>62.8</v>
      </c>
      <c r="F2062" s="1109">
        <v>0</v>
      </c>
      <c r="G2062" s="1110" t="s">
        <v>10840</v>
      </c>
      <c r="H2062" s="1110" t="s">
        <v>4654</v>
      </c>
      <c r="I2062" s="1110" t="s">
        <v>10836</v>
      </c>
      <c r="J2062" s="1109">
        <v>0</v>
      </c>
      <c r="K2062" s="1109">
        <v>0</v>
      </c>
      <c r="L2062" s="1109">
        <v>0</v>
      </c>
      <c r="M2062" s="1109">
        <v>0</v>
      </c>
      <c r="N2062" s="1109">
        <v>0</v>
      </c>
      <c r="O2062" s="1109">
        <v>0</v>
      </c>
      <c r="P2062" s="1109">
        <v>0</v>
      </c>
      <c r="Q2062" s="1109">
        <v>0</v>
      </c>
    </row>
    <row r="2063" spans="1:17">
      <c r="A2063" s="1109">
        <v>17604</v>
      </c>
      <c r="B2063" s="1110" t="s">
        <v>0</v>
      </c>
      <c r="C2063" s="1109">
        <v>9.875</v>
      </c>
      <c r="D2063" s="1109">
        <v>8.625</v>
      </c>
      <c r="E2063" s="1109">
        <v>62.8</v>
      </c>
      <c r="F2063" s="1109">
        <v>0</v>
      </c>
      <c r="G2063" s="1110" t="s">
        <v>10840</v>
      </c>
      <c r="H2063" s="1110" t="s">
        <v>4654</v>
      </c>
      <c r="I2063" s="1110" t="s">
        <v>10736</v>
      </c>
      <c r="J2063" s="1109">
        <v>0</v>
      </c>
      <c r="K2063" s="1109">
        <v>0</v>
      </c>
      <c r="L2063" s="1109">
        <v>0</v>
      </c>
      <c r="M2063" s="1109">
        <v>0</v>
      </c>
      <c r="N2063" s="1109">
        <v>0</v>
      </c>
      <c r="O2063" s="1109">
        <v>0</v>
      </c>
      <c r="P2063" s="1109">
        <v>0</v>
      </c>
      <c r="Q2063" s="1109">
        <v>0</v>
      </c>
    </row>
    <row r="2064" spans="1:17">
      <c r="A2064" s="1109">
        <v>17605</v>
      </c>
      <c r="B2064" s="1110" t="s">
        <v>0</v>
      </c>
      <c r="C2064" s="1109">
        <v>9.875</v>
      </c>
      <c r="D2064" s="1109">
        <v>8.625</v>
      </c>
      <c r="E2064" s="1109">
        <v>62.8</v>
      </c>
      <c r="F2064" s="1109">
        <v>0</v>
      </c>
      <c r="G2064" s="1110" t="s">
        <v>10840</v>
      </c>
      <c r="H2064" s="1110" t="s">
        <v>4654</v>
      </c>
      <c r="I2064" s="1110" t="s">
        <v>10832</v>
      </c>
      <c r="J2064" s="1109">
        <v>0</v>
      </c>
      <c r="K2064" s="1109">
        <v>0</v>
      </c>
      <c r="L2064" s="1109">
        <v>0</v>
      </c>
      <c r="M2064" s="1109">
        <v>0</v>
      </c>
      <c r="N2064" s="1109">
        <v>0</v>
      </c>
      <c r="O2064" s="1109">
        <v>0</v>
      </c>
      <c r="P2064" s="1109">
        <v>0</v>
      </c>
      <c r="Q2064" s="1109">
        <v>0</v>
      </c>
    </row>
    <row r="2065" spans="1:17">
      <c r="A2065" s="1109">
        <v>17606</v>
      </c>
      <c r="B2065" s="1110" t="s">
        <v>0</v>
      </c>
      <c r="C2065" s="1109">
        <v>9.875</v>
      </c>
      <c r="D2065" s="1109">
        <v>8.625</v>
      </c>
      <c r="E2065" s="1109">
        <v>62.8</v>
      </c>
      <c r="F2065" s="1109">
        <v>0</v>
      </c>
      <c r="G2065" s="1110" t="s">
        <v>10840</v>
      </c>
      <c r="H2065" s="1110" t="s">
        <v>4654</v>
      </c>
      <c r="I2065" s="1110" t="s">
        <v>10839</v>
      </c>
      <c r="J2065" s="1109">
        <v>0</v>
      </c>
      <c r="K2065" s="1109">
        <v>0</v>
      </c>
      <c r="L2065" s="1109">
        <v>0</v>
      </c>
      <c r="M2065" s="1109">
        <v>0</v>
      </c>
      <c r="N2065" s="1109">
        <v>0</v>
      </c>
      <c r="O2065" s="1109">
        <v>0</v>
      </c>
      <c r="P2065" s="1109">
        <v>0</v>
      </c>
      <c r="Q2065" s="1109">
        <v>0</v>
      </c>
    </row>
    <row r="2066" spans="1:17">
      <c r="A2066" s="1109">
        <v>17607</v>
      </c>
      <c r="B2066" s="1110" t="s">
        <v>0</v>
      </c>
      <c r="C2066" s="1109">
        <v>9.875</v>
      </c>
      <c r="D2066" s="1109">
        <v>8.625</v>
      </c>
      <c r="E2066" s="1109">
        <v>62.8</v>
      </c>
      <c r="F2066" s="1109">
        <v>0</v>
      </c>
      <c r="G2066" s="1110" t="s">
        <v>10842</v>
      </c>
      <c r="H2066" s="1110" t="s">
        <v>4654</v>
      </c>
      <c r="I2066" s="1110" t="s">
        <v>10841</v>
      </c>
      <c r="J2066" s="1109">
        <v>0</v>
      </c>
      <c r="K2066" s="1109">
        <v>0</v>
      </c>
      <c r="L2066" s="1109">
        <v>0</v>
      </c>
      <c r="M2066" s="1109">
        <v>0</v>
      </c>
      <c r="N2066" s="1109">
        <v>0</v>
      </c>
      <c r="O2066" s="1109">
        <v>0</v>
      </c>
      <c r="P2066" s="1109">
        <v>0</v>
      </c>
      <c r="Q2066" s="1109">
        <v>0</v>
      </c>
    </row>
    <row r="2067" spans="1:17">
      <c r="A2067" s="1109">
        <v>17608</v>
      </c>
      <c r="B2067" s="1110" t="s">
        <v>0</v>
      </c>
      <c r="C2067" s="1109">
        <v>9.875</v>
      </c>
      <c r="D2067" s="1109">
        <v>8.625</v>
      </c>
      <c r="E2067" s="1109">
        <v>62.8</v>
      </c>
      <c r="F2067" s="1109">
        <v>0</v>
      </c>
      <c r="G2067" s="1110" t="s">
        <v>10842</v>
      </c>
      <c r="H2067" s="1110" t="s">
        <v>4654</v>
      </c>
      <c r="I2067" s="1110" t="s">
        <v>10835</v>
      </c>
      <c r="J2067" s="1109">
        <v>0</v>
      </c>
      <c r="K2067" s="1109">
        <v>0</v>
      </c>
      <c r="L2067" s="1109">
        <v>0</v>
      </c>
      <c r="M2067" s="1109">
        <v>0</v>
      </c>
      <c r="N2067" s="1109">
        <v>0</v>
      </c>
      <c r="O2067" s="1109">
        <v>0</v>
      </c>
      <c r="P2067" s="1109">
        <v>0</v>
      </c>
      <c r="Q2067" s="1109">
        <v>0</v>
      </c>
    </row>
    <row r="2068" spans="1:17">
      <c r="A2068" s="1109">
        <v>17609</v>
      </c>
      <c r="B2068" s="1110" t="s">
        <v>0</v>
      </c>
      <c r="C2068" s="1109">
        <v>9.875</v>
      </c>
      <c r="D2068" s="1109">
        <v>8.625</v>
      </c>
      <c r="E2068" s="1109">
        <v>62.8</v>
      </c>
      <c r="F2068" s="1109">
        <v>0</v>
      </c>
      <c r="G2068" s="1110" t="s">
        <v>10842</v>
      </c>
      <c r="H2068" s="1110" t="s">
        <v>4654</v>
      </c>
      <c r="I2068" s="1110" t="s">
        <v>10760</v>
      </c>
      <c r="J2068" s="1109">
        <v>0</v>
      </c>
      <c r="K2068" s="1109">
        <v>0</v>
      </c>
      <c r="L2068" s="1109">
        <v>0</v>
      </c>
      <c r="M2068" s="1109">
        <v>0</v>
      </c>
      <c r="N2068" s="1109">
        <v>0</v>
      </c>
      <c r="O2068" s="1109">
        <v>0</v>
      </c>
      <c r="P2068" s="1109">
        <v>0</v>
      </c>
      <c r="Q2068" s="1109">
        <v>0</v>
      </c>
    </row>
    <row r="2069" spans="1:17">
      <c r="A2069" s="1109">
        <v>17610</v>
      </c>
      <c r="B2069" s="1110" t="s">
        <v>0</v>
      </c>
      <c r="C2069" s="1109">
        <v>9.875</v>
      </c>
      <c r="D2069" s="1109">
        <v>8.625</v>
      </c>
      <c r="E2069" s="1109">
        <v>62.8</v>
      </c>
      <c r="F2069" s="1109">
        <v>0</v>
      </c>
      <c r="G2069" s="1110" t="s">
        <v>10842</v>
      </c>
      <c r="H2069" s="1110" t="s">
        <v>4654</v>
      </c>
      <c r="I2069" s="1110" t="s">
        <v>10836</v>
      </c>
      <c r="J2069" s="1109">
        <v>0</v>
      </c>
      <c r="K2069" s="1109">
        <v>0</v>
      </c>
      <c r="L2069" s="1109">
        <v>0</v>
      </c>
      <c r="M2069" s="1109">
        <v>0</v>
      </c>
      <c r="N2069" s="1109">
        <v>0</v>
      </c>
      <c r="O2069" s="1109">
        <v>0</v>
      </c>
      <c r="P2069" s="1109">
        <v>0</v>
      </c>
      <c r="Q2069" s="1109">
        <v>0</v>
      </c>
    </row>
    <row r="2070" spans="1:17">
      <c r="A2070" s="1109">
        <v>17611</v>
      </c>
      <c r="B2070" s="1110" t="s">
        <v>0</v>
      </c>
      <c r="C2070" s="1109">
        <v>9.875</v>
      </c>
      <c r="D2070" s="1109">
        <v>8.625</v>
      </c>
      <c r="E2070" s="1109">
        <v>62.8</v>
      </c>
      <c r="F2070" s="1109">
        <v>0</v>
      </c>
      <c r="G2070" s="1110" t="s">
        <v>10842</v>
      </c>
      <c r="H2070" s="1110" t="s">
        <v>4654</v>
      </c>
      <c r="I2070" s="1110" t="s">
        <v>10736</v>
      </c>
      <c r="J2070" s="1109">
        <v>0</v>
      </c>
      <c r="K2070" s="1109">
        <v>0</v>
      </c>
      <c r="L2070" s="1109">
        <v>0</v>
      </c>
      <c r="M2070" s="1109">
        <v>0</v>
      </c>
      <c r="N2070" s="1109">
        <v>0</v>
      </c>
      <c r="O2070" s="1109">
        <v>0</v>
      </c>
      <c r="P2070" s="1109">
        <v>0</v>
      </c>
      <c r="Q2070" s="1109">
        <v>0</v>
      </c>
    </row>
    <row r="2071" spans="1:17">
      <c r="A2071" s="1109">
        <v>17612</v>
      </c>
      <c r="B2071" s="1110" t="s">
        <v>0</v>
      </c>
      <c r="C2071" s="1109">
        <v>9.875</v>
      </c>
      <c r="D2071" s="1109">
        <v>8.625</v>
      </c>
      <c r="E2071" s="1109">
        <v>62.8</v>
      </c>
      <c r="F2071" s="1109">
        <v>0</v>
      </c>
      <c r="G2071" s="1110" t="s">
        <v>10842</v>
      </c>
      <c r="H2071" s="1110" t="s">
        <v>4654</v>
      </c>
      <c r="I2071" s="1110" t="s">
        <v>10832</v>
      </c>
      <c r="J2071" s="1109">
        <v>0</v>
      </c>
      <c r="K2071" s="1109">
        <v>0</v>
      </c>
      <c r="L2071" s="1109">
        <v>0</v>
      </c>
      <c r="M2071" s="1109">
        <v>0</v>
      </c>
      <c r="N2071" s="1109">
        <v>0</v>
      </c>
      <c r="O2071" s="1109">
        <v>0</v>
      </c>
      <c r="P2071" s="1109">
        <v>0</v>
      </c>
      <c r="Q2071" s="1109">
        <v>0</v>
      </c>
    </row>
    <row r="2072" spans="1:17">
      <c r="A2072" s="1109">
        <v>17613</v>
      </c>
      <c r="B2072" s="1110" t="s">
        <v>0</v>
      </c>
      <c r="C2072" s="1109">
        <v>9.875</v>
      </c>
      <c r="D2072" s="1109">
        <v>8.625</v>
      </c>
      <c r="E2072" s="1109">
        <v>62.8</v>
      </c>
      <c r="F2072" s="1109">
        <v>0</v>
      </c>
      <c r="G2072" s="1110" t="s">
        <v>10842</v>
      </c>
      <c r="H2072" s="1110" t="s">
        <v>4654</v>
      </c>
      <c r="I2072" s="1110" t="s">
        <v>10839</v>
      </c>
      <c r="J2072" s="1109">
        <v>0</v>
      </c>
      <c r="K2072" s="1109">
        <v>0</v>
      </c>
      <c r="L2072" s="1109">
        <v>0</v>
      </c>
      <c r="M2072" s="1109">
        <v>0</v>
      </c>
      <c r="N2072" s="1109">
        <v>0</v>
      </c>
      <c r="O2072" s="1109">
        <v>0</v>
      </c>
      <c r="P2072" s="1109">
        <v>0</v>
      </c>
      <c r="Q2072" s="1109">
        <v>0</v>
      </c>
    </row>
    <row r="2073" spans="1:17">
      <c r="A2073" s="1109">
        <v>17614</v>
      </c>
      <c r="B2073" s="1110" t="s">
        <v>0</v>
      </c>
      <c r="C2073" s="1109">
        <v>9.875</v>
      </c>
      <c r="D2073" s="1109">
        <v>8.625</v>
      </c>
      <c r="E2073" s="1109">
        <v>62.8</v>
      </c>
      <c r="F2073" s="1109">
        <v>0</v>
      </c>
      <c r="G2073" s="1110" t="s">
        <v>10784</v>
      </c>
      <c r="H2073" s="1110" t="s">
        <v>4654</v>
      </c>
      <c r="I2073" s="1110" t="s">
        <v>10841</v>
      </c>
      <c r="J2073" s="1109">
        <v>0</v>
      </c>
      <c r="K2073" s="1109">
        <v>0</v>
      </c>
      <c r="L2073" s="1109">
        <v>0</v>
      </c>
      <c r="M2073" s="1109">
        <v>0</v>
      </c>
      <c r="N2073" s="1109">
        <v>0</v>
      </c>
      <c r="O2073" s="1109">
        <v>0</v>
      </c>
      <c r="P2073" s="1109">
        <v>0</v>
      </c>
      <c r="Q2073" s="1109">
        <v>0</v>
      </c>
    </row>
    <row r="2074" spans="1:17">
      <c r="A2074" s="1109">
        <v>17615</v>
      </c>
      <c r="B2074" s="1110" t="s">
        <v>0</v>
      </c>
      <c r="C2074" s="1109">
        <v>9.875</v>
      </c>
      <c r="D2074" s="1109">
        <v>8.625</v>
      </c>
      <c r="E2074" s="1109">
        <v>62.8</v>
      </c>
      <c r="F2074" s="1109">
        <v>0</v>
      </c>
      <c r="G2074" s="1110" t="s">
        <v>10784</v>
      </c>
      <c r="H2074" s="1110" t="s">
        <v>4654</v>
      </c>
      <c r="I2074" s="1110" t="s">
        <v>10835</v>
      </c>
      <c r="J2074" s="1109">
        <v>0</v>
      </c>
      <c r="K2074" s="1109">
        <v>0</v>
      </c>
      <c r="L2074" s="1109">
        <v>0</v>
      </c>
      <c r="M2074" s="1109">
        <v>0</v>
      </c>
      <c r="N2074" s="1109">
        <v>0</v>
      </c>
      <c r="O2074" s="1109">
        <v>0</v>
      </c>
      <c r="P2074" s="1109">
        <v>0</v>
      </c>
      <c r="Q2074" s="1109">
        <v>0</v>
      </c>
    </row>
    <row r="2075" spans="1:17">
      <c r="A2075" s="1109">
        <v>17616</v>
      </c>
      <c r="B2075" s="1110" t="s">
        <v>0</v>
      </c>
      <c r="C2075" s="1109">
        <v>9.875</v>
      </c>
      <c r="D2075" s="1109">
        <v>8.625</v>
      </c>
      <c r="E2075" s="1109">
        <v>62.8</v>
      </c>
      <c r="F2075" s="1109">
        <v>0</v>
      </c>
      <c r="G2075" s="1110" t="s">
        <v>10784</v>
      </c>
      <c r="H2075" s="1110" t="s">
        <v>4654</v>
      </c>
      <c r="I2075" s="1110" t="s">
        <v>10760</v>
      </c>
      <c r="J2075" s="1109">
        <v>0</v>
      </c>
      <c r="K2075" s="1109">
        <v>0</v>
      </c>
      <c r="L2075" s="1109">
        <v>0</v>
      </c>
      <c r="M2075" s="1109">
        <v>0</v>
      </c>
      <c r="N2075" s="1109">
        <v>0</v>
      </c>
      <c r="O2075" s="1109">
        <v>0</v>
      </c>
      <c r="P2075" s="1109">
        <v>0</v>
      </c>
      <c r="Q2075" s="1109">
        <v>0</v>
      </c>
    </row>
    <row r="2076" spans="1:17">
      <c r="A2076" s="1109">
        <v>17617</v>
      </c>
      <c r="B2076" s="1110" t="s">
        <v>0</v>
      </c>
      <c r="C2076" s="1109">
        <v>9.875</v>
      </c>
      <c r="D2076" s="1109">
        <v>8.625</v>
      </c>
      <c r="E2076" s="1109">
        <v>62.8</v>
      </c>
      <c r="F2076" s="1109">
        <v>0</v>
      </c>
      <c r="G2076" s="1110" t="s">
        <v>10784</v>
      </c>
      <c r="H2076" s="1110" t="s">
        <v>4654</v>
      </c>
      <c r="I2076" s="1110" t="s">
        <v>10834</v>
      </c>
      <c r="J2076" s="1109">
        <v>0</v>
      </c>
      <c r="K2076" s="1109">
        <v>0</v>
      </c>
      <c r="L2076" s="1109">
        <v>0</v>
      </c>
      <c r="M2076" s="1109">
        <v>0</v>
      </c>
      <c r="N2076" s="1109">
        <v>0</v>
      </c>
      <c r="O2076" s="1109">
        <v>0</v>
      </c>
      <c r="P2076" s="1109">
        <v>0</v>
      </c>
      <c r="Q2076" s="1109">
        <v>0</v>
      </c>
    </row>
    <row r="2077" spans="1:17">
      <c r="A2077" s="1109">
        <v>17618</v>
      </c>
      <c r="B2077" s="1110" t="s">
        <v>0</v>
      </c>
      <c r="C2077" s="1109">
        <v>9.875</v>
      </c>
      <c r="D2077" s="1109">
        <v>8.625</v>
      </c>
      <c r="E2077" s="1109">
        <v>62.8</v>
      </c>
      <c r="F2077" s="1109">
        <v>0</v>
      </c>
      <c r="G2077" s="1110" t="s">
        <v>10784</v>
      </c>
      <c r="H2077" s="1110" t="s">
        <v>4654</v>
      </c>
      <c r="I2077" s="1110" t="s">
        <v>10736</v>
      </c>
      <c r="J2077" s="1109">
        <v>0</v>
      </c>
      <c r="K2077" s="1109">
        <v>0</v>
      </c>
      <c r="L2077" s="1109">
        <v>0</v>
      </c>
      <c r="M2077" s="1109">
        <v>0</v>
      </c>
      <c r="N2077" s="1109">
        <v>0</v>
      </c>
      <c r="O2077" s="1109">
        <v>0</v>
      </c>
      <c r="P2077" s="1109">
        <v>0</v>
      </c>
      <c r="Q2077" s="1109">
        <v>0</v>
      </c>
    </row>
    <row r="2078" spans="1:17">
      <c r="A2078" s="1109">
        <v>17619</v>
      </c>
      <c r="B2078" s="1110" t="s">
        <v>0</v>
      </c>
      <c r="C2078" s="1109">
        <v>9.875</v>
      </c>
      <c r="D2078" s="1109">
        <v>8.625</v>
      </c>
      <c r="E2078" s="1109">
        <v>62.8</v>
      </c>
      <c r="F2078" s="1109">
        <v>0</v>
      </c>
      <c r="G2078" s="1110" t="s">
        <v>10784</v>
      </c>
      <c r="H2078" s="1110" t="s">
        <v>4654</v>
      </c>
      <c r="I2078" s="1110" t="s">
        <v>10836</v>
      </c>
      <c r="J2078" s="1109">
        <v>0</v>
      </c>
      <c r="K2078" s="1109">
        <v>0</v>
      </c>
      <c r="L2078" s="1109">
        <v>0</v>
      </c>
      <c r="M2078" s="1109">
        <v>0</v>
      </c>
      <c r="N2078" s="1109">
        <v>0</v>
      </c>
      <c r="O2078" s="1109">
        <v>0</v>
      </c>
      <c r="P2078" s="1109">
        <v>0</v>
      </c>
      <c r="Q2078" s="1109">
        <v>0</v>
      </c>
    </row>
    <row r="2079" spans="1:17">
      <c r="A2079" s="1109">
        <v>17620</v>
      </c>
      <c r="B2079" s="1110" t="s">
        <v>0</v>
      </c>
      <c r="C2079" s="1109">
        <v>9.875</v>
      </c>
      <c r="D2079" s="1109">
        <v>8.625</v>
      </c>
      <c r="E2079" s="1109">
        <v>62.8</v>
      </c>
      <c r="F2079" s="1109">
        <v>0</v>
      </c>
      <c r="G2079" s="1110" t="s">
        <v>10784</v>
      </c>
      <c r="H2079" s="1110" t="s">
        <v>4654</v>
      </c>
      <c r="I2079" s="1110" t="s">
        <v>10832</v>
      </c>
      <c r="J2079" s="1109">
        <v>0</v>
      </c>
      <c r="K2079" s="1109">
        <v>0</v>
      </c>
      <c r="L2079" s="1109">
        <v>0</v>
      </c>
      <c r="M2079" s="1109">
        <v>0</v>
      </c>
      <c r="N2079" s="1109">
        <v>0</v>
      </c>
      <c r="O2079" s="1109">
        <v>0</v>
      </c>
      <c r="P2079" s="1109">
        <v>0</v>
      </c>
      <c r="Q2079" s="1109">
        <v>0</v>
      </c>
    </row>
    <row r="2080" spans="1:17">
      <c r="A2080" s="1109">
        <v>17621</v>
      </c>
      <c r="B2080" s="1110" t="s">
        <v>0</v>
      </c>
      <c r="C2080" s="1109">
        <v>9.875</v>
      </c>
      <c r="D2080" s="1109">
        <v>8.625</v>
      </c>
      <c r="E2080" s="1109">
        <v>62.8</v>
      </c>
      <c r="F2080" s="1109">
        <v>0</v>
      </c>
      <c r="G2080" s="1110" t="s">
        <v>10784</v>
      </c>
      <c r="H2080" s="1110" t="s">
        <v>4654</v>
      </c>
      <c r="I2080" s="1110" t="s">
        <v>10839</v>
      </c>
      <c r="J2080" s="1109">
        <v>0</v>
      </c>
      <c r="K2080" s="1109">
        <v>0</v>
      </c>
      <c r="L2080" s="1109">
        <v>0</v>
      </c>
      <c r="M2080" s="1109">
        <v>0</v>
      </c>
      <c r="N2080" s="1109">
        <v>0</v>
      </c>
      <c r="O2080" s="1109">
        <v>0</v>
      </c>
      <c r="P2080" s="1109">
        <v>0</v>
      </c>
      <c r="Q2080" s="1109">
        <v>0</v>
      </c>
    </row>
    <row r="2081" spans="1:17">
      <c r="A2081" s="1109">
        <v>17622</v>
      </c>
      <c r="B2081" s="1110" t="s">
        <v>0</v>
      </c>
      <c r="C2081" s="1109">
        <v>9.875</v>
      </c>
      <c r="D2081" s="1109">
        <v>8.625</v>
      </c>
      <c r="E2081" s="1109">
        <v>62.8</v>
      </c>
      <c r="F2081" s="1109">
        <v>0</v>
      </c>
      <c r="G2081" s="1110" t="s">
        <v>10741</v>
      </c>
      <c r="H2081" s="1110" t="s">
        <v>4654</v>
      </c>
      <c r="I2081" s="1110" t="s">
        <v>10841</v>
      </c>
      <c r="J2081" s="1109">
        <v>0</v>
      </c>
      <c r="K2081" s="1109">
        <v>0</v>
      </c>
      <c r="L2081" s="1109">
        <v>0</v>
      </c>
      <c r="M2081" s="1109">
        <v>0</v>
      </c>
      <c r="N2081" s="1109">
        <v>0</v>
      </c>
      <c r="O2081" s="1109">
        <v>0</v>
      </c>
      <c r="P2081" s="1109">
        <v>0</v>
      </c>
      <c r="Q2081" s="1109">
        <v>0</v>
      </c>
    </row>
    <row r="2082" spans="1:17">
      <c r="A2082" s="1109">
        <v>17623</v>
      </c>
      <c r="B2082" s="1110" t="s">
        <v>0</v>
      </c>
      <c r="C2082" s="1109">
        <v>9.875</v>
      </c>
      <c r="D2082" s="1109">
        <v>8.625</v>
      </c>
      <c r="E2082" s="1109">
        <v>62.8</v>
      </c>
      <c r="F2082" s="1109">
        <v>0</v>
      </c>
      <c r="G2082" s="1110" t="s">
        <v>10741</v>
      </c>
      <c r="H2082" s="1110" t="s">
        <v>4654</v>
      </c>
      <c r="I2082" s="1110" t="s">
        <v>10835</v>
      </c>
      <c r="J2082" s="1109">
        <v>0</v>
      </c>
      <c r="K2082" s="1109">
        <v>0</v>
      </c>
      <c r="L2082" s="1109">
        <v>0</v>
      </c>
      <c r="M2082" s="1109">
        <v>0</v>
      </c>
      <c r="N2082" s="1109">
        <v>0</v>
      </c>
      <c r="O2082" s="1109">
        <v>0</v>
      </c>
      <c r="P2082" s="1109">
        <v>0</v>
      </c>
      <c r="Q2082" s="1109">
        <v>0</v>
      </c>
    </row>
    <row r="2083" spans="1:17">
      <c r="A2083" s="1109">
        <v>17624</v>
      </c>
      <c r="B2083" s="1110" t="s">
        <v>0</v>
      </c>
      <c r="C2083" s="1109">
        <v>9.875</v>
      </c>
      <c r="D2083" s="1109">
        <v>8.625</v>
      </c>
      <c r="E2083" s="1109">
        <v>62.8</v>
      </c>
      <c r="F2083" s="1109">
        <v>0</v>
      </c>
      <c r="G2083" s="1110" t="s">
        <v>10741</v>
      </c>
      <c r="H2083" s="1110" t="s">
        <v>4654</v>
      </c>
      <c r="I2083" s="1110" t="s">
        <v>10760</v>
      </c>
      <c r="J2083" s="1109">
        <v>0</v>
      </c>
      <c r="K2083" s="1109">
        <v>0</v>
      </c>
      <c r="L2083" s="1109">
        <v>0</v>
      </c>
      <c r="M2083" s="1109">
        <v>0</v>
      </c>
      <c r="N2083" s="1109">
        <v>0</v>
      </c>
      <c r="O2083" s="1109">
        <v>0</v>
      </c>
      <c r="P2083" s="1109">
        <v>0</v>
      </c>
      <c r="Q2083" s="1109">
        <v>0</v>
      </c>
    </row>
    <row r="2084" spans="1:17">
      <c r="A2084" s="1109">
        <v>17625</v>
      </c>
      <c r="B2084" s="1110" t="s">
        <v>0</v>
      </c>
      <c r="C2084" s="1109">
        <v>9.875</v>
      </c>
      <c r="D2084" s="1109">
        <v>8.625</v>
      </c>
      <c r="E2084" s="1109">
        <v>62.8</v>
      </c>
      <c r="F2084" s="1109">
        <v>0</v>
      </c>
      <c r="G2084" s="1110" t="s">
        <v>10741</v>
      </c>
      <c r="H2084" s="1110" t="s">
        <v>4654</v>
      </c>
      <c r="I2084" s="1110" t="s">
        <v>10834</v>
      </c>
      <c r="J2084" s="1109">
        <v>0</v>
      </c>
      <c r="K2084" s="1109">
        <v>0</v>
      </c>
      <c r="L2084" s="1109">
        <v>0</v>
      </c>
      <c r="M2084" s="1109">
        <v>0</v>
      </c>
      <c r="N2084" s="1109">
        <v>0</v>
      </c>
      <c r="O2084" s="1109">
        <v>0</v>
      </c>
      <c r="P2084" s="1109">
        <v>0</v>
      </c>
      <c r="Q2084" s="1109">
        <v>0</v>
      </c>
    </row>
    <row r="2085" spans="1:17">
      <c r="A2085" s="1109">
        <v>17626</v>
      </c>
      <c r="B2085" s="1110" t="s">
        <v>0</v>
      </c>
      <c r="C2085" s="1109">
        <v>9.875</v>
      </c>
      <c r="D2085" s="1109">
        <v>8.625</v>
      </c>
      <c r="E2085" s="1109">
        <v>62.8</v>
      </c>
      <c r="F2085" s="1109">
        <v>0</v>
      </c>
      <c r="G2085" s="1110" t="s">
        <v>10741</v>
      </c>
      <c r="H2085" s="1110" t="s">
        <v>4654</v>
      </c>
      <c r="I2085" s="1110" t="s">
        <v>10736</v>
      </c>
      <c r="J2085" s="1109">
        <v>0</v>
      </c>
      <c r="K2085" s="1109">
        <v>0</v>
      </c>
      <c r="L2085" s="1109">
        <v>0</v>
      </c>
      <c r="M2085" s="1109">
        <v>0</v>
      </c>
      <c r="N2085" s="1109">
        <v>0</v>
      </c>
      <c r="O2085" s="1109">
        <v>0</v>
      </c>
      <c r="P2085" s="1109">
        <v>0</v>
      </c>
      <c r="Q2085" s="1109">
        <v>0</v>
      </c>
    </row>
    <row r="2086" spans="1:17">
      <c r="A2086" s="1109">
        <v>17627</v>
      </c>
      <c r="B2086" s="1110" t="s">
        <v>0</v>
      </c>
      <c r="C2086" s="1109">
        <v>9.875</v>
      </c>
      <c r="D2086" s="1109">
        <v>8.625</v>
      </c>
      <c r="E2086" s="1109">
        <v>62.8</v>
      </c>
      <c r="F2086" s="1109">
        <v>0</v>
      </c>
      <c r="G2086" s="1110" t="s">
        <v>10741</v>
      </c>
      <c r="H2086" s="1110" t="s">
        <v>4654</v>
      </c>
      <c r="I2086" s="1110" t="s">
        <v>10836</v>
      </c>
      <c r="J2086" s="1109">
        <v>0</v>
      </c>
      <c r="K2086" s="1109">
        <v>0</v>
      </c>
      <c r="L2086" s="1109">
        <v>0</v>
      </c>
      <c r="M2086" s="1109">
        <v>0</v>
      </c>
      <c r="N2086" s="1109">
        <v>0</v>
      </c>
      <c r="O2086" s="1109">
        <v>0</v>
      </c>
      <c r="P2086" s="1109">
        <v>0</v>
      </c>
      <c r="Q2086" s="1109">
        <v>0</v>
      </c>
    </row>
    <row r="2087" spans="1:17">
      <c r="A2087" s="1109">
        <v>17628</v>
      </c>
      <c r="B2087" s="1110" t="s">
        <v>0</v>
      </c>
      <c r="C2087" s="1109">
        <v>9.875</v>
      </c>
      <c r="D2087" s="1109">
        <v>8.625</v>
      </c>
      <c r="E2087" s="1109">
        <v>62.8</v>
      </c>
      <c r="F2087" s="1109">
        <v>0</v>
      </c>
      <c r="G2087" s="1110" t="s">
        <v>10741</v>
      </c>
      <c r="H2087" s="1110" t="s">
        <v>4654</v>
      </c>
      <c r="I2087" s="1110" t="s">
        <v>10832</v>
      </c>
      <c r="J2087" s="1109">
        <v>0</v>
      </c>
      <c r="K2087" s="1109">
        <v>0</v>
      </c>
      <c r="L2087" s="1109">
        <v>0</v>
      </c>
      <c r="M2087" s="1109">
        <v>0</v>
      </c>
      <c r="N2087" s="1109">
        <v>0</v>
      </c>
      <c r="O2087" s="1109">
        <v>0</v>
      </c>
      <c r="P2087" s="1109">
        <v>0</v>
      </c>
      <c r="Q2087" s="1109">
        <v>0</v>
      </c>
    </row>
    <row r="2088" spans="1:17">
      <c r="A2088" s="1109">
        <v>17629</v>
      </c>
      <c r="B2088" s="1110" t="s">
        <v>0</v>
      </c>
      <c r="C2088" s="1109">
        <v>9.875</v>
      </c>
      <c r="D2088" s="1109">
        <v>8.625</v>
      </c>
      <c r="E2088" s="1109">
        <v>62.8</v>
      </c>
      <c r="F2088" s="1109">
        <v>0</v>
      </c>
      <c r="G2088" s="1110" t="s">
        <v>10741</v>
      </c>
      <c r="H2088" s="1110" t="s">
        <v>4654</v>
      </c>
      <c r="I2088" s="1110" t="s">
        <v>10839</v>
      </c>
      <c r="J2088" s="1109">
        <v>0</v>
      </c>
      <c r="K2088" s="1109">
        <v>0</v>
      </c>
      <c r="L2088" s="1109">
        <v>0</v>
      </c>
      <c r="M2088" s="1109">
        <v>0</v>
      </c>
      <c r="N2088" s="1109">
        <v>0</v>
      </c>
      <c r="O2088" s="1109">
        <v>0</v>
      </c>
      <c r="P2088" s="1109">
        <v>0</v>
      </c>
      <c r="Q2088" s="1109">
        <v>0</v>
      </c>
    </row>
    <row r="2089" spans="1:17">
      <c r="A2089" s="1109">
        <v>17630</v>
      </c>
      <c r="B2089" s="1110" t="s">
        <v>0</v>
      </c>
      <c r="C2089" s="1109">
        <v>9.875</v>
      </c>
      <c r="D2089" s="1109">
        <v>8.625</v>
      </c>
      <c r="E2089" s="1109">
        <v>62.8</v>
      </c>
      <c r="F2089" s="1109">
        <v>0</v>
      </c>
      <c r="G2089" s="1110" t="s">
        <v>10833</v>
      </c>
      <c r="H2089" s="1110" t="s">
        <v>4654</v>
      </c>
      <c r="I2089" s="1110" t="s">
        <v>10841</v>
      </c>
      <c r="J2089" s="1109">
        <v>0</v>
      </c>
      <c r="K2089" s="1109">
        <v>0</v>
      </c>
      <c r="L2089" s="1109">
        <v>0</v>
      </c>
      <c r="M2089" s="1109">
        <v>0</v>
      </c>
      <c r="N2089" s="1109">
        <v>0</v>
      </c>
      <c r="O2089" s="1109">
        <v>0</v>
      </c>
      <c r="P2089" s="1109">
        <v>0</v>
      </c>
      <c r="Q2089" s="1109">
        <v>0</v>
      </c>
    </row>
    <row r="2090" spans="1:17">
      <c r="A2090" s="1109">
        <v>17631</v>
      </c>
      <c r="B2090" s="1110" t="s">
        <v>0</v>
      </c>
      <c r="C2090" s="1109">
        <v>9.875</v>
      </c>
      <c r="D2090" s="1109">
        <v>8.625</v>
      </c>
      <c r="E2090" s="1109">
        <v>62.8</v>
      </c>
      <c r="F2090" s="1109">
        <v>0</v>
      </c>
      <c r="G2090" s="1110" t="s">
        <v>10833</v>
      </c>
      <c r="H2090" s="1110" t="s">
        <v>4654</v>
      </c>
      <c r="I2090" s="1110" t="s">
        <v>10835</v>
      </c>
      <c r="J2090" s="1109">
        <v>0</v>
      </c>
      <c r="K2090" s="1109">
        <v>0</v>
      </c>
      <c r="L2090" s="1109">
        <v>0</v>
      </c>
      <c r="M2090" s="1109">
        <v>0</v>
      </c>
      <c r="N2090" s="1109">
        <v>0</v>
      </c>
      <c r="O2090" s="1109">
        <v>0</v>
      </c>
      <c r="P2090" s="1109">
        <v>0</v>
      </c>
      <c r="Q2090" s="1109">
        <v>0</v>
      </c>
    </row>
    <row r="2091" spans="1:17">
      <c r="A2091" s="1109">
        <v>17632</v>
      </c>
      <c r="B2091" s="1110" t="s">
        <v>0</v>
      </c>
      <c r="C2091" s="1109">
        <v>9.875</v>
      </c>
      <c r="D2091" s="1109">
        <v>8.625</v>
      </c>
      <c r="E2091" s="1109">
        <v>62.8</v>
      </c>
      <c r="F2091" s="1109">
        <v>0</v>
      </c>
      <c r="G2091" s="1110" t="s">
        <v>10833</v>
      </c>
      <c r="H2091" s="1110" t="s">
        <v>4654</v>
      </c>
      <c r="I2091" s="1110" t="s">
        <v>10760</v>
      </c>
      <c r="J2091" s="1109">
        <v>0</v>
      </c>
      <c r="K2091" s="1109">
        <v>0</v>
      </c>
      <c r="L2091" s="1109">
        <v>0</v>
      </c>
      <c r="M2091" s="1109">
        <v>0</v>
      </c>
      <c r="N2091" s="1109">
        <v>0</v>
      </c>
      <c r="O2091" s="1109">
        <v>0</v>
      </c>
      <c r="P2091" s="1109">
        <v>0</v>
      </c>
      <c r="Q2091" s="1109">
        <v>0</v>
      </c>
    </row>
    <row r="2092" spans="1:17">
      <c r="A2092" s="1109">
        <v>17633</v>
      </c>
      <c r="B2092" s="1110" t="s">
        <v>0</v>
      </c>
      <c r="C2092" s="1109">
        <v>9.875</v>
      </c>
      <c r="D2092" s="1109">
        <v>8.625</v>
      </c>
      <c r="E2092" s="1109">
        <v>62.8</v>
      </c>
      <c r="F2092" s="1109">
        <v>0</v>
      </c>
      <c r="G2092" s="1110" t="s">
        <v>10833</v>
      </c>
      <c r="H2092" s="1110" t="s">
        <v>4654</v>
      </c>
      <c r="I2092" s="1110" t="s">
        <v>10836</v>
      </c>
      <c r="J2092" s="1109">
        <v>0</v>
      </c>
      <c r="K2092" s="1109">
        <v>0</v>
      </c>
      <c r="L2092" s="1109">
        <v>0</v>
      </c>
      <c r="M2092" s="1109">
        <v>0</v>
      </c>
      <c r="N2092" s="1109">
        <v>0</v>
      </c>
      <c r="O2092" s="1109">
        <v>0</v>
      </c>
      <c r="P2092" s="1109">
        <v>0</v>
      </c>
      <c r="Q2092" s="1109">
        <v>0</v>
      </c>
    </row>
    <row r="2093" spans="1:17">
      <c r="A2093" s="1109">
        <v>17634</v>
      </c>
      <c r="B2093" s="1110" t="s">
        <v>0</v>
      </c>
      <c r="C2093" s="1109">
        <v>9.875</v>
      </c>
      <c r="D2093" s="1109">
        <v>8.625</v>
      </c>
      <c r="E2093" s="1109">
        <v>62.8</v>
      </c>
      <c r="F2093" s="1109">
        <v>0</v>
      </c>
      <c r="G2093" s="1110" t="s">
        <v>10833</v>
      </c>
      <c r="H2093" s="1110" t="s">
        <v>4654</v>
      </c>
      <c r="I2093" s="1110" t="s">
        <v>10845</v>
      </c>
      <c r="J2093" s="1109">
        <v>0</v>
      </c>
      <c r="K2093" s="1109">
        <v>0</v>
      </c>
      <c r="L2093" s="1109">
        <v>0</v>
      </c>
      <c r="M2093" s="1109">
        <v>0</v>
      </c>
      <c r="N2093" s="1109">
        <v>0</v>
      </c>
      <c r="O2093" s="1109">
        <v>0</v>
      </c>
      <c r="P2093" s="1109">
        <v>0</v>
      </c>
      <c r="Q2093" s="1109">
        <v>0</v>
      </c>
    </row>
    <row r="2094" spans="1:17">
      <c r="A2094" s="1109">
        <v>17635</v>
      </c>
      <c r="B2094" s="1110" t="s">
        <v>0</v>
      </c>
      <c r="C2094" s="1109">
        <v>9.875</v>
      </c>
      <c r="D2094" s="1109">
        <v>8.625</v>
      </c>
      <c r="E2094" s="1109">
        <v>62.8</v>
      </c>
      <c r="F2094" s="1109">
        <v>0</v>
      </c>
      <c r="G2094" s="1110" t="s">
        <v>10833</v>
      </c>
      <c r="H2094" s="1110" t="s">
        <v>4654</v>
      </c>
      <c r="I2094" s="1110" t="s">
        <v>10834</v>
      </c>
      <c r="J2094" s="1109">
        <v>0</v>
      </c>
      <c r="K2094" s="1109">
        <v>0</v>
      </c>
      <c r="L2094" s="1109">
        <v>0</v>
      </c>
      <c r="M2094" s="1109">
        <v>0</v>
      </c>
      <c r="N2094" s="1109">
        <v>0</v>
      </c>
      <c r="O2094" s="1109">
        <v>0</v>
      </c>
      <c r="P2094" s="1109">
        <v>0</v>
      </c>
      <c r="Q2094" s="1109">
        <v>0</v>
      </c>
    </row>
    <row r="2095" spans="1:17">
      <c r="A2095" s="1109">
        <v>17636</v>
      </c>
      <c r="B2095" s="1110" t="s">
        <v>0</v>
      </c>
      <c r="C2095" s="1109">
        <v>9.875</v>
      </c>
      <c r="D2095" s="1109">
        <v>8.625</v>
      </c>
      <c r="E2095" s="1109">
        <v>62.8</v>
      </c>
      <c r="F2095" s="1109">
        <v>0</v>
      </c>
      <c r="G2095" s="1110" t="s">
        <v>10833</v>
      </c>
      <c r="H2095" s="1110" t="s">
        <v>4654</v>
      </c>
      <c r="I2095" s="1110" t="s">
        <v>10736</v>
      </c>
      <c r="J2095" s="1109">
        <v>0</v>
      </c>
      <c r="K2095" s="1109">
        <v>0</v>
      </c>
      <c r="L2095" s="1109">
        <v>0</v>
      </c>
      <c r="M2095" s="1109">
        <v>0</v>
      </c>
      <c r="N2095" s="1109">
        <v>0</v>
      </c>
      <c r="O2095" s="1109">
        <v>0</v>
      </c>
      <c r="P2095" s="1109">
        <v>0</v>
      </c>
      <c r="Q2095" s="1109">
        <v>0</v>
      </c>
    </row>
    <row r="2096" spans="1:17">
      <c r="A2096" s="1109">
        <v>17637</v>
      </c>
      <c r="B2096" s="1110" t="s">
        <v>0</v>
      </c>
      <c r="C2096" s="1109">
        <v>9.875</v>
      </c>
      <c r="D2096" s="1109">
        <v>8.625</v>
      </c>
      <c r="E2096" s="1109">
        <v>62.8</v>
      </c>
      <c r="F2096" s="1109">
        <v>0</v>
      </c>
      <c r="G2096" s="1110" t="s">
        <v>10833</v>
      </c>
      <c r="H2096" s="1110" t="s">
        <v>4654</v>
      </c>
      <c r="I2096" s="1110" t="s">
        <v>10832</v>
      </c>
      <c r="J2096" s="1109">
        <v>0</v>
      </c>
      <c r="K2096" s="1109">
        <v>0</v>
      </c>
      <c r="L2096" s="1109">
        <v>0</v>
      </c>
      <c r="M2096" s="1109">
        <v>0</v>
      </c>
      <c r="N2096" s="1109">
        <v>0</v>
      </c>
      <c r="O2096" s="1109">
        <v>0</v>
      </c>
      <c r="P2096" s="1109">
        <v>0</v>
      </c>
      <c r="Q2096" s="1109">
        <v>0</v>
      </c>
    </row>
    <row r="2097" spans="1:17">
      <c r="A2097" s="1109">
        <v>17638</v>
      </c>
      <c r="B2097" s="1110" t="s">
        <v>0</v>
      </c>
      <c r="C2097" s="1109">
        <v>9.875</v>
      </c>
      <c r="D2097" s="1109">
        <v>8.625</v>
      </c>
      <c r="E2097" s="1109">
        <v>62.8</v>
      </c>
      <c r="F2097" s="1109">
        <v>0</v>
      </c>
      <c r="G2097" s="1110" t="s">
        <v>10833</v>
      </c>
      <c r="H2097" s="1110" t="s">
        <v>4654</v>
      </c>
      <c r="I2097" s="1110" t="s">
        <v>10839</v>
      </c>
      <c r="J2097" s="1109">
        <v>0</v>
      </c>
      <c r="K2097" s="1109">
        <v>0</v>
      </c>
      <c r="L2097" s="1109">
        <v>0</v>
      </c>
      <c r="M2097" s="1109">
        <v>0</v>
      </c>
      <c r="N2097" s="1109">
        <v>0</v>
      </c>
      <c r="O2097" s="1109">
        <v>0</v>
      </c>
      <c r="P2097" s="1109">
        <v>0</v>
      </c>
      <c r="Q2097" s="1109">
        <v>0</v>
      </c>
    </row>
    <row r="2098" spans="1:17">
      <c r="A2098" s="1109">
        <v>17639</v>
      </c>
      <c r="B2098" s="1110" t="s">
        <v>0</v>
      </c>
      <c r="C2098" s="1109">
        <v>9.875</v>
      </c>
      <c r="D2098" s="1109">
        <v>8.625</v>
      </c>
      <c r="E2098" s="1109">
        <v>62.8</v>
      </c>
      <c r="F2098" s="1109">
        <v>0</v>
      </c>
      <c r="G2098" s="1110" t="s">
        <v>10753</v>
      </c>
      <c r="H2098" s="1110" t="s">
        <v>4654</v>
      </c>
      <c r="I2098" s="1110" t="s">
        <v>10841</v>
      </c>
      <c r="J2098" s="1109">
        <v>0</v>
      </c>
      <c r="K2098" s="1109">
        <v>0</v>
      </c>
      <c r="L2098" s="1109">
        <v>0</v>
      </c>
      <c r="M2098" s="1109">
        <v>0</v>
      </c>
      <c r="N2098" s="1109">
        <v>0</v>
      </c>
      <c r="O2098" s="1109">
        <v>0</v>
      </c>
      <c r="P2098" s="1109">
        <v>0</v>
      </c>
      <c r="Q2098" s="1109">
        <v>0</v>
      </c>
    </row>
    <row r="2099" spans="1:17">
      <c r="A2099" s="1109">
        <v>17640</v>
      </c>
      <c r="B2099" s="1110" t="s">
        <v>0</v>
      </c>
      <c r="C2099" s="1109">
        <v>9.875</v>
      </c>
      <c r="D2099" s="1109">
        <v>8.625</v>
      </c>
      <c r="E2099" s="1109">
        <v>62.8</v>
      </c>
      <c r="F2099" s="1109">
        <v>0</v>
      </c>
      <c r="G2099" s="1110" t="s">
        <v>10753</v>
      </c>
      <c r="H2099" s="1110" t="s">
        <v>4654</v>
      </c>
      <c r="I2099" s="1110" t="s">
        <v>10760</v>
      </c>
      <c r="J2099" s="1109">
        <v>0</v>
      </c>
      <c r="K2099" s="1109">
        <v>0</v>
      </c>
      <c r="L2099" s="1109">
        <v>0</v>
      </c>
      <c r="M2099" s="1109">
        <v>0</v>
      </c>
      <c r="N2099" s="1109">
        <v>0</v>
      </c>
      <c r="O2099" s="1109">
        <v>0</v>
      </c>
      <c r="P2099" s="1109">
        <v>0</v>
      </c>
      <c r="Q2099" s="1109">
        <v>0</v>
      </c>
    </row>
    <row r="2100" spans="1:17">
      <c r="A2100" s="1109">
        <v>17641</v>
      </c>
      <c r="B2100" s="1110" t="s">
        <v>0</v>
      </c>
      <c r="C2100" s="1109">
        <v>9.875</v>
      </c>
      <c r="D2100" s="1109">
        <v>8.625</v>
      </c>
      <c r="E2100" s="1109">
        <v>62.8</v>
      </c>
      <c r="F2100" s="1109">
        <v>0</v>
      </c>
      <c r="G2100" s="1110" t="s">
        <v>10753</v>
      </c>
      <c r="H2100" s="1110" t="s">
        <v>4654</v>
      </c>
      <c r="I2100" s="1110" t="s">
        <v>10836</v>
      </c>
      <c r="J2100" s="1109">
        <v>0</v>
      </c>
      <c r="K2100" s="1109">
        <v>0</v>
      </c>
      <c r="L2100" s="1109">
        <v>0</v>
      </c>
      <c r="M2100" s="1109">
        <v>0</v>
      </c>
      <c r="N2100" s="1109">
        <v>0</v>
      </c>
      <c r="O2100" s="1109">
        <v>0</v>
      </c>
      <c r="P2100" s="1109">
        <v>0</v>
      </c>
      <c r="Q2100" s="1109">
        <v>0</v>
      </c>
    </row>
    <row r="2101" spans="1:17">
      <c r="A2101" s="1109">
        <v>17642</v>
      </c>
      <c r="B2101" s="1110" t="s">
        <v>0</v>
      </c>
      <c r="C2101" s="1109">
        <v>9.875</v>
      </c>
      <c r="D2101" s="1109">
        <v>8.625</v>
      </c>
      <c r="E2101" s="1109">
        <v>62.8</v>
      </c>
      <c r="F2101" s="1109">
        <v>0</v>
      </c>
      <c r="G2101" s="1110" t="s">
        <v>10753</v>
      </c>
      <c r="H2101" s="1110" t="s">
        <v>4654</v>
      </c>
      <c r="I2101" s="1110" t="s">
        <v>10845</v>
      </c>
      <c r="J2101" s="1109">
        <v>0</v>
      </c>
      <c r="K2101" s="1109">
        <v>0</v>
      </c>
      <c r="L2101" s="1109">
        <v>0</v>
      </c>
      <c r="M2101" s="1109">
        <v>0</v>
      </c>
      <c r="N2101" s="1109">
        <v>0</v>
      </c>
      <c r="O2101" s="1109">
        <v>0</v>
      </c>
      <c r="P2101" s="1109">
        <v>0</v>
      </c>
      <c r="Q2101" s="1109">
        <v>0</v>
      </c>
    </row>
    <row r="2102" spans="1:17">
      <c r="A2102" s="1109">
        <v>17643</v>
      </c>
      <c r="B2102" s="1110" t="s">
        <v>0</v>
      </c>
      <c r="C2102" s="1109">
        <v>9.875</v>
      </c>
      <c r="D2102" s="1109">
        <v>8.625</v>
      </c>
      <c r="E2102" s="1109">
        <v>62.8</v>
      </c>
      <c r="F2102" s="1109">
        <v>0</v>
      </c>
      <c r="G2102" s="1110" t="s">
        <v>10753</v>
      </c>
      <c r="H2102" s="1110" t="s">
        <v>4654</v>
      </c>
      <c r="I2102" s="1110" t="s">
        <v>10736</v>
      </c>
      <c r="J2102" s="1109">
        <v>0</v>
      </c>
      <c r="K2102" s="1109">
        <v>0</v>
      </c>
      <c r="L2102" s="1109">
        <v>0</v>
      </c>
      <c r="M2102" s="1109">
        <v>0</v>
      </c>
      <c r="N2102" s="1109">
        <v>0</v>
      </c>
      <c r="O2102" s="1109">
        <v>0</v>
      </c>
      <c r="P2102" s="1109">
        <v>0</v>
      </c>
      <c r="Q2102" s="1109">
        <v>0</v>
      </c>
    </row>
    <row r="2103" spans="1:17">
      <c r="A2103" s="1109">
        <v>17644</v>
      </c>
      <c r="B2103" s="1110" t="s">
        <v>0</v>
      </c>
      <c r="C2103" s="1109">
        <v>9.875</v>
      </c>
      <c r="D2103" s="1109">
        <v>8.625</v>
      </c>
      <c r="E2103" s="1109">
        <v>62.8</v>
      </c>
      <c r="F2103" s="1109">
        <v>0</v>
      </c>
      <c r="G2103" s="1110" t="s">
        <v>10753</v>
      </c>
      <c r="H2103" s="1110" t="s">
        <v>4654</v>
      </c>
      <c r="I2103" s="1110" t="s">
        <v>10832</v>
      </c>
      <c r="J2103" s="1109">
        <v>0</v>
      </c>
      <c r="K2103" s="1109">
        <v>0</v>
      </c>
      <c r="L2103" s="1109">
        <v>0</v>
      </c>
      <c r="M2103" s="1109">
        <v>0</v>
      </c>
      <c r="N2103" s="1109">
        <v>0</v>
      </c>
      <c r="O2103" s="1109">
        <v>0</v>
      </c>
      <c r="P2103" s="1109">
        <v>0</v>
      </c>
      <c r="Q2103" s="1109">
        <v>0</v>
      </c>
    </row>
    <row r="2104" spans="1:17">
      <c r="A2104" s="1109">
        <v>17645</v>
      </c>
      <c r="B2104" s="1110" t="s">
        <v>0</v>
      </c>
      <c r="C2104" s="1109">
        <v>9.875</v>
      </c>
      <c r="D2104" s="1109">
        <v>8.625</v>
      </c>
      <c r="E2104" s="1109">
        <v>62.8</v>
      </c>
      <c r="F2104" s="1109">
        <v>0</v>
      </c>
      <c r="G2104" s="1110" t="s">
        <v>10753</v>
      </c>
      <c r="H2104" s="1110" t="s">
        <v>4654</v>
      </c>
      <c r="I2104" s="1110" t="s">
        <v>10839</v>
      </c>
      <c r="J2104" s="1109">
        <v>0</v>
      </c>
      <c r="K2104" s="1109">
        <v>0</v>
      </c>
      <c r="L2104" s="1109">
        <v>0</v>
      </c>
      <c r="M2104" s="1109">
        <v>0</v>
      </c>
      <c r="N2104" s="1109">
        <v>0</v>
      </c>
      <c r="O2104" s="1109">
        <v>0</v>
      </c>
      <c r="P2104" s="1109">
        <v>0</v>
      </c>
      <c r="Q2104" s="1109">
        <v>0</v>
      </c>
    </row>
    <row r="2105" spans="1:17">
      <c r="A2105" s="1109">
        <v>17646</v>
      </c>
      <c r="B2105" s="1110" t="s">
        <v>0</v>
      </c>
      <c r="C2105" s="1109">
        <v>9.875</v>
      </c>
      <c r="D2105" s="1109">
        <v>8.625</v>
      </c>
      <c r="E2105" s="1109">
        <v>62.8</v>
      </c>
      <c r="F2105" s="1109">
        <v>0</v>
      </c>
      <c r="G2105" s="1110" t="s">
        <v>10739</v>
      </c>
      <c r="H2105" s="1110" t="s">
        <v>4654</v>
      </c>
      <c r="I2105" s="1110" t="s">
        <v>10841</v>
      </c>
      <c r="J2105" s="1109">
        <v>0</v>
      </c>
      <c r="K2105" s="1109">
        <v>0</v>
      </c>
      <c r="L2105" s="1109">
        <v>0</v>
      </c>
      <c r="M2105" s="1109">
        <v>0</v>
      </c>
      <c r="N2105" s="1109">
        <v>0</v>
      </c>
      <c r="O2105" s="1109">
        <v>0</v>
      </c>
      <c r="P2105" s="1109">
        <v>0</v>
      </c>
      <c r="Q2105" s="1109">
        <v>0</v>
      </c>
    </row>
    <row r="2106" spans="1:17">
      <c r="A2106" s="1109">
        <v>17647</v>
      </c>
      <c r="B2106" s="1110" t="s">
        <v>0</v>
      </c>
      <c r="C2106" s="1109">
        <v>9.875</v>
      </c>
      <c r="D2106" s="1109">
        <v>8.625</v>
      </c>
      <c r="E2106" s="1109">
        <v>62.8</v>
      </c>
      <c r="F2106" s="1109">
        <v>0</v>
      </c>
      <c r="G2106" s="1110" t="s">
        <v>10739</v>
      </c>
      <c r="H2106" s="1110" t="s">
        <v>4654</v>
      </c>
      <c r="I2106" s="1110" t="s">
        <v>10835</v>
      </c>
      <c r="J2106" s="1109">
        <v>0</v>
      </c>
      <c r="K2106" s="1109">
        <v>0</v>
      </c>
      <c r="L2106" s="1109">
        <v>0</v>
      </c>
      <c r="M2106" s="1109">
        <v>0</v>
      </c>
      <c r="N2106" s="1109">
        <v>0</v>
      </c>
      <c r="O2106" s="1109">
        <v>0</v>
      </c>
      <c r="P2106" s="1109">
        <v>0</v>
      </c>
      <c r="Q2106" s="1109">
        <v>0</v>
      </c>
    </row>
    <row r="2107" spans="1:17">
      <c r="A2107" s="1109">
        <v>17648</v>
      </c>
      <c r="B2107" s="1110" t="s">
        <v>0</v>
      </c>
      <c r="C2107" s="1109">
        <v>9.875</v>
      </c>
      <c r="D2107" s="1109">
        <v>8.625</v>
      </c>
      <c r="E2107" s="1109">
        <v>62.8</v>
      </c>
      <c r="F2107" s="1109">
        <v>0</v>
      </c>
      <c r="G2107" s="1110" t="s">
        <v>10739</v>
      </c>
      <c r="H2107" s="1110" t="s">
        <v>4654</v>
      </c>
      <c r="I2107" s="1110" t="s">
        <v>10760</v>
      </c>
      <c r="J2107" s="1109">
        <v>0</v>
      </c>
      <c r="K2107" s="1109">
        <v>0</v>
      </c>
      <c r="L2107" s="1109">
        <v>0</v>
      </c>
      <c r="M2107" s="1109">
        <v>0</v>
      </c>
      <c r="N2107" s="1109">
        <v>0</v>
      </c>
      <c r="O2107" s="1109">
        <v>0</v>
      </c>
      <c r="P2107" s="1109">
        <v>0</v>
      </c>
      <c r="Q2107" s="1109">
        <v>0</v>
      </c>
    </row>
    <row r="2108" spans="1:17">
      <c r="A2108" s="1109">
        <v>17649</v>
      </c>
      <c r="B2108" s="1110" t="s">
        <v>0</v>
      </c>
      <c r="C2108" s="1109">
        <v>9.875</v>
      </c>
      <c r="D2108" s="1109">
        <v>8.625</v>
      </c>
      <c r="E2108" s="1109">
        <v>62.8</v>
      </c>
      <c r="F2108" s="1109">
        <v>0</v>
      </c>
      <c r="G2108" s="1110" t="s">
        <v>10739</v>
      </c>
      <c r="H2108" s="1110" t="s">
        <v>4654</v>
      </c>
      <c r="I2108" s="1110" t="s">
        <v>10836</v>
      </c>
      <c r="J2108" s="1109">
        <v>0</v>
      </c>
      <c r="K2108" s="1109">
        <v>0</v>
      </c>
      <c r="L2108" s="1109">
        <v>0</v>
      </c>
      <c r="M2108" s="1109">
        <v>0</v>
      </c>
      <c r="N2108" s="1109">
        <v>0</v>
      </c>
      <c r="O2108" s="1109">
        <v>0</v>
      </c>
      <c r="P2108" s="1109">
        <v>0</v>
      </c>
      <c r="Q2108" s="1109">
        <v>0</v>
      </c>
    </row>
    <row r="2109" spans="1:17">
      <c r="A2109" s="1109">
        <v>17650</v>
      </c>
      <c r="B2109" s="1110" t="s">
        <v>0</v>
      </c>
      <c r="C2109" s="1109">
        <v>9.875</v>
      </c>
      <c r="D2109" s="1109">
        <v>8.625</v>
      </c>
      <c r="E2109" s="1109">
        <v>62.8</v>
      </c>
      <c r="F2109" s="1109">
        <v>0</v>
      </c>
      <c r="G2109" s="1110" t="s">
        <v>10739</v>
      </c>
      <c r="H2109" s="1110" t="s">
        <v>4654</v>
      </c>
      <c r="I2109" s="1110" t="s">
        <v>10736</v>
      </c>
      <c r="J2109" s="1109">
        <v>0</v>
      </c>
      <c r="K2109" s="1109">
        <v>0</v>
      </c>
      <c r="L2109" s="1109">
        <v>0</v>
      </c>
      <c r="M2109" s="1109">
        <v>0</v>
      </c>
      <c r="N2109" s="1109">
        <v>0</v>
      </c>
      <c r="O2109" s="1109">
        <v>0</v>
      </c>
      <c r="P2109" s="1109">
        <v>0</v>
      </c>
      <c r="Q2109" s="1109">
        <v>0</v>
      </c>
    </row>
    <row r="2110" spans="1:17">
      <c r="A2110" s="1109">
        <v>17651</v>
      </c>
      <c r="B2110" s="1110" t="s">
        <v>0</v>
      </c>
      <c r="C2110" s="1109">
        <v>9.875</v>
      </c>
      <c r="D2110" s="1109">
        <v>8.625</v>
      </c>
      <c r="E2110" s="1109">
        <v>62.8</v>
      </c>
      <c r="F2110" s="1109">
        <v>0</v>
      </c>
      <c r="G2110" s="1110" t="s">
        <v>10739</v>
      </c>
      <c r="H2110" s="1110" t="s">
        <v>4654</v>
      </c>
      <c r="I2110" s="1110" t="s">
        <v>10832</v>
      </c>
      <c r="J2110" s="1109">
        <v>0</v>
      </c>
      <c r="K2110" s="1109">
        <v>0</v>
      </c>
      <c r="L2110" s="1109">
        <v>0</v>
      </c>
      <c r="M2110" s="1109">
        <v>0</v>
      </c>
      <c r="N2110" s="1109">
        <v>0</v>
      </c>
      <c r="O2110" s="1109">
        <v>0</v>
      </c>
      <c r="P2110" s="1109">
        <v>0</v>
      </c>
      <c r="Q2110" s="1109">
        <v>0</v>
      </c>
    </row>
    <row r="2111" spans="1:17">
      <c r="A2111" s="1109">
        <v>17652</v>
      </c>
      <c r="B2111" s="1110" t="s">
        <v>0</v>
      </c>
      <c r="C2111" s="1109">
        <v>9.875</v>
      </c>
      <c r="D2111" s="1109">
        <v>8.625</v>
      </c>
      <c r="E2111" s="1109">
        <v>62.8</v>
      </c>
      <c r="F2111" s="1109">
        <v>0</v>
      </c>
      <c r="G2111" s="1110" t="s">
        <v>10739</v>
      </c>
      <c r="H2111" s="1110" t="s">
        <v>4654</v>
      </c>
      <c r="I2111" s="1110" t="s">
        <v>10839</v>
      </c>
      <c r="J2111" s="1109">
        <v>0</v>
      </c>
      <c r="K2111" s="1109">
        <v>0</v>
      </c>
      <c r="L2111" s="1109">
        <v>0</v>
      </c>
      <c r="M2111" s="1109">
        <v>0</v>
      </c>
      <c r="N2111" s="1109">
        <v>0</v>
      </c>
      <c r="O2111" s="1109">
        <v>0</v>
      </c>
      <c r="P2111" s="1109">
        <v>0</v>
      </c>
      <c r="Q2111" s="1109">
        <v>0</v>
      </c>
    </row>
    <row r="2112" spans="1:17">
      <c r="A2112" s="1109">
        <v>17653</v>
      </c>
      <c r="B2112" s="1110" t="s">
        <v>0</v>
      </c>
      <c r="C2112" s="1109">
        <v>9.75</v>
      </c>
      <c r="D2112" s="1109">
        <v>8.56</v>
      </c>
      <c r="E2112" s="1109">
        <v>59.2</v>
      </c>
      <c r="F2112" s="1109">
        <v>0</v>
      </c>
      <c r="G2112" s="1110" t="s">
        <v>10840</v>
      </c>
      <c r="H2112" s="1110" t="s">
        <v>4654</v>
      </c>
      <c r="I2112" s="1110" t="s">
        <v>10841</v>
      </c>
      <c r="J2112" s="1109">
        <v>0</v>
      </c>
      <c r="K2112" s="1109">
        <v>0</v>
      </c>
      <c r="L2112" s="1109">
        <v>0</v>
      </c>
      <c r="M2112" s="1109">
        <v>0</v>
      </c>
      <c r="N2112" s="1109">
        <v>0</v>
      </c>
      <c r="O2112" s="1109">
        <v>0</v>
      </c>
      <c r="P2112" s="1109">
        <v>0</v>
      </c>
      <c r="Q2112" s="1109">
        <v>0</v>
      </c>
    </row>
    <row r="2113" spans="1:17">
      <c r="A2113" s="1109">
        <v>17654</v>
      </c>
      <c r="B2113" s="1110" t="s">
        <v>0</v>
      </c>
      <c r="C2113" s="1109">
        <v>9.75</v>
      </c>
      <c r="D2113" s="1109">
        <v>8.56</v>
      </c>
      <c r="E2113" s="1109">
        <v>59.2</v>
      </c>
      <c r="F2113" s="1109">
        <v>0</v>
      </c>
      <c r="G2113" s="1110" t="s">
        <v>10840</v>
      </c>
      <c r="H2113" s="1110" t="s">
        <v>4654</v>
      </c>
      <c r="I2113" s="1110" t="s">
        <v>10760</v>
      </c>
      <c r="J2113" s="1109">
        <v>0</v>
      </c>
      <c r="K2113" s="1109">
        <v>0</v>
      </c>
      <c r="L2113" s="1109">
        <v>0</v>
      </c>
      <c r="M2113" s="1109">
        <v>0</v>
      </c>
      <c r="N2113" s="1109">
        <v>0</v>
      </c>
      <c r="O2113" s="1109">
        <v>0</v>
      </c>
      <c r="P2113" s="1109">
        <v>0</v>
      </c>
      <c r="Q2113" s="1109">
        <v>0</v>
      </c>
    </row>
    <row r="2114" spans="1:17">
      <c r="A2114" s="1109">
        <v>17655</v>
      </c>
      <c r="B2114" s="1110" t="s">
        <v>0</v>
      </c>
      <c r="C2114" s="1109">
        <v>9.75</v>
      </c>
      <c r="D2114" s="1109">
        <v>8.56</v>
      </c>
      <c r="E2114" s="1109">
        <v>59.2</v>
      </c>
      <c r="F2114" s="1109">
        <v>0</v>
      </c>
      <c r="G2114" s="1110" t="s">
        <v>10840</v>
      </c>
      <c r="H2114" s="1110" t="s">
        <v>4654</v>
      </c>
      <c r="I2114" s="1110" t="s">
        <v>10835</v>
      </c>
      <c r="J2114" s="1109">
        <v>0</v>
      </c>
      <c r="K2114" s="1109">
        <v>0</v>
      </c>
      <c r="L2114" s="1109">
        <v>0</v>
      </c>
      <c r="M2114" s="1109">
        <v>0</v>
      </c>
      <c r="N2114" s="1109">
        <v>0</v>
      </c>
      <c r="O2114" s="1109">
        <v>0</v>
      </c>
      <c r="P2114" s="1109">
        <v>0</v>
      </c>
      <c r="Q2114" s="1109">
        <v>0</v>
      </c>
    </row>
    <row r="2115" spans="1:17">
      <c r="A2115" s="1109">
        <v>17656</v>
      </c>
      <c r="B2115" s="1110" t="s">
        <v>0</v>
      </c>
      <c r="C2115" s="1109">
        <v>9.75</v>
      </c>
      <c r="D2115" s="1109">
        <v>8.56</v>
      </c>
      <c r="E2115" s="1109">
        <v>59.2</v>
      </c>
      <c r="F2115" s="1109">
        <v>0</v>
      </c>
      <c r="G2115" s="1110" t="s">
        <v>10840</v>
      </c>
      <c r="H2115" s="1110" t="s">
        <v>4654</v>
      </c>
      <c r="I2115" s="1110" t="s">
        <v>10736</v>
      </c>
      <c r="J2115" s="1109">
        <v>0</v>
      </c>
      <c r="K2115" s="1109">
        <v>0</v>
      </c>
      <c r="L2115" s="1109">
        <v>0</v>
      </c>
      <c r="M2115" s="1109">
        <v>0</v>
      </c>
      <c r="N2115" s="1109">
        <v>0</v>
      </c>
      <c r="O2115" s="1109">
        <v>0</v>
      </c>
      <c r="P2115" s="1109">
        <v>0</v>
      </c>
      <c r="Q2115" s="1109">
        <v>0</v>
      </c>
    </row>
    <row r="2116" spans="1:17">
      <c r="A2116" s="1109">
        <v>17657</v>
      </c>
      <c r="B2116" s="1110" t="s">
        <v>0</v>
      </c>
      <c r="C2116" s="1109">
        <v>9.75</v>
      </c>
      <c r="D2116" s="1109">
        <v>8.56</v>
      </c>
      <c r="E2116" s="1109">
        <v>59.2</v>
      </c>
      <c r="F2116" s="1109">
        <v>0</v>
      </c>
      <c r="G2116" s="1110" t="s">
        <v>10840</v>
      </c>
      <c r="H2116" s="1110" t="s">
        <v>4654</v>
      </c>
      <c r="I2116" s="1110" t="s">
        <v>10836</v>
      </c>
      <c r="J2116" s="1109">
        <v>0</v>
      </c>
      <c r="K2116" s="1109">
        <v>0</v>
      </c>
      <c r="L2116" s="1109">
        <v>0</v>
      </c>
      <c r="M2116" s="1109">
        <v>0</v>
      </c>
      <c r="N2116" s="1109">
        <v>0</v>
      </c>
      <c r="O2116" s="1109">
        <v>0</v>
      </c>
      <c r="P2116" s="1109">
        <v>0</v>
      </c>
      <c r="Q2116" s="1109">
        <v>0</v>
      </c>
    </row>
    <row r="2117" spans="1:17">
      <c r="A2117" s="1109">
        <v>17658</v>
      </c>
      <c r="B2117" s="1110" t="s">
        <v>0</v>
      </c>
      <c r="C2117" s="1109">
        <v>9.75</v>
      </c>
      <c r="D2117" s="1109">
        <v>8.56</v>
      </c>
      <c r="E2117" s="1109">
        <v>59.2</v>
      </c>
      <c r="F2117" s="1109">
        <v>0</v>
      </c>
      <c r="G2117" s="1110" t="s">
        <v>10840</v>
      </c>
      <c r="H2117" s="1110" t="s">
        <v>4654</v>
      </c>
      <c r="I2117" s="1110" t="s">
        <v>10832</v>
      </c>
      <c r="J2117" s="1109">
        <v>0</v>
      </c>
      <c r="K2117" s="1109">
        <v>0</v>
      </c>
      <c r="L2117" s="1109">
        <v>0</v>
      </c>
      <c r="M2117" s="1109">
        <v>0</v>
      </c>
      <c r="N2117" s="1109">
        <v>0</v>
      </c>
      <c r="O2117" s="1109">
        <v>0</v>
      </c>
      <c r="P2117" s="1109">
        <v>0</v>
      </c>
      <c r="Q2117" s="1109">
        <v>0</v>
      </c>
    </row>
    <row r="2118" spans="1:17">
      <c r="A2118" s="1109">
        <v>17659</v>
      </c>
      <c r="B2118" s="1110" t="s">
        <v>0</v>
      </c>
      <c r="C2118" s="1109">
        <v>9.75</v>
      </c>
      <c r="D2118" s="1109">
        <v>8.56</v>
      </c>
      <c r="E2118" s="1109">
        <v>59.2</v>
      </c>
      <c r="F2118" s="1109">
        <v>0</v>
      </c>
      <c r="G2118" s="1110" t="s">
        <v>10840</v>
      </c>
      <c r="H2118" s="1110" t="s">
        <v>4654</v>
      </c>
      <c r="I2118" s="1110" t="s">
        <v>10839</v>
      </c>
      <c r="J2118" s="1109">
        <v>0</v>
      </c>
      <c r="K2118" s="1109">
        <v>0</v>
      </c>
      <c r="L2118" s="1109">
        <v>0</v>
      </c>
      <c r="M2118" s="1109">
        <v>0</v>
      </c>
      <c r="N2118" s="1109">
        <v>0</v>
      </c>
      <c r="O2118" s="1109">
        <v>0</v>
      </c>
      <c r="P2118" s="1109">
        <v>0</v>
      </c>
      <c r="Q2118" s="1109">
        <v>0</v>
      </c>
    </row>
    <row r="2119" spans="1:17">
      <c r="A2119" s="1109">
        <v>17660</v>
      </c>
      <c r="B2119" s="1110" t="s">
        <v>0</v>
      </c>
      <c r="C2119" s="1109">
        <v>9.75</v>
      </c>
      <c r="D2119" s="1109">
        <v>8.56</v>
      </c>
      <c r="E2119" s="1109">
        <v>59.2</v>
      </c>
      <c r="F2119" s="1109">
        <v>0</v>
      </c>
      <c r="G2119" s="1110" t="s">
        <v>10842</v>
      </c>
      <c r="H2119" s="1110" t="s">
        <v>4654</v>
      </c>
      <c r="I2119" s="1110" t="s">
        <v>10841</v>
      </c>
      <c r="J2119" s="1109">
        <v>0</v>
      </c>
      <c r="K2119" s="1109">
        <v>0</v>
      </c>
      <c r="L2119" s="1109">
        <v>0</v>
      </c>
      <c r="M2119" s="1109">
        <v>0</v>
      </c>
      <c r="N2119" s="1109">
        <v>0</v>
      </c>
      <c r="O2119" s="1109">
        <v>0</v>
      </c>
      <c r="P2119" s="1109">
        <v>0</v>
      </c>
      <c r="Q2119" s="1109">
        <v>0</v>
      </c>
    </row>
    <row r="2120" spans="1:17">
      <c r="A2120" s="1109">
        <v>17661</v>
      </c>
      <c r="B2120" s="1110" t="s">
        <v>0</v>
      </c>
      <c r="C2120" s="1109">
        <v>9.75</v>
      </c>
      <c r="D2120" s="1109">
        <v>8.56</v>
      </c>
      <c r="E2120" s="1109">
        <v>59.2</v>
      </c>
      <c r="F2120" s="1109">
        <v>0</v>
      </c>
      <c r="G2120" s="1110" t="s">
        <v>10842</v>
      </c>
      <c r="H2120" s="1110" t="s">
        <v>4654</v>
      </c>
      <c r="I2120" s="1110" t="s">
        <v>10760</v>
      </c>
      <c r="J2120" s="1109">
        <v>0</v>
      </c>
      <c r="K2120" s="1109">
        <v>0</v>
      </c>
      <c r="L2120" s="1109">
        <v>0</v>
      </c>
      <c r="M2120" s="1109">
        <v>0</v>
      </c>
      <c r="N2120" s="1109">
        <v>0</v>
      </c>
      <c r="O2120" s="1109">
        <v>0</v>
      </c>
      <c r="P2120" s="1109">
        <v>0</v>
      </c>
      <c r="Q2120" s="1109">
        <v>0</v>
      </c>
    </row>
    <row r="2121" spans="1:17">
      <c r="A2121" s="1109">
        <v>17662</v>
      </c>
      <c r="B2121" s="1110" t="s">
        <v>0</v>
      </c>
      <c r="C2121" s="1109">
        <v>9.75</v>
      </c>
      <c r="D2121" s="1109">
        <v>8.56</v>
      </c>
      <c r="E2121" s="1109">
        <v>59.2</v>
      </c>
      <c r="F2121" s="1109">
        <v>0</v>
      </c>
      <c r="G2121" s="1110" t="s">
        <v>10842</v>
      </c>
      <c r="H2121" s="1110" t="s">
        <v>4654</v>
      </c>
      <c r="I2121" s="1110" t="s">
        <v>10835</v>
      </c>
      <c r="J2121" s="1109">
        <v>0</v>
      </c>
      <c r="K2121" s="1109">
        <v>0</v>
      </c>
      <c r="L2121" s="1109">
        <v>0</v>
      </c>
      <c r="M2121" s="1109">
        <v>0</v>
      </c>
      <c r="N2121" s="1109">
        <v>0</v>
      </c>
      <c r="O2121" s="1109">
        <v>0</v>
      </c>
      <c r="P2121" s="1109">
        <v>0</v>
      </c>
      <c r="Q2121" s="1109">
        <v>0</v>
      </c>
    </row>
    <row r="2122" spans="1:17">
      <c r="A2122" s="1109">
        <v>17663</v>
      </c>
      <c r="B2122" s="1110" t="s">
        <v>0</v>
      </c>
      <c r="C2122" s="1109">
        <v>9.75</v>
      </c>
      <c r="D2122" s="1109">
        <v>8.56</v>
      </c>
      <c r="E2122" s="1109">
        <v>59.2</v>
      </c>
      <c r="F2122" s="1109">
        <v>0</v>
      </c>
      <c r="G2122" s="1110" t="s">
        <v>10842</v>
      </c>
      <c r="H2122" s="1110" t="s">
        <v>4654</v>
      </c>
      <c r="I2122" s="1110" t="s">
        <v>10736</v>
      </c>
      <c r="J2122" s="1109">
        <v>0</v>
      </c>
      <c r="K2122" s="1109">
        <v>0</v>
      </c>
      <c r="L2122" s="1109">
        <v>0</v>
      </c>
      <c r="M2122" s="1109">
        <v>0</v>
      </c>
      <c r="N2122" s="1109">
        <v>0</v>
      </c>
      <c r="O2122" s="1109">
        <v>0</v>
      </c>
      <c r="P2122" s="1109">
        <v>0</v>
      </c>
      <c r="Q2122" s="1109">
        <v>0</v>
      </c>
    </row>
    <row r="2123" spans="1:17">
      <c r="A2123" s="1109">
        <v>17664</v>
      </c>
      <c r="B2123" s="1110" t="s">
        <v>0</v>
      </c>
      <c r="C2123" s="1109">
        <v>9.75</v>
      </c>
      <c r="D2123" s="1109">
        <v>8.56</v>
      </c>
      <c r="E2123" s="1109">
        <v>59.2</v>
      </c>
      <c r="F2123" s="1109">
        <v>0</v>
      </c>
      <c r="G2123" s="1110" t="s">
        <v>10842</v>
      </c>
      <c r="H2123" s="1110" t="s">
        <v>4654</v>
      </c>
      <c r="I2123" s="1110" t="s">
        <v>10836</v>
      </c>
      <c r="J2123" s="1109">
        <v>0</v>
      </c>
      <c r="K2123" s="1109">
        <v>0</v>
      </c>
      <c r="L2123" s="1109">
        <v>0</v>
      </c>
      <c r="M2123" s="1109">
        <v>0</v>
      </c>
      <c r="N2123" s="1109">
        <v>0</v>
      </c>
      <c r="O2123" s="1109">
        <v>0</v>
      </c>
      <c r="P2123" s="1109">
        <v>0</v>
      </c>
      <c r="Q2123" s="1109">
        <v>0</v>
      </c>
    </row>
    <row r="2124" spans="1:17">
      <c r="A2124" s="1109">
        <v>17665</v>
      </c>
      <c r="B2124" s="1110" t="s">
        <v>0</v>
      </c>
      <c r="C2124" s="1109">
        <v>9.75</v>
      </c>
      <c r="D2124" s="1109">
        <v>8.56</v>
      </c>
      <c r="E2124" s="1109">
        <v>59.2</v>
      </c>
      <c r="F2124" s="1109">
        <v>0</v>
      </c>
      <c r="G2124" s="1110" t="s">
        <v>10842</v>
      </c>
      <c r="H2124" s="1110" t="s">
        <v>4654</v>
      </c>
      <c r="I2124" s="1110" t="s">
        <v>10832</v>
      </c>
      <c r="J2124" s="1109">
        <v>0</v>
      </c>
      <c r="K2124" s="1109">
        <v>0</v>
      </c>
      <c r="L2124" s="1109">
        <v>0</v>
      </c>
      <c r="M2124" s="1109">
        <v>0</v>
      </c>
      <c r="N2124" s="1109">
        <v>0</v>
      </c>
      <c r="O2124" s="1109">
        <v>0</v>
      </c>
      <c r="P2124" s="1109">
        <v>0</v>
      </c>
      <c r="Q2124" s="1109">
        <v>0</v>
      </c>
    </row>
    <row r="2125" spans="1:17">
      <c r="A2125" s="1109">
        <v>17666</v>
      </c>
      <c r="B2125" s="1110" t="s">
        <v>0</v>
      </c>
      <c r="C2125" s="1109">
        <v>9.75</v>
      </c>
      <c r="D2125" s="1109">
        <v>8.56</v>
      </c>
      <c r="E2125" s="1109">
        <v>59.2</v>
      </c>
      <c r="F2125" s="1109">
        <v>0</v>
      </c>
      <c r="G2125" s="1110" t="s">
        <v>10842</v>
      </c>
      <c r="H2125" s="1110" t="s">
        <v>4654</v>
      </c>
      <c r="I2125" s="1110" t="s">
        <v>10839</v>
      </c>
      <c r="J2125" s="1109">
        <v>0</v>
      </c>
      <c r="K2125" s="1109">
        <v>0</v>
      </c>
      <c r="L2125" s="1109">
        <v>0</v>
      </c>
      <c r="M2125" s="1109">
        <v>0</v>
      </c>
      <c r="N2125" s="1109">
        <v>0</v>
      </c>
      <c r="O2125" s="1109">
        <v>0</v>
      </c>
      <c r="P2125" s="1109">
        <v>0</v>
      </c>
      <c r="Q2125" s="1109">
        <v>0</v>
      </c>
    </row>
    <row r="2126" spans="1:17">
      <c r="A2126" s="1109">
        <v>17667</v>
      </c>
      <c r="B2126" s="1110" t="s">
        <v>0</v>
      </c>
      <c r="C2126" s="1109">
        <v>9.75</v>
      </c>
      <c r="D2126" s="1109">
        <v>8.56</v>
      </c>
      <c r="E2126" s="1109">
        <v>59.2</v>
      </c>
      <c r="F2126" s="1109">
        <v>0</v>
      </c>
      <c r="G2126" s="1110" t="s">
        <v>10784</v>
      </c>
      <c r="H2126" s="1110" t="s">
        <v>4654</v>
      </c>
      <c r="I2126" s="1110" t="s">
        <v>10841</v>
      </c>
      <c r="J2126" s="1109">
        <v>0</v>
      </c>
      <c r="K2126" s="1109">
        <v>0</v>
      </c>
      <c r="L2126" s="1109">
        <v>0</v>
      </c>
      <c r="M2126" s="1109">
        <v>0</v>
      </c>
      <c r="N2126" s="1109">
        <v>0</v>
      </c>
      <c r="O2126" s="1109">
        <v>0</v>
      </c>
      <c r="P2126" s="1109">
        <v>0</v>
      </c>
      <c r="Q2126" s="1109">
        <v>0</v>
      </c>
    </row>
    <row r="2127" spans="1:17">
      <c r="A2127" s="1109">
        <v>17668</v>
      </c>
      <c r="B2127" s="1110" t="s">
        <v>0</v>
      </c>
      <c r="C2127" s="1109">
        <v>9.75</v>
      </c>
      <c r="D2127" s="1109">
        <v>8.56</v>
      </c>
      <c r="E2127" s="1109">
        <v>59.2</v>
      </c>
      <c r="F2127" s="1109">
        <v>0</v>
      </c>
      <c r="G2127" s="1110" t="s">
        <v>10784</v>
      </c>
      <c r="H2127" s="1110" t="s">
        <v>4654</v>
      </c>
      <c r="I2127" s="1110" t="s">
        <v>10760</v>
      </c>
      <c r="J2127" s="1109">
        <v>0</v>
      </c>
      <c r="K2127" s="1109">
        <v>0</v>
      </c>
      <c r="L2127" s="1109">
        <v>0</v>
      </c>
      <c r="M2127" s="1109">
        <v>0</v>
      </c>
      <c r="N2127" s="1109">
        <v>0</v>
      </c>
      <c r="O2127" s="1109">
        <v>0</v>
      </c>
      <c r="P2127" s="1109">
        <v>0</v>
      </c>
      <c r="Q2127" s="1109">
        <v>0</v>
      </c>
    </row>
    <row r="2128" spans="1:17">
      <c r="A2128" s="1109">
        <v>17669</v>
      </c>
      <c r="B2128" s="1110" t="s">
        <v>0</v>
      </c>
      <c r="C2128" s="1109">
        <v>9.75</v>
      </c>
      <c r="D2128" s="1109">
        <v>8.56</v>
      </c>
      <c r="E2128" s="1109">
        <v>59.2</v>
      </c>
      <c r="F2128" s="1109">
        <v>0</v>
      </c>
      <c r="G2128" s="1110" t="s">
        <v>10784</v>
      </c>
      <c r="H2128" s="1110" t="s">
        <v>4654</v>
      </c>
      <c r="I2128" s="1110" t="s">
        <v>10834</v>
      </c>
      <c r="J2128" s="1109">
        <v>0</v>
      </c>
      <c r="K2128" s="1109">
        <v>0</v>
      </c>
      <c r="L2128" s="1109">
        <v>0</v>
      </c>
      <c r="M2128" s="1109">
        <v>0</v>
      </c>
      <c r="N2128" s="1109">
        <v>0</v>
      </c>
      <c r="O2128" s="1109">
        <v>0</v>
      </c>
      <c r="P2128" s="1109">
        <v>0</v>
      </c>
      <c r="Q2128" s="1109">
        <v>0</v>
      </c>
    </row>
    <row r="2129" spans="1:17">
      <c r="A2129" s="1109">
        <v>17670</v>
      </c>
      <c r="B2129" s="1110" t="s">
        <v>0</v>
      </c>
      <c r="C2129" s="1109">
        <v>9.75</v>
      </c>
      <c r="D2129" s="1109">
        <v>8.56</v>
      </c>
      <c r="E2129" s="1109">
        <v>59.2</v>
      </c>
      <c r="F2129" s="1109">
        <v>0</v>
      </c>
      <c r="G2129" s="1110" t="s">
        <v>10784</v>
      </c>
      <c r="H2129" s="1110" t="s">
        <v>4654</v>
      </c>
      <c r="I2129" s="1110" t="s">
        <v>10835</v>
      </c>
      <c r="J2129" s="1109">
        <v>0</v>
      </c>
      <c r="K2129" s="1109">
        <v>0</v>
      </c>
      <c r="L2129" s="1109">
        <v>0</v>
      </c>
      <c r="M2129" s="1109">
        <v>0</v>
      </c>
      <c r="N2129" s="1109">
        <v>0</v>
      </c>
      <c r="O2129" s="1109">
        <v>0</v>
      </c>
      <c r="P2129" s="1109">
        <v>0</v>
      </c>
      <c r="Q2129" s="1109">
        <v>0</v>
      </c>
    </row>
    <row r="2130" spans="1:17">
      <c r="A2130" s="1109">
        <v>17671</v>
      </c>
      <c r="B2130" s="1110" t="s">
        <v>0</v>
      </c>
      <c r="C2130" s="1109">
        <v>9.75</v>
      </c>
      <c r="D2130" s="1109">
        <v>8.56</v>
      </c>
      <c r="E2130" s="1109">
        <v>59.2</v>
      </c>
      <c r="F2130" s="1109">
        <v>0</v>
      </c>
      <c r="G2130" s="1110" t="s">
        <v>10784</v>
      </c>
      <c r="H2130" s="1110" t="s">
        <v>4654</v>
      </c>
      <c r="I2130" s="1110" t="s">
        <v>10736</v>
      </c>
      <c r="J2130" s="1109">
        <v>0</v>
      </c>
      <c r="K2130" s="1109">
        <v>0</v>
      </c>
      <c r="L2130" s="1109">
        <v>0</v>
      </c>
      <c r="M2130" s="1109">
        <v>0</v>
      </c>
      <c r="N2130" s="1109">
        <v>0</v>
      </c>
      <c r="O2130" s="1109">
        <v>0</v>
      </c>
      <c r="P2130" s="1109">
        <v>0</v>
      </c>
      <c r="Q2130" s="1109">
        <v>0</v>
      </c>
    </row>
    <row r="2131" spans="1:17">
      <c r="A2131" s="1109">
        <v>17672</v>
      </c>
      <c r="B2131" s="1110" t="s">
        <v>0</v>
      </c>
      <c r="C2131" s="1109">
        <v>9.75</v>
      </c>
      <c r="D2131" s="1109">
        <v>8.56</v>
      </c>
      <c r="E2131" s="1109">
        <v>59.2</v>
      </c>
      <c r="F2131" s="1109">
        <v>0</v>
      </c>
      <c r="G2131" s="1110" t="s">
        <v>10784</v>
      </c>
      <c r="H2131" s="1110" t="s">
        <v>4654</v>
      </c>
      <c r="I2131" s="1110" t="s">
        <v>10836</v>
      </c>
      <c r="J2131" s="1109">
        <v>0</v>
      </c>
      <c r="K2131" s="1109">
        <v>0</v>
      </c>
      <c r="L2131" s="1109">
        <v>0</v>
      </c>
      <c r="M2131" s="1109">
        <v>0</v>
      </c>
      <c r="N2131" s="1109">
        <v>0</v>
      </c>
      <c r="O2131" s="1109">
        <v>0</v>
      </c>
      <c r="P2131" s="1109">
        <v>0</v>
      </c>
      <c r="Q2131" s="1109">
        <v>0</v>
      </c>
    </row>
    <row r="2132" spans="1:17">
      <c r="A2132" s="1109">
        <v>17673</v>
      </c>
      <c r="B2132" s="1110" t="s">
        <v>0</v>
      </c>
      <c r="C2132" s="1109">
        <v>9.75</v>
      </c>
      <c r="D2132" s="1109">
        <v>8.56</v>
      </c>
      <c r="E2132" s="1109">
        <v>59.2</v>
      </c>
      <c r="F2132" s="1109">
        <v>0</v>
      </c>
      <c r="G2132" s="1110" t="s">
        <v>10784</v>
      </c>
      <c r="H2132" s="1110" t="s">
        <v>4654</v>
      </c>
      <c r="I2132" s="1110" t="s">
        <v>10832</v>
      </c>
      <c r="J2132" s="1109">
        <v>0</v>
      </c>
      <c r="K2132" s="1109">
        <v>0</v>
      </c>
      <c r="L2132" s="1109">
        <v>0</v>
      </c>
      <c r="M2132" s="1109">
        <v>0</v>
      </c>
      <c r="N2132" s="1109">
        <v>0</v>
      </c>
      <c r="O2132" s="1109">
        <v>0</v>
      </c>
      <c r="P2132" s="1109">
        <v>0</v>
      </c>
      <c r="Q2132" s="1109">
        <v>0</v>
      </c>
    </row>
    <row r="2133" spans="1:17">
      <c r="A2133" s="1109">
        <v>17674</v>
      </c>
      <c r="B2133" s="1110" t="s">
        <v>0</v>
      </c>
      <c r="C2133" s="1109">
        <v>9.75</v>
      </c>
      <c r="D2133" s="1109">
        <v>8.56</v>
      </c>
      <c r="E2133" s="1109">
        <v>59.2</v>
      </c>
      <c r="F2133" s="1109">
        <v>0</v>
      </c>
      <c r="G2133" s="1110" t="s">
        <v>10784</v>
      </c>
      <c r="H2133" s="1110" t="s">
        <v>4654</v>
      </c>
      <c r="I2133" s="1110" t="s">
        <v>10839</v>
      </c>
      <c r="J2133" s="1109">
        <v>0</v>
      </c>
      <c r="K2133" s="1109">
        <v>0</v>
      </c>
      <c r="L2133" s="1109">
        <v>0</v>
      </c>
      <c r="M2133" s="1109">
        <v>0</v>
      </c>
      <c r="N2133" s="1109">
        <v>0</v>
      </c>
      <c r="O2133" s="1109">
        <v>0</v>
      </c>
      <c r="P2133" s="1109">
        <v>0</v>
      </c>
      <c r="Q2133" s="1109">
        <v>0</v>
      </c>
    </row>
    <row r="2134" spans="1:17">
      <c r="A2134" s="1109">
        <v>17675</v>
      </c>
      <c r="B2134" s="1110" t="s">
        <v>0</v>
      </c>
      <c r="C2134" s="1109">
        <v>9.75</v>
      </c>
      <c r="D2134" s="1109">
        <v>8.56</v>
      </c>
      <c r="E2134" s="1109">
        <v>59.2</v>
      </c>
      <c r="F2134" s="1109">
        <v>0</v>
      </c>
      <c r="G2134" s="1110" t="s">
        <v>10741</v>
      </c>
      <c r="H2134" s="1110" t="s">
        <v>4654</v>
      </c>
      <c r="I2134" s="1110" t="s">
        <v>10841</v>
      </c>
      <c r="J2134" s="1109">
        <v>0</v>
      </c>
      <c r="K2134" s="1109">
        <v>0</v>
      </c>
      <c r="L2134" s="1109">
        <v>0</v>
      </c>
      <c r="M2134" s="1109">
        <v>0</v>
      </c>
      <c r="N2134" s="1109">
        <v>0</v>
      </c>
      <c r="O2134" s="1109">
        <v>0</v>
      </c>
      <c r="P2134" s="1109">
        <v>0</v>
      </c>
      <c r="Q2134" s="1109">
        <v>0</v>
      </c>
    </row>
    <row r="2135" spans="1:17">
      <c r="A2135" s="1109">
        <v>17676</v>
      </c>
      <c r="B2135" s="1110" t="s">
        <v>0</v>
      </c>
      <c r="C2135" s="1109">
        <v>9.75</v>
      </c>
      <c r="D2135" s="1109">
        <v>8.56</v>
      </c>
      <c r="E2135" s="1109">
        <v>59.2</v>
      </c>
      <c r="F2135" s="1109">
        <v>0</v>
      </c>
      <c r="G2135" s="1110" t="s">
        <v>10741</v>
      </c>
      <c r="H2135" s="1110" t="s">
        <v>4654</v>
      </c>
      <c r="I2135" s="1110" t="s">
        <v>10760</v>
      </c>
      <c r="J2135" s="1109">
        <v>0</v>
      </c>
      <c r="K2135" s="1109">
        <v>0</v>
      </c>
      <c r="L2135" s="1109">
        <v>0</v>
      </c>
      <c r="M2135" s="1109">
        <v>0</v>
      </c>
      <c r="N2135" s="1109">
        <v>0</v>
      </c>
      <c r="O2135" s="1109">
        <v>0</v>
      </c>
      <c r="P2135" s="1109">
        <v>0</v>
      </c>
      <c r="Q2135" s="1109">
        <v>0</v>
      </c>
    </row>
    <row r="2136" spans="1:17">
      <c r="A2136" s="1109">
        <v>17677</v>
      </c>
      <c r="B2136" s="1110" t="s">
        <v>0</v>
      </c>
      <c r="C2136" s="1109">
        <v>9.75</v>
      </c>
      <c r="D2136" s="1109">
        <v>8.56</v>
      </c>
      <c r="E2136" s="1109">
        <v>59.2</v>
      </c>
      <c r="F2136" s="1109">
        <v>0</v>
      </c>
      <c r="G2136" s="1110" t="s">
        <v>10741</v>
      </c>
      <c r="H2136" s="1110" t="s">
        <v>4654</v>
      </c>
      <c r="I2136" s="1110" t="s">
        <v>10834</v>
      </c>
      <c r="J2136" s="1109">
        <v>0</v>
      </c>
      <c r="K2136" s="1109">
        <v>0</v>
      </c>
      <c r="L2136" s="1109">
        <v>0</v>
      </c>
      <c r="M2136" s="1109">
        <v>0</v>
      </c>
      <c r="N2136" s="1109">
        <v>0</v>
      </c>
      <c r="O2136" s="1109">
        <v>0</v>
      </c>
      <c r="P2136" s="1109">
        <v>0</v>
      </c>
      <c r="Q2136" s="1109">
        <v>0</v>
      </c>
    </row>
    <row r="2137" spans="1:17">
      <c r="A2137" s="1109">
        <v>17678</v>
      </c>
      <c r="B2137" s="1110" t="s">
        <v>0</v>
      </c>
      <c r="C2137" s="1109">
        <v>9.75</v>
      </c>
      <c r="D2137" s="1109">
        <v>8.56</v>
      </c>
      <c r="E2137" s="1109">
        <v>59.2</v>
      </c>
      <c r="F2137" s="1109">
        <v>0</v>
      </c>
      <c r="G2137" s="1110" t="s">
        <v>10741</v>
      </c>
      <c r="H2137" s="1110" t="s">
        <v>4654</v>
      </c>
      <c r="I2137" s="1110" t="s">
        <v>10835</v>
      </c>
      <c r="J2137" s="1109">
        <v>0</v>
      </c>
      <c r="K2137" s="1109">
        <v>0</v>
      </c>
      <c r="L2137" s="1109">
        <v>0</v>
      </c>
      <c r="M2137" s="1109">
        <v>0</v>
      </c>
      <c r="N2137" s="1109">
        <v>0</v>
      </c>
      <c r="O2137" s="1109">
        <v>0</v>
      </c>
      <c r="P2137" s="1109">
        <v>0</v>
      </c>
      <c r="Q2137" s="1109">
        <v>0</v>
      </c>
    </row>
    <row r="2138" spans="1:17">
      <c r="A2138" s="1109">
        <v>17679</v>
      </c>
      <c r="B2138" s="1110" t="s">
        <v>0</v>
      </c>
      <c r="C2138" s="1109">
        <v>9.75</v>
      </c>
      <c r="D2138" s="1109">
        <v>8.56</v>
      </c>
      <c r="E2138" s="1109">
        <v>59.2</v>
      </c>
      <c r="F2138" s="1109">
        <v>0</v>
      </c>
      <c r="G2138" s="1110" t="s">
        <v>10741</v>
      </c>
      <c r="H2138" s="1110" t="s">
        <v>4654</v>
      </c>
      <c r="I2138" s="1110" t="s">
        <v>10736</v>
      </c>
      <c r="J2138" s="1109">
        <v>0</v>
      </c>
      <c r="K2138" s="1109">
        <v>0</v>
      </c>
      <c r="L2138" s="1109">
        <v>0</v>
      </c>
      <c r="M2138" s="1109">
        <v>0</v>
      </c>
      <c r="N2138" s="1109">
        <v>0</v>
      </c>
      <c r="O2138" s="1109">
        <v>0</v>
      </c>
      <c r="P2138" s="1109">
        <v>0</v>
      </c>
      <c r="Q2138" s="1109">
        <v>0</v>
      </c>
    </row>
    <row r="2139" spans="1:17">
      <c r="A2139" s="1109">
        <v>17680</v>
      </c>
      <c r="B2139" s="1110" t="s">
        <v>0</v>
      </c>
      <c r="C2139" s="1109">
        <v>9.75</v>
      </c>
      <c r="D2139" s="1109">
        <v>8.56</v>
      </c>
      <c r="E2139" s="1109">
        <v>59.2</v>
      </c>
      <c r="F2139" s="1109">
        <v>0</v>
      </c>
      <c r="G2139" s="1110" t="s">
        <v>10741</v>
      </c>
      <c r="H2139" s="1110" t="s">
        <v>4654</v>
      </c>
      <c r="I2139" s="1110" t="s">
        <v>10836</v>
      </c>
      <c r="J2139" s="1109">
        <v>0</v>
      </c>
      <c r="K2139" s="1109">
        <v>0</v>
      </c>
      <c r="L2139" s="1109">
        <v>0</v>
      </c>
      <c r="M2139" s="1109">
        <v>0</v>
      </c>
      <c r="N2139" s="1109">
        <v>0</v>
      </c>
      <c r="O2139" s="1109">
        <v>0</v>
      </c>
      <c r="P2139" s="1109">
        <v>0</v>
      </c>
      <c r="Q2139" s="1109">
        <v>0</v>
      </c>
    </row>
    <row r="2140" spans="1:17">
      <c r="A2140" s="1109">
        <v>17681</v>
      </c>
      <c r="B2140" s="1110" t="s">
        <v>0</v>
      </c>
      <c r="C2140" s="1109">
        <v>9.75</v>
      </c>
      <c r="D2140" s="1109">
        <v>8.56</v>
      </c>
      <c r="E2140" s="1109">
        <v>59.2</v>
      </c>
      <c r="F2140" s="1109">
        <v>0</v>
      </c>
      <c r="G2140" s="1110" t="s">
        <v>10741</v>
      </c>
      <c r="H2140" s="1110" t="s">
        <v>4654</v>
      </c>
      <c r="I2140" s="1110" t="s">
        <v>10832</v>
      </c>
      <c r="J2140" s="1109">
        <v>0</v>
      </c>
      <c r="K2140" s="1109">
        <v>0</v>
      </c>
      <c r="L2140" s="1109">
        <v>0</v>
      </c>
      <c r="M2140" s="1109">
        <v>0</v>
      </c>
      <c r="N2140" s="1109">
        <v>0</v>
      </c>
      <c r="O2140" s="1109">
        <v>0</v>
      </c>
      <c r="P2140" s="1109">
        <v>0</v>
      </c>
      <c r="Q2140" s="1109">
        <v>0</v>
      </c>
    </row>
    <row r="2141" spans="1:17">
      <c r="A2141" s="1109">
        <v>17682</v>
      </c>
      <c r="B2141" s="1110" t="s">
        <v>0</v>
      </c>
      <c r="C2141" s="1109">
        <v>9.75</v>
      </c>
      <c r="D2141" s="1109">
        <v>8.56</v>
      </c>
      <c r="E2141" s="1109">
        <v>59.2</v>
      </c>
      <c r="F2141" s="1109">
        <v>0</v>
      </c>
      <c r="G2141" s="1110" t="s">
        <v>10741</v>
      </c>
      <c r="H2141" s="1110" t="s">
        <v>4654</v>
      </c>
      <c r="I2141" s="1110" t="s">
        <v>10839</v>
      </c>
      <c r="J2141" s="1109">
        <v>0</v>
      </c>
      <c r="K2141" s="1109">
        <v>0</v>
      </c>
      <c r="L2141" s="1109">
        <v>0</v>
      </c>
      <c r="M2141" s="1109">
        <v>0</v>
      </c>
      <c r="N2141" s="1109">
        <v>0</v>
      </c>
      <c r="O2141" s="1109">
        <v>0</v>
      </c>
      <c r="P2141" s="1109">
        <v>0</v>
      </c>
      <c r="Q2141" s="1109">
        <v>0</v>
      </c>
    </row>
    <row r="2142" spans="1:17">
      <c r="A2142" s="1109">
        <v>17683</v>
      </c>
      <c r="B2142" s="1110" t="s">
        <v>0</v>
      </c>
      <c r="C2142" s="1109">
        <v>9.75</v>
      </c>
      <c r="D2142" s="1109">
        <v>8.56</v>
      </c>
      <c r="E2142" s="1109">
        <v>59.2</v>
      </c>
      <c r="F2142" s="1109">
        <v>0</v>
      </c>
      <c r="G2142" s="1110" t="s">
        <v>10833</v>
      </c>
      <c r="H2142" s="1110" t="s">
        <v>4654</v>
      </c>
      <c r="I2142" s="1110" t="s">
        <v>10841</v>
      </c>
      <c r="J2142" s="1109">
        <v>0</v>
      </c>
      <c r="K2142" s="1109">
        <v>0</v>
      </c>
      <c r="L2142" s="1109">
        <v>0</v>
      </c>
      <c r="M2142" s="1109">
        <v>0</v>
      </c>
      <c r="N2142" s="1109">
        <v>0</v>
      </c>
      <c r="O2142" s="1109">
        <v>0</v>
      </c>
      <c r="P2142" s="1109">
        <v>0</v>
      </c>
      <c r="Q2142" s="1109">
        <v>0</v>
      </c>
    </row>
    <row r="2143" spans="1:17">
      <c r="A2143" s="1109">
        <v>17684</v>
      </c>
      <c r="B2143" s="1110" t="s">
        <v>0</v>
      </c>
      <c r="C2143" s="1109">
        <v>9.75</v>
      </c>
      <c r="D2143" s="1109">
        <v>8.56</v>
      </c>
      <c r="E2143" s="1109">
        <v>59.2</v>
      </c>
      <c r="F2143" s="1109">
        <v>0</v>
      </c>
      <c r="G2143" s="1110" t="s">
        <v>10833</v>
      </c>
      <c r="H2143" s="1110" t="s">
        <v>4654</v>
      </c>
      <c r="I2143" s="1110" t="s">
        <v>10760</v>
      </c>
      <c r="J2143" s="1109">
        <v>0</v>
      </c>
      <c r="K2143" s="1109">
        <v>0</v>
      </c>
      <c r="L2143" s="1109">
        <v>0</v>
      </c>
      <c r="M2143" s="1109">
        <v>0</v>
      </c>
      <c r="N2143" s="1109">
        <v>0</v>
      </c>
      <c r="O2143" s="1109">
        <v>0</v>
      </c>
      <c r="P2143" s="1109">
        <v>0</v>
      </c>
      <c r="Q2143" s="1109">
        <v>0</v>
      </c>
    </row>
    <row r="2144" spans="1:17">
      <c r="A2144" s="1109">
        <v>17685</v>
      </c>
      <c r="B2144" s="1110" t="s">
        <v>0</v>
      </c>
      <c r="C2144" s="1109">
        <v>9.75</v>
      </c>
      <c r="D2144" s="1109">
        <v>8.56</v>
      </c>
      <c r="E2144" s="1109">
        <v>59.2</v>
      </c>
      <c r="F2144" s="1109">
        <v>0</v>
      </c>
      <c r="G2144" s="1110" t="s">
        <v>10833</v>
      </c>
      <c r="H2144" s="1110" t="s">
        <v>4654</v>
      </c>
      <c r="I2144" s="1110" t="s">
        <v>10845</v>
      </c>
      <c r="J2144" s="1109">
        <v>0</v>
      </c>
      <c r="K2144" s="1109">
        <v>0</v>
      </c>
      <c r="L2144" s="1109">
        <v>0</v>
      </c>
      <c r="M2144" s="1109">
        <v>0</v>
      </c>
      <c r="N2144" s="1109">
        <v>0</v>
      </c>
      <c r="O2144" s="1109">
        <v>0</v>
      </c>
      <c r="P2144" s="1109">
        <v>0</v>
      </c>
      <c r="Q2144" s="1109">
        <v>0</v>
      </c>
    </row>
    <row r="2145" spans="1:17">
      <c r="A2145" s="1109">
        <v>17686</v>
      </c>
      <c r="B2145" s="1110" t="s">
        <v>0</v>
      </c>
      <c r="C2145" s="1109">
        <v>9.75</v>
      </c>
      <c r="D2145" s="1109">
        <v>8.56</v>
      </c>
      <c r="E2145" s="1109">
        <v>59.2</v>
      </c>
      <c r="F2145" s="1109">
        <v>0</v>
      </c>
      <c r="G2145" s="1110" t="s">
        <v>10833</v>
      </c>
      <c r="H2145" s="1110" t="s">
        <v>4654</v>
      </c>
      <c r="I2145" s="1110" t="s">
        <v>10834</v>
      </c>
      <c r="J2145" s="1109">
        <v>0</v>
      </c>
      <c r="K2145" s="1109">
        <v>0</v>
      </c>
      <c r="L2145" s="1109">
        <v>0</v>
      </c>
      <c r="M2145" s="1109">
        <v>0</v>
      </c>
      <c r="N2145" s="1109">
        <v>0</v>
      </c>
      <c r="O2145" s="1109">
        <v>0</v>
      </c>
      <c r="P2145" s="1109">
        <v>0</v>
      </c>
      <c r="Q2145" s="1109">
        <v>0</v>
      </c>
    </row>
    <row r="2146" spans="1:17">
      <c r="A2146" s="1109">
        <v>17687</v>
      </c>
      <c r="B2146" s="1110" t="s">
        <v>0</v>
      </c>
      <c r="C2146" s="1109">
        <v>9.75</v>
      </c>
      <c r="D2146" s="1109">
        <v>8.56</v>
      </c>
      <c r="E2146" s="1109">
        <v>59.2</v>
      </c>
      <c r="F2146" s="1109">
        <v>0</v>
      </c>
      <c r="G2146" s="1110" t="s">
        <v>10833</v>
      </c>
      <c r="H2146" s="1110" t="s">
        <v>4654</v>
      </c>
      <c r="I2146" s="1110" t="s">
        <v>10835</v>
      </c>
      <c r="J2146" s="1109">
        <v>0</v>
      </c>
      <c r="K2146" s="1109">
        <v>0</v>
      </c>
      <c r="L2146" s="1109">
        <v>0</v>
      </c>
      <c r="M2146" s="1109">
        <v>0</v>
      </c>
      <c r="N2146" s="1109">
        <v>0</v>
      </c>
      <c r="O2146" s="1109">
        <v>0</v>
      </c>
      <c r="P2146" s="1109">
        <v>0</v>
      </c>
      <c r="Q2146" s="1109">
        <v>0</v>
      </c>
    </row>
    <row r="2147" spans="1:17">
      <c r="A2147" s="1109">
        <v>17688</v>
      </c>
      <c r="B2147" s="1110" t="s">
        <v>0</v>
      </c>
      <c r="C2147" s="1109">
        <v>9.75</v>
      </c>
      <c r="D2147" s="1109">
        <v>8.56</v>
      </c>
      <c r="E2147" s="1109">
        <v>59.2</v>
      </c>
      <c r="F2147" s="1109">
        <v>0</v>
      </c>
      <c r="G2147" s="1110" t="s">
        <v>10833</v>
      </c>
      <c r="H2147" s="1110" t="s">
        <v>4654</v>
      </c>
      <c r="I2147" s="1110" t="s">
        <v>10736</v>
      </c>
      <c r="J2147" s="1109">
        <v>0</v>
      </c>
      <c r="K2147" s="1109">
        <v>0</v>
      </c>
      <c r="L2147" s="1109">
        <v>0</v>
      </c>
      <c r="M2147" s="1109">
        <v>0</v>
      </c>
      <c r="N2147" s="1109">
        <v>0</v>
      </c>
      <c r="O2147" s="1109">
        <v>0</v>
      </c>
      <c r="P2147" s="1109">
        <v>0</v>
      </c>
      <c r="Q2147" s="1109">
        <v>0</v>
      </c>
    </row>
    <row r="2148" spans="1:17">
      <c r="A2148" s="1109">
        <v>17689</v>
      </c>
      <c r="B2148" s="1110" t="s">
        <v>0</v>
      </c>
      <c r="C2148" s="1109">
        <v>9.75</v>
      </c>
      <c r="D2148" s="1109">
        <v>8.56</v>
      </c>
      <c r="E2148" s="1109">
        <v>59.2</v>
      </c>
      <c r="F2148" s="1109">
        <v>0</v>
      </c>
      <c r="G2148" s="1110" t="s">
        <v>10833</v>
      </c>
      <c r="H2148" s="1110" t="s">
        <v>4654</v>
      </c>
      <c r="I2148" s="1110" t="s">
        <v>10836</v>
      </c>
      <c r="J2148" s="1109">
        <v>0</v>
      </c>
      <c r="K2148" s="1109">
        <v>0</v>
      </c>
      <c r="L2148" s="1109">
        <v>0</v>
      </c>
      <c r="M2148" s="1109">
        <v>0</v>
      </c>
      <c r="N2148" s="1109">
        <v>0</v>
      </c>
      <c r="O2148" s="1109">
        <v>0</v>
      </c>
      <c r="P2148" s="1109">
        <v>0</v>
      </c>
      <c r="Q2148" s="1109">
        <v>0</v>
      </c>
    </row>
    <row r="2149" spans="1:17">
      <c r="A2149" s="1109">
        <v>17690</v>
      </c>
      <c r="B2149" s="1110" t="s">
        <v>0</v>
      </c>
      <c r="C2149" s="1109">
        <v>9.75</v>
      </c>
      <c r="D2149" s="1109">
        <v>8.56</v>
      </c>
      <c r="E2149" s="1109">
        <v>59.2</v>
      </c>
      <c r="F2149" s="1109">
        <v>0</v>
      </c>
      <c r="G2149" s="1110" t="s">
        <v>10833</v>
      </c>
      <c r="H2149" s="1110" t="s">
        <v>4654</v>
      </c>
      <c r="I2149" s="1110" t="s">
        <v>10832</v>
      </c>
      <c r="J2149" s="1109">
        <v>0</v>
      </c>
      <c r="K2149" s="1109">
        <v>0</v>
      </c>
      <c r="L2149" s="1109">
        <v>0</v>
      </c>
      <c r="M2149" s="1109">
        <v>0</v>
      </c>
      <c r="N2149" s="1109">
        <v>0</v>
      </c>
      <c r="O2149" s="1109">
        <v>0</v>
      </c>
      <c r="P2149" s="1109">
        <v>0</v>
      </c>
      <c r="Q2149" s="1109">
        <v>0</v>
      </c>
    </row>
    <row r="2150" spans="1:17">
      <c r="A2150" s="1109">
        <v>17691</v>
      </c>
      <c r="B2150" s="1110" t="s">
        <v>0</v>
      </c>
      <c r="C2150" s="1109">
        <v>9.75</v>
      </c>
      <c r="D2150" s="1109">
        <v>8.56</v>
      </c>
      <c r="E2150" s="1109">
        <v>59.2</v>
      </c>
      <c r="F2150" s="1109">
        <v>0</v>
      </c>
      <c r="G2150" s="1110" t="s">
        <v>10833</v>
      </c>
      <c r="H2150" s="1110" t="s">
        <v>4654</v>
      </c>
      <c r="I2150" s="1110" t="s">
        <v>10839</v>
      </c>
      <c r="J2150" s="1109">
        <v>0</v>
      </c>
      <c r="K2150" s="1109">
        <v>0</v>
      </c>
      <c r="L2150" s="1109">
        <v>0</v>
      </c>
      <c r="M2150" s="1109">
        <v>0</v>
      </c>
      <c r="N2150" s="1109">
        <v>0</v>
      </c>
      <c r="O2150" s="1109">
        <v>0</v>
      </c>
      <c r="P2150" s="1109">
        <v>0</v>
      </c>
      <c r="Q2150" s="1109">
        <v>0</v>
      </c>
    </row>
    <row r="2151" spans="1:17">
      <c r="A2151" s="1109">
        <v>17692</v>
      </c>
      <c r="B2151" s="1110" t="s">
        <v>0</v>
      </c>
      <c r="C2151" s="1109">
        <v>9.75</v>
      </c>
      <c r="D2151" s="1109">
        <v>8.56</v>
      </c>
      <c r="E2151" s="1109">
        <v>59.2</v>
      </c>
      <c r="F2151" s="1109">
        <v>0</v>
      </c>
      <c r="G2151" s="1110" t="s">
        <v>10753</v>
      </c>
      <c r="H2151" s="1110" t="s">
        <v>4654</v>
      </c>
      <c r="I2151" s="1110" t="s">
        <v>10841</v>
      </c>
      <c r="J2151" s="1109">
        <v>0</v>
      </c>
      <c r="K2151" s="1109">
        <v>0</v>
      </c>
      <c r="L2151" s="1109">
        <v>0</v>
      </c>
      <c r="M2151" s="1109">
        <v>0</v>
      </c>
      <c r="N2151" s="1109">
        <v>0</v>
      </c>
      <c r="O2151" s="1109">
        <v>0</v>
      </c>
      <c r="P2151" s="1109">
        <v>0</v>
      </c>
      <c r="Q2151" s="1109">
        <v>0</v>
      </c>
    </row>
    <row r="2152" spans="1:17">
      <c r="A2152" s="1109">
        <v>17693</v>
      </c>
      <c r="B2152" s="1110" t="s">
        <v>0</v>
      </c>
      <c r="C2152" s="1109">
        <v>9.75</v>
      </c>
      <c r="D2152" s="1109">
        <v>8.56</v>
      </c>
      <c r="E2152" s="1109">
        <v>59.2</v>
      </c>
      <c r="F2152" s="1109">
        <v>0</v>
      </c>
      <c r="G2152" s="1110" t="s">
        <v>10753</v>
      </c>
      <c r="H2152" s="1110" t="s">
        <v>4654</v>
      </c>
      <c r="I2152" s="1110" t="s">
        <v>10760</v>
      </c>
      <c r="J2152" s="1109">
        <v>0</v>
      </c>
      <c r="K2152" s="1109">
        <v>0</v>
      </c>
      <c r="L2152" s="1109">
        <v>0</v>
      </c>
      <c r="M2152" s="1109">
        <v>0</v>
      </c>
      <c r="N2152" s="1109">
        <v>0</v>
      </c>
      <c r="O2152" s="1109">
        <v>0</v>
      </c>
      <c r="P2152" s="1109">
        <v>0</v>
      </c>
      <c r="Q2152" s="1109">
        <v>0</v>
      </c>
    </row>
    <row r="2153" spans="1:17">
      <c r="A2153" s="1109">
        <v>17694</v>
      </c>
      <c r="B2153" s="1110" t="s">
        <v>0</v>
      </c>
      <c r="C2153" s="1109">
        <v>9.75</v>
      </c>
      <c r="D2153" s="1109">
        <v>8.56</v>
      </c>
      <c r="E2153" s="1109">
        <v>59.2</v>
      </c>
      <c r="F2153" s="1109">
        <v>0</v>
      </c>
      <c r="G2153" s="1110" t="s">
        <v>10753</v>
      </c>
      <c r="H2153" s="1110" t="s">
        <v>4654</v>
      </c>
      <c r="I2153" s="1110" t="s">
        <v>10845</v>
      </c>
      <c r="J2153" s="1109">
        <v>0</v>
      </c>
      <c r="K2153" s="1109">
        <v>0</v>
      </c>
      <c r="L2153" s="1109">
        <v>0</v>
      </c>
      <c r="M2153" s="1109">
        <v>0</v>
      </c>
      <c r="N2153" s="1109">
        <v>0</v>
      </c>
      <c r="O2153" s="1109">
        <v>0</v>
      </c>
      <c r="P2153" s="1109">
        <v>0</v>
      </c>
      <c r="Q2153" s="1109">
        <v>0</v>
      </c>
    </row>
    <row r="2154" spans="1:17">
      <c r="A2154" s="1109">
        <v>17695</v>
      </c>
      <c r="B2154" s="1110" t="s">
        <v>0</v>
      </c>
      <c r="C2154" s="1109">
        <v>9.75</v>
      </c>
      <c r="D2154" s="1109">
        <v>8.56</v>
      </c>
      <c r="E2154" s="1109">
        <v>59.2</v>
      </c>
      <c r="F2154" s="1109">
        <v>0</v>
      </c>
      <c r="G2154" s="1110" t="s">
        <v>10753</v>
      </c>
      <c r="H2154" s="1110" t="s">
        <v>4654</v>
      </c>
      <c r="I2154" s="1110" t="s">
        <v>10736</v>
      </c>
      <c r="J2154" s="1109">
        <v>0</v>
      </c>
      <c r="K2154" s="1109">
        <v>0</v>
      </c>
      <c r="L2154" s="1109">
        <v>0</v>
      </c>
      <c r="M2154" s="1109">
        <v>0</v>
      </c>
      <c r="N2154" s="1109">
        <v>0</v>
      </c>
      <c r="O2154" s="1109">
        <v>0</v>
      </c>
      <c r="P2154" s="1109">
        <v>0</v>
      </c>
      <c r="Q2154" s="1109">
        <v>0</v>
      </c>
    </row>
    <row r="2155" spans="1:17">
      <c r="A2155" s="1109">
        <v>17696</v>
      </c>
      <c r="B2155" s="1110" t="s">
        <v>0</v>
      </c>
      <c r="C2155" s="1109">
        <v>9.75</v>
      </c>
      <c r="D2155" s="1109">
        <v>8.56</v>
      </c>
      <c r="E2155" s="1109">
        <v>59.2</v>
      </c>
      <c r="F2155" s="1109">
        <v>0</v>
      </c>
      <c r="G2155" s="1110" t="s">
        <v>10753</v>
      </c>
      <c r="H2155" s="1110" t="s">
        <v>4654</v>
      </c>
      <c r="I2155" s="1110" t="s">
        <v>10836</v>
      </c>
      <c r="J2155" s="1109">
        <v>0</v>
      </c>
      <c r="K2155" s="1109">
        <v>0</v>
      </c>
      <c r="L2155" s="1109">
        <v>0</v>
      </c>
      <c r="M2155" s="1109">
        <v>0</v>
      </c>
      <c r="N2155" s="1109">
        <v>0</v>
      </c>
      <c r="O2155" s="1109">
        <v>0</v>
      </c>
      <c r="P2155" s="1109">
        <v>0</v>
      </c>
      <c r="Q2155" s="1109">
        <v>0</v>
      </c>
    </row>
    <row r="2156" spans="1:17">
      <c r="A2156" s="1109">
        <v>17697</v>
      </c>
      <c r="B2156" s="1110" t="s">
        <v>0</v>
      </c>
      <c r="C2156" s="1109">
        <v>9.75</v>
      </c>
      <c r="D2156" s="1109">
        <v>8.56</v>
      </c>
      <c r="E2156" s="1109">
        <v>59.2</v>
      </c>
      <c r="F2156" s="1109">
        <v>0</v>
      </c>
      <c r="G2156" s="1110" t="s">
        <v>10753</v>
      </c>
      <c r="H2156" s="1110" t="s">
        <v>4654</v>
      </c>
      <c r="I2156" s="1110" t="s">
        <v>10832</v>
      </c>
      <c r="J2156" s="1109">
        <v>0</v>
      </c>
      <c r="K2156" s="1109">
        <v>0</v>
      </c>
      <c r="L2156" s="1109">
        <v>0</v>
      </c>
      <c r="M2156" s="1109">
        <v>0</v>
      </c>
      <c r="N2156" s="1109">
        <v>0</v>
      </c>
      <c r="O2156" s="1109">
        <v>0</v>
      </c>
      <c r="P2156" s="1109">
        <v>0</v>
      </c>
      <c r="Q2156" s="1109">
        <v>0</v>
      </c>
    </row>
    <row r="2157" spans="1:17">
      <c r="A2157" s="1109">
        <v>17698</v>
      </c>
      <c r="B2157" s="1110" t="s">
        <v>0</v>
      </c>
      <c r="C2157" s="1109">
        <v>9.75</v>
      </c>
      <c r="D2157" s="1109">
        <v>8.56</v>
      </c>
      <c r="E2157" s="1109">
        <v>59.2</v>
      </c>
      <c r="F2157" s="1109">
        <v>0</v>
      </c>
      <c r="G2157" s="1110" t="s">
        <v>10753</v>
      </c>
      <c r="H2157" s="1110" t="s">
        <v>4654</v>
      </c>
      <c r="I2157" s="1110" t="s">
        <v>10839</v>
      </c>
      <c r="J2157" s="1109">
        <v>0</v>
      </c>
      <c r="K2157" s="1109">
        <v>0</v>
      </c>
      <c r="L2157" s="1109">
        <v>0</v>
      </c>
      <c r="M2157" s="1109">
        <v>0</v>
      </c>
      <c r="N2157" s="1109">
        <v>0</v>
      </c>
      <c r="O2157" s="1109">
        <v>0</v>
      </c>
      <c r="P2157" s="1109">
        <v>0</v>
      </c>
      <c r="Q2157" s="1109">
        <v>0</v>
      </c>
    </row>
    <row r="2158" spans="1:17">
      <c r="A2158" s="1109">
        <v>17699</v>
      </c>
      <c r="B2158" s="1110" t="s">
        <v>0</v>
      </c>
      <c r="C2158" s="1109">
        <v>9.75</v>
      </c>
      <c r="D2158" s="1109">
        <v>8.56</v>
      </c>
      <c r="E2158" s="1109">
        <v>59.2</v>
      </c>
      <c r="F2158" s="1109">
        <v>0</v>
      </c>
      <c r="G2158" s="1110" t="s">
        <v>10739</v>
      </c>
      <c r="H2158" s="1110" t="s">
        <v>4654</v>
      </c>
      <c r="I2158" s="1110" t="s">
        <v>10841</v>
      </c>
      <c r="J2158" s="1109">
        <v>0</v>
      </c>
      <c r="K2158" s="1109">
        <v>0</v>
      </c>
      <c r="L2158" s="1109">
        <v>0</v>
      </c>
      <c r="M2158" s="1109">
        <v>0</v>
      </c>
      <c r="N2158" s="1109">
        <v>0</v>
      </c>
      <c r="O2158" s="1109">
        <v>0</v>
      </c>
      <c r="P2158" s="1109">
        <v>0</v>
      </c>
      <c r="Q2158" s="1109">
        <v>0</v>
      </c>
    </row>
    <row r="2159" spans="1:17">
      <c r="A2159" s="1109">
        <v>17700</v>
      </c>
      <c r="B2159" s="1110" t="s">
        <v>0</v>
      </c>
      <c r="C2159" s="1109">
        <v>9.75</v>
      </c>
      <c r="D2159" s="1109">
        <v>8.56</v>
      </c>
      <c r="E2159" s="1109">
        <v>59.2</v>
      </c>
      <c r="F2159" s="1109">
        <v>0</v>
      </c>
      <c r="G2159" s="1110" t="s">
        <v>10739</v>
      </c>
      <c r="H2159" s="1110" t="s">
        <v>4654</v>
      </c>
      <c r="I2159" s="1110" t="s">
        <v>10760</v>
      </c>
      <c r="J2159" s="1109">
        <v>0</v>
      </c>
      <c r="K2159" s="1109">
        <v>0</v>
      </c>
      <c r="L2159" s="1109">
        <v>0</v>
      </c>
      <c r="M2159" s="1109">
        <v>0</v>
      </c>
      <c r="N2159" s="1109">
        <v>0</v>
      </c>
      <c r="O2159" s="1109">
        <v>0</v>
      </c>
      <c r="P2159" s="1109">
        <v>0</v>
      </c>
      <c r="Q2159" s="1109">
        <v>0</v>
      </c>
    </row>
    <row r="2160" spans="1:17">
      <c r="A2160" s="1109">
        <v>17701</v>
      </c>
      <c r="B2160" s="1110" t="s">
        <v>0</v>
      </c>
      <c r="C2160" s="1109">
        <v>9.75</v>
      </c>
      <c r="D2160" s="1109">
        <v>8.56</v>
      </c>
      <c r="E2160" s="1109">
        <v>59.2</v>
      </c>
      <c r="F2160" s="1109">
        <v>0</v>
      </c>
      <c r="G2160" s="1110" t="s">
        <v>10739</v>
      </c>
      <c r="H2160" s="1110" t="s">
        <v>4654</v>
      </c>
      <c r="I2160" s="1110" t="s">
        <v>10835</v>
      </c>
      <c r="J2160" s="1109">
        <v>0</v>
      </c>
      <c r="K2160" s="1109">
        <v>0</v>
      </c>
      <c r="L2160" s="1109">
        <v>0</v>
      </c>
      <c r="M2160" s="1109">
        <v>0</v>
      </c>
      <c r="N2160" s="1109">
        <v>0</v>
      </c>
      <c r="O2160" s="1109">
        <v>0</v>
      </c>
      <c r="P2160" s="1109">
        <v>0</v>
      </c>
      <c r="Q2160" s="1109">
        <v>0</v>
      </c>
    </row>
    <row r="2161" spans="1:17">
      <c r="A2161" s="1109">
        <v>17702</v>
      </c>
      <c r="B2161" s="1110" t="s">
        <v>0</v>
      </c>
      <c r="C2161" s="1109">
        <v>9.75</v>
      </c>
      <c r="D2161" s="1109">
        <v>8.56</v>
      </c>
      <c r="E2161" s="1109">
        <v>59.2</v>
      </c>
      <c r="F2161" s="1109">
        <v>0</v>
      </c>
      <c r="G2161" s="1110" t="s">
        <v>10739</v>
      </c>
      <c r="H2161" s="1110" t="s">
        <v>4654</v>
      </c>
      <c r="I2161" s="1110" t="s">
        <v>10736</v>
      </c>
      <c r="J2161" s="1109">
        <v>0</v>
      </c>
      <c r="K2161" s="1109">
        <v>0</v>
      </c>
      <c r="L2161" s="1109">
        <v>0</v>
      </c>
      <c r="M2161" s="1109">
        <v>0</v>
      </c>
      <c r="N2161" s="1109">
        <v>0</v>
      </c>
      <c r="O2161" s="1109">
        <v>0</v>
      </c>
      <c r="P2161" s="1109">
        <v>0</v>
      </c>
      <c r="Q2161" s="1109">
        <v>0</v>
      </c>
    </row>
    <row r="2162" spans="1:17">
      <c r="A2162" s="1109">
        <v>17703</v>
      </c>
      <c r="B2162" s="1110" t="s">
        <v>0</v>
      </c>
      <c r="C2162" s="1109">
        <v>9.75</v>
      </c>
      <c r="D2162" s="1109">
        <v>8.56</v>
      </c>
      <c r="E2162" s="1109">
        <v>59.2</v>
      </c>
      <c r="F2162" s="1109">
        <v>0</v>
      </c>
      <c r="G2162" s="1110" t="s">
        <v>10739</v>
      </c>
      <c r="H2162" s="1110" t="s">
        <v>4654</v>
      </c>
      <c r="I2162" s="1110" t="s">
        <v>10836</v>
      </c>
      <c r="J2162" s="1109">
        <v>0</v>
      </c>
      <c r="K2162" s="1109">
        <v>0</v>
      </c>
      <c r="L2162" s="1109">
        <v>0</v>
      </c>
      <c r="M2162" s="1109">
        <v>0</v>
      </c>
      <c r="N2162" s="1109">
        <v>0</v>
      </c>
      <c r="O2162" s="1109">
        <v>0</v>
      </c>
      <c r="P2162" s="1109">
        <v>0</v>
      </c>
      <c r="Q2162" s="1109">
        <v>0</v>
      </c>
    </row>
    <row r="2163" spans="1:17">
      <c r="A2163" s="1109">
        <v>17704</v>
      </c>
      <c r="B2163" s="1110" t="s">
        <v>0</v>
      </c>
      <c r="C2163" s="1109">
        <v>9.75</v>
      </c>
      <c r="D2163" s="1109">
        <v>8.56</v>
      </c>
      <c r="E2163" s="1109">
        <v>59.2</v>
      </c>
      <c r="F2163" s="1109">
        <v>0</v>
      </c>
      <c r="G2163" s="1110" t="s">
        <v>10739</v>
      </c>
      <c r="H2163" s="1110" t="s">
        <v>4654</v>
      </c>
      <c r="I2163" s="1110" t="s">
        <v>10832</v>
      </c>
      <c r="J2163" s="1109">
        <v>0</v>
      </c>
      <c r="K2163" s="1109">
        <v>0</v>
      </c>
      <c r="L2163" s="1109">
        <v>0</v>
      </c>
      <c r="M2163" s="1109">
        <v>0</v>
      </c>
      <c r="N2163" s="1109">
        <v>0</v>
      </c>
      <c r="O2163" s="1109">
        <v>0</v>
      </c>
      <c r="P2163" s="1109">
        <v>0</v>
      </c>
      <c r="Q2163" s="1109">
        <v>0</v>
      </c>
    </row>
    <row r="2164" spans="1:17">
      <c r="A2164" s="1109">
        <v>17705</v>
      </c>
      <c r="B2164" s="1110" t="s">
        <v>0</v>
      </c>
      <c r="C2164" s="1109">
        <v>9.75</v>
      </c>
      <c r="D2164" s="1109">
        <v>8.56</v>
      </c>
      <c r="E2164" s="1109">
        <v>59.2</v>
      </c>
      <c r="F2164" s="1109">
        <v>0</v>
      </c>
      <c r="G2164" s="1110" t="s">
        <v>10739</v>
      </c>
      <c r="H2164" s="1110" t="s">
        <v>4654</v>
      </c>
      <c r="I2164" s="1110" t="s">
        <v>10839</v>
      </c>
      <c r="J2164" s="1109">
        <v>0</v>
      </c>
      <c r="K2164" s="1109">
        <v>0</v>
      </c>
      <c r="L2164" s="1109">
        <v>0</v>
      </c>
      <c r="M2164" s="1109">
        <v>0</v>
      </c>
      <c r="N2164" s="1109">
        <v>0</v>
      </c>
      <c r="O2164" s="1109">
        <v>0</v>
      </c>
      <c r="P2164" s="1109">
        <v>0</v>
      </c>
      <c r="Q2164" s="1109">
        <v>0</v>
      </c>
    </row>
    <row r="2165" spans="1:17">
      <c r="A2165" s="1109">
        <v>17706</v>
      </c>
      <c r="B2165" s="1110" t="s">
        <v>0</v>
      </c>
      <c r="C2165" s="1109">
        <v>9.625</v>
      </c>
      <c r="D2165" s="1109">
        <v>7.657</v>
      </c>
      <c r="E2165" s="1109">
        <v>91</v>
      </c>
      <c r="F2165" s="1109">
        <v>0</v>
      </c>
      <c r="G2165" s="1110" t="s">
        <v>10840</v>
      </c>
      <c r="H2165" s="1110" t="s">
        <v>4654</v>
      </c>
      <c r="I2165" s="1110" t="s">
        <v>10841</v>
      </c>
      <c r="J2165" s="1109">
        <v>0</v>
      </c>
      <c r="K2165" s="1109">
        <v>0</v>
      </c>
      <c r="L2165" s="1109">
        <v>0</v>
      </c>
      <c r="M2165" s="1109">
        <v>0</v>
      </c>
      <c r="N2165" s="1109">
        <v>0</v>
      </c>
      <c r="O2165" s="1109">
        <v>0</v>
      </c>
      <c r="P2165" s="1109">
        <v>0</v>
      </c>
      <c r="Q2165" s="1109">
        <v>0</v>
      </c>
    </row>
    <row r="2166" spans="1:17">
      <c r="A2166" s="1109">
        <v>17707</v>
      </c>
      <c r="B2166" s="1110" t="s">
        <v>0</v>
      </c>
      <c r="C2166" s="1109">
        <v>9.625</v>
      </c>
      <c r="D2166" s="1109">
        <v>7.657</v>
      </c>
      <c r="E2166" s="1109">
        <v>91</v>
      </c>
      <c r="F2166" s="1109">
        <v>0</v>
      </c>
      <c r="G2166" s="1110" t="s">
        <v>10840</v>
      </c>
      <c r="H2166" s="1110" t="s">
        <v>4654</v>
      </c>
      <c r="I2166" s="1110" t="s">
        <v>10832</v>
      </c>
      <c r="J2166" s="1109">
        <v>0</v>
      </c>
      <c r="K2166" s="1109">
        <v>0</v>
      </c>
      <c r="L2166" s="1109">
        <v>0</v>
      </c>
      <c r="M2166" s="1109">
        <v>0</v>
      </c>
      <c r="N2166" s="1109">
        <v>0</v>
      </c>
      <c r="O2166" s="1109">
        <v>0</v>
      </c>
      <c r="P2166" s="1109">
        <v>0</v>
      </c>
      <c r="Q2166" s="1109">
        <v>0</v>
      </c>
    </row>
    <row r="2167" spans="1:17">
      <c r="A2167" s="1109">
        <v>17708</v>
      </c>
      <c r="B2167" s="1110" t="s">
        <v>0</v>
      </c>
      <c r="C2167" s="1109">
        <v>9.625</v>
      </c>
      <c r="D2167" s="1109">
        <v>7.657</v>
      </c>
      <c r="E2167" s="1109">
        <v>91</v>
      </c>
      <c r="F2167" s="1109">
        <v>0</v>
      </c>
      <c r="G2167" s="1110" t="s">
        <v>10840</v>
      </c>
      <c r="H2167" s="1110" t="s">
        <v>4654</v>
      </c>
      <c r="I2167" s="1110" t="s">
        <v>10839</v>
      </c>
      <c r="J2167" s="1109">
        <v>0</v>
      </c>
      <c r="K2167" s="1109">
        <v>0</v>
      </c>
      <c r="L2167" s="1109">
        <v>0</v>
      </c>
      <c r="M2167" s="1109">
        <v>0</v>
      </c>
      <c r="N2167" s="1109">
        <v>0</v>
      </c>
      <c r="O2167" s="1109">
        <v>0</v>
      </c>
      <c r="P2167" s="1109">
        <v>0</v>
      </c>
      <c r="Q2167" s="1109">
        <v>0</v>
      </c>
    </row>
    <row r="2168" spans="1:17">
      <c r="A2168" s="1109">
        <v>17709</v>
      </c>
      <c r="B2168" s="1110" t="s">
        <v>0</v>
      </c>
      <c r="C2168" s="1109">
        <v>9.625</v>
      </c>
      <c r="D2168" s="1109">
        <v>7.657</v>
      </c>
      <c r="E2168" s="1109">
        <v>91</v>
      </c>
      <c r="F2168" s="1109">
        <v>0</v>
      </c>
      <c r="G2168" s="1110" t="s">
        <v>10842</v>
      </c>
      <c r="H2168" s="1110" t="s">
        <v>4654</v>
      </c>
      <c r="I2168" s="1110" t="s">
        <v>10841</v>
      </c>
      <c r="J2168" s="1109">
        <v>0</v>
      </c>
      <c r="K2168" s="1109">
        <v>0</v>
      </c>
      <c r="L2168" s="1109">
        <v>0</v>
      </c>
      <c r="M2168" s="1109">
        <v>0</v>
      </c>
      <c r="N2168" s="1109">
        <v>0</v>
      </c>
      <c r="O2168" s="1109">
        <v>0</v>
      </c>
      <c r="P2168" s="1109">
        <v>0</v>
      </c>
      <c r="Q2168" s="1109">
        <v>0</v>
      </c>
    </row>
    <row r="2169" spans="1:17">
      <c r="A2169" s="1109">
        <v>17710</v>
      </c>
      <c r="B2169" s="1110" t="s">
        <v>0</v>
      </c>
      <c r="C2169" s="1109">
        <v>9.625</v>
      </c>
      <c r="D2169" s="1109">
        <v>7.657</v>
      </c>
      <c r="E2169" s="1109">
        <v>91</v>
      </c>
      <c r="F2169" s="1109">
        <v>0</v>
      </c>
      <c r="G2169" s="1110" t="s">
        <v>10842</v>
      </c>
      <c r="H2169" s="1110" t="s">
        <v>4654</v>
      </c>
      <c r="I2169" s="1110" t="s">
        <v>10832</v>
      </c>
      <c r="J2169" s="1109">
        <v>0</v>
      </c>
      <c r="K2169" s="1109">
        <v>0</v>
      </c>
      <c r="L2169" s="1109">
        <v>0</v>
      </c>
      <c r="M2169" s="1109">
        <v>0</v>
      </c>
      <c r="N2169" s="1109">
        <v>0</v>
      </c>
      <c r="O2169" s="1109">
        <v>0</v>
      </c>
      <c r="P2169" s="1109">
        <v>0</v>
      </c>
      <c r="Q2169" s="1109">
        <v>0</v>
      </c>
    </row>
    <row r="2170" spans="1:17">
      <c r="A2170" s="1109">
        <v>17711</v>
      </c>
      <c r="B2170" s="1110" t="s">
        <v>0</v>
      </c>
      <c r="C2170" s="1109">
        <v>9.625</v>
      </c>
      <c r="D2170" s="1109">
        <v>7.657</v>
      </c>
      <c r="E2170" s="1109">
        <v>91</v>
      </c>
      <c r="F2170" s="1109">
        <v>0</v>
      </c>
      <c r="G2170" s="1110" t="s">
        <v>10842</v>
      </c>
      <c r="H2170" s="1110" t="s">
        <v>4654</v>
      </c>
      <c r="I2170" s="1110" t="s">
        <v>10839</v>
      </c>
      <c r="J2170" s="1109">
        <v>0</v>
      </c>
      <c r="K2170" s="1109">
        <v>0</v>
      </c>
      <c r="L2170" s="1109">
        <v>0</v>
      </c>
      <c r="M2170" s="1109">
        <v>0</v>
      </c>
      <c r="N2170" s="1109">
        <v>0</v>
      </c>
      <c r="O2170" s="1109">
        <v>0</v>
      </c>
      <c r="P2170" s="1109">
        <v>0</v>
      </c>
      <c r="Q2170" s="1109">
        <v>0</v>
      </c>
    </row>
    <row r="2171" spans="1:17">
      <c r="A2171" s="1109">
        <v>17712</v>
      </c>
      <c r="B2171" s="1110" t="s">
        <v>0</v>
      </c>
      <c r="C2171" s="1109">
        <v>9.625</v>
      </c>
      <c r="D2171" s="1109">
        <v>7.657</v>
      </c>
      <c r="E2171" s="1109">
        <v>91</v>
      </c>
      <c r="F2171" s="1109">
        <v>0</v>
      </c>
      <c r="G2171" s="1110" t="s">
        <v>10784</v>
      </c>
      <c r="H2171" s="1110" t="s">
        <v>4654</v>
      </c>
      <c r="I2171" s="1110" t="s">
        <v>10841</v>
      </c>
      <c r="J2171" s="1109">
        <v>0</v>
      </c>
      <c r="K2171" s="1109">
        <v>0</v>
      </c>
      <c r="L2171" s="1109">
        <v>0</v>
      </c>
      <c r="M2171" s="1109">
        <v>0</v>
      </c>
      <c r="N2171" s="1109">
        <v>0</v>
      </c>
      <c r="O2171" s="1109">
        <v>0</v>
      </c>
      <c r="P2171" s="1109">
        <v>0</v>
      </c>
      <c r="Q2171" s="1109">
        <v>0</v>
      </c>
    </row>
    <row r="2172" spans="1:17">
      <c r="A2172" s="1109">
        <v>17713</v>
      </c>
      <c r="B2172" s="1110" t="s">
        <v>0</v>
      </c>
      <c r="C2172" s="1109">
        <v>9.625</v>
      </c>
      <c r="D2172" s="1109">
        <v>7.657</v>
      </c>
      <c r="E2172" s="1109">
        <v>91</v>
      </c>
      <c r="F2172" s="1109">
        <v>0</v>
      </c>
      <c r="G2172" s="1110" t="s">
        <v>10784</v>
      </c>
      <c r="H2172" s="1110" t="s">
        <v>4654</v>
      </c>
      <c r="I2172" s="1110" t="s">
        <v>10832</v>
      </c>
      <c r="J2172" s="1109">
        <v>0</v>
      </c>
      <c r="K2172" s="1109">
        <v>0</v>
      </c>
      <c r="L2172" s="1109">
        <v>0</v>
      </c>
      <c r="M2172" s="1109">
        <v>0</v>
      </c>
      <c r="N2172" s="1109">
        <v>0</v>
      </c>
      <c r="O2172" s="1109">
        <v>0</v>
      </c>
      <c r="P2172" s="1109">
        <v>0</v>
      </c>
      <c r="Q2172" s="1109">
        <v>0</v>
      </c>
    </row>
    <row r="2173" spans="1:17">
      <c r="A2173" s="1109">
        <v>17714</v>
      </c>
      <c r="B2173" s="1110" t="s">
        <v>0</v>
      </c>
      <c r="C2173" s="1109">
        <v>9.625</v>
      </c>
      <c r="D2173" s="1109">
        <v>7.657</v>
      </c>
      <c r="E2173" s="1109">
        <v>91</v>
      </c>
      <c r="F2173" s="1109">
        <v>0</v>
      </c>
      <c r="G2173" s="1110" t="s">
        <v>10784</v>
      </c>
      <c r="H2173" s="1110" t="s">
        <v>4654</v>
      </c>
      <c r="I2173" s="1110" t="s">
        <v>10839</v>
      </c>
      <c r="J2173" s="1109">
        <v>0</v>
      </c>
      <c r="K2173" s="1109">
        <v>0</v>
      </c>
      <c r="L2173" s="1109">
        <v>0</v>
      </c>
      <c r="M2173" s="1109">
        <v>0</v>
      </c>
      <c r="N2173" s="1109">
        <v>0</v>
      </c>
      <c r="O2173" s="1109">
        <v>0</v>
      </c>
      <c r="P2173" s="1109">
        <v>0</v>
      </c>
      <c r="Q2173" s="1109">
        <v>0</v>
      </c>
    </row>
    <row r="2174" spans="1:17">
      <c r="A2174" s="1109">
        <v>17715</v>
      </c>
      <c r="B2174" s="1110" t="s">
        <v>0</v>
      </c>
      <c r="C2174" s="1109">
        <v>9.625</v>
      </c>
      <c r="D2174" s="1109">
        <v>7.657</v>
      </c>
      <c r="E2174" s="1109">
        <v>91</v>
      </c>
      <c r="F2174" s="1109">
        <v>0</v>
      </c>
      <c r="G2174" s="1110" t="s">
        <v>10741</v>
      </c>
      <c r="H2174" s="1110" t="s">
        <v>4654</v>
      </c>
      <c r="I2174" s="1110" t="s">
        <v>10841</v>
      </c>
      <c r="J2174" s="1109">
        <v>0</v>
      </c>
      <c r="K2174" s="1109">
        <v>0</v>
      </c>
      <c r="L2174" s="1109">
        <v>0</v>
      </c>
      <c r="M2174" s="1109">
        <v>0</v>
      </c>
      <c r="N2174" s="1109">
        <v>0</v>
      </c>
      <c r="O2174" s="1109">
        <v>0</v>
      </c>
      <c r="P2174" s="1109">
        <v>0</v>
      </c>
      <c r="Q2174" s="1109">
        <v>0</v>
      </c>
    </row>
    <row r="2175" spans="1:17">
      <c r="A2175" s="1109">
        <v>17716</v>
      </c>
      <c r="B2175" s="1110" t="s">
        <v>0</v>
      </c>
      <c r="C2175" s="1109">
        <v>9.625</v>
      </c>
      <c r="D2175" s="1109">
        <v>7.657</v>
      </c>
      <c r="E2175" s="1109">
        <v>91</v>
      </c>
      <c r="F2175" s="1109">
        <v>0</v>
      </c>
      <c r="G2175" s="1110" t="s">
        <v>10741</v>
      </c>
      <c r="H2175" s="1110" t="s">
        <v>4654</v>
      </c>
      <c r="I2175" s="1110" t="s">
        <v>10832</v>
      </c>
      <c r="J2175" s="1109">
        <v>0</v>
      </c>
      <c r="K2175" s="1109">
        <v>0</v>
      </c>
      <c r="L2175" s="1109">
        <v>0</v>
      </c>
      <c r="M2175" s="1109">
        <v>0</v>
      </c>
      <c r="N2175" s="1109">
        <v>0</v>
      </c>
      <c r="O2175" s="1109">
        <v>0</v>
      </c>
      <c r="P2175" s="1109">
        <v>0</v>
      </c>
      <c r="Q2175" s="1109">
        <v>0</v>
      </c>
    </row>
    <row r="2176" spans="1:17">
      <c r="A2176" s="1109">
        <v>17717</v>
      </c>
      <c r="B2176" s="1110" t="s">
        <v>0</v>
      </c>
      <c r="C2176" s="1109">
        <v>9.625</v>
      </c>
      <c r="D2176" s="1109">
        <v>7.657</v>
      </c>
      <c r="E2176" s="1109">
        <v>91</v>
      </c>
      <c r="F2176" s="1109">
        <v>0</v>
      </c>
      <c r="G2176" s="1110" t="s">
        <v>10741</v>
      </c>
      <c r="H2176" s="1110" t="s">
        <v>4654</v>
      </c>
      <c r="I2176" s="1110" t="s">
        <v>10839</v>
      </c>
      <c r="J2176" s="1109">
        <v>0</v>
      </c>
      <c r="K2176" s="1109">
        <v>0</v>
      </c>
      <c r="L2176" s="1109">
        <v>0</v>
      </c>
      <c r="M2176" s="1109">
        <v>0</v>
      </c>
      <c r="N2176" s="1109">
        <v>0</v>
      </c>
      <c r="O2176" s="1109">
        <v>0</v>
      </c>
      <c r="P2176" s="1109">
        <v>0</v>
      </c>
      <c r="Q2176" s="1109">
        <v>0</v>
      </c>
    </row>
    <row r="2177" spans="1:17">
      <c r="A2177" s="1109">
        <v>17718</v>
      </c>
      <c r="B2177" s="1110" t="s">
        <v>0</v>
      </c>
      <c r="C2177" s="1109">
        <v>9.625</v>
      </c>
      <c r="D2177" s="1109">
        <v>7.657</v>
      </c>
      <c r="E2177" s="1109">
        <v>91</v>
      </c>
      <c r="F2177" s="1109">
        <v>0</v>
      </c>
      <c r="G2177" s="1110" t="s">
        <v>10833</v>
      </c>
      <c r="H2177" s="1110" t="s">
        <v>4654</v>
      </c>
      <c r="I2177" s="1110" t="s">
        <v>10841</v>
      </c>
      <c r="J2177" s="1109">
        <v>0</v>
      </c>
      <c r="K2177" s="1109">
        <v>0</v>
      </c>
      <c r="L2177" s="1109">
        <v>0</v>
      </c>
      <c r="M2177" s="1109">
        <v>0</v>
      </c>
      <c r="N2177" s="1109">
        <v>0</v>
      </c>
      <c r="O2177" s="1109">
        <v>0</v>
      </c>
      <c r="P2177" s="1109">
        <v>0</v>
      </c>
      <c r="Q2177" s="1109">
        <v>0</v>
      </c>
    </row>
    <row r="2178" spans="1:17">
      <c r="A2178" s="1109">
        <v>17719</v>
      </c>
      <c r="B2178" s="1110" t="s">
        <v>0</v>
      </c>
      <c r="C2178" s="1109">
        <v>9.625</v>
      </c>
      <c r="D2178" s="1109">
        <v>7.657</v>
      </c>
      <c r="E2178" s="1109">
        <v>91</v>
      </c>
      <c r="F2178" s="1109">
        <v>0</v>
      </c>
      <c r="G2178" s="1110" t="s">
        <v>10833</v>
      </c>
      <c r="H2178" s="1110" t="s">
        <v>4654</v>
      </c>
      <c r="I2178" s="1110" t="s">
        <v>10832</v>
      </c>
      <c r="J2178" s="1109">
        <v>0</v>
      </c>
      <c r="K2178" s="1109">
        <v>0</v>
      </c>
      <c r="L2178" s="1109">
        <v>0</v>
      </c>
      <c r="M2178" s="1109">
        <v>0</v>
      </c>
      <c r="N2178" s="1109">
        <v>0</v>
      </c>
      <c r="O2178" s="1109">
        <v>0</v>
      </c>
      <c r="P2178" s="1109">
        <v>0</v>
      </c>
      <c r="Q2178" s="1109">
        <v>0</v>
      </c>
    </row>
    <row r="2179" spans="1:17">
      <c r="A2179" s="1109">
        <v>17720</v>
      </c>
      <c r="B2179" s="1110" t="s">
        <v>0</v>
      </c>
      <c r="C2179" s="1109">
        <v>9.625</v>
      </c>
      <c r="D2179" s="1109">
        <v>7.657</v>
      </c>
      <c r="E2179" s="1109">
        <v>91</v>
      </c>
      <c r="F2179" s="1109">
        <v>0</v>
      </c>
      <c r="G2179" s="1110" t="s">
        <v>10833</v>
      </c>
      <c r="H2179" s="1110" t="s">
        <v>4654</v>
      </c>
      <c r="I2179" s="1110" t="s">
        <v>10839</v>
      </c>
      <c r="J2179" s="1109">
        <v>0</v>
      </c>
      <c r="K2179" s="1109">
        <v>0</v>
      </c>
      <c r="L2179" s="1109">
        <v>0</v>
      </c>
      <c r="M2179" s="1109">
        <v>0</v>
      </c>
      <c r="N2179" s="1109">
        <v>0</v>
      </c>
      <c r="O2179" s="1109">
        <v>0</v>
      </c>
      <c r="P2179" s="1109">
        <v>0</v>
      </c>
      <c r="Q2179" s="1109">
        <v>0</v>
      </c>
    </row>
    <row r="2180" spans="1:17">
      <c r="A2180" s="1109">
        <v>17721</v>
      </c>
      <c r="B2180" s="1110" t="s">
        <v>0</v>
      </c>
      <c r="C2180" s="1109">
        <v>9.625</v>
      </c>
      <c r="D2180" s="1109">
        <v>7.657</v>
      </c>
      <c r="E2180" s="1109">
        <v>91</v>
      </c>
      <c r="F2180" s="1109">
        <v>0</v>
      </c>
      <c r="G2180" s="1110" t="s">
        <v>10753</v>
      </c>
      <c r="H2180" s="1110" t="s">
        <v>4654</v>
      </c>
      <c r="I2180" s="1110" t="s">
        <v>10841</v>
      </c>
      <c r="J2180" s="1109">
        <v>0</v>
      </c>
      <c r="K2180" s="1109">
        <v>0</v>
      </c>
      <c r="L2180" s="1109">
        <v>0</v>
      </c>
      <c r="M2180" s="1109">
        <v>0</v>
      </c>
      <c r="N2180" s="1109">
        <v>0</v>
      </c>
      <c r="O2180" s="1109">
        <v>0</v>
      </c>
      <c r="P2180" s="1109">
        <v>0</v>
      </c>
      <c r="Q2180" s="1109">
        <v>0</v>
      </c>
    </row>
    <row r="2181" spans="1:17">
      <c r="A2181" s="1109">
        <v>17722</v>
      </c>
      <c r="B2181" s="1110" t="s">
        <v>0</v>
      </c>
      <c r="C2181" s="1109">
        <v>9.625</v>
      </c>
      <c r="D2181" s="1109">
        <v>7.657</v>
      </c>
      <c r="E2181" s="1109">
        <v>91</v>
      </c>
      <c r="F2181" s="1109">
        <v>0</v>
      </c>
      <c r="G2181" s="1110" t="s">
        <v>10753</v>
      </c>
      <c r="H2181" s="1110" t="s">
        <v>4654</v>
      </c>
      <c r="I2181" s="1110" t="s">
        <v>10832</v>
      </c>
      <c r="J2181" s="1109">
        <v>0</v>
      </c>
      <c r="K2181" s="1109">
        <v>0</v>
      </c>
      <c r="L2181" s="1109">
        <v>0</v>
      </c>
      <c r="M2181" s="1109">
        <v>0</v>
      </c>
      <c r="N2181" s="1109">
        <v>0</v>
      </c>
      <c r="O2181" s="1109">
        <v>0</v>
      </c>
      <c r="P2181" s="1109">
        <v>0</v>
      </c>
      <c r="Q2181" s="1109">
        <v>0</v>
      </c>
    </row>
    <row r="2182" spans="1:17">
      <c r="A2182" s="1109">
        <v>17723</v>
      </c>
      <c r="B2182" s="1110" t="s">
        <v>0</v>
      </c>
      <c r="C2182" s="1109">
        <v>9.625</v>
      </c>
      <c r="D2182" s="1109">
        <v>7.657</v>
      </c>
      <c r="E2182" s="1109">
        <v>91</v>
      </c>
      <c r="F2182" s="1109">
        <v>0</v>
      </c>
      <c r="G2182" s="1110" t="s">
        <v>10753</v>
      </c>
      <c r="H2182" s="1110" t="s">
        <v>4654</v>
      </c>
      <c r="I2182" s="1110" t="s">
        <v>10839</v>
      </c>
      <c r="J2182" s="1109">
        <v>0</v>
      </c>
      <c r="K2182" s="1109">
        <v>0</v>
      </c>
      <c r="L2182" s="1109">
        <v>0</v>
      </c>
      <c r="M2182" s="1109">
        <v>0</v>
      </c>
      <c r="N2182" s="1109">
        <v>0</v>
      </c>
      <c r="O2182" s="1109">
        <v>0</v>
      </c>
      <c r="P2182" s="1109">
        <v>0</v>
      </c>
      <c r="Q2182" s="1109">
        <v>0</v>
      </c>
    </row>
    <row r="2183" spans="1:17">
      <c r="A2183" s="1109">
        <v>17724</v>
      </c>
      <c r="B2183" s="1110" t="s">
        <v>0</v>
      </c>
      <c r="C2183" s="1109">
        <v>9.625</v>
      </c>
      <c r="D2183" s="1109">
        <v>7.657</v>
      </c>
      <c r="E2183" s="1109">
        <v>91</v>
      </c>
      <c r="F2183" s="1109">
        <v>0</v>
      </c>
      <c r="G2183" s="1110" t="s">
        <v>10739</v>
      </c>
      <c r="H2183" s="1110" t="s">
        <v>4654</v>
      </c>
      <c r="I2183" s="1110" t="s">
        <v>10841</v>
      </c>
      <c r="J2183" s="1109">
        <v>0</v>
      </c>
      <c r="K2183" s="1109">
        <v>0</v>
      </c>
      <c r="L2183" s="1109">
        <v>0</v>
      </c>
      <c r="M2183" s="1109">
        <v>0</v>
      </c>
      <c r="N2183" s="1109">
        <v>0</v>
      </c>
      <c r="O2183" s="1109">
        <v>0</v>
      </c>
      <c r="P2183" s="1109">
        <v>0</v>
      </c>
      <c r="Q2183" s="1109">
        <v>0</v>
      </c>
    </row>
    <row r="2184" spans="1:17">
      <c r="A2184" s="1109">
        <v>17725</v>
      </c>
      <c r="B2184" s="1110" t="s">
        <v>0</v>
      </c>
      <c r="C2184" s="1109">
        <v>9.625</v>
      </c>
      <c r="D2184" s="1109">
        <v>7.657</v>
      </c>
      <c r="E2184" s="1109">
        <v>91</v>
      </c>
      <c r="F2184" s="1109">
        <v>0</v>
      </c>
      <c r="G2184" s="1110" t="s">
        <v>10739</v>
      </c>
      <c r="H2184" s="1110" t="s">
        <v>4654</v>
      </c>
      <c r="I2184" s="1110" t="s">
        <v>10832</v>
      </c>
      <c r="J2184" s="1109">
        <v>0</v>
      </c>
      <c r="K2184" s="1109">
        <v>0</v>
      </c>
      <c r="L2184" s="1109">
        <v>0</v>
      </c>
      <c r="M2184" s="1109">
        <v>0</v>
      </c>
      <c r="N2184" s="1109">
        <v>0</v>
      </c>
      <c r="O2184" s="1109">
        <v>0</v>
      </c>
      <c r="P2184" s="1109">
        <v>0</v>
      </c>
      <c r="Q2184" s="1109">
        <v>0</v>
      </c>
    </row>
    <row r="2185" spans="1:17">
      <c r="A2185" s="1109">
        <v>17726</v>
      </c>
      <c r="B2185" s="1110" t="s">
        <v>0</v>
      </c>
      <c r="C2185" s="1109">
        <v>9.625</v>
      </c>
      <c r="D2185" s="1109">
        <v>7.657</v>
      </c>
      <c r="E2185" s="1109">
        <v>91</v>
      </c>
      <c r="F2185" s="1109">
        <v>0</v>
      </c>
      <c r="G2185" s="1110" t="s">
        <v>10739</v>
      </c>
      <c r="H2185" s="1110" t="s">
        <v>4654</v>
      </c>
      <c r="I2185" s="1110" t="s">
        <v>10839</v>
      </c>
      <c r="J2185" s="1109">
        <v>0</v>
      </c>
      <c r="K2185" s="1109">
        <v>0</v>
      </c>
      <c r="L2185" s="1109">
        <v>0</v>
      </c>
      <c r="M2185" s="1109">
        <v>0</v>
      </c>
      <c r="N2185" s="1109">
        <v>0</v>
      </c>
      <c r="O2185" s="1109">
        <v>0</v>
      </c>
      <c r="P2185" s="1109">
        <v>0</v>
      </c>
      <c r="Q2185" s="1109">
        <v>0</v>
      </c>
    </row>
    <row r="2186" spans="1:17">
      <c r="A2186" s="1109">
        <v>17727</v>
      </c>
      <c r="B2186" s="1110" t="s">
        <v>0</v>
      </c>
      <c r="C2186" s="1109">
        <v>9.625</v>
      </c>
      <c r="D2186" s="1109">
        <v>7.7809999999999997</v>
      </c>
      <c r="E2186" s="1109">
        <v>86</v>
      </c>
      <c r="F2186" s="1109">
        <v>0</v>
      </c>
      <c r="G2186" s="1110" t="s">
        <v>10840</v>
      </c>
      <c r="H2186" s="1110" t="s">
        <v>4654</v>
      </c>
      <c r="I2186" s="1110" t="s">
        <v>10841</v>
      </c>
      <c r="J2186" s="1109">
        <v>0</v>
      </c>
      <c r="K2186" s="1109">
        <v>0</v>
      </c>
      <c r="L2186" s="1109">
        <v>0</v>
      </c>
      <c r="M2186" s="1109">
        <v>0</v>
      </c>
      <c r="N2186" s="1109">
        <v>0</v>
      </c>
      <c r="O2186" s="1109">
        <v>0</v>
      </c>
      <c r="P2186" s="1109">
        <v>0</v>
      </c>
      <c r="Q2186" s="1109">
        <v>0</v>
      </c>
    </row>
    <row r="2187" spans="1:17">
      <c r="A2187" s="1109">
        <v>17728</v>
      </c>
      <c r="B2187" s="1110" t="s">
        <v>0</v>
      </c>
      <c r="C2187" s="1109">
        <v>9.625</v>
      </c>
      <c r="D2187" s="1109">
        <v>7.7809999999999997</v>
      </c>
      <c r="E2187" s="1109">
        <v>86</v>
      </c>
      <c r="F2187" s="1109">
        <v>0</v>
      </c>
      <c r="G2187" s="1110" t="s">
        <v>10840</v>
      </c>
      <c r="H2187" s="1110" t="s">
        <v>4654</v>
      </c>
      <c r="I2187" s="1110" t="s">
        <v>10832</v>
      </c>
      <c r="J2187" s="1109">
        <v>0</v>
      </c>
      <c r="K2187" s="1109">
        <v>0</v>
      </c>
      <c r="L2187" s="1109">
        <v>0</v>
      </c>
      <c r="M2187" s="1109">
        <v>0</v>
      </c>
      <c r="N2187" s="1109">
        <v>0</v>
      </c>
      <c r="O2187" s="1109">
        <v>0</v>
      </c>
      <c r="P2187" s="1109">
        <v>0</v>
      </c>
      <c r="Q2187" s="1109">
        <v>0</v>
      </c>
    </row>
    <row r="2188" spans="1:17">
      <c r="A2188" s="1109">
        <v>17729</v>
      </c>
      <c r="B2188" s="1110" t="s">
        <v>0</v>
      </c>
      <c r="C2188" s="1109">
        <v>9.625</v>
      </c>
      <c r="D2188" s="1109">
        <v>7.7809999999999997</v>
      </c>
      <c r="E2188" s="1109">
        <v>86</v>
      </c>
      <c r="F2188" s="1109">
        <v>0</v>
      </c>
      <c r="G2188" s="1110" t="s">
        <v>10840</v>
      </c>
      <c r="H2188" s="1110" t="s">
        <v>4654</v>
      </c>
      <c r="I2188" s="1110" t="s">
        <v>10839</v>
      </c>
      <c r="J2188" s="1109">
        <v>0</v>
      </c>
      <c r="K2188" s="1109">
        <v>0</v>
      </c>
      <c r="L2188" s="1109">
        <v>0</v>
      </c>
      <c r="M2188" s="1109">
        <v>0</v>
      </c>
      <c r="N2188" s="1109">
        <v>0</v>
      </c>
      <c r="O2188" s="1109">
        <v>0</v>
      </c>
      <c r="P2188" s="1109">
        <v>0</v>
      </c>
      <c r="Q2188" s="1109">
        <v>0</v>
      </c>
    </row>
    <row r="2189" spans="1:17">
      <c r="A2189" s="1109">
        <v>17730</v>
      </c>
      <c r="B2189" s="1110" t="s">
        <v>0</v>
      </c>
      <c r="C2189" s="1109">
        <v>9.625</v>
      </c>
      <c r="D2189" s="1109">
        <v>7.7809999999999997</v>
      </c>
      <c r="E2189" s="1109">
        <v>86</v>
      </c>
      <c r="F2189" s="1109">
        <v>0</v>
      </c>
      <c r="G2189" s="1110" t="s">
        <v>10842</v>
      </c>
      <c r="H2189" s="1110" t="s">
        <v>4654</v>
      </c>
      <c r="I2189" s="1110" t="s">
        <v>10841</v>
      </c>
      <c r="J2189" s="1109">
        <v>0</v>
      </c>
      <c r="K2189" s="1109">
        <v>0</v>
      </c>
      <c r="L2189" s="1109">
        <v>0</v>
      </c>
      <c r="M2189" s="1109">
        <v>0</v>
      </c>
      <c r="N2189" s="1109">
        <v>0</v>
      </c>
      <c r="O2189" s="1109">
        <v>0</v>
      </c>
      <c r="P2189" s="1109">
        <v>0</v>
      </c>
      <c r="Q2189" s="1109">
        <v>0</v>
      </c>
    </row>
    <row r="2190" spans="1:17">
      <c r="A2190" s="1109">
        <v>17731</v>
      </c>
      <c r="B2190" s="1110" t="s">
        <v>0</v>
      </c>
      <c r="C2190" s="1109">
        <v>9.625</v>
      </c>
      <c r="D2190" s="1109">
        <v>7.7809999999999997</v>
      </c>
      <c r="E2190" s="1109">
        <v>86</v>
      </c>
      <c r="F2190" s="1109">
        <v>0</v>
      </c>
      <c r="G2190" s="1110" t="s">
        <v>10842</v>
      </c>
      <c r="H2190" s="1110" t="s">
        <v>4654</v>
      </c>
      <c r="I2190" s="1110" t="s">
        <v>10832</v>
      </c>
      <c r="J2190" s="1109">
        <v>0</v>
      </c>
      <c r="K2190" s="1109">
        <v>0</v>
      </c>
      <c r="L2190" s="1109">
        <v>0</v>
      </c>
      <c r="M2190" s="1109">
        <v>0</v>
      </c>
      <c r="N2190" s="1109">
        <v>0</v>
      </c>
      <c r="O2190" s="1109">
        <v>0</v>
      </c>
      <c r="P2190" s="1109">
        <v>0</v>
      </c>
      <c r="Q2190" s="1109">
        <v>0</v>
      </c>
    </row>
    <row r="2191" spans="1:17">
      <c r="A2191" s="1109">
        <v>17732</v>
      </c>
      <c r="B2191" s="1110" t="s">
        <v>0</v>
      </c>
      <c r="C2191" s="1109">
        <v>9.625</v>
      </c>
      <c r="D2191" s="1109">
        <v>7.7809999999999997</v>
      </c>
      <c r="E2191" s="1109">
        <v>86</v>
      </c>
      <c r="F2191" s="1109">
        <v>0</v>
      </c>
      <c r="G2191" s="1110" t="s">
        <v>10842</v>
      </c>
      <c r="H2191" s="1110" t="s">
        <v>4654</v>
      </c>
      <c r="I2191" s="1110" t="s">
        <v>10839</v>
      </c>
      <c r="J2191" s="1109">
        <v>0</v>
      </c>
      <c r="K2191" s="1109">
        <v>0</v>
      </c>
      <c r="L2191" s="1109">
        <v>0</v>
      </c>
      <c r="M2191" s="1109">
        <v>0</v>
      </c>
      <c r="N2191" s="1109">
        <v>0</v>
      </c>
      <c r="O2191" s="1109">
        <v>0</v>
      </c>
      <c r="P2191" s="1109">
        <v>0</v>
      </c>
      <c r="Q2191" s="1109">
        <v>0</v>
      </c>
    </row>
    <row r="2192" spans="1:17">
      <c r="A2192" s="1109">
        <v>17733</v>
      </c>
      <c r="B2192" s="1110" t="s">
        <v>0</v>
      </c>
      <c r="C2192" s="1109">
        <v>9.625</v>
      </c>
      <c r="D2192" s="1109">
        <v>7.7809999999999997</v>
      </c>
      <c r="E2192" s="1109">
        <v>86</v>
      </c>
      <c r="F2192" s="1109">
        <v>0</v>
      </c>
      <c r="G2192" s="1110" t="s">
        <v>10784</v>
      </c>
      <c r="H2192" s="1110" t="s">
        <v>4654</v>
      </c>
      <c r="I2192" s="1110" t="s">
        <v>10841</v>
      </c>
      <c r="J2192" s="1109">
        <v>0</v>
      </c>
      <c r="K2192" s="1109">
        <v>0</v>
      </c>
      <c r="L2192" s="1109">
        <v>0</v>
      </c>
      <c r="M2192" s="1109">
        <v>0</v>
      </c>
      <c r="N2192" s="1109">
        <v>0</v>
      </c>
      <c r="O2192" s="1109">
        <v>0</v>
      </c>
      <c r="P2192" s="1109">
        <v>0</v>
      </c>
      <c r="Q2192" s="1109">
        <v>0</v>
      </c>
    </row>
    <row r="2193" spans="1:17">
      <c r="A2193" s="1109">
        <v>17734</v>
      </c>
      <c r="B2193" s="1110" t="s">
        <v>0</v>
      </c>
      <c r="C2193" s="1109">
        <v>9.625</v>
      </c>
      <c r="D2193" s="1109">
        <v>7.7809999999999997</v>
      </c>
      <c r="E2193" s="1109">
        <v>86</v>
      </c>
      <c r="F2193" s="1109">
        <v>0</v>
      </c>
      <c r="G2193" s="1110" t="s">
        <v>10784</v>
      </c>
      <c r="H2193" s="1110" t="s">
        <v>4654</v>
      </c>
      <c r="I2193" s="1110" t="s">
        <v>10832</v>
      </c>
      <c r="J2193" s="1109">
        <v>0</v>
      </c>
      <c r="K2193" s="1109">
        <v>0</v>
      </c>
      <c r="L2193" s="1109">
        <v>0</v>
      </c>
      <c r="M2193" s="1109">
        <v>0</v>
      </c>
      <c r="N2193" s="1109">
        <v>0</v>
      </c>
      <c r="O2193" s="1109">
        <v>0</v>
      </c>
      <c r="P2193" s="1109">
        <v>0</v>
      </c>
      <c r="Q2193" s="1109">
        <v>0</v>
      </c>
    </row>
    <row r="2194" spans="1:17">
      <c r="A2194" s="1109">
        <v>17735</v>
      </c>
      <c r="B2194" s="1110" t="s">
        <v>0</v>
      </c>
      <c r="C2194" s="1109">
        <v>9.625</v>
      </c>
      <c r="D2194" s="1109">
        <v>7.7809999999999997</v>
      </c>
      <c r="E2194" s="1109">
        <v>86</v>
      </c>
      <c r="F2194" s="1109">
        <v>0</v>
      </c>
      <c r="G2194" s="1110" t="s">
        <v>10784</v>
      </c>
      <c r="H2194" s="1110" t="s">
        <v>4654</v>
      </c>
      <c r="I2194" s="1110" t="s">
        <v>10839</v>
      </c>
      <c r="J2194" s="1109">
        <v>0</v>
      </c>
      <c r="K2194" s="1109">
        <v>0</v>
      </c>
      <c r="L2194" s="1109">
        <v>0</v>
      </c>
      <c r="M2194" s="1109">
        <v>0</v>
      </c>
      <c r="N2194" s="1109">
        <v>0</v>
      </c>
      <c r="O2194" s="1109">
        <v>0</v>
      </c>
      <c r="P2194" s="1109">
        <v>0</v>
      </c>
      <c r="Q2194" s="1109">
        <v>0</v>
      </c>
    </row>
    <row r="2195" spans="1:17">
      <c r="A2195" s="1109">
        <v>17736</v>
      </c>
      <c r="B2195" s="1110" t="s">
        <v>0</v>
      </c>
      <c r="C2195" s="1109">
        <v>9.625</v>
      </c>
      <c r="D2195" s="1109">
        <v>7.7809999999999997</v>
      </c>
      <c r="E2195" s="1109">
        <v>86</v>
      </c>
      <c r="F2195" s="1109">
        <v>0</v>
      </c>
      <c r="G2195" s="1110" t="s">
        <v>10741</v>
      </c>
      <c r="H2195" s="1110" t="s">
        <v>4654</v>
      </c>
      <c r="I2195" s="1110" t="s">
        <v>10841</v>
      </c>
      <c r="J2195" s="1109">
        <v>0</v>
      </c>
      <c r="K2195" s="1109">
        <v>0</v>
      </c>
      <c r="L2195" s="1109">
        <v>0</v>
      </c>
      <c r="M2195" s="1109">
        <v>0</v>
      </c>
      <c r="N2195" s="1109">
        <v>0</v>
      </c>
      <c r="O2195" s="1109">
        <v>0</v>
      </c>
      <c r="P2195" s="1109">
        <v>0</v>
      </c>
      <c r="Q2195" s="1109">
        <v>0</v>
      </c>
    </row>
    <row r="2196" spans="1:17">
      <c r="A2196" s="1109">
        <v>17737</v>
      </c>
      <c r="B2196" s="1110" t="s">
        <v>0</v>
      </c>
      <c r="C2196" s="1109">
        <v>9.625</v>
      </c>
      <c r="D2196" s="1109">
        <v>7.7809999999999997</v>
      </c>
      <c r="E2196" s="1109">
        <v>86</v>
      </c>
      <c r="F2196" s="1109">
        <v>0</v>
      </c>
      <c r="G2196" s="1110" t="s">
        <v>10741</v>
      </c>
      <c r="H2196" s="1110" t="s">
        <v>4654</v>
      </c>
      <c r="I2196" s="1110" t="s">
        <v>10832</v>
      </c>
      <c r="J2196" s="1109">
        <v>0</v>
      </c>
      <c r="K2196" s="1109">
        <v>0</v>
      </c>
      <c r="L2196" s="1109">
        <v>0</v>
      </c>
      <c r="M2196" s="1109">
        <v>0</v>
      </c>
      <c r="N2196" s="1109">
        <v>0</v>
      </c>
      <c r="O2196" s="1109">
        <v>0</v>
      </c>
      <c r="P2196" s="1109">
        <v>0</v>
      </c>
      <c r="Q2196" s="1109">
        <v>0</v>
      </c>
    </row>
    <row r="2197" spans="1:17">
      <c r="A2197" s="1109">
        <v>17738</v>
      </c>
      <c r="B2197" s="1110" t="s">
        <v>0</v>
      </c>
      <c r="C2197" s="1109">
        <v>9.625</v>
      </c>
      <c r="D2197" s="1109">
        <v>7.7809999999999997</v>
      </c>
      <c r="E2197" s="1109">
        <v>86</v>
      </c>
      <c r="F2197" s="1109">
        <v>0</v>
      </c>
      <c r="G2197" s="1110" t="s">
        <v>10741</v>
      </c>
      <c r="H2197" s="1110" t="s">
        <v>4654</v>
      </c>
      <c r="I2197" s="1110" t="s">
        <v>10839</v>
      </c>
      <c r="J2197" s="1109">
        <v>0</v>
      </c>
      <c r="K2197" s="1109">
        <v>0</v>
      </c>
      <c r="L2197" s="1109">
        <v>0</v>
      </c>
      <c r="M2197" s="1109">
        <v>0</v>
      </c>
      <c r="N2197" s="1109">
        <v>0</v>
      </c>
      <c r="O2197" s="1109">
        <v>0</v>
      </c>
      <c r="P2197" s="1109">
        <v>0</v>
      </c>
      <c r="Q2197" s="1109">
        <v>0</v>
      </c>
    </row>
    <row r="2198" spans="1:17">
      <c r="A2198" s="1109">
        <v>17739</v>
      </c>
      <c r="B2198" s="1110" t="s">
        <v>0</v>
      </c>
      <c r="C2198" s="1109">
        <v>9.625</v>
      </c>
      <c r="D2198" s="1109">
        <v>7.7809999999999997</v>
      </c>
      <c r="E2198" s="1109">
        <v>86</v>
      </c>
      <c r="F2198" s="1109">
        <v>0</v>
      </c>
      <c r="G2198" s="1110" t="s">
        <v>10833</v>
      </c>
      <c r="H2198" s="1110" t="s">
        <v>4654</v>
      </c>
      <c r="I2198" s="1110" t="s">
        <v>10841</v>
      </c>
      <c r="J2198" s="1109">
        <v>0</v>
      </c>
      <c r="K2198" s="1109">
        <v>0</v>
      </c>
      <c r="L2198" s="1109">
        <v>0</v>
      </c>
      <c r="M2198" s="1109">
        <v>0</v>
      </c>
      <c r="N2198" s="1109">
        <v>0</v>
      </c>
      <c r="O2198" s="1109">
        <v>0</v>
      </c>
      <c r="P2198" s="1109">
        <v>0</v>
      </c>
      <c r="Q2198" s="1109">
        <v>0</v>
      </c>
    </row>
    <row r="2199" spans="1:17">
      <c r="A2199" s="1109">
        <v>17740</v>
      </c>
      <c r="B2199" s="1110" t="s">
        <v>0</v>
      </c>
      <c r="C2199" s="1109">
        <v>9.625</v>
      </c>
      <c r="D2199" s="1109">
        <v>7.7809999999999997</v>
      </c>
      <c r="E2199" s="1109">
        <v>86</v>
      </c>
      <c r="F2199" s="1109">
        <v>0</v>
      </c>
      <c r="G2199" s="1110" t="s">
        <v>10833</v>
      </c>
      <c r="H2199" s="1110" t="s">
        <v>4654</v>
      </c>
      <c r="I2199" s="1110" t="s">
        <v>10832</v>
      </c>
      <c r="J2199" s="1109">
        <v>0</v>
      </c>
      <c r="K2199" s="1109">
        <v>0</v>
      </c>
      <c r="L2199" s="1109">
        <v>0</v>
      </c>
      <c r="M2199" s="1109">
        <v>0</v>
      </c>
      <c r="N2199" s="1109">
        <v>0</v>
      </c>
      <c r="O2199" s="1109">
        <v>0</v>
      </c>
      <c r="P2199" s="1109">
        <v>0</v>
      </c>
      <c r="Q2199" s="1109">
        <v>0</v>
      </c>
    </row>
    <row r="2200" spans="1:17">
      <c r="A2200" s="1109">
        <v>17741</v>
      </c>
      <c r="B2200" s="1110" t="s">
        <v>0</v>
      </c>
      <c r="C2200" s="1109">
        <v>9.625</v>
      </c>
      <c r="D2200" s="1109">
        <v>7.7809999999999997</v>
      </c>
      <c r="E2200" s="1109">
        <v>86</v>
      </c>
      <c r="F2200" s="1109">
        <v>0</v>
      </c>
      <c r="G2200" s="1110" t="s">
        <v>10833</v>
      </c>
      <c r="H2200" s="1110" t="s">
        <v>4654</v>
      </c>
      <c r="I2200" s="1110" t="s">
        <v>10839</v>
      </c>
      <c r="J2200" s="1109">
        <v>0</v>
      </c>
      <c r="K2200" s="1109">
        <v>0</v>
      </c>
      <c r="L2200" s="1109">
        <v>0</v>
      </c>
      <c r="M2200" s="1109">
        <v>0</v>
      </c>
      <c r="N2200" s="1109">
        <v>0</v>
      </c>
      <c r="O2200" s="1109">
        <v>0</v>
      </c>
      <c r="P2200" s="1109">
        <v>0</v>
      </c>
      <c r="Q2200" s="1109">
        <v>0</v>
      </c>
    </row>
    <row r="2201" spans="1:17">
      <c r="A2201" s="1109">
        <v>17742</v>
      </c>
      <c r="B2201" s="1110" t="s">
        <v>0</v>
      </c>
      <c r="C2201" s="1109">
        <v>9.625</v>
      </c>
      <c r="D2201" s="1109">
        <v>7.7809999999999997</v>
      </c>
      <c r="E2201" s="1109">
        <v>86</v>
      </c>
      <c r="F2201" s="1109">
        <v>0</v>
      </c>
      <c r="G2201" s="1110" t="s">
        <v>10753</v>
      </c>
      <c r="H2201" s="1110" t="s">
        <v>4654</v>
      </c>
      <c r="I2201" s="1110" t="s">
        <v>10841</v>
      </c>
      <c r="J2201" s="1109">
        <v>0</v>
      </c>
      <c r="K2201" s="1109">
        <v>0</v>
      </c>
      <c r="L2201" s="1109">
        <v>0</v>
      </c>
      <c r="M2201" s="1109">
        <v>0</v>
      </c>
      <c r="N2201" s="1109">
        <v>0</v>
      </c>
      <c r="O2201" s="1109">
        <v>0</v>
      </c>
      <c r="P2201" s="1109">
        <v>0</v>
      </c>
      <c r="Q2201" s="1109">
        <v>0</v>
      </c>
    </row>
    <row r="2202" spans="1:17">
      <c r="A2202" s="1109">
        <v>17743</v>
      </c>
      <c r="B2202" s="1110" t="s">
        <v>0</v>
      </c>
      <c r="C2202" s="1109">
        <v>9.625</v>
      </c>
      <c r="D2202" s="1109">
        <v>7.7809999999999997</v>
      </c>
      <c r="E2202" s="1109">
        <v>86</v>
      </c>
      <c r="F2202" s="1109">
        <v>0</v>
      </c>
      <c r="G2202" s="1110" t="s">
        <v>10753</v>
      </c>
      <c r="H2202" s="1110" t="s">
        <v>4654</v>
      </c>
      <c r="I2202" s="1110" t="s">
        <v>10832</v>
      </c>
      <c r="J2202" s="1109">
        <v>0</v>
      </c>
      <c r="K2202" s="1109">
        <v>0</v>
      </c>
      <c r="L2202" s="1109">
        <v>0</v>
      </c>
      <c r="M2202" s="1109">
        <v>0</v>
      </c>
      <c r="N2202" s="1109">
        <v>0</v>
      </c>
      <c r="O2202" s="1109">
        <v>0</v>
      </c>
      <c r="P2202" s="1109">
        <v>0</v>
      </c>
      <c r="Q2202" s="1109">
        <v>0</v>
      </c>
    </row>
    <row r="2203" spans="1:17">
      <c r="A2203" s="1109">
        <v>17744</v>
      </c>
      <c r="B2203" s="1110" t="s">
        <v>0</v>
      </c>
      <c r="C2203" s="1109">
        <v>9.625</v>
      </c>
      <c r="D2203" s="1109">
        <v>7.7809999999999997</v>
      </c>
      <c r="E2203" s="1109">
        <v>86</v>
      </c>
      <c r="F2203" s="1109">
        <v>0</v>
      </c>
      <c r="G2203" s="1110" t="s">
        <v>10753</v>
      </c>
      <c r="H2203" s="1110" t="s">
        <v>4654</v>
      </c>
      <c r="I2203" s="1110" t="s">
        <v>10839</v>
      </c>
      <c r="J2203" s="1109">
        <v>0</v>
      </c>
      <c r="K2203" s="1109">
        <v>0</v>
      </c>
      <c r="L2203" s="1109">
        <v>0</v>
      </c>
      <c r="M2203" s="1109">
        <v>0</v>
      </c>
      <c r="N2203" s="1109">
        <v>0</v>
      </c>
      <c r="O2203" s="1109">
        <v>0</v>
      </c>
      <c r="P2203" s="1109">
        <v>0</v>
      </c>
      <c r="Q2203" s="1109">
        <v>0</v>
      </c>
    </row>
    <row r="2204" spans="1:17">
      <c r="A2204" s="1109">
        <v>17745</v>
      </c>
      <c r="B2204" s="1110" t="s">
        <v>0</v>
      </c>
      <c r="C2204" s="1109">
        <v>9.625</v>
      </c>
      <c r="D2204" s="1109">
        <v>7.7809999999999997</v>
      </c>
      <c r="E2204" s="1109">
        <v>86</v>
      </c>
      <c r="F2204" s="1109">
        <v>0</v>
      </c>
      <c r="G2204" s="1110" t="s">
        <v>10739</v>
      </c>
      <c r="H2204" s="1110" t="s">
        <v>4654</v>
      </c>
      <c r="I2204" s="1110" t="s">
        <v>10841</v>
      </c>
      <c r="J2204" s="1109">
        <v>0</v>
      </c>
      <c r="K2204" s="1109">
        <v>0</v>
      </c>
      <c r="L2204" s="1109">
        <v>0</v>
      </c>
      <c r="M2204" s="1109">
        <v>0</v>
      </c>
      <c r="N2204" s="1109">
        <v>0</v>
      </c>
      <c r="O2204" s="1109">
        <v>0</v>
      </c>
      <c r="P2204" s="1109">
        <v>0</v>
      </c>
      <c r="Q2204" s="1109">
        <v>0</v>
      </c>
    </row>
    <row r="2205" spans="1:17">
      <c r="A2205" s="1109">
        <v>17746</v>
      </c>
      <c r="B2205" s="1110" t="s">
        <v>0</v>
      </c>
      <c r="C2205" s="1109">
        <v>9.625</v>
      </c>
      <c r="D2205" s="1109">
        <v>7.7809999999999997</v>
      </c>
      <c r="E2205" s="1109">
        <v>86</v>
      </c>
      <c r="F2205" s="1109">
        <v>0</v>
      </c>
      <c r="G2205" s="1110" t="s">
        <v>10739</v>
      </c>
      <c r="H2205" s="1110" t="s">
        <v>4654</v>
      </c>
      <c r="I2205" s="1110" t="s">
        <v>10832</v>
      </c>
      <c r="J2205" s="1109">
        <v>0</v>
      </c>
      <c r="K2205" s="1109">
        <v>0</v>
      </c>
      <c r="L2205" s="1109">
        <v>0</v>
      </c>
      <c r="M2205" s="1109">
        <v>0</v>
      </c>
      <c r="N2205" s="1109">
        <v>0</v>
      </c>
      <c r="O2205" s="1109">
        <v>0</v>
      </c>
      <c r="P2205" s="1109">
        <v>0</v>
      </c>
      <c r="Q2205" s="1109">
        <v>0</v>
      </c>
    </row>
    <row r="2206" spans="1:17">
      <c r="A2206" s="1109">
        <v>17747</v>
      </c>
      <c r="B2206" s="1110" t="s">
        <v>0</v>
      </c>
      <c r="C2206" s="1109">
        <v>9.625</v>
      </c>
      <c r="D2206" s="1109">
        <v>7.7809999999999997</v>
      </c>
      <c r="E2206" s="1109">
        <v>86</v>
      </c>
      <c r="F2206" s="1109">
        <v>0</v>
      </c>
      <c r="G2206" s="1110" t="s">
        <v>10739</v>
      </c>
      <c r="H2206" s="1110" t="s">
        <v>4654</v>
      </c>
      <c r="I2206" s="1110" t="s">
        <v>10839</v>
      </c>
      <c r="J2206" s="1109">
        <v>0</v>
      </c>
      <c r="K2206" s="1109">
        <v>0</v>
      </c>
      <c r="L2206" s="1109">
        <v>0</v>
      </c>
      <c r="M2206" s="1109">
        <v>0</v>
      </c>
      <c r="N2206" s="1109">
        <v>0</v>
      </c>
      <c r="O2206" s="1109">
        <v>0</v>
      </c>
      <c r="P2206" s="1109">
        <v>0</v>
      </c>
      <c r="Q2206" s="1109">
        <v>0</v>
      </c>
    </row>
    <row r="2207" spans="1:17">
      <c r="A2207" s="1109">
        <v>17748</v>
      </c>
      <c r="B2207" s="1110" t="s">
        <v>0</v>
      </c>
      <c r="C2207" s="1109">
        <v>9.625</v>
      </c>
      <c r="D2207" s="1109">
        <v>7.907</v>
      </c>
      <c r="E2207" s="1109">
        <v>80.8</v>
      </c>
      <c r="F2207" s="1109">
        <v>0</v>
      </c>
      <c r="G2207" s="1110" t="s">
        <v>10840</v>
      </c>
      <c r="H2207" s="1110" t="s">
        <v>4654</v>
      </c>
      <c r="I2207" s="1110" t="s">
        <v>10841</v>
      </c>
      <c r="J2207" s="1109">
        <v>0</v>
      </c>
      <c r="K2207" s="1109">
        <v>0</v>
      </c>
      <c r="L2207" s="1109">
        <v>0</v>
      </c>
      <c r="M2207" s="1109">
        <v>0</v>
      </c>
      <c r="N2207" s="1109">
        <v>0</v>
      </c>
      <c r="O2207" s="1109">
        <v>0</v>
      </c>
      <c r="P2207" s="1109">
        <v>0</v>
      </c>
      <c r="Q2207" s="1109">
        <v>0</v>
      </c>
    </row>
    <row r="2208" spans="1:17">
      <c r="A2208" s="1109">
        <v>17749</v>
      </c>
      <c r="B2208" s="1110" t="s">
        <v>0</v>
      </c>
      <c r="C2208" s="1109">
        <v>9.625</v>
      </c>
      <c r="D2208" s="1109">
        <v>7.907</v>
      </c>
      <c r="E2208" s="1109">
        <v>80.8</v>
      </c>
      <c r="F2208" s="1109">
        <v>0</v>
      </c>
      <c r="G2208" s="1110" t="s">
        <v>10840</v>
      </c>
      <c r="H2208" s="1110" t="s">
        <v>4654</v>
      </c>
      <c r="I2208" s="1110" t="s">
        <v>10832</v>
      </c>
      <c r="J2208" s="1109">
        <v>0</v>
      </c>
      <c r="K2208" s="1109">
        <v>0</v>
      </c>
      <c r="L2208" s="1109">
        <v>0</v>
      </c>
      <c r="M2208" s="1109">
        <v>0</v>
      </c>
      <c r="N2208" s="1109">
        <v>0</v>
      </c>
      <c r="O2208" s="1109">
        <v>0</v>
      </c>
      <c r="P2208" s="1109">
        <v>0</v>
      </c>
      <c r="Q2208" s="1109">
        <v>0</v>
      </c>
    </row>
    <row r="2209" spans="1:17">
      <c r="A2209" s="1109">
        <v>17750</v>
      </c>
      <c r="B2209" s="1110" t="s">
        <v>0</v>
      </c>
      <c r="C2209" s="1109">
        <v>9.625</v>
      </c>
      <c r="D2209" s="1109">
        <v>7.907</v>
      </c>
      <c r="E2209" s="1109">
        <v>80.8</v>
      </c>
      <c r="F2209" s="1109">
        <v>0</v>
      </c>
      <c r="G2209" s="1110" t="s">
        <v>10840</v>
      </c>
      <c r="H2209" s="1110" t="s">
        <v>4654</v>
      </c>
      <c r="I2209" s="1110" t="s">
        <v>10839</v>
      </c>
      <c r="J2209" s="1109">
        <v>0</v>
      </c>
      <c r="K2209" s="1109">
        <v>0</v>
      </c>
      <c r="L2209" s="1109">
        <v>0</v>
      </c>
      <c r="M2209" s="1109">
        <v>0</v>
      </c>
      <c r="N2209" s="1109">
        <v>0</v>
      </c>
      <c r="O2209" s="1109">
        <v>0</v>
      </c>
      <c r="P2209" s="1109">
        <v>0</v>
      </c>
      <c r="Q2209" s="1109">
        <v>0</v>
      </c>
    </row>
    <row r="2210" spans="1:17">
      <c r="A2210" s="1109">
        <v>17751</v>
      </c>
      <c r="B2210" s="1110" t="s">
        <v>0</v>
      </c>
      <c r="C2210" s="1109">
        <v>9.625</v>
      </c>
      <c r="D2210" s="1109">
        <v>7.907</v>
      </c>
      <c r="E2210" s="1109">
        <v>80.8</v>
      </c>
      <c r="F2210" s="1109">
        <v>0</v>
      </c>
      <c r="G2210" s="1110" t="s">
        <v>10842</v>
      </c>
      <c r="H2210" s="1110" t="s">
        <v>4654</v>
      </c>
      <c r="I2210" s="1110" t="s">
        <v>10841</v>
      </c>
      <c r="J2210" s="1109">
        <v>0</v>
      </c>
      <c r="K2210" s="1109">
        <v>0</v>
      </c>
      <c r="L2210" s="1109">
        <v>0</v>
      </c>
      <c r="M2210" s="1109">
        <v>0</v>
      </c>
      <c r="N2210" s="1109">
        <v>0</v>
      </c>
      <c r="O2210" s="1109">
        <v>0</v>
      </c>
      <c r="P2210" s="1109">
        <v>0</v>
      </c>
      <c r="Q2210" s="1109">
        <v>0</v>
      </c>
    </row>
    <row r="2211" spans="1:17">
      <c r="A2211" s="1109">
        <v>17752</v>
      </c>
      <c r="B2211" s="1110" t="s">
        <v>0</v>
      </c>
      <c r="C2211" s="1109">
        <v>9.625</v>
      </c>
      <c r="D2211" s="1109">
        <v>7.907</v>
      </c>
      <c r="E2211" s="1109">
        <v>80.8</v>
      </c>
      <c r="F2211" s="1109">
        <v>0</v>
      </c>
      <c r="G2211" s="1110" t="s">
        <v>10842</v>
      </c>
      <c r="H2211" s="1110" t="s">
        <v>4654</v>
      </c>
      <c r="I2211" s="1110" t="s">
        <v>10832</v>
      </c>
      <c r="J2211" s="1109">
        <v>0</v>
      </c>
      <c r="K2211" s="1109">
        <v>0</v>
      </c>
      <c r="L2211" s="1109">
        <v>0</v>
      </c>
      <c r="M2211" s="1109">
        <v>0</v>
      </c>
      <c r="N2211" s="1109">
        <v>0</v>
      </c>
      <c r="O2211" s="1109">
        <v>0</v>
      </c>
      <c r="P2211" s="1109">
        <v>0</v>
      </c>
      <c r="Q2211" s="1109">
        <v>0</v>
      </c>
    </row>
    <row r="2212" spans="1:17">
      <c r="A2212" s="1109">
        <v>17753</v>
      </c>
      <c r="B2212" s="1110" t="s">
        <v>0</v>
      </c>
      <c r="C2212" s="1109">
        <v>9.625</v>
      </c>
      <c r="D2212" s="1109">
        <v>7.907</v>
      </c>
      <c r="E2212" s="1109">
        <v>80.8</v>
      </c>
      <c r="F2212" s="1109">
        <v>0</v>
      </c>
      <c r="G2212" s="1110" t="s">
        <v>10842</v>
      </c>
      <c r="H2212" s="1110" t="s">
        <v>4654</v>
      </c>
      <c r="I2212" s="1110" t="s">
        <v>10839</v>
      </c>
      <c r="J2212" s="1109">
        <v>0</v>
      </c>
      <c r="K2212" s="1109">
        <v>0</v>
      </c>
      <c r="L2212" s="1109">
        <v>0</v>
      </c>
      <c r="M2212" s="1109">
        <v>0</v>
      </c>
      <c r="N2212" s="1109">
        <v>0</v>
      </c>
      <c r="O2212" s="1109">
        <v>0</v>
      </c>
      <c r="P2212" s="1109">
        <v>0</v>
      </c>
      <c r="Q2212" s="1109">
        <v>0</v>
      </c>
    </row>
    <row r="2213" spans="1:17">
      <c r="A2213" s="1109">
        <v>17754</v>
      </c>
      <c r="B2213" s="1110" t="s">
        <v>0</v>
      </c>
      <c r="C2213" s="1109">
        <v>9.625</v>
      </c>
      <c r="D2213" s="1109">
        <v>7.907</v>
      </c>
      <c r="E2213" s="1109">
        <v>80.8</v>
      </c>
      <c r="F2213" s="1109">
        <v>0</v>
      </c>
      <c r="G2213" s="1110" t="s">
        <v>10784</v>
      </c>
      <c r="H2213" s="1110" t="s">
        <v>4654</v>
      </c>
      <c r="I2213" s="1110" t="s">
        <v>10841</v>
      </c>
      <c r="J2213" s="1109">
        <v>0</v>
      </c>
      <c r="K2213" s="1109">
        <v>0</v>
      </c>
      <c r="L2213" s="1109">
        <v>0</v>
      </c>
      <c r="M2213" s="1109">
        <v>0</v>
      </c>
      <c r="N2213" s="1109">
        <v>0</v>
      </c>
      <c r="O2213" s="1109">
        <v>0</v>
      </c>
      <c r="P2213" s="1109">
        <v>0</v>
      </c>
      <c r="Q2213" s="1109">
        <v>0</v>
      </c>
    </row>
    <row r="2214" spans="1:17">
      <c r="A2214" s="1109">
        <v>17755</v>
      </c>
      <c r="B2214" s="1110" t="s">
        <v>0</v>
      </c>
      <c r="C2214" s="1109">
        <v>9.625</v>
      </c>
      <c r="D2214" s="1109">
        <v>7.907</v>
      </c>
      <c r="E2214" s="1109">
        <v>80.8</v>
      </c>
      <c r="F2214" s="1109">
        <v>0</v>
      </c>
      <c r="G2214" s="1110" t="s">
        <v>10784</v>
      </c>
      <c r="H2214" s="1110" t="s">
        <v>4654</v>
      </c>
      <c r="I2214" s="1110" t="s">
        <v>10832</v>
      </c>
      <c r="J2214" s="1109">
        <v>0</v>
      </c>
      <c r="K2214" s="1109">
        <v>0</v>
      </c>
      <c r="L2214" s="1109">
        <v>0</v>
      </c>
      <c r="M2214" s="1109">
        <v>0</v>
      </c>
      <c r="N2214" s="1109">
        <v>0</v>
      </c>
      <c r="O2214" s="1109">
        <v>0</v>
      </c>
      <c r="P2214" s="1109">
        <v>0</v>
      </c>
      <c r="Q2214" s="1109">
        <v>0</v>
      </c>
    </row>
    <row r="2215" spans="1:17">
      <c r="A2215" s="1109">
        <v>17756</v>
      </c>
      <c r="B2215" s="1110" t="s">
        <v>0</v>
      </c>
      <c r="C2215" s="1109">
        <v>9.625</v>
      </c>
      <c r="D2215" s="1109">
        <v>7.907</v>
      </c>
      <c r="E2215" s="1109">
        <v>80.8</v>
      </c>
      <c r="F2215" s="1109">
        <v>0</v>
      </c>
      <c r="G2215" s="1110" t="s">
        <v>10784</v>
      </c>
      <c r="H2215" s="1110" t="s">
        <v>4654</v>
      </c>
      <c r="I2215" s="1110" t="s">
        <v>10839</v>
      </c>
      <c r="J2215" s="1109">
        <v>0</v>
      </c>
      <c r="K2215" s="1109">
        <v>0</v>
      </c>
      <c r="L2215" s="1109">
        <v>0</v>
      </c>
      <c r="M2215" s="1109">
        <v>0</v>
      </c>
      <c r="N2215" s="1109">
        <v>0</v>
      </c>
      <c r="O2215" s="1109">
        <v>0</v>
      </c>
      <c r="P2215" s="1109">
        <v>0</v>
      </c>
      <c r="Q2215" s="1109">
        <v>0</v>
      </c>
    </row>
    <row r="2216" spans="1:17">
      <c r="A2216" s="1109">
        <v>17757</v>
      </c>
      <c r="B2216" s="1110" t="s">
        <v>0</v>
      </c>
      <c r="C2216" s="1109">
        <v>9.625</v>
      </c>
      <c r="D2216" s="1109">
        <v>7.907</v>
      </c>
      <c r="E2216" s="1109">
        <v>80.8</v>
      </c>
      <c r="F2216" s="1109">
        <v>0</v>
      </c>
      <c r="G2216" s="1110" t="s">
        <v>10741</v>
      </c>
      <c r="H2216" s="1110" t="s">
        <v>4654</v>
      </c>
      <c r="I2216" s="1110" t="s">
        <v>10841</v>
      </c>
      <c r="J2216" s="1109">
        <v>0</v>
      </c>
      <c r="K2216" s="1109">
        <v>0</v>
      </c>
      <c r="L2216" s="1109">
        <v>0</v>
      </c>
      <c r="M2216" s="1109">
        <v>0</v>
      </c>
      <c r="N2216" s="1109">
        <v>0</v>
      </c>
      <c r="O2216" s="1109">
        <v>0</v>
      </c>
      <c r="P2216" s="1109">
        <v>0</v>
      </c>
      <c r="Q2216" s="1109">
        <v>0</v>
      </c>
    </row>
    <row r="2217" spans="1:17">
      <c r="A2217" s="1109">
        <v>17758</v>
      </c>
      <c r="B2217" s="1110" t="s">
        <v>0</v>
      </c>
      <c r="C2217" s="1109">
        <v>9.625</v>
      </c>
      <c r="D2217" s="1109">
        <v>7.907</v>
      </c>
      <c r="E2217" s="1109">
        <v>80.8</v>
      </c>
      <c r="F2217" s="1109">
        <v>0</v>
      </c>
      <c r="G2217" s="1110" t="s">
        <v>10741</v>
      </c>
      <c r="H2217" s="1110" t="s">
        <v>4654</v>
      </c>
      <c r="I2217" s="1110" t="s">
        <v>10832</v>
      </c>
      <c r="J2217" s="1109">
        <v>0</v>
      </c>
      <c r="K2217" s="1109">
        <v>0</v>
      </c>
      <c r="L2217" s="1109">
        <v>0</v>
      </c>
      <c r="M2217" s="1109">
        <v>0</v>
      </c>
      <c r="N2217" s="1109">
        <v>0</v>
      </c>
      <c r="O2217" s="1109">
        <v>0</v>
      </c>
      <c r="P2217" s="1109">
        <v>0</v>
      </c>
      <c r="Q2217" s="1109">
        <v>0</v>
      </c>
    </row>
    <row r="2218" spans="1:17">
      <c r="A2218" s="1109">
        <v>17759</v>
      </c>
      <c r="B2218" s="1110" t="s">
        <v>0</v>
      </c>
      <c r="C2218" s="1109">
        <v>9.625</v>
      </c>
      <c r="D2218" s="1109">
        <v>7.907</v>
      </c>
      <c r="E2218" s="1109">
        <v>80.8</v>
      </c>
      <c r="F2218" s="1109">
        <v>0</v>
      </c>
      <c r="G2218" s="1110" t="s">
        <v>10741</v>
      </c>
      <c r="H2218" s="1110" t="s">
        <v>4654</v>
      </c>
      <c r="I2218" s="1110" t="s">
        <v>10839</v>
      </c>
      <c r="J2218" s="1109">
        <v>0</v>
      </c>
      <c r="K2218" s="1109">
        <v>0</v>
      </c>
      <c r="L2218" s="1109">
        <v>0</v>
      </c>
      <c r="M2218" s="1109">
        <v>0</v>
      </c>
      <c r="N2218" s="1109">
        <v>0</v>
      </c>
      <c r="O2218" s="1109">
        <v>0</v>
      </c>
      <c r="P2218" s="1109">
        <v>0</v>
      </c>
      <c r="Q2218" s="1109">
        <v>0</v>
      </c>
    </row>
    <row r="2219" spans="1:17">
      <c r="A2219" s="1109">
        <v>17760</v>
      </c>
      <c r="B2219" s="1110" t="s">
        <v>0</v>
      </c>
      <c r="C2219" s="1109">
        <v>9.625</v>
      </c>
      <c r="D2219" s="1109">
        <v>7.907</v>
      </c>
      <c r="E2219" s="1109">
        <v>80.8</v>
      </c>
      <c r="F2219" s="1109">
        <v>0</v>
      </c>
      <c r="G2219" s="1110" t="s">
        <v>10833</v>
      </c>
      <c r="H2219" s="1110" t="s">
        <v>4654</v>
      </c>
      <c r="I2219" s="1110" t="s">
        <v>10841</v>
      </c>
      <c r="J2219" s="1109">
        <v>0</v>
      </c>
      <c r="K2219" s="1109">
        <v>0</v>
      </c>
      <c r="L2219" s="1109">
        <v>0</v>
      </c>
      <c r="M2219" s="1109">
        <v>0</v>
      </c>
      <c r="N2219" s="1109">
        <v>0</v>
      </c>
      <c r="O2219" s="1109">
        <v>0</v>
      </c>
      <c r="P2219" s="1109">
        <v>0</v>
      </c>
      <c r="Q2219" s="1109">
        <v>0</v>
      </c>
    </row>
    <row r="2220" spans="1:17">
      <c r="A2220" s="1109">
        <v>17761</v>
      </c>
      <c r="B2220" s="1110" t="s">
        <v>0</v>
      </c>
      <c r="C2220" s="1109">
        <v>9.625</v>
      </c>
      <c r="D2220" s="1109">
        <v>7.907</v>
      </c>
      <c r="E2220" s="1109">
        <v>80.8</v>
      </c>
      <c r="F2220" s="1109">
        <v>0</v>
      </c>
      <c r="G2220" s="1110" t="s">
        <v>10833</v>
      </c>
      <c r="H2220" s="1110" t="s">
        <v>4654</v>
      </c>
      <c r="I2220" s="1110" t="s">
        <v>10832</v>
      </c>
      <c r="J2220" s="1109">
        <v>0</v>
      </c>
      <c r="K2220" s="1109">
        <v>0</v>
      </c>
      <c r="L2220" s="1109">
        <v>0</v>
      </c>
      <c r="M2220" s="1109">
        <v>0</v>
      </c>
      <c r="N2220" s="1109">
        <v>0</v>
      </c>
      <c r="O2220" s="1109">
        <v>0</v>
      </c>
      <c r="P2220" s="1109">
        <v>0</v>
      </c>
      <c r="Q2220" s="1109">
        <v>0</v>
      </c>
    </row>
    <row r="2221" spans="1:17">
      <c r="A2221" s="1109">
        <v>17762</v>
      </c>
      <c r="B2221" s="1110" t="s">
        <v>0</v>
      </c>
      <c r="C2221" s="1109">
        <v>9.625</v>
      </c>
      <c r="D2221" s="1109">
        <v>7.907</v>
      </c>
      <c r="E2221" s="1109">
        <v>80.8</v>
      </c>
      <c r="F2221" s="1109">
        <v>0</v>
      </c>
      <c r="G2221" s="1110" t="s">
        <v>10833</v>
      </c>
      <c r="H2221" s="1110" t="s">
        <v>4654</v>
      </c>
      <c r="I2221" s="1110" t="s">
        <v>10839</v>
      </c>
      <c r="J2221" s="1109">
        <v>0</v>
      </c>
      <c r="K2221" s="1109">
        <v>0</v>
      </c>
      <c r="L2221" s="1109">
        <v>0</v>
      </c>
      <c r="M2221" s="1109">
        <v>0</v>
      </c>
      <c r="N2221" s="1109">
        <v>0</v>
      </c>
      <c r="O2221" s="1109">
        <v>0</v>
      </c>
      <c r="P2221" s="1109">
        <v>0</v>
      </c>
      <c r="Q2221" s="1109">
        <v>0</v>
      </c>
    </row>
    <row r="2222" spans="1:17">
      <c r="A2222" s="1109">
        <v>17763</v>
      </c>
      <c r="B2222" s="1110" t="s">
        <v>0</v>
      </c>
      <c r="C2222" s="1109">
        <v>9.625</v>
      </c>
      <c r="D2222" s="1109">
        <v>7.907</v>
      </c>
      <c r="E2222" s="1109">
        <v>80.8</v>
      </c>
      <c r="F2222" s="1109">
        <v>0</v>
      </c>
      <c r="G2222" s="1110" t="s">
        <v>10753</v>
      </c>
      <c r="H2222" s="1110" t="s">
        <v>4654</v>
      </c>
      <c r="I2222" s="1110" t="s">
        <v>10841</v>
      </c>
      <c r="J2222" s="1109">
        <v>0</v>
      </c>
      <c r="K2222" s="1109">
        <v>0</v>
      </c>
      <c r="L2222" s="1109">
        <v>0</v>
      </c>
      <c r="M2222" s="1109">
        <v>0</v>
      </c>
      <c r="N2222" s="1109">
        <v>0</v>
      </c>
      <c r="O2222" s="1109">
        <v>0</v>
      </c>
      <c r="P2222" s="1109">
        <v>0</v>
      </c>
      <c r="Q2222" s="1109">
        <v>0</v>
      </c>
    </row>
    <row r="2223" spans="1:17">
      <c r="A2223" s="1109">
        <v>17764</v>
      </c>
      <c r="B2223" s="1110" t="s">
        <v>0</v>
      </c>
      <c r="C2223" s="1109">
        <v>9.625</v>
      </c>
      <c r="D2223" s="1109">
        <v>7.907</v>
      </c>
      <c r="E2223" s="1109">
        <v>80.8</v>
      </c>
      <c r="F2223" s="1109">
        <v>0</v>
      </c>
      <c r="G2223" s="1110" t="s">
        <v>10753</v>
      </c>
      <c r="H2223" s="1110" t="s">
        <v>4654</v>
      </c>
      <c r="I2223" s="1110" t="s">
        <v>10832</v>
      </c>
      <c r="J2223" s="1109">
        <v>0</v>
      </c>
      <c r="K2223" s="1109">
        <v>0</v>
      </c>
      <c r="L2223" s="1109">
        <v>0</v>
      </c>
      <c r="M2223" s="1109">
        <v>0</v>
      </c>
      <c r="N2223" s="1109">
        <v>0</v>
      </c>
      <c r="O2223" s="1109">
        <v>0</v>
      </c>
      <c r="P2223" s="1109">
        <v>0</v>
      </c>
      <c r="Q2223" s="1109">
        <v>0</v>
      </c>
    </row>
    <row r="2224" spans="1:17">
      <c r="A2224" s="1109">
        <v>17765</v>
      </c>
      <c r="B2224" s="1110" t="s">
        <v>0</v>
      </c>
      <c r="C2224" s="1109">
        <v>9.625</v>
      </c>
      <c r="D2224" s="1109">
        <v>7.907</v>
      </c>
      <c r="E2224" s="1109">
        <v>80.8</v>
      </c>
      <c r="F2224" s="1109">
        <v>0</v>
      </c>
      <c r="G2224" s="1110" t="s">
        <v>10753</v>
      </c>
      <c r="H2224" s="1110" t="s">
        <v>4654</v>
      </c>
      <c r="I2224" s="1110" t="s">
        <v>10839</v>
      </c>
      <c r="J2224" s="1109">
        <v>0</v>
      </c>
      <c r="K2224" s="1109">
        <v>0</v>
      </c>
      <c r="L2224" s="1109">
        <v>0</v>
      </c>
      <c r="M2224" s="1109">
        <v>0</v>
      </c>
      <c r="N2224" s="1109">
        <v>0</v>
      </c>
      <c r="O2224" s="1109">
        <v>0</v>
      </c>
      <c r="P2224" s="1109">
        <v>0</v>
      </c>
      <c r="Q2224" s="1109">
        <v>0</v>
      </c>
    </row>
    <row r="2225" spans="1:17">
      <c r="A2225" s="1109">
        <v>17766</v>
      </c>
      <c r="B2225" s="1110" t="s">
        <v>0</v>
      </c>
      <c r="C2225" s="1109">
        <v>9.625</v>
      </c>
      <c r="D2225" s="1109">
        <v>7.907</v>
      </c>
      <c r="E2225" s="1109">
        <v>80.8</v>
      </c>
      <c r="F2225" s="1109">
        <v>0</v>
      </c>
      <c r="G2225" s="1110" t="s">
        <v>10739</v>
      </c>
      <c r="H2225" s="1110" t="s">
        <v>4654</v>
      </c>
      <c r="I2225" s="1110" t="s">
        <v>10841</v>
      </c>
      <c r="J2225" s="1109">
        <v>0</v>
      </c>
      <c r="K2225" s="1109">
        <v>0</v>
      </c>
      <c r="L2225" s="1109">
        <v>0</v>
      </c>
      <c r="M2225" s="1109">
        <v>0</v>
      </c>
      <c r="N2225" s="1109">
        <v>0</v>
      </c>
      <c r="O2225" s="1109">
        <v>0</v>
      </c>
      <c r="P2225" s="1109">
        <v>0</v>
      </c>
      <c r="Q2225" s="1109">
        <v>0</v>
      </c>
    </row>
    <row r="2226" spans="1:17">
      <c r="A2226" s="1109">
        <v>17767</v>
      </c>
      <c r="B2226" s="1110" t="s">
        <v>0</v>
      </c>
      <c r="C2226" s="1109">
        <v>9.625</v>
      </c>
      <c r="D2226" s="1109">
        <v>7.907</v>
      </c>
      <c r="E2226" s="1109">
        <v>80.8</v>
      </c>
      <c r="F2226" s="1109">
        <v>0</v>
      </c>
      <c r="G2226" s="1110" t="s">
        <v>10739</v>
      </c>
      <c r="H2226" s="1110" t="s">
        <v>4654</v>
      </c>
      <c r="I2226" s="1110" t="s">
        <v>10832</v>
      </c>
      <c r="J2226" s="1109">
        <v>0</v>
      </c>
      <c r="K2226" s="1109">
        <v>0</v>
      </c>
      <c r="L2226" s="1109">
        <v>0</v>
      </c>
      <c r="M2226" s="1109">
        <v>0</v>
      </c>
      <c r="N2226" s="1109">
        <v>0</v>
      </c>
      <c r="O2226" s="1109">
        <v>0</v>
      </c>
      <c r="P2226" s="1109">
        <v>0</v>
      </c>
      <c r="Q2226" s="1109">
        <v>0</v>
      </c>
    </row>
    <row r="2227" spans="1:17">
      <c r="A2227" s="1109">
        <v>17768</v>
      </c>
      <c r="B2227" s="1110" t="s">
        <v>0</v>
      </c>
      <c r="C2227" s="1109">
        <v>9.625</v>
      </c>
      <c r="D2227" s="1109">
        <v>7.907</v>
      </c>
      <c r="E2227" s="1109">
        <v>80.8</v>
      </c>
      <c r="F2227" s="1109">
        <v>0</v>
      </c>
      <c r="G2227" s="1110" t="s">
        <v>10739</v>
      </c>
      <c r="H2227" s="1110" t="s">
        <v>4654</v>
      </c>
      <c r="I2227" s="1110" t="s">
        <v>10839</v>
      </c>
      <c r="J2227" s="1109">
        <v>0</v>
      </c>
      <c r="K2227" s="1109">
        <v>0</v>
      </c>
      <c r="L2227" s="1109">
        <v>0</v>
      </c>
      <c r="M2227" s="1109">
        <v>0</v>
      </c>
      <c r="N2227" s="1109">
        <v>0</v>
      </c>
      <c r="O2227" s="1109">
        <v>0</v>
      </c>
      <c r="P2227" s="1109">
        <v>0</v>
      </c>
      <c r="Q2227" s="1109">
        <v>0</v>
      </c>
    </row>
    <row r="2228" spans="1:17">
      <c r="A2228" s="1109">
        <v>17769</v>
      </c>
      <c r="B2228" s="1110" t="s">
        <v>0</v>
      </c>
      <c r="C2228" s="1109">
        <v>9.625</v>
      </c>
      <c r="D2228" s="1109">
        <v>8.0310000000000006</v>
      </c>
      <c r="E2228" s="1109">
        <v>75.599999999999994</v>
      </c>
      <c r="F2228" s="1109">
        <v>0</v>
      </c>
      <c r="G2228" s="1110" t="s">
        <v>10840</v>
      </c>
      <c r="H2228" s="1110" t="s">
        <v>4654</v>
      </c>
      <c r="I2228" s="1110" t="s">
        <v>10841</v>
      </c>
      <c r="J2228" s="1109">
        <v>0</v>
      </c>
      <c r="K2228" s="1109">
        <v>0</v>
      </c>
      <c r="L2228" s="1109">
        <v>0</v>
      </c>
      <c r="M2228" s="1109">
        <v>0</v>
      </c>
      <c r="N2228" s="1109">
        <v>0</v>
      </c>
      <c r="O2228" s="1109">
        <v>0</v>
      </c>
      <c r="P2228" s="1109">
        <v>0</v>
      </c>
      <c r="Q2228" s="1109">
        <v>0</v>
      </c>
    </row>
    <row r="2229" spans="1:17">
      <c r="A2229" s="1109">
        <v>17770</v>
      </c>
      <c r="B2229" s="1110" t="s">
        <v>0</v>
      </c>
      <c r="C2229" s="1109">
        <v>9.625</v>
      </c>
      <c r="D2229" s="1109">
        <v>8.0310000000000006</v>
      </c>
      <c r="E2229" s="1109">
        <v>75.599999999999994</v>
      </c>
      <c r="F2229" s="1109">
        <v>0</v>
      </c>
      <c r="G2229" s="1110" t="s">
        <v>10840</v>
      </c>
      <c r="H2229" s="1110" t="s">
        <v>4654</v>
      </c>
      <c r="I2229" s="1110" t="s">
        <v>10832</v>
      </c>
      <c r="J2229" s="1109">
        <v>0</v>
      </c>
      <c r="K2229" s="1109">
        <v>0</v>
      </c>
      <c r="L2229" s="1109">
        <v>0</v>
      </c>
      <c r="M2229" s="1109">
        <v>0</v>
      </c>
      <c r="N2229" s="1109">
        <v>0</v>
      </c>
      <c r="O2229" s="1109">
        <v>0</v>
      </c>
      <c r="P2229" s="1109">
        <v>0</v>
      </c>
      <c r="Q2229" s="1109">
        <v>0</v>
      </c>
    </row>
    <row r="2230" spans="1:17">
      <c r="A2230" s="1109">
        <v>17771</v>
      </c>
      <c r="B2230" s="1110" t="s">
        <v>0</v>
      </c>
      <c r="C2230" s="1109">
        <v>9.625</v>
      </c>
      <c r="D2230" s="1109">
        <v>8.0310000000000006</v>
      </c>
      <c r="E2230" s="1109">
        <v>75.599999999999994</v>
      </c>
      <c r="F2230" s="1109">
        <v>0</v>
      </c>
      <c r="G2230" s="1110" t="s">
        <v>10840</v>
      </c>
      <c r="H2230" s="1110" t="s">
        <v>4654</v>
      </c>
      <c r="I2230" s="1110" t="s">
        <v>10839</v>
      </c>
      <c r="J2230" s="1109">
        <v>0</v>
      </c>
      <c r="K2230" s="1109">
        <v>0</v>
      </c>
      <c r="L2230" s="1109">
        <v>0</v>
      </c>
      <c r="M2230" s="1109">
        <v>0</v>
      </c>
      <c r="N2230" s="1109">
        <v>0</v>
      </c>
      <c r="O2230" s="1109">
        <v>0</v>
      </c>
      <c r="P2230" s="1109">
        <v>0</v>
      </c>
      <c r="Q2230" s="1109">
        <v>0</v>
      </c>
    </row>
    <row r="2231" spans="1:17">
      <c r="A2231" s="1109">
        <v>17772</v>
      </c>
      <c r="B2231" s="1110" t="s">
        <v>0</v>
      </c>
      <c r="C2231" s="1109">
        <v>9.625</v>
      </c>
      <c r="D2231" s="1109">
        <v>8.0310000000000006</v>
      </c>
      <c r="E2231" s="1109">
        <v>75.599999999999994</v>
      </c>
      <c r="F2231" s="1109">
        <v>0</v>
      </c>
      <c r="G2231" s="1110" t="s">
        <v>10842</v>
      </c>
      <c r="H2231" s="1110" t="s">
        <v>4654</v>
      </c>
      <c r="I2231" s="1110" t="s">
        <v>10841</v>
      </c>
      <c r="J2231" s="1109">
        <v>0</v>
      </c>
      <c r="K2231" s="1109">
        <v>0</v>
      </c>
      <c r="L2231" s="1109">
        <v>0</v>
      </c>
      <c r="M2231" s="1109">
        <v>0</v>
      </c>
      <c r="N2231" s="1109">
        <v>0</v>
      </c>
      <c r="O2231" s="1109">
        <v>0</v>
      </c>
      <c r="P2231" s="1109">
        <v>0</v>
      </c>
      <c r="Q2231" s="1109">
        <v>0</v>
      </c>
    </row>
    <row r="2232" spans="1:17">
      <c r="A2232" s="1109">
        <v>17773</v>
      </c>
      <c r="B2232" s="1110" t="s">
        <v>0</v>
      </c>
      <c r="C2232" s="1109">
        <v>9.625</v>
      </c>
      <c r="D2232" s="1109">
        <v>8.0310000000000006</v>
      </c>
      <c r="E2232" s="1109">
        <v>75.599999999999994</v>
      </c>
      <c r="F2232" s="1109">
        <v>0</v>
      </c>
      <c r="G2232" s="1110" t="s">
        <v>10842</v>
      </c>
      <c r="H2232" s="1110" t="s">
        <v>4654</v>
      </c>
      <c r="I2232" s="1110" t="s">
        <v>10832</v>
      </c>
      <c r="J2232" s="1109">
        <v>0</v>
      </c>
      <c r="K2232" s="1109">
        <v>0</v>
      </c>
      <c r="L2232" s="1109">
        <v>0</v>
      </c>
      <c r="M2232" s="1109">
        <v>0</v>
      </c>
      <c r="N2232" s="1109">
        <v>0</v>
      </c>
      <c r="O2232" s="1109">
        <v>0</v>
      </c>
      <c r="P2232" s="1109">
        <v>0</v>
      </c>
      <c r="Q2232" s="1109">
        <v>0</v>
      </c>
    </row>
    <row r="2233" spans="1:17">
      <c r="A2233" s="1109">
        <v>17774</v>
      </c>
      <c r="B2233" s="1110" t="s">
        <v>0</v>
      </c>
      <c r="C2233" s="1109">
        <v>9.625</v>
      </c>
      <c r="D2233" s="1109">
        <v>8.0310000000000006</v>
      </c>
      <c r="E2233" s="1109">
        <v>75.599999999999994</v>
      </c>
      <c r="F2233" s="1109">
        <v>0</v>
      </c>
      <c r="G2233" s="1110" t="s">
        <v>10842</v>
      </c>
      <c r="H2233" s="1110" t="s">
        <v>4654</v>
      </c>
      <c r="I2233" s="1110" t="s">
        <v>10839</v>
      </c>
      <c r="J2233" s="1109">
        <v>0</v>
      </c>
      <c r="K2233" s="1109">
        <v>0</v>
      </c>
      <c r="L2233" s="1109">
        <v>0</v>
      </c>
      <c r="M2233" s="1109">
        <v>0</v>
      </c>
      <c r="N2233" s="1109">
        <v>0</v>
      </c>
      <c r="O2233" s="1109">
        <v>0</v>
      </c>
      <c r="P2233" s="1109">
        <v>0</v>
      </c>
      <c r="Q2233" s="1109">
        <v>0</v>
      </c>
    </row>
    <row r="2234" spans="1:17">
      <c r="A2234" s="1109">
        <v>17775</v>
      </c>
      <c r="B2234" s="1110" t="s">
        <v>0</v>
      </c>
      <c r="C2234" s="1109">
        <v>9.625</v>
      </c>
      <c r="D2234" s="1109">
        <v>8.0310000000000006</v>
      </c>
      <c r="E2234" s="1109">
        <v>75.599999999999994</v>
      </c>
      <c r="F2234" s="1109">
        <v>0</v>
      </c>
      <c r="G2234" s="1110" t="s">
        <v>10784</v>
      </c>
      <c r="H2234" s="1110" t="s">
        <v>4654</v>
      </c>
      <c r="I2234" s="1110" t="s">
        <v>10841</v>
      </c>
      <c r="J2234" s="1109">
        <v>0</v>
      </c>
      <c r="K2234" s="1109">
        <v>0</v>
      </c>
      <c r="L2234" s="1109">
        <v>0</v>
      </c>
      <c r="M2234" s="1109">
        <v>0</v>
      </c>
      <c r="N2234" s="1109">
        <v>0</v>
      </c>
      <c r="O2234" s="1109">
        <v>0</v>
      </c>
      <c r="P2234" s="1109">
        <v>0</v>
      </c>
      <c r="Q2234" s="1109">
        <v>0</v>
      </c>
    </row>
    <row r="2235" spans="1:17">
      <c r="A2235" s="1109">
        <v>17776</v>
      </c>
      <c r="B2235" s="1110" t="s">
        <v>0</v>
      </c>
      <c r="C2235" s="1109">
        <v>9.625</v>
      </c>
      <c r="D2235" s="1109">
        <v>8.0310000000000006</v>
      </c>
      <c r="E2235" s="1109">
        <v>75.599999999999994</v>
      </c>
      <c r="F2235" s="1109">
        <v>0</v>
      </c>
      <c r="G2235" s="1110" t="s">
        <v>10784</v>
      </c>
      <c r="H2235" s="1110" t="s">
        <v>4654</v>
      </c>
      <c r="I2235" s="1110" t="s">
        <v>10832</v>
      </c>
      <c r="J2235" s="1109">
        <v>0</v>
      </c>
      <c r="K2235" s="1109">
        <v>0</v>
      </c>
      <c r="L2235" s="1109">
        <v>0</v>
      </c>
      <c r="M2235" s="1109">
        <v>0</v>
      </c>
      <c r="N2235" s="1109">
        <v>0</v>
      </c>
      <c r="O2235" s="1109">
        <v>0</v>
      </c>
      <c r="P2235" s="1109">
        <v>0</v>
      </c>
      <c r="Q2235" s="1109">
        <v>0</v>
      </c>
    </row>
    <row r="2236" spans="1:17">
      <c r="A2236" s="1109">
        <v>17777</v>
      </c>
      <c r="B2236" s="1110" t="s">
        <v>0</v>
      </c>
      <c r="C2236" s="1109">
        <v>9.625</v>
      </c>
      <c r="D2236" s="1109">
        <v>8.0310000000000006</v>
      </c>
      <c r="E2236" s="1109">
        <v>75.599999999999994</v>
      </c>
      <c r="F2236" s="1109">
        <v>0</v>
      </c>
      <c r="G2236" s="1110" t="s">
        <v>10784</v>
      </c>
      <c r="H2236" s="1110" t="s">
        <v>4654</v>
      </c>
      <c r="I2236" s="1110" t="s">
        <v>10839</v>
      </c>
      <c r="J2236" s="1109">
        <v>0</v>
      </c>
      <c r="K2236" s="1109">
        <v>0</v>
      </c>
      <c r="L2236" s="1109">
        <v>0</v>
      </c>
      <c r="M2236" s="1109">
        <v>0</v>
      </c>
      <c r="N2236" s="1109">
        <v>0</v>
      </c>
      <c r="O2236" s="1109">
        <v>0</v>
      </c>
      <c r="P2236" s="1109">
        <v>0</v>
      </c>
      <c r="Q2236" s="1109">
        <v>0</v>
      </c>
    </row>
    <row r="2237" spans="1:17">
      <c r="A2237" s="1109">
        <v>17778</v>
      </c>
      <c r="B2237" s="1110" t="s">
        <v>0</v>
      </c>
      <c r="C2237" s="1109">
        <v>9.625</v>
      </c>
      <c r="D2237" s="1109">
        <v>8.0310000000000006</v>
      </c>
      <c r="E2237" s="1109">
        <v>75.599999999999994</v>
      </c>
      <c r="F2237" s="1109">
        <v>0</v>
      </c>
      <c r="G2237" s="1110" t="s">
        <v>10741</v>
      </c>
      <c r="H2237" s="1110" t="s">
        <v>4654</v>
      </c>
      <c r="I2237" s="1110" t="s">
        <v>10841</v>
      </c>
      <c r="J2237" s="1109">
        <v>0</v>
      </c>
      <c r="K2237" s="1109">
        <v>0</v>
      </c>
      <c r="L2237" s="1109">
        <v>0</v>
      </c>
      <c r="M2237" s="1109">
        <v>0</v>
      </c>
      <c r="N2237" s="1109">
        <v>0</v>
      </c>
      <c r="O2237" s="1109">
        <v>0</v>
      </c>
      <c r="P2237" s="1109">
        <v>0</v>
      </c>
      <c r="Q2237" s="1109">
        <v>0</v>
      </c>
    </row>
    <row r="2238" spans="1:17">
      <c r="A2238" s="1109">
        <v>17779</v>
      </c>
      <c r="B2238" s="1110" t="s">
        <v>0</v>
      </c>
      <c r="C2238" s="1109">
        <v>9.625</v>
      </c>
      <c r="D2238" s="1109">
        <v>8.0310000000000006</v>
      </c>
      <c r="E2238" s="1109">
        <v>75.599999999999994</v>
      </c>
      <c r="F2238" s="1109">
        <v>0</v>
      </c>
      <c r="G2238" s="1110" t="s">
        <v>10741</v>
      </c>
      <c r="H2238" s="1110" t="s">
        <v>4654</v>
      </c>
      <c r="I2238" s="1110" t="s">
        <v>10832</v>
      </c>
      <c r="J2238" s="1109">
        <v>0</v>
      </c>
      <c r="K2238" s="1109">
        <v>0</v>
      </c>
      <c r="L2238" s="1109">
        <v>0</v>
      </c>
      <c r="M2238" s="1109">
        <v>0</v>
      </c>
      <c r="N2238" s="1109">
        <v>0</v>
      </c>
      <c r="O2238" s="1109">
        <v>0</v>
      </c>
      <c r="P2238" s="1109">
        <v>0</v>
      </c>
      <c r="Q2238" s="1109">
        <v>0</v>
      </c>
    </row>
    <row r="2239" spans="1:17">
      <c r="A2239" s="1109">
        <v>17780</v>
      </c>
      <c r="B2239" s="1110" t="s">
        <v>0</v>
      </c>
      <c r="C2239" s="1109">
        <v>9.625</v>
      </c>
      <c r="D2239" s="1109">
        <v>8.0310000000000006</v>
      </c>
      <c r="E2239" s="1109">
        <v>75.599999999999994</v>
      </c>
      <c r="F2239" s="1109">
        <v>0</v>
      </c>
      <c r="G2239" s="1110" t="s">
        <v>10741</v>
      </c>
      <c r="H2239" s="1110" t="s">
        <v>4654</v>
      </c>
      <c r="I2239" s="1110" t="s">
        <v>10839</v>
      </c>
      <c r="J2239" s="1109">
        <v>0</v>
      </c>
      <c r="K2239" s="1109">
        <v>0</v>
      </c>
      <c r="L2239" s="1109">
        <v>0</v>
      </c>
      <c r="M2239" s="1109">
        <v>0</v>
      </c>
      <c r="N2239" s="1109">
        <v>0</v>
      </c>
      <c r="O2239" s="1109">
        <v>0</v>
      </c>
      <c r="P2239" s="1109">
        <v>0</v>
      </c>
      <c r="Q2239" s="1109">
        <v>0</v>
      </c>
    </row>
    <row r="2240" spans="1:17">
      <c r="A2240" s="1109">
        <v>17781</v>
      </c>
      <c r="B2240" s="1110" t="s">
        <v>0</v>
      </c>
      <c r="C2240" s="1109">
        <v>9.625</v>
      </c>
      <c r="D2240" s="1109">
        <v>8.0310000000000006</v>
      </c>
      <c r="E2240" s="1109">
        <v>75.599999999999994</v>
      </c>
      <c r="F2240" s="1109">
        <v>0</v>
      </c>
      <c r="G2240" s="1110" t="s">
        <v>10833</v>
      </c>
      <c r="H2240" s="1110" t="s">
        <v>4654</v>
      </c>
      <c r="I2240" s="1110" t="s">
        <v>10841</v>
      </c>
      <c r="J2240" s="1109">
        <v>0</v>
      </c>
      <c r="K2240" s="1109">
        <v>0</v>
      </c>
      <c r="L2240" s="1109">
        <v>0</v>
      </c>
      <c r="M2240" s="1109">
        <v>0</v>
      </c>
      <c r="N2240" s="1109">
        <v>0</v>
      </c>
      <c r="O2240" s="1109">
        <v>0</v>
      </c>
      <c r="P2240" s="1109">
        <v>0</v>
      </c>
      <c r="Q2240" s="1109">
        <v>0</v>
      </c>
    </row>
    <row r="2241" spans="1:17">
      <c r="A2241" s="1109">
        <v>17782</v>
      </c>
      <c r="B2241" s="1110" t="s">
        <v>0</v>
      </c>
      <c r="C2241" s="1109">
        <v>9.625</v>
      </c>
      <c r="D2241" s="1109">
        <v>8.0310000000000006</v>
      </c>
      <c r="E2241" s="1109">
        <v>75.599999999999994</v>
      </c>
      <c r="F2241" s="1109">
        <v>0</v>
      </c>
      <c r="G2241" s="1110" t="s">
        <v>10833</v>
      </c>
      <c r="H2241" s="1110" t="s">
        <v>4654</v>
      </c>
      <c r="I2241" s="1110" t="s">
        <v>10832</v>
      </c>
      <c r="J2241" s="1109">
        <v>0</v>
      </c>
      <c r="K2241" s="1109">
        <v>0</v>
      </c>
      <c r="L2241" s="1109">
        <v>0</v>
      </c>
      <c r="M2241" s="1109">
        <v>0</v>
      </c>
      <c r="N2241" s="1109">
        <v>0</v>
      </c>
      <c r="O2241" s="1109">
        <v>0</v>
      </c>
      <c r="P2241" s="1109">
        <v>0</v>
      </c>
      <c r="Q2241" s="1109">
        <v>0</v>
      </c>
    </row>
    <row r="2242" spans="1:17">
      <c r="A2242" s="1109">
        <v>17783</v>
      </c>
      <c r="B2242" s="1110" t="s">
        <v>0</v>
      </c>
      <c r="C2242" s="1109">
        <v>9.625</v>
      </c>
      <c r="D2242" s="1109">
        <v>8.0310000000000006</v>
      </c>
      <c r="E2242" s="1109">
        <v>75.599999999999994</v>
      </c>
      <c r="F2242" s="1109">
        <v>0</v>
      </c>
      <c r="G2242" s="1110" t="s">
        <v>10833</v>
      </c>
      <c r="H2242" s="1110" t="s">
        <v>4654</v>
      </c>
      <c r="I2242" s="1110" t="s">
        <v>10839</v>
      </c>
      <c r="J2242" s="1109">
        <v>0</v>
      </c>
      <c r="K2242" s="1109">
        <v>0</v>
      </c>
      <c r="L2242" s="1109">
        <v>0</v>
      </c>
      <c r="M2242" s="1109">
        <v>0</v>
      </c>
      <c r="N2242" s="1109">
        <v>0</v>
      </c>
      <c r="O2242" s="1109">
        <v>0</v>
      </c>
      <c r="P2242" s="1109">
        <v>0</v>
      </c>
      <c r="Q2242" s="1109">
        <v>0</v>
      </c>
    </row>
    <row r="2243" spans="1:17">
      <c r="A2243" s="1109">
        <v>17784</v>
      </c>
      <c r="B2243" s="1110" t="s">
        <v>0</v>
      </c>
      <c r="C2243" s="1109">
        <v>9.625</v>
      </c>
      <c r="D2243" s="1109">
        <v>8.0310000000000006</v>
      </c>
      <c r="E2243" s="1109">
        <v>75.599999999999994</v>
      </c>
      <c r="F2243" s="1109">
        <v>0</v>
      </c>
      <c r="G2243" s="1110" t="s">
        <v>10753</v>
      </c>
      <c r="H2243" s="1110" t="s">
        <v>4654</v>
      </c>
      <c r="I2243" s="1110" t="s">
        <v>10841</v>
      </c>
      <c r="J2243" s="1109">
        <v>0</v>
      </c>
      <c r="K2243" s="1109">
        <v>0</v>
      </c>
      <c r="L2243" s="1109">
        <v>0</v>
      </c>
      <c r="M2243" s="1109">
        <v>0</v>
      </c>
      <c r="N2243" s="1109">
        <v>0</v>
      </c>
      <c r="O2243" s="1109">
        <v>0</v>
      </c>
      <c r="P2243" s="1109">
        <v>0</v>
      </c>
      <c r="Q2243" s="1109">
        <v>0</v>
      </c>
    </row>
    <row r="2244" spans="1:17">
      <c r="A2244" s="1109">
        <v>17785</v>
      </c>
      <c r="B2244" s="1110" t="s">
        <v>0</v>
      </c>
      <c r="C2244" s="1109">
        <v>9.625</v>
      </c>
      <c r="D2244" s="1109">
        <v>8.0310000000000006</v>
      </c>
      <c r="E2244" s="1109">
        <v>75.599999999999994</v>
      </c>
      <c r="F2244" s="1109">
        <v>0</v>
      </c>
      <c r="G2244" s="1110" t="s">
        <v>10753</v>
      </c>
      <c r="H2244" s="1110" t="s">
        <v>4654</v>
      </c>
      <c r="I2244" s="1110" t="s">
        <v>10832</v>
      </c>
      <c r="J2244" s="1109">
        <v>0</v>
      </c>
      <c r="K2244" s="1109">
        <v>0</v>
      </c>
      <c r="L2244" s="1109">
        <v>0</v>
      </c>
      <c r="M2244" s="1109">
        <v>0</v>
      </c>
      <c r="N2244" s="1109">
        <v>0</v>
      </c>
      <c r="O2244" s="1109">
        <v>0</v>
      </c>
      <c r="P2244" s="1109">
        <v>0</v>
      </c>
      <c r="Q2244" s="1109">
        <v>0</v>
      </c>
    </row>
    <row r="2245" spans="1:17">
      <c r="A2245" s="1109">
        <v>17786</v>
      </c>
      <c r="B2245" s="1110" t="s">
        <v>0</v>
      </c>
      <c r="C2245" s="1109">
        <v>9.625</v>
      </c>
      <c r="D2245" s="1109">
        <v>8.0310000000000006</v>
      </c>
      <c r="E2245" s="1109">
        <v>75.599999999999994</v>
      </c>
      <c r="F2245" s="1109">
        <v>0</v>
      </c>
      <c r="G2245" s="1110" t="s">
        <v>10753</v>
      </c>
      <c r="H2245" s="1110" t="s">
        <v>4654</v>
      </c>
      <c r="I2245" s="1110" t="s">
        <v>10839</v>
      </c>
      <c r="J2245" s="1109">
        <v>0</v>
      </c>
      <c r="K2245" s="1109">
        <v>0</v>
      </c>
      <c r="L2245" s="1109">
        <v>0</v>
      </c>
      <c r="M2245" s="1109">
        <v>0</v>
      </c>
      <c r="N2245" s="1109">
        <v>0</v>
      </c>
      <c r="O2245" s="1109">
        <v>0</v>
      </c>
      <c r="P2245" s="1109">
        <v>0</v>
      </c>
      <c r="Q2245" s="1109">
        <v>0</v>
      </c>
    </row>
    <row r="2246" spans="1:17">
      <c r="A2246" s="1109">
        <v>17787</v>
      </c>
      <c r="B2246" s="1110" t="s">
        <v>0</v>
      </c>
      <c r="C2246" s="1109">
        <v>9.625</v>
      </c>
      <c r="D2246" s="1109">
        <v>8.0310000000000006</v>
      </c>
      <c r="E2246" s="1109">
        <v>75.599999999999994</v>
      </c>
      <c r="F2246" s="1109">
        <v>0</v>
      </c>
      <c r="G2246" s="1110" t="s">
        <v>10739</v>
      </c>
      <c r="H2246" s="1110" t="s">
        <v>4654</v>
      </c>
      <c r="I2246" s="1110" t="s">
        <v>10841</v>
      </c>
      <c r="J2246" s="1109">
        <v>0</v>
      </c>
      <c r="K2246" s="1109">
        <v>0</v>
      </c>
      <c r="L2246" s="1109">
        <v>0</v>
      </c>
      <c r="M2246" s="1109">
        <v>0</v>
      </c>
      <c r="N2246" s="1109">
        <v>0</v>
      </c>
      <c r="O2246" s="1109">
        <v>0</v>
      </c>
      <c r="P2246" s="1109">
        <v>0</v>
      </c>
      <c r="Q2246" s="1109">
        <v>0</v>
      </c>
    </row>
    <row r="2247" spans="1:17">
      <c r="A2247" s="1109">
        <v>17788</v>
      </c>
      <c r="B2247" s="1110" t="s">
        <v>0</v>
      </c>
      <c r="C2247" s="1109">
        <v>9.625</v>
      </c>
      <c r="D2247" s="1109">
        <v>8.0310000000000006</v>
      </c>
      <c r="E2247" s="1109">
        <v>75.599999999999994</v>
      </c>
      <c r="F2247" s="1109">
        <v>0</v>
      </c>
      <c r="G2247" s="1110" t="s">
        <v>10739</v>
      </c>
      <c r="H2247" s="1110" t="s">
        <v>4654</v>
      </c>
      <c r="I2247" s="1110" t="s">
        <v>10832</v>
      </c>
      <c r="J2247" s="1109">
        <v>0</v>
      </c>
      <c r="K2247" s="1109">
        <v>0</v>
      </c>
      <c r="L2247" s="1109">
        <v>0</v>
      </c>
      <c r="M2247" s="1109">
        <v>0</v>
      </c>
      <c r="N2247" s="1109">
        <v>0</v>
      </c>
      <c r="O2247" s="1109">
        <v>0</v>
      </c>
      <c r="P2247" s="1109">
        <v>0</v>
      </c>
      <c r="Q2247" s="1109">
        <v>0</v>
      </c>
    </row>
    <row r="2248" spans="1:17">
      <c r="A2248" s="1109">
        <v>17789</v>
      </c>
      <c r="B2248" s="1110" t="s">
        <v>0</v>
      </c>
      <c r="C2248" s="1109">
        <v>9.625</v>
      </c>
      <c r="D2248" s="1109">
        <v>8.0310000000000006</v>
      </c>
      <c r="E2248" s="1109">
        <v>75.599999999999994</v>
      </c>
      <c r="F2248" s="1109">
        <v>0</v>
      </c>
      <c r="G2248" s="1110" t="s">
        <v>10739</v>
      </c>
      <c r="H2248" s="1110" t="s">
        <v>4654</v>
      </c>
      <c r="I2248" s="1110" t="s">
        <v>10839</v>
      </c>
      <c r="J2248" s="1109">
        <v>0</v>
      </c>
      <c r="K2248" s="1109">
        <v>0</v>
      </c>
      <c r="L2248" s="1109">
        <v>0</v>
      </c>
      <c r="M2248" s="1109">
        <v>0</v>
      </c>
      <c r="N2248" s="1109">
        <v>0</v>
      </c>
      <c r="O2248" s="1109">
        <v>0</v>
      </c>
      <c r="P2248" s="1109">
        <v>0</v>
      </c>
      <c r="Q2248" s="1109">
        <v>0</v>
      </c>
    </row>
    <row r="2249" spans="1:17">
      <c r="A2249" s="1109">
        <v>17790</v>
      </c>
      <c r="B2249" s="1110" t="s">
        <v>0</v>
      </c>
      <c r="C2249" s="1109">
        <v>9.625</v>
      </c>
      <c r="D2249" s="1109">
        <v>8.157</v>
      </c>
      <c r="E2249" s="1109">
        <v>70.3</v>
      </c>
      <c r="F2249" s="1109">
        <v>0</v>
      </c>
      <c r="G2249" s="1110" t="s">
        <v>10840</v>
      </c>
      <c r="H2249" s="1110" t="s">
        <v>4654</v>
      </c>
      <c r="I2249" s="1110" t="s">
        <v>10841</v>
      </c>
      <c r="J2249" s="1109">
        <v>0</v>
      </c>
      <c r="K2249" s="1109">
        <v>0</v>
      </c>
      <c r="L2249" s="1109">
        <v>0</v>
      </c>
      <c r="M2249" s="1109">
        <v>0</v>
      </c>
      <c r="N2249" s="1109">
        <v>0</v>
      </c>
      <c r="O2249" s="1109">
        <v>0</v>
      </c>
      <c r="P2249" s="1109">
        <v>0</v>
      </c>
      <c r="Q2249" s="1109">
        <v>0</v>
      </c>
    </row>
    <row r="2250" spans="1:17">
      <c r="A2250" s="1109">
        <v>17791</v>
      </c>
      <c r="B2250" s="1110" t="s">
        <v>0</v>
      </c>
      <c r="C2250" s="1109">
        <v>9.625</v>
      </c>
      <c r="D2250" s="1109">
        <v>8.157</v>
      </c>
      <c r="E2250" s="1109">
        <v>70.3</v>
      </c>
      <c r="F2250" s="1109">
        <v>0</v>
      </c>
      <c r="G2250" s="1110" t="s">
        <v>10840</v>
      </c>
      <c r="H2250" s="1110" t="s">
        <v>4654</v>
      </c>
      <c r="I2250" s="1110" t="s">
        <v>10832</v>
      </c>
      <c r="J2250" s="1109">
        <v>0</v>
      </c>
      <c r="K2250" s="1109">
        <v>0</v>
      </c>
      <c r="L2250" s="1109">
        <v>0</v>
      </c>
      <c r="M2250" s="1109">
        <v>0</v>
      </c>
      <c r="N2250" s="1109">
        <v>0</v>
      </c>
      <c r="O2250" s="1109">
        <v>0</v>
      </c>
      <c r="P2250" s="1109">
        <v>0</v>
      </c>
      <c r="Q2250" s="1109">
        <v>0</v>
      </c>
    </row>
    <row r="2251" spans="1:17">
      <c r="A2251" s="1109">
        <v>17792</v>
      </c>
      <c r="B2251" s="1110" t="s">
        <v>0</v>
      </c>
      <c r="C2251" s="1109">
        <v>9.625</v>
      </c>
      <c r="D2251" s="1109">
        <v>8.157</v>
      </c>
      <c r="E2251" s="1109">
        <v>70.3</v>
      </c>
      <c r="F2251" s="1109">
        <v>0</v>
      </c>
      <c r="G2251" s="1110" t="s">
        <v>10840</v>
      </c>
      <c r="H2251" s="1110" t="s">
        <v>4654</v>
      </c>
      <c r="I2251" s="1110" t="s">
        <v>10839</v>
      </c>
      <c r="J2251" s="1109">
        <v>0</v>
      </c>
      <c r="K2251" s="1109">
        <v>0</v>
      </c>
      <c r="L2251" s="1109">
        <v>0</v>
      </c>
      <c r="M2251" s="1109">
        <v>0</v>
      </c>
      <c r="N2251" s="1109">
        <v>0</v>
      </c>
      <c r="O2251" s="1109">
        <v>0</v>
      </c>
      <c r="P2251" s="1109">
        <v>0</v>
      </c>
      <c r="Q2251" s="1109">
        <v>0</v>
      </c>
    </row>
    <row r="2252" spans="1:17">
      <c r="A2252" s="1109">
        <v>17793</v>
      </c>
      <c r="B2252" s="1110" t="s">
        <v>0</v>
      </c>
      <c r="C2252" s="1109">
        <v>9.625</v>
      </c>
      <c r="D2252" s="1109">
        <v>8.157</v>
      </c>
      <c r="E2252" s="1109">
        <v>70.3</v>
      </c>
      <c r="F2252" s="1109">
        <v>0</v>
      </c>
      <c r="G2252" s="1110" t="s">
        <v>10842</v>
      </c>
      <c r="H2252" s="1110" t="s">
        <v>4654</v>
      </c>
      <c r="I2252" s="1110" t="s">
        <v>10841</v>
      </c>
      <c r="J2252" s="1109">
        <v>0</v>
      </c>
      <c r="K2252" s="1109">
        <v>0</v>
      </c>
      <c r="L2252" s="1109">
        <v>0</v>
      </c>
      <c r="M2252" s="1109">
        <v>0</v>
      </c>
      <c r="N2252" s="1109">
        <v>0</v>
      </c>
      <c r="O2252" s="1109">
        <v>0</v>
      </c>
      <c r="P2252" s="1109">
        <v>0</v>
      </c>
      <c r="Q2252" s="1109">
        <v>0</v>
      </c>
    </row>
    <row r="2253" spans="1:17">
      <c r="A2253" s="1109">
        <v>17794</v>
      </c>
      <c r="B2253" s="1110" t="s">
        <v>0</v>
      </c>
      <c r="C2253" s="1109">
        <v>9.625</v>
      </c>
      <c r="D2253" s="1109">
        <v>8.157</v>
      </c>
      <c r="E2253" s="1109">
        <v>70.3</v>
      </c>
      <c r="F2253" s="1109">
        <v>0</v>
      </c>
      <c r="G2253" s="1110" t="s">
        <v>10842</v>
      </c>
      <c r="H2253" s="1110" t="s">
        <v>4654</v>
      </c>
      <c r="I2253" s="1110" t="s">
        <v>10832</v>
      </c>
      <c r="J2253" s="1109">
        <v>0</v>
      </c>
      <c r="K2253" s="1109">
        <v>0</v>
      </c>
      <c r="L2253" s="1109">
        <v>0</v>
      </c>
      <c r="M2253" s="1109">
        <v>0</v>
      </c>
      <c r="N2253" s="1109">
        <v>0</v>
      </c>
      <c r="O2253" s="1109">
        <v>0</v>
      </c>
      <c r="P2253" s="1109">
        <v>0</v>
      </c>
      <c r="Q2253" s="1109">
        <v>0</v>
      </c>
    </row>
    <row r="2254" spans="1:17">
      <c r="A2254" s="1109">
        <v>17795</v>
      </c>
      <c r="B2254" s="1110" t="s">
        <v>0</v>
      </c>
      <c r="C2254" s="1109">
        <v>9.625</v>
      </c>
      <c r="D2254" s="1109">
        <v>8.157</v>
      </c>
      <c r="E2254" s="1109">
        <v>70.3</v>
      </c>
      <c r="F2254" s="1109">
        <v>0</v>
      </c>
      <c r="G2254" s="1110" t="s">
        <v>10842</v>
      </c>
      <c r="H2254" s="1110" t="s">
        <v>4654</v>
      </c>
      <c r="I2254" s="1110" t="s">
        <v>10839</v>
      </c>
      <c r="J2254" s="1109">
        <v>0</v>
      </c>
      <c r="K2254" s="1109">
        <v>0</v>
      </c>
      <c r="L2254" s="1109">
        <v>0</v>
      </c>
      <c r="M2254" s="1109">
        <v>0</v>
      </c>
      <c r="N2254" s="1109">
        <v>0</v>
      </c>
      <c r="O2254" s="1109">
        <v>0</v>
      </c>
      <c r="P2254" s="1109">
        <v>0</v>
      </c>
      <c r="Q2254" s="1109">
        <v>0</v>
      </c>
    </row>
    <row r="2255" spans="1:17">
      <c r="A2255" s="1109">
        <v>17796</v>
      </c>
      <c r="B2255" s="1110" t="s">
        <v>0</v>
      </c>
      <c r="C2255" s="1109">
        <v>9.625</v>
      </c>
      <c r="D2255" s="1109">
        <v>8.157</v>
      </c>
      <c r="E2255" s="1109">
        <v>70.3</v>
      </c>
      <c r="F2255" s="1109">
        <v>0</v>
      </c>
      <c r="G2255" s="1110" t="s">
        <v>10784</v>
      </c>
      <c r="H2255" s="1110" t="s">
        <v>4654</v>
      </c>
      <c r="I2255" s="1110" t="s">
        <v>10841</v>
      </c>
      <c r="J2255" s="1109">
        <v>0</v>
      </c>
      <c r="K2255" s="1109">
        <v>0</v>
      </c>
      <c r="L2255" s="1109">
        <v>0</v>
      </c>
      <c r="M2255" s="1109">
        <v>0</v>
      </c>
      <c r="N2255" s="1109">
        <v>0</v>
      </c>
      <c r="O2255" s="1109">
        <v>0</v>
      </c>
      <c r="P2255" s="1109">
        <v>0</v>
      </c>
      <c r="Q2255" s="1109">
        <v>0</v>
      </c>
    </row>
    <row r="2256" spans="1:17">
      <c r="A2256" s="1109">
        <v>17797</v>
      </c>
      <c r="B2256" s="1110" t="s">
        <v>0</v>
      </c>
      <c r="C2256" s="1109">
        <v>9.625</v>
      </c>
      <c r="D2256" s="1109">
        <v>8.157</v>
      </c>
      <c r="E2256" s="1109">
        <v>70.3</v>
      </c>
      <c r="F2256" s="1109">
        <v>0</v>
      </c>
      <c r="G2256" s="1110" t="s">
        <v>10784</v>
      </c>
      <c r="H2256" s="1110" t="s">
        <v>4654</v>
      </c>
      <c r="I2256" s="1110" t="s">
        <v>10832</v>
      </c>
      <c r="J2256" s="1109">
        <v>0</v>
      </c>
      <c r="K2256" s="1109">
        <v>0</v>
      </c>
      <c r="L2256" s="1109">
        <v>0</v>
      </c>
      <c r="M2256" s="1109">
        <v>0</v>
      </c>
      <c r="N2256" s="1109">
        <v>0</v>
      </c>
      <c r="O2256" s="1109">
        <v>0</v>
      </c>
      <c r="P2256" s="1109">
        <v>0</v>
      </c>
      <c r="Q2256" s="1109">
        <v>0</v>
      </c>
    </row>
    <row r="2257" spans="1:17">
      <c r="A2257" s="1109">
        <v>17798</v>
      </c>
      <c r="B2257" s="1110" t="s">
        <v>0</v>
      </c>
      <c r="C2257" s="1109">
        <v>9.625</v>
      </c>
      <c r="D2257" s="1109">
        <v>8.157</v>
      </c>
      <c r="E2257" s="1109">
        <v>70.3</v>
      </c>
      <c r="F2257" s="1109">
        <v>0</v>
      </c>
      <c r="G2257" s="1110" t="s">
        <v>10784</v>
      </c>
      <c r="H2257" s="1110" t="s">
        <v>4654</v>
      </c>
      <c r="I2257" s="1110" t="s">
        <v>10839</v>
      </c>
      <c r="J2257" s="1109">
        <v>0</v>
      </c>
      <c r="K2257" s="1109">
        <v>0</v>
      </c>
      <c r="L2257" s="1109">
        <v>0</v>
      </c>
      <c r="M2257" s="1109">
        <v>0</v>
      </c>
      <c r="N2257" s="1109">
        <v>0</v>
      </c>
      <c r="O2257" s="1109">
        <v>0</v>
      </c>
      <c r="P2257" s="1109">
        <v>0</v>
      </c>
      <c r="Q2257" s="1109">
        <v>0</v>
      </c>
    </row>
    <row r="2258" spans="1:17">
      <c r="A2258" s="1109">
        <v>17799</v>
      </c>
      <c r="B2258" s="1110" t="s">
        <v>0</v>
      </c>
      <c r="C2258" s="1109">
        <v>9.625</v>
      </c>
      <c r="D2258" s="1109">
        <v>8.157</v>
      </c>
      <c r="E2258" s="1109">
        <v>70.3</v>
      </c>
      <c r="F2258" s="1109">
        <v>0</v>
      </c>
      <c r="G2258" s="1110" t="s">
        <v>10741</v>
      </c>
      <c r="H2258" s="1110" t="s">
        <v>4654</v>
      </c>
      <c r="I2258" s="1110" t="s">
        <v>10841</v>
      </c>
      <c r="J2258" s="1109">
        <v>0</v>
      </c>
      <c r="K2258" s="1109">
        <v>0</v>
      </c>
      <c r="L2258" s="1109">
        <v>0</v>
      </c>
      <c r="M2258" s="1109">
        <v>0</v>
      </c>
      <c r="N2258" s="1109">
        <v>0</v>
      </c>
      <c r="O2258" s="1109">
        <v>0</v>
      </c>
      <c r="P2258" s="1109">
        <v>0</v>
      </c>
      <c r="Q2258" s="1109">
        <v>0</v>
      </c>
    </row>
    <row r="2259" spans="1:17">
      <c r="A2259" s="1109">
        <v>17800</v>
      </c>
      <c r="B2259" s="1110" t="s">
        <v>0</v>
      </c>
      <c r="C2259" s="1109">
        <v>9.625</v>
      </c>
      <c r="D2259" s="1109">
        <v>8.157</v>
      </c>
      <c r="E2259" s="1109">
        <v>70.3</v>
      </c>
      <c r="F2259" s="1109">
        <v>0</v>
      </c>
      <c r="G2259" s="1110" t="s">
        <v>10741</v>
      </c>
      <c r="H2259" s="1110" t="s">
        <v>4654</v>
      </c>
      <c r="I2259" s="1110" t="s">
        <v>10832</v>
      </c>
      <c r="J2259" s="1109">
        <v>0</v>
      </c>
      <c r="K2259" s="1109">
        <v>0</v>
      </c>
      <c r="L2259" s="1109">
        <v>0</v>
      </c>
      <c r="M2259" s="1109">
        <v>0</v>
      </c>
      <c r="N2259" s="1109">
        <v>0</v>
      </c>
      <c r="O2259" s="1109">
        <v>0</v>
      </c>
      <c r="P2259" s="1109">
        <v>0</v>
      </c>
      <c r="Q2259" s="1109">
        <v>0</v>
      </c>
    </row>
    <row r="2260" spans="1:17">
      <c r="A2260" s="1109">
        <v>17801</v>
      </c>
      <c r="B2260" s="1110" t="s">
        <v>0</v>
      </c>
      <c r="C2260" s="1109">
        <v>9.625</v>
      </c>
      <c r="D2260" s="1109">
        <v>8.157</v>
      </c>
      <c r="E2260" s="1109">
        <v>70.3</v>
      </c>
      <c r="F2260" s="1109">
        <v>0</v>
      </c>
      <c r="G2260" s="1110" t="s">
        <v>10741</v>
      </c>
      <c r="H2260" s="1110" t="s">
        <v>4654</v>
      </c>
      <c r="I2260" s="1110" t="s">
        <v>10839</v>
      </c>
      <c r="J2260" s="1109">
        <v>0</v>
      </c>
      <c r="K2260" s="1109">
        <v>0</v>
      </c>
      <c r="L2260" s="1109">
        <v>0</v>
      </c>
      <c r="M2260" s="1109">
        <v>0</v>
      </c>
      <c r="N2260" s="1109">
        <v>0</v>
      </c>
      <c r="O2260" s="1109">
        <v>0</v>
      </c>
      <c r="P2260" s="1109">
        <v>0</v>
      </c>
      <c r="Q2260" s="1109">
        <v>0</v>
      </c>
    </row>
    <row r="2261" spans="1:17">
      <c r="A2261" s="1109">
        <v>17802</v>
      </c>
      <c r="B2261" s="1110" t="s">
        <v>0</v>
      </c>
      <c r="C2261" s="1109">
        <v>9.625</v>
      </c>
      <c r="D2261" s="1109">
        <v>8.157</v>
      </c>
      <c r="E2261" s="1109">
        <v>70.3</v>
      </c>
      <c r="F2261" s="1109">
        <v>0</v>
      </c>
      <c r="G2261" s="1110" t="s">
        <v>10833</v>
      </c>
      <c r="H2261" s="1110" t="s">
        <v>4654</v>
      </c>
      <c r="I2261" s="1110" t="s">
        <v>10841</v>
      </c>
      <c r="J2261" s="1109">
        <v>0</v>
      </c>
      <c r="K2261" s="1109">
        <v>0</v>
      </c>
      <c r="L2261" s="1109">
        <v>0</v>
      </c>
      <c r="M2261" s="1109">
        <v>0</v>
      </c>
      <c r="N2261" s="1109">
        <v>0</v>
      </c>
      <c r="O2261" s="1109">
        <v>0</v>
      </c>
      <c r="P2261" s="1109">
        <v>0</v>
      </c>
      <c r="Q2261" s="1109">
        <v>0</v>
      </c>
    </row>
    <row r="2262" spans="1:17">
      <c r="A2262" s="1109">
        <v>17803</v>
      </c>
      <c r="B2262" s="1110" t="s">
        <v>0</v>
      </c>
      <c r="C2262" s="1109">
        <v>9.625</v>
      </c>
      <c r="D2262" s="1109">
        <v>8.157</v>
      </c>
      <c r="E2262" s="1109">
        <v>70.3</v>
      </c>
      <c r="F2262" s="1109">
        <v>0</v>
      </c>
      <c r="G2262" s="1110" t="s">
        <v>10833</v>
      </c>
      <c r="H2262" s="1110" t="s">
        <v>4654</v>
      </c>
      <c r="I2262" s="1110" t="s">
        <v>10832</v>
      </c>
      <c r="J2262" s="1109">
        <v>0</v>
      </c>
      <c r="K2262" s="1109">
        <v>0</v>
      </c>
      <c r="L2262" s="1109">
        <v>0</v>
      </c>
      <c r="M2262" s="1109">
        <v>0</v>
      </c>
      <c r="N2262" s="1109">
        <v>0</v>
      </c>
      <c r="O2262" s="1109">
        <v>0</v>
      </c>
      <c r="P2262" s="1109">
        <v>0</v>
      </c>
      <c r="Q2262" s="1109">
        <v>0</v>
      </c>
    </row>
    <row r="2263" spans="1:17">
      <c r="A2263" s="1109">
        <v>17804</v>
      </c>
      <c r="B2263" s="1110" t="s">
        <v>0</v>
      </c>
      <c r="C2263" s="1109">
        <v>9.625</v>
      </c>
      <c r="D2263" s="1109">
        <v>8.157</v>
      </c>
      <c r="E2263" s="1109">
        <v>70.3</v>
      </c>
      <c r="F2263" s="1109">
        <v>0</v>
      </c>
      <c r="G2263" s="1110" t="s">
        <v>10833</v>
      </c>
      <c r="H2263" s="1110" t="s">
        <v>4654</v>
      </c>
      <c r="I2263" s="1110" t="s">
        <v>10839</v>
      </c>
      <c r="J2263" s="1109">
        <v>0</v>
      </c>
      <c r="K2263" s="1109">
        <v>0</v>
      </c>
      <c r="L2263" s="1109">
        <v>0</v>
      </c>
      <c r="M2263" s="1109">
        <v>0</v>
      </c>
      <c r="N2263" s="1109">
        <v>0</v>
      </c>
      <c r="O2263" s="1109">
        <v>0</v>
      </c>
      <c r="P2263" s="1109">
        <v>0</v>
      </c>
      <c r="Q2263" s="1109">
        <v>0</v>
      </c>
    </row>
    <row r="2264" spans="1:17">
      <c r="A2264" s="1109">
        <v>17805</v>
      </c>
      <c r="B2264" s="1110" t="s">
        <v>0</v>
      </c>
      <c r="C2264" s="1109">
        <v>9.625</v>
      </c>
      <c r="D2264" s="1109">
        <v>8.157</v>
      </c>
      <c r="E2264" s="1109">
        <v>70.3</v>
      </c>
      <c r="F2264" s="1109">
        <v>0</v>
      </c>
      <c r="G2264" s="1110" t="s">
        <v>10753</v>
      </c>
      <c r="H2264" s="1110" t="s">
        <v>4654</v>
      </c>
      <c r="I2264" s="1110" t="s">
        <v>10841</v>
      </c>
      <c r="J2264" s="1109">
        <v>0</v>
      </c>
      <c r="K2264" s="1109">
        <v>0</v>
      </c>
      <c r="L2264" s="1109">
        <v>0</v>
      </c>
      <c r="M2264" s="1109">
        <v>0</v>
      </c>
      <c r="N2264" s="1109">
        <v>0</v>
      </c>
      <c r="O2264" s="1109">
        <v>0</v>
      </c>
      <c r="P2264" s="1109">
        <v>0</v>
      </c>
      <c r="Q2264" s="1109">
        <v>0</v>
      </c>
    </row>
    <row r="2265" spans="1:17">
      <c r="A2265" s="1109">
        <v>17806</v>
      </c>
      <c r="B2265" s="1110" t="s">
        <v>0</v>
      </c>
      <c r="C2265" s="1109">
        <v>9.625</v>
      </c>
      <c r="D2265" s="1109">
        <v>8.157</v>
      </c>
      <c r="E2265" s="1109">
        <v>70.3</v>
      </c>
      <c r="F2265" s="1109">
        <v>0</v>
      </c>
      <c r="G2265" s="1110" t="s">
        <v>10753</v>
      </c>
      <c r="H2265" s="1110" t="s">
        <v>4654</v>
      </c>
      <c r="I2265" s="1110" t="s">
        <v>10832</v>
      </c>
      <c r="J2265" s="1109">
        <v>0</v>
      </c>
      <c r="K2265" s="1109">
        <v>0</v>
      </c>
      <c r="L2265" s="1109">
        <v>0</v>
      </c>
      <c r="M2265" s="1109">
        <v>0</v>
      </c>
      <c r="N2265" s="1109">
        <v>0</v>
      </c>
      <c r="O2265" s="1109">
        <v>0</v>
      </c>
      <c r="P2265" s="1109">
        <v>0</v>
      </c>
      <c r="Q2265" s="1109">
        <v>0</v>
      </c>
    </row>
    <row r="2266" spans="1:17">
      <c r="A2266" s="1109">
        <v>17807</v>
      </c>
      <c r="B2266" s="1110" t="s">
        <v>0</v>
      </c>
      <c r="C2266" s="1109">
        <v>9.625</v>
      </c>
      <c r="D2266" s="1109">
        <v>8.157</v>
      </c>
      <c r="E2266" s="1109">
        <v>70.3</v>
      </c>
      <c r="F2266" s="1109">
        <v>0</v>
      </c>
      <c r="G2266" s="1110" t="s">
        <v>10753</v>
      </c>
      <c r="H2266" s="1110" t="s">
        <v>4654</v>
      </c>
      <c r="I2266" s="1110" t="s">
        <v>10839</v>
      </c>
      <c r="J2266" s="1109">
        <v>0</v>
      </c>
      <c r="K2266" s="1109">
        <v>0</v>
      </c>
      <c r="L2266" s="1109">
        <v>0</v>
      </c>
      <c r="M2266" s="1109">
        <v>0</v>
      </c>
      <c r="N2266" s="1109">
        <v>0</v>
      </c>
      <c r="O2266" s="1109">
        <v>0</v>
      </c>
      <c r="P2266" s="1109">
        <v>0</v>
      </c>
      <c r="Q2266" s="1109">
        <v>0</v>
      </c>
    </row>
    <row r="2267" spans="1:17">
      <c r="A2267" s="1109">
        <v>17808</v>
      </c>
      <c r="B2267" s="1110" t="s">
        <v>0</v>
      </c>
      <c r="C2267" s="1109">
        <v>9.625</v>
      </c>
      <c r="D2267" s="1109">
        <v>8.157</v>
      </c>
      <c r="E2267" s="1109">
        <v>70.3</v>
      </c>
      <c r="F2267" s="1109">
        <v>0</v>
      </c>
      <c r="G2267" s="1110" t="s">
        <v>10739</v>
      </c>
      <c r="H2267" s="1110" t="s">
        <v>4654</v>
      </c>
      <c r="I2267" s="1110" t="s">
        <v>10841</v>
      </c>
      <c r="J2267" s="1109">
        <v>0</v>
      </c>
      <c r="K2267" s="1109">
        <v>0</v>
      </c>
      <c r="L2267" s="1109">
        <v>0</v>
      </c>
      <c r="M2267" s="1109">
        <v>0</v>
      </c>
      <c r="N2267" s="1109">
        <v>0</v>
      </c>
      <c r="O2267" s="1109">
        <v>0</v>
      </c>
      <c r="P2267" s="1109">
        <v>0</v>
      </c>
      <c r="Q2267" s="1109">
        <v>0</v>
      </c>
    </row>
    <row r="2268" spans="1:17">
      <c r="A2268" s="1109">
        <v>17809</v>
      </c>
      <c r="B2268" s="1110" t="s">
        <v>0</v>
      </c>
      <c r="C2268" s="1109">
        <v>9.625</v>
      </c>
      <c r="D2268" s="1109">
        <v>8.157</v>
      </c>
      <c r="E2268" s="1109">
        <v>70.3</v>
      </c>
      <c r="F2268" s="1109">
        <v>0</v>
      </c>
      <c r="G2268" s="1110" t="s">
        <v>10739</v>
      </c>
      <c r="H2268" s="1110" t="s">
        <v>4654</v>
      </c>
      <c r="I2268" s="1110" t="s">
        <v>10832</v>
      </c>
      <c r="J2268" s="1109">
        <v>0</v>
      </c>
      <c r="K2268" s="1109">
        <v>0</v>
      </c>
      <c r="L2268" s="1109">
        <v>0</v>
      </c>
      <c r="M2268" s="1109">
        <v>0</v>
      </c>
      <c r="N2268" s="1109">
        <v>0</v>
      </c>
      <c r="O2268" s="1109">
        <v>0</v>
      </c>
      <c r="P2268" s="1109">
        <v>0</v>
      </c>
      <c r="Q2268" s="1109">
        <v>0</v>
      </c>
    </row>
    <row r="2269" spans="1:17">
      <c r="A2269" s="1109">
        <v>17810</v>
      </c>
      <c r="B2269" s="1110" t="s">
        <v>0</v>
      </c>
      <c r="C2269" s="1109">
        <v>9.625</v>
      </c>
      <c r="D2269" s="1109">
        <v>8.157</v>
      </c>
      <c r="E2269" s="1109">
        <v>70.3</v>
      </c>
      <c r="F2269" s="1109">
        <v>0</v>
      </c>
      <c r="G2269" s="1110" t="s">
        <v>10739</v>
      </c>
      <c r="H2269" s="1110" t="s">
        <v>4654</v>
      </c>
      <c r="I2269" s="1110" t="s">
        <v>10839</v>
      </c>
      <c r="J2269" s="1109">
        <v>0</v>
      </c>
      <c r="K2269" s="1109">
        <v>0</v>
      </c>
      <c r="L2269" s="1109">
        <v>0</v>
      </c>
      <c r="M2269" s="1109">
        <v>0</v>
      </c>
      <c r="N2269" s="1109">
        <v>0</v>
      </c>
      <c r="O2269" s="1109">
        <v>0</v>
      </c>
      <c r="P2269" s="1109">
        <v>0</v>
      </c>
      <c r="Q2269" s="1109">
        <v>0</v>
      </c>
    </row>
    <row r="2270" spans="1:17">
      <c r="A2270" s="1109">
        <v>17811</v>
      </c>
      <c r="B2270" s="1110" t="s">
        <v>0</v>
      </c>
      <c r="C2270" s="1109">
        <v>9.625</v>
      </c>
      <c r="D2270" s="1109">
        <v>8.2810000000000006</v>
      </c>
      <c r="E2270" s="1109">
        <v>64.900000000000006</v>
      </c>
      <c r="F2270" s="1109">
        <v>0</v>
      </c>
      <c r="G2270" s="1110" t="s">
        <v>10840</v>
      </c>
      <c r="H2270" s="1110" t="s">
        <v>4654</v>
      </c>
      <c r="I2270" s="1110" t="s">
        <v>10841</v>
      </c>
      <c r="J2270" s="1109">
        <v>0</v>
      </c>
      <c r="K2270" s="1109">
        <v>0</v>
      </c>
      <c r="L2270" s="1109">
        <v>0</v>
      </c>
      <c r="M2270" s="1109">
        <v>0</v>
      </c>
      <c r="N2270" s="1109">
        <v>0</v>
      </c>
      <c r="O2270" s="1109">
        <v>0</v>
      </c>
      <c r="P2270" s="1109">
        <v>0</v>
      </c>
      <c r="Q2270" s="1109">
        <v>0</v>
      </c>
    </row>
    <row r="2271" spans="1:17">
      <c r="A2271" s="1109">
        <v>17812</v>
      </c>
      <c r="B2271" s="1110" t="s">
        <v>0</v>
      </c>
      <c r="C2271" s="1109">
        <v>9.625</v>
      </c>
      <c r="D2271" s="1109">
        <v>8.2810000000000006</v>
      </c>
      <c r="E2271" s="1109">
        <v>64.900000000000006</v>
      </c>
      <c r="F2271" s="1109">
        <v>0</v>
      </c>
      <c r="G2271" s="1110" t="s">
        <v>10840</v>
      </c>
      <c r="H2271" s="1110" t="s">
        <v>4654</v>
      </c>
      <c r="I2271" s="1110" t="s">
        <v>10832</v>
      </c>
      <c r="J2271" s="1109">
        <v>0</v>
      </c>
      <c r="K2271" s="1109">
        <v>0</v>
      </c>
      <c r="L2271" s="1109">
        <v>0</v>
      </c>
      <c r="M2271" s="1109">
        <v>0</v>
      </c>
      <c r="N2271" s="1109">
        <v>0</v>
      </c>
      <c r="O2271" s="1109">
        <v>0</v>
      </c>
      <c r="P2271" s="1109">
        <v>0</v>
      </c>
      <c r="Q2271" s="1109">
        <v>0</v>
      </c>
    </row>
    <row r="2272" spans="1:17">
      <c r="A2272" s="1109">
        <v>17813</v>
      </c>
      <c r="B2272" s="1110" t="s">
        <v>0</v>
      </c>
      <c r="C2272" s="1109">
        <v>9.625</v>
      </c>
      <c r="D2272" s="1109">
        <v>8.2810000000000006</v>
      </c>
      <c r="E2272" s="1109">
        <v>64.900000000000006</v>
      </c>
      <c r="F2272" s="1109">
        <v>0</v>
      </c>
      <c r="G2272" s="1110" t="s">
        <v>10840</v>
      </c>
      <c r="H2272" s="1110" t="s">
        <v>4654</v>
      </c>
      <c r="I2272" s="1110" t="s">
        <v>10839</v>
      </c>
      <c r="J2272" s="1109">
        <v>0</v>
      </c>
      <c r="K2272" s="1109">
        <v>0</v>
      </c>
      <c r="L2272" s="1109">
        <v>0</v>
      </c>
      <c r="M2272" s="1109">
        <v>0</v>
      </c>
      <c r="N2272" s="1109">
        <v>0</v>
      </c>
      <c r="O2272" s="1109">
        <v>0</v>
      </c>
      <c r="P2272" s="1109">
        <v>0</v>
      </c>
      <c r="Q2272" s="1109">
        <v>0</v>
      </c>
    </row>
    <row r="2273" spans="1:17">
      <c r="A2273" s="1109">
        <v>17814</v>
      </c>
      <c r="B2273" s="1110" t="s">
        <v>0</v>
      </c>
      <c r="C2273" s="1109">
        <v>9.625</v>
      </c>
      <c r="D2273" s="1109">
        <v>8.2810000000000006</v>
      </c>
      <c r="E2273" s="1109">
        <v>64.900000000000006</v>
      </c>
      <c r="F2273" s="1109">
        <v>0</v>
      </c>
      <c r="G2273" s="1110" t="s">
        <v>10842</v>
      </c>
      <c r="H2273" s="1110" t="s">
        <v>4654</v>
      </c>
      <c r="I2273" s="1110" t="s">
        <v>10841</v>
      </c>
      <c r="J2273" s="1109">
        <v>0</v>
      </c>
      <c r="K2273" s="1109">
        <v>0</v>
      </c>
      <c r="L2273" s="1109">
        <v>0</v>
      </c>
      <c r="M2273" s="1109">
        <v>0</v>
      </c>
      <c r="N2273" s="1109">
        <v>0</v>
      </c>
      <c r="O2273" s="1109">
        <v>0</v>
      </c>
      <c r="P2273" s="1109">
        <v>0</v>
      </c>
      <c r="Q2273" s="1109">
        <v>0</v>
      </c>
    </row>
    <row r="2274" spans="1:17">
      <c r="A2274" s="1109">
        <v>17815</v>
      </c>
      <c r="B2274" s="1110" t="s">
        <v>0</v>
      </c>
      <c r="C2274" s="1109">
        <v>9.625</v>
      </c>
      <c r="D2274" s="1109">
        <v>8.2810000000000006</v>
      </c>
      <c r="E2274" s="1109">
        <v>64.900000000000006</v>
      </c>
      <c r="F2274" s="1109">
        <v>0</v>
      </c>
      <c r="G2274" s="1110" t="s">
        <v>10842</v>
      </c>
      <c r="H2274" s="1110" t="s">
        <v>4654</v>
      </c>
      <c r="I2274" s="1110" t="s">
        <v>10832</v>
      </c>
      <c r="J2274" s="1109">
        <v>0</v>
      </c>
      <c r="K2274" s="1109">
        <v>0</v>
      </c>
      <c r="L2274" s="1109">
        <v>0</v>
      </c>
      <c r="M2274" s="1109">
        <v>0</v>
      </c>
      <c r="N2274" s="1109">
        <v>0</v>
      </c>
      <c r="O2274" s="1109">
        <v>0</v>
      </c>
      <c r="P2274" s="1109">
        <v>0</v>
      </c>
      <c r="Q2274" s="1109">
        <v>0</v>
      </c>
    </row>
    <row r="2275" spans="1:17">
      <c r="A2275" s="1109">
        <v>17816</v>
      </c>
      <c r="B2275" s="1110" t="s">
        <v>0</v>
      </c>
      <c r="C2275" s="1109">
        <v>9.625</v>
      </c>
      <c r="D2275" s="1109">
        <v>8.2810000000000006</v>
      </c>
      <c r="E2275" s="1109">
        <v>64.900000000000006</v>
      </c>
      <c r="F2275" s="1109">
        <v>0</v>
      </c>
      <c r="G2275" s="1110" t="s">
        <v>10842</v>
      </c>
      <c r="H2275" s="1110" t="s">
        <v>4654</v>
      </c>
      <c r="I2275" s="1110" t="s">
        <v>10839</v>
      </c>
      <c r="J2275" s="1109">
        <v>0</v>
      </c>
      <c r="K2275" s="1109">
        <v>0</v>
      </c>
      <c r="L2275" s="1109">
        <v>0</v>
      </c>
      <c r="M2275" s="1109">
        <v>0</v>
      </c>
      <c r="N2275" s="1109">
        <v>0</v>
      </c>
      <c r="O2275" s="1109">
        <v>0</v>
      </c>
      <c r="P2275" s="1109">
        <v>0</v>
      </c>
      <c r="Q2275" s="1109">
        <v>0</v>
      </c>
    </row>
    <row r="2276" spans="1:17">
      <c r="A2276" s="1109">
        <v>17817</v>
      </c>
      <c r="B2276" s="1110" t="s">
        <v>0</v>
      </c>
      <c r="C2276" s="1109">
        <v>9.625</v>
      </c>
      <c r="D2276" s="1109">
        <v>8.2810000000000006</v>
      </c>
      <c r="E2276" s="1109">
        <v>64.900000000000006</v>
      </c>
      <c r="F2276" s="1109">
        <v>0</v>
      </c>
      <c r="G2276" s="1110" t="s">
        <v>10784</v>
      </c>
      <c r="H2276" s="1110" t="s">
        <v>4654</v>
      </c>
      <c r="I2276" s="1110" t="s">
        <v>10841</v>
      </c>
      <c r="J2276" s="1109">
        <v>0</v>
      </c>
      <c r="K2276" s="1109">
        <v>0</v>
      </c>
      <c r="L2276" s="1109">
        <v>0</v>
      </c>
      <c r="M2276" s="1109">
        <v>0</v>
      </c>
      <c r="N2276" s="1109">
        <v>0</v>
      </c>
      <c r="O2276" s="1109">
        <v>0</v>
      </c>
      <c r="P2276" s="1109">
        <v>0</v>
      </c>
      <c r="Q2276" s="1109">
        <v>0</v>
      </c>
    </row>
    <row r="2277" spans="1:17">
      <c r="A2277" s="1109">
        <v>17818</v>
      </c>
      <c r="B2277" s="1110" t="s">
        <v>0</v>
      </c>
      <c r="C2277" s="1109">
        <v>9.625</v>
      </c>
      <c r="D2277" s="1109">
        <v>8.2810000000000006</v>
      </c>
      <c r="E2277" s="1109">
        <v>64.900000000000006</v>
      </c>
      <c r="F2277" s="1109">
        <v>0</v>
      </c>
      <c r="G2277" s="1110" t="s">
        <v>10784</v>
      </c>
      <c r="H2277" s="1110" t="s">
        <v>4654</v>
      </c>
      <c r="I2277" s="1110" t="s">
        <v>10832</v>
      </c>
      <c r="J2277" s="1109">
        <v>0</v>
      </c>
      <c r="K2277" s="1109">
        <v>0</v>
      </c>
      <c r="L2277" s="1109">
        <v>0</v>
      </c>
      <c r="M2277" s="1109">
        <v>0</v>
      </c>
      <c r="N2277" s="1109">
        <v>0</v>
      </c>
      <c r="O2277" s="1109">
        <v>0</v>
      </c>
      <c r="P2277" s="1109">
        <v>0</v>
      </c>
      <c r="Q2277" s="1109">
        <v>0</v>
      </c>
    </row>
    <row r="2278" spans="1:17">
      <c r="A2278" s="1109">
        <v>17819</v>
      </c>
      <c r="B2278" s="1110" t="s">
        <v>0</v>
      </c>
      <c r="C2278" s="1109">
        <v>9.625</v>
      </c>
      <c r="D2278" s="1109">
        <v>8.2810000000000006</v>
      </c>
      <c r="E2278" s="1109">
        <v>64.900000000000006</v>
      </c>
      <c r="F2278" s="1109">
        <v>0</v>
      </c>
      <c r="G2278" s="1110" t="s">
        <v>10784</v>
      </c>
      <c r="H2278" s="1110" t="s">
        <v>4654</v>
      </c>
      <c r="I2278" s="1110" t="s">
        <v>10839</v>
      </c>
      <c r="J2278" s="1109">
        <v>0</v>
      </c>
      <c r="K2278" s="1109">
        <v>0</v>
      </c>
      <c r="L2278" s="1109">
        <v>0</v>
      </c>
      <c r="M2278" s="1109">
        <v>0</v>
      </c>
      <c r="N2278" s="1109">
        <v>0</v>
      </c>
      <c r="O2278" s="1109">
        <v>0</v>
      </c>
      <c r="P2278" s="1109">
        <v>0</v>
      </c>
      <c r="Q2278" s="1109">
        <v>0</v>
      </c>
    </row>
    <row r="2279" spans="1:17">
      <c r="A2279" s="1109">
        <v>17820</v>
      </c>
      <c r="B2279" s="1110" t="s">
        <v>0</v>
      </c>
      <c r="C2279" s="1109">
        <v>9.625</v>
      </c>
      <c r="D2279" s="1109">
        <v>8.2810000000000006</v>
      </c>
      <c r="E2279" s="1109">
        <v>64.900000000000006</v>
      </c>
      <c r="F2279" s="1109">
        <v>0</v>
      </c>
      <c r="G2279" s="1110" t="s">
        <v>10741</v>
      </c>
      <c r="H2279" s="1110" t="s">
        <v>4654</v>
      </c>
      <c r="I2279" s="1110" t="s">
        <v>10841</v>
      </c>
      <c r="J2279" s="1109">
        <v>0</v>
      </c>
      <c r="K2279" s="1109">
        <v>0</v>
      </c>
      <c r="L2279" s="1109">
        <v>0</v>
      </c>
      <c r="M2279" s="1109">
        <v>0</v>
      </c>
      <c r="N2279" s="1109">
        <v>0</v>
      </c>
      <c r="O2279" s="1109">
        <v>0</v>
      </c>
      <c r="P2279" s="1109">
        <v>0</v>
      </c>
      <c r="Q2279" s="1109">
        <v>0</v>
      </c>
    </row>
    <row r="2280" spans="1:17">
      <c r="A2280" s="1109">
        <v>17821</v>
      </c>
      <c r="B2280" s="1110" t="s">
        <v>0</v>
      </c>
      <c r="C2280" s="1109">
        <v>9.625</v>
      </c>
      <c r="D2280" s="1109">
        <v>8.2810000000000006</v>
      </c>
      <c r="E2280" s="1109">
        <v>64.900000000000006</v>
      </c>
      <c r="F2280" s="1109">
        <v>0</v>
      </c>
      <c r="G2280" s="1110" t="s">
        <v>10741</v>
      </c>
      <c r="H2280" s="1110" t="s">
        <v>4654</v>
      </c>
      <c r="I2280" s="1110" t="s">
        <v>10832</v>
      </c>
      <c r="J2280" s="1109">
        <v>0</v>
      </c>
      <c r="K2280" s="1109">
        <v>0</v>
      </c>
      <c r="L2280" s="1109">
        <v>0</v>
      </c>
      <c r="M2280" s="1109">
        <v>0</v>
      </c>
      <c r="N2280" s="1109">
        <v>0</v>
      </c>
      <c r="O2280" s="1109">
        <v>0</v>
      </c>
      <c r="P2280" s="1109">
        <v>0</v>
      </c>
      <c r="Q2280" s="1109">
        <v>0</v>
      </c>
    </row>
    <row r="2281" spans="1:17">
      <c r="A2281" s="1109">
        <v>17822</v>
      </c>
      <c r="B2281" s="1110" t="s">
        <v>0</v>
      </c>
      <c r="C2281" s="1109">
        <v>9.625</v>
      </c>
      <c r="D2281" s="1109">
        <v>8.2810000000000006</v>
      </c>
      <c r="E2281" s="1109">
        <v>64.900000000000006</v>
      </c>
      <c r="F2281" s="1109">
        <v>0</v>
      </c>
      <c r="G2281" s="1110" t="s">
        <v>10741</v>
      </c>
      <c r="H2281" s="1110" t="s">
        <v>4654</v>
      </c>
      <c r="I2281" s="1110" t="s">
        <v>10839</v>
      </c>
      <c r="J2281" s="1109">
        <v>0</v>
      </c>
      <c r="K2281" s="1109">
        <v>0</v>
      </c>
      <c r="L2281" s="1109">
        <v>0</v>
      </c>
      <c r="M2281" s="1109">
        <v>0</v>
      </c>
      <c r="N2281" s="1109">
        <v>0</v>
      </c>
      <c r="O2281" s="1109">
        <v>0</v>
      </c>
      <c r="P2281" s="1109">
        <v>0</v>
      </c>
      <c r="Q2281" s="1109">
        <v>0</v>
      </c>
    </row>
    <row r="2282" spans="1:17">
      <c r="A2282" s="1109">
        <v>17823</v>
      </c>
      <c r="B2282" s="1110" t="s">
        <v>0</v>
      </c>
      <c r="C2282" s="1109">
        <v>9.625</v>
      </c>
      <c r="D2282" s="1109">
        <v>8.2810000000000006</v>
      </c>
      <c r="E2282" s="1109">
        <v>64.900000000000006</v>
      </c>
      <c r="F2282" s="1109">
        <v>0</v>
      </c>
      <c r="G2282" s="1110" t="s">
        <v>10833</v>
      </c>
      <c r="H2282" s="1110" t="s">
        <v>4654</v>
      </c>
      <c r="I2282" s="1110" t="s">
        <v>10841</v>
      </c>
      <c r="J2282" s="1109">
        <v>0</v>
      </c>
      <c r="K2282" s="1109">
        <v>0</v>
      </c>
      <c r="L2282" s="1109">
        <v>0</v>
      </c>
      <c r="M2282" s="1109">
        <v>0</v>
      </c>
      <c r="N2282" s="1109">
        <v>0</v>
      </c>
      <c r="O2282" s="1109">
        <v>0</v>
      </c>
      <c r="P2282" s="1109">
        <v>0</v>
      </c>
      <c r="Q2282" s="1109">
        <v>0</v>
      </c>
    </row>
    <row r="2283" spans="1:17">
      <c r="A2283" s="1109">
        <v>17824</v>
      </c>
      <c r="B2283" s="1110" t="s">
        <v>0</v>
      </c>
      <c r="C2283" s="1109">
        <v>9.625</v>
      </c>
      <c r="D2283" s="1109">
        <v>8.2810000000000006</v>
      </c>
      <c r="E2283" s="1109">
        <v>64.900000000000006</v>
      </c>
      <c r="F2283" s="1109">
        <v>0</v>
      </c>
      <c r="G2283" s="1110" t="s">
        <v>10833</v>
      </c>
      <c r="H2283" s="1110" t="s">
        <v>4654</v>
      </c>
      <c r="I2283" s="1110" t="s">
        <v>10832</v>
      </c>
      <c r="J2283" s="1109">
        <v>0</v>
      </c>
      <c r="K2283" s="1109">
        <v>0</v>
      </c>
      <c r="L2283" s="1109">
        <v>0</v>
      </c>
      <c r="M2283" s="1109">
        <v>0</v>
      </c>
      <c r="N2283" s="1109">
        <v>0</v>
      </c>
      <c r="O2283" s="1109">
        <v>0</v>
      </c>
      <c r="P2283" s="1109">
        <v>0</v>
      </c>
      <c r="Q2283" s="1109">
        <v>0</v>
      </c>
    </row>
    <row r="2284" spans="1:17">
      <c r="A2284" s="1109">
        <v>17825</v>
      </c>
      <c r="B2284" s="1110" t="s">
        <v>0</v>
      </c>
      <c r="C2284" s="1109">
        <v>9.625</v>
      </c>
      <c r="D2284" s="1109">
        <v>8.2810000000000006</v>
      </c>
      <c r="E2284" s="1109">
        <v>64.900000000000006</v>
      </c>
      <c r="F2284" s="1109">
        <v>0</v>
      </c>
      <c r="G2284" s="1110" t="s">
        <v>10833</v>
      </c>
      <c r="H2284" s="1110" t="s">
        <v>4654</v>
      </c>
      <c r="I2284" s="1110" t="s">
        <v>10839</v>
      </c>
      <c r="J2284" s="1109">
        <v>0</v>
      </c>
      <c r="K2284" s="1109">
        <v>0</v>
      </c>
      <c r="L2284" s="1109">
        <v>0</v>
      </c>
      <c r="M2284" s="1109">
        <v>0</v>
      </c>
      <c r="N2284" s="1109">
        <v>0</v>
      </c>
      <c r="O2284" s="1109">
        <v>0</v>
      </c>
      <c r="P2284" s="1109">
        <v>0</v>
      </c>
      <c r="Q2284" s="1109">
        <v>0</v>
      </c>
    </row>
    <row r="2285" spans="1:17">
      <c r="A2285" s="1109">
        <v>17826</v>
      </c>
      <c r="B2285" s="1110" t="s">
        <v>0</v>
      </c>
      <c r="C2285" s="1109">
        <v>9.625</v>
      </c>
      <c r="D2285" s="1109">
        <v>8.2810000000000006</v>
      </c>
      <c r="E2285" s="1109">
        <v>64.900000000000006</v>
      </c>
      <c r="F2285" s="1109">
        <v>0</v>
      </c>
      <c r="G2285" s="1110" t="s">
        <v>10753</v>
      </c>
      <c r="H2285" s="1110" t="s">
        <v>4654</v>
      </c>
      <c r="I2285" s="1110" t="s">
        <v>10841</v>
      </c>
      <c r="J2285" s="1109">
        <v>0</v>
      </c>
      <c r="K2285" s="1109">
        <v>0</v>
      </c>
      <c r="L2285" s="1109">
        <v>0</v>
      </c>
      <c r="M2285" s="1109">
        <v>0</v>
      </c>
      <c r="N2285" s="1109">
        <v>0</v>
      </c>
      <c r="O2285" s="1109">
        <v>0</v>
      </c>
      <c r="P2285" s="1109">
        <v>0</v>
      </c>
      <c r="Q2285" s="1109">
        <v>0</v>
      </c>
    </row>
    <row r="2286" spans="1:17">
      <c r="A2286" s="1109">
        <v>17827</v>
      </c>
      <c r="B2286" s="1110" t="s">
        <v>0</v>
      </c>
      <c r="C2286" s="1109">
        <v>9.625</v>
      </c>
      <c r="D2286" s="1109">
        <v>8.2810000000000006</v>
      </c>
      <c r="E2286" s="1109">
        <v>64.900000000000006</v>
      </c>
      <c r="F2286" s="1109">
        <v>0</v>
      </c>
      <c r="G2286" s="1110" t="s">
        <v>10753</v>
      </c>
      <c r="H2286" s="1110" t="s">
        <v>4654</v>
      </c>
      <c r="I2286" s="1110" t="s">
        <v>10832</v>
      </c>
      <c r="J2286" s="1109">
        <v>0</v>
      </c>
      <c r="K2286" s="1109">
        <v>0</v>
      </c>
      <c r="L2286" s="1109">
        <v>0</v>
      </c>
      <c r="M2286" s="1109">
        <v>0</v>
      </c>
      <c r="N2286" s="1109">
        <v>0</v>
      </c>
      <c r="O2286" s="1109">
        <v>0</v>
      </c>
      <c r="P2286" s="1109">
        <v>0</v>
      </c>
      <c r="Q2286" s="1109">
        <v>0</v>
      </c>
    </row>
    <row r="2287" spans="1:17">
      <c r="A2287" s="1109">
        <v>17828</v>
      </c>
      <c r="B2287" s="1110" t="s">
        <v>0</v>
      </c>
      <c r="C2287" s="1109">
        <v>9.625</v>
      </c>
      <c r="D2287" s="1109">
        <v>8.2810000000000006</v>
      </c>
      <c r="E2287" s="1109">
        <v>64.900000000000006</v>
      </c>
      <c r="F2287" s="1109">
        <v>0</v>
      </c>
      <c r="G2287" s="1110" t="s">
        <v>10753</v>
      </c>
      <c r="H2287" s="1110" t="s">
        <v>4654</v>
      </c>
      <c r="I2287" s="1110" t="s">
        <v>10839</v>
      </c>
      <c r="J2287" s="1109">
        <v>0</v>
      </c>
      <c r="K2287" s="1109">
        <v>0</v>
      </c>
      <c r="L2287" s="1109">
        <v>0</v>
      </c>
      <c r="M2287" s="1109">
        <v>0</v>
      </c>
      <c r="N2287" s="1109">
        <v>0</v>
      </c>
      <c r="O2287" s="1109">
        <v>0</v>
      </c>
      <c r="P2287" s="1109">
        <v>0</v>
      </c>
      <c r="Q2287" s="1109">
        <v>0</v>
      </c>
    </row>
    <row r="2288" spans="1:17">
      <c r="A2288" s="1109">
        <v>17829</v>
      </c>
      <c r="B2288" s="1110" t="s">
        <v>0</v>
      </c>
      <c r="C2288" s="1109">
        <v>9.625</v>
      </c>
      <c r="D2288" s="1109">
        <v>8.2810000000000006</v>
      </c>
      <c r="E2288" s="1109">
        <v>64.900000000000006</v>
      </c>
      <c r="F2288" s="1109">
        <v>0</v>
      </c>
      <c r="G2288" s="1110" t="s">
        <v>10739</v>
      </c>
      <c r="H2288" s="1110" t="s">
        <v>4654</v>
      </c>
      <c r="I2288" s="1110" t="s">
        <v>10841</v>
      </c>
      <c r="J2288" s="1109">
        <v>0</v>
      </c>
      <c r="K2288" s="1109">
        <v>0</v>
      </c>
      <c r="L2288" s="1109">
        <v>0</v>
      </c>
      <c r="M2288" s="1109">
        <v>0</v>
      </c>
      <c r="N2288" s="1109">
        <v>0</v>
      </c>
      <c r="O2288" s="1109">
        <v>0</v>
      </c>
      <c r="P2288" s="1109">
        <v>0</v>
      </c>
      <c r="Q2288" s="1109">
        <v>0</v>
      </c>
    </row>
    <row r="2289" spans="1:17">
      <c r="A2289" s="1109">
        <v>17830</v>
      </c>
      <c r="B2289" s="1110" t="s">
        <v>0</v>
      </c>
      <c r="C2289" s="1109">
        <v>9.625</v>
      </c>
      <c r="D2289" s="1109">
        <v>8.2810000000000006</v>
      </c>
      <c r="E2289" s="1109">
        <v>64.900000000000006</v>
      </c>
      <c r="F2289" s="1109">
        <v>0</v>
      </c>
      <c r="G2289" s="1110" t="s">
        <v>10739</v>
      </c>
      <c r="H2289" s="1110" t="s">
        <v>4654</v>
      </c>
      <c r="I2289" s="1110" t="s">
        <v>10832</v>
      </c>
      <c r="J2289" s="1109">
        <v>0</v>
      </c>
      <c r="K2289" s="1109">
        <v>0</v>
      </c>
      <c r="L2289" s="1109">
        <v>0</v>
      </c>
      <c r="M2289" s="1109">
        <v>0</v>
      </c>
      <c r="N2289" s="1109">
        <v>0</v>
      </c>
      <c r="O2289" s="1109">
        <v>0</v>
      </c>
      <c r="P2289" s="1109">
        <v>0</v>
      </c>
      <c r="Q2289" s="1109">
        <v>0</v>
      </c>
    </row>
    <row r="2290" spans="1:17">
      <c r="A2290" s="1109">
        <v>17831</v>
      </c>
      <c r="B2290" s="1110" t="s">
        <v>0</v>
      </c>
      <c r="C2290" s="1109">
        <v>9.625</v>
      </c>
      <c r="D2290" s="1109">
        <v>8.2810000000000006</v>
      </c>
      <c r="E2290" s="1109">
        <v>64.900000000000006</v>
      </c>
      <c r="F2290" s="1109">
        <v>0</v>
      </c>
      <c r="G2290" s="1110" t="s">
        <v>10739</v>
      </c>
      <c r="H2290" s="1110" t="s">
        <v>4654</v>
      </c>
      <c r="I2290" s="1110" t="s">
        <v>10839</v>
      </c>
      <c r="J2290" s="1109">
        <v>0</v>
      </c>
      <c r="K2290" s="1109">
        <v>0</v>
      </c>
      <c r="L2290" s="1109">
        <v>0</v>
      </c>
      <c r="M2290" s="1109">
        <v>0</v>
      </c>
      <c r="N2290" s="1109">
        <v>0</v>
      </c>
      <c r="O2290" s="1109">
        <v>0</v>
      </c>
      <c r="P2290" s="1109">
        <v>0</v>
      </c>
      <c r="Q2290" s="1109">
        <v>0</v>
      </c>
    </row>
    <row r="2291" spans="1:17">
      <c r="A2291" s="1109">
        <v>17832</v>
      </c>
      <c r="B2291" s="1110" t="s">
        <v>0</v>
      </c>
      <c r="C2291" s="1109">
        <v>9.625</v>
      </c>
      <c r="D2291" s="1109">
        <v>8.407</v>
      </c>
      <c r="E2291" s="1109">
        <v>59.4</v>
      </c>
      <c r="F2291" s="1109">
        <v>0</v>
      </c>
      <c r="G2291" s="1110" t="s">
        <v>10840</v>
      </c>
      <c r="H2291" s="1110" t="s">
        <v>4654</v>
      </c>
      <c r="I2291" s="1110" t="s">
        <v>10841</v>
      </c>
      <c r="J2291" s="1109">
        <v>0</v>
      </c>
      <c r="K2291" s="1109">
        <v>0</v>
      </c>
      <c r="L2291" s="1109">
        <v>0</v>
      </c>
      <c r="M2291" s="1109">
        <v>0</v>
      </c>
      <c r="N2291" s="1109">
        <v>0</v>
      </c>
      <c r="O2291" s="1109">
        <v>0</v>
      </c>
      <c r="P2291" s="1109">
        <v>0</v>
      </c>
      <c r="Q2291" s="1109">
        <v>0</v>
      </c>
    </row>
    <row r="2292" spans="1:17">
      <c r="A2292" s="1109">
        <v>17833</v>
      </c>
      <c r="B2292" s="1110" t="s">
        <v>0</v>
      </c>
      <c r="C2292" s="1109">
        <v>9.625</v>
      </c>
      <c r="D2292" s="1109">
        <v>8.407</v>
      </c>
      <c r="E2292" s="1109">
        <v>59.4</v>
      </c>
      <c r="F2292" s="1109">
        <v>0</v>
      </c>
      <c r="G2292" s="1110" t="s">
        <v>10840</v>
      </c>
      <c r="H2292" s="1110" t="s">
        <v>4654</v>
      </c>
      <c r="I2292" s="1110" t="s">
        <v>10832</v>
      </c>
      <c r="J2292" s="1109">
        <v>0</v>
      </c>
      <c r="K2292" s="1109">
        <v>0</v>
      </c>
      <c r="L2292" s="1109">
        <v>0</v>
      </c>
      <c r="M2292" s="1109">
        <v>0</v>
      </c>
      <c r="N2292" s="1109">
        <v>0</v>
      </c>
      <c r="O2292" s="1109">
        <v>0</v>
      </c>
      <c r="P2292" s="1109">
        <v>0</v>
      </c>
      <c r="Q2292" s="1109">
        <v>0</v>
      </c>
    </row>
    <row r="2293" spans="1:17">
      <c r="A2293" s="1109">
        <v>17834</v>
      </c>
      <c r="B2293" s="1110" t="s">
        <v>0</v>
      </c>
      <c r="C2293" s="1109">
        <v>9.625</v>
      </c>
      <c r="D2293" s="1109">
        <v>8.407</v>
      </c>
      <c r="E2293" s="1109">
        <v>59.4</v>
      </c>
      <c r="F2293" s="1109">
        <v>0</v>
      </c>
      <c r="G2293" s="1110" t="s">
        <v>10840</v>
      </c>
      <c r="H2293" s="1110" t="s">
        <v>4654</v>
      </c>
      <c r="I2293" s="1110" t="s">
        <v>10839</v>
      </c>
      <c r="J2293" s="1109">
        <v>0</v>
      </c>
      <c r="K2293" s="1109">
        <v>0</v>
      </c>
      <c r="L2293" s="1109">
        <v>0</v>
      </c>
      <c r="M2293" s="1109">
        <v>0</v>
      </c>
      <c r="N2293" s="1109">
        <v>0</v>
      </c>
      <c r="O2293" s="1109">
        <v>0</v>
      </c>
      <c r="P2293" s="1109">
        <v>0</v>
      </c>
      <c r="Q2293" s="1109">
        <v>0</v>
      </c>
    </row>
    <row r="2294" spans="1:17">
      <c r="A2294" s="1109">
        <v>17835</v>
      </c>
      <c r="B2294" s="1110" t="s">
        <v>0</v>
      </c>
      <c r="C2294" s="1109">
        <v>9.625</v>
      </c>
      <c r="D2294" s="1109">
        <v>8.407</v>
      </c>
      <c r="E2294" s="1109">
        <v>59.4</v>
      </c>
      <c r="F2294" s="1109">
        <v>0</v>
      </c>
      <c r="G2294" s="1110" t="s">
        <v>10842</v>
      </c>
      <c r="H2294" s="1110" t="s">
        <v>4654</v>
      </c>
      <c r="I2294" s="1110" t="s">
        <v>10841</v>
      </c>
      <c r="J2294" s="1109">
        <v>0</v>
      </c>
      <c r="K2294" s="1109">
        <v>0</v>
      </c>
      <c r="L2294" s="1109">
        <v>0</v>
      </c>
      <c r="M2294" s="1109">
        <v>0</v>
      </c>
      <c r="N2294" s="1109">
        <v>0</v>
      </c>
      <c r="O2294" s="1109">
        <v>0</v>
      </c>
      <c r="P2294" s="1109">
        <v>0</v>
      </c>
      <c r="Q2294" s="1109">
        <v>0</v>
      </c>
    </row>
    <row r="2295" spans="1:17">
      <c r="A2295" s="1109">
        <v>17836</v>
      </c>
      <c r="B2295" s="1110" t="s">
        <v>0</v>
      </c>
      <c r="C2295" s="1109">
        <v>9.625</v>
      </c>
      <c r="D2295" s="1109">
        <v>8.407</v>
      </c>
      <c r="E2295" s="1109">
        <v>59.4</v>
      </c>
      <c r="F2295" s="1109">
        <v>0</v>
      </c>
      <c r="G2295" s="1110" t="s">
        <v>10842</v>
      </c>
      <c r="H2295" s="1110" t="s">
        <v>4654</v>
      </c>
      <c r="I2295" s="1110" t="s">
        <v>10832</v>
      </c>
      <c r="J2295" s="1109">
        <v>0</v>
      </c>
      <c r="K2295" s="1109">
        <v>0</v>
      </c>
      <c r="L2295" s="1109">
        <v>0</v>
      </c>
      <c r="M2295" s="1109">
        <v>0</v>
      </c>
      <c r="N2295" s="1109">
        <v>0</v>
      </c>
      <c r="O2295" s="1109">
        <v>0</v>
      </c>
      <c r="P2295" s="1109">
        <v>0</v>
      </c>
      <c r="Q2295" s="1109">
        <v>0</v>
      </c>
    </row>
    <row r="2296" spans="1:17">
      <c r="A2296" s="1109">
        <v>17837</v>
      </c>
      <c r="B2296" s="1110" t="s">
        <v>0</v>
      </c>
      <c r="C2296" s="1109">
        <v>9.625</v>
      </c>
      <c r="D2296" s="1109">
        <v>8.407</v>
      </c>
      <c r="E2296" s="1109">
        <v>59.4</v>
      </c>
      <c r="F2296" s="1109">
        <v>0</v>
      </c>
      <c r="G2296" s="1110" t="s">
        <v>10842</v>
      </c>
      <c r="H2296" s="1110" t="s">
        <v>4654</v>
      </c>
      <c r="I2296" s="1110" t="s">
        <v>10839</v>
      </c>
      <c r="J2296" s="1109">
        <v>0</v>
      </c>
      <c r="K2296" s="1109">
        <v>0</v>
      </c>
      <c r="L2296" s="1109">
        <v>0</v>
      </c>
      <c r="M2296" s="1109">
        <v>0</v>
      </c>
      <c r="N2296" s="1109">
        <v>0</v>
      </c>
      <c r="O2296" s="1109">
        <v>0</v>
      </c>
      <c r="P2296" s="1109">
        <v>0</v>
      </c>
      <c r="Q2296" s="1109">
        <v>0</v>
      </c>
    </row>
    <row r="2297" spans="1:17">
      <c r="A2297" s="1109">
        <v>17838</v>
      </c>
      <c r="B2297" s="1110" t="s">
        <v>0</v>
      </c>
      <c r="C2297" s="1109">
        <v>9.625</v>
      </c>
      <c r="D2297" s="1109">
        <v>8.407</v>
      </c>
      <c r="E2297" s="1109">
        <v>59.4</v>
      </c>
      <c r="F2297" s="1109">
        <v>0</v>
      </c>
      <c r="G2297" s="1110" t="s">
        <v>10784</v>
      </c>
      <c r="H2297" s="1110" t="s">
        <v>4654</v>
      </c>
      <c r="I2297" s="1110" t="s">
        <v>10841</v>
      </c>
      <c r="J2297" s="1109">
        <v>0</v>
      </c>
      <c r="K2297" s="1109">
        <v>0</v>
      </c>
      <c r="L2297" s="1109">
        <v>0</v>
      </c>
      <c r="M2297" s="1109">
        <v>0</v>
      </c>
      <c r="N2297" s="1109">
        <v>0</v>
      </c>
      <c r="O2297" s="1109">
        <v>0</v>
      </c>
      <c r="P2297" s="1109">
        <v>0</v>
      </c>
      <c r="Q2297" s="1109">
        <v>0</v>
      </c>
    </row>
    <row r="2298" spans="1:17">
      <c r="A2298" s="1109">
        <v>17839</v>
      </c>
      <c r="B2298" s="1110" t="s">
        <v>0</v>
      </c>
      <c r="C2298" s="1109">
        <v>9.625</v>
      </c>
      <c r="D2298" s="1109">
        <v>8.407</v>
      </c>
      <c r="E2298" s="1109">
        <v>59.4</v>
      </c>
      <c r="F2298" s="1109">
        <v>0</v>
      </c>
      <c r="G2298" s="1110" t="s">
        <v>10784</v>
      </c>
      <c r="H2298" s="1110" t="s">
        <v>4654</v>
      </c>
      <c r="I2298" s="1110" t="s">
        <v>10832</v>
      </c>
      <c r="J2298" s="1109">
        <v>0</v>
      </c>
      <c r="K2298" s="1109">
        <v>0</v>
      </c>
      <c r="L2298" s="1109">
        <v>0</v>
      </c>
      <c r="M2298" s="1109">
        <v>0</v>
      </c>
      <c r="N2298" s="1109">
        <v>0</v>
      </c>
      <c r="O2298" s="1109">
        <v>0</v>
      </c>
      <c r="P2298" s="1109">
        <v>0</v>
      </c>
      <c r="Q2298" s="1109">
        <v>0</v>
      </c>
    </row>
    <row r="2299" spans="1:17">
      <c r="A2299" s="1109">
        <v>17840</v>
      </c>
      <c r="B2299" s="1110" t="s">
        <v>0</v>
      </c>
      <c r="C2299" s="1109">
        <v>9.625</v>
      </c>
      <c r="D2299" s="1109">
        <v>8.407</v>
      </c>
      <c r="E2299" s="1109">
        <v>59.4</v>
      </c>
      <c r="F2299" s="1109">
        <v>0</v>
      </c>
      <c r="G2299" s="1110" t="s">
        <v>10784</v>
      </c>
      <c r="H2299" s="1110" t="s">
        <v>4654</v>
      </c>
      <c r="I2299" s="1110" t="s">
        <v>10839</v>
      </c>
      <c r="J2299" s="1109">
        <v>0</v>
      </c>
      <c r="K2299" s="1109">
        <v>0</v>
      </c>
      <c r="L2299" s="1109">
        <v>0</v>
      </c>
      <c r="M2299" s="1109">
        <v>0</v>
      </c>
      <c r="N2299" s="1109">
        <v>0</v>
      </c>
      <c r="O2299" s="1109">
        <v>0</v>
      </c>
      <c r="P2299" s="1109">
        <v>0</v>
      </c>
      <c r="Q2299" s="1109">
        <v>0</v>
      </c>
    </row>
    <row r="2300" spans="1:17">
      <c r="A2300" s="1109">
        <v>17841</v>
      </c>
      <c r="B2300" s="1110" t="s">
        <v>0</v>
      </c>
      <c r="C2300" s="1109">
        <v>9.625</v>
      </c>
      <c r="D2300" s="1109">
        <v>8.407</v>
      </c>
      <c r="E2300" s="1109">
        <v>59.4</v>
      </c>
      <c r="F2300" s="1109">
        <v>0</v>
      </c>
      <c r="G2300" s="1110" t="s">
        <v>10741</v>
      </c>
      <c r="H2300" s="1110" t="s">
        <v>4654</v>
      </c>
      <c r="I2300" s="1110" t="s">
        <v>10841</v>
      </c>
      <c r="J2300" s="1109">
        <v>0</v>
      </c>
      <c r="K2300" s="1109">
        <v>0</v>
      </c>
      <c r="L2300" s="1109">
        <v>0</v>
      </c>
      <c r="M2300" s="1109">
        <v>0</v>
      </c>
      <c r="N2300" s="1109">
        <v>0</v>
      </c>
      <c r="O2300" s="1109">
        <v>0</v>
      </c>
      <c r="P2300" s="1109">
        <v>0</v>
      </c>
      <c r="Q2300" s="1109">
        <v>0</v>
      </c>
    </row>
    <row r="2301" spans="1:17">
      <c r="A2301" s="1109">
        <v>17842</v>
      </c>
      <c r="B2301" s="1110" t="s">
        <v>0</v>
      </c>
      <c r="C2301" s="1109">
        <v>9.625</v>
      </c>
      <c r="D2301" s="1109">
        <v>8.407</v>
      </c>
      <c r="E2301" s="1109">
        <v>59.4</v>
      </c>
      <c r="F2301" s="1109">
        <v>0</v>
      </c>
      <c r="G2301" s="1110" t="s">
        <v>10741</v>
      </c>
      <c r="H2301" s="1110" t="s">
        <v>4654</v>
      </c>
      <c r="I2301" s="1110" t="s">
        <v>10832</v>
      </c>
      <c r="J2301" s="1109">
        <v>0</v>
      </c>
      <c r="K2301" s="1109">
        <v>0</v>
      </c>
      <c r="L2301" s="1109">
        <v>0</v>
      </c>
      <c r="M2301" s="1109">
        <v>0</v>
      </c>
      <c r="N2301" s="1109">
        <v>0</v>
      </c>
      <c r="O2301" s="1109">
        <v>0</v>
      </c>
      <c r="P2301" s="1109">
        <v>0</v>
      </c>
      <c r="Q2301" s="1109">
        <v>0</v>
      </c>
    </row>
    <row r="2302" spans="1:17">
      <c r="A2302" s="1109">
        <v>17843</v>
      </c>
      <c r="B2302" s="1110" t="s">
        <v>0</v>
      </c>
      <c r="C2302" s="1109">
        <v>9.625</v>
      </c>
      <c r="D2302" s="1109">
        <v>8.407</v>
      </c>
      <c r="E2302" s="1109">
        <v>59.4</v>
      </c>
      <c r="F2302" s="1109">
        <v>0</v>
      </c>
      <c r="G2302" s="1110" t="s">
        <v>10741</v>
      </c>
      <c r="H2302" s="1110" t="s">
        <v>4654</v>
      </c>
      <c r="I2302" s="1110" t="s">
        <v>10839</v>
      </c>
      <c r="J2302" s="1109">
        <v>0</v>
      </c>
      <c r="K2302" s="1109">
        <v>0</v>
      </c>
      <c r="L2302" s="1109">
        <v>0</v>
      </c>
      <c r="M2302" s="1109">
        <v>0</v>
      </c>
      <c r="N2302" s="1109">
        <v>0</v>
      </c>
      <c r="O2302" s="1109">
        <v>0</v>
      </c>
      <c r="P2302" s="1109">
        <v>0</v>
      </c>
      <c r="Q2302" s="1109">
        <v>0</v>
      </c>
    </row>
    <row r="2303" spans="1:17">
      <c r="A2303" s="1109">
        <v>17844</v>
      </c>
      <c r="B2303" s="1110" t="s">
        <v>0</v>
      </c>
      <c r="C2303" s="1109">
        <v>9.625</v>
      </c>
      <c r="D2303" s="1109">
        <v>8.407</v>
      </c>
      <c r="E2303" s="1109">
        <v>59.4</v>
      </c>
      <c r="F2303" s="1109">
        <v>0</v>
      </c>
      <c r="G2303" s="1110" t="s">
        <v>10833</v>
      </c>
      <c r="H2303" s="1110" t="s">
        <v>4654</v>
      </c>
      <c r="I2303" s="1110" t="s">
        <v>10841</v>
      </c>
      <c r="J2303" s="1109">
        <v>0</v>
      </c>
      <c r="K2303" s="1109">
        <v>0</v>
      </c>
      <c r="L2303" s="1109">
        <v>0</v>
      </c>
      <c r="M2303" s="1109">
        <v>0</v>
      </c>
      <c r="N2303" s="1109">
        <v>0</v>
      </c>
      <c r="O2303" s="1109">
        <v>0</v>
      </c>
      <c r="P2303" s="1109">
        <v>0</v>
      </c>
      <c r="Q2303" s="1109">
        <v>0</v>
      </c>
    </row>
    <row r="2304" spans="1:17">
      <c r="A2304" s="1109">
        <v>17845</v>
      </c>
      <c r="B2304" s="1110" t="s">
        <v>0</v>
      </c>
      <c r="C2304" s="1109">
        <v>9.625</v>
      </c>
      <c r="D2304" s="1109">
        <v>8.407</v>
      </c>
      <c r="E2304" s="1109">
        <v>59.4</v>
      </c>
      <c r="F2304" s="1109">
        <v>0</v>
      </c>
      <c r="G2304" s="1110" t="s">
        <v>10833</v>
      </c>
      <c r="H2304" s="1110" t="s">
        <v>4654</v>
      </c>
      <c r="I2304" s="1110" t="s">
        <v>10832</v>
      </c>
      <c r="J2304" s="1109">
        <v>0</v>
      </c>
      <c r="K2304" s="1109">
        <v>0</v>
      </c>
      <c r="L2304" s="1109">
        <v>0</v>
      </c>
      <c r="M2304" s="1109">
        <v>0</v>
      </c>
      <c r="N2304" s="1109">
        <v>0</v>
      </c>
      <c r="O2304" s="1109">
        <v>0</v>
      </c>
      <c r="P2304" s="1109">
        <v>0</v>
      </c>
      <c r="Q2304" s="1109">
        <v>0</v>
      </c>
    </row>
    <row r="2305" spans="1:17">
      <c r="A2305" s="1109">
        <v>17846</v>
      </c>
      <c r="B2305" s="1110" t="s">
        <v>0</v>
      </c>
      <c r="C2305" s="1109">
        <v>9.625</v>
      </c>
      <c r="D2305" s="1109">
        <v>8.407</v>
      </c>
      <c r="E2305" s="1109">
        <v>59.4</v>
      </c>
      <c r="F2305" s="1109">
        <v>0</v>
      </c>
      <c r="G2305" s="1110" t="s">
        <v>10833</v>
      </c>
      <c r="H2305" s="1110" t="s">
        <v>4654</v>
      </c>
      <c r="I2305" s="1110" t="s">
        <v>10839</v>
      </c>
      <c r="J2305" s="1109">
        <v>0</v>
      </c>
      <c r="K2305" s="1109">
        <v>0</v>
      </c>
      <c r="L2305" s="1109">
        <v>0</v>
      </c>
      <c r="M2305" s="1109">
        <v>0</v>
      </c>
      <c r="N2305" s="1109">
        <v>0</v>
      </c>
      <c r="O2305" s="1109">
        <v>0</v>
      </c>
      <c r="P2305" s="1109">
        <v>0</v>
      </c>
      <c r="Q2305" s="1109">
        <v>0</v>
      </c>
    </row>
    <row r="2306" spans="1:17">
      <c r="A2306" s="1109">
        <v>17847</v>
      </c>
      <c r="B2306" s="1110" t="s">
        <v>0</v>
      </c>
      <c r="C2306" s="1109">
        <v>9.625</v>
      </c>
      <c r="D2306" s="1109">
        <v>8.407</v>
      </c>
      <c r="E2306" s="1109">
        <v>59.4</v>
      </c>
      <c r="F2306" s="1109">
        <v>0</v>
      </c>
      <c r="G2306" s="1110" t="s">
        <v>10753</v>
      </c>
      <c r="H2306" s="1110" t="s">
        <v>4654</v>
      </c>
      <c r="I2306" s="1110" t="s">
        <v>10841</v>
      </c>
      <c r="J2306" s="1109">
        <v>0</v>
      </c>
      <c r="K2306" s="1109">
        <v>0</v>
      </c>
      <c r="L2306" s="1109">
        <v>0</v>
      </c>
      <c r="M2306" s="1109">
        <v>0</v>
      </c>
      <c r="N2306" s="1109">
        <v>0</v>
      </c>
      <c r="O2306" s="1109">
        <v>0</v>
      </c>
      <c r="P2306" s="1109">
        <v>0</v>
      </c>
      <c r="Q2306" s="1109">
        <v>0</v>
      </c>
    </row>
    <row r="2307" spans="1:17">
      <c r="A2307" s="1109">
        <v>17848</v>
      </c>
      <c r="B2307" s="1110" t="s">
        <v>0</v>
      </c>
      <c r="C2307" s="1109">
        <v>9.625</v>
      </c>
      <c r="D2307" s="1109">
        <v>8.407</v>
      </c>
      <c r="E2307" s="1109">
        <v>59.4</v>
      </c>
      <c r="F2307" s="1109">
        <v>0</v>
      </c>
      <c r="G2307" s="1110" t="s">
        <v>10753</v>
      </c>
      <c r="H2307" s="1110" t="s">
        <v>4654</v>
      </c>
      <c r="I2307" s="1110" t="s">
        <v>10832</v>
      </c>
      <c r="J2307" s="1109">
        <v>0</v>
      </c>
      <c r="K2307" s="1109">
        <v>0</v>
      </c>
      <c r="L2307" s="1109">
        <v>0</v>
      </c>
      <c r="M2307" s="1109">
        <v>0</v>
      </c>
      <c r="N2307" s="1109">
        <v>0</v>
      </c>
      <c r="O2307" s="1109">
        <v>0</v>
      </c>
      <c r="P2307" s="1109">
        <v>0</v>
      </c>
      <c r="Q2307" s="1109">
        <v>0</v>
      </c>
    </row>
    <row r="2308" spans="1:17">
      <c r="A2308" s="1109">
        <v>17849</v>
      </c>
      <c r="B2308" s="1110" t="s">
        <v>0</v>
      </c>
      <c r="C2308" s="1109">
        <v>9.625</v>
      </c>
      <c r="D2308" s="1109">
        <v>8.407</v>
      </c>
      <c r="E2308" s="1109">
        <v>59.4</v>
      </c>
      <c r="F2308" s="1109">
        <v>0</v>
      </c>
      <c r="G2308" s="1110" t="s">
        <v>10753</v>
      </c>
      <c r="H2308" s="1110" t="s">
        <v>4654</v>
      </c>
      <c r="I2308" s="1110" t="s">
        <v>10839</v>
      </c>
      <c r="J2308" s="1109">
        <v>0</v>
      </c>
      <c r="K2308" s="1109">
        <v>0</v>
      </c>
      <c r="L2308" s="1109">
        <v>0</v>
      </c>
      <c r="M2308" s="1109">
        <v>0</v>
      </c>
      <c r="N2308" s="1109">
        <v>0</v>
      </c>
      <c r="O2308" s="1109">
        <v>0</v>
      </c>
      <c r="P2308" s="1109">
        <v>0</v>
      </c>
      <c r="Q2308" s="1109">
        <v>0</v>
      </c>
    </row>
    <row r="2309" spans="1:17">
      <c r="A2309" s="1109">
        <v>17850</v>
      </c>
      <c r="B2309" s="1110" t="s">
        <v>0</v>
      </c>
      <c r="C2309" s="1109">
        <v>9.625</v>
      </c>
      <c r="D2309" s="1109">
        <v>8.407</v>
      </c>
      <c r="E2309" s="1109">
        <v>59.4</v>
      </c>
      <c r="F2309" s="1109">
        <v>0</v>
      </c>
      <c r="G2309" s="1110" t="s">
        <v>10739</v>
      </c>
      <c r="H2309" s="1110" t="s">
        <v>4654</v>
      </c>
      <c r="I2309" s="1110" t="s">
        <v>10841</v>
      </c>
      <c r="J2309" s="1109">
        <v>0</v>
      </c>
      <c r="K2309" s="1109">
        <v>0</v>
      </c>
      <c r="L2309" s="1109">
        <v>0</v>
      </c>
      <c r="M2309" s="1109">
        <v>0</v>
      </c>
      <c r="N2309" s="1109">
        <v>0</v>
      </c>
      <c r="O2309" s="1109">
        <v>0</v>
      </c>
      <c r="P2309" s="1109">
        <v>0</v>
      </c>
      <c r="Q2309" s="1109">
        <v>0</v>
      </c>
    </row>
    <row r="2310" spans="1:17">
      <c r="A2310" s="1109">
        <v>17851</v>
      </c>
      <c r="B2310" s="1110" t="s">
        <v>0</v>
      </c>
      <c r="C2310" s="1109">
        <v>9.625</v>
      </c>
      <c r="D2310" s="1109">
        <v>8.407</v>
      </c>
      <c r="E2310" s="1109">
        <v>59.4</v>
      </c>
      <c r="F2310" s="1109">
        <v>0</v>
      </c>
      <c r="G2310" s="1110" t="s">
        <v>10739</v>
      </c>
      <c r="H2310" s="1110" t="s">
        <v>4654</v>
      </c>
      <c r="I2310" s="1110" t="s">
        <v>10832</v>
      </c>
      <c r="J2310" s="1109">
        <v>0</v>
      </c>
      <c r="K2310" s="1109">
        <v>0</v>
      </c>
      <c r="L2310" s="1109">
        <v>0</v>
      </c>
      <c r="M2310" s="1109">
        <v>0</v>
      </c>
      <c r="N2310" s="1109">
        <v>0</v>
      </c>
      <c r="O2310" s="1109">
        <v>0</v>
      </c>
      <c r="P2310" s="1109">
        <v>0</v>
      </c>
      <c r="Q2310" s="1109">
        <v>0</v>
      </c>
    </row>
    <row r="2311" spans="1:17">
      <c r="A2311" s="1109">
        <v>17852</v>
      </c>
      <c r="B2311" s="1110" t="s">
        <v>0</v>
      </c>
      <c r="C2311" s="1109">
        <v>9.625</v>
      </c>
      <c r="D2311" s="1109">
        <v>8.407</v>
      </c>
      <c r="E2311" s="1109">
        <v>59.4</v>
      </c>
      <c r="F2311" s="1109">
        <v>0</v>
      </c>
      <c r="G2311" s="1110" t="s">
        <v>10739</v>
      </c>
      <c r="H2311" s="1110" t="s">
        <v>4654</v>
      </c>
      <c r="I2311" s="1110" t="s">
        <v>10839</v>
      </c>
      <c r="J2311" s="1109">
        <v>0</v>
      </c>
      <c r="K2311" s="1109">
        <v>0</v>
      </c>
      <c r="L2311" s="1109">
        <v>0</v>
      </c>
      <c r="M2311" s="1109">
        <v>0</v>
      </c>
      <c r="N2311" s="1109">
        <v>0</v>
      </c>
      <c r="O2311" s="1109">
        <v>0</v>
      </c>
      <c r="P2311" s="1109">
        <v>0</v>
      </c>
      <c r="Q2311" s="1109">
        <v>0</v>
      </c>
    </row>
    <row r="2312" spans="1:17">
      <c r="A2312" s="1109">
        <v>17853</v>
      </c>
      <c r="B2312" s="1110" t="s">
        <v>0</v>
      </c>
      <c r="C2312" s="1109">
        <v>9.625</v>
      </c>
      <c r="D2312" s="1109">
        <v>8.4350000000000005</v>
      </c>
      <c r="E2312" s="1109">
        <v>58.4</v>
      </c>
      <c r="F2312" s="1109">
        <v>0</v>
      </c>
      <c r="G2312" s="1110" t="s">
        <v>10842</v>
      </c>
      <c r="H2312" s="1110" t="s">
        <v>4654</v>
      </c>
      <c r="I2312" s="1110" t="s">
        <v>10841</v>
      </c>
      <c r="J2312" s="1109">
        <v>0</v>
      </c>
      <c r="K2312" s="1109">
        <v>0</v>
      </c>
      <c r="L2312" s="1109">
        <v>0</v>
      </c>
      <c r="M2312" s="1109">
        <v>0</v>
      </c>
      <c r="N2312" s="1109">
        <v>0</v>
      </c>
      <c r="O2312" s="1109">
        <v>0</v>
      </c>
      <c r="P2312" s="1109">
        <v>0</v>
      </c>
      <c r="Q2312" s="1109">
        <v>0</v>
      </c>
    </row>
    <row r="2313" spans="1:17">
      <c r="A2313" s="1109">
        <v>17854</v>
      </c>
      <c r="B2313" s="1110" t="s">
        <v>0</v>
      </c>
      <c r="C2313" s="1109">
        <v>9.625</v>
      </c>
      <c r="D2313" s="1109">
        <v>8.4350000000000005</v>
      </c>
      <c r="E2313" s="1109">
        <v>58.4</v>
      </c>
      <c r="F2313" s="1109">
        <v>0</v>
      </c>
      <c r="G2313" s="1110" t="s">
        <v>10842</v>
      </c>
      <c r="H2313" s="1110" t="s">
        <v>4654</v>
      </c>
      <c r="I2313" s="1110" t="s">
        <v>10760</v>
      </c>
      <c r="J2313" s="1109">
        <v>0</v>
      </c>
      <c r="K2313" s="1109">
        <v>0</v>
      </c>
      <c r="L2313" s="1109">
        <v>0</v>
      </c>
      <c r="M2313" s="1109">
        <v>0</v>
      </c>
      <c r="N2313" s="1109">
        <v>0</v>
      </c>
      <c r="O2313" s="1109">
        <v>0</v>
      </c>
      <c r="P2313" s="1109">
        <v>0</v>
      </c>
      <c r="Q2313" s="1109">
        <v>0</v>
      </c>
    </row>
    <row r="2314" spans="1:17">
      <c r="A2314" s="1109">
        <v>17855</v>
      </c>
      <c r="B2314" s="1110" t="s">
        <v>0</v>
      </c>
      <c r="C2314" s="1109">
        <v>9.625</v>
      </c>
      <c r="D2314" s="1109">
        <v>8.4350000000000005</v>
      </c>
      <c r="E2314" s="1109">
        <v>58.4</v>
      </c>
      <c r="F2314" s="1109">
        <v>0</v>
      </c>
      <c r="G2314" s="1110" t="s">
        <v>10842</v>
      </c>
      <c r="H2314" s="1110" t="s">
        <v>4654</v>
      </c>
      <c r="I2314" s="1110" t="s">
        <v>10736</v>
      </c>
      <c r="J2314" s="1109">
        <v>0</v>
      </c>
      <c r="K2314" s="1109">
        <v>0</v>
      </c>
      <c r="L2314" s="1109">
        <v>0</v>
      </c>
      <c r="M2314" s="1109">
        <v>0</v>
      </c>
      <c r="N2314" s="1109">
        <v>0</v>
      </c>
      <c r="O2314" s="1109">
        <v>0</v>
      </c>
      <c r="P2314" s="1109">
        <v>0</v>
      </c>
      <c r="Q2314" s="1109">
        <v>0</v>
      </c>
    </row>
    <row r="2315" spans="1:17">
      <c r="A2315" s="1109">
        <v>17856</v>
      </c>
      <c r="B2315" s="1110" t="s">
        <v>0</v>
      </c>
      <c r="C2315" s="1109">
        <v>9.625</v>
      </c>
      <c r="D2315" s="1109">
        <v>8.4350000000000005</v>
      </c>
      <c r="E2315" s="1109">
        <v>58.4</v>
      </c>
      <c r="F2315" s="1109">
        <v>0</v>
      </c>
      <c r="G2315" s="1110" t="s">
        <v>10842</v>
      </c>
      <c r="H2315" s="1110" t="s">
        <v>4654</v>
      </c>
      <c r="I2315" s="1110" t="s">
        <v>10832</v>
      </c>
      <c r="J2315" s="1109">
        <v>0</v>
      </c>
      <c r="K2315" s="1109">
        <v>0</v>
      </c>
      <c r="L2315" s="1109">
        <v>0</v>
      </c>
      <c r="M2315" s="1109">
        <v>0</v>
      </c>
      <c r="N2315" s="1109">
        <v>0</v>
      </c>
      <c r="O2315" s="1109">
        <v>0</v>
      </c>
      <c r="P2315" s="1109">
        <v>0</v>
      </c>
      <c r="Q2315" s="1109">
        <v>0</v>
      </c>
    </row>
    <row r="2316" spans="1:17">
      <c r="A2316" s="1109">
        <v>17857</v>
      </c>
      <c r="B2316" s="1110" t="s">
        <v>0</v>
      </c>
      <c r="C2316" s="1109">
        <v>9.625</v>
      </c>
      <c r="D2316" s="1109">
        <v>8.4350000000000005</v>
      </c>
      <c r="E2316" s="1109">
        <v>58.4</v>
      </c>
      <c r="F2316" s="1109">
        <v>0</v>
      </c>
      <c r="G2316" s="1110" t="s">
        <v>10842</v>
      </c>
      <c r="H2316" s="1110" t="s">
        <v>4654</v>
      </c>
      <c r="I2316" s="1110" t="s">
        <v>10839</v>
      </c>
      <c r="J2316" s="1109">
        <v>0</v>
      </c>
      <c r="K2316" s="1109">
        <v>0</v>
      </c>
      <c r="L2316" s="1109">
        <v>0</v>
      </c>
      <c r="M2316" s="1109">
        <v>0</v>
      </c>
      <c r="N2316" s="1109">
        <v>0</v>
      </c>
      <c r="O2316" s="1109">
        <v>0</v>
      </c>
      <c r="P2316" s="1109">
        <v>0</v>
      </c>
      <c r="Q2316" s="1109">
        <v>0</v>
      </c>
    </row>
    <row r="2317" spans="1:17">
      <c r="A2317" s="1109">
        <v>17858</v>
      </c>
      <c r="B2317" s="1110" t="s">
        <v>0</v>
      </c>
      <c r="C2317" s="1109">
        <v>9.625</v>
      </c>
      <c r="D2317" s="1109">
        <v>8.4350000000000005</v>
      </c>
      <c r="E2317" s="1109">
        <v>58.4</v>
      </c>
      <c r="F2317" s="1109">
        <v>0</v>
      </c>
      <c r="G2317" s="1110" t="s">
        <v>10784</v>
      </c>
      <c r="H2317" s="1110" t="s">
        <v>4654</v>
      </c>
      <c r="I2317" s="1110" t="s">
        <v>10841</v>
      </c>
      <c r="J2317" s="1109">
        <v>0</v>
      </c>
      <c r="K2317" s="1109">
        <v>0</v>
      </c>
      <c r="L2317" s="1109">
        <v>0</v>
      </c>
      <c r="M2317" s="1109">
        <v>0</v>
      </c>
      <c r="N2317" s="1109">
        <v>0</v>
      </c>
      <c r="O2317" s="1109">
        <v>0</v>
      </c>
      <c r="P2317" s="1109">
        <v>0</v>
      </c>
      <c r="Q2317" s="1109">
        <v>0</v>
      </c>
    </row>
    <row r="2318" spans="1:17">
      <c r="A2318" s="1109">
        <v>17859</v>
      </c>
      <c r="B2318" s="1110" t="s">
        <v>0</v>
      </c>
      <c r="C2318" s="1109">
        <v>9.625</v>
      </c>
      <c r="D2318" s="1109">
        <v>8.4350000000000005</v>
      </c>
      <c r="E2318" s="1109">
        <v>58.4</v>
      </c>
      <c r="F2318" s="1109">
        <v>0</v>
      </c>
      <c r="G2318" s="1110" t="s">
        <v>10784</v>
      </c>
      <c r="H2318" s="1110" t="s">
        <v>4654</v>
      </c>
      <c r="I2318" s="1110" t="s">
        <v>10760</v>
      </c>
      <c r="J2318" s="1109">
        <v>0</v>
      </c>
      <c r="K2318" s="1109">
        <v>0</v>
      </c>
      <c r="L2318" s="1109">
        <v>0</v>
      </c>
      <c r="M2318" s="1109">
        <v>0</v>
      </c>
      <c r="N2318" s="1109">
        <v>0</v>
      </c>
      <c r="O2318" s="1109">
        <v>0</v>
      </c>
      <c r="P2318" s="1109">
        <v>0</v>
      </c>
      <c r="Q2318" s="1109">
        <v>0</v>
      </c>
    </row>
    <row r="2319" spans="1:17">
      <c r="A2319" s="1109">
        <v>17860</v>
      </c>
      <c r="B2319" s="1110" t="s">
        <v>0</v>
      </c>
      <c r="C2319" s="1109">
        <v>9.625</v>
      </c>
      <c r="D2319" s="1109">
        <v>8.4350000000000005</v>
      </c>
      <c r="E2319" s="1109">
        <v>58.4</v>
      </c>
      <c r="F2319" s="1109">
        <v>0</v>
      </c>
      <c r="G2319" s="1110" t="s">
        <v>10784</v>
      </c>
      <c r="H2319" s="1110" t="s">
        <v>4654</v>
      </c>
      <c r="I2319" s="1110" t="s">
        <v>10736</v>
      </c>
      <c r="J2319" s="1109">
        <v>0</v>
      </c>
      <c r="K2319" s="1109">
        <v>0</v>
      </c>
      <c r="L2319" s="1109">
        <v>0</v>
      </c>
      <c r="M2319" s="1109">
        <v>0</v>
      </c>
      <c r="N2319" s="1109">
        <v>0</v>
      </c>
      <c r="O2319" s="1109">
        <v>0</v>
      </c>
      <c r="P2319" s="1109">
        <v>0</v>
      </c>
      <c r="Q2319" s="1109">
        <v>0</v>
      </c>
    </row>
    <row r="2320" spans="1:17">
      <c r="A2320" s="1109">
        <v>17861</v>
      </c>
      <c r="B2320" s="1110" t="s">
        <v>0</v>
      </c>
      <c r="C2320" s="1109">
        <v>9.625</v>
      </c>
      <c r="D2320" s="1109">
        <v>8.4350000000000005</v>
      </c>
      <c r="E2320" s="1109">
        <v>58.4</v>
      </c>
      <c r="F2320" s="1109">
        <v>0</v>
      </c>
      <c r="G2320" s="1110" t="s">
        <v>10784</v>
      </c>
      <c r="H2320" s="1110" t="s">
        <v>4654</v>
      </c>
      <c r="I2320" s="1110" t="s">
        <v>10832</v>
      </c>
      <c r="J2320" s="1109">
        <v>0</v>
      </c>
      <c r="K2320" s="1109">
        <v>0</v>
      </c>
      <c r="L2320" s="1109">
        <v>0</v>
      </c>
      <c r="M2320" s="1109">
        <v>0</v>
      </c>
      <c r="N2320" s="1109">
        <v>0</v>
      </c>
      <c r="O2320" s="1109">
        <v>0</v>
      </c>
      <c r="P2320" s="1109">
        <v>0</v>
      </c>
      <c r="Q2320" s="1109">
        <v>0</v>
      </c>
    </row>
    <row r="2321" spans="1:17">
      <c r="A2321" s="1109">
        <v>17862</v>
      </c>
      <c r="B2321" s="1110" t="s">
        <v>0</v>
      </c>
      <c r="C2321" s="1109">
        <v>9.625</v>
      </c>
      <c r="D2321" s="1109">
        <v>8.4350000000000005</v>
      </c>
      <c r="E2321" s="1109">
        <v>58.4</v>
      </c>
      <c r="F2321" s="1109">
        <v>0</v>
      </c>
      <c r="G2321" s="1110" t="s">
        <v>10784</v>
      </c>
      <c r="H2321" s="1110" t="s">
        <v>4654</v>
      </c>
      <c r="I2321" s="1110" t="s">
        <v>10839</v>
      </c>
      <c r="J2321" s="1109">
        <v>0</v>
      </c>
      <c r="K2321" s="1109">
        <v>0</v>
      </c>
      <c r="L2321" s="1109">
        <v>0</v>
      </c>
      <c r="M2321" s="1109">
        <v>0</v>
      </c>
      <c r="N2321" s="1109">
        <v>0</v>
      </c>
      <c r="O2321" s="1109">
        <v>0</v>
      </c>
      <c r="P2321" s="1109">
        <v>0</v>
      </c>
      <c r="Q2321" s="1109">
        <v>0</v>
      </c>
    </row>
    <row r="2322" spans="1:17">
      <c r="A2322" s="1109">
        <v>17863</v>
      </c>
      <c r="B2322" s="1110" t="s">
        <v>0</v>
      </c>
      <c r="C2322" s="1109">
        <v>9.625</v>
      </c>
      <c r="D2322" s="1109">
        <v>8.4350000000000005</v>
      </c>
      <c r="E2322" s="1109">
        <v>58.4</v>
      </c>
      <c r="F2322" s="1109">
        <v>0</v>
      </c>
      <c r="G2322" s="1110" t="s">
        <v>10741</v>
      </c>
      <c r="H2322" s="1110" t="s">
        <v>4654</v>
      </c>
      <c r="I2322" s="1110" t="s">
        <v>10841</v>
      </c>
      <c r="J2322" s="1109">
        <v>0</v>
      </c>
      <c r="K2322" s="1109">
        <v>0</v>
      </c>
      <c r="L2322" s="1109">
        <v>0</v>
      </c>
      <c r="M2322" s="1109">
        <v>0</v>
      </c>
      <c r="N2322" s="1109">
        <v>0</v>
      </c>
      <c r="O2322" s="1109">
        <v>0</v>
      </c>
      <c r="P2322" s="1109">
        <v>0</v>
      </c>
      <c r="Q2322" s="1109">
        <v>0</v>
      </c>
    </row>
    <row r="2323" spans="1:17">
      <c r="A2323" s="1109">
        <v>17864</v>
      </c>
      <c r="B2323" s="1110" t="s">
        <v>0</v>
      </c>
      <c r="C2323" s="1109">
        <v>9.625</v>
      </c>
      <c r="D2323" s="1109">
        <v>8.4350000000000005</v>
      </c>
      <c r="E2323" s="1109">
        <v>58.4</v>
      </c>
      <c r="F2323" s="1109">
        <v>0</v>
      </c>
      <c r="G2323" s="1110" t="s">
        <v>10741</v>
      </c>
      <c r="H2323" s="1110" t="s">
        <v>4654</v>
      </c>
      <c r="I2323" s="1110" t="s">
        <v>10760</v>
      </c>
      <c r="J2323" s="1109">
        <v>0</v>
      </c>
      <c r="K2323" s="1109">
        <v>0</v>
      </c>
      <c r="L2323" s="1109">
        <v>0</v>
      </c>
      <c r="M2323" s="1109">
        <v>0</v>
      </c>
      <c r="N2323" s="1109">
        <v>0</v>
      </c>
      <c r="O2323" s="1109">
        <v>0</v>
      </c>
      <c r="P2323" s="1109">
        <v>0</v>
      </c>
      <c r="Q2323" s="1109">
        <v>0</v>
      </c>
    </row>
    <row r="2324" spans="1:17">
      <c r="A2324" s="1109">
        <v>17865</v>
      </c>
      <c r="B2324" s="1110" t="s">
        <v>0</v>
      </c>
      <c r="C2324" s="1109">
        <v>9.625</v>
      </c>
      <c r="D2324" s="1109">
        <v>8.4350000000000005</v>
      </c>
      <c r="E2324" s="1109">
        <v>58.4</v>
      </c>
      <c r="F2324" s="1109">
        <v>0</v>
      </c>
      <c r="G2324" s="1110" t="s">
        <v>10741</v>
      </c>
      <c r="H2324" s="1110" t="s">
        <v>4654</v>
      </c>
      <c r="I2324" s="1110" t="s">
        <v>10736</v>
      </c>
      <c r="J2324" s="1109">
        <v>0</v>
      </c>
      <c r="K2324" s="1109">
        <v>0</v>
      </c>
      <c r="L2324" s="1109">
        <v>0</v>
      </c>
      <c r="M2324" s="1109">
        <v>0</v>
      </c>
      <c r="N2324" s="1109">
        <v>0</v>
      </c>
      <c r="O2324" s="1109">
        <v>0</v>
      </c>
      <c r="P2324" s="1109">
        <v>0</v>
      </c>
      <c r="Q2324" s="1109">
        <v>0</v>
      </c>
    </row>
    <row r="2325" spans="1:17">
      <c r="A2325" s="1109">
        <v>17866</v>
      </c>
      <c r="B2325" s="1110" t="s">
        <v>0</v>
      </c>
      <c r="C2325" s="1109">
        <v>9.625</v>
      </c>
      <c r="D2325" s="1109">
        <v>8.4350000000000005</v>
      </c>
      <c r="E2325" s="1109">
        <v>58.4</v>
      </c>
      <c r="F2325" s="1109">
        <v>0</v>
      </c>
      <c r="G2325" s="1110" t="s">
        <v>10741</v>
      </c>
      <c r="H2325" s="1110" t="s">
        <v>4654</v>
      </c>
      <c r="I2325" s="1110" t="s">
        <v>10832</v>
      </c>
      <c r="J2325" s="1109">
        <v>0</v>
      </c>
      <c r="K2325" s="1109">
        <v>0</v>
      </c>
      <c r="L2325" s="1109">
        <v>0</v>
      </c>
      <c r="M2325" s="1109">
        <v>0</v>
      </c>
      <c r="N2325" s="1109">
        <v>0</v>
      </c>
      <c r="O2325" s="1109">
        <v>0</v>
      </c>
      <c r="P2325" s="1109">
        <v>0</v>
      </c>
      <c r="Q2325" s="1109">
        <v>0</v>
      </c>
    </row>
    <row r="2326" spans="1:17">
      <c r="A2326" s="1109">
        <v>17867</v>
      </c>
      <c r="B2326" s="1110" t="s">
        <v>0</v>
      </c>
      <c r="C2326" s="1109">
        <v>9.625</v>
      </c>
      <c r="D2326" s="1109">
        <v>8.4350000000000005</v>
      </c>
      <c r="E2326" s="1109">
        <v>58.4</v>
      </c>
      <c r="F2326" s="1109">
        <v>0</v>
      </c>
      <c r="G2326" s="1110" t="s">
        <v>10741</v>
      </c>
      <c r="H2326" s="1110" t="s">
        <v>4654</v>
      </c>
      <c r="I2326" s="1110" t="s">
        <v>10839</v>
      </c>
      <c r="J2326" s="1109">
        <v>0</v>
      </c>
      <c r="K2326" s="1109">
        <v>0</v>
      </c>
      <c r="L2326" s="1109">
        <v>0</v>
      </c>
      <c r="M2326" s="1109">
        <v>0</v>
      </c>
      <c r="N2326" s="1109">
        <v>0</v>
      </c>
      <c r="O2326" s="1109">
        <v>0</v>
      </c>
      <c r="P2326" s="1109">
        <v>0</v>
      </c>
      <c r="Q2326" s="1109">
        <v>0</v>
      </c>
    </row>
    <row r="2327" spans="1:17">
      <c r="A2327" s="1109">
        <v>17868</v>
      </c>
      <c r="B2327" s="1110" t="s">
        <v>0</v>
      </c>
      <c r="C2327" s="1109">
        <v>9.625</v>
      </c>
      <c r="D2327" s="1109">
        <v>8.4350000000000005</v>
      </c>
      <c r="E2327" s="1109">
        <v>58.4</v>
      </c>
      <c r="F2327" s="1109">
        <v>0</v>
      </c>
      <c r="G2327" s="1110" t="s">
        <v>10737</v>
      </c>
      <c r="H2327" s="1110" t="s">
        <v>4654</v>
      </c>
      <c r="I2327" s="1110" t="s">
        <v>10841</v>
      </c>
      <c r="J2327" s="1109">
        <v>0</v>
      </c>
      <c r="K2327" s="1109">
        <v>0</v>
      </c>
      <c r="L2327" s="1109">
        <v>0</v>
      </c>
      <c r="M2327" s="1109">
        <v>0</v>
      </c>
      <c r="N2327" s="1109">
        <v>0</v>
      </c>
      <c r="O2327" s="1109">
        <v>0</v>
      </c>
      <c r="P2327" s="1109">
        <v>0</v>
      </c>
      <c r="Q2327" s="1109">
        <v>0</v>
      </c>
    </row>
    <row r="2328" spans="1:17">
      <c r="A2328" s="1109">
        <v>17869</v>
      </c>
      <c r="B2328" s="1110" t="s">
        <v>0</v>
      </c>
      <c r="C2328" s="1109">
        <v>9.625</v>
      </c>
      <c r="D2328" s="1109">
        <v>8.4350000000000005</v>
      </c>
      <c r="E2328" s="1109">
        <v>58.4</v>
      </c>
      <c r="F2328" s="1109">
        <v>0</v>
      </c>
      <c r="G2328" s="1110" t="s">
        <v>10737</v>
      </c>
      <c r="H2328" s="1110" t="s">
        <v>4654</v>
      </c>
      <c r="I2328" s="1110" t="s">
        <v>10760</v>
      </c>
      <c r="J2328" s="1109">
        <v>0</v>
      </c>
      <c r="K2328" s="1109">
        <v>0</v>
      </c>
      <c r="L2328" s="1109">
        <v>0</v>
      </c>
      <c r="M2328" s="1109">
        <v>0</v>
      </c>
      <c r="N2328" s="1109">
        <v>0</v>
      </c>
      <c r="O2328" s="1109">
        <v>0</v>
      </c>
      <c r="P2328" s="1109">
        <v>0</v>
      </c>
      <c r="Q2328" s="1109">
        <v>0</v>
      </c>
    </row>
    <row r="2329" spans="1:17">
      <c r="A2329" s="1109">
        <v>17870</v>
      </c>
      <c r="B2329" s="1110" t="s">
        <v>0</v>
      </c>
      <c r="C2329" s="1109">
        <v>9.625</v>
      </c>
      <c r="D2329" s="1109">
        <v>8.4350000000000005</v>
      </c>
      <c r="E2329" s="1109">
        <v>58.4</v>
      </c>
      <c r="F2329" s="1109">
        <v>0</v>
      </c>
      <c r="G2329" s="1110" t="s">
        <v>10737</v>
      </c>
      <c r="H2329" s="1110" t="s">
        <v>4654</v>
      </c>
      <c r="I2329" s="1110" t="s">
        <v>10736</v>
      </c>
      <c r="J2329" s="1109">
        <v>0</v>
      </c>
      <c r="K2329" s="1109">
        <v>0</v>
      </c>
      <c r="L2329" s="1109">
        <v>0</v>
      </c>
      <c r="M2329" s="1109">
        <v>0</v>
      </c>
      <c r="N2329" s="1109">
        <v>0</v>
      </c>
      <c r="O2329" s="1109">
        <v>0</v>
      </c>
      <c r="P2329" s="1109">
        <v>0</v>
      </c>
      <c r="Q2329" s="1109">
        <v>0</v>
      </c>
    </row>
    <row r="2330" spans="1:17">
      <c r="A2330" s="1109">
        <v>17871</v>
      </c>
      <c r="B2330" s="1110" t="s">
        <v>0</v>
      </c>
      <c r="C2330" s="1109">
        <v>9.625</v>
      </c>
      <c r="D2330" s="1109">
        <v>8.4350000000000005</v>
      </c>
      <c r="E2330" s="1109">
        <v>58.4</v>
      </c>
      <c r="F2330" s="1109">
        <v>0</v>
      </c>
      <c r="G2330" s="1110" t="s">
        <v>10737</v>
      </c>
      <c r="H2330" s="1110" t="s">
        <v>4654</v>
      </c>
      <c r="I2330" s="1110" t="s">
        <v>10832</v>
      </c>
      <c r="J2330" s="1109">
        <v>0</v>
      </c>
      <c r="K2330" s="1109">
        <v>0</v>
      </c>
      <c r="L2330" s="1109">
        <v>0</v>
      </c>
      <c r="M2330" s="1109">
        <v>0</v>
      </c>
      <c r="N2330" s="1109">
        <v>0</v>
      </c>
      <c r="O2330" s="1109">
        <v>0</v>
      </c>
      <c r="P2330" s="1109">
        <v>0</v>
      </c>
      <c r="Q2330" s="1109">
        <v>0</v>
      </c>
    </row>
    <row r="2331" spans="1:17">
      <c r="A2331" s="1109">
        <v>17872</v>
      </c>
      <c r="B2331" s="1110" t="s">
        <v>0</v>
      </c>
      <c r="C2331" s="1109">
        <v>9.625</v>
      </c>
      <c r="D2331" s="1109">
        <v>8.4350000000000005</v>
      </c>
      <c r="E2331" s="1109">
        <v>58.4</v>
      </c>
      <c r="F2331" s="1109">
        <v>0</v>
      </c>
      <c r="G2331" s="1110" t="s">
        <v>10737</v>
      </c>
      <c r="H2331" s="1110" t="s">
        <v>4654</v>
      </c>
      <c r="I2331" s="1110" t="s">
        <v>10839</v>
      </c>
      <c r="J2331" s="1109">
        <v>0</v>
      </c>
      <c r="K2331" s="1109">
        <v>0</v>
      </c>
      <c r="L2331" s="1109">
        <v>0</v>
      </c>
      <c r="M2331" s="1109">
        <v>0</v>
      </c>
      <c r="N2331" s="1109">
        <v>0</v>
      </c>
      <c r="O2331" s="1109">
        <v>0</v>
      </c>
      <c r="P2331" s="1109">
        <v>0</v>
      </c>
      <c r="Q2331" s="1109">
        <v>0</v>
      </c>
    </row>
    <row r="2332" spans="1:17">
      <c r="A2332" s="1109">
        <v>17873</v>
      </c>
      <c r="B2332" s="1110" t="s">
        <v>0</v>
      </c>
      <c r="C2332" s="1109">
        <v>9.625</v>
      </c>
      <c r="D2332" s="1109">
        <v>8.4350000000000005</v>
      </c>
      <c r="E2332" s="1109">
        <v>58.4</v>
      </c>
      <c r="F2332" s="1109">
        <v>0</v>
      </c>
      <c r="G2332" s="1110" t="s">
        <v>10753</v>
      </c>
      <c r="H2332" s="1110" t="s">
        <v>4654</v>
      </c>
      <c r="I2332" s="1110" t="s">
        <v>10841</v>
      </c>
      <c r="J2332" s="1109">
        <v>0</v>
      </c>
      <c r="K2332" s="1109">
        <v>0</v>
      </c>
      <c r="L2332" s="1109">
        <v>0</v>
      </c>
      <c r="M2332" s="1109">
        <v>0</v>
      </c>
      <c r="N2332" s="1109">
        <v>0</v>
      </c>
      <c r="O2332" s="1109">
        <v>0</v>
      </c>
      <c r="P2332" s="1109">
        <v>0</v>
      </c>
      <c r="Q2332" s="1109">
        <v>0</v>
      </c>
    </row>
    <row r="2333" spans="1:17">
      <c r="A2333" s="1109">
        <v>17874</v>
      </c>
      <c r="B2333" s="1110" t="s">
        <v>0</v>
      </c>
      <c r="C2333" s="1109">
        <v>9.625</v>
      </c>
      <c r="D2333" s="1109">
        <v>8.4350000000000005</v>
      </c>
      <c r="E2333" s="1109">
        <v>58.4</v>
      </c>
      <c r="F2333" s="1109">
        <v>0</v>
      </c>
      <c r="G2333" s="1110" t="s">
        <v>10753</v>
      </c>
      <c r="H2333" s="1110" t="s">
        <v>4654</v>
      </c>
      <c r="I2333" s="1110" t="s">
        <v>10760</v>
      </c>
      <c r="J2333" s="1109">
        <v>0</v>
      </c>
      <c r="K2333" s="1109">
        <v>0</v>
      </c>
      <c r="L2333" s="1109">
        <v>0</v>
      </c>
      <c r="M2333" s="1109">
        <v>0</v>
      </c>
      <c r="N2333" s="1109">
        <v>0</v>
      </c>
      <c r="O2333" s="1109">
        <v>0</v>
      </c>
      <c r="P2333" s="1109">
        <v>0</v>
      </c>
      <c r="Q2333" s="1109">
        <v>0</v>
      </c>
    </row>
    <row r="2334" spans="1:17">
      <c r="A2334" s="1109">
        <v>17875</v>
      </c>
      <c r="B2334" s="1110" t="s">
        <v>0</v>
      </c>
      <c r="C2334" s="1109">
        <v>9.625</v>
      </c>
      <c r="D2334" s="1109">
        <v>8.4350000000000005</v>
      </c>
      <c r="E2334" s="1109">
        <v>58.4</v>
      </c>
      <c r="F2334" s="1109">
        <v>0</v>
      </c>
      <c r="G2334" s="1110" t="s">
        <v>10753</v>
      </c>
      <c r="H2334" s="1110" t="s">
        <v>4654</v>
      </c>
      <c r="I2334" s="1110" t="s">
        <v>10736</v>
      </c>
      <c r="J2334" s="1109">
        <v>0</v>
      </c>
      <c r="K2334" s="1109">
        <v>0</v>
      </c>
      <c r="L2334" s="1109">
        <v>0</v>
      </c>
      <c r="M2334" s="1109">
        <v>0</v>
      </c>
      <c r="N2334" s="1109">
        <v>0</v>
      </c>
      <c r="O2334" s="1109">
        <v>0</v>
      </c>
      <c r="P2334" s="1109">
        <v>0</v>
      </c>
      <c r="Q2334" s="1109">
        <v>0</v>
      </c>
    </row>
    <row r="2335" spans="1:17">
      <c r="A2335" s="1109">
        <v>17876</v>
      </c>
      <c r="B2335" s="1110" t="s">
        <v>0</v>
      </c>
      <c r="C2335" s="1109">
        <v>9.625</v>
      </c>
      <c r="D2335" s="1109">
        <v>8.4350000000000005</v>
      </c>
      <c r="E2335" s="1109">
        <v>58.4</v>
      </c>
      <c r="F2335" s="1109">
        <v>0</v>
      </c>
      <c r="G2335" s="1110" t="s">
        <v>10753</v>
      </c>
      <c r="H2335" s="1110" t="s">
        <v>4654</v>
      </c>
      <c r="I2335" s="1110" t="s">
        <v>10832</v>
      </c>
      <c r="J2335" s="1109">
        <v>0</v>
      </c>
      <c r="K2335" s="1109">
        <v>0</v>
      </c>
      <c r="L2335" s="1109">
        <v>0</v>
      </c>
      <c r="M2335" s="1109">
        <v>0</v>
      </c>
      <c r="N2335" s="1109">
        <v>0</v>
      </c>
      <c r="O2335" s="1109">
        <v>0</v>
      </c>
      <c r="P2335" s="1109">
        <v>0</v>
      </c>
      <c r="Q2335" s="1109">
        <v>0</v>
      </c>
    </row>
    <row r="2336" spans="1:17">
      <c r="A2336" s="1109">
        <v>17877</v>
      </c>
      <c r="B2336" s="1110" t="s">
        <v>0</v>
      </c>
      <c r="C2336" s="1109">
        <v>9.625</v>
      </c>
      <c r="D2336" s="1109">
        <v>8.4350000000000005</v>
      </c>
      <c r="E2336" s="1109">
        <v>58.4</v>
      </c>
      <c r="F2336" s="1109">
        <v>0</v>
      </c>
      <c r="G2336" s="1110" t="s">
        <v>10753</v>
      </c>
      <c r="H2336" s="1110" t="s">
        <v>4654</v>
      </c>
      <c r="I2336" s="1110" t="s">
        <v>10839</v>
      </c>
      <c r="J2336" s="1109">
        <v>0</v>
      </c>
      <c r="K2336" s="1109">
        <v>0</v>
      </c>
      <c r="L2336" s="1109">
        <v>0</v>
      </c>
      <c r="M2336" s="1109">
        <v>0</v>
      </c>
      <c r="N2336" s="1109">
        <v>0</v>
      </c>
      <c r="O2336" s="1109">
        <v>0</v>
      </c>
      <c r="P2336" s="1109">
        <v>0</v>
      </c>
      <c r="Q2336" s="1109">
        <v>0</v>
      </c>
    </row>
    <row r="2337" spans="1:17">
      <c r="A2337" s="1109">
        <v>17878</v>
      </c>
      <c r="B2337" s="1110" t="s">
        <v>0</v>
      </c>
      <c r="C2337" s="1109">
        <v>9.625</v>
      </c>
      <c r="D2337" s="1109">
        <v>8.4350000000000005</v>
      </c>
      <c r="E2337" s="1109">
        <v>58.4</v>
      </c>
      <c r="F2337" s="1109">
        <v>0</v>
      </c>
      <c r="G2337" s="1110" t="s">
        <v>10779</v>
      </c>
      <c r="H2337" s="1110" t="s">
        <v>4654</v>
      </c>
      <c r="I2337" s="1110" t="s">
        <v>10841</v>
      </c>
      <c r="J2337" s="1109">
        <v>0</v>
      </c>
      <c r="K2337" s="1109">
        <v>0</v>
      </c>
      <c r="L2337" s="1109">
        <v>0</v>
      </c>
      <c r="M2337" s="1109">
        <v>0</v>
      </c>
      <c r="N2337" s="1109">
        <v>0</v>
      </c>
      <c r="O2337" s="1109">
        <v>0</v>
      </c>
      <c r="P2337" s="1109">
        <v>0</v>
      </c>
      <c r="Q2337" s="1109">
        <v>0</v>
      </c>
    </row>
    <row r="2338" spans="1:17">
      <c r="A2338" s="1109">
        <v>17879</v>
      </c>
      <c r="B2338" s="1110" t="s">
        <v>0</v>
      </c>
      <c r="C2338" s="1109">
        <v>9.625</v>
      </c>
      <c r="D2338" s="1109">
        <v>8.4350000000000005</v>
      </c>
      <c r="E2338" s="1109">
        <v>58.4</v>
      </c>
      <c r="F2338" s="1109">
        <v>0</v>
      </c>
      <c r="G2338" s="1110" t="s">
        <v>10779</v>
      </c>
      <c r="H2338" s="1110" t="s">
        <v>4654</v>
      </c>
      <c r="I2338" s="1110" t="s">
        <v>10760</v>
      </c>
      <c r="J2338" s="1109">
        <v>0</v>
      </c>
      <c r="K2338" s="1109">
        <v>0</v>
      </c>
      <c r="L2338" s="1109">
        <v>0</v>
      </c>
      <c r="M2338" s="1109">
        <v>0</v>
      </c>
      <c r="N2338" s="1109">
        <v>0</v>
      </c>
      <c r="O2338" s="1109">
        <v>0</v>
      </c>
      <c r="P2338" s="1109">
        <v>0</v>
      </c>
      <c r="Q2338" s="1109">
        <v>0</v>
      </c>
    </row>
    <row r="2339" spans="1:17">
      <c r="A2339" s="1109">
        <v>17880</v>
      </c>
      <c r="B2339" s="1110" t="s">
        <v>0</v>
      </c>
      <c r="C2339" s="1109">
        <v>9.625</v>
      </c>
      <c r="D2339" s="1109">
        <v>8.4350000000000005</v>
      </c>
      <c r="E2339" s="1109">
        <v>58.4</v>
      </c>
      <c r="F2339" s="1109">
        <v>0</v>
      </c>
      <c r="G2339" s="1110" t="s">
        <v>10779</v>
      </c>
      <c r="H2339" s="1110" t="s">
        <v>4654</v>
      </c>
      <c r="I2339" s="1110" t="s">
        <v>10736</v>
      </c>
      <c r="J2339" s="1109">
        <v>0</v>
      </c>
      <c r="K2339" s="1109">
        <v>0</v>
      </c>
      <c r="L2339" s="1109">
        <v>0</v>
      </c>
      <c r="M2339" s="1109">
        <v>0</v>
      </c>
      <c r="N2339" s="1109">
        <v>0</v>
      </c>
      <c r="O2339" s="1109">
        <v>0</v>
      </c>
      <c r="P2339" s="1109">
        <v>0</v>
      </c>
      <c r="Q2339" s="1109">
        <v>0</v>
      </c>
    </row>
    <row r="2340" spans="1:17">
      <c r="A2340" s="1109">
        <v>17881</v>
      </c>
      <c r="B2340" s="1110" t="s">
        <v>0</v>
      </c>
      <c r="C2340" s="1109">
        <v>9.625</v>
      </c>
      <c r="D2340" s="1109">
        <v>8.4350000000000005</v>
      </c>
      <c r="E2340" s="1109">
        <v>58.4</v>
      </c>
      <c r="F2340" s="1109">
        <v>0</v>
      </c>
      <c r="G2340" s="1110" t="s">
        <v>10779</v>
      </c>
      <c r="H2340" s="1110" t="s">
        <v>4654</v>
      </c>
      <c r="I2340" s="1110" t="s">
        <v>10832</v>
      </c>
      <c r="J2340" s="1109">
        <v>0</v>
      </c>
      <c r="K2340" s="1109">
        <v>0</v>
      </c>
      <c r="L2340" s="1109">
        <v>0</v>
      </c>
      <c r="M2340" s="1109">
        <v>0</v>
      </c>
      <c r="N2340" s="1109">
        <v>0</v>
      </c>
      <c r="O2340" s="1109">
        <v>0</v>
      </c>
      <c r="P2340" s="1109">
        <v>0</v>
      </c>
      <c r="Q2340" s="1109">
        <v>0</v>
      </c>
    </row>
    <row r="2341" spans="1:17">
      <c r="A2341" s="1109">
        <v>17882</v>
      </c>
      <c r="B2341" s="1110" t="s">
        <v>0</v>
      </c>
      <c r="C2341" s="1109">
        <v>9.625</v>
      </c>
      <c r="D2341" s="1109">
        <v>8.4350000000000005</v>
      </c>
      <c r="E2341" s="1109">
        <v>58.4</v>
      </c>
      <c r="F2341" s="1109">
        <v>0</v>
      </c>
      <c r="G2341" s="1110" t="s">
        <v>10779</v>
      </c>
      <c r="H2341" s="1110" t="s">
        <v>4654</v>
      </c>
      <c r="I2341" s="1110" t="s">
        <v>10839</v>
      </c>
      <c r="J2341" s="1109">
        <v>0</v>
      </c>
      <c r="K2341" s="1109">
        <v>0</v>
      </c>
      <c r="L2341" s="1109">
        <v>0</v>
      </c>
      <c r="M2341" s="1109">
        <v>0</v>
      </c>
      <c r="N2341" s="1109">
        <v>0</v>
      </c>
      <c r="O2341" s="1109">
        <v>0</v>
      </c>
      <c r="P2341" s="1109">
        <v>0</v>
      </c>
      <c r="Q2341" s="1109">
        <v>0</v>
      </c>
    </row>
    <row r="2342" spans="1:17">
      <c r="A2342" s="1109">
        <v>17883</v>
      </c>
      <c r="B2342" s="1110" t="s">
        <v>0</v>
      </c>
      <c r="C2342" s="1109">
        <v>9.625</v>
      </c>
      <c r="D2342" s="1109">
        <v>8.4350000000000005</v>
      </c>
      <c r="E2342" s="1109">
        <v>58.4</v>
      </c>
      <c r="F2342" s="1109">
        <v>0</v>
      </c>
      <c r="G2342" s="1110" t="s">
        <v>10739</v>
      </c>
      <c r="H2342" s="1110" t="s">
        <v>4654</v>
      </c>
      <c r="I2342" s="1110" t="s">
        <v>10841</v>
      </c>
      <c r="J2342" s="1109">
        <v>0</v>
      </c>
      <c r="K2342" s="1109">
        <v>0</v>
      </c>
      <c r="L2342" s="1109">
        <v>0</v>
      </c>
      <c r="M2342" s="1109">
        <v>0</v>
      </c>
      <c r="N2342" s="1109">
        <v>0</v>
      </c>
      <c r="O2342" s="1109">
        <v>0</v>
      </c>
      <c r="P2342" s="1109">
        <v>0</v>
      </c>
      <c r="Q2342" s="1109">
        <v>0</v>
      </c>
    </row>
    <row r="2343" spans="1:17">
      <c r="A2343" s="1109">
        <v>17884</v>
      </c>
      <c r="B2343" s="1110" t="s">
        <v>0</v>
      </c>
      <c r="C2343" s="1109">
        <v>9.625</v>
      </c>
      <c r="D2343" s="1109">
        <v>8.4350000000000005</v>
      </c>
      <c r="E2343" s="1109">
        <v>58.4</v>
      </c>
      <c r="F2343" s="1109">
        <v>0</v>
      </c>
      <c r="G2343" s="1110" t="s">
        <v>10739</v>
      </c>
      <c r="H2343" s="1110" t="s">
        <v>4654</v>
      </c>
      <c r="I2343" s="1110" t="s">
        <v>10760</v>
      </c>
      <c r="J2343" s="1109">
        <v>0</v>
      </c>
      <c r="K2343" s="1109">
        <v>0</v>
      </c>
      <c r="L2343" s="1109">
        <v>0</v>
      </c>
      <c r="M2343" s="1109">
        <v>0</v>
      </c>
      <c r="N2343" s="1109">
        <v>0</v>
      </c>
      <c r="O2343" s="1109">
        <v>0</v>
      </c>
      <c r="P2343" s="1109">
        <v>0</v>
      </c>
      <c r="Q2343" s="1109">
        <v>0</v>
      </c>
    </row>
    <row r="2344" spans="1:17">
      <c r="A2344" s="1109">
        <v>17885</v>
      </c>
      <c r="B2344" s="1110" t="s">
        <v>0</v>
      </c>
      <c r="C2344" s="1109">
        <v>9.625</v>
      </c>
      <c r="D2344" s="1109">
        <v>8.4350000000000005</v>
      </c>
      <c r="E2344" s="1109">
        <v>58.4</v>
      </c>
      <c r="F2344" s="1109">
        <v>0</v>
      </c>
      <c r="G2344" s="1110" t="s">
        <v>10739</v>
      </c>
      <c r="H2344" s="1110" t="s">
        <v>4654</v>
      </c>
      <c r="I2344" s="1110" t="s">
        <v>10736</v>
      </c>
      <c r="J2344" s="1109">
        <v>0</v>
      </c>
      <c r="K2344" s="1109">
        <v>0</v>
      </c>
      <c r="L2344" s="1109">
        <v>0</v>
      </c>
      <c r="M2344" s="1109">
        <v>0</v>
      </c>
      <c r="N2344" s="1109">
        <v>0</v>
      </c>
      <c r="O2344" s="1109">
        <v>0</v>
      </c>
      <c r="P2344" s="1109">
        <v>0</v>
      </c>
      <c r="Q2344" s="1109">
        <v>0</v>
      </c>
    </row>
    <row r="2345" spans="1:17">
      <c r="A2345" s="1109">
        <v>17886</v>
      </c>
      <c r="B2345" s="1110" t="s">
        <v>0</v>
      </c>
      <c r="C2345" s="1109">
        <v>9.625</v>
      </c>
      <c r="D2345" s="1109">
        <v>8.4350000000000005</v>
      </c>
      <c r="E2345" s="1109">
        <v>58.4</v>
      </c>
      <c r="F2345" s="1109">
        <v>0</v>
      </c>
      <c r="G2345" s="1110" t="s">
        <v>10739</v>
      </c>
      <c r="H2345" s="1110" t="s">
        <v>4654</v>
      </c>
      <c r="I2345" s="1110" t="s">
        <v>10832</v>
      </c>
      <c r="J2345" s="1109">
        <v>0</v>
      </c>
      <c r="K2345" s="1109">
        <v>0</v>
      </c>
      <c r="L2345" s="1109">
        <v>0</v>
      </c>
      <c r="M2345" s="1109">
        <v>0</v>
      </c>
      <c r="N2345" s="1109">
        <v>0</v>
      </c>
      <c r="O2345" s="1109">
        <v>0</v>
      </c>
      <c r="P2345" s="1109">
        <v>0</v>
      </c>
      <c r="Q2345" s="1109">
        <v>0</v>
      </c>
    </row>
    <row r="2346" spans="1:17">
      <c r="A2346" s="1109">
        <v>17887</v>
      </c>
      <c r="B2346" s="1110" t="s">
        <v>0</v>
      </c>
      <c r="C2346" s="1109">
        <v>9.625</v>
      </c>
      <c r="D2346" s="1109">
        <v>8.4350000000000005</v>
      </c>
      <c r="E2346" s="1109">
        <v>58.4</v>
      </c>
      <c r="F2346" s="1109">
        <v>0</v>
      </c>
      <c r="G2346" s="1110" t="s">
        <v>10739</v>
      </c>
      <c r="H2346" s="1110" t="s">
        <v>4654</v>
      </c>
      <c r="I2346" s="1110" t="s">
        <v>10839</v>
      </c>
      <c r="J2346" s="1109">
        <v>0</v>
      </c>
      <c r="K2346" s="1109">
        <v>0</v>
      </c>
      <c r="L2346" s="1109">
        <v>0</v>
      </c>
      <c r="M2346" s="1109">
        <v>0</v>
      </c>
      <c r="N2346" s="1109">
        <v>0</v>
      </c>
      <c r="O2346" s="1109">
        <v>0</v>
      </c>
      <c r="P2346" s="1109">
        <v>0</v>
      </c>
      <c r="Q2346" s="1109">
        <v>0</v>
      </c>
    </row>
    <row r="2347" spans="1:17">
      <c r="A2347" s="1109">
        <v>17888</v>
      </c>
      <c r="B2347" s="1110" t="s">
        <v>0</v>
      </c>
      <c r="C2347" s="1109">
        <v>9.625</v>
      </c>
      <c r="D2347" s="1109">
        <v>8.5350000000000001</v>
      </c>
      <c r="E2347" s="1109">
        <v>53.5</v>
      </c>
      <c r="F2347" s="1109">
        <v>0</v>
      </c>
      <c r="G2347" s="1110" t="s">
        <v>10840</v>
      </c>
      <c r="H2347" s="1110" t="s">
        <v>4654</v>
      </c>
      <c r="I2347" s="1110" t="s">
        <v>10846</v>
      </c>
      <c r="J2347" s="1109">
        <v>0</v>
      </c>
      <c r="K2347" s="1109">
        <v>0</v>
      </c>
      <c r="L2347" s="1109">
        <v>0</v>
      </c>
      <c r="M2347" s="1109">
        <v>0</v>
      </c>
      <c r="N2347" s="1109">
        <v>0</v>
      </c>
      <c r="O2347" s="1109">
        <v>0</v>
      </c>
      <c r="P2347" s="1109">
        <v>0</v>
      </c>
      <c r="Q2347" s="1109">
        <v>0</v>
      </c>
    </row>
    <row r="2348" spans="1:17">
      <c r="A2348" s="1109">
        <v>17889</v>
      </c>
      <c r="B2348" s="1110" t="s">
        <v>0</v>
      </c>
      <c r="C2348" s="1109">
        <v>9.625</v>
      </c>
      <c r="D2348" s="1109">
        <v>8.5350000000000001</v>
      </c>
      <c r="E2348" s="1109">
        <v>53.5</v>
      </c>
      <c r="F2348" s="1109">
        <v>0</v>
      </c>
      <c r="G2348" s="1110" t="s">
        <v>10840</v>
      </c>
      <c r="H2348" s="1110" t="s">
        <v>4654</v>
      </c>
      <c r="I2348" s="1110" t="s">
        <v>10847</v>
      </c>
      <c r="J2348" s="1109">
        <v>0</v>
      </c>
      <c r="K2348" s="1109">
        <v>0</v>
      </c>
      <c r="L2348" s="1109">
        <v>0</v>
      </c>
      <c r="M2348" s="1109">
        <v>0</v>
      </c>
      <c r="N2348" s="1109">
        <v>0</v>
      </c>
      <c r="O2348" s="1109">
        <v>0</v>
      </c>
      <c r="P2348" s="1109">
        <v>0</v>
      </c>
      <c r="Q2348" s="1109">
        <v>0</v>
      </c>
    </row>
    <row r="2349" spans="1:17">
      <c r="A2349" s="1109">
        <v>17890</v>
      </c>
      <c r="B2349" s="1110" t="s">
        <v>0</v>
      </c>
      <c r="C2349" s="1109">
        <v>9.625</v>
      </c>
      <c r="D2349" s="1109">
        <v>8.5350000000000001</v>
      </c>
      <c r="E2349" s="1109">
        <v>53.5</v>
      </c>
      <c r="F2349" s="1109">
        <v>0</v>
      </c>
      <c r="G2349" s="1110" t="s">
        <v>10840</v>
      </c>
      <c r="H2349" s="1110" t="s">
        <v>4654</v>
      </c>
      <c r="I2349" s="1110" t="s">
        <v>10841</v>
      </c>
      <c r="J2349" s="1109">
        <v>0</v>
      </c>
      <c r="K2349" s="1109">
        <v>0</v>
      </c>
      <c r="L2349" s="1109">
        <v>0</v>
      </c>
      <c r="M2349" s="1109">
        <v>0</v>
      </c>
      <c r="N2349" s="1109">
        <v>0</v>
      </c>
      <c r="O2349" s="1109">
        <v>0</v>
      </c>
      <c r="P2349" s="1109">
        <v>0</v>
      </c>
      <c r="Q2349" s="1109">
        <v>0</v>
      </c>
    </row>
    <row r="2350" spans="1:17">
      <c r="A2350" s="1109">
        <v>17891</v>
      </c>
      <c r="B2350" s="1110" t="s">
        <v>0</v>
      </c>
      <c r="C2350" s="1109">
        <v>9.625</v>
      </c>
      <c r="D2350" s="1109">
        <v>8.5350000000000001</v>
      </c>
      <c r="E2350" s="1109">
        <v>53.5</v>
      </c>
      <c r="F2350" s="1109">
        <v>0</v>
      </c>
      <c r="G2350" s="1110" t="s">
        <v>10840</v>
      </c>
      <c r="H2350" s="1110" t="s">
        <v>4654</v>
      </c>
      <c r="I2350" s="1110" t="s">
        <v>10760</v>
      </c>
      <c r="J2350" s="1109">
        <v>0</v>
      </c>
      <c r="K2350" s="1109">
        <v>0</v>
      </c>
      <c r="L2350" s="1109">
        <v>0</v>
      </c>
      <c r="M2350" s="1109">
        <v>0</v>
      </c>
      <c r="N2350" s="1109">
        <v>0</v>
      </c>
      <c r="O2350" s="1109">
        <v>0</v>
      </c>
      <c r="P2350" s="1109">
        <v>0</v>
      </c>
      <c r="Q2350" s="1109">
        <v>0</v>
      </c>
    </row>
    <row r="2351" spans="1:17">
      <c r="A2351" s="1109">
        <v>17892</v>
      </c>
      <c r="B2351" s="1110" t="s">
        <v>0</v>
      </c>
      <c r="C2351" s="1109">
        <v>9.625</v>
      </c>
      <c r="D2351" s="1109">
        <v>8.5350000000000001</v>
      </c>
      <c r="E2351" s="1109">
        <v>53.5</v>
      </c>
      <c r="F2351" s="1109">
        <v>0</v>
      </c>
      <c r="G2351" s="1110" t="s">
        <v>10840</v>
      </c>
      <c r="H2351" s="1110" t="s">
        <v>4654</v>
      </c>
      <c r="I2351" s="1110" t="s">
        <v>10835</v>
      </c>
      <c r="J2351" s="1109">
        <v>0</v>
      </c>
      <c r="K2351" s="1109">
        <v>0</v>
      </c>
      <c r="L2351" s="1109">
        <v>0</v>
      </c>
      <c r="M2351" s="1109">
        <v>0</v>
      </c>
      <c r="N2351" s="1109">
        <v>0</v>
      </c>
      <c r="O2351" s="1109">
        <v>0</v>
      </c>
      <c r="P2351" s="1109">
        <v>0</v>
      </c>
      <c r="Q2351" s="1109">
        <v>0</v>
      </c>
    </row>
    <row r="2352" spans="1:17">
      <c r="A2352" s="1109">
        <v>17893</v>
      </c>
      <c r="B2352" s="1110" t="s">
        <v>0</v>
      </c>
      <c r="C2352" s="1109">
        <v>9.625</v>
      </c>
      <c r="D2352" s="1109">
        <v>8.5350000000000001</v>
      </c>
      <c r="E2352" s="1109">
        <v>53.5</v>
      </c>
      <c r="F2352" s="1109">
        <v>0</v>
      </c>
      <c r="G2352" s="1110" t="s">
        <v>10840</v>
      </c>
      <c r="H2352" s="1110" t="s">
        <v>4654</v>
      </c>
      <c r="I2352" s="1110" t="s">
        <v>10736</v>
      </c>
      <c r="J2352" s="1109">
        <v>0</v>
      </c>
      <c r="K2352" s="1109">
        <v>0</v>
      </c>
      <c r="L2352" s="1109">
        <v>0</v>
      </c>
      <c r="M2352" s="1109">
        <v>0</v>
      </c>
      <c r="N2352" s="1109">
        <v>0</v>
      </c>
      <c r="O2352" s="1109">
        <v>0</v>
      </c>
      <c r="P2352" s="1109">
        <v>0</v>
      </c>
      <c r="Q2352" s="1109">
        <v>0</v>
      </c>
    </row>
    <row r="2353" spans="1:17">
      <c r="A2353" s="1109">
        <v>17894</v>
      </c>
      <c r="B2353" s="1110" t="s">
        <v>0</v>
      </c>
      <c r="C2353" s="1109">
        <v>9.625</v>
      </c>
      <c r="D2353" s="1109">
        <v>8.5350000000000001</v>
      </c>
      <c r="E2353" s="1109">
        <v>53.5</v>
      </c>
      <c r="F2353" s="1109">
        <v>0</v>
      </c>
      <c r="G2353" s="1110" t="s">
        <v>10840</v>
      </c>
      <c r="H2353" s="1110" t="s">
        <v>4654</v>
      </c>
      <c r="I2353" s="1110" t="s">
        <v>10836</v>
      </c>
      <c r="J2353" s="1109">
        <v>0</v>
      </c>
      <c r="K2353" s="1109">
        <v>0</v>
      </c>
      <c r="L2353" s="1109">
        <v>0</v>
      </c>
      <c r="M2353" s="1109">
        <v>0</v>
      </c>
      <c r="N2353" s="1109">
        <v>0</v>
      </c>
      <c r="O2353" s="1109">
        <v>0</v>
      </c>
      <c r="P2353" s="1109">
        <v>0</v>
      </c>
      <c r="Q2353" s="1109">
        <v>0</v>
      </c>
    </row>
    <row r="2354" spans="1:17">
      <c r="A2354" s="1109">
        <v>17895</v>
      </c>
      <c r="B2354" s="1110" t="s">
        <v>0</v>
      </c>
      <c r="C2354" s="1109">
        <v>9.625</v>
      </c>
      <c r="D2354" s="1109">
        <v>8.5350000000000001</v>
      </c>
      <c r="E2354" s="1109">
        <v>53.5</v>
      </c>
      <c r="F2354" s="1109">
        <v>0</v>
      </c>
      <c r="G2354" s="1110" t="s">
        <v>10840</v>
      </c>
      <c r="H2354" s="1110" t="s">
        <v>4654</v>
      </c>
      <c r="I2354" s="1110" t="s">
        <v>10832</v>
      </c>
      <c r="J2354" s="1109">
        <v>0</v>
      </c>
      <c r="K2354" s="1109">
        <v>0</v>
      </c>
      <c r="L2354" s="1109">
        <v>0</v>
      </c>
      <c r="M2354" s="1109">
        <v>0</v>
      </c>
      <c r="N2354" s="1109">
        <v>0</v>
      </c>
      <c r="O2354" s="1109">
        <v>0</v>
      </c>
      <c r="P2354" s="1109">
        <v>0</v>
      </c>
      <c r="Q2354" s="1109">
        <v>0</v>
      </c>
    </row>
    <row r="2355" spans="1:17">
      <c r="A2355" s="1109">
        <v>17896</v>
      </c>
      <c r="B2355" s="1110" t="s">
        <v>0</v>
      </c>
      <c r="C2355" s="1109">
        <v>9.625</v>
      </c>
      <c r="D2355" s="1109">
        <v>8.5350000000000001</v>
      </c>
      <c r="E2355" s="1109">
        <v>53.5</v>
      </c>
      <c r="F2355" s="1109">
        <v>0</v>
      </c>
      <c r="G2355" s="1110" t="s">
        <v>10840</v>
      </c>
      <c r="H2355" s="1110" t="s">
        <v>4654</v>
      </c>
      <c r="I2355" s="1110" t="s">
        <v>10839</v>
      </c>
      <c r="J2355" s="1109">
        <v>0</v>
      </c>
      <c r="K2355" s="1109">
        <v>0</v>
      </c>
      <c r="L2355" s="1109">
        <v>0</v>
      </c>
      <c r="M2355" s="1109">
        <v>0</v>
      </c>
      <c r="N2355" s="1109">
        <v>0</v>
      </c>
      <c r="O2355" s="1109">
        <v>0</v>
      </c>
      <c r="P2355" s="1109">
        <v>0</v>
      </c>
      <c r="Q2355" s="1109">
        <v>0</v>
      </c>
    </row>
    <row r="2356" spans="1:17">
      <c r="A2356" s="1109">
        <v>17897</v>
      </c>
      <c r="B2356" s="1110" t="s">
        <v>0</v>
      </c>
      <c r="C2356" s="1109">
        <v>9.625</v>
      </c>
      <c r="D2356" s="1109">
        <v>8.5350000000000001</v>
      </c>
      <c r="E2356" s="1109">
        <v>53.5</v>
      </c>
      <c r="F2356" s="1109">
        <v>0</v>
      </c>
      <c r="G2356" s="1110" t="s">
        <v>10840</v>
      </c>
      <c r="H2356" s="1110" t="s">
        <v>4654</v>
      </c>
      <c r="I2356" s="1110" t="s">
        <v>10850</v>
      </c>
      <c r="J2356" s="1109">
        <v>0</v>
      </c>
      <c r="K2356" s="1109">
        <v>0</v>
      </c>
      <c r="L2356" s="1109">
        <v>0</v>
      </c>
      <c r="M2356" s="1109">
        <v>0</v>
      </c>
      <c r="N2356" s="1109">
        <v>0</v>
      </c>
      <c r="O2356" s="1109">
        <v>0</v>
      </c>
      <c r="P2356" s="1109">
        <v>0</v>
      </c>
      <c r="Q2356" s="1109">
        <v>0</v>
      </c>
    </row>
    <row r="2357" spans="1:17">
      <c r="A2357" s="1109">
        <v>17898</v>
      </c>
      <c r="B2357" s="1110" t="s">
        <v>0</v>
      </c>
      <c r="C2357" s="1109">
        <v>9.625</v>
      </c>
      <c r="D2357" s="1109">
        <v>8.5350000000000001</v>
      </c>
      <c r="E2357" s="1109">
        <v>53.5</v>
      </c>
      <c r="F2357" s="1109">
        <v>0</v>
      </c>
      <c r="G2357" s="1110" t="s">
        <v>10842</v>
      </c>
      <c r="H2357" s="1110" t="s">
        <v>4654</v>
      </c>
      <c r="I2357" s="1110" t="s">
        <v>10846</v>
      </c>
      <c r="J2357" s="1109">
        <v>0</v>
      </c>
      <c r="K2357" s="1109">
        <v>0</v>
      </c>
      <c r="L2357" s="1109">
        <v>0</v>
      </c>
      <c r="M2357" s="1109">
        <v>0</v>
      </c>
      <c r="N2357" s="1109">
        <v>0</v>
      </c>
      <c r="O2357" s="1109">
        <v>0</v>
      </c>
      <c r="P2357" s="1109">
        <v>0</v>
      </c>
      <c r="Q2357" s="1109">
        <v>0</v>
      </c>
    </row>
    <row r="2358" spans="1:17">
      <c r="A2358" s="1109">
        <v>17899</v>
      </c>
      <c r="B2358" s="1110" t="s">
        <v>0</v>
      </c>
      <c r="C2358" s="1109">
        <v>9.625</v>
      </c>
      <c r="D2358" s="1109">
        <v>8.5350000000000001</v>
      </c>
      <c r="E2358" s="1109">
        <v>53.5</v>
      </c>
      <c r="F2358" s="1109">
        <v>0</v>
      </c>
      <c r="G2358" s="1110" t="s">
        <v>10842</v>
      </c>
      <c r="H2358" s="1110" t="s">
        <v>4654</v>
      </c>
      <c r="I2358" s="1110" t="s">
        <v>10847</v>
      </c>
      <c r="J2358" s="1109">
        <v>0</v>
      </c>
      <c r="K2358" s="1109">
        <v>0</v>
      </c>
      <c r="L2358" s="1109">
        <v>0</v>
      </c>
      <c r="M2358" s="1109">
        <v>0</v>
      </c>
      <c r="N2358" s="1109">
        <v>0</v>
      </c>
      <c r="O2358" s="1109">
        <v>0</v>
      </c>
      <c r="P2358" s="1109">
        <v>0</v>
      </c>
      <c r="Q2358" s="1109">
        <v>0</v>
      </c>
    </row>
    <row r="2359" spans="1:17">
      <c r="A2359" s="1109">
        <v>17900</v>
      </c>
      <c r="B2359" s="1110" t="s">
        <v>0</v>
      </c>
      <c r="C2359" s="1109">
        <v>9.625</v>
      </c>
      <c r="D2359" s="1109">
        <v>8.5350000000000001</v>
      </c>
      <c r="E2359" s="1109">
        <v>53.5</v>
      </c>
      <c r="F2359" s="1109">
        <v>0</v>
      </c>
      <c r="G2359" s="1110" t="s">
        <v>10842</v>
      </c>
      <c r="H2359" s="1110" t="s">
        <v>4654</v>
      </c>
      <c r="I2359" s="1110" t="s">
        <v>10841</v>
      </c>
      <c r="J2359" s="1109">
        <v>0</v>
      </c>
      <c r="K2359" s="1109">
        <v>0</v>
      </c>
      <c r="L2359" s="1109">
        <v>0</v>
      </c>
      <c r="M2359" s="1109">
        <v>0</v>
      </c>
      <c r="N2359" s="1109">
        <v>0</v>
      </c>
      <c r="O2359" s="1109">
        <v>0</v>
      </c>
      <c r="P2359" s="1109">
        <v>0</v>
      </c>
      <c r="Q2359" s="1109">
        <v>0</v>
      </c>
    </row>
    <row r="2360" spans="1:17">
      <c r="A2360" s="1109">
        <v>17901</v>
      </c>
      <c r="B2360" s="1110" t="s">
        <v>0</v>
      </c>
      <c r="C2360" s="1109">
        <v>9.625</v>
      </c>
      <c r="D2360" s="1109">
        <v>8.5350000000000001</v>
      </c>
      <c r="E2360" s="1109">
        <v>53.5</v>
      </c>
      <c r="F2360" s="1109">
        <v>0</v>
      </c>
      <c r="G2360" s="1110" t="s">
        <v>10842</v>
      </c>
      <c r="H2360" s="1110" t="s">
        <v>4654</v>
      </c>
      <c r="I2360" s="1110" t="s">
        <v>10760</v>
      </c>
      <c r="J2360" s="1109">
        <v>0</v>
      </c>
      <c r="K2360" s="1109">
        <v>0</v>
      </c>
      <c r="L2360" s="1109">
        <v>0</v>
      </c>
      <c r="M2360" s="1109">
        <v>0</v>
      </c>
      <c r="N2360" s="1109">
        <v>0</v>
      </c>
      <c r="O2360" s="1109">
        <v>0</v>
      </c>
      <c r="P2360" s="1109">
        <v>0</v>
      </c>
      <c r="Q2360" s="1109">
        <v>0</v>
      </c>
    </row>
    <row r="2361" spans="1:17">
      <c r="A2361" s="1109">
        <v>17902</v>
      </c>
      <c r="B2361" s="1110" t="s">
        <v>0</v>
      </c>
      <c r="C2361" s="1109">
        <v>9.625</v>
      </c>
      <c r="D2361" s="1109">
        <v>8.5350000000000001</v>
      </c>
      <c r="E2361" s="1109">
        <v>53.5</v>
      </c>
      <c r="F2361" s="1109">
        <v>0</v>
      </c>
      <c r="G2361" s="1110" t="s">
        <v>10842</v>
      </c>
      <c r="H2361" s="1110" t="s">
        <v>4654</v>
      </c>
      <c r="I2361" s="1110" t="s">
        <v>10736</v>
      </c>
      <c r="J2361" s="1109">
        <v>0</v>
      </c>
      <c r="K2361" s="1109">
        <v>0</v>
      </c>
      <c r="L2361" s="1109">
        <v>0</v>
      </c>
      <c r="M2361" s="1109">
        <v>0</v>
      </c>
      <c r="N2361" s="1109">
        <v>0</v>
      </c>
      <c r="O2361" s="1109">
        <v>0</v>
      </c>
      <c r="P2361" s="1109">
        <v>0</v>
      </c>
      <c r="Q2361" s="1109">
        <v>0</v>
      </c>
    </row>
    <row r="2362" spans="1:17">
      <c r="A2362" s="1109">
        <v>17903</v>
      </c>
      <c r="B2362" s="1110" t="s">
        <v>0</v>
      </c>
      <c r="C2362" s="1109">
        <v>9.625</v>
      </c>
      <c r="D2362" s="1109">
        <v>8.5350000000000001</v>
      </c>
      <c r="E2362" s="1109">
        <v>53.5</v>
      </c>
      <c r="F2362" s="1109">
        <v>0</v>
      </c>
      <c r="G2362" s="1110" t="s">
        <v>10842</v>
      </c>
      <c r="H2362" s="1110" t="s">
        <v>4654</v>
      </c>
      <c r="I2362" s="1110" t="s">
        <v>10836</v>
      </c>
      <c r="J2362" s="1109">
        <v>0</v>
      </c>
      <c r="K2362" s="1109">
        <v>0</v>
      </c>
      <c r="L2362" s="1109">
        <v>0</v>
      </c>
      <c r="M2362" s="1109">
        <v>0</v>
      </c>
      <c r="N2362" s="1109">
        <v>0</v>
      </c>
      <c r="O2362" s="1109">
        <v>0</v>
      </c>
      <c r="P2362" s="1109">
        <v>0</v>
      </c>
      <c r="Q2362" s="1109">
        <v>0</v>
      </c>
    </row>
    <row r="2363" spans="1:17">
      <c r="A2363" s="1109">
        <v>17904</v>
      </c>
      <c r="B2363" s="1110" t="s">
        <v>0</v>
      </c>
      <c r="C2363" s="1109">
        <v>9.625</v>
      </c>
      <c r="D2363" s="1109">
        <v>8.5350000000000001</v>
      </c>
      <c r="E2363" s="1109">
        <v>53.5</v>
      </c>
      <c r="F2363" s="1109">
        <v>0</v>
      </c>
      <c r="G2363" s="1110" t="s">
        <v>10842</v>
      </c>
      <c r="H2363" s="1110" t="s">
        <v>4654</v>
      </c>
      <c r="I2363" s="1110" t="s">
        <v>10850</v>
      </c>
      <c r="J2363" s="1109">
        <v>0</v>
      </c>
      <c r="K2363" s="1109">
        <v>0</v>
      </c>
      <c r="L2363" s="1109">
        <v>0</v>
      </c>
      <c r="M2363" s="1109">
        <v>0</v>
      </c>
      <c r="N2363" s="1109">
        <v>0</v>
      </c>
      <c r="O2363" s="1109">
        <v>0</v>
      </c>
      <c r="P2363" s="1109">
        <v>0</v>
      </c>
      <c r="Q2363" s="1109">
        <v>0</v>
      </c>
    </row>
    <row r="2364" spans="1:17">
      <c r="A2364" s="1109">
        <v>17905</v>
      </c>
      <c r="B2364" s="1110" t="s">
        <v>0</v>
      </c>
      <c r="C2364" s="1109">
        <v>9.625</v>
      </c>
      <c r="D2364" s="1109">
        <v>8.5350000000000001</v>
      </c>
      <c r="E2364" s="1109">
        <v>53.5</v>
      </c>
      <c r="F2364" s="1109">
        <v>0</v>
      </c>
      <c r="G2364" s="1110" t="s">
        <v>10842</v>
      </c>
      <c r="H2364" s="1110" t="s">
        <v>4654</v>
      </c>
      <c r="I2364" s="1110" t="s">
        <v>10832</v>
      </c>
      <c r="J2364" s="1109">
        <v>0</v>
      </c>
      <c r="K2364" s="1109">
        <v>0</v>
      </c>
      <c r="L2364" s="1109">
        <v>0</v>
      </c>
      <c r="M2364" s="1109">
        <v>0</v>
      </c>
      <c r="N2364" s="1109">
        <v>0</v>
      </c>
      <c r="O2364" s="1109">
        <v>0</v>
      </c>
      <c r="P2364" s="1109">
        <v>0</v>
      </c>
      <c r="Q2364" s="1109">
        <v>0</v>
      </c>
    </row>
    <row r="2365" spans="1:17">
      <c r="A2365" s="1109">
        <v>17906</v>
      </c>
      <c r="B2365" s="1110" t="s">
        <v>0</v>
      </c>
      <c r="C2365" s="1109">
        <v>9.625</v>
      </c>
      <c r="D2365" s="1109">
        <v>8.5350000000000001</v>
      </c>
      <c r="E2365" s="1109">
        <v>53.5</v>
      </c>
      <c r="F2365" s="1109">
        <v>0</v>
      </c>
      <c r="G2365" s="1110" t="s">
        <v>10842</v>
      </c>
      <c r="H2365" s="1110" t="s">
        <v>4654</v>
      </c>
      <c r="I2365" s="1110" t="s">
        <v>10839</v>
      </c>
      <c r="J2365" s="1109">
        <v>0</v>
      </c>
      <c r="K2365" s="1109">
        <v>0</v>
      </c>
      <c r="L2365" s="1109">
        <v>0</v>
      </c>
      <c r="M2365" s="1109">
        <v>0</v>
      </c>
      <c r="N2365" s="1109">
        <v>0</v>
      </c>
      <c r="O2365" s="1109">
        <v>0</v>
      </c>
      <c r="P2365" s="1109">
        <v>0</v>
      </c>
      <c r="Q2365" s="1109">
        <v>0</v>
      </c>
    </row>
    <row r="2366" spans="1:17">
      <c r="A2366" s="1109">
        <v>17907</v>
      </c>
      <c r="B2366" s="1110" t="s">
        <v>0</v>
      </c>
      <c r="C2366" s="1109">
        <v>9.625</v>
      </c>
      <c r="D2366" s="1109">
        <v>8.5350000000000001</v>
      </c>
      <c r="E2366" s="1109">
        <v>53.5</v>
      </c>
      <c r="F2366" s="1109">
        <v>0</v>
      </c>
      <c r="G2366" s="1110" t="s">
        <v>10843</v>
      </c>
      <c r="H2366" s="1110" t="s">
        <v>4654</v>
      </c>
      <c r="I2366" s="1110" t="s">
        <v>10846</v>
      </c>
      <c r="J2366" s="1109">
        <v>0</v>
      </c>
      <c r="K2366" s="1109">
        <v>0</v>
      </c>
      <c r="L2366" s="1109">
        <v>0</v>
      </c>
      <c r="M2366" s="1109">
        <v>0</v>
      </c>
      <c r="N2366" s="1109">
        <v>0</v>
      </c>
      <c r="O2366" s="1109">
        <v>0</v>
      </c>
      <c r="P2366" s="1109">
        <v>0</v>
      </c>
      <c r="Q2366" s="1109">
        <v>0</v>
      </c>
    </row>
    <row r="2367" spans="1:17">
      <c r="A2367" s="1109">
        <v>17908</v>
      </c>
      <c r="B2367" s="1110" t="s">
        <v>0</v>
      </c>
      <c r="C2367" s="1109">
        <v>9.625</v>
      </c>
      <c r="D2367" s="1109">
        <v>8.5350000000000001</v>
      </c>
      <c r="E2367" s="1109">
        <v>53.5</v>
      </c>
      <c r="F2367" s="1109">
        <v>0</v>
      </c>
      <c r="G2367" s="1110" t="s">
        <v>10843</v>
      </c>
      <c r="H2367" s="1110" t="s">
        <v>4654</v>
      </c>
      <c r="I2367" s="1110" t="s">
        <v>10847</v>
      </c>
      <c r="J2367" s="1109">
        <v>0</v>
      </c>
      <c r="K2367" s="1109">
        <v>0</v>
      </c>
      <c r="L2367" s="1109">
        <v>0</v>
      </c>
      <c r="M2367" s="1109">
        <v>0</v>
      </c>
      <c r="N2367" s="1109">
        <v>0</v>
      </c>
      <c r="O2367" s="1109">
        <v>0</v>
      </c>
      <c r="P2367" s="1109">
        <v>0</v>
      </c>
      <c r="Q2367" s="1109">
        <v>0</v>
      </c>
    </row>
    <row r="2368" spans="1:17">
      <c r="A2368" s="1109">
        <v>17909</v>
      </c>
      <c r="B2368" s="1110" t="s">
        <v>0</v>
      </c>
      <c r="C2368" s="1109">
        <v>9.625</v>
      </c>
      <c r="D2368" s="1109">
        <v>8.5350000000000001</v>
      </c>
      <c r="E2368" s="1109">
        <v>53.5</v>
      </c>
      <c r="F2368" s="1109">
        <v>0</v>
      </c>
      <c r="G2368" s="1110" t="s">
        <v>10843</v>
      </c>
      <c r="H2368" s="1110" t="s">
        <v>4654</v>
      </c>
      <c r="I2368" s="1110" t="s">
        <v>10848</v>
      </c>
      <c r="J2368" s="1109">
        <v>0</v>
      </c>
      <c r="K2368" s="1109">
        <v>0</v>
      </c>
      <c r="L2368" s="1109">
        <v>0</v>
      </c>
      <c r="M2368" s="1109">
        <v>0</v>
      </c>
      <c r="N2368" s="1109">
        <v>0</v>
      </c>
      <c r="O2368" s="1109">
        <v>0</v>
      </c>
      <c r="P2368" s="1109">
        <v>0</v>
      </c>
      <c r="Q2368" s="1109">
        <v>0</v>
      </c>
    </row>
    <row r="2369" spans="1:17">
      <c r="A2369" s="1109">
        <v>17910</v>
      </c>
      <c r="B2369" s="1110" t="s">
        <v>0</v>
      </c>
      <c r="C2369" s="1109">
        <v>9.625</v>
      </c>
      <c r="D2369" s="1109">
        <v>8.5350000000000001</v>
      </c>
      <c r="E2369" s="1109">
        <v>53.5</v>
      </c>
      <c r="F2369" s="1109">
        <v>0</v>
      </c>
      <c r="G2369" s="1110" t="s">
        <v>10843</v>
      </c>
      <c r="H2369" s="1110" t="s">
        <v>4654</v>
      </c>
      <c r="I2369" s="1110" t="s">
        <v>10849</v>
      </c>
      <c r="J2369" s="1109">
        <v>0</v>
      </c>
      <c r="K2369" s="1109">
        <v>0</v>
      </c>
      <c r="L2369" s="1109">
        <v>0</v>
      </c>
      <c r="M2369" s="1109">
        <v>0</v>
      </c>
      <c r="N2369" s="1109">
        <v>0</v>
      </c>
      <c r="O2369" s="1109">
        <v>0</v>
      </c>
      <c r="P2369" s="1109">
        <v>0</v>
      </c>
      <c r="Q2369" s="1109">
        <v>0</v>
      </c>
    </row>
    <row r="2370" spans="1:17">
      <c r="A2370" s="1109">
        <v>17911</v>
      </c>
      <c r="B2370" s="1110" t="s">
        <v>0</v>
      </c>
      <c r="C2370" s="1109">
        <v>9.625</v>
      </c>
      <c r="D2370" s="1109">
        <v>8.5350000000000001</v>
      </c>
      <c r="E2370" s="1109">
        <v>53.5</v>
      </c>
      <c r="F2370" s="1109">
        <v>0</v>
      </c>
      <c r="G2370" s="1110" t="s">
        <v>10843</v>
      </c>
      <c r="H2370" s="1110" t="s">
        <v>4654</v>
      </c>
      <c r="I2370" s="1110" t="s">
        <v>10841</v>
      </c>
      <c r="J2370" s="1109">
        <v>0</v>
      </c>
      <c r="K2370" s="1109">
        <v>0</v>
      </c>
      <c r="L2370" s="1109">
        <v>0</v>
      </c>
      <c r="M2370" s="1109">
        <v>0</v>
      </c>
      <c r="N2370" s="1109">
        <v>0</v>
      </c>
      <c r="O2370" s="1109">
        <v>0</v>
      </c>
      <c r="P2370" s="1109">
        <v>0</v>
      </c>
      <c r="Q2370" s="1109">
        <v>0</v>
      </c>
    </row>
    <row r="2371" spans="1:17">
      <c r="A2371" s="1109">
        <v>17912</v>
      </c>
      <c r="B2371" s="1110" t="s">
        <v>0</v>
      </c>
      <c r="C2371" s="1109">
        <v>9.625</v>
      </c>
      <c r="D2371" s="1109">
        <v>8.5350000000000001</v>
      </c>
      <c r="E2371" s="1109">
        <v>53.5</v>
      </c>
      <c r="F2371" s="1109">
        <v>0</v>
      </c>
      <c r="G2371" s="1110" t="s">
        <v>10843</v>
      </c>
      <c r="H2371" s="1110" t="s">
        <v>4654</v>
      </c>
      <c r="I2371" s="1110" t="s">
        <v>10760</v>
      </c>
      <c r="J2371" s="1109">
        <v>0</v>
      </c>
      <c r="K2371" s="1109">
        <v>0</v>
      </c>
      <c r="L2371" s="1109">
        <v>0</v>
      </c>
      <c r="M2371" s="1109">
        <v>0</v>
      </c>
      <c r="N2371" s="1109">
        <v>0</v>
      </c>
      <c r="O2371" s="1109">
        <v>0</v>
      </c>
      <c r="P2371" s="1109">
        <v>0</v>
      </c>
      <c r="Q2371" s="1109">
        <v>0</v>
      </c>
    </row>
    <row r="2372" spans="1:17">
      <c r="A2372" s="1109">
        <v>17913</v>
      </c>
      <c r="B2372" s="1110" t="s">
        <v>0</v>
      </c>
      <c r="C2372" s="1109">
        <v>9.625</v>
      </c>
      <c r="D2372" s="1109">
        <v>8.5350000000000001</v>
      </c>
      <c r="E2372" s="1109">
        <v>53.5</v>
      </c>
      <c r="F2372" s="1109">
        <v>0</v>
      </c>
      <c r="G2372" s="1110" t="s">
        <v>10843</v>
      </c>
      <c r="H2372" s="1110" t="s">
        <v>4654</v>
      </c>
      <c r="I2372" s="1110" t="s">
        <v>10845</v>
      </c>
      <c r="J2372" s="1109">
        <v>0</v>
      </c>
      <c r="K2372" s="1109">
        <v>0</v>
      </c>
      <c r="L2372" s="1109">
        <v>0</v>
      </c>
      <c r="M2372" s="1109">
        <v>0</v>
      </c>
      <c r="N2372" s="1109">
        <v>0</v>
      </c>
      <c r="O2372" s="1109">
        <v>0</v>
      </c>
      <c r="P2372" s="1109">
        <v>0</v>
      </c>
      <c r="Q2372" s="1109">
        <v>0</v>
      </c>
    </row>
    <row r="2373" spans="1:17">
      <c r="A2373" s="1109">
        <v>17914</v>
      </c>
      <c r="B2373" s="1110" t="s">
        <v>0</v>
      </c>
      <c r="C2373" s="1109">
        <v>9.625</v>
      </c>
      <c r="D2373" s="1109">
        <v>8.5350000000000001</v>
      </c>
      <c r="E2373" s="1109">
        <v>53.5</v>
      </c>
      <c r="F2373" s="1109">
        <v>0</v>
      </c>
      <c r="G2373" s="1110" t="s">
        <v>10843</v>
      </c>
      <c r="H2373" s="1110" t="s">
        <v>4654</v>
      </c>
      <c r="I2373" s="1110" t="s">
        <v>10736</v>
      </c>
      <c r="J2373" s="1109">
        <v>0</v>
      </c>
      <c r="K2373" s="1109">
        <v>0</v>
      </c>
      <c r="L2373" s="1109">
        <v>0</v>
      </c>
      <c r="M2373" s="1109">
        <v>0</v>
      </c>
      <c r="N2373" s="1109">
        <v>0</v>
      </c>
      <c r="O2373" s="1109">
        <v>0</v>
      </c>
      <c r="P2373" s="1109">
        <v>0</v>
      </c>
      <c r="Q2373" s="1109">
        <v>0</v>
      </c>
    </row>
    <row r="2374" spans="1:17">
      <c r="A2374" s="1109">
        <v>17915</v>
      </c>
      <c r="B2374" s="1110" t="s">
        <v>0</v>
      </c>
      <c r="C2374" s="1109">
        <v>9.625</v>
      </c>
      <c r="D2374" s="1109">
        <v>8.5350000000000001</v>
      </c>
      <c r="E2374" s="1109">
        <v>53.5</v>
      </c>
      <c r="F2374" s="1109">
        <v>0</v>
      </c>
      <c r="G2374" s="1110" t="s">
        <v>10843</v>
      </c>
      <c r="H2374" s="1110" t="s">
        <v>4654</v>
      </c>
      <c r="I2374" s="1110" t="s">
        <v>10832</v>
      </c>
      <c r="J2374" s="1109">
        <v>0</v>
      </c>
      <c r="K2374" s="1109">
        <v>0</v>
      </c>
      <c r="L2374" s="1109">
        <v>0</v>
      </c>
      <c r="M2374" s="1109">
        <v>0</v>
      </c>
      <c r="N2374" s="1109">
        <v>0</v>
      </c>
      <c r="O2374" s="1109">
        <v>0</v>
      </c>
      <c r="P2374" s="1109">
        <v>0</v>
      </c>
      <c r="Q2374" s="1109">
        <v>0</v>
      </c>
    </row>
    <row r="2375" spans="1:17">
      <c r="A2375" s="1109">
        <v>17916</v>
      </c>
      <c r="B2375" s="1110" t="s">
        <v>0</v>
      </c>
      <c r="C2375" s="1109">
        <v>9.625</v>
      </c>
      <c r="D2375" s="1109">
        <v>8.5350000000000001</v>
      </c>
      <c r="E2375" s="1109">
        <v>53.5</v>
      </c>
      <c r="F2375" s="1109">
        <v>0</v>
      </c>
      <c r="G2375" s="1110" t="s">
        <v>10843</v>
      </c>
      <c r="H2375" s="1110" t="s">
        <v>4654</v>
      </c>
      <c r="I2375" s="1110" t="s">
        <v>10839</v>
      </c>
      <c r="J2375" s="1109">
        <v>0</v>
      </c>
      <c r="K2375" s="1109">
        <v>0</v>
      </c>
      <c r="L2375" s="1109">
        <v>0</v>
      </c>
      <c r="M2375" s="1109">
        <v>0</v>
      </c>
      <c r="N2375" s="1109">
        <v>0</v>
      </c>
      <c r="O2375" s="1109">
        <v>0</v>
      </c>
      <c r="P2375" s="1109">
        <v>0</v>
      </c>
      <c r="Q2375" s="1109">
        <v>0</v>
      </c>
    </row>
    <row r="2376" spans="1:17">
      <c r="A2376" s="1109">
        <v>17917</v>
      </c>
      <c r="B2376" s="1110" t="s">
        <v>0</v>
      </c>
      <c r="C2376" s="1109">
        <v>9.625</v>
      </c>
      <c r="D2376" s="1109">
        <v>8.5350000000000001</v>
      </c>
      <c r="E2376" s="1109">
        <v>53.5</v>
      </c>
      <c r="F2376" s="1109">
        <v>0</v>
      </c>
      <c r="G2376" s="1110" t="s">
        <v>10843</v>
      </c>
      <c r="H2376" s="1110" t="s">
        <v>4654</v>
      </c>
      <c r="I2376" s="1110" t="s">
        <v>10850</v>
      </c>
      <c r="J2376" s="1109">
        <v>0</v>
      </c>
      <c r="K2376" s="1109">
        <v>0</v>
      </c>
      <c r="L2376" s="1109">
        <v>0</v>
      </c>
      <c r="M2376" s="1109">
        <v>0</v>
      </c>
      <c r="N2376" s="1109">
        <v>0</v>
      </c>
      <c r="O2376" s="1109">
        <v>0</v>
      </c>
      <c r="P2376" s="1109">
        <v>0</v>
      </c>
      <c r="Q2376" s="1109">
        <v>0</v>
      </c>
    </row>
    <row r="2377" spans="1:17">
      <c r="A2377" s="1109">
        <v>17918</v>
      </c>
      <c r="B2377" s="1110" t="s">
        <v>0</v>
      </c>
      <c r="C2377" s="1109">
        <v>9.625</v>
      </c>
      <c r="D2377" s="1109">
        <v>8.5350000000000001</v>
      </c>
      <c r="E2377" s="1109">
        <v>53.5</v>
      </c>
      <c r="F2377" s="1109">
        <v>0</v>
      </c>
      <c r="G2377" s="1110" t="s">
        <v>10784</v>
      </c>
      <c r="H2377" s="1110" t="s">
        <v>4654</v>
      </c>
      <c r="I2377" s="1110" t="s">
        <v>10846</v>
      </c>
      <c r="J2377" s="1109">
        <v>0</v>
      </c>
      <c r="K2377" s="1109">
        <v>0</v>
      </c>
      <c r="L2377" s="1109">
        <v>0</v>
      </c>
      <c r="M2377" s="1109">
        <v>0</v>
      </c>
      <c r="N2377" s="1109">
        <v>0</v>
      </c>
      <c r="O2377" s="1109">
        <v>0</v>
      </c>
      <c r="P2377" s="1109">
        <v>0</v>
      </c>
      <c r="Q2377" s="1109">
        <v>0</v>
      </c>
    </row>
    <row r="2378" spans="1:17">
      <c r="A2378" s="1109">
        <v>17919</v>
      </c>
      <c r="B2378" s="1110" t="s">
        <v>0</v>
      </c>
      <c r="C2378" s="1109">
        <v>9.625</v>
      </c>
      <c r="D2378" s="1109">
        <v>8.5350000000000001</v>
      </c>
      <c r="E2378" s="1109">
        <v>53.5</v>
      </c>
      <c r="F2378" s="1109">
        <v>0</v>
      </c>
      <c r="G2378" s="1110" t="s">
        <v>10784</v>
      </c>
      <c r="H2378" s="1110" t="s">
        <v>4654</v>
      </c>
      <c r="I2378" s="1110" t="s">
        <v>10847</v>
      </c>
      <c r="J2378" s="1109">
        <v>0</v>
      </c>
      <c r="K2378" s="1109">
        <v>0</v>
      </c>
      <c r="L2378" s="1109">
        <v>0</v>
      </c>
      <c r="M2378" s="1109">
        <v>0</v>
      </c>
      <c r="N2378" s="1109">
        <v>0</v>
      </c>
      <c r="O2378" s="1109">
        <v>0</v>
      </c>
      <c r="P2378" s="1109">
        <v>0</v>
      </c>
      <c r="Q2378" s="1109">
        <v>0</v>
      </c>
    </row>
    <row r="2379" spans="1:17">
      <c r="A2379" s="1109">
        <v>17920</v>
      </c>
      <c r="B2379" s="1110" t="s">
        <v>0</v>
      </c>
      <c r="C2379" s="1109">
        <v>9.625</v>
      </c>
      <c r="D2379" s="1109">
        <v>8.5350000000000001</v>
      </c>
      <c r="E2379" s="1109">
        <v>53.5</v>
      </c>
      <c r="F2379" s="1109">
        <v>0</v>
      </c>
      <c r="G2379" s="1110" t="s">
        <v>10784</v>
      </c>
      <c r="H2379" s="1110" t="s">
        <v>4654</v>
      </c>
      <c r="I2379" s="1110" t="s">
        <v>10848</v>
      </c>
      <c r="J2379" s="1109">
        <v>0</v>
      </c>
      <c r="K2379" s="1109">
        <v>0</v>
      </c>
      <c r="L2379" s="1109">
        <v>0</v>
      </c>
      <c r="M2379" s="1109">
        <v>0</v>
      </c>
      <c r="N2379" s="1109">
        <v>0</v>
      </c>
      <c r="O2379" s="1109">
        <v>0</v>
      </c>
      <c r="P2379" s="1109">
        <v>0</v>
      </c>
      <c r="Q2379" s="1109">
        <v>0</v>
      </c>
    </row>
    <row r="2380" spans="1:17">
      <c r="A2380" s="1109">
        <v>17921</v>
      </c>
      <c r="B2380" s="1110" t="s">
        <v>0</v>
      </c>
      <c r="C2380" s="1109">
        <v>9.625</v>
      </c>
      <c r="D2380" s="1109">
        <v>8.5350000000000001</v>
      </c>
      <c r="E2380" s="1109">
        <v>53.5</v>
      </c>
      <c r="F2380" s="1109">
        <v>0</v>
      </c>
      <c r="G2380" s="1110" t="s">
        <v>10784</v>
      </c>
      <c r="H2380" s="1110" t="s">
        <v>4654</v>
      </c>
      <c r="I2380" s="1110" t="s">
        <v>10849</v>
      </c>
      <c r="J2380" s="1109">
        <v>0</v>
      </c>
      <c r="K2380" s="1109">
        <v>0</v>
      </c>
      <c r="L2380" s="1109">
        <v>0</v>
      </c>
      <c r="M2380" s="1109">
        <v>0</v>
      </c>
      <c r="N2380" s="1109">
        <v>0</v>
      </c>
      <c r="O2380" s="1109">
        <v>0</v>
      </c>
      <c r="P2380" s="1109">
        <v>0</v>
      </c>
      <c r="Q2380" s="1109">
        <v>0</v>
      </c>
    </row>
    <row r="2381" spans="1:17">
      <c r="A2381" s="1109">
        <v>17922</v>
      </c>
      <c r="B2381" s="1110" t="s">
        <v>0</v>
      </c>
      <c r="C2381" s="1109">
        <v>9.625</v>
      </c>
      <c r="D2381" s="1109">
        <v>8.5350000000000001</v>
      </c>
      <c r="E2381" s="1109">
        <v>53.5</v>
      </c>
      <c r="F2381" s="1109">
        <v>0</v>
      </c>
      <c r="G2381" s="1110" t="s">
        <v>10784</v>
      </c>
      <c r="H2381" s="1110" t="s">
        <v>4654</v>
      </c>
      <c r="I2381" s="1110" t="s">
        <v>10841</v>
      </c>
      <c r="J2381" s="1109">
        <v>0</v>
      </c>
      <c r="K2381" s="1109">
        <v>0</v>
      </c>
      <c r="L2381" s="1109">
        <v>0</v>
      </c>
      <c r="M2381" s="1109">
        <v>0</v>
      </c>
      <c r="N2381" s="1109">
        <v>0</v>
      </c>
      <c r="O2381" s="1109">
        <v>0</v>
      </c>
      <c r="P2381" s="1109">
        <v>0</v>
      </c>
      <c r="Q2381" s="1109">
        <v>0</v>
      </c>
    </row>
    <row r="2382" spans="1:17">
      <c r="A2382" s="1109">
        <v>17923</v>
      </c>
      <c r="B2382" s="1110" t="s">
        <v>0</v>
      </c>
      <c r="C2382" s="1109">
        <v>9.625</v>
      </c>
      <c r="D2382" s="1109">
        <v>8.5350000000000001</v>
      </c>
      <c r="E2382" s="1109">
        <v>53.5</v>
      </c>
      <c r="F2382" s="1109">
        <v>0</v>
      </c>
      <c r="G2382" s="1110" t="s">
        <v>10784</v>
      </c>
      <c r="H2382" s="1110" t="s">
        <v>4654</v>
      </c>
      <c r="I2382" s="1110" t="s">
        <v>10760</v>
      </c>
      <c r="J2382" s="1109">
        <v>0</v>
      </c>
      <c r="K2382" s="1109">
        <v>0</v>
      </c>
      <c r="L2382" s="1109">
        <v>0</v>
      </c>
      <c r="M2382" s="1109">
        <v>0</v>
      </c>
      <c r="N2382" s="1109">
        <v>0</v>
      </c>
      <c r="O2382" s="1109">
        <v>0</v>
      </c>
      <c r="P2382" s="1109">
        <v>0</v>
      </c>
      <c r="Q2382" s="1109">
        <v>0</v>
      </c>
    </row>
    <row r="2383" spans="1:17">
      <c r="A2383" s="1109">
        <v>17924</v>
      </c>
      <c r="B2383" s="1110" t="s">
        <v>0</v>
      </c>
      <c r="C2383" s="1109">
        <v>9.625</v>
      </c>
      <c r="D2383" s="1109">
        <v>8.5350000000000001</v>
      </c>
      <c r="E2383" s="1109">
        <v>53.5</v>
      </c>
      <c r="F2383" s="1109">
        <v>0</v>
      </c>
      <c r="G2383" s="1110" t="s">
        <v>10784</v>
      </c>
      <c r="H2383" s="1110" t="s">
        <v>4654</v>
      </c>
      <c r="I2383" s="1110" t="s">
        <v>10834</v>
      </c>
      <c r="J2383" s="1109">
        <v>0</v>
      </c>
      <c r="K2383" s="1109">
        <v>0</v>
      </c>
      <c r="L2383" s="1109">
        <v>0</v>
      </c>
      <c r="M2383" s="1109">
        <v>0</v>
      </c>
      <c r="N2383" s="1109">
        <v>0</v>
      </c>
      <c r="O2383" s="1109">
        <v>0</v>
      </c>
      <c r="P2383" s="1109">
        <v>0</v>
      </c>
      <c r="Q2383" s="1109">
        <v>0</v>
      </c>
    </row>
    <row r="2384" spans="1:17">
      <c r="A2384" s="1109">
        <v>17925</v>
      </c>
      <c r="B2384" s="1110" t="s">
        <v>0</v>
      </c>
      <c r="C2384" s="1109">
        <v>9.625</v>
      </c>
      <c r="D2384" s="1109">
        <v>8.5350000000000001</v>
      </c>
      <c r="E2384" s="1109">
        <v>53.5</v>
      </c>
      <c r="F2384" s="1109">
        <v>0</v>
      </c>
      <c r="G2384" s="1110" t="s">
        <v>10784</v>
      </c>
      <c r="H2384" s="1110" t="s">
        <v>4654</v>
      </c>
      <c r="I2384" s="1110" t="s">
        <v>10835</v>
      </c>
      <c r="J2384" s="1109">
        <v>0</v>
      </c>
      <c r="K2384" s="1109">
        <v>0</v>
      </c>
      <c r="L2384" s="1109">
        <v>0</v>
      </c>
      <c r="M2384" s="1109">
        <v>0</v>
      </c>
      <c r="N2384" s="1109">
        <v>0</v>
      </c>
      <c r="O2384" s="1109">
        <v>0</v>
      </c>
      <c r="P2384" s="1109">
        <v>0</v>
      </c>
      <c r="Q2384" s="1109">
        <v>0</v>
      </c>
    </row>
    <row r="2385" spans="1:17">
      <c r="A2385" s="1109">
        <v>17926</v>
      </c>
      <c r="B2385" s="1110" t="s">
        <v>0</v>
      </c>
      <c r="C2385" s="1109">
        <v>9.625</v>
      </c>
      <c r="D2385" s="1109">
        <v>8.5350000000000001</v>
      </c>
      <c r="E2385" s="1109">
        <v>53.5</v>
      </c>
      <c r="F2385" s="1109">
        <v>0</v>
      </c>
      <c r="G2385" s="1110" t="s">
        <v>10784</v>
      </c>
      <c r="H2385" s="1110" t="s">
        <v>4654</v>
      </c>
      <c r="I2385" s="1110" t="s">
        <v>10736</v>
      </c>
      <c r="J2385" s="1109">
        <v>0</v>
      </c>
      <c r="K2385" s="1109">
        <v>0</v>
      </c>
      <c r="L2385" s="1109">
        <v>0</v>
      </c>
      <c r="M2385" s="1109">
        <v>0</v>
      </c>
      <c r="N2385" s="1109">
        <v>0</v>
      </c>
      <c r="O2385" s="1109">
        <v>0</v>
      </c>
      <c r="P2385" s="1109">
        <v>0</v>
      </c>
      <c r="Q2385" s="1109">
        <v>0</v>
      </c>
    </row>
    <row r="2386" spans="1:17">
      <c r="A2386" s="1109">
        <v>17927</v>
      </c>
      <c r="B2386" s="1110" t="s">
        <v>0</v>
      </c>
      <c r="C2386" s="1109">
        <v>9.625</v>
      </c>
      <c r="D2386" s="1109">
        <v>8.5350000000000001</v>
      </c>
      <c r="E2386" s="1109">
        <v>53.5</v>
      </c>
      <c r="F2386" s="1109">
        <v>0</v>
      </c>
      <c r="G2386" s="1110" t="s">
        <v>10784</v>
      </c>
      <c r="H2386" s="1110" t="s">
        <v>4654</v>
      </c>
      <c r="I2386" s="1110" t="s">
        <v>10836</v>
      </c>
      <c r="J2386" s="1109">
        <v>0</v>
      </c>
      <c r="K2386" s="1109">
        <v>0</v>
      </c>
      <c r="L2386" s="1109">
        <v>0</v>
      </c>
      <c r="M2386" s="1109">
        <v>0</v>
      </c>
      <c r="N2386" s="1109">
        <v>0</v>
      </c>
      <c r="O2386" s="1109">
        <v>0</v>
      </c>
      <c r="P2386" s="1109">
        <v>0</v>
      </c>
      <c r="Q2386" s="1109">
        <v>0</v>
      </c>
    </row>
    <row r="2387" spans="1:17">
      <c r="A2387" s="1109">
        <v>17928</v>
      </c>
      <c r="B2387" s="1110" t="s">
        <v>0</v>
      </c>
      <c r="C2387" s="1109">
        <v>9.625</v>
      </c>
      <c r="D2387" s="1109">
        <v>8.5350000000000001</v>
      </c>
      <c r="E2387" s="1109">
        <v>53.5</v>
      </c>
      <c r="F2387" s="1109">
        <v>0</v>
      </c>
      <c r="G2387" s="1110" t="s">
        <v>10784</v>
      </c>
      <c r="H2387" s="1110" t="s">
        <v>4654</v>
      </c>
      <c r="I2387" s="1110" t="s">
        <v>10850</v>
      </c>
      <c r="J2387" s="1109">
        <v>0</v>
      </c>
      <c r="K2387" s="1109">
        <v>0</v>
      </c>
      <c r="L2387" s="1109">
        <v>0</v>
      </c>
      <c r="M2387" s="1109">
        <v>0</v>
      </c>
      <c r="N2387" s="1109">
        <v>0</v>
      </c>
      <c r="O2387" s="1109">
        <v>0</v>
      </c>
      <c r="P2387" s="1109">
        <v>0</v>
      </c>
      <c r="Q2387" s="1109">
        <v>0</v>
      </c>
    </row>
    <row r="2388" spans="1:17">
      <c r="A2388" s="1109">
        <v>17929</v>
      </c>
      <c r="B2388" s="1110" t="s">
        <v>0</v>
      </c>
      <c r="C2388" s="1109">
        <v>9.625</v>
      </c>
      <c r="D2388" s="1109">
        <v>8.5350000000000001</v>
      </c>
      <c r="E2388" s="1109">
        <v>53.5</v>
      </c>
      <c r="F2388" s="1109">
        <v>0</v>
      </c>
      <c r="G2388" s="1110" t="s">
        <v>10784</v>
      </c>
      <c r="H2388" s="1110" t="s">
        <v>4654</v>
      </c>
      <c r="I2388" s="1110" t="s">
        <v>10832</v>
      </c>
      <c r="J2388" s="1109">
        <v>0</v>
      </c>
      <c r="K2388" s="1109">
        <v>0</v>
      </c>
      <c r="L2388" s="1109">
        <v>0</v>
      </c>
      <c r="M2388" s="1109">
        <v>0</v>
      </c>
      <c r="N2388" s="1109">
        <v>0</v>
      </c>
      <c r="O2388" s="1109">
        <v>0</v>
      </c>
      <c r="P2388" s="1109">
        <v>0</v>
      </c>
      <c r="Q2388" s="1109">
        <v>0</v>
      </c>
    </row>
    <row r="2389" spans="1:17">
      <c r="A2389" s="1109">
        <v>17930</v>
      </c>
      <c r="B2389" s="1110" t="s">
        <v>0</v>
      </c>
      <c r="C2389" s="1109">
        <v>9.625</v>
      </c>
      <c r="D2389" s="1109">
        <v>8.5350000000000001</v>
      </c>
      <c r="E2389" s="1109">
        <v>53.5</v>
      </c>
      <c r="F2389" s="1109">
        <v>0</v>
      </c>
      <c r="G2389" s="1110" t="s">
        <v>10784</v>
      </c>
      <c r="H2389" s="1110" t="s">
        <v>4654</v>
      </c>
      <c r="I2389" s="1110" t="s">
        <v>10839</v>
      </c>
      <c r="J2389" s="1109">
        <v>0</v>
      </c>
      <c r="K2389" s="1109">
        <v>0</v>
      </c>
      <c r="L2389" s="1109">
        <v>0</v>
      </c>
      <c r="M2389" s="1109">
        <v>0</v>
      </c>
      <c r="N2389" s="1109">
        <v>0</v>
      </c>
      <c r="O2389" s="1109">
        <v>0</v>
      </c>
      <c r="P2389" s="1109">
        <v>0</v>
      </c>
      <c r="Q2389" s="1109">
        <v>0</v>
      </c>
    </row>
    <row r="2390" spans="1:17">
      <c r="A2390" s="1109">
        <v>17931</v>
      </c>
      <c r="B2390" s="1110" t="s">
        <v>0</v>
      </c>
      <c r="C2390" s="1109">
        <v>9.625</v>
      </c>
      <c r="D2390" s="1109">
        <v>8.5350000000000001</v>
      </c>
      <c r="E2390" s="1109">
        <v>53.5</v>
      </c>
      <c r="F2390" s="1109">
        <v>0</v>
      </c>
      <c r="G2390" s="1110" t="s">
        <v>10741</v>
      </c>
      <c r="H2390" s="1110" t="s">
        <v>4654</v>
      </c>
      <c r="I2390" s="1110" t="s">
        <v>10846</v>
      </c>
      <c r="J2390" s="1109">
        <v>0</v>
      </c>
      <c r="K2390" s="1109">
        <v>0</v>
      </c>
      <c r="L2390" s="1109">
        <v>0</v>
      </c>
      <c r="M2390" s="1109">
        <v>0</v>
      </c>
      <c r="N2390" s="1109">
        <v>0</v>
      </c>
      <c r="O2390" s="1109">
        <v>0</v>
      </c>
      <c r="P2390" s="1109">
        <v>0</v>
      </c>
      <c r="Q2390" s="1109">
        <v>0</v>
      </c>
    </row>
    <row r="2391" spans="1:17">
      <c r="A2391" s="1109">
        <v>17932</v>
      </c>
      <c r="B2391" s="1110" t="s">
        <v>0</v>
      </c>
      <c r="C2391" s="1109">
        <v>9.625</v>
      </c>
      <c r="D2391" s="1109">
        <v>8.5350000000000001</v>
      </c>
      <c r="E2391" s="1109">
        <v>53.5</v>
      </c>
      <c r="F2391" s="1109">
        <v>0</v>
      </c>
      <c r="G2391" s="1110" t="s">
        <v>10741</v>
      </c>
      <c r="H2391" s="1110" t="s">
        <v>4654</v>
      </c>
      <c r="I2391" s="1110" t="s">
        <v>10847</v>
      </c>
      <c r="J2391" s="1109">
        <v>0</v>
      </c>
      <c r="K2391" s="1109">
        <v>0</v>
      </c>
      <c r="L2391" s="1109">
        <v>0</v>
      </c>
      <c r="M2391" s="1109">
        <v>0</v>
      </c>
      <c r="N2391" s="1109">
        <v>0</v>
      </c>
      <c r="O2391" s="1109">
        <v>0</v>
      </c>
      <c r="P2391" s="1109">
        <v>0</v>
      </c>
      <c r="Q2391" s="1109">
        <v>0</v>
      </c>
    </row>
    <row r="2392" spans="1:17">
      <c r="A2392" s="1109">
        <v>17933</v>
      </c>
      <c r="B2392" s="1110" t="s">
        <v>0</v>
      </c>
      <c r="C2392" s="1109">
        <v>9.625</v>
      </c>
      <c r="D2392" s="1109">
        <v>8.5350000000000001</v>
      </c>
      <c r="E2392" s="1109">
        <v>53.5</v>
      </c>
      <c r="F2392" s="1109">
        <v>0</v>
      </c>
      <c r="G2392" s="1110" t="s">
        <v>10741</v>
      </c>
      <c r="H2392" s="1110" t="s">
        <v>4654</v>
      </c>
      <c r="I2392" s="1110" t="s">
        <v>10848</v>
      </c>
      <c r="J2392" s="1109">
        <v>0</v>
      </c>
      <c r="K2392" s="1109">
        <v>0</v>
      </c>
      <c r="L2392" s="1109">
        <v>0</v>
      </c>
      <c r="M2392" s="1109">
        <v>0</v>
      </c>
      <c r="N2392" s="1109">
        <v>0</v>
      </c>
      <c r="O2392" s="1109">
        <v>0</v>
      </c>
      <c r="P2392" s="1109">
        <v>0</v>
      </c>
      <c r="Q2392" s="1109">
        <v>0</v>
      </c>
    </row>
    <row r="2393" spans="1:17">
      <c r="A2393" s="1109">
        <v>17934</v>
      </c>
      <c r="B2393" s="1110" t="s">
        <v>0</v>
      </c>
      <c r="C2393" s="1109">
        <v>9.625</v>
      </c>
      <c r="D2393" s="1109">
        <v>8.5350000000000001</v>
      </c>
      <c r="E2393" s="1109">
        <v>53.5</v>
      </c>
      <c r="F2393" s="1109">
        <v>0</v>
      </c>
      <c r="G2393" s="1110" t="s">
        <v>10741</v>
      </c>
      <c r="H2393" s="1110" t="s">
        <v>4654</v>
      </c>
      <c r="I2393" s="1110" t="s">
        <v>10849</v>
      </c>
      <c r="J2393" s="1109">
        <v>0</v>
      </c>
      <c r="K2393" s="1109">
        <v>0</v>
      </c>
      <c r="L2393" s="1109">
        <v>0</v>
      </c>
      <c r="M2393" s="1109">
        <v>0</v>
      </c>
      <c r="N2393" s="1109">
        <v>0</v>
      </c>
      <c r="O2393" s="1109">
        <v>0</v>
      </c>
      <c r="P2393" s="1109">
        <v>0</v>
      </c>
      <c r="Q2393" s="1109">
        <v>0</v>
      </c>
    </row>
    <row r="2394" spans="1:17">
      <c r="A2394" s="1109">
        <v>17935</v>
      </c>
      <c r="B2394" s="1110" t="s">
        <v>0</v>
      </c>
      <c r="C2394" s="1109">
        <v>9.625</v>
      </c>
      <c r="D2394" s="1109">
        <v>8.5350000000000001</v>
      </c>
      <c r="E2394" s="1109">
        <v>53.5</v>
      </c>
      <c r="F2394" s="1109">
        <v>0</v>
      </c>
      <c r="G2394" s="1110" t="s">
        <v>10741</v>
      </c>
      <c r="H2394" s="1110" t="s">
        <v>4654</v>
      </c>
      <c r="I2394" s="1110" t="s">
        <v>10841</v>
      </c>
      <c r="J2394" s="1109">
        <v>0</v>
      </c>
      <c r="K2394" s="1109">
        <v>0</v>
      </c>
      <c r="L2394" s="1109">
        <v>0</v>
      </c>
      <c r="M2394" s="1109">
        <v>0</v>
      </c>
      <c r="N2394" s="1109">
        <v>0</v>
      </c>
      <c r="O2394" s="1109">
        <v>0</v>
      </c>
      <c r="P2394" s="1109">
        <v>0</v>
      </c>
      <c r="Q2394" s="1109">
        <v>0</v>
      </c>
    </row>
    <row r="2395" spans="1:17">
      <c r="A2395" s="1109">
        <v>17936</v>
      </c>
      <c r="B2395" s="1110" t="s">
        <v>0</v>
      </c>
      <c r="C2395" s="1109">
        <v>9.625</v>
      </c>
      <c r="D2395" s="1109">
        <v>8.5350000000000001</v>
      </c>
      <c r="E2395" s="1109">
        <v>53.5</v>
      </c>
      <c r="F2395" s="1109">
        <v>0</v>
      </c>
      <c r="G2395" s="1110" t="s">
        <v>10741</v>
      </c>
      <c r="H2395" s="1110" t="s">
        <v>4654</v>
      </c>
      <c r="I2395" s="1110" t="s">
        <v>10760</v>
      </c>
      <c r="J2395" s="1109">
        <v>0</v>
      </c>
      <c r="K2395" s="1109">
        <v>0</v>
      </c>
      <c r="L2395" s="1109">
        <v>0</v>
      </c>
      <c r="M2395" s="1109">
        <v>0</v>
      </c>
      <c r="N2395" s="1109">
        <v>0</v>
      </c>
      <c r="O2395" s="1109">
        <v>0</v>
      </c>
      <c r="P2395" s="1109">
        <v>0</v>
      </c>
      <c r="Q2395" s="1109">
        <v>0</v>
      </c>
    </row>
    <row r="2396" spans="1:17">
      <c r="A2396" s="1109">
        <v>17937</v>
      </c>
      <c r="B2396" s="1110" t="s">
        <v>0</v>
      </c>
      <c r="C2396" s="1109">
        <v>9.625</v>
      </c>
      <c r="D2396" s="1109">
        <v>8.5350000000000001</v>
      </c>
      <c r="E2396" s="1109">
        <v>53.5</v>
      </c>
      <c r="F2396" s="1109">
        <v>0</v>
      </c>
      <c r="G2396" s="1110" t="s">
        <v>10741</v>
      </c>
      <c r="H2396" s="1110" t="s">
        <v>4654</v>
      </c>
      <c r="I2396" s="1110" t="s">
        <v>10834</v>
      </c>
      <c r="J2396" s="1109">
        <v>0</v>
      </c>
      <c r="K2396" s="1109">
        <v>0</v>
      </c>
      <c r="L2396" s="1109">
        <v>0</v>
      </c>
      <c r="M2396" s="1109">
        <v>0</v>
      </c>
      <c r="N2396" s="1109">
        <v>0</v>
      </c>
      <c r="O2396" s="1109">
        <v>0</v>
      </c>
      <c r="P2396" s="1109">
        <v>0</v>
      </c>
      <c r="Q2396" s="1109">
        <v>0</v>
      </c>
    </row>
    <row r="2397" spans="1:17">
      <c r="A2397" s="1109">
        <v>17938</v>
      </c>
      <c r="B2397" s="1110" t="s">
        <v>0</v>
      </c>
      <c r="C2397" s="1109">
        <v>9.625</v>
      </c>
      <c r="D2397" s="1109">
        <v>8.5350000000000001</v>
      </c>
      <c r="E2397" s="1109">
        <v>53.5</v>
      </c>
      <c r="F2397" s="1109">
        <v>0</v>
      </c>
      <c r="G2397" s="1110" t="s">
        <v>10741</v>
      </c>
      <c r="H2397" s="1110" t="s">
        <v>4654</v>
      </c>
      <c r="I2397" s="1110" t="s">
        <v>10835</v>
      </c>
      <c r="J2397" s="1109">
        <v>0</v>
      </c>
      <c r="K2397" s="1109">
        <v>0</v>
      </c>
      <c r="L2397" s="1109">
        <v>0</v>
      </c>
      <c r="M2397" s="1109">
        <v>0</v>
      </c>
      <c r="N2397" s="1109">
        <v>0</v>
      </c>
      <c r="O2397" s="1109">
        <v>0</v>
      </c>
      <c r="P2397" s="1109">
        <v>0</v>
      </c>
      <c r="Q2397" s="1109">
        <v>0</v>
      </c>
    </row>
    <row r="2398" spans="1:17">
      <c r="A2398" s="1109">
        <v>17939</v>
      </c>
      <c r="B2398" s="1110" t="s">
        <v>0</v>
      </c>
      <c r="C2398" s="1109">
        <v>9.625</v>
      </c>
      <c r="D2398" s="1109">
        <v>8.5350000000000001</v>
      </c>
      <c r="E2398" s="1109">
        <v>53.5</v>
      </c>
      <c r="F2398" s="1109">
        <v>0</v>
      </c>
      <c r="G2398" s="1110" t="s">
        <v>10741</v>
      </c>
      <c r="H2398" s="1110" t="s">
        <v>4654</v>
      </c>
      <c r="I2398" s="1110" t="s">
        <v>10736</v>
      </c>
      <c r="J2398" s="1109">
        <v>0</v>
      </c>
      <c r="K2398" s="1109">
        <v>0</v>
      </c>
      <c r="L2398" s="1109">
        <v>0</v>
      </c>
      <c r="M2398" s="1109">
        <v>0</v>
      </c>
      <c r="N2398" s="1109">
        <v>0</v>
      </c>
      <c r="O2398" s="1109">
        <v>0</v>
      </c>
      <c r="P2398" s="1109">
        <v>0</v>
      </c>
      <c r="Q2398" s="1109">
        <v>0</v>
      </c>
    </row>
    <row r="2399" spans="1:17">
      <c r="A2399" s="1109">
        <v>17940</v>
      </c>
      <c r="B2399" s="1110" t="s">
        <v>0</v>
      </c>
      <c r="C2399" s="1109">
        <v>9.625</v>
      </c>
      <c r="D2399" s="1109">
        <v>8.5350000000000001</v>
      </c>
      <c r="E2399" s="1109">
        <v>53.5</v>
      </c>
      <c r="F2399" s="1109">
        <v>0</v>
      </c>
      <c r="G2399" s="1110" t="s">
        <v>10741</v>
      </c>
      <c r="H2399" s="1110" t="s">
        <v>4654</v>
      </c>
      <c r="I2399" s="1110" t="s">
        <v>10836</v>
      </c>
      <c r="J2399" s="1109">
        <v>0</v>
      </c>
      <c r="K2399" s="1109">
        <v>0</v>
      </c>
      <c r="L2399" s="1109">
        <v>0</v>
      </c>
      <c r="M2399" s="1109">
        <v>0</v>
      </c>
      <c r="N2399" s="1109">
        <v>0</v>
      </c>
      <c r="O2399" s="1109">
        <v>0</v>
      </c>
      <c r="P2399" s="1109">
        <v>0</v>
      </c>
      <c r="Q2399" s="1109">
        <v>0</v>
      </c>
    </row>
    <row r="2400" spans="1:17">
      <c r="A2400" s="1109">
        <v>17941</v>
      </c>
      <c r="B2400" s="1110" t="s">
        <v>0</v>
      </c>
      <c r="C2400" s="1109">
        <v>9.625</v>
      </c>
      <c r="D2400" s="1109">
        <v>8.5350000000000001</v>
      </c>
      <c r="E2400" s="1109">
        <v>53.5</v>
      </c>
      <c r="F2400" s="1109">
        <v>0</v>
      </c>
      <c r="G2400" s="1110" t="s">
        <v>10741</v>
      </c>
      <c r="H2400" s="1110" t="s">
        <v>4654</v>
      </c>
      <c r="I2400" s="1110" t="s">
        <v>10850</v>
      </c>
      <c r="J2400" s="1109">
        <v>0</v>
      </c>
      <c r="K2400" s="1109">
        <v>0</v>
      </c>
      <c r="L2400" s="1109">
        <v>0</v>
      </c>
      <c r="M2400" s="1109">
        <v>0</v>
      </c>
      <c r="N2400" s="1109">
        <v>0</v>
      </c>
      <c r="O2400" s="1109">
        <v>0</v>
      </c>
      <c r="P2400" s="1109">
        <v>0</v>
      </c>
      <c r="Q2400" s="1109">
        <v>0</v>
      </c>
    </row>
    <row r="2401" spans="1:17">
      <c r="A2401" s="1109">
        <v>17942</v>
      </c>
      <c r="B2401" s="1110" t="s">
        <v>0</v>
      </c>
      <c r="C2401" s="1109">
        <v>9.625</v>
      </c>
      <c r="D2401" s="1109">
        <v>8.5350000000000001</v>
      </c>
      <c r="E2401" s="1109">
        <v>53.5</v>
      </c>
      <c r="F2401" s="1109">
        <v>0</v>
      </c>
      <c r="G2401" s="1110" t="s">
        <v>10741</v>
      </c>
      <c r="H2401" s="1110" t="s">
        <v>4654</v>
      </c>
      <c r="I2401" s="1110" t="s">
        <v>10832</v>
      </c>
      <c r="J2401" s="1109">
        <v>0</v>
      </c>
      <c r="K2401" s="1109">
        <v>0</v>
      </c>
      <c r="L2401" s="1109">
        <v>0</v>
      </c>
      <c r="M2401" s="1109">
        <v>0</v>
      </c>
      <c r="N2401" s="1109">
        <v>0</v>
      </c>
      <c r="O2401" s="1109">
        <v>0</v>
      </c>
      <c r="P2401" s="1109">
        <v>0</v>
      </c>
      <c r="Q2401" s="1109">
        <v>0</v>
      </c>
    </row>
    <row r="2402" spans="1:17">
      <c r="A2402" s="1109">
        <v>17943</v>
      </c>
      <c r="B2402" s="1110" t="s">
        <v>0</v>
      </c>
      <c r="C2402" s="1109">
        <v>9.625</v>
      </c>
      <c r="D2402" s="1109">
        <v>8.5350000000000001</v>
      </c>
      <c r="E2402" s="1109">
        <v>53.5</v>
      </c>
      <c r="F2402" s="1109">
        <v>0</v>
      </c>
      <c r="G2402" s="1110" t="s">
        <v>10741</v>
      </c>
      <c r="H2402" s="1110" t="s">
        <v>4654</v>
      </c>
      <c r="I2402" s="1110" t="s">
        <v>10839</v>
      </c>
      <c r="J2402" s="1109">
        <v>0</v>
      </c>
      <c r="K2402" s="1109">
        <v>0</v>
      </c>
      <c r="L2402" s="1109">
        <v>0</v>
      </c>
      <c r="M2402" s="1109">
        <v>0</v>
      </c>
      <c r="N2402" s="1109">
        <v>0</v>
      </c>
      <c r="O2402" s="1109">
        <v>0</v>
      </c>
      <c r="P2402" s="1109">
        <v>0</v>
      </c>
      <c r="Q2402" s="1109">
        <v>0</v>
      </c>
    </row>
    <row r="2403" spans="1:17">
      <c r="A2403" s="1109">
        <v>17944</v>
      </c>
      <c r="B2403" s="1110" t="s">
        <v>0</v>
      </c>
      <c r="C2403" s="1109">
        <v>9.625</v>
      </c>
      <c r="D2403" s="1109">
        <v>8.5350000000000001</v>
      </c>
      <c r="E2403" s="1109">
        <v>53.5</v>
      </c>
      <c r="F2403" s="1109">
        <v>0</v>
      </c>
      <c r="G2403" s="1110" t="s">
        <v>10833</v>
      </c>
      <c r="H2403" s="1110" t="s">
        <v>4654</v>
      </c>
      <c r="I2403" s="1110" t="s">
        <v>10846</v>
      </c>
      <c r="J2403" s="1109">
        <v>0</v>
      </c>
      <c r="K2403" s="1109">
        <v>0</v>
      </c>
      <c r="L2403" s="1109">
        <v>0</v>
      </c>
      <c r="M2403" s="1109">
        <v>0</v>
      </c>
      <c r="N2403" s="1109">
        <v>0</v>
      </c>
      <c r="O2403" s="1109">
        <v>0</v>
      </c>
      <c r="P2403" s="1109">
        <v>0</v>
      </c>
      <c r="Q2403" s="1109">
        <v>0</v>
      </c>
    </row>
    <row r="2404" spans="1:17">
      <c r="A2404" s="1109">
        <v>17945</v>
      </c>
      <c r="B2404" s="1110" t="s">
        <v>0</v>
      </c>
      <c r="C2404" s="1109">
        <v>9.625</v>
      </c>
      <c r="D2404" s="1109">
        <v>8.5350000000000001</v>
      </c>
      <c r="E2404" s="1109">
        <v>53.5</v>
      </c>
      <c r="F2404" s="1109">
        <v>0</v>
      </c>
      <c r="G2404" s="1110" t="s">
        <v>10833</v>
      </c>
      <c r="H2404" s="1110" t="s">
        <v>4654</v>
      </c>
      <c r="I2404" s="1110" t="s">
        <v>10847</v>
      </c>
      <c r="J2404" s="1109">
        <v>0</v>
      </c>
      <c r="K2404" s="1109">
        <v>0</v>
      </c>
      <c r="L2404" s="1109">
        <v>0</v>
      </c>
      <c r="M2404" s="1109">
        <v>0</v>
      </c>
      <c r="N2404" s="1109">
        <v>0</v>
      </c>
      <c r="O2404" s="1109">
        <v>0</v>
      </c>
      <c r="P2404" s="1109">
        <v>0</v>
      </c>
      <c r="Q2404" s="1109">
        <v>0</v>
      </c>
    </row>
    <row r="2405" spans="1:17">
      <c r="A2405" s="1109">
        <v>17946</v>
      </c>
      <c r="B2405" s="1110" t="s">
        <v>0</v>
      </c>
      <c r="C2405" s="1109">
        <v>9.625</v>
      </c>
      <c r="D2405" s="1109">
        <v>8.5350000000000001</v>
      </c>
      <c r="E2405" s="1109">
        <v>53.5</v>
      </c>
      <c r="F2405" s="1109">
        <v>0</v>
      </c>
      <c r="G2405" s="1110" t="s">
        <v>10833</v>
      </c>
      <c r="H2405" s="1110" t="s">
        <v>4654</v>
      </c>
      <c r="I2405" s="1110" t="s">
        <v>10848</v>
      </c>
      <c r="J2405" s="1109">
        <v>0</v>
      </c>
      <c r="K2405" s="1109">
        <v>0</v>
      </c>
      <c r="L2405" s="1109">
        <v>0</v>
      </c>
      <c r="M2405" s="1109">
        <v>0</v>
      </c>
      <c r="N2405" s="1109">
        <v>0</v>
      </c>
      <c r="O2405" s="1109">
        <v>0</v>
      </c>
      <c r="P2405" s="1109">
        <v>0</v>
      </c>
      <c r="Q2405" s="1109">
        <v>0</v>
      </c>
    </row>
    <row r="2406" spans="1:17">
      <c r="A2406" s="1109">
        <v>17947</v>
      </c>
      <c r="B2406" s="1110" t="s">
        <v>0</v>
      </c>
      <c r="C2406" s="1109">
        <v>9.625</v>
      </c>
      <c r="D2406" s="1109">
        <v>8.5350000000000001</v>
      </c>
      <c r="E2406" s="1109">
        <v>53.5</v>
      </c>
      <c r="F2406" s="1109">
        <v>0</v>
      </c>
      <c r="G2406" s="1110" t="s">
        <v>10833</v>
      </c>
      <c r="H2406" s="1110" t="s">
        <v>4654</v>
      </c>
      <c r="I2406" s="1110" t="s">
        <v>10849</v>
      </c>
      <c r="J2406" s="1109">
        <v>0</v>
      </c>
      <c r="K2406" s="1109">
        <v>0</v>
      </c>
      <c r="L2406" s="1109">
        <v>0</v>
      </c>
      <c r="M2406" s="1109">
        <v>0</v>
      </c>
      <c r="N2406" s="1109">
        <v>0</v>
      </c>
      <c r="O2406" s="1109">
        <v>0</v>
      </c>
      <c r="P2406" s="1109">
        <v>0</v>
      </c>
      <c r="Q2406" s="1109">
        <v>0</v>
      </c>
    </row>
    <row r="2407" spans="1:17">
      <c r="A2407" s="1109">
        <v>17948</v>
      </c>
      <c r="B2407" s="1110" t="s">
        <v>0</v>
      </c>
      <c r="C2407" s="1109">
        <v>9.625</v>
      </c>
      <c r="D2407" s="1109">
        <v>8.5350000000000001</v>
      </c>
      <c r="E2407" s="1109">
        <v>53.5</v>
      </c>
      <c r="F2407" s="1109">
        <v>0</v>
      </c>
      <c r="G2407" s="1110" t="s">
        <v>10833</v>
      </c>
      <c r="H2407" s="1110" t="s">
        <v>4654</v>
      </c>
      <c r="I2407" s="1110" t="s">
        <v>10841</v>
      </c>
      <c r="J2407" s="1109">
        <v>0</v>
      </c>
      <c r="K2407" s="1109">
        <v>0</v>
      </c>
      <c r="L2407" s="1109">
        <v>0</v>
      </c>
      <c r="M2407" s="1109">
        <v>0</v>
      </c>
      <c r="N2407" s="1109">
        <v>0</v>
      </c>
      <c r="O2407" s="1109">
        <v>0</v>
      </c>
      <c r="P2407" s="1109">
        <v>0</v>
      </c>
      <c r="Q2407" s="1109">
        <v>0</v>
      </c>
    </row>
    <row r="2408" spans="1:17">
      <c r="A2408" s="1109">
        <v>17949</v>
      </c>
      <c r="B2408" s="1110" t="s">
        <v>0</v>
      </c>
      <c r="C2408" s="1109">
        <v>9.625</v>
      </c>
      <c r="D2408" s="1109">
        <v>8.5350000000000001</v>
      </c>
      <c r="E2408" s="1109">
        <v>53.5</v>
      </c>
      <c r="F2408" s="1109">
        <v>0</v>
      </c>
      <c r="G2408" s="1110" t="s">
        <v>10833</v>
      </c>
      <c r="H2408" s="1110" t="s">
        <v>4654</v>
      </c>
      <c r="I2408" s="1110" t="s">
        <v>10760</v>
      </c>
      <c r="J2408" s="1109">
        <v>0</v>
      </c>
      <c r="K2408" s="1109">
        <v>0</v>
      </c>
      <c r="L2408" s="1109">
        <v>0</v>
      </c>
      <c r="M2408" s="1109">
        <v>0</v>
      </c>
      <c r="N2408" s="1109">
        <v>0</v>
      </c>
      <c r="O2408" s="1109">
        <v>0</v>
      </c>
      <c r="P2408" s="1109">
        <v>0</v>
      </c>
      <c r="Q2408" s="1109">
        <v>0</v>
      </c>
    </row>
    <row r="2409" spans="1:17">
      <c r="A2409" s="1109">
        <v>17950</v>
      </c>
      <c r="B2409" s="1110" t="s">
        <v>0</v>
      </c>
      <c r="C2409" s="1109">
        <v>9.625</v>
      </c>
      <c r="D2409" s="1109">
        <v>8.5350000000000001</v>
      </c>
      <c r="E2409" s="1109">
        <v>53.5</v>
      </c>
      <c r="F2409" s="1109">
        <v>0</v>
      </c>
      <c r="G2409" s="1110" t="s">
        <v>10833</v>
      </c>
      <c r="H2409" s="1110" t="s">
        <v>4654</v>
      </c>
      <c r="I2409" s="1110" t="s">
        <v>10845</v>
      </c>
      <c r="J2409" s="1109">
        <v>0</v>
      </c>
      <c r="K2409" s="1109">
        <v>0</v>
      </c>
      <c r="L2409" s="1109">
        <v>0</v>
      </c>
      <c r="M2409" s="1109">
        <v>0</v>
      </c>
      <c r="N2409" s="1109">
        <v>0</v>
      </c>
      <c r="O2409" s="1109">
        <v>0</v>
      </c>
      <c r="P2409" s="1109">
        <v>0</v>
      </c>
      <c r="Q2409" s="1109">
        <v>0</v>
      </c>
    </row>
    <row r="2410" spans="1:17">
      <c r="A2410" s="1109">
        <v>17951</v>
      </c>
      <c r="B2410" s="1110" t="s">
        <v>0</v>
      </c>
      <c r="C2410" s="1109">
        <v>9.625</v>
      </c>
      <c r="D2410" s="1109">
        <v>8.5350000000000001</v>
      </c>
      <c r="E2410" s="1109">
        <v>53.5</v>
      </c>
      <c r="F2410" s="1109">
        <v>0</v>
      </c>
      <c r="G2410" s="1110" t="s">
        <v>10833</v>
      </c>
      <c r="H2410" s="1110" t="s">
        <v>4654</v>
      </c>
      <c r="I2410" s="1110" t="s">
        <v>10834</v>
      </c>
      <c r="J2410" s="1109">
        <v>0</v>
      </c>
      <c r="K2410" s="1109">
        <v>0</v>
      </c>
      <c r="L2410" s="1109">
        <v>0</v>
      </c>
      <c r="M2410" s="1109">
        <v>0</v>
      </c>
      <c r="N2410" s="1109">
        <v>0</v>
      </c>
      <c r="O2410" s="1109">
        <v>0</v>
      </c>
      <c r="P2410" s="1109">
        <v>0</v>
      </c>
      <c r="Q2410" s="1109">
        <v>0</v>
      </c>
    </row>
    <row r="2411" spans="1:17">
      <c r="A2411" s="1109">
        <v>17952</v>
      </c>
      <c r="B2411" s="1110" t="s">
        <v>0</v>
      </c>
      <c r="C2411" s="1109">
        <v>9.625</v>
      </c>
      <c r="D2411" s="1109">
        <v>8.5350000000000001</v>
      </c>
      <c r="E2411" s="1109">
        <v>53.5</v>
      </c>
      <c r="F2411" s="1109">
        <v>0</v>
      </c>
      <c r="G2411" s="1110" t="s">
        <v>10833</v>
      </c>
      <c r="H2411" s="1110" t="s">
        <v>4654</v>
      </c>
      <c r="I2411" s="1110" t="s">
        <v>10835</v>
      </c>
      <c r="J2411" s="1109">
        <v>0</v>
      </c>
      <c r="K2411" s="1109">
        <v>0</v>
      </c>
      <c r="L2411" s="1109">
        <v>0</v>
      </c>
      <c r="M2411" s="1109">
        <v>0</v>
      </c>
      <c r="N2411" s="1109">
        <v>0</v>
      </c>
      <c r="O2411" s="1109">
        <v>0</v>
      </c>
      <c r="P2411" s="1109">
        <v>0</v>
      </c>
      <c r="Q2411" s="1109">
        <v>0</v>
      </c>
    </row>
    <row r="2412" spans="1:17">
      <c r="A2412" s="1109">
        <v>17953</v>
      </c>
      <c r="B2412" s="1110" t="s">
        <v>0</v>
      </c>
      <c r="C2412" s="1109">
        <v>9.625</v>
      </c>
      <c r="D2412" s="1109">
        <v>8.5350000000000001</v>
      </c>
      <c r="E2412" s="1109">
        <v>53.5</v>
      </c>
      <c r="F2412" s="1109">
        <v>0</v>
      </c>
      <c r="G2412" s="1110" t="s">
        <v>10833</v>
      </c>
      <c r="H2412" s="1110" t="s">
        <v>4654</v>
      </c>
      <c r="I2412" s="1110" t="s">
        <v>10736</v>
      </c>
      <c r="J2412" s="1109">
        <v>0</v>
      </c>
      <c r="K2412" s="1109">
        <v>0</v>
      </c>
      <c r="L2412" s="1109">
        <v>0</v>
      </c>
      <c r="M2412" s="1109">
        <v>0</v>
      </c>
      <c r="N2412" s="1109">
        <v>0</v>
      </c>
      <c r="O2412" s="1109">
        <v>0</v>
      </c>
      <c r="P2412" s="1109">
        <v>0</v>
      </c>
      <c r="Q2412" s="1109">
        <v>0</v>
      </c>
    </row>
    <row r="2413" spans="1:17">
      <c r="A2413" s="1109">
        <v>17954</v>
      </c>
      <c r="B2413" s="1110" t="s">
        <v>0</v>
      </c>
      <c r="C2413" s="1109">
        <v>9.625</v>
      </c>
      <c r="D2413" s="1109">
        <v>8.5350000000000001</v>
      </c>
      <c r="E2413" s="1109">
        <v>53.5</v>
      </c>
      <c r="F2413" s="1109">
        <v>0</v>
      </c>
      <c r="G2413" s="1110" t="s">
        <v>10833</v>
      </c>
      <c r="H2413" s="1110" t="s">
        <v>4654</v>
      </c>
      <c r="I2413" s="1110" t="s">
        <v>10836</v>
      </c>
      <c r="J2413" s="1109">
        <v>0</v>
      </c>
      <c r="K2413" s="1109">
        <v>0</v>
      </c>
      <c r="L2413" s="1109">
        <v>0</v>
      </c>
      <c r="M2413" s="1109">
        <v>0</v>
      </c>
      <c r="N2413" s="1109">
        <v>0</v>
      </c>
      <c r="O2413" s="1109">
        <v>0</v>
      </c>
      <c r="P2413" s="1109">
        <v>0</v>
      </c>
      <c r="Q2413" s="1109">
        <v>0</v>
      </c>
    </row>
    <row r="2414" spans="1:17">
      <c r="A2414" s="1109">
        <v>17955</v>
      </c>
      <c r="B2414" s="1110" t="s">
        <v>0</v>
      </c>
      <c r="C2414" s="1109">
        <v>9.625</v>
      </c>
      <c r="D2414" s="1109">
        <v>8.5350000000000001</v>
      </c>
      <c r="E2414" s="1109">
        <v>53.5</v>
      </c>
      <c r="F2414" s="1109">
        <v>0</v>
      </c>
      <c r="G2414" s="1110" t="s">
        <v>10833</v>
      </c>
      <c r="H2414" s="1110" t="s">
        <v>4654</v>
      </c>
      <c r="I2414" s="1110" t="s">
        <v>10832</v>
      </c>
      <c r="J2414" s="1109">
        <v>0</v>
      </c>
      <c r="K2414" s="1109">
        <v>0</v>
      </c>
      <c r="L2414" s="1109">
        <v>0</v>
      </c>
      <c r="M2414" s="1109">
        <v>0</v>
      </c>
      <c r="N2414" s="1109">
        <v>0</v>
      </c>
      <c r="O2414" s="1109">
        <v>0</v>
      </c>
      <c r="P2414" s="1109">
        <v>0</v>
      </c>
      <c r="Q2414" s="1109">
        <v>0</v>
      </c>
    </row>
    <row r="2415" spans="1:17">
      <c r="A2415" s="1109">
        <v>17956</v>
      </c>
      <c r="B2415" s="1110" t="s">
        <v>0</v>
      </c>
      <c r="C2415" s="1109">
        <v>9.625</v>
      </c>
      <c r="D2415" s="1109">
        <v>8.5350000000000001</v>
      </c>
      <c r="E2415" s="1109">
        <v>53.5</v>
      </c>
      <c r="F2415" s="1109">
        <v>0</v>
      </c>
      <c r="G2415" s="1110" t="s">
        <v>10833</v>
      </c>
      <c r="H2415" s="1110" t="s">
        <v>4654</v>
      </c>
      <c r="I2415" s="1110" t="s">
        <v>10839</v>
      </c>
      <c r="J2415" s="1109">
        <v>0</v>
      </c>
      <c r="K2415" s="1109">
        <v>0</v>
      </c>
      <c r="L2415" s="1109">
        <v>0</v>
      </c>
      <c r="M2415" s="1109">
        <v>0</v>
      </c>
      <c r="N2415" s="1109">
        <v>0</v>
      </c>
      <c r="O2415" s="1109">
        <v>0</v>
      </c>
      <c r="P2415" s="1109">
        <v>0</v>
      </c>
      <c r="Q2415" s="1109">
        <v>0</v>
      </c>
    </row>
    <row r="2416" spans="1:17">
      <c r="A2416" s="1109">
        <v>17957</v>
      </c>
      <c r="B2416" s="1110" t="s">
        <v>0</v>
      </c>
      <c r="C2416" s="1109">
        <v>9.625</v>
      </c>
      <c r="D2416" s="1109">
        <v>8.5350000000000001</v>
      </c>
      <c r="E2416" s="1109">
        <v>53.5</v>
      </c>
      <c r="F2416" s="1109">
        <v>0</v>
      </c>
      <c r="G2416" s="1110" t="s">
        <v>10833</v>
      </c>
      <c r="H2416" s="1110" t="s">
        <v>4654</v>
      </c>
      <c r="I2416" s="1110" t="s">
        <v>10850</v>
      </c>
      <c r="J2416" s="1109">
        <v>0</v>
      </c>
      <c r="K2416" s="1109">
        <v>0</v>
      </c>
      <c r="L2416" s="1109">
        <v>0</v>
      </c>
      <c r="M2416" s="1109">
        <v>0</v>
      </c>
      <c r="N2416" s="1109">
        <v>0</v>
      </c>
      <c r="O2416" s="1109">
        <v>0</v>
      </c>
      <c r="P2416" s="1109">
        <v>0</v>
      </c>
      <c r="Q2416" s="1109">
        <v>0</v>
      </c>
    </row>
    <row r="2417" spans="1:17">
      <c r="A2417" s="1109">
        <v>17958</v>
      </c>
      <c r="B2417" s="1110" t="s">
        <v>0</v>
      </c>
      <c r="C2417" s="1109">
        <v>9.625</v>
      </c>
      <c r="D2417" s="1109">
        <v>8.5350000000000001</v>
      </c>
      <c r="E2417" s="1109">
        <v>53.5</v>
      </c>
      <c r="F2417" s="1109">
        <v>0</v>
      </c>
      <c r="G2417" s="1110" t="s">
        <v>10737</v>
      </c>
      <c r="H2417" s="1110" t="s">
        <v>4654</v>
      </c>
      <c r="I2417" s="1110" t="s">
        <v>10846</v>
      </c>
      <c r="J2417" s="1109">
        <v>0</v>
      </c>
      <c r="K2417" s="1109">
        <v>0</v>
      </c>
      <c r="L2417" s="1109">
        <v>0</v>
      </c>
      <c r="M2417" s="1109">
        <v>0</v>
      </c>
      <c r="N2417" s="1109">
        <v>0</v>
      </c>
      <c r="O2417" s="1109">
        <v>0</v>
      </c>
      <c r="P2417" s="1109">
        <v>0</v>
      </c>
      <c r="Q2417" s="1109">
        <v>0</v>
      </c>
    </row>
    <row r="2418" spans="1:17">
      <c r="A2418" s="1109">
        <v>17959</v>
      </c>
      <c r="B2418" s="1110" t="s">
        <v>0</v>
      </c>
      <c r="C2418" s="1109">
        <v>9.625</v>
      </c>
      <c r="D2418" s="1109">
        <v>8.5350000000000001</v>
      </c>
      <c r="E2418" s="1109">
        <v>53.5</v>
      </c>
      <c r="F2418" s="1109">
        <v>0</v>
      </c>
      <c r="G2418" s="1110" t="s">
        <v>10737</v>
      </c>
      <c r="H2418" s="1110" t="s">
        <v>4654</v>
      </c>
      <c r="I2418" s="1110" t="s">
        <v>10847</v>
      </c>
      <c r="J2418" s="1109">
        <v>0</v>
      </c>
      <c r="K2418" s="1109">
        <v>0</v>
      </c>
      <c r="L2418" s="1109">
        <v>0</v>
      </c>
      <c r="M2418" s="1109">
        <v>0</v>
      </c>
      <c r="N2418" s="1109">
        <v>0</v>
      </c>
      <c r="O2418" s="1109">
        <v>0</v>
      </c>
      <c r="P2418" s="1109">
        <v>0</v>
      </c>
      <c r="Q2418" s="1109">
        <v>0</v>
      </c>
    </row>
    <row r="2419" spans="1:17">
      <c r="A2419" s="1109">
        <v>17960</v>
      </c>
      <c r="B2419" s="1110" t="s">
        <v>0</v>
      </c>
      <c r="C2419" s="1109">
        <v>9.625</v>
      </c>
      <c r="D2419" s="1109">
        <v>8.5350000000000001</v>
      </c>
      <c r="E2419" s="1109">
        <v>53.5</v>
      </c>
      <c r="F2419" s="1109">
        <v>0</v>
      </c>
      <c r="G2419" s="1110" t="s">
        <v>10737</v>
      </c>
      <c r="H2419" s="1110" t="s">
        <v>4654</v>
      </c>
      <c r="I2419" s="1110" t="s">
        <v>10841</v>
      </c>
      <c r="J2419" s="1109">
        <v>0</v>
      </c>
      <c r="K2419" s="1109">
        <v>0</v>
      </c>
      <c r="L2419" s="1109">
        <v>0</v>
      </c>
      <c r="M2419" s="1109">
        <v>0</v>
      </c>
      <c r="N2419" s="1109">
        <v>0</v>
      </c>
      <c r="O2419" s="1109">
        <v>0</v>
      </c>
      <c r="P2419" s="1109">
        <v>0</v>
      </c>
      <c r="Q2419" s="1109">
        <v>0</v>
      </c>
    </row>
    <row r="2420" spans="1:17">
      <c r="A2420" s="1109">
        <v>17961</v>
      </c>
      <c r="B2420" s="1110" t="s">
        <v>0</v>
      </c>
      <c r="C2420" s="1109">
        <v>9.625</v>
      </c>
      <c r="D2420" s="1109">
        <v>8.5350000000000001</v>
      </c>
      <c r="E2420" s="1109">
        <v>53.5</v>
      </c>
      <c r="F2420" s="1109">
        <v>0</v>
      </c>
      <c r="G2420" s="1110" t="s">
        <v>10737</v>
      </c>
      <c r="H2420" s="1110" t="s">
        <v>4654</v>
      </c>
      <c r="I2420" s="1110" t="s">
        <v>10848</v>
      </c>
      <c r="J2420" s="1109">
        <v>0</v>
      </c>
      <c r="K2420" s="1109">
        <v>0</v>
      </c>
      <c r="L2420" s="1109">
        <v>0</v>
      </c>
      <c r="M2420" s="1109">
        <v>0</v>
      </c>
      <c r="N2420" s="1109">
        <v>0</v>
      </c>
      <c r="O2420" s="1109">
        <v>0</v>
      </c>
      <c r="P2420" s="1109">
        <v>0</v>
      </c>
      <c r="Q2420" s="1109">
        <v>0</v>
      </c>
    </row>
    <row r="2421" spans="1:17">
      <c r="A2421" s="1109">
        <v>17962</v>
      </c>
      <c r="B2421" s="1110" t="s">
        <v>0</v>
      </c>
      <c r="C2421" s="1109">
        <v>9.625</v>
      </c>
      <c r="D2421" s="1109">
        <v>8.5350000000000001</v>
      </c>
      <c r="E2421" s="1109">
        <v>53.5</v>
      </c>
      <c r="F2421" s="1109">
        <v>0</v>
      </c>
      <c r="G2421" s="1110" t="s">
        <v>10737</v>
      </c>
      <c r="H2421" s="1110" t="s">
        <v>4654</v>
      </c>
      <c r="I2421" s="1110" t="s">
        <v>10849</v>
      </c>
      <c r="J2421" s="1109">
        <v>0</v>
      </c>
      <c r="K2421" s="1109">
        <v>0</v>
      </c>
      <c r="L2421" s="1109">
        <v>0</v>
      </c>
      <c r="M2421" s="1109">
        <v>0</v>
      </c>
      <c r="N2421" s="1109">
        <v>0</v>
      </c>
      <c r="O2421" s="1109">
        <v>0</v>
      </c>
      <c r="P2421" s="1109">
        <v>0</v>
      </c>
      <c r="Q2421" s="1109">
        <v>0</v>
      </c>
    </row>
    <row r="2422" spans="1:17">
      <c r="A2422" s="1109">
        <v>17963</v>
      </c>
      <c r="B2422" s="1110" t="s">
        <v>0</v>
      </c>
      <c r="C2422" s="1109">
        <v>9.625</v>
      </c>
      <c r="D2422" s="1109">
        <v>8.5350000000000001</v>
      </c>
      <c r="E2422" s="1109">
        <v>53.5</v>
      </c>
      <c r="F2422" s="1109">
        <v>0</v>
      </c>
      <c r="G2422" s="1110" t="s">
        <v>10737</v>
      </c>
      <c r="H2422" s="1110" t="s">
        <v>4654</v>
      </c>
      <c r="I2422" s="1110" t="s">
        <v>10760</v>
      </c>
      <c r="J2422" s="1109">
        <v>0</v>
      </c>
      <c r="K2422" s="1109">
        <v>0</v>
      </c>
      <c r="L2422" s="1109">
        <v>0</v>
      </c>
      <c r="M2422" s="1109">
        <v>0</v>
      </c>
      <c r="N2422" s="1109">
        <v>0</v>
      </c>
      <c r="O2422" s="1109">
        <v>0</v>
      </c>
      <c r="P2422" s="1109">
        <v>0</v>
      </c>
      <c r="Q2422" s="1109">
        <v>0</v>
      </c>
    </row>
    <row r="2423" spans="1:17">
      <c r="A2423" s="1109">
        <v>17964</v>
      </c>
      <c r="B2423" s="1110" t="s">
        <v>0</v>
      </c>
      <c r="C2423" s="1109">
        <v>9.625</v>
      </c>
      <c r="D2423" s="1109">
        <v>8.5350000000000001</v>
      </c>
      <c r="E2423" s="1109">
        <v>53.5</v>
      </c>
      <c r="F2423" s="1109">
        <v>0</v>
      </c>
      <c r="G2423" s="1110" t="s">
        <v>10737</v>
      </c>
      <c r="H2423" s="1110" t="s">
        <v>4654</v>
      </c>
      <c r="I2423" s="1110" t="s">
        <v>10845</v>
      </c>
      <c r="J2423" s="1109">
        <v>0</v>
      </c>
      <c r="K2423" s="1109">
        <v>0</v>
      </c>
      <c r="L2423" s="1109">
        <v>0</v>
      </c>
      <c r="M2423" s="1109">
        <v>0</v>
      </c>
      <c r="N2423" s="1109">
        <v>0</v>
      </c>
      <c r="O2423" s="1109">
        <v>0</v>
      </c>
      <c r="P2423" s="1109">
        <v>0</v>
      </c>
      <c r="Q2423" s="1109">
        <v>0</v>
      </c>
    </row>
    <row r="2424" spans="1:17">
      <c r="A2424" s="1109">
        <v>17965</v>
      </c>
      <c r="B2424" s="1110" t="s">
        <v>0</v>
      </c>
      <c r="C2424" s="1109">
        <v>9.625</v>
      </c>
      <c r="D2424" s="1109">
        <v>8.5350000000000001</v>
      </c>
      <c r="E2424" s="1109">
        <v>53.5</v>
      </c>
      <c r="F2424" s="1109">
        <v>0</v>
      </c>
      <c r="G2424" s="1110" t="s">
        <v>10737</v>
      </c>
      <c r="H2424" s="1110" t="s">
        <v>4654</v>
      </c>
      <c r="I2424" s="1110" t="s">
        <v>10850</v>
      </c>
      <c r="J2424" s="1109">
        <v>0</v>
      </c>
      <c r="K2424" s="1109">
        <v>0</v>
      </c>
      <c r="L2424" s="1109">
        <v>0</v>
      </c>
      <c r="M2424" s="1109">
        <v>0</v>
      </c>
      <c r="N2424" s="1109">
        <v>0</v>
      </c>
      <c r="O2424" s="1109">
        <v>0</v>
      </c>
      <c r="P2424" s="1109">
        <v>0</v>
      </c>
      <c r="Q2424" s="1109">
        <v>0</v>
      </c>
    </row>
    <row r="2425" spans="1:17">
      <c r="A2425" s="1109">
        <v>17966</v>
      </c>
      <c r="B2425" s="1110" t="s">
        <v>0</v>
      </c>
      <c r="C2425" s="1109">
        <v>9.625</v>
      </c>
      <c r="D2425" s="1109">
        <v>8.5350000000000001</v>
      </c>
      <c r="E2425" s="1109">
        <v>53.5</v>
      </c>
      <c r="F2425" s="1109">
        <v>0</v>
      </c>
      <c r="G2425" s="1110" t="s">
        <v>10737</v>
      </c>
      <c r="H2425" s="1110" t="s">
        <v>4654</v>
      </c>
      <c r="I2425" s="1110" t="s">
        <v>10832</v>
      </c>
      <c r="J2425" s="1109">
        <v>0</v>
      </c>
      <c r="K2425" s="1109">
        <v>0</v>
      </c>
      <c r="L2425" s="1109">
        <v>0</v>
      </c>
      <c r="M2425" s="1109">
        <v>0</v>
      </c>
      <c r="N2425" s="1109">
        <v>0</v>
      </c>
      <c r="O2425" s="1109">
        <v>0</v>
      </c>
      <c r="P2425" s="1109">
        <v>0</v>
      </c>
      <c r="Q2425" s="1109">
        <v>0</v>
      </c>
    </row>
    <row r="2426" spans="1:17">
      <c r="A2426" s="1109">
        <v>17967</v>
      </c>
      <c r="B2426" s="1110" t="s">
        <v>0</v>
      </c>
      <c r="C2426" s="1109">
        <v>9.625</v>
      </c>
      <c r="D2426" s="1109">
        <v>8.5350000000000001</v>
      </c>
      <c r="E2426" s="1109">
        <v>53.5</v>
      </c>
      <c r="F2426" s="1109">
        <v>0</v>
      </c>
      <c r="G2426" s="1110" t="s">
        <v>10737</v>
      </c>
      <c r="H2426" s="1110" t="s">
        <v>4654</v>
      </c>
      <c r="I2426" s="1110" t="s">
        <v>10839</v>
      </c>
      <c r="J2426" s="1109">
        <v>0</v>
      </c>
      <c r="K2426" s="1109">
        <v>0</v>
      </c>
      <c r="L2426" s="1109">
        <v>0</v>
      </c>
      <c r="M2426" s="1109">
        <v>0</v>
      </c>
      <c r="N2426" s="1109">
        <v>0</v>
      </c>
      <c r="O2426" s="1109">
        <v>0</v>
      </c>
      <c r="P2426" s="1109">
        <v>0</v>
      </c>
      <c r="Q2426" s="1109">
        <v>0</v>
      </c>
    </row>
    <row r="2427" spans="1:17">
      <c r="A2427" s="1109">
        <v>17968</v>
      </c>
      <c r="B2427" s="1110" t="s">
        <v>0</v>
      </c>
      <c r="C2427" s="1109">
        <v>9.625</v>
      </c>
      <c r="D2427" s="1109">
        <v>8.5350000000000001</v>
      </c>
      <c r="E2427" s="1109">
        <v>53.5</v>
      </c>
      <c r="F2427" s="1109">
        <v>0</v>
      </c>
      <c r="G2427" s="1110" t="s">
        <v>10753</v>
      </c>
      <c r="H2427" s="1110" t="s">
        <v>4654</v>
      </c>
      <c r="I2427" s="1110" t="s">
        <v>10846</v>
      </c>
      <c r="J2427" s="1109">
        <v>0</v>
      </c>
      <c r="K2427" s="1109">
        <v>0</v>
      </c>
      <c r="L2427" s="1109">
        <v>0</v>
      </c>
      <c r="M2427" s="1109">
        <v>0</v>
      </c>
      <c r="N2427" s="1109">
        <v>0</v>
      </c>
      <c r="O2427" s="1109">
        <v>0</v>
      </c>
      <c r="P2427" s="1109">
        <v>0</v>
      </c>
      <c r="Q2427" s="1109">
        <v>0</v>
      </c>
    </row>
    <row r="2428" spans="1:17">
      <c r="A2428" s="1109">
        <v>17969</v>
      </c>
      <c r="B2428" s="1110" t="s">
        <v>0</v>
      </c>
      <c r="C2428" s="1109">
        <v>9.625</v>
      </c>
      <c r="D2428" s="1109">
        <v>8.5350000000000001</v>
      </c>
      <c r="E2428" s="1109">
        <v>53.5</v>
      </c>
      <c r="F2428" s="1109">
        <v>0</v>
      </c>
      <c r="G2428" s="1110" t="s">
        <v>10753</v>
      </c>
      <c r="H2428" s="1110" t="s">
        <v>4654</v>
      </c>
      <c r="I2428" s="1110" t="s">
        <v>10847</v>
      </c>
      <c r="J2428" s="1109">
        <v>0</v>
      </c>
      <c r="K2428" s="1109">
        <v>0</v>
      </c>
      <c r="L2428" s="1109">
        <v>0</v>
      </c>
      <c r="M2428" s="1109">
        <v>0</v>
      </c>
      <c r="N2428" s="1109">
        <v>0</v>
      </c>
      <c r="O2428" s="1109">
        <v>0</v>
      </c>
      <c r="P2428" s="1109">
        <v>0</v>
      </c>
      <c r="Q2428" s="1109">
        <v>0</v>
      </c>
    </row>
    <row r="2429" spans="1:17">
      <c r="A2429" s="1109">
        <v>17970</v>
      </c>
      <c r="B2429" s="1110" t="s">
        <v>0</v>
      </c>
      <c r="C2429" s="1109">
        <v>9.625</v>
      </c>
      <c r="D2429" s="1109">
        <v>8.5350000000000001</v>
      </c>
      <c r="E2429" s="1109">
        <v>53.5</v>
      </c>
      <c r="F2429" s="1109">
        <v>0</v>
      </c>
      <c r="G2429" s="1110" t="s">
        <v>10753</v>
      </c>
      <c r="H2429" s="1110" t="s">
        <v>4654</v>
      </c>
      <c r="I2429" s="1110" t="s">
        <v>10848</v>
      </c>
      <c r="J2429" s="1109">
        <v>0</v>
      </c>
      <c r="K2429" s="1109">
        <v>0</v>
      </c>
      <c r="L2429" s="1109">
        <v>0</v>
      </c>
      <c r="M2429" s="1109">
        <v>0</v>
      </c>
      <c r="N2429" s="1109">
        <v>0</v>
      </c>
      <c r="O2429" s="1109">
        <v>0</v>
      </c>
      <c r="P2429" s="1109">
        <v>0</v>
      </c>
      <c r="Q2429" s="1109">
        <v>0</v>
      </c>
    </row>
    <row r="2430" spans="1:17">
      <c r="A2430" s="1109">
        <v>17971</v>
      </c>
      <c r="B2430" s="1110" t="s">
        <v>0</v>
      </c>
      <c r="C2430" s="1109">
        <v>9.625</v>
      </c>
      <c r="D2430" s="1109">
        <v>8.5350000000000001</v>
      </c>
      <c r="E2430" s="1109">
        <v>53.5</v>
      </c>
      <c r="F2430" s="1109">
        <v>0</v>
      </c>
      <c r="G2430" s="1110" t="s">
        <v>10753</v>
      </c>
      <c r="H2430" s="1110" t="s">
        <v>4654</v>
      </c>
      <c r="I2430" s="1110" t="s">
        <v>10849</v>
      </c>
      <c r="J2430" s="1109">
        <v>0</v>
      </c>
      <c r="K2430" s="1109">
        <v>0</v>
      </c>
      <c r="L2430" s="1109">
        <v>0</v>
      </c>
      <c r="M2430" s="1109">
        <v>0</v>
      </c>
      <c r="N2430" s="1109">
        <v>0</v>
      </c>
      <c r="O2430" s="1109">
        <v>0</v>
      </c>
      <c r="P2430" s="1109">
        <v>0</v>
      </c>
      <c r="Q2430" s="1109">
        <v>0</v>
      </c>
    </row>
    <row r="2431" spans="1:17">
      <c r="A2431" s="1109">
        <v>17972</v>
      </c>
      <c r="B2431" s="1110" t="s">
        <v>0</v>
      </c>
      <c r="C2431" s="1109">
        <v>9.625</v>
      </c>
      <c r="D2431" s="1109">
        <v>8.5350000000000001</v>
      </c>
      <c r="E2431" s="1109">
        <v>53.5</v>
      </c>
      <c r="F2431" s="1109">
        <v>0</v>
      </c>
      <c r="G2431" s="1110" t="s">
        <v>10753</v>
      </c>
      <c r="H2431" s="1110" t="s">
        <v>4654</v>
      </c>
      <c r="I2431" s="1110" t="s">
        <v>10841</v>
      </c>
      <c r="J2431" s="1109">
        <v>0</v>
      </c>
      <c r="K2431" s="1109">
        <v>0</v>
      </c>
      <c r="L2431" s="1109">
        <v>0</v>
      </c>
      <c r="M2431" s="1109">
        <v>0</v>
      </c>
      <c r="N2431" s="1109">
        <v>0</v>
      </c>
      <c r="O2431" s="1109">
        <v>0</v>
      </c>
      <c r="P2431" s="1109">
        <v>0</v>
      </c>
      <c r="Q2431" s="1109">
        <v>0</v>
      </c>
    </row>
    <row r="2432" spans="1:17">
      <c r="A2432" s="1109">
        <v>17973</v>
      </c>
      <c r="B2432" s="1110" t="s">
        <v>0</v>
      </c>
      <c r="C2432" s="1109">
        <v>9.625</v>
      </c>
      <c r="D2432" s="1109">
        <v>8.5350000000000001</v>
      </c>
      <c r="E2432" s="1109">
        <v>53.5</v>
      </c>
      <c r="F2432" s="1109">
        <v>0</v>
      </c>
      <c r="G2432" s="1110" t="s">
        <v>10753</v>
      </c>
      <c r="H2432" s="1110" t="s">
        <v>4654</v>
      </c>
      <c r="I2432" s="1110" t="s">
        <v>10760</v>
      </c>
      <c r="J2432" s="1109">
        <v>0</v>
      </c>
      <c r="K2432" s="1109">
        <v>0</v>
      </c>
      <c r="L2432" s="1109">
        <v>0</v>
      </c>
      <c r="M2432" s="1109">
        <v>0</v>
      </c>
      <c r="N2432" s="1109">
        <v>0</v>
      </c>
      <c r="O2432" s="1109">
        <v>0</v>
      </c>
      <c r="P2432" s="1109">
        <v>0</v>
      </c>
      <c r="Q2432" s="1109">
        <v>0</v>
      </c>
    </row>
    <row r="2433" spans="1:17">
      <c r="A2433" s="1109">
        <v>17974</v>
      </c>
      <c r="B2433" s="1110" t="s">
        <v>0</v>
      </c>
      <c r="C2433" s="1109">
        <v>9.625</v>
      </c>
      <c r="D2433" s="1109">
        <v>8.5350000000000001</v>
      </c>
      <c r="E2433" s="1109">
        <v>53.5</v>
      </c>
      <c r="F2433" s="1109">
        <v>0</v>
      </c>
      <c r="G2433" s="1110" t="s">
        <v>10753</v>
      </c>
      <c r="H2433" s="1110" t="s">
        <v>4654</v>
      </c>
      <c r="I2433" s="1110" t="s">
        <v>10845</v>
      </c>
      <c r="J2433" s="1109">
        <v>0</v>
      </c>
      <c r="K2433" s="1109">
        <v>0</v>
      </c>
      <c r="L2433" s="1109">
        <v>0</v>
      </c>
      <c r="M2433" s="1109">
        <v>0</v>
      </c>
      <c r="N2433" s="1109">
        <v>0</v>
      </c>
      <c r="O2433" s="1109">
        <v>0</v>
      </c>
      <c r="P2433" s="1109">
        <v>0</v>
      </c>
      <c r="Q2433" s="1109">
        <v>0</v>
      </c>
    </row>
    <row r="2434" spans="1:17">
      <c r="A2434" s="1109">
        <v>17975</v>
      </c>
      <c r="B2434" s="1110" t="s">
        <v>0</v>
      </c>
      <c r="C2434" s="1109">
        <v>9.625</v>
      </c>
      <c r="D2434" s="1109">
        <v>8.5350000000000001</v>
      </c>
      <c r="E2434" s="1109">
        <v>53.5</v>
      </c>
      <c r="F2434" s="1109">
        <v>0</v>
      </c>
      <c r="G2434" s="1110" t="s">
        <v>10753</v>
      </c>
      <c r="H2434" s="1110" t="s">
        <v>4654</v>
      </c>
      <c r="I2434" s="1110" t="s">
        <v>10736</v>
      </c>
      <c r="J2434" s="1109">
        <v>0</v>
      </c>
      <c r="K2434" s="1109">
        <v>0</v>
      </c>
      <c r="L2434" s="1109">
        <v>0</v>
      </c>
      <c r="M2434" s="1109">
        <v>0</v>
      </c>
      <c r="N2434" s="1109">
        <v>0</v>
      </c>
      <c r="O2434" s="1109">
        <v>0</v>
      </c>
      <c r="P2434" s="1109">
        <v>0</v>
      </c>
      <c r="Q2434" s="1109">
        <v>0</v>
      </c>
    </row>
    <row r="2435" spans="1:17">
      <c r="A2435" s="1109">
        <v>17976</v>
      </c>
      <c r="B2435" s="1110" t="s">
        <v>0</v>
      </c>
      <c r="C2435" s="1109">
        <v>9.625</v>
      </c>
      <c r="D2435" s="1109">
        <v>8.5350000000000001</v>
      </c>
      <c r="E2435" s="1109">
        <v>53.5</v>
      </c>
      <c r="F2435" s="1109">
        <v>0</v>
      </c>
      <c r="G2435" s="1110" t="s">
        <v>10753</v>
      </c>
      <c r="H2435" s="1110" t="s">
        <v>4654</v>
      </c>
      <c r="I2435" s="1110" t="s">
        <v>10850</v>
      </c>
      <c r="J2435" s="1109">
        <v>0</v>
      </c>
      <c r="K2435" s="1109">
        <v>0</v>
      </c>
      <c r="L2435" s="1109">
        <v>0</v>
      </c>
      <c r="M2435" s="1109">
        <v>0</v>
      </c>
      <c r="N2435" s="1109">
        <v>0</v>
      </c>
      <c r="O2435" s="1109">
        <v>0</v>
      </c>
      <c r="P2435" s="1109">
        <v>0</v>
      </c>
      <c r="Q2435" s="1109">
        <v>0</v>
      </c>
    </row>
    <row r="2436" spans="1:17">
      <c r="A2436" s="1109">
        <v>17977</v>
      </c>
      <c r="B2436" s="1110" t="s">
        <v>0</v>
      </c>
      <c r="C2436" s="1109">
        <v>9.625</v>
      </c>
      <c r="D2436" s="1109">
        <v>8.5350000000000001</v>
      </c>
      <c r="E2436" s="1109">
        <v>53.5</v>
      </c>
      <c r="F2436" s="1109">
        <v>0</v>
      </c>
      <c r="G2436" s="1110" t="s">
        <v>10753</v>
      </c>
      <c r="H2436" s="1110" t="s">
        <v>4654</v>
      </c>
      <c r="I2436" s="1110" t="s">
        <v>10832</v>
      </c>
      <c r="J2436" s="1109">
        <v>0</v>
      </c>
      <c r="K2436" s="1109">
        <v>0</v>
      </c>
      <c r="L2436" s="1109">
        <v>0</v>
      </c>
      <c r="M2436" s="1109">
        <v>0</v>
      </c>
      <c r="N2436" s="1109">
        <v>0</v>
      </c>
      <c r="O2436" s="1109">
        <v>0</v>
      </c>
      <c r="P2436" s="1109">
        <v>0</v>
      </c>
      <c r="Q2436" s="1109">
        <v>0</v>
      </c>
    </row>
    <row r="2437" spans="1:17">
      <c r="A2437" s="1109">
        <v>17978</v>
      </c>
      <c r="B2437" s="1110" t="s">
        <v>0</v>
      </c>
      <c r="C2437" s="1109">
        <v>9.625</v>
      </c>
      <c r="D2437" s="1109">
        <v>8.5350000000000001</v>
      </c>
      <c r="E2437" s="1109">
        <v>53.5</v>
      </c>
      <c r="F2437" s="1109">
        <v>0</v>
      </c>
      <c r="G2437" s="1110" t="s">
        <v>10753</v>
      </c>
      <c r="H2437" s="1110" t="s">
        <v>4654</v>
      </c>
      <c r="I2437" s="1110" t="s">
        <v>10839</v>
      </c>
      <c r="J2437" s="1109">
        <v>0</v>
      </c>
      <c r="K2437" s="1109">
        <v>0</v>
      </c>
      <c r="L2437" s="1109">
        <v>0</v>
      </c>
      <c r="M2437" s="1109">
        <v>0</v>
      </c>
      <c r="N2437" s="1109">
        <v>0</v>
      </c>
      <c r="O2437" s="1109">
        <v>0</v>
      </c>
      <c r="P2437" s="1109">
        <v>0</v>
      </c>
      <c r="Q2437" s="1109">
        <v>0</v>
      </c>
    </row>
    <row r="2438" spans="1:17">
      <c r="A2438" s="1109">
        <v>17979</v>
      </c>
      <c r="B2438" s="1110" t="s">
        <v>0</v>
      </c>
      <c r="C2438" s="1109">
        <v>9.625</v>
      </c>
      <c r="D2438" s="1109">
        <v>8.5350000000000001</v>
      </c>
      <c r="E2438" s="1109">
        <v>53.5</v>
      </c>
      <c r="F2438" s="1109">
        <v>0</v>
      </c>
      <c r="G2438" s="1110" t="s">
        <v>10779</v>
      </c>
      <c r="H2438" s="1110" t="s">
        <v>4654</v>
      </c>
      <c r="I2438" s="1110" t="s">
        <v>10846</v>
      </c>
      <c r="J2438" s="1109">
        <v>0</v>
      </c>
      <c r="K2438" s="1109">
        <v>0</v>
      </c>
      <c r="L2438" s="1109">
        <v>0</v>
      </c>
      <c r="M2438" s="1109">
        <v>0</v>
      </c>
      <c r="N2438" s="1109">
        <v>0</v>
      </c>
      <c r="O2438" s="1109">
        <v>0</v>
      </c>
      <c r="P2438" s="1109">
        <v>0</v>
      </c>
      <c r="Q2438" s="1109">
        <v>0</v>
      </c>
    </row>
    <row r="2439" spans="1:17">
      <c r="A2439" s="1109">
        <v>17980</v>
      </c>
      <c r="B2439" s="1110" t="s">
        <v>0</v>
      </c>
      <c r="C2439" s="1109">
        <v>9.625</v>
      </c>
      <c r="D2439" s="1109">
        <v>8.5350000000000001</v>
      </c>
      <c r="E2439" s="1109">
        <v>53.5</v>
      </c>
      <c r="F2439" s="1109">
        <v>0</v>
      </c>
      <c r="G2439" s="1110" t="s">
        <v>10779</v>
      </c>
      <c r="H2439" s="1110" t="s">
        <v>4654</v>
      </c>
      <c r="I2439" s="1110" t="s">
        <v>10847</v>
      </c>
      <c r="J2439" s="1109">
        <v>0</v>
      </c>
      <c r="K2439" s="1109">
        <v>0</v>
      </c>
      <c r="L2439" s="1109">
        <v>0</v>
      </c>
      <c r="M2439" s="1109">
        <v>0</v>
      </c>
      <c r="N2439" s="1109">
        <v>0</v>
      </c>
      <c r="O2439" s="1109">
        <v>0</v>
      </c>
      <c r="P2439" s="1109">
        <v>0</v>
      </c>
      <c r="Q2439" s="1109">
        <v>0</v>
      </c>
    </row>
    <row r="2440" spans="1:17">
      <c r="A2440" s="1109">
        <v>17981</v>
      </c>
      <c r="B2440" s="1110" t="s">
        <v>0</v>
      </c>
      <c r="C2440" s="1109">
        <v>9.625</v>
      </c>
      <c r="D2440" s="1109">
        <v>8.5350000000000001</v>
      </c>
      <c r="E2440" s="1109">
        <v>53.5</v>
      </c>
      <c r="F2440" s="1109">
        <v>0</v>
      </c>
      <c r="G2440" s="1110" t="s">
        <v>10779</v>
      </c>
      <c r="H2440" s="1110" t="s">
        <v>4654</v>
      </c>
      <c r="I2440" s="1110" t="s">
        <v>10841</v>
      </c>
      <c r="J2440" s="1109">
        <v>0</v>
      </c>
      <c r="K2440" s="1109">
        <v>0</v>
      </c>
      <c r="L2440" s="1109">
        <v>0</v>
      </c>
      <c r="M2440" s="1109">
        <v>0</v>
      </c>
      <c r="N2440" s="1109">
        <v>0</v>
      </c>
      <c r="O2440" s="1109">
        <v>0</v>
      </c>
      <c r="P2440" s="1109">
        <v>0</v>
      </c>
      <c r="Q2440" s="1109">
        <v>0</v>
      </c>
    </row>
    <row r="2441" spans="1:17">
      <c r="A2441" s="1109">
        <v>17982</v>
      </c>
      <c r="B2441" s="1110" t="s">
        <v>0</v>
      </c>
      <c r="C2441" s="1109">
        <v>9.625</v>
      </c>
      <c r="D2441" s="1109">
        <v>8.5350000000000001</v>
      </c>
      <c r="E2441" s="1109">
        <v>53.5</v>
      </c>
      <c r="F2441" s="1109">
        <v>0</v>
      </c>
      <c r="G2441" s="1110" t="s">
        <v>10779</v>
      </c>
      <c r="H2441" s="1110" t="s">
        <v>4654</v>
      </c>
      <c r="I2441" s="1110" t="s">
        <v>10760</v>
      </c>
      <c r="J2441" s="1109">
        <v>0</v>
      </c>
      <c r="K2441" s="1109">
        <v>0</v>
      </c>
      <c r="L2441" s="1109">
        <v>0</v>
      </c>
      <c r="M2441" s="1109">
        <v>0</v>
      </c>
      <c r="N2441" s="1109">
        <v>0</v>
      </c>
      <c r="O2441" s="1109">
        <v>0</v>
      </c>
      <c r="P2441" s="1109">
        <v>0</v>
      </c>
      <c r="Q2441" s="1109">
        <v>0</v>
      </c>
    </row>
    <row r="2442" spans="1:17">
      <c r="A2442" s="1109">
        <v>17983</v>
      </c>
      <c r="B2442" s="1110" t="s">
        <v>0</v>
      </c>
      <c r="C2442" s="1109">
        <v>9.625</v>
      </c>
      <c r="D2442" s="1109">
        <v>8.5350000000000001</v>
      </c>
      <c r="E2442" s="1109">
        <v>53.5</v>
      </c>
      <c r="F2442" s="1109">
        <v>0</v>
      </c>
      <c r="G2442" s="1110" t="s">
        <v>10779</v>
      </c>
      <c r="H2442" s="1110" t="s">
        <v>4654</v>
      </c>
      <c r="I2442" s="1110" t="s">
        <v>10835</v>
      </c>
      <c r="J2442" s="1109">
        <v>0</v>
      </c>
      <c r="K2442" s="1109">
        <v>0</v>
      </c>
      <c r="L2442" s="1109">
        <v>0</v>
      </c>
      <c r="M2442" s="1109">
        <v>0</v>
      </c>
      <c r="N2442" s="1109">
        <v>0</v>
      </c>
      <c r="O2442" s="1109">
        <v>0</v>
      </c>
      <c r="P2442" s="1109">
        <v>0</v>
      </c>
      <c r="Q2442" s="1109">
        <v>0</v>
      </c>
    </row>
    <row r="2443" spans="1:17">
      <c r="A2443" s="1109">
        <v>17984</v>
      </c>
      <c r="B2443" s="1110" t="s">
        <v>0</v>
      </c>
      <c r="C2443" s="1109">
        <v>9.625</v>
      </c>
      <c r="D2443" s="1109">
        <v>8.5350000000000001</v>
      </c>
      <c r="E2443" s="1109">
        <v>53.5</v>
      </c>
      <c r="F2443" s="1109">
        <v>0</v>
      </c>
      <c r="G2443" s="1110" t="s">
        <v>10779</v>
      </c>
      <c r="H2443" s="1110" t="s">
        <v>4654</v>
      </c>
      <c r="I2443" s="1110" t="s">
        <v>10736</v>
      </c>
      <c r="J2443" s="1109">
        <v>0</v>
      </c>
      <c r="K2443" s="1109">
        <v>0</v>
      </c>
      <c r="L2443" s="1109">
        <v>0</v>
      </c>
      <c r="M2443" s="1109">
        <v>0</v>
      </c>
      <c r="N2443" s="1109">
        <v>0</v>
      </c>
      <c r="O2443" s="1109">
        <v>0</v>
      </c>
      <c r="P2443" s="1109">
        <v>0</v>
      </c>
      <c r="Q2443" s="1109">
        <v>0</v>
      </c>
    </row>
    <row r="2444" spans="1:17">
      <c r="A2444" s="1109">
        <v>17985</v>
      </c>
      <c r="B2444" s="1110" t="s">
        <v>0</v>
      </c>
      <c r="C2444" s="1109">
        <v>9.625</v>
      </c>
      <c r="D2444" s="1109">
        <v>8.5350000000000001</v>
      </c>
      <c r="E2444" s="1109">
        <v>53.5</v>
      </c>
      <c r="F2444" s="1109">
        <v>0</v>
      </c>
      <c r="G2444" s="1110" t="s">
        <v>10779</v>
      </c>
      <c r="H2444" s="1110" t="s">
        <v>4654</v>
      </c>
      <c r="I2444" s="1110" t="s">
        <v>10836</v>
      </c>
      <c r="J2444" s="1109">
        <v>0</v>
      </c>
      <c r="K2444" s="1109">
        <v>0</v>
      </c>
      <c r="L2444" s="1109">
        <v>0</v>
      </c>
      <c r="M2444" s="1109">
        <v>0</v>
      </c>
      <c r="N2444" s="1109">
        <v>0</v>
      </c>
      <c r="O2444" s="1109">
        <v>0</v>
      </c>
      <c r="P2444" s="1109">
        <v>0</v>
      </c>
      <c r="Q2444" s="1109">
        <v>0</v>
      </c>
    </row>
    <row r="2445" spans="1:17">
      <c r="A2445" s="1109">
        <v>17986</v>
      </c>
      <c r="B2445" s="1110" t="s">
        <v>0</v>
      </c>
      <c r="C2445" s="1109">
        <v>9.625</v>
      </c>
      <c r="D2445" s="1109">
        <v>8.5350000000000001</v>
      </c>
      <c r="E2445" s="1109">
        <v>53.5</v>
      </c>
      <c r="F2445" s="1109">
        <v>0</v>
      </c>
      <c r="G2445" s="1110" t="s">
        <v>10779</v>
      </c>
      <c r="H2445" s="1110" t="s">
        <v>4654</v>
      </c>
      <c r="I2445" s="1110" t="s">
        <v>10850</v>
      </c>
      <c r="J2445" s="1109">
        <v>0</v>
      </c>
      <c r="K2445" s="1109">
        <v>0</v>
      </c>
      <c r="L2445" s="1109">
        <v>0</v>
      </c>
      <c r="M2445" s="1109">
        <v>0</v>
      </c>
      <c r="N2445" s="1109">
        <v>0</v>
      </c>
      <c r="O2445" s="1109">
        <v>0</v>
      </c>
      <c r="P2445" s="1109">
        <v>0</v>
      </c>
      <c r="Q2445" s="1109">
        <v>0</v>
      </c>
    </row>
    <row r="2446" spans="1:17">
      <c r="A2446" s="1109">
        <v>17987</v>
      </c>
      <c r="B2446" s="1110" t="s">
        <v>0</v>
      </c>
      <c r="C2446" s="1109">
        <v>9.625</v>
      </c>
      <c r="D2446" s="1109">
        <v>8.5350000000000001</v>
      </c>
      <c r="E2446" s="1109">
        <v>53.5</v>
      </c>
      <c r="F2446" s="1109">
        <v>0</v>
      </c>
      <c r="G2446" s="1110" t="s">
        <v>10779</v>
      </c>
      <c r="H2446" s="1110" t="s">
        <v>4654</v>
      </c>
      <c r="I2446" s="1110" t="s">
        <v>10832</v>
      </c>
      <c r="J2446" s="1109">
        <v>0</v>
      </c>
      <c r="K2446" s="1109">
        <v>0</v>
      </c>
      <c r="L2446" s="1109">
        <v>0</v>
      </c>
      <c r="M2446" s="1109">
        <v>0</v>
      </c>
      <c r="N2446" s="1109">
        <v>0</v>
      </c>
      <c r="O2446" s="1109">
        <v>0</v>
      </c>
      <c r="P2446" s="1109">
        <v>0</v>
      </c>
      <c r="Q2446" s="1109">
        <v>0</v>
      </c>
    </row>
    <row r="2447" spans="1:17">
      <c r="A2447" s="1109">
        <v>17988</v>
      </c>
      <c r="B2447" s="1110" t="s">
        <v>0</v>
      </c>
      <c r="C2447" s="1109">
        <v>9.625</v>
      </c>
      <c r="D2447" s="1109">
        <v>8.5350000000000001</v>
      </c>
      <c r="E2447" s="1109">
        <v>53.5</v>
      </c>
      <c r="F2447" s="1109">
        <v>0</v>
      </c>
      <c r="G2447" s="1110" t="s">
        <v>10779</v>
      </c>
      <c r="H2447" s="1110" t="s">
        <v>4654</v>
      </c>
      <c r="I2447" s="1110" t="s">
        <v>10839</v>
      </c>
      <c r="J2447" s="1109">
        <v>0</v>
      </c>
      <c r="K2447" s="1109">
        <v>0</v>
      </c>
      <c r="L2447" s="1109">
        <v>0</v>
      </c>
      <c r="M2447" s="1109">
        <v>0</v>
      </c>
      <c r="N2447" s="1109">
        <v>0</v>
      </c>
      <c r="O2447" s="1109">
        <v>0</v>
      </c>
      <c r="P2447" s="1109">
        <v>0</v>
      </c>
      <c r="Q2447" s="1109">
        <v>0</v>
      </c>
    </row>
    <row r="2448" spans="1:17">
      <c r="A2448" s="1109">
        <v>17989</v>
      </c>
      <c r="B2448" s="1110" t="s">
        <v>0</v>
      </c>
      <c r="C2448" s="1109">
        <v>9.625</v>
      </c>
      <c r="D2448" s="1109">
        <v>8.5350000000000001</v>
      </c>
      <c r="E2448" s="1109">
        <v>53.5</v>
      </c>
      <c r="F2448" s="1109">
        <v>0</v>
      </c>
      <c r="G2448" s="1110" t="s">
        <v>10739</v>
      </c>
      <c r="H2448" s="1110" t="s">
        <v>4654</v>
      </c>
      <c r="I2448" s="1110" t="s">
        <v>10846</v>
      </c>
      <c r="J2448" s="1109">
        <v>0</v>
      </c>
      <c r="K2448" s="1109">
        <v>0</v>
      </c>
      <c r="L2448" s="1109">
        <v>0</v>
      </c>
      <c r="M2448" s="1109">
        <v>0</v>
      </c>
      <c r="N2448" s="1109">
        <v>0</v>
      </c>
      <c r="O2448" s="1109">
        <v>0</v>
      </c>
      <c r="P2448" s="1109">
        <v>0</v>
      </c>
      <c r="Q2448" s="1109">
        <v>0</v>
      </c>
    </row>
    <row r="2449" spans="1:17">
      <c r="A2449" s="1109">
        <v>17990</v>
      </c>
      <c r="B2449" s="1110" t="s">
        <v>0</v>
      </c>
      <c r="C2449" s="1109">
        <v>9.625</v>
      </c>
      <c r="D2449" s="1109">
        <v>8.5350000000000001</v>
      </c>
      <c r="E2449" s="1109">
        <v>53.5</v>
      </c>
      <c r="F2449" s="1109">
        <v>0</v>
      </c>
      <c r="G2449" s="1110" t="s">
        <v>10739</v>
      </c>
      <c r="H2449" s="1110" t="s">
        <v>4654</v>
      </c>
      <c r="I2449" s="1110" t="s">
        <v>10847</v>
      </c>
      <c r="J2449" s="1109">
        <v>0</v>
      </c>
      <c r="K2449" s="1109">
        <v>0</v>
      </c>
      <c r="L2449" s="1109">
        <v>0</v>
      </c>
      <c r="M2449" s="1109">
        <v>0</v>
      </c>
      <c r="N2449" s="1109">
        <v>0</v>
      </c>
      <c r="O2449" s="1109">
        <v>0</v>
      </c>
      <c r="P2449" s="1109">
        <v>0</v>
      </c>
      <c r="Q2449" s="1109">
        <v>0</v>
      </c>
    </row>
    <row r="2450" spans="1:17">
      <c r="A2450" s="1109">
        <v>17991</v>
      </c>
      <c r="B2450" s="1110" t="s">
        <v>0</v>
      </c>
      <c r="C2450" s="1109">
        <v>9.625</v>
      </c>
      <c r="D2450" s="1109">
        <v>8.5350000000000001</v>
      </c>
      <c r="E2450" s="1109">
        <v>53.5</v>
      </c>
      <c r="F2450" s="1109">
        <v>0</v>
      </c>
      <c r="G2450" s="1110" t="s">
        <v>10739</v>
      </c>
      <c r="H2450" s="1110" t="s">
        <v>4654</v>
      </c>
      <c r="I2450" s="1110" t="s">
        <v>10841</v>
      </c>
      <c r="J2450" s="1109">
        <v>0</v>
      </c>
      <c r="K2450" s="1109">
        <v>0</v>
      </c>
      <c r="L2450" s="1109">
        <v>0</v>
      </c>
      <c r="M2450" s="1109">
        <v>0</v>
      </c>
      <c r="N2450" s="1109">
        <v>0</v>
      </c>
      <c r="O2450" s="1109">
        <v>0</v>
      </c>
      <c r="P2450" s="1109">
        <v>0</v>
      </c>
      <c r="Q2450" s="1109">
        <v>0</v>
      </c>
    </row>
    <row r="2451" spans="1:17">
      <c r="A2451" s="1109">
        <v>17992</v>
      </c>
      <c r="B2451" s="1110" t="s">
        <v>0</v>
      </c>
      <c r="C2451" s="1109">
        <v>9.625</v>
      </c>
      <c r="D2451" s="1109">
        <v>8.5350000000000001</v>
      </c>
      <c r="E2451" s="1109">
        <v>53.5</v>
      </c>
      <c r="F2451" s="1109">
        <v>0</v>
      </c>
      <c r="G2451" s="1110" t="s">
        <v>10739</v>
      </c>
      <c r="H2451" s="1110" t="s">
        <v>4654</v>
      </c>
      <c r="I2451" s="1110" t="s">
        <v>10760</v>
      </c>
      <c r="J2451" s="1109">
        <v>0</v>
      </c>
      <c r="K2451" s="1109">
        <v>0</v>
      </c>
      <c r="L2451" s="1109">
        <v>0</v>
      </c>
      <c r="M2451" s="1109">
        <v>0</v>
      </c>
      <c r="N2451" s="1109">
        <v>0</v>
      </c>
      <c r="O2451" s="1109">
        <v>0</v>
      </c>
      <c r="P2451" s="1109">
        <v>0</v>
      </c>
      <c r="Q2451" s="1109">
        <v>0</v>
      </c>
    </row>
    <row r="2452" spans="1:17">
      <c r="A2452" s="1109">
        <v>17993</v>
      </c>
      <c r="B2452" s="1110" t="s">
        <v>0</v>
      </c>
      <c r="C2452" s="1109">
        <v>9.625</v>
      </c>
      <c r="D2452" s="1109">
        <v>8.5350000000000001</v>
      </c>
      <c r="E2452" s="1109">
        <v>53.5</v>
      </c>
      <c r="F2452" s="1109">
        <v>0</v>
      </c>
      <c r="G2452" s="1110" t="s">
        <v>10739</v>
      </c>
      <c r="H2452" s="1110" t="s">
        <v>4654</v>
      </c>
      <c r="I2452" s="1110" t="s">
        <v>10736</v>
      </c>
      <c r="J2452" s="1109">
        <v>0</v>
      </c>
      <c r="K2452" s="1109">
        <v>0</v>
      </c>
      <c r="L2452" s="1109">
        <v>0</v>
      </c>
      <c r="M2452" s="1109">
        <v>0</v>
      </c>
      <c r="N2452" s="1109">
        <v>0</v>
      </c>
      <c r="O2452" s="1109">
        <v>0</v>
      </c>
      <c r="P2452" s="1109">
        <v>0</v>
      </c>
      <c r="Q2452" s="1109">
        <v>0</v>
      </c>
    </row>
    <row r="2453" spans="1:17">
      <c r="A2453" s="1109">
        <v>17994</v>
      </c>
      <c r="B2453" s="1110" t="s">
        <v>0</v>
      </c>
      <c r="C2453" s="1109">
        <v>9.625</v>
      </c>
      <c r="D2453" s="1109">
        <v>8.5350000000000001</v>
      </c>
      <c r="E2453" s="1109">
        <v>53.5</v>
      </c>
      <c r="F2453" s="1109">
        <v>0</v>
      </c>
      <c r="G2453" s="1110" t="s">
        <v>10739</v>
      </c>
      <c r="H2453" s="1110" t="s">
        <v>4654</v>
      </c>
      <c r="I2453" s="1110" t="s">
        <v>10836</v>
      </c>
      <c r="J2453" s="1109">
        <v>0</v>
      </c>
      <c r="K2453" s="1109">
        <v>0</v>
      </c>
      <c r="L2453" s="1109">
        <v>0</v>
      </c>
      <c r="M2453" s="1109">
        <v>0</v>
      </c>
      <c r="N2453" s="1109">
        <v>0</v>
      </c>
      <c r="O2453" s="1109">
        <v>0</v>
      </c>
      <c r="P2453" s="1109">
        <v>0</v>
      </c>
      <c r="Q2453" s="1109">
        <v>0</v>
      </c>
    </row>
    <row r="2454" spans="1:17">
      <c r="A2454" s="1109">
        <v>17995</v>
      </c>
      <c r="B2454" s="1110" t="s">
        <v>0</v>
      </c>
      <c r="C2454" s="1109">
        <v>9.625</v>
      </c>
      <c r="D2454" s="1109">
        <v>8.5350000000000001</v>
      </c>
      <c r="E2454" s="1109">
        <v>53.5</v>
      </c>
      <c r="F2454" s="1109">
        <v>0</v>
      </c>
      <c r="G2454" s="1110" t="s">
        <v>10739</v>
      </c>
      <c r="H2454" s="1110" t="s">
        <v>4654</v>
      </c>
      <c r="I2454" s="1110" t="s">
        <v>10850</v>
      </c>
      <c r="J2454" s="1109">
        <v>0</v>
      </c>
      <c r="K2454" s="1109">
        <v>0</v>
      </c>
      <c r="L2454" s="1109">
        <v>0</v>
      </c>
      <c r="M2454" s="1109">
        <v>0</v>
      </c>
      <c r="N2454" s="1109">
        <v>0</v>
      </c>
      <c r="O2454" s="1109">
        <v>0</v>
      </c>
      <c r="P2454" s="1109">
        <v>0</v>
      </c>
      <c r="Q2454" s="1109">
        <v>0</v>
      </c>
    </row>
    <row r="2455" spans="1:17">
      <c r="A2455" s="1109">
        <v>17996</v>
      </c>
      <c r="B2455" s="1110" t="s">
        <v>0</v>
      </c>
      <c r="C2455" s="1109">
        <v>9.625</v>
      </c>
      <c r="D2455" s="1109">
        <v>8.5350000000000001</v>
      </c>
      <c r="E2455" s="1109">
        <v>53.5</v>
      </c>
      <c r="F2455" s="1109">
        <v>0</v>
      </c>
      <c r="G2455" s="1110" t="s">
        <v>10739</v>
      </c>
      <c r="H2455" s="1110" t="s">
        <v>4654</v>
      </c>
      <c r="I2455" s="1110" t="s">
        <v>10832</v>
      </c>
      <c r="J2455" s="1109">
        <v>0</v>
      </c>
      <c r="K2455" s="1109">
        <v>0</v>
      </c>
      <c r="L2455" s="1109">
        <v>0</v>
      </c>
      <c r="M2455" s="1109">
        <v>0</v>
      </c>
      <c r="N2455" s="1109">
        <v>0</v>
      </c>
      <c r="O2455" s="1109">
        <v>0</v>
      </c>
      <c r="P2455" s="1109">
        <v>0</v>
      </c>
      <c r="Q2455" s="1109">
        <v>0</v>
      </c>
    </row>
    <row r="2456" spans="1:17">
      <c r="A2456" s="1109">
        <v>17997</v>
      </c>
      <c r="B2456" s="1110" t="s">
        <v>0</v>
      </c>
      <c r="C2456" s="1109">
        <v>9.625</v>
      </c>
      <c r="D2456" s="1109">
        <v>8.5350000000000001</v>
      </c>
      <c r="E2456" s="1109">
        <v>53.5</v>
      </c>
      <c r="F2456" s="1109">
        <v>0</v>
      </c>
      <c r="G2456" s="1110" t="s">
        <v>10739</v>
      </c>
      <c r="H2456" s="1110" t="s">
        <v>4654</v>
      </c>
      <c r="I2456" s="1110" t="s">
        <v>10839</v>
      </c>
      <c r="J2456" s="1109">
        <v>0</v>
      </c>
      <c r="K2456" s="1109">
        <v>0</v>
      </c>
      <c r="L2456" s="1109">
        <v>0</v>
      </c>
      <c r="M2456" s="1109">
        <v>0</v>
      </c>
      <c r="N2456" s="1109">
        <v>0</v>
      </c>
      <c r="O2456" s="1109">
        <v>0</v>
      </c>
      <c r="P2456" s="1109">
        <v>0</v>
      </c>
      <c r="Q2456" s="1109">
        <v>0</v>
      </c>
    </row>
    <row r="2457" spans="1:17">
      <c r="A2457" s="1109">
        <v>17998</v>
      </c>
      <c r="B2457" s="1110" t="s">
        <v>0</v>
      </c>
      <c r="C2457" s="1109">
        <v>9.625</v>
      </c>
      <c r="D2457" s="1109">
        <v>8.5350000000000001</v>
      </c>
      <c r="E2457" s="1109">
        <v>53.5</v>
      </c>
      <c r="F2457" s="1109">
        <v>0</v>
      </c>
      <c r="G2457" s="1110" t="s">
        <v>10844</v>
      </c>
      <c r="H2457" s="1110" t="s">
        <v>4654</v>
      </c>
      <c r="I2457" s="1110" t="s">
        <v>10847</v>
      </c>
      <c r="J2457" s="1109">
        <v>0</v>
      </c>
      <c r="K2457" s="1109">
        <v>0</v>
      </c>
      <c r="L2457" s="1109">
        <v>0</v>
      </c>
      <c r="M2457" s="1109">
        <v>0</v>
      </c>
      <c r="N2457" s="1109">
        <v>0</v>
      </c>
      <c r="O2457" s="1109">
        <v>0</v>
      </c>
      <c r="P2457" s="1109">
        <v>0</v>
      </c>
      <c r="Q2457" s="1109">
        <v>0</v>
      </c>
    </row>
    <row r="2458" spans="1:17">
      <c r="A2458" s="1109">
        <v>17999</v>
      </c>
      <c r="B2458" s="1110" t="s">
        <v>0</v>
      </c>
      <c r="C2458" s="1109">
        <v>9.625</v>
      </c>
      <c r="D2458" s="1109">
        <v>8.5350000000000001</v>
      </c>
      <c r="E2458" s="1109">
        <v>53.5</v>
      </c>
      <c r="F2458" s="1109">
        <v>0</v>
      </c>
      <c r="G2458" s="1110" t="s">
        <v>10844</v>
      </c>
      <c r="H2458" s="1110" t="s">
        <v>4654</v>
      </c>
      <c r="I2458" s="1110" t="s">
        <v>10848</v>
      </c>
      <c r="J2458" s="1109">
        <v>0</v>
      </c>
      <c r="K2458" s="1109">
        <v>0</v>
      </c>
      <c r="L2458" s="1109">
        <v>0</v>
      </c>
      <c r="M2458" s="1109">
        <v>0</v>
      </c>
      <c r="N2458" s="1109">
        <v>0</v>
      </c>
      <c r="O2458" s="1109">
        <v>0</v>
      </c>
      <c r="P2458" s="1109">
        <v>0</v>
      </c>
      <c r="Q2458" s="1109">
        <v>0</v>
      </c>
    </row>
    <row r="2459" spans="1:17">
      <c r="A2459" s="1109">
        <v>18000</v>
      </c>
      <c r="B2459" s="1110" t="s">
        <v>0</v>
      </c>
      <c r="C2459" s="1109">
        <v>9.625</v>
      </c>
      <c r="D2459" s="1109">
        <v>8.5350000000000001</v>
      </c>
      <c r="E2459" s="1109">
        <v>53.5</v>
      </c>
      <c r="F2459" s="1109">
        <v>0</v>
      </c>
      <c r="G2459" s="1110" t="s">
        <v>10844</v>
      </c>
      <c r="H2459" s="1110" t="s">
        <v>4654</v>
      </c>
      <c r="I2459" s="1110" t="s">
        <v>10849</v>
      </c>
      <c r="J2459" s="1109">
        <v>0</v>
      </c>
      <c r="K2459" s="1109">
        <v>0</v>
      </c>
      <c r="L2459" s="1109">
        <v>0</v>
      </c>
      <c r="M2459" s="1109">
        <v>0</v>
      </c>
      <c r="N2459" s="1109">
        <v>0</v>
      </c>
      <c r="O2459" s="1109">
        <v>0</v>
      </c>
      <c r="P2459" s="1109">
        <v>0</v>
      </c>
      <c r="Q2459" s="1109">
        <v>0</v>
      </c>
    </row>
    <row r="2460" spans="1:17">
      <c r="A2460" s="1109">
        <v>18001</v>
      </c>
      <c r="B2460" s="1110" t="s">
        <v>0</v>
      </c>
      <c r="C2460" s="1109">
        <v>9.625</v>
      </c>
      <c r="D2460" s="1109">
        <v>8.5350000000000001</v>
      </c>
      <c r="E2460" s="1109">
        <v>53.5</v>
      </c>
      <c r="F2460" s="1109">
        <v>0</v>
      </c>
      <c r="G2460" s="1110" t="s">
        <v>10844</v>
      </c>
      <c r="H2460" s="1110" t="s">
        <v>4654</v>
      </c>
      <c r="I2460" s="1110" t="s">
        <v>10760</v>
      </c>
      <c r="J2460" s="1109">
        <v>0</v>
      </c>
      <c r="K2460" s="1109">
        <v>0</v>
      </c>
      <c r="L2460" s="1109">
        <v>0</v>
      </c>
      <c r="M2460" s="1109">
        <v>0</v>
      </c>
      <c r="N2460" s="1109">
        <v>0</v>
      </c>
      <c r="O2460" s="1109">
        <v>0</v>
      </c>
      <c r="P2460" s="1109">
        <v>0</v>
      </c>
      <c r="Q2460" s="1109">
        <v>0</v>
      </c>
    </row>
    <row r="2461" spans="1:17">
      <c r="A2461" s="1109">
        <v>18002</v>
      </c>
      <c r="B2461" s="1110" t="s">
        <v>0</v>
      </c>
      <c r="C2461" s="1109">
        <v>9.625</v>
      </c>
      <c r="D2461" s="1109">
        <v>8.5350000000000001</v>
      </c>
      <c r="E2461" s="1109">
        <v>53.5</v>
      </c>
      <c r="F2461" s="1109">
        <v>0</v>
      </c>
      <c r="G2461" s="1110" t="s">
        <v>10844</v>
      </c>
      <c r="H2461" s="1110" t="s">
        <v>4654</v>
      </c>
      <c r="I2461" s="1110" t="s">
        <v>10845</v>
      </c>
      <c r="J2461" s="1109">
        <v>0</v>
      </c>
      <c r="K2461" s="1109">
        <v>0</v>
      </c>
      <c r="L2461" s="1109">
        <v>0</v>
      </c>
      <c r="M2461" s="1109">
        <v>0</v>
      </c>
      <c r="N2461" s="1109">
        <v>0</v>
      </c>
      <c r="O2461" s="1109">
        <v>0</v>
      </c>
      <c r="P2461" s="1109">
        <v>0</v>
      </c>
      <c r="Q2461" s="1109">
        <v>0</v>
      </c>
    </row>
    <row r="2462" spans="1:17">
      <c r="A2462" s="1109">
        <v>18003</v>
      </c>
      <c r="B2462" s="1110" t="s">
        <v>0</v>
      </c>
      <c r="C2462" s="1109">
        <v>9.625</v>
      </c>
      <c r="D2462" s="1109">
        <v>8.5350000000000001</v>
      </c>
      <c r="E2462" s="1109">
        <v>53.5</v>
      </c>
      <c r="F2462" s="1109">
        <v>0</v>
      </c>
      <c r="G2462" s="1110" t="s">
        <v>10844</v>
      </c>
      <c r="H2462" s="1110" t="s">
        <v>4654</v>
      </c>
      <c r="I2462" s="1110" t="s">
        <v>10736</v>
      </c>
      <c r="J2462" s="1109">
        <v>0</v>
      </c>
      <c r="K2462" s="1109">
        <v>0</v>
      </c>
      <c r="L2462" s="1109">
        <v>0</v>
      </c>
      <c r="M2462" s="1109">
        <v>0</v>
      </c>
      <c r="N2462" s="1109">
        <v>0</v>
      </c>
      <c r="O2462" s="1109">
        <v>0</v>
      </c>
      <c r="P2462" s="1109">
        <v>0</v>
      </c>
      <c r="Q2462" s="1109">
        <v>0</v>
      </c>
    </row>
    <row r="2463" spans="1:17">
      <c r="A2463" s="1109">
        <v>18004</v>
      </c>
      <c r="B2463" s="1110" t="s">
        <v>0</v>
      </c>
      <c r="C2463" s="1109">
        <v>9.625</v>
      </c>
      <c r="D2463" s="1109">
        <v>8.5350000000000001</v>
      </c>
      <c r="E2463" s="1109">
        <v>53.5</v>
      </c>
      <c r="F2463" s="1109">
        <v>0</v>
      </c>
      <c r="G2463" s="1110" t="s">
        <v>10844</v>
      </c>
      <c r="H2463" s="1110" t="s">
        <v>4654</v>
      </c>
      <c r="I2463" s="1110" t="s">
        <v>10850</v>
      </c>
      <c r="J2463" s="1109">
        <v>0</v>
      </c>
      <c r="K2463" s="1109">
        <v>0</v>
      </c>
      <c r="L2463" s="1109">
        <v>0</v>
      </c>
      <c r="M2463" s="1109">
        <v>0</v>
      </c>
      <c r="N2463" s="1109">
        <v>0</v>
      </c>
      <c r="O2463" s="1109">
        <v>0</v>
      </c>
      <c r="P2463" s="1109">
        <v>0</v>
      </c>
      <c r="Q2463" s="1109">
        <v>0</v>
      </c>
    </row>
    <row r="2464" spans="1:17">
      <c r="A2464" s="1109">
        <v>18005</v>
      </c>
      <c r="B2464" s="1110" t="s">
        <v>0</v>
      </c>
      <c r="C2464" s="1109">
        <v>9.625</v>
      </c>
      <c r="D2464" s="1109">
        <v>8.6809999999999992</v>
      </c>
      <c r="E2464" s="1109">
        <v>47</v>
      </c>
      <c r="F2464" s="1109">
        <v>0</v>
      </c>
      <c r="G2464" s="1110" t="s">
        <v>10840</v>
      </c>
      <c r="H2464" s="1110" t="s">
        <v>4654</v>
      </c>
      <c r="I2464" s="1110" t="s">
        <v>10846</v>
      </c>
      <c r="J2464" s="1109">
        <v>0</v>
      </c>
      <c r="K2464" s="1109">
        <v>0</v>
      </c>
      <c r="L2464" s="1109">
        <v>0</v>
      </c>
      <c r="M2464" s="1109">
        <v>0</v>
      </c>
      <c r="N2464" s="1109">
        <v>0</v>
      </c>
      <c r="O2464" s="1109">
        <v>0</v>
      </c>
      <c r="P2464" s="1109">
        <v>0</v>
      </c>
      <c r="Q2464" s="1109">
        <v>0</v>
      </c>
    </row>
    <row r="2465" spans="1:17">
      <c r="A2465" s="1109">
        <v>18006</v>
      </c>
      <c r="B2465" s="1110" t="s">
        <v>0</v>
      </c>
      <c r="C2465" s="1109">
        <v>9.625</v>
      </c>
      <c r="D2465" s="1109">
        <v>8.6809999999999992</v>
      </c>
      <c r="E2465" s="1109">
        <v>47</v>
      </c>
      <c r="F2465" s="1109">
        <v>0</v>
      </c>
      <c r="G2465" s="1110" t="s">
        <v>10840</v>
      </c>
      <c r="H2465" s="1110" t="s">
        <v>4654</v>
      </c>
      <c r="I2465" s="1110" t="s">
        <v>10847</v>
      </c>
      <c r="J2465" s="1109">
        <v>0</v>
      </c>
      <c r="K2465" s="1109">
        <v>0</v>
      </c>
      <c r="L2465" s="1109">
        <v>0</v>
      </c>
      <c r="M2465" s="1109">
        <v>0</v>
      </c>
      <c r="N2465" s="1109">
        <v>0</v>
      </c>
      <c r="O2465" s="1109">
        <v>0</v>
      </c>
      <c r="P2465" s="1109">
        <v>0</v>
      </c>
      <c r="Q2465" s="1109">
        <v>0</v>
      </c>
    </row>
    <row r="2466" spans="1:17">
      <c r="A2466" s="1109">
        <v>18007</v>
      </c>
      <c r="B2466" s="1110" t="s">
        <v>0</v>
      </c>
      <c r="C2466" s="1109">
        <v>9.625</v>
      </c>
      <c r="D2466" s="1109">
        <v>8.6809999999999992</v>
      </c>
      <c r="E2466" s="1109">
        <v>47</v>
      </c>
      <c r="F2466" s="1109">
        <v>0</v>
      </c>
      <c r="G2466" s="1110" t="s">
        <v>10840</v>
      </c>
      <c r="H2466" s="1110" t="s">
        <v>4654</v>
      </c>
      <c r="I2466" s="1110" t="s">
        <v>10841</v>
      </c>
      <c r="J2466" s="1109">
        <v>0</v>
      </c>
      <c r="K2466" s="1109">
        <v>0</v>
      </c>
      <c r="L2466" s="1109">
        <v>0</v>
      </c>
      <c r="M2466" s="1109">
        <v>0</v>
      </c>
      <c r="N2466" s="1109">
        <v>0</v>
      </c>
      <c r="O2466" s="1109">
        <v>0</v>
      </c>
      <c r="P2466" s="1109">
        <v>0</v>
      </c>
      <c r="Q2466" s="1109">
        <v>0</v>
      </c>
    </row>
    <row r="2467" spans="1:17">
      <c r="A2467" s="1109">
        <v>18008</v>
      </c>
      <c r="B2467" s="1110" t="s">
        <v>0</v>
      </c>
      <c r="C2467" s="1109">
        <v>9.625</v>
      </c>
      <c r="D2467" s="1109">
        <v>8.6809999999999992</v>
      </c>
      <c r="E2467" s="1109">
        <v>47</v>
      </c>
      <c r="F2467" s="1109">
        <v>0</v>
      </c>
      <c r="G2467" s="1110" t="s">
        <v>10840</v>
      </c>
      <c r="H2467" s="1110" t="s">
        <v>4654</v>
      </c>
      <c r="I2467" s="1110" t="s">
        <v>10760</v>
      </c>
      <c r="J2467" s="1109">
        <v>0</v>
      </c>
      <c r="K2467" s="1109">
        <v>0</v>
      </c>
      <c r="L2467" s="1109">
        <v>0</v>
      </c>
      <c r="M2467" s="1109">
        <v>0</v>
      </c>
      <c r="N2467" s="1109">
        <v>0</v>
      </c>
      <c r="O2467" s="1109">
        <v>0</v>
      </c>
      <c r="P2467" s="1109">
        <v>0</v>
      </c>
      <c r="Q2467" s="1109">
        <v>0</v>
      </c>
    </row>
    <row r="2468" spans="1:17">
      <c r="A2468" s="1109">
        <v>18009</v>
      </c>
      <c r="B2468" s="1110" t="s">
        <v>0</v>
      </c>
      <c r="C2468" s="1109">
        <v>9.625</v>
      </c>
      <c r="D2468" s="1109">
        <v>8.6809999999999992</v>
      </c>
      <c r="E2468" s="1109">
        <v>47</v>
      </c>
      <c r="F2468" s="1109">
        <v>0</v>
      </c>
      <c r="G2468" s="1110" t="s">
        <v>10840</v>
      </c>
      <c r="H2468" s="1110" t="s">
        <v>4654</v>
      </c>
      <c r="I2468" s="1110" t="s">
        <v>10835</v>
      </c>
      <c r="J2468" s="1109">
        <v>0</v>
      </c>
      <c r="K2468" s="1109">
        <v>0</v>
      </c>
      <c r="L2468" s="1109">
        <v>0</v>
      </c>
      <c r="M2468" s="1109">
        <v>0</v>
      </c>
      <c r="N2468" s="1109">
        <v>0</v>
      </c>
      <c r="O2468" s="1109">
        <v>0</v>
      </c>
      <c r="P2468" s="1109">
        <v>0</v>
      </c>
      <c r="Q2468" s="1109">
        <v>0</v>
      </c>
    </row>
    <row r="2469" spans="1:17">
      <c r="A2469" s="1109">
        <v>18010</v>
      </c>
      <c r="B2469" s="1110" t="s">
        <v>0</v>
      </c>
      <c r="C2469" s="1109">
        <v>9.625</v>
      </c>
      <c r="D2469" s="1109">
        <v>8.6809999999999992</v>
      </c>
      <c r="E2469" s="1109">
        <v>47</v>
      </c>
      <c r="F2469" s="1109">
        <v>0</v>
      </c>
      <c r="G2469" s="1110" t="s">
        <v>10840</v>
      </c>
      <c r="H2469" s="1110" t="s">
        <v>4654</v>
      </c>
      <c r="I2469" s="1110" t="s">
        <v>10736</v>
      </c>
      <c r="J2469" s="1109">
        <v>0</v>
      </c>
      <c r="K2469" s="1109">
        <v>0</v>
      </c>
      <c r="L2469" s="1109">
        <v>0</v>
      </c>
      <c r="M2469" s="1109">
        <v>0</v>
      </c>
      <c r="N2469" s="1109">
        <v>0</v>
      </c>
      <c r="O2469" s="1109">
        <v>0</v>
      </c>
      <c r="P2469" s="1109">
        <v>0</v>
      </c>
      <c r="Q2469" s="1109">
        <v>0</v>
      </c>
    </row>
    <row r="2470" spans="1:17">
      <c r="A2470" s="1109">
        <v>18011</v>
      </c>
      <c r="B2470" s="1110" t="s">
        <v>0</v>
      </c>
      <c r="C2470" s="1109">
        <v>9.625</v>
      </c>
      <c r="D2470" s="1109">
        <v>8.6809999999999992</v>
      </c>
      <c r="E2470" s="1109">
        <v>47</v>
      </c>
      <c r="F2470" s="1109">
        <v>0</v>
      </c>
      <c r="G2470" s="1110" t="s">
        <v>10840</v>
      </c>
      <c r="H2470" s="1110" t="s">
        <v>4654</v>
      </c>
      <c r="I2470" s="1110" t="s">
        <v>10836</v>
      </c>
      <c r="J2470" s="1109">
        <v>0</v>
      </c>
      <c r="K2470" s="1109">
        <v>0</v>
      </c>
      <c r="L2470" s="1109">
        <v>0</v>
      </c>
      <c r="M2470" s="1109">
        <v>0</v>
      </c>
      <c r="N2470" s="1109">
        <v>0</v>
      </c>
      <c r="O2470" s="1109">
        <v>0</v>
      </c>
      <c r="P2470" s="1109">
        <v>0</v>
      </c>
      <c r="Q2470" s="1109">
        <v>0</v>
      </c>
    </row>
    <row r="2471" spans="1:17">
      <c r="A2471" s="1109">
        <v>18012</v>
      </c>
      <c r="B2471" s="1110" t="s">
        <v>0</v>
      </c>
      <c r="C2471" s="1109">
        <v>9.625</v>
      </c>
      <c r="D2471" s="1109">
        <v>8.6809999999999992</v>
      </c>
      <c r="E2471" s="1109">
        <v>47</v>
      </c>
      <c r="F2471" s="1109">
        <v>0</v>
      </c>
      <c r="G2471" s="1110" t="s">
        <v>10840</v>
      </c>
      <c r="H2471" s="1110" t="s">
        <v>4654</v>
      </c>
      <c r="I2471" s="1110" t="s">
        <v>10832</v>
      </c>
      <c r="J2471" s="1109">
        <v>0</v>
      </c>
      <c r="K2471" s="1109">
        <v>0</v>
      </c>
      <c r="L2471" s="1109">
        <v>0</v>
      </c>
      <c r="M2471" s="1109">
        <v>0</v>
      </c>
      <c r="N2471" s="1109">
        <v>0</v>
      </c>
      <c r="O2471" s="1109">
        <v>0</v>
      </c>
      <c r="P2471" s="1109">
        <v>0</v>
      </c>
      <c r="Q2471" s="1109">
        <v>0</v>
      </c>
    </row>
    <row r="2472" spans="1:17">
      <c r="A2472" s="1109">
        <v>18013</v>
      </c>
      <c r="B2472" s="1110" t="s">
        <v>0</v>
      </c>
      <c r="C2472" s="1109">
        <v>9.625</v>
      </c>
      <c r="D2472" s="1109">
        <v>8.6809999999999992</v>
      </c>
      <c r="E2472" s="1109">
        <v>47</v>
      </c>
      <c r="F2472" s="1109">
        <v>0</v>
      </c>
      <c r="G2472" s="1110" t="s">
        <v>10840</v>
      </c>
      <c r="H2472" s="1110" t="s">
        <v>4654</v>
      </c>
      <c r="I2472" s="1110" t="s">
        <v>10839</v>
      </c>
      <c r="J2472" s="1109">
        <v>0</v>
      </c>
      <c r="K2472" s="1109">
        <v>0</v>
      </c>
      <c r="L2472" s="1109">
        <v>0</v>
      </c>
      <c r="M2472" s="1109">
        <v>0</v>
      </c>
      <c r="N2472" s="1109">
        <v>0</v>
      </c>
      <c r="O2472" s="1109">
        <v>0</v>
      </c>
      <c r="P2472" s="1109">
        <v>0</v>
      </c>
      <c r="Q2472" s="1109">
        <v>0</v>
      </c>
    </row>
    <row r="2473" spans="1:17">
      <c r="A2473" s="1109">
        <v>18014</v>
      </c>
      <c r="B2473" s="1110" t="s">
        <v>0</v>
      </c>
      <c r="C2473" s="1109">
        <v>9.625</v>
      </c>
      <c r="D2473" s="1109">
        <v>8.6809999999999992</v>
      </c>
      <c r="E2473" s="1109">
        <v>47</v>
      </c>
      <c r="F2473" s="1109">
        <v>0</v>
      </c>
      <c r="G2473" s="1110" t="s">
        <v>10840</v>
      </c>
      <c r="H2473" s="1110" t="s">
        <v>4654</v>
      </c>
      <c r="I2473" s="1110" t="s">
        <v>10850</v>
      </c>
      <c r="J2473" s="1109">
        <v>0</v>
      </c>
      <c r="K2473" s="1109">
        <v>0</v>
      </c>
      <c r="L2473" s="1109">
        <v>0</v>
      </c>
      <c r="M2473" s="1109">
        <v>0</v>
      </c>
      <c r="N2473" s="1109">
        <v>0</v>
      </c>
      <c r="O2473" s="1109">
        <v>0</v>
      </c>
      <c r="P2473" s="1109">
        <v>0</v>
      </c>
      <c r="Q2473" s="1109">
        <v>0</v>
      </c>
    </row>
    <row r="2474" spans="1:17">
      <c r="A2474" s="1109">
        <v>18015</v>
      </c>
      <c r="B2474" s="1110" t="s">
        <v>0</v>
      </c>
      <c r="C2474" s="1109">
        <v>9.625</v>
      </c>
      <c r="D2474" s="1109">
        <v>8.6809999999999992</v>
      </c>
      <c r="E2474" s="1109">
        <v>47</v>
      </c>
      <c r="F2474" s="1109">
        <v>0</v>
      </c>
      <c r="G2474" s="1110" t="s">
        <v>10842</v>
      </c>
      <c r="H2474" s="1110" t="s">
        <v>4654</v>
      </c>
      <c r="I2474" s="1110" t="s">
        <v>10846</v>
      </c>
      <c r="J2474" s="1109">
        <v>0</v>
      </c>
      <c r="K2474" s="1109">
        <v>0</v>
      </c>
      <c r="L2474" s="1109">
        <v>0</v>
      </c>
      <c r="M2474" s="1109">
        <v>0</v>
      </c>
      <c r="N2474" s="1109">
        <v>0</v>
      </c>
      <c r="O2474" s="1109">
        <v>0</v>
      </c>
      <c r="P2474" s="1109">
        <v>0</v>
      </c>
      <c r="Q2474" s="1109">
        <v>0</v>
      </c>
    </row>
    <row r="2475" spans="1:17">
      <c r="A2475" s="1109">
        <v>18016</v>
      </c>
      <c r="B2475" s="1110" t="s">
        <v>0</v>
      </c>
      <c r="C2475" s="1109">
        <v>9.625</v>
      </c>
      <c r="D2475" s="1109">
        <v>8.6809999999999992</v>
      </c>
      <c r="E2475" s="1109">
        <v>47</v>
      </c>
      <c r="F2475" s="1109">
        <v>0</v>
      </c>
      <c r="G2475" s="1110" t="s">
        <v>10842</v>
      </c>
      <c r="H2475" s="1110" t="s">
        <v>4654</v>
      </c>
      <c r="I2475" s="1110" t="s">
        <v>10847</v>
      </c>
      <c r="J2475" s="1109">
        <v>0</v>
      </c>
      <c r="K2475" s="1109">
        <v>0</v>
      </c>
      <c r="L2475" s="1109">
        <v>0</v>
      </c>
      <c r="M2475" s="1109">
        <v>0</v>
      </c>
      <c r="N2475" s="1109">
        <v>0</v>
      </c>
      <c r="O2475" s="1109">
        <v>0</v>
      </c>
      <c r="P2475" s="1109">
        <v>0</v>
      </c>
      <c r="Q2475" s="1109">
        <v>0</v>
      </c>
    </row>
    <row r="2476" spans="1:17">
      <c r="A2476" s="1109">
        <v>18017</v>
      </c>
      <c r="B2476" s="1110" t="s">
        <v>0</v>
      </c>
      <c r="C2476" s="1109">
        <v>9.625</v>
      </c>
      <c r="D2476" s="1109">
        <v>8.6809999999999992</v>
      </c>
      <c r="E2476" s="1109">
        <v>47</v>
      </c>
      <c r="F2476" s="1109">
        <v>0</v>
      </c>
      <c r="G2476" s="1110" t="s">
        <v>10842</v>
      </c>
      <c r="H2476" s="1110" t="s">
        <v>4654</v>
      </c>
      <c r="I2476" s="1110" t="s">
        <v>10841</v>
      </c>
      <c r="J2476" s="1109">
        <v>0</v>
      </c>
      <c r="K2476" s="1109">
        <v>0</v>
      </c>
      <c r="L2476" s="1109">
        <v>0</v>
      </c>
      <c r="M2476" s="1109">
        <v>0</v>
      </c>
      <c r="N2476" s="1109">
        <v>0</v>
      </c>
      <c r="O2476" s="1109">
        <v>0</v>
      </c>
      <c r="P2476" s="1109">
        <v>0</v>
      </c>
      <c r="Q2476" s="1109">
        <v>0</v>
      </c>
    </row>
    <row r="2477" spans="1:17">
      <c r="A2477" s="1109">
        <v>18018</v>
      </c>
      <c r="B2477" s="1110" t="s">
        <v>0</v>
      </c>
      <c r="C2477" s="1109">
        <v>9.625</v>
      </c>
      <c r="D2477" s="1109">
        <v>8.6809999999999992</v>
      </c>
      <c r="E2477" s="1109">
        <v>47</v>
      </c>
      <c r="F2477" s="1109">
        <v>0</v>
      </c>
      <c r="G2477" s="1110" t="s">
        <v>10842</v>
      </c>
      <c r="H2477" s="1110" t="s">
        <v>4654</v>
      </c>
      <c r="I2477" s="1110" t="s">
        <v>10760</v>
      </c>
      <c r="J2477" s="1109">
        <v>0</v>
      </c>
      <c r="K2477" s="1109">
        <v>0</v>
      </c>
      <c r="L2477" s="1109">
        <v>0</v>
      </c>
      <c r="M2477" s="1109">
        <v>0</v>
      </c>
      <c r="N2477" s="1109">
        <v>0</v>
      </c>
      <c r="O2477" s="1109">
        <v>0</v>
      </c>
      <c r="P2477" s="1109">
        <v>0</v>
      </c>
      <c r="Q2477" s="1109">
        <v>0</v>
      </c>
    </row>
    <row r="2478" spans="1:17">
      <c r="A2478" s="1109">
        <v>18019</v>
      </c>
      <c r="B2478" s="1110" t="s">
        <v>0</v>
      </c>
      <c r="C2478" s="1109">
        <v>9.625</v>
      </c>
      <c r="D2478" s="1109">
        <v>8.6809999999999992</v>
      </c>
      <c r="E2478" s="1109">
        <v>47</v>
      </c>
      <c r="F2478" s="1109">
        <v>0</v>
      </c>
      <c r="G2478" s="1110" t="s">
        <v>10842</v>
      </c>
      <c r="H2478" s="1110" t="s">
        <v>4654</v>
      </c>
      <c r="I2478" s="1110" t="s">
        <v>10736</v>
      </c>
      <c r="J2478" s="1109">
        <v>0</v>
      </c>
      <c r="K2478" s="1109">
        <v>0</v>
      </c>
      <c r="L2478" s="1109">
        <v>0</v>
      </c>
      <c r="M2478" s="1109">
        <v>0</v>
      </c>
      <c r="N2478" s="1109">
        <v>0</v>
      </c>
      <c r="O2478" s="1109">
        <v>0</v>
      </c>
      <c r="P2478" s="1109">
        <v>0</v>
      </c>
      <c r="Q2478" s="1109">
        <v>0</v>
      </c>
    </row>
    <row r="2479" spans="1:17">
      <c r="A2479" s="1109">
        <v>18020</v>
      </c>
      <c r="B2479" s="1110" t="s">
        <v>0</v>
      </c>
      <c r="C2479" s="1109">
        <v>9.625</v>
      </c>
      <c r="D2479" s="1109">
        <v>8.6809999999999992</v>
      </c>
      <c r="E2479" s="1109">
        <v>47</v>
      </c>
      <c r="F2479" s="1109">
        <v>0</v>
      </c>
      <c r="G2479" s="1110" t="s">
        <v>10842</v>
      </c>
      <c r="H2479" s="1110" t="s">
        <v>4654</v>
      </c>
      <c r="I2479" s="1110" t="s">
        <v>10850</v>
      </c>
      <c r="J2479" s="1109">
        <v>0</v>
      </c>
      <c r="K2479" s="1109">
        <v>0</v>
      </c>
      <c r="L2479" s="1109">
        <v>0</v>
      </c>
      <c r="M2479" s="1109">
        <v>0</v>
      </c>
      <c r="N2479" s="1109">
        <v>0</v>
      </c>
      <c r="O2479" s="1109">
        <v>0</v>
      </c>
      <c r="P2479" s="1109">
        <v>0</v>
      </c>
      <c r="Q2479" s="1109">
        <v>0</v>
      </c>
    </row>
    <row r="2480" spans="1:17">
      <c r="A2480" s="1109">
        <v>18021</v>
      </c>
      <c r="B2480" s="1110" t="s">
        <v>0</v>
      </c>
      <c r="C2480" s="1109">
        <v>9.625</v>
      </c>
      <c r="D2480" s="1109">
        <v>8.6809999999999992</v>
      </c>
      <c r="E2480" s="1109">
        <v>47</v>
      </c>
      <c r="F2480" s="1109">
        <v>0</v>
      </c>
      <c r="G2480" s="1110" t="s">
        <v>10842</v>
      </c>
      <c r="H2480" s="1110" t="s">
        <v>4654</v>
      </c>
      <c r="I2480" s="1110" t="s">
        <v>10832</v>
      </c>
      <c r="J2480" s="1109">
        <v>0</v>
      </c>
      <c r="K2480" s="1109">
        <v>0</v>
      </c>
      <c r="L2480" s="1109">
        <v>0</v>
      </c>
      <c r="M2480" s="1109">
        <v>0</v>
      </c>
      <c r="N2480" s="1109">
        <v>0</v>
      </c>
      <c r="O2480" s="1109">
        <v>0</v>
      </c>
      <c r="P2480" s="1109">
        <v>0</v>
      </c>
      <c r="Q2480" s="1109">
        <v>0</v>
      </c>
    </row>
    <row r="2481" spans="1:17">
      <c r="A2481" s="1109">
        <v>18022</v>
      </c>
      <c r="B2481" s="1110" t="s">
        <v>0</v>
      </c>
      <c r="C2481" s="1109">
        <v>9.625</v>
      </c>
      <c r="D2481" s="1109">
        <v>8.6809999999999992</v>
      </c>
      <c r="E2481" s="1109">
        <v>47</v>
      </c>
      <c r="F2481" s="1109">
        <v>0</v>
      </c>
      <c r="G2481" s="1110" t="s">
        <v>10842</v>
      </c>
      <c r="H2481" s="1110" t="s">
        <v>4654</v>
      </c>
      <c r="I2481" s="1110" t="s">
        <v>10839</v>
      </c>
      <c r="J2481" s="1109">
        <v>0</v>
      </c>
      <c r="K2481" s="1109">
        <v>0</v>
      </c>
      <c r="L2481" s="1109">
        <v>0</v>
      </c>
      <c r="M2481" s="1109">
        <v>0</v>
      </c>
      <c r="N2481" s="1109">
        <v>0</v>
      </c>
      <c r="O2481" s="1109">
        <v>0</v>
      </c>
      <c r="P2481" s="1109">
        <v>0</v>
      </c>
      <c r="Q2481" s="1109">
        <v>0</v>
      </c>
    </row>
    <row r="2482" spans="1:17">
      <c r="A2482" s="1109">
        <v>18023</v>
      </c>
      <c r="B2482" s="1110" t="s">
        <v>0</v>
      </c>
      <c r="C2482" s="1109">
        <v>9.625</v>
      </c>
      <c r="D2482" s="1109">
        <v>8.6809999999999992</v>
      </c>
      <c r="E2482" s="1109">
        <v>47</v>
      </c>
      <c r="F2482" s="1109">
        <v>0</v>
      </c>
      <c r="G2482" s="1110" t="s">
        <v>10843</v>
      </c>
      <c r="H2482" s="1110" t="s">
        <v>4654</v>
      </c>
      <c r="I2482" s="1110" t="s">
        <v>10846</v>
      </c>
      <c r="J2482" s="1109">
        <v>0</v>
      </c>
      <c r="K2482" s="1109">
        <v>0</v>
      </c>
      <c r="L2482" s="1109">
        <v>0</v>
      </c>
      <c r="M2482" s="1109">
        <v>0</v>
      </c>
      <c r="N2482" s="1109">
        <v>0</v>
      </c>
      <c r="O2482" s="1109">
        <v>0</v>
      </c>
      <c r="P2482" s="1109">
        <v>0</v>
      </c>
      <c r="Q2482" s="1109">
        <v>0</v>
      </c>
    </row>
    <row r="2483" spans="1:17">
      <c r="A2483" s="1109">
        <v>18024</v>
      </c>
      <c r="B2483" s="1110" t="s">
        <v>0</v>
      </c>
      <c r="C2483" s="1109">
        <v>9.625</v>
      </c>
      <c r="D2483" s="1109">
        <v>8.6809999999999992</v>
      </c>
      <c r="E2483" s="1109">
        <v>47</v>
      </c>
      <c r="F2483" s="1109">
        <v>0</v>
      </c>
      <c r="G2483" s="1110" t="s">
        <v>10843</v>
      </c>
      <c r="H2483" s="1110" t="s">
        <v>4654</v>
      </c>
      <c r="I2483" s="1110" t="s">
        <v>10847</v>
      </c>
      <c r="J2483" s="1109">
        <v>0</v>
      </c>
      <c r="K2483" s="1109">
        <v>0</v>
      </c>
      <c r="L2483" s="1109">
        <v>0</v>
      </c>
      <c r="M2483" s="1109">
        <v>0</v>
      </c>
      <c r="N2483" s="1109">
        <v>0</v>
      </c>
      <c r="O2483" s="1109">
        <v>0</v>
      </c>
      <c r="P2483" s="1109">
        <v>0</v>
      </c>
      <c r="Q2483" s="1109">
        <v>0</v>
      </c>
    </row>
    <row r="2484" spans="1:17">
      <c r="A2484" s="1109">
        <v>18025</v>
      </c>
      <c r="B2484" s="1110" t="s">
        <v>0</v>
      </c>
      <c r="C2484" s="1109">
        <v>9.625</v>
      </c>
      <c r="D2484" s="1109">
        <v>8.6809999999999992</v>
      </c>
      <c r="E2484" s="1109">
        <v>47</v>
      </c>
      <c r="F2484" s="1109">
        <v>0</v>
      </c>
      <c r="G2484" s="1110" t="s">
        <v>10843</v>
      </c>
      <c r="H2484" s="1110" t="s">
        <v>4654</v>
      </c>
      <c r="I2484" s="1110" t="s">
        <v>10848</v>
      </c>
      <c r="J2484" s="1109">
        <v>0</v>
      </c>
      <c r="K2484" s="1109">
        <v>0</v>
      </c>
      <c r="L2484" s="1109">
        <v>0</v>
      </c>
      <c r="M2484" s="1109">
        <v>0</v>
      </c>
      <c r="N2484" s="1109">
        <v>0</v>
      </c>
      <c r="O2484" s="1109">
        <v>0</v>
      </c>
      <c r="P2484" s="1109">
        <v>0</v>
      </c>
      <c r="Q2484" s="1109">
        <v>0</v>
      </c>
    </row>
    <row r="2485" spans="1:17">
      <c r="A2485" s="1109">
        <v>18026</v>
      </c>
      <c r="B2485" s="1110" t="s">
        <v>0</v>
      </c>
      <c r="C2485" s="1109">
        <v>9.625</v>
      </c>
      <c r="D2485" s="1109">
        <v>8.6809999999999992</v>
      </c>
      <c r="E2485" s="1109">
        <v>47</v>
      </c>
      <c r="F2485" s="1109">
        <v>0</v>
      </c>
      <c r="G2485" s="1110" t="s">
        <v>10843</v>
      </c>
      <c r="H2485" s="1110" t="s">
        <v>4654</v>
      </c>
      <c r="I2485" s="1110" t="s">
        <v>10849</v>
      </c>
      <c r="J2485" s="1109">
        <v>0</v>
      </c>
      <c r="K2485" s="1109">
        <v>0</v>
      </c>
      <c r="L2485" s="1109">
        <v>0</v>
      </c>
      <c r="M2485" s="1109">
        <v>0</v>
      </c>
      <c r="N2485" s="1109">
        <v>0</v>
      </c>
      <c r="O2485" s="1109">
        <v>0</v>
      </c>
      <c r="P2485" s="1109">
        <v>0</v>
      </c>
      <c r="Q2485" s="1109">
        <v>0</v>
      </c>
    </row>
    <row r="2486" spans="1:17">
      <c r="A2486" s="1109">
        <v>18027</v>
      </c>
      <c r="B2486" s="1110" t="s">
        <v>0</v>
      </c>
      <c r="C2486" s="1109">
        <v>9.625</v>
      </c>
      <c r="D2486" s="1109">
        <v>8.6809999999999992</v>
      </c>
      <c r="E2486" s="1109">
        <v>47</v>
      </c>
      <c r="F2486" s="1109">
        <v>0</v>
      </c>
      <c r="G2486" s="1110" t="s">
        <v>10843</v>
      </c>
      <c r="H2486" s="1110" t="s">
        <v>4654</v>
      </c>
      <c r="I2486" s="1110" t="s">
        <v>10841</v>
      </c>
      <c r="J2486" s="1109">
        <v>0</v>
      </c>
      <c r="K2486" s="1109">
        <v>0</v>
      </c>
      <c r="L2486" s="1109">
        <v>0</v>
      </c>
      <c r="M2486" s="1109">
        <v>0</v>
      </c>
      <c r="N2486" s="1109">
        <v>0</v>
      </c>
      <c r="O2486" s="1109">
        <v>0</v>
      </c>
      <c r="P2486" s="1109">
        <v>0</v>
      </c>
      <c r="Q2486" s="1109">
        <v>0</v>
      </c>
    </row>
    <row r="2487" spans="1:17">
      <c r="A2487" s="1109">
        <v>18028</v>
      </c>
      <c r="B2487" s="1110" t="s">
        <v>0</v>
      </c>
      <c r="C2487" s="1109">
        <v>9.625</v>
      </c>
      <c r="D2487" s="1109">
        <v>8.6809999999999992</v>
      </c>
      <c r="E2487" s="1109">
        <v>47</v>
      </c>
      <c r="F2487" s="1109">
        <v>0</v>
      </c>
      <c r="G2487" s="1110" t="s">
        <v>10843</v>
      </c>
      <c r="H2487" s="1110" t="s">
        <v>4654</v>
      </c>
      <c r="I2487" s="1110" t="s">
        <v>10760</v>
      </c>
      <c r="J2487" s="1109">
        <v>0</v>
      </c>
      <c r="K2487" s="1109">
        <v>0</v>
      </c>
      <c r="L2487" s="1109">
        <v>0</v>
      </c>
      <c r="M2487" s="1109">
        <v>0</v>
      </c>
      <c r="N2487" s="1109">
        <v>0</v>
      </c>
      <c r="O2487" s="1109">
        <v>0</v>
      </c>
      <c r="P2487" s="1109">
        <v>0</v>
      </c>
      <c r="Q2487" s="1109">
        <v>0</v>
      </c>
    </row>
    <row r="2488" spans="1:17">
      <c r="A2488" s="1109">
        <v>18029</v>
      </c>
      <c r="B2488" s="1110" t="s">
        <v>0</v>
      </c>
      <c r="C2488" s="1109">
        <v>9.625</v>
      </c>
      <c r="D2488" s="1109">
        <v>8.6809999999999992</v>
      </c>
      <c r="E2488" s="1109">
        <v>47</v>
      </c>
      <c r="F2488" s="1109">
        <v>0</v>
      </c>
      <c r="G2488" s="1110" t="s">
        <v>10843</v>
      </c>
      <c r="H2488" s="1110" t="s">
        <v>4654</v>
      </c>
      <c r="I2488" s="1110" t="s">
        <v>10736</v>
      </c>
      <c r="J2488" s="1109">
        <v>0</v>
      </c>
      <c r="K2488" s="1109">
        <v>0</v>
      </c>
      <c r="L2488" s="1109">
        <v>0</v>
      </c>
      <c r="M2488" s="1109">
        <v>0</v>
      </c>
      <c r="N2488" s="1109">
        <v>0</v>
      </c>
      <c r="O2488" s="1109">
        <v>0</v>
      </c>
      <c r="P2488" s="1109">
        <v>0</v>
      </c>
      <c r="Q2488" s="1109">
        <v>0</v>
      </c>
    </row>
    <row r="2489" spans="1:17">
      <c r="A2489" s="1109">
        <v>18030</v>
      </c>
      <c r="B2489" s="1110" t="s">
        <v>0</v>
      </c>
      <c r="C2489" s="1109">
        <v>9.625</v>
      </c>
      <c r="D2489" s="1109">
        <v>8.6809999999999992</v>
      </c>
      <c r="E2489" s="1109">
        <v>47</v>
      </c>
      <c r="F2489" s="1109">
        <v>0</v>
      </c>
      <c r="G2489" s="1110" t="s">
        <v>10843</v>
      </c>
      <c r="H2489" s="1110" t="s">
        <v>4654</v>
      </c>
      <c r="I2489" s="1110" t="s">
        <v>10832</v>
      </c>
      <c r="J2489" s="1109">
        <v>0</v>
      </c>
      <c r="K2489" s="1109">
        <v>0</v>
      </c>
      <c r="L2489" s="1109">
        <v>0</v>
      </c>
      <c r="M2489" s="1109">
        <v>0</v>
      </c>
      <c r="N2489" s="1109">
        <v>0</v>
      </c>
      <c r="O2489" s="1109">
        <v>0</v>
      </c>
      <c r="P2489" s="1109">
        <v>0</v>
      </c>
      <c r="Q2489" s="1109">
        <v>0</v>
      </c>
    </row>
    <row r="2490" spans="1:17">
      <c r="A2490" s="1109">
        <v>18031</v>
      </c>
      <c r="B2490" s="1110" t="s">
        <v>0</v>
      </c>
      <c r="C2490" s="1109">
        <v>9.625</v>
      </c>
      <c r="D2490" s="1109">
        <v>8.6809999999999992</v>
      </c>
      <c r="E2490" s="1109">
        <v>47</v>
      </c>
      <c r="F2490" s="1109">
        <v>0</v>
      </c>
      <c r="G2490" s="1110" t="s">
        <v>10843</v>
      </c>
      <c r="H2490" s="1110" t="s">
        <v>4654</v>
      </c>
      <c r="I2490" s="1110" t="s">
        <v>10839</v>
      </c>
      <c r="J2490" s="1109">
        <v>0</v>
      </c>
      <c r="K2490" s="1109">
        <v>0</v>
      </c>
      <c r="L2490" s="1109">
        <v>0</v>
      </c>
      <c r="M2490" s="1109">
        <v>0</v>
      </c>
      <c r="N2490" s="1109">
        <v>0</v>
      </c>
      <c r="O2490" s="1109">
        <v>0</v>
      </c>
      <c r="P2490" s="1109">
        <v>0</v>
      </c>
      <c r="Q2490" s="1109">
        <v>0</v>
      </c>
    </row>
    <row r="2491" spans="1:17">
      <c r="A2491" s="1109">
        <v>18032</v>
      </c>
      <c r="B2491" s="1110" t="s">
        <v>0</v>
      </c>
      <c r="C2491" s="1109">
        <v>9.625</v>
      </c>
      <c r="D2491" s="1109">
        <v>8.6809999999999992</v>
      </c>
      <c r="E2491" s="1109">
        <v>47</v>
      </c>
      <c r="F2491" s="1109">
        <v>0</v>
      </c>
      <c r="G2491" s="1110" t="s">
        <v>10843</v>
      </c>
      <c r="H2491" s="1110" t="s">
        <v>4654</v>
      </c>
      <c r="I2491" s="1110" t="s">
        <v>10850</v>
      </c>
      <c r="J2491" s="1109">
        <v>0</v>
      </c>
      <c r="K2491" s="1109">
        <v>0</v>
      </c>
      <c r="L2491" s="1109">
        <v>0</v>
      </c>
      <c r="M2491" s="1109">
        <v>0</v>
      </c>
      <c r="N2491" s="1109">
        <v>0</v>
      </c>
      <c r="O2491" s="1109">
        <v>0</v>
      </c>
      <c r="P2491" s="1109">
        <v>0</v>
      </c>
      <c r="Q2491" s="1109">
        <v>0</v>
      </c>
    </row>
    <row r="2492" spans="1:17">
      <c r="A2492" s="1109">
        <v>18033</v>
      </c>
      <c r="B2492" s="1110" t="s">
        <v>0</v>
      </c>
      <c r="C2492" s="1109">
        <v>9.625</v>
      </c>
      <c r="D2492" s="1109">
        <v>8.6809999999999992</v>
      </c>
      <c r="E2492" s="1109">
        <v>47</v>
      </c>
      <c r="F2492" s="1109">
        <v>0</v>
      </c>
      <c r="G2492" s="1110" t="s">
        <v>10784</v>
      </c>
      <c r="H2492" s="1110" t="s">
        <v>4654</v>
      </c>
      <c r="I2492" s="1110" t="s">
        <v>10846</v>
      </c>
      <c r="J2492" s="1109">
        <v>0</v>
      </c>
      <c r="K2492" s="1109">
        <v>0</v>
      </c>
      <c r="L2492" s="1109">
        <v>0</v>
      </c>
      <c r="M2492" s="1109">
        <v>0</v>
      </c>
      <c r="N2492" s="1109">
        <v>0</v>
      </c>
      <c r="O2492" s="1109">
        <v>0</v>
      </c>
      <c r="P2492" s="1109">
        <v>0</v>
      </c>
      <c r="Q2492" s="1109">
        <v>0</v>
      </c>
    </row>
    <row r="2493" spans="1:17">
      <c r="A2493" s="1109">
        <v>18034</v>
      </c>
      <c r="B2493" s="1110" t="s">
        <v>0</v>
      </c>
      <c r="C2493" s="1109">
        <v>9.625</v>
      </c>
      <c r="D2493" s="1109">
        <v>8.6809999999999992</v>
      </c>
      <c r="E2493" s="1109">
        <v>47</v>
      </c>
      <c r="F2493" s="1109">
        <v>0</v>
      </c>
      <c r="G2493" s="1110" t="s">
        <v>10784</v>
      </c>
      <c r="H2493" s="1110" t="s">
        <v>4654</v>
      </c>
      <c r="I2493" s="1110" t="s">
        <v>10847</v>
      </c>
      <c r="J2493" s="1109">
        <v>0</v>
      </c>
      <c r="K2493" s="1109">
        <v>0</v>
      </c>
      <c r="L2493" s="1109">
        <v>0</v>
      </c>
      <c r="M2493" s="1109">
        <v>0</v>
      </c>
      <c r="N2493" s="1109">
        <v>0</v>
      </c>
      <c r="O2493" s="1109">
        <v>0</v>
      </c>
      <c r="P2493" s="1109">
        <v>0</v>
      </c>
      <c r="Q2493" s="1109">
        <v>0</v>
      </c>
    </row>
    <row r="2494" spans="1:17">
      <c r="A2494" s="1109">
        <v>18035</v>
      </c>
      <c r="B2494" s="1110" t="s">
        <v>0</v>
      </c>
      <c r="C2494" s="1109">
        <v>9.625</v>
      </c>
      <c r="D2494" s="1109">
        <v>8.6809999999999992</v>
      </c>
      <c r="E2494" s="1109">
        <v>47</v>
      </c>
      <c r="F2494" s="1109">
        <v>0</v>
      </c>
      <c r="G2494" s="1110" t="s">
        <v>10784</v>
      </c>
      <c r="H2494" s="1110" t="s">
        <v>4654</v>
      </c>
      <c r="I2494" s="1110" t="s">
        <v>10848</v>
      </c>
      <c r="J2494" s="1109">
        <v>0</v>
      </c>
      <c r="K2494" s="1109">
        <v>0</v>
      </c>
      <c r="L2494" s="1109">
        <v>0</v>
      </c>
      <c r="M2494" s="1109">
        <v>0</v>
      </c>
      <c r="N2494" s="1109">
        <v>0</v>
      </c>
      <c r="O2494" s="1109">
        <v>0</v>
      </c>
      <c r="P2494" s="1109">
        <v>0</v>
      </c>
      <c r="Q2494" s="1109">
        <v>0</v>
      </c>
    </row>
    <row r="2495" spans="1:17">
      <c r="A2495" s="1109">
        <v>18036</v>
      </c>
      <c r="B2495" s="1110" t="s">
        <v>0</v>
      </c>
      <c r="C2495" s="1109">
        <v>9.625</v>
      </c>
      <c r="D2495" s="1109">
        <v>8.6809999999999992</v>
      </c>
      <c r="E2495" s="1109">
        <v>47</v>
      </c>
      <c r="F2495" s="1109">
        <v>0</v>
      </c>
      <c r="G2495" s="1110" t="s">
        <v>10784</v>
      </c>
      <c r="H2495" s="1110" t="s">
        <v>4654</v>
      </c>
      <c r="I2495" s="1110" t="s">
        <v>10841</v>
      </c>
      <c r="J2495" s="1109">
        <v>0</v>
      </c>
      <c r="K2495" s="1109">
        <v>0</v>
      </c>
      <c r="L2495" s="1109">
        <v>0</v>
      </c>
      <c r="M2495" s="1109">
        <v>0</v>
      </c>
      <c r="N2495" s="1109">
        <v>0</v>
      </c>
      <c r="O2495" s="1109">
        <v>0</v>
      </c>
      <c r="P2495" s="1109">
        <v>0</v>
      </c>
      <c r="Q2495" s="1109">
        <v>0</v>
      </c>
    </row>
    <row r="2496" spans="1:17">
      <c r="A2496" s="1109">
        <v>18037</v>
      </c>
      <c r="B2496" s="1110" t="s">
        <v>0</v>
      </c>
      <c r="C2496" s="1109">
        <v>9.625</v>
      </c>
      <c r="D2496" s="1109">
        <v>8.6809999999999992</v>
      </c>
      <c r="E2496" s="1109">
        <v>47</v>
      </c>
      <c r="F2496" s="1109">
        <v>0</v>
      </c>
      <c r="G2496" s="1110" t="s">
        <v>10784</v>
      </c>
      <c r="H2496" s="1110" t="s">
        <v>4654</v>
      </c>
      <c r="I2496" s="1110" t="s">
        <v>10849</v>
      </c>
      <c r="J2496" s="1109">
        <v>0</v>
      </c>
      <c r="K2496" s="1109">
        <v>0</v>
      </c>
      <c r="L2496" s="1109">
        <v>0</v>
      </c>
      <c r="M2496" s="1109">
        <v>0</v>
      </c>
      <c r="N2496" s="1109">
        <v>0</v>
      </c>
      <c r="O2496" s="1109">
        <v>0</v>
      </c>
      <c r="P2496" s="1109">
        <v>0</v>
      </c>
      <c r="Q2496" s="1109">
        <v>0</v>
      </c>
    </row>
    <row r="2497" spans="1:17">
      <c r="A2497" s="1109">
        <v>18038</v>
      </c>
      <c r="B2497" s="1110" t="s">
        <v>0</v>
      </c>
      <c r="C2497" s="1109">
        <v>9.625</v>
      </c>
      <c r="D2497" s="1109">
        <v>8.6809999999999992</v>
      </c>
      <c r="E2497" s="1109">
        <v>47</v>
      </c>
      <c r="F2497" s="1109">
        <v>0</v>
      </c>
      <c r="G2497" s="1110" t="s">
        <v>10784</v>
      </c>
      <c r="H2497" s="1110" t="s">
        <v>4654</v>
      </c>
      <c r="I2497" s="1110" t="s">
        <v>10760</v>
      </c>
      <c r="J2497" s="1109">
        <v>0</v>
      </c>
      <c r="K2497" s="1109">
        <v>0</v>
      </c>
      <c r="L2497" s="1109">
        <v>0</v>
      </c>
      <c r="M2497" s="1109">
        <v>0</v>
      </c>
      <c r="N2497" s="1109">
        <v>0</v>
      </c>
      <c r="O2497" s="1109">
        <v>0</v>
      </c>
      <c r="P2497" s="1109">
        <v>0</v>
      </c>
      <c r="Q2497" s="1109">
        <v>0</v>
      </c>
    </row>
    <row r="2498" spans="1:17">
      <c r="A2498" s="1109">
        <v>18039</v>
      </c>
      <c r="B2498" s="1110" t="s">
        <v>0</v>
      </c>
      <c r="C2498" s="1109">
        <v>9.625</v>
      </c>
      <c r="D2498" s="1109">
        <v>8.6809999999999992</v>
      </c>
      <c r="E2498" s="1109">
        <v>47</v>
      </c>
      <c r="F2498" s="1109">
        <v>0</v>
      </c>
      <c r="G2498" s="1110" t="s">
        <v>10784</v>
      </c>
      <c r="H2498" s="1110" t="s">
        <v>4654</v>
      </c>
      <c r="I2498" s="1110" t="s">
        <v>10835</v>
      </c>
      <c r="J2498" s="1109">
        <v>0</v>
      </c>
      <c r="K2498" s="1109">
        <v>0</v>
      </c>
      <c r="L2498" s="1109">
        <v>0</v>
      </c>
      <c r="M2498" s="1109">
        <v>0</v>
      </c>
      <c r="N2498" s="1109">
        <v>0</v>
      </c>
      <c r="O2498" s="1109">
        <v>0</v>
      </c>
      <c r="P2498" s="1109">
        <v>0</v>
      </c>
      <c r="Q2498" s="1109">
        <v>0</v>
      </c>
    </row>
    <row r="2499" spans="1:17">
      <c r="A2499" s="1109">
        <v>18040</v>
      </c>
      <c r="B2499" s="1110" t="s">
        <v>0</v>
      </c>
      <c r="C2499" s="1109">
        <v>9.625</v>
      </c>
      <c r="D2499" s="1109">
        <v>8.6809999999999992</v>
      </c>
      <c r="E2499" s="1109">
        <v>47</v>
      </c>
      <c r="F2499" s="1109">
        <v>0</v>
      </c>
      <c r="G2499" s="1110" t="s">
        <v>10784</v>
      </c>
      <c r="H2499" s="1110" t="s">
        <v>4654</v>
      </c>
      <c r="I2499" s="1110" t="s">
        <v>10736</v>
      </c>
      <c r="J2499" s="1109">
        <v>0</v>
      </c>
      <c r="K2499" s="1109">
        <v>0</v>
      </c>
      <c r="L2499" s="1109">
        <v>0</v>
      </c>
      <c r="M2499" s="1109">
        <v>0</v>
      </c>
      <c r="N2499" s="1109">
        <v>0</v>
      </c>
      <c r="O2499" s="1109">
        <v>0</v>
      </c>
      <c r="P2499" s="1109">
        <v>0</v>
      </c>
      <c r="Q2499" s="1109">
        <v>0</v>
      </c>
    </row>
    <row r="2500" spans="1:17">
      <c r="A2500" s="1109">
        <v>18041</v>
      </c>
      <c r="B2500" s="1110" t="s">
        <v>0</v>
      </c>
      <c r="C2500" s="1109">
        <v>9.625</v>
      </c>
      <c r="D2500" s="1109">
        <v>8.6809999999999992</v>
      </c>
      <c r="E2500" s="1109">
        <v>47</v>
      </c>
      <c r="F2500" s="1109">
        <v>0</v>
      </c>
      <c r="G2500" s="1110" t="s">
        <v>10784</v>
      </c>
      <c r="H2500" s="1110" t="s">
        <v>4654</v>
      </c>
      <c r="I2500" s="1110" t="s">
        <v>10836</v>
      </c>
      <c r="J2500" s="1109">
        <v>0</v>
      </c>
      <c r="K2500" s="1109">
        <v>0</v>
      </c>
      <c r="L2500" s="1109">
        <v>0</v>
      </c>
      <c r="M2500" s="1109">
        <v>0</v>
      </c>
      <c r="N2500" s="1109">
        <v>0</v>
      </c>
      <c r="O2500" s="1109">
        <v>0</v>
      </c>
      <c r="P2500" s="1109">
        <v>0</v>
      </c>
      <c r="Q2500" s="1109">
        <v>0</v>
      </c>
    </row>
    <row r="2501" spans="1:17">
      <c r="A2501" s="1109">
        <v>18042</v>
      </c>
      <c r="B2501" s="1110" t="s">
        <v>0</v>
      </c>
      <c r="C2501" s="1109">
        <v>9.625</v>
      </c>
      <c r="D2501" s="1109">
        <v>8.6809999999999992</v>
      </c>
      <c r="E2501" s="1109">
        <v>47</v>
      </c>
      <c r="F2501" s="1109">
        <v>0</v>
      </c>
      <c r="G2501" s="1110" t="s">
        <v>10784</v>
      </c>
      <c r="H2501" s="1110" t="s">
        <v>4654</v>
      </c>
      <c r="I2501" s="1110" t="s">
        <v>10850</v>
      </c>
      <c r="J2501" s="1109">
        <v>0</v>
      </c>
      <c r="K2501" s="1109">
        <v>0</v>
      </c>
      <c r="L2501" s="1109">
        <v>0</v>
      </c>
      <c r="M2501" s="1109">
        <v>0</v>
      </c>
      <c r="N2501" s="1109">
        <v>0</v>
      </c>
      <c r="O2501" s="1109">
        <v>0</v>
      </c>
      <c r="P2501" s="1109">
        <v>0</v>
      </c>
      <c r="Q2501" s="1109">
        <v>0</v>
      </c>
    </row>
    <row r="2502" spans="1:17">
      <c r="A2502" s="1109">
        <v>18043</v>
      </c>
      <c r="B2502" s="1110" t="s">
        <v>0</v>
      </c>
      <c r="C2502" s="1109">
        <v>9.625</v>
      </c>
      <c r="D2502" s="1109">
        <v>8.6809999999999992</v>
      </c>
      <c r="E2502" s="1109">
        <v>47</v>
      </c>
      <c r="F2502" s="1109">
        <v>0</v>
      </c>
      <c r="G2502" s="1110" t="s">
        <v>10784</v>
      </c>
      <c r="H2502" s="1110" t="s">
        <v>4654</v>
      </c>
      <c r="I2502" s="1110" t="s">
        <v>10832</v>
      </c>
      <c r="J2502" s="1109">
        <v>0</v>
      </c>
      <c r="K2502" s="1109">
        <v>0</v>
      </c>
      <c r="L2502" s="1109">
        <v>0</v>
      </c>
      <c r="M2502" s="1109">
        <v>0</v>
      </c>
      <c r="N2502" s="1109">
        <v>0</v>
      </c>
      <c r="O2502" s="1109">
        <v>0</v>
      </c>
      <c r="P2502" s="1109">
        <v>0</v>
      </c>
      <c r="Q2502" s="1109">
        <v>0</v>
      </c>
    </row>
    <row r="2503" spans="1:17">
      <c r="A2503" s="1109">
        <v>18044</v>
      </c>
      <c r="B2503" s="1110" t="s">
        <v>0</v>
      </c>
      <c r="C2503" s="1109">
        <v>9.625</v>
      </c>
      <c r="D2503" s="1109">
        <v>8.6809999999999992</v>
      </c>
      <c r="E2503" s="1109">
        <v>47</v>
      </c>
      <c r="F2503" s="1109">
        <v>0</v>
      </c>
      <c r="G2503" s="1110" t="s">
        <v>10784</v>
      </c>
      <c r="H2503" s="1110" t="s">
        <v>4654</v>
      </c>
      <c r="I2503" s="1110" t="s">
        <v>10839</v>
      </c>
      <c r="J2503" s="1109">
        <v>0</v>
      </c>
      <c r="K2503" s="1109">
        <v>0</v>
      </c>
      <c r="L2503" s="1109">
        <v>0</v>
      </c>
      <c r="M2503" s="1109">
        <v>0</v>
      </c>
      <c r="N2503" s="1109">
        <v>0</v>
      </c>
      <c r="O2503" s="1109">
        <v>0</v>
      </c>
      <c r="P2503" s="1109">
        <v>0</v>
      </c>
      <c r="Q2503" s="1109">
        <v>0</v>
      </c>
    </row>
    <row r="2504" spans="1:17">
      <c r="A2504" s="1109">
        <v>18045</v>
      </c>
      <c r="B2504" s="1110" t="s">
        <v>0</v>
      </c>
      <c r="C2504" s="1109">
        <v>9.625</v>
      </c>
      <c r="D2504" s="1109">
        <v>8.6809999999999992</v>
      </c>
      <c r="E2504" s="1109">
        <v>47</v>
      </c>
      <c r="F2504" s="1109">
        <v>0</v>
      </c>
      <c r="G2504" s="1110" t="s">
        <v>10741</v>
      </c>
      <c r="H2504" s="1110" t="s">
        <v>4654</v>
      </c>
      <c r="I2504" s="1110" t="s">
        <v>10846</v>
      </c>
      <c r="J2504" s="1109">
        <v>0</v>
      </c>
      <c r="K2504" s="1109">
        <v>0</v>
      </c>
      <c r="L2504" s="1109">
        <v>0</v>
      </c>
      <c r="M2504" s="1109">
        <v>0</v>
      </c>
      <c r="N2504" s="1109">
        <v>0</v>
      </c>
      <c r="O2504" s="1109">
        <v>0</v>
      </c>
      <c r="P2504" s="1109">
        <v>0</v>
      </c>
      <c r="Q2504" s="1109">
        <v>0</v>
      </c>
    </row>
    <row r="2505" spans="1:17">
      <c r="A2505" s="1109">
        <v>18046</v>
      </c>
      <c r="B2505" s="1110" t="s">
        <v>0</v>
      </c>
      <c r="C2505" s="1109">
        <v>9.625</v>
      </c>
      <c r="D2505" s="1109">
        <v>8.6809999999999992</v>
      </c>
      <c r="E2505" s="1109">
        <v>47</v>
      </c>
      <c r="F2505" s="1109">
        <v>0</v>
      </c>
      <c r="G2505" s="1110" t="s">
        <v>10741</v>
      </c>
      <c r="H2505" s="1110" t="s">
        <v>4654</v>
      </c>
      <c r="I2505" s="1110" t="s">
        <v>10847</v>
      </c>
      <c r="J2505" s="1109">
        <v>0</v>
      </c>
      <c r="K2505" s="1109">
        <v>0</v>
      </c>
      <c r="L2505" s="1109">
        <v>0</v>
      </c>
      <c r="M2505" s="1109">
        <v>0</v>
      </c>
      <c r="N2505" s="1109">
        <v>0</v>
      </c>
      <c r="O2505" s="1109">
        <v>0</v>
      </c>
      <c r="P2505" s="1109">
        <v>0</v>
      </c>
      <c r="Q2505" s="1109">
        <v>0</v>
      </c>
    </row>
    <row r="2506" spans="1:17">
      <c r="A2506" s="1109">
        <v>18047</v>
      </c>
      <c r="B2506" s="1110" t="s">
        <v>0</v>
      </c>
      <c r="C2506" s="1109">
        <v>9.625</v>
      </c>
      <c r="D2506" s="1109">
        <v>8.6809999999999992</v>
      </c>
      <c r="E2506" s="1109">
        <v>47</v>
      </c>
      <c r="F2506" s="1109">
        <v>0</v>
      </c>
      <c r="G2506" s="1110" t="s">
        <v>10741</v>
      </c>
      <c r="H2506" s="1110" t="s">
        <v>4654</v>
      </c>
      <c r="I2506" s="1110" t="s">
        <v>10848</v>
      </c>
      <c r="J2506" s="1109">
        <v>0</v>
      </c>
      <c r="K2506" s="1109">
        <v>0</v>
      </c>
      <c r="L2506" s="1109">
        <v>0</v>
      </c>
      <c r="M2506" s="1109">
        <v>0</v>
      </c>
      <c r="N2506" s="1109">
        <v>0</v>
      </c>
      <c r="O2506" s="1109">
        <v>0</v>
      </c>
      <c r="P2506" s="1109">
        <v>0</v>
      </c>
      <c r="Q2506" s="1109">
        <v>0</v>
      </c>
    </row>
    <row r="2507" spans="1:17">
      <c r="A2507" s="1109">
        <v>18048</v>
      </c>
      <c r="B2507" s="1110" t="s">
        <v>0</v>
      </c>
      <c r="C2507" s="1109">
        <v>9.625</v>
      </c>
      <c r="D2507" s="1109">
        <v>8.6809999999999992</v>
      </c>
      <c r="E2507" s="1109">
        <v>47</v>
      </c>
      <c r="F2507" s="1109">
        <v>0</v>
      </c>
      <c r="G2507" s="1110" t="s">
        <v>10741</v>
      </c>
      <c r="H2507" s="1110" t="s">
        <v>4654</v>
      </c>
      <c r="I2507" s="1110" t="s">
        <v>10841</v>
      </c>
      <c r="J2507" s="1109">
        <v>0</v>
      </c>
      <c r="K2507" s="1109">
        <v>0</v>
      </c>
      <c r="L2507" s="1109">
        <v>0</v>
      </c>
      <c r="M2507" s="1109">
        <v>0</v>
      </c>
      <c r="N2507" s="1109">
        <v>0</v>
      </c>
      <c r="O2507" s="1109">
        <v>0</v>
      </c>
      <c r="P2507" s="1109">
        <v>0</v>
      </c>
      <c r="Q2507" s="1109">
        <v>0</v>
      </c>
    </row>
    <row r="2508" spans="1:17">
      <c r="A2508" s="1109">
        <v>18049</v>
      </c>
      <c r="B2508" s="1110" t="s">
        <v>0</v>
      </c>
      <c r="C2508" s="1109">
        <v>9.625</v>
      </c>
      <c r="D2508" s="1109">
        <v>8.6809999999999992</v>
      </c>
      <c r="E2508" s="1109">
        <v>47</v>
      </c>
      <c r="F2508" s="1109">
        <v>0</v>
      </c>
      <c r="G2508" s="1110" t="s">
        <v>10741</v>
      </c>
      <c r="H2508" s="1110" t="s">
        <v>4654</v>
      </c>
      <c r="I2508" s="1110" t="s">
        <v>10849</v>
      </c>
      <c r="J2508" s="1109">
        <v>0</v>
      </c>
      <c r="K2508" s="1109">
        <v>0</v>
      </c>
      <c r="L2508" s="1109">
        <v>0</v>
      </c>
      <c r="M2508" s="1109">
        <v>0</v>
      </c>
      <c r="N2508" s="1109">
        <v>0</v>
      </c>
      <c r="O2508" s="1109">
        <v>0</v>
      </c>
      <c r="P2508" s="1109">
        <v>0</v>
      </c>
      <c r="Q2508" s="1109">
        <v>0</v>
      </c>
    </row>
    <row r="2509" spans="1:17">
      <c r="A2509" s="1109">
        <v>18050</v>
      </c>
      <c r="B2509" s="1110" t="s">
        <v>0</v>
      </c>
      <c r="C2509" s="1109">
        <v>9.625</v>
      </c>
      <c r="D2509" s="1109">
        <v>8.6809999999999992</v>
      </c>
      <c r="E2509" s="1109">
        <v>47</v>
      </c>
      <c r="F2509" s="1109">
        <v>0</v>
      </c>
      <c r="G2509" s="1110" t="s">
        <v>10741</v>
      </c>
      <c r="H2509" s="1110" t="s">
        <v>4654</v>
      </c>
      <c r="I2509" s="1110" t="s">
        <v>10760</v>
      </c>
      <c r="J2509" s="1109">
        <v>0</v>
      </c>
      <c r="K2509" s="1109">
        <v>0</v>
      </c>
      <c r="L2509" s="1109">
        <v>0</v>
      </c>
      <c r="M2509" s="1109">
        <v>0</v>
      </c>
      <c r="N2509" s="1109">
        <v>0</v>
      </c>
      <c r="O2509" s="1109">
        <v>0</v>
      </c>
      <c r="P2509" s="1109">
        <v>0</v>
      </c>
      <c r="Q2509" s="1109">
        <v>0</v>
      </c>
    </row>
    <row r="2510" spans="1:17">
      <c r="A2510" s="1109">
        <v>18051</v>
      </c>
      <c r="B2510" s="1110" t="s">
        <v>0</v>
      </c>
      <c r="C2510" s="1109">
        <v>9.625</v>
      </c>
      <c r="D2510" s="1109">
        <v>8.6809999999999992</v>
      </c>
      <c r="E2510" s="1109">
        <v>47</v>
      </c>
      <c r="F2510" s="1109">
        <v>0</v>
      </c>
      <c r="G2510" s="1110" t="s">
        <v>10741</v>
      </c>
      <c r="H2510" s="1110" t="s">
        <v>4654</v>
      </c>
      <c r="I2510" s="1110" t="s">
        <v>10835</v>
      </c>
      <c r="J2510" s="1109">
        <v>0</v>
      </c>
      <c r="K2510" s="1109">
        <v>0</v>
      </c>
      <c r="L2510" s="1109">
        <v>0</v>
      </c>
      <c r="M2510" s="1109">
        <v>0</v>
      </c>
      <c r="N2510" s="1109">
        <v>0</v>
      </c>
      <c r="O2510" s="1109">
        <v>0</v>
      </c>
      <c r="P2510" s="1109">
        <v>0</v>
      </c>
      <c r="Q2510" s="1109">
        <v>0</v>
      </c>
    </row>
    <row r="2511" spans="1:17">
      <c r="A2511" s="1109">
        <v>18052</v>
      </c>
      <c r="B2511" s="1110" t="s">
        <v>0</v>
      </c>
      <c r="C2511" s="1109">
        <v>9.625</v>
      </c>
      <c r="D2511" s="1109">
        <v>8.6809999999999992</v>
      </c>
      <c r="E2511" s="1109">
        <v>47</v>
      </c>
      <c r="F2511" s="1109">
        <v>0</v>
      </c>
      <c r="G2511" s="1110" t="s">
        <v>10741</v>
      </c>
      <c r="H2511" s="1110" t="s">
        <v>4654</v>
      </c>
      <c r="I2511" s="1110" t="s">
        <v>10736</v>
      </c>
      <c r="J2511" s="1109">
        <v>0</v>
      </c>
      <c r="K2511" s="1109">
        <v>0</v>
      </c>
      <c r="L2511" s="1109">
        <v>0</v>
      </c>
      <c r="M2511" s="1109">
        <v>0</v>
      </c>
      <c r="N2511" s="1109">
        <v>0</v>
      </c>
      <c r="O2511" s="1109">
        <v>0</v>
      </c>
      <c r="P2511" s="1109">
        <v>0</v>
      </c>
      <c r="Q2511" s="1109">
        <v>0</v>
      </c>
    </row>
    <row r="2512" spans="1:17">
      <c r="A2512" s="1109">
        <v>18053</v>
      </c>
      <c r="B2512" s="1110" t="s">
        <v>0</v>
      </c>
      <c r="C2512" s="1109">
        <v>9.625</v>
      </c>
      <c r="D2512" s="1109">
        <v>8.6809999999999992</v>
      </c>
      <c r="E2512" s="1109">
        <v>47</v>
      </c>
      <c r="F2512" s="1109">
        <v>0</v>
      </c>
      <c r="G2512" s="1110" t="s">
        <v>10741</v>
      </c>
      <c r="H2512" s="1110" t="s">
        <v>4654</v>
      </c>
      <c r="I2512" s="1110" t="s">
        <v>10850</v>
      </c>
      <c r="J2512" s="1109">
        <v>0</v>
      </c>
      <c r="K2512" s="1109">
        <v>0</v>
      </c>
      <c r="L2512" s="1109">
        <v>0</v>
      </c>
      <c r="M2512" s="1109">
        <v>0</v>
      </c>
      <c r="N2512" s="1109">
        <v>0</v>
      </c>
      <c r="O2512" s="1109">
        <v>0</v>
      </c>
      <c r="P2512" s="1109">
        <v>0</v>
      </c>
      <c r="Q2512" s="1109">
        <v>0</v>
      </c>
    </row>
    <row r="2513" spans="1:17">
      <c r="A2513" s="1109">
        <v>18054</v>
      </c>
      <c r="B2513" s="1110" t="s">
        <v>0</v>
      </c>
      <c r="C2513" s="1109">
        <v>9.625</v>
      </c>
      <c r="D2513" s="1109">
        <v>8.6809999999999992</v>
      </c>
      <c r="E2513" s="1109">
        <v>47</v>
      </c>
      <c r="F2513" s="1109">
        <v>0</v>
      </c>
      <c r="G2513" s="1110" t="s">
        <v>10741</v>
      </c>
      <c r="H2513" s="1110" t="s">
        <v>4654</v>
      </c>
      <c r="I2513" s="1110" t="s">
        <v>10832</v>
      </c>
      <c r="J2513" s="1109">
        <v>0</v>
      </c>
      <c r="K2513" s="1109">
        <v>0</v>
      </c>
      <c r="L2513" s="1109">
        <v>0</v>
      </c>
      <c r="M2513" s="1109">
        <v>0</v>
      </c>
      <c r="N2513" s="1109">
        <v>0</v>
      </c>
      <c r="O2513" s="1109">
        <v>0</v>
      </c>
      <c r="P2513" s="1109">
        <v>0</v>
      </c>
      <c r="Q2513" s="1109">
        <v>0</v>
      </c>
    </row>
    <row r="2514" spans="1:17">
      <c r="A2514" s="1109">
        <v>18055</v>
      </c>
      <c r="B2514" s="1110" t="s">
        <v>0</v>
      </c>
      <c r="C2514" s="1109">
        <v>9.625</v>
      </c>
      <c r="D2514" s="1109">
        <v>8.6809999999999992</v>
      </c>
      <c r="E2514" s="1109">
        <v>47</v>
      </c>
      <c r="F2514" s="1109">
        <v>0</v>
      </c>
      <c r="G2514" s="1110" t="s">
        <v>10741</v>
      </c>
      <c r="H2514" s="1110" t="s">
        <v>4654</v>
      </c>
      <c r="I2514" s="1110" t="s">
        <v>10839</v>
      </c>
      <c r="J2514" s="1109">
        <v>0</v>
      </c>
      <c r="K2514" s="1109">
        <v>0</v>
      </c>
      <c r="L2514" s="1109">
        <v>0</v>
      </c>
      <c r="M2514" s="1109">
        <v>0</v>
      </c>
      <c r="N2514" s="1109">
        <v>0</v>
      </c>
      <c r="O2514" s="1109">
        <v>0</v>
      </c>
      <c r="P2514" s="1109">
        <v>0</v>
      </c>
      <c r="Q2514" s="1109">
        <v>0</v>
      </c>
    </row>
    <row r="2515" spans="1:17">
      <c r="A2515" s="1109">
        <v>18056</v>
      </c>
      <c r="B2515" s="1110" t="s">
        <v>0</v>
      </c>
      <c r="C2515" s="1109">
        <v>9.625</v>
      </c>
      <c r="D2515" s="1109">
        <v>8.6809999999999992</v>
      </c>
      <c r="E2515" s="1109">
        <v>47</v>
      </c>
      <c r="F2515" s="1109">
        <v>0</v>
      </c>
      <c r="G2515" s="1110" t="s">
        <v>10833</v>
      </c>
      <c r="H2515" s="1110" t="s">
        <v>4654</v>
      </c>
      <c r="I2515" s="1110" t="s">
        <v>10846</v>
      </c>
      <c r="J2515" s="1109">
        <v>0</v>
      </c>
      <c r="K2515" s="1109">
        <v>0</v>
      </c>
      <c r="L2515" s="1109">
        <v>0</v>
      </c>
      <c r="M2515" s="1109">
        <v>0</v>
      </c>
      <c r="N2515" s="1109">
        <v>0</v>
      </c>
      <c r="O2515" s="1109">
        <v>0</v>
      </c>
      <c r="P2515" s="1109">
        <v>0</v>
      </c>
      <c r="Q2515" s="1109">
        <v>0</v>
      </c>
    </row>
    <row r="2516" spans="1:17">
      <c r="A2516" s="1109">
        <v>18057</v>
      </c>
      <c r="B2516" s="1110" t="s">
        <v>0</v>
      </c>
      <c r="C2516" s="1109">
        <v>9.625</v>
      </c>
      <c r="D2516" s="1109">
        <v>8.6809999999999992</v>
      </c>
      <c r="E2516" s="1109">
        <v>47</v>
      </c>
      <c r="F2516" s="1109">
        <v>0</v>
      </c>
      <c r="G2516" s="1110" t="s">
        <v>10833</v>
      </c>
      <c r="H2516" s="1110" t="s">
        <v>4654</v>
      </c>
      <c r="I2516" s="1110" t="s">
        <v>10847</v>
      </c>
      <c r="J2516" s="1109">
        <v>0</v>
      </c>
      <c r="K2516" s="1109">
        <v>0</v>
      </c>
      <c r="L2516" s="1109">
        <v>0</v>
      </c>
      <c r="M2516" s="1109">
        <v>0</v>
      </c>
      <c r="N2516" s="1109">
        <v>0</v>
      </c>
      <c r="O2516" s="1109">
        <v>0</v>
      </c>
      <c r="P2516" s="1109">
        <v>0</v>
      </c>
      <c r="Q2516" s="1109">
        <v>0</v>
      </c>
    </row>
    <row r="2517" spans="1:17">
      <c r="A2517" s="1109">
        <v>18058</v>
      </c>
      <c r="B2517" s="1110" t="s">
        <v>0</v>
      </c>
      <c r="C2517" s="1109">
        <v>9.625</v>
      </c>
      <c r="D2517" s="1109">
        <v>8.6809999999999992</v>
      </c>
      <c r="E2517" s="1109">
        <v>47</v>
      </c>
      <c r="F2517" s="1109">
        <v>0</v>
      </c>
      <c r="G2517" s="1110" t="s">
        <v>10833</v>
      </c>
      <c r="H2517" s="1110" t="s">
        <v>4654</v>
      </c>
      <c r="I2517" s="1110" t="s">
        <v>10841</v>
      </c>
      <c r="J2517" s="1109">
        <v>0</v>
      </c>
      <c r="K2517" s="1109">
        <v>0</v>
      </c>
      <c r="L2517" s="1109">
        <v>0</v>
      </c>
      <c r="M2517" s="1109">
        <v>0</v>
      </c>
      <c r="N2517" s="1109">
        <v>0</v>
      </c>
      <c r="O2517" s="1109">
        <v>0</v>
      </c>
      <c r="P2517" s="1109">
        <v>0</v>
      </c>
      <c r="Q2517" s="1109">
        <v>0</v>
      </c>
    </row>
    <row r="2518" spans="1:17">
      <c r="A2518" s="1109">
        <v>18059</v>
      </c>
      <c r="B2518" s="1110" t="s">
        <v>0</v>
      </c>
      <c r="C2518" s="1109">
        <v>9.625</v>
      </c>
      <c r="D2518" s="1109">
        <v>8.6809999999999992</v>
      </c>
      <c r="E2518" s="1109">
        <v>47</v>
      </c>
      <c r="F2518" s="1109">
        <v>0</v>
      </c>
      <c r="G2518" s="1110" t="s">
        <v>10833</v>
      </c>
      <c r="H2518" s="1110" t="s">
        <v>4654</v>
      </c>
      <c r="I2518" s="1110" t="s">
        <v>10848</v>
      </c>
      <c r="J2518" s="1109">
        <v>0</v>
      </c>
      <c r="K2518" s="1109">
        <v>0</v>
      </c>
      <c r="L2518" s="1109">
        <v>0</v>
      </c>
      <c r="M2518" s="1109">
        <v>0</v>
      </c>
      <c r="N2518" s="1109">
        <v>0</v>
      </c>
      <c r="O2518" s="1109">
        <v>0</v>
      </c>
      <c r="P2518" s="1109">
        <v>0</v>
      </c>
      <c r="Q2518" s="1109">
        <v>0</v>
      </c>
    </row>
    <row r="2519" spans="1:17">
      <c r="A2519" s="1109">
        <v>18060</v>
      </c>
      <c r="B2519" s="1110" t="s">
        <v>0</v>
      </c>
      <c r="C2519" s="1109">
        <v>9.625</v>
      </c>
      <c r="D2519" s="1109">
        <v>8.6809999999999992</v>
      </c>
      <c r="E2519" s="1109">
        <v>47</v>
      </c>
      <c r="F2519" s="1109">
        <v>0</v>
      </c>
      <c r="G2519" s="1110" t="s">
        <v>10833</v>
      </c>
      <c r="H2519" s="1110" t="s">
        <v>4654</v>
      </c>
      <c r="I2519" s="1110" t="s">
        <v>10849</v>
      </c>
      <c r="J2519" s="1109">
        <v>0</v>
      </c>
      <c r="K2519" s="1109">
        <v>0</v>
      </c>
      <c r="L2519" s="1109">
        <v>0</v>
      </c>
      <c r="M2519" s="1109">
        <v>0</v>
      </c>
      <c r="N2519" s="1109">
        <v>0</v>
      </c>
      <c r="O2519" s="1109">
        <v>0</v>
      </c>
      <c r="P2519" s="1109">
        <v>0</v>
      </c>
      <c r="Q2519" s="1109">
        <v>0</v>
      </c>
    </row>
    <row r="2520" spans="1:17">
      <c r="A2520" s="1109">
        <v>18061</v>
      </c>
      <c r="B2520" s="1110" t="s">
        <v>0</v>
      </c>
      <c r="C2520" s="1109">
        <v>9.625</v>
      </c>
      <c r="D2520" s="1109">
        <v>8.6809999999999992</v>
      </c>
      <c r="E2520" s="1109">
        <v>47</v>
      </c>
      <c r="F2520" s="1109">
        <v>0</v>
      </c>
      <c r="G2520" s="1110" t="s">
        <v>10833</v>
      </c>
      <c r="H2520" s="1110" t="s">
        <v>4654</v>
      </c>
      <c r="I2520" s="1110" t="s">
        <v>10760</v>
      </c>
      <c r="J2520" s="1109">
        <v>0</v>
      </c>
      <c r="K2520" s="1109">
        <v>0</v>
      </c>
      <c r="L2520" s="1109">
        <v>0</v>
      </c>
      <c r="M2520" s="1109">
        <v>0</v>
      </c>
      <c r="N2520" s="1109">
        <v>0</v>
      </c>
      <c r="O2520" s="1109">
        <v>0</v>
      </c>
      <c r="P2520" s="1109">
        <v>0</v>
      </c>
      <c r="Q2520" s="1109">
        <v>0</v>
      </c>
    </row>
    <row r="2521" spans="1:17">
      <c r="A2521" s="1109">
        <v>18062</v>
      </c>
      <c r="B2521" s="1110" t="s">
        <v>0</v>
      </c>
      <c r="C2521" s="1109">
        <v>9.625</v>
      </c>
      <c r="D2521" s="1109">
        <v>8.6809999999999992</v>
      </c>
      <c r="E2521" s="1109">
        <v>47</v>
      </c>
      <c r="F2521" s="1109">
        <v>0</v>
      </c>
      <c r="G2521" s="1110" t="s">
        <v>10833</v>
      </c>
      <c r="H2521" s="1110" t="s">
        <v>4654</v>
      </c>
      <c r="I2521" s="1110" t="s">
        <v>10736</v>
      </c>
      <c r="J2521" s="1109">
        <v>0</v>
      </c>
      <c r="K2521" s="1109">
        <v>0</v>
      </c>
      <c r="L2521" s="1109">
        <v>0</v>
      </c>
      <c r="M2521" s="1109">
        <v>0</v>
      </c>
      <c r="N2521" s="1109">
        <v>0</v>
      </c>
      <c r="O2521" s="1109">
        <v>0</v>
      </c>
      <c r="P2521" s="1109">
        <v>0</v>
      </c>
      <c r="Q2521" s="1109">
        <v>0</v>
      </c>
    </row>
    <row r="2522" spans="1:17">
      <c r="A2522" s="1109">
        <v>18063</v>
      </c>
      <c r="B2522" s="1110" t="s">
        <v>0</v>
      </c>
      <c r="C2522" s="1109">
        <v>9.625</v>
      </c>
      <c r="D2522" s="1109">
        <v>8.6809999999999992</v>
      </c>
      <c r="E2522" s="1109">
        <v>47</v>
      </c>
      <c r="F2522" s="1109">
        <v>0</v>
      </c>
      <c r="G2522" s="1110" t="s">
        <v>10833</v>
      </c>
      <c r="H2522" s="1110" t="s">
        <v>4654</v>
      </c>
      <c r="I2522" s="1110" t="s">
        <v>10832</v>
      </c>
      <c r="J2522" s="1109">
        <v>0</v>
      </c>
      <c r="K2522" s="1109">
        <v>0</v>
      </c>
      <c r="L2522" s="1109">
        <v>0</v>
      </c>
      <c r="M2522" s="1109">
        <v>0</v>
      </c>
      <c r="N2522" s="1109">
        <v>0</v>
      </c>
      <c r="O2522" s="1109">
        <v>0</v>
      </c>
      <c r="P2522" s="1109">
        <v>0</v>
      </c>
      <c r="Q2522" s="1109">
        <v>0</v>
      </c>
    </row>
    <row r="2523" spans="1:17">
      <c r="A2523" s="1109">
        <v>18064</v>
      </c>
      <c r="B2523" s="1110" t="s">
        <v>0</v>
      </c>
      <c r="C2523" s="1109">
        <v>9.625</v>
      </c>
      <c r="D2523" s="1109">
        <v>8.6809999999999992</v>
      </c>
      <c r="E2523" s="1109">
        <v>47</v>
      </c>
      <c r="F2523" s="1109">
        <v>0</v>
      </c>
      <c r="G2523" s="1110" t="s">
        <v>10833</v>
      </c>
      <c r="H2523" s="1110" t="s">
        <v>4654</v>
      </c>
      <c r="I2523" s="1110" t="s">
        <v>10839</v>
      </c>
      <c r="J2523" s="1109">
        <v>0</v>
      </c>
      <c r="K2523" s="1109">
        <v>0</v>
      </c>
      <c r="L2523" s="1109">
        <v>0</v>
      </c>
      <c r="M2523" s="1109">
        <v>0</v>
      </c>
      <c r="N2523" s="1109">
        <v>0</v>
      </c>
      <c r="O2523" s="1109">
        <v>0</v>
      </c>
      <c r="P2523" s="1109">
        <v>0</v>
      </c>
      <c r="Q2523" s="1109">
        <v>0</v>
      </c>
    </row>
    <row r="2524" spans="1:17">
      <c r="A2524" s="1109">
        <v>18065</v>
      </c>
      <c r="B2524" s="1110" t="s">
        <v>0</v>
      </c>
      <c r="C2524" s="1109">
        <v>9.625</v>
      </c>
      <c r="D2524" s="1109">
        <v>8.6809999999999992</v>
      </c>
      <c r="E2524" s="1109">
        <v>47</v>
      </c>
      <c r="F2524" s="1109">
        <v>0</v>
      </c>
      <c r="G2524" s="1110" t="s">
        <v>10833</v>
      </c>
      <c r="H2524" s="1110" t="s">
        <v>4654</v>
      </c>
      <c r="I2524" s="1110" t="s">
        <v>10850</v>
      </c>
      <c r="J2524" s="1109">
        <v>0</v>
      </c>
      <c r="K2524" s="1109">
        <v>0</v>
      </c>
      <c r="L2524" s="1109">
        <v>0</v>
      </c>
      <c r="M2524" s="1109">
        <v>0</v>
      </c>
      <c r="N2524" s="1109">
        <v>0</v>
      </c>
      <c r="O2524" s="1109">
        <v>0</v>
      </c>
      <c r="P2524" s="1109">
        <v>0</v>
      </c>
      <c r="Q2524" s="1109">
        <v>0</v>
      </c>
    </row>
    <row r="2525" spans="1:17">
      <c r="A2525" s="1109">
        <v>18066</v>
      </c>
      <c r="B2525" s="1110" t="s">
        <v>0</v>
      </c>
      <c r="C2525" s="1109">
        <v>9.625</v>
      </c>
      <c r="D2525" s="1109">
        <v>8.6809999999999992</v>
      </c>
      <c r="E2525" s="1109">
        <v>47</v>
      </c>
      <c r="F2525" s="1109">
        <v>0</v>
      </c>
      <c r="G2525" s="1110" t="s">
        <v>10737</v>
      </c>
      <c r="H2525" s="1110" t="s">
        <v>4654</v>
      </c>
      <c r="I2525" s="1110" t="s">
        <v>10846</v>
      </c>
      <c r="J2525" s="1109">
        <v>0</v>
      </c>
      <c r="K2525" s="1109">
        <v>0</v>
      </c>
      <c r="L2525" s="1109">
        <v>0</v>
      </c>
      <c r="M2525" s="1109">
        <v>0</v>
      </c>
      <c r="N2525" s="1109">
        <v>0</v>
      </c>
      <c r="O2525" s="1109">
        <v>0</v>
      </c>
      <c r="P2525" s="1109">
        <v>0</v>
      </c>
      <c r="Q2525" s="1109">
        <v>0</v>
      </c>
    </row>
    <row r="2526" spans="1:17">
      <c r="A2526" s="1109">
        <v>18067</v>
      </c>
      <c r="B2526" s="1110" t="s">
        <v>0</v>
      </c>
      <c r="C2526" s="1109">
        <v>9.625</v>
      </c>
      <c r="D2526" s="1109">
        <v>8.6809999999999992</v>
      </c>
      <c r="E2526" s="1109">
        <v>47</v>
      </c>
      <c r="F2526" s="1109">
        <v>0</v>
      </c>
      <c r="G2526" s="1110" t="s">
        <v>10737</v>
      </c>
      <c r="H2526" s="1110" t="s">
        <v>4654</v>
      </c>
      <c r="I2526" s="1110" t="s">
        <v>10847</v>
      </c>
      <c r="J2526" s="1109">
        <v>0</v>
      </c>
      <c r="K2526" s="1109">
        <v>0</v>
      </c>
      <c r="L2526" s="1109">
        <v>0</v>
      </c>
      <c r="M2526" s="1109">
        <v>0</v>
      </c>
      <c r="N2526" s="1109">
        <v>0</v>
      </c>
      <c r="O2526" s="1109">
        <v>0</v>
      </c>
      <c r="P2526" s="1109">
        <v>0</v>
      </c>
      <c r="Q2526" s="1109">
        <v>0</v>
      </c>
    </row>
    <row r="2527" spans="1:17">
      <c r="A2527" s="1109">
        <v>18068</v>
      </c>
      <c r="B2527" s="1110" t="s">
        <v>0</v>
      </c>
      <c r="C2527" s="1109">
        <v>9.625</v>
      </c>
      <c r="D2527" s="1109">
        <v>8.6809999999999992</v>
      </c>
      <c r="E2527" s="1109">
        <v>47</v>
      </c>
      <c r="F2527" s="1109">
        <v>0</v>
      </c>
      <c r="G2527" s="1110" t="s">
        <v>10737</v>
      </c>
      <c r="H2527" s="1110" t="s">
        <v>4654</v>
      </c>
      <c r="I2527" s="1110" t="s">
        <v>10841</v>
      </c>
      <c r="J2527" s="1109">
        <v>0</v>
      </c>
      <c r="K2527" s="1109">
        <v>0</v>
      </c>
      <c r="L2527" s="1109">
        <v>0</v>
      </c>
      <c r="M2527" s="1109">
        <v>0</v>
      </c>
      <c r="N2527" s="1109">
        <v>0</v>
      </c>
      <c r="O2527" s="1109">
        <v>0</v>
      </c>
      <c r="P2527" s="1109">
        <v>0</v>
      </c>
      <c r="Q2527" s="1109">
        <v>0</v>
      </c>
    </row>
    <row r="2528" spans="1:17">
      <c r="A2528" s="1109">
        <v>18069</v>
      </c>
      <c r="B2528" s="1110" t="s">
        <v>0</v>
      </c>
      <c r="C2528" s="1109">
        <v>9.625</v>
      </c>
      <c r="D2528" s="1109">
        <v>8.6809999999999992</v>
      </c>
      <c r="E2528" s="1109">
        <v>47</v>
      </c>
      <c r="F2528" s="1109">
        <v>0</v>
      </c>
      <c r="G2528" s="1110" t="s">
        <v>10737</v>
      </c>
      <c r="H2528" s="1110" t="s">
        <v>4654</v>
      </c>
      <c r="I2528" s="1110" t="s">
        <v>10760</v>
      </c>
      <c r="J2528" s="1109">
        <v>0</v>
      </c>
      <c r="K2528" s="1109">
        <v>0</v>
      </c>
      <c r="L2528" s="1109">
        <v>0</v>
      </c>
      <c r="M2528" s="1109">
        <v>0</v>
      </c>
      <c r="N2528" s="1109">
        <v>0</v>
      </c>
      <c r="O2528" s="1109">
        <v>0</v>
      </c>
      <c r="P2528" s="1109">
        <v>0</v>
      </c>
      <c r="Q2528" s="1109">
        <v>0</v>
      </c>
    </row>
    <row r="2529" spans="1:17">
      <c r="A2529" s="1109">
        <v>18070</v>
      </c>
      <c r="B2529" s="1110" t="s">
        <v>0</v>
      </c>
      <c r="C2529" s="1109">
        <v>9.625</v>
      </c>
      <c r="D2529" s="1109">
        <v>8.6809999999999992</v>
      </c>
      <c r="E2529" s="1109">
        <v>47</v>
      </c>
      <c r="F2529" s="1109">
        <v>0</v>
      </c>
      <c r="G2529" s="1110" t="s">
        <v>10737</v>
      </c>
      <c r="H2529" s="1110" t="s">
        <v>4654</v>
      </c>
      <c r="I2529" s="1110" t="s">
        <v>10849</v>
      </c>
      <c r="J2529" s="1109">
        <v>0</v>
      </c>
      <c r="K2529" s="1109">
        <v>0</v>
      </c>
      <c r="L2529" s="1109">
        <v>0</v>
      </c>
      <c r="M2529" s="1109">
        <v>0</v>
      </c>
      <c r="N2529" s="1109">
        <v>0</v>
      </c>
      <c r="O2529" s="1109">
        <v>0</v>
      </c>
      <c r="P2529" s="1109">
        <v>0</v>
      </c>
      <c r="Q2529" s="1109">
        <v>0</v>
      </c>
    </row>
    <row r="2530" spans="1:17">
      <c r="A2530" s="1109">
        <v>18071</v>
      </c>
      <c r="B2530" s="1110" t="s">
        <v>0</v>
      </c>
      <c r="C2530" s="1109">
        <v>9.625</v>
      </c>
      <c r="D2530" s="1109">
        <v>8.6809999999999992</v>
      </c>
      <c r="E2530" s="1109">
        <v>47</v>
      </c>
      <c r="F2530" s="1109">
        <v>0</v>
      </c>
      <c r="G2530" s="1110" t="s">
        <v>10737</v>
      </c>
      <c r="H2530" s="1110" t="s">
        <v>4654</v>
      </c>
      <c r="I2530" s="1110" t="s">
        <v>10848</v>
      </c>
      <c r="J2530" s="1109">
        <v>0</v>
      </c>
      <c r="K2530" s="1109">
        <v>0</v>
      </c>
      <c r="L2530" s="1109">
        <v>0</v>
      </c>
      <c r="M2530" s="1109">
        <v>0</v>
      </c>
      <c r="N2530" s="1109">
        <v>0</v>
      </c>
      <c r="O2530" s="1109">
        <v>0</v>
      </c>
      <c r="P2530" s="1109">
        <v>0</v>
      </c>
      <c r="Q2530" s="1109">
        <v>0</v>
      </c>
    </row>
    <row r="2531" spans="1:17">
      <c r="A2531" s="1109">
        <v>18072</v>
      </c>
      <c r="B2531" s="1110" t="s">
        <v>0</v>
      </c>
      <c r="C2531" s="1109">
        <v>9.625</v>
      </c>
      <c r="D2531" s="1109">
        <v>8.6809999999999992</v>
      </c>
      <c r="E2531" s="1109">
        <v>47</v>
      </c>
      <c r="F2531" s="1109">
        <v>0</v>
      </c>
      <c r="G2531" s="1110" t="s">
        <v>10737</v>
      </c>
      <c r="H2531" s="1110" t="s">
        <v>4654</v>
      </c>
      <c r="I2531" s="1110" t="s">
        <v>10850</v>
      </c>
      <c r="J2531" s="1109">
        <v>0</v>
      </c>
      <c r="K2531" s="1109">
        <v>0</v>
      </c>
      <c r="L2531" s="1109">
        <v>0</v>
      </c>
      <c r="M2531" s="1109">
        <v>0</v>
      </c>
      <c r="N2531" s="1109">
        <v>0</v>
      </c>
      <c r="O2531" s="1109">
        <v>0</v>
      </c>
      <c r="P2531" s="1109">
        <v>0</v>
      </c>
      <c r="Q2531" s="1109">
        <v>0</v>
      </c>
    </row>
    <row r="2532" spans="1:17">
      <c r="A2532" s="1109">
        <v>18073</v>
      </c>
      <c r="B2532" s="1110" t="s">
        <v>0</v>
      </c>
      <c r="C2532" s="1109">
        <v>9.625</v>
      </c>
      <c r="D2532" s="1109">
        <v>8.6809999999999992</v>
      </c>
      <c r="E2532" s="1109">
        <v>47</v>
      </c>
      <c r="F2532" s="1109">
        <v>0</v>
      </c>
      <c r="G2532" s="1110" t="s">
        <v>10737</v>
      </c>
      <c r="H2532" s="1110" t="s">
        <v>4654</v>
      </c>
      <c r="I2532" s="1110" t="s">
        <v>10832</v>
      </c>
      <c r="J2532" s="1109">
        <v>0</v>
      </c>
      <c r="K2532" s="1109">
        <v>0</v>
      </c>
      <c r="L2532" s="1109">
        <v>0</v>
      </c>
      <c r="M2532" s="1109">
        <v>0</v>
      </c>
      <c r="N2532" s="1109">
        <v>0</v>
      </c>
      <c r="O2532" s="1109">
        <v>0</v>
      </c>
      <c r="P2532" s="1109">
        <v>0</v>
      </c>
      <c r="Q2532" s="1109">
        <v>0</v>
      </c>
    </row>
    <row r="2533" spans="1:17">
      <c r="A2533" s="1109">
        <v>18074</v>
      </c>
      <c r="B2533" s="1110" t="s">
        <v>0</v>
      </c>
      <c r="C2533" s="1109">
        <v>9.625</v>
      </c>
      <c r="D2533" s="1109">
        <v>8.6809999999999992</v>
      </c>
      <c r="E2533" s="1109">
        <v>47</v>
      </c>
      <c r="F2533" s="1109">
        <v>0</v>
      </c>
      <c r="G2533" s="1110" t="s">
        <v>10737</v>
      </c>
      <c r="H2533" s="1110" t="s">
        <v>4654</v>
      </c>
      <c r="I2533" s="1110" t="s">
        <v>10839</v>
      </c>
      <c r="J2533" s="1109">
        <v>0</v>
      </c>
      <c r="K2533" s="1109">
        <v>0</v>
      </c>
      <c r="L2533" s="1109">
        <v>0</v>
      </c>
      <c r="M2533" s="1109">
        <v>0</v>
      </c>
      <c r="N2533" s="1109">
        <v>0</v>
      </c>
      <c r="O2533" s="1109">
        <v>0</v>
      </c>
      <c r="P2533" s="1109">
        <v>0</v>
      </c>
      <c r="Q2533" s="1109">
        <v>0</v>
      </c>
    </row>
    <row r="2534" spans="1:17">
      <c r="A2534" s="1109">
        <v>18075</v>
      </c>
      <c r="B2534" s="1110" t="s">
        <v>0</v>
      </c>
      <c r="C2534" s="1109">
        <v>9.625</v>
      </c>
      <c r="D2534" s="1109">
        <v>8.6809999999999992</v>
      </c>
      <c r="E2534" s="1109">
        <v>47</v>
      </c>
      <c r="F2534" s="1109">
        <v>0</v>
      </c>
      <c r="G2534" s="1110" t="s">
        <v>10838</v>
      </c>
      <c r="H2534" s="1110" t="s">
        <v>4654</v>
      </c>
      <c r="I2534" s="1110" t="s">
        <v>10760</v>
      </c>
      <c r="J2534" s="1109">
        <v>0</v>
      </c>
      <c r="K2534" s="1109">
        <v>0</v>
      </c>
      <c r="L2534" s="1109">
        <v>0</v>
      </c>
      <c r="M2534" s="1109">
        <v>0</v>
      </c>
      <c r="N2534" s="1109">
        <v>0</v>
      </c>
      <c r="O2534" s="1109">
        <v>0</v>
      </c>
      <c r="P2534" s="1109">
        <v>0</v>
      </c>
      <c r="Q2534" s="1109">
        <v>0</v>
      </c>
    </row>
    <row r="2535" spans="1:17">
      <c r="A2535" s="1109">
        <v>18076</v>
      </c>
      <c r="B2535" s="1110" t="s">
        <v>0</v>
      </c>
      <c r="C2535" s="1109">
        <v>9.625</v>
      </c>
      <c r="D2535" s="1109">
        <v>8.6809999999999992</v>
      </c>
      <c r="E2535" s="1109">
        <v>47</v>
      </c>
      <c r="F2535" s="1109">
        <v>0</v>
      </c>
      <c r="G2535" s="1110" t="s">
        <v>10838</v>
      </c>
      <c r="H2535" s="1110" t="s">
        <v>4654</v>
      </c>
      <c r="I2535" s="1110" t="s">
        <v>10736</v>
      </c>
      <c r="J2535" s="1109">
        <v>0</v>
      </c>
      <c r="K2535" s="1109">
        <v>0</v>
      </c>
      <c r="L2535" s="1109">
        <v>0</v>
      </c>
      <c r="M2535" s="1109">
        <v>0</v>
      </c>
      <c r="N2535" s="1109">
        <v>0</v>
      </c>
      <c r="O2535" s="1109">
        <v>0</v>
      </c>
      <c r="P2535" s="1109">
        <v>0</v>
      </c>
      <c r="Q2535" s="1109">
        <v>0</v>
      </c>
    </row>
    <row r="2536" spans="1:17">
      <c r="A2536" s="1109">
        <v>18077</v>
      </c>
      <c r="B2536" s="1110" t="s">
        <v>0</v>
      </c>
      <c r="C2536" s="1109">
        <v>9.625</v>
      </c>
      <c r="D2536" s="1109">
        <v>8.6809999999999992</v>
      </c>
      <c r="E2536" s="1109">
        <v>47</v>
      </c>
      <c r="F2536" s="1109">
        <v>0</v>
      </c>
      <c r="G2536" s="1110" t="s">
        <v>10753</v>
      </c>
      <c r="H2536" s="1110" t="s">
        <v>4654</v>
      </c>
      <c r="I2536" s="1110" t="s">
        <v>10846</v>
      </c>
      <c r="J2536" s="1109">
        <v>0</v>
      </c>
      <c r="K2536" s="1109">
        <v>0</v>
      </c>
      <c r="L2536" s="1109">
        <v>0</v>
      </c>
      <c r="M2536" s="1109">
        <v>0</v>
      </c>
      <c r="N2536" s="1109">
        <v>0</v>
      </c>
      <c r="O2536" s="1109">
        <v>0</v>
      </c>
      <c r="P2536" s="1109">
        <v>0</v>
      </c>
      <c r="Q2536" s="1109">
        <v>0</v>
      </c>
    </row>
    <row r="2537" spans="1:17">
      <c r="A2537" s="1109">
        <v>18078</v>
      </c>
      <c r="B2537" s="1110" t="s">
        <v>0</v>
      </c>
      <c r="C2537" s="1109">
        <v>9.625</v>
      </c>
      <c r="D2537" s="1109">
        <v>8.6809999999999992</v>
      </c>
      <c r="E2537" s="1109">
        <v>47</v>
      </c>
      <c r="F2537" s="1109">
        <v>0</v>
      </c>
      <c r="G2537" s="1110" t="s">
        <v>10753</v>
      </c>
      <c r="H2537" s="1110" t="s">
        <v>4654</v>
      </c>
      <c r="I2537" s="1110" t="s">
        <v>10847</v>
      </c>
      <c r="J2537" s="1109">
        <v>0</v>
      </c>
      <c r="K2537" s="1109">
        <v>0</v>
      </c>
      <c r="L2537" s="1109">
        <v>0</v>
      </c>
      <c r="M2537" s="1109">
        <v>0</v>
      </c>
      <c r="N2537" s="1109">
        <v>0</v>
      </c>
      <c r="O2537" s="1109">
        <v>0</v>
      </c>
      <c r="P2537" s="1109">
        <v>0</v>
      </c>
      <c r="Q2537" s="1109">
        <v>0</v>
      </c>
    </row>
    <row r="2538" spans="1:17">
      <c r="A2538" s="1109">
        <v>18079</v>
      </c>
      <c r="B2538" s="1110" t="s">
        <v>0</v>
      </c>
      <c r="C2538" s="1109">
        <v>9.625</v>
      </c>
      <c r="D2538" s="1109">
        <v>8.6809999999999992</v>
      </c>
      <c r="E2538" s="1109">
        <v>47</v>
      </c>
      <c r="F2538" s="1109">
        <v>0</v>
      </c>
      <c r="G2538" s="1110" t="s">
        <v>10753</v>
      </c>
      <c r="H2538" s="1110" t="s">
        <v>4654</v>
      </c>
      <c r="I2538" s="1110" t="s">
        <v>10848</v>
      </c>
      <c r="J2538" s="1109">
        <v>0</v>
      </c>
      <c r="K2538" s="1109">
        <v>0</v>
      </c>
      <c r="L2538" s="1109">
        <v>0</v>
      </c>
      <c r="M2538" s="1109">
        <v>0</v>
      </c>
      <c r="N2538" s="1109">
        <v>0</v>
      </c>
      <c r="O2538" s="1109">
        <v>0</v>
      </c>
      <c r="P2538" s="1109">
        <v>0</v>
      </c>
      <c r="Q2538" s="1109">
        <v>0</v>
      </c>
    </row>
    <row r="2539" spans="1:17">
      <c r="A2539" s="1109">
        <v>18080</v>
      </c>
      <c r="B2539" s="1110" t="s">
        <v>0</v>
      </c>
      <c r="C2539" s="1109">
        <v>9.625</v>
      </c>
      <c r="D2539" s="1109">
        <v>8.6809999999999992</v>
      </c>
      <c r="E2539" s="1109">
        <v>47</v>
      </c>
      <c r="F2539" s="1109">
        <v>0</v>
      </c>
      <c r="G2539" s="1110" t="s">
        <v>10753</v>
      </c>
      <c r="H2539" s="1110" t="s">
        <v>4654</v>
      </c>
      <c r="I2539" s="1110" t="s">
        <v>10841</v>
      </c>
      <c r="J2539" s="1109">
        <v>0</v>
      </c>
      <c r="K2539" s="1109">
        <v>0</v>
      </c>
      <c r="L2539" s="1109">
        <v>0</v>
      </c>
      <c r="M2539" s="1109">
        <v>0</v>
      </c>
      <c r="N2539" s="1109">
        <v>0</v>
      </c>
      <c r="O2539" s="1109">
        <v>0</v>
      </c>
      <c r="P2539" s="1109">
        <v>0</v>
      </c>
      <c r="Q2539" s="1109">
        <v>0</v>
      </c>
    </row>
    <row r="2540" spans="1:17">
      <c r="A2540" s="1109">
        <v>18081</v>
      </c>
      <c r="B2540" s="1110" t="s">
        <v>0</v>
      </c>
      <c r="C2540" s="1109">
        <v>9.625</v>
      </c>
      <c r="D2540" s="1109">
        <v>8.6809999999999992</v>
      </c>
      <c r="E2540" s="1109">
        <v>47</v>
      </c>
      <c r="F2540" s="1109">
        <v>0</v>
      </c>
      <c r="G2540" s="1110" t="s">
        <v>10753</v>
      </c>
      <c r="H2540" s="1110" t="s">
        <v>4654</v>
      </c>
      <c r="I2540" s="1110" t="s">
        <v>10849</v>
      </c>
      <c r="J2540" s="1109">
        <v>0</v>
      </c>
      <c r="K2540" s="1109">
        <v>0</v>
      </c>
      <c r="L2540" s="1109">
        <v>0</v>
      </c>
      <c r="M2540" s="1109">
        <v>0</v>
      </c>
      <c r="N2540" s="1109">
        <v>0</v>
      </c>
      <c r="O2540" s="1109">
        <v>0</v>
      </c>
      <c r="P2540" s="1109">
        <v>0</v>
      </c>
      <c r="Q2540" s="1109">
        <v>0</v>
      </c>
    </row>
    <row r="2541" spans="1:17">
      <c r="A2541" s="1109">
        <v>18082</v>
      </c>
      <c r="B2541" s="1110" t="s">
        <v>0</v>
      </c>
      <c r="C2541" s="1109">
        <v>9.625</v>
      </c>
      <c r="D2541" s="1109">
        <v>8.6809999999999992</v>
      </c>
      <c r="E2541" s="1109">
        <v>47</v>
      </c>
      <c r="F2541" s="1109">
        <v>0</v>
      </c>
      <c r="G2541" s="1110" t="s">
        <v>10753</v>
      </c>
      <c r="H2541" s="1110" t="s">
        <v>4654</v>
      </c>
      <c r="I2541" s="1110" t="s">
        <v>10760</v>
      </c>
      <c r="J2541" s="1109">
        <v>0</v>
      </c>
      <c r="K2541" s="1109">
        <v>0</v>
      </c>
      <c r="L2541" s="1109">
        <v>0</v>
      </c>
      <c r="M2541" s="1109">
        <v>0</v>
      </c>
      <c r="N2541" s="1109">
        <v>0</v>
      </c>
      <c r="O2541" s="1109">
        <v>0</v>
      </c>
      <c r="P2541" s="1109">
        <v>0</v>
      </c>
      <c r="Q2541" s="1109">
        <v>0</v>
      </c>
    </row>
    <row r="2542" spans="1:17">
      <c r="A2542" s="1109">
        <v>18083</v>
      </c>
      <c r="B2542" s="1110" t="s">
        <v>0</v>
      </c>
      <c r="C2542" s="1109">
        <v>9.625</v>
      </c>
      <c r="D2542" s="1109">
        <v>8.6809999999999992</v>
      </c>
      <c r="E2542" s="1109">
        <v>47</v>
      </c>
      <c r="F2542" s="1109">
        <v>0</v>
      </c>
      <c r="G2542" s="1110" t="s">
        <v>10753</v>
      </c>
      <c r="H2542" s="1110" t="s">
        <v>4654</v>
      </c>
      <c r="I2542" s="1110" t="s">
        <v>10736</v>
      </c>
      <c r="J2542" s="1109">
        <v>0</v>
      </c>
      <c r="K2542" s="1109">
        <v>0</v>
      </c>
      <c r="L2542" s="1109">
        <v>0</v>
      </c>
      <c r="M2542" s="1109">
        <v>0</v>
      </c>
      <c r="N2542" s="1109">
        <v>0</v>
      </c>
      <c r="O2542" s="1109">
        <v>0</v>
      </c>
      <c r="P2542" s="1109">
        <v>0</v>
      </c>
      <c r="Q2542" s="1109">
        <v>0</v>
      </c>
    </row>
    <row r="2543" spans="1:17">
      <c r="A2543" s="1109">
        <v>18084</v>
      </c>
      <c r="B2543" s="1110" t="s">
        <v>0</v>
      </c>
      <c r="C2543" s="1109">
        <v>9.625</v>
      </c>
      <c r="D2543" s="1109">
        <v>8.6809999999999992</v>
      </c>
      <c r="E2543" s="1109">
        <v>47</v>
      </c>
      <c r="F2543" s="1109">
        <v>0</v>
      </c>
      <c r="G2543" s="1110" t="s">
        <v>10753</v>
      </c>
      <c r="H2543" s="1110" t="s">
        <v>4654</v>
      </c>
      <c r="I2543" s="1110" t="s">
        <v>10850</v>
      </c>
      <c r="J2543" s="1109">
        <v>0</v>
      </c>
      <c r="K2543" s="1109">
        <v>0</v>
      </c>
      <c r="L2543" s="1109">
        <v>0</v>
      </c>
      <c r="M2543" s="1109">
        <v>0</v>
      </c>
      <c r="N2543" s="1109">
        <v>0</v>
      </c>
      <c r="O2543" s="1109">
        <v>0</v>
      </c>
      <c r="P2543" s="1109">
        <v>0</v>
      </c>
      <c r="Q2543" s="1109">
        <v>0</v>
      </c>
    </row>
    <row r="2544" spans="1:17">
      <c r="A2544" s="1109">
        <v>18085</v>
      </c>
      <c r="B2544" s="1110" t="s">
        <v>0</v>
      </c>
      <c r="C2544" s="1109">
        <v>9.625</v>
      </c>
      <c r="D2544" s="1109">
        <v>8.6809999999999992</v>
      </c>
      <c r="E2544" s="1109">
        <v>47</v>
      </c>
      <c r="F2544" s="1109">
        <v>0</v>
      </c>
      <c r="G2544" s="1110" t="s">
        <v>10753</v>
      </c>
      <c r="H2544" s="1110" t="s">
        <v>4654</v>
      </c>
      <c r="I2544" s="1110" t="s">
        <v>10832</v>
      </c>
      <c r="J2544" s="1109">
        <v>0</v>
      </c>
      <c r="K2544" s="1109">
        <v>0</v>
      </c>
      <c r="L2544" s="1109">
        <v>0</v>
      </c>
      <c r="M2544" s="1109">
        <v>0</v>
      </c>
      <c r="N2544" s="1109">
        <v>0</v>
      </c>
      <c r="O2544" s="1109">
        <v>0</v>
      </c>
      <c r="P2544" s="1109">
        <v>0</v>
      </c>
      <c r="Q2544" s="1109">
        <v>0</v>
      </c>
    </row>
    <row r="2545" spans="1:17">
      <c r="A2545" s="1109">
        <v>18086</v>
      </c>
      <c r="B2545" s="1110" t="s">
        <v>0</v>
      </c>
      <c r="C2545" s="1109">
        <v>9.625</v>
      </c>
      <c r="D2545" s="1109">
        <v>8.6809999999999992</v>
      </c>
      <c r="E2545" s="1109">
        <v>47</v>
      </c>
      <c r="F2545" s="1109">
        <v>0</v>
      </c>
      <c r="G2545" s="1110" t="s">
        <v>10753</v>
      </c>
      <c r="H2545" s="1110" t="s">
        <v>4654</v>
      </c>
      <c r="I2545" s="1110" t="s">
        <v>10839</v>
      </c>
      <c r="J2545" s="1109">
        <v>0</v>
      </c>
      <c r="K2545" s="1109">
        <v>0</v>
      </c>
      <c r="L2545" s="1109">
        <v>0</v>
      </c>
      <c r="M2545" s="1109">
        <v>0</v>
      </c>
      <c r="N2545" s="1109">
        <v>0</v>
      </c>
      <c r="O2545" s="1109">
        <v>0</v>
      </c>
      <c r="P2545" s="1109">
        <v>0</v>
      </c>
      <c r="Q2545" s="1109">
        <v>0</v>
      </c>
    </row>
    <row r="2546" spans="1:17">
      <c r="A2546" s="1109">
        <v>18087</v>
      </c>
      <c r="B2546" s="1110" t="s">
        <v>0</v>
      </c>
      <c r="C2546" s="1109">
        <v>9.625</v>
      </c>
      <c r="D2546" s="1109">
        <v>8.6809999999999992</v>
      </c>
      <c r="E2546" s="1109">
        <v>47</v>
      </c>
      <c r="F2546" s="1109">
        <v>0</v>
      </c>
      <c r="G2546" s="1110" t="s">
        <v>10779</v>
      </c>
      <c r="H2546" s="1110" t="s">
        <v>4654</v>
      </c>
      <c r="I2546" s="1110" t="s">
        <v>10846</v>
      </c>
      <c r="J2546" s="1109">
        <v>0</v>
      </c>
      <c r="K2546" s="1109">
        <v>0</v>
      </c>
      <c r="L2546" s="1109">
        <v>0</v>
      </c>
      <c r="M2546" s="1109">
        <v>0</v>
      </c>
      <c r="N2546" s="1109">
        <v>0</v>
      </c>
      <c r="O2546" s="1109">
        <v>0</v>
      </c>
      <c r="P2546" s="1109">
        <v>0</v>
      </c>
      <c r="Q2546" s="1109">
        <v>0</v>
      </c>
    </row>
    <row r="2547" spans="1:17">
      <c r="A2547" s="1109">
        <v>18088</v>
      </c>
      <c r="B2547" s="1110" t="s">
        <v>0</v>
      </c>
      <c r="C2547" s="1109">
        <v>9.625</v>
      </c>
      <c r="D2547" s="1109">
        <v>8.6809999999999992</v>
      </c>
      <c r="E2547" s="1109">
        <v>47</v>
      </c>
      <c r="F2547" s="1109">
        <v>0</v>
      </c>
      <c r="G2547" s="1110" t="s">
        <v>10779</v>
      </c>
      <c r="H2547" s="1110" t="s">
        <v>4654</v>
      </c>
      <c r="I2547" s="1110" t="s">
        <v>10847</v>
      </c>
      <c r="J2547" s="1109">
        <v>0</v>
      </c>
      <c r="K2547" s="1109">
        <v>0</v>
      </c>
      <c r="L2547" s="1109">
        <v>0</v>
      </c>
      <c r="M2547" s="1109">
        <v>0</v>
      </c>
      <c r="N2547" s="1109">
        <v>0</v>
      </c>
      <c r="O2547" s="1109">
        <v>0</v>
      </c>
      <c r="P2547" s="1109">
        <v>0</v>
      </c>
      <c r="Q2547" s="1109">
        <v>0</v>
      </c>
    </row>
    <row r="2548" spans="1:17">
      <c r="A2548" s="1109">
        <v>18089</v>
      </c>
      <c r="B2548" s="1110" t="s">
        <v>0</v>
      </c>
      <c r="C2548" s="1109">
        <v>9.625</v>
      </c>
      <c r="D2548" s="1109">
        <v>8.6809999999999992</v>
      </c>
      <c r="E2548" s="1109">
        <v>47</v>
      </c>
      <c r="F2548" s="1109">
        <v>0</v>
      </c>
      <c r="G2548" s="1110" t="s">
        <v>10779</v>
      </c>
      <c r="H2548" s="1110" t="s">
        <v>4654</v>
      </c>
      <c r="I2548" s="1110" t="s">
        <v>10841</v>
      </c>
      <c r="J2548" s="1109">
        <v>0</v>
      </c>
      <c r="K2548" s="1109">
        <v>0</v>
      </c>
      <c r="L2548" s="1109">
        <v>0</v>
      </c>
      <c r="M2548" s="1109">
        <v>0</v>
      </c>
      <c r="N2548" s="1109">
        <v>0</v>
      </c>
      <c r="O2548" s="1109">
        <v>0</v>
      </c>
      <c r="P2548" s="1109">
        <v>0</v>
      </c>
      <c r="Q2548" s="1109">
        <v>0</v>
      </c>
    </row>
    <row r="2549" spans="1:17">
      <c r="A2549" s="1109">
        <v>18090</v>
      </c>
      <c r="B2549" s="1110" t="s">
        <v>0</v>
      </c>
      <c r="C2549" s="1109">
        <v>9.625</v>
      </c>
      <c r="D2549" s="1109">
        <v>8.6809999999999992</v>
      </c>
      <c r="E2549" s="1109">
        <v>47</v>
      </c>
      <c r="F2549" s="1109">
        <v>0</v>
      </c>
      <c r="G2549" s="1110" t="s">
        <v>10779</v>
      </c>
      <c r="H2549" s="1110" t="s">
        <v>4654</v>
      </c>
      <c r="I2549" s="1110" t="s">
        <v>10760</v>
      </c>
      <c r="J2549" s="1109">
        <v>0</v>
      </c>
      <c r="K2549" s="1109">
        <v>0</v>
      </c>
      <c r="L2549" s="1109">
        <v>0</v>
      </c>
      <c r="M2549" s="1109">
        <v>0</v>
      </c>
      <c r="N2549" s="1109">
        <v>0</v>
      </c>
      <c r="O2549" s="1109">
        <v>0</v>
      </c>
      <c r="P2549" s="1109">
        <v>0</v>
      </c>
      <c r="Q2549" s="1109">
        <v>0</v>
      </c>
    </row>
    <row r="2550" spans="1:17">
      <c r="A2550" s="1109">
        <v>18091</v>
      </c>
      <c r="B2550" s="1110" t="s">
        <v>0</v>
      </c>
      <c r="C2550" s="1109">
        <v>9.625</v>
      </c>
      <c r="D2550" s="1109">
        <v>8.6809999999999992</v>
      </c>
      <c r="E2550" s="1109">
        <v>47</v>
      </c>
      <c r="F2550" s="1109">
        <v>0</v>
      </c>
      <c r="G2550" s="1110" t="s">
        <v>10779</v>
      </c>
      <c r="H2550" s="1110" t="s">
        <v>4654</v>
      </c>
      <c r="I2550" s="1110" t="s">
        <v>10736</v>
      </c>
      <c r="J2550" s="1109">
        <v>0</v>
      </c>
      <c r="K2550" s="1109">
        <v>0</v>
      </c>
      <c r="L2550" s="1109">
        <v>0</v>
      </c>
      <c r="M2550" s="1109">
        <v>0</v>
      </c>
      <c r="N2550" s="1109">
        <v>0</v>
      </c>
      <c r="O2550" s="1109">
        <v>0</v>
      </c>
      <c r="P2550" s="1109">
        <v>0</v>
      </c>
      <c r="Q2550" s="1109">
        <v>0</v>
      </c>
    </row>
    <row r="2551" spans="1:17">
      <c r="A2551" s="1109">
        <v>18092</v>
      </c>
      <c r="B2551" s="1110" t="s">
        <v>0</v>
      </c>
      <c r="C2551" s="1109">
        <v>9.625</v>
      </c>
      <c r="D2551" s="1109">
        <v>8.6809999999999992</v>
      </c>
      <c r="E2551" s="1109">
        <v>47</v>
      </c>
      <c r="F2551" s="1109">
        <v>0</v>
      </c>
      <c r="G2551" s="1110" t="s">
        <v>10779</v>
      </c>
      <c r="H2551" s="1110" t="s">
        <v>4654</v>
      </c>
      <c r="I2551" s="1110" t="s">
        <v>10850</v>
      </c>
      <c r="J2551" s="1109">
        <v>0</v>
      </c>
      <c r="K2551" s="1109">
        <v>0</v>
      </c>
      <c r="L2551" s="1109">
        <v>0</v>
      </c>
      <c r="M2551" s="1109">
        <v>0</v>
      </c>
      <c r="N2551" s="1109">
        <v>0</v>
      </c>
      <c r="O2551" s="1109">
        <v>0</v>
      </c>
      <c r="P2551" s="1109">
        <v>0</v>
      </c>
      <c r="Q2551" s="1109">
        <v>0</v>
      </c>
    </row>
    <row r="2552" spans="1:17">
      <c r="A2552" s="1109">
        <v>18093</v>
      </c>
      <c r="B2552" s="1110" t="s">
        <v>0</v>
      </c>
      <c r="C2552" s="1109">
        <v>9.625</v>
      </c>
      <c r="D2552" s="1109">
        <v>8.6809999999999992</v>
      </c>
      <c r="E2552" s="1109">
        <v>47</v>
      </c>
      <c r="F2552" s="1109">
        <v>0</v>
      </c>
      <c r="G2552" s="1110" t="s">
        <v>10779</v>
      </c>
      <c r="H2552" s="1110" t="s">
        <v>4654</v>
      </c>
      <c r="I2552" s="1110" t="s">
        <v>10832</v>
      </c>
      <c r="J2552" s="1109">
        <v>0</v>
      </c>
      <c r="K2552" s="1109">
        <v>0</v>
      </c>
      <c r="L2552" s="1109">
        <v>0</v>
      </c>
      <c r="M2552" s="1109">
        <v>0</v>
      </c>
      <c r="N2552" s="1109">
        <v>0</v>
      </c>
      <c r="O2552" s="1109">
        <v>0</v>
      </c>
      <c r="P2552" s="1109">
        <v>0</v>
      </c>
      <c r="Q2552" s="1109">
        <v>0</v>
      </c>
    </row>
    <row r="2553" spans="1:17">
      <c r="A2553" s="1109">
        <v>18094</v>
      </c>
      <c r="B2553" s="1110" t="s">
        <v>0</v>
      </c>
      <c r="C2553" s="1109">
        <v>9.625</v>
      </c>
      <c r="D2553" s="1109">
        <v>8.6809999999999992</v>
      </c>
      <c r="E2553" s="1109">
        <v>47</v>
      </c>
      <c r="F2553" s="1109">
        <v>0</v>
      </c>
      <c r="G2553" s="1110" t="s">
        <v>10779</v>
      </c>
      <c r="H2553" s="1110" t="s">
        <v>4654</v>
      </c>
      <c r="I2553" s="1110" t="s">
        <v>10839</v>
      </c>
      <c r="J2553" s="1109">
        <v>0</v>
      </c>
      <c r="K2553" s="1109">
        <v>0</v>
      </c>
      <c r="L2553" s="1109">
        <v>0</v>
      </c>
      <c r="M2553" s="1109">
        <v>0</v>
      </c>
      <c r="N2553" s="1109">
        <v>0</v>
      </c>
      <c r="O2553" s="1109">
        <v>0</v>
      </c>
      <c r="P2553" s="1109">
        <v>0</v>
      </c>
      <c r="Q2553" s="1109">
        <v>0</v>
      </c>
    </row>
    <row r="2554" spans="1:17">
      <c r="A2554" s="1109">
        <v>18095</v>
      </c>
      <c r="B2554" s="1110" t="s">
        <v>0</v>
      </c>
      <c r="C2554" s="1109">
        <v>9.625</v>
      </c>
      <c r="D2554" s="1109">
        <v>8.6809999999999992</v>
      </c>
      <c r="E2554" s="1109">
        <v>47</v>
      </c>
      <c r="F2554" s="1109">
        <v>0</v>
      </c>
      <c r="G2554" s="1110" t="s">
        <v>10739</v>
      </c>
      <c r="H2554" s="1110" t="s">
        <v>4654</v>
      </c>
      <c r="I2554" s="1110" t="s">
        <v>10846</v>
      </c>
      <c r="J2554" s="1109">
        <v>0</v>
      </c>
      <c r="K2554" s="1109">
        <v>0</v>
      </c>
      <c r="L2554" s="1109">
        <v>0</v>
      </c>
      <c r="M2554" s="1109">
        <v>0</v>
      </c>
      <c r="N2554" s="1109">
        <v>0</v>
      </c>
      <c r="O2554" s="1109">
        <v>0</v>
      </c>
      <c r="P2554" s="1109">
        <v>0</v>
      </c>
      <c r="Q2554" s="1109">
        <v>0</v>
      </c>
    </row>
    <row r="2555" spans="1:17">
      <c r="A2555" s="1109">
        <v>18096</v>
      </c>
      <c r="B2555" s="1110" t="s">
        <v>0</v>
      </c>
      <c r="C2555" s="1109">
        <v>9.625</v>
      </c>
      <c r="D2555" s="1109">
        <v>8.6809999999999992</v>
      </c>
      <c r="E2555" s="1109">
        <v>47</v>
      </c>
      <c r="F2555" s="1109">
        <v>0</v>
      </c>
      <c r="G2555" s="1110" t="s">
        <v>10739</v>
      </c>
      <c r="H2555" s="1110" t="s">
        <v>4654</v>
      </c>
      <c r="I2555" s="1110" t="s">
        <v>10847</v>
      </c>
      <c r="J2555" s="1109">
        <v>0</v>
      </c>
      <c r="K2555" s="1109">
        <v>0</v>
      </c>
      <c r="L2555" s="1109">
        <v>0</v>
      </c>
      <c r="M2555" s="1109">
        <v>0</v>
      </c>
      <c r="N2555" s="1109">
        <v>0</v>
      </c>
      <c r="O2555" s="1109">
        <v>0</v>
      </c>
      <c r="P2555" s="1109">
        <v>0</v>
      </c>
      <c r="Q2555" s="1109">
        <v>0</v>
      </c>
    </row>
    <row r="2556" spans="1:17">
      <c r="A2556" s="1109">
        <v>18097</v>
      </c>
      <c r="B2556" s="1110" t="s">
        <v>0</v>
      </c>
      <c r="C2556" s="1109">
        <v>9.625</v>
      </c>
      <c r="D2556" s="1109">
        <v>8.6809999999999992</v>
      </c>
      <c r="E2556" s="1109">
        <v>47</v>
      </c>
      <c r="F2556" s="1109">
        <v>0</v>
      </c>
      <c r="G2556" s="1110" t="s">
        <v>10739</v>
      </c>
      <c r="H2556" s="1110" t="s">
        <v>4654</v>
      </c>
      <c r="I2556" s="1110" t="s">
        <v>10841</v>
      </c>
      <c r="J2556" s="1109">
        <v>0</v>
      </c>
      <c r="K2556" s="1109">
        <v>0</v>
      </c>
      <c r="L2556" s="1109">
        <v>0</v>
      </c>
      <c r="M2556" s="1109">
        <v>0</v>
      </c>
      <c r="N2556" s="1109">
        <v>0</v>
      </c>
      <c r="O2556" s="1109">
        <v>0</v>
      </c>
      <c r="P2556" s="1109">
        <v>0</v>
      </c>
      <c r="Q2556" s="1109">
        <v>0</v>
      </c>
    </row>
    <row r="2557" spans="1:17">
      <c r="A2557" s="1109">
        <v>18098</v>
      </c>
      <c r="B2557" s="1110" t="s">
        <v>0</v>
      </c>
      <c r="C2557" s="1109">
        <v>9.625</v>
      </c>
      <c r="D2557" s="1109">
        <v>8.6809999999999992</v>
      </c>
      <c r="E2557" s="1109">
        <v>47</v>
      </c>
      <c r="F2557" s="1109">
        <v>0</v>
      </c>
      <c r="G2557" s="1110" t="s">
        <v>10739</v>
      </c>
      <c r="H2557" s="1110" t="s">
        <v>4654</v>
      </c>
      <c r="I2557" s="1110" t="s">
        <v>10760</v>
      </c>
      <c r="J2557" s="1109">
        <v>0</v>
      </c>
      <c r="K2557" s="1109">
        <v>0</v>
      </c>
      <c r="L2557" s="1109">
        <v>0</v>
      </c>
      <c r="M2557" s="1109">
        <v>0</v>
      </c>
      <c r="N2557" s="1109">
        <v>0</v>
      </c>
      <c r="O2557" s="1109">
        <v>0</v>
      </c>
      <c r="P2557" s="1109">
        <v>0</v>
      </c>
      <c r="Q2557" s="1109">
        <v>0</v>
      </c>
    </row>
    <row r="2558" spans="1:17">
      <c r="A2558" s="1109">
        <v>18099</v>
      </c>
      <c r="B2558" s="1110" t="s">
        <v>0</v>
      </c>
      <c r="C2558" s="1109">
        <v>9.625</v>
      </c>
      <c r="D2558" s="1109">
        <v>8.6809999999999992</v>
      </c>
      <c r="E2558" s="1109">
        <v>47</v>
      </c>
      <c r="F2558" s="1109">
        <v>0</v>
      </c>
      <c r="G2558" s="1110" t="s">
        <v>10739</v>
      </c>
      <c r="H2558" s="1110" t="s">
        <v>4654</v>
      </c>
      <c r="I2558" s="1110" t="s">
        <v>10736</v>
      </c>
      <c r="J2558" s="1109">
        <v>0</v>
      </c>
      <c r="K2558" s="1109">
        <v>0</v>
      </c>
      <c r="L2558" s="1109">
        <v>0</v>
      </c>
      <c r="M2558" s="1109">
        <v>0</v>
      </c>
      <c r="N2558" s="1109">
        <v>0</v>
      </c>
      <c r="O2558" s="1109">
        <v>0</v>
      </c>
      <c r="P2558" s="1109">
        <v>0</v>
      </c>
      <c r="Q2558" s="1109">
        <v>0</v>
      </c>
    </row>
    <row r="2559" spans="1:17">
      <c r="A2559" s="1109">
        <v>18100</v>
      </c>
      <c r="B2559" s="1110" t="s">
        <v>0</v>
      </c>
      <c r="C2559" s="1109">
        <v>9.625</v>
      </c>
      <c r="D2559" s="1109">
        <v>8.6809999999999992</v>
      </c>
      <c r="E2559" s="1109">
        <v>47</v>
      </c>
      <c r="F2559" s="1109">
        <v>0</v>
      </c>
      <c r="G2559" s="1110" t="s">
        <v>10739</v>
      </c>
      <c r="H2559" s="1110" t="s">
        <v>4654</v>
      </c>
      <c r="I2559" s="1110" t="s">
        <v>10850</v>
      </c>
      <c r="J2559" s="1109">
        <v>0</v>
      </c>
      <c r="K2559" s="1109">
        <v>0</v>
      </c>
      <c r="L2559" s="1109">
        <v>0</v>
      </c>
      <c r="M2559" s="1109">
        <v>0</v>
      </c>
      <c r="N2559" s="1109">
        <v>0</v>
      </c>
      <c r="O2559" s="1109">
        <v>0</v>
      </c>
      <c r="P2559" s="1109">
        <v>0</v>
      </c>
      <c r="Q2559" s="1109">
        <v>0</v>
      </c>
    </row>
    <row r="2560" spans="1:17">
      <c r="A2560" s="1109">
        <v>18101</v>
      </c>
      <c r="B2560" s="1110" t="s">
        <v>0</v>
      </c>
      <c r="C2560" s="1109">
        <v>9.625</v>
      </c>
      <c r="D2560" s="1109">
        <v>8.6809999999999992</v>
      </c>
      <c r="E2560" s="1109">
        <v>47</v>
      </c>
      <c r="F2560" s="1109">
        <v>0</v>
      </c>
      <c r="G2560" s="1110" t="s">
        <v>10739</v>
      </c>
      <c r="H2560" s="1110" t="s">
        <v>4654</v>
      </c>
      <c r="I2560" s="1110" t="s">
        <v>10832</v>
      </c>
      <c r="J2560" s="1109">
        <v>0</v>
      </c>
      <c r="K2560" s="1109">
        <v>0</v>
      </c>
      <c r="L2560" s="1109">
        <v>0</v>
      </c>
      <c r="M2560" s="1109">
        <v>0</v>
      </c>
      <c r="N2560" s="1109">
        <v>0</v>
      </c>
      <c r="O2560" s="1109">
        <v>0</v>
      </c>
      <c r="P2560" s="1109">
        <v>0</v>
      </c>
      <c r="Q2560" s="1109">
        <v>0</v>
      </c>
    </row>
    <row r="2561" spans="1:17">
      <c r="A2561" s="1109">
        <v>18102</v>
      </c>
      <c r="B2561" s="1110" t="s">
        <v>0</v>
      </c>
      <c r="C2561" s="1109">
        <v>9.625</v>
      </c>
      <c r="D2561" s="1109">
        <v>8.6809999999999992</v>
      </c>
      <c r="E2561" s="1109">
        <v>47</v>
      </c>
      <c r="F2561" s="1109">
        <v>0</v>
      </c>
      <c r="G2561" s="1110" t="s">
        <v>10739</v>
      </c>
      <c r="H2561" s="1110" t="s">
        <v>4654</v>
      </c>
      <c r="I2561" s="1110" t="s">
        <v>10839</v>
      </c>
      <c r="J2561" s="1109">
        <v>0</v>
      </c>
      <c r="K2561" s="1109">
        <v>0</v>
      </c>
      <c r="L2561" s="1109">
        <v>0</v>
      </c>
      <c r="M2561" s="1109">
        <v>0</v>
      </c>
      <c r="N2561" s="1109">
        <v>0</v>
      </c>
      <c r="O2561" s="1109">
        <v>0</v>
      </c>
      <c r="P2561" s="1109">
        <v>0</v>
      </c>
      <c r="Q2561" s="1109">
        <v>0</v>
      </c>
    </row>
    <row r="2562" spans="1:17">
      <c r="A2562" s="1109">
        <v>18103</v>
      </c>
      <c r="B2562" s="1110" t="s">
        <v>0</v>
      </c>
      <c r="C2562" s="1109">
        <v>9.625</v>
      </c>
      <c r="D2562" s="1109">
        <v>8.6809999999999992</v>
      </c>
      <c r="E2562" s="1109">
        <v>47</v>
      </c>
      <c r="F2562" s="1109">
        <v>0</v>
      </c>
      <c r="G2562" s="1110" t="s">
        <v>10844</v>
      </c>
      <c r="H2562" s="1110" t="s">
        <v>4654</v>
      </c>
      <c r="I2562" s="1110" t="s">
        <v>10847</v>
      </c>
      <c r="J2562" s="1109">
        <v>0</v>
      </c>
      <c r="K2562" s="1109">
        <v>0</v>
      </c>
      <c r="L2562" s="1109">
        <v>0</v>
      </c>
      <c r="M2562" s="1109">
        <v>0</v>
      </c>
      <c r="N2562" s="1109">
        <v>0</v>
      </c>
      <c r="O2562" s="1109">
        <v>0</v>
      </c>
      <c r="P2562" s="1109">
        <v>0</v>
      </c>
      <c r="Q2562" s="1109">
        <v>0</v>
      </c>
    </row>
    <row r="2563" spans="1:17">
      <c r="A2563" s="1109">
        <v>18104</v>
      </c>
      <c r="B2563" s="1110" t="s">
        <v>0</v>
      </c>
      <c r="C2563" s="1109">
        <v>9.625</v>
      </c>
      <c r="D2563" s="1109">
        <v>8.6809999999999992</v>
      </c>
      <c r="E2563" s="1109">
        <v>47</v>
      </c>
      <c r="F2563" s="1109">
        <v>0</v>
      </c>
      <c r="G2563" s="1110" t="s">
        <v>10844</v>
      </c>
      <c r="H2563" s="1110" t="s">
        <v>4654</v>
      </c>
      <c r="I2563" s="1110" t="s">
        <v>10848</v>
      </c>
      <c r="J2563" s="1109">
        <v>0</v>
      </c>
      <c r="K2563" s="1109">
        <v>0</v>
      </c>
      <c r="L2563" s="1109">
        <v>0</v>
      </c>
      <c r="M2563" s="1109">
        <v>0</v>
      </c>
      <c r="N2563" s="1109">
        <v>0</v>
      </c>
      <c r="O2563" s="1109">
        <v>0</v>
      </c>
      <c r="P2563" s="1109">
        <v>0</v>
      </c>
      <c r="Q2563" s="1109">
        <v>0</v>
      </c>
    </row>
    <row r="2564" spans="1:17">
      <c r="A2564" s="1109">
        <v>18105</v>
      </c>
      <c r="B2564" s="1110" t="s">
        <v>0</v>
      </c>
      <c r="C2564" s="1109">
        <v>9.625</v>
      </c>
      <c r="D2564" s="1109">
        <v>8.6809999999999992</v>
      </c>
      <c r="E2564" s="1109">
        <v>47</v>
      </c>
      <c r="F2564" s="1109">
        <v>0</v>
      </c>
      <c r="G2564" s="1110" t="s">
        <v>10844</v>
      </c>
      <c r="H2564" s="1110" t="s">
        <v>4654</v>
      </c>
      <c r="I2564" s="1110" t="s">
        <v>10849</v>
      </c>
      <c r="J2564" s="1109">
        <v>0</v>
      </c>
      <c r="K2564" s="1109">
        <v>0</v>
      </c>
      <c r="L2564" s="1109">
        <v>0</v>
      </c>
      <c r="M2564" s="1109">
        <v>0</v>
      </c>
      <c r="N2564" s="1109">
        <v>0</v>
      </c>
      <c r="O2564" s="1109">
        <v>0</v>
      </c>
      <c r="P2564" s="1109">
        <v>0</v>
      </c>
      <c r="Q2564" s="1109">
        <v>0</v>
      </c>
    </row>
    <row r="2565" spans="1:17">
      <c r="A2565" s="1109">
        <v>18106</v>
      </c>
      <c r="B2565" s="1110" t="s">
        <v>0</v>
      </c>
      <c r="C2565" s="1109">
        <v>9.625</v>
      </c>
      <c r="D2565" s="1109">
        <v>8.6809999999999992</v>
      </c>
      <c r="E2565" s="1109">
        <v>47</v>
      </c>
      <c r="F2565" s="1109">
        <v>0</v>
      </c>
      <c r="G2565" s="1110" t="s">
        <v>10844</v>
      </c>
      <c r="H2565" s="1110" t="s">
        <v>4654</v>
      </c>
      <c r="I2565" s="1110" t="s">
        <v>10760</v>
      </c>
      <c r="J2565" s="1109">
        <v>0</v>
      </c>
      <c r="K2565" s="1109">
        <v>0</v>
      </c>
      <c r="L2565" s="1109">
        <v>0</v>
      </c>
      <c r="M2565" s="1109">
        <v>0</v>
      </c>
      <c r="N2565" s="1109">
        <v>0</v>
      </c>
      <c r="O2565" s="1109">
        <v>0</v>
      </c>
      <c r="P2565" s="1109">
        <v>0</v>
      </c>
      <c r="Q2565" s="1109">
        <v>0</v>
      </c>
    </row>
    <row r="2566" spans="1:17">
      <c r="A2566" s="1109">
        <v>18107</v>
      </c>
      <c r="B2566" s="1110" t="s">
        <v>0</v>
      </c>
      <c r="C2566" s="1109">
        <v>9.625</v>
      </c>
      <c r="D2566" s="1109">
        <v>8.6809999999999992</v>
      </c>
      <c r="E2566" s="1109">
        <v>47</v>
      </c>
      <c r="F2566" s="1109">
        <v>0</v>
      </c>
      <c r="G2566" s="1110" t="s">
        <v>10844</v>
      </c>
      <c r="H2566" s="1110" t="s">
        <v>4654</v>
      </c>
      <c r="I2566" s="1110" t="s">
        <v>10736</v>
      </c>
      <c r="J2566" s="1109">
        <v>0</v>
      </c>
      <c r="K2566" s="1109">
        <v>0</v>
      </c>
      <c r="L2566" s="1109">
        <v>0</v>
      </c>
      <c r="M2566" s="1109">
        <v>0</v>
      </c>
      <c r="N2566" s="1109">
        <v>0</v>
      </c>
      <c r="O2566" s="1109">
        <v>0</v>
      </c>
      <c r="P2566" s="1109">
        <v>0</v>
      </c>
      <c r="Q2566" s="1109">
        <v>0</v>
      </c>
    </row>
    <row r="2567" spans="1:17">
      <c r="A2567" s="1109">
        <v>18108</v>
      </c>
      <c r="B2567" s="1110" t="s">
        <v>0</v>
      </c>
      <c r="C2567" s="1109">
        <v>9.625</v>
      </c>
      <c r="D2567" s="1109">
        <v>8.6809999999999992</v>
      </c>
      <c r="E2567" s="1109">
        <v>47</v>
      </c>
      <c r="F2567" s="1109">
        <v>0</v>
      </c>
      <c r="G2567" s="1110" t="s">
        <v>10844</v>
      </c>
      <c r="H2567" s="1110" t="s">
        <v>4654</v>
      </c>
      <c r="I2567" s="1110" t="s">
        <v>10850</v>
      </c>
      <c r="J2567" s="1109">
        <v>0</v>
      </c>
      <c r="K2567" s="1109">
        <v>0</v>
      </c>
      <c r="L2567" s="1109">
        <v>0</v>
      </c>
      <c r="M2567" s="1109">
        <v>0</v>
      </c>
      <c r="N2567" s="1109">
        <v>0</v>
      </c>
      <c r="O2567" s="1109">
        <v>0</v>
      </c>
      <c r="P2567" s="1109">
        <v>0</v>
      </c>
      <c r="Q2567" s="1109">
        <v>0</v>
      </c>
    </row>
    <row r="2568" spans="1:17">
      <c r="A2568" s="1109">
        <v>18109</v>
      </c>
      <c r="B2568" s="1110" t="s">
        <v>0</v>
      </c>
      <c r="C2568" s="1109">
        <v>9.625</v>
      </c>
      <c r="D2568" s="1109">
        <v>8.7550000000000008</v>
      </c>
      <c r="E2568" s="1109">
        <v>43.5</v>
      </c>
      <c r="F2568" s="1109">
        <v>0</v>
      </c>
      <c r="G2568" s="1110" t="s">
        <v>10842</v>
      </c>
      <c r="H2568" s="1110" t="s">
        <v>4654</v>
      </c>
      <c r="I2568" s="1110" t="s">
        <v>10846</v>
      </c>
      <c r="J2568" s="1109">
        <v>0</v>
      </c>
      <c r="K2568" s="1109">
        <v>0</v>
      </c>
      <c r="L2568" s="1109">
        <v>0</v>
      </c>
      <c r="M2568" s="1109">
        <v>0</v>
      </c>
      <c r="N2568" s="1109">
        <v>0</v>
      </c>
      <c r="O2568" s="1109">
        <v>0</v>
      </c>
      <c r="P2568" s="1109">
        <v>0</v>
      </c>
      <c r="Q2568" s="1109">
        <v>0</v>
      </c>
    </row>
    <row r="2569" spans="1:17">
      <c r="A2569" s="1109">
        <v>18110</v>
      </c>
      <c r="B2569" s="1110" t="s">
        <v>0</v>
      </c>
      <c r="C2569" s="1109">
        <v>9.625</v>
      </c>
      <c r="D2569" s="1109">
        <v>8.7550000000000008</v>
      </c>
      <c r="E2569" s="1109">
        <v>43.5</v>
      </c>
      <c r="F2569" s="1109">
        <v>0</v>
      </c>
      <c r="G2569" s="1110" t="s">
        <v>10842</v>
      </c>
      <c r="H2569" s="1110" t="s">
        <v>4654</v>
      </c>
      <c r="I2569" s="1110" t="s">
        <v>10847</v>
      </c>
      <c r="J2569" s="1109">
        <v>0</v>
      </c>
      <c r="K2569" s="1109">
        <v>0</v>
      </c>
      <c r="L2569" s="1109">
        <v>0</v>
      </c>
      <c r="M2569" s="1109">
        <v>0</v>
      </c>
      <c r="N2569" s="1109">
        <v>0</v>
      </c>
      <c r="O2569" s="1109">
        <v>0</v>
      </c>
      <c r="P2569" s="1109">
        <v>0</v>
      </c>
      <c r="Q2569" s="1109">
        <v>0</v>
      </c>
    </row>
    <row r="2570" spans="1:17">
      <c r="A2570" s="1109">
        <v>18111</v>
      </c>
      <c r="B2570" s="1110" t="s">
        <v>0</v>
      </c>
      <c r="C2570" s="1109">
        <v>9.625</v>
      </c>
      <c r="D2570" s="1109">
        <v>8.7550000000000008</v>
      </c>
      <c r="E2570" s="1109">
        <v>43.5</v>
      </c>
      <c r="F2570" s="1109">
        <v>0</v>
      </c>
      <c r="G2570" s="1110" t="s">
        <v>10842</v>
      </c>
      <c r="H2570" s="1110" t="s">
        <v>4654</v>
      </c>
      <c r="I2570" s="1110" t="s">
        <v>10841</v>
      </c>
      <c r="J2570" s="1109">
        <v>0</v>
      </c>
      <c r="K2570" s="1109">
        <v>0</v>
      </c>
      <c r="L2570" s="1109">
        <v>0</v>
      </c>
      <c r="M2570" s="1109">
        <v>0</v>
      </c>
      <c r="N2570" s="1109">
        <v>0</v>
      </c>
      <c r="O2570" s="1109">
        <v>0</v>
      </c>
      <c r="P2570" s="1109">
        <v>0</v>
      </c>
      <c r="Q2570" s="1109">
        <v>0</v>
      </c>
    </row>
    <row r="2571" spans="1:17">
      <c r="A2571" s="1109">
        <v>18112</v>
      </c>
      <c r="B2571" s="1110" t="s">
        <v>0</v>
      </c>
      <c r="C2571" s="1109">
        <v>9.625</v>
      </c>
      <c r="D2571" s="1109">
        <v>8.7550000000000008</v>
      </c>
      <c r="E2571" s="1109">
        <v>43.5</v>
      </c>
      <c r="F2571" s="1109">
        <v>0</v>
      </c>
      <c r="G2571" s="1110" t="s">
        <v>10842</v>
      </c>
      <c r="H2571" s="1110" t="s">
        <v>4654</v>
      </c>
      <c r="I2571" s="1110" t="s">
        <v>10760</v>
      </c>
      <c r="J2571" s="1109">
        <v>0</v>
      </c>
      <c r="K2571" s="1109">
        <v>0</v>
      </c>
      <c r="L2571" s="1109">
        <v>0</v>
      </c>
      <c r="M2571" s="1109">
        <v>0</v>
      </c>
      <c r="N2571" s="1109">
        <v>0</v>
      </c>
      <c r="O2571" s="1109">
        <v>0</v>
      </c>
      <c r="P2571" s="1109">
        <v>0</v>
      </c>
      <c r="Q2571" s="1109">
        <v>0</v>
      </c>
    </row>
    <row r="2572" spans="1:17">
      <c r="A2572" s="1109">
        <v>18113</v>
      </c>
      <c r="B2572" s="1110" t="s">
        <v>0</v>
      </c>
      <c r="C2572" s="1109">
        <v>9.625</v>
      </c>
      <c r="D2572" s="1109">
        <v>8.7550000000000008</v>
      </c>
      <c r="E2572" s="1109">
        <v>43.5</v>
      </c>
      <c r="F2572" s="1109">
        <v>0</v>
      </c>
      <c r="G2572" s="1110" t="s">
        <v>10842</v>
      </c>
      <c r="H2572" s="1110" t="s">
        <v>4654</v>
      </c>
      <c r="I2572" s="1110" t="s">
        <v>10736</v>
      </c>
      <c r="J2572" s="1109">
        <v>0</v>
      </c>
      <c r="K2572" s="1109">
        <v>0</v>
      </c>
      <c r="L2572" s="1109">
        <v>0</v>
      </c>
      <c r="M2572" s="1109">
        <v>0</v>
      </c>
      <c r="N2572" s="1109">
        <v>0</v>
      </c>
      <c r="O2572" s="1109">
        <v>0</v>
      </c>
      <c r="P2572" s="1109">
        <v>0</v>
      </c>
      <c r="Q2572" s="1109">
        <v>0</v>
      </c>
    </row>
    <row r="2573" spans="1:17">
      <c r="A2573" s="1109">
        <v>18114</v>
      </c>
      <c r="B2573" s="1110" t="s">
        <v>0</v>
      </c>
      <c r="C2573" s="1109">
        <v>9.625</v>
      </c>
      <c r="D2573" s="1109">
        <v>8.7550000000000008</v>
      </c>
      <c r="E2573" s="1109">
        <v>43.5</v>
      </c>
      <c r="F2573" s="1109">
        <v>0</v>
      </c>
      <c r="G2573" s="1110" t="s">
        <v>10842</v>
      </c>
      <c r="H2573" s="1110" t="s">
        <v>4654</v>
      </c>
      <c r="I2573" s="1110" t="s">
        <v>10850</v>
      </c>
      <c r="J2573" s="1109">
        <v>0</v>
      </c>
      <c r="K2573" s="1109">
        <v>0</v>
      </c>
      <c r="L2573" s="1109">
        <v>0</v>
      </c>
      <c r="M2573" s="1109">
        <v>0</v>
      </c>
      <c r="N2573" s="1109">
        <v>0</v>
      </c>
      <c r="O2573" s="1109">
        <v>0</v>
      </c>
      <c r="P2573" s="1109">
        <v>0</v>
      </c>
      <c r="Q2573" s="1109">
        <v>0</v>
      </c>
    </row>
    <row r="2574" spans="1:17">
      <c r="A2574" s="1109">
        <v>18115</v>
      </c>
      <c r="B2574" s="1110" t="s">
        <v>0</v>
      </c>
      <c r="C2574" s="1109">
        <v>9.625</v>
      </c>
      <c r="D2574" s="1109">
        <v>8.7550000000000008</v>
      </c>
      <c r="E2574" s="1109">
        <v>43.5</v>
      </c>
      <c r="F2574" s="1109">
        <v>0</v>
      </c>
      <c r="G2574" s="1110" t="s">
        <v>10842</v>
      </c>
      <c r="H2574" s="1110" t="s">
        <v>4654</v>
      </c>
      <c r="I2574" s="1110" t="s">
        <v>10832</v>
      </c>
      <c r="J2574" s="1109">
        <v>0</v>
      </c>
      <c r="K2574" s="1109">
        <v>0</v>
      </c>
      <c r="L2574" s="1109">
        <v>0</v>
      </c>
      <c r="M2574" s="1109">
        <v>0</v>
      </c>
      <c r="N2574" s="1109">
        <v>0</v>
      </c>
      <c r="O2574" s="1109">
        <v>0</v>
      </c>
      <c r="P2574" s="1109">
        <v>0</v>
      </c>
      <c r="Q2574" s="1109">
        <v>0</v>
      </c>
    </row>
    <row r="2575" spans="1:17">
      <c r="A2575" s="1109">
        <v>18116</v>
      </c>
      <c r="B2575" s="1110" t="s">
        <v>0</v>
      </c>
      <c r="C2575" s="1109">
        <v>9.625</v>
      </c>
      <c r="D2575" s="1109">
        <v>8.7550000000000008</v>
      </c>
      <c r="E2575" s="1109">
        <v>43.5</v>
      </c>
      <c r="F2575" s="1109">
        <v>0</v>
      </c>
      <c r="G2575" s="1110" t="s">
        <v>10842</v>
      </c>
      <c r="H2575" s="1110" t="s">
        <v>4654</v>
      </c>
      <c r="I2575" s="1110" t="s">
        <v>10839</v>
      </c>
      <c r="J2575" s="1109">
        <v>0</v>
      </c>
      <c r="K2575" s="1109">
        <v>0</v>
      </c>
      <c r="L2575" s="1109">
        <v>0</v>
      </c>
      <c r="M2575" s="1109">
        <v>0</v>
      </c>
      <c r="N2575" s="1109">
        <v>0</v>
      </c>
      <c r="O2575" s="1109">
        <v>0</v>
      </c>
      <c r="P2575" s="1109">
        <v>0</v>
      </c>
      <c r="Q2575" s="1109">
        <v>0</v>
      </c>
    </row>
    <row r="2576" spans="1:17">
      <c r="A2576" s="1109">
        <v>18117</v>
      </c>
      <c r="B2576" s="1110" t="s">
        <v>0</v>
      </c>
      <c r="C2576" s="1109">
        <v>9.625</v>
      </c>
      <c r="D2576" s="1109">
        <v>8.7550000000000008</v>
      </c>
      <c r="E2576" s="1109">
        <v>43.5</v>
      </c>
      <c r="F2576" s="1109">
        <v>0</v>
      </c>
      <c r="G2576" s="1110" t="s">
        <v>10843</v>
      </c>
      <c r="H2576" s="1110" t="s">
        <v>4654</v>
      </c>
      <c r="I2576" s="1110" t="s">
        <v>10846</v>
      </c>
      <c r="J2576" s="1109">
        <v>0</v>
      </c>
      <c r="K2576" s="1109">
        <v>0</v>
      </c>
      <c r="L2576" s="1109">
        <v>0</v>
      </c>
      <c r="M2576" s="1109">
        <v>0</v>
      </c>
      <c r="N2576" s="1109">
        <v>0</v>
      </c>
      <c r="O2576" s="1109">
        <v>0</v>
      </c>
      <c r="P2576" s="1109">
        <v>0</v>
      </c>
      <c r="Q2576" s="1109">
        <v>0</v>
      </c>
    </row>
    <row r="2577" spans="1:17">
      <c r="A2577" s="1109">
        <v>18118</v>
      </c>
      <c r="B2577" s="1110" t="s">
        <v>0</v>
      </c>
      <c r="C2577" s="1109">
        <v>9.625</v>
      </c>
      <c r="D2577" s="1109">
        <v>8.7550000000000008</v>
      </c>
      <c r="E2577" s="1109">
        <v>43.5</v>
      </c>
      <c r="F2577" s="1109">
        <v>0</v>
      </c>
      <c r="G2577" s="1110" t="s">
        <v>10843</v>
      </c>
      <c r="H2577" s="1110" t="s">
        <v>4654</v>
      </c>
      <c r="I2577" s="1110" t="s">
        <v>10847</v>
      </c>
      <c r="J2577" s="1109">
        <v>0</v>
      </c>
      <c r="K2577" s="1109">
        <v>0</v>
      </c>
      <c r="L2577" s="1109">
        <v>0</v>
      </c>
      <c r="M2577" s="1109">
        <v>0</v>
      </c>
      <c r="N2577" s="1109">
        <v>0</v>
      </c>
      <c r="O2577" s="1109">
        <v>0</v>
      </c>
      <c r="P2577" s="1109">
        <v>0</v>
      </c>
      <c r="Q2577" s="1109">
        <v>0</v>
      </c>
    </row>
    <row r="2578" spans="1:17">
      <c r="A2578" s="1109">
        <v>18119</v>
      </c>
      <c r="B2578" s="1110" t="s">
        <v>0</v>
      </c>
      <c r="C2578" s="1109">
        <v>9.625</v>
      </c>
      <c r="D2578" s="1109">
        <v>8.7550000000000008</v>
      </c>
      <c r="E2578" s="1109">
        <v>43.5</v>
      </c>
      <c r="F2578" s="1109">
        <v>0</v>
      </c>
      <c r="G2578" s="1110" t="s">
        <v>10843</v>
      </c>
      <c r="H2578" s="1110" t="s">
        <v>4654</v>
      </c>
      <c r="I2578" s="1110" t="s">
        <v>10848</v>
      </c>
      <c r="J2578" s="1109">
        <v>0</v>
      </c>
      <c r="K2578" s="1109">
        <v>0</v>
      </c>
      <c r="L2578" s="1109">
        <v>0</v>
      </c>
      <c r="M2578" s="1109">
        <v>0</v>
      </c>
      <c r="N2578" s="1109">
        <v>0</v>
      </c>
      <c r="O2578" s="1109">
        <v>0</v>
      </c>
      <c r="P2578" s="1109">
        <v>0</v>
      </c>
      <c r="Q2578" s="1109">
        <v>0</v>
      </c>
    </row>
    <row r="2579" spans="1:17">
      <c r="A2579" s="1109">
        <v>18120</v>
      </c>
      <c r="B2579" s="1110" t="s">
        <v>0</v>
      </c>
      <c r="C2579" s="1109">
        <v>9.625</v>
      </c>
      <c r="D2579" s="1109">
        <v>8.7550000000000008</v>
      </c>
      <c r="E2579" s="1109">
        <v>43.5</v>
      </c>
      <c r="F2579" s="1109">
        <v>0</v>
      </c>
      <c r="G2579" s="1110" t="s">
        <v>10843</v>
      </c>
      <c r="H2579" s="1110" t="s">
        <v>4654</v>
      </c>
      <c r="I2579" s="1110" t="s">
        <v>10841</v>
      </c>
      <c r="J2579" s="1109">
        <v>0</v>
      </c>
      <c r="K2579" s="1109">
        <v>0</v>
      </c>
      <c r="L2579" s="1109">
        <v>0</v>
      </c>
      <c r="M2579" s="1109">
        <v>0</v>
      </c>
      <c r="N2579" s="1109">
        <v>0</v>
      </c>
      <c r="O2579" s="1109">
        <v>0</v>
      </c>
      <c r="P2579" s="1109">
        <v>0</v>
      </c>
      <c r="Q2579" s="1109">
        <v>0</v>
      </c>
    </row>
    <row r="2580" spans="1:17">
      <c r="A2580" s="1109">
        <v>18121</v>
      </c>
      <c r="B2580" s="1110" t="s">
        <v>0</v>
      </c>
      <c r="C2580" s="1109">
        <v>9.625</v>
      </c>
      <c r="D2580" s="1109">
        <v>8.7550000000000008</v>
      </c>
      <c r="E2580" s="1109">
        <v>43.5</v>
      </c>
      <c r="F2580" s="1109">
        <v>0</v>
      </c>
      <c r="G2580" s="1110" t="s">
        <v>10843</v>
      </c>
      <c r="H2580" s="1110" t="s">
        <v>4654</v>
      </c>
      <c r="I2580" s="1110" t="s">
        <v>10849</v>
      </c>
      <c r="J2580" s="1109">
        <v>0</v>
      </c>
      <c r="K2580" s="1109">
        <v>0</v>
      </c>
      <c r="L2580" s="1109">
        <v>0</v>
      </c>
      <c r="M2580" s="1109">
        <v>0</v>
      </c>
      <c r="N2580" s="1109">
        <v>0</v>
      </c>
      <c r="O2580" s="1109">
        <v>0</v>
      </c>
      <c r="P2580" s="1109">
        <v>0</v>
      </c>
      <c r="Q2580" s="1109">
        <v>0</v>
      </c>
    </row>
    <row r="2581" spans="1:17">
      <c r="A2581" s="1109">
        <v>18122</v>
      </c>
      <c r="B2581" s="1110" t="s">
        <v>0</v>
      </c>
      <c r="C2581" s="1109">
        <v>9.625</v>
      </c>
      <c r="D2581" s="1109">
        <v>8.7550000000000008</v>
      </c>
      <c r="E2581" s="1109">
        <v>43.5</v>
      </c>
      <c r="F2581" s="1109">
        <v>0</v>
      </c>
      <c r="G2581" s="1110" t="s">
        <v>10843</v>
      </c>
      <c r="H2581" s="1110" t="s">
        <v>4654</v>
      </c>
      <c r="I2581" s="1110" t="s">
        <v>10760</v>
      </c>
      <c r="J2581" s="1109">
        <v>0</v>
      </c>
      <c r="K2581" s="1109">
        <v>0</v>
      </c>
      <c r="L2581" s="1109">
        <v>0</v>
      </c>
      <c r="M2581" s="1109">
        <v>0</v>
      </c>
      <c r="N2581" s="1109">
        <v>0</v>
      </c>
      <c r="O2581" s="1109">
        <v>0</v>
      </c>
      <c r="P2581" s="1109">
        <v>0</v>
      </c>
      <c r="Q2581" s="1109">
        <v>0</v>
      </c>
    </row>
    <row r="2582" spans="1:17">
      <c r="A2582" s="1109">
        <v>18123</v>
      </c>
      <c r="B2582" s="1110" t="s">
        <v>0</v>
      </c>
      <c r="C2582" s="1109">
        <v>9.625</v>
      </c>
      <c r="D2582" s="1109">
        <v>8.7550000000000008</v>
      </c>
      <c r="E2582" s="1109">
        <v>43.5</v>
      </c>
      <c r="F2582" s="1109">
        <v>0</v>
      </c>
      <c r="G2582" s="1110" t="s">
        <v>10843</v>
      </c>
      <c r="H2582" s="1110" t="s">
        <v>4654</v>
      </c>
      <c r="I2582" s="1110" t="s">
        <v>10736</v>
      </c>
      <c r="J2582" s="1109">
        <v>0</v>
      </c>
      <c r="K2582" s="1109">
        <v>0</v>
      </c>
      <c r="L2582" s="1109">
        <v>0</v>
      </c>
      <c r="M2582" s="1109">
        <v>0</v>
      </c>
      <c r="N2582" s="1109">
        <v>0</v>
      </c>
      <c r="O2582" s="1109">
        <v>0</v>
      </c>
      <c r="P2582" s="1109">
        <v>0</v>
      </c>
      <c r="Q2582" s="1109">
        <v>0</v>
      </c>
    </row>
    <row r="2583" spans="1:17">
      <c r="A2583" s="1109">
        <v>18124</v>
      </c>
      <c r="B2583" s="1110" t="s">
        <v>0</v>
      </c>
      <c r="C2583" s="1109">
        <v>9.625</v>
      </c>
      <c r="D2583" s="1109">
        <v>8.7550000000000008</v>
      </c>
      <c r="E2583" s="1109">
        <v>43.5</v>
      </c>
      <c r="F2583" s="1109">
        <v>0</v>
      </c>
      <c r="G2583" s="1110" t="s">
        <v>10843</v>
      </c>
      <c r="H2583" s="1110" t="s">
        <v>4654</v>
      </c>
      <c r="I2583" s="1110" t="s">
        <v>10832</v>
      </c>
      <c r="J2583" s="1109">
        <v>0</v>
      </c>
      <c r="K2583" s="1109">
        <v>0</v>
      </c>
      <c r="L2583" s="1109">
        <v>0</v>
      </c>
      <c r="M2583" s="1109">
        <v>0</v>
      </c>
      <c r="N2583" s="1109">
        <v>0</v>
      </c>
      <c r="O2583" s="1109">
        <v>0</v>
      </c>
      <c r="P2583" s="1109">
        <v>0</v>
      </c>
      <c r="Q2583" s="1109">
        <v>0</v>
      </c>
    </row>
    <row r="2584" spans="1:17">
      <c r="A2584" s="1109">
        <v>18125</v>
      </c>
      <c r="B2584" s="1110" t="s">
        <v>0</v>
      </c>
      <c r="C2584" s="1109">
        <v>9.625</v>
      </c>
      <c r="D2584" s="1109">
        <v>8.7550000000000008</v>
      </c>
      <c r="E2584" s="1109">
        <v>43.5</v>
      </c>
      <c r="F2584" s="1109">
        <v>0</v>
      </c>
      <c r="G2584" s="1110" t="s">
        <v>10843</v>
      </c>
      <c r="H2584" s="1110" t="s">
        <v>4654</v>
      </c>
      <c r="I2584" s="1110" t="s">
        <v>10839</v>
      </c>
      <c r="J2584" s="1109">
        <v>0</v>
      </c>
      <c r="K2584" s="1109">
        <v>0</v>
      </c>
      <c r="L2584" s="1109">
        <v>0</v>
      </c>
      <c r="M2584" s="1109">
        <v>0</v>
      </c>
      <c r="N2584" s="1109">
        <v>0</v>
      </c>
      <c r="O2584" s="1109">
        <v>0</v>
      </c>
      <c r="P2584" s="1109">
        <v>0</v>
      </c>
      <c r="Q2584" s="1109">
        <v>0</v>
      </c>
    </row>
    <row r="2585" spans="1:17">
      <c r="A2585" s="1109">
        <v>18126</v>
      </c>
      <c r="B2585" s="1110" t="s">
        <v>0</v>
      </c>
      <c r="C2585" s="1109">
        <v>9.625</v>
      </c>
      <c r="D2585" s="1109">
        <v>8.7550000000000008</v>
      </c>
      <c r="E2585" s="1109">
        <v>43.5</v>
      </c>
      <c r="F2585" s="1109">
        <v>0</v>
      </c>
      <c r="G2585" s="1110" t="s">
        <v>10843</v>
      </c>
      <c r="H2585" s="1110" t="s">
        <v>4654</v>
      </c>
      <c r="I2585" s="1110" t="s">
        <v>10850</v>
      </c>
      <c r="J2585" s="1109">
        <v>0</v>
      </c>
      <c r="K2585" s="1109">
        <v>0</v>
      </c>
      <c r="L2585" s="1109">
        <v>0</v>
      </c>
      <c r="M2585" s="1109">
        <v>0</v>
      </c>
      <c r="N2585" s="1109">
        <v>0</v>
      </c>
      <c r="O2585" s="1109">
        <v>0</v>
      </c>
      <c r="P2585" s="1109">
        <v>0</v>
      </c>
      <c r="Q2585" s="1109">
        <v>0</v>
      </c>
    </row>
    <row r="2586" spans="1:17">
      <c r="A2586" s="1109">
        <v>18127</v>
      </c>
      <c r="B2586" s="1110" t="s">
        <v>0</v>
      </c>
      <c r="C2586" s="1109">
        <v>9.625</v>
      </c>
      <c r="D2586" s="1109">
        <v>8.7550000000000008</v>
      </c>
      <c r="E2586" s="1109">
        <v>43.5</v>
      </c>
      <c r="F2586" s="1109">
        <v>0</v>
      </c>
      <c r="G2586" s="1110" t="s">
        <v>10741</v>
      </c>
      <c r="H2586" s="1110" t="s">
        <v>4654</v>
      </c>
      <c r="I2586" s="1110" t="s">
        <v>10846</v>
      </c>
      <c r="J2586" s="1109">
        <v>0</v>
      </c>
      <c r="K2586" s="1109">
        <v>0</v>
      </c>
      <c r="L2586" s="1109">
        <v>0</v>
      </c>
      <c r="M2586" s="1109">
        <v>0</v>
      </c>
      <c r="N2586" s="1109">
        <v>0</v>
      </c>
      <c r="O2586" s="1109">
        <v>0</v>
      </c>
      <c r="P2586" s="1109">
        <v>0</v>
      </c>
      <c r="Q2586" s="1109">
        <v>0</v>
      </c>
    </row>
    <row r="2587" spans="1:17">
      <c r="A2587" s="1109">
        <v>18128</v>
      </c>
      <c r="B2587" s="1110" t="s">
        <v>0</v>
      </c>
      <c r="C2587" s="1109">
        <v>9.625</v>
      </c>
      <c r="D2587" s="1109">
        <v>8.7550000000000008</v>
      </c>
      <c r="E2587" s="1109">
        <v>43.5</v>
      </c>
      <c r="F2587" s="1109">
        <v>0</v>
      </c>
      <c r="G2587" s="1110" t="s">
        <v>10741</v>
      </c>
      <c r="H2587" s="1110" t="s">
        <v>4654</v>
      </c>
      <c r="I2587" s="1110" t="s">
        <v>10847</v>
      </c>
      <c r="J2587" s="1109">
        <v>0</v>
      </c>
      <c r="K2587" s="1109">
        <v>0</v>
      </c>
      <c r="L2587" s="1109">
        <v>0</v>
      </c>
      <c r="M2587" s="1109">
        <v>0</v>
      </c>
      <c r="N2587" s="1109">
        <v>0</v>
      </c>
      <c r="O2587" s="1109">
        <v>0</v>
      </c>
      <c r="P2587" s="1109">
        <v>0</v>
      </c>
      <c r="Q2587" s="1109">
        <v>0</v>
      </c>
    </row>
    <row r="2588" spans="1:17">
      <c r="A2588" s="1109">
        <v>18129</v>
      </c>
      <c r="B2588" s="1110" t="s">
        <v>0</v>
      </c>
      <c r="C2588" s="1109">
        <v>9.625</v>
      </c>
      <c r="D2588" s="1109">
        <v>8.7550000000000008</v>
      </c>
      <c r="E2588" s="1109">
        <v>43.5</v>
      </c>
      <c r="F2588" s="1109">
        <v>0</v>
      </c>
      <c r="G2588" s="1110" t="s">
        <v>10741</v>
      </c>
      <c r="H2588" s="1110" t="s">
        <v>4654</v>
      </c>
      <c r="I2588" s="1110" t="s">
        <v>10841</v>
      </c>
      <c r="J2588" s="1109">
        <v>0</v>
      </c>
      <c r="K2588" s="1109">
        <v>0</v>
      </c>
      <c r="L2588" s="1109">
        <v>0</v>
      </c>
      <c r="M2588" s="1109">
        <v>0</v>
      </c>
      <c r="N2588" s="1109">
        <v>0</v>
      </c>
      <c r="O2588" s="1109">
        <v>0</v>
      </c>
      <c r="P2588" s="1109">
        <v>0</v>
      </c>
      <c r="Q2588" s="1109">
        <v>0</v>
      </c>
    </row>
    <row r="2589" spans="1:17">
      <c r="A2589" s="1109">
        <v>18130</v>
      </c>
      <c r="B2589" s="1110" t="s">
        <v>0</v>
      </c>
      <c r="C2589" s="1109">
        <v>9.625</v>
      </c>
      <c r="D2589" s="1109">
        <v>8.7550000000000008</v>
      </c>
      <c r="E2589" s="1109">
        <v>43.5</v>
      </c>
      <c r="F2589" s="1109">
        <v>0</v>
      </c>
      <c r="G2589" s="1110" t="s">
        <v>10741</v>
      </c>
      <c r="H2589" s="1110" t="s">
        <v>4654</v>
      </c>
      <c r="I2589" s="1110" t="s">
        <v>10848</v>
      </c>
      <c r="J2589" s="1109">
        <v>0</v>
      </c>
      <c r="K2589" s="1109">
        <v>0</v>
      </c>
      <c r="L2589" s="1109">
        <v>0</v>
      </c>
      <c r="M2589" s="1109">
        <v>0</v>
      </c>
      <c r="N2589" s="1109">
        <v>0</v>
      </c>
      <c r="O2589" s="1109">
        <v>0</v>
      </c>
      <c r="P2589" s="1109">
        <v>0</v>
      </c>
      <c r="Q2589" s="1109">
        <v>0</v>
      </c>
    </row>
    <row r="2590" spans="1:17">
      <c r="A2590" s="1109">
        <v>18131</v>
      </c>
      <c r="B2590" s="1110" t="s">
        <v>0</v>
      </c>
      <c r="C2590" s="1109">
        <v>9.625</v>
      </c>
      <c r="D2590" s="1109">
        <v>8.7550000000000008</v>
      </c>
      <c r="E2590" s="1109">
        <v>43.5</v>
      </c>
      <c r="F2590" s="1109">
        <v>0</v>
      </c>
      <c r="G2590" s="1110" t="s">
        <v>10741</v>
      </c>
      <c r="H2590" s="1110" t="s">
        <v>4654</v>
      </c>
      <c r="I2590" s="1110" t="s">
        <v>10849</v>
      </c>
      <c r="J2590" s="1109">
        <v>0</v>
      </c>
      <c r="K2590" s="1109">
        <v>0</v>
      </c>
      <c r="L2590" s="1109">
        <v>0</v>
      </c>
      <c r="M2590" s="1109">
        <v>0</v>
      </c>
      <c r="N2590" s="1109">
        <v>0</v>
      </c>
      <c r="O2590" s="1109">
        <v>0</v>
      </c>
      <c r="P2590" s="1109">
        <v>0</v>
      </c>
      <c r="Q2590" s="1109">
        <v>0</v>
      </c>
    </row>
    <row r="2591" spans="1:17">
      <c r="A2591" s="1109">
        <v>18132</v>
      </c>
      <c r="B2591" s="1110" t="s">
        <v>0</v>
      </c>
      <c r="C2591" s="1109">
        <v>9.625</v>
      </c>
      <c r="D2591" s="1109">
        <v>8.7550000000000008</v>
      </c>
      <c r="E2591" s="1109">
        <v>43.5</v>
      </c>
      <c r="F2591" s="1109">
        <v>0</v>
      </c>
      <c r="G2591" s="1110" t="s">
        <v>10741</v>
      </c>
      <c r="H2591" s="1110" t="s">
        <v>4654</v>
      </c>
      <c r="I2591" s="1110" t="s">
        <v>10760</v>
      </c>
      <c r="J2591" s="1109">
        <v>0</v>
      </c>
      <c r="K2591" s="1109">
        <v>0</v>
      </c>
      <c r="L2591" s="1109">
        <v>0</v>
      </c>
      <c r="M2591" s="1109">
        <v>0</v>
      </c>
      <c r="N2591" s="1109">
        <v>0</v>
      </c>
      <c r="O2591" s="1109">
        <v>0</v>
      </c>
      <c r="P2591" s="1109">
        <v>0</v>
      </c>
      <c r="Q2591" s="1109">
        <v>0</v>
      </c>
    </row>
    <row r="2592" spans="1:17">
      <c r="A2592" s="1109">
        <v>18133</v>
      </c>
      <c r="B2592" s="1110" t="s">
        <v>0</v>
      </c>
      <c r="C2592" s="1109">
        <v>9.625</v>
      </c>
      <c r="D2592" s="1109">
        <v>8.7550000000000008</v>
      </c>
      <c r="E2592" s="1109">
        <v>43.5</v>
      </c>
      <c r="F2592" s="1109">
        <v>0</v>
      </c>
      <c r="G2592" s="1110" t="s">
        <v>10741</v>
      </c>
      <c r="H2592" s="1110" t="s">
        <v>4654</v>
      </c>
      <c r="I2592" s="1110" t="s">
        <v>10736</v>
      </c>
      <c r="J2592" s="1109">
        <v>0</v>
      </c>
      <c r="K2592" s="1109">
        <v>0</v>
      </c>
      <c r="L2592" s="1109">
        <v>0</v>
      </c>
      <c r="M2592" s="1109">
        <v>0</v>
      </c>
      <c r="N2592" s="1109">
        <v>0</v>
      </c>
      <c r="O2592" s="1109">
        <v>0</v>
      </c>
      <c r="P2592" s="1109">
        <v>0</v>
      </c>
      <c r="Q2592" s="1109">
        <v>0</v>
      </c>
    </row>
    <row r="2593" spans="1:17">
      <c r="A2593" s="1109">
        <v>18134</v>
      </c>
      <c r="B2593" s="1110" t="s">
        <v>0</v>
      </c>
      <c r="C2593" s="1109">
        <v>9.625</v>
      </c>
      <c r="D2593" s="1109">
        <v>8.7550000000000008</v>
      </c>
      <c r="E2593" s="1109">
        <v>43.5</v>
      </c>
      <c r="F2593" s="1109">
        <v>0</v>
      </c>
      <c r="G2593" s="1110" t="s">
        <v>10741</v>
      </c>
      <c r="H2593" s="1110" t="s">
        <v>4654</v>
      </c>
      <c r="I2593" s="1110" t="s">
        <v>10850</v>
      </c>
      <c r="J2593" s="1109">
        <v>0</v>
      </c>
      <c r="K2593" s="1109">
        <v>0</v>
      </c>
      <c r="L2593" s="1109">
        <v>0</v>
      </c>
      <c r="M2593" s="1109">
        <v>0</v>
      </c>
      <c r="N2593" s="1109">
        <v>0</v>
      </c>
      <c r="O2593" s="1109">
        <v>0</v>
      </c>
      <c r="P2593" s="1109">
        <v>0</v>
      </c>
      <c r="Q2593" s="1109">
        <v>0</v>
      </c>
    </row>
    <row r="2594" spans="1:17">
      <c r="A2594" s="1109">
        <v>18135</v>
      </c>
      <c r="B2594" s="1110" t="s">
        <v>0</v>
      </c>
      <c r="C2594" s="1109">
        <v>9.625</v>
      </c>
      <c r="D2594" s="1109">
        <v>8.7550000000000008</v>
      </c>
      <c r="E2594" s="1109">
        <v>43.5</v>
      </c>
      <c r="F2594" s="1109">
        <v>0</v>
      </c>
      <c r="G2594" s="1110" t="s">
        <v>10741</v>
      </c>
      <c r="H2594" s="1110" t="s">
        <v>4654</v>
      </c>
      <c r="I2594" s="1110" t="s">
        <v>10832</v>
      </c>
      <c r="J2594" s="1109">
        <v>0</v>
      </c>
      <c r="K2594" s="1109">
        <v>0</v>
      </c>
      <c r="L2594" s="1109">
        <v>0</v>
      </c>
      <c r="M2594" s="1109">
        <v>0</v>
      </c>
      <c r="N2594" s="1109">
        <v>0</v>
      </c>
      <c r="O2594" s="1109">
        <v>0</v>
      </c>
      <c r="P2594" s="1109">
        <v>0</v>
      </c>
      <c r="Q2594" s="1109">
        <v>0</v>
      </c>
    </row>
    <row r="2595" spans="1:17">
      <c r="A2595" s="1109">
        <v>18136</v>
      </c>
      <c r="B2595" s="1110" t="s">
        <v>0</v>
      </c>
      <c r="C2595" s="1109">
        <v>9.625</v>
      </c>
      <c r="D2595" s="1109">
        <v>8.7550000000000008</v>
      </c>
      <c r="E2595" s="1109">
        <v>43.5</v>
      </c>
      <c r="F2595" s="1109">
        <v>0</v>
      </c>
      <c r="G2595" s="1110" t="s">
        <v>10741</v>
      </c>
      <c r="H2595" s="1110" t="s">
        <v>4654</v>
      </c>
      <c r="I2595" s="1110" t="s">
        <v>10839</v>
      </c>
      <c r="J2595" s="1109">
        <v>0</v>
      </c>
      <c r="K2595" s="1109">
        <v>0</v>
      </c>
      <c r="L2595" s="1109">
        <v>0</v>
      </c>
      <c r="M2595" s="1109">
        <v>0</v>
      </c>
      <c r="N2595" s="1109">
        <v>0</v>
      </c>
      <c r="O2595" s="1109">
        <v>0</v>
      </c>
      <c r="P2595" s="1109">
        <v>0</v>
      </c>
      <c r="Q2595" s="1109">
        <v>0</v>
      </c>
    </row>
    <row r="2596" spans="1:17">
      <c r="A2596" s="1109">
        <v>18137</v>
      </c>
      <c r="B2596" s="1110" t="s">
        <v>0</v>
      </c>
      <c r="C2596" s="1109">
        <v>9.625</v>
      </c>
      <c r="D2596" s="1109">
        <v>8.7550000000000008</v>
      </c>
      <c r="E2596" s="1109">
        <v>43.5</v>
      </c>
      <c r="F2596" s="1109">
        <v>0</v>
      </c>
      <c r="G2596" s="1110" t="s">
        <v>10833</v>
      </c>
      <c r="H2596" s="1110" t="s">
        <v>4654</v>
      </c>
      <c r="I2596" s="1110" t="s">
        <v>10846</v>
      </c>
      <c r="J2596" s="1109">
        <v>0</v>
      </c>
      <c r="K2596" s="1109">
        <v>0</v>
      </c>
      <c r="L2596" s="1109">
        <v>0</v>
      </c>
      <c r="M2596" s="1109">
        <v>0</v>
      </c>
      <c r="N2596" s="1109">
        <v>0</v>
      </c>
      <c r="O2596" s="1109">
        <v>0</v>
      </c>
      <c r="P2596" s="1109">
        <v>0</v>
      </c>
      <c r="Q2596" s="1109">
        <v>0</v>
      </c>
    </row>
    <row r="2597" spans="1:17">
      <c r="A2597" s="1109">
        <v>18138</v>
      </c>
      <c r="B2597" s="1110" t="s">
        <v>0</v>
      </c>
      <c r="C2597" s="1109">
        <v>9.625</v>
      </c>
      <c r="D2597" s="1109">
        <v>8.7550000000000008</v>
      </c>
      <c r="E2597" s="1109">
        <v>43.5</v>
      </c>
      <c r="F2597" s="1109">
        <v>0</v>
      </c>
      <c r="G2597" s="1110" t="s">
        <v>10833</v>
      </c>
      <c r="H2597" s="1110" t="s">
        <v>4654</v>
      </c>
      <c r="I2597" s="1110" t="s">
        <v>10847</v>
      </c>
      <c r="J2597" s="1109">
        <v>0</v>
      </c>
      <c r="K2597" s="1109">
        <v>0</v>
      </c>
      <c r="L2597" s="1109">
        <v>0</v>
      </c>
      <c r="M2597" s="1109">
        <v>0</v>
      </c>
      <c r="N2597" s="1109">
        <v>0</v>
      </c>
      <c r="O2597" s="1109">
        <v>0</v>
      </c>
      <c r="P2597" s="1109">
        <v>0</v>
      </c>
      <c r="Q2597" s="1109">
        <v>0</v>
      </c>
    </row>
    <row r="2598" spans="1:17">
      <c r="A2598" s="1109">
        <v>18139</v>
      </c>
      <c r="B2598" s="1110" t="s">
        <v>0</v>
      </c>
      <c r="C2598" s="1109">
        <v>9.625</v>
      </c>
      <c r="D2598" s="1109">
        <v>8.7550000000000008</v>
      </c>
      <c r="E2598" s="1109">
        <v>43.5</v>
      </c>
      <c r="F2598" s="1109">
        <v>0</v>
      </c>
      <c r="G2598" s="1110" t="s">
        <v>10833</v>
      </c>
      <c r="H2598" s="1110" t="s">
        <v>4654</v>
      </c>
      <c r="I2598" s="1110" t="s">
        <v>10841</v>
      </c>
      <c r="J2598" s="1109">
        <v>0</v>
      </c>
      <c r="K2598" s="1109">
        <v>0</v>
      </c>
      <c r="L2598" s="1109">
        <v>0</v>
      </c>
      <c r="M2598" s="1109">
        <v>0</v>
      </c>
      <c r="N2598" s="1109">
        <v>0</v>
      </c>
      <c r="O2598" s="1109">
        <v>0</v>
      </c>
      <c r="P2598" s="1109">
        <v>0</v>
      </c>
      <c r="Q2598" s="1109">
        <v>0</v>
      </c>
    </row>
    <row r="2599" spans="1:17">
      <c r="A2599" s="1109">
        <v>18140</v>
      </c>
      <c r="B2599" s="1110" t="s">
        <v>0</v>
      </c>
      <c r="C2599" s="1109">
        <v>9.625</v>
      </c>
      <c r="D2599" s="1109">
        <v>8.7550000000000008</v>
      </c>
      <c r="E2599" s="1109">
        <v>43.5</v>
      </c>
      <c r="F2599" s="1109">
        <v>0</v>
      </c>
      <c r="G2599" s="1110" t="s">
        <v>10833</v>
      </c>
      <c r="H2599" s="1110" t="s">
        <v>4654</v>
      </c>
      <c r="I2599" s="1110" t="s">
        <v>10848</v>
      </c>
      <c r="J2599" s="1109">
        <v>0</v>
      </c>
      <c r="K2599" s="1109">
        <v>0</v>
      </c>
      <c r="L2599" s="1109">
        <v>0</v>
      </c>
      <c r="M2599" s="1109">
        <v>0</v>
      </c>
      <c r="N2599" s="1109">
        <v>0</v>
      </c>
      <c r="O2599" s="1109">
        <v>0</v>
      </c>
      <c r="P2599" s="1109">
        <v>0</v>
      </c>
      <c r="Q2599" s="1109">
        <v>0</v>
      </c>
    </row>
    <row r="2600" spans="1:17">
      <c r="A2600" s="1109">
        <v>18141</v>
      </c>
      <c r="B2600" s="1110" t="s">
        <v>0</v>
      </c>
      <c r="C2600" s="1109">
        <v>9.625</v>
      </c>
      <c r="D2600" s="1109">
        <v>8.7550000000000008</v>
      </c>
      <c r="E2600" s="1109">
        <v>43.5</v>
      </c>
      <c r="F2600" s="1109">
        <v>0</v>
      </c>
      <c r="G2600" s="1110" t="s">
        <v>10833</v>
      </c>
      <c r="H2600" s="1110" t="s">
        <v>4654</v>
      </c>
      <c r="I2600" s="1110" t="s">
        <v>10849</v>
      </c>
      <c r="J2600" s="1109">
        <v>0</v>
      </c>
      <c r="K2600" s="1109">
        <v>0</v>
      </c>
      <c r="L2600" s="1109">
        <v>0</v>
      </c>
      <c r="M2600" s="1109">
        <v>0</v>
      </c>
      <c r="N2600" s="1109">
        <v>0</v>
      </c>
      <c r="O2600" s="1109">
        <v>0</v>
      </c>
      <c r="P2600" s="1109">
        <v>0</v>
      </c>
      <c r="Q2600" s="1109">
        <v>0</v>
      </c>
    </row>
    <row r="2601" spans="1:17">
      <c r="A2601" s="1109">
        <v>18142</v>
      </c>
      <c r="B2601" s="1110" t="s">
        <v>0</v>
      </c>
      <c r="C2601" s="1109">
        <v>9.625</v>
      </c>
      <c r="D2601" s="1109">
        <v>8.7550000000000008</v>
      </c>
      <c r="E2601" s="1109">
        <v>43.5</v>
      </c>
      <c r="F2601" s="1109">
        <v>0</v>
      </c>
      <c r="G2601" s="1110" t="s">
        <v>10833</v>
      </c>
      <c r="H2601" s="1110" t="s">
        <v>4654</v>
      </c>
      <c r="I2601" s="1110" t="s">
        <v>10760</v>
      </c>
      <c r="J2601" s="1109">
        <v>0</v>
      </c>
      <c r="K2601" s="1109">
        <v>0</v>
      </c>
      <c r="L2601" s="1109">
        <v>0</v>
      </c>
      <c r="M2601" s="1109">
        <v>0</v>
      </c>
      <c r="N2601" s="1109">
        <v>0</v>
      </c>
      <c r="O2601" s="1109">
        <v>0</v>
      </c>
      <c r="P2601" s="1109">
        <v>0</v>
      </c>
      <c r="Q2601" s="1109">
        <v>0</v>
      </c>
    </row>
    <row r="2602" spans="1:17">
      <c r="A2602" s="1109">
        <v>18143</v>
      </c>
      <c r="B2602" s="1110" t="s">
        <v>0</v>
      </c>
      <c r="C2602" s="1109">
        <v>9.625</v>
      </c>
      <c r="D2602" s="1109">
        <v>8.7550000000000008</v>
      </c>
      <c r="E2602" s="1109">
        <v>43.5</v>
      </c>
      <c r="F2602" s="1109">
        <v>0</v>
      </c>
      <c r="G2602" s="1110" t="s">
        <v>10833</v>
      </c>
      <c r="H2602" s="1110" t="s">
        <v>4654</v>
      </c>
      <c r="I2602" s="1110" t="s">
        <v>10736</v>
      </c>
      <c r="J2602" s="1109">
        <v>0</v>
      </c>
      <c r="K2602" s="1109">
        <v>0</v>
      </c>
      <c r="L2602" s="1109">
        <v>0</v>
      </c>
      <c r="M2602" s="1109">
        <v>0</v>
      </c>
      <c r="N2602" s="1109">
        <v>0</v>
      </c>
      <c r="O2602" s="1109">
        <v>0</v>
      </c>
      <c r="P2602" s="1109">
        <v>0</v>
      </c>
      <c r="Q2602" s="1109">
        <v>0</v>
      </c>
    </row>
    <row r="2603" spans="1:17">
      <c r="A2603" s="1109">
        <v>18144</v>
      </c>
      <c r="B2603" s="1110" t="s">
        <v>0</v>
      </c>
      <c r="C2603" s="1109">
        <v>9.625</v>
      </c>
      <c r="D2603" s="1109">
        <v>8.7550000000000008</v>
      </c>
      <c r="E2603" s="1109">
        <v>43.5</v>
      </c>
      <c r="F2603" s="1109">
        <v>0</v>
      </c>
      <c r="G2603" s="1110" t="s">
        <v>10833</v>
      </c>
      <c r="H2603" s="1110" t="s">
        <v>4654</v>
      </c>
      <c r="I2603" s="1110" t="s">
        <v>10832</v>
      </c>
      <c r="J2603" s="1109">
        <v>0</v>
      </c>
      <c r="K2603" s="1109">
        <v>0</v>
      </c>
      <c r="L2603" s="1109">
        <v>0</v>
      </c>
      <c r="M2603" s="1109">
        <v>0</v>
      </c>
      <c r="N2603" s="1109">
        <v>0</v>
      </c>
      <c r="O2603" s="1109">
        <v>0</v>
      </c>
      <c r="P2603" s="1109">
        <v>0</v>
      </c>
      <c r="Q2603" s="1109">
        <v>0</v>
      </c>
    </row>
    <row r="2604" spans="1:17">
      <c r="A2604" s="1109">
        <v>18145</v>
      </c>
      <c r="B2604" s="1110" t="s">
        <v>0</v>
      </c>
      <c r="C2604" s="1109">
        <v>9.625</v>
      </c>
      <c r="D2604" s="1109">
        <v>8.7550000000000008</v>
      </c>
      <c r="E2604" s="1109">
        <v>43.5</v>
      </c>
      <c r="F2604" s="1109">
        <v>0</v>
      </c>
      <c r="G2604" s="1110" t="s">
        <v>10833</v>
      </c>
      <c r="H2604" s="1110" t="s">
        <v>4654</v>
      </c>
      <c r="I2604" s="1110" t="s">
        <v>10839</v>
      </c>
      <c r="J2604" s="1109">
        <v>0</v>
      </c>
      <c r="K2604" s="1109">
        <v>0</v>
      </c>
      <c r="L2604" s="1109">
        <v>0</v>
      </c>
      <c r="M2604" s="1109">
        <v>0</v>
      </c>
      <c r="N2604" s="1109">
        <v>0</v>
      </c>
      <c r="O2604" s="1109">
        <v>0</v>
      </c>
      <c r="P2604" s="1109">
        <v>0</v>
      </c>
      <c r="Q2604" s="1109">
        <v>0</v>
      </c>
    </row>
    <row r="2605" spans="1:17">
      <c r="A2605" s="1109">
        <v>18146</v>
      </c>
      <c r="B2605" s="1110" t="s">
        <v>0</v>
      </c>
      <c r="C2605" s="1109">
        <v>9.625</v>
      </c>
      <c r="D2605" s="1109">
        <v>8.7550000000000008</v>
      </c>
      <c r="E2605" s="1109">
        <v>43.5</v>
      </c>
      <c r="F2605" s="1109">
        <v>0</v>
      </c>
      <c r="G2605" s="1110" t="s">
        <v>10833</v>
      </c>
      <c r="H2605" s="1110" t="s">
        <v>4654</v>
      </c>
      <c r="I2605" s="1110" t="s">
        <v>10850</v>
      </c>
      <c r="J2605" s="1109">
        <v>0</v>
      </c>
      <c r="K2605" s="1109">
        <v>0</v>
      </c>
      <c r="L2605" s="1109">
        <v>0</v>
      </c>
      <c r="M2605" s="1109">
        <v>0</v>
      </c>
      <c r="N2605" s="1109">
        <v>0</v>
      </c>
      <c r="O2605" s="1109">
        <v>0</v>
      </c>
      <c r="P2605" s="1109">
        <v>0</v>
      </c>
      <c r="Q2605" s="1109">
        <v>0</v>
      </c>
    </row>
    <row r="2606" spans="1:17">
      <c r="A2606" s="1109">
        <v>18147</v>
      </c>
      <c r="B2606" s="1110" t="s">
        <v>0</v>
      </c>
      <c r="C2606" s="1109">
        <v>9.625</v>
      </c>
      <c r="D2606" s="1109">
        <v>8.7550000000000008</v>
      </c>
      <c r="E2606" s="1109">
        <v>43.5</v>
      </c>
      <c r="F2606" s="1109">
        <v>0</v>
      </c>
      <c r="G2606" s="1110" t="s">
        <v>10737</v>
      </c>
      <c r="H2606" s="1110" t="s">
        <v>4654</v>
      </c>
      <c r="I2606" s="1110" t="s">
        <v>10846</v>
      </c>
      <c r="J2606" s="1109">
        <v>0</v>
      </c>
      <c r="K2606" s="1109">
        <v>0</v>
      </c>
      <c r="L2606" s="1109">
        <v>0</v>
      </c>
      <c r="M2606" s="1109">
        <v>0</v>
      </c>
      <c r="N2606" s="1109">
        <v>0</v>
      </c>
      <c r="O2606" s="1109">
        <v>0</v>
      </c>
      <c r="P2606" s="1109">
        <v>0</v>
      </c>
      <c r="Q2606" s="1109">
        <v>0</v>
      </c>
    </row>
    <row r="2607" spans="1:17">
      <c r="A2607" s="1109">
        <v>18148</v>
      </c>
      <c r="B2607" s="1110" t="s">
        <v>0</v>
      </c>
      <c r="C2607" s="1109">
        <v>9.625</v>
      </c>
      <c r="D2607" s="1109">
        <v>8.7550000000000008</v>
      </c>
      <c r="E2607" s="1109">
        <v>43.5</v>
      </c>
      <c r="F2607" s="1109">
        <v>0</v>
      </c>
      <c r="G2607" s="1110" t="s">
        <v>10737</v>
      </c>
      <c r="H2607" s="1110" t="s">
        <v>4654</v>
      </c>
      <c r="I2607" s="1110" t="s">
        <v>10847</v>
      </c>
      <c r="J2607" s="1109">
        <v>0</v>
      </c>
      <c r="K2607" s="1109">
        <v>0</v>
      </c>
      <c r="L2607" s="1109">
        <v>0</v>
      </c>
      <c r="M2607" s="1109">
        <v>0</v>
      </c>
      <c r="N2607" s="1109">
        <v>0</v>
      </c>
      <c r="O2607" s="1109">
        <v>0</v>
      </c>
      <c r="P2607" s="1109">
        <v>0</v>
      </c>
      <c r="Q2607" s="1109">
        <v>0</v>
      </c>
    </row>
    <row r="2608" spans="1:17">
      <c r="A2608" s="1109">
        <v>18149</v>
      </c>
      <c r="B2608" s="1110" t="s">
        <v>0</v>
      </c>
      <c r="C2608" s="1109">
        <v>9.625</v>
      </c>
      <c r="D2608" s="1109">
        <v>8.7550000000000008</v>
      </c>
      <c r="E2608" s="1109">
        <v>43.5</v>
      </c>
      <c r="F2608" s="1109">
        <v>0</v>
      </c>
      <c r="G2608" s="1110" t="s">
        <v>10737</v>
      </c>
      <c r="H2608" s="1110" t="s">
        <v>4654</v>
      </c>
      <c r="I2608" s="1110" t="s">
        <v>10841</v>
      </c>
      <c r="J2608" s="1109">
        <v>0</v>
      </c>
      <c r="K2608" s="1109">
        <v>0</v>
      </c>
      <c r="L2608" s="1109">
        <v>0</v>
      </c>
      <c r="M2608" s="1109">
        <v>0</v>
      </c>
      <c r="N2608" s="1109">
        <v>0</v>
      </c>
      <c r="O2608" s="1109">
        <v>0</v>
      </c>
      <c r="P2608" s="1109">
        <v>0</v>
      </c>
      <c r="Q2608" s="1109">
        <v>0</v>
      </c>
    </row>
    <row r="2609" spans="1:17">
      <c r="A2609" s="1109">
        <v>18150</v>
      </c>
      <c r="B2609" s="1110" t="s">
        <v>0</v>
      </c>
      <c r="C2609" s="1109">
        <v>9.625</v>
      </c>
      <c r="D2609" s="1109">
        <v>8.7550000000000008</v>
      </c>
      <c r="E2609" s="1109">
        <v>43.5</v>
      </c>
      <c r="F2609" s="1109">
        <v>0</v>
      </c>
      <c r="G2609" s="1110" t="s">
        <v>10737</v>
      </c>
      <c r="H2609" s="1110" t="s">
        <v>4654</v>
      </c>
      <c r="I2609" s="1110" t="s">
        <v>10760</v>
      </c>
      <c r="J2609" s="1109">
        <v>0</v>
      </c>
      <c r="K2609" s="1109">
        <v>0</v>
      </c>
      <c r="L2609" s="1109">
        <v>0</v>
      </c>
      <c r="M2609" s="1109">
        <v>0</v>
      </c>
      <c r="N2609" s="1109">
        <v>0</v>
      </c>
      <c r="O2609" s="1109">
        <v>0</v>
      </c>
      <c r="P2609" s="1109">
        <v>0</v>
      </c>
      <c r="Q2609" s="1109">
        <v>0</v>
      </c>
    </row>
    <row r="2610" spans="1:17">
      <c r="A2610" s="1109">
        <v>18151</v>
      </c>
      <c r="B2610" s="1110" t="s">
        <v>0</v>
      </c>
      <c r="C2610" s="1109">
        <v>9.625</v>
      </c>
      <c r="D2610" s="1109">
        <v>8.7550000000000008</v>
      </c>
      <c r="E2610" s="1109">
        <v>43.5</v>
      </c>
      <c r="F2610" s="1109">
        <v>0</v>
      </c>
      <c r="G2610" s="1110" t="s">
        <v>10737</v>
      </c>
      <c r="H2610" s="1110" t="s">
        <v>4654</v>
      </c>
      <c r="I2610" s="1110" t="s">
        <v>10849</v>
      </c>
      <c r="J2610" s="1109">
        <v>0</v>
      </c>
      <c r="K2610" s="1109">
        <v>0</v>
      </c>
      <c r="L2610" s="1109">
        <v>0</v>
      </c>
      <c r="M2610" s="1109">
        <v>0</v>
      </c>
      <c r="N2610" s="1109">
        <v>0</v>
      </c>
      <c r="O2610" s="1109">
        <v>0</v>
      </c>
      <c r="P2610" s="1109">
        <v>0</v>
      </c>
      <c r="Q2610" s="1109">
        <v>0</v>
      </c>
    </row>
    <row r="2611" spans="1:17">
      <c r="A2611" s="1109">
        <v>18152</v>
      </c>
      <c r="B2611" s="1110" t="s">
        <v>0</v>
      </c>
      <c r="C2611" s="1109">
        <v>9.625</v>
      </c>
      <c r="D2611" s="1109">
        <v>8.7550000000000008</v>
      </c>
      <c r="E2611" s="1109">
        <v>43.5</v>
      </c>
      <c r="F2611" s="1109">
        <v>0</v>
      </c>
      <c r="G2611" s="1110" t="s">
        <v>10737</v>
      </c>
      <c r="H2611" s="1110" t="s">
        <v>4654</v>
      </c>
      <c r="I2611" s="1110" t="s">
        <v>10848</v>
      </c>
      <c r="J2611" s="1109">
        <v>0</v>
      </c>
      <c r="K2611" s="1109">
        <v>0</v>
      </c>
      <c r="L2611" s="1109">
        <v>0</v>
      </c>
      <c r="M2611" s="1109">
        <v>0</v>
      </c>
      <c r="N2611" s="1109">
        <v>0</v>
      </c>
      <c r="O2611" s="1109">
        <v>0</v>
      </c>
      <c r="P2611" s="1109">
        <v>0</v>
      </c>
      <c r="Q2611" s="1109">
        <v>0</v>
      </c>
    </row>
    <row r="2612" spans="1:17">
      <c r="A2612" s="1109">
        <v>18153</v>
      </c>
      <c r="B2612" s="1110" t="s">
        <v>0</v>
      </c>
      <c r="C2612" s="1109">
        <v>9.625</v>
      </c>
      <c r="D2612" s="1109">
        <v>8.7550000000000008</v>
      </c>
      <c r="E2612" s="1109">
        <v>43.5</v>
      </c>
      <c r="F2612" s="1109">
        <v>0</v>
      </c>
      <c r="G2612" s="1110" t="s">
        <v>10737</v>
      </c>
      <c r="H2612" s="1110" t="s">
        <v>4654</v>
      </c>
      <c r="I2612" s="1110" t="s">
        <v>10850</v>
      </c>
      <c r="J2612" s="1109">
        <v>0</v>
      </c>
      <c r="K2612" s="1109">
        <v>0</v>
      </c>
      <c r="L2612" s="1109">
        <v>0</v>
      </c>
      <c r="M2612" s="1109">
        <v>0</v>
      </c>
      <c r="N2612" s="1109">
        <v>0</v>
      </c>
      <c r="O2612" s="1109">
        <v>0</v>
      </c>
      <c r="P2612" s="1109">
        <v>0</v>
      </c>
      <c r="Q2612" s="1109">
        <v>0</v>
      </c>
    </row>
    <row r="2613" spans="1:17">
      <c r="A2613" s="1109">
        <v>18154</v>
      </c>
      <c r="B2613" s="1110" t="s">
        <v>0</v>
      </c>
      <c r="C2613" s="1109">
        <v>9.625</v>
      </c>
      <c r="D2613" s="1109">
        <v>8.7550000000000008</v>
      </c>
      <c r="E2613" s="1109">
        <v>43.5</v>
      </c>
      <c r="F2613" s="1109">
        <v>0</v>
      </c>
      <c r="G2613" s="1110" t="s">
        <v>10737</v>
      </c>
      <c r="H2613" s="1110" t="s">
        <v>4654</v>
      </c>
      <c r="I2613" s="1110" t="s">
        <v>10832</v>
      </c>
      <c r="J2613" s="1109">
        <v>0</v>
      </c>
      <c r="K2613" s="1109">
        <v>0</v>
      </c>
      <c r="L2613" s="1109">
        <v>0</v>
      </c>
      <c r="M2613" s="1109">
        <v>0</v>
      </c>
      <c r="N2613" s="1109">
        <v>0</v>
      </c>
      <c r="O2613" s="1109">
        <v>0</v>
      </c>
      <c r="P2613" s="1109">
        <v>0</v>
      </c>
      <c r="Q2613" s="1109">
        <v>0</v>
      </c>
    </row>
    <row r="2614" spans="1:17">
      <c r="A2614" s="1109">
        <v>18155</v>
      </c>
      <c r="B2614" s="1110" t="s">
        <v>0</v>
      </c>
      <c r="C2614" s="1109">
        <v>9.625</v>
      </c>
      <c r="D2614" s="1109">
        <v>8.7550000000000008</v>
      </c>
      <c r="E2614" s="1109">
        <v>43.5</v>
      </c>
      <c r="F2614" s="1109">
        <v>0</v>
      </c>
      <c r="G2614" s="1110" t="s">
        <v>10737</v>
      </c>
      <c r="H2614" s="1110" t="s">
        <v>4654</v>
      </c>
      <c r="I2614" s="1110" t="s">
        <v>10839</v>
      </c>
      <c r="J2614" s="1109">
        <v>0</v>
      </c>
      <c r="K2614" s="1109">
        <v>0</v>
      </c>
      <c r="L2614" s="1109">
        <v>0</v>
      </c>
      <c r="M2614" s="1109">
        <v>0</v>
      </c>
      <c r="N2614" s="1109">
        <v>0</v>
      </c>
      <c r="O2614" s="1109">
        <v>0</v>
      </c>
      <c r="P2614" s="1109">
        <v>0</v>
      </c>
      <c r="Q2614" s="1109">
        <v>0</v>
      </c>
    </row>
    <row r="2615" spans="1:17">
      <c r="A2615" s="1109">
        <v>18156</v>
      </c>
      <c r="B2615" s="1110" t="s">
        <v>0</v>
      </c>
      <c r="C2615" s="1109">
        <v>9.625</v>
      </c>
      <c r="D2615" s="1109">
        <v>8.7550000000000008</v>
      </c>
      <c r="E2615" s="1109">
        <v>43.5</v>
      </c>
      <c r="F2615" s="1109">
        <v>0</v>
      </c>
      <c r="G2615" s="1110" t="s">
        <v>10838</v>
      </c>
      <c r="H2615" s="1110" t="s">
        <v>4654</v>
      </c>
      <c r="I2615" s="1110" t="s">
        <v>10760</v>
      </c>
      <c r="J2615" s="1109">
        <v>0</v>
      </c>
      <c r="K2615" s="1109">
        <v>0</v>
      </c>
      <c r="L2615" s="1109">
        <v>0</v>
      </c>
      <c r="M2615" s="1109">
        <v>0</v>
      </c>
      <c r="N2615" s="1109">
        <v>0</v>
      </c>
      <c r="O2615" s="1109">
        <v>0</v>
      </c>
      <c r="P2615" s="1109">
        <v>0</v>
      </c>
      <c r="Q2615" s="1109">
        <v>0</v>
      </c>
    </row>
    <row r="2616" spans="1:17">
      <c r="A2616" s="1109">
        <v>18157</v>
      </c>
      <c r="B2616" s="1110" t="s">
        <v>0</v>
      </c>
      <c r="C2616" s="1109">
        <v>9.625</v>
      </c>
      <c r="D2616" s="1109">
        <v>8.7550000000000008</v>
      </c>
      <c r="E2616" s="1109">
        <v>43.5</v>
      </c>
      <c r="F2616" s="1109">
        <v>0</v>
      </c>
      <c r="G2616" s="1110" t="s">
        <v>10838</v>
      </c>
      <c r="H2616" s="1110" t="s">
        <v>4654</v>
      </c>
      <c r="I2616" s="1110" t="s">
        <v>10736</v>
      </c>
      <c r="J2616" s="1109">
        <v>0</v>
      </c>
      <c r="K2616" s="1109">
        <v>0</v>
      </c>
      <c r="L2616" s="1109">
        <v>0</v>
      </c>
      <c r="M2616" s="1109">
        <v>0</v>
      </c>
      <c r="N2616" s="1109">
        <v>0</v>
      </c>
      <c r="O2616" s="1109">
        <v>0</v>
      </c>
      <c r="P2616" s="1109">
        <v>0</v>
      </c>
      <c r="Q2616" s="1109">
        <v>0</v>
      </c>
    </row>
    <row r="2617" spans="1:17">
      <c r="A2617" s="1109">
        <v>18158</v>
      </c>
      <c r="B2617" s="1110" t="s">
        <v>0</v>
      </c>
      <c r="C2617" s="1109">
        <v>9.625</v>
      </c>
      <c r="D2617" s="1109">
        <v>8.7550000000000008</v>
      </c>
      <c r="E2617" s="1109">
        <v>43.5</v>
      </c>
      <c r="F2617" s="1109">
        <v>0</v>
      </c>
      <c r="G2617" s="1110" t="s">
        <v>10753</v>
      </c>
      <c r="H2617" s="1110" t="s">
        <v>4654</v>
      </c>
      <c r="I2617" s="1110" t="s">
        <v>10846</v>
      </c>
      <c r="J2617" s="1109">
        <v>0</v>
      </c>
      <c r="K2617" s="1109">
        <v>0</v>
      </c>
      <c r="L2617" s="1109">
        <v>0</v>
      </c>
      <c r="M2617" s="1109">
        <v>0</v>
      </c>
      <c r="N2617" s="1109">
        <v>0</v>
      </c>
      <c r="O2617" s="1109">
        <v>0</v>
      </c>
      <c r="P2617" s="1109">
        <v>0</v>
      </c>
      <c r="Q2617" s="1109">
        <v>0</v>
      </c>
    </row>
    <row r="2618" spans="1:17">
      <c r="A2618" s="1109">
        <v>18159</v>
      </c>
      <c r="B2618" s="1110" t="s">
        <v>0</v>
      </c>
      <c r="C2618" s="1109">
        <v>9.625</v>
      </c>
      <c r="D2618" s="1109">
        <v>8.7550000000000008</v>
      </c>
      <c r="E2618" s="1109">
        <v>43.5</v>
      </c>
      <c r="F2618" s="1109">
        <v>0</v>
      </c>
      <c r="G2618" s="1110" t="s">
        <v>10753</v>
      </c>
      <c r="H2618" s="1110" t="s">
        <v>4654</v>
      </c>
      <c r="I2618" s="1110" t="s">
        <v>10847</v>
      </c>
      <c r="J2618" s="1109">
        <v>0</v>
      </c>
      <c r="K2618" s="1109">
        <v>0</v>
      </c>
      <c r="L2618" s="1109">
        <v>0</v>
      </c>
      <c r="M2618" s="1109">
        <v>0</v>
      </c>
      <c r="N2618" s="1109">
        <v>0</v>
      </c>
      <c r="O2618" s="1109">
        <v>0</v>
      </c>
      <c r="P2618" s="1109">
        <v>0</v>
      </c>
      <c r="Q2618" s="1109">
        <v>0</v>
      </c>
    </row>
    <row r="2619" spans="1:17">
      <c r="A2619" s="1109">
        <v>18160</v>
      </c>
      <c r="B2619" s="1110" t="s">
        <v>0</v>
      </c>
      <c r="C2619" s="1109">
        <v>9.625</v>
      </c>
      <c r="D2619" s="1109">
        <v>8.7550000000000008</v>
      </c>
      <c r="E2619" s="1109">
        <v>43.5</v>
      </c>
      <c r="F2619" s="1109">
        <v>0</v>
      </c>
      <c r="G2619" s="1110" t="s">
        <v>10753</v>
      </c>
      <c r="H2619" s="1110" t="s">
        <v>4654</v>
      </c>
      <c r="I2619" s="1110" t="s">
        <v>10841</v>
      </c>
      <c r="J2619" s="1109">
        <v>0</v>
      </c>
      <c r="K2619" s="1109">
        <v>0</v>
      </c>
      <c r="L2619" s="1109">
        <v>0</v>
      </c>
      <c r="M2619" s="1109">
        <v>0</v>
      </c>
      <c r="N2619" s="1109">
        <v>0</v>
      </c>
      <c r="O2619" s="1109">
        <v>0</v>
      </c>
      <c r="P2619" s="1109">
        <v>0</v>
      </c>
      <c r="Q2619" s="1109">
        <v>0</v>
      </c>
    </row>
    <row r="2620" spans="1:17">
      <c r="A2620" s="1109">
        <v>18161</v>
      </c>
      <c r="B2620" s="1110" t="s">
        <v>0</v>
      </c>
      <c r="C2620" s="1109">
        <v>9.625</v>
      </c>
      <c r="D2620" s="1109">
        <v>8.7550000000000008</v>
      </c>
      <c r="E2620" s="1109">
        <v>43.5</v>
      </c>
      <c r="F2620" s="1109">
        <v>0</v>
      </c>
      <c r="G2620" s="1110" t="s">
        <v>10753</v>
      </c>
      <c r="H2620" s="1110" t="s">
        <v>4654</v>
      </c>
      <c r="I2620" s="1110" t="s">
        <v>10848</v>
      </c>
      <c r="J2620" s="1109">
        <v>0</v>
      </c>
      <c r="K2620" s="1109">
        <v>0</v>
      </c>
      <c r="L2620" s="1109">
        <v>0</v>
      </c>
      <c r="M2620" s="1109">
        <v>0</v>
      </c>
      <c r="N2620" s="1109">
        <v>0</v>
      </c>
      <c r="O2620" s="1109">
        <v>0</v>
      </c>
      <c r="P2620" s="1109">
        <v>0</v>
      </c>
      <c r="Q2620" s="1109">
        <v>0</v>
      </c>
    </row>
    <row r="2621" spans="1:17">
      <c r="A2621" s="1109">
        <v>18162</v>
      </c>
      <c r="B2621" s="1110" t="s">
        <v>0</v>
      </c>
      <c r="C2621" s="1109">
        <v>9.625</v>
      </c>
      <c r="D2621" s="1109">
        <v>8.7550000000000008</v>
      </c>
      <c r="E2621" s="1109">
        <v>43.5</v>
      </c>
      <c r="F2621" s="1109">
        <v>0</v>
      </c>
      <c r="G2621" s="1110" t="s">
        <v>10753</v>
      </c>
      <c r="H2621" s="1110" t="s">
        <v>4654</v>
      </c>
      <c r="I2621" s="1110" t="s">
        <v>10849</v>
      </c>
      <c r="J2621" s="1109">
        <v>0</v>
      </c>
      <c r="K2621" s="1109">
        <v>0</v>
      </c>
      <c r="L2621" s="1109">
        <v>0</v>
      </c>
      <c r="M2621" s="1109">
        <v>0</v>
      </c>
      <c r="N2621" s="1109">
        <v>0</v>
      </c>
      <c r="O2621" s="1109">
        <v>0</v>
      </c>
      <c r="P2621" s="1109">
        <v>0</v>
      </c>
      <c r="Q2621" s="1109">
        <v>0</v>
      </c>
    </row>
    <row r="2622" spans="1:17">
      <c r="A2622" s="1109">
        <v>18163</v>
      </c>
      <c r="B2622" s="1110" t="s">
        <v>0</v>
      </c>
      <c r="C2622" s="1109">
        <v>9.625</v>
      </c>
      <c r="D2622" s="1109">
        <v>8.7550000000000008</v>
      </c>
      <c r="E2622" s="1109">
        <v>43.5</v>
      </c>
      <c r="F2622" s="1109">
        <v>0</v>
      </c>
      <c r="G2622" s="1110" t="s">
        <v>10753</v>
      </c>
      <c r="H2622" s="1110" t="s">
        <v>4654</v>
      </c>
      <c r="I2622" s="1110" t="s">
        <v>10760</v>
      </c>
      <c r="J2622" s="1109">
        <v>0</v>
      </c>
      <c r="K2622" s="1109">
        <v>0</v>
      </c>
      <c r="L2622" s="1109">
        <v>0</v>
      </c>
      <c r="M2622" s="1109">
        <v>0</v>
      </c>
      <c r="N2622" s="1109">
        <v>0</v>
      </c>
      <c r="O2622" s="1109">
        <v>0</v>
      </c>
      <c r="P2622" s="1109">
        <v>0</v>
      </c>
      <c r="Q2622" s="1109">
        <v>0</v>
      </c>
    </row>
    <row r="2623" spans="1:17">
      <c r="A2623" s="1109">
        <v>18164</v>
      </c>
      <c r="B2623" s="1110" t="s">
        <v>0</v>
      </c>
      <c r="C2623" s="1109">
        <v>9.625</v>
      </c>
      <c r="D2623" s="1109">
        <v>8.7550000000000008</v>
      </c>
      <c r="E2623" s="1109">
        <v>43.5</v>
      </c>
      <c r="F2623" s="1109">
        <v>0</v>
      </c>
      <c r="G2623" s="1110" t="s">
        <v>10753</v>
      </c>
      <c r="H2623" s="1110" t="s">
        <v>4654</v>
      </c>
      <c r="I2623" s="1110" t="s">
        <v>10736</v>
      </c>
      <c r="J2623" s="1109">
        <v>0</v>
      </c>
      <c r="K2623" s="1109">
        <v>0</v>
      </c>
      <c r="L2623" s="1109">
        <v>0</v>
      </c>
      <c r="M2623" s="1109">
        <v>0</v>
      </c>
      <c r="N2623" s="1109">
        <v>0</v>
      </c>
      <c r="O2623" s="1109">
        <v>0</v>
      </c>
      <c r="P2623" s="1109">
        <v>0</v>
      </c>
      <c r="Q2623" s="1109">
        <v>0</v>
      </c>
    </row>
    <row r="2624" spans="1:17">
      <c r="A2624" s="1109">
        <v>18165</v>
      </c>
      <c r="B2624" s="1110" t="s">
        <v>0</v>
      </c>
      <c r="C2624" s="1109">
        <v>9.625</v>
      </c>
      <c r="D2624" s="1109">
        <v>8.7550000000000008</v>
      </c>
      <c r="E2624" s="1109">
        <v>43.5</v>
      </c>
      <c r="F2624" s="1109">
        <v>0</v>
      </c>
      <c r="G2624" s="1110" t="s">
        <v>10753</v>
      </c>
      <c r="H2624" s="1110" t="s">
        <v>4654</v>
      </c>
      <c r="I2624" s="1110" t="s">
        <v>10850</v>
      </c>
      <c r="J2624" s="1109">
        <v>0</v>
      </c>
      <c r="K2624" s="1109">
        <v>0</v>
      </c>
      <c r="L2624" s="1109">
        <v>0</v>
      </c>
      <c r="M2624" s="1109">
        <v>0</v>
      </c>
      <c r="N2624" s="1109">
        <v>0</v>
      </c>
      <c r="O2624" s="1109">
        <v>0</v>
      </c>
      <c r="P2624" s="1109">
        <v>0</v>
      </c>
      <c r="Q2624" s="1109">
        <v>0</v>
      </c>
    </row>
    <row r="2625" spans="1:17">
      <c r="A2625" s="1109">
        <v>18166</v>
      </c>
      <c r="B2625" s="1110" t="s">
        <v>0</v>
      </c>
      <c r="C2625" s="1109">
        <v>9.625</v>
      </c>
      <c r="D2625" s="1109">
        <v>8.7550000000000008</v>
      </c>
      <c r="E2625" s="1109">
        <v>43.5</v>
      </c>
      <c r="F2625" s="1109">
        <v>0</v>
      </c>
      <c r="G2625" s="1110" t="s">
        <v>10753</v>
      </c>
      <c r="H2625" s="1110" t="s">
        <v>4654</v>
      </c>
      <c r="I2625" s="1110" t="s">
        <v>10832</v>
      </c>
      <c r="J2625" s="1109">
        <v>0</v>
      </c>
      <c r="K2625" s="1109">
        <v>0</v>
      </c>
      <c r="L2625" s="1109">
        <v>0</v>
      </c>
      <c r="M2625" s="1109">
        <v>0</v>
      </c>
      <c r="N2625" s="1109">
        <v>0</v>
      </c>
      <c r="O2625" s="1109">
        <v>0</v>
      </c>
      <c r="P2625" s="1109">
        <v>0</v>
      </c>
      <c r="Q2625" s="1109">
        <v>0</v>
      </c>
    </row>
    <row r="2626" spans="1:17">
      <c r="A2626" s="1109">
        <v>18167</v>
      </c>
      <c r="B2626" s="1110" t="s">
        <v>0</v>
      </c>
      <c r="C2626" s="1109">
        <v>9.625</v>
      </c>
      <c r="D2626" s="1109">
        <v>8.7550000000000008</v>
      </c>
      <c r="E2626" s="1109">
        <v>43.5</v>
      </c>
      <c r="F2626" s="1109">
        <v>0</v>
      </c>
      <c r="G2626" s="1110" t="s">
        <v>10753</v>
      </c>
      <c r="H2626" s="1110" t="s">
        <v>4654</v>
      </c>
      <c r="I2626" s="1110" t="s">
        <v>10839</v>
      </c>
      <c r="J2626" s="1109">
        <v>0</v>
      </c>
      <c r="K2626" s="1109">
        <v>0</v>
      </c>
      <c r="L2626" s="1109">
        <v>0</v>
      </c>
      <c r="M2626" s="1109">
        <v>0</v>
      </c>
      <c r="N2626" s="1109">
        <v>0</v>
      </c>
      <c r="O2626" s="1109">
        <v>0</v>
      </c>
      <c r="P2626" s="1109">
        <v>0</v>
      </c>
      <c r="Q2626" s="1109">
        <v>0</v>
      </c>
    </row>
    <row r="2627" spans="1:17">
      <c r="A2627" s="1109">
        <v>18168</v>
      </c>
      <c r="B2627" s="1110" t="s">
        <v>0</v>
      </c>
      <c r="C2627" s="1109">
        <v>9.625</v>
      </c>
      <c r="D2627" s="1109">
        <v>8.7550000000000008</v>
      </c>
      <c r="E2627" s="1109">
        <v>43.5</v>
      </c>
      <c r="F2627" s="1109">
        <v>0</v>
      </c>
      <c r="G2627" s="1110" t="s">
        <v>10779</v>
      </c>
      <c r="H2627" s="1110" t="s">
        <v>4654</v>
      </c>
      <c r="I2627" s="1110" t="s">
        <v>10846</v>
      </c>
      <c r="J2627" s="1109">
        <v>0</v>
      </c>
      <c r="K2627" s="1109">
        <v>0</v>
      </c>
      <c r="L2627" s="1109">
        <v>0</v>
      </c>
      <c r="M2627" s="1109">
        <v>0</v>
      </c>
      <c r="N2627" s="1109">
        <v>0</v>
      </c>
      <c r="O2627" s="1109">
        <v>0</v>
      </c>
      <c r="P2627" s="1109">
        <v>0</v>
      </c>
      <c r="Q2627" s="1109">
        <v>0</v>
      </c>
    </row>
    <row r="2628" spans="1:17">
      <c r="A2628" s="1109">
        <v>18169</v>
      </c>
      <c r="B2628" s="1110" t="s">
        <v>0</v>
      </c>
      <c r="C2628" s="1109">
        <v>9.625</v>
      </c>
      <c r="D2628" s="1109">
        <v>8.7550000000000008</v>
      </c>
      <c r="E2628" s="1109">
        <v>43.5</v>
      </c>
      <c r="F2628" s="1109">
        <v>0</v>
      </c>
      <c r="G2628" s="1110" t="s">
        <v>10779</v>
      </c>
      <c r="H2628" s="1110" t="s">
        <v>4654</v>
      </c>
      <c r="I2628" s="1110" t="s">
        <v>10847</v>
      </c>
      <c r="J2628" s="1109">
        <v>0</v>
      </c>
      <c r="K2628" s="1109">
        <v>0</v>
      </c>
      <c r="L2628" s="1109">
        <v>0</v>
      </c>
      <c r="M2628" s="1109">
        <v>0</v>
      </c>
      <c r="N2628" s="1109">
        <v>0</v>
      </c>
      <c r="O2628" s="1109">
        <v>0</v>
      </c>
      <c r="P2628" s="1109">
        <v>0</v>
      </c>
      <c r="Q2628" s="1109">
        <v>0</v>
      </c>
    </row>
    <row r="2629" spans="1:17">
      <c r="A2629" s="1109">
        <v>18170</v>
      </c>
      <c r="B2629" s="1110" t="s">
        <v>0</v>
      </c>
      <c r="C2629" s="1109">
        <v>9.625</v>
      </c>
      <c r="D2629" s="1109">
        <v>8.7550000000000008</v>
      </c>
      <c r="E2629" s="1109">
        <v>43.5</v>
      </c>
      <c r="F2629" s="1109">
        <v>0</v>
      </c>
      <c r="G2629" s="1110" t="s">
        <v>10779</v>
      </c>
      <c r="H2629" s="1110" t="s">
        <v>4654</v>
      </c>
      <c r="I2629" s="1110" t="s">
        <v>10841</v>
      </c>
      <c r="J2629" s="1109">
        <v>0</v>
      </c>
      <c r="K2629" s="1109">
        <v>0</v>
      </c>
      <c r="L2629" s="1109">
        <v>0</v>
      </c>
      <c r="M2629" s="1109">
        <v>0</v>
      </c>
      <c r="N2629" s="1109">
        <v>0</v>
      </c>
      <c r="O2629" s="1109">
        <v>0</v>
      </c>
      <c r="P2629" s="1109">
        <v>0</v>
      </c>
      <c r="Q2629" s="1109">
        <v>0</v>
      </c>
    </row>
    <row r="2630" spans="1:17">
      <c r="A2630" s="1109">
        <v>18171</v>
      </c>
      <c r="B2630" s="1110" t="s">
        <v>0</v>
      </c>
      <c r="C2630" s="1109">
        <v>9.625</v>
      </c>
      <c r="D2630" s="1109">
        <v>8.7550000000000008</v>
      </c>
      <c r="E2630" s="1109">
        <v>43.5</v>
      </c>
      <c r="F2630" s="1109">
        <v>0</v>
      </c>
      <c r="G2630" s="1110" t="s">
        <v>10779</v>
      </c>
      <c r="H2630" s="1110" t="s">
        <v>4654</v>
      </c>
      <c r="I2630" s="1110" t="s">
        <v>10760</v>
      </c>
      <c r="J2630" s="1109">
        <v>0</v>
      </c>
      <c r="K2630" s="1109">
        <v>0</v>
      </c>
      <c r="L2630" s="1109">
        <v>0</v>
      </c>
      <c r="M2630" s="1109">
        <v>0</v>
      </c>
      <c r="N2630" s="1109">
        <v>0</v>
      </c>
      <c r="O2630" s="1109">
        <v>0</v>
      </c>
      <c r="P2630" s="1109">
        <v>0</v>
      </c>
      <c r="Q2630" s="1109">
        <v>0</v>
      </c>
    </row>
    <row r="2631" spans="1:17">
      <c r="A2631" s="1109">
        <v>18172</v>
      </c>
      <c r="B2631" s="1110" t="s">
        <v>0</v>
      </c>
      <c r="C2631" s="1109">
        <v>9.625</v>
      </c>
      <c r="D2631" s="1109">
        <v>8.7550000000000008</v>
      </c>
      <c r="E2631" s="1109">
        <v>43.5</v>
      </c>
      <c r="F2631" s="1109">
        <v>0</v>
      </c>
      <c r="G2631" s="1110" t="s">
        <v>10779</v>
      </c>
      <c r="H2631" s="1110" t="s">
        <v>4654</v>
      </c>
      <c r="I2631" s="1110" t="s">
        <v>10736</v>
      </c>
      <c r="J2631" s="1109">
        <v>0</v>
      </c>
      <c r="K2631" s="1109">
        <v>0</v>
      </c>
      <c r="L2631" s="1109">
        <v>0</v>
      </c>
      <c r="M2631" s="1109">
        <v>0</v>
      </c>
      <c r="N2631" s="1109">
        <v>0</v>
      </c>
      <c r="O2631" s="1109">
        <v>0</v>
      </c>
      <c r="P2631" s="1109">
        <v>0</v>
      </c>
      <c r="Q2631" s="1109">
        <v>0</v>
      </c>
    </row>
    <row r="2632" spans="1:17">
      <c r="A2632" s="1109">
        <v>18173</v>
      </c>
      <c r="B2632" s="1110" t="s">
        <v>0</v>
      </c>
      <c r="C2632" s="1109">
        <v>9.625</v>
      </c>
      <c r="D2632" s="1109">
        <v>8.7550000000000008</v>
      </c>
      <c r="E2632" s="1109">
        <v>43.5</v>
      </c>
      <c r="F2632" s="1109">
        <v>0</v>
      </c>
      <c r="G2632" s="1110" t="s">
        <v>10779</v>
      </c>
      <c r="H2632" s="1110" t="s">
        <v>4654</v>
      </c>
      <c r="I2632" s="1110" t="s">
        <v>10850</v>
      </c>
      <c r="J2632" s="1109">
        <v>0</v>
      </c>
      <c r="K2632" s="1109">
        <v>0</v>
      </c>
      <c r="L2632" s="1109">
        <v>0</v>
      </c>
      <c r="M2632" s="1109">
        <v>0</v>
      </c>
      <c r="N2632" s="1109">
        <v>0</v>
      </c>
      <c r="O2632" s="1109">
        <v>0</v>
      </c>
      <c r="P2632" s="1109">
        <v>0</v>
      </c>
      <c r="Q2632" s="1109">
        <v>0</v>
      </c>
    </row>
    <row r="2633" spans="1:17">
      <c r="A2633" s="1109">
        <v>18174</v>
      </c>
      <c r="B2633" s="1110" t="s">
        <v>0</v>
      </c>
      <c r="C2633" s="1109">
        <v>9.625</v>
      </c>
      <c r="D2633" s="1109">
        <v>8.7550000000000008</v>
      </c>
      <c r="E2633" s="1109">
        <v>43.5</v>
      </c>
      <c r="F2633" s="1109">
        <v>0</v>
      </c>
      <c r="G2633" s="1110" t="s">
        <v>10779</v>
      </c>
      <c r="H2633" s="1110" t="s">
        <v>4654</v>
      </c>
      <c r="I2633" s="1110" t="s">
        <v>10832</v>
      </c>
      <c r="J2633" s="1109">
        <v>0</v>
      </c>
      <c r="K2633" s="1109">
        <v>0</v>
      </c>
      <c r="L2633" s="1109">
        <v>0</v>
      </c>
      <c r="M2633" s="1109">
        <v>0</v>
      </c>
      <c r="N2633" s="1109">
        <v>0</v>
      </c>
      <c r="O2633" s="1109">
        <v>0</v>
      </c>
      <c r="P2633" s="1109">
        <v>0</v>
      </c>
      <c r="Q2633" s="1109">
        <v>0</v>
      </c>
    </row>
    <row r="2634" spans="1:17">
      <c r="A2634" s="1109">
        <v>18175</v>
      </c>
      <c r="B2634" s="1110" t="s">
        <v>0</v>
      </c>
      <c r="C2634" s="1109">
        <v>9.625</v>
      </c>
      <c r="D2634" s="1109">
        <v>8.7550000000000008</v>
      </c>
      <c r="E2634" s="1109">
        <v>43.5</v>
      </c>
      <c r="F2634" s="1109">
        <v>0</v>
      </c>
      <c r="G2634" s="1110" t="s">
        <v>10779</v>
      </c>
      <c r="H2634" s="1110" t="s">
        <v>4654</v>
      </c>
      <c r="I2634" s="1110" t="s">
        <v>10839</v>
      </c>
      <c r="J2634" s="1109">
        <v>0</v>
      </c>
      <c r="K2634" s="1109">
        <v>0</v>
      </c>
      <c r="L2634" s="1109">
        <v>0</v>
      </c>
      <c r="M2634" s="1109">
        <v>0</v>
      </c>
      <c r="N2634" s="1109">
        <v>0</v>
      </c>
      <c r="O2634" s="1109">
        <v>0</v>
      </c>
      <c r="P2634" s="1109">
        <v>0</v>
      </c>
      <c r="Q2634" s="1109">
        <v>0</v>
      </c>
    </row>
    <row r="2635" spans="1:17">
      <c r="A2635" s="1109">
        <v>18176</v>
      </c>
      <c r="B2635" s="1110" t="s">
        <v>0</v>
      </c>
      <c r="C2635" s="1109">
        <v>9.625</v>
      </c>
      <c r="D2635" s="1109">
        <v>8.7550000000000008</v>
      </c>
      <c r="E2635" s="1109">
        <v>43.5</v>
      </c>
      <c r="F2635" s="1109">
        <v>0</v>
      </c>
      <c r="G2635" s="1110" t="s">
        <v>10739</v>
      </c>
      <c r="H2635" s="1110" t="s">
        <v>4654</v>
      </c>
      <c r="I2635" s="1110" t="s">
        <v>10846</v>
      </c>
      <c r="J2635" s="1109">
        <v>0</v>
      </c>
      <c r="K2635" s="1109">
        <v>0</v>
      </c>
      <c r="L2635" s="1109">
        <v>0</v>
      </c>
      <c r="M2635" s="1109">
        <v>0</v>
      </c>
      <c r="N2635" s="1109">
        <v>0</v>
      </c>
      <c r="O2635" s="1109">
        <v>0</v>
      </c>
      <c r="P2635" s="1109">
        <v>0</v>
      </c>
      <c r="Q2635" s="1109">
        <v>0</v>
      </c>
    </row>
    <row r="2636" spans="1:17">
      <c r="A2636" s="1109">
        <v>18177</v>
      </c>
      <c r="B2636" s="1110" t="s">
        <v>0</v>
      </c>
      <c r="C2636" s="1109">
        <v>9.625</v>
      </c>
      <c r="D2636" s="1109">
        <v>8.7550000000000008</v>
      </c>
      <c r="E2636" s="1109">
        <v>43.5</v>
      </c>
      <c r="F2636" s="1109">
        <v>0</v>
      </c>
      <c r="G2636" s="1110" t="s">
        <v>10739</v>
      </c>
      <c r="H2636" s="1110" t="s">
        <v>4654</v>
      </c>
      <c r="I2636" s="1110" t="s">
        <v>10847</v>
      </c>
      <c r="J2636" s="1109">
        <v>0</v>
      </c>
      <c r="K2636" s="1109">
        <v>0</v>
      </c>
      <c r="L2636" s="1109">
        <v>0</v>
      </c>
      <c r="M2636" s="1109">
        <v>0</v>
      </c>
      <c r="N2636" s="1109">
        <v>0</v>
      </c>
      <c r="O2636" s="1109">
        <v>0</v>
      </c>
      <c r="P2636" s="1109">
        <v>0</v>
      </c>
      <c r="Q2636" s="1109">
        <v>0</v>
      </c>
    </row>
    <row r="2637" spans="1:17">
      <c r="A2637" s="1109">
        <v>18178</v>
      </c>
      <c r="B2637" s="1110" t="s">
        <v>0</v>
      </c>
      <c r="C2637" s="1109">
        <v>9.625</v>
      </c>
      <c r="D2637" s="1109">
        <v>8.7550000000000008</v>
      </c>
      <c r="E2637" s="1109">
        <v>43.5</v>
      </c>
      <c r="F2637" s="1109">
        <v>0</v>
      </c>
      <c r="G2637" s="1110" t="s">
        <v>10739</v>
      </c>
      <c r="H2637" s="1110" t="s">
        <v>4654</v>
      </c>
      <c r="I2637" s="1110" t="s">
        <v>10841</v>
      </c>
      <c r="J2637" s="1109">
        <v>0</v>
      </c>
      <c r="K2637" s="1109">
        <v>0</v>
      </c>
      <c r="L2637" s="1109">
        <v>0</v>
      </c>
      <c r="M2637" s="1109">
        <v>0</v>
      </c>
      <c r="N2637" s="1109">
        <v>0</v>
      </c>
      <c r="O2637" s="1109">
        <v>0</v>
      </c>
      <c r="P2637" s="1109">
        <v>0</v>
      </c>
      <c r="Q2637" s="1109">
        <v>0</v>
      </c>
    </row>
    <row r="2638" spans="1:17">
      <c r="A2638" s="1109">
        <v>18179</v>
      </c>
      <c r="B2638" s="1110" t="s">
        <v>0</v>
      </c>
      <c r="C2638" s="1109">
        <v>9.625</v>
      </c>
      <c r="D2638" s="1109">
        <v>8.7550000000000008</v>
      </c>
      <c r="E2638" s="1109">
        <v>43.5</v>
      </c>
      <c r="F2638" s="1109">
        <v>0</v>
      </c>
      <c r="G2638" s="1110" t="s">
        <v>10739</v>
      </c>
      <c r="H2638" s="1110" t="s">
        <v>4654</v>
      </c>
      <c r="I2638" s="1110" t="s">
        <v>10760</v>
      </c>
      <c r="J2638" s="1109">
        <v>0</v>
      </c>
      <c r="K2638" s="1109">
        <v>0</v>
      </c>
      <c r="L2638" s="1109">
        <v>0</v>
      </c>
      <c r="M2638" s="1109">
        <v>0</v>
      </c>
      <c r="N2638" s="1109">
        <v>0</v>
      </c>
      <c r="O2638" s="1109">
        <v>0</v>
      </c>
      <c r="P2638" s="1109">
        <v>0</v>
      </c>
      <c r="Q2638" s="1109">
        <v>0</v>
      </c>
    </row>
    <row r="2639" spans="1:17">
      <c r="A2639" s="1109">
        <v>18180</v>
      </c>
      <c r="B2639" s="1110" t="s">
        <v>0</v>
      </c>
      <c r="C2639" s="1109">
        <v>9.625</v>
      </c>
      <c r="D2639" s="1109">
        <v>8.7550000000000008</v>
      </c>
      <c r="E2639" s="1109">
        <v>43.5</v>
      </c>
      <c r="F2639" s="1109">
        <v>0</v>
      </c>
      <c r="G2639" s="1110" t="s">
        <v>10739</v>
      </c>
      <c r="H2639" s="1110" t="s">
        <v>4654</v>
      </c>
      <c r="I2639" s="1110" t="s">
        <v>10736</v>
      </c>
      <c r="J2639" s="1109">
        <v>0</v>
      </c>
      <c r="K2639" s="1109">
        <v>0</v>
      </c>
      <c r="L2639" s="1109">
        <v>0</v>
      </c>
      <c r="M2639" s="1109">
        <v>0</v>
      </c>
      <c r="N2639" s="1109">
        <v>0</v>
      </c>
      <c r="O2639" s="1109">
        <v>0</v>
      </c>
      <c r="P2639" s="1109">
        <v>0</v>
      </c>
      <c r="Q2639" s="1109">
        <v>0</v>
      </c>
    </row>
    <row r="2640" spans="1:17">
      <c r="A2640" s="1109">
        <v>18181</v>
      </c>
      <c r="B2640" s="1110" t="s">
        <v>0</v>
      </c>
      <c r="C2640" s="1109">
        <v>9.625</v>
      </c>
      <c r="D2640" s="1109">
        <v>8.7550000000000008</v>
      </c>
      <c r="E2640" s="1109">
        <v>43.5</v>
      </c>
      <c r="F2640" s="1109">
        <v>0</v>
      </c>
      <c r="G2640" s="1110" t="s">
        <v>10739</v>
      </c>
      <c r="H2640" s="1110" t="s">
        <v>4654</v>
      </c>
      <c r="I2640" s="1110" t="s">
        <v>10850</v>
      </c>
      <c r="J2640" s="1109">
        <v>0</v>
      </c>
      <c r="K2640" s="1109">
        <v>0</v>
      </c>
      <c r="L2640" s="1109">
        <v>0</v>
      </c>
      <c r="M2640" s="1109">
        <v>0</v>
      </c>
      <c r="N2640" s="1109">
        <v>0</v>
      </c>
      <c r="O2640" s="1109">
        <v>0</v>
      </c>
      <c r="P2640" s="1109">
        <v>0</v>
      </c>
      <c r="Q2640" s="1109">
        <v>0</v>
      </c>
    </row>
    <row r="2641" spans="1:17">
      <c r="A2641" s="1109">
        <v>18182</v>
      </c>
      <c r="B2641" s="1110" t="s">
        <v>0</v>
      </c>
      <c r="C2641" s="1109">
        <v>9.625</v>
      </c>
      <c r="D2641" s="1109">
        <v>8.7550000000000008</v>
      </c>
      <c r="E2641" s="1109">
        <v>43.5</v>
      </c>
      <c r="F2641" s="1109">
        <v>0</v>
      </c>
      <c r="G2641" s="1110" t="s">
        <v>10739</v>
      </c>
      <c r="H2641" s="1110" t="s">
        <v>4654</v>
      </c>
      <c r="I2641" s="1110" t="s">
        <v>10832</v>
      </c>
      <c r="J2641" s="1109">
        <v>0</v>
      </c>
      <c r="K2641" s="1109">
        <v>0</v>
      </c>
      <c r="L2641" s="1109">
        <v>0</v>
      </c>
      <c r="M2641" s="1109">
        <v>0</v>
      </c>
      <c r="N2641" s="1109">
        <v>0</v>
      </c>
      <c r="O2641" s="1109">
        <v>0</v>
      </c>
      <c r="P2641" s="1109">
        <v>0</v>
      </c>
      <c r="Q2641" s="1109">
        <v>0</v>
      </c>
    </row>
    <row r="2642" spans="1:17">
      <c r="A2642" s="1109">
        <v>18183</v>
      </c>
      <c r="B2642" s="1110" t="s">
        <v>0</v>
      </c>
      <c r="C2642" s="1109">
        <v>9.625</v>
      </c>
      <c r="D2642" s="1109">
        <v>8.7550000000000008</v>
      </c>
      <c r="E2642" s="1109">
        <v>43.5</v>
      </c>
      <c r="F2642" s="1109">
        <v>0</v>
      </c>
      <c r="G2642" s="1110" t="s">
        <v>10739</v>
      </c>
      <c r="H2642" s="1110" t="s">
        <v>4654</v>
      </c>
      <c r="I2642" s="1110" t="s">
        <v>10839</v>
      </c>
      <c r="J2642" s="1109">
        <v>0</v>
      </c>
      <c r="K2642" s="1109">
        <v>0</v>
      </c>
      <c r="L2642" s="1109">
        <v>0</v>
      </c>
      <c r="M2642" s="1109">
        <v>0</v>
      </c>
      <c r="N2642" s="1109">
        <v>0</v>
      </c>
      <c r="O2642" s="1109">
        <v>0</v>
      </c>
      <c r="P2642" s="1109">
        <v>0</v>
      </c>
      <c r="Q2642" s="1109">
        <v>0</v>
      </c>
    </row>
    <row r="2643" spans="1:17">
      <c r="A2643" s="1109">
        <v>18184</v>
      </c>
      <c r="B2643" s="1110" t="s">
        <v>0</v>
      </c>
      <c r="C2643" s="1109">
        <v>9.625</v>
      </c>
      <c r="D2643" s="1109">
        <v>8.7550000000000008</v>
      </c>
      <c r="E2643" s="1109">
        <v>43.5</v>
      </c>
      <c r="F2643" s="1109">
        <v>0</v>
      </c>
      <c r="G2643" s="1110" t="s">
        <v>10844</v>
      </c>
      <c r="H2643" s="1110" t="s">
        <v>4654</v>
      </c>
      <c r="I2643" s="1110" t="s">
        <v>10847</v>
      </c>
      <c r="J2643" s="1109">
        <v>0</v>
      </c>
      <c r="K2643" s="1109">
        <v>0</v>
      </c>
      <c r="L2643" s="1109">
        <v>0</v>
      </c>
      <c r="M2643" s="1109">
        <v>0</v>
      </c>
      <c r="N2643" s="1109">
        <v>0</v>
      </c>
      <c r="O2643" s="1109">
        <v>0</v>
      </c>
      <c r="P2643" s="1109">
        <v>0</v>
      </c>
      <c r="Q2643" s="1109">
        <v>0</v>
      </c>
    </row>
    <row r="2644" spans="1:17">
      <c r="A2644" s="1109">
        <v>18185</v>
      </c>
      <c r="B2644" s="1110" t="s">
        <v>0</v>
      </c>
      <c r="C2644" s="1109">
        <v>9.625</v>
      </c>
      <c r="D2644" s="1109">
        <v>8.7550000000000008</v>
      </c>
      <c r="E2644" s="1109">
        <v>43.5</v>
      </c>
      <c r="F2644" s="1109">
        <v>0</v>
      </c>
      <c r="G2644" s="1110" t="s">
        <v>10844</v>
      </c>
      <c r="H2644" s="1110" t="s">
        <v>4654</v>
      </c>
      <c r="I2644" s="1110" t="s">
        <v>10848</v>
      </c>
      <c r="J2644" s="1109">
        <v>0</v>
      </c>
      <c r="K2644" s="1109">
        <v>0</v>
      </c>
      <c r="L2644" s="1109">
        <v>0</v>
      </c>
      <c r="M2644" s="1109">
        <v>0</v>
      </c>
      <c r="N2644" s="1109">
        <v>0</v>
      </c>
      <c r="O2644" s="1109">
        <v>0</v>
      </c>
      <c r="P2644" s="1109">
        <v>0</v>
      </c>
      <c r="Q2644" s="1109">
        <v>0</v>
      </c>
    </row>
    <row r="2645" spans="1:17">
      <c r="A2645" s="1109">
        <v>18186</v>
      </c>
      <c r="B2645" s="1110" t="s">
        <v>0</v>
      </c>
      <c r="C2645" s="1109">
        <v>9.625</v>
      </c>
      <c r="D2645" s="1109">
        <v>8.7550000000000008</v>
      </c>
      <c r="E2645" s="1109">
        <v>43.5</v>
      </c>
      <c r="F2645" s="1109">
        <v>0</v>
      </c>
      <c r="G2645" s="1110" t="s">
        <v>10844</v>
      </c>
      <c r="H2645" s="1110" t="s">
        <v>4654</v>
      </c>
      <c r="I2645" s="1110" t="s">
        <v>10760</v>
      </c>
      <c r="J2645" s="1109">
        <v>0</v>
      </c>
      <c r="K2645" s="1109">
        <v>0</v>
      </c>
      <c r="L2645" s="1109">
        <v>0</v>
      </c>
      <c r="M2645" s="1109">
        <v>0</v>
      </c>
      <c r="N2645" s="1109">
        <v>0</v>
      </c>
      <c r="O2645" s="1109">
        <v>0</v>
      </c>
      <c r="P2645" s="1109">
        <v>0</v>
      </c>
      <c r="Q2645" s="1109">
        <v>0</v>
      </c>
    </row>
    <row r="2646" spans="1:17">
      <c r="A2646" s="1109">
        <v>18187</v>
      </c>
      <c r="B2646" s="1110" t="s">
        <v>0</v>
      </c>
      <c r="C2646" s="1109">
        <v>9.625</v>
      </c>
      <c r="D2646" s="1109">
        <v>8.7550000000000008</v>
      </c>
      <c r="E2646" s="1109">
        <v>43.5</v>
      </c>
      <c r="F2646" s="1109">
        <v>0</v>
      </c>
      <c r="G2646" s="1110" t="s">
        <v>10844</v>
      </c>
      <c r="H2646" s="1110" t="s">
        <v>4654</v>
      </c>
      <c r="I2646" s="1110" t="s">
        <v>10849</v>
      </c>
      <c r="J2646" s="1109">
        <v>0</v>
      </c>
      <c r="K2646" s="1109">
        <v>0</v>
      </c>
      <c r="L2646" s="1109">
        <v>0</v>
      </c>
      <c r="M2646" s="1109">
        <v>0</v>
      </c>
      <c r="N2646" s="1109">
        <v>0</v>
      </c>
      <c r="O2646" s="1109">
        <v>0</v>
      </c>
      <c r="P2646" s="1109">
        <v>0</v>
      </c>
      <c r="Q2646" s="1109">
        <v>0</v>
      </c>
    </row>
    <row r="2647" spans="1:17">
      <c r="A2647" s="1109">
        <v>18188</v>
      </c>
      <c r="B2647" s="1110" t="s">
        <v>0</v>
      </c>
      <c r="C2647" s="1109">
        <v>9.625</v>
      </c>
      <c r="D2647" s="1109">
        <v>8.7550000000000008</v>
      </c>
      <c r="E2647" s="1109">
        <v>43.5</v>
      </c>
      <c r="F2647" s="1109">
        <v>0</v>
      </c>
      <c r="G2647" s="1110" t="s">
        <v>10844</v>
      </c>
      <c r="H2647" s="1110" t="s">
        <v>4654</v>
      </c>
      <c r="I2647" s="1110" t="s">
        <v>10736</v>
      </c>
      <c r="J2647" s="1109">
        <v>0</v>
      </c>
      <c r="K2647" s="1109">
        <v>0</v>
      </c>
      <c r="L2647" s="1109">
        <v>0</v>
      </c>
      <c r="M2647" s="1109">
        <v>0</v>
      </c>
      <c r="N2647" s="1109">
        <v>0</v>
      </c>
      <c r="O2647" s="1109">
        <v>0</v>
      </c>
      <c r="P2647" s="1109">
        <v>0</v>
      </c>
      <c r="Q2647" s="1109">
        <v>0</v>
      </c>
    </row>
    <row r="2648" spans="1:17">
      <c r="A2648" s="1109">
        <v>18189</v>
      </c>
      <c r="B2648" s="1110" t="s">
        <v>0</v>
      </c>
      <c r="C2648" s="1109">
        <v>9.625</v>
      </c>
      <c r="D2648" s="1109">
        <v>8.7550000000000008</v>
      </c>
      <c r="E2648" s="1109">
        <v>43.5</v>
      </c>
      <c r="F2648" s="1109">
        <v>0</v>
      </c>
      <c r="G2648" s="1110" t="s">
        <v>10844</v>
      </c>
      <c r="H2648" s="1110" t="s">
        <v>4654</v>
      </c>
      <c r="I2648" s="1110" t="s">
        <v>10850</v>
      </c>
      <c r="J2648" s="1109">
        <v>0</v>
      </c>
      <c r="K2648" s="1109">
        <v>0</v>
      </c>
      <c r="L2648" s="1109">
        <v>0</v>
      </c>
      <c r="M2648" s="1109">
        <v>0</v>
      </c>
      <c r="N2648" s="1109">
        <v>0</v>
      </c>
      <c r="O2648" s="1109">
        <v>0</v>
      </c>
      <c r="P2648" s="1109">
        <v>0</v>
      </c>
      <c r="Q2648" s="1109">
        <v>0</v>
      </c>
    </row>
    <row r="2649" spans="1:17">
      <c r="A2649" s="1109">
        <v>18190</v>
      </c>
      <c r="B2649" s="1110" t="s">
        <v>0</v>
      </c>
      <c r="C2649" s="1109">
        <v>9.625</v>
      </c>
      <c r="D2649" s="1109">
        <v>8.8350000000000009</v>
      </c>
      <c r="E2649" s="1109">
        <v>40</v>
      </c>
      <c r="F2649" s="1109">
        <v>0</v>
      </c>
      <c r="G2649" s="1110" t="s">
        <v>10842</v>
      </c>
      <c r="H2649" s="1110" t="s">
        <v>4654</v>
      </c>
      <c r="I2649" s="1110" t="s">
        <v>10841</v>
      </c>
      <c r="J2649" s="1109">
        <v>0</v>
      </c>
      <c r="K2649" s="1109">
        <v>0</v>
      </c>
      <c r="L2649" s="1109">
        <v>0</v>
      </c>
      <c r="M2649" s="1109">
        <v>0</v>
      </c>
      <c r="N2649" s="1109">
        <v>0</v>
      </c>
      <c r="O2649" s="1109">
        <v>0</v>
      </c>
      <c r="P2649" s="1109">
        <v>0</v>
      </c>
      <c r="Q2649" s="1109">
        <v>0</v>
      </c>
    </row>
    <row r="2650" spans="1:17">
      <c r="A2650" s="1109">
        <v>18191</v>
      </c>
      <c r="B2650" s="1110" t="s">
        <v>0</v>
      </c>
      <c r="C2650" s="1109">
        <v>9.625</v>
      </c>
      <c r="D2650" s="1109">
        <v>8.8350000000000009</v>
      </c>
      <c r="E2650" s="1109">
        <v>40</v>
      </c>
      <c r="F2650" s="1109">
        <v>0</v>
      </c>
      <c r="G2650" s="1110" t="s">
        <v>10842</v>
      </c>
      <c r="H2650" s="1110" t="s">
        <v>4654</v>
      </c>
      <c r="I2650" s="1110" t="s">
        <v>10846</v>
      </c>
      <c r="J2650" s="1109">
        <v>0</v>
      </c>
      <c r="K2650" s="1109">
        <v>0</v>
      </c>
      <c r="L2650" s="1109">
        <v>0</v>
      </c>
      <c r="M2650" s="1109">
        <v>0</v>
      </c>
      <c r="N2650" s="1109">
        <v>0</v>
      </c>
      <c r="O2650" s="1109">
        <v>0</v>
      </c>
      <c r="P2650" s="1109">
        <v>0</v>
      </c>
      <c r="Q2650" s="1109">
        <v>0</v>
      </c>
    </row>
    <row r="2651" spans="1:17">
      <c r="A2651" s="1109">
        <v>18192</v>
      </c>
      <c r="B2651" s="1110" t="s">
        <v>0</v>
      </c>
      <c r="C2651" s="1109">
        <v>9.625</v>
      </c>
      <c r="D2651" s="1109">
        <v>8.8350000000000009</v>
      </c>
      <c r="E2651" s="1109">
        <v>40</v>
      </c>
      <c r="F2651" s="1109">
        <v>0</v>
      </c>
      <c r="G2651" s="1110" t="s">
        <v>10842</v>
      </c>
      <c r="H2651" s="1110" t="s">
        <v>4654</v>
      </c>
      <c r="I2651" s="1110" t="s">
        <v>10847</v>
      </c>
      <c r="J2651" s="1109">
        <v>0</v>
      </c>
      <c r="K2651" s="1109">
        <v>0</v>
      </c>
      <c r="L2651" s="1109">
        <v>0</v>
      </c>
      <c r="M2651" s="1109">
        <v>0</v>
      </c>
      <c r="N2651" s="1109">
        <v>0</v>
      </c>
      <c r="O2651" s="1109">
        <v>0</v>
      </c>
      <c r="P2651" s="1109">
        <v>0</v>
      </c>
      <c r="Q2651" s="1109">
        <v>0</v>
      </c>
    </row>
    <row r="2652" spans="1:17">
      <c r="A2652" s="1109">
        <v>18193</v>
      </c>
      <c r="B2652" s="1110" t="s">
        <v>0</v>
      </c>
      <c r="C2652" s="1109">
        <v>9.625</v>
      </c>
      <c r="D2652" s="1109">
        <v>8.8350000000000009</v>
      </c>
      <c r="E2652" s="1109">
        <v>40</v>
      </c>
      <c r="F2652" s="1109">
        <v>0</v>
      </c>
      <c r="G2652" s="1110" t="s">
        <v>10842</v>
      </c>
      <c r="H2652" s="1110" t="s">
        <v>4654</v>
      </c>
      <c r="I2652" s="1110" t="s">
        <v>10760</v>
      </c>
      <c r="J2652" s="1109">
        <v>0</v>
      </c>
      <c r="K2652" s="1109">
        <v>0</v>
      </c>
      <c r="L2652" s="1109">
        <v>0</v>
      </c>
      <c r="M2652" s="1109">
        <v>0</v>
      </c>
      <c r="N2652" s="1109">
        <v>0</v>
      </c>
      <c r="O2652" s="1109">
        <v>0</v>
      </c>
      <c r="P2652" s="1109">
        <v>0</v>
      </c>
      <c r="Q2652" s="1109">
        <v>0</v>
      </c>
    </row>
    <row r="2653" spans="1:17">
      <c r="A2653" s="1109">
        <v>18194</v>
      </c>
      <c r="B2653" s="1110" t="s">
        <v>0</v>
      </c>
      <c r="C2653" s="1109">
        <v>9.625</v>
      </c>
      <c r="D2653" s="1109">
        <v>8.8350000000000009</v>
      </c>
      <c r="E2653" s="1109">
        <v>40</v>
      </c>
      <c r="F2653" s="1109">
        <v>0</v>
      </c>
      <c r="G2653" s="1110" t="s">
        <v>10842</v>
      </c>
      <c r="H2653" s="1110" t="s">
        <v>4654</v>
      </c>
      <c r="I2653" s="1110" t="s">
        <v>10736</v>
      </c>
      <c r="J2653" s="1109">
        <v>0</v>
      </c>
      <c r="K2653" s="1109">
        <v>0</v>
      </c>
      <c r="L2653" s="1109">
        <v>0</v>
      </c>
      <c r="M2653" s="1109">
        <v>0</v>
      </c>
      <c r="N2653" s="1109">
        <v>0</v>
      </c>
      <c r="O2653" s="1109">
        <v>0</v>
      </c>
      <c r="P2653" s="1109">
        <v>0</v>
      </c>
      <c r="Q2653" s="1109">
        <v>0</v>
      </c>
    </row>
    <row r="2654" spans="1:17">
      <c r="A2654" s="1109">
        <v>18195</v>
      </c>
      <c r="B2654" s="1110" t="s">
        <v>0</v>
      </c>
      <c r="C2654" s="1109">
        <v>9.625</v>
      </c>
      <c r="D2654" s="1109">
        <v>8.8350000000000009</v>
      </c>
      <c r="E2654" s="1109">
        <v>40</v>
      </c>
      <c r="F2654" s="1109">
        <v>0</v>
      </c>
      <c r="G2654" s="1110" t="s">
        <v>10842</v>
      </c>
      <c r="H2654" s="1110" t="s">
        <v>4654</v>
      </c>
      <c r="I2654" s="1110" t="s">
        <v>10850</v>
      </c>
      <c r="J2654" s="1109">
        <v>0</v>
      </c>
      <c r="K2654" s="1109">
        <v>0</v>
      </c>
      <c r="L2654" s="1109">
        <v>0</v>
      </c>
      <c r="M2654" s="1109">
        <v>0</v>
      </c>
      <c r="N2654" s="1109">
        <v>0</v>
      </c>
      <c r="O2654" s="1109">
        <v>0</v>
      </c>
      <c r="P2654" s="1109">
        <v>0</v>
      </c>
      <c r="Q2654" s="1109">
        <v>0</v>
      </c>
    </row>
    <row r="2655" spans="1:17">
      <c r="A2655" s="1109">
        <v>18196</v>
      </c>
      <c r="B2655" s="1110" t="s">
        <v>0</v>
      </c>
      <c r="C2655" s="1109">
        <v>9.625</v>
      </c>
      <c r="D2655" s="1109">
        <v>8.8350000000000009</v>
      </c>
      <c r="E2655" s="1109">
        <v>40</v>
      </c>
      <c r="F2655" s="1109">
        <v>0</v>
      </c>
      <c r="G2655" s="1110" t="s">
        <v>10842</v>
      </c>
      <c r="H2655" s="1110" t="s">
        <v>4654</v>
      </c>
      <c r="I2655" s="1110" t="s">
        <v>10832</v>
      </c>
      <c r="J2655" s="1109">
        <v>0</v>
      </c>
      <c r="K2655" s="1109">
        <v>0</v>
      </c>
      <c r="L2655" s="1109">
        <v>0</v>
      </c>
      <c r="M2655" s="1109">
        <v>0</v>
      </c>
      <c r="N2655" s="1109">
        <v>0</v>
      </c>
      <c r="O2655" s="1109">
        <v>0</v>
      </c>
      <c r="P2655" s="1109">
        <v>0</v>
      </c>
      <c r="Q2655" s="1109">
        <v>0</v>
      </c>
    </row>
    <row r="2656" spans="1:17">
      <c r="A2656" s="1109">
        <v>18197</v>
      </c>
      <c r="B2656" s="1110" t="s">
        <v>0</v>
      </c>
      <c r="C2656" s="1109">
        <v>9.625</v>
      </c>
      <c r="D2656" s="1109">
        <v>8.8350000000000009</v>
      </c>
      <c r="E2656" s="1109">
        <v>40</v>
      </c>
      <c r="F2656" s="1109">
        <v>0</v>
      </c>
      <c r="G2656" s="1110" t="s">
        <v>10842</v>
      </c>
      <c r="H2656" s="1110" t="s">
        <v>4654</v>
      </c>
      <c r="I2656" s="1110" t="s">
        <v>10839</v>
      </c>
      <c r="J2656" s="1109">
        <v>0</v>
      </c>
      <c r="K2656" s="1109">
        <v>0</v>
      </c>
      <c r="L2656" s="1109">
        <v>0</v>
      </c>
      <c r="M2656" s="1109">
        <v>0</v>
      </c>
      <c r="N2656" s="1109">
        <v>0</v>
      </c>
      <c r="O2656" s="1109">
        <v>0</v>
      </c>
      <c r="P2656" s="1109">
        <v>0</v>
      </c>
      <c r="Q2656" s="1109">
        <v>0</v>
      </c>
    </row>
    <row r="2657" spans="1:17">
      <c r="A2657" s="1109">
        <v>18198</v>
      </c>
      <c r="B2657" s="1110" t="s">
        <v>0</v>
      </c>
      <c r="C2657" s="1109">
        <v>9.625</v>
      </c>
      <c r="D2657" s="1109">
        <v>8.8350000000000009</v>
      </c>
      <c r="E2657" s="1109">
        <v>40</v>
      </c>
      <c r="F2657" s="1109">
        <v>0</v>
      </c>
      <c r="G2657" s="1110" t="s">
        <v>10843</v>
      </c>
      <c r="H2657" s="1110" t="s">
        <v>4654</v>
      </c>
      <c r="I2657" s="1110" t="s">
        <v>10841</v>
      </c>
      <c r="J2657" s="1109">
        <v>0</v>
      </c>
      <c r="K2657" s="1109">
        <v>0</v>
      </c>
      <c r="L2657" s="1109">
        <v>0</v>
      </c>
      <c r="M2657" s="1109">
        <v>0</v>
      </c>
      <c r="N2657" s="1109">
        <v>0</v>
      </c>
      <c r="O2657" s="1109">
        <v>0</v>
      </c>
      <c r="P2657" s="1109">
        <v>0</v>
      </c>
      <c r="Q2657" s="1109">
        <v>0</v>
      </c>
    </row>
    <row r="2658" spans="1:17">
      <c r="A2658" s="1109">
        <v>18199</v>
      </c>
      <c r="B2658" s="1110" t="s">
        <v>0</v>
      </c>
      <c r="C2658" s="1109">
        <v>9.625</v>
      </c>
      <c r="D2658" s="1109">
        <v>8.8350000000000009</v>
      </c>
      <c r="E2658" s="1109">
        <v>40</v>
      </c>
      <c r="F2658" s="1109">
        <v>0</v>
      </c>
      <c r="G2658" s="1110" t="s">
        <v>10843</v>
      </c>
      <c r="H2658" s="1110" t="s">
        <v>4654</v>
      </c>
      <c r="I2658" s="1110" t="s">
        <v>10846</v>
      </c>
      <c r="J2658" s="1109">
        <v>0</v>
      </c>
      <c r="K2658" s="1109">
        <v>0</v>
      </c>
      <c r="L2658" s="1109">
        <v>0</v>
      </c>
      <c r="M2658" s="1109">
        <v>0</v>
      </c>
      <c r="N2658" s="1109">
        <v>0</v>
      </c>
      <c r="O2658" s="1109">
        <v>0</v>
      </c>
      <c r="P2658" s="1109">
        <v>0</v>
      </c>
      <c r="Q2658" s="1109">
        <v>0</v>
      </c>
    </row>
    <row r="2659" spans="1:17">
      <c r="A2659" s="1109">
        <v>18200</v>
      </c>
      <c r="B2659" s="1110" t="s">
        <v>0</v>
      </c>
      <c r="C2659" s="1109">
        <v>9.625</v>
      </c>
      <c r="D2659" s="1109">
        <v>8.8350000000000009</v>
      </c>
      <c r="E2659" s="1109">
        <v>40</v>
      </c>
      <c r="F2659" s="1109">
        <v>0</v>
      </c>
      <c r="G2659" s="1110" t="s">
        <v>10843</v>
      </c>
      <c r="H2659" s="1110" t="s">
        <v>4654</v>
      </c>
      <c r="I2659" s="1110" t="s">
        <v>10847</v>
      </c>
      <c r="J2659" s="1109">
        <v>0</v>
      </c>
      <c r="K2659" s="1109">
        <v>0</v>
      </c>
      <c r="L2659" s="1109">
        <v>0</v>
      </c>
      <c r="M2659" s="1109">
        <v>0</v>
      </c>
      <c r="N2659" s="1109">
        <v>0</v>
      </c>
      <c r="O2659" s="1109">
        <v>0</v>
      </c>
      <c r="P2659" s="1109">
        <v>0</v>
      </c>
      <c r="Q2659" s="1109">
        <v>0</v>
      </c>
    </row>
    <row r="2660" spans="1:17">
      <c r="A2660" s="1109">
        <v>18201</v>
      </c>
      <c r="B2660" s="1110" t="s">
        <v>0</v>
      </c>
      <c r="C2660" s="1109">
        <v>9.625</v>
      </c>
      <c r="D2660" s="1109">
        <v>8.8350000000000009</v>
      </c>
      <c r="E2660" s="1109">
        <v>40</v>
      </c>
      <c r="F2660" s="1109">
        <v>0</v>
      </c>
      <c r="G2660" s="1110" t="s">
        <v>10843</v>
      </c>
      <c r="H2660" s="1110" t="s">
        <v>4654</v>
      </c>
      <c r="I2660" s="1110" t="s">
        <v>10848</v>
      </c>
      <c r="J2660" s="1109">
        <v>0</v>
      </c>
      <c r="K2660" s="1109">
        <v>0</v>
      </c>
      <c r="L2660" s="1109">
        <v>0</v>
      </c>
      <c r="M2660" s="1109">
        <v>0</v>
      </c>
      <c r="N2660" s="1109">
        <v>0</v>
      </c>
      <c r="O2660" s="1109">
        <v>0</v>
      </c>
      <c r="P2660" s="1109">
        <v>0</v>
      </c>
      <c r="Q2660" s="1109">
        <v>0</v>
      </c>
    </row>
    <row r="2661" spans="1:17">
      <c r="A2661" s="1109">
        <v>18202</v>
      </c>
      <c r="B2661" s="1110" t="s">
        <v>0</v>
      </c>
      <c r="C2661" s="1109">
        <v>9.625</v>
      </c>
      <c r="D2661" s="1109">
        <v>8.8350000000000009</v>
      </c>
      <c r="E2661" s="1109">
        <v>40</v>
      </c>
      <c r="F2661" s="1109">
        <v>0</v>
      </c>
      <c r="G2661" s="1110" t="s">
        <v>10843</v>
      </c>
      <c r="H2661" s="1110" t="s">
        <v>4654</v>
      </c>
      <c r="I2661" s="1110" t="s">
        <v>10849</v>
      </c>
      <c r="J2661" s="1109">
        <v>0</v>
      </c>
      <c r="K2661" s="1109">
        <v>0</v>
      </c>
      <c r="L2661" s="1109">
        <v>0</v>
      </c>
      <c r="M2661" s="1109">
        <v>0</v>
      </c>
      <c r="N2661" s="1109">
        <v>0</v>
      </c>
      <c r="O2661" s="1109">
        <v>0</v>
      </c>
      <c r="P2661" s="1109">
        <v>0</v>
      </c>
      <c r="Q2661" s="1109">
        <v>0</v>
      </c>
    </row>
    <row r="2662" spans="1:17">
      <c r="A2662" s="1109">
        <v>18203</v>
      </c>
      <c r="B2662" s="1110" t="s">
        <v>0</v>
      </c>
      <c r="C2662" s="1109">
        <v>9.625</v>
      </c>
      <c r="D2662" s="1109">
        <v>8.8350000000000009</v>
      </c>
      <c r="E2662" s="1109">
        <v>40</v>
      </c>
      <c r="F2662" s="1109">
        <v>0</v>
      </c>
      <c r="G2662" s="1110" t="s">
        <v>10843</v>
      </c>
      <c r="H2662" s="1110" t="s">
        <v>4654</v>
      </c>
      <c r="I2662" s="1110" t="s">
        <v>10760</v>
      </c>
      <c r="J2662" s="1109">
        <v>0</v>
      </c>
      <c r="K2662" s="1109">
        <v>0</v>
      </c>
      <c r="L2662" s="1109">
        <v>0</v>
      </c>
      <c r="M2662" s="1109">
        <v>0</v>
      </c>
      <c r="N2662" s="1109">
        <v>0</v>
      </c>
      <c r="O2662" s="1109">
        <v>0</v>
      </c>
      <c r="P2662" s="1109">
        <v>0</v>
      </c>
      <c r="Q2662" s="1109">
        <v>0</v>
      </c>
    </row>
    <row r="2663" spans="1:17">
      <c r="A2663" s="1109">
        <v>18204</v>
      </c>
      <c r="B2663" s="1110" t="s">
        <v>0</v>
      </c>
      <c r="C2663" s="1109">
        <v>9.625</v>
      </c>
      <c r="D2663" s="1109">
        <v>8.8350000000000009</v>
      </c>
      <c r="E2663" s="1109">
        <v>40</v>
      </c>
      <c r="F2663" s="1109">
        <v>0</v>
      </c>
      <c r="G2663" s="1110" t="s">
        <v>10843</v>
      </c>
      <c r="H2663" s="1110" t="s">
        <v>4654</v>
      </c>
      <c r="I2663" s="1110" t="s">
        <v>10736</v>
      </c>
      <c r="J2663" s="1109">
        <v>0</v>
      </c>
      <c r="K2663" s="1109">
        <v>0</v>
      </c>
      <c r="L2663" s="1109">
        <v>0</v>
      </c>
      <c r="M2663" s="1109">
        <v>0</v>
      </c>
      <c r="N2663" s="1109">
        <v>0</v>
      </c>
      <c r="O2663" s="1109">
        <v>0</v>
      </c>
      <c r="P2663" s="1109">
        <v>0</v>
      </c>
      <c r="Q2663" s="1109">
        <v>0</v>
      </c>
    </row>
    <row r="2664" spans="1:17">
      <c r="A2664" s="1109">
        <v>18205</v>
      </c>
      <c r="B2664" s="1110" t="s">
        <v>0</v>
      </c>
      <c r="C2664" s="1109">
        <v>9.625</v>
      </c>
      <c r="D2664" s="1109">
        <v>8.8350000000000009</v>
      </c>
      <c r="E2664" s="1109">
        <v>40</v>
      </c>
      <c r="F2664" s="1109">
        <v>0</v>
      </c>
      <c r="G2664" s="1110" t="s">
        <v>10843</v>
      </c>
      <c r="H2664" s="1110" t="s">
        <v>4654</v>
      </c>
      <c r="I2664" s="1110" t="s">
        <v>10832</v>
      </c>
      <c r="J2664" s="1109">
        <v>0</v>
      </c>
      <c r="K2664" s="1109">
        <v>0</v>
      </c>
      <c r="L2664" s="1109">
        <v>0</v>
      </c>
      <c r="M2664" s="1109">
        <v>0</v>
      </c>
      <c r="N2664" s="1109">
        <v>0</v>
      </c>
      <c r="O2664" s="1109">
        <v>0</v>
      </c>
      <c r="P2664" s="1109">
        <v>0</v>
      </c>
      <c r="Q2664" s="1109">
        <v>0</v>
      </c>
    </row>
    <row r="2665" spans="1:17">
      <c r="A2665" s="1109">
        <v>18206</v>
      </c>
      <c r="B2665" s="1110" t="s">
        <v>0</v>
      </c>
      <c r="C2665" s="1109">
        <v>9.625</v>
      </c>
      <c r="D2665" s="1109">
        <v>8.8350000000000009</v>
      </c>
      <c r="E2665" s="1109">
        <v>40</v>
      </c>
      <c r="F2665" s="1109">
        <v>0</v>
      </c>
      <c r="G2665" s="1110" t="s">
        <v>10843</v>
      </c>
      <c r="H2665" s="1110" t="s">
        <v>4654</v>
      </c>
      <c r="I2665" s="1110" t="s">
        <v>10839</v>
      </c>
      <c r="J2665" s="1109">
        <v>0</v>
      </c>
      <c r="K2665" s="1109">
        <v>0</v>
      </c>
      <c r="L2665" s="1109">
        <v>0</v>
      </c>
      <c r="M2665" s="1109">
        <v>0</v>
      </c>
      <c r="N2665" s="1109">
        <v>0</v>
      </c>
      <c r="O2665" s="1109">
        <v>0</v>
      </c>
      <c r="P2665" s="1109">
        <v>0</v>
      </c>
      <c r="Q2665" s="1109">
        <v>0</v>
      </c>
    </row>
    <row r="2666" spans="1:17">
      <c r="A2666" s="1109">
        <v>18207</v>
      </c>
      <c r="B2666" s="1110" t="s">
        <v>0</v>
      </c>
      <c r="C2666" s="1109">
        <v>9.625</v>
      </c>
      <c r="D2666" s="1109">
        <v>8.8350000000000009</v>
      </c>
      <c r="E2666" s="1109">
        <v>40</v>
      </c>
      <c r="F2666" s="1109">
        <v>0</v>
      </c>
      <c r="G2666" s="1110" t="s">
        <v>10843</v>
      </c>
      <c r="H2666" s="1110" t="s">
        <v>4654</v>
      </c>
      <c r="I2666" s="1110" t="s">
        <v>10850</v>
      </c>
      <c r="J2666" s="1109">
        <v>0</v>
      </c>
      <c r="K2666" s="1109">
        <v>0</v>
      </c>
      <c r="L2666" s="1109">
        <v>0</v>
      </c>
      <c r="M2666" s="1109">
        <v>0</v>
      </c>
      <c r="N2666" s="1109">
        <v>0</v>
      </c>
      <c r="O2666" s="1109">
        <v>0</v>
      </c>
      <c r="P2666" s="1109">
        <v>0</v>
      </c>
      <c r="Q2666" s="1109">
        <v>0</v>
      </c>
    </row>
    <row r="2667" spans="1:17">
      <c r="A2667" s="1109">
        <v>18208</v>
      </c>
      <c r="B2667" s="1110" t="s">
        <v>0</v>
      </c>
      <c r="C2667" s="1109">
        <v>9.625</v>
      </c>
      <c r="D2667" s="1109">
        <v>8.8350000000000009</v>
      </c>
      <c r="E2667" s="1109">
        <v>40</v>
      </c>
      <c r="F2667" s="1109">
        <v>0</v>
      </c>
      <c r="G2667" s="1110" t="s">
        <v>10833</v>
      </c>
      <c r="H2667" s="1110" t="s">
        <v>4654</v>
      </c>
      <c r="I2667" s="1110" t="s">
        <v>10841</v>
      </c>
      <c r="J2667" s="1109">
        <v>0</v>
      </c>
      <c r="K2667" s="1109">
        <v>0</v>
      </c>
      <c r="L2667" s="1109">
        <v>0</v>
      </c>
      <c r="M2667" s="1109">
        <v>0</v>
      </c>
      <c r="N2667" s="1109">
        <v>0</v>
      </c>
      <c r="O2667" s="1109">
        <v>0</v>
      </c>
      <c r="P2667" s="1109">
        <v>0</v>
      </c>
      <c r="Q2667" s="1109">
        <v>0</v>
      </c>
    </row>
    <row r="2668" spans="1:17">
      <c r="A2668" s="1109">
        <v>18209</v>
      </c>
      <c r="B2668" s="1110" t="s">
        <v>0</v>
      </c>
      <c r="C2668" s="1109">
        <v>9.625</v>
      </c>
      <c r="D2668" s="1109">
        <v>8.8350000000000009</v>
      </c>
      <c r="E2668" s="1109">
        <v>40</v>
      </c>
      <c r="F2668" s="1109">
        <v>0</v>
      </c>
      <c r="G2668" s="1110" t="s">
        <v>10833</v>
      </c>
      <c r="H2668" s="1110" t="s">
        <v>4654</v>
      </c>
      <c r="I2668" s="1110" t="s">
        <v>10846</v>
      </c>
      <c r="J2668" s="1109">
        <v>0</v>
      </c>
      <c r="K2668" s="1109">
        <v>0</v>
      </c>
      <c r="L2668" s="1109">
        <v>0</v>
      </c>
      <c r="M2668" s="1109">
        <v>0</v>
      </c>
      <c r="N2668" s="1109">
        <v>0</v>
      </c>
      <c r="O2668" s="1109">
        <v>0</v>
      </c>
      <c r="P2668" s="1109">
        <v>0</v>
      </c>
      <c r="Q2668" s="1109">
        <v>0</v>
      </c>
    </row>
    <row r="2669" spans="1:17">
      <c r="A2669" s="1109">
        <v>18210</v>
      </c>
      <c r="B2669" s="1110" t="s">
        <v>0</v>
      </c>
      <c r="C2669" s="1109">
        <v>9.625</v>
      </c>
      <c r="D2669" s="1109">
        <v>8.8350000000000009</v>
      </c>
      <c r="E2669" s="1109">
        <v>40</v>
      </c>
      <c r="F2669" s="1109">
        <v>0</v>
      </c>
      <c r="G2669" s="1110" t="s">
        <v>10833</v>
      </c>
      <c r="H2669" s="1110" t="s">
        <v>4654</v>
      </c>
      <c r="I2669" s="1110" t="s">
        <v>10847</v>
      </c>
      <c r="J2669" s="1109">
        <v>0</v>
      </c>
      <c r="K2669" s="1109">
        <v>0</v>
      </c>
      <c r="L2669" s="1109">
        <v>0</v>
      </c>
      <c r="M2669" s="1109">
        <v>0</v>
      </c>
      <c r="N2669" s="1109">
        <v>0</v>
      </c>
      <c r="O2669" s="1109">
        <v>0</v>
      </c>
      <c r="P2669" s="1109">
        <v>0</v>
      </c>
      <c r="Q2669" s="1109">
        <v>0</v>
      </c>
    </row>
    <row r="2670" spans="1:17">
      <c r="A2670" s="1109">
        <v>18211</v>
      </c>
      <c r="B2670" s="1110" t="s">
        <v>0</v>
      </c>
      <c r="C2670" s="1109">
        <v>9.625</v>
      </c>
      <c r="D2670" s="1109">
        <v>8.8350000000000009</v>
      </c>
      <c r="E2670" s="1109">
        <v>40</v>
      </c>
      <c r="F2670" s="1109">
        <v>0</v>
      </c>
      <c r="G2670" s="1110" t="s">
        <v>10833</v>
      </c>
      <c r="H2670" s="1110" t="s">
        <v>4654</v>
      </c>
      <c r="I2670" s="1110" t="s">
        <v>10760</v>
      </c>
      <c r="J2670" s="1109">
        <v>0</v>
      </c>
      <c r="K2670" s="1109">
        <v>0</v>
      </c>
      <c r="L2670" s="1109">
        <v>0</v>
      </c>
      <c r="M2670" s="1109">
        <v>0</v>
      </c>
      <c r="N2670" s="1109">
        <v>0</v>
      </c>
      <c r="O2670" s="1109">
        <v>0</v>
      </c>
      <c r="P2670" s="1109">
        <v>0</v>
      </c>
      <c r="Q2670" s="1109">
        <v>0</v>
      </c>
    </row>
    <row r="2671" spans="1:17">
      <c r="A2671" s="1109">
        <v>18212</v>
      </c>
      <c r="B2671" s="1110" t="s">
        <v>0</v>
      </c>
      <c r="C2671" s="1109">
        <v>9.625</v>
      </c>
      <c r="D2671" s="1109">
        <v>8.8350000000000009</v>
      </c>
      <c r="E2671" s="1109">
        <v>40</v>
      </c>
      <c r="F2671" s="1109">
        <v>0</v>
      </c>
      <c r="G2671" s="1110" t="s">
        <v>10833</v>
      </c>
      <c r="H2671" s="1110" t="s">
        <v>4654</v>
      </c>
      <c r="I2671" s="1110" t="s">
        <v>10849</v>
      </c>
      <c r="J2671" s="1109">
        <v>0</v>
      </c>
      <c r="K2671" s="1109">
        <v>0</v>
      </c>
      <c r="L2671" s="1109">
        <v>0</v>
      </c>
      <c r="M2671" s="1109">
        <v>0</v>
      </c>
      <c r="N2671" s="1109">
        <v>0</v>
      </c>
      <c r="O2671" s="1109">
        <v>0</v>
      </c>
      <c r="P2671" s="1109">
        <v>0</v>
      </c>
      <c r="Q2671" s="1109">
        <v>0</v>
      </c>
    </row>
    <row r="2672" spans="1:17">
      <c r="A2672" s="1109">
        <v>18213</v>
      </c>
      <c r="B2672" s="1110" t="s">
        <v>0</v>
      </c>
      <c r="C2672" s="1109">
        <v>9.625</v>
      </c>
      <c r="D2672" s="1109">
        <v>8.8350000000000009</v>
      </c>
      <c r="E2672" s="1109">
        <v>40</v>
      </c>
      <c r="F2672" s="1109">
        <v>0</v>
      </c>
      <c r="G2672" s="1110" t="s">
        <v>10833</v>
      </c>
      <c r="H2672" s="1110" t="s">
        <v>4654</v>
      </c>
      <c r="I2672" s="1110" t="s">
        <v>10848</v>
      </c>
      <c r="J2672" s="1109">
        <v>0</v>
      </c>
      <c r="K2672" s="1109">
        <v>0</v>
      </c>
      <c r="L2672" s="1109">
        <v>0</v>
      </c>
      <c r="M2672" s="1109">
        <v>0</v>
      </c>
      <c r="N2672" s="1109">
        <v>0</v>
      </c>
      <c r="O2672" s="1109">
        <v>0</v>
      </c>
      <c r="P2672" s="1109">
        <v>0</v>
      </c>
      <c r="Q2672" s="1109">
        <v>0</v>
      </c>
    </row>
    <row r="2673" spans="1:17">
      <c r="A2673" s="1109">
        <v>18214</v>
      </c>
      <c r="B2673" s="1110" t="s">
        <v>0</v>
      </c>
      <c r="C2673" s="1109">
        <v>9.625</v>
      </c>
      <c r="D2673" s="1109">
        <v>8.8350000000000009</v>
      </c>
      <c r="E2673" s="1109">
        <v>40</v>
      </c>
      <c r="F2673" s="1109">
        <v>0</v>
      </c>
      <c r="G2673" s="1110" t="s">
        <v>10833</v>
      </c>
      <c r="H2673" s="1110" t="s">
        <v>4654</v>
      </c>
      <c r="I2673" s="1110" t="s">
        <v>10736</v>
      </c>
      <c r="J2673" s="1109">
        <v>0</v>
      </c>
      <c r="K2673" s="1109">
        <v>0</v>
      </c>
      <c r="L2673" s="1109">
        <v>0</v>
      </c>
      <c r="M2673" s="1109">
        <v>0</v>
      </c>
      <c r="N2673" s="1109">
        <v>0</v>
      </c>
      <c r="O2673" s="1109">
        <v>0</v>
      </c>
      <c r="P2673" s="1109">
        <v>0</v>
      </c>
      <c r="Q2673" s="1109">
        <v>0</v>
      </c>
    </row>
    <row r="2674" spans="1:17">
      <c r="A2674" s="1109">
        <v>18215</v>
      </c>
      <c r="B2674" s="1110" t="s">
        <v>0</v>
      </c>
      <c r="C2674" s="1109">
        <v>9.625</v>
      </c>
      <c r="D2674" s="1109">
        <v>8.8350000000000009</v>
      </c>
      <c r="E2674" s="1109">
        <v>40</v>
      </c>
      <c r="F2674" s="1109">
        <v>0</v>
      </c>
      <c r="G2674" s="1110" t="s">
        <v>10833</v>
      </c>
      <c r="H2674" s="1110" t="s">
        <v>4654</v>
      </c>
      <c r="I2674" s="1110" t="s">
        <v>10832</v>
      </c>
      <c r="J2674" s="1109">
        <v>0</v>
      </c>
      <c r="K2674" s="1109">
        <v>0</v>
      </c>
      <c r="L2674" s="1109">
        <v>0</v>
      </c>
      <c r="M2674" s="1109">
        <v>0</v>
      </c>
      <c r="N2674" s="1109">
        <v>0</v>
      </c>
      <c r="O2674" s="1109">
        <v>0</v>
      </c>
      <c r="P2674" s="1109">
        <v>0</v>
      </c>
      <c r="Q2674" s="1109">
        <v>0</v>
      </c>
    </row>
    <row r="2675" spans="1:17">
      <c r="A2675" s="1109">
        <v>18216</v>
      </c>
      <c r="B2675" s="1110" t="s">
        <v>0</v>
      </c>
      <c r="C2675" s="1109">
        <v>9.625</v>
      </c>
      <c r="D2675" s="1109">
        <v>8.8350000000000009</v>
      </c>
      <c r="E2675" s="1109">
        <v>40</v>
      </c>
      <c r="F2675" s="1109">
        <v>0</v>
      </c>
      <c r="G2675" s="1110" t="s">
        <v>10833</v>
      </c>
      <c r="H2675" s="1110" t="s">
        <v>4654</v>
      </c>
      <c r="I2675" s="1110" t="s">
        <v>10839</v>
      </c>
      <c r="J2675" s="1109">
        <v>0</v>
      </c>
      <c r="K2675" s="1109">
        <v>0</v>
      </c>
      <c r="L2675" s="1109">
        <v>0</v>
      </c>
      <c r="M2675" s="1109">
        <v>0</v>
      </c>
      <c r="N2675" s="1109">
        <v>0</v>
      </c>
      <c r="O2675" s="1109">
        <v>0</v>
      </c>
      <c r="P2675" s="1109">
        <v>0</v>
      </c>
      <c r="Q2675" s="1109">
        <v>0</v>
      </c>
    </row>
    <row r="2676" spans="1:17">
      <c r="A2676" s="1109">
        <v>18217</v>
      </c>
      <c r="B2676" s="1110" t="s">
        <v>0</v>
      </c>
      <c r="C2676" s="1109">
        <v>9.625</v>
      </c>
      <c r="D2676" s="1109">
        <v>8.8350000000000009</v>
      </c>
      <c r="E2676" s="1109">
        <v>40</v>
      </c>
      <c r="F2676" s="1109">
        <v>0</v>
      </c>
      <c r="G2676" s="1110" t="s">
        <v>10833</v>
      </c>
      <c r="H2676" s="1110" t="s">
        <v>4654</v>
      </c>
      <c r="I2676" s="1110" t="s">
        <v>10850</v>
      </c>
      <c r="J2676" s="1109">
        <v>0</v>
      </c>
      <c r="K2676" s="1109">
        <v>0</v>
      </c>
      <c r="L2676" s="1109">
        <v>0</v>
      </c>
      <c r="M2676" s="1109">
        <v>0</v>
      </c>
      <c r="N2676" s="1109">
        <v>0</v>
      </c>
      <c r="O2676" s="1109">
        <v>0</v>
      </c>
      <c r="P2676" s="1109">
        <v>0</v>
      </c>
      <c r="Q2676" s="1109">
        <v>0</v>
      </c>
    </row>
    <row r="2677" spans="1:17">
      <c r="A2677" s="1109">
        <v>18218</v>
      </c>
      <c r="B2677" s="1110" t="s">
        <v>0</v>
      </c>
      <c r="C2677" s="1109">
        <v>9.625</v>
      </c>
      <c r="D2677" s="1109">
        <v>8.8350000000000009</v>
      </c>
      <c r="E2677" s="1109">
        <v>40</v>
      </c>
      <c r="F2677" s="1109">
        <v>0</v>
      </c>
      <c r="G2677" s="1110" t="s">
        <v>10737</v>
      </c>
      <c r="H2677" s="1110" t="s">
        <v>4654</v>
      </c>
      <c r="I2677" s="1110" t="s">
        <v>10841</v>
      </c>
      <c r="J2677" s="1109">
        <v>0</v>
      </c>
      <c r="K2677" s="1109">
        <v>0</v>
      </c>
      <c r="L2677" s="1109">
        <v>0</v>
      </c>
      <c r="M2677" s="1109">
        <v>0</v>
      </c>
      <c r="N2677" s="1109">
        <v>0</v>
      </c>
      <c r="O2677" s="1109">
        <v>0</v>
      </c>
      <c r="P2677" s="1109">
        <v>0</v>
      </c>
      <c r="Q2677" s="1109">
        <v>0</v>
      </c>
    </row>
    <row r="2678" spans="1:17">
      <c r="A2678" s="1109">
        <v>18219</v>
      </c>
      <c r="B2678" s="1110" t="s">
        <v>0</v>
      </c>
      <c r="C2678" s="1109">
        <v>9.625</v>
      </c>
      <c r="D2678" s="1109">
        <v>8.8350000000000009</v>
      </c>
      <c r="E2678" s="1109">
        <v>40</v>
      </c>
      <c r="F2678" s="1109">
        <v>0</v>
      </c>
      <c r="G2678" s="1110" t="s">
        <v>10737</v>
      </c>
      <c r="H2678" s="1110" t="s">
        <v>4654</v>
      </c>
      <c r="I2678" s="1110" t="s">
        <v>10846</v>
      </c>
      <c r="J2678" s="1109">
        <v>0</v>
      </c>
      <c r="K2678" s="1109">
        <v>0</v>
      </c>
      <c r="L2678" s="1109">
        <v>0</v>
      </c>
      <c r="M2678" s="1109">
        <v>0</v>
      </c>
      <c r="N2678" s="1109">
        <v>0</v>
      </c>
      <c r="O2678" s="1109">
        <v>0</v>
      </c>
      <c r="P2678" s="1109">
        <v>0</v>
      </c>
      <c r="Q2678" s="1109">
        <v>0</v>
      </c>
    </row>
    <row r="2679" spans="1:17">
      <c r="A2679" s="1109">
        <v>18220</v>
      </c>
      <c r="B2679" s="1110" t="s">
        <v>0</v>
      </c>
      <c r="C2679" s="1109">
        <v>9.625</v>
      </c>
      <c r="D2679" s="1109">
        <v>8.8350000000000009</v>
      </c>
      <c r="E2679" s="1109">
        <v>40</v>
      </c>
      <c r="F2679" s="1109">
        <v>0</v>
      </c>
      <c r="G2679" s="1110" t="s">
        <v>10737</v>
      </c>
      <c r="H2679" s="1110" t="s">
        <v>4654</v>
      </c>
      <c r="I2679" s="1110" t="s">
        <v>10847</v>
      </c>
      <c r="J2679" s="1109">
        <v>0</v>
      </c>
      <c r="K2679" s="1109">
        <v>0</v>
      </c>
      <c r="L2679" s="1109">
        <v>0</v>
      </c>
      <c r="M2679" s="1109">
        <v>0</v>
      </c>
      <c r="N2679" s="1109">
        <v>0</v>
      </c>
      <c r="O2679" s="1109">
        <v>0</v>
      </c>
      <c r="P2679" s="1109">
        <v>0</v>
      </c>
      <c r="Q2679" s="1109">
        <v>0</v>
      </c>
    </row>
    <row r="2680" spans="1:17">
      <c r="A2680" s="1109">
        <v>18221</v>
      </c>
      <c r="B2680" s="1110" t="s">
        <v>0</v>
      </c>
      <c r="C2680" s="1109">
        <v>9.625</v>
      </c>
      <c r="D2680" s="1109">
        <v>8.8350000000000009</v>
      </c>
      <c r="E2680" s="1109">
        <v>40</v>
      </c>
      <c r="F2680" s="1109">
        <v>0</v>
      </c>
      <c r="G2680" s="1110" t="s">
        <v>10737</v>
      </c>
      <c r="H2680" s="1110" t="s">
        <v>4654</v>
      </c>
      <c r="I2680" s="1110" t="s">
        <v>10760</v>
      </c>
      <c r="J2680" s="1109">
        <v>0</v>
      </c>
      <c r="K2680" s="1109">
        <v>0</v>
      </c>
      <c r="L2680" s="1109">
        <v>0</v>
      </c>
      <c r="M2680" s="1109">
        <v>0</v>
      </c>
      <c r="N2680" s="1109">
        <v>0</v>
      </c>
      <c r="O2680" s="1109">
        <v>0</v>
      </c>
      <c r="P2680" s="1109">
        <v>0</v>
      </c>
      <c r="Q2680" s="1109">
        <v>0</v>
      </c>
    </row>
    <row r="2681" spans="1:17">
      <c r="A2681" s="1109">
        <v>18222</v>
      </c>
      <c r="B2681" s="1110" t="s">
        <v>0</v>
      </c>
      <c r="C2681" s="1109">
        <v>9.625</v>
      </c>
      <c r="D2681" s="1109">
        <v>8.8350000000000009</v>
      </c>
      <c r="E2681" s="1109">
        <v>40</v>
      </c>
      <c r="F2681" s="1109">
        <v>0</v>
      </c>
      <c r="G2681" s="1110" t="s">
        <v>10737</v>
      </c>
      <c r="H2681" s="1110" t="s">
        <v>4654</v>
      </c>
      <c r="I2681" s="1110" t="s">
        <v>10849</v>
      </c>
      <c r="J2681" s="1109">
        <v>0</v>
      </c>
      <c r="K2681" s="1109">
        <v>0</v>
      </c>
      <c r="L2681" s="1109">
        <v>0</v>
      </c>
      <c r="M2681" s="1109">
        <v>0</v>
      </c>
      <c r="N2681" s="1109">
        <v>0</v>
      </c>
      <c r="O2681" s="1109">
        <v>0</v>
      </c>
      <c r="P2681" s="1109">
        <v>0</v>
      </c>
      <c r="Q2681" s="1109">
        <v>0</v>
      </c>
    </row>
    <row r="2682" spans="1:17">
      <c r="A2682" s="1109">
        <v>18223</v>
      </c>
      <c r="B2682" s="1110" t="s">
        <v>0</v>
      </c>
      <c r="C2682" s="1109">
        <v>9.625</v>
      </c>
      <c r="D2682" s="1109">
        <v>8.8350000000000009</v>
      </c>
      <c r="E2682" s="1109">
        <v>40</v>
      </c>
      <c r="F2682" s="1109">
        <v>0</v>
      </c>
      <c r="G2682" s="1110" t="s">
        <v>10737</v>
      </c>
      <c r="H2682" s="1110" t="s">
        <v>4654</v>
      </c>
      <c r="I2682" s="1110" t="s">
        <v>10848</v>
      </c>
      <c r="J2682" s="1109">
        <v>0</v>
      </c>
      <c r="K2682" s="1109">
        <v>0</v>
      </c>
      <c r="L2682" s="1109">
        <v>0</v>
      </c>
      <c r="M2682" s="1109">
        <v>0</v>
      </c>
      <c r="N2682" s="1109">
        <v>0</v>
      </c>
      <c r="O2682" s="1109">
        <v>0</v>
      </c>
      <c r="P2682" s="1109">
        <v>0</v>
      </c>
      <c r="Q2682" s="1109">
        <v>0</v>
      </c>
    </row>
    <row r="2683" spans="1:17">
      <c r="A2683" s="1109">
        <v>18224</v>
      </c>
      <c r="B2683" s="1110" t="s">
        <v>0</v>
      </c>
      <c r="C2683" s="1109">
        <v>9.625</v>
      </c>
      <c r="D2683" s="1109">
        <v>8.8350000000000009</v>
      </c>
      <c r="E2683" s="1109">
        <v>40</v>
      </c>
      <c r="F2683" s="1109">
        <v>0</v>
      </c>
      <c r="G2683" s="1110" t="s">
        <v>10737</v>
      </c>
      <c r="H2683" s="1110" t="s">
        <v>4654</v>
      </c>
      <c r="I2683" s="1110" t="s">
        <v>10850</v>
      </c>
      <c r="J2683" s="1109">
        <v>0</v>
      </c>
      <c r="K2683" s="1109">
        <v>0</v>
      </c>
      <c r="L2683" s="1109">
        <v>0</v>
      </c>
      <c r="M2683" s="1109">
        <v>0</v>
      </c>
      <c r="N2683" s="1109">
        <v>0</v>
      </c>
      <c r="O2683" s="1109">
        <v>0</v>
      </c>
      <c r="P2683" s="1109">
        <v>0</v>
      </c>
      <c r="Q2683" s="1109">
        <v>0</v>
      </c>
    </row>
    <row r="2684" spans="1:17">
      <c r="A2684" s="1109">
        <v>18225</v>
      </c>
      <c r="B2684" s="1110" t="s">
        <v>0</v>
      </c>
      <c r="C2684" s="1109">
        <v>9.625</v>
      </c>
      <c r="D2684" s="1109">
        <v>8.8350000000000009</v>
      </c>
      <c r="E2684" s="1109">
        <v>40</v>
      </c>
      <c r="F2684" s="1109">
        <v>0</v>
      </c>
      <c r="G2684" s="1110" t="s">
        <v>10737</v>
      </c>
      <c r="H2684" s="1110" t="s">
        <v>4654</v>
      </c>
      <c r="I2684" s="1110" t="s">
        <v>10832</v>
      </c>
      <c r="J2684" s="1109">
        <v>0</v>
      </c>
      <c r="K2684" s="1109">
        <v>0</v>
      </c>
      <c r="L2684" s="1109">
        <v>0</v>
      </c>
      <c r="M2684" s="1109">
        <v>0</v>
      </c>
      <c r="N2684" s="1109">
        <v>0</v>
      </c>
      <c r="O2684" s="1109">
        <v>0</v>
      </c>
      <c r="P2684" s="1109">
        <v>0</v>
      </c>
      <c r="Q2684" s="1109">
        <v>0</v>
      </c>
    </row>
    <row r="2685" spans="1:17">
      <c r="A2685" s="1109">
        <v>18226</v>
      </c>
      <c r="B2685" s="1110" t="s">
        <v>0</v>
      </c>
      <c r="C2685" s="1109">
        <v>9.625</v>
      </c>
      <c r="D2685" s="1109">
        <v>8.8350000000000009</v>
      </c>
      <c r="E2685" s="1109">
        <v>40</v>
      </c>
      <c r="F2685" s="1109">
        <v>0</v>
      </c>
      <c r="G2685" s="1110" t="s">
        <v>10737</v>
      </c>
      <c r="H2685" s="1110" t="s">
        <v>4654</v>
      </c>
      <c r="I2685" s="1110" t="s">
        <v>10839</v>
      </c>
      <c r="J2685" s="1109">
        <v>0</v>
      </c>
      <c r="K2685" s="1109">
        <v>0</v>
      </c>
      <c r="L2685" s="1109">
        <v>0</v>
      </c>
      <c r="M2685" s="1109">
        <v>0</v>
      </c>
      <c r="N2685" s="1109">
        <v>0</v>
      </c>
      <c r="O2685" s="1109">
        <v>0</v>
      </c>
      <c r="P2685" s="1109">
        <v>0</v>
      </c>
      <c r="Q2685" s="1109">
        <v>0</v>
      </c>
    </row>
    <row r="2686" spans="1:17">
      <c r="A2686" s="1109">
        <v>18227</v>
      </c>
      <c r="B2686" s="1110" t="s">
        <v>0</v>
      </c>
      <c r="C2686" s="1109">
        <v>9.625</v>
      </c>
      <c r="D2686" s="1109">
        <v>8.8350000000000009</v>
      </c>
      <c r="E2686" s="1109">
        <v>40</v>
      </c>
      <c r="F2686" s="1109">
        <v>0</v>
      </c>
      <c r="G2686" s="1110" t="s">
        <v>10838</v>
      </c>
      <c r="H2686" s="1110" t="s">
        <v>4654</v>
      </c>
      <c r="I2686" s="1110" t="s">
        <v>10760</v>
      </c>
      <c r="J2686" s="1109">
        <v>0</v>
      </c>
      <c r="K2686" s="1109">
        <v>0</v>
      </c>
      <c r="L2686" s="1109">
        <v>0</v>
      </c>
      <c r="M2686" s="1109">
        <v>0</v>
      </c>
      <c r="N2686" s="1109">
        <v>0</v>
      </c>
      <c r="O2686" s="1109">
        <v>0</v>
      </c>
      <c r="P2686" s="1109">
        <v>0</v>
      </c>
      <c r="Q2686" s="1109">
        <v>0</v>
      </c>
    </row>
    <row r="2687" spans="1:17">
      <c r="A2687" s="1109">
        <v>18228</v>
      </c>
      <c r="B2687" s="1110" t="s">
        <v>0</v>
      </c>
      <c r="C2687" s="1109">
        <v>9.625</v>
      </c>
      <c r="D2687" s="1109">
        <v>8.8350000000000009</v>
      </c>
      <c r="E2687" s="1109">
        <v>40</v>
      </c>
      <c r="F2687" s="1109">
        <v>0</v>
      </c>
      <c r="G2687" s="1110" t="s">
        <v>10838</v>
      </c>
      <c r="H2687" s="1110" t="s">
        <v>4654</v>
      </c>
      <c r="I2687" s="1110" t="s">
        <v>10736</v>
      </c>
      <c r="J2687" s="1109">
        <v>0</v>
      </c>
      <c r="K2687" s="1109">
        <v>0</v>
      </c>
      <c r="L2687" s="1109">
        <v>0</v>
      </c>
      <c r="M2687" s="1109">
        <v>0</v>
      </c>
      <c r="N2687" s="1109">
        <v>0</v>
      </c>
      <c r="O2687" s="1109">
        <v>0</v>
      </c>
      <c r="P2687" s="1109">
        <v>0</v>
      </c>
      <c r="Q2687" s="1109">
        <v>0</v>
      </c>
    </row>
    <row r="2688" spans="1:17">
      <c r="A2688" s="1109">
        <v>18229</v>
      </c>
      <c r="B2688" s="1110" t="s">
        <v>0</v>
      </c>
      <c r="C2688" s="1109">
        <v>9.625</v>
      </c>
      <c r="D2688" s="1109">
        <v>8.8350000000000009</v>
      </c>
      <c r="E2688" s="1109">
        <v>40</v>
      </c>
      <c r="F2688" s="1109">
        <v>0</v>
      </c>
      <c r="G2688" s="1110" t="s">
        <v>10838</v>
      </c>
      <c r="H2688" s="1110" t="s">
        <v>4654</v>
      </c>
      <c r="I2688" s="1110" t="s">
        <v>10735</v>
      </c>
      <c r="J2688" s="1109">
        <v>0</v>
      </c>
      <c r="K2688" s="1109">
        <v>0</v>
      </c>
      <c r="L2688" s="1109">
        <v>0</v>
      </c>
      <c r="M2688" s="1109">
        <v>0</v>
      </c>
      <c r="N2688" s="1109">
        <v>0</v>
      </c>
      <c r="O2688" s="1109">
        <v>0</v>
      </c>
      <c r="P2688" s="1109">
        <v>0</v>
      </c>
      <c r="Q2688" s="1109">
        <v>0</v>
      </c>
    </row>
    <row r="2689" spans="1:17">
      <c r="A2689" s="1109">
        <v>18230</v>
      </c>
      <c r="B2689" s="1110" t="s">
        <v>0</v>
      </c>
      <c r="C2689" s="1109">
        <v>9.625</v>
      </c>
      <c r="D2689" s="1109">
        <v>8.8350000000000009</v>
      </c>
      <c r="E2689" s="1109">
        <v>40</v>
      </c>
      <c r="F2689" s="1109">
        <v>0</v>
      </c>
      <c r="G2689" s="1110" t="s">
        <v>10753</v>
      </c>
      <c r="H2689" s="1110" t="s">
        <v>4654</v>
      </c>
      <c r="I2689" s="1110" t="s">
        <v>10841</v>
      </c>
      <c r="J2689" s="1109">
        <v>0</v>
      </c>
      <c r="K2689" s="1109">
        <v>0</v>
      </c>
      <c r="L2689" s="1109">
        <v>0</v>
      </c>
      <c r="M2689" s="1109">
        <v>0</v>
      </c>
      <c r="N2689" s="1109">
        <v>0</v>
      </c>
      <c r="O2689" s="1109">
        <v>0</v>
      </c>
      <c r="P2689" s="1109">
        <v>0</v>
      </c>
      <c r="Q2689" s="1109">
        <v>0</v>
      </c>
    </row>
    <row r="2690" spans="1:17">
      <c r="A2690" s="1109">
        <v>18231</v>
      </c>
      <c r="B2690" s="1110" t="s">
        <v>0</v>
      </c>
      <c r="C2690" s="1109">
        <v>9.625</v>
      </c>
      <c r="D2690" s="1109">
        <v>8.8350000000000009</v>
      </c>
      <c r="E2690" s="1109">
        <v>40</v>
      </c>
      <c r="F2690" s="1109">
        <v>0</v>
      </c>
      <c r="G2690" s="1110" t="s">
        <v>10753</v>
      </c>
      <c r="H2690" s="1110" t="s">
        <v>4654</v>
      </c>
      <c r="I2690" s="1110" t="s">
        <v>10846</v>
      </c>
      <c r="J2690" s="1109">
        <v>0</v>
      </c>
      <c r="K2690" s="1109">
        <v>0</v>
      </c>
      <c r="L2690" s="1109">
        <v>0</v>
      </c>
      <c r="M2690" s="1109">
        <v>0</v>
      </c>
      <c r="N2690" s="1109">
        <v>0</v>
      </c>
      <c r="O2690" s="1109">
        <v>0</v>
      </c>
      <c r="P2690" s="1109">
        <v>0</v>
      </c>
      <c r="Q2690" s="1109">
        <v>0</v>
      </c>
    </row>
    <row r="2691" spans="1:17">
      <c r="A2691" s="1109">
        <v>18232</v>
      </c>
      <c r="B2691" s="1110" t="s">
        <v>0</v>
      </c>
      <c r="C2691" s="1109">
        <v>9.625</v>
      </c>
      <c r="D2691" s="1109">
        <v>8.8350000000000009</v>
      </c>
      <c r="E2691" s="1109">
        <v>40</v>
      </c>
      <c r="F2691" s="1109">
        <v>0</v>
      </c>
      <c r="G2691" s="1110" t="s">
        <v>10753</v>
      </c>
      <c r="H2691" s="1110" t="s">
        <v>4654</v>
      </c>
      <c r="I2691" s="1110" t="s">
        <v>10847</v>
      </c>
      <c r="J2691" s="1109">
        <v>0</v>
      </c>
      <c r="K2691" s="1109">
        <v>0</v>
      </c>
      <c r="L2691" s="1109">
        <v>0</v>
      </c>
      <c r="M2691" s="1109">
        <v>0</v>
      </c>
      <c r="N2691" s="1109">
        <v>0</v>
      </c>
      <c r="O2691" s="1109">
        <v>0</v>
      </c>
      <c r="P2691" s="1109">
        <v>0</v>
      </c>
      <c r="Q2691" s="1109">
        <v>0</v>
      </c>
    </row>
    <row r="2692" spans="1:17">
      <c r="A2692" s="1109">
        <v>18233</v>
      </c>
      <c r="B2692" s="1110" t="s">
        <v>0</v>
      </c>
      <c r="C2692" s="1109">
        <v>9.625</v>
      </c>
      <c r="D2692" s="1109">
        <v>8.8350000000000009</v>
      </c>
      <c r="E2692" s="1109">
        <v>40</v>
      </c>
      <c r="F2692" s="1109">
        <v>0</v>
      </c>
      <c r="G2692" s="1110" t="s">
        <v>10753</v>
      </c>
      <c r="H2692" s="1110" t="s">
        <v>4654</v>
      </c>
      <c r="I2692" s="1110" t="s">
        <v>10848</v>
      </c>
      <c r="J2692" s="1109">
        <v>0</v>
      </c>
      <c r="K2692" s="1109">
        <v>0</v>
      </c>
      <c r="L2692" s="1109">
        <v>0</v>
      </c>
      <c r="M2692" s="1109">
        <v>0</v>
      </c>
      <c r="N2692" s="1109">
        <v>0</v>
      </c>
      <c r="O2692" s="1109">
        <v>0</v>
      </c>
      <c r="P2692" s="1109">
        <v>0</v>
      </c>
      <c r="Q2692" s="1109">
        <v>0</v>
      </c>
    </row>
    <row r="2693" spans="1:17">
      <c r="A2693" s="1109">
        <v>18234</v>
      </c>
      <c r="B2693" s="1110" t="s">
        <v>0</v>
      </c>
      <c r="C2693" s="1109">
        <v>9.625</v>
      </c>
      <c r="D2693" s="1109">
        <v>8.8350000000000009</v>
      </c>
      <c r="E2693" s="1109">
        <v>40</v>
      </c>
      <c r="F2693" s="1109">
        <v>0</v>
      </c>
      <c r="G2693" s="1110" t="s">
        <v>10753</v>
      </c>
      <c r="H2693" s="1110" t="s">
        <v>4654</v>
      </c>
      <c r="I2693" s="1110" t="s">
        <v>10760</v>
      </c>
      <c r="J2693" s="1109">
        <v>0</v>
      </c>
      <c r="K2693" s="1109">
        <v>0</v>
      </c>
      <c r="L2693" s="1109">
        <v>0</v>
      </c>
      <c r="M2693" s="1109">
        <v>0</v>
      </c>
      <c r="N2693" s="1109">
        <v>0</v>
      </c>
      <c r="O2693" s="1109">
        <v>0</v>
      </c>
      <c r="P2693" s="1109">
        <v>0</v>
      </c>
      <c r="Q2693" s="1109">
        <v>0</v>
      </c>
    </row>
    <row r="2694" spans="1:17">
      <c r="A2694" s="1109">
        <v>18235</v>
      </c>
      <c r="B2694" s="1110" t="s">
        <v>0</v>
      </c>
      <c r="C2694" s="1109">
        <v>9.625</v>
      </c>
      <c r="D2694" s="1109">
        <v>8.8350000000000009</v>
      </c>
      <c r="E2694" s="1109">
        <v>40</v>
      </c>
      <c r="F2694" s="1109">
        <v>0</v>
      </c>
      <c r="G2694" s="1110" t="s">
        <v>10753</v>
      </c>
      <c r="H2694" s="1110" t="s">
        <v>4654</v>
      </c>
      <c r="I2694" s="1110" t="s">
        <v>10849</v>
      </c>
      <c r="J2694" s="1109">
        <v>0</v>
      </c>
      <c r="K2694" s="1109">
        <v>0</v>
      </c>
      <c r="L2694" s="1109">
        <v>0</v>
      </c>
      <c r="M2694" s="1109">
        <v>0</v>
      </c>
      <c r="N2694" s="1109">
        <v>0</v>
      </c>
      <c r="O2694" s="1109">
        <v>0</v>
      </c>
      <c r="P2694" s="1109">
        <v>0</v>
      </c>
      <c r="Q2694" s="1109">
        <v>0</v>
      </c>
    </row>
    <row r="2695" spans="1:17">
      <c r="A2695" s="1109">
        <v>18236</v>
      </c>
      <c r="B2695" s="1110" t="s">
        <v>0</v>
      </c>
      <c r="C2695" s="1109">
        <v>9.625</v>
      </c>
      <c r="D2695" s="1109">
        <v>8.8350000000000009</v>
      </c>
      <c r="E2695" s="1109">
        <v>40</v>
      </c>
      <c r="F2695" s="1109">
        <v>0</v>
      </c>
      <c r="G2695" s="1110" t="s">
        <v>10753</v>
      </c>
      <c r="H2695" s="1110" t="s">
        <v>4654</v>
      </c>
      <c r="I2695" s="1110" t="s">
        <v>10736</v>
      </c>
      <c r="J2695" s="1109">
        <v>0</v>
      </c>
      <c r="K2695" s="1109">
        <v>0</v>
      </c>
      <c r="L2695" s="1109">
        <v>0</v>
      </c>
      <c r="M2695" s="1109">
        <v>0</v>
      </c>
      <c r="N2695" s="1109">
        <v>0</v>
      </c>
      <c r="O2695" s="1109">
        <v>0</v>
      </c>
      <c r="P2695" s="1109">
        <v>0</v>
      </c>
      <c r="Q2695" s="1109">
        <v>0</v>
      </c>
    </row>
    <row r="2696" spans="1:17">
      <c r="A2696" s="1109">
        <v>18237</v>
      </c>
      <c r="B2696" s="1110" t="s">
        <v>0</v>
      </c>
      <c r="C2696" s="1109">
        <v>9.625</v>
      </c>
      <c r="D2696" s="1109">
        <v>8.8350000000000009</v>
      </c>
      <c r="E2696" s="1109">
        <v>40</v>
      </c>
      <c r="F2696" s="1109">
        <v>0</v>
      </c>
      <c r="G2696" s="1110" t="s">
        <v>10753</v>
      </c>
      <c r="H2696" s="1110" t="s">
        <v>4654</v>
      </c>
      <c r="I2696" s="1110" t="s">
        <v>10850</v>
      </c>
      <c r="J2696" s="1109">
        <v>0</v>
      </c>
      <c r="K2696" s="1109">
        <v>0</v>
      </c>
      <c r="L2696" s="1109">
        <v>0</v>
      </c>
      <c r="M2696" s="1109">
        <v>0</v>
      </c>
      <c r="N2696" s="1109">
        <v>0</v>
      </c>
      <c r="O2696" s="1109">
        <v>0</v>
      </c>
      <c r="P2696" s="1109">
        <v>0</v>
      </c>
      <c r="Q2696" s="1109">
        <v>0</v>
      </c>
    </row>
    <row r="2697" spans="1:17">
      <c r="A2697" s="1109">
        <v>18238</v>
      </c>
      <c r="B2697" s="1110" t="s">
        <v>0</v>
      </c>
      <c r="C2697" s="1109">
        <v>9.625</v>
      </c>
      <c r="D2697" s="1109">
        <v>8.8350000000000009</v>
      </c>
      <c r="E2697" s="1109">
        <v>40</v>
      </c>
      <c r="F2697" s="1109">
        <v>0</v>
      </c>
      <c r="G2697" s="1110" t="s">
        <v>10753</v>
      </c>
      <c r="H2697" s="1110" t="s">
        <v>4654</v>
      </c>
      <c r="I2697" s="1110" t="s">
        <v>10832</v>
      </c>
      <c r="J2697" s="1109">
        <v>0</v>
      </c>
      <c r="K2697" s="1109">
        <v>0</v>
      </c>
      <c r="L2697" s="1109">
        <v>0</v>
      </c>
      <c r="M2697" s="1109">
        <v>0</v>
      </c>
      <c r="N2697" s="1109">
        <v>0</v>
      </c>
      <c r="O2697" s="1109">
        <v>0</v>
      </c>
      <c r="P2697" s="1109">
        <v>0</v>
      </c>
      <c r="Q2697" s="1109">
        <v>0</v>
      </c>
    </row>
    <row r="2698" spans="1:17">
      <c r="A2698" s="1109">
        <v>18239</v>
      </c>
      <c r="B2698" s="1110" t="s">
        <v>0</v>
      </c>
      <c r="C2698" s="1109">
        <v>9.625</v>
      </c>
      <c r="D2698" s="1109">
        <v>8.8350000000000009</v>
      </c>
      <c r="E2698" s="1109">
        <v>40</v>
      </c>
      <c r="F2698" s="1109">
        <v>0</v>
      </c>
      <c r="G2698" s="1110" t="s">
        <v>10753</v>
      </c>
      <c r="H2698" s="1110" t="s">
        <v>4654</v>
      </c>
      <c r="I2698" s="1110" t="s">
        <v>10839</v>
      </c>
      <c r="J2698" s="1109">
        <v>0</v>
      </c>
      <c r="K2698" s="1109">
        <v>0</v>
      </c>
      <c r="L2698" s="1109">
        <v>0</v>
      </c>
      <c r="M2698" s="1109">
        <v>0</v>
      </c>
      <c r="N2698" s="1109">
        <v>0</v>
      </c>
      <c r="O2698" s="1109">
        <v>0</v>
      </c>
      <c r="P2698" s="1109">
        <v>0</v>
      </c>
      <c r="Q2698" s="1109">
        <v>0</v>
      </c>
    </row>
    <row r="2699" spans="1:17">
      <c r="A2699" s="1109">
        <v>18240</v>
      </c>
      <c r="B2699" s="1110" t="s">
        <v>0</v>
      </c>
      <c r="C2699" s="1109">
        <v>9.625</v>
      </c>
      <c r="D2699" s="1109">
        <v>8.8350000000000009</v>
      </c>
      <c r="E2699" s="1109">
        <v>40</v>
      </c>
      <c r="F2699" s="1109">
        <v>0</v>
      </c>
      <c r="G2699" s="1110" t="s">
        <v>10734</v>
      </c>
      <c r="H2699" s="1110" t="s">
        <v>4654</v>
      </c>
      <c r="I2699" s="1110" t="s">
        <v>10847</v>
      </c>
      <c r="J2699" s="1109">
        <v>0</v>
      </c>
      <c r="K2699" s="1109">
        <v>0</v>
      </c>
      <c r="L2699" s="1109">
        <v>0</v>
      </c>
      <c r="M2699" s="1109">
        <v>0</v>
      </c>
      <c r="N2699" s="1109">
        <v>0</v>
      </c>
      <c r="O2699" s="1109">
        <v>0</v>
      </c>
      <c r="P2699" s="1109">
        <v>0</v>
      </c>
      <c r="Q2699" s="1109">
        <v>0</v>
      </c>
    </row>
    <row r="2700" spans="1:17">
      <c r="A2700" s="1109">
        <v>18241</v>
      </c>
      <c r="B2700" s="1110" t="s">
        <v>0</v>
      </c>
      <c r="C2700" s="1109">
        <v>9.625</v>
      </c>
      <c r="D2700" s="1109">
        <v>8.8350000000000009</v>
      </c>
      <c r="E2700" s="1109">
        <v>40</v>
      </c>
      <c r="F2700" s="1109">
        <v>0</v>
      </c>
      <c r="G2700" s="1110" t="s">
        <v>10734</v>
      </c>
      <c r="H2700" s="1110" t="s">
        <v>4654</v>
      </c>
      <c r="I2700" s="1110" t="s">
        <v>10760</v>
      </c>
      <c r="J2700" s="1109">
        <v>0</v>
      </c>
      <c r="K2700" s="1109">
        <v>0</v>
      </c>
      <c r="L2700" s="1109">
        <v>0</v>
      </c>
      <c r="M2700" s="1109">
        <v>0</v>
      </c>
      <c r="N2700" s="1109">
        <v>0</v>
      </c>
      <c r="O2700" s="1109">
        <v>0</v>
      </c>
      <c r="P2700" s="1109">
        <v>0</v>
      </c>
      <c r="Q2700" s="1109">
        <v>0</v>
      </c>
    </row>
    <row r="2701" spans="1:17">
      <c r="A2701" s="1109">
        <v>18242</v>
      </c>
      <c r="B2701" s="1110" t="s">
        <v>0</v>
      </c>
      <c r="C2701" s="1109">
        <v>9.625</v>
      </c>
      <c r="D2701" s="1109">
        <v>8.8350000000000009</v>
      </c>
      <c r="E2701" s="1109">
        <v>40</v>
      </c>
      <c r="F2701" s="1109">
        <v>0</v>
      </c>
      <c r="G2701" s="1110" t="s">
        <v>10734</v>
      </c>
      <c r="H2701" s="1110" t="s">
        <v>4654</v>
      </c>
      <c r="I2701" s="1110" t="s">
        <v>10849</v>
      </c>
      <c r="J2701" s="1109">
        <v>0</v>
      </c>
      <c r="K2701" s="1109">
        <v>0</v>
      </c>
      <c r="L2701" s="1109">
        <v>0</v>
      </c>
      <c r="M2701" s="1109">
        <v>0</v>
      </c>
      <c r="N2701" s="1109">
        <v>0</v>
      </c>
      <c r="O2701" s="1109">
        <v>0</v>
      </c>
      <c r="P2701" s="1109">
        <v>0</v>
      </c>
      <c r="Q2701" s="1109">
        <v>0</v>
      </c>
    </row>
    <row r="2702" spans="1:17">
      <c r="A2702" s="1109">
        <v>18243</v>
      </c>
      <c r="B2702" s="1110" t="s">
        <v>0</v>
      </c>
      <c r="C2702" s="1109">
        <v>9.625</v>
      </c>
      <c r="D2702" s="1109">
        <v>8.8350000000000009</v>
      </c>
      <c r="E2702" s="1109">
        <v>40</v>
      </c>
      <c r="F2702" s="1109">
        <v>0</v>
      </c>
      <c r="G2702" s="1110" t="s">
        <v>10734</v>
      </c>
      <c r="H2702" s="1110" t="s">
        <v>4654</v>
      </c>
      <c r="I2702" s="1110" t="s">
        <v>10736</v>
      </c>
      <c r="J2702" s="1109">
        <v>0</v>
      </c>
      <c r="K2702" s="1109">
        <v>0</v>
      </c>
      <c r="L2702" s="1109">
        <v>0</v>
      </c>
      <c r="M2702" s="1109">
        <v>0</v>
      </c>
      <c r="N2702" s="1109">
        <v>0</v>
      </c>
      <c r="O2702" s="1109">
        <v>0</v>
      </c>
      <c r="P2702" s="1109">
        <v>0</v>
      </c>
      <c r="Q2702" s="1109">
        <v>0</v>
      </c>
    </row>
    <row r="2703" spans="1:17">
      <c r="A2703" s="1109">
        <v>18244</v>
      </c>
      <c r="B2703" s="1110" t="s">
        <v>0</v>
      </c>
      <c r="C2703" s="1109">
        <v>9.625</v>
      </c>
      <c r="D2703" s="1109">
        <v>8.8350000000000009</v>
      </c>
      <c r="E2703" s="1109">
        <v>40</v>
      </c>
      <c r="F2703" s="1109">
        <v>0</v>
      </c>
      <c r="G2703" s="1110" t="s">
        <v>10734</v>
      </c>
      <c r="H2703" s="1110" t="s">
        <v>4654</v>
      </c>
      <c r="I2703" s="1110" t="s">
        <v>10735</v>
      </c>
      <c r="J2703" s="1109">
        <v>0</v>
      </c>
      <c r="K2703" s="1109">
        <v>0</v>
      </c>
      <c r="L2703" s="1109">
        <v>0</v>
      </c>
      <c r="M2703" s="1109">
        <v>0</v>
      </c>
      <c r="N2703" s="1109">
        <v>0</v>
      </c>
      <c r="O2703" s="1109">
        <v>0</v>
      </c>
      <c r="P2703" s="1109">
        <v>0</v>
      </c>
      <c r="Q2703" s="1109">
        <v>0</v>
      </c>
    </row>
    <row r="2704" spans="1:17">
      <c r="A2704" s="1109">
        <v>18245</v>
      </c>
      <c r="B2704" s="1110" t="s">
        <v>0</v>
      </c>
      <c r="C2704" s="1109">
        <v>9.625</v>
      </c>
      <c r="D2704" s="1109">
        <v>8.8350000000000009</v>
      </c>
      <c r="E2704" s="1109">
        <v>40</v>
      </c>
      <c r="F2704" s="1109">
        <v>0</v>
      </c>
      <c r="G2704" s="1110" t="s">
        <v>10734</v>
      </c>
      <c r="H2704" s="1110" t="s">
        <v>4654</v>
      </c>
      <c r="I2704" s="1110" t="s">
        <v>10850</v>
      </c>
      <c r="J2704" s="1109">
        <v>0</v>
      </c>
      <c r="K2704" s="1109">
        <v>0</v>
      </c>
      <c r="L2704" s="1109">
        <v>0</v>
      </c>
      <c r="M2704" s="1109">
        <v>0</v>
      </c>
      <c r="N2704" s="1109">
        <v>0</v>
      </c>
      <c r="O2704" s="1109">
        <v>0</v>
      </c>
      <c r="P2704" s="1109">
        <v>0</v>
      </c>
      <c r="Q2704" s="1109">
        <v>0</v>
      </c>
    </row>
    <row r="2705" spans="1:17">
      <c r="A2705" s="1109">
        <v>18246</v>
      </c>
      <c r="B2705" s="1110" t="s">
        <v>0</v>
      </c>
      <c r="C2705" s="1109">
        <v>9.625</v>
      </c>
      <c r="D2705" s="1109">
        <v>8.8350000000000009</v>
      </c>
      <c r="E2705" s="1109">
        <v>40</v>
      </c>
      <c r="F2705" s="1109">
        <v>0</v>
      </c>
      <c r="G2705" s="1110" t="s">
        <v>10775</v>
      </c>
      <c r="H2705" s="1110" t="s">
        <v>4654</v>
      </c>
      <c r="I2705" s="1110" t="s">
        <v>10847</v>
      </c>
      <c r="J2705" s="1109">
        <v>0</v>
      </c>
      <c r="K2705" s="1109">
        <v>0</v>
      </c>
      <c r="L2705" s="1109">
        <v>0</v>
      </c>
      <c r="M2705" s="1109">
        <v>0</v>
      </c>
      <c r="N2705" s="1109">
        <v>0</v>
      </c>
      <c r="O2705" s="1109">
        <v>0</v>
      </c>
      <c r="P2705" s="1109">
        <v>0</v>
      </c>
      <c r="Q2705" s="1109">
        <v>0</v>
      </c>
    </row>
    <row r="2706" spans="1:17">
      <c r="A2706" s="1109">
        <v>18247</v>
      </c>
      <c r="B2706" s="1110" t="s">
        <v>0</v>
      </c>
      <c r="C2706" s="1109">
        <v>9.625</v>
      </c>
      <c r="D2706" s="1109">
        <v>8.8350000000000009</v>
      </c>
      <c r="E2706" s="1109">
        <v>40</v>
      </c>
      <c r="F2706" s="1109">
        <v>0</v>
      </c>
      <c r="G2706" s="1110" t="s">
        <v>10775</v>
      </c>
      <c r="H2706" s="1110" t="s">
        <v>4654</v>
      </c>
      <c r="I2706" s="1110" t="s">
        <v>10760</v>
      </c>
      <c r="J2706" s="1109">
        <v>0</v>
      </c>
      <c r="K2706" s="1109">
        <v>0</v>
      </c>
      <c r="L2706" s="1109">
        <v>0</v>
      </c>
      <c r="M2706" s="1109">
        <v>0</v>
      </c>
      <c r="N2706" s="1109">
        <v>0</v>
      </c>
      <c r="O2706" s="1109">
        <v>0</v>
      </c>
      <c r="P2706" s="1109">
        <v>0</v>
      </c>
      <c r="Q2706" s="1109">
        <v>0</v>
      </c>
    </row>
    <row r="2707" spans="1:17">
      <c r="A2707" s="1109">
        <v>18248</v>
      </c>
      <c r="B2707" s="1110" t="s">
        <v>0</v>
      </c>
      <c r="C2707" s="1109">
        <v>9.625</v>
      </c>
      <c r="D2707" s="1109">
        <v>8.8350000000000009</v>
      </c>
      <c r="E2707" s="1109">
        <v>40</v>
      </c>
      <c r="F2707" s="1109">
        <v>0</v>
      </c>
      <c r="G2707" s="1110" t="s">
        <v>10775</v>
      </c>
      <c r="H2707" s="1110" t="s">
        <v>4654</v>
      </c>
      <c r="I2707" s="1110" t="s">
        <v>10849</v>
      </c>
      <c r="J2707" s="1109">
        <v>0</v>
      </c>
      <c r="K2707" s="1109">
        <v>0</v>
      </c>
      <c r="L2707" s="1109">
        <v>0</v>
      </c>
      <c r="M2707" s="1109">
        <v>0</v>
      </c>
      <c r="N2707" s="1109">
        <v>0</v>
      </c>
      <c r="O2707" s="1109">
        <v>0</v>
      </c>
      <c r="P2707" s="1109">
        <v>0</v>
      </c>
      <c r="Q2707" s="1109">
        <v>0</v>
      </c>
    </row>
    <row r="2708" spans="1:17">
      <c r="A2708" s="1109">
        <v>18249</v>
      </c>
      <c r="B2708" s="1110" t="s">
        <v>0</v>
      </c>
      <c r="C2708" s="1109">
        <v>9.625</v>
      </c>
      <c r="D2708" s="1109">
        <v>8.8350000000000009</v>
      </c>
      <c r="E2708" s="1109">
        <v>40</v>
      </c>
      <c r="F2708" s="1109">
        <v>0</v>
      </c>
      <c r="G2708" s="1110" t="s">
        <v>10775</v>
      </c>
      <c r="H2708" s="1110" t="s">
        <v>4654</v>
      </c>
      <c r="I2708" s="1110" t="s">
        <v>10736</v>
      </c>
      <c r="J2708" s="1109">
        <v>0</v>
      </c>
      <c r="K2708" s="1109">
        <v>0</v>
      </c>
      <c r="L2708" s="1109">
        <v>0</v>
      </c>
      <c r="M2708" s="1109">
        <v>0</v>
      </c>
      <c r="N2708" s="1109">
        <v>0</v>
      </c>
      <c r="O2708" s="1109">
        <v>0</v>
      </c>
      <c r="P2708" s="1109">
        <v>0</v>
      </c>
      <c r="Q2708" s="1109">
        <v>0</v>
      </c>
    </row>
    <row r="2709" spans="1:17">
      <c r="A2709" s="1109">
        <v>18250</v>
      </c>
      <c r="B2709" s="1110" t="s">
        <v>0</v>
      </c>
      <c r="C2709" s="1109">
        <v>9.625</v>
      </c>
      <c r="D2709" s="1109">
        <v>8.8350000000000009</v>
      </c>
      <c r="E2709" s="1109">
        <v>40</v>
      </c>
      <c r="F2709" s="1109">
        <v>0</v>
      </c>
      <c r="G2709" s="1110" t="s">
        <v>10775</v>
      </c>
      <c r="H2709" s="1110" t="s">
        <v>4654</v>
      </c>
      <c r="I2709" s="1110" t="s">
        <v>10735</v>
      </c>
      <c r="J2709" s="1109">
        <v>0</v>
      </c>
      <c r="K2709" s="1109">
        <v>0</v>
      </c>
      <c r="L2709" s="1109">
        <v>0</v>
      </c>
      <c r="M2709" s="1109">
        <v>0</v>
      </c>
      <c r="N2709" s="1109">
        <v>0</v>
      </c>
      <c r="O2709" s="1109">
        <v>0</v>
      </c>
      <c r="P2709" s="1109">
        <v>0</v>
      </c>
      <c r="Q2709" s="1109">
        <v>0</v>
      </c>
    </row>
    <row r="2710" spans="1:17">
      <c r="A2710" s="1109">
        <v>18251</v>
      </c>
      <c r="B2710" s="1110" t="s">
        <v>0</v>
      </c>
      <c r="C2710" s="1109">
        <v>9.625</v>
      </c>
      <c r="D2710" s="1109">
        <v>8.8350000000000009</v>
      </c>
      <c r="E2710" s="1109">
        <v>40</v>
      </c>
      <c r="F2710" s="1109">
        <v>0</v>
      </c>
      <c r="G2710" s="1110" t="s">
        <v>10775</v>
      </c>
      <c r="H2710" s="1110" t="s">
        <v>4654</v>
      </c>
      <c r="I2710" s="1110" t="s">
        <v>10850</v>
      </c>
      <c r="J2710" s="1109">
        <v>0</v>
      </c>
      <c r="K2710" s="1109">
        <v>0</v>
      </c>
      <c r="L2710" s="1109">
        <v>0</v>
      </c>
      <c r="M2710" s="1109">
        <v>0</v>
      </c>
      <c r="N2710" s="1109">
        <v>0</v>
      </c>
      <c r="O2710" s="1109">
        <v>0</v>
      </c>
      <c r="P2710" s="1109">
        <v>0</v>
      </c>
      <c r="Q2710" s="1109">
        <v>0</v>
      </c>
    </row>
    <row r="2711" spans="1:17">
      <c r="A2711" s="1109">
        <v>18252</v>
      </c>
      <c r="B2711" s="1110" t="s">
        <v>0</v>
      </c>
      <c r="C2711" s="1109">
        <v>9.625</v>
      </c>
      <c r="D2711" s="1109">
        <v>8.8350000000000009</v>
      </c>
      <c r="E2711" s="1109">
        <v>40</v>
      </c>
      <c r="F2711" s="1109">
        <v>0</v>
      </c>
      <c r="G2711" s="1110" t="s">
        <v>10779</v>
      </c>
      <c r="H2711" s="1110" t="s">
        <v>4654</v>
      </c>
      <c r="I2711" s="1110" t="s">
        <v>10841</v>
      </c>
      <c r="J2711" s="1109">
        <v>0</v>
      </c>
      <c r="K2711" s="1109">
        <v>0</v>
      </c>
      <c r="L2711" s="1109">
        <v>0</v>
      </c>
      <c r="M2711" s="1109">
        <v>0</v>
      </c>
      <c r="N2711" s="1109">
        <v>0</v>
      </c>
      <c r="O2711" s="1109">
        <v>0</v>
      </c>
      <c r="P2711" s="1109">
        <v>0</v>
      </c>
      <c r="Q2711" s="1109">
        <v>0</v>
      </c>
    </row>
    <row r="2712" spans="1:17">
      <c r="A2712" s="1109">
        <v>18253</v>
      </c>
      <c r="B2712" s="1110" t="s">
        <v>0</v>
      </c>
      <c r="C2712" s="1109">
        <v>9.625</v>
      </c>
      <c r="D2712" s="1109">
        <v>8.8350000000000009</v>
      </c>
      <c r="E2712" s="1109">
        <v>40</v>
      </c>
      <c r="F2712" s="1109">
        <v>0</v>
      </c>
      <c r="G2712" s="1110" t="s">
        <v>10779</v>
      </c>
      <c r="H2712" s="1110" t="s">
        <v>4654</v>
      </c>
      <c r="I2712" s="1110" t="s">
        <v>10846</v>
      </c>
      <c r="J2712" s="1109">
        <v>0</v>
      </c>
      <c r="K2712" s="1109">
        <v>0</v>
      </c>
      <c r="L2712" s="1109">
        <v>0</v>
      </c>
      <c r="M2712" s="1109">
        <v>0</v>
      </c>
      <c r="N2712" s="1109">
        <v>0</v>
      </c>
      <c r="O2712" s="1109">
        <v>0</v>
      </c>
      <c r="P2712" s="1109">
        <v>0</v>
      </c>
      <c r="Q2712" s="1109">
        <v>0</v>
      </c>
    </row>
    <row r="2713" spans="1:17">
      <c r="A2713" s="1109">
        <v>18254</v>
      </c>
      <c r="B2713" s="1110" t="s">
        <v>0</v>
      </c>
      <c r="C2713" s="1109">
        <v>9.625</v>
      </c>
      <c r="D2713" s="1109">
        <v>8.8350000000000009</v>
      </c>
      <c r="E2713" s="1109">
        <v>40</v>
      </c>
      <c r="F2713" s="1109">
        <v>0</v>
      </c>
      <c r="G2713" s="1110" t="s">
        <v>10779</v>
      </c>
      <c r="H2713" s="1110" t="s">
        <v>4654</v>
      </c>
      <c r="I2713" s="1110" t="s">
        <v>10847</v>
      </c>
      <c r="J2713" s="1109">
        <v>0</v>
      </c>
      <c r="K2713" s="1109">
        <v>0</v>
      </c>
      <c r="L2713" s="1109">
        <v>0</v>
      </c>
      <c r="M2713" s="1109">
        <v>0</v>
      </c>
      <c r="N2713" s="1109">
        <v>0</v>
      </c>
      <c r="O2713" s="1109">
        <v>0</v>
      </c>
      <c r="P2713" s="1109">
        <v>0</v>
      </c>
      <c r="Q2713" s="1109">
        <v>0</v>
      </c>
    </row>
    <row r="2714" spans="1:17">
      <c r="A2714" s="1109">
        <v>18255</v>
      </c>
      <c r="B2714" s="1110" t="s">
        <v>0</v>
      </c>
      <c r="C2714" s="1109">
        <v>9.625</v>
      </c>
      <c r="D2714" s="1109">
        <v>8.8350000000000009</v>
      </c>
      <c r="E2714" s="1109">
        <v>40</v>
      </c>
      <c r="F2714" s="1109">
        <v>0</v>
      </c>
      <c r="G2714" s="1110" t="s">
        <v>10779</v>
      </c>
      <c r="H2714" s="1110" t="s">
        <v>4654</v>
      </c>
      <c r="I2714" s="1110" t="s">
        <v>10760</v>
      </c>
      <c r="J2714" s="1109">
        <v>0</v>
      </c>
      <c r="K2714" s="1109">
        <v>0</v>
      </c>
      <c r="L2714" s="1109">
        <v>0</v>
      </c>
      <c r="M2714" s="1109">
        <v>0</v>
      </c>
      <c r="N2714" s="1109">
        <v>0</v>
      </c>
      <c r="O2714" s="1109">
        <v>0</v>
      </c>
      <c r="P2714" s="1109">
        <v>0</v>
      </c>
      <c r="Q2714" s="1109">
        <v>0</v>
      </c>
    </row>
    <row r="2715" spans="1:17">
      <c r="A2715" s="1109">
        <v>18256</v>
      </c>
      <c r="B2715" s="1110" t="s">
        <v>0</v>
      </c>
      <c r="C2715" s="1109">
        <v>9.625</v>
      </c>
      <c r="D2715" s="1109">
        <v>8.8350000000000009</v>
      </c>
      <c r="E2715" s="1109">
        <v>40</v>
      </c>
      <c r="F2715" s="1109">
        <v>0</v>
      </c>
      <c r="G2715" s="1110" t="s">
        <v>10779</v>
      </c>
      <c r="H2715" s="1110" t="s">
        <v>4654</v>
      </c>
      <c r="I2715" s="1110" t="s">
        <v>10736</v>
      </c>
      <c r="J2715" s="1109">
        <v>0</v>
      </c>
      <c r="K2715" s="1109">
        <v>0</v>
      </c>
      <c r="L2715" s="1109">
        <v>0</v>
      </c>
      <c r="M2715" s="1109">
        <v>0</v>
      </c>
      <c r="N2715" s="1109">
        <v>0</v>
      </c>
      <c r="O2715" s="1109">
        <v>0</v>
      </c>
      <c r="P2715" s="1109">
        <v>0</v>
      </c>
      <c r="Q2715" s="1109">
        <v>0</v>
      </c>
    </row>
    <row r="2716" spans="1:17">
      <c r="A2716" s="1109">
        <v>18257</v>
      </c>
      <c r="B2716" s="1110" t="s">
        <v>0</v>
      </c>
      <c r="C2716" s="1109">
        <v>9.625</v>
      </c>
      <c r="D2716" s="1109">
        <v>8.8350000000000009</v>
      </c>
      <c r="E2716" s="1109">
        <v>40</v>
      </c>
      <c r="F2716" s="1109">
        <v>0</v>
      </c>
      <c r="G2716" s="1110" t="s">
        <v>10779</v>
      </c>
      <c r="H2716" s="1110" t="s">
        <v>4654</v>
      </c>
      <c r="I2716" s="1110" t="s">
        <v>10850</v>
      </c>
      <c r="J2716" s="1109">
        <v>0</v>
      </c>
      <c r="K2716" s="1109">
        <v>0</v>
      </c>
      <c r="L2716" s="1109">
        <v>0</v>
      </c>
      <c r="M2716" s="1109">
        <v>0</v>
      </c>
      <c r="N2716" s="1109">
        <v>0</v>
      </c>
      <c r="O2716" s="1109">
        <v>0</v>
      </c>
      <c r="P2716" s="1109">
        <v>0</v>
      </c>
      <c r="Q2716" s="1109">
        <v>0</v>
      </c>
    </row>
    <row r="2717" spans="1:17">
      <c r="A2717" s="1109">
        <v>18258</v>
      </c>
      <c r="B2717" s="1110" t="s">
        <v>0</v>
      </c>
      <c r="C2717" s="1109">
        <v>9.625</v>
      </c>
      <c r="D2717" s="1109">
        <v>8.8350000000000009</v>
      </c>
      <c r="E2717" s="1109">
        <v>40</v>
      </c>
      <c r="F2717" s="1109">
        <v>0</v>
      </c>
      <c r="G2717" s="1110" t="s">
        <v>10779</v>
      </c>
      <c r="H2717" s="1110" t="s">
        <v>4654</v>
      </c>
      <c r="I2717" s="1110" t="s">
        <v>10832</v>
      </c>
      <c r="J2717" s="1109">
        <v>0</v>
      </c>
      <c r="K2717" s="1109">
        <v>0</v>
      </c>
      <c r="L2717" s="1109">
        <v>0</v>
      </c>
      <c r="M2717" s="1109">
        <v>0</v>
      </c>
      <c r="N2717" s="1109">
        <v>0</v>
      </c>
      <c r="O2717" s="1109">
        <v>0</v>
      </c>
      <c r="P2717" s="1109">
        <v>0</v>
      </c>
      <c r="Q2717" s="1109">
        <v>0</v>
      </c>
    </row>
    <row r="2718" spans="1:17">
      <c r="A2718" s="1109">
        <v>18259</v>
      </c>
      <c r="B2718" s="1110" t="s">
        <v>0</v>
      </c>
      <c r="C2718" s="1109">
        <v>9.625</v>
      </c>
      <c r="D2718" s="1109">
        <v>8.8350000000000009</v>
      </c>
      <c r="E2718" s="1109">
        <v>40</v>
      </c>
      <c r="F2718" s="1109">
        <v>0</v>
      </c>
      <c r="G2718" s="1110" t="s">
        <v>10779</v>
      </c>
      <c r="H2718" s="1110" t="s">
        <v>4654</v>
      </c>
      <c r="I2718" s="1110" t="s">
        <v>10839</v>
      </c>
      <c r="J2718" s="1109">
        <v>0</v>
      </c>
      <c r="K2718" s="1109">
        <v>0</v>
      </c>
      <c r="L2718" s="1109">
        <v>0</v>
      </c>
      <c r="M2718" s="1109">
        <v>0</v>
      </c>
      <c r="N2718" s="1109">
        <v>0</v>
      </c>
      <c r="O2718" s="1109">
        <v>0</v>
      </c>
      <c r="P2718" s="1109">
        <v>0</v>
      </c>
      <c r="Q2718" s="1109">
        <v>0</v>
      </c>
    </row>
    <row r="2719" spans="1:17">
      <c r="A2719" s="1109">
        <v>18260</v>
      </c>
      <c r="B2719" s="1110" t="s">
        <v>0</v>
      </c>
      <c r="C2719" s="1109">
        <v>9.625</v>
      </c>
      <c r="D2719" s="1109">
        <v>8.8350000000000009</v>
      </c>
      <c r="E2719" s="1109">
        <v>40</v>
      </c>
      <c r="F2719" s="1109">
        <v>0</v>
      </c>
      <c r="G2719" s="1110" t="s">
        <v>10739</v>
      </c>
      <c r="H2719" s="1110" t="s">
        <v>4654</v>
      </c>
      <c r="I2719" s="1110" t="s">
        <v>10841</v>
      </c>
      <c r="J2719" s="1109">
        <v>0</v>
      </c>
      <c r="K2719" s="1109">
        <v>0</v>
      </c>
      <c r="L2719" s="1109">
        <v>0</v>
      </c>
      <c r="M2719" s="1109">
        <v>0</v>
      </c>
      <c r="N2719" s="1109">
        <v>0</v>
      </c>
      <c r="O2719" s="1109">
        <v>0</v>
      </c>
      <c r="P2719" s="1109">
        <v>0</v>
      </c>
      <c r="Q2719" s="1109">
        <v>0</v>
      </c>
    </row>
    <row r="2720" spans="1:17">
      <c r="A2720" s="1109">
        <v>18261</v>
      </c>
      <c r="B2720" s="1110" t="s">
        <v>0</v>
      </c>
      <c r="C2720" s="1109">
        <v>9.625</v>
      </c>
      <c r="D2720" s="1109">
        <v>8.8350000000000009</v>
      </c>
      <c r="E2720" s="1109">
        <v>40</v>
      </c>
      <c r="F2720" s="1109">
        <v>0</v>
      </c>
      <c r="G2720" s="1110" t="s">
        <v>10739</v>
      </c>
      <c r="H2720" s="1110" t="s">
        <v>4654</v>
      </c>
      <c r="I2720" s="1110" t="s">
        <v>10846</v>
      </c>
      <c r="J2720" s="1109">
        <v>0</v>
      </c>
      <c r="K2720" s="1109">
        <v>0</v>
      </c>
      <c r="L2720" s="1109">
        <v>0</v>
      </c>
      <c r="M2720" s="1109">
        <v>0</v>
      </c>
      <c r="N2720" s="1109">
        <v>0</v>
      </c>
      <c r="O2720" s="1109">
        <v>0</v>
      </c>
      <c r="P2720" s="1109">
        <v>0</v>
      </c>
      <c r="Q2720" s="1109">
        <v>0</v>
      </c>
    </row>
    <row r="2721" spans="1:17">
      <c r="A2721" s="1109">
        <v>18262</v>
      </c>
      <c r="B2721" s="1110" t="s">
        <v>0</v>
      </c>
      <c r="C2721" s="1109">
        <v>9.625</v>
      </c>
      <c r="D2721" s="1109">
        <v>8.8350000000000009</v>
      </c>
      <c r="E2721" s="1109">
        <v>40</v>
      </c>
      <c r="F2721" s="1109">
        <v>0</v>
      </c>
      <c r="G2721" s="1110" t="s">
        <v>10739</v>
      </c>
      <c r="H2721" s="1110" t="s">
        <v>4654</v>
      </c>
      <c r="I2721" s="1110" t="s">
        <v>10847</v>
      </c>
      <c r="J2721" s="1109">
        <v>0</v>
      </c>
      <c r="K2721" s="1109">
        <v>0</v>
      </c>
      <c r="L2721" s="1109">
        <v>0</v>
      </c>
      <c r="M2721" s="1109">
        <v>0</v>
      </c>
      <c r="N2721" s="1109">
        <v>0</v>
      </c>
      <c r="O2721" s="1109">
        <v>0</v>
      </c>
      <c r="P2721" s="1109">
        <v>0</v>
      </c>
      <c r="Q2721" s="1109">
        <v>0</v>
      </c>
    </row>
    <row r="2722" spans="1:17">
      <c r="A2722" s="1109">
        <v>18263</v>
      </c>
      <c r="B2722" s="1110" t="s">
        <v>0</v>
      </c>
      <c r="C2722" s="1109">
        <v>9.625</v>
      </c>
      <c r="D2722" s="1109">
        <v>8.8350000000000009</v>
      </c>
      <c r="E2722" s="1109">
        <v>40</v>
      </c>
      <c r="F2722" s="1109">
        <v>0</v>
      </c>
      <c r="G2722" s="1110" t="s">
        <v>10739</v>
      </c>
      <c r="H2722" s="1110" t="s">
        <v>4654</v>
      </c>
      <c r="I2722" s="1110" t="s">
        <v>10760</v>
      </c>
      <c r="J2722" s="1109">
        <v>0</v>
      </c>
      <c r="K2722" s="1109">
        <v>0</v>
      </c>
      <c r="L2722" s="1109">
        <v>0</v>
      </c>
      <c r="M2722" s="1109">
        <v>0</v>
      </c>
      <c r="N2722" s="1109">
        <v>0</v>
      </c>
      <c r="O2722" s="1109">
        <v>0</v>
      </c>
      <c r="P2722" s="1109">
        <v>0</v>
      </c>
      <c r="Q2722" s="1109">
        <v>0</v>
      </c>
    </row>
    <row r="2723" spans="1:17">
      <c r="A2723" s="1109">
        <v>18264</v>
      </c>
      <c r="B2723" s="1110" t="s">
        <v>0</v>
      </c>
      <c r="C2723" s="1109">
        <v>9.625</v>
      </c>
      <c r="D2723" s="1109">
        <v>8.8350000000000009</v>
      </c>
      <c r="E2723" s="1109">
        <v>40</v>
      </c>
      <c r="F2723" s="1109">
        <v>0</v>
      </c>
      <c r="G2723" s="1110" t="s">
        <v>10739</v>
      </c>
      <c r="H2723" s="1110" t="s">
        <v>4654</v>
      </c>
      <c r="I2723" s="1110" t="s">
        <v>10736</v>
      </c>
      <c r="J2723" s="1109">
        <v>0</v>
      </c>
      <c r="K2723" s="1109">
        <v>0</v>
      </c>
      <c r="L2723" s="1109">
        <v>0</v>
      </c>
      <c r="M2723" s="1109">
        <v>0</v>
      </c>
      <c r="N2723" s="1109">
        <v>0</v>
      </c>
      <c r="O2723" s="1109">
        <v>0</v>
      </c>
      <c r="P2723" s="1109">
        <v>0</v>
      </c>
      <c r="Q2723" s="1109">
        <v>0</v>
      </c>
    </row>
    <row r="2724" spans="1:17">
      <c r="A2724" s="1109">
        <v>18265</v>
      </c>
      <c r="B2724" s="1110" t="s">
        <v>0</v>
      </c>
      <c r="C2724" s="1109">
        <v>9.625</v>
      </c>
      <c r="D2724" s="1109">
        <v>8.8350000000000009</v>
      </c>
      <c r="E2724" s="1109">
        <v>40</v>
      </c>
      <c r="F2724" s="1109">
        <v>0</v>
      </c>
      <c r="G2724" s="1110" t="s">
        <v>10739</v>
      </c>
      <c r="H2724" s="1110" t="s">
        <v>4654</v>
      </c>
      <c r="I2724" s="1110" t="s">
        <v>10850</v>
      </c>
      <c r="J2724" s="1109">
        <v>0</v>
      </c>
      <c r="K2724" s="1109">
        <v>0</v>
      </c>
      <c r="L2724" s="1109">
        <v>0</v>
      </c>
      <c r="M2724" s="1109">
        <v>0</v>
      </c>
      <c r="N2724" s="1109">
        <v>0</v>
      </c>
      <c r="O2724" s="1109">
        <v>0</v>
      </c>
      <c r="P2724" s="1109">
        <v>0</v>
      </c>
      <c r="Q2724" s="1109">
        <v>0</v>
      </c>
    </row>
    <row r="2725" spans="1:17">
      <c r="A2725" s="1109">
        <v>18266</v>
      </c>
      <c r="B2725" s="1110" t="s">
        <v>0</v>
      </c>
      <c r="C2725" s="1109">
        <v>9.625</v>
      </c>
      <c r="D2725" s="1109">
        <v>8.8350000000000009</v>
      </c>
      <c r="E2725" s="1109">
        <v>40</v>
      </c>
      <c r="F2725" s="1109">
        <v>0</v>
      </c>
      <c r="G2725" s="1110" t="s">
        <v>10739</v>
      </c>
      <c r="H2725" s="1110" t="s">
        <v>4654</v>
      </c>
      <c r="I2725" s="1110" t="s">
        <v>10832</v>
      </c>
      <c r="J2725" s="1109">
        <v>0</v>
      </c>
      <c r="K2725" s="1109">
        <v>0</v>
      </c>
      <c r="L2725" s="1109">
        <v>0</v>
      </c>
      <c r="M2725" s="1109">
        <v>0</v>
      </c>
      <c r="N2725" s="1109">
        <v>0</v>
      </c>
      <c r="O2725" s="1109">
        <v>0</v>
      </c>
      <c r="P2725" s="1109">
        <v>0</v>
      </c>
      <c r="Q2725" s="1109">
        <v>0</v>
      </c>
    </row>
    <row r="2726" spans="1:17">
      <c r="A2726" s="1109">
        <v>18267</v>
      </c>
      <c r="B2726" s="1110" t="s">
        <v>0</v>
      </c>
      <c r="C2726" s="1109">
        <v>9.625</v>
      </c>
      <c r="D2726" s="1109">
        <v>8.8350000000000009</v>
      </c>
      <c r="E2726" s="1109">
        <v>40</v>
      </c>
      <c r="F2726" s="1109">
        <v>0</v>
      </c>
      <c r="G2726" s="1110" t="s">
        <v>10739</v>
      </c>
      <c r="H2726" s="1110" t="s">
        <v>4654</v>
      </c>
      <c r="I2726" s="1110" t="s">
        <v>10839</v>
      </c>
      <c r="J2726" s="1109">
        <v>0</v>
      </c>
      <c r="K2726" s="1109">
        <v>0</v>
      </c>
      <c r="L2726" s="1109">
        <v>0</v>
      </c>
      <c r="M2726" s="1109">
        <v>0</v>
      </c>
      <c r="N2726" s="1109">
        <v>0</v>
      </c>
      <c r="O2726" s="1109">
        <v>0</v>
      </c>
      <c r="P2726" s="1109">
        <v>0</v>
      </c>
      <c r="Q2726" s="1109">
        <v>0</v>
      </c>
    </row>
    <row r="2727" spans="1:17">
      <c r="A2727" s="1109">
        <v>18268</v>
      </c>
      <c r="B2727" s="1110" t="s">
        <v>0</v>
      </c>
      <c r="C2727" s="1109">
        <v>9.625</v>
      </c>
      <c r="D2727" s="1109">
        <v>8.8350000000000009</v>
      </c>
      <c r="E2727" s="1109">
        <v>40</v>
      </c>
      <c r="F2727" s="1109">
        <v>0</v>
      </c>
      <c r="G2727" s="1110" t="s">
        <v>10844</v>
      </c>
      <c r="H2727" s="1110" t="s">
        <v>4654</v>
      </c>
      <c r="I2727" s="1110" t="s">
        <v>10847</v>
      </c>
      <c r="J2727" s="1109">
        <v>0</v>
      </c>
      <c r="K2727" s="1109">
        <v>0</v>
      </c>
      <c r="L2727" s="1109">
        <v>0</v>
      </c>
      <c r="M2727" s="1109">
        <v>0</v>
      </c>
      <c r="N2727" s="1109">
        <v>0</v>
      </c>
      <c r="O2727" s="1109">
        <v>0</v>
      </c>
      <c r="P2727" s="1109">
        <v>0</v>
      </c>
      <c r="Q2727" s="1109">
        <v>0</v>
      </c>
    </row>
    <row r="2728" spans="1:17">
      <c r="A2728" s="1109">
        <v>18269</v>
      </c>
      <c r="B2728" s="1110" t="s">
        <v>0</v>
      </c>
      <c r="C2728" s="1109">
        <v>9.625</v>
      </c>
      <c r="D2728" s="1109">
        <v>8.8350000000000009</v>
      </c>
      <c r="E2728" s="1109">
        <v>40</v>
      </c>
      <c r="F2728" s="1109">
        <v>0</v>
      </c>
      <c r="G2728" s="1110" t="s">
        <v>10844</v>
      </c>
      <c r="H2728" s="1110" t="s">
        <v>4654</v>
      </c>
      <c r="I2728" s="1110" t="s">
        <v>10760</v>
      </c>
      <c r="J2728" s="1109">
        <v>0</v>
      </c>
      <c r="K2728" s="1109">
        <v>0</v>
      </c>
      <c r="L2728" s="1109">
        <v>0</v>
      </c>
      <c r="M2728" s="1109">
        <v>0</v>
      </c>
      <c r="N2728" s="1109">
        <v>0</v>
      </c>
      <c r="O2728" s="1109">
        <v>0</v>
      </c>
      <c r="P2728" s="1109">
        <v>0</v>
      </c>
      <c r="Q2728" s="1109">
        <v>0</v>
      </c>
    </row>
    <row r="2729" spans="1:17">
      <c r="A2729" s="1109">
        <v>18270</v>
      </c>
      <c r="B2729" s="1110" t="s">
        <v>0</v>
      </c>
      <c r="C2729" s="1109">
        <v>9.625</v>
      </c>
      <c r="D2729" s="1109">
        <v>8.8350000000000009</v>
      </c>
      <c r="E2729" s="1109">
        <v>40</v>
      </c>
      <c r="F2729" s="1109">
        <v>0</v>
      </c>
      <c r="G2729" s="1110" t="s">
        <v>10844</v>
      </c>
      <c r="H2729" s="1110" t="s">
        <v>4654</v>
      </c>
      <c r="I2729" s="1110" t="s">
        <v>10849</v>
      </c>
      <c r="J2729" s="1109">
        <v>0</v>
      </c>
      <c r="K2729" s="1109">
        <v>0</v>
      </c>
      <c r="L2729" s="1109">
        <v>0</v>
      </c>
      <c r="M2729" s="1109">
        <v>0</v>
      </c>
      <c r="N2729" s="1109">
        <v>0</v>
      </c>
      <c r="O2729" s="1109">
        <v>0</v>
      </c>
      <c r="P2729" s="1109">
        <v>0</v>
      </c>
      <c r="Q2729" s="1109">
        <v>0</v>
      </c>
    </row>
    <row r="2730" spans="1:17">
      <c r="A2730" s="1109">
        <v>18271</v>
      </c>
      <c r="B2730" s="1110" t="s">
        <v>0</v>
      </c>
      <c r="C2730" s="1109">
        <v>9.625</v>
      </c>
      <c r="D2730" s="1109">
        <v>8.8350000000000009</v>
      </c>
      <c r="E2730" s="1109">
        <v>40</v>
      </c>
      <c r="F2730" s="1109">
        <v>0</v>
      </c>
      <c r="G2730" s="1110" t="s">
        <v>10844</v>
      </c>
      <c r="H2730" s="1110" t="s">
        <v>4654</v>
      </c>
      <c r="I2730" s="1110" t="s">
        <v>10848</v>
      </c>
      <c r="J2730" s="1109">
        <v>0</v>
      </c>
      <c r="K2730" s="1109">
        <v>0</v>
      </c>
      <c r="L2730" s="1109">
        <v>0</v>
      </c>
      <c r="M2730" s="1109">
        <v>0</v>
      </c>
      <c r="N2730" s="1109">
        <v>0</v>
      </c>
      <c r="O2730" s="1109">
        <v>0</v>
      </c>
      <c r="P2730" s="1109">
        <v>0</v>
      </c>
      <c r="Q2730" s="1109">
        <v>0</v>
      </c>
    </row>
    <row r="2731" spans="1:17">
      <c r="A2731" s="1109">
        <v>18272</v>
      </c>
      <c r="B2731" s="1110" t="s">
        <v>0</v>
      </c>
      <c r="C2731" s="1109">
        <v>9.625</v>
      </c>
      <c r="D2731" s="1109">
        <v>8.8350000000000009</v>
      </c>
      <c r="E2731" s="1109">
        <v>40</v>
      </c>
      <c r="F2731" s="1109">
        <v>0</v>
      </c>
      <c r="G2731" s="1110" t="s">
        <v>10844</v>
      </c>
      <c r="H2731" s="1110" t="s">
        <v>4654</v>
      </c>
      <c r="I2731" s="1110" t="s">
        <v>10736</v>
      </c>
      <c r="J2731" s="1109">
        <v>0</v>
      </c>
      <c r="K2731" s="1109">
        <v>0</v>
      </c>
      <c r="L2731" s="1109">
        <v>0</v>
      </c>
      <c r="M2731" s="1109">
        <v>0</v>
      </c>
      <c r="N2731" s="1109">
        <v>0</v>
      </c>
      <c r="O2731" s="1109">
        <v>0</v>
      </c>
      <c r="P2731" s="1109">
        <v>0</v>
      </c>
      <c r="Q2731" s="1109">
        <v>0</v>
      </c>
    </row>
    <row r="2732" spans="1:17">
      <c r="A2732" s="1109">
        <v>18273</v>
      </c>
      <c r="B2732" s="1110" t="s">
        <v>0</v>
      </c>
      <c r="C2732" s="1109">
        <v>9.625</v>
      </c>
      <c r="D2732" s="1109">
        <v>8.8350000000000009</v>
      </c>
      <c r="E2732" s="1109">
        <v>40</v>
      </c>
      <c r="F2732" s="1109">
        <v>0</v>
      </c>
      <c r="G2732" s="1110" t="s">
        <v>10844</v>
      </c>
      <c r="H2732" s="1110" t="s">
        <v>4654</v>
      </c>
      <c r="I2732" s="1110" t="s">
        <v>10850</v>
      </c>
      <c r="J2732" s="1109">
        <v>0</v>
      </c>
      <c r="K2732" s="1109">
        <v>0</v>
      </c>
      <c r="L2732" s="1109">
        <v>0</v>
      </c>
      <c r="M2732" s="1109">
        <v>0</v>
      </c>
      <c r="N2732" s="1109">
        <v>0</v>
      </c>
      <c r="O2732" s="1109">
        <v>0</v>
      </c>
      <c r="P2732" s="1109">
        <v>0</v>
      </c>
      <c r="Q2732" s="1109">
        <v>0</v>
      </c>
    </row>
    <row r="2733" spans="1:17">
      <c r="A2733" s="1109">
        <v>18274</v>
      </c>
      <c r="B2733" s="1110" t="s">
        <v>0</v>
      </c>
      <c r="C2733" s="1109">
        <v>9.625</v>
      </c>
      <c r="D2733" s="1109">
        <v>8.9209999999999994</v>
      </c>
      <c r="E2733" s="1109">
        <v>36</v>
      </c>
      <c r="F2733" s="1109">
        <v>0</v>
      </c>
      <c r="G2733" s="1110" t="s">
        <v>10838</v>
      </c>
      <c r="H2733" s="1110" t="s">
        <v>4654</v>
      </c>
      <c r="I2733" s="1110" t="s">
        <v>10760</v>
      </c>
      <c r="J2733" s="1109">
        <v>0</v>
      </c>
      <c r="K2733" s="1109">
        <v>0</v>
      </c>
      <c r="L2733" s="1109">
        <v>0</v>
      </c>
      <c r="M2733" s="1109">
        <v>0</v>
      </c>
      <c r="N2733" s="1109">
        <v>0</v>
      </c>
      <c r="O2733" s="1109">
        <v>0</v>
      </c>
      <c r="P2733" s="1109">
        <v>0</v>
      </c>
      <c r="Q2733" s="1109">
        <v>0</v>
      </c>
    </row>
    <row r="2734" spans="1:17">
      <c r="A2734" s="1109">
        <v>18275</v>
      </c>
      <c r="B2734" s="1110" t="s">
        <v>0</v>
      </c>
      <c r="C2734" s="1109">
        <v>9.625</v>
      </c>
      <c r="D2734" s="1109">
        <v>8.9209999999999994</v>
      </c>
      <c r="E2734" s="1109">
        <v>36</v>
      </c>
      <c r="F2734" s="1109">
        <v>0</v>
      </c>
      <c r="G2734" s="1110" t="s">
        <v>10838</v>
      </c>
      <c r="H2734" s="1110" t="s">
        <v>4654</v>
      </c>
      <c r="I2734" s="1110" t="s">
        <v>10736</v>
      </c>
      <c r="J2734" s="1109">
        <v>0</v>
      </c>
      <c r="K2734" s="1109">
        <v>0</v>
      </c>
      <c r="L2734" s="1109">
        <v>0</v>
      </c>
      <c r="M2734" s="1109">
        <v>0</v>
      </c>
      <c r="N2734" s="1109">
        <v>0</v>
      </c>
      <c r="O2734" s="1109">
        <v>0</v>
      </c>
      <c r="P2734" s="1109">
        <v>0</v>
      </c>
      <c r="Q2734" s="1109">
        <v>0</v>
      </c>
    </row>
    <row r="2735" spans="1:17">
      <c r="A2735" s="1109">
        <v>18276</v>
      </c>
      <c r="B2735" s="1110" t="s">
        <v>0</v>
      </c>
      <c r="C2735" s="1109">
        <v>9.625</v>
      </c>
      <c r="D2735" s="1109">
        <v>8.9209999999999994</v>
      </c>
      <c r="E2735" s="1109">
        <v>36</v>
      </c>
      <c r="F2735" s="1109">
        <v>0</v>
      </c>
      <c r="G2735" s="1110" t="s">
        <v>10838</v>
      </c>
      <c r="H2735" s="1110" t="s">
        <v>4654</v>
      </c>
      <c r="I2735" s="1110" t="s">
        <v>10735</v>
      </c>
      <c r="J2735" s="1109">
        <v>0</v>
      </c>
      <c r="K2735" s="1109">
        <v>0</v>
      </c>
      <c r="L2735" s="1109">
        <v>0</v>
      </c>
      <c r="M2735" s="1109">
        <v>0</v>
      </c>
      <c r="N2735" s="1109">
        <v>0</v>
      </c>
      <c r="O2735" s="1109">
        <v>0</v>
      </c>
      <c r="P2735" s="1109">
        <v>0</v>
      </c>
      <c r="Q2735" s="1109">
        <v>0</v>
      </c>
    </row>
    <row r="2736" spans="1:17">
      <c r="A2736" s="1109">
        <v>18277</v>
      </c>
      <c r="B2736" s="1110" t="s">
        <v>0</v>
      </c>
      <c r="C2736" s="1109">
        <v>9.625</v>
      </c>
      <c r="D2736" s="1109">
        <v>8.9209999999999994</v>
      </c>
      <c r="E2736" s="1109">
        <v>36</v>
      </c>
      <c r="F2736" s="1109">
        <v>0</v>
      </c>
      <c r="G2736" s="1110" t="s">
        <v>10734</v>
      </c>
      <c r="H2736" s="1110" t="s">
        <v>4654</v>
      </c>
      <c r="I2736" s="1110" t="s">
        <v>10760</v>
      </c>
      <c r="J2736" s="1109">
        <v>0</v>
      </c>
      <c r="K2736" s="1109">
        <v>0</v>
      </c>
      <c r="L2736" s="1109">
        <v>0</v>
      </c>
      <c r="M2736" s="1109">
        <v>0</v>
      </c>
      <c r="N2736" s="1109">
        <v>0</v>
      </c>
      <c r="O2736" s="1109">
        <v>0</v>
      </c>
      <c r="P2736" s="1109">
        <v>0</v>
      </c>
      <c r="Q2736" s="1109">
        <v>0</v>
      </c>
    </row>
    <row r="2737" spans="1:17">
      <c r="A2737" s="1109">
        <v>18278</v>
      </c>
      <c r="B2737" s="1110" t="s">
        <v>0</v>
      </c>
      <c r="C2737" s="1109">
        <v>9.625</v>
      </c>
      <c r="D2737" s="1109">
        <v>8.9209999999999994</v>
      </c>
      <c r="E2737" s="1109">
        <v>36</v>
      </c>
      <c r="F2737" s="1109">
        <v>0</v>
      </c>
      <c r="G2737" s="1110" t="s">
        <v>10734</v>
      </c>
      <c r="H2737" s="1110" t="s">
        <v>4654</v>
      </c>
      <c r="I2737" s="1110" t="s">
        <v>10847</v>
      </c>
      <c r="J2737" s="1109">
        <v>0</v>
      </c>
      <c r="K2737" s="1109">
        <v>0</v>
      </c>
      <c r="L2737" s="1109">
        <v>0</v>
      </c>
      <c r="M2737" s="1109">
        <v>0</v>
      </c>
      <c r="N2737" s="1109">
        <v>0</v>
      </c>
      <c r="O2737" s="1109">
        <v>0</v>
      </c>
      <c r="P2737" s="1109">
        <v>0</v>
      </c>
      <c r="Q2737" s="1109">
        <v>0</v>
      </c>
    </row>
    <row r="2738" spans="1:17">
      <c r="A2738" s="1109">
        <v>18279</v>
      </c>
      <c r="B2738" s="1110" t="s">
        <v>0</v>
      </c>
      <c r="C2738" s="1109">
        <v>9.625</v>
      </c>
      <c r="D2738" s="1109">
        <v>8.9209999999999994</v>
      </c>
      <c r="E2738" s="1109">
        <v>36</v>
      </c>
      <c r="F2738" s="1109">
        <v>0</v>
      </c>
      <c r="G2738" s="1110" t="s">
        <v>10734</v>
      </c>
      <c r="H2738" s="1110" t="s">
        <v>4654</v>
      </c>
      <c r="I2738" s="1110" t="s">
        <v>10849</v>
      </c>
      <c r="J2738" s="1109">
        <v>0</v>
      </c>
      <c r="K2738" s="1109">
        <v>0</v>
      </c>
      <c r="L2738" s="1109">
        <v>0</v>
      </c>
      <c r="M2738" s="1109">
        <v>0</v>
      </c>
      <c r="N2738" s="1109">
        <v>0</v>
      </c>
      <c r="O2738" s="1109">
        <v>0</v>
      </c>
      <c r="P2738" s="1109">
        <v>0</v>
      </c>
      <c r="Q2738" s="1109">
        <v>0</v>
      </c>
    </row>
    <row r="2739" spans="1:17">
      <c r="A2739" s="1109">
        <v>18280</v>
      </c>
      <c r="B2739" s="1110" t="s">
        <v>0</v>
      </c>
      <c r="C2739" s="1109">
        <v>9.625</v>
      </c>
      <c r="D2739" s="1109">
        <v>8.9209999999999994</v>
      </c>
      <c r="E2739" s="1109">
        <v>36</v>
      </c>
      <c r="F2739" s="1109">
        <v>0</v>
      </c>
      <c r="G2739" s="1110" t="s">
        <v>10734</v>
      </c>
      <c r="H2739" s="1110" t="s">
        <v>4654</v>
      </c>
      <c r="I2739" s="1110" t="s">
        <v>10735</v>
      </c>
      <c r="J2739" s="1109">
        <v>0</v>
      </c>
      <c r="K2739" s="1109">
        <v>0</v>
      </c>
      <c r="L2739" s="1109">
        <v>0</v>
      </c>
      <c r="M2739" s="1109">
        <v>0</v>
      </c>
      <c r="N2739" s="1109">
        <v>0</v>
      </c>
      <c r="O2739" s="1109">
        <v>0</v>
      </c>
      <c r="P2739" s="1109">
        <v>0</v>
      </c>
      <c r="Q2739" s="1109">
        <v>0</v>
      </c>
    </row>
    <row r="2740" spans="1:17">
      <c r="A2740" s="1109">
        <v>18281</v>
      </c>
      <c r="B2740" s="1110" t="s">
        <v>0</v>
      </c>
      <c r="C2740" s="1109">
        <v>9.625</v>
      </c>
      <c r="D2740" s="1109">
        <v>8.9209999999999994</v>
      </c>
      <c r="E2740" s="1109">
        <v>36</v>
      </c>
      <c r="F2740" s="1109">
        <v>0</v>
      </c>
      <c r="G2740" s="1110" t="s">
        <v>10775</v>
      </c>
      <c r="H2740" s="1110" t="s">
        <v>4654</v>
      </c>
      <c r="I2740" s="1110" t="s">
        <v>10760</v>
      </c>
      <c r="J2740" s="1109">
        <v>0</v>
      </c>
      <c r="K2740" s="1109">
        <v>0</v>
      </c>
      <c r="L2740" s="1109">
        <v>0</v>
      </c>
      <c r="M2740" s="1109">
        <v>0</v>
      </c>
      <c r="N2740" s="1109">
        <v>0</v>
      </c>
      <c r="O2740" s="1109">
        <v>0</v>
      </c>
      <c r="P2740" s="1109">
        <v>0</v>
      </c>
      <c r="Q2740" s="1109">
        <v>0</v>
      </c>
    </row>
    <row r="2741" spans="1:17">
      <c r="A2741" s="1109">
        <v>18282</v>
      </c>
      <c r="B2741" s="1110" t="s">
        <v>0</v>
      </c>
      <c r="C2741" s="1109">
        <v>9.625</v>
      </c>
      <c r="D2741" s="1109">
        <v>8.9209999999999994</v>
      </c>
      <c r="E2741" s="1109">
        <v>36</v>
      </c>
      <c r="F2741" s="1109">
        <v>0</v>
      </c>
      <c r="G2741" s="1110" t="s">
        <v>10775</v>
      </c>
      <c r="H2741" s="1110" t="s">
        <v>4654</v>
      </c>
      <c r="I2741" s="1110" t="s">
        <v>10847</v>
      </c>
      <c r="J2741" s="1109">
        <v>0</v>
      </c>
      <c r="K2741" s="1109">
        <v>0</v>
      </c>
      <c r="L2741" s="1109">
        <v>0</v>
      </c>
      <c r="M2741" s="1109">
        <v>0</v>
      </c>
      <c r="N2741" s="1109">
        <v>0</v>
      </c>
      <c r="O2741" s="1109">
        <v>0</v>
      </c>
      <c r="P2741" s="1109">
        <v>0</v>
      </c>
      <c r="Q2741" s="1109">
        <v>0</v>
      </c>
    </row>
    <row r="2742" spans="1:17">
      <c r="A2742" s="1109">
        <v>18283</v>
      </c>
      <c r="B2742" s="1110" t="s">
        <v>0</v>
      </c>
      <c r="C2742" s="1109">
        <v>9.625</v>
      </c>
      <c r="D2742" s="1109">
        <v>8.9209999999999994</v>
      </c>
      <c r="E2742" s="1109">
        <v>36</v>
      </c>
      <c r="F2742" s="1109">
        <v>0</v>
      </c>
      <c r="G2742" s="1110" t="s">
        <v>10775</v>
      </c>
      <c r="H2742" s="1110" t="s">
        <v>4654</v>
      </c>
      <c r="I2742" s="1110" t="s">
        <v>10849</v>
      </c>
      <c r="J2742" s="1109">
        <v>0</v>
      </c>
      <c r="K2742" s="1109">
        <v>0</v>
      </c>
      <c r="L2742" s="1109">
        <v>0</v>
      </c>
      <c r="M2742" s="1109">
        <v>0</v>
      </c>
      <c r="N2742" s="1109">
        <v>0</v>
      </c>
      <c r="O2742" s="1109">
        <v>0</v>
      </c>
      <c r="P2742" s="1109">
        <v>0</v>
      </c>
      <c r="Q2742" s="1109">
        <v>0</v>
      </c>
    </row>
    <row r="2743" spans="1:17">
      <c r="A2743" s="1109">
        <v>18284</v>
      </c>
      <c r="B2743" s="1110" t="s">
        <v>0</v>
      </c>
      <c r="C2743" s="1109">
        <v>9.625</v>
      </c>
      <c r="D2743" s="1109">
        <v>8.9209999999999994</v>
      </c>
      <c r="E2743" s="1109">
        <v>36</v>
      </c>
      <c r="F2743" s="1109">
        <v>0</v>
      </c>
      <c r="G2743" s="1110" t="s">
        <v>10775</v>
      </c>
      <c r="H2743" s="1110" t="s">
        <v>4654</v>
      </c>
      <c r="I2743" s="1110" t="s">
        <v>10736</v>
      </c>
      <c r="J2743" s="1109">
        <v>0</v>
      </c>
      <c r="K2743" s="1109">
        <v>0</v>
      </c>
      <c r="L2743" s="1109">
        <v>0</v>
      </c>
      <c r="M2743" s="1109">
        <v>0</v>
      </c>
      <c r="N2743" s="1109">
        <v>0</v>
      </c>
      <c r="O2743" s="1109">
        <v>0</v>
      </c>
      <c r="P2743" s="1109">
        <v>0</v>
      </c>
      <c r="Q2743" s="1109">
        <v>0</v>
      </c>
    </row>
    <row r="2744" spans="1:17">
      <c r="A2744" s="1109">
        <v>18285</v>
      </c>
      <c r="B2744" s="1110" t="s">
        <v>0</v>
      </c>
      <c r="C2744" s="1109">
        <v>9.625</v>
      </c>
      <c r="D2744" s="1109">
        <v>8.9209999999999994</v>
      </c>
      <c r="E2744" s="1109">
        <v>36</v>
      </c>
      <c r="F2744" s="1109">
        <v>0</v>
      </c>
      <c r="G2744" s="1110" t="s">
        <v>10775</v>
      </c>
      <c r="H2744" s="1110" t="s">
        <v>4654</v>
      </c>
      <c r="I2744" s="1110" t="s">
        <v>10735</v>
      </c>
      <c r="J2744" s="1109">
        <v>0</v>
      </c>
      <c r="K2744" s="1109">
        <v>0</v>
      </c>
      <c r="L2744" s="1109">
        <v>0</v>
      </c>
      <c r="M2744" s="1109">
        <v>0</v>
      </c>
      <c r="N2744" s="1109">
        <v>0</v>
      </c>
      <c r="O2744" s="1109">
        <v>0</v>
      </c>
      <c r="P2744" s="1109">
        <v>0</v>
      </c>
      <c r="Q2744" s="1109">
        <v>0</v>
      </c>
    </row>
    <row r="2745" spans="1:17">
      <c r="A2745" s="1109">
        <v>18286</v>
      </c>
      <c r="B2745" s="1110" t="s">
        <v>0</v>
      </c>
      <c r="C2745" s="1109">
        <v>9.625</v>
      </c>
      <c r="D2745" s="1109">
        <v>8.9209999999999994</v>
      </c>
      <c r="E2745" s="1109">
        <v>36</v>
      </c>
      <c r="F2745" s="1109">
        <v>0</v>
      </c>
      <c r="G2745" s="1110" t="s">
        <v>10738</v>
      </c>
      <c r="H2745" s="1110" t="s">
        <v>4654</v>
      </c>
      <c r="I2745" s="1110" t="s">
        <v>10735</v>
      </c>
      <c r="J2745" s="1109">
        <v>0</v>
      </c>
      <c r="K2745" s="1109">
        <v>0</v>
      </c>
      <c r="L2745" s="1109">
        <v>0</v>
      </c>
      <c r="M2745" s="1109">
        <v>0</v>
      </c>
      <c r="N2745" s="1109">
        <v>0</v>
      </c>
      <c r="O2745" s="1109">
        <v>0</v>
      </c>
      <c r="P2745" s="1109">
        <v>0</v>
      </c>
      <c r="Q2745" s="1109">
        <v>0</v>
      </c>
    </row>
    <row r="2746" spans="1:17">
      <c r="A2746" s="1109">
        <v>18287</v>
      </c>
      <c r="B2746" s="1110" t="s">
        <v>0</v>
      </c>
      <c r="C2746" s="1109">
        <v>8.75</v>
      </c>
      <c r="D2746" s="1109">
        <v>7.6360000000000001</v>
      </c>
      <c r="E2746" s="1109">
        <v>49.7</v>
      </c>
      <c r="F2746" s="1109">
        <v>0</v>
      </c>
      <c r="G2746" s="1110" t="s">
        <v>10840</v>
      </c>
      <c r="H2746" s="1110" t="s">
        <v>4654</v>
      </c>
      <c r="I2746" s="1110" t="s">
        <v>10841</v>
      </c>
      <c r="J2746" s="1109">
        <v>0</v>
      </c>
      <c r="K2746" s="1109">
        <v>0</v>
      </c>
      <c r="L2746" s="1109">
        <v>0</v>
      </c>
      <c r="M2746" s="1109">
        <v>0</v>
      </c>
      <c r="N2746" s="1109">
        <v>0</v>
      </c>
      <c r="O2746" s="1109">
        <v>0</v>
      </c>
      <c r="P2746" s="1109">
        <v>0</v>
      </c>
      <c r="Q2746" s="1109">
        <v>0</v>
      </c>
    </row>
    <row r="2747" spans="1:17">
      <c r="A2747" s="1109">
        <v>18288</v>
      </c>
      <c r="B2747" s="1110" t="s">
        <v>0</v>
      </c>
      <c r="C2747" s="1109">
        <v>8.75</v>
      </c>
      <c r="D2747" s="1109">
        <v>7.6360000000000001</v>
      </c>
      <c r="E2747" s="1109">
        <v>49.7</v>
      </c>
      <c r="F2747" s="1109">
        <v>0</v>
      </c>
      <c r="G2747" s="1110" t="s">
        <v>10840</v>
      </c>
      <c r="H2747" s="1110" t="s">
        <v>4654</v>
      </c>
      <c r="I2747" s="1110" t="s">
        <v>10760</v>
      </c>
      <c r="J2747" s="1109">
        <v>0</v>
      </c>
      <c r="K2747" s="1109">
        <v>0</v>
      </c>
      <c r="L2747" s="1109">
        <v>0</v>
      </c>
      <c r="M2747" s="1109">
        <v>0</v>
      </c>
      <c r="N2747" s="1109">
        <v>0</v>
      </c>
      <c r="O2747" s="1109">
        <v>0</v>
      </c>
      <c r="P2747" s="1109">
        <v>0</v>
      </c>
      <c r="Q2747" s="1109">
        <v>0</v>
      </c>
    </row>
    <row r="2748" spans="1:17">
      <c r="A2748" s="1109">
        <v>18289</v>
      </c>
      <c r="B2748" s="1110" t="s">
        <v>0</v>
      </c>
      <c r="C2748" s="1109">
        <v>8.75</v>
      </c>
      <c r="D2748" s="1109">
        <v>7.6360000000000001</v>
      </c>
      <c r="E2748" s="1109">
        <v>49.7</v>
      </c>
      <c r="F2748" s="1109">
        <v>0</v>
      </c>
      <c r="G2748" s="1110" t="s">
        <v>10840</v>
      </c>
      <c r="H2748" s="1110" t="s">
        <v>4654</v>
      </c>
      <c r="I2748" s="1110" t="s">
        <v>10835</v>
      </c>
      <c r="J2748" s="1109">
        <v>0</v>
      </c>
      <c r="K2748" s="1109">
        <v>0</v>
      </c>
      <c r="L2748" s="1109">
        <v>0</v>
      </c>
      <c r="M2748" s="1109">
        <v>0</v>
      </c>
      <c r="N2748" s="1109">
        <v>0</v>
      </c>
      <c r="O2748" s="1109">
        <v>0</v>
      </c>
      <c r="P2748" s="1109">
        <v>0</v>
      </c>
      <c r="Q2748" s="1109">
        <v>0</v>
      </c>
    </row>
    <row r="2749" spans="1:17">
      <c r="A2749" s="1109">
        <v>18290</v>
      </c>
      <c r="B2749" s="1110" t="s">
        <v>0</v>
      </c>
      <c r="C2749" s="1109">
        <v>8.75</v>
      </c>
      <c r="D2749" s="1109">
        <v>7.6360000000000001</v>
      </c>
      <c r="E2749" s="1109">
        <v>49.7</v>
      </c>
      <c r="F2749" s="1109">
        <v>0</v>
      </c>
      <c r="G2749" s="1110" t="s">
        <v>10840</v>
      </c>
      <c r="H2749" s="1110" t="s">
        <v>4654</v>
      </c>
      <c r="I2749" s="1110" t="s">
        <v>10736</v>
      </c>
      <c r="J2749" s="1109">
        <v>0</v>
      </c>
      <c r="K2749" s="1109">
        <v>0</v>
      </c>
      <c r="L2749" s="1109">
        <v>0</v>
      </c>
      <c r="M2749" s="1109">
        <v>0</v>
      </c>
      <c r="N2749" s="1109">
        <v>0</v>
      </c>
      <c r="O2749" s="1109">
        <v>0</v>
      </c>
      <c r="P2749" s="1109">
        <v>0</v>
      </c>
      <c r="Q2749" s="1109">
        <v>0</v>
      </c>
    </row>
    <row r="2750" spans="1:17">
      <c r="A2750" s="1109">
        <v>18291</v>
      </c>
      <c r="B2750" s="1110" t="s">
        <v>0</v>
      </c>
      <c r="C2750" s="1109">
        <v>8.75</v>
      </c>
      <c r="D2750" s="1109">
        <v>7.6360000000000001</v>
      </c>
      <c r="E2750" s="1109">
        <v>49.7</v>
      </c>
      <c r="F2750" s="1109">
        <v>0</v>
      </c>
      <c r="G2750" s="1110" t="s">
        <v>10840</v>
      </c>
      <c r="H2750" s="1110" t="s">
        <v>4654</v>
      </c>
      <c r="I2750" s="1110" t="s">
        <v>10836</v>
      </c>
      <c r="J2750" s="1109">
        <v>0</v>
      </c>
      <c r="K2750" s="1109">
        <v>0</v>
      </c>
      <c r="L2750" s="1109">
        <v>0</v>
      </c>
      <c r="M2750" s="1109">
        <v>0</v>
      </c>
      <c r="N2750" s="1109">
        <v>0</v>
      </c>
      <c r="O2750" s="1109">
        <v>0</v>
      </c>
      <c r="P2750" s="1109">
        <v>0</v>
      </c>
      <c r="Q2750" s="1109">
        <v>0</v>
      </c>
    </row>
    <row r="2751" spans="1:17">
      <c r="A2751" s="1109">
        <v>18292</v>
      </c>
      <c r="B2751" s="1110" t="s">
        <v>0</v>
      </c>
      <c r="C2751" s="1109">
        <v>8.75</v>
      </c>
      <c r="D2751" s="1109">
        <v>7.6360000000000001</v>
      </c>
      <c r="E2751" s="1109">
        <v>49.7</v>
      </c>
      <c r="F2751" s="1109">
        <v>0</v>
      </c>
      <c r="G2751" s="1110" t="s">
        <v>10840</v>
      </c>
      <c r="H2751" s="1110" t="s">
        <v>4654</v>
      </c>
      <c r="I2751" s="1110" t="s">
        <v>10832</v>
      </c>
      <c r="J2751" s="1109">
        <v>0</v>
      </c>
      <c r="K2751" s="1109">
        <v>0</v>
      </c>
      <c r="L2751" s="1109">
        <v>0</v>
      </c>
      <c r="M2751" s="1109">
        <v>0</v>
      </c>
      <c r="N2751" s="1109">
        <v>0</v>
      </c>
      <c r="O2751" s="1109">
        <v>0</v>
      </c>
      <c r="P2751" s="1109">
        <v>0</v>
      </c>
      <c r="Q2751" s="1109">
        <v>0</v>
      </c>
    </row>
    <row r="2752" spans="1:17">
      <c r="A2752" s="1109">
        <v>18293</v>
      </c>
      <c r="B2752" s="1110" t="s">
        <v>0</v>
      </c>
      <c r="C2752" s="1109">
        <v>8.75</v>
      </c>
      <c r="D2752" s="1109">
        <v>7.6360000000000001</v>
      </c>
      <c r="E2752" s="1109">
        <v>49.7</v>
      </c>
      <c r="F2752" s="1109">
        <v>0</v>
      </c>
      <c r="G2752" s="1110" t="s">
        <v>10840</v>
      </c>
      <c r="H2752" s="1110" t="s">
        <v>4654</v>
      </c>
      <c r="I2752" s="1110" t="s">
        <v>10839</v>
      </c>
      <c r="J2752" s="1109">
        <v>0</v>
      </c>
      <c r="K2752" s="1109">
        <v>0</v>
      </c>
      <c r="L2752" s="1109">
        <v>0</v>
      </c>
      <c r="M2752" s="1109">
        <v>0</v>
      </c>
      <c r="N2752" s="1109">
        <v>0</v>
      </c>
      <c r="O2752" s="1109">
        <v>0</v>
      </c>
      <c r="P2752" s="1109">
        <v>0</v>
      </c>
      <c r="Q2752" s="1109">
        <v>0</v>
      </c>
    </row>
    <row r="2753" spans="1:17">
      <c r="A2753" s="1109">
        <v>18294</v>
      </c>
      <c r="B2753" s="1110" t="s">
        <v>0</v>
      </c>
      <c r="C2753" s="1109">
        <v>8.75</v>
      </c>
      <c r="D2753" s="1109">
        <v>7.6360000000000001</v>
      </c>
      <c r="E2753" s="1109">
        <v>49.7</v>
      </c>
      <c r="F2753" s="1109">
        <v>0</v>
      </c>
      <c r="G2753" s="1110" t="s">
        <v>10842</v>
      </c>
      <c r="H2753" s="1110" t="s">
        <v>4654</v>
      </c>
      <c r="I2753" s="1110" t="s">
        <v>10841</v>
      </c>
      <c r="J2753" s="1109">
        <v>0</v>
      </c>
      <c r="K2753" s="1109">
        <v>0</v>
      </c>
      <c r="L2753" s="1109">
        <v>0</v>
      </c>
      <c r="M2753" s="1109">
        <v>0</v>
      </c>
      <c r="N2753" s="1109">
        <v>0</v>
      </c>
      <c r="O2753" s="1109">
        <v>0</v>
      </c>
      <c r="P2753" s="1109">
        <v>0</v>
      </c>
      <c r="Q2753" s="1109">
        <v>0</v>
      </c>
    </row>
    <row r="2754" spans="1:17">
      <c r="A2754" s="1109">
        <v>18295</v>
      </c>
      <c r="B2754" s="1110" t="s">
        <v>0</v>
      </c>
      <c r="C2754" s="1109">
        <v>8.75</v>
      </c>
      <c r="D2754" s="1109">
        <v>7.6360000000000001</v>
      </c>
      <c r="E2754" s="1109">
        <v>49.7</v>
      </c>
      <c r="F2754" s="1109">
        <v>0</v>
      </c>
      <c r="G2754" s="1110" t="s">
        <v>10842</v>
      </c>
      <c r="H2754" s="1110" t="s">
        <v>4654</v>
      </c>
      <c r="I2754" s="1110" t="s">
        <v>10760</v>
      </c>
      <c r="J2754" s="1109">
        <v>0</v>
      </c>
      <c r="K2754" s="1109">
        <v>0</v>
      </c>
      <c r="L2754" s="1109">
        <v>0</v>
      </c>
      <c r="M2754" s="1109">
        <v>0</v>
      </c>
      <c r="N2754" s="1109">
        <v>0</v>
      </c>
      <c r="O2754" s="1109">
        <v>0</v>
      </c>
      <c r="P2754" s="1109">
        <v>0</v>
      </c>
      <c r="Q2754" s="1109">
        <v>0</v>
      </c>
    </row>
    <row r="2755" spans="1:17">
      <c r="A2755" s="1109">
        <v>18296</v>
      </c>
      <c r="B2755" s="1110" t="s">
        <v>0</v>
      </c>
      <c r="C2755" s="1109">
        <v>8.75</v>
      </c>
      <c r="D2755" s="1109">
        <v>7.6360000000000001</v>
      </c>
      <c r="E2755" s="1109">
        <v>49.7</v>
      </c>
      <c r="F2755" s="1109">
        <v>0</v>
      </c>
      <c r="G2755" s="1110" t="s">
        <v>10842</v>
      </c>
      <c r="H2755" s="1110" t="s">
        <v>4654</v>
      </c>
      <c r="I2755" s="1110" t="s">
        <v>10736</v>
      </c>
      <c r="J2755" s="1109">
        <v>0</v>
      </c>
      <c r="K2755" s="1109">
        <v>0</v>
      </c>
      <c r="L2755" s="1109">
        <v>0</v>
      </c>
      <c r="M2755" s="1109">
        <v>0</v>
      </c>
      <c r="N2755" s="1109">
        <v>0</v>
      </c>
      <c r="O2755" s="1109">
        <v>0</v>
      </c>
      <c r="P2755" s="1109">
        <v>0</v>
      </c>
      <c r="Q2755" s="1109">
        <v>0</v>
      </c>
    </row>
    <row r="2756" spans="1:17">
      <c r="A2756" s="1109">
        <v>18297</v>
      </c>
      <c r="B2756" s="1110" t="s">
        <v>0</v>
      </c>
      <c r="C2756" s="1109">
        <v>8.75</v>
      </c>
      <c r="D2756" s="1109">
        <v>7.6360000000000001</v>
      </c>
      <c r="E2756" s="1109">
        <v>49.7</v>
      </c>
      <c r="F2756" s="1109">
        <v>0</v>
      </c>
      <c r="G2756" s="1110" t="s">
        <v>10842</v>
      </c>
      <c r="H2756" s="1110" t="s">
        <v>4654</v>
      </c>
      <c r="I2756" s="1110" t="s">
        <v>10832</v>
      </c>
      <c r="J2756" s="1109">
        <v>0</v>
      </c>
      <c r="K2756" s="1109">
        <v>0</v>
      </c>
      <c r="L2756" s="1109">
        <v>0</v>
      </c>
      <c r="M2756" s="1109">
        <v>0</v>
      </c>
      <c r="N2756" s="1109">
        <v>0</v>
      </c>
      <c r="O2756" s="1109">
        <v>0</v>
      </c>
      <c r="P2756" s="1109">
        <v>0</v>
      </c>
      <c r="Q2756" s="1109">
        <v>0</v>
      </c>
    </row>
    <row r="2757" spans="1:17">
      <c r="A2757" s="1109">
        <v>18298</v>
      </c>
      <c r="B2757" s="1110" t="s">
        <v>0</v>
      </c>
      <c r="C2757" s="1109">
        <v>8.75</v>
      </c>
      <c r="D2757" s="1109">
        <v>7.6360000000000001</v>
      </c>
      <c r="E2757" s="1109">
        <v>49.7</v>
      </c>
      <c r="F2757" s="1109">
        <v>0</v>
      </c>
      <c r="G2757" s="1110" t="s">
        <v>10842</v>
      </c>
      <c r="H2757" s="1110" t="s">
        <v>4654</v>
      </c>
      <c r="I2757" s="1110" t="s">
        <v>10839</v>
      </c>
      <c r="J2757" s="1109">
        <v>0</v>
      </c>
      <c r="K2757" s="1109">
        <v>0</v>
      </c>
      <c r="L2757" s="1109">
        <v>0</v>
      </c>
      <c r="M2757" s="1109">
        <v>0</v>
      </c>
      <c r="N2757" s="1109">
        <v>0</v>
      </c>
      <c r="O2757" s="1109">
        <v>0</v>
      </c>
      <c r="P2757" s="1109">
        <v>0</v>
      </c>
      <c r="Q2757" s="1109">
        <v>0</v>
      </c>
    </row>
    <row r="2758" spans="1:17">
      <c r="A2758" s="1109">
        <v>18299</v>
      </c>
      <c r="B2758" s="1110" t="s">
        <v>0</v>
      </c>
      <c r="C2758" s="1109">
        <v>8.75</v>
      </c>
      <c r="D2758" s="1109">
        <v>7.6360000000000001</v>
      </c>
      <c r="E2758" s="1109">
        <v>49.7</v>
      </c>
      <c r="F2758" s="1109">
        <v>0</v>
      </c>
      <c r="G2758" s="1110" t="s">
        <v>10784</v>
      </c>
      <c r="H2758" s="1110" t="s">
        <v>4654</v>
      </c>
      <c r="I2758" s="1110" t="s">
        <v>10841</v>
      </c>
      <c r="J2758" s="1109">
        <v>0</v>
      </c>
      <c r="K2758" s="1109">
        <v>0</v>
      </c>
      <c r="L2758" s="1109">
        <v>0</v>
      </c>
      <c r="M2758" s="1109">
        <v>0</v>
      </c>
      <c r="N2758" s="1109">
        <v>0</v>
      </c>
      <c r="O2758" s="1109">
        <v>0</v>
      </c>
      <c r="P2758" s="1109">
        <v>0</v>
      </c>
      <c r="Q2758" s="1109">
        <v>0</v>
      </c>
    </row>
    <row r="2759" spans="1:17">
      <c r="A2759" s="1109">
        <v>18300</v>
      </c>
      <c r="B2759" s="1110" t="s">
        <v>0</v>
      </c>
      <c r="C2759" s="1109">
        <v>8.75</v>
      </c>
      <c r="D2759" s="1109">
        <v>7.6360000000000001</v>
      </c>
      <c r="E2759" s="1109">
        <v>49.7</v>
      </c>
      <c r="F2759" s="1109">
        <v>0</v>
      </c>
      <c r="G2759" s="1110" t="s">
        <v>10784</v>
      </c>
      <c r="H2759" s="1110" t="s">
        <v>4654</v>
      </c>
      <c r="I2759" s="1110" t="s">
        <v>10760</v>
      </c>
      <c r="J2759" s="1109">
        <v>0</v>
      </c>
      <c r="K2759" s="1109">
        <v>0</v>
      </c>
      <c r="L2759" s="1109">
        <v>0</v>
      </c>
      <c r="M2759" s="1109">
        <v>0</v>
      </c>
      <c r="N2759" s="1109">
        <v>0</v>
      </c>
      <c r="O2759" s="1109">
        <v>0</v>
      </c>
      <c r="P2759" s="1109">
        <v>0</v>
      </c>
      <c r="Q2759" s="1109">
        <v>0</v>
      </c>
    </row>
    <row r="2760" spans="1:17">
      <c r="A2760" s="1109">
        <v>18301</v>
      </c>
      <c r="B2760" s="1110" t="s">
        <v>0</v>
      </c>
      <c r="C2760" s="1109">
        <v>8.75</v>
      </c>
      <c r="D2760" s="1109">
        <v>7.6360000000000001</v>
      </c>
      <c r="E2760" s="1109">
        <v>49.7</v>
      </c>
      <c r="F2760" s="1109">
        <v>0</v>
      </c>
      <c r="G2760" s="1110" t="s">
        <v>10784</v>
      </c>
      <c r="H2760" s="1110" t="s">
        <v>4654</v>
      </c>
      <c r="I2760" s="1110" t="s">
        <v>10834</v>
      </c>
      <c r="J2760" s="1109">
        <v>0</v>
      </c>
      <c r="K2760" s="1109">
        <v>0</v>
      </c>
      <c r="L2760" s="1109">
        <v>0</v>
      </c>
      <c r="M2760" s="1109">
        <v>0</v>
      </c>
      <c r="N2760" s="1109">
        <v>0</v>
      </c>
      <c r="O2760" s="1109">
        <v>0</v>
      </c>
      <c r="P2760" s="1109">
        <v>0</v>
      </c>
      <c r="Q2760" s="1109">
        <v>0</v>
      </c>
    </row>
    <row r="2761" spans="1:17">
      <c r="A2761" s="1109">
        <v>18302</v>
      </c>
      <c r="B2761" s="1110" t="s">
        <v>0</v>
      </c>
      <c r="C2761" s="1109">
        <v>8.75</v>
      </c>
      <c r="D2761" s="1109">
        <v>7.6360000000000001</v>
      </c>
      <c r="E2761" s="1109">
        <v>49.7</v>
      </c>
      <c r="F2761" s="1109">
        <v>0</v>
      </c>
      <c r="G2761" s="1110" t="s">
        <v>10784</v>
      </c>
      <c r="H2761" s="1110" t="s">
        <v>4654</v>
      </c>
      <c r="I2761" s="1110" t="s">
        <v>10835</v>
      </c>
      <c r="J2761" s="1109">
        <v>0</v>
      </c>
      <c r="K2761" s="1109">
        <v>0</v>
      </c>
      <c r="L2761" s="1109">
        <v>0</v>
      </c>
      <c r="M2761" s="1109">
        <v>0</v>
      </c>
      <c r="N2761" s="1109">
        <v>0</v>
      </c>
      <c r="O2761" s="1109">
        <v>0</v>
      </c>
      <c r="P2761" s="1109">
        <v>0</v>
      </c>
      <c r="Q2761" s="1109">
        <v>0</v>
      </c>
    </row>
    <row r="2762" spans="1:17">
      <c r="A2762" s="1109">
        <v>18303</v>
      </c>
      <c r="B2762" s="1110" t="s">
        <v>0</v>
      </c>
      <c r="C2762" s="1109">
        <v>8.75</v>
      </c>
      <c r="D2762" s="1109">
        <v>7.6360000000000001</v>
      </c>
      <c r="E2762" s="1109">
        <v>49.7</v>
      </c>
      <c r="F2762" s="1109">
        <v>0</v>
      </c>
      <c r="G2762" s="1110" t="s">
        <v>10784</v>
      </c>
      <c r="H2762" s="1110" t="s">
        <v>4654</v>
      </c>
      <c r="I2762" s="1110" t="s">
        <v>10736</v>
      </c>
      <c r="J2762" s="1109">
        <v>0</v>
      </c>
      <c r="K2762" s="1109">
        <v>0</v>
      </c>
      <c r="L2762" s="1109">
        <v>0</v>
      </c>
      <c r="M2762" s="1109">
        <v>0</v>
      </c>
      <c r="N2762" s="1109">
        <v>0</v>
      </c>
      <c r="O2762" s="1109">
        <v>0</v>
      </c>
      <c r="P2762" s="1109">
        <v>0</v>
      </c>
      <c r="Q2762" s="1109">
        <v>0</v>
      </c>
    </row>
    <row r="2763" spans="1:17">
      <c r="A2763" s="1109">
        <v>18304</v>
      </c>
      <c r="B2763" s="1110" t="s">
        <v>0</v>
      </c>
      <c r="C2763" s="1109">
        <v>8.75</v>
      </c>
      <c r="D2763" s="1109">
        <v>7.6360000000000001</v>
      </c>
      <c r="E2763" s="1109">
        <v>49.7</v>
      </c>
      <c r="F2763" s="1109">
        <v>0</v>
      </c>
      <c r="G2763" s="1110" t="s">
        <v>10784</v>
      </c>
      <c r="H2763" s="1110" t="s">
        <v>4654</v>
      </c>
      <c r="I2763" s="1110" t="s">
        <v>10836</v>
      </c>
      <c r="J2763" s="1109">
        <v>0</v>
      </c>
      <c r="K2763" s="1109">
        <v>0</v>
      </c>
      <c r="L2763" s="1109">
        <v>0</v>
      </c>
      <c r="M2763" s="1109">
        <v>0</v>
      </c>
      <c r="N2763" s="1109">
        <v>0</v>
      </c>
      <c r="O2763" s="1109">
        <v>0</v>
      </c>
      <c r="P2763" s="1109">
        <v>0</v>
      </c>
      <c r="Q2763" s="1109">
        <v>0</v>
      </c>
    </row>
    <row r="2764" spans="1:17">
      <c r="A2764" s="1109">
        <v>18305</v>
      </c>
      <c r="B2764" s="1110" t="s">
        <v>0</v>
      </c>
      <c r="C2764" s="1109">
        <v>8.75</v>
      </c>
      <c r="D2764" s="1109">
        <v>7.6360000000000001</v>
      </c>
      <c r="E2764" s="1109">
        <v>49.7</v>
      </c>
      <c r="F2764" s="1109">
        <v>0</v>
      </c>
      <c r="G2764" s="1110" t="s">
        <v>10784</v>
      </c>
      <c r="H2764" s="1110" t="s">
        <v>4654</v>
      </c>
      <c r="I2764" s="1110" t="s">
        <v>10832</v>
      </c>
      <c r="J2764" s="1109">
        <v>0</v>
      </c>
      <c r="K2764" s="1109">
        <v>0</v>
      </c>
      <c r="L2764" s="1109">
        <v>0</v>
      </c>
      <c r="M2764" s="1109">
        <v>0</v>
      </c>
      <c r="N2764" s="1109">
        <v>0</v>
      </c>
      <c r="O2764" s="1109">
        <v>0</v>
      </c>
      <c r="P2764" s="1109">
        <v>0</v>
      </c>
      <c r="Q2764" s="1109">
        <v>0</v>
      </c>
    </row>
    <row r="2765" spans="1:17">
      <c r="A2765" s="1109">
        <v>18306</v>
      </c>
      <c r="B2765" s="1110" t="s">
        <v>0</v>
      </c>
      <c r="C2765" s="1109">
        <v>8.75</v>
      </c>
      <c r="D2765" s="1109">
        <v>7.6360000000000001</v>
      </c>
      <c r="E2765" s="1109">
        <v>49.7</v>
      </c>
      <c r="F2765" s="1109">
        <v>0</v>
      </c>
      <c r="G2765" s="1110" t="s">
        <v>10784</v>
      </c>
      <c r="H2765" s="1110" t="s">
        <v>4654</v>
      </c>
      <c r="I2765" s="1110" t="s">
        <v>10839</v>
      </c>
      <c r="J2765" s="1109">
        <v>0</v>
      </c>
      <c r="K2765" s="1109">
        <v>0</v>
      </c>
      <c r="L2765" s="1109">
        <v>0</v>
      </c>
      <c r="M2765" s="1109">
        <v>0</v>
      </c>
      <c r="N2765" s="1109">
        <v>0</v>
      </c>
      <c r="O2765" s="1109">
        <v>0</v>
      </c>
      <c r="P2765" s="1109">
        <v>0</v>
      </c>
      <c r="Q2765" s="1109">
        <v>0</v>
      </c>
    </row>
    <row r="2766" spans="1:17">
      <c r="A2766" s="1109">
        <v>18307</v>
      </c>
      <c r="B2766" s="1110" t="s">
        <v>0</v>
      </c>
      <c r="C2766" s="1109">
        <v>8.75</v>
      </c>
      <c r="D2766" s="1109">
        <v>7.6360000000000001</v>
      </c>
      <c r="E2766" s="1109">
        <v>49.7</v>
      </c>
      <c r="F2766" s="1109">
        <v>0</v>
      </c>
      <c r="G2766" s="1110" t="s">
        <v>10741</v>
      </c>
      <c r="H2766" s="1110" t="s">
        <v>4654</v>
      </c>
      <c r="I2766" s="1110" t="s">
        <v>10841</v>
      </c>
      <c r="J2766" s="1109">
        <v>0</v>
      </c>
      <c r="K2766" s="1109">
        <v>0</v>
      </c>
      <c r="L2766" s="1109">
        <v>0</v>
      </c>
      <c r="M2766" s="1109">
        <v>0</v>
      </c>
      <c r="N2766" s="1109">
        <v>0</v>
      </c>
      <c r="O2766" s="1109">
        <v>0</v>
      </c>
      <c r="P2766" s="1109">
        <v>0</v>
      </c>
      <c r="Q2766" s="1109">
        <v>0</v>
      </c>
    </row>
    <row r="2767" spans="1:17">
      <c r="A2767" s="1109">
        <v>18308</v>
      </c>
      <c r="B2767" s="1110" t="s">
        <v>0</v>
      </c>
      <c r="C2767" s="1109">
        <v>8.75</v>
      </c>
      <c r="D2767" s="1109">
        <v>7.6360000000000001</v>
      </c>
      <c r="E2767" s="1109">
        <v>49.7</v>
      </c>
      <c r="F2767" s="1109">
        <v>0</v>
      </c>
      <c r="G2767" s="1110" t="s">
        <v>10741</v>
      </c>
      <c r="H2767" s="1110" t="s">
        <v>4654</v>
      </c>
      <c r="I2767" s="1110" t="s">
        <v>10760</v>
      </c>
      <c r="J2767" s="1109">
        <v>0</v>
      </c>
      <c r="K2767" s="1109">
        <v>0</v>
      </c>
      <c r="L2767" s="1109">
        <v>0</v>
      </c>
      <c r="M2767" s="1109">
        <v>0</v>
      </c>
      <c r="N2767" s="1109">
        <v>0</v>
      </c>
      <c r="O2767" s="1109">
        <v>0</v>
      </c>
      <c r="P2767" s="1109">
        <v>0</v>
      </c>
      <c r="Q2767" s="1109">
        <v>0</v>
      </c>
    </row>
    <row r="2768" spans="1:17">
      <c r="A2768" s="1109">
        <v>18309</v>
      </c>
      <c r="B2768" s="1110" t="s">
        <v>0</v>
      </c>
      <c r="C2768" s="1109">
        <v>8.75</v>
      </c>
      <c r="D2768" s="1109">
        <v>7.6360000000000001</v>
      </c>
      <c r="E2768" s="1109">
        <v>49.7</v>
      </c>
      <c r="F2768" s="1109">
        <v>0</v>
      </c>
      <c r="G2768" s="1110" t="s">
        <v>10741</v>
      </c>
      <c r="H2768" s="1110" t="s">
        <v>4654</v>
      </c>
      <c r="I2768" s="1110" t="s">
        <v>10845</v>
      </c>
      <c r="J2768" s="1109">
        <v>0</v>
      </c>
      <c r="K2768" s="1109">
        <v>0</v>
      </c>
      <c r="L2768" s="1109">
        <v>0</v>
      </c>
      <c r="M2768" s="1109">
        <v>0</v>
      </c>
      <c r="N2768" s="1109">
        <v>0</v>
      </c>
      <c r="O2768" s="1109">
        <v>0</v>
      </c>
      <c r="P2768" s="1109">
        <v>0</v>
      </c>
      <c r="Q2768" s="1109">
        <v>0</v>
      </c>
    </row>
    <row r="2769" spans="1:17">
      <c r="A2769" s="1109">
        <v>18310</v>
      </c>
      <c r="B2769" s="1110" t="s">
        <v>0</v>
      </c>
      <c r="C2769" s="1109">
        <v>8.75</v>
      </c>
      <c r="D2769" s="1109">
        <v>7.6360000000000001</v>
      </c>
      <c r="E2769" s="1109">
        <v>49.7</v>
      </c>
      <c r="F2769" s="1109">
        <v>0</v>
      </c>
      <c r="G2769" s="1110" t="s">
        <v>10741</v>
      </c>
      <c r="H2769" s="1110" t="s">
        <v>4654</v>
      </c>
      <c r="I2769" s="1110" t="s">
        <v>10834</v>
      </c>
      <c r="J2769" s="1109">
        <v>0</v>
      </c>
      <c r="K2769" s="1109">
        <v>0</v>
      </c>
      <c r="L2769" s="1109">
        <v>0</v>
      </c>
      <c r="M2769" s="1109">
        <v>0</v>
      </c>
      <c r="N2769" s="1109">
        <v>0</v>
      </c>
      <c r="O2769" s="1109">
        <v>0</v>
      </c>
      <c r="P2769" s="1109">
        <v>0</v>
      </c>
      <c r="Q2769" s="1109">
        <v>0</v>
      </c>
    </row>
    <row r="2770" spans="1:17">
      <c r="A2770" s="1109">
        <v>18311</v>
      </c>
      <c r="B2770" s="1110" t="s">
        <v>0</v>
      </c>
      <c r="C2770" s="1109">
        <v>8.75</v>
      </c>
      <c r="D2770" s="1109">
        <v>7.6360000000000001</v>
      </c>
      <c r="E2770" s="1109">
        <v>49.7</v>
      </c>
      <c r="F2770" s="1109">
        <v>0</v>
      </c>
      <c r="G2770" s="1110" t="s">
        <v>10741</v>
      </c>
      <c r="H2770" s="1110" t="s">
        <v>4654</v>
      </c>
      <c r="I2770" s="1110" t="s">
        <v>10835</v>
      </c>
      <c r="J2770" s="1109">
        <v>0</v>
      </c>
      <c r="K2770" s="1109">
        <v>0</v>
      </c>
      <c r="L2770" s="1109">
        <v>0</v>
      </c>
      <c r="M2770" s="1109">
        <v>0</v>
      </c>
      <c r="N2770" s="1109">
        <v>0</v>
      </c>
      <c r="O2770" s="1109">
        <v>0</v>
      </c>
      <c r="P2770" s="1109">
        <v>0</v>
      </c>
      <c r="Q2770" s="1109">
        <v>0</v>
      </c>
    </row>
    <row r="2771" spans="1:17">
      <c r="A2771" s="1109">
        <v>18312</v>
      </c>
      <c r="B2771" s="1110" t="s">
        <v>0</v>
      </c>
      <c r="C2771" s="1109">
        <v>8.75</v>
      </c>
      <c r="D2771" s="1109">
        <v>7.6360000000000001</v>
      </c>
      <c r="E2771" s="1109">
        <v>49.7</v>
      </c>
      <c r="F2771" s="1109">
        <v>0</v>
      </c>
      <c r="G2771" s="1110" t="s">
        <v>10741</v>
      </c>
      <c r="H2771" s="1110" t="s">
        <v>4654</v>
      </c>
      <c r="I2771" s="1110" t="s">
        <v>10736</v>
      </c>
      <c r="J2771" s="1109">
        <v>0</v>
      </c>
      <c r="K2771" s="1109">
        <v>0</v>
      </c>
      <c r="L2771" s="1109">
        <v>0</v>
      </c>
      <c r="M2771" s="1109">
        <v>0</v>
      </c>
      <c r="N2771" s="1109">
        <v>0</v>
      </c>
      <c r="O2771" s="1109">
        <v>0</v>
      </c>
      <c r="P2771" s="1109">
        <v>0</v>
      </c>
      <c r="Q2771" s="1109">
        <v>0</v>
      </c>
    </row>
    <row r="2772" spans="1:17">
      <c r="A2772" s="1109">
        <v>18313</v>
      </c>
      <c r="B2772" s="1110" t="s">
        <v>0</v>
      </c>
      <c r="C2772" s="1109">
        <v>8.75</v>
      </c>
      <c r="D2772" s="1109">
        <v>7.6360000000000001</v>
      </c>
      <c r="E2772" s="1109">
        <v>49.7</v>
      </c>
      <c r="F2772" s="1109">
        <v>0</v>
      </c>
      <c r="G2772" s="1110" t="s">
        <v>10741</v>
      </c>
      <c r="H2772" s="1110" t="s">
        <v>4654</v>
      </c>
      <c r="I2772" s="1110" t="s">
        <v>10836</v>
      </c>
      <c r="J2772" s="1109">
        <v>0</v>
      </c>
      <c r="K2772" s="1109">
        <v>0</v>
      </c>
      <c r="L2772" s="1109">
        <v>0</v>
      </c>
      <c r="M2772" s="1109">
        <v>0</v>
      </c>
      <c r="N2772" s="1109">
        <v>0</v>
      </c>
      <c r="O2772" s="1109">
        <v>0</v>
      </c>
      <c r="P2772" s="1109">
        <v>0</v>
      </c>
      <c r="Q2772" s="1109">
        <v>0</v>
      </c>
    </row>
    <row r="2773" spans="1:17">
      <c r="A2773" s="1109">
        <v>18314</v>
      </c>
      <c r="B2773" s="1110" t="s">
        <v>0</v>
      </c>
      <c r="C2773" s="1109">
        <v>8.75</v>
      </c>
      <c r="D2773" s="1109">
        <v>7.6360000000000001</v>
      </c>
      <c r="E2773" s="1109">
        <v>49.7</v>
      </c>
      <c r="F2773" s="1109">
        <v>0</v>
      </c>
      <c r="G2773" s="1110" t="s">
        <v>10741</v>
      </c>
      <c r="H2773" s="1110" t="s">
        <v>4654</v>
      </c>
      <c r="I2773" s="1110" t="s">
        <v>10832</v>
      </c>
      <c r="J2773" s="1109">
        <v>0</v>
      </c>
      <c r="K2773" s="1109">
        <v>0</v>
      </c>
      <c r="L2773" s="1109">
        <v>0</v>
      </c>
      <c r="M2773" s="1109">
        <v>0</v>
      </c>
      <c r="N2773" s="1109">
        <v>0</v>
      </c>
      <c r="O2773" s="1109">
        <v>0</v>
      </c>
      <c r="P2773" s="1109">
        <v>0</v>
      </c>
      <c r="Q2773" s="1109">
        <v>0</v>
      </c>
    </row>
    <row r="2774" spans="1:17">
      <c r="A2774" s="1109">
        <v>18315</v>
      </c>
      <c r="B2774" s="1110" t="s">
        <v>0</v>
      </c>
      <c r="C2774" s="1109">
        <v>8.75</v>
      </c>
      <c r="D2774" s="1109">
        <v>7.6360000000000001</v>
      </c>
      <c r="E2774" s="1109">
        <v>49.7</v>
      </c>
      <c r="F2774" s="1109">
        <v>0</v>
      </c>
      <c r="G2774" s="1110" t="s">
        <v>10741</v>
      </c>
      <c r="H2774" s="1110" t="s">
        <v>4654</v>
      </c>
      <c r="I2774" s="1110" t="s">
        <v>10839</v>
      </c>
      <c r="J2774" s="1109">
        <v>0</v>
      </c>
      <c r="K2774" s="1109">
        <v>0</v>
      </c>
      <c r="L2774" s="1109">
        <v>0</v>
      </c>
      <c r="M2774" s="1109">
        <v>0</v>
      </c>
      <c r="N2774" s="1109">
        <v>0</v>
      </c>
      <c r="O2774" s="1109">
        <v>0</v>
      </c>
      <c r="P2774" s="1109">
        <v>0</v>
      </c>
      <c r="Q2774" s="1109">
        <v>0</v>
      </c>
    </row>
    <row r="2775" spans="1:17">
      <c r="A2775" s="1109">
        <v>18316</v>
      </c>
      <c r="B2775" s="1110" t="s">
        <v>0</v>
      </c>
      <c r="C2775" s="1109">
        <v>8.75</v>
      </c>
      <c r="D2775" s="1109">
        <v>7.6360000000000001</v>
      </c>
      <c r="E2775" s="1109">
        <v>49.7</v>
      </c>
      <c r="F2775" s="1109">
        <v>0</v>
      </c>
      <c r="G2775" s="1110" t="s">
        <v>10833</v>
      </c>
      <c r="H2775" s="1110" t="s">
        <v>4654</v>
      </c>
      <c r="I2775" s="1110" t="s">
        <v>10841</v>
      </c>
      <c r="J2775" s="1109">
        <v>0</v>
      </c>
      <c r="K2775" s="1109">
        <v>0</v>
      </c>
      <c r="L2775" s="1109">
        <v>0</v>
      </c>
      <c r="M2775" s="1109">
        <v>0</v>
      </c>
      <c r="N2775" s="1109">
        <v>0</v>
      </c>
      <c r="O2775" s="1109">
        <v>0</v>
      </c>
      <c r="P2775" s="1109">
        <v>0</v>
      </c>
      <c r="Q2775" s="1109">
        <v>0</v>
      </c>
    </row>
    <row r="2776" spans="1:17">
      <c r="A2776" s="1109">
        <v>18317</v>
      </c>
      <c r="B2776" s="1110" t="s">
        <v>0</v>
      </c>
      <c r="C2776" s="1109">
        <v>8.75</v>
      </c>
      <c r="D2776" s="1109">
        <v>7.6360000000000001</v>
      </c>
      <c r="E2776" s="1109">
        <v>49.7</v>
      </c>
      <c r="F2776" s="1109">
        <v>0</v>
      </c>
      <c r="G2776" s="1110" t="s">
        <v>10833</v>
      </c>
      <c r="H2776" s="1110" t="s">
        <v>4654</v>
      </c>
      <c r="I2776" s="1110" t="s">
        <v>10760</v>
      </c>
      <c r="J2776" s="1109">
        <v>0</v>
      </c>
      <c r="K2776" s="1109">
        <v>0</v>
      </c>
      <c r="L2776" s="1109">
        <v>0</v>
      </c>
      <c r="M2776" s="1109">
        <v>0</v>
      </c>
      <c r="N2776" s="1109">
        <v>0</v>
      </c>
      <c r="O2776" s="1109">
        <v>0</v>
      </c>
      <c r="P2776" s="1109">
        <v>0</v>
      </c>
      <c r="Q2776" s="1109">
        <v>0</v>
      </c>
    </row>
    <row r="2777" spans="1:17">
      <c r="A2777" s="1109">
        <v>18318</v>
      </c>
      <c r="B2777" s="1110" t="s">
        <v>0</v>
      </c>
      <c r="C2777" s="1109">
        <v>8.75</v>
      </c>
      <c r="D2777" s="1109">
        <v>7.6360000000000001</v>
      </c>
      <c r="E2777" s="1109">
        <v>49.7</v>
      </c>
      <c r="F2777" s="1109">
        <v>0</v>
      </c>
      <c r="G2777" s="1110" t="s">
        <v>10833</v>
      </c>
      <c r="H2777" s="1110" t="s">
        <v>4654</v>
      </c>
      <c r="I2777" s="1110" t="s">
        <v>10845</v>
      </c>
      <c r="J2777" s="1109">
        <v>0</v>
      </c>
      <c r="K2777" s="1109">
        <v>0</v>
      </c>
      <c r="L2777" s="1109">
        <v>0</v>
      </c>
      <c r="M2777" s="1109">
        <v>0</v>
      </c>
      <c r="N2777" s="1109">
        <v>0</v>
      </c>
      <c r="O2777" s="1109">
        <v>0</v>
      </c>
      <c r="P2777" s="1109">
        <v>0</v>
      </c>
      <c r="Q2777" s="1109">
        <v>0</v>
      </c>
    </row>
    <row r="2778" spans="1:17">
      <c r="A2778" s="1109">
        <v>18319</v>
      </c>
      <c r="B2778" s="1110" t="s">
        <v>0</v>
      </c>
      <c r="C2778" s="1109">
        <v>8.75</v>
      </c>
      <c r="D2778" s="1109">
        <v>7.6360000000000001</v>
      </c>
      <c r="E2778" s="1109">
        <v>49.7</v>
      </c>
      <c r="F2778" s="1109">
        <v>0</v>
      </c>
      <c r="G2778" s="1110" t="s">
        <v>10833</v>
      </c>
      <c r="H2778" s="1110" t="s">
        <v>4654</v>
      </c>
      <c r="I2778" s="1110" t="s">
        <v>10736</v>
      </c>
      <c r="J2778" s="1109">
        <v>0</v>
      </c>
      <c r="K2778" s="1109">
        <v>0</v>
      </c>
      <c r="L2778" s="1109">
        <v>0</v>
      </c>
      <c r="M2778" s="1109">
        <v>0</v>
      </c>
      <c r="N2778" s="1109">
        <v>0</v>
      </c>
      <c r="O2778" s="1109">
        <v>0</v>
      </c>
      <c r="P2778" s="1109">
        <v>0</v>
      </c>
      <c r="Q2778" s="1109">
        <v>0</v>
      </c>
    </row>
    <row r="2779" spans="1:17">
      <c r="A2779" s="1109">
        <v>18320</v>
      </c>
      <c r="B2779" s="1110" t="s">
        <v>0</v>
      </c>
      <c r="C2779" s="1109">
        <v>8.75</v>
      </c>
      <c r="D2779" s="1109">
        <v>7.6360000000000001</v>
      </c>
      <c r="E2779" s="1109">
        <v>49.7</v>
      </c>
      <c r="F2779" s="1109">
        <v>0</v>
      </c>
      <c r="G2779" s="1110" t="s">
        <v>10833</v>
      </c>
      <c r="H2779" s="1110" t="s">
        <v>4654</v>
      </c>
      <c r="I2779" s="1110" t="s">
        <v>10836</v>
      </c>
      <c r="J2779" s="1109">
        <v>0</v>
      </c>
      <c r="K2779" s="1109">
        <v>0</v>
      </c>
      <c r="L2779" s="1109">
        <v>0</v>
      </c>
      <c r="M2779" s="1109">
        <v>0</v>
      </c>
      <c r="N2779" s="1109">
        <v>0</v>
      </c>
      <c r="O2779" s="1109">
        <v>0</v>
      </c>
      <c r="P2779" s="1109">
        <v>0</v>
      </c>
      <c r="Q2779" s="1109">
        <v>0</v>
      </c>
    </row>
    <row r="2780" spans="1:17">
      <c r="A2780" s="1109">
        <v>18321</v>
      </c>
      <c r="B2780" s="1110" t="s">
        <v>0</v>
      </c>
      <c r="C2780" s="1109">
        <v>8.75</v>
      </c>
      <c r="D2780" s="1109">
        <v>7.6360000000000001</v>
      </c>
      <c r="E2780" s="1109">
        <v>49.7</v>
      </c>
      <c r="F2780" s="1109">
        <v>0</v>
      </c>
      <c r="G2780" s="1110" t="s">
        <v>10833</v>
      </c>
      <c r="H2780" s="1110" t="s">
        <v>4654</v>
      </c>
      <c r="I2780" s="1110" t="s">
        <v>10832</v>
      </c>
      <c r="J2780" s="1109">
        <v>0</v>
      </c>
      <c r="K2780" s="1109">
        <v>0</v>
      </c>
      <c r="L2780" s="1109">
        <v>0</v>
      </c>
      <c r="M2780" s="1109">
        <v>0</v>
      </c>
      <c r="N2780" s="1109">
        <v>0</v>
      </c>
      <c r="O2780" s="1109">
        <v>0</v>
      </c>
      <c r="P2780" s="1109">
        <v>0</v>
      </c>
      <c r="Q2780" s="1109">
        <v>0</v>
      </c>
    </row>
    <row r="2781" spans="1:17">
      <c r="A2781" s="1109">
        <v>18322</v>
      </c>
      <c r="B2781" s="1110" t="s">
        <v>0</v>
      </c>
      <c r="C2781" s="1109">
        <v>8.75</v>
      </c>
      <c r="D2781" s="1109">
        <v>7.6360000000000001</v>
      </c>
      <c r="E2781" s="1109">
        <v>49.7</v>
      </c>
      <c r="F2781" s="1109">
        <v>0</v>
      </c>
      <c r="G2781" s="1110" t="s">
        <v>10833</v>
      </c>
      <c r="H2781" s="1110" t="s">
        <v>4654</v>
      </c>
      <c r="I2781" s="1110" t="s">
        <v>10839</v>
      </c>
      <c r="J2781" s="1109">
        <v>0</v>
      </c>
      <c r="K2781" s="1109">
        <v>0</v>
      </c>
      <c r="L2781" s="1109">
        <v>0</v>
      </c>
      <c r="M2781" s="1109">
        <v>0</v>
      </c>
      <c r="N2781" s="1109">
        <v>0</v>
      </c>
      <c r="O2781" s="1109">
        <v>0</v>
      </c>
      <c r="P2781" s="1109">
        <v>0</v>
      </c>
      <c r="Q2781" s="1109">
        <v>0</v>
      </c>
    </row>
    <row r="2782" spans="1:17">
      <c r="A2782" s="1109">
        <v>18323</v>
      </c>
      <c r="B2782" s="1110" t="s">
        <v>0</v>
      </c>
      <c r="C2782" s="1109">
        <v>8.75</v>
      </c>
      <c r="D2782" s="1109">
        <v>7.6360000000000001</v>
      </c>
      <c r="E2782" s="1109">
        <v>49.7</v>
      </c>
      <c r="F2782" s="1109">
        <v>0</v>
      </c>
      <c r="G2782" s="1110" t="s">
        <v>10753</v>
      </c>
      <c r="H2782" s="1110" t="s">
        <v>4654</v>
      </c>
      <c r="I2782" s="1110" t="s">
        <v>10841</v>
      </c>
      <c r="J2782" s="1109">
        <v>0</v>
      </c>
      <c r="K2782" s="1109">
        <v>0</v>
      </c>
      <c r="L2782" s="1109">
        <v>0</v>
      </c>
      <c r="M2782" s="1109">
        <v>0</v>
      </c>
      <c r="N2782" s="1109">
        <v>0</v>
      </c>
      <c r="O2782" s="1109">
        <v>0</v>
      </c>
      <c r="P2782" s="1109">
        <v>0</v>
      </c>
      <c r="Q2782" s="1109">
        <v>0</v>
      </c>
    </row>
    <row r="2783" spans="1:17">
      <c r="A2783" s="1109">
        <v>18324</v>
      </c>
      <c r="B2783" s="1110" t="s">
        <v>0</v>
      </c>
      <c r="C2783" s="1109">
        <v>8.75</v>
      </c>
      <c r="D2783" s="1109">
        <v>7.6360000000000001</v>
      </c>
      <c r="E2783" s="1109">
        <v>49.7</v>
      </c>
      <c r="F2783" s="1109">
        <v>0</v>
      </c>
      <c r="G2783" s="1110" t="s">
        <v>10753</v>
      </c>
      <c r="H2783" s="1110" t="s">
        <v>4654</v>
      </c>
      <c r="I2783" s="1110" t="s">
        <v>10760</v>
      </c>
      <c r="J2783" s="1109">
        <v>0</v>
      </c>
      <c r="K2783" s="1109">
        <v>0</v>
      </c>
      <c r="L2783" s="1109">
        <v>0</v>
      </c>
      <c r="M2783" s="1109">
        <v>0</v>
      </c>
      <c r="N2783" s="1109">
        <v>0</v>
      </c>
      <c r="O2783" s="1109">
        <v>0</v>
      </c>
      <c r="P2783" s="1109">
        <v>0</v>
      </c>
      <c r="Q2783" s="1109">
        <v>0</v>
      </c>
    </row>
    <row r="2784" spans="1:17">
      <c r="A2784" s="1109">
        <v>18325</v>
      </c>
      <c r="B2784" s="1110" t="s">
        <v>0</v>
      </c>
      <c r="C2784" s="1109">
        <v>8.75</v>
      </c>
      <c r="D2784" s="1109">
        <v>7.6360000000000001</v>
      </c>
      <c r="E2784" s="1109">
        <v>49.7</v>
      </c>
      <c r="F2784" s="1109">
        <v>0</v>
      </c>
      <c r="G2784" s="1110" t="s">
        <v>10753</v>
      </c>
      <c r="H2784" s="1110" t="s">
        <v>4654</v>
      </c>
      <c r="I2784" s="1110" t="s">
        <v>10845</v>
      </c>
      <c r="J2784" s="1109">
        <v>0</v>
      </c>
      <c r="K2784" s="1109">
        <v>0</v>
      </c>
      <c r="L2784" s="1109">
        <v>0</v>
      </c>
      <c r="M2784" s="1109">
        <v>0</v>
      </c>
      <c r="N2784" s="1109">
        <v>0</v>
      </c>
      <c r="O2784" s="1109">
        <v>0</v>
      </c>
      <c r="P2784" s="1109">
        <v>0</v>
      </c>
      <c r="Q2784" s="1109">
        <v>0</v>
      </c>
    </row>
    <row r="2785" spans="1:17">
      <c r="A2785" s="1109">
        <v>18326</v>
      </c>
      <c r="B2785" s="1110" t="s">
        <v>0</v>
      </c>
      <c r="C2785" s="1109">
        <v>8.75</v>
      </c>
      <c r="D2785" s="1109">
        <v>7.6360000000000001</v>
      </c>
      <c r="E2785" s="1109">
        <v>49.7</v>
      </c>
      <c r="F2785" s="1109">
        <v>0</v>
      </c>
      <c r="G2785" s="1110" t="s">
        <v>10753</v>
      </c>
      <c r="H2785" s="1110" t="s">
        <v>4654</v>
      </c>
      <c r="I2785" s="1110" t="s">
        <v>10736</v>
      </c>
      <c r="J2785" s="1109">
        <v>0</v>
      </c>
      <c r="K2785" s="1109">
        <v>0</v>
      </c>
      <c r="L2785" s="1109">
        <v>0</v>
      </c>
      <c r="M2785" s="1109">
        <v>0</v>
      </c>
      <c r="N2785" s="1109">
        <v>0</v>
      </c>
      <c r="O2785" s="1109">
        <v>0</v>
      </c>
      <c r="P2785" s="1109">
        <v>0</v>
      </c>
      <c r="Q2785" s="1109">
        <v>0</v>
      </c>
    </row>
    <row r="2786" spans="1:17">
      <c r="A2786" s="1109">
        <v>18327</v>
      </c>
      <c r="B2786" s="1110" t="s">
        <v>0</v>
      </c>
      <c r="C2786" s="1109">
        <v>8.75</v>
      </c>
      <c r="D2786" s="1109">
        <v>7.6360000000000001</v>
      </c>
      <c r="E2786" s="1109">
        <v>49.7</v>
      </c>
      <c r="F2786" s="1109">
        <v>0</v>
      </c>
      <c r="G2786" s="1110" t="s">
        <v>10753</v>
      </c>
      <c r="H2786" s="1110" t="s">
        <v>4654</v>
      </c>
      <c r="I2786" s="1110" t="s">
        <v>10832</v>
      </c>
      <c r="J2786" s="1109">
        <v>0</v>
      </c>
      <c r="K2786" s="1109">
        <v>0</v>
      </c>
      <c r="L2786" s="1109">
        <v>0</v>
      </c>
      <c r="M2786" s="1109">
        <v>0</v>
      </c>
      <c r="N2786" s="1109">
        <v>0</v>
      </c>
      <c r="O2786" s="1109">
        <v>0</v>
      </c>
      <c r="P2786" s="1109">
        <v>0</v>
      </c>
      <c r="Q2786" s="1109">
        <v>0</v>
      </c>
    </row>
    <row r="2787" spans="1:17">
      <c r="A2787" s="1109">
        <v>18328</v>
      </c>
      <c r="B2787" s="1110" t="s">
        <v>0</v>
      </c>
      <c r="C2787" s="1109">
        <v>8.75</v>
      </c>
      <c r="D2787" s="1109">
        <v>7.6360000000000001</v>
      </c>
      <c r="E2787" s="1109">
        <v>49.7</v>
      </c>
      <c r="F2787" s="1109">
        <v>0</v>
      </c>
      <c r="G2787" s="1110" t="s">
        <v>10753</v>
      </c>
      <c r="H2787" s="1110" t="s">
        <v>4654</v>
      </c>
      <c r="I2787" s="1110" t="s">
        <v>10839</v>
      </c>
      <c r="J2787" s="1109">
        <v>0</v>
      </c>
      <c r="K2787" s="1109">
        <v>0</v>
      </c>
      <c r="L2787" s="1109">
        <v>0</v>
      </c>
      <c r="M2787" s="1109">
        <v>0</v>
      </c>
      <c r="N2787" s="1109">
        <v>0</v>
      </c>
      <c r="O2787" s="1109">
        <v>0</v>
      </c>
      <c r="P2787" s="1109">
        <v>0</v>
      </c>
      <c r="Q2787" s="1109">
        <v>0</v>
      </c>
    </row>
    <row r="2788" spans="1:17">
      <c r="A2788" s="1109">
        <v>18329</v>
      </c>
      <c r="B2788" s="1110" t="s">
        <v>0</v>
      </c>
      <c r="C2788" s="1109">
        <v>8.75</v>
      </c>
      <c r="D2788" s="1109">
        <v>7.6360000000000001</v>
      </c>
      <c r="E2788" s="1109">
        <v>49.7</v>
      </c>
      <c r="F2788" s="1109">
        <v>0</v>
      </c>
      <c r="G2788" s="1110" t="s">
        <v>10739</v>
      </c>
      <c r="H2788" s="1110" t="s">
        <v>4654</v>
      </c>
      <c r="I2788" s="1110" t="s">
        <v>10841</v>
      </c>
      <c r="J2788" s="1109">
        <v>0</v>
      </c>
      <c r="K2788" s="1109">
        <v>0</v>
      </c>
      <c r="L2788" s="1109">
        <v>0</v>
      </c>
      <c r="M2788" s="1109">
        <v>0</v>
      </c>
      <c r="N2788" s="1109">
        <v>0</v>
      </c>
      <c r="O2788" s="1109">
        <v>0</v>
      </c>
      <c r="P2788" s="1109">
        <v>0</v>
      </c>
      <c r="Q2788" s="1109">
        <v>0</v>
      </c>
    </row>
    <row r="2789" spans="1:17">
      <c r="A2789" s="1109">
        <v>18330</v>
      </c>
      <c r="B2789" s="1110" t="s">
        <v>0</v>
      </c>
      <c r="C2789" s="1109">
        <v>8.75</v>
      </c>
      <c r="D2789" s="1109">
        <v>7.6360000000000001</v>
      </c>
      <c r="E2789" s="1109">
        <v>49.7</v>
      </c>
      <c r="F2789" s="1109">
        <v>0</v>
      </c>
      <c r="G2789" s="1110" t="s">
        <v>10739</v>
      </c>
      <c r="H2789" s="1110" t="s">
        <v>4654</v>
      </c>
      <c r="I2789" s="1110" t="s">
        <v>10760</v>
      </c>
      <c r="J2789" s="1109">
        <v>0</v>
      </c>
      <c r="K2789" s="1109">
        <v>0</v>
      </c>
      <c r="L2789" s="1109">
        <v>0</v>
      </c>
      <c r="M2789" s="1109">
        <v>0</v>
      </c>
      <c r="N2789" s="1109">
        <v>0</v>
      </c>
      <c r="O2789" s="1109">
        <v>0</v>
      </c>
      <c r="P2789" s="1109">
        <v>0</v>
      </c>
      <c r="Q2789" s="1109">
        <v>0</v>
      </c>
    </row>
    <row r="2790" spans="1:17">
      <c r="A2790" s="1109">
        <v>18331</v>
      </c>
      <c r="B2790" s="1110" t="s">
        <v>0</v>
      </c>
      <c r="C2790" s="1109">
        <v>8.75</v>
      </c>
      <c r="D2790" s="1109">
        <v>7.6360000000000001</v>
      </c>
      <c r="E2790" s="1109">
        <v>49.7</v>
      </c>
      <c r="F2790" s="1109">
        <v>0</v>
      </c>
      <c r="G2790" s="1110" t="s">
        <v>10739</v>
      </c>
      <c r="H2790" s="1110" t="s">
        <v>4654</v>
      </c>
      <c r="I2790" s="1110" t="s">
        <v>10736</v>
      </c>
      <c r="J2790" s="1109">
        <v>0</v>
      </c>
      <c r="K2790" s="1109">
        <v>0</v>
      </c>
      <c r="L2790" s="1109">
        <v>0</v>
      </c>
      <c r="M2790" s="1109">
        <v>0</v>
      </c>
      <c r="N2790" s="1109">
        <v>0</v>
      </c>
      <c r="O2790" s="1109">
        <v>0</v>
      </c>
      <c r="P2790" s="1109">
        <v>0</v>
      </c>
      <c r="Q2790" s="1109">
        <v>0</v>
      </c>
    </row>
    <row r="2791" spans="1:17">
      <c r="A2791" s="1109">
        <v>18332</v>
      </c>
      <c r="B2791" s="1110" t="s">
        <v>0</v>
      </c>
      <c r="C2791" s="1109">
        <v>8.75</v>
      </c>
      <c r="D2791" s="1109">
        <v>7.6360000000000001</v>
      </c>
      <c r="E2791" s="1109">
        <v>49.7</v>
      </c>
      <c r="F2791" s="1109">
        <v>0</v>
      </c>
      <c r="G2791" s="1110" t="s">
        <v>10739</v>
      </c>
      <c r="H2791" s="1110" t="s">
        <v>4654</v>
      </c>
      <c r="I2791" s="1110" t="s">
        <v>10832</v>
      </c>
      <c r="J2791" s="1109">
        <v>0</v>
      </c>
      <c r="K2791" s="1109">
        <v>0</v>
      </c>
      <c r="L2791" s="1109">
        <v>0</v>
      </c>
      <c r="M2791" s="1109">
        <v>0</v>
      </c>
      <c r="N2791" s="1109">
        <v>0</v>
      </c>
      <c r="O2791" s="1109">
        <v>0</v>
      </c>
      <c r="P2791" s="1109">
        <v>0</v>
      </c>
      <c r="Q2791" s="1109">
        <v>0</v>
      </c>
    </row>
    <row r="2792" spans="1:17">
      <c r="A2792" s="1109">
        <v>18333</v>
      </c>
      <c r="B2792" s="1110" t="s">
        <v>0</v>
      </c>
      <c r="C2792" s="1109">
        <v>8.75</v>
      </c>
      <c r="D2792" s="1109">
        <v>7.6360000000000001</v>
      </c>
      <c r="E2792" s="1109">
        <v>49.7</v>
      </c>
      <c r="F2792" s="1109">
        <v>0</v>
      </c>
      <c r="G2792" s="1110" t="s">
        <v>10739</v>
      </c>
      <c r="H2792" s="1110" t="s">
        <v>4654</v>
      </c>
      <c r="I2792" s="1110" t="s">
        <v>10839</v>
      </c>
      <c r="J2792" s="1109">
        <v>0</v>
      </c>
      <c r="K2792" s="1109">
        <v>0</v>
      </c>
      <c r="L2792" s="1109">
        <v>0</v>
      </c>
      <c r="M2792" s="1109">
        <v>0</v>
      </c>
      <c r="N2792" s="1109">
        <v>0</v>
      </c>
      <c r="O2792" s="1109">
        <v>0</v>
      </c>
      <c r="P2792" s="1109">
        <v>0</v>
      </c>
      <c r="Q2792" s="1109">
        <v>0</v>
      </c>
    </row>
    <row r="2793" spans="1:17">
      <c r="A2793" s="1109">
        <v>18334</v>
      </c>
      <c r="B2793" s="1110" t="s">
        <v>0</v>
      </c>
      <c r="C2793" s="1109">
        <v>8.625</v>
      </c>
      <c r="D2793" s="1109">
        <v>6.7510000000000003</v>
      </c>
      <c r="E2793" s="1109">
        <v>77.099999999999994</v>
      </c>
      <c r="F2793" s="1109">
        <v>0</v>
      </c>
      <c r="G2793" s="1110" t="s">
        <v>10840</v>
      </c>
      <c r="H2793" s="1110" t="s">
        <v>4654</v>
      </c>
      <c r="I2793" s="1110" t="s">
        <v>10841</v>
      </c>
      <c r="J2793" s="1109">
        <v>0</v>
      </c>
      <c r="K2793" s="1109">
        <v>0</v>
      </c>
      <c r="L2793" s="1109">
        <v>0</v>
      </c>
      <c r="M2793" s="1109">
        <v>0</v>
      </c>
      <c r="N2793" s="1109">
        <v>0</v>
      </c>
      <c r="O2793" s="1109">
        <v>0</v>
      </c>
      <c r="P2793" s="1109">
        <v>0</v>
      </c>
      <c r="Q2793" s="1109">
        <v>0</v>
      </c>
    </row>
    <row r="2794" spans="1:17">
      <c r="A2794" s="1109">
        <v>18335</v>
      </c>
      <c r="B2794" s="1110" t="s">
        <v>0</v>
      </c>
      <c r="C2794" s="1109">
        <v>8.625</v>
      </c>
      <c r="D2794" s="1109">
        <v>6.7510000000000003</v>
      </c>
      <c r="E2794" s="1109">
        <v>77.099999999999994</v>
      </c>
      <c r="F2794" s="1109">
        <v>0</v>
      </c>
      <c r="G2794" s="1110" t="s">
        <v>10840</v>
      </c>
      <c r="H2794" s="1110" t="s">
        <v>4654</v>
      </c>
      <c r="I2794" s="1110" t="s">
        <v>10832</v>
      </c>
      <c r="J2794" s="1109">
        <v>0</v>
      </c>
      <c r="K2794" s="1109">
        <v>0</v>
      </c>
      <c r="L2794" s="1109">
        <v>0</v>
      </c>
      <c r="M2794" s="1109">
        <v>0</v>
      </c>
      <c r="N2794" s="1109">
        <v>0</v>
      </c>
      <c r="O2794" s="1109">
        <v>0</v>
      </c>
      <c r="P2794" s="1109">
        <v>0</v>
      </c>
      <c r="Q2794" s="1109">
        <v>0</v>
      </c>
    </row>
    <row r="2795" spans="1:17">
      <c r="A2795" s="1109">
        <v>18336</v>
      </c>
      <c r="B2795" s="1110" t="s">
        <v>0</v>
      </c>
      <c r="C2795" s="1109">
        <v>8.625</v>
      </c>
      <c r="D2795" s="1109">
        <v>6.7510000000000003</v>
      </c>
      <c r="E2795" s="1109">
        <v>77.099999999999994</v>
      </c>
      <c r="F2795" s="1109">
        <v>0</v>
      </c>
      <c r="G2795" s="1110" t="s">
        <v>10840</v>
      </c>
      <c r="H2795" s="1110" t="s">
        <v>4654</v>
      </c>
      <c r="I2795" s="1110" t="s">
        <v>10839</v>
      </c>
      <c r="J2795" s="1109">
        <v>0</v>
      </c>
      <c r="K2795" s="1109">
        <v>0</v>
      </c>
      <c r="L2795" s="1109">
        <v>0</v>
      </c>
      <c r="M2795" s="1109">
        <v>0</v>
      </c>
      <c r="N2795" s="1109">
        <v>0</v>
      </c>
      <c r="O2795" s="1109">
        <v>0</v>
      </c>
      <c r="P2795" s="1109">
        <v>0</v>
      </c>
      <c r="Q2795" s="1109">
        <v>0</v>
      </c>
    </row>
    <row r="2796" spans="1:17">
      <c r="A2796" s="1109">
        <v>18337</v>
      </c>
      <c r="B2796" s="1110" t="s">
        <v>0</v>
      </c>
      <c r="C2796" s="1109">
        <v>8.625</v>
      </c>
      <c r="D2796" s="1109">
        <v>6.7510000000000003</v>
      </c>
      <c r="E2796" s="1109">
        <v>77.099999999999994</v>
      </c>
      <c r="F2796" s="1109">
        <v>0</v>
      </c>
      <c r="G2796" s="1110" t="s">
        <v>10842</v>
      </c>
      <c r="H2796" s="1110" t="s">
        <v>4654</v>
      </c>
      <c r="I2796" s="1110" t="s">
        <v>10841</v>
      </c>
      <c r="J2796" s="1109">
        <v>0</v>
      </c>
      <c r="K2796" s="1109">
        <v>0</v>
      </c>
      <c r="L2796" s="1109">
        <v>0</v>
      </c>
      <c r="M2796" s="1109">
        <v>0</v>
      </c>
      <c r="N2796" s="1109">
        <v>0</v>
      </c>
      <c r="O2796" s="1109">
        <v>0</v>
      </c>
      <c r="P2796" s="1109">
        <v>0</v>
      </c>
      <c r="Q2796" s="1109">
        <v>0</v>
      </c>
    </row>
    <row r="2797" spans="1:17">
      <c r="A2797" s="1109">
        <v>18338</v>
      </c>
      <c r="B2797" s="1110" t="s">
        <v>0</v>
      </c>
      <c r="C2797" s="1109">
        <v>8.625</v>
      </c>
      <c r="D2797" s="1109">
        <v>6.7510000000000003</v>
      </c>
      <c r="E2797" s="1109">
        <v>77.099999999999994</v>
      </c>
      <c r="F2797" s="1109">
        <v>0</v>
      </c>
      <c r="G2797" s="1110" t="s">
        <v>10842</v>
      </c>
      <c r="H2797" s="1110" t="s">
        <v>4654</v>
      </c>
      <c r="I2797" s="1110" t="s">
        <v>10832</v>
      </c>
      <c r="J2797" s="1109">
        <v>0</v>
      </c>
      <c r="K2797" s="1109">
        <v>0</v>
      </c>
      <c r="L2797" s="1109">
        <v>0</v>
      </c>
      <c r="M2797" s="1109">
        <v>0</v>
      </c>
      <c r="N2797" s="1109">
        <v>0</v>
      </c>
      <c r="O2797" s="1109">
        <v>0</v>
      </c>
      <c r="P2797" s="1109">
        <v>0</v>
      </c>
      <c r="Q2797" s="1109">
        <v>0</v>
      </c>
    </row>
    <row r="2798" spans="1:17">
      <c r="A2798" s="1109">
        <v>18339</v>
      </c>
      <c r="B2798" s="1110" t="s">
        <v>0</v>
      </c>
      <c r="C2798" s="1109">
        <v>8.625</v>
      </c>
      <c r="D2798" s="1109">
        <v>6.7510000000000003</v>
      </c>
      <c r="E2798" s="1109">
        <v>77.099999999999994</v>
      </c>
      <c r="F2798" s="1109">
        <v>0</v>
      </c>
      <c r="G2798" s="1110" t="s">
        <v>10842</v>
      </c>
      <c r="H2798" s="1110" t="s">
        <v>4654</v>
      </c>
      <c r="I2798" s="1110" t="s">
        <v>10839</v>
      </c>
      <c r="J2798" s="1109">
        <v>0</v>
      </c>
      <c r="K2798" s="1109">
        <v>0</v>
      </c>
      <c r="L2798" s="1109">
        <v>0</v>
      </c>
      <c r="M2798" s="1109">
        <v>0</v>
      </c>
      <c r="N2798" s="1109">
        <v>0</v>
      </c>
      <c r="O2798" s="1109">
        <v>0</v>
      </c>
      <c r="P2798" s="1109">
        <v>0</v>
      </c>
      <c r="Q2798" s="1109">
        <v>0</v>
      </c>
    </row>
    <row r="2799" spans="1:17">
      <c r="A2799" s="1109">
        <v>18340</v>
      </c>
      <c r="B2799" s="1110" t="s">
        <v>0</v>
      </c>
      <c r="C2799" s="1109">
        <v>8.625</v>
      </c>
      <c r="D2799" s="1109">
        <v>6.7510000000000003</v>
      </c>
      <c r="E2799" s="1109">
        <v>77.099999999999994</v>
      </c>
      <c r="F2799" s="1109">
        <v>0</v>
      </c>
      <c r="G2799" s="1110" t="s">
        <v>10784</v>
      </c>
      <c r="H2799" s="1110" t="s">
        <v>4654</v>
      </c>
      <c r="I2799" s="1110" t="s">
        <v>10841</v>
      </c>
      <c r="J2799" s="1109">
        <v>0</v>
      </c>
      <c r="K2799" s="1109">
        <v>0</v>
      </c>
      <c r="L2799" s="1109">
        <v>0</v>
      </c>
      <c r="M2799" s="1109">
        <v>0</v>
      </c>
      <c r="N2799" s="1109">
        <v>0</v>
      </c>
      <c r="O2799" s="1109">
        <v>0</v>
      </c>
      <c r="P2799" s="1109">
        <v>0</v>
      </c>
      <c r="Q2799" s="1109">
        <v>0</v>
      </c>
    </row>
    <row r="2800" spans="1:17">
      <c r="A2800" s="1109">
        <v>18341</v>
      </c>
      <c r="B2800" s="1110" t="s">
        <v>0</v>
      </c>
      <c r="C2800" s="1109">
        <v>8.625</v>
      </c>
      <c r="D2800" s="1109">
        <v>6.7510000000000003</v>
      </c>
      <c r="E2800" s="1109">
        <v>77.099999999999994</v>
      </c>
      <c r="F2800" s="1109">
        <v>0</v>
      </c>
      <c r="G2800" s="1110" t="s">
        <v>10784</v>
      </c>
      <c r="H2800" s="1110" t="s">
        <v>4654</v>
      </c>
      <c r="I2800" s="1110" t="s">
        <v>10832</v>
      </c>
      <c r="J2800" s="1109">
        <v>0</v>
      </c>
      <c r="K2800" s="1109">
        <v>0</v>
      </c>
      <c r="L2800" s="1109">
        <v>0</v>
      </c>
      <c r="M2800" s="1109">
        <v>0</v>
      </c>
      <c r="N2800" s="1109">
        <v>0</v>
      </c>
      <c r="O2800" s="1109">
        <v>0</v>
      </c>
      <c r="P2800" s="1109">
        <v>0</v>
      </c>
      <c r="Q2800" s="1109">
        <v>0</v>
      </c>
    </row>
    <row r="2801" spans="1:17">
      <c r="A2801" s="1109">
        <v>18342</v>
      </c>
      <c r="B2801" s="1110" t="s">
        <v>0</v>
      </c>
      <c r="C2801" s="1109">
        <v>8.625</v>
      </c>
      <c r="D2801" s="1109">
        <v>6.7510000000000003</v>
      </c>
      <c r="E2801" s="1109">
        <v>77.099999999999994</v>
      </c>
      <c r="F2801" s="1109">
        <v>0</v>
      </c>
      <c r="G2801" s="1110" t="s">
        <v>10784</v>
      </c>
      <c r="H2801" s="1110" t="s">
        <v>4654</v>
      </c>
      <c r="I2801" s="1110" t="s">
        <v>10839</v>
      </c>
      <c r="J2801" s="1109">
        <v>0</v>
      </c>
      <c r="K2801" s="1109">
        <v>0</v>
      </c>
      <c r="L2801" s="1109">
        <v>0</v>
      </c>
      <c r="M2801" s="1109">
        <v>0</v>
      </c>
      <c r="N2801" s="1109">
        <v>0</v>
      </c>
      <c r="O2801" s="1109">
        <v>0</v>
      </c>
      <c r="P2801" s="1109">
        <v>0</v>
      </c>
      <c r="Q2801" s="1109">
        <v>0</v>
      </c>
    </row>
    <row r="2802" spans="1:17">
      <c r="A2802" s="1109">
        <v>18343</v>
      </c>
      <c r="B2802" s="1110" t="s">
        <v>0</v>
      </c>
      <c r="C2802" s="1109">
        <v>8.625</v>
      </c>
      <c r="D2802" s="1109">
        <v>6.7510000000000003</v>
      </c>
      <c r="E2802" s="1109">
        <v>77.099999999999994</v>
      </c>
      <c r="F2802" s="1109">
        <v>0</v>
      </c>
      <c r="G2802" s="1110" t="s">
        <v>10741</v>
      </c>
      <c r="H2802" s="1110" t="s">
        <v>4654</v>
      </c>
      <c r="I2802" s="1110" t="s">
        <v>10841</v>
      </c>
      <c r="J2802" s="1109">
        <v>0</v>
      </c>
      <c r="K2802" s="1109">
        <v>0</v>
      </c>
      <c r="L2802" s="1109">
        <v>0</v>
      </c>
      <c r="M2802" s="1109">
        <v>0</v>
      </c>
      <c r="N2802" s="1109">
        <v>0</v>
      </c>
      <c r="O2802" s="1109">
        <v>0</v>
      </c>
      <c r="P2802" s="1109">
        <v>0</v>
      </c>
      <c r="Q2802" s="1109">
        <v>0</v>
      </c>
    </row>
    <row r="2803" spans="1:17">
      <c r="A2803" s="1109">
        <v>18344</v>
      </c>
      <c r="B2803" s="1110" t="s">
        <v>0</v>
      </c>
      <c r="C2803" s="1109">
        <v>8.625</v>
      </c>
      <c r="D2803" s="1109">
        <v>6.7510000000000003</v>
      </c>
      <c r="E2803" s="1109">
        <v>77.099999999999994</v>
      </c>
      <c r="F2803" s="1109">
        <v>0</v>
      </c>
      <c r="G2803" s="1110" t="s">
        <v>10741</v>
      </c>
      <c r="H2803" s="1110" t="s">
        <v>4654</v>
      </c>
      <c r="I2803" s="1110" t="s">
        <v>10832</v>
      </c>
      <c r="J2803" s="1109">
        <v>0</v>
      </c>
      <c r="K2803" s="1109">
        <v>0</v>
      </c>
      <c r="L2803" s="1109">
        <v>0</v>
      </c>
      <c r="M2803" s="1109">
        <v>0</v>
      </c>
      <c r="N2803" s="1109">
        <v>0</v>
      </c>
      <c r="O2803" s="1109">
        <v>0</v>
      </c>
      <c r="P2803" s="1109">
        <v>0</v>
      </c>
      <c r="Q2803" s="1109">
        <v>0</v>
      </c>
    </row>
    <row r="2804" spans="1:17">
      <c r="A2804" s="1109">
        <v>18345</v>
      </c>
      <c r="B2804" s="1110" t="s">
        <v>0</v>
      </c>
      <c r="C2804" s="1109">
        <v>8.625</v>
      </c>
      <c r="D2804" s="1109">
        <v>6.7510000000000003</v>
      </c>
      <c r="E2804" s="1109">
        <v>77.099999999999994</v>
      </c>
      <c r="F2804" s="1109">
        <v>0</v>
      </c>
      <c r="G2804" s="1110" t="s">
        <v>10741</v>
      </c>
      <c r="H2804" s="1110" t="s">
        <v>4654</v>
      </c>
      <c r="I2804" s="1110" t="s">
        <v>10839</v>
      </c>
      <c r="J2804" s="1109">
        <v>0</v>
      </c>
      <c r="K2804" s="1109">
        <v>0</v>
      </c>
      <c r="L2804" s="1109">
        <v>0</v>
      </c>
      <c r="M2804" s="1109">
        <v>0</v>
      </c>
      <c r="N2804" s="1109">
        <v>0</v>
      </c>
      <c r="O2804" s="1109">
        <v>0</v>
      </c>
      <c r="P2804" s="1109">
        <v>0</v>
      </c>
      <c r="Q2804" s="1109">
        <v>0</v>
      </c>
    </row>
    <row r="2805" spans="1:17">
      <c r="A2805" s="1109">
        <v>18346</v>
      </c>
      <c r="B2805" s="1110" t="s">
        <v>0</v>
      </c>
      <c r="C2805" s="1109">
        <v>8.625</v>
      </c>
      <c r="D2805" s="1109">
        <v>6.7510000000000003</v>
      </c>
      <c r="E2805" s="1109">
        <v>77.099999999999994</v>
      </c>
      <c r="F2805" s="1109">
        <v>0</v>
      </c>
      <c r="G2805" s="1110" t="s">
        <v>10833</v>
      </c>
      <c r="H2805" s="1110" t="s">
        <v>4654</v>
      </c>
      <c r="I2805" s="1110" t="s">
        <v>10841</v>
      </c>
      <c r="J2805" s="1109">
        <v>0</v>
      </c>
      <c r="K2805" s="1109">
        <v>0</v>
      </c>
      <c r="L2805" s="1109">
        <v>0</v>
      </c>
      <c r="M2805" s="1109">
        <v>0</v>
      </c>
      <c r="N2805" s="1109">
        <v>0</v>
      </c>
      <c r="O2805" s="1109">
        <v>0</v>
      </c>
      <c r="P2805" s="1109">
        <v>0</v>
      </c>
      <c r="Q2805" s="1109">
        <v>0</v>
      </c>
    </row>
    <row r="2806" spans="1:17">
      <c r="A2806" s="1109">
        <v>18347</v>
      </c>
      <c r="B2806" s="1110" t="s">
        <v>0</v>
      </c>
      <c r="C2806" s="1109">
        <v>8.625</v>
      </c>
      <c r="D2806" s="1109">
        <v>6.7510000000000003</v>
      </c>
      <c r="E2806" s="1109">
        <v>77.099999999999994</v>
      </c>
      <c r="F2806" s="1109">
        <v>0</v>
      </c>
      <c r="G2806" s="1110" t="s">
        <v>10833</v>
      </c>
      <c r="H2806" s="1110" t="s">
        <v>4654</v>
      </c>
      <c r="I2806" s="1110" t="s">
        <v>10832</v>
      </c>
      <c r="J2806" s="1109">
        <v>0</v>
      </c>
      <c r="K2806" s="1109">
        <v>0</v>
      </c>
      <c r="L2806" s="1109">
        <v>0</v>
      </c>
      <c r="M2806" s="1109">
        <v>0</v>
      </c>
      <c r="N2806" s="1109">
        <v>0</v>
      </c>
      <c r="O2806" s="1109">
        <v>0</v>
      </c>
      <c r="P2806" s="1109">
        <v>0</v>
      </c>
      <c r="Q2806" s="1109">
        <v>0</v>
      </c>
    </row>
    <row r="2807" spans="1:17">
      <c r="A2807" s="1109">
        <v>18348</v>
      </c>
      <c r="B2807" s="1110" t="s">
        <v>0</v>
      </c>
      <c r="C2807" s="1109">
        <v>8.625</v>
      </c>
      <c r="D2807" s="1109">
        <v>6.7510000000000003</v>
      </c>
      <c r="E2807" s="1109">
        <v>77.099999999999994</v>
      </c>
      <c r="F2807" s="1109">
        <v>0</v>
      </c>
      <c r="G2807" s="1110" t="s">
        <v>10833</v>
      </c>
      <c r="H2807" s="1110" t="s">
        <v>4654</v>
      </c>
      <c r="I2807" s="1110" t="s">
        <v>10839</v>
      </c>
      <c r="J2807" s="1109">
        <v>0</v>
      </c>
      <c r="K2807" s="1109">
        <v>0</v>
      </c>
      <c r="L2807" s="1109">
        <v>0</v>
      </c>
      <c r="M2807" s="1109">
        <v>0</v>
      </c>
      <c r="N2807" s="1109">
        <v>0</v>
      </c>
      <c r="O2807" s="1109">
        <v>0</v>
      </c>
      <c r="P2807" s="1109">
        <v>0</v>
      </c>
      <c r="Q2807" s="1109">
        <v>0</v>
      </c>
    </row>
    <row r="2808" spans="1:17">
      <c r="A2808" s="1109">
        <v>18349</v>
      </c>
      <c r="B2808" s="1110" t="s">
        <v>0</v>
      </c>
      <c r="C2808" s="1109">
        <v>8.625</v>
      </c>
      <c r="D2808" s="1109">
        <v>6.7510000000000003</v>
      </c>
      <c r="E2808" s="1109">
        <v>77.099999999999994</v>
      </c>
      <c r="F2808" s="1109">
        <v>0</v>
      </c>
      <c r="G2808" s="1110" t="s">
        <v>10753</v>
      </c>
      <c r="H2808" s="1110" t="s">
        <v>4654</v>
      </c>
      <c r="I2808" s="1110" t="s">
        <v>10841</v>
      </c>
      <c r="J2808" s="1109">
        <v>0</v>
      </c>
      <c r="K2808" s="1109">
        <v>0</v>
      </c>
      <c r="L2808" s="1109">
        <v>0</v>
      </c>
      <c r="M2808" s="1109">
        <v>0</v>
      </c>
      <c r="N2808" s="1109">
        <v>0</v>
      </c>
      <c r="O2808" s="1109">
        <v>0</v>
      </c>
      <c r="P2808" s="1109">
        <v>0</v>
      </c>
      <c r="Q2808" s="1109">
        <v>0</v>
      </c>
    </row>
    <row r="2809" spans="1:17">
      <c r="A2809" s="1109">
        <v>18350</v>
      </c>
      <c r="B2809" s="1110" t="s">
        <v>0</v>
      </c>
      <c r="C2809" s="1109">
        <v>8.625</v>
      </c>
      <c r="D2809" s="1109">
        <v>6.7510000000000003</v>
      </c>
      <c r="E2809" s="1109">
        <v>77.099999999999994</v>
      </c>
      <c r="F2809" s="1109">
        <v>0</v>
      </c>
      <c r="G2809" s="1110" t="s">
        <v>10753</v>
      </c>
      <c r="H2809" s="1110" t="s">
        <v>4654</v>
      </c>
      <c r="I2809" s="1110" t="s">
        <v>10832</v>
      </c>
      <c r="J2809" s="1109">
        <v>0</v>
      </c>
      <c r="K2809" s="1109">
        <v>0</v>
      </c>
      <c r="L2809" s="1109">
        <v>0</v>
      </c>
      <c r="M2809" s="1109">
        <v>0</v>
      </c>
      <c r="N2809" s="1109">
        <v>0</v>
      </c>
      <c r="O2809" s="1109">
        <v>0</v>
      </c>
      <c r="P2809" s="1109">
        <v>0</v>
      </c>
      <c r="Q2809" s="1109">
        <v>0</v>
      </c>
    </row>
    <row r="2810" spans="1:17">
      <c r="A2810" s="1109">
        <v>18351</v>
      </c>
      <c r="B2810" s="1110" t="s">
        <v>0</v>
      </c>
      <c r="C2810" s="1109">
        <v>8.625</v>
      </c>
      <c r="D2810" s="1109">
        <v>6.7510000000000003</v>
      </c>
      <c r="E2810" s="1109">
        <v>77.099999999999994</v>
      </c>
      <c r="F2810" s="1109">
        <v>0</v>
      </c>
      <c r="G2810" s="1110" t="s">
        <v>10753</v>
      </c>
      <c r="H2810" s="1110" t="s">
        <v>4654</v>
      </c>
      <c r="I2810" s="1110" t="s">
        <v>10839</v>
      </c>
      <c r="J2810" s="1109">
        <v>0</v>
      </c>
      <c r="K2810" s="1109">
        <v>0</v>
      </c>
      <c r="L2810" s="1109">
        <v>0</v>
      </c>
      <c r="M2810" s="1109">
        <v>0</v>
      </c>
      <c r="N2810" s="1109">
        <v>0</v>
      </c>
      <c r="O2810" s="1109">
        <v>0</v>
      </c>
      <c r="P2810" s="1109">
        <v>0</v>
      </c>
      <c r="Q2810" s="1109">
        <v>0</v>
      </c>
    </row>
    <row r="2811" spans="1:17">
      <c r="A2811" s="1109">
        <v>18352</v>
      </c>
      <c r="B2811" s="1110" t="s">
        <v>0</v>
      </c>
      <c r="C2811" s="1109">
        <v>8.625</v>
      </c>
      <c r="D2811" s="1109">
        <v>6.7510000000000003</v>
      </c>
      <c r="E2811" s="1109">
        <v>77.099999999999994</v>
      </c>
      <c r="F2811" s="1109">
        <v>0</v>
      </c>
      <c r="G2811" s="1110" t="s">
        <v>10739</v>
      </c>
      <c r="H2811" s="1110" t="s">
        <v>4654</v>
      </c>
      <c r="I2811" s="1110" t="s">
        <v>10841</v>
      </c>
      <c r="J2811" s="1109">
        <v>0</v>
      </c>
      <c r="K2811" s="1109">
        <v>0</v>
      </c>
      <c r="L2811" s="1109">
        <v>0</v>
      </c>
      <c r="M2811" s="1109">
        <v>0</v>
      </c>
      <c r="N2811" s="1109">
        <v>0</v>
      </c>
      <c r="O2811" s="1109">
        <v>0</v>
      </c>
      <c r="P2811" s="1109">
        <v>0</v>
      </c>
      <c r="Q2811" s="1109">
        <v>0</v>
      </c>
    </row>
    <row r="2812" spans="1:17">
      <c r="A2812" s="1109">
        <v>18353</v>
      </c>
      <c r="B2812" s="1110" t="s">
        <v>0</v>
      </c>
      <c r="C2812" s="1109">
        <v>8.625</v>
      </c>
      <c r="D2812" s="1109">
        <v>6.7510000000000003</v>
      </c>
      <c r="E2812" s="1109">
        <v>77.099999999999994</v>
      </c>
      <c r="F2812" s="1109">
        <v>0</v>
      </c>
      <c r="G2812" s="1110" t="s">
        <v>10739</v>
      </c>
      <c r="H2812" s="1110" t="s">
        <v>4654</v>
      </c>
      <c r="I2812" s="1110" t="s">
        <v>10832</v>
      </c>
      <c r="J2812" s="1109">
        <v>0</v>
      </c>
      <c r="K2812" s="1109">
        <v>0</v>
      </c>
      <c r="L2812" s="1109">
        <v>0</v>
      </c>
      <c r="M2812" s="1109">
        <v>0</v>
      </c>
      <c r="N2812" s="1109">
        <v>0</v>
      </c>
      <c r="O2812" s="1109">
        <v>0</v>
      </c>
      <c r="P2812" s="1109">
        <v>0</v>
      </c>
      <c r="Q2812" s="1109">
        <v>0</v>
      </c>
    </row>
    <row r="2813" spans="1:17">
      <c r="A2813" s="1109">
        <v>18354</v>
      </c>
      <c r="B2813" s="1110" t="s">
        <v>0</v>
      </c>
      <c r="C2813" s="1109">
        <v>8.625</v>
      </c>
      <c r="D2813" s="1109">
        <v>6.7510000000000003</v>
      </c>
      <c r="E2813" s="1109">
        <v>77.099999999999994</v>
      </c>
      <c r="F2813" s="1109">
        <v>0</v>
      </c>
      <c r="G2813" s="1110" t="s">
        <v>10739</v>
      </c>
      <c r="H2813" s="1110" t="s">
        <v>4654</v>
      </c>
      <c r="I2813" s="1110" t="s">
        <v>10839</v>
      </c>
      <c r="J2813" s="1109">
        <v>0</v>
      </c>
      <c r="K2813" s="1109">
        <v>0</v>
      </c>
      <c r="L2813" s="1109">
        <v>0</v>
      </c>
      <c r="M2813" s="1109">
        <v>0</v>
      </c>
      <c r="N2813" s="1109">
        <v>0</v>
      </c>
      <c r="O2813" s="1109">
        <v>0</v>
      </c>
      <c r="P2813" s="1109">
        <v>0</v>
      </c>
      <c r="Q2813" s="1109">
        <v>0</v>
      </c>
    </row>
    <row r="2814" spans="1:17">
      <c r="A2814" s="1109">
        <v>18355</v>
      </c>
      <c r="B2814" s="1110" t="s">
        <v>0</v>
      </c>
      <c r="C2814" s="1109">
        <v>8.625</v>
      </c>
      <c r="D2814" s="1109">
        <v>6.875</v>
      </c>
      <c r="E2814" s="1109">
        <v>72.7</v>
      </c>
      <c r="F2814" s="1109">
        <v>0</v>
      </c>
      <c r="G2814" s="1110" t="s">
        <v>10840</v>
      </c>
      <c r="H2814" s="1110" t="s">
        <v>4654</v>
      </c>
      <c r="I2814" s="1110" t="s">
        <v>10841</v>
      </c>
      <c r="J2814" s="1109">
        <v>0</v>
      </c>
      <c r="K2814" s="1109">
        <v>0</v>
      </c>
      <c r="L2814" s="1109">
        <v>0</v>
      </c>
      <c r="M2814" s="1109">
        <v>0</v>
      </c>
      <c r="N2814" s="1109">
        <v>0</v>
      </c>
      <c r="O2814" s="1109">
        <v>0</v>
      </c>
      <c r="P2814" s="1109">
        <v>0</v>
      </c>
      <c r="Q2814" s="1109">
        <v>0</v>
      </c>
    </row>
    <row r="2815" spans="1:17">
      <c r="A2815" s="1109">
        <v>18356</v>
      </c>
      <c r="B2815" s="1110" t="s">
        <v>0</v>
      </c>
      <c r="C2815" s="1109">
        <v>8.625</v>
      </c>
      <c r="D2815" s="1109">
        <v>6.875</v>
      </c>
      <c r="E2815" s="1109">
        <v>72.7</v>
      </c>
      <c r="F2815" s="1109">
        <v>0</v>
      </c>
      <c r="G2815" s="1110" t="s">
        <v>10840</v>
      </c>
      <c r="H2815" s="1110" t="s">
        <v>4654</v>
      </c>
      <c r="I2815" s="1110" t="s">
        <v>10832</v>
      </c>
      <c r="J2815" s="1109">
        <v>0</v>
      </c>
      <c r="K2815" s="1109">
        <v>0</v>
      </c>
      <c r="L2815" s="1109">
        <v>0</v>
      </c>
      <c r="M2815" s="1109">
        <v>0</v>
      </c>
      <c r="N2815" s="1109">
        <v>0</v>
      </c>
      <c r="O2815" s="1109">
        <v>0</v>
      </c>
      <c r="P2815" s="1109">
        <v>0</v>
      </c>
      <c r="Q2815" s="1109">
        <v>0</v>
      </c>
    </row>
    <row r="2816" spans="1:17">
      <c r="A2816" s="1109">
        <v>18357</v>
      </c>
      <c r="B2816" s="1110" t="s">
        <v>0</v>
      </c>
      <c r="C2816" s="1109">
        <v>8.625</v>
      </c>
      <c r="D2816" s="1109">
        <v>6.875</v>
      </c>
      <c r="E2816" s="1109">
        <v>72.7</v>
      </c>
      <c r="F2816" s="1109">
        <v>0</v>
      </c>
      <c r="G2816" s="1110" t="s">
        <v>10840</v>
      </c>
      <c r="H2816" s="1110" t="s">
        <v>4654</v>
      </c>
      <c r="I2816" s="1110" t="s">
        <v>10839</v>
      </c>
      <c r="J2816" s="1109">
        <v>0</v>
      </c>
      <c r="K2816" s="1109">
        <v>0</v>
      </c>
      <c r="L2816" s="1109">
        <v>0</v>
      </c>
      <c r="M2816" s="1109">
        <v>0</v>
      </c>
      <c r="N2816" s="1109">
        <v>0</v>
      </c>
      <c r="O2816" s="1109">
        <v>0</v>
      </c>
      <c r="P2816" s="1109">
        <v>0</v>
      </c>
      <c r="Q2816" s="1109">
        <v>0</v>
      </c>
    </row>
    <row r="2817" spans="1:17">
      <c r="A2817" s="1109">
        <v>18358</v>
      </c>
      <c r="B2817" s="1110" t="s">
        <v>0</v>
      </c>
      <c r="C2817" s="1109">
        <v>8.625</v>
      </c>
      <c r="D2817" s="1109">
        <v>6.875</v>
      </c>
      <c r="E2817" s="1109">
        <v>72.7</v>
      </c>
      <c r="F2817" s="1109">
        <v>0</v>
      </c>
      <c r="G2817" s="1110" t="s">
        <v>10842</v>
      </c>
      <c r="H2817" s="1110" t="s">
        <v>4654</v>
      </c>
      <c r="I2817" s="1110" t="s">
        <v>10841</v>
      </c>
      <c r="J2817" s="1109">
        <v>0</v>
      </c>
      <c r="K2817" s="1109">
        <v>0</v>
      </c>
      <c r="L2817" s="1109">
        <v>0</v>
      </c>
      <c r="M2817" s="1109">
        <v>0</v>
      </c>
      <c r="N2817" s="1109">
        <v>0</v>
      </c>
      <c r="O2817" s="1109">
        <v>0</v>
      </c>
      <c r="P2817" s="1109">
        <v>0</v>
      </c>
      <c r="Q2817" s="1109">
        <v>0</v>
      </c>
    </row>
    <row r="2818" spans="1:17">
      <c r="A2818" s="1109">
        <v>18359</v>
      </c>
      <c r="B2818" s="1110" t="s">
        <v>0</v>
      </c>
      <c r="C2818" s="1109">
        <v>8.625</v>
      </c>
      <c r="D2818" s="1109">
        <v>6.875</v>
      </c>
      <c r="E2818" s="1109">
        <v>72.7</v>
      </c>
      <c r="F2818" s="1109">
        <v>0</v>
      </c>
      <c r="G2818" s="1110" t="s">
        <v>10842</v>
      </c>
      <c r="H2818" s="1110" t="s">
        <v>4654</v>
      </c>
      <c r="I2818" s="1110" t="s">
        <v>10832</v>
      </c>
      <c r="J2818" s="1109">
        <v>0</v>
      </c>
      <c r="K2818" s="1109">
        <v>0</v>
      </c>
      <c r="L2818" s="1109">
        <v>0</v>
      </c>
      <c r="M2818" s="1109">
        <v>0</v>
      </c>
      <c r="N2818" s="1109">
        <v>0</v>
      </c>
      <c r="O2818" s="1109">
        <v>0</v>
      </c>
      <c r="P2818" s="1109">
        <v>0</v>
      </c>
      <c r="Q2818" s="1109">
        <v>0</v>
      </c>
    </row>
    <row r="2819" spans="1:17">
      <c r="A2819" s="1109">
        <v>18360</v>
      </c>
      <c r="B2819" s="1110" t="s">
        <v>0</v>
      </c>
      <c r="C2819" s="1109">
        <v>8.625</v>
      </c>
      <c r="D2819" s="1109">
        <v>6.875</v>
      </c>
      <c r="E2819" s="1109">
        <v>72.7</v>
      </c>
      <c r="F2819" s="1109">
        <v>0</v>
      </c>
      <c r="G2819" s="1110" t="s">
        <v>10842</v>
      </c>
      <c r="H2819" s="1110" t="s">
        <v>4654</v>
      </c>
      <c r="I2819" s="1110" t="s">
        <v>10839</v>
      </c>
      <c r="J2819" s="1109">
        <v>0</v>
      </c>
      <c r="K2819" s="1109">
        <v>0</v>
      </c>
      <c r="L2819" s="1109">
        <v>0</v>
      </c>
      <c r="M2819" s="1109">
        <v>0</v>
      </c>
      <c r="N2819" s="1109">
        <v>0</v>
      </c>
      <c r="O2819" s="1109">
        <v>0</v>
      </c>
      <c r="P2819" s="1109">
        <v>0</v>
      </c>
      <c r="Q2819" s="1109">
        <v>0</v>
      </c>
    </row>
    <row r="2820" spans="1:17">
      <c r="A2820" s="1109">
        <v>18361</v>
      </c>
      <c r="B2820" s="1110" t="s">
        <v>0</v>
      </c>
      <c r="C2820" s="1109">
        <v>8.625</v>
      </c>
      <c r="D2820" s="1109">
        <v>6.875</v>
      </c>
      <c r="E2820" s="1109">
        <v>72.7</v>
      </c>
      <c r="F2820" s="1109">
        <v>0</v>
      </c>
      <c r="G2820" s="1110" t="s">
        <v>10784</v>
      </c>
      <c r="H2820" s="1110" t="s">
        <v>4654</v>
      </c>
      <c r="I2820" s="1110" t="s">
        <v>10841</v>
      </c>
      <c r="J2820" s="1109">
        <v>0</v>
      </c>
      <c r="K2820" s="1109">
        <v>0</v>
      </c>
      <c r="L2820" s="1109">
        <v>0</v>
      </c>
      <c r="M2820" s="1109">
        <v>0</v>
      </c>
      <c r="N2820" s="1109">
        <v>0</v>
      </c>
      <c r="O2820" s="1109">
        <v>0</v>
      </c>
      <c r="P2820" s="1109">
        <v>0</v>
      </c>
      <c r="Q2820" s="1109">
        <v>0</v>
      </c>
    </row>
    <row r="2821" spans="1:17">
      <c r="A2821" s="1109">
        <v>18362</v>
      </c>
      <c r="B2821" s="1110" t="s">
        <v>0</v>
      </c>
      <c r="C2821" s="1109">
        <v>8.625</v>
      </c>
      <c r="D2821" s="1109">
        <v>6.875</v>
      </c>
      <c r="E2821" s="1109">
        <v>72.7</v>
      </c>
      <c r="F2821" s="1109">
        <v>0</v>
      </c>
      <c r="G2821" s="1110" t="s">
        <v>10784</v>
      </c>
      <c r="H2821" s="1110" t="s">
        <v>4654</v>
      </c>
      <c r="I2821" s="1110" t="s">
        <v>10832</v>
      </c>
      <c r="J2821" s="1109">
        <v>0</v>
      </c>
      <c r="K2821" s="1109">
        <v>0</v>
      </c>
      <c r="L2821" s="1109">
        <v>0</v>
      </c>
      <c r="M2821" s="1109">
        <v>0</v>
      </c>
      <c r="N2821" s="1109">
        <v>0</v>
      </c>
      <c r="O2821" s="1109">
        <v>0</v>
      </c>
      <c r="P2821" s="1109">
        <v>0</v>
      </c>
      <c r="Q2821" s="1109">
        <v>0</v>
      </c>
    </row>
    <row r="2822" spans="1:17">
      <c r="A2822" s="1109">
        <v>18363</v>
      </c>
      <c r="B2822" s="1110" t="s">
        <v>0</v>
      </c>
      <c r="C2822" s="1109">
        <v>8.625</v>
      </c>
      <c r="D2822" s="1109">
        <v>6.875</v>
      </c>
      <c r="E2822" s="1109">
        <v>72.7</v>
      </c>
      <c r="F2822" s="1109">
        <v>0</v>
      </c>
      <c r="G2822" s="1110" t="s">
        <v>10784</v>
      </c>
      <c r="H2822" s="1110" t="s">
        <v>4654</v>
      </c>
      <c r="I2822" s="1110" t="s">
        <v>10839</v>
      </c>
      <c r="J2822" s="1109">
        <v>0</v>
      </c>
      <c r="K2822" s="1109">
        <v>0</v>
      </c>
      <c r="L2822" s="1109">
        <v>0</v>
      </c>
      <c r="M2822" s="1109">
        <v>0</v>
      </c>
      <c r="N2822" s="1109">
        <v>0</v>
      </c>
      <c r="O2822" s="1109">
        <v>0</v>
      </c>
      <c r="P2822" s="1109">
        <v>0</v>
      </c>
      <c r="Q2822" s="1109">
        <v>0</v>
      </c>
    </row>
    <row r="2823" spans="1:17">
      <c r="A2823" s="1109">
        <v>18364</v>
      </c>
      <c r="B2823" s="1110" t="s">
        <v>0</v>
      </c>
      <c r="C2823" s="1109">
        <v>8.625</v>
      </c>
      <c r="D2823" s="1109">
        <v>6.875</v>
      </c>
      <c r="E2823" s="1109">
        <v>72.7</v>
      </c>
      <c r="F2823" s="1109">
        <v>0</v>
      </c>
      <c r="G2823" s="1110" t="s">
        <v>10741</v>
      </c>
      <c r="H2823" s="1110" t="s">
        <v>4654</v>
      </c>
      <c r="I2823" s="1110" t="s">
        <v>10841</v>
      </c>
      <c r="J2823" s="1109">
        <v>0</v>
      </c>
      <c r="K2823" s="1109">
        <v>0</v>
      </c>
      <c r="L2823" s="1109">
        <v>0</v>
      </c>
      <c r="M2823" s="1109">
        <v>0</v>
      </c>
      <c r="N2823" s="1109">
        <v>0</v>
      </c>
      <c r="O2823" s="1109">
        <v>0</v>
      </c>
      <c r="P2823" s="1109">
        <v>0</v>
      </c>
      <c r="Q2823" s="1109">
        <v>0</v>
      </c>
    </row>
    <row r="2824" spans="1:17">
      <c r="A2824" s="1109">
        <v>18365</v>
      </c>
      <c r="B2824" s="1110" t="s">
        <v>0</v>
      </c>
      <c r="C2824" s="1109">
        <v>8.625</v>
      </c>
      <c r="D2824" s="1109">
        <v>6.875</v>
      </c>
      <c r="E2824" s="1109">
        <v>72.7</v>
      </c>
      <c r="F2824" s="1109">
        <v>0</v>
      </c>
      <c r="G2824" s="1110" t="s">
        <v>10741</v>
      </c>
      <c r="H2824" s="1110" t="s">
        <v>4654</v>
      </c>
      <c r="I2824" s="1110" t="s">
        <v>10832</v>
      </c>
      <c r="J2824" s="1109">
        <v>0</v>
      </c>
      <c r="K2824" s="1109">
        <v>0</v>
      </c>
      <c r="L2824" s="1109">
        <v>0</v>
      </c>
      <c r="M2824" s="1109">
        <v>0</v>
      </c>
      <c r="N2824" s="1109">
        <v>0</v>
      </c>
      <c r="O2824" s="1109">
        <v>0</v>
      </c>
      <c r="P2824" s="1109">
        <v>0</v>
      </c>
      <c r="Q2824" s="1109">
        <v>0</v>
      </c>
    </row>
    <row r="2825" spans="1:17">
      <c r="A2825" s="1109">
        <v>18366</v>
      </c>
      <c r="B2825" s="1110" t="s">
        <v>0</v>
      </c>
      <c r="C2825" s="1109">
        <v>8.625</v>
      </c>
      <c r="D2825" s="1109">
        <v>6.875</v>
      </c>
      <c r="E2825" s="1109">
        <v>72.7</v>
      </c>
      <c r="F2825" s="1109">
        <v>0</v>
      </c>
      <c r="G2825" s="1110" t="s">
        <v>10741</v>
      </c>
      <c r="H2825" s="1110" t="s">
        <v>4654</v>
      </c>
      <c r="I2825" s="1110" t="s">
        <v>10839</v>
      </c>
      <c r="J2825" s="1109">
        <v>0</v>
      </c>
      <c r="K2825" s="1109">
        <v>0</v>
      </c>
      <c r="L2825" s="1109">
        <v>0</v>
      </c>
      <c r="M2825" s="1109">
        <v>0</v>
      </c>
      <c r="N2825" s="1109">
        <v>0</v>
      </c>
      <c r="O2825" s="1109">
        <v>0</v>
      </c>
      <c r="P2825" s="1109">
        <v>0</v>
      </c>
      <c r="Q2825" s="1109">
        <v>0</v>
      </c>
    </row>
    <row r="2826" spans="1:17">
      <c r="A2826" s="1109">
        <v>18367</v>
      </c>
      <c r="B2826" s="1110" t="s">
        <v>0</v>
      </c>
      <c r="C2826" s="1109">
        <v>8.625</v>
      </c>
      <c r="D2826" s="1109">
        <v>6.875</v>
      </c>
      <c r="E2826" s="1109">
        <v>72.7</v>
      </c>
      <c r="F2826" s="1109">
        <v>0</v>
      </c>
      <c r="G2826" s="1110" t="s">
        <v>10833</v>
      </c>
      <c r="H2826" s="1110" t="s">
        <v>4654</v>
      </c>
      <c r="I2826" s="1110" t="s">
        <v>10841</v>
      </c>
      <c r="J2826" s="1109">
        <v>0</v>
      </c>
      <c r="K2826" s="1109">
        <v>0</v>
      </c>
      <c r="L2826" s="1109">
        <v>0</v>
      </c>
      <c r="M2826" s="1109">
        <v>0</v>
      </c>
      <c r="N2826" s="1109">
        <v>0</v>
      </c>
      <c r="O2826" s="1109">
        <v>0</v>
      </c>
      <c r="P2826" s="1109">
        <v>0</v>
      </c>
      <c r="Q2826" s="1109">
        <v>0</v>
      </c>
    </row>
    <row r="2827" spans="1:17">
      <c r="A2827" s="1109">
        <v>18368</v>
      </c>
      <c r="B2827" s="1110" t="s">
        <v>0</v>
      </c>
      <c r="C2827" s="1109">
        <v>8.625</v>
      </c>
      <c r="D2827" s="1109">
        <v>6.875</v>
      </c>
      <c r="E2827" s="1109">
        <v>72.7</v>
      </c>
      <c r="F2827" s="1109">
        <v>0</v>
      </c>
      <c r="G2827" s="1110" t="s">
        <v>10833</v>
      </c>
      <c r="H2827" s="1110" t="s">
        <v>4654</v>
      </c>
      <c r="I2827" s="1110" t="s">
        <v>10832</v>
      </c>
      <c r="J2827" s="1109">
        <v>0</v>
      </c>
      <c r="K2827" s="1109">
        <v>0</v>
      </c>
      <c r="L2827" s="1109">
        <v>0</v>
      </c>
      <c r="M2827" s="1109">
        <v>0</v>
      </c>
      <c r="N2827" s="1109">
        <v>0</v>
      </c>
      <c r="O2827" s="1109">
        <v>0</v>
      </c>
      <c r="P2827" s="1109">
        <v>0</v>
      </c>
      <c r="Q2827" s="1109">
        <v>0</v>
      </c>
    </row>
    <row r="2828" spans="1:17">
      <c r="A2828" s="1109">
        <v>18369</v>
      </c>
      <c r="B2828" s="1110" t="s">
        <v>0</v>
      </c>
      <c r="C2828" s="1109">
        <v>8.625</v>
      </c>
      <c r="D2828" s="1109">
        <v>6.875</v>
      </c>
      <c r="E2828" s="1109">
        <v>72.7</v>
      </c>
      <c r="F2828" s="1109">
        <v>0</v>
      </c>
      <c r="G2828" s="1110" t="s">
        <v>10833</v>
      </c>
      <c r="H2828" s="1110" t="s">
        <v>4654</v>
      </c>
      <c r="I2828" s="1110" t="s">
        <v>10839</v>
      </c>
      <c r="J2828" s="1109">
        <v>0</v>
      </c>
      <c r="K2828" s="1109">
        <v>0</v>
      </c>
      <c r="L2828" s="1109">
        <v>0</v>
      </c>
      <c r="M2828" s="1109">
        <v>0</v>
      </c>
      <c r="N2828" s="1109">
        <v>0</v>
      </c>
      <c r="O2828" s="1109">
        <v>0</v>
      </c>
      <c r="P2828" s="1109">
        <v>0</v>
      </c>
      <c r="Q2828" s="1109">
        <v>0</v>
      </c>
    </row>
    <row r="2829" spans="1:17">
      <c r="A2829" s="1109">
        <v>18370</v>
      </c>
      <c r="B2829" s="1110" t="s">
        <v>0</v>
      </c>
      <c r="C2829" s="1109">
        <v>8.625</v>
      </c>
      <c r="D2829" s="1109">
        <v>6.875</v>
      </c>
      <c r="E2829" s="1109">
        <v>72.7</v>
      </c>
      <c r="F2829" s="1109">
        <v>0</v>
      </c>
      <c r="G2829" s="1110" t="s">
        <v>10753</v>
      </c>
      <c r="H2829" s="1110" t="s">
        <v>4654</v>
      </c>
      <c r="I2829" s="1110" t="s">
        <v>10841</v>
      </c>
      <c r="J2829" s="1109">
        <v>0</v>
      </c>
      <c r="K2829" s="1109">
        <v>0</v>
      </c>
      <c r="L2829" s="1109">
        <v>0</v>
      </c>
      <c r="M2829" s="1109">
        <v>0</v>
      </c>
      <c r="N2829" s="1109">
        <v>0</v>
      </c>
      <c r="O2829" s="1109">
        <v>0</v>
      </c>
      <c r="P2829" s="1109">
        <v>0</v>
      </c>
      <c r="Q2829" s="1109">
        <v>0</v>
      </c>
    </row>
    <row r="2830" spans="1:17">
      <c r="A2830" s="1109">
        <v>18371</v>
      </c>
      <c r="B2830" s="1110" t="s">
        <v>0</v>
      </c>
      <c r="C2830" s="1109">
        <v>8.625</v>
      </c>
      <c r="D2830" s="1109">
        <v>6.875</v>
      </c>
      <c r="E2830" s="1109">
        <v>72.7</v>
      </c>
      <c r="F2830" s="1109">
        <v>0</v>
      </c>
      <c r="G2830" s="1110" t="s">
        <v>10753</v>
      </c>
      <c r="H2830" s="1110" t="s">
        <v>4654</v>
      </c>
      <c r="I2830" s="1110" t="s">
        <v>10832</v>
      </c>
      <c r="J2830" s="1109">
        <v>0</v>
      </c>
      <c r="K2830" s="1109">
        <v>0</v>
      </c>
      <c r="L2830" s="1109">
        <v>0</v>
      </c>
      <c r="M2830" s="1109">
        <v>0</v>
      </c>
      <c r="N2830" s="1109">
        <v>0</v>
      </c>
      <c r="O2830" s="1109">
        <v>0</v>
      </c>
      <c r="P2830" s="1109">
        <v>0</v>
      </c>
      <c r="Q2830" s="1109">
        <v>0</v>
      </c>
    </row>
    <row r="2831" spans="1:17">
      <c r="A2831" s="1109">
        <v>18372</v>
      </c>
      <c r="B2831" s="1110" t="s">
        <v>0</v>
      </c>
      <c r="C2831" s="1109">
        <v>8.625</v>
      </c>
      <c r="D2831" s="1109">
        <v>6.875</v>
      </c>
      <c r="E2831" s="1109">
        <v>72.7</v>
      </c>
      <c r="F2831" s="1109">
        <v>0</v>
      </c>
      <c r="G2831" s="1110" t="s">
        <v>10753</v>
      </c>
      <c r="H2831" s="1110" t="s">
        <v>4654</v>
      </c>
      <c r="I2831" s="1110" t="s">
        <v>10839</v>
      </c>
      <c r="J2831" s="1109">
        <v>0</v>
      </c>
      <c r="K2831" s="1109">
        <v>0</v>
      </c>
      <c r="L2831" s="1109">
        <v>0</v>
      </c>
      <c r="M2831" s="1109">
        <v>0</v>
      </c>
      <c r="N2831" s="1109">
        <v>0</v>
      </c>
      <c r="O2831" s="1109">
        <v>0</v>
      </c>
      <c r="P2831" s="1109">
        <v>0</v>
      </c>
      <c r="Q2831" s="1109">
        <v>0</v>
      </c>
    </row>
    <row r="2832" spans="1:17">
      <c r="A2832" s="1109">
        <v>18373</v>
      </c>
      <c r="B2832" s="1110" t="s">
        <v>0</v>
      </c>
      <c r="C2832" s="1109">
        <v>8.625</v>
      </c>
      <c r="D2832" s="1109">
        <v>6.875</v>
      </c>
      <c r="E2832" s="1109">
        <v>72.7</v>
      </c>
      <c r="F2832" s="1109">
        <v>0</v>
      </c>
      <c r="G2832" s="1110" t="s">
        <v>10739</v>
      </c>
      <c r="H2832" s="1110" t="s">
        <v>4654</v>
      </c>
      <c r="I2832" s="1110" t="s">
        <v>10841</v>
      </c>
      <c r="J2832" s="1109">
        <v>0</v>
      </c>
      <c r="K2832" s="1109">
        <v>0</v>
      </c>
      <c r="L2832" s="1109">
        <v>0</v>
      </c>
      <c r="M2832" s="1109">
        <v>0</v>
      </c>
      <c r="N2832" s="1109">
        <v>0</v>
      </c>
      <c r="O2832" s="1109">
        <v>0</v>
      </c>
      <c r="P2832" s="1109">
        <v>0</v>
      </c>
      <c r="Q2832" s="1109">
        <v>0</v>
      </c>
    </row>
    <row r="2833" spans="1:17">
      <c r="A2833" s="1109">
        <v>18374</v>
      </c>
      <c r="B2833" s="1110" t="s">
        <v>0</v>
      </c>
      <c r="C2833" s="1109">
        <v>8.625</v>
      </c>
      <c r="D2833" s="1109">
        <v>6.875</v>
      </c>
      <c r="E2833" s="1109">
        <v>72.7</v>
      </c>
      <c r="F2833" s="1109">
        <v>0</v>
      </c>
      <c r="G2833" s="1110" t="s">
        <v>10739</v>
      </c>
      <c r="H2833" s="1110" t="s">
        <v>4654</v>
      </c>
      <c r="I2833" s="1110" t="s">
        <v>10832</v>
      </c>
      <c r="J2833" s="1109">
        <v>0</v>
      </c>
      <c r="K2833" s="1109">
        <v>0</v>
      </c>
      <c r="L2833" s="1109">
        <v>0</v>
      </c>
      <c r="M2833" s="1109">
        <v>0</v>
      </c>
      <c r="N2833" s="1109">
        <v>0</v>
      </c>
      <c r="O2833" s="1109">
        <v>0</v>
      </c>
      <c r="P2833" s="1109">
        <v>0</v>
      </c>
      <c r="Q2833" s="1109">
        <v>0</v>
      </c>
    </row>
    <row r="2834" spans="1:17">
      <c r="A2834" s="1109">
        <v>18375</v>
      </c>
      <c r="B2834" s="1110" t="s">
        <v>0</v>
      </c>
      <c r="C2834" s="1109">
        <v>8.625</v>
      </c>
      <c r="D2834" s="1109">
        <v>6.875</v>
      </c>
      <c r="E2834" s="1109">
        <v>72.7</v>
      </c>
      <c r="F2834" s="1109">
        <v>0</v>
      </c>
      <c r="G2834" s="1110" t="s">
        <v>10739</v>
      </c>
      <c r="H2834" s="1110" t="s">
        <v>4654</v>
      </c>
      <c r="I2834" s="1110" t="s">
        <v>10839</v>
      </c>
      <c r="J2834" s="1109">
        <v>0</v>
      </c>
      <c r="K2834" s="1109">
        <v>0</v>
      </c>
      <c r="L2834" s="1109">
        <v>0</v>
      </c>
      <c r="M2834" s="1109">
        <v>0</v>
      </c>
      <c r="N2834" s="1109">
        <v>0</v>
      </c>
      <c r="O2834" s="1109">
        <v>0</v>
      </c>
      <c r="P2834" s="1109">
        <v>0</v>
      </c>
      <c r="Q2834" s="1109">
        <v>0</v>
      </c>
    </row>
    <row r="2835" spans="1:17">
      <c r="A2835" s="1109">
        <v>18376</v>
      </c>
      <c r="B2835" s="1110" t="s">
        <v>0</v>
      </c>
      <c r="C2835" s="1109">
        <v>8.625</v>
      </c>
      <c r="D2835" s="1109">
        <v>7.0010000000000003</v>
      </c>
      <c r="E2835" s="1109">
        <v>68.099999999999994</v>
      </c>
      <c r="F2835" s="1109">
        <v>0</v>
      </c>
      <c r="G2835" s="1110" t="s">
        <v>10840</v>
      </c>
      <c r="H2835" s="1110" t="s">
        <v>4654</v>
      </c>
      <c r="I2835" s="1110" t="s">
        <v>10841</v>
      </c>
      <c r="J2835" s="1109">
        <v>0</v>
      </c>
      <c r="K2835" s="1109">
        <v>0</v>
      </c>
      <c r="L2835" s="1109">
        <v>0</v>
      </c>
      <c r="M2835" s="1109">
        <v>0</v>
      </c>
      <c r="N2835" s="1109">
        <v>0</v>
      </c>
      <c r="O2835" s="1109">
        <v>0</v>
      </c>
      <c r="P2835" s="1109">
        <v>0</v>
      </c>
      <c r="Q2835" s="1109">
        <v>0</v>
      </c>
    </row>
    <row r="2836" spans="1:17">
      <c r="A2836" s="1109">
        <v>18377</v>
      </c>
      <c r="B2836" s="1110" t="s">
        <v>0</v>
      </c>
      <c r="C2836" s="1109">
        <v>8.625</v>
      </c>
      <c r="D2836" s="1109">
        <v>7.0010000000000003</v>
      </c>
      <c r="E2836" s="1109">
        <v>68.099999999999994</v>
      </c>
      <c r="F2836" s="1109">
        <v>0</v>
      </c>
      <c r="G2836" s="1110" t="s">
        <v>10840</v>
      </c>
      <c r="H2836" s="1110" t="s">
        <v>4654</v>
      </c>
      <c r="I2836" s="1110" t="s">
        <v>10832</v>
      </c>
      <c r="J2836" s="1109">
        <v>0</v>
      </c>
      <c r="K2836" s="1109">
        <v>0</v>
      </c>
      <c r="L2836" s="1109">
        <v>0</v>
      </c>
      <c r="M2836" s="1109">
        <v>0</v>
      </c>
      <c r="N2836" s="1109">
        <v>0</v>
      </c>
      <c r="O2836" s="1109">
        <v>0</v>
      </c>
      <c r="P2836" s="1109">
        <v>0</v>
      </c>
      <c r="Q2836" s="1109">
        <v>0</v>
      </c>
    </row>
    <row r="2837" spans="1:17">
      <c r="A2837" s="1109">
        <v>18378</v>
      </c>
      <c r="B2837" s="1110" t="s">
        <v>0</v>
      </c>
      <c r="C2837" s="1109">
        <v>8.625</v>
      </c>
      <c r="D2837" s="1109">
        <v>7.0010000000000003</v>
      </c>
      <c r="E2837" s="1109">
        <v>68.099999999999994</v>
      </c>
      <c r="F2837" s="1109">
        <v>0</v>
      </c>
      <c r="G2837" s="1110" t="s">
        <v>10840</v>
      </c>
      <c r="H2837" s="1110" t="s">
        <v>4654</v>
      </c>
      <c r="I2837" s="1110" t="s">
        <v>10839</v>
      </c>
      <c r="J2837" s="1109">
        <v>0</v>
      </c>
      <c r="K2837" s="1109">
        <v>0</v>
      </c>
      <c r="L2837" s="1109">
        <v>0</v>
      </c>
      <c r="M2837" s="1109">
        <v>0</v>
      </c>
      <c r="N2837" s="1109">
        <v>0</v>
      </c>
      <c r="O2837" s="1109">
        <v>0</v>
      </c>
      <c r="P2837" s="1109">
        <v>0</v>
      </c>
      <c r="Q2837" s="1109">
        <v>0</v>
      </c>
    </row>
    <row r="2838" spans="1:17">
      <c r="A2838" s="1109">
        <v>18379</v>
      </c>
      <c r="B2838" s="1110" t="s">
        <v>0</v>
      </c>
      <c r="C2838" s="1109">
        <v>8.625</v>
      </c>
      <c r="D2838" s="1109">
        <v>7.0010000000000003</v>
      </c>
      <c r="E2838" s="1109">
        <v>68.099999999999994</v>
      </c>
      <c r="F2838" s="1109">
        <v>0</v>
      </c>
      <c r="G2838" s="1110" t="s">
        <v>10842</v>
      </c>
      <c r="H2838" s="1110" t="s">
        <v>4654</v>
      </c>
      <c r="I2838" s="1110" t="s">
        <v>10841</v>
      </c>
      <c r="J2838" s="1109">
        <v>0</v>
      </c>
      <c r="K2838" s="1109">
        <v>0</v>
      </c>
      <c r="L2838" s="1109">
        <v>0</v>
      </c>
      <c r="M2838" s="1109">
        <v>0</v>
      </c>
      <c r="N2838" s="1109">
        <v>0</v>
      </c>
      <c r="O2838" s="1109">
        <v>0</v>
      </c>
      <c r="P2838" s="1109">
        <v>0</v>
      </c>
      <c r="Q2838" s="1109">
        <v>0</v>
      </c>
    </row>
    <row r="2839" spans="1:17">
      <c r="A2839" s="1109">
        <v>18380</v>
      </c>
      <c r="B2839" s="1110" t="s">
        <v>0</v>
      </c>
      <c r="C2839" s="1109">
        <v>8.625</v>
      </c>
      <c r="D2839" s="1109">
        <v>7.0010000000000003</v>
      </c>
      <c r="E2839" s="1109">
        <v>68.099999999999994</v>
      </c>
      <c r="F2839" s="1109">
        <v>0</v>
      </c>
      <c r="G2839" s="1110" t="s">
        <v>10842</v>
      </c>
      <c r="H2839" s="1110" t="s">
        <v>4654</v>
      </c>
      <c r="I2839" s="1110" t="s">
        <v>10832</v>
      </c>
      <c r="J2839" s="1109">
        <v>0</v>
      </c>
      <c r="K2839" s="1109">
        <v>0</v>
      </c>
      <c r="L2839" s="1109">
        <v>0</v>
      </c>
      <c r="M2839" s="1109">
        <v>0</v>
      </c>
      <c r="N2839" s="1109">
        <v>0</v>
      </c>
      <c r="O2839" s="1109">
        <v>0</v>
      </c>
      <c r="P2839" s="1109">
        <v>0</v>
      </c>
      <c r="Q2839" s="1109">
        <v>0</v>
      </c>
    </row>
    <row r="2840" spans="1:17">
      <c r="A2840" s="1109">
        <v>18381</v>
      </c>
      <c r="B2840" s="1110" t="s">
        <v>0</v>
      </c>
      <c r="C2840" s="1109">
        <v>8.625</v>
      </c>
      <c r="D2840" s="1109">
        <v>7.0010000000000003</v>
      </c>
      <c r="E2840" s="1109">
        <v>68.099999999999994</v>
      </c>
      <c r="F2840" s="1109">
        <v>0</v>
      </c>
      <c r="G2840" s="1110" t="s">
        <v>10842</v>
      </c>
      <c r="H2840" s="1110" t="s">
        <v>4654</v>
      </c>
      <c r="I2840" s="1110" t="s">
        <v>10839</v>
      </c>
      <c r="J2840" s="1109">
        <v>0</v>
      </c>
      <c r="K2840" s="1109">
        <v>0</v>
      </c>
      <c r="L2840" s="1109">
        <v>0</v>
      </c>
      <c r="M2840" s="1109">
        <v>0</v>
      </c>
      <c r="N2840" s="1109">
        <v>0</v>
      </c>
      <c r="O2840" s="1109">
        <v>0</v>
      </c>
      <c r="P2840" s="1109">
        <v>0</v>
      </c>
      <c r="Q2840" s="1109">
        <v>0</v>
      </c>
    </row>
    <row r="2841" spans="1:17">
      <c r="A2841" s="1109">
        <v>18382</v>
      </c>
      <c r="B2841" s="1110" t="s">
        <v>0</v>
      </c>
      <c r="C2841" s="1109">
        <v>8.625</v>
      </c>
      <c r="D2841" s="1109">
        <v>7.0010000000000003</v>
      </c>
      <c r="E2841" s="1109">
        <v>68.099999999999994</v>
      </c>
      <c r="F2841" s="1109">
        <v>0</v>
      </c>
      <c r="G2841" s="1110" t="s">
        <v>10784</v>
      </c>
      <c r="H2841" s="1110" t="s">
        <v>4654</v>
      </c>
      <c r="I2841" s="1110" t="s">
        <v>10841</v>
      </c>
      <c r="J2841" s="1109">
        <v>0</v>
      </c>
      <c r="K2841" s="1109">
        <v>0</v>
      </c>
      <c r="L2841" s="1109">
        <v>0</v>
      </c>
      <c r="M2841" s="1109">
        <v>0</v>
      </c>
      <c r="N2841" s="1109">
        <v>0</v>
      </c>
      <c r="O2841" s="1109">
        <v>0</v>
      </c>
      <c r="P2841" s="1109">
        <v>0</v>
      </c>
      <c r="Q2841" s="1109">
        <v>0</v>
      </c>
    </row>
    <row r="2842" spans="1:17">
      <c r="A2842" s="1109">
        <v>18383</v>
      </c>
      <c r="B2842" s="1110" t="s">
        <v>0</v>
      </c>
      <c r="C2842" s="1109">
        <v>8.625</v>
      </c>
      <c r="D2842" s="1109">
        <v>7.0010000000000003</v>
      </c>
      <c r="E2842" s="1109">
        <v>68.099999999999994</v>
      </c>
      <c r="F2842" s="1109">
        <v>0</v>
      </c>
      <c r="G2842" s="1110" t="s">
        <v>10784</v>
      </c>
      <c r="H2842" s="1110" t="s">
        <v>4654</v>
      </c>
      <c r="I2842" s="1110" t="s">
        <v>10832</v>
      </c>
      <c r="J2842" s="1109">
        <v>0</v>
      </c>
      <c r="K2842" s="1109">
        <v>0</v>
      </c>
      <c r="L2842" s="1109">
        <v>0</v>
      </c>
      <c r="M2842" s="1109">
        <v>0</v>
      </c>
      <c r="N2842" s="1109">
        <v>0</v>
      </c>
      <c r="O2842" s="1109">
        <v>0</v>
      </c>
      <c r="P2842" s="1109">
        <v>0</v>
      </c>
      <c r="Q2842" s="1109">
        <v>0</v>
      </c>
    </row>
    <row r="2843" spans="1:17">
      <c r="A2843" s="1109">
        <v>18384</v>
      </c>
      <c r="B2843" s="1110" t="s">
        <v>0</v>
      </c>
      <c r="C2843" s="1109">
        <v>8.625</v>
      </c>
      <c r="D2843" s="1109">
        <v>7.0010000000000003</v>
      </c>
      <c r="E2843" s="1109">
        <v>68.099999999999994</v>
      </c>
      <c r="F2843" s="1109">
        <v>0</v>
      </c>
      <c r="G2843" s="1110" t="s">
        <v>10784</v>
      </c>
      <c r="H2843" s="1110" t="s">
        <v>4654</v>
      </c>
      <c r="I2843" s="1110" t="s">
        <v>10839</v>
      </c>
      <c r="J2843" s="1109">
        <v>0</v>
      </c>
      <c r="K2843" s="1109">
        <v>0</v>
      </c>
      <c r="L2843" s="1109">
        <v>0</v>
      </c>
      <c r="M2843" s="1109">
        <v>0</v>
      </c>
      <c r="N2843" s="1109">
        <v>0</v>
      </c>
      <c r="O2843" s="1109">
        <v>0</v>
      </c>
      <c r="P2843" s="1109">
        <v>0</v>
      </c>
      <c r="Q2843" s="1109">
        <v>0</v>
      </c>
    </row>
    <row r="2844" spans="1:17">
      <c r="A2844" s="1109">
        <v>18385</v>
      </c>
      <c r="B2844" s="1110" t="s">
        <v>0</v>
      </c>
      <c r="C2844" s="1109">
        <v>8.625</v>
      </c>
      <c r="D2844" s="1109">
        <v>7.0010000000000003</v>
      </c>
      <c r="E2844" s="1109">
        <v>68.099999999999994</v>
      </c>
      <c r="F2844" s="1109">
        <v>0</v>
      </c>
      <c r="G2844" s="1110" t="s">
        <v>10741</v>
      </c>
      <c r="H2844" s="1110" t="s">
        <v>4654</v>
      </c>
      <c r="I2844" s="1110" t="s">
        <v>10841</v>
      </c>
      <c r="J2844" s="1109">
        <v>0</v>
      </c>
      <c r="K2844" s="1109">
        <v>0</v>
      </c>
      <c r="L2844" s="1109">
        <v>0</v>
      </c>
      <c r="M2844" s="1109">
        <v>0</v>
      </c>
      <c r="N2844" s="1109">
        <v>0</v>
      </c>
      <c r="O2844" s="1109">
        <v>0</v>
      </c>
      <c r="P2844" s="1109">
        <v>0</v>
      </c>
      <c r="Q2844" s="1109">
        <v>0</v>
      </c>
    </row>
    <row r="2845" spans="1:17">
      <c r="A2845" s="1109">
        <v>18386</v>
      </c>
      <c r="B2845" s="1110" t="s">
        <v>0</v>
      </c>
      <c r="C2845" s="1109">
        <v>8.625</v>
      </c>
      <c r="D2845" s="1109">
        <v>7.0010000000000003</v>
      </c>
      <c r="E2845" s="1109">
        <v>68.099999999999994</v>
      </c>
      <c r="F2845" s="1109">
        <v>0</v>
      </c>
      <c r="G2845" s="1110" t="s">
        <v>10741</v>
      </c>
      <c r="H2845" s="1110" t="s">
        <v>4654</v>
      </c>
      <c r="I2845" s="1110" t="s">
        <v>10832</v>
      </c>
      <c r="J2845" s="1109">
        <v>0</v>
      </c>
      <c r="K2845" s="1109">
        <v>0</v>
      </c>
      <c r="L2845" s="1109">
        <v>0</v>
      </c>
      <c r="M2845" s="1109">
        <v>0</v>
      </c>
      <c r="N2845" s="1109">
        <v>0</v>
      </c>
      <c r="O2845" s="1109">
        <v>0</v>
      </c>
      <c r="P2845" s="1109">
        <v>0</v>
      </c>
      <c r="Q2845" s="1109">
        <v>0</v>
      </c>
    </row>
    <row r="2846" spans="1:17">
      <c r="A2846" s="1109">
        <v>18387</v>
      </c>
      <c r="B2846" s="1110" t="s">
        <v>0</v>
      </c>
      <c r="C2846" s="1109">
        <v>8.625</v>
      </c>
      <c r="D2846" s="1109">
        <v>7.0010000000000003</v>
      </c>
      <c r="E2846" s="1109">
        <v>68.099999999999994</v>
      </c>
      <c r="F2846" s="1109">
        <v>0</v>
      </c>
      <c r="G2846" s="1110" t="s">
        <v>10741</v>
      </c>
      <c r="H2846" s="1110" t="s">
        <v>4654</v>
      </c>
      <c r="I2846" s="1110" t="s">
        <v>10839</v>
      </c>
      <c r="J2846" s="1109">
        <v>0</v>
      </c>
      <c r="K2846" s="1109">
        <v>0</v>
      </c>
      <c r="L2846" s="1109">
        <v>0</v>
      </c>
      <c r="M2846" s="1109">
        <v>0</v>
      </c>
      <c r="N2846" s="1109">
        <v>0</v>
      </c>
      <c r="O2846" s="1109">
        <v>0</v>
      </c>
      <c r="P2846" s="1109">
        <v>0</v>
      </c>
      <c r="Q2846" s="1109">
        <v>0</v>
      </c>
    </row>
    <row r="2847" spans="1:17">
      <c r="A2847" s="1109">
        <v>18388</v>
      </c>
      <c r="B2847" s="1110" t="s">
        <v>0</v>
      </c>
      <c r="C2847" s="1109">
        <v>8.625</v>
      </c>
      <c r="D2847" s="1109">
        <v>7.0010000000000003</v>
      </c>
      <c r="E2847" s="1109">
        <v>68.099999999999994</v>
      </c>
      <c r="F2847" s="1109">
        <v>0</v>
      </c>
      <c r="G2847" s="1110" t="s">
        <v>10833</v>
      </c>
      <c r="H2847" s="1110" t="s">
        <v>4654</v>
      </c>
      <c r="I2847" s="1110" t="s">
        <v>10841</v>
      </c>
      <c r="J2847" s="1109">
        <v>0</v>
      </c>
      <c r="K2847" s="1109">
        <v>0</v>
      </c>
      <c r="L2847" s="1109">
        <v>0</v>
      </c>
      <c r="M2847" s="1109">
        <v>0</v>
      </c>
      <c r="N2847" s="1109">
        <v>0</v>
      </c>
      <c r="O2847" s="1109">
        <v>0</v>
      </c>
      <c r="P2847" s="1109">
        <v>0</v>
      </c>
      <c r="Q2847" s="1109">
        <v>0</v>
      </c>
    </row>
    <row r="2848" spans="1:17">
      <c r="A2848" s="1109">
        <v>18389</v>
      </c>
      <c r="B2848" s="1110" t="s">
        <v>0</v>
      </c>
      <c r="C2848" s="1109">
        <v>8.625</v>
      </c>
      <c r="D2848" s="1109">
        <v>7.0010000000000003</v>
      </c>
      <c r="E2848" s="1109">
        <v>68.099999999999994</v>
      </c>
      <c r="F2848" s="1109">
        <v>0</v>
      </c>
      <c r="G2848" s="1110" t="s">
        <v>10833</v>
      </c>
      <c r="H2848" s="1110" t="s">
        <v>4654</v>
      </c>
      <c r="I2848" s="1110" t="s">
        <v>10832</v>
      </c>
      <c r="J2848" s="1109">
        <v>0</v>
      </c>
      <c r="K2848" s="1109">
        <v>0</v>
      </c>
      <c r="L2848" s="1109">
        <v>0</v>
      </c>
      <c r="M2848" s="1109">
        <v>0</v>
      </c>
      <c r="N2848" s="1109">
        <v>0</v>
      </c>
      <c r="O2848" s="1109">
        <v>0</v>
      </c>
      <c r="P2848" s="1109">
        <v>0</v>
      </c>
      <c r="Q2848" s="1109">
        <v>0</v>
      </c>
    </row>
    <row r="2849" spans="1:17">
      <c r="A2849" s="1109">
        <v>18390</v>
      </c>
      <c r="B2849" s="1110" t="s">
        <v>0</v>
      </c>
      <c r="C2849" s="1109">
        <v>8.625</v>
      </c>
      <c r="D2849" s="1109">
        <v>7.0010000000000003</v>
      </c>
      <c r="E2849" s="1109">
        <v>68.099999999999994</v>
      </c>
      <c r="F2849" s="1109">
        <v>0</v>
      </c>
      <c r="G2849" s="1110" t="s">
        <v>10833</v>
      </c>
      <c r="H2849" s="1110" t="s">
        <v>4654</v>
      </c>
      <c r="I2849" s="1110" t="s">
        <v>10839</v>
      </c>
      <c r="J2849" s="1109">
        <v>0</v>
      </c>
      <c r="K2849" s="1109">
        <v>0</v>
      </c>
      <c r="L2849" s="1109">
        <v>0</v>
      </c>
      <c r="M2849" s="1109">
        <v>0</v>
      </c>
      <c r="N2849" s="1109">
        <v>0</v>
      </c>
      <c r="O2849" s="1109">
        <v>0</v>
      </c>
      <c r="P2849" s="1109">
        <v>0</v>
      </c>
      <c r="Q2849" s="1109">
        <v>0</v>
      </c>
    </row>
    <row r="2850" spans="1:17">
      <c r="A2850" s="1109">
        <v>18391</v>
      </c>
      <c r="B2850" s="1110" t="s">
        <v>0</v>
      </c>
      <c r="C2850" s="1109">
        <v>8.625</v>
      </c>
      <c r="D2850" s="1109">
        <v>7.0010000000000003</v>
      </c>
      <c r="E2850" s="1109">
        <v>68.099999999999994</v>
      </c>
      <c r="F2850" s="1109">
        <v>0</v>
      </c>
      <c r="G2850" s="1110" t="s">
        <v>10753</v>
      </c>
      <c r="H2850" s="1110" t="s">
        <v>4654</v>
      </c>
      <c r="I2850" s="1110" t="s">
        <v>10841</v>
      </c>
      <c r="J2850" s="1109">
        <v>0</v>
      </c>
      <c r="K2850" s="1109">
        <v>0</v>
      </c>
      <c r="L2850" s="1109">
        <v>0</v>
      </c>
      <c r="M2850" s="1109">
        <v>0</v>
      </c>
      <c r="N2850" s="1109">
        <v>0</v>
      </c>
      <c r="O2850" s="1109">
        <v>0</v>
      </c>
      <c r="P2850" s="1109">
        <v>0</v>
      </c>
      <c r="Q2850" s="1109">
        <v>0</v>
      </c>
    </row>
    <row r="2851" spans="1:17">
      <c r="A2851" s="1109">
        <v>18392</v>
      </c>
      <c r="B2851" s="1110" t="s">
        <v>0</v>
      </c>
      <c r="C2851" s="1109">
        <v>8.625</v>
      </c>
      <c r="D2851" s="1109">
        <v>7.0010000000000003</v>
      </c>
      <c r="E2851" s="1109">
        <v>68.099999999999994</v>
      </c>
      <c r="F2851" s="1109">
        <v>0</v>
      </c>
      <c r="G2851" s="1110" t="s">
        <v>10753</v>
      </c>
      <c r="H2851" s="1110" t="s">
        <v>4654</v>
      </c>
      <c r="I2851" s="1110" t="s">
        <v>10832</v>
      </c>
      <c r="J2851" s="1109">
        <v>0</v>
      </c>
      <c r="K2851" s="1109">
        <v>0</v>
      </c>
      <c r="L2851" s="1109">
        <v>0</v>
      </c>
      <c r="M2851" s="1109">
        <v>0</v>
      </c>
      <c r="N2851" s="1109">
        <v>0</v>
      </c>
      <c r="O2851" s="1109">
        <v>0</v>
      </c>
      <c r="P2851" s="1109">
        <v>0</v>
      </c>
      <c r="Q2851" s="1109">
        <v>0</v>
      </c>
    </row>
    <row r="2852" spans="1:17">
      <c r="A2852" s="1109">
        <v>18393</v>
      </c>
      <c r="B2852" s="1110" t="s">
        <v>0</v>
      </c>
      <c r="C2852" s="1109">
        <v>8.625</v>
      </c>
      <c r="D2852" s="1109">
        <v>7.0010000000000003</v>
      </c>
      <c r="E2852" s="1109">
        <v>68.099999999999994</v>
      </c>
      <c r="F2852" s="1109">
        <v>0</v>
      </c>
      <c r="G2852" s="1110" t="s">
        <v>10753</v>
      </c>
      <c r="H2852" s="1110" t="s">
        <v>4654</v>
      </c>
      <c r="I2852" s="1110" t="s">
        <v>10839</v>
      </c>
      <c r="J2852" s="1109">
        <v>0</v>
      </c>
      <c r="K2852" s="1109">
        <v>0</v>
      </c>
      <c r="L2852" s="1109">
        <v>0</v>
      </c>
      <c r="M2852" s="1109">
        <v>0</v>
      </c>
      <c r="N2852" s="1109">
        <v>0</v>
      </c>
      <c r="O2852" s="1109">
        <v>0</v>
      </c>
      <c r="P2852" s="1109">
        <v>0</v>
      </c>
      <c r="Q2852" s="1109">
        <v>0</v>
      </c>
    </row>
    <row r="2853" spans="1:17">
      <c r="A2853" s="1109">
        <v>18394</v>
      </c>
      <c r="B2853" s="1110" t="s">
        <v>0</v>
      </c>
      <c r="C2853" s="1109">
        <v>8.625</v>
      </c>
      <c r="D2853" s="1109">
        <v>7.0010000000000003</v>
      </c>
      <c r="E2853" s="1109">
        <v>68.099999999999994</v>
      </c>
      <c r="F2853" s="1109">
        <v>0</v>
      </c>
      <c r="G2853" s="1110" t="s">
        <v>10739</v>
      </c>
      <c r="H2853" s="1110" t="s">
        <v>4654</v>
      </c>
      <c r="I2853" s="1110" t="s">
        <v>10841</v>
      </c>
      <c r="J2853" s="1109">
        <v>0</v>
      </c>
      <c r="K2853" s="1109">
        <v>0</v>
      </c>
      <c r="L2853" s="1109">
        <v>0</v>
      </c>
      <c r="M2853" s="1109">
        <v>0</v>
      </c>
      <c r="N2853" s="1109">
        <v>0</v>
      </c>
      <c r="O2853" s="1109">
        <v>0</v>
      </c>
      <c r="P2853" s="1109">
        <v>0</v>
      </c>
      <c r="Q2853" s="1109">
        <v>0</v>
      </c>
    </row>
    <row r="2854" spans="1:17">
      <c r="A2854" s="1109">
        <v>18395</v>
      </c>
      <c r="B2854" s="1110" t="s">
        <v>0</v>
      </c>
      <c r="C2854" s="1109">
        <v>8.625</v>
      </c>
      <c r="D2854" s="1109">
        <v>7.0010000000000003</v>
      </c>
      <c r="E2854" s="1109">
        <v>68.099999999999994</v>
      </c>
      <c r="F2854" s="1109">
        <v>0</v>
      </c>
      <c r="G2854" s="1110" t="s">
        <v>10739</v>
      </c>
      <c r="H2854" s="1110" t="s">
        <v>4654</v>
      </c>
      <c r="I2854" s="1110" t="s">
        <v>10832</v>
      </c>
      <c r="J2854" s="1109">
        <v>0</v>
      </c>
      <c r="K2854" s="1109">
        <v>0</v>
      </c>
      <c r="L2854" s="1109">
        <v>0</v>
      </c>
      <c r="M2854" s="1109">
        <v>0</v>
      </c>
      <c r="N2854" s="1109">
        <v>0</v>
      </c>
      <c r="O2854" s="1109">
        <v>0</v>
      </c>
      <c r="P2854" s="1109">
        <v>0</v>
      </c>
      <c r="Q2854" s="1109">
        <v>0</v>
      </c>
    </row>
    <row r="2855" spans="1:17">
      <c r="A2855" s="1109">
        <v>18396</v>
      </c>
      <c r="B2855" s="1110" t="s">
        <v>0</v>
      </c>
      <c r="C2855" s="1109">
        <v>8.625</v>
      </c>
      <c r="D2855" s="1109">
        <v>7.0010000000000003</v>
      </c>
      <c r="E2855" s="1109">
        <v>68.099999999999994</v>
      </c>
      <c r="F2855" s="1109">
        <v>0</v>
      </c>
      <c r="G2855" s="1110" t="s">
        <v>10739</v>
      </c>
      <c r="H2855" s="1110" t="s">
        <v>4654</v>
      </c>
      <c r="I2855" s="1110" t="s">
        <v>10839</v>
      </c>
      <c r="J2855" s="1109">
        <v>0</v>
      </c>
      <c r="K2855" s="1109">
        <v>0</v>
      </c>
      <c r="L2855" s="1109">
        <v>0</v>
      </c>
      <c r="M2855" s="1109">
        <v>0</v>
      </c>
      <c r="N2855" s="1109">
        <v>0</v>
      </c>
      <c r="O2855" s="1109">
        <v>0</v>
      </c>
      <c r="P2855" s="1109">
        <v>0</v>
      </c>
      <c r="Q2855" s="1109">
        <v>0</v>
      </c>
    </row>
    <row r="2856" spans="1:17">
      <c r="A2856" s="1109">
        <v>18397</v>
      </c>
      <c r="B2856" s="1110" t="s">
        <v>0</v>
      </c>
      <c r="C2856" s="1109">
        <v>8.625</v>
      </c>
      <c r="D2856" s="1109">
        <v>7.125</v>
      </c>
      <c r="E2856" s="1109">
        <v>63.5</v>
      </c>
      <c r="F2856" s="1109">
        <v>0</v>
      </c>
      <c r="G2856" s="1110" t="s">
        <v>10840</v>
      </c>
      <c r="H2856" s="1110" t="s">
        <v>4654</v>
      </c>
      <c r="I2856" s="1110" t="s">
        <v>10841</v>
      </c>
      <c r="J2856" s="1109">
        <v>0</v>
      </c>
      <c r="K2856" s="1109">
        <v>0</v>
      </c>
      <c r="L2856" s="1109">
        <v>0</v>
      </c>
      <c r="M2856" s="1109">
        <v>0</v>
      </c>
      <c r="N2856" s="1109">
        <v>0</v>
      </c>
      <c r="O2856" s="1109">
        <v>0</v>
      </c>
      <c r="P2856" s="1109">
        <v>0</v>
      </c>
      <c r="Q2856" s="1109">
        <v>0</v>
      </c>
    </row>
    <row r="2857" spans="1:17">
      <c r="A2857" s="1109">
        <v>18398</v>
      </c>
      <c r="B2857" s="1110" t="s">
        <v>0</v>
      </c>
      <c r="C2857" s="1109">
        <v>8.625</v>
      </c>
      <c r="D2857" s="1109">
        <v>7.125</v>
      </c>
      <c r="E2857" s="1109">
        <v>63.5</v>
      </c>
      <c r="F2857" s="1109">
        <v>0</v>
      </c>
      <c r="G2857" s="1110" t="s">
        <v>10840</v>
      </c>
      <c r="H2857" s="1110" t="s">
        <v>4654</v>
      </c>
      <c r="I2857" s="1110" t="s">
        <v>10832</v>
      </c>
      <c r="J2857" s="1109">
        <v>0</v>
      </c>
      <c r="K2857" s="1109">
        <v>0</v>
      </c>
      <c r="L2857" s="1109">
        <v>0</v>
      </c>
      <c r="M2857" s="1109">
        <v>0</v>
      </c>
      <c r="N2857" s="1109">
        <v>0</v>
      </c>
      <c r="O2857" s="1109">
        <v>0</v>
      </c>
      <c r="P2857" s="1109">
        <v>0</v>
      </c>
      <c r="Q2857" s="1109">
        <v>0</v>
      </c>
    </row>
    <row r="2858" spans="1:17">
      <c r="A2858" s="1109">
        <v>18399</v>
      </c>
      <c r="B2858" s="1110" t="s">
        <v>0</v>
      </c>
      <c r="C2858" s="1109">
        <v>8.625</v>
      </c>
      <c r="D2858" s="1109">
        <v>7.125</v>
      </c>
      <c r="E2858" s="1109">
        <v>63.5</v>
      </c>
      <c r="F2858" s="1109">
        <v>0</v>
      </c>
      <c r="G2858" s="1110" t="s">
        <v>10840</v>
      </c>
      <c r="H2858" s="1110" t="s">
        <v>4654</v>
      </c>
      <c r="I2858" s="1110" t="s">
        <v>10839</v>
      </c>
      <c r="J2858" s="1109">
        <v>0</v>
      </c>
      <c r="K2858" s="1109">
        <v>0</v>
      </c>
      <c r="L2858" s="1109">
        <v>0</v>
      </c>
      <c r="M2858" s="1109">
        <v>0</v>
      </c>
      <c r="N2858" s="1109">
        <v>0</v>
      </c>
      <c r="O2858" s="1109">
        <v>0</v>
      </c>
      <c r="P2858" s="1109">
        <v>0</v>
      </c>
      <c r="Q2858" s="1109">
        <v>0</v>
      </c>
    </row>
    <row r="2859" spans="1:17">
      <c r="A2859" s="1109">
        <v>18400</v>
      </c>
      <c r="B2859" s="1110" t="s">
        <v>0</v>
      </c>
      <c r="C2859" s="1109">
        <v>8.625</v>
      </c>
      <c r="D2859" s="1109">
        <v>7.125</v>
      </c>
      <c r="E2859" s="1109">
        <v>63.5</v>
      </c>
      <c r="F2859" s="1109">
        <v>0</v>
      </c>
      <c r="G2859" s="1110" t="s">
        <v>10842</v>
      </c>
      <c r="H2859" s="1110" t="s">
        <v>4654</v>
      </c>
      <c r="I2859" s="1110" t="s">
        <v>10841</v>
      </c>
      <c r="J2859" s="1109">
        <v>0</v>
      </c>
      <c r="K2859" s="1109">
        <v>0</v>
      </c>
      <c r="L2859" s="1109">
        <v>0</v>
      </c>
      <c r="M2859" s="1109">
        <v>0</v>
      </c>
      <c r="N2859" s="1109">
        <v>0</v>
      </c>
      <c r="O2859" s="1109">
        <v>0</v>
      </c>
      <c r="P2859" s="1109">
        <v>0</v>
      </c>
      <c r="Q2859" s="1109">
        <v>0</v>
      </c>
    </row>
    <row r="2860" spans="1:17">
      <c r="A2860" s="1109">
        <v>18401</v>
      </c>
      <c r="B2860" s="1110" t="s">
        <v>0</v>
      </c>
      <c r="C2860" s="1109">
        <v>8.625</v>
      </c>
      <c r="D2860" s="1109">
        <v>7.125</v>
      </c>
      <c r="E2860" s="1109">
        <v>63.5</v>
      </c>
      <c r="F2860" s="1109">
        <v>0</v>
      </c>
      <c r="G2860" s="1110" t="s">
        <v>10842</v>
      </c>
      <c r="H2860" s="1110" t="s">
        <v>4654</v>
      </c>
      <c r="I2860" s="1110" t="s">
        <v>10832</v>
      </c>
      <c r="J2860" s="1109">
        <v>0</v>
      </c>
      <c r="K2860" s="1109">
        <v>0</v>
      </c>
      <c r="L2860" s="1109">
        <v>0</v>
      </c>
      <c r="M2860" s="1109">
        <v>0</v>
      </c>
      <c r="N2860" s="1109">
        <v>0</v>
      </c>
      <c r="O2860" s="1109">
        <v>0</v>
      </c>
      <c r="P2860" s="1109">
        <v>0</v>
      </c>
      <c r="Q2860" s="1109">
        <v>0</v>
      </c>
    </row>
    <row r="2861" spans="1:17">
      <c r="A2861" s="1109">
        <v>18402</v>
      </c>
      <c r="B2861" s="1110" t="s">
        <v>0</v>
      </c>
      <c r="C2861" s="1109">
        <v>8.625</v>
      </c>
      <c r="D2861" s="1109">
        <v>7.125</v>
      </c>
      <c r="E2861" s="1109">
        <v>63.5</v>
      </c>
      <c r="F2861" s="1109">
        <v>0</v>
      </c>
      <c r="G2861" s="1110" t="s">
        <v>10842</v>
      </c>
      <c r="H2861" s="1110" t="s">
        <v>4654</v>
      </c>
      <c r="I2861" s="1110" t="s">
        <v>10839</v>
      </c>
      <c r="J2861" s="1109">
        <v>0</v>
      </c>
      <c r="K2861" s="1109">
        <v>0</v>
      </c>
      <c r="L2861" s="1109">
        <v>0</v>
      </c>
      <c r="M2861" s="1109">
        <v>0</v>
      </c>
      <c r="N2861" s="1109">
        <v>0</v>
      </c>
      <c r="O2861" s="1109">
        <v>0</v>
      </c>
      <c r="P2861" s="1109">
        <v>0</v>
      </c>
      <c r="Q2861" s="1109">
        <v>0</v>
      </c>
    </row>
    <row r="2862" spans="1:17">
      <c r="A2862" s="1109">
        <v>18403</v>
      </c>
      <c r="B2862" s="1110" t="s">
        <v>0</v>
      </c>
      <c r="C2862" s="1109">
        <v>8.625</v>
      </c>
      <c r="D2862" s="1109">
        <v>7.125</v>
      </c>
      <c r="E2862" s="1109">
        <v>63.5</v>
      </c>
      <c r="F2862" s="1109">
        <v>0</v>
      </c>
      <c r="G2862" s="1110" t="s">
        <v>10784</v>
      </c>
      <c r="H2862" s="1110" t="s">
        <v>4654</v>
      </c>
      <c r="I2862" s="1110" t="s">
        <v>10841</v>
      </c>
      <c r="J2862" s="1109">
        <v>0</v>
      </c>
      <c r="K2862" s="1109">
        <v>0</v>
      </c>
      <c r="L2862" s="1109">
        <v>0</v>
      </c>
      <c r="M2862" s="1109">
        <v>0</v>
      </c>
      <c r="N2862" s="1109">
        <v>0</v>
      </c>
      <c r="O2862" s="1109">
        <v>0</v>
      </c>
      <c r="P2862" s="1109">
        <v>0</v>
      </c>
      <c r="Q2862" s="1109">
        <v>0</v>
      </c>
    </row>
    <row r="2863" spans="1:17">
      <c r="A2863" s="1109">
        <v>18404</v>
      </c>
      <c r="B2863" s="1110" t="s">
        <v>0</v>
      </c>
      <c r="C2863" s="1109">
        <v>8.625</v>
      </c>
      <c r="D2863" s="1109">
        <v>7.125</v>
      </c>
      <c r="E2863" s="1109">
        <v>63.5</v>
      </c>
      <c r="F2863" s="1109">
        <v>0</v>
      </c>
      <c r="G2863" s="1110" t="s">
        <v>10784</v>
      </c>
      <c r="H2863" s="1110" t="s">
        <v>4654</v>
      </c>
      <c r="I2863" s="1110" t="s">
        <v>10832</v>
      </c>
      <c r="J2863" s="1109">
        <v>0</v>
      </c>
      <c r="K2863" s="1109">
        <v>0</v>
      </c>
      <c r="L2863" s="1109">
        <v>0</v>
      </c>
      <c r="M2863" s="1109">
        <v>0</v>
      </c>
      <c r="N2863" s="1109">
        <v>0</v>
      </c>
      <c r="O2863" s="1109">
        <v>0</v>
      </c>
      <c r="P2863" s="1109">
        <v>0</v>
      </c>
      <c r="Q2863" s="1109">
        <v>0</v>
      </c>
    </row>
    <row r="2864" spans="1:17">
      <c r="A2864" s="1109">
        <v>18405</v>
      </c>
      <c r="B2864" s="1110" t="s">
        <v>0</v>
      </c>
      <c r="C2864" s="1109">
        <v>8.625</v>
      </c>
      <c r="D2864" s="1109">
        <v>7.125</v>
      </c>
      <c r="E2864" s="1109">
        <v>63.5</v>
      </c>
      <c r="F2864" s="1109">
        <v>0</v>
      </c>
      <c r="G2864" s="1110" t="s">
        <v>10784</v>
      </c>
      <c r="H2864" s="1110" t="s">
        <v>4654</v>
      </c>
      <c r="I2864" s="1110" t="s">
        <v>10839</v>
      </c>
      <c r="J2864" s="1109">
        <v>0</v>
      </c>
      <c r="K2864" s="1109">
        <v>0</v>
      </c>
      <c r="L2864" s="1109">
        <v>0</v>
      </c>
      <c r="M2864" s="1109">
        <v>0</v>
      </c>
      <c r="N2864" s="1109">
        <v>0</v>
      </c>
      <c r="O2864" s="1109">
        <v>0</v>
      </c>
      <c r="P2864" s="1109">
        <v>0</v>
      </c>
      <c r="Q2864" s="1109">
        <v>0</v>
      </c>
    </row>
    <row r="2865" spans="1:17">
      <c r="A2865" s="1109">
        <v>18406</v>
      </c>
      <c r="B2865" s="1110" t="s">
        <v>0</v>
      </c>
      <c r="C2865" s="1109">
        <v>8.625</v>
      </c>
      <c r="D2865" s="1109">
        <v>7.125</v>
      </c>
      <c r="E2865" s="1109">
        <v>63.5</v>
      </c>
      <c r="F2865" s="1109">
        <v>0</v>
      </c>
      <c r="G2865" s="1110" t="s">
        <v>10741</v>
      </c>
      <c r="H2865" s="1110" t="s">
        <v>4654</v>
      </c>
      <c r="I2865" s="1110" t="s">
        <v>10841</v>
      </c>
      <c r="J2865" s="1109">
        <v>0</v>
      </c>
      <c r="K2865" s="1109">
        <v>0</v>
      </c>
      <c r="L2865" s="1109">
        <v>0</v>
      </c>
      <c r="M2865" s="1109">
        <v>0</v>
      </c>
      <c r="N2865" s="1109">
        <v>0</v>
      </c>
      <c r="O2865" s="1109">
        <v>0</v>
      </c>
      <c r="P2865" s="1109">
        <v>0</v>
      </c>
      <c r="Q2865" s="1109">
        <v>0</v>
      </c>
    </row>
    <row r="2866" spans="1:17">
      <c r="A2866" s="1109">
        <v>18407</v>
      </c>
      <c r="B2866" s="1110" t="s">
        <v>0</v>
      </c>
      <c r="C2866" s="1109">
        <v>8.625</v>
      </c>
      <c r="D2866" s="1109">
        <v>7.125</v>
      </c>
      <c r="E2866" s="1109">
        <v>63.5</v>
      </c>
      <c r="F2866" s="1109">
        <v>0</v>
      </c>
      <c r="G2866" s="1110" t="s">
        <v>10741</v>
      </c>
      <c r="H2866" s="1110" t="s">
        <v>4654</v>
      </c>
      <c r="I2866" s="1110" t="s">
        <v>10832</v>
      </c>
      <c r="J2866" s="1109">
        <v>0</v>
      </c>
      <c r="K2866" s="1109">
        <v>0</v>
      </c>
      <c r="L2866" s="1109">
        <v>0</v>
      </c>
      <c r="M2866" s="1109">
        <v>0</v>
      </c>
      <c r="N2866" s="1109">
        <v>0</v>
      </c>
      <c r="O2866" s="1109">
        <v>0</v>
      </c>
      <c r="P2866" s="1109">
        <v>0</v>
      </c>
      <c r="Q2866" s="1109">
        <v>0</v>
      </c>
    </row>
    <row r="2867" spans="1:17">
      <c r="A2867" s="1109">
        <v>18408</v>
      </c>
      <c r="B2867" s="1110" t="s">
        <v>0</v>
      </c>
      <c r="C2867" s="1109">
        <v>8.625</v>
      </c>
      <c r="D2867" s="1109">
        <v>7.125</v>
      </c>
      <c r="E2867" s="1109">
        <v>63.5</v>
      </c>
      <c r="F2867" s="1109">
        <v>0</v>
      </c>
      <c r="G2867" s="1110" t="s">
        <v>10741</v>
      </c>
      <c r="H2867" s="1110" t="s">
        <v>4654</v>
      </c>
      <c r="I2867" s="1110" t="s">
        <v>10839</v>
      </c>
      <c r="J2867" s="1109">
        <v>0</v>
      </c>
      <c r="K2867" s="1109">
        <v>0</v>
      </c>
      <c r="L2867" s="1109">
        <v>0</v>
      </c>
      <c r="M2867" s="1109">
        <v>0</v>
      </c>
      <c r="N2867" s="1109">
        <v>0</v>
      </c>
      <c r="O2867" s="1109">
        <v>0</v>
      </c>
      <c r="P2867" s="1109">
        <v>0</v>
      </c>
      <c r="Q2867" s="1109">
        <v>0</v>
      </c>
    </row>
    <row r="2868" spans="1:17">
      <c r="A2868" s="1109">
        <v>18409</v>
      </c>
      <c r="B2868" s="1110" t="s">
        <v>0</v>
      </c>
      <c r="C2868" s="1109">
        <v>8.625</v>
      </c>
      <c r="D2868" s="1109">
        <v>7.125</v>
      </c>
      <c r="E2868" s="1109">
        <v>63.5</v>
      </c>
      <c r="F2868" s="1109">
        <v>0</v>
      </c>
      <c r="G2868" s="1110" t="s">
        <v>10833</v>
      </c>
      <c r="H2868" s="1110" t="s">
        <v>4654</v>
      </c>
      <c r="I2868" s="1110" t="s">
        <v>10841</v>
      </c>
      <c r="J2868" s="1109">
        <v>0</v>
      </c>
      <c r="K2868" s="1109">
        <v>0</v>
      </c>
      <c r="L2868" s="1109">
        <v>0</v>
      </c>
      <c r="M2868" s="1109">
        <v>0</v>
      </c>
      <c r="N2868" s="1109">
        <v>0</v>
      </c>
      <c r="O2868" s="1109">
        <v>0</v>
      </c>
      <c r="P2868" s="1109">
        <v>0</v>
      </c>
      <c r="Q2868" s="1109">
        <v>0</v>
      </c>
    </row>
    <row r="2869" spans="1:17">
      <c r="A2869" s="1109">
        <v>18410</v>
      </c>
      <c r="B2869" s="1110" t="s">
        <v>0</v>
      </c>
      <c r="C2869" s="1109">
        <v>8.625</v>
      </c>
      <c r="D2869" s="1109">
        <v>7.125</v>
      </c>
      <c r="E2869" s="1109">
        <v>63.5</v>
      </c>
      <c r="F2869" s="1109">
        <v>0</v>
      </c>
      <c r="G2869" s="1110" t="s">
        <v>10833</v>
      </c>
      <c r="H2869" s="1110" t="s">
        <v>4654</v>
      </c>
      <c r="I2869" s="1110" t="s">
        <v>10832</v>
      </c>
      <c r="J2869" s="1109">
        <v>0</v>
      </c>
      <c r="K2869" s="1109">
        <v>0</v>
      </c>
      <c r="L2869" s="1109">
        <v>0</v>
      </c>
      <c r="M2869" s="1109">
        <v>0</v>
      </c>
      <c r="N2869" s="1109">
        <v>0</v>
      </c>
      <c r="O2869" s="1109">
        <v>0</v>
      </c>
      <c r="P2869" s="1109">
        <v>0</v>
      </c>
      <c r="Q2869" s="1109">
        <v>0</v>
      </c>
    </row>
    <row r="2870" spans="1:17">
      <c r="A2870" s="1109">
        <v>18411</v>
      </c>
      <c r="B2870" s="1110" t="s">
        <v>0</v>
      </c>
      <c r="C2870" s="1109">
        <v>8.625</v>
      </c>
      <c r="D2870" s="1109">
        <v>7.125</v>
      </c>
      <c r="E2870" s="1109">
        <v>63.5</v>
      </c>
      <c r="F2870" s="1109">
        <v>0</v>
      </c>
      <c r="G2870" s="1110" t="s">
        <v>10833</v>
      </c>
      <c r="H2870" s="1110" t="s">
        <v>4654</v>
      </c>
      <c r="I2870" s="1110" t="s">
        <v>10839</v>
      </c>
      <c r="J2870" s="1109">
        <v>0</v>
      </c>
      <c r="K2870" s="1109">
        <v>0</v>
      </c>
      <c r="L2870" s="1109">
        <v>0</v>
      </c>
      <c r="M2870" s="1109">
        <v>0</v>
      </c>
      <c r="N2870" s="1109">
        <v>0</v>
      </c>
      <c r="O2870" s="1109">
        <v>0</v>
      </c>
      <c r="P2870" s="1109">
        <v>0</v>
      </c>
      <c r="Q2870" s="1109">
        <v>0</v>
      </c>
    </row>
    <row r="2871" spans="1:17">
      <c r="A2871" s="1109">
        <v>18412</v>
      </c>
      <c r="B2871" s="1110" t="s">
        <v>0</v>
      </c>
      <c r="C2871" s="1109">
        <v>8.625</v>
      </c>
      <c r="D2871" s="1109">
        <v>7.125</v>
      </c>
      <c r="E2871" s="1109">
        <v>63.5</v>
      </c>
      <c r="F2871" s="1109">
        <v>0</v>
      </c>
      <c r="G2871" s="1110" t="s">
        <v>10753</v>
      </c>
      <c r="H2871" s="1110" t="s">
        <v>4654</v>
      </c>
      <c r="I2871" s="1110" t="s">
        <v>10841</v>
      </c>
      <c r="J2871" s="1109">
        <v>0</v>
      </c>
      <c r="K2871" s="1109">
        <v>0</v>
      </c>
      <c r="L2871" s="1109">
        <v>0</v>
      </c>
      <c r="M2871" s="1109">
        <v>0</v>
      </c>
      <c r="N2871" s="1109">
        <v>0</v>
      </c>
      <c r="O2871" s="1109">
        <v>0</v>
      </c>
      <c r="P2871" s="1109">
        <v>0</v>
      </c>
      <c r="Q2871" s="1109">
        <v>0</v>
      </c>
    </row>
    <row r="2872" spans="1:17">
      <c r="A2872" s="1109">
        <v>18413</v>
      </c>
      <c r="B2872" s="1110" t="s">
        <v>0</v>
      </c>
      <c r="C2872" s="1109">
        <v>8.625</v>
      </c>
      <c r="D2872" s="1109">
        <v>7.125</v>
      </c>
      <c r="E2872" s="1109">
        <v>63.5</v>
      </c>
      <c r="F2872" s="1109">
        <v>0</v>
      </c>
      <c r="G2872" s="1110" t="s">
        <v>10753</v>
      </c>
      <c r="H2872" s="1110" t="s">
        <v>4654</v>
      </c>
      <c r="I2872" s="1110" t="s">
        <v>10832</v>
      </c>
      <c r="J2872" s="1109">
        <v>0</v>
      </c>
      <c r="K2872" s="1109">
        <v>0</v>
      </c>
      <c r="L2872" s="1109">
        <v>0</v>
      </c>
      <c r="M2872" s="1109">
        <v>0</v>
      </c>
      <c r="N2872" s="1109">
        <v>0</v>
      </c>
      <c r="O2872" s="1109">
        <v>0</v>
      </c>
      <c r="P2872" s="1109">
        <v>0</v>
      </c>
      <c r="Q2872" s="1109">
        <v>0</v>
      </c>
    </row>
    <row r="2873" spans="1:17">
      <c r="A2873" s="1109">
        <v>18414</v>
      </c>
      <c r="B2873" s="1110" t="s">
        <v>0</v>
      </c>
      <c r="C2873" s="1109">
        <v>8.625</v>
      </c>
      <c r="D2873" s="1109">
        <v>7.125</v>
      </c>
      <c r="E2873" s="1109">
        <v>63.5</v>
      </c>
      <c r="F2873" s="1109">
        <v>0</v>
      </c>
      <c r="G2873" s="1110" t="s">
        <v>10753</v>
      </c>
      <c r="H2873" s="1110" t="s">
        <v>4654</v>
      </c>
      <c r="I2873" s="1110" t="s">
        <v>10839</v>
      </c>
      <c r="J2873" s="1109">
        <v>0</v>
      </c>
      <c r="K2873" s="1109">
        <v>0</v>
      </c>
      <c r="L2873" s="1109">
        <v>0</v>
      </c>
      <c r="M2873" s="1109">
        <v>0</v>
      </c>
      <c r="N2873" s="1109">
        <v>0</v>
      </c>
      <c r="O2873" s="1109">
        <v>0</v>
      </c>
      <c r="P2873" s="1109">
        <v>0</v>
      </c>
      <c r="Q2873" s="1109">
        <v>0</v>
      </c>
    </row>
    <row r="2874" spans="1:17">
      <c r="A2874" s="1109">
        <v>18415</v>
      </c>
      <c r="B2874" s="1110" t="s">
        <v>0</v>
      </c>
      <c r="C2874" s="1109">
        <v>8.625</v>
      </c>
      <c r="D2874" s="1109">
        <v>7.125</v>
      </c>
      <c r="E2874" s="1109">
        <v>63.5</v>
      </c>
      <c r="F2874" s="1109">
        <v>0</v>
      </c>
      <c r="G2874" s="1110" t="s">
        <v>10739</v>
      </c>
      <c r="H2874" s="1110" t="s">
        <v>4654</v>
      </c>
      <c r="I2874" s="1110" t="s">
        <v>10841</v>
      </c>
      <c r="J2874" s="1109">
        <v>0</v>
      </c>
      <c r="K2874" s="1109">
        <v>0</v>
      </c>
      <c r="L2874" s="1109">
        <v>0</v>
      </c>
      <c r="M2874" s="1109">
        <v>0</v>
      </c>
      <c r="N2874" s="1109">
        <v>0</v>
      </c>
      <c r="O2874" s="1109">
        <v>0</v>
      </c>
      <c r="P2874" s="1109">
        <v>0</v>
      </c>
      <c r="Q2874" s="1109">
        <v>0</v>
      </c>
    </row>
    <row r="2875" spans="1:17">
      <c r="A2875" s="1109">
        <v>18416</v>
      </c>
      <c r="B2875" s="1110" t="s">
        <v>0</v>
      </c>
      <c r="C2875" s="1109">
        <v>8.625</v>
      </c>
      <c r="D2875" s="1109">
        <v>7.125</v>
      </c>
      <c r="E2875" s="1109">
        <v>63.5</v>
      </c>
      <c r="F2875" s="1109">
        <v>0</v>
      </c>
      <c r="G2875" s="1110" t="s">
        <v>10739</v>
      </c>
      <c r="H2875" s="1110" t="s">
        <v>4654</v>
      </c>
      <c r="I2875" s="1110" t="s">
        <v>10832</v>
      </c>
      <c r="J2875" s="1109">
        <v>0</v>
      </c>
      <c r="K2875" s="1109">
        <v>0</v>
      </c>
      <c r="L2875" s="1109">
        <v>0</v>
      </c>
      <c r="M2875" s="1109">
        <v>0</v>
      </c>
      <c r="N2875" s="1109">
        <v>0</v>
      </c>
      <c r="O2875" s="1109">
        <v>0</v>
      </c>
      <c r="P2875" s="1109">
        <v>0</v>
      </c>
      <c r="Q2875" s="1109">
        <v>0</v>
      </c>
    </row>
    <row r="2876" spans="1:17">
      <c r="A2876" s="1109">
        <v>18417</v>
      </c>
      <c r="B2876" s="1110" t="s">
        <v>0</v>
      </c>
      <c r="C2876" s="1109">
        <v>8.625</v>
      </c>
      <c r="D2876" s="1109">
        <v>7.125</v>
      </c>
      <c r="E2876" s="1109">
        <v>63.5</v>
      </c>
      <c r="F2876" s="1109">
        <v>0</v>
      </c>
      <c r="G2876" s="1110" t="s">
        <v>10739</v>
      </c>
      <c r="H2876" s="1110" t="s">
        <v>4654</v>
      </c>
      <c r="I2876" s="1110" t="s">
        <v>10839</v>
      </c>
      <c r="J2876" s="1109">
        <v>0</v>
      </c>
      <c r="K2876" s="1109">
        <v>0</v>
      </c>
      <c r="L2876" s="1109">
        <v>0</v>
      </c>
      <c r="M2876" s="1109">
        <v>0</v>
      </c>
      <c r="N2876" s="1109">
        <v>0</v>
      </c>
      <c r="O2876" s="1109">
        <v>0</v>
      </c>
      <c r="P2876" s="1109">
        <v>0</v>
      </c>
      <c r="Q2876" s="1109">
        <v>0</v>
      </c>
    </row>
    <row r="2877" spans="1:17">
      <c r="A2877" s="1109">
        <v>18418</v>
      </c>
      <c r="B2877" s="1110" t="s">
        <v>0</v>
      </c>
      <c r="C2877" s="1109">
        <v>8.625</v>
      </c>
      <c r="D2877" s="1109">
        <v>7.2510000000000003</v>
      </c>
      <c r="E2877" s="1109">
        <v>58.7</v>
      </c>
      <c r="F2877" s="1109">
        <v>0</v>
      </c>
      <c r="G2877" s="1110" t="s">
        <v>10840</v>
      </c>
      <c r="H2877" s="1110" t="s">
        <v>4654</v>
      </c>
      <c r="I2877" s="1110" t="s">
        <v>10841</v>
      </c>
      <c r="J2877" s="1109">
        <v>0</v>
      </c>
      <c r="K2877" s="1109">
        <v>0</v>
      </c>
      <c r="L2877" s="1109">
        <v>0</v>
      </c>
      <c r="M2877" s="1109">
        <v>0</v>
      </c>
      <c r="N2877" s="1109">
        <v>0</v>
      </c>
      <c r="O2877" s="1109">
        <v>0</v>
      </c>
      <c r="P2877" s="1109">
        <v>0</v>
      </c>
      <c r="Q2877" s="1109">
        <v>0</v>
      </c>
    </row>
    <row r="2878" spans="1:17">
      <c r="A2878" s="1109">
        <v>18419</v>
      </c>
      <c r="B2878" s="1110" t="s">
        <v>0</v>
      </c>
      <c r="C2878" s="1109">
        <v>8.625</v>
      </c>
      <c r="D2878" s="1109">
        <v>7.2510000000000003</v>
      </c>
      <c r="E2878" s="1109">
        <v>58.7</v>
      </c>
      <c r="F2878" s="1109">
        <v>0</v>
      </c>
      <c r="G2878" s="1110" t="s">
        <v>10840</v>
      </c>
      <c r="H2878" s="1110" t="s">
        <v>4654</v>
      </c>
      <c r="I2878" s="1110" t="s">
        <v>10832</v>
      </c>
      <c r="J2878" s="1109">
        <v>0</v>
      </c>
      <c r="K2878" s="1109">
        <v>0</v>
      </c>
      <c r="L2878" s="1109">
        <v>0</v>
      </c>
      <c r="M2878" s="1109">
        <v>0</v>
      </c>
      <c r="N2878" s="1109">
        <v>0</v>
      </c>
      <c r="O2878" s="1109">
        <v>0</v>
      </c>
      <c r="P2878" s="1109">
        <v>0</v>
      </c>
      <c r="Q2878" s="1109">
        <v>0</v>
      </c>
    </row>
    <row r="2879" spans="1:17">
      <c r="A2879" s="1109">
        <v>18420</v>
      </c>
      <c r="B2879" s="1110" t="s">
        <v>0</v>
      </c>
      <c r="C2879" s="1109">
        <v>8.625</v>
      </c>
      <c r="D2879" s="1109">
        <v>7.2510000000000003</v>
      </c>
      <c r="E2879" s="1109">
        <v>58.7</v>
      </c>
      <c r="F2879" s="1109">
        <v>0</v>
      </c>
      <c r="G2879" s="1110" t="s">
        <v>10840</v>
      </c>
      <c r="H2879" s="1110" t="s">
        <v>4654</v>
      </c>
      <c r="I2879" s="1110" t="s">
        <v>10839</v>
      </c>
      <c r="J2879" s="1109">
        <v>0</v>
      </c>
      <c r="K2879" s="1109">
        <v>0</v>
      </c>
      <c r="L2879" s="1109">
        <v>0</v>
      </c>
      <c r="M2879" s="1109">
        <v>0</v>
      </c>
      <c r="N2879" s="1109">
        <v>0</v>
      </c>
      <c r="O2879" s="1109">
        <v>0</v>
      </c>
      <c r="P2879" s="1109">
        <v>0</v>
      </c>
      <c r="Q2879" s="1109">
        <v>0</v>
      </c>
    </row>
    <row r="2880" spans="1:17">
      <c r="A2880" s="1109">
        <v>18421</v>
      </c>
      <c r="B2880" s="1110" t="s">
        <v>0</v>
      </c>
      <c r="C2880" s="1109">
        <v>8.625</v>
      </c>
      <c r="D2880" s="1109">
        <v>7.2510000000000003</v>
      </c>
      <c r="E2880" s="1109">
        <v>58.7</v>
      </c>
      <c r="F2880" s="1109">
        <v>0</v>
      </c>
      <c r="G2880" s="1110" t="s">
        <v>10842</v>
      </c>
      <c r="H2880" s="1110" t="s">
        <v>4654</v>
      </c>
      <c r="I2880" s="1110" t="s">
        <v>10841</v>
      </c>
      <c r="J2880" s="1109">
        <v>0</v>
      </c>
      <c r="K2880" s="1109">
        <v>0</v>
      </c>
      <c r="L2880" s="1109">
        <v>0</v>
      </c>
      <c r="M2880" s="1109">
        <v>0</v>
      </c>
      <c r="N2880" s="1109">
        <v>0</v>
      </c>
      <c r="O2880" s="1109">
        <v>0</v>
      </c>
      <c r="P2880" s="1109">
        <v>0</v>
      </c>
      <c r="Q2880" s="1109">
        <v>0</v>
      </c>
    </row>
    <row r="2881" spans="1:17">
      <c r="A2881" s="1109">
        <v>18422</v>
      </c>
      <c r="B2881" s="1110" t="s">
        <v>0</v>
      </c>
      <c r="C2881" s="1109">
        <v>8.625</v>
      </c>
      <c r="D2881" s="1109">
        <v>7.2510000000000003</v>
      </c>
      <c r="E2881" s="1109">
        <v>58.7</v>
      </c>
      <c r="F2881" s="1109">
        <v>0</v>
      </c>
      <c r="G2881" s="1110" t="s">
        <v>10842</v>
      </c>
      <c r="H2881" s="1110" t="s">
        <v>4654</v>
      </c>
      <c r="I2881" s="1110" t="s">
        <v>10832</v>
      </c>
      <c r="J2881" s="1109">
        <v>0</v>
      </c>
      <c r="K2881" s="1109">
        <v>0</v>
      </c>
      <c r="L2881" s="1109">
        <v>0</v>
      </c>
      <c r="M2881" s="1109">
        <v>0</v>
      </c>
      <c r="N2881" s="1109">
        <v>0</v>
      </c>
      <c r="O2881" s="1109">
        <v>0</v>
      </c>
      <c r="P2881" s="1109">
        <v>0</v>
      </c>
      <c r="Q2881" s="1109">
        <v>0</v>
      </c>
    </row>
    <row r="2882" spans="1:17">
      <c r="A2882" s="1109">
        <v>18423</v>
      </c>
      <c r="B2882" s="1110" t="s">
        <v>0</v>
      </c>
      <c r="C2882" s="1109">
        <v>8.625</v>
      </c>
      <c r="D2882" s="1109">
        <v>7.2510000000000003</v>
      </c>
      <c r="E2882" s="1109">
        <v>58.7</v>
      </c>
      <c r="F2882" s="1109">
        <v>0</v>
      </c>
      <c r="G2882" s="1110" t="s">
        <v>10842</v>
      </c>
      <c r="H2882" s="1110" t="s">
        <v>4654</v>
      </c>
      <c r="I2882" s="1110" t="s">
        <v>10839</v>
      </c>
      <c r="J2882" s="1109">
        <v>0</v>
      </c>
      <c r="K2882" s="1109">
        <v>0</v>
      </c>
      <c r="L2882" s="1109">
        <v>0</v>
      </c>
      <c r="M2882" s="1109">
        <v>0</v>
      </c>
      <c r="N2882" s="1109">
        <v>0</v>
      </c>
      <c r="O2882" s="1109">
        <v>0</v>
      </c>
      <c r="P2882" s="1109">
        <v>0</v>
      </c>
      <c r="Q2882" s="1109">
        <v>0</v>
      </c>
    </row>
    <row r="2883" spans="1:17">
      <c r="A2883" s="1109">
        <v>18424</v>
      </c>
      <c r="B2883" s="1110" t="s">
        <v>0</v>
      </c>
      <c r="C2883" s="1109">
        <v>8.625</v>
      </c>
      <c r="D2883" s="1109">
        <v>7.2510000000000003</v>
      </c>
      <c r="E2883" s="1109">
        <v>58.7</v>
      </c>
      <c r="F2883" s="1109">
        <v>0</v>
      </c>
      <c r="G2883" s="1110" t="s">
        <v>10784</v>
      </c>
      <c r="H2883" s="1110" t="s">
        <v>4654</v>
      </c>
      <c r="I2883" s="1110" t="s">
        <v>10841</v>
      </c>
      <c r="J2883" s="1109">
        <v>0</v>
      </c>
      <c r="K2883" s="1109">
        <v>0</v>
      </c>
      <c r="L2883" s="1109">
        <v>0</v>
      </c>
      <c r="M2883" s="1109">
        <v>0</v>
      </c>
      <c r="N2883" s="1109">
        <v>0</v>
      </c>
      <c r="O2883" s="1109">
        <v>0</v>
      </c>
      <c r="P2883" s="1109">
        <v>0</v>
      </c>
      <c r="Q2883" s="1109">
        <v>0</v>
      </c>
    </row>
    <row r="2884" spans="1:17">
      <c r="A2884" s="1109">
        <v>18425</v>
      </c>
      <c r="B2884" s="1110" t="s">
        <v>0</v>
      </c>
      <c r="C2884" s="1109">
        <v>8.625</v>
      </c>
      <c r="D2884" s="1109">
        <v>7.2510000000000003</v>
      </c>
      <c r="E2884" s="1109">
        <v>58.7</v>
      </c>
      <c r="F2884" s="1109">
        <v>0</v>
      </c>
      <c r="G2884" s="1110" t="s">
        <v>10784</v>
      </c>
      <c r="H2884" s="1110" t="s">
        <v>4654</v>
      </c>
      <c r="I2884" s="1110" t="s">
        <v>10832</v>
      </c>
      <c r="J2884" s="1109">
        <v>0</v>
      </c>
      <c r="K2884" s="1109">
        <v>0</v>
      </c>
      <c r="L2884" s="1109">
        <v>0</v>
      </c>
      <c r="M2884" s="1109">
        <v>0</v>
      </c>
      <c r="N2884" s="1109">
        <v>0</v>
      </c>
      <c r="O2884" s="1109">
        <v>0</v>
      </c>
      <c r="P2884" s="1109">
        <v>0</v>
      </c>
      <c r="Q2884" s="1109">
        <v>0</v>
      </c>
    </row>
    <row r="2885" spans="1:17">
      <c r="A2885" s="1109">
        <v>18426</v>
      </c>
      <c r="B2885" s="1110" t="s">
        <v>0</v>
      </c>
      <c r="C2885" s="1109">
        <v>8.625</v>
      </c>
      <c r="D2885" s="1109">
        <v>7.2510000000000003</v>
      </c>
      <c r="E2885" s="1109">
        <v>58.7</v>
      </c>
      <c r="F2885" s="1109">
        <v>0</v>
      </c>
      <c r="G2885" s="1110" t="s">
        <v>10784</v>
      </c>
      <c r="H2885" s="1110" t="s">
        <v>4654</v>
      </c>
      <c r="I2885" s="1110" t="s">
        <v>10839</v>
      </c>
      <c r="J2885" s="1109">
        <v>0</v>
      </c>
      <c r="K2885" s="1109">
        <v>0</v>
      </c>
      <c r="L2885" s="1109">
        <v>0</v>
      </c>
      <c r="M2885" s="1109">
        <v>0</v>
      </c>
      <c r="N2885" s="1109">
        <v>0</v>
      </c>
      <c r="O2885" s="1109">
        <v>0</v>
      </c>
      <c r="P2885" s="1109">
        <v>0</v>
      </c>
      <c r="Q2885" s="1109">
        <v>0</v>
      </c>
    </row>
    <row r="2886" spans="1:17">
      <c r="A2886" s="1109">
        <v>18427</v>
      </c>
      <c r="B2886" s="1110" t="s">
        <v>0</v>
      </c>
      <c r="C2886" s="1109">
        <v>8.625</v>
      </c>
      <c r="D2886" s="1109">
        <v>7.2510000000000003</v>
      </c>
      <c r="E2886" s="1109">
        <v>58.7</v>
      </c>
      <c r="F2886" s="1109">
        <v>0</v>
      </c>
      <c r="G2886" s="1110" t="s">
        <v>10741</v>
      </c>
      <c r="H2886" s="1110" t="s">
        <v>4654</v>
      </c>
      <c r="I2886" s="1110" t="s">
        <v>10841</v>
      </c>
      <c r="J2886" s="1109">
        <v>0</v>
      </c>
      <c r="K2886" s="1109">
        <v>0</v>
      </c>
      <c r="L2886" s="1109">
        <v>0</v>
      </c>
      <c r="M2886" s="1109">
        <v>0</v>
      </c>
      <c r="N2886" s="1109">
        <v>0</v>
      </c>
      <c r="O2886" s="1109">
        <v>0</v>
      </c>
      <c r="P2886" s="1109">
        <v>0</v>
      </c>
      <c r="Q2886" s="1109">
        <v>0</v>
      </c>
    </row>
    <row r="2887" spans="1:17">
      <c r="A2887" s="1109">
        <v>18428</v>
      </c>
      <c r="B2887" s="1110" t="s">
        <v>0</v>
      </c>
      <c r="C2887" s="1109">
        <v>8.625</v>
      </c>
      <c r="D2887" s="1109">
        <v>7.2510000000000003</v>
      </c>
      <c r="E2887" s="1109">
        <v>58.7</v>
      </c>
      <c r="F2887" s="1109">
        <v>0</v>
      </c>
      <c r="G2887" s="1110" t="s">
        <v>10741</v>
      </c>
      <c r="H2887" s="1110" t="s">
        <v>4654</v>
      </c>
      <c r="I2887" s="1110" t="s">
        <v>10832</v>
      </c>
      <c r="J2887" s="1109">
        <v>0</v>
      </c>
      <c r="K2887" s="1109">
        <v>0</v>
      </c>
      <c r="L2887" s="1109">
        <v>0</v>
      </c>
      <c r="M2887" s="1109">
        <v>0</v>
      </c>
      <c r="N2887" s="1109">
        <v>0</v>
      </c>
      <c r="O2887" s="1109">
        <v>0</v>
      </c>
      <c r="P2887" s="1109">
        <v>0</v>
      </c>
      <c r="Q2887" s="1109">
        <v>0</v>
      </c>
    </row>
    <row r="2888" spans="1:17">
      <c r="A2888" s="1109">
        <v>18429</v>
      </c>
      <c r="B2888" s="1110" t="s">
        <v>0</v>
      </c>
      <c r="C2888" s="1109">
        <v>8.625</v>
      </c>
      <c r="D2888" s="1109">
        <v>7.2510000000000003</v>
      </c>
      <c r="E2888" s="1109">
        <v>58.7</v>
      </c>
      <c r="F2888" s="1109">
        <v>0</v>
      </c>
      <c r="G2888" s="1110" t="s">
        <v>10741</v>
      </c>
      <c r="H2888" s="1110" t="s">
        <v>4654</v>
      </c>
      <c r="I2888" s="1110" t="s">
        <v>10839</v>
      </c>
      <c r="J2888" s="1109">
        <v>0</v>
      </c>
      <c r="K2888" s="1109">
        <v>0</v>
      </c>
      <c r="L2888" s="1109">
        <v>0</v>
      </c>
      <c r="M2888" s="1109">
        <v>0</v>
      </c>
      <c r="N2888" s="1109">
        <v>0</v>
      </c>
      <c r="O2888" s="1109">
        <v>0</v>
      </c>
      <c r="P2888" s="1109">
        <v>0</v>
      </c>
      <c r="Q2888" s="1109">
        <v>0</v>
      </c>
    </row>
    <row r="2889" spans="1:17">
      <c r="A2889" s="1109">
        <v>18430</v>
      </c>
      <c r="B2889" s="1110" t="s">
        <v>0</v>
      </c>
      <c r="C2889" s="1109">
        <v>8.625</v>
      </c>
      <c r="D2889" s="1109">
        <v>7.2510000000000003</v>
      </c>
      <c r="E2889" s="1109">
        <v>58.7</v>
      </c>
      <c r="F2889" s="1109">
        <v>0</v>
      </c>
      <c r="G2889" s="1110" t="s">
        <v>10833</v>
      </c>
      <c r="H2889" s="1110" t="s">
        <v>4654</v>
      </c>
      <c r="I2889" s="1110" t="s">
        <v>10841</v>
      </c>
      <c r="J2889" s="1109">
        <v>0</v>
      </c>
      <c r="K2889" s="1109">
        <v>0</v>
      </c>
      <c r="L2889" s="1109">
        <v>0</v>
      </c>
      <c r="M2889" s="1109">
        <v>0</v>
      </c>
      <c r="N2889" s="1109">
        <v>0</v>
      </c>
      <c r="O2889" s="1109">
        <v>0</v>
      </c>
      <c r="P2889" s="1109">
        <v>0</v>
      </c>
      <c r="Q2889" s="1109">
        <v>0</v>
      </c>
    </row>
    <row r="2890" spans="1:17">
      <c r="A2890" s="1109">
        <v>18431</v>
      </c>
      <c r="B2890" s="1110" t="s">
        <v>0</v>
      </c>
      <c r="C2890" s="1109">
        <v>8.625</v>
      </c>
      <c r="D2890" s="1109">
        <v>7.2510000000000003</v>
      </c>
      <c r="E2890" s="1109">
        <v>58.7</v>
      </c>
      <c r="F2890" s="1109">
        <v>0</v>
      </c>
      <c r="G2890" s="1110" t="s">
        <v>10833</v>
      </c>
      <c r="H2890" s="1110" t="s">
        <v>4654</v>
      </c>
      <c r="I2890" s="1110" t="s">
        <v>10832</v>
      </c>
      <c r="J2890" s="1109">
        <v>0</v>
      </c>
      <c r="K2890" s="1109">
        <v>0</v>
      </c>
      <c r="L2890" s="1109">
        <v>0</v>
      </c>
      <c r="M2890" s="1109">
        <v>0</v>
      </c>
      <c r="N2890" s="1109">
        <v>0</v>
      </c>
      <c r="O2890" s="1109">
        <v>0</v>
      </c>
      <c r="P2890" s="1109">
        <v>0</v>
      </c>
      <c r="Q2890" s="1109">
        <v>0</v>
      </c>
    </row>
    <row r="2891" spans="1:17">
      <c r="A2891" s="1109">
        <v>18432</v>
      </c>
      <c r="B2891" s="1110" t="s">
        <v>0</v>
      </c>
      <c r="C2891" s="1109">
        <v>8.625</v>
      </c>
      <c r="D2891" s="1109">
        <v>7.2510000000000003</v>
      </c>
      <c r="E2891" s="1109">
        <v>58.7</v>
      </c>
      <c r="F2891" s="1109">
        <v>0</v>
      </c>
      <c r="G2891" s="1110" t="s">
        <v>10833</v>
      </c>
      <c r="H2891" s="1110" t="s">
        <v>4654</v>
      </c>
      <c r="I2891" s="1110" t="s">
        <v>10839</v>
      </c>
      <c r="J2891" s="1109">
        <v>0</v>
      </c>
      <c r="K2891" s="1109">
        <v>0</v>
      </c>
      <c r="L2891" s="1109">
        <v>0</v>
      </c>
      <c r="M2891" s="1109">
        <v>0</v>
      </c>
      <c r="N2891" s="1109">
        <v>0</v>
      </c>
      <c r="O2891" s="1109">
        <v>0</v>
      </c>
      <c r="P2891" s="1109">
        <v>0</v>
      </c>
      <c r="Q2891" s="1109">
        <v>0</v>
      </c>
    </row>
    <row r="2892" spans="1:17">
      <c r="A2892" s="1109">
        <v>18433</v>
      </c>
      <c r="B2892" s="1110" t="s">
        <v>0</v>
      </c>
      <c r="C2892" s="1109">
        <v>8.625</v>
      </c>
      <c r="D2892" s="1109">
        <v>7.2510000000000003</v>
      </c>
      <c r="E2892" s="1109">
        <v>58.7</v>
      </c>
      <c r="F2892" s="1109">
        <v>0</v>
      </c>
      <c r="G2892" s="1110" t="s">
        <v>10753</v>
      </c>
      <c r="H2892" s="1110" t="s">
        <v>4654</v>
      </c>
      <c r="I2892" s="1110" t="s">
        <v>10841</v>
      </c>
      <c r="J2892" s="1109">
        <v>0</v>
      </c>
      <c r="K2892" s="1109">
        <v>0</v>
      </c>
      <c r="L2892" s="1109">
        <v>0</v>
      </c>
      <c r="M2892" s="1109">
        <v>0</v>
      </c>
      <c r="N2892" s="1109">
        <v>0</v>
      </c>
      <c r="O2892" s="1109">
        <v>0</v>
      </c>
      <c r="P2892" s="1109">
        <v>0</v>
      </c>
      <c r="Q2892" s="1109">
        <v>0</v>
      </c>
    </row>
    <row r="2893" spans="1:17">
      <c r="A2893" s="1109">
        <v>18434</v>
      </c>
      <c r="B2893" s="1110" t="s">
        <v>0</v>
      </c>
      <c r="C2893" s="1109">
        <v>8.625</v>
      </c>
      <c r="D2893" s="1109">
        <v>7.2510000000000003</v>
      </c>
      <c r="E2893" s="1109">
        <v>58.7</v>
      </c>
      <c r="F2893" s="1109">
        <v>0</v>
      </c>
      <c r="G2893" s="1110" t="s">
        <v>10753</v>
      </c>
      <c r="H2893" s="1110" t="s">
        <v>4654</v>
      </c>
      <c r="I2893" s="1110" t="s">
        <v>10832</v>
      </c>
      <c r="J2893" s="1109">
        <v>0</v>
      </c>
      <c r="K2893" s="1109">
        <v>0</v>
      </c>
      <c r="L2893" s="1109">
        <v>0</v>
      </c>
      <c r="M2893" s="1109">
        <v>0</v>
      </c>
      <c r="N2893" s="1109">
        <v>0</v>
      </c>
      <c r="O2893" s="1109">
        <v>0</v>
      </c>
      <c r="P2893" s="1109">
        <v>0</v>
      </c>
      <c r="Q2893" s="1109">
        <v>0</v>
      </c>
    </row>
    <row r="2894" spans="1:17">
      <c r="A2894" s="1109">
        <v>18435</v>
      </c>
      <c r="B2894" s="1110" t="s">
        <v>0</v>
      </c>
      <c r="C2894" s="1109">
        <v>8.625</v>
      </c>
      <c r="D2894" s="1109">
        <v>7.2510000000000003</v>
      </c>
      <c r="E2894" s="1109">
        <v>58.7</v>
      </c>
      <c r="F2894" s="1109">
        <v>0</v>
      </c>
      <c r="G2894" s="1110" t="s">
        <v>10753</v>
      </c>
      <c r="H2894" s="1110" t="s">
        <v>4654</v>
      </c>
      <c r="I2894" s="1110" t="s">
        <v>10839</v>
      </c>
      <c r="J2894" s="1109">
        <v>0</v>
      </c>
      <c r="K2894" s="1109">
        <v>0</v>
      </c>
      <c r="L2894" s="1109">
        <v>0</v>
      </c>
      <c r="M2894" s="1109">
        <v>0</v>
      </c>
      <c r="N2894" s="1109">
        <v>0</v>
      </c>
      <c r="O2894" s="1109">
        <v>0</v>
      </c>
      <c r="P2894" s="1109">
        <v>0</v>
      </c>
      <c r="Q2894" s="1109">
        <v>0</v>
      </c>
    </row>
    <row r="2895" spans="1:17">
      <c r="A2895" s="1109">
        <v>18436</v>
      </c>
      <c r="B2895" s="1110" t="s">
        <v>0</v>
      </c>
      <c r="C2895" s="1109">
        <v>8.625</v>
      </c>
      <c r="D2895" s="1109">
        <v>7.2510000000000003</v>
      </c>
      <c r="E2895" s="1109">
        <v>58.7</v>
      </c>
      <c r="F2895" s="1109">
        <v>0</v>
      </c>
      <c r="G2895" s="1110" t="s">
        <v>10739</v>
      </c>
      <c r="H2895" s="1110" t="s">
        <v>4654</v>
      </c>
      <c r="I2895" s="1110" t="s">
        <v>10841</v>
      </c>
      <c r="J2895" s="1109">
        <v>0</v>
      </c>
      <c r="K2895" s="1109">
        <v>0</v>
      </c>
      <c r="L2895" s="1109">
        <v>0</v>
      </c>
      <c r="M2895" s="1109">
        <v>0</v>
      </c>
      <c r="N2895" s="1109">
        <v>0</v>
      </c>
      <c r="O2895" s="1109">
        <v>0</v>
      </c>
      <c r="P2895" s="1109">
        <v>0</v>
      </c>
      <c r="Q2895" s="1109">
        <v>0</v>
      </c>
    </row>
    <row r="2896" spans="1:17">
      <c r="A2896" s="1109">
        <v>18437</v>
      </c>
      <c r="B2896" s="1110" t="s">
        <v>0</v>
      </c>
      <c r="C2896" s="1109">
        <v>8.625</v>
      </c>
      <c r="D2896" s="1109">
        <v>7.2510000000000003</v>
      </c>
      <c r="E2896" s="1109">
        <v>58.7</v>
      </c>
      <c r="F2896" s="1109">
        <v>0</v>
      </c>
      <c r="G2896" s="1110" t="s">
        <v>10739</v>
      </c>
      <c r="H2896" s="1110" t="s">
        <v>4654</v>
      </c>
      <c r="I2896" s="1110" t="s">
        <v>10832</v>
      </c>
      <c r="J2896" s="1109">
        <v>0</v>
      </c>
      <c r="K2896" s="1109">
        <v>0</v>
      </c>
      <c r="L2896" s="1109">
        <v>0</v>
      </c>
      <c r="M2896" s="1109">
        <v>0</v>
      </c>
      <c r="N2896" s="1109">
        <v>0</v>
      </c>
      <c r="O2896" s="1109">
        <v>0</v>
      </c>
      <c r="P2896" s="1109">
        <v>0</v>
      </c>
      <c r="Q2896" s="1109">
        <v>0</v>
      </c>
    </row>
    <row r="2897" spans="1:17">
      <c r="A2897" s="1109">
        <v>18438</v>
      </c>
      <c r="B2897" s="1110" t="s">
        <v>0</v>
      </c>
      <c r="C2897" s="1109">
        <v>8.625</v>
      </c>
      <c r="D2897" s="1109">
        <v>7.2510000000000003</v>
      </c>
      <c r="E2897" s="1109">
        <v>58.7</v>
      </c>
      <c r="F2897" s="1109">
        <v>0</v>
      </c>
      <c r="G2897" s="1110" t="s">
        <v>10739</v>
      </c>
      <c r="H2897" s="1110" t="s">
        <v>4654</v>
      </c>
      <c r="I2897" s="1110" t="s">
        <v>10839</v>
      </c>
      <c r="J2897" s="1109">
        <v>0</v>
      </c>
      <c r="K2897" s="1109">
        <v>0</v>
      </c>
      <c r="L2897" s="1109">
        <v>0</v>
      </c>
      <c r="M2897" s="1109">
        <v>0</v>
      </c>
      <c r="N2897" s="1109">
        <v>0</v>
      </c>
      <c r="O2897" s="1109">
        <v>0</v>
      </c>
      <c r="P2897" s="1109">
        <v>0</v>
      </c>
      <c r="Q2897" s="1109">
        <v>0</v>
      </c>
    </row>
    <row r="2898" spans="1:17">
      <c r="A2898" s="1109">
        <v>18439</v>
      </c>
      <c r="B2898" s="1110" t="s">
        <v>0</v>
      </c>
      <c r="C2898" s="1109">
        <v>8.625</v>
      </c>
      <c r="D2898" s="1109">
        <v>7.375</v>
      </c>
      <c r="E2898" s="1109">
        <v>54</v>
      </c>
      <c r="F2898" s="1109">
        <v>0</v>
      </c>
      <c r="G2898" s="1110" t="s">
        <v>10840</v>
      </c>
      <c r="H2898" s="1110" t="s">
        <v>4654</v>
      </c>
      <c r="I2898" s="1110" t="s">
        <v>10841</v>
      </c>
      <c r="J2898" s="1109">
        <v>0</v>
      </c>
      <c r="K2898" s="1109">
        <v>0</v>
      </c>
      <c r="L2898" s="1109">
        <v>0</v>
      </c>
      <c r="M2898" s="1109">
        <v>0</v>
      </c>
      <c r="N2898" s="1109">
        <v>0</v>
      </c>
      <c r="O2898" s="1109">
        <v>0</v>
      </c>
      <c r="P2898" s="1109">
        <v>0</v>
      </c>
      <c r="Q2898" s="1109">
        <v>0</v>
      </c>
    </row>
    <row r="2899" spans="1:17">
      <c r="A2899" s="1109">
        <v>18440</v>
      </c>
      <c r="B2899" s="1110" t="s">
        <v>0</v>
      </c>
      <c r="C2899" s="1109">
        <v>8.625</v>
      </c>
      <c r="D2899" s="1109">
        <v>7.375</v>
      </c>
      <c r="E2899" s="1109">
        <v>54</v>
      </c>
      <c r="F2899" s="1109">
        <v>0</v>
      </c>
      <c r="G2899" s="1110" t="s">
        <v>10840</v>
      </c>
      <c r="H2899" s="1110" t="s">
        <v>4654</v>
      </c>
      <c r="I2899" s="1110" t="s">
        <v>10832</v>
      </c>
      <c r="J2899" s="1109">
        <v>0</v>
      </c>
      <c r="K2899" s="1109">
        <v>0</v>
      </c>
      <c r="L2899" s="1109">
        <v>0</v>
      </c>
      <c r="M2899" s="1109">
        <v>0</v>
      </c>
      <c r="N2899" s="1109">
        <v>0</v>
      </c>
      <c r="O2899" s="1109">
        <v>0</v>
      </c>
      <c r="P2899" s="1109">
        <v>0</v>
      </c>
      <c r="Q2899" s="1109">
        <v>0</v>
      </c>
    </row>
    <row r="2900" spans="1:17">
      <c r="A2900" s="1109">
        <v>18441</v>
      </c>
      <c r="B2900" s="1110" t="s">
        <v>0</v>
      </c>
      <c r="C2900" s="1109">
        <v>8.625</v>
      </c>
      <c r="D2900" s="1109">
        <v>7.375</v>
      </c>
      <c r="E2900" s="1109">
        <v>54</v>
      </c>
      <c r="F2900" s="1109">
        <v>0</v>
      </c>
      <c r="G2900" s="1110" t="s">
        <v>10840</v>
      </c>
      <c r="H2900" s="1110" t="s">
        <v>4654</v>
      </c>
      <c r="I2900" s="1110" t="s">
        <v>10839</v>
      </c>
      <c r="J2900" s="1109">
        <v>0</v>
      </c>
      <c r="K2900" s="1109">
        <v>0</v>
      </c>
      <c r="L2900" s="1109">
        <v>0</v>
      </c>
      <c r="M2900" s="1109">
        <v>0</v>
      </c>
      <c r="N2900" s="1109">
        <v>0</v>
      </c>
      <c r="O2900" s="1109">
        <v>0</v>
      </c>
      <c r="P2900" s="1109">
        <v>0</v>
      </c>
      <c r="Q2900" s="1109">
        <v>0</v>
      </c>
    </row>
    <row r="2901" spans="1:17">
      <c r="A2901" s="1109">
        <v>18442</v>
      </c>
      <c r="B2901" s="1110" t="s">
        <v>0</v>
      </c>
      <c r="C2901" s="1109">
        <v>8.625</v>
      </c>
      <c r="D2901" s="1109">
        <v>7.375</v>
      </c>
      <c r="E2901" s="1109">
        <v>54</v>
      </c>
      <c r="F2901" s="1109">
        <v>0</v>
      </c>
      <c r="G2901" s="1110" t="s">
        <v>10842</v>
      </c>
      <c r="H2901" s="1110" t="s">
        <v>4654</v>
      </c>
      <c r="I2901" s="1110" t="s">
        <v>10841</v>
      </c>
      <c r="J2901" s="1109">
        <v>0</v>
      </c>
      <c r="K2901" s="1109">
        <v>0</v>
      </c>
      <c r="L2901" s="1109">
        <v>0</v>
      </c>
      <c r="M2901" s="1109">
        <v>0</v>
      </c>
      <c r="N2901" s="1109">
        <v>0</v>
      </c>
      <c r="O2901" s="1109">
        <v>0</v>
      </c>
      <c r="P2901" s="1109">
        <v>0</v>
      </c>
      <c r="Q2901" s="1109">
        <v>0</v>
      </c>
    </row>
    <row r="2902" spans="1:17">
      <c r="A2902" s="1109">
        <v>18443</v>
      </c>
      <c r="B2902" s="1110" t="s">
        <v>0</v>
      </c>
      <c r="C2902" s="1109">
        <v>8.625</v>
      </c>
      <c r="D2902" s="1109">
        <v>7.375</v>
      </c>
      <c r="E2902" s="1109">
        <v>54</v>
      </c>
      <c r="F2902" s="1109">
        <v>0</v>
      </c>
      <c r="G2902" s="1110" t="s">
        <v>10842</v>
      </c>
      <c r="H2902" s="1110" t="s">
        <v>4654</v>
      </c>
      <c r="I2902" s="1110" t="s">
        <v>10832</v>
      </c>
      <c r="J2902" s="1109">
        <v>0</v>
      </c>
      <c r="K2902" s="1109">
        <v>0</v>
      </c>
      <c r="L2902" s="1109">
        <v>0</v>
      </c>
      <c r="M2902" s="1109">
        <v>0</v>
      </c>
      <c r="N2902" s="1109">
        <v>0</v>
      </c>
      <c r="O2902" s="1109">
        <v>0</v>
      </c>
      <c r="P2902" s="1109">
        <v>0</v>
      </c>
      <c r="Q2902" s="1109">
        <v>0</v>
      </c>
    </row>
    <row r="2903" spans="1:17">
      <c r="A2903" s="1109">
        <v>18444</v>
      </c>
      <c r="B2903" s="1110" t="s">
        <v>0</v>
      </c>
      <c r="C2903" s="1109">
        <v>8.625</v>
      </c>
      <c r="D2903" s="1109">
        <v>7.375</v>
      </c>
      <c r="E2903" s="1109">
        <v>54</v>
      </c>
      <c r="F2903" s="1109">
        <v>0</v>
      </c>
      <c r="G2903" s="1110" t="s">
        <v>10842</v>
      </c>
      <c r="H2903" s="1110" t="s">
        <v>4654</v>
      </c>
      <c r="I2903" s="1110" t="s">
        <v>10839</v>
      </c>
      <c r="J2903" s="1109">
        <v>0</v>
      </c>
      <c r="K2903" s="1109">
        <v>0</v>
      </c>
      <c r="L2903" s="1109">
        <v>0</v>
      </c>
      <c r="M2903" s="1109">
        <v>0</v>
      </c>
      <c r="N2903" s="1109">
        <v>0</v>
      </c>
      <c r="O2903" s="1109">
        <v>0</v>
      </c>
      <c r="P2903" s="1109">
        <v>0</v>
      </c>
      <c r="Q2903" s="1109">
        <v>0</v>
      </c>
    </row>
    <row r="2904" spans="1:17">
      <c r="A2904" s="1109">
        <v>18445</v>
      </c>
      <c r="B2904" s="1110" t="s">
        <v>0</v>
      </c>
      <c r="C2904" s="1109">
        <v>8.625</v>
      </c>
      <c r="D2904" s="1109">
        <v>7.375</v>
      </c>
      <c r="E2904" s="1109">
        <v>54</v>
      </c>
      <c r="F2904" s="1109">
        <v>0</v>
      </c>
      <c r="G2904" s="1110" t="s">
        <v>10784</v>
      </c>
      <c r="H2904" s="1110" t="s">
        <v>4654</v>
      </c>
      <c r="I2904" s="1110" t="s">
        <v>10841</v>
      </c>
      <c r="J2904" s="1109">
        <v>0</v>
      </c>
      <c r="K2904" s="1109">
        <v>0</v>
      </c>
      <c r="L2904" s="1109">
        <v>0</v>
      </c>
      <c r="M2904" s="1109">
        <v>0</v>
      </c>
      <c r="N2904" s="1109">
        <v>0</v>
      </c>
      <c r="O2904" s="1109">
        <v>0</v>
      </c>
      <c r="P2904" s="1109">
        <v>0</v>
      </c>
      <c r="Q2904" s="1109">
        <v>0</v>
      </c>
    </row>
    <row r="2905" spans="1:17">
      <c r="A2905" s="1109">
        <v>18446</v>
      </c>
      <c r="B2905" s="1110" t="s">
        <v>0</v>
      </c>
      <c r="C2905" s="1109">
        <v>8.625</v>
      </c>
      <c r="D2905" s="1109">
        <v>7.375</v>
      </c>
      <c r="E2905" s="1109">
        <v>54</v>
      </c>
      <c r="F2905" s="1109">
        <v>0</v>
      </c>
      <c r="G2905" s="1110" t="s">
        <v>10784</v>
      </c>
      <c r="H2905" s="1110" t="s">
        <v>4654</v>
      </c>
      <c r="I2905" s="1110" t="s">
        <v>10832</v>
      </c>
      <c r="J2905" s="1109">
        <v>0</v>
      </c>
      <c r="K2905" s="1109">
        <v>0</v>
      </c>
      <c r="L2905" s="1109">
        <v>0</v>
      </c>
      <c r="M2905" s="1109">
        <v>0</v>
      </c>
      <c r="N2905" s="1109">
        <v>0</v>
      </c>
      <c r="O2905" s="1109">
        <v>0</v>
      </c>
      <c r="P2905" s="1109">
        <v>0</v>
      </c>
      <c r="Q2905" s="1109">
        <v>0</v>
      </c>
    </row>
    <row r="2906" spans="1:17">
      <c r="A2906" s="1109">
        <v>18447</v>
      </c>
      <c r="B2906" s="1110" t="s">
        <v>0</v>
      </c>
      <c r="C2906" s="1109">
        <v>8.625</v>
      </c>
      <c r="D2906" s="1109">
        <v>7.375</v>
      </c>
      <c r="E2906" s="1109">
        <v>54</v>
      </c>
      <c r="F2906" s="1109">
        <v>0</v>
      </c>
      <c r="G2906" s="1110" t="s">
        <v>10784</v>
      </c>
      <c r="H2906" s="1110" t="s">
        <v>4654</v>
      </c>
      <c r="I2906" s="1110" t="s">
        <v>10839</v>
      </c>
      <c r="J2906" s="1109">
        <v>0</v>
      </c>
      <c r="K2906" s="1109">
        <v>0</v>
      </c>
      <c r="L2906" s="1109">
        <v>0</v>
      </c>
      <c r="M2906" s="1109">
        <v>0</v>
      </c>
      <c r="N2906" s="1109">
        <v>0</v>
      </c>
      <c r="O2906" s="1109">
        <v>0</v>
      </c>
      <c r="P2906" s="1109">
        <v>0</v>
      </c>
      <c r="Q2906" s="1109">
        <v>0</v>
      </c>
    </row>
    <row r="2907" spans="1:17">
      <c r="A2907" s="1109">
        <v>18448</v>
      </c>
      <c r="B2907" s="1110" t="s">
        <v>0</v>
      </c>
      <c r="C2907" s="1109">
        <v>8.625</v>
      </c>
      <c r="D2907" s="1109">
        <v>7.375</v>
      </c>
      <c r="E2907" s="1109">
        <v>54</v>
      </c>
      <c r="F2907" s="1109">
        <v>0</v>
      </c>
      <c r="G2907" s="1110" t="s">
        <v>10741</v>
      </c>
      <c r="H2907" s="1110" t="s">
        <v>4654</v>
      </c>
      <c r="I2907" s="1110" t="s">
        <v>10841</v>
      </c>
      <c r="J2907" s="1109">
        <v>0</v>
      </c>
      <c r="K2907" s="1109">
        <v>0</v>
      </c>
      <c r="L2907" s="1109">
        <v>0</v>
      </c>
      <c r="M2907" s="1109">
        <v>0</v>
      </c>
      <c r="N2907" s="1109">
        <v>0</v>
      </c>
      <c r="O2907" s="1109">
        <v>0</v>
      </c>
      <c r="P2907" s="1109">
        <v>0</v>
      </c>
      <c r="Q2907" s="1109">
        <v>0</v>
      </c>
    </row>
    <row r="2908" spans="1:17">
      <c r="A2908" s="1109">
        <v>18449</v>
      </c>
      <c r="B2908" s="1110" t="s">
        <v>0</v>
      </c>
      <c r="C2908" s="1109">
        <v>8.625</v>
      </c>
      <c r="D2908" s="1109">
        <v>7.375</v>
      </c>
      <c r="E2908" s="1109">
        <v>54</v>
      </c>
      <c r="F2908" s="1109">
        <v>0</v>
      </c>
      <c r="G2908" s="1110" t="s">
        <v>10741</v>
      </c>
      <c r="H2908" s="1110" t="s">
        <v>4654</v>
      </c>
      <c r="I2908" s="1110" t="s">
        <v>10832</v>
      </c>
      <c r="J2908" s="1109">
        <v>0</v>
      </c>
      <c r="K2908" s="1109">
        <v>0</v>
      </c>
      <c r="L2908" s="1109">
        <v>0</v>
      </c>
      <c r="M2908" s="1109">
        <v>0</v>
      </c>
      <c r="N2908" s="1109">
        <v>0</v>
      </c>
      <c r="O2908" s="1109">
        <v>0</v>
      </c>
      <c r="P2908" s="1109">
        <v>0</v>
      </c>
      <c r="Q2908" s="1109">
        <v>0</v>
      </c>
    </row>
    <row r="2909" spans="1:17">
      <c r="A2909" s="1109">
        <v>18450</v>
      </c>
      <c r="B2909" s="1110" t="s">
        <v>0</v>
      </c>
      <c r="C2909" s="1109">
        <v>8.625</v>
      </c>
      <c r="D2909" s="1109">
        <v>7.375</v>
      </c>
      <c r="E2909" s="1109">
        <v>54</v>
      </c>
      <c r="F2909" s="1109">
        <v>0</v>
      </c>
      <c r="G2909" s="1110" t="s">
        <v>10741</v>
      </c>
      <c r="H2909" s="1110" t="s">
        <v>4654</v>
      </c>
      <c r="I2909" s="1110" t="s">
        <v>10839</v>
      </c>
      <c r="J2909" s="1109">
        <v>0</v>
      </c>
      <c r="K2909" s="1109">
        <v>0</v>
      </c>
      <c r="L2909" s="1109">
        <v>0</v>
      </c>
      <c r="M2909" s="1109">
        <v>0</v>
      </c>
      <c r="N2909" s="1109">
        <v>0</v>
      </c>
      <c r="O2909" s="1109">
        <v>0</v>
      </c>
      <c r="P2909" s="1109">
        <v>0</v>
      </c>
      <c r="Q2909" s="1109">
        <v>0</v>
      </c>
    </row>
    <row r="2910" spans="1:17">
      <c r="A2910" s="1109">
        <v>18451</v>
      </c>
      <c r="B2910" s="1110" t="s">
        <v>0</v>
      </c>
      <c r="C2910" s="1109">
        <v>8.625</v>
      </c>
      <c r="D2910" s="1109">
        <v>7.375</v>
      </c>
      <c r="E2910" s="1109">
        <v>54</v>
      </c>
      <c r="F2910" s="1109">
        <v>0</v>
      </c>
      <c r="G2910" s="1110" t="s">
        <v>10833</v>
      </c>
      <c r="H2910" s="1110" t="s">
        <v>4654</v>
      </c>
      <c r="I2910" s="1110" t="s">
        <v>10841</v>
      </c>
      <c r="J2910" s="1109">
        <v>0</v>
      </c>
      <c r="K2910" s="1109">
        <v>0</v>
      </c>
      <c r="L2910" s="1109">
        <v>0</v>
      </c>
      <c r="M2910" s="1109">
        <v>0</v>
      </c>
      <c r="N2910" s="1109">
        <v>0</v>
      </c>
      <c r="O2910" s="1109">
        <v>0</v>
      </c>
      <c r="P2910" s="1109">
        <v>0</v>
      </c>
      <c r="Q2910" s="1109">
        <v>0</v>
      </c>
    </row>
    <row r="2911" spans="1:17">
      <c r="A2911" s="1109">
        <v>18452</v>
      </c>
      <c r="B2911" s="1110" t="s">
        <v>0</v>
      </c>
      <c r="C2911" s="1109">
        <v>8.625</v>
      </c>
      <c r="D2911" s="1109">
        <v>7.375</v>
      </c>
      <c r="E2911" s="1109">
        <v>54</v>
      </c>
      <c r="F2911" s="1109">
        <v>0</v>
      </c>
      <c r="G2911" s="1110" t="s">
        <v>10833</v>
      </c>
      <c r="H2911" s="1110" t="s">
        <v>4654</v>
      </c>
      <c r="I2911" s="1110" t="s">
        <v>10832</v>
      </c>
      <c r="J2911" s="1109">
        <v>0</v>
      </c>
      <c r="K2911" s="1109">
        <v>0</v>
      </c>
      <c r="L2911" s="1109">
        <v>0</v>
      </c>
      <c r="M2911" s="1109">
        <v>0</v>
      </c>
      <c r="N2911" s="1109">
        <v>0</v>
      </c>
      <c r="O2911" s="1109">
        <v>0</v>
      </c>
      <c r="P2911" s="1109">
        <v>0</v>
      </c>
      <c r="Q2911" s="1109">
        <v>0</v>
      </c>
    </row>
    <row r="2912" spans="1:17">
      <c r="A2912" s="1109">
        <v>18453</v>
      </c>
      <c r="B2912" s="1110" t="s">
        <v>0</v>
      </c>
      <c r="C2912" s="1109">
        <v>8.625</v>
      </c>
      <c r="D2912" s="1109">
        <v>7.375</v>
      </c>
      <c r="E2912" s="1109">
        <v>54</v>
      </c>
      <c r="F2912" s="1109">
        <v>0</v>
      </c>
      <c r="G2912" s="1110" t="s">
        <v>10833</v>
      </c>
      <c r="H2912" s="1110" t="s">
        <v>4654</v>
      </c>
      <c r="I2912" s="1110" t="s">
        <v>10839</v>
      </c>
      <c r="J2912" s="1109">
        <v>0</v>
      </c>
      <c r="K2912" s="1109">
        <v>0</v>
      </c>
      <c r="L2912" s="1109">
        <v>0</v>
      </c>
      <c r="M2912" s="1109">
        <v>0</v>
      </c>
      <c r="N2912" s="1109">
        <v>0</v>
      </c>
      <c r="O2912" s="1109">
        <v>0</v>
      </c>
      <c r="P2912" s="1109">
        <v>0</v>
      </c>
      <c r="Q2912" s="1109">
        <v>0</v>
      </c>
    </row>
    <row r="2913" spans="1:17">
      <c r="A2913" s="1109">
        <v>18454</v>
      </c>
      <c r="B2913" s="1110" t="s">
        <v>0</v>
      </c>
      <c r="C2913" s="1109">
        <v>8.625</v>
      </c>
      <c r="D2913" s="1109">
        <v>7.375</v>
      </c>
      <c r="E2913" s="1109">
        <v>54</v>
      </c>
      <c r="F2913" s="1109">
        <v>0</v>
      </c>
      <c r="G2913" s="1110" t="s">
        <v>10753</v>
      </c>
      <c r="H2913" s="1110" t="s">
        <v>4654</v>
      </c>
      <c r="I2913" s="1110" t="s">
        <v>10841</v>
      </c>
      <c r="J2913" s="1109">
        <v>0</v>
      </c>
      <c r="K2913" s="1109">
        <v>0</v>
      </c>
      <c r="L2913" s="1109">
        <v>0</v>
      </c>
      <c r="M2913" s="1109">
        <v>0</v>
      </c>
      <c r="N2913" s="1109">
        <v>0</v>
      </c>
      <c r="O2913" s="1109">
        <v>0</v>
      </c>
      <c r="P2913" s="1109">
        <v>0</v>
      </c>
      <c r="Q2913" s="1109">
        <v>0</v>
      </c>
    </row>
    <row r="2914" spans="1:17">
      <c r="A2914" s="1109">
        <v>18455</v>
      </c>
      <c r="B2914" s="1110" t="s">
        <v>0</v>
      </c>
      <c r="C2914" s="1109">
        <v>8.625</v>
      </c>
      <c r="D2914" s="1109">
        <v>7.375</v>
      </c>
      <c r="E2914" s="1109">
        <v>54</v>
      </c>
      <c r="F2914" s="1109">
        <v>0</v>
      </c>
      <c r="G2914" s="1110" t="s">
        <v>10753</v>
      </c>
      <c r="H2914" s="1110" t="s">
        <v>4654</v>
      </c>
      <c r="I2914" s="1110" t="s">
        <v>10832</v>
      </c>
      <c r="J2914" s="1109">
        <v>0</v>
      </c>
      <c r="K2914" s="1109">
        <v>0</v>
      </c>
      <c r="L2914" s="1109">
        <v>0</v>
      </c>
      <c r="M2914" s="1109">
        <v>0</v>
      </c>
      <c r="N2914" s="1109">
        <v>0</v>
      </c>
      <c r="O2914" s="1109">
        <v>0</v>
      </c>
      <c r="P2914" s="1109">
        <v>0</v>
      </c>
      <c r="Q2914" s="1109">
        <v>0</v>
      </c>
    </row>
    <row r="2915" spans="1:17">
      <c r="A2915" s="1109">
        <v>18456</v>
      </c>
      <c r="B2915" s="1110" t="s">
        <v>0</v>
      </c>
      <c r="C2915" s="1109">
        <v>8.625</v>
      </c>
      <c r="D2915" s="1109">
        <v>7.375</v>
      </c>
      <c r="E2915" s="1109">
        <v>54</v>
      </c>
      <c r="F2915" s="1109">
        <v>0</v>
      </c>
      <c r="G2915" s="1110" t="s">
        <v>10753</v>
      </c>
      <c r="H2915" s="1110" t="s">
        <v>4654</v>
      </c>
      <c r="I2915" s="1110" t="s">
        <v>10839</v>
      </c>
      <c r="J2915" s="1109">
        <v>0</v>
      </c>
      <c r="K2915" s="1109">
        <v>0</v>
      </c>
      <c r="L2915" s="1109">
        <v>0</v>
      </c>
      <c r="M2915" s="1109">
        <v>0</v>
      </c>
      <c r="N2915" s="1109">
        <v>0</v>
      </c>
      <c r="O2915" s="1109">
        <v>0</v>
      </c>
      <c r="P2915" s="1109">
        <v>0</v>
      </c>
      <c r="Q2915" s="1109">
        <v>0</v>
      </c>
    </row>
    <row r="2916" spans="1:17">
      <c r="A2916" s="1109">
        <v>18457</v>
      </c>
      <c r="B2916" s="1110" t="s">
        <v>0</v>
      </c>
      <c r="C2916" s="1109">
        <v>8.625</v>
      </c>
      <c r="D2916" s="1109">
        <v>7.375</v>
      </c>
      <c r="E2916" s="1109">
        <v>54</v>
      </c>
      <c r="F2916" s="1109">
        <v>0</v>
      </c>
      <c r="G2916" s="1110" t="s">
        <v>10739</v>
      </c>
      <c r="H2916" s="1110" t="s">
        <v>4654</v>
      </c>
      <c r="I2916" s="1110" t="s">
        <v>10841</v>
      </c>
      <c r="J2916" s="1109">
        <v>0</v>
      </c>
      <c r="K2916" s="1109">
        <v>0</v>
      </c>
      <c r="L2916" s="1109">
        <v>0</v>
      </c>
      <c r="M2916" s="1109">
        <v>0</v>
      </c>
      <c r="N2916" s="1109">
        <v>0</v>
      </c>
      <c r="O2916" s="1109">
        <v>0</v>
      </c>
      <c r="P2916" s="1109">
        <v>0</v>
      </c>
      <c r="Q2916" s="1109">
        <v>0</v>
      </c>
    </row>
    <row r="2917" spans="1:17">
      <c r="A2917" s="1109">
        <v>18458</v>
      </c>
      <c r="B2917" s="1110" t="s">
        <v>0</v>
      </c>
      <c r="C2917" s="1109">
        <v>8.625</v>
      </c>
      <c r="D2917" s="1109">
        <v>7.375</v>
      </c>
      <c r="E2917" s="1109">
        <v>54</v>
      </c>
      <c r="F2917" s="1109">
        <v>0</v>
      </c>
      <c r="G2917" s="1110" t="s">
        <v>10739</v>
      </c>
      <c r="H2917" s="1110" t="s">
        <v>4654</v>
      </c>
      <c r="I2917" s="1110" t="s">
        <v>10832</v>
      </c>
      <c r="J2917" s="1109">
        <v>0</v>
      </c>
      <c r="K2917" s="1109">
        <v>0</v>
      </c>
      <c r="L2917" s="1109">
        <v>0</v>
      </c>
      <c r="M2917" s="1109">
        <v>0</v>
      </c>
      <c r="N2917" s="1109">
        <v>0</v>
      </c>
      <c r="O2917" s="1109">
        <v>0</v>
      </c>
      <c r="P2917" s="1109">
        <v>0</v>
      </c>
      <c r="Q2917" s="1109">
        <v>0</v>
      </c>
    </row>
    <row r="2918" spans="1:17">
      <c r="A2918" s="1109">
        <v>18459</v>
      </c>
      <c r="B2918" s="1110" t="s">
        <v>0</v>
      </c>
      <c r="C2918" s="1109">
        <v>8.625</v>
      </c>
      <c r="D2918" s="1109">
        <v>7.375</v>
      </c>
      <c r="E2918" s="1109">
        <v>54</v>
      </c>
      <c r="F2918" s="1109">
        <v>0</v>
      </c>
      <c r="G2918" s="1110" t="s">
        <v>10739</v>
      </c>
      <c r="H2918" s="1110" t="s">
        <v>4654</v>
      </c>
      <c r="I2918" s="1110" t="s">
        <v>10839</v>
      </c>
      <c r="J2918" s="1109">
        <v>0</v>
      </c>
      <c r="K2918" s="1109">
        <v>0</v>
      </c>
      <c r="L2918" s="1109">
        <v>0</v>
      </c>
      <c r="M2918" s="1109">
        <v>0</v>
      </c>
      <c r="N2918" s="1109">
        <v>0</v>
      </c>
      <c r="O2918" s="1109">
        <v>0</v>
      </c>
      <c r="P2918" s="1109">
        <v>0</v>
      </c>
      <c r="Q2918" s="1109">
        <v>0</v>
      </c>
    </row>
    <row r="2919" spans="1:17">
      <c r="A2919" s="1109">
        <v>18460</v>
      </c>
      <c r="B2919" s="1110" t="s">
        <v>0</v>
      </c>
      <c r="C2919" s="1109">
        <v>8.625</v>
      </c>
      <c r="D2919" s="1109">
        <v>7.5110000000000001</v>
      </c>
      <c r="E2919" s="1109">
        <v>49</v>
      </c>
      <c r="F2919" s="1109">
        <v>0</v>
      </c>
      <c r="G2919" s="1110" t="s">
        <v>10840</v>
      </c>
      <c r="H2919" s="1110" t="s">
        <v>4654</v>
      </c>
      <c r="I2919" s="1110" t="s">
        <v>10846</v>
      </c>
      <c r="J2919" s="1109">
        <v>0</v>
      </c>
      <c r="K2919" s="1109">
        <v>0</v>
      </c>
      <c r="L2919" s="1109">
        <v>0</v>
      </c>
      <c r="M2919" s="1109">
        <v>0</v>
      </c>
      <c r="N2919" s="1109">
        <v>0</v>
      </c>
      <c r="O2919" s="1109">
        <v>0</v>
      </c>
      <c r="P2919" s="1109">
        <v>0</v>
      </c>
      <c r="Q2919" s="1109">
        <v>0</v>
      </c>
    </row>
    <row r="2920" spans="1:17">
      <c r="A2920" s="1109">
        <v>18461</v>
      </c>
      <c r="B2920" s="1110" t="s">
        <v>0</v>
      </c>
      <c r="C2920" s="1109">
        <v>8.625</v>
      </c>
      <c r="D2920" s="1109">
        <v>7.5110000000000001</v>
      </c>
      <c r="E2920" s="1109">
        <v>49</v>
      </c>
      <c r="F2920" s="1109">
        <v>0</v>
      </c>
      <c r="G2920" s="1110" t="s">
        <v>10840</v>
      </c>
      <c r="H2920" s="1110" t="s">
        <v>4654</v>
      </c>
      <c r="I2920" s="1110" t="s">
        <v>10847</v>
      </c>
      <c r="J2920" s="1109">
        <v>0</v>
      </c>
      <c r="K2920" s="1109">
        <v>0</v>
      </c>
      <c r="L2920" s="1109">
        <v>0</v>
      </c>
      <c r="M2920" s="1109">
        <v>0</v>
      </c>
      <c r="N2920" s="1109">
        <v>0</v>
      </c>
      <c r="O2920" s="1109">
        <v>0</v>
      </c>
      <c r="P2920" s="1109">
        <v>0</v>
      </c>
      <c r="Q2920" s="1109">
        <v>0</v>
      </c>
    </row>
    <row r="2921" spans="1:17">
      <c r="A2921" s="1109">
        <v>18462</v>
      </c>
      <c r="B2921" s="1110" t="s">
        <v>0</v>
      </c>
      <c r="C2921" s="1109">
        <v>8.625</v>
      </c>
      <c r="D2921" s="1109">
        <v>7.5110000000000001</v>
      </c>
      <c r="E2921" s="1109">
        <v>49</v>
      </c>
      <c r="F2921" s="1109">
        <v>0</v>
      </c>
      <c r="G2921" s="1110" t="s">
        <v>10840</v>
      </c>
      <c r="H2921" s="1110" t="s">
        <v>4654</v>
      </c>
      <c r="I2921" s="1110" t="s">
        <v>10841</v>
      </c>
      <c r="J2921" s="1109">
        <v>0</v>
      </c>
      <c r="K2921" s="1109">
        <v>0</v>
      </c>
      <c r="L2921" s="1109">
        <v>0</v>
      </c>
      <c r="M2921" s="1109">
        <v>0</v>
      </c>
      <c r="N2921" s="1109">
        <v>0</v>
      </c>
      <c r="O2921" s="1109">
        <v>0</v>
      </c>
      <c r="P2921" s="1109">
        <v>0</v>
      </c>
      <c r="Q2921" s="1109">
        <v>0</v>
      </c>
    </row>
    <row r="2922" spans="1:17">
      <c r="A2922" s="1109">
        <v>18463</v>
      </c>
      <c r="B2922" s="1110" t="s">
        <v>0</v>
      </c>
      <c r="C2922" s="1109">
        <v>8.625</v>
      </c>
      <c r="D2922" s="1109">
        <v>7.5110000000000001</v>
      </c>
      <c r="E2922" s="1109">
        <v>49</v>
      </c>
      <c r="F2922" s="1109">
        <v>0</v>
      </c>
      <c r="G2922" s="1110" t="s">
        <v>10840</v>
      </c>
      <c r="H2922" s="1110" t="s">
        <v>4654</v>
      </c>
      <c r="I2922" s="1110" t="s">
        <v>10760</v>
      </c>
      <c r="J2922" s="1109">
        <v>0</v>
      </c>
      <c r="K2922" s="1109">
        <v>0</v>
      </c>
      <c r="L2922" s="1109">
        <v>0</v>
      </c>
      <c r="M2922" s="1109">
        <v>0</v>
      </c>
      <c r="N2922" s="1109">
        <v>0</v>
      </c>
      <c r="O2922" s="1109">
        <v>0</v>
      </c>
      <c r="P2922" s="1109">
        <v>0</v>
      </c>
      <c r="Q2922" s="1109">
        <v>0</v>
      </c>
    </row>
    <row r="2923" spans="1:17">
      <c r="A2923" s="1109">
        <v>18464</v>
      </c>
      <c r="B2923" s="1110" t="s">
        <v>0</v>
      </c>
      <c r="C2923" s="1109">
        <v>8.625</v>
      </c>
      <c r="D2923" s="1109">
        <v>7.5110000000000001</v>
      </c>
      <c r="E2923" s="1109">
        <v>49</v>
      </c>
      <c r="F2923" s="1109">
        <v>0</v>
      </c>
      <c r="G2923" s="1110" t="s">
        <v>10840</v>
      </c>
      <c r="H2923" s="1110" t="s">
        <v>4654</v>
      </c>
      <c r="I2923" s="1110" t="s">
        <v>10835</v>
      </c>
      <c r="J2923" s="1109">
        <v>0</v>
      </c>
      <c r="K2923" s="1109">
        <v>0</v>
      </c>
      <c r="L2923" s="1109">
        <v>0</v>
      </c>
      <c r="M2923" s="1109">
        <v>0</v>
      </c>
      <c r="N2923" s="1109">
        <v>0</v>
      </c>
      <c r="O2923" s="1109">
        <v>0</v>
      </c>
      <c r="P2923" s="1109">
        <v>0</v>
      </c>
      <c r="Q2923" s="1109">
        <v>0</v>
      </c>
    </row>
    <row r="2924" spans="1:17">
      <c r="A2924" s="1109">
        <v>18465</v>
      </c>
      <c r="B2924" s="1110" t="s">
        <v>0</v>
      </c>
      <c r="C2924" s="1109">
        <v>8.625</v>
      </c>
      <c r="D2924" s="1109">
        <v>7.5110000000000001</v>
      </c>
      <c r="E2924" s="1109">
        <v>49</v>
      </c>
      <c r="F2924" s="1109">
        <v>0</v>
      </c>
      <c r="G2924" s="1110" t="s">
        <v>10840</v>
      </c>
      <c r="H2924" s="1110" t="s">
        <v>4654</v>
      </c>
      <c r="I2924" s="1110" t="s">
        <v>10736</v>
      </c>
      <c r="J2924" s="1109">
        <v>0</v>
      </c>
      <c r="K2924" s="1109">
        <v>0</v>
      </c>
      <c r="L2924" s="1109">
        <v>0</v>
      </c>
      <c r="M2924" s="1109">
        <v>0</v>
      </c>
      <c r="N2924" s="1109">
        <v>0</v>
      </c>
      <c r="O2924" s="1109">
        <v>0</v>
      </c>
      <c r="P2924" s="1109">
        <v>0</v>
      </c>
      <c r="Q2924" s="1109">
        <v>0</v>
      </c>
    </row>
    <row r="2925" spans="1:17">
      <c r="A2925" s="1109">
        <v>18466</v>
      </c>
      <c r="B2925" s="1110" t="s">
        <v>0</v>
      </c>
      <c r="C2925" s="1109">
        <v>8.625</v>
      </c>
      <c r="D2925" s="1109">
        <v>7.5110000000000001</v>
      </c>
      <c r="E2925" s="1109">
        <v>49</v>
      </c>
      <c r="F2925" s="1109">
        <v>0</v>
      </c>
      <c r="G2925" s="1110" t="s">
        <v>10840</v>
      </c>
      <c r="H2925" s="1110" t="s">
        <v>4654</v>
      </c>
      <c r="I2925" s="1110" t="s">
        <v>10836</v>
      </c>
      <c r="J2925" s="1109">
        <v>0</v>
      </c>
      <c r="K2925" s="1109">
        <v>0</v>
      </c>
      <c r="L2925" s="1109">
        <v>0</v>
      </c>
      <c r="M2925" s="1109">
        <v>0</v>
      </c>
      <c r="N2925" s="1109">
        <v>0</v>
      </c>
      <c r="O2925" s="1109">
        <v>0</v>
      </c>
      <c r="P2925" s="1109">
        <v>0</v>
      </c>
      <c r="Q2925" s="1109">
        <v>0</v>
      </c>
    </row>
    <row r="2926" spans="1:17">
      <c r="A2926" s="1109">
        <v>18467</v>
      </c>
      <c r="B2926" s="1110" t="s">
        <v>0</v>
      </c>
      <c r="C2926" s="1109">
        <v>8.625</v>
      </c>
      <c r="D2926" s="1109">
        <v>7.5110000000000001</v>
      </c>
      <c r="E2926" s="1109">
        <v>49</v>
      </c>
      <c r="F2926" s="1109">
        <v>0</v>
      </c>
      <c r="G2926" s="1110" t="s">
        <v>10840</v>
      </c>
      <c r="H2926" s="1110" t="s">
        <v>4654</v>
      </c>
      <c r="I2926" s="1110" t="s">
        <v>10832</v>
      </c>
      <c r="J2926" s="1109">
        <v>0</v>
      </c>
      <c r="K2926" s="1109">
        <v>0</v>
      </c>
      <c r="L2926" s="1109">
        <v>0</v>
      </c>
      <c r="M2926" s="1109">
        <v>0</v>
      </c>
      <c r="N2926" s="1109">
        <v>0</v>
      </c>
      <c r="O2926" s="1109">
        <v>0</v>
      </c>
      <c r="P2926" s="1109">
        <v>0</v>
      </c>
      <c r="Q2926" s="1109">
        <v>0</v>
      </c>
    </row>
    <row r="2927" spans="1:17">
      <c r="A2927" s="1109">
        <v>18468</v>
      </c>
      <c r="B2927" s="1110" t="s">
        <v>0</v>
      </c>
      <c r="C2927" s="1109">
        <v>8.625</v>
      </c>
      <c r="D2927" s="1109">
        <v>7.5110000000000001</v>
      </c>
      <c r="E2927" s="1109">
        <v>49</v>
      </c>
      <c r="F2927" s="1109">
        <v>0</v>
      </c>
      <c r="G2927" s="1110" t="s">
        <v>10840</v>
      </c>
      <c r="H2927" s="1110" t="s">
        <v>4654</v>
      </c>
      <c r="I2927" s="1110" t="s">
        <v>10839</v>
      </c>
      <c r="J2927" s="1109">
        <v>0</v>
      </c>
      <c r="K2927" s="1109">
        <v>0</v>
      </c>
      <c r="L2927" s="1109">
        <v>0</v>
      </c>
      <c r="M2927" s="1109">
        <v>0</v>
      </c>
      <c r="N2927" s="1109">
        <v>0</v>
      </c>
      <c r="O2927" s="1109">
        <v>0</v>
      </c>
      <c r="P2927" s="1109">
        <v>0</v>
      </c>
      <c r="Q2927" s="1109">
        <v>0</v>
      </c>
    </row>
    <row r="2928" spans="1:17">
      <c r="A2928" s="1109">
        <v>18469</v>
      </c>
      <c r="B2928" s="1110" t="s">
        <v>0</v>
      </c>
      <c r="C2928" s="1109">
        <v>8.625</v>
      </c>
      <c r="D2928" s="1109">
        <v>7.5110000000000001</v>
      </c>
      <c r="E2928" s="1109">
        <v>49</v>
      </c>
      <c r="F2928" s="1109">
        <v>0</v>
      </c>
      <c r="G2928" s="1110" t="s">
        <v>10840</v>
      </c>
      <c r="H2928" s="1110" t="s">
        <v>4654</v>
      </c>
      <c r="I2928" s="1110" t="s">
        <v>10850</v>
      </c>
      <c r="J2928" s="1109">
        <v>0</v>
      </c>
      <c r="K2928" s="1109">
        <v>0</v>
      </c>
      <c r="L2928" s="1109">
        <v>0</v>
      </c>
      <c r="M2928" s="1109">
        <v>0</v>
      </c>
      <c r="N2928" s="1109">
        <v>0</v>
      </c>
      <c r="O2928" s="1109">
        <v>0</v>
      </c>
      <c r="P2928" s="1109">
        <v>0</v>
      </c>
      <c r="Q2928" s="1109">
        <v>0</v>
      </c>
    </row>
    <row r="2929" spans="1:17">
      <c r="A2929" s="1109">
        <v>18470</v>
      </c>
      <c r="B2929" s="1110" t="s">
        <v>0</v>
      </c>
      <c r="C2929" s="1109">
        <v>8.625</v>
      </c>
      <c r="D2929" s="1109">
        <v>7.5110000000000001</v>
      </c>
      <c r="E2929" s="1109">
        <v>49</v>
      </c>
      <c r="F2929" s="1109">
        <v>0</v>
      </c>
      <c r="G2929" s="1110" t="s">
        <v>10842</v>
      </c>
      <c r="H2929" s="1110" t="s">
        <v>4654</v>
      </c>
      <c r="I2929" s="1110" t="s">
        <v>10846</v>
      </c>
      <c r="J2929" s="1109">
        <v>0</v>
      </c>
      <c r="K2929" s="1109">
        <v>0</v>
      </c>
      <c r="L2929" s="1109">
        <v>0</v>
      </c>
      <c r="M2929" s="1109">
        <v>0</v>
      </c>
      <c r="N2929" s="1109">
        <v>0</v>
      </c>
      <c r="O2929" s="1109">
        <v>0</v>
      </c>
      <c r="P2929" s="1109">
        <v>0</v>
      </c>
      <c r="Q2929" s="1109">
        <v>0</v>
      </c>
    </row>
    <row r="2930" spans="1:17">
      <c r="A2930" s="1109">
        <v>18471</v>
      </c>
      <c r="B2930" s="1110" t="s">
        <v>0</v>
      </c>
      <c r="C2930" s="1109">
        <v>8.625</v>
      </c>
      <c r="D2930" s="1109">
        <v>7.5110000000000001</v>
      </c>
      <c r="E2930" s="1109">
        <v>49</v>
      </c>
      <c r="F2930" s="1109">
        <v>0</v>
      </c>
      <c r="G2930" s="1110" t="s">
        <v>10842</v>
      </c>
      <c r="H2930" s="1110" t="s">
        <v>4654</v>
      </c>
      <c r="I2930" s="1110" t="s">
        <v>10847</v>
      </c>
      <c r="J2930" s="1109">
        <v>0</v>
      </c>
      <c r="K2930" s="1109">
        <v>0</v>
      </c>
      <c r="L2930" s="1109">
        <v>0</v>
      </c>
      <c r="M2930" s="1109">
        <v>0</v>
      </c>
      <c r="N2930" s="1109">
        <v>0</v>
      </c>
      <c r="O2930" s="1109">
        <v>0</v>
      </c>
      <c r="P2930" s="1109">
        <v>0</v>
      </c>
      <c r="Q2930" s="1109">
        <v>0</v>
      </c>
    </row>
    <row r="2931" spans="1:17">
      <c r="A2931" s="1109">
        <v>18472</v>
      </c>
      <c r="B2931" s="1110" t="s">
        <v>0</v>
      </c>
      <c r="C2931" s="1109">
        <v>8.625</v>
      </c>
      <c r="D2931" s="1109">
        <v>7.5110000000000001</v>
      </c>
      <c r="E2931" s="1109">
        <v>49</v>
      </c>
      <c r="F2931" s="1109">
        <v>0</v>
      </c>
      <c r="G2931" s="1110" t="s">
        <v>10842</v>
      </c>
      <c r="H2931" s="1110" t="s">
        <v>4654</v>
      </c>
      <c r="I2931" s="1110" t="s">
        <v>10841</v>
      </c>
      <c r="J2931" s="1109">
        <v>0</v>
      </c>
      <c r="K2931" s="1109">
        <v>0</v>
      </c>
      <c r="L2931" s="1109">
        <v>0</v>
      </c>
      <c r="M2931" s="1109">
        <v>0</v>
      </c>
      <c r="N2931" s="1109">
        <v>0</v>
      </c>
      <c r="O2931" s="1109">
        <v>0</v>
      </c>
      <c r="P2931" s="1109">
        <v>0</v>
      </c>
      <c r="Q2931" s="1109">
        <v>0</v>
      </c>
    </row>
    <row r="2932" spans="1:17">
      <c r="A2932" s="1109">
        <v>18473</v>
      </c>
      <c r="B2932" s="1110" t="s">
        <v>0</v>
      </c>
      <c r="C2932" s="1109">
        <v>8.625</v>
      </c>
      <c r="D2932" s="1109">
        <v>7.5110000000000001</v>
      </c>
      <c r="E2932" s="1109">
        <v>49</v>
      </c>
      <c r="F2932" s="1109">
        <v>0</v>
      </c>
      <c r="G2932" s="1110" t="s">
        <v>10842</v>
      </c>
      <c r="H2932" s="1110" t="s">
        <v>4654</v>
      </c>
      <c r="I2932" s="1110" t="s">
        <v>10760</v>
      </c>
      <c r="J2932" s="1109">
        <v>0</v>
      </c>
      <c r="K2932" s="1109">
        <v>0</v>
      </c>
      <c r="L2932" s="1109">
        <v>0</v>
      </c>
      <c r="M2932" s="1109">
        <v>0</v>
      </c>
      <c r="N2932" s="1109">
        <v>0</v>
      </c>
      <c r="O2932" s="1109">
        <v>0</v>
      </c>
      <c r="P2932" s="1109">
        <v>0</v>
      </c>
      <c r="Q2932" s="1109">
        <v>0</v>
      </c>
    </row>
    <row r="2933" spans="1:17">
      <c r="A2933" s="1109">
        <v>18474</v>
      </c>
      <c r="B2933" s="1110" t="s">
        <v>0</v>
      </c>
      <c r="C2933" s="1109">
        <v>8.625</v>
      </c>
      <c r="D2933" s="1109">
        <v>7.5110000000000001</v>
      </c>
      <c r="E2933" s="1109">
        <v>49</v>
      </c>
      <c r="F2933" s="1109">
        <v>0</v>
      </c>
      <c r="G2933" s="1110" t="s">
        <v>10842</v>
      </c>
      <c r="H2933" s="1110" t="s">
        <v>4654</v>
      </c>
      <c r="I2933" s="1110" t="s">
        <v>10736</v>
      </c>
      <c r="J2933" s="1109">
        <v>0</v>
      </c>
      <c r="K2933" s="1109">
        <v>0</v>
      </c>
      <c r="L2933" s="1109">
        <v>0</v>
      </c>
      <c r="M2933" s="1109">
        <v>0</v>
      </c>
      <c r="N2933" s="1109">
        <v>0</v>
      </c>
      <c r="O2933" s="1109">
        <v>0</v>
      </c>
      <c r="P2933" s="1109">
        <v>0</v>
      </c>
      <c r="Q2933" s="1109">
        <v>0</v>
      </c>
    </row>
    <row r="2934" spans="1:17">
      <c r="A2934" s="1109">
        <v>18475</v>
      </c>
      <c r="B2934" s="1110" t="s">
        <v>0</v>
      </c>
      <c r="C2934" s="1109">
        <v>8.625</v>
      </c>
      <c r="D2934" s="1109">
        <v>7.5110000000000001</v>
      </c>
      <c r="E2934" s="1109">
        <v>49</v>
      </c>
      <c r="F2934" s="1109">
        <v>0</v>
      </c>
      <c r="G2934" s="1110" t="s">
        <v>10842</v>
      </c>
      <c r="H2934" s="1110" t="s">
        <v>4654</v>
      </c>
      <c r="I2934" s="1110" t="s">
        <v>10850</v>
      </c>
      <c r="J2934" s="1109">
        <v>0</v>
      </c>
      <c r="K2934" s="1109">
        <v>0</v>
      </c>
      <c r="L2934" s="1109">
        <v>0</v>
      </c>
      <c r="M2934" s="1109">
        <v>0</v>
      </c>
      <c r="N2934" s="1109">
        <v>0</v>
      </c>
      <c r="O2934" s="1109">
        <v>0</v>
      </c>
      <c r="P2934" s="1109">
        <v>0</v>
      </c>
      <c r="Q2934" s="1109">
        <v>0</v>
      </c>
    </row>
    <row r="2935" spans="1:17">
      <c r="A2935" s="1109">
        <v>18476</v>
      </c>
      <c r="B2935" s="1110" t="s">
        <v>0</v>
      </c>
      <c r="C2935" s="1109">
        <v>8.625</v>
      </c>
      <c r="D2935" s="1109">
        <v>7.5110000000000001</v>
      </c>
      <c r="E2935" s="1109">
        <v>49</v>
      </c>
      <c r="F2935" s="1109">
        <v>0</v>
      </c>
      <c r="G2935" s="1110" t="s">
        <v>10842</v>
      </c>
      <c r="H2935" s="1110" t="s">
        <v>4654</v>
      </c>
      <c r="I2935" s="1110" t="s">
        <v>10832</v>
      </c>
      <c r="J2935" s="1109">
        <v>0</v>
      </c>
      <c r="K2935" s="1109">
        <v>0</v>
      </c>
      <c r="L2935" s="1109">
        <v>0</v>
      </c>
      <c r="M2935" s="1109">
        <v>0</v>
      </c>
      <c r="N2935" s="1109">
        <v>0</v>
      </c>
      <c r="O2935" s="1109">
        <v>0</v>
      </c>
      <c r="P2935" s="1109">
        <v>0</v>
      </c>
      <c r="Q2935" s="1109">
        <v>0</v>
      </c>
    </row>
    <row r="2936" spans="1:17">
      <c r="A2936" s="1109">
        <v>18477</v>
      </c>
      <c r="B2936" s="1110" t="s">
        <v>0</v>
      </c>
      <c r="C2936" s="1109">
        <v>8.625</v>
      </c>
      <c r="D2936" s="1109">
        <v>7.5110000000000001</v>
      </c>
      <c r="E2936" s="1109">
        <v>49</v>
      </c>
      <c r="F2936" s="1109">
        <v>0</v>
      </c>
      <c r="G2936" s="1110" t="s">
        <v>10842</v>
      </c>
      <c r="H2936" s="1110" t="s">
        <v>4654</v>
      </c>
      <c r="I2936" s="1110" t="s">
        <v>10839</v>
      </c>
      <c r="J2936" s="1109">
        <v>0</v>
      </c>
      <c r="K2936" s="1109">
        <v>0</v>
      </c>
      <c r="L2936" s="1109">
        <v>0</v>
      </c>
      <c r="M2936" s="1109">
        <v>0</v>
      </c>
      <c r="N2936" s="1109">
        <v>0</v>
      </c>
      <c r="O2936" s="1109">
        <v>0</v>
      </c>
      <c r="P2936" s="1109">
        <v>0</v>
      </c>
      <c r="Q2936" s="1109">
        <v>0</v>
      </c>
    </row>
    <row r="2937" spans="1:17">
      <c r="A2937" s="1109">
        <v>18478</v>
      </c>
      <c r="B2937" s="1110" t="s">
        <v>0</v>
      </c>
      <c r="C2937" s="1109">
        <v>8.625</v>
      </c>
      <c r="D2937" s="1109">
        <v>7.5110000000000001</v>
      </c>
      <c r="E2937" s="1109">
        <v>49</v>
      </c>
      <c r="F2937" s="1109">
        <v>0</v>
      </c>
      <c r="G2937" s="1110" t="s">
        <v>10843</v>
      </c>
      <c r="H2937" s="1110" t="s">
        <v>4654</v>
      </c>
      <c r="I2937" s="1110" t="s">
        <v>10847</v>
      </c>
      <c r="J2937" s="1109">
        <v>0</v>
      </c>
      <c r="K2937" s="1109">
        <v>0</v>
      </c>
      <c r="L2937" s="1109">
        <v>0</v>
      </c>
      <c r="M2937" s="1109">
        <v>0</v>
      </c>
      <c r="N2937" s="1109">
        <v>0</v>
      </c>
      <c r="O2937" s="1109">
        <v>0</v>
      </c>
      <c r="P2937" s="1109">
        <v>0</v>
      </c>
      <c r="Q2937" s="1109">
        <v>0</v>
      </c>
    </row>
    <row r="2938" spans="1:17">
      <c r="A2938" s="1109">
        <v>18479</v>
      </c>
      <c r="B2938" s="1110" t="s">
        <v>0</v>
      </c>
      <c r="C2938" s="1109">
        <v>8.625</v>
      </c>
      <c r="D2938" s="1109">
        <v>7.5110000000000001</v>
      </c>
      <c r="E2938" s="1109">
        <v>49</v>
      </c>
      <c r="F2938" s="1109">
        <v>0</v>
      </c>
      <c r="G2938" s="1110" t="s">
        <v>10843</v>
      </c>
      <c r="H2938" s="1110" t="s">
        <v>4654</v>
      </c>
      <c r="I2938" s="1110" t="s">
        <v>10848</v>
      </c>
      <c r="J2938" s="1109">
        <v>0</v>
      </c>
      <c r="K2938" s="1109">
        <v>0</v>
      </c>
      <c r="L2938" s="1109">
        <v>0</v>
      </c>
      <c r="M2938" s="1109">
        <v>0</v>
      </c>
      <c r="N2938" s="1109">
        <v>0</v>
      </c>
      <c r="O2938" s="1109">
        <v>0</v>
      </c>
      <c r="P2938" s="1109">
        <v>0</v>
      </c>
      <c r="Q2938" s="1109">
        <v>0</v>
      </c>
    </row>
    <row r="2939" spans="1:17">
      <c r="A2939" s="1109">
        <v>18480</v>
      </c>
      <c r="B2939" s="1110" t="s">
        <v>0</v>
      </c>
      <c r="C2939" s="1109">
        <v>8.625</v>
      </c>
      <c r="D2939" s="1109">
        <v>7.5110000000000001</v>
      </c>
      <c r="E2939" s="1109">
        <v>49</v>
      </c>
      <c r="F2939" s="1109">
        <v>0</v>
      </c>
      <c r="G2939" s="1110" t="s">
        <v>10843</v>
      </c>
      <c r="H2939" s="1110" t="s">
        <v>4654</v>
      </c>
      <c r="I2939" s="1110" t="s">
        <v>10849</v>
      </c>
      <c r="J2939" s="1109">
        <v>0</v>
      </c>
      <c r="K2939" s="1109">
        <v>0</v>
      </c>
      <c r="L2939" s="1109">
        <v>0</v>
      </c>
      <c r="M2939" s="1109">
        <v>0</v>
      </c>
      <c r="N2939" s="1109">
        <v>0</v>
      </c>
      <c r="O2939" s="1109">
        <v>0</v>
      </c>
      <c r="P2939" s="1109">
        <v>0</v>
      </c>
      <c r="Q2939" s="1109">
        <v>0</v>
      </c>
    </row>
    <row r="2940" spans="1:17">
      <c r="A2940" s="1109">
        <v>18481</v>
      </c>
      <c r="B2940" s="1110" t="s">
        <v>0</v>
      </c>
      <c r="C2940" s="1109">
        <v>8.625</v>
      </c>
      <c r="D2940" s="1109">
        <v>7.5110000000000001</v>
      </c>
      <c r="E2940" s="1109">
        <v>49</v>
      </c>
      <c r="F2940" s="1109">
        <v>0</v>
      </c>
      <c r="G2940" s="1110" t="s">
        <v>10843</v>
      </c>
      <c r="H2940" s="1110" t="s">
        <v>4654</v>
      </c>
      <c r="I2940" s="1110" t="s">
        <v>10841</v>
      </c>
      <c r="J2940" s="1109">
        <v>0</v>
      </c>
      <c r="K2940" s="1109">
        <v>0</v>
      </c>
      <c r="L2940" s="1109">
        <v>0</v>
      </c>
      <c r="M2940" s="1109">
        <v>0</v>
      </c>
      <c r="N2940" s="1109">
        <v>0</v>
      </c>
      <c r="O2940" s="1109">
        <v>0</v>
      </c>
      <c r="P2940" s="1109">
        <v>0</v>
      </c>
      <c r="Q2940" s="1109">
        <v>0</v>
      </c>
    </row>
    <row r="2941" spans="1:17">
      <c r="A2941" s="1109">
        <v>18482</v>
      </c>
      <c r="B2941" s="1110" t="s">
        <v>0</v>
      </c>
      <c r="C2941" s="1109">
        <v>8.625</v>
      </c>
      <c r="D2941" s="1109">
        <v>7.5110000000000001</v>
      </c>
      <c r="E2941" s="1109">
        <v>49</v>
      </c>
      <c r="F2941" s="1109">
        <v>0</v>
      </c>
      <c r="G2941" s="1110" t="s">
        <v>10843</v>
      </c>
      <c r="H2941" s="1110" t="s">
        <v>4654</v>
      </c>
      <c r="I2941" s="1110" t="s">
        <v>10760</v>
      </c>
      <c r="J2941" s="1109">
        <v>0</v>
      </c>
      <c r="K2941" s="1109">
        <v>0</v>
      </c>
      <c r="L2941" s="1109">
        <v>0</v>
      </c>
      <c r="M2941" s="1109">
        <v>0</v>
      </c>
      <c r="N2941" s="1109">
        <v>0</v>
      </c>
      <c r="O2941" s="1109">
        <v>0</v>
      </c>
      <c r="P2941" s="1109">
        <v>0</v>
      </c>
      <c r="Q2941" s="1109">
        <v>0</v>
      </c>
    </row>
    <row r="2942" spans="1:17">
      <c r="A2942" s="1109">
        <v>18483</v>
      </c>
      <c r="B2942" s="1110" t="s">
        <v>0</v>
      </c>
      <c r="C2942" s="1109">
        <v>8.625</v>
      </c>
      <c r="D2942" s="1109">
        <v>7.5110000000000001</v>
      </c>
      <c r="E2942" s="1109">
        <v>49</v>
      </c>
      <c r="F2942" s="1109">
        <v>0</v>
      </c>
      <c r="G2942" s="1110" t="s">
        <v>10843</v>
      </c>
      <c r="H2942" s="1110" t="s">
        <v>4654</v>
      </c>
      <c r="I2942" s="1110" t="s">
        <v>10845</v>
      </c>
      <c r="J2942" s="1109">
        <v>0</v>
      </c>
      <c r="K2942" s="1109">
        <v>0</v>
      </c>
      <c r="L2942" s="1109">
        <v>0</v>
      </c>
      <c r="M2942" s="1109">
        <v>0</v>
      </c>
      <c r="N2942" s="1109">
        <v>0</v>
      </c>
      <c r="O2942" s="1109">
        <v>0</v>
      </c>
      <c r="P2942" s="1109">
        <v>0</v>
      </c>
      <c r="Q2942" s="1109">
        <v>0</v>
      </c>
    </row>
    <row r="2943" spans="1:17">
      <c r="A2943" s="1109">
        <v>18484</v>
      </c>
      <c r="B2943" s="1110" t="s">
        <v>0</v>
      </c>
      <c r="C2943" s="1109">
        <v>8.625</v>
      </c>
      <c r="D2943" s="1109">
        <v>7.5110000000000001</v>
      </c>
      <c r="E2943" s="1109">
        <v>49</v>
      </c>
      <c r="F2943" s="1109">
        <v>0</v>
      </c>
      <c r="G2943" s="1110" t="s">
        <v>10843</v>
      </c>
      <c r="H2943" s="1110" t="s">
        <v>4654</v>
      </c>
      <c r="I2943" s="1110" t="s">
        <v>10736</v>
      </c>
      <c r="J2943" s="1109">
        <v>0</v>
      </c>
      <c r="K2943" s="1109">
        <v>0</v>
      </c>
      <c r="L2943" s="1109">
        <v>0</v>
      </c>
      <c r="M2943" s="1109">
        <v>0</v>
      </c>
      <c r="N2943" s="1109">
        <v>0</v>
      </c>
      <c r="O2943" s="1109">
        <v>0</v>
      </c>
      <c r="P2943" s="1109">
        <v>0</v>
      </c>
      <c r="Q2943" s="1109">
        <v>0</v>
      </c>
    </row>
    <row r="2944" spans="1:17">
      <c r="A2944" s="1109">
        <v>18485</v>
      </c>
      <c r="B2944" s="1110" t="s">
        <v>0</v>
      </c>
      <c r="C2944" s="1109">
        <v>8.625</v>
      </c>
      <c r="D2944" s="1109">
        <v>7.5110000000000001</v>
      </c>
      <c r="E2944" s="1109">
        <v>49</v>
      </c>
      <c r="F2944" s="1109">
        <v>0</v>
      </c>
      <c r="G2944" s="1110" t="s">
        <v>10843</v>
      </c>
      <c r="H2944" s="1110" t="s">
        <v>4654</v>
      </c>
      <c r="I2944" s="1110" t="s">
        <v>10832</v>
      </c>
      <c r="J2944" s="1109">
        <v>0</v>
      </c>
      <c r="K2944" s="1109">
        <v>0</v>
      </c>
      <c r="L2944" s="1109">
        <v>0</v>
      </c>
      <c r="M2944" s="1109">
        <v>0</v>
      </c>
      <c r="N2944" s="1109">
        <v>0</v>
      </c>
      <c r="O2944" s="1109">
        <v>0</v>
      </c>
      <c r="P2944" s="1109">
        <v>0</v>
      </c>
      <c r="Q2944" s="1109">
        <v>0</v>
      </c>
    </row>
    <row r="2945" spans="1:17">
      <c r="A2945" s="1109">
        <v>18486</v>
      </c>
      <c r="B2945" s="1110" t="s">
        <v>0</v>
      </c>
      <c r="C2945" s="1109">
        <v>8.625</v>
      </c>
      <c r="D2945" s="1109">
        <v>7.5110000000000001</v>
      </c>
      <c r="E2945" s="1109">
        <v>49</v>
      </c>
      <c r="F2945" s="1109">
        <v>0</v>
      </c>
      <c r="G2945" s="1110" t="s">
        <v>10843</v>
      </c>
      <c r="H2945" s="1110" t="s">
        <v>4654</v>
      </c>
      <c r="I2945" s="1110" t="s">
        <v>10839</v>
      </c>
      <c r="J2945" s="1109">
        <v>0</v>
      </c>
      <c r="K2945" s="1109">
        <v>0</v>
      </c>
      <c r="L2945" s="1109">
        <v>0</v>
      </c>
      <c r="M2945" s="1109">
        <v>0</v>
      </c>
      <c r="N2945" s="1109">
        <v>0</v>
      </c>
      <c r="O2945" s="1109">
        <v>0</v>
      </c>
      <c r="P2945" s="1109">
        <v>0</v>
      </c>
      <c r="Q2945" s="1109">
        <v>0</v>
      </c>
    </row>
    <row r="2946" spans="1:17">
      <c r="A2946" s="1109">
        <v>18487</v>
      </c>
      <c r="B2946" s="1110" t="s">
        <v>0</v>
      </c>
      <c r="C2946" s="1109">
        <v>8.625</v>
      </c>
      <c r="D2946" s="1109">
        <v>7.5110000000000001</v>
      </c>
      <c r="E2946" s="1109">
        <v>49</v>
      </c>
      <c r="F2946" s="1109">
        <v>0</v>
      </c>
      <c r="G2946" s="1110" t="s">
        <v>10843</v>
      </c>
      <c r="H2946" s="1110" t="s">
        <v>4654</v>
      </c>
      <c r="I2946" s="1110" t="s">
        <v>10850</v>
      </c>
      <c r="J2946" s="1109">
        <v>0</v>
      </c>
      <c r="K2946" s="1109">
        <v>0</v>
      </c>
      <c r="L2946" s="1109">
        <v>0</v>
      </c>
      <c r="M2946" s="1109">
        <v>0</v>
      </c>
      <c r="N2946" s="1109">
        <v>0</v>
      </c>
      <c r="O2946" s="1109">
        <v>0</v>
      </c>
      <c r="P2946" s="1109">
        <v>0</v>
      </c>
      <c r="Q2946" s="1109">
        <v>0</v>
      </c>
    </row>
    <row r="2947" spans="1:17">
      <c r="A2947" s="1109">
        <v>18488</v>
      </c>
      <c r="B2947" s="1110" t="s">
        <v>0</v>
      </c>
      <c r="C2947" s="1109">
        <v>8.625</v>
      </c>
      <c r="D2947" s="1109">
        <v>7.5110000000000001</v>
      </c>
      <c r="E2947" s="1109">
        <v>49</v>
      </c>
      <c r="F2947" s="1109">
        <v>0</v>
      </c>
      <c r="G2947" s="1110" t="s">
        <v>10784</v>
      </c>
      <c r="H2947" s="1110" t="s">
        <v>4654</v>
      </c>
      <c r="I2947" s="1110" t="s">
        <v>10846</v>
      </c>
      <c r="J2947" s="1109">
        <v>0</v>
      </c>
      <c r="K2947" s="1109">
        <v>0</v>
      </c>
      <c r="L2947" s="1109">
        <v>0</v>
      </c>
      <c r="M2947" s="1109">
        <v>0</v>
      </c>
      <c r="N2947" s="1109">
        <v>0</v>
      </c>
      <c r="O2947" s="1109">
        <v>0</v>
      </c>
      <c r="P2947" s="1109">
        <v>0</v>
      </c>
      <c r="Q2947" s="1109">
        <v>0</v>
      </c>
    </row>
    <row r="2948" spans="1:17">
      <c r="A2948" s="1109">
        <v>18489</v>
      </c>
      <c r="B2948" s="1110" t="s">
        <v>0</v>
      </c>
      <c r="C2948" s="1109">
        <v>8.625</v>
      </c>
      <c r="D2948" s="1109">
        <v>7.5110000000000001</v>
      </c>
      <c r="E2948" s="1109">
        <v>49</v>
      </c>
      <c r="F2948" s="1109">
        <v>0</v>
      </c>
      <c r="G2948" s="1110" t="s">
        <v>10784</v>
      </c>
      <c r="H2948" s="1110" t="s">
        <v>4654</v>
      </c>
      <c r="I2948" s="1110" t="s">
        <v>10847</v>
      </c>
      <c r="J2948" s="1109">
        <v>0</v>
      </c>
      <c r="K2948" s="1109">
        <v>0</v>
      </c>
      <c r="L2948" s="1109">
        <v>0</v>
      </c>
      <c r="M2948" s="1109">
        <v>0</v>
      </c>
      <c r="N2948" s="1109">
        <v>0</v>
      </c>
      <c r="O2948" s="1109">
        <v>0</v>
      </c>
      <c r="P2948" s="1109">
        <v>0</v>
      </c>
      <c r="Q2948" s="1109">
        <v>0</v>
      </c>
    </row>
    <row r="2949" spans="1:17">
      <c r="A2949" s="1109">
        <v>18490</v>
      </c>
      <c r="B2949" s="1110" t="s">
        <v>0</v>
      </c>
      <c r="C2949" s="1109">
        <v>8.625</v>
      </c>
      <c r="D2949" s="1109">
        <v>7.5110000000000001</v>
      </c>
      <c r="E2949" s="1109">
        <v>49</v>
      </c>
      <c r="F2949" s="1109">
        <v>0</v>
      </c>
      <c r="G2949" s="1110" t="s">
        <v>10784</v>
      </c>
      <c r="H2949" s="1110" t="s">
        <v>4654</v>
      </c>
      <c r="I2949" s="1110" t="s">
        <v>10848</v>
      </c>
      <c r="J2949" s="1109">
        <v>0</v>
      </c>
      <c r="K2949" s="1109">
        <v>0</v>
      </c>
      <c r="L2949" s="1109">
        <v>0</v>
      </c>
      <c r="M2949" s="1109">
        <v>0</v>
      </c>
      <c r="N2949" s="1109">
        <v>0</v>
      </c>
      <c r="O2949" s="1109">
        <v>0</v>
      </c>
      <c r="P2949" s="1109">
        <v>0</v>
      </c>
      <c r="Q2949" s="1109">
        <v>0</v>
      </c>
    </row>
    <row r="2950" spans="1:17">
      <c r="A2950" s="1109">
        <v>18491</v>
      </c>
      <c r="B2950" s="1110" t="s">
        <v>0</v>
      </c>
      <c r="C2950" s="1109">
        <v>8.625</v>
      </c>
      <c r="D2950" s="1109">
        <v>7.5110000000000001</v>
      </c>
      <c r="E2950" s="1109">
        <v>49</v>
      </c>
      <c r="F2950" s="1109">
        <v>0</v>
      </c>
      <c r="G2950" s="1110" t="s">
        <v>10784</v>
      </c>
      <c r="H2950" s="1110" t="s">
        <v>4654</v>
      </c>
      <c r="I2950" s="1110" t="s">
        <v>10849</v>
      </c>
      <c r="J2950" s="1109">
        <v>0</v>
      </c>
      <c r="K2950" s="1109">
        <v>0</v>
      </c>
      <c r="L2950" s="1109">
        <v>0</v>
      </c>
      <c r="M2950" s="1109">
        <v>0</v>
      </c>
      <c r="N2950" s="1109">
        <v>0</v>
      </c>
      <c r="O2950" s="1109">
        <v>0</v>
      </c>
      <c r="P2950" s="1109">
        <v>0</v>
      </c>
      <c r="Q2950" s="1109">
        <v>0</v>
      </c>
    </row>
    <row r="2951" spans="1:17">
      <c r="A2951" s="1109">
        <v>18492</v>
      </c>
      <c r="B2951" s="1110" t="s">
        <v>0</v>
      </c>
      <c r="C2951" s="1109">
        <v>8.625</v>
      </c>
      <c r="D2951" s="1109">
        <v>7.5110000000000001</v>
      </c>
      <c r="E2951" s="1109">
        <v>49</v>
      </c>
      <c r="F2951" s="1109">
        <v>0</v>
      </c>
      <c r="G2951" s="1110" t="s">
        <v>10784</v>
      </c>
      <c r="H2951" s="1110" t="s">
        <v>4654</v>
      </c>
      <c r="I2951" s="1110" t="s">
        <v>10841</v>
      </c>
      <c r="J2951" s="1109">
        <v>0</v>
      </c>
      <c r="K2951" s="1109">
        <v>0</v>
      </c>
      <c r="L2951" s="1109">
        <v>0</v>
      </c>
      <c r="M2951" s="1109">
        <v>0</v>
      </c>
      <c r="N2951" s="1109">
        <v>0</v>
      </c>
      <c r="O2951" s="1109">
        <v>0</v>
      </c>
      <c r="P2951" s="1109">
        <v>0</v>
      </c>
      <c r="Q2951" s="1109">
        <v>0</v>
      </c>
    </row>
    <row r="2952" spans="1:17">
      <c r="A2952" s="1109">
        <v>18493</v>
      </c>
      <c r="B2952" s="1110" t="s">
        <v>0</v>
      </c>
      <c r="C2952" s="1109">
        <v>8.625</v>
      </c>
      <c r="D2952" s="1109">
        <v>7.5110000000000001</v>
      </c>
      <c r="E2952" s="1109">
        <v>49</v>
      </c>
      <c r="F2952" s="1109">
        <v>0</v>
      </c>
      <c r="G2952" s="1110" t="s">
        <v>10784</v>
      </c>
      <c r="H2952" s="1110" t="s">
        <v>4654</v>
      </c>
      <c r="I2952" s="1110" t="s">
        <v>10760</v>
      </c>
      <c r="J2952" s="1109">
        <v>0</v>
      </c>
      <c r="K2952" s="1109">
        <v>0</v>
      </c>
      <c r="L2952" s="1109">
        <v>0</v>
      </c>
      <c r="M2952" s="1109">
        <v>0</v>
      </c>
      <c r="N2952" s="1109">
        <v>0</v>
      </c>
      <c r="O2952" s="1109">
        <v>0</v>
      </c>
      <c r="P2952" s="1109">
        <v>0</v>
      </c>
      <c r="Q2952" s="1109">
        <v>0</v>
      </c>
    </row>
    <row r="2953" spans="1:17">
      <c r="A2953" s="1109">
        <v>18494</v>
      </c>
      <c r="B2953" s="1110" t="s">
        <v>0</v>
      </c>
      <c r="C2953" s="1109">
        <v>8.625</v>
      </c>
      <c r="D2953" s="1109">
        <v>7.5110000000000001</v>
      </c>
      <c r="E2953" s="1109">
        <v>49</v>
      </c>
      <c r="F2953" s="1109">
        <v>0</v>
      </c>
      <c r="G2953" s="1110" t="s">
        <v>10784</v>
      </c>
      <c r="H2953" s="1110" t="s">
        <v>4654</v>
      </c>
      <c r="I2953" s="1110" t="s">
        <v>10834</v>
      </c>
      <c r="J2953" s="1109">
        <v>0</v>
      </c>
      <c r="K2953" s="1109">
        <v>0</v>
      </c>
      <c r="L2953" s="1109">
        <v>0</v>
      </c>
      <c r="M2953" s="1109">
        <v>0</v>
      </c>
      <c r="N2953" s="1109">
        <v>0</v>
      </c>
      <c r="O2953" s="1109">
        <v>0</v>
      </c>
      <c r="P2953" s="1109">
        <v>0</v>
      </c>
      <c r="Q2953" s="1109">
        <v>0</v>
      </c>
    </row>
    <row r="2954" spans="1:17">
      <c r="A2954" s="1109">
        <v>18495</v>
      </c>
      <c r="B2954" s="1110" t="s">
        <v>0</v>
      </c>
      <c r="C2954" s="1109">
        <v>8.625</v>
      </c>
      <c r="D2954" s="1109">
        <v>7.5110000000000001</v>
      </c>
      <c r="E2954" s="1109">
        <v>49</v>
      </c>
      <c r="F2954" s="1109">
        <v>0</v>
      </c>
      <c r="G2954" s="1110" t="s">
        <v>10784</v>
      </c>
      <c r="H2954" s="1110" t="s">
        <v>4654</v>
      </c>
      <c r="I2954" s="1110" t="s">
        <v>10835</v>
      </c>
      <c r="J2954" s="1109">
        <v>0</v>
      </c>
      <c r="K2954" s="1109">
        <v>0</v>
      </c>
      <c r="L2954" s="1109">
        <v>0</v>
      </c>
      <c r="M2954" s="1109">
        <v>0</v>
      </c>
      <c r="N2954" s="1109">
        <v>0</v>
      </c>
      <c r="O2954" s="1109">
        <v>0</v>
      </c>
      <c r="P2954" s="1109">
        <v>0</v>
      </c>
      <c r="Q2954" s="1109">
        <v>0</v>
      </c>
    </row>
    <row r="2955" spans="1:17">
      <c r="A2955" s="1109">
        <v>18496</v>
      </c>
      <c r="B2955" s="1110" t="s">
        <v>0</v>
      </c>
      <c r="C2955" s="1109">
        <v>8.625</v>
      </c>
      <c r="D2955" s="1109">
        <v>7.5110000000000001</v>
      </c>
      <c r="E2955" s="1109">
        <v>49</v>
      </c>
      <c r="F2955" s="1109">
        <v>0</v>
      </c>
      <c r="G2955" s="1110" t="s">
        <v>10784</v>
      </c>
      <c r="H2955" s="1110" t="s">
        <v>4654</v>
      </c>
      <c r="I2955" s="1110" t="s">
        <v>10736</v>
      </c>
      <c r="J2955" s="1109">
        <v>0</v>
      </c>
      <c r="K2955" s="1109">
        <v>0</v>
      </c>
      <c r="L2955" s="1109">
        <v>0</v>
      </c>
      <c r="M2955" s="1109">
        <v>0</v>
      </c>
      <c r="N2955" s="1109">
        <v>0</v>
      </c>
      <c r="O2955" s="1109">
        <v>0</v>
      </c>
      <c r="P2955" s="1109">
        <v>0</v>
      </c>
      <c r="Q2955" s="1109">
        <v>0</v>
      </c>
    </row>
    <row r="2956" spans="1:17">
      <c r="A2956" s="1109">
        <v>18497</v>
      </c>
      <c r="B2956" s="1110" t="s">
        <v>0</v>
      </c>
      <c r="C2956" s="1109">
        <v>8.625</v>
      </c>
      <c r="D2956" s="1109">
        <v>7.5110000000000001</v>
      </c>
      <c r="E2956" s="1109">
        <v>49</v>
      </c>
      <c r="F2956" s="1109">
        <v>0</v>
      </c>
      <c r="G2956" s="1110" t="s">
        <v>10784</v>
      </c>
      <c r="H2956" s="1110" t="s">
        <v>4654</v>
      </c>
      <c r="I2956" s="1110" t="s">
        <v>10836</v>
      </c>
      <c r="J2956" s="1109">
        <v>0</v>
      </c>
      <c r="K2956" s="1109">
        <v>0</v>
      </c>
      <c r="L2956" s="1109">
        <v>0</v>
      </c>
      <c r="M2956" s="1109">
        <v>0</v>
      </c>
      <c r="N2956" s="1109">
        <v>0</v>
      </c>
      <c r="O2956" s="1109">
        <v>0</v>
      </c>
      <c r="P2956" s="1109">
        <v>0</v>
      </c>
      <c r="Q2956" s="1109">
        <v>0</v>
      </c>
    </row>
    <row r="2957" spans="1:17">
      <c r="A2957" s="1109">
        <v>18498</v>
      </c>
      <c r="B2957" s="1110" t="s">
        <v>0</v>
      </c>
      <c r="C2957" s="1109">
        <v>8.625</v>
      </c>
      <c r="D2957" s="1109">
        <v>7.5110000000000001</v>
      </c>
      <c r="E2957" s="1109">
        <v>49</v>
      </c>
      <c r="F2957" s="1109">
        <v>0</v>
      </c>
      <c r="G2957" s="1110" t="s">
        <v>10784</v>
      </c>
      <c r="H2957" s="1110" t="s">
        <v>4654</v>
      </c>
      <c r="I2957" s="1110" t="s">
        <v>10850</v>
      </c>
      <c r="J2957" s="1109">
        <v>0</v>
      </c>
      <c r="K2957" s="1109">
        <v>0</v>
      </c>
      <c r="L2957" s="1109">
        <v>0</v>
      </c>
      <c r="M2957" s="1109">
        <v>0</v>
      </c>
      <c r="N2957" s="1109">
        <v>0</v>
      </c>
      <c r="O2957" s="1109">
        <v>0</v>
      </c>
      <c r="P2957" s="1109">
        <v>0</v>
      </c>
      <c r="Q2957" s="1109">
        <v>0</v>
      </c>
    </row>
    <row r="2958" spans="1:17">
      <c r="A2958" s="1109">
        <v>18499</v>
      </c>
      <c r="B2958" s="1110" t="s">
        <v>0</v>
      </c>
      <c r="C2958" s="1109">
        <v>8.625</v>
      </c>
      <c r="D2958" s="1109">
        <v>7.5110000000000001</v>
      </c>
      <c r="E2958" s="1109">
        <v>49</v>
      </c>
      <c r="F2958" s="1109">
        <v>0</v>
      </c>
      <c r="G2958" s="1110" t="s">
        <v>10784</v>
      </c>
      <c r="H2958" s="1110" t="s">
        <v>4654</v>
      </c>
      <c r="I2958" s="1110" t="s">
        <v>10832</v>
      </c>
      <c r="J2958" s="1109">
        <v>0</v>
      </c>
      <c r="K2958" s="1109">
        <v>0</v>
      </c>
      <c r="L2958" s="1109">
        <v>0</v>
      </c>
      <c r="M2958" s="1109">
        <v>0</v>
      </c>
      <c r="N2958" s="1109">
        <v>0</v>
      </c>
      <c r="O2958" s="1109">
        <v>0</v>
      </c>
      <c r="P2958" s="1109">
        <v>0</v>
      </c>
      <c r="Q2958" s="1109">
        <v>0</v>
      </c>
    </row>
    <row r="2959" spans="1:17">
      <c r="A2959" s="1109">
        <v>18500</v>
      </c>
      <c r="B2959" s="1110" t="s">
        <v>0</v>
      </c>
      <c r="C2959" s="1109">
        <v>8.625</v>
      </c>
      <c r="D2959" s="1109">
        <v>7.5110000000000001</v>
      </c>
      <c r="E2959" s="1109">
        <v>49</v>
      </c>
      <c r="F2959" s="1109">
        <v>0</v>
      </c>
      <c r="G2959" s="1110" t="s">
        <v>10784</v>
      </c>
      <c r="H2959" s="1110" t="s">
        <v>4654</v>
      </c>
      <c r="I2959" s="1110" t="s">
        <v>10839</v>
      </c>
      <c r="J2959" s="1109">
        <v>0</v>
      </c>
      <c r="K2959" s="1109">
        <v>0</v>
      </c>
      <c r="L2959" s="1109">
        <v>0</v>
      </c>
      <c r="M2959" s="1109">
        <v>0</v>
      </c>
      <c r="N2959" s="1109">
        <v>0</v>
      </c>
      <c r="O2959" s="1109">
        <v>0</v>
      </c>
      <c r="P2959" s="1109">
        <v>0</v>
      </c>
      <c r="Q2959" s="1109">
        <v>0</v>
      </c>
    </row>
    <row r="2960" spans="1:17">
      <c r="A2960" s="1109">
        <v>18501</v>
      </c>
      <c r="B2960" s="1110" t="s">
        <v>0</v>
      </c>
      <c r="C2960" s="1109">
        <v>8.625</v>
      </c>
      <c r="D2960" s="1109">
        <v>7.5110000000000001</v>
      </c>
      <c r="E2960" s="1109">
        <v>49</v>
      </c>
      <c r="F2960" s="1109">
        <v>0</v>
      </c>
      <c r="G2960" s="1110" t="s">
        <v>10741</v>
      </c>
      <c r="H2960" s="1110" t="s">
        <v>4654</v>
      </c>
      <c r="I2960" s="1110" t="s">
        <v>10846</v>
      </c>
      <c r="J2960" s="1109">
        <v>0</v>
      </c>
      <c r="K2960" s="1109">
        <v>0</v>
      </c>
      <c r="L2960" s="1109">
        <v>0</v>
      </c>
      <c r="M2960" s="1109">
        <v>0</v>
      </c>
      <c r="N2960" s="1109">
        <v>0</v>
      </c>
      <c r="O2960" s="1109">
        <v>0</v>
      </c>
      <c r="P2960" s="1109">
        <v>0</v>
      </c>
      <c r="Q2960" s="1109">
        <v>0</v>
      </c>
    </row>
    <row r="2961" spans="1:17">
      <c r="A2961" s="1109">
        <v>18502</v>
      </c>
      <c r="B2961" s="1110" t="s">
        <v>0</v>
      </c>
      <c r="C2961" s="1109">
        <v>8.625</v>
      </c>
      <c r="D2961" s="1109">
        <v>7.5110000000000001</v>
      </c>
      <c r="E2961" s="1109">
        <v>49</v>
      </c>
      <c r="F2961" s="1109">
        <v>0</v>
      </c>
      <c r="G2961" s="1110" t="s">
        <v>10741</v>
      </c>
      <c r="H2961" s="1110" t="s">
        <v>4654</v>
      </c>
      <c r="I2961" s="1110" t="s">
        <v>10847</v>
      </c>
      <c r="J2961" s="1109">
        <v>0</v>
      </c>
      <c r="K2961" s="1109">
        <v>0</v>
      </c>
      <c r="L2961" s="1109">
        <v>0</v>
      </c>
      <c r="M2961" s="1109">
        <v>0</v>
      </c>
      <c r="N2961" s="1109">
        <v>0</v>
      </c>
      <c r="O2961" s="1109">
        <v>0</v>
      </c>
      <c r="P2961" s="1109">
        <v>0</v>
      </c>
      <c r="Q2961" s="1109">
        <v>0</v>
      </c>
    </row>
    <row r="2962" spans="1:17">
      <c r="A2962" s="1109">
        <v>18503</v>
      </c>
      <c r="B2962" s="1110" t="s">
        <v>0</v>
      </c>
      <c r="C2962" s="1109">
        <v>8.625</v>
      </c>
      <c r="D2962" s="1109">
        <v>7.5110000000000001</v>
      </c>
      <c r="E2962" s="1109">
        <v>49</v>
      </c>
      <c r="F2962" s="1109">
        <v>0</v>
      </c>
      <c r="G2962" s="1110" t="s">
        <v>10741</v>
      </c>
      <c r="H2962" s="1110" t="s">
        <v>4654</v>
      </c>
      <c r="I2962" s="1110" t="s">
        <v>10848</v>
      </c>
      <c r="J2962" s="1109">
        <v>0</v>
      </c>
      <c r="K2962" s="1109">
        <v>0</v>
      </c>
      <c r="L2962" s="1109">
        <v>0</v>
      </c>
      <c r="M2962" s="1109">
        <v>0</v>
      </c>
      <c r="N2962" s="1109">
        <v>0</v>
      </c>
      <c r="O2962" s="1109">
        <v>0</v>
      </c>
      <c r="P2962" s="1109">
        <v>0</v>
      </c>
      <c r="Q2962" s="1109">
        <v>0</v>
      </c>
    </row>
    <row r="2963" spans="1:17">
      <c r="A2963" s="1109">
        <v>18504</v>
      </c>
      <c r="B2963" s="1110" t="s">
        <v>0</v>
      </c>
      <c r="C2963" s="1109">
        <v>8.625</v>
      </c>
      <c r="D2963" s="1109">
        <v>7.5110000000000001</v>
      </c>
      <c r="E2963" s="1109">
        <v>49</v>
      </c>
      <c r="F2963" s="1109">
        <v>0</v>
      </c>
      <c r="G2963" s="1110" t="s">
        <v>10741</v>
      </c>
      <c r="H2963" s="1110" t="s">
        <v>4654</v>
      </c>
      <c r="I2963" s="1110" t="s">
        <v>10849</v>
      </c>
      <c r="J2963" s="1109">
        <v>0</v>
      </c>
      <c r="K2963" s="1109">
        <v>0</v>
      </c>
      <c r="L2963" s="1109">
        <v>0</v>
      </c>
      <c r="M2963" s="1109">
        <v>0</v>
      </c>
      <c r="N2963" s="1109">
        <v>0</v>
      </c>
      <c r="O2963" s="1109">
        <v>0</v>
      </c>
      <c r="P2963" s="1109">
        <v>0</v>
      </c>
      <c r="Q2963" s="1109">
        <v>0</v>
      </c>
    </row>
    <row r="2964" spans="1:17">
      <c r="A2964" s="1109">
        <v>18505</v>
      </c>
      <c r="B2964" s="1110" t="s">
        <v>0</v>
      </c>
      <c r="C2964" s="1109">
        <v>8.625</v>
      </c>
      <c r="D2964" s="1109">
        <v>7.5110000000000001</v>
      </c>
      <c r="E2964" s="1109">
        <v>49</v>
      </c>
      <c r="F2964" s="1109">
        <v>0</v>
      </c>
      <c r="G2964" s="1110" t="s">
        <v>10741</v>
      </c>
      <c r="H2964" s="1110" t="s">
        <v>4654</v>
      </c>
      <c r="I2964" s="1110" t="s">
        <v>10841</v>
      </c>
      <c r="J2964" s="1109">
        <v>0</v>
      </c>
      <c r="K2964" s="1109">
        <v>0</v>
      </c>
      <c r="L2964" s="1109">
        <v>0</v>
      </c>
      <c r="M2964" s="1109">
        <v>0</v>
      </c>
      <c r="N2964" s="1109">
        <v>0</v>
      </c>
      <c r="O2964" s="1109">
        <v>0</v>
      </c>
      <c r="P2964" s="1109">
        <v>0</v>
      </c>
      <c r="Q2964" s="1109">
        <v>0</v>
      </c>
    </row>
    <row r="2965" spans="1:17">
      <c r="A2965" s="1109">
        <v>18506</v>
      </c>
      <c r="B2965" s="1110" t="s">
        <v>0</v>
      </c>
      <c r="C2965" s="1109">
        <v>8.625</v>
      </c>
      <c r="D2965" s="1109">
        <v>7.5110000000000001</v>
      </c>
      <c r="E2965" s="1109">
        <v>49</v>
      </c>
      <c r="F2965" s="1109">
        <v>0</v>
      </c>
      <c r="G2965" s="1110" t="s">
        <v>10741</v>
      </c>
      <c r="H2965" s="1110" t="s">
        <v>4654</v>
      </c>
      <c r="I2965" s="1110" t="s">
        <v>10760</v>
      </c>
      <c r="J2965" s="1109">
        <v>0</v>
      </c>
      <c r="K2965" s="1109">
        <v>0</v>
      </c>
      <c r="L2965" s="1109">
        <v>0</v>
      </c>
      <c r="M2965" s="1109">
        <v>0</v>
      </c>
      <c r="N2965" s="1109">
        <v>0</v>
      </c>
      <c r="O2965" s="1109">
        <v>0</v>
      </c>
      <c r="P2965" s="1109">
        <v>0</v>
      </c>
      <c r="Q2965" s="1109">
        <v>0</v>
      </c>
    </row>
    <row r="2966" spans="1:17">
      <c r="A2966" s="1109">
        <v>18507</v>
      </c>
      <c r="B2966" s="1110" t="s">
        <v>0</v>
      </c>
      <c r="C2966" s="1109">
        <v>8.625</v>
      </c>
      <c r="D2966" s="1109">
        <v>7.5110000000000001</v>
      </c>
      <c r="E2966" s="1109">
        <v>49</v>
      </c>
      <c r="F2966" s="1109">
        <v>0</v>
      </c>
      <c r="G2966" s="1110" t="s">
        <v>10741</v>
      </c>
      <c r="H2966" s="1110" t="s">
        <v>4654</v>
      </c>
      <c r="I2966" s="1110" t="s">
        <v>10845</v>
      </c>
      <c r="J2966" s="1109">
        <v>0</v>
      </c>
      <c r="K2966" s="1109">
        <v>0</v>
      </c>
      <c r="L2966" s="1109">
        <v>0</v>
      </c>
      <c r="M2966" s="1109">
        <v>0</v>
      </c>
      <c r="N2966" s="1109">
        <v>0</v>
      </c>
      <c r="O2966" s="1109">
        <v>0</v>
      </c>
      <c r="P2966" s="1109">
        <v>0</v>
      </c>
      <c r="Q2966" s="1109">
        <v>0</v>
      </c>
    </row>
    <row r="2967" spans="1:17">
      <c r="A2967" s="1109">
        <v>18508</v>
      </c>
      <c r="B2967" s="1110" t="s">
        <v>0</v>
      </c>
      <c r="C2967" s="1109">
        <v>8.625</v>
      </c>
      <c r="D2967" s="1109">
        <v>7.5110000000000001</v>
      </c>
      <c r="E2967" s="1109">
        <v>49</v>
      </c>
      <c r="F2967" s="1109">
        <v>0</v>
      </c>
      <c r="G2967" s="1110" t="s">
        <v>10741</v>
      </c>
      <c r="H2967" s="1110" t="s">
        <v>4654</v>
      </c>
      <c r="I2967" s="1110" t="s">
        <v>10834</v>
      </c>
      <c r="J2967" s="1109">
        <v>0</v>
      </c>
      <c r="K2967" s="1109">
        <v>0</v>
      </c>
      <c r="L2967" s="1109">
        <v>0</v>
      </c>
      <c r="M2967" s="1109">
        <v>0</v>
      </c>
      <c r="N2967" s="1109">
        <v>0</v>
      </c>
      <c r="O2967" s="1109">
        <v>0</v>
      </c>
      <c r="P2967" s="1109">
        <v>0</v>
      </c>
      <c r="Q2967" s="1109">
        <v>0</v>
      </c>
    </row>
    <row r="2968" spans="1:17">
      <c r="A2968" s="1109">
        <v>18509</v>
      </c>
      <c r="B2968" s="1110" t="s">
        <v>0</v>
      </c>
      <c r="C2968" s="1109">
        <v>8.625</v>
      </c>
      <c r="D2968" s="1109">
        <v>7.5110000000000001</v>
      </c>
      <c r="E2968" s="1109">
        <v>49</v>
      </c>
      <c r="F2968" s="1109">
        <v>0</v>
      </c>
      <c r="G2968" s="1110" t="s">
        <v>10741</v>
      </c>
      <c r="H2968" s="1110" t="s">
        <v>4654</v>
      </c>
      <c r="I2968" s="1110" t="s">
        <v>10835</v>
      </c>
      <c r="J2968" s="1109">
        <v>0</v>
      </c>
      <c r="K2968" s="1109">
        <v>0</v>
      </c>
      <c r="L2968" s="1109">
        <v>0</v>
      </c>
      <c r="M2968" s="1109">
        <v>0</v>
      </c>
      <c r="N2968" s="1109">
        <v>0</v>
      </c>
      <c r="O2968" s="1109">
        <v>0</v>
      </c>
      <c r="P2968" s="1109">
        <v>0</v>
      </c>
      <c r="Q2968" s="1109">
        <v>0</v>
      </c>
    </row>
    <row r="2969" spans="1:17">
      <c r="A2969" s="1109">
        <v>18510</v>
      </c>
      <c r="B2969" s="1110" t="s">
        <v>0</v>
      </c>
      <c r="C2969" s="1109">
        <v>8.625</v>
      </c>
      <c r="D2969" s="1109">
        <v>7.5110000000000001</v>
      </c>
      <c r="E2969" s="1109">
        <v>49</v>
      </c>
      <c r="F2969" s="1109">
        <v>0</v>
      </c>
      <c r="G2969" s="1110" t="s">
        <v>10741</v>
      </c>
      <c r="H2969" s="1110" t="s">
        <v>4654</v>
      </c>
      <c r="I2969" s="1110" t="s">
        <v>10736</v>
      </c>
      <c r="J2969" s="1109">
        <v>0</v>
      </c>
      <c r="K2969" s="1109">
        <v>0</v>
      </c>
      <c r="L2969" s="1109">
        <v>0</v>
      </c>
      <c r="M2969" s="1109">
        <v>0</v>
      </c>
      <c r="N2969" s="1109">
        <v>0</v>
      </c>
      <c r="O2969" s="1109">
        <v>0</v>
      </c>
      <c r="P2969" s="1109">
        <v>0</v>
      </c>
      <c r="Q2969" s="1109">
        <v>0</v>
      </c>
    </row>
    <row r="2970" spans="1:17">
      <c r="A2970" s="1109">
        <v>18511</v>
      </c>
      <c r="B2970" s="1110" t="s">
        <v>0</v>
      </c>
      <c r="C2970" s="1109">
        <v>8.625</v>
      </c>
      <c r="D2970" s="1109">
        <v>7.5110000000000001</v>
      </c>
      <c r="E2970" s="1109">
        <v>49</v>
      </c>
      <c r="F2970" s="1109">
        <v>0</v>
      </c>
      <c r="G2970" s="1110" t="s">
        <v>10741</v>
      </c>
      <c r="H2970" s="1110" t="s">
        <v>4654</v>
      </c>
      <c r="I2970" s="1110" t="s">
        <v>10836</v>
      </c>
      <c r="J2970" s="1109">
        <v>0</v>
      </c>
      <c r="K2970" s="1109">
        <v>0</v>
      </c>
      <c r="L2970" s="1109">
        <v>0</v>
      </c>
      <c r="M2970" s="1109">
        <v>0</v>
      </c>
      <c r="N2970" s="1109">
        <v>0</v>
      </c>
      <c r="O2970" s="1109">
        <v>0</v>
      </c>
      <c r="P2970" s="1109">
        <v>0</v>
      </c>
      <c r="Q2970" s="1109">
        <v>0</v>
      </c>
    </row>
    <row r="2971" spans="1:17">
      <c r="A2971" s="1109">
        <v>18512</v>
      </c>
      <c r="B2971" s="1110" t="s">
        <v>0</v>
      </c>
      <c r="C2971" s="1109">
        <v>8.625</v>
      </c>
      <c r="D2971" s="1109">
        <v>7.5110000000000001</v>
      </c>
      <c r="E2971" s="1109">
        <v>49</v>
      </c>
      <c r="F2971" s="1109">
        <v>0</v>
      </c>
      <c r="G2971" s="1110" t="s">
        <v>10741</v>
      </c>
      <c r="H2971" s="1110" t="s">
        <v>4654</v>
      </c>
      <c r="I2971" s="1110" t="s">
        <v>10850</v>
      </c>
      <c r="J2971" s="1109">
        <v>0</v>
      </c>
      <c r="K2971" s="1109">
        <v>0</v>
      </c>
      <c r="L2971" s="1109">
        <v>0</v>
      </c>
      <c r="M2971" s="1109">
        <v>0</v>
      </c>
      <c r="N2971" s="1109">
        <v>0</v>
      </c>
      <c r="O2971" s="1109">
        <v>0</v>
      </c>
      <c r="P2971" s="1109">
        <v>0</v>
      </c>
      <c r="Q2971" s="1109">
        <v>0</v>
      </c>
    </row>
    <row r="2972" spans="1:17">
      <c r="A2972" s="1109">
        <v>18513</v>
      </c>
      <c r="B2972" s="1110" t="s">
        <v>0</v>
      </c>
      <c r="C2972" s="1109">
        <v>8.625</v>
      </c>
      <c r="D2972" s="1109">
        <v>7.5110000000000001</v>
      </c>
      <c r="E2972" s="1109">
        <v>49</v>
      </c>
      <c r="F2972" s="1109">
        <v>0</v>
      </c>
      <c r="G2972" s="1110" t="s">
        <v>10741</v>
      </c>
      <c r="H2972" s="1110" t="s">
        <v>4654</v>
      </c>
      <c r="I2972" s="1110" t="s">
        <v>10832</v>
      </c>
      <c r="J2972" s="1109">
        <v>0</v>
      </c>
      <c r="K2972" s="1109">
        <v>0</v>
      </c>
      <c r="L2972" s="1109">
        <v>0</v>
      </c>
      <c r="M2972" s="1109">
        <v>0</v>
      </c>
      <c r="N2972" s="1109">
        <v>0</v>
      </c>
      <c r="O2972" s="1109">
        <v>0</v>
      </c>
      <c r="P2972" s="1109">
        <v>0</v>
      </c>
      <c r="Q2972" s="1109">
        <v>0</v>
      </c>
    </row>
    <row r="2973" spans="1:17">
      <c r="A2973" s="1109">
        <v>18514</v>
      </c>
      <c r="B2973" s="1110" t="s">
        <v>0</v>
      </c>
      <c r="C2973" s="1109">
        <v>8.625</v>
      </c>
      <c r="D2973" s="1109">
        <v>7.5110000000000001</v>
      </c>
      <c r="E2973" s="1109">
        <v>49</v>
      </c>
      <c r="F2973" s="1109">
        <v>0</v>
      </c>
      <c r="G2973" s="1110" t="s">
        <v>10741</v>
      </c>
      <c r="H2973" s="1110" t="s">
        <v>4654</v>
      </c>
      <c r="I2973" s="1110" t="s">
        <v>10839</v>
      </c>
      <c r="J2973" s="1109">
        <v>0</v>
      </c>
      <c r="K2973" s="1109">
        <v>0</v>
      </c>
      <c r="L2973" s="1109">
        <v>0</v>
      </c>
      <c r="M2973" s="1109">
        <v>0</v>
      </c>
      <c r="N2973" s="1109">
        <v>0</v>
      </c>
      <c r="O2973" s="1109">
        <v>0</v>
      </c>
      <c r="P2973" s="1109">
        <v>0</v>
      </c>
      <c r="Q2973" s="1109">
        <v>0</v>
      </c>
    </row>
    <row r="2974" spans="1:17">
      <c r="A2974" s="1109">
        <v>18515</v>
      </c>
      <c r="B2974" s="1110" t="s">
        <v>0</v>
      </c>
      <c r="C2974" s="1109">
        <v>8.625</v>
      </c>
      <c r="D2974" s="1109">
        <v>7.5110000000000001</v>
      </c>
      <c r="E2974" s="1109">
        <v>49</v>
      </c>
      <c r="F2974" s="1109">
        <v>0</v>
      </c>
      <c r="G2974" s="1110" t="s">
        <v>10833</v>
      </c>
      <c r="H2974" s="1110" t="s">
        <v>4654</v>
      </c>
      <c r="I2974" s="1110" t="s">
        <v>10846</v>
      </c>
      <c r="J2974" s="1109">
        <v>0</v>
      </c>
      <c r="K2974" s="1109">
        <v>0</v>
      </c>
      <c r="L2974" s="1109">
        <v>0</v>
      </c>
      <c r="M2974" s="1109">
        <v>0</v>
      </c>
      <c r="N2974" s="1109">
        <v>0</v>
      </c>
      <c r="O2974" s="1109">
        <v>0</v>
      </c>
      <c r="P2974" s="1109">
        <v>0</v>
      </c>
      <c r="Q2974" s="1109">
        <v>0</v>
      </c>
    </row>
    <row r="2975" spans="1:17">
      <c r="A2975" s="1109">
        <v>18516</v>
      </c>
      <c r="B2975" s="1110" t="s">
        <v>0</v>
      </c>
      <c r="C2975" s="1109">
        <v>8.625</v>
      </c>
      <c r="D2975" s="1109">
        <v>7.5110000000000001</v>
      </c>
      <c r="E2975" s="1109">
        <v>49</v>
      </c>
      <c r="F2975" s="1109">
        <v>0</v>
      </c>
      <c r="G2975" s="1110" t="s">
        <v>10833</v>
      </c>
      <c r="H2975" s="1110" t="s">
        <v>4654</v>
      </c>
      <c r="I2975" s="1110" t="s">
        <v>10847</v>
      </c>
      <c r="J2975" s="1109">
        <v>0</v>
      </c>
      <c r="K2975" s="1109">
        <v>0</v>
      </c>
      <c r="L2975" s="1109">
        <v>0</v>
      </c>
      <c r="M2975" s="1109">
        <v>0</v>
      </c>
      <c r="N2975" s="1109">
        <v>0</v>
      </c>
      <c r="O2975" s="1109">
        <v>0</v>
      </c>
      <c r="P2975" s="1109">
        <v>0</v>
      </c>
      <c r="Q2975" s="1109">
        <v>0</v>
      </c>
    </row>
    <row r="2976" spans="1:17">
      <c r="A2976" s="1109">
        <v>18517</v>
      </c>
      <c r="B2976" s="1110" t="s">
        <v>0</v>
      </c>
      <c r="C2976" s="1109">
        <v>8.625</v>
      </c>
      <c r="D2976" s="1109">
        <v>7.5110000000000001</v>
      </c>
      <c r="E2976" s="1109">
        <v>49</v>
      </c>
      <c r="F2976" s="1109">
        <v>0</v>
      </c>
      <c r="G2976" s="1110" t="s">
        <v>10833</v>
      </c>
      <c r="H2976" s="1110" t="s">
        <v>4654</v>
      </c>
      <c r="I2976" s="1110" t="s">
        <v>10848</v>
      </c>
      <c r="J2976" s="1109">
        <v>0</v>
      </c>
      <c r="K2976" s="1109">
        <v>0</v>
      </c>
      <c r="L2976" s="1109">
        <v>0</v>
      </c>
      <c r="M2976" s="1109">
        <v>0</v>
      </c>
      <c r="N2976" s="1109">
        <v>0</v>
      </c>
      <c r="O2976" s="1109">
        <v>0</v>
      </c>
      <c r="P2976" s="1109">
        <v>0</v>
      </c>
      <c r="Q2976" s="1109">
        <v>0</v>
      </c>
    </row>
    <row r="2977" spans="1:17">
      <c r="A2977" s="1109">
        <v>18518</v>
      </c>
      <c r="B2977" s="1110" t="s">
        <v>0</v>
      </c>
      <c r="C2977" s="1109">
        <v>8.625</v>
      </c>
      <c r="D2977" s="1109">
        <v>7.5110000000000001</v>
      </c>
      <c r="E2977" s="1109">
        <v>49</v>
      </c>
      <c r="F2977" s="1109">
        <v>0</v>
      </c>
      <c r="G2977" s="1110" t="s">
        <v>10833</v>
      </c>
      <c r="H2977" s="1110" t="s">
        <v>4654</v>
      </c>
      <c r="I2977" s="1110" t="s">
        <v>10849</v>
      </c>
      <c r="J2977" s="1109">
        <v>0</v>
      </c>
      <c r="K2977" s="1109">
        <v>0</v>
      </c>
      <c r="L2977" s="1109">
        <v>0</v>
      </c>
      <c r="M2977" s="1109">
        <v>0</v>
      </c>
      <c r="N2977" s="1109">
        <v>0</v>
      </c>
      <c r="O2977" s="1109">
        <v>0</v>
      </c>
      <c r="P2977" s="1109">
        <v>0</v>
      </c>
      <c r="Q2977" s="1109">
        <v>0</v>
      </c>
    </row>
    <row r="2978" spans="1:17">
      <c r="A2978" s="1109">
        <v>18519</v>
      </c>
      <c r="B2978" s="1110" t="s">
        <v>0</v>
      </c>
      <c r="C2978" s="1109">
        <v>8.625</v>
      </c>
      <c r="D2978" s="1109">
        <v>7.5110000000000001</v>
      </c>
      <c r="E2978" s="1109">
        <v>49</v>
      </c>
      <c r="F2978" s="1109">
        <v>0</v>
      </c>
      <c r="G2978" s="1110" t="s">
        <v>10833</v>
      </c>
      <c r="H2978" s="1110" t="s">
        <v>4654</v>
      </c>
      <c r="I2978" s="1110" t="s">
        <v>10841</v>
      </c>
      <c r="J2978" s="1109">
        <v>0</v>
      </c>
      <c r="K2978" s="1109">
        <v>0</v>
      </c>
      <c r="L2978" s="1109">
        <v>0</v>
      </c>
      <c r="M2978" s="1109">
        <v>0</v>
      </c>
      <c r="N2978" s="1109">
        <v>0</v>
      </c>
      <c r="O2978" s="1109">
        <v>0</v>
      </c>
      <c r="P2978" s="1109">
        <v>0</v>
      </c>
      <c r="Q2978" s="1109">
        <v>0</v>
      </c>
    </row>
    <row r="2979" spans="1:17">
      <c r="A2979" s="1109">
        <v>18520</v>
      </c>
      <c r="B2979" s="1110" t="s">
        <v>0</v>
      </c>
      <c r="C2979" s="1109">
        <v>8.625</v>
      </c>
      <c r="D2979" s="1109">
        <v>7.5110000000000001</v>
      </c>
      <c r="E2979" s="1109">
        <v>49</v>
      </c>
      <c r="F2979" s="1109">
        <v>0</v>
      </c>
      <c r="G2979" s="1110" t="s">
        <v>10833</v>
      </c>
      <c r="H2979" s="1110" t="s">
        <v>4654</v>
      </c>
      <c r="I2979" s="1110" t="s">
        <v>10760</v>
      </c>
      <c r="J2979" s="1109">
        <v>0</v>
      </c>
      <c r="K2979" s="1109">
        <v>0</v>
      </c>
      <c r="L2979" s="1109">
        <v>0</v>
      </c>
      <c r="M2979" s="1109">
        <v>0</v>
      </c>
      <c r="N2979" s="1109">
        <v>0</v>
      </c>
      <c r="O2979" s="1109">
        <v>0</v>
      </c>
      <c r="P2979" s="1109">
        <v>0</v>
      </c>
      <c r="Q2979" s="1109">
        <v>0</v>
      </c>
    </row>
    <row r="2980" spans="1:17">
      <c r="A2980" s="1109">
        <v>18521</v>
      </c>
      <c r="B2980" s="1110" t="s">
        <v>0</v>
      </c>
      <c r="C2980" s="1109">
        <v>8.625</v>
      </c>
      <c r="D2980" s="1109">
        <v>7.5110000000000001</v>
      </c>
      <c r="E2980" s="1109">
        <v>49</v>
      </c>
      <c r="F2980" s="1109">
        <v>0</v>
      </c>
      <c r="G2980" s="1110" t="s">
        <v>10833</v>
      </c>
      <c r="H2980" s="1110" t="s">
        <v>4654</v>
      </c>
      <c r="I2980" s="1110" t="s">
        <v>10845</v>
      </c>
      <c r="J2980" s="1109">
        <v>0</v>
      </c>
      <c r="K2980" s="1109">
        <v>0</v>
      </c>
      <c r="L2980" s="1109">
        <v>0</v>
      </c>
      <c r="M2980" s="1109">
        <v>0</v>
      </c>
      <c r="N2980" s="1109">
        <v>0</v>
      </c>
      <c r="O2980" s="1109">
        <v>0</v>
      </c>
      <c r="P2980" s="1109">
        <v>0</v>
      </c>
      <c r="Q2980" s="1109">
        <v>0</v>
      </c>
    </row>
    <row r="2981" spans="1:17">
      <c r="A2981" s="1109">
        <v>18522</v>
      </c>
      <c r="B2981" s="1110" t="s">
        <v>0</v>
      </c>
      <c r="C2981" s="1109">
        <v>8.625</v>
      </c>
      <c r="D2981" s="1109">
        <v>7.5110000000000001</v>
      </c>
      <c r="E2981" s="1109">
        <v>49</v>
      </c>
      <c r="F2981" s="1109">
        <v>0</v>
      </c>
      <c r="G2981" s="1110" t="s">
        <v>10833</v>
      </c>
      <c r="H2981" s="1110" t="s">
        <v>4654</v>
      </c>
      <c r="I2981" s="1110" t="s">
        <v>10736</v>
      </c>
      <c r="J2981" s="1109">
        <v>0</v>
      </c>
      <c r="K2981" s="1109">
        <v>0</v>
      </c>
      <c r="L2981" s="1109">
        <v>0</v>
      </c>
      <c r="M2981" s="1109">
        <v>0</v>
      </c>
      <c r="N2981" s="1109">
        <v>0</v>
      </c>
      <c r="O2981" s="1109">
        <v>0</v>
      </c>
      <c r="P2981" s="1109">
        <v>0</v>
      </c>
      <c r="Q2981" s="1109">
        <v>0</v>
      </c>
    </row>
    <row r="2982" spans="1:17">
      <c r="A2982" s="1109">
        <v>18523</v>
      </c>
      <c r="B2982" s="1110" t="s">
        <v>0</v>
      </c>
      <c r="C2982" s="1109">
        <v>8.625</v>
      </c>
      <c r="D2982" s="1109">
        <v>7.5110000000000001</v>
      </c>
      <c r="E2982" s="1109">
        <v>49</v>
      </c>
      <c r="F2982" s="1109">
        <v>0</v>
      </c>
      <c r="G2982" s="1110" t="s">
        <v>10833</v>
      </c>
      <c r="H2982" s="1110" t="s">
        <v>4654</v>
      </c>
      <c r="I2982" s="1110" t="s">
        <v>10836</v>
      </c>
      <c r="J2982" s="1109">
        <v>0</v>
      </c>
      <c r="K2982" s="1109">
        <v>0</v>
      </c>
      <c r="L2982" s="1109">
        <v>0</v>
      </c>
      <c r="M2982" s="1109">
        <v>0</v>
      </c>
      <c r="N2982" s="1109">
        <v>0</v>
      </c>
      <c r="O2982" s="1109">
        <v>0</v>
      </c>
      <c r="P2982" s="1109">
        <v>0</v>
      </c>
      <c r="Q2982" s="1109">
        <v>0</v>
      </c>
    </row>
    <row r="2983" spans="1:17">
      <c r="A2983" s="1109">
        <v>18524</v>
      </c>
      <c r="B2983" s="1110" t="s">
        <v>0</v>
      </c>
      <c r="C2983" s="1109">
        <v>8.625</v>
      </c>
      <c r="D2983" s="1109">
        <v>7.5110000000000001</v>
      </c>
      <c r="E2983" s="1109">
        <v>49</v>
      </c>
      <c r="F2983" s="1109">
        <v>0</v>
      </c>
      <c r="G2983" s="1110" t="s">
        <v>10833</v>
      </c>
      <c r="H2983" s="1110" t="s">
        <v>4654</v>
      </c>
      <c r="I2983" s="1110" t="s">
        <v>10832</v>
      </c>
      <c r="J2983" s="1109">
        <v>0</v>
      </c>
      <c r="K2983" s="1109">
        <v>0</v>
      </c>
      <c r="L2983" s="1109">
        <v>0</v>
      </c>
      <c r="M2983" s="1109">
        <v>0</v>
      </c>
      <c r="N2983" s="1109">
        <v>0</v>
      </c>
      <c r="O2983" s="1109">
        <v>0</v>
      </c>
      <c r="P2983" s="1109">
        <v>0</v>
      </c>
      <c r="Q2983" s="1109">
        <v>0</v>
      </c>
    </row>
    <row r="2984" spans="1:17">
      <c r="A2984" s="1109">
        <v>18525</v>
      </c>
      <c r="B2984" s="1110" t="s">
        <v>0</v>
      </c>
      <c r="C2984" s="1109">
        <v>8.625</v>
      </c>
      <c r="D2984" s="1109">
        <v>7.5110000000000001</v>
      </c>
      <c r="E2984" s="1109">
        <v>49</v>
      </c>
      <c r="F2984" s="1109">
        <v>0</v>
      </c>
      <c r="G2984" s="1110" t="s">
        <v>10833</v>
      </c>
      <c r="H2984" s="1110" t="s">
        <v>4654</v>
      </c>
      <c r="I2984" s="1110" t="s">
        <v>10839</v>
      </c>
      <c r="J2984" s="1109">
        <v>0</v>
      </c>
      <c r="K2984" s="1109">
        <v>0</v>
      </c>
      <c r="L2984" s="1109">
        <v>0</v>
      </c>
      <c r="M2984" s="1109">
        <v>0</v>
      </c>
      <c r="N2984" s="1109">
        <v>0</v>
      </c>
      <c r="O2984" s="1109">
        <v>0</v>
      </c>
      <c r="P2984" s="1109">
        <v>0</v>
      </c>
      <c r="Q2984" s="1109">
        <v>0</v>
      </c>
    </row>
    <row r="2985" spans="1:17">
      <c r="A2985" s="1109">
        <v>18526</v>
      </c>
      <c r="B2985" s="1110" t="s">
        <v>0</v>
      </c>
      <c r="C2985" s="1109">
        <v>8.625</v>
      </c>
      <c r="D2985" s="1109">
        <v>7.5110000000000001</v>
      </c>
      <c r="E2985" s="1109">
        <v>49</v>
      </c>
      <c r="F2985" s="1109">
        <v>0</v>
      </c>
      <c r="G2985" s="1110" t="s">
        <v>10833</v>
      </c>
      <c r="H2985" s="1110" t="s">
        <v>4654</v>
      </c>
      <c r="I2985" s="1110" t="s">
        <v>10850</v>
      </c>
      <c r="J2985" s="1109">
        <v>0</v>
      </c>
      <c r="K2985" s="1109">
        <v>0</v>
      </c>
      <c r="L2985" s="1109">
        <v>0</v>
      </c>
      <c r="M2985" s="1109">
        <v>0</v>
      </c>
      <c r="N2985" s="1109">
        <v>0</v>
      </c>
      <c r="O2985" s="1109">
        <v>0</v>
      </c>
      <c r="P2985" s="1109">
        <v>0</v>
      </c>
      <c r="Q2985" s="1109">
        <v>0</v>
      </c>
    </row>
    <row r="2986" spans="1:17">
      <c r="A2986" s="1109">
        <v>18527</v>
      </c>
      <c r="B2986" s="1110" t="s">
        <v>0</v>
      </c>
      <c r="C2986" s="1109">
        <v>8.625</v>
      </c>
      <c r="D2986" s="1109">
        <v>7.5110000000000001</v>
      </c>
      <c r="E2986" s="1109">
        <v>49</v>
      </c>
      <c r="F2986" s="1109">
        <v>0</v>
      </c>
      <c r="G2986" s="1110" t="s">
        <v>10737</v>
      </c>
      <c r="H2986" s="1110" t="s">
        <v>4654</v>
      </c>
      <c r="I2986" s="1110" t="s">
        <v>10847</v>
      </c>
      <c r="J2986" s="1109">
        <v>0</v>
      </c>
      <c r="K2986" s="1109">
        <v>0</v>
      </c>
      <c r="L2986" s="1109">
        <v>0</v>
      </c>
      <c r="M2986" s="1109">
        <v>0</v>
      </c>
      <c r="N2986" s="1109">
        <v>0</v>
      </c>
      <c r="O2986" s="1109">
        <v>0</v>
      </c>
      <c r="P2986" s="1109">
        <v>0</v>
      </c>
      <c r="Q2986" s="1109">
        <v>0</v>
      </c>
    </row>
    <row r="2987" spans="1:17">
      <c r="A2987" s="1109">
        <v>18528</v>
      </c>
      <c r="B2987" s="1110" t="s">
        <v>0</v>
      </c>
      <c r="C2987" s="1109">
        <v>8.625</v>
      </c>
      <c r="D2987" s="1109">
        <v>7.5110000000000001</v>
      </c>
      <c r="E2987" s="1109">
        <v>49</v>
      </c>
      <c r="F2987" s="1109">
        <v>0</v>
      </c>
      <c r="G2987" s="1110" t="s">
        <v>10737</v>
      </c>
      <c r="H2987" s="1110" t="s">
        <v>4654</v>
      </c>
      <c r="I2987" s="1110" t="s">
        <v>10841</v>
      </c>
      <c r="J2987" s="1109">
        <v>0</v>
      </c>
      <c r="K2987" s="1109">
        <v>0</v>
      </c>
      <c r="L2987" s="1109">
        <v>0</v>
      </c>
      <c r="M2987" s="1109">
        <v>0</v>
      </c>
      <c r="N2987" s="1109">
        <v>0</v>
      </c>
      <c r="O2987" s="1109">
        <v>0</v>
      </c>
      <c r="P2987" s="1109">
        <v>0</v>
      </c>
      <c r="Q2987" s="1109">
        <v>0</v>
      </c>
    </row>
    <row r="2988" spans="1:17">
      <c r="A2988" s="1109">
        <v>18529</v>
      </c>
      <c r="B2988" s="1110" t="s">
        <v>0</v>
      </c>
      <c r="C2988" s="1109">
        <v>8.625</v>
      </c>
      <c r="D2988" s="1109">
        <v>7.5110000000000001</v>
      </c>
      <c r="E2988" s="1109">
        <v>49</v>
      </c>
      <c r="F2988" s="1109">
        <v>0</v>
      </c>
      <c r="G2988" s="1110" t="s">
        <v>10737</v>
      </c>
      <c r="H2988" s="1110" t="s">
        <v>4654</v>
      </c>
      <c r="I2988" s="1110" t="s">
        <v>10848</v>
      </c>
      <c r="J2988" s="1109">
        <v>0</v>
      </c>
      <c r="K2988" s="1109">
        <v>0</v>
      </c>
      <c r="L2988" s="1109">
        <v>0</v>
      </c>
      <c r="M2988" s="1109">
        <v>0</v>
      </c>
      <c r="N2988" s="1109">
        <v>0</v>
      </c>
      <c r="O2988" s="1109">
        <v>0</v>
      </c>
      <c r="P2988" s="1109">
        <v>0</v>
      </c>
      <c r="Q2988" s="1109">
        <v>0</v>
      </c>
    </row>
    <row r="2989" spans="1:17">
      <c r="A2989" s="1109">
        <v>18530</v>
      </c>
      <c r="B2989" s="1110" t="s">
        <v>0</v>
      </c>
      <c r="C2989" s="1109">
        <v>8.625</v>
      </c>
      <c r="D2989" s="1109">
        <v>7.5110000000000001</v>
      </c>
      <c r="E2989" s="1109">
        <v>49</v>
      </c>
      <c r="F2989" s="1109">
        <v>0</v>
      </c>
      <c r="G2989" s="1110" t="s">
        <v>10737</v>
      </c>
      <c r="H2989" s="1110" t="s">
        <v>4654</v>
      </c>
      <c r="I2989" s="1110" t="s">
        <v>10849</v>
      </c>
      <c r="J2989" s="1109">
        <v>0</v>
      </c>
      <c r="K2989" s="1109">
        <v>0</v>
      </c>
      <c r="L2989" s="1109">
        <v>0</v>
      </c>
      <c r="M2989" s="1109">
        <v>0</v>
      </c>
      <c r="N2989" s="1109">
        <v>0</v>
      </c>
      <c r="O2989" s="1109">
        <v>0</v>
      </c>
      <c r="P2989" s="1109">
        <v>0</v>
      </c>
      <c r="Q2989" s="1109">
        <v>0</v>
      </c>
    </row>
    <row r="2990" spans="1:17">
      <c r="A2990" s="1109">
        <v>18531</v>
      </c>
      <c r="B2990" s="1110" t="s">
        <v>0</v>
      </c>
      <c r="C2990" s="1109">
        <v>8.625</v>
      </c>
      <c r="D2990" s="1109">
        <v>7.5110000000000001</v>
      </c>
      <c r="E2990" s="1109">
        <v>49</v>
      </c>
      <c r="F2990" s="1109">
        <v>0</v>
      </c>
      <c r="G2990" s="1110" t="s">
        <v>10737</v>
      </c>
      <c r="H2990" s="1110" t="s">
        <v>4654</v>
      </c>
      <c r="I2990" s="1110" t="s">
        <v>10760</v>
      </c>
      <c r="J2990" s="1109">
        <v>0</v>
      </c>
      <c r="K2990" s="1109">
        <v>0</v>
      </c>
      <c r="L2990" s="1109">
        <v>0</v>
      </c>
      <c r="M2990" s="1109">
        <v>0</v>
      </c>
      <c r="N2990" s="1109">
        <v>0</v>
      </c>
      <c r="O2990" s="1109">
        <v>0</v>
      </c>
      <c r="P2990" s="1109">
        <v>0</v>
      </c>
      <c r="Q2990" s="1109">
        <v>0</v>
      </c>
    </row>
    <row r="2991" spans="1:17">
      <c r="A2991" s="1109">
        <v>18532</v>
      </c>
      <c r="B2991" s="1110" t="s">
        <v>0</v>
      </c>
      <c r="C2991" s="1109">
        <v>8.625</v>
      </c>
      <c r="D2991" s="1109">
        <v>7.5110000000000001</v>
      </c>
      <c r="E2991" s="1109">
        <v>49</v>
      </c>
      <c r="F2991" s="1109">
        <v>0</v>
      </c>
      <c r="G2991" s="1110" t="s">
        <v>10737</v>
      </c>
      <c r="H2991" s="1110" t="s">
        <v>4654</v>
      </c>
      <c r="I2991" s="1110" t="s">
        <v>10845</v>
      </c>
      <c r="J2991" s="1109">
        <v>0</v>
      </c>
      <c r="K2991" s="1109">
        <v>0</v>
      </c>
      <c r="L2991" s="1109">
        <v>0</v>
      </c>
      <c r="M2991" s="1109">
        <v>0</v>
      </c>
      <c r="N2991" s="1109">
        <v>0</v>
      </c>
      <c r="O2991" s="1109">
        <v>0</v>
      </c>
      <c r="P2991" s="1109">
        <v>0</v>
      </c>
      <c r="Q2991" s="1109">
        <v>0</v>
      </c>
    </row>
    <row r="2992" spans="1:17">
      <c r="A2992" s="1109">
        <v>18533</v>
      </c>
      <c r="B2992" s="1110" t="s">
        <v>0</v>
      </c>
      <c r="C2992" s="1109">
        <v>8.625</v>
      </c>
      <c r="D2992" s="1109">
        <v>7.5110000000000001</v>
      </c>
      <c r="E2992" s="1109">
        <v>49</v>
      </c>
      <c r="F2992" s="1109">
        <v>0</v>
      </c>
      <c r="G2992" s="1110" t="s">
        <v>10737</v>
      </c>
      <c r="H2992" s="1110" t="s">
        <v>4654</v>
      </c>
      <c r="I2992" s="1110" t="s">
        <v>10850</v>
      </c>
      <c r="J2992" s="1109">
        <v>0</v>
      </c>
      <c r="K2992" s="1109">
        <v>0</v>
      </c>
      <c r="L2992" s="1109">
        <v>0</v>
      </c>
      <c r="M2992" s="1109">
        <v>0</v>
      </c>
      <c r="N2992" s="1109">
        <v>0</v>
      </c>
      <c r="O2992" s="1109">
        <v>0</v>
      </c>
      <c r="P2992" s="1109">
        <v>0</v>
      </c>
      <c r="Q2992" s="1109">
        <v>0</v>
      </c>
    </row>
    <row r="2993" spans="1:17">
      <c r="A2993" s="1109">
        <v>18534</v>
      </c>
      <c r="B2993" s="1110" t="s">
        <v>0</v>
      </c>
      <c r="C2993" s="1109">
        <v>8.625</v>
      </c>
      <c r="D2993" s="1109">
        <v>7.5110000000000001</v>
      </c>
      <c r="E2993" s="1109">
        <v>49</v>
      </c>
      <c r="F2993" s="1109">
        <v>0</v>
      </c>
      <c r="G2993" s="1110" t="s">
        <v>10737</v>
      </c>
      <c r="H2993" s="1110" t="s">
        <v>4654</v>
      </c>
      <c r="I2993" s="1110" t="s">
        <v>10832</v>
      </c>
      <c r="J2993" s="1109">
        <v>0</v>
      </c>
      <c r="K2993" s="1109">
        <v>0</v>
      </c>
      <c r="L2993" s="1109">
        <v>0</v>
      </c>
      <c r="M2993" s="1109">
        <v>0</v>
      </c>
      <c r="N2993" s="1109">
        <v>0</v>
      </c>
      <c r="O2993" s="1109">
        <v>0</v>
      </c>
      <c r="P2993" s="1109">
        <v>0</v>
      </c>
      <c r="Q2993" s="1109">
        <v>0</v>
      </c>
    </row>
    <row r="2994" spans="1:17">
      <c r="A2994" s="1109">
        <v>18535</v>
      </c>
      <c r="B2994" s="1110" t="s">
        <v>0</v>
      </c>
      <c r="C2994" s="1109">
        <v>8.625</v>
      </c>
      <c r="D2994" s="1109">
        <v>7.5110000000000001</v>
      </c>
      <c r="E2994" s="1109">
        <v>49</v>
      </c>
      <c r="F2994" s="1109">
        <v>0</v>
      </c>
      <c r="G2994" s="1110" t="s">
        <v>10737</v>
      </c>
      <c r="H2994" s="1110" t="s">
        <v>4654</v>
      </c>
      <c r="I2994" s="1110" t="s">
        <v>10839</v>
      </c>
      <c r="J2994" s="1109">
        <v>0</v>
      </c>
      <c r="K2994" s="1109">
        <v>0</v>
      </c>
      <c r="L2994" s="1109">
        <v>0</v>
      </c>
      <c r="M2994" s="1109">
        <v>0</v>
      </c>
      <c r="N2994" s="1109">
        <v>0</v>
      </c>
      <c r="O2994" s="1109">
        <v>0</v>
      </c>
      <c r="P2994" s="1109">
        <v>0</v>
      </c>
      <c r="Q2994" s="1109">
        <v>0</v>
      </c>
    </row>
    <row r="2995" spans="1:17">
      <c r="A2995" s="1109">
        <v>18536</v>
      </c>
      <c r="B2995" s="1110" t="s">
        <v>0</v>
      </c>
      <c r="C2995" s="1109">
        <v>8.625</v>
      </c>
      <c r="D2995" s="1109">
        <v>7.5110000000000001</v>
      </c>
      <c r="E2995" s="1109">
        <v>49</v>
      </c>
      <c r="F2995" s="1109">
        <v>0</v>
      </c>
      <c r="G2995" s="1110" t="s">
        <v>10753</v>
      </c>
      <c r="H2995" s="1110" t="s">
        <v>4654</v>
      </c>
      <c r="I2995" s="1110" t="s">
        <v>10847</v>
      </c>
      <c r="J2995" s="1109">
        <v>0</v>
      </c>
      <c r="K2995" s="1109">
        <v>0</v>
      </c>
      <c r="L2995" s="1109">
        <v>0</v>
      </c>
      <c r="M2995" s="1109">
        <v>0</v>
      </c>
      <c r="N2995" s="1109">
        <v>0</v>
      </c>
      <c r="O2995" s="1109">
        <v>0</v>
      </c>
      <c r="P2995" s="1109">
        <v>0</v>
      </c>
      <c r="Q2995" s="1109">
        <v>0</v>
      </c>
    </row>
    <row r="2996" spans="1:17">
      <c r="A2996" s="1109">
        <v>18537</v>
      </c>
      <c r="B2996" s="1110" t="s">
        <v>0</v>
      </c>
      <c r="C2996" s="1109">
        <v>8.625</v>
      </c>
      <c r="D2996" s="1109">
        <v>7.5110000000000001</v>
      </c>
      <c r="E2996" s="1109">
        <v>49</v>
      </c>
      <c r="F2996" s="1109">
        <v>0</v>
      </c>
      <c r="G2996" s="1110" t="s">
        <v>10753</v>
      </c>
      <c r="H2996" s="1110" t="s">
        <v>4654</v>
      </c>
      <c r="I2996" s="1110" t="s">
        <v>10848</v>
      </c>
      <c r="J2996" s="1109">
        <v>0</v>
      </c>
      <c r="K2996" s="1109">
        <v>0</v>
      </c>
      <c r="L2996" s="1109">
        <v>0</v>
      </c>
      <c r="M2996" s="1109">
        <v>0</v>
      </c>
      <c r="N2996" s="1109">
        <v>0</v>
      </c>
      <c r="O2996" s="1109">
        <v>0</v>
      </c>
      <c r="P2996" s="1109">
        <v>0</v>
      </c>
      <c r="Q2996" s="1109">
        <v>0</v>
      </c>
    </row>
    <row r="2997" spans="1:17">
      <c r="A2997" s="1109">
        <v>18538</v>
      </c>
      <c r="B2997" s="1110" t="s">
        <v>0</v>
      </c>
      <c r="C2997" s="1109">
        <v>8.625</v>
      </c>
      <c r="D2997" s="1109">
        <v>7.5110000000000001</v>
      </c>
      <c r="E2997" s="1109">
        <v>49</v>
      </c>
      <c r="F2997" s="1109">
        <v>0</v>
      </c>
      <c r="G2997" s="1110" t="s">
        <v>10753</v>
      </c>
      <c r="H2997" s="1110" t="s">
        <v>4654</v>
      </c>
      <c r="I2997" s="1110" t="s">
        <v>10849</v>
      </c>
      <c r="J2997" s="1109">
        <v>0</v>
      </c>
      <c r="K2997" s="1109">
        <v>0</v>
      </c>
      <c r="L2997" s="1109">
        <v>0</v>
      </c>
      <c r="M2997" s="1109">
        <v>0</v>
      </c>
      <c r="N2997" s="1109">
        <v>0</v>
      </c>
      <c r="O2997" s="1109">
        <v>0</v>
      </c>
      <c r="P2997" s="1109">
        <v>0</v>
      </c>
      <c r="Q2997" s="1109">
        <v>0</v>
      </c>
    </row>
    <row r="2998" spans="1:17">
      <c r="A2998" s="1109">
        <v>18539</v>
      </c>
      <c r="B2998" s="1110" t="s">
        <v>0</v>
      </c>
      <c r="C2998" s="1109">
        <v>8.625</v>
      </c>
      <c r="D2998" s="1109">
        <v>7.5110000000000001</v>
      </c>
      <c r="E2998" s="1109">
        <v>49</v>
      </c>
      <c r="F2998" s="1109">
        <v>0</v>
      </c>
      <c r="G2998" s="1110" t="s">
        <v>10753</v>
      </c>
      <c r="H2998" s="1110" t="s">
        <v>4654</v>
      </c>
      <c r="I2998" s="1110" t="s">
        <v>10841</v>
      </c>
      <c r="J2998" s="1109">
        <v>0</v>
      </c>
      <c r="K2998" s="1109">
        <v>0</v>
      </c>
      <c r="L2998" s="1109">
        <v>0</v>
      </c>
      <c r="M2998" s="1109">
        <v>0</v>
      </c>
      <c r="N2998" s="1109">
        <v>0</v>
      </c>
      <c r="O2998" s="1109">
        <v>0</v>
      </c>
      <c r="P2998" s="1109">
        <v>0</v>
      </c>
      <c r="Q2998" s="1109">
        <v>0</v>
      </c>
    </row>
    <row r="2999" spans="1:17">
      <c r="A2999" s="1109">
        <v>18540</v>
      </c>
      <c r="B2999" s="1110" t="s">
        <v>0</v>
      </c>
      <c r="C2999" s="1109">
        <v>8.625</v>
      </c>
      <c r="D2999" s="1109">
        <v>7.5110000000000001</v>
      </c>
      <c r="E2999" s="1109">
        <v>49</v>
      </c>
      <c r="F2999" s="1109">
        <v>0</v>
      </c>
      <c r="G2999" s="1110" t="s">
        <v>10753</v>
      </c>
      <c r="H2999" s="1110" t="s">
        <v>4654</v>
      </c>
      <c r="I2999" s="1110" t="s">
        <v>10760</v>
      </c>
      <c r="J2999" s="1109">
        <v>0</v>
      </c>
      <c r="K2999" s="1109">
        <v>0</v>
      </c>
      <c r="L2999" s="1109">
        <v>0</v>
      </c>
      <c r="M2999" s="1109">
        <v>0</v>
      </c>
      <c r="N2999" s="1109">
        <v>0</v>
      </c>
      <c r="O2999" s="1109">
        <v>0</v>
      </c>
      <c r="P2999" s="1109">
        <v>0</v>
      </c>
      <c r="Q2999" s="1109">
        <v>0</v>
      </c>
    </row>
    <row r="3000" spans="1:17">
      <c r="A3000" s="1109">
        <v>18541</v>
      </c>
      <c r="B3000" s="1110" t="s">
        <v>0</v>
      </c>
      <c r="C3000" s="1109">
        <v>8.625</v>
      </c>
      <c r="D3000" s="1109">
        <v>7.5110000000000001</v>
      </c>
      <c r="E3000" s="1109">
        <v>49</v>
      </c>
      <c r="F3000" s="1109">
        <v>0</v>
      </c>
      <c r="G3000" s="1110" t="s">
        <v>10753</v>
      </c>
      <c r="H3000" s="1110" t="s">
        <v>4654</v>
      </c>
      <c r="I3000" s="1110" t="s">
        <v>10845</v>
      </c>
      <c r="J3000" s="1109">
        <v>0</v>
      </c>
      <c r="K3000" s="1109">
        <v>0</v>
      </c>
      <c r="L3000" s="1109">
        <v>0</v>
      </c>
      <c r="M3000" s="1109">
        <v>0</v>
      </c>
      <c r="N3000" s="1109">
        <v>0</v>
      </c>
      <c r="O3000" s="1109">
        <v>0</v>
      </c>
      <c r="P3000" s="1109">
        <v>0</v>
      </c>
      <c r="Q3000" s="1109">
        <v>0</v>
      </c>
    </row>
    <row r="3001" spans="1:17">
      <c r="A3001" s="1109">
        <v>18542</v>
      </c>
      <c r="B3001" s="1110" t="s">
        <v>0</v>
      </c>
      <c r="C3001" s="1109">
        <v>8.625</v>
      </c>
      <c r="D3001" s="1109">
        <v>7.5110000000000001</v>
      </c>
      <c r="E3001" s="1109">
        <v>49</v>
      </c>
      <c r="F3001" s="1109">
        <v>0</v>
      </c>
      <c r="G3001" s="1110" t="s">
        <v>10753</v>
      </c>
      <c r="H3001" s="1110" t="s">
        <v>4654</v>
      </c>
      <c r="I3001" s="1110" t="s">
        <v>10736</v>
      </c>
      <c r="J3001" s="1109">
        <v>0</v>
      </c>
      <c r="K3001" s="1109">
        <v>0</v>
      </c>
      <c r="L3001" s="1109">
        <v>0</v>
      </c>
      <c r="M3001" s="1109">
        <v>0</v>
      </c>
      <c r="N3001" s="1109">
        <v>0</v>
      </c>
      <c r="O3001" s="1109">
        <v>0</v>
      </c>
      <c r="P3001" s="1109">
        <v>0</v>
      </c>
      <c r="Q3001" s="1109">
        <v>0</v>
      </c>
    </row>
    <row r="3002" spans="1:17">
      <c r="A3002" s="1109">
        <v>18543</v>
      </c>
      <c r="B3002" s="1110" t="s">
        <v>0</v>
      </c>
      <c r="C3002" s="1109">
        <v>8.625</v>
      </c>
      <c r="D3002" s="1109">
        <v>7.5110000000000001</v>
      </c>
      <c r="E3002" s="1109">
        <v>49</v>
      </c>
      <c r="F3002" s="1109">
        <v>0</v>
      </c>
      <c r="G3002" s="1110" t="s">
        <v>10753</v>
      </c>
      <c r="H3002" s="1110" t="s">
        <v>4654</v>
      </c>
      <c r="I3002" s="1110" t="s">
        <v>10850</v>
      </c>
      <c r="J3002" s="1109">
        <v>0</v>
      </c>
      <c r="K3002" s="1109">
        <v>0</v>
      </c>
      <c r="L3002" s="1109">
        <v>0</v>
      </c>
      <c r="M3002" s="1109">
        <v>0</v>
      </c>
      <c r="N3002" s="1109">
        <v>0</v>
      </c>
      <c r="O3002" s="1109">
        <v>0</v>
      </c>
      <c r="P3002" s="1109">
        <v>0</v>
      </c>
      <c r="Q3002" s="1109">
        <v>0</v>
      </c>
    </row>
    <row r="3003" spans="1:17">
      <c r="A3003" s="1109">
        <v>18544</v>
      </c>
      <c r="B3003" s="1110" t="s">
        <v>0</v>
      </c>
      <c r="C3003" s="1109">
        <v>8.625</v>
      </c>
      <c r="D3003" s="1109">
        <v>7.5110000000000001</v>
      </c>
      <c r="E3003" s="1109">
        <v>49</v>
      </c>
      <c r="F3003" s="1109">
        <v>0</v>
      </c>
      <c r="G3003" s="1110" t="s">
        <v>10753</v>
      </c>
      <c r="H3003" s="1110" t="s">
        <v>4654</v>
      </c>
      <c r="I3003" s="1110" t="s">
        <v>10832</v>
      </c>
      <c r="J3003" s="1109">
        <v>0</v>
      </c>
      <c r="K3003" s="1109">
        <v>0</v>
      </c>
      <c r="L3003" s="1109">
        <v>0</v>
      </c>
      <c r="M3003" s="1109">
        <v>0</v>
      </c>
      <c r="N3003" s="1109">
        <v>0</v>
      </c>
      <c r="O3003" s="1109">
        <v>0</v>
      </c>
      <c r="P3003" s="1109">
        <v>0</v>
      </c>
      <c r="Q3003" s="1109">
        <v>0</v>
      </c>
    </row>
    <row r="3004" spans="1:17">
      <c r="A3004" s="1109">
        <v>18545</v>
      </c>
      <c r="B3004" s="1110" t="s">
        <v>0</v>
      </c>
      <c r="C3004" s="1109">
        <v>8.625</v>
      </c>
      <c r="D3004" s="1109">
        <v>7.5110000000000001</v>
      </c>
      <c r="E3004" s="1109">
        <v>49</v>
      </c>
      <c r="F3004" s="1109">
        <v>0</v>
      </c>
      <c r="G3004" s="1110" t="s">
        <v>10753</v>
      </c>
      <c r="H3004" s="1110" t="s">
        <v>4654</v>
      </c>
      <c r="I3004" s="1110" t="s">
        <v>10839</v>
      </c>
      <c r="J3004" s="1109">
        <v>0</v>
      </c>
      <c r="K3004" s="1109">
        <v>0</v>
      </c>
      <c r="L3004" s="1109">
        <v>0</v>
      </c>
      <c r="M3004" s="1109">
        <v>0</v>
      </c>
      <c r="N3004" s="1109">
        <v>0</v>
      </c>
      <c r="O3004" s="1109">
        <v>0</v>
      </c>
      <c r="P3004" s="1109">
        <v>0</v>
      </c>
      <c r="Q3004" s="1109">
        <v>0</v>
      </c>
    </row>
    <row r="3005" spans="1:17">
      <c r="A3005" s="1109">
        <v>18546</v>
      </c>
      <c r="B3005" s="1110" t="s">
        <v>0</v>
      </c>
      <c r="C3005" s="1109">
        <v>8.625</v>
      </c>
      <c r="D3005" s="1109">
        <v>7.5110000000000001</v>
      </c>
      <c r="E3005" s="1109">
        <v>49</v>
      </c>
      <c r="F3005" s="1109">
        <v>0</v>
      </c>
      <c r="G3005" s="1110" t="s">
        <v>10779</v>
      </c>
      <c r="H3005" s="1110" t="s">
        <v>4654</v>
      </c>
      <c r="I3005" s="1110" t="s">
        <v>10846</v>
      </c>
      <c r="J3005" s="1109">
        <v>0</v>
      </c>
      <c r="K3005" s="1109">
        <v>0</v>
      </c>
      <c r="L3005" s="1109">
        <v>0</v>
      </c>
      <c r="M3005" s="1109">
        <v>0</v>
      </c>
      <c r="N3005" s="1109">
        <v>0</v>
      </c>
      <c r="O3005" s="1109">
        <v>0</v>
      </c>
      <c r="P3005" s="1109">
        <v>0</v>
      </c>
      <c r="Q3005" s="1109">
        <v>0</v>
      </c>
    </row>
    <row r="3006" spans="1:17">
      <c r="A3006" s="1109">
        <v>18547</v>
      </c>
      <c r="B3006" s="1110" t="s">
        <v>0</v>
      </c>
      <c r="C3006" s="1109">
        <v>8.625</v>
      </c>
      <c r="D3006" s="1109">
        <v>7.5110000000000001</v>
      </c>
      <c r="E3006" s="1109">
        <v>49</v>
      </c>
      <c r="F3006" s="1109">
        <v>0</v>
      </c>
      <c r="G3006" s="1110" t="s">
        <v>10779</v>
      </c>
      <c r="H3006" s="1110" t="s">
        <v>4654</v>
      </c>
      <c r="I3006" s="1110" t="s">
        <v>10847</v>
      </c>
      <c r="J3006" s="1109">
        <v>0</v>
      </c>
      <c r="K3006" s="1109">
        <v>0</v>
      </c>
      <c r="L3006" s="1109">
        <v>0</v>
      </c>
      <c r="M3006" s="1109">
        <v>0</v>
      </c>
      <c r="N3006" s="1109">
        <v>0</v>
      </c>
      <c r="O3006" s="1109">
        <v>0</v>
      </c>
      <c r="P3006" s="1109">
        <v>0</v>
      </c>
      <c r="Q3006" s="1109">
        <v>0</v>
      </c>
    </row>
    <row r="3007" spans="1:17">
      <c r="A3007" s="1109">
        <v>18548</v>
      </c>
      <c r="B3007" s="1110" t="s">
        <v>0</v>
      </c>
      <c r="C3007" s="1109">
        <v>8.625</v>
      </c>
      <c r="D3007" s="1109">
        <v>7.5110000000000001</v>
      </c>
      <c r="E3007" s="1109">
        <v>49</v>
      </c>
      <c r="F3007" s="1109">
        <v>0</v>
      </c>
      <c r="G3007" s="1110" t="s">
        <v>10779</v>
      </c>
      <c r="H3007" s="1110" t="s">
        <v>4654</v>
      </c>
      <c r="I3007" s="1110" t="s">
        <v>10841</v>
      </c>
      <c r="J3007" s="1109">
        <v>0</v>
      </c>
      <c r="K3007" s="1109">
        <v>0</v>
      </c>
      <c r="L3007" s="1109">
        <v>0</v>
      </c>
      <c r="M3007" s="1109">
        <v>0</v>
      </c>
      <c r="N3007" s="1109">
        <v>0</v>
      </c>
      <c r="O3007" s="1109">
        <v>0</v>
      </c>
      <c r="P3007" s="1109">
        <v>0</v>
      </c>
      <c r="Q3007" s="1109">
        <v>0</v>
      </c>
    </row>
    <row r="3008" spans="1:17">
      <c r="A3008" s="1109">
        <v>18549</v>
      </c>
      <c r="B3008" s="1110" t="s">
        <v>0</v>
      </c>
      <c r="C3008" s="1109">
        <v>8.625</v>
      </c>
      <c r="D3008" s="1109">
        <v>7.5110000000000001</v>
      </c>
      <c r="E3008" s="1109">
        <v>49</v>
      </c>
      <c r="F3008" s="1109">
        <v>0</v>
      </c>
      <c r="G3008" s="1110" t="s">
        <v>10779</v>
      </c>
      <c r="H3008" s="1110" t="s">
        <v>4654</v>
      </c>
      <c r="I3008" s="1110" t="s">
        <v>10760</v>
      </c>
      <c r="J3008" s="1109">
        <v>0</v>
      </c>
      <c r="K3008" s="1109">
        <v>0</v>
      </c>
      <c r="L3008" s="1109">
        <v>0</v>
      </c>
      <c r="M3008" s="1109">
        <v>0</v>
      </c>
      <c r="N3008" s="1109">
        <v>0</v>
      </c>
      <c r="O3008" s="1109">
        <v>0</v>
      </c>
      <c r="P3008" s="1109">
        <v>0</v>
      </c>
      <c r="Q3008" s="1109">
        <v>0</v>
      </c>
    </row>
    <row r="3009" spans="1:17">
      <c r="A3009" s="1109">
        <v>18550</v>
      </c>
      <c r="B3009" s="1110" t="s">
        <v>0</v>
      </c>
      <c r="C3009" s="1109">
        <v>8.625</v>
      </c>
      <c r="D3009" s="1109">
        <v>7.5110000000000001</v>
      </c>
      <c r="E3009" s="1109">
        <v>49</v>
      </c>
      <c r="F3009" s="1109">
        <v>0</v>
      </c>
      <c r="G3009" s="1110" t="s">
        <v>10779</v>
      </c>
      <c r="H3009" s="1110" t="s">
        <v>4654</v>
      </c>
      <c r="I3009" s="1110" t="s">
        <v>10736</v>
      </c>
      <c r="J3009" s="1109">
        <v>0</v>
      </c>
      <c r="K3009" s="1109">
        <v>0</v>
      </c>
      <c r="L3009" s="1109">
        <v>0</v>
      </c>
      <c r="M3009" s="1109">
        <v>0</v>
      </c>
      <c r="N3009" s="1109">
        <v>0</v>
      </c>
      <c r="O3009" s="1109">
        <v>0</v>
      </c>
      <c r="P3009" s="1109">
        <v>0</v>
      </c>
      <c r="Q3009" s="1109">
        <v>0</v>
      </c>
    </row>
    <row r="3010" spans="1:17">
      <c r="A3010" s="1109">
        <v>18551</v>
      </c>
      <c r="B3010" s="1110" t="s">
        <v>0</v>
      </c>
      <c r="C3010" s="1109">
        <v>8.625</v>
      </c>
      <c r="D3010" s="1109">
        <v>7.5110000000000001</v>
      </c>
      <c r="E3010" s="1109">
        <v>49</v>
      </c>
      <c r="F3010" s="1109">
        <v>0</v>
      </c>
      <c r="G3010" s="1110" t="s">
        <v>10779</v>
      </c>
      <c r="H3010" s="1110" t="s">
        <v>4654</v>
      </c>
      <c r="I3010" s="1110" t="s">
        <v>10836</v>
      </c>
      <c r="J3010" s="1109">
        <v>0</v>
      </c>
      <c r="K3010" s="1109">
        <v>0</v>
      </c>
      <c r="L3010" s="1109">
        <v>0</v>
      </c>
      <c r="M3010" s="1109">
        <v>0</v>
      </c>
      <c r="N3010" s="1109">
        <v>0</v>
      </c>
      <c r="O3010" s="1109">
        <v>0</v>
      </c>
      <c r="P3010" s="1109">
        <v>0</v>
      </c>
      <c r="Q3010" s="1109">
        <v>0</v>
      </c>
    </row>
    <row r="3011" spans="1:17">
      <c r="A3011" s="1109">
        <v>18552</v>
      </c>
      <c r="B3011" s="1110" t="s">
        <v>0</v>
      </c>
      <c r="C3011" s="1109">
        <v>8.625</v>
      </c>
      <c r="D3011" s="1109">
        <v>7.5110000000000001</v>
      </c>
      <c r="E3011" s="1109">
        <v>49</v>
      </c>
      <c r="F3011" s="1109">
        <v>0</v>
      </c>
      <c r="G3011" s="1110" t="s">
        <v>10779</v>
      </c>
      <c r="H3011" s="1110" t="s">
        <v>4654</v>
      </c>
      <c r="I3011" s="1110" t="s">
        <v>10850</v>
      </c>
      <c r="J3011" s="1109">
        <v>0</v>
      </c>
      <c r="K3011" s="1109">
        <v>0</v>
      </c>
      <c r="L3011" s="1109">
        <v>0</v>
      </c>
      <c r="M3011" s="1109">
        <v>0</v>
      </c>
      <c r="N3011" s="1109">
        <v>0</v>
      </c>
      <c r="O3011" s="1109">
        <v>0</v>
      </c>
      <c r="P3011" s="1109">
        <v>0</v>
      </c>
      <c r="Q3011" s="1109">
        <v>0</v>
      </c>
    </row>
    <row r="3012" spans="1:17">
      <c r="A3012" s="1109">
        <v>18553</v>
      </c>
      <c r="B3012" s="1110" t="s">
        <v>0</v>
      </c>
      <c r="C3012" s="1109">
        <v>8.625</v>
      </c>
      <c r="D3012" s="1109">
        <v>7.5110000000000001</v>
      </c>
      <c r="E3012" s="1109">
        <v>49</v>
      </c>
      <c r="F3012" s="1109">
        <v>0</v>
      </c>
      <c r="G3012" s="1110" t="s">
        <v>10779</v>
      </c>
      <c r="H3012" s="1110" t="s">
        <v>4654</v>
      </c>
      <c r="I3012" s="1110" t="s">
        <v>10832</v>
      </c>
      <c r="J3012" s="1109">
        <v>0</v>
      </c>
      <c r="K3012" s="1109">
        <v>0</v>
      </c>
      <c r="L3012" s="1109">
        <v>0</v>
      </c>
      <c r="M3012" s="1109">
        <v>0</v>
      </c>
      <c r="N3012" s="1109">
        <v>0</v>
      </c>
      <c r="O3012" s="1109">
        <v>0</v>
      </c>
      <c r="P3012" s="1109">
        <v>0</v>
      </c>
      <c r="Q3012" s="1109">
        <v>0</v>
      </c>
    </row>
    <row r="3013" spans="1:17">
      <c r="A3013" s="1109">
        <v>18554</v>
      </c>
      <c r="B3013" s="1110" t="s">
        <v>0</v>
      </c>
      <c r="C3013" s="1109">
        <v>8.625</v>
      </c>
      <c r="D3013" s="1109">
        <v>7.5110000000000001</v>
      </c>
      <c r="E3013" s="1109">
        <v>49</v>
      </c>
      <c r="F3013" s="1109">
        <v>0</v>
      </c>
      <c r="G3013" s="1110" t="s">
        <v>10779</v>
      </c>
      <c r="H3013" s="1110" t="s">
        <v>4654</v>
      </c>
      <c r="I3013" s="1110" t="s">
        <v>10839</v>
      </c>
      <c r="J3013" s="1109">
        <v>0</v>
      </c>
      <c r="K3013" s="1109">
        <v>0</v>
      </c>
      <c r="L3013" s="1109">
        <v>0</v>
      </c>
      <c r="M3013" s="1109">
        <v>0</v>
      </c>
      <c r="N3013" s="1109">
        <v>0</v>
      </c>
      <c r="O3013" s="1109">
        <v>0</v>
      </c>
      <c r="P3013" s="1109">
        <v>0</v>
      </c>
      <c r="Q3013" s="1109">
        <v>0</v>
      </c>
    </row>
    <row r="3014" spans="1:17">
      <c r="A3014" s="1109">
        <v>18555</v>
      </c>
      <c r="B3014" s="1110" t="s">
        <v>0</v>
      </c>
      <c r="C3014" s="1109">
        <v>8.625</v>
      </c>
      <c r="D3014" s="1109">
        <v>7.5110000000000001</v>
      </c>
      <c r="E3014" s="1109">
        <v>49</v>
      </c>
      <c r="F3014" s="1109">
        <v>0</v>
      </c>
      <c r="G3014" s="1110" t="s">
        <v>10739</v>
      </c>
      <c r="H3014" s="1110" t="s">
        <v>4654</v>
      </c>
      <c r="I3014" s="1110" t="s">
        <v>10846</v>
      </c>
      <c r="J3014" s="1109">
        <v>0</v>
      </c>
      <c r="K3014" s="1109">
        <v>0</v>
      </c>
      <c r="L3014" s="1109">
        <v>0</v>
      </c>
      <c r="M3014" s="1109">
        <v>0</v>
      </c>
      <c r="N3014" s="1109">
        <v>0</v>
      </c>
      <c r="O3014" s="1109">
        <v>0</v>
      </c>
      <c r="P3014" s="1109">
        <v>0</v>
      </c>
      <c r="Q3014" s="1109">
        <v>0</v>
      </c>
    </row>
    <row r="3015" spans="1:17">
      <c r="A3015" s="1109">
        <v>18556</v>
      </c>
      <c r="B3015" s="1110" t="s">
        <v>0</v>
      </c>
      <c r="C3015" s="1109">
        <v>8.625</v>
      </c>
      <c r="D3015" s="1109">
        <v>7.5110000000000001</v>
      </c>
      <c r="E3015" s="1109">
        <v>49</v>
      </c>
      <c r="F3015" s="1109">
        <v>0</v>
      </c>
      <c r="G3015" s="1110" t="s">
        <v>10739</v>
      </c>
      <c r="H3015" s="1110" t="s">
        <v>4654</v>
      </c>
      <c r="I3015" s="1110" t="s">
        <v>10847</v>
      </c>
      <c r="J3015" s="1109">
        <v>0</v>
      </c>
      <c r="K3015" s="1109">
        <v>0</v>
      </c>
      <c r="L3015" s="1109">
        <v>0</v>
      </c>
      <c r="M3015" s="1109">
        <v>0</v>
      </c>
      <c r="N3015" s="1109">
        <v>0</v>
      </c>
      <c r="O3015" s="1109">
        <v>0</v>
      </c>
      <c r="P3015" s="1109">
        <v>0</v>
      </c>
      <c r="Q3015" s="1109">
        <v>0</v>
      </c>
    </row>
    <row r="3016" spans="1:17">
      <c r="A3016" s="1109">
        <v>18557</v>
      </c>
      <c r="B3016" s="1110" t="s">
        <v>0</v>
      </c>
      <c r="C3016" s="1109">
        <v>8.625</v>
      </c>
      <c r="D3016" s="1109">
        <v>7.5110000000000001</v>
      </c>
      <c r="E3016" s="1109">
        <v>49</v>
      </c>
      <c r="F3016" s="1109">
        <v>0</v>
      </c>
      <c r="G3016" s="1110" t="s">
        <v>10739</v>
      </c>
      <c r="H3016" s="1110" t="s">
        <v>4654</v>
      </c>
      <c r="I3016" s="1110" t="s">
        <v>10841</v>
      </c>
      <c r="J3016" s="1109">
        <v>0</v>
      </c>
      <c r="K3016" s="1109">
        <v>0</v>
      </c>
      <c r="L3016" s="1109">
        <v>0</v>
      </c>
      <c r="M3016" s="1109">
        <v>0</v>
      </c>
      <c r="N3016" s="1109">
        <v>0</v>
      </c>
      <c r="O3016" s="1109">
        <v>0</v>
      </c>
      <c r="P3016" s="1109">
        <v>0</v>
      </c>
      <c r="Q3016" s="1109">
        <v>0</v>
      </c>
    </row>
    <row r="3017" spans="1:17">
      <c r="A3017" s="1109">
        <v>18558</v>
      </c>
      <c r="B3017" s="1110" t="s">
        <v>0</v>
      </c>
      <c r="C3017" s="1109">
        <v>8.625</v>
      </c>
      <c r="D3017" s="1109">
        <v>7.5110000000000001</v>
      </c>
      <c r="E3017" s="1109">
        <v>49</v>
      </c>
      <c r="F3017" s="1109">
        <v>0</v>
      </c>
      <c r="G3017" s="1110" t="s">
        <v>10739</v>
      </c>
      <c r="H3017" s="1110" t="s">
        <v>4654</v>
      </c>
      <c r="I3017" s="1110" t="s">
        <v>10760</v>
      </c>
      <c r="J3017" s="1109">
        <v>0</v>
      </c>
      <c r="K3017" s="1109">
        <v>0</v>
      </c>
      <c r="L3017" s="1109">
        <v>0</v>
      </c>
      <c r="M3017" s="1109">
        <v>0</v>
      </c>
      <c r="N3017" s="1109">
        <v>0</v>
      </c>
      <c r="O3017" s="1109">
        <v>0</v>
      </c>
      <c r="P3017" s="1109">
        <v>0</v>
      </c>
      <c r="Q3017" s="1109">
        <v>0</v>
      </c>
    </row>
    <row r="3018" spans="1:17">
      <c r="A3018" s="1109">
        <v>18559</v>
      </c>
      <c r="B3018" s="1110" t="s">
        <v>0</v>
      </c>
      <c r="C3018" s="1109">
        <v>8.625</v>
      </c>
      <c r="D3018" s="1109">
        <v>7.5110000000000001</v>
      </c>
      <c r="E3018" s="1109">
        <v>49</v>
      </c>
      <c r="F3018" s="1109">
        <v>0</v>
      </c>
      <c r="G3018" s="1110" t="s">
        <v>10739</v>
      </c>
      <c r="H3018" s="1110" t="s">
        <v>4654</v>
      </c>
      <c r="I3018" s="1110" t="s">
        <v>10736</v>
      </c>
      <c r="J3018" s="1109">
        <v>0</v>
      </c>
      <c r="K3018" s="1109">
        <v>0</v>
      </c>
      <c r="L3018" s="1109">
        <v>0</v>
      </c>
      <c r="M3018" s="1109">
        <v>0</v>
      </c>
      <c r="N3018" s="1109">
        <v>0</v>
      </c>
      <c r="O3018" s="1109">
        <v>0</v>
      </c>
      <c r="P3018" s="1109">
        <v>0</v>
      </c>
      <c r="Q3018" s="1109">
        <v>0</v>
      </c>
    </row>
    <row r="3019" spans="1:17">
      <c r="A3019" s="1109">
        <v>18560</v>
      </c>
      <c r="B3019" s="1110" t="s">
        <v>0</v>
      </c>
      <c r="C3019" s="1109">
        <v>8.625</v>
      </c>
      <c r="D3019" s="1109">
        <v>7.5110000000000001</v>
      </c>
      <c r="E3019" s="1109">
        <v>49</v>
      </c>
      <c r="F3019" s="1109">
        <v>0</v>
      </c>
      <c r="G3019" s="1110" t="s">
        <v>10739</v>
      </c>
      <c r="H3019" s="1110" t="s">
        <v>4654</v>
      </c>
      <c r="I3019" s="1110" t="s">
        <v>10850</v>
      </c>
      <c r="J3019" s="1109">
        <v>0</v>
      </c>
      <c r="K3019" s="1109">
        <v>0</v>
      </c>
      <c r="L3019" s="1109">
        <v>0</v>
      </c>
      <c r="M3019" s="1109">
        <v>0</v>
      </c>
      <c r="N3019" s="1109">
        <v>0</v>
      </c>
      <c r="O3019" s="1109">
        <v>0</v>
      </c>
      <c r="P3019" s="1109">
        <v>0</v>
      </c>
      <c r="Q3019" s="1109">
        <v>0</v>
      </c>
    </row>
    <row r="3020" spans="1:17">
      <c r="A3020" s="1109">
        <v>18561</v>
      </c>
      <c r="B3020" s="1110" t="s">
        <v>0</v>
      </c>
      <c r="C3020" s="1109">
        <v>8.625</v>
      </c>
      <c r="D3020" s="1109">
        <v>7.5110000000000001</v>
      </c>
      <c r="E3020" s="1109">
        <v>49</v>
      </c>
      <c r="F3020" s="1109">
        <v>0</v>
      </c>
      <c r="G3020" s="1110" t="s">
        <v>10739</v>
      </c>
      <c r="H3020" s="1110" t="s">
        <v>4654</v>
      </c>
      <c r="I3020" s="1110" t="s">
        <v>10832</v>
      </c>
      <c r="J3020" s="1109">
        <v>0</v>
      </c>
      <c r="K3020" s="1109">
        <v>0</v>
      </c>
      <c r="L3020" s="1109">
        <v>0</v>
      </c>
      <c r="M3020" s="1109">
        <v>0</v>
      </c>
      <c r="N3020" s="1109">
        <v>0</v>
      </c>
      <c r="O3020" s="1109">
        <v>0</v>
      </c>
      <c r="P3020" s="1109">
        <v>0</v>
      </c>
      <c r="Q3020" s="1109">
        <v>0</v>
      </c>
    </row>
    <row r="3021" spans="1:17">
      <c r="A3021" s="1109">
        <v>18562</v>
      </c>
      <c r="B3021" s="1110" t="s">
        <v>0</v>
      </c>
      <c r="C3021" s="1109">
        <v>8.625</v>
      </c>
      <c r="D3021" s="1109">
        <v>7.5110000000000001</v>
      </c>
      <c r="E3021" s="1109">
        <v>49</v>
      </c>
      <c r="F3021" s="1109">
        <v>0</v>
      </c>
      <c r="G3021" s="1110" t="s">
        <v>10739</v>
      </c>
      <c r="H3021" s="1110" t="s">
        <v>4654</v>
      </c>
      <c r="I3021" s="1110" t="s">
        <v>10839</v>
      </c>
      <c r="J3021" s="1109">
        <v>0</v>
      </c>
      <c r="K3021" s="1109">
        <v>0</v>
      </c>
      <c r="L3021" s="1109">
        <v>0</v>
      </c>
      <c r="M3021" s="1109">
        <v>0</v>
      </c>
      <c r="N3021" s="1109">
        <v>0</v>
      </c>
      <c r="O3021" s="1109">
        <v>0</v>
      </c>
      <c r="P3021" s="1109">
        <v>0</v>
      </c>
      <c r="Q3021" s="1109">
        <v>0</v>
      </c>
    </row>
    <row r="3022" spans="1:17">
      <c r="A3022" s="1109">
        <v>18563</v>
      </c>
      <c r="B3022" s="1110" t="s">
        <v>0</v>
      </c>
      <c r="C3022" s="1109">
        <v>8.625</v>
      </c>
      <c r="D3022" s="1109">
        <v>7.5110000000000001</v>
      </c>
      <c r="E3022" s="1109">
        <v>49</v>
      </c>
      <c r="F3022" s="1109">
        <v>0</v>
      </c>
      <c r="G3022" s="1110" t="s">
        <v>10844</v>
      </c>
      <c r="H3022" s="1110" t="s">
        <v>4654</v>
      </c>
      <c r="I3022" s="1110" t="s">
        <v>10847</v>
      </c>
      <c r="J3022" s="1109">
        <v>0</v>
      </c>
      <c r="K3022" s="1109">
        <v>0</v>
      </c>
      <c r="L3022" s="1109">
        <v>0</v>
      </c>
      <c r="M3022" s="1109">
        <v>0</v>
      </c>
      <c r="N3022" s="1109">
        <v>0</v>
      </c>
      <c r="O3022" s="1109">
        <v>0</v>
      </c>
      <c r="P3022" s="1109">
        <v>0</v>
      </c>
      <c r="Q3022" s="1109">
        <v>0</v>
      </c>
    </row>
    <row r="3023" spans="1:17">
      <c r="A3023" s="1109">
        <v>18564</v>
      </c>
      <c r="B3023" s="1110" t="s">
        <v>0</v>
      </c>
      <c r="C3023" s="1109">
        <v>8.625</v>
      </c>
      <c r="D3023" s="1109">
        <v>7.5110000000000001</v>
      </c>
      <c r="E3023" s="1109">
        <v>49</v>
      </c>
      <c r="F3023" s="1109">
        <v>0</v>
      </c>
      <c r="G3023" s="1110" t="s">
        <v>10844</v>
      </c>
      <c r="H3023" s="1110" t="s">
        <v>4654</v>
      </c>
      <c r="I3023" s="1110" t="s">
        <v>10848</v>
      </c>
      <c r="J3023" s="1109">
        <v>0</v>
      </c>
      <c r="K3023" s="1109">
        <v>0</v>
      </c>
      <c r="L3023" s="1109">
        <v>0</v>
      </c>
      <c r="M3023" s="1109">
        <v>0</v>
      </c>
      <c r="N3023" s="1109">
        <v>0</v>
      </c>
      <c r="O3023" s="1109">
        <v>0</v>
      </c>
      <c r="P3023" s="1109">
        <v>0</v>
      </c>
      <c r="Q3023" s="1109">
        <v>0</v>
      </c>
    </row>
    <row r="3024" spans="1:17">
      <c r="A3024" s="1109">
        <v>18565</v>
      </c>
      <c r="B3024" s="1110" t="s">
        <v>0</v>
      </c>
      <c r="C3024" s="1109">
        <v>8.625</v>
      </c>
      <c r="D3024" s="1109">
        <v>7.5110000000000001</v>
      </c>
      <c r="E3024" s="1109">
        <v>49</v>
      </c>
      <c r="F3024" s="1109">
        <v>0</v>
      </c>
      <c r="G3024" s="1110" t="s">
        <v>10844</v>
      </c>
      <c r="H3024" s="1110" t="s">
        <v>4654</v>
      </c>
      <c r="I3024" s="1110" t="s">
        <v>10849</v>
      </c>
      <c r="J3024" s="1109">
        <v>0</v>
      </c>
      <c r="K3024" s="1109">
        <v>0</v>
      </c>
      <c r="L3024" s="1109">
        <v>0</v>
      </c>
      <c r="M3024" s="1109">
        <v>0</v>
      </c>
      <c r="N3024" s="1109">
        <v>0</v>
      </c>
      <c r="O3024" s="1109">
        <v>0</v>
      </c>
      <c r="P3024" s="1109">
        <v>0</v>
      </c>
      <c r="Q3024" s="1109">
        <v>0</v>
      </c>
    </row>
    <row r="3025" spans="1:17">
      <c r="A3025" s="1109">
        <v>18566</v>
      </c>
      <c r="B3025" s="1110" t="s">
        <v>0</v>
      </c>
      <c r="C3025" s="1109">
        <v>8.625</v>
      </c>
      <c r="D3025" s="1109">
        <v>7.5110000000000001</v>
      </c>
      <c r="E3025" s="1109">
        <v>49</v>
      </c>
      <c r="F3025" s="1109">
        <v>0</v>
      </c>
      <c r="G3025" s="1110" t="s">
        <v>10844</v>
      </c>
      <c r="H3025" s="1110" t="s">
        <v>4654</v>
      </c>
      <c r="I3025" s="1110" t="s">
        <v>10760</v>
      </c>
      <c r="J3025" s="1109">
        <v>0</v>
      </c>
      <c r="K3025" s="1109">
        <v>0</v>
      </c>
      <c r="L3025" s="1109">
        <v>0</v>
      </c>
      <c r="M3025" s="1109">
        <v>0</v>
      </c>
      <c r="N3025" s="1109">
        <v>0</v>
      </c>
      <c r="O3025" s="1109">
        <v>0</v>
      </c>
      <c r="P3025" s="1109">
        <v>0</v>
      </c>
      <c r="Q3025" s="1109">
        <v>0</v>
      </c>
    </row>
    <row r="3026" spans="1:17">
      <c r="A3026" s="1109">
        <v>18567</v>
      </c>
      <c r="B3026" s="1110" t="s">
        <v>0</v>
      </c>
      <c r="C3026" s="1109">
        <v>8.625</v>
      </c>
      <c r="D3026" s="1109">
        <v>7.5110000000000001</v>
      </c>
      <c r="E3026" s="1109">
        <v>49</v>
      </c>
      <c r="F3026" s="1109">
        <v>0</v>
      </c>
      <c r="G3026" s="1110" t="s">
        <v>10844</v>
      </c>
      <c r="H3026" s="1110" t="s">
        <v>4654</v>
      </c>
      <c r="I3026" s="1110" t="s">
        <v>10845</v>
      </c>
      <c r="J3026" s="1109">
        <v>0</v>
      </c>
      <c r="K3026" s="1109">
        <v>0</v>
      </c>
      <c r="L3026" s="1109">
        <v>0</v>
      </c>
      <c r="M3026" s="1109">
        <v>0</v>
      </c>
      <c r="N3026" s="1109">
        <v>0</v>
      </c>
      <c r="O3026" s="1109">
        <v>0</v>
      </c>
      <c r="P3026" s="1109">
        <v>0</v>
      </c>
      <c r="Q3026" s="1109">
        <v>0</v>
      </c>
    </row>
    <row r="3027" spans="1:17">
      <c r="A3027" s="1109">
        <v>18568</v>
      </c>
      <c r="B3027" s="1110" t="s">
        <v>0</v>
      </c>
      <c r="C3027" s="1109">
        <v>8.625</v>
      </c>
      <c r="D3027" s="1109">
        <v>7.5110000000000001</v>
      </c>
      <c r="E3027" s="1109">
        <v>49</v>
      </c>
      <c r="F3027" s="1109">
        <v>0</v>
      </c>
      <c r="G3027" s="1110" t="s">
        <v>10844</v>
      </c>
      <c r="H3027" s="1110" t="s">
        <v>4654</v>
      </c>
      <c r="I3027" s="1110" t="s">
        <v>10736</v>
      </c>
      <c r="J3027" s="1109">
        <v>0</v>
      </c>
      <c r="K3027" s="1109">
        <v>0</v>
      </c>
      <c r="L3027" s="1109">
        <v>0</v>
      </c>
      <c r="M3027" s="1109">
        <v>0</v>
      </c>
      <c r="N3027" s="1109">
        <v>0</v>
      </c>
      <c r="O3027" s="1109">
        <v>0</v>
      </c>
      <c r="P3027" s="1109">
        <v>0</v>
      </c>
      <c r="Q3027" s="1109">
        <v>0</v>
      </c>
    </row>
    <row r="3028" spans="1:17">
      <c r="A3028" s="1109">
        <v>18569</v>
      </c>
      <c r="B3028" s="1110" t="s">
        <v>0</v>
      </c>
      <c r="C3028" s="1109">
        <v>8.625</v>
      </c>
      <c r="D3028" s="1109">
        <v>7.5110000000000001</v>
      </c>
      <c r="E3028" s="1109">
        <v>49</v>
      </c>
      <c r="F3028" s="1109">
        <v>0</v>
      </c>
      <c r="G3028" s="1110" t="s">
        <v>10844</v>
      </c>
      <c r="H3028" s="1110" t="s">
        <v>4654</v>
      </c>
      <c r="I3028" s="1110" t="s">
        <v>10850</v>
      </c>
      <c r="J3028" s="1109">
        <v>0</v>
      </c>
      <c r="K3028" s="1109">
        <v>0</v>
      </c>
      <c r="L3028" s="1109">
        <v>0</v>
      </c>
      <c r="M3028" s="1109">
        <v>0</v>
      </c>
      <c r="N3028" s="1109">
        <v>0</v>
      </c>
      <c r="O3028" s="1109">
        <v>0</v>
      </c>
      <c r="P3028" s="1109">
        <v>0</v>
      </c>
      <c r="Q3028" s="1109">
        <v>0</v>
      </c>
    </row>
    <row r="3029" spans="1:17">
      <c r="A3029" s="1109">
        <v>18570</v>
      </c>
      <c r="B3029" s="1110" t="s">
        <v>0</v>
      </c>
      <c r="C3029" s="1109">
        <v>8.625</v>
      </c>
      <c r="D3029" s="1109">
        <v>7.625</v>
      </c>
      <c r="E3029" s="1109">
        <v>44</v>
      </c>
      <c r="F3029" s="1109">
        <v>0</v>
      </c>
      <c r="G3029" s="1110" t="s">
        <v>10842</v>
      </c>
      <c r="H3029" s="1110" t="s">
        <v>4654</v>
      </c>
      <c r="I3029" s="1110" t="s">
        <v>10846</v>
      </c>
      <c r="J3029" s="1109">
        <v>0</v>
      </c>
      <c r="K3029" s="1109">
        <v>0</v>
      </c>
      <c r="L3029" s="1109">
        <v>0</v>
      </c>
      <c r="M3029" s="1109">
        <v>0</v>
      </c>
      <c r="N3029" s="1109">
        <v>0</v>
      </c>
      <c r="O3029" s="1109">
        <v>0</v>
      </c>
      <c r="P3029" s="1109">
        <v>0</v>
      </c>
      <c r="Q3029" s="1109">
        <v>0</v>
      </c>
    </row>
    <row r="3030" spans="1:17">
      <c r="A3030" s="1109">
        <v>18571</v>
      </c>
      <c r="B3030" s="1110" t="s">
        <v>0</v>
      </c>
      <c r="C3030" s="1109">
        <v>8.625</v>
      </c>
      <c r="D3030" s="1109">
        <v>7.625</v>
      </c>
      <c r="E3030" s="1109">
        <v>44</v>
      </c>
      <c r="F3030" s="1109">
        <v>0</v>
      </c>
      <c r="G3030" s="1110" t="s">
        <v>10842</v>
      </c>
      <c r="H3030" s="1110" t="s">
        <v>4654</v>
      </c>
      <c r="I3030" s="1110" t="s">
        <v>10847</v>
      </c>
      <c r="J3030" s="1109">
        <v>0</v>
      </c>
      <c r="K3030" s="1109">
        <v>0</v>
      </c>
      <c r="L3030" s="1109">
        <v>0</v>
      </c>
      <c r="M3030" s="1109">
        <v>0</v>
      </c>
      <c r="N3030" s="1109">
        <v>0</v>
      </c>
      <c r="O3030" s="1109">
        <v>0</v>
      </c>
      <c r="P3030" s="1109">
        <v>0</v>
      </c>
      <c r="Q3030" s="1109">
        <v>0</v>
      </c>
    </row>
    <row r="3031" spans="1:17">
      <c r="A3031" s="1109">
        <v>18572</v>
      </c>
      <c r="B3031" s="1110" t="s">
        <v>0</v>
      </c>
      <c r="C3031" s="1109">
        <v>8.625</v>
      </c>
      <c r="D3031" s="1109">
        <v>7.625</v>
      </c>
      <c r="E3031" s="1109">
        <v>44</v>
      </c>
      <c r="F3031" s="1109">
        <v>0</v>
      </c>
      <c r="G3031" s="1110" t="s">
        <v>10842</v>
      </c>
      <c r="H3031" s="1110" t="s">
        <v>4654</v>
      </c>
      <c r="I3031" s="1110" t="s">
        <v>10841</v>
      </c>
      <c r="J3031" s="1109">
        <v>0</v>
      </c>
      <c r="K3031" s="1109">
        <v>0</v>
      </c>
      <c r="L3031" s="1109">
        <v>0</v>
      </c>
      <c r="M3031" s="1109">
        <v>0</v>
      </c>
      <c r="N3031" s="1109">
        <v>0</v>
      </c>
      <c r="O3031" s="1109">
        <v>0</v>
      </c>
      <c r="P3031" s="1109">
        <v>0</v>
      </c>
      <c r="Q3031" s="1109">
        <v>0</v>
      </c>
    </row>
    <row r="3032" spans="1:17">
      <c r="A3032" s="1109">
        <v>18573</v>
      </c>
      <c r="B3032" s="1110" t="s">
        <v>0</v>
      </c>
      <c r="C3032" s="1109">
        <v>8.625</v>
      </c>
      <c r="D3032" s="1109">
        <v>7.625</v>
      </c>
      <c r="E3032" s="1109">
        <v>44</v>
      </c>
      <c r="F3032" s="1109">
        <v>0</v>
      </c>
      <c r="G3032" s="1110" t="s">
        <v>10842</v>
      </c>
      <c r="H3032" s="1110" t="s">
        <v>4654</v>
      </c>
      <c r="I3032" s="1110" t="s">
        <v>10760</v>
      </c>
      <c r="J3032" s="1109">
        <v>0</v>
      </c>
      <c r="K3032" s="1109">
        <v>0</v>
      </c>
      <c r="L3032" s="1109">
        <v>0</v>
      </c>
      <c r="M3032" s="1109">
        <v>0</v>
      </c>
      <c r="N3032" s="1109">
        <v>0</v>
      </c>
      <c r="O3032" s="1109">
        <v>0</v>
      </c>
      <c r="P3032" s="1109">
        <v>0</v>
      </c>
      <c r="Q3032" s="1109">
        <v>0</v>
      </c>
    </row>
    <row r="3033" spans="1:17">
      <c r="A3033" s="1109">
        <v>18574</v>
      </c>
      <c r="B3033" s="1110" t="s">
        <v>0</v>
      </c>
      <c r="C3033" s="1109">
        <v>8.625</v>
      </c>
      <c r="D3033" s="1109">
        <v>7.625</v>
      </c>
      <c r="E3033" s="1109">
        <v>44</v>
      </c>
      <c r="F3033" s="1109">
        <v>0</v>
      </c>
      <c r="G3033" s="1110" t="s">
        <v>10842</v>
      </c>
      <c r="H3033" s="1110" t="s">
        <v>4654</v>
      </c>
      <c r="I3033" s="1110" t="s">
        <v>10736</v>
      </c>
      <c r="J3033" s="1109">
        <v>0</v>
      </c>
      <c r="K3033" s="1109">
        <v>0</v>
      </c>
      <c r="L3033" s="1109">
        <v>0</v>
      </c>
      <c r="M3033" s="1109">
        <v>0</v>
      </c>
      <c r="N3033" s="1109">
        <v>0</v>
      </c>
      <c r="O3033" s="1109">
        <v>0</v>
      </c>
      <c r="P3033" s="1109">
        <v>0</v>
      </c>
      <c r="Q3033" s="1109">
        <v>0</v>
      </c>
    </row>
    <row r="3034" spans="1:17">
      <c r="A3034" s="1109">
        <v>18575</v>
      </c>
      <c r="B3034" s="1110" t="s">
        <v>0</v>
      </c>
      <c r="C3034" s="1109">
        <v>8.625</v>
      </c>
      <c r="D3034" s="1109">
        <v>7.625</v>
      </c>
      <c r="E3034" s="1109">
        <v>44</v>
      </c>
      <c r="F3034" s="1109">
        <v>0</v>
      </c>
      <c r="G3034" s="1110" t="s">
        <v>10842</v>
      </c>
      <c r="H3034" s="1110" t="s">
        <v>4654</v>
      </c>
      <c r="I3034" s="1110" t="s">
        <v>10850</v>
      </c>
      <c r="J3034" s="1109">
        <v>0</v>
      </c>
      <c r="K3034" s="1109">
        <v>0</v>
      </c>
      <c r="L3034" s="1109">
        <v>0</v>
      </c>
      <c r="M3034" s="1109">
        <v>0</v>
      </c>
      <c r="N3034" s="1109">
        <v>0</v>
      </c>
      <c r="O3034" s="1109">
        <v>0</v>
      </c>
      <c r="P3034" s="1109">
        <v>0</v>
      </c>
      <c r="Q3034" s="1109">
        <v>0</v>
      </c>
    </row>
    <row r="3035" spans="1:17">
      <c r="A3035" s="1109">
        <v>18576</v>
      </c>
      <c r="B3035" s="1110" t="s">
        <v>0</v>
      </c>
      <c r="C3035" s="1109">
        <v>8.625</v>
      </c>
      <c r="D3035" s="1109">
        <v>7.625</v>
      </c>
      <c r="E3035" s="1109">
        <v>44</v>
      </c>
      <c r="F3035" s="1109">
        <v>0</v>
      </c>
      <c r="G3035" s="1110" t="s">
        <v>10842</v>
      </c>
      <c r="H3035" s="1110" t="s">
        <v>4654</v>
      </c>
      <c r="I3035" s="1110" t="s">
        <v>10832</v>
      </c>
      <c r="J3035" s="1109">
        <v>0</v>
      </c>
      <c r="K3035" s="1109">
        <v>0</v>
      </c>
      <c r="L3035" s="1109">
        <v>0</v>
      </c>
      <c r="M3035" s="1109">
        <v>0</v>
      </c>
      <c r="N3035" s="1109">
        <v>0</v>
      </c>
      <c r="O3035" s="1109">
        <v>0</v>
      </c>
      <c r="P3035" s="1109">
        <v>0</v>
      </c>
      <c r="Q3035" s="1109">
        <v>0</v>
      </c>
    </row>
    <row r="3036" spans="1:17">
      <c r="A3036" s="1109">
        <v>18577</v>
      </c>
      <c r="B3036" s="1110" t="s">
        <v>0</v>
      </c>
      <c r="C3036" s="1109">
        <v>8.625</v>
      </c>
      <c r="D3036" s="1109">
        <v>7.625</v>
      </c>
      <c r="E3036" s="1109">
        <v>44</v>
      </c>
      <c r="F3036" s="1109">
        <v>0</v>
      </c>
      <c r="G3036" s="1110" t="s">
        <v>10842</v>
      </c>
      <c r="H3036" s="1110" t="s">
        <v>4654</v>
      </c>
      <c r="I3036" s="1110" t="s">
        <v>10839</v>
      </c>
      <c r="J3036" s="1109">
        <v>0</v>
      </c>
      <c r="K3036" s="1109">
        <v>0</v>
      </c>
      <c r="L3036" s="1109">
        <v>0</v>
      </c>
      <c r="M3036" s="1109">
        <v>0</v>
      </c>
      <c r="N3036" s="1109">
        <v>0</v>
      </c>
      <c r="O3036" s="1109">
        <v>0</v>
      </c>
      <c r="P3036" s="1109">
        <v>0</v>
      </c>
      <c r="Q3036" s="1109">
        <v>0</v>
      </c>
    </row>
    <row r="3037" spans="1:17">
      <c r="A3037" s="1109">
        <v>18578</v>
      </c>
      <c r="B3037" s="1110" t="s">
        <v>0</v>
      </c>
      <c r="C3037" s="1109">
        <v>8.625</v>
      </c>
      <c r="D3037" s="1109">
        <v>7.625</v>
      </c>
      <c r="E3037" s="1109">
        <v>44</v>
      </c>
      <c r="F3037" s="1109">
        <v>0</v>
      </c>
      <c r="G3037" s="1110" t="s">
        <v>10843</v>
      </c>
      <c r="H3037" s="1110" t="s">
        <v>4654</v>
      </c>
      <c r="I3037" s="1110" t="s">
        <v>10847</v>
      </c>
      <c r="J3037" s="1109">
        <v>0</v>
      </c>
      <c r="K3037" s="1109">
        <v>0</v>
      </c>
      <c r="L3037" s="1109">
        <v>0</v>
      </c>
      <c r="M3037" s="1109">
        <v>0</v>
      </c>
      <c r="N3037" s="1109">
        <v>0</v>
      </c>
      <c r="O3037" s="1109">
        <v>0</v>
      </c>
      <c r="P3037" s="1109">
        <v>0</v>
      </c>
      <c r="Q3037" s="1109">
        <v>0</v>
      </c>
    </row>
    <row r="3038" spans="1:17">
      <c r="A3038" s="1109">
        <v>18579</v>
      </c>
      <c r="B3038" s="1110" t="s">
        <v>0</v>
      </c>
      <c r="C3038" s="1109">
        <v>8.625</v>
      </c>
      <c r="D3038" s="1109">
        <v>7.625</v>
      </c>
      <c r="E3038" s="1109">
        <v>44</v>
      </c>
      <c r="F3038" s="1109">
        <v>0</v>
      </c>
      <c r="G3038" s="1110" t="s">
        <v>10843</v>
      </c>
      <c r="H3038" s="1110" t="s">
        <v>4654</v>
      </c>
      <c r="I3038" s="1110" t="s">
        <v>10848</v>
      </c>
      <c r="J3038" s="1109">
        <v>0</v>
      </c>
      <c r="K3038" s="1109">
        <v>0</v>
      </c>
      <c r="L3038" s="1109">
        <v>0</v>
      </c>
      <c r="M3038" s="1109">
        <v>0</v>
      </c>
      <c r="N3038" s="1109">
        <v>0</v>
      </c>
      <c r="O3038" s="1109">
        <v>0</v>
      </c>
      <c r="P3038" s="1109">
        <v>0</v>
      </c>
      <c r="Q3038" s="1109">
        <v>0</v>
      </c>
    </row>
    <row r="3039" spans="1:17">
      <c r="A3039" s="1109">
        <v>18580</v>
      </c>
      <c r="B3039" s="1110" t="s">
        <v>0</v>
      </c>
      <c r="C3039" s="1109">
        <v>8.625</v>
      </c>
      <c r="D3039" s="1109">
        <v>7.625</v>
      </c>
      <c r="E3039" s="1109">
        <v>44</v>
      </c>
      <c r="F3039" s="1109">
        <v>0</v>
      </c>
      <c r="G3039" s="1110" t="s">
        <v>10843</v>
      </c>
      <c r="H3039" s="1110" t="s">
        <v>4654</v>
      </c>
      <c r="I3039" s="1110" t="s">
        <v>10849</v>
      </c>
      <c r="J3039" s="1109">
        <v>0</v>
      </c>
      <c r="K3039" s="1109">
        <v>0</v>
      </c>
      <c r="L3039" s="1109">
        <v>0</v>
      </c>
      <c r="M3039" s="1109">
        <v>0</v>
      </c>
      <c r="N3039" s="1109">
        <v>0</v>
      </c>
      <c r="O3039" s="1109">
        <v>0</v>
      </c>
      <c r="P3039" s="1109">
        <v>0</v>
      </c>
      <c r="Q3039" s="1109">
        <v>0</v>
      </c>
    </row>
    <row r="3040" spans="1:17">
      <c r="A3040" s="1109">
        <v>18581</v>
      </c>
      <c r="B3040" s="1110" t="s">
        <v>0</v>
      </c>
      <c r="C3040" s="1109">
        <v>8.625</v>
      </c>
      <c r="D3040" s="1109">
        <v>7.625</v>
      </c>
      <c r="E3040" s="1109">
        <v>44</v>
      </c>
      <c r="F3040" s="1109">
        <v>0</v>
      </c>
      <c r="G3040" s="1110" t="s">
        <v>10843</v>
      </c>
      <c r="H3040" s="1110" t="s">
        <v>4654</v>
      </c>
      <c r="I3040" s="1110" t="s">
        <v>10841</v>
      </c>
      <c r="J3040" s="1109">
        <v>0</v>
      </c>
      <c r="K3040" s="1109">
        <v>0</v>
      </c>
      <c r="L3040" s="1109">
        <v>0</v>
      </c>
      <c r="M3040" s="1109">
        <v>0</v>
      </c>
      <c r="N3040" s="1109">
        <v>0</v>
      </c>
      <c r="O3040" s="1109">
        <v>0</v>
      </c>
      <c r="P3040" s="1109">
        <v>0</v>
      </c>
      <c r="Q3040" s="1109">
        <v>0</v>
      </c>
    </row>
    <row r="3041" spans="1:17">
      <c r="A3041" s="1109">
        <v>18582</v>
      </c>
      <c r="B3041" s="1110" t="s">
        <v>0</v>
      </c>
      <c r="C3041" s="1109">
        <v>8.625</v>
      </c>
      <c r="D3041" s="1109">
        <v>7.625</v>
      </c>
      <c r="E3041" s="1109">
        <v>44</v>
      </c>
      <c r="F3041" s="1109">
        <v>0</v>
      </c>
      <c r="G3041" s="1110" t="s">
        <v>10843</v>
      </c>
      <c r="H3041" s="1110" t="s">
        <v>4654</v>
      </c>
      <c r="I3041" s="1110" t="s">
        <v>10760</v>
      </c>
      <c r="J3041" s="1109">
        <v>0</v>
      </c>
      <c r="K3041" s="1109">
        <v>0</v>
      </c>
      <c r="L3041" s="1109">
        <v>0</v>
      </c>
      <c r="M3041" s="1109">
        <v>0</v>
      </c>
      <c r="N3041" s="1109">
        <v>0</v>
      </c>
      <c r="O3041" s="1109">
        <v>0</v>
      </c>
      <c r="P3041" s="1109">
        <v>0</v>
      </c>
      <c r="Q3041" s="1109">
        <v>0</v>
      </c>
    </row>
    <row r="3042" spans="1:17">
      <c r="A3042" s="1109">
        <v>18583</v>
      </c>
      <c r="B3042" s="1110" t="s">
        <v>0</v>
      </c>
      <c r="C3042" s="1109">
        <v>8.625</v>
      </c>
      <c r="D3042" s="1109">
        <v>7.625</v>
      </c>
      <c r="E3042" s="1109">
        <v>44</v>
      </c>
      <c r="F3042" s="1109">
        <v>0</v>
      </c>
      <c r="G3042" s="1110" t="s">
        <v>10843</v>
      </c>
      <c r="H3042" s="1110" t="s">
        <v>4654</v>
      </c>
      <c r="I3042" s="1110" t="s">
        <v>10736</v>
      </c>
      <c r="J3042" s="1109">
        <v>0</v>
      </c>
      <c r="K3042" s="1109">
        <v>0</v>
      </c>
      <c r="L3042" s="1109">
        <v>0</v>
      </c>
      <c r="M3042" s="1109">
        <v>0</v>
      </c>
      <c r="N3042" s="1109">
        <v>0</v>
      </c>
      <c r="O3042" s="1109">
        <v>0</v>
      </c>
      <c r="P3042" s="1109">
        <v>0</v>
      </c>
      <c r="Q3042" s="1109">
        <v>0</v>
      </c>
    </row>
    <row r="3043" spans="1:17">
      <c r="A3043" s="1109">
        <v>18584</v>
      </c>
      <c r="B3043" s="1110" t="s">
        <v>0</v>
      </c>
      <c r="C3043" s="1109">
        <v>8.625</v>
      </c>
      <c r="D3043" s="1109">
        <v>7.625</v>
      </c>
      <c r="E3043" s="1109">
        <v>44</v>
      </c>
      <c r="F3043" s="1109">
        <v>0</v>
      </c>
      <c r="G3043" s="1110" t="s">
        <v>10843</v>
      </c>
      <c r="H3043" s="1110" t="s">
        <v>4654</v>
      </c>
      <c r="I3043" s="1110" t="s">
        <v>10832</v>
      </c>
      <c r="J3043" s="1109">
        <v>0</v>
      </c>
      <c r="K3043" s="1109">
        <v>0</v>
      </c>
      <c r="L3043" s="1109">
        <v>0</v>
      </c>
      <c r="M3043" s="1109">
        <v>0</v>
      </c>
      <c r="N3043" s="1109">
        <v>0</v>
      </c>
      <c r="O3043" s="1109">
        <v>0</v>
      </c>
      <c r="P3043" s="1109">
        <v>0</v>
      </c>
      <c r="Q3043" s="1109">
        <v>0</v>
      </c>
    </row>
    <row r="3044" spans="1:17">
      <c r="A3044" s="1109">
        <v>18585</v>
      </c>
      <c r="B3044" s="1110" t="s">
        <v>0</v>
      </c>
      <c r="C3044" s="1109">
        <v>8.625</v>
      </c>
      <c r="D3044" s="1109">
        <v>7.625</v>
      </c>
      <c r="E3044" s="1109">
        <v>44</v>
      </c>
      <c r="F3044" s="1109">
        <v>0</v>
      </c>
      <c r="G3044" s="1110" t="s">
        <v>10843</v>
      </c>
      <c r="H3044" s="1110" t="s">
        <v>4654</v>
      </c>
      <c r="I3044" s="1110" t="s">
        <v>10839</v>
      </c>
      <c r="J3044" s="1109">
        <v>0</v>
      </c>
      <c r="K3044" s="1109">
        <v>0</v>
      </c>
      <c r="L3044" s="1109">
        <v>0</v>
      </c>
      <c r="M3044" s="1109">
        <v>0</v>
      </c>
      <c r="N3044" s="1109">
        <v>0</v>
      </c>
      <c r="O3044" s="1109">
        <v>0</v>
      </c>
      <c r="P3044" s="1109">
        <v>0</v>
      </c>
      <c r="Q3044" s="1109">
        <v>0</v>
      </c>
    </row>
    <row r="3045" spans="1:17">
      <c r="A3045" s="1109">
        <v>18586</v>
      </c>
      <c r="B3045" s="1110" t="s">
        <v>0</v>
      </c>
      <c r="C3045" s="1109">
        <v>8.625</v>
      </c>
      <c r="D3045" s="1109">
        <v>7.625</v>
      </c>
      <c r="E3045" s="1109">
        <v>44</v>
      </c>
      <c r="F3045" s="1109">
        <v>0</v>
      </c>
      <c r="G3045" s="1110" t="s">
        <v>10843</v>
      </c>
      <c r="H3045" s="1110" t="s">
        <v>4654</v>
      </c>
      <c r="I3045" s="1110" t="s">
        <v>10850</v>
      </c>
      <c r="J3045" s="1109">
        <v>0</v>
      </c>
      <c r="K3045" s="1109">
        <v>0</v>
      </c>
      <c r="L3045" s="1109">
        <v>0</v>
      </c>
      <c r="M3045" s="1109">
        <v>0</v>
      </c>
      <c r="N3045" s="1109">
        <v>0</v>
      </c>
      <c r="O3045" s="1109">
        <v>0</v>
      </c>
      <c r="P3045" s="1109">
        <v>0</v>
      </c>
      <c r="Q3045" s="1109">
        <v>0</v>
      </c>
    </row>
    <row r="3046" spans="1:17">
      <c r="A3046" s="1109">
        <v>18587</v>
      </c>
      <c r="B3046" s="1110" t="s">
        <v>0</v>
      </c>
      <c r="C3046" s="1109">
        <v>8.625</v>
      </c>
      <c r="D3046" s="1109">
        <v>7.625</v>
      </c>
      <c r="E3046" s="1109">
        <v>44</v>
      </c>
      <c r="F3046" s="1109">
        <v>0</v>
      </c>
      <c r="G3046" s="1110" t="s">
        <v>10741</v>
      </c>
      <c r="H3046" s="1110" t="s">
        <v>4654</v>
      </c>
      <c r="I3046" s="1110" t="s">
        <v>10846</v>
      </c>
      <c r="J3046" s="1109">
        <v>0</v>
      </c>
      <c r="K3046" s="1109">
        <v>0</v>
      </c>
      <c r="L3046" s="1109">
        <v>0</v>
      </c>
      <c r="M3046" s="1109">
        <v>0</v>
      </c>
      <c r="N3046" s="1109">
        <v>0</v>
      </c>
      <c r="O3046" s="1109">
        <v>0</v>
      </c>
      <c r="P3046" s="1109">
        <v>0</v>
      </c>
      <c r="Q3046" s="1109">
        <v>0</v>
      </c>
    </row>
    <row r="3047" spans="1:17">
      <c r="A3047" s="1109">
        <v>18588</v>
      </c>
      <c r="B3047" s="1110" t="s">
        <v>0</v>
      </c>
      <c r="C3047" s="1109">
        <v>8.625</v>
      </c>
      <c r="D3047" s="1109">
        <v>7.625</v>
      </c>
      <c r="E3047" s="1109">
        <v>44</v>
      </c>
      <c r="F3047" s="1109">
        <v>0</v>
      </c>
      <c r="G3047" s="1110" t="s">
        <v>10741</v>
      </c>
      <c r="H3047" s="1110" t="s">
        <v>4654</v>
      </c>
      <c r="I3047" s="1110" t="s">
        <v>10847</v>
      </c>
      <c r="J3047" s="1109">
        <v>0</v>
      </c>
      <c r="K3047" s="1109">
        <v>0</v>
      </c>
      <c r="L3047" s="1109">
        <v>0</v>
      </c>
      <c r="M3047" s="1109">
        <v>0</v>
      </c>
      <c r="N3047" s="1109">
        <v>0</v>
      </c>
      <c r="O3047" s="1109">
        <v>0</v>
      </c>
      <c r="P3047" s="1109">
        <v>0</v>
      </c>
      <c r="Q3047" s="1109">
        <v>0</v>
      </c>
    </row>
    <row r="3048" spans="1:17">
      <c r="A3048" s="1109">
        <v>18589</v>
      </c>
      <c r="B3048" s="1110" t="s">
        <v>0</v>
      </c>
      <c r="C3048" s="1109">
        <v>8.625</v>
      </c>
      <c r="D3048" s="1109">
        <v>7.625</v>
      </c>
      <c r="E3048" s="1109">
        <v>44</v>
      </c>
      <c r="F3048" s="1109">
        <v>0</v>
      </c>
      <c r="G3048" s="1110" t="s">
        <v>10741</v>
      </c>
      <c r="H3048" s="1110" t="s">
        <v>4654</v>
      </c>
      <c r="I3048" s="1110" t="s">
        <v>10848</v>
      </c>
      <c r="J3048" s="1109">
        <v>0</v>
      </c>
      <c r="K3048" s="1109">
        <v>0</v>
      </c>
      <c r="L3048" s="1109">
        <v>0</v>
      </c>
      <c r="M3048" s="1109">
        <v>0</v>
      </c>
      <c r="N3048" s="1109">
        <v>0</v>
      </c>
      <c r="O3048" s="1109">
        <v>0</v>
      </c>
      <c r="P3048" s="1109">
        <v>0</v>
      </c>
      <c r="Q3048" s="1109">
        <v>0</v>
      </c>
    </row>
    <row r="3049" spans="1:17">
      <c r="A3049" s="1109">
        <v>18590</v>
      </c>
      <c r="B3049" s="1110" t="s">
        <v>0</v>
      </c>
      <c r="C3049" s="1109">
        <v>8.625</v>
      </c>
      <c r="D3049" s="1109">
        <v>7.625</v>
      </c>
      <c r="E3049" s="1109">
        <v>44</v>
      </c>
      <c r="F3049" s="1109">
        <v>0</v>
      </c>
      <c r="G3049" s="1110" t="s">
        <v>10741</v>
      </c>
      <c r="H3049" s="1110" t="s">
        <v>4654</v>
      </c>
      <c r="I3049" s="1110" t="s">
        <v>10849</v>
      </c>
      <c r="J3049" s="1109">
        <v>0</v>
      </c>
      <c r="K3049" s="1109">
        <v>0</v>
      </c>
      <c r="L3049" s="1109">
        <v>0</v>
      </c>
      <c r="M3049" s="1109">
        <v>0</v>
      </c>
      <c r="N3049" s="1109">
        <v>0</v>
      </c>
      <c r="O3049" s="1109">
        <v>0</v>
      </c>
      <c r="P3049" s="1109">
        <v>0</v>
      </c>
      <c r="Q3049" s="1109">
        <v>0</v>
      </c>
    </row>
    <row r="3050" spans="1:17">
      <c r="A3050" s="1109">
        <v>18591</v>
      </c>
      <c r="B3050" s="1110" t="s">
        <v>0</v>
      </c>
      <c r="C3050" s="1109">
        <v>8.625</v>
      </c>
      <c r="D3050" s="1109">
        <v>7.625</v>
      </c>
      <c r="E3050" s="1109">
        <v>44</v>
      </c>
      <c r="F3050" s="1109">
        <v>0</v>
      </c>
      <c r="G3050" s="1110" t="s">
        <v>10741</v>
      </c>
      <c r="H3050" s="1110" t="s">
        <v>4654</v>
      </c>
      <c r="I3050" s="1110" t="s">
        <v>10841</v>
      </c>
      <c r="J3050" s="1109">
        <v>0</v>
      </c>
      <c r="K3050" s="1109">
        <v>0</v>
      </c>
      <c r="L3050" s="1109">
        <v>0</v>
      </c>
      <c r="M3050" s="1109">
        <v>0</v>
      </c>
      <c r="N3050" s="1109">
        <v>0</v>
      </c>
      <c r="O3050" s="1109">
        <v>0</v>
      </c>
      <c r="P3050" s="1109">
        <v>0</v>
      </c>
      <c r="Q3050" s="1109">
        <v>0</v>
      </c>
    </row>
    <row r="3051" spans="1:17">
      <c r="A3051" s="1109">
        <v>18592</v>
      </c>
      <c r="B3051" s="1110" t="s">
        <v>0</v>
      </c>
      <c r="C3051" s="1109">
        <v>8.625</v>
      </c>
      <c r="D3051" s="1109">
        <v>7.625</v>
      </c>
      <c r="E3051" s="1109">
        <v>44</v>
      </c>
      <c r="F3051" s="1109">
        <v>0</v>
      </c>
      <c r="G3051" s="1110" t="s">
        <v>10741</v>
      </c>
      <c r="H3051" s="1110" t="s">
        <v>4654</v>
      </c>
      <c r="I3051" s="1110" t="s">
        <v>10760</v>
      </c>
      <c r="J3051" s="1109">
        <v>0</v>
      </c>
      <c r="K3051" s="1109">
        <v>0</v>
      </c>
      <c r="L3051" s="1109">
        <v>0</v>
      </c>
      <c r="M3051" s="1109">
        <v>0</v>
      </c>
      <c r="N3051" s="1109">
        <v>0</v>
      </c>
      <c r="O3051" s="1109">
        <v>0</v>
      </c>
      <c r="P3051" s="1109">
        <v>0</v>
      </c>
      <c r="Q3051" s="1109">
        <v>0</v>
      </c>
    </row>
    <row r="3052" spans="1:17">
      <c r="A3052" s="1109">
        <v>18593</v>
      </c>
      <c r="B3052" s="1110" t="s">
        <v>0</v>
      </c>
      <c r="C3052" s="1109">
        <v>8.625</v>
      </c>
      <c r="D3052" s="1109">
        <v>7.625</v>
      </c>
      <c r="E3052" s="1109">
        <v>44</v>
      </c>
      <c r="F3052" s="1109">
        <v>0</v>
      </c>
      <c r="G3052" s="1110" t="s">
        <v>10741</v>
      </c>
      <c r="H3052" s="1110" t="s">
        <v>4654</v>
      </c>
      <c r="I3052" s="1110" t="s">
        <v>10736</v>
      </c>
      <c r="J3052" s="1109">
        <v>0</v>
      </c>
      <c r="K3052" s="1109">
        <v>0</v>
      </c>
      <c r="L3052" s="1109">
        <v>0</v>
      </c>
      <c r="M3052" s="1109">
        <v>0</v>
      </c>
      <c r="N3052" s="1109">
        <v>0</v>
      </c>
      <c r="O3052" s="1109">
        <v>0</v>
      </c>
      <c r="P3052" s="1109">
        <v>0</v>
      </c>
      <c r="Q3052" s="1109">
        <v>0</v>
      </c>
    </row>
    <row r="3053" spans="1:17">
      <c r="A3053" s="1109">
        <v>18594</v>
      </c>
      <c r="B3053" s="1110" t="s">
        <v>0</v>
      </c>
      <c r="C3053" s="1109">
        <v>8.625</v>
      </c>
      <c r="D3053" s="1109">
        <v>7.625</v>
      </c>
      <c r="E3053" s="1109">
        <v>44</v>
      </c>
      <c r="F3053" s="1109">
        <v>0</v>
      </c>
      <c r="G3053" s="1110" t="s">
        <v>10741</v>
      </c>
      <c r="H3053" s="1110" t="s">
        <v>4654</v>
      </c>
      <c r="I3053" s="1110" t="s">
        <v>10836</v>
      </c>
      <c r="J3053" s="1109">
        <v>0</v>
      </c>
      <c r="K3053" s="1109">
        <v>0</v>
      </c>
      <c r="L3053" s="1109">
        <v>0</v>
      </c>
      <c r="M3053" s="1109">
        <v>0</v>
      </c>
      <c r="N3053" s="1109">
        <v>0</v>
      </c>
      <c r="O3053" s="1109">
        <v>0</v>
      </c>
      <c r="P3053" s="1109">
        <v>0</v>
      </c>
      <c r="Q3053" s="1109">
        <v>0</v>
      </c>
    </row>
    <row r="3054" spans="1:17">
      <c r="A3054" s="1109">
        <v>18595</v>
      </c>
      <c r="B3054" s="1110" t="s">
        <v>0</v>
      </c>
      <c r="C3054" s="1109">
        <v>8.625</v>
      </c>
      <c r="D3054" s="1109">
        <v>7.625</v>
      </c>
      <c r="E3054" s="1109">
        <v>44</v>
      </c>
      <c r="F3054" s="1109">
        <v>0</v>
      </c>
      <c r="G3054" s="1110" t="s">
        <v>10741</v>
      </c>
      <c r="H3054" s="1110" t="s">
        <v>4654</v>
      </c>
      <c r="I3054" s="1110" t="s">
        <v>10850</v>
      </c>
      <c r="J3054" s="1109">
        <v>0</v>
      </c>
      <c r="K3054" s="1109">
        <v>0</v>
      </c>
      <c r="L3054" s="1109">
        <v>0</v>
      </c>
      <c r="M3054" s="1109">
        <v>0</v>
      </c>
      <c r="N3054" s="1109">
        <v>0</v>
      </c>
      <c r="O3054" s="1109">
        <v>0</v>
      </c>
      <c r="P3054" s="1109">
        <v>0</v>
      </c>
      <c r="Q3054" s="1109">
        <v>0</v>
      </c>
    </row>
    <row r="3055" spans="1:17">
      <c r="A3055" s="1109">
        <v>18596</v>
      </c>
      <c r="B3055" s="1110" t="s">
        <v>0</v>
      </c>
      <c r="C3055" s="1109">
        <v>8.625</v>
      </c>
      <c r="D3055" s="1109">
        <v>7.625</v>
      </c>
      <c r="E3055" s="1109">
        <v>44</v>
      </c>
      <c r="F3055" s="1109">
        <v>0</v>
      </c>
      <c r="G3055" s="1110" t="s">
        <v>10741</v>
      </c>
      <c r="H3055" s="1110" t="s">
        <v>4654</v>
      </c>
      <c r="I3055" s="1110" t="s">
        <v>10832</v>
      </c>
      <c r="J3055" s="1109">
        <v>0</v>
      </c>
      <c r="K3055" s="1109">
        <v>0</v>
      </c>
      <c r="L3055" s="1109">
        <v>0</v>
      </c>
      <c r="M3055" s="1109">
        <v>0</v>
      </c>
      <c r="N3055" s="1109">
        <v>0</v>
      </c>
      <c r="O3055" s="1109">
        <v>0</v>
      </c>
      <c r="P3055" s="1109">
        <v>0</v>
      </c>
      <c r="Q3055" s="1109">
        <v>0</v>
      </c>
    </row>
    <row r="3056" spans="1:17">
      <c r="A3056" s="1109">
        <v>18597</v>
      </c>
      <c r="B3056" s="1110" t="s">
        <v>0</v>
      </c>
      <c r="C3056" s="1109">
        <v>8.625</v>
      </c>
      <c r="D3056" s="1109">
        <v>7.625</v>
      </c>
      <c r="E3056" s="1109">
        <v>44</v>
      </c>
      <c r="F3056" s="1109">
        <v>0</v>
      </c>
      <c r="G3056" s="1110" t="s">
        <v>10741</v>
      </c>
      <c r="H3056" s="1110" t="s">
        <v>4654</v>
      </c>
      <c r="I3056" s="1110" t="s">
        <v>10839</v>
      </c>
      <c r="J3056" s="1109">
        <v>0</v>
      </c>
      <c r="K3056" s="1109">
        <v>0</v>
      </c>
      <c r="L3056" s="1109">
        <v>0</v>
      </c>
      <c r="M3056" s="1109">
        <v>0</v>
      </c>
      <c r="N3056" s="1109">
        <v>0</v>
      </c>
      <c r="O3056" s="1109">
        <v>0</v>
      </c>
      <c r="P3056" s="1109">
        <v>0</v>
      </c>
      <c r="Q3056" s="1109">
        <v>0</v>
      </c>
    </row>
    <row r="3057" spans="1:17">
      <c r="A3057" s="1109">
        <v>18598</v>
      </c>
      <c r="B3057" s="1110" t="s">
        <v>0</v>
      </c>
      <c r="C3057" s="1109">
        <v>8.625</v>
      </c>
      <c r="D3057" s="1109">
        <v>7.625</v>
      </c>
      <c r="E3057" s="1109">
        <v>44</v>
      </c>
      <c r="F3057" s="1109">
        <v>0</v>
      </c>
      <c r="G3057" s="1110" t="s">
        <v>10833</v>
      </c>
      <c r="H3057" s="1110" t="s">
        <v>4654</v>
      </c>
      <c r="I3057" s="1110" t="s">
        <v>10846</v>
      </c>
      <c r="J3057" s="1109">
        <v>0</v>
      </c>
      <c r="K3057" s="1109">
        <v>0</v>
      </c>
      <c r="L3057" s="1109">
        <v>0</v>
      </c>
      <c r="M3057" s="1109">
        <v>0</v>
      </c>
      <c r="N3057" s="1109">
        <v>0</v>
      </c>
      <c r="O3057" s="1109">
        <v>0</v>
      </c>
      <c r="P3057" s="1109">
        <v>0</v>
      </c>
      <c r="Q3057" s="1109">
        <v>0</v>
      </c>
    </row>
    <row r="3058" spans="1:17">
      <c r="A3058" s="1109">
        <v>18599</v>
      </c>
      <c r="B3058" s="1110" t="s">
        <v>0</v>
      </c>
      <c r="C3058" s="1109">
        <v>8.625</v>
      </c>
      <c r="D3058" s="1109">
        <v>7.625</v>
      </c>
      <c r="E3058" s="1109">
        <v>44</v>
      </c>
      <c r="F3058" s="1109">
        <v>0</v>
      </c>
      <c r="G3058" s="1110" t="s">
        <v>10833</v>
      </c>
      <c r="H3058" s="1110" t="s">
        <v>4654</v>
      </c>
      <c r="I3058" s="1110" t="s">
        <v>10847</v>
      </c>
      <c r="J3058" s="1109">
        <v>0</v>
      </c>
      <c r="K3058" s="1109">
        <v>0</v>
      </c>
      <c r="L3058" s="1109">
        <v>0</v>
      </c>
      <c r="M3058" s="1109">
        <v>0</v>
      </c>
      <c r="N3058" s="1109">
        <v>0</v>
      </c>
      <c r="O3058" s="1109">
        <v>0</v>
      </c>
      <c r="P3058" s="1109">
        <v>0</v>
      </c>
      <c r="Q3058" s="1109">
        <v>0</v>
      </c>
    </row>
    <row r="3059" spans="1:17">
      <c r="A3059" s="1109">
        <v>18600</v>
      </c>
      <c r="B3059" s="1110" t="s">
        <v>0</v>
      </c>
      <c r="C3059" s="1109">
        <v>8.625</v>
      </c>
      <c r="D3059" s="1109">
        <v>7.625</v>
      </c>
      <c r="E3059" s="1109">
        <v>44</v>
      </c>
      <c r="F3059" s="1109">
        <v>0</v>
      </c>
      <c r="G3059" s="1110" t="s">
        <v>10833</v>
      </c>
      <c r="H3059" s="1110" t="s">
        <v>4654</v>
      </c>
      <c r="I3059" s="1110" t="s">
        <v>10848</v>
      </c>
      <c r="J3059" s="1109">
        <v>0</v>
      </c>
      <c r="K3059" s="1109">
        <v>0</v>
      </c>
      <c r="L3059" s="1109">
        <v>0</v>
      </c>
      <c r="M3059" s="1109">
        <v>0</v>
      </c>
      <c r="N3059" s="1109">
        <v>0</v>
      </c>
      <c r="O3059" s="1109">
        <v>0</v>
      </c>
      <c r="P3059" s="1109">
        <v>0</v>
      </c>
      <c r="Q3059" s="1109">
        <v>0</v>
      </c>
    </row>
    <row r="3060" spans="1:17">
      <c r="A3060" s="1109">
        <v>18601</v>
      </c>
      <c r="B3060" s="1110" t="s">
        <v>0</v>
      </c>
      <c r="C3060" s="1109">
        <v>8.625</v>
      </c>
      <c r="D3060" s="1109">
        <v>7.625</v>
      </c>
      <c r="E3060" s="1109">
        <v>44</v>
      </c>
      <c r="F3060" s="1109">
        <v>0</v>
      </c>
      <c r="G3060" s="1110" t="s">
        <v>10833</v>
      </c>
      <c r="H3060" s="1110" t="s">
        <v>4654</v>
      </c>
      <c r="I3060" s="1110" t="s">
        <v>10849</v>
      </c>
      <c r="J3060" s="1109">
        <v>0</v>
      </c>
      <c r="K3060" s="1109">
        <v>0</v>
      </c>
      <c r="L3060" s="1109">
        <v>0</v>
      </c>
      <c r="M3060" s="1109">
        <v>0</v>
      </c>
      <c r="N3060" s="1109">
        <v>0</v>
      </c>
      <c r="O3060" s="1109">
        <v>0</v>
      </c>
      <c r="P3060" s="1109">
        <v>0</v>
      </c>
      <c r="Q3060" s="1109">
        <v>0</v>
      </c>
    </row>
    <row r="3061" spans="1:17">
      <c r="A3061" s="1109">
        <v>18602</v>
      </c>
      <c r="B3061" s="1110" t="s">
        <v>0</v>
      </c>
      <c r="C3061" s="1109">
        <v>8.625</v>
      </c>
      <c r="D3061" s="1109">
        <v>7.625</v>
      </c>
      <c r="E3061" s="1109">
        <v>44</v>
      </c>
      <c r="F3061" s="1109">
        <v>0</v>
      </c>
      <c r="G3061" s="1110" t="s">
        <v>10833</v>
      </c>
      <c r="H3061" s="1110" t="s">
        <v>4654</v>
      </c>
      <c r="I3061" s="1110" t="s">
        <v>10841</v>
      </c>
      <c r="J3061" s="1109">
        <v>0</v>
      </c>
      <c r="K3061" s="1109">
        <v>0</v>
      </c>
      <c r="L3061" s="1109">
        <v>0</v>
      </c>
      <c r="M3061" s="1109">
        <v>0</v>
      </c>
      <c r="N3061" s="1109">
        <v>0</v>
      </c>
      <c r="O3061" s="1109">
        <v>0</v>
      </c>
      <c r="P3061" s="1109">
        <v>0</v>
      </c>
      <c r="Q3061" s="1109">
        <v>0</v>
      </c>
    </row>
    <row r="3062" spans="1:17">
      <c r="A3062" s="1109">
        <v>18603</v>
      </c>
      <c r="B3062" s="1110" t="s">
        <v>0</v>
      </c>
      <c r="C3062" s="1109">
        <v>8.625</v>
      </c>
      <c r="D3062" s="1109">
        <v>7.625</v>
      </c>
      <c r="E3062" s="1109">
        <v>44</v>
      </c>
      <c r="F3062" s="1109">
        <v>0</v>
      </c>
      <c r="G3062" s="1110" t="s">
        <v>10833</v>
      </c>
      <c r="H3062" s="1110" t="s">
        <v>4654</v>
      </c>
      <c r="I3062" s="1110" t="s">
        <v>10760</v>
      </c>
      <c r="J3062" s="1109">
        <v>0</v>
      </c>
      <c r="K3062" s="1109">
        <v>0</v>
      </c>
      <c r="L3062" s="1109">
        <v>0</v>
      </c>
      <c r="M3062" s="1109">
        <v>0</v>
      </c>
      <c r="N3062" s="1109">
        <v>0</v>
      </c>
      <c r="O3062" s="1109">
        <v>0</v>
      </c>
      <c r="P3062" s="1109">
        <v>0</v>
      </c>
      <c r="Q3062" s="1109">
        <v>0</v>
      </c>
    </row>
    <row r="3063" spans="1:17">
      <c r="A3063" s="1109">
        <v>18604</v>
      </c>
      <c r="B3063" s="1110" t="s">
        <v>0</v>
      </c>
      <c r="C3063" s="1109">
        <v>8.625</v>
      </c>
      <c r="D3063" s="1109">
        <v>7.625</v>
      </c>
      <c r="E3063" s="1109">
        <v>44</v>
      </c>
      <c r="F3063" s="1109">
        <v>0</v>
      </c>
      <c r="G3063" s="1110" t="s">
        <v>10833</v>
      </c>
      <c r="H3063" s="1110" t="s">
        <v>4654</v>
      </c>
      <c r="I3063" s="1110" t="s">
        <v>10736</v>
      </c>
      <c r="J3063" s="1109">
        <v>0</v>
      </c>
      <c r="K3063" s="1109">
        <v>0</v>
      </c>
      <c r="L3063" s="1109">
        <v>0</v>
      </c>
      <c r="M3063" s="1109">
        <v>0</v>
      </c>
      <c r="N3063" s="1109">
        <v>0</v>
      </c>
      <c r="O3063" s="1109">
        <v>0</v>
      </c>
      <c r="P3063" s="1109">
        <v>0</v>
      </c>
      <c r="Q3063" s="1109">
        <v>0</v>
      </c>
    </row>
    <row r="3064" spans="1:17">
      <c r="A3064" s="1109">
        <v>18605</v>
      </c>
      <c r="B3064" s="1110" t="s">
        <v>0</v>
      </c>
      <c r="C3064" s="1109">
        <v>8.625</v>
      </c>
      <c r="D3064" s="1109">
        <v>7.625</v>
      </c>
      <c r="E3064" s="1109">
        <v>44</v>
      </c>
      <c r="F3064" s="1109">
        <v>0</v>
      </c>
      <c r="G3064" s="1110" t="s">
        <v>10833</v>
      </c>
      <c r="H3064" s="1110" t="s">
        <v>4654</v>
      </c>
      <c r="I3064" s="1110" t="s">
        <v>10832</v>
      </c>
      <c r="J3064" s="1109">
        <v>0</v>
      </c>
      <c r="K3064" s="1109">
        <v>0</v>
      </c>
      <c r="L3064" s="1109">
        <v>0</v>
      </c>
      <c r="M3064" s="1109">
        <v>0</v>
      </c>
      <c r="N3064" s="1109">
        <v>0</v>
      </c>
      <c r="O3064" s="1109">
        <v>0</v>
      </c>
      <c r="P3064" s="1109">
        <v>0</v>
      </c>
      <c r="Q3064" s="1109">
        <v>0</v>
      </c>
    </row>
    <row r="3065" spans="1:17">
      <c r="A3065" s="1109">
        <v>18606</v>
      </c>
      <c r="B3065" s="1110" t="s">
        <v>0</v>
      </c>
      <c r="C3065" s="1109">
        <v>8.625</v>
      </c>
      <c r="D3065" s="1109">
        <v>7.625</v>
      </c>
      <c r="E3065" s="1109">
        <v>44</v>
      </c>
      <c r="F3065" s="1109">
        <v>0</v>
      </c>
      <c r="G3065" s="1110" t="s">
        <v>10833</v>
      </c>
      <c r="H3065" s="1110" t="s">
        <v>4654</v>
      </c>
      <c r="I3065" s="1110" t="s">
        <v>10839</v>
      </c>
      <c r="J3065" s="1109">
        <v>0</v>
      </c>
      <c r="K3065" s="1109">
        <v>0</v>
      </c>
      <c r="L3065" s="1109">
        <v>0</v>
      </c>
      <c r="M3065" s="1109">
        <v>0</v>
      </c>
      <c r="N3065" s="1109">
        <v>0</v>
      </c>
      <c r="O3065" s="1109">
        <v>0</v>
      </c>
      <c r="P3065" s="1109">
        <v>0</v>
      </c>
      <c r="Q3065" s="1109">
        <v>0</v>
      </c>
    </row>
    <row r="3066" spans="1:17">
      <c r="A3066" s="1109">
        <v>18607</v>
      </c>
      <c r="B3066" s="1110" t="s">
        <v>0</v>
      </c>
      <c r="C3066" s="1109">
        <v>8.625</v>
      </c>
      <c r="D3066" s="1109">
        <v>7.625</v>
      </c>
      <c r="E3066" s="1109">
        <v>44</v>
      </c>
      <c r="F3066" s="1109">
        <v>0</v>
      </c>
      <c r="G3066" s="1110" t="s">
        <v>10833</v>
      </c>
      <c r="H3066" s="1110" t="s">
        <v>4654</v>
      </c>
      <c r="I3066" s="1110" t="s">
        <v>10850</v>
      </c>
      <c r="J3066" s="1109">
        <v>0</v>
      </c>
      <c r="K3066" s="1109">
        <v>0</v>
      </c>
      <c r="L3066" s="1109">
        <v>0</v>
      </c>
      <c r="M3066" s="1109">
        <v>0</v>
      </c>
      <c r="N3066" s="1109">
        <v>0</v>
      </c>
      <c r="O3066" s="1109">
        <v>0</v>
      </c>
      <c r="P3066" s="1109">
        <v>0</v>
      </c>
      <c r="Q3066" s="1109">
        <v>0</v>
      </c>
    </row>
    <row r="3067" spans="1:17">
      <c r="A3067" s="1109">
        <v>18608</v>
      </c>
      <c r="B3067" s="1110" t="s">
        <v>0</v>
      </c>
      <c r="C3067" s="1109">
        <v>8.625</v>
      </c>
      <c r="D3067" s="1109">
        <v>7.625</v>
      </c>
      <c r="E3067" s="1109">
        <v>44</v>
      </c>
      <c r="F3067" s="1109">
        <v>0</v>
      </c>
      <c r="G3067" s="1110" t="s">
        <v>10737</v>
      </c>
      <c r="H3067" s="1110" t="s">
        <v>4654</v>
      </c>
      <c r="I3067" s="1110" t="s">
        <v>10847</v>
      </c>
      <c r="J3067" s="1109">
        <v>0</v>
      </c>
      <c r="K3067" s="1109">
        <v>0</v>
      </c>
      <c r="L3067" s="1109">
        <v>0</v>
      </c>
      <c r="M3067" s="1109">
        <v>0</v>
      </c>
      <c r="N3067" s="1109">
        <v>0</v>
      </c>
      <c r="O3067" s="1109">
        <v>0</v>
      </c>
      <c r="P3067" s="1109">
        <v>0</v>
      </c>
      <c r="Q3067" s="1109">
        <v>0</v>
      </c>
    </row>
    <row r="3068" spans="1:17">
      <c r="A3068" s="1109">
        <v>18609</v>
      </c>
      <c r="B3068" s="1110" t="s">
        <v>0</v>
      </c>
      <c r="C3068" s="1109">
        <v>8.625</v>
      </c>
      <c r="D3068" s="1109">
        <v>7.625</v>
      </c>
      <c r="E3068" s="1109">
        <v>44</v>
      </c>
      <c r="F3068" s="1109">
        <v>0</v>
      </c>
      <c r="G3068" s="1110" t="s">
        <v>10737</v>
      </c>
      <c r="H3068" s="1110" t="s">
        <v>4654</v>
      </c>
      <c r="I3068" s="1110" t="s">
        <v>10841</v>
      </c>
      <c r="J3068" s="1109">
        <v>0</v>
      </c>
      <c r="K3068" s="1109">
        <v>0</v>
      </c>
      <c r="L3068" s="1109">
        <v>0</v>
      </c>
      <c r="M3068" s="1109">
        <v>0</v>
      </c>
      <c r="N3068" s="1109">
        <v>0</v>
      </c>
      <c r="O3068" s="1109">
        <v>0</v>
      </c>
      <c r="P3068" s="1109">
        <v>0</v>
      </c>
      <c r="Q3068" s="1109">
        <v>0</v>
      </c>
    </row>
    <row r="3069" spans="1:17">
      <c r="A3069" s="1109">
        <v>18610</v>
      </c>
      <c r="B3069" s="1110" t="s">
        <v>0</v>
      </c>
      <c r="C3069" s="1109">
        <v>8.625</v>
      </c>
      <c r="D3069" s="1109">
        <v>7.625</v>
      </c>
      <c r="E3069" s="1109">
        <v>44</v>
      </c>
      <c r="F3069" s="1109">
        <v>0</v>
      </c>
      <c r="G3069" s="1110" t="s">
        <v>10737</v>
      </c>
      <c r="H3069" s="1110" t="s">
        <v>4654</v>
      </c>
      <c r="I3069" s="1110" t="s">
        <v>10848</v>
      </c>
      <c r="J3069" s="1109">
        <v>0</v>
      </c>
      <c r="K3069" s="1109">
        <v>0</v>
      </c>
      <c r="L3069" s="1109">
        <v>0</v>
      </c>
      <c r="M3069" s="1109">
        <v>0</v>
      </c>
      <c r="N3069" s="1109">
        <v>0</v>
      </c>
      <c r="O3069" s="1109">
        <v>0</v>
      </c>
      <c r="P3069" s="1109">
        <v>0</v>
      </c>
      <c r="Q3069" s="1109">
        <v>0</v>
      </c>
    </row>
    <row r="3070" spans="1:17">
      <c r="A3070" s="1109">
        <v>18611</v>
      </c>
      <c r="B3070" s="1110" t="s">
        <v>0</v>
      </c>
      <c r="C3070" s="1109">
        <v>8.625</v>
      </c>
      <c r="D3070" s="1109">
        <v>7.625</v>
      </c>
      <c r="E3070" s="1109">
        <v>44</v>
      </c>
      <c r="F3070" s="1109">
        <v>0</v>
      </c>
      <c r="G3070" s="1110" t="s">
        <v>10737</v>
      </c>
      <c r="H3070" s="1110" t="s">
        <v>4654</v>
      </c>
      <c r="I3070" s="1110" t="s">
        <v>10760</v>
      </c>
      <c r="J3070" s="1109">
        <v>0</v>
      </c>
      <c r="K3070" s="1109">
        <v>0</v>
      </c>
      <c r="L3070" s="1109">
        <v>0</v>
      </c>
      <c r="M3070" s="1109">
        <v>0</v>
      </c>
      <c r="N3070" s="1109">
        <v>0</v>
      </c>
      <c r="O3070" s="1109">
        <v>0</v>
      </c>
      <c r="P3070" s="1109">
        <v>0</v>
      </c>
      <c r="Q3070" s="1109">
        <v>0</v>
      </c>
    </row>
    <row r="3071" spans="1:17">
      <c r="A3071" s="1109">
        <v>18612</v>
      </c>
      <c r="B3071" s="1110" t="s">
        <v>0</v>
      </c>
      <c r="C3071" s="1109">
        <v>8.625</v>
      </c>
      <c r="D3071" s="1109">
        <v>7.625</v>
      </c>
      <c r="E3071" s="1109">
        <v>44</v>
      </c>
      <c r="F3071" s="1109">
        <v>0</v>
      </c>
      <c r="G3071" s="1110" t="s">
        <v>10737</v>
      </c>
      <c r="H3071" s="1110" t="s">
        <v>4654</v>
      </c>
      <c r="I3071" s="1110" t="s">
        <v>10849</v>
      </c>
      <c r="J3071" s="1109">
        <v>0</v>
      </c>
      <c r="K3071" s="1109">
        <v>0</v>
      </c>
      <c r="L3071" s="1109">
        <v>0</v>
      </c>
      <c r="M3071" s="1109">
        <v>0</v>
      </c>
      <c r="N3071" s="1109">
        <v>0</v>
      </c>
      <c r="O3071" s="1109">
        <v>0</v>
      </c>
      <c r="P3071" s="1109">
        <v>0</v>
      </c>
      <c r="Q3071" s="1109">
        <v>0</v>
      </c>
    </row>
    <row r="3072" spans="1:17">
      <c r="A3072" s="1109">
        <v>18613</v>
      </c>
      <c r="B3072" s="1110" t="s">
        <v>0</v>
      </c>
      <c r="C3072" s="1109">
        <v>8.625</v>
      </c>
      <c r="D3072" s="1109">
        <v>7.625</v>
      </c>
      <c r="E3072" s="1109">
        <v>44</v>
      </c>
      <c r="F3072" s="1109">
        <v>0</v>
      </c>
      <c r="G3072" s="1110" t="s">
        <v>10737</v>
      </c>
      <c r="H3072" s="1110" t="s">
        <v>4654</v>
      </c>
      <c r="I3072" s="1110" t="s">
        <v>10850</v>
      </c>
      <c r="J3072" s="1109">
        <v>0</v>
      </c>
      <c r="K3072" s="1109">
        <v>0</v>
      </c>
      <c r="L3072" s="1109">
        <v>0</v>
      </c>
      <c r="M3072" s="1109">
        <v>0</v>
      </c>
      <c r="N3072" s="1109">
        <v>0</v>
      </c>
      <c r="O3072" s="1109">
        <v>0</v>
      </c>
      <c r="P3072" s="1109">
        <v>0</v>
      </c>
      <c r="Q3072" s="1109">
        <v>0</v>
      </c>
    </row>
    <row r="3073" spans="1:17">
      <c r="A3073" s="1109">
        <v>18614</v>
      </c>
      <c r="B3073" s="1110" t="s">
        <v>0</v>
      </c>
      <c r="C3073" s="1109">
        <v>8.625</v>
      </c>
      <c r="D3073" s="1109">
        <v>7.625</v>
      </c>
      <c r="E3073" s="1109">
        <v>44</v>
      </c>
      <c r="F3073" s="1109">
        <v>0</v>
      </c>
      <c r="G3073" s="1110" t="s">
        <v>10737</v>
      </c>
      <c r="H3073" s="1110" t="s">
        <v>4654</v>
      </c>
      <c r="I3073" s="1110" t="s">
        <v>10832</v>
      </c>
      <c r="J3073" s="1109">
        <v>0</v>
      </c>
      <c r="K3073" s="1109">
        <v>0</v>
      </c>
      <c r="L3073" s="1109">
        <v>0</v>
      </c>
      <c r="M3073" s="1109">
        <v>0</v>
      </c>
      <c r="N3073" s="1109">
        <v>0</v>
      </c>
      <c r="O3073" s="1109">
        <v>0</v>
      </c>
      <c r="P3073" s="1109">
        <v>0</v>
      </c>
      <c r="Q3073" s="1109">
        <v>0</v>
      </c>
    </row>
    <row r="3074" spans="1:17">
      <c r="A3074" s="1109">
        <v>18615</v>
      </c>
      <c r="B3074" s="1110" t="s">
        <v>0</v>
      </c>
      <c r="C3074" s="1109">
        <v>8.625</v>
      </c>
      <c r="D3074" s="1109">
        <v>7.625</v>
      </c>
      <c r="E3074" s="1109">
        <v>44</v>
      </c>
      <c r="F3074" s="1109">
        <v>0</v>
      </c>
      <c r="G3074" s="1110" t="s">
        <v>10737</v>
      </c>
      <c r="H3074" s="1110" t="s">
        <v>4654</v>
      </c>
      <c r="I3074" s="1110" t="s">
        <v>10839</v>
      </c>
      <c r="J3074" s="1109">
        <v>0</v>
      </c>
      <c r="K3074" s="1109">
        <v>0</v>
      </c>
      <c r="L3074" s="1109">
        <v>0</v>
      </c>
      <c r="M3074" s="1109">
        <v>0</v>
      </c>
      <c r="N3074" s="1109">
        <v>0</v>
      </c>
      <c r="O3074" s="1109">
        <v>0</v>
      </c>
      <c r="P3074" s="1109">
        <v>0</v>
      </c>
      <c r="Q3074" s="1109">
        <v>0</v>
      </c>
    </row>
    <row r="3075" spans="1:17">
      <c r="A3075" s="1109">
        <v>18616</v>
      </c>
      <c r="B3075" s="1110" t="s">
        <v>0</v>
      </c>
      <c r="C3075" s="1109">
        <v>8.625</v>
      </c>
      <c r="D3075" s="1109">
        <v>7.625</v>
      </c>
      <c r="E3075" s="1109">
        <v>44</v>
      </c>
      <c r="F3075" s="1109">
        <v>0</v>
      </c>
      <c r="G3075" s="1110" t="s">
        <v>10753</v>
      </c>
      <c r="H3075" s="1110" t="s">
        <v>4654</v>
      </c>
      <c r="I3075" s="1110" t="s">
        <v>10847</v>
      </c>
      <c r="J3075" s="1109">
        <v>0</v>
      </c>
      <c r="K3075" s="1109">
        <v>0</v>
      </c>
      <c r="L3075" s="1109">
        <v>0</v>
      </c>
      <c r="M3075" s="1109">
        <v>0</v>
      </c>
      <c r="N3075" s="1109">
        <v>0</v>
      </c>
      <c r="O3075" s="1109">
        <v>0</v>
      </c>
      <c r="P3075" s="1109">
        <v>0</v>
      </c>
      <c r="Q3075" s="1109">
        <v>0</v>
      </c>
    </row>
    <row r="3076" spans="1:17">
      <c r="A3076" s="1109">
        <v>18617</v>
      </c>
      <c r="B3076" s="1110" t="s">
        <v>0</v>
      </c>
      <c r="C3076" s="1109">
        <v>8.625</v>
      </c>
      <c r="D3076" s="1109">
        <v>7.625</v>
      </c>
      <c r="E3076" s="1109">
        <v>44</v>
      </c>
      <c r="F3076" s="1109">
        <v>0</v>
      </c>
      <c r="G3076" s="1110" t="s">
        <v>10753</v>
      </c>
      <c r="H3076" s="1110" t="s">
        <v>4654</v>
      </c>
      <c r="I3076" s="1110" t="s">
        <v>10848</v>
      </c>
      <c r="J3076" s="1109">
        <v>0</v>
      </c>
      <c r="K3076" s="1109">
        <v>0</v>
      </c>
      <c r="L3076" s="1109">
        <v>0</v>
      </c>
      <c r="M3076" s="1109">
        <v>0</v>
      </c>
      <c r="N3076" s="1109">
        <v>0</v>
      </c>
      <c r="O3076" s="1109">
        <v>0</v>
      </c>
      <c r="P3076" s="1109">
        <v>0</v>
      </c>
      <c r="Q3076" s="1109">
        <v>0</v>
      </c>
    </row>
    <row r="3077" spans="1:17">
      <c r="A3077" s="1109">
        <v>18618</v>
      </c>
      <c r="B3077" s="1110" t="s">
        <v>0</v>
      </c>
      <c r="C3077" s="1109">
        <v>8.625</v>
      </c>
      <c r="D3077" s="1109">
        <v>7.625</v>
      </c>
      <c r="E3077" s="1109">
        <v>44</v>
      </c>
      <c r="F3077" s="1109">
        <v>0</v>
      </c>
      <c r="G3077" s="1110" t="s">
        <v>10753</v>
      </c>
      <c r="H3077" s="1110" t="s">
        <v>4654</v>
      </c>
      <c r="I3077" s="1110" t="s">
        <v>10849</v>
      </c>
      <c r="J3077" s="1109">
        <v>0</v>
      </c>
      <c r="K3077" s="1109">
        <v>0</v>
      </c>
      <c r="L3077" s="1109">
        <v>0</v>
      </c>
      <c r="M3077" s="1109">
        <v>0</v>
      </c>
      <c r="N3077" s="1109">
        <v>0</v>
      </c>
      <c r="O3077" s="1109">
        <v>0</v>
      </c>
      <c r="P3077" s="1109">
        <v>0</v>
      </c>
      <c r="Q3077" s="1109">
        <v>0</v>
      </c>
    </row>
    <row r="3078" spans="1:17">
      <c r="A3078" s="1109">
        <v>18619</v>
      </c>
      <c r="B3078" s="1110" t="s">
        <v>0</v>
      </c>
      <c r="C3078" s="1109">
        <v>8.625</v>
      </c>
      <c r="D3078" s="1109">
        <v>7.625</v>
      </c>
      <c r="E3078" s="1109">
        <v>44</v>
      </c>
      <c r="F3078" s="1109">
        <v>0</v>
      </c>
      <c r="G3078" s="1110" t="s">
        <v>10753</v>
      </c>
      <c r="H3078" s="1110" t="s">
        <v>4654</v>
      </c>
      <c r="I3078" s="1110" t="s">
        <v>10841</v>
      </c>
      <c r="J3078" s="1109">
        <v>0</v>
      </c>
      <c r="K3078" s="1109">
        <v>0</v>
      </c>
      <c r="L3078" s="1109">
        <v>0</v>
      </c>
      <c r="M3078" s="1109">
        <v>0</v>
      </c>
      <c r="N3078" s="1109">
        <v>0</v>
      </c>
      <c r="O3078" s="1109">
        <v>0</v>
      </c>
      <c r="P3078" s="1109">
        <v>0</v>
      </c>
      <c r="Q3078" s="1109">
        <v>0</v>
      </c>
    </row>
    <row r="3079" spans="1:17">
      <c r="A3079" s="1109">
        <v>18620</v>
      </c>
      <c r="B3079" s="1110" t="s">
        <v>0</v>
      </c>
      <c r="C3079" s="1109">
        <v>8.625</v>
      </c>
      <c r="D3079" s="1109">
        <v>7.625</v>
      </c>
      <c r="E3079" s="1109">
        <v>44</v>
      </c>
      <c r="F3079" s="1109">
        <v>0</v>
      </c>
      <c r="G3079" s="1110" t="s">
        <v>10753</v>
      </c>
      <c r="H3079" s="1110" t="s">
        <v>4654</v>
      </c>
      <c r="I3079" s="1110" t="s">
        <v>10760</v>
      </c>
      <c r="J3079" s="1109">
        <v>0</v>
      </c>
      <c r="K3079" s="1109">
        <v>0</v>
      </c>
      <c r="L3079" s="1109">
        <v>0</v>
      </c>
      <c r="M3079" s="1109">
        <v>0</v>
      </c>
      <c r="N3079" s="1109">
        <v>0</v>
      </c>
      <c r="O3079" s="1109">
        <v>0</v>
      </c>
      <c r="P3079" s="1109">
        <v>0</v>
      </c>
      <c r="Q3079" s="1109">
        <v>0</v>
      </c>
    </row>
    <row r="3080" spans="1:17">
      <c r="A3080" s="1109">
        <v>18621</v>
      </c>
      <c r="B3080" s="1110" t="s">
        <v>0</v>
      </c>
      <c r="C3080" s="1109">
        <v>8.625</v>
      </c>
      <c r="D3080" s="1109">
        <v>7.625</v>
      </c>
      <c r="E3080" s="1109">
        <v>44</v>
      </c>
      <c r="F3080" s="1109">
        <v>0</v>
      </c>
      <c r="G3080" s="1110" t="s">
        <v>10753</v>
      </c>
      <c r="H3080" s="1110" t="s">
        <v>4654</v>
      </c>
      <c r="I3080" s="1110" t="s">
        <v>10736</v>
      </c>
      <c r="J3080" s="1109">
        <v>0</v>
      </c>
      <c r="K3080" s="1109">
        <v>0</v>
      </c>
      <c r="L3080" s="1109">
        <v>0</v>
      </c>
      <c r="M3080" s="1109">
        <v>0</v>
      </c>
      <c r="N3080" s="1109">
        <v>0</v>
      </c>
      <c r="O3080" s="1109">
        <v>0</v>
      </c>
      <c r="P3080" s="1109">
        <v>0</v>
      </c>
      <c r="Q3080" s="1109">
        <v>0</v>
      </c>
    </row>
    <row r="3081" spans="1:17">
      <c r="A3081" s="1109">
        <v>18622</v>
      </c>
      <c r="B3081" s="1110" t="s">
        <v>0</v>
      </c>
      <c r="C3081" s="1109">
        <v>8.625</v>
      </c>
      <c r="D3081" s="1109">
        <v>7.625</v>
      </c>
      <c r="E3081" s="1109">
        <v>44</v>
      </c>
      <c r="F3081" s="1109">
        <v>0</v>
      </c>
      <c r="G3081" s="1110" t="s">
        <v>10753</v>
      </c>
      <c r="H3081" s="1110" t="s">
        <v>4654</v>
      </c>
      <c r="I3081" s="1110" t="s">
        <v>10850</v>
      </c>
      <c r="J3081" s="1109">
        <v>0</v>
      </c>
      <c r="K3081" s="1109">
        <v>0</v>
      </c>
      <c r="L3081" s="1109">
        <v>0</v>
      </c>
      <c r="M3081" s="1109">
        <v>0</v>
      </c>
      <c r="N3081" s="1109">
        <v>0</v>
      </c>
      <c r="O3081" s="1109">
        <v>0</v>
      </c>
      <c r="P3081" s="1109">
        <v>0</v>
      </c>
      <c r="Q3081" s="1109">
        <v>0</v>
      </c>
    </row>
    <row r="3082" spans="1:17">
      <c r="A3082" s="1109">
        <v>18623</v>
      </c>
      <c r="B3082" s="1110" t="s">
        <v>0</v>
      </c>
      <c r="C3082" s="1109">
        <v>8.625</v>
      </c>
      <c r="D3082" s="1109">
        <v>7.625</v>
      </c>
      <c r="E3082" s="1109">
        <v>44</v>
      </c>
      <c r="F3082" s="1109">
        <v>0</v>
      </c>
      <c r="G3082" s="1110" t="s">
        <v>10753</v>
      </c>
      <c r="H3082" s="1110" t="s">
        <v>4654</v>
      </c>
      <c r="I3082" s="1110" t="s">
        <v>10832</v>
      </c>
      <c r="J3082" s="1109">
        <v>0</v>
      </c>
      <c r="K3082" s="1109">
        <v>0</v>
      </c>
      <c r="L3082" s="1109">
        <v>0</v>
      </c>
      <c r="M3082" s="1109">
        <v>0</v>
      </c>
      <c r="N3082" s="1109">
        <v>0</v>
      </c>
      <c r="O3082" s="1109">
        <v>0</v>
      </c>
      <c r="P3082" s="1109">
        <v>0</v>
      </c>
      <c r="Q3082" s="1109">
        <v>0</v>
      </c>
    </row>
    <row r="3083" spans="1:17">
      <c r="A3083" s="1109">
        <v>18624</v>
      </c>
      <c r="B3083" s="1110" t="s">
        <v>0</v>
      </c>
      <c r="C3083" s="1109">
        <v>8.625</v>
      </c>
      <c r="D3083" s="1109">
        <v>7.625</v>
      </c>
      <c r="E3083" s="1109">
        <v>44</v>
      </c>
      <c r="F3083" s="1109">
        <v>0</v>
      </c>
      <c r="G3083" s="1110" t="s">
        <v>10753</v>
      </c>
      <c r="H3083" s="1110" t="s">
        <v>4654</v>
      </c>
      <c r="I3083" s="1110" t="s">
        <v>10839</v>
      </c>
      <c r="J3083" s="1109">
        <v>0</v>
      </c>
      <c r="K3083" s="1109">
        <v>0</v>
      </c>
      <c r="L3083" s="1109">
        <v>0</v>
      </c>
      <c r="M3083" s="1109">
        <v>0</v>
      </c>
      <c r="N3083" s="1109">
        <v>0</v>
      </c>
      <c r="O3083" s="1109">
        <v>0</v>
      </c>
      <c r="P3083" s="1109">
        <v>0</v>
      </c>
      <c r="Q3083" s="1109">
        <v>0</v>
      </c>
    </row>
    <row r="3084" spans="1:17">
      <c r="A3084" s="1109">
        <v>18625</v>
      </c>
      <c r="B3084" s="1110" t="s">
        <v>0</v>
      </c>
      <c r="C3084" s="1109">
        <v>8.625</v>
      </c>
      <c r="D3084" s="1109">
        <v>7.625</v>
      </c>
      <c r="E3084" s="1109">
        <v>44</v>
      </c>
      <c r="F3084" s="1109">
        <v>0</v>
      </c>
      <c r="G3084" s="1110" t="s">
        <v>10779</v>
      </c>
      <c r="H3084" s="1110" t="s">
        <v>4654</v>
      </c>
      <c r="I3084" s="1110" t="s">
        <v>10846</v>
      </c>
      <c r="J3084" s="1109">
        <v>0</v>
      </c>
      <c r="K3084" s="1109">
        <v>0</v>
      </c>
      <c r="L3084" s="1109">
        <v>0</v>
      </c>
      <c r="M3084" s="1109">
        <v>0</v>
      </c>
      <c r="N3084" s="1109">
        <v>0</v>
      </c>
      <c r="O3084" s="1109">
        <v>0</v>
      </c>
      <c r="P3084" s="1109">
        <v>0</v>
      </c>
      <c r="Q3084" s="1109">
        <v>0</v>
      </c>
    </row>
    <row r="3085" spans="1:17">
      <c r="A3085" s="1109">
        <v>18626</v>
      </c>
      <c r="B3085" s="1110" t="s">
        <v>0</v>
      </c>
      <c r="C3085" s="1109">
        <v>8.625</v>
      </c>
      <c r="D3085" s="1109">
        <v>7.625</v>
      </c>
      <c r="E3085" s="1109">
        <v>44</v>
      </c>
      <c r="F3085" s="1109">
        <v>0</v>
      </c>
      <c r="G3085" s="1110" t="s">
        <v>10779</v>
      </c>
      <c r="H3085" s="1110" t="s">
        <v>4654</v>
      </c>
      <c r="I3085" s="1110" t="s">
        <v>10847</v>
      </c>
      <c r="J3085" s="1109">
        <v>0</v>
      </c>
      <c r="K3085" s="1109">
        <v>0</v>
      </c>
      <c r="L3085" s="1109">
        <v>0</v>
      </c>
      <c r="M3085" s="1109">
        <v>0</v>
      </c>
      <c r="N3085" s="1109">
        <v>0</v>
      </c>
      <c r="O3085" s="1109">
        <v>0</v>
      </c>
      <c r="P3085" s="1109">
        <v>0</v>
      </c>
      <c r="Q3085" s="1109">
        <v>0</v>
      </c>
    </row>
    <row r="3086" spans="1:17">
      <c r="A3086" s="1109">
        <v>18627</v>
      </c>
      <c r="B3086" s="1110" t="s">
        <v>0</v>
      </c>
      <c r="C3086" s="1109">
        <v>8.625</v>
      </c>
      <c r="D3086" s="1109">
        <v>7.625</v>
      </c>
      <c r="E3086" s="1109">
        <v>44</v>
      </c>
      <c r="F3086" s="1109">
        <v>0</v>
      </c>
      <c r="G3086" s="1110" t="s">
        <v>10779</v>
      </c>
      <c r="H3086" s="1110" t="s">
        <v>4654</v>
      </c>
      <c r="I3086" s="1110" t="s">
        <v>10841</v>
      </c>
      <c r="J3086" s="1109">
        <v>0</v>
      </c>
      <c r="K3086" s="1109">
        <v>0</v>
      </c>
      <c r="L3086" s="1109">
        <v>0</v>
      </c>
      <c r="M3086" s="1109">
        <v>0</v>
      </c>
      <c r="N3086" s="1109">
        <v>0</v>
      </c>
      <c r="O3086" s="1109">
        <v>0</v>
      </c>
      <c r="P3086" s="1109">
        <v>0</v>
      </c>
      <c r="Q3086" s="1109">
        <v>0</v>
      </c>
    </row>
    <row r="3087" spans="1:17">
      <c r="A3087" s="1109">
        <v>18628</v>
      </c>
      <c r="B3087" s="1110" t="s">
        <v>0</v>
      </c>
      <c r="C3087" s="1109">
        <v>8.625</v>
      </c>
      <c r="D3087" s="1109">
        <v>7.625</v>
      </c>
      <c r="E3087" s="1109">
        <v>44</v>
      </c>
      <c r="F3087" s="1109">
        <v>0</v>
      </c>
      <c r="G3087" s="1110" t="s">
        <v>10779</v>
      </c>
      <c r="H3087" s="1110" t="s">
        <v>4654</v>
      </c>
      <c r="I3087" s="1110" t="s">
        <v>10760</v>
      </c>
      <c r="J3087" s="1109">
        <v>0</v>
      </c>
      <c r="K3087" s="1109">
        <v>0</v>
      </c>
      <c r="L3087" s="1109">
        <v>0</v>
      </c>
      <c r="M3087" s="1109">
        <v>0</v>
      </c>
      <c r="N3087" s="1109">
        <v>0</v>
      </c>
      <c r="O3087" s="1109">
        <v>0</v>
      </c>
      <c r="P3087" s="1109">
        <v>0</v>
      </c>
      <c r="Q3087" s="1109">
        <v>0</v>
      </c>
    </row>
    <row r="3088" spans="1:17">
      <c r="A3088" s="1109">
        <v>18629</v>
      </c>
      <c r="B3088" s="1110" t="s">
        <v>0</v>
      </c>
      <c r="C3088" s="1109">
        <v>8.625</v>
      </c>
      <c r="D3088" s="1109">
        <v>7.625</v>
      </c>
      <c r="E3088" s="1109">
        <v>44</v>
      </c>
      <c r="F3088" s="1109">
        <v>0</v>
      </c>
      <c r="G3088" s="1110" t="s">
        <v>10779</v>
      </c>
      <c r="H3088" s="1110" t="s">
        <v>4654</v>
      </c>
      <c r="I3088" s="1110" t="s">
        <v>10736</v>
      </c>
      <c r="J3088" s="1109">
        <v>0</v>
      </c>
      <c r="K3088" s="1109">
        <v>0</v>
      </c>
      <c r="L3088" s="1109">
        <v>0</v>
      </c>
      <c r="M3088" s="1109">
        <v>0</v>
      </c>
      <c r="N3088" s="1109">
        <v>0</v>
      </c>
      <c r="O3088" s="1109">
        <v>0</v>
      </c>
      <c r="P3088" s="1109">
        <v>0</v>
      </c>
      <c r="Q3088" s="1109">
        <v>0</v>
      </c>
    </row>
    <row r="3089" spans="1:17">
      <c r="A3089" s="1109">
        <v>18630</v>
      </c>
      <c r="B3089" s="1110" t="s">
        <v>0</v>
      </c>
      <c r="C3089" s="1109">
        <v>8.625</v>
      </c>
      <c r="D3089" s="1109">
        <v>7.625</v>
      </c>
      <c r="E3089" s="1109">
        <v>44</v>
      </c>
      <c r="F3089" s="1109">
        <v>0</v>
      </c>
      <c r="G3089" s="1110" t="s">
        <v>10779</v>
      </c>
      <c r="H3089" s="1110" t="s">
        <v>4654</v>
      </c>
      <c r="I3089" s="1110" t="s">
        <v>10850</v>
      </c>
      <c r="J3089" s="1109">
        <v>0</v>
      </c>
      <c r="K3089" s="1109">
        <v>0</v>
      </c>
      <c r="L3089" s="1109">
        <v>0</v>
      </c>
      <c r="M3089" s="1109">
        <v>0</v>
      </c>
      <c r="N3089" s="1109">
        <v>0</v>
      </c>
      <c r="O3089" s="1109">
        <v>0</v>
      </c>
      <c r="P3089" s="1109">
        <v>0</v>
      </c>
      <c r="Q3089" s="1109">
        <v>0</v>
      </c>
    </row>
    <row r="3090" spans="1:17">
      <c r="A3090" s="1109">
        <v>18631</v>
      </c>
      <c r="B3090" s="1110" t="s">
        <v>0</v>
      </c>
      <c r="C3090" s="1109">
        <v>8.625</v>
      </c>
      <c r="D3090" s="1109">
        <v>7.625</v>
      </c>
      <c r="E3090" s="1109">
        <v>44</v>
      </c>
      <c r="F3090" s="1109">
        <v>0</v>
      </c>
      <c r="G3090" s="1110" t="s">
        <v>10779</v>
      </c>
      <c r="H3090" s="1110" t="s">
        <v>4654</v>
      </c>
      <c r="I3090" s="1110" t="s">
        <v>10832</v>
      </c>
      <c r="J3090" s="1109">
        <v>0</v>
      </c>
      <c r="K3090" s="1109">
        <v>0</v>
      </c>
      <c r="L3090" s="1109">
        <v>0</v>
      </c>
      <c r="M3090" s="1109">
        <v>0</v>
      </c>
      <c r="N3090" s="1109">
        <v>0</v>
      </c>
      <c r="O3090" s="1109">
        <v>0</v>
      </c>
      <c r="P3090" s="1109">
        <v>0</v>
      </c>
      <c r="Q3090" s="1109">
        <v>0</v>
      </c>
    </row>
    <row r="3091" spans="1:17">
      <c r="A3091" s="1109">
        <v>18632</v>
      </c>
      <c r="B3091" s="1110" t="s">
        <v>0</v>
      </c>
      <c r="C3091" s="1109">
        <v>8.625</v>
      </c>
      <c r="D3091" s="1109">
        <v>7.625</v>
      </c>
      <c r="E3091" s="1109">
        <v>44</v>
      </c>
      <c r="F3091" s="1109">
        <v>0</v>
      </c>
      <c r="G3091" s="1110" t="s">
        <v>10779</v>
      </c>
      <c r="H3091" s="1110" t="s">
        <v>4654</v>
      </c>
      <c r="I3091" s="1110" t="s">
        <v>10839</v>
      </c>
      <c r="J3091" s="1109">
        <v>0</v>
      </c>
      <c r="K3091" s="1109">
        <v>0</v>
      </c>
      <c r="L3091" s="1109">
        <v>0</v>
      </c>
      <c r="M3091" s="1109">
        <v>0</v>
      </c>
      <c r="N3091" s="1109">
        <v>0</v>
      </c>
      <c r="O3091" s="1109">
        <v>0</v>
      </c>
      <c r="P3091" s="1109">
        <v>0</v>
      </c>
      <c r="Q3091" s="1109">
        <v>0</v>
      </c>
    </row>
    <row r="3092" spans="1:17">
      <c r="A3092" s="1109">
        <v>18633</v>
      </c>
      <c r="B3092" s="1110" t="s">
        <v>0</v>
      </c>
      <c r="C3092" s="1109">
        <v>8.625</v>
      </c>
      <c r="D3092" s="1109">
        <v>7.625</v>
      </c>
      <c r="E3092" s="1109">
        <v>44</v>
      </c>
      <c r="F3092" s="1109">
        <v>0</v>
      </c>
      <c r="G3092" s="1110" t="s">
        <v>10739</v>
      </c>
      <c r="H3092" s="1110" t="s">
        <v>4654</v>
      </c>
      <c r="I3092" s="1110" t="s">
        <v>10846</v>
      </c>
      <c r="J3092" s="1109">
        <v>0</v>
      </c>
      <c r="K3092" s="1109">
        <v>0</v>
      </c>
      <c r="L3092" s="1109">
        <v>0</v>
      </c>
      <c r="M3092" s="1109">
        <v>0</v>
      </c>
      <c r="N3092" s="1109">
        <v>0</v>
      </c>
      <c r="O3092" s="1109">
        <v>0</v>
      </c>
      <c r="P3092" s="1109">
        <v>0</v>
      </c>
      <c r="Q3092" s="1109">
        <v>0</v>
      </c>
    </row>
    <row r="3093" spans="1:17">
      <c r="A3093" s="1109">
        <v>18634</v>
      </c>
      <c r="B3093" s="1110" t="s">
        <v>0</v>
      </c>
      <c r="C3093" s="1109">
        <v>8.625</v>
      </c>
      <c r="D3093" s="1109">
        <v>7.625</v>
      </c>
      <c r="E3093" s="1109">
        <v>44</v>
      </c>
      <c r="F3093" s="1109">
        <v>0</v>
      </c>
      <c r="G3093" s="1110" t="s">
        <v>10739</v>
      </c>
      <c r="H3093" s="1110" t="s">
        <v>4654</v>
      </c>
      <c r="I3093" s="1110" t="s">
        <v>10847</v>
      </c>
      <c r="J3093" s="1109">
        <v>0</v>
      </c>
      <c r="K3093" s="1109">
        <v>0</v>
      </c>
      <c r="L3093" s="1109">
        <v>0</v>
      </c>
      <c r="M3093" s="1109">
        <v>0</v>
      </c>
      <c r="N3093" s="1109">
        <v>0</v>
      </c>
      <c r="O3093" s="1109">
        <v>0</v>
      </c>
      <c r="P3093" s="1109">
        <v>0</v>
      </c>
      <c r="Q3093" s="1109">
        <v>0</v>
      </c>
    </row>
    <row r="3094" spans="1:17">
      <c r="A3094" s="1109">
        <v>18635</v>
      </c>
      <c r="B3094" s="1110" t="s">
        <v>0</v>
      </c>
      <c r="C3094" s="1109">
        <v>8.625</v>
      </c>
      <c r="D3094" s="1109">
        <v>7.625</v>
      </c>
      <c r="E3094" s="1109">
        <v>44</v>
      </c>
      <c r="F3094" s="1109">
        <v>0</v>
      </c>
      <c r="G3094" s="1110" t="s">
        <v>10739</v>
      </c>
      <c r="H3094" s="1110" t="s">
        <v>4654</v>
      </c>
      <c r="I3094" s="1110" t="s">
        <v>10841</v>
      </c>
      <c r="J3094" s="1109">
        <v>0</v>
      </c>
      <c r="K3094" s="1109">
        <v>0</v>
      </c>
      <c r="L3094" s="1109">
        <v>0</v>
      </c>
      <c r="M3094" s="1109">
        <v>0</v>
      </c>
      <c r="N3094" s="1109">
        <v>0</v>
      </c>
      <c r="O3094" s="1109">
        <v>0</v>
      </c>
      <c r="P3094" s="1109">
        <v>0</v>
      </c>
      <c r="Q3094" s="1109">
        <v>0</v>
      </c>
    </row>
    <row r="3095" spans="1:17">
      <c r="A3095" s="1109">
        <v>18636</v>
      </c>
      <c r="B3095" s="1110" t="s">
        <v>0</v>
      </c>
      <c r="C3095" s="1109">
        <v>8.625</v>
      </c>
      <c r="D3095" s="1109">
        <v>7.625</v>
      </c>
      <c r="E3095" s="1109">
        <v>44</v>
      </c>
      <c r="F3095" s="1109">
        <v>0</v>
      </c>
      <c r="G3095" s="1110" t="s">
        <v>10739</v>
      </c>
      <c r="H3095" s="1110" t="s">
        <v>4654</v>
      </c>
      <c r="I3095" s="1110" t="s">
        <v>10760</v>
      </c>
      <c r="J3095" s="1109">
        <v>0</v>
      </c>
      <c r="K3095" s="1109">
        <v>0</v>
      </c>
      <c r="L3095" s="1109">
        <v>0</v>
      </c>
      <c r="M3095" s="1109">
        <v>0</v>
      </c>
      <c r="N3095" s="1109">
        <v>0</v>
      </c>
      <c r="O3095" s="1109">
        <v>0</v>
      </c>
      <c r="P3095" s="1109">
        <v>0</v>
      </c>
      <c r="Q3095" s="1109">
        <v>0</v>
      </c>
    </row>
    <row r="3096" spans="1:17">
      <c r="A3096" s="1109">
        <v>18637</v>
      </c>
      <c r="B3096" s="1110" t="s">
        <v>0</v>
      </c>
      <c r="C3096" s="1109">
        <v>8.625</v>
      </c>
      <c r="D3096" s="1109">
        <v>7.625</v>
      </c>
      <c r="E3096" s="1109">
        <v>44</v>
      </c>
      <c r="F3096" s="1109">
        <v>0</v>
      </c>
      <c r="G3096" s="1110" t="s">
        <v>10739</v>
      </c>
      <c r="H3096" s="1110" t="s">
        <v>4654</v>
      </c>
      <c r="I3096" s="1110" t="s">
        <v>10736</v>
      </c>
      <c r="J3096" s="1109">
        <v>0</v>
      </c>
      <c r="K3096" s="1109">
        <v>0</v>
      </c>
      <c r="L3096" s="1109">
        <v>0</v>
      </c>
      <c r="M3096" s="1109">
        <v>0</v>
      </c>
      <c r="N3096" s="1109">
        <v>0</v>
      </c>
      <c r="O3096" s="1109">
        <v>0</v>
      </c>
      <c r="P3096" s="1109">
        <v>0</v>
      </c>
      <c r="Q3096" s="1109">
        <v>0</v>
      </c>
    </row>
    <row r="3097" spans="1:17">
      <c r="A3097" s="1109">
        <v>18638</v>
      </c>
      <c r="B3097" s="1110" t="s">
        <v>0</v>
      </c>
      <c r="C3097" s="1109">
        <v>8.625</v>
      </c>
      <c r="D3097" s="1109">
        <v>7.625</v>
      </c>
      <c r="E3097" s="1109">
        <v>44</v>
      </c>
      <c r="F3097" s="1109">
        <v>0</v>
      </c>
      <c r="G3097" s="1110" t="s">
        <v>10739</v>
      </c>
      <c r="H3097" s="1110" t="s">
        <v>4654</v>
      </c>
      <c r="I3097" s="1110" t="s">
        <v>10850</v>
      </c>
      <c r="J3097" s="1109">
        <v>0</v>
      </c>
      <c r="K3097" s="1109">
        <v>0</v>
      </c>
      <c r="L3097" s="1109">
        <v>0</v>
      </c>
      <c r="M3097" s="1109">
        <v>0</v>
      </c>
      <c r="N3097" s="1109">
        <v>0</v>
      </c>
      <c r="O3097" s="1109">
        <v>0</v>
      </c>
      <c r="P3097" s="1109">
        <v>0</v>
      </c>
      <c r="Q3097" s="1109">
        <v>0</v>
      </c>
    </row>
    <row r="3098" spans="1:17">
      <c r="A3098" s="1109">
        <v>18639</v>
      </c>
      <c r="B3098" s="1110" t="s">
        <v>0</v>
      </c>
      <c r="C3098" s="1109">
        <v>8.625</v>
      </c>
      <c r="D3098" s="1109">
        <v>7.625</v>
      </c>
      <c r="E3098" s="1109">
        <v>44</v>
      </c>
      <c r="F3098" s="1109">
        <v>0</v>
      </c>
      <c r="G3098" s="1110" t="s">
        <v>10739</v>
      </c>
      <c r="H3098" s="1110" t="s">
        <v>4654</v>
      </c>
      <c r="I3098" s="1110" t="s">
        <v>10832</v>
      </c>
      <c r="J3098" s="1109">
        <v>0</v>
      </c>
      <c r="K3098" s="1109">
        <v>0</v>
      </c>
      <c r="L3098" s="1109">
        <v>0</v>
      </c>
      <c r="M3098" s="1109">
        <v>0</v>
      </c>
      <c r="N3098" s="1109">
        <v>0</v>
      </c>
      <c r="O3098" s="1109">
        <v>0</v>
      </c>
      <c r="P3098" s="1109">
        <v>0</v>
      </c>
      <c r="Q3098" s="1109">
        <v>0</v>
      </c>
    </row>
    <row r="3099" spans="1:17">
      <c r="A3099" s="1109">
        <v>18640</v>
      </c>
      <c r="B3099" s="1110" t="s">
        <v>0</v>
      </c>
      <c r="C3099" s="1109">
        <v>8.625</v>
      </c>
      <c r="D3099" s="1109">
        <v>7.625</v>
      </c>
      <c r="E3099" s="1109">
        <v>44</v>
      </c>
      <c r="F3099" s="1109">
        <v>0</v>
      </c>
      <c r="G3099" s="1110" t="s">
        <v>10739</v>
      </c>
      <c r="H3099" s="1110" t="s">
        <v>4654</v>
      </c>
      <c r="I3099" s="1110" t="s">
        <v>10839</v>
      </c>
      <c r="J3099" s="1109">
        <v>0</v>
      </c>
      <c r="K3099" s="1109">
        <v>0</v>
      </c>
      <c r="L3099" s="1109">
        <v>0</v>
      </c>
      <c r="M3099" s="1109">
        <v>0</v>
      </c>
      <c r="N3099" s="1109">
        <v>0</v>
      </c>
      <c r="O3099" s="1109">
        <v>0</v>
      </c>
      <c r="P3099" s="1109">
        <v>0</v>
      </c>
      <c r="Q3099" s="1109">
        <v>0</v>
      </c>
    </row>
    <row r="3100" spans="1:17">
      <c r="A3100" s="1109">
        <v>18641</v>
      </c>
      <c r="B3100" s="1110" t="s">
        <v>0</v>
      </c>
      <c r="C3100" s="1109">
        <v>8.625</v>
      </c>
      <c r="D3100" s="1109">
        <v>7.625</v>
      </c>
      <c r="E3100" s="1109">
        <v>44</v>
      </c>
      <c r="F3100" s="1109">
        <v>0</v>
      </c>
      <c r="G3100" s="1110" t="s">
        <v>10844</v>
      </c>
      <c r="H3100" s="1110" t="s">
        <v>4654</v>
      </c>
      <c r="I3100" s="1110" t="s">
        <v>10847</v>
      </c>
      <c r="J3100" s="1109">
        <v>0</v>
      </c>
      <c r="K3100" s="1109">
        <v>0</v>
      </c>
      <c r="L3100" s="1109">
        <v>0</v>
      </c>
      <c r="M3100" s="1109">
        <v>0</v>
      </c>
      <c r="N3100" s="1109">
        <v>0</v>
      </c>
      <c r="O3100" s="1109">
        <v>0</v>
      </c>
      <c r="P3100" s="1109">
        <v>0</v>
      </c>
      <c r="Q3100" s="1109">
        <v>0</v>
      </c>
    </row>
    <row r="3101" spans="1:17">
      <c r="A3101" s="1109">
        <v>18642</v>
      </c>
      <c r="B3101" s="1110" t="s">
        <v>0</v>
      </c>
      <c r="C3101" s="1109">
        <v>8.625</v>
      </c>
      <c r="D3101" s="1109">
        <v>7.625</v>
      </c>
      <c r="E3101" s="1109">
        <v>44</v>
      </c>
      <c r="F3101" s="1109">
        <v>0</v>
      </c>
      <c r="G3101" s="1110" t="s">
        <v>10844</v>
      </c>
      <c r="H3101" s="1110" t="s">
        <v>4654</v>
      </c>
      <c r="I3101" s="1110" t="s">
        <v>10848</v>
      </c>
      <c r="J3101" s="1109">
        <v>0</v>
      </c>
      <c r="K3101" s="1109">
        <v>0</v>
      </c>
      <c r="L3101" s="1109">
        <v>0</v>
      </c>
      <c r="M3101" s="1109">
        <v>0</v>
      </c>
      <c r="N3101" s="1109">
        <v>0</v>
      </c>
      <c r="O3101" s="1109">
        <v>0</v>
      </c>
      <c r="P3101" s="1109">
        <v>0</v>
      </c>
      <c r="Q3101" s="1109">
        <v>0</v>
      </c>
    </row>
    <row r="3102" spans="1:17">
      <c r="A3102" s="1109">
        <v>18643</v>
      </c>
      <c r="B3102" s="1110" t="s">
        <v>0</v>
      </c>
      <c r="C3102" s="1109">
        <v>8.625</v>
      </c>
      <c r="D3102" s="1109">
        <v>7.625</v>
      </c>
      <c r="E3102" s="1109">
        <v>44</v>
      </c>
      <c r="F3102" s="1109">
        <v>0</v>
      </c>
      <c r="G3102" s="1110" t="s">
        <v>10844</v>
      </c>
      <c r="H3102" s="1110" t="s">
        <v>4654</v>
      </c>
      <c r="I3102" s="1110" t="s">
        <v>10849</v>
      </c>
      <c r="J3102" s="1109">
        <v>0</v>
      </c>
      <c r="K3102" s="1109">
        <v>0</v>
      </c>
      <c r="L3102" s="1109">
        <v>0</v>
      </c>
      <c r="M3102" s="1109">
        <v>0</v>
      </c>
      <c r="N3102" s="1109">
        <v>0</v>
      </c>
      <c r="O3102" s="1109">
        <v>0</v>
      </c>
      <c r="P3102" s="1109">
        <v>0</v>
      </c>
      <c r="Q3102" s="1109">
        <v>0</v>
      </c>
    </row>
    <row r="3103" spans="1:17">
      <c r="A3103" s="1109">
        <v>18644</v>
      </c>
      <c r="B3103" s="1110" t="s">
        <v>0</v>
      </c>
      <c r="C3103" s="1109">
        <v>8.625</v>
      </c>
      <c r="D3103" s="1109">
        <v>7.625</v>
      </c>
      <c r="E3103" s="1109">
        <v>44</v>
      </c>
      <c r="F3103" s="1109">
        <v>0</v>
      </c>
      <c r="G3103" s="1110" t="s">
        <v>10844</v>
      </c>
      <c r="H3103" s="1110" t="s">
        <v>4654</v>
      </c>
      <c r="I3103" s="1110" t="s">
        <v>10760</v>
      </c>
      <c r="J3103" s="1109">
        <v>0</v>
      </c>
      <c r="K3103" s="1109">
        <v>0</v>
      </c>
      <c r="L3103" s="1109">
        <v>0</v>
      </c>
      <c r="M3103" s="1109">
        <v>0</v>
      </c>
      <c r="N3103" s="1109">
        <v>0</v>
      </c>
      <c r="O3103" s="1109">
        <v>0</v>
      </c>
      <c r="P3103" s="1109">
        <v>0</v>
      </c>
      <c r="Q3103" s="1109">
        <v>0</v>
      </c>
    </row>
    <row r="3104" spans="1:17">
      <c r="A3104" s="1109">
        <v>18645</v>
      </c>
      <c r="B3104" s="1110" t="s">
        <v>0</v>
      </c>
      <c r="C3104" s="1109">
        <v>8.625</v>
      </c>
      <c r="D3104" s="1109">
        <v>7.625</v>
      </c>
      <c r="E3104" s="1109">
        <v>44</v>
      </c>
      <c r="F3104" s="1109">
        <v>0</v>
      </c>
      <c r="G3104" s="1110" t="s">
        <v>10844</v>
      </c>
      <c r="H3104" s="1110" t="s">
        <v>4654</v>
      </c>
      <c r="I3104" s="1110" t="s">
        <v>10736</v>
      </c>
      <c r="J3104" s="1109">
        <v>0</v>
      </c>
      <c r="K3104" s="1109">
        <v>0</v>
      </c>
      <c r="L3104" s="1109">
        <v>0</v>
      </c>
      <c r="M3104" s="1109">
        <v>0</v>
      </c>
      <c r="N3104" s="1109">
        <v>0</v>
      </c>
      <c r="O3104" s="1109">
        <v>0</v>
      </c>
      <c r="P3104" s="1109">
        <v>0</v>
      </c>
      <c r="Q3104" s="1109">
        <v>0</v>
      </c>
    </row>
    <row r="3105" spans="1:17">
      <c r="A3105" s="1109">
        <v>18646</v>
      </c>
      <c r="B3105" s="1110" t="s">
        <v>0</v>
      </c>
      <c r="C3105" s="1109">
        <v>8.625</v>
      </c>
      <c r="D3105" s="1109">
        <v>7.625</v>
      </c>
      <c r="E3105" s="1109">
        <v>44</v>
      </c>
      <c r="F3105" s="1109">
        <v>0</v>
      </c>
      <c r="G3105" s="1110" t="s">
        <v>10844</v>
      </c>
      <c r="H3105" s="1110" t="s">
        <v>4654</v>
      </c>
      <c r="I3105" s="1110" t="s">
        <v>10850</v>
      </c>
      <c r="J3105" s="1109">
        <v>0</v>
      </c>
      <c r="K3105" s="1109">
        <v>0</v>
      </c>
      <c r="L3105" s="1109">
        <v>0</v>
      </c>
      <c r="M3105" s="1109">
        <v>0</v>
      </c>
      <c r="N3105" s="1109">
        <v>0</v>
      </c>
      <c r="O3105" s="1109">
        <v>0</v>
      </c>
      <c r="P3105" s="1109">
        <v>0</v>
      </c>
      <c r="Q3105" s="1109">
        <v>0</v>
      </c>
    </row>
    <row r="3106" spans="1:17">
      <c r="A3106" s="1109">
        <v>18647</v>
      </c>
      <c r="B3106" s="1110" t="s">
        <v>0</v>
      </c>
      <c r="C3106" s="1109">
        <v>8.625</v>
      </c>
      <c r="D3106" s="1109">
        <v>7.7249999999999996</v>
      </c>
      <c r="E3106" s="1109">
        <v>40</v>
      </c>
      <c r="F3106" s="1109">
        <v>0</v>
      </c>
      <c r="G3106" s="1110" t="s">
        <v>10842</v>
      </c>
      <c r="H3106" s="1110" t="s">
        <v>4654</v>
      </c>
      <c r="I3106" s="1110" t="s">
        <v>10846</v>
      </c>
      <c r="J3106" s="1109">
        <v>0</v>
      </c>
      <c r="K3106" s="1109">
        <v>0</v>
      </c>
      <c r="L3106" s="1109">
        <v>0</v>
      </c>
      <c r="M3106" s="1109">
        <v>0</v>
      </c>
      <c r="N3106" s="1109">
        <v>0</v>
      </c>
      <c r="O3106" s="1109">
        <v>0</v>
      </c>
      <c r="P3106" s="1109">
        <v>0</v>
      </c>
      <c r="Q3106" s="1109">
        <v>0</v>
      </c>
    </row>
    <row r="3107" spans="1:17">
      <c r="A3107" s="1109">
        <v>18648</v>
      </c>
      <c r="B3107" s="1110" t="s">
        <v>0</v>
      </c>
      <c r="C3107" s="1109">
        <v>8.625</v>
      </c>
      <c r="D3107" s="1109">
        <v>7.7249999999999996</v>
      </c>
      <c r="E3107" s="1109">
        <v>40</v>
      </c>
      <c r="F3107" s="1109">
        <v>0</v>
      </c>
      <c r="G3107" s="1110" t="s">
        <v>10842</v>
      </c>
      <c r="H3107" s="1110" t="s">
        <v>4654</v>
      </c>
      <c r="I3107" s="1110" t="s">
        <v>10847</v>
      </c>
      <c r="J3107" s="1109">
        <v>0</v>
      </c>
      <c r="K3107" s="1109">
        <v>0</v>
      </c>
      <c r="L3107" s="1109">
        <v>0</v>
      </c>
      <c r="M3107" s="1109">
        <v>0</v>
      </c>
      <c r="N3107" s="1109">
        <v>0</v>
      </c>
      <c r="O3107" s="1109">
        <v>0</v>
      </c>
      <c r="P3107" s="1109">
        <v>0</v>
      </c>
      <c r="Q3107" s="1109">
        <v>0</v>
      </c>
    </row>
    <row r="3108" spans="1:17">
      <c r="A3108" s="1109">
        <v>18649</v>
      </c>
      <c r="B3108" s="1110" t="s">
        <v>0</v>
      </c>
      <c r="C3108" s="1109">
        <v>8.625</v>
      </c>
      <c r="D3108" s="1109">
        <v>7.7249999999999996</v>
      </c>
      <c r="E3108" s="1109">
        <v>40</v>
      </c>
      <c r="F3108" s="1109">
        <v>0</v>
      </c>
      <c r="G3108" s="1110" t="s">
        <v>10842</v>
      </c>
      <c r="H3108" s="1110" t="s">
        <v>4654</v>
      </c>
      <c r="I3108" s="1110" t="s">
        <v>10841</v>
      </c>
      <c r="J3108" s="1109">
        <v>0</v>
      </c>
      <c r="K3108" s="1109">
        <v>0</v>
      </c>
      <c r="L3108" s="1109">
        <v>0</v>
      </c>
      <c r="M3108" s="1109">
        <v>0</v>
      </c>
      <c r="N3108" s="1109">
        <v>0</v>
      </c>
      <c r="O3108" s="1109">
        <v>0</v>
      </c>
      <c r="P3108" s="1109">
        <v>0</v>
      </c>
      <c r="Q3108" s="1109">
        <v>0</v>
      </c>
    </row>
    <row r="3109" spans="1:17">
      <c r="A3109" s="1109">
        <v>18650</v>
      </c>
      <c r="B3109" s="1110" t="s">
        <v>0</v>
      </c>
      <c r="C3109" s="1109">
        <v>8.625</v>
      </c>
      <c r="D3109" s="1109">
        <v>7.7249999999999996</v>
      </c>
      <c r="E3109" s="1109">
        <v>40</v>
      </c>
      <c r="F3109" s="1109">
        <v>0</v>
      </c>
      <c r="G3109" s="1110" t="s">
        <v>10842</v>
      </c>
      <c r="H3109" s="1110" t="s">
        <v>4654</v>
      </c>
      <c r="I3109" s="1110" t="s">
        <v>10760</v>
      </c>
      <c r="J3109" s="1109">
        <v>0</v>
      </c>
      <c r="K3109" s="1109">
        <v>0</v>
      </c>
      <c r="L3109" s="1109">
        <v>0</v>
      </c>
      <c r="M3109" s="1109">
        <v>0</v>
      </c>
      <c r="N3109" s="1109">
        <v>0</v>
      </c>
      <c r="O3109" s="1109">
        <v>0</v>
      </c>
      <c r="P3109" s="1109">
        <v>0</v>
      </c>
      <c r="Q3109" s="1109">
        <v>0</v>
      </c>
    </row>
    <row r="3110" spans="1:17">
      <c r="A3110" s="1109">
        <v>18651</v>
      </c>
      <c r="B3110" s="1110" t="s">
        <v>0</v>
      </c>
      <c r="C3110" s="1109">
        <v>8.625</v>
      </c>
      <c r="D3110" s="1109">
        <v>7.7249999999999996</v>
      </c>
      <c r="E3110" s="1109">
        <v>40</v>
      </c>
      <c r="F3110" s="1109">
        <v>0</v>
      </c>
      <c r="G3110" s="1110" t="s">
        <v>10842</v>
      </c>
      <c r="H3110" s="1110" t="s">
        <v>4654</v>
      </c>
      <c r="I3110" s="1110" t="s">
        <v>10736</v>
      </c>
      <c r="J3110" s="1109">
        <v>0</v>
      </c>
      <c r="K3110" s="1109">
        <v>0</v>
      </c>
      <c r="L3110" s="1109">
        <v>0</v>
      </c>
      <c r="M3110" s="1109">
        <v>0</v>
      </c>
      <c r="N3110" s="1109">
        <v>0</v>
      </c>
      <c r="O3110" s="1109">
        <v>0</v>
      </c>
      <c r="P3110" s="1109">
        <v>0</v>
      </c>
      <c r="Q3110" s="1109">
        <v>0</v>
      </c>
    </row>
    <row r="3111" spans="1:17">
      <c r="A3111" s="1109">
        <v>18652</v>
      </c>
      <c r="B3111" s="1110" t="s">
        <v>0</v>
      </c>
      <c r="C3111" s="1109">
        <v>8.625</v>
      </c>
      <c r="D3111" s="1109">
        <v>7.7249999999999996</v>
      </c>
      <c r="E3111" s="1109">
        <v>40</v>
      </c>
      <c r="F3111" s="1109">
        <v>0</v>
      </c>
      <c r="G3111" s="1110" t="s">
        <v>10842</v>
      </c>
      <c r="H3111" s="1110" t="s">
        <v>4654</v>
      </c>
      <c r="I3111" s="1110" t="s">
        <v>10850</v>
      </c>
      <c r="J3111" s="1109">
        <v>0</v>
      </c>
      <c r="K3111" s="1109">
        <v>0</v>
      </c>
      <c r="L3111" s="1109">
        <v>0</v>
      </c>
      <c r="M3111" s="1109">
        <v>0</v>
      </c>
      <c r="N3111" s="1109">
        <v>0</v>
      </c>
      <c r="O3111" s="1109">
        <v>0</v>
      </c>
      <c r="P3111" s="1109">
        <v>0</v>
      </c>
      <c r="Q3111" s="1109">
        <v>0</v>
      </c>
    </row>
    <row r="3112" spans="1:17">
      <c r="A3112" s="1109">
        <v>18653</v>
      </c>
      <c r="B3112" s="1110" t="s">
        <v>0</v>
      </c>
      <c r="C3112" s="1109">
        <v>8.625</v>
      </c>
      <c r="D3112" s="1109">
        <v>7.7249999999999996</v>
      </c>
      <c r="E3112" s="1109">
        <v>40</v>
      </c>
      <c r="F3112" s="1109">
        <v>0</v>
      </c>
      <c r="G3112" s="1110" t="s">
        <v>10842</v>
      </c>
      <c r="H3112" s="1110" t="s">
        <v>4654</v>
      </c>
      <c r="I3112" s="1110" t="s">
        <v>10832</v>
      </c>
      <c r="J3112" s="1109">
        <v>0</v>
      </c>
      <c r="K3112" s="1109">
        <v>0</v>
      </c>
      <c r="L3112" s="1109">
        <v>0</v>
      </c>
      <c r="M3112" s="1109">
        <v>0</v>
      </c>
      <c r="N3112" s="1109">
        <v>0</v>
      </c>
      <c r="O3112" s="1109">
        <v>0</v>
      </c>
      <c r="P3112" s="1109">
        <v>0</v>
      </c>
      <c r="Q3112" s="1109">
        <v>0</v>
      </c>
    </row>
    <row r="3113" spans="1:17">
      <c r="A3113" s="1109">
        <v>18654</v>
      </c>
      <c r="B3113" s="1110" t="s">
        <v>0</v>
      </c>
      <c r="C3113" s="1109">
        <v>8.625</v>
      </c>
      <c r="D3113" s="1109">
        <v>7.7249999999999996</v>
      </c>
      <c r="E3113" s="1109">
        <v>40</v>
      </c>
      <c r="F3113" s="1109">
        <v>0</v>
      </c>
      <c r="G3113" s="1110" t="s">
        <v>10842</v>
      </c>
      <c r="H3113" s="1110" t="s">
        <v>4654</v>
      </c>
      <c r="I3113" s="1110" t="s">
        <v>10839</v>
      </c>
      <c r="J3113" s="1109">
        <v>0</v>
      </c>
      <c r="K3113" s="1109">
        <v>0</v>
      </c>
      <c r="L3113" s="1109">
        <v>0</v>
      </c>
      <c r="M3113" s="1109">
        <v>0</v>
      </c>
      <c r="N3113" s="1109">
        <v>0</v>
      </c>
      <c r="O3113" s="1109">
        <v>0</v>
      </c>
      <c r="P3113" s="1109">
        <v>0</v>
      </c>
      <c r="Q3113" s="1109">
        <v>0</v>
      </c>
    </row>
    <row r="3114" spans="1:17">
      <c r="A3114" s="1109">
        <v>18655</v>
      </c>
      <c r="B3114" s="1110" t="s">
        <v>0</v>
      </c>
      <c r="C3114" s="1109">
        <v>8.625</v>
      </c>
      <c r="D3114" s="1109">
        <v>7.7249999999999996</v>
      </c>
      <c r="E3114" s="1109">
        <v>40</v>
      </c>
      <c r="F3114" s="1109">
        <v>0</v>
      </c>
      <c r="G3114" s="1110" t="s">
        <v>10843</v>
      </c>
      <c r="H3114" s="1110" t="s">
        <v>4654</v>
      </c>
      <c r="I3114" s="1110" t="s">
        <v>10847</v>
      </c>
      <c r="J3114" s="1109">
        <v>0</v>
      </c>
      <c r="K3114" s="1109">
        <v>0</v>
      </c>
      <c r="L3114" s="1109">
        <v>0</v>
      </c>
      <c r="M3114" s="1109">
        <v>0</v>
      </c>
      <c r="N3114" s="1109">
        <v>0</v>
      </c>
      <c r="O3114" s="1109">
        <v>0</v>
      </c>
      <c r="P3114" s="1109">
        <v>0</v>
      </c>
      <c r="Q3114" s="1109">
        <v>0</v>
      </c>
    </row>
    <row r="3115" spans="1:17">
      <c r="A3115" s="1109">
        <v>18656</v>
      </c>
      <c r="B3115" s="1110" t="s">
        <v>0</v>
      </c>
      <c r="C3115" s="1109">
        <v>8.625</v>
      </c>
      <c r="D3115" s="1109">
        <v>7.7249999999999996</v>
      </c>
      <c r="E3115" s="1109">
        <v>40</v>
      </c>
      <c r="F3115" s="1109">
        <v>0</v>
      </c>
      <c r="G3115" s="1110" t="s">
        <v>10843</v>
      </c>
      <c r="H3115" s="1110" t="s">
        <v>4654</v>
      </c>
      <c r="I3115" s="1110" t="s">
        <v>10848</v>
      </c>
      <c r="J3115" s="1109">
        <v>0</v>
      </c>
      <c r="K3115" s="1109">
        <v>0</v>
      </c>
      <c r="L3115" s="1109">
        <v>0</v>
      </c>
      <c r="M3115" s="1109">
        <v>0</v>
      </c>
      <c r="N3115" s="1109">
        <v>0</v>
      </c>
      <c r="O3115" s="1109">
        <v>0</v>
      </c>
      <c r="P3115" s="1109">
        <v>0</v>
      </c>
      <c r="Q3115" s="1109">
        <v>0</v>
      </c>
    </row>
    <row r="3116" spans="1:17">
      <c r="A3116" s="1109">
        <v>18657</v>
      </c>
      <c r="B3116" s="1110" t="s">
        <v>0</v>
      </c>
      <c r="C3116" s="1109">
        <v>8.625</v>
      </c>
      <c r="D3116" s="1109">
        <v>7.7249999999999996</v>
      </c>
      <c r="E3116" s="1109">
        <v>40</v>
      </c>
      <c r="F3116" s="1109">
        <v>0</v>
      </c>
      <c r="G3116" s="1110" t="s">
        <v>10843</v>
      </c>
      <c r="H3116" s="1110" t="s">
        <v>4654</v>
      </c>
      <c r="I3116" s="1110" t="s">
        <v>10849</v>
      </c>
      <c r="J3116" s="1109">
        <v>0</v>
      </c>
      <c r="K3116" s="1109">
        <v>0</v>
      </c>
      <c r="L3116" s="1109">
        <v>0</v>
      </c>
      <c r="M3116" s="1109">
        <v>0</v>
      </c>
      <c r="N3116" s="1109">
        <v>0</v>
      </c>
      <c r="O3116" s="1109">
        <v>0</v>
      </c>
      <c r="P3116" s="1109">
        <v>0</v>
      </c>
      <c r="Q3116" s="1109">
        <v>0</v>
      </c>
    </row>
    <row r="3117" spans="1:17">
      <c r="A3117" s="1109">
        <v>18658</v>
      </c>
      <c r="B3117" s="1110" t="s">
        <v>0</v>
      </c>
      <c r="C3117" s="1109">
        <v>8.625</v>
      </c>
      <c r="D3117" s="1109">
        <v>7.7249999999999996</v>
      </c>
      <c r="E3117" s="1109">
        <v>40</v>
      </c>
      <c r="F3117" s="1109">
        <v>0</v>
      </c>
      <c r="G3117" s="1110" t="s">
        <v>10843</v>
      </c>
      <c r="H3117" s="1110" t="s">
        <v>4654</v>
      </c>
      <c r="I3117" s="1110" t="s">
        <v>10841</v>
      </c>
      <c r="J3117" s="1109">
        <v>0</v>
      </c>
      <c r="K3117" s="1109">
        <v>0</v>
      </c>
      <c r="L3117" s="1109">
        <v>0</v>
      </c>
      <c r="M3117" s="1109">
        <v>0</v>
      </c>
      <c r="N3117" s="1109">
        <v>0</v>
      </c>
      <c r="O3117" s="1109">
        <v>0</v>
      </c>
      <c r="P3117" s="1109">
        <v>0</v>
      </c>
      <c r="Q3117" s="1109">
        <v>0</v>
      </c>
    </row>
    <row r="3118" spans="1:17">
      <c r="A3118" s="1109">
        <v>18659</v>
      </c>
      <c r="B3118" s="1110" t="s">
        <v>0</v>
      </c>
      <c r="C3118" s="1109">
        <v>8.625</v>
      </c>
      <c r="D3118" s="1109">
        <v>7.7249999999999996</v>
      </c>
      <c r="E3118" s="1109">
        <v>40</v>
      </c>
      <c r="F3118" s="1109">
        <v>0</v>
      </c>
      <c r="G3118" s="1110" t="s">
        <v>10843</v>
      </c>
      <c r="H3118" s="1110" t="s">
        <v>4654</v>
      </c>
      <c r="I3118" s="1110" t="s">
        <v>10760</v>
      </c>
      <c r="J3118" s="1109">
        <v>0</v>
      </c>
      <c r="K3118" s="1109">
        <v>0</v>
      </c>
      <c r="L3118" s="1109">
        <v>0</v>
      </c>
      <c r="M3118" s="1109">
        <v>0</v>
      </c>
      <c r="N3118" s="1109">
        <v>0</v>
      </c>
      <c r="O3118" s="1109">
        <v>0</v>
      </c>
      <c r="P3118" s="1109">
        <v>0</v>
      </c>
      <c r="Q3118" s="1109">
        <v>0</v>
      </c>
    </row>
    <row r="3119" spans="1:17">
      <c r="A3119" s="1109">
        <v>18660</v>
      </c>
      <c r="B3119" s="1110" t="s">
        <v>0</v>
      </c>
      <c r="C3119" s="1109">
        <v>8.625</v>
      </c>
      <c r="D3119" s="1109">
        <v>7.7249999999999996</v>
      </c>
      <c r="E3119" s="1109">
        <v>40</v>
      </c>
      <c r="F3119" s="1109">
        <v>0</v>
      </c>
      <c r="G3119" s="1110" t="s">
        <v>10843</v>
      </c>
      <c r="H3119" s="1110" t="s">
        <v>4654</v>
      </c>
      <c r="I3119" s="1110" t="s">
        <v>10736</v>
      </c>
      <c r="J3119" s="1109">
        <v>0</v>
      </c>
      <c r="K3119" s="1109">
        <v>0</v>
      </c>
      <c r="L3119" s="1109">
        <v>0</v>
      </c>
      <c r="M3119" s="1109">
        <v>0</v>
      </c>
      <c r="N3119" s="1109">
        <v>0</v>
      </c>
      <c r="O3119" s="1109">
        <v>0</v>
      </c>
      <c r="P3119" s="1109">
        <v>0</v>
      </c>
      <c r="Q3119" s="1109">
        <v>0</v>
      </c>
    </row>
    <row r="3120" spans="1:17">
      <c r="A3120" s="1109">
        <v>18661</v>
      </c>
      <c r="B3120" s="1110" t="s">
        <v>0</v>
      </c>
      <c r="C3120" s="1109">
        <v>8.625</v>
      </c>
      <c r="D3120" s="1109">
        <v>7.7249999999999996</v>
      </c>
      <c r="E3120" s="1109">
        <v>40</v>
      </c>
      <c r="F3120" s="1109">
        <v>0</v>
      </c>
      <c r="G3120" s="1110" t="s">
        <v>10843</v>
      </c>
      <c r="H3120" s="1110" t="s">
        <v>4654</v>
      </c>
      <c r="I3120" s="1110" t="s">
        <v>10832</v>
      </c>
      <c r="J3120" s="1109">
        <v>0</v>
      </c>
      <c r="K3120" s="1109">
        <v>0</v>
      </c>
      <c r="L3120" s="1109">
        <v>0</v>
      </c>
      <c r="M3120" s="1109">
        <v>0</v>
      </c>
      <c r="N3120" s="1109">
        <v>0</v>
      </c>
      <c r="O3120" s="1109">
        <v>0</v>
      </c>
      <c r="P3120" s="1109">
        <v>0</v>
      </c>
      <c r="Q3120" s="1109">
        <v>0</v>
      </c>
    </row>
    <row r="3121" spans="1:17">
      <c r="A3121" s="1109">
        <v>18662</v>
      </c>
      <c r="B3121" s="1110" t="s">
        <v>0</v>
      </c>
      <c r="C3121" s="1109">
        <v>8.625</v>
      </c>
      <c r="D3121" s="1109">
        <v>7.7249999999999996</v>
      </c>
      <c r="E3121" s="1109">
        <v>40</v>
      </c>
      <c r="F3121" s="1109">
        <v>0</v>
      </c>
      <c r="G3121" s="1110" t="s">
        <v>10843</v>
      </c>
      <c r="H3121" s="1110" t="s">
        <v>4654</v>
      </c>
      <c r="I3121" s="1110" t="s">
        <v>10839</v>
      </c>
      <c r="J3121" s="1109">
        <v>0</v>
      </c>
      <c r="K3121" s="1109">
        <v>0</v>
      </c>
      <c r="L3121" s="1109">
        <v>0</v>
      </c>
      <c r="M3121" s="1109">
        <v>0</v>
      </c>
      <c r="N3121" s="1109">
        <v>0</v>
      </c>
      <c r="O3121" s="1109">
        <v>0</v>
      </c>
      <c r="P3121" s="1109">
        <v>0</v>
      </c>
      <c r="Q3121" s="1109">
        <v>0</v>
      </c>
    </row>
    <row r="3122" spans="1:17">
      <c r="A3122" s="1109">
        <v>18663</v>
      </c>
      <c r="B3122" s="1110" t="s">
        <v>0</v>
      </c>
      <c r="C3122" s="1109">
        <v>8.625</v>
      </c>
      <c r="D3122" s="1109">
        <v>7.7249999999999996</v>
      </c>
      <c r="E3122" s="1109">
        <v>40</v>
      </c>
      <c r="F3122" s="1109">
        <v>0</v>
      </c>
      <c r="G3122" s="1110" t="s">
        <v>10843</v>
      </c>
      <c r="H3122" s="1110" t="s">
        <v>4654</v>
      </c>
      <c r="I3122" s="1110" t="s">
        <v>10850</v>
      </c>
      <c r="J3122" s="1109">
        <v>0</v>
      </c>
      <c r="K3122" s="1109">
        <v>0</v>
      </c>
      <c r="L3122" s="1109">
        <v>0</v>
      </c>
      <c r="M3122" s="1109">
        <v>0</v>
      </c>
      <c r="N3122" s="1109">
        <v>0</v>
      </c>
      <c r="O3122" s="1109">
        <v>0</v>
      </c>
      <c r="P3122" s="1109">
        <v>0</v>
      </c>
      <c r="Q3122" s="1109">
        <v>0</v>
      </c>
    </row>
    <row r="3123" spans="1:17">
      <c r="A3123" s="1109">
        <v>18664</v>
      </c>
      <c r="B3123" s="1110" t="s">
        <v>0</v>
      </c>
      <c r="C3123" s="1109">
        <v>8.625</v>
      </c>
      <c r="D3123" s="1109">
        <v>7.7249999999999996</v>
      </c>
      <c r="E3123" s="1109">
        <v>40</v>
      </c>
      <c r="F3123" s="1109">
        <v>0</v>
      </c>
      <c r="G3123" s="1110" t="s">
        <v>10741</v>
      </c>
      <c r="H3123" s="1110" t="s">
        <v>4654</v>
      </c>
      <c r="I3123" s="1110" t="s">
        <v>10846</v>
      </c>
      <c r="J3123" s="1109">
        <v>0</v>
      </c>
      <c r="K3123" s="1109">
        <v>0</v>
      </c>
      <c r="L3123" s="1109">
        <v>0</v>
      </c>
      <c r="M3123" s="1109">
        <v>0</v>
      </c>
      <c r="N3123" s="1109">
        <v>0</v>
      </c>
      <c r="O3123" s="1109">
        <v>0</v>
      </c>
      <c r="P3123" s="1109">
        <v>0</v>
      </c>
      <c r="Q3123" s="1109">
        <v>0</v>
      </c>
    </row>
    <row r="3124" spans="1:17">
      <c r="A3124" s="1109">
        <v>18665</v>
      </c>
      <c r="B3124" s="1110" t="s">
        <v>0</v>
      </c>
      <c r="C3124" s="1109">
        <v>8.625</v>
      </c>
      <c r="D3124" s="1109">
        <v>7.7249999999999996</v>
      </c>
      <c r="E3124" s="1109">
        <v>40</v>
      </c>
      <c r="F3124" s="1109">
        <v>0</v>
      </c>
      <c r="G3124" s="1110" t="s">
        <v>10741</v>
      </c>
      <c r="H3124" s="1110" t="s">
        <v>4654</v>
      </c>
      <c r="I3124" s="1110" t="s">
        <v>10847</v>
      </c>
      <c r="J3124" s="1109">
        <v>0</v>
      </c>
      <c r="K3124" s="1109">
        <v>0</v>
      </c>
      <c r="L3124" s="1109">
        <v>0</v>
      </c>
      <c r="M3124" s="1109">
        <v>0</v>
      </c>
      <c r="N3124" s="1109">
        <v>0</v>
      </c>
      <c r="O3124" s="1109">
        <v>0</v>
      </c>
      <c r="P3124" s="1109">
        <v>0</v>
      </c>
      <c r="Q3124" s="1109">
        <v>0</v>
      </c>
    </row>
    <row r="3125" spans="1:17">
      <c r="A3125" s="1109">
        <v>18666</v>
      </c>
      <c r="B3125" s="1110" t="s">
        <v>0</v>
      </c>
      <c r="C3125" s="1109">
        <v>8.625</v>
      </c>
      <c r="D3125" s="1109">
        <v>7.7249999999999996</v>
      </c>
      <c r="E3125" s="1109">
        <v>40</v>
      </c>
      <c r="F3125" s="1109">
        <v>0</v>
      </c>
      <c r="G3125" s="1110" t="s">
        <v>10741</v>
      </c>
      <c r="H3125" s="1110" t="s">
        <v>4654</v>
      </c>
      <c r="I3125" s="1110" t="s">
        <v>10841</v>
      </c>
      <c r="J3125" s="1109">
        <v>0</v>
      </c>
      <c r="K3125" s="1109">
        <v>0</v>
      </c>
      <c r="L3125" s="1109">
        <v>0</v>
      </c>
      <c r="M3125" s="1109">
        <v>0</v>
      </c>
      <c r="N3125" s="1109">
        <v>0</v>
      </c>
      <c r="O3125" s="1109">
        <v>0</v>
      </c>
      <c r="P3125" s="1109">
        <v>0</v>
      </c>
      <c r="Q3125" s="1109">
        <v>0</v>
      </c>
    </row>
    <row r="3126" spans="1:17">
      <c r="A3126" s="1109">
        <v>18667</v>
      </c>
      <c r="B3126" s="1110" t="s">
        <v>0</v>
      </c>
      <c r="C3126" s="1109">
        <v>8.625</v>
      </c>
      <c r="D3126" s="1109">
        <v>7.7249999999999996</v>
      </c>
      <c r="E3126" s="1109">
        <v>40</v>
      </c>
      <c r="F3126" s="1109">
        <v>0</v>
      </c>
      <c r="G3126" s="1110" t="s">
        <v>10741</v>
      </c>
      <c r="H3126" s="1110" t="s">
        <v>4654</v>
      </c>
      <c r="I3126" s="1110" t="s">
        <v>10848</v>
      </c>
      <c r="J3126" s="1109">
        <v>0</v>
      </c>
      <c r="K3126" s="1109">
        <v>0</v>
      </c>
      <c r="L3126" s="1109">
        <v>0</v>
      </c>
      <c r="M3126" s="1109">
        <v>0</v>
      </c>
      <c r="N3126" s="1109">
        <v>0</v>
      </c>
      <c r="O3126" s="1109">
        <v>0</v>
      </c>
      <c r="P3126" s="1109">
        <v>0</v>
      </c>
      <c r="Q3126" s="1109">
        <v>0</v>
      </c>
    </row>
    <row r="3127" spans="1:17">
      <c r="A3127" s="1109">
        <v>18668</v>
      </c>
      <c r="B3127" s="1110" t="s">
        <v>0</v>
      </c>
      <c r="C3127" s="1109">
        <v>8.625</v>
      </c>
      <c r="D3127" s="1109">
        <v>7.7249999999999996</v>
      </c>
      <c r="E3127" s="1109">
        <v>40</v>
      </c>
      <c r="F3127" s="1109">
        <v>0</v>
      </c>
      <c r="G3127" s="1110" t="s">
        <v>10741</v>
      </c>
      <c r="H3127" s="1110" t="s">
        <v>4654</v>
      </c>
      <c r="I3127" s="1110" t="s">
        <v>10849</v>
      </c>
      <c r="J3127" s="1109">
        <v>0</v>
      </c>
      <c r="K3127" s="1109">
        <v>0</v>
      </c>
      <c r="L3127" s="1109">
        <v>0</v>
      </c>
      <c r="M3127" s="1109">
        <v>0</v>
      </c>
      <c r="N3127" s="1109">
        <v>0</v>
      </c>
      <c r="O3127" s="1109">
        <v>0</v>
      </c>
      <c r="P3127" s="1109">
        <v>0</v>
      </c>
      <c r="Q3127" s="1109">
        <v>0</v>
      </c>
    </row>
    <row r="3128" spans="1:17">
      <c r="A3128" s="1109">
        <v>18669</v>
      </c>
      <c r="B3128" s="1110" t="s">
        <v>0</v>
      </c>
      <c r="C3128" s="1109">
        <v>8.625</v>
      </c>
      <c r="D3128" s="1109">
        <v>7.7249999999999996</v>
      </c>
      <c r="E3128" s="1109">
        <v>40</v>
      </c>
      <c r="F3128" s="1109">
        <v>0</v>
      </c>
      <c r="G3128" s="1110" t="s">
        <v>10741</v>
      </c>
      <c r="H3128" s="1110" t="s">
        <v>4654</v>
      </c>
      <c r="I3128" s="1110" t="s">
        <v>10760</v>
      </c>
      <c r="J3128" s="1109">
        <v>0</v>
      </c>
      <c r="K3128" s="1109">
        <v>0</v>
      </c>
      <c r="L3128" s="1109">
        <v>0</v>
      </c>
      <c r="M3128" s="1109">
        <v>0</v>
      </c>
      <c r="N3128" s="1109">
        <v>0</v>
      </c>
      <c r="O3128" s="1109">
        <v>0</v>
      </c>
      <c r="P3128" s="1109">
        <v>0</v>
      </c>
      <c r="Q3128" s="1109">
        <v>0</v>
      </c>
    </row>
    <row r="3129" spans="1:17">
      <c r="A3129" s="1109">
        <v>18670</v>
      </c>
      <c r="B3129" s="1110" t="s">
        <v>0</v>
      </c>
      <c r="C3129" s="1109">
        <v>8.625</v>
      </c>
      <c r="D3129" s="1109">
        <v>7.7249999999999996</v>
      </c>
      <c r="E3129" s="1109">
        <v>40</v>
      </c>
      <c r="F3129" s="1109">
        <v>0</v>
      </c>
      <c r="G3129" s="1110" t="s">
        <v>10741</v>
      </c>
      <c r="H3129" s="1110" t="s">
        <v>4654</v>
      </c>
      <c r="I3129" s="1110" t="s">
        <v>10736</v>
      </c>
      <c r="J3129" s="1109">
        <v>0</v>
      </c>
      <c r="K3129" s="1109">
        <v>0</v>
      </c>
      <c r="L3129" s="1109">
        <v>0</v>
      </c>
      <c r="M3129" s="1109">
        <v>0</v>
      </c>
      <c r="N3129" s="1109">
        <v>0</v>
      </c>
      <c r="O3129" s="1109">
        <v>0</v>
      </c>
      <c r="P3129" s="1109">
        <v>0</v>
      </c>
      <c r="Q3129" s="1109">
        <v>0</v>
      </c>
    </row>
    <row r="3130" spans="1:17">
      <c r="A3130" s="1109">
        <v>18671</v>
      </c>
      <c r="B3130" s="1110" t="s">
        <v>0</v>
      </c>
      <c r="C3130" s="1109">
        <v>8.625</v>
      </c>
      <c r="D3130" s="1109">
        <v>7.7249999999999996</v>
      </c>
      <c r="E3130" s="1109">
        <v>40</v>
      </c>
      <c r="F3130" s="1109">
        <v>0</v>
      </c>
      <c r="G3130" s="1110" t="s">
        <v>10741</v>
      </c>
      <c r="H3130" s="1110" t="s">
        <v>4654</v>
      </c>
      <c r="I3130" s="1110" t="s">
        <v>10850</v>
      </c>
      <c r="J3130" s="1109">
        <v>0</v>
      </c>
      <c r="K3130" s="1109">
        <v>0</v>
      </c>
      <c r="L3130" s="1109">
        <v>0</v>
      </c>
      <c r="M3130" s="1109">
        <v>0</v>
      </c>
      <c r="N3130" s="1109">
        <v>0</v>
      </c>
      <c r="O3130" s="1109">
        <v>0</v>
      </c>
      <c r="P3130" s="1109">
        <v>0</v>
      </c>
      <c r="Q3130" s="1109">
        <v>0</v>
      </c>
    </row>
    <row r="3131" spans="1:17">
      <c r="A3131" s="1109">
        <v>18672</v>
      </c>
      <c r="B3131" s="1110" t="s">
        <v>0</v>
      </c>
      <c r="C3131" s="1109">
        <v>8.625</v>
      </c>
      <c r="D3131" s="1109">
        <v>7.7249999999999996</v>
      </c>
      <c r="E3131" s="1109">
        <v>40</v>
      </c>
      <c r="F3131" s="1109">
        <v>0</v>
      </c>
      <c r="G3131" s="1110" t="s">
        <v>10741</v>
      </c>
      <c r="H3131" s="1110" t="s">
        <v>4654</v>
      </c>
      <c r="I3131" s="1110" t="s">
        <v>10832</v>
      </c>
      <c r="J3131" s="1109">
        <v>0</v>
      </c>
      <c r="K3131" s="1109">
        <v>0</v>
      </c>
      <c r="L3131" s="1109">
        <v>0</v>
      </c>
      <c r="M3131" s="1109">
        <v>0</v>
      </c>
      <c r="N3131" s="1109">
        <v>0</v>
      </c>
      <c r="O3131" s="1109">
        <v>0</v>
      </c>
      <c r="P3131" s="1109">
        <v>0</v>
      </c>
      <c r="Q3131" s="1109">
        <v>0</v>
      </c>
    </row>
    <row r="3132" spans="1:17">
      <c r="A3132" s="1109">
        <v>18673</v>
      </c>
      <c r="B3132" s="1110" t="s">
        <v>0</v>
      </c>
      <c r="C3132" s="1109">
        <v>8.625</v>
      </c>
      <c r="D3132" s="1109">
        <v>7.7249999999999996</v>
      </c>
      <c r="E3132" s="1109">
        <v>40</v>
      </c>
      <c r="F3132" s="1109">
        <v>0</v>
      </c>
      <c r="G3132" s="1110" t="s">
        <v>10741</v>
      </c>
      <c r="H3132" s="1110" t="s">
        <v>4654</v>
      </c>
      <c r="I3132" s="1110" t="s">
        <v>10839</v>
      </c>
      <c r="J3132" s="1109">
        <v>0</v>
      </c>
      <c r="K3132" s="1109">
        <v>0</v>
      </c>
      <c r="L3132" s="1109">
        <v>0</v>
      </c>
      <c r="M3132" s="1109">
        <v>0</v>
      </c>
      <c r="N3132" s="1109">
        <v>0</v>
      </c>
      <c r="O3132" s="1109">
        <v>0</v>
      </c>
      <c r="P3132" s="1109">
        <v>0</v>
      </c>
      <c r="Q3132" s="1109">
        <v>0</v>
      </c>
    </row>
    <row r="3133" spans="1:17">
      <c r="A3133" s="1109">
        <v>18674</v>
      </c>
      <c r="B3133" s="1110" t="s">
        <v>0</v>
      </c>
      <c r="C3133" s="1109">
        <v>8.625</v>
      </c>
      <c r="D3133" s="1109">
        <v>7.7249999999999996</v>
      </c>
      <c r="E3133" s="1109">
        <v>40</v>
      </c>
      <c r="F3133" s="1109">
        <v>0</v>
      </c>
      <c r="G3133" s="1110" t="s">
        <v>10833</v>
      </c>
      <c r="H3133" s="1110" t="s">
        <v>4654</v>
      </c>
      <c r="I3133" s="1110" t="s">
        <v>10846</v>
      </c>
      <c r="J3133" s="1109">
        <v>0</v>
      </c>
      <c r="K3133" s="1109">
        <v>0</v>
      </c>
      <c r="L3133" s="1109">
        <v>0</v>
      </c>
      <c r="M3133" s="1109">
        <v>0</v>
      </c>
      <c r="N3133" s="1109">
        <v>0</v>
      </c>
      <c r="O3133" s="1109">
        <v>0</v>
      </c>
      <c r="P3133" s="1109">
        <v>0</v>
      </c>
      <c r="Q3133" s="1109">
        <v>0</v>
      </c>
    </row>
    <row r="3134" spans="1:17">
      <c r="A3134" s="1109">
        <v>18675</v>
      </c>
      <c r="B3134" s="1110" t="s">
        <v>0</v>
      </c>
      <c r="C3134" s="1109">
        <v>8.625</v>
      </c>
      <c r="D3134" s="1109">
        <v>7.7249999999999996</v>
      </c>
      <c r="E3134" s="1109">
        <v>40</v>
      </c>
      <c r="F3134" s="1109">
        <v>0</v>
      </c>
      <c r="G3134" s="1110" t="s">
        <v>10833</v>
      </c>
      <c r="H3134" s="1110" t="s">
        <v>4654</v>
      </c>
      <c r="I3134" s="1110" t="s">
        <v>10847</v>
      </c>
      <c r="J3134" s="1109">
        <v>0</v>
      </c>
      <c r="K3134" s="1109">
        <v>0</v>
      </c>
      <c r="L3134" s="1109">
        <v>0</v>
      </c>
      <c r="M3134" s="1109">
        <v>0</v>
      </c>
      <c r="N3134" s="1109">
        <v>0</v>
      </c>
      <c r="O3134" s="1109">
        <v>0</v>
      </c>
      <c r="P3134" s="1109">
        <v>0</v>
      </c>
      <c r="Q3134" s="1109">
        <v>0</v>
      </c>
    </row>
    <row r="3135" spans="1:17">
      <c r="A3135" s="1109">
        <v>18676</v>
      </c>
      <c r="B3135" s="1110" t="s">
        <v>0</v>
      </c>
      <c r="C3135" s="1109">
        <v>8.625</v>
      </c>
      <c r="D3135" s="1109">
        <v>7.7249999999999996</v>
      </c>
      <c r="E3135" s="1109">
        <v>40</v>
      </c>
      <c r="F3135" s="1109">
        <v>0</v>
      </c>
      <c r="G3135" s="1110" t="s">
        <v>10833</v>
      </c>
      <c r="H3135" s="1110" t="s">
        <v>4654</v>
      </c>
      <c r="I3135" s="1110" t="s">
        <v>10841</v>
      </c>
      <c r="J3135" s="1109">
        <v>0</v>
      </c>
      <c r="K3135" s="1109">
        <v>0</v>
      </c>
      <c r="L3135" s="1109">
        <v>0</v>
      </c>
      <c r="M3135" s="1109">
        <v>0</v>
      </c>
      <c r="N3135" s="1109">
        <v>0</v>
      </c>
      <c r="O3135" s="1109">
        <v>0</v>
      </c>
      <c r="P3135" s="1109">
        <v>0</v>
      </c>
      <c r="Q3135" s="1109">
        <v>0</v>
      </c>
    </row>
    <row r="3136" spans="1:17">
      <c r="A3136" s="1109">
        <v>18677</v>
      </c>
      <c r="B3136" s="1110" t="s">
        <v>0</v>
      </c>
      <c r="C3136" s="1109">
        <v>8.625</v>
      </c>
      <c r="D3136" s="1109">
        <v>7.7249999999999996</v>
      </c>
      <c r="E3136" s="1109">
        <v>40</v>
      </c>
      <c r="F3136" s="1109">
        <v>0</v>
      </c>
      <c r="G3136" s="1110" t="s">
        <v>10833</v>
      </c>
      <c r="H3136" s="1110" t="s">
        <v>4654</v>
      </c>
      <c r="I3136" s="1110" t="s">
        <v>10848</v>
      </c>
      <c r="J3136" s="1109">
        <v>0</v>
      </c>
      <c r="K3136" s="1109">
        <v>0</v>
      </c>
      <c r="L3136" s="1109">
        <v>0</v>
      </c>
      <c r="M3136" s="1109">
        <v>0</v>
      </c>
      <c r="N3136" s="1109">
        <v>0</v>
      </c>
      <c r="O3136" s="1109">
        <v>0</v>
      </c>
      <c r="P3136" s="1109">
        <v>0</v>
      </c>
      <c r="Q3136" s="1109">
        <v>0</v>
      </c>
    </row>
    <row r="3137" spans="1:17">
      <c r="A3137" s="1109">
        <v>18678</v>
      </c>
      <c r="B3137" s="1110" t="s">
        <v>0</v>
      </c>
      <c r="C3137" s="1109">
        <v>8.625</v>
      </c>
      <c r="D3137" s="1109">
        <v>7.7249999999999996</v>
      </c>
      <c r="E3137" s="1109">
        <v>40</v>
      </c>
      <c r="F3137" s="1109">
        <v>0</v>
      </c>
      <c r="G3137" s="1110" t="s">
        <v>10833</v>
      </c>
      <c r="H3137" s="1110" t="s">
        <v>4654</v>
      </c>
      <c r="I3137" s="1110" t="s">
        <v>10849</v>
      </c>
      <c r="J3137" s="1109">
        <v>0</v>
      </c>
      <c r="K3137" s="1109">
        <v>0</v>
      </c>
      <c r="L3137" s="1109">
        <v>0</v>
      </c>
      <c r="M3137" s="1109">
        <v>0</v>
      </c>
      <c r="N3137" s="1109">
        <v>0</v>
      </c>
      <c r="O3137" s="1109">
        <v>0</v>
      </c>
      <c r="P3137" s="1109">
        <v>0</v>
      </c>
      <c r="Q3137" s="1109">
        <v>0</v>
      </c>
    </row>
    <row r="3138" spans="1:17">
      <c r="A3138" s="1109">
        <v>18679</v>
      </c>
      <c r="B3138" s="1110" t="s">
        <v>0</v>
      </c>
      <c r="C3138" s="1109">
        <v>8.625</v>
      </c>
      <c r="D3138" s="1109">
        <v>7.7249999999999996</v>
      </c>
      <c r="E3138" s="1109">
        <v>40</v>
      </c>
      <c r="F3138" s="1109">
        <v>0</v>
      </c>
      <c r="G3138" s="1110" t="s">
        <v>10833</v>
      </c>
      <c r="H3138" s="1110" t="s">
        <v>4654</v>
      </c>
      <c r="I3138" s="1110" t="s">
        <v>10760</v>
      </c>
      <c r="J3138" s="1109">
        <v>0</v>
      </c>
      <c r="K3138" s="1109">
        <v>0</v>
      </c>
      <c r="L3138" s="1109">
        <v>0</v>
      </c>
      <c r="M3138" s="1109">
        <v>0</v>
      </c>
      <c r="N3138" s="1109">
        <v>0</v>
      </c>
      <c r="O3138" s="1109">
        <v>0</v>
      </c>
      <c r="P3138" s="1109">
        <v>0</v>
      </c>
      <c r="Q3138" s="1109">
        <v>0</v>
      </c>
    </row>
    <row r="3139" spans="1:17">
      <c r="A3139" s="1109">
        <v>18680</v>
      </c>
      <c r="B3139" s="1110" t="s">
        <v>0</v>
      </c>
      <c r="C3139" s="1109">
        <v>8.625</v>
      </c>
      <c r="D3139" s="1109">
        <v>7.7249999999999996</v>
      </c>
      <c r="E3139" s="1109">
        <v>40</v>
      </c>
      <c r="F3139" s="1109">
        <v>0</v>
      </c>
      <c r="G3139" s="1110" t="s">
        <v>10833</v>
      </c>
      <c r="H3139" s="1110" t="s">
        <v>4654</v>
      </c>
      <c r="I3139" s="1110" t="s">
        <v>10736</v>
      </c>
      <c r="J3139" s="1109">
        <v>0</v>
      </c>
      <c r="K3139" s="1109">
        <v>0</v>
      </c>
      <c r="L3139" s="1109">
        <v>0</v>
      </c>
      <c r="M3139" s="1109">
        <v>0</v>
      </c>
      <c r="N3139" s="1109">
        <v>0</v>
      </c>
      <c r="O3139" s="1109">
        <v>0</v>
      </c>
      <c r="P3139" s="1109">
        <v>0</v>
      </c>
      <c r="Q3139" s="1109">
        <v>0</v>
      </c>
    </row>
    <row r="3140" spans="1:17">
      <c r="A3140" s="1109">
        <v>18681</v>
      </c>
      <c r="B3140" s="1110" t="s">
        <v>0</v>
      </c>
      <c r="C3140" s="1109">
        <v>8.625</v>
      </c>
      <c r="D3140" s="1109">
        <v>7.7249999999999996</v>
      </c>
      <c r="E3140" s="1109">
        <v>40</v>
      </c>
      <c r="F3140" s="1109">
        <v>0</v>
      </c>
      <c r="G3140" s="1110" t="s">
        <v>10833</v>
      </c>
      <c r="H3140" s="1110" t="s">
        <v>4654</v>
      </c>
      <c r="I3140" s="1110" t="s">
        <v>10832</v>
      </c>
      <c r="J3140" s="1109">
        <v>0</v>
      </c>
      <c r="K3140" s="1109">
        <v>0</v>
      </c>
      <c r="L3140" s="1109">
        <v>0</v>
      </c>
      <c r="M3140" s="1109">
        <v>0</v>
      </c>
      <c r="N3140" s="1109">
        <v>0</v>
      </c>
      <c r="O3140" s="1109">
        <v>0</v>
      </c>
      <c r="P3140" s="1109">
        <v>0</v>
      </c>
      <c r="Q3140" s="1109">
        <v>0</v>
      </c>
    </row>
    <row r="3141" spans="1:17">
      <c r="A3141" s="1109">
        <v>18682</v>
      </c>
      <c r="B3141" s="1110" t="s">
        <v>0</v>
      </c>
      <c r="C3141" s="1109">
        <v>8.625</v>
      </c>
      <c r="D3141" s="1109">
        <v>7.7249999999999996</v>
      </c>
      <c r="E3141" s="1109">
        <v>40</v>
      </c>
      <c r="F3141" s="1109">
        <v>0</v>
      </c>
      <c r="G3141" s="1110" t="s">
        <v>10833</v>
      </c>
      <c r="H3141" s="1110" t="s">
        <v>4654</v>
      </c>
      <c r="I3141" s="1110" t="s">
        <v>10839</v>
      </c>
      <c r="J3141" s="1109">
        <v>0</v>
      </c>
      <c r="K3141" s="1109">
        <v>0</v>
      </c>
      <c r="L3141" s="1109">
        <v>0</v>
      </c>
      <c r="M3141" s="1109">
        <v>0</v>
      </c>
      <c r="N3141" s="1109">
        <v>0</v>
      </c>
      <c r="O3141" s="1109">
        <v>0</v>
      </c>
      <c r="P3141" s="1109">
        <v>0</v>
      </c>
      <c r="Q3141" s="1109">
        <v>0</v>
      </c>
    </row>
    <row r="3142" spans="1:17">
      <c r="A3142" s="1109">
        <v>18683</v>
      </c>
      <c r="B3142" s="1110" t="s">
        <v>0</v>
      </c>
      <c r="C3142" s="1109">
        <v>8.625</v>
      </c>
      <c r="D3142" s="1109">
        <v>7.7249999999999996</v>
      </c>
      <c r="E3142" s="1109">
        <v>40</v>
      </c>
      <c r="F3142" s="1109">
        <v>0</v>
      </c>
      <c r="G3142" s="1110" t="s">
        <v>10833</v>
      </c>
      <c r="H3142" s="1110" t="s">
        <v>4654</v>
      </c>
      <c r="I3142" s="1110" t="s">
        <v>10850</v>
      </c>
      <c r="J3142" s="1109">
        <v>0</v>
      </c>
      <c r="K3142" s="1109">
        <v>0</v>
      </c>
      <c r="L3142" s="1109">
        <v>0</v>
      </c>
      <c r="M3142" s="1109">
        <v>0</v>
      </c>
      <c r="N3142" s="1109">
        <v>0</v>
      </c>
      <c r="O3142" s="1109">
        <v>0</v>
      </c>
      <c r="P3142" s="1109">
        <v>0</v>
      </c>
      <c r="Q3142" s="1109">
        <v>0</v>
      </c>
    </row>
    <row r="3143" spans="1:17">
      <c r="A3143" s="1109">
        <v>18684</v>
      </c>
      <c r="B3143" s="1110" t="s">
        <v>0</v>
      </c>
      <c r="C3143" s="1109">
        <v>8.625</v>
      </c>
      <c r="D3143" s="1109">
        <v>7.7249999999999996</v>
      </c>
      <c r="E3143" s="1109">
        <v>40</v>
      </c>
      <c r="F3143" s="1109">
        <v>0</v>
      </c>
      <c r="G3143" s="1110" t="s">
        <v>10737</v>
      </c>
      <c r="H3143" s="1110" t="s">
        <v>4654</v>
      </c>
      <c r="I3143" s="1110" t="s">
        <v>10847</v>
      </c>
      <c r="J3143" s="1109">
        <v>0</v>
      </c>
      <c r="K3143" s="1109">
        <v>0</v>
      </c>
      <c r="L3143" s="1109">
        <v>0</v>
      </c>
      <c r="M3143" s="1109">
        <v>0</v>
      </c>
      <c r="N3143" s="1109">
        <v>0</v>
      </c>
      <c r="O3143" s="1109">
        <v>0</v>
      </c>
      <c r="P3143" s="1109">
        <v>0</v>
      </c>
      <c r="Q3143" s="1109">
        <v>0</v>
      </c>
    </row>
    <row r="3144" spans="1:17">
      <c r="A3144" s="1109">
        <v>18685</v>
      </c>
      <c r="B3144" s="1110" t="s">
        <v>0</v>
      </c>
      <c r="C3144" s="1109">
        <v>8.625</v>
      </c>
      <c r="D3144" s="1109">
        <v>7.7249999999999996</v>
      </c>
      <c r="E3144" s="1109">
        <v>40</v>
      </c>
      <c r="F3144" s="1109">
        <v>0</v>
      </c>
      <c r="G3144" s="1110" t="s">
        <v>10737</v>
      </c>
      <c r="H3144" s="1110" t="s">
        <v>4654</v>
      </c>
      <c r="I3144" s="1110" t="s">
        <v>10841</v>
      </c>
      <c r="J3144" s="1109">
        <v>0</v>
      </c>
      <c r="K3144" s="1109">
        <v>0</v>
      </c>
      <c r="L3144" s="1109">
        <v>0</v>
      </c>
      <c r="M3144" s="1109">
        <v>0</v>
      </c>
      <c r="N3144" s="1109">
        <v>0</v>
      </c>
      <c r="O3144" s="1109">
        <v>0</v>
      </c>
      <c r="P3144" s="1109">
        <v>0</v>
      </c>
      <c r="Q3144" s="1109">
        <v>0</v>
      </c>
    </row>
    <row r="3145" spans="1:17">
      <c r="A3145" s="1109">
        <v>18686</v>
      </c>
      <c r="B3145" s="1110" t="s">
        <v>0</v>
      </c>
      <c r="C3145" s="1109">
        <v>8.625</v>
      </c>
      <c r="D3145" s="1109">
        <v>7.7249999999999996</v>
      </c>
      <c r="E3145" s="1109">
        <v>40</v>
      </c>
      <c r="F3145" s="1109">
        <v>0</v>
      </c>
      <c r="G3145" s="1110" t="s">
        <v>10737</v>
      </c>
      <c r="H3145" s="1110" t="s">
        <v>4654</v>
      </c>
      <c r="I3145" s="1110" t="s">
        <v>10760</v>
      </c>
      <c r="J3145" s="1109">
        <v>0</v>
      </c>
      <c r="K3145" s="1109">
        <v>0</v>
      </c>
      <c r="L3145" s="1109">
        <v>0</v>
      </c>
      <c r="M3145" s="1109">
        <v>0</v>
      </c>
      <c r="N3145" s="1109">
        <v>0</v>
      </c>
      <c r="O3145" s="1109">
        <v>0</v>
      </c>
      <c r="P3145" s="1109">
        <v>0</v>
      </c>
      <c r="Q3145" s="1109">
        <v>0</v>
      </c>
    </row>
    <row r="3146" spans="1:17">
      <c r="A3146" s="1109">
        <v>18687</v>
      </c>
      <c r="B3146" s="1110" t="s">
        <v>0</v>
      </c>
      <c r="C3146" s="1109">
        <v>8.625</v>
      </c>
      <c r="D3146" s="1109">
        <v>7.7249999999999996</v>
      </c>
      <c r="E3146" s="1109">
        <v>40</v>
      </c>
      <c r="F3146" s="1109">
        <v>0</v>
      </c>
      <c r="G3146" s="1110" t="s">
        <v>10737</v>
      </c>
      <c r="H3146" s="1110" t="s">
        <v>4654</v>
      </c>
      <c r="I3146" s="1110" t="s">
        <v>10849</v>
      </c>
      <c r="J3146" s="1109">
        <v>0</v>
      </c>
      <c r="K3146" s="1109">
        <v>0</v>
      </c>
      <c r="L3146" s="1109">
        <v>0</v>
      </c>
      <c r="M3146" s="1109">
        <v>0</v>
      </c>
      <c r="N3146" s="1109">
        <v>0</v>
      </c>
      <c r="O3146" s="1109">
        <v>0</v>
      </c>
      <c r="P3146" s="1109">
        <v>0</v>
      </c>
      <c r="Q3146" s="1109">
        <v>0</v>
      </c>
    </row>
    <row r="3147" spans="1:17">
      <c r="A3147" s="1109">
        <v>18688</v>
      </c>
      <c r="B3147" s="1110" t="s">
        <v>0</v>
      </c>
      <c r="C3147" s="1109">
        <v>8.625</v>
      </c>
      <c r="D3147" s="1109">
        <v>7.7249999999999996</v>
      </c>
      <c r="E3147" s="1109">
        <v>40</v>
      </c>
      <c r="F3147" s="1109">
        <v>0</v>
      </c>
      <c r="G3147" s="1110" t="s">
        <v>10737</v>
      </c>
      <c r="H3147" s="1110" t="s">
        <v>4654</v>
      </c>
      <c r="I3147" s="1110" t="s">
        <v>10848</v>
      </c>
      <c r="J3147" s="1109">
        <v>0</v>
      </c>
      <c r="K3147" s="1109">
        <v>0</v>
      </c>
      <c r="L3147" s="1109">
        <v>0</v>
      </c>
      <c r="M3147" s="1109">
        <v>0</v>
      </c>
      <c r="N3147" s="1109">
        <v>0</v>
      </c>
      <c r="O3147" s="1109">
        <v>0</v>
      </c>
      <c r="P3147" s="1109">
        <v>0</v>
      </c>
      <c r="Q3147" s="1109">
        <v>0</v>
      </c>
    </row>
    <row r="3148" spans="1:17">
      <c r="A3148" s="1109">
        <v>18689</v>
      </c>
      <c r="B3148" s="1110" t="s">
        <v>0</v>
      </c>
      <c r="C3148" s="1109">
        <v>8.625</v>
      </c>
      <c r="D3148" s="1109">
        <v>7.7249999999999996</v>
      </c>
      <c r="E3148" s="1109">
        <v>40</v>
      </c>
      <c r="F3148" s="1109">
        <v>0</v>
      </c>
      <c r="G3148" s="1110" t="s">
        <v>10737</v>
      </c>
      <c r="H3148" s="1110" t="s">
        <v>4654</v>
      </c>
      <c r="I3148" s="1110" t="s">
        <v>10850</v>
      </c>
      <c r="J3148" s="1109">
        <v>0</v>
      </c>
      <c r="K3148" s="1109">
        <v>0</v>
      </c>
      <c r="L3148" s="1109">
        <v>0</v>
      </c>
      <c r="M3148" s="1109">
        <v>0</v>
      </c>
      <c r="N3148" s="1109">
        <v>0</v>
      </c>
      <c r="O3148" s="1109">
        <v>0</v>
      </c>
      <c r="P3148" s="1109">
        <v>0</v>
      </c>
      <c r="Q3148" s="1109">
        <v>0</v>
      </c>
    </row>
    <row r="3149" spans="1:17">
      <c r="A3149" s="1109">
        <v>18690</v>
      </c>
      <c r="B3149" s="1110" t="s">
        <v>0</v>
      </c>
      <c r="C3149" s="1109">
        <v>8.625</v>
      </c>
      <c r="D3149" s="1109">
        <v>7.7249999999999996</v>
      </c>
      <c r="E3149" s="1109">
        <v>40</v>
      </c>
      <c r="F3149" s="1109">
        <v>0</v>
      </c>
      <c r="G3149" s="1110" t="s">
        <v>10737</v>
      </c>
      <c r="H3149" s="1110" t="s">
        <v>4654</v>
      </c>
      <c r="I3149" s="1110" t="s">
        <v>10832</v>
      </c>
      <c r="J3149" s="1109">
        <v>0</v>
      </c>
      <c r="K3149" s="1109">
        <v>0</v>
      </c>
      <c r="L3149" s="1109">
        <v>0</v>
      </c>
      <c r="M3149" s="1109">
        <v>0</v>
      </c>
      <c r="N3149" s="1109">
        <v>0</v>
      </c>
      <c r="O3149" s="1109">
        <v>0</v>
      </c>
      <c r="P3149" s="1109">
        <v>0</v>
      </c>
      <c r="Q3149" s="1109">
        <v>0</v>
      </c>
    </row>
    <row r="3150" spans="1:17">
      <c r="A3150" s="1109">
        <v>18691</v>
      </c>
      <c r="B3150" s="1110" t="s">
        <v>0</v>
      </c>
      <c r="C3150" s="1109">
        <v>8.625</v>
      </c>
      <c r="D3150" s="1109">
        <v>7.7249999999999996</v>
      </c>
      <c r="E3150" s="1109">
        <v>40</v>
      </c>
      <c r="F3150" s="1109">
        <v>0</v>
      </c>
      <c r="G3150" s="1110" t="s">
        <v>10737</v>
      </c>
      <c r="H3150" s="1110" t="s">
        <v>4654</v>
      </c>
      <c r="I3150" s="1110" t="s">
        <v>10839</v>
      </c>
      <c r="J3150" s="1109">
        <v>0</v>
      </c>
      <c r="K3150" s="1109">
        <v>0</v>
      </c>
      <c r="L3150" s="1109">
        <v>0</v>
      </c>
      <c r="M3150" s="1109">
        <v>0</v>
      </c>
      <c r="N3150" s="1109">
        <v>0</v>
      </c>
      <c r="O3150" s="1109">
        <v>0</v>
      </c>
      <c r="P3150" s="1109">
        <v>0</v>
      </c>
      <c r="Q3150" s="1109">
        <v>0</v>
      </c>
    </row>
    <row r="3151" spans="1:17">
      <c r="A3151" s="1109">
        <v>18692</v>
      </c>
      <c r="B3151" s="1110" t="s">
        <v>0</v>
      </c>
      <c r="C3151" s="1109">
        <v>8.625</v>
      </c>
      <c r="D3151" s="1109">
        <v>7.7249999999999996</v>
      </c>
      <c r="E3151" s="1109">
        <v>40</v>
      </c>
      <c r="F3151" s="1109">
        <v>0</v>
      </c>
      <c r="G3151" s="1110" t="s">
        <v>10838</v>
      </c>
      <c r="H3151" s="1110" t="s">
        <v>4654</v>
      </c>
      <c r="I3151" s="1110" t="s">
        <v>10760</v>
      </c>
      <c r="J3151" s="1109">
        <v>0</v>
      </c>
      <c r="K3151" s="1109">
        <v>0</v>
      </c>
      <c r="L3151" s="1109">
        <v>0</v>
      </c>
      <c r="M3151" s="1109">
        <v>0</v>
      </c>
      <c r="N3151" s="1109">
        <v>0</v>
      </c>
      <c r="O3151" s="1109">
        <v>0</v>
      </c>
      <c r="P3151" s="1109">
        <v>0</v>
      </c>
      <c r="Q3151" s="1109">
        <v>0</v>
      </c>
    </row>
    <row r="3152" spans="1:17">
      <c r="A3152" s="1109">
        <v>18693</v>
      </c>
      <c r="B3152" s="1110" t="s">
        <v>0</v>
      </c>
      <c r="C3152" s="1109">
        <v>8.625</v>
      </c>
      <c r="D3152" s="1109">
        <v>7.7249999999999996</v>
      </c>
      <c r="E3152" s="1109">
        <v>40</v>
      </c>
      <c r="F3152" s="1109">
        <v>0</v>
      </c>
      <c r="G3152" s="1110" t="s">
        <v>10838</v>
      </c>
      <c r="H3152" s="1110" t="s">
        <v>4654</v>
      </c>
      <c r="I3152" s="1110" t="s">
        <v>10736</v>
      </c>
      <c r="J3152" s="1109">
        <v>0</v>
      </c>
      <c r="K3152" s="1109">
        <v>0</v>
      </c>
      <c r="L3152" s="1109">
        <v>0</v>
      </c>
      <c r="M3152" s="1109">
        <v>0</v>
      </c>
      <c r="N3152" s="1109">
        <v>0</v>
      </c>
      <c r="O3152" s="1109">
        <v>0</v>
      </c>
      <c r="P3152" s="1109">
        <v>0</v>
      </c>
      <c r="Q3152" s="1109">
        <v>0</v>
      </c>
    </row>
    <row r="3153" spans="1:17">
      <c r="A3153" s="1109">
        <v>18694</v>
      </c>
      <c r="B3153" s="1110" t="s">
        <v>0</v>
      </c>
      <c r="C3153" s="1109">
        <v>8.625</v>
      </c>
      <c r="D3153" s="1109">
        <v>7.7249999999999996</v>
      </c>
      <c r="E3153" s="1109">
        <v>40</v>
      </c>
      <c r="F3153" s="1109">
        <v>0</v>
      </c>
      <c r="G3153" s="1110" t="s">
        <v>10753</v>
      </c>
      <c r="H3153" s="1110" t="s">
        <v>4654</v>
      </c>
      <c r="I3153" s="1110" t="s">
        <v>10847</v>
      </c>
      <c r="J3153" s="1109">
        <v>0</v>
      </c>
      <c r="K3153" s="1109">
        <v>0</v>
      </c>
      <c r="L3153" s="1109">
        <v>0</v>
      </c>
      <c r="M3153" s="1109">
        <v>0</v>
      </c>
      <c r="N3153" s="1109">
        <v>0</v>
      </c>
      <c r="O3153" s="1109">
        <v>0</v>
      </c>
      <c r="P3153" s="1109">
        <v>0</v>
      </c>
      <c r="Q3153" s="1109">
        <v>0</v>
      </c>
    </row>
    <row r="3154" spans="1:17">
      <c r="A3154" s="1109">
        <v>18695</v>
      </c>
      <c r="B3154" s="1110" t="s">
        <v>0</v>
      </c>
      <c r="C3154" s="1109">
        <v>8.625</v>
      </c>
      <c r="D3154" s="1109">
        <v>7.7249999999999996</v>
      </c>
      <c r="E3154" s="1109">
        <v>40</v>
      </c>
      <c r="F3154" s="1109">
        <v>0</v>
      </c>
      <c r="G3154" s="1110" t="s">
        <v>10753</v>
      </c>
      <c r="H3154" s="1110" t="s">
        <v>4654</v>
      </c>
      <c r="I3154" s="1110" t="s">
        <v>10841</v>
      </c>
      <c r="J3154" s="1109">
        <v>0</v>
      </c>
      <c r="K3154" s="1109">
        <v>0</v>
      </c>
      <c r="L3154" s="1109">
        <v>0</v>
      </c>
      <c r="M3154" s="1109">
        <v>0</v>
      </c>
      <c r="N3154" s="1109">
        <v>0</v>
      </c>
      <c r="O3154" s="1109">
        <v>0</v>
      </c>
      <c r="P3154" s="1109">
        <v>0</v>
      </c>
      <c r="Q3154" s="1109">
        <v>0</v>
      </c>
    </row>
    <row r="3155" spans="1:17">
      <c r="A3155" s="1109">
        <v>18696</v>
      </c>
      <c r="B3155" s="1110" t="s">
        <v>0</v>
      </c>
      <c r="C3155" s="1109">
        <v>8.625</v>
      </c>
      <c r="D3155" s="1109">
        <v>7.7249999999999996</v>
      </c>
      <c r="E3155" s="1109">
        <v>40</v>
      </c>
      <c r="F3155" s="1109">
        <v>0</v>
      </c>
      <c r="G3155" s="1110" t="s">
        <v>10753</v>
      </c>
      <c r="H3155" s="1110" t="s">
        <v>4654</v>
      </c>
      <c r="I3155" s="1110" t="s">
        <v>10848</v>
      </c>
      <c r="J3155" s="1109">
        <v>0</v>
      </c>
      <c r="K3155" s="1109">
        <v>0</v>
      </c>
      <c r="L3155" s="1109">
        <v>0</v>
      </c>
      <c r="M3155" s="1109">
        <v>0</v>
      </c>
      <c r="N3155" s="1109">
        <v>0</v>
      </c>
      <c r="O3155" s="1109">
        <v>0</v>
      </c>
      <c r="P3155" s="1109">
        <v>0</v>
      </c>
      <c r="Q3155" s="1109">
        <v>0</v>
      </c>
    </row>
    <row r="3156" spans="1:17">
      <c r="A3156" s="1109">
        <v>18697</v>
      </c>
      <c r="B3156" s="1110" t="s">
        <v>0</v>
      </c>
      <c r="C3156" s="1109">
        <v>8.625</v>
      </c>
      <c r="D3156" s="1109">
        <v>7.7249999999999996</v>
      </c>
      <c r="E3156" s="1109">
        <v>40</v>
      </c>
      <c r="F3156" s="1109">
        <v>0</v>
      </c>
      <c r="G3156" s="1110" t="s">
        <v>10753</v>
      </c>
      <c r="H3156" s="1110" t="s">
        <v>4654</v>
      </c>
      <c r="I3156" s="1110" t="s">
        <v>10849</v>
      </c>
      <c r="J3156" s="1109">
        <v>0</v>
      </c>
      <c r="K3156" s="1109">
        <v>0</v>
      </c>
      <c r="L3156" s="1109">
        <v>0</v>
      </c>
      <c r="M3156" s="1109">
        <v>0</v>
      </c>
      <c r="N3156" s="1109">
        <v>0</v>
      </c>
      <c r="O3156" s="1109">
        <v>0</v>
      </c>
      <c r="P3156" s="1109">
        <v>0</v>
      </c>
      <c r="Q3156" s="1109">
        <v>0</v>
      </c>
    </row>
    <row r="3157" spans="1:17">
      <c r="A3157" s="1109">
        <v>18698</v>
      </c>
      <c r="B3157" s="1110" t="s">
        <v>0</v>
      </c>
      <c r="C3157" s="1109">
        <v>8.625</v>
      </c>
      <c r="D3157" s="1109">
        <v>7.7249999999999996</v>
      </c>
      <c r="E3157" s="1109">
        <v>40</v>
      </c>
      <c r="F3157" s="1109">
        <v>0</v>
      </c>
      <c r="G3157" s="1110" t="s">
        <v>10753</v>
      </c>
      <c r="H3157" s="1110" t="s">
        <v>4654</v>
      </c>
      <c r="I3157" s="1110" t="s">
        <v>10760</v>
      </c>
      <c r="J3157" s="1109">
        <v>0</v>
      </c>
      <c r="K3157" s="1109">
        <v>0</v>
      </c>
      <c r="L3157" s="1109">
        <v>0</v>
      </c>
      <c r="M3157" s="1109">
        <v>0</v>
      </c>
      <c r="N3157" s="1109">
        <v>0</v>
      </c>
      <c r="O3157" s="1109">
        <v>0</v>
      </c>
      <c r="P3157" s="1109">
        <v>0</v>
      </c>
      <c r="Q3157" s="1109">
        <v>0</v>
      </c>
    </row>
    <row r="3158" spans="1:17">
      <c r="A3158" s="1109">
        <v>18699</v>
      </c>
      <c r="B3158" s="1110" t="s">
        <v>0</v>
      </c>
      <c r="C3158" s="1109">
        <v>8.625</v>
      </c>
      <c r="D3158" s="1109">
        <v>7.7249999999999996</v>
      </c>
      <c r="E3158" s="1109">
        <v>40</v>
      </c>
      <c r="F3158" s="1109">
        <v>0</v>
      </c>
      <c r="G3158" s="1110" t="s">
        <v>10753</v>
      </c>
      <c r="H3158" s="1110" t="s">
        <v>4654</v>
      </c>
      <c r="I3158" s="1110" t="s">
        <v>10736</v>
      </c>
      <c r="J3158" s="1109">
        <v>0</v>
      </c>
      <c r="K3158" s="1109">
        <v>0</v>
      </c>
      <c r="L3158" s="1109">
        <v>0</v>
      </c>
      <c r="M3158" s="1109">
        <v>0</v>
      </c>
      <c r="N3158" s="1109">
        <v>0</v>
      </c>
      <c r="O3158" s="1109">
        <v>0</v>
      </c>
      <c r="P3158" s="1109">
        <v>0</v>
      </c>
      <c r="Q3158" s="1109">
        <v>0</v>
      </c>
    </row>
    <row r="3159" spans="1:17">
      <c r="A3159" s="1109">
        <v>18700</v>
      </c>
      <c r="B3159" s="1110" t="s">
        <v>0</v>
      </c>
      <c r="C3159" s="1109">
        <v>8.625</v>
      </c>
      <c r="D3159" s="1109">
        <v>7.7249999999999996</v>
      </c>
      <c r="E3159" s="1109">
        <v>40</v>
      </c>
      <c r="F3159" s="1109">
        <v>0</v>
      </c>
      <c r="G3159" s="1110" t="s">
        <v>10753</v>
      </c>
      <c r="H3159" s="1110" t="s">
        <v>4654</v>
      </c>
      <c r="I3159" s="1110" t="s">
        <v>10850</v>
      </c>
      <c r="J3159" s="1109">
        <v>0</v>
      </c>
      <c r="K3159" s="1109">
        <v>0</v>
      </c>
      <c r="L3159" s="1109">
        <v>0</v>
      </c>
      <c r="M3159" s="1109">
        <v>0</v>
      </c>
      <c r="N3159" s="1109">
        <v>0</v>
      </c>
      <c r="O3159" s="1109">
        <v>0</v>
      </c>
      <c r="P3159" s="1109">
        <v>0</v>
      </c>
      <c r="Q3159" s="1109">
        <v>0</v>
      </c>
    </row>
    <row r="3160" spans="1:17">
      <c r="A3160" s="1109">
        <v>18701</v>
      </c>
      <c r="B3160" s="1110" t="s">
        <v>0</v>
      </c>
      <c r="C3160" s="1109">
        <v>8.625</v>
      </c>
      <c r="D3160" s="1109">
        <v>7.7249999999999996</v>
      </c>
      <c r="E3160" s="1109">
        <v>40</v>
      </c>
      <c r="F3160" s="1109">
        <v>0</v>
      </c>
      <c r="G3160" s="1110" t="s">
        <v>10753</v>
      </c>
      <c r="H3160" s="1110" t="s">
        <v>4654</v>
      </c>
      <c r="I3160" s="1110" t="s">
        <v>10832</v>
      </c>
      <c r="J3160" s="1109">
        <v>0</v>
      </c>
      <c r="K3160" s="1109">
        <v>0</v>
      </c>
      <c r="L3160" s="1109">
        <v>0</v>
      </c>
      <c r="M3160" s="1109">
        <v>0</v>
      </c>
      <c r="N3160" s="1109">
        <v>0</v>
      </c>
      <c r="O3160" s="1109">
        <v>0</v>
      </c>
      <c r="P3160" s="1109">
        <v>0</v>
      </c>
      <c r="Q3160" s="1109">
        <v>0</v>
      </c>
    </row>
    <row r="3161" spans="1:17">
      <c r="A3161" s="1109">
        <v>18702</v>
      </c>
      <c r="B3161" s="1110" t="s">
        <v>0</v>
      </c>
      <c r="C3161" s="1109">
        <v>8.625</v>
      </c>
      <c r="D3161" s="1109">
        <v>7.7249999999999996</v>
      </c>
      <c r="E3161" s="1109">
        <v>40</v>
      </c>
      <c r="F3161" s="1109">
        <v>0</v>
      </c>
      <c r="G3161" s="1110" t="s">
        <v>10753</v>
      </c>
      <c r="H3161" s="1110" t="s">
        <v>4654</v>
      </c>
      <c r="I3161" s="1110" t="s">
        <v>10839</v>
      </c>
      <c r="J3161" s="1109">
        <v>0</v>
      </c>
      <c r="K3161" s="1109">
        <v>0</v>
      </c>
      <c r="L3161" s="1109">
        <v>0</v>
      </c>
      <c r="M3161" s="1109">
        <v>0</v>
      </c>
      <c r="N3161" s="1109">
        <v>0</v>
      </c>
      <c r="O3161" s="1109">
        <v>0</v>
      </c>
      <c r="P3161" s="1109">
        <v>0</v>
      </c>
      <c r="Q3161" s="1109">
        <v>0</v>
      </c>
    </row>
    <row r="3162" spans="1:17">
      <c r="A3162" s="1109">
        <v>18703</v>
      </c>
      <c r="B3162" s="1110" t="s">
        <v>0</v>
      </c>
      <c r="C3162" s="1109">
        <v>8.625</v>
      </c>
      <c r="D3162" s="1109">
        <v>7.7249999999999996</v>
      </c>
      <c r="E3162" s="1109">
        <v>40</v>
      </c>
      <c r="F3162" s="1109">
        <v>0</v>
      </c>
      <c r="G3162" s="1110" t="s">
        <v>10779</v>
      </c>
      <c r="H3162" s="1110" t="s">
        <v>4654</v>
      </c>
      <c r="I3162" s="1110" t="s">
        <v>10846</v>
      </c>
      <c r="J3162" s="1109">
        <v>0</v>
      </c>
      <c r="K3162" s="1109">
        <v>0</v>
      </c>
      <c r="L3162" s="1109">
        <v>0</v>
      </c>
      <c r="M3162" s="1109">
        <v>0</v>
      </c>
      <c r="N3162" s="1109">
        <v>0</v>
      </c>
      <c r="O3162" s="1109">
        <v>0</v>
      </c>
      <c r="P3162" s="1109">
        <v>0</v>
      </c>
      <c r="Q3162" s="1109">
        <v>0</v>
      </c>
    </row>
    <row r="3163" spans="1:17">
      <c r="A3163" s="1109">
        <v>18704</v>
      </c>
      <c r="B3163" s="1110" t="s">
        <v>0</v>
      </c>
      <c r="C3163" s="1109">
        <v>8.625</v>
      </c>
      <c r="D3163" s="1109">
        <v>7.7249999999999996</v>
      </c>
      <c r="E3163" s="1109">
        <v>40</v>
      </c>
      <c r="F3163" s="1109">
        <v>0</v>
      </c>
      <c r="G3163" s="1110" t="s">
        <v>10779</v>
      </c>
      <c r="H3163" s="1110" t="s">
        <v>4654</v>
      </c>
      <c r="I3163" s="1110" t="s">
        <v>10847</v>
      </c>
      <c r="J3163" s="1109">
        <v>0</v>
      </c>
      <c r="K3163" s="1109">
        <v>0</v>
      </c>
      <c r="L3163" s="1109">
        <v>0</v>
      </c>
      <c r="M3163" s="1109">
        <v>0</v>
      </c>
      <c r="N3163" s="1109">
        <v>0</v>
      </c>
      <c r="O3163" s="1109">
        <v>0</v>
      </c>
      <c r="P3163" s="1109">
        <v>0</v>
      </c>
      <c r="Q3163" s="1109">
        <v>0</v>
      </c>
    </row>
    <row r="3164" spans="1:17">
      <c r="A3164" s="1109">
        <v>18705</v>
      </c>
      <c r="B3164" s="1110" t="s">
        <v>0</v>
      </c>
      <c r="C3164" s="1109">
        <v>8.625</v>
      </c>
      <c r="D3164" s="1109">
        <v>7.7249999999999996</v>
      </c>
      <c r="E3164" s="1109">
        <v>40</v>
      </c>
      <c r="F3164" s="1109">
        <v>0</v>
      </c>
      <c r="G3164" s="1110" t="s">
        <v>10779</v>
      </c>
      <c r="H3164" s="1110" t="s">
        <v>4654</v>
      </c>
      <c r="I3164" s="1110" t="s">
        <v>10841</v>
      </c>
      <c r="J3164" s="1109">
        <v>0</v>
      </c>
      <c r="K3164" s="1109">
        <v>0</v>
      </c>
      <c r="L3164" s="1109">
        <v>0</v>
      </c>
      <c r="M3164" s="1109">
        <v>0</v>
      </c>
      <c r="N3164" s="1109">
        <v>0</v>
      </c>
      <c r="O3164" s="1109">
        <v>0</v>
      </c>
      <c r="P3164" s="1109">
        <v>0</v>
      </c>
      <c r="Q3164" s="1109">
        <v>0</v>
      </c>
    </row>
    <row r="3165" spans="1:17">
      <c r="A3165" s="1109">
        <v>18706</v>
      </c>
      <c r="B3165" s="1110" t="s">
        <v>0</v>
      </c>
      <c r="C3165" s="1109">
        <v>8.625</v>
      </c>
      <c r="D3165" s="1109">
        <v>7.7249999999999996</v>
      </c>
      <c r="E3165" s="1109">
        <v>40</v>
      </c>
      <c r="F3165" s="1109">
        <v>0</v>
      </c>
      <c r="G3165" s="1110" t="s">
        <v>10779</v>
      </c>
      <c r="H3165" s="1110" t="s">
        <v>4654</v>
      </c>
      <c r="I3165" s="1110" t="s">
        <v>10760</v>
      </c>
      <c r="J3165" s="1109">
        <v>0</v>
      </c>
      <c r="K3165" s="1109">
        <v>0</v>
      </c>
      <c r="L3165" s="1109">
        <v>0</v>
      </c>
      <c r="M3165" s="1109">
        <v>0</v>
      </c>
      <c r="N3165" s="1109">
        <v>0</v>
      </c>
      <c r="O3165" s="1109">
        <v>0</v>
      </c>
      <c r="P3165" s="1109">
        <v>0</v>
      </c>
      <c r="Q3165" s="1109">
        <v>0</v>
      </c>
    </row>
    <row r="3166" spans="1:17">
      <c r="A3166" s="1109">
        <v>18707</v>
      </c>
      <c r="B3166" s="1110" t="s">
        <v>0</v>
      </c>
      <c r="C3166" s="1109">
        <v>8.625</v>
      </c>
      <c r="D3166" s="1109">
        <v>7.7249999999999996</v>
      </c>
      <c r="E3166" s="1109">
        <v>40</v>
      </c>
      <c r="F3166" s="1109">
        <v>0</v>
      </c>
      <c r="G3166" s="1110" t="s">
        <v>10779</v>
      </c>
      <c r="H3166" s="1110" t="s">
        <v>4654</v>
      </c>
      <c r="I3166" s="1110" t="s">
        <v>10736</v>
      </c>
      <c r="J3166" s="1109">
        <v>0</v>
      </c>
      <c r="K3166" s="1109">
        <v>0</v>
      </c>
      <c r="L3166" s="1109">
        <v>0</v>
      </c>
      <c r="M3166" s="1109">
        <v>0</v>
      </c>
      <c r="N3166" s="1109">
        <v>0</v>
      </c>
      <c r="O3166" s="1109">
        <v>0</v>
      </c>
      <c r="P3166" s="1109">
        <v>0</v>
      </c>
      <c r="Q3166" s="1109">
        <v>0</v>
      </c>
    </row>
    <row r="3167" spans="1:17">
      <c r="A3167" s="1109">
        <v>18708</v>
      </c>
      <c r="B3167" s="1110" t="s">
        <v>0</v>
      </c>
      <c r="C3167" s="1109">
        <v>8.625</v>
      </c>
      <c r="D3167" s="1109">
        <v>7.7249999999999996</v>
      </c>
      <c r="E3167" s="1109">
        <v>40</v>
      </c>
      <c r="F3167" s="1109">
        <v>0</v>
      </c>
      <c r="G3167" s="1110" t="s">
        <v>10779</v>
      </c>
      <c r="H3167" s="1110" t="s">
        <v>4654</v>
      </c>
      <c r="I3167" s="1110" t="s">
        <v>10850</v>
      </c>
      <c r="J3167" s="1109">
        <v>0</v>
      </c>
      <c r="K3167" s="1109">
        <v>0</v>
      </c>
      <c r="L3167" s="1109">
        <v>0</v>
      </c>
      <c r="M3167" s="1109">
        <v>0</v>
      </c>
      <c r="N3167" s="1109">
        <v>0</v>
      </c>
      <c r="O3167" s="1109">
        <v>0</v>
      </c>
      <c r="P3167" s="1109">
        <v>0</v>
      </c>
      <c r="Q3167" s="1109">
        <v>0</v>
      </c>
    </row>
    <row r="3168" spans="1:17">
      <c r="A3168" s="1109">
        <v>18709</v>
      </c>
      <c r="B3168" s="1110" t="s">
        <v>0</v>
      </c>
      <c r="C3168" s="1109">
        <v>8.625</v>
      </c>
      <c r="D3168" s="1109">
        <v>7.7249999999999996</v>
      </c>
      <c r="E3168" s="1109">
        <v>40</v>
      </c>
      <c r="F3168" s="1109">
        <v>0</v>
      </c>
      <c r="G3168" s="1110" t="s">
        <v>10779</v>
      </c>
      <c r="H3168" s="1110" t="s">
        <v>4654</v>
      </c>
      <c r="I3168" s="1110" t="s">
        <v>10832</v>
      </c>
      <c r="J3168" s="1109">
        <v>0</v>
      </c>
      <c r="K3168" s="1109">
        <v>0</v>
      </c>
      <c r="L3168" s="1109">
        <v>0</v>
      </c>
      <c r="M3168" s="1109">
        <v>0</v>
      </c>
      <c r="N3168" s="1109">
        <v>0</v>
      </c>
      <c r="O3168" s="1109">
        <v>0</v>
      </c>
      <c r="P3168" s="1109">
        <v>0</v>
      </c>
      <c r="Q3168" s="1109">
        <v>0</v>
      </c>
    </row>
    <row r="3169" spans="1:17">
      <c r="A3169" s="1109">
        <v>18710</v>
      </c>
      <c r="B3169" s="1110" t="s">
        <v>0</v>
      </c>
      <c r="C3169" s="1109">
        <v>8.625</v>
      </c>
      <c r="D3169" s="1109">
        <v>7.7249999999999996</v>
      </c>
      <c r="E3169" s="1109">
        <v>40</v>
      </c>
      <c r="F3169" s="1109">
        <v>0</v>
      </c>
      <c r="G3169" s="1110" t="s">
        <v>10779</v>
      </c>
      <c r="H3169" s="1110" t="s">
        <v>4654</v>
      </c>
      <c r="I3169" s="1110" t="s">
        <v>10839</v>
      </c>
      <c r="J3169" s="1109">
        <v>0</v>
      </c>
      <c r="K3169" s="1109">
        <v>0</v>
      </c>
      <c r="L3169" s="1109">
        <v>0</v>
      </c>
      <c r="M3169" s="1109">
        <v>0</v>
      </c>
      <c r="N3169" s="1109">
        <v>0</v>
      </c>
      <c r="O3169" s="1109">
        <v>0</v>
      </c>
      <c r="P3169" s="1109">
        <v>0</v>
      </c>
      <c r="Q3169" s="1109">
        <v>0</v>
      </c>
    </row>
    <row r="3170" spans="1:17">
      <c r="A3170" s="1109">
        <v>18711</v>
      </c>
      <c r="B3170" s="1110" t="s">
        <v>0</v>
      </c>
      <c r="C3170" s="1109">
        <v>8.625</v>
      </c>
      <c r="D3170" s="1109">
        <v>7.7249999999999996</v>
      </c>
      <c r="E3170" s="1109">
        <v>40</v>
      </c>
      <c r="F3170" s="1109">
        <v>0</v>
      </c>
      <c r="G3170" s="1110" t="s">
        <v>10739</v>
      </c>
      <c r="H3170" s="1110" t="s">
        <v>4654</v>
      </c>
      <c r="I3170" s="1110" t="s">
        <v>10846</v>
      </c>
      <c r="J3170" s="1109">
        <v>0</v>
      </c>
      <c r="K3170" s="1109">
        <v>0</v>
      </c>
      <c r="L3170" s="1109">
        <v>0</v>
      </c>
      <c r="M3170" s="1109">
        <v>0</v>
      </c>
      <c r="N3170" s="1109">
        <v>0</v>
      </c>
      <c r="O3170" s="1109">
        <v>0</v>
      </c>
      <c r="P3170" s="1109">
        <v>0</v>
      </c>
      <c r="Q3170" s="1109">
        <v>0</v>
      </c>
    </row>
    <row r="3171" spans="1:17">
      <c r="A3171" s="1109">
        <v>18712</v>
      </c>
      <c r="B3171" s="1110" t="s">
        <v>0</v>
      </c>
      <c r="C3171" s="1109">
        <v>8.625</v>
      </c>
      <c r="D3171" s="1109">
        <v>7.7249999999999996</v>
      </c>
      <c r="E3171" s="1109">
        <v>40</v>
      </c>
      <c r="F3171" s="1109">
        <v>0</v>
      </c>
      <c r="G3171" s="1110" t="s">
        <v>10739</v>
      </c>
      <c r="H3171" s="1110" t="s">
        <v>4654</v>
      </c>
      <c r="I3171" s="1110" t="s">
        <v>10847</v>
      </c>
      <c r="J3171" s="1109">
        <v>0</v>
      </c>
      <c r="K3171" s="1109">
        <v>0</v>
      </c>
      <c r="L3171" s="1109">
        <v>0</v>
      </c>
      <c r="M3171" s="1109">
        <v>0</v>
      </c>
      <c r="N3171" s="1109">
        <v>0</v>
      </c>
      <c r="O3171" s="1109">
        <v>0</v>
      </c>
      <c r="P3171" s="1109">
        <v>0</v>
      </c>
      <c r="Q3171" s="1109">
        <v>0</v>
      </c>
    </row>
    <row r="3172" spans="1:17">
      <c r="A3172" s="1109">
        <v>18713</v>
      </c>
      <c r="B3172" s="1110" t="s">
        <v>0</v>
      </c>
      <c r="C3172" s="1109">
        <v>8.625</v>
      </c>
      <c r="D3172" s="1109">
        <v>7.7249999999999996</v>
      </c>
      <c r="E3172" s="1109">
        <v>40</v>
      </c>
      <c r="F3172" s="1109">
        <v>0</v>
      </c>
      <c r="G3172" s="1110" t="s">
        <v>10739</v>
      </c>
      <c r="H3172" s="1110" t="s">
        <v>4654</v>
      </c>
      <c r="I3172" s="1110" t="s">
        <v>10841</v>
      </c>
      <c r="J3172" s="1109">
        <v>0</v>
      </c>
      <c r="K3172" s="1109">
        <v>0</v>
      </c>
      <c r="L3172" s="1109">
        <v>0</v>
      </c>
      <c r="M3172" s="1109">
        <v>0</v>
      </c>
      <c r="N3172" s="1109">
        <v>0</v>
      </c>
      <c r="O3172" s="1109">
        <v>0</v>
      </c>
      <c r="P3172" s="1109">
        <v>0</v>
      </c>
      <c r="Q3172" s="1109">
        <v>0</v>
      </c>
    </row>
    <row r="3173" spans="1:17">
      <c r="A3173" s="1109">
        <v>18714</v>
      </c>
      <c r="B3173" s="1110" t="s">
        <v>0</v>
      </c>
      <c r="C3173" s="1109">
        <v>8.625</v>
      </c>
      <c r="D3173" s="1109">
        <v>7.7249999999999996</v>
      </c>
      <c r="E3173" s="1109">
        <v>40</v>
      </c>
      <c r="F3173" s="1109">
        <v>0</v>
      </c>
      <c r="G3173" s="1110" t="s">
        <v>10739</v>
      </c>
      <c r="H3173" s="1110" t="s">
        <v>4654</v>
      </c>
      <c r="I3173" s="1110" t="s">
        <v>10760</v>
      </c>
      <c r="J3173" s="1109">
        <v>0</v>
      </c>
      <c r="K3173" s="1109">
        <v>0</v>
      </c>
      <c r="L3173" s="1109">
        <v>0</v>
      </c>
      <c r="M3173" s="1109">
        <v>0</v>
      </c>
      <c r="N3173" s="1109">
        <v>0</v>
      </c>
      <c r="O3173" s="1109">
        <v>0</v>
      </c>
      <c r="P3173" s="1109">
        <v>0</v>
      </c>
      <c r="Q3173" s="1109">
        <v>0</v>
      </c>
    </row>
    <row r="3174" spans="1:17">
      <c r="A3174" s="1109">
        <v>18715</v>
      </c>
      <c r="B3174" s="1110" t="s">
        <v>0</v>
      </c>
      <c r="C3174" s="1109">
        <v>8.625</v>
      </c>
      <c r="D3174" s="1109">
        <v>7.7249999999999996</v>
      </c>
      <c r="E3174" s="1109">
        <v>40</v>
      </c>
      <c r="F3174" s="1109">
        <v>0</v>
      </c>
      <c r="G3174" s="1110" t="s">
        <v>10739</v>
      </c>
      <c r="H3174" s="1110" t="s">
        <v>4654</v>
      </c>
      <c r="I3174" s="1110" t="s">
        <v>10736</v>
      </c>
      <c r="J3174" s="1109">
        <v>0</v>
      </c>
      <c r="K3174" s="1109">
        <v>0</v>
      </c>
      <c r="L3174" s="1109">
        <v>0</v>
      </c>
      <c r="M3174" s="1109">
        <v>0</v>
      </c>
      <c r="N3174" s="1109">
        <v>0</v>
      </c>
      <c r="O3174" s="1109">
        <v>0</v>
      </c>
      <c r="P3174" s="1109">
        <v>0</v>
      </c>
      <c r="Q3174" s="1109">
        <v>0</v>
      </c>
    </row>
    <row r="3175" spans="1:17">
      <c r="A3175" s="1109">
        <v>18716</v>
      </c>
      <c r="B3175" s="1110" t="s">
        <v>0</v>
      </c>
      <c r="C3175" s="1109">
        <v>8.625</v>
      </c>
      <c r="D3175" s="1109">
        <v>7.7249999999999996</v>
      </c>
      <c r="E3175" s="1109">
        <v>40</v>
      </c>
      <c r="F3175" s="1109">
        <v>0</v>
      </c>
      <c r="G3175" s="1110" t="s">
        <v>10739</v>
      </c>
      <c r="H3175" s="1110" t="s">
        <v>4654</v>
      </c>
      <c r="I3175" s="1110" t="s">
        <v>10850</v>
      </c>
      <c r="J3175" s="1109">
        <v>0</v>
      </c>
      <c r="K3175" s="1109">
        <v>0</v>
      </c>
      <c r="L3175" s="1109">
        <v>0</v>
      </c>
      <c r="M3175" s="1109">
        <v>0</v>
      </c>
      <c r="N3175" s="1109">
        <v>0</v>
      </c>
      <c r="O3175" s="1109">
        <v>0</v>
      </c>
      <c r="P3175" s="1109">
        <v>0</v>
      </c>
      <c r="Q3175" s="1109">
        <v>0</v>
      </c>
    </row>
    <row r="3176" spans="1:17">
      <c r="A3176" s="1109">
        <v>18717</v>
      </c>
      <c r="B3176" s="1110" t="s">
        <v>0</v>
      </c>
      <c r="C3176" s="1109">
        <v>8.625</v>
      </c>
      <c r="D3176" s="1109">
        <v>7.7249999999999996</v>
      </c>
      <c r="E3176" s="1109">
        <v>40</v>
      </c>
      <c r="F3176" s="1109">
        <v>0</v>
      </c>
      <c r="G3176" s="1110" t="s">
        <v>10739</v>
      </c>
      <c r="H3176" s="1110" t="s">
        <v>4654</v>
      </c>
      <c r="I3176" s="1110" t="s">
        <v>10832</v>
      </c>
      <c r="J3176" s="1109">
        <v>0</v>
      </c>
      <c r="K3176" s="1109">
        <v>0</v>
      </c>
      <c r="L3176" s="1109">
        <v>0</v>
      </c>
      <c r="M3176" s="1109">
        <v>0</v>
      </c>
      <c r="N3176" s="1109">
        <v>0</v>
      </c>
      <c r="O3176" s="1109">
        <v>0</v>
      </c>
      <c r="P3176" s="1109">
        <v>0</v>
      </c>
      <c r="Q3176" s="1109">
        <v>0</v>
      </c>
    </row>
    <row r="3177" spans="1:17">
      <c r="A3177" s="1109">
        <v>18718</v>
      </c>
      <c r="B3177" s="1110" t="s">
        <v>0</v>
      </c>
      <c r="C3177" s="1109">
        <v>8.625</v>
      </c>
      <c r="D3177" s="1109">
        <v>7.7249999999999996</v>
      </c>
      <c r="E3177" s="1109">
        <v>40</v>
      </c>
      <c r="F3177" s="1109">
        <v>0</v>
      </c>
      <c r="G3177" s="1110" t="s">
        <v>10739</v>
      </c>
      <c r="H3177" s="1110" t="s">
        <v>4654</v>
      </c>
      <c r="I3177" s="1110" t="s">
        <v>10839</v>
      </c>
      <c r="J3177" s="1109">
        <v>0</v>
      </c>
      <c r="K3177" s="1109">
        <v>0</v>
      </c>
      <c r="L3177" s="1109">
        <v>0</v>
      </c>
      <c r="M3177" s="1109">
        <v>0</v>
      </c>
      <c r="N3177" s="1109">
        <v>0</v>
      </c>
      <c r="O3177" s="1109">
        <v>0</v>
      </c>
      <c r="P3177" s="1109">
        <v>0</v>
      </c>
      <c r="Q3177" s="1109">
        <v>0</v>
      </c>
    </row>
    <row r="3178" spans="1:17">
      <c r="A3178" s="1109">
        <v>18719</v>
      </c>
      <c r="B3178" s="1110" t="s">
        <v>0</v>
      </c>
      <c r="C3178" s="1109">
        <v>8.625</v>
      </c>
      <c r="D3178" s="1109">
        <v>7.7249999999999996</v>
      </c>
      <c r="E3178" s="1109">
        <v>40</v>
      </c>
      <c r="F3178" s="1109">
        <v>0</v>
      </c>
      <c r="G3178" s="1110" t="s">
        <v>10844</v>
      </c>
      <c r="H3178" s="1110" t="s">
        <v>4654</v>
      </c>
      <c r="I3178" s="1110" t="s">
        <v>10847</v>
      </c>
      <c r="J3178" s="1109">
        <v>0</v>
      </c>
      <c r="K3178" s="1109">
        <v>0</v>
      </c>
      <c r="L3178" s="1109">
        <v>0</v>
      </c>
      <c r="M3178" s="1109">
        <v>0</v>
      </c>
      <c r="N3178" s="1109">
        <v>0</v>
      </c>
      <c r="O3178" s="1109">
        <v>0</v>
      </c>
      <c r="P3178" s="1109">
        <v>0</v>
      </c>
      <c r="Q3178" s="1109">
        <v>0</v>
      </c>
    </row>
    <row r="3179" spans="1:17">
      <c r="A3179" s="1109">
        <v>18720</v>
      </c>
      <c r="B3179" s="1110" t="s">
        <v>0</v>
      </c>
      <c r="C3179" s="1109">
        <v>8.625</v>
      </c>
      <c r="D3179" s="1109">
        <v>7.7249999999999996</v>
      </c>
      <c r="E3179" s="1109">
        <v>40</v>
      </c>
      <c r="F3179" s="1109">
        <v>0</v>
      </c>
      <c r="G3179" s="1110" t="s">
        <v>10844</v>
      </c>
      <c r="H3179" s="1110" t="s">
        <v>4654</v>
      </c>
      <c r="I3179" s="1110" t="s">
        <v>10848</v>
      </c>
      <c r="J3179" s="1109">
        <v>0</v>
      </c>
      <c r="K3179" s="1109">
        <v>0</v>
      </c>
      <c r="L3179" s="1109">
        <v>0</v>
      </c>
      <c r="M3179" s="1109">
        <v>0</v>
      </c>
      <c r="N3179" s="1109">
        <v>0</v>
      </c>
      <c r="O3179" s="1109">
        <v>0</v>
      </c>
      <c r="P3179" s="1109">
        <v>0</v>
      </c>
      <c r="Q3179" s="1109">
        <v>0</v>
      </c>
    </row>
    <row r="3180" spans="1:17">
      <c r="A3180" s="1109">
        <v>18721</v>
      </c>
      <c r="B3180" s="1110" t="s">
        <v>0</v>
      </c>
      <c r="C3180" s="1109">
        <v>8.625</v>
      </c>
      <c r="D3180" s="1109">
        <v>7.7249999999999996</v>
      </c>
      <c r="E3180" s="1109">
        <v>40</v>
      </c>
      <c r="F3180" s="1109">
        <v>0</v>
      </c>
      <c r="G3180" s="1110" t="s">
        <v>10844</v>
      </c>
      <c r="H3180" s="1110" t="s">
        <v>4654</v>
      </c>
      <c r="I3180" s="1110" t="s">
        <v>10849</v>
      </c>
      <c r="J3180" s="1109">
        <v>0</v>
      </c>
      <c r="K3180" s="1109">
        <v>0</v>
      </c>
      <c r="L3180" s="1109">
        <v>0</v>
      </c>
      <c r="M3180" s="1109">
        <v>0</v>
      </c>
      <c r="N3180" s="1109">
        <v>0</v>
      </c>
      <c r="O3180" s="1109">
        <v>0</v>
      </c>
      <c r="P3180" s="1109">
        <v>0</v>
      </c>
      <c r="Q3180" s="1109">
        <v>0</v>
      </c>
    </row>
    <row r="3181" spans="1:17">
      <c r="A3181" s="1109">
        <v>18722</v>
      </c>
      <c r="B3181" s="1110" t="s">
        <v>0</v>
      </c>
      <c r="C3181" s="1109">
        <v>8.625</v>
      </c>
      <c r="D3181" s="1109">
        <v>7.7249999999999996</v>
      </c>
      <c r="E3181" s="1109">
        <v>40</v>
      </c>
      <c r="F3181" s="1109">
        <v>0</v>
      </c>
      <c r="G3181" s="1110" t="s">
        <v>10844</v>
      </c>
      <c r="H3181" s="1110" t="s">
        <v>4654</v>
      </c>
      <c r="I3181" s="1110" t="s">
        <v>10760</v>
      </c>
      <c r="J3181" s="1109">
        <v>0</v>
      </c>
      <c r="K3181" s="1109">
        <v>0</v>
      </c>
      <c r="L3181" s="1109">
        <v>0</v>
      </c>
      <c r="M3181" s="1109">
        <v>0</v>
      </c>
      <c r="N3181" s="1109">
        <v>0</v>
      </c>
      <c r="O3181" s="1109">
        <v>0</v>
      </c>
      <c r="P3181" s="1109">
        <v>0</v>
      </c>
      <c r="Q3181" s="1109">
        <v>0</v>
      </c>
    </row>
    <row r="3182" spans="1:17">
      <c r="A3182" s="1109">
        <v>18723</v>
      </c>
      <c r="B3182" s="1110" t="s">
        <v>0</v>
      </c>
      <c r="C3182" s="1109">
        <v>8.625</v>
      </c>
      <c r="D3182" s="1109">
        <v>7.7249999999999996</v>
      </c>
      <c r="E3182" s="1109">
        <v>40</v>
      </c>
      <c r="F3182" s="1109">
        <v>0</v>
      </c>
      <c r="G3182" s="1110" t="s">
        <v>10844</v>
      </c>
      <c r="H3182" s="1110" t="s">
        <v>4654</v>
      </c>
      <c r="I3182" s="1110" t="s">
        <v>10736</v>
      </c>
      <c r="J3182" s="1109">
        <v>0</v>
      </c>
      <c r="K3182" s="1109">
        <v>0</v>
      </c>
      <c r="L3182" s="1109">
        <v>0</v>
      </c>
      <c r="M3182" s="1109">
        <v>0</v>
      </c>
      <c r="N3182" s="1109">
        <v>0</v>
      </c>
      <c r="O3182" s="1109">
        <v>0</v>
      </c>
      <c r="P3182" s="1109">
        <v>0</v>
      </c>
      <c r="Q3182" s="1109">
        <v>0</v>
      </c>
    </row>
    <row r="3183" spans="1:17">
      <c r="A3183" s="1109">
        <v>18724</v>
      </c>
      <c r="B3183" s="1110" t="s">
        <v>0</v>
      </c>
      <c r="C3183" s="1109">
        <v>8.625</v>
      </c>
      <c r="D3183" s="1109">
        <v>7.7249999999999996</v>
      </c>
      <c r="E3183" s="1109">
        <v>40</v>
      </c>
      <c r="F3183" s="1109">
        <v>0</v>
      </c>
      <c r="G3183" s="1110" t="s">
        <v>10844</v>
      </c>
      <c r="H3183" s="1110" t="s">
        <v>4654</v>
      </c>
      <c r="I3183" s="1110" t="s">
        <v>10850</v>
      </c>
      <c r="J3183" s="1109">
        <v>0</v>
      </c>
      <c r="K3183" s="1109">
        <v>0</v>
      </c>
      <c r="L3183" s="1109">
        <v>0</v>
      </c>
      <c r="M3183" s="1109">
        <v>0</v>
      </c>
      <c r="N3183" s="1109">
        <v>0</v>
      </c>
      <c r="O3183" s="1109">
        <v>0</v>
      </c>
      <c r="P3183" s="1109">
        <v>0</v>
      </c>
      <c r="Q3183" s="1109">
        <v>0</v>
      </c>
    </row>
    <row r="3184" spans="1:17">
      <c r="A3184" s="1109">
        <v>18725</v>
      </c>
      <c r="B3184" s="1110" t="s">
        <v>0</v>
      </c>
      <c r="C3184" s="1109">
        <v>8.625</v>
      </c>
      <c r="D3184" s="1109">
        <v>7.8250000000000002</v>
      </c>
      <c r="E3184" s="1109">
        <v>36</v>
      </c>
      <c r="F3184" s="1109">
        <v>0</v>
      </c>
      <c r="G3184" s="1110" t="s">
        <v>10842</v>
      </c>
      <c r="H3184" s="1110" t="s">
        <v>4654</v>
      </c>
      <c r="I3184" s="1110" t="s">
        <v>10841</v>
      </c>
      <c r="J3184" s="1109">
        <v>0</v>
      </c>
      <c r="K3184" s="1109">
        <v>0</v>
      </c>
      <c r="L3184" s="1109">
        <v>0</v>
      </c>
      <c r="M3184" s="1109">
        <v>0</v>
      </c>
      <c r="N3184" s="1109">
        <v>0</v>
      </c>
      <c r="O3184" s="1109">
        <v>0</v>
      </c>
      <c r="P3184" s="1109">
        <v>0</v>
      </c>
      <c r="Q3184" s="1109">
        <v>0</v>
      </c>
    </row>
    <row r="3185" spans="1:17">
      <c r="A3185" s="1109">
        <v>18726</v>
      </c>
      <c r="B3185" s="1110" t="s">
        <v>0</v>
      </c>
      <c r="C3185" s="1109">
        <v>8.625</v>
      </c>
      <c r="D3185" s="1109">
        <v>7.8250000000000002</v>
      </c>
      <c r="E3185" s="1109">
        <v>36</v>
      </c>
      <c r="F3185" s="1109">
        <v>0</v>
      </c>
      <c r="G3185" s="1110" t="s">
        <v>10842</v>
      </c>
      <c r="H3185" s="1110" t="s">
        <v>4654</v>
      </c>
      <c r="I3185" s="1110" t="s">
        <v>10846</v>
      </c>
      <c r="J3185" s="1109">
        <v>0</v>
      </c>
      <c r="K3185" s="1109">
        <v>0</v>
      </c>
      <c r="L3185" s="1109">
        <v>0</v>
      </c>
      <c r="M3185" s="1109">
        <v>0</v>
      </c>
      <c r="N3185" s="1109">
        <v>0</v>
      </c>
      <c r="O3185" s="1109">
        <v>0</v>
      </c>
      <c r="P3185" s="1109">
        <v>0</v>
      </c>
      <c r="Q3185" s="1109">
        <v>0</v>
      </c>
    </row>
    <row r="3186" spans="1:17">
      <c r="A3186" s="1109">
        <v>18727</v>
      </c>
      <c r="B3186" s="1110" t="s">
        <v>0</v>
      </c>
      <c r="C3186" s="1109">
        <v>8.625</v>
      </c>
      <c r="D3186" s="1109">
        <v>7.8250000000000002</v>
      </c>
      <c r="E3186" s="1109">
        <v>36</v>
      </c>
      <c r="F3186" s="1109">
        <v>0</v>
      </c>
      <c r="G3186" s="1110" t="s">
        <v>10842</v>
      </c>
      <c r="H3186" s="1110" t="s">
        <v>4654</v>
      </c>
      <c r="I3186" s="1110" t="s">
        <v>10847</v>
      </c>
      <c r="J3186" s="1109">
        <v>0</v>
      </c>
      <c r="K3186" s="1109">
        <v>0</v>
      </c>
      <c r="L3186" s="1109">
        <v>0</v>
      </c>
      <c r="M3186" s="1109">
        <v>0</v>
      </c>
      <c r="N3186" s="1109">
        <v>0</v>
      </c>
      <c r="O3186" s="1109">
        <v>0</v>
      </c>
      <c r="P3186" s="1109">
        <v>0</v>
      </c>
      <c r="Q3186" s="1109">
        <v>0</v>
      </c>
    </row>
    <row r="3187" spans="1:17">
      <c r="A3187" s="1109">
        <v>18728</v>
      </c>
      <c r="B3187" s="1110" t="s">
        <v>0</v>
      </c>
      <c r="C3187" s="1109">
        <v>8.625</v>
      </c>
      <c r="D3187" s="1109">
        <v>7.8250000000000002</v>
      </c>
      <c r="E3187" s="1109">
        <v>36</v>
      </c>
      <c r="F3187" s="1109">
        <v>0</v>
      </c>
      <c r="G3187" s="1110" t="s">
        <v>10842</v>
      </c>
      <c r="H3187" s="1110" t="s">
        <v>4654</v>
      </c>
      <c r="I3187" s="1110" t="s">
        <v>10760</v>
      </c>
      <c r="J3187" s="1109">
        <v>0</v>
      </c>
      <c r="K3187" s="1109">
        <v>0</v>
      </c>
      <c r="L3187" s="1109">
        <v>0</v>
      </c>
      <c r="M3187" s="1109">
        <v>0</v>
      </c>
      <c r="N3187" s="1109">
        <v>0</v>
      </c>
      <c r="O3187" s="1109">
        <v>0</v>
      </c>
      <c r="P3187" s="1109">
        <v>0</v>
      </c>
      <c r="Q3187" s="1109">
        <v>0</v>
      </c>
    </row>
    <row r="3188" spans="1:17">
      <c r="A3188" s="1109">
        <v>18729</v>
      </c>
      <c r="B3188" s="1110" t="s">
        <v>0</v>
      </c>
      <c r="C3188" s="1109">
        <v>8.625</v>
      </c>
      <c r="D3188" s="1109">
        <v>7.8250000000000002</v>
      </c>
      <c r="E3188" s="1109">
        <v>36</v>
      </c>
      <c r="F3188" s="1109">
        <v>0</v>
      </c>
      <c r="G3188" s="1110" t="s">
        <v>10842</v>
      </c>
      <c r="H3188" s="1110" t="s">
        <v>4654</v>
      </c>
      <c r="I3188" s="1110" t="s">
        <v>10736</v>
      </c>
      <c r="J3188" s="1109">
        <v>0</v>
      </c>
      <c r="K3188" s="1109">
        <v>0</v>
      </c>
      <c r="L3188" s="1109">
        <v>0</v>
      </c>
      <c r="M3188" s="1109">
        <v>0</v>
      </c>
      <c r="N3188" s="1109">
        <v>0</v>
      </c>
      <c r="O3188" s="1109">
        <v>0</v>
      </c>
      <c r="P3188" s="1109">
        <v>0</v>
      </c>
      <c r="Q3188" s="1109">
        <v>0</v>
      </c>
    </row>
    <row r="3189" spans="1:17">
      <c r="A3189" s="1109">
        <v>18730</v>
      </c>
      <c r="B3189" s="1110" t="s">
        <v>0</v>
      </c>
      <c r="C3189" s="1109">
        <v>8.625</v>
      </c>
      <c r="D3189" s="1109">
        <v>7.8250000000000002</v>
      </c>
      <c r="E3189" s="1109">
        <v>36</v>
      </c>
      <c r="F3189" s="1109">
        <v>0</v>
      </c>
      <c r="G3189" s="1110" t="s">
        <v>10842</v>
      </c>
      <c r="H3189" s="1110" t="s">
        <v>4654</v>
      </c>
      <c r="I3189" s="1110" t="s">
        <v>10850</v>
      </c>
      <c r="J3189" s="1109">
        <v>0</v>
      </c>
      <c r="K3189" s="1109">
        <v>0</v>
      </c>
      <c r="L3189" s="1109">
        <v>0</v>
      </c>
      <c r="M3189" s="1109">
        <v>0</v>
      </c>
      <c r="N3189" s="1109">
        <v>0</v>
      </c>
      <c r="O3189" s="1109">
        <v>0</v>
      </c>
      <c r="P3189" s="1109">
        <v>0</v>
      </c>
      <c r="Q3189" s="1109">
        <v>0</v>
      </c>
    </row>
    <row r="3190" spans="1:17">
      <c r="A3190" s="1109">
        <v>18731</v>
      </c>
      <c r="B3190" s="1110" t="s">
        <v>0</v>
      </c>
      <c r="C3190" s="1109">
        <v>8.625</v>
      </c>
      <c r="D3190" s="1109">
        <v>7.8250000000000002</v>
      </c>
      <c r="E3190" s="1109">
        <v>36</v>
      </c>
      <c r="F3190" s="1109">
        <v>0</v>
      </c>
      <c r="G3190" s="1110" t="s">
        <v>10842</v>
      </c>
      <c r="H3190" s="1110" t="s">
        <v>4654</v>
      </c>
      <c r="I3190" s="1110" t="s">
        <v>10832</v>
      </c>
      <c r="J3190" s="1109">
        <v>0</v>
      </c>
      <c r="K3190" s="1109">
        <v>0</v>
      </c>
      <c r="L3190" s="1109">
        <v>0</v>
      </c>
      <c r="M3190" s="1109">
        <v>0</v>
      </c>
      <c r="N3190" s="1109">
        <v>0</v>
      </c>
      <c r="O3190" s="1109">
        <v>0</v>
      </c>
      <c r="P3190" s="1109">
        <v>0</v>
      </c>
      <c r="Q3190" s="1109">
        <v>0</v>
      </c>
    </row>
    <row r="3191" spans="1:17">
      <c r="A3191" s="1109">
        <v>18732</v>
      </c>
      <c r="B3191" s="1110" t="s">
        <v>0</v>
      </c>
      <c r="C3191" s="1109">
        <v>8.625</v>
      </c>
      <c r="D3191" s="1109">
        <v>7.8250000000000002</v>
      </c>
      <c r="E3191" s="1109">
        <v>36</v>
      </c>
      <c r="F3191" s="1109">
        <v>0</v>
      </c>
      <c r="G3191" s="1110" t="s">
        <v>10842</v>
      </c>
      <c r="H3191" s="1110" t="s">
        <v>4654</v>
      </c>
      <c r="I3191" s="1110" t="s">
        <v>10839</v>
      </c>
      <c r="J3191" s="1109">
        <v>0</v>
      </c>
      <c r="K3191" s="1109">
        <v>0</v>
      </c>
      <c r="L3191" s="1109">
        <v>0</v>
      </c>
      <c r="M3191" s="1109">
        <v>0</v>
      </c>
      <c r="N3191" s="1109">
        <v>0</v>
      </c>
      <c r="O3191" s="1109">
        <v>0</v>
      </c>
      <c r="P3191" s="1109">
        <v>0</v>
      </c>
      <c r="Q3191" s="1109">
        <v>0</v>
      </c>
    </row>
    <row r="3192" spans="1:17">
      <c r="A3192" s="1109">
        <v>18733</v>
      </c>
      <c r="B3192" s="1110" t="s">
        <v>0</v>
      </c>
      <c r="C3192" s="1109">
        <v>8.625</v>
      </c>
      <c r="D3192" s="1109">
        <v>7.8250000000000002</v>
      </c>
      <c r="E3192" s="1109">
        <v>36</v>
      </c>
      <c r="F3192" s="1109">
        <v>0</v>
      </c>
      <c r="G3192" s="1110" t="s">
        <v>10843</v>
      </c>
      <c r="H3192" s="1110" t="s">
        <v>4654</v>
      </c>
      <c r="I3192" s="1110" t="s">
        <v>10841</v>
      </c>
      <c r="J3192" s="1109">
        <v>0</v>
      </c>
      <c r="K3192" s="1109">
        <v>0</v>
      </c>
      <c r="L3192" s="1109">
        <v>0</v>
      </c>
      <c r="M3192" s="1109">
        <v>0</v>
      </c>
      <c r="N3192" s="1109">
        <v>0</v>
      </c>
      <c r="O3192" s="1109">
        <v>0</v>
      </c>
      <c r="P3192" s="1109">
        <v>0</v>
      </c>
      <c r="Q3192" s="1109">
        <v>0</v>
      </c>
    </row>
    <row r="3193" spans="1:17">
      <c r="A3193" s="1109">
        <v>18734</v>
      </c>
      <c r="B3193" s="1110" t="s">
        <v>0</v>
      </c>
      <c r="C3193" s="1109">
        <v>8.625</v>
      </c>
      <c r="D3193" s="1109">
        <v>7.8250000000000002</v>
      </c>
      <c r="E3193" s="1109">
        <v>36</v>
      </c>
      <c r="F3193" s="1109">
        <v>0</v>
      </c>
      <c r="G3193" s="1110" t="s">
        <v>10843</v>
      </c>
      <c r="H3193" s="1110" t="s">
        <v>4654</v>
      </c>
      <c r="I3193" s="1110" t="s">
        <v>10847</v>
      </c>
      <c r="J3193" s="1109">
        <v>0</v>
      </c>
      <c r="K3193" s="1109">
        <v>0</v>
      </c>
      <c r="L3193" s="1109">
        <v>0</v>
      </c>
      <c r="M3193" s="1109">
        <v>0</v>
      </c>
      <c r="N3193" s="1109">
        <v>0</v>
      </c>
      <c r="O3193" s="1109">
        <v>0</v>
      </c>
      <c r="P3193" s="1109">
        <v>0</v>
      </c>
      <c r="Q3193" s="1109">
        <v>0</v>
      </c>
    </row>
    <row r="3194" spans="1:17">
      <c r="A3194" s="1109">
        <v>18735</v>
      </c>
      <c r="B3194" s="1110" t="s">
        <v>0</v>
      </c>
      <c r="C3194" s="1109">
        <v>8.625</v>
      </c>
      <c r="D3194" s="1109">
        <v>7.8250000000000002</v>
      </c>
      <c r="E3194" s="1109">
        <v>36</v>
      </c>
      <c r="F3194" s="1109">
        <v>0</v>
      </c>
      <c r="G3194" s="1110" t="s">
        <v>10843</v>
      </c>
      <c r="H3194" s="1110" t="s">
        <v>4654</v>
      </c>
      <c r="I3194" s="1110" t="s">
        <v>10848</v>
      </c>
      <c r="J3194" s="1109">
        <v>0</v>
      </c>
      <c r="K3194" s="1109">
        <v>0</v>
      </c>
      <c r="L3194" s="1109">
        <v>0</v>
      </c>
      <c r="M3194" s="1109">
        <v>0</v>
      </c>
      <c r="N3194" s="1109">
        <v>0</v>
      </c>
      <c r="O3194" s="1109">
        <v>0</v>
      </c>
      <c r="P3194" s="1109">
        <v>0</v>
      </c>
      <c r="Q3194" s="1109">
        <v>0</v>
      </c>
    </row>
    <row r="3195" spans="1:17">
      <c r="A3195" s="1109">
        <v>18736</v>
      </c>
      <c r="B3195" s="1110" t="s">
        <v>0</v>
      </c>
      <c r="C3195" s="1109">
        <v>8.625</v>
      </c>
      <c r="D3195" s="1109">
        <v>7.8250000000000002</v>
      </c>
      <c r="E3195" s="1109">
        <v>36</v>
      </c>
      <c r="F3195" s="1109">
        <v>0</v>
      </c>
      <c r="G3195" s="1110" t="s">
        <v>10843</v>
      </c>
      <c r="H3195" s="1110" t="s">
        <v>4654</v>
      </c>
      <c r="I3195" s="1110" t="s">
        <v>10849</v>
      </c>
      <c r="J3195" s="1109">
        <v>0</v>
      </c>
      <c r="K3195" s="1109">
        <v>0</v>
      </c>
      <c r="L3195" s="1109">
        <v>0</v>
      </c>
      <c r="M3195" s="1109">
        <v>0</v>
      </c>
      <c r="N3195" s="1109">
        <v>0</v>
      </c>
      <c r="O3195" s="1109">
        <v>0</v>
      </c>
      <c r="P3195" s="1109">
        <v>0</v>
      </c>
      <c r="Q3195" s="1109">
        <v>0</v>
      </c>
    </row>
    <row r="3196" spans="1:17">
      <c r="A3196" s="1109">
        <v>18737</v>
      </c>
      <c r="B3196" s="1110" t="s">
        <v>0</v>
      </c>
      <c r="C3196" s="1109">
        <v>8.625</v>
      </c>
      <c r="D3196" s="1109">
        <v>7.8250000000000002</v>
      </c>
      <c r="E3196" s="1109">
        <v>36</v>
      </c>
      <c r="F3196" s="1109">
        <v>0</v>
      </c>
      <c r="G3196" s="1110" t="s">
        <v>10843</v>
      </c>
      <c r="H3196" s="1110" t="s">
        <v>4654</v>
      </c>
      <c r="I3196" s="1110" t="s">
        <v>10760</v>
      </c>
      <c r="J3196" s="1109">
        <v>0</v>
      </c>
      <c r="K3196" s="1109">
        <v>0</v>
      </c>
      <c r="L3196" s="1109">
        <v>0</v>
      </c>
      <c r="M3196" s="1109">
        <v>0</v>
      </c>
      <c r="N3196" s="1109">
        <v>0</v>
      </c>
      <c r="O3196" s="1109">
        <v>0</v>
      </c>
      <c r="P3196" s="1109">
        <v>0</v>
      </c>
      <c r="Q3196" s="1109">
        <v>0</v>
      </c>
    </row>
    <row r="3197" spans="1:17">
      <c r="A3197" s="1109">
        <v>18738</v>
      </c>
      <c r="B3197" s="1110" t="s">
        <v>0</v>
      </c>
      <c r="C3197" s="1109">
        <v>8.625</v>
      </c>
      <c r="D3197" s="1109">
        <v>7.8250000000000002</v>
      </c>
      <c r="E3197" s="1109">
        <v>36</v>
      </c>
      <c r="F3197" s="1109">
        <v>0</v>
      </c>
      <c r="G3197" s="1110" t="s">
        <v>10843</v>
      </c>
      <c r="H3197" s="1110" t="s">
        <v>4654</v>
      </c>
      <c r="I3197" s="1110" t="s">
        <v>10736</v>
      </c>
      <c r="J3197" s="1109">
        <v>0</v>
      </c>
      <c r="K3197" s="1109">
        <v>0</v>
      </c>
      <c r="L3197" s="1109">
        <v>0</v>
      </c>
      <c r="M3197" s="1109">
        <v>0</v>
      </c>
      <c r="N3197" s="1109">
        <v>0</v>
      </c>
      <c r="O3197" s="1109">
        <v>0</v>
      </c>
      <c r="P3197" s="1109">
        <v>0</v>
      </c>
      <c r="Q3197" s="1109">
        <v>0</v>
      </c>
    </row>
    <row r="3198" spans="1:17">
      <c r="A3198" s="1109">
        <v>18739</v>
      </c>
      <c r="B3198" s="1110" t="s">
        <v>0</v>
      </c>
      <c r="C3198" s="1109">
        <v>8.625</v>
      </c>
      <c r="D3198" s="1109">
        <v>7.8250000000000002</v>
      </c>
      <c r="E3198" s="1109">
        <v>36</v>
      </c>
      <c r="F3198" s="1109">
        <v>0</v>
      </c>
      <c r="G3198" s="1110" t="s">
        <v>10843</v>
      </c>
      <c r="H3198" s="1110" t="s">
        <v>4654</v>
      </c>
      <c r="I3198" s="1110" t="s">
        <v>10832</v>
      </c>
      <c r="J3198" s="1109">
        <v>0</v>
      </c>
      <c r="K3198" s="1109">
        <v>0</v>
      </c>
      <c r="L3198" s="1109">
        <v>0</v>
      </c>
      <c r="M3198" s="1109">
        <v>0</v>
      </c>
      <c r="N3198" s="1109">
        <v>0</v>
      </c>
      <c r="O3198" s="1109">
        <v>0</v>
      </c>
      <c r="P3198" s="1109">
        <v>0</v>
      </c>
      <c r="Q3198" s="1109">
        <v>0</v>
      </c>
    </row>
    <row r="3199" spans="1:17">
      <c r="A3199" s="1109">
        <v>18740</v>
      </c>
      <c r="B3199" s="1110" t="s">
        <v>0</v>
      </c>
      <c r="C3199" s="1109">
        <v>8.625</v>
      </c>
      <c r="D3199" s="1109">
        <v>7.8250000000000002</v>
      </c>
      <c r="E3199" s="1109">
        <v>36</v>
      </c>
      <c r="F3199" s="1109">
        <v>0</v>
      </c>
      <c r="G3199" s="1110" t="s">
        <v>10843</v>
      </c>
      <c r="H3199" s="1110" t="s">
        <v>4654</v>
      </c>
      <c r="I3199" s="1110" t="s">
        <v>10839</v>
      </c>
      <c r="J3199" s="1109">
        <v>0</v>
      </c>
      <c r="K3199" s="1109">
        <v>0</v>
      </c>
      <c r="L3199" s="1109">
        <v>0</v>
      </c>
      <c r="M3199" s="1109">
        <v>0</v>
      </c>
      <c r="N3199" s="1109">
        <v>0</v>
      </c>
      <c r="O3199" s="1109">
        <v>0</v>
      </c>
      <c r="P3199" s="1109">
        <v>0</v>
      </c>
      <c r="Q3199" s="1109">
        <v>0</v>
      </c>
    </row>
    <row r="3200" spans="1:17">
      <c r="A3200" s="1109">
        <v>18741</v>
      </c>
      <c r="B3200" s="1110" t="s">
        <v>0</v>
      </c>
      <c r="C3200" s="1109">
        <v>8.625</v>
      </c>
      <c r="D3200" s="1109">
        <v>7.8250000000000002</v>
      </c>
      <c r="E3200" s="1109">
        <v>36</v>
      </c>
      <c r="F3200" s="1109">
        <v>0</v>
      </c>
      <c r="G3200" s="1110" t="s">
        <v>10843</v>
      </c>
      <c r="H3200" s="1110" t="s">
        <v>4654</v>
      </c>
      <c r="I3200" s="1110" t="s">
        <v>10850</v>
      </c>
      <c r="J3200" s="1109">
        <v>0</v>
      </c>
      <c r="K3200" s="1109">
        <v>0</v>
      </c>
      <c r="L3200" s="1109">
        <v>0</v>
      </c>
      <c r="M3200" s="1109">
        <v>0</v>
      </c>
      <c r="N3200" s="1109">
        <v>0</v>
      </c>
      <c r="O3200" s="1109">
        <v>0</v>
      </c>
      <c r="P3200" s="1109">
        <v>0</v>
      </c>
      <c r="Q3200" s="1109">
        <v>0</v>
      </c>
    </row>
    <row r="3201" spans="1:17">
      <c r="A3201" s="1109">
        <v>18742</v>
      </c>
      <c r="B3201" s="1110" t="s">
        <v>0</v>
      </c>
      <c r="C3201" s="1109">
        <v>8.625</v>
      </c>
      <c r="D3201" s="1109">
        <v>7.8250000000000002</v>
      </c>
      <c r="E3201" s="1109">
        <v>36</v>
      </c>
      <c r="F3201" s="1109">
        <v>0</v>
      </c>
      <c r="G3201" s="1110" t="s">
        <v>10833</v>
      </c>
      <c r="H3201" s="1110" t="s">
        <v>4654</v>
      </c>
      <c r="I3201" s="1110" t="s">
        <v>10841</v>
      </c>
      <c r="J3201" s="1109">
        <v>0</v>
      </c>
      <c r="K3201" s="1109">
        <v>0</v>
      </c>
      <c r="L3201" s="1109">
        <v>0</v>
      </c>
      <c r="M3201" s="1109">
        <v>0</v>
      </c>
      <c r="N3201" s="1109">
        <v>0</v>
      </c>
      <c r="O3201" s="1109">
        <v>0</v>
      </c>
      <c r="P3201" s="1109">
        <v>0</v>
      </c>
      <c r="Q3201" s="1109">
        <v>0</v>
      </c>
    </row>
    <row r="3202" spans="1:17">
      <c r="A3202" s="1109">
        <v>18743</v>
      </c>
      <c r="B3202" s="1110" t="s">
        <v>0</v>
      </c>
      <c r="C3202" s="1109">
        <v>8.625</v>
      </c>
      <c r="D3202" s="1109">
        <v>7.8250000000000002</v>
      </c>
      <c r="E3202" s="1109">
        <v>36</v>
      </c>
      <c r="F3202" s="1109">
        <v>0</v>
      </c>
      <c r="G3202" s="1110" t="s">
        <v>10833</v>
      </c>
      <c r="H3202" s="1110" t="s">
        <v>4654</v>
      </c>
      <c r="I3202" s="1110" t="s">
        <v>10846</v>
      </c>
      <c r="J3202" s="1109">
        <v>0</v>
      </c>
      <c r="K3202" s="1109">
        <v>0</v>
      </c>
      <c r="L3202" s="1109">
        <v>0</v>
      </c>
      <c r="M3202" s="1109">
        <v>0</v>
      </c>
      <c r="N3202" s="1109">
        <v>0</v>
      </c>
      <c r="O3202" s="1109">
        <v>0</v>
      </c>
      <c r="P3202" s="1109">
        <v>0</v>
      </c>
      <c r="Q3202" s="1109">
        <v>0</v>
      </c>
    </row>
    <row r="3203" spans="1:17">
      <c r="A3203" s="1109">
        <v>18744</v>
      </c>
      <c r="B3203" s="1110" t="s">
        <v>0</v>
      </c>
      <c r="C3203" s="1109">
        <v>8.625</v>
      </c>
      <c r="D3203" s="1109">
        <v>7.8250000000000002</v>
      </c>
      <c r="E3203" s="1109">
        <v>36</v>
      </c>
      <c r="F3203" s="1109">
        <v>0</v>
      </c>
      <c r="G3203" s="1110" t="s">
        <v>10833</v>
      </c>
      <c r="H3203" s="1110" t="s">
        <v>4654</v>
      </c>
      <c r="I3203" s="1110" t="s">
        <v>10847</v>
      </c>
      <c r="J3203" s="1109">
        <v>0</v>
      </c>
      <c r="K3203" s="1109">
        <v>0</v>
      </c>
      <c r="L3203" s="1109">
        <v>0</v>
      </c>
      <c r="M3203" s="1109">
        <v>0</v>
      </c>
      <c r="N3203" s="1109">
        <v>0</v>
      </c>
      <c r="O3203" s="1109">
        <v>0</v>
      </c>
      <c r="P3203" s="1109">
        <v>0</v>
      </c>
      <c r="Q3203" s="1109">
        <v>0</v>
      </c>
    </row>
    <row r="3204" spans="1:17">
      <c r="A3204" s="1109">
        <v>18745</v>
      </c>
      <c r="B3204" s="1110" t="s">
        <v>0</v>
      </c>
      <c r="C3204" s="1109">
        <v>8.625</v>
      </c>
      <c r="D3204" s="1109">
        <v>7.8250000000000002</v>
      </c>
      <c r="E3204" s="1109">
        <v>36</v>
      </c>
      <c r="F3204" s="1109">
        <v>0</v>
      </c>
      <c r="G3204" s="1110" t="s">
        <v>10833</v>
      </c>
      <c r="H3204" s="1110" t="s">
        <v>4654</v>
      </c>
      <c r="I3204" s="1110" t="s">
        <v>10760</v>
      </c>
      <c r="J3204" s="1109">
        <v>0</v>
      </c>
      <c r="K3204" s="1109">
        <v>0</v>
      </c>
      <c r="L3204" s="1109">
        <v>0</v>
      </c>
      <c r="M3204" s="1109">
        <v>0</v>
      </c>
      <c r="N3204" s="1109">
        <v>0</v>
      </c>
      <c r="O3204" s="1109">
        <v>0</v>
      </c>
      <c r="P3204" s="1109">
        <v>0</v>
      </c>
      <c r="Q3204" s="1109">
        <v>0</v>
      </c>
    </row>
    <row r="3205" spans="1:17">
      <c r="A3205" s="1109">
        <v>18746</v>
      </c>
      <c r="B3205" s="1110" t="s">
        <v>0</v>
      </c>
      <c r="C3205" s="1109">
        <v>8.625</v>
      </c>
      <c r="D3205" s="1109">
        <v>7.8250000000000002</v>
      </c>
      <c r="E3205" s="1109">
        <v>36</v>
      </c>
      <c r="F3205" s="1109">
        <v>0</v>
      </c>
      <c r="G3205" s="1110" t="s">
        <v>10833</v>
      </c>
      <c r="H3205" s="1110" t="s">
        <v>4654</v>
      </c>
      <c r="I3205" s="1110" t="s">
        <v>10849</v>
      </c>
      <c r="J3205" s="1109">
        <v>0</v>
      </c>
      <c r="K3205" s="1109">
        <v>0</v>
      </c>
      <c r="L3205" s="1109">
        <v>0</v>
      </c>
      <c r="M3205" s="1109">
        <v>0</v>
      </c>
      <c r="N3205" s="1109">
        <v>0</v>
      </c>
      <c r="O3205" s="1109">
        <v>0</v>
      </c>
      <c r="P3205" s="1109">
        <v>0</v>
      </c>
      <c r="Q3205" s="1109">
        <v>0</v>
      </c>
    </row>
    <row r="3206" spans="1:17">
      <c r="A3206" s="1109">
        <v>18747</v>
      </c>
      <c r="B3206" s="1110" t="s">
        <v>0</v>
      </c>
      <c r="C3206" s="1109">
        <v>8.625</v>
      </c>
      <c r="D3206" s="1109">
        <v>7.8250000000000002</v>
      </c>
      <c r="E3206" s="1109">
        <v>36</v>
      </c>
      <c r="F3206" s="1109">
        <v>0</v>
      </c>
      <c r="G3206" s="1110" t="s">
        <v>10833</v>
      </c>
      <c r="H3206" s="1110" t="s">
        <v>4654</v>
      </c>
      <c r="I3206" s="1110" t="s">
        <v>10848</v>
      </c>
      <c r="J3206" s="1109">
        <v>0</v>
      </c>
      <c r="K3206" s="1109">
        <v>0</v>
      </c>
      <c r="L3206" s="1109">
        <v>0</v>
      </c>
      <c r="M3206" s="1109">
        <v>0</v>
      </c>
      <c r="N3206" s="1109">
        <v>0</v>
      </c>
      <c r="O3206" s="1109">
        <v>0</v>
      </c>
      <c r="P3206" s="1109">
        <v>0</v>
      </c>
      <c r="Q3206" s="1109">
        <v>0</v>
      </c>
    </row>
    <row r="3207" spans="1:17">
      <c r="A3207" s="1109">
        <v>18748</v>
      </c>
      <c r="B3207" s="1110" t="s">
        <v>0</v>
      </c>
      <c r="C3207" s="1109">
        <v>8.625</v>
      </c>
      <c r="D3207" s="1109">
        <v>7.8250000000000002</v>
      </c>
      <c r="E3207" s="1109">
        <v>36</v>
      </c>
      <c r="F3207" s="1109">
        <v>0</v>
      </c>
      <c r="G3207" s="1110" t="s">
        <v>10833</v>
      </c>
      <c r="H3207" s="1110" t="s">
        <v>4654</v>
      </c>
      <c r="I3207" s="1110" t="s">
        <v>10736</v>
      </c>
      <c r="J3207" s="1109">
        <v>0</v>
      </c>
      <c r="K3207" s="1109">
        <v>0</v>
      </c>
      <c r="L3207" s="1109">
        <v>0</v>
      </c>
      <c r="M3207" s="1109">
        <v>0</v>
      </c>
      <c r="N3207" s="1109">
        <v>0</v>
      </c>
      <c r="O3207" s="1109">
        <v>0</v>
      </c>
      <c r="P3207" s="1109">
        <v>0</v>
      </c>
      <c r="Q3207" s="1109">
        <v>0</v>
      </c>
    </row>
    <row r="3208" spans="1:17">
      <c r="A3208" s="1109">
        <v>18749</v>
      </c>
      <c r="B3208" s="1110" t="s">
        <v>0</v>
      </c>
      <c r="C3208" s="1109">
        <v>8.625</v>
      </c>
      <c r="D3208" s="1109">
        <v>7.8250000000000002</v>
      </c>
      <c r="E3208" s="1109">
        <v>36</v>
      </c>
      <c r="F3208" s="1109">
        <v>0</v>
      </c>
      <c r="G3208" s="1110" t="s">
        <v>10833</v>
      </c>
      <c r="H3208" s="1110" t="s">
        <v>4654</v>
      </c>
      <c r="I3208" s="1110" t="s">
        <v>10832</v>
      </c>
      <c r="J3208" s="1109">
        <v>0</v>
      </c>
      <c r="K3208" s="1109">
        <v>0</v>
      </c>
      <c r="L3208" s="1109">
        <v>0</v>
      </c>
      <c r="M3208" s="1109">
        <v>0</v>
      </c>
      <c r="N3208" s="1109">
        <v>0</v>
      </c>
      <c r="O3208" s="1109">
        <v>0</v>
      </c>
      <c r="P3208" s="1109">
        <v>0</v>
      </c>
      <c r="Q3208" s="1109">
        <v>0</v>
      </c>
    </row>
    <row r="3209" spans="1:17">
      <c r="A3209" s="1109">
        <v>18750</v>
      </c>
      <c r="B3209" s="1110" t="s">
        <v>0</v>
      </c>
      <c r="C3209" s="1109">
        <v>8.625</v>
      </c>
      <c r="D3209" s="1109">
        <v>7.8250000000000002</v>
      </c>
      <c r="E3209" s="1109">
        <v>36</v>
      </c>
      <c r="F3209" s="1109">
        <v>0</v>
      </c>
      <c r="G3209" s="1110" t="s">
        <v>10833</v>
      </c>
      <c r="H3209" s="1110" t="s">
        <v>4654</v>
      </c>
      <c r="I3209" s="1110" t="s">
        <v>10839</v>
      </c>
      <c r="J3209" s="1109">
        <v>0</v>
      </c>
      <c r="K3209" s="1109">
        <v>0</v>
      </c>
      <c r="L3209" s="1109">
        <v>0</v>
      </c>
      <c r="M3209" s="1109">
        <v>0</v>
      </c>
      <c r="N3209" s="1109">
        <v>0</v>
      </c>
      <c r="O3209" s="1109">
        <v>0</v>
      </c>
      <c r="P3209" s="1109">
        <v>0</v>
      </c>
      <c r="Q3209" s="1109">
        <v>0</v>
      </c>
    </row>
    <row r="3210" spans="1:17">
      <c r="A3210" s="1109">
        <v>18751</v>
      </c>
      <c r="B3210" s="1110" t="s">
        <v>0</v>
      </c>
      <c r="C3210" s="1109">
        <v>8.625</v>
      </c>
      <c r="D3210" s="1109">
        <v>7.8250000000000002</v>
      </c>
      <c r="E3210" s="1109">
        <v>36</v>
      </c>
      <c r="F3210" s="1109">
        <v>0</v>
      </c>
      <c r="G3210" s="1110" t="s">
        <v>10833</v>
      </c>
      <c r="H3210" s="1110" t="s">
        <v>4654</v>
      </c>
      <c r="I3210" s="1110" t="s">
        <v>10850</v>
      </c>
      <c r="J3210" s="1109">
        <v>0</v>
      </c>
      <c r="K3210" s="1109">
        <v>0</v>
      </c>
      <c r="L3210" s="1109">
        <v>0</v>
      </c>
      <c r="M3210" s="1109">
        <v>0</v>
      </c>
      <c r="N3210" s="1109">
        <v>0</v>
      </c>
      <c r="O3210" s="1109">
        <v>0</v>
      </c>
      <c r="P3210" s="1109">
        <v>0</v>
      </c>
      <c r="Q3210" s="1109">
        <v>0</v>
      </c>
    </row>
    <row r="3211" spans="1:17">
      <c r="A3211" s="1109">
        <v>18752</v>
      </c>
      <c r="B3211" s="1110" t="s">
        <v>0</v>
      </c>
      <c r="C3211" s="1109">
        <v>8.625</v>
      </c>
      <c r="D3211" s="1109">
        <v>7.8250000000000002</v>
      </c>
      <c r="E3211" s="1109">
        <v>36</v>
      </c>
      <c r="F3211" s="1109">
        <v>0</v>
      </c>
      <c r="G3211" s="1110" t="s">
        <v>10737</v>
      </c>
      <c r="H3211" s="1110" t="s">
        <v>4654</v>
      </c>
      <c r="I3211" s="1110" t="s">
        <v>10841</v>
      </c>
      <c r="J3211" s="1109">
        <v>0</v>
      </c>
      <c r="K3211" s="1109">
        <v>0</v>
      </c>
      <c r="L3211" s="1109">
        <v>0</v>
      </c>
      <c r="M3211" s="1109">
        <v>0</v>
      </c>
      <c r="N3211" s="1109">
        <v>0</v>
      </c>
      <c r="O3211" s="1109">
        <v>0</v>
      </c>
      <c r="P3211" s="1109">
        <v>0</v>
      </c>
      <c r="Q3211" s="1109">
        <v>0</v>
      </c>
    </row>
    <row r="3212" spans="1:17">
      <c r="A3212" s="1109">
        <v>18753</v>
      </c>
      <c r="B3212" s="1110" t="s">
        <v>0</v>
      </c>
      <c r="C3212" s="1109">
        <v>8.625</v>
      </c>
      <c r="D3212" s="1109">
        <v>7.8250000000000002</v>
      </c>
      <c r="E3212" s="1109">
        <v>36</v>
      </c>
      <c r="F3212" s="1109">
        <v>0</v>
      </c>
      <c r="G3212" s="1110" t="s">
        <v>10737</v>
      </c>
      <c r="H3212" s="1110" t="s">
        <v>4654</v>
      </c>
      <c r="I3212" s="1110" t="s">
        <v>10847</v>
      </c>
      <c r="J3212" s="1109">
        <v>0</v>
      </c>
      <c r="K3212" s="1109">
        <v>0</v>
      </c>
      <c r="L3212" s="1109">
        <v>0</v>
      </c>
      <c r="M3212" s="1109">
        <v>0</v>
      </c>
      <c r="N3212" s="1109">
        <v>0</v>
      </c>
      <c r="O3212" s="1109">
        <v>0</v>
      </c>
      <c r="P3212" s="1109">
        <v>0</v>
      </c>
      <c r="Q3212" s="1109">
        <v>0</v>
      </c>
    </row>
    <row r="3213" spans="1:17">
      <c r="A3213" s="1109">
        <v>18754</v>
      </c>
      <c r="B3213" s="1110" t="s">
        <v>0</v>
      </c>
      <c r="C3213" s="1109">
        <v>8.625</v>
      </c>
      <c r="D3213" s="1109">
        <v>7.8250000000000002</v>
      </c>
      <c r="E3213" s="1109">
        <v>36</v>
      </c>
      <c r="F3213" s="1109">
        <v>0</v>
      </c>
      <c r="G3213" s="1110" t="s">
        <v>10737</v>
      </c>
      <c r="H3213" s="1110" t="s">
        <v>4654</v>
      </c>
      <c r="I3213" s="1110" t="s">
        <v>10760</v>
      </c>
      <c r="J3213" s="1109">
        <v>0</v>
      </c>
      <c r="K3213" s="1109">
        <v>0</v>
      </c>
      <c r="L3213" s="1109">
        <v>0</v>
      </c>
      <c r="M3213" s="1109">
        <v>0</v>
      </c>
      <c r="N3213" s="1109">
        <v>0</v>
      </c>
      <c r="O3213" s="1109">
        <v>0</v>
      </c>
      <c r="P3213" s="1109">
        <v>0</v>
      </c>
      <c r="Q3213" s="1109">
        <v>0</v>
      </c>
    </row>
    <row r="3214" spans="1:17">
      <c r="A3214" s="1109">
        <v>18755</v>
      </c>
      <c r="B3214" s="1110" t="s">
        <v>0</v>
      </c>
      <c r="C3214" s="1109">
        <v>8.625</v>
      </c>
      <c r="D3214" s="1109">
        <v>7.8250000000000002</v>
      </c>
      <c r="E3214" s="1109">
        <v>36</v>
      </c>
      <c r="F3214" s="1109">
        <v>0</v>
      </c>
      <c r="G3214" s="1110" t="s">
        <v>10737</v>
      </c>
      <c r="H3214" s="1110" t="s">
        <v>4654</v>
      </c>
      <c r="I3214" s="1110" t="s">
        <v>10849</v>
      </c>
      <c r="J3214" s="1109">
        <v>0</v>
      </c>
      <c r="K3214" s="1109">
        <v>0</v>
      </c>
      <c r="L3214" s="1109">
        <v>0</v>
      </c>
      <c r="M3214" s="1109">
        <v>0</v>
      </c>
      <c r="N3214" s="1109">
        <v>0</v>
      </c>
      <c r="O3214" s="1109">
        <v>0</v>
      </c>
      <c r="P3214" s="1109">
        <v>0</v>
      </c>
      <c r="Q3214" s="1109">
        <v>0</v>
      </c>
    </row>
    <row r="3215" spans="1:17">
      <c r="A3215" s="1109">
        <v>18756</v>
      </c>
      <c r="B3215" s="1110" t="s">
        <v>0</v>
      </c>
      <c r="C3215" s="1109">
        <v>8.625</v>
      </c>
      <c r="D3215" s="1109">
        <v>7.8250000000000002</v>
      </c>
      <c r="E3215" s="1109">
        <v>36</v>
      </c>
      <c r="F3215" s="1109">
        <v>0</v>
      </c>
      <c r="G3215" s="1110" t="s">
        <v>10737</v>
      </c>
      <c r="H3215" s="1110" t="s">
        <v>4654</v>
      </c>
      <c r="I3215" s="1110" t="s">
        <v>10848</v>
      </c>
      <c r="J3215" s="1109">
        <v>0</v>
      </c>
      <c r="K3215" s="1109">
        <v>0</v>
      </c>
      <c r="L3215" s="1109">
        <v>0</v>
      </c>
      <c r="M3215" s="1109">
        <v>0</v>
      </c>
      <c r="N3215" s="1109">
        <v>0</v>
      </c>
      <c r="O3215" s="1109">
        <v>0</v>
      </c>
      <c r="P3215" s="1109">
        <v>0</v>
      </c>
      <c r="Q3215" s="1109">
        <v>0</v>
      </c>
    </row>
    <row r="3216" spans="1:17">
      <c r="A3216" s="1109">
        <v>18757</v>
      </c>
      <c r="B3216" s="1110" t="s">
        <v>0</v>
      </c>
      <c r="C3216" s="1109">
        <v>8.625</v>
      </c>
      <c r="D3216" s="1109">
        <v>7.8250000000000002</v>
      </c>
      <c r="E3216" s="1109">
        <v>36</v>
      </c>
      <c r="F3216" s="1109">
        <v>0</v>
      </c>
      <c r="G3216" s="1110" t="s">
        <v>10737</v>
      </c>
      <c r="H3216" s="1110" t="s">
        <v>4654</v>
      </c>
      <c r="I3216" s="1110" t="s">
        <v>10850</v>
      </c>
      <c r="J3216" s="1109">
        <v>0</v>
      </c>
      <c r="K3216" s="1109">
        <v>0</v>
      </c>
      <c r="L3216" s="1109">
        <v>0</v>
      </c>
      <c r="M3216" s="1109">
        <v>0</v>
      </c>
      <c r="N3216" s="1109">
        <v>0</v>
      </c>
      <c r="O3216" s="1109">
        <v>0</v>
      </c>
      <c r="P3216" s="1109">
        <v>0</v>
      </c>
      <c r="Q3216" s="1109">
        <v>0</v>
      </c>
    </row>
    <row r="3217" spans="1:17">
      <c r="A3217" s="1109">
        <v>18758</v>
      </c>
      <c r="B3217" s="1110" t="s">
        <v>0</v>
      </c>
      <c r="C3217" s="1109">
        <v>8.625</v>
      </c>
      <c r="D3217" s="1109">
        <v>7.8250000000000002</v>
      </c>
      <c r="E3217" s="1109">
        <v>36</v>
      </c>
      <c r="F3217" s="1109">
        <v>0</v>
      </c>
      <c r="G3217" s="1110" t="s">
        <v>10737</v>
      </c>
      <c r="H3217" s="1110" t="s">
        <v>4654</v>
      </c>
      <c r="I3217" s="1110" t="s">
        <v>10832</v>
      </c>
      <c r="J3217" s="1109">
        <v>0</v>
      </c>
      <c r="K3217" s="1109">
        <v>0</v>
      </c>
      <c r="L3217" s="1109">
        <v>0</v>
      </c>
      <c r="M3217" s="1109">
        <v>0</v>
      </c>
      <c r="N3217" s="1109">
        <v>0</v>
      </c>
      <c r="O3217" s="1109">
        <v>0</v>
      </c>
      <c r="P3217" s="1109">
        <v>0</v>
      </c>
      <c r="Q3217" s="1109">
        <v>0</v>
      </c>
    </row>
    <row r="3218" spans="1:17">
      <c r="A3218" s="1109">
        <v>18759</v>
      </c>
      <c r="B3218" s="1110" t="s">
        <v>0</v>
      </c>
      <c r="C3218" s="1109">
        <v>8.625</v>
      </c>
      <c r="D3218" s="1109">
        <v>7.8250000000000002</v>
      </c>
      <c r="E3218" s="1109">
        <v>36</v>
      </c>
      <c r="F3218" s="1109">
        <v>0</v>
      </c>
      <c r="G3218" s="1110" t="s">
        <v>10737</v>
      </c>
      <c r="H3218" s="1110" t="s">
        <v>4654</v>
      </c>
      <c r="I3218" s="1110" t="s">
        <v>10839</v>
      </c>
      <c r="J3218" s="1109">
        <v>0</v>
      </c>
      <c r="K3218" s="1109">
        <v>0</v>
      </c>
      <c r="L3218" s="1109">
        <v>0</v>
      </c>
      <c r="M3218" s="1109">
        <v>0</v>
      </c>
      <c r="N3218" s="1109">
        <v>0</v>
      </c>
      <c r="O3218" s="1109">
        <v>0</v>
      </c>
      <c r="P3218" s="1109">
        <v>0</v>
      </c>
      <c r="Q3218" s="1109">
        <v>0</v>
      </c>
    </row>
    <row r="3219" spans="1:17">
      <c r="A3219" s="1109">
        <v>18760</v>
      </c>
      <c r="B3219" s="1110" t="s">
        <v>0</v>
      </c>
      <c r="C3219" s="1109">
        <v>8.625</v>
      </c>
      <c r="D3219" s="1109">
        <v>7.8250000000000002</v>
      </c>
      <c r="E3219" s="1109">
        <v>36</v>
      </c>
      <c r="F3219" s="1109">
        <v>0</v>
      </c>
      <c r="G3219" s="1110" t="s">
        <v>10838</v>
      </c>
      <c r="H3219" s="1110" t="s">
        <v>4654</v>
      </c>
      <c r="I3219" s="1110" t="s">
        <v>10760</v>
      </c>
      <c r="J3219" s="1109">
        <v>0</v>
      </c>
      <c r="K3219" s="1109">
        <v>0</v>
      </c>
      <c r="L3219" s="1109">
        <v>0</v>
      </c>
      <c r="M3219" s="1109">
        <v>0</v>
      </c>
      <c r="N3219" s="1109">
        <v>0</v>
      </c>
      <c r="O3219" s="1109">
        <v>0</v>
      </c>
      <c r="P3219" s="1109">
        <v>0</v>
      </c>
      <c r="Q3219" s="1109">
        <v>0</v>
      </c>
    </row>
    <row r="3220" spans="1:17">
      <c r="A3220" s="1109">
        <v>18761</v>
      </c>
      <c r="B3220" s="1110" t="s">
        <v>0</v>
      </c>
      <c r="C3220" s="1109">
        <v>8.625</v>
      </c>
      <c r="D3220" s="1109">
        <v>7.8250000000000002</v>
      </c>
      <c r="E3220" s="1109">
        <v>36</v>
      </c>
      <c r="F3220" s="1109">
        <v>0</v>
      </c>
      <c r="G3220" s="1110" t="s">
        <v>10838</v>
      </c>
      <c r="H3220" s="1110" t="s">
        <v>4654</v>
      </c>
      <c r="I3220" s="1110" t="s">
        <v>10736</v>
      </c>
      <c r="J3220" s="1109">
        <v>0</v>
      </c>
      <c r="K3220" s="1109">
        <v>0</v>
      </c>
      <c r="L3220" s="1109">
        <v>0</v>
      </c>
      <c r="M3220" s="1109">
        <v>0</v>
      </c>
      <c r="N3220" s="1109">
        <v>0</v>
      </c>
      <c r="O3220" s="1109">
        <v>0</v>
      </c>
      <c r="P3220" s="1109">
        <v>0</v>
      </c>
      <c r="Q3220" s="1109">
        <v>0</v>
      </c>
    </row>
    <row r="3221" spans="1:17">
      <c r="A3221" s="1109">
        <v>18762</v>
      </c>
      <c r="B3221" s="1110" t="s">
        <v>0</v>
      </c>
      <c r="C3221" s="1109">
        <v>8.625</v>
      </c>
      <c r="D3221" s="1109">
        <v>7.8250000000000002</v>
      </c>
      <c r="E3221" s="1109">
        <v>36</v>
      </c>
      <c r="F3221" s="1109">
        <v>0</v>
      </c>
      <c r="G3221" s="1110" t="s">
        <v>10838</v>
      </c>
      <c r="H3221" s="1110" t="s">
        <v>4654</v>
      </c>
      <c r="I3221" s="1110" t="s">
        <v>10735</v>
      </c>
      <c r="J3221" s="1109">
        <v>0</v>
      </c>
      <c r="K3221" s="1109">
        <v>0</v>
      </c>
      <c r="L3221" s="1109">
        <v>0</v>
      </c>
      <c r="M3221" s="1109">
        <v>0</v>
      </c>
      <c r="N3221" s="1109">
        <v>0</v>
      </c>
      <c r="O3221" s="1109">
        <v>0</v>
      </c>
      <c r="P3221" s="1109">
        <v>0</v>
      </c>
      <c r="Q3221" s="1109">
        <v>0</v>
      </c>
    </row>
    <row r="3222" spans="1:17">
      <c r="A3222" s="1109">
        <v>18763</v>
      </c>
      <c r="B3222" s="1110" t="s">
        <v>0</v>
      </c>
      <c r="C3222" s="1109">
        <v>8.625</v>
      </c>
      <c r="D3222" s="1109">
        <v>7.8250000000000002</v>
      </c>
      <c r="E3222" s="1109">
        <v>36</v>
      </c>
      <c r="F3222" s="1109">
        <v>0</v>
      </c>
      <c r="G3222" s="1110" t="s">
        <v>10753</v>
      </c>
      <c r="H3222" s="1110" t="s">
        <v>4654</v>
      </c>
      <c r="I3222" s="1110" t="s">
        <v>10841</v>
      </c>
      <c r="J3222" s="1109">
        <v>0</v>
      </c>
      <c r="K3222" s="1109">
        <v>0</v>
      </c>
      <c r="L3222" s="1109">
        <v>0</v>
      </c>
      <c r="M3222" s="1109">
        <v>0</v>
      </c>
      <c r="N3222" s="1109">
        <v>0</v>
      </c>
      <c r="O3222" s="1109">
        <v>0</v>
      </c>
      <c r="P3222" s="1109">
        <v>0</v>
      </c>
      <c r="Q3222" s="1109">
        <v>0</v>
      </c>
    </row>
    <row r="3223" spans="1:17">
      <c r="A3223" s="1109">
        <v>18764</v>
      </c>
      <c r="B3223" s="1110" t="s">
        <v>0</v>
      </c>
      <c r="C3223" s="1109">
        <v>8.625</v>
      </c>
      <c r="D3223" s="1109">
        <v>7.8250000000000002</v>
      </c>
      <c r="E3223" s="1109">
        <v>36</v>
      </c>
      <c r="F3223" s="1109">
        <v>0</v>
      </c>
      <c r="G3223" s="1110" t="s">
        <v>10753</v>
      </c>
      <c r="H3223" s="1110" t="s">
        <v>4654</v>
      </c>
      <c r="I3223" s="1110" t="s">
        <v>10847</v>
      </c>
      <c r="J3223" s="1109">
        <v>0</v>
      </c>
      <c r="K3223" s="1109">
        <v>0</v>
      </c>
      <c r="L3223" s="1109">
        <v>0</v>
      </c>
      <c r="M3223" s="1109">
        <v>0</v>
      </c>
      <c r="N3223" s="1109">
        <v>0</v>
      </c>
      <c r="O3223" s="1109">
        <v>0</v>
      </c>
      <c r="P3223" s="1109">
        <v>0</v>
      </c>
      <c r="Q3223" s="1109">
        <v>0</v>
      </c>
    </row>
    <row r="3224" spans="1:17">
      <c r="A3224" s="1109">
        <v>18765</v>
      </c>
      <c r="B3224" s="1110" t="s">
        <v>0</v>
      </c>
      <c r="C3224" s="1109">
        <v>8.625</v>
      </c>
      <c r="D3224" s="1109">
        <v>7.8250000000000002</v>
      </c>
      <c r="E3224" s="1109">
        <v>36</v>
      </c>
      <c r="F3224" s="1109">
        <v>0</v>
      </c>
      <c r="G3224" s="1110" t="s">
        <v>10753</v>
      </c>
      <c r="H3224" s="1110" t="s">
        <v>4654</v>
      </c>
      <c r="I3224" s="1110" t="s">
        <v>10848</v>
      </c>
      <c r="J3224" s="1109">
        <v>0</v>
      </c>
      <c r="K3224" s="1109">
        <v>0</v>
      </c>
      <c r="L3224" s="1109">
        <v>0</v>
      </c>
      <c r="M3224" s="1109">
        <v>0</v>
      </c>
      <c r="N3224" s="1109">
        <v>0</v>
      </c>
      <c r="O3224" s="1109">
        <v>0</v>
      </c>
      <c r="P3224" s="1109">
        <v>0</v>
      </c>
      <c r="Q3224" s="1109">
        <v>0</v>
      </c>
    </row>
    <row r="3225" spans="1:17">
      <c r="A3225" s="1109">
        <v>18766</v>
      </c>
      <c r="B3225" s="1110" t="s">
        <v>0</v>
      </c>
      <c r="C3225" s="1109">
        <v>8.625</v>
      </c>
      <c r="D3225" s="1109">
        <v>7.8250000000000002</v>
      </c>
      <c r="E3225" s="1109">
        <v>36</v>
      </c>
      <c r="F3225" s="1109">
        <v>0</v>
      </c>
      <c r="G3225" s="1110" t="s">
        <v>10753</v>
      </c>
      <c r="H3225" s="1110" t="s">
        <v>4654</v>
      </c>
      <c r="I3225" s="1110" t="s">
        <v>10760</v>
      </c>
      <c r="J3225" s="1109">
        <v>0</v>
      </c>
      <c r="K3225" s="1109">
        <v>0</v>
      </c>
      <c r="L3225" s="1109">
        <v>0</v>
      </c>
      <c r="M3225" s="1109">
        <v>0</v>
      </c>
      <c r="N3225" s="1109">
        <v>0</v>
      </c>
      <c r="O3225" s="1109">
        <v>0</v>
      </c>
      <c r="P3225" s="1109">
        <v>0</v>
      </c>
      <c r="Q3225" s="1109">
        <v>0</v>
      </c>
    </row>
    <row r="3226" spans="1:17">
      <c r="A3226" s="1109">
        <v>18767</v>
      </c>
      <c r="B3226" s="1110" t="s">
        <v>0</v>
      </c>
      <c r="C3226" s="1109">
        <v>8.625</v>
      </c>
      <c r="D3226" s="1109">
        <v>7.8250000000000002</v>
      </c>
      <c r="E3226" s="1109">
        <v>36</v>
      </c>
      <c r="F3226" s="1109">
        <v>0</v>
      </c>
      <c r="G3226" s="1110" t="s">
        <v>10753</v>
      </c>
      <c r="H3226" s="1110" t="s">
        <v>4654</v>
      </c>
      <c r="I3226" s="1110" t="s">
        <v>10849</v>
      </c>
      <c r="J3226" s="1109">
        <v>0</v>
      </c>
      <c r="K3226" s="1109">
        <v>0</v>
      </c>
      <c r="L3226" s="1109">
        <v>0</v>
      </c>
      <c r="M3226" s="1109">
        <v>0</v>
      </c>
      <c r="N3226" s="1109">
        <v>0</v>
      </c>
      <c r="O3226" s="1109">
        <v>0</v>
      </c>
      <c r="P3226" s="1109">
        <v>0</v>
      </c>
      <c r="Q3226" s="1109">
        <v>0</v>
      </c>
    </row>
    <row r="3227" spans="1:17">
      <c r="A3227" s="1109">
        <v>18768</v>
      </c>
      <c r="B3227" s="1110" t="s">
        <v>0</v>
      </c>
      <c r="C3227" s="1109">
        <v>8.625</v>
      </c>
      <c r="D3227" s="1109">
        <v>7.8250000000000002</v>
      </c>
      <c r="E3227" s="1109">
        <v>36</v>
      </c>
      <c r="F3227" s="1109">
        <v>0</v>
      </c>
      <c r="G3227" s="1110" t="s">
        <v>10753</v>
      </c>
      <c r="H3227" s="1110" t="s">
        <v>4654</v>
      </c>
      <c r="I3227" s="1110" t="s">
        <v>10736</v>
      </c>
      <c r="J3227" s="1109">
        <v>0</v>
      </c>
      <c r="K3227" s="1109">
        <v>0</v>
      </c>
      <c r="L3227" s="1109">
        <v>0</v>
      </c>
      <c r="M3227" s="1109">
        <v>0</v>
      </c>
      <c r="N3227" s="1109">
        <v>0</v>
      </c>
      <c r="O3227" s="1109">
        <v>0</v>
      </c>
      <c r="P3227" s="1109">
        <v>0</v>
      </c>
      <c r="Q3227" s="1109">
        <v>0</v>
      </c>
    </row>
    <row r="3228" spans="1:17">
      <c r="A3228" s="1109">
        <v>18769</v>
      </c>
      <c r="B3228" s="1110" t="s">
        <v>0</v>
      </c>
      <c r="C3228" s="1109">
        <v>8.625</v>
      </c>
      <c r="D3228" s="1109">
        <v>7.8250000000000002</v>
      </c>
      <c r="E3228" s="1109">
        <v>36</v>
      </c>
      <c r="F3228" s="1109">
        <v>0</v>
      </c>
      <c r="G3228" s="1110" t="s">
        <v>10753</v>
      </c>
      <c r="H3228" s="1110" t="s">
        <v>4654</v>
      </c>
      <c r="I3228" s="1110" t="s">
        <v>10850</v>
      </c>
      <c r="J3228" s="1109">
        <v>0</v>
      </c>
      <c r="K3228" s="1109">
        <v>0</v>
      </c>
      <c r="L3228" s="1109">
        <v>0</v>
      </c>
      <c r="M3228" s="1109">
        <v>0</v>
      </c>
      <c r="N3228" s="1109">
        <v>0</v>
      </c>
      <c r="O3228" s="1109">
        <v>0</v>
      </c>
      <c r="P3228" s="1109">
        <v>0</v>
      </c>
      <c r="Q3228" s="1109">
        <v>0</v>
      </c>
    </row>
    <row r="3229" spans="1:17">
      <c r="A3229" s="1109">
        <v>18770</v>
      </c>
      <c r="B3229" s="1110" t="s">
        <v>0</v>
      </c>
      <c r="C3229" s="1109">
        <v>8.625</v>
      </c>
      <c r="D3229" s="1109">
        <v>7.8250000000000002</v>
      </c>
      <c r="E3229" s="1109">
        <v>36</v>
      </c>
      <c r="F3229" s="1109">
        <v>0</v>
      </c>
      <c r="G3229" s="1110" t="s">
        <v>10753</v>
      </c>
      <c r="H3229" s="1110" t="s">
        <v>4654</v>
      </c>
      <c r="I3229" s="1110" t="s">
        <v>10832</v>
      </c>
      <c r="J3229" s="1109">
        <v>0</v>
      </c>
      <c r="K3229" s="1109">
        <v>0</v>
      </c>
      <c r="L3229" s="1109">
        <v>0</v>
      </c>
      <c r="M3229" s="1109">
        <v>0</v>
      </c>
      <c r="N3229" s="1109">
        <v>0</v>
      </c>
      <c r="O3229" s="1109">
        <v>0</v>
      </c>
      <c r="P3229" s="1109">
        <v>0</v>
      </c>
      <c r="Q3229" s="1109">
        <v>0</v>
      </c>
    </row>
    <row r="3230" spans="1:17">
      <c r="A3230" s="1109">
        <v>18771</v>
      </c>
      <c r="B3230" s="1110" t="s">
        <v>0</v>
      </c>
      <c r="C3230" s="1109">
        <v>8.625</v>
      </c>
      <c r="D3230" s="1109">
        <v>7.8250000000000002</v>
      </c>
      <c r="E3230" s="1109">
        <v>36</v>
      </c>
      <c r="F3230" s="1109">
        <v>0</v>
      </c>
      <c r="G3230" s="1110" t="s">
        <v>10753</v>
      </c>
      <c r="H3230" s="1110" t="s">
        <v>4654</v>
      </c>
      <c r="I3230" s="1110" t="s">
        <v>10839</v>
      </c>
      <c r="J3230" s="1109">
        <v>0</v>
      </c>
      <c r="K3230" s="1109">
        <v>0</v>
      </c>
      <c r="L3230" s="1109">
        <v>0</v>
      </c>
      <c r="M3230" s="1109">
        <v>0</v>
      </c>
      <c r="N3230" s="1109">
        <v>0</v>
      </c>
      <c r="O3230" s="1109">
        <v>0</v>
      </c>
      <c r="P3230" s="1109">
        <v>0</v>
      </c>
      <c r="Q3230" s="1109">
        <v>0</v>
      </c>
    </row>
    <row r="3231" spans="1:17">
      <c r="A3231" s="1109">
        <v>18772</v>
      </c>
      <c r="B3231" s="1110" t="s">
        <v>0</v>
      </c>
      <c r="C3231" s="1109">
        <v>8.625</v>
      </c>
      <c r="D3231" s="1109">
        <v>7.8250000000000002</v>
      </c>
      <c r="E3231" s="1109">
        <v>36</v>
      </c>
      <c r="F3231" s="1109">
        <v>0</v>
      </c>
      <c r="G3231" s="1110" t="s">
        <v>10734</v>
      </c>
      <c r="H3231" s="1110" t="s">
        <v>4654</v>
      </c>
      <c r="I3231" s="1110" t="s">
        <v>10847</v>
      </c>
      <c r="J3231" s="1109">
        <v>0</v>
      </c>
      <c r="K3231" s="1109">
        <v>0</v>
      </c>
      <c r="L3231" s="1109">
        <v>0</v>
      </c>
      <c r="M3231" s="1109">
        <v>0</v>
      </c>
      <c r="N3231" s="1109">
        <v>0</v>
      </c>
      <c r="O3231" s="1109">
        <v>0</v>
      </c>
      <c r="P3231" s="1109">
        <v>0</v>
      </c>
      <c r="Q3231" s="1109">
        <v>0</v>
      </c>
    </row>
    <row r="3232" spans="1:17">
      <c r="A3232" s="1109">
        <v>18773</v>
      </c>
      <c r="B3232" s="1110" t="s">
        <v>0</v>
      </c>
      <c r="C3232" s="1109">
        <v>8.625</v>
      </c>
      <c r="D3232" s="1109">
        <v>7.8250000000000002</v>
      </c>
      <c r="E3232" s="1109">
        <v>36</v>
      </c>
      <c r="F3232" s="1109">
        <v>0</v>
      </c>
      <c r="G3232" s="1110" t="s">
        <v>10734</v>
      </c>
      <c r="H3232" s="1110" t="s">
        <v>4654</v>
      </c>
      <c r="I3232" s="1110" t="s">
        <v>10760</v>
      </c>
      <c r="J3232" s="1109">
        <v>0</v>
      </c>
      <c r="K3232" s="1109">
        <v>0</v>
      </c>
      <c r="L3232" s="1109">
        <v>0</v>
      </c>
      <c r="M3232" s="1109">
        <v>0</v>
      </c>
      <c r="N3232" s="1109">
        <v>0</v>
      </c>
      <c r="O3232" s="1109">
        <v>0</v>
      </c>
      <c r="P3232" s="1109">
        <v>0</v>
      </c>
      <c r="Q3232" s="1109">
        <v>0</v>
      </c>
    </row>
    <row r="3233" spans="1:17">
      <c r="A3233" s="1109">
        <v>18774</v>
      </c>
      <c r="B3233" s="1110" t="s">
        <v>0</v>
      </c>
      <c r="C3233" s="1109">
        <v>8.625</v>
      </c>
      <c r="D3233" s="1109">
        <v>7.8250000000000002</v>
      </c>
      <c r="E3233" s="1109">
        <v>36</v>
      </c>
      <c r="F3233" s="1109">
        <v>0</v>
      </c>
      <c r="G3233" s="1110" t="s">
        <v>10734</v>
      </c>
      <c r="H3233" s="1110" t="s">
        <v>4654</v>
      </c>
      <c r="I3233" s="1110" t="s">
        <v>10849</v>
      </c>
      <c r="J3233" s="1109">
        <v>0</v>
      </c>
      <c r="K3233" s="1109">
        <v>0</v>
      </c>
      <c r="L3233" s="1109">
        <v>0</v>
      </c>
      <c r="M3233" s="1109">
        <v>0</v>
      </c>
      <c r="N3233" s="1109">
        <v>0</v>
      </c>
      <c r="O3233" s="1109">
        <v>0</v>
      </c>
      <c r="P3233" s="1109">
        <v>0</v>
      </c>
      <c r="Q3233" s="1109">
        <v>0</v>
      </c>
    </row>
    <row r="3234" spans="1:17">
      <c r="A3234" s="1109">
        <v>18775</v>
      </c>
      <c r="B3234" s="1110" t="s">
        <v>0</v>
      </c>
      <c r="C3234" s="1109">
        <v>8.625</v>
      </c>
      <c r="D3234" s="1109">
        <v>7.8250000000000002</v>
      </c>
      <c r="E3234" s="1109">
        <v>36</v>
      </c>
      <c r="F3234" s="1109">
        <v>0</v>
      </c>
      <c r="G3234" s="1110" t="s">
        <v>10734</v>
      </c>
      <c r="H3234" s="1110" t="s">
        <v>4654</v>
      </c>
      <c r="I3234" s="1110" t="s">
        <v>10736</v>
      </c>
      <c r="J3234" s="1109">
        <v>0</v>
      </c>
      <c r="K3234" s="1109">
        <v>0</v>
      </c>
      <c r="L3234" s="1109">
        <v>0</v>
      </c>
      <c r="M3234" s="1109">
        <v>0</v>
      </c>
      <c r="N3234" s="1109">
        <v>0</v>
      </c>
      <c r="O3234" s="1109">
        <v>0</v>
      </c>
      <c r="P3234" s="1109">
        <v>0</v>
      </c>
      <c r="Q3234" s="1109">
        <v>0</v>
      </c>
    </row>
    <row r="3235" spans="1:17">
      <c r="A3235" s="1109">
        <v>18776</v>
      </c>
      <c r="B3235" s="1110" t="s">
        <v>0</v>
      </c>
      <c r="C3235" s="1109">
        <v>8.625</v>
      </c>
      <c r="D3235" s="1109">
        <v>7.8250000000000002</v>
      </c>
      <c r="E3235" s="1109">
        <v>36</v>
      </c>
      <c r="F3235" s="1109">
        <v>0</v>
      </c>
      <c r="G3235" s="1110" t="s">
        <v>10734</v>
      </c>
      <c r="H3235" s="1110" t="s">
        <v>4654</v>
      </c>
      <c r="I3235" s="1110" t="s">
        <v>10735</v>
      </c>
      <c r="J3235" s="1109">
        <v>0</v>
      </c>
      <c r="K3235" s="1109">
        <v>0</v>
      </c>
      <c r="L3235" s="1109">
        <v>0</v>
      </c>
      <c r="M3235" s="1109">
        <v>0</v>
      </c>
      <c r="N3235" s="1109">
        <v>0</v>
      </c>
      <c r="O3235" s="1109">
        <v>0</v>
      </c>
      <c r="P3235" s="1109">
        <v>0</v>
      </c>
      <c r="Q3235" s="1109">
        <v>0</v>
      </c>
    </row>
    <row r="3236" spans="1:17">
      <c r="A3236" s="1109">
        <v>18777</v>
      </c>
      <c r="B3236" s="1110" t="s">
        <v>0</v>
      </c>
      <c r="C3236" s="1109">
        <v>8.625</v>
      </c>
      <c r="D3236" s="1109">
        <v>7.8250000000000002</v>
      </c>
      <c r="E3236" s="1109">
        <v>36</v>
      </c>
      <c r="F3236" s="1109">
        <v>0</v>
      </c>
      <c r="G3236" s="1110" t="s">
        <v>10734</v>
      </c>
      <c r="H3236" s="1110" t="s">
        <v>4654</v>
      </c>
      <c r="I3236" s="1110" t="s">
        <v>10850</v>
      </c>
      <c r="J3236" s="1109">
        <v>0</v>
      </c>
      <c r="K3236" s="1109">
        <v>0</v>
      </c>
      <c r="L3236" s="1109">
        <v>0</v>
      </c>
      <c r="M3236" s="1109">
        <v>0</v>
      </c>
      <c r="N3236" s="1109">
        <v>0</v>
      </c>
      <c r="O3236" s="1109">
        <v>0</v>
      </c>
      <c r="P3236" s="1109">
        <v>0</v>
      </c>
      <c r="Q3236" s="1109">
        <v>0</v>
      </c>
    </row>
    <row r="3237" spans="1:17">
      <c r="A3237" s="1109">
        <v>18778</v>
      </c>
      <c r="B3237" s="1110" t="s">
        <v>0</v>
      </c>
      <c r="C3237" s="1109">
        <v>8.625</v>
      </c>
      <c r="D3237" s="1109">
        <v>7.8250000000000002</v>
      </c>
      <c r="E3237" s="1109">
        <v>36</v>
      </c>
      <c r="F3237" s="1109">
        <v>0</v>
      </c>
      <c r="G3237" s="1110" t="s">
        <v>10775</v>
      </c>
      <c r="H3237" s="1110" t="s">
        <v>4654</v>
      </c>
      <c r="I3237" s="1110" t="s">
        <v>10847</v>
      </c>
      <c r="J3237" s="1109">
        <v>0</v>
      </c>
      <c r="K3237" s="1109">
        <v>0</v>
      </c>
      <c r="L3237" s="1109">
        <v>0</v>
      </c>
      <c r="M3237" s="1109">
        <v>0</v>
      </c>
      <c r="N3237" s="1109">
        <v>0</v>
      </c>
      <c r="O3237" s="1109">
        <v>0</v>
      </c>
      <c r="P3237" s="1109">
        <v>0</v>
      </c>
      <c r="Q3237" s="1109">
        <v>0</v>
      </c>
    </row>
    <row r="3238" spans="1:17">
      <c r="A3238" s="1109">
        <v>18779</v>
      </c>
      <c r="B3238" s="1110" t="s">
        <v>0</v>
      </c>
      <c r="C3238" s="1109">
        <v>8.625</v>
      </c>
      <c r="D3238" s="1109">
        <v>7.8250000000000002</v>
      </c>
      <c r="E3238" s="1109">
        <v>36</v>
      </c>
      <c r="F3238" s="1109">
        <v>0</v>
      </c>
      <c r="G3238" s="1110" t="s">
        <v>10775</v>
      </c>
      <c r="H3238" s="1110" t="s">
        <v>4654</v>
      </c>
      <c r="I3238" s="1110" t="s">
        <v>10760</v>
      </c>
      <c r="J3238" s="1109">
        <v>0</v>
      </c>
      <c r="K3238" s="1109">
        <v>0</v>
      </c>
      <c r="L3238" s="1109">
        <v>0</v>
      </c>
      <c r="M3238" s="1109">
        <v>0</v>
      </c>
      <c r="N3238" s="1109">
        <v>0</v>
      </c>
      <c r="O3238" s="1109">
        <v>0</v>
      </c>
      <c r="P3238" s="1109">
        <v>0</v>
      </c>
      <c r="Q3238" s="1109">
        <v>0</v>
      </c>
    </row>
    <row r="3239" spans="1:17">
      <c r="A3239" s="1109">
        <v>18780</v>
      </c>
      <c r="B3239" s="1110" t="s">
        <v>0</v>
      </c>
      <c r="C3239" s="1109">
        <v>8.625</v>
      </c>
      <c r="D3239" s="1109">
        <v>7.8250000000000002</v>
      </c>
      <c r="E3239" s="1109">
        <v>36</v>
      </c>
      <c r="F3239" s="1109">
        <v>0</v>
      </c>
      <c r="G3239" s="1110" t="s">
        <v>10775</v>
      </c>
      <c r="H3239" s="1110" t="s">
        <v>4654</v>
      </c>
      <c r="I3239" s="1110" t="s">
        <v>10849</v>
      </c>
      <c r="J3239" s="1109">
        <v>0</v>
      </c>
      <c r="K3239" s="1109">
        <v>0</v>
      </c>
      <c r="L3239" s="1109">
        <v>0</v>
      </c>
      <c r="M3239" s="1109">
        <v>0</v>
      </c>
      <c r="N3239" s="1109">
        <v>0</v>
      </c>
      <c r="O3239" s="1109">
        <v>0</v>
      </c>
      <c r="P3239" s="1109">
        <v>0</v>
      </c>
      <c r="Q3239" s="1109">
        <v>0</v>
      </c>
    </row>
    <row r="3240" spans="1:17">
      <c r="A3240" s="1109">
        <v>18781</v>
      </c>
      <c r="B3240" s="1110" t="s">
        <v>0</v>
      </c>
      <c r="C3240" s="1109">
        <v>8.625</v>
      </c>
      <c r="D3240" s="1109">
        <v>7.8250000000000002</v>
      </c>
      <c r="E3240" s="1109">
        <v>36</v>
      </c>
      <c r="F3240" s="1109">
        <v>0</v>
      </c>
      <c r="G3240" s="1110" t="s">
        <v>10775</v>
      </c>
      <c r="H3240" s="1110" t="s">
        <v>4654</v>
      </c>
      <c r="I3240" s="1110" t="s">
        <v>10736</v>
      </c>
      <c r="J3240" s="1109">
        <v>0</v>
      </c>
      <c r="K3240" s="1109">
        <v>0</v>
      </c>
      <c r="L3240" s="1109">
        <v>0</v>
      </c>
      <c r="M3240" s="1109">
        <v>0</v>
      </c>
      <c r="N3240" s="1109">
        <v>0</v>
      </c>
      <c r="O3240" s="1109">
        <v>0</v>
      </c>
      <c r="P3240" s="1109">
        <v>0</v>
      </c>
      <c r="Q3240" s="1109">
        <v>0</v>
      </c>
    </row>
    <row r="3241" spans="1:17">
      <c r="A3241" s="1109">
        <v>18782</v>
      </c>
      <c r="B3241" s="1110" t="s">
        <v>0</v>
      </c>
      <c r="C3241" s="1109">
        <v>8.625</v>
      </c>
      <c r="D3241" s="1109">
        <v>7.8250000000000002</v>
      </c>
      <c r="E3241" s="1109">
        <v>36</v>
      </c>
      <c r="F3241" s="1109">
        <v>0</v>
      </c>
      <c r="G3241" s="1110" t="s">
        <v>10775</v>
      </c>
      <c r="H3241" s="1110" t="s">
        <v>4654</v>
      </c>
      <c r="I3241" s="1110" t="s">
        <v>10735</v>
      </c>
      <c r="J3241" s="1109">
        <v>0</v>
      </c>
      <c r="K3241" s="1109">
        <v>0</v>
      </c>
      <c r="L3241" s="1109">
        <v>0</v>
      </c>
      <c r="M3241" s="1109">
        <v>0</v>
      </c>
      <c r="N3241" s="1109">
        <v>0</v>
      </c>
      <c r="O3241" s="1109">
        <v>0</v>
      </c>
      <c r="P3241" s="1109">
        <v>0</v>
      </c>
      <c r="Q3241" s="1109">
        <v>0</v>
      </c>
    </row>
    <row r="3242" spans="1:17">
      <c r="A3242" s="1109">
        <v>18783</v>
      </c>
      <c r="B3242" s="1110" t="s">
        <v>0</v>
      </c>
      <c r="C3242" s="1109">
        <v>8.625</v>
      </c>
      <c r="D3242" s="1109">
        <v>7.8250000000000002</v>
      </c>
      <c r="E3242" s="1109">
        <v>36</v>
      </c>
      <c r="F3242" s="1109">
        <v>0</v>
      </c>
      <c r="G3242" s="1110" t="s">
        <v>10775</v>
      </c>
      <c r="H3242" s="1110" t="s">
        <v>4654</v>
      </c>
      <c r="I3242" s="1110" t="s">
        <v>10850</v>
      </c>
      <c r="J3242" s="1109">
        <v>0</v>
      </c>
      <c r="K3242" s="1109">
        <v>0</v>
      </c>
      <c r="L3242" s="1109">
        <v>0</v>
      </c>
      <c r="M3242" s="1109">
        <v>0</v>
      </c>
      <c r="N3242" s="1109">
        <v>0</v>
      </c>
      <c r="O3242" s="1109">
        <v>0</v>
      </c>
      <c r="P3242" s="1109">
        <v>0</v>
      </c>
      <c r="Q3242" s="1109">
        <v>0</v>
      </c>
    </row>
    <row r="3243" spans="1:17">
      <c r="A3243" s="1109">
        <v>18784</v>
      </c>
      <c r="B3243" s="1110" t="s">
        <v>0</v>
      </c>
      <c r="C3243" s="1109">
        <v>8.625</v>
      </c>
      <c r="D3243" s="1109">
        <v>7.8250000000000002</v>
      </c>
      <c r="E3243" s="1109">
        <v>36</v>
      </c>
      <c r="F3243" s="1109">
        <v>0</v>
      </c>
      <c r="G3243" s="1110" t="s">
        <v>10779</v>
      </c>
      <c r="H3243" s="1110" t="s">
        <v>4654</v>
      </c>
      <c r="I3243" s="1110" t="s">
        <v>10841</v>
      </c>
      <c r="J3243" s="1109">
        <v>0</v>
      </c>
      <c r="K3243" s="1109">
        <v>0</v>
      </c>
      <c r="L3243" s="1109">
        <v>0</v>
      </c>
      <c r="M3243" s="1109">
        <v>0</v>
      </c>
      <c r="N3243" s="1109">
        <v>0</v>
      </c>
      <c r="O3243" s="1109">
        <v>0</v>
      </c>
      <c r="P3243" s="1109">
        <v>0</v>
      </c>
      <c r="Q3243" s="1109">
        <v>0</v>
      </c>
    </row>
    <row r="3244" spans="1:17">
      <c r="A3244" s="1109">
        <v>18785</v>
      </c>
      <c r="B3244" s="1110" t="s">
        <v>0</v>
      </c>
      <c r="C3244" s="1109">
        <v>8.625</v>
      </c>
      <c r="D3244" s="1109">
        <v>7.8250000000000002</v>
      </c>
      <c r="E3244" s="1109">
        <v>36</v>
      </c>
      <c r="F3244" s="1109">
        <v>0</v>
      </c>
      <c r="G3244" s="1110" t="s">
        <v>10779</v>
      </c>
      <c r="H3244" s="1110" t="s">
        <v>4654</v>
      </c>
      <c r="I3244" s="1110" t="s">
        <v>10846</v>
      </c>
      <c r="J3244" s="1109">
        <v>0</v>
      </c>
      <c r="K3244" s="1109">
        <v>0</v>
      </c>
      <c r="L3244" s="1109">
        <v>0</v>
      </c>
      <c r="M3244" s="1109">
        <v>0</v>
      </c>
      <c r="N3244" s="1109">
        <v>0</v>
      </c>
      <c r="O3244" s="1109">
        <v>0</v>
      </c>
      <c r="P3244" s="1109">
        <v>0</v>
      </c>
      <c r="Q3244" s="1109">
        <v>0</v>
      </c>
    </row>
    <row r="3245" spans="1:17">
      <c r="A3245" s="1109">
        <v>18786</v>
      </c>
      <c r="B3245" s="1110" t="s">
        <v>0</v>
      </c>
      <c r="C3245" s="1109">
        <v>8.625</v>
      </c>
      <c r="D3245" s="1109">
        <v>7.8250000000000002</v>
      </c>
      <c r="E3245" s="1109">
        <v>36</v>
      </c>
      <c r="F3245" s="1109">
        <v>0</v>
      </c>
      <c r="G3245" s="1110" t="s">
        <v>10779</v>
      </c>
      <c r="H3245" s="1110" t="s">
        <v>4654</v>
      </c>
      <c r="I3245" s="1110" t="s">
        <v>10847</v>
      </c>
      <c r="J3245" s="1109">
        <v>0</v>
      </c>
      <c r="K3245" s="1109">
        <v>0</v>
      </c>
      <c r="L3245" s="1109">
        <v>0</v>
      </c>
      <c r="M3245" s="1109">
        <v>0</v>
      </c>
      <c r="N3245" s="1109">
        <v>0</v>
      </c>
      <c r="O3245" s="1109">
        <v>0</v>
      </c>
      <c r="P3245" s="1109">
        <v>0</v>
      </c>
      <c r="Q3245" s="1109">
        <v>0</v>
      </c>
    </row>
    <row r="3246" spans="1:17">
      <c r="A3246" s="1109">
        <v>18787</v>
      </c>
      <c r="B3246" s="1110" t="s">
        <v>0</v>
      </c>
      <c r="C3246" s="1109">
        <v>8.625</v>
      </c>
      <c r="D3246" s="1109">
        <v>7.8250000000000002</v>
      </c>
      <c r="E3246" s="1109">
        <v>36</v>
      </c>
      <c r="F3246" s="1109">
        <v>0</v>
      </c>
      <c r="G3246" s="1110" t="s">
        <v>10779</v>
      </c>
      <c r="H3246" s="1110" t="s">
        <v>4654</v>
      </c>
      <c r="I3246" s="1110" t="s">
        <v>10760</v>
      </c>
      <c r="J3246" s="1109">
        <v>0</v>
      </c>
      <c r="K3246" s="1109">
        <v>0</v>
      </c>
      <c r="L3246" s="1109">
        <v>0</v>
      </c>
      <c r="M3246" s="1109">
        <v>0</v>
      </c>
      <c r="N3246" s="1109">
        <v>0</v>
      </c>
      <c r="O3246" s="1109">
        <v>0</v>
      </c>
      <c r="P3246" s="1109">
        <v>0</v>
      </c>
      <c r="Q3246" s="1109">
        <v>0</v>
      </c>
    </row>
    <row r="3247" spans="1:17">
      <c r="A3247" s="1109">
        <v>18788</v>
      </c>
      <c r="B3247" s="1110" t="s">
        <v>0</v>
      </c>
      <c r="C3247" s="1109">
        <v>8.625</v>
      </c>
      <c r="D3247" s="1109">
        <v>7.8250000000000002</v>
      </c>
      <c r="E3247" s="1109">
        <v>36</v>
      </c>
      <c r="F3247" s="1109">
        <v>0</v>
      </c>
      <c r="G3247" s="1110" t="s">
        <v>10779</v>
      </c>
      <c r="H3247" s="1110" t="s">
        <v>4654</v>
      </c>
      <c r="I3247" s="1110" t="s">
        <v>10736</v>
      </c>
      <c r="J3247" s="1109">
        <v>0</v>
      </c>
      <c r="K3247" s="1109">
        <v>0</v>
      </c>
      <c r="L3247" s="1109">
        <v>0</v>
      </c>
      <c r="M3247" s="1109">
        <v>0</v>
      </c>
      <c r="N3247" s="1109">
        <v>0</v>
      </c>
      <c r="O3247" s="1109">
        <v>0</v>
      </c>
      <c r="P3247" s="1109">
        <v>0</v>
      </c>
      <c r="Q3247" s="1109">
        <v>0</v>
      </c>
    </row>
    <row r="3248" spans="1:17">
      <c r="A3248" s="1109">
        <v>18789</v>
      </c>
      <c r="B3248" s="1110" t="s">
        <v>0</v>
      </c>
      <c r="C3248" s="1109">
        <v>8.625</v>
      </c>
      <c r="D3248" s="1109">
        <v>7.8250000000000002</v>
      </c>
      <c r="E3248" s="1109">
        <v>36</v>
      </c>
      <c r="F3248" s="1109">
        <v>0</v>
      </c>
      <c r="G3248" s="1110" t="s">
        <v>10779</v>
      </c>
      <c r="H3248" s="1110" t="s">
        <v>4654</v>
      </c>
      <c r="I3248" s="1110" t="s">
        <v>10850</v>
      </c>
      <c r="J3248" s="1109">
        <v>0</v>
      </c>
      <c r="K3248" s="1109">
        <v>0</v>
      </c>
      <c r="L3248" s="1109">
        <v>0</v>
      </c>
      <c r="M3248" s="1109">
        <v>0</v>
      </c>
      <c r="N3248" s="1109">
        <v>0</v>
      </c>
      <c r="O3248" s="1109">
        <v>0</v>
      </c>
      <c r="P3248" s="1109">
        <v>0</v>
      </c>
      <c r="Q3248" s="1109">
        <v>0</v>
      </c>
    </row>
    <row r="3249" spans="1:17">
      <c r="A3249" s="1109">
        <v>18790</v>
      </c>
      <c r="B3249" s="1110" t="s">
        <v>0</v>
      </c>
      <c r="C3249" s="1109">
        <v>8.625</v>
      </c>
      <c r="D3249" s="1109">
        <v>7.8250000000000002</v>
      </c>
      <c r="E3249" s="1109">
        <v>36</v>
      </c>
      <c r="F3249" s="1109">
        <v>0</v>
      </c>
      <c r="G3249" s="1110" t="s">
        <v>10779</v>
      </c>
      <c r="H3249" s="1110" t="s">
        <v>4654</v>
      </c>
      <c r="I3249" s="1110" t="s">
        <v>10832</v>
      </c>
      <c r="J3249" s="1109">
        <v>0</v>
      </c>
      <c r="K3249" s="1109">
        <v>0</v>
      </c>
      <c r="L3249" s="1109">
        <v>0</v>
      </c>
      <c r="M3249" s="1109">
        <v>0</v>
      </c>
      <c r="N3249" s="1109">
        <v>0</v>
      </c>
      <c r="O3249" s="1109">
        <v>0</v>
      </c>
      <c r="P3249" s="1109">
        <v>0</v>
      </c>
      <c r="Q3249" s="1109">
        <v>0</v>
      </c>
    </row>
    <row r="3250" spans="1:17">
      <c r="A3250" s="1109">
        <v>18791</v>
      </c>
      <c r="B3250" s="1110" t="s">
        <v>0</v>
      </c>
      <c r="C3250" s="1109">
        <v>8.625</v>
      </c>
      <c r="D3250" s="1109">
        <v>7.8250000000000002</v>
      </c>
      <c r="E3250" s="1109">
        <v>36</v>
      </c>
      <c r="F3250" s="1109">
        <v>0</v>
      </c>
      <c r="G3250" s="1110" t="s">
        <v>10779</v>
      </c>
      <c r="H3250" s="1110" t="s">
        <v>4654</v>
      </c>
      <c r="I3250" s="1110" t="s">
        <v>10839</v>
      </c>
      <c r="J3250" s="1109">
        <v>0</v>
      </c>
      <c r="K3250" s="1109">
        <v>0</v>
      </c>
      <c r="L3250" s="1109">
        <v>0</v>
      </c>
      <c r="M3250" s="1109">
        <v>0</v>
      </c>
      <c r="N3250" s="1109">
        <v>0</v>
      </c>
      <c r="O3250" s="1109">
        <v>0</v>
      </c>
      <c r="P3250" s="1109">
        <v>0</v>
      </c>
      <c r="Q3250" s="1109">
        <v>0</v>
      </c>
    </row>
    <row r="3251" spans="1:17">
      <c r="A3251" s="1109">
        <v>18792</v>
      </c>
      <c r="B3251" s="1110" t="s">
        <v>0</v>
      </c>
      <c r="C3251" s="1109">
        <v>8.625</v>
      </c>
      <c r="D3251" s="1109">
        <v>7.8250000000000002</v>
      </c>
      <c r="E3251" s="1109">
        <v>36</v>
      </c>
      <c r="F3251" s="1109">
        <v>0</v>
      </c>
      <c r="G3251" s="1110" t="s">
        <v>10739</v>
      </c>
      <c r="H3251" s="1110" t="s">
        <v>4654</v>
      </c>
      <c r="I3251" s="1110" t="s">
        <v>10841</v>
      </c>
      <c r="J3251" s="1109">
        <v>0</v>
      </c>
      <c r="K3251" s="1109">
        <v>0</v>
      </c>
      <c r="L3251" s="1109">
        <v>0</v>
      </c>
      <c r="M3251" s="1109">
        <v>0</v>
      </c>
      <c r="N3251" s="1109">
        <v>0</v>
      </c>
      <c r="O3251" s="1109">
        <v>0</v>
      </c>
      <c r="P3251" s="1109">
        <v>0</v>
      </c>
      <c r="Q3251" s="1109">
        <v>0</v>
      </c>
    </row>
    <row r="3252" spans="1:17">
      <c r="A3252" s="1109">
        <v>18793</v>
      </c>
      <c r="B3252" s="1110" t="s">
        <v>0</v>
      </c>
      <c r="C3252" s="1109">
        <v>8.625</v>
      </c>
      <c r="D3252" s="1109">
        <v>7.8250000000000002</v>
      </c>
      <c r="E3252" s="1109">
        <v>36</v>
      </c>
      <c r="F3252" s="1109">
        <v>0</v>
      </c>
      <c r="G3252" s="1110" t="s">
        <v>10739</v>
      </c>
      <c r="H3252" s="1110" t="s">
        <v>4654</v>
      </c>
      <c r="I3252" s="1110" t="s">
        <v>10846</v>
      </c>
      <c r="J3252" s="1109">
        <v>0</v>
      </c>
      <c r="K3252" s="1109">
        <v>0</v>
      </c>
      <c r="L3252" s="1109">
        <v>0</v>
      </c>
      <c r="M3252" s="1109">
        <v>0</v>
      </c>
      <c r="N3252" s="1109">
        <v>0</v>
      </c>
      <c r="O3252" s="1109">
        <v>0</v>
      </c>
      <c r="P3252" s="1109">
        <v>0</v>
      </c>
      <c r="Q3252" s="1109">
        <v>0</v>
      </c>
    </row>
    <row r="3253" spans="1:17">
      <c r="A3253" s="1109">
        <v>18794</v>
      </c>
      <c r="B3253" s="1110" t="s">
        <v>0</v>
      </c>
      <c r="C3253" s="1109">
        <v>8.625</v>
      </c>
      <c r="D3253" s="1109">
        <v>7.8250000000000002</v>
      </c>
      <c r="E3253" s="1109">
        <v>36</v>
      </c>
      <c r="F3253" s="1109">
        <v>0</v>
      </c>
      <c r="G3253" s="1110" t="s">
        <v>10739</v>
      </c>
      <c r="H3253" s="1110" t="s">
        <v>4654</v>
      </c>
      <c r="I3253" s="1110" t="s">
        <v>10847</v>
      </c>
      <c r="J3253" s="1109">
        <v>0</v>
      </c>
      <c r="K3253" s="1109">
        <v>0</v>
      </c>
      <c r="L3253" s="1109">
        <v>0</v>
      </c>
      <c r="M3253" s="1109">
        <v>0</v>
      </c>
      <c r="N3253" s="1109">
        <v>0</v>
      </c>
      <c r="O3253" s="1109">
        <v>0</v>
      </c>
      <c r="P3253" s="1109">
        <v>0</v>
      </c>
      <c r="Q3253" s="1109">
        <v>0</v>
      </c>
    </row>
    <row r="3254" spans="1:17">
      <c r="A3254" s="1109">
        <v>18795</v>
      </c>
      <c r="B3254" s="1110" t="s">
        <v>0</v>
      </c>
      <c r="C3254" s="1109">
        <v>8.625</v>
      </c>
      <c r="D3254" s="1109">
        <v>7.8250000000000002</v>
      </c>
      <c r="E3254" s="1109">
        <v>36</v>
      </c>
      <c r="F3254" s="1109">
        <v>0</v>
      </c>
      <c r="G3254" s="1110" t="s">
        <v>10739</v>
      </c>
      <c r="H3254" s="1110" t="s">
        <v>4654</v>
      </c>
      <c r="I3254" s="1110" t="s">
        <v>10760</v>
      </c>
      <c r="J3254" s="1109">
        <v>0</v>
      </c>
      <c r="K3254" s="1109">
        <v>0</v>
      </c>
      <c r="L3254" s="1109">
        <v>0</v>
      </c>
      <c r="M3254" s="1109">
        <v>0</v>
      </c>
      <c r="N3254" s="1109">
        <v>0</v>
      </c>
      <c r="O3254" s="1109">
        <v>0</v>
      </c>
      <c r="P3254" s="1109">
        <v>0</v>
      </c>
      <c r="Q3254" s="1109">
        <v>0</v>
      </c>
    </row>
    <row r="3255" spans="1:17">
      <c r="A3255" s="1109">
        <v>18796</v>
      </c>
      <c r="B3255" s="1110" t="s">
        <v>0</v>
      </c>
      <c r="C3255" s="1109">
        <v>8.625</v>
      </c>
      <c r="D3255" s="1109">
        <v>7.8250000000000002</v>
      </c>
      <c r="E3255" s="1109">
        <v>36</v>
      </c>
      <c r="F3255" s="1109">
        <v>0</v>
      </c>
      <c r="G3255" s="1110" t="s">
        <v>10739</v>
      </c>
      <c r="H3255" s="1110" t="s">
        <v>4654</v>
      </c>
      <c r="I3255" s="1110" t="s">
        <v>10736</v>
      </c>
      <c r="J3255" s="1109">
        <v>0</v>
      </c>
      <c r="K3255" s="1109">
        <v>0</v>
      </c>
      <c r="L3255" s="1109">
        <v>0</v>
      </c>
      <c r="M3255" s="1109">
        <v>0</v>
      </c>
      <c r="N3255" s="1109">
        <v>0</v>
      </c>
      <c r="O3255" s="1109">
        <v>0</v>
      </c>
      <c r="P3255" s="1109">
        <v>0</v>
      </c>
      <c r="Q3255" s="1109">
        <v>0</v>
      </c>
    </row>
    <row r="3256" spans="1:17">
      <c r="A3256" s="1109">
        <v>18797</v>
      </c>
      <c r="B3256" s="1110" t="s">
        <v>0</v>
      </c>
      <c r="C3256" s="1109">
        <v>8.625</v>
      </c>
      <c r="D3256" s="1109">
        <v>7.8250000000000002</v>
      </c>
      <c r="E3256" s="1109">
        <v>36</v>
      </c>
      <c r="F3256" s="1109">
        <v>0</v>
      </c>
      <c r="G3256" s="1110" t="s">
        <v>10739</v>
      </c>
      <c r="H3256" s="1110" t="s">
        <v>4654</v>
      </c>
      <c r="I3256" s="1110" t="s">
        <v>10850</v>
      </c>
      <c r="J3256" s="1109">
        <v>0</v>
      </c>
      <c r="K3256" s="1109">
        <v>0</v>
      </c>
      <c r="L3256" s="1109">
        <v>0</v>
      </c>
      <c r="M3256" s="1109">
        <v>0</v>
      </c>
      <c r="N3256" s="1109">
        <v>0</v>
      </c>
      <c r="O3256" s="1109">
        <v>0</v>
      </c>
      <c r="P3256" s="1109">
        <v>0</v>
      </c>
      <c r="Q3256" s="1109">
        <v>0</v>
      </c>
    </row>
    <row r="3257" spans="1:17">
      <c r="A3257" s="1109">
        <v>18798</v>
      </c>
      <c r="B3257" s="1110" t="s">
        <v>0</v>
      </c>
      <c r="C3257" s="1109">
        <v>8.625</v>
      </c>
      <c r="D3257" s="1109">
        <v>7.8250000000000002</v>
      </c>
      <c r="E3257" s="1109">
        <v>36</v>
      </c>
      <c r="F3257" s="1109">
        <v>0</v>
      </c>
      <c r="G3257" s="1110" t="s">
        <v>10739</v>
      </c>
      <c r="H3257" s="1110" t="s">
        <v>4654</v>
      </c>
      <c r="I3257" s="1110" t="s">
        <v>10832</v>
      </c>
      <c r="J3257" s="1109">
        <v>0</v>
      </c>
      <c r="K3257" s="1109">
        <v>0</v>
      </c>
      <c r="L3257" s="1109">
        <v>0</v>
      </c>
      <c r="M3257" s="1109">
        <v>0</v>
      </c>
      <c r="N3257" s="1109">
        <v>0</v>
      </c>
      <c r="O3257" s="1109">
        <v>0</v>
      </c>
      <c r="P3257" s="1109">
        <v>0</v>
      </c>
      <c r="Q3257" s="1109">
        <v>0</v>
      </c>
    </row>
    <row r="3258" spans="1:17">
      <c r="A3258" s="1109">
        <v>18799</v>
      </c>
      <c r="B3258" s="1110" t="s">
        <v>0</v>
      </c>
      <c r="C3258" s="1109">
        <v>8.625</v>
      </c>
      <c r="D3258" s="1109">
        <v>7.8250000000000002</v>
      </c>
      <c r="E3258" s="1109">
        <v>36</v>
      </c>
      <c r="F3258" s="1109">
        <v>0</v>
      </c>
      <c r="G3258" s="1110" t="s">
        <v>10739</v>
      </c>
      <c r="H3258" s="1110" t="s">
        <v>4654</v>
      </c>
      <c r="I3258" s="1110" t="s">
        <v>10839</v>
      </c>
      <c r="J3258" s="1109">
        <v>0</v>
      </c>
      <c r="K3258" s="1109">
        <v>0</v>
      </c>
      <c r="L3258" s="1109">
        <v>0</v>
      </c>
      <c r="M3258" s="1109">
        <v>0</v>
      </c>
      <c r="N3258" s="1109">
        <v>0</v>
      </c>
      <c r="O3258" s="1109">
        <v>0</v>
      </c>
      <c r="P3258" s="1109">
        <v>0</v>
      </c>
      <c r="Q3258" s="1109">
        <v>0</v>
      </c>
    </row>
    <row r="3259" spans="1:17">
      <c r="A3259" s="1109">
        <v>18800</v>
      </c>
      <c r="B3259" s="1110" t="s">
        <v>0</v>
      </c>
      <c r="C3259" s="1109">
        <v>8.625</v>
      </c>
      <c r="D3259" s="1109">
        <v>7.8250000000000002</v>
      </c>
      <c r="E3259" s="1109">
        <v>36</v>
      </c>
      <c r="F3259" s="1109">
        <v>0</v>
      </c>
      <c r="G3259" s="1110" t="s">
        <v>10844</v>
      </c>
      <c r="H3259" s="1110" t="s">
        <v>4654</v>
      </c>
      <c r="I3259" s="1110" t="s">
        <v>10847</v>
      </c>
      <c r="J3259" s="1109">
        <v>0</v>
      </c>
      <c r="K3259" s="1109">
        <v>0</v>
      </c>
      <c r="L3259" s="1109">
        <v>0</v>
      </c>
      <c r="M3259" s="1109">
        <v>0</v>
      </c>
      <c r="N3259" s="1109">
        <v>0</v>
      </c>
      <c r="O3259" s="1109">
        <v>0</v>
      </c>
      <c r="P3259" s="1109">
        <v>0</v>
      </c>
      <c r="Q3259" s="1109">
        <v>0</v>
      </c>
    </row>
    <row r="3260" spans="1:17">
      <c r="A3260" s="1109">
        <v>18801</v>
      </c>
      <c r="B3260" s="1110" t="s">
        <v>0</v>
      </c>
      <c r="C3260" s="1109">
        <v>8.625</v>
      </c>
      <c r="D3260" s="1109">
        <v>7.8250000000000002</v>
      </c>
      <c r="E3260" s="1109">
        <v>36</v>
      </c>
      <c r="F3260" s="1109">
        <v>0</v>
      </c>
      <c r="G3260" s="1110" t="s">
        <v>10844</v>
      </c>
      <c r="H3260" s="1110" t="s">
        <v>4654</v>
      </c>
      <c r="I3260" s="1110" t="s">
        <v>10760</v>
      </c>
      <c r="J3260" s="1109">
        <v>0</v>
      </c>
      <c r="K3260" s="1109">
        <v>0</v>
      </c>
      <c r="L3260" s="1109">
        <v>0</v>
      </c>
      <c r="M3260" s="1109">
        <v>0</v>
      </c>
      <c r="N3260" s="1109">
        <v>0</v>
      </c>
      <c r="O3260" s="1109">
        <v>0</v>
      </c>
      <c r="P3260" s="1109">
        <v>0</v>
      </c>
      <c r="Q3260" s="1109">
        <v>0</v>
      </c>
    </row>
    <row r="3261" spans="1:17">
      <c r="A3261" s="1109">
        <v>18802</v>
      </c>
      <c r="B3261" s="1110" t="s">
        <v>0</v>
      </c>
      <c r="C3261" s="1109">
        <v>8.625</v>
      </c>
      <c r="D3261" s="1109">
        <v>7.8250000000000002</v>
      </c>
      <c r="E3261" s="1109">
        <v>36</v>
      </c>
      <c r="F3261" s="1109">
        <v>0</v>
      </c>
      <c r="G3261" s="1110" t="s">
        <v>10844</v>
      </c>
      <c r="H3261" s="1110" t="s">
        <v>4654</v>
      </c>
      <c r="I3261" s="1110" t="s">
        <v>10849</v>
      </c>
      <c r="J3261" s="1109">
        <v>0</v>
      </c>
      <c r="K3261" s="1109">
        <v>0</v>
      </c>
      <c r="L3261" s="1109">
        <v>0</v>
      </c>
      <c r="M3261" s="1109">
        <v>0</v>
      </c>
      <c r="N3261" s="1109">
        <v>0</v>
      </c>
      <c r="O3261" s="1109">
        <v>0</v>
      </c>
      <c r="P3261" s="1109">
        <v>0</v>
      </c>
      <c r="Q3261" s="1109">
        <v>0</v>
      </c>
    </row>
    <row r="3262" spans="1:17">
      <c r="A3262" s="1109">
        <v>18803</v>
      </c>
      <c r="B3262" s="1110" t="s">
        <v>0</v>
      </c>
      <c r="C3262" s="1109">
        <v>8.625</v>
      </c>
      <c r="D3262" s="1109">
        <v>7.8250000000000002</v>
      </c>
      <c r="E3262" s="1109">
        <v>36</v>
      </c>
      <c r="F3262" s="1109">
        <v>0</v>
      </c>
      <c r="G3262" s="1110" t="s">
        <v>10844</v>
      </c>
      <c r="H3262" s="1110" t="s">
        <v>4654</v>
      </c>
      <c r="I3262" s="1110" t="s">
        <v>10736</v>
      </c>
      <c r="J3262" s="1109">
        <v>0</v>
      </c>
      <c r="K3262" s="1109">
        <v>0</v>
      </c>
      <c r="L3262" s="1109">
        <v>0</v>
      </c>
      <c r="M3262" s="1109">
        <v>0</v>
      </c>
      <c r="N3262" s="1109">
        <v>0</v>
      </c>
      <c r="O3262" s="1109">
        <v>0</v>
      </c>
      <c r="P3262" s="1109">
        <v>0</v>
      </c>
      <c r="Q3262" s="1109">
        <v>0</v>
      </c>
    </row>
    <row r="3263" spans="1:17">
      <c r="A3263" s="1109">
        <v>18804</v>
      </c>
      <c r="B3263" s="1110" t="s">
        <v>0</v>
      </c>
      <c r="C3263" s="1109">
        <v>8.625</v>
      </c>
      <c r="D3263" s="1109">
        <v>7.8250000000000002</v>
      </c>
      <c r="E3263" s="1109">
        <v>36</v>
      </c>
      <c r="F3263" s="1109">
        <v>0</v>
      </c>
      <c r="G3263" s="1110" t="s">
        <v>10844</v>
      </c>
      <c r="H3263" s="1110" t="s">
        <v>4654</v>
      </c>
      <c r="I3263" s="1110" t="s">
        <v>10850</v>
      </c>
      <c r="J3263" s="1109">
        <v>0</v>
      </c>
      <c r="K3263" s="1109">
        <v>0</v>
      </c>
      <c r="L3263" s="1109">
        <v>0</v>
      </c>
      <c r="M3263" s="1109">
        <v>0</v>
      </c>
      <c r="N3263" s="1109">
        <v>0</v>
      </c>
      <c r="O3263" s="1109">
        <v>0</v>
      </c>
      <c r="P3263" s="1109">
        <v>0</v>
      </c>
      <c r="Q3263" s="1109">
        <v>0</v>
      </c>
    </row>
    <row r="3264" spans="1:17">
      <c r="A3264" s="1109">
        <v>18805</v>
      </c>
      <c r="B3264" s="1110" t="s">
        <v>0</v>
      </c>
      <c r="C3264" s="1109">
        <v>8.625</v>
      </c>
      <c r="D3264" s="1109">
        <v>7.9210000000000003</v>
      </c>
      <c r="E3264" s="1109">
        <v>32</v>
      </c>
      <c r="F3264" s="1109">
        <v>0</v>
      </c>
      <c r="G3264" s="1110" t="s">
        <v>10838</v>
      </c>
      <c r="H3264" s="1110" t="s">
        <v>4654</v>
      </c>
      <c r="I3264" s="1110" t="s">
        <v>10760</v>
      </c>
      <c r="J3264" s="1109">
        <v>0</v>
      </c>
      <c r="K3264" s="1109">
        <v>0</v>
      </c>
      <c r="L3264" s="1109">
        <v>0</v>
      </c>
      <c r="M3264" s="1109">
        <v>0</v>
      </c>
      <c r="N3264" s="1109">
        <v>0</v>
      </c>
      <c r="O3264" s="1109">
        <v>0</v>
      </c>
      <c r="P3264" s="1109">
        <v>0</v>
      </c>
      <c r="Q3264" s="1109">
        <v>0</v>
      </c>
    </row>
    <row r="3265" spans="1:17">
      <c r="A3265" s="1109">
        <v>18806</v>
      </c>
      <c r="B3265" s="1110" t="s">
        <v>0</v>
      </c>
      <c r="C3265" s="1109">
        <v>8.625</v>
      </c>
      <c r="D3265" s="1109">
        <v>7.9210000000000003</v>
      </c>
      <c r="E3265" s="1109">
        <v>32</v>
      </c>
      <c r="F3265" s="1109">
        <v>0</v>
      </c>
      <c r="G3265" s="1110" t="s">
        <v>10838</v>
      </c>
      <c r="H3265" s="1110" t="s">
        <v>4654</v>
      </c>
      <c r="I3265" s="1110" t="s">
        <v>10736</v>
      </c>
      <c r="J3265" s="1109">
        <v>0</v>
      </c>
      <c r="K3265" s="1109">
        <v>0</v>
      </c>
      <c r="L3265" s="1109">
        <v>0</v>
      </c>
      <c r="M3265" s="1109">
        <v>0</v>
      </c>
      <c r="N3265" s="1109">
        <v>0</v>
      </c>
      <c r="O3265" s="1109">
        <v>0</v>
      </c>
      <c r="P3265" s="1109">
        <v>0</v>
      </c>
      <c r="Q3265" s="1109">
        <v>0</v>
      </c>
    </row>
    <row r="3266" spans="1:17">
      <c r="A3266" s="1109">
        <v>18807</v>
      </c>
      <c r="B3266" s="1110" t="s">
        <v>0</v>
      </c>
      <c r="C3266" s="1109">
        <v>8.625</v>
      </c>
      <c r="D3266" s="1109">
        <v>7.9210000000000003</v>
      </c>
      <c r="E3266" s="1109">
        <v>32</v>
      </c>
      <c r="F3266" s="1109">
        <v>0</v>
      </c>
      <c r="G3266" s="1110" t="s">
        <v>10838</v>
      </c>
      <c r="H3266" s="1110" t="s">
        <v>4654</v>
      </c>
      <c r="I3266" s="1110" t="s">
        <v>10735</v>
      </c>
      <c r="J3266" s="1109">
        <v>0</v>
      </c>
      <c r="K3266" s="1109">
        <v>0</v>
      </c>
      <c r="L3266" s="1109">
        <v>0</v>
      </c>
      <c r="M3266" s="1109">
        <v>0</v>
      </c>
      <c r="N3266" s="1109">
        <v>0</v>
      </c>
      <c r="O3266" s="1109">
        <v>0</v>
      </c>
      <c r="P3266" s="1109">
        <v>0</v>
      </c>
      <c r="Q3266" s="1109">
        <v>0</v>
      </c>
    </row>
    <row r="3267" spans="1:17">
      <c r="A3267" s="1109">
        <v>18808</v>
      </c>
      <c r="B3267" s="1110" t="s">
        <v>0</v>
      </c>
      <c r="C3267" s="1109">
        <v>8.625</v>
      </c>
      <c r="D3267" s="1109">
        <v>7.9210000000000003</v>
      </c>
      <c r="E3267" s="1109">
        <v>32</v>
      </c>
      <c r="F3267" s="1109">
        <v>0</v>
      </c>
      <c r="G3267" s="1110" t="s">
        <v>10734</v>
      </c>
      <c r="H3267" s="1110" t="s">
        <v>4654</v>
      </c>
      <c r="I3267" s="1110" t="s">
        <v>10760</v>
      </c>
      <c r="J3267" s="1109">
        <v>0</v>
      </c>
      <c r="K3267" s="1109">
        <v>0</v>
      </c>
      <c r="L3267" s="1109">
        <v>0</v>
      </c>
      <c r="M3267" s="1109">
        <v>0</v>
      </c>
      <c r="N3267" s="1109">
        <v>0</v>
      </c>
      <c r="O3267" s="1109">
        <v>0</v>
      </c>
      <c r="P3267" s="1109">
        <v>0</v>
      </c>
      <c r="Q3267" s="1109">
        <v>0</v>
      </c>
    </row>
    <row r="3268" spans="1:17">
      <c r="A3268" s="1109">
        <v>18809</v>
      </c>
      <c r="B3268" s="1110" t="s">
        <v>0</v>
      </c>
      <c r="C3268" s="1109">
        <v>8.625</v>
      </c>
      <c r="D3268" s="1109">
        <v>7.9210000000000003</v>
      </c>
      <c r="E3268" s="1109">
        <v>32</v>
      </c>
      <c r="F3268" s="1109">
        <v>0</v>
      </c>
      <c r="G3268" s="1110" t="s">
        <v>10734</v>
      </c>
      <c r="H3268" s="1110" t="s">
        <v>4654</v>
      </c>
      <c r="I3268" s="1110" t="s">
        <v>10847</v>
      </c>
      <c r="J3268" s="1109">
        <v>0</v>
      </c>
      <c r="K3268" s="1109">
        <v>0</v>
      </c>
      <c r="L3268" s="1109">
        <v>0</v>
      </c>
      <c r="M3268" s="1109">
        <v>0</v>
      </c>
      <c r="N3268" s="1109">
        <v>0</v>
      </c>
      <c r="O3268" s="1109">
        <v>0</v>
      </c>
      <c r="P3268" s="1109">
        <v>0</v>
      </c>
      <c r="Q3268" s="1109">
        <v>0</v>
      </c>
    </row>
    <row r="3269" spans="1:17">
      <c r="A3269" s="1109">
        <v>18810</v>
      </c>
      <c r="B3269" s="1110" t="s">
        <v>0</v>
      </c>
      <c r="C3269" s="1109">
        <v>8.625</v>
      </c>
      <c r="D3269" s="1109">
        <v>7.9210000000000003</v>
      </c>
      <c r="E3269" s="1109">
        <v>32</v>
      </c>
      <c r="F3269" s="1109">
        <v>0</v>
      </c>
      <c r="G3269" s="1110" t="s">
        <v>10734</v>
      </c>
      <c r="H3269" s="1110" t="s">
        <v>4654</v>
      </c>
      <c r="I3269" s="1110" t="s">
        <v>10849</v>
      </c>
      <c r="J3269" s="1109">
        <v>0</v>
      </c>
      <c r="K3269" s="1109">
        <v>0</v>
      </c>
      <c r="L3269" s="1109">
        <v>0</v>
      </c>
      <c r="M3269" s="1109">
        <v>0</v>
      </c>
      <c r="N3269" s="1109">
        <v>0</v>
      </c>
      <c r="O3269" s="1109">
        <v>0</v>
      </c>
      <c r="P3269" s="1109">
        <v>0</v>
      </c>
      <c r="Q3269" s="1109">
        <v>0</v>
      </c>
    </row>
    <row r="3270" spans="1:17">
      <c r="A3270" s="1109">
        <v>18811</v>
      </c>
      <c r="B3270" s="1110" t="s">
        <v>0</v>
      </c>
      <c r="C3270" s="1109">
        <v>8.625</v>
      </c>
      <c r="D3270" s="1109">
        <v>7.9210000000000003</v>
      </c>
      <c r="E3270" s="1109">
        <v>32</v>
      </c>
      <c r="F3270" s="1109">
        <v>0</v>
      </c>
      <c r="G3270" s="1110" t="s">
        <v>10734</v>
      </c>
      <c r="H3270" s="1110" t="s">
        <v>4654</v>
      </c>
      <c r="I3270" s="1110" t="s">
        <v>10735</v>
      </c>
      <c r="J3270" s="1109">
        <v>0</v>
      </c>
      <c r="K3270" s="1109">
        <v>0</v>
      </c>
      <c r="L3270" s="1109">
        <v>0</v>
      </c>
      <c r="M3270" s="1109">
        <v>0</v>
      </c>
      <c r="N3270" s="1109">
        <v>0</v>
      </c>
      <c r="O3270" s="1109">
        <v>0</v>
      </c>
      <c r="P3270" s="1109">
        <v>0</v>
      </c>
      <c r="Q3270" s="1109">
        <v>0</v>
      </c>
    </row>
    <row r="3271" spans="1:17">
      <c r="A3271" s="1109">
        <v>18812</v>
      </c>
      <c r="B3271" s="1110" t="s">
        <v>0</v>
      </c>
      <c r="C3271" s="1109">
        <v>8.625</v>
      </c>
      <c r="D3271" s="1109">
        <v>7.9210000000000003</v>
      </c>
      <c r="E3271" s="1109">
        <v>32</v>
      </c>
      <c r="F3271" s="1109">
        <v>0</v>
      </c>
      <c r="G3271" s="1110" t="s">
        <v>10734</v>
      </c>
      <c r="H3271" s="1110" t="s">
        <v>4654</v>
      </c>
      <c r="I3271" s="1110" t="s">
        <v>10850</v>
      </c>
      <c r="J3271" s="1109">
        <v>0</v>
      </c>
      <c r="K3271" s="1109">
        <v>0</v>
      </c>
      <c r="L3271" s="1109">
        <v>0</v>
      </c>
      <c r="M3271" s="1109">
        <v>0</v>
      </c>
      <c r="N3271" s="1109">
        <v>0</v>
      </c>
      <c r="O3271" s="1109">
        <v>0</v>
      </c>
      <c r="P3271" s="1109">
        <v>0</v>
      </c>
      <c r="Q3271" s="1109">
        <v>0</v>
      </c>
    </row>
    <row r="3272" spans="1:17">
      <c r="A3272" s="1109">
        <v>18813</v>
      </c>
      <c r="B3272" s="1110" t="s">
        <v>0</v>
      </c>
      <c r="C3272" s="1109">
        <v>8.625</v>
      </c>
      <c r="D3272" s="1109">
        <v>7.9210000000000003</v>
      </c>
      <c r="E3272" s="1109">
        <v>32</v>
      </c>
      <c r="F3272" s="1109">
        <v>0</v>
      </c>
      <c r="G3272" s="1110" t="s">
        <v>10775</v>
      </c>
      <c r="H3272" s="1110" t="s">
        <v>4654</v>
      </c>
      <c r="I3272" s="1110" t="s">
        <v>10760</v>
      </c>
      <c r="J3272" s="1109">
        <v>0</v>
      </c>
      <c r="K3272" s="1109">
        <v>0</v>
      </c>
      <c r="L3272" s="1109">
        <v>0</v>
      </c>
      <c r="M3272" s="1109">
        <v>0</v>
      </c>
      <c r="N3272" s="1109">
        <v>0</v>
      </c>
      <c r="O3272" s="1109">
        <v>0</v>
      </c>
      <c r="P3272" s="1109">
        <v>0</v>
      </c>
      <c r="Q3272" s="1109">
        <v>0</v>
      </c>
    </row>
    <row r="3273" spans="1:17">
      <c r="A3273" s="1109">
        <v>18814</v>
      </c>
      <c r="B3273" s="1110" t="s">
        <v>0</v>
      </c>
      <c r="C3273" s="1109">
        <v>8.625</v>
      </c>
      <c r="D3273" s="1109">
        <v>7.9210000000000003</v>
      </c>
      <c r="E3273" s="1109">
        <v>32</v>
      </c>
      <c r="F3273" s="1109">
        <v>0</v>
      </c>
      <c r="G3273" s="1110" t="s">
        <v>10775</v>
      </c>
      <c r="H3273" s="1110" t="s">
        <v>4654</v>
      </c>
      <c r="I3273" s="1110" t="s">
        <v>10847</v>
      </c>
      <c r="J3273" s="1109">
        <v>0</v>
      </c>
      <c r="K3273" s="1109">
        <v>0</v>
      </c>
      <c r="L3273" s="1109">
        <v>0</v>
      </c>
      <c r="M3273" s="1109">
        <v>0</v>
      </c>
      <c r="N3273" s="1109">
        <v>0</v>
      </c>
      <c r="O3273" s="1109">
        <v>0</v>
      </c>
      <c r="P3273" s="1109">
        <v>0</v>
      </c>
      <c r="Q3273" s="1109">
        <v>0</v>
      </c>
    </row>
    <row r="3274" spans="1:17">
      <c r="A3274" s="1109">
        <v>18815</v>
      </c>
      <c r="B3274" s="1110" t="s">
        <v>0</v>
      </c>
      <c r="C3274" s="1109">
        <v>8.625</v>
      </c>
      <c r="D3274" s="1109">
        <v>7.9210000000000003</v>
      </c>
      <c r="E3274" s="1109">
        <v>32</v>
      </c>
      <c r="F3274" s="1109">
        <v>0</v>
      </c>
      <c r="G3274" s="1110" t="s">
        <v>10775</v>
      </c>
      <c r="H3274" s="1110" t="s">
        <v>4654</v>
      </c>
      <c r="I3274" s="1110" t="s">
        <v>10849</v>
      </c>
      <c r="J3274" s="1109">
        <v>0</v>
      </c>
      <c r="K3274" s="1109">
        <v>0</v>
      </c>
      <c r="L3274" s="1109">
        <v>0</v>
      </c>
      <c r="M3274" s="1109">
        <v>0</v>
      </c>
      <c r="N3274" s="1109">
        <v>0</v>
      </c>
      <c r="O3274" s="1109">
        <v>0</v>
      </c>
      <c r="P3274" s="1109">
        <v>0</v>
      </c>
      <c r="Q3274" s="1109">
        <v>0</v>
      </c>
    </row>
    <row r="3275" spans="1:17">
      <c r="A3275" s="1109">
        <v>18816</v>
      </c>
      <c r="B3275" s="1110" t="s">
        <v>0</v>
      </c>
      <c r="C3275" s="1109">
        <v>8.625</v>
      </c>
      <c r="D3275" s="1109">
        <v>7.9210000000000003</v>
      </c>
      <c r="E3275" s="1109">
        <v>32</v>
      </c>
      <c r="F3275" s="1109">
        <v>0</v>
      </c>
      <c r="G3275" s="1110" t="s">
        <v>10775</v>
      </c>
      <c r="H3275" s="1110" t="s">
        <v>4654</v>
      </c>
      <c r="I3275" s="1110" t="s">
        <v>10736</v>
      </c>
      <c r="J3275" s="1109">
        <v>0</v>
      </c>
      <c r="K3275" s="1109">
        <v>0</v>
      </c>
      <c r="L3275" s="1109">
        <v>0</v>
      </c>
      <c r="M3275" s="1109">
        <v>0</v>
      </c>
      <c r="N3275" s="1109">
        <v>0</v>
      </c>
      <c r="O3275" s="1109">
        <v>0</v>
      </c>
      <c r="P3275" s="1109">
        <v>0</v>
      </c>
      <c r="Q3275" s="1109">
        <v>0</v>
      </c>
    </row>
    <row r="3276" spans="1:17">
      <c r="A3276" s="1109">
        <v>18817</v>
      </c>
      <c r="B3276" s="1110" t="s">
        <v>0</v>
      </c>
      <c r="C3276" s="1109">
        <v>8.625</v>
      </c>
      <c r="D3276" s="1109">
        <v>7.9210000000000003</v>
      </c>
      <c r="E3276" s="1109">
        <v>32</v>
      </c>
      <c r="F3276" s="1109">
        <v>0</v>
      </c>
      <c r="G3276" s="1110" t="s">
        <v>10775</v>
      </c>
      <c r="H3276" s="1110" t="s">
        <v>4654</v>
      </c>
      <c r="I3276" s="1110" t="s">
        <v>10735</v>
      </c>
      <c r="J3276" s="1109">
        <v>0</v>
      </c>
      <c r="K3276" s="1109">
        <v>0</v>
      </c>
      <c r="L3276" s="1109">
        <v>0</v>
      </c>
      <c r="M3276" s="1109">
        <v>0</v>
      </c>
      <c r="N3276" s="1109">
        <v>0</v>
      </c>
      <c r="O3276" s="1109">
        <v>0</v>
      </c>
      <c r="P3276" s="1109">
        <v>0</v>
      </c>
      <c r="Q3276" s="1109">
        <v>0</v>
      </c>
    </row>
    <row r="3277" spans="1:17">
      <c r="A3277" s="1109">
        <v>18818</v>
      </c>
      <c r="B3277" s="1110" t="s">
        <v>0</v>
      </c>
      <c r="C3277" s="1109">
        <v>8.625</v>
      </c>
      <c r="D3277" s="1109">
        <v>7.9210000000000003</v>
      </c>
      <c r="E3277" s="1109">
        <v>32</v>
      </c>
      <c r="F3277" s="1109">
        <v>0</v>
      </c>
      <c r="G3277" s="1110" t="s">
        <v>10775</v>
      </c>
      <c r="H3277" s="1110" t="s">
        <v>4654</v>
      </c>
      <c r="I3277" s="1110" t="s">
        <v>10850</v>
      </c>
      <c r="J3277" s="1109">
        <v>0</v>
      </c>
      <c r="K3277" s="1109">
        <v>0</v>
      </c>
      <c r="L3277" s="1109">
        <v>0</v>
      </c>
      <c r="M3277" s="1109">
        <v>0</v>
      </c>
      <c r="N3277" s="1109">
        <v>0</v>
      </c>
      <c r="O3277" s="1109">
        <v>0</v>
      </c>
      <c r="P3277" s="1109">
        <v>0</v>
      </c>
      <c r="Q3277" s="1109">
        <v>0</v>
      </c>
    </row>
    <row r="3278" spans="1:17">
      <c r="A3278" s="1109">
        <v>18819</v>
      </c>
      <c r="B3278" s="1110" t="s">
        <v>0</v>
      </c>
      <c r="C3278" s="1109">
        <v>8.625</v>
      </c>
      <c r="D3278" s="1109">
        <v>7.9210000000000003</v>
      </c>
      <c r="E3278" s="1109">
        <v>32</v>
      </c>
      <c r="F3278" s="1109">
        <v>0</v>
      </c>
      <c r="G3278" s="1110" t="s">
        <v>10738</v>
      </c>
      <c r="H3278" s="1110" t="s">
        <v>4654</v>
      </c>
      <c r="I3278" s="1110" t="s">
        <v>10735</v>
      </c>
      <c r="J3278" s="1109">
        <v>0</v>
      </c>
      <c r="K3278" s="1109">
        <v>0</v>
      </c>
      <c r="L3278" s="1109">
        <v>0</v>
      </c>
      <c r="M3278" s="1109">
        <v>0</v>
      </c>
      <c r="N3278" s="1109">
        <v>0</v>
      </c>
      <c r="O3278" s="1109">
        <v>0</v>
      </c>
      <c r="P3278" s="1109">
        <v>0</v>
      </c>
      <c r="Q3278" s="1109">
        <v>0</v>
      </c>
    </row>
    <row r="3279" spans="1:17">
      <c r="A3279" s="1109">
        <v>18820</v>
      </c>
      <c r="B3279" s="1110" t="s">
        <v>0</v>
      </c>
      <c r="C3279" s="1109">
        <v>8.625</v>
      </c>
      <c r="D3279" s="1109">
        <v>8.0169999999999995</v>
      </c>
      <c r="E3279" s="1109">
        <v>28</v>
      </c>
      <c r="F3279" s="1109">
        <v>0</v>
      </c>
      <c r="G3279" s="1110" t="s">
        <v>10838</v>
      </c>
      <c r="H3279" s="1110" t="s">
        <v>4654</v>
      </c>
      <c r="I3279" s="1110" t="s">
        <v>10735</v>
      </c>
      <c r="J3279" s="1109">
        <v>0</v>
      </c>
      <c r="K3279" s="1109">
        <v>0</v>
      </c>
      <c r="L3279" s="1109">
        <v>0</v>
      </c>
      <c r="M3279" s="1109">
        <v>0</v>
      </c>
      <c r="N3279" s="1109">
        <v>0</v>
      </c>
      <c r="O3279" s="1109">
        <v>0</v>
      </c>
      <c r="P3279" s="1109">
        <v>0</v>
      </c>
      <c r="Q3279" s="1109">
        <v>0</v>
      </c>
    </row>
    <row r="3280" spans="1:17">
      <c r="A3280" s="1109">
        <v>18821</v>
      </c>
      <c r="B3280" s="1110" t="s">
        <v>0</v>
      </c>
      <c r="C3280" s="1109">
        <v>8.625</v>
      </c>
      <c r="D3280" s="1109">
        <v>8.0969999999999995</v>
      </c>
      <c r="E3280" s="1109">
        <v>24</v>
      </c>
      <c r="F3280" s="1109">
        <v>0</v>
      </c>
      <c r="G3280" s="1110" t="s">
        <v>10838</v>
      </c>
      <c r="H3280" s="1110" t="s">
        <v>4654</v>
      </c>
      <c r="I3280" s="1110" t="s">
        <v>10735</v>
      </c>
      <c r="J3280" s="1109">
        <v>0</v>
      </c>
      <c r="K3280" s="1109">
        <v>0</v>
      </c>
      <c r="L3280" s="1109">
        <v>0</v>
      </c>
      <c r="M3280" s="1109">
        <v>0</v>
      </c>
      <c r="N3280" s="1109">
        <v>0</v>
      </c>
      <c r="O3280" s="1109">
        <v>0</v>
      </c>
      <c r="P3280" s="1109">
        <v>0</v>
      </c>
      <c r="Q3280" s="1109">
        <v>0</v>
      </c>
    </row>
    <row r="3281" spans="1:17">
      <c r="A3281" s="1109">
        <v>18822</v>
      </c>
      <c r="B3281" s="1110" t="s">
        <v>0</v>
      </c>
      <c r="C3281" s="1109">
        <v>8.625</v>
      </c>
      <c r="D3281" s="1109">
        <v>8.0969999999999995</v>
      </c>
      <c r="E3281" s="1109">
        <v>24</v>
      </c>
      <c r="F3281" s="1109">
        <v>0</v>
      </c>
      <c r="G3281" s="1110" t="s">
        <v>10775</v>
      </c>
      <c r="H3281" s="1110" t="s">
        <v>4654</v>
      </c>
      <c r="I3281" s="1110" t="s">
        <v>10735</v>
      </c>
      <c r="J3281" s="1109">
        <v>0</v>
      </c>
      <c r="K3281" s="1109">
        <v>0</v>
      </c>
      <c r="L3281" s="1109">
        <v>0</v>
      </c>
      <c r="M3281" s="1109">
        <v>0</v>
      </c>
      <c r="N3281" s="1109">
        <v>0</v>
      </c>
      <c r="O3281" s="1109">
        <v>0</v>
      </c>
      <c r="P3281" s="1109">
        <v>0</v>
      </c>
      <c r="Q3281" s="1109">
        <v>0</v>
      </c>
    </row>
    <row r="3282" spans="1:17">
      <c r="A3282" s="1109">
        <v>18823</v>
      </c>
      <c r="B3282" s="1110" t="s">
        <v>0</v>
      </c>
      <c r="C3282" s="1109">
        <v>7.75</v>
      </c>
      <c r="D3282" s="1109">
        <v>6.56</v>
      </c>
      <c r="E3282" s="1109">
        <v>46.1</v>
      </c>
      <c r="F3282" s="1109">
        <v>0</v>
      </c>
      <c r="G3282" s="1110" t="s">
        <v>10840</v>
      </c>
      <c r="H3282" s="1110" t="s">
        <v>4654</v>
      </c>
      <c r="I3282" s="1110" t="s">
        <v>10841</v>
      </c>
      <c r="J3282" s="1109">
        <v>0</v>
      </c>
      <c r="K3282" s="1109">
        <v>0</v>
      </c>
      <c r="L3282" s="1109">
        <v>0</v>
      </c>
      <c r="M3282" s="1109">
        <v>0</v>
      </c>
      <c r="N3282" s="1109">
        <v>0</v>
      </c>
      <c r="O3282" s="1109">
        <v>0</v>
      </c>
      <c r="P3282" s="1109">
        <v>0</v>
      </c>
      <c r="Q3282" s="1109">
        <v>0</v>
      </c>
    </row>
    <row r="3283" spans="1:17">
      <c r="A3283" s="1109">
        <v>18824</v>
      </c>
      <c r="B3283" s="1110" t="s">
        <v>0</v>
      </c>
      <c r="C3283" s="1109">
        <v>7.75</v>
      </c>
      <c r="D3283" s="1109">
        <v>6.56</v>
      </c>
      <c r="E3283" s="1109">
        <v>46.1</v>
      </c>
      <c r="F3283" s="1109">
        <v>0</v>
      </c>
      <c r="G3283" s="1110" t="s">
        <v>10840</v>
      </c>
      <c r="H3283" s="1110" t="s">
        <v>4654</v>
      </c>
      <c r="I3283" s="1110" t="s">
        <v>10835</v>
      </c>
      <c r="J3283" s="1109">
        <v>0</v>
      </c>
      <c r="K3283" s="1109">
        <v>0</v>
      </c>
      <c r="L3283" s="1109">
        <v>0</v>
      </c>
      <c r="M3283" s="1109">
        <v>0</v>
      </c>
      <c r="N3283" s="1109">
        <v>0</v>
      </c>
      <c r="O3283" s="1109">
        <v>0</v>
      </c>
      <c r="P3283" s="1109">
        <v>0</v>
      </c>
      <c r="Q3283" s="1109">
        <v>0</v>
      </c>
    </row>
    <row r="3284" spans="1:17">
      <c r="A3284" s="1109">
        <v>18825</v>
      </c>
      <c r="B3284" s="1110" t="s">
        <v>0</v>
      </c>
      <c r="C3284" s="1109">
        <v>7.75</v>
      </c>
      <c r="D3284" s="1109">
        <v>6.56</v>
      </c>
      <c r="E3284" s="1109">
        <v>46.1</v>
      </c>
      <c r="F3284" s="1109">
        <v>0</v>
      </c>
      <c r="G3284" s="1110" t="s">
        <v>10840</v>
      </c>
      <c r="H3284" s="1110" t="s">
        <v>4654</v>
      </c>
      <c r="I3284" s="1110" t="s">
        <v>10760</v>
      </c>
      <c r="J3284" s="1109">
        <v>0</v>
      </c>
      <c r="K3284" s="1109">
        <v>0</v>
      </c>
      <c r="L3284" s="1109">
        <v>0</v>
      </c>
      <c r="M3284" s="1109">
        <v>0</v>
      </c>
      <c r="N3284" s="1109">
        <v>0</v>
      </c>
      <c r="O3284" s="1109">
        <v>0</v>
      </c>
      <c r="P3284" s="1109">
        <v>0</v>
      </c>
      <c r="Q3284" s="1109">
        <v>0</v>
      </c>
    </row>
    <row r="3285" spans="1:17">
      <c r="A3285" s="1109">
        <v>18826</v>
      </c>
      <c r="B3285" s="1110" t="s">
        <v>0</v>
      </c>
      <c r="C3285" s="1109">
        <v>7.75</v>
      </c>
      <c r="D3285" s="1109">
        <v>6.56</v>
      </c>
      <c r="E3285" s="1109">
        <v>46.1</v>
      </c>
      <c r="F3285" s="1109">
        <v>0</v>
      </c>
      <c r="G3285" s="1110" t="s">
        <v>10840</v>
      </c>
      <c r="H3285" s="1110" t="s">
        <v>4654</v>
      </c>
      <c r="I3285" s="1110" t="s">
        <v>10836</v>
      </c>
      <c r="J3285" s="1109">
        <v>0</v>
      </c>
      <c r="K3285" s="1109">
        <v>0</v>
      </c>
      <c r="L3285" s="1109">
        <v>0</v>
      </c>
      <c r="M3285" s="1109">
        <v>0</v>
      </c>
      <c r="N3285" s="1109">
        <v>0</v>
      </c>
      <c r="O3285" s="1109">
        <v>0</v>
      </c>
      <c r="P3285" s="1109">
        <v>0</v>
      </c>
      <c r="Q3285" s="1109">
        <v>0</v>
      </c>
    </row>
    <row r="3286" spans="1:17">
      <c r="A3286" s="1109">
        <v>18827</v>
      </c>
      <c r="B3286" s="1110" t="s">
        <v>0</v>
      </c>
      <c r="C3286" s="1109">
        <v>7.75</v>
      </c>
      <c r="D3286" s="1109">
        <v>6.56</v>
      </c>
      <c r="E3286" s="1109">
        <v>46.1</v>
      </c>
      <c r="F3286" s="1109">
        <v>0</v>
      </c>
      <c r="G3286" s="1110" t="s">
        <v>10840</v>
      </c>
      <c r="H3286" s="1110" t="s">
        <v>4654</v>
      </c>
      <c r="I3286" s="1110" t="s">
        <v>10736</v>
      </c>
      <c r="J3286" s="1109">
        <v>0</v>
      </c>
      <c r="K3286" s="1109">
        <v>0</v>
      </c>
      <c r="L3286" s="1109">
        <v>0</v>
      </c>
      <c r="M3286" s="1109">
        <v>0</v>
      </c>
      <c r="N3286" s="1109">
        <v>0</v>
      </c>
      <c r="O3286" s="1109">
        <v>0</v>
      </c>
      <c r="P3286" s="1109">
        <v>0</v>
      </c>
      <c r="Q3286" s="1109">
        <v>0</v>
      </c>
    </row>
    <row r="3287" spans="1:17">
      <c r="A3287" s="1109">
        <v>18828</v>
      </c>
      <c r="B3287" s="1110" t="s">
        <v>0</v>
      </c>
      <c r="C3287" s="1109">
        <v>7.75</v>
      </c>
      <c r="D3287" s="1109">
        <v>6.56</v>
      </c>
      <c r="E3287" s="1109">
        <v>46.1</v>
      </c>
      <c r="F3287" s="1109">
        <v>0</v>
      </c>
      <c r="G3287" s="1110" t="s">
        <v>10840</v>
      </c>
      <c r="H3287" s="1110" t="s">
        <v>4654</v>
      </c>
      <c r="I3287" s="1110" t="s">
        <v>10832</v>
      </c>
      <c r="J3287" s="1109">
        <v>0</v>
      </c>
      <c r="K3287" s="1109">
        <v>0</v>
      </c>
      <c r="L3287" s="1109">
        <v>0</v>
      </c>
      <c r="M3287" s="1109">
        <v>0</v>
      </c>
      <c r="N3287" s="1109">
        <v>0</v>
      </c>
      <c r="O3287" s="1109">
        <v>0</v>
      </c>
      <c r="P3287" s="1109">
        <v>0</v>
      </c>
      <c r="Q3287" s="1109">
        <v>0</v>
      </c>
    </row>
    <row r="3288" spans="1:17">
      <c r="A3288" s="1109">
        <v>18829</v>
      </c>
      <c r="B3288" s="1110" t="s">
        <v>0</v>
      </c>
      <c r="C3288" s="1109">
        <v>7.75</v>
      </c>
      <c r="D3288" s="1109">
        <v>6.56</v>
      </c>
      <c r="E3288" s="1109">
        <v>46.1</v>
      </c>
      <c r="F3288" s="1109">
        <v>0</v>
      </c>
      <c r="G3288" s="1110" t="s">
        <v>10840</v>
      </c>
      <c r="H3288" s="1110" t="s">
        <v>4654</v>
      </c>
      <c r="I3288" s="1110" t="s">
        <v>10839</v>
      </c>
      <c r="J3288" s="1109">
        <v>0</v>
      </c>
      <c r="K3288" s="1109">
        <v>0</v>
      </c>
      <c r="L3288" s="1109">
        <v>0</v>
      </c>
      <c r="M3288" s="1109">
        <v>0</v>
      </c>
      <c r="N3288" s="1109">
        <v>0</v>
      </c>
      <c r="O3288" s="1109">
        <v>0</v>
      </c>
      <c r="P3288" s="1109">
        <v>0</v>
      </c>
      <c r="Q3288" s="1109">
        <v>0</v>
      </c>
    </row>
    <row r="3289" spans="1:17">
      <c r="A3289" s="1109">
        <v>18830</v>
      </c>
      <c r="B3289" s="1110" t="s">
        <v>0</v>
      </c>
      <c r="C3289" s="1109">
        <v>7.75</v>
      </c>
      <c r="D3289" s="1109">
        <v>6.56</v>
      </c>
      <c r="E3289" s="1109">
        <v>46.1</v>
      </c>
      <c r="F3289" s="1109">
        <v>0</v>
      </c>
      <c r="G3289" s="1110" t="s">
        <v>10842</v>
      </c>
      <c r="H3289" s="1110" t="s">
        <v>4654</v>
      </c>
      <c r="I3289" s="1110" t="s">
        <v>10841</v>
      </c>
      <c r="J3289" s="1109">
        <v>0</v>
      </c>
      <c r="K3289" s="1109">
        <v>0</v>
      </c>
      <c r="L3289" s="1109">
        <v>0</v>
      </c>
      <c r="M3289" s="1109">
        <v>0</v>
      </c>
      <c r="N3289" s="1109">
        <v>0</v>
      </c>
      <c r="O3289" s="1109">
        <v>0</v>
      </c>
      <c r="P3289" s="1109">
        <v>0</v>
      </c>
      <c r="Q3289" s="1109">
        <v>0</v>
      </c>
    </row>
    <row r="3290" spans="1:17">
      <c r="A3290" s="1109">
        <v>18831</v>
      </c>
      <c r="B3290" s="1110" t="s">
        <v>0</v>
      </c>
      <c r="C3290" s="1109">
        <v>7.75</v>
      </c>
      <c r="D3290" s="1109">
        <v>6.56</v>
      </c>
      <c r="E3290" s="1109">
        <v>46.1</v>
      </c>
      <c r="F3290" s="1109">
        <v>0</v>
      </c>
      <c r="G3290" s="1110" t="s">
        <v>10842</v>
      </c>
      <c r="H3290" s="1110" t="s">
        <v>4654</v>
      </c>
      <c r="I3290" s="1110" t="s">
        <v>10760</v>
      </c>
      <c r="J3290" s="1109">
        <v>0</v>
      </c>
      <c r="K3290" s="1109">
        <v>0</v>
      </c>
      <c r="L3290" s="1109">
        <v>0</v>
      </c>
      <c r="M3290" s="1109">
        <v>0</v>
      </c>
      <c r="N3290" s="1109">
        <v>0</v>
      </c>
      <c r="O3290" s="1109">
        <v>0</v>
      </c>
      <c r="P3290" s="1109">
        <v>0</v>
      </c>
      <c r="Q3290" s="1109">
        <v>0</v>
      </c>
    </row>
    <row r="3291" spans="1:17">
      <c r="A3291" s="1109">
        <v>18832</v>
      </c>
      <c r="B3291" s="1110" t="s">
        <v>0</v>
      </c>
      <c r="C3291" s="1109">
        <v>7.75</v>
      </c>
      <c r="D3291" s="1109">
        <v>6.56</v>
      </c>
      <c r="E3291" s="1109">
        <v>46.1</v>
      </c>
      <c r="F3291" s="1109">
        <v>0</v>
      </c>
      <c r="G3291" s="1110" t="s">
        <v>10842</v>
      </c>
      <c r="H3291" s="1110" t="s">
        <v>4654</v>
      </c>
      <c r="I3291" s="1110" t="s">
        <v>10836</v>
      </c>
      <c r="J3291" s="1109">
        <v>0</v>
      </c>
      <c r="K3291" s="1109">
        <v>0</v>
      </c>
      <c r="L3291" s="1109">
        <v>0</v>
      </c>
      <c r="M3291" s="1109">
        <v>0</v>
      </c>
      <c r="N3291" s="1109">
        <v>0</v>
      </c>
      <c r="O3291" s="1109">
        <v>0</v>
      </c>
      <c r="P3291" s="1109">
        <v>0</v>
      </c>
      <c r="Q3291" s="1109">
        <v>0</v>
      </c>
    </row>
    <row r="3292" spans="1:17">
      <c r="A3292" s="1109">
        <v>18833</v>
      </c>
      <c r="B3292" s="1110" t="s">
        <v>0</v>
      </c>
      <c r="C3292" s="1109">
        <v>7.75</v>
      </c>
      <c r="D3292" s="1109">
        <v>6.56</v>
      </c>
      <c r="E3292" s="1109">
        <v>46.1</v>
      </c>
      <c r="F3292" s="1109">
        <v>0</v>
      </c>
      <c r="G3292" s="1110" t="s">
        <v>10842</v>
      </c>
      <c r="H3292" s="1110" t="s">
        <v>4654</v>
      </c>
      <c r="I3292" s="1110" t="s">
        <v>10736</v>
      </c>
      <c r="J3292" s="1109">
        <v>0</v>
      </c>
      <c r="K3292" s="1109">
        <v>0</v>
      </c>
      <c r="L3292" s="1109">
        <v>0</v>
      </c>
      <c r="M3292" s="1109">
        <v>0</v>
      </c>
      <c r="N3292" s="1109">
        <v>0</v>
      </c>
      <c r="O3292" s="1109">
        <v>0</v>
      </c>
      <c r="P3292" s="1109">
        <v>0</v>
      </c>
      <c r="Q3292" s="1109">
        <v>0</v>
      </c>
    </row>
    <row r="3293" spans="1:17">
      <c r="A3293" s="1109">
        <v>18834</v>
      </c>
      <c r="B3293" s="1110" t="s">
        <v>0</v>
      </c>
      <c r="C3293" s="1109">
        <v>7.75</v>
      </c>
      <c r="D3293" s="1109">
        <v>6.56</v>
      </c>
      <c r="E3293" s="1109">
        <v>46.1</v>
      </c>
      <c r="F3293" s="1109">
        <v>0</v>
      </c>
      <c r="G3293" s="1110" t="s">
        <v>10842</v>
      </c>
      <c r="H3293" s="1110" t="s">
        <v>4654</v>
      </c>
      <c r="I3293" s="1110" t="s">
        <v>10832</v>
      </c>
      <c r="J3293" s="1109">
        <v>0</v>
      </c>
      <c r="K3293" s="1109">
        <v>0</v>
      </c>
      <c r="L3293" s="1109">
        <v>0</v>
      </c>
      <c r="M3293" s="1109">
        <v>0</v>
      </c>
      <c r="N3293" s="1109">
        <v>0</v>
      </c>
      <c r="O3293" s="1109">
        <v>0</v>
      </c>
      <c r="P3293" s="1109">
        <v>0</v>
      </c>
      <c r="Q3293" s="1109">
        <v>0</v>
      </c>
    </row>
    <row r="3294" spans="1:17">
      <c r="A3294" s="1109">
        <v>18835</v>
      </c>
      <c r="B3294" s="1110" t="s">
        <v>0</v>
      </c>
      <c r="C3294" s="1109">
        <v>7.75</v>
      </c>
      <c r="D3294" s="1109">
        <v>6.56</v>
      </c>
      <c r="E3294" s="1109">
        <v>46.1</v>
      </c>
      <c r="F3294" s="1109">
        <v>0</v>
      </c>
      <c r="G3294" s="1110" t="s">
        <v>10842</v>
      </c>
      <c r="H3294" s="1110" t="s">
        <v>4654</v>
      </c>
      <c r="I3294" s="1110" t="s">
        <v>10839</v>
      </c>
      <c r="J3294" s="1109">
        <v>0</v>
      </c>
      <c r="K3294" s="1109">
        <v>0</v>
      </c>
      <c r="L3294" s="1109">
        <v>0</v>
      </c>
      <c r="M3294" s="1109">
        <v>0</v>
      </c>
      <c r="N3294" s="1109">
        <v>0</v>
      </c>
      <c r="O3294" s="1109">
        <v>0</v>
      </c>
      <c r="P3294" s="1109">
        <v>0</v>
      </c>
      <c r="Q3294" s="1109">
        <v>0</v>
      </c>
    </row>
    <row r="3295" spans="1:17">
      <c r="A3295" s="1109">
        <v>18836</v>
      </c>
      <c r="B3295" s="1110" t="s">
        <v>0</v>
      </c>
      <c r="C3295" s="1109">
        <v>7.75</v>
      </c>
      <c r="D3295" s="1109">
        <v>6.56</v>
      </c>
      <c r="E3295" s="1109">
        <v>46.1</v>
      </c>
      <c r="F3295" s="1109">
        <v>0</v>
      </c>
      <c r="G3295" s="1110" t="s">
        <v>10784</v>
      </c>
      <c r="H3295" s="1110" t="s">
        <v>4654</v>
      </c>
      <c r="I3295" s="1110" t="s">
        <v>10841</v>
      </c>
      <c r="J3295" s="1109">
        <v>0</v>
      </c>
      <c r="K3295" s="1109">
        <v>0</v>
      </c>
      <c r="L3295" s="1109">
        <v>0</v>
      </c>
      <c r="M3295" s="1109">
        <v>0</v>
      </c>
      <c r="N3295" s="1109">
        <v>0</v>
      </c>
      <c r="O3295" s="1109">
        <v>0</v>
      </c>
      <c r="P3295" s="1109">
        <v>0</v>
      </c>
      <c r="Q3295" s="1109">
        <v>0</v>
      </c>
    </row>
    <row r="3296" spans="1:17">
      <c r="A3296" s="1109">
        <v>18837</v>
      </c>
      <c r="B3296" s="1110" t="s">
        <v>0</v>
      </c>
      <c r="C3296" s="1109">
        <v>7.75</v>
      </c>
      <c r="D3296" s="1109">
        <v>6.56</v>
      </c>
      <c r="E3296" s="1109">
        <v>46.1</v>
      </c>
      <c r="F3296" s="1109">
        <v>0</v>
      </c>
      <c r="G3296" s="1110" t="s">
        <v>10784</v>
      </c>
      <c r="H3296" s="1110" t="s">
        <v>4654</v>
      </c>
      <c r="I3296" s="1110" t="s">
        <v>10835</v>
      </c>
      <c r="J3296" s="1109">
        <v>0</v>
      </c>
      <c r="K3296" s="1109">
        <v>0</v>
      </c>
      <c r="L3296" s="1109">
        <v>0</v>
      </c>
      <c r="M3296" s="1109">
        <v>0</v>
      </c>
      <c r="N3296" s="1109">
        <v>0</v>
      </c>
      <c r="O3296" s="1109">
        <v>0</v>
      </c>
      <c r="P3296" s="1109">
        <v>0</v>
      </c>
      <c r="Q3296" s="1109">
        <v>0</v>
      </c>
    </row>
    <row r="3297" spans="1:17">
      <c r="A3297" s="1109">
        <v>18838</v>
      </c>
      <c r="B3297" s="1110" t="s">
        <v>0</v>
      </c>
      <c r="C3297" s="1109">
        <v>7.75</v>
      </c>
      <c r="D3297" s="1109">
        <v>6.56</v>
      </c>
      <c r="E3297" s="1109">
        <v>46.1</v>
      </c>
      <c r="F3297" s="1109">
        <v>0</v>
      </c>
      <c r="G3297" s="1110" t="s">
        <v>10784</v>
      </c>
      <c r="H3297" s="1110" t="s">
        <v>4654</v>
      </c>
      <c r="I3297" s="1110" t="s">
        <v>10760</v>
      </c>
      <c r="J3297" s="1109">
        <v>0</v>
      </c>
      <c r="K3297" s="1109">
        <v>0</v>
      </c>
      <c r="L3297" s="1109">
        <v>0</v>
      </c>
      <c r="M3297" s="1109">
        <v>0</v>
      </c>
      <c r="N3297" s="1109">
        <v>0</v>
      </c>
      <c r="O3297" s="1109">
        <v>0</v>
      </c>
      <c r="P3297" s="1109">
        <v>0</v>
      </c>
      <c r="Q3297" s="1109">
        <v>0</v>
      </c>
    </row>
    <row r="3298" spans="1:17">
      <c r="A3298" s="1109">
        <v>18839</v>
      </c>
      <c r="B3298" s="1110" t="s">
        <v>0</v>
      </c>
      <c r="C3298" s="1109">
        <v>7.75</v>
      </c>
      <c r="D3298" s="1109">
        <v>6.56</v>
      </c>
      <c r="E3298" s="1109">
        <v>46.1</v>
      </c>
      <c r="F3298" s="1109">
        <v>0</v>
      </c>
      <c r="G3298" s="1110" t="s">
        <v>10784</v>
      </c>
      <c r="H3298" s="1110" t="s">
        <v>4654</v>
      </c>
      <c r="I3298" s="1110" t="s">
        <v>10836</v>
      </c>
      <c r="J3298" s="1109">
        <v>0</v>
      </c>
      <c r="K3298" s="1109">
        <v>0</v>
      </c>
      <c r="L3298" s="1109">
        <v>0</v>
      </c>
      <c r="M3298" s="1109">
        <v>0</v>
      </c>
      <c r="N3298" s="1109">
        <v>0</v>
      </c>
      <c r="O3298" s="1109">
        <v>0</v>
      </c>
      <c r="P3298" s="1109">
        <v>0</v>
      </c>
      <c r="Q3298" s="1109">
        <v>0</v>
      </c>
    </row>
    <row r="3299" spans="1:17">
      <c r="A3299" s="1109">
        <v>18840</v>
      </c>
      <c r="B3299" s="1110" t="s">
        <v>0</v>
      </c>
      <c r="C3299" s="1109">
        <v>7.75</v>
      </c>
      <c r="D3299" s="1109">
        <v>6.56</v>
      </c>
      <c r="E3299" s="1109">
        <v>46.1</v>
      </c>
      <c r="F3299" s="1109">
        <v>0</v>
      </c>
      <c r="G3299" s="1110" t="s">
        <v>10784</v>
      </c>
      <c r="H3299" s="1110" t="s">
        <v>4654</v>
      </c>
      <c r="I3299" s="1110" t="s">
        <v>10736</v>
      </c>
      <c r="J3299" s="1109">
        <v>0</v>
      </c>
      <c r="K3299" s="1109">
        <v>0</v>
      </c>
      <c r="L3299" s="1109">
        <v>0</v>
      </c>
      <c r="M3299" s="1109">
        <v>0</v>
      </c>
      <c r="N3299" s="1109">
        <v>0</v>
      </c>
      <c r="O3299" s="1109">
        <v>0</v>
      </c>
      <c r="P3299" s="1109">
        <v>0</v>
      </c>
      <c r="Q3299" s="1109">
        <v>0</v>
      </c>
    </row>
    <row r="3300" spans="1:17">
      <c r="A3300" s="1109">
        <v>18841</v>
      </c>
      <c r="B3300" s="1110" t="s">
        <v>0</v>
      </c>
      <c r="C3300" s="1109">
        <v>7.75</v>
      </c>
      <c r="D3300" s="1109">
        <v>6.56</v>
      </c>
      <c r="E3300" s="1109">
        <v>46.1</v>
      </c>
      <c r="F3300" s="1109">
        <v>0</v>
      </c>
      <c r="G3300" s="1110" t="s">
        <v>10784</v>
      </c>
      <c r="H3300" s="1110" t="s">
        <v>4654</v>
      </c>
      <c r="I3300" s="1110" t="s">
        <v>10845</v>
      </c>
      <c r="J3300" s="1109">
        <v>0</v>
      </c>
      <c r="K3300" s="1109">
        <v>0</v>
      </c>
      <c r="L3300" s="1109">
        <v>0</v>
      </c>
      <c r="M3300" s="1109">
        <v>0</v>
      </c>
      <c r="N3300" s="1109">
        <v>0</v>
      </c>
      <c r="O3300" s="1109">
        <v>0</v>
      </c>
      <c r="P3300" s="1109">
        <v>0</v>
      </c>
      <c r="Q3300" s="1109">
        <v>0</v>
      </c>
    </row>
    <row r="3301" spans="1:17">
      <c r="A3301" s="1109">
        <v>18842</v>
      </c>
      <c r="B3301" s="1110" t="s">
        <v>0</v>
      </c>
      <c r="C3301" s="1109">
        <v>7.75</v>
      </c>
      <c r="D3301" s="1109">
        <v>6.56</v>
      </c>
      <c r="E3301" s="1109">
        <v>46.1</v>
      </c>
      <c r="F3301" s="1109">
        <v>0</v>
      </c>
      <c r="G3301" s="1110" t="s">
        <v>10784</v>
      </c>
      <c r="H3301" s="1110" t="s">
        <v>4654</v>
      </c>
      <c r="I3301" s="1110" t="s">
        <v>10834</v>
      </c>
      <c r="J3301" s="1109">
        <v>0</v>
      </c>
      <c r="K3301" s="1109">
        <v>0</v>
      </c>
      <c r="L3301" s="1109">
        <v>0</v>
      </c>
      <c r="M3301" s="1109">
        <v>0</v>
      </c>
      <c r="N3301" s="1109">
        <v>0</v>
      </c>
      <c r="O3301" s="1109">
        <v>0</v>
      </c>
      <c r="P3301" s="1109">
        <v>0</v>
      </c>
      <c r="Q3301" s="1109">
        <v>0</v>
      </c>
    </row>
    <row r="3302" spans="1:17">
      <c r="A3302" s="1109">
        <v>18843</v>
      </c>
      <c r="B3302" s="1110" t="s">
        <v>0</v>
      </c>
      <c r="C3302" s="1109">
        <v>7.75</v>
      </c>
      <c r="D3302" s="1109">
        <v>6.56</v>
      </c>
      <c r="E3302" s="1109">
        <v>46.1</v>
      </c>
      <c r="F3302" s="1109">
        <v>0</v>
      </c>
      <c r="G3302" s="1110" t="s">
        <v>10784</v>
      </c>
      <c r="H3302" s="1110" t="s">
        <v>4654</v>
      </c>
      <c r="I3302" s="1110" t="s">
        <v>10832</v>
      </c>
      <c r="J3302" s="1109">
        <v>0</v>
      </c>
      <c r="K3302" s="1109">
        <v>0</v>
      </c>
      <c r="L3302" s="1109">
        <v>0</v>
      </c>
      <c r="M3302" s="1109">
        <v>0</v>
      </c>
      <c r="N3302" s="1109">
        <v>0</v>
      </c>
      <c r="O3302" s="1109">
        <v>0</v>
      </c>
      <c r="P3302" s="1109">
        <v>0</v>
      </c>
      <c r="Q3302" s="1109">
        <v>0</v>
      </c>
    </row>
    <row r="3303" spans="1:17">
      <c r="A3303" s="1109">
        <v>18844</v>
      </c>
      <c r="B3303" s="1110" t="s">
        <v>0</v>
      </c>
      <c r="C3303" s="1109">
        <v>7.75</v>
      </c>
      <c r="D3303" s="1109">
        <v>6.56</v>
      </c>
      <c r="E3303" s="1109">
        <v>46.1</v>
      </c>
      <c r="F3303" s="1109">
        <v>0</v>
      </c>
      <c r="G3303" s="1110" t="s">
        <v>10784</v>
      </c>
      <c r="H3303" s="1110" t="s">
        <v>4654</v>
      </c>
      <c r="I3303" s="1110" t="s">
        <v>10839</v>
      </c>
      <c r="J3303" s="1109">
        <v>0</v>
      </c>
      <c r="K3303" s="1109">
        <v>0</v>
      </c>
      <c r="L3303" s="1109">
        <v>0</v>
      </c>
      <c r="M3303" s="1109">
        <v>0</v>
      </c>
      <c r="N3303" s="1109">
        <v>0</v>
      </c>
      <c r="O3303" s="1109">
        <v>0</v>
      </c>
      <c r="P3303" s="1109">
        <v>0</v>
      </c>
      <c r="Q3303" s="1109">
        <v>0</v>
      </c>
    </row>
    <row r="3304" spans="1:17">
      <c r="A3304" s="1109">
        <v>18845</v>
      </c>
      <c r="B3304" s="1110" t="s">
        <v>0</v>
      </c>
      <c r="C3304" s="1109">
        <v>7.75</v>
      </c>
      <c r="D3304" s="1109">
        <v>6.56</v>
      </c>
      <c r="E3304" s="1109">
        <v>46.1</v>
      </c>
      <c r="F3304" s="1109">
        <v>0</v>
      </c>
      <c r="G3304" s="1110" t="s">
        <v>10741</v>
      </c>
      <c r="H3304" s="1110" t="s">
        <v>4654</v>
      </c>
      <c r="I3304" s="1110" t="s">
        <v>10841</v>
      </c>
      <c r="J3304" s="1109">
        <v>0</v>
      </c>
      <c r="K3304" s="1109">
        <v>0</v>
      </c>
      <c r="L3304" s="1109">
        <v>0</v>
      </c>
      <c r="M3304" s="1109">
        <v>0</v>
      </c>
      <c r="N3304" s="1109">
        <v>0</v>
      </c>
      <c r="O3304" s="1109">
        <v>0</v>
      </c>
      <c r="P3304" s="1109">
        <v>0</v>
      </c>
      <c r="Q3304" s="1109">
        <v>0</v>
      </c>
    </row>
    <row r="3305" spans="1:17">
      <c r="A3305" s="1109">
        <v>18846</v>
      </c>
      <c r="B3305" s="1110" t="s">
        <v>0</v>
      </c>
      <c r="C3305" s="1109">
        <v>7.75</v>
      </c>
      <c r="D3305" s="1109">
        <v>6.56</v>
      </c>
      <c r="E3305" s="1109">
        <v>46.1</v>
      </c>
      <c r="F3305" s="1109">
        <v>0</v>
      </c>
      <c r="G3305" s="1110" t="s">
        <v>10741</v>
      </c>
      <c r="H3305" s="1110" t="s">
        <v>4654</v>
      </c>
      <c r="I3305" s="1110" t="s">
        <v>10835</v>
      </c>
      <c r="J3305" s="1109">
        <v>0</v>
      </c>
      <c r="K3305" s="1109">
        <v>0</v>
      </c>
      <c r="L3305" s="1109">
        <v>0</v>
      </c>
      <c r="M3305" s="1109">
        <v>0</v>
      </c>
      <c r="N3305" s="1109">
        <v>0</v>
      </c>
      <c r="O3305" s="1109">
        <v>0</v>
      </c>
      <c r="P3305" s="1109">
        <v>0</v>
      </c>
      <c r="Q3305" s="1109">
        <v>0</v>
      </c>
    </row>
    <row r="3306" spans="1:17">
      <c r="A3306" s="1109">
        <v>18847</v>
      </c>
      <c r="B3306" s="1110" t="s">
        <v>0</v>
      </c>
      <c r="C3306" s="1109">
        <v>7.75</v>
      </c>
      <c r="D3306" s="1109">
        <v>6.56</v>
      </c>
      <c r="E3306" s="1109">
        <v>46.1</v>
      </c>
      <c r="F3306" s="1109">
        <v>0</v>
      </c>
      <c r="G3306" s="1110" t="s">
        <v>10741</v>
      </c>
      <c r="H3306" s="1110" t="s">
        <v>4654</v>
      </c>
      <c r="I3306" s="1110" t="s">
        <v>10760</v>
      </c>
      <c r="J3306" s="1109">
        <v>0</v>
      </c>
      <c r="K3306" s="1109">
        <v>0</v>
      </c>
      <c r="L3306" s="1109">
        <v>0</v>
      </c>
      <c r="M3306" s="1109">
        <v>0</v>
      </c>
      <c r="N3306" s="1109">
        <v>0</v>
      </c>
      <c r="O3306" s="1109">
        <v>0</v>
      </c>
      <c r="P3306" s="1109">
        <v>0</v>
      </c>
      <c r="Q3306" s="1109">
        <v>0</v>
      </c>
    </row>
    <row r="3307" spans="1:17">
      <c r="A3307" s="1109">
        <v>18848</v>
      </c>
      <c r="B3307" s="1110" t="s">
        <v>0</v>
      </c>
      <c r="C3307" s="1109">
        <v>7.75</v>
      </c>
      <c r="D3307" s="1109">
        <v>6.56</v>
      </c>
      <c r="E3307" s="1109">
        <v>46.1</v>
      </c>
      <c r="F3307" s="1109">
        <v>0</v>
      </c>
      <c r="G3307" s="1110" t="s">
        <v>10741</v>
      </c>
      <c r="H3307" s="1110" t="s">
        <v>4654</v>
      </c>
      <c r="I3307" s="1110" t="s">
        <v>10836</v>
      </c>
      <c r="J3307" s="1109">
        <v>0</v>
      </c>
      <c r="K3307" s="1109">
        <v>0</v>
      </c>
      <c r="L3307" s="1109">
        <v>0</v>
      </c>
      <c r="M3307" s="1109">
        <v>0</v>
      </c>
      <c r="N3307" s="1109">
        <v>0</v>
      </c>
      <c r="O3307" s="1109">
        <v>0</v>
      </c>
      <c r="P3307" s="1109">
        <v>0</v>
      </c>
      <c r="Q3307" s="1109">
        <v>0</v>
      </c>
    </row>
    <row r="3308" spans="1:17">
      <c r="A3308" s="1109">
        <v>18849</v>
      </c>
      <c r="B3308" s="1110" t="s">
        <v>0</v>
      </c>
      <c r="C3308" s="1109">
        <v>7.75</v>
      </c>
      <c r="D3308" s="1109">
        <v>6.56</v>
      </c>
      <c r="E3308" s="1109">
        <v>46.1</v>
      </c>
      <c r="F3308" s="1109">
        <v>0</v>
      </c>
      <c r="G3308" s="1110" t="s">
        <v>10741</v>
      </c>
      <c r="H3308" s="1110" t="s">
        <v>4654</v>
      </c>
      <c r="I3308" s="1110" t="s">
        <v>10736</v>
      </c>
      <c r="J3308" s="1109">
        <v>0</v>
      </c>
      <c r="K3308" s="1109">
        <v>0</v>
      </c>
      <c r="L3308" s="1109">
        <v>0</v>
      </c>
      <c r="M3308" s="1109">
        <v>0</v>
      </c>
      <c r="N3308" s="1109">
        <v>0</v>
      </c>
      <c r="O3308" s="1109">
        <v>0</v>
      </c>
      <c r="P3308" s="1109">
        <v>0</v>
      </c>
      <c r="Q3308" s="1109">
        <v>0</v>
      </c>
    </row>
    <row r="3309" spans="1:17">
      <c r="A3309" s="1109">
        <v>18850</v>
      </c>
      <c r="B3309" s="1110" t="s">
        <v>0</v>
      </c>
      <c r="C3309" s="1109">
        <v>7.75</v>
      </c>
      <c r="D3309" s="1109">
        <v>6.56</v>
      </c>
      <c r="E3309" s="1109">
        <v>46.1</v>
      </c>
      <c r="F3309" s="1109">
        <v>0</v>
      </c>
      <c r="G3309" s="1110" t="s">
        <v>10741</v>
      </c>
      <c r="H3309" s="1110" t="s">
        <v>4654</v>
      </c>
      <c r="I3309" s="1110" t="s">
        <v>10845</v>
      </c>
      <c r="J3309" s="1109">
        <v>0</v>
      </c>
      <c r="K3309" s="1109">
        <v>0</v>
      </c>
      <c r="L3309" s="1109">
        <v>0</v>
      </c>
      <c r="M3309" s="1109">
        <v>0</v>
      </c>
      <c r="N3309" s="1109">
        <v>0</v>
      </c>
      <c r="O3309" s="1109">
        <v>0</v>
      </c>
      <c r="P3309" s="1109">
        <v>0</v>
      </c>
      <c r="Q3309" s="1109">
        <v>0</v>
      </c>
    </row>
    <row r="3310" spans="1:17">
      <c r="A3310" s="1109">
        <v>18851</v>
      </c>
      <c r="B3310" s="1110" t="s">
        <v>0</v>
      </c>
      <c r="C3310" s="1109">
        <v>7.75</v>
      </c>
      <c r="D3310" s="1109">
        <v>6.56</v>
      </c>
      <c r="E3310" s="1109">
        <v>46.1</v>
      </c>
      <c r="F3310" s="1109">
        <v>0</v>
      </c>
      <c r="G3310" s="1110" t="s">
        <v>10741</v>
      </c>
      <c r="H3310" s="1110" t="s">
        <v>4654</v>
      </c>
      <c r="I3310" s="1110" t="s">
        <v>10834</v>
      </c>
      <c r="J3310" s="1109">
        <v>0</v>
      </c>
      <c r="K3310" s="1109">
        <v>0</v>
      </c>
      <c r="L3310" s="1109">
        <v>0</v>
      </c>
      <c r="M3310" s="1109">
        <v>0</v>
      </c>
      <c r="N3310" s="1109">
        <v>0</v>
      </c>
      <c r="O3310" s="1109">
        <v>0</v>
      </c>
      <c r="P3310" s="1109">
        <v>0</v>
      </c>
      <c r="Q3310" s="1109">
        <v>0</v>
      </c>
    </row>
    <row r="3311" spans="1:17">
      <c r="A3311" s="1109">
        <v>18852</v>
      </c>
      <c r="B3311" s="1110" t="s">
        <v>0</v>
      </c>
      <c r="C3311" s="1109">
        <v>7.75</v>
      </c>
      <c r="D3311" s="1109">
        <v>6.56</v>
      </c>
      <c r="E3311" s="1109">
        <v>46.1</v>
      </c>
      <c r="F3311" s="1109">
        <v>0</v>
      </c>
      <c r="G3311" s="1110" t="s">
        <v>10741</v>
      </c>
      <c r="H3311" s="1110" t="s">
        <v>4654</v>
      </c>
      <c r="I3311" s="1110" t="s">
        <v>10832</v>
      </c>
      <c r="J3311" s="1109">
        <v>0</v>
      </c>
      <c r="K3311" s="1109">
        <v>0</v>
      </c>
      <c r="L3311" s="1109">
        <v>0</v>
      </c>
      <c r="M3311" s="1109">
        <v>0</v>
      </c>
      <c r="N3311" s="1109">
        <v>0</v>
      </c>
      <c r="O3311" s="1109">
        <v>0</v>
      </c>
      <c r="P3311" s="1109">
        <v>0</v>
      </c>
      <c r="Q3311" s="1109">
        <v>0</v>
      </c>
    </row>
    <row r="3312" spans="1:17">
      <c r="A3312" s="1109">
        <v>18853</v>
      </c>
      <c r="B3312" s="1110" t="s">
        <v>0</v>
      </c>
      <c r="C3312" s="1109">
        <v>7.75</v>
      </c>
      <c r="D3312" s="1109">
        <v>6.56</v>
      </c>
      <c r="E3312" s="1109">
        <v>46.1</v>
      </c>
      <c r="F3312" s="1109">
        <v>0</v>
      </c>
      <c r="G3312" s="1110" t="s">
        <v>10741</v>
      </c>
      <c r="H3312" s="1110" t="s">
        <v>4654</v>
      </c>
      <c r="I3312" s="1110" t="s">
        <v>10839</v>
      </c>
      <c r="J3312" s="1109">
        <v>0</v>
      </c>
      <c r="K3312" s="1109">
        <v>0</v>
      </c>
      <c r="L3312" s="1109">
        <v>0</v>
      </c>
      <c r="M3312" s="1109">
        <v>0</v>
      </c>
      <c r="N3312" s="1109">
        <v>0</v>
      </c>
      <c r="O3312" s="1109">
        <v>0</v>
      </c>
      <c r="P3312" s="1109">
        <v>0</v>
      </c>
      <c r="Q3312" s="1109">
        <v>0</v>
      </c>
    </row>
    <row r="3313" spans="1:17">
      <c r="A3313" s="1109">
        <v>18854</v>
      </c>
      <c r="B3313" s="1110" t="s">
        <v>0</v>
      </c>
      <c r="C3313" s="1109">
        <v>7.75</v>
      </c>
      <c r="D3313" s="1109">
        <v>6.56</v>
      </c>
      <c r="E3313" s="1109">
        <v>46.1</v>
      </c>
      <c r="F3313" s="1109">
        <v>0</v>
      </c>
      <c r="G3313" s="1110" t="s">
        <v>10833</v>
      </c>
      <c r="H3313" s="1110" t="s">
        <v>4654</v>
      </c>
      <c r="I3313" s="1110" t="s">
        <v>10841</v>
      </c>
      <c r="J3313" s="1109">
        <v>0</v>
      </c>
      <c r="K3313" s="1109">
        <v>0</v>
      </c>
      <c r="L3313" s="1109">
        <v>0</v>
      </c>
      <c r="M3313" s="1109">
        <v>0</v>
      </c>
      <c r="N3313" s="1109">
        <v>0</v>
      </c>
      <c r="O3313" s="1109">
        <v>0</v>
      </c>
      <c r="P3313" s="1109">
        <v>0</v>
      </c>
      <c r="Q3313" s="1109">
        <v>0</v>
      </c>
    </row>
    <row r="3314" spans="1:17">
      <c r="A3314" s="1109">
        <v>18855</v>
      </c>
      <c r="B3314" s="1110" t="s">
        <v>0</v>
      </c>
      <c r="C3314" s="1109">
        <v>7.75</v>
      </c>
      <c r="D3314" s="1109">
        <v>6.56</v>
      </c>
      <c r="E3314" s="1109">
        <v>46.1</v>
      </c>
      <c r="F3314" s="1109">
        <v>0</v>
      </c>
      <c r="G3314" s="1110" t="s">
        <v>10833</v>
      </c>
      <c r="H3314" s="1110" t="s">
        <v>4654</v>
      </c>
      <c r="I3314" s="1110" t="s">
        <v>10760</v>
      </c>
      <c r="J3314" s="1109">
        <v>0</v>
      </c>
      <c r="K3314" s="1109">
        <v>0</v>
      </c>
      <c r="L3314" s="1109">
        <v>0</v>
      </c>
      <c r="M3314" s="1109">
        <v>0</v>
      </c>
      <c r="N3314" s="1109">
        <v>0</v>
      </c>
      <c r="O3314" s="1109">
        <v>0</v>
      </c>
      <c r="P3314" s="1109">
        <v>0</v>
      </c>
      <c r="Q3314" s="1109">
        <v>0</v>
      </c>
    </row>
    <row r="3315" spans="1:17">
      <c r="A3315" s="1109">
        <v>18856</v>
      </c>
      <c r="B3315" s="1110" t="s">
        <v>0</v>
      </c>
      <c r="C3315" s="1109">
        <v>7.75</v>
      </c>
      <c r="D3315" s="1109">
        <v>6.56</v>
      </c>
      <c r="E3315" s="1109">
        <v>46.1</v>
      </c>
      <c r="F3315" s="1109">
        <v>0</v>
      </c>
      <c r="G3315" s="1110" t="s">
        <v>10833</v>
      </c>
      <c r="H3315" s="1110" t="s">
        <v>4654</v>
      </c>
      <c r="I3315" s="1110" t="s">
        <v>10836</v>
      </c>
      <c r="J3315" s="1109">
        <v>0</v>
      </c>
      <c r="K3315" s="1109">
        <v>0</v>
      </c>
      <c r="L3315" s="1109">
        <v>0</v>
      </c>
      <c r="M3315" s="1109">
        <v>0</v>
      </c>
      <c r="N3315" s="1109">
        <v>0</v>
      </c>
      <c r="O3315" s="1109">
        <v>0</v>
      </c>
      <c r="P3315" s="1109">
        <v>0</v>
      </c>
      <c r="Q3315" s="1109">
        <v>0</v>
      </c>
    </row>
    <row r="3316" spans="1:17">
      <c r="A3316" s="1109">
        <v>18857</v>
      </c>
      <c r="B3316" s="1110" t="s">
        <v>0</v>
      </c>
      <c r="C3316" s="1109">
        <v>7.75</v>
      </c>
      <c r="D3316" s="1109">
        <v>6.56</v>
      </c>
      <c r="E3316" s="1109">
        <v>46.1</v>
      </c>
      <c r="F3316" s="1109">
        <v>0</v>
      </c>
      <c r="G3316" s="1110" t="s">
        <v>10833</v>
      </c>
      <c r="H3316" s="1110" t="s">
        <v>4654</v>
      </c>
      <c r="I3316" s="1110" t="s">
        <v>10736</v>
      </c>
      <c r="J3316" s="1109">
        <v>0</v>
      </c>
      <c r="K3316" s="1109">
        <v>0</v>
      </c>
      <c r="L3316" s="1109">
        <v>0</v>
      </c>
      <c r="M3316" s="1109">
        <v>0</v>
      </c>
      <c r="N3316" s="1109">
        <v>0</v>
      </c>
      <c r="O3316" s="1109">
        <v>0</v>
      </c>
      <c r="P3316" s="1109">
        <v>0</v>
      </c>
      <c r="Q3316" s="1109">
        <v>0</v>
      </c>
    </row>
    <row r="3317" spans="1:17">
      <c r="A3317" s="1109">
        <v>18858</v>
      </c>
      <c r="B3317" s="1110" t="s">
        <v>0</v>
      </c>
      <c r="C3317" s="1109">
        <v>7.75</v>
      </c>
      <c r="D3317" s="1109">
        <v>6.56</v>
      </c>
      <c r="E3317" s="1109">
        <v>46.1</v>
      </c>
      <c r="F3317" s="1109">
        <v>0</v>
      </c>
      <c r="G3317" s="1110" t="s">
        <v>10833</v>
      </c>
      <c r="H3317" s="1110" t="s">
        <v>4654</v>
      </c>
      <c r="I3317" s="1110" t="s">
        <v>10845</v>
      </c>
      <c r="J3317" s="1109">
        <v>0</v>
      </c>
      <c r="K3317" s="1109">
        <v>0</v>
      </c>
      <c r="L3317" s="1109">
        <v>0</v>
      </c>
      <c r="M3317" s="1109">
        <v>0</v>
      </c>
      <c r="N3317" s="1109">
        <v>0</v>
      </c>
      <c r="O3317" s="1109">
        <v>0</v>
      </c>
      <c r="P3317" s="1109">
        <v>0</v>
      </c>
      <c r="Q3317" s="1109">
        <v>0</v>
      </c>
    </row>
    <row r="3318" spans="1:17">
      <c r="A3318" s="1109">
        <v>18859</v>
      </c>
      <c r="B3318" s="1110" t="s">
        <v>0</v>
      </c>
      <c r="C3318" s="1109">
        <v>7.75</v>
      </c>
      <c r="D3318" s="1109">
        <v>6.56</v>
      </c>
      <c r="E3318" s="1109">
        <v>46.1</v>
      </c>
      <c r="F3318" s="1109">
        <v>0</v>
      </c>
      <c r="G3318" s="1110" t="s">
        <v>10833</v>
      </c>
      <c r="H3318" s="1110" t="s">
        <v>4654</v>
      </c>
      <c r="I3318" s="1110" t="s">
        <v>10834</v>
      </c>
      <c r="J3318" s="1109">
        <v>0</v>
      </c>
      <c r="K3318" s="1109">
        <v>0</v>
      </c>
      <c r="L3318" s="1109">
        <v>0</v>
      </c>
      <c r="M3318" s="1109">
        <v>0</v>
      </c>
      <c r="N3318" s="1109">
        <v>0</v>
      </c>
      <c r="O3318" s="1109">
        <v>0</v>
      </c>
      <c r="P3318" s="1109">
        <v>0</v>
      </c>
      <c r="Q3318" s="1109">
        <v>0</v>
      </c>
    </row>
    <row r="3319" spans="1:17">
      <c r="A3319" s="1109">
        <v>18860</v>
      </c>
      <c r="B3319" s="1110" t="s">
        <v>0</v>
      </c>
      <c r="C3319" s="1109">
        <v>7.75</v>
      </c>
      <c r="D3319" s="1109">
        <v>6.56</v>
      </c>
      <c r="E3319" s="1109">
        <v>46.1</v>
      </c>
      <c r="F3319" s="1109">
        <v>0</v>
      </c>
      <c r="G3319" s="1110" t="s">
        <v>10833</v>
      </c>
      <c r="H3319" s="1110" t="s">
        <v>4654</v>
      </c>
      <c r="I3319" s="1110" t="s">
        <v>10832</v>
      </c>
      <c r="J3319" s="1109">
        <v>0</v>
      </c>
      <c r="K3319" s="1109">
        <v>0</v>
      </c>
      <c r="L3319" s="1109">
        <v>0</v>
      </c>
      <c r="M3319" s="1109">
        <v>0</v>
      </c>
      <c r="N3319" s="1109">
        <v>0</v>
      </c>
      <c r="O3319" s="1109">
        <v>0</v>
      </c>
      <c r="P3319" s="1109">
        <v>0</v>
      </c>
      <c r="Q3319" s="1109">
        <v>0</v>
      </c>
    </row>
    <row r="3320" spans="1:17">
      <c r="A3320" s="1109">
        <v>18861</v>
      </c>
      <c r="B3320" s="1110" t="s">
        <v>0</v>
      </c>
      <c r="C3320" s="1109">
        <v>7.75</v>
      </c>
      <c r="D3320" s="1109">
        <v>6.56</v>
      </c>
      <c r="E3320" s="1109">
        <v>46.1</v>
      </c>
      <c r="F3320" s="1109">
        <v>0</v>
      </c>
      <c r="G3320" s="1110" t="s">
        <v>10833</v>
      </c>
      <c r="H3320" s="1110" t="s">
        <v>4654</v>
      </c>
      <c r="I3320" s="1110" t="s">
        <v>10839</v>
      </c>
      <c r="J3320" s="1109">
        <v>0</v>
      </c>
      <c r="K3320" s="1109">
        <v>0</v>
      </c>
      <c r="L3320" s="1109">
        <v>0</v>
      </c>
      <c r="M3320" s="1109">
        <v>0</v>
      </c>
      <c r="N3320" s="1109">
        <v>0</v>
      </c>
      <c r="O3320" s="1109">
        <v>0</v>
      </c>
      <c r="P3320" s="1109">
        <v>0</v>
      </c>
      <c r="Q3320" s="1109">
        <v>0</v>
      </c>
    </row>
    <row r="3321" spans="1:17">
      <c r="A3321" s="1109">
        <v>18862</v>
      </c>
      <c r="B3321" s="1110" t="s">
        <v>0</v>
      </c>
      <c r="C3321" s="1109">
        <v>7.75</v>
      </c>
      <c r="D3321" s="1109">
        <v>6.56</v>
      </c>
      <c r="E3321" s="1109">
        <v>46.1</v>
      </c>
      <c r="F3321" s="1109">
        <v>0</v>
      </c>
      <c r="G3321" s="1110" t="s">
        <v>10753</v>
      </c>
      <c r="H3321" s="1110" t="s">
        <v>4654</v>
      </c>
      <c r="I3321" s="1110" t="s">
        <v>10841</v>
      </c>
      <c r="J3321" s="1109">
        <v>0</v>
      </c>
      <c r="K3321" s="1109">
        <v>0</v>
      </c>
      <c r="L3321" s="1109">
        <v>0</v>
      </c>
      <c r="M3321" s="1109">
        <v>0</v>
      </c>
      <c r="N3321" s="1109">
        <v>0</v>
      </c>
      <c r="O3321" s="1109">
        <v>0</v>
      </c>
      <c r="P3321" s="1109">
        <v>0</v>
      </c>
      <c r="Q3321" s="1109">
        <v>0</v>
      </c>
    </row>
    <row r="3322" spans="1:17">
      <c r="A3322" s="1109">
        <v>18863</v>
      </c>
      <c r="B3322" s="1110" t="s">
        <v>0</v>
      </c>
      <c r="C3322" s="1109">
        <v>7.75</v>
      </c>
      <c r="D3322" s="1109">
        <v>6.56</v>
      </c>
      <c r="E3322" s="1109">
        <v>46.1</v>
      </c>
      <c r="F3322" s="1109">
        <v>0</v>
      </c>
      <c r="G3322" s="1110" t="s">
        <v>10753</v>
      </c>
      <c r="H3322" s="1110" t="s">
        <v>4654</v>
      </c>
      <c r="I3322" s="1110" t="s">
        <v>10760</v>
      </c>
      <c r="J3322" s="1109">
        <v>0</v>
      </c>
      <c r="K3322" s="1109">
        <v>0</v>
      </c>
      <c r="L3322" s="1109">
        <v>0</v>
      </c>
      <c r="M3322" s="1109">
        <v>0</v>
      </c>
      <c r="N3322" s="1109">
        <v>0</v>
      </c>
      <c r="O3322" s="1109">
        <v>0</v>
      </c>
      <c r="P3322" s="1109">
        <v>0</v>
      </c>
      <c r="Q3322" s="1109">
        <v>0</v>
      </c>
    </row>
    <row r="3323" spans="1:17">
      <c r="A3323" s="1109">
        <v>18864</v>
      </c>
      <c r="B3323" s="1110" t="s">
        <v>0</v>
      </c>
      <c r="C3323" s="1109">
        <v>7.75</v>
      </c>
      <c r="D3323" s="1109">
        <v>6.56</v>
      </c>
      <c r="E3323" s="1109">
        <v>46.1</v>
      </c>
      <c r="F3323" s="1109">
        <v>0</v>
      </c>
      <c r="G3323" s="1110" t="s">
        <v>10753</v>
      </c>
      <c r="H3323" s="1110" t="s">
        <v>4654</v>
      </c>
      <c r="I3323" s="1110" t="s">
        <v>10736</v>
      </c>
      <c r="J3323" s="1109">
        <v>0</v>
      </c>
      <c r="K3323" s="1109">
        <v>0</v>
      </c>
      <c r="L3323" s="1109">
        <v>0</v>
      </c>
      <c r="M3323" s="1109">
        <v>0</v>
      </c>
      <c r="N3323" s="1109">
        <v>0</v>
      </c>
      <c r="O3323" s="1109">
        <v>0</v>
      </c>
      <c r="P3323" s="1109">
        <v>0</v>
      </c>
      <c r="Q3323" s="1109">
        <v>0</v>
      </c>
    </row>
    <row r="3324" spans="1:17">
      <c r="A3324" s="1109">
        <v>18865</v>
      </c>
      <c r="B3324" s="1110" t="s">
        <v>0</v>
      </c>
      <c r="C3324" s="1109">
        <v>7.75</v>
      </c>
      <c r="D3324" s="1109">
        <v>6.56</v>
      </c>
      <c r="E3324" s="1109">
        <v>46.1</v>
      </c>
      <c r="F3324" s="1109">
        <v>0</v>
      </c>
      <c r="G3324" s="1110" t="s">
        <v>10753</v>
      </c>
      <c r="H3324" s="1110" t="s">
        <v>4654</v>
      </c>
      <c r="I3324" s="1110" t="s">
        <v>10845</v>
      </c>
      <c r="J3324" s="1109">
        <v>0</v>
      </c>
      <c r="K3324" s="1109">
        <v>0</v>
      </c>
      <c r="L3324" s="1109">
        <v>0</v>
      </c>
      <c r="M3324" s="1109">
        <v>0</v>
      </c>
      <c r="N3324" s="1109">
        <v>0</v>
      </c>
      <c r="O3324" s="1109">
        <v>0</v>
      </c>
      <c r="P3324" s="1109">
        <v>0</v>
      </c>
      <c r="Q3324" s="1109">
        <v>0</v>
      </c>
    </row>
    <row r="3325" spans="1:17">
      <c r="A3325" s="1109">
        <v>18866</v>
      </c>
      <c r="B3325" s="1110" t="s">
        <v>0</v>
      </c>
      <c r="C3325" s="1109">
        <v>7.75</v>
      </c>
      <c r="D3325" s="1109">
        <v>6.56</v>
      </c>
      <c r="E3325" s="1109">
        <v>46.1</v>
      </c>
      <c r="F3325" s="1109">
        <v>0</v>
      </c>
      <c r="G3325" s="1110" t="s">
        <v>10753</v>
      </c>
      <c r="H3325" s="1110" t="s">
        <v>4654</v>
      </c>
      <c r="I3325" s="1110" t="s">
        <v>10832</v>
      </c>
      <c r="J3325" s="1109">
        <v>0</v>
      </c>
      <c r="K3325" s="1109">
        <v>0</v>
      </c>
      <c r="L3325" s="1109">
        <v>0</v>
      </c>
      <c r="M3325" s="1109">
        <v>0</v>
      </c>
      <c r="N3325" s="1109">
        <v>0</v>
      </c>
      <c r="O3325" s="1109">
        <v>0</v>
      </c>
      <c r="P3325" s="1109">
        <v>0</v>
      </c>
      <c r="Q3325" s="1109">
        <v>0</v>
      </c>
    </row>
    <row r="3326" spans="1:17">
      <c r="A3326" s="1109">
        <v>18867</v>
      </c>
      <c r="B3326" s="1110" t="s">
        <v>0</v>
      </c>
      <c r="C3326" s="1109">
        <v>7.75</v>
      </c>
      <c r="D3326" s="1109">
        <v>6.56</v>
      </c>
      <c r="E3326" s="1109">
        <v>46.1</v>
      </c>
      <c r="F3326" s="1109">
        <v>0</v>
      </c>
      <c r="G3326" s="1110" t="s">
        <v>10753</v>
      </c>
      <c r="H3326" s="1110" t="s">
        <v>4654</v>
      </c>
      <c r="I3326" s="1110" t="s">
        <v>10839</v>
      </c>
      <c r="J3326" s="1109">
        <v>0</v>
      </c>
      <c r="K3326" s="1109">
        <v>0</v>
      </c>
      <c r="L3326" s="1109">
        <v>0</v>
      </c>
      <c r="M3326" s="1109">
        <v>0</v>
      </c>
      <c r="N3326" s="1109">
        <v>0</v>
      </c>
      <c r="O3326" s="1109">
        <v>0</v>
      </c>
      <c r="P3326" s="1109">
        <v>0</v>
      </c>
      <c r="Q3326" s="1109">
        <v>0</v>
      </c>
    </row>
    <row r="3327" spans="1:17">
      <c r="A3327" s="1109">
        <v>18868</v>
      </c>
      <c r="B3327" s="1110" t="s">
        <v>0</v>
      </c>
      <c r="C3327" s="1109">
        <v>7.75</v>
      </c>
      <c r="D3327" s="1109">
        <v>6.56</v>
      </c>
      <c r="E3327" s="1109">
        <v>46.1</v>
      </c>
      <c r="F3327" s="1109">
        <v>0</v>
      </c>
      <c r="G3327" s="1110" t="s">
        <v>10739</v>
      </c>
      <c r="H3327" s="1110" t="s">
        <v>4654</v>
      </c>
      <c r="I3327" s="1110" t="s">
        <v>10841</v>
      </c>
      <c r="J3327" s="1109">
        <v>0</v>
      </c>
      <c r="K3327" s="1109">
        <v>0</v>
      </c>
      <c r="L3327" s="1109">
        <v>0</v>
      </c>
      <c r="M3327" s="1109">
        <v>0</v>
      </c>
      <c r="N3327" s="1109">
        <v>0</v>
      </c>
      <c r="O3327" s="1109">
        <v>0</v>
      </c>
      <c r="P3327" s="1109">
        <v>0</v>
      </c>
      <c r="Q3327" s="1109">
        <v>0</v>
      </c>
    </row>
    <row r="3328" spans="1:17">
      <c r="A3328" s="1109">
        <v>18869</v>
      </c>
      <c r="B3328" s="1110" t="s">
        <v>0</v>
      </c>
      <c r="C3328" s="1109">
        <v>7.75</v>
      </c>
      <c r="D3328" s="1109">
        <v>6.56</v>
      </c>
      <c r="E3328" s="1109">
        <v>46.1</v>
      </c>
      <c r="F3328" s="1109">
        <v>0</v>
      </c>
      <c r="G3328" s="1110" t="s">
        <v>10739</v>
      </c>
      <c r="H3328" s="1110" t="s">
        <v>4654</v>
      </c>
      <c r="I3328" s="1110" t="s">
        <v>10760</v>
      </c>
      <c r="J3328" s="1109">
        <v>0</v>
      </c>
      <c r="K3328" s="1109">
        <v>0</v>
      </c>
      <c r="L3328" s="1109">
        <v>0</v>
      </c>
      <c r="M3328" s="1109">
        <v>0</v>
      </c>
      <c r="N3328" s="1109">
        <v>0</v>
      </c>
      <c r="O3328" s="1109">
        <v>0</v>
      </c>
      <c r="P3328" s="1109">
        <v>0</v>
      </c>
      <c r="Q3328" s="1109">
        <v>0</v>
      </c>
    </row>
    <row r="3329" spans="1:17">
      <c r="A3329" s="1109">
        <v>18870</v>
      </c>
      <c r="B3329" s="1110" t="s">
        <v>0</v>
      </c>
      <c r="C3329" s="1109">
        <v>7.75</v>
      </c>
      <c r="D3329" s="1109">
        <v>6.56</v>
      </c>
      <c r="E3329" s="1109">
        <v>46.1</v>
      </c>
      <c r="F3329" s="1109">
        <v>0</v>
      </c>
      <c r="G3329" s="1110" t="s">
        <v>10739</v>
      </c>
      <c r="H3329" s="1110" t="s">
        <v>4654</v>
      </c>
      <c r="I3329" s="1110" t="s">
        <v>10836</v>
      </c>
      <c r="J3329" s="1109">
        <v>0</v>
      </c>
      <c r="K3329" s="1109">
        <v>0</v>
      </c>
      <c r="L3329" s="1109">
        <v>0</v>
      </c>
      <c r="M3329" s="1109">
        <v>0</v>
      </c>
      <c r="N3329" s="1109">
        <v>0</v>
      </c>
      <c r="O3329" s="1109">
        <v>0</v>
      </c>
      <c r="P3329" s="1109">
        <v>0</v>
      </c>
      <c r="Q3329" s="1109">
        <v>0</v>
      </c>
    </row>
    <row r="3330" spans="1:17">
      <c r="A3330" s="1109">
        <v>18871</v>
      </c>
      <c r="B3330" s="1110" t="s">
        <v>0</v>
      </c>
      <c r="C3330" s="1109">
        <v>7.75</v>
      </c>
      <c r="D3330" s="1109">
        <v>6.56</v>
      </c>
      <c r="E3330" s="1109">
        <v>46.1</v>
      </c>
      <c r="F3330" s="1109">
        <v>0</v>
      </c>
      <c r="G3330" s="1110" t="s">
        <v>10739</v>
      </c>
      <c r="H3330" s="1110" t="s">
        <v>4654</v>
      </c>
      <c r="I3330" s="1110" t="s">
        <v>10736</v>
      </c>
      <c r="J3330" s="1109">
        <v>0</v>
      </c>
      <c r="K3330" s="1109">
        <v>0</v>
      </c>
      <c r="L3330" s="1109">
        <v>0</v>
      </c>
      <c r="M3330" s="1109">
        <v>0</v>
      </c>
      <c r="N3330" s="1109">
        <v>0</v>
      </c>
      <c r="O3330" s="1109">
        <v>0</v>
      </c>
      <c r="P3330" s="1109">
        <v>0</v>
      </c>
      <c r="Q3330" s="1109">
        <v>0</v>
      </c>
    </row>
    <row r="3331" spans="1:17">
      <c r="A3331" s="1109">
        <v>18872</v>
      </c>
      <c r="B3331" s="1110" t="s">
        <v>0</v>
      </c>
      <c r="C3331" s="1109">
        <v>7.75</v>
      </c>
      <c r="D3331" s="1109">
        <v>6.56</v>
      </c>
      <c r="E3331" s="1109">
        <v>46.1</v>
      </c>
      <c r="F3331" s="1109">
        <v>0</v>
      </c>
      <c r="G3331" s="1110" t="s">
        <v>10739</v>
      </c>
      <c r="H3331" s="1110" t="s">
        <v>4654</v>
      </c>
      <c r="I3331" s="1110" t="s">
        <v>10832</v>
      </c>
      <c r="J3331" s="1109">
        <v>0</v>
      </c>
      <c r="K3331" s="1109">
        <v>0</v>
      </c>
      <c r="L3331" s="1109">
        <v>0</v>
      </c>
      <c r="M3331" s="1109">
        <v>0</v>
      </c>
      <c r="N3331" s="1109">
        <v>0</v>
      </c>
      <c r="O3331" s="1109">
        <v>0</v>
      </c>
      <c r="P3331" s="1109">
        <v>0</v>
      </c>
      <c r="Q3331" s="1109">
        <v>0</v>
      </c>
    </row>
    <row r="3332" spans="1:17">
      <c r="A3332" s="1109">
        <v>18873</v>
      </c>
      <c r="B3332" s="1110" t="s">
        <v>0</v>
      </c>
      <c r="C3332" s="1109">
        <v>7.75</v>
      </c>
      <c r="D3332" s="1109">
        <v>6.56</v>
      </c>
      <c r="E3332" s="1109">
        <v>46.1</v>
      </c>
      <c r="F3332" s="1109">
        <v>0</v>
      </c>
      <c r="G3332" s="1110" t="s">
        <v>10739</v>
      </c>
      <c r="H3332" s="1110" t="s">
        <v>4654</v>
      </c>
      <c r="I3332" s="1110" t="s">
        <v>10839</v>
      </c>
      <c r="J3332" s="1109">
        <v>0</v>
      </c>
      <c r="K3332" s="1109">
        <v>0</v>
      </c>
      <c r="L3332" s="1109">
        <v>0</v>
      </c>
      <c r="M3332" s="1109">
        <v>0</v>
      </c>
      <c r="N3332" s="1109">
        <v>0</v>
      </c>
      <c r="O3332" s="1109">
        <v>0</v>
      </c>
      <c r="P3332" s="1109">
        <v>0</v>
      </c>
      <c r="Q3332" s="1109">
        <v>0</v>
      </c>
    </row>
    <row r="3333" spans="1:17">
      <c r="A3333" s="1109">
        <v>18874</v>
      </c>
      <c r="B3333" s="1110" t="s">
        <v>0</v>
      </c>
      <c r="C3333" s="1109">
        <v>7.625</v>
      </c>
      <c r="D3333" s="1109">
        <v>5.125</v>
      </c>
      <c r="E3333" s="1109">
        <v>84.8</v>
      </c>
      <c r="F3333" s="1109">
        <v>0</v>
      </c>
      <c r="G3333" s="1110" t="s">
        <v>10840</v>
      </c>
      <c r="H3333" s="1110" t="s">
        <v>4654</v>
      </c>
      <c r="I3333" s="1110" t="s">
        <v>10841</v>
      </c>
      <c r="J3333" s="1109">
        <v>0</v>
      </c>
      <c r="K3333" s="1109">
        <v>0</v>
      </c>
      <c r="L3333" s="1109">
        <v>0</v>
      </c>
      <c r="M3333" s="1109">
        <v>0</v>
      </c>
      <c r="N3333" s="1109">
        <v>0</v>
      </c>
      <c r="O3333" s="1109">
        <v>0</v>
      </c>
      <c r="P3333" s="1109">
        <v>0</v>
      </c>
      <c r="Q3333" s="1109">
        <v>0</v>
      </c>
    </row>
    <row r="3334" spans="1:17">
      <c r="A3334" s="1109">
        <v>18875</v>
      </c>
      <c r="B3334" s="1110" t="s">
        <v>0</v>
      </c>
      <c r="C3334" s="1109">
        <v>7.625</v>
      </c>
      <c r="D3334" s="1109">
        <v>5.125</v>
      </c>
      <c r="E3334" s="1109">
        <v>84.8</v>
      </c>
      <c r="F3334" s="1109">
        <v>0</v>
      </c>
      <c r="G3334" s="1110" t="s">
        <v>10840</v>
      </c>
      <c r="H3334" s="1110" t="s">
        <v>4654</v>
      </c>
      <c r="I3334" s="1110" t="s">
        <v>10832</v>
      </c>
      <c r="J3334" s="1109">
        <v>0</v>
      </c>
      <c r="K3334" s="1109">
        <v>0</v>
      </c>
      <c r="L3334" s="1109">
        <v>0</v>
      </c>
      <c r="M3334" s="1109">
        <v>0</v>
      </c>
      <c r="N3334" s="1109">
        <v>0</v>
      </c>
      <c r="O3334" s="1109">
        <v>0</v>
      </c>
      <c r="P3334" s="1109">
        <v>0</v>
      </c>
      <c r="Q3334" s="1109">
        <v>0</v>
      </c>
    </row>
    <row r="3335" spans="1:17">
      <c r="A3335" s="1109">
        <v>18876</v>
      </c>
      <c r="B3335" s="1110" t="s">
        <v>0</v>
      </c>
      <c r="C3335" s="1109">
        <v>7.625</v>
      </c>
      <c r="D3335" s="1109">
        <v>5.125</v>
      </c>
      <c r="E3335" s="1109">
        <v>84.8</v>
      </c>
      <c r="F3335" s="1109">
        <v>0</v>
      </c>
      <c r="G3335" s="1110" t="s">
        <v>10840</v>
      </c>
      <c r="H3335" s="1110" t="s">
        <v>4654</v>
      </c>
      <c r="I3335" s="1110" t="s">
        <v>10839</v>
      </c>
      <c r="J3335" s="1109">
        <v>0</v>
      </c>
      <c r="K3335" s="1109">
        <v>0</v>
      </c>
      <c r="L3335" s="1109">
        <v>0</v>
      </c>
      <c r="M3335" s="1109">
        <v>0</v>
      </c>
      <c r="N3335" s="1109">
        <v>0</v>
      </c>
      <c r="O3335" s="1109">
        <v>0</v>
      </c>
      <c r="P3335" s="1109">
        <v>0</v>
      </c>
      <c r="Q3335" s="1109">
        <v>0</v>
      </c>
    </row>
    <row r="3336" spans="1:17">
      <c r="A3336" s="1109">
        <v>18877</v>
      </c>
      <c r="B3336" s="1110" t="s">
        <v>0</v>
      </c>
      <c r="C3336" s="1109">
        <v>7.625</v>
      </c>
      <c r="D3336" s="1109">
        <v>5.125</v>
      </c>
      <c r="E3336" s="1109">
        <v>84.8</v>
      </c>
      <c r="F3336" s="1109">
        <v>0</v>
      </c>
      <c r="G3336" s="1110" t="s">
        <v>10842</v>
      </c>
      <c r="H3336" s="1110" t="s">
        <v>4654</v>
      </c>
      <c r="I3336" s="1110" t="s">
        <v>10841</v>
      </c>
      <c r="J3336" s="1109">
        <v>0</v>
      </c>
      <c r="K3336" s="1109">
        <v>0</v>
      </c>
      <c r="L3336" s="1109">
        <v>0</v>
      </c>
      <c r="M3336" s="1109">
        <v>0</v>
      </c>
      <c r="N3336" s="1109">
        <v>0</v>
      </c>
      <c r="O3336" s="1109">
        <v>0</v>
      </c>
      <c r="P3336" s="1109">
        <v>0</v>
      </c>
      <c r="Q3336" s="1109">
        <v>0</v>
      </c>
    </row>
    <row r="3337" spans="1:17">
      <c r="A3337" s="1109">
        <v>18878</v>
      </c>
      <c r="B3337" s="1110" t="s">
        <v>0</v>
      </c>
      <c r="C3337" s="1109">
        <v>7.625</v>
      </c>
      <c r="D3337" s="1109">
        <v>5.125</v>
      </c>
      <c r="E3337" s="1109">
        <v>84.8</v>
      </c>
      <c r="F3337" s="1109">
        <v>0</v>
      </c>
      <c r="G3337" s="1110" t="s">
        <v>10842</v>
      </c>
      <c r="H3337" s="1110" t="s">
        <v>4654</v>
      </c>
      <c r="I3337" s="1110" t="s">
        <v>10832</v>
      </c>
      <c r="J3337" s="1109">
        <v>0</v>
      </c>
      <c r="K3337" s="1109">
        <v>0</v>
      </c>
      <c r="L3337" s="1109">
        <v>0</v>
      </c>
      <c r="M3337" s="1109">
        <v>0</v>
      </c>
      <c r="N3337" s="1109">
        <v>0</v>
      </c>
      <c r="O3337" s="1109">
        <v>0</v>
      </c>
      <c r="P3337" s="1109">
        <v>0</v>
      </c>
      <c r="Q3337" s="1109">
        <v>0</v>
      </c>
    </row>
    <row r="3338" spans="1:17">
      <c r="A3338" s="1109">
        <v>18879</v>
      </c>
      <c r="B3338" s="1110" t="s">
        <v>0</v>
      </c>
      <c r="C3338" s="1109">
        <v>7.625</v>
      </c>
      <c r="D3338" s="1109">
        <v>5.125</v>
      </c>
      <c r="E3338" s="1109">
        <v>84.8</v>
      </c>
      <c r="F3338" s="1109">
        <v>0</v>
      </c>
      <c r="G3338" s="1110" t="s">
        <v>10842</v>
      </c>
      <c r="H3338" s="1110" t="s">
        <v>4654</v>
      </c>
      <c r="I3338" s="1110" t="s">
        <v>10839</v>
      </c>
      <c r="J3338" s="1109">
        <v>0</v>
      </c>
      <c r="K3338" s="1109">
        <v>0</v>
      </c>
      <c r="L3338" s="1109">
        <v>0</v>
      </c>
      <c r="M3338" s="1109">
        <v>0</v>
      </c>
      <c r="N3338" s="1109">
        <v>0</v>
      </c>
      <c r="O3338" s="1109">
        <v>0</v>
      </c>
      <c r="P3338" s="1109">
        <v>0</v>
      </c>
      <c r="Q3338" s="1109">
        <v>0</v>
      </c>
    </row>
    <row r="3339" spans="1:17">
      <c r="A3339" s="1109">
        <v>18880</v>
      </c>
      <c r="B3339" s="1110" t="s">
        <v>0</v>
      </c>
      <c r="C3339" s="1109">
        <v>7.625</v>
      </c>
      <c r="D3339" s="1109">
        <v>5.125</v>
      </c>
      <c r="E3339" s="1109">
        <v>84.8</v>
      </c>
      <c r="F3339" s="1109">
        <v>0</v>
      </c>
      <c r="G3339" s="1110" t="s">
        <v>10784</v>
      </c>
      <c r="H3339" s="1110" t="s">
        <v>4654</v>
      </c>
      <c r="I3339" s="1110" t="s">
        <v>10841</v>
      </c>
      <c r="J3339" s="1109">
        <v>0</v>
      </c>
      <c r="K3339" s="1109">
        <v>0</v>
      </c>
      <c r="L3339" s="1109">
        <v>0</v>
      </c>
      <c r="M3339" s="1109">
        <v>0</v>
      </c>
      <c r="N3339" s="1109">
        <v>0</v>
      </c>
      <c r="O3339" s="1109">
        <v>0</v>
      </c>
      <c r="P3339" s="1109">
        <v>0</v>
      </c>
      <c r="Q3339" s="1109">
        <v>0</v>
      </c>
    </row>
    <row r="3340" spans="1:17">
      <c r="A3340" s="1109">
        <v>18881</v>
      </c>
      <c r="B3340" s="1110" t="s">
        <v>0</v>
      </c>
      <c r="C3340" s="1109">
        <v>7.625</v>
      </c>
      <c r="D3340" s="1109">
        <v>5.125</v>
      </c>
      <c r="E3340" s="1109">
        <v>84.8</v>
      </c>
      <c r="F3340" s="1109">
        <v>0</v>
      </c>
      <c r="G3340" s="1110" t="s">
        <v>10784</v>
      </c>
      <c r="H3340" s="1110" t="s">
        <v>4654</v>
      </c>
      <c r="I3340" s="1110" t="s">
        <v>10832</v>
      </c>
      <c r="J3340" s="1109">
        <v>0</v>
      </c>
      <c r="K3340" s="1109">
        <v>0</v>
      </c>
      <c r="L3340" s="1109">
        <v>0</v>
      </c>
      <c r="M3340" s="1109">
        <v>0</v>
      </c>
      <c r="N3340" s="1109">
        <v>0</v>
      </c>
      <c r="O3340" s="1109">
        <v>0</v>
      </c>
      <c r="P3340" s="1109">
        <v>0</v>
      </c>
      <c r="Q3340" s="1109">
        <v>0</v>
      </c>
    </row>
    <row r="3341" spans="1:17">
      <c r="A3341" s="1109">
        <v>18882</v>
      </c>
      <c r="B3341" s="1110" t="s">
        <v>0</v>
      </c>
      <c r="C3341" s="1109">
        <v>7.625</v>
      </c>
      <c r="D3341" s="1109">
        <v>5.125</v>
      </c>
      <c r="E3341" s="1109">
        <v>84.8</v>
      </c>
      <c r="F3341" s="1109">
        <v>0</v>
      </c>
      <c r="G3341" s="1110" t="s">
        <v>10784</v>
      </c>
      <c r="H3341" s="1110" t="s">
        <v>4654</v>
      </c>
      <c r="I3341" s="1110" t="s">
        <v>10839</v>
      </c>
      <c r="J3341" s="1109">
        <v>0</v>
      </c>
      <c r="K3341" s="1109">
        <v>0</v>
      </c>
      <c r="L3341" s="1109">
        <v>0</v>
      </c>
      <c r="M3341" s="1109">
        <v>0</v>
      </c>
      <c r="N3341" s="1109">
        <v>0</v>
      </c>
      <c r="O3341" s="1109">
        <v>0</v>
      </c>
      <c r="P3341" s="1109">
        <v>0</v>
      </c>
      <c r="Q3341" s="1109">
        <v>0</v>
      </c>
    </row>
    <row r="3342" spans="1:17">
      <c r="A3342" s="1109">
        <v>18883</v>
      </c>
      <c r="B3342" s="1110" t="s">
        <v>0</v>
      </c>
      <c r="C3342" s="1109">
        <v>7.625</v>
      </c>
      <c r="D3342" s="1109">
        <v>5.125</v>
      </c>
      <c r="E3342" s="1109">
        <v>84.8</v>
      </c>
      <c r="F3342" s="1109">
        <v>0</v>
      </c>
      <c r="G3342" s="1110" t="s">
        <v>10741</v>
      </c>
      <c r="H3342" s="1110" t="s">
        <v>4654</v>
      </c>
      <c r="I3342" s="1110" t="s">
        <v>10841</v>
      </c>
      <c r="J3342" s="1109">
        <v>0</v>
      </c>
      <c r="K3342" s="1109">
        <v>0</v>
      </c>
      <c r="L3342" s="1109">
        <v>0</v>
      </c>
      <c r="M3342" s="1109">
        <v>0</v>
      </c>
      <c r="N3342" s="1109">
        <v>0</v>
      </c>
      <c r="O3342" s="1109">
        <v>0</v>
      </c>
      <c r="P3342" s="1109">
        <v>0</v>
      </c>
      <c r="Q3342" s="1109">
        <v>0</v>
      </c>
    </row>
    <row r="3343" spans="1:17">
      <c r="A3343" s="1109">
        <v>18884</v>
      </c>
      <c r="B3343" s="1110" t="s">
        <v>0</v>
      </c>
      <c r="C3343" s="1109">
        <v>7.625</v>
      </c>
      <c r="D3343" s="1109">
        <v>5.125</v>
      </c>
      <c r="E3343" s="1109">
        <v>84.8</v>
      </c>
      <c r="F3343" s="1109">
        <v>0</v>
      </c>
      <c r="G3343" s="1110" t="s">
        <v>10741</v>
      </c>
      <c r="H3343" s="1110" t="s">
        <v>4654</v>
      </c>
      <c r="I3343" s="1110" t="s">
        <v>10832</v>
      </c>
      <c r="J3343" s="1109">
        <v>0</v>
      </c>
      <c r="K3343" s="1109">
        <v>0</v>
      </c>
      <c r="L3343" s="1109">
        <v>0</v>
      </c>
      <c r="M3343" s="1109">
        <v>0</v>
      </c>
      <c r="N3343" s="1109">
        <v>0</v>
      </c>
      <c r="O3343" s="1109">
        <v>0</v>
      </c>
      <c r="P3343" s="1109">
        <v>0</v>
      </c>
      <c r="Q3343" s="1109">
        <v>0</v>
      </c>
    </row>
    <row r="3344" spans="1:17">
      <c r="A3344" s="1109">
        <v>18885</v>
      </c>
      <c r="B3344" s="1110" t="s">
        <v>0</v>
      </c>
      <c r="C3344" s="1109">
        <v>7.625</v>
      </c>
      <c r="D3344" s="1109">
        <v>5.125</v>
      </c>
      <c r="E3344" s="1109">
        <v>84.8</v>
      </c>
      <c r="F3344" s="1109">
        <v>0</v>
      </c>
      <c r="G3344" s="1110" t="s">
        <v>10741</v>
      </c>
      <c r="H3344" s="1110" t="s">
        <v>4654</v>
      </c>
      <c r="I3344" s="1110" t="s">
        <v>10839</v>
      </c>
      <c r="J3344" s="1109">
        <v>0</v>
      </c>
      <c r="K3344" s="1109">
        <v>0</v>
      </c>
      <c r="L3344" s="1109">
        <v>0</v>
      </c>
      <c r="M3344" s="1109">
        <v>0</v>
      </c>
      <c r="N3344" s="1109">
        <v>0</v>
      </c>
      <c r="O3344" s="1109">
        <v>0</v>
      </c>
      <c r="P3344" s="1109">
        <v>0</v>
      </c>
      <c r="Q3344" s="1109">
        <v>0</v>
      </c>
    </row>
    <row r="3345" spans="1:17">
      <c r="A3345" s="1109">
        <v>18886</v>
      </c>
      <c r="B3345" s="1110" t="s">
        <v>0</v>
      </c>
      <c r="C3345" s="1109">
        <v>7.625</v>
      </c>
      <c r="D3345" s="1109">
        <v>5.125</v>
      </c>
      <c r="E3345" s="1109">
        <v>84.8</v>
      </c>
      <c r="F3345" s="1109">
        <v>0</v>
      </c>
      <c r="G3345" s="1110" t="s">
        <v>10833</v>
      </c>
      <c r="H3345" s="1110" t="s">
        <v>4654</v>
      </c>
      <c r="I3345" s="1110" t="s">
        <v>10841</v>
      </c>
      <c r="J3345" s="1109">
        <v>0</v>
      </c>
      <c r="K3345" s="1109">
        <v>0</v>
      </c>
      <c r="L3345" s="1109">
        <v>0</v>
      </c>
      <c r="M3345" s="1109">
        <v>0</v>
      </c>
      <c r="N3345" s="1109">
        <v>0</v>
      </c>
      <c r="O3345" s="1109">
        <v>0</v>
      </c>
      <c r="P3345" s="1109">
        <v>0</v>
      </c>
      <c r="Q3345" s="1109">
        <v>0</v>
      </c>
    </row>
    <row r="3346" spans="1:17">
      <c r="A3346" s="1109">
        <v>18887</v>
      </c>
      <c r="B3346" s="1110" t="s">
        <v>0</v>
      </c>
      <c r="C3346" s="1109">
        <v>7.625</v>
      </c>
      <c r="D3346" s="1109">
        <v>5.125</v>
      </c>
      <c r="E3346" s="1109">
        <v>84.8</v>
      </c>
      <c r="F3346" s="1109">
        <v>0</v>
      </c>
      <c r="G3346" s="1110" t="s">
        <v>10833</v>
      </c>
      <c r="H3346" s="1110" t="s">
        <v>4654</v>
      </c>
      <c r="I3346" s="1110" t="s">
        <v>10832</v>
      </c>
      <c r="J3346" s="1109">
        <v>0</v>
      </c>
      <c r="K3346" s="1109">
        <v>0</v>
      </c>
      <c r="L3346" s="1109">
        <v>0</v>
      </c>
      <c r="M3346" s="1109">
        <v>0</v>
      </c>
      <c r="N3346" s="1109">
        <v>0</v>
      </c>
      <c r="O3346" s="1109">
        <v>0</v>
      </c>
      <c r="P3346" s="1109">
        <v>0</v>
      </c>
      <c r="Q3346" s="1109">
        <v>0</v>
      </c>
    </row>
    <row r="3347" spans="1:17">
      <c r="A3347" s="1109">
        <v>18888</v>
      </c>
      <c r="B3347" s="1110" t="s">
        <v>0</v>
      </c>
      <c r="C3347" s="1109">
        <v>7.625</v>
      </c>
      <c r="D3347" s="1109">
        <v>5.125</v>
      </c>
      <c r="E3347" s="1109">
        <v>84.8</v>
      </c>
      <c r="F3347" s="1109">
        <v>0</v>
      </c>
      <c r="G3347" s="1110" t="s">
        <v>10833</v>
      </c>
      <c r="H3347" s="1110" t="s">
        <v>4654</v>
      </c>
      <c r="I3347" s="1110" t="s">
        <v>10839</v>
      </c>
      <c r="J3347" s="1109">
        <v>0</v>
      </c>
      <c r="K3347" s="1109">
        <v>0</v>
      </c>
      <c r="L3347" s="1109">
        <v>0</v>
      </c>
      <c r="M3347" s="1109">
        <v>0</v>
      </c>
      <c r="N3347" s="1109">
        <v>0</v>
      </c>
      <c r="O3347" s="1109">
        <v>0</v>
      </c>
      <c r="P3347" s="1109">
        <v>0</v>
      </c>
      <c r="Q3347" s="1109">
        <v>0</v>
      </c>
    </row>
    <row r="3348" spans="1:17">
      <c r="A3348" s="1109">
        <v>18889</v>
      </c>
      <c r="B3348" s="1110" t="s">
        <v>0</v>
      </c>
      <c r="C3348" s="1109">
        <v>7.625</v>
      </c>
      <c r="D3348" s="1109">
        <v>5.125</v>
      </c>
      <c r="E3348" s="1109">
        <v>84.8</v>
      </c>
      <c r="F3348" s="1109">
        <v>0</v>
      </c>
      <c r="G3348" s="1110" t="s">
        <v>10753</v>
      </c>
      <c r="H3348" s="1110" t="s">
        <v>4654</v>
      </c>
      <c r="I3348" s="1110" t="s">
        <v>10841</v>
      </c>
      <c r="J3348" s="1109">
        <v>0</v>
      </c>
      <c r="K3348" s="1109">
        <v>0</v>
      </c>
      <c r="L3348" s="1109">
        <v>0</v>
      </c>
      <c r="M3348" s="1109">
        <v>0</v>
      </c>
      <c r="N3348" s="1109">
        <v>0</v>
      </c>
      <c r="O3348" s="1109">
        <v>0</v>
      </c>
      <c r="P3348" s="1109">
        <v>0</v>
      </c>
      <c r="Q3348" s="1109">
        <v>0</v>
      </c>
    </row>
    <row r="3349" spans="1:17">
      <c r="A3349" s="1109">
        <v>18890</v>
      </c>
      <c r="B3349" s="1110" t="s">
        <v>0</v>
      </c>
      <c r="C3349" s="1109">
        <v>7.625</v>
      </c>
      <c r="D3349" s="1109">
        <v>5.125</v>
      </c>
      <c r="E3349" s="1109">
        <v>84.8</v>
      </c>
      <c r="F3349" s="1109">
        <v>0</v>
      </c>
      <c r="G3349" s="1110" t="s">
        <v>10753</v>
      </c>
      <c r="H3349" s="1110" t="s">
        <v>4654</v>
      </c>
      <c r="I3349" s="1110" t="s">
        <v>10832</v>
      </c>
      <c r="J3349" s="1109">
        <v>0</v>
      </c>
      <c r="K3349" s="1109">
        <v>0</v>
      </c>
      <c r="L3349" s="1109">
        <v>0</v>
      </c>
      <c r="M3349" s="1109">
        <v>0</v>
      </c>
      <c r="N3349" s="1109">
        <v>0</v>
      </c>
      <c r="O3349" s="1109">
        <v>0</v>
      </c>
      <c r="P3349" s="1109">
        <v>0</v>
      </c>
      <c r="Q3349" s="1109">
        <v>0</v>
      </c>
    </row>
    <row r="3350" spans="1:17">
      <c r="A3350" s="1109">
        <v>18891</v>
      </c>
      <c r="B3350" s="1110" t="s">
        <v>0</v>
      </c>
      <c r="C3350" s="1109">
        <v>7.625</v>
      </c>
      <c r="D3350" s="1109">
        <v>5.125</v>
      </c>
      <c r="E3350" s="1109">
        <v>84.8</v>
      </c>
      <c r="F3350" s="1109">
        <v>0</v>
      </c>
      <c r="G3350" s="1110" t="s">
        <v>10753</v>
      </c>
      <c r="H3350" s="1110" t="s">
        <v>4654</v>
      </c>
      <c r="I3350" s="1110" t="s">
        <v>10839</v>
      </c>
      <c r="J3350" s="1109">
        <v>0</v>
      </c>
      <c r="K3350" s="1109">
        <v>0</v>
      </c>
      <c r="L3350" s="1109">
        <v>0</v>
      </c>
      <c r="M3350" s="1109">
        <v>0</v>
      </c>
      <c r="N3350" s="1109">
        <v>0</v>
      </c>
      <c r="O3350" s="1109">
        <v>0</v>
      </c>
      <c r="P3350" s="1109">
        <v>0</v>
      </c>
      <c r="Q3350" s="1109">
        <v>0</v>
      </c>
    </row>
    <row r="3351" spans="1:17">
      <c r="A3351" s="1109">
        <v>18892</v>
      </c>
      <c r="B3351" s="1110" t="s">
        <v>0</v>
      </c>
      <c r="C3351" s="1109">
        <v>7.625</v>
      </c>
      <c r="D3351" s="1109">
        <v>5.125</v>
      </c>
      <c r="E3351" s="1109">
        <v>84.8</v>
      </c>
      <c r="F3351" s="1109">
        <v>0</v>
      </c>
      <c r="G3351" s="1110" t="s">
        <v>10739</v>
      </c>
      <c r="H3351" s="1110" t="s">
        <v>4654</v>
      </c>
      <c r="I3351" s="1110" t="s">
        <v>10841</v>
      </c>
      <c r="J3351" s="1109">
        <v>0</v>
      </c>
      <c r="K3351" s="1109">
        <v>0</v>
      </c>
      <c r="L3351" s="1109">
        <v>0</v>
      </c>
      <c r="M3351" s="1109">
        <v>0</v>
      </c>
      <c r="N3351" s="1109">
        <v>0</v>
      </c>
      <c r="O3351" s="1109">
        <v>0</v>
      </c>
      <c r="P3351" s="1109">
        <v>0</v>
      </c>
      <c r="Q3351" s="1109">
        <v>0</v>
      </c>
    </row>
    <row r="3352" spans="1:17">
      <c r="A3352" s="1109">
        <v>18893</v>
      </c>
      <c r="B3352" s="1110" t="s">
        <v>0</v>
      </c>
      <c r="C3352" s="1109">
        <v>7.625</v>
      </c>
      <c r="D3352" s="1109">
        <v>5.125</v>
      </c>
      <c r="E3352" s="1109">
        <v>84.8</v>
      </c>
      <c r="F3352" s="1109">
        <v>0</v>
      </c>
      <c r="G3352" s="1110" t="s">
        <v>10739</v>
      </c>
      <c r="H3352" s="1110" t="s">
        <v>4654</v>
      </c>
      <c r="I3352" s="1110" t="s">
        <v>10832</v>
      </c>
      <c r="J3352" s="1109">
        <v>0</v>
      </c>
      <c r="K3352" s="1109">
        <v>0</v>
      </c>
      <c r="L3352" s="1109">
        <v>0</v>
      </c>
      <c r="M3352" s="1109">
        <v>0</v>
      </c>
      <c r="N3352" s="1109">
        <v>0</v>
      </c>
      <c r="O3352" s="1109">
        <v>0</v>
      </c>
      <c r="P3352" s="1109">
        <v>0</v>
      </c>
      <c r="Q3352" s="1109">
        <v>0</v>
      </c>
    </row>
    <row r="3353" spans="1:17">
      <c r="A3353" s="1109">
        <v>18894</v>
      </c>
      <c r="B3353" s="1110" t="s">
        <v>0</v>
      </c>
      <c r="C3353" s="1109">
        <v>7.625</v>
      </c>
      <c r="D3353" s="1109">
        <v>5.125</v>
      </c>
      <c r="E3353" s="1109">
        <v>84.8</v>
      </c>
      <c r="F3353" s="1109">
        <v>0</v>
      </c>
      <c r="G3353" s="1110" t="s">
        <v>10739</v>
      </c>
      <c r="H3353" s="1110" t="s">
        <v>4654</v>
      </c>
      <c r="I3353" s="1110" t="s">
        <v>10839</v>
      </c>
      <c r="J3353" s="1109">
        <v>0</v>
      </c>
      <c r="K3353" s="1109">
        <v>0</v>
      </c>
      <c r="L3353" s="1109">
        <v>0</v>
      </c>
      <c r="M3353" s="1109">
        <v>0</v>
      </c>
      <c r="N3353" s="1109">
        <v>0</v>
      </c>
      <c r="O3353" s="1109">
        <v>0</v>
      </c>
      <c r="P3353" s="1109">
        <v>0</v>
      </c>
      <c r="Q3353" s="1109">
        <v>0</v>
      </c>
    </row>
    <row r="3354" spans="1:17">
      <c r="A3354" s="1109">
        <v>18895</v>
      </c>
      <c r="B3354" s="1110" t="s">
        <v>0</v>
      </c>
      <c r="C3354" s="1109">
        <v>7.625</v>
      </c>
      <c r="D3354" s="1109">
        <v>5.375</v>
      </c>
      <c r="E3354" s="1109">
        <v>77.900000000000006</v>
      </c>
      <c r="F3354" s="1109">
        <v>0</v>
      </c>
      <c r="G3354" s="1110" t="s">
        <v>10840</v>
      </c>
      <c r="H3354" s="1110" t="s">
        <v>4654</v>
      </c>
      <c r="I3354" s="1110" t="s">
        <v>10841</v>
      </c>
      <c r="J3354" s="1109">
        <v>0</v>
      </c>
      <c r="K3354" s="1109">
        <v>0</v>
      </c>
      <c r="L3354" s="1109">
        <v>0</v>
      </c>
      <c r="M3354" s="1109">
        <v>0</v>
      </c>
      <c r="N3354" s="1109">
        <v>0</v>
      </c>
      <c r="O3354" s="1109">
        <v>0</v>
      </c>
      <c r="P3354" s="1109">
        <v>0</v>
      </c>
      <c r="Q3354" s="1109">
        <v>0</v>
      </c>
    </row>
    <row r="3355" spans="1:17">
      <c r="A3355" s="1109">
        <v>18896</v>
      </c>
      <c r="B3355" s="1110" t="s">
        <v>0</v>
      </c>
      <c r="C3355" s="1109">
        <v>7.625</v>
      </c>
      <c r="D3355" s="1109">
        <v>5.375</v>
      </c>
      <c r="E3355" s="1109">
        <v>77.900000000000006</v>
      </c>
      <c r="F3355" s="1109">
        <v>0</v>
      </c>
      <c r="G3355" s="1110" t="s">
        <v>10840</v>
      </c>
      <c r="H3355" s="1110" t="s">
        <v>4654</v>
      </c>
      <c r="I3355" s="1110" t="s">
        <v>10832</v>
      </c>
      <c r="J3355" s="1109">
        <v>0</v>
      </c>
      <c r="K3355" s="1109">
        <v>0</v>
      </c>
      <c r="L3355" s="1109">
        <v>0</v>
      </c>
      <c r="M3355" s="1109">
        <v>0</v>
      </c>
      <c r="N3355" s="1109">
        <v>0</v>
      </c>
      <c r="O3355" s="1109">
        <v>0</v>
      </c>
      <c r="P3355" s="1109">
        <v>0</v>
      </c>
      <c r="Q3355" s="1109">
        <v>0</v>
      </c>
    </row>
    <row r="3356" spans="1:17">
      <c r="A3356" s="1109">
        <v>18897</v>
      </c>
      <c r="B3356" s="1110" t="s">
        <v>0</v>
      </c>
      <c r="C3356" s="1109">
        <v>7.625</v>
      </c>
      <c r="D3356" s="1109">
        <v>5.375</v>
      </c>
      <c r="E3356" s="1109">
        <v>77.900000000000006</v>
      </c>
      <c r="F3356" s="1109">
        <v>0</v>
      </c>
      <c r="G3356" s="1110" t="s">
        <v>10840</v>
      </c>
      <c r="H3356" s="1110" t="s">
        <v>4654</v>
      </c>
      <c r="I3356" s="1110" t="s">
        <v>10839</v>
      </c>
      <c r="J3356" s="1109">
        <v>0</v>
      </c>
      <c r="K3356" s="1109">
        <v>0</v>
      </c>
      <c r="L3356" s="1109">
        <v>0</v>
      </c>
      <c r="M3356" s="1109">
        <v>0</v>
      </c>
      <c r="N3356" s="1109">
        <v>0</v>
      </c>
      <c r="O3356" s="1109">
        <v>0</v>
      </c>
      <c r="P3356" s="1109">
        <v>0</v>
      </c>
      <c r="Q3356" s="1109">
        <v>0</v>
      </c>
    </row>
    <row r="3357" spans="1:17">
      <c r="A3357" s="1109">
        <v>18898</v>
      </c>
      <c r="B3357" s="1110" t="s">
        <v>0</v>
      </c>
      <c r="C3357" s="1109">
        <v>7.625</v>
      </c>
      <c r="D3357" s="1109">
        <v>5.375</v>
      </c>
      <c r="E3357" s="1109">
        <v>77.900000000000006</v>
      </c>
      <c r="F3357" s="1109">
        <v>0</v>
      </c>
      <c r="G3357" s="1110" t="s">
        <v>10842</v>
      </c>
      <c r="H3357" s="1110" t="s">
        <v>4654</v>
      </c>
      <c r="I3357" s="1110" t="s">
        <v>10841</v>
      </c>
      <c r="J3357" s="1109">
        <v>0</v>
      </c>
      <c r="K3357" s="1109">
        <v>0</v>
      </c>
      <c r="L3357" s="1109">
        <v>0</v>
      </c>
      <c r="M3357" s="1109">
        <v>0</v>
      </c>
      <c r="N3357" s="1109">
        <v>0</v>
      </c>
      <c r="O3357" s="1109">
        <v>0</v>
      </c>
      <c r="P3357" s="1109">
        <v>0</v>
      </c>
      <c r="Q3357" s="1109">
        <v>0</v>
      </c>
    </row>
    <row r="3358" spans="1:17">
      <c r="A3358" s="1109">
        <v>18899</v>
      </c>
      <c r="B3358" s="1110" t="s">
        <v>0</v>
      </c>
      <c r="C3358" s="1109">
        <v>7.625</v>
      </c>
      <c r="D3358" s="1109">
        <v>5.375</v>
      </c>
      <c r="E3358" s="1109">
        <v>77.900000000000006</v>
      </c>
      <c r="F3358" s="1109">
        <v>0</v>
      </c>
      <c r="G3358" s="1110" t="s">
        <v>10842</v>
      </c>
      <c r="H3358" s="1110" t="s">
        <v>4654</v>
      </c>
      <c r="I3358" s="1110" t="s">
        <v>10832</v>
      </c>
      <c r="J3358" s="1109">
        <v>0</v>
      </c>
      <c r="K3358" s="1109">
        <v>0</v>
      </c>
      <c r="L3358" s="1109">
        <v>0</v>
      </c>
      <c r="M3358" s="1109">
        <v>0</v>
      </c>
      <c r="N3358" s="1109">
        <v>0</v>
      </c>
      <c r="O3358" s="1109">
        <v>0</v>
      </c>
      <c r="P3358" s="1109">
        <v>0</v>
      </c>
      <c r="Q3358" s="1109">
        <v>0</v>
      </c>
    </row>
    <row r="3359" spans="1:17">
      <c r="A3359" s="1109">
        <v>18900</v>
      </c>
      <c r="B3359" s="1110" t="s">
        <v>0</v>
      </c>
      <c r="C3359" s="1109">
        <v>7.625</v>
      </c>
      <c r="D3359" s="1109">
        <v>5.375</v>
      </c>
      <c r="E3359" s="1109">
        <v>77.900000000000006</v>
      </c>
      <c r="F3359" s="1109">
        <v>0</v>
      </c>
      <c r="G3359" s="1110" t="s">
        <v>10842</v>
      </c>
      <c r="H3359" s="1110" t="s">
        <v>4654</v>
      </c>
      <c r="I3359" s="1110" t="s">
        <v>10839</v>
      </c>
      <c r="J3359" s="1109">
        <v>0</v>
      </c>
      <c r="K3359" s="1109">
        <v>0</v>
      </c>
      <c r="L3359" s="1109">
        <v>0</v>
      </c>
      <c r="M3359" s="1109">
        <v>0</v>
      </c>
      <c r="N3359" s="1109">
        <v>0</v>
      </c>
      <c r="O3359" s="1109">
        <v>0</v>
      </c>
      <c r="P3359" s="1109">
        <v>0</v>
      </c>
      <c r="Q3359" s="1109">
        <v>0</v>
      </c>
    </row>
    <row r="3360" spans="1:17">
      <c r="A3360" s="1109">
        <v>18901</v>
      </c>
      <c r="B3360" s="1110" t="s">
        <v>0</v>
      </c>
      <c r="C3360" s="1109">
        <v>7.625</v>
      </c>
      <c r="D3360" s="1109">
        <v>5.375</v>
      </c>
      <c r="E3360" s="1109">
        <v>77.900000000000006</v>
      </c>
      <c r="F3360" s="1109">
        <v>0</v>
      </c>
      <c r="G3360" s="1110" t="s">
        <v>10784</v>
      </c>
      <c r="H3360" s="1110" t="s">
        <v>4654</v>
      </c>
      <c r="I3360" s="1110" t="s">
        <v>10841</v>
      </c>
      <c r="J3360" s="1109">
        <v>0</v>
      </c>
      <c r="K3360" s="1109">
        <v>0</v>
      </c>
      <c r="L3360" s="1109">
        <v>0</v>
      </c>
      <c r="M3360" s="1109">
        <v>0</v>
      </c>
      <c r="N3360" s="1109">
        <v>0</v>
      </c>
      <c r="O3360" s="1109">
        <v>0</v>
      </c>
      <c r="P3360" s="1109">
        <v>0</v>
      </c>
      <c r="Q3360" s="1109">
        <v>0</v>
      </c>
    </row>
    <row r="3361" spans="1:17">
      <c r="A3361" s="1109">
        <v>18902</v>
      </c>
      <c r="B3361" s="1110" t="s">
        <v>0</v>
      </c>
      <c r="C3361" s="1109">
        <v>7.625</v>
      </c>
      <c r="D3361" s="1109">
        <v>5.375</v>
      </c>
      <c r="E3361" s="1109">
        <v>77.900000000000006</v>
      </c>
      <c r="F3361" s="1109">
        <v>0</v>
      </c>
      <c r="G3361" s="1110" t="s">
        <v>10784</v>
      </c>
      <c r="H3361" s="1110" t="s">
        <v>4654</v>
      </c>
      <c r="I3361" s="1110" t="s">
        <v>10832</v>
      </c>
      <c r="J3361" s="1109">
        <v>0</v>
      </c>
      <c r="K3361" s="1109">
        <v>0</v>
      </c>
      <c r="L3361" s="1109">
        <v>0</v>
      </c>
      <c r="M3361" s="1109">
        <v>0</v>
      </c>
      <c r="N3361" s="1109">
        <v>0</v>
      </c>
      <c r="O3361" s="1109">
        <v>0</v>
      </c>
      <c r="P3361" s="1109">
        <v>0</v>
      </c>
      <c r="Q3361" s="1109">
        <v>0</v>
      </c>
    </row>
    <row r="3362" spans="1:17">
      <c r="A3362" s="1109">
        <v>18903</v>
      </c>
      <c r="B3362" s="1110" t="s">
        <v>0</v>
      </c>
      <c r="C3362" s="1109">
        <v>7.625</v>
      </c>
      <c r="D3362" s="1109">
        <v>5.375</v>
      </c>
      <c r="E3362" s="1109">
        <v>77.900000000000006</v>
      </c>
      <c r="F3362" s="1109">
        <v>0</v>
      </c>
      <c r="G3362" s="1110" t="s">
        <v>10784</v>
      </c>
      <c r="H3362" s="1110" t="s">
        <v>4654</v>
      </c>
      <c r="I3362" s="1110" t="s">
        <v>10839</v>
      </c>
      <c r="J3362" s="1109">
        <v>0</v>
      </c>
      <c r="K3362" s="1109">
        <v>0</v>
      </c>
      <c r="L3362" s="1109">
        <v>0</v>
      </c>
      <c r="M3362" s="1109">
        <v>0</v>
      </c>
      <c r="N3362" s="1109">
        <v>0</v>
      </c>
      <c r="O3362" s="1109">
        <v>0</v>
      </c>
      <c r="P3362" s="1109">
        <v>0</v>
      </c>
      <c r="Q3362" s="1109">
        <v>0</v>
      </c>
    </row>
    <row r="3363" spans="1:17">
      <c r="A3363" s="1109">
        <v>18904</v>
      </c>
      <c r="B3363" s="1110" t="s">
        <v>0</v>
      </c>
      <c r="C3363" s="1109">
        <v>7.625</v>
      </c>
      <c r="D3363" s="1109">
        <v>5.375</v>
      </c>
      <c r="E3363" s="1109">
        <v>77.900000000000006</v>
      </c>
      <c r="F3363" s="1109">
        <v>0</v>
      </c>
      <c r="G3363" s="1110" t="s">
        <v>10741</v>
      </c>
      <c r="H3363" s="1110" t="s">
        <v>4654</v>
      </c>
      <c r="I3363" s="1110" t="s">
        <v>10841</v>
      </c>
      <c r="J3363" s="1109">
        <v>0</v>
      </c>
      <c r="K3363" s="1109">
        <v>0</v>
      </c>
      <c r="L3363" s="1109">
        <v>0</v>
      </c>
      <c r="M3363" s="1109">
        <v>0</v>
      </c>
      <c r="N3363" s="1109">
        <v>0</v>
      </c>
      <c r="O3363" s="1109">
        <v>0</v>
      </c>
      <c r="P3363" s="1109">
        <v>0</v>
      </c>
      <c r="Q3363" s="1109">
        <v>0</v>
      </c>
    </row>
    <row r="3364" spans="1:17">
      <c r="A3364" s="1109">
        <v>18905</v>
      </c>
      <c r="B3364" s="1110" t="s">
        <v>0</v>
      </c>
      <c r="C3364" s="1109">
        <v>7.625</v>
      </c>
      <c r="D3364" s="1109">
        <v>5.375</v>
      </c>
      <c r="E3364" s="1109">
        <v>77.900000000000006</v>
      </c>
      <c r="F3364" s="1109">
        <v>0</v>
      </c>
      <c r="G3364" s="1110" t="s">
        <v>10741</v>
      </c>
      <c r="H3364" s="1110" t="s">
        <v>4654</v>
      </c>
      <c r="I3364" s="1110" t="s">
        <v>10832</v>
      </c>
      <c r="J3364" s="1109">
        <v>0</v>
      </c>
      <c r="K3364" s="1109">
        <v>0</v>
      </c>
      <c r="L3364" s="1109">
        <v>0</v>
      </c>
      <c r="M3364" s="1109">
        <v>0</v>
      </c>
      <c r="N3364" s="1109">
        <v>0</v>
      </c>
      <c r="O3364" s="1109">
        <v>0</v>
      </c>
      <c r="P3364" s="1109">
        <v>0</v>
      </c>
      <c r="Q3364" s="1109">
        <v>0</v>
      </c>
    </row>
    <row r="3365" spans="1:17">
      <c r="A3365" s="1109">
        <v>18906</v>
      </c>
      <c r="B3365" s="1110" t="s">
        <v>0</v>
      </c>
      <c r="C3365" s="1109">
        <v>7.625</v>
      </c>
      <c r="D3365" s="1109">
        <v>5.375</v>
      </c>
      <c r="E3365" s="1109">
        <v>77.900000000000006</v>
      </c>
      <c r="F3365" s="1109">
        <v>0</v>
      </c>
      <c r="G3365" s="1110" t="s">
        <v>10741</v>
      </c>
      <c r="H3365" s="1110" t="s">
        <v>4654</v>
      </c>
      <c r="I3365" s="1110" t="s">
        <v>10839</v>
      </c>
      <c r="J3365" s="1109">
        <v>0</v>
      </c>
      <c r="K3365" s="1109">
        <v>0</v>
      </c>
      <c r="L3365" s="1109">
        <v>0</v>
      </c>
      <c r="M3365" s="1109">
        <v>0</v>
      </c>
      <c r="N3365" s="1109">
        <v>0</v>
      </c>
      <c r="O3365" s="1109">
        <v>0</v>
      </c>
      <c r="P3365" s="1109">
        <v>0</v>
      </c>
      <c r="Q3365" s="1109">
        <v>0</v>
      </c>
    </row>
    <row r="3366" spans="1:17">
      <c r="A3366" s="1109">
        <v>18907</v>
      </c>
      <c r="B3366" s="1110" t="s">
        <v>0</v>
      </c>
      <c r="C3366" s="1109">
        <v>7.625</v>
      </c>
      <c r="D3366" s="1109">
        <v>5.375</v>
      </c>
      <c r="E3366" s="1109">
        <v>77.900000000000006</v>
      </c>
      <c r="F3366" s="1109">
        <v>0</v>
      </c>
      <c r="G3366" s="1110" t="s">
        <v>10833</v>
      </c>
      <c r="H3366" s="1110" t="s">
        <v>4654</v>
      </c>
      <c r="I3366" s="1110" t="s">
        <v>10841</v>
      </c>
      <c r="J3366" s="1109">
        <v>0</v>
      </c>
      <c r="K3366" s="1109">
        <v>0</v>
      </c>
      <c r="L3366" s="1109">
        <v>0</v>
      </c>
      <c r="M3366" s="1109">
        <v>0</v>
      </c>
      <c r="N3366" s="1109">
        <v>0</v>
      </c>
      <c r="O3366" s="1109">
        <v>0</v>
      </c>
      <c r="P3366" s="1109">
        <v>0</v>
      </c>
      <c r="Q3366" s="1109">
        <v>0</v>
      </c>
    </row>
    <row r="3367" spans="1:17">
      <c r="A3367" s="1109">
        <v>18908</v>
      </c>
      <c r="B3367" s="1110" t="s">
        <v>0</v>
      </c>
      <c r="C3367" s="1109">
        <v>7.625</v>
      </c>
      <c r="D3367" s="1109">
        <v>5.375</v>
      </c>
      <c r="E3367" s="1109">
        <v>77.900000000000006</v>
      </c>
      <c r="F3367" s="1109">
        <v>0</v>
      </c>
      <c r="G3367" s="1110" t="s">
        <v>10833</v>
      </c>
      <c r="H3367" s="1110" t="s">
        <v>4654</v>
      </c>
      <c r="I3367" s="1110" t="s">
        <v>10832</v>
      </c>
      <c r="J3367" s="1109">
        <v>0</v>
      </c>
      <c r="K3367" s="1109">
        <v>0</v>
      </c>
      <c r="L3367" s="1109">
        <v>0</v>
      </c>
      <c r="M3367" s="1109">
        <v>0</v>
      </c>
      <c r="N3367" s="1109">
        <v>0</v>
      </c>
      <c r="O3367" s="1109">
        <v>0</v>
      </c>
      <c r="P3367" s="1109">
        <v>0</v>
      </c>
      <c r="Q3367" s="1109">
        <v>0</v>
      </c>
    </row>
    <row r="3368" spans="1:17">
      <c r="A3368" s="1109">
        <v>18909</v>
      </c>
      <c r="B3368" s="1110" t="s">
        <v>0</v>
      </c>
      <c r="C3368" s="1109">
        <v>7.625</v>
      </c>
      <c r="D3368" s="1109">
        <v>5.375</v>
      </c>
      <c r="E3368" s="1109">
        <v>77.900000000000006</v>
      </c>
      <c r="F3368" s="1109">
        <v>0</v>
      </c>
      <c r="G3368" s="1110" t="s">
        <v>10833</v>
      </c>
      <c r="H3368" s="1110" t="s">
        <v>4654</v>
      </c>
      <c r="I3368" s="1110" t="s">
        <v>10839</v>
      </c>
      <c r="J3368" s="1109">
        <v>0</v>
      </c>
      <c r="K3368" s="1109">
        <v>0</v>
      </c>
      <c r="L3368" s="1109">
        <v>0</v>
      </c>
      <c r="M3368" s="1109">
        <v>0</v>
      </c>
      <c r="N3368" s="1109">
        <v>0</v>
      </c>
      <c r="O3368" s="1109">
        <v>0</v>
      </c>
      <c r="P3368" s="1109">
        <v>0</v>
      </c>
      <c r="Q3368" s="1109">
        <v>0</v>
      </c>
    </row>
    <row r="3369" spans="1:17">
      <c r="A3369" s="1109">
        <v>18910</v>
      </c>
      <c r="B3369" s="1110" t="s">
        <v>0</v>
      </c>
      <c r="C3369" s="1109">
        <v>7.625</v>
      </c>
      <c r="D3369" s="1109">
        <v>5.375</v>
      </c>
      <c r="E3369" s="1109">
        <v>77.900000000000006</v>
      </c>
      <c r="F3369" s="1109">
        <v>0</v>
      </c>
      <c r="G3369" s="1110" t="s">
        <v>10753</v>
      </c>
      <c r="H3369" s="1110" t="s">
        <v>4654</v>
      </c>
      <c r="I3369" s="1110" t="s">
        <v>10841</v>
      </c>
      <c r="J3369" s="1109">
        <v>0</v>
      </c>
      <c r="K3369" s="1109">
        <v>0</v>
      </c>
      <c r="L3369" s="1109">
        <v>0</v>
      </c>
      <c r="M3369" s="1109">
        <v>0</v>
      </c>
      <c r="N3369" s="1109">
        <v>0</v>
      </c>
      <c r="O3369" s="1109">
        <v>0</v>
      </c>
      <c r="P3369" s="1109">
        <v>0</v>
      </c>
      <c r="Q3369" s="1109">
        <v>0</v>
      </c>
    </row>
    <row r="3370" spans="1:17">
      <c r="A3370" s="1109">
        <v>18911</v>
      </c>
      <c r="B3370" s="1110" t="s">
        <v>0</v>
      </c>
      <c r="C3370" s="1109">
        <v>7.625</v>
      </c>
      <c r="D3370" s="1109">
        <v>5.375</v>
      </c>
      <c r="E3370" s="1109">
        <v>77.900000000000006</v>
      </c>
      <c r="F3370" s="1109">
        <v>0</v>
      </c>
      <c r="G3370" s="1110" t="s">
        <v>10753</v>
      </c>
      <c r="H3370" s="1110" t="s">
        <v>4654</v>
      </c>
      <c r="I3370" s="1110" t="s">
        <v>10832</v>
      </c>
      <c r="J3370" s="1109">
        <v>0</v>
      </c>
      <c r="K3370" s="1109">
        <v>0</v>
      </c>
      <c r="L3370" s="1109">
        <v>0</v>
      </c>
      <c r="M3370" s="1109">
        <v>0</v>
      </c>
      <c r="N3370" s="1109">
        <v>0</v>
      </c>
      <c r="O3370" s="1109">
        <v>0</v>
      </c>
      <c r="P3370" s="1109">
        <v>0</v>
      </c>
      <c r="Q3370" s="1109">
        <v>0</v>
      </c>
    </row>
    <row r="3371" spans="1:17">
      <c r="A3371" s="1109">
        <v>18912</v>
      </c>
      <c r="B3371" s="1110" t="s">
        <v>0</v>
      </c>
      <c r="C3371" s="1109">
        <v>7.625</v>
      </c>
      <c r="D3371" s="1109">
        <v>5.375</v>
      </c>
      <c r="E3371" s="1109">
        <v>77.900000000000006</v>
      </c>
      <c r="F3371" s="1109">
        <v>0</v>
      </c>
      <c r="G3371" s="1110" t="s">
        <v>10753</v>
      </c>
      <c r="H3371" s="1110" t="s">
        <v>4654</v>
      </c>
      <c r="I3371" s="1110" t="s">
        <v>10839</v>
      </c>
      <c r="J3371" s="1109">
        <v>0</v>
      </c>
      <c r="K3371" s="1109">
        <v>0</v>
      </c>
      <c r="L3371" s="1109">
        <v>0</v>
      </c>
      <c r="M3371" s="1109">
        <v>0</v>
      </c>
      <c r="N3371" s="1109">
        <v>0</v>
      </c>
      <c r="O3371" s="1109">
        <v>0</v>
      </c>
      <c r="P3371" s="1109">
        <v>0</v>
      </c>
      <c r="Q3371" s="1109">
        <v>0</v>
      </c>
    </row>
    <row r="3372" spans="1:17">
      <c r="A3372" s="1109">
        <v>18913</v>
      </c>
      <c r="B3372" s="1110" t="s">
        <v>0</v>
      </c>
      <c r="C3372" s="1109">
        <v>7.625</v>
      </c>
      <c r="D3372" s="1109">
        <v>5.375</v>
      </c>
      <c r="E3372" s="1109">
        <v>77.900000000000006</v>
      </c>
      <c r="F3372" s="1109">
        <v>0</v>
      </c>
      <c r="G3372" s="1110" t="s">
        <v>10739</v>
      </c>
      <c r="H3372" s="1110" t="s">
        <v>4654</v>
      </c>
      <c r="I3372" s="1110" t="s">
        <v>10841</v>
      </c>
      <c r="J3372" s="1109">
        <v>0</v>
      </c>
      <c r="K3372" s="1109">
        <v>0</v>
      </c>
      <c r="L3372" s="1109">
        <v>0</v>
      </c>
      <c r="M3372" s="1109">
        <v>0</v>
      </c>
      <c r="N3372" s="1109">
        <v>0</v>
      </c>
      <c r="O3372" s="1109">
        <v>0</v>
      </c>
      <c r="P3372" s="1109">
        <v>0</v>
      </c>
      <c r="Q3372" s="1109">
        <v>0</v>
      </c>
    </row>
    <row r="3373" spans="1:17">
      <c r="A3373" s="1109">
        <v>18914</v>
      </c>
      <c r="B3373" s="1110" t="s">
        <v>0</v>
      </c>
      <c r="C3373" s="1109">
        <v>7.625</v>
      </c>
      <c r="D3373" s="1109">
        <v>5.375</v>
      </c>
      <c r="E3373" s="1109">
        <v>77.900000000000006</v>
      </c>
      <c r="F3373" s="1109">
        <v>0</v>
      </c>
      <c r="G3373" s="1110" t="s">
        <v>10739</v>
      </c>
      <c r="H3373" s="1110" t="s">
        <v>4654</v>
      </c>
      <c r="I3373" s="1110" t="s">
        <v>10832</v>
      </c>
      <c r="J3373" s="1109">
        <v>0</v>
      </c>
      <c r="K3373" s="1109">
        <v>0</v>
      </c>
      <c r="L3373" s="1109">
        <v>0</v>
      </c>
      <c r="M3373" s="1109">
        <v>0</v>
      </c>
      <c r="N3373" s="1109">
        <v>0</v>
      </c>
      <c r="O3373" s="1109">
        <v>0</v>
      </c>
      <c r="P3373" s="1109">
        <v>0</v>
      </c>
      <c r="Q3373" s="1109">
        <v>0</v>
      </c>
    </row>
    <row r="3374" spans="1:17">
      <c r="A3374" s="1109">
        <v>18915</v>
      </c>
      <c r="B3374" s="1110" t="s">
        <v>0</v>
      </c>
      <c r="C3374" s="1109">
        <v>7.625</v>
      </c>
      <c r="D3374" s="1109">
        <v>5.375</v>
      </c>
      <c r="E3374" s="1109">
        <v>77.900000000000006</v>
      </c>
      <c r="F3374" s="1109">
        <v>0</v>
      </c>
      <c r="G3374" s="1110" t="s">
        <v>10739</v>
      </c>
      <c r="H3374" s="1110" t="s">
        <v>4654</v>
      </c>
      <c r="I3374" s="1110" t="s">
        <v>10839</v>
      </c>
      <c r="J3374" s="1109">
        <v>0</v>
      </c>
      <c r="K3374" s="1109">
        <v>0</v>
      </c>
      <c r="L3374" s="1109">
        <v>0</v>
      </c>
      <c r="M3374" s="1109">
        <v>0</v>
      </c>
      <c r="N3374" s="1109">
        <v>0</v>
      </c>
      <c r="O3374" s="1109">
        <v>0</v>
      </c>
      <c r="P3374" s="1109">
        <v>0</v>
      </c>
      <c r="Q3374" s="1109">
        <v>0</v>
      </c>
    </row>
    <row r="3375" spans="1:17">
      <c r="A3375" s="1109">
        <v>18916</v>
      </c>
      <c r="B3375" s="1110" t="s">
        <v>0</v>
      </c>
      <c r="C3375" s="1109">
        <v>7.625</v>
      </c>
      <c r="D3375" s="1109">
        <v>5.5010000000000003</v>
      </c>
      <c r="E3375" s="1109">
        <v>74.3</v>
      </c>
      <c r="F3375" s="1109">
        <v>0</v>
      </c>
      <c r="G3375" s="1110" t="s">
        <v>10840</v>
      </c>
      <c r="H3375" s="1110" t="s">
        <v>4654</v>
      </c>
      <c r="I3375" s="1110" t="s">
        <v>10841</v>
      </c>
      <c r="J3375" s="1109">
        <v>0</v>
      </c>
      <c r="K3375" s="1109">
        <v>0</v>
      </c>
      <c r="L3375" s="1109">
        <v>0</v>
      </c>
      <c r="M3375" s="1109">
        <v>0</v>
      </c>
      <c r="N3375" s="1109">
        <v>0</v>
      </c>
      <c r="O3375" s="1109">
        <v>0</v>
      </c>
      <c r="P3375" s="1109">
        <v>0</v>
      </c>
      <c r="Q3375" s="1109">
        <v>0</v>
      </c>
    </row>
    <row r="3376" spans="1:17">
      <c r="A3376" s="1109">
        <v>18917</v>
      </c>
      <c r="B3376" s="1110" t="s">
        <v>0</v>
      </c>
      <c r="C3376" s="1109">
        <v>7.625</v>
      </c>
      <c r="D3376" s="1109">
        <v>5.5010000000000003</v>
      </c>
      <c r="E3376" s="1109">
        <v>74.3</v>
      </c>
      <c r="F3376" s="1109">
        <v>0</v>
      </c>
      <c r="G3376" s="1110" t="s">
        <v>10840</v>
      </c>
      <c r="H3376" s="1110" t="s">
        <v>4654</v>
      </c>
      <c r="I3376" s="1110" t="s">
        <v>10832</v>
      </c>
      <c r="J3376" s="1109">
        <v>0</v>
      </c>
      <c r="K3376" s="1109">
        <v>0</v>
      </c>
      <c r="L3376" s="1109">
        <v>0</v>
      </c>
      <c r="M3376" s="1109">
        <v>0</v>
      </c>
      <c r="N3376" s="1109">
        <v>0</v>
      </c>
      <c r="O3376" s="1109">
        <v>0</v>
      </c>
      <c r="P3376" s="1109">
        <v>0</v>
      </c>
      <c r="Q3376" s="1109">
        <v>0</v>
      </c>
    </row>
    <row r="3377" spans="1:17">
      <c r="A3377" s="1109">
        <v>18918</v>
      </c>
      <c r="B3377" s="1110" t="s">
        <v>0</v>
      </c>
      <c r="C3377" s="1109">
        <v>7.625</v>
      </c>
      <c r="D3377" s="1109">
        <v>5.5010000000000003</v>
      </c>
      <c r="E3377" s="1109">
        <v>74.3</v>
      </c>
      <c r="F3377" s="1109">
        <v>0</v>
      </c>
      <c r="G3377" s="1110" t="s">
        <v>10840</v>
      </c>
      <c r="H3377" s="1110" t="s">
        <v>4654</v>
      </c>
      <c r="I3377" s="1110" t="s">
        <v>10839</v>
      </c>
      <c r="J3377" s="1109">
        <v>0</v>
      </c>
      <c r="K3377" s="1109">
        <v>0</v>
      </c>
      <c r="L3377" s="1109">
        <v>0</v>
      </c>
      <c r="M3377" s="1109">
        <v>0</v>
      </c>
      <c r="N3377" s="1109">
        <v>0</v>
      </c>
      <c r="O3377" s="1109">
        <v>0</v>
      </c>
      <c r="P3377" s="1109">
        <v>0</v>
      </c>
      <c r="Q3377" s="1109">
        <v>0</v>
      </c>
    </row>
    <row r="3378" spans="1:17">
      <c r="A3378" s="1109">
        <v>18919</v>
      </c>
      <c r="B3378" s="1110" t="s">
        <v>0</v>
      </c>
      <c r="C3378" s="1109">
        <v>7.625</v>
      </c>
      <c r="D3378" s="1109">
        <v>5.5010000000000003</v>
      </c>
      <c r="E3378" s="1109">
        <v>74.3</v>
      </c>
      <c r="F3378" s="1109">
        <v>0</v>
      </c>
      <c r="G3378" s="1110" t="s">
        <v>10842</v>
      </c>
      <c r="H3378" s="1110" t="s">
        <v>4654</v>
      </c>
      <c r="I3378" s="1110" t="s">
        <v>10841</v>
      </c>
      <c r="J3378" s="1109">
        <v>0</v>
      </c>
      <c r="K3378" s="1109">
        <v>0</v>
      </c>
      <c r="L3378" s="1109">
        <v>0</v>
      </c>
      <c r="M3378" s="1109">
        <v>0</v>
      </c>
      <c r="N3378" s="1109">
        <v>0</v>
      </c>
      <c r="O3378" s="1109">
        <v>0</v>
      </c>
      <c r="P3378" s="1109">
        <v>0</v>
      </c>
      <c r="Q3378" s="1109">
        <v>0</v>
      </c>
    </row>
    <row r="3379" spans="1:17">
      <c r="A3379" s="1109">
        <v>18920</v>
      </c>
      <c r="B3379" s="1110" t="s">
        <v>0</v>
      </c>
      <c r="C3379" s="1109">
        <v>7.625</v>
      </c>
      <c r="D3379" s="1109">
        <v>5.5010000000000003</v>
      </c>
      <c r="E3379" s="1109">
        <v>74.3</v>
      </c>
      <c r="F3379" s="1109">
        <v>0</v>
      </c>
      <c r="G3379" s="1110" t="s">
        <v>10842</v>
      </c>
      <c r="H3379" s="1110" t="s">
        <v>4654</v>
      </c>
      <c r="I3379" s="1110" t="s">
        <v>10832</v>
      </c>
      <c r="J3379" s="1109">
        <v>0</v>
      </c>
      <c r="K3379" s="1109">
        <v>0</v>
      </c>
      <c r="L3379" s="1109">
        <v>0</v>
      </c>
      <c r="M3379" s="1109">
        <v>0</v>
      </c>
      <c r="N3379" s="1109">
        <v>0</v>
      </c>
      <c r="O3379" s="1109">
        <v>0</v>
      </c>
      <c r="P3379" s="1109">
        <v>0</v>
      </c>
      <c r="Q3379" s="1109">
        <v>0</v>
      </c>
    </row>
    <row r="3380" spans="1:17">
      <c r="A3380" s="1109">
        <v>18921</v>
      </c>
      <c r="B3380" s="1110" t="s">
        <v>0</v>
      </c>
      <c r="C3380" s="1109">
        <v>7.625</v>
      </c>
      <c r="D3380" s="1109">
        <v>5.5010000000000003</v>
      </c>
      <c r="E3380" s="1109">
        <v>74.3</v>
      </c>
      <c r="F3380" s="1109">
        <v>0</v>
      </c>
      <c r="G3380" s="1110" t="s">
        <v>10842</v>
      </c>
      <c r="H3380" s="1110" t="s">
        <v>4654</v>
      </c>
      <c r="I3380" s="1110" t="s">
        <v>10839</v>
      </c>
      <c r="J3380" s="1109">
        <v>0</v>
      </c>
      <c r="K3380" s="1109">
        <v>0</v>
      </c>
      <c r="L3380" s="1109">
        <v>0</v>
      </c>
      <c r="M3380" s="1109">
        <v>0</v>
      </c>
      <c r="N3380" s="1109">
        <v>0</v>
      </c>
      <c r="O3380" s="1109">
        <v>0</v>
      </c>
      <c r="P3380" s="1109">
        <v>0</v>
      </c>
      <c r="Q3380" s="1109">
        <v>0</v>
      </c>
    </row>
    <row r="3381" spans="1:17">
      <c r="A3381" s="1109">
        <v>18922</v>
      </c>
      <c r="B3381" s="1110" t="s">
        <v>0</v>
      </c>
      <c r="C3381" s="1109">
        <v>7.625</v>
      </c>
      <c r="D3381" s="1109">
        <v>5.5010000000000003</v>
      </c>
      <c r="E3381" s="1109">
        <v>74.3</v>
      </c>
      <c r="F3381" s="1109">
        <v>0</v>
      </c>
      <c r="G3381" s="1110" t="s">
        <v>10784</v>
      </c>
      <c r="H3381" s="1110" t="s">
        <v>4654</v>
      </c>
      <c r="I3381" s="1110" t="s">
        <v>10841</v>
      </c>
      <c r="J3381" s="1109">
        <v>0</v>
      </c>
      <c r="K3381" s="1109">
        <v>0</v>
      </c>
      <c r="L3381" s="1109">
        <v>0</v>
      </c>
      <c r="M3381" s="1109">
        <v>0</v>
      </c>
      <c r="N3381" s="1109">
        <v>0</v>
      </c>
      <c r="O3381" s="1109">
        <v>0</v>
      </c>
      <c r="P3381" s="1109">
        <v>0</v>
      </c>
      <c r="Q3381" s="1109">
        <v>0</v>
      </c>
    </row>
    <row r="3382" spans="1:17">
      <c r="A3382" s="1109">
        <v>18923</v>
      </c>
      <c r="B3382" s="1110" t="s">
        <v>0</v>
      </c>
      <c r="C3382" s="1109">
        <v>7.625</v>
      </c>
      <c r="D3382" s="1109">
        <v>5.5010000000000003</v>
      </c>
      <c r="E3382" s="1109">
        <v>74.3</v>
      </c>
      <c r="F3382" s="1109">
        <v>0</v>
      </c>
      <c r="G3382" s="1110" t="s">
        <v>10784</v>
      </c>
      <c r="H3382" s="1110" t="s">
        <v>4654</v>
      </c>
      <c r="I3382" s="1110" t="s">
        <v>10832</v>
      </c>
      <c r="J3382" s="1109">
        <v>0</v>
      </c>
      <c r="K3382" s="1109">
        <v>0</v>
      </c>
      <c r="L3382" s="1109">
        <v>0</v>
      </c>
      <c r="M3382" s="1109">
        <v>0</v>
      </c>
      <c r="N3382" s="1109">
        <v>0</v>
      </c>
      <c r="O3382" s="1109">
        <v>0</v>
      </c>
      <c r="P3382" s="1109">
        <v>0</v>
      </c>
      <c r="Q3382" s="1109">
        <v>0</v>
      </c>
    </row>
    <row r="3383" spans="1:17">
      <c r="A3383" s="1109">
        <v>18924</v>
      </c>
      <c r="B3383" s="1110" t="s">
        <v>0</v>
      </c>
      <c r="C3383" s="1109">
        <v>7.625</v>
      </c>
      <c r="D3383" s="1109">
        <v>5.5010000000000003</v>
      </c>
      <c r="E3383" s="1109">
        <v>74.3</v>
      </c>
      <c r="F3383" s="1109">
        <v>0</v>
      </c>
      <c r="G3383" s="1110" t="s">
        <v>10784</v>
      </c>
      <c r="H3383" s="1110" t="s">
        <v>4654</v>
      </c>
      <c r="I3383" s="1110" t="s">
        <v>10839</v>
      </c>
      <c r="J3383" s="1109">
        <v>0</v>
      </c>
      <c r="K3383" s="1109">
        <v>0</v>
      </c>
      <c r="L3383" s="1109">
        <v>0</v>
      </c>
      <c r="M3383" s="1109">
        <v>0</v>
      </c>
      <c r="N3383" s="1109">
        <v>0</v>
      </c>
      <c r="O3383" s="1109">
        <v>0</v>
      </c>
      <c r="P3383" s="1109">
        <v>0</v>
      </c>
      <c r="Q3383" s="1109">
        <v>0</v>
      </c>
    </row>
    <row r="3384" spans="1:17">
      <c r="A3384" s="1109">
        <v>18925</v>
      </c>
      <c r="B3384" s="1110" t="s">
        <v>0</v>
      </c>
      <c r="C3384" s="1109">
        <v>7.625</v>
      </c>
      <c r="D3384" s="1109">
        <v>5.5010000000000003</v>
      </c>
      <c r="E3384" s="1109">
        <v>74.3</v>
      </c>
      <c r="F3384" s="1109">
        <v>0</v>
      </c>
      <c r="G3384" s="1110" t="s">
        <v>10741</v>
      </c>
      <c r="H3384" s="1110" t="s">
        <v>4654</v>
      </c>
      <c r="I3384" s="1110" t="s">
        <v>10841</v>
      </c>
      <c r="J3384" s="1109">
        <v>0</v>
      </c>
      <c r="K3384" s="1109">
        <v>0</v>
      </c>
      <c r="L3384" s="1109">
        <v>0</v>
      </c>
      <c r="M3384" s="1109">
        <v>0</v>
      </c>
      <c r="N3384" s="1109">
        <v>0</v>
      </c>
      <c r="O3384" s="1109">
        <v>0</v>
      </c>
      <c r="P3384" s="1109">
        <v>0</v>
      </c>
      <c r="Q3384" s="1109">
        <v>0</v>
      </c>
    </row>
    <row r="3385" spans="1:17">
      <c r="A3385" s="1109">
        <v>18926</v>
      </c>
      <c r="B3385" s="1110" t="s">
        <v>0</v>
      </c>
      <c r="C3385" s="1109">
        <v>7.625</v>
      </c>
      <c r="D3385" s="1109">
        <v>5.5010000000000003</v>
      </c>
      <c r="E3385" s="1109">
        <v>74.3</v>
      </c>
      <c r="F3385" s="1109">
        <v>0</v>
      </c>
      <c r="G3385" s="1110" t="s">
        <v>10741</v>
      </c>
      <c r="H3385" s="1110" t="s">
        <v>4654</v>
      </c>
      <c r="I3385" s="1110" t="s">
        <v>10832</v>
      </c>
      <c r="J3385" s="1109">
        <v>0</v>
      </c>
      <c r="K3385" s="1109">
        <v>0</v>
      </c>
      <c r="L3385" s="1109">
        <v>0</v>
      </c>
      <c r="M3385" s="1109">
        <v>0</v>
      </c>
      <c r="N3385" s="1109">
        <v>0</v>
      </c>
      <c r="O3385" s="1109">
        <v>0</v>
      </c>
      <c r="P3385" s="1109">
        <v>0</v>
      </c>
      <c r="Q3385" s="1109">
        <v>0</v>
      </c>
    </row>
    <row r="3386" spans="1:17">
      <c r="A3386" s="1109">
        <v>18927</v>
      </c>
      <c r="B3386" s="1110" t="s">
        <v>0</v>
      </c>
      <c r="C3386" s="1109">
        <v>7.625</v>
      </c>
      <c r="D3386" s="1109">
        <v>5.5010000000000003</v>
      </c>
      <c r="E3386" s="1109">
        <v>74.3</v>
      </c>
      <c r="F3386" s="1109">
        <v>0</v>
      </c>
      <c r="G3386" s="1110" t="s">
        <v>10741</v>
      </c>
      <c r="H3386" s="1110" t="s">
        <v>4654</v>
      </c>
      <c r="I3386" s="1110" t="s">
        <v>10839</v>
      </c>
      <c r="J3386" s="1109">
        <v>0</v>
      </c>
      <c r="K3386" s="1109">
        <v>0</v>
      </c>
      <c r="L3386" s="1109">
        <v>0</v>
      </c>
      <c r="M3386" s="1109">
        <v>0</v>
      </c>
      <c r="N3386" s="1109">
        <v>0</v>
      </c>
      <c r="O3386" s="1109">
        <v>0</v>
      </c>
      <c r="P3386" s="1109">
        <v>0</v>
      </c>
      <c r="Q3386" s="1109">
        <v>0</v>
      </c>
    </row>
    <row r="3387" spans="1:17">
      <c r="A3387" s="1109">
        <v>18928</v>
      </c>
      <c r="B3387" s="1110" t="s">
        <v>0</v>
      </c>
      <c r="C3387" s="1109">
        <v>7.625</v>
      </c>
      <c r="D3387" s="1109">
        <v>5.5010000000000003</v>
      </c>
      <c r="E3387" s="1109">
        <v>74.3</v>
      </c>
      <c r="F3387" s="1109">
        <v>0</v>
      </c>
      <c r="G3387" s="1110" t="s">
        <v>10833</v>
      </c>
      <c r="H3387" s="1110" t="s">
        <v>4654</v>
      </c>
      <c r="I3387" s="1110" t="s">
        <v>10841</v>
      </c>
      <c r="J3387" s="1109">
        <v>0</v>
      </c>
      <c r="K3387" s="1109">
        <v>0</v>
      </c>
      <c r="L3387" s="1109">
        <v>0</v>
      </c>
      <c r="M3387" s="1109">
        <v>0</v>
      </c>
      <c r="N3387" s="1109">
        <v>0</v>
      </c>
      <c r="O3387" s="1109">
        <v>0</v>
      </c>
      <c r="P3387" s="1109">
        <v>0</v>
      </c>
      <c r="Q3387" s="1109">
        <v>0</v>
      </c>
    </row>
    <row r="3388" spans="1:17">
      <c r="A3388" s="1109">
        <v>18929</v>
      </c>
      <c r="B3388" s="1110" t="s">
        <v>0</v>
      </c>
      <c r="C3388" s="1109">
        <v>7.625</v>
      </c>
      <c r="D3388" s="1109">
        <v>5.5010000000000003</v>
      </c>
      <c r="E3388" s="1109">
        <v>74.3</v>
      </c>
      <c r="F3388" s="1109">
        <v>0</v>
      </c>
      <c r="G3388" s="1110" t="s">
        <v>10833</v>
      </c>
      <c r="H3388" s="1110" t="s">
        <v>4654</v>
      </c>
      <c r="I3388" s="1110" t="s">
        <v>10832</v>
      </c>
      <c r="J3388" s="1109">
        <v>0</v>
      </c>
      <c r="K3388" s="1109">
        <v>0</v>
      </c>
      <c r="L3388" s="1109">
        <v>0</v>
      </c>
      <c r="M3388" s="1109">
        <v>0</v>
      </c>
      <c r="N3388" s="1109">
        <v>0</v>
      </c>
      <c r="O3388" s="1109">
        <v>0</v>
      </c>
      <c r="P3388" s="1109">
        <v>0</v>
      </c>
      <c r="Q3388" s="1109">
        <v>0</v>
      </c>
    </row>
    <row r="3389" spans="1:17">
      <c r="A3389" s="1109">
        <v>18930</v>
      </c>
      <c r="B3389" s="1110" t="s">
        <v>0</v>
      </c>
      <c r="C3389" s="1109">
        <v>7.625</v>
      </c>
      <c r="D3389" s="1109">
        <v>5.5010000000000003</v>
      </c>
      <c r="E3389" s="1109">
        <v>74.3</v>
      </c>
      <c r="F3389" s="1109">
        <v>0</v>
      </c>
      <c r="G3389" s="1110" t="s">
        <v>10833</v>
      </c>
      <c r="H3389" s="1110" t="s">
        <v>4654</v>
      </c>
      <c r="I3389" s="1110" t="s">
        <v>10839</v>
      </c>
      <c r="J3389" s="1109">
        <v>0</v>
      </c>
      <c r="K3389" s="1109">
        <v>0</v>
      </c>
      <c r="L3389" s="1109">
        <v>0</v>
      </c>
      <c r="M3389" s="1109">
        <v>0</v>
      </c>
      <c r="N3389" s="1109">
        <v>0</v>
      </c>
      <c r="O3389" s="1109">
        <v>0</v>
      </c>
      <c r="P3389" s="1109">
        <v>0</v>
      </c>
      <c r="Q3389" s="1109">
        <v>0</v>
      </c>
    </row>
    <row r="3390" spans="1:17">
      <c r="A3390" s="1109">
        <v>18931</v>
      </c>
      <c r="B3390" s="1110" t="s">
        <v>0</v>
      </c>
      <c r="C3390" s="1109">
        <v>7.625</v>
      </c>
      <c r="D3390" s="1109">
        <v>5.5010000000000003</v>
      </c>
      <c r="E3390" s="1109">
        <v>74.3</v>
      </c>
      <c r="F3390" s="1109">
        <v>0</v>
      </c>
      <c r="G3390" s="1110" t="s">
        <v>10753</v>
      </c>
      <c r="H3390" s="1110" t="s">
        <v>4654</v>
      </c>
      <c r="I3390" s="1110" t="s">
        <v>10841</v>
      </c>
      <c r="J3390" s="1109">
        <v>0</v>
      </c>
      <c r="K3390" s="1109">
        <v>0</v>
      </c>
      <c r="L3390" s="1109">
        <v>0</v>
      </c>
      <c r="M3390" s="1109">
        <v>0</v>
      </c>
      <c r="N3390" s="1109">
        <v>0</v>
      </c>
      <c r="O3390" s="1109">
        <v>0</v>
      </c>
      <c r="P3390" s="1109">
        <v>0</v>
      </c>
      <c r="Q3390" s="1109">
        <v>0</v>
      </c>
    </row>
    <row r="3391" spans="1:17">
      <c r="A3391" s="1109">
        <v>18932</v>
      </c>
      <c r="B3391" s="1110" t="s">
        <v>0</v>
      </c>
      <c r="C3391" s="1109">
        <v>7.625</v>
      </c>
      <c r="D3391" s="1109">
        <v>5.5010000000000003</v>
      </c>
      <c r="E3391" s="1109">
        <v>74.3</v>
      </c>
      <c r="F3391" s="1109">
        <v>0</v>
      </c>
      <c r="G3391" s="1110" t="s">
        <v>10753</v>
      </c>
      <c r="H3391" s="1110" t="s">
        <v>4654</v>
      </c>
      <c r="I3391" s="1110" t="s">
        <v>10832</v>
      </c>
      <c r="J3391" s="1109">
        <v>0</v>
      </c>
      <c r="K3391" s="1109">
        <v>0</v>
      </c>
      <c r="L3391" s="1109">
        <v>0</v>
      </c>
      <c r="M3391" s="1109">
        <v>0</v>
      </c>
      <c r="N3391" s="1109">
        <v>0</v>
      </c>
      <c r="O3391" s="1109">
        <v>0</v>
      </c>
      <c r="P3391" s="1109">
        <v>0</v>
      </c>
      <c r="Q3391" s="1109">
        <v>0</v>
      </c>
    </row>
    <row r="3392" spans="1:17">
      <c r="A3392" s="1109">
        <v>18933</v>
      </c>
      <c r="B3392" s="1110" t="s">
        <v>0</v>
      </c>
      <c r="C3392" s="1109">
        <v>7.625</v>
      </c>
      <c r="D3392" s="1109">
        <v>5.5010000000000003</v>
      </c>
      <c r="E3392" s="1109">
        <v>74.3</v>
      </c>
      <c r="F3392" s="1109">
        <v>0</v>
      </c>
      <c r="G3392" s="1110" t="s">
        <v>10753</v>
      </c>
      <c r="H3392" s="1110" t="s">
        <v>4654</v>
      </c>
      <c r="I3392" s="1110" t="s">
        <v>10839</v>
      </c>
      <c r="J3392" s="1109">
        <v>0</v>
      </c>
      <c r="K3392" s="1109">
        <v>0</v>
      </c>
      <c r="L3392" s="1109">
        <v>0</v>
      </c>
      <c r="M3392" s="1109">
        <v>0</v>
      </c>
      <c r="N3392" s="1109">
        <v>0</v>
      </c>
      <c r="O3392" s="1109">
        <v>0</v>
      </c>
      <c r="P3392" s="1109">
        <v>0</v>
      </c>
      <c r="Q3392" s="1109">
        <v>0</v>
      </c>
    </row>
    <row r="3393" spans="1:17">
      <c r="A3393" s="1109">
        <v>18934</v>
      </c>
      <c r="B3393" s="1110" t="s">
        <v>0</v>
      </c>
      <c r="C3393" s="1109">
        <v>7.625</v>
      </c>
      <c r="D3393" s="1109">
        <v>5.5010000000000003</v>
      </c>
      <c r="E3393" s="1109">
        <v>74.3</v>
      </c>
      <c r="F3393" s="1109">
        <v>0</v>
      </c>
      <c r="G3393" s="1110" t="s">
        <v>10739</v>
      </c>
      <c r="H3393" s="1110" t="s">
        <v>4654</v>
      </c>
      <c r="I3393" s="1110" t="s">
        <v>10841</v>
      </c>
      <c r="J3393" s="1109">
        <v>0</v>
      </c>
      <c r="K3393" s="1109">
        <v>0</v>
      </c>
      <c r="L3393" s="1109">
        <v>0</v>
      </c>
      <c r="M3393" s="1109">
        <v>0</v>
      </c>
      <c r="N3393" s="1109">
        <v>0</v>
      </c>
      <c r="O3393" s="1109">
        <v>0</v>
      </c>
      <c r="P3393" s="1109">
        <v>0</v>
      </c>
      <c r="Q3393" s="1109">
        <v>0</v>
      </c>
    </row>
    <row r="3394" spans="1:17">
      <c r="A3394" s="1109">
        <v>18935</v>
      </c>
      <c r="B3394" s="1110" t="s">
        <v>0</v>
      </c>
      <c r="C3394" s="1109">
        <v>7.625</v>
      </c>
      <c r="D3394" s="1109">
        <v>5.5010000000000003</v>
      </c>
      <c r="E3394" s="1109">
        <v>74.3</v>
      </c>
      <c r="F3394" s="1109">
        <v>0</v>
      </c>
      <c r="G3394" s="1110" t="s">
        <v>10739</v>
      </c>
      <c r="H3394" s="1110" t="s">
        <v>4654</v>
      </c>
      <c r="I3394" s="1110" t="s">
        <v>10832</v>
      </c>
      <c r="J3394" s="1109">
        <v>0</v>
      </c>
      <c r="K3394" s="1109">
        <v>0</v>
      </c>
      <c r="L3394" s="1109">
        <v>0</v>
      </c>
      <c r="M3394" s="1109">
        <v>0</v>
      </c>
      <c r="N3394" s="1109">
        <v>0</v>
      </c>
      <c r="O3394" s="1109">
        <v>0</v>
      </c>
      <c r="P3394" s="1109">
        <v>0</v>
      </c>
      <c r="Q3394" s="1109">
        <v>0</v>
      </c>
    </row>
    <row r="3395" spans="1:17">
      <c r="A3395" s="1109">
        <v>18936</v>
      </c>
      <c r="B3395" s="1110" t="s">
        <v>0</v>
      </c>
      <c r="C3395" s="1109">
        <v>7.625</v>
      </c>
      <c r="D3395" s="1109">
        <v>5.5010000000000003</v>
      </c>
      <c r="E3395" s="1109">
        <v>74.3</v>
      </c>
      <c r="F3395" s="1109">
        <v>0</v>
      </c>
      <c r="G3395" s="1110" t="s">
        <v>10739</v>
      </c>
      <c r="H3395" s="1110" t="s">
        <v>4654</v>
      </c>
      <c r="I3395" s="1110" t="s">
        <v>10839</v>
      </c>
      <c r="J3395" s="1109">
        <v>0</v>
      </c>
      <c r="K3395" s="1109">
        <v>0</v>
      </c>
      <c r="L3395" s="1109">
        <v>0</v>
      </c>
      <c r="M3395" s="1109">
        <v>0</v>
      </c>
      <c r="N3395" s="1109">
        <v>0</v>
      </c>
      <c r="O3395" s="1109">
        <v>0</v>
      </c>
      <c r="P3395" s="1109">
        <v>0</v>
      </c>
      <c r="Q3395" s="1109">
        <v>0</v>
      </c>
    </row>
    <row r="3396" spans="1:17">
      <c r="A3396" s="1109">
        <v>18937</v>
      </c>
      <c r="B3396" s="1110" t="s">
        <v>0</v>
      </c>
      <c r="C3396" s="1109">
        <v>7.625</v>
      </c>
      <c r="D3396" s="1109">
        <v>5.625</v>
      </c>
      <c r="E3396" s="1109">
        <v>70.7</v>
      </c>
      <c r="F3396" s="1109">
        <v>0</v>
      </c>
      <c r="G3396" s="1110" t="s">
        <v>10840</v>
      </c>
      <c r="H3396" s="1110" t="s">
        <v>4654</v>
      </c>
      <c r="I3396" s="1110" t="s">
        <v>10841</v>
      </c>
      <c r="J3396" s="1109">
        <v>0</v>
      </c>
      <c r="K3396" s="1109">
        <v>0</v>
      </c>
      <c r="L3396" s="1109">
        <v>0</v>
      </c>
      <c r="M3396" s="1109">
        <v>0</v>
      </c>
      <c r="N3396" s="1109">
        <v>0</v>
      </c>
      <c r="O3396" s="1109">
        <v>0</v>
      </c>
      <c r="P3396" s="1109">
        <v>0</v>
      </c>
      <c r="Q3396" s="1109">
        <v>0</v>
      </c>
    </row>
    <row r="3397" spans="1:17">
      <c r="A3397" s="1109">
        <v>18938</v>
      </c>
      <c r="B3397" s="1110" t="s">
        <v>0</v>
      </c>
      <c r="C3397" s="1109">
        <v>7.625</v>
      </c>
      <c r="D3397" s="1109">
        <v>5.625</v>
      </c>
      <c r="E3397" s="1109">
        <v>70.7</v>
      </c>
      <c r="F3397" s="1109">
        <v>0</v>
      </c>
      <c r="G3397" s="1110" t="s">
        <v>10840</v>
      </c>
      <c r="H3397" s="1110" t="s">
        <v>4654</v>
      </c>
      <c r="I3397" s="1110" t="s">
        <v>10832</v>
      </c>
      <c r="J3397" s="1109">
        <v>0</v>
      </c>
      <c r="K3397" s="1109">
        <v>0</v>
      </c>
      <c r="L3397" s="1109">
        <v>0</v>
      </c>
      <c r="M3397" s="1109">
        <v>0</v>
      </c>
      <c r="N3397" s="1109">
        <v>0</v>
      </c>
      <c r="O3397" s="1109">
        <v>0</v>
      </c>
      <c r="P3397" s="1109">
        <v>0</v>
      </c>
      <c r="Q3397" s="1109">
        <v>0</v>
      </c>
    </row>
    <row r="3398" spans="1:17">
      <c r="A3398" s="1109">
        <v>18939</v>
      </c>
      <c r="B3398" s="1110" t="s">
        <v>0</v>
      </c>
      <c r="C3398" s="1109">
        <v>7.625</v>
      </c>
      <c r="D3398" s="1109">
        <v>5.625</v>
      </c>
      <c r="E3398" s="1109">
        <v>70.7</v>
      </c>
      <c r="F3398" s="1109">
        <v>0</v>
      </c>
      <c r="G3398" s="1110" t="s">
        <v>10840</v>
      </c>
      <c r="H3398" s="1110" t="s">
        <v>4654</v>
      </c>
      <c r="I3398" s="1110" t="s">
        <v>10839</v>
      </c>
      <c r="J3398" s="1109">
        <v>0</v>
      </c>
      <c r="K3398" s="1109">
        <v>0</v>
      </c>
      <c r="L3398" s="1109">
        <v>0</v>
      </c>
      <c r="M3398" s="1109">
        <v>0</v>
      </c>
      <c r="N3398" s="1109">
        <v>0</v>
      </c>
      <c r="O3398" s="1109">
        <v>0</v>
      </c>
      <c r="P3398" s="1109">
        <v>0</v>
      </c>
      <c r="Q3398" s="1109">
        <v>0</v>
      </c>
    </row>
    <row r="3399" spans="1:17">
      <c r="A3399" s="1109">
        <v>18940</v>
      </c>
      <c r="B3399" s="1110" t="s">
        <v>0</v>
      </c>
      <c r="C3399" s="1109">
        <v>7.625</v>
      </c>
      <c r="D3399" s="1109">
        <v>5.625</v>
      </c>
      <c r="E3399" s="1109">
        <v>70.7</v>
      </c>
      <c r="F3399" s="1109">
        <v>0</v>
      </c>
      <c r="G3399" s="1110" t="s">
        <v>10842</v>
      </c>
      <c r="H3399" s="1110" t="s">
        <v>4654</v>
      </c>
      <c r="I3399" s="1110" t="s">
        <v>10841</v>
      </c>
      <c r="J3399" s="1109">
        <v>0</v>
      </c>
      <c r="K3399" s="1109">
        <v>0</v>
      </c>
      <c r="L3399" s="1109">
        <v>0</v>
      </c>
      <c r="M3399" s="1109">
        <v>0</v>
      </c>
      <c r="N3399" s="1109">
        <v>0</v>
      </c>
      <c r="O3399" s="1109">
        <v>0</v>
      </c>
      <c r="P3399" s="1109">
        <v>0</v>
      </c>
      <c r="Q3399" s="1109">
        <v>0</v>
      </c>
    </row>
    <row r="3400" spans="1:17">
      <c r="A3400" s="1109">
        <v>18941</v>
      </c>
      <c r="B3400" s="1110" t="s">
        <v>0</v>
      </c>
      <c r="C3400" s="1109">
        <v>7.625</v>
      </c>
      <c r="D3400" s="1109">
        <v>5.625</v>
      </c>
      <c r="E3400" s="1109">
        <v>70.7</v>
      </c>
      <c r="F3400" s="1109">
        <v>0</v>
      </c>
      <c r="G3400" s="1110" t="s">
        <v>10842</v>
      </c>
      <c r="H3400" s="1110" t="s">
        <v>4654</v>
      </c>
      <c r="I3400" s="1110" t="s">
        <v>10832</v>
      </c>
      <c r="J3400" s="1109">
        <v>0</v>
      </c>
      <c r="K3400" s="1109">
        <v>0</v>
      </c>
      <c r="L3400" s="1109">
        <v>0</v>
      </c>
      <c r="M3400" s="1109">
        <v>0</v>
      </c>
      <c r="N3400" s="1109">
        <v>0</v>
      </c>
      <c r="O3400" s="1109">
        <v>0</v>
      </c>
      <c r="P3400" s="1109">
        <v>0</v>
      </c>
      <c r="Q3400" s="1109">
        <v>0</v>
      </c>
    </row>
    <row r="3401" spans="1:17">
      <c r="A3401" s="1109">
        <v>18942</v>
      </c>
      <c r="B3401" s="1110" t="s">
        <v>0</v>
      </c>
      <c r="C3401" s="1109">
        <v>7.625</v>
      </c>
      <c r="D3401" s="1109">
        <v>5.625</v>
      </c>
      <c r="E3401" s="1109">
        <v>70.7</v>
      </c>
      <c r="F3401" s="1109">
        <v>0</v>
      </c>
      <c r="G3401" s="1110" t="s">
        <v>10842</v>
      </c>
      <c r="H3401" s="1110" t="s">
        <v>4654</v>
      </c>
      <c r="I3401" s="1110" t="s">
        <v>10839</v>
      </c>
      <c r="J3401" s="1109">
        <v>0</v>
      </c>
      <c r="K3401" s="1109">
        <v>0</v>
      </c>
      <c r="L3401" s="1109">
        <v>0</v>
      </c>
      <c r="M3401" s="1109">
        <v>0</v>
      </c>
      <c r="N3401" s="1109">
        <v>0</v>
      </c>
      <c r="O3401" s="1109">
        <v>0</v>
      </c>
      <c r="P3401" s="1109">
        <v>0</v>
      </c>
      <c r="Q3401" s="1109">
        <v>0</v>
      </c>
    </row>
    <row r="3402" spans="1:17">
      <c r="A3402" s="1109">
        <v>18943</v>
      </c>
      <c r="B3402" s="1110" t="s">
        <v>0</v>
      </c>
      <c r="C3402" s="1109">
        <v>7.625</v>
      </c>
      <c r="D3402" s="1109">
        <v>5.625</v>
      </c>
      <c r="E3402" s="1109">
        <v>70.7</v>
      </c>
      <c r="F3402" s="1109">
        <v>0</v>
      </c>
      <c r="G3402" s="1110" t="s">
        <v>10784</v>
      </c>
      <c r="H3402" s="1110" t="s">
        <v>4654</v>
      </c>
      <c r="I3402" s="1110" t="s">
        <v>10841</v>
      </c>
      <c r="J3402" s="1109">
        <v>0</v>
      </c>
      <c r="K3402" s="1109">
        <v>0</v>
      </c>
      <c r="L3402" s="1109">
        <v>0</v>
      </c>
      <c r="M3402" s="1109">
        <v>0</v>
      </c>
      <c r="N3402" s="1109">
        <v>0</v>
      </c>
      <c r="O3402" s="1109">
        <v>0</v>
      </c>
      <c r="P3402" s="1109">
        <v>0</v>
      </c>
      <c r="Q3402" s="1109">
        <v>0</v>
      </c>
    </row>
    <row r="3403" spans="1:17">
      <c r="A3403" s="1109">
        <v>18944</v>
      </c>
      <c r="B3403" s="1110" t="s">
        <v>0</v>
      </c>
      <c r="C3403" s="1109">
        <v>7.625</v>
      </c>
      <c r="D3403" s="1109">
        <v>5.625</v>
      </c>
      <c r="E3403" s="1109">
        <v>70.7</v>
      </c>
      <c r="F3403" s="1109">
        <v>0</v>
      </c>
      <c r="G3403" s="1110" t="s">
        <v>10784</v>
      </c>
      <c r="H3403" s="1110" t="s">
        <v>4654</v>
      </c>
      <c r="I3403" s="1110" t="s">
        <v>10832</v>
      </c>
      <c r="J3403" s="1109">
        <v>0</v>
      </c>
      <c r="K3403" s="1109">
        <v>0</v>
      </c>
      <c r="L3403" s="1109">
        <v>0</v>
      </c>
      <c r="M3403" s="1109">
        <v>0</v>
      </c>
      <c r="N3403" s="1109">
        <v>0</v>
      </c>
      <c r="O3403" s="1109">
        <v>0</v>
      </c>
      <c r="P3403" s="1109">
        <v>0</v>
      </c>
      <c r="Q3403" s="1109">
        <v>0</v>
      </c>
    </row>
    <row r="3404" spans="1:17">
      <c r="A3404" s="1109">
        <v>18945</v>
      </c>
      <c r="B3404" s="1110" t="s">
        <v>0</v>
      </c>
      <c r="C3404" s="1109">
        <v>7.625</v>
      </c>
      <c r="D3404" s="1109">
        <v>5.625</v>
      </c>
      <c r="E3404" s="1109">
        <v>70.7</v>
      </c>
      <c r="F3404" s="1109">
        <v>0</v>
      </c>
      <c r="G3404" s="1110" t="s">
        <v>10784</v>
      </c>
      <c r="H3404" s="1110" t="s">
        <v>4654</v>
      </c>
      <c r="I3404" s="1110" t="s">
        <v>10839</v>
      </c>
      <c r="J3404" s="1109">
        <v>0</v>
      </c>
      <c r="K3404" s="1109">
        <v>0</v>
      </c>
      <c r="L3404" s="1109">
        <v>0</v>
      </c>
      <c r="M3404" s="1109">
        <v>0</v>
      </c>
      <c r="N3404" s="1109">
        <v>0</v>
      </c>
      <c r="O3404" s="1109">
        <v>0</v>
      </c>
      <c r="P3404" s="1109">
        <v>0</v>
      </c>
      <c r="Q3404" s="1109">
        <v>0</v>
      </c>
    </row>
    <row r="3405" spans="1:17">
      <c r="A3405" s="1109">
        <v>18946</v>
      </c>
      <c r="B3405" s="1110" t="s">
        <v>0</v>
      </c>
      <c r="C3405" s="1109">
        <v>7.625</v>
      </c>
      <c r="D3405" s="1109">
        <v>5.625</v>
      </c>
      <c r="E3405" s="1109">
        <v>70.7</v>
      </c>
      <c r="F3405" s="1109">
        <v>0</v>
      </c>
      <c r="G3405" s="1110" t="s">
        <v>10741</v>
      </c>
      <c r="H3405" s="1110" t="s">
        <v>4654</v>
      </c>
      <c r="I3405" s="1110" t="s">
        <v>10841</v>
      </c>
      <c r="J3405" s="1109">
        <v>0</v>
      </c>
      <c r="K3405" s="1109">
        <v>0</v>
      </c>
      <c r="L3405" s="1109">
        <v>0</v>
      </c>
      <c r="M3405" s="1109">
        <v>0</v>
      </c>
      <c r="N3405" s="1109">
        <v>0</v>
      </c>
      <c r="O3405" s="1109">
        <v>0</v>
      </c>
      <c r="P3405" s="1109">
        <v>0</v>
      </c>
      <c r="Q3405" s="1109">
        <v>0</v>
      </c>
    </row>
    <row r="3406" spans="1:17">
      <c r="A3406" s="1109">
        <v>18947</v>
      </c>
      <c r="B3406" s="1110" t="s">
        <v>0</v>
      </c>
      <c r="C3406" s="1109">
        <v>7.625</v>
      </c>
      <c r="D3406" s="1109">
        <v>5.625</v>
      </c>
      <c r="E3406" s="1109">
        <v>70.7</v>
      </c>
      <c r="F3406" s="1109">
        <v>0</v>
      </c>
      <c r="G3406" s="1110" t="s">
        <v>10741</v>
      </c>
      <c r="H3406" s="1110" t="s">
        <v>4654</v>
      </c>
      <c r="I3406" s="1110" t="s">
        <v>10832</v>
      </c>
      <c r="J3406" s="1109">
        <v>0</v>
      </c>
      <c r="K3406" s="1109">
        <v>0</v>
      </c>
      <c r="L3406" s="1109">
        <v>0</v>
      </c>
      <c r="M3406" s="1109">
        <v>0</v>
      </c>
      <c r="N3406" s="1109">
        <v>0</v>
      </c>
      <c r="O3406" s="1109">
        <v>0</v>
      </c>
      <c r="P3406" s="1109">
        <v>0</v>
      </c>
      <c r="Q3406" s="1109">
        <v>0</v>
      </c>
    </row>
    <row r="3407" spans="1:17">
      <c r="A3407" s="1109">
        <v>18948</v>
      </c>
      <c r="B3407" s="1110" t="s">
        <v>0</v>
      </c>
      <c r="C3407" s="1109">
        <v>7.625</v>
      </c>
      <c r="D3407" s="1109">
        <v>5.625</v>
      </c>
      <c r="E3407" s="1109">
        <v>70.7</v>
      </c>
      <c r="F3407" s="1109">
        <v>0</v>
      </c>
      <c r="G3407" s="1110" t="s">
        <v>10741</v>
      </c>
      <c r="H3407" s="1110" t="s">
        <v>4654</v>
      </c>
      <c r="I3407" s="1110" t="s">
        <v>10839</v>
      </c>
      <c r="J3407" s="1109">
        <v>0</v>
      </c>
      <c r="K3407" s="1109">
        <v>0</v>
      </c>
      <c r="L3407" s="1109">
        <v>0</v>
      </c>
      <c r="M3407" s="1109">
        <v>0</v>
      </c>
      <c r="N3407" s="1109">
        <v>0</v>
      </c>
      <c r="O3407" s="1109">
        <v>0</v>
      </c>
      <c r="P3407" s="1109">
        <v>0</v>
      </c>
      <c r="Q3407" s="1109">
        <v>0</v>
      </c>
    </row>
    <row r="3408" spans="1:17">
      <c r="A3408" s="1109">
        <v>18949</v>
      </c>
      <c r="B3408" s="1110" t="s">
        <v>0</v>
      </c>
      <c r="C3408" s="1109">
        <v>7.625</v>
      </c>
      <c r="D3408" s="1109">
        <v>5.625</v>
      </c>
      <c r="E3408" s="1109">
        <v>70.7</v>
      </c>
      <c r="F3408" s="1109">
        <v>0</v>
      </c>
      <c r="G3408" s="1110" t="s">
        <v>10833</v>
      </c>
      <c r="H3408" s="1110" t="s">
        <v>4654</v>
      </c>
      <c r="I3408" s="1110" t="s">
        <v>10841</v>
      </c>
      <c r="J3408" s="1109">
        <v>0</v>
      </c>
      <c r="K3408" s="1109">
        <v>0</v>
      </c>
      <c r="L3408" s="1109">
        <v>0</v>
      </c>
      <c r="M3408" s="1109">
        <v>0</v>
      </c>
      <c r="N3408" s="1109">
        <v>0</v>
      </c>
      <c r="O3408" s="1109">
        <v>0</v>
      </c>
      <c r="P3408" s="1109">
        <v>0</v>
      </c>
      <c r="Q3408" s="1109">
        <v>0</v>
      </c>
    </row>
    <row r="3409" spans="1:17">
      <c r="A3409" s="1109">
        <v>18950</v>
      </c>
      <c r="B3409" s="1110" t="s">
        <v>0</v>
      </c>
      <c r="C3409" s="1109">
        <v>7.625</v>
      </c>
      <c r="D3409" s="1109">
        <v>5.625</v>
      </c>
      <c r="E3409" s="1109">
        <v>70.7</v>
      </c>
      <c r="F3409" s="1109">
        <v>0</v>
      </c>
      <c r="G3409" s="1110" t="s">
        <v>10833</v>
      </c>
      <c r="H3409" s="1110" t="s">
        <v>4654</v>
      </c>
      <c r="I3409" s="1110" t="s">
        <v>10832</v>
      </c>
      <c r="J3409" s="1109">
        <v>0</v>
      </c>
      <c r="K3409" s="1109">
        <v>0</v>
      </c>
      <c r="L3409" s="1109">
        <v>0</v>
      </c>
      <c r="M3409" s="1109">
        <v>0</v>
      </c>
      <c r="N3409" s="1109">
        <v>0</v>
      </c>
      <c r="O3409" s="1109">
        <v>0</v>
      </c>
      <c r="P3409" s="1109">
        <v>0</v>
      </c>
      <c r="Q3409" s="1109">
        <v>0</v>
      </c>
    </row>
    <row r="3410" spans="1:17">
      <c r="A3410" s="1109">
        <v>18951</v>
      </c>
      <c r="B3410" s="1110" t="s">
        <v>0</v>
      </c>
      <c r="C3410" s="1109">
        <v>7.625</v>
      </c>
      <c r="D3410" s="1109">
        <v>5.625</v>
      </c>
      <c r="E3410" s="1109">
        <v>70.7</v>
      </c>
      <c r="F3410" s="1109">
        <v>0</v>
      </c>
      <c r="G3410" s="1110" t="s">
        <v>10833</v>
      </c>
      <c r="H3410" s="1110" t="s">
        <v>4654</v>
      </c>
      <c r="I3410" s="1110" t="s">
        <v>10839</v>
      </c>
      <c r="J3410" s="1109">
        <v>0</v>
      </c>
      <c r="K3410" s="1109">
        <v>0</v>
      </c>
      <c r="L3410" s="1109">
        <v>0</v>
      </c>
      <c r="M3410" s="1109">
        <v>0</v>
      </c>
      <c r="N3410" s="1109">
        <v>0</v>
      </c>
      <c r="O3410" s="1109">
        <v>0</v>
      </c>
      <c r="P3410" s="1109">
        <v>0</v>
      </c>
      <c r="Q3410" s="1109">
        <v>0</v>
      </c>
    </row>
    <row r="3411" spans="1:17">
      <c r="A3411" s="1109">
        <v>18952</v>
      </c>
      <c r="B3411" s="1110" t="s">
        <v>0</v>
      </c>
      <c r="C3411" s="1109">
        <v>7.625</v>
      </c>
      <c r="D3411" s="1109">
        <v>5.625</v>
      </c>
      <c r="E3411" s="1109">
        <v>70.7</v>
      </c>
      <c r="F3411" s="1109">
        <v>0</v>
      </c>
      <c r="G3411" s="1110" t="s">
        <v>10753</v>
      </c>
      <c r="H3411" s="1110" t="s">
        <v>4654</v>
      </c>
      <c r="I3411" s="1110" t="s">
        <v>10841</v>
      </c>
      <c r="J3411" s="1109">
        <v>0</v>
      </c>
      <c r="K3411" s="1109">
        <v>0</v>
      </c>
      <c r="L3411" s="1109">
        <v>0</v>
      </c>
      <c r="M3411" s="1109">
        <v>0</v>
      </c>
      <c r="N3411" s="1109">
        <v>0</v>
      </c>
      <c r="O3411" s="1109">
        <v>0</v>
      </c>
      <c r="P3411" s="1109">
        <v>0</v>
      </c>
      <c r="Q3411" s="1109">
        <v>0</v>
      </c>
    </row>
    <row r="3412" spans="1:17">
      <c r="A3412" s="1109">
        <v>18953</v>
      </c>
      <c r="B3412" s="1110" t="s">
        <v>0</v>
      </c>
      <c r="C3412" s="1109">
        <v>7.625</v>
      </c>
      <c r="D3412" s="1109">
        <v>5.625</v>
      </c>
      <c r="E3412" s="1109">
        <v>70.7</v>
      </c>
      <c r="F3412" s="1109">
        <v>0</v>
      </c>
      <c r="G3412" s="1110" t="s">
        <v>10753</v>
      </c>
      <c r="H3412" s="1110" t="s">
        <v>4654</v>
      </c>
      <c r="I3412" s="1110" t="s">
        <v>10832</v>
      </c>
      <c r="J3412" s="1109">
        <v>0</v>
      </c>
      <c r="K3412" s="1109">
        <v>0</v>
      </c>
      <c r="L3412" s="1109">
        <v>0</v>
      </c>
      <c r="M3412" s="1109">
        <v>0</v>
      </c>
      <c r="N3412" s="1109">
        <v>0</v>
      </c>
      <c r="O3412" s="1109">
        <v>0</v>
      </c>
      <c r="P3412" s="1109">
        <v>0</v>
      </c>
      <c r="Q3412" s="1109">
        <v>0</v>
      </c>
    </row>
    <row r="3413" spans="1:17">
      <c r="A3413" s="1109">
        <v>18954</v>
      </c>
      <c r="B3413" s="1110" t="s">
        <v>0</v>
      </c>
      <c r="C3413" s="1109">
        <v>7.625</v>
      </c>
      <c r="D3413" s="1109">
        <v>5.625</v>
      </c>
      <c r="E3413" s="1109">
        <v>70.7</v>
      </c>
      <c r="F3413" s="1109">
        <v>0</v>
      </c>
      <c r="G3413" s="1110" t="s">
        <v>10753</v>
      </c>
      <c r="H3413" s="1110" t="s">
        <v>4654</v>
      </c>
      <c r="I3413" s="1110" t="s">
        <v>10839</v>
      </c>
      <c r="J3413" s="1109">
        <v>0</v>
      </c>
      <c r="K3413" s="1109">
        <v>0</v>
      </c>
      <c r="L3413" s="1109">
        <v>0</v>
      </c>
      <c r="M3413" s="1109">
        <v>0</v>
      </c>
      <c r="N3413" s="1109">
        <v>0</v>
      </c>
      <c r="O3413" s="1109">
        <v>0</v>
      </c>
      <c r="P3413" s="1109">
        <v>0</v>
      </c>
      <c r="Q3413" s="1109">
        <v>0</v>
      </c>
    </row>
    <row r="3414" spans="1:17">
      <c r="A3414" s="1109">
        <v>18955</v>
      </c>
      <c r="B3414" s="1110" t="s">
        <v>0</v>
      </c>
      <c r="C3414" s="1109">
        <v>7.625</v>
      </c>
      <c r="D3414" s="1109">
        <v>5.625</v>
      </c>
      <c r="E3414" s="1109">
        <v>70.7</v>
      </c>
      <c r="F3414" s="1109">
        <v>0</v>
      </c>
      <c r="G3414" s="1110" t="s">
        <v>10739</v>
      </c>
      <c r="H3414" s="1110" t="s">
        <v>4654</v>
      </c>
      <c r="I3414" s="1110" t="s">
        <v>10841</v>
      </c>
      <c r="J3414" s="1109">
        <v>0</v>
      </c>
      <c r="K3414" s="1109">
        <v>0</v>
      </c>
      <c r="L3414" s="1109">
        <v>0</v>
      </c>
      <c r="M3414" s="1109">
        <v>0</v>
      </c>
      <c r="N3414" s="1109">
        <v>0</v>
      </c>
      <c r="O3414" s="1109">
        <v>0</v>
      </c>
      <c r="P3414" s="1109">
        <v>0</v>
      </c>
      <c r="Q3414" s="1109">
        <v>0</v>
      </c>
    </row>
    <row r="3415" spans="1:17">
      <c r="A3415" s="1109">
        <v>18956</v>
      </c>
      <c r="B3415" s="1110" t="s">
        <v>0</v>
      </c>
      <c r="C3415" s="1109">
        <v>7.625</v>
      </c>
      <c r="D3415" s="1109">
        <v>5.625</v>
      </c>
      <c r="E3415" s="1109">
        <v>70.7</v>
      </c>
      <c r="F3415" s="1109">
        <v>0</v>
      </c>
      <c r="G3415" s="1110" t="s">
        <v>10739</v>
      </c>
      <c r="H3415" s="1110" t="s">
        <v>4654</v>
      </c>
      <c r="I3415" s="1110" t="s">
        <v>10832</v>
      </c>
      <c r="J3415" s="1109">
        <v>0</v>
      </c>
      <c r="K3415" s="1109">
        <v>0</v>
      </c>
      <c r="L3415" s="1109">
        <v>0</v>
      </c>
      <c r="M3415" s="1109">
        <v>0</v>
      </c>
      <c r="N3415" s="1109">
        <v>0</v>
      </c>
      <c r="O3415" s="1109">
        <v>0</v>
      </c>
      <c r="P3415" s="1109">
        <v>0</v>
      </c>
      <c r="Q3415" s="1109">
        <v>0</v>
      </c>
    </row>
    <row r="3416" spans="1:17">
      <c r="A3416" s="1109">
        <v>18957</v>
      </c>
      <c r="B3416" s="1110" t="s">
        <v>0</v>
      </c>
      <c r="C3416" s="1109">
        <v>7.625</v>
      </c>
      <c r="D3416" s="1109">
        <v>5.625</v>
      </c>
      <c r="E3416" s="1109">
        <v>70.7</v>
      </c>
      <c r="F3416" s="1109">
        <v>0</v>
      </c>
      <c r="G3416" s="1110" t="s">
        <v>10739</v>
      </c>
      <c r="H3416" s="1110" t="s">
        <v>4654</v>
      </c>
      <c r="I3416" s="1110" t="s">
        <v>10839</v>
      </c>
      <c r="J3416" s="1109">
        <v>0</v>
      </c>
      <c r="K3416" s="1109">
        <v>0</v>
      </c>
      <c r="L3416" s="1109">
        <v>0</v>
      </c>
      <c r="M3416" s="1109">
        <v>0</v>
      </c>
      <c r="N3416" s="1109">
        <v>0</v>
      </c>
      <c r="O3416" s="1109">
        <v>0</v>
      </c>
      <c r="P3416" s="1109">
        <v>0</v>
      </c>
      <c r="Q3416" s="1109">
        <v>0</v>
      </c>
    </row>
    <row r="3417" spans="1:17">
      <c r="A3417" s="1109">
        <v>18958</v>
      </c>
      <c r="B3417" s="1110" t="s">
        <v>0</v>
      </c>
      <c r="C3417" s="1109">
        <v>7.625</v>
      </c>
      <c r="D3417" s="1109">
        <v>5.7510000000000003</v>
      </c>
      <c r="E3417" s="1109">
        <v>66.900000000000006</v>
      </c>
      <c r="F3417" s="1109">
        <v>0</v>
      </c>
      <c r="G3417" s="1110" t="s">
        <v>10840</v>
      </c>
      <c r="H3417" s="1110" t="s">
        <v>4654</v>
      </c>
      <c r="I3417" s="1110" t="s">
        <v>10841</v>
      </c>
      <c r="J3417" s="1109">
        <v>0</v>
      </c>
      <c r="K3417" s="1109">
        <v>0</v>
      </c>
      <c r="L3417" s="1109">
        <v>0</v>
      </c>
      <c r="M3417" s="1109">
        <v>0</v>
      </c>
      <c r="N3417" s="1109">
        <v>0</v>
      </c>
      <c r="O3417" s="1109">
        <v>0</v>
      </c>
      <c r="P3417" s="1109">
        <v>0</v>
      </c>
      <c r="Q3417" s="1109">
        <v>0</v>
      </c>
    </row>
    <row r="3418" spans="1:17">
      <c r="A3418" s="1109">
        <v>18959</v>
      </c>
      <c r="B3418" s="1110" t="s">
        <v>0</v>
      </c>
      <c r="C3418" s="1109">
        <v>7.625</v>
      </c>
      <c r="D3418" s="1109">
        <v>5.7510000000000003</v>
      </c>
      <c r="E3418" s="1109">
        <v>66.900000000000006</v>
      </c>
      <c r="F3418" s="1109">
        <v>0</v>
      </c>
      <c r="G3418" s="1110" t="s">
        <v>10840</v>
      </c>
      <c r="H3418" s="1110" t="s">
        <v>4654</v>
      </c>
      <c r="I3418" s="1110" t="s">
        <v>10832</v>
      </c>
      <c r="J3418" s="1109">
        <v>0</v>
      </c>
      <c r="K3418" s="1109">
        <v>0</v>
      </c>
      <c r="L3418" s="1109">
        <v>0</v>
      </c>
      <c r="M3418" s="1109">
        <v>0</v>
      </c>
      <c r="N3418" s="1109">
        <v>0</v>
      </c>
      <c r="O3418" s="1109">
        <v>0</v>
      </c>
      <c r="P3418" s="1109">
        <v>0</v>
      </c>
      <c r="Q3418" s="1109">
        <v>0</v>
      </c>
    </row>
    <row r="3419" spans="1:17">
      <c r="A3419" s="1109">
        <v>18960</v>
      </c>
      <c r="B3419" s="1110" t="s">
        <v>0</v>
      </c>
      <c r="C3419" s="1109">
        <v>7.625</v>
      </c>
      <c r="D3419" s="1109">
        <v>5.7510000000000003</v>
      </c>
      <c r="E3419" s="1109">
        <v>66.900000000000006</v>
      </c>
      <c r="F3419" s="1109">
        <v>0</v>
      </c>
      <c r="G3419" s="1110" t="s">
        <v>10840</v>
      </c>
      <c r="H3419" s="1110" t="s">
        <v>4654</v>
      </c>
      <c r="I3419" s="1110" t="s">
        <v>10839</v>
      </c>
      <c r="J3419" s="1109">
        <v>0</v>
      </c>
      <c r="K3419" s="1109">
        <v>0</v>
      </c>
      <c r="L3419" s="1109">
        <v>0</v>
      </c>
      <c r="M3419" s="1109">
        <v>0</v>
      </c>
      <c r="N3419" s="1109">
        <v>0</v>
      </c>
      <c r="O3419" s="1109">
        <v>0</v>
      </c>
      <c r="P3419" s="1109">
        <v>0</v>
      </c>
      <c r="Q3419" s="1109">
        <v>0</v>
      </c>
    </row>
    <row r="3420" spans="1:17">
      <c r="A3420" s="1109">
        <v>18961</v>
      </c>
      <c r="B3420" s="1110" t="s">
        <v>0</v>
      </c>
      <c r="C3420" s="1109">
        <v>7.625</v>
      </c>
      <c r="D3420" s="1109">
        <v>5.7510000000000003</v>
      </c>
      <c r="E3420" s="1109">
        <v>66.900000000000006</v>
      </c>
      <c r="F3420" s="1109">
        <v>0</v>
      </c>
      <c r="G3420" s="1110" t="s">
        <v>10842</v>
      </c>
      <c r="H3420" s="1110" t="s">
        <v>4654</v>
      </c>
      <c r="I3420" s="1110" t="s">
        <v>10841</v>
      </c>
      <c r="J3420" s="1109">
        <v>0</v>
      </c>
      <c r="K3420" s="1109">
        <v>0</v>
      </c>
      <c r="L3420" s="1109">
        <v>0</v>
      </c>
      <c r="M3420" s="1109">
        <v>0</v>
      </c>
      <c r="N3420" s="1109">
        <v>0</v>
      </c>
      <c r="O3420" s="1109">
        <v>0</v>
      </c>
      <c r="P3420" s="1109">
        <v>0</v>
      </c>
      <c r="Q3420" s="1109">
        <v>0</v>
      </c>
    </row>
    <row r="3421" spans="1:17">
      <c r="A3421" s="1109">
        <v>18962</v>
      </c>
      <c r="B3421" s="1110" t="s">
        <v>0</v>
      </c>
      <c r="C3421" s="1109">
        <v>7.625</v>
      </c>
      <c r="D3421" s="1109">
        <v>5.7510000000000003</v>
      </c>
      <c r="E3421" s="1109">
        <v>66.900000000000006</v>
      </c>
      <c r="F3421" s="1109">
        <v>0</v>
      </c>
      <c r="G3421" s="1110" t="s">
        <v>10842</v>
      </c>
      <c r="H3421" s="1110" t="s">
        <v>4654</v>
      </c>
      <c r="I3421" s="1110" t="s">
        <v>10832</v>
      </c>
      <c r="J3421" s="1109">
        <v>0</v>
      </c>
      <c r="K3421" s="1109">
        <v>0</v>
      </c>
      <c r="L3421" s="1109">
        <v>0</v>
      </c>
      <c r="M3421" s="1109">
        <v>0</v>
      </c>
      <c r="N3421" s="1109">
        <v>0</v>
      </c>
      <c r="O3421" s="1109">
        <v>0</v>
      </c>
      <c r="P3421" s="1109">
        <v>0</v>
      </c>
      <c r="Q3421" s="1109">
        <v>0</v>
      </c>
    </row>
    <row r="3422" spans="1:17">
      <c r="A3422" s="1109">
        <v>18963</v>
      </c>
      <c r="B3422" s="1110" t="s">
        <v>0</v>
      </c>
      <c r="C3422" s="1109">
        <v>7.625</v>
      </c>
      <c r="D3422" s="1109">
        <v>5.7510000000000003</v>
      </c>
      <c r="E3422" s="1109">
        <v>66.900000000000006</v>
      </c>
      <c r="F3422" s="1109">
        <v>0</v>
      </c>
      <c r="G3422" s="1110" t="s">
        <v>10842</v>
      </c>
      <c r="H3422" s="1110" t="s">
        <v>4654</v>
      </c>
      <c r="I3422" s="1110" t="s">
        <v>10839</v>
      </c>
      <c r="J3422" s="1109">
        <v>0</v>
      </c>
      <c r="K3422" s="1109">
        <v>0</v>
      </c>
      <c r="L3422" s="1109">
        <v>0</v>
      </c>
      <c r="M3422" s="1109">
        <v>0</v>
      </c>
      <c r="N3422" s="1109">
        <v>0</v>
      </c>
      <c r="O3422" s="1109">
        <v>0</v>
      </c>
      <c r="P3422" s="1109">
        <v>0</v>
      </c>
      <c r="Q3422" s="1109">
        <v>0</v>
      </c>
    </row>
    <row r="3423" spans="1:17">
      <c r="A3423" s="1109">
        <v>18964</v>
      </c>
      <c r="B3423" s="1110" t="s">
        <v>0</v>
      </c>
      <c r="C3423" s="1109">
        <v>7.625</v>
      </c>
      <c r="D3423" s="1109">
        <v>5.7510000000000003</v>
      </c>
      <c r="E3423" s="1109">
        <v>66.900000000000006</v>
      </c>
      <c r="F3423" s="1109">
        <v>0</v>
      </c>
      <c r="G3423" s="1110" t="s">
        <v>10784</v>
      </c>
      <c r="H3423" s="1110" t="s">
        <v>4654</v>
      </c>
      <c r="I3423" s="1110" t="s">
        <v>10841</v>
      </c>
      <c r="J3423" s="1109">
        <v>0</v>
      </c>
      <c r="K3423" s="1109">
        <v>0</v>
      </c>
      <c r="L3423" s="1109">
        <v>0</v>
      </c>
      <c r="M3423" s="1109">
        <v>0</v>
      </c>
      <c r="N3423" s="1109">
        <v>0</v>
      </c>
      <c r="O3423" s="1109">
        <v>0</v>
      </c>
      <c r="P3423" s="1109">
        <v>0</v>
      </c>
      <c r="Q3423" s="1109">
        <v>0</v>
      </c>
    </row>
    <row r="3424" spans="1:17">
      <c r="A3424" s="1109">
        <v>18965</v>
      </c>
      <c r="B3424" s="1110" t="s">
        <v>0</v>
      </c>
      <c r="C3424" s="1109">
        <v>7.625</v>
      </c>
      <c r="D3424" s="1109">
        <v>5.7510000000000003</v>
      </c>
      <c r="E3424" s="1109">
        <v>66.900000000000006</v>
      </c>
      <c r="F3424" s="1109">
        <v>0</v>
      </c>
      <c r="G3424" s="1110" t="s">
        <v>10784</v>
      </c>
      <c r="H3424" s="1110" t="s">
        <v>4654</v>
      </c>
      <c r="I3424" s="1110" t="s">
        <v>10832</v>
      </c>
      <c r="J3424" s="1109">
        <v>0</v>
      </c>
      <c r="K3424" s="1109">
        <v>0</v>
      </c>
      <c r="L3424" s="1109">
        <v>0</v>
      </c>
      <c r="M3424" s="1109">
        <v>0</v>
      </c>
      <c r="N3424" s="1109">
        <v>0</v>
      </c>
      <c r="O3424" s="1109">
        <v>0</v>
      </c>
      <c r="P3424" s="1109">
        <v>0</v>
      </c>
      <c r="Q3424" s="1109">
        <v>0</v>
      </c>
    </row>
    <row r="3425" spans="1:17">
      <c r="A3425" s="1109">
        <v>18966</v>
      </c>
      <c r="B3425" s="1110" t="s">
        <v>0</v>
      </c>
      <c r="C3425" s="1109">
        <v>7.625</v>
      </c>
      <c r="D3425" s="1109">
        <v>5.7510000000000003</v>
      </c>
      <c r="E3425" s="1109">
        <v>66.900000000000006</v>
      </c>
      <c r="F3425" s="1109">
        <v>0</v>
      </c>
      <c r="G3425" s="1110" t="s">
        <v>10784</v>
      </c>
      <c r="H3425" s="1110" t="s">
        <v>4654</v>
      </c>
      <c r="I3425" s="1110" t="s">
        <v>10839</v>
      </c>
      <c r="J3425" s="1109">
        <v>0</v>
      </c>
      <c r="K3425" s="1109">
        <v>0</v>
      </c>
      <c r="L3425" s="1109">
        <v>0</v>
      </c>
      <c r="M3425" s="1109">
        <v>0</v>
      </c>
      <c r="N3425" s="1109">
        <v>0</v>
      </c>
      <c r="O3425" s="1109">
        <v>0</v>
      </c>
      <c r="P3425" s="1109">
        <v>0</v>
      </c>
      <c r="Q3425" s="1109">
        <v>0</v>
      </c>
    </row>
    <row r="3426" spans="1:17">
      <c r="A3426" s="1109">
        <v>18967</v>
      </c>
      <c r="B3426" s="1110" t="s">
        <v>0</v>
      </c>
      <c r="C3426" s="1109">
        <v>7.625</v>
      </c>
      <c r="D3426" s="1109">
        <v>5.7510000000000003</v>
      </c>
      <c r="E3426" s="1109">
        <v>66.900000000000006</v>
      </c>
      <c r="F3426" s="1109">
        <v>0</v>
      </c>
      <c r="G3426" s="1110" t="s">
        <v>10741</v>
      </c>
      <c r="H3426" s="1110" t="s">
        <v>4654</v>
      </c>
      <c r="I3426" s="1110" t="s">
        <v>10841</v>
      </c>
      <c r="J3426" s="1109">
        <v>0</v>
      </c>
      <c r="K3426" s="1109">
        <v>0</v>
      </c>
      <c r="L3426" s="1109">
        <v>0</v>
      </c>
      <c r="M3426" s="1109">
        <v>0</v>
      </c>
      <c r="N3426" s="1109">
        <v>0</v>
      </c>
      <c r="O3426" s="1109">
        <v>0</v>
      </c>
      <c r="P3426" s="1109">
        <v>0</v>
      </c>
      <c r="Q3426" s="1109">
        <v>0</v>
      </c>
    </row>
    <row r="3427" spans="1:17">
      <c r="A3427" s="1109">
        <v>18968</v>
      </c>
      <c r="B3427" s="1110" t="s">
        <v>0</v>
      </c>
      <c r="C3427" s="1109">
        <v>7.625</v>
      </c>
      <c r="D3427" s="1109">
        <v>5.7510000000000003</v>
      </c>
      <c r="E3427" s="1109">
        <v>66.900000000000006</v>
      </c>
      <c r="F3427" s="1109">
        <v>0</v>
      </c>
      <c r="G3427" s="1110" t="s">
        <v>10741</v>
      </c>
      <c r="H3427" s="1110" t="s">
        <v>4654</v>
      </c>
      <c r="I3427" s="1110" t="s">
        <v>10832</v>
      </c>
      <c r="J3427" s="1109">
        <v>0</v>
      </c>
      <c r="K3427" s="1109">
        <v>0</v>
      </c>
      <c r="L3427" s="1109">
        <v>0</v>
      </c>
      <c r="M3427" s="1109">
        <v>0</v>
      </c>
      <c r="N3427" s="1109">
        <v>0</v>
      </c>
      <c r="O3427" s="1109">
        <v>0</v>
      </c>
      <c r="P3427" s="1109">
        <v>0</v>
      </c>
      <c r="Q3427" s="1109">
        <v>0</v>
      </c>
    </row>
    <row r="3428" spans="1:17">
      <c r="A3428" s="1109">
        <v>18969</v>
      </c>
      <c r="B3428" s="1110" t="s">
        <v>0</v>
      </c>
      <c r="C3428" s="1109">
        <v>7.625</v>
      </c>
      <c r="D3428" s="1109">
        <v>5.7510000000000003</v>
      </c>
      <c r="E3428" s="1109">
        <v>66.900000000000006</v>
      </c>
      <c r="F3428" s="1109">
        <v>0</v>
      </c>
      <c r="G3428" s="1110" t="s">
        <v>10741</v>
      </c>
      <c r="H3428" s="1110" t="s">
        <v>4654</v>
      </c>
      <c r="I3428" s="1110" t="s">
        <v>10839</v>
      </c>
      <c r="J3428" s="1109">
        <v>0</v>
      </c>
      <c r="K3428" s="1109">
        <v>0</v>
      </c>
      <c r="L3428" s="1109">
        <v>0</v>
      </c>
      <c r="M3428" s="1109">
        <v>0</v>
      </c>
      <c r="N3428" s="1109">
        <v>0</v>
      </c>
      <c r="O3428" s="1109">
        <v>0</v>
      </c>
      <c r="P3428" s="1109">
        <v>0</v>
      </c>
      <c r="Q3428" s="1109">
        <v>0</v>
      </c>
    </row>
    <row r="3429" spans="1:17">
      <c r="A3429" s="1109">
        <v>18970</v>
      </c>
      <c r="B3429" s="1110" t="s">
        <v>0</v>
      </c>
      <c r="C3429" s="1109">
        <v>7.625</v>
      </c>
      <c r="D3429" s="1109">
        <v>5.7510000000000003</v>
      </c>
      <c r="E3429" s="1109">
        <v>66.900000000000006</v>
      </c>
      <c r="F3429" s="1109">
        <v>0</v>
      </c>
      <c r="G3429" s="1110" t="s">
        <v>10833</v>
      </c>
      <c r="H3429" s="1110" t="s">
        <v>4654</v>
      </c>
      <c r="I3429" s="1110" t="s">
        <v>10841</v>
      </c>
      <c r="J3429" s="1109">
        <v>0</v>
      </c>
      <c r="K3429" s="1109">
        <v>0</v>
      </c>
      <c r="L3429" s="1109">
        <v>0</v>
      </c>
      <c r="M3429" s="1109">
        <v>0</v>
      </c>
      <c r="N3429" s="1109">
        <v>0</v>
      </c>
      <c r="O3429" s="1109">
        <v>0</v>
      </c>
      <c r="P3429" s="1109">
        <v>0</v>
      </c>
      <c r="Q3429" s="1109">
        <v>0</v>
      </c>
    </row>
    <row r="3430" spans="1:17">
      <c r="A3430" s="1109">
        <v>18971</v>
      </c>
      <c r="B3430" s="1110" t="s">
        <v>0</v>
      </c>
      <c r="C3430" s="1109">
        <v>7.625</v>
      </c>
      <c r="D3430" s="1109">
        <v>5.7510000000000003</v>
      </c>
      <c r="E3430" s="1109">
        <v>66.900000000000006</v>
      </c>
      <c r="F3430" s="1109">
        <v>0</v>
      </c>
      <c r="G3430" s="1110" t="s">
        <v>10833</v>
      </c>
      <c r="H3430" s="1110" t="s">
        <v>4654</v>
      </c>
      <c r="I3430" s="1110" t="s">
        <v>10832</v>
      </c>
      <c r="J3430" s="1109">
        <v>0</v>
      </c>
      <c r="K3430" s="1109">
        <v>0</v>
      </c>
      <c r="L3430" s="1109">
        <v>0</v>
      </c>
      <c r="M3430" s="1109">
        <v>0</v>
      </c>
      <c r="N3430" s="1109">
        <v>0</v>
      </c>
      <c r="O3430" s="1109">
        <v>0</v>
      </c>
      <c r="P3430" s="1109">
        <v>0</v>
      </c>
      <c r="Q3430" s="1109">
        <v>0</v>
      </c>
    </row>
    <row r="3431" spans="1:17">
      <c r="A3431" s="1109">
        <v>18972</v>
      </c>
      <c r="B3431" s="1110" t="s">
        <v>0</v>
      </c>
      <c r="C3431" s="1109">
        <v>7.625</v>
      </c>
      <c r="D3431" s="1109">
        <v>5.7510000000000003</v>
      </c>
      <c r="E3431" s="1109">
        <v>66.900000000000006</v>
      </c>
      <c r="F3431" s="1109">
        <v>0</v>
      </c>
      <c r="G3431" s="1110" t="s">
        <v>10833</v>
      </c>
      <c r="H3431" s="1110" t="s">
        <v>4654</v>
      </c>
      <c r="I3431" s="1110" t="s">
        <v>10839</v>
      </c>
      <c r="J3431" s="1109">
        <v>0</v>
      </c>
      <c r="K3431" s="1109">
        <v>0</v>
      </c>
      <c r="L3431" s="1109">
        <v>0</v>
      </c>
      <c r="M3431" s="1109">
        <v>0</v>
      </c>
      <c r="N3431" s="1109">
        <v>0</v>
      </c>
      <c r="O3431" s="1109">
        <v>0</v>
      </c>
      <c r="P3431" s="1109">
        <v>0</v>
      </c>
      <c r="Q3431" s="1109">
        <v>0</v>
      </c>
    </row>
    <row r="3432" spans="1:17">
      <c r="A3432" s="1109">
        <v>18973</v>
      </c>
      <c r="B3432" s="1110" t="s">
        <v>0</v>
      </c>
      <c r="C3432" s="1109">
        <v>7.625</v>
      </c>
      <c r="D3432" s="1109">
        <v>5.7510000000000003</v>
      </c>
      <c r="E3432" s="1109">
        <v>66.900000000000006</v>
      </c>
      <c r="F3432" s="1109">
        <v>0</v>
      </c>
      <c r="G3432" s="1110" t="s">
        <v>10753</v>
      </c>
      <c r="H3432" s="1110" t="s">
        <v>4654</v>
      </c>
      <c r="I3432" s="1110" t="s">
        <v>10841</v>
      </c>
      <c r="J3432" s="1109">
        <v>0</v>
      </c>
      <c r="K3432" s="1109">
        <v>0</v>
      </c>
      <c r="L3432" s="1109">
        <v>0</v>
      </c>
      <c r="M3432" s="1109">
        <v>0</v>
      </c>
      <c r="N3432" s="1109">
        <v>0</v>
      </c>
      <c r="O3432" s="1109">
        <v>0</v>
      </c>
      <c r="P3432" s="1109">
        <v>0</v>
      </c>
      <c r="Q3432" s="1109">
        <v>0</v>
      </c>
    </row>
    <row r="3433" spans="1:17">
      <c r="A3433" s="1109">
        <v>18974</v>
      </c>
      <c r="B3433" s="1110" t="s">
        <v>0</v>
      </c>
      <c r="C3433" s="1109">
        <v>7.625</v>
      </c>
      <c r="D3433" s="1109">
        <v>5.7510000000000003</v>
      </c>
      <c r="E3433" s="1109">
        <v>66.900000000000006</v>
      </c>
      <c r="F3433" s="1109">
        <v>0</v>
      </c>
      <c r="G3433" s="1110" t="s">
        <v>10753</v>
      </c>
      <c r="H3433" s="1110" t="s">
        <v>4654</v>
      </c>
      <c r="I3433" s="1110" t="s">
        <v>10832</v>
      </c>
      <c r="J3433" s="1109">
        <v>0</v>
      </c>
      <c r="K3433" s="1109">
        <v>0</v>
      </c>
      <c r="L3433" s="1109">
        <v>0</v>
      </c>
      <c r="M3433" s="1109">
        <v>0</v>
      </c>
      <c r="N3433" s="1109">
        <v>0</v>
      </c>
      <c r="O3433" s="1109">
        <v>0</v>
      </c>
      <c r="P3433" s="1109">
        <v>0</v>
      </c>
      <c r="Q3433" s="1109">
        <v>0</v>
      </c>
    </row>
    <row r="3434" spans="1:17">
      <c r="A3434" s="1109">
        <v>18975</v>
      </c>
      <c r="B3434" s="1110" t="s">
        <v>0</v>
      </c>
      <c r="C3434" s="1109">
        <v>7.625</v>
      </c>
      <c r="D3434" s="1109">
        <v>5.7510000000000003</v>
      </c>
      <c r="E3434" s="1109">
        <v>66.900000000000006</v>
      </c>
      <c r="F3434" s="1109">
        <v>0</v>
      </c>
      <c r="G3434" s="1110" t="s">
        <v>10753</v>
      </c>
      <c r="H3434" s="1110" t="s">
        <v>4654</v>
      </c>
      <c r="I3434" s="1110" t="s">
        <v>10839</v>
      </c>
      <c r="J3434" s="1109">
        <v>0</v>
      </c>
      <c r="K3434" s="1109">
        <v>0</v>
      </c>
      <c r="L3434" s="1109">
        <v>0</v>
      </c>
      <c r="M3434" s="1109">
        <v>0</v>
      </c>
      <c r="N3434" s="1109">
        <v>0</v>
      </c>
      <c r="O3434" s="1109">
        <v>0</v>
      </c>
      <c r="P3434" s="1109">
        <v>0</v>
      </c>
      <c r="Q3434" s="1109">
        <v>0</v>
      </c>
    </row>
    <row r="3435" spans="1:17">
      <c r="A3435" s="1109">
        <v>18976</v>
      </c>
      <c r="B3435" s="1110" t="s">
        <v>0</v>
      </c>
      <c r="C3435" s="1109">
        <v>7.625</v>
      </c>
      <c r="D3435" s="1109">
        <v>5.7510000000000003</v>
      </c>
      <c r="E3435" s="1109">
        <v>66.900000000000006</v>
      </c>
      <c r="F3435" s="1109">
        <v>0</v>
      </c>
      <c r="G3435" s="1110" t="s">
        <v>10739</v>
      </c>
      <c r="H3435" s="1110" t="s">
        <v>4654</v>
      </c>
      <c r="I3435" s="1110" t="s">
        <v>10841</v>
      </c>
      <c r="J3435" s="1109">
        <v>0</v>
      </c>
      <c r="K3435" s="1109">
        <v>0</v>
      </c>
      <c r="L3435" s="1109">
        <v>0</v>
      </c>
      <c r="M3435" s="1109">
        <v>0</v>
      </c>
      <c r="N3435" s="1109">
        <v>0</v>
      </c>
      <c r="O3435" s="1109">
        <v>0</v>
      </c>
      <c r="P3435" s="1109">
        <v>0</v>
      </c>
      <c r="Q3435" s="1109">
        <v>0</v>
      </c>
    </row>
    <row r="3436" spans="1:17">
      <c r="A3436" s="1109">
        <v>18977</v>
      </c>
      <c r="B3436" s="1110" t="s">
        <v>0</v>
      </c>
      <c r="C3436" s="1109">
        <v>7.625</v>
      </c>
      <c r="D3436" s="1109">
        <v>5.7510000000000003</v>
      </c>
      <c r="E3436" s="1109">
        <v>66.900000000000006</v>
      </c>
      <c r="F3436" s="1109">
        <v>0</v>
      </c>
      <c r="G3436" s="1110" t="s">
        <v>10739</v>
      </c>
      <c r="H3436" s="1110" t="s">
        <v>4654</v>
      </c>
      <c r="I3436" s="1110" t="s">
        <v>10832</v>
      </c>
      <c r="J3436" s="1109">
        <v>0</v>
      </c>
      <c r="K3436" s="1109">
        <v>0</v>
      </c>
      <c r="L3436" s="1109">
        <v>0</v>
      </c>
      <c r="M3436" s="1109">
        <v>0</v>
      </c>
      <c r="N3436" s="1109">
        <v>0</v>
      </c>
      <c r="O3436" s="1109">
        <v>0</v>
      </c>
      <c r="P3436" s="1109">
        <v>0</v>
      </c>
      <c r="Q3436" s="1109">
        <v>0</v>
      </c>
    </row>
    <row r="3437" spans="1:17">
      <c r="A3437" s="1109">
        <v>18978</v>
      </c>
      <c r="B3437" s="1110" t="s">
        <v>0</v>
      </c>
      <c r="C3437" s="1109">
        <v>7.625</v>
      </c>
      <c r="D3437" s="1109">
        <v>5.7510000000000003</v>
      </c>
      <c r="E3437" s="1109">
        <v>66.900000000000006</v>
      </c>
      <c r="F3437" s="1109">
        <v>0</v>
      </c>
      <c r="G3437" s="1110" t="s">
        <v>10739</v>
      </c>
      <c r="H3437" s="1110" t="s">
        <v>4654</v>
      </c>
      <c r="I3437" s="1110" t="s">
        <v>10839</v>
      </c>
      <c r="J3437" s="1109">
        <v>0</v>
      </c>
      <c r="K3437" s="1109">
        <v>0</v>
      </c>
      <c r="L3437" s="1109">
        <v>0</v>
      </c>
      <c r="M3437" s="1109">
        <v>0</v>
      </c>
      <c r="N3437" s="1109">
        <v>0</v>
      </c>
      <c r="O3437" s="1109">
        <v>0</v>
      </c>
      <c r="P3437" s="1109">
        <v>0</v>
      </c>
      <c r="Q3437" s="1109">
        <v>0</v>
      </c>
    </row>
    <row r="3438" spans="1:17">
      <c r="A3438" s="1109">
        <v>18979</v>
      </c>
      <c r="B3438" s="1110" t="s">
        <v>0</v>
      </c>
      <c r="C3438" s="1109">
        <v>7.625</v>
      </c>
      <c r="D3438" s="1109">
        <v>5.875</v>
      </c>
      <c r="E3438" s="1109">
        <v>63.2</v>
      </c>
      <c r="F3438" s="1109">
        <v>0</v>
      </c>
      <c r="G3438" s="1110" t="s">
        <v>10840</v>
      </c>
      <c r="H3438" s="1110" t="s">
        <v>4654</v>
      </c>
      <c r="I3438" s="1110" t="s">
        <v>10841</v>
      </c>
      <c r="J3438" s="1109">
        <v>0</v>
      </c>
      <c r="K3438" s="1109">
        <v>0</v>
      </c>
      <c r="L3438" s="1109">
        <v>0</v>
      </c>
      <c r="M3438" s="1109">
        <v>0</v>
      </c>
      <c r="N3438" s="1109">
        <v>0</v>
      </c>
      <c r="O3438" s="1109">
        <v>0</v>
      </c>
      <c r="P3438" s="1109">
        <v>0</v>
      </c>
      <c r="Q3438" s="1109">
        <v>0</v>
      </c>
    </row>
    <row r="3439" spans="1:17">
      <c r="A3439" s="1109">
        <v>18980</v>
      </c>
      <c r="B3439" s="1110" t="s">
        <v>0</v>
      </c>
      <c r="C3439" s="1109">
        <v>7.625</v>
      </c>
      <c r="D3439" s="1109">
        <v>5.875</v>
      </c>
      <c r="E3439" s="1109">
        <v>63.2</v>
      </c>
      <c r="F3439" s="1109">
        <v>0</v>
      </c>
      <c r="G3439" s="1110" t="s">
        <v>10840</v>
      </c>
      <c r="H3439" s="1110" t="s">
        <v>4654</v>
      </c>
      <c r="I3439" s="1110" t="s">
        <v>10832</v>
      </c>
      <c r="J3439" s="1109">
        <v>0</v>
      </c>
      <c r="K3439" s="1109">
        <v>0</v>
      </c>
      <c r="L3439" s="1109">
        <v>0</v>
      </c>
      <c r="M3439" s="1109">
        <v>0</v>
      </c>
      <c r="N3439" s="1109">
        <v>0</v>
      </c>
      <c r="O3439" s="1109">
        <v>0</v>
      </c>
      <c r="P3439" s="1109">
        <v>0</v>
      </c>
      <c r="Q3439" s="1109">
        <v>0</v>
      </c>
    </row>
    <row r="3440" spans="1:17">
      <c r="A3440" s="1109">
        <v>18981</v>
      </c>
      <c r="B3440" s="1110" t="s">
        <v>0</v>
      </c>
      <c r="C3440" s="1109">
        <v>7.625</v>
      </c>
      <c r="D3440" s="1109">
        <v>5.875</v>
      </c>
      <c r="E3440" s="1109">
        <v>63.2</v>
      </c>
      <c r="F3440" s="1109">
        <v>0</v>
      </c>
      <c r="G3440" s="1110" t="s">
        <v>10840</v>
      </c>
      <c r="H3440" s="1110" t="s">
        <v>4654</v>
      </c>
      <c r="I3440" s="1110" t="s">
        <v>10839</v>
      </c>
      <c r="J3440" s="1109">
        <v>0</v>
      </c>
      <c r="K3440" s="1109">
        <v>0</v>
      </c>
      <c r="L3440" s="1109">
        <v>0</v>
      </c>
      <c r="M3440" s="1109">
        <v>0</v>
      </c>
      <c r="N3440" s="1109">
        <v>0</v>
      </c>
      <c r="O3440" s="1109">
        <v>0</v>
      </c>
      <c r="P3440" s="1109">
        <v>0</v>
      </c>
      <c r="Q3440" s="1109">
        <v>0</v>
      </c>
    </row>
    <row r="3441" spans="1:17">
      <c r="A3441" s="1109">
        <v>18982</v>
      </c>
      <c r="B3441" s="1110" t="s">
        <v>0</v>
      </c>
      <c r="C3441" s="1109">
        <v>7.625</v>
      </c>
      <c r="D3441" s="1109">
        <v>5.875</v>
      </c>
      <c r="E3441" s="1109">
        <v>63.2</v>
      </c>
      <c r="F3441" s="1109">
        <v>0</v>
      </c>
      <c r="G3441" s="1110" t="s">
        <v>10842</v>
      </c>
      <c r="H3441" s="1110" t="s">
        <v>4654</v>
      </c>
      <c r="I3441" s="1110" t="s">
        <v>10841</v>
      </c>
      <c r="J3441" s="1109">
        <v>0</v>
      </c>
      <c r="K3441" s="1109">
        <v>0</v>
      </c>
      <c r="L3441" s="1109">
        <v>0</v>
      </c>
      <c r="M3441" s="1109">
        <v>0</v>
      </c>
      <c r="N3441" s="1109">
        <v>0</v>
      </c>
      <c r="O3441" s="1109">
        <v>0</v>
      </c>
      <c r="P3441" s="1109">
        <v>0</v>
      </c>
      <c r="Q3441" s="1109">
        <v>0</v>
      </c>
    </row>
    <row r="3442" spans="1:17">
      <c r="A3442" s="1109">
        <v>18983</v>
      </c>
      <c r="B3442" s="1110" t="s">
        <v>0</v>
      </c>
      <c r="C3442" s="1109">
        <v>7.625</v>
      </c>
      <c r="D3442" s="1109">
        <v>5.875</v>
      </c>
      <c r="E3442" s="1109">
        <v>63.2</v>
      </c>
      <c r="F3442" s="1109">
        <v>0</v>
      </c>
      <c r="G3442" s="1110" t="s">
        <v>10842</v>
      </c>
      <c r="H3442" s="1110" t="s">
        <v>4654</v>
      </c>
      <c r="I3442" s="1110" t="s">
        <v>10832</v>
      </c>
      <c r="J3442" s="1109">
        <v>0</v>
      </c>
      <c r="K3442" s="1109">
        <v>0</v>
      </c>
      <c r="L3442" s="1109">
        <v>0</v>
      </c>
      <c r="M3442" s="1109">
        <v>0</v>
      </c>
      <c r="N3442" s="1109">
        <v>0</v>
      </c>
      <c r="O3442" s="1109">
        <v>0</v>
      </c>
      <c r="P3442" s="1109">
        <v>0</v>
      </c>
      <c r="Q3442" s="1109">
        <v>0</v>
      </c>
    </row>
    <row r="3443" spans="1:17">
      <c r="A3443" s="1109">
        <v>18984</v>
      </c>
      <c r="B3443" s="1110" t="s">
        <v>0</v>
      </c>
      <c r="C3443" s="1109">
        <v>7.625</v>
      </c>
      <c r="D3443" s="1109">
        <v>5.875</v>
      </c>
      <c r="E3443" s="1109">
        <v>63.2</v>
      </c>
      <c r="F3443" s="1109">
        <v>0</v>
      </c>
      <c r="G3443" s="1110" t="s">
        <v>10842</v>
      </c>
      <c r="H3443" s="1110" t="s">
        <v>4654</v>
      </c>
      <c r="I3443" s="1110" t="s">
        <v>10839</v>
      </c>
      <c r="J3443" s="1109">
        <v>0</v>
      </c>
      <c r="K3443" s="1109">
        <v>0</v>
      </c>
      <c r="L3443" s="1109">
        <v>0</v>
      </c>
      <c r="M3443" s="1109">
        <v>0</v>
      </c>
      <c r="N3443" s="1109">
        <v>0</v>
      </c>
      <c r="O3443" s="1109">
        <v>0</v>
      </c>
      <c r="P3443" s="1109">
        <v>0</v>
      </c>
      <c r="Q3443" s="1109">
        <v>0</v>
      </c>
    </row>
    <row r="3444" spans="1:17">
      <c r="A3444" s="1109">
        <v>18985</v>
      </c>
      <c r="B3444" s="1110" t="s">
        <v>0</v>
      </c>
      <c r="C3444" s="1109">
        <v>7.625</v>
      </c>
      <c r="D3444" s="1109">
        <v>5.875</v>
      </c>
      <c r="E3444" s="1109">
        <v>63.2</v>
      </c>
      <c r="F3444" s="1109">
        <v>0</v>
      </c>
      <c r="G3444" s="1110" t="s">
        <v>10784</v>
      </c>
      <c r="H3444" s="1110" t="s">
        <v>4654</v>
      </c>
      <c r="I3444" s="1110" t="s">
        <v>10841</v>
      </c>
      <c r="J3444" s="1109">
        <v>0</v>
      </c>
      <c r="K3444" s="1109">
        <v>0</v>
      </c>
      <c r="L3444" s="1109">
        <v>0</v>
      </c>
      <c r="M3444" s="1109">
        <v>0</v>
      </c>
      <c r="N3444" s="1109">
        <v>0</v>
      </c>
      <c r="O3444" s="1109">
        <v>0</v>
      </c>
      <c r="P3444" s="1109">
        <v>0</v>
      </c>
      <c r="Q3444" s="1109">
        <v>0</v>
      </c>
    </row>
    <row r="3445" spans="1:17">
      <c r="A3445" s="1109">
        <v>18986</v>
      </c>
      <c r="B3445" s="1110" t="s">
        <v>0</v>
      </c>
      <c r="C3445" s="1109">
        <v>7.625</v>
      </c>
      <c r="D3445" s="1109">
        <v>5.875</v>
      </c>
      <c r="E3445" s="1109">
        <v>63.2</v>
      </c>
      <c r="F3445" s="1109">
        <v>0</v>
      </c>
      <c r="G3445" s="1110" t="s">
        <v>10784</v>
      </c>
      <c r="H3445" s="1110" t="s">
        <v>4654</v>
      </c>
      <c r="I3445" s="1110" t="s">
        <v>10832</v>
      </c>
      <c r="J3445" s="1109">
        <v>0</v>
      </c>
      <c r="K3445" s="1109">
        <v>0</v>
      </c>
      <c r="L3445" s="1109">
        <v>0</v>
      </c>
      <c r="M3445" s="1109">
        <v>0</v>
      </c>
      <c r="N3445" s="1109">
        <v>0</v>
      </c>
      <c r="O3445" s="1109">
        <v>0</v>
      </c>
      <c r="P3445" s="1109">
        <v>0</v>
      </c>
      <c r="Q3445" s="1109">
        <v>0</v>
      </c>
    </row>
    <row r="3446" spans="1:17">
      <c r="A3446" s="1109">
        <v>18987</v>
      </c>
      <c r="B3446" s="1110" t="s">
        <v>0</v>
      </c>
      <c r="C3446" s="1109">
        <v>7.625</v>
      </c>
      <c r="D3446" s="1109">
        <v>5.875</v>
      </c>
      <c r="E3446" s="1109">
        <v>63.2</v>
      </c>
      <c r="F3446" s="1109">
        <v>0</v>
      </c>
      <c r="G3446" s="1110" t="s">
        <v>10784</v>
      </c>
      <c r="H3446" s="1110" t="s">
        <v>4654</v>
      </c>
      <c r="I3446" s="1110" t="s">
        <v>10839</v>
      </c>
      <c r="J3446" s="1109">
        <v>0</v>
      </c>
      <c r="K3446" s="1109">
        <v>0</v>
      </c>
      <c r="L3446" s="1109">
        <v>0</v>
      </c>
      <c r="M3446" s="1109">
        <v>0</v>
      </c>
      <c r="N3446" s="1109">
        <v>0</v>
      </c>
      <c r="O3446" s="1109">
        <v>0</v>
      </c>
      <c r="P3446" s="1109">
        <v>0</v>
      </c>
      <c r="Q3446" s="1109">
        <v>0</v>
      </c>
    </row>
    <row r="3447" spans="1:17">
      <c r="A3447" s="1109">
        <v>18988</v>
      </c>
      <c r="B3447" s="1110" t="s">
        <v>0</v>
      </c>
      <c r="C3447" s="1109">
        <v>7.625</v>
      </c>
      <c r="D3447" s="1109">
        <v>5.875</v>
      </c>
      <c r="E3447" s="1109">
        <v>63.2</v>
      </c>
      <c r="F3447" s="1109">
        <v>0</v>
      </c>
      <c r="G3447" s="1110" t="s">
        <v>10741</v>
      </c>
      <c r="H3447" s="1110" t="s">
        <v>4654</v>
      </c>
      <c r="I3447" s="1110" t="s">
        <v>10841</v>
      </c>
      <c r="J3447" s="1109">
        <v>0</v>
      </c>
      <c r="K3447" s="1109">
        <v>0</v>
      </c>
      <c r="L3447" s="1109">
        <v>0</v>
      </c>
      <c r="M3447" s="1109">
        <v>0</v>
      </c>
      <c r="N3447" s="1109">
        <v>0</v>
      </c>
      <c r="O3447" s="1109">
        <v>0</v>
      </c>
      <c r="P3447" s="1109">
        <v>0</v>
      </c>
      <c r="Q3447" s="1109">
        <v>0</v>
      </c>
    </row>
    <row r="3448" spans="1:17">
      <c r="A3448" s="1109">
        <v>18989</v>
      </c>
      <c r="B3448" s="1110" t="s">
        <v>0</v>
      </c>
      <c r="C3448" s="1109">
        <v>7.625</v>
      </c>
      <c r="D3448" s="1109">
        <v>5.875</v>
      </c>
      <c r="E3448" s="1109">
        <v>63.2</v>
      </c>
      <c r="F3448" s="1109">
        <v>0</v>
      </c>
      <c r="G3448" s="1110" t="s">
        <v>10741</v>
      </c>
      <c r="H3448" s="1110" t="s">
        <v>4654</v>
      </c>
      <c r="I3448" s="1110" t="s">
        <v>10832</v>
      </c>
      <c r="J3448" s="1109">
        <v>0</v>
      </c>
      <c r="K3448" s="1109">
        <v>0</v>
      </c>
      <c r="L3448" s="1109">
        <v>0</v>
      </c>
      <c r="M3448" s="1109">
        <v>0</v>
      </c>
      <c r="N3448" s="1109">
        <v>0</v>
      </c>
      <c r="O3448" s="1109">
        <v>0</v>
      </c>
      <c r="P3448" s="1109">
        <v>0</v>
      </c>
      <c r="Q3448" s="1109">
        <v>0</v>
      </c>
    </row>
    <row r="3449" spans="1:17">
      <c r="A3449" s="1109">
        <v>18990</v>
      </c>
      <c r="B3449" s="1110" t="s">
        <v>0</v>
      </c>
      <c r="C3449" s="1109">
        <v>7.625</v>
      </c>
      <c r="D3449" s="1109">
        <v>5.875</v>
      </c>
      <c r="E3449" s="1109">
        <v>63.2</v>
      </c>
      <c r="F3449" s="1109">
        <v>0</v>
      </c>
      <c r="G3449" s="1110" t="s">
        <v>10741</v>
      </c>
      <c r="H3449" s="1110" t="s">
        <v>4654</v>
      </c>
      <c r="I3449" s="1110" t="s">
        <v>10839</v>
      </c>
      <c r="J3449" s="1109">
        <v>0</v>
      </c>
      <c r="K3449" s="1109">
        <v>0</v>
      </c>
      <c r="L3449" s="1109">
        <v>0</v>
      </c>
      <c r="M3449" s="1109">
        <v>0</v>
      </c>
      <c r="N3449" s="1109">
        <v>0</v>
      </c>
      <c r="O3449" s="1109">
        <v>0</v>
      </c>
      <c r="P3449" s="1109">
        <v>0</v>
      </c>
      <c r="Q3449" s="1109">
        <v>0</v>
      </c>
    </row>
    <row r="3450" spans="1:17">
      <c r="A3450" s="1109">
        <v>18991</v>
      </c>
      <c r="B3450" s="1110" t="s">
        <v>0</v>
      </c>
      <c r="C3450" s="1109">
        <v>7.625</v>
      </c>
      <c r="D3450" s="1109">
        <v>5.875</v>
      </c>
      <c r="E3450" s="1109">
        <v>63.2</v>
      </c>
      <c r="F3450" s="1109">
        <v>0</v>
      </c>
      <c r="G3450" s="1110" t="s">
        <v>10833</v>
      </c>
      <c r="H3450" s="1110" t="s">
        <v>4654</v>
      </c>
      <c r="I3450" s="1110" t="s">
        <v>10841</v>
      </c>
      <c r="J3450" s="1109">
        <v>0</v>
      </c>
      <c r="K3450" s="1109">
        <v>0</v>
      </c>
      <c r="L3450" s="1109">
        <v>0</v>
      </c>
      <c r="M3450" s="1109">
        <v>0</v>
      </c>
      <c r="N3450" s="1109">
        <v>0</v>
      </c>
      <c r="O3450" s="1109">
        <v>0</v>
      </c>
      <c r="P3450" s="1109">
        <v>0</v>
      </c>
      <c r="Q3450" s="1109">
        <v>0</v>
      </c>
    </row>
    <row r="3451" spans="1:17">
      <c r="A3451" s="1109">
        <v>18992</v>
      </c>
      <c r="B3451" s="1110" t="s">
        <v>0</v>
      </c>
      <c r="C3451" s="1109">
        <v>7.625</v>
      </c>
      <c r="D3451" s="1109">
        <v>5.875</v>
      </c>
      <c r="E3451" s="1109">
        <v>63.2</v>
      </c>
      <c r="F3451" s="1109">
        <v>0</v>
      </c>
      <c r="G3451" s="1110" t="s">
        <v>10833</v>
      </c>
      <c r="H3451" s="1110" t="s">
        <v>4654</v>
      </c>
      <c r="I3451" s="1110" t="s">
        <v>10832</v>
      </c>
      <c r="J3451" s="1109">
        <v>0</v>
      </c>
      <c r="K3451" s="1109">
        <v>0</v>
      </c>
      <c r="L3451" s="1109">
        <v>0</v>
      </c>
      <c r="M3451" s="1109">
        <v>0</v>
      </c>
      <c r="N3451" s="1109">
        <v>0</v>
      </c>
      <c r="O3451" s="1109">
        <v>0</v>
      </c>
      <c r="P3451" s="1109">
        <v>0</v>
      </c>
      <c r="Q3451" s="1109">
        <v>0</v>
      </c>
    </row>
    <row r="3452" spans="1:17">
      <c r="A3452" s="1109">
        <v>18993</v>
      </c>
      <c r="B3452" s="1110" t="s">
        <v>0</v>
      </c>
      <c r="C3452" s="1109">
        <v>7.625</v>
      </c>
      <c r="D3452" s="1109">
        <v>5.875</v>
      </c>
      <c r="E3452" s="1109">
        <v>63.2</v>
      </c>
      <c r="F3452" s="1109">
        <v>0</v>
      </c>
      <c r="G3452" s="1110" t="s">
        <v>10833</v>
      </c>
      <c r="H3452" s="1110" t="s">
        <v>4654</v>
      </c>
      <c r="I3452" s="1110" t="s">
        <v>10839</v>
      </c>
      <c r="J3452" s="1109">
        <v>0</v>
      </c>
      <c r="K3452" s="1109">
        <v>0</v>
      </c>
      <c r="L3452" s="1109">
        <v>0</v>
      </c>
      <c r="M3452" s="1109">
        <v>0</v>
      </c>
      <c r="N3452" s="1109">
        <v>0</v>
      </c>
      <c r="O3452" s="1109">
        <v>0</v>
      </c>
      <c r="P3452" s="1109">
        <v>0</v>
      </c>
      <c r="Q3452" s="1109">
        <v>0</v>
      </c>
    </row>
    <row r="3453" spans="1:17">
      <c r="A3453" s="1109">
        <v>18994</v>
      </c>
      <c r="B3453" s="1110" t="s">
        <v>0</v>
      </c>
      <c r="C3453" s="1109">
        <v>7.625</v>
      </c>
      <c r="D3453" s="1109">
        <v>5.875</v>
      </c>
      <c r="E3453" s="1109">
        <v>63.2</v>
      </c>
      <c r="F3453" s="1109">
        <v>0</v>
      </c>
      <c r="G3453" s="1110" t="s">
        <v>10753</v>
      </c>
      <c r="H3453" s="1110" t="s">
        <v>4654</v>
      </c>
      <c r="I3453" s="1110" t="s">
        <v>10841</v>
      </c>
      <c r="J3453" s="1109">
        <v>0</v>
      </c>
      <c r="K3453" s="1109">
        <v>0</v>
      </c>
      <c r="L3453" s="1109">
        <v>0</v>
      </c>
      <c r="M3453" s="1109">
        <v>0</v>
      </c>
      <c r="N3453" s="1109">
        <v>0</v>
      </c>
      <c r="O3453" s="1109">
        <v>0</v>
      </c>
      <c r="P3453" s="1109">
        <v>0</v>
      </c>
      <c r="Q3453" s="1109">
        <v>0</v>
      </c>
    </row>
    <row r="3454" spans="1:17">
      <c r="A3454" s="1109">
        <v>18995</v>
      </c>
      <c r="B3454" s="1110" t="s">
        <v>0</v>
      </c>
      <c r="C3454" s="1109">
        <v>7.625</v>
      </c>
      <c r="D3454" s="1109">
        <v>5.875</v>
      </c>
      <c r="E3454" s="1109">
        <v>63.2</v>
      </c>
      <c r="F3454" s="1109">
        <v>0</v>
      </c>
      <c r="G3454" s="1110" t="s">
        <v>10753</v>
      </c>
      <c r="H3454" s="1110" t="s">
        <v>4654</v>
      </c>
      <c r="I3454" s="1110" t="s">
        <v>10832</v>
      </c>
      <c r="J3454" s="1109">
        <v>0</v>
      </c>
      <c r="K3454" s="1109">
        <v>0</v>
      </c>
      <c r="L3454" s="1109">
        <v>0</v>
      </c>
      <c r="M3454" s="1109">
        <v>0</v>
      </c>
      <c r="N3454" s="1109">
        <v>0</v>
      </c>
      <c r="O3454" s="1109">
        <v>0</v>
      </c>
      <c r="P3454" s="1109">
        <v>0</v>
      </c>
      <c r="Q3454" s="1109">
        <v>0</v>
      </c>
    </row>
    <row r="3455" spans="1:17">
      <c r="A3455" s="1109">
        <v>18996</v>
      </c>
      <c r="B3455" s="1110" t="s">
        <v>0</v>
      </c>
      <c r="C3455" s="1109">
        <v>7.625</v>
      </c>
      <c r="D3455" s="1109">
        <v>5.875</v>
      </c>
      <c r="E3455" s="1109">
        <v>63.2</v>
      </c>
      <c r="F3455" s="1109">
        <v>0</v>
      </c>
      <c r="G3455" s="1110" t="s">
        <v>10753</v>
      </c>
      <c r="H3455" s="1110" t="s">
        <v>4654</v>
      </c>
      <c r="I3455" s="1110" t="s">
        <v>10839</v>
      </c>
      <c r="J3455" s="1109">
        <v>0</v>
      </c>
      <c r="K3455" s="1109">
        <v>0</v>
      </c>
      <c r="L3455" s="1109">
        <v>0</v>
      </c>
      <c r="M3455" s="1109">
        <v>0</v>
      </c>
      <c r="N3455" s="1109">
        <v>0</v>
      </c>
      <c r="O3455" s="1109">
        <v>0</v>
      </c>
      <c r="P3455" s="1109">
        <v>0</v>
      </c>
      <c r="Q3455" s="1109">
        <v>0</v>
      </c>
    </row>
    <row r="3456" spans="1:17">
      <c r="A3456" s="1109">
        <v>18997</v>
      </c>
      <c r="B3456" s="1110" t="s">
        <v>0</v>
      </c>
      <c r="C3456" s="1109">
        <v>7.625</v>
      </c>
      <c r="D3456" s="1109">
        <v>5.875</v>
      </c>
      <c r="E3456" s="1109">
        <v>63.2</v>
      </c>
      <c r="F3456" s="1109">
        <v>0</v>
      </c>
      <c r="G3456" s="1110" t="s">
        <v>10739</v>
      </c>
      <c r="H3456" s="1110" t="s">
        <v>4654</v>
      </c>
      <c r="I3456" s="1110" t="s">
        <v>10841</v>
      </c>
      <c r="J3456" s="1109">
        <v>0</v>
      </c>
      <c r="K3456" s="1109">
        <v>0</v>
      </c>
      <c r="L3456" s="1109">
        <v>0</v>
      </c>
      <c r="M3456" s="1109">
        <v>0</v>
      </c>
      <c r="N3456" s="1109">
        <v>0</v>
      </c>
      <c r="O3456" s="1109">
        <v>0</v>
      </c>
      <c r="P3456" s="1109">
        <v>0</v>
      </c>
      <c r="Q3456" s="1109">
        <v>0</v>
      </c>
    </row>
    <row r="3457" spans="1:17">
      <c r="A3457" s="1109">
        <v>18998</v>
      </c>
      <c r="B3457" s="1110" t="s">
        <v>0</v>
      </c>
      <c r="C3457" s="1109">
        <v>7.625</v>
      </c>
      <c r="D3457" s="1109">
        <v>5.875</v>
      </c>
      <c r="E3457" s="1109">
        <v>63.2</v>
      </c>
      <c r="F3457" s="1109">
        <v>0</v>
      </c>
      <c r="G3457" s="1110" t="s">
        <v>10739</v>
      </c>
      <c r="H3457" s="1110" t="s">
        <v>4654</v>
      </c>
      <c r="I3457" s="1110" t="s">
        <v>10832</v>
      </c>
      <c r="J3457" s="1109">
        <v>0</v>
      </c>
      <c r="K3457" s="1109">
        <v>0</v>
      </c>
      <c r="L3457" s="1109">
        <v>0</v>
      </c>
      <c r="M3457" s="1109">
        <v>0</v>
      </c>
      <c r="N3457" s="1109">
        <v>0</v>
      </c>
      <c r="O3457" s="1109">
        <v>0</v>
      </c>
      <c r="P3457" s="1109">
        <v>0</v>
      </c>
      <c r="Q3457" s="1109">
        <v>0</v>
      </c>
    </row>
    <row r="3458" spans="1:17">
      <c r="A3458" s="1109">
        <v>18999</v>
      </c>
      <c r="B3458" s="1110" t="s">
        <v>0</v>
      </c>
      <c r="C3458" s="1109">
        <v>7.625</v>
      </c>
      <c r="D3458" s="1109">
        <v>5.875</v>
      </c>
      <c r="E3458" s="1109">
        <v>63.2</v>
      </c>
      <c r="F3458" s="1109">
        <v>0</v>
      </c>
      <c r="G3458" s="1110" t="s">
        <v>10739</v>
      </c>
      <c r="H3458" s="1110" t="s">
        <v>4654</v>
      </c>
      <c r="I3458" s="1110" t="s">
        <v>10839</v>
      </c>
      <c r="J3458" s="1109">
        <v>0</v>
      </c>
      <c r="K3458" s="1109">
        <v>0</v>
      </c>
      <c r="L3458" s="1109">
        <v>0</v>
      </c>
      <c r="M3458" s="1109">
        <v>0</v>
      </c>
      <c r="N3458" s="1109">
        <v>0</v>
      </c>
      <c r="O3458" s="1109">
        <v>0</v>
      </c>
      <c r="P3458" s="1109">
        <v>0</v>
      </c>
      <c r="Q3458" s="1109">
        <v>0</v>
      </c>
    </row>
    <row r="3459" spans="1:17">
      <c r="A3459" s="1109">
        <v>19000</v>
      </c>
      <c r="B3459" s="1110" t="s">
        <v>0</v>
      </c>
      <c r="C3459" s="1109">
        <v>7.625</v>
      </c>
      <c r="D3459" s="1109">
        <v>6.0010000000000003</v>
      </c>
      <c r="E3459" s="1109">
        <v>59.2</v>
      </c>
      <c r="F3459" s="1109">
        <v>0</v>
      </c>
      <c r="G3459" s="1110" t="s">
        <v>10840</v>
      </c>
      <c r="H3459" s="1110" t="s">
        <v>4654</v>
      </c>
      <c r="I3459" s="1110" t="s">
        <v>10841</v>
      </c>
      <c r="J3459" s="1109">
        <v>0</v>
      </c>
      <c r="K3459" s="1109">
        <v>0</v>
      </c>
      <c r="L3459" s="1109">
        <v>0</v>
      </c>
      <c r="M3459" s="1109">
        <v>0</v>
      </c>
      <c r="N3459" s="1109">
        <v>0</v>
      </c>
      <c r="O3459" s="1109">
        <v>0</v>
      </c>
      <c r="P3459" s="1109">
        <v>0</v>
      </c>
      <c r="Q3459" s="1109">
        <v>0</v>
      </c>
    </row>
    <row r="3460" spans="1:17">
      <c r="A3460" s="1109">
        <v>19001</v>
      </c>
      <c r="B3460" s="1110" t="s">
        <v>0</v>
      </c>
      <c r="C3460" s="1109">
        <v>7.625</v>
      </c>
      <c r="D3460" s="1109">
        <v>6.0010000000000003</v>
      </c>
      <c r="E3460" s="1109">
        <v>59.2</v>
      </c>
      <c r="F3460" s="1109">
        <v>0</v>
      </c>
      <c r="G3460" s="1110" t="s">
        <v>10840</v>
      </c>
      <c r="H3460" s="1110" t="s">
        <v>4654</v>
      </c>
      <c r="I3460" s="1110" t="s">
        <v>10832</v>
      </c>
      <c r="J3460" s="1109">
        <v>0</v>
      </c>
      <c r="K3460" s="1109">
        <v>0</v>
      </c>
      <c r="L3460" s="1109">
        <v>0</v>
      </c>
      <c r="M3460" s="1109">
        <v>0</v>
      </c>
      <c r="N3460" s="1109">
        <v>0</v>
      </c>
      <c r="O3460" s="1109">
        <v>0</v>
      </c>
      <c r="P3460" s="1109">
        <v>0</v>
      </c>
      <c r="Q3460" s="1109">
        <v>0</v>
      </c>
    </row>
    <row r="3461" spans="1:17">
      <c r="A3461" s="1109">
        <v>19002</v>
      </c>
      <c r="B3461" s="1110" t="s">
        <v>0</v>
      </c>
      <c r="C3461" s="1109">
        <v>7.625</v>
      </c>
      <c r="D3461" s="1109">
        <v>6.0010000000000003</v>
      </c>
      <c r="E3461" s="1109">
        <v>59.2</v>
      </c>
      <c r="F3461" s="1109">
        <v>0</v>
      </c>
      <c r="G3461" s="1110" t="s">
        <v>10840</v>
      </c>
      <c r="H3461" s="1110" t="s">
        <v>4654</v>
      </c>
      <c r="I3461" s="1110" t="s">
        <v>10839</v>
      </c>
      <c r="J3461" s="1109">
        <v>0</v>
      </c>
      <c r="K3461" s="1109">
        <v>0</v>
      </c>
      <c r="L3461" s="1109">
        <v>0</v>
      </c>
      <c r="M3461" s="1109">
        <v>0</v>
      </c>
      <c r="N3461" s="1109">
        <v>0</v>
      </c>
      <c r="O3461" s="1109">
        <v>0</v>
      </c>
      <c r="P3461" s="1109">
        <v>0</v>
      </c>
      <c r="Q3461" s="1109">
        <v>0</v>
      </c>
    </row>
    <row r="3462" spans="1:17">
      <c r="A3462" s="1109">
        <v>19003</v>
      </c>
      <c r="B3462" s="1110" t="s">
        <v>0</v>
      </c>
      <c r="C3462" s="1109">
        <v>7.625</v>
      </c>
      <c r="D3462" s="1109">
        <v>6.0010000000000003</v>
      </c>
      <c r="E3462" s="1109">
        <v>59.2</v>
      </c>
      <c r="F3462" s="1109">
        <v>0</v>
      </c>
      <c r="G3462" s="1110" t="s">
        <v>10842</v>
      </c>
      <c r="H3462" s="1110" t="s">
        <v>4654</v>
      </c>
      <c r="I3462" s="1110" t="s">
        <v>10841</v>
      </c>
      <c r="J3462" s="1109">
        <v>0</v>
      </c>
      <c r="K3462" s="1109">
        <v>0</v>
      </c>
      <c r="L3462" s="1109">
        <v>0</v>
      </c>
      <c r="M3462" s="1109">
        <v>0</v>
      </c>
      <c r="N3462" s="1109">
        <v>0</v>
      </c>
      <c r="O3462" s="1109">
        <v>0</v>
      </c>
      <c r="P3462" s="1109">
        <v>0</v>
      </c>
      <c r="Q3462" s="1109">
        <v>0</v>
      </c>
    </row>
    <row r="3463" spans="1:17">
      <c r="A3463" s="1109">
        <v>19004</v>
      </c>
      <c r="B3463" s="1110" t="s">
        <v>0</v>
      </c>
      <c r="C3463" s="1109">
        <v>7.625</v>
      </c>
      <c r="D3463" s="1109">
        <v>6.0010000000000003</v>
      </c>
      <c r="E3463" s="1109">
        <v>59.2</v>
      </c>
      <c r="F3463" s="1109">
        <v>0</v>
      </c>
      <c r="G3463" s="1110" t="s">
        <v>10842</v>
      </c>
      <c r="H3463" s="1110" t="s">
        <v>4654</v>
      </c>
      <c r="I3463" s="1110" t="s">
        <v>10832</v>
      </c>
      <c r="J3463" s="1109">
        <v>0</v>
      </c>
      <c r="K3463" s="1109">
        <v>0</v>
      </c>
      <c r="L3463" s="1109">
        <v>0</v>
      </c>
      <c r="M3463" s="1109">
        <v>0</v>
      </c>
      <c r="N3463" s="1109">
        <v>0</v>
      </c>
      <c r="O3463" s="1109">
        <v>0</v>
      </c>
      <c r="P3463" s="1109">
        <v>0</v>
      </c>
      <c r="Q3463" s="1109">
        <v>0</v>
      </c>
    </row>
    <row r="3464" spans="1:17">
      <c r="A3464" s="1109">
        <v>19005</v>
      </c>
      <c r="B3464" s="1110" t="s">
        <v>0</v>
      </c>
      <c r="C3464" s="1109">
        <v>7.625</v>
      </c>
      <c r="D3464" s="1109">
        <v>6.0010000000000003</v>
      </c>
      <c r="E3464" s="1109">
        <v>59.2</v>
      </c>
      <c r="F3464" s="1109">
        <v>0</v>
      </c>
      <c r="G3464" s="1110" t="s">
        <v>10842</v>
      </c>
      <c r="H3464" s="1110" t="s">
        <v>4654</v>
      </c>
      <c r="I3464" s="1110" t="s">
        <v>10839</v>
      </c>
      <c r="J3464" s="1109">
        <v>0</v>
      </c>
      <c r="K3464" s="1109">
        <v>0</v>
      </c>
      <c r="L3464" s="1109">
        <v>0</v>
      </c>
      <c r="M3464" s="1109">
        <v>0</v>
      </c>
      <c r="N3464" s="1109">
        <v>0</v>
      </c>
      <c r="O3464" s="1109">
        <v>0</v>
      </c>
      <c r="P3464" s="1109">
        <v>0</v>
      </c>
      <c r="Q3464" s="1109">
        <v>0</v>
      </c>
    </row>
    <row r="3465" spans="1:17">
      <c r="A3465" s="1109">
        <v>19006</v>
      </c>
      <c r="B3465" s="1110" t="s">
        <v>0</v>
      </c>
      <c r="C3465" s="1109">
        <v>7.625</v>
      </c>
      <c r="D3465" s="1109">
        <v>6.0010000000000003</v>
      </c>
      <c r="E3465" s="1109">
        <v>59.2</v>
      </c>
      <c r="F3465" s="1109">
        <v>0</v>
      </c>
      <c r="G3465" s="1110" t="s">
        <v>10784</v>
      </c>
      <c r="H3465" s="1110" t="s">
        <v>4654</v>
      </c>
      <c r="I3465" s="1110" t="s">
        <v>10841</v>
      </c>
      <c r="J3465" s="1109">
        <v>0</v>
      </c>
      <c r="K3465" s="1109">
        <v>0</v>
      </c>
      <c r="L3465" s="1109">
        <v>0</v>
      </c>
      <c r="M3465" s="1109">
        <v>0</v>
      </c>
      <c r="N3465" s="1109">
        <v>0</v>
      </c>
      <c r="O3465" s="1109">
        <v>0</v>
      </c>
      <c r="P3465" s="1109">
        <v>0</v>
      </c>
      <c r="Q3465" s="1109">
        <v>0</v>
      </c>
    </row>
    <row r="3466" spans="1:17">
      <c r="A3466" s="1109">
        <v>19007</v>
      </c>
      <c r="B3466" s="1110" t="s">
        <v>0</v>
      </c>
      <c r="C3466" s="1109">
        <v>7.625</v>
      </c>
      <c r="D3466" s="1109">
        <v>6.0010000000000003</v>
      </c>
      <c r="E3466" s="1109">
        <v>59.2</v>
      </c>
      <c r="F3466" s="1109">
        <v>0</v>
      </c>
      <c r="G3466" s="1110" t="s">
        <v>10784</v>
      </c>
      <c r="H3466" s="1110" t="s">
        <v>4654</v>
      </c>
      <c r="I3466" s="1110" t="s">
        <v>10832</v>
      </c>
      <c r="J3466" s="1109">
        <v>0</v>
      </c>
      <c r="K3466" s="1109">
        <v>0</v>
      </c>
      <c r="L3466" s="1109">
        <v>0</v>
      </c>
      <c r="M3466" s="1109">
        <v>0</v>
      </c>
      <c r="N3466" s="1109">
        <v>0</v>
      </c>
      <c r="O3466" s="1109">
        <v>0</v>
      </c>
      <c r="P3466" s="1109">
        <v>0</v>
      </c>
      <c r="Q3466" s="1109">
        <v>0</v>
      </c>
    </row>
    <row r="3467" spans="1:17">
      <c r="A3467" s="1109">
        <v>19008</v>
      </c>
      <c r="B3467" s="1110" t="s">
        <v>0</v>
      </c>
      <c r="C3467" s="1109">
        <v>7.625</v>
      </c>
      <c r="D3467" s="1109">
        <v>6.0010000000000003</v>
      </c>
      <c r="E3467" s="1109">
        <v>59.2</v>
      </c>
      <c r="F3467" s="1109">
        <v>0</v>
      </c>
      <c r="G3467" s="1110" t="s">
        <v>10784</v>
      </c>
      <c r="H3467" s="1110" t="s">
        <v>4654</v>
      </c>
      <c r="I3467" s="1110" t="s">
        <v>10839</v>
      </c>
      <c r="J3467" s="1109">
        <v>0</v>
      </c>
      <c r="K3467" s="1109">
        <v>0</v>
      </c>
      <c r="L3467" s="1109">
        <v>0</v>
      </c>
      <c r="M3467" s="1109">
        <v>0</v>
      </c>
      <c r="N3467" s="1109">
        <v>0</v>
      </c>
      <c r="O3467" s="1109">
        <v>0</v>
      </c>
      <c r="P3467" s="1109">
        <v>0</v>
      </c>
      <c r="Q3467" s="1109">
        <v>0</v>
      </c>
    </row>
    <row r="3468" spans="1:17">
      <c r="A3468" s="1109">
        <v>19009</v>
      </c>
      <c r="B3468" s="1110" t="s">
        <v>0</v>
      </c>
      <c r="C3468" s="1109">
        <v>7.625</v>
      </c>
      <c r="D3468" s="1109">
        <v>6.0010000000000003</v>
      </c>
      <c r="E3468" s="1109">
        <v>59.2</v>
      </c>
      <c r="F3468" s="1109">
        <v>0</v>
      </c>
      <c r="G3468" s="1110" t="s">
        <v>10741</v>
      </c>
      <c r="H3468" s="1110" t="s">
        <v>4654</v>
      </c>
      <c r="I3468" s="1110" t="s">
        <v>10841</v>
      </c>
      <c r="J3468" s="1109">
        <v>0</v>
      </c>
      <c r="K3468" s="1109">
        <v>0</v>
      </c>
      <c r="L3468" s="1109">
        <v>0</v>
      </c>
      <c r="M3468" s="1109">
        <v>0</v>
      </c>
      <c r="N3468" s="1109">
        <v>0</v>
      </c>
      <c r="O3468" s="1109">
        <v>0</v>
      </c>
      <c r="P3468" s="1109">
        <v>0</v>
      </c>
      <c r="Q3468" s="1109">
        <v>0</v>
      </c>
    </row>
    <row r="3469" spans="1:17">
      <c r="A3469" s="1109">
        <v>19010</v>
      </c>
      <c r="B3469" s="1110" t="s">
        <v>0</v>
      </c>
      <c r="C3469" s="1109">
        <v>7.625</v>
      </c>
      <c r="D3469" s="1109">
        <v>6.0010000000000003</v>
      </c>
      <c r="E3469" s="1109">
        <v>59.2</v>
      </c>
      <c r="F3469" s="1109">
        <v>0</v>
      </c>
      <c r="G3469" s="1110" t="s">
        <v>10741</v>
      </c>
      <c r="H3469" s="1110" t="s">
        <v>4654</v>
      </c>
      <c r="I3469" s="1110" t="s">
        <v>10832</v>
      </c>
      <c r="J3469" s="1109">
        <v>0</v>
      </c>
      <c r="K3469" s="1109">
        <v>0</v>
      </c>
      <c r="L3469" s="1109">
        <v>0</v>
      </c>
      <c r="M3469" s="1109">
        <v>0</v>
      </c>
      <c r="N3469" s="1109">
        <v>0</v>
      </c>
      <c r="O3469" s="1109">
        <v>0</v>
      </c>
      <c r="P3469" s="1109">
        <v>0</v>
      </c>
      <c r="Q3469" s="1109">
        <v>0</v>
      </c>
    </row>
    <row r="3470" spans="1:17">
      <c r="A3470" s="1109">
        <v>19011</v>
      </c>
      <c r="B3470" s="1110" t="s">
        <v>0</v>
      </c>
      <c r="C3470" s="1109">
        <v>7.625</v>
      </c>
      <c r="D3470" s="1109">
        <v>6.0010000000000003</v>
      </c>
      <c r="E3470" s="1109">
        <v>59.2</v>
      </c>
      <c r="F3470" s="1109">
        <v>0</v>
      </c>
      <c r="G3470" s="1110" t="s">
        <v>10741</v>
      </c>
      <c r="H3470" s="1110" t="s">
        <v>4654</v>
      </c>
      <c r="I3470" s="1110" t="s">
        <v>10839</v>
      </c>
      <c r="J3470" s="1109">
        <v>0</v>
      </c>
      <c r="K3470" s="1109">
        <v>0</v>
      </c>
      <c r="L3470" s="1109">
        <v>0</v>
      </c>
      <c r="M3470" s="1109">
        <v>0</v>
      </c>
      <c r="N3470" s="1109">
        <v>0</v>
      </c>
      <c r="O3470" s="1109">
        <v>0</v>
      </c>
      <c r="P3470" s="1109">
        <v>0</v>
      </c>
      <c r="Q3470" s="1109">
        <v>0</v>
      </c>
    </row>
    <row r="3471" spans="1:17">
      <c r="A3471" s="1109">
        <v>19012</v>
      </c>
      <c r="B3471" s="1110" t="s">
        <v>0</v>
      </c>
      <c r="C3471" s="1109">
        <v>7.625</v>
      </c>
      <c r="D3471" s="1109">
        <v>6.0010000000000003</v>
      </c>
      <c r="E3471" s="1109">
        <v>59.2</v>
      </c>
      <c r="F3471" s="1109">
        <v>0</v>
      </c>
      <c r="G3471" s="1110" t="s">
        <v>10833</v>
      </c>
      <c r="H3471" s="1110" t="s">
        <v>4654</v>
      </c>
      <c r="I3471" s="1110" t="s">
        <v>10841</v>
      </c>
      <c r="J3471" s="1109">
        <v>0</v>
      </c>
      <c r="K3471" s="1109">
        <v>0</v>
      </c>
      <c r="L3471" s="1109">
        <v>0</v>
      </c>
      <c r="M3471" s="1109">
        <v>0</v>
      </c>
      <c r="N3471" s="1109">
        <v>0</v>
      </c>
      <c r="O3471" s="1109">
        <v>0</v>
      </c>
      <c r="P3471" s="1109">
        <v>0</v>
      </c>
      <c r="Q3471" s="1109">
        <v>0</v>
      </c>
    </row>
    <row r="3472" spans="1:17">
      <c r="A3472" s="1109">
        <v>19013</v>
      </c>
      <c r="B3472" s="1110" t="s">
        <v>0</v>
      </c>
      <c r="C3472" s="1109">
        <v>7.625</v>
      </c>
      <c r="D3472" s="1109">
        <v>6.0010000000000003</v>
      </c>
      <c r="E3472" s="1109">
        <v>59.2</v>
      </c>
      <c r="F3472" s="1109">
        <v>0</v>
      </c>
      <c r="G3472" s="1110" t="s">
        <v>10833</v>
      </c>
      <c r="H3472" s="1110" t="s">
        <v>4654</v>
      </c>
      <c r="I3472" s="1110" t="s">
        <v>10832</v>
      </c>
      <c r="J3472" s="1109">
        <v>0</v>
      </c>
      <c r="K3472" s="1109">
        <v>0</v>
      </c>
      <c r="L3472" s="1109">
        <v>0</v>
      </c>
      <c r="M3472" s="1109">
        <v>0</v>
      </c>
      <c r="N3472" s="1109">
        <v>0</v>
      </c>
      <c r="O3472" s="1109">
        <v>0</v>
      </c>
      <c r="P3472" s="1109">
        <v>0</v>
      </c>
      <c r="Q3472" s="1109">
        <v>0</v>
      </c>
    </row>
    <row r="3473" spans="1:17">
      <c r="A3473" s="1109">
        <v>19014</v>
      </c>
      <c r="B3473" s="1110" t="s">
        <v>0</v>
      </c>
      <c r="C3473" s="1109">
        <v>7.625</v>
      </c>
      <c r="D3473" s="1109">
        <v>6.0010000000000003</v>
      </c>
      <c r="E3473" s="1109">
        <v>59.2</v>
      </c>
      <c r="F3473" s="1109">
        <v>0</v>
      </c>
      <c r="G3473" s="1110" t="s">
        <v>10833</v>
      </c>
      <c r="H3473" s="1110" t="s">
        <v>4654</v>
      </c>
      <c r="I3473" s="1110" t="s">
        <v>10839</v>
      </c>
      <c r="J3473" s="1109">
        <v>0</v>
      </c>
      <c r="K3473" s="1109">
        <v>0</v>
      </c>
      <c r="L3473" s="1109">
        <v>0</v>
      </c>
      <c r="M3473" s="1109">
        <v>0</v>
      </c>
      <c r="N3473" s="1109">
        <v>0</v>
      </c>
      <c r="O3473" s="1109">
        <v>0</v>
      </c>
      <c r="P3473" s="1109">
        <v>0</v>
      </c>
      <c r="Q3473" s="1109">
        <v>0</v>
      </c>
    </row>
    <row r="3474" spans="1:17">
      <c r="A3474" s="1109">
        <v>19015</v>
      </c>
      <c r="B3474" s="1110" t="s">
        <v>0</v>
      </c>
      <c r="C3474" s="1109">
        <v>7.625</v>
      </c>
      <c r="D3474" s="1109">
        <v>6.0010000000000003</v>
      </c>
      <c r="E3474" s="1109">
        <v>59.2</v>
      </c>
      <c r="F3474" s="1109">
        <v>0</v>
      </c>
      <c r="G3474" s="1110" t="s">
        <v>10753</v>
      </c>
      <c r="H3474" s="1110" t="s">
        <v>4654</v>
      </c>
      <c r="I3474" s="1110" t="s">
        <v>10841</v>
      </c>
      <c r="J3474" s="1109">
        <v>0</v>
      </c>
      <c r="K3474" s="1109">
        <v>0</v>
      </c>
      <c r="L3474" s="1109">
        <v>0</v>
      </c>
      <c r="M3474" s="1109">
        <v>0</v>
      </c>
      <c r="N3474" s="1109">
        <v>0</v>
      </c>
      <c r="O3474" s="1109">
        <v>0</v>
      </c>
      <c r="P3474" s="1109">
        <v>0</v>
      </c>
      <c r="Q3474" s="1109">
        <v>0</v>
      </c>
    </row>
    <row r="3475" spans="1:17">
      <c r="A3475" s="1109">
        <v>19016</v>
      </c>
      <c r="B3475" s="1110" t="s">
        <v>0</v>
      </c>
      <c r="C3475" s="1109">
        <v>7.625</v>
      </c>
      <c r="D3475" s="1109">
        <v>6.0010000000000003</v>
      </c>
      <c r="E3475" s="1109">
        <v>59.2</v>
      </c>
      <c r="F3475" s="1109">
        <v>0</v>
      </c>
      <c r="G3475" s="1110" t="s">
        <v>10753</v>
      </c>
      <c r="H3475" s="1110" t="s">
        <v>4654</v>
      </c>
      <c r="I3475" s="1110" t="s">
        <v>10832</v>
      </c>
      <c r="J3475" s="1109">
        <v>0</v>
      </c>
      <c r="K3475" s="1109">
        <v>0</v>
      </c>
      <c r="L3475" s="1109">
        <v>0</v>
      </c>
      <c r="M3475" s="1109">
        <v>0</v>
      </c>
      <c r="N3475" s="1109">
        <v>0</v>
      </c>
      <c r="O3475" s="1109">
        <v>0</v>
      </c>
      <c r="P3475" s="1109">
        <v>0</v>
      </c>
      <c r="Q3475" s="1109">
        <v>0</v>
      </c>
    </row>
    <row r="3476" spans="1:17">
      <c r="A3476" s="1109">
        <v>19017</v>
      </c>
      <c r="B3476" s="1110" t="s">
        <v>0</v>
      </c>
      <c r="C3476" s="1109">
        <v>7.625</v>
      </c>
      <c r="D3476" s="1109">
        <v>6.0010000000000003</v>
      </c>
      <c r="E3476" s="1109">
        <v>59.2</v>
      </c>
      <c r="F3476" s="1109">
        <v>0</v>
      </c>
      <c r="G3476" s="1110" t="s">
        <v>10753</v>
      </c>
      <c r="H3476" s="1110" t="s">
        <v>4654</v>
      </c>
      <c r="I3476" s="1110" t="s">
        <v>10839</v>
      </c>
      <c r="J3476" s="1109">
        <v>0</v>
      </c>
      <c r="K3476" s="1109">
        <v>0</v>
      </c>
      <c r="L3476" s="1109">
        <v>0</v>
      </c>
      <c r="M3476" s="1109">
        <v>0</v>
      </c>
      <c r="N3476" s="1109">
        <v>0</v>
      </c>
      <c r="O3476" s="1109">
        <v>0</v>
      </c>
      <c r="P3476" s="1109">
        <v>0</v>
      </c>
      <c r="Q3476" s="1109">
        <v>0</v>
      </c>
    </row>
    <row r="3477" spans="1:17">
      <c r="A3477" s="1109">
        <v>19018</v>
      </c>
      <c r="B3477" s="1110" t="s">
        <v>0</v>
      </c>
      <c r="C3477" s="1109">
        <v>7.625</v>
      </c>
      <c r="D3477" s="1109">
        <v>6.0010000000000003</v>
      </c>
      <c r="E3477" s="1109">
        <v>59.2</v>
      </c>
      <c r="F3477" s="1109">
        <v>0</v>
      </c>
      <c r="G3477" s="1110" t="s">
        <v>10739</v>
      </c>
      <c r="H3477" s="1110" t="s">
        <v>4654</v>
      </c>
      <c r="I3477" s="1110" t="s">
        <v>10841</v>
      </c>
      <c r="J3477" s="1109">
        <v>0</v>
      </c>
      <c r="K3477" s="1109">
        <v>0</v>
      </c>
      <c r="L3477" s="1109">
        <v>0</v>
      </c>
      <c r="M3477" s="1109">
        <v>0</v>
      </c>
      <c r="N3477" s="1109">
        <v>0</v>
      </c>
      <c r="O3477" s="1109">
        <v>0</v>
      </c>
      <c r="P3477" s="1109">
        <v>0</v>
      </c>
      <c r="Q3477" s="1109">
        <v>0</v>
      </c>
    </row>
    <row r="3478" spans="1:17">
      <c r="A3478" s="1109">
        <v>19019</v>
      </c>
      <c r="B3478" s="1110" t="s">
        <v>0</v>
      </c>
      <c r="C3478" s="1109">
        <v>7.625</v>
      </c>
      <c r="D3478" s="1109">
        <v>6.0010000000000003</v>
      </c>
      <c r="E3478" s="1109">
        <v>59.2</v>
      </c>
      <c r="F3478" s="1109">
        <v>0</v>
      </c>
      <c r="G3478" s="1110" t="s">
        <v>10739</v>
      </c>
      <c r="H3478" s="1110" t="s">
        <v>4654</v>
      </c>
      <c r="I3478" s="1110" t="s">
        <v>10832</v>
      </c>
      <c r="J3478" s="1109">
        <v>0</v>
      </c>
      <c r="K3478" s="1109">
        <v>0</v>
      </c>
      <c r="L3478" s="1109">
        <v>0</v>
      </c>
      <c r="M3478" s="1109">
        <v>0</v>
      </c>
      <c r="N3478" s="1109">
        <v>0</v>
      </c>
      <c r="O3478" s="1109">
        <v>0</v>
      </c>
      <c r="P3478" s="1109">
        <v>0</v>
      </c>
      <c r="Q3478" s="1109">
        <v>0</v>
      </c>
    </row>
    <row r="3479" spans="1:17">
      <c r="A3479" s="1109">
        <v>19020</v>
      </c>
      <c r="B3479" s="1110" t="s">
        <v>0</v>
      </c>
      <c r="C3479" s="1109">
        <v>7.625</v>
      </c>
      <c r="D3479" s="1109">
        <v>6.0010000000000003</v>
      </c>
      <c r="E3479" s="1109">
        <v>59.2</v>
      </c>
      <c r="F3479" s="1109">
        <v>0</v>
      </c>
      <c r="G3479" s="1110" t="s">
        <v>10739</v>
      </c>
      <c r="H3479" s="1110" t="s">
        <v>4654</v>
      </c>
      <c r="I3479" s="1110" t="s">
        <v>10839</v>
      </c>
      <c r="J3479" s="1109">
        <v>0</v>
      </c>
      <c r="K3479" s="1109">
        <v>0</v>
      </c>
      <c r="L3479" s="1109">
        <v>0</v>
      </c>
      <c r="M3479" s="1109">
        <v>0</v>
      </c>
      <c r="N3479" s="1109">
        <v>0</v>
      </c>
      <c r="O3479" s="1109">
        <v>0</v>
      </c>
      <c r="P3479" s="1109">
        <v>0</v>
      </c>
      <c r="Q3479" s="1109">
        <v>0</v>
      </c>
    </row>
    <row r="3480" spans="1:17">
      <c r="A3480" s="1109">
        <v>19021</v>
      </c>
      <c r="B3480" s="1110" t="s">
        <v>0</v>
      </c>
      <c r="C3480" s="1109">
        <v>7.625</v>
      </c>
      <c r="D3480" s="1109">
        <v>6.125</v>
      </c>
      <c r="E3480" s="1109">
        <v>55.3</v>
      </c>
      <c r="F3480" s="1109">
        <v>0</v>
      </c>
      <c r="G3480" s="1110" t="s">
        <v>10840</v>
      </c>
      <c r="H3480" s="1110" t="s">
        <v>4654</v>
      </c>
      <c r="I3480" s="1110" t="s">
        <v>10841</v>
      </c>
      <c r="J3480" s="1109">
        <v>0</v>
      </c>
      <c r="K3480" s="1109">
        <v>0</v>
      </c>
      <c r="L3480" s="1109">
        <v>0</v>
      </c>
      <c r="M3480" s="1109">
        <v>0</v>
      </c>
      <c r="N3480" s="1109">
        <v>0</v>
      </c>
      <c r="O3480" s="1109">
        <v>0</v>
      </c>
      <c r="P3480" s="1109">
        <v>0</v>
      </c>
      <c r="Q3480" s="1109">
        <v>0</v>
      </c>
    </row>
    <row r="3481" spans="1:17">
      <c r="A3481" s="1109">
        <v>19022</v>
      </c>
      <c r="B3481" s="1110" t="s">
        <v>0</v>
      </c>
      <c r="C3481" s="1109">
        <v>7.625</v>
      </c>
      <c r="D3481" s="1109">
        <v>6.125</v>
      </c>
      <c r="E3481" s="1109">
        <v>55.3</v>
      </c>
      <c r="F3481" s="1109">
        <v>0</v>
      </c>
      <c r="G3481" s="1110" t="s">
        <v>10840</v>
      </c>
      <c r="H3481" s="1110" t="s">
        <v>4654</v>
      </c>
      <c r="I3481" s="1110" t="s">
        <v>10832</v>
      </c>
      <c r="J3481" s="1109">
        <v>0</v>
      </c>
      <c r="K3481" s="1109">
        <v>0</v>
      </c>
      <c r="L3481" s="1109">
        <v>0</v>
      </c>
      <c r="M3481" s="1109">
        <v>0</v>
      </c>
      <c r="N3481" s="1109">
        <v>0</v>
      </c>
      <c r="O3481" s="1109">
        <v>0</v>
      </c>
      <c r="P3481" s="1109">
        <v>0</v>
      </c>
      <c r="Q3481" s="1109">
        <v>0</v>
      </c>
    </row>
    <row r="3482" spans="1:17">
      <c r="A3482" s="1109">
        <v>19023</v>
      </c>
      <c r="B3482" s="1110" t="s">
        <v>0</v>
      </c>
      <c r="C3482" s="1109">
        <v>7.625</v>
      </c>
      <c r="D3482" s="1109">
        <v>6.125</v>
      </c>
      <c r="E3482" s="1109">
        <v>55.3</v>
      </c>
      <c r="F3482" s="1109">
        <v>0</v>
      </c>
      <c r="G3482" s="1110" t="s">
        <v>10840</v>
      </c>
      <c r="H3482" s="1110" t="s">
        <v>4654</v>
      </c>
      <c r="I3482" s="1110" t="s">
        <v>10839</v>
      </c>
      <c r="J3482" s="1109">
        <v>0</v>
      </c>
      <c r="K3482" s="1109">
        <v>0</v>
      </c>
      <c r="L3482" s="1109">
        <v>0</v>
      </c>
      <c r="M3482" s="1109">
        <v>0</v>
      </c>
      <c r="N3482" s="1109">
        <v>0</v>
      </c>
      <c r="O3482" s="1109">
        <v>0</v>
      </c>
      <c r="P3482" s="1109">
        <v>0</v>
      </c>
      <c r="Q3482" s="1109">
        <v>0</v>
      </c>
    </row>
    <row r="3483" spans="1:17">
      <c r="A3483" s="1109">
        <v>19024</v>
      </c>
      <c r="B3483" s="1110" t="s">
        <v>0</v>
      </c>
      <c r="C3483" s="1109">
        <v>7.625</v>
      </c>
      <c r="D3483" s="1109">
        <v>6.125</v>
      </c>
      <c r="E3483" s="1109">
        <v>55.3</v>
      </c>
      <c r="F3483" s="1109">
        <v>0</v>
      </c>
      <c r="G3483" s="1110" t="s">
        <v>10842</v>
      </c>
      <c r="H3483" s="1110" t="s">
        <v>4654</v>
      </c>
      <c r="I3483" s="1110" t="s">
        <v>10841</v>
      </c>
      <c r="J3483" s="1109">
        <v>0</v>
      </c>
      <c r="K3483" s="1109">
        <v>0</v>
      </c>
      <c r="L3483" s="1109">
        <v>0</v>
      </c>
      <c r="M3483" s="1109">
        <v>0</v>
      </c>
      <c r="N3483" s="1109">
        <v>0</v>
      </c>
      <c r="O3483" s="1109">
        <v>0</v>
      </c>
      <c r="P3483" s="1109">
        <v>0</v>
      </c>
      <c r="Q3483" s="1109">
        <v>0</v>
      </c>
    </row>
    <row r="3484" spans="1:17">
      <c r="A3484" s="1109">
        <v>19025</v>
      </c>
      <c r="B3484" s="1110" t="s">
        <v>0</v>
      </c>
      <c r="C3484" s="1109">
        <v>7.625</v>
      </c>
      <c r="D3484" s="1109">
        <v>6.125</v>
      </c>
      <c r="E3484" s="1109">
        <v>55.3</v>
      </c>
      <c r="F3484" s="1109">
        <v>0</v>
      </c>
      <c r="G3484" s="1110" t="s">
        <v>10842</v>
      </c>
      <c r="H3484" s="1110" t="s">
        <v>4654</v>
      </c>
      <c r="I3484" s="1110" t="s">
        <v>10832</v>
      </c>
      <c r="J3484" s="1109">
        <v>0</v>
      </c>
      <c r="K3484" s="1109">
        <v>0</v>
      </c>
      <c r="L3484" s="1109">
        <v>0</v>
      </c>
      <c r="M3484" s="1109">
        <v>0</v>
      </c>
      <c r="N3484" s="1109">
        <v>0</v>
      </c>
      <c r="O3484" s="1109">
        <v>0</v>
      </c>
      <c r="P3484" s="1109">
        <v>0</v>
      </c>
      <c r="Q3484" s="1109">
        <v>0</v>
      </c>
    </row>
    <row r="3485" spans="1:17">
      <c r="A3485" s="1109">
        <v>19026</v>
      </c>
      <c r="B3485" s="1110" t="s">
        <v>0</v>
      </c>
      <c r="C3485" s="1109">
        <v>7.625</v>
      </c>
      <c r="D3485" s="1109">
        <v>6.125</v>
      </c>
      <c r="E3485" s="1109">
        <v>55.3</v>
      </c>
      <c r="F3485" s="1109">
        <v>0</v>
      </c>
      <c r="G3485" s="1110" t="s">
        <v>10842</v>
      </c>
      <c r="H3485" s="1110" t="s">
        <v>4654</v>
      </c>
      <c r="I3485" s="1110" t="s">
        <v>10839</v>
      </c>
      <c r="J3485" s="1109">
        <v>0</v>
      </c>
      <c r="K3485" s="1109">
        <v>0</v>
      </c>
      <c r="L3485" s="1109">
        <v>0</v>
      </c>
      <c r="M3485" s="1109">
        <v>0</v>
      </c>
      <c r="N3485" s="1109">
        <v>0</v>
      </c>
      <c r="O3485" s="1109">
        <v>0</v>
      </c>
      <c r="P3485" s="1109">
        <v>0</v>
      </c>
      <c r="Q3485" s="1109">
        <v>0</v>
      </c>
    </row>
    <row r="3486" spans="1:17">
      <c r="A3486" s="1109">
        <v>19027</v>
      </c>
      <c r="B3486" s="1110" t="s">
        <v>0</v>
      </c>
      <c r="C3486" s="1109">
        <v>7.625</v>
      </c>
      <c r="D3486" s="1109">
        <v>6.125</v>
      </c>
      <c r="E3486" s="1109">
        <v>55.3</v>
      </c>
      <c r="F3486" s="1109">
        <v>0</v>
      </c>
      <c r="G3486" s="1110" t="s">
        <v>10784</v>
      </c>
      <c r="H3486" s="1110" t="s">
        <v>4654</v>
      </c>
      <c r="I3486" s="1110" t="s">
        <v>10841</v>
      </c>
      <c r="J3486" s="1109">
        <v>0</v>
      </c>
      <c r="K3486" s="1109">
        <v>0</v>
      </c>
      <c r="L3486" s="1109">
        <v>0</v>
      </c>
      <c r="M3486" s="1109">
        <v>0</v>
      </c>
      <c r="N3486" s="1109">
        <v>0</v>
      </c>
      <c r="O3486" s="1109">
        <v>0</v>
      </c>
      <c r="P3486" s="1109">
        <v>0</v>
      </c>
      <c r="Q3486" s="1109">
        <v>0</v>
      </c>
    </row>
    <row r="3487" spans="1:17">
      <c r="A3487" s="1109">
        <v>19028</v>
      </c>
      <c r="B3487" s="1110" t="s">
        <v>0</v>
      </c>
      <c r="C3487" s="1109">
        <v>7.625</v>
      </c>
      <c r="D3487" s="1109">
        <v>6.125</v>
      </c>
      <c r="E3487" s="1109">
        <v>55.3</v>
      </c>
      <c r="F3487" s="1109">
        <v>0</v>
      </c>
      <c r="G3487" s="1110" t="s">
        <v>10784</v>
      </c>
      <c r="H3487" s="1110" t="s">
        <v>4654</v>
      </c>
      <c r="I3487" s="1110" t="s">
        <v>10832</v>
      </c>
      <c r="J3487" s="1109">
        <v>0</v>
      </c>
      <c r="K3487" s="1109">
        <v>0</v>
      </c>
      <c r="L3487" s="1109">
        <v>0</v>
      </c>
      <c r="M3487" s="1109">
        <v>0</v>
      </c>
      <c r="N3487" s="1109">
        <v>0</v>
      </c>
      <c r="O3487" s="1109">
        <v>0</v>
      </c>
      <c r="P3487" s="1109">
        <v>0</v>
      </c>
      <c r="Q3487" s="1109">
        <v>0</v>
      </c>
    </row>
    <row r="3488" spans="1:17">
      <c r="A3488" s="1109">
        <v>19029</v>
      </c>
      <c r="B3488" s="1110" t="s">
        <v>0</v>
      </c>
      <c r="C3488" s="1109">
        <v>7.625</v>
      </c>
      <c r="D3488" s="1109">
        <v>6.125</v>
      </c>
      <c r="E3488" s="1109">
        <v>55.3</v>
      </c>
      <c r="F3488" s="1109">
        <v>0</v>
      </c>
      <c r="G3488" s="1110" t="s">
        <v>10784</v>
      </c>
      <c r="H3488" s="1110" t="s">
        <v>4654</v>
      </c>
      <c r="I3488" s="1110" t="s">
        <v>10839</v>
      </c>
      <c r="J3488" s="1109">
        <v>0</v>
      </c>
      <c r="K3488" s="1109">
        <v>0</v>
      </c>
      <c r="L3488" s="1109">
        <v>0</v>
      </c>
      <c r="M3488" s="1109">
        <v>0</v>
      </c>
      <c r="N3488" s="1109">
        <v>0</v>
      </c>
      <c r="O3488" s="1109">
        <v>0</v>
      </c>
      <c r="P3488" s="1109">
        <v>0</v>
      </c>
      <c r="Q3488" s="1109">
        <v>0</v>
      </c>
    </row>
    <row r="3489" spans="1:17">
      <c r="A3489" s="1109">
        <v>19030</v>
      </c>
      <c r="B3489" s="1110" t="s">
        <v>0</v>
      </c>
      <c r="C3489" s="1109">
        <v>7.625</v>
      </c>
      <c r="D3489" s="1109">
        <v>6.125</v>
      </c>
      <c r="E3489" s="1109">
        <v>55.3</v>
      </c>
      <c r="F3489" s="1109">
        <v>0</v>
      </c>
      <c r="G3489" s="1110" t="s">
        <v>10741</v>
      </c>
      <c r="H3489" s="1110" t="s">
        <v>4654</v>
      </c>
      <c r="I3489" s="1110" t="s">
        <v>10841</v>
      </c>
      <c r="J3489" s="1109">
        <v>0</v>
      </c>
      <c r="K3489" s="1109">
        <v>0</v>
      </c>
      <c r="L3489" s="1109">
        <v>0</v>
      </c>
      <c r="M3489" s="1109">
        <v>0</v>
      </c>
      <c r="N3489" s="1109">
        <v>0</v>
      </c>
      <c r="O3489" s="1109">
        <v>0</v>
      </c>
      <c r="P3489" s="1109">
        <v>0</v>
      </c>
      <c r="Q3489" s="1109">
        <v>0</v>
      </c>
    </row>
    <row r="3490" spans="1:17">
      <c r="A3490" s="1109">
        <v>19031</v>
      </c>
      <c r="B3490" s="1110" t="s">
        <v>0</v>
      </c>
      <c r="C3490" s="1109">
        <v>7.625</v>
      </c>
      <c r="D3490" s="1109">
        <v>6.125</v>
      </c>
      <c r="E3490" s="1109">
        <v>55.3</v>
      </c>
      <c r="F3490" s="1109">
        <v>0</v>
      </c>
      <c r="G3490" s="1110" t="s">
        <v>10741</v>
      </c>
      <c r="H3490" s="1110" t="s">
        <v>4654</v>
      </c>
      <c r="I3490" s="1110" t="s">
        <v>10832</v>
      </c>
      <c r="J3490" s="1109">
        <v>0</v>
      </c>
      <c r="K3490" s="1109">
        <v>0</v>
      </c>
      <c r="L3490" s="1109">
        <v>0</v>
      </c>
      <c r="M3490" s="1109">
        <v>0</v>
      </c>
      <c r="N3490" s="1109">
        <v>0</v>
      </c>
      <c r="O3490" s="1109">
        <v>0</v>
      </c>
      <c r="P3490" s="1109">
        <v>0</v>
      </c>
      <c r="Q3490" s="1109">
        <v>0</v>
      </c>
    </row>
    <row r="3491" spans="1:17">
      <c r="A3491" s="1109">
        <v>19032</v>
      </c>
      <c r="B3491" s="1110" t="s">
        <v>0</v>
      </c>
      <c r="C3491" s="1109">
        <v>7.625</v>
      </c>
      <c r="D3491" s="1109">
        <v>6.125</v>
      </c>
      <c r="E3491" s="1109">
        <v>55.3</v>
      </c>
      <c r="F3491" s="1109">
        <v>0</v>
      </c>
      <c r="G3491" s="1110" t="s">
        <v>10741</v>
      </c>
      <c r="H3491" s="1110" t="s">
        <v>4654</v>
      </c>
      <c r="I3491" s="1110" t="s">
        <v>10839</v>
      </c>
      <c r="J3491" s="1109">
        <v>0</v>
      </c>
      <c r="K3491" s="1109">
        <v>0</v>
      </c>
      <c r="L3491" s="1109">
        <v>0</v>
      </c>
      <c r="M3491" s="1109">
        <v>0</v>
      </c>
      <c r="N3491" s="1109">
        <v>0</v>
      </c>
      <c r="O3491" s="1109">
        <v>0</v>
      </c>
      <c r="P3491" s="1109">
        <v>0</v>
      </c>
      <c r="Q3491" s="1109">
        <v>0</v>
      </c>
    </row>
    <row r="3492" spans="1:17">
      <c r="A3492" s="1109">
        <v>19033</v>
      </c>
      <c r="B3492" s="1110" t="s">
        <v>0</v>
      </c>
      <c r="C3492" s="1109">
        <v>7.625</v>
      </c>
      <c r="D3492" s="1109">
        <v>6.125</v>
      </c>
      <c r="E3492" s="1109">
        <v>55.3</v>
      </c>
      <c r="F3492" s="1109">
        <v>0</v>
      </c>
      <c r="G3492" s="1110" t="s">
        <v>10833</v>
      </c>
      <c r="H3492" s="1110" t="s">
        <v>4654</v>
      </c>
      <c r="I3492" s="1110" t="s">
        <v>10841</v>
      </c>
      <c r="J3492" s="1109">
        <v>0</v>
      </c>
      <c r="K3492" s="1109">
        <v>0</v>
      </c>
      <c r="L3492" s="1109">
        <v>0</v>
      </c>
      <c r="M3492" s="1109">
        <v>0</v>
      </c>
      <c r="N3492" s="1109">
        <v>0</v>
      </c>
      <c r="O3492" s="1109">
        <v>0</v>
      </c>
      <c r="P3492" s="1109">
        <v>0</v>
      </c>
      <c r="Q3492" s="1109">
        <v>0</v>
      </c>
    </row>
    <row r="3493" spans="1:17">
      <c r="A3493" s="1109">
        <v>19034</v>
      </c>
      <c r="B3493" s="1110" t="s">
        <v>0</v>
      </c>
      <c r="C3493" s="1109">
        <v>7.625</v>
      </c>
      <c r="D3493" s="1109">
        <v>6.125</v>
      </c>
      <c r="E3493" s="1109">
        <v>55.3</v>
      </c>
      <c r="F3493" s="1109">
        <v>0</v>
      </c>
      <c r="G3493" s="1110" t="s">
        <v>10833</v>
      </c>
      <c r="H3493" s="1110" t="s">
        <v>4654</v>
      </c>
      <c r="I3493" s="1110" t="s">
        <v>10832</v>
      </c>
      <c r="J3493" s="1109">
        <v>0</v>
      </c>
      <c r="K3493" s="1109">
        <v>0</v>
      </c>
      <c r="L3493" s="1109">
        <v>0</v>
      </c>
      <c r="M3493" s="1109">
        <v>0</v>
      </c>
      <c r="N3493" s="1109">
        <v>0</v>
      </c>
      <c r="O3493" s="1109">
        <v>0</v>
      </c>
      <c r="P3493" s="1109">
        <v>0</v>
      </c>
      <c r="Q3493" s="1109">
        <v>0</v>
      </c>
    </row>
    <row r="3494" spans="1:17">
      <c r="A3494" s="1109">
        <v>19035</v>
      </c>
      <c r="B3494" s="1110" t="s">
        <v>0</v>
      </c>
      <c r="C3494" s="1109">
        <v>7.625</v>
      </c>
      <c r="D3494" s="1109">
        <v>6.125</v>
      </c>
      <c r="E3494" s="1109">
        <v>55.3</v>
      </c>
      <c r="F3494" s="1109">
        <v>0</v>
      </c>
      <c r="G3494" s="1110" t="s">
        <v>10833</v>
      </c>
      <c r="H3494" s="1110" t="s">
        <v>4654</v>
      </c>
      <c r="I3494" s="1110" t="s">
        <v>10839</v>
      </c>
      <c r="J3494" s="1109">
        <v>0</v>
      </c>
      <c r="K3494" s="1109">
        <v>0</v>
      </c>
      <c r="L3494" s="1109">
        <v>0</v>
      </c>
      <c r="M3494" s="1109">
        <v>0</v>
      </c>
      <c r="N3494" s="1109">
        <v>0</v>
      </c>
      <c r="O3494" s="1109">
        <v>0</v>
      </c>
      <c r="P3494" s="1109">
        <v>0</v>
      </c>
      <c r="Q3494" s="1109">
        <v>0</v>
      </c>
    </row>
    <row r="3495" spans="1:17">
      <c r="A3495" s="1109">
        <v>19036</v>
      </c>
      <c r="B3495" s="1110" t="s">
        <v>0</v>
      </c>
      <c r="C3495" s="1109">
        <v>7.625</v>
      </c>
      <c r="D3495" s="1109">
        <v>6.125</v>
      </c>
      <c r="E3495" s="1109">
        <v>55.3</v>
      </c>
      <c r="F3495" s="1109">
        <v>0</v>
      </c>
      <c r="G3495" s="1110" t="s">
        <v>10753</v>
      </c>
      <c r="H3495" s="1110" t="s">
        <v>4654</v>
      </c>
      <c r="I3495" s="1110" t="s">
        <v>10841</v>
      </c>
      <c r="J3495" s="1109">
        <v>0</v>
      </c>
      <c r="K3495" s="1109">
        <v>0</v>
      </c>
      <c r="L3495" s="1109">
        <v>0</v>
      </c>
      <c r="M3495" s="1109">
        <v>0</v>
      </c>
      <c r="N3495" s="1109">
        <v>0</v>
      </c>
      <c r="O3495" s="1109">
        <v>0</v>
      </c>
      <c r="P3495" s="1109">
        <v>0</v>
      </c>
      <c r="Q3495" s="1109">
        <v>0</v>
      </c>
    </row>
    <row r="3496" spans="1:17">
      <c r="A3496" s="1109">
        <v>19037</v>
      </c>
      <c r="B3496" s="1110" t="s">
        <v>0</v>
      </c>
      <c r="C3496" s="1109">
        <v>7.625</v>
      </c>
      <c r="D3496" s="1109">
        <v>6.125</v>
      </c>
      <c r="E3496" s="1109">
        <v>55.3</v>
      </c>
      <c r="F3496" s="1109">
        <v>0</v>
      </c>
      <c r="G3496" s="1110" t="s">
        <v>10753</v>
      </c>
      <c r="H3496" s="1110" t="s">
        <v>4654</v>
      </c>
      <c r="I3496" s="1110" t="s">
        <v>10832</v>
      </c>
      <c r="J3496" s="1109">
        <v>0</v>
      </c>
      <c r="K3496" s="1109">
        <v>0</v>
      </c>
      <c r="L3496" s="1109">
        <v>0</v>
      </c>
      <c r="M3496" s="1109">
        <v>0</v>
      </c>
      <c r="N3496" s="1109">
        <v>0</v>
      </c>
      <c r="O3496" s="1109">
        <v>0</v>
      </c>
      <c r="P3496" s="1109">
        <v>0</v>
      </c>
      <c r="Q3496" s="1109">
        <v>0</v>
      </c>
    </row>
    <row r="3497" spans="1:17">
      <c r="A3497" s="1109">
        <v>19038</v>
      </c>
      <c r="B3497" s="1110" t="s">
        <v>0</v>
      </c>
      <c r="C3497" s="1109">
        <v>7.625</v>
      </c>
      <c r="D3497" s="1109">
        <v>6.125</v>
      </c>
      <c r="E3497" s="1109">
        <v>55.3</v>
      </c>
      <c r="F3497" s="1109">
        <v>0</v>
      </c>
      <c r="G3497" s="1110" t="s">
        <v>10753</v>
      </c>
      <c r="H3497" s="1110" t="s">
        <v>4654</v>
      </c>
      <c r="I3497" s="1110" t="s">
        <v>10839</v>
      </c>
      <c r="J3497" s="1109">
        <v>0</v>
      </c>
      <c r="K3497" s="1109">
        <v>0</v>
      </c>
      <c r="L3497" s="1109">
        <v>0</v>
      </c>
      <c r="M3497" s="1109">
        <v>0</v>
      </c>
      <c r="N3497" s="1109">
        <v>0</v>
      </c>
      <c r="O3497" s="1109">
        <v>0</v>
      </c>
      <c r="P3497" s="1109">
        <v>0</v>
      </c>
      <c r="Q3497" s="1109">
        <v>0</v>
      </c>
    </row>
    <row r="3498" spans="1:17">
      <c r="A3498" s="1109">
        <v>19039</v>
      </c>
      <c r="B3498" s="1110" t="s">
        <v>0</v>
      </c>
      <c r="C3498" s="1109">
        <v>7.625</v>
      </c>
      <c r="D3498" s="1109">
        <v>6.125</v>
      </c>
      <c r="E3498" s="1109">
        <v>55.3</v>
      </c>
      <c r="F3498" s="1109">
        <v>0</v>
      </c>
      <c r="G3498" s="1110" t="s">
        <v>10739</v>
      </c>
      <c r="H3498" s="1110" t="s">
        <v>4654</v>
      </c>
      <c r="I3498" s="1110" t="s">
        <v>10841</v>
      </c>
      <c r="J3498" s="1109">
        <v>0</v>
      </c>
      <c r="K3498" s="1109">
        <v>0</v>
      </c>
      <c r="L3498" s="1109">
        <v>0</v>
      </c>
      <c r="M3498" s="1109">
        <v>0</v>
      </c>
      <c r="N3498" s="1109">
        <v>0</v>
      </c>
      <c r="O3498" s="1109">
        <v>0</v>
      </c>
      <c r="P3498" s="1109">
        <v>0</v>
      </c>
      <c r="Q3498" s="1109">
        <v>0</v>
      </c>
    </row>
    <row r="3499" spans="1:17">
      <c r="A3499" s="1109">
        <v>19040</v>
      </c>
      <c r="B3499" s="1110" t="s">
        <v>0</v>
      </c>
      <c r="C3499" s="1109">
        <v>7.625</v>
      </c>
      <c r="D3499" s="1109">
        <v>6.125</v>
      </c>
      <c r="E3499" s="1109">
        <v>55.3</v>
      </c>
      <c r="F3499" s="1109">
        <v>0</v>
      </c>
      <c r="G3499" s="1110" t="s">
        <v>10739</v>
      </c>
      <c r="H3499" s="1110" t="s">
        <v>4654</v>
      </c>
      <c r="I3499" s="1110" t="s">
        <v>10832</v>
      </c>
      <c r="J3499" s="1109">
        <v>0</v>
      </c>
      <c r="K3499" s="1109">
        <v>0</v>
      </c>
      <c r="L3499" s="1109">
        <v>0</v>
      </c>
      <c r="M3499" s="1109">
        <v>0</v>
      </c>
      <c r="N3499" s="1109">
        <v>0</v>
      </c>
      <c r="O3499" s="1109">
        <v>0</v>
      </c>
      <c r="P3499" s="1109">
        <v>0</v>
      </c>
      <c r="Q3499" s="1109">
        <v>0</v>
      </c>
    </row>
    <row r="3500" spans="1:17">
      <c r="A3500" s="1109">
        <v>19041</v>
      </c>
      <c r="B3500" s="1110" t="s">
        <v>0</v>
      </c>
      <c r="C3500" s="1109">
        <v>7.625</v>
      </c>
      <c r="D3500" s="1109">
        <v>6.125</v>
      </c>
      <c r="E3500" s="1109">
        <v>55.3</v>
      </c>
      <c r="F3500" s="1109">
        <v>0</v>
      </c>
      <c r="G3500" s="1110" t="s">
        <v>10739</v>
      </c>
      <c r="H3500" s="1110" t="s">
        <v>4654</v>
      </c>
      <c r="I3500" s="1110" t="s">
        <v>10839</v>
      </c>
      <c r="J3500" s="1109">
        <v>0</v>
      </c>
      <c r="K3500" s="1109">
        <v>0</v>
      </c>
      <c r="L3500" s="1109">
        <v>0</v>
      </c>
      <c r="M3500" s="1109">
        <v>0</v>
      </c>
      <c r="N3500" s="1109">
        <v>0</v>
      </c>
      <c r="O3500" s="1109">
        <v>0</v>
      </c>
      <c r="P3500" s="1109">
        <v>0</v>
      </c>
      <c r="Q3500" s="1109">
        <v>0</v>
      </c>
    </row>
    <row r="3501" spans="1:17">
      <c r="A3501" s="1109">
        <v>19042</v>
      </c>
      <c r="B3501" s="1110" t="s">
        <v>0</v>
      </c>
      <c r="C3501" s="1109">
        <v>7.625</v>
      </c>
      <c r="D3501" s="1109">
        <v>6.2510000000000003</v>
      </c>
      <c r="E3501" s="1109">
        <v>51.2</v>
      </c>
      <c r="F3501" s="1109">
        <v>0</v>
      </c>
      <c r="G3501" s="1110" t="s">
        <v>10840</v>
      </c>
      <c r="H3501" s="1110" t="s">
        <v>4654</v>
      </c>
      <c r="I3501" s="1110" t="s">
        <v>10841</v>
      </c>
      <c r="J3501" s="1109">
        <v>0</v>
      </c>
      <c r="K3501" s="1109">
        <v>0</v>
      </c>
      <c r="L3501" s="1109">
        <v>0</v>
      </c>
      <c r="M3501" s="1109">
        <v>0</v>
      </c>
      <c r="N3501" s="1109">
        <v>0</v>
      </c>
      <c r="O3501" s="1109">
        <v>0</v>
      </c>
      <c r="P3501" s="1109">
        <v>0</v>
      </c>
      <c r="Q3501" s="1109">
        <v>0</v>
      </c>
    </row>
    <row r="3502" spans="1:17">
      <c r="A3502" s="1109">
        <v>19043</v>
      </c>
      <c r="B3502" s="1110" t="s">
        <v>0</v>
      </c>
      <c r="C3502" s="1109">
        <v>7.625</v>
      </c>
      <c r="D3502" s="1109">
        <v>6.2510000000000003</v>
      </c>
      <c r="E3502" s="1109">
        <v>51.2</v>
      </c>
      <c r="F3502" s="1109">
        <v>0</v>
      </c>
      <c r="G3502" s="1110" t="s">
        <v>10840</v>
      </c>
      <c r="H3502" s="1110" t="s">
        <v>4654</v>
      </c>
      <c r="I3502" s="1110" t="s">
        <v>10832</v>
      </c>
      <c r="J3502" s="1109">
        <v>0</v>
      </c>
      <c r="K3502" s="1109">
        <v>0</v>
      </c>
      <c r="L3502" s="1109">
        <v>0</v>
      </c>
      <c r="M3502" s="1109">
        <v>0</v>
      </c>
      <c r="N3502" s="1109">
        <v>0</v>
      </c>
      <c r="O3502" s="1109">
        <v>0</v>
      </c>
      <c r="P3502" s="1109">
        <v>0</v>
      </c>
      <c r="Q3502" s="1109">
        <v>0</v>
      </c>
    </row>
    <row r="3503" spans="1:17">
      <c r="A3503" s="1109">
        <v>19044</v>
      </c>
      <c r="B3503" s="1110" t="s">
        <v>0</v>
      </c>
      <c r="C3503" s="1109">
        <v>7.625</v>
      </c>
      <c r="D3503" s="1109">
        <v>6.2510000000000003</v>
      </c>
      <c r="E3503" s="1109">
        <v>51.2</v>
      </c>
      <c r="F3503" s="1109">
        <v>0</v>
      </c>
      <c r="G3503" s="1110" t="s">
        <v>10840</v>
      </c>
      <c r="H3503" s="1110" t="s">
        <v>4654</v>
      </c>
      <c r="I3503" s="1110" t="s">
        <v>10839</v>
      </c>
      <c r="J3503" s="1109">
        <v>0</v>
      </c>
      <c r="K3503" s="1109">
        <v>0</v>
      </c>
      <c r="L3503" s="1109">
        <v>0</v>
      </c>
      <c r="M3503" s="1109">
        <v>0</v>
      </c>
      <c r="N3503" s="1109">
        <v>0</v>
      </c>
      <c r="O3503" s="1109">
        <v>0</v>
      </c>
      <c r="P3503" s="1109">
        <v>0</v>
      </c>
      <c r="Q3503" s="1109">
        <v>0</v>
      </c>
    </row>
    <row r="3504" spans="1:17">
      <c r="A3504" s="1109">
        <v>19045</v>
      </c>
      <c r="B3504" s="1110" t="s">
        <v>0</v>
      </c>
      <c r="C3504" s="1109">
        <v>7.625</v>
      </c>
      <c r="D3504" s="1109">
        <v>6.2510000000000003</v>
      </c>
      <c r="E3504" s="1109">
        <v>51.2</v>
      </c>
      <c r="F3504" s="1109">
        <v>0</v>
      </c>
      <c r="G3504" s="1110" t="s">
        <v>10842</v>
      </c>
      <c r="H3504" s="1110" t="s">
        <v>4654</v>
      </c>
      <c r="I3504" s="1110" t="s">
        <v>10841</v>
      </c>
      <c r="J3504" s="1109">
        <v>0</v>
      </c>
      <c r="K3504" s="1109">
        <v>0</v>
      </c>
      <c r="L3504" s="1109">
        <v>0</v>
      </c>
      <c r="M3504" s="1109">
        <v>0</v>
      </c>
      <c r="N3504" s="1109">
        <v>0</v>
      </c>
      <c r="O3504" s="1109">
        <v>0</v>
      </c>
      <c r="P3504" s="1109">
        <v>0</v>
      </c>
      <c r="Q3504" s="1109">
        <v>0</v>
      </c>
    </row>
    <row r="3505" spans="1:17">
      <c r="A3505" s="1109">
        <v>19046</v>
      </c>
      <c r="B3505" s="1110" t="s">
        <v>0</v>
      </c>
      <c r="C3505" s="1109">
        <v>7.625</v>
      </c>
      <c r="D3505" s="1109">
        <v>6.2510000000000003</v>
      </c>
      <c r="E3505" s="1109">
        <v>51.2</v>
      </c>
      <c r="F3505" s="1109">
        <v>0</v>
      </c>
      <c r="G3505" s="1110" t="s">
        <v>10842</v>
      </c>
      <c r="H3505" s="1110" t="s">
        <v>4654</v>
      </c>
      <c r="I3505" s="1110" t="s">
        <v>10832</v>
      </c>
      <c r="J3505" s="1109">
        <v>0</v>
      </c>
      <c r="K3505" s="1109">
        <v>0</v>
      </c>
      <c r="L3505" s="1109">
        <v>0</v>
      </c>
      <c r="M3505" s="1109">
        <v>0</v>
      </c>
      <c r="N3505" s="1109">
        <v>0</v>
      </c>
      <c r="O3505" s="1109">
        <v>0</v>
      </c>
      <c r="P3505" s="1109">
        <v>0</v>
      </c>
      <c r="Q3505" s="1109">
        <v>0</v>
      </c>
    </row>
    <row r="3506" spans="1:17">
      <c r="A3506" s="1109">
        <v>19047</v>
      </c>
      <c r="B3506" s="1110" t="s">
        <v>0</v>
      </c>
      <c r="C3506" s="1109">
        <v>7.625</v>
      </c>
      <c r="D3506" s="1109">
        <v>6.2510000000000003</v>
      </c>
      <c r="E3506" s="1109">
        <v>51.2</v>
      </c>
      <c r="F3506" s="1109">
        <v>0</v>
      </c>
      <c r="G3506" s="1110" t="s">
        <v>10842</v>
      </c>
      <c r="H3506" s="1110" t="s">
        <v>4654</v>
      </c>
      <c r="I3506" s="1110" t="s">
        <v>10839</v>
      </c>
      <c r="J3506" s="1109">
        <v>0</v>
      </c>
      <c r="K3506" s="1109">
        <v>0</v>
      </c>
      <c r="L3506" s="1109">
        <v>0</v>
      </c>
      <c r="M3506" s="1109">
        <v>0</v>
      </c>
      <c r="N3506" s="1109">
        <v>0</v>
      </c>
      <c r="O3506" s="1109">
        <v>0</v>
      </c>
      <c r="P3506" s="1109">
        <v>0</v>
      </c>
      <c r="Q3506" s="1109">
        <v>0</v>
      </c>
    </row>
    <row r="3507" spans="1:17">
      <c r="A3507" s="1109">
        <v>19048</v>
      </c>
      <c r="B3507" s="1110" t="s">
        <v>0</v>
      </c>
      <c r="C3507" s="1109">
        <v>7.625</v>
      </c>
      <c r="D3507" s="1109">
        <v>6.2510000000000003</v>
      </c>
      <c r="E3507" s="1109">
        <v>51.2</v>
      </c>
      <c r="F3507" s="1109">
        <v>0</v>
      </c>
      <c r="G3507" s="1110" t="s">
        <v>10784</v>
      </c>
      <c r="H3507" s="1110" t="s">
        <v>4654</v>
      </c>
      <c r="I3507" s="1110" t="s">
        <v>10841</v>
      </c>
      <c r="J3507" s="1109">
        <v>0</v>
      </c>
      <c r="K3507" s="1109">
        <v>0</v>
      </c>
      <c r="L3507" s="1109">
        <v>0</v>
      </c>
      <c r="M3507" s="1109">
        <v>0</v>
      </c>
      <c r="N3507" s="1109">
        <v>0</v>
      </c>
      <c r="O3507" s="1109">
        <v>0</v>
      </c>
      <c r="P3507" s="1109">
        <v>0</v>
      </c>
      <c r="Q3507" s="1109">
        <v>0</v>
      </c>
    </row>
    <row r="3508" spans="1:17">
      <c r="A3508" s="1109">
        <v>19049</v>
      </c>
      <c r="B3508" s="1110" t="s">
        <v>0</v>
      </c>
      <c r="C3508" s="1109">
        <v>7.625</v>
      </c>
      <c r="D3508" s="1109">
        <v>6.2510000000000003</v>
      </c>
      <c r="E3508" s="1109">
        <v>51.2</v>
      </c>
      <c r="F3508" s="1109">
        <v>0</v>
      </c>
      <c r="G3508" s="1110" t="s">
        <v>10784</v>
      </c>
      <c r="H3508" s="1110" t="s">
        <v>4654</v>
      </c>
      <c r="I3508" s="1110" t="s">
        <v>10832</v>
      </c>
      <c r="J3508" s="1109">
        <v>0</v>
      </c>
      <c r="K3508" s="1109">
        <v>0</v>
      </c>
      <c r="L3508" s="1109">
        <v>0</v>
      </c>
      <c r="M3508" s="1109">
        <v>0</v>
      </c>
      <c r="N3508" s="1109">
        <v>0</v>
      </c>
      <c r="O3508" s="1109">
        <v>0</v>
      </c>
      <c r="P3508" s="1109">
        <v>0</v>
      </c>
      <c r="Q3508" s="1109">
        <v>0</v>
      </c>
    </row>
    <row r="3509" spans="1:17">
      <c r="A3509" s="1109">
        <v>19050</v>
      </c>
      <c r="B3509" s="1110" t="s">
        <v>0</v>
      </c>
      <c r="C3509" s="1109">
        <v>7.625</v>
      </c>
      <c r="D3509" s="1109">
        <v>6.2510000000000003</v>
      </c>
      <c r="E3509" s="1109">
        <v>51.2</v>
      </c>
      <c r="F3509" s="1109">
        <v>0</v>
      </c>
      <c r="G3509" s="1110" t="s">
        <v>10784</v>
      </c>
      <c r="H3509" s="1110" t="s">
        <v>4654</v>
      </c>
      <c r="I3509" s="1110" t="s">
        <v>10839</v>
      </c>
      <c r="J3509" s="1109">
        <v>0</v>
      </c>
      <c r="K3509" s="1109">
        <v>0</v>
      </c>
      <c r="L3509" s="1109">
        <v>0</v>
      </c>
      <c r="M3509" s="1109">
        <v>0</v>
      </c>
      <c r="N3509" s="1109">
        <v>0</v>
      </c>
      <c r="O3509" s="1109">
        <v>0</v>
      </c>
      <c r="P3509" s="1109">
        <v>0</v>
      </c>
      <c r="Q3509" s="1109">
        <v>0</v>
      </c>
    </row>
    <row r="3510" spans="1:17">
      <c r="A3510" s="1109">
        <v>19051</v>
      </c>
      <c r="B3510" s="1110" t="s">
        <v>0</v>
      </c>
      <c r="C3510" s="1109">
        <v>7.625</v>
      </c>
      <c r="D3510" s="1109">
        <v>6.2510000000000003</v>
      </c>
      <c r="E3510" s="1109">
        <v>51.2</v>
      </c>
      <c r="F3510" s="1109">
        <v>0</v>
      </c>
      <c r="G3510" s="1110" t="s">
        <v>10741</v>
      </c>
      <c r="H3510" s="1110" t="s">
        <v>4654</v>
      </c>
      <c r="I3510" s="1110" t="s">
        <v>10841</v>
      </c>
      <c r="J3510" s="1109">
        <v>0</v>
      </c>
      <c r="K3510" s="1109">
        <v>0</v>
      </c>
      <c r="L3510" s="1109">
        <v>0</v>
      </c>
      <c r="M3510" s="1109">
        <v>0</v>
      </c>
      <c r="N3510" s="1109">
        <v>0</v>
      </c>
      <c r="O3510" s="1109">
        <v>0</v>
      </c>
      <c r="P3510" s="1109">
        <v>0</v>
      </c>
      <c r="Q3510" s="1109">
        <v>0</v>
      </c>
    </row>
    <row r="3511" spans="1:17">
      <c r="A3511" s="1109">
        <v>19052</v>
      </c>
      <c r="B3511" s="1110" t="s">
        <v>0</v>
      </c>
      <c r="C3511" s="1109">
        <v>7.625</v>
      </c>
      <c r="D3511" s="1109">
        <v>6.2510000000000003</v>
      </c>
      <c r="E3511" s="1109">
        <v>51.2</v>
      </c>
      <c r="F3511" s="1109">
        <v>0</v>
      </c>
      <c r="G3511" s="1110" t="s">
        <v>10741</v>
      </c>
      <c r="H3511" s="1110" t="s">
        <v>4654</v>
      </c>
      <c r="I3511" s="1110" t="s">
        <v>10832</v>
      </c>
      <c r="J3511" s="1109">
        <v>0</v>
      </c>
      <c r="K3511" s="1109">
        <v>0</v>
      </c>
      <c r="L3511" s="1109">
        <v>0</v>
      </c>
      <c r="M3511" s="1109">
        <v>0</v>
      </c>
      <c r="N3511" s="1109">
        <v>0</v>
      </c>
      <c r="O3511" s="1109">
        <v>0</v>
      </c>
      <c r="P3511" s="1109">
        <v>0</v>
      </c>
      <c r="Q3511" s="1109">
        <v>0</v>
      </c>
    </row>
    <row r="3512" spans="1:17">
      <c r="A3512" s="1109">
        <v>19053</v>
      </c>
      <c r="B3512" s="1110" t="s">
        <v>0</v>
      </c>
      <c r="C3512" s="1109">
        <v>7.625</v>
      </c>
      <c r="D3512" s="1109">
        <v>6.2510000000000003</v>
      </c>
      <c r="E3512" s="1109">
        <v>51.2</v>
      </c>
      <c r="F3512" s="1109">
        <v>0</v>
      </c>
      <c r="G3512" s="1110" t="s">
        <v>10741</v>
      </c>
      <c r="H3512" s="1110" t="s">
        <v>4654</v>
      </c>
      <c r="I3512" s="1110" t="s">
        <v>10839</v>
      </c>
      <c r="J3512" s="1109">
        <v>0</v>
      </c>
      <c r="K3512" s="1109">
        <v>0</v>
      </c>
      <c r="L3512" s="1109">
        <v>0</v>
      </c>
      <c r="M3512" s="1109">
        <v>0</v>
      </c>
      <c r="N3512" s="1109">
        <v>0</v>
      </c>
      <c r="O3512" s="1109">
        <v>0</v>
      </c>
      <c r="P3512" s="1109">
        <v>0</v>
      </c>
      <c r="Q3512" s="1109">
        <v>0</v>
      </c>
    </row>
    <row r="3513" spans="1:17">
      <c r="A3513" s="1109">
        <v>19054</v>
      </c>
      <c r="B3513" s="1110" t="s">
        <v>0</v>
      </c>
      <c r="C3513" s="1109">
        <v>7.625</v>
      </c>
      <c r="D3513" s="1109">
        <v>6.2510000000000003</v>
      </c>
      <c r="E3513" s="1109">
        <v>51.2</v>
      </c>
      <c r="F3513" s="1109">
        <v>0</v>
      </c>
      <c r="G3513" s="1110" t="s">
        <v>10833</v>
      </c>
      <c r="H3513" s="1110" t="s">
        <v>4654</v>
      </c>
      <c r="I3513" s="1110" t="s">
        <v>10841</v>
      </c>
      <c r="J3513" s="1109">
        <v>0</v>
      </c>
      <c r="K3513" s="1109">
        <v>0</v>
      </c>
      <c r="L3513" s="1109">
        <v>0</v>
      </c>
      <c r="M3513" s="1109">
        <v>0</v>
      </c>
      <c r="N3513" s="1109">
        <v>0</v>
      </c>
      <c r="O3513" s="1109">
        <v>0</v>
      </c>
      <c r="P3513" s="1109">
        <v>0</v>
      </c>
      <c r="Q3513" s="1109">
        <v>0</v>
      </c>
    </row>
    <row r="3514" spans="1:17">
      <c r="A3514" s="1109">
        <v>19055</v>
      </c>
      <c r="B3514" s="1110" t="s">
        <v>0</v>
      </c>
      <c r="C3514" s="1109">
        <v>7.625</v>
      </c>
      <c r="D3514" s="1109">
        <v>6.2510000000000003</v>
      </c>
      <c r="E3514" s="1109">
        <v>51.2</v>
      </c>
      <c r="F3514" s="1109">
        <v>0</v>
      </c>
      <c r="G3514" s="1110" t="s">
        <v>10833</v>
      </c>
      <c r="H3514" s="1110" t="s">
        <v>4654</v>
      </c>
      <c r="I3514" s="1110" t="s">
        <v>10832</v>
      </c>
      <c r="J3514" s="1109">
        <v>0</v>
      </c>
      <c r="K3514" s="1109">
        <v>0</v>
      </c>
      <c r="L3514" s="1109">
        <v>0</v>
      </c>
      <c r="M3514" s="1109">
        <v>0</v>
      </c>
      <c r="N3514" s="1109">
        <v>0</v>
      </c>
      <c r="O3514" s="1109">
        <v>0</v>
      </c>
      <c r="P3514" s="1109">
        <v>0</v>
      </c>
      <c r="Q3514" s="1109">
        <v>0</v>
      </c>
    </row>
    <row r="3515" spans="1:17">
      <c r="A3515" s="1109">
        <v>19056</v>
      </c>
      <c r="B3515" s="1110" t="s">
        <v>0</v>
      </c>
      <c r="C3515" s="1109">
        <v>7.625</v>
      </c>
      <c r="D3515" s="1109">
        <v>6.2510000000000003</v>
      </c>
      <c r="E3515" s="1109">
        <v>51.2</v>
      </c>
      <c r="F3515" s="1109">
        <v>0</v>
      </c>
      <c r="G3515" s="1110" t="s">
        <v>10833</v>
      </c>
      <c r="H3515" s="1110" t="s">
        <v>4654</v>
      </c>
      <c r="I3515" s="1110" t="s">
        <v>10839</v>
      </c>
      <c r="J3515" s="1109">
        <v>0</v>
      </c>
      <c r="K3515" s="1109">
        <v>0</v>
      </c>
      <c r="L3515" s="1109">
        <v>0</v>
      </c>
      <c r="M3515" s="1109">
        <v>0</v>
      </c>
      <c r="N3515" s="1109">
        <v>0</v>
      </c>
      <c r="O3515" s="1109">
        <v>0</v>
      </c>
      <c r="P3515" s="1109">
        <v>0</v>
      </c>
      <c r="Q3515" s="1109">
        <v>0</v>
      </c>
    </row>
    <row r="3516" spans="1:17">
      <c r="A3516" s="1109">
        <v>19057</v>
      </c>
      <c r="B3516" s="1110" t="s">
        <v>0</v>
      </c>
      <c r="C3516" s="1109">
        <v>7.625</v>
      </c>
      <c r="D3516" s="1109">
        <v>6.2510000000000003</v>
      </c>
      <c r="E3516" s="1109">
        <v>51.2</v>
      </c>
      <c r="F3516" s="1109">
        <v>0</v>
      </c>
      <c r="G3516" s="1110" t="s">
        <v>10753</v>
      </c>
      <c r="H3516" s="1110" t="s">
        <v>4654</v>
      </c>
      <c r="I3516" s="1110" t="s">
        <v>10841</v>
      </c>
      <c r="J3516" s="1109">
        <v>0</v>
      </c>
      <c r="K3516" s="1109">
        <v>0</v>
      </c>
      <c r="L3516" s="1109">
        <v>0</v>
      </c>
      <c r="M3516" s="1109">
        <v>0</v>
      </c>
      <c r="N3516" s="1109">
        <v>0</v>
      </c>
      <c r="O3516" s="1109">
        <v>0</v>
      </c>
      <c r="P3516" s="1109">
        <v>0</v>
      </c>
      <c r="Q3516" s="1109">
        <v>0</v>
      </c>
    </row>
    <row r="3517" spans="1:17">
      <c r="A3517" s="1109">
        <v>19058</v>
      </c>
      <c r="B3517" s="1110" t="s">
        <v>0</v>
      </c>
      <c r="C3517" s="1109">
        <v>7.625</v>
      </c>
      <c r="D3517" s="1109">
        <v>6.2510000000000003</v>
      </c>
      <c r="E3517" s="1109">
        <v>51.2</v>
      </c>
      <c r="F3517" s="1109">
        <v>0</v>
      </c>
      <c r="G3517" s="1110" t="s">
        <v>10753</v>
      </c>
      <c r="H3517" s="1110" t="s">
        <v>4654</v>
      </c>
      <c r="I3517" s="1110" t="s">
        <v>10832</v>
      </c>
      <c r="J3517" s="1109">
        <v>0</v>
      </c>
      <c r="K3517" s="1109">
        <v>0</v>
      </c>
      <c r="L3517" s="1109">
        <v>0</v>
      </c>
      <c r="M3517" s="1109">
        <v>0</v>
      </c>
      <c r="N3517" s="1109">
        <v>0</v>
      </c>
      <c r="O3517" s="1109">
        <v>0</v>
      </c>
      <c r="P3517" s="1109">
        <v>0</v>
      </c>
      <c r="Q3517" s="1109">
        <v>0</v>
      </c>
    </row>
    <row r="3518" spans="1:17">
      <c r="A3518" s="1109">
        <v>19059</v>
      </c>
      <c r="B3518" s="1110" t="s">
        <v>0</v>
      </c>
      <c r="C3518" s="1109">
        <v>7.625</v>
      </c>
      <c r="D3518" s="1109">
        <v>6.2510000000000003</v>
      </c>
      <c r="E3518" s="1109">
        <v>51.2</v>
      </c>
      <c r="F3518" s="1109">
        <v>0</v>
      </c>
      <c r="G3518" s="1110" t="s">
        <v>10753</v>
      </c>
      <c r="H3518" s="1110" t="s">
        <v>4654</v>
      </c>
      <c r="I3518" s="1110" t="s">
        <v>10839</v>
      </c>
      <c r="J3518" s="1109">
        <v>0</v>
      </c>
      <c r="K3518" s="1109">
        <v>0</v>
      </c>
      <c r="L3518" s="1109">
        <v>0</v>
      </c>
      <c r="M3518" s="1109">
        <v>0</v>
      </c>
      <c r="N3518" s="1109">
        <v>0</v>
      </c>
      <c r="O3518" s="1109">
        <v>0</v>
      </c>
      <c r="P3518" s="1109">
        <v>0</v>
      </c>
      <c r="Q3518" s="1109">
        <v>0</v>
      </c>
    </row>
    <row r="3519" spans="1:17">
      <c r="A3519" s="1109">
        <v>19060</v>
      </c>
      <c r="B3519" s="1110" t="s">
        <v>0</v>
      </c>
      <c r="C3519" s="1109">
        <v>7.625</v>
      </c>
      <c r="D3519" s="1109">
        <v>6.2510000000000003</v>
      </c>
      <c r="E3519" s="1109">
        <v>51.2</v>
      </c>
      <c r="F3519" s="1109">
        <v>0</v>
      </c>
      <c r="G3519" s="1110" t="s">
        <v>10739</v>
      </c>
      <c r="H3519" s="1110" t="s">
        <v>4654</v>
      </c>
      <c r="I3519" s="1110" t="s">
        <v>10841</v>
      </c>
      <c r="J3519" s="1109">
        <v>0</v>
      </c>
      <c r="K3519" s="1109">
        <v>0</v>
      </c>
      <c r="L3519" s="1109">
        <v>0</v>
      </c>
      <c r="M3519" s="1109">
        <v>0</v>
      </c>
      <c r="N3519" s="1109">
        <v>0</v>
      </c>
      <c r="O3519" s="1109">
        <v>0</v>
      </c>
      <c r="P3519" s="1109">
        <v>0</v>
      </c>
      <c r="Q3519" s="1109">
        <v>0</v>
      </c>
    </row>
    <row r="3520" spans="1:17">
      <c r="A3520" s="1109">
        <v>19061</v>
      </c>
      <c r="B3520" s="1110" t="s">
        <v>0</v>
      </c>
      <c r="C3520" s="1109">
        <v>7.625</v>
      </c>
      <c r="D3520" s="1109">
        <v>6.2510000000000003</v>
      </c>
      <c r="E3520" s="1109">
        <v>51.2</v>
      </c>
      <c r="F3520" s="1109">
        <v>0</v>
      </c>
      <c r="G3520" s="1110" t="s">
        <v>10739</v>
      </c>
      <c r="H3520" s="1110" t="s">
        <v>4654</v>
      </c>
      <c r="I3520" s="1110" t="s">
        <v>10832</v>
      </c>
      <c r="J3520" s="1109">
        <v>0</v>
      </c>
      <c r="K3520" s="1109">
        <v>0</v>
      </c>
      <c r="L3520" s="1109">
        <v>0</v>
      </c>
      <c r="M3520" s="1109">
        <v>0</v>
      </c>
      <c r="N3520" s="1109">
        <v>0</v>
      </c>
      <c r="O3520" s="1109">
        <v>0</v>
      </c>
      <c r="P3520" s="1109">
        <v>0</v>
      </c>
      <c r="Q3520" s="1109">
        <v>0</v>
      </c>
    </row>
    <row r="3521" spans="1:17">
      <c r="A3521" s="1109">
        <v>19062</v>
      </c>
      <c r="B3521" s="1110" t="s">
        <v>0</v>
      </c>
      <c r="C3521" s="1109">
        <v>7.625</v>
      </c>
      <c r="D3521" s="1109">
        <v>6.2510000000000003</v>
      </c>
      <c r="E3521" s="1109">
        <v>51.2</v>
      </c>
      <c r="F3521" s="1109">
        <v>0</v>
      </c>
      <c r="G3521" s="1110" t="s">
        <v>10739</v>
      </c>
      <c r="H3521" s="1110" t="s">
        <v>4654</v>
      </c>
      <c r="I3521" s="1110" t="s">
        <v>10839</v>
      </c>
      <c r="J3521" s="1109">
        <v>0</v>
      </c>
      <c r="K3521" s="1109">
        <v>0</v>
      </c>
      <c r="L3521" s="1109">
        <v>0</v>
      </c>
      <c r="M3521" s="1109">
        <v>0</v>
      </c>
      <c r="N3521" s="1109">
        <v>0</v>
      </c>
      <c r="O3521" s="1109">
        <v>0</v>
      </c>
      <c r="P3521" s="1109">
        <v>0</v>
      </c>
      <c r="Q3521" s="1109">
        <v>0</v>
      </c>
    </row>
    <row r="3522" spans="1:17">
      <c r="A3522" s="1109">
        <v>19063</v>
      </c>
      <c r="B3522" s="1110" t="s">
        <v>0</v>
      </c>
      <c r="C3522" s="1109">
        <v>7.625</v>
      </c>
      <c r="D3522" s="1109">
        <v>6.375</v>
      </c>
      <c r="E3522" s="1109">
        <v>47.1</v>
      </c>
      <c r="F3522" s="1109">
        <v>0</v>
      </c>
      <c r="G3522" s="1110" t="s">
        <v>10840</v>
      </c>
      <c r="H3522" s="1110" t="s">
        <v>4654</v>
      </c>
      <c r="I3522" s="1110" t="s">
        <v>10846</v>
      </c>
      <c r="J3522" s="1109">
        <v>0</v>
      </c>
      <c r="K3522" s="1109">
        <v>0</v>
      </c>
      <c r="L3522" s="1109">
        <v>0</v>
      </c>
      <c r="M3522" s="1109">
        <v>0</v>
      </c>
      <c r="N3522" s="1109">
        <v>0</v>
      </c>
      <c r="O3522" s="1109">
        <v>0</v>
      </c>
      <c r="P3522" s="1109">
        <v>0</v>
      </c>
      <c r="Q3522" s="1109">
        <v>0</v>
      </c>
    </row>
    <row r="3523" spans="1:17">
      <c r="A3523" s="1109">
        <v>19064</v>
      </c>
      <c r="B3523" s="1110" t="s">
        <v>0</v>
      </c>
      <c r="C3523" s="1109">
        <v>7.625</v>
      </c>
      <c r="D3523" s="1109">
        <v>6.375</v>
      </c>
      <c r="E3523" s="1109">
        <v>47.1</v>
      </c>
      <c r="F3523" s="1109">
        <v>0</v>
      </c>
      <c r="G3523" s="1110" t="s">
        <v>10840</v>
      </c>
      <c r="H3523" s="1110" t="s">
        <v>4654</v>
      </c>
      <c r="I3523" s="1110" t="s">
        <v>10847</v>
      </c>
      <c r="J3523" s="1109">
        <v>0</v>
      </c>
      <c r="K3523" s="1109">
        <v>0</v>
      </c>
      <c r="L3523" s="1109">
        <v>0</v>
      </c>
      <c r="M3523" s="1109">
        <v>0</v>
      </c>
      <c r="N3523" s="1109">
        <v>0</v>
      </c>
      <c r="O3523" s="1109">
        <v>0</v>
      </c>
      <c r="P3523" s="1109">
        <v>0</v>
      </c>
      <c r="Q3523" s="1109">
        <v>0</v>
      </c>
    </row>
    <row r="3524" spans="1:17">
      <c r="A3524" s="1109">
        <v>19065</v>
      </c>
      <c r="B3524" s="1110" t="s">
        <v>0</v>
      </c>
      <c r="C3524" s="1109">
        <v>7.625</v>
      </c>
      <c r="D3524" s="1109">
        <v>6.375</v>
      </c>
      <c r="E3524" s="1109">
        <v>47.1</v>
      </c>
      <c r="F3524" s="1109">
        <v>0</v>
      </c>
      <c r="G3524" s="1110" t="s">
        <v>10840</v>
      </c>
      <c r="H3524" s="1110" t="s">
        <v>4654</v>
      </c>
      <c r="I3524" s="1110" t="s">
        <v>10835</v>
      </c>
      <c r="J3524" s="1109">
        <v>0</v>
      </c>
      <c r="K3524" s="1109">
        <v>0</v>
      </c>
      <c r="L3524" s="1109">
        <v>0</v>
      </c>
      <c r="M3524" s="1109">
        <v>0</v>
      </c>
      <c r="N3524" s="1109">
        <v>0</v>
      </c>
      <c r="O3524" s="1109">
        <v>0</v>
      </c>
      <c r="P3524" s="1109">
        <v>0</v>
      </c>
      <c r="Q3524" s="1109">
        <v>0</v>
      </c>
    </row>
    <row r="3525" spans="1:17">
      <c r="A3525" s="1109">
        <v>19066</v>
      </c>
      <c r="B3525" s="1110" t="s">
        <v>0</v>
      </c>
      <c r="C3525" s="1109">
        <v>7.625</v>
      </c>
      <c r="D3525" s="1109">
        <v>6.375</v>
      </c>
      <c r="E3525" s="1109">
        <v>47.1</v>
      </c>
      <c r="F3525" s="1109">
        <v>0</v>
      </c>
      <c r="G3525" s="1110" t="s">
        <v>10840</v>
      </c>
      <c r="H3525" s="1110" t="s">
        <v>4654</v>
      </c>
      <c r="I3525" s="1110" t="s">
        <v>10760</v>
      </c>
      <c r="J3525" s="1109">
        <v>0</v>
      </c>
      <c r="K3525" s="1109">
        <v>0</v>
      </c>
      <c r="L3525" s="1109">
        <v>0</v>
      </c>
      <c r="M3525" s="1109">
        <v>0</v>
      </c>
      <c r="N3525" s="1109">
        <v>0</v>
      </c>
      <c r="O3525" s="1109">
        <v>0</v>
      </c>
      <c r="P3525" s="1109">
        <v>0</v>
      </c>
      <c r="Q3525" s="1109">
        <v>0</v>
      </c>
    </row>
    <row r="3526" spans="1:17">
      <c r="A3526" s="1109">
        <v>19067</v>
      </c>
      <c r="B3526" s="1110" t="s">
        <v>0</v>
      </c>
      <c r="C3526" s="1109">
        <v>7.625</v>
      </c>
      <c r="D3526" s="1109">
        <v>6.375</v>
      </c>
      <c r="E3526" s="1109">
        <v>47.1</v>
      </c>
      <c r="F3526" s="1109">
        <v>0</v>
      </c>
      <c r="G3526" s="1110" t="s">
        <v>10840</v>
      </c>
      <c r="H3526" s="1110" t="s">
        <v>4654</v>
      </c>
      <c r="I3526" s="1110" t="s">
        <v>10836</v>
      </c>
      <c r="J3526" s="1109">
        <v>0</v>
      </c>
      <c r="K3526" s="1109">
        <v>0</v>
      </c>
      <c r="L3526" s="1109">
        <v>0</v>
      </c>
      <c r="M3526" s="1109">
        <v>0</v>
      </c>
      <c r="N3526" s="1109">
        <v>0</v>
      </c>
      <c r="O3526" s="1109">
        <v>0</v>
      </c>
      <c r="P3526" s="1109">
        <v>0</v>
      </c>
      <c r="Q3526" s="1109">
        <v>0</v>
      </c>
    </row>
    <row r="3527" spans="1:17">
      <c r="A3527" s="1109">
        <v>19068</v>
      </c>
      <c r="B3527" s="1110" t="s">
        <v>0</v>
      </c>
      <c r="C3527" s="1109">
        <v>7.625</v>
      </c>
      <c r="D3527" s="1109">
        <v>6.375</v>
      </c>
      <c r="E3527" s="1109">
        <v>47.1</v>
      </c>
      <c r="F3527" s="1109">
        <v>0</v>
      </c>
      <c r="G3527" s="1110" t="s">
        <v>10840</v>
      </c>
      <c r="H3527" s="1110" t="s">
        <v>4654</v>
      </c>
      <c r="I3527" s="1110" t="s">
        <v>10841</v>
      </c>
      <c r="J3527" s="1109">
        <v>0</v>
      </c>
      <c r="K3527" s="1109">
        <v>0</v>
      </c>
      <c r="L3527" s="1109">
        <v>0</v>
      </c>
      <c r="M3527" s="1109">
        <v>0</v>
      </c>
      <c r="N3527" s="1109">
        <v>0</v>
      </c>
      <c r="O3527" s="1109">
        <v>0</v>
      </c>
      <c r="P3527" s="1109">
        <v>0</v>
      </c>
      <c r="Q3527" s="1109">
        <v>0</v>
      </c>
    </row>
    <row r="3528" spans="1:17">
      <c r="A3528" s="1109">
        <v>19069</v>
      </c>
      <c r="B3528" s="1110" t="s">
        <v>0</v>
      </c>
      <c r="C3528" s="1109">
        <v>7.625</v>
      </c>
      <c r="D3528" s="1109">
        <v>6.375</v>
      </c>
      <c r="E3528" s="1109">
        <v>47.1</v>
      </c>
      <c r="F3528" s="1109">
        <v>0</v>
      </c>
      <c r="G3528" s="1110" t="s">
        <v>10840</v>
      </c>
      <c r="H3528" s="1110" t="s">
        <v>4654</v>
      </c>
      <c r="I3528" s="1110" t="s">
        <v>10736</v>
      </c>
      <c r="J3528" s="1109">
        <v>0</v>
      </c>
      <c r="K3528" s="1109">
        <v>0</v>
      </c>
      <c r="L3528" s="1109">
        <v>0</v>
      </c>
      <c r="M3528" s="1109">
        <v>0</v>
      </c>
      <c r="N3528" s="1109">
        <v>0</v>
      </c>
      <c r="O3528" s="1109">
        <v>0</v>
      </c>
      <c r="P3528" s="1109">
        <v>0</v>
      </c>
      <c r="Q3528" s="1109">
        <v>0</v>
      </c>
    </row>
    <row r="3529" spans="1:17">
      <c r="A3529" s="1109">
        <v>19070</v>
      </c>
      <c r="B3529" s="1110" t="s">
        <v>0</v>
      </c>
      <c r="C3529" s="1109">
        <v>7.625</v>
      </c>
      <c r="D3529" s="1109">
        <v>6.375</v>
      </c>
      <c r="E3529" s="1109">
        <v>47.1</v>
      </c>
      <c r="F3529" s="1109">
        <v>0</v>
      </c>
      <c r="G3529" s="1110" t="s">
        <v>10840</v>
      </c>
      <c r="H3529" s="1110" t="s">
        <v>4654</v>
      </c>
      <c r="I3529" s="1110" t="s">
        <v>10832</v>
      </c>
      <c r="J3529" s="1109">
        <v>0</v>
      </c>
      <c r="K3529" s="1109">
        <v>0</v>
      </c>
      <c r="L3529" s="1109">
        <v>0</v>
      </c>
      <c r="M3529" s="1109">
        <v>0</v>
      </c>
      <c r="N3529" s="1109">
        <v>0</v>
      </c>
      <c r="O3529" s="1109">
        <v>0</v>
      </c>
      <c r="P3529" s="1109">
        <v>0</v>
      </c>
      <c r="Q3529" s="1109">
        <v>0</v>
      </c>
    </row>
    <row r="3530" spans="1:17">
      <c r="A3530" s="1109">
        <v>19071</v>
      </c>
      <c r="B3530" s="1110" t="s">
        <v>0</v>
      </c>
      <c r="C3530" s="1109">
        <v>7.625</v>
      </c>
      <c r="D3530" s="1109">
        <v>6.375</v>
      </c>
      <c r="E3530" s="1109">
        <v>47.1</v>
      </c>
      <c r="F3530" s="1109">
        <v>0</v>
      </c>
      <c r="G3530" s="1110" t="s">
        <v>10840</v>
      </c>
      <c r="H3530" s="1110" t="s">
        <v>4654</v>
      </c>
      <c r="I3530" s="1110" t="s">
        <v>10839</v>
      </c>
      <c r="J3530" s="1109">
        <v>0</v>
      </c>
      <c r="K3530" s="1109">
        <v>0</v>
      </c>
      <c r="L3530" s="1109">
        <v>0</v>
      </c>
      <c r="M3530" s="1109">
        <v>0</v>
      </c>
      <c r="N3530" s="1109">
        <v>0</v>
      </c>
      <c r="O3530" s="1109">
        <v>0</v>
      </c>
      <c r="P3530" s="1109">
        <v>0</v>
      </c>
      <c r="Q3530" s="1109">
        <v>0</v>
      </c>
    </row>
    <row r="3531" spans="1:17">
      <c r="A3531" s="1109">
        <v>19072</v>
      </c>
      <c r="B3531" s="1110" t="s">
        <v>0</v>
      </c>
      <c r="C3531" s="1109">
        <v>7.625</v>
      </c>
      <c r="D3531" s="1109">
        <v>6.375</v>
      </c>
      <c r="E3531" s="1109">
        <v>47.1</v>
      </c>
      <c r="F3531" s="1109">
        <v>0</v>
      </c>
      <c r="G3531" s="1110" t="s">
        <v>10842</v>
      </c>
      <c r="H3531" s="1110" t="s">
        <v>4654</v>
      </c>
      <c r="I3531" s="1110" t="s">
        <v>10847</v>
      </c>
      <c r="J3531" s="1109">
        <v>0</v>
      </c>
      <c r="K3531" s="1109">
        <v>0</v>
      </c>
      <c r="L3531" s="1109">
        <v>0</v>
      </c>
      <c r="M3531" s="1109">
        <v>0</v>
      </c>
      <c r="N3531" s="1109">
        <v>0</v>
      </c>
      <c r="O3531" s="1109">
        <v>0</v>
      </c>
      <c r="P3531" s="1109">
        <v>0</v>
      </c>
      <c r="Q3531" s="1109">
        <v>0</v>
      </c>
    </row>
    <row r="3532" spans="1:17">
      <c r="A3532" s="1109">
        <v>19073</v>
      </c>
      <c r="B3532" s="1110" t="s">
        <v>0</v>
      </c>
      <c r="C3532" s="1109">
        <v>7.625</v>
      </c>
      <c r="D3532" s="1109">
        <v>6.375</v>
      </c>
      <c r="E3532" s="1109">
        <v>47.1</v>
      </c>
      <c r="F3532" s="1109">
        <v>0</v>
      </c>
      <c r="G3532" s="1110" t="s">
        <v>10842</v>
      </c>
      <c r="H3532" s="1110" t="s">
        <v>4654</v>
      </c>
      <c r="I3532" s="1110" t="s">
        <v>10760</v>
      </c>
      <c r="J3532" s="1109">
        <v>0</v>
      </c>
      <c r="K3532" s="1109">
        <v>0</v>
      </c>
      <c r="L3532" s="1109">
        <v>0</v>
      </c>
      <c r="M3532" s="1109">
        <v>0</v>
      </c>
      <c r="N3532" s="1109">
        <v>0</v>
      </c>
      <c r="O3532" s="1109">
        <v>0</v>
      </c>
      <c r="P3532" s="1109">
        <v>0</v>
      </c>
      <c r="Q3532" s="1109">
        <v>0</v>
      </c>
    </row>
    <row r="3533" spans="1:17">
      <c r="A3533" s="1109">
        <v>19074</v>
      </c>
      <c r="B3533" s="1110" t="s">
        <v>0</v>
      </c>
      <c r="C3533" s="1109">
        <v>7.625</v>
      </c>
      <c r="D3533" s="1109">
        <v>6.375</v>
      </c>
      <c r="E3533" s="1109">
        <v>47.1</v>
      </c>
      <c r="F3533" s="1109">
        <v>0</v>
      </c>
      <c r="G3533" s="1110" t="s">
        <v>10842</v>
      </c>
      <c r="H3533" s="1110" t="s">
        <v>4654</v>
      </c>
      <c r="I3533" s="1110" t="s">
        <v>10836</v>
      </c>
      <c r="J3533" s="1109">
        <v>0</v>
      </c>
      <c r="K3533" s="1109">
        <v>0</v>
      </c>
      <c r="L3533" s="1109">
        <v>0</v>
      </c>
      <c r="M3533" s="1109">
        <v>0</v>
      </c>
      <c r="N3533" s="1109">
        <v>0</v>
      </c>
      <c r="O3533" s="1109">
        <v>0</v>
      </c>
      <c r="P3533" s="1109">
        <v>0</v>
      </c>
      <c r="Q3533" s="1109">
        <v>0</v>
      </c>
    </row>
    <row r="3534" spans="1:17">
      <c r="A3534" s="1109">
        <v>19075</v>
      </c>
      <c r="B3534" s="1110" t="s">
        <v>0</v>
      </c>
      <c r="C3534" s="1109">
        <v>7.625</v>
      </c>
      <c r="D3534" s="1109">
        <v>6.375</v>
      </c>
      <c r="E3534" s="1109">
        <v>47.1</v>
      </c>
      <c r="F3534" s="1109">
        <v>0</v>
      </c>
      <c r="G3534" s="1110" t="s">
        <v>10842</v>
      </c>
      <c r="H3534" s="1110" t="s">
        <v>4654</v>
      </c>
      <c r="I3534" s="1110" t="s">
        <v>10841</v>
      </c>
      <c r="J3534" s="1109">
        <v>0</v>
      </c>
      <c r="K3534" s="1109">
        <v>0</v>
      </c>
      <c r="L3534" s="1109">
        <v>0</v>
      </c>
      <c r="M3534" s="1109">
        <v>0</v>
      </c>
      <c r="N3534" s="1109">
        <v>0</v>
      </c>
      <c r="O3534" s="1109">
        <v>0</v>
      </c>
      <c r="P3534" s="1109">
        <v>0</v>
      </c>
      <c r="Q3534" s="1109">
        <v>0</v>
      </c>
    </row>
    <row r="3535" spans="1:17">
      <c r="A3535" s="1109">
        <v>19076</v>
      </c>
      <c r="B3535" s="1110" t="s">
        <v>0</v>
      </c>
      <c r="C3535" s="1109">
        <v>7.625</v>
      </c>
      <c r="D3535" s="1109">
        <v>6.375</v>
      </c>
      <c r="E3535" s="1109">
        <v>47.1</v>
      </c>
      <c r="F3535" s="1109">
        <v>0</v>
      </c>
      <c r="G3535" s="1110" t="s">
        <v>10842</v>
      </c>
      <c r="H3535" s="1110" t="s">
        <v>4654</v>
      </c>
      <c r="I3535" s="1110" t="s">
        <v>10736</v>
      </c>
      <c r="J3535" s="1109">
        <v>0</v>
      </c>
      <c r="K3535" s="1109">
        <v>0</v>
      </c>
      <c r="L3535" s="1109">
        <v>0</v>
      </c>
      <c r="M3535" s="1109">
        <v>0</v>
      </c>
      <c r="N3535" s="1109">
        <v>0</v>
      </c>
      <c r="O3535" s="1109">
        <v>0</v>
      </c>
      <c r="P3535" s="1109">
        <v>0</v>
      </c>
      <c r="Q3535" s="1109">
        <v>0</v>
      </c>
    </row>
    <row r="3536" spans="1:17">
      <c r="A3536" s="1109">
        <v>19077</v>
      </c>
      <c r="B3536" s="1110" t="s">
        <v>0</v>
      </c>
      <c r="C3536" s="1109">
        <v>7.625</v>
      </c>
      <c r="D3536" s="1109">
        <v>6.375</v>
      </c>
      <c r="E3536" s="1109">
        <v>47.1</v>
      </c>
      <c r="F3536" s="1109">
        <v>0</v>
      </c>
      <c r="G3536" s="1110" t="s">
        <v>10842</v>
      </c>
      <c r="H3536" s="1110" t="s">
        <v>4654</v>
      </c>
      <c r="I3536" s="1110" t="s">
        <v>10832</v>
      </c>
      <c r="J3536" s="1109">
        <v>0</v>
      </c>
      <c r="K3536" s="1109">
        <v>0</v>
      </c>
      <c r="L3536" s="1109">
        <v>0</v>
      </c>
      <c r="M3536" s="1109">
        <v>0</v>
      </c>
      <c r="N3536" s="1109">
        <v>0</v>
      </c>
      <c r="O3536" s="1109">
        <v>0</v>
      </c>
      <c r="P3536" s="1109">
        <v>0</v>
      </c>
      <c r="Q3536" s="1109">
        <v>0</v>
      </c>
    </row>
    <row r="3537" spans="1:17">
      <c r="A3537" s="1109">
        <v>19078</v>
      </c>
      <c r="B3537" s="1110" t="s">
        <v>0</v>
      </c>
      <c r="C3537" s="1109">
        <v>7.625</v>
      </c>
      <c r="D3537" s="1109">
        <v>6.375</v>
      </c>
      <c r="E3537" s="1109">
        <v>47.1</v>
      </c>
      <c r="F3537" s="1109">
        <v>0</v>
      </c>
      <c r="G3537" s="1110" t="s">
        <v>10842</v>
      </c>
      <c r="H3537" s="1110" t="s">
        <v>4654</v>
      </c>
      <c r="I3537" s="1110" t="s">
        <v>10839</v>
      </c>
      <c r="J3537" s="1109">
        <v>0</v>
      </c>
      <c r="K3537" s="1109">
        <v>0</v>
      </c>
      <c r="L3537" s="1109">
        <v>0</v>
      </c>
      <c r="M3537" s="1109">
        <v>0</v>
      </c>
      <c r="N3537" s="1109">
        <v>0</v>
      </c>
      <c r="O3537" s="1109">
        <v>0</v>
      </c>
      <c r="P3537" s="1109">
        <v>0</v>
      </c>
      <c r="Q3537" s="1109">
        <v>0</v>
      </c>
    </row>
    <row r="3538" spans="1:17">
      <c r="A3538" s="1109">
        <v>19079</v>
      </c>
      <c r="B3538" s="1110" t="s">
        <v>0</v>
      </c>
      <c r="C3538" s="1109">
        <v>7.625</v>
      </c>
      <c r="D3538" s="1109">
        <v>6.375</v>
      </c>
      <c r="E3538" s="1109">
        <v>47.1</v>
      </c>
      <c r="F3538" s="1109">
        <v>0</v>
      </c>
      <c r="G3538" s="1110" t="s">
        <v>10843</v>
      </c>
      <c r="H3538" s="1110" t="s">
        <v>4654</v>
      </c>
      <c r="I3538" s="1110" t="s">
        <v>10847</v>
      </c>
      <c r="J3538" s="1109">
        <v>0</v>
      </c>
      <c r="K3538" s="1109">
        <v>0</v>
      </c>
      <c r="L3538" s="1109">
        <v>0</v>
      </c>
      <c r="M3538" s="1109">
        <v>0</v>
      </c>
      <c r="N3538" s="1109">
        <v>0</v>
      </c>
      <c r="O3538" s="1109">
        <v>0</v>
      </c>
      <c r="P3538" s="1109">
        <v>0</v>
      </c>
      <c r="Q3538" s="1109">
        <v>0</v>
      </c>
    </row>
    <row r="3539" spans="1:17">
      <c r="A3539" s="1109">
        <v>19080</v>
      </c>
      <c r="B3539" s="1110" t="s">
        <v>0</v>
      </c>
      <c r="C3539" s="1109">
        <v>7.625</v>
      </c>
      <c r="D3539" s="1109">
        <v>6.375</v>
      </c>
      <c r="E3539" s="1109">
        <v>47.1</v>
      </c>
      <c r="F3539" s="1109">
        <v>0</v>
      </c>
      <c r="G3539" s="1110" t="s">
        <v>10843</v>
      </c>
      <c r="H3539" s="1110" t="s">
        <v>4654</v>
      </c>
      <c r="I3539" s="1110" t="s">
        <v>10849</v>
      </c>
      <c r="J3539" s="1109">
        <v>0</v>
      </c>
      <c r="K3539" s="1109">
        <v>0</v>
      </c>
      <c r="L3539" s="1109">
        <v>0</v>
      </c>
      <c r="M3539" s="1109">
        <v>0</v>
      </c>
      <c r="N3539" s="1109">
        <v>0</v>
      </c>
      <c r="O3539" s="1109">
        <v>0</v>
      </c>
      <c r="P3539" s="1109">
        <v>0</v>
      </c>
      <c r="Q3539" s="1109">
        <v>0</v>
      </c>
    </row>
    <row r="3540" spans="1:17">
      <c r="A3540" s="1109">
        <v>19081</v>
      </c>
      <c r="B3540" s="1110" t="s">
        <v>0</v>
      </c>
      <c r="C3540" s="1109">
        <v>7.625</v>
      </c>
      <c r="D3540" s="1109">
        <v>6.375</v>
      </c>
      <c r="E3540" s="1109">
        <v>47.1</v>
      </c>
      <c r="F3540" s="1109">
        <v>0</v>
      </c>
      <c r="G3540" s="1110" t="s">
        <v>10843</v>
      </c>
      <c r="H3540" s="1110" t="s">
        <v>4654</v>
      </c>
      <c r="I3540" s="1110" t="s">
        <v>10760</v>
      </c>
      <c r="J3540" s="1109">
        <v>0</v>
      </c>
      <c r="K3540" s="1109">
        <v>0</v>
      </c>
      <c r="L3540" s="1109">
        <v>0</v>
      </c>
      <c r="M3540" s="1109">
        <v>0</v>
      </c>
      <c r="N3540" s="1109">
        <v>0</v>
      </c>
      <c r="O3540" s="1109">
        <v>0</v>
      </c>
      <c r="P3540" s="1109">
        <v>0</v>
      </c>
      <c r="Q3540" s="1109">
        <v>0</v>
      </c>
    </row>
    <row r="3541" spans="1:17">
      <c r="A3541" s="1109">
        <v>19082</v>
      </c>
      <c r="B3541" s="1110" t="s">
        <v>0</v>
      </c>
      <c r="C3541" s="1109">
        <v>7.625</v>
      </c>
      <c r="D3541" s="1109">
        <v>6.375</v>
      </c>
      <c r="E3541" s="1109">
        <v>47.1</v>
      </c>
      <c r="F3541" s="1109">
        <v>0</v>
      </c>
      <c r="G3541" s="1110" t="s">
        <v>10843</v>
      </c>
      <c r="H3541" s="1110" t="s">
        <v>4654</v>
      </c>
      <c r="I3541" s="1110" t="s">
        <v>10841</v>
      </c>
      <c r="J3541" s="1109">
        <v>0</v>
      </c>
      <c r="K3541" s="1109">
        <v>0</v>
      </c>
      <c r="L3541" s="1109">
        <v>0</v>
      </c>
      <c r="M3541" s="1109">
        <v>0</v>
      </c>
      <c r="N3541" s="1109">
        <v>0</v>
      </c>
      <c r="O3541" s="1109">
        <v>0</v>
      </c>
      <c r="P3541" s="1109">
        <v>0</v>
      </c>
      <c r="Q3541" s="1109">
        <v>0</v>
      </c>
    </row>
    <row r="3542" spans="1:17">
      <c r="A3542" s="1109">
        <v>19083</v>
      </c>
      <c r="B3542" s="1110" t="s">
        <v>0</v>
      </c>
      <c r="C3542" s="1109">
        <v>7.625</v>
      </c>
      <c r="D3542" s="1109">
        <v>6.375</v>
      </c>
      <c r="E3542" s="1109">
        <v>47.1</v>
      </c>
      <c r="F3542" s="1109">
        <v>0</v>
      </c>
      <c r="G3542" s="1110" t="s">
        <v>10843</v>
      </c>
      <c r="H3542" s="1110" t="s">
        <v>4654</v>
      </c>
      <c r="I3542" s="1110" t="s">
        <v>10845</v>
      </c>
      <c r="J3542" s="1109">
        <v>0</v>
      </c>
      <c r="K3542" s="1109">
        <v>0</v>
      </c>
      <c r="L3542" s="1109">
        <v>0</v>
      </c>
      <c r="M3542" s="1109">
        <v>0</v>
      </c>
      <c r="N3542" s="1109">
        <v>0</v>
      </c>
      <c r="O3542" s="1109">
        <v>0</v>
      </c>
      <c r="P3542" s="1109">
        <v>0</v>
      </c>
      <c r="Q3542" s="1109">
        <v>0</v>
      </c>
    </row>
    <row r="3543" spans="1:17">
      <c r="A3543" s="1109">
        <v>19084</v>
      </c>
      <c r="B3543" s="1110" t="s">
        <v>0</v>
      </c>
      <c r="C3543" s="1109">
        <v>7.625</v>
      </c>
      <c r="D3543" s="1109">
        <v>6.375</v>
      </c>
      <c r="E3543" s="1109">
        <v>47.1</v>
      </c>
      <c r="F3543" s="1109">
        <v>0</v>
      </c>
      <c r="G3543" s="1110" t="s">
        <v>10843</v>
      </c>
      <c r="H3543" s="1110" t="s">
        <v>4654</v>
      </c>
      <c r="I3543" s="1110" t="s">
        <v>10736</v>
      </c>
      <c r="J3543" s="1109">
        <v>0</v>
      </c>
      <c r="K3543" s="1109">
        <v>0</v>
      </c>
      <c r="L3543" s="1109">
        <v>0</v>
      </c>
      <c r="M3543" s="1109">
        <v>0</v>
      </c>
      <c r="N3543" s="1109">
        <v>0</v>
      </c>
      <c r="O3543" s="1109">
        <v>0</v>
      </c>
      <c r="P3543" s="1109">
        <v>0</v>
      </c>
      <c r="Q3543" s="1109">
        <v>0</v>
      </c>
    </row>
    <row r="3544" spans="1:17">
      <c r="A3544" s="1109">
        <v>19085</v>
      </c>
      <c r="B3544" s="1110" t="s">
        <v>0</v>
      </c>
      <c r="C3544" s="1109">
        <v>7.625</v>
      </c>
      <c r="D3544" s="1109">
        <v>6.375</v>
      </c>
      <c r="E3544" s="1109">
        <v>47.1</v>
      </c>
      <c r="F3544" s="1109">
        <v>0</v>
      </c>
      <c r="G3544" s="1110" t="s">
        <v>10843</v>
      </c>
      <c r="H3544" s="1110" t="s">
        <v>4654</v>
      </c>
      <c r="I3544" s="1110" t="s">
        <v>10832</v>
      </c>
      <c r="J3544" s="1109">
        <v>0</v>
      </c>
      <c r="K3544" s="1109">
        <v>0</v>
      </c>
      <c r="L3544" s="1109">
        <v>0</v>
      </c>
      <c r="M3544" s="1109">
        <v>0</v>
      </c>
      <c r="N3544" s="1109">
        <v>0</v>
      </c>
      <c r="O3544" s="1109">
        <v>0</v>
      </c>
      <c r="P3544" s="1109">
        <v>0</v>
      </c>
      <c r="Q3544" s="1109">
        <v>0</v>
      </c>
    </row>
    <row r="3545" spans="1:17">
      <c r="A3545" s="1109">
        <v>19086</v>
      </c>
      <c r="B3545" s="1110" t="s">
        <v>0</v>
      </c>
      <c r="C3545" s="1109">
        <v>7.625</v>
      </c>
      <c r="D3545" s="1109">
        <v>6.375</v>
      </c>
      <c r="E3545" s="1109">
        <v>47.1</v>
      </c>
      <c r="F3545" s="1109">
        <v>0</v>
      </c>
      <c r="G3545" s="1110" t="s">
        <v>10843</v>
      </c>
      <c r="H3545" s="1110" t="s">
        <v>4654</v>
      </c>
      <c r="I3545" s="1110" t="s">
        <v>10839</v>
      </c>
      <c r="J3545" s="1109">
        <v>0</v>
      </c>
      <c r="K3545" s="1109">
        <v>0</v>
      </c>
      <c r="L3545" s="1109">
        <v>0</v>
      </c>
      <c r="M3545" s="1109">
        <v>0</v>
      </c>
      <c r="N3545" s="1109">
        <v>0</v>
      </c>
      <c r="O3545" s="1109">
        <v>0</v>
      </c>
      <c r="P3545" s="1109">
        <v>0</v>
      </c>
      <c r="Q3545" s="1109">
        <v>0</v>
      </c>
    </row>
    <row r="3546" spans="1:17">
      <c r="A3546" s="1109">
        <v>19087</v>
      </c>
      <c r="B3546" s="1110" t="s">
        <v>0</v>
      </c>
      <c r="C3546" s="1109">
        <v>7.625</v>
      </c>
      <c r="D3546" s="1109">
        <v>6.375</v>
      </c>
      <c r="E3546" s="1109">
        <v>47.1</v>
      </c>
      <c r="F3546" s="1109">
        <v>0</v>
      </c>
      <c r="G3546" s="1110" t="s">
        <v>10784</v>
      </c>
      <c r="H3546" s="1110" t="s">
        <v>4654</v>
      </c>
      <c r="I3546" s="1110" t="s">
        <v>10846</v>
      </c>
      <c r="J3546" s="1109">
        <v>0</v>
      </c>
      <c r="K3546" s="1109">
        <v>0</v>
      </c>
      <c r="L3546" s="1109">
        <v>0</v>
      </c>
      <c r="M3546" s="1109">
        <v>0</v>
      </c>
      <c r="N3546" s="1109">
        <v>0</v>
      </c>
      <c r="O3546" s="1109">
        <v>0</v>
      </c>
      <c r="P3546" s="1109">
        <v>0</v>
      </c>
      <c r="Q3546" s="1109">
        <v>0</v>
      </c>
    </row>
    <row r="3547" spans="1:17">
      <c r="A3547" s="1109">
        <v>19088</v>
      </c>
      <c r="B3547" s="1110" t="s">
        <v>0</v>
      </c>
      <c r="C3547" s="1109">
        <v>7.625</v>
      </c>
      <c r="D3547" s="1109">
        <v>6.375</v>
      </c>
      <c r="E3547" s="1109">
        <v>47.1</v>
      </c>
      <c r="F3547" s="1109">
        <v>0</v>
      </c>
      <c r="G3547" s="1110" t="s">
        <v>10784</v>
      </c>
      <c r="H3547" s="1110" t="s">
        <v>4654</v>
      </c>
      <c r="I3547" s="1110" t="s">
        <v>10847</v>
      </c>
      <c r="J3547" s="1109">
        <v>0</v>
      </c>
      <c r="K3547" s="1109">
        <v>0</v>
      </c>
      <c r="L3547" s="1109">
        <v>0</v>
      </c>
      <c r="M3547" s="1109">
        <v>0</v>
      </c>
      <c r="N3547" s="1109">
        <v>0</v>
      </c>
      <c r="O3547" s="1109">
        <v>0</v>
      </c>
      <c r="P3547" s="1109">
        <v>0</v>
      </c>
      <c r="Q3547" s="1109">
        <v>0</v>
      </c>
    </row>
    <row r="3548" spans="1:17">
      <c r="A3548" s="1109">
        <v>19089</v>
      </c>
      <c r="B3548" s="1110" t="s">
        <v>0</v>
      </c>
      <c r="C3548" s="1109">
        <v>7.625</v>
      </c>
      <c r="D3548" s="1109">
        <v>6.375</v>
      </c>
      <c r="E3548" s="1109">
        <v>47.1</v>
      </c>
      <c r="F3548" s="1109">
        <v>0</v>
      </c>
      <c r="G3548" s="1110" t="s">
        <v>10784</v>
      </c>
      <c r="H3548" s="1110" t="s">
        <v>4654</v>
      </c>
      <c r="I3548" s="1110" t="s">
        <v>10848</v>
      </c>
      <c r="J3548" s="1109">
        <v>0</v>
      </c>
      <c r="K3548" s="1109">
        <v>0</v>
      </c>
      <c r="L3548" s="1109">
        <v>0</v>
      </c>
      <c r="M3548" s="1109">
        <v>0</v>
      </c>
      <c r="N3548" s="1109">
        <v>0</v>
      </c>
      <c r="O3548" s="1109">
        <v>0</v>
      </c>
      <c r="P3548" s="1109">
        <v>0</v>
      </c>
      <c r="Q3548" s="1109">
        <v>0</v>
      </c>
    </row>
    <row r="3549" spans="1:17">
      <c r="A3549" s="1109">
        <v>19090</v>
      </c>
      <c r="B3549" s="1110" t="s">
        <v>0</v>
      </c>
      <c r="C3549" s="1109">
        <v>7.625</v>
      </c>
      <c r="D3549" s="1109">
        <v>6.375</v>
      </c>
      <c r="E3549" s="1109">
        <v>47.1</v>
      </c>
      <c r="F3549" s="1109">
        <v>0</v>
      </c>
      <c r="G3549" s="1110" t="s">
        <v>10784</v>
      </c>
      <c r="H3549" s="1110" t="s">
        <v>4654</v>
      </c>
      <c r="I3549" s="1110" t="s">
        <v>10849</v>
      </c>
      <c r="J3549" s="1109">
        <v>0</v>
      </c>
      <c r="K3549" s="1109">
        <v>0</v>
      </c>
      <c r="L3549" s="1109">
        <v>0</v>
      </c>
      <c r="M3549" s="1109">
        <v>0</v>
      </c>
      <c r="N3549" s="1109">
        <v>0</v>
      </c>
      <c r="O3549" s="1109">
        <v>0</v>
      </c>
      <c r="P3549" s="1109">
        <v>0</v>
      </c>
      <c r="Q3549" s="1109">
        <v>0</v>
      </c>
    </row>
    <row r="3550" spans="1:17">
      <c r="A3550" s="1109">
        <v>19091</v>
      </c>
      <c r="B3550" s="1110" t="s">
        <v>0</v>
      </c>
      <c r="C3550" s="1109">
        <v>7.625</v>
      </c>
      <c r="D3550" s="1109">
        <v>6.375</v>
      </c>
      <c r="E3550" s="1109">
        <v>47.1</v>
      </c>
      <c r="F3550" s="1109">
        <v>0</v>
      </c>
      <c r="G3550" s="1110" t="s">
        <v>10784</v>
      </c>
      <c r="H3550" s="1110" t="s">
        <v>4654</v>
      </c>
      <c r="I3550" s="1110" t="s">
        <v>10835</v>
      </c>
      <c r="J3550" s="1109">
        <v>0</v>
      </c>
      <c r="K3550" s="1109">
        <v>0</v>
      </c>
      <c r="L3550" s="1109">
        <v>0</v>
      </c>
      <c r="M3550" s="1109">
        <v>0</v>
      </c>
      <c r="N3550" s="1109">
        <v>0</v>
      </c>
      <c r="O3550" s="1109">
        <v>0</v>
      </c>
      <c r="P3550" s="1109">
        <v>0</v>
      </c>
      <c r="Q3550" s="1109">
        <v>0</v>
      </c>
    </row>
    <row r="3551" spans="1:17">
      <c r="A3551" s="1109">
        <v>19092</v>
      </c>
      <c r="B3551" s="1110" t="s">
        <v>0</v>
      </c>
      <c r="C3551" s="1109">
        <v>7.625</v>
      </c>
      <c r="D3551" s="1109">
        <v>6.375</v>
      </c>
      <c r="E3551" s="1109">
        <v>47.1</v>
      </c>
      <c r="F3551" s="1109">
        <v>0</v>
      </c>
      <c r="G3551" s="1110" t="s">
        <v>10784</v>
      </c>
      <c r="H3551" s="1110" t="s">
        <v>4654</v>
      </c>
      <c r="I3551" s="1110" t="s">
        <v>10760</v>
      </c>
      <c r="J3551" s="1109">
        <v>0</v>
      </c>
      <c r="K3551" s="1109">
        <v>0</v>
      </c>
      <c r="L3551" s="1109">
        <v>0</v>
      </c>
      <c r="M3551" s="1109">
        <v>0</v>
      </c>
      <c r="N3551" s="1109">
        <v>0</v>
      </c>
      <c r="O3551" s="1109">
        <v>0</v>
      </c>
      <c r="P3551" s="1109">
        <v>0</v>
      </c>
      <c r="Q3551" s="1109">
        <v>0</v>
      </c>
    </row>
    <row r="3552" spans="1:17">
      <c r="A3552" s="1109">
        <v>19093</v>
      </c>
      <c r="B3552" s="1110" t="s">
        <v>0</v>
      </c>
      <c r="C3552" s="1109">
        <v>7.625</v>
      </c>
      <c r="D3552" s="1109">
        <v>6.375</v>
      </c>
      <c r="E3552" s="1109">
        <v>47.1</v>
      </c>
      <c r="F3552" s="1109">
        <v>0</v>
      </c>
      <c r="G3552" s="1110" t="s">
        <v>10784</v>
      </c>
      <c r="H3552" s="1110" t="s">
        <v>4654</v>
      </c>
      <c r="I3552" s="1110" t="s">
        <v>10836</v>
      </c>
      <c r="J3552" s="1109">
        <v>0</v>
      </c>
      <c r="K3552" s="1109">
        <v>0</v>
      </c>
      <c r="L3552" s="1109">
        <v>0</v>
      </c>
      <c r="M3552" s="1109">
        <v>0</v>
      </c>
      <c r="N3552" s="1109">
        <v>0</v>
      </c>
      <c r="O3552" s="1109">
        <v>0</v>
      </c>
      <c r="P3552" s="1109">
        <v>0</v>
      </c>
      <c r="Q3552" s="1109">
        <v>0</v>
      </c>
    </row>
    <row r="3553" spans="1:17">
      <c r="A3553" s="1109">
        <v>19094</v>
      </c>
      <c r="B3553" s="1110" t="s">
        <v>0</v>
      </c>
      <c r="C3553" s="1109">
        <v>7.625</v>
      </c>
      <c r="D3553" s="1109">
        <v>6.375</v>
      </c>
      <c r="E3553" s="1109">
        <v>47.1</v>
      </c>
      <c r="F3553" s="1109">
        <v>0</v>
      </c>
      <c r="G3553" s="1110" t="s">
        <v>10784</v>
      </c>
      <c r="H3553" s="1110" t="s">
        <v>4654</v>
      </c>
      <c r="I3553" s="1110" t="s">
        <v>10841</v>
      </c>
      <c r="J3553" s="1109">
        <v>0</v>
      </c>
      <c r="K3553" s="1109">
        <v>0</v>
      </c>
      <c r="L3553" s="1109">
        <v>0</v>
      </c>
      <c r="M3553" s="1109">
        <v>0</v>
      </c>
      <c r="N3553" s="1109">
        <v>0</v>
      </c>
      <c r="O3553" s="1109">
        <v>0</v>
      </c>
      <c r="P3553" s="1109">
        <v>0</v>
      </c>
      <c r="Q3553" s="1109">
        <v>0</v>
      </c>
    </row>
    <row r="3554" spans="1:17">
      <c r="A3554" s="1109">
        <v>19095</v>
      </c>
      <c r="B3554" s="1110" t="s">
        <v>0</v>
      </c>
      <c r="C3554" s="1109">
        <v>7.625</v>
      </c>
      <c r="D3554" s="1109">
        <v>6.375</v>
      </c>
      <c r="E3554" s="1109">
        <v>47.1</v>
      </c>
      <c r="F3554" s="1109">
        <v>0</v>
      </c>
      <c r="G3554" s="1110" t="s">
        <v>10784</v>
      </c>
      <c r="H3554" s="1110" t="s">
        <v>4654</v>
      </c>
      <c r="I3554" s="1110" t="s">
        <v>10736</v>
      </c>
      <c r="J3554" s="1109">
        <v>0</v>
      </c>
      <c r="K3554" s="1109">
        <v>0</v>
      </c>
      <c r="L3554" s="1109">
        <v>0</v>
      </c>
      <c r="M3554" s="1109">
        <v>0</v>
      </c>
      <c r="N3554" s="1109">
        <v>0</v>
      </c>
      <c r="O3554" s="1109">
        <v>0</v>
      </c>
      <c r="P3554" s="1109">
        <v>0</v>
      </c>
      <c r="Q3554" s="1109">
        <v>0</v>
      </c>
    </row>
    <row r="3555" spans="1:17">
      <c r="A3555" s="1109">
        <v>19096</v>
      </c>
      <c r="B3555" s="1110" t="s">
        <v>0</v>
      </c>
      <c r="C3555" s="1109">
        <v>7.625</v>
      </c>
      <c r="D3555" s="1109">
        <v>6.375</v>
      </c>
      <c r="E3555" s="1109">
        <v>47.1</v>
      </c>
      <c r="F3555" s="1109">
        <v>0</v>
      </c>
      <c r="G3555" s="1110" t="s">
        <v>10784</v>
      </c>
      <c r="H3555" s="1110" t="s">
        <v>4654</v>
      </c>
      <c r="I3555" s="1110" t="s">
        <v>10834</v>
      </c>
      <c r="J3555" s="1109">
        <v>0</v>
      </c>
      <c r="K3555" s="1109">
        <v>0</v>
      </c>
      <c r="L3555" s="1109">
        <v>0</v>
      </c>
      <c r="M3555" s="1109">
        <v>0</v>
      </c>
      <c r="N3555" s="1109">
        <v>0</v>
      </c>
      <c r="O3555" s="1109">
        <v>0</v>
      </c>
      <c r="P3555" s="1109">
        <v>0</v>
      </c>
      <c r="Q3555" s="1109">
        <v>0</v>
      </c>
    </row>
    <row r="3556" spans="1:17">
      <c r="A3556" s="1109">
        <v>19097</v>
      </c>
      <c r="B3556" s="1110" t="s">
        <v>0</v>
      </c>
      <c r="C3556" s="1109">
        <v>7.625</v>
      </c>
      <c r="D3556" s="1109">
        <v>6.375</v>
      </c>
      <c r="E3556" s="1109">
        <v>47.1</v>
      </c>
      <c r="F3556" s="1109">
        <v>0</v>
      </c>
      <c r="G3556" s="1110" t="s">
        <v>10784</v>
      </c>
      <c r="H3556" s="1110" t="s">
        <v>4654</v>
      </c>
      <c r="I3556" s="1110" t="s">
        <v>10845</v>
      </c>
      <c r="J3556" s="1109">
        <v>0</v>
      </c>
      <c r="K3556" s="1109">
        <v>0</v>
      </c>
      <c r="L3556" s="1109">
        <v>0</v>
      </c>
      <c r="M3556" s="1109">
        <v>0</v>
      </c>
      <c r="N3556" s="1109">
        <v>0</v>
      </c>
      <c r="O3556" s="1109">
        <v>0</v>
      </c>
      <c r="P3556" s="1109">
        <v>0</v>
      </c>
      <c r="Q3556" s="1109">
        <v>0</v>
      </c>
    </row>
    <row r="3557" spans="1:17">
      <c r="A3557" s="1109">
        <v>19098</v>
      </c>
      <c r="B3557" s="1110" t="s">
        <v>0</v>
      </c>
      <c r="C3557" s="1109">
        <v>7.625</v>
      </c>
      <c r="D3557" s="1109">
        <v>6.375</v>
      </c>
      <c r="E3557" s="1109">
        <v>47.1</v>
      </c>
      <c r="F3557" s="1109">
        <v>0</v>
      </c>
      <c r="G3557" s="1110" t="s">
        <v>10784</v>
      </c>
      <c r="H3557" s="1110" t="s">
        <v>4654</v>
      </c>
      <c r="I3557" s="1110" t="s">
        <v>10832</v>
      </c>
      <c r="J3557" s="1109">
        <v>0</v>
      </c>
      <c r="K3557" s="1109">
        <v>0</v>
      </c>
      <c r="L3557" s="1109">
        <v>0</v>
      </c>
      <c r="M3557" s="1109">
        <v>0</v>
      </c>
      <c r="N3557" s="1109">
        <v>0</v>
      </c>
      <c r="O3557" s="1109">
        <v>0</v>
      </c>
      <c r="P3557" s="1109">
        <v>0</v>
      </c>
      <c r="Q3557" s="1109">
        <v>0</v>
      </c>
    </row>
    <row r="3558" spans="1:17">
      <c r="A3558" s="1109">
        <v>19099</v>
      </c>
      <c r="B3558" s="1110" t="s">
        <v>0</v>
      </c>
      <c r="C3558" s="1109">
        <v>7.625</v>
      </c>
      <c r="D3558" s="1109">
        <v>6.375</v>
      </c>
      <c r="E3558" s="1109">
        <v>47.1</v>
      </c>
      <c r="F3558" s="1109">
        <v>0</v>
      </c>
      <c r="G3558" s="1110" t="s">
        <v>10784</v>
      </c>
      <c r="H3558" s="1110" t="s">
        <v>4654</v>
      </c>
      <c r="I3558" s="1110" t="s">
        <v>10839</v>
      </c>
      <c r="J3558" s="1109">
        <v>0</v>
      </c>
      <c r="K3558" s="1109">
        <v>0</v>
      </c>
      <c r="L3558" s="1109">
        <v>0</v>
      </c>
      <c r="M3558" s="1109">
        <v>0</v>
      </c>
      <c r="N3558" s="1109">
        <v>0</v>
      </c>
      <c r="O3558" s="1109">
        <v>0</v>
      </c>
      <c r="P3558" s="1109">
        <v>0</v>
      </c>
      <c r="Q3558" s="1109">
        <v>0</v>
      </c>
    </row>
    <row r="3559" spans="1:17">
      <c r="A3559" s="1109">
        <v>19100</v>
      </c>
      <c r="B3559" s="1110" t="s">
        <v>0</v>
      </c>
      <c r="C3559" s="1109">
        <v>7.625</v>
      </c>
      <c r="D3559" s="1109">
        <v>6.375</v>
      </c>
      <c r="E3559" s="1109">
        <v>47.1</v>
      </c>
      <c r="F3559" s="1109">
        <v>0</v>
      </c>
      <c r="G3559" s="1110" t="s">
        <v>10741</v>
      </c>
      <c r="H3559" s="1110" t="s">
        <v>4654</v>
      </c>
      <c r="I3559" s="1110" t="s">
        <v>10846</v>
      </c>
      <c r="J3559" s="1109">
        <v>0</v>
      </c>
      <c r="K3559" s="1109">
        <v>0</v>
      </c>
      <c r="L3559" s="1109">
        <v>0</v>
      </c>
      <c r="M3559" s="1109">
        <v>0</v>
      </c>
      <c r="N3559" s="1109">
        <v>0</v>
      </c>
      <c r="O3559" s="1109">
        <v>0</v>
      </c>
      <c r="P3559" s="1109">
        <v>0</v>
      </c>
      <c r="Q3559" s="1109">
        <v>0</v>
      </c>
    </row>
    <row r="3560" spans="1:17">
      <c r="A3560" s="1109">
        <v>19101</v>
      </c>
      <c r="B3560" s="1110" t="s">
        <v>0</v>
      </c>
      <c r="C3560" s="1109">
        <v>7.625</v>
      </c>
      <c r="D3560" s="1109">
        <v>6.375</v>
      </c>
      <c r="E3560" s="1109">
        <v>47.1</v>
      </c>
      <c r="F3560" s="1109">
        <v>0</v>
      </c>
      <c r="G3560" s="1110" t="s">
        <v>10741</v>
      </c>
      <c r="H3560" s="1110" t="s">
        <v>4654</v>
      </c>
      <c r="I3560" s="1110" t="s">
        <v>10847</v>
      </c>
      <c r="J3560" s="1109">
        <v>0</v>
      </c>
      <c r="K3560" s="1109">
        <v>0</v>
      </c>
      <c r="L3560" s="1109">
        <v>0</v>
      </c>
      <c r="M3560" s="1109">
        <v>0</v>
      </c>
      <c r="N3560" s="1109">
        <v>0</v>
      </c>
      <c r="O3560" s="1109">
        <v>0</v>
      </c>
      <c r="P3560" s="1109">
        <v>0</v>
      </c>
      <c r="Q3560" s="1109">
        <v>0</v>
      </c>
    </row>
    <row r="3561" spans="1:17">
      <c r="A3561" s="1109">
        <v>19102</v>
      </c>
      <c r="B3561" s="1110" t="s">
        <v>0</v>
      </c>
      <c r="C3561" s="1109">
        <v>7.625</v>
      </c>
      <c r="D3561" s="1109">
        <v>6.375</v>
      </c>
      <c r="E3561" s="1109">
        <v>47.1</v>
      </c>
      <c r="F3561" s="1109">
        <v>0</v>
      </c>
      <c r="G3561" s="1110" t="s">
        <v>10741</v>
      </c>
      <c r="H3561" s="1110" t="s">
        <v>4654</v>
      </c>
      <c r="I3561" s="1110" t="s">
        <v>10848</v>
      </c>
      <c r="J3561" s="1109">
        <v>0</v>
      </c>
      <c r="K3561" s="1109">
        <v>0</v>
      </c>
      <c r="L3561" s="1109">
        <v>0</v>
      </c>
      <c r="M3561" s="1109">
        <v>0</v>
      </c>
      <c r="N3561" s="1109">
        <v>0</v>
      </c>
      <c r="O3561" s="1109">
        <v>0</v>
      </c>
      <c r="P3561" s="1109">
        <v>0</v>
      </c>
      <c r="Q3561" s="1109">
        <v>0</v>
      </c>
    </row>
    <row r="3562" spans="1:17">
      <c r="A3562" s="1109">
        <v>19103</v>
      </c>
      <c r="B3562" s="1110" t="s">
        <v>0</v>
      </c>
      <c r="C3562" s="1109">
        <v>7.625</v>
      </c>
      <c r="D3562" s="1109">
        <v>6.375</v>
      </c>
      <c r="E3562" s="1109">
        <v>47.1</v>
      </c>
      <c r="F3562" s="1109">
        <v>0</v>
      </c>
      <c r="G3562" s="1110" t="s">
        <v>10741</v>
      </c>
      <c r="H3562" s="1110" t="s">
        <v>4654</v>
      </c>
      <c r="I3562" s="1110" t="s">
        <v>10849</v>
      </c>
      <c r="J3562" s="1109">
        <v>0</v>
      </c>
      <c r="K3562" s="1109">
        <v>0</v>
      </c>
      <c r="L3562" s="1109">
        <v>0</v>
      </c>
      <c r="M3562" s="1109">
        <v>0</v>
      </c>
      <c r="N3562" s="1109">
        <v>0</v>
      </c>
      <c r="O3562" s="1109">
        <v>0</v>
      </c>
      <c r="P3562" s="1109">
        <v>0</v>
      </c>
      <c r="Q3562" s="1109">
        <v>0</v>
      </c>
    </row>
    <row r="3563" spans="1:17">
      <c r="A3563" s="1109">
        <v>19104</v>
      </c>
      <c r="B3563" s="1110" t="s">
        <v>0</v>
      </c>
      <c r="C3563" s="1109">
        <v>7.625</v>
      </c>
      <c r="D3563" s="1109">
        <v>6.375</v>
      </c>
      <c r="E3563" s="1109">
        <v>47.1</v>
      </c>
      <c r="F3563" s="1109">
        <v>0</v>
      </c>
      <c r="G3563" s="1110" t="s">
        <v>10741</v>
      </c>
      <c r="H3563" s="1110" t="s">
        <v>4654</v>
      </c>
      <c r="I3563" s="1110" t="s">
        <v>10835</v>
      </c>
      <c r="J3563" s="1109">
        <v>0</v>
      </c>
      <c r="K3563" s="1109">
        <v>0</v>
      </c>
      <c r="L3563" s="1109">
        <v>0</v>
      </c>
      <c r="M3563" s="1109">
        <v>0</v>
      </c>
      <c r="N3563" s="1109">
        <v>0</v>
      </c>
      <c r="O3563" s="1109">
        <v>0</v>
      </c>
      <c r="P3563" s="1109">
        <v>0</v>
      </c>
      <c r="Q3563" s="1109">
        <v>0</v>
      </c>
    </row>
    <row r="3564" spans="1:17">
      <c r="A3564" s="1109">
        <v>19105</v>
      </c>
      <c r="B3564" s="1110" t="s">
        <v>0</v>
      </c>
      <c r="C3564" s="1109">
        <v>7.625</v>
      </c>
      <c r="D3564" s="1109">
        <v>6.375</v>
      </c>
      <c r="E3564" s="1109">
        <v>47.1</v>
      </c>
      <c r="F3564" s="1109">
        <v>0</v>
      </c>
      <c r="G3564" s="1110" t="s">
        <v>10741</v>
      </c>
      <c r="H3564" s="1110" t="s">
        <v>4654</v>
      </c>
      <c r="I3564" s="1110" t="s">
        <v>10760</v>
      </c>
      <c r="J3564" s="1109">
        <v>0</v>
      </c>
      <c r="K3564" s="1109">
        <v>0</v>
      </c>
      <c r="L3564" s="1109">
        <v>0</v>
      </c>
      <c r="M3564" s="1109">
        <v>0</v>
      </c>
      <c r="N3564" s="1109">
        <v>0</v>
      </c>
      <c r="O3564" s="1109">
        <v>0</v>
      </c>
      <c r="P3564" s="1109">
        <v>0</v>
      </c>
      <c r="Q3564" s="1109">
        <v>0</v>
      </c>
    </row>
    <row r="3565" spans="1:17">
      <c r="A3565" s="1109">
        <v>19106</v>
      </c>
      <c r="B3565" s="1110" t="s">
        <v>0</v>
      </c>
      <c r="C3565" s="1109">
        <v>7.625</v>
      </c>
      <c r="D3565" s="1109">
        <v>6.375</v>
      </c>
      <c r="E3565" s="1109">
        <v>47.1</v>
      </c>
      <c r="F3565" s="1109">
        <v>0</v>
      </c>
      <c r="G3565" s="1110" t="s">
        <v>10741</v>
      </c>
      <c r="H3565" s="1110" t="s">
        <v>4654</v>
      </c>
      <c r="I3565" s="1110" t="s">
        <v>10836</v>
      </c>
      <c r="J3565" s="1109">
        <v>0</v>
      </c>
      <c r="K3565" s="1109">
        <v>0</v>
      </c>
      <c r="L3565" s="1109">
        <v>0</v>
      </c>
      <c r="M3565" s="1109">
        <v>0</v>
      </c>
      <c r="N3565" s="1109">
        <v>0</v>
      </c>
      <c r="O3565" s="1109">
        <v>0</v>
      </c>
      <c r="P3565" s="1109">
        <v>0</v>
      </c>
      <c r="Q3565" s="1109">
        <v>0</v>
      </c>
    </row>
    <row r="3566" spans="1:17">
      <c r="A3566" s="1109">
        <v>19107</v>
      </c>
      <c r="B3566" s="1110" t="s">
        <v>0</v>
      </c>
      <c r="C3566" s="1109">
        <v>7.625</v>
      </c>
      <c r="D3566" s="1109">
        <v>6.375</v>
      </c>
      <c r="E3566" s="1109">
        <v>47.1</v>
      </c>
      <c r="F3566" s="1109">
        <v>0</v>
      </c>
      <c r="G3566" s="1110" t="s">
        <v>10741</v>
      </c>
      <c r="H3566" s="1110" t="s">
        <v>4654</v>
      </c>
      <c r="I3566" s="1110" t="s">
        <v>10841</v>
      </c>
      <c r="J3566" s="1109">
        <v>0</v>
      </c>
      <c r="K3566" s="1109">
        <v>0</v>
      </c>
      <c r="L3566" s="1109">
        <v>0</v>
      </c>
      <c r="M3566" s="1109">
        <v>0</v>
      </c>
      <c r="N3566" s="1109">
        <v>0</v>
      </c>
      <c r="O3566" s="1109">
        <v>0</v>
      </c>
      <c r="P3566" s="1109">
        <v>0</v>
      </c>
      <c r="Q3566" s="1109">
        <v>0</v>
      </c>
    </row>
    <row r="3567" spans="1:17">
      <c r="A3567" s="1109">
        <v>19108</v>
      </c>
      <c r="B3567" s="1110" t="s">
        <v>0</v>
      </c>
      <c r="C3567" s="1109">
        <v>7.625</v>
      </c>
      <c r="D3567" s="1109">
        <v>6.375</v>
      </c>
      <c r="E3567" s="1109">
        <v>47.1</v>
      </c>
      <c r="F3567" s="1109">
        <v>0</v>
      </c>
      <c r="G3567" s="1110" t="s">
        <v>10741</v>
      </c>
      <c r="H3567" s="1110" t="s">
        <v>4654</v>
      </c>
      <c r="I3567" s="1110" t="s">
        <v>10736</v>
      </c>
      <c r="J3567" s="1109">
        <v>0</v>
      </c>
      <c r="K3567" s="1109">
        <v>0</v>
      </c>
      <c r="L3567" s="1109">
        <v>0</v>
      </c>
      <c r="M3567" s="1109">
        <v>0</v>
      </c>
      <c r="N3567" s="1109">
        <v>0</v>
      </c>
      <c r="O3567" s="1109">
        <v>0</v>
      </c>
      <c r="P3567" s="1109">
        <v>0</v>
      </c>
      <c r="Q3567" s="1109">
        <v>0</v>
      </c>
    </row>
    <row r="3568" spans="1:17">
      <c r="A3568" s="1109">
        <v>19109</v>
      </c>
      <c r="B3568" s="1110" t="s">
        <v>0</v>
      </c>
      <c r="C3568" s="1109">
        <v>7.625</v>
      </c>
      <c r="D3568" s="1109">
        <v>6.375</v>
      </c>
      <c r="E3568" s="1109">
        <v>47.1</v>
      </c>
      <c r="F3568" s="1109">
        <v>0</v>
      </c>
      <c r="G3568" s="1110" t="s">
        <v>10741</v>
      </c>
      <c r="H3568" s="1110" t="s">
        <v>4654</v>
      </c>
      <c r="I3568" s="1110" t="s">
        <v>10834</v>
      </c>
      <c r="J3568" s="1109">
        <v>0</v>
      </c>
      <c r="K3568" s="1109">
        <v>0</v>
      </c>
      <c r="L3568" s="1109">
        <v>0</v>
      </c>
      <c r="M3568" s="1109">
        <v>0</v>
      </c>
      <c r="N3568" s="1109">
        <v>0</v>
      </c>
      <c r="O3568" s="1109">
        <v>0</v>
      </c>
      <c r="P3568" s="1109">
        <v>0</v>
      </c>
      <c r="Q3568" s="1109">
        <v>0</v>
      </c>
    </row>
    <row r="3569" spans="1:17">
      <c r="A3569" s="1109">
        <v>19110</v>
      </c>
      <c r="B3569" s="1110" t="s">
        <v>0</v>
      </c>
      <c r="C3569" s="1109">
        <v>7.625</v>
      </c>
      <c r="D3569" s="1109">
        <v>6.375</v>
      </c>
      <c r="E3569" s="1109">
        <v>47.1</v>
      </c>
      <c r="F3569" s="1109">
        <v>0</v>
      </c>
      <c r="G3569" s="1110" t="s">
        <v>10741</v>
      </c>
      <c r="H3569" s="1110" t="s">
        <v>4654</v>
      </c>
      <c r="I3569" s="1110" t="s">
        <v>10845</v>
      </c>
      <c r="J3569" s="1109">
        <v>0</v>
      </c>
      <c r="K3569" s="1109">
        <v>0</v>
      </c>
      <c r="L3569" s="1109">
        <v>0</v>
      </c>
      <c r="M3569" s="1109">
        <v>0</v>
      </c>
      <c r="N3569" s="1109">
        <v>0</v>
      </c>
      <c r="O3569" s="1109">
        <v>0</v>
      </c>
      <c r="P3569" s="1109">
        <v>0</v>
      </c>
      <c r="Q3569" s="1109">
        <v>0</v>
      </c>
    </row>
    <row r="3570" spans="1:17">
      <c r="A3570" s="1109">
        <v>19111</v>
      </c>
      <c r="B3570" s="1110" t="s">
        <v>0</v>
      </c>
      <c r="C3570" s="1109">
        <v>7.625</v>
      </c>
      <c r="D3570" s="1109">
        <v>6.375</v>
      </c>
      <c r="E3570" s="1109">
        <v>47.1</v>
      </c>
      <c r="F3570" s="1109">
        <v>0</v>
      </c>
      <c r="G3570" s="1110" t="s">
        <v>10741</v>
      </c>
      <c r="H3570" s="1110" t="s">
        <v>4654</v>
      </c>
      <c r="I3570" s="1110" t="s">
        <v>10832</v>
      </c>
      <c r="J3570" s="1109">
        <v>0</v>
      </c>
      <c r="K3570" s="1109">
        <v>0</v>
      </c>
      <c r="L3570" s="1109">
        <v>0</v>
      </c>
      <c r="M3570" s="1109">
        <v>0</v>
      </c>
      <c r="N3570" s="1109">
        <v>0</v>
      </c>
      <c r="O3570" s="1109">
        <v>0</v>
      </c>
      <c r="P3570" s="1109">
        <v>0</v>
      </c>
      <c r="Q3570" s="1109">
        <v>0</v>
      </c>
    </row>
    <row r="3571" spans="1:17">
      <c r="A3571" s="1109">
        <v>19112</v>
      </c>
      <c r="B3571" s="1110" t="s">
        <v>0</v>
      </c>
      <c r="C3571" s="1109">
        <v>7.625</v>
      </c>
      <c r="D3571" s="1109">
        <v>6.375</v>
      </c>
      <c r="E3571" s="1109">
        <v>47.1</v>
      </c>
      <c r="F3571" s="1109">
        <v>0</v>
      </c>
      <c r="G3571" s="1110" t="s">
        <v>10741</v>
      </c>
      <c r="H3571" s="1110" t="s">
        <v>4654</v>
      </c>
      <c r="I3571" s="1110" t="s">
        <v>10839</v>
      </c>
      <c r="J3571" s="1109">
        <v>0</v>
      </c>
      <c r="K3571" s="1109">
        <v>0</v>
      </c>
      <c r="L3571" s="1109">
        <v>0</v>
      </c>
      <c r="M3571" s="1109">
        <v>0</v>
      </c>
      <c r="N3571" s="1109">
        <v>0</v>
      </c>
      <c r="O3571" s="1109">
        <v>0</v>
      </c>
      <c r="P3571" s="1109">
        <v>0</v>
      </c>
      <c r="Q3571" s="1109">
        <v>0</v>
      </c>
    </row>
    <row r="3572" spans="1:17">
      <c r="A3572" s="1109">
        <v>19113</v>
      </c>
      <c r="B3572" s="1110" t="s">
        <v>0</v>
      </c>
      <c r="C3572" s="1109">
        <v>7.625</v>
      </c>
      <c r="D3572" s="1109">
        <v>6.375</v>
      </c>
      <c r="E3572" s="1109">
        <v>47.1</v>
      </c>
      <c r="F3572" s="1109">
        <v>0</v>
      </c>
      <c r="G3572" s="1110" t="s">
        <v>10833</v>
      </c>
      <c r="H3572" s="1110" t="s">
        <v>4654</v>
      </c>
      <c r="I3572" s="1110" t="s">
        <v>10847</v>
      </c>
      <c r="J3572" s="1109">
        <v>0</v>
      </c>
      <c r="K3572" s="1109">
        <v>0</v>
      </c>
      <c r="L3572" s="1109">
        <v>0</v>
      </c>
      <c r="M3572" s="1109">
        <v>0</v>
      </c>
      <c r="N3572" s="1109">
        <v>0</v>
      </c>
      <c r="O3572" s="1109">
        <v>0</v>
      </c>
      <c r="P3572" s="1109">
        <v>0</v>
      </c>
      <c r="Q3572" s="1109">
        <v>0</v>
      </c>
    </row>
    <row r="3573" spans="1:17">
      <c r="A3573" s="1109">
        <v>19114</v>
      </c>
      <c r="B3573" s="1110" t="s">
        <v>0</v>
      </c>
      <c r="C3573" s="1109">
        <v>7.625</v>
      </c>
      <c r="D3573" s="1109">
        <v>6.375</v>
      </c>
      <c r="E3573" s="1109">
        <v>47.1</v>
      </c>
      <c r="F3573" s="1109">
        <v>0</v>
      </c>
      <c r="G3573" s="1110" t="s">
        <v>10833</v>
      </c>
      <c r="H3573" s="1110" t="s">
        <v>4654</v>
      </c>
      <c r="I3573" s="1110" t="s">
        <v>10848</v>
      </c>
      <c r="J3573" s="1109">
        <v>0</v>
      </c>
      <c r="K3573" s="1109">
        <v>0</v>
      </c>
      <c r="L3573" s="1109">
        <v>0</v>
      </c>
      <c r="M3573" s="1109">
        <v>0</v>
      </c>
      <c r="N3573" s="1109">
        <v>0</v>
      </c>
      <c r="O3573" s="1109">
        <v>0</v>
      </c>
      <c r="P3573" s="1109">
        <v>0</v>
      </c>
      <c r="Q3573" s="1109">
        <v>0</v>
      </c>
    </row>
    <row r="3574" spans="1:17">
      <c r="A3574" s="1109">
        <v>19115</v>
      </c>
      <c r="B3574" s="1110" t="s">
        <v>0</v>
      </c>
      <c r="C3574" s="1109">
        <v>7.625</v>
      </c>
      <c r="D3574" s="1109">
        <v>6.375</v>
      </c>
      <c r="E3574" s="1109">
        <v>47.1</v>
      </c>
      <c r="F3574" s="1109">
        <v>0</v>
      </c>
      <c r="G3574" s="1110" t="s">
        <v>10833</v>
      </c>
      <c r="H3574" s="1110" t="s">
        <v>4654</v>
      </c>
      <c r="I3574" s="1110" t="s">
        <v>10849</v>
      </c>
      <c r="J3574" s="1109">
        <v>0</v>
      </c>
      <c r="K3574" s="1109">
        <v>0</v>
      </c>
      <c r="L3574" s="1109">
        <v>0</v>
      </c>
      <c r="M3574" s="1109">
        <v>0</v>
      </c>
      <c r="N3574" s="1109">
        <v>0</v>
      </c>
      <c r="O3574" s="1109">
        <v>0</v>
      </c>
      <c r="P3574" s="1109">
        <v>0</v>
      </c>
      <c r="Q3574" s="1109">
        <v>0</v>
      </c>
    </row>
    <row r="3575" spans="1:17">
      <c r="A3575" s="1109">
        <v>19116</v>
      </c>
      <c r="B3575" s="1110" t="s">
        <v>0</v>
      </c>
      <c r="C3575" s="1109">
        <v>7.625</v>
      </c>
      <c r="D3575" s="1109">
        <v>6.375</v>
      </c>
      <c r="E3575" s="1109">
        <v>47.1</v>
      </c>
      <c r="F3575" s="1109">
        <v>0</v>
      </c>
      <c r="G3575" s="1110" t="s">
        <v>10833</v>
      </c>
      <c r="H3575" s="1110" t="s">
        <v>4654</v>
      </c>
      <c r="I3575" s="1110" t="s">
        <v>10760</v>
      </c>
      <c r="J3575" s="1109">
        <v>0</v>
      </c>
      <c r="K3575" s="1109">
        <v>0</v>
      </c>
      <c r="L3575" s="1109">
        <v>0</v>
      </c>
      <c r="M3575" s="1109">
        <v>0</v>
      </c>
      <c r="N3575" s="1109">
        <v>0</v>
      </c>
      <c r="O3575" s="1109">
        <v>0</v>
      </c>
      <c r="P3575" s="1109">
        <v>0</v>
      </c>
      <c r="Q3575" s="1109">
        <v>0</v>
      </c>
    </row>
    <row r="3576" spans="1:17">
      <c r="A3576" s="1109">
        <v>19117</v>
      </c>
      <c r="B3576" s="1110" t="s">
        <v>0</v>
      </c>
      <c r="C3576" s="1109">
        <v>7.625</v>
      </c>
      <c r="D3576" s="1109">
        <v>6.375</v>
      </c>
      <c r="E3576" s="1109">
        <v>47.1</v>
      </c>
      <c r="F3576" s="1109">
        <v>0</v>
      </c>
      <c r="G3576" s="1110" t="s">
        <v>10833</v>
      </c>
      <c r="H3576" s="1110" t="s">
        <v>4654</v>
      </c>
      <c r="I3576" s="1110" t="s">
        <v>10836</v>
      </c>
      <c r="J3576" s="1109">
        <v>0</v>
      </c>
      <c r="K3576" s="1109">
        <v>0</v>
      </c>
      <c r="L3576" s="1109">
        <v>0</v>
      </c>
      <c r="M3576" s="1109">
        <v>0</v>
      </c>
      <c r="N3576" s="1109">
        <v>0</v>
      </c>
      <c r="O3576" s="1109">
        <v>0</v>
      </c>
      <c r="P3576" s="1109">
        <v>0</v>
      </c>
      <c r="Q3576" s="1109">
        <v>0</v>
      </c>
    </row>
    <row r="3577" spans="1:17">
      <c r="A3577" s="1109">
        <v>19118</v>
      </c>
      <c r="B3577" s="1110" t="s">
        <v>0</v>
      </c>
      <c r="C3577" s="1109">
        <v>7.625</v>
      </c>
      <c r="D3577" s="1109">
        <v>6.375</v>
      </c>
      <c r="E3577" s="1109">
        <v>47.1</v>
      </c>
      <c r="F3577" s="1109">
        <v>0</v>
      </c>
      <c r="G3577" s="1110" t="s">
        <v>10833</v>
      </c>
      <c r="H3577" s="1110" t="s">
        <v>4654</v>
      </c>
      <c r="I3577" s="1110" t="s">
        <v>10841</v>
      </c>
      <c r="J3577" s="1109">
        <v>0</v>
      </c>
      <c r="K3577" s="1109">
        <v>0</v>
      </c>
      <c r="L3577" s="1109">
        <v>0</v>
      </c>
      <c r="M3577" s="1109">
        <v>0</v>
      </c>
      <c r="N3577" s="1109">
        <v>0</v>
      </c>
      <c r="O3577" s="1109">
        <v>0</v>
      </c>
      <c r="P3577" s="1109">
        <v>0</v>
      </c>
      <c r="Q3577" s="1109">
        <v>0</v>
      </c>
    </row>
    <row r="3578" spans="1:17">
      <c r="A3578" s="1109">
        <v>19119</v>
      </c>
      <c r="B3578" s="1110" t="s">
        <v>0</v>
      </c>
      <c r="C3578" s="1109">
        <v>7.625</v>
      </c>
      <c r="D3578" s="1109">
        <v>6.375</v>
      </c>
      <c r="E3578" s="1109">
        <v>47.1</v>
      </c>
      <c r="F3578" s="1109">
        <v>0</v>
      </c>
      <c r="G3578" s="1110" t="s">
        <v>10833</v>
      </c>
      <c r="H3578" s="1110" t="s">
        <v>4654</v>
      </c>
      <c r="I3578" s="1110" t="s">
        <v>10736</v>
      </c>
      <c r="J3578" s="1109">
        <v>0</v>
      </c>
      <c r="K3578" s="1109">
        <v>0</v>
      </c>
      <c r="L3578" s="1109">
        <v>0</v>
      </c>
      <c r="M3578" s="1109">
        <v>0</v>
      </c>
      <c r="N3578" s="1109">
        <v>0</v>
      </c>
      <c r="O3578" s="1109">
        <v>0</v>
      </c>
      <c r="P3578" s="1109">
        <v>0</v>
      </c>
      <c r="Q3578" s="1109">
        <v>0</v>
      </c>
    </row>
    <row r="3579" spans="1:17">
      <c r="A3579" s="1109">
        <v>19120</v>
      </c>
      <c r="B3579" s="1110" t="s">
        <v>0</v>
      </c>
      <c r="C3579" s="1109">
        <v>7.625</v>
      </c>
      <c r="D3579" s="1109">
        <v>6.375</v>
      </c>
      <c r="E3579" s="1109">
        <v>47.1</v>
      </c>
      <c r="F3579" s="1109">
        <v>0</v>
      </c>
      <c r="G3579" s="1110" t="s">
        <v>10833</v>
      </c>
      <c r="H3579" s="1110" t="s">
        <v>4654</v>
      </c>
      <c r="I3579" s="1110" t="s">
        <v>10834</v>
      </c>
      <c r="J3579" s="1109">
        <v>0</v>
      </c>
      <c r="K3579" s="1109">
        <v>0</v>
      </c>
      <c r="L3579" s="1109">
        <v>0</v>
      </c>
      <c r="M3579" s="1109">
        <v>0</v>
      </c>
      <c r="N3579" s="1109">
        <v>0</v>
      </c>
      <c r="O3579" s="1109">
        <v>0</v>
      </c>
      <c r="P3579" s="1109">
        <v>0</v>
      </c>
      <c r="Q3579" s="1109">
        <v>0</v>
      </c>
    </row>
    <row r="3580" spans="1:17">
      <c r="A3580" s="1109">
        <v>19121</v>
      </c>
      <c r="B3580" s="1110" t="s">
        <v>0</v>
      </c>
      <c r="C3580" s="1109">
        <v>7.625</v>
      </c>
      <c r="D3580" s="1109">
        <v>6.375</v>
      </c>
      <c r="E3580" s="1109">
        <v>47.1</v>
      </c>
      <c r="F3580" s="1109">
        <v>0</v>
      </c>
      <c r="G3580" s="1110" t="s">
        <v>10833</v>
      </c>
      <c r="H3580" s="1110" t="s">
        <v>4654</v>
      </c>
      <c r="I3580" s="1110" t="s">
        <v>10845</v>
      </c>
      <c r="J3580" s="1109">
        <v>0</v>
      </c>
      <c r="K3580" s="1109">
        <v>0</v>
      </c>
      <c r="L3580" s="1109">
        <v>0</v>
      </c>
      <c r="M3580" s="1109">
        <v>0</v>
      </c>
      <c r="N3580" s="1109">
        <v>0</v>
      </c>
      <c r="O3580" s="1109">
        <v>0</v>
      </c>
      <c r="P3580" s="1109">
        <v>0</v>
      </c>
      <c r="Q3580" s="1109">
        <v>0</v>
      </c>
    </row>
    <row r="3581" spans="1:17">
      <c r="A3581" s="1109">
        <v>19122</v>
      </c>
      <c r="B3581" s="1110" t="s">
        <v>0</v>
      </c>
      <c r="C3581" s="1109">
        <v>7.625</v>
      </c>
      <c r="D3581" s="1109">
        <v>6.375</v>
      </c>
      <c r="E3581" s="1109">
        <v>47.1</v>
      </c>
      <c r="F3581" s="1109">
        <v>0</v>
      </c>
      <c r="G3581" s="1110" t="s">
        <v>10833</v>
      </c>
      <c r="H3581" s="1110" t="s">
        <v>4654</v>
      </c>
      <c r="I3581" s="1110" t="s">
        <v>10832</v>
      </c>
      <c r="J3581" s="1109">
        <v>0</v>
      </c>
      <c r="K3581" s="1109">
        <v>0</v>
      </c>
      <c r="L3581" s="1109">
        <v>0</v>
      </c>
      <c r="M3581" s="1109">
        <v>0</v>
      </c>
      <c r="N3581" s="1109">
        <v>0</v>
      </c>
      <c r="O3581" s="1109">
        <v>0</v>
      </c>
      <c r="P3581" s="1109">
        <v>0</v>
      </c>
      <c r="Q3581" s="1109">
        <v>0</v>
      </c>
    </row>
    <row r="3582" spans="1:17">
      <c r="A3582" s="1109">
        <v>19123</v>
      </c>
      <c r="B3582" s="1110" t="s">
        <v>0</v>
      </c>
      <c r="C3582" s="1109">
        <v>7.625</v>
      </c>
      <c r="D3582" s="1109">
        <v>6.375</v>
      </c>
      <c r="E3582" s="1109">
        <v>47.1</v>
      </c>
      <c r="F3582" s="1109">
        <v>0</v>
      </c>
      <c r="G3582" s="1110" t="s">
        <v>10833</v>
      </c>
      <c r="H3582" s="1110" t="s">
        <v>4654</v>
      </c>
      <c r="I3582" s="1110" t="s">
        <v>10839</v>
      </c>
      <c r="J3582" s="1109">
        <v>0</v>
      </c>
      <c r="K3582" s="1109">
        <v>0</v>
      </c>
      <c r="L3582" s="1109">
        <v>0</v>
      </c>
      <c r="M3582" s="1109">
        <v>0</v>
      </c>
      <c r="N3582" s="1109">
        <v>0</v>
      </c>
      <c r="O3582" s="1109">
        <v>0</v>
      </c>
      <c r="P3582" s="1109">
        <v>0</v>
      </c>
      <c r="Q3582" s="1109">
        <v>0</v>
      </c>
    </row>
    <row r="3583" spans="1:17">
      <c r="A3583" s="1109">
        <v>19124</v>
      </c>
      <c r="B3583" s="1110" t="s">
        <v>0</v>
      </c>
      <c r="C3583" s="1109">
        <v>7.625</v>
      </c>
      <c r="D3583" s="1109">
        <v>6.375</v>
      </c>
      <c r="E3583" s="1109">
        <v>47.1</v>
      </c>
      <c r="F3583" s="1109">
        <v>0</v>
      </c>
      <c r="G3583" s="1110" t="s">
        <v>10737</v>
      </c>
      <c r="H3583" s="1110" t="s">
        <v>4654</v>
      </c>
      <c r="I3583" s="1110" t="s">
        <v>10847</v>
      </c>
      <c r="J3583" s="1109">
        <v>0</v>
      </c>
      <c r="K3583" s="1109">
        <v>0</v>
      </c>
      <c r="L3583" s="1109">
        <v>0</v>
      </c>
      <c r="M3583" s="1109">
        <v>0</v>
      </c>
      <c r="N3583" s="1109">
        <v>0</v>
      </c>
      <c r="O3583" s="1109">
        <v>0</v>
      </c>
      <c r="P3583" s="1109">
        <v>0</v>
      </c>
      <c r="Q3583" s="1109">
        <v>0</v>
      </c>
    </row>
    <row r="3584" spans="1:17">
      <c r="A3584" s="1109">
        <v>19125</v>
      </c>
      <c r="B3584" s="1110" t="s">
        <v>0</v>
      </c>
      <c r="C3584" s="1109">
        <v>7.625</v>
      </c>
      <c r="D3584" s="1109">
        <v>6.375</v>
      </c>
      <c r="E3584" s="1109">
        <v>47.1</v>
      </c>
      <c r="F3584" s="1109">
        <v>0</v>
      </c>
      <c r="G3584" s="1110" t="s">
        <v>10737</v>
      </c>
      <c r="H3584" s="1110" t="s">
        <v>4654</v>
      </c>
      <c r="I3584" s="1110" t="s">
        <v>10848</v>
      </c>
      <c r="J3584" s="1109">
        <v>0</v>
      </c>
      <c r="K3584" s="1109">
        <v>0</v>
      </c>
      <c r="L3584" s="1109">
        <v>0</v>
      </c>
      <c r="M3584" s="1109">
        <v>0</v>
      </c>
      <c r="N3584" s="1109">
        <v>0</v>
      </c>
      <c r="O3584" s="1109">
        <v>0</v>
      </c>
      <c r="P3584" s="1109">
        <v>0</v>
      </c>
      <c r="Q3584" s="1109">
        <v>0</v>
      </c>
    </row>
    <row r="3585" spans="1:17">
      <c r="A3585" s="1109">
        <v>19126</v>
      </c>
      <c r="B3585" s="1110" t="s">
        <v>0</v>
      </c>
      <c r="C3585" s="1109">
        <v>7.625</v>
      </c>
      <c r="D3585" s="1109">
        <v>6.375</v>
      </c>
      <c r="E3585" s="1109">
        <v>47.1</v>
      </c>
      <c r="F3585" s="1109">
        <v>0</v>
      </c>
      <c r="G3585" s="1110" t="s">
        <v>10737</v>
      </c>
      <c r="H3585" s="1110" t="s">
        <v>4654</v>
      </c>
      <c r="I3585" s="1110" t="s">
        <v>10849</v>
      </c>
      <c r="J3585" s="1109">
        <v>0</v>
      </c>
      <c r="K3585" s="1109">
        <v>0</v>
      </c>
      <c r="L3585" s="1109">
        <v>0</v>
      </c>
      <c r="M3585" s="1109">
        <v>0</v>
      </c>
      <c r="N3585" s="1109">
        <v>0</v>
      </c>
      <c r="O3585" s="1109">
        <v>0</v>
      </c>
      <c r="P3585" s="1109">
        <v>0</v>
      </c>
      <c r="Q3585" s="1109">
        <v>0</v>
      </c>
    </row>
    <row r="3586" spans="1:17">
      <c r="A3586" s="1109">
        <v>19127</v>
      </c>
      <c r="B3586" s="1110" t="s">
        <v>0</v>
      </c>
      <c r="C3586" s="1109">
        <v>7.625</v>
      </c>
      <c r="D3586" s="1109">
        <v>6.375</v>
      </c>
      <c r="E3586" s="1109">
        <v>47.1</v>
      </c>
      <c r="F3586" s="1109">
        <v>0</v>
      </c>
      <c r="G3586" s="1110" t="s">
        <v>10737</v>
      </c>
      <c r="H3586" s="1110" t="s">
        <v>4654</v>
      </c>
      <c r="I3586" s="1110" t="s">
        <v>10760</v>
      </c>
      <c r="J3586" s="1109">
        <v>0</v>
      </c>
      <c r="K3586" s="1109">
        <v>0</v>
      </c>
      <c r="L3586" s="1109">
        <v>0</v>
      </c>
      <c r="M3586" s="1109">
        <v>0</v>
      </c>
      <c r="N3586" s="1109">
        <v>0</v>
      </c>
      <c r="O3586" s="1109">
        <v>0</v>
      </c>
      <c r="P3586" s="1109">
        <v>0</v>
      </c>
      <c r="Q3586" s="1109">
        <v>0</v>
      </c>
    </row>
    <row r="3587" spans="1:17">
      <c r="A3587" s="1109">
        <v>19128</v>
      </c>
      <c r="B3587" s="1110" t="s">
        <v>0</v>
      </c>
      <c r="C3587" s="1109">
        <v>7.625</v>
      </c>
      <c r="D3587" s="1109">
        <v>6.375</v>
      </c>
      <c r="E3587" s="1109">
        <v>47.1</v>
      </c>
      <c r="F3587" s="1109">
        <v>0</v>
      </c>
      <c r="G3587" s="1110" t="s">
        <v>10737</v>
      </c>
      <c r="H3587" s="1110" t="s">
        <v>4654</v>
      </c>
      <c r="I3587" s="1110" t="s">
        <v>10841</v>
      </c>
      <c r="J3587" s="1109">
        <v>0</v>
      </c>
      <c r="K3587" s="1109">
        <v>0</v>
      </c>
      <c r="L3587" s="1109">
        <v>0</v>
      </c>
      <c r="M3587" s="1109">
        <v>0</v>
      </c>
      <c r="N3587" s="1109">
        <v>0</v>
      </c>
      <c r="O3587" s="1109">
        <v>0</v>
      </c>
      <c r="P3587" s="1109">
        <v>0</v>
      </c>
      <c r="Q3587" s="1109">
        <v>0</v>
      </c>
    </row>
    <row r="3588" spans="1:17">
      <c r="A3588" s="1109">
        <v>19129</v>
      </c>
      <c r="B3588" s="1110" t="s">
        <v>0</v>
      </c>
      <c r="C3588" s="1109">
        <v>7.625</v>
      </c>
      <c r="D3588" s="1109">
        <v>6.375</v>
      </c>
      <c r="E3588" s="1109">
        <v>47.1</v>
      </c>
      <c r="F3588" s="1109">
        <v>0</v>
      </c>
      <c r="G3588" s="1110" t="s">
        <v>10737</v>
      </c>
      <c r="H3588" s="1110" t="s">
        <v>4654</v>
      </c>
      <c r="I3588" s="1110" t="s">
        <v>10736</v>
      </c>
      <c r="J3588" s="1109">
        <v>0</v>
      </c>
      <c r="K3588" s="1109">
        <v>0</v>
      </c>
      <c r="L3588" s="1109">
        <v>0</v>
      </c>
      <c r="M3588" s="1109">
        <v>0</v>
      </c>
      <c r="N3588" s="1109">
        <v>0</v>
      </c>
      <c r="O3588" s="1109">
        <v>0</v>
      </c>
      <c r="P3588" s="1109">
        <v>0</v>
      </c>
      <c r="Q3588" s="1109">
        <v>0</v>
      </c>
    </row>
    <row r="3589" spans="1:17">
      <c r="A3589" s="1109">
        <v>19130</v>
      </c>
      <c r="B3589" s="1110" t="s">
        <v>0</v>
      </c>
      <c r="C3589" s="1109">
        <v>7.625</v>
      </c>
      <c r="D3589" s="1109">
        <v>6.375</v>
      </c>
      <c r="E3589" s="1109">
        <v>47.1</v>
      </c>
      <c r="F3589" s="1109">
        <v>0</v>
      </c>
      <c r="G3589" s="1110" t="s">
        <v>10737</v>
      </c>
      <c r="H3589" s="1110" t="s">
        <v>4654</v>
      </c>
      <c r="I3589" s="1110" t="s">
        <v>10845</v>
      </c>
      <c r="J3589" s="1109">
        <v>0</v>
      </c>
      <c r="K3589" s="1109">
        <v>0</v>
      </c>
      <c r="L3589" s="1109">
        <v>0</v>
      </c>
      <c r="M3589" s="1109">
        <v>0</v>
      </c>
      <c r="N3589" s="1109">
        <v>0</v>
      </c>
      <c r="O3589" s="1109">
        <v>0</v>
      </c>
      <c r="P3589" s="1109">
        <v>0</v>
      </c>
      <c r="Q3589" s="1109">
        <v>0</v>
      </c>
    </row>
    <row r="3590" spans="1:17">
      <c r="A3590" s="1109">
        <v>19131</v>
      </c>
      <c r="B3590" s="1110" t="s">
        <v>0</v>
      </c>
      <c r="C3590" s="1109">
        <v>7.625</v>
      </c>
      <c r="D3590" s="1109">
        <v>6.375</v>
      </c>
      <c r="E3590" s="1109">
        <v>47.1</v>
      </c>
      <c r="F3590" s="1109">
        <v>0</v>
      </c>
      <c r="G3590" s="1110" t="s">
        <v>10737</v>
      </c>
      <c r="H3590" s="1110" t="s">
        <v>4654</v>
      </c>
      <c r="I3590" s="1110" t="s">
        <v>10832</v>
      </c>
      <c r="J3590" s="1109">
        <v>0</v>
      </c>
      <c r="K3590" s="1109">
        <v>0</v>
      </c>
      <c r="L3590" s="1109">
        <v>0</v>
      </c>
      <c r="M3590" s="1109">
        <v>0</v>
      </c>
      <c r="N3590" s="1109">
        <v>0</v>
      </c>
      <c r="O3590" s="1109">
        <v>0</v>
      </c>
      <c r="P3590" s="1109">
        <v>0</v>
      </c>
      <c r="Q3590" s="1109">
        <v>0</v>
      </c>
    </row>
    <row r="3591" spans="1:17">
      <c r="A3591" s="1109">
        <v>19132</v>
      </c>
      <c r="B3591" s="1110" t="s">
        <v>0</v>
      </c>
      <c r="C3591" s="1109">
        <v>7.625</v>
      </c>
      <c r="D3591" s="1109">
        <v>6.375</v>
      </c>
      <c r="E3591" s="1109">
        <v>47.1</v>
      </c>
      <c r="F3591" s="1109">
        <v>0</v>
      </c>
      <c r="G3591" s="1110" t="s">
        <v>10737</v>
      </c>
      <c r="H3591" s="1110" t="s">
        <v>4654</v>
      </c>
      <c r="I3591" s="1110" t="s">
        <v>10839</v>
      </c>
      <c r="J3591" s="1109">
        <v>0</v>
      </c>
      <c r="K3591" s="1109">
        <v>0</v>
      </c>
      <c r="L3591" s="1109">
        <v>0</v>
      </c>
      <c r="M3591" s="1109">
        <v>0</v>
      </c>
      <c r="N3591" s="1109">
        <v>0</v>
      </c>
      <c r="O3591" s="1109">
        <v>0</v>
      </c>
      <c r="P3591" s="1109">
        <v>0</v>
      </c>
      <c r="Q3591" s="1109">
        <v>0</v>
      </c>
    </row>
    <row r="3592" spans="1:17">
      <c r="A3592" s="1109">
        <v>19133</v>
      </c>
      <c r="B3592" s="1110" t="s">
        <v>0</v>
      </c>
      <c r="C3592" s="1109">
        <v>7.625</v>
      </c>
      <c r="D3592" s="1109">
        <v>6.375</v>
      </c>
      <c r="E3592" s="1109">
        <v>47.1</v>
      </c>
      <c r="F3592" s="1109">
        <v>0</v>
      </c>
      <c r="G3592" s="1110" t="s">
        <v>10753</v>
      </c>
      <c r="H3592" s="1110" t="s">
        <v>4654</v>
      </c>
      <c r="I3592" s="1110" t="s">
        <v>10847</v>
      </c>
      <c r="J3592" s="1109">
        <v>0</v>
      </c>
      <c r="K3592" s="1109">
        <v>0</v>
      </c>
      <c r="L3592" s="1109">
        <v>0</v>
      </c>
      <c r="M3592" s="1109">
        <v>0</v>
      </c>
      <c r="N3592" s="1109">
        <v>0</v>
      </c>
      <c r="O3592" s="1109">
        <v>0</v>
      </c>
      <c r="P3592" s="1109">
        <v>0</v>
      </c>
      <c r="Q3592" s="1109">
        <v>0</v>
      </c>
    </row>
    <row r="3593" spans="1:17">
      <c r="A3593" s="1109">
        <v>19134</v>
      </c>
      <c r="B3593" s="1110" t="s">
        <v>0</v>
      </c>
      <c r="C3593" s="1109">
        <v>7.625</v>
      </c>
      <c r="D3593" s="1109">
        <v>6.375</v>
      </c>
      <c r="E3593" s="1109">
        <v>47.1</v>
      </c>
      <c r="F3593" s="1109">
        <v>0</v>
      </c>
      <c r="G3593" s="1110" t="s">
        <v>10753</v>
      </c>
      <c r="H3593" s="1110" t="s">
        <v>4654</v>
      </c>
      <c r="I3593" s="1110" t="s">
        <v>10849</v>
      </c>
      <c r="J3593" s="1109">
        <v>0</v>
      </c>
      <c r="K3593" s="1109">
        <v>0</v>
      </c>
      <c r="L3593" s="1109">
        <v>0</v>
      </c>
      <c r="M3593" s="1109">
        <v>0</v>
      </c>
      <c r="N3593" s="1109">
        <v>0</v>
      </c>
      <c r="O3593" s="1109">
        <v>0</v>
      </c>
      <c r="P3593" s="1109">
        <v>0</v>
      </c>
      <c r="Q3593" s="1109">
        <v>0</v>
      </c>
    </row>
    <row r="3594" spans="1:17">
      <c r="A3594" s="1109">
        <v>19135</v>
      </c>
      <c r="B3594" s="1110" t="s">
        <v>0</v>
      </c>
      <c r="C3594" s="1109">
        <v>7.625</v>
      </c>
      <c r="D3594" s="1109">
        <v>6.375</v>
      </c>
      <c r="E3594" s="1109">
        <v>47.1</v>
      </c>
      <c r="F3594" s="1109">
        <v>0</v>
      </c>
      <c r="G3594" s="1110" t="s">
        <v>10753</v>
      </c>
      <c r="H3594" s="1110" t="s">
        <v>4654</v>
      </c>
      <c r="I3594" s="1110" t="s">
        <v>10760</v>
      </c>
      <c r="J3594" s="1109">
        <v>0</v>
      </c>
      <c r="K3594" s="1109">
        <v>0</v>
      </c>
      <c r="L3594" s="1109">
        <v>0</v>
      </c>
      <c r="M3594" s="1109">
        <v>0</v>
      </c>
      <c r="N3594" s="1109">
        <v>0</v>
      </c>
      <c r="O3594" s="1109">
        <v>0</v>
      </c>
      <c r="P3594" s="1109">
        <v>0</v>
      </c>
      <c r="Q3594" s="1109">
        <v>0</v>
      </c>
    </row>
    <row r="3595" spans="1:17">
      <c r="A3595" s="1109">
        <v>19136</v>
      </c>
      <c r="B3595" s="1110" t="s">
        <v>0</v>
      </c>
      <c r="C3595" s="1109">
        <v>7.625</v>
      </c>
      <c r="D3595" s="1109">
        <v>6.375</v>
      </c>
      <c r="E3595" s="1109">
        <v>47.1</v>
      </c>
      <c r="F3595" s="1109">
        <v>0</v>
      </c>
      <c r="G3595" s="1110" t="s">
        <v>10753</v>
      </c>
      <c r="H3595" s="1110" t="s">
        <v>4654</v>
      </c>
      <c r="I3595" s="1110" t="s">
        <v>10841</v>
      </c>
      <c r="J3595" s="1109">
        <v>0</v>
      </c>
      <c r="K3595" s="1109">
        <v>0</v>
      </c>
      <c r="L3595" s="1109">
        <v>0</v>
      </c>
      <c r="M3595" s="1109">
        <v>0</v>
      </c>
      <c r="N3595" s="1109">
        <v>0</v>
      </c>
      <c r="O3595" s="1109">
        <v>0</v>
      </c>
      <c r="P3595" s="1109">
        <v>0</v>
      </c>
      <c r="Q3595" s="1109">
        <v>0</v>
      </c>
    </row>
    <row r="3596" spans="1:17">
      <c r="A3596" s="1109">
        <v>19137</v>
      </c>
      <c r="B3596" s="1110" t="s">
        <v>0</v>
      </c>
      <c r="C3596" s="1109">
        <v>7.625</v>
      </c>
      <c r="D3596" s="1109">
        <v>6.375</v>
      </c>
      <c r="E3596" s="1109">
        <v>47.1</v>
      </c>
      <c r="F3596" s="1109">
        <v>0</v>
      </c>
      <c r="G3596" s="1110" t="s">
        <v>10753</v>
      </c>
      <c r="H3596" s="1110" t="s">
        <v>4654</v>
      </c>
      <c r="I3596" s="1110" t="s">
        <v>10736</v>
      </c>
      <c r="J3596" s="1109">
        <v>0</v>
      </c>
      <c r="K3596" s="1109">
        <v>0</v>
      </c>
      <c r="L3596" s="1109">
        <v>0</v>
      </c>
      <c r="M3596" s="1109">
        <v>0</v>
      </c>
      <c r="N3596" s="1109">
        <v>0</v>
      </c>
      <c r="O3596" s="1109">
        <v>0</v>
      </c>
      <c r="P3596" s="1109">
        <v>0</v>
      </c>
      <c r="Q3596" s="1109">
        <v>0</v>
      </c>
    </row>
    <row r="3597" spans="1:17">
      <c r="A3597" s="1109">
        <v>19138</v>
      </c>
      <c r="B3597" s="1110" t="s">
        <v>0</v>
      </c>
      <c r="C3597" s="1109">
        <v>7.625</v>
      </c>
      <c r="D3597" s="1109">
        <v>6.375</v>
      </c>
      <c r="E3597" s="1109">
        <v>47.1</v>
      </c>
      <c r="F3597" s="1109">
        <v>0</v>
      </c>
      <c r="G3597" s="1110" t="s">
        <v>10753</v>
      </c>
      <c r="H3597" s="1110" t="s">
        <v>4654</v>
      </c>
      <c r="I3597" s="1110" t="s">
        <v>10845</v>
      </c>
      <c r="J3597" s="1109">
        <v>0</v>
      </c>
      <c r="K3597" s="1109">
        <v>0</v>
      </c>
      <c r="L3597" s="1109">
        <v>0</v>
      </c>
      <c r="M3597" s="1109">
        <v>0</v>
      </c>
      <c r="N3597" s="1109">
        <v>0</v>
      </c>
      <c r="O3597" s="1109">
        <v>0</v>
      </c>
      <c r="P3597" s="1109">
        <v>0</v>
      </c>
      <c r="Q3597" s="1109">
        <v>0</v>
      </c>
    </row>
    <row r="3598" spans="1:17">
      <c r="A3598" s="1109">
        <v>19139</v>
      </c>
      <c r="B3598" s="1110" t="s">
        <v>0</v>
      </c>
      <c r="C3598" s="1109">
        <v>7.625</v>
      </c>
      <c r="D3598" s="1109">
        <v>6.375</v>
      </c>
      <c r="E3598" s="1109">
        <v>47.1</v>
      </c>
      <c r="F3598" s="1109">
        <v>0</v>
      </c>
      <c r="G3598" s="1110" t="s">
        <v>10753</v>
      </c>
      <c r="H3598" s="1110" t="s">
        <v>4654</v>
      </c>
      <c r="I3598" s="1110" t="s">
        <v>10832</v>
      </c>
      <c r="J3598" s="1109">
        <v>0</v>
      </c>
      <c r="K3598" s="1109">
        <v>0</v>
      </c>
      <c r="L3598" s="1109">
        <v>0</v>
      </c>
      <c r="M3598" s="1109">
        <v>0</v>
      </c>
      <c r="N3598" s="1109">
        <v>0</v>
      </c>
      <c r="O3598" s="1109">
        <v>0</v>
      </c>
      <c r="P3598" s="1109">
        <v>0</v>
      </c>
      <c r="Q3598" s="1109">
        <v>0</v>
      </c>
    </row>
    <row r="3599" spans="1:17">
      <c r="A3599" s="1109">
        <v>19140</v>
      </c>
      <c r="B3599" s="1110" t="s">
        <v>0</v>
      </c>
      <c r="C3599" s="1109">
        <v>7.625</v>
      </c>
      <c r="D3599" s="1109">
        <v>6.375</v>
      </c>
      <c r="E3599" s="1109">
        <v>47.1</v>
      </c>
      <c r="F3599" s="1109">
        <v>0</v>
      </c>
      <c r="G3599" s="1110" t="s">
        <v>10753</v>
      </c>
      <c r="H3599" s="1110" t="s">
        <v>4654</v>
      </c>
      <c r="I3599" s="1110" t="s">
        <v>10839</v>
      </c>
      <c r="J3599" s="1109">
        <v>0</v>
      </c>
      <c r="K3599" s="1109">
        <v>0</v>
      </c>
      <c r="L3599" s="1109">
        <v>0</v>
      </c>
      <c r="M3599" s="1109">
        <v>0</v>
      </c>
      <c r="N3599" s="1109">
        <v>0</v>
      </c>
      <c r="O3599" s="1109">
        <v>0</v>
      </c>
      <c r="P3599" s="1109">
        <v>0</v>
      </c>
      <c r="Q3599" s="1109">
        <v>0</v>
      </c>
    </row>
    <row r="3600" spans="1:17">
      <c r="A3600" s="1109">
        <v>19141</v>
      </c>
      <c r="B3600" s="1110" t="s">
        <v>0</v>
      </c>
      <c r="C3600" s="1109">
        <v>7.625</v>
      </c>
      <c r="D3600" s="1109">
        <v>6.375</v>
      </c>
      <c r="E3600" s="1109">
        <v>47.1</v>
      </c>
      <c r="F3600" s="1109">
        <v>0</v>
      </c>
      <c r="G3600" s="1110" t="s">
        <v>10779</v>
      </c>
      <c r="H3600" s="1110" t="s">
        <v>4654</v>
      </c>
      <c r="I3600" s="1110" t="s">
        <v>10847</v>
      </c>
      <c r="J3600" s="1109">
        <v>0</v>
      </c>
      <c r="K3600" s="1109">
        <v>0</v>
      </c>
      <c r="L3600" s="1109">
        <v>0</v>
      </c>
      <c r="M3600" s="1109">
        <v>0</v>
      </c>
      <c r="N3600" s="1109">
        <v>0</v>
      </c>
      <c r="O3600" s="1109">
        <v>0</v>
      </c>
      <c r="P3600" s="1109">
        <v>0</v>
      </c>
      <c r="Q3600" s="1109">
        <v>0</v>
      </c>
    </row>
    <row r="3601" spans="1:17">
      <c r="A3601" s="1109">
        <v>19142</v>
      </c>
      <c r="B3601" s="1110" t="s">
        <v>0</v>
      </c>
      <c r="C3601" s="1109">
        <v>7.625</v>
      </c>
      <c r="D3601" s="1109">
        <v>6.375</v>
      </c>
      <c r="E3601" s="1109">
        <v>47.1</v>
      </c>
      <c r="F3601" s="1109">
        <v>0</v>
      </c>
      <c r="G3601" s="1110" t="s">
        <v>10779</v>
      </c>
      <c r="H3601" s="1110" t="s">
        <v>4654</v>
      </c>
      <c r="I3601" s="1110" t="s">
        <v>10760</v>
      </c>
      <c r="J3601" s="1109">
        <v>0</v>
      </c>
      <c r="K3601" s="1109">
        <v>0</v>
      </c>
      <c r="L3601" s="1109">
        <v>0</v>
      </c>
      <c r="M3601" s="1109">
        <v>0</v>
      </c>
      <c r="N3601" s="1109">
        <v>0</v>
      </c>
      <c r="O3601" s="1109">
        <v>0</v>
      </c>
      <c r="P3601" s="1109">
        <v>0</v>
      </c>
      <c r="Q3601" s="1109">
        <v>0</v>
      </c>
    </row>
    <row r="3602" spans="1:17">
      <c r="A3602" s="1109">
        <v>19143</v>
      </c>
      <c r="B3602" s="1110" t="s">
        <v>0</v>
      </c>
      <c r="C3602" s="1109">
        <v>7.625</v>
      </c>
      <c r="D3602" s="1109">
        <v>6.375</v>
      </c>
      <c r="E3602" s="1109">
        <v>47.1</v>
      </c>
      <c r="F3602" s="1109">
        <v>0</v>
      </c>
      <c r="G3602" s="1110" t="s">
        <v>10779</v>
      </c>
      <c r="H3602" s="1110" t="s">
        <v>4654</v>
      </c>
      <c r="I3602" s="1110" t="s">
        <v>10836</v>
      </c>
      <c r="J3602" s="1109">
        <v>0</v>
      </c>
      <c r="K3602" s="1109">
        <v>0</v>
      </c>
      <c r="L3602" s="1109">
        <v>0</v>
      </c>
      <c r="M3602" s="1109">
        <v>0</v>
      </c>
      <c r="N3602" s="1109">
        <v>0</v>
      </c>
      <c r="O3602" s="1109">
        <v>0</v>
      </c>
      <c r="P3602" s="1109">
        <v>0</v>
      </c>
      <c r="Q3602" s="1109">
        <v>0</v>
      </c>
    </row>
    <row r="3603" spans="1:17">
      <c r="A3603" s="1109">
        <v>19144</v>
      </c>
      <c r="B3603" s="1110" t="s">
        <v>0</v>
      </c>
      <c r="C3603" s="1109">
        <v>7.625</v>
      </c>
      <c r="D3603" s="1109">
        <v>6.375</v>
      </c>
      <c r="E3603" s="1109">
        <v>47.1</v>
      </c>
      <c r="F3603" s="1109">
        <v>0</v>
      </c>
      <c r="G3603" s="1110" t="s">
        <v>10779</v>
      </c>
      <c r="H3603" s="1110" t="s">
        <v>4654</v>
      </c>
      <c r="I3603" s="1110" t="s">
        <v>10841</v>
      </c>
      <c r="J3603" s="1109">
        <v>0</v>
      </c>
      <c r="K3603" s="1109">
        <v>0</v>
      </c>
      <c r="L3603" s="1109">
        <v>0</v>
      </c>
      <c r="M3603" s="1109">
        <v>0</v>
      </c>
      <c r="N3603" s="1109">
        <v>0</v>
      </c>
      <c r="O3603" s="1109">
        <v>0</v>
      </c>
      <c r="P3603" s="1109">
        <v>0</v>
      </c>
      <c r="Q3603" s="1109">
        <v>0</v>
      </c>
    </row>
    <row r="3604" spans="1:17">
      <c r="A3604" s="1109">
        <v>19145</v>
      </c>
      <c r="B3604" s="1110" t="s">
        <v>0</v>
      </c>
      <c r="C3604" s="1109">
        <v>7.625</v>
      </c>
      <c r="D3604" s="1109">
        <v>6.375</v>
      </c>
      <c r="E3604" s="1109">
        <v>47.1</v>
      </c>
      <c r="F3604" s="1109">
        <v>0</v>
      </c>
      <c r="G3604" s="1110" t="s">
        <v>10779</v>
      </c>
      <c r="H3604" s="1110" t="s">
        <v>4654</v>
      </c>
      <c r="I3604" s="1110" t="s">
        <v>10736</v>
      </c>
      <c r="J3604" s="1109">
        <v>0</v>
      </c>
      <c r="K3604" s="1109">
        <v>0</v>
      </c>
      <c r="L3604" s="1109">
        <v>0</v>
      </c>
      <c r="M3604" s="1109">
        <v>0</v>
      </c>
      <c r="N3604" s="1109">
        <v>0</v>
      </c>
      <c r="O3604" s="1109">
        <v>0</v>
      </c>
      <c r="P3604" s="1109">
        <v>0</v>
      </c>
      <c r="Q3604" s="1109">
        <v>0</v>
      </c>
    </row>
    <row r="3605" spans="1:17">
      <c r="A3605" s="1109">
        <v>19146</v>
      </c>
      <c r="B3605" s="1110" t="s">
        <v>0</v>
      </c>
      <c r="C3605" s="1109">
        <v>7.625</v>
      </c>
      <c r="D3605" s="1109">
        <v>6.375</v>
      </c>
      <c r="E3605" s="1109">
        <v>47.1</v>
      </c>
      <c r="F3605" s="1109">
        <v>0</v>
      </c>
      <c r="G3605" s="1110" t="s">
        <v>10779</v>
      </c>
      <c r="H3605" s="1110" t="s">
        <v>4654</v>
      </c>
      <c r="I3605" s="1110" t="s">
        <v>10832</v>
      </c>
      <c r="J3605" s="1109">
        <v>0</v>
      </c>
      <c r="K3605" s="1109">
        <v>0</v>
      </c>
      <c r="L3605" s="1109">
        <v>0</v>
      </c>
      <c r="M3605" s="1109">
        <v>0</v>
      </c>
      <c r="N3605" s="1109">
        <v>0</v>
      </c>
      <c r="O3605" s="1109">
        <v>0</v>
      </c>
      <c r="P3605" s="1109">
        <v>0</v>
      </c>
      <c r="Q3605" s="1109">
        <v>0</v>
      </c>
    </row>
    <row r="3606" spans="1:17">
      <c r="A3606" s="1109">
        <v>19147</v>
      </c>
      <c r="B3606" s="1110" t="s">
        <v>0</v>
      </c>
      <c r="C3606" s="1109">
        <v>7.625</v>
      </c>
      <c r="D3606" s="1109">
        <v>6.375</v>
      </c>
      <c r="E3606" s="1109">
        <v>47.1</v>
      </c>
      <c r="F3606" s="1109">
        <v>0</v>
      </c>
      <c r="G3606" s="1110" t="s">
        <v>10779</v>
      </c>
      <c r="H3606" s="1110" t="s">
        <v>4654</v>
      </c>
      <c r="I3606" s="1110" t="s">
        <v>10839</v>
      </c>
      <c r="J3606" s="1109">
        <v>0</v>
      </c>
      <c r="K3606" s="1109">
        <v>0</v>
      </c>
      <c r="L3606" s="1109">
        <v>0</v>
      </c>
      <c r="M3606" s="1109">
        <v>0</v>
      </c>
      <c r="N3606" s="1109">
        <v>0</v>
      </c>
      <c r="O3606" s="1109">
        <v>0</v>
      </c>
      <c r="P3606" s="1109">
        <v>0</v>
      </c>
      <c r="Q3606" s="1109">
        <v>0</v>
      </c>
    </row>
    <row r="3607" spans="1:17">
      <c r="A3607" s="1109">
        <v>19148</v>
      </c>
      <c r="B3607" s="1110" t="s">
        <v>0</v>
      </c>
      <c r="C3607" s="1109">
        <v>7.625</v>
      </c>
      <c r="D3607" s="1109">
        <v>6.375</v>
      </c>
      <c r="E3607" s="1109">
        <v>47.1</v>
      </c>
      <c r="F3607" s="1109">
        <v>0</v>
      </c>
      <c r="G3607" s="1110" t="s">
        <v>10739</v>
      </c>
      <c r="H3607" s="1110" t="s">
        <v>4654</v>
      </c>
      <c r="I3607" s="1110" t="s">
        <v>10847</v>
      </c>
      <c r="J3607" s="1109">
        <v>0</v>
      </c>
      <c r="K3607" s="1109">
        <v>0</v>
      </c>
      <c r="L3607" s="1109">
        <v>0</v>
      </c>
      <c r="M3607" s="1109">
        <v>0</v>
      </c>
      <c r="N3607" s="1109">
        <v>0</v>
      </c>
      <c r="O3607" s="1109">
        <v>0</v>
      </c>
      <c r="P3607" s="1109">
        <v>0</v>
      </c>
      <c r="Q3607" s="1109">
        <v>0</v>
      </c>
    </row>
    <row r="3608" spans="1:17">
      <c r="A3608" s="1109">
        <v>19149</v>
      </c>
      <c r="B3608" s="1110" t="s">
        <v>0</v>
      </c>
      <c r="C3608" s="1109">
        <v>7.625</v>
      </c>
      <c r="D3608" s="1109">
        <v>6.375</v>
      </c>
      <c r="E3608" s="1109">
        <v>47.1</v>
      </c>
      <c r="F3608" s="1109">
        <v>0</v>
      </c>
      <c r="G3608" s="1110" t="s">
        <v>10739</v>
      </c>
      <c r="H3608" s="1110" t="s">
        <v>4654</v>
      </c>
      <c r="I3608" s="1110" t="s">
        <v>10760</v>
      </c>
      <c r="J3608" s="1109">
        <v>0</v>
      </c>
      <c r="K3608" s="1109">
        <v>0</v>
      </c>
      <c r="L3608" s="1109">
        <v>0</v>
      </c>
      <c r="M3608" s="1109">
        <v>0</v>
      </c>
      <c r="N3608" s="1109">
        <v>0</v>
      </c>
      <c r="O3608" s="1109">
        <v>0</v>
      </c>
      <c r="P3608" s="1109">
        <v>0</v>
      </c>
      <c r="Q3608" s="1109">
        <v>0</v>
      </c>
    </row>
    <row r="3609" spans="1:17">
      <c r="A3609" s="1109">
        <v>19150</v>
      </c>
      <c r="B3609" s="1110" t="s">
        <v>0</v>
      </c>
      <c r="C3609" s="1109">
        <v>7.625</v>
      </c>
      <c r="D3609" s="1109">
        <v>6.375</v>
      </c>
      <c r="E3609" s="1109">
        <v>47.1</v>
      </c>
      <c r="F3609" s="1109">
        <v>0</v>
      </c>
      <c r="G3609" s="1110" t="s">
        <v>10739</v>
      </c>
      <c r="H3609" s="1110" t="s">
        <v>4654</v>
      </c>
      <c r="I3609" s="1110" t="s">
        <v>10836</v>
      </c>
      <c r="J3609" s="1109">
        <v>0</v>
      </c>
      <c r="K3609" s="1109">
        <v>0</v>
      </c>
      <c r="L3609" s="1109">
        <v>0</v>
      </c>
      <c r="M3609" s="1109">
        <v>0</v>
      </c>
      <c r="N3609" s="1109">
        <v>0</v>
      </c>
      <c r="O3609" s="1109">
        <v>0</v>
      </c>
      <c r="P3609" s="1109">
        <v>0</v>
      </c>
      <c r="Q3609" s="1109">
        <v>0</v>
      </c>
    </row>
    <row r="3610" spans="1:17">
      <c r="A3610" s="1109">
        <v>19151</v>
      </c>
      <c r="B3610" s="1110" t="s">
        <v>0</v>
      </c>
      <c r="C3610" s="1109">
        <v>7.625</v>
      </c>
      <c r="D3610" s="1109">
        <v>6.375</v>
      </c>
      <c r="E3610" s="1109">
        <v>47.1</v>
      </c>
      <c r="F3610" s="1109">
        <v>0</v>
      </c>
      <c r="G3610" s="1110" t="s">
        <v>10739</v>
      </c>
      <c r="H3610" s="1110" t="s">
        <v>4654</v>
      </c>
      <c r="I3610" s="1110" t="s">
        <v>10841</v>
      </c>
      <c r="J3610" s="1109">
        <v>0</v>
      </c>
      <c r="K3610" s="1109">
        <v>0</v>
      </c>
      <c r="L3610" s="1109">
        <v>0</v>
      </c>
      <c r="M3610" s="1109">
        <v>0</v>
      </c>
      <c r="N3610" s="1109">
        <v>0</v>
      </c>
      <c r="O3610" s="1109">
        <v>0</v>
      </c>
      <c r="P3610" s="1109">
        <v>0</v>
      </c>
      <c r="Q3610" s="1109">
        <v>0</v>
      </c>
    </row>
    <row r="3611" spans="1:17">
      <c r="A3611" s="1109">
        <v>19152</v>
      </c>
      <c r="B3611" s="1110" t="s">
        <v>0</v>
      </c>
      <c r="C3611" s="1109">
        <v>7.625</v>
      </c>
      <c r="D3611" s="1109">
        <v>6.375</v>
      </c>
      <c r="E3611" s="1109">
        <v>47.1</v>
      </c>
      <c r="F3611" s="1109">
        <v>0</v>
      </c>
      <c r="G3611" s="1110" t="s">
        <v>10739</v>
      </c>
      <c r="H3611" s="1110" t="s">
        <v>4654</v>
      </c>
      <c r="I3611" s="1110" t="s">
        <v>10736</v>
      </c>
      <c r="J3611" s="1109">
        <v>0</v>
      </c>
      <c r="K3611" s="1109">
        <v>0</v>
      </c>
      <c r="L3611" s="1109">
        <v>0</v>
      </c>
      <c r="M3611" s="1109">
        <v>0</v>
      </c>
      <c r="N3611" s="1109">
        <v>0</v>
      </c>
      <c r="O3611" s="1109">
        <v>0</v>
      </c>
      <c r="P3611" s="1109">
        <v>0</v>
      </c>
      <c r="Q3611" s="1109">
        <v>0</v>
      </c>
    </row>
    <row r="3612" spans="1:17">
      <c r="A3612" s="1109">
        <v>19153</v>
      </c>
      <c r="B3612" s="1110" t="s">
        <v>0</v>
      </c>
      <c r="C3612" s="1109">
        <v>7.625</v>
      </c>
      <c r="D3612" s="1109">
        <v>6.375</v>
      </c>
      <c r="E3612" s="1109">
        <v>47.1</v>
      </c>
      <c r="F3612" s="1109">
        <v>0</v>
      </c>
      <c r="G3612" s="1110" t="s">
        <v>10739</v>
      </c>
      <c r="H3612" s="1110" t="s">
        <v>4654</v>
      </c>
      <c r="I3612" s="1110" t="s">
        <v>10832</v>
      </c>
      <c r="J3612" s="1109">
        <v>0</v>
      </c>
      <c r="K3612" s="1109">
        <v>0</v>
      </c>
      <c r="L3612" s="1109">
        <v>0</v>
      </c>
      <c r="M3612" s="1109">
        <v>0</v>
      </c>
      <c r="N3612" s="1109">
        <v>0</v>
      </c>
      <c r="O3612" s="1109">
        <v>0</v>
      </c>
      <c r="P3612" s="1109">
        <v>0</v>
      </c>
      <c r="Q3612" s="1109">
        <v>0</v>
      </c>
    </row>
    <row r="3613" spans="1:17">
      <c r="A3613" s="1109">
        <v>19154</v>
      </c>
      <c r="B3613" s="1110" t="s">
        <v>0</v>
      </c>
      <c r="C3613" s="1109">
        <v>7.625</v>
      </c>
      <c r="D3613" s="1109">
        <v>6.375</v>
      </c>
      <c r="E3613" s="1109">
        <v>47.1</v>
      </c>
      <c r="F3613" s="1109">
        <v>0</v>
      </c>
      <c r="G3613" s="1110" t="s">
        <v>10739</v>
      </c>
      <c r="H3613" s="1110" t="s">
        <v>4654</v>
      </c>
      <c r="I3613" s="1110" t="s">
        <v>10839</v>
      </c>
      <c r="J3613" s="1109">
        <v>0</v>
      </c>
      <c r="K3613" s="1109">
        <v>0</v>
      </c>
      <c r="L3613" s="1109">
        <v>0</v>
      </c>
      <c r="M3613" s="1109">
        <v>0</v>
      </c>
      <c r="N3613" s="1109">
        <v>0</v>
      </c>
      <c r="O3613" s="1109">
        <v>0</v>
      </c>
      <c r="P3613" s="1109">
        <v>0</v>
      </c>
      <c r="Q3613" s="1109">
        <v>0</v>
      </c>
    </row>
    <row r="3614" spans="1:17">
      <c r="A3614" s="1109">
        <v>19155</v>
      </c>
      <c r="B3614" s="1110" t="s">
        <v>0</v>
      </c>
      <c r="C3614" s="1109">
        <v>7.625</v>
      </c>
      <c r="D3614" s="1109">
        <v>6.375</v>
      </c>
      <c r="E3614" s="1109">
        <v>47.1</v>
      </c>
      <c r="F3614" s="1109">
        <v>0</v>
      </c>
      <c r="G3614" s="1110" t="s">
        <v>10844</v>
      </c>
      <c r="H3614" s="1110" t="s">
        <v>4654</v>
      </c>
      <c r="I3614" s="1110" t="s">
        <v>10847</v>
      </c>
      <c r="J3614" s="1109">
        <v>0</v>
      </c>
      <c r="K3614" s="1109">
        <v>0</v>
      </c>
      <c r="L3614" s="1109">
        <v>0</v>
      </c>
      <c r="M3614" s="1109">
        <v>0</v>
      </c>
      <c r="N3614" s="1109">
        <v>0</v>
      </c>
      <c r="O3614" s="1109">
        <v>0</v>
      </c>
      <c r="P3614" s="1109">
        <v>0</v>
      </c>
      <c r="Q3614" s="1109">
        <v>0</v>
      </c>
    </row>
    <row r="3615" spans="1:17">
      <c r="A3615" s="1109">
        <v>19156</v>
      </c>
      <c r="B3615" s="1110" t="s">
        <v>0</v>
      </c>
      <c r="C3615" s="1109">
        <v>7.625</v>
      </c>
      <c r="D3615" s="1109">
        <v>6.375</v>
      </c>
      <c r="E3615" s="1109">
        <v>47.1</v>
      </c>
      <c r="F3615" s="1109">
        <v>0</v>
      </c>
      <c r="G3615" s="1110" t="s">
        <v>10844</v>
      </c>
      <c r="H3615" s="1110" t="s">
        <v>4654</v>
      </c>
      <c r="I3615" s="1110" t="s">
        <v>10849</v>
      </c>
      <c r="J3615" s="1109">
        <v>0</v>
      </c>
      <c r="K3615" s="1109">
        <v>0</v>
      </c>
      <c r="L3615" s="1109">
        <v>0</v>
      </c>
      <c r="M3615" s="1109">
        <v>0</v>
      </c>
      <c r="N3615" s="1109">
        <v>0</v>
      </c>
      <c r="O3615" s="1109">
        <v>0</v>
      </c>
      <c r="P3615" s="1109">
        <v>0</v>
      </c>
      <c r="Q3615" s="1109">
        <v>0</v>
      </c>
    </row>
    <row r="3616" spans="1:17">
      <c r="A3616" s="1109">
        <v>19157</v>
      </c>
      <c r="B3616" s="1110" t="s">
        <v>0</v>
      </c>
      <c r="C3616" s="1109">
        <v>7.625</v>
      </c>
      <c r="D3616" s="1109">
        <v>6.375</v>
      </c>
      <c r="E3616" s="1109">
        <v>47.1</v>
      </c>
      <c r="F3616" s="1109">
        <v>0</v>
      </c>
      <c r="G3616" s="1110" t="s">
        <v>10844</v>
      </c>
      <c r="H3616" s="1110" t="s">
        <v>4654</v>
      </c>
      <c r="I3616" s="1110" t="s">
        <v>10760</v>
      </c>
      <c r="J3616" s="1109">
        <v>0</v>
      </c>
      <c r="K3616" s="1109">
        <v>0</v>
      </c>
      <c r="L3616" s="1109">
        <v>0</v>
      </c>
      <c r="M3616" s="1109">
        <v>0</v>
      </c>
      <c r="N3616" s="1109">
        <v>0</v>
      </c>
      <c r="O3616" s="1109">
        <v>0</v>
      </c>
      <c r="P3616" s="1109">
        <v>0</v>
      </c>
      <c r="Q3616" s="1109">
        <v>0</v>
      </c>
    </row>
    <row r="3617" spans="1:17">
      <c r="A3617" s="1109">
        <v>19158</v>
      </c>
      <c r="B3617" s="1110" t="s">
        <v>0</v>
      </c>
      <c r="C3617" s="1109">
        <v>7.625</v>
      </c>
      <c r="D3617" s="1109">
        <v>6.375</v>
      </c>
      <c r="E3617" s="1109">
        <v>47.1</v>
      </c>
      <c r="F3617" s="1109">
        <v>0</v>
      </c>
      <c r="G3617" s="1110" t="s">
        <v>10844</v>
      </c>
      <c r="H3617" s="1110" t="s">
        <v>4654</v>
      </c>
      <c r="I3617" s="1110" t="s">
        <v>10736</v>
      </c>
      <c r="J3617" s="1109">
        <v>0</v>
      </c>
      <c r="K3617" s="1109">
        <v>0</v>
      </c>
      <c r="L3617" s="1109">
        <v>0</v>
      </c>
      <c r="M3617" s="1109">
        <v>0</v>
      </c>
      <c r="N3617" s="1109">
        <v>0</v>
      </c>
      <c r="O3617" s="1109">
        <v>0</v>
      </c>
      <c r="P3617" s="1109">
        <v>0</v>
      </c>
      <c r="Q3617" s="1109">
        <v>0</v>
      </c>
    </row>
    <row r="3618" spans="1:17">
      <c r="A3618" s="1109">
        <v>19159</v>
      </c>
      <c r="B3618" s="1110" t="s">
        <v>0</v>
      </c>
      <c r="C3618" s="1109">
        <v>7.625</v>
      </c>
      <c r="D3618" s="1109">
        <v>6.375</v>
      </c>
      <c r="E3618" s="1109">
        <v>47.1</v>
      </c>
      <c r="F3618" s="1109">
        <v>0</v>
      </c>
      <c r="G3618" s="1110" t="s">
        <v>10844</v>
      </c>
      <c r="H3618" s="1110" t="s">
        <v>4654</v>
      </c>
      <c r="I3618" s="1110" t="s">
        <v>10845</v>
      </c>
      <c r="J3618" s="1109">
        <v>0</v>
      </c>
      <c r="K3618" s="1109">
        <v>0</v>
      </c>
      <c r="L3618" s="1109">
        <v>0</v>
      </c>
      <c r="M3618" s="1109">
        <v>0</v>
      </c>
      <c r="N3618" s="1109">
        <v>0</v>
      </c>
      <c r="O3618" s="1109">
        <v>0</v>
      </c>
      <c r="P3618" s="1109">
        <v>0</v>
      </c>
      <c r="Q3618" s="1109">
        <v>0</v>
      </c>
    </row>
    <row r="3619" spans="1:17">
      <c r="A3619" s="1109">
        <v>19160</v>
      </c>
      <c r="B3619" s="1110" t="s">
        <v>0</v>
      </c>
      <c r="C3619" s="1109">
        <v>7.625</v>
      </c>
      <c r="D3619" s="1109">
        <v>6.4349999999999996</v>
      </c>
      <c r="E3619" s="1109">
        <v>45.3</v>
      </c>
      <c r="F3619" s="1109">
        <v>0</v>
      </c>
      <c r="G3619" s="1110" t="s">
        <v>10840</v>
      </c>
      <c r="H3619" s="1110" t="s">
        <v>4654</v>
      </c>
      <c r="I3619" s="1110" t="s">
        <v>10846</v>
      </c>
      <c r="J3619" s="1109">
        <v>0</v>
      </c>
      <c r="K3619" s="1109">
        <v>0</v>
      </c>
      <c r="L3619" s="1109">
        <v>0</v>
      </c>
      <c r="M3619" s="1109">
        <v>0</v>
      </c>
      <c r="N3619" s="1109">
        <v>0</v>
      </c>
      <c r="O3619" s="1109">
        <v>0</v>
      </c>
      <c r="P3619" s="1109">
        <v>0</v>
      </c>
      <c r="Q3619" s="1109">
        <v>0</v>
      </c>
    </row>
    <row r="3620" spans="1:17">
      <c r="A3620" s="1109">
        <v>19161</v>
      </c>
      <c r="B3620" s="1110" t="s">
        <v>0</v>
      </c>
      <c r="C3620" s="1109">
        <v>7.625</v>
      </c>
      <c r="D3620" s="1109">
        <v>6.4349999999999996</v>
      </c>
      <c r="E3620" s="1109">
        <v>45.3</v>
      </c>
      <c r="F3620" s="1109">
        <v>0</v>
      </c>
      <c r="G3620" s="1110" t="s">
        <v>10840</v>
      </c>
      <c r="H3620" s="1110" t="s">
        <v>4654</v>
      </c>
      <c r="I3620" s="1110" t="s">
        <v>10847</v>
      </c>
      <c r="J3620" s="1109">
        <v>0</v>
      </c>
      <c r="K3620" s="1109">
        <v>0</v>
      </c>
      <c r="L3620" s="1109">
        <v>0</v>
      </c>
      <c r="M3620" s="1109">
        <v>0</v>
      </c>
      <c r="N3620" s="1109">
        <v>0</v>
      </c>
      <c r="O3620" s="1109">
        <v>0</v>
      </c>
      <c r="P3620" s="1109">
        <v>0</v>
      </c>
      <c r="Q3620" s="1109">
        <v>0</v>
      </c>
    </row>
    <row r="3621" spans="1:17">
      <c r="A3621" s="1109">
        <v>19162</v>
      </c>
      <c r="B3621" s="1110" t="s">
        <v>0</v>
      </c>
      <c r="C3621" s="1109">
        <v>7.625</v>
      </c>
      <c r="D3621" s="1109">
        <v>6.4349999999999996</v>
      </c>
      <c r="E3621" s="1109">
        <v>45.3</v>
      </c>
      <c r="F3621" s="1109">
        <v>0</v>
      </c>
      <c r="G3621" s="1110" t="s">
        <v>10840</v>
      </c>
      <c r="H3621" s="1110" t="s">
        <v>4654</v>
      </c>
      <c r="I3621" s="1110" t="s">
        <v>10841</v>
      </c>
      <c r="J3621" s="1109">
        <v>0</v>
      </c>
      <c r="K3621" s="1109">
        <v>0</v>
      </c>
      <c r="L3621" s="1109">
        <v>0</v>
      </c>
      <c r="M3621" s="1109">
        <v>0</v>
      </c>
      <c r="N3621" s="1109">
        <v>0</v>
      </c>
      <c r="O3621" s="1109">
        <v>0</v>
      </c>
      <c r="P3621" s="1109">
        <v>0</v>
      </c>
      <c r="Q3621" s="1109">
        <v>0</v>
      </c>
    </row>
    <row r="3622" spans="1:17">
      <c r="A3622" s="1109">
        <v>19163</v>
      </c>
      <c r="B3622" s="1110" t="s">
        <v>0</v>
      </c>
      <c r="C3622" s="1109">
        <v>7.625</v>
      </c>
      <c r="D3622" s="1109">
        <v>6.4349999999999996</v>
      </c>
      <c r="E3622" s="1109">
        <v>45.3</v>
      </c>
      <c r="F3622" s="1109">
        <v>0</v>
      </c>
      <c r="G3622" s="1110" t="s">
        <v>10840</v>
      </c>
      <c r="H3622" s="1110" t="s">
        <v>4654</v>
      </c>
      <c r="I3622" s="1110" t="s">
        <v>10835</v>
      </c>
      <c r="J3622" s="1109">
        <v>0</v>
      </c>
      <c r="K3622" s="1109">
        <v>0</v>
      </c>
      <c r="L3622" s="1109">
        <v>0</v>
      </c>
      <c r="M3622" s="1109">
        <v>0</v>
      </c>
      <c r="N3622" s="1109">
        <v>0</v>
      </c>
      <c r="O3622" s="1109">
        <v>0</v>
      </c>
      <c r="P3622" s="1109">
        <v>0</v>
      </c>
      <c r="Q3622" s="1109">
        <v>0</v>
      </c>
    </row>
    <row r="3623" spans="1:17">
      <c r="A3623" s="1109">
        <v>19164</v>
      </c>
      <c r="B3623" s="1110" t="s">
        <v>0</v>
      </c>
      <c r="C3623" s="1109">
        <v>7.625</v>
      </c>
      <c r="D3623" s="1109">
        <v>6.4349999999999996</v>
      </c>
      <c r="E3623" s="1109">
        <v>45.3</v>
      </c>
      <c r="F3623" s="1109">
        <v>0</v>
      </c>
      <c r="G3623" s="1110" t="s">
        <v>10840</v>
      </c>
      <c r="H3623" s="1110" t="s">
        <v>4654</v>
      </c>
      <c r="I3623" s="1110" t="s">
        <v>10760</v>
      </c>
      <c r="J3623" s="1109">
        <v>0</v>
      </c>
      <c r="K3623" s="1109">
        <v>0</v>
      </c>
      <c r="L3623" s="1109">
        <v>0</v>
      </c>
      <c r="M3623" s="1109">
        <v>0</v>
      </c>
      <c r="N3623" s="1109">
        <v>0</v>
      </c>
      <c r="O3623" s="1109">
        <v>0</v>
      </c>
      <c r="P3623" s="1109">
        <v>0</v>
      </c>
      <c r="Q3623" s="1109">
        <v>0</v>
      </c>
    </row>
    <row r="3624" spans="1:17">
      <c r="A3624" s="1109">
        <v>19165</v>
      </c>
      <c r="B3624" s="1110" t="s">
        <v>0</v>
      </c>
      <c r="C3624" s="1109">
        <v>7.625</v>
      </c>
      <c r="D3624" s="1109">
        <v>6.4349999999999996</v>
      </c>
      <c r="E3624" s="1109">
        <v>45.3</v>
      </c>
      <c r="F3624" s="1109">
        <v>0</v>
      </c>
      <c r="G3624" s="1110" t="s">
        <v>10840</v>
      </c>
      <c r="H3624" s="1110" t="s">
        <v>4654</v>
      </c>
      <c r="I3624" s="1110" t="s">
        <v>10836</v>
      </c>
      <c r="J3624" s="1109">
        <v>0</v>
      </c>
      <c r="K3624" s="1109">
        <v>0</v>
      </c>
      <c r="L3624" s="1109">
        <v>0</v>
      </c>
      <c r="M3624" s="1109">
        <v>0</v>
      </c>
      <c r="N3624" s="1109">
        <v>0</v>
      </c>
      <c r="O3624" s="1109">
        <v>0</v>
      </c>
      <c r="P3624" s="1109">
        <v>0</v>
      </c>
      <c r="Q3624" s="1109">
        <v>0</v>
      </c>
    </row>
    <row r="3625" spans="1:17">
      <c r="A3625" s="1109">
        <v>19166</v>
      </c>
      <c r="B3625" s="1110" t="s">
        <v>0</v>
      </c>
      <c r="C3625" s="1109">
        <v>7.625</v>
      </c>
      <c r="D3625" s="1109">
        <v>6.4349999999999996</v>
      </c>
      <c r="E3625" s="1109">
        <v>45.3</v>
      </c>
      <c r="F3625" s="1109">
        <v>0</v>
      </c>
      <c r="G3625" s="1110" t="s">
        <v>10840</v>
      </c>
      <c r="H3625" s="1110" t="s">
        <v>4654</v>
      </c>
      <c r="I3625" s="1110" t="s">
        <v>10736</v>
      </c>
      <c r="J3625" s="1109">
        <v>0</v>
      </c>
      <c r="K3625" s="1109">
        <v>0</v>
      </c>
      <c r="L3625" s="1109">
        <v>0</v>
      </c>
      <c r="M3625" s="1109">
        <v>0</v>
      </c>
      <c r="N3625" s="1109">
        <v>0</v>
      </c>
      <c r="O3625" s="1109">
        <v>0</v>
      </c>
      <c r="P3625" s="1109">
        <v>0</v>
      </c>
      <c r="Q3625" s="1109">
        <v>0</v>
      </c>
    </row>
    <row r="3626" spans="1:17">
      <c r="A3626" s="1109">
        <v>19167</v>
      </c>
      <c r="B3626" s="1110" t="s">
        <v>0</v>
      </c>
      <c r="C3626" s="1109">
        <v>7.625</v>
      </c>
      <c r="D3626" s="1109">
        <v>6.4349999999999996</v>
      </c>
      <c r="E3626" s="1109">
        <v>45.3</v>
      </c>
      <c r="F3626" s="1109">
        <v>0</v>
      </c>
      <c r="G3626" s="1110" t="s">
        <v>10840</v>
      </c>
      <c r="H3626" s="1110" t="s">
        <v>4654</v>
      </c>
      <c r="I3626" s="1110" t="s">
        <v>10832</v>
      </c>
      <c r="J3626" s="1109">
        <v>0</v>
      </c>
      <c r="K3626" s="1109">
        <v>0</v>
      </c>
      <c r="L3626" s="1109">
        <v>0</v>
      </c>
      <c r="M3626" s="1109">
        <v>0</v>
      </c>
      <c r="N3626" s="1109">
        <v>0</v>
      </c>
      <c r="O3626" s="1109">
        <v>0</v>
      </c>
      <c r="P3626" s="1109">
        <v>0</v>
      </c>
      <c r="Q3626" s="1109">
        <v>0</v>
      </c>
    </row>
    <row r="3627" spans="1:17">
      <c r="A3627" s="1109">
        <v>19168</v>
      </c>
      <c r="B3627" s="1110" t="s">
        <v>0</v>
      </c>
      <c r="C3627" s="1109">
        <v>7.625</v>
      </c>
      <c r="D3627" s="1109">
        <v>6.4349999999999996</v>
      </c>
      <c r="E3627" s="1109">
        <v>45.3</v>
      </c>
      <c r="F3627" s="1109">
        <v>0</v>
      </c>
      <c r="G3627" s="1110" t="s">
        <v>10840</v>
      </c>
      <c r="H3627" s="1110" t="s">
        <v>4654</v>
      </c>
      <c r="I3627" s="1110" t="s">
        <v>10839</v>
      </c>
      <c r="J3627" s="1109">
        <v>0</v>
      </c>
      <c r="K3627" s="1109">
        <v>0</v>
      </c>
      <c r="L3627" s="1109">
        <v>0</v>
      </c>
      <c r="M3627" s="1109">
        <v>0</v>
      </c>
      <c r="N3627" s="1109">
        <v>0</v>
      </c>
      <c r="O3627" s="1109">
        <v>0</v>
      </c>
      <c r="P3627" s="1109">
        <v>0</v>
      </c>
      <c r="Q3627" s="1109">
        <v>0</v>
      </c>
    </row>
    <row r="3628" spans="1:17">
      <c r="A3628" s="1109">
        <v>19169</v>
      </c>
      <c r="B3628" s="1110" t="s">
        <v>0</v>
      </c>
      <c r="C3628" s="1109">
        <v>7.625</v>
      </c>
      <c r="D3628" s="1109">
        <v>6.4349999999999996</v>
      </c>
      <c r="E3628" s="1109">
        <v>45.3</v>
      </c>
      <c r="F3628" s="1109">
        <v>0</v>
      </c>
      <c r="G3628" s="1110" t="s">
        <v>10842</v>
      </c>
      <c r="H3628" s="1110" t="s">
        <v>4654</v>
      </c>
      <c r="I3628" s="1110" t="s">
        <v>10847</v>
      </c>
      <c r="J3628" s="1109">
        <v>0</v>
      </c>
      <c r="K3628" s="1109">
        <v>0</v>
      </c>
      <c r="L3628" s="1109">
        <v>0</v>
      </c>
      <c r="M3628" s="1109">
        <v>0</v>
      </c>
      <c r="N3628" s="1109">
        <v>0</v>
      </c>
      <c r="O3628" s="1109">
        <v>0</v>
      </c>
      <c r="P3628" s="1109">
        <v>0</v>
      </c>
      <c r="Q3628" s="1109">
        <v>0</v>
      </c>
    </row>
    <row r="3629" spans="1:17">
      <c r="A3629" s="1109">
        <v>19170</v>
      </c>
      <c r="B3629" s="1110" t="s">
        <v>0</v>
      </c>
      <c r="C3629" s="1109">
        <v>7.625</v>
      </c>
      <c r="D3629" s="1109">
        <v>6.4349999999999996</v>
      </c>
      <c r="E3629" s="1109">
        <v>45.3</v>
      </c>
      <c r="F3629" s="1109">
        <v>0</v>
      </c>
      <c r="G3629" s="1110" t="s">
        <v>10842</v>
      </c>
      <c r="H3629" s="1110" t="s">
        <v>4654</v>
      </c>
      <c r="I3629" s="1110" t="s">
        <v>10841</v>
      </c>
      <c r="J3629" s="1109">
        <v>0</v>
      </c>
      <c r="K3629" s="1109">
        <v>0</v>
      </c>
      <c r="L3629" s="1109">
        <v>0</v>
      </c>
      <c r="M3629" s="1109">
        <v>0</v>
      </c>
      <c r="N3629" s="1109">
        <v>0</v>
      </c>
      <c r="O3629" s="1109">
        <v>0</v>
      </c>
      <c r="P3629" s="1109">
        <v>0</v>
      </c>
      <c r="Q3629" s="1109">
        <v>0</v>
      </c>
    </row>
    <row r="3630" spans="1:17">
      <c r="A3630" s="1109">
        <v>19171</v>
      </c>
      <c r="B3630" s="1110" t="s">
        <v>0</v>
      </c>
      <c r="C3630" s="1109">
        <v>7.625</v>
      </c>
      <c r="D3630" s="1109">
        <v>6.4349999999999996</v>
      </c>
      <c r="E3630" s="1109">
        <v>45.3</v>
      </c>
      <c r="F3630" s="1109">
        <v>0</v>
      </c>
      <c r="G3630" s="1110" t="s">
        <v>10842</v>
      </c>
      <c r="H3630" s="1110" t="s">
        <v>4654</v>
      </c>
      <c r="I3630" s="1110" t="s">
        <v>10760</v>
      </c>
      <c r="J3630" s="1109">
        <v>0</v>
      </c>
      <c r="K3630" s="1109">
        <v>0</v>
      </c>
      <c r="L3630" s="1109">
        <v>0</v>
      </c>
      <c r="M3630" s="1109">
        <v>0</v>
      </c>
      <c r="N3630" s="1109">
        <v>0</v>
      </c>
      <c r="O3630" s="1109">
        <v>0</v>
      </c>
      <c r="P3630" s="1109">
        <v>0</v>
      </c>
      <c r="Q3630" s="1109">
        <v>0</v>
      </c>
    </row>
    <row r="3631" spans="1:17">
      <c r="A3631" s="1109">
        <v>19172</v>
      </c>
      <c r="B3631" s="1110" t="s">
        <v>0</v>
      </c>
      <c r="C3631" s="1109">
        <v>7.625</v>
      </c>
      <c r="D3631" s="1109">
        <v>6.4349999999999996</v>
      </c>
      <c r="E3631" s="1109">
        <v>45.3</v>
      </c>
      <c r="F3631" s="1109">
        <v>0</v>
      </c>
      <c r="G3631" s="1110" t="s">
        <v>10842</v>
      </c>
      <c r="H3631" s="1110" t="s">
        <v>4654</v>
      </c>
      <c r="I3631" s="1110" t="s">
        <v>10836</v>
      </c>
      <c r="J3631" s="1109">
        <v>0</v>
      </c>
      <c r="K3631" s="1109">
        <v>0</v>
      </c>
      <c r="L3631" s="1109">
        <v>0</v>
      </c>
      <c r="M3631" s="1109">
        <v>0</v>
      </c>
      <c r="N3631" s="1109">
        <v>0</v>
      </c>
      <c r="O3631" s="1109">
        <v>0</v>
      </c>
      <c r="P3631" s="1109">
        <v>0</v>
      </c>
      <c r="Q3631" s="1109">
        <v>0</v>
      </c>
    </row>
    <row r="3632" spans="1:17">
      <c r="A3632" s="1109">
        <v>19173</v>
      </c>
      <c r="B3632" s="1110" t="s">
        <v>0</v>
      </c>
      <c r="C3632" s="1109">
        <v>7.625</v>
      </c>
      <c r="D3632" s="1109">
        <v>6.4349999999999996</v>
      </c>
      <c r="E3632" s="1109">
        <v>45.3</v>
      </c>
      <c r="F3632" s="1109">
        <v>0</v>
      </c>
      <c r="G3632" s="1110" t="s">
        <v>10842</v>
      </c>
      <c r="H3632" s="1110" t="s">
        <v>4654</v>
      </c>
      <c r="I3632" s="1110" t="s">
        <v>10736</v>
      </c>
      <c r="J3632" s="1109">
        <v>0</v>
      </c>
      <c r="K3632" s="1109">
        <v>0</v>
      </c>
      <c r="L3632" s="1109">
        <v>0</v>
      </c>
      <c r="M3632" s="1109">
        <v>0</v>
      </c>
      <c r="N3632" s="1109">
        <v>0</v>
      </c>
      <c r="O3632" s="1109">
        <v>0</v>
      </c>
      <c r="P3632" s="1109">
        <v>0</v>
      </c>
      <c r="Q3632" s="1109">
        <v>0</v>
      </c>
    </row>
    <row r="3633" spans="1:17">
      <c r="A3633" s="1109">
        <v>19174</v>
      </c>
      <c r="B3633" s="1110" t="s">
        <v>0</v>
      </c>
      <c r="C3633" s="1109">
        <v>7.625</v>
      </c>
      <c r="D3633" s="1109">
        <v>6.4349999999999996</v>
      </c>
      <c r="E3633" s="1109">
        <v>45.3</v>
      </c>
      <c r="F3633" s="1109">
        <v>0</v>
      </c>
      <c r="G3633" s="1110" t="s">
        <v>10842</v>
      </c>
      <c r="H3633" s="1110" t="s">
        <v>4654</v>
      </c>
      <c r="I3633" s="1110" t="s">
        <v>10832</v>
      </c>
      <c r="J3633" s="1109">
        <v>0</v>
      </c>
      <c r="K3633" s="1109">
        <v>0</v>
      </c>
      <c r="L3633" s="1109">
        <v>0</v>
      </c>
      <c r="M3633" s="1109">
        <v>0</v>
      </c>
      <c r="N3633" s="1109">
        <v>0</v>
      </c>
      <c r="O3633" s="1109">
        <v>0</v>
      </c>
      <c r="P3633" s="1109">
        <v>0</v>
      </c>
      <c r="Q3633" s="1109">
        <v>0</v>
      </c>
    </row>
    <row r="3634" spans="1:17">
      <c r="A3634" s="1109">
        <v>19175</v>
      </c>
      <c r="B3634" s="1110" t="s">
        <v>0</v>
      </c>
      <c r="C3634" s="1109">
        <v>7.625</v>
      </c>
      <c r="D3634" s="1109">
        <v>6.4349999999999996</v>
      </c>
      <c r="E3634" s="1109">
        <v>45.3</v>
      </c>
      <c r="F3634" s="1109">
        <v>0</v>
      </c>
      <c r="G3634" s="1110" t="s">
        <v>10842</v>
      </c>
      <c r="H3634" s="1110" t="s">
        <v>4654</v>
      </c>
      <c r="I3634" s="1110" t="s">
        <v>10839</v>
      </c>
      <c r="J3634" s="1109">
        <v>0</v>
      </c>
      <c r="K3634" s="1109">
        <v>0</v>
      </c>
      <c r="L3634" s="1109">
        <v>0</v>
      </c>
      <c r="M3634" s="1109">
        <v>0</v>
      </c>
      <c r="N3634" s="1109">
        <v>0</v>
      </c>
      <c r="O3634" s="1109">
        <v>0</v>
      </c>
      <c r="P3634" s="1109">
        <v>0</v>
      </c>
      <c r="Q3634" s="1109">
        <v>0</v>
      </c>
    </row>
    <row r="3635" spans="1:17">
      <c r="A3635" s="1109">
        <v>19176</v>
      </c>
      <c r="B3635" s="1110" t="s">
        <v>0</v>
      </c>
      <c r="C3635" s="1109">
        <v>7.625</v>
      </c>
      <c r="D3635" s="1109">
        <v>6.4349999999999996</v>
      </c>
      <c r="E3635" s="1109">
        <v>45.3</v>
      </c>
      <c r="F3635" s="1109">
        <v>0</v>
      </c>
      <c r="G3635" s="1110" t="s">
        <v>10843</v>
      </c>
      <c r="H3635" s="1110" t="s">
        <v>4654</v>
      </c>
      <c r="I3635" s="1110" t="s">
        <v>10847</v>
      </c>
      <c r="J3635" s="1109">
        <v>0</v>
      </c>
      <c r="K3635" s="1109">
        <v>0</v>
      </c>
      <c r="L3635" s="1109">
        <v>0</v>
      </c>
      <c r="M3635" s="1109">
        <v>0</v>
      </c>
      <c r="N3635" s="1109">
        <v>0</v>
      </c>
      <c r="O3635" s="1109">
        <v>0</v>
      </c>
      <c r="P3635" s="1109">
        <v>0</v>
      </c>
      <c r="Q3635" s="1109">
        <v>0</v>
      </c>
    </row>
    <row r="3636" spans="1:17">
      <c r="A3636" s="1109">
        <v>19177</v>
      </c>
      <c r="B3636" s="1110" t="s">
        <v>0</v>
      </c>
      <c r="C3636" s="1109">
        <v>7.625</v>
      </c>
      <c r="D3636" s="1109">
        <v>6.4349999999999996</v>
      </c>
      <c r="E3636" s="1109">
        <v>45.3</v>
      </c>
      <c r="F3636" s="1109">
        <v>0</v>
      </c>
      <c r="G3636" s="1110" t="s">
        <v>10843</v>
      </c>
      <c r="H3636" s="1110" t="s">
        <v>4654</v>
      </c>
      <c r="I3636" s="1110" t="s">
        <v>10849</v>
      </c>
      <c r="J3636" s="1109">
        <v>0</v>
      </c>
      <c r="K3636" s="1109">
        <v>0</v>
      </c>
      <c r="L3636" s="1109">
        <v>0</v>
      </c>
      <c r="M3636" s="1109">
        <v>0</v>
      </c>
      <c r="N3636" s="1109">
        <v>0</v>
      </c>
      <c r="O3636" s="1109">
        <v>0</v>
      </c>
      <c r="P3636" s="1109">
        <v>0</v>
      </c>
      <c r="Q3636" s="1109">
        <v>0</v>
      </c>
    </row>
    <row r="3637" spans="1:17">
      <c r="A3637" s="1109">
        <v>19178</v>
      </c>
      <c r="B3637" s="1110" t="s">
        <v>0</v>
      </c>
      <c r="C3637" s="1109">
        <v>7.625</v>
      </c>
      <c r="D3637" s="1109">
        <v>6.4349999999999996</v>
      </c>
      <c r="E3637" s="1109">
        <v>45.3</v>
      </c>
      <c r="F3637" s="1109">
        <v>0</v>
      </c>
      <c r="G3637" s="1110" t="s">
        <v>10843</v>
      </c>
      <c r="H3637" s="1110" t="s">
        <v>4654</v>
      </c>
      <c r="I3637" s="1110" t="s">
        <v>10841</v>
      </c>
      <c r="J3637" s="1109">
        <v>0</v>
      </c>
      <c r="K3637" s="1109">
        <v>0</v>
      </c>
      <c r="L3637" s="1109">
        <v>0</v>
      </c>
      <c r="M3637" s="1109">
        <v>0</v>
      </c>
      <c r="N3637" s="1109">
        <v>0</v>
      </c>
      <c r="O3637" s="1109">
        <v>0</v>
      </c>
      <c r="P3637" s="1109">
        <v>0</v>
      </c>
      <c r="Q3637" s="1109">
        <v>0</v>
      </c>
    </row>
    <row r="3638" spans="1:17">
      <c r="A3638" s="1109">
        <v>19179</v>
      </c>
      <c r="B3638" s="1110" t="s">
        <v>0</v>
      </c>
      <c r="C3638" s="1109">
        <v>7.625</v>
      </c>
      <c r="D3638" s="1109">
        <v>6.4349999999999996</v>
      </c>
      <c r="E3638" s="1109">
        <v>45.3</v>
      </c>
      <c r="F3638" s="1109">
        <v>0</v>
      </c>
      <c r="G3638" s="1110" t="s">
        <v>10843</v>
      </c>
      <c r="H3638" s="1110" t="s">
        <v>4654</v>
      </c>
      <c r="I3638" s="1110" t="s">
        <v>10760</v>
      </c>
      <c r="J3638" s="1109">
        <v>0</v>
      </c>
      <c r="K3638" s="1109">
        <v>0</v>
      </c>
      <c r="L3638" s="1109">
        <v>0</v>
      </c>
      <c r="M3638" s="1109">
        <v>0</v>
      </c>
      <c r="N3638" s="1109">
        <v>0</v>
      </c>
      <c r="O3638" s="1109">
        <v>0</v>
      </c>
      <c r="P3638" s="1109">
        <v>0</v>
      </c>
      <c r="Q3638" s="1109">
        <v>0</v>
      </c>
    </row>
    <row r="3639" spans="1:17">
      <c r="A3639" s="1109">
        <v>19180</v>
      </c>
      <c r="B3639" s="1110" t="s">
        <v>0</v>
      </c>
      <c r="C3639" s="1109">
        <v>7.625</v>
      </c>
      <c r="D3639" s="1109">
        <v>6.4349999999999996</v>
      </c>
      <c r="E3639" s="1109">
        <v>45.3</v>
      </c>
      <c r="F3639" s="1109">
        <v>0</v>
      </c>
      <c r="G3639" s="1110" t="s">
        <v>10843</v>
      </c>
      <c r="H3639" s="1110" t="s">
        <v>4654</v>
      </c>
      <c r="I3639" s="1110" t="s">
        <v>10845</v>
      </c>
      <c r="J3639" s="1109">
        <v>0</v>
      </c>
      <c r="K3639" s="1109">
        <v>0</v>
      </c>
      <c r="L3639" s="1109">
        <v>0</v>
      </c>
      <c r="M3639" s="1109">
        <v>0</v>
      </c>
      <c r="N3639" s="1109">
        <v>0</v>
      </c>
      <c r="O3639" s="1109">
        <v>0</v>
      </c>
      <c r="P3639" s="1109">
        <v>0</v>
      </c>
      <c r="Q3639" s="1109">
        <v>0</v>
      </c>
    </row>
    <row r="3640" spans="1:17">
      <c r="A3640" s="1109">
        <v>19181</v>
      </c>
      <c r="B3640" s="1110" t="s">
        <v>0</v>
      </c>
      <c r="C3640" s="1109">
        <v>7.625</v>
      </c>
      <c r="D3640" s="1109">
        <v>6.4349999999999996</v>
      </c>
      <c r="E3640" s="1109">
        <v>45.3</v>
      </c>
      <c r="F3640" s="1109">
        <v>0</v>
      </c>
      <c r="G3640" s="1110" t="s">
        <v>10843</v>
      </c>
      <c r="H3640" s="1110" t="s">
        <v>4654</v>
      </c>
      <c r="I3640" s="1110" t="s">
        <v>10736</v>
      </c>
      <c r="J3640" s="1109">
        <v>0</v>
      </c>
      <c r="K3640" s="1109">
        <v>0</v>
      </c>
      <c r="L3640" s="1109">
        <v>0</v>
      </c>
      <c r="M3640" s="1109">
        <v>0</v>
      </c>
      <c r="N3640" s="1109">
        <v>0</v>
      </c>
      <c r="O3640" s="1109">
        <v>0</v>
      </c>
      <c r="P3640" s="1109">
        <v>0</v>
      </c>
      <c r="Q3640" s="1109">
        <v>0</v>
      </c>
    </row>
    <row r="3641" spans="1:17">
      <c r="A3641" s="1109">
        <v>19182</v>
      </c>
      <c r="B3641" s="1110" t="s">
        <v>0</v>
      </c>
      <c r="C3641" s="1109">
        <v>7.625</v>
      </c>
      <c r="D3641" s="1109">
        <v>6.4349999999999996</v>
      </c>
      <c r="E3641" s="1109">
        <v>45.3</v>
      </c>
      <c r="F3641" s="1109">
        <v>0</v>
      </c>
      <c r="G3641" s="1110" t="s">
        <v>10843</v>
      </c>
      <c r="H3641" s="1110" t="s">
        <v>4654</v>
      </c>
      <c r="I3641" s="1110" t="s">
        <v>10832</v>
      </c>
      <c r="J3641" s="1109">
        <v>0</v>
      </c>
      <c r="K3641" s="1109">
        <v>0</v>
      </c>
      <c r="L3641" s="1109">
        <v>0</v>
      </c>
      <c r="M3641" s="1109">
        <v>0</v>
      </c>
      <c r="N3641" s="1109">
        <v>0</v>
      </c>
      <c r="O3641" s="1109">
        <v>0</v>
      </c>
      <c r="P3641" s="1109">
        <v>0</v>
      </c>
      <c r="Q3641" s="1109">
        <v>0</v>
      </c>
    </row>
    <row r="3642" spans="1:17">
      <c r="A3642" s="1109">
        <v>19183</v>
      </c>
      <c r="B3642" s="1110" t="s">
        <v>0</v>
      </c>
      <c r="C3642" s="1109">
        <v>7.625</v>
      </c>
      <c r="D3642" s="1109">
        <v>6.4349999999999996</v>
      </c>
      <c r="E3642" s="1109">
        <v>45.3</v>
      </c>
      <c r="F3642" s="1109">
        <v>0</v>
      </c>
      <c r="G3642" s="1110" t="s">
        <v>10843</v>
      </c>
      <c r="H3642" s="1110" t="s">
        <v>4654</v>
      </c>
      <c r="I3642" s="1110" t="s">
        <v>10839</v>
      </c>
      <c r="J3642" s="1109">
        <v>0</v>
      </c>
      <c r="K3642" s="1109">
        <v>0</v>
      </c>
      <c r="L3642" s="1109">
        <v>0</v>
      </c>
      <c r="M3642" s="1109">
        <v>0</v>
      </c>
      <c r="N3642" s="1109">
        <v>0</v>
      </c>
      <c r="O3642" s="1109">
        <v>0</v>
      </c>
      <c r="P3642" s="1109">
        <v>0</v>
      </c>
      <c r="Q3642" s="1109">
        <v>0</v>
      </c>
    </row>
    <row r="3643" spans="1:17">
      <c r="A3643" s="1109">
        <v>19184</v>
      </c>
      <c r="B3643" s="1110" t="s">
        <v>0</v>
      </c>
      <c r="C3643" s="1109">
        <v>7.625</v>
      </c>
      <c r="D3643" s="1109">
        <v>6.4349999999999996</v>
      </c>
      <c r="E3643" s="1109">
        <v>45.3</v>
      </c>
      <c r="F3643" s="1109">
        <v>0</v>
      </c>
      <c r="G3643" s="1110" t="s">
        <v>10784</v>
      </c>
      <c r="H3643" s="1110" t="s">
        <v>4654</v>
      </c>
      <c r="I3643" s="1110" t="s">
        <v>10846</v>
      </c>
      <c r="J3643" s="1109">
        <v>0</v>
      </c>
      <c r="K3643" s="1109">
        <v>0</v>
      </c>
      <c r="L3643" s="1109">
        <v>0</v>
      </c>
      <c r="M3643" s="1109">
        <v>0</v>
      </c>
      <c r="N3643" s="1109">
        <v>0</v>
      </c>
      <c r="O3643" s="1109">
        <v>0</v>
      </c>
      <c r="P3643" s="1109">
        <v>0</v>
      </c>
      <c r="Q3643" s="1109">
        <v>0</v>
      </c>
    </row>
    <row r="3644" spans="1:17">
      <c r="A3644" s="1109">
        <v>19185</v>
      </c>
      <c r="B3644" s="1110" t="s">
        <v>0</v>
      </c>
      <c r="C3644" s="1109">
        <v>7.625</v>
      </c>
      <c r="D3644" s="1109">
        <v>6.4349999999999996</v>
      </c>
      <c r="E3644" s="1109">
        <v>45.3</v>
      </c>
      <c r="F3644" s="1109">
        <v>0</v>
      </c>
      <c r="G3644" s="1110" t="s">
        <v>10784</v>
      </c>
      <c r="H3644" s="1110" t="s">
        <v>4654</v>
      </c>
      <c r="I3644" s="1110" t="s">
        <v>10847</v>
      </c>
      <c r="J3644" s="1109">
        <v>0</v>
      </c>
      <c r="K3644" s="1109">
        <v>0</v>
      </c>
      <c r="L3644" s="1109">
        <v>0</v>
      </c>
      <c r="M3644" s="1109">
        <v>0</v>
      </c>
      <c r="N3644" s="1109">
        <v>0</v>
      </c>
      <c r="O3644" s="1109">
        <v>0</v>
      </c>
      <c r="P3644" s="1109">
        <v>0</v>
      </c>
      <c r="Q3644" s="1109">
        <v>0</v>
      </c>
    </row>
    <row r="3645" spans="1:17">
      <c r="A3645" s="1109">
        <v>19186</v>
      </c>
      <c r="B3645" s="1110" t="s">
        <v>0</v>
      </c>
      <c r="C3645" s="1109">
        <v>7.625</v>
      </c>
      <c r="D3645" s="1109">
        <v>6.4349999999999996</v>
      </c>
      <c r="E3645" s="1109">
        <v>45.3</v>
      </c>
      <c r="F3645" s="1109">
        <v>0</v>
      </c>
      <c r="G3645" s="1110" t="s">
        <v>10784</v>
      </c>
      <c r="H3645" s="1110" t="s">
        <v>4654</v>
      </c>
      <c r="I3645" s="1110" t="s">
        <v>10848</v>
      </c>
      <c r="J3645" s="1109">
        <v>0</v>
      </c>
      <c r="K3645" s="1109">
        <v>0</v>
      </c>
      <c r="L3645" s="1109">
        <v>0</v>
      </c>
      <c r="M3645" s="1109">
        <v>0</v>
      </c>
      <c r="N3645" s="1109">
        <v>0</v>
      </c>
      <c r="O3645" s="1109">
        <v>0</v>
      </c>
      <c r="P3645" s="1109">
        <v>0</v>
      </c>
      <c r="Q3645" s="1109">
        <v>0</v>
      </c>
    </row>
    <row r="3646" spans="1:17">
      <c r="A3646" s="1109">
        <v>19187</v>
      </c>
      <c r="B3646" s="1110" t="s">
        <v>0</v>
      </c>
      <c r="C3646" s="1109">
        <v>7.625</v>
      </c>
      <c r="D3646" s="1109">
        <v>6.4349999999999996</v>
      </c>
      <c r="E3646" s="1109">
        <v>45.3</v>
      </c>
      <c r="F3646" s="1109">
        <v>0</v>
      </c>
      <c r="G3646" s="1110" t="s">
        <v>10784</v>
      </c>
      <c r="H3646" s="1110" t="s">
        <v>4654</v>
      </c>
      <c r="I3646" s="1110" t="s">
        <v>10849</v>
      </c>
      <c r="J3646" s="1109">
        <v>0</v>
      </c>
      <c r="K3646" s="1109">
        <v>0</v>
      </c>
      <c r="L3646" s="1109">
        <v>0</v>
      </c>
      <c r="M3646" s="1109">
        <v>0</v>
      </c>
      <c r="N3646" s="1109">
        <v>0</v>
      </c>
      <c r="O3646" s="1109">
        <v>0</v>
      </c>
      <c r="P3646" s="1109">
        <v>0</v>
      </c>
      <c r="Q3646" s="1109">
        <v>0</v>
      </c>
    </row>
    <row r="3647" spans="1:17">
      <c r="A3647" s="1109">
        <v>19188</v>
      </c>
      <c r="B3647" s="1110" t="s">
        <v>0</v>
      </c>
      <c r="C3647" s="1109">
        <v>7.625</v>
      </c>
      <c r="D3647" s="1109">
        <v>6.4349999999999996</v>
      </c>
      <c r="E3647" s="1109">
        <v>45.3</v>
      </c>
      <c r="F3647" s="1109">
        <v>0</v>
      </c>
      <c r="G3647" s="1110" t="s">
        <v>10784</v>
      </c>
      <c r="H3647" s="1110" t="s">
        <v>4654</v>
      </c>
      <c r="I3647" s="1110" t="s">
        <v>10841</v>
      </c>
      <c r="J3647" s="1109">
        <v>0</v>
      </c>
      <c r="K3647" s="1109">
        <v>0</v>
      </c>
      <c r="L3647" s="1109">
        <v>0</v>
      </c>
      <c r="M3647" s="1109">
        <v>0</v>
      </c>
      <c r="N3647" s="1109">
        <v>0</v>
      </c>
      <c r="O3647" s="1109">
        <v>0</v>
      </c>
      <c r="P3647" s="1109">
        <v>0</v>
      </c>
      <c r="Q3647" s="1109">
        <v>0</v>
      </c>
    </row>
    <row r="3648" spans="1:17">
      <c r="A3648" s="1109">
        <v>19189</v>
      </c>
      <c r="B3648" s="1110" t="s">
        <v>0</v>
      </c>
      <c r="C3648" s="1109">
        <v>7.625</v>
      </c>
      <c r="D3648" s="1109">
        <v>6.4349999999999996</v>
      </c>
      <c r="E3648" s="1109">
        <v>45.3</v>
      </c>
      <c r="F3648" s="1109">
        <v>0</v>
      </c>
      <c r="G3648" s="1110" t="s">
        <v>10784</v>
      </c>
      <c r="H3648" s="1110" t="s">
        <v>4654</v>
      </c>
      <c r="I3648" s="1110" t="s">
        <v>10835</v>
      </c>
      <c r="J3648" s="1109">
        <v>0</v>
      </c>
      <c r="K3648" s="1109">
        <v>0</v>
      </c>
      <c r="L3648" s="1109">
        <v>0</v>
      </c>
      <c r="M3648" s="1109">
        <v>0</v>
      </c>
      <c r="N3648" s="1109">
        <v>0</v>
      </c>
      <c r="O3648" s="1109">
        <v>0</v>
      </c>
      <c r="P3648" s="1109">
        <v>0</v>
      </c>
      <c r="Q3648" s="1109">
        <v>0</v>
      </c>
    </row>
    <row r="3649" spans="1:17">
      <c r="A3649" s="1109">
        <v>19190</v>
      </c>
      <c r="B3649" s="1110" t="s">
        <v>0</v>
      </c>
      <c r="C3649" s="1109">
        <v>7.625</v>
      </c>
      <c r="D3649" s="1109">
        <v>6.4349999999999996</v>
      </c>
      <c r="E3649" s="1109">
        <v>45.3</v>
      </c>
      <c r="F3649" s="1109">
        <v>0</v>
      </c>
      <c r="G3649" s="1110" t="s">
        <v>10784</v>
      </c>
      <c r="H3649" s="1110" t="s">
        <v>4654</v>
      </c>
      <c r="I3649" s="1110" t="s">
        <v>10760</v>
      </c>
      <c r="J3649" s="1109">
        <v>0</v>
      </c>
      <c r="K3649" s="1109">
        <v>0</v>
      </c>
      <c r="L3649" s="1109">
        <v>0</v>
      </c>
      <c r="M3649" s="1109">
        <v>0</v>
      </c>
      <c r="N3649" s="1109">
        <v>0</v>
      </c>
      <c r="O3649" s="1109">
        <v>0</v>
      </c>
      <c r="P3649" s="1109">
        <v>0</v>
      </c>
      <c r="Q3649" s="1109">
        <v>0</v>
      </c>
    </row>
    <row r="3650" spans="1:17">
      <c r="A3650" s="1109">
        <v>19191</v>
      </c>
      <c r="B3650" s="1110" t="s">
        <v>0</v>
      </c>
      <c r="C3650" s="1109">
        <v>7.625</v>
      </c>
      <c r="D3650" s="1109">
        <v>6.4349999999999996</v>
      </c>
      <c r="E3650" s="1109">
        <v>45.3</v>
      </c>
      <c r="F3650" s="1109">
        <v>0</v>
      </c>
      <c r="G3650" s="1110" t="s">
        <v>10784</v>
      </c>
      <c r="H3650" s="1110" t="s">
        <v>4654</v>
      </c>
      <c r="I3650" s="1110" t="s">
        <v>10836</v>
      </c>
      <c r="J3650" s="1109">
        <v>0</v>
      </c>
      <c r="K3650" s="1109">
        <v>0</v>
      </c>
      <c r="L3650" s="1109">
        <v>0</v>
      </c>
      <c r="M3650" s="1109">
        <v>0</v>
      </c>
      <c r="N3650" s="1109">
        <v>0</v>
      </c>
      <c r="O3650" s="1109">
        <v>0</v>
      </c>
      <c r="P3650" s="1109">
        <v>0</v>
      </c>
      <c r="Q3650" s="1109">
        <v>0</v>
      </c>
    </row>
    <row r="3651" spans="1:17">
      <c r="A3651" s="1109">
        <v>19192</v>
      </c>
      <c r="B3651" s="1110" t="s">
        <v>0</v>
      </c>
      <c r="C3651" s="1109">
        <v>7.625</v>
      </c>
      <c r="D3651" s="1109">
        <v>6.4349999999999996</v>
      </c>
      <c r="E3651" s="1109">
        <v>45.3</v>
      </c>
      <c r="F3651" s="1109">
        <v>0</v>
      </c>
      <c r="G3651" s="1110" t="s">
        <v>10784</v>
      </c>
      <c r="H3651" s="1110" t="s">
        <v>4654</v>
      </c>
      <c r="I3651" s="1110" t="s">
        <v>10736</v>
      </c>
      <c r="J3651" s="1109">
        <v>0</v>
      </c>
      <c r="K3651" s="1109">
        <v>0</v>
      </c>
      <c r="L3651" s="1109">
        <v>0</v>
      </c>
      <c r="M3651" s="1109">
        <v>0</v>
      </c>
      <c r="N3651" s="1109">
        <v>0</v>
      </c>
      <c r="O3651" s="1109">
        <v>0</v>
      </c>
      <c r="P3651" s="1109">
        <v>0</v>
      </c>
      <c r="Q3651" s="1109">
        <v>0</v>
      </c>
    </row>
    <row r="3652" spans="1:17">
      <c r="A3652" s="1109">
        <v>19193</v>
      </c>
      <c r="B3652" s="1110" t="s">
        <v>0</v>
      </c>
      <c r="C3652" s="1109">
        <v>7.625</v>
      </c>
      <c r="D3652" s="1109">
        <v>6.4349999999999996</v>
      </c>
      <c r="E3652" s="1109">
        <v>45.3</v>
      </c>
      <c r="F3652" s="1109">
        <v>0</v>
      </c>
      <c r="G3652" s="1110" t="s">
        <v>10784</v>
      </c>
      <c r="H3652" s="1110" t="s">
        <v>4654</v>
      </c>
      <c r="I3652" s="1110" t="s">
        <v>10834</v>
      </c>
      <c r="J3652" s="1109">
        <v>0</v>
      </c>
      <c r="K3652" s="1109">
        <v>0</v>
      </c>
      <c r="L3652" s="1109">
        <v>0</v>
      </c>
      <c r="M3652" s="1109">
        <v>0</v>
      </c>
      <c r="N3652" s="1109">
        <v>0</v>
      </c>
      <c r="O3652" s="1109">
        <v>0</v>
      </c>
      <c r="P3652" s="1109">
        <v>0</v>
      </c>
      <c r="Q3652" s="1109">
        <v>0</v>
      </c>
    </row>
    <row r="3653" spans="1:17">
      <c r="A3653" s="1109">
        <v>19194</v>
      </c>
      <c r="B3653" s="1110" t="s">
        <v>0</v>
      </c>
      <c r="C3653" s="1109">
        <v>7.625</v>
      </c>
      <c r="D3653" s="1109">
        <v>6.4349999999999996</v>
      </c>
      <c r="E3653" s="1109">
        <v>45.3</v>
      </c>
      <c r="F3653" s="1109">
        <v>0</v>
      </c>
      <c r="G3653" s="1110" t="s">
        <v>10784</v>
      </c>
      <c r="H3653" s="1110" t="s">
        <v>4654</v>
      </c>
      <c r="I3653" s="1110" t="s">
        <v>10845</v>
      </c>
      <c r="J3653" s="1109">
        <v>0</v>
      </c>
      <c r="K3653" s="1109">
        <v>0</v>
      </c>
      <c r="L3653" s="1109">
        <v>0</v>
      </c>
      <c r="M3653" s="1109">
        <v>0</v>
      </c>
      <c r="N3653" s="1109">
        <v>0</v>
      </c>
      <c r="O3653" s="1109">
        <v>0</v>
      </c>
      <c r="P3653" s="1109">
        <v>0</v>
      </c>
      <c r="Q3653" s="1109">
        <v>0</v>
      </c>
    </row>
    <row r="3654" spans="1:17">
      <c r="A3654" s="1109">
        <v>19195</v>
      </c>
      <c r="B3654" s="1110" t="s">
        <v>0</v>
      </c>
      <c r="C3654" s="1109">
        <v>7.625</v>
      </c>
      <c r="D3654" s="1109">
        <v>6.4349999999999996</v>
      </c>
      <c r="E3654" s="1109">
        <v>45.3</v>
      </c>
      <c r="F3654" s="1109">
        <v>0</v>
      </c>
      <c r="G3654" s="1110" t="s">
        <v>10784</v>
      </c>
      <c r="H3654" s="1110" t="s">
        <v>4654</v>
      </c>
      <c r="I3654" s="1110" t="s">
        <v>10832</v>
      </c>
      <c r="J3654" s="1109">
        <v>0</v>
      </c>
      <c r="K3654" s="1109">
        <v>0</v>
      </c>
      <c r="L3654" s="1109">
        <v>0</v>
      </c>
      <c r="M3654" s="1109">
        <v>0</v>
      </c>
      <c r="N3654" s="1109">
        <v>0</v>
      </c>
      <c r="O3654" s="1109">
        <v>0</v>
      </c>
      <c r="P3654" s="1109">
        <v>0</v>
      </c>
      <c r="Q3654" s="1109">
        <v>0</v>
      </c>
    </row>
    <row r="3655" spans="1:17">
      <c r="A3655" s="1109">
        <v>19196</v>
      </c>
      <c r="B3655" s="1110" t="s">
        <v>0</v>
      </c>
      <c r="C3655" s="1109">
        <v>7.625</v>
      </c>
      <c r="D3655" s="1109">
        <v>6.4349999999999996</v>
      </c>
      <c r="E3655" s="1109">
        <v>45.3</v>
      </c>
      <c r="F3655" s="1109">
        <v>0</v>
      </c>
      <c r="G3655" s="1110" t="s">
        <v>10784</v>
      </c>
      <c r="H3655" s="1110" t="s">
        <v>4654</v>
      </c>
      <c r="I3655" s="1110" t="s">
        <v>10839</v>
      </c>
      <c r="J3655" s="1109">
        <v>0</v>
      </c>
      <c r="K3655" s="1109">
        <v>0</v>
      </c>
      <c r="L3655" s="1109">
        <v>0</v>
      </c>
      <c r="M3655" s="1109">
        <v>0</v>
      </c>
      <c r="N3655" s="1109">
        <v>0</v>
      </c>
      <c r="O3655" s="1109">
        <v>0</v>
      </c>
      <c r="P3655" s="1109">
        <v>0</v>
      </c>
      <c r="Q3655" s="1109">
        <v>0</v>
      </c>
    </row>
    <row r="3656" spans="1:17">
      <c r="A3656" s="1109">
        <v>19197</v>
      </c>
      <c r="B3656" s="1110" t="s">
        <v>0</v>
      </c>
      <c r="C3656" s="1109">
        <v>7.625</v>
      </c>
      <c r="D3656" s="1109">
        <v>6.4349999999999996</v>
      </c>
      <c r="E3656" s="1109">
        <v>45.3</v>
      </c>
      <c r="F3656" s="1109">
        <v>0</v>
      </c>
      <c r="G3656" s="1110" t="s">
        <v>10741</v>
      </c>
      <c r="H3656" s="1110" t="s">
        <v>4654</v>
      </c>
      <c r="I3656" s="1110" t="s">
        <v>10846</v>
      </c>
      <c r="J3656" s="1109">
        <v>0</v>
      </c>
      <c r="K3656" s="1109">
        <v>0</v>
      </c>
      <c r="L3656" s="1109">
        <v>0</v>
      </c>
      <c r="M3656" s="1109">
        <v>0</v>
      </c>
      <c r="N3656" s="1109">
        <v>0</v>
      </c>
      <c r="O3656" s="1109">
        <v>0</v>
      </c>
      <c r="P3656" s="1109">
        <v>0</v>
      </c>
      <c r="Q3656" s="1109">
        <v>0</v>
      </c>
    </row>
    <row r="3657" spans="1:17">
      <c r="A3657" s="1109">
        <v>19198</v>
      </c>
      <c r="B3657" s="1110" t="s">
        <v>0</v>
      </c>
      <c r="C3657" s="1109">
        <v>7.625</v>
      </c>
      <c r="D3657" s="1109">
        <v>6.4349999999999996</v>
      </c>
      <c r="E3657" s="1109">
        <v>45.3</v>
      </c>
      <c r="F3657" s="1109">
        <v>0</v>
      </c>
      <c r="G3657" s="1110" t="s">
        <v>10741</v>
      </c>
      <c r="H3657" s="1110" t="s">
        <v>4654</v>
      </c>
      <c r="I3657" s="1110" t="s">
        <v>10847</v>
      </c>
      <c r="J3657" s="1109">
        <v>0</v>
      </c>
      <c r="K3657" s="1109">
        <v>0</v>
      </c>
      <c r="L3657" s="1109">
        <v>0</v>
      </c>
      <c r="M3657" s="1109">
        <v>0</v>
      </c>
      <c r="N3657" s="1109">
        <v>0</v>
      </c>
      <c r="O3657" s="1109">
        <v>0</v>
      </c>
      <c r="P3657" s="1109">
        <v>0</v>
      </c>
      <c r="Q3657" s="1109">
        <v>0</v>
      </c>
    </row>
    <row r="3658" spans="1:17">
      <c r="A3658" s="1109">
        <v>19199</v>
      </c>
      <c r="B3658" s="1110" t="s">
        <v>0</v>
      </c>
      <c r="C3658" s="1109">
        <v>7.625</v>
      </c>
      <c r="D3658" s="1109">
        <v>6.4349999999999996</v>
      </c>
      <c r="E3658" s="1109">
        <v>45.3</v>
      </c>
      <c r="F3658" s="1109">
        <v>0</v>
      </c>
      <c r="G3658" s="1110" t="s">
        <v>10741</v>
      </c>
      <c r="H3658" s="1110" t="s">
        <v>4654</v>
      </c>
      <c r="I3658" s="1110" t="s">
        <v>10848</v>
      </c>
      <c r="J3658" s="1109">
        <v>0</v>
      </c>
      <c r="K3658" s="1109">
        <v>0</v>
      </c>
      <c r="L3658" s="1109">
        <v>0</v>
      </c>
      <c r="M3658" s="1109">
        <v>0</v>
      </c>
      <c r="N3658" s="1109">
        <v>0</v>
      </c>
      <c r="O3658" s="1109">
        <v>0</v>
      </c>
      <c r="P3658" s="1109">
        <v>0</v>
      </c>
      <c r="Q3658" s="1109">
        <v>0</v>
      </c>
    </row>
    <row r="3659" spans="1:17">
      <c r="A3659" s="1109">
        <v>19200</v>
      </c>
      <c r="B3659" s="1110" t="s">
        <v>0</v>
      </c>
      <c r="C3659" s="1109">
        <v>7.625</v>
      </c>
      <c r="D3659" s="1109">
        <v>6.4349999999999996</v>
      </c>
      <c r="E3659" s="1109">
        <v>45.3</v>
      </c>
      <c r="F3659" s="1109">
        <v>0</v>
      </c>
      <c r="G3659" s="1110" t="s">
        <v>10741</v>
      </c>
      <c r="H3659" s="1110" t="s">
        <v>4654</v>
      </c>
      <c r="I3659" s="1110" t="s">
        <v>10849</v>
      </c>
      <c r="J3659" s="1109">
        <v>0</v>
      </c>
      <c r="K3659" s="1109">
        <v>0</v>
      </c>
      <c r="L3659" s="1109">
        <v>0</v>
      </c>
      <c r="M3659" s="1109">
        <v>0</v>
      </c>
      <c r="N3659" s="1109">
        <v>0</v>
      </c>
      <c r="O3659" s="1109">
        <v>0</v>
      </c>
      <c r="P3659" s="1109">
        <v>0</v>
      </c>
      <c r="Q3659" s="1109">
        <v>0</v>
      </c>
    </row>
    <row r="3660" spans="1:17">
      <c r="A3660" s="1109">
        <v>19201</v>
      </c>
      <c r="B3660" s="1110" t="s">
        <v>0</v>
      </c>
      <c r="C3660" s="1109">
        <v>7.625</v>
      </c>
      <c r="D3660" s="1109">
        <v>6.4349999999999996</v>
      </c>
      <c r="E3660" s="1109">
        <v>45.3</v>
      </c>
      <c r="F3660" s="1109">
        <v>0</v>
      </c>
      <c r="G3660" s="1110" t="s">
        <v>10741</v>
      </c>
      <c r="H3660" s="1110" t="s">
        <v>4654</v>
      </c>
      <c r="I3660" s="1110" t="s">
        <v>10841</v>
      </c>
      <c r="J3660" s="1109">
        <v>0</v>
      </c>
      <c r="K3660" s="1109">
        <v>0</v>
      </c>
      <c r="L3660" s="1109">
        <v>0</v>
      </c>
      <c r="M3660" s="1109">
        <v>0</v>
      </c>
      <c r="N3660" s="1109">
        <v>0</v>
      </c>
      <c r="O3660" s="1109">
        <v>0</v>
      </c>
      <c r="P3660" s="1109">
        <v>0</v>
      </c>
      <c r="Q3660" s="1109">
        <v>0</v>
      </c>
    </row>
    <row r="3661" spans="1:17">
      <c r="A3661" s="1109">
        <v>19202</v>
      </c>
      <c r="B3661" s="1110" t="s">
        <v>0</v>
      </c>
      <c r="C3661" s="1109">
        <v>7.625</v>
      </c>
      <c r="D3661" s="1109">
        <v>6.4349999999999996</v>
      </c>
      <c r="E3661" s="1109">
        <v>45.3</v>
      </c>
      <c r="F3661" s="1109">
        <v>0</v>
      </c>
      <c r="G3661" s="1110" t="s">
        <v>10741</v>
      </c>
      <c r="H3661" s="1110" t="s">
        <v>4654</v>
      </c>
      <c r="I3661" s="1110" t="s">
        <v>10835</v>
      </c>
      <c r="J3661" s="1109">
        <v>0</v>
      </c>
      <c r="K3661" s="1109">
        <v>0</v>
      </c>
      <c r="L3661" s="1109">
        <v>0</v>
      </c>
      <c r="M3661" s="1109">
        <v>0</v>
      </c>
      <c r="N3661" s="1109">
        <v>0</v>
      </c>
      <c r="O3661" s="1109">
        <v>0</v>
      </c>
      <c r="P3661" s="1109">
        <v>0</v>
      </c>
      <c r="Q3661" s="1109">
        <v>0</v>
      </c>
    </row>
    <row r="3662" spans="1:17">
      <c r="A3662" s="1109">
        <v>19203</v>
      </c>
      <c r="B3662" s="1110" t="s">
        <v>0</v>
      </c>
      <c r="C3662" s="1109">
        <v>7.625</v>
      </c>
      <c r="D3662" s="1109">
        <v>6.4349999999999996</v>
      </c>
      <c r="E3662" s="1109">
        <v>45.3</v>
      </c>
      <c r="F3662" s="1109">
        <v>0</v>
      </c>
      <c r="G3662" s="1110" t="s">
        <v>10741</v>
      </c>
      <c r="H3662" s="1110" t="s">
        <v>4654</v>
      </c>
      <c r="I3662" s="1110" t="s">
        <v>10760</v>
      </c>
      <c r="J3662" s="1109">
        <v>0</v>
      </c>
      <c r="K3662" s="1109">
        <v>0</v>
      </c>
      <c r="L3662" s="1109">
        <v>0</v>
      </c>
      <c r="M3662" s="1109">
        <v>0</v>
      </c>
      <c r="N3662" s="1109">
        <v>0</v>
      </c>
      <c r="O3662" s="1109">
        <v>0</v>
      </c>
      <c r="P3662" s="1109">
        <v>0</v>
      </c>
      <c r="Q3662" s="1109">
        <v>0</v>
      </c>
    </row>
    <row r="3663" spans="1:17">
      <c r="A3663" s="1109">
        <v>19204</v>
      </c>
      <c r="B3663" s="1110" t="s">
        <v>0</v>
      </c>
      <c r="C3663" s="1109">
        <v>7.625</v>
      </c>
      <c r="D3663" s="1109">
        <v>6.4349999999999996</v>
      </c>
      <c r="E3663" s="1109">
        <v>45.3</v>
      </c>
      <c r="F3663" s="1109">
        <v>0</v>
      </c>
      <c r="G3663" s="1110" t="s">
        <v>10741</v>
      </c>
      <c r="H3663" s="1110" t="s">
        <v>4654</v>
      </c>
      <c r="I3663" s="1110" t="s">
        <v>10836</v>
      </c>
      <c r="J3663" s="1109">
        <v>0</v>
      </c>
      <c r="K3663" s="1109">
        <v>0</v>
      </c>
      <c r="L3663" s="1109">
        <v>0</v>
      </c>
      <c r="M3663" s="1109">
        <v>0</v>
      </c>
      <c r="N3663" s="1109">
        <v>0</v>
      </c>
      <c r="O3663" s="1109">
        <v>0</v>
      </c>
      <c r="P3663" s="1109">
        <v>0</v>
      </c>
      <c r="Q3663" s="1109">
        <v>0</v>
      </c>
    </row>
    <row r="3664" spans="1:17">
      <c r="A3664" s="1109">
        <v>19205</v>
      </c>
      <c r="B3664" s="1110" t="s">
        <v>0</v>
      </c>
      <c r="C3664" s="1109">
        <v>7.625</v>
      </c>
      <c r="D3664" s="1109">
        <v>6.4349999999999996</v>
      </c>
      <c r="E3664" s="1109">
        <v>45.3</v>
      </c>
      <c r="F3664" s="1109">
        <v>0</v>
      </c>
      <c r="G3664" s="1110" t="s">
        <v>10741</v>
      </c>
      <c r="H3664" s="1110" t="s">
        <v>4654</v>
      </c>
      <c r="I3664" s="1110" t="s">
        <v>10736</v>
      </c>
      <c r="J3664" s="1109">
        <v>0</v>
      </c>
      <c r="K3664" s="1109">
        <v>0</v>
      </c>
      <c r="L3664" s="1109">
        <v>0</v>
      </c>
      <c r="M3664" s="1109">
        <v>0</v>
      </c>
      <c r="N3664" s="1109">
        <v>0</v>
      </c>
      <c r="O3664" s="1109">
        <v>0</v>
      </c>
      <c r="P3664" s="1109">
        <v>0</v>
      </c>
      <c r="Q3664" s="1109">
        <v>0</v>
      </c>
    </row>
    <row r="3665" spans="1:17">
      <c r="A3665" s="1109">
        <v>19206</v>
      </c>
      <c r="B3665" s="1110" t="s">
        <v>0</v>
      </c>
      <c r="C3665" s="1109">
        <v>7.625</v>
      </c>
      <c r="D3665" s="1109">
        <v>6.4349999999999996</v>
      </c>
      <c r="E3665" s="1109">
        <v>45.3</v>
      </c>
      <c r="F3665" s="1109">
        <v>0</v>
      </c>
      <c r="G3665" s="1110" t="s">
        <v>10741</v>
      </c>
      <c r="H3665" s="1110" t="s">
        <v>4654</v>
      </c>
      <c r="I3665" s="1110" t="s">
        <v>10834</v>
      </c>
      <c r="J3665" s="1109">
        <v>0</v>
      </c>
      <c r="K3665" s="1109">
        <v>0</v>
      </c>
      <c r="L3665" s="1109">
        <v>0</v>
      </c>
      <c r="M3665" s="1109">
        <v>0</v>
      </c>
      <c r="N3665" s="1109">
        <v>0</v>
      </c>
      <c r="O3665" s="1109">
        <v>0</v>
      </c>
      <c r="P3665" s="1109">
        <v>0</v>
      </c>
      <c r="Q3665" s="1109">
        <v>0</v>
      </c>
    </row>
    <row r="3666" spans="1:17">
      <c r="A3666" s="1109">
        <v>19207</v>
      </c>
      <c r="B3666" s="1110" t="s">
        <v>0</v>
      </c>
      <c r="C3666" s="1109">
        <v>7.625</v>
      </c>
      <c r="D3666" s="1109">
        <v>6.4349999999999996</v>
      </c>
      <c r="E3666" s="1109">
        <v>45.3</v>
      </c>
      <c r="F3666" s="1109">
        <v>0</v>
      </c>
      <c r="G3666" s="1110" t="s">
        <v>10741</v>
      </c>
      <c r="H3666" s="1110" t="s">
        <v>4654</v>
      </c>
      <c r="I3666" s="1110" t="s">
        <v>10845</v>
      </c>
      <c r="J3666" s="1109">
        <v>0</v>
      </c>
      <c r="K3666" s="1109">
        <v>0</v>
      </c>
      <c r="L3666" s="1109">
        <v>0</v>
      </c>
      <c r="M3666" s="1109">
        <v>0</v>
      </c>
      <c r="N3666" s="1109">
        <v>0</v>
      </c>
      <c r="O3666" s="1109">
        <v>0</v>
      </c>
      <c r="P3666" s="1109">
        <v>0</v>
      </c>
      <c r="Q3666" s="1109">
        <v>0</v>
      </c>
    </row>
    <row r="3667" spans="1:17">
      <c r="A3667" s="1109">
        <v>19208</v>
      </c>
      <c r="B3667" s="1110" t="s">
        <v>0</v>
      </c>
      <c r="C3667" s="1109">
        <v>7.625</v>
      </c>
      <c r="D3667" s="1109">
        <v>6.4349999999999996</v>
      </c>
      <c r="E3667" s="1109">
        <v>45.3</v>
      </c>
      <c r="F3667" s="1109">
        <v>0</v>
      </c>
      <c r="G3667" s="1110" t="s">
        <v>10741</v>
      </c>
      <c r="H3667" s="1110" t="s">
        <v>4654</v>
      </c>
      <c r="I3667" s="1110" t="s">
        <v>10832</v>
      </c>
      <c r="J3667" s="1109">
        <v>0</v>
      </c>
      <c r="K3667" s="1109">
        <v>0</v>
      </c>
      <c r="L3667" s="1109">
        <v>0</v>
      </c>
      <c r="M3667" s="1109">
        <v>0</v>
      </c>
      <c r="N3667" s="1109">
        <v>0</v>
      </c>
      <c r="O3667" s="1109">
        <v>0</v>
      </c>
      <c r="P3667" s="1109">
        <v>0</v>
      </c>
      <c r="Q3667" s="1109">
        <v>0</v>
      </c>
    </row>
    <row r="3668" spans="1:17">
      <c r="A3668" s="1109">
        <v>19209</v>
      </c>
      <c r="B3668" s="1110" t="s">
        <v>0</v>
      </c>
      <c r="C3668" s="1109">
        <v>7.625</v>
      </c>
      <c r="D3668" s="1109">
        <v>6.4349999999999996</v>
      </c>
      <c r="E3668" s="1109">
        <v>45.3</v>
      </c>
      <c r="F3668" s="1109">
        <v>0</v>
      </c>
      <c r="G3668" s="1110" t="s">
        <v>10741</v>
      </c>
      <c r="H3668" s="1110" t="s">
        <v>4654</v>
      </c>
      <c r="I3668" s="1110" t="s">
        <v>10839</v>
      </c>
      <c r="J3668" s="1109">
        <v>0</v>
      </c>
      <c r="K3668" s="1109">
        <v>0</v>
      </c>
      <c r="L3668" s="1109">
        <v>0</v>
      </c>
      <c r="M3668" s="1109">
        <v>0</v>
      </c>
      <c r="N3668" s="1109">
        <v>0</v>
      </c>
      <c r="O3668" s="1109">
        <v>0</v>
      </c>
      <c r="P3668" s="1109">
        <v>0</v>
      </c>
      <c r="Q3668" s="1109">
        <v>0</v>
      </c>
    </row>
    <row r="3669" spans="1:17">
      <c r="A3669" s="1109">
        <v>19210</v>
      </c>
      <c r="B3669" s="1110" t="s">
        <v>0</v>
      </c>
      <c r="C3669" s="1109">
        <v>7.625</v>
      </c>
      <c r="D3669" s="1109">
        <v>6.4349999999999996</v>
      </c>
      <c r="E3669" s="1109">
        <v>45.3</v>
      </c>
      <c r="F3669" s="1109">
        <v>0</v>
      </c>
      <c r="G3669" s="1110" t="s">
        <v>10833</v>
      </c>
      <c r="H3669" s="1110" t="s">
        <v>4654</v>
      </c>
      <c r="I3669" s="1110" t="s">
        <v>10847</v>
      </c>
      <c r="J3669" s="1109">
        <v>0</v>
      </c>
      <c r="K3669" s="1109">
        <v>0</v>
      </c>
      <c r="L3669" s="1109">
        <v>0</v>
      </c>
      <c r="M3669" s="1109">
        <v>0</v>
      </c>
      <c r="N3669" s="1109">
        <v>0</v>
      </c>
      <c r="O3669" s="1109">
        <v>0</v>
      </c>
      <c r="P3669" s="1109">
        <v>0</v>
      </c>
      <c r="Q3669" s="1109">
        <v>0</v>
      </c>
    </row>
    <row r="3670" spans="1:17">
      <c r="A3670" s="1109">
        <v>19211</v>
      </c>
      <c r="B3670" s="1110" t="s">
        <v>0</v>
      </c>
      <c r="C3670" s="1109">
        <v>7.625</v>
      </c>
      <c r="D3670" s="1109">
        <v>6.4349999999999996</v>
      </c>
      <c r="E3670" s="1109">
        <v>45.3</v>
      </c>
      <c r="F3670" s="1109">
        <v>0</v>
      </c>
      <c r="G3670" s="1110" t="s">
        <v>10833</v>
      </c>
      <c r="H3670" s="1110" t="s">
        <v>4654</v>
      </c>
      <c r="I3670" s="1110" t="s">
        <v>10848</v>
      </c>
      <c r="J3670" s="1109">
        <v>0</v>
      </c>
      <c r="K3670" s="1109">
        <v>0</v>
      </c>
      <c r="L3670" s="1109">
        <v>0</v>
      </c>
      <c r="M3670" s="1109">
        <v>0</v>
      </c>
      <c r="N3670" s="1109">
        <v>0</v>
      </c>
      <c r="O3670" s="1109">
        <v>0</v>
      </c>
      <c r="P3670" s="1109">
        <v>0</v>
      </c>
      <c r="Q3670" s="1109">
        <v>0</v>
      </c>
    </row>
    <row r="3671" spans="1:17">
      <c r="A3671" s="1109">
        <v>19212</v>
      </c>
      <c r="B3671" s="1110" t="s">
        <v>0</v>
      </c>
      <c r="C3671" s="1109">
        <v>7.625</v>
      </c>
      <c r="D3671" s="1109">
        <v>6.4349999999999996</v>
      </c>
      <c r="E3671" s="1109">
        <v>45.3</v>
      </c>
      <c r="F3671" s="1109">
        <v>0</v>
      </c>
      <c r="G3671" s="1110" t="s">
        <v>10833</v>
      </c>
      <c r="H3671" s="1110" t="s">
        <v>4654</v>
      </c>
      <c r="I3671" s="1110" t="s">
        <v>10849</v>
      </c>
      <c r="J3671" s="1109">
        <v>0</v>
      </c>
      <c r="K3671" s="1109">
        <v>0</v>
      </c>
      <c r="L3671" s="1109">
        <v>0</v>
      </c>
      <c r="M3671" s="1109">
        <v>0</v>
      </c>
      <c r="N3671" s="1109">
        <v>0</v>
      </c>
      <c r="O3671" s="1109">
        <v>0</v>
      </c>
      <c r="P3671" s="1109">
        <v>0</v>
      </c>
      <c r="Q3671" s="1109">
        <v>0</v>
      </c>
    </row>
    <row r="3672" spans="1:17">
      <c r="A3672" s="1109">
        <v>19213</v>
      </c>
      <c r="B3672" s="1110" t="s">
        <v>0</v>
      </c>
      <c r="C3672" s="1109">
        <v>7.625</v>
      </c>
      <c r="D3672" s="1109">
        <v>6.4349999999999996</v>
      </c>
      <c r="E3672" s="1109">
        <v>45.3</v>
      </c>
      <c r="F3672" s="1109">
        <v>0</v>
      </c>
      <c r="G3672" s="1110" t="s">
        <v>10833</v>
      </c>
      <c r="H3672" s="1110" t="s">
        <v>4654</v>
      </c>
      <c r="I3672" s="1110" t="s">
        <v>10841</v>
      </c>
      <c r="J3672" s="1109">
        <v>0</v>
      </c>
      <c r="K3672" s="1109">
        <v>0</v>
      </c>
      <c r="L3672" s="1109">
        <v>0</v>
      </c>
      <c r="M3672" s="1109">
        <v>0</v>
      </c>
      <c r="N3672" s="1109">
        <v>0</v>
      </c>
      <c r="O3672" s="1109">
        <v>0</v>
      </c>
      <c r="P3672" s="1109">
        <v>0</v>
      </c>
      <c r="Q3672" s="1109">
        <v>0</v>
      </c>
    </row>
    <row r="3673" spans="1:17">
      <c r="A3673" s="1109">
        <v>19214</v>
      </c>
      <c r="B3673" s="1110" t="s">
        <v>0</v>
      </c>
      <c r="C3673" s="1109">
        <v>7.625</v>
      </c>
      <c r="D3673" s="1109">
        <v>6.4349999999999996</v>
      </c>
      <c r="E3673" s="1109">
        <v>45.3</v>
      </c>
      <c r="F3673" s="1109">
        <v>0</v>
      </c>
      <c r="G3673" s="1110" t="s">
        <v>10833</v>
      </c>
      <c r="H3673" s="1110" t="s">
        <v>4654</v>
      </c>
      <c r="I3673" s="1110" t="s">
        <v>10760</v>
      </c>
      <c r="J3673" s="1109">
        <v>0</v>
      </c>
      <c r="K3673" s="1109">
        <v>0</v>
      </c>
      <c r="L3673" s="1109">
        <v>0</v>
      </c>
      <c r="M3673" s="1109">
        <v>0</v>
      </c>
      <c r="N3673" s="1109">
        <v>0</v>
      </c>
      <c r="O3673" s="1109">
        <v>0</v>
      </c>
      <c r="P3673" s="1109">
        <v>0</v>
      </c>
      <c r="Q3673" s="1109">
        <v>0</v>
      </c>
    </row>
    <row r="3674" spans="1:17">
      <c r="A3674" s="1109">
        <v>19215</v>
      </c>
      <c r="B3674" s="1110" t="s">
        <v>0</v>
      </c>
      <c r="C3674" s="1109">
        <v>7.625</v>
      </c>
      <c r="D3674" s="1109">
        <v>6.4349999999999996</v>
      </c>
      <c r="E3674" s="1109">
        <v>45.3</v>
      </c>
      <c r="F3674" s="1109">
        <v>0</v>
      </c>
      <c r="G3674" s="1110" t="s">
        <v>10833</v>
      </c>
      <c r="H3674" s="1110" t="s">
        <v>4654</v>
      </c>
      <c r="I3674" s="1110" t="s">
        <v>10836</v>
      </c>
      <c r="J3674" s="1109">
        <v>0</v>
      </c>
      <c r="K3674" s="1109">
        <v>0</v>
      </c>
      <c r="L3674" s="1109">
        <v>0</v>
      </c>
      <c r="M3674" s="1109">
        <v>0</v>
      </c>
      <c r="N3674" s="1109">
        <v>0</v>
      </c>
      <c r="O3674" s="1109">
        <v>0</v>
      </c>
      <c r="P3674" s="1109">
        <v>0</v>
      </c>
      <c r="Q3674" s="1109">
        <v>0</v>
      </c>
    </row>
    <row r="3675" spans="1:17">
      <c r="A3675" s="1109">
        <v>19216</v>
      </c>
      <c r="B3675" s="1110" t="s">
        <v>0</v>
      </c>
      <c r="C3675" s="1109">
        <v>7.625</v>
      </c>
      <c r="D3675" s="1109">
        <v>6.4349999999999996</v>
      </c>
      <c r="E3675" s="1109">
        <v>45.3</v>
      </c>
      <c r="F3675" s="1109">
        <v>0</v>
      </c>
      <c r="G3675" s="1110" t="s">
        <v>10833</v>
      </c>
      <c r="H3675" s="1110" t="s">
        <v>4654</v>
      </c>
      <c r="I3675" s="1110" t="s">
        <v>10736</v>
      </c>
      <c r="J3675" s="1109">
        <v>0</v>
      </c>
      <c r="K3675" s="1109">
        <v>0</v>
      </c>
      <c r="L3675" s="1109">
        <v>0</v>
      </c>
      <c r="M3675" s="1109">
        <v>0</v>
      </c>
      <c r="N3675" s="1109">
        <v>0</v>
      </c>
      <c r="O3675" s="1109">
        <v>0</v>
      </c>
      <c r="P3675" s="1109">
        <v>0</v>
      </c>
      <c r="Q3675" s="1109">
        <v>0</v>
      </c>
    </row>
    <row r="3676" spans="1:17">
      <c r="A3676" s="1109">
        <v>19217</v>
      </c>
      <c r="B3676" s="1110" t="s">
        <v>0</v>
      </c>
      <c r="C3676" s="1109">
        <v>7.625</v>
      </c>
      <c r="D3676" s="1109">
        <v>6.4349999999999996</v>
      </c>
      <c r="E3676" s="1109">
        <v>45.3</v>
      </c>
      <c r="F3676" s="1109">
        <v>0</v>
      </c>
      <c r="G3676" s="1110" t="s">
        <v>10833</v>
      </c>
      <c r="H3676" s="1110" t="s">
        <v>4654</v>
      </c>
      <c r="I3676" s="1110" t="s">
        <v>10845</v>
      </c>
      <c r="J3676" s="1109">
        <v>0</v>
      </c>
      <c r="K3676" s="1109">
        <v>0</v>
      </c>
      <c r="L3676" s="1109">
        <v>0</v>
      </c>
      <c r="M3676" s="1109">
        <v>0</v>
      </c>
      <c r="N3676" s="1109">
        <v>0</v>
      </c>
      <c r="O3676" s="1109">
        <v>0</v>
      </c>
      <c r="P3676" s="1109">
        <v>0</v>
      </c>
      <c r="Q3676" s="1109">
        <v>0</v>
      </c>
    </row>
    <row r="3677" spans="1:17">
      <c r="A3677" s="1109">
        <v>19218</v>
      </c>
      <c r="B3677" s="1110" t="s">
        <v>0</v>
      </c>
      <c r="C3677" s="1109">
        <v>7.625</v>
      </c>
      <c r="D3677" s="1109">
        <v>6.4349999999999996</v>
      </c>
      <c r="E3677" s="1109">
        <v>45.3</v>
      </c>
      <c r="F3677" s="1109">
        <v>0</v>
      </c>
      <c r="G3677" s="1110" t="s">
        <v>10833</v>
      </c>
      <c r="H3677" s="1110" t="s">
        <v>4654</v>
      </c>
      <c r="I3677" s="1110" t="s">
        <v>10834</v>
      </c>
      <c r="J3677" s="1109">
        <v>0</v>
      </c>
      <c r="K3677" s="1109">
        <v>0</v>
      </c>
      <c r="L3677" s="1109">
        <v>0</v>
      </c>
      <c r="M3677" s="1109">
        <v>0</v>
      </c>
      <c r="N3677" s="1109">
        <v>0</v>
      </c>
      <c r="O3677" s="1109">
        <v>0</v>
      </c>
      <c r="P3677" s="1109">
        <v>0</v>
      </c>
      <c r="Q3677" s="1109">
        <v>0</v>
      </c>
    </row>
    <row r="3678" spans="1:17">
      <c r="A3678" s="1109">
        <v>19219</v>
      </c>
      <c r="B3678" s="1110" t="s">
        <v>0</v>
      </c>
      <c r="C3678" s="1109">
        <v>7.625</v>
      </c>
      <c r="D3678" s="1109">
        <v>6.4349999999999996</v>
      </c>
      <c r="E3678" s="1109">
        <v>45.3</v>
      </c>
      <c r="F3678" s="1109">
        <v>0</v>
      </c>
      <c r="G3678" s="1110" t="s">
        <v>10833</v>
      </c>
      <c r="H3678" s="1110" t="s">
        <v>4654</v>
      </c>
      <c r="I3678" s="1110" t="s">
        <v>10832</v>
      </c>
      <c r="J3678" s="1109">
        <v>0</v>
      </c>
      <c r="K3678" s="1109">
        <v>0</v>
      </c>
      <c r="L3678" s="1109">
        <v>0</v>
      </c>
      <c r="M3678" s="1109">
        <v>0</v>
      </c>
      <c r="N3678" s="1109">
        <v>0</v>
      </c>
      <c r="O3678" s="1109">
        <v>0</v>
      </c>
      <c r="P3678" s="1109">
        <v>0</v>
      </c>
      <c r="Q3678" s="1109">
        <v>0</v>
      </c>
    </row>
    <row r="3679" spans="1:17">
      <c r="A3679" s="1109">
        <v>19220</v>
      </c>
      <c r="B3679" s="1110" t="s">
        <v>0</v>
      </c>
      <c r="C3679" s="1109">
        <v>7.625</v>
      </c>
      <c r="D3679" s="1109">
        <v>6.4349999999999996</v>
      </c>
      <c r="E3679" s="1109">
        <v>45.3</v>
      </c>
      <c r="F3679" s="1109">
        <v>0</v>
      </c>
      <c r="G3679" s="1110" t="s">
        <v>10833</v>
      </c>
      <c r="H3679" s="1110" t="s">
        <v>4654</v>
      </c>
      <c r="I3679" s="1110" t="s">
        <v>10839</v>
      </c>
      <c r="J3679" s="1109">
        <v>0</v>
      </c>
      <c r="K3679" s="1109">
        <v>0</v>
      </c>
      <c r="L3679" s="1109">
        <v>0</v>
      </c>
      <c r="M3679" s="1109">
        <v>0</v>
      </c>
      <c r="N3679" s="1109">
        <v>0</v>
      </c>
      <c r="O3679" s="1109">
        <v>0</v>
      </c>
      <c r="P3679" s="1109">
        <v>0</v>
      </c>
      <c r="Q3679" s="1109">
        <v>0</v>
      </c>
    </row>
    <row r="3680" spans="1:17">
      <c r="A3680" s="1109">
        <v>19221</v>
      </c>
      <c r="B3680" s="1110" t="s">
        <v>0</v>
      </c>
      <c r="C3680" s="1109">
        <v>7.625</v>
      </c>
      <c r="D3680" s="1109">
        <v>6.4349999999999996</v>
      </c>
      <c r="E3680" s="1109">
        <v>45.3</v>
      </c>
      <c r="F3680" s="1109">
        <v>0</v>
      </c>
      <c r="G3680" s="1110" t="s">
        <v>10737</v>
      </c>
      <c r="H3680" s="1110" t="s">
        <v>4654</v>
      </c>
      <c r="I3680" s="1110" t="s">
        <v>10847</v>
      </c>
      <c r="J3680" s="1109">
        <v>0</v>
      </c>
      <c r="K3680" s="1109">
        <v>0</v>
      </c>
      <c r="L3680" s="1109">
        <v>0</v>
      </c>
      <c r="M3680" s="1109">
        <v>0</v>
      </c>
      <c r="N3680" s="1109">
        <v>0</v>
      </c>
      <c r="O3680" s="1109">
        <v>0</v>
      </c>
      <c r="P3680" s="1109">
        <v>0</v>
      </c>
      <c r="Q3680" s="1109">
        <v>0</v>
      </c>
    </row>
    <row r="3681" spans="1:17">
      <c r="A3681" s="1109">
        <v>19222</v>
      </c>
      <c r="B3681" s="1110" t="s">
        <v>0</v>
      </c>
      <c r="C3681" s="1109">
        <v>7.625</v>
      </c>
      <c r="D3681" s="1109">
        <v>6.4349999999999996</v>
      </c>
      <c r="E3681" s="1109">
        <v>45.3</v>
      </c>
      <c r="F3681" s="1109">
        <v>0</v>
      </c>
      <c r="G3681" s="1110" t="s">
        <v>10737</v>
      </c>
      <c r="H3681" s="1110" t="s">
        <v>4654</v>
      </c>
      <c r="I3681" s="1110" t="s">
        <v>10848</v>
      </c>
      <c r="J3681" s="1109">
        <v>0</v>
      </c>
      <c r="K3681" s="1109">
        <v>0</v>
      </c>
      <c r="L3681" s="1109">
        <v>0</v>
      </c>
      <c r="M3681" s="1109">
        <v>0</v>
      </c>
      <c r="N3681" s="1109">
        <v>0</v>
      </c>
      <c r="O3681" s="1109">
        <v>0</v>
      </c>
      <c r="P3681" s="1109">
        <v>0</v>
      </c>
      <c r="Q3681" s="1109">
        <v>0</v>
      </c>
    </row>
    <row r="3682" spans="1:17">
      <c r="A3682" s="1109">
        <v>19223</v>
      </c>
      <c r="B3682" s="1110" t="s">
        <v>0</v>
      </c>
      <c r="C3682" s="1109">
        <v>7.625</v>
      </c>
      <c r="D3682" s="1109">
        <v>6.4349999999999996</v>
      </c>
      <c r="E3682" s="1109">
        <v>45.3</v>
      </c>
      <c r="F3682" s="1109">
        <v>0</v>
      </c>
      <c r="G3682" s="1110" t="s">
        <v>10737</v>
      </c>
      <c r="H3682" s="1110" t="s">
        <v>4654</v>
      </c>
      <c r="I3682" s="1110" t="s">
        <v>10849</v>
      </c>
      <c r="J3682" s="1109">
        <v>0</v>
      </c>
      <c r="K3682" s="1109">
        <v>0</v>
      </c>
      <c r="L3682" s="1109">
        <v>0</v>
      </c>
      <c r="M3682" s="1109">
        <v>0</v>
      </c>
      <c r="N3682" s="1109">
        <v>0</v>
      </c>
      <c r="O3682" s="1109">
        <v>0</v>
      </c>
      <c r="P3682" s="1109">
        <v>0</v>
      </c>
      <c r="Q3682" s="1109">
        <v>0</v>
      </c>
    </row>
    <row r="3683" spans="1:17">
      <c r="A3683" s="1109">
        <v>19224</v>
      </c>
      <c r="B3683" s="1110" t="s">
        <v>0</v>
      </c>
      <c r="C3683" s="1109">
        <v>7.625</v>
      </c>
      <c r="D3683" s="1109">
        <v>6.4349999999999996</v>
      </c>
      <c r="E3683" s="1109">
        <v>45.3</v>
      </c>
      <c r="F3683" s="1109">
        <v>0</v>
      </c>
      <c r="G3683" s="1110" t="s">
        <v>10737</v>
      </c>
      <c r="H3683" s="1110" t="s">
        <v>4654</v>
      </c>
      <c r="I3683" s="1110" t="s">
        <v>10841</v>
      </c>
      <c r="J3683" s="1109">
        <v>0</v>
      </c>
      <c r="K3683" s="1109">
        <v>0</v>
      </c>
      <c r="L3683" s="1109">
        <v>0</v>
      </c>
      <c r="M3683" s="1109">
        <v>0</v>
      </c>
      <c r="N3683" s="1109">
        <v>0</v>
      </c>
      <c r="O3683" s="1109">
        <v>0</v>
      </c>
      <c r="P3683" s="1109">
        <v>0</v>
      </c>
      <c r="Q3683" s="1109">
        <v>0</v>
      </c>
    </row>
    <row r="3684" spans="1:17">
      <c r="A3684" s="1109">
        <v>19225</v>
      </c>
      <c r="B3684" s="1110" t="s">
        <v>0</v>
      </c>
      <c r="C3684" s="1109">
        <v>7.625</v>
      </c>
      <c r="D3684" s="1109">
        <v>6.4349999999999996</v>
      </c>
      <c r="E3684" s="1109">
        <v>45.3</v>
      </c>
      <c r="F3684" s="1109">
        <v>0</v>
      </c>
      <c r="G3684" s="1110" t="s">
        <v>10737</v>
      </c>
      <c r="H3684" s="1110" t="s">
        <v>4654</v>
      </c>
      <c r="I3684" s="1110" t="s">
        <v>10760</v>
      </c>
      <c r="J3684" s="1109">
        <v>0</v>
      </c>
      <c r="K3684" s="1109">
        <v>0</v>
      </c>
      <c r="L3684" s="1109">
        <v>0</v>
      </c>
      <c r="M3684" s="1109">
        <v>0</v>
      </c>
      <c r="N3684" s="1109">
        <v>0</v>
      </c>
      <c r="O3684" s="1109">
        <v>0</v>
      </c>
      <c r="P3684" s="1109">
        <v>0</v>
      </c>
      <c r="Q3684" s="1109">
        <v>0</v>
      </c>
    </row>
    <row r="3685" spans="1:17">
      <c r="A3685" s="1109">
        <v>19226</v>
      </c>
      <c r="B3685" s="1110" t="s">
        <v>0</v>
      </c>
      <c r="C3685" s="1109">
        <v>7.625</v>
      </c>
      <c r="D3685" s="1109">
        <v>6.4349999999999996</v>
      </c>
      <c r="E3685" s="1109">
        <v>45.3</v>
      </c>
      <c r="F3685" s="1109">
        <v>0</v>
      </c>
      <c r="G3685" s="1110" t="s">
        <v>10737</v>
      </c>
      <c r="H3685" s="1110" t="s">
        <v>4654</v>
      </c>
      <c r="I3685" s="1110" t="s">
        <v>10736</v>
      </c>
      <c r="J3685" s="1109">
        <v>0</v>
      </c>
      <c r="K3685" s="1109">
        <v>0</v>
      </c>
      <c r="L3685" s="1109">
        <v>0</v>
      </c>
      <c r="M3685" s="1109">
        <v>0</v>
      </c>
      <c r="N3685" s="1109">
        <v>0</v>
      </c>
      <c r="O3685" s="1109">
        <v>0</v>
      </c>
      <c r="P3685" s="1109">
        <v>0</v>
      </c>
      <c r="Q3685" s="1109">
        <v>0</v>
      </c>
    </row>
    <row r="3686" spans="1:17">
      <c r="A3686" s="1109">
        <v>19227</v>
      </c>
      <c r="B3686" s="1110" t="s">
        <v>0</v>
      </c>
      <c r="C3686" s="1109">
        <v>7.625</v>
      </c>
      <c r="D3686" s="1109">
        <v>6.4349999999999996</v>
      </c>
      <c r="E3686" s="1109">
        <v>45.3</v>
      </c>
      <c r="F3686" s="1109">
        <v>0</v>
      </c>
      <c r="G3686" s="1110" t="s">
        <v>10737</v>
      </c>
      <c r="H3686" s="1110" t="s">
        <v>4654</v>
      </c>
      <c r="I3686" s="1110" t="s">
        <v>10845</v>
      </c>
      <c r="J3686" s="1109">
        <v>0</v>
      </c>
      <c r="K3686" s="1109">
        <v>0</v>
      </c>
      <c r="L3686" s="1109">
        <v>0</v>
      </c>
      <c r="M3686" s="1109">
        <v>0</v>
      </c>
      <c r="N3686" s="1109">
        <v>0</v>
      </c>
      <c r="O3686" s="1109">
        <v>0</v>
      </c>
      <c r="P3686" s="1109">
        <v>0</v>
      </c>
      <c r="Q3686" s="1109">
        <v>0</v>
      </c>
    </row>
    <row r="3687" spans="1:17">
      <c r="A3687" s="1109">
        <v>19228</v>
      </c>
      <c r="B3687" s="1110" t="s">
        <v>0</v>
      </c>
      <c r="C3687" s="1109">
        <v>7.625</v>
      </c>
      <c r="D3687" s="1109">
        <v>6.4349999999999996</v>
      </c>
      <c r="E3687" s="1109">
        <v>45.3</v>
      </c>
      <c r="F3687" s="1109">
        <v>0</v>
      </c>
      <c r="G3687" s="1110" t="s">
        <v>10737</v>
      </c>
      <c r="H3687" s="1110" t="s">
        <v>4654</v>
      </c>
      <c r="I3687" s="1110" t="s">
        <v>10832</v>
      </c>
      <c r="J3687" s="1109">
        <v>0</v>
      </c>
      <c r="K3687" s="1109">
        <v>0</v>
      </c>
      <c r="L3687" s="1109">
        <v>0</v>
      </c>
      <c r="M3687" s="1109">
        <v>0</v>
      </c>
      <c r="N3687" s="1109">
        <v>0</v>
      </c>
      <c r="O3687" s="1109">
        <v>0</v>
      </c>
      <c r="P3687" s="1109">
        <v>0</v>
      </c>
      <c r="Q3687" s="1109">
        <v>0</v>
      </c>
    </row>
    <row r="3688" spans="1:17">
      <c r="A3688" s="1109">
        <v>19229</v>
      </c>
      <c r="B3688" s="1110" t="s">
        <v>0</v>
      </c>
      <c r="C3688" s="1109">
        <v>7.625</v>
      </c>
      <c r="D3688" s="1109">
        <v>6.4349999999999996</v>
      </c>
      <c r="E3688" s="1109">
        <v>45.3</v>
      </c>
      <c r="F3688" s="1109">
        <v>0</v>
      </c>
      <c r="G3688" s="1110" t="s">
        <v>10737</v>
      </c>
      <c r="H3688" s="1110" t="s">
        <v>4654</v>
      </c>
      <c r="I3688" s="1110" t="s">
        <v>10839</v>
      </c>
      <c r="J3688" s="1109">
        <v>0</v>
      </c>
      <c r="K3688" s="1109">
        <v>0</v>
      </c>
      <c r="L3688" s="1109">
        <v>0</v>
      </c>
      <c r="M3688" s="1109">
        <v>0</v>
      </c>
      <c r="N3688" s="1109">
        <v>0</v>
      </c>
      <c r="O3688" s="1109">
        <v>0</v>
      </c>
      <c r="P3688" s="1109">
        <v>0</v>
      </c>
      <c r="Q3688" s="1109">
        <v>0</v>
      </c>
    </row>
    <row r="3689" spans="1:17">
      <c r="A3689" s="1109">
        <v>19230</v>
      </c>
      <c r="B3689" s="1110" t="s">
        <v>0</v>
      </c>
      <c r="C3689" s="1109">
        <v>7.625</v>
      </c>
      <c r="D3689" s="1109">
        <v>6.4349999999999996</v>
      </c>
      <c r="E3689" s="1109">
        <v>45.3</v>
      </c>
      <c r="F3689" s="1109">
        <v>0</v>
      </c>
      <c r="G3689" s="1110" t="s">
        <v>10753</v>
      </c>
      <c r="H3689" s="1110" t="s">
        <v>4654</v>
      </c>
      <c r="I3689" s="1110" t="s">
        <v>10847</v>
      </c>
      <c r="J3689" s="1109">
        <v>0</v>
      </c>
      <c r="K3689" s="1109">
        <v>0</v>
      </c>
      <c r="L3689" s="1109">
        <v>0</v>
      </c>
      <c r="M3689" s="1109">
        <v>0</v>
      </c>
      <c r="N3689" s="1109">
        <v>0</v>
      </c>
      <c r="O3689" s="1109">
        <v>0</v>
      </c>
      <c r="P3689" s="1109">
        <v>0</v>
      </c>
      <c r="Q3689" s="1109">
        <v>0</v>
      </c>
    </row>
    <row r="3690" spans="1:17">
      <c r="A3690" s="1109">
        <v>19231</v>
      </c>
      <c r="B3690" s="1110" t="s">
        <v>0</v>
      </c>
      <c r="C3690" s="1109">
        <v>7.625</v>
      </c>
      <c r="D3690" s="1109">
        <v>6.4349999999999996</v>
      </c>
      <c r="E3690" s="1109">
        <v>45.3</v>
      </c>
      <c r="F3690" s="1109">
        <v>0</v>
      </c>
      <c r="G3690" s="1110" t="s">
        <v>10753</v>
      </c>
      <c r="H3690" s="1110" t="s">
        <v>4654</v>
      </c>
      <c r="I3690" s="1110" t="s">
        <v>10849</v>
      </c>
      <c r="J3690" s="1109">
        <v>0</v>
      </c>
      <c r="K3690" s="1109">
        <v>0</v>
      </c>
      <c r="L3690" s="1109">
        <v>0</v>
      </c>
      <c r="M3690" s="1109">
        <v>0</v>
      </c>
      <c r="N3690" s="1109">
        <v>0</v>
      </c>
      <c r="O3690" s="1109">
        <v>0</v>
      </c>
      <c r="P3690" s="1109">
        <v>0</v>
      </c>
      <c r="Q3690" s="1109">
        <v>0</v>
      </c>
    </row>
    <row r="3691" spans="1:17">
      <c r="A3691" s="1109">
        <v>19232</v>
      </c>
      <c r="B3691" s="1110" t="s">
        <v>0</v>
      </c>
      <c r="C3691" s="1109">
        <v>7.625</v>
      </c>
      <c r="D3691" s="1109">
        <v>6.4349999999999996</v>
      </c>
      <c r="E3691" s="1109">
        <v>45.3</v>
      </c>
      <c r="F3691" s="1109">
        <v>0</v>
      </c>
      <c r="G3691" s="1110" t="s">
        <v>10753</v>
      </c>
      <c r="H3691" s="1110" t="s">
        <v>4654</v>
      </c>
      <c r="I3691" s="1110" t="s">
        <v>10841</v>
      </c>
      <c r="J3691" s="1109">
        <v>0</v>
      </c>
      <c r="K3691" s="1109">
        <v>0</v>
      </c>
      <c r="L3691" s="1109">
        <v>0</v>
      </c>
      <c r="M3691" s="1109">
        <v>0</v>
      </c>
      <c r="N3691" s="1109">
        <v>0</v>
      </c>
      <c r="O3691" s="1109">
        <v>0</v>
      </c>
      <c r="P3691" s="1109">
        <v>0</v>
      </c>
      <c r="Q3691" s="1109">
        <v>0</v>
      </c>
    </row>
    <row r="3692" spans="1:17">
      <c r="A3692" s="1109">
        <v>19233</v>
      </c>
      <c r="B3692" s="1110" t="s">
        <v>0</v>
      </c>
      <c r="C3692" s="1109">
        <v>7.625</v>
      </c>
      <c r="D3692" s="1109">
        <v>6.4349999999999996</v>
      </c>
      <c r="E3692" s="1109">
        <v>45.3</v>
      </c>
      <c r="F3692" s="1109">
        <v>0</v>
      </c>
      <c r="G3692" s="1110" t="s">
        <v>10753</v>
      </c>
      <c r="H3692" s="1110" t="s">
        <v>4654</v>
      </c>
      <c r="I3692" s="1110" t="s">
        <v>10760</v>
      </c>
      <c r="J3692" s="1109">
        <v>0</v>
      </c>
      <c r="K3692" s="1109">
        <v>0</v>
      </c>
      <c r="L3692" s="1109">
        <v>0</v>
      </c>
      <c r="M3692" s="1109">
        <v>0</v>
      </c>
      <c r="N3692" s="1109">
        <v>0</v>
      </c>
      <c r="O3692" s="1109">
        <v>0</v>
      </c>
      <c r="P3692" s="1109">
        <v>0</v>
      </c>
      <c r="Q3692" s="1109">
        <v>0</v>
      </c>
    </row>
    <row r="3693" spans="1:17">
      <c r="A3693" s="1109">
        <v>19234</v>
      </c>
      <c r="B3693" s="1110" t="s">
        <v>0</v>
      </c>
      <c r="C3693" s="1109">
        <v>7.625</v>
      </c>
      <c r="D3693" s="1109">
        <v>6.4349999999999996</v>
      </c>
      <c r="E3693" s="1109">
        <v>45.3</v>
      </c>
      <c r="F3693" s="1109">
        <v>0</v>
      </c>
      <c r="G3693" s="1110" t="s">
        <v>10753</v>
      </c>
      <c r="H3693" s="1110" t="s">
        <v>4654</v>
      </c>
      <c r="I3693" s="1110" t="s">
        <v>10736</v>
      </c>
      <c r="J3693" s="1109">
        <v>0</v>
      </c>
      <c r="K3693" s="1109">
        <v>0</v>
      </c>
      <c r="L3693" s="1109">
        <v>0</v>
      </c>
      <c r="M3693" s="1109">
        <v>0</v>
      </c>
      <c r="N3693" s="1109">
        <v>0</v>
      </c>
      <c r="O3693" s="1109">
        <v>0</v>
      </c>
      <c r="P3693" s="1109">
        <v>0</v>
      </c>
      <c r="Q3693" s="1109">
        <v>0</v>
      </c>
    </row>
    <row r="3694" spans="1:17">
      <c r="A3694" s="1109">
        <v>19235</v>
      </c>
      <c r="B3694" s="1110" t="s">
        <v>0</v>
      </c>
      <c r="C3694" s="1109">
        <v>7.625</v>
      </c>
      <c r="D3694" s="1109">
        <v>6.4349999999999996</v>
      </c>
      <c r="E3694" s="1109">
        <v>45.3</v>
      </c>
      <c r="F3694" s="1109">
        <v>0</v>
      </c>
      <c r="G3694" s="1110" t="s">
        <v>10753</v>
      </c>
      <c r="H3694" s="1110" t="s">
        <v>4654</v>
      </c>
      <c r="I3694" s="1110" t="s">
        <v>10845</v>
      </c>
      <c r="J3694" s="1109">
        <v>0</v>
      </c>
      <c r="K3694" s="1109">
        <v>0</v>
      </c>
      <c r="L3694" s="1109">
        <v>0</v>
      </c>
      <c r="M3694" s="1109">
        <v>0</v>
      </c>
      <c r="N3694" s="1109">
        <v>0</v>
      </c>
      <c r="O3694" s="1109">
        <v>0</v>
      </c>
      <c r="P3694" s="1109">
        <v>0</v>
      </c>
      <c r="Q3694" s="1109">
        <v>0</v>
      </c>
    </row>
    <row r="3695" spans="1:17">
      <c r="A3695" s="1109">
        <v>19236</v>
      </c>
      <c r="B3695" s="1110" t="s">
        <v>0</v>
      </c>
      <c r="C3695" s="1109">
        <v>7.625</v>
      </c>
      <c r="D3695" s="1109">
        <v>6.4349999999999996</v>
      </c>
      <c r="E3695" s="1109">
        <v>45.3</v>
      </c>
      <c r="F3695" s="1109">
        <v>0</v>
      </c>
      <c r="G3695" s="1110" t="s">
        <v>10753</v>
      </c>
      <c r="H3695" s="1110" t="s">
        <v>4654</v>
      </c>
      <c r="I3695" s="1110" t="s">
        <v>10832</v>
      </c>
      <c r="J3695" s="1109">
        <v>0</v>
      </c>
      <c r="K3695" s="1109">
        <v>0</v>
      </c>
      <c r="L3695" s="1109">
        <v>0</v>
      </c>
      <c r="M3695" s="1109">
        <v>0</v>
      </c>
      <c r="N3695" s="1109">
        <v>0</v>
      </c>
      <c r="O3695" s="1109">
        <v>0</v>
      </c>
      <c r="P3695" s="1109">
        <v>0</v>
      </c>
      <c r="Q3695" s="1109">
        <v>0</v>
      </c>
    </row>
    <row r="3696" spans="1:17">
      <c r="A3696" s="1109">
        <v>19237</v>
      </c>
      <c r="B3696" s="1110" t="s">
        <v>0</v>
      </c>
      <c r="C3696" s="1109">
        <v>7.625</v>
      </c>
      <c r="D3696" s="1109">
        <v>6.4349999999999996</v>
      </c>
      <c r="E3696" s="1109">
        <v>45.3</v>
      </c>
      <c r="F3696" s="1109">
        <v>0</v>
      </c>
      <c r="G3696" s="1110" t="s">
        <v>10753</v>
      </c>
      <c r="H3696" s="1110" t="s">
        <v>4654</v>
      </c>
      <c r="I3696" s="1110" t="s">
        <v>10839</v>
      </c>
      <c r="J3696" s="1109">
        <v>0</v>
      </c>
      <c r="K3696" s="1109">
        <v>0</v>
      </c>
      <c r="L3696" s="1109">
        <v>0</v>
      </c>
      <c r="M3696" s="1109">
        <v>0</v>
      </c>
      <c r="N3696" s="1109">
        <v>0</v>
      </c>
      <c r="O3696" s="1109">
        <v>0</v>
      </c>
      <c r="P3696" s="1109">
        <v>0</v>
      </c>
      <c r="Q3696" s="1109">
        <v>0</v>
      </c>
    </row>
    <row r="3697" spans="1:17">
      <c r="A3697" s="1109">
        <v>19238</v>
      </c>
      <c r="B3697" s="1110" t="s">
        <v>0</v>
      </c>
      <c r="C3697" s="1109">
        <v>7.625</v>
      </c>
      <c r="D3697" s="1109">
        <v>6.4349999999999996</v>
      </c>
      <c r="E3697" s="1109">
        <v>45.3</v>
      </c>
      <c r="F3697" s="1109">
        <v>0</v>
      </c>
      <c r="G3697" s="1110" t="s">
        <v>10779</v>
      </c>
      <c r="H3697" s="1110" t="s">
        <v>4654</v>
      </c>
      <c r="I3697" s="1110" t="s">
        <v>10847</v>
      </c>
      <c r="J3697" s="1109">
        <v>0</v>
      </c>
      <c r="K3697" s="1109">
        <v>0</v>
      </c>
      <c r="L3697" s="1109">
        <v>0</v>
      </c>
      <c r="M3697" s="1109">
        <v>0</v>
      </c>
      <c r="N3697" s="1109">
        <v>0</v>
      </c>
      <c r="O3697" s="1109">
        <v>0</v>
      </c>
      <c r="P3697" s="1109">
        <v>0</v>
      </c>
      <c r="Q3697" s="1109">
        <v>0</v>
      </c>
    </row>
    <row r="3698" spans="1:17">
      <c r="A3698" s="1109">
        <v>19239</v>
      </c>
      <c r="B3698" s="1110" t="s">
        <v>0</v>
      </c>
      <c r="C3698" s="1109">
        <v>7.625</v>
      </c>
      <c r="D3698" s="1109">
        <v>6.4349999999999996</v>
      </c>
      <c r="E3698" s="1109">
        <v>45.3</v>
      </c>
      <c r="F3698" s="1109">
        <v>0</v>
      </c>
      <c r="G3698" s="1110" t="s">
        <v>10779</v>
      </c>
      <c r="H3698" s="1110" t="s">
        <v>4654</v>
      </c>
      <c r="I3698" s="1110" t="s">
        <v>10841</v>
      </c>
      <c r="J3698" s="1109">
        <v>0</v>
      </c>
      <c r="K3698" s="1109">
        <v>0</v>
      </c>
      <c r="L3698" s="1109">
        <v>0</v>
      </c>
      <c r="M3698" s="1109">
        <v>0</v>
      </c>
      <c r="N3698" s="1109">
        <v>0</v>
      </c>
      <c r="O3698" s="1109">
        <v>0</v>
      </c>
      <c r="P3698" s="1109">
        <v>0</v>
      </c>
      <c r="Q3698" s="1109">
        <v>0</v>
      </c>
    </row>
    <row r="3699" spans="1:17">
      <c r="A3699" s="1109">
        <v>19240</v>
      </c>
      <c r="B3699" s="1110" t="s">
        <v>0</v>
      </c>
      <c r="C3699" s="1109">
        <v>7.625</v>
      </c>
      <c r="D3699" s="1109">
        <v>6.4349999999999996</v>
      </c>
      <c r="E3699" s="1109">
        <v>45.3</v>
      </c>
      <c r="F3699" s="1109">
        <v>0</v>
      </c>
      <c r="G3699" s="1110" t="s">
        <v>10779</v>
      </c>
      <c r="H3699" s="1110" t="s">
        <v>4654</v>
      </c>
      <c r="I3699" s="1110" t="s">
        <v>10760</v>
      </c>
      <c r="J3699" s="1109">
        <v>0</v>
      </c>
      <c r="K3699" s="1109">
        <v>0</v>
      </c>
      <c r="L3699" s="1109">
        <v>0</v>
      </c>
      <c r="M3699" s="1109">
        <v>0</v>
      </c>
      <c r="N3699" s="1109">
        <v>0</v>
      </c>
      <c r="O3699" s="1109">
        <v>0</v>
      </c>
      <c r="P3699" s="1109">
        <v>0</v>
      </c>
      <c r="Q3699" s="1109">
        <v>0</v>
      </c>
    </row>
    <row r="3700" spans="1:17">
      <c r="A3700" s="1109">
        <v>19241</v>
      </c>
      <c r="B3700" s="1110" t="s">
        <v>0</v>
      </c>
      <c r="C3700" s="1109">
        <v>7.625</v>
      </c>
      <c r="D3700" s="1109">
        <v>6.4349999999999996</v>
      </c>
      <c r="E3700" s="1109">
        <v>45.3</v>
      </c>
      <c r="F3700" s="1109">
        <v>0</v>
      </c>
      <c r="G3700" s="1110" t="s">
        <v>10779</v>
      </c>
      <c r="H3700" s="1110" t="s">
        <v>4654</v>
      </c>
      <c r="I3700" s="1110" t="s">
        <v>10836</v>
      </c>
      <c r="J3700" s="1109">
        <v>0</v>
      </c>
      <c r="K3700" s="1109">
        <v>0</v>
      </c>
      <c r="L3700" s="1109">
        <v>0</v>
      </c>
      <c r="M3700" s="1109">
        <v>0</v>
      </c>
      <c r="N3700" s="1109">
        <v>0</v>
      </c>
      <c r="O3700" s="1109">
        <v>0</v>
      </c>
      <c r="P3700" s="1109">
        <v>0</v>
      </c>
      <c r="Q3700" s="1109">
        <v>0</v>
      </c>
    </row>
    <row r="3701" spans="1:17">
      <c r="A3701" s="1109">
        <v>19242</v>
      </c>
      <c r="B3701" s="1110" t="s">
        <v>0</v>
      </c>
      <c r="C3701" s="1109">
        <v>7.625</v>
      </c>
      <c r="D3701" s="1109">
        <v>6.4349999999999996</v>
      </c>
      <c r="E3701" s="1109">
        <v>45.3</v>
      </c>
      <c r="F3701" s="1109">
        <v>0</v>
      </c>
      <c r="G3701" s="1110" t="s">
        <v>10779</v>
      </c>
      <c r="H3701" s="1110" t="s">
        <v>4654</v>
      </c>
      <c r="I3701" s="1110" t="s">
        <v>10736</v>
      </c>
      <c r="J3701" s="1109">
        <v>0</v>
      </c>
      <c r="K3701" s="1109">
        <v>0</v>
      </c>
      <c r="L3701" s="1109">
        <v>0</v>
      </c>
      <c r="M3701" s="1109">
        <v>0</v>
      </c>
      <c r="N3701" s="1109">
        <v>0</v>
      </c>
      <c r="O3701" s="1109">
        <v>0</v>
      </c>
      <c r="P3701" s="1109">
        <v>0</v>
      </c>
      <c r="Q3701" s="1109">
        <v>0</v>
      </c>
    </row>
    <row r="3702" spans="1:17">
      <c r="A3702" s="1109">
        <v>19243</v>
      </c>
      <c r="B3702" s="1110" t="s">
        <v>0</v>
      </c>
      <c r="C3702" s="1109">
        <v>7.625</v>
      </c>
      <c r="D3702" s="1109">
        <v>6.4349999999999996</v>
      </c>
      <c r="E3702" s="1109">
        <v>45.3</v>
      </c>
      <c r="F3702" s="1109">
        <v>0</v>
      </c>
      <c r="G3702" s="1110" t="s">
        <v>10779</v>
      </c>
      <c r="H3702" s="1110" t="s">
        <v>4654</v>
      </c>
      <c r="I3702" s="1110" t="s">
        <v>10832</v>
      </c>
      <c r="J3702" s="1109">
        <v>0</v>
      </c>
      <c r="K3702" s="1109">
        <v>0</v>
      </c>
      <c r="L3702" s="1109">
        <v>0</v>
      </c>
      <c r="M3702" s="1109">
        <v>0</v>
      </c>
      <c r="N3702" s="1109">
        <v>0</v>
      </c>
      <c r="O3702" s="1109">
        <v>0</v>
      </c>
      <c r="P3702" s="1109">
        <v>0</v>
      </c>
      <c r="Q3702" s="1109">
        <v>0</v>
      </c>
    </row>
    <row r="3703" spans="1:17">
      <c r="A3703" s="1109">
        <v>19244</v>
      </c>
      <c r="B3703" s="1110" t="s">
        <v>0</v>
      </c>
      <c r="C3703" s="1109">
        <v>7.625</v>
      </c>
      <c r="D3703" s="1109">
        <v>6.4349999999999996</v>
      </c>
      <c r="E3703" s="1109">
        <v>45.3</v>
      </c>
      <c r="F3703" s="1109">
        <v>0</v>
      </c>
      <c r="G3703" s="1110" t="s">
        <v>10779</v>
      </c>
      <c r="H3703" s="1110" t="s">
        <v>4654</v>
      </c>
      <c r="I3703" s="1110" t="s">
        <v>10839</v>
      </c>
      <c r="J3703" s="1109">
        <v>0</v>
      </c>
      <c r="K3703" s="1109">
        <v>0</v>
      </c>
      <c r="L3703" s="1109">
        <v>0</v>
      </c>
      <c r="M3703" s="1109">
        <v>0</v>
      </c>
      <c r="N3703" s="1109">
        <v>0</v>
      </c>
      <c r="O3703" s="1109">
        <v>0</v>
      </c>
      <c r="P3703" s="1109">
        <v>0</v>
      </c>
      <c r="Q3703" s="1109">
        <v>0</v>
      </c>
    </row>
    <row r="3704" spans="1:17">
      <c r="A3704" s="1109">
        <v>19245</v>
      </c>
      <c r="B3704" s="1110" t="s">
        <v>0</v>
      </c>
      <c r="C3704" s="1109">
        <v>7.625</v>
      </c>
      <c r="D3704" s="1109">
        <v>6.4349999999999996</v>
      </c>
      <c r="E3704" s="1109">
        <v>45.3</v>
      </c>
      <c r="F3704" s="1109">
        <v>0</v>
      </c>
      <c r="G3704" s="1110" t="s">
        <v>10739</v>
      </c>
      <c r="H3704" s="1110" t="s">
        <v>4654</v>
      </c>
      <c r="I3704" s="1110" t="s">
        <v>10847</v>
      </c>
      <c r="J3704" s="1109">
        <v>0</v>
      </c>
      <c r="K3704" s="1109">
        <v>0</v>
      </c>
      <c r="L3704" s="1109">
        <v>0</v>
      </c>
      <c r="M3704" s="1109">
        <v>0</v>
      </c>
      <c r="N3704" s="1109">
        <v>0</v>
      </c>
      <c r="O3704" s="1109">
        <v>0</v>
      </c>
      <c r="P3704" s="1109">
        <v>0</v>
      </c>
      <c r="Q3704" s="1109">
        <v>0</v>
      </c>
    </row>
    <row r="3705" spans="1:17">
      <c r="A3705" s="1109">
        <v>19246</v>
      </c>
      <c r="B3705" s="1110" t="s">
        <v>0</v>
      </c>
      <c r="C3705" s="1109">
        <v>7.625</v>
      </c>
      <c r="D3705" s="1109">
        <v>6.4349999999999996</v>
      </c>
      <c r="E3705" s="1109">
        <v>45.3</v>
      </c>
      <c r="F3705" s="1109">
        <v>0</v>
      </c>
      <c r="G3705" s="1110" t="s">
        <v>10739</v>
      </c>
      <c r="H3705" s="1110" t="s">
        <v>4654</v>
      </c>
      <c r="I3705" s="1110" t="s">
        <v>10841</v>
      </c>
      <c r="J3705" s="1109">
        <v>0</v>
      </c>
      <c r="K3705" s="1109">
        <v>0</v>
      </c>
      <c r="L3705" s="1109">
        <v>0</v>
      </c>
      <c r="M3705" s="1109">
        <v>0</v>
      </c>
      <c r="N3705" s="1109">
        <v>0</v>
      </c>
      <c r="O3705" s="1109">
        <v>0</v>
      </c>
      <c r="P3705" s="1109">
        <v>0</v>
      </c>
      <c r="Q3705" s="1109">
        <v>0</v>
      </c>
    </row>
    <row r="3706" spans="1:17">
      <c r="A3706" s="1109">
        <v>19247</v>
      </c>
      <c r="B3706" s="1110" t="s">
        <v>0</v>
      </c>
      <c r="C3706" s="1109">
        <v>7.625</v>
      </c>
      <c r="D3706" s="1109">
        <v>6.4349999999999996</v>
      </c>
      <c r="E3706" s="1109">
        <v>45.3</v>
      </c>
      <c r="F3706" s="1109">
        <v>0</v>
      </c>
      <c r="G3706" s="1110" t="s">
        <v>10739</v>
      </c>
      <c r="H3706" s="1110" t="s">
        <v>4654</v>
      </c>
      <c r="I3706" s="1110" t="s">
        <v>10760</v>
      </c>
      <c r="J3706" s="1109">
        <v>0</v>
      </c>
      <c r="K3706" s="1109">
        <v>0</v>
      </c>
      <c r="L3706" s="1109">
        <v>0</v>
      </c>
      <c r="M3706" s="1109">
        <v>0</v>
      </c>
      <c r="N3706" s="1109">
        <v>0</v>
      </c>
      <c r="O3706" s="1109">
        <v>0</v>
      </c>
      <c r="P3706" s="1109">
        <v>0</v>
      </c>
      <c r="Q3706" s="1109">
        <v>0</v>
      </c>
    </row>
    <row r="3707" spans="1:17">
      <c r="A3707" s="1109">
        <v>19248</v>
      </c>
      <c r="B3707" s="1110" t="s">
        <v>0</v>
      </c>
      <c r="C3707" s="1109">
        <v>7.625</v>
      </c>
      <c r="D3707" s="1109">
        <v>6.4349999999999996</v>
      </c>
      <c r="E3707" s="1109">
        <v>45.3</v>
      </c>
      <c r="F3707" s="1109">
        <v>0</v>
      </c>
      <c r="G3707" s="1110" t="s">
        <v>10739</v>
      </c>
      <c r="H3707" s="1110" t="s">
        <v>4654</v>
      </c>
      <c r="I3707" s="1110" t="s">
        <v>10836</v>
      </c>
      <c r="J3707" s="1109">
        <v>0</v>
      </c>
      <c r="K3707" s="1109">
        <v>0</v>
      </c>
      <c r="L3707" s="1109">
        <v>0</v>
      </c>
      <c r="M3707" s="1109">
        <v>0</v>
      </c>
      <c r="N3707" s="1109">
        <v>0</v>
      </c>
      <c r="O3707" s="1109">
        <v>0</v>
      </c>
      <c r="P3707" s="1109">
        <v>0</v>
      </c>
      <c r="Q3707" s="1109">
        <v>0</v>
      </c>
    </row>
    <row r="3708" spans="1:17">
      <c r="A3708" s="1109">
        <v>19249</v>
      </c>
      <c r="B3708" s="1110" t="s">
        <v>0</v>
      </c>
      <c r="C3708" s="1109">
        <v>7.625</v>
      </c>
      <c r="D3708" s="1109">
        <v>6.4349999999999996</v>
      </c>
      <c r="E3708" s="1109">
        <v>45.3</v>
      </c>
      <c r="F3708" s="1109">
        <v>0</v>
      </c>
      <c r="G3708" s="1110" t="s">
        <v>10739</v>
      </c>
      <c r="H3708" s="1110" t="s">
        <v>4654</v>
      </c>
      <c r="I3708" s="1110" t="s">
        <v>10832</v>
      </c>
      <c r="J3708" s="1109">
        <v>0</v>
      </c>
      <c r="K3708" s="1109">
        <v>0</v>
      </c>
      <c r="L3708" s="1109">
        <v>0</v>
      </c>
      <c r="M3708" s="1109">
        <v>0</v>
      </c>
      <c r="N3708" s="1109">
        <v>0</v>
      </c>
      <c r="O3708" s="1109">
        <v>0</v>
      </c>
      <c r="P3708" s="1109">
        <v>0</v>
      </c>
      <c r="Q3708" s="1109">
        <v>0</v>
      </c>
    </row>
    <row r="3709" spans="1:17">
      <c r="A3709" s="1109">
        <v>19250</v>
      </c>
      <c r="B3709" s="1110" t="s">
        <v>0</v>
      </c>
      <c r="C3709" s="1109">
        <v>7.625</v>
      </c>
      <c r="D3709" s="1109">
        <v>6.4349999999999996</v>
      </c>
      <c r="E3709" s="1109">
        <v>45.3</v>
      </c>
      <c r="F3709" s="1109">
        <v>0</v>
      </c>
      <c r="G3709" s="1110" t="s">
        <v>10739</v>
      </c>
      <c r="H3709" s="1110" t="s">
        <v>4654</v>
      </c>
      <c r="I3709" s="1110" t="s">
        <v>10839</v>
      </c>
      <c r="J3709" s="1109">
        <v>0</v>
      </c>
      <c r="K3709" s="1109">
        <v>0</v>
      </c>
      <c r="L3709" s="1109">
        <v>0</v>
      </c>
      <c r="M3709" s="1109">
        <v>0</v>
      </c>
      <c r="N3709" s="1109">
        <v>0</v>
      </c>
      <c r="O3709" s="1109">
        <v>0</v>
      </c>
      <c r="P3709" s="1109">
        <v>0</v>
      </c>
      <c r="Q3709" s="1109">
        <v>0</v>
      </c>
    </row>
    <row r="3710" spans="1:17">
      <c r="A3710" s="1109">
        <v>19251</v>
      </c>
      <c r="B3710" s="1110" t="s">
        <v>0</v>
      </c>
      <c r="C3710" s="1109">
        <v>7.625</v>
      </c>
      <c r="D3710" s="1109">
        <v>6.4349999999999996</v>
      </c>
      <c r="E3710" s="1109">
        <v>45.3</v>
      </c>
      <c r="F3710" s="1109">
        <v>0</v>
      </c>
      <c r="G3710" s="1110" t="s">
        <v>10844</v>
      </c>
      <c r="H3710" s="1110" t="s">
        <v>4654</v>
      </c>
      <c r="I3710" s="1110" t="s">
        <v>10847</v>
      </c>
      <c r="J3710" s="1109">
        <v>0</v>
      </c>
      <c r="K3710" s="1109">
        <v>0</v>
      </c>
      <c r="L3710" s="1109">
        <v>0</v>
      </c>
      <c r="M3710" s="1109">
        <v>0</v>
      </c>
      <c r="N3710" s="1109">
        <v>0</v>
      </c>
      <c r="O3710" s="1109">
        <v>0</v>
      </c>
      <c r="P3710" s="1109">
        <v>0</v>
      </c>
      <c r="Q3710" s="1109">
        <v>0</v>
      </c>
    </row>
    <row r="3711" spans="1:17">
      <c r="A3711" s="1109">
        <v>19252</v>
      </c>
      <c r="B3711" s="1110" t="s">
        <v>0</v>
      </c>
      <c r="C3711" s="1109">
        <v>7.625</v>
      </c>
      <c r="D3711" s="1109">
        <v>6.4349999999999996</v>
      </c>
      <c r="E3711" s="1109">
        <v>45.3</v>
      </c>
      <c r="F3711" s="1109">
        <v>0</v>
      </c>
      <c r="G3711" s="1110" t="s">
        <v>10844</v>
      </c>
      <c r="H3711" s="1110" t="s">
        <v>4654</v>
      </c>
      <c r="I3711" s="1110" t="s">
        <v>10849</v>
      </c>
      <c r="J3711" s="1109">
        <v>0</v>
      </c>
      <c r="K3711" s="1109">
        <v>0</v>
      </c>
      <c r="L3711" s="1109">
        <v>0</v>
      </c>
      <c r="M3711" s="1109">
        <v>0</v>
      </c>
      <c r="N3711" s="1109">
        <v>0</v>
      </c>
      <c r="O3711" s="1109">
        <v>0</v>
      </c>
      <c r="P3711" s="1109">
        <v>0</v>
      </c>
      <c r="Q3711" s="1109">
        <v>0</v>
      </c>
    </row>
    <row r="3712" spans="1:17">
      <c r="A3712" s="1109">
        <v>19253</v>
      </c>
      <c r="B3712" s="1110" t="s">
        <v>0</v>
      </c>
      <c r="C3712" s="1109">
        <v>7.625</v>
      </c>
      <c r="D3712" s="1109">
        <v>6.4349999999999996</v>
      </c>
      <c r="E3712" s="1109">
        <v>45.3</v>
      </c>
      <c r="F3712" s="1109">
        <v>0</v>
      </c>
      <c r="G3712" s="1110" t="s">
        <v>10844</v>
      </c>
      <c r="H3712" s="1110" t="s">
        <v>4654</v>
      </c>
      <c r="I3712" s="1110" t="s">
        <v>10760</v>
      </c>
      <c r="J3712" s="1109">
        <v>0</v>
      </c>
      <c r="K3712" s="1109">
        <v>0</v>
      </c>
      <c r="L3712" s="1109">
        <v>0</v>
      </c>
      <c r="M3712" s="1109">
        <v>0</v>
      </c>
      <c r="N3712" s="1109">
        <v>0</v>
      </c>
      <c r="O3712" s="1109">
        <v>0</v>
      </c>
      <c r="P3712" s="1109">
        <v>0</v>
      </c>
      <c r="Q3712" s="1109">
        <v>0</v>
      </c>
    </row>
    <row r="3713" spans="1:17">
      <c r="A3713" s="1109">
        <v>19254</v>
      </c>
      <c r="B3713" s="1110" t="s">
        <v>0</v>
      </c>
      <c r="C3713" s="1109">
        <v>7.625</v>
      </c>
      <c r="D3713" s="1109">
        <v>6.4349999999999996</v>
      </c>
      <c r="E3713" s="1109">
        <v>45.3</v>
      </c>
      <c r="F3713" s="1109">
        <v>0</v>
      </c>
      <c r="G3713" s="1110" t="s">
        <v>10844</v>
      </c>
      <c r="H3713" s="1110" t="s">
        <v>4654</v>
      </c>
      <c r="I3713" s="1110" t="s">
        <v>10736</v>
      </c>
      <c r="J3713" s="1109">
        <v>0</v>
      </c>
      <c r="K3713" s="1109">
        <v>0</v>
      </c>
      <c r="L3713" s="1109">
        <v>0</v>
      </c>
      <c r="M3713" s="1109">
        <v>0</v>
      </c>
      <c r="N3713" s="1109">
        <v>0</v>
      </c>
      <c r="O3713" s="1109">
        <v>0</v>
      </c>
      <c r="P3713" s="1109">
        <v>0</v>
      </c>
      <c r="Q3713" s="1109">
        <v>0</v>
      </c>
    </row>
    <row r="3714" spans="1:17">
      <c r="A3714" s="1109">
        <v>19255</v>
      </c>
      <c r="B3714" s="1110" t="s">
        <v>0</v>
      </c>
      <c r="C3714" s="1109">
        <v>7.625</v>
      </c>
      <c r="D3714" s="1109">
        <v>6.4349999999999996</v>
      </c>
      <c r="E3714" s="1109">
        <v>45.3</v>
      </c>
      <c r="F3714" s="1109">
        <v>0</v>
      </c>
      <c r="G3714" s="1110" t="s">
        <v>10844</v>
      </c>
      <c r="H3714" s="1110" t="s">
        <v>4654</v>
      </c>
      <c r="I3714" s="1110" t="s">
        <v>10845</v>
      </c>
      <c r="J3714" s="1109">
        <v>0</v>
      </c>
      <c r="K3714" s="1109">
        <v>0</v>
      </c>
      <c r="L3714" s="1109">
        <v>0</v>
      </c>
      <c r="M3714" s="1109">
        <v>0</v>
      </c>
      <c r="N3714" s="1109">
        <v>0</v>
      </c>
      <c r="O3714" s="1109">
        <v>0</v>
      </c>
      <c r="P3714" s="1109">
        <v>0</v>
      </c>
      <c r="Q3714" s="1109">
        <v>0</v>
      </c>
    </row>
    <row r="3715" spans="1:17">
      <c r="A3715" s="1109">
        <v>19256</v>
      </c>
      <c r="B3715" s="1110" t="s">
        <v>0</v>
      </c>
      <c r="C3715" s="1109">
        <v>7.625</v>
      </c>
      <c r="D3715" s="1109">
        <v>6.5010000000000003</v>
      </c>
      <c r="E3715" s="1109">
        <v>42.8</v>
      </c>
      <c r="F3715" s="1109">
        <v>0</v>
      </c>
      <c r="G3715" s="1110" t="s">
        <v>10840</v>
      </c>
      <c r="H3715" s="1110" t="s">
        <v>4654</v>
      </c>
      <c r="I3715" s="1110" t="s">
        <v>10846</v>
      </c>
      <c r="J3715" s="1109">
        <v>0</v>
      </c>
      <c r="K3715" s="1109">
        <v>0</v>
      </c>
      <c r="L3715" s="1109">
        <v>0</v>
      </c>
      <c r="M3715" s="1109">
        <v>0</v>
      </c>
      <c r="N3715" s="1109">
        <v>0</v>
      </c>
      <c r="O3715" s="1109">
        <v>0</v>
      </c>
      <c r="P3715" s="1109">
        <v>0</v>
      </c>
      <c r="Q3715" s="1109">
        <v>0</v>
      </c>
    </row>
    <row r="3716" spans="1:17">
      <c r="A3716" s="1109">
        <v>19257</v>
      </c>
      <c r="B3716" s="1110" t="s">
        <v>0</v>
      </c>
      <c r="C3716" s="1109">
        <v>7.625</v>
      </c>
      <c r="D3716" s="1109">
        <v>6.5010000000000003</v>
      </c>
      <c r="E3716" s="1109">
        <v>42.8</v>
      </c>
      <c r="F3716" s="1109">
        <v>0</v>
      </c>
      <c r="G3716" s="1110" t="s">
        <v>10840</v>
      </c>
      <c r="H3716" s="1110" t="s">
        <v>4654</v>
      </c>
      <c r="I3716" s="1110" t="s">
        <v>10847</v>
      </c>
      <c r="J3716" s="1109">
        <v>0</v>
      </c>
      <c r="K3716" s="1109">
        <v>0</v>
      </c>
      <c r="L3716" s="1109">
        <v>0</v>
      </c>
      <c r="M3716" s="1109">
        <v>0</v>
      </c>
      <c r="N3716" s="1109">
        <v>0</v>
      </c>
      <c r="O3716" s="1109">
        <v>0</v>
      </c>
      <c r="P3716" s="1109">
        <v>0</v>
      </c>
      <c r="Q3716" s="1109">
        <v>0</v>
      </c>
    </row>
    <row r="3717" spans="1:17">
      <c r="A3717" s="1109">
        <v>19258</v>
      </c>
      <c r="B3717" s="1110" t="s">
        <v>0</v>
      </c>
      <c r="C3717" s="1109">
        <v>7.625</v>
      </c>
      <c r="D3717" s="1109">
        <v>6.5010000000000003</v>
      </c>
      <c r="E3717" s="1109">
        <v>42.8</v>
      </c>
      <c r="F3717" s="1109">
        <v>0</v>
      </c>
      <c r="G3717" s="1110" t="s">
        <v>10840</v>
      </c>
      <c r="H3717" s="1110" t="s">
        <v>4654</v>
      </c>
      <c r="I3717" s="1110" t="s">
        <v>10841</v>
      </c>
      <c r="J3717" s="1109">
        <v>0</v>
      </c>
      <c r="K3717" s="1109">
        <v>0</v>
      </c>
      <c r="L3717" s="1109">
        <v>0</v>
      </c>
      <c r="M3717" s="1109">
        <v>0</v>
      </c>
      <c r="N3717" s="1109">
        <v>0</v>
      </c>
      <c r="O3717" s="1109">
        <v>0</v>
      </c>
      <c r="P3717" s="1109">
        <v>0</v>
      </c>
      <c r="Q3717" s="1109">
        <v>0</v>
      </c>
    </row>
    <row r="3718" spans="1:17">
      <c r="A3718" s="1109">
        <v>19259</v>
      </c>
      <c r="B3718" s="1110" t="s">
        <v>0</v>
      </c>
      <c r="C3718" s="1109">
        <v>7.625</v>
      </c>
      <c r="D3718" s="1109">
        <v>6.5010000000000003</v>
      </c>
      <c r="E3718" s="1109">
        <v>42.8</v>
      </c>
      <c r="F3718" s="1109">
        <v>0</v>
      </c>
      <c r="G3718" s="1110" t="s">
        <v>10840</v>
      </c>
      <c r="H3718" s="1110" t="s">
        <v>4654</v>
      </c>
      <c r="I3718" s="1110" t="s">
        <v>10835</v>
      </c>
      <c r="J3718" s="1109">
        <v>0</v>
      </c>
      <c r="K3718" s="1109">
        <v>0</v>
      </c>
      <c r="L3718" s="1109">
        <v>0</v>
      </c>
      <c r="M3718" s="1109">
        <v>0</v>
      </c>
      <c r="N3718" s="1109">
        <v>0</v>
      </c>
      <c r="O3718" s="1109">
        <v>0</v>
      </c>
      <c r="P3718" s="1109">
        <v>0</v>
      </c>
      <c r="Q3718" s="1109">
        <v>0</v>
      </c>
    </row>
    <row r="3719" spans="1:17">
      <c r="A3719" s="1109">
        <v>19260</v>
      </c>
      <c r="B3719" s="1110" t="s">
        <v>0</v>
      </c>
      <c r="C3719" s="1109">
        <v>7.625</v>
      </c>
      <c r="D3719" s="1109">
        <v>6.5010000000000003</v>
      </c>
      <c r="E3719" s="1109">
        <v>42.8</v>
      </c>
      <c r="F3719" s="1109">
        <v>0</v>
      </c>
      <c r="G3719" s="1110" t="s">
        <v>10840</v>
      </c>
      <c r="H3719" s="1110" t="s">
        <v>4654</v>
      </c>
      <c r="I3719" s="1110" t="s">
        <v>10760</v>
      </c>
      <c r="J3719" s="1109">
        <v>0</v>
      </c>
      <c r="K3719" s="1109">
        <v>0</v>
      </c>
      <c r="L3719" s="1109">
        <v>0</v>
      </c>
      <c r="M3719" s="1109">
        <v>0</v>
      </c>
      <c r="N3719" s="1109">
        <v>0</v>
      </c>
      <c r="O3719" s="1109">
        <v>0</v>
      </c>
      <c r="P3719" s="1109">
        <v>0</v>
      </c>
      <c r="Q3719" s="1109">
        <v>0</v>
      </c>
    </row>
    <row r="3720" spans="1:17">
      <c r="A3720" s="1109">
        <v>19261</v>
      </c>
      <c r="B3720" s="1110" t="s">
        <v>0</v>
      </c>
      <c r="C3720" s="1109">
        <v>7.625</v>
      </c>
      <c r="D3720" s="1109">
        <v>6.5010000000000003</v>
      </c>
      <c r="E3720" s="1109">
        <v>42.8</v>
      </c>
      <c r="F3720" s="1109">
        <v>0</v>
      </c>
      <c r="G3720" s="1110" t="s">
        <v>10840</v>
      </c>
      <c r="H3720" s="1110" t="s">
        <v>4654</v>
      </c>
      <c r="I3720" s="1110" t="s">
        <v>10836</v>
      </c>
      <c r="J3720" s="1109">
        <v>0</v>
      </c>
      <c r="K3720" s="1109">
        <v>0</v>
      </c>
      <c r="L3720" s="1109">
        <v>0</v>
      </c>
      <c r="M3720" s="1109">
        <v>0</v>
      </c>
      <c r="N3720" s="1109">
        <v>0</v>
      </c>
      <c r="O3720" s="1109">
        <v>0</v>
      </c>
      <c r="P3720" s="1109">
        <v>0</v>
      </c>
      <c r="Q3720" s="1109">
        <v>0</v>
      </c>
    </row>
    <row r="3721" spans="1:17">
      <c r="A3721" s="1109">
        <v>19262</v>
      </c>
      <c r="B3721" s="1110" t="s">
        <v>0</v>
      </c>
      <c r="C3721" s="1109">
        <v>7.625</v>
      </c>
      <c r="D3721" s="1109">
        <v>6.5010000000000003</v>
      </c>
      <c r="E3721" s="1109">
        <v>42.8</v>
      </c>
      <c r="F3721" s="1109">
        <v>0</v>
      </c>
      <c r="G3721" s="1110" t="s">
        <v>10840</v>
      </c>
      <c r="H3721" s="1110" t="s">
        <v>4654</v>
      </c>
      <c r="I3721" s="1110" t="s">
        <v>10736</v>
      </c>
      <c r="J3721" s="1109">
        <v>0</v>
      </c>
      <c r="K3721" s="1109">
        <v>0</v>
      </c>
      <c r="L3721" s="1109">
        <v>0</v>
      </c>
      <c r="M3721" s="1109">
        <v>0</v>
      </c>
      <c r="N3721" s="1109">
        <v>0</v>
      </c>
      <c r="O3721" s="1109">
        <v>0</v>
      </c>
      <c r="P3721" s="1109">
        <v>0</v>
      </c>
      <c r="Q3721" s="1109">
        <v>0</v>
      </c>
    </row>
    <row r="3722" spans="1:17">
      <c r="A3722" s="1109">
        <v>19263</v>
      </c>
      <c r="B3722" s="1110" t="s">
        <v>0</v>
      </c>
      <c r="C3722" s="1109">
        <v>7.625</v>
      </c>
      <c r="D3722" s="1109">
        <v>6.5010000000000003</v>
      </c>
      <c r="E3722" s="1109">
        <v>42.8</v>
      </c>
      <c r="F3722" s="1109">
        <v>0</v>
      </c>
      <c r="G3722" s="1110" t="s">
        <v>10840</v>
      </c>
      <c r="H3722" s="1110" t="s">
        <v>4654</v>
      </c>
      <c r="I3722" s="1110" t="s">
        <v>10832</v>
      </c>
      <c r="J3722" s="1109">
        <v>0</v>
      </c>
      <c r="K3722" s="1109">
        <v>0</v>
      </c>
      <c r="L3722" s="1109">
        <v>0</v>
      </c>
      <c r="M3722" s="1109">
        <v>0</v>
      </c>
      <c r="N3722" s="1109">
        <v>0</v>
      </c>
      <c r="O3722" s="1109">
        <v>0</v>
      </c>
      <c r="P3722" s="1109">
        <v>0</v>
      </c>
      <c r="Q3722" s="1109">
        <v>0</v>
      </c>
    </row>
    <row r="3723" spans="1:17">
      <c r="A3723" s="1109">
        <v>19264</v>
      </c>
      <c r="B3723" s="1110" t="s">
        <v>0</v>
      </c>
      <c r="C3723" s="1109">
        <v>7.625</v>
      </c>
      <c r="D3723" s="1109">
        <v>6.5010000000000003</v>
      </c>
      <c r="E3723" s="1109">
        <v>42.8</v>
      </c>
      <c r="F3723" s="1109">
        <v>0</v>
      </c>
      <c r="G3723" s="1110" t="s">
        <v>10840</v>
      </c>
      <c r="H3723" s="1110" t="s">
        <v>4654</v>
      </c>
      <c r="I3723" s="1110" t="s">
        <v>10839</v>
      </c>
      <c r="J3723" s="1109">
        <v>0</v>
      </c>
      <c r="K3723" s="1109">
        <v>0</v>
      </c>
      <c r="L3723" s="1109">
        <v>0</v>
      </c>
      <c r="M3723" s="1109">
        <v>0</v>
      </c>
      <c r="N3723" s="1109">
        <v>0</v>
      </c>
      <c r="O3723" s="1109">
        <v>0</v>
      </c>
      <c r="P3723" s="1109">
        <v>0</v>
      </c>
      <c r="Q3723" s="1109">
        <v>0</v>
      </c>
    </row>
    <row r="3724" spans="1:17">
      <c r="A3724" s="1109">
        <v>19265</v>
      </c>
      <c r="B3724" s="1110" t="s">
        <v>0</v>
      </c>
      <c r="C3724" s="1109">
        <v>7.625</v>
      </c>
      <c r="D3724" s="1109">
        <v>6.5010000000000003</v>
      </c>
      <c r="E3724" s="1109">
        <v>42.8</v>
      </c>
      <c r="F3724" s="1109">
        <v>0</v>
      </c>
      <c r="G3724" s="1110" t="s">
        <v>10842</v>
      </c>
      <c r="H3724" s="1110" t="s">
        <v>4654</v>
      </c>
      <c r="I3724" s="1110" t="s">
        <v>10847</v>
      </c>
      <c r="J3724" s="1109">
        <v>0</v>
      </c>
      <c r="K3724" s="1109">
        <v>0</v>
      </c>
      <c r="L3724" s="1109">
        <v>0</v>
      </c>
      <c r="M3724" s="1109">
        <v>0</v>
      </c>
      <c r="N3724" s="1109">
        <v>0</v>
      </c>
      <c r="O3724" s="1109">
        <v>0</v>
      </c>
      <c r="P3724" s="1109">
        <v>0</v>
      </c>
      <c r="Q3724" s="1109">
        <v>0</v>
      </c>
    </row>
    <row r="3725" spans="1:17">
      <c r="A3725" s="1109">
        <v>19266</v>
      </c>
      <c r="B3725" s="1110" t="s">
        <v>0</v>
      </c>
      <c r="C3725" s="1109">
        <v>7.625</v>
      </c>
      <c r="D3725" s="1109">
        <v>6.5010000000000003</v>
      </c>
      <c r="E3725" s="1109">
        <v>42.8</v>
      </c>
      <c r="F3725" s="1109">
        <v>0</v>
      </c>
      <c r="G3725" s="1110" t="s">
        <v>10842</v>
      </c>
      <c r="H3725" s="1110" t="s">
        <v>4654</v>
      </c>
      <c r="I3725" s="1110" t="s">
        <v>10841</v>
      </c>
      <c r="J3725" s="1109">
        <v>0</v>
      </c>
      <c r="K3725" s="1109">
        <v>0</v>
      </c>
      <c r="L3725" s="1109">
        <v>0</v>
      </c>
      <c r="M3725" s="1109">
        <v>0</v>
      </c>
      <c r="N3725" s="1109">
        <v>0</v>
      </c>
      <c r="O3725" s="1109">
        <v>0</v>
      </c>
      <c r="P3725" s="1109">
        <v>0</v>
      </c>
      <c r="Q3725" s="1109">
        <v>0</v>
      </c>
    </row>
    <row r="3726" spans="1:17">
      <c r="A3726" s="1109">
        <v>19267</v>
      </c>
      <c r="B3726" s="1110" t="s">
        <v>0</v>
      </c>
      <c r="C3726" s="1109">
        <v>7.625</v>
      </c>
      <c r="D3726" s="1109">
        <v>6.5010000000000003</v>
      </c>
      <c r="E3726" s="1109">
        <v>42.8</v>
      </c>
      <c r="F3726" s="1109">
        <v>0</v>
      </c>
      <c r="G3726" s="1110" t="s">
        <v>10842</v>
      </c>
      <c r="H3726" s="1110" t="s">
        <v>4654</v>
      </c>
      <c r="I3726" s="1110" t="s">
        <v>10760</v>
      </c>
      <c r="J3726" s="1109">
        <v>0</v>
      </c>
      <c r="K3726" s="1109">
        <v>0</v>
      </c>
      <c r="L3726" s="1109">
        <v>0</v>
      </c>
      <c r="M3726" s="1109">
        <v>0</v>
      </c>
      <c r="N3726" s="1109">
        <v>0</v>
      </c>
      <c r="O3726" s="1109">
        <v>0</v>
      </c>
      <c r="P3726" s="1109">
        <v>0</v>
      </c>
      <c r="Q3726" s="1109">
        <v>0</v>
      </c>
    </row>
    <row r="3727" spans="1:17">
      <c r="A3727" s="1109">
        <v>19268</v>
      </c>
      <c r="B3727" s="1110" t="s">
        <v>0</v>
      </c>
      <c r="C3727" s="1109">
        <v>7.625</v>
      </c>
      <c r="D3727" s="1109">
        <v>6.5010000000000003</v>
      </c>
      <c r="E3727" s="1109">
        <v>42.8</v>
      </c>
      <c r="F3727" s="1109">
        <v>0</v>
      </c>
      <c r="G3727" s="1110" t="s">
        <v>10842</v>
      </c>
      <c r="H3727" s="1110" t="s">
        <v>4654</v>
      </c>
      <c r="I3727" s="1110" t="s">
        <v>10736</v>
      </c>
      <c r="J3727" s="1109">
        <v>0</v>
      </c>
      <c r="K3727" s="1109">
        <v>0</v>
      </c>
      <c r="L3727" s="1109">
        <v>0</v>
      </c>
      <c r="M3727" s="1109">
        <v>0</v>
      </c>
      <c r="N3727" s="1109">
        <v>0</v>
      </c>
      <c r="O3727" s="1109">
        <v>0</v>
      </c>
      <c r="P3727" s="1109">
        <v>0</v>
      </c>
      <c r="Q3727" s="1109">
        <v>0</v>
      </c>
    </row>
    <row r="3728" spans="1:17">
      <c r="A3728" s="1109">
        <v>19269</v>
      </c>
      <c r="B3728" s="1110" t="s">
        <v>0</v>
      </c>
      <c r="C3728" s="1109">
        <v>7.625</v>
      </c>
      <c r="D3728" s="1109">
        <v>6.5010000000000003</v>
      </c>
      <c r="E3728" s="1109">
        <v>42.8</v>
      </c>
      <c r="F3728" s="1109">
        <v>0</v>
      </c>
      <c r="G3728" s="1110" t="s">
        <v>10842</v>
      </c>
      <c r="H3728" s="1110" t="s">
        <v>4654</v>
      </c>
      <c r="I3728" s="1110" t="s">
        <v>10832</v>
      </c>
      <c r="J3728" s="1109">
        <v>0</v>
      </c>
      <c r="K3728" s="1109">
        <v>0</v>
      </c>
      <c r="L3728" s="1109">
        <v>0</v>
      </c>
      <c r="M3728" s="1109">
        <v>0</v>
      </c>
      <c r="N3728" s="1109">
        <v>0</v>
      </c>
      <c r="O3728" s="1109">
        <v>0</v>
      </c>
      <c r="P3728" s="1109">
        <v>0</v>
      </c>
      <c r="Q3728" s="1109">
        <v>0</v>
      </c>
    </row>
    <row r="3729" spans="1:17">
      <c r="A3729" s="1109">
        <v>19270</v>
      </c>
      <c r="B3729" s="1110" t="s">
        <v>0</v>
      </c>
      <c r="C3729" s="1109">
        <v>7.625</v>
      </c>
      <c r="D3729" s="1109">
        <v>6.5010000000000003</v>
      </c>
      <c r="E3729" s="1109">
        <v>42.8</v>
      </c>
      <c r="F3729" s="1109">
        <v>0</v>
      </c>
      <c r="G3729" s="1110" t="s">
        <v>10842</v>
      </c>
      <c r="H3729" s="1110" t="s">
        <v>4654</v>
      </c>
      <c r="I3729" s="1110" t="s">
        <v>10839</v>
      </c>
      <c r="J3729" s="1109">
        <v>0</v>
      </c>
      <c r="K3729" s="1109">
        <v>0</v>
      </c>
      <c r="L3729" s="1109">
        <v>0</v>
      </c>
      <c r="M3729" s="1109">
        <v>0</v>
      </c>
      <c r="N3729" s="1109">
        <v>0</v>
      </c>
      <c r="O3729" s="1109">
        <v>0</v>
      </c>
      <c r="P3729" s="1109">
        <v>0</v>
      </c>
      <c r="Q3729" s="1109">
        <v>0</v>
      </c>
    </row>
    <row r="3730" spans="1:17">
      <c r="A3730" s="1109">
        <v>19271</v>
      </c>
      <c r="B3730" s="1110" t="s">
        <v>0</v>
      </c>
      <c r="C3730" s="1109">
        <v>7.625</v>
      </c>
      <c r="D3730" s="1109">
        <v>6.5010000000000003</v>
      </c>
      <c r="E3730" s="1109">
        <v>42.8</v>
      </c>
      <c r="F3730" s="1109">
        <v>0</v>
      </c>
      <c r="G3730" s="1110" t="s">
        <v>10843</v>
      </c>
      <c r="H3730" s="1110" t="s">
        <v>4654</v>
      </c>
      <c r="I3730" s="1110" t="s">
        <v>10847</v>
      </c>
      <c r="J3730" s="1109">
        <v>0</v>
      </c>
      <c r="K3730" s="1109">
        <v>0</v>
      </c>
      <c r="L3730" s="1109">
        <v>0</v>
      </c>
      <c r="M3730" s="1109">
        <v>0</v>
      </c>
      <c r="N3730" s="1109">
        <v>0</v>
      </c>
      <c r="O3730" s="1109">
        <v>0</v>
      </c>
      <c r="P3730" s="1109">
        <v>0</v>
      </c>
      <c r="Q3730" s="1109">
        <v>0</v>
      </c>
    </row>
    <row r="3731" spans="1:17">
      <c r="A3731" s="1109">
        <v>19272</v>
      </c>
      <c r="B3731" s="1110" t="s">
        <v>0</v>
      </c>
      <c r="C3731" s="1109">
        <v>7.625</v>
      </c>
      <c r="D3731" s="1109">
        <v>6.5010000000000003</v>
      </c>
      <c r="E3731" s="1109">
        <v>42.8</v>
      </c>
      <c r="F3731" s="1109">
        <v>0</v>
      </c>
      <c r="G3731" s="1110" t="s">
        <v>10843</v>
      </c>
      <c r="H3731" s="1110" t="s">
        <v>4654</v>
      </c>
      <c r="I3731" s="1110" t="s">
        <v>10849</v>
      </c>
      <c r="J3731" s="1109">
        <v>0</v>
      </c>
      <c r="K3731" s="1109">
        <v>0</v>
      </c>
      <c r="L3731" s="1109">
        <v>0</v>
      </c>
      <c r="M3731" s="1109">
        <v>0</v>
      </c>
      <c r="N3731" s="1109">
        <v>0</v>
      </c>
      <c r="O3731" s="1109">
        <v>0</v>
      </c>
      <c r="P3731" s="1109">
        <v>0</v>
      </c>
      <c r="Q3731" s="1109">
        <v>0</v>
      </c>
    </row>
    <row r="3732" spans="1:17">
      <c r="A3732" s="1109">
        <v>19273</v>
      </c>
      <c r="B3732" s="1110" t="s">
        <v>0</v>
      </c>
      <c r="C3732" s="1109">
        <v>7.625</v>
      </c>
      <c r="D3732" s="1109">
        <v>6.5010000000000003</v>
      </c>
      <c r="E3732" s="1109">
        <v>42.8</v>
      </c>
      <c r="F3732" s="1109">
        <v>0</v>
      </c>
      <c r="G3732" s="1110" t="s">
        <v>10843</v>
      </c>
      <c r="H3732" s="1110" t="s">
        <v>4654</v>
      </c>
      <c r="I3732" s="1110" t="s">
        <v>10841</v>
      </c>
      <c r="J3732" s="1109">
        <v>0</v>
      </c>
      <c r="K3732" s="1109">
        <v>0</v>
      </c>
      <c r="L3732" s="1109">
        <v>0</v>
      </c>
      <c r="M3732" s="1109">
        <v>0</v>
      </c>
      <c r="N3732" s="1109">
        <v>0</v>
      </c>
      <c r="O3732" s="1109">
        <v>0</v>
      </c>
      <c r="P3732" s="1109">
        <v>0</v>
      </c>
      <c r="Q3732" s="1109">
        <v>0</v>
      </c>
    </row>
    <row r="3733" spans="1:17">
      <c r="A3733" s="1109">
        <v>19274</v>
      </c>
      <c r="B3733" s="1110" t="s">
        <v>0</v>
      </c>
      <c r="C3733" s="1109">
        <v>7.625</v>
      </c>
      <c r="D3733" s="1109">
        <v>6.5010000000000003</v>
      </c>
      <c r="E3733" s="1109">
        <v>42.8</v>
      </c>
      <c r="F3733" s="1109">
        <v>0</v>
      </c>
      <c r="G3733" s="1110" t="s">
        <v>10843</v>
      </c>
      <c r="H3733" s="1110" t="s">
        <v>4654</v>
      </c>
      <c r="I3733" s="1110" t="s">
        <v>10760</v>
      </c>
      <c r="J3733" s="1109">
        <v>0</v>
      </c>
      <c r="K3733" s="1109">
        <v>0</v>
      </c>
      <c r="L3733" s="1109">
        <v>0</v>
      </c>
      <c r="M3733" s="1109">
        <v>0</v>
      </c>
      <c r="N3733" s="1109">
        <v>0</v>
      </c>
      <c r="O3733" s="1109">
        <v>0</v>
      </c>
      <c r="P3733" s="1109">
        <v>0</v>
      </c>
      <c r="Q3733" s="1109">
        <v>0</v>
      </c>
    </row>
    <row r="3734" spans="1:17">
      <c r="A3734" s="1109">
        <v>19275</v>
      </c>
      <c r="B3734" s="1110" t="s">
        <v>0</v>
      </c>
      <c r="C3734" s="1109">
        <v>7.625</v>
      </c>
      <c r="D3734" s="1109">
        <v>6.5010000000000003</v>
      </c>
      <c r="E3734" s="1109">
        <v>42.8</v>
      </c>
      <c r="F3734" s="1109">
        <v>0</v>
      </c>
      <c r="G3734" s="1110" t="s">
        <v>10843</v>
      </c>
      <c r="H3734" s="1110" t="s">
        <v>4654</v>
      </c>
      <c r="I3734" s="1110" t="s">
        <v>10845</v>
      </c>
      <c r="J3734" s="1109">
        <v>0</v>
      </c>
      <c r="K3734" s="1109">
        <v>0</v>
      </c>
      <c r="L3734" s="1109">
        <v>0</v>
      </c>
      <c r="M3734" s="1109">
        <v>0</v>
      </c>
      <c r="N3734" s="1109">
        <v>0</v>
      </c>
      <c r="O3734" s="1109">
        <v>0</v>
      </c>
      <c r="P3734" s="1109">
        <v>0</v>
      </c>
      <c r="Q3734" s="1109">
        <v>0</v>
      </c>
    </row>
    <row r="3735" spans="1:17">
      <c r="A3735" s="1109">
        <v>19276</v>
      </c>
      <c r="B3735" s="1110" t="s">
        <v>0</v>
      </c>
      <c r="C3735" s="1109">
        <v>7.625</v>
      </c>
      <c r="D3735" s="1109">
        <v>6.5010000000000003</v>
      </c>
      <c r="E3735" s="1109">
        <v>42.8</v>
      </c>
      <c r="F3735" s="1109">
        <v>0</v>
      </c>
      <c r="G3735" s="1110" t="s">
        <v>10843</v>
      </c>
      <c r="H3735" s="1110" t="s">
        <v>4654</v>
      </c>
      <c r="I3735" s="1110" t="s">
        <v>10736</v>
      </c>
      <c r="J3735" s="1109">
        <v>0</v>
      </c>
      <c r="K3735" s="1109">
        <v>0</v>
      </c>
      <c r="L3735" s="1109">
        <v>0</v>
      </c>
      <c r="M3735" s="1109">
        <v>0</v>
      </c>
      <c r="N3735" s="1109">
        <v>0</v>
      </c>
      <c r="O3735" s="1109">
        <v>0</v>
      </c>
      <c r="P3735" s="1109">
        <v>0</v>
      </c>
      <c r="Q3735" s="1109">
        <v>0</v>
      </c>
    </row>
    <row r="3736" spans="1:17">
      <c r="A3736" s="1109">
        <v>19277</v>
      </c>
      <c r="B3736" s="1110" t="s">
        <v>0</v>
      </c>
      <c r="C3736" s="1109">
        <v>7.625</v>
      </c>
      <c r="D3736" s="1109">
        <v>6.5010000000000003</v>
      </c>
      <c r="E3736" s="1109">
        <v>42.8</v>
      </c>
      <c r="F3736" s="1109">
        <v>0</v>
      </c>
      <c r="G3736" s="1110" t="s">
        <v>10843</v>
      </c>
      <c r="H3736" s="1110" t="s">
        <v>4654</v>
      </c>
      <c r="I3736" s="1110" t="s">
        <v>10832</v>
      </c>
      <c r="J3736" s="1109">
        <v>0</v>
      </c>
      <c r="K3736" s="1109">
        <v>0</v>
      </c>
      <c r="L3736" s="1109">
        <v>0</v>
      </c>
      <c r="M3736" s="1109">
        <v>0</v>
      </c>
      <c r="N3736" s="1109">
        <v>0</v>
      </c>
      <c r="O3736" s="1109">
        <v>0</v>
      </c>
      <c r="P3736" s="1109">
        <v>0</v>
      </c>
      <c r="Q3736" s="1109">
        <v>0</v>
      </c>
    </row>
    <row r="3737" spans="1:17">
      <c r="A3737" s="1109">
        <v>19278</v>
      </c>
      <c r="B3737" s="1110" t="s">
        <v>0</v>
      </c>
      <c r="C3737" s="1109">
        <v>7.625</v>
      </c>
      <c r="D3737" s="1109">
        <v>6.5010000000000003</v>
      </c>
      <c r="E3737" s="1109">
        <v>42.8</v>
      </c>
      <c r="F3737" s="1109">
        <v>0</v>
      </c>
      <c r="G3737" s="1110" t="s">
        <v>10843</v>
      </c>
      <c r="H3737" s="1110" t="s">
        <v>4654</v>
      </c>
      <c r="I3737" s="1110" t="s">
        <v>10839</v>
      </c>
      <c r="J3737" s="1109">
        <v>0</v>
      </c>
      <c r="K3737" s="1109">
        <v>0</v>
      </c>
      <c r="L3737" s="1109">
        <v>0</v>
      </c>
      <c r="M3737" s="1109">
        <v>0</v>
      </c>
      <c r="N3737" s="1109">
        <v>0</v>
      </c>
      <c r="O3737" s="1109">
        <v>0</v>
      </c>
      <c r="P3737" s="1109">
        <v>0</v>
      </c>
      <c r="Q3737" s="1109">
        <v>0</v>
      </c>
    </row>
    <row r="3738" spans="1:17">
      <c r="A3738" s="1109">
        <v>19279</v>
      </c>
      <c r="B3738" s="1110" t="s">
        <v>0</v>
      </c>
      <c r="C3738" s="1109">
        <v>7.625</v>
      </c>
      <c r="D3738" s="1109">
        <v>6.5010000000000003</v>
      </c>
      <c r="E3738" s="1109">
        <v>42.8</v>
      </c>
      <c r="F3738" s="1109">
        <v>0</v>
      </c>
      <c r="G3738" s="1110" t="s">
        <v>10784</v>
      </c>
      <c r="H3738" s="1110" t="s">
        <v>4654</v>
      </c>
      <c r="I3738" s="1110" t="s">
        <v>10846</v>
      </c>
      <c r="J3738" s="1109">
        <v>0</v>
      </c>
      <c r="K3738" s="1109">
        <v>0</v>
      </c>
      <c r="L3738" s="1109">
        <v>0</v>
      </c>
      <c r="M3738" s="1109">
        <v>0</v>
      </c>
      <c r="N3738" s="1109">
        <v>0</v>
      </c>
      <c r="O3738" s="1109">
        <v>0</v>
      </c>
      <c r="P3738" s="1109">
        <v>0</v>
      </c>
      <c r="Q3738" s="1109">
        <v>0</v>
      </c>
    </row>
    <row r="3739" spans="1:17">
      <c r="A3739" s="1109">
        <v>19280</v>
      </c>
      <c r="B3739" s="1110" t="s">
        <v>0</v>
      </c>
      <c r="C3739" s="1109">
        <v>7.625</v>
      </c>
      <c r="D3739" s="1109">
        <v>6.5010000000000003</v>
      </c>
      <c r="E3739" s="1109">
        <v>42.8</v>
      </c>
      <c r="F3739" s="1109">
        <v>0</v>
      </c>
      <c r="G3739" s="1110" t="s">
        <v>10784</v>
      </c>
      <c r="H3739" s="1110" t="s">
        <v>4654</v>
      </c>
      <c r="I3739" s="1110" t="s">
        <v>10847</v>
      </c>
      <c r="J3739" s="1109">
        <v>0</v>
      </c>
      <c r="K3739" s="1109">
        <v>0</v>
      </c>
      <c r="L3739" s="1109">
        <v>0</v>
      </c>
      <c r="M3739" s="1109">
        <v>0</v>
      </c>
      <c r="N3739" s="1109">
        <v>0</v>
      </c>
      <c r="O3739" s="1109">
        <v>0</v>
      </c>
      <c r="P3739" s="1109">
        <v>0</v>
      </c>
      <c r="Q3739" s="1109">
        <v>0</v>
      </c>
    </row>
    <row r="3740" spans="1:17">
      <c r="A3740" s="1109">
        <v>19281</v>
      </c>
      <c r="B3740" s="1110" t="s">
        <v>0</v>
      </c>
      <c r="C3740" s="1109">
        <v>7.625</v>
      </c>
      <c r="D3740" s="1109">
        <v>6.5010000000000003</v>
      </c>
      <c r="E3740" s="1109">
        <v>42.8</v>
      </c>
      <c r="F3740" s="1109">
        <v>0</v>
      </c>
      <c r="G3740" s="1110" t="s">
        <v>10784</v>
      </c>
      <c r="H3740" s="1110" t="s">
        <v>4654</v>
      </c>
      <c r="I3740" s="1110" t="s">
        <v>10848</v>
      </c>
      <c r="J3740" s="1109">
        <v>0</v>
      </c>
      <c r="K3740" s="1109">
        <v>0</v>
      </c>
      <c r="L3740" s="1109">
        <v>0</v>
      </c>
      <c r="M3740" s="1109">
        <v>0</v>
      </c>
      <c r="N3740" s="1109">
        <v>0</v>
      </c>
      <c r="O3740" s="1109">
        <v>0</v>
      </c>
      <c r="P3740" s="1109">
        <v>0</v>
      </c>
      <c r="Q3740" s="1109">
        <v>0</v>
      </c>
    </row>
    <row r="3741" spans="1:17">
      <c r="A3741" s="1109">
        <v>19282</v>
      </c>
      <c r="B3741" s="1110" t="s">
        <v>0</v>
      </c>
      <c r="C3741" s="1109">
        <v>7.625</v>
      </c>
      <c r="D3741" s="1109">
        <v>6.5010000000000003</v>
      </c>
      <c r="E3741" s="1109">
        <v>42.8</v>
      </c>
      <c r="F3741" s="1109">
        <v>0</v>
      </c>
      <c r="G3741" s="1110" t="s">
        <v>10784</v>
      </c>
      <c r="H3741" s="1110" t="s">
        <v>4654</v>
      </c>
      <c r="I3741" s="1110" t="s">
        <v>10849</v>
      </c>
      <c r="J3741" s="1109">
        <v>0</v>
      </c>
      <c r="K3741" s="1109">
        <v>0</v>
      </c>
      <c r="L3741" s="1109">
        <v>0</v>
      </c>
      <c r="M3741" s="1109">
        <v>0</v>
      </c>
      <c r="N3741" s="1109">
        <v>0</v>
      </c>
      <c r="O3741" s="1109">
        <v>0</v>
      </c>
      <c r="P3741" s="1109">
        <v>0</v>
      </c>
      <c r="Q3741" s="1109">
        <v>0</v>
      </c>
    </row>
    <row r="3742" spans="1:17">
      <c r="A3742" s="1109">
        <v>19283</v>
      </c>
      <c r="B3742" s="1110" t="s">
        <v>0</v>
      </c>
      <c r="C3742" s="1109">
        <v>7.625</v>
      </c>
      <c r="D3742" s="1109">
        <v>6.5010000000000003</v>
      </c>
      <c r="E3742" s="1109">
        <v>42.8</v>
      </c>
      <c r="F3742" s="1109">
        <v>0</v>
      </c>
      <c r="G3742" s="1110" t="s">
        <v>10784</v>
      </c>
      <c r="H3742" s="1110" t="s">
        <v>4654</v>
      </c>
      <c r="I3742" s="1110" t="s">
        <v>10841</v>
      </c>
      <c r="J3742" s="1109">
        <v>0</v>
      </c>
      <c r="K3742" s="1109">
        <v>0</v>
      </c>
      <c r="L3742" s="1109">
        <v>0</v>
      </c>
      <c r="M3742" s="1109">
        <v>0</v>
      </c>
      <c r="N3742" s="1109">
        <v>0</v>
      </c>
      <c r="O3742" s="1109">
        <v>0</v>
      </c>
      <c r="P3742" s="1109">
        <v>0</v>
      </c>
      <c r="Q3742" s="1109">
        <v>0</v>
      </c>
    </row>
    <row r="3743" spans="1:17">
      <c r="A3743" s="1109">
        <v>19284</v>
      </c>
      <c r="B3743" s="1110" t="s">
        <v>0</v>
      </c>
      <c r="C3743" s="1109">
        <v>7.625</v>
      </c>
      <c r="D3743" s="1109">
        <v>6.5010000000000003</v>
      </c>
      <c r="E3743" s="1109">
        <v>42.8</v>
      </c>
      <c r="F3743" s="1109">
        <v>0</v>
      </c>
      <c r="G3743" s="1110" t="s">
        <v>10784</v>
      </c>
      <c r="H3743" s="1110" t="s">
        <v>4654</v>
      </c>
      <c r="I3743" s="1110" t="s">
        <v>10835</v>
      </c>
      <c r="J3743" s="1109">
        <v>0</v>
      </c>
      <c r="K3743" s="1109">
        <v>0</v>
      </c>
      <c r="L3743" s="1109">
        <v>0</v>
      </c>
      <c r="M3743" s="1109">
        <v>0</v>
      </c>
      <c r="N3743" s="1109">
        <v>0</v>
      </c>
      <c r="O3743" s="1109">
        <v>0</v>
      </c>
      <c r="P3743" s="1109">
        <v>0</v>
      </c>
      <c r="Q3743" s="1109">
        <v>0</v>
      </c>
    </row>
    <row r="3744" spans="1:17">
      <c r="A3744" s="1109">
        <v>19285</v>
      </c>
      <c r="B3744" s="1110" t="s">
        <v>0</v>
      </c>
      <c r="C3744" s="1109">
        <v>7.625</v>
      </c>
      <c r="D3744" s="1109">
        <v>6.5010000000000003</v>
      </c>
      <c r="E3744" s="1109">
        <v>42.8</v>
      </c>
      <c r="F3744" s="1109">
        <v>0</v>
      </c>
      <c r="G3744" s="1110" t="s">
        <v>10784</v>
      </c>
      <c r="H3744" s="1110" t="s">
        <v>4654</v>
      </c>
      <c r="I3744" s="1110" t="s">
        <v>10760</v>
      </c>
      <c r="J3744" s="1109">
        <v>0</v>
      </c>
      <c r="K3744" s="1109">
        <v>0</v>
      </c>
      <c r="L3744" s="1109">
        <v>0</v>
      </c>
      <c r="M3744" s="1109">
        <v>0</v>
      </c>
      <c r="N3744" s="1109">
        <v>0</v>
      </c>
      <c r="O3744" s="1109">
        <v>0</v>
      </c>
      <c r="P3744" s="1109">
        <v>0</v>
      </c>
      <c r="Q3744" s="1109">
        <v>0</v>
      </c>
    </row>
    <row r="3745" spans="1:17">
      <c r="A3745" s="1109">
        <v>19286</v>
      </c>
      <c r="B3745" s="1110" t="s">
        <v>0</v>
      </c>
      <c r="C3745" s="1109">
        <v>7.625</v>
      </c>
      <c r="D3745" s="1109">
        <v>6.5010000000000003</v>
      </c>
      <c r="E3745" s="1109">
        <v>42.8</v>
      </c>
      <c r="F3745" s="1109">
        <v>0</v>
      </c>
      <c r="G3745" s="1110" t="s">
        <v>10784</v>
      </c>
      <c r="H3745" s="1110" t="s">
        <v>4654</v>
      </c>
      <c r="I3745" s="1110" t="s">
        <v>10836</v>
      </c>
      <c r="J3745" s="1109">
        <v>0</v>
      </c>
      <c r="K3745" s="1109">
        <v>0</v>
      </c>
      <c r="L3745" s="1109">
        <v>0</v>
      </c>
      <c r="M3745" s="1109">
        <v>0</v>
      </c>
      <c r="N3745" s="1109">
        <v>0</v>
      </c>
      <c r="O3745" s="1109">
        <v>0</v>
      </c>
      <c r="P3745" s="1109">
        <v>0</v>
      </c>
      <c r="Q3745" s="1109">
        <v>0</v>
      </c>
    </row>
    <row r="3746" spans="1:17">
      <c r="A3746" s="1109">
        <v>19287</v>
      </c>
      <c r="B3746" s="1110" t="s">
        <v>0</v>
      </c>
      <c r="C3746" s="1109">
        <v>7.625</v>
      </c>
      <c r="D3746" s="1109">
        <v>6.5010000000000003</v>
      </c>
      <c r="E3746" s="1109">
        <v>42.8</v>
      </c>
      <c r="F3746" s="1109">
        <v>0</v>
      </c>
      <c r="G3746" s="1110" t="s">
        <v>10784</v>
      </c>
      <c r="H3746" s="1110" t="s">
        <v>4654</v>
      </c>
      <c r="I3746" s="1110" t="s">
        <v>10845</v>
      </c>
      <c r="J3746" s="1109">
        <v>0</v>
      </c>
      <c r="K3746" s="1109">
        <v>0</v>
      </c>
      <c r="L3746" s="1109">
        <v>0</v>
      </c>
      <c r="M3746" s="1109">
        <v>0</v>
      </c>
      <c r="N3746" s="1109">
        <v>0</v>
      </c>
      <c r="O3746" s="1109">
        <v>0</v>
      </c>
      <c r="P3746" s="1109">
        <v>0</v>
      </c>
      <c r="Q3746" s="1109">
        <v>0</v>
      </c>
    </row>
    <row r="3747" spans="1:17">
      <c r="A3747" s="1109">
        <v>19288</v>
      </c>
      <c r="B3747" s="1110" t="s">
        <v>0</v>
      </c>
      <c r="C3747" s="1109">
        <v>7.625</v>
      </c>
      <c r="D3747" s="1109">
        <v>6.5010000000000003</v>
      </c>
      <c r="E3747" s="1109">
        <v>42.8</v>
      </c>
      <c r="F3747" s="1109">
        <v>0</v>
      </c>
      <c r="G3747" s="1110" t="s">
        <v>10784</v>
      </c>
      <c r="H3747" s="1110" t="s">
        <v>4654</v>
      </c>
      <c r="I3747" s="1110" t="s">
        <v>10834</v>
      </c>
      <c r="J3747" s="1109">
        <v>0</v>
      </c>
      <c r="K3747" s="1109">
        <v>0</v>
      </c>
      <c r="L3747" s="1109">
        <v>0</v>
      </c>
      <c r="M3747" s="1109">
        <v>0</v>
      </c>
      <c r="N3747" s="1109">
        <v>0</v>
      </c>
      <c r="O3747" s="1109">
        <v>0</v>
      </c>
      <c r="P3747" s="1109">
        <v>0</v>
      </c>
      <c r="Q3747" s="1109">
        <v>0</v>
      </c>
    </row>
    <row r="3748" spans="1:17">
      <c r="A3748" s="1109">
        <v>19289</v>
      </c>
      <c r="B3748" s="1110" t="s">
        <v>0</v>
      </c>
      <c r="C3748" s="1109">
        <v>7.625</v>
      </c>
      <c r="D3748" s="1109">
        <v>6.5010000000000003</v>
      </c>
      <c r="E3748" s="1109">
        <v>42.8</v>
      </c>
      <c r="F3748" s="1109">
        <v>0</v>
      </c>
      <c r="G3748" s="1110" t="s">
        <v>10784</v>
      </c>
      <c r="H3748" s="1110" t="s">
        <v>4654</v>
      </c>
      <c r="I3748" s="1110" t="s">
        <v>10736</v>
      </c>
      <c r="J3748" s="1109">
        <v>0</v>
      </c>
      <c r="K3748" s="1109">
        <v>0</v>
      </c>
      <c r="L3748" s="1109">
        <v>0</v>
      </c>
      <c r="M3748" s="1109">
        <v>0</v>
      </c>
      <c r="N3748" s="1109">
        <v>0</v>
      </c>
      <c r="O3748" s="1109">
        <v>0</v>
      </c>
      <c r="P3748" s="1109">
        <v>0</v>
      </c>
      <c r="Q3748" s="1109">
        <v>0</v>
      </c>
    </row>
    <row r="3749" spans="1:17">
      <c r="A3749" s="1109">
        <v>19290</v>
      </c>
      <c r="B3749" s="1110" t="s">
        <v>0</v>
      </c>
      <c r="C3749" s="1109">
        <v>7.625</v>
      </c>
      <c r="D3749" s="1109">
        <v>6.5010000000000003</v>
      </c>
      <c r="E3749" s="1109">
        <v>42.8</v>
      </c>
      <c r="F3749" s="1109">
        <v>0</v>
      </c>
      <c r="G3749" s="1110" t="s">
        <v>10784</v>
      </c>
      <c r="H3749" s="1110" t="s">
        <v>4654</v>
      </c>
      <c r="I3749" s="1110" t="s">
        <v>10832</v>
      </c>
      <c r="J3749" s="1109">
        <v>0</v>
      </c>
      <c r="K3749" s="1109">
        <v>0</v>
      </c>
      <c r="L3749" s="1109">
        <v>0</v>
      </c>
      <c r="M3749" s="1109">
        <v>0</v>
      </c>
      <c r="N3749" s="1109">
        <v>0</v>
      </c>
      <c r="O3749" s="1109">
        <v>0</v>
      </c>
      <c r="P3749" s="1109">
        <v>0</v>
      </c>
      <c r="Q3749" s="1109">
        <v>0</v>
      </c>
    </row>
    <row r="3750" spans="1:17">
      <c r="A3750" s="1109">
        <v>19291</v>
      </c>
      <c r="B3750" s="1110" t="s">
        <v>0</v>
      </c>
      <c r="C3750" s="1109">
        <v>7.625</v>
      </c>
      <c r="D3750" s="1109">
        <v>6.5010000000000003</v>
      </c>
      <c r="E3750" s="1109">
        <v>42.8</v>
      </c>
      <c r="F3750" s="1109">
        <v>0</v>
      </c>
      <c r="G3750" s="1110" t="s">
        <v>10784</v>
      </c>
      <c r="H3750" s="1110" t="s">
        <v>4654</v>
      </c>
      <c r="I3750" s="1110" t="s">
        <v>10839</v>
      </c>
      <c r="J3750" s="1109">
        <v>0</v>
      </c>
      <c r="K3750" s="1109">
        <v>0</v>
      </c>
      <c r="L3750" s="1109">
        <v>0</v>
      </c>
      <c r="M3750" s="1109">
        <v>0</v>
      </c>
      <c r="N3750" s="1109">
        <v>0</v>
      </c>
      <c r="O3750" s="1109">
        <v>0</v>
      </c>
      <c r="P3750" s="1109">
        <v>0</v>
      </c>
      <c r="Q3750" s="1109">
        <v>0</v>
      </c>
    </row>
    <row r="3751" spans="1:17">
      <c r="A3751" s="1109">
        <v>19292</v>
      </c>
      <c r="B3751" s="1110" t="s">
        <v>0</v>
      </c>
      <c r="C3751" s="1109">
        <v>7.625</v>
      </c>
      <c r="D3751" s="1109">
        <v>6.5010000000000003</v>
      </c>
      <c r="E3751" s="1109">
        <v>42.8</v>
      </c>
      <c r="F3751" s="1109">
        <v>0</v>
      </c>
      <c r="G3751" s="1110" t="s">
        <v>10741</v>
      </c>
      <c r="H3751" s="1110" t="s">
        <v>4654</v>
      </c>
      <c r="I3751" s="1110" t="s">
        <v>10846</v>
      </c>
      <c r="J3751" s="1109">
        <v>0</v>
      </c>
      <c r="K3751" s="1109">
        <v>0</v>
      </c>
      <c r="L3751" s="1109">
        <v>0</v>
      </c>
      <c r="M3751" s="1109">
        <v>0</v>
      </c>
      <c r="N3751" s="1109">
        <v>0</v>
      </c>
      <c r="O3751" s="1109">
        <v>0</v>
      </c>
      <c r="P3751" s="1109">
        <v>0</v>
      </c>
      <c r="Q3751" s="1109">
        <v>0</v>
      </c>
    </row>
    <row r="3752" spans="1:17">
      <c r="A3752" s="1109">
        <v>19293</v>
      </c>
      <c r="B3752" s="1110" t="s">
        <v>0</v>
      </c>
      <c r="C3752" s="1109">
        <v>7.625</v>
      </c>
      <c r="D3752" s="1109">
        <v>6.5010000000000003</v>
      </c>
      <c r="E3752" s="1109">
        <v>42.8</v>
      </c>
      <c r="F3752" s="1109">
        <v>0</v>
      </c>
      <c r="G3752" s="1110" t="s">
        <v>10741</v>
      </c>
      <c r="H3752" s="1110" t="s">
        <v>4654</v>
      </c>
      <c r="I3752" s="1110" t="s">
        <v>10847</v>
      </c>
      <c r="J3752" s="1109">
        <v>0</v>
      </c>
      <c r="K3752" s="1109">
        <v>0</v>
      </c>
      <c r="L3752" s="1109">
        <v>0</v>
      </c>
      <c r="M3752" s="1109">
        <v>0</v>
      </c>
      <c r="N3752" s="1109">
        <v>0</v>
      </c>
      <c r="O3752" s="1109">
        <v>0</v>
      </c>
      <c r="P3752" s="1109">
        <v>0</v>
      </c>
      <c r="Q3752" s="1109">
        <v>0</v>
      </c>
    </row>
    <row r="3753" spans="1:17">
      <c r="A3753" s="1109">
        <v>19294</v>
      </c>
      <c r="B3753" s="1110" t="s">
        <v>0</v>
      </c>
      <c r="C3753" s="1109">
        <v>7.625</v>
      </c>
      <c r="D3753" s="1109">
        <v>6.5010000000000003</v>
      </c>
      <c r="E3753" s="1109">
        <v>42.8</v>
      </c>
      <c r="F3753" s="1109">
        <v>0</v>
      </c>
      <c r="G3753" s="1110" t="s">
        <v>10741</v>
      </c>
      <c r="H3753" s="1110" t="s">
        <v>4654</v>
      </c>
      <c r="I3753" s="1110" t="s">
        <v>10848</v>
      </c>
      <c r="J3753" s="1109">
        <v>0</v>
      </c>
      <c r="K3753" s="1109">
        <v>0</v>
      </c>
      <c r="L3753" s="1109">
        <v>0</v>
      </c>
      <c r="M3753" s="1109">
        <v>0</v>
      </c>
      <c r="N3753" s="1109">
        <v>0</v>
      </c>
      <c r="O3753" s="1109">
        <v>0</v>
      </c>
      <c r="P3753" s="1109">
        <v>0</v>
      </c>
      <c r="Q3753" s="1109">
        <v>0</v>
      </c>
    </row>
    <row r="3754" spans="1:17">
      <c r="A3754" s="1109">
        <v>19295</v>
      </c>
      <c r="B3754" s="1110" t="s">
        <v>0</v>
      </c>
      <c r="C3754" s="1109">
        <v>7.625</v>
      </c>
      <c r="D3754" s="1109">
        <v>6.5010000000000003</v>
      </c>
      <c r="E3754" s="1109">
        <v>42.8</v>
      </c>
      <c r="F3754" s="1109">
        <v>0</v>
      </c>
      <c r="G3754" s="1110" t="s">
        <v>10741</v>
      </c>
      <c r="H3754" s="1110" t="s">
        <v>4654</v>
      </c>
      <c r="I3754" s="1110" t="s">
        <v>10849</v>
      </c>
      <c r="J3754" s="1109">
        <v>0</v>
      </c>
      <c r="K3754" s="1109">
        <v>0</v>
      </c>
      <c r="L3754" s="1109">
        <v>0</v>
      </c>
      <c r="M3754" s="1109">
        <v>0</v>
      </c>
      <c r="N3754" s="1109">
        <v>0</v>
      </c>
      <c r="O3754" s="1109">
        <v>0</v>
      </c>
      <c r="P3754" s="1109">
        <v>0</v>
      </c>
      <c r="Q3754" s="1109">
        <v>0</v>
      </c>
    </row>
    <row r="3755" spans="1:17">
      <c r="A3755" s="1109">
        <v>19296</v>
      </c>
      <c r="B3755" s="1110" t="s">
        <v>0</v>
      </c>
      <c r="C3755" s="1109">
        <v>7.625</v>
      </c>
      <c r="D3755" s="1109">
        <v>6.5010000000000003</v>
      </c>
      <c r="E3755" s="1109">
        <v>42.8</v>
      </c>
      <c r="F3755" s="1109">
        <v>0</v>
      </c>
      <c r="G3755" s="1110" t="s">
        <v>10741</v>
      </c>
      <c r="H3755" s="1110" t="s">
        <v>4654</v>
      </c>
      <c r="I3755" s="1110" t="s">
        <v>10841</v>
      </c>
      <c r="J3755" s="1109">
        <v>0</v>
      </c>
      <c r="K3755" s="1109">
        <v>0</v>
      </c>
      <c r="L3755" s="1109">
        <v>0</v>
      </c>
      <c r="M3755" s="1109">
        <v>0</v>
      </c>
      <c r="N3755" s="1109">
        <v>0</v>
      </c>
      <c r="O3755" s="1109">
        <v>0</v>
      </c>
      <c r="P3755" s="1109">
        <v>0</v>
      </c>
      <c r="Q3755" s="1109">
        <v>0</v>
      </c>
    </row>
    <row r="3756" spans="1:17">
      <c r="A3756" s="1109">
        <v>19297</v>
      </c>
      <c r="B3756" s="1110" t="s">
        <v>0</v>
      </c>
      <c r="C3756" s="1109">
        <v>7.625</v>
      </c>
      <c r="D3756" s="1109">
        <v>6.5010000000000003</v>
      </c>
      <c r="E3756" s="1109">
        <v>42.8</v>
      </c>
      <c r="F3756" s="1109">
        <v>0</v>
      </c>
      <c r="G3756" s="1110" t="s">
        <v>10741</v>
      </c>
      <c r="H3756" s="1110" t="s">
        <v>4654</v>
      </c>
      <c r="I3756" s="1110" t="s">
        <v>10835</v>
      </c>
      <c r="J3756" s="1109">
        <v>0</v>
      </c>
      <c r="K3756" s="1109">
        <v>0</v>
      </c>
      <c r="L3756" s="1109">
        <v>0</v>
      </c>
      <c r="M3756" s="1109">
        <v>0</v>
      </c>
      <c r="N3756" s="1109">
        <v>0</v>
      </c>
      <c r="O3756" s="1109">
        <v>0</v>
      </c>
      <c r="P3756" s="1109">
        <v>0</v>
      </c>
      <c r="Q3756" s="1109">
        <v>0</v>
      </c>
    </row>
    <row r="3757" spans="1:17">
      <c r="A3757" s="1109">
        <v>19298</v>
      </c>
      <c r="B3757" s="1110" t="s">
        <v>0</v>
      </c>
      <c r="C3757" s="1109">
        <v>7.625</v>
      </c>
      <c r="D3757" s="1109">
        <v>6.5010000000000003</v>
      </c>
      <c r="E3757" s="1109">
        <v>42.8</v>
      </c>
      <c r="F3757" s="1109">
        <v>0</v>
      </c>
      <c r="G3757" s="1110" t="s">
        <v>10741</v>
      </c>
      <c r="H3757" s="1110" t="s">
        <v>4654</v>
      </c>
      <c r="I3757" s="1110" t="s">
        <v>10760</v>
      </c>
      <c r="J3757" s="1109">
        <v>0</v>
      </c>
      <c r="K3757" s="1109">
        <v>0</v>
      </c>
      <c r="L3757" s="1109">
        <v>0</v>
      </c>
      <c r="M3757" s="1109">
        <v>0</v>
      </c>
      <c r="N3757" s="1109">
        <v>0</v>
      </c>
      <c r="O3757" s="1109">
        <v>0</v>
      </c>
      <c r="P3757" s="1109">
        <v>0</v>
      </c>
      <c r="Q3757" s="1109">
        <v>0</v>
      </c>
    </row>
    <row r="3758" spans="1:17">
      <c r="A3758" s="1109">
        <v>19299</v>
      </c>
      <c r="B3758" s="1110" t="s">
        <v>0</v>
      </c>
      <c r="C3758" s="1109">
        <v>7.625</v>
      </c>
      <c r="D3758" s="1109">
        <v>6.5010000000000003</v>
      </c>
      <c r="E3758" s="1109">
        <v>42.8</v>
      </c>
      <c r="F3758" s="1109">
        <v>0</v>
      </c>
      <c r="G3758" s="1110" t="s">
        <v>10741</v>
      </c>
      <c r="H3758" s="1110" t="s">
        <v>4654</v>
      </c>
      <c r="I3758" s="1110" t="s">
        <v>10836</v>
      </c>
      <c r="J3758" s="1109">
        <v>0</v>
      </c>
      <c r="K3758" s="1109">
        <v>0</v>
      </c>
      <c r="L3758" s="1109">
        <v>0</v>
      </c>
      <c r="M3758" s="1109">
        <v>0</v>
      </c>
      <c r="N3758" s="1109">
        <v>0</v>
      </c>
      <c r="O3758" s="1109">
        <v>0</v>
      </c>
      <c r="P3758" s="1109">
        <v>0</v>
      </c>
      <c r="Q3758" s="1109">
        <v>0</v>
      </c>
    </row>
    <row r="3759" spans="1:17">
      <c r="A3759" s="1109">
        <v>19300</v>
      </c>
      <c r="B3759" s="1110" t="s">
        <v>0</v>
      </c>
      <c r="C3759" s="1109">
        <v>7.625</v>
      </c>
      <c r="D3759" s="1109">
        <v>6.5010000000000003</v>
      </c>
      <c r="E3759" s="1109">
        <v>42.8</v>
      </c>
      <c r="F3759" s="1109">
        <v>0</v>
      </c>
      <c r="G3759" s="1110" t="s">
        <v>10741</v>
      </c>
      <c r="H3759" s="1110" t="s">
        <v>4654</v>
      </c>
      <c r="I3759" s="1110" t="s">
        <v>10845</v>
      </c>
      <c r="J3759" s="1109">
        <v>0</v>
      </c>
      <c r="K3759" s="1109">
        <v>0</v>
      </c>
      <c r="L3759" s="1109">
        <v>0</v>
      </c>
      <c r="M3759" s="1109">
        <v>0</v>
      </c>
      <c r="N3759" s="1109">
        <v>0</v>
      </c>
      <c r="O3759" s="1109">
        <v>0</v>
      </c>
      <c r="P3759" s="1109">
        <v>0</v>
      </c>
      <c r="Q3759" s="1109">
        <v>0</v>
      </c>
    </row>
    <row r="3760" spans="1:17">
      <c r="A3760" s="1109">
        <v>19301</v>
      </c>
      <c r="B3760" s="1110" t="s">
        <v>0</v>
      </c>
      <c r="C3760" s="1109">
        <v>7.625</v>
      </c>
      <c r="D3760" s="1109">
        <v>6.5010000000000003</v>
      </c>
      <c r="E3760" s="1109">
        <v>42.8</v>
      </c>
      <c r="F3760" s="1109">
        <v>0</v>
      </c>
      <c r="G3760" s="1110" t="s">
        <v>10741</v>
      </c>
      <c r="H3760" s="1110" t="s">
        <v>4654</v>
      </c>
      <c r="I3760" s="1110" t="s">
        <v>10834</v>
      </c>
      <c r="J3760" s="1109">
        <v>0</v>
      </c>
      <c r="K3760" s="1109">
        <v>0</v>
      </c>
      <c r="L3760" s="1109">
        <v>0</v>
      </c>
      <c r="M3760" s="1109">
        <v>0</v>
      </c>
      <c r="N3760" s="1109">
        <v>0</v>
      </c>
      <c r="O3760" s="1109">
        <v>0</v>
      </c>
      <c r="P3760" s="1109">
        <v>0</v>
      </c>
      <c r="Q3760" s="1109">
        <v>0</v>
      </c>
    </row>
    <row r="3761" spans="1:17">
      <c r="A3761" s="1109">
        <v>19302</v>
      </c>
      <c r="B3761" s="1110" t="s">
        <v>0</v>
      </c>
      <c r="C3761" s="1109">
        <v>7.625</v>
      </c>
      <c r="D3761" s="1109">
        <v>6.5010000000000003</v>
      </c>
      <c r="E3761" s="1109">
        <v>42.8</v>
      </c>
      <c r="F3761" s="1109">
        <v>0</v>
      </c>
      <c r="G3761" s="1110" t="s">
        <v>10741</v>
      </c>
      <c r="H3761" s="1110" t="s">
        <v>4654</v>
      </c>
      <c r="I3761" s="1110" t="s">
        <v>10736</v>
      </c>
      <c r="J3761" s="1109">
        <v>0</v>
      </c>
      <c r="K3761" s="1109">
        <v>0</v>
      </c>
      <c r="L3761" s="1109">
        <v>0</v>
      </c>
      <c r="M3761" s="1109">
        <v>0</v>
      </c>
      <c r="N3761" s="1109">
        <v>0</v>
      </c>
      <c r="O3761" s="1109">
        <v>0</v>
      </c>
      <c r="P3761" s="1109">
        <v>0</v>
      </c>
      <c r="Q3761" s="1109">
        <v>0</v>
      </c>
    </row>
    <row r="3762" spans="1:17">
      <c r="A3762" s="1109">
        <v>19303</v>
      </c>
      <c r="B3762" s="1110" t="s">
        <v>0</v>
      </c>
      <c r="C3762" s="1109">
        <v>7.625</v>
      </c>
      <c r="D3762" s="1109">
        <v>6.5010000000000003</v>
      </c>
      <c r="E3762" s="1109">
        <v>42.8</v>
      </c>
      <c r="F3762" s="1109">
        <v>0</v>
      </c>
      <c r="G3762" s="1110" t="s">
        <v>10741</v>
      </c>
      <c r="H3762" s="1110" t="s">
        <v>4654</v>
      </c>
      <c r="I3762" s="1110" t="s">
        <v>10832</v>
      </c>
      <c r="J3762" s="1109">
        <v>0</v>
      </c>
      <c r="K3762" s="1109">
        <v>0</v>
      </c>
      <c r="L3762" s="1109">
        <v>0</v>
      </c>
      <c r="M3762" s="1109">
        <v>0</v>
      </c>
      <c r="N3762" s="1109">
        <v>0</v>
      </c>
      <c r="O3762" s="1109">
        <v>0</v>
      </c>
      <c r="P3762" s="1109">
        <v>0</v>
      </c>
      <c r="Q3762" s="1109">
        <v>0</v>
      </c>
    </row>
    <row r="3763" spans="1:17">
      <c r="A3763" s="1109">
        <v>19304</v>
      </c>
      <c r="B3763" s="1110" t="s">
        <v>0</v>
      </c>
      <c r="C3763" s="1109">
        <v>7.625</v>
      </c>
      <c r="D3763" s="1109">
        <v>6.5010000000000003</v>
      </c>
      <c r="E3763" s="1109">
        <v>42.8</v>
      </c>
      <c r="F3763" s="1109">
        <v>0</v>
      </c>
      <c r="G3763" s="1110" t="s">
        <v>10741</v>
      </c>
      <c r="H3763" s="1110" t="s">
        <v>4654</v>
      </c>
      <c r="I3763" s="1110" t="s">
        <v>10839</v>
      </c>
      <c r="J3763" s="1109">
        <v>0</v>
      </c>
      <c r="K3763" s="1109">
        <v>0</v>
      </c>
      <c r="L3763" s="1109">
        <v>0</v>
      </c>
      <c r="M3763" s="1109">
        <v>0</v>
      </c>
      <c r="N3763" s="1109">
        <v>0</v>
      </c>
      <c r="O3763" s="1109">
        <v>0</v>
      </c>
      <c r="P3763" s="1109">
        <v>0</v>
      </c>
      <c r="Q3763" s="1109">
        <v>0</v>
      </c>
    </row>
    <row r="3764" spans="1:17">
      <c r="A3764" s="1109">
        <v>19305</v>
      </c>
      <c r="B3764" s="1110" t="s">
        <v>0</v>
      </c>
      <c r="C3764" s="1109">
        <v>7.625</v>
      </c>
      <c r="D3764" s="1109">
        <v>6.5010000000000003</v>
      </c>
      <c r="E3764" s="1109">
        <v>42.8</v>
      </c>
      <c r="F3764" s="1109">
        <v>0</v>
      </c>
      <c r="G3764" s="1110" t="s">
        <v>10833</v>
      </c>
      <c r="H3764" s="1110" t="s">
        <v>4654</v>
      </c>
      <c r="I3764" s="1110" t="s">
        <v>10847</v>
      </c>
      <c r="J3764" s="1109">
        <v>0</v>
      </c>
      <c r="K3764" s="1109">
        <v>0</v>
      </c>
      <c r="L3764" s="1109">
        <v>0</v>
      </c>
      <c r="M3764" s="1109">
        <v>0</v>
      </c>
      <c r="N3764" s="1109">
        <v>0</v>
      </c>
      <c r="O3764" s="1109">
        <v>0</v>
      </c>
      <c r="P3764" s="1109">
        <v>0</v>
      </c>
      <c r="Q3764" s="1109">
        <v>0</v>
      </c>
    </row>
    <row r="3765" spans="1:17">
      <c r="A3765" s="1109">
        <v>19306</v>
      </c>
      <c r="B3765" s="1110" t="s">
        <v>0</v>
      </c>
      <c r="C3765" s="1109">
        <v>7.625</v>
      </c>
      <c r="D3765" s="1109">
        <v>6.5010000000000003</v>
      </c>
      <c r="E3765" s="1109">
        <v>42.8</v>
      </c>
      <c r="F3765" s="1109">
        <v>0</v>
      </c>
      <c r="G3765" s="1110" t="s">
        <v>10833</v>
      </c>
      <c r="H3765" s="1110" t="s">
        <v>4654</v>
      </c>
      <c r="I3765" s="1110" t="s">
        <v>10848</v>
      </c>
      <c r="J3765" s="1109">
        <v>0</v>
      </c>
      <c r="K3765" s="1109">
        <v>0</v>
      </c>
      <c r="L3765" s="1109">
        <v>0</v>
      </c>
      <c r="M3765" s="1109">
        <v>0</v>
      </c>
      <c r="N3765" s="1109">
        <v>0</v>
      </c>
      <c r="O3765" s="1109">
        <v>0</v>
      </c>
      <c r="P3765" s="1109">
        <v>0</v>
      </c>
      <c r="Q3765" s="1109">
        <v>0</v>
      </c>
    </row>
    <row r="3766" spans="1:17">
      <c r="A3766" s="1109">
        <v>19307</v>
      </c>
      <c r="B3766" s="1110" t="s">
        <v>0</v>
      </c>
      <c r="C3766" s="1109">
        <v>7.625</v>
      </c>
      <c r="D3766" s="1109">
        <v>6.5010000000000003</v>
      </c>
      <c r="E3766" s="1109">
        <v>42.8</v>
      </c>
      <c r="F3766" s="1109">
        <v>0</v>
      </c>
      <c r="G3766" s="1110" t="s">
        <v>10833</v>
      </c>
      <c r="H3766" s="1110" t="s">
        <v>4654</v>
      </c>
      <c r="I3766" s="1110" t="s">
        <v>10849</v>
      </c>
      <c r="J3766" s="1109">
        <v>0</v>
      </c>
      <c r="K3766" s="1109">
        <v>0</v>
      </c>
      <c r="L3766" s="1109">
        <v>0</v>
      </c>
      <c r="M3766" s="1109">
        <v>0</v>
      </c>
      <c r="N3766" s="1109">
        <v>0</v>
      </c>
      <c r="O3766" s="1109">
        <v>0</v>
      </c>
      <c r="P3766" s="1109">
        <v>0</v>
      </c>
      <c r="Q3766" s="1109">
        <v>0</v>
      </c>
    </row>
    <row r="3767" spans="1:17">
      <c r="A3767" s="1109">
        <v>19308</v>
      </c>
      <c r="B3767" s="1110" t="s">
        <v>0</v>
      </c>
      <c r="C3767" s="1109">
        <v>7.625</v>
      </c>
      <c r="D3767" s="1109">
        <v>6.5010000000000003</v>
      </c>
      <c r="E3767" s="1109">
        <v>42.8</v>
      </c>
      <c r="F3767" s="1109">
        <v>0</v>
      </c>
      <c r="G3767" s="1110" t="s">
        <v>10833</v>
      </c>
      <c r="H3767" s="1110" t="s">
        <v>4654</v>
      </c>
      <c r="I3767" s="1110" t="s">
        <v>10841</v>
      </c>
      <c r="J3767" s="1109">
        <v>0</v>
      </c>
      <c r="K3767" s="1109">
        <v>0</v>
      </c>
      <c r="L3767" s="1109">
        <v>0</v>
      </c>
      <c r="M3767" s="1109">
        <v>0</v>
      </c>
      <c r="N3767" s="1109">
        <v>0</v>
      </c>
      <c r="O3767" s="1109">
        <v>0</v>
      </c>
      <c r="P3767" s="1109">
        <v>0</v>
      </c>
      <c r="Q3767" s="1109">
        <v>0</v>
      </c>
    </row>
    <row r="3768" spans="1:17">
      <c r="A3768" s="1109">
        <v>19309</v>
      </c>
      <c r="B3768" s="1110" t="s">
        <v>0</v>
      </c>
      <c r="C3768" s="1109">
        <v>7.625</v>
      </c>
      <c r="D3768" s="1109">
        <v>6.5010000000000003</v>
      </c>
      <c r="E3768" s="1109">
        <v>42.8</v>
      </c>
      <c r="F3768" s="1109">
        <v>0</v>
      </c>
      <c r="G3768" s="1110" t="s">
        <v>10833</v>
      </c>
      <c r="H3768" s="1110" t="s">
        <v>4654</v>
      </c>
      <c r="I3768" s="1110" t="s">
        <v>10760</v>
      </c>
      <c r="J3768" s="1109">
        <v>0</v>
      </c>
      <c r="K3768" s="1109">
        <v>0</v>
      </c>
      <c r="L3768" s="1109">
        <v>0</v>
      </c>
      <c r="M3768" s="1109">
        <v>0</v>
      </c>
      <c r="N3768" s="1109">
        <v>0</v>
      </c>
      <c r="O3768" s="1109">
        <v>0</v>
      </c>
      <c r="P3768" s="1109">
        <v>0</v>
      </c>
      <c r="Q3768" s="1109">
        <v>0</v>
      </c>
    </row>
    <row r="3769" spans="1:17">
      <c r="A3769" s="1109">
        <v>19310</v>
      </c>
      <c r="B3769" s="1110" t="s">
        <v>0</v>
      </c>
      <c r="C3769" s="1109">
        <v>7.625</v>
      </c>
      <c r="D3769" s="1109">
        <v>6.5010000000000003</v>
      </c>
      <c r="E3769" s="1109">
        <v>42.8</v>
      </c>
      <c r="F3769" s="1109">
        <v>0</v>
      </c>
      <c r="G3769" s="1110" t="s">
        <v>10833</v>
      </c>
      <c r="H3769" s="1110" t="s">
        <v>4654</v>
      </c>
      <c r="I3769" s="1110" t="s">
        <v>10836</v>
      </c>
      <c r="J3769" s="1109">
        <v>0</v>
      </c>
      <c r="K3769" s="1109">
        <v>0</v>
      </c>
      <c r="L3769" s="1109">
        <v>0</v>
      </c>
      <c r="M3769" s="1109">
        <v>0</v>
      </c>
      <c r="N3769" s="1109">
        <v>0</v>
      </c>
      <c r="O3769" s="1109">
        <v>0</v>
      </c>
      <c r="P3769" s="1109">
        <v>0</v>
      </c>
      <c r="Q3769" s="1109">
        <v>0</v>
      </c>
    </row>
    <row r="3770" spans="1:17">
      <c r="A3770" s="1109">
        <v>19311</v>
      </c>
      <c r="B3770" s="1110" t="s">
        <v>0</v>
      </c>
      <c r="C3770" s="1109">
        <v>7.625</v>
      </c>
      <c r="D3770" s="1109">
        <v>6.5010000000000003</v>
      </c>
      <c r="E3770" s="1109">
        <v>42.8</v>
      </c>
      <c r="F3770" s="1109">
        <v>0</v>
      </c>
      <c r="G3770" s="1110" t="s">
        <v>10833</v>
      </c>
      <c r="H3770" s="1110" t="s">
        <v>4654</v>
      </c>
      <c r="I3770" s="1110" t="s">
        <v>10845</v>
      </c>
      <c r="J3770" s="1109">
        <v>0</v>
      </c>
      <c r="K3770" s="1109">
        <v>0</v>
      </c>
      <c r="L3770" s="1109">
        <v>0</v>
      </c>
      <c r="M3770" s="1109">
        <v>0</v>
      </c>
      <c r="N3770" s="1109">
        <v>0</v>
      </c>
      <c r="O3770" s="1109">
        <v>0</v>
      </c>
      <c r="P3770" s="1109">
        <v>0</v>
      </c>
      <c r="Q3770" s="1109">
        <v>0</v>
      </c>
    </row>
    <row r="3771" spans="1:17">
      <c r="A3771" s="1109">
        <v>19312</v>
      </c>
      <c r="B3771" s="1110" t="s">
        <v>0</v>
      </c>
      <c r="C3771" s="1109">
        <v>7.625</v>
      </c>
      <c r="D3771" s="1109">
        <v>6.5010000000000003</v>
      </c>
      <c r="E3771" s="1109">
        <v>42.8</v>
      </c>
      <c r="F3771" s="1109">
        <v>0</v>
      </c>
      <c r="G3771" s="1110" t="s">
        <v>10833</v>
      </c>
      <c r="H3771" s="1110" t="s">
        <v>4654</v>
      </c>
      <c r="I3771" s="1110" t="s">
        <v>10736</v>
      </c>
      <c r="J3771" s="1109">
        <v>0</v>
      </c>
      <c r="K3771" s="1109">
        <v>0</v>
      </c>
      <c r="L3771" s="1109">
        <v>0</v>
      </c>
      <c r="M3771" s="1109">
        <v>0</v>
      </c>
      <c r="N3771" s="1109">
        <v>0</v>
      </c>
      <c r="O3771" s="1109">
        <v>0</v>
      </c>
      <c r="P3771" s="1109">
        <v>0</v>
      </c>
      <c r="Q3771" s="1109">
        <v>0</v>
      </c>
    </row>
    <row r="3772" spans="1:17">
      <c r="A3772" s="1109">
        <v>19313</v>
      </c>
      <c r="B3772" s="1110" t="s">
        <v>0</v>
      </c>
      <c r="C3772" s="1109">
        <v>7.625</v>
      </c>
      <c r="D3772" s="1109">
        <v>6.5010000000000003</v>
      </c>
      <c r="E3772" s="1109">
        <v>42.8</v>
      </c>
      <c r="F3772" s="1109">
        <v>0</v>
      </c>
      <c r="G3772" s="1110" t="s">
        <v>10833</v>
      </c>
      <c r="H3772" s="1110" t="s">
        <v>4654</v>
      </c>
      <c r="I3772" s="1110" t="s">
        <v>10832</v>
      </c>
      <c r="J3772" s="1109">
        <v>0</v>
      </c>
      <c r="K3772" s="1109">
        <v>0</v>
      </c>
      <c r="L3772" s="1109">
        <v>0</v>
      </c>
      <c r="M3772" s="1109">
        <v>0</v>
      </c>
      <c r="N3772" s="1109">
        <v>0</v>
      </c>
      <c r="O3772" s="1109">
        <v>0</v>
      </c>
      <c r="P3772" s="1109">
        <v>0</v>
      </c>
      <c r="Q3772" s="1109">
        <v>0</v>
      </c>
    </row>
    <row r="3773" spans="1:17">
      <c r="A3773" s="1109">
        <v>19314</v>
      </c>
      <c r="B3773" s="1110" t="s">
        <v>0</v>
      </c>
      <c r="C3773" s="1109">
        <v>7.625</v>
      </c>
      <c r="D3773" s="1109">
        <v>6.5010000000000003</v>
      </c>
      <c r="E3773" s="1109">
        <v>42.8</v>
      </c>
      <c r="F3773" s="1109">
        <v>0</v>
      </c>
      <c r="G3773" s="1110" t="s">
        <v>10833</v>
      </c>
      <c r="H3773" s="1110" t="s">
        <v>4654</v>
      </c>
      <c r="I3773" s="1110" t="s">
        <v>10839</v>
      </c>
      <c r="J3773" s="1109">
        <v>0</v>
      </c>
      <c r="K3773" s="1109">
        <v>0</v>
      </c>
      <c r="L3773" s="1109">
        <v>0</v>
      </c>
      <c r="M3773" s="1109">
        <v>0</v>
      </c>
      <c r="N3773" s="1109">
        <v>0</v>
      </c>
      <c r="O3773" s="1109">
        <v>0</v>
      </c>
      <c r="P3773" s="1109">
        <v>0</v>
      </c>
      <c r="Q3773" s="1109">
        <v>0</v>
      </c>
    </row>
    <row r="3774" spans="1:17">
      <c r="A3774" s="1109">
        <v>19315</v>
      </c>
      <c r="B3774" s="1110" t="s">
        <v>0</v>
      </c>
      <c r="C3774" s="1109">
        <v>7.625</v>
      </c>
      <c r="D3774" s="1109">
        <v>6.5010000000000003</v>
      </c>
      <c r="E3774" s="1109">
        <v>42.8</v>
      </c>
      <c r="F3774" s="1109">
        <v>0</v>
      </c>
      <c r="G3774" s="1110" t="s">
        <v>10737</v>
      </c>
      <c r="H3774" s="1110" t="s">
        <v>4654</v>
      </c>
      <c r="I3774" s="1110" t="s">
        <v>10847</v>
      </c>
      <c r="J3774" s="1109">
        <v>0</v>
      </c>
      <c r="K3774" s="1109">
        <v>0</v>
      </c>
      <c r="L3774" s="1109">
        <v>0</v>
      </c>
      <c r="M3774" s="1109">
        <v>0</v>
      </c>
      <c r="N3774" s="1109">
        <v>0</v>
      </c>
      <c r="O3774" s="1109">
        <v>0</v>
      </c>
      <c r="P3774" s="1109">
        <v>0</v>
      </c>
      <c r="Q3774" s="1109">
        <v>0</v>
      </c>
    </row>
    <row r="3775" spans="1:17">
      <c r="A3775" s="1109">
        <v>19316</v>
      </c>
      <c r="B3775" s="1110" t="s">
        <v>0</v>
      </c>
      <c r="C3775" s="1109">
        <v>7.625</v>
      </c>
      <c r="D3775" s="1109">
        <v>6.5010000000000003</v>
      </c>
      <c r="E3775" s="1109">
        <v>42.8</v>
      </c>
      <c r="F3775" s="1109">
        <v>0</v>
      </c>
      <c r="G3775" s="1110" t="s">
        <v>10737</v>
      </c>
      <c r="H3775" s="1110" t="s">
        <v>4654</v>
      </c>
      <c r="I3775" s="1110" t="s">
        <v>10848</v>
      </c>
      <c r="J3775" s="1109">
        <v>0</v>
      </c>
      <c r="K3775" s="1109">
        <v>0</v>
      </c>
      <c r="L3775" s="1109">
        <v>0</v>
      </c>
      <c r="M3775" s="1109">
        <v>0</v>
      </c>
      <c r="N3775" s="1109">
        <v>0</v>
      </c>
      <c r="O3775" s="1109">
        <v>0</v>
      </c>
      <c r="P3775" s="1109">
        <v>0</v>
      </c>
      <c r="Q3775" s="1109">
        <v>0</v>
      </c>
    </row>
    <row r="3776" spans="1:17">
      <c r="A3776" s="1109">
        <v>19317</v>
      </c>
      <c r="B3776" s="1110" t="s">
        <v>0</v>
      </c>
      <c r="C3776" s="1109">
        <v>7.625</v>
      </c>
      <c r="D3776" s="1109">
        <v>6.5010000000000003</v>
      </c>
      <c r="E3776" s="1109">
        <v>42.8</v>
      </c>
      <c r="F3776" s="1109">
        <v>0</v>
      </c>
      <c r="G3776" s="1110" t="s">
        <v>10737</v>
      </c>
      <c r="H3776" s="1110" t="s">
        <v>4654</v>
      </c>
      <c r="I3776" s="1110" t="s">
        <v>10841</v>
      </c>
      <c r="J3776" s="1109">
        <v>0</v>
      </c>
      <c r="K3776" s="1109">
        <v>0</v>
      </c>
      <c r="L3776" s="1109">
        <v>0</v>
      </c>
      <c r="M3776" s="1109">
        <v>0</v>
      </c>
      <c r="N3776" s="1109">
        <v>0</v>
      </c>
      <c r="O3776" s="1109">
        <v>0</v>
      </c>
      <c r="P3776" s="1109">
        <v>0</v>
      </c>
      <c r="Q3776" s="1109">
        <v>0</v>
      </c>
    </row>
    <row r="3777" spans="1:17">
      <c r="A3777" s="1109">
        <v>19318</v>
      </c>
      <c r="B3777" s="1110" t="s">
        <v>0</v>
      </c>
      <c r="C3777" s="1109">
        <v>7.625</v>
      </c>
      <c r="D3777" s="1109">
        <v>6.5010000000000003</v>
      </c>
      <c r="E3777" s="1109">
        <v>42.8</v>
      </c>
      <c r="F3777" s="1109">
        <v>0</v>
      </c>
      <c r="G3777" s="1110" t="s">
        <v>10737</v>
      </c>
      <c r="H3777" s="1110" t="s">
        <v>4654</v>
      </c>
      <c r="I3777" s="1110" t="s">
        <v>10849</v>
      </c>
      <c r="J3777" s="1109">
        <v>0</v>
      </c>
      <c r="K3777" s="1109">
        <v>0</v>
      </c>
      <c r="L3777" s="1109">
        <v>0</v>
      </c>
      <c r="M3777" s="1109">
        <v>0</v>
      </c>
      <c r="N3777" s="1109">
        <v>0</v>
      </c>
      <c r="O3777" s="1109">
        <v>0</v>
      </c>
      <c r="P3777" s="1109">
        <v>0</v>
      </c>
      <c r="Q3777" s="1109">
        <v>0</v>
      </c>
    </row>
    <row r="3778" spans="1:17">
      <c r="A3778" s="1109">
        <v>19319</v>
      </c>
      <c r="B3778" s="1110" t="s">
        <v>0</v>
      </c>
      <c r="C3778" s="1109">
        <v>7.625</v>
      </c>
      <c r="D3778" s="1109">
        <v>6.5010000000000003</v>
      </c>
      <c r="E3778" s="1109">
        <v>42.8</v>
      </c>
      <c r="F3778" s="1109">
        <v>0</v>
      </c>
      <c r="G3778" s="1110" t="s">
        <v>10737</v>
      </c>
      <c r="H3778" s="1110" t="s">
        <v>4654</v>
      </c>
      <c r="I3778" s="1110" t="s">
        <v>10760</v>
      </c>
      <c r="J3778" s="1109">
        <v>0</v>
      </c>
      <c r="K3778" s="1109">
        <v>0</v>
      </c>
      <c r="L3778" s="1109">
        <v>0</v>
      </c>
      <c r="M3778" s="1109">
        <v>0</v>
      </c>
      <c r="N3778" s="1109">
        <v>0</v>
      </c>
      <c r="O3778" s="1109">
        <v>0</v>
      </c>
      <c r="P3778" s="1109">
        <v>0</v>
      </c>
      <c r="Q3778" s="1109">
        <v>0</v>
      </c>
    </row>
    <row r="3779" spans="1:17">
      <c r="A3779" s="1109">
        <v>19320</v>
      </c>
      <c r="B3779" s="1110" t="s">
        <v>0</v>
      </c>
      <c r="C3779" s="1109">
        <v>7.625</v>
      </c>
      <c r="D3779" s="1109">
        <v>6.5010000000000003</v>
      </c>
      <c r="E3779" s="1109">
        <v>42.8</v>
      </c>
      <c r="F3779" s="1109">
        <v>0</v>
      </c>
      <c r="G3779" s="1110" t="s">
        <v>10737</v>
      </c>
      <c r="H3779" s="1110" t="s">
        <v>4654</v>
      </c>
      <c r="I3779" s="1110" t="s">
        <v>10845</v>
      </c>
      <c r="J3779" s="1109">
        <v>0</v>
      </c>
      <c r="K3779" s="1109">
        <v>0</v>
      </c>
      <c r="L3779" s="1109">
        <v>0</v>
      </c>
      <c r="M3779" s="1109">
        <v>0</v>
      </c>
      <c r="N3779" s="1109">
        <v>0</v>
      </c>
      <c r="O3779" s="1109">
        <v>0</v>
      </c>
      <c r="P3779" s="1109">
        <v>0</v>
      </c>
      <c r="Q3779" s="1109">
        <v>0</v>
      </c>
    </row>
    <row r="3780" spans="1:17">
      <c r="A3780" s="1109">
        <v>19321</v>
      </c>
      <c r="B3780" s="1110" t="s">
        <v>0</v>
      </c>
      <c r="C3780" s="1109">
        <v>7.625</v>
      </c>
      <c r="D3780" s="1109">
        <v>6.5010000000000003</v>
      </c>
      <c r="E3780" s="1109">
        <v>42.8</v>
      </c>
      <c r="F3780" s="1109">
        <v>0</v>
      </c>
      <c r="G3780" s="1110" t="s">
        <v>10737</v>
      </c>
      <c r="H3780" s="1110" t="s">
        <v>4654</v>
      </c>
      <c r="I3780" s="1110" t="s">
        <v>10736</v>
      </c>
      <c r="J3780" s="1109">
        <v>0</v>
      </c>
      <c r="K3780" s="1109">
        <v>0</v>
      </c>
      <c r="L3780" s="1109">
        <v>0</v>
      </c>
      <c r="M3780" s="1109">
        <v>0</v>
      </c>
      <c r="N3780" s="1109">
        <v>0</v>
      </c>
      <c r="O3780" s="1109">
        <v>0</v>
      </c>
      <c r="P3780" s="1109">
        <v>0</v>
      </c>
      <c r="Q3780" s="1109">
        <v>0</v>
      </c>
    </row>
    <row r="3781" spans="1:17">
      <c r="A3781" s="1109">
        <v>19322</v>
      </c>
      <c r="B3781" s="1110" t="s">
        <v>0</v>
      </c>
      <c r="C3781" s="1109">
        <v>7.625</v>
      </c>
      <c r="D3781" s="1109">
        <v>6.5010000000000003</v>
      </c>
      <c r="E3781" s="1109">
        <v>42.8</v>
      </c>
      <c r="F3781" s="1109">
        <v>0</v>
      </c>
      <c r="G3781" s="1110" t="s">
        <v>10737</v>
      </c>
      <c r="H3781" s="1110" t="s">
        <v>4654</v>
      </c>
      <c r="I3781" s="1110" t="s">
        <v>10832</v>
      </c>
      <c r="J3781" s="1109">
        <v>0</v>
      </c>
      <c r="K3781" s="1109">
        <v>0</v>
      </c>
      <c r="L3781" s="1109">
        <v>0</v>
      </c>
      <c r="M3781" s="1109">
        <v>0</v>
      </c>
      <c r="N3781" s="1109">
        <v>0</v>
      </c>
      <c r="O3781" s="1109">
        <v>0</v>
      </c>
      <c r="P3781" s="1109">
        <v>0</v>
      </c>
      <c r="Q3781" s="1109">
        <v>0</v>
      </c>
    </row>
    <row r="3782" spans="1:17">
      <c r="A3782" s="1109">
        <v>19323</v>
      </c>
      <c r="B3782" s="1110" t="s">
        <v>0</v>
      </c>
      <c r="C3782" s="1109">
        <v>7.625</v>
      </c>
      <c r="D3782" s="1109">
        <v>6.5010000000000003</v>
      </c>
      <c r="E3782" s="1109">
        <v>42.8</v>
      </c>
      <c r="F3782" s="1109">
        <v>0</v>
      </c>
      <c r="G3782" s="1110" t="s">
        <v>10737</v>
      </c>
      <c r="H3782" s="1110" t="s">
        <v>4654</v>
      </c>
      <c r="I3782" s="1110" t="s">
        <v>10839</v>
      </c>
      <c r="J3782" s="1109">
        <v>0</v>
      </c>
      <c r="K3782" s="1109">
        <v>0</v>
      </c>
      <c r="L3782" s="1109">
        <v>0</v>
      </c>
      <c r="M3782" s="1109">
        <v>0</v>
      </c>
      <c r="N3782" s="1109">
        <v>0</v>
      </c>
      <c r="O3782" s="1109">
        <v>0</v>
      </c>
      <c r="P3782" s="1109">
        <v>0</v>
      </c>
      <c r="Q3782" s="1109">
        <v>0</v>
      </c>
    </row>
    <row r="3783" spans="1:17">
      <c r="A3783" s="1109">
        <v>19324</v>
      </c>
      <c r="B3783" s="1110" t="s">
        <v>0</v>
      </c>
      <c r="C3783" s="1109">
        <v>7.625</v>
      </c>
      <c r="D3783" s="1109">
        <v>6.5010000000000003</v>
      </c>
      <c r="E3783" s="1109">
        <v>42.8</v>
      </c>
      <c r="F3783" s="1109">
        <v>0</v>
      </c>
      <c r="G3783" s="1110" t="s">
        <v>10753</v>
      </c>
      <c r="H3783" s="1110" t="s">
        <v>4654</v>
      </c>
      <c r="I3783" s="1110" t="s">
        <v>10847</v>
      </c>
      <c r="J3783" s="1109">
        <v>0</v>
      </c>
      <c r="K3783" s="1109">
        <v>0</v>
      </c>
      <c r="L3783" s="1109">
        <v>0</v>
      </c>
      <c r="M3783" s="1109">
        <v>0</v>
      </c>
      <c r="N3783" s="1109">
        <v>0</v>
      </c>
      <c r="O3783" s="1109">
        <v>0</v>
      </c>
      <c r="P3783" s="1109">
        <v>0</v>
      </c>
      <c r="Q3783" s="1109">
        <v>0</v>
      </c>
    </row>
    <row r="3784" spans="1:17">
      <c r="A3784" s="1109">
        <v>19325</v>
      </c>
      <c r="B3784" s="1110" t="s">
        <v>0</v>
      </c>
      <c r="C3784" s="1109">
        <v>7.625</v>
      </c>
      <c r="D3784" s="1109">
        <v>6.5010000000000003</v>
      </c>
      <c r="E3784" s="1109">
        <v>42.8</v>
      </c>
      <c r="F3784" s="1109">
        <v>0</v>
      </c>
      <c r="G3784" s="1110" t="s">
        <v>10753</v>
      </c>
      <c r="H3784" s="1110" t="s">
        <v>4654</v>
      </c>
      <c r="I3784" s="1110" t="s">
        <v>10849</v>
      </c>
      <c r="J3784" s="1109">
        <v>0</v>
      </c>
      <c r="K3784" s="1109">
        <v>0</v>
      </c>
      <c r="L3784" s="1109">
        <v>0</v>
      </c>
      <c r="M3784" s="1109">
        <v>0</v>
      </c>
      <c r="N3784" s="1109">
        <v>0</v>
      </c>
      <c r="O3784" s="1109">
        <v>0</v>
      </c>
      <c r="P3784" s="1109">
        <v>0</v>
      </c>
      <c r="Q3784" s="1109">
        <v>0</v>
      </c>
    </row>
    <row r="3785" spans="1:17">
      <c r="A3785" s="1109">
        <v>19326</v>
      </c>
      <c r="B3785" s="1110" t="s">
        <v>0</v>
      </c>
      <c r="C3785" s="1109">
        <v>7.625</v>
      </c>
      <c r="D3785" s="1109">
        <v>6.5010000000000003</v>
      </c>
      <c r="E3785" s="1109">
        <v>42.8</v>
      </c>
      <c r="F3785" s="1109">
        <v>0</v>
      </c>
      <c r="G3785" s="1110" t="s">
        <v>10753</v>
      </c>
      <c r="H3785" s="1110" t="s">
        <v>4654</v>
      </c>
      <c r="I3785" s="1110" t="s">
        <v>10841</v>
      </c>
      <c r="J3785" s="1109">
        <v>0</v>
      </c>
      <c r="K3785" s="1109">
        <v>0</v>
      </c>
      <c r="L3785" s="1109">
        <v>0</v>
      </c>
      <c r="M3785" s="1109">
        <v>0</v>
      </c>
      <c r="N3785" s="1109">
        <v>0</v>
      </c>
      <c r="O3785" s="1109">
        <v>0</v>
      </c>
      <c r="P3785" s="1109">
        <v>0</v>
      </c>
      <c r="Q3785" s="1109">
        <v>0</v>
      </c>
    </row>
    <row r="3786" spans="1:17">
      <c r="A3786" s="1109">
        <v>19327</v>
      </c>
      <c r="B3786" s="1110" t="s">
        <v>0</v>
      </c>
      <c r="C3786" s="1109">
        <v>7.625</v>
      </c>
      <c r="D3786" s="1109">
        <v>6.5010000000000003</v>
      </c>
      <c r="E3786" s="1109">
        <v>42.8</v>
      </c>
      <c r="F3786" s="1109">
        <v>0</v>
      </c>
      <c r="G3786" s="1110" t="s">
        <v>10753</v>
      </c>
      <c r="H3786" s="1110" t="s">
        <v>4654</v>
      </c>
      <c r="I3786" s="1110" t="s">
        <v>10760</v>
      </c>
      <c r="J3786" s="1109">
        <v>0</v>
      </c>
      <c r="K3786" s="1109">
        <v>0</v>
      </c>
      <c r="L3786" s="1109">
        <v>0</v>
      </c>
      <c r="M3786" s="1109">
        <v>0</v>
      </c>
      <c r="N3786" s="1109">
        <v>0</v>
      </c>
      <c r="O3786" s="1109">
        <v>0</v>
      </c>
      <c r="P3786" s="1109">
        <v>0</v>
      </c>
      <c r="Q3786" s="1109">
        <v>0</v>
      </c>
    </row>
    <row r="3787" spans="1:17">
      <c r="A3787" s="1109">
        <v>19328</v>
      </c>
      <c r="B3787" s="1110" t="s">
        <v>0</v>
      </c>
      <c r="C3787" s="1109">
        <v>7.625</v>
      </c>
      <c r="D3787" s="1109">
        <v>6.5010000000000003</v>
      </c>
      <c r="E3787" s="1109">
        <v>42.8</v>
      </c>
      <c r="F3787" s="1109">
        <v>0</v>
      </c>
      <c r="G3787" s="1110" t="s">
        <v>10753</v>
      </c>
      <c r="H3787" s="1110" t="s">
        <v>4654</v>
      </c>
      <c r="I3787" s="1110" t="s">
        <v>10845</v>
      </c>
      <c r="J3787" s="1109">
        <v>0</v>
      </c>
      <c r="K3787" s="1109">
        <v>0</v>
      </c>
      <c r="L3787" s="1109">
        <v>0</v>
      </c>
      <c r="M3787" s="1109">
        <v>0</v>
      </c>
      <c r="N3787" s="1109">
        <v>0</v>
      </c>
      <c r="O3787" s="1109">
        <v>0</v>
      </c>
      <c r="P3787" s="1109">
        <v>0</v>
      </c>
      <c r="Q3787" s="1109">
        <v>0</v>
      </c>
    </row>
    <row r="3788" spans="1:17">
      <c r="A3788" s="1109">
        <v>19329</v>
      </c>
      <c r="B3788" s="1110" t="s">
        <v>0</v>
      </c>
      <c r="C3788" s="1109">
        <v>7.625</v>
      </c>
      <c r="D3788" s="1109">
        <v>6.5010000000000003</v>
      </c>
      <c r="E3788" s="1109">
        <v>42.8</v>
      </c>
      <c r="F3788" s="1109">
        <v>0</v>
      </c>
      <c r="G3788" s="1110" t="s">
        <v>10753</v>
      </c>
      <c r="H3788" s="1110" t="s">
        <v>4654</v>
      </c>
      <c r="I3788" s="1110" t="s">
        <v>10736</v>
      </c>
      <c r="J3788" s="1109">
        <v>0</v>
      </c>
      <c r="K3788" s="1109">
        <v>0</v>
      </c>
      <c r="L3788" s="1109">
        <v>0</v>
      </c>
      <c r="M3788" s="1109">
        <v>0</v>
      </c>
      <c r="N3788" s="1109">
        <v>0</v>
      </c>
      <c r="O3788" s="1109">
        <v>0</v>
      </c>
      <c r="P3788" s="1109">
        <v>0</v>
      </c>
      <c r="Q3788" s="1109">
        <v>0</v>
      </c>
    </row>
    <row r="3789" spans="1:17">
      <c r="A3789" s="1109">
        <v>19330</v>
      </c>
      <c r="B3789" s="1110" t="s">
        <v>0</v>
      </c>
      <c r="C3789" s="1109">
        <v>7.625</v>
      </c>
      <c r="D3789" s="1109">
        <v>6.5010000000000003</v>
      </c>
      <c r="E3789" s="1109">
        <v>42.8</v>
      </c>
      <c r="F3789" s="1109">
        <v>0</v>
      </c>
      <c r="G3789" s="1110" t="s">
        <v>10753</v>
      </c>
      <c r="H3789" s="1110" t="s">
        <v>4654</v>
      </c>
      <c r="I3789" s="1110" t="s">
        <v>10832</v>
      </c>
      <c r="J3789" s="1109">
        <v>0</v>
      </c>
      <c r="K3789" s="1109">
        <v>0</v>
      </c>
      <c r="L3789" s="1109">
        <v>0</v>
      </c>
      <c r="M3789" s="1109">
        <v>0</v>
      </c>
      <c r="N3789" s="1109">
        <v>0</v>
      </c>
      <c r="O3789" s="1109">
        <v>0</v>
      </c>
      <c r="P3789" s="1109">
        <v>0</v>
      </c>
      <c r="Q3789" s="1109">
        <v>0</v>
      </c>
    </row>
    <row r="3790" spans="1:17">
      <c r="A3790" s="1109">
        <v>19331</v>
      </c>
      <c r="B3790" s="1110" t="s">
        <v>0</v>
      </c>
      <c r="C3790" s="1109">
        <v>7.625</v>
      </c>
      <c r="D3790" s="1109">
        <v>6.5010000000000003</v>
      </c>
      <c r="E3790" s="1109">
        <v>42.8</v>
      </c>
      <c r="F3790" s="1109">
        <v>0</v>
      </c>
      <c r="G3790" s="1110" t="s">
        <v>10753</v>
      </c>
      <c r="H3790" s="1110" t="s">
        <v>4654</v>
      </c>
      <c r="I3790" s="1110" t="s">
        <v>10839</v>
      </c>
      <c r="J3790" s="1109">
        <v>0</v>
      </c>
      <c r="K3790" s="1109">
        <v>0</v>
      </c>
      <c r="L3790" s="1109">
        <v>0</v>
      </c>
      <c r="M3790" s="1109">
        <v>0</v>
      </c>
      <c r="N3790" s="1109">
        <v>0</v>
      </c>
      <c r="O3790" s="1109">
        <v>0</v>
      </c>
      <c r="P3790" s="1109">
        <v>0</v>
      </c>
      <c r="Q3790" s="1109">
        <v>0</v>
      </c>
    </row>
    <row r="3791" spans="1:17">
      <c r="A3791" s="1109">
        <v>19332</v>
      </c>
      <c r="B3791" s="1110" t="s">
        <v>0</v>
      </c>
      <c r="C3791" s="1109">
        <v>7.625</v>
      </c>
      <c r="D3791" s="1109">
        <v>6.5010000000000003</v>
      </c>
      <c r="E3791" s="1109">
        <v>42.8</v>
      </c>
      <c r="F3791" s="1109">
        <v>0</v>
      </c>
      <c r="G3791" s="1110" t="s">
        <v>10779</v>
      </c>
      <c r="H3791" s="1110" t="s">
        <v>4654</v>
      </c>
      <c r="I3791" s="1110" t="s">
        <v>10847</v>
      </c>
      <c r="J3791" s="1109">
        <v>0</v>
      </c>
      <c r="K3791" s="1109">
        <v>0</v>
      </c>
      <c r="L3791" s="1109">
        <v>0</v>
      </c>
      <c r="M3791" s="1109">
        <v>0</v>
      </c>
      <c r="N3791" s="1109">
        <v>0</v>
      </c>
      <c r="O3791" s="1109">
        <v>0</v>
      </c>
      <c r="P3791" s="1109">
        <v>0</v>
      </c>
      <c r="Q3791" s="1109">
        <v>0</v>
      </c>
    </row>
    <row r="3792" spans="1:17">
      <c r="A3792" s="1109">
        <v>19333</v>
      </c>
      <c r="B3792" s="1110" t="s">
        <v>0</v>
      </c>
      <c r="C3792" s="1109">
        <v>7.625</v>
      </c>
      <c r="D3792" s="1109">
        <v>6.5010000000000003</v>
      </c>
      <c r="E3792" s="1109">
        <v>42.8</v>
      </c>
      <c r="F3792" s="1109">
        <v>0</v>
      </c>
      <c r="G3792" s="1110" t="s">
        <v>10779</v>
      </c>
      <c r="H3792" s="1110" t="s">
        <v>4654</v>
      </c>
      <c r="I3792" s="1110" t="s">
        <v>10841</v>
      </c>
      <c r="J3792" s="1109">
        <v>0</v>
      </c>
      <c r="K3792" s="1109">
        <v>0</v>
      </c>
      <c r="L3792" s="1109">
        <v>0</v>
      </c>
      <c r="M3792" s="1109">
        <v>0</v>
      </c>
      <c r="N3792" s="1109">
        <v>0</v>
      </c>
      <c r="O3792" s="1109">
        <v>0</v>
      </c>
      <c r="P3792" s="1109">
        <v>0</v>
      </c>
      <c r="Q3792" s="1109">
        <v>0</v>
      </c>
    </row>
    <row r="3793" spans="1:17">
      <c r="A3793" s="1109">
        <v>19334</v>
      </c>
      <c r="B3793" s="1110" t="s">
        <v>0</v>
      </c>
      <c r="C3793" s="1109">
        <v>7.625</v>
      </c>
      <c r="D3793" s="1109">
        <v>6.5010000000000003</v>
      </c>
      <c r="E3793" s="1109">
        <v>42.8</v>
      </c>
      <c r="F3793" s="1109">
        <v>0</v>
      </c>
      <c r="G3793" s="1110" t="s">
        <v>10779</v>
      </c>
      <c r="H3793" s="1110" t="s">
        <v>4654</v>
      </c>
      <c r="I3793" s="1110" t="s">
        <v>10760</v>
      </c>
      <c r="J3793" s="1109">
        <v>0</v>
      </c>
      <c r="K3793" s="1109">
        <v>0</v>
      </c>
      <c r="L3793" s="1109">
        <v>0</v>
      </c>
      <c r="M3793" s="1109">
        <v>0</v>
      </c>
      <c r="N3793" s="1109">
        <v>0</v>
      </c>
      <c r="O3793" s="1109">
        <v>0</v>
      </c>
      <c r="P3793" s="1109">
        <v>0</v>
      </c>
      <c r="Q3793" s="1109">
        <v>0</v>
      </c>
    </row>
    <row r="3794" spans="1:17">
      <c r="A3794" s="1109">
        <v>19335</v>
      </c>
      <c r="B3794" s="1110" t="s">
        <v>0</v>
      </c>
      <c r="C3794" s="1109">
        <v>7.625</v>
      </c>
      <c r="D3794" s="1109">
        <v>6.5010000000000003</v>
      </c>
      <c r="E3794" s="1109">
        <v>42.8</v>
      </c>
      <c r="F3794" s="1109">
        <v>0</v>
      </c>
      <c r="G3794" s="1110" t="s">
        <v>10779</v>
      </c>
      <c r="H3794" s="1110" t="s">
        <v>4654</v>
      </c>
      <c r="I3794" s="1110" t="s">
        <v>10836</v>
      </c>
      <c r="J3794" s="1109">
        <v>0</v>
      </c>
      <c r="K3794" s="1109">
        <v>0</v>
      </c>
      <c r="L3794" s="1109">
        <v>0</v>
      </c>
      <c r="M3794" s="1109">
        <v>0</v>
      </c>
      <c r="N3794" s="1109">
        <v>0</v>
      </c>
      <c r="O3794" s="1109">
        <v>0</v>
      </c>
      <c r="P3794" s="1109">
        <v>0</v>
      </c>
      <c r="Q3794" s="1109">
        <v>0</v>
      </c>
    </row>
    <row r="3795" spans="1:17">
      <c r="A3795" s="1109">
        <v>19336</v>
      </c>
      <c r="B3795" s="1110" t="s">
        <v>0</v>
      </c>
      <c r="C3795" s="1109">
        <v>7.625</v>
      </c>
      <c r="D3795" s="1109">
        <v>6.5010000000000003</v>
      </c>
      <c r="E3795" s="1109">
        <v>42.8</v>
      </c>
      <c r="F3795" s="1109">
        <v>0</v>
      </c>
      <c r="G3795" s="1110" t="s">
        <v>10779</v>
      </c>
      <c r="H3795" s="1110" t="s">
        <v>4654</v>
      </c>
      <c r="I3795" s="1110" t="s">
        <v>10736</v>
      </c>
      <c r="J3795" s="1109">
        <v>0</v>
      </c>
      <c r="K3795" s="1109">
        <v>0</v>
      </c>
      <c r="L3795" s="1109">
        <v>0</v>
      </c>
      <c r="M3795" s="1109">
        <v>0</v>
      </c>
      <c r="N3795" s="1109">
        <v>0</v>
      </c>
      <c r="O3795" s="1109">
        <v>0</v>
      </c>
      <c r="P3795" s="1109">
        <v>0</v>
      </c>
      <c r="Q3795" s="1109">
        <v>0</v>
      </c>
    </row>
    <row r="3796" spans="1:17">
      <c r="A3796" s="1109">
        <v>19337</v>
      </c>
      <c r="B3796" s="1110" t="s">
        <v>0</v>
      </c>
      <c r="C3796" s="1109">
        <v>7.625</v>
      </c>
      <c r="D3796" s="1109">
        <v>6.5010000000000003</v>
      </c>
      <c r="E3796" s="1109">
        <v>42.8</v>
      </c>
      <c r="F3796" s="1109">
        <v>0</v>
      </c>
      <c r="G3796" s="1110" t="s">
        <v>10779</v>
      </c>
      <c r="H3796" s="1110" t="s">
        <v>4654</v>
      </c>
      <c r="I3796" s="1110" t="s">
        <v>10832</v>
      </c>
      <c r="J3796" s="1109">
        <v>0</v>
      </c>
      <c r="K3796" s="1109">
        <v>0</v>
      </c>
      <c r="L3796" s="1109">
        <v>0</v>
      </c>
      <c r="M3796" s="1109">
        <v>0</v>
      </c>
      <c r="N3796" s="1109">
        <v>0</v>
      </c>
      <c r="O3796" s="1109">
        <v>0</v>
      </c>
      <c r="P3796" s="1109">
        <v>0</v>
      </c>
      <c r="Q3796" s="1109">
        <v>0</v>
      </c>
    </row>
    <row r="3797" spans="1:17">
      <c r="A3797" s="1109">
        <v>19338</v>
      </c>
      <c r="B3797" s="1110" t="s">
        <v>0</v>
      </c>
      <c r="C3797" s="1109">
        <v>7.625</v>
      </c>
      <c r="D3797" s="1109">
        <v>6.5010000000000003</v>
      </c>
      <c r="E3797" s="1109">
        <v>42.8</v>
      </c>
      <c r="F3797" s="1109">
        <v>0</v>
      </c>
      <c r="G3797" s="1110" t="s">
        <v>10779</v>
      </c>
      <c r="H3797" s="1110" t="s">
        <v>4654</v>
      </c>
      <c r="I3797" s="1110" t="s">
        <v>10839</v>
      </c>
      <c r="J3797" s="1109">
        <v>0</v>
      </c>
      <c r="K3797" s="1109">
        <v>0</v>
      </c>
      <c r="L3797" s="1109">
        <v>0</v>
      </c>
      <c r="M3797" s="1109">
        <v>0</v>
      </c>
      <c r="N3797" s="1109">
        <v>0</v>
      </c>
      <c r="O3797" s="1109">
        <v>0</v>
      </c>
      <c r="P3797" s="1109">
        <v>0</v>
      </c>
      <c r="Q3797" s="1109">
        <v>0</v>
      </c>
    </row>
    <row r="3798" spans="1:17">
      <c r="A3798" s="1109">
        <v>19339</v>
      </c>
      <c r="B3798" s="1110" t="s">
        <v>0</v>
      </c>
      <c r="C3798" s="1109">
        <v>7.625</v>
      </c>
      <c r="D3798" s="1109">
        <v>6.5010000000000003</v>
      </c>
      <c r="E3798" s="1109">
        <v>42.8</v>
      </c>
      <c r="F3798" s="1109">
        <v>0</v>
      </c>
      <c r="G3798" s="1110" t="s">
        <v>10739</v>
      </c>
      <c r="H3798" s="1110" t="s">
        <v>4654</v>
      </c>
      <c r="I3798" s="1110" t="s">
        <v>10847</v>
      </c>
      <c r="J3798" s="1109">
        <v>0</v>
      </c>
      <c r="K3798" s="1109">
        <v>0</v>
      </c>
      <c r="L3798" s="1109">
        <v>0</v>
      </c>
      <c r="M3798" s="1109">
        <v>0</v>
      </c>
      <c r="N3798" s="1109">
        <v>0</v>
      </c>
      <c r="O3798" s="1109">
        <v>0</v>
      </c>
      <c r="P3798" s="1109">
        <v>0</v>
      </c>
      <c r="Q3798" s="1109">
        <v>0</v>
      </c>
    </row>
    <row r="3799" spans="1:17">
      <c r="A3799" s="1109">
        <v>19340</v>
      </c>
      <c r="B3799" s="1110" t="s">
        <v>0</v>
      </c>
      <c r="C3799" s="1109">
        <v>7.625</v>
      </c>
      <c r="D3799" s="1109">
        <v>6.5010000000000003</v>
      </c>
      <c r="E3799" s="1109">
        <v>42.8</v>
      </c>
      <c r="F3799" s="1109">
        <v>0</v>
      </c>
      <c r="G3799" s="1110" t="s">
        <v>10739</v>
      </c>
      <c r="H3799" s="1110" t="s">
        <v>4654</v>
      </c>
      <c r="I3799" s="1110" t="s">
        <v>10841</v>
      </c>
      <c r="J3799" s="1109">
        <v>0</v>
      </c>
      <c r="K3799" s="1109">
        <v>0</v>
      </c>
      <c r="L3799" s="1109">
        <v>0</v>
      </c>
      <c r="M3799" s="1109">
        <v>0</v>
      </c>
      <c r="N3799" s="1109">
        <v>0</v>
      </c>
      <c r="O3799" s="1109">
        <v>0</v>
      </c>
      <c r="P3799" s="1109">
        <v>0</v>
      </c>
      <c r="Q3799" s="1109">
        <v>0</v>
      </c>
    </row>
    <row r="3800" spans="1:17">
      <c r="A3800" s="1109">
        <v>19341</v>
      </c>
      <c r="B3800" s="1110" t="s">
        <v>0</v>
      </c>
      <c r="C3800" s="1109">
        <v>7.625</v>
      </c>
      <c r="D3800" s="1109">
        <v>6.5010000000000003</v>
      </c>
      <c r="E3800" s="1109">
        <v>42.8</v>
      </c>
      <c r="F3800" s="1109">
        <v>0</v>
      </c>
      <c r="G3800" s="1110" t="s">
        <v>10739</v>
      </c>
      <c r="H3800" s="1110" t="s">
        <v>4654</v>
      </c>
      <c r="I3800" s="1110" t="s">
        <v>10760</v>
      </c>
      <c r="J3800" s="1109">
        <v>0</v>
      </c>
      <c r="K3800" s="1109">
        <v>0</v>
      </c>
      <c r="L3800" s="1109">
        <v>0</v>
      </c>
      <c r="M3800" s="1109">
        <v>0</v>
      </c>
      <c r="N3800" s="1109">
        <v>0</v>
      </c>
      <c r="O3800" s="1109">
        <v>0</v>
      </c>
      <c r="P3800" s="1109">
        <v>0</v>
      </c>
      <c r="Q3800" s="1109">
        <v>0</v>
      </c>
    </row>
    <row r="3801" spans="1:17">
      <c r="A3801" s="1109">
        <v>19342</v>
      </c>
      <c r="B3801" s="1110" t="s">
        <v>0</v>
      </c>
      <c r="C3801" s="1109">
        <v>7.625</v>
      </c>
      <c r="D3801" s="1109">
        <v>6.5010000000000003</v>
      </c>
      <c r="E3801" s="1109">
        <v>42.8</v>
      </c>
      <c r="F3801" s="1109">
        <v>0</v>
      </c>
      <c r="G3801" s="1110" t="s">
        <v>10739</v>
      </c>
      <c r="H3801" s="1110" t="s">
        <v>4654</v>
      </c>
      <c r="I3801" s="1110" t="s">
        <v>10736</v>
      </c>
      <c r="J3801" s="1109">
        <v>0</v>
      </c>
      <c r="K3801" s="1109">
        <v>0</v>
      </c>
      <c r="L3801" s="1109">
        <v>0</v>
      </c>
      <c r="M3801" s="1109">
        <v>0</v>
      </c>
      <c r="N3801" s="1109">
        <v>0</v>
      </c>
      <c r="O3801" s="1109">
        <v>0</v>
      </c>
      <c r="P3801" s="1109">
        <v>0</v>
      </c>
      <c r="Q3801" s="1109">
        <v>0</v>
      </c>
    </row>
    <row r="3802" spans="1:17">
      <c r="A3802" s="1109">
        <v>19343</v>
      </c>
      <c r="B3802" s="1110" t="s">
        <v>0</v>
      </c>
      <c r="C3802" s="1109">
        <v>7.625</v>
      </c>
      <c r="D3802" s="1109">
        <v>6.5010000000000003</v>
      </c>
      <c r="E3802" s="1109">
        <v>42.8</v>
      </c>
      <c r="F3802" s="1109">
        <v>0</v>
      </c>
      <c r="G3802" s="1110" t="s">
        <v>10739</v>
      </c>
      <c r="H3802" s="1110" t="s">
        <v>4654</v>
      </c>
      <c r="I3802" s="1110" t="s">
        <v>10832</v>
      </c>
      <c r="J3802" s="1109">
        <v>0</v>
      </c>
      <c r="K3802" s="1109">
        <v>0</v>
      </c>
      <c r="L3802" s="1109">
        <v>0</v>
      </c>
      <c r="M3802" s="1109">
        <v>0</v>
      </c>
      <c r="N3802" s="1109">
        <v>0</v>
      </c>
      <c r="O3802" s="1109">
        <v>0</v>
      </c>
      <c r="P3802" s="1109">
        <v>0</v>
      </c>
      <c r="Q3802" s="1109">
        <v>0</v>
      </c>
    </row>
    <row r="3803" spans="1:17">
      <c r="A3803" s="1109">
        <v>19344</v>
      </c>
      <c r="B3803" s="1110" t="s">
        <v>0</v>
      </c>
      <c r="C3803" s="1109">
        <v>7.625</v>
      </c>
      <c r="D3803" s="1109">
        <v>6.5010000000000003</v>
      </c>
      <c r="E3803" s="1109">
        <v>42.8</v>
      </c>
      <c r="F3803" s="1109">
        <v>0</v>
      </c>
      <c r="G3803" s="1110" t="s">
        <v>10739</v>
      </c>
      <c r="H3803" s="1110" t="s">
        <v>4654</v>
      </c>
      <c r="I3803" s="1110" t="s">
        <v>10839</v>
      </c>
      <c r="J3803" s="1109">
        <v>0</v>
      </c>
      <c r="K3803" s="1109">
        <v>0</v>
      </c>
      <c r="L3803" s="1109">
        <v>0</v>
      </c>
      <c r="M3803" s="1109">
        <v>0</v>
      </c>
      <c r="N3803" s="1109">
        <v>0</v>
      </c>
      <c r="O3803" s="1109">
        <v>0</v>
      </c>
      <c r="P3803" s="1109">
        <v>0</v>
      </c>
      <c r="Q3803" s="1109">
        <v>0</v>
      </c>
    </row>
    <row r="3804" spans="1:17">
      <c r="A3804" s="1109">
        <v>19345</v>
      </c>
      <c r="B3804" s="1110" t="s">
        <v>0</v>
      </c>
      <c r="C3804" s="1109">
        <v>7.625</v>
      </c>
      <c r="D3804" s="1109">
        <v>6.5010000000000003</v>
      </c>
      <c r="E3804" s="1109">
        <v>42.8</v>
      </c>
      <c r="F3804" s="1109">
        <v>0</v>
      </c>
      <c r="G3804" s="1110" t="s">
        <v>10844</v>
      </c>
      <c r="H3804" s="1110" t="s">
        <v>4654</v>
      </c>
      <c r="I3804" s="1110" t="s">
        <v>10847</v>
      </c>
      <c r="J3804" s="1109">
        <v>0</v>
      </c>
      <c r="K3804" s="1109">
        <v>0</v>
      </c>
      <c r="L3804" s="1109">
        <v>0</v>
      </c>
      <c r="M3804" s="1109">
        <v>0</v>
      </c>
      <c r="N3804" s="1109">
        <v>0</v>
      </c>
      <c r="O3804" s="1109">
        <v>0</v>
      </c>
      <c r="P3804" s="1109">
        <v>0</v>
      </c>
      <c r="Q3804" s="1109">
        <v>0</v>
      </c>
    </row>
    <row r="3805" spans="1:17">
      <c r="A3805" s="1109">
        <v>19346</v>
      </c>
      <c r="B3805" s="1110" t="s">
        <v>0</v>
      </c>
      <c r="C3805" s="1109">
        <v>7.625</v>
      </c>
      <c r="D3805" s="1109">
        <v>6.5010000000000003</v>
      </c>
      <c r="E3805" s="1109">
        <v>42.8</v>
      </c>
      <c r="F3805" s="1109">
        <v>0</v>
      </c>
      <c r="G3805" s="1110" t="s">
        <v>10844</v>
      </c>
      <c r="H3805" s="1110" t="s">
        <v>4654</v>
      </c>
      <c r="I3805" s="1110" t="s">
        <v>10849</v>
      </c>
      <c r="J3805" s="1109">
        <v>0</v>
      </c>
      <c r="K3805" s="1109">
        <v>0</v>
      </c>
      <c r="L3805" s="1109">
        <v>0</v>
      </c>
      <c r="M3805" s="1109">
        <v>0</v>
      </c>
      <c r="N3805" s="1109">
        <v>0</v>
      </c>
      <c r="O3805" s="1109">
        <v>0</v>
      </c>
      <c r="P3805" s="1109">
        <v>0</v>
      </c>
      <c r="Q3805" s="1109">
        <v>0</v>
      </c>
    </row>
    <row r="3806" spans="1:17">
      <c r="A3806" s="1109">
        <v>19347</v>
      </c>
      <c r="B3806" s="1110" t="s">
        <v>0</v>
      </c>
      <c r="C3806" s="1109">
        <v>7.625</v>
      </c>
      <c r="D3806" s="1109">
        <v>6.5010000000000003</v>
      </c>
      <c r="E3806" s="1109">
        <v>42.8</v>
      </c>
      <c r="F3806" s="1109">
        <v>0</v>
      </c>
      <c r="G3806" s="1110" t="s">
        <v>10844</v>
      </c>
      <c r="H3806" s="1110" t="s">
        <v>4654</v>
      </c>
      <c r="I3806" s="1110" t="s">
        <v>10760</v>
      </c>
      <c r="J3806" s="1109">
        <v>0</v>
      </c>
      <c r="K3806" s="1109">
        <v>0</v>
      </c>
      <c r="L3806" s="1109">
        <v>0</v>
      </c>
      <c r="M3806" s="1109">
        <v>0</v>
      </c>
      <c r="N3806" s="1109">
        <v>0</v>
      </c>
      <c r="O3806" s="1109">
        <v>0</v>
      </c>
      <c r="P3806" s="1109">
        <v>0</v>
      </c>
      <c r="Q3806" s="1109">
        <v>0</v>
      </c>
    </row>
    <row r="3807" spans="1:17">
      <c r="A3807" s="1109">
        <v>19348</v>
      </c>
      <c r="B3807" s="1110" t="s">
        <v>0</v>
      </c>
      <c r="C3807" s="1109">
        <v>7.625</v>
      </c>
      <c r="D3807" s="1109">
        <v>6.5010000000000003</v>
      </c>
      <c r="E3807" s="1109">
        <v>42.8</v>
      </c>
      <c r="F3807" s="1109">
        <v>0</v>
      </c>
      <c r="G3807" s="1110" t="s">
        <v>10844</v>
      </c>
      <c r="H3807" s="1110" t="s">
        <v>4654</v>
      </c>
      <c r="I3807" s="1110" t="s">
        <v>10845</v>
      </c>
      <c r="J3807" s="1109">
        <v>0</v>
      </c>
      <c r="K3807" s="1109">
        <v>0</v>
      </c>
      <c r="L3807" s="1109">
        <v>0</v>
      </c>
      <c r="M3807" s="1109">
        <v>0</v>
      </c>
      <c r="N3807" s="1109">
        <v>0</v>
      </c>
      <c r="O3807" s="1109">
        <v>0</v>
      </c>
      <c r="P3807" s="1109">
        <v>0</v>
      </c>
      <c r="Q3807" s="1109">
        <v>0</v>
      </c>
    </row>
    <row r="3808" spans="1:17">
      <c r="A3808" s="1109">
        <v>19349</v>
      </c>
      <c r="B3808" s="1110" t="s">
        <v>0</v>
      </c>
      <c r="C3808" s="1109">
        <v>7.625</v>
      </c>
      <c r="D3808" s="1109">
        <v>6.5010000000000003</v>
      </c>
      <c r="E3808" s="1109">
        <v>42.8</v>
      </c>
      <c r="F3808" s="1109">
        <v>0</v>
      </c>
      <c r="G3808" s="1110" t="s">
        <v>10844</v>
      </c>
      <c r="H3808" s="1110" t="s">
        <v>4654</v>
      </c>
      <c r="I3808" s="1110" t="s">
        <v>10736</v>
      </c>
      <c r="J3808" s="1109">
        <v>0</v>
      </c>
      <c r="K3808" s="1109">
        <v>0</v>
      </c>
      <c r="L3808" s="1109">
        <v>0</v>
      </c>
      <c r="M3808" s="1109">
        <v>0</v>
      </c>
      <c r="N3808" s="1109">
        <v>0</v>
      </c>
      <c r="O3808" s="1109">
        <v>0</v>
      </c>
      <c r="P3808" s="1109">
        <v>0</v>
      </c>
      <c r="Q3808" s="1109">
        <v>0</v>
      </c>
    </row>
    <row r="3809" spans="1:17">
      <c r="A3809" s="1109">
        <v>19350</v>
      </c>
      <c r="B3809" s="1110" t="s">
        <v>0</v>
      </c>
      <c r="C3809" s="1109">
        <v>7.625</v>
      </c>
      <c r="D3809" s="1109">
        <v>6.625</v>
      </c>
      <c r="E3809" s="1109">
        <v>39</v>
      </c>
      <c r="F3809" s="1109">
        <v>0</v>
      </c>
      <c r="G3809" s="1110" t="s">
        <v>10840</v>
      </c>
      <c r="H3809" s="1110" t="s">
        <v>4654</v>
      </c>
      <c r="I3809" s="1110" t="s">
        <v>10846</v>
      </c>
      <c r="J3809" s="1109">
        <v>0</v>
      </c>
      <c r="K3809" s="1109">
        <v>0</v>
      </c>
      <c r="L3809" s="1109">
        <v>0</v>
      </c>
      <c r="M3809" s="1109">
        <v>0</v>
      </c>
      <c r="N3809" s="1109">
        <v>0</v>
      </c>
      <c r="O3809" s="1109">
        <v>0</v>
      </c>
      <c r="P3809" s="1109">
        <v>0</v>
      </c>
      <c r="Q3809" s="1109">
        <v>0</v>
      </c>
    </row>
    <row r="3810" spans="1:17">
      <c r="A3810" s="1109">
        <v>19351</v>
      </c>
      <c r="B3810" s="1110" t="s">
        <v>0</v>
      </c>
      <c r="C3810" s="1109">
        <v>7.625</v>
      </c>
      <c r="D3810" s="1109">
        <v>6.625</v>
      </c>
      <c r="E3810" s="1109">
        <v>39</v>
      </c>
      <c r="F3810" s="1109">
        <v>0</v>
      </c>
      <c r="G3810" s="1110" t="s">
        <v>10840</v>
      </c>
      <c r="H3810" s="1110" t="s">
        <v>4654</v>
      </c>
      <c r="I3810" s="1110" t="s">
        <v>10847</v>
      </c>
      <c r="J3810" s="1109">
        <v>0</v>
      </c>
      <c r="K3810" s="1109">
        <v>0</v>
      </c>
      <c r="L3810" s="1109">
        <v>0</v>
      </c>
      <c r="M3810" s="1109">
        <v>0</v>
      </c>
      <c r="N3810" s="1109">
        <v>0</v>
      </c>
      <c r="O3810" s="1109">
        <v>0</v>
      </c>
      <c r="P3810" s="1109">
        <v>0</v>
      </c>
      <c r="Q3810" s="1109">
        <v>0</v>
      </c>
    </row>
    <row r="3811" spans="1:17">
      <c r="A3811" s="1109">
        <v>19352</v>
      </c>
      <c r="B3811" s="1110" t="s">
        <v>0</v>
      </c>
      <c r="C3811" s="1109">
        <v>7.625</v>
      </c>
      <c r="D3811" s="1109">
        <v>6.625</v>
      </c>
      <c r="E3811" s="1109">
        <v>39</v>
      </c>
      <c r="F3811" s="1109">
        <v>0</v>
      </c>
      <c r="G3811" s="1110" t="s">
        <v>10840</v>
      </c>
      <c r="H3811" s="1110" t="s">
        <v>4654</v>
      </c>
      <c r="I3811" s="1110" t="s">
        <v>10841</v>
      </c>
      <c r="J3811" s="1109">
        <v>0</v>
      </c>
      <c r="K3811" s="1109">
        <v>0</v>
      </c>
      <c r="L3811" s="1109">
        <v>0</v>
      </c>
      <c r="M3811" s="1109">
        <v>0</v>
      </c>
      <c r="N3811" s="1109">
        <v>0</v>
      </c>
      <c r="O3811" s="1109">
        <v>0</v>
      </c>
      <c r="P3811" s="1109">
        <v>0</v>
      </c>
      <c r="Q3811" s="1109">
        <v>0</v>
      </c>
    </row>
    <row r="3812" spans="1:17">
      <c r="A3812" s="1109">
        <v>19353</v>
      </c>
      <c r="B3812" s="1110" t="s">
        <v>0</v>
      </c>
      <c r="C3812" s="1109">
        <v>7.625</v>
      </c>
      <c r="D3812" s="1109">
        <v>6.625</v>
      </c>
      <c r="E3812" s="1109">
        <v>39</v>
      </c>
      <c r="F3812" s="1109">
        <v>0</v>
      </c>
      <c r="G3812" s="1110" t="s">
        <v>10840</v>
      </c>
      <c r="H3812" s="1110" t="s">
        <v>4654</v>
      </c>
      <c r="I3812" s="1110" t="s">
        <v>10760</v>
      </c>
      <c r="J3812" s="1109">
        <v>0</v>
      </c>
      <c r="K3812" s="1109">
        <v>0</v>
      </c>
      <c r="L3812" s="1109">
        <v>0</v>
      </c>
      <c r="M3812" s="1109">
        <v>0</v>
      </c>
      <c r="N3812" s="1109">
        <v>0</v>
      </c>
      <c r="O3812" s="1109">
        <v>0</v>
      </c>
      <c r="P3812" s="1109">
        <v>0</v>
      </c>
      <c r="Q3812" s="1109">
        <v>0</v>
      </c>
    </row>
    <row r="3813" spans="1:17">
      <c r="A3813" s="1109">
        <v>19354</v>
      </c>
      <c r="B3813" s="1110" t="s">
        <v>0</v>
      </c>
      <c r="C3813" s="1109">
        <v>7.625</v>
      </c>
      <c r="D3813" s="1109">
        <v>6.625</v>
      </c>
      <c r="E3813" s="1109">
        <v>39</v>
      </c>
      <c r="F3813" s="1109">
        <v>0</v>
      </c>
      <c r="G3813" s="1110" t="s">
        <v>10840</v>
      </c>
      <c r="H3813" s="1110" t="s">
        <v>4654</v>
      </c>
      <c r="I3813" s="1110" t="s">
        <v>10835</v>
      </c>
      <c r="J3813" s="1109">
        <v>0</v>
      </c>
      <c r="K3813" s="1109">
        <v>0</v>
      </c>
      <c r="L3813" s="1109">
        <v>0</v>
      </c>
      <c r="M3813" s="1109">
        <v>0</v>
      </c>
      <c r="N3813" s="1109">
        <v>0</v>
      </c>
      <c r="O3813" s="1109">
        <v>0</v>
      </c>
      <c r="P3813" s="1109">
        <v>0</v>
      </c>
      <c r="Q3813" s="1109">
        <v>0</v>
      </c>
    </row>
    <row r="3814" spans="1:17">
      <c r="A3814" s="1109">
        <v>19355</v>
      </c>
      <c r="B3814" s="1110" t="s">
        <v>0</v>
      </c>
      <c r="C3814" s="1109">
        <v>7.625</v>
      </c>
      <c r="D3814" s="1109">
        <v>6.625</v>
      </c>
      <c r="E3814" s="1109">
        <v>39</v>
      </c>
      <c r="F3814" s="1109">
        <v>0</v>
      </c>
      <c r="G3814" s="1110" t="s">
        <v>10840</v>
      </c>
      <c r="H3814" s="1110" t="s">
        <v>4654</v>
      </c>
      <c r="I3814" s="1110" t="s">
        <v>10736</v>
      </c>
      <c r="J3814" s="1109">
        <v>0</v>
      </c>
      <c r="K3814" s="1109">
        <v>0</v>
      </c>
      <c r="L3814" s="1109">
        <v>0</v>
      </c>
      <c r="M3814" s="1109">
        <v>0</v>
      </c>
      <c r="N3814" s="1109">
        <v>0</v>
      </c>
      <c r="O3814" s="1109">
        <v>0</v>
      </c>
      <c r="P3814" s="1109">
        <v>0</v>
      </c>
      <c r="Q3814" s="1109">
        <v>0</v>
      </c>
    </row>
    <row r="3815" spans="1:17">
      <c r="A3815" s="1109">
        <v>19356</v>
      </c>
      <c r="B3815" s="1110" t="s">
        <v>0</v>
      </c>
      <c r="C3815" s="1109">
        <v>7.625</v>
      </c>
      <c r="D3815" s="1109">
        <v>6.625</v>
      </c>
      <c r="E3815" s="1109">
        <v>39</v>
      </c>
      <c r="F3815" s="1109">
        <v>0</v>
      </c>
      <c r="G3815" s="1110" t="s">
        <v>10840</v>
      </c>
      <c r="H3815" s="1110" t="s">
        <v>4654</v>
      </c>
      <c r="I3815" s="1110" t="s">
        <v>10836</v>
      </c>
      <c r="J3815" s="1109">
        <v>0</v>
      </c>
      <c r="K3815" s="1109">
        <v>0</v>
      </c>
      <c r="L3815" s="1109">
        <v>0</v>
      </c>
      <c r="M3815" s="1109">
        <v>0</v>
      </c>
      <c r="N3815" s="1109">
        <v>0</v>
      </c>
      <c r="O3815" s="1109">
        <v>0</v>
      </c>
      <c r="P3815" s="1109">
        <v>0</v>
      </c>
      <c r="Q3815" s="1109">
        <v>0</v>
      </c>
    </row>
    <row r="3816" spans="1:17">
      <c r="A3816" s="1109">
        <v>19357</v>
      </c>
      <c r="B3816" s="1110" t="s">
        <v>0</v>
      </c>
      <c r="C3816" s="1109">
        <v>7.625</v>
      </c>
      <c r="D3816" s="1109">
        <v>6.625</v>
      </c>
      <c r="E3816" s="1109">
        <v>39</v>
      </c>
      <c r="F3816" s="1109">
        <v>0</v>
      </c>
      <c r="G3816" s="1110" t="s">
        <v>10840</v>
      </c>
      <c r="H3816" s="1110" t="s">
        <v>4654</v>
      </c>
      <c r="I3816" s="1110" t="s">
        <v>10832</v>
      </c>
      <c r="J3816" s="1109">
        <v>0</v>
      </c>
      <c r="K3816" s="1109">
        <v>0</v>
      </c>
      <c r="L3816" s="1109">
        <v>0</v>
      </c>
      <c r="M3816" s="1109">
        <v>0</v>
      </c>
      <c r="N3816" s="1109">
        <v>0</v>
      </c>
      <c r="O3816" s="1109">
        <v>0</v>
      </c>
      <c r="P3816" s="1109">
        <v>0</v>
      </c>
      <c r="Q3816" s="1109">
        <v>0</v>
      </c>
    </row>
    <row r="3817" spans="1:17">
      <c r="A3817" s="1109">
        <v>19358</v>
      </c>
      <c r="B3817" s="1110" t="s">
        <v>0</v>
      </c>
      <c r="C3817" s="1109">
        <v>7.625</v>
      </c>
      <c r="D3817" s="1109">
        <v>6.625</v>
      </c>
      <c r="E3817" s="1109">
        <v>39</v>
      </c>
      <c r="F3817" s="1109">
        <v>0</v>
      </c>
      <c r="G3817" s="1110" t="s">
        <v>10840</v>
      </c>
      <c r="H3817" s="1110" t="s">
        <v>4654</v>
      </c>
      <c r="I3817" s="1110" t="s">
        <v>10839</v>
      </c>
      <c r="J3817" s="1109">
        <v>0</v>
      </c>
      <c r="K3817" s="1109">
        <v>0</v>
      </c>
      <c r="L3817" s="1109">
        <v>0</v>
      </c>
      <c r="M3817" s="1109">
        <v>0</v>
      </c>
      <c r="N3817" s="1109">
        <v>0</v>
      </c>
      <c r="O3817" s="1109">
        <v>0</v>
      </c>
      <c r="P3817" s="1109">
        <v>0</v>
      </c>
      <c r="Q3817" s="1109">
        <v>0</v>
      </c>
    </row>
    <row r="3818" spans="1:17">
      <c r="A3818" s="1109">
        <v>19359</v>
      </c>
      <c r="B3818" s="1110" t="s">
        <v>0</v>
      </c>
      <c r="C3818" s="1109">
        <v>7.625</v>
      </c>
      <c r="D3818" s="1109">
        <v>6.625</v>
      </c>
      <c r="E3818" s="1109">
        <v>39</v>
      </c>
      <c r="F3818" s="1109">
        <v>0</v>
      </c>
      <c r="G3818" s="1110" t="s">
        <v>10840</v>
      </c>
      <c r="H3818" s="1110" t="s">
        <v>4654</v>
      </c>
      <c r="I3818" s="1110" t="s">
        <v>10850</v>
      </c>
      <c r="J3818" s="1109">
        <v>0</v>
      </c>
      <c r="K3818" s="1109">
        <v>0</v>
      </c>
      <c r="L3818" s="1109">
        <v>0</v>
      </c>
      <c r="M3818" s="1109">
        <v>0</v>
      </c>
      <c r="N3818" s="1109">
        <v>0</v>
      </c>
      <c r="O3818" s="1109">
        <v>0</v>
      </c>
      <c r="P3818" s="1109">
        <v>0</v>
      </c>
      <c r="Q3818" s="1109">
        <v>0</v>
      </c>
    </row>
    <row r="3819" spans="1:17">
      <c r="A3819" s="1109">
        <v>19360</v>
      </c>
      <c r="B3819" s="1110" t="s">
        <v>0</v>
      </c>
      <c r="C3819" s="1109">
        <v>7.625</v>
      </c>
      <c r="D3819" s="1109">
        <v>6.625</v>
      </c>
      <c r="E3819" s="1109">
        <v>39</v>
      </c>
      <c r="F3819" s="1109">
        <v>0</v>
      </c>
      <c r="G3819" s="1110" t="s">
        <v>10842</v>
      </c>
      <c r="H3819" s="1110" t="s">
        <v>4654</v>
      </c>
      <c r="I3819" s="1110" t="s">
        <v>10847</v>
      </c>
      <c r="J3819" s="1109">
        <v>0</v>
      </c>
      <c r="K3819" s="1109">
        <v>0</v>
      </c>
      <c r="L3819" s="1109">
        <v>0</v>
      </c>
      <c r="M3819" s="1109">
        <v>0</v>
      </c>
      <c r="N3819" s="1109">
        <v>0</v>
      </c>
      <c r="O3819" s="1109">
        <v>0</v>
      </c>
      <c r="P3819" s="1109">
        <v>0</v>
      </c>
      <c r="Q3819" s="1109">
        <v>0</v>
      </c>
    </row>
    <row r="3820" spans="1:17">
      <c r="A3820" s="1109">
        <v>19361</v>
      </c>
      <c r="B3820" s="1110" t="s">
        <v>0</v>
      </c>
      <c r="C3820" s="1109">
        <v>7.625</v>
      </c>
      <c r="D3820" s="1109">
        <v>6.625</v>
      </c>
      <c r="E3820" s="1109">
        <v>39</v>
      </c>
      <c r="F3820" s="1109">
        <v>0</v>
      </c>
      <c r="G3820" s="1110" t="s">
        <v>10842</v>
      </c>
      <c r="H3820" s="1110" t="s">
        <v>4654</v>
      </c>
      <c r="I3820" s="1110" t="s">
        <v>10841</v>
      </c>
      <c r="J3820" s="1109">
        <v>0</v>
      </c>
      <c r="K3820" s="1109">
        <v>0</v>
      </c>
      <c r="L3820" s="1109">
        <v>0</v>
      </c>
      <c r="M3820" s="1109">
        <v>0</v>
      </c>
      <c r="N3820" s="1109">
        <v>0</v>
      </c>
      <c r="O3820" s="1109">
        <v>0</v>
      </c>
      <c r="P3820" s="1109">
        <v>0</v>
      </c>
      <c r="Q3820" s="1109">
        <v>0</v>
      </c>
    </row>
    <row r="3821" spans="1:17">
      <c r="A3821" s="1109">
        <v>19362</v>
      </c>
      <c r="B3821" s="1110" t="s">
        <v>0</v>
      </c>
      <c r="C3821" s="1109">
        <v>7.625</v>
      </c>
      <c r="D3821" s="1109">
        <v>6.625</v>
      </c>
      <c r="E3821" s="1109">
        <v>39</v>
      </c>
      <c r="F3821" s="1109">
        <v>0</v>
      </c>
      <c r="G3821" s="1110" t="s">
        <v>10842</v>
      </c>
      <c r="H3821" s="1110" t="s">
        <v>4654</v>
      </c>
      <c r="I3821" s="1110" t="s">
        <v>10760</v>
      </c>
      <c r="J3821" s="1109">
        <v>0</v>
      </c>
      <c r="K3821" s="1109">
        <v>0</v>
      </c>
      <c r="L3821" s="1109">
        <v>0</v>
      </c>
      <c r="M3821" s="1109">
        <v>0</v>
      </c>
      <c r="N3821" s="1109">
        <v>0</v>
      </c>
      <c r="O3821" s="1109">
        <v>0</v>
      </c>
      <c r="P3821" s="1109">
        <v>0</v>
      </c>
      <c r="Q3821" s="1109">
        <v>0</v>
      </c>
    </row>
    <row r="3822" spans="1:17">
      <c r="A3822" s="1109">
        <v>19363</v>
      </c>
      <c r="B3822" s="1110" t="s">
        <v>0</v>
      </c>
      <c r="C3822" s="1109">
        <v>7.625</v>
      </c>
      <c r="D3822" s="1109">
        <v>6.625</v>
      </c>
      <c r="E3822" s="1109">
        <v>39</v>
      </c>
      <c r="F3822" s="1109">
        <v>0</v>
      </c>
      <c r="G3822" s="1110" t="s">
        <v>10842</v>
      </c>
      <c r="H3822" s="1110" t="s">
        <v>4654</v>
      </c>
      <c r="I3822" s="1110" t="s">
        <v>10736</v>
      </c>
      <c r="J3822" s="1109">
        <v>0</v>
      </c>
      <c r="K3822" s="1109">
        <v>0</v>
      </c>
      <c r="L3822" s="1109">
        <v>0</v>
      </c>
      <c r="M3822" s="1109">
        <v>0</v>
      </c>
      <c r="N3822" s="1109">
        <v>0</v>
      </c>
      <c r="O3822" s="1109">
        <v>0</v>
      </c>
      <c r="P3822" s="1109">
        <v>0</v>
      </c>
      <c r="Q3822" s="1109">
        <v>0</v>
      </c>
    </row>
    <row r="3823" spans="1:17">
      <c r="A3823" s="1109">
        <v>19364</v>
      </c>
      <c r="B3823" s="1110" t="s">
        <v>0</v>
      </c>
      <c r="C3823" s="1109">
        <v>7.625</v>
      </c>
      <c r="D3823" s="1109">
        <v>6.625</v>
      </c>
      <c r="E3823" s="1109">
        <v>39</v>
      </c>
      <c r="F3823" s="1109">
        <v>0</v>
      </c>
      <c r="G3823" s="1110" t="s">
        <v>10842</v>
      </c>
      <c r="H3823" s="1110" t="s">
        <v>4654</v>
      </c>
      <c r="I3823" s="1110" t="s">
        <v>10850</v>
      </c>
      <c r="J3823" s="1109">
        <v>0</v>
      </c>
      <c r="K3823" s="1109">
        <v>0</v>
      </c>
      <c r="L3823" s="1109">
        <v>0</v>
      </c>
      <c r="M3823" s="1109">
        <v>0</v>
      </c>
      <c r="N3823" s="1109">
        <v>0</v>
      </c>
      <c r="O3823" s="1109">
        <v>0</v>
      </c>
      <c r="P3823" s="1109">
        <v>0</v>
      </c>
      <c r="Q3823" s="1109">
        <v>0</v>
      </c>
    </row>
    <row r="3824" spans="1:17">
      <c r="A3824" s="1109">
        <v>19365</v>
      </c>
      <c r="B3824" s="1110" t="s">
        <v>0</v>
      </c>
      <c r="C3824" s="1109">
        <v>7.625</v>
      </c>
      <c r="D3824" s="1109">
        <v>6.625</v>
      </c>
      <c r="E3824" s="1109">
        <v>39</v>
      </c>
      <c r="F3824" s="1109">
        <v>0</v>
      </c>
      <c r="G3824" s="1110" t="s">
        <v>10842</v>
      </c>
      <c r="H3824" s="1110" t="s">
        <v>4654</v>
      </c>
      <c r="I3824" s="1110" t="s">
        <v>10832</v>
      </c>
      <c r="J3824" s="1109">
        <v>0</v>
      </c>
      <c r="K3824" s="1109">
        <v>0</v>
      </c>
      <c r="L3824" s="1109">
        <v>0</v>
      </c>
      <c r="M3824" s="1109">
        <v>0</v>
      </c>
      <c r="N3824" s="1109">
        <v>0</v>
      </c>
      <c r="O3824" s="1109">
        <v>0</v>
      </c>
      <c r="P3824" s="1109">
        <v>0</v>
      </c>
      <c r="Q3824" s="1109">
        <v>0</v>
      </c>
    </row>
    <row r="3825" spans="1:17">
      <c r="A3825" s="1109">
        <v>19366</v>
      </c>
      <c r="B3825" s="1110" t="s">
        <v>0</v>
      </c>
      <c r="C3825" s="1109">
        <v>7.625</v>
      </c>
      <c r="D3825" s="1109">
        <v>6.625</v>
      </c>
      <c r="E3825" s="1109">
        <v>39</v>
      </c>
      <c r="F3825" s="1109">
        <v>0</v>
      </c>
      <c r="G3825" s="1110" t="s">
        <v>10842</v>
      </c>
      <c r="H3825" s="1110" t="s">
        <v>4654</v>
      </c>
      <c r="I3825" s="1110" t="s">
        <v>10839</v>
      </c>
      <c r="J3825" s="1109">
        <v>0</v>
      </c>
      <c r="K3825" s="1109">
        <v>0</v>
      </c>
      <c r="L3825" s="1109">
        <v>0</v>
      </c>
      <c r="M3825" s="1109">
        <v>0</v>
      </c>
      <c r="N3825" s="1109">
        <v>0</v>
      </c>
      <c r="O3825" s="1109">
        <v>0</v>
      </c>
      <c r="P3825" s="1109">
        <v>0</v>
      </c>
      <c r="Q3825" s="1109">
        <v>0</v>
      </c>
    </row>
    <row r="3826" spans="1:17">
      <c r="A3826" s="1109">
        <v>19367</v>
      </c>
      <c r="B3826" s="1110" t="s">
        <v>0</v>
      </c>
      <c r="C3826" s="1109">
        <v>7.625</v>
      </c>
      <c r="D3826" s="1109">
        <v>6.625</v>
      </c>
      <c r="E3826" s="1109">
        <v>39</v>
      </c>
      <c r="F3826" s="1109">
        <v>0</v>
      </c>
      <c r="G3826" s="1110" t="s">
        <v>10843</v>
      </c>
      <c r="H3826" s="1110" t="s">
        <v>4654</v>
      </c>
      <c r="I3826" s="1110" t="s">
        <v>10847</v>
      </c>
      <c r="J3826" s="1109">
        <v>0</v>
      </c>
      <c r="K3826" s="1109">
        <v>0</v>
      </c>
      <c r="L3826" s="1109">
        <v>0</v>
      </c>
      <c r="M3826" s="1109">
        <v>0</v>
      </c>
      <c r="N3826" s="1109">
        <v>0</v>
      </c>
      <c r="O3826" s="1109">
        <v>0</v>
      </c>
      <c r="P3826" s="1109">
        <v>0</v>
      </c>
      <c r="Q3826" s="1109">
        <v>0</v>
      </c>
    </row>
    <row r="3827" spans="1:17">
      <c r="A3827" s="1109">
        <v>19368</v>
      </c>
      <c r="B3827" s="1110" t="s">
        <v>0</v>
      </c>
      <c r="C3827" s="1109">
        <v>7.625</v>
      </c>
      <c r="D3827" s="1109">
        <v>6.625</v>
      </c>
      <c r="E3827" s="1109">
        <v>39</v>
      </c>
      <c r="F3827" s="1109">
        <v>0</v>
      </c>
      <c r="G3827" s="1110" t="s">
        <v>10843</v>
      </c>
      <c r="H3827" s="1110" t="s">
        <v>4654</v>
      </c>
      <c r="I3827" s="1110" t="s">
        <v>10849</v>
      </c>
      <c r="J3827" s="1109">
        <v>0</v>
      </c>
      <c r="K3827" s="1109">
        <v>0</v>
      </c>
      <c r="L3827" s="1109">
        <v>0</v>
      </c>
      <c r="M3827" s="1109">
        <v>0</v>
      </c>
      <c r="N3827" s="1109">
        <v>0</v>
      </c>
      <c r="O3827" s="1109">
        <v>0</v>
      </c>
      <c r="P3827" s="1109">
        <v>0</v>
      </c>
      <c r="Q3827" s="1109">
        <v>0</v>
      </c>
    </row>
    <row r="3828" spans="1:17">
      <c r="A3828" s="1109">
        <v>19369</v>
      </c>
      <c r="B3828" s="1110" t="s">
        <v>0</v>
      </c>
      <c r="C3828" s="1109">
        <v>7.625</v>
      </c>
      <c r="D3828" s="1109">
        <v>6.625</v>
      </c>
      <c r="E3828" s="1109">
        <v>39</v>
      </c>
      <c r="F3828" s="1109">
        <v>0</v>
      </c>
      <c r="G3828" s="1110" t="s">
        <v>10843</v>
      </c>
      <c r="H3828" s="1110" t="s">
        <v>4654</v>
      </c>
      <c r="I3828" s="1110" t="s">
        <v>10841</v>
      </c>
      <c r="J3828" s="1109">
        <v>0</v>
      </c>
      <c r="K3828" s="1109">
        <v>0</v>
      </c>
      <c r="L3828" s="1109">
        <v>0</v>
      </c>
      <c r="M3828" s="1109">
        <v>0</v>
      </c>
      <c r="N3828" s="1109">
        <v>0</v>
      </c>
      <c r="O3828" s="1109">
        <v>0</v>
      </c>
      <c r="P3828" s="1109">
        <v>0</v>
      </c>
      <c r="Q3828" s="1109">
        <v>0</v>
      </c>
    </row>
    <row r="3829" spans="1:17">
      <c r="A3829" s="1109">
        <v>19370</v>
      </c>
      <c r="B3829" s="1110" t="s">
        <v>0</v>
      </c>
      <c r="C3829" s="1109">
        <v>7.625</v>
      </c>
      <c r="D3829" s="1109">
        <v>6.625</v>
      </c>
      <c r="E3829" s="1109">
        <v>39</v>
      </c>
      <c r="F3829" s="1109">
        <v>0</v>
      </c>
      <c r="G3829" s="1110" t="s">
        <v>10843</v>
      </c>
      <c r="H3829" s="1110" t="s">
        <v>4654</v>
      </c>
      <c r="I3829" s="1110" t="s">
        <v>10760</v>
      </c>
      <c r="J3829" s="1109">
        <v>0</v>
      </c>
      <c r="K3829" s="1109">
        <v>0</v>
      </c>
      <c r="L3829" s="1109">
        <v>0</v>
      </c>
      <c r="M3829" s="1109">
        <v>0</v>
      </c>
      <c r="N3829" s="1109">
        <v>0</v>
      </c>
      <c r="O3829" s="1109">
        <v>0</v>
      </c>
      <c r="P3829" s="1109">
        <v>0</v>
      </c>
      <c r="Q3829" s="1109">
        <v>0</v>
      </c>
    </row>
    <row r="3830" spans="1:17">
      <c r="A3830" s="1109">
        <v>19371</v>
      </c>
      <c r="B3830" s="1110" t="s">
        <v>0</v>
      </c>
      <c r="C3830" s="1109">
        <v>7.625</v>
      </c>
      <c r="D3830" s="1109">
        <v>6.625</v>
      </c>
      <c r="E3830" s="1109">
        <v>39</v>
      </c>
      <c r="F3830" s="1109">
        <v>0</v>
      </c>
      <c r="G3830" s="1110" t="s">
        <v>10843</v>
      </c>
      <c r="H3830" s="1110" t="s">
        <v>4654</v>
      </c>
      <c r="I3830" s="1110" t="s">
        <v>10845</v>
      </c>
      <c r="J3830" s="1109">
        <v>0</v>
      </c>
      <c r="K3830" s="1109">
        <v>0</v>
      </c>
      <c r="L3830" s="1109">
        <v>0</v>
      </c>
      <c r="M3830" s="1109">
        <v>0</v>
      </c>
      <c r="N3830" s="1109">
        <v>0</v>
      </c>
      <c r="O3830" s="1109">
        <v>0</v>
      </c>
      <c r="P3830" s="1109">
        <v>0</v>
      </c>
      <c r="Q3830" s="1109">
        <v>0</v>
      </c>
    </row>
    <row r="3831" spans="1:17">
      <c r="A3831" s="1109">
        <v>19372</v>
      </c>
      <c r="B3831" s="1110" t="s">
        <v>0</v>
      </c>
      <c r="C3831" s="1109">
        <v>7.625</v>
      </c>
      <c r="D3831" s="1109">
        <v>6.625</v>
      </c>
      <c r="E3831" s="1109">
        <v>39</v>
      </c>
      <c r="F3831" s="1109">
        <v>0</v>
      </c>
      <c r="G3831" s="1110" t="s">
        <v>10843</v>
      </c>
      <c r="H3831" s="1110" t="s">
        <v>4654</v>
      </c>
      <c r="I3831" s="1110" t="s">
        <v>10736</v>
      </c>
      <c r="J3831" s="1109">
        <v>0</v>
      </c>
      <c r="K3831" s="1109">
        <v>0</v>
      </c>
      <c r="L3831" s="1109">
        <v>0</v>
      </c>
      <c r="M3831" s="1109">
        <v>0</v>
      </c>
      <c r="N3831" s="1109">
        <v>0</v>
      </c>
      <c r="O3831" s="1109">
        <v>0</v>
      </c>
      <c r="P3831" s="1109">
        <v>0</v>
      </c>
      <c r="Q3831" s="1109">
        <v>0</v>
      </c>
    </row>
    <row r="3832" spans="1:17">
      <c r="A3832" s="1109">
        <v>19373</v>
      </c>
      <c r="B3832" s="1110" t="s">
        <v>0</v>
      </c>
      <c r="C3832" s="1109">
        <v>7.625</v>
      </c>
      <c r="D3832" s="1109">
        <v>6.625</v>
      </c>
      <c r="E3832" s="1109">
        <v>39</v>
      </c>
      <c r="F3832" s="1109">
        <v>0</v>
      </c>
      <c r="G3832" s="1110" t="s">
        <v>10843</v>
      </c>
      <c r="H3832" s="1110" t="s">
        <v>4654</v>
      </c>
      <c r="I3832" s="1110" t="s">
        <v>10832</v>
      </c>
      <c r="J3832" s="1109">
        <v>0</v>
      </c>
      <c r="K3832" s="1109">
        <v>0</v>
      </c>
      <c r="L3832" s="1109">
        <v>0</v>
      </c>
      <c r="M3832" s="1109">
        <v>0</v>
      </c>
      <c r="N3832" s="1109">
        <v>0</v>
      </c>
      <c r="O3832" s="1109">
        <v>0</v>
      </c>
      <c r="P3832" s="1109">
        <v>0</v>
      </c>
      <c r="Q3832" s="1109">
        <v>0</v>
      </c>
    </row>
    <row r="3833" spans="1:17">
      <c r="A3833" s="1109">
        <v>19374</v>
      </c>
      <c r="B3833" s="1110" t="s">
        <v>0</v>
      </c>
      <c r="C3833" s="1109">
        <v>7.625</v>
      </c>
      <c r="D3833" s="1109">
        <v>6.625</v>
      </c>
      <c r="E3833" s="1109">
        <v>39</v>
      </c>
      <c r="F3833" s="1109">
        <v>0</v>
      </c>
      <c r="G3833" s="1110" t="s">
        <v>10843</v>
      </c>
      <c r="H3833" s="1110" t="s">
        <v>4654</v>
      </c>
      <c r="I3833" s="1110" t="s">
        <v>10839</v>
      </c>
      <c r="J3833" s="1109">
        <v>0</v>
      </c>
      <c r="K3833" s="1109">
        <v>0</v>
      </c>
      <c r="L3833" s="1109">
        <v>0</v>
      </c>
      <c r="M3833" s="1109">
        <v>0</v>
      </c>
      <c r="N3833" s="1109">
        <v>0</v>
      </c>
      <c r="O3833" s="1109">
        <v>0</v>
      </c>
      <c r="P3833" s="1109">
        <v>0</v>
      </c>
      <c r="Q3833" s="1109">
        <v>0</v>
      </c>
    </row>
    <row r="3834" spans="1:17">
      <c r="A3834" s="1109">
        <v>19375</v>
      </c>
      <c r="B3834" s="1110" t="s">
        <v>0</v>
      </c>
      <c r="C3834" s="1109">
        <v>7.625</v>
      </c>
      <c r="D3834" s="1109">
        <v>6.625</v>
      </c>
      <c r="E3834" s="1109">
        <v>39</v>
      </c>
      <c r="F3834" s="1109">
        <v>0</v>
      </c>
      <c r="G3834" s="1110" t="s">
        <v>10843</v>
      </c>
      <c r="H3834" s="1110" t="s">
        <v>4654</v>
      </c>
      <c r="I3834" s="1110" t="s">
        <v>10850</v>
      </c>
      <c r="J3834" s="1109">
        <v>0</v>
      </c>
      <c r="K3834" s="1109">
        <v>0</v>
      </c>
      <c r="L3834" s="1109">
        <v>0</v>
      </c>
      <c r="M3834" s="1109">
        <v>0</v>
      </c>
      <c r="N3834" s="1109">
        <v>0</v>
      </c>
      <c r="O3834" s="1109">
        <v>0</v>
      </c>
      <c r="P3834" s="1109">
        <v>0</v>
      </c>
      <c r="Q3834" s="1109">
        <v>0</v>
      </c>
    </row>
    <row r="3835" spans="1:17">
      <c r="A3835" s="1109">
        <v>19376</v>
      </c>
      <c r="B3835" s="1110" t="s">
        <v>0</v>
      </c>
      <c r="C3835" s="1109">
        <v>7.625</v>
      </c>
      <c r="D3835" s="1109">
        <v>6.625</v>
      </c>
      <c r="E3835" s="1109">
        <v>39</v>
      </c>
      <c r="F3835" s="1109">
        <v>0</v>
      </c>
      <c r="G3835" s="1110" t="s">
        <v>10784</v>
      </c>
      <c r="H3835" s="1110" t="s">
        <v>4654</v>
      </c>
      <c r="I3835" s="1110" t="s">
        <v>10846</v>
      </c>
      <c r="J3835" s="1109">
        <v>0</v>
      </c>
      <c r="K3835" s="1109">
        <v>0</v>
      </c>
      <c r="L3835" s="1109">
        <v>0</v>
      </c>
      <c r="M3835" s="1109">
        <v>0</v>
      </c>
      <c r="N3835" s="1109">
        <v>0</v>
      </c>
      <c r="O3835" s="1109">
        <v>0</v>
      </c>
      <c r="P3835" s="1109">
        <v>0</v>
      </c>
      <c r="Q3835" s="1109">
        <v>0</v>
      </c>
    </row>
    <row r="3836" spans="1:17">
      <c r="A3836" s="1109">
        <v>19377</v>
      </c>
      <c r="B3836" s="1110" t="s">
        <v>0</v>
      </c>
      <c r="C3836" s="1109">
        <v>7.625</v>
      </c>
      <c r="D3836" s="1109">
        <v>6.625</v>
      </c>
      <c r="E3836" s="1109">
        <v>39</v>
      </c>
      <c r="F3836" s="1109">
        <v>0</v>
      </c>
      <c r="G3836" s="1110" t="s">
        <v>10784</v>
      </c>
      <c r="H3836" s="1110" t="s">
        <v>4654</v>
      </c>
      <c r="I3836" s="1110" t="s">
        <v>10847</v>
      </c>
      <c r="J3836" s="1109">
        <v>0</v>
      </c>
      <c r="K3836" s="1109">
        <v>0</v>
      </c>
      <c r="L3836" s="1109">
        <v>0</v>
      </c>
      <c r="M3836" s="1109">
        <v>0</v>
      </c>
      <c r="N3836" s="1109">
        <v>0</v>
      </c>
      <c r="O3836" s="1109">
        <v>0</v>
      </c>
      <c r="P3836" s="1109">
        <v>0</v>
      </c>
      <c r="Q3836" s="1109">
        <v>0</v>
      </c>
    </row>
    <row r="3837" spans="1:17">
      <c r="A3837" s="1109">
        <v>19378</v>
      </c>
      <c r="B3837" s="1110" t="s">
        <v>0</v>
      </c>
      <c r="C3837" s="1109">
        <v>7.625</v>
      </c>
      <c r="D3837" s="1109">
        <v>6.625</v>
      </c>
      <c r="E3837" s="1109">
        <v>39</v>
      </c>
      <c r="F3837" s="1109">
        <v>0</v>
      </c>
      <c r="G3837" s="1110" t="s">
        <v>10784</v>
      </c>
      <c r="H3837" s="1110" t="s">
        <v>4654</v>
      </c>
      <c r="I3837" s="1110" t="s">
        <v>10848</v>
      </c>
      <c r="J3837" s="1109">
        <v>0</v>
      </c>
      <c r="K3837" s="1109">
        <v>0</v>
      </c>
      <c r="L3837" s="1109">
        <v>0</v>
      </c>
      <c r="M3837" s="1109">
        <v>0</v>
      </c>
      <c r="N3837" s="1109">
        <v>0</v>
      </c>
      <c r="O3837" s="1109">
        <v>0</v>
      </c>
      <c r="P3837" s="1109">
        <v>0</v>
      </c>
      <c r="Q3837" s="1109">
        <v>0</v>
      </c>
    </row>
    <row r="3838" spans="1:17">
      <c r="A3838" s="1109">
        <v>19379</v>
      </c>
      <c r="B3838" s="1110" t="s">
        <v>0</v>
      </c>
      <c r="C3838" s="1109">
        <v>7.625</v>
      </c>
      <c r="D3838" s="1109">
        <v>6.625</v>
      </c>
      <c r="E3838" s="1109">
        <v>39</v>
      </c>
      <c r="F3838" s="1109">
        <v>0</v>
      </c>
      <c r="G3838" s="1110" t="s">
        <v>10784</v>
      </c>
      <c r="H3838" s="1110" t="s">
        <v>4654</v>
      </c>
      <c r="I3838" s="1110" t="s">
        <v>10849</v>
      </c>
      <c r="J3838" s="1109">
        <v>0</v>
      </c>
      <c r="K3838" s="1109">
        <v>0</v>
      </c>
      <c r="L3838" s="1109">
        <v>0</v>
      </c>
      <c r="M3838" s="1109">
        <v>0</v>
      </c>
      <c r="N3838" s="1109">
        <v>0</v>
      </c>
      <c r="O3838" s="1109">
        <v>0</v>
      </c>
      <c r="P3838" s="1109">
        <v>0</v>
      </c>
      <c r="Q3838" s="1109">
        <v>0</v>
      </c>
    </row>
    <row r="3839" spans="1:17">
      <c r="A3839" s="1109">
        <v>19380</v>
      </c>
      <c r="B3839" s="1110" t="s">
        <v>0</v>
      </c>
      <c r="C3839" s="1109">
        <v>7.625</v>
      </c>
      <c r="D3839" s="1109">
        <v>6.625</v>
      </c>
      <c r="E3839" s="1109">
        <v>39</v>
      </c>
      <c r="F3839" s="1109">
        <v>0</v>
      </c>
      <c r="G3839" s="1110" t="s">
        <v>10784</v>
      </c>
      <c r="H3839" s="1110" t="s">
        <v>4654</v>
      </c>
      <c r="I3839" s="1110" t="s">
        <v>10841</v>
      </c>
      <c r="J3839" s="1109">
        <v>0</v>
      </c>
      <c r="K3839" s="1109">
        <v>0</v>
      </c>
      <c r="L3839" s="1109">
        <v>0</v>
      </c>
      <c r="M3839" s="1109">
        <v>0</v>
      </c>
      <c r="N3839" s="1109">
        <v>0</v>
      </c>
      <c r="O3839" s="1109">
        <v>0</v>
      </c>
      <c r="P3839" s="1109">
        <v>0</v>
      </c>
      <c r="Q3839" s="1109">
        <v>0</v>
      </c>
    </row>
    <row r="3840" spans="1:17">
      <c r="A3840" s="1109">
        <v>19381</v>
      </c>
      <c r="B3840" s="1110" t="s">
        <v>0</v>
      </c>
      <c r="C3840" s="1109">
        <v>7.625</v>
      </c>
      <c r="D3840" s="1109">
        <v>6.625</v>
      </c>
      <c r="E3840" s="1109">
        <v>39</v>
      </c>
      <c r="F3840" s="1109">
        <v>0</v>
      </c>
      <c r="G3840" s="1110" t="s">
        <v>10784</v>
      </c>
      <c r="H3840" s="1110" t="s">
        <v>4654</v>
      </c>
      <c r="I3840" s="1110" t="s">
        <v>10760</v>
      </c>
      <c r="J3840" s="1109">
        <v>0</v>
      </c>
      <c r="K3840" s="1109">
        <v>0</v>
      </c>
      <c r="L3840" s="1109">
        <v>0</v>
      </c>
      <c r="M3840" s="1109">
        <v>0</v>
      </c>
      <c r="N3840" s="1109">
        <v>0</v>
      </c>
      <c r="O3840" s="1109">
        <v>0</v>
      </c>
      <c r="P3840" s="1109">
        <v>0</v>
      </c>
      <c r="Q3840" s="1109">
        <v>0</v>
      </c>
    </row>
    <row r="3841" spans="1:17">
      <c r="A3841" s="1109">
        <v>19382</v>
      </c>
      <c r="B3841" s="1110" t="s">
        <v>0</v>
      </c>
      <c r="C3841" s="1109">
        <v>7.625</v>
      </c>
      <c r="D3841" s="1109">
        <v>6.625</v>
      </c>
      <c r="E3841" s="1109">
        <v>39</v>
      </c>
      <c r="F3841" s="1109">
        <v>0</v>
      </c>
      <c r="G3841" s="1110" t="s">
        <v>10784</v>
      </c>
      <c r="H3841" s="1110" t="s">
        <v>4654</v>
      </c>
      <c r="I3841" s="1110" t="s">
        <v>10845</v>
      </c>
      <c r="J3841" s="1109">
        <v>0</v>
      </c>
      <c r="K3841" s="1109">
        <v>0</v>
      </c>
      <c r="L3841" s="1109">
        <v>0</v>
      </c>
      <c r="M3841" s="1109">
        <v>0</v>
      </c>
      <c r="N3841" s="1109">
        <v>0</v>
      </c>
      <c r="O3841" s="1109">
        <v>0</v>
      </c>
      <c r="P3841" s="1109">
        <v>0</v>
      </c>
      <c r="Q3841" s="1109">
        <v>0</v>
      </c>
    </row>
    <row r="3842" spans="1:17">
      <c r="A3842" s="1109">
        <v>19383</v>
      </c>
      <c r="B3842" s="1110" t="s">
        <v>0</v>
      </c>
      <c r="C3842" s="1109">
        <v>7.625</v>
      </c>
      <c r="D3842" s="1109">
        <v>6.625</v>
      </c>
      <c r="E3842" s="1109">
        <v>39</v>
      </c>
      <c r="F3842" s="1109">
        <v>0</v>
      </c>
      <c r="G3842" s="1110" t="s">
        <v>10784</v>
      </c>
      <c r="H3842" s="1110" t="s">
        <v>4654</v>
      </c>
      <c r="I3842" s="1110" t="s">
        <v>10834</v>
      </c>
      <c r="J3842" s="1109">
        <v>0</v>
      </c>
      <c r="K3842" s="1109">
        <v>0</v>
      </c>
      <c r="L3842" s="1109">
        <v>0</v>
      </c>
      <c r="M3842" s="1109">
        <v>0</v>
      </c>
      <c r="N3842" s="1109">
        <v>0</v>
      </c>
      <c r="O3842" s="1109">
        <v>0</v>
      </c>
      <c r="P3842" s="1109">
        <v>0</v>
      </c>
      <c r="Q3842" s="1109">
        <v>0</v>
      </c>
    </row>
    <row r="3843" spans="1:17">
      <c r="A3843" s="1109">
        <v>19384</v>
      </c>
      <c r="B3843" s="1110" t="s">
        <v>0</v>
      </c>
      <c r="C3843" s="1109">
        <v>7.625</v>
      </c>
      <c r="D3843" s="1109">
        <v>6.625</v>
      </c>
      <c r="E3843" s="1109">
        <v>39</v>
      </c>
      <c r="F3843" s="1109">
        <v>0</v>
      </c>
      <c r="G3843" s="1110" t="s">
        <v>10784</v>
      </c>
      <c r="H3843" s="1110" t="s">
        <v>4654</v>
      </c>
      <c r="I3843" s="1110" t="s">
        <v>10835</v>
      </c>
      <c r="J3843" s="1109">
        <v>0</v>
      </c>
      <c r="K3843" s="1109">
        <v>0</v>
      </c>
      <c r="L3843" s="1109">
        <v>0</v>
      </c>
      <c r="M3843" s="1109">
        <v>0</v>
      </c>
      <c r="N3843" s="1109">
        <v>0</v>
      </c>
      <c r="O3843" s="1109">
        <v>0</v>
      </c>
      <c r="P3843" s="1109">
        <v>0</v>
      </c>
      <c r="Q3843" s="1109">
        <v>0</v>
      </c>
    </row>
    <row r="3844" spans="1:17">
      <c r="A3844" s="1109">
        <v>19385</v>
      </c>
      <c r="B3844" s="1110" t="s">
        <v>0</v>
      </c>
      <c r="C3844" s="1109">
        <v>7.625</v>
      </c>
      <c r="D3844" s="1109">
        <v>6.625</v>
      </c>
      <c r="E3844" s="1109">
        <v>39</v>
      </c>
      <c r="F3844" s="1109">
        <v>0</v>
      </c>
      <c r="G3844" s="1110" t="s">
        <v>10784</v>
      </c>
      <c r="H3844" s="1110" t="s">
        <v>4654</v>
      </c>
      <c r="I3844" s="1110" t="s">
        <v>10736</v>
      </c>
      <c r="J3844" s="1109">
        <v>0</v>
      </c>
      <c r="K3844" s="1109">
        <v>0</v>
      </c>
      <c r="L3844" s="1109">
        <v>0</v>
      </c>
      <c r="M3844" s="1109">
        <v>0</v>
      </c>
      <c r="N3844" s="1109">
        <v>0</v>
      </c>
      <c r="O3844" s="1109">
        <v>0</v>
      </c>
      <c r="P3844" s="1109">
        <v>0</v>
      </c>
      <c r="Q3844" s="1109">
        <v>0</v>
      </c>
    </row>
    <row r="3845" spans="1:17">
      <c r="A3845" s="1109">
        <v>19386</v>
      </c>
      <c r="B3845" s="1110" t="s">
        <v>0</v>
      </c>
      <c r="C3845" s="1109">
        <v>7.625</v>
      </c>
      <c r="D3845" s="1109">
        <v>6.625</v>
      </c>
      <c r="E3845" s="1109">
        <v>39</v>
      </c>
      <c r="F3845" s="1109">
        <v>0</v>
      </c>
      <c r="G3845" s="1110" t="s">
        <v>10784</v>
      </c>
      <c r="H3845" s="1110" t="s">
        <v>4654</v>
      </c>
      <c r="I3845" s="1110" t="s">
        <v>10836</v>
      </c>
      <c r="J3845" s="1109">
        <v>0</v>
      </c>
      <c r="K3845" s="1109">
        <v>0</v>
      </c>
      <c r="L3845" s="1109">
        <v>0</v>
      </c>
      <c r="M3845" s="1109">
        <v>0</v>
      </c>
      <c r="N3845" s="1109">
        <v>0</v>
      </c>
      <c r="O3845" s="1109">
        <v>0</v>
      </c>
      <c r="P3845" s="1109">
        <v>0</v>
      </c>
      <c r="Q3845" s="1109">
        <v>0</v>
      </c>
    </row>
    <row r="3846" spans="1:17">
      <c r="A3846" s="1109">
        <v>19387</v>
      </c>
      <c r="B3846" s="1110" t="s">
        <v>0</v>
      </c>
      <c r="C3846" s="1109">
        <v>7.625</v>
      </c>
      <c r="D3846" s="1109">
        <v>6.625</v>
      </c>
      <c r="E3846" s="1109">
        <v>39</v>
      </c>
      <c r="F3846" s="1109">
        <v>0</v>
      </c>
      <c r="G3846" s="1110" t="s">
        <v>10784</v>
      </c>
      <c r="H3846" s="1110" t="s">
        <v>4654</v>
      </c>
      <c r="I3846" s="1110" t="s">
        <v>10850</v>
      </c>
      <c r="J3846" s="1109">
        <v>0</v>
      </c>
      <c r="K3846" s="1109">
        <v>0</v>
      </c>
      <c r="L3846" s="1109">
        <v>0</v>
      </c>
      <c r="M3846" s="1109">
        <v>0</v>
      </c>
      <c r="N3846" s="1109">
        <v>0</v>
      </c>
      <c r="O3846" s="1109">
        <v>0</v>
      </c>
      <c r="P3846" s="1109">
        <v>0</v>
      </c>
      <c r="Q3846" s="1109">
        <v>0</v>
      </c>
    </row>
    <row r="3847" spans="1:17">
      <c r="A3847" s="1109">
        <v>19388</v>
      </c>
      <c r="B3847" s="1110" t="s">
        <v>0</v>
      </c>
      <c r="C3847" s="1109">
        <v>7.625</v>
      </c>
      <c r="D3847" s="1109">
        <v>6.625</v>
      </c>
      <c r="E3847" s="1109">
        <v>39</v>
      </c>
      <c r="F3847" s="1109">
        <v>0</v>
      </c>
      <c r="G3847" s="1110" t="s">
        <v>10784</v>
      </c>
      <c r="H3847" s="1110" t="s">
        <v>4654</v>
      </c>
      <c r="I3847" s="1110" t="s">
        <v>10832</v>
      </c>
      <c r="J3847" s="1109">
        <v>0</v>
      </c>
      <c r="K3847" s="1109">
        <v>0</v>
      </c>
      <c r="L3847" s="1109">
        <v>0</v>
      </c>
      <c r="M3847" s="1109">
        <v>0</v>
      </c>
      <c r="N3847" s="1109">
        <v>0</v>
      </c>
      <c r="O3847" s="1109">
        <v>0</v>
      </c>
      <c r="P3847" s="1109">
        <v>0</v>
      </c>
      <c r="Q3847" s="1109">
        <v>0</v>
      </c>
    </row>
    <row r="3848" spans="1:17">
      <c r="A3848" s="1109">
        <v>19389</v>
      </c>
      <c r="B3848" s="1110" t="s">
        <v>0</v>
      </c>
      <c r="C3848" s="1109">
        <v>7.625</v>
      </c>
      <c r="D3848" s="1109">
        <v>6.625</v>
      </c>
      <c r="E3848" s="1109">
        <v>39</v>
      </c>
      <c r="F3848" s="1109">
        <v>0</v>
      </c>
      <c r="G3848" s="1110" t="s">
        <v>10784</v>
      </c>
      <c r="H3848" s="1110" t="s">
        <v>4654</v>
      </c>
      <c r="I3848" s="1110" t="s">
        <v>10839</v>
      </c>
      <c r="J3848" s="1109">
        <v>0</v>
      </c>
      <c r="K3848" s="1109">
        <v>0</v>
      </c>
      <c r="L3848" s="1109">
        <v>0</v>
      </c>
      <c r="M3848" s="1109">
        <v>0</v>
      </c>
      <c r="N3848" s="1109">
        <v>0</v>
      </c>
      <c r="O3848" s="1109">
        <v>0</v>
      </c>
      <c r="P3848" s="1109">
        <v>0</v>
      </c>
      <c r="Q3848" s="1109">
        <v>0</v>
      </c>
    </row>
    <row r="3849" spans="1:17">
      <c r="A3849" s="1109">
        <v>19390</v>
      </c>
      <c r="B3849" s="1110" t="s">
        <v>0</v>
      </c>
      <c r="C3849" s="1109">
        <v>7.625</v>
      </c>
      <c r="D3849" s="1109">
        <v>6.625</v>
      </c>
      <c r="E3849" s="1109">
        <v>39</v>
      </c>
      <c r="F3849" s="1109">
        <v>0</v>
      </c>
      <c r="G3849" s="1110" t="s">
        <v>10741</v>
      </c>
      <c r="H3849" s="1110" t="s">
        <v>4654</v>
      </c>
      <c r="I3849" s="1110" t="s">
        <v>10846</v>
      </c>
      <c r="J3849" s="1109">
        <v>0</v>
      </c>
      <c r="K3849" s="1109">
        <v>0</v>
      </c>
      <c r="L3849" s="1109">
        <v>0</v>
      </c>
      <c r="M3849" s="1109">
        <v>0</v>
      </c>
      <c r="N3849" s="1109">
        <v>0</v>
      </c>
      <c r="O3849" s="1109">
        <v>0</v>
      </c>
      <c r="P3849" s="1109">
        <v>0</v>
      </c>
      <c r="Q3849" s="1109">
        <v>0</v>
      </c>
    </row>
    <row r="3850" spans="1:17">
      <c r="A3850" s="1109">
        <v>19391</v>
      </c>
      <c r="B3850" s="1110" t="s">
        <v>0</v>
      </c>
      <c r="C3850" s="1109">
        <v>7.625</v>
      </c>
      <c r="D3850" s="1109">
        <v>6.625</v>
      </c>
      <c r="E3850" s="1109">
        <v>39</v>
      </c>
      <c r="F3850" s="1109">
        <v>0</v>
      </c>
      <c r="G3850" s="1110" t="s">
        <v>10741</v>
      </c>
      <c r="H3850" s="1110" t="s">
        <v>4654</v>
      </c>
      <c r="I3850" s="1110" t="s">
        <v>10847</v>
      </c>
      <c r="J3850" s="1109">
        <v>0</v>
      </c>
      <c r="K3850" s="1109">
        <v>0</v>
      </c>
      <c r="L3850" s="1109">
        <v>0</v>
      </c>
      <c r="M3850" s="1109">
        <v>0</v>
      </c>
      <c r="N3850" s="1109">
        <v>0</v>
      </c>
      <c r="O3850" s="1109">
        <v>0</v>
      </c>
      <c r="P3850" s="1109">
        <v>0</v>
      </c>
      <c r="Q3850" s="1109">
        <v>0</v>
      </c>
    </row>
    <row r="3851" spans="1:17">
      <c r="A3851" s="1109">
        <v>19392</v>
      </c>
      <c r="B3851" s="1110" t="s">
        <v>0</v>
      </c>
      <c r="C3851" s="1109">
        <v>7.625</v>
      </c>
      <c r="D3851" s="1109">
        <v>6.625</v>
      </c>
      <c r="E3851" s="1109">
        <v>39</v>
      </c>
      <c r="F3851" s="1109">
        <v>0</v>
      </c>
      <c r="G3851" s="1110" t="s">
        <v>10741</v>
      </c>
      <c r="H3851" s="1110" t="s">
        <v>4654</v>
      </c>
      <c r="I3851" s="1110" t="s">
        <v>10848</v>
      </c>
      <c r="J3851" s="1109">
        <v>0</v>
      </c>
      <c r="K3851" s="1109">
        <v>0</v>
      </c>
      <c r="L3851" s="1109">
        <v>0</v>
      </c>
      <c r="M3851" s="1109">
        <v>0</v>
      </c>
      <c r="N3851" s="1109">
        <v>0</v>
      </c>
      <c r="O3851" s="1109">
        <v>0</v>
      </c>
      <c r="P3851" s="1109">
        <v>0</v>
      </c>
      <c r="Q3851" s="1109">
        <v>0</v>
      </c>
    </row>
    <row r="3852" spans="1:17">
      <c r="A3852" s="1109">
        <v>19393</v>
      </c>
      <c r="B3852" s="1110" t="s">
        <v>0</v>
      </c>
      <c r="C3852" s="1109">
        <v>7.625</v>
      </c>
      <c r="D3852" s="1109">
        <v>6.625</v>
      </c>
      <c r="E3852" s="1109">
        <v>39</v>
      </c>
      <c r="F3852" s="1109">
        <v>0</v>
      </c>
      <c r="G3852" s="1110" t="s">
        <v>10741</v>
      </c>
      <c r="H3852" s="1110" t="s">
        <v>4654</v>
      </c>
      <c r="I3852" s="1110" t="s">
        <v>10849</v>
      </c>
      <c r="J3852" s="1109">
        <v>0</v>
      </c>
      <c r="K3852" s="1109">
        <v>0</v>
      </c>
      <c r="L3852" s="1109">
        <v>0</v>
      </c>
      <c r="M3852" s="1109">
        <v>0</v>
      </c>
      <c r="N3852" s="1109">
        <v>0</v>
      </c>
      <c r="O3852" s="1109">
        <v>0</v>
      </c>
      <c r="P3852" s="1109">
        <v>0</v>
      </c>
      <c r="Q3852" s="1109">
        <v>0</v>
      </c>
    </row>
    <row r="3853" spans="1:17">
      <c r="A3853" s="1109">
        <v>19394</v>
      </c>
      <c r="B3853" s="1110" t="s">
        <v>0</v>
      </c>
      <c r="C3853" s="1109">
        <v>7.625</v>
      </c>
      <c r="D3853" s="1109">
        <v>6.625</v>
      </c>
      <c r="E3853" s="1109">
        <v>39</v>
      </c>
      <c r="F3853" s="1109">
        <v>0</v>
      </c>
      <c r="G3853" s="1110" t="s">
        <v>10741</v>
      </c>
      <c r="H3853" s="1110" t="s">
        <v>4654</v>
      </c>
      <c r="I3853" s="1110" t="s">
        <v>10841</v>
      </c>
      <c r="J3853" s="1109">
        <v>0</v>
      </c>
      <c r="K3853" s="1109">
        <v>0</v>
      </c>
      <c r="L3853" s="1109">
        <v>0</v>
      </c>
      <c r="M3853" s="1109">
        <v>0</v>
      </c>
      <c r="N3853" s="1109">
        <v>0</v>
      </c>
      <c r="O3853" s="1109">
        <v>0</v>
      </c>
      <c r="P3853" s="1109">
        <v>0</v>
      </c>
      <c r="Q3853" s="1109">
        <v>0</v>
      </c>
    </row>
    <row r="3854" spans="1:17">
      <c r="A3854" s="1109">
        <v>19395</v>
      </c>
      <c r="B3854" s="1110" t="s">
        <v>0</v>
      </c>
      <c r="C3854" s="1109">
        <v>7.625</v>
      </c>
      <c r="D3854" s="1109">
        <v>6.625</v>
      </c>
      <c r="E3854" s="1109">
        <v>39</v>
      </c>
      <c r="F3854" s="1109">
        <v>0</v>
      </c>
      <c r="G3854" s="1110" t="s">
        <v>10741</v>
      </c>
      <c r="H3854" s="1110" t="s">
        <v>4654</v>
      </c>
      <c r="I3854" s="1110" t="s">
        <v>10760</v>
      </c>
      <c r="J3854" s="1109">
        <v>0</v>
      </c>
      <c r="K3854" s="1109">
        <v>0</v>
      </c>
      <c r="L3854" s="1109">
        <v>0</v>
      </c>
      <c r="M3854" s="1109">
        <v>0</v>
      </c>
      <c r="N3854" s="1109">
        <v>0</v>
      </c>
      <c r="O3854" s="1109">
        <v>0</v>
      </c>
      <c r="P3854" s="1109">
        <v>0</v>
      </c>
      <c r="Q3854" s="1109">
        <v>0</v>
      </c>
    </row>
    <row r="3855" spans="1:17">
      <c r="A3855" s="1109">
        <v>19396</v>
      </c>
      <c r="B3855" s="1110" t="s">
        <v>0</v>
      </c>
      <c r="C3855" s="1109">
        <v>7.625</v>
      </c>
      <c r="D3855" s="1109">
        <v>6.625</v>
      </c>
      <c r="E3855" s="1109">
        <v>39</v>
      </c>
      <c r="F3855" s="1109">
        <v>0</v>
      </c>
      <c r="G3855" s="1110" t="s">
        <v>10741</v>
      </c>
      <c r="H3855" s="1110" t="s">
        <v>4654</v>
      </c>
      <c r="I3855" s="1110" t="s">
        <v>10845</v>
      </c>
      <c r="J3855" s="1109">
        <v>0</v>
      </c>
      <c r="K3855" s="1109">
        <v>0</v>
      </c>
      <c r="L3855" s="1109">
        <v>0</v>
      </c>
      <c r="M3855" s="1109">
        <v>0</v>
      </c>
      <c r="N3855" s="1109">
        <v>0</v>
      </c>
      <c r="O3855" s="1109">
        <v>0</v>
      </c>
      <c r="P3855" s="1109">
        <v>0</v>
      </c>
      <c r="Q3855" s="1109">
        <v>0</v>
      </c>
    </row>
    <row r="3856" spans="1:17">
      <c r="A3856" s="1109">
        <v>19397</v>
      </c>
      <c r="B3856" s="1110" t="s">
        <v>0</v>
      </c>
      <c r="C3856" s="1109">
        <v>7.625</v>
      </c>
      <c r="D3856" s="1109">
        <v>6.625</v>
      </c>
      <c r="E3856" s="1109">
        <v>39</v>
      </c>
      <c r="F3856" s="1109">
        <v>0</v>
      </c>
      <c r="G3856" s="1110" t="s">
        <v>10741</v>
      </c>
      <c r="H3856" s="1110" t="s">
        <v>4654</v>
      </c>
      <c r="I3856" s="1110" t="s">
        <v>10736</v>
      </c>
      <c r="J3856" s="1109">
        <v>0</v>
      </c>
      <c r="K3856" s="1109">
        <v>0</v>
      </c>
      <c r="L3856" s="1109">
        <v>0</v>
      </c>
      <c r="M3856" s="1109">
        <v>0</v>
      </c>
      <c r="N3856" s="1109">
        <v>0</v>
      </c>
      <c r="O3856" s="1109">
        <v>0</v>
      </c>
      <c r="P3856" s="1109">
        <v>0</v>
      </c>
      <c r="Q3856" s="1109">
        <v>0</v>
      </c>
    </row>
    <row r="3857" spans="1:17">
      <c r="A3857" s="1109">
        <v>19398</v>
      </c>
      <c r="B3857" s="1110" t="s">
        <v>0</v>
      </c>
      <c r="C3857" s="1109">
        <v>7.625</v>
      </c>
      <c r="D3857" s="1109">
        <v>6.625</v>
      </c>
      <c r="E3857" s="1109">
        <v>39</v>
      </c>
      <c r="F3857" s="1109">
        <v>0</v>
      </c>
      <c r="G3857" s="1110" t="s">
        <v>10741</v>
      </c>
      <c r="H3857" s="1110" t="s">
        <v>4654</v>
      </c>
      <c r="I3857" s="1110" t="s">
        <v>10836</v>
      </c>
      <c r="J3857" s="1109">
        <v>0</v>
      </c>
      <c r="K3857" s="1109">
        <v>0</v>
      </c>
      <c r="L3857" s="1109">
        <v>0</v>
      </c>
      <c r="M3857" s="1109">
        <v>0</v>
      </c>
      <c r="N3857" s="1109">
        <v>0</v>
      </c>
      <c r="O3857" s="1109">
        <v>0</v>
      </c>
      <c r="P3857" s="1109">
        <v>0</v>
      </c>
      <c r="Q3857" s="1109">
        <v>0</v>
      </c>
    </row>
    <row r="3858" spans="1:17">
      <c r="A3858" s="1109">
        <v>19399</v>
      </c>
      <c r="B3858" s="1110" t="s">
        <v>0</v>
      </c>
      <c r="C3858" s="1109">
        <v>7.625</v>
      </c>
      <c r="D3858" s="1109">
        <v>6.625</v>
      </c>
      <c r="E3858" s="1109">
        <v>39</v>
      </c>
      <c r="F3858" s="1109">
        <v>0</v>
      </c>
      <c r="G3858" s="1110" t="s">
        <v>10741</v>
      </c>
      <c r="H3858" s="1110" t="s">
        <v>4654</v>
      </c>
      <c r="I3858" s="1110" t="s">
        <v>10850</v>
      </c>
      <c r="J3858" s="1109">
        <v>0</v>
      </c>
      <c r="K3858" s="1109">
        <v>0</v>
      </c>
      <c r="L3858" s="1109">
        <v>0</v>
      </c>
      <c r="M3858" s="1109">
        <v>0</v>
      </c>
      <c r="N3858" s="1109">
        <v>0</v>
      </c>
      <c r="O3858" s="1109">
        <v>0</v>
      </c>
      <c r="P3858" s="1109">
        <v>0</v>
      </c>
      <c r="Q3858" s="1109">
        <v>0</v>
      </c>
    </row>
    <row r="3859" spans="1:17">
      <c r="A3859" s="1109">
        <v>19400</v>
      </c>
      <c r="B3859" s="1110" t="s">
        <v>0</v>
      </c>
      <c r="C3859" s="1109">
        <v>7.625</v>
      </c>
      <c r="D3859" s="1109">
        <v>6.625</v>
      </c>
      <c r="E3859" s="1109">
        <v>39</v>
      </c>
      <c r="F3859" s="1109">
        <v>0</v>
      </c>
      <c r="G3859" s="1110" t="s">
        <v>10741</v>
      </c>
      <c r="H3859" s="1110" t="s">
        <v>4654</v>
      </c>
      <c r="I3859" s="1110" t="s">
        <v>10832</v>
      </c>
      <c r="J3859" s="1109">
        <v>0</v>
      </c>
      <c r="K3859" s="1109">
        <v>0</v>
      </c>
      <c r="L3859" s="1109">
        <v>0</v>
      </c>
      <c r="M3859" s="1109">
        <v>0</v>
      </c>
      <c r="N3859" s="1109">
        <v>0</v>
      </c>
      <c r="O3859" s="1109">
        <v>0</v>
      </c>
      <c r="P3859" s="1109">
        <v>0</v>
      </c>
      <c r="Q3859" s="1109">
        <v>0</v>
      </c>
    </row>
    <row r="3860" spans="1:17">
      <c r="A3860" s="1109">
        <v>19401</v>
      </c>
      <c r="B3860" s="1110" t="s">
        <v>0</v>
      </c>
      <c r="C3860" s="1109">
        <v>7.625</v>
      </c>
      <c r="D3860" s="1109">
        <v>6.625</v>
      </c>
      <c r="E3860" s="1109">
        <v>39</v>
      </c>
      <c r="F3860" s="1109">
        <v>0</v>
      </c>
      <c r="G3860" s="1110" t="s">
        <v>10741</v>
      </c>
      <c r="H3860" s="1110" t="s">
        <v>4654</v>
      </c>
      <c r="I3860" s="1110" t="s">
        <v>10839</v>
      </c>
      <c r="J3860" s="1109">
        <v>0</v>
      </c>
      <c r="K3860" s="1109">
        <v>0</v>
      </c>
      <c r="L3860" s="1109">
        <v>0</v>
      </c>
      <c r="M3860" s="1109">
        <v>0</v>
      </c>
      <c r="N3860" s="1109">
        <v>0</v>
      </c>
      <c r="O3860" s="1109">
        <v>0</v>
      </c>
      <c r="P3860" s="1109">
        <v>0</v>
      </c>
      <c r="Q3860" s="1109">
        <v>0</v>
      </c>
    </row>
    <row r="3861" spans="1:17">
      <c r="A3861" s="1109">
        <v>19402</v>
      </c>
      <c r="B3861" s="1110" t="s">
        <v>0</v>
      </c>
      <c r="C3861" s="1109">
        <v>7.625</v>
      </c>
      <c r="D3861" s="1109">
        <v>6.625</v>
      </c>
      <c r="E3861" s="1109">
        <v>39</v>
      </c>
      <c r="F3861" s="1109">
        <v>0</v>
      </c>
      <c r="G3861" s="1110" t="s">
        <v>10833</v>
      </c>
      <c r="H3861" s="1110" t="s">
        <v>4654</v>
      </c>
      <c r="I3861" s="1110" t="s">
        <v>10847</v>
      </c>
      <c r="J3861" s="1109">
        <v>0</v>
      </c>
      <c r="K3861" s="1109">
        <v>0</v>
      </c>
      <c r="L3861" s="1109">
        <v>0</v>
      </c>
      <c r="M3861" s="1109">
        <v>0</v>
      </c>
      <c r="N3861" s="1109">
        <v>0</v>
      </c>
      <c r="O3861" s="1109">
        <v>0</v>
      </c>
      <c r="P3861" s="1109">
        <v>0</v>
      </c>
      <c r="Q3861" s="1109">
        <v>0</v>
      </c>
    </row>
    <row r="3862" spans="1:17">
      <c r="A3862" s="1109">
        <v>19403</v>
      </c>
      <c r="B3862" s="1110" t="s">
        <v>0</v>
      </c>
      <c r="C3862" s="1109">
        <v>7.625</v>
      </c>
      <c r="D3862" s="1109">
        <v>6.625</v>
      </c>
      <c r="E3862" s="1109">
        <v>39</v>
      </c>
      <c r="F3862" s="1109">
        <v>0</v>
      </c>
      <c r="G3862" s="1110" t="s">
        <v>10833</v>
      </c>
      <c r="H3862" s="1110" t="s">
        <v>4654</v>
      </c>
      <c r="I3862" s="1110" t="s">
        <v>10848</v>
      </c>
      <c r="J3862" s="1109">
        <v>0</v>
      </c>
      <c r="K3862" s="1109">
        <v>0</v>
      </c>
      <c r="L3862" s="1109">
        <v>0</v>
      </c>
      <c r="M3862" s="1109">
        <v>0</v>
      </c>
      <c r="N3862" s="1109">
        <v>0</v>
      </c>
      <c r="O3862" s="1109">
        <v>0</v>
      </c>
      <c r="P3862" s="1109">
        <v>0</v>
      </c>
      <c r="Q3862" s="1109">
        <v>0</v>
      </c>
    </row>
    <row r="3863" spans="1:17">
      <c r="A3863" s="1109">
        <v>19404</v>
      </c>
      <c r="B3863" s="1110" t="s">
        <v>0</v>
      </c>
      <c r="C3863" s="1109">
        <v>7.625</v>
      </c>
      <c r="D3863" s="1109">
        <v>6.625</v>
      </c>
      <c r="E3863" s="1109">
        <v>39</v>
      </c>
      <c r="F3863" s="1109">
        <v>0</v>
      </c>
      <c r="G3863" s="1110" t="s">
        <v>10833</v>
      </c>
      <c r="H3863" s="1110" t="s">
        <v>4654</v>
      </c>
      <c r="I3863" s="1110" t="s">
        <v>10849</v>
      </c>
      <c r="J3863" s="1109">
        <v>0</v>
      </c>
      <c r="K3863" s="1109">
        <v>0</v>
      </c>
      <c r="L3863" s="1109">
        <v>0</v>
      </c>
      <c r="M3863" s="1109">
        <v>0</v>
      </c>
      <c r="N3863" s="1109">
        <v>0</v>
      </c>
      <c r="O3863" s="1109">
        <v>0</v>
      </c>
      <c r="P3863" s="1109">
        <v>0</v>
      </c>
      <c r="Q3863" s="1109">
        <v>0</v>
      </c>
    </row>
    <row r="3864" spans="1:17">
      <c r="A3864" s="1109">
        <v>19405</v>
      </c>
      <c r="B3864" s="1110" t="s">
        <v>0</v>
      </c>
      <c r="C3864" s="1109">
        <v>7.625</v>
      </c>
      <c r="D3864" s="1109">
        <v>6.625</v>
      </c>
      <c r="E3864" s="1109">
        <v>39</v>
      </c>
      <c r="F3864" s="1109">
        <v>0</v>
      </c>
      <c r="G3864" s="1110" t="s">
        <v>10833</v>
      </c>
      <c r="H3864" s="1110" t="s">
        <v>4654</v>
      </c>
      <c r="I3864" s="1110" t="s">
        <v>10841</v>
      </c>
      <c r="J3864" s="1109">
        <v>0</v>
      </c>
      <c r="K3864" s="1109">
        <v>0</v>
      </c>
      <c r="L3864" s="1109">
        <v>0</v>
      </c>
      <c r="M3864" s="1109">
        <v>0</v>
      </c>
      <c r="N3864" s="1109">
        <v>0</v>
      </c>
      <c r="O3864" s="1109">
        <v>0</v>
      </c>
      <c r="P3864" s="1109">
        <v>0</v>
      </c>
      <c r="Q3864" s="1109">
        <v>0</v>
      </c>
    </row>
    <row r="3865" spans="1:17">
      <c r="A3865" s="1109">
        <v>19406</v>
      </c>
      <c r="B3865" s="1110" t="s">
        <v>0</v>
      </c>
      <c r="C3865" s="1109">
        <v>7.625</v>
      </c>
      <c r="D3865" s="1109">
        <v>6.625</v>
      </c>
      <c r="E3865" s="1109">
        <v>39</v>
      </c>
      <c r="F3865" s="1109">
        <v>0</v>
      </c>
      <c r="G3865" s="1110" t="s">
        <v>10833</v>
      </c>
      <c r="H3865" s="1110" t="s">
        <v>4654</v>
      </c>
      <c r="I3865" s="1110" t="s">
        <v>10760</v>
      </c>
      <c r="J3865" s="1109">
        <v>0</v>
      </c>
      <c r="K3865" s="1109">
        <v>0</v>
      </c>
      <c r="L3865" s="1109">
        <v>0</v>
      </c>
      <c r="M3865" s="1109">
        <v>0</v>
      </c>
      <c r="N3865" s="1109">
        <v>0</v>
      </c>
      <c r="O3865" s="1109">
        <v>0</v>
      </c>
      <c r="P3865" s="1109">
        <v>0</v>
      </c>
      <c r="Q3865" s="1109">
        <v>0</v>
      </c>
    </row>
    <row r="3866" spans="1:17">
      <c r="A3866" s="1109">
        <v>19407</v>
      </c>
      <c r="B3866" s="1110" t="s">
        <v>0</v>
      </c>
      <c r="C3866" s="1109">
        <v>7.625</v>
      </c>
      <c r="D3866" s="1109">
        <v>6.625</v>
      </c>
      <c r="E3866" s="1109">
        <v>39</v>
      </c>
      <c r="F3866" s="1109">
        <v>0</v>
      </c>
      <c r="G3866" s="1110" t="s">
        <v>10833</v>
      </c>
      <c r="H3866" s="1110" t="s">
        <v>4654</v>
      </c>
      <c r="I3866" s="1110" t="s">
        <v>10845</v>
      </c>
      <c r="J3866" s="1109">
        <v>0</v>
      </c>
      <c r="K3866" s="1109">
        <v>0</v>
      </c>
      <c r="L3866" s="1109">
        <v>0</v>
      </c>
      <c r="M3866" s="1109">
        <v>0</v>
      </c>
      <c r="N3866" s="1109">
        <v>0</v>
      </c>
      <c r="O3866" s="1109">
        <v>0</v>
      </c>
      <c r="P3866" s="1109">
        <v>0</v>
      </c>
      <c r="Q3866" s="1109">
        <v>0</v>
      </c>
    </row>
    <row r="3867" spans="1:17">
      <c r="A3867" s="1109">
        <v>19408</v>
      </c>
      <c r="B3867" s="1110" t="s">
        <v>0</v>
      </c>
      <c r="C3867" s="1109">
        <v>7.625</v>
      </c>
      <c r="D3867" s="1109">
        <v>6.625</v>
      </c>
      <c r="E3867" s="1109">
        <v>39</v>
      </c>
      <c r="F3867" s="1109">
        <v>0</v>
      </c>
      <c r="G3867" s="1110" t="s">
        <v>10833</v>
      </c>
      <c r="H3867" s="1110" t="s">
        <v>4654</v>
      </c>
      <c r="I3867" s="1110" t="s">
        <v>10736</v>
      </c>
      <c r="J3867" s="1109">
        <v>0</v>
      </c>
      <c r="K3867" s="1109">
        <v>0</v>
      </c>
      <c r="L3867" s="1109">
        <v>0</v>
      </c>
      <c r="M3867" s="1109">
        <v>0</v>
      </c>
      <c r="N3867" s="1109">
        <v>0</v>
      </c>
      <c r="O3867" s="1109">
        <v>0</v>
      </c>
      <c r="P3867" s="1109">
        <v>0</v>
      </c>
      <c r="Q3867" s="1109">
        <v>0</v>
      </c>
    </row>
    <row r="3868" spans="1:17">
      <c r="A3868" s="1109">
        <v>19409</v>
      </c>
      <c r="B3868" s="1110" t="s">
        <v>0</v>
      </c>
      <c r="C3868" s="1109">
        <v>7.625</v>
      </c>
      <c r="D3868" s="1109">
        <v>6.625</v>
      </c>
      <c r="E3868" s="1109">
        <v>39</v>
      </c>
      <c r="F3868" s="1109">
        <v>0</v>
      </c>
      <c r="G3868" s="1110" t="s">
        <v>10833</v>
      </c>
      <c r="H3868" s="1110" t="s">
        <v>4654</v>
      </c>
      <c r="I3868" s="1110" t="s">
        <v>10832</v>
      </c>
      <c r="J3868" s="1109">
        <v>0</v>
      </c>
      <c r="K3868" s="1109">
        <v>0</v>
      </c>
      <c r="L3868" s="1109">
        <v>0</v>
      </c>
      <c r="M3868" s="1109">
        <v>0</v>
      </c>
      <c r="N3868" s="1109">
        <v>0</v>
      </c>
      <c r="O3868" s="1109">
        <v>0</v>
      </c>
      <c r="P3868" s="1109">
        <v>0</v>
      </c>
      <c r="Q3868" s="1109">
        <v>0</v>
      </c>
    </row>
    <row r="3869" spans="1:17">
      <c r="A3869" s="1109">
        <v>19410</v>
      </c>
      <c r="B3869" s="1110" t="s">
        <v>0</v>
      </c>
      <c r="C3869" s="1109">
        <v>7.625</v>
      </c>
      <c r="D3869" s="1109">
        <v>6.625</v>
      </c>
      <c r="E3869" s="1109">
        <v>39</v>
      </c>
      <c r="F3869" s="1109">
        <v>0</v>
      </c>
      <c r="G3869" s="1110" t="s">
        <v>10833</v>
      </c>
      <c r="H3869" s="1110" t="s">
        <v>4654</v>
      </c>
      <c r="I3869" s="1110" t="s">
        <v>10839</v>
      </c>
      <c r="J3869" s="1109">
        <v>0</v>
      </c>
      <c r="K3869" s="1109">
        <v>0</v>
      </c>
      <c r="L3869" s="1109">
        <v>0</v>
      </c>
      <c r="M3869" s="1109">
        <v>0</v>
      </c>
      <c r="N3869" s="1109">
        <v>0</v>
      </c>
      <c r="O3869" s="1109">
        <v>0</v>
      </c>
      <c r="P3869" s="1109">
        <v>0</v>
      </c>
      <c r="Q3869" s="1109">
        <v>0</v>
      </c>
    </row>
    <row r="3870" spans="1:17">
      <c r="A3870" s="1109">
        <v>19411</v>
      </c>
      <c r="B3870" s="1110" t="s">
        <v>0</v>
      </c>
      <c r="C3870" s="1109">
        <v>7.625</v>
      </c>
      <c r="D3870" s="1109">
        <v>6.625</v>
      </c>
      <c r="E3870" s="1109">
        <v>39</v>
      </c>
      <c r="F3870" s="1109">
        <v>0</v>
      </c>
      <c r="G3870" s="1110" t="s">
        <v>10833</v>
      </c>
      <c r="H3870" s="1110" t="s">
        <v>4654</v>
      </c>
      <c r="I3870" s="1110" t="s">
        <v>10850</v>
      </c>
      <c r="J3870" s="1109">
        <v>0</v>
      </c>
      <c r="K3870" s="1109">
        <v>0</v>
      </c>
      <c r="L3870" s="1109">
        <v>0</v>
      </c>
      <c r="M3870" s="1109">
        <v>0</v>
      </c>
      <c r="N3870" s="1109">
        <v>0</v>
      </c>
      <c r="O3870" s="1109">
        <v>0</v>
      </c>
      <c r="P3870" s="1109">
        <v>0</v>
      </c>
      <c r="Q3870" s="1109">
        <v>0</v>
      </c>
    </row>
    <row r="3871" spans="1:17">
      <c r="A3871" s="1109">
        <v>19412</v>
      </c>
      <c r="B3871" s="1110" t="s">
        <v>0</v>
      </c>
      <c r="C3871" s="1109">
        <v>7.625</v>
      </c>
      <c r="D3871" s="1109">
        <v>6.625</v>
      </c>
      <c r="E3871" s="1109">
        <v>39</v>
      </c>
      <c r="F3871" s="1109">
        <v>0</v>
      </c>
      <c r="G3871" s="1110" t="s">
        <v>10737</v>
      </c>
      <c r="H3871" s="1110" t="s">
        <v>4654</v>
      </c>
      <c r="I3871" s="1110" t="s">
        <v>10847</v>
      </c>
      <c r="J3871" s="1109">
        <v>0</v>
      </c>
      <c r="K3871" s="1109">
        <v>0</v>
      </c>
      <c r="L3871" s="1109">
        <v>0</v>
      </c>
      <c r="M3871" s="1109">
        <v>0</v>
      </c>
      <c r="N3871" s="1109">
        <v>0</v>
      </c>
      <c r="O3871" s="1109">
        <v>0</v>
      </c>
      <c r="P3871" s="1109">
        <v>0</v>
      </c>
      <c r="Q3871" s="1109">
        <v>0</v>
      </c>
    </row>
    <row r="3872" spans="1:17">
      <c r="A3872" s="1109">
        <v>19413</v>
      </c>
      <c r="B3872" s="1110" t="s">
        <v>0</v>
      </c>
      <c r="C3872" s="1109">
        <v>7.625</v>
      </c>
      <c r="D3872" s="1109">
        <v>6.625</v>
      </c>
      <c r="E3872" s="1109">
        <v>39</v>
      </c>
      <c r="F3872" s="1109">
        <v>0</v>
      </c>
      <c r="G3872" s="1110" t="s">
        <v>10737</v>
      </c>
      <c r="H3872" s="1110" t="s">
        <v>4654</v>
      </c>
      <c r="I3872" s="1110" t="s">
        <v>10841</v>
      </c>
      <c r="J3872" s="1109">
        <v>0</v>
      </c>
      <c r="K3872" s="1109">
        <v>0</v>
      </c>
      <c r="L3872" s="1109">
        <v>0</v>
      </c>
      <c r="M3872" s="1109">
        <v>0</v>
      </c>
      <c r="N3872" s="1109">
        <v>0</v>
      </c>
      <c r="O3872" s="1109">
        <v>0</v>
      </c>
      <c r="P3872" s="1109">
        <v>0</v>
      </c>
      <c r="Q3872" s="1109">
        <v>0</v>
      </c>
    </row>
    <row r="3873" spans="1:17">
      <c r="A3873" s="1109">
        <v>19414</v>
      </c>
      <c r="B3873" s="1110" t="s">
        <v>0</v>
      </c>
      <c r="C3873" s="1109">
        <v>7.625</v>
      </c>
      <c r="D3873" s="1109">
        <v>6.625</v>
      </c>
      <c r="E3873" s="1109">
        <v>39</v>
      </c>
      <c r="F3873" s="1109">
        <v>0</v>
      </c>
      <c r="G3873" s="1110" t="s">
        <v>10737</v>
      </c>
      <c r="H3873" s="1110" t="s">
        <v>4654</v>
      </c>
      <c r="I3873" s="1110" t="s">
        <v>10848</v>
      </c>
      <c r="J3873" s="1109">
        <v>0</v>
      </c>
      <c r="K3873" s="1109">
        <v>0</v>
      </c>
      <c r="L3873" s="1109">
        <v>0</v>
      </c>
      <c r="M3873" s="1109">
        <v>0</v>
      </c>
      <c r="N3873" s="1109">
        <v>0</v>
      </c>
      <c r="O3873" s="1109">
        <v>0</v>
      </c>
      <c r="P3873" s="1109">
        <v>0</v>
      </c>
      <c r="Q3873" s="1109">
        <v>0</v>
      </c>
    </row>
    <row r="3874" spans="1:17">
      <c r="A3874" s="1109">
        <v>19415</v>
      </c>
      <c r="B3874" s="1110" t="s">
        <v>0</v>
      </c>
      <c r="C3874" s="1109">
        <v>7.625</v>
      </c>
      <c r="D3874" s="1109">
        <v>6.625</v>
      </c>
      <c r="E3874" s="1109">
        <v>39</v>
      </c>
      <c r="F3874" s="1109">
        <v>0</v>
      </c>
      <c r="G3874" s="1110" t="s">
        <v>10737</v>
      </c>
      <c r="H3874" s="1110" t="s">
        <v>4654</v>
      </c>
      <c r="I3874" s="1110" t="s">
        <v>10849</v>
      </c>
      <c r="J3874" s="1109">
        <v>0</v>
      </c>
      <c r="K3874" s="1109">
        <v>0</v>
      </c>
      <c r="L3874" s="1109">
        <v>0</v>
      </c>
      <c r="M3874" s="1109">
        <v>0</v>
      </c>
      <c r="N3874" s="1109">
        <v>0</v>
      </c>
      <c r="O3874" s="1109">
        <v>0</v>
      </c>
      <c r="P3874" s="1109">
        <v>0</v>
      </c>
      <c r="Q3874" s="1109">
        <v>0</v>
      </c>
    </row>
    <row r="3875" spans="1:17">
      <c r="A3875" s="1109">
        <v>19416</v>
      </c>
      <c r="B3875" s="1110" t="s">
        <v>0</v>
      </c>
      <c r="C3875" s="1109">
        <v>7.625</v>
      </c>
      <c r="D3875" s="1109">
        <v>6.625</v>
      </c>
      <c r="E3875" s="1109">
        <v>39</v>
      </c>
      <c r="F3875" s="1109">
        <v>0</v>
      </c>
      <c r="G3875" s="1110" t="s">
        <v>10737</v>
      </c>
      <c r="H3875" s="1110" t="s">
        <v>4654</v>
      </c>
      <c r="I3875" s="1110" t="s">
        <v>10760</v>
      </c>
      <c r="J3875" s="1109">
        <v>0</v>
      </c>
      <c r="K3875" s="1109">
        <v>0</v>
      </c>
      <c r="L3875" s="1109">
        <v>0</v>
      </c>
      <c r="M3875" s="1109">
        <v>0</v>
      </c>
      <c r="N3875" s="1109">
        <v>0</v>
      </c>
      <c r="O3875" s="1109">
        <v>0</v>
      </c>
      <c r="P3875" s="1109">
        <v>0</v>
      </c>
      <c r="Q3875" s="1109">
        <v>0</v>
      </c>
    </row>
    <row r="3876" spans="1:17">
      <c r="A3876" s="1109">
        <v>19417</v>
      </c>
      <c r="B3876" s="1110" t="s">
        <v>0</v>
      </c>
      <c r="C3876" s="1109">
        <v>7.625</v>
      </c>
      <c r="D3876" s="1109">
        <v>6.625</v>
      </c>
      <c r="E3876" s="1109">
        <v>39</v>
      </c>
      <c r="F3876" s="1109">
        <v>0</v>
      </c>
      <c r="G3876" s="1110" t="s">
        <v>10737</v>
      </c>
      <c r="H3876" s="1110" t="s">
        <v>4654</v>
      </c>
      <c r="I3876" s="1110" t="s">
        <v>10845</v>
      </c>
      <c r="J3876" s="1109">
        <v>0</v>
      </c>
      <c r="K3876" s="1109">
        <v>0</v>
      </c>
      <c r="L3876" s="1109">
        <v>0</v>
      </c>
      <c r="M3876" s="1109">
        <v>0</v>
      </c>
      <c r="N3876" s="1109">
        <v>0</v>
      </c>
      <c r="O3876" s="1109">
        <v>0</v>
      </c>
      <c r="P3876" s="1109">
        <v>0</v>
      </c>
      <c r="Q3876" s="1109">
        <v>0</v>
      </c>
    </row>
    <row r="3877" spans="1:17">
      <c r="A3877" s="1109">
        <v>19418</v>
      </c>
      <c r="B3877" s="1110" t="s">
        <v>0</v>
      </c>
      <c r="C3877" s="1109">
        <v>7.625</v>
      </c>
      <c r="D3877" s="1109">
        <v>6.625</v>
      </c>
      <c r="E3877" s="1109">
        <v>39</v>
      </c>
      <c r="F3877" s="1109">
        <v>0</v>
      </c>
      <c r="G3877" s="1110" t="s">
        <v>10737</v>
      </c>
      <c r="H3877" s="1110" t="s">
        <v>4654</v>
      </c>
      <c r="I3877" s="1110" t="s">
        <v>10850</v>
      </c>
      <c r="J3877" s="1109">
        <v>0</v>
      </c>
      <c r="K3877" s="1109">
        <v>0</v>
      </c>
      <c r="L3877" s="1109">
        <v>0</v>
      </c>
      <c r="M3877" s="1109">
        <v>0</v>
      </c>
      <c r="N3877" s="1109">
        <v>0</v>
      </c>
      <c r="O3877" s="1109">
        <v>0</v>
      </c>
      <c r="P3877" s="1109">
        <v>0</v>
      </c>
      <c r="Q3877" s="1109">
        <v>0</v>
      </c>
    </row>
    <row r="3878" spans="1:17">
      <c r="A3878" s="1109">
        <v>19419</v>
      </c>
      <c r="B3878" s="1110" t="s">
        <v>0</v>
      </c>
      <c r="C3878" s="1109">
        <v>7.625</v>
      </c>
      <c r="D3878" s="1109">
        <v>6.625</v>
      </c>
      <c r="E3878" s="1109">
        <v>39</v>
      </c>
      <c r="F3878" s="1109">
        <v>0</v>
      </c>
      <c r="G3878" s="1110" t="s">
        <v>10737</v>
      </c>
      <c r="H3878" s="1110" t="s">
        <v>4654</v>
      </c>
      <c r="I3878" s="1110" t="s">
        <v>10832</v>
      </c>
      <c r="J3878" s="1109">
        <v>0</v>
      </c>
      <c r="K3878" s="1109">
        <v>0</v>
      </c>
      <c r="L3878" s="1109">
        <v>0</v>
      </c>
      <c r="M3878" s="1109">
        <v>0</v>
      </c>
      <c r="N3878" s="1109">
        <v>0</v>
      </c>
      <c r="O3878" s="1109">
        <v>0</v>
      </c>
      <c r="P3878" s="1109">
        <v>0</v>
      </c>
      <c r="Q3878" s="1109">
        <v>0</v>
      </c>
    </row>
    <row r="3879" spans="1:17">
      <c r="A3879" s="1109">
        <v>19420</v>
      </c>
      <c r="B3879" s="1110" t="s">
        <v>0</v>
      </c>
      <c r="C3879" s="1109">
        <v>7.625</v>
      </c>
      <c r="D3879" s="1109">
        <v>6.625</v>
      </c>
      <c r="E3879" s="1109">
        <v>39</v>
      </c>
      <c r="F3879" s="1109">
        <v>0</v>
      </c>
      <c r="G3879" s="1110" t="s">
        <v>10737</v>
      </c>
      <c r="H3879" s="1110" t="s">
        <v>4654</v>
      </c>
      <c r="I3879" s="1110" t="s">
        <v>10839</v>
      </c>
      <c r="J3879" s="1109">
        <v>0</v>
      </c>
      <c r="K3879" s="1109">
        <v>0</v>
      </c>
      <c r="L3879" s="1109">
        <v>0</v>
      </c>
      <c r="M3879" s="1109">
        <v>0</v>
      </c>
      <c r="N3879" s="1109">
        <v>0</v>
      </c>
      <c r="O3879" s="1109">
        <v>0</v>
      </c>
      <c r="P3879" s="1109">
        <v>0</v>
      </c>
      <c r="Q3879" s="1109">
        <v>0</v>
      </c>
    </row>
    <row r="3880" spans="1:17">
      <c r="A3880" s="1109">
        <v>19421</v>
      </c>
      <c r="B3880" s="1110" t="s">
        <v>0</v>
      </c>
      <c r="C3880" s="1109">
        <v>7.625</v>
      </c>
      <c r="D3880" s="1109">
        <v>6.625</v>
      </c>
      <c r="E3880" s="1109">
        <v>39</v>
      </c>
      <c r="F3880" s="1109">
        <v>0</v>
      </c>
      <c r="G3880" s="1110" t="s">
        <v>10753</v>
      </c>
      <c r="H3880" s="1110" t="s">
        <v>4654</v>
      </c>
      <c r="I3880" s="1110" t="s">
        <v>10847</v>
      </c>
      <c r="J3880" s="1109">
        <v>0</v>
      </c>
      <c r="K3880" s="1109">
        <v>0</v>
      </c>
      <c r="L3880" s="1109">
        <v>0</v>
      </c>
      <c r="M3880" s="1109">
        <v>0</v>
      </c>
      <c r="N3880" s="1109">
        <v>0</v>
      </c>
      <c r="O3880" s="1109">
        <v>0</v>
      </c>
      <c r="P3880" s="1109">
        <v>0</v>
      </c>
      <c r="Q3880" s="1109">
        <v>0</v>
      </c>
    </row>
    <row r="3881" spans="1:17">
      <c r="A3881" s="1109">
        <v>19422</v>
      </c>
      <c r="B3881" s="1110" t="s">
        <v>0</v>
      </c>
      <c r="C3881" s="1109">
        <v>7.625</v>
      </c>
      <c r="D3881" s="1109">
        <v>6.625</v>
      </c>
      <c r="E3881" s="1109">
        <v>39</v>
      </c>
      <c r="F3881" s="1109">
        <v>0</v>
      </c>
      <c r="G3881" s="1110" t="s">
        <v>10753</v>
      </c>
      <c r="H3881" s="1110" t="s">
        <v>4654</v>
      </c>
      <c r="I3881" s="1110" t="s">
        <v>10849</v>
      </c>
      <c r="J3881" s="1109">
        <v>0</v>
      </c>
      <c r="K3881" s="1109">
        <v>0</v>
      </c>
      <c r="L3881" s="1109">
        <v>0</v>
      </c>
      <c r="M3881" s="1109">
        <v>0</v>
      </c>
      <c r="N3881" s="1109">
        <v>0</v>
      </c>
      <c r="O3881" s="1109">
        <v>0</v>
      </c>
      <c r="P3881" s="1109">
        <v>0</v>
      </c>
      <c r="Q3881" s="1109">
        <v>0</v>
      </c>
    </row>
    <row r="3882" spans="1:17">
      <c r="A3882" s="1109">
        <v>19423</v>
      </c>
      <c r="B3882" s="1110" t="s">
        <v>0</v>
      </c>
      <c r="C3882" s="1109">
        <v>7.625</v>
      </c>
      <c r="D3882" s="1109">
        <v>6.625</v>
      </c>
      <c r="E3882" s="1109">
        <v>39</v>
      </c>
      <c r="F3882" s="1109">
        <v>0</v>
      </c>
      <c r="G3882" s="1110" t="s">
        <v>10753</v>
      </c>
      <c r="H3882" s="1110" t="s">
        <v>4654</v>
      </c>
      <c r="I3882" s="1110" t="s">
        <v>10841</v>
      </c>
      <c r="J3882" s="1109">
        <v>0</v>
      </c>
      <c r="K3882" s="1109">
        <v>0</v>
      </c>
      <c r="L3882" s="1109">
        <v>0</v>
      </c>
      <c r="M3882" s="1109">
        <v>0</v>
      </c>
      <c r="N3882" s="1109">
        <v>0</v>
      </c>
      <c r="O3882" s="1109">
        <v>0</v>
      </c>
      <c r="P3882" s="1109">
        <v>0</v>
      </c>
      <c r="Q3882" s="1109">
        <v>0</v>
      </c>
    </row>
    <row r="3883" spans="1:17">
      <c r="A3883" s="1109">
        <v>19424</v>
      </c>
      <c r="B3883" s="1110" t="s">
        <v>0</v>
      </c>
      <c r="C3883" s="1109">
        <v>7.625</v>
      </c>
      <c r="D3883" s="1109">
        <v>6.625</v>
      </c>
      <c r="E3883" s="1109">
        <v>39</v>
      </c>
      <c r="F3883" s="1109">
        <v>0</v>
      </c>
      <c r="G3883" s="1110" t="s">
        <v>10753</v>
      </c>
      <c r="H3883" s="1110" t="s">
        <v>4654</v>
      </c>
      <c r="I3883" s="1110" t="s">
        <v>10760</v>
      </c>
      <c r="J3883" s="1109">
        <v>0</v>
      </c>
      <c r="K3883" s="1109">
        <v>0</v>
      </c>
      <c r="L3883" s="1109">
        <v>0</v>
      </c>
      <c r="M3883" s="1109">
        <v>0</v>
      </c>
      <c r="N3883" s="1109">
        <v>0</v>
      </c>
      <c r="O3883" s="1109">
        <v>0</v>
      </c>
      <c r="P3883" s="1109">
        <v>0</v>
      </c>
      <c r="Q3883" s="1109">
        <v>0</v>
      </c>
    </row>
    <row r="3884" spans="1:17">
      <c r="A3884" s="1109">
        <v>19425</v>
      </c>
      <c r="B3884" s="1110" t="s">
        <v>0</v>
      </c>
      <c r="C3884" s="1109">
        <v>7.625</v>
      </c>
      <c r="D3884" s="1109">
        <v>6.625</v>
      </c>
      <c r="E3884" s="1109">
        <v>39</v>
      </c>
      <c r="F3884" s="1109">
        <v>0</v>
      </c>
      <c r="G3884" s="1110" t="s">
        <v>10753</v>
      </c>
      <c r="H3884" s="1110" t="s">
        <v>4654</v>
      </c>
      <c r="I3884" s="1110" t="s">
        <v>10845</v>
      </c>
      <c r="J3884" s="1109">
        <v>0</v>
      </c>
      <c r="K3884" s="1109">
        <v>0</v>
      </c>
      <c r="L3884" s="1109">
        <v>0</v>
      </c>
      <c r="M3884" s="1109">
        <v>0</v>
      </c>
      <c r="N3884" s="1109">
        <v>0</v>
      </c>
      <c r="O3884" s="1109">
        <v>0</v>
      </c>
      <c r="P3884" s="1109">
        <v>0</v>
      </c>
      <c r="Q3884" s="1109">
        <v>0</v>
      </c>
    </row>
    <row r="3885" spans="1:17">
      <c r="A3885" s="1109">
        <v>19426</v>
      </c>
      <c r="B3885" s="1110" t="s">
        <v>0</v>
      </c>
      <c r="C3885" s="1109">
        <v>7.625</v>
      </c>
      <c r="D3885" s="1109">
        <v>6.625</v>
      </c>
      <c r="E3885" s="1109">
        <v>39</v>
      </c>
      <c r="F3885" s="1109">
        <v>0</v>
      </c>
      <c r="G3885" s="1110" t="s">
        <v>10753</v>
      </c>
      <c r="H3885" s="1110" t="s">
        <v>4654</v>
      </c>
      <c r="I3885" s="1110" t="s">
        <v>10736</v>
      </c>
      <c r="J3885" s="1109">
        <v>0</v>
      </c>
      <c r="K3885" s="1109">
        <v>0</v>
      </c>
      <c r="L3885" s="1109">
        <v>0</v>
      </c>
      <c r="M3885" s="1109">
        <v>0</v>
      </c>
      <c r="N3885" s="1109">
        <v>0</v>
      </c>
      <c r="O3885" s="1109">
        <v>0</v>
      </c>
      <c r="P3885" s="1109">
        <v>0</v>
      </c>
      <c r="Q3885" s="1109">
        <v>0</v>
      </c>
    </row>
    <row r="3886" spans="1:17">
      <c r="A3886" s="1109">
        <v>19427</v>
      </c>
      <c r="B3886" s="1110" t="s">
        <v>0</v>
      </c>
      <c r="C3886" s="1109">
        <v>7.625</v>
      </c>
      <c r="D3886" s="1109">
        <v>6.625</v>
      </c>
      <c r="E3886" s="1109">
        <v>39</v>
      </c>
      <c r="F3886" s="1109">
        <v>0</v>
      </c>
      <c r="G3886" s="1110" t="s">
        <v>10753</v>
      </c>
      <c r="H3886" s="1110" t="s">
        <v>4654</v>
      </c>
      <c r="I3886" s="1110" t="s">
        <v>10850</v>
      </c>
      <c r="J3886" s="1109">
        <v>0</v>
      </c>
      <c r="K3886" s="1109">
        <v>0</v>
      </c>
      <c r="L3886" s="1109">
        <v>0</v>
      </c>
      <c r="M3886" s="1109">
        <v>0</v>
      </c>
      <c r="N3886" s="1109">
        <v>0</v>
      </c>
      <c r="O3886" s="1109">
        <v>0</v>
      </c>
      <c r="P3886" s="1109">
        <v>0</v>
      </c>
      <c r="Q3886" s="1109">
        <v>0</v>
      </c>
    </row>
    <row r="3887" spans="1:17">
      <c r="A3887" s="1109">
        <v>19428</v>
      </c>
      <c r="B3887" s="1110" t="s">
        <v>0</v>
      </c>
      <c r="C3887" s="1109">
        <v>7.625</v>
      </c>
      <c r="D3887" s="1109">
        <v>6.625</v>
      </c>
      <c r="E3887" s="1109">
        <v>39</v>
      </c>
      <c r="F3887" s="1109">
        <v>0</v>
      </c>
      <c r="G3887" s="1110" t="s">
        <v>10753</v>
      </c>
      <c r="H3887" s="1110" t="s">
        <v>4654</v>
      </c>
      <c r="I3887" s="1110" t="s">
        <v>10832</v>
      </c>
      <c r="J3887" s="1109">
        <v>0</v>
      </c>
      <c r="K3887" s="1109">
        <v>0</v>
      </c>
      <c r="L3887" s="1109">
        <v>0</v>
      </c>
      <c r="M3887" s="1109">
        <v>0</v>
      </c>
      <c r="N3887" s="1109">
        <v>0</v>
      </c>
      <c r="O3887" s="1109">
        <v>0</v>
      </c>
      <c r="P3887" s="1109">
        <v>0</v>
      </c>
      <c r="Q3887" s="1109">
        <v>0</v>
      </c>
    </row>
    <row r="3888" spans="1:17">
      <c r="A3888" s="1109">
        <v>19429</v>
      </c>
      <c r="B3888" s="1110" t="s">
        <v>0</v>
      </c>
      <c r="C3888" s="1109">
        <v>7.625</v>
      </c>
      <c r="D3888" s="1109">
        <v>6.625</v>
      </c>
      <c r="E3888" s="1109">
        <v>39</v>
      </c>
      <c r="F3888" s="1109">
        <v>0</v>
      </c>
      <c r="G3888" s="1110" t="s">
        <v>10753</v>
      </c>
      <c r="H3888" s="1110" t="s">
        <v>4654</v>
      </c>
      <c r="I3888" s="1110" t="s">
        <v>10839</v>
      </c>
      <c r="J3888" s="1109">
        <v>0</v>
      </c>
      <c r="K3888" s="1109">
        <v>0</v>
      </c>
      <c r="L3888" s="1109">
        <v>0</v>
      </c>
      <c r="M3888" s="1109">
        <v>0</v>
      </c>
      <c r="N3888" s="1109">
        <v>0</v>
      </c>
      <c r="O3888" s="1109">
        <v>0</v>
      </c>
      <c r="P3888" s="1109">
        <v>0</v>
      </c>
      <c r="Q3888" s="1109">
        <v>0</v>
      </c>
    </row>
    <row r="3889" spans="1:17">
      <c r="A3889" s="1109">
        <v>19430</v>
      </c>
      <c r="B3889" s="1110" t="s">
        <v>0</v>
      </c>
      <c r="C3889" s="1109">
        <v>7.625</v>
      </c>
      <c r="D3889" s="1109">
        <v>6.625</v>
      </c>
      <c r="E3889" s="1109">
        <v>39</v>
      </c>
      <c r="F3889" s="1109">
        <v>0</v>
      </c>
      <c r="G3889" s="1110" t="s">
        <v>10779</v>
      </c>
      <c r="H3889" s="1110" t="s">
        <v>4654</v>
      </c>
      <c r="I3889" s="1110" t="s">
        <v>10847</v>
      </c>
      <c r="J3889" s="1109">
        <v>0</v>
      </c>
      <c r="K3889" s="1109">
        <v>0</v>
      </c>
      <c r="L3889" s="1109">
        <v>0</v>
      </c>
      <c r="M3889" s="1109">
        <v>0</v>
      </c>
      <c r="N3889" s="1109">
        <v>0</v>
      </c>
      <c r="O3889" s="1109">
        <v>0</v>
      </c>
      <c r="P3889" s="1109">
        <v>0</v>
      </c>
      <c r="Q3889" s="1109">
        <v>0</v>
      </c>
    </row>
    <row r="3890" spans="1:17">
      <c r="A3890" s="1109">
        <v>19431</v>
      </c>
      <c r="B3890" s="1110" t="s">
        <v>0</v>
      </c>
      <c r="C3890" s="1109">
        <v>7.625</v>
      </c>
      <c r="D3890" s="1109">
        <v>6.625</v>
      </c>
      <c r="E3890" s="1109">
        <v>39</v>
      </c>
      <c r="F3890" s="1109">
        <v>0</v>
      </c>
      <c r="G3890" s="1110" t="s">
        <v>10779</v>
      </c>
      <c r="H3890" s="1110" t="s">
        <v>4654</v>
      </c>
      <c r="I3890" s="1110" t="s">
        <v>10841</v>
      </c>
      <c r="J3890" s="1109">
        <v>0</v>
      </c>
      <c r="K3890" s="1109">
        <v>0</v>
      </c>
      <c r="L3890" s="1109">
        <v>0</v>
      </c>
      <c r="M3890" s="1109">
        <v>0</v>
      </c>
      <c r="N3890" s="1109">
        <v>0</v>
      </c>
      <c r="O3890" s="1109">
        <v>0</v>
      </c>
      <c r="P3890" s="1109">
        <v>0</v>
      </c>
      <c r="Q3890" s="1109">
        <v>0</v>
      </c>
    </row>
    <row r="3891" spans="1:17">
      <c r="A3891" s="1109">
        <v>19432</v>
      </c>
      <c r="B3891" s="1110" t="s">
        <v>0</v>
      </c>
      <c r="C3891" s="1109">
        <v>7.625</v>
      </c>
      <c r="D3891" s="1109">
        <v>6.625</v>
      </c>
      <c r="E3891" s="1109">
        <v>39</v>
      </c>
      <c r="F3891" s="1109">
        <v>0</v>
      </c>
      <c r="G3891" s="1110" t="s">
        <v>10779</v>
      </c>
      <c r="H3891" s="1110" t="s">
        <v>4654</v>
      </c>
      <c r="I3891" s="1110" t="s">
        <v>10760</v>
      </c>
      <c r="J3891" s="1109">
        <v>0</v>
      </c>
      <c r="K3891" s="1109">
        <v>0</v>
      </c>
      <c r="L3891" s="1109">
        <v>0</v>
      </c>
      <c r="M3891" s="1109">
        <v>0</v>
      </c>
      <c r="N3891" s="1109">
        <v>0</v>
      </c>
      <c r="O3891" s="1109">
        <v>0</v>
      </c>
      <c r="P3891" s="1109">
        <v>0</v>
      </c>
      <c r="Q3891" s="1109">
        <v>0</v>
      </c>
    </row>
    <row r="3892" spans="1:17">
      <c r="A3892" s="1109">
        <v>19433</v>
      </c>
      <c r="B3892" s="1110" t="s">
        <v>0</v>
      </c>
      <c r="C3892" s="1109">
        <v>7.625</v>
      </c>
      <c r="D3892" s="1109">
        <v>6.625</v>
      </c>
      <c r="E3892" s="1109">
        <v>39</v>
      </c>
      <c r="F3892" s="1109">
        <v>0</v>
      </c>
      <c r="G3892" s="1110" t="s">
        <v>10779</v>
      </c>
      <c r="H3892" s="1110" t="s">
        <v>4654</v>
      </c>
      <c r="I3892" s="1110" t="s">
        <v>10736</v>
      </c>
      <c r="J3892" s="1109">
        <v>0</v>
      </c>
      <c r="K3892" s="1109">
        <v>0</v>
      </c>
      <c r="L3892" s="1109">
        <v>0</v>
      </c>
      <c r="M3892" s="1109">
        <v>0</v>
      </c>
      <c r="N3892" s="1109">
        <v>0</v>
      </c>
      <c r="O3892" s="1109">
        <v>0</v>
      </c>
      <c r="P3892" s="1109">
        <v>0</v>
      </c>
      <c r="Q3892" s="1109">
        <v>0</v>
      </c>
    </row>
    <row r="3893" spans="1:17">
      <c r="A3893" s="1109">
        <v>19434</v>
      </c>
      <c r="B3893" s="1110" t="s">
        <v>0</v>
      </c>
      <c r="C3893" s="1109">
        <v>7.625</v>
      </c>
      <c r="D3893" s="1109">
        <v>6.625</v>
      </c>
      <c r="E3893" s="1109">
        <v>39</v>
      </c>
      <c r="F3893" s="1109">
        <v>0</v>
      </c>
      <c r="G3893" s="1110" t="s">
        <v>10779</v>
      </c>
      <c r="H3893" s="1110" t="s">
        <v>4654</v>
      </c>
      <c r="I3893" s="1110" t="s">
        <v>10850</v>
      </c>
      <c r="J3893" s="1109">
        <v>0</v>
      </c>
      <c r="K3893" s="1109">
        <v>0</v>
      </c>
      <c r="L3893" s="1109">
        <v>0</v>
      </c>
      <c r="M3893" s="1109">
        <v>0</v>
      </c>
      <c r="N3893" s="1109">
        <v>0</v>
      </c>
      <c r="O3893" s="1109">
        <v>0</v>
      </c>
      <c r="P3893" s="1109">
        <v>0</v>
      </c>
      <c r="Q3893" s="1109">
        <v>0</v>
      </c>
    </row>
    <row r="3894" spans="1:17">
      <c r="A3894" s="1109">
        <v>19435</v>
      </c>
      <c r="B3894" s="1110" t="s">
        <v>0</v>
      </c>
      <c r="C3894" s="1109">
        <v>7.625</v>
      </c>
      <c r="D3894" s="1109">
        <v>6.625</v>
      </c>
      <c r="E3894" s="1109">
        <v>39</v>
      </c>
      <c r="F3894" s="1109">
        <v>0</v>
      </c>
      <c r="G3894" s="1110" t="s">
        <v>10779</v>
      </c>
      <c r="H3894" s="1110" t="s">
        <v>4654</v>
      </c>
      <c r="I3894" s="1110" t="s">
        <v>10832</v>
      </c>
      <c r="J3894" s="1109">
        <v>0</v>
      </c>
      <c r="K3894" s="1109">
        <v>0</v>
      </c>
      <c r="L3894" s="1109">
        <v>0</v>
      </c>
      <c r="M3894" s="1109">
        <v>0</v>
      </c>
      <c r="N3894" s="1109">
        <v>0</v>
      </c>
      <c r="O3894" s="1109">
        <v>0</v>
      </c>
      <c r="P3894" s="1109">
        <v>0</v>
      </c>
      <c r="Q3894" s="1109">
        <v>0</v>
      </c>
    </row>
    <row r="3895" spans="1:17">
      <c r="A3895" s="1109">
        <v>19436</v>
      </c>
      <c r="B3895" s="1110" t="s">
        <v>0</v>
      </c>
      <c r="C3895" s="1109">
        <v>7.625</v>
      </c>
      <c r="D3895" s="1109">
        <v>6.625</v>
      </c>
      <c r="E3895" s="1109">
        <v>39</v>
      </c>
      <c r="F3895" s="1109">
        <v>0</v>
      </c>
      <c r="G3895" s="1110" t="s">
        <v>10779</v>
      </c>
      <c r="H3895" s="1110" t="s">
        <v>4654</v>
      </c>
      <c r="I3895" s="1110" t="s">
        <v>10839</v>
      </c>
      <c r="J3895" s="1109">
        <v>0</v>
      </c>
      <c r="K3895" s="1109">
        <v>0</v>
      </c>
      <c r="L3895" s="1109">
        <v>0</v>
      </c>
      <c r="M3895" s="1109">
        <v>0</v>
      </c>
      <c r="N3895" s="1109">
        <v>0</v>
      </c>
      <c r="O3895" s="1109">
        <v>0</v>
      </c>
      <c r="P3895" s="1109">
        <v>0</v>
      </c>
      <c r="Q3895" s="1109">
        <v>0</v>
      </c>
    </row>
    <row r="3896" spans="1:17">
      <c r="A3896" s="1109">
        <v>19437</v>
      </c>
      <c r="B3896" s="1110" t="s">
        <v>0</v>
      </c>
      <c r="C3896" s="1109">
        <v>7.625</v>
      </c>
      <c r="D3896" s="1109">
        <v>6.625</v>
      </c>
      <c r="E3896" s="1109">
        <v>39</v>
      </c>
      <c r="F3896" s="1109">
        <v>0</v>
      </c>
      <c r="G3896" s="1110" t="s">
        <v>10739</v>
      </c>
      <c r="H3896" s="1110" t="s">
        <v>4654</v>
      </c>
      <c r="I3896" s="1110" t="s">
        <v>10847</v>
      </c>
      <c r="J3896" s="1109">
        <v>0</v>
      </c>
      <c r="K3896" s="1109">
        <v>0</v>
      </c>
      <c r="L3896" s="1109">
        <v>0</v>
      </c>
      <c r="M3896" s="1109">
        <v>0</v>
      </c>
      <c r="N3896" s="1109">
        <v>0</v>
      </c>
      <c r="O3896" s="1109">
        <v>0</v>
      </c>
      <c r="P3896" s="1109">
        <v>0</v>
      </c>
      <c r="Q3896" s="1109">
        <v>0</v>
      </c>
    </row>
    <row r="3897" spans="1:17">
      <c r="A3897" s="1109">
        <v>19438</v>
      </c>
      <c r="B3897" s="1110" t="s">
        <v>0</v>
      </c>
      <c r="C3897" s="1109">
        <v>7.625</v>
      </c>
      <c r="D3897" s="1109">
        <v>6.625</v>
      </c>
      <c r="E3897" s="1109">
        <v>39</v>
      </c>
      <c r="F3897" s="1109">
        <v>0</v>
      </c>
      <c r="G3897" s="1110" t="s">
        <v>10739</v>
      </c>
      <c r="H3897" s="1110" t="s">
        <v>4654</v>
      </c>
      <c r="I3897" s="1110" t="s">
        <v>10841</v>
      </c>
      <c r="J3897" s="1109">
        <v>0</v>
      </c>
      <c r="K3897" s="1109">
        <v>0</v>
      </c>
      <c r="L3897" s="1109">
        <v>0</v>
      </c>
      <c r="M3897" s="1109">
        <v>0</v>
      </c>
      <c r="N3897" s="1109">
        <v>0</v>
      </c>
      <c r="O3897" s="1109">
        <v>0</v>
      </c>
      <c r="P3897" s="1109">
        <v>0</v>
      </c>
      <c r="Q3897" s="1109">
        <v>0</v>
      </c>
    </row>
    <row r="3898" spans="1:17">
      <c r="A3898" s="1109">
        <v>19439</v>
      </c>
      <c r="B3898" s="1110" t="s">
        <v>0</v>
      </c>
      <c r="C3898" s="1109">
        <v>7.625</v>
      </c>
      <c r="D3898" s="1109">
        <v>6.625</v>
      </c>
      <c r="E3898" s="1109">
        <v>39</v>
      </c>
      <c r="F3898" s="1109">
        <v>0</v>
      </c>
      <c r="G3898" s="1110" t="s">
        <v>10739</v>
      </c>
      <c r="H3898" s="1110" t="s">
        <v>4654</v>
      </c>
      <c r="I3898" s="1110" t="s">
        <v>10760</v>
      </c>
      <c r="J3898" s="1109">
        <v>0</v>
      </c>
      <c r="K3898" s="1109">
        <v>0</v>
      </c>
      <c r="L3898" s="1109">
        <v>0</v>
      </c>
      <c r="M3898" s="1109">
        <v>0</v>
      </c>
      <c r="N3898" s="1109">
        <v>0</v>
      </c>
      <c r="O3898" s="1109">
        <v>0</v>
      </c>
      <c r="P3898" s="1109">
        <v>0</v>
      </c>
      <c r="Q3898" s="1109">
        <v>0</v>
      </c>
    </row>
    <row r="3899" spans="1:17">
      <c r="A3899" s="1109">
        <v>19440</v>
      </c>
      <c r="B3899" s="1110" t="s">
        <v>0</v>
      </c>
      <c r="C3899" s="1109">
        <v>7.625</v>
      </c>
      <c r="D3899" s="1109">
        <v>6.625</v>
      </c>
      <c r="E3899" s="1109">
        <v>39</v>
      </c>
      <c r="F3899" s="1109">
        <v>0</v>
      </c>
      <c r="G3899" s="1110" t="s">
        <v>10739</v>
      </c>
      <c r="H3899" s="1110" t="s">
        <v>4654</v>
      </c>
      <c r="I3899" s="1110" t="s">
        <v>10736</v>
      </c>
      <c r="J3899" s="1109">
        <v>0</v>
      </c>
      <c r="K3899" s="1109">
        <v>0</v>
      </c>
      <c r="L3899" s="1109">
        <v>0</v>
      </c>
      <c r="M3899" s="1109">
        <v>0</v>
      </c>
      <c r="N3899" s="1109">
        <v>0</v>
      </c>
      <c r="O3899" s="1109">
        <v>0</v>
      </c>
      <c r="P3899" s="1109">
        <v>0</v>
      </c>
      <c r="Q3899" s="1109">
        <v>0</v>
      </c>
    </row>
    <row r="3900" spans="1:17">
      <c r="A3900" s="1109">
        <v>19441</v>
      </c>
      <c r="B3900" s="1110" t="s">
        <v>0</v>
      </c>
      <c r="C3900" s="1109">
        <v>7.625</v>
      </c>
      <c r="D3900" s="1109">
        <v>6.625</v>
      </c>
      <c r="E3900" s="1109">
        <v>39</v>
      </c>
      <c r="F3900" s="1109">
        <v>0</v>
      </c>
      <c r="G3900" s="1110" t="s">
        <v>10739</v>
      </c>
      <c r="H3900" s="1110" t="s">
        <v>4654</v>
      </c>
      <c r="I3900" s="1110" t="s">
        <v>10850</v>
      </c>
      <c r="J3900" s="1109">
        <v>0</v>
      </c>
      <c r="K3900" s="1109">
        <v>0</v>
      </c>
      <c r="L3900" s="1109">
        <v>0</v>
      </c>
      <c r="M3900" s="1109">
        <v>0</v>
      </c>
      <c r="N3900" s="1109">
        <v>0</v>
      </c>
      <c r="O3900" s="1109">
        <v>0</v>
      </c>
      <c r="P3900" s="1109">
        <v>0</v>
      </c>
      <c r="Q3900" s="1109">
        <v>0</v>
      </c>
    </row>
    <row r="3901" spans="1:17">
      <c r="A3901" s="1109">
        <v>19442</v>
      </c>
      <c r="B3901" s="1110" t="s">
        <v>0</v>
      </c>
      <c r="C3901" s="1109">
        <v>7.625</v>
      </c>
      <c r="D3901" s="1109">
        <v>6.625</v>
      </c>
      <c r="E3901" s="1109">
        <v>39</v>
      </c>
      <c r="F3901" s="1109">
        <v>0</v>
      </c>
      <c r="G3901" s="1110" t="s">
        <v>10739</v>
      </c>
      <c r="H3901" s="1110" t="s">
        <v>4654</v>
      </c>
      <c r="I3901" s="1110" t="s">
        <v>10832</v>
      </c>
      <c r="J3901" s="1109">
        <v>0</v>
      </c>
      <c r="K3901" s="1109">
        <v>0</v>
      </c>
      <c r="L3901" s="1109">
        <v>0</v>
      </c>
      <c r="M3901" s="1109">
        <v>0</v>
      </c>
      <c r="N3901" s="1109">
        <v>0</v>
      </c>
      <c r="O3901" s="1109">
        <v>0</v>
      </c>
      <c r="P3901" s="1109">
        <v>0</v>
      </c>
      <c r="Q3901" s="1109">
        <v>0</v>
      </c>
    </row>
    <row r="3902" spans="1:17">
      <c r="A3902" s="1109">
        <v>19443</v>
      </c>
      <c r="B3902" s="1110" t="s">
        <v>0</v>
      </c>
      <c r="C3902" s="1109">
        <v>7.625</v>
      </c>
      <c r="D3902" s="1109">
        <v>6.625</v>
      </c>
      <c r="E3902" s="1109">
        <v>39</v>
      </c>
      <c r="F3902" s="1109">
        <v>0</v>
      </c>
      <c r="G3902" s="1110" t="s">
        <v>10739</v>
      </c>
      <c r="H3902" s="1110" t="s">
        <v>4654</v>
      </c>
      <c r="I3902" s="1110" t="s">
        <v>10839</v>
      </c>
      <c r="J3902" s="1109">
        <v>0</v>
      </c>
      <c r="K3902" s="1109">
        <v>0</v>
      </c>
      <c r="L3902" s="1109">
        <v>0</v>
      </c>
      <c r="M3902" s="1109">
        <v>0</v>
      </c>
      <c r="N3902" s="1109">
        <v>0</v>
      </c>
      <c r="O3902" s="1109">
        <v>0</v>
      </c>
      <c r="P3902" s="1109">
        <v>0</v>
      </c>
      <c r="Q3902" s="1109">
        <v>0</v>
      </c>
    </row>
    <row r="3903" spans="1:17">
      <c r="A3903" s="1109">
        <v>19444</v>
      </c>
      <c r="B3903" s="1110" t="s">
        <v>0</v>
      </c>
      <c r="C3903" s="1109">
        <v>7.625</v>
      </c>
      <c r="D3903" s="1109">
        <v>6.625</v>
      </c>
      <c r="E3903" s="1109">
        <v>39</v>
      </c>
      <c r="F3903" s="1109">
        <v>0</v>
      </c>
      <c r="G3903" s="1110" t="s">
        <v>10844</v>
      </c>
      <c r="H3903" s="1110" t="s">
        <v>4654</v>
      </c>
      <c r="I3903" s="1110" t="s">
        <v>10847</v>
      </c>
      <c r="J3903" s="1109">
        <v>0</v>
      </c>
      <c r="K3903" s="1109">
        <v>0</v>
      </c>
      <c r="L3903" s="1109">
        <v>0</v>
      </c>
      <c r="M3903" s="1109">
        <v>0</v>
      </c>
      <c r="N3903" s="1109">
        <v>0</v>
      </c>
      <c r="O3903" s="1109">
        <v>0</v>
      </c>
      <c r="P3903" s="1109">
        <v>0</v>
      </c>
      <c r="Q3903" s="1109">
        <v>0</v>
      </c>
    </row>
    <row r="3904" spans="1:17">
      <c r="A3904" s="1109">
        <v>19445</v>
      </c>
      <c r="B3904" s="1110" t="s">
        <v>0</v>
      </c>
      <c r="C3904" s="1109">
        <v>7.625</v>
      </c>
      <c r="D3904" s="1109">
        <v>6.625</v>
      </c>
      <c r="E3904" s="1109">
        <v>39</v>
      </c>
      <c r="F3904" s="1109">
        <v>0</v>
      </c>
      <c r="G3904" s="1110" t="s">
        <v>10844</v>
      </c>
      <c r="H3904" s="1110" t="s">
        <v>4654</v>
      </c>
      <c r="I3904" s="1110" t="s">
        <v>10849</v>
      </c>
      <c r="J3904" s="1109">
        <v>0</v>
      </c>
      <c r="K3904" s="1109">
        <v>0</v>
      </c>
      <c r="L3904" s="1109">
        <v>0</v>
      </c>
      <c r="M3904" s="1109">
        <v>0</v>
      </c>
      <c r="N3904" s="1109">
        <v>0</v>
      </c>
      <c r="O3904" s="1109">
        <v>0</v>
      </c>
      <c r="P3904" s="1109">
        <v>0</v>
      </c>
      <c r="Q3904" s="1109">
        <v>0</v>
      </c>
    </row>
    <row r="3905" spans="1:17">
      <c r="A3905" s="1109">
        <v>19446</v>
      </c>
      <c r="B3905" s="1110" t="s">
        <v>0</v>
      </c>
      <c r="C3905" s="1109">
        <v>7.625</v>
      </c>
      <c r="D3905" s="1109">
        <v>6.625</v>
      </c>
      <c r="E3905" s="1109">
        <v>39</v>
      </c>
      <c r="F3905" s="1109">
        <v>0</v>
      </c>
      <c r="G3905" s="1110" t="s">
        <v>10844</v>
      </c>
      <c r="H3905" s="1110" t="s">
        <v>4654</v>
      </c>
      <c r="I3905" s="1110" t="s">
        <v>10760</v>
      </c>
      <c r="J3905" s="1109">
        <v>0</v>
      </c>
      <c r="K3905" s="1109">
        <v>0</v>
      </c>
      <c r="L3905" s="1109">
        <v>0</v>
      </c>
      <c r="M3905" s="1109">
        <v>0</v>
      </c>
      <c r="N3905" s="1109">
        <v>0</v>
      </c>
      <c r="O3905" s="1109">
        <v>0</v>
      </c>
      <c r="P3905" s="1109">
        <v>0</v>
      </c>
      <c r="Q3905" s="1109">
        <v>0</v>
      </c>
    </row>
    <row r="3906" spans="1:17">
      <c r="A3906" s="1109">
        <v>19447</v>
      </c>
      <c r="B3906" s="1110" t="s">
        <v>0</v>
      </c>
      <c r="C3906" s="1109">
        <v>7.625</v>
      </c>
      <c r="D3906" s="1109">
        <v>6.625</v>
      </c>
      <c r="E3906" s="1109">
        <v>39</v>
      </c>
      <c r="F3906" s="1109">
        <v>0</v>
      </c>
      <c r="G3906" s="1110" t="s">
        <v>10844</v>
      </c>
      <c r="H3906" s="1110" t="s">
        <v>4654</v>
      </c>
      <c r="I3906" s="1110" t="s">
        <v>10845</v>
      </c>
      <c r="J3906" s="1109">
        <v>0</v>
      </c>
      <c r="K3906" s="1109">
        <v>0</v>
      </c>
      <c r="L3906" s="1109">
        <v>0</v>
      </c>
      <c r="M3906" s="1109">
        <v>0</v>
      </c>
      <c r="N3906" s="1109">
        <v>0</v>
      </c>
      <c r="O3906" s="1109">
        <v>0</v>
      </c>
      <c r="P3906" s="1109">
        <v>0</v>
      </c>
      <c r="Q3906" s="1109">
        <v>0</v>
      </c>
    </row>
    <row r="3907" spans="1:17">
      <c r="A3907" s="1109">
        <v>19448</v>
      </c>
      <c r="B3907" s="1110" t="s">
        <v>0</v>
      </c>
      <c r="C3907" s="1109">
        <v>7.625</v>
      </c>
      <c r="D3907" s="1109">
        <v>6.625</v>
      </c>
      <c r="E3907" s="1109">
        <v>39</v>
      </c>
      <c r="F3907" s="1109">
        <v>0</v>
      </c>
      <c r="G3907" s="1110" t="s">
        <v>10844</v>
      </c>
      <c r="H3907" s="1110" t="s">
        <v>4654</v>
      </c>
      <c r="I3907" s="1110" t="s">
        <v>10736</v>
      </c>
      <c r="J3907" s="1109">
        <v>0</v>
      </c>
      <c r="K3907" s="1109">
        <v>0</v>
      </c>
      <c r="L3907" s="1109">
        <v>0</v>
      </c>
      <c r="M3907" s="1109">
        <v>0</v>
      </c>
      <c r="N3907" s="1109">
        <v>0</v>
      </c>
      <c r="O3907" s="1109">
        <v>0</v>
      </c>
      <c r="P3907" s="1109">
        <v>0</v>
      </c>
      <c r="Q3907" s="1109">
        <v>0</v>
      </c>
    </row>
    <row r="3908" spans="1:17">
      <c r="A3908" s="1109">
        <v>19449</v>
      </c>
      <c r="B3908" s="1110" t="s">
        <v>0</v>
      </c>
      <c r="C3908" s="1109">
        <v>7.625</v>
      </c>
      <c r="D3908" s="1109">
        <v>6.625</v>
      </c>
      <c r="E3908" s="1109">
        <v>39</v>
      </c>
      <c r="F3908" s="1109">
        <v>0</v>
      </c>
      <c r="G3908" s="1110" t="s">
        <v>10844</v>
      </c>
      <c r="H3908" s="1110" t="s">
        <v>4654</v>
      </c>
      <c r="I3908" s="1110" t="s">
        <v>10850</v>
      </c>
      <c r="J3908" s="1109">
        <v>0</v>
      </c>
      <c r="K3908" s="1109">
        <v>0</v>
      </c>
      <c r="L3908" s="1109">
        <v>0</v>
      </c>
      <c r="M3908" s="1109">
        <v>0</v>
      </c>
      <c r="N3908" s="1109">
        <v>0</v>
      </c>
      <c r="O3908" s="1109">
        <v>0</v>
      </c>
      <c r="P3908" s="1109">
        <v>0</v>
      </c>
      <c r="Q3908" s="1109">
        <v>0</v>
      </c>
    </row>
    <row r="3909" spans="1:17">
      <c r="A3909" s="1109">
        <v>19450</v>
      </c>
      <c r="B3909" s="1110" t="s">
        <v>0</v>
      </c>
      <c r="C3909" s="1109">
        <v>7.625</v>
      </c>
      <c r="D3909" s="1109">
        <v>6.7649999999999997</v>
      </c>
      <c r="E3909" s="1109">
        <v>33.700000000000003</v>
      </c>
      <c r="F3909" s="1109">
        <v>0</v>
      </c>
      <c r="G3909" s="1110" t="s">
        <v>10842</v>
      </c>
      <c r="H3909" s="1110" t="s">
        <v>4654</v>
      </c>
      <c r="I3909" s="1110" t="s">
        <v>10847</v>
      </c>
      <c r="J3909" s="1109">
        <v>0</v>
      </c>
      <c r="K3909" s="1109">
        <v>0</v>
      </c>
      <c r="L3909" s="1109">
        <v>0</v>
      </c>
      <c r="M3909" s="1109">
        <v>0</v>
      </c>
      <c r="N3909" s="1109">
        <v>0</v>
      </c>
      <c r="O3909" s="1109">
        <v>0</v>
      </c>
      <c r="P3909" s="1109">
        <v>0</v>
      </c>
      <c r="Q3909" s="1109">
        <v>0</v>
      </c>
    </row>
    <row r="3910" spans="1:17">
      <c r="A3910" s="1109">
        <v>19451</v>
      </c>
      <c r="B3910" s="1110" t="s">
        <v>0</v>
      </c>
      <c r="C3910" s="1109">
        <v>7.625</v>
      </c>
      <c r="D3910" s="1109">
        <v>6.7649999999999997</v>
      </c>
      <c r="E3910" s="1109">
        <v>33.700000000000003</v>
      </c>
      <c r="F3910" s="1109">
        <v>0</v>
      </c>
      <c r="G3910" s="1110" t="s">
        <v>10842</v>
      </c>
      <c r="H3910" s="1110" t="s">
        <v>4654</v>
      </c>
      <c r="I3910" s="1110" t="s">
        <v>10841</v>
      </c>
      <c r="J3910" s="1109">
        <v>0</v>
      </c>
      <c r="K3910" s="1109">
        <v>0</v>
      </c>
      <c r="L3910" s="1109">
        <v>0</v>
      </c>
      <c r="M3910" s="1109">
        <v>0</v>
      </c>
      <c r="N3910" s="1109">
        <v>0</v>
      </c>
      <c r="O3910" s="1109">
        <v>0</v>
      </c>
      <c r="P3910" s="1109">
        <v>0</v>
      </c>
      <c r="Q3910" s="1109">
        <v>0</v>
      </c>
    </row>
    <row r="3911" spans="1:17">
      <c r="A3911" s="1109">
        <v>19452</v>
      </c>
      <c r="B3911" s="1110" t="s">
        <v>0</v>
      </c>
      <c r="C3911" s="1109">
        <v>7.625</v>
      </c>
      <c r="D3911" s="1109">
        <v>6.7649999999999997</v>
      </c>
      <c r="E3911" s="1109">
        <v>33.700000000000003</v>
      </c>
      <c r="F3911" s="1109">
        <v>0</v>
      </c>
      <c r="G3911" s="1110" t="s">
        <v>10842</v>
      </c>
      <c r="H3911" s="1110" t="s">
        <v>4654</v>
      </c>
      <c r="I3911" s="1110" t="s">
        <v>10760</v>
      </c>
      <c r="J3911" s="1109">
        <v>0</v>
      </c>
      <c r="K3911" s="1109">
        <v>0</v>
      </c>
      <c r="L3911" s="1109">
        <v>0</v>
      </c>
      <c r="M3911" s="1109">
        <v>0</v>
      </c>
      <c r="N3911" s="1109">
        <v>0</v>
      </c>
      <c r="O3911" s="1109">
        <v>0</v>
      </c>
      <c r="P3911" s="1109">
        <v>0</v>
      </c>
      <c r="Q3911" s="1109">
        <v>0</v>
      </c>
    </row>
    <row r="3912" spans="1:17">
      <c r="A3912" s="1109">
        <v>19453</v>
      </c>
      <c r="B3912" s="1110" t="s">
        <v>0</v>
      </c>
      <c r="C3912" s="1109">
        <v>7.625</v>
      </c>
      <c r="D3912" s="1109">
        <v>6.7649999999999997</v>
      </c>
      <c r="E3912" s="1109">
        <v>33.700000000000003</v>
      </c>
      <c r="F3912" s="1109">
        <v>0</v>
      </c>
      <c r="G3912" s="1110" t="s">
        <v>10842</v>
      </c>
      <c r="H3912" s="1110" t="s">
        <v>4654</v>
      </c>
      <c r="I3912" s="1110" t="s">
        <v>10736</v>
      </c>
      <c r="J3912" s="1109">
        <v>0</v>
      </c>
      <c r="K3912" s="1109">
        <v>0</v>
      </c>
      <c r="L3912" s="1109">
        <v>0</v>
      </c>
      <c r="M3912" s="1109">
        <v>0</v>
      </c>
      <c r="N3912" s="1109">
        <v>0</v>
      </c>
      <c r="O3912" s="1109">
        <v>0</v>
      </c>
      <c r="P3912" s="1109">
        <v>0</v>
      </c>
      <c r="Q3912" s="1109">
        <v>0</v>
      </c>
    </row>
    <row r="3913" spans="1:17">
      <c r="A3913" s="1109">
        <v>19454</v>
      </c>
      <c r="B3913" s="1110" t="s">
        <v>0</v>
      </c>
      <c r="C3913" s="1109">
        <v>7.625</v>
      </c>
      <c r="D3913" s="1109">
        <v>6.7649999999999997</v>
      </c>
      <c r="E3913" s="1109">
        <v>33.700000000000003</v>
      </c>
      <c r="F3913" s="1109">
        <v>0</v>
      </c>
      <c r="G3913" s="1110" t="s">
        <v>10842</v>
      </c>
      <c r="H3913" s="1110" t="s">
        <v>4654</v>
      </c>
      <c r="I3913" s="1110" t="s">
        <v>10850</v>
      </c>
      <c r="J3913" s="1109">
        <v>0</v>
      </c>
      <c r="K3913" s="1109">
        <v>0</v>
      </c>
      <c r="L3913" s="1109">
        <v>0</v>
      </c>
      <c r="M3913" s="1109">
        <v>0</v>
      </c>
      <c r="N3913" s="1109">
        <v>0</v>
      </c>
      <c r="O3913" s="1109">
        <v>0</v>
      </c>
      <c r="P3913" s="1109">
        <v>0</v>
      </c>
      <c r="Q3913" s="1109">
        <v>0</v>
      </c>
    </row>
    <row r="3914" spans="1:17">
      <c r="A3914" s="1109">
        <v>19455</v>
      </c>
      <c r="B3914" s="1110" t="s">
        <v>0</v>
      </c>
      <c r="C3914" s="1109">
        <v>7.625</v>
      </c>
      <c r="D3914" s="1109">
        <v>6.7649999999999997</v>
      </c>
      <c r="E3914" s="1109">
        <v>33.700000000000003</v>
      </c>
      <c r="F3914" s="1109">
        <v>0</v>
      </c>
      <c r="G3914" s="1110" t="s">
        <v>10842</v>
      </c>
      <c r="H3914" s="1110" t="s">
        <v>4654</v>
      </c>
      <c r="I3914" s="1110" t="s">
        <v>10832</v>
      </c>
      <c r="J3914" s="1109">
        <v>0</v>
      </c>
      <c r="K3914" s="1109">
        <v>0</v>
      </c>
      <c r="L3914" s="1109">
        <v>0</v>
      </c>
      <c r="M3914" s="1109">
        <v>0</v>
      </c>
      <c r="N3914" s="1109">
        <v>0</v>
      </c>
      <c r="O3914" s="1109">
        <v>0</v>
      </c>
      <c r="P3914" s="1109">
        <v>0</v>
      </c>
      <c r="Q3914" s="1109">
        <v>0</v>
      </c>
    </row>
    <row r="3915" spans="1:17">
      <c r="A3915" s="1109">
        <v>19456</v>
      </c>
      <c r="B3915" s="1110" t="s">
        <v>0</v>
      </c>
      <c r="C3915" s="1109">
        <v>7.625</v>
      </c>
      <c r="D3915" s="1109">
        <v>6.7649999999999997</v>
      </c>
      <c r="E3915" s="1109">
        <v>33.700000000000003</v>
      </c>
      <c r="F3915" s="1109">
        <v>0</v>
      </c>
      <c r="G3915" s="1110" t="s">
        <v>10842</v>
      </c>
      <c r="H3915" s="1110" t="s">
        <v>4654</v>
      </c>
      <c r="I3915" s="1110" t="s">
        <v>10839</v>
      </c>
      <c r="J3915" s="1109">
        <v>0</v>
      </c>
      <c r="K3915" s="1109">
        <v>0</v>
      </c>
      <c r="L3915" s="1109">
        <v>0</v>
      </c>
      <c r="M3915" s="1109">
        <v>0</v>
      </c>
      <c r="N3915" s="1109">
        <v>0</v>
      </c>
      <c r="O3915" s="1109">
        <v>0</v>
      </c>
      <c r="P3915" s="1109">
        <v>0</v>
      </c>
      <c r="Q3915" s="1109">
        <v>0</v>
      </c>
    </row>
    <row r="3916" spans="1:17">
      <c r="A3916" s="1109">
        <v>19457</v>
      </c>
      <c r="B3916" s="1110" t="s">
        <v>0</v>
      </c>
      <c r="C3916" s="1109">
        <v>7.625</v>
      </c>
      <c r="D3916" s="1109">
        <v>6.7649999999999997</v>
      </c>
      <c r="E3916" s="1109">
        <v>33.700000000000003</v>
      </c>
      <c r="F3916" s="1109">
        <v>0</v>
      </c>
      <c r="G3916" s="1110" t="s">
        <v>10843</v>
      </c>
      <c r="H3916" s="1110" t="s">
        <v>4654</v>
      </c>
      <c r="I3916" s="1110" t="s">
        <v>10847</v>
      </c>
      <c r="J3916" s="1109">
        <v>0</v>
      </c>
      <c r="K3916" s="1109">
        <v>0</v>
      </c>
      <c r="L3916" s="1109">
        <v>0</v>
      </c>
      <c r="M3916" s="1109">
        <v>0</v>
      </c>
      <c r="N3916" s="1109">
        <v>0</v>
      </c>
      <c r="O3916" s="1109">
        <v>0</v>
      </c>
      <c r="P3916" s="1109">
        <v>0</v>
      </c>
      <c r="Q3916" s="1109">
        <v>0</v>
      </c>
    </row>
    <row r="3917" spans="1:17">
      <c r="A3917" s="1109">
        <v>19458</v>
      </c>
      <c r="B3917" s="1110" t="s">
        <v>0</v>
      </c>
      <c r="C3917" s="1109">
        <v>7.625</v>
      </c>
      <c r="D3917" s="1109">
        <v>6.7649999999999997</v>
      </c>
      <c r="E3917" s="1109">
        <v>33.700000000000003</v>
      </c>
      <c r="F3917" s="1109">
        <v>0</v>
      </c>
      <c r="G3917" s="1110" t="s">
        <v>10843</v>
      </c>
      <c r="H3917" s="1110" t="s">
        <v>4654</v>
      </c>
      <c r="I3917" s="1110" t="s">
        <v>10841</v>
      </c>
      <c r="J3917" s="1109">
        <v>0</v>
      </c>
      <c r="K3917" s="1109">
        <v>0</v>
      </c>
      <c r="L3917" s="1109">
        <v>0</v>
      </c>
      <c r="M3917" s="1109">
        <v>0</v>
      </c>
      <c r="N3917" s="1109">
        <v>0</v>
      </c>
      <c r="O3917" s="1109">
        <v>0</v>
      </c>
      <c r="P3917" s="1109">
        <v>0</v>
      </c>
      <c r="Q3917" s="1109">
        <v>0</v>
      </c>
    </row>
    <row r="3918" spans="1:17">
      <c r="A3918" s="1109">
        <v>19459</v>
      </c>
      <c r="B3918" s="1110" t="s">
        <v>0</v>
      </c>
      <c r="C3918" s="1109">
        <v>7.625</v>
      </c>
      <c r="D3918" s="1109">
        <v>6.7649999999999997</v>
      </c>
      <c r="E3918" s="1109">
        <v>33.700000000000003</v>
      </c>
      <c r="F3918" s="1109">
        <v>0</v>
      </c>
      <c r="G3918" s="1110" t="s">
        <v>10843</v>
      </c>
      <c r="H3918" s="1110" t="s">
        <v>4654</v>
      </c>
      <c r="I3918" s="1110" t="s">
        <v>10849</v>
      </c>
      <c r="J3918" s="1109">
        <v>0</v>
      </c>
      <c r="K3918" s="1109">
        <v>0</v>
      </c>
      <c r="L3918" s="1109">
        <v>0</v>
      </c>
      <c r="M3918" s="1109">
        <v>0</v>
      </c>
      <c r="N3918" s="1109">
        <v>0</v>
      </c>
      <c r="O3918" s="1109">
        <v>0</v>
      </c>
      <c r="P3918" s="1109">
        <v>0</v>
      </c>
      <c r="Q3918" s="1109">
        <v>0</v>
      </c>
    </row>
    <row r="3919" spans="1:17">
      <c r="A3919" s="1109">
        <v>19460</v>
      </c>
      <c r="B3919" s="1110" t="s">
        <v>0</v>
      </c>
      <c r="C3919" s="1109">
        <v>7.625</v>
      </c>
      <c r="D3919" s="1109">
        <v>6.7649999999999997</v>
      </c>
      <c r="E3919" s="1109">
        <v>33.700000000000003</v>
      </c>
      <c r="F3919" s="1109">
        <v>0</v>
      </c>
      <c r="G3919" s="1110" t="s">
        <v>10843</v>
      </c>
      <c r="H3919" s="1110" t="s">
        <v>4654</v>
      </c>
      <c r="I3919" s="1110" t="s">
        <v>10760</v>
      </c>
      <c r="J3919" s="1109">
        <v>0</v>
      </c>
      <c r="K3919" s="1109">
        <v>0</v>
      </c>
      <c r="L3919" s="1109">
        <v>0</v>
      </c>
      <c r="M3919" s="1109">
        <v>0</v>
      </c>
      <c r="N3919" s="1109">
        <v>0</v>
      </c>
      <c r="O3919" s="1109">
        <v>0</v>
      </c>
      <c r="P3919" s="1109">
        <v>0</v>
      </c>
      <c r="Q3919" s="1109">
        <v>0</v>
      </c>
    </row>
    <row r="3920" spans="1:17">
      <c r="A3920" s="1109">
        <v>19461</v>
      </c>
      <c r="B3920" s="1110" t="s">
        <v>0</v>
      </c>
      <c r="C3920" s="1109">
        <v>7.625</v>
      </c>
      <c r="D3920" s="1109">
        <v>6.7649999999999997</v>
      </c>
      <c r="E3920" s="1109">
        <v>33.700000000000003</v>
      </c>
      <c r="F3920" s="1109">
        <v>0</v>
      </c>
      <c r="G3920" s="1110" t="s">
        <v>10843</v>
      </c>
      <c r="H3920" s="1110" t="s">
        <v>4654</v>
      </c>
      <c r="I3920" s="1110" t="s">
        <v>10736</v>
      </c>
      <c r="J3920" s="1109">
        <v>0</v>
      </c>
      <c r="K3920" s="1109">
        <v>0</v>
      </c>
      <c r="L3920" s="1109">
        <v>0</v>
      </c>
      <c r="M3920" s="1109">
        <v>0</v>
      </c>
      <c r="N3920" s="1109">
        <v>0</v>
      </c>
      <c r="O3920" s="1109">
        <v>0</v>
      </c>
      <c r="P3920" s="1109">
        <v>0</v>
      </c>
      <c r="Q3920" s="1109">
        <v>0</v>
      </c>
    </row>
    <row r="3921" spans="1:17">
      <c r="A3921" s="1109">
        <v>19462</v>
      </c>
      <c r="B3921" s="1110" t="s">
        <v>0</v>
      </c>
      <c r="C3921" s="1109">
        <v>7.625</v>
      </c>
      <c r="D3921" s="1109">
        <v>6.7649999999999997</v>
      </c>
      <c r="E3921" s="1109">
        <v>33.700000000000003</v>
      </c>
      <c r="F3921" s="1109">
        <v>0</v>
      </c>
      <c r="G3921" s="1110" t="s">
        <v>10843</v>
      </c>
      <c r="H3921" s="1110" t="s">
        <v>4654</v>
      </c>
      <c r="I3921" s="1110" t="s">
        <v>10832</v>
      </c>
      <c r="J3921" s="1109">
        <v>0</v>
      </c>
      <c r="K3921" s="1109">
        <v>0</v>
      </c>
      <c r="L3921" s="1109">
        <v>0</v>
      </c>
      <c r="M3921" s="1109">
        <v>0</v>
      </c>
      <c r="N3921" s="1109">
        <v>0</v>
      </c>
      <c r="O3921" s="1109">
        <v>0</v>
      </c>
      <c r="P3921" s="1109">
        <v>0</v>
      </c>
      <c r="Q3921" s="1109">
        <v>0</v>
      </c>
    </row>
    <row r="3922" spans="1:17">
      <c r="A3922" s="1109">
        <v>19463</v>
      </c>
      <c r="B3922" s="1110" t="s">
        <v>0</v>
      </c>
      <c r="C3922" s="1109">
        <v>7.625</v>
      </c>
      <c r="D3922" s="1109">
        <v>6.7649999999999997</v>
      </c>
      <c r="E3922" s="1109">
        <v>33.700000000000003</v>
      </c>
      <c r="F3922" s="1109">
        <v>0</v>
      </c>
      <c r="G3922" s="1110" t="s">
        <v>10843</v>
      </c>
      <c r="H3922" s="1110" t="s">
        <v>4654</v>
      </c>
      <c r="I3922" s="1110" t="s">
        <v>10839</v>
      </c>
      <c r="J3922" s="1109">
        <v>0</v>
      </c>
      <c r="K3922" s="1109">
        <v>0</v>
      </c>
      <c r="L3922" s="1109">
        <v>0</v>
      </c>
      <c r="M3922" s="1109">
        <v>0</v>
      </c>
      <c r="N3922" s="1109">
        <v>0</v>
      </c>
      <c r="O3922" s="1109">
        <v>0</v>
      </c>
      <c r="P3922" s="1109">
        <v>0</v>
      </c>
      <c r="Q3922" s="1109">
        <v>0</v>
      </c>
    </row>
    <row r="3923" spans="1:17">
      <c r="A3923" s="1109">
        <v>19464</v>
      </c>
      <c r="B3923" s="1110" t="s">
        <v>0</v>
      </c>
      <c r="C3923" s="1109">
        <v>7.625</v>
      </c>
      <c r="D3923" s="1109">
        <v>6.7649999999999997</v>
      </c>
      <c r="E3923" s="1109">
        <v>33.700000000000003</v>
      </c>
      <c r="F3923" s="1109">
        <v>0</v>
      </c>
      <c r="G3923" s="1110" t="s">
        <v>10843</v>
      </c>
      <c r="H3923" s="1110" t="s">
        <v>4654</v>
      </c>
      <c r="I3923" s="1110" t="s">
        <v>10850</v>
      </c>
      <c r="J3923" s="1109">
        <v>0</v>
      </c>
      <c r="K3923" s="1109">
        <v>0</v>
      </c>
      <c r="L3923" s="1109">
        <v>0</v>
      </c>
      <c r="M3923" s="1109">
        <v>0</v>
      </c>
      <c r="N3923" s="1109">
        <v>0</v>
      </c>
      <c r="O3923" s="1109">
        <v>0</v>
      </c>
      <c r="P3923" s="1109">
        <v>0</v>
      </c>
      <c r="Q3923" s="1109">
        <v>0</v>
      </c>
    </row>
    <row r="3924" spans="1:17">
      <c r="A3924" s="1109">
        <v>19465</v>
      </c>
      <c r="B3924" s="1110" t="s">
        <v>0</v>
      </c>
      <c r="C3924" s="1109">
        <v>7.625</v>
      </c>
      <c r="D3924" s="1109">
        <v>6.7649999999999997</v>
      </c>
      <c r="E3924" s="1109">
        <v>33.700000000000003</v>
      </c>
      <c r="F3924" s="1109">
        <v>0</v>
      </c>
      <c r="G3924" s="1110" t="s">
        <v>10741</v>
      </c>
      <c r="H3924" s="1110" t="s">
        <v>4654</v>
      </c>
      <c r="I3924" s="1110" t="s">
        <v>10846</v>
      </c>
      <c r="J3924" s="1109">
        <v>0</v>
      </c>
      <c r="K3924" s="1109">
        <v>0</v>
      </c>
      <c r="L3924" s="1109">
        <v>0</v>
      </c>
      <c r="M3924" s="1109">
        <v>0</v>
      </c>
      <c r="N3924" s="1109">
        <v>0</v>
      </c>
      <c r="O3924" s="1109">
        <v>0</v>
      </c>
      <c r="P3924" s="1109">
        <v>0</v>
      </c>
      <c r="Q3924" s="1109">
        <v>0</v>
      </c>
    </row>
    <row r="3925" spans="1:17">
      <c r="A3925" s="1109">
        <v>19466</v>
      </c>
      <c r="B3925" s="1110" t="s">
        <v>0</v>
      </c>
      <c r="C3925" s="1109">
        <v>7.625</v>
      </c>
      <c r="D3925" s="1109">
        <v>6.7649999999999997</v>
      </c>
      <c r="E3925" s="1109">
        <v>33.700000000000003</v>
      </c>
      <c r="F3925" s="1109">
        <v>0</v>
      </c>
      <c r="G3925" s="1110" t="s">
        <v>10741</v>
      </c>
      <c r="H3925" s="1110" t="s">
        <v>4654</v>
      </c>
      <c r="I3925" s="1110" t="s">
        <v>10847</v>
      </c>
      <c r="J3925" s="1109">
        <v>0</v>
      </c>
      <c r="K3925" s="1109">
        <v>0</v>
      </c>
      <c r="L3925" s="1109">
        <v>0</v>
      </c>
      <c r="M3925" s="1109">
        <v>0</v>
      </c>
      <c r="N3925" s="1109">
        <v>0</v>
      </c>
      <c r="O3925" s="1109">
        <v>0</v>
      </c>
      <c r="P3925" s="1109">
        <v>0</v>
      </c>
      <c r="Q3925" s="1109">
        <v>0</v>
      </c>
    </row>
    <row r="3926" spans="1:17">
      <c r="A3926" s="1109">
        <v>19467</v>
      </c>
      <c r="B3926" s="1110" t="s">
        <v>0</v>
      </c>
      <c r="C3926" s="1109">
        <v>7.625</v>
      </c>
      <c r="D3926" s="1109">
        <v>6.7649999999999997</v>
      </c>
      <c r="E3926" s="1109">
        <v>33.700000000000003</v>
      </c>
      <c r="F3926" s="1109">
        <v>0</v>
      </c>
      <c r="G3926" s="1110" t="s">
        <v>10741</v>
      </c>
      <c r="H3926" s="1110" t="s">
        <v>4654</v>
      </c>
      <c r="I3926" s="1110" t="s">
        <v>10841</v>
      </c>
      <c r="J3926" s="1109">
        <v>0</v>
      </c>
      <c r="K3926" s="1109">
        <v>0</v>
      </c>
      <c r="L3926" s="1109">
        <v>0</v>
      </c>
      <c r="M3926" s="1109">
        <v>0</v>
      </c>
      <c r="N3926" s="1109">
        <v>0</v>
      </c>
      <c r="O3926" s="1109">
        <v>0</v>
      </c>
      <c r="P3926" s="1109">
        <v>0</v>
      </c>
      <c r="Q3926" s="1109">
        <v>0</v>
      </c>
    </row>
    <row r="3927" spans="1:17">
      <c r="A3927" s="1109">
        <v>19468</v>
      </c>
      <c r="B3927" s="1110" t="s">
        <v>0</v>
      </c>
      <c r="C3927" s="1109">
        <v>7.625</v>
      </c>
      <c r="D3927" s="1109">
        <v>6.7649999999999997</v>
      </c>
      <c r="E3927" s="1109">
        <v>33.700000000000003</v>
      </c>
      <c r="F3927" s="1109">
        <v>0</v>
      </c>
      <c r="G3927" s="1110" t="s">
        <v>10741</v>
      </c>
      <c r="H3927" s="1110" t="s">
        <v>4654</v>
      </c>
      <c r="I3927" s="1110" t="s">
        <v>10848</v>
      </c>
      <c r="J3927" s="1109">
        <v>0</v>
      </c>
      <c r="K3927" s="1109">
        <v>0</v>
      </c>
      <c r="L3927" s="1109">
        <v>0</v>
      </c>
      <c r="M3927" s="1109">
        <v>0</v>
      </c>
      <c r="N3927" s="1109">
        <v>0</v>
      </c>
      <c r="O3927" s="1109">
        <v>0</v>
      </c>
      <c r="P3927" s="1109">
        <v>0</v>
      </c>
      <c r="Q3927" s="1109">
        <v>0</v>
      </c>
    </row>
    <row r="3928" spans="1:17">
      <c r="A3928" s="1109">
        <v>19469</v>
      </c>
      <c r="B3928" s="1110" t="s">
        <v>0</v>
      </c>
      <c r="C3928" s="1109">
        <v>7.625</v>
      </c>
      <c r="D3928" s="1109">
        <v>6.7649999999999997</v>
      </c>
      <c r="E3928" s="1109">
        <v>33.700000000000003</v>
      </c>
      <c r="F3928" s="1109">
        <v>0</v>
      </c>
      <c r="G3928" s="1110" t="s">
        <v>10741</v>
      </c>
      <c r="H3928" s="1110" t="s">
        <v>4654</v>
      </c>
      <c r="I3928" s="1110" t="s">
        <v>10849</v>
      </c>
      <c r="J3928" s="1109">
        <v>0</v>
      </c>
      <c r="K3928" s="1109">
        <v>0</v>
      </c>
      <c r="L3928" s="1109">
        <v>0</v>
      </c>
      <c r="M3928" s="1109">
        <v>0</v>
      </c>
      <c r="N3928" s="1109">
        <v>0</v>
      </c>
      <c r="O3928" s="1109">
        <v>0</v>
      </c>
      <c r="P3928" s="1109">
        <v>0</v>
      </c>
      <c r="Q3928" s="1109">
        <v>0</v>
      </c>
    </row>
    <row r="3929" spans="1:17">
      <c r="A3929" s="1109">
        <v>19470</v>
      </c>
      <c r="B3929" s="1110" t="s">
        <v>0</v>
      </c>
      <c r="C3929" s="1109">
        <v>7.625</v>
      </c>
      <c r="D3929" s="1109">
        <v>6.7649999999999997</v>
      </c>
      <c r="E3929" s="1109">
        <v>33.700000000000003</v>
      </c>
      <c r="F3929" s="1109">
        <v>0</v>
      </c>
      <c r="G3929" s="1110" t="s">
        <v>10741</v>
      </c>
      <c r="H3929" s="1110" t="s">
        <v>4654</v>
      </c>
      <c r="I3929" s="1110" t="s">
        <v>10760</v>
      </c>
      <c r="J3929" s="1109">
        <v>0</v>
      </c>
      <c r="K3929" s="1109">
        <v>0</v>
      </c>
      <c r="L3929" s="1109">
        <v>0</v>
      </c>
      <c r="M3929" s="1109">
        <v>0</v>
      </c>
      <c r="N3929" s="1109">
        <v>0</v>
      </c>
      <c r="O3929" s="1109">
        <v>0</v>
      </c>
      <c r="P3929" s="1109">
        <v>0</v>
      </c>
      <c r="Q3929" s="1109">
        <v>0</v>
      </c>
    </row>
    <row r="3930" spans="1:17">
      <c r="A3930" s="1109">
        <v>19471</v>
      </c>
      <c r="B3930" s="1110" t="s">
        <v>0</v>
      </c>
      <c r="C3930" s="1109">
        <v>7.625</v>
      </c>
      <c r="D3930" s="1109">
        <v>6.7649999999999997</v>
      </c>
      <c r="E3930" s="1109">
        <v>33.700000000000003</v>
      </c>
      <c r="F3930" s="1109">
        <v>0</v>
      </c>
      <c r="G3930" s="1110" t="s">
        <v>10741</v>
      </c>
      <c r="H3930" s="1110" t="s">
        <v>4654</v>
      </c>
      <c r="I3930" s="1110" t="s">
        <v>10736</v>
      </c>
      <c r="J3930" s="1109">
        <v>0</v>
      </c>
      <c r="K3930" s="1109">
        <v>0</v>
      </c>
      <c r="L3930" s="1109">
        <v>0</v>
      </c>
      <c r="M3930" s="1109">
        <v>0</v>
      </c>
      <c r="N3930" s="1109">
        <v>0</v>
      </c>
      <c r="O3930" s="1109">
        <v>0</v>
      </c>
      <c r="P3930" s="1109">
        <v>0</v>
      </c>
      <c r="Q3930" s="1109">
        <v>0</v>
      </c>
    </row>
    <row r="3931" spans="1:17">
      <c r="A3931" s="1109">
        <v>19472</v>
      </c>
      <c r="B3931" s="1110" t="s">
        <v>0</v>
      </c>
      <c r="C3931" s="1109">
        <v>7.625</v>
      </c>
      <c r="D3931" s="1109">
        <v>6.7649999999999997</v>
      </c>
      <c r="E3931" s="1109">
        <v>33.700000000000003</v>
      </c>
      <c r="F3931" s="1109">
        <v>0</v>
      </c>
      <c r="G3931" s="1110" t="s">
        <v>10741</v>
      </c>
      <c r="H3931" s="1110" t="s">
        <v>4654</v>
      </c>
      <c r="I3931" s="1110" t="s">
        <v>10850</v>
      </c>
      <c r="J3931" s="1109">
        <v>0</v>
      </c>
      <c r="K3931" s="1109">
        <v>0</v>
      </c>
      <c r="L3931" s="1109">
        <v>0</v>
      </c>
      <c r="M3931" s="1109">
        <v>0</v>
      </c>
      <c r="N3931" s="1109">
        <v>0</v>
      </c>
      <c r="O3931" s="1109">
        <v>0</v>
      </c>
      <c r="P3931" s="1109">
        <v>0</v>
      </c>
      <c r="Q3931" s="1109">
        <v>0</v>
      </c>
    </row>
    <row r="3932" spans="1:17">
      <c r="A3932" s="1109">
        <v>19473</v>
      </c>
      <c r="B3932" s="1110" t="s">
        <v>0</v>
      </c>
      <c r="C3932" s="1109">
        <v>7.625</v>
      </c>
      <c r="D3932" s="1109">
        <v>6.7649999999999997</v>
      </c>
      <c r="E3932" s="1109">
        <v>33.700000000000003</v>
      </c>
      <c r="F3932" s="1109">
        <v>0</v>
      </c>
      <c r="G3932" s="1110" t="s">
        <v>10741</v>
      </c>
      <c r="H3932" s="1110" t="s">
        <v>4654</v>
      </c>
      <c r="I3932" s="1110" t="s">
        <v>10832</v>
      </c>
      <c r="J3932" s="1109">
        <v>0</v>
      </c>
      <c r="K3932" s="1109">
        <v>0</v>
      </c>
      <c r="L3932" s="1109">
        <v>0</v>
      </c>
      <c r="M3932" s="1109">
        <v>0</v>
      </c>
      <c r="N3932" s="1109">
        <v>0</v>
      </c>
      <c r="O3932" s="1109">
        <v>0</v>
      </c>
      <c r="P3932" s="1109">
        <v>0</v>
      </c>
      <c r="Q3932" s="1109">
        <v>0</v>
      </c>
    </row>
    <row r="3933" spans="1:17">
      <c r="A3933" s="1109">
        <v>19474</v>
      </c>
      <c r="B3933" s="1110" t="s">
        <v>0</v>
      </c>
      <c r="C3933" s="1109">
        <v>7.625</v>
      </c>
      <c r="D3933" s="1109">
        <v>6.7649999999999997</v>
      </c>
      <c r="E3933" s="1109">
        <v>33.700000000000003</v>
      </c>
      <c r="F3933" s="1109">
        <v>0</v>
      </c>
      <c r="G3933" s="1110" t="s">
        <v>10741</v>
      </c>
      <c r="H3933" s="1110" t="s">
        <v>4654</v>
      </c>
      <c r="I3933" s="1110" t="s">
        <v>10839</v>
      </c>
      <c r="J3933" s="1109">
        <v>0</v>
      </c>
      <c r="K3933" s="1109">
        <v>0</v>
      </c>
      <c r="L3933" s="1109">
        <v>0</v>
      </c>
      <c r="M3933" s="1109">
        <v>0</v>
      </c>
      <c r="N3933" s="1109">
        <v>0</v>
      </c>
      <c r="O3933" s="1109">
        <v>0</v>
      </c>
      <c r="P3933" s="1109">
        <v>0</v>
      </c>
      <c r="Q3933" s="1109">
        <v>0</v>
      </c>
    </row>
    <row r="3934" spans="1:17">
      <c r="A3934" s="1109">
        <v>19475</v>
      </c>
      <c r="B3934" s="1110" t="s">
        <v>0</v>
      </c>
      <c r="C3934" s="1109">
        <v>7.625</v>
      </c>
      <c r="D3934" s="1109">
        <v>6.7649999999999997</v>
      </c>
      <c r="E3934" s="1109">
        <v>33.700000000000003</v>
      </c>
      <c r="F3934" s="1109">
        <v>0</v>
      </c>
      <c r="G3934" s="1110" t="s">
        <v>10833</v>
      </c>
      <c r="H3934" s="1110" t="s">
        <v>4654</v>
      </c>
      <c r="I3934" s="1110" t="s">
        <v>10847</v>
      </c>
      <c r="J3934" s="1109">
        <v>0</v>
      </c>
      <c r="K3934" s="1109">
        <v>0</v>
      </c>
      <c r="L3934" s="1109">
        <v>0</v>
      </c>
      <c r="M3934" s="1109">
        <v>0</v>
      </c>
      <c r="N3934" s="1109">
        <v>0</v>
      </c>
      <c r="O3934" s="1109">
        <v>0</v>
      </c>
      <c r="P3934" s="1109">
        <v>0</v>
      </c>
      <c r="Q3934" s="1109">
        <v>0</v>
      </c>
    </row>
    <row r="3935" spans="1:17">
      <c r="A3935" s="1109">
        <v>19476</v>
      </c>
      <c r="B3935" s="1110" t="s">
        <v>0</v>
      </c>
      <c r="C3935" s="1109">
        <v>7.625</v>
      </c>
      <c r="D3935" s="1109">
        <v>6.7649999999999997</v>
      </c>
      <c r="E3935" s="1109">
        <v>33.700000000000003</v>
      </c>
      <c r="F3935" s="1109">
        <v>0</v>
      </c>
      <c r="G3935" s="1110" t="s">
        <v>10833</v>
      </c>
      <c r="H3935" s="1110" t="s">
        <v>4654</v>
      </c>
      <c r="I3935" s="1110" t="s">
        <v>10841</v>
      </c>
      <c r="J3935" s="1109">
        <v>0</v>
      </c>
      <c r="K3935" s="1109">
        <v>0</v>
      </c>
      <c r="L3935" s="1109">
        <v>0</v>
      </c>
      <c r="M3935" s="1109">
        <v>0</v>
      </c>
      <c r="N3935" s="1109">
        <v>0</v>
      </c>
      <c r="O3935" s="1109">
        <v>0</v>
      </c>
      <c r="P3935" s="1109">
        <v>0</v>
      </c>
      <c r="Q3935" s="1109">
        <v>0</v>
      </c>
    </row>
    <row r="3936" spans="1:17">
      <c r="A3936" s="1109">
        <v>19477</v>
      </c>
      <c r="B3936" s="1110" t="s">
        <v>0</v>
      </c>
      <c r="C3936" s="1109">
        <v>7.625</v>
      </c>
      <c r="D3936" s="1109">
        <v>6.7649999999999997</v>
      </c>
      <c r="E3936" s="1109">
        <v>33.700000000000003</v>
      </c>
      <c r="F3936" s="1109">
        <v>0</v>
      </c>
      <c r="G3936" s="1110" t="s">
        <v>10833</v>
      </c>
      <c r="H3936" s="1110" t="s">
        <v>4654</v>
      </c>
      <c r="I3936" s="1110" t="s">
        <v>10848</v>
      </c>
      <c r="J3936" s="1109">
        <v>0</v>
      </c>
      <c r="K3936" s="1109">
        <v>0</v>
      </c>
      <c r="L3936" s="1109">
        <v>0</v>
      </c>
      <c r="M3936" s="1109">
        <v>0</v>
      </c>
      <c r="N3936" s="1109">
        <v>0</v>
      </c>
      <c r="O3936" s="1109">
        <v>0</v>
      </c>
      <c r="P3936" s="1109">
        <v>0</v>
      </c>
      <c r="Q3936" s="1109">
        <v>0</v>
      </c>
    </row>
    <row r="3937" spans="1:17">
      <c r="A3937" s="1109">
        <v>19478</v>
      </c>
      <c r="B3937" s="1110" t="s">
        <v>0</v>
      </c>
      <c r="C3937" s="1109">
        <v>7.625</v>
      </c>
      <c r="D3937" s="1109">
        <v>6.7649999999999997</v>
      </c>
      <c r="E3937" s="1109">
        <v>33.700000000000003</v>
      </c>
      <c r="F3937" s="1109">
        <v>0</v>
      </c>
      <c r="G3937" s="1110" t="s">
        <v>10833</v>
      </c>
      <c r="H3937" s="1110" t="s">
        <v>4654</v>
      </c>
      <c r="I3937" s="1110" t="s">
        <v>10849</v>
      </c>
      <c r="J3937" s="1109">
        <v>0</v>
      </c>
      <c r="K3937" s="1109">
        <v>0</v>
      </c>
      <c r="L3937" s="1109">
        <v>0</v>
      </c>
      <c r="M3937" s="1109">
        <v>0</v>
      </c>
      <c r="N3937" s="1109">
        <v>0</v>
      </c>
      <c r="O3937" s="1109">
        <v>0</v>
      </c>
      <c r="P3937" s="1109">
        <v>0</v>
      </c>
      <c r="Q3937" s="1109">
        <v>0</v>
      </c>
    </row>
    <row r="3938" spans="1:17">
      <c r="A3938" s="1109">
        <v>19479</v>
      </c>
      <c r="B3938" s="1110" t="s">
        <v>0</v>
      </c>
      <c r="C3938" s="1109">
        <v>7.625</v>
      </c>
      <c r="D3938" s="1109">
        <v>6.7649999999999997</v>
      </c>
      <c r="E3938" s="1109">
        <v>33.700000000000003</v>
      </c>
      <c r="F3938" s="1109">
        <v>0</v>
      </c>
      <c r="G3938" s="1110" t="s">
        <v>10833</v>
      </c>
      <c r="H3938" s="1110" t="s">
        <v>4654</v>
      </c>
      <c r="I3938" s="1110" t="s">
        <v>10760</v>
      </c>
      <c r="J3938" s="1109">
        <v>0</v>
      </c>
      <c r="K3938" s="1109">
        <v>0</v>
      </c>
      <c r="L3938" s="1109">
        <v>0</v>
      </c>
      <c r="M3938" s="1109">
        <v>0</v>
      </c>
      <c r="N3938" s="1109">
        <v>0</v>
      </c>
      <c r="O3938" s="1109">
        <v>0</v>
      </c>
      <c r="P3938" s="1109">
        <v>0</v>
      </c>
      <c r="Q3938" s="1109">
        <v>0</v>
      </c>
    </row>
    <row r="3939" spans="1:17">
      <c r="A3939" s="1109">
        <v>19480</v>
      </c>
      <c r="B3939" s="1110" t="s">
        <v>0</v>
      </c>
      <c r="C3939" s="1109">
        <v>7.625</v>
      </c>
      <c r="D3939" s="1109">
        <v>6.7649999999999997</v>
      </c>
      <c r="E3939" s="1109">
        <v>33.700000000000003</v>
      </c>
      <c r="F3939" s="1109">
        <v>0</v>
      </c>
      <c r="G3939" s="1110" t="s">
        <v>10833</v>
      </c>
      <c r="H3939" s="1110" t="s">
        <v>4654</v>
      </c>
      <c r="I3939" s="1110" t="s">
        <v>10736</v>
      </c>
      <c r="J3939" s="1109">
        <v>0</v>
      </c>
      <c r="K3939" s="1109">
        <v>0</v>
      </c>
      <c r="L3939" s="1109">
        <v>0</v>
      </c>
      <c r="M3939" s="1109">
        <v>0</v>
      </c>
      <c r="N3939" s="1109">
        <v>0</v>
      </c>
      <c r="O3939" s="1109">
        <v>0</v>
      </c>
      <c r="P3939" s="1109">
        <v>0</v>
      </c>
      <c r="Q3939" s="1109">
        <v>0</v>
      </c>
    </row>
    <row r="3940" spans="1:17">
      <c r="A3940" s="1109">
        <v>19481</v>
      </c>
      <c r="B3940" s="1110" t="s">
        <v>0</v>
      </c>
      <c r="C3940" s="1109">
        <v>7.625</v>
      </c>
      <c r="D3940" s="1109">
        <v>6.7649999999999997</v>
      </c>
      <c r="E3940" s="1109">
        <v>33.700000000000003</v>
      </c>
      <c r="F3940" s="1109">
        <v>0</v>
      </c>
      <c r="G3940" s="1110" t="s">
        <v>10833</v>
      </c>
      <c r="H3940" s="1110" t="s">
        <v>4654</v>
      </c>
      <c r="I3940" s="1110" t="s">
        <v>10832</v>
      </c>
      <c r="J3940" s="1109">
        <v>0</v>
      </c>
      <c r="K3940" s="1109">
        <v>0</v>
      </c>
      <c r="L3940" s="1109">
        <v>0</v>
      </c>
      <c r="M3940" s="1109">
        <v>0</v>
      </c>
      <c r="N3940" s="1109">
        <v>0</v>
      </c>
      <c r="O3940" s="1109">
        <v>0</v>
      </c>
      <c r="P3940" s="1109">
        <v>0</v>
      </c>
      <c r="Q3940" s="1109">
        <v>0</v>
      </c>
    </row>
    <row r="3941" spans="1:17">
      <c r="A3941" s="1109">
        <v>19482</v>
      </c>
      <c r="B3941" s="1110" t="s">
        <v>0</v>
      </c>
      <c r="C3941" s="1109">
        <v>7.625</v>
      </c>
      <c r="D3941" s="1109">
        <v>6.7649999999999997</v>
      </c>
      <c r="E3941" s="1109">
        <v>33.700000000000003</v>
      </c>
      <c r="F3941" s="1109">
        <v>0</v>
      </c>
      <c r="G3941" s="1110" t="s">
        <v>10833</v>
      </c>
      <c r="H3941" s="1110" t="s">
        <v>4654</v>
      </c>
      <c r="I3941" s="1110" t="s">
        <v>10839</v>
      </c>
      <c r="J3941" s="1109">
        <v>0</v>
      </c>
      <c r="K3941" s="1109">
        <v>0</v>
      </c>
      <c r="L3941" s="1109">
        <v>0</v>
      </c>
      <c r="M3941" s="1109">
        <v>0</v>
      </c>
      <c r="N3941" s="1109">
        <v>0</v>
      </c>
      <c r="O3941" s="1109">
        <v>0</v>
      </c>
      <c r="P3941" s="1109">
        <v>0</v>
      </c>
      <c r="Q3941" s="1109">
        <v>0</v>
      </c>
    </row>
    <row r="3942" spans="1:17">
      <c r="A3942" s="1109">
        <v>19483</v>
      </c>
      <c r="B3942" s="1110" t="s">
        <v>0</v>
      </c>
      <c r="C3942" s="1109">
        <v>7.625</v>
      </c>
      <c r="D3942" s="1109">
        <v>6.7649999999999997</v>
      </c>
      <c r="E3942" s="1109">
        <v>33.700000000000003</v>
      </c>
      <c r="F3942" s="1109">
        <v>0</v>
      </c>
      <c r="G3942" s="1110" t="s">
        <v>10833</v>
      </c>
      <c r="H3942" s="1110" t="s">
        <v>4654</v>
      </c>
      <c r="I3942" s="1110" t="s">
        <v>10850</v>
      </c>
      <c r="J3942" s="1109">
        <v>0</v>
      </c>
      <c r="K3942" s="1109">
        <v>0</v>
      </c>
      <c r="L3942" s="1109">
        <v>0</v>
      </c>
      <c r="M3942" s="1109">
        <v>0</v>
      </c>
      <c r="N3942" s="1109">
        <v>0</v>
      </c>
      <c r="O3942" s="1109">
        <v>0</v>
      </c>
      <c r="P3942" s="1109">
        <v>0</v>
      </c>
      <c r="Q3942" s="1109">
        <v>0</v>
      </c>
    </row>
    <row r="3943" spans="1:17">
      <c r="A3943" s="1109">
        <v>19484</v>
      </c>
      <c r="B3943" s="1110" t="s">
        <v>0</v>
      </c>
      <c r="C3943" s="1109">
        <v>7.625</v>
      </c>
      <c r="D3943" s="1109">
        <v>6.7649999999999997</v>
      </c>
      <c r="E3943" s="1109">
        <v>33.700000000000003</v>
      </c>
      <c r="F3943" s="1109">
        <v>0</v>
      </c>
      <c r="G3943" s="1110" t="s">
        <v>10737</v>
      </c>
      <c r="H3943" s="1110" t="s">
        <v>4654</v>
      </c>
      <c r="I3943" s="1110" t="s">
        <v>10847</v>
      </c>
      <c r="J3943" s="1109">
        <v>0</v>
      </c>
      <c r="K3943" s="1109">
        <v>0</v>
      </c>
      <c r="L3943" s="1109">
        <v>0</v>
      </c>
      <c r="M3943" s="1109">
        <v>0</v>
      </c>
      <c r="N3943" s="1109">
        <v>0</v>
      </c>
      <c r="O3943" s="1109">
        <v>0</v>
      </c>
      <c r="P3943" s="1109">
        <v>0</v>
      </c>
      <c r="Q3943" s="1109">
        <v>0</v>
      </c>
    </row>
    <row r="3944" spans="1:17">
      <c r="A3944" s="1109">
        <v>19485</v>
      </c>
      <c r="B3944" s="1110" t="s">
        <v>0</v>
      </c>
      <c r="C3944" s="1109">
        <v>7.625</v>
      </c>
      <c r="D3944" s="1109">
        <v>6.7649999999999997</v>
      </c>
      <c r="E3944" s="1109">
        <v>33.700000000000003</v>
      </c>
      <c r="F3944" s="1109">
        <v>0</v>
      </c>
      <c r="G3944" s="1110" t="s">
        <v>10737</v>
      </c>
      <c r="H3944" s="1110" t="s">
        <v>4654</v>
      </c>
      <c r="I3944" s="1110" t="s">
        <v>10841</v>
      </c>
      <c r="J3944" s="1109">
        <v>0</v>
      </c>
      <c r="K3944" s="1109">
        <v>0</v>
      </c>
      <c r="L3944" s="1109">
        <v>0</v>
      </c>
      <c r="M3944" s="1109">
        <v>0</v>
      </c>
      <c r="N3944" s="1109">
        <v>0</v>
      </c>
      <c r="O3944" s="1109">
        <v>0</v>
      </c>
      <c r="P3944" s="1109">
        <v>0</v>
      </c>
      <c r="Q3944" s="1109">
        <v>0</v>
      </c>
    </row>
    <row r="3945" spans="1:17">
      <c r="A3945" s="1109">
        <v>19486</v>
      </c>
      <c r="B3945" s="1110" t="s">
        <v>0</v>
      </c>
      <c r="C3945" s="1109">
        <v>7.625</v>
      </c>
      <c r="D3945" s="1109">
        <v>6.7649999999999997</v>
      </c>
      <c r="E3945" s="1109">
        <v>33.700000000000003</v>
      </c>
      <c r="F3945" s="1109">
        <v>0</v>
      </c>
      <c r="G3945" s="1110" t="s">
        <v>10737</v>
      </c>
      <c r="H3945" s="1110" t="s">
        <v>4654</v>
      </c>
      <c r="I3945" s="1110" t="s">
        <v>10760</v>
      </c>
      <c r="J3945" s="1109">
        <v>0</v>
      </c>
      <c r="K3945" s="1109">
        <v>0</v>
      </c>
      <c r="L3945" s="1109">
        <v>0</v>
      </c>
      <c r="M3945" s="1109">
        <v>0</v>
      </c>
      <c r="N3945" s="1109">
        <v>0</v>
      </c>
      <c r="O3945" s="1109">
        <v>0</v>
      </c>
      <c r="P3945" s="1109">
        <v>0</v>
      </c>
      <c r="Q3945" s="1109">
        <v>0</v>
      </c>
    </row>
    <row r="3946" spans="1:17">
      <c r="A3946" s="1109">
        <v>19487</v>
      </c>
      <c r="B3946" s="1110" t="s">
        <v>0</v>
      </c>
      <c r="C3946" s="1109">
        <v>7.625</v>
      </c>
      <c r="D3946" s="1109">
        <v>6.7649999999999997</v>
      </c>
      <c r="E3946" s="1109">
        <v>33.700000000000003</v>
      </c>
      <c r="F3946" s="1109">
        <v>0</v>
      </c>
      <c r="G3946" s="1110" t="s">
        <v>10737</v>
      </c>
      <c r="H3946" s="1110" t="s">
        <v>4654</v>
      </c>
      <c r="I3946" s="1110" t="s">
        <v>10849</v>
      </c>
      <c r="J3946" s="1109">
        <v>0</v>
      </c>
      <c r="K3946" s="1109">
        <v>0</v>
      </c>
      <c r="L3946" s="1109">
        <v>0</v>
      </c>
      <c r="M3946" s="1109">
        <v>0</v>
      </c>
      <c r="N3946" s="1109">
        <v>0</v>
      </c>
      <c r="O3946" s="1109">
        <v>0</v>
      </c>
      <c r="P3946" s="1109">
        <v>0</v>
      </c>
      <c r="Q3946" s="1109">
        <v>0</v>
      </c>
    </row>
    <row r="3947" spans="1:17">
      <c r="A3947" s="1109">
        <v>19488</v>
      </c>
      <c r="B3947" s="1110" t="s">
        <v>0</v>
      </c>
      <c r="C3947" s="1109">
        <v>7.625</v>
      </c>
      <c r="D3947" s="1109">
        <v>6.7649999999999997</v>
      </c>
      <c r="E3947" s="1109">
        <v>33.700000000000003</v>
      </c>
      <c r="F3947" s="1109">
        <v>0</v>
      </c>
      <c r="G3947" s="1110" t="s">
        <v>10737</v>
      </c>
      <c r="H3947" s="1110" t="s">
        <v>4654</v>
      </c>
      <c r="I3947" s="1110" t="s">
        <v>10850</v>
      </c>
      <c r="J3947" s="1109">
        <v>0</v>
      </c>
      <c r="K3947" s="1109">
        <v>0</v>
      </c>
      <c r="L3947" s="1109">
        <v>0</v>
      </c>
      <c r="M3947" s="1109">
        <v>0</v>
      </c>
      <c r="N3947" s="1109">
        <v>0</v>
      </c>
      <c r="O3947" s="1109">
        <v>0</v>
      </c>
      <c r="P3947" s="1109">
        <v>0</v>
      </c>
      <c r="Q3947" s="1109">
        <v>0</v>
      </c>
    </row>
    <row r="3948" spans="1:17">
      <c r="A3948" s="1109">
        <v>19489</v>
      </c>
      <c r="B3948" s="1110" t="s">
        <v>0</v>
      </c>
      <c r="C3948" s="1109">
        <v>7.625</v>
      </c>
      <c r="D3948" s="1109">
        <v>6.7649999999999997</v>
      </c>
      <c r="E3948" s="1109">
        <v>33.700000000000003</v>
      </c>
      <c r="F3948" s="1109">
        <v>0</v>
      </c>
      <c r="G3948" s="1110" t="s">
        <v>10737</v>
      </c>
      <c r="H3948" s="1110" t="s">
        <v>4654</v>
      </c>
      <c r="I3948" s="1110" t="s">
        <v>10832</v>
      </c>
      <c r="J3948" s="1109">
        <v>0</v>
      </c>
      <c r="K3948" s="1109">
        <v>0</v>
      </c>
      <c r="L3948" s="1109">
        <v>0</v>
      </c>
      <c r="M3948" s="1109">
        <v>0</v>
      </c>
      <c r="N3948" s="1109">
        <v>0</v>
      </c>
      <c r="O3948" s="1109">
        <v>0</v>
      </c>
      <c r="P3948" s="1109">
        <v>0</v>
      </c>
      <c r="Q3948" s="1109">
        <v>0</v>
      </c>
    </row>
    <row r="3949" spans="1:17">
      <c r="A3949" s="1109">
        <v>19490</v>
      </c>
      <c r="B3949" s="1110" t="s">
        <v>0</v>
      </c>
      <c r="C3949" s="1109">
        <v>7.625</v>
      </c>
      <c r="D3949" s="1109">
        <v>6.7649999999999997</v>
      </c>
      <c r="E3949" s="1109">
        <v>33.700000000000003</v>
      </c>
      <c r="F3949" s="1109">
        <v>0</v>
      </c>
      <c r="G3949" s="1110" t="s">
        <v>10737</v>
      </c>
      <c r="H3949" s="1110" t="s">
        <v>4654</v>
      </c>
      <c r="I3949" s="1110" t="s">
        <v>10839</v>
      </c>
      <c r="J3949" s="1109">
        <v>0</v>
      </c>
      <c r="K3949" s="1109">
        <v>0</v>
      </c>
      <c r="L3949" s="1109">
        <v>0</v>
      </c>
      <c r="M3949" s="1109">
        <v>0</v>
      </c>
      <c r="N3949" s="1109">
        <v>0</v>
      </c>
      <c r="O3949" s="1109">
        <v>0</v>
      </c>
      <c r="P3949" s="1109">
        <v>0</v>
      </c>
      <c r="Q3949" s="1109">
        <v>0</v>
      </c>
    </row>
    <row r="3950" spans="1:17">
      <c r="A3950" s="1109">
        <v>19491</v>
      </c>
      <c r="B3950" s="1110" t="s">
        <v>0</v>
      </c>
      <c r="C3950" s="1109">
        <v>7.625</v>
      </c>
      <c r="D3950" s="1109">
        <v>6.7649999999999997</v>
      </c>
      <c r="E3950" s="1109">
        <v>33.700000000000003</v>
      </c>
      <c r="F3950" s="1109">
        <v>0</v>
      </c>
      <c r="G3950" s="1110" t="s">
        <v>10838</v>
      </c>
      <c r="H3950" s="1110" t="s">
        <v>4654</v>
      </c>
      <c r="I3950" s="1110" t="s">
        <v>10760</v>
      </c>
      <c r="J3950" s="1109">
        <v>0</v>
      </c>
      <c r="K3950" s="1109">
        <v>0</v>
      </c>
      <c r="L3950" s="1109">
        <v>0</v>
      </c>
      <c r="M3950" s="1109">
        <v>0</v>
      </c>
      <c r="N3950" s="1109">
        <v>0</v>
      </c>
      <c r="O3950" s="1109">
        <v>0</v>
      </c>
      <c r="P3950" s="1109">
        <v>0</v>
      </c>
      <c r="Q3950" s="1109">
        <v>0</v>
      </c>
    </row>
    <row r="3951" spans="1:17">
      <c r="A3951" s="1109">
        <v>19492</v>
      </c>
      <c r="B3951" s="1110" t="s">
        <v>0</v>
      </c>
      <c r="C3951" s="1109">
        <v>7.625</v>
      </c>
      <c r="D3951" s="1109">
        <v>6.7649999999999997</v>
      </c>
      <c r="E3951" s="1109">
        <v>33.700000000000003</v>
      </c>
      <c r="F3951" s="1109">
        <v>0</v>
      </c>
      <c r="G3951" s="1110" t="s">
        <v>10838</v>
      </c>
      <c r="H3951" s="1110" t="s">
        <v>4654</v>
      </c>
      <c r="I3951" s="1110" t="s">
        <v>10736</v>
      </c>
      <c r="J3951" s="1109">
        <v>0</v>
      </c>
      <c r="K3951" s="1109">
        <v>0</v>
      </c>
      <c r="L3951" s="1109">
        <v>0</v>
      </c>
      <c r="M3951" s="1109">
        <v>0</v>
      </c>
      <c r="N3951" s="1109">
        <v>0</v>
      </c>
      <c r="O3951" s="1109">
        <v>0</v>
      </c>
      <c r="P3951" s="1109">
        <v>0</v>
      </c>
      <c r="Q3951" s="1109">
        <v>0</v>
      </c>
    </row>
    <row r="3952" spans="1:17">
      <c r="A3952" s="1109">
        <v>19493</v>
      </c>
      <c r="B3952" s="1110" t="s">
        <v>0</v>
      </c>
      <c r="C3952" s="1109">
        <v>7.625</v>
      </c>
      <c r="D3952" s="1109">
        <v>6.7649999999999997</v>
      </c>
      <c r="E3952" s="1109">
        <v>33.700000000000003</v>
      </c>
      <c r="F3952" s="1109">
        <v>0</v>
      </c>
      <c r="G3952" s="1110" t="s">
        <v>10753</v>
      </c>
      <c r="H3952" s="1110" t="s">
        <v>4654</v>
      </c>
      <c r="I3952" s="1110" t="s">
        <v>10847</v>
      </c>
      <c r="J3952" s="1109">
        <v>0</v>
      </c>
      <c r="K3952" s="1109">
        <v>0</v>
      </c>
      <c r="L3952" s="1109">
        <v>0</v>
      </c>
      <c r="M3952" s="1109">
        <v>0</v>
      </c>
      <c r="N3952" s="1109">
        <v>0</v>
      </c>
      <c r="O3952" s="1109">
        <v>0</v>
      </c>
      <c r="P3952" s="1109">
        <v>0</v>
      </c>
      <c r="Q3952" s="1109">
        <v>0</v>
      </c>
    </row>
    <row r="3953" spans="1:17">
      <c r="A3953" s="1109">
        <v>19494</v>
      </c>
      <c r="B3953" s="1110" t="s">
        <v>0</v>
      </c>
      <c r="C3953" s="1109">
        <v>7.625</v>
      </c>
      <c r="D3953" s="1109">
        <v>6.7649999999999997</v>
      </c>
      <c r="E3953" s="1109">
        <v>33.700000000000003</v>
      </c>
      <c r="F3953" s="1109">
        <v>0</v>
      </c>
      <c r="G3953" s="1110" t="s">
        <v>10753</v>
      </c>
      <c r="H3953" s="1110" t="s">
        <v>4654</v>
      </c>
      <c r="I3953" s="1110" t="s">
        <v>10841</v>
      </c>
      <c r="J3953" s="1109">
        <v>0</v>
      </c>
      <c r="K3953" s="1109">
        <v>0</v>
      </c>
      <c r="L3953" s="1109">
        <v>0</v>
      </c>
      <c r="M3953" s="1109">
        <v>0</v>
      </c>
      <c r="N3953" s="1109">
        <v>0</v>
      </c>
      <c r="O3953" s="1109">
        <v>0</v>
      </c>
      <c r="P3953" s="1109">
        <v>0</v>
      </c>
      <c r="Q3953" s="1109">
        <v>0</v>
      </c>
    </row>
    <row r="3954" spans="1:17">
      <c r="A3954" s="1109">
        <v>19495</v>
      </c>
      <c r="B3954" s="1110" t="s">
        <v>0</v>
      </c>
      <c r="C3954" s="1109">
        <v>7.625</v>
      </c>
      <c r="D3954" s="1109">
        <v>6.7649999999999997</v>
      </c>
      <c r="E3954" s="1109">
        <v>33.700000000000003</v>
      </c>
      <c r="F3954" s="1109">
        <v>0</v>
      </c>
      <c r="G3954" s="1110" t="s">
        <v>10753</v>
      </c>
      <c r="H3954" s="1110" t="s">
        <v>4654</v>
      </c>
      <c r="I3954" s="1110" t="s">
        <v>10849</v>
      </c>
      <c r="J3954" s="1109">
        <v>0</v>
      </c>
      <c r="K3954" s="1109">
        <v>0</v>
      </c>
      <c r="L3954" s="1109">
        <v>0</v>
      </c>
      <c r="M3954" s="1109">
        <v>0</v>
      </c>
      <c r="N3954" s="1109">
        <v>0</v>
      </c>
      <c r="O3954" s="1109">
        <v>0</v>
      </c>
      <c r="P3954" s="1109">
        <v>0</v>
      </c>
      <c r="Q3954" s="1109">
        <v>0</v>
      </c>
    </row>
    <row r="3955" spans="1:17">
      <c r="A3955" s="1109">
        <v>19496</v>
      </c>
      <c r="B3955" s="1110" t="s">
        <v>0</v>
      </c>
      <c r="C3955" s="1109">
        <v>7.625</v>
      </c>
      <c r="D3955" s="1109">
        <v>6.7649999999999997</v>
      </c>
      <c r="E3955" s="1109">
        <v>33.700000000000003</v>
      </c>
      <c r="F3955" s="1109">
        <v>0</v>
      </c>
      <c r="G3955" s="1110" t="s">
        <v>10753</v>
      </c>
      <c r="H3955" s="1110" t="s">
        <v>4654</v>
      </c>
      <c r="I3955" s="1110" t="s">
        <v>10760</v>
      </c>
      <c r="J3955" s="1109">
        <v>0</v>
      </c>
      <c r="K3955" s="1109">
        <v>0</v>
      </c>
      <c r="L3955" s="1109">
        <v>0</v>
      </c>
      <c r="M3955" s="1109">
        <v>0</v>
      </c>
      <c r="N3955" s="1109">
        <v>0</v>
      </c>
      <c r="O3955" s="1109">
        <v>0</v>
      </c>
      <c r="P3955" s="1109">
        <v>0</v>
      </c>
      <c r="Q3955" s="1109">
        <v>0</v>
      </c>
    </row>
    <row r="3956" spans="1:17">
      <c r="A3956" s="1109">
        <v>19497</v>
      </c>
      <c r="B3956" s="1110" t="s">
        <v>0</v>
      </c>
      <c r="C3956" s="1109">
        <v>7.625</v>
      </c>
      <c r="D3956" s="1109">
        <v>6.7649999999999997</v>
      </c>
      <c r="E3956" s="1109">
        <v>33.700000000000003</v>
      </c>
      <c r="F3956" s="1109">
        <v>0</v>
      </c>
      <c r="G3956" s="1110" t="s">
        <v>10753</v>
      </c>
      <c r="H3956" s="1110" t="s">
        <v>4654</v>
      </c>
      <c r="I3956" s="1110" t="s">
        <v>10736</v>
      </c>
      <c r="J3956" s="1109">
        <v>0</v>
      </c>
      <c r="K3956" s="1109">
        <v>0</v>
      </c>
      <c r="L3956" s="1109">
        <v>0</v>
      </c>
      <c r="M3956" s="1109">
        <v>0</v>
      </c>
      <c r="N3956" s="1109">
        <v>0</v>
      </c>
      <c r="O3956" s="1109">
        <v>0</v>
      </c>
      <c r="P3956" s="1109">
        <v>0</v>
      </c>
      <c r="Q3956" s="1109">
        <v>0</v>
      </c>
    </row>
    <row r="3957" spans="1:17">
      <c r="A3957" s="1109">
        <v>19498</v>
      </c>
      <c r="B3957" s="1110" t="s">
        <v>0</v>
      </c>
      <c r="C3957" s="1109">
        <v>7.625</v>
      </c>
      <c r="D3957" s="1109">
        <v>6.7649999999999997</v>
      </c>
      <c r="E3957" s="1109">
        <v>33.700000000000003</v>
      </c>
      <c r="F3957" s="1109">
        <v>0</v>
      </c>
      <c r="G3957" s="1110" t="s">
        <v>10753</v>
      </c>
      <c r="H3957" s="1110" t="s">
        <v>4654</v>
      </c>
      <c r="I3957" s="1110" t="s">
        <v>10850</v>
      </c>
      <c r="J3957" s="1109">
        <v>0</v>
      </c>
      <c r="K3957" s="1109">
        <v>0</v>
      </c>
      <c r="L3957" s="1109">
        <v>0</v>
      </c>
      <c r="M3957" s="1109">
        <v>0</v>
      </c>
      <c r="N3957" s="1109">
        <v>0</v>
      </c>
      <c r="O3957" s="1109">
        <v>0</v>
      </c>
      <c r="P3957" s="1109">
        <v>0</v>
      </c>
      <c r="Q3957" s="1109">
        <v>0</v>
      </c>
    </row>
    <row r="3958" spans="1:17">
      <c r="A3958" s="1109">
        <v>19499</v>
      </c>
      <c r="B3958" s="1110" t="s">
        <v>0</v>
      </c>
      <c r="C3958" s="1109">
        <v>7.625</v>
      </c>
      <c r="D3958" s="1109">
        <v>6.7649999999999997</v>
      </c>
      <c r="E3958" s="1109">
        <v>33.700000000000003</v>
      </c>
      <c r="F3958" s="1109">
        <v>0</v>
      </c>
      <c r="G3958" s="1110" t="s">
        <v>10753</v>
      </c>
      <c r="H3958" s="1110" t="s">
        <v>4654</v>
      </c>
      <c r="I3958" s="1110" t="s">
        <v>10832</v>
      </c>
      <c r="J3958" s="1109">
        <v>0</v>
      </c>
      <c r="K3958" s="1109">
        <v>0</v>
      </c>
      <c r="L3958" s="1109">
        <v>0</v>
      </c>
      <c r="M3958" s="1109">
        <v>0</v>
      </c>
      <c r="N3958" s="1109">
        <v>0</v>
      </c>
      <c r="O3958" s="1109">
        <v>0</v>
      </c>
      <c r="P3958" s="1109">
        <v>0</v>
      </c>
      <c r="Q3958" s="1109">
        <v>0</v>
      </c>
    </row>
    <row r="3959" spans="1:17">
      <c r="A3959" s="1109">
        <v>19500</v>
      </c>
      <c r="B3959" s="1110" t="s">
        <v>0</v>
      </c>
      <c r="C3959" s="1109">
        <v>7.625</v>
      </c>
      <c r="D3959" s="1109">
        <v>6.7649999999999997</v>
      </c>
      <c r="E3959" s="1109">
        <v>33.700000000000003</v>
      </c>
      <c r="F3959" s="1109">
        <v>0</v>
      </c>
      <c r="G3959" s="1110" t="s">
        <v>10753</v>
      </c>
      <c r="H3959" s="1110" t="s">
        <v>4654</v>
      </c>
      <c r="I3959" s="1110" t="s">
        <v>10839</v>
      </c>
      <c r="J3959" s="1109">
        <v>0</v>
      </c>
      <c r="K3959" s="1109">
        <v>0</v>
      </c>
      <c r="L3959" s="1109">
        <v>0</v>
      </c>
      <c r="M3959" s="1109">
        <v>0</v>
      </c>
      <c r="N3959" s="1109">
        <v>0</v>
      </c>
      <c r="O3959" s="1109">
        <v>0</v>
      </c>
      <c r="P3959" s="1109">
        <v>0</v>
      </c>
      <c r="Q3959" s="1109">
        <v>0</v>
      </c>
    </row>
    <row r="3960" spans="1:17">
      <c r="A3960" s="1109">
        <v>19501</v>
      </c>
      <c r="B3960" s="1110" t="s">
        <v>0</v>
      </c>
      <c r="C3960" s="1109">
        <v>7.625</v>
      </c>
      <c r="D3960" s="1109">
        <v>6.7649999999999997</v>
      </c>
      <c r="E3960" s="1109">
        <v>33.700000000000003</v>
      </c>
      <c r="F3960" s="1109">
        <v>0</v>
      </c>
      <c r="G3960" s="1110" t="s">
        <v>10779</v>
      </c>
      <c r="H3960" s="1110" t="s">
        <v>4654</v>
      </c>
      <c r="I3960" s="1110" t="s">
        <v>10847</v>
      </c>
      <c r="J3960" s="1109">
        <v>0</v>
      </c>
      <c r="K3960" s="1109">
        <v>0</v>
      </c>
      <c r="L3960" s="1109">
        <v>0</v>
      </c>
      <c r="M3960" s="1109">
        <v>0</v>
      </c>
      <c r="N3960" s="1109">
        <v>0</v>
      </c>
      <c r="O3960" s="1109">
        <v>0</v>
      </c>
      <c r="P3960" s="1109">
        <v>0</v>
      </c>
      <c r="Q3960" s="1109">
        <v>0</v>
      </c>
    </row>
    <row r="3961" spans="1:17">
      <c r="A3961" s="1109">
        <v>19502</v>
      </c>
      <c r="B3961" s="1110" t="s">
        <v>0</v>
      </c>
      <c r="C3961" s="1109">
        <v>7.625</v>
      </c>
      <c r="D3961" s="1109">
        <v>6.7649999999999997</v>
      </c>
      <c r="E3961" s="1109">
        <v>33.700000000000003</v>
      </c>
      <c r="F3961" s="1109">
        <v>0</v>
      </c>
      <c r="G3961" s="1110" t="s">
        <v>10779</v>
      </c>
      <c r="H3961" s="1110" t="s">
        <v>4654</v>
      </c>
      <c r="I3961" s="1110" t="s">
        <v>10841</v>
      </c>
      <c r="J3961" s="1109">
        <v>0</v>
      </c>
      <c r="K3961" s="1109">
        <v>0</v>
      </c>
      <c r="L3961" s="1109">
        <v>0</v>
      </c>
      <c r="M3961" s="1109">
        <v>0</v>
      </c>
      <c r="N3961" s="1109">
        <v>0</v>
      </c>
      <c r="O3961" s="1109">
        <v>0</v>
      </c>
      <c r="P3961" s="1109">
        <v>0</v>
      </c>
      <c r="Q3961" s="1109">
        <v>0</v>
      </c>
    </row>
    <row r="3962" spans="1:17">
      <c r="A3962" s="1109">
        <v>19503</v>
      </c>
      <c r="B3962" s="1110" t="s">
        <v>0</v>
      </c>
      <c r="C3962" s="1109">
        <v>7.625</v>
      </c>
      <c r="D3962" s="1109">
        <v>6.7649999999999997</v>
      </c>
      <c r="E3962" s="1109">
        <v>33.700000000000003</v>
      </c>
      <c r="F3962" s="1109">
        <v>0</v>
      </c>
      <c r="G3962" s="1110" t="s">
        <v>10779</v>
      </c>
      <c r="H3962" s="1110" t="s">
        <v>4654</v>
      </c>
      <c r="I3962" s="1110" t="s">
        <v>10760</v>
      </c>
      <c r="J3962" s="1109">
        <v>0</v>
      </c>
      <c r="K3962" s="1109">
        <v>0</v>
      </c>
      <c r="L3962" s="1109">
        <v>0</v>
      </c>
      <c r="M3962" s="1109">
        <v>0</v>
      </c>
      <c r="N3962" s="1109">
        <v>0</v>
      </c>
      <c r="O3962" s="1109">
        <v>0</v>
      </c>
      <c r="P3962" s="1109">
        <v>0</v>
      </c>
      <c r="Q3962" s="1109">
        <v>0</v>
      </c>
    </row>
    <row r="3963" spans="1:17">
      <c r="A3963" s="1109">
        <v>19504</v>
      </c>
      <c r="B3963" s="1110" t="s">
        <v>0</v>
      </c>
      <c r="C3963" s="1109">
        <v>7.625</v>
      </c>
      <c r="D3963" s="1109">
        <v>6.7649999999999997</v>
      </c>
      <c r="E3963" s="1109">
        <v>33.700000000000003</v>
      </c>
      <c r="F3963" s="1109">
        <v>0</v>
      </c>
      <c r="G3963" s="1110" t="s">
        <v>10779</v>
      </c>
      <c r="H3963" s="1110" t="s">
        <v>4654</v>
      </c>
      <c r="I3963" s="1110" t="s">
        <v>10736</v>
      </c>
      <c r="J3963" s="1109">
        <v>0</v>
      </c>
      <c r="K3963" s="1109">
        <v>0</v>
      </c>
      <c r="L3963" s="1109">
        <v>0</v>
      </c>
      <c r="M3963" s="1109">
        <v>0</v>
      </c>
      <c r="N3963" s="1109">
        <v>0</v>
      </c>
      <c r="O3963" s="1109">
        <v>0</v>
      </c>
      <c r="P3963" s="1109">
        <v>0</v>
      </c>
      <c r="Q3963" s="1109">
        <v>0</v>
      </c>
    </row>
    <row r="3964" spans="1:17">
      <c r="A3964" s="1109">
        <v>19505</v>
      </c>
      <c r="B3964" s="1110" t="s">
        <v>0</v>
      </c>
      <c r="C3964" s="1109">
        <v>7.625</v>
      </c>
      <c r="D3964" s="1109">
        <v>6.7649999999999997</v>
      </c>
      <c r="E3964" s="1109">
        <v>33.700000000000003</v>
      </c>
      <c r="F3964" s="1109">
        <v>0</v>
      </c>
      <c r="G3964" s="1110" t="s">
        <v>10779</v>
      </c>
      <c r="H3964" s="1110" t="s">
        <v>4654</v>
      </c>
      <c r="I3964" s="1110" t="s">
        <v>10850</v>
      </c>
      <c r="J3964" s="1109">
        <v>0</v>
      </c>
      <c r="K3964" s="1109">
        <v>0</v>
      </c>
      <c r="L3964" s="1109">
        <v>0</v>
      </c>
      <c r="M3964" s="1109">
        <v>0</v>
      </c>
      <c r="N3964" s="1109">
        <v>0</v>
      </c>
      <c r="O3964" s="1109">
        <v>0</v>
      </c>
      <c r="P3964" s="1109">
        <v>0</v>
      </c>
      <c r="Q3964" s="1109">
        <v>0</v>
      </c>
    </row>
    <row r="3965" spans="1:17">
      <c r="A3965" s="1109">
        <v>19506</v>
      </c>
      <c r="B3965" s="1110" t="s">
        <v>0</v>
      </c>
      <c r="C3965" s="1109">
        <v>7.625</v>
      </c>
      <c r="D3965" s="1109">
        <v>6.7649999999999997</v>
      </c>
      <c r="E3965" s="1109">
        <v>33.700000000000003</v>
      </c>
      <c r="F3965" s="1109">
        <v>0</v>
      </c>
      <c r="G3965" s="1110" t="s">
        <v>10779</v>
      </c>
      <c r="H3965" s="1110" t="s">
        <v>4654</v>
      </c>
      <c r="I3965" s="1110" t="s">
        <v>10832</v>
      </c>
      <c r="J3965" s="1109">
        <v>0</v>
      </c>
      <c r="K3965" s="1109">
        <v>0</v>
      </c>
      <c r="L3965" s="1109">
        <v>0</v>
      </c>
      <c r="M3965" s="1109">
        <v>0</v>
      </c>
      <c r="N3965" s="1109">
        <v>0</v>
      </c>
      <c r="O3965" s="1109">
        <v>0</v>
      </c>
      <c r="P3965" s="1109">
        <v>0</v>
      </c>
      <c r="Q3965" s="1109">
        <v>0</v>
      </c>
    </row>
    <row r="3966" spans="1:17">
      <c r="A3966" s="1109">
        <v>19507</v>
      </c>
      <c r="B3966" s="1110" t="s">
        <v>0</v>
      </c>
      <c r="C3966" s="1109">
        <v>7.625</v>
      </c>
      <c r="D3966" s="1109">
        <v>6.7649999999999997</v>
      </c>
      <c r="E3966" s="1109">
        <v>33.700000000000003</v>
      </c>
      <c r="F3966" s="1109">
        <v>0</v>
      </c>
      <c r="G3966" s="1110" t="s">
        <v>10779</v>
      </c>
      <c r="H3966" s="1110" t="s">
        <v>4654</v>
      </c>
      <c r="I3966" s="1110" t="s">
        <v>10839</v>
      </c>
      <c r="J3966" s="1109">
        <v>0</v>
      </c>
      <c r="K3966" s="1109">
        <v>0</v>
      </c>
      <c r="L3966" s="1109">
        <v>0</v>
      </c>
      <c r="M3966" s="1109">
        <v>0</v>
      </c>
      <c r="N3966" s="1109">
        <v>0</v>
      </c>
      <c r="O3966" s="1109">
        <v>0</v>
      </c>
      <c r="P3966" s="1109">
        <v>0</v>
      </c>
      <c r="Q3966" s="1109">
        <v>0</v>
      </c>
    </row>
    <row r="3967" spans="1:17">
      <c r="A3967" s="1109">
        <v>19508</v>
      </c>
      <c r="B3967" s="1110" t="s">
        <v>0</v>
      </c>
      <c r="C3967" s="1109">
        <v>7.625</v>
      </c>
      <c r="D3967" s="1109">
        <v>6.7649999999999997</v>
      </c>
      <c r="E3967" s="1109">
        <v>33.700000000000003</v>
      </c>
      <c r="F3967" s="1109">
        <v>0</v>
      </c>
      <c r="G3967" s="1110" t="s">
        <v>10739</v>
      </c>
      <c r="H3967" s="1110" t="s">
        <v>4654</v>
      </c>
      <c r="I3967" s="1110" t="s">
        <v>10847</v>
      </c>
      <c r="J3967" s="1109">
        <v>0</v>
      </c>
      <c r="K3967" s="1109">
        <v>0</v>
      </c>
      <c r="L3967" s="1109">
        <v>0</v>
      </c>
      <c r="M3967" s="1109">
        <v>0</v>
      </c>
      <c r="N3967" s="1109">
        <v>0</v>
      </c>
      <c r="O3967" s="1109">
        <v>0</v>
      </c>
      <c r="P3967" s="1109">
        <v>0</v>
      </c>
      <c r="Q3967" s="1109">
        <v>0</v>
      </c>
    </row>
    <row r="3968" spans="1:17">
      <c r="A3968" s="1109">
        <v>19509</v>
      </c>
      <c r="B3968" s="1110" t="s">
        <v>0</v>
      </c>
      <c r="C3968" s="1109">
        <v>7.625</v>
      </c>
      <c r="D3968" s="1109">
        <v>6.7649999999999997</v>
      </c>
      <c r="E3968" s="1109">
        <v>33.700000000000003</v>
      </c>
      <c r="F3968" s="1109">
        <v>0</v>
      </c>
      <c r="G3968" s="1110" t="s">
        <v>10739</v>
      </c>
      <c r="H3968" s="1110" t="s">
        <v>4654</v>
      </c>
      <c r="I3968" s="1110" t="s">
        <v>10841</v>
      </c>
      <c r="J3968" s="1109">
        <v>0</v>
      </c>
      <c r="K3968" s="1109">
        <v>0</v>
      </c>
      <c r="L3968" s="1109">
        <v>0</v>
      </c>
      <c r="M3968" s="1109">
        <v>0</v>
      </c>
      <c r="N3968" s="1109">
        <v>0</v>
      </c>
      <c r="O3968" s="1109">
        <v>0</v>
      </c>
      <c r="P3968" s="1109">
        <v>0</v>
      </c>
      <c r="Q3968" s="1109">
        <v>0</v>
      </c>
    </row>
    <row r="3969" spans="1:17">
      <c r="A3969" s="1109">
        <v>19510</v>
      </c>
      <c r="B3969" s="1110" t="s">
        <v>0</v>
      </c>
      <c r="C3969" s="1109">
        <v>7.625</v>
      </c>
      <c r="D3969" s="1109">
        <v>6.7649999999999997</v>
      </c>
      <c r="E3969" s="1109">
        <v>33.700000000000003</v>
      </c>
      <c r="F3969" s="1109">
        <v>0</v>
      </c>
      <c r="G3969" s="1110" t="s">
        <v>10739</v>
      </c>
      <c r="H3969" s="1110" t="s">
        <v>4654</v>
      </c>
      <c r="I3969" s="1110" t="s">
        <v>10760</v>
      </c>
      <c r="J3969" s="1109">
        <v>0</v>
      </c>
      <c r="K3969" s="1109">
        <v>0</v>
      </c>
      <c r="L3969" s="1109">
        <v>0</v>
      </c>
      <c r="M3969" s="1109">
        <v>0</v>
      </c>
      <c r="N3969" s="1109">
        <v>0</v>
      </c>
      <c r="O3969" s="1109">
        <v>0</v>
      </c>
      <c r="P3969" s="1109">
        <v>0</v>
      </c>
      <c r="Q3969" s="1109">
        <v>0</v>
      </c>
    </row>
    <row r="3970" spans="1:17">
      <c r="A3970" s="1109">
        <v>19511</v>
      </c>
      <c r="B3970" s="1110" t="s">
        <v>0</v>
      </c>
      <c r="C3970" s="1109">
        <v>7.625</v>
      </c>
      <c r="D3970" s="1109">
        <v>6.7649999999999997</v>
      </c>
      <c r="E3970" s="1109">
        <v>33.700000000000003</v>
      </c>
      <c r="F3970" s="1109">
        <v>0</v>
      </c>
      <c r="G3970" s="1110" t="s">
        <v>10739</v>
      </c>
      <c r="H3970" s="1110" t="s">
        <v>4654</v>
      </c>
      <c r="I3970" s="1110" t="s">
        <v>10736</v>
      </c>
      <c r="J3970" s="1109">
        <v>0</v>
      </c>
      <c r="K3970" s="1109">
        <v>0</v>
      </c>
      <c r="L3970" s="1109">
        <v>0</v>
      </c>
      <c r="M3970" s="1109">
        <v>0</v>
      </c>
      <c r="N3970" s="1109">
        <v>0</v>
      </c>
      <c r="O3970" s="1109">
        <v>0</v>
      </c>
      <c r="P3970" s="1109">
        <v>0</v>
      </c>
      <c r="Q3970" s="1109">
        <v>0</v>
      </c>
    </row>
    <row r="3971" spans="1:17">
      <c r="A3971" s="1109">
        <v>19512</v>
      </c>
      <c r="B3971" s="1110" t="s">
        <v>0</v>
      </c>
      <c r="C3971" s="1109">
        <v>7.625</v>
      </c>
      <c r="D3971" s="1109">
        <v>6.7649999999999997</v>
      </c>
      <c r="E3971" s="1109">
        <v>33.700000000000003</v>
      </c>
      <c r="F3971" s="1109">
        <v>0</v>
      </c>
      <c r="G3971" s="1110" t="s">
        <v>10739</v>
      </c>
      <c r="H3971" s="1110" t="s">
        <v>4654</v>
      </c>
      <c r="I3971" s="1110" t="s">
        <v>10850</v>
      </c>
      <c r="J3971" s="1109">
        <v>0</v>
      </c>
      <c r="K3971" s="1109">
        <v>0</v>
      </c>
      <c r="L3971" s="1109">
        <v>0</v>
      </c>
      <c r="M3971" s="1109">
        <v>0</v>
      </c>
      <c r="N3971" s="1109">
        <v>0</v>
      </c>
      <c r="O3971" s="1109">
        <v>0</v>
      </c>
      <c r="P3971" s="1109">
        <v>0</v>
      </c>
      <c r="Q3971" s="1109">
        <v>0</v>
      </c>
    </row>
    <row r="3972" spans="1:17">
      <c r="A3972" s="1109">
        <v>19513</v>
      </c>
      <c r="B3972" s="1110" t="s">
        <v>0</v>
      </c>
      <c r="C3972" s="1109">
        <v>7.625</v>
      </c>
      <c r="D3972" s="1109">
        <v>6.7649999999999997</v>
      </c>
      <c r="E3972" s="1109">
        <v>33.700000000000003</v>
      </c>
      <c r="F3972" s="1109">
        <v>0</v>
      </c>
      <c r="G3972" s="1110" t="s">
        <v>10739</v>
      </c>
      <c r="H3972" s="1110" t="s">
        <v>4654</v>
      </c>
      <c r="I3972" s="1110" t="s">
        <v>10832</v>
      </c>
      <c r="J3972" s="1109">
        <v>0</v>
      </c>
      <c r="K3972" s="1109">
        <v>0</v>
      </c>
      <c r="L3972" s="1109">
        <v>0</v>
      </c>
      <c r="M3972" s="1109">
        <v>0</v>
      </c>
      <c r="N3972" s="1109">
        <v>0</v>
      </c>
      <c r="O3972" s="1109">
        <v>0</v>
      </c>
      <c r="P3972" s="1109">
        <v>0</v>
      </c>
      <c r="Q3972" s="1109">
        <v>0</v>
      </c>
    </row>
    <row r="3973" spans="1:17">
      <c r="A3973" s="1109">
        <v>19514</v>
      </c>
      <c r="B3973" s="1110" t="s">
        <v>0</v>
      </c>
      <c r="C3973" s="1109">
        <v>7.625</v>
      </c>
      <c r="D3973" s="1109">
        <v>6.7649999999999997</v>
      </c>
      <c r="E3973" s="1109">
        <v>33.700000000000003</v>
      </c>
      <c r="F3973" s="1109">
        <v>0</v>
      </c>
      <c r="G3973" s="1110" t="s">
        <v>10739</v>
      </c>
      <c r="H3973" s="1110" t="s">
        <v>4654</v>
      </c>
      <c r="I3973" s="1110" t="s">
        <v>10839</v>
      </c>
      <c r="J3973" s="1109">
        <v>0</v>
      </c>
      <c r="K3973" s="1109">
        <v>0</v>
      </c>
      <c r="L3973" s="1109">
        <v>0</v>
      </c>
      <c r="M3973" s="1109">
        <v>0</v>
      </c>
      <c r="N3973" s="1109">
        <v>0</v>
      </c>
      <c r="O3973" s="1109">
        <v>0</v>
      </c>
      <c r="P3973" s="1109">
        <v>0</v>
      </c>
      <c r="Q3973" s="1109">
        <v>0</v>
      </c>
    </row>
    <row r="3974" spans="1:17">
      <c r="A3974" s="1109">
        <v>19515</v>
      </c>
      <c r="B3974" s="1110" t="s">
        <v>0</v>
      </c>
      <c r="C3974" s="1109">
        <v>7.625</v>
      </c>
      <c r="D3974" s="1109">
        <v>6.7649999999999997</v>
      </c>
      <c r="E3974" s="1109">
        <v>33.700000000000003</v>
      </c>
      <c r="F3974" s="1109">
        <v>0</v>
      </c>
      <c r="G3974" s="1110" t="s">
        <v>10844</v>
      </c>
      <c r="H3974" s="1110" t="s">
        <v>4654</v>
      </c>
      <c r="I3974" s="1110" t="s">
        <v>10847</v>
      </c>
      <c r="J3974" s="1109">
        <v>0</v>
      </c>
      <c r="K3974" s="1109">
        <v>0</v>
      </c>
      <c r="L3974" s="1109">
        <v>0</v>
      </c>
      <c r="M3974" s="1109">
        <v>0</v>
      </c>
      <c r="N3974" s="1109">
        <v>0</v>
      </c>
      <c r="O3974" s="1109">
        <v>0</v>
      </c>
      <c r="P3974" s="1109">
        <v>0</v>
      </c>
      <c r="Q3974" s="1109">
        <v>0</v>
      </c>
    </row>
    <row r="3975" spans="1:17">
      <c r="A3975" s="1109">
        <v>19516</v>
      </c>
      <c r="B3975" s="1110" t="s">
        <v>0</v>
      </c>
      <c r="C3975" s="1109">
        <v>7.625</v>
      </c>
      <c r="D3975" s="1109">
        <v>6.7649999999999997</v>
      </c>
      <c r="E3975" s="1109">
        <v>33.700000000000003</v>
      </c>
      <c r="F3975" s="1109">
        <v>0</v>
      </c>
      <c r="G3975" s="1110" t="s">
        <v>10844</v>
      </c>
      <c r="H3975" s="1110" t="s">
        <v>4654</v>
      </c>
      <c r="I3975" s="1110" t="s">
        <v>10849</v>
      </c>
      <c r="J3975" s="1109">
        <v>0</v>
      </c>
      <c r="K3975" s="1109">
        <v>0</v>
      </c>
      <c r="L3975" s="1109">
        <v>0</v>
      </c>
      <c r="M3975" s="1109">
        <v>0</v>
      </c>
      <c r="N3975" s="1109">
        <v>0</v>
      </c>
      <c r="O3975" s="1109">
        <v>0</v>
      </c>
      <c r="P3975" s="1109">
        <v>0</v>
      </c>
      <c r="Q3975" s="1109">
        <v>0</v>
      </c>
    </row>
    <row r="3976" spans="1:17">
      <c r="A3976" s="1109">
        <v>19517</v>
      </c>
      <c r="B3976" s="1110" t="s">
        <v>0</v>
      </c>
      <c r="C3976" s="1109">
        <v>7.625</v>
      </c>
      <c r="D3976" s="1109">
        <v>6.7649999999999997</v>
      </c>
      <c r="E3976" s="1109">
        <v>33.700000000000003</v>
      </c>
      <c r="F3976" s="1109">
        <v>0</v>
      </c>
      <c r="G3976" s="1110" t="s">
        <v>10844</v>
      </c>
      <c r="H3976" s="1110" t="s">
        <v>4654</v>
      </c>
      <c r="I3976" s="1110" t="s">
        <v>10760</v>
      </c>
      <c r="J3976" s="1109">
        <v>0</v>
      </c>
      <c r="K3976" s="1109">
        <v>0</v>
      </c>
      <c r="L3976" s="1109">
        <v>0</v>
      </c>
      <c r="M3976" s="1109">
        <v>0</v>
      </c>
      <c r="N3976" s="1109">
        <v>0</v>
      </c>
      <c r="O3976" s="1109">
        <v>0</v>
      </c>
      <c r="P3976" s="1109">
        <v>0</v>
      </c>
      <c r="Q3976" s="1109">
        <v>0</v>
      </c>
    </row>
    <row r="3977" spans="1:17">
      <c r="A3977" s="1109">
        <v>19518</v>
      </c>
      <c r="B3977" s="1110" t="s">
        <v>0</v>
      </c>
      <c r="C3977" s="1109">
        <v>7.625</v>
      </c>
      <c r="D3977" s="1109">
        <v>6.7649999999999997</v>
      </c>
      <c r="E3977" s="1109">
        <v>33.700000000000003</v>
      </c>
      <c r="F3977" s="1109">
        <v>0</v>
      </c>
      <c r="G3977" s="1110" t="s">
        <v>10844</v>
      </c>
      <c r="H3977" s="1110" t="s">
        <v>4654</v>
      </c>
      <c r="I3977" s="1110" t="s">
        <v>10736</v>
      </c>
      <c r="J3977" s="1109">
        <v>0</v>
      </c>
      <c r="K3977" s="1109">
        <v>0</v>
      </c>
      <c r="L3977" s="1109">
        <v>0</v>
      </c>
      <c r="M3977" s="1109">
        <v>0</v>
      </c>
      <c r="N3977" s="1109">
        <v>0</v>
      </c>
      <c r="O3977" s="1109">
        <v>0</v>
      </c>
      <c r="P3977" s="1109">
        <v>0</v>
      </c>
      <c r="Q3977" s="1109">
        <v>0</v>
      </c>
    </row>
    <row r="3978" spans="1:17">
      <c r="A3978" s="1109">
        <v>19519</v>
      </c>
      <c r="B3978" s="1110" t="s">
        <v>0</v>
      </c>
      <c r="C3978" s="1109">
        <v>7.625</v>
      </c>
      <c r="D3978" s="1109">
        <v>6.7649999999999997</v>
      </c>
      <c r="E3978" s="1109">
        <v>33.700000000000003</v>
      </c>
      <c r="F3978" s="1109">
        <v>0</v>
      </c>
      <c r="G3978" s="1110" t="s">
        <v>10844</v>
      </c>
      <c r="H3978" s="1110" t="s">
        <v>4654</v>
      </c>
      <c r="I3978" s="1110" t="s">
        <v>10850</v>
      </c>
      <c r="J3978" s="1109">
        <v>0</v>
      </c>
      <c r="K3978" s="1109">
        <v>0</v>
      </c>
      <c r="L3978" s="1109">
        <v>0</v>
      </c>
      <c r="M3978" s="1109">
        <v>0</v>
      </c>
      <c r="N3978" s="1109">
        <v>0</v>
      </c>
      <c r="O3978" s="1109">
        <v>0</v>
      </c>
      <c r="P3978" s="1109">
        <v>0</v>
      </c>
      <c r="Q3978" s="1109">
        <v>0</v>
      </c>
    </row>
    <row r="3979" spans="1:17">
      <c r="A3979" s="1109">
        <v>19520</v>
      </c>
      <c r="B3979" s="1110" t="s">
        <v>0</v>
      </c>
      <c r="C3979" s="1109">
        <v>7.625</v>
      </c>
      <c r="D3979" s="1109">
        <v>6.875</v>
      </c>
      <c r="E3979" s="1109">
        <v>29.7</v>
      </c>
      <c r="F3979" s="1109">
        <v>0</v>
      </c>
      <c r="G3979" s="1110" t="s">
        <v>10842</v>
      </c>
      <c r="H3979" s="1110" t="s">
        <v>4654</v>
      </c>
      <c r="I3979" s="1110" t="s">
        <v>10841</v>
      </c>
      <c r="J3979" s="1109">
        <v>0</v>
      </c>
      <c r="K3979" s="1109">
        <v>0</v>
      </c>
      <c r="L3979" s="1109">
        <v>0</v>
      </c>
      <c r="M3979" s="1109">
        <v>0</v>
      </c>
      <c r="N3979" s="1109">
        <v>0</v>
      </c>
      <c r="O3979" s="1109">
        <v>0</v>
      </c>
      <c r="P3979" s="1109">
        <v>0</v>
      </c>
      <c r="Q3979" s="1109">
        <v>0</v>
      </c>
    </row>
    <row r="3980" spans="1:17">
      <c r="A3980" s="1109">
        <v>19521</v>
      </c>
      <c r="B3980" s="1110" t="s">
        <v>0</v>
      </c>
      <c r="C3980" s="1109">
        <v>7.625</v>
      </c>
      <c r="D3980" s="1109">
        <v>6.875</v>
      </c>
      <c r="E3980" s="1109">
        <v>29.7</v>
      </c>
      <c r="F3980" s="1109">
        <v>0</v>
      </c>
      <c r="G3980" s="1110" t="s">
        <v>10842</v>
      </c>
      <c r="H3980" s="1110" t="s">
        <v>4654</v>
      </c>
      <c r="I3980" s="1110" t="s">
        <v>10847</v>
      </c>
      <c r="J3980" s="1109">
        <v>0</v>
      </c>
      <c r="K3980" s="1109">
        <v>0</v>
      </c>
      <c r="L3980" s="1109">
        <v>0</v>
      </c>
      <c r="M3980" s="1109">
        <v>0</v>
      </c>
      <c r="N3980" s="1109">
        <v>0</v>
      </c>
      <c r="O3980" s="1109">
        <v>0</v>
      </c>
      <c r="P3980" s="1109">
        <v>0</v>
      </c>
      <c r="Q3980" s="1109">
        <v>0</v>
      </c>
    </row>
    <row r="3981" spans="1:17">
      <c r="A3981" s="1109">
        <v>19522</v>
      </c>
      <c r="B3981" s="1110" t="s">
        <v>0</v>
      </c>
      <c r="C3981" s="1109">
        <v>7.625</v>
      </c>
      <c r="D3981" s="1109">
        <v>6.875</v>
      </c>
      <c r="E3981" s="1109">
        <v>29.7</v>
      </c>
      <c r="F3981" s="1109">
        <v>0</v>
      </c>
      <c r="G3981" s="1110" t="s">
        <v>10842</v>
      </c>
      <c r="H3981" s="1110" t="s">
        <v>4654</v>
      </c>
      <c r="I3981" s="1110" t="s">
        <v>10760</v>
      </c>
      <c r="J3981" s="1109">
        <v>0</v>
      </c>
      <c r="K3981" s="1109">
        <v>0</v>
      </c>
      <c r="L3981" s="1109">
        <v>0</v>
      </c>
      <c r="M3981" s="1109">
        <v>0</v>
      </c>
      <c r="N3981" s="1109">
        <v>0</v>
      </c>
      <c r="O3981" s="1109">
        <v>0</v>
      </c>
      <c r="P3981" s="1109">
        <v>0</v>
      </c>
      <c r="Q3981" s="1109">
        <v>0</v>
      </c>
    </row>
    <row r="3982" spans="1:17">
      <c r="A3982" s="1109">
        <v>19523</v>
      </c>
      <c r="B3982" s="1110" t="s">
        <v>0</v>
      </c>
      <c r="C3982" s="1109">
        <v>7.625</v>
      </c>
      <c r="D3982" s="1109">
        <v>6.875</v>
      </c>
      <c r="E3982" s="1109">
        <v>29.7</v>
      </c>
      <c r="F3982" s="1109">
        <v>0</v>
      </c>
      <c r="G3982" s="1110" t="s">
        <v>10842</v>
      </c>
      <c r="H3982" s="1110" t="s">
        <v>4654</v>
      </c>
      <c r="I3982" s="1110" t="s">
        <v>10736</v>
      </c>
      <c r="J3982" s="1109">
        <v>0</v>
      </c>
      <c r="K3982" s="1109">
        <v>0</v>
      </c>
      <c r="L3982" s="1109">
        <v>0</v>
      </c>
      <c r="M3982" s="1109">
        <v>0</v>
      </c>
      <c r="N3982" s="1109">
        <v>0</v>
      </c>
      <c r="O3982" s="1109">
        <v>0</v>
      </c>
      <c r="P3982" s="1109">
        <v>0</v>
      </c>
      <c r="Q3982" s="1109">
        <v>0</v>
      </c>
    </row>
    <row r="3983" spans="1:17">
      <c r="A3983" s="1109">
        <v>19524</v>
      </c>
      <c r="B3983" s="1110" t="s">
        <v>0</v>
      </c>
      <c r="C3983" s="1109">
        <v>7.625</v>
      </c>
      <c r="D3983" s="1109">
        <v>6.875</v>
      </c>
      <c r="E3983" s="1109">
        <v>29.7</v>
      </c>
      <c r="F3983" s="1109">
        <v>0</v>
      </c>
      <c r="G3983" s="1110" t="s">
        <v>10842</v>
      </c>
      <c r="H3983" s="1110" t="s">
        <v>4654</v>
      </c>
      <c r="I3983" s="1110" t="s">
        <v>10850</v>
      </c>
      <c r="J3983" s="1109">
        <v>0</v>
      </c>
      <c r="K3983" s="1109">
        <v>0</v>
      </c>
      <c r="L3983" s="1109">
        <v>0</v>
      </c>
      <c r="M3983" s="1109">
        <v>0</v>
      </c>
      <c r="N3983" s="1109">
        <v>0</v>
      </c>
      <c r="O3983" s="1109">
        <v>0</v>
      </c>
      <c r="P3983" s="1109">
        <v>0</v>
      </c>
      <c r="Q3983" s="1109">
        <v>0</v>
      </c>
    </row>
    <row r="3984" spans="1:17">
      <c r="A3984" s="1109">
        <v>19525</v>
      </c>
      <c r="B3984" s="1110" t="s">
        <v>0</v>
      </c>
      <c r="C3984" s="1109">
        <v>7.625</v>
      </c>
      <c r="D3984" s="1109">
        <v>6.875</v>
      </c>
      <c r="E3984" s="1109">
        <v>29.7</v>
      </c>
      <c r="F3984" s="1109">
        <v>0</v>
      </c>
      <c r="G3984" s="1110" t="s">
        <v>10842</v>
      </c>
      <c r="H3984" s="1110" t="s">
        <v>4654</v>
      </c>
      <c r="I3984" s="1110" t="s">
        <v>10832</v>
      </c>
      <c r="J3984" s="1109">
        <v>0</v>
      </c>
      <c r="K3984" s="1109">
        <v>0</v>
      </c>
      <c r="L3984" s="1109">
        <v>0</v>
      </c>
      <c r="M3984" s="1109">
        <v>0</v>
      </c>
      <c r="N3984" s="1109">
        <v>0</v>
      </c>
      <c r="O3984" s="1109">
        <v>0</v>
      </c>
      <c r="P3984" s="1109">
        <v>0</v>
      </c>
      <c r="Q3984" s="1109">
        <v>0</v>
      </c>
    </row>
    <row r="3985" spans="1:17">
      <c r="A3985" s="1109">
        <v>19526</v>
      </c>
      <c r="B3985" s="1110" t="s">
        <v>0</v>
      </c>
      <c r="C3985" s="1109">
        <v>7.625</v>
      </c>
      <c r="D3985" s="1109">
        <v>6.875</v>
      </c>
      <c r="E3985" s="1109">
        <v>29.7</v>
      </c>
      <c r="F3985" s="1109">
        <v>0</v>
      </c>
      <c r="G3985" s="1110" t="s">
        <v>10842</v>
      </c>
      <c r="H3985" s="1110" t="s">
        <v>4654</v>
      </c>
      <c r="I3985" s="1110" t="s">
        <v>10839</v>
      </c>
      <c r="J3985" s="1109">
        <v>0</v>
      </c>
      <c r="K3985" s="1109">
        <v>0</v>
      </c>
      <c r="L3985" s="1109">
        <v>0</v>
      </c>
      <c r="M3985" s="1109">
        <v>0</v>
      </c>
      <c r="N3985" s="1109">
        <v>0</v>
      </c>
      <c r="O3985" s="1109">
        <v>0</v>
      </c>
      <c r="P3985" s="1109">
        <v>0</v>
      </c>
      <c r="Q3985" s="1109">
        <v>0</v>
      </c>
    </row>
    <row r="3986" spans="1:17">
      <c r="A3986" s="1109">
        <v>19527</v>
      </c>
      <c r="B3986" s="1110" t="s">
        <v>0</v>
      </c>
      <c r="C3986" s="1109">
        <v>7.625</v>
      </c>
      <c r="D3986" s="1109">
        <v>6.875</v>
      </c>
      <c r="E3986" s="1109">
        <v>29.7</v>
      </c>
      <c r="F3986" s="1109">
        <v>0</v>
      </c>
      <c r="G3986" s="1110" t="s">
        <v>10843</v>
      </c>
      <c r="H3986" s="1110" t="s">
        <v>4654</v>
      </c>
      <c r="I3986" s="1110" t="s">
        <v>10841</v>
      </c>
      <c r="J3986" s="1109">
        <v>0</v>
      </c>
      <c r="K3986" s="1109">
        <v>0</v>
      </c>
      <c r="L3986" s="1109">
        <v>0</v>
      </c>
      <c r="M3986" s="1109">
        <v>0</v>
      </c>
      <c r="N3986" s="1109">
        <v>0</v>
      </c>
      <c r="O3986" s="1109">
        <v>0</v>
      </c>
      <c r="P3986" s="1109">
        <v>0</v>
      </c>
      <c r="Q3986" s="1109">
        <v>0</v>
      </c>
    </row>
    <row r="3987" spans="1:17">
      <c r="A3987" s="1109">
        <v>19528</v>
      </c>
      <c r="B3987" s="1110" t="s">
        <v>0</v>
      </c>
      <c r="C3987" s="1109">
        <v>7.625</v>
      </c>
      <c r="D3987" s="1109">
        <v>6.875</v>
      </c>
      <c r="E3987" s="1109">
        <v>29.7</v>
      </c>
      <c r="F3987" s="1109">
        <v>0</v>
      </c>
      <c r="G3987" s="1110" t="s">
        <v>10843</v>
      </c>
      <c r="H3987" s="1110" t="s">
        <v>4654</v>
      </c>
      <c r="I3987" s="1110" t="s">
        <v>10847</v>
      </c>
      <c r="J3987" s="1109">
        <v>0</v>
      </c>
      <c r="K3987" s="1109">
        <v>0</v>
      </c>
      <c r="L3987" s="1109">
        <v>0</v>
      </c>
      <c r="M3987" s="1109">
        <v>0</v>
      </c>
      <c r="N3987" s="1109">
        <v>0</v>
      </c>
      <c r="O3987" s="1109">
        <v>0</v>
      </c>
      <c r="P3987" s="1109">
        <v>0</v>
      </c>
      <c r="Q3987" s="1109">
        <v>0</v>
      </c>
    </row>
    <row r="3988" spans="1:17">
      <c r="A3988" s="1109">
        <v>19529</v>
      </c>
      <c r="B3988" s="1110" t="s">
        <v>0</v>
      </c>
      <c r="C3988" s="1109">
        <v>7.625</v>
      </c>
      <c r="D3988" s="1109">
        <v>6.875</v>
      </c>
      <c r="E3988" s="1109">
        <v>29.7</v>
      </c>
      <c r="F3988" s="1109">
        <v>0</v>
      </c>
      <c r="G3988" s="1110" t="s">
        <v>10843</v>
      </c>
      <c r="H3988" s="1110" t="s">
        <v>4654</v>
      </c>
      <c r="I3988" s="1110" t="s">
        <v>10760</v>
      </c>
      <c r="J3988" s="1109">
        <v>0</v>
      </c>
      <c r="K3988" s="1109">
        <v>0</v>
      </c>
      <c r="L3988" s="1109">
        <v>0</v>
      </c>
      <c r="M3988" s="1109">
        <v>0</v>
      </c>
      <c r="N3988" s="1109">
        <v>0</v>
      </c>
      <c r="O3988" s="1109">
        <v>0</v>
      </c>
      <c r="P3988" s="1109">
        <v>0</v>
      </c>
      <c r="Q3988" s="1109">
        <v>0</v>
      </c>
    </row>
    <row r="3989" spans="1:17">
      <c r="A3989" s="1109">
        <v>19530</v>
      </c>
      <c r="B3989" s="1110" t="s">
        <v>0</v>
      </c>
      <c r="C3989" s="1109">
        <v>7.625</v>
      </c>
      <c r="D3989" s="1109">
        <v>6.875</v>
      </c>
      <c r="E3989" s="1109">
        <v>29.7</v>
      </c>
      <c r="F3989" s="1109">
        <v>0</v>
      </c>
      <c r="G3989" s="1110" t="s">
        <v>10843</v>
      </c>
      <c r="H3989" s="1110" t="s">
        <v>4654</v>
      </c>
      <c r="I3989" s="1110" t="s">
        <v>10849</v>
      </c>
      <c r="J3989" s="1109">
        <v>0</v>
      </c>
      <c r="K3989" s="1109">
        <v>0</v>
      </c>
      <c r="L3989" s="1109">
        <v>0</v>
      </c>
      <c r="M3989" s="1109">
        <v>0</v>
      </c>
      <c r="N3989" s="1109">
        <v>0</v>
      </c>
      <c r="O3989" s="1109">
        <v>0</v>
      </c>
      <c r="P3989" s="1109">
        <v>0</v>
      </c>
      <c r="Q3989" s="1109">
        <v>0</v>
      </c>
    </row>
    <row r="3990" spans="1:17">
      <c r="A3990" s="1109">
        <v>19531</v>
      </c>
      <c r="B3990" s="1110" t="s">
        <v>0</v>
      </c>
      <c r="C3990" s="1109">
        <v>7.625</v>
      </c>
      <c r="D3990" s="1109">
        <v>6.875</v>
      </c>
      <c r="E3990" s="1109">
        <v>29.7</v>
      </c>
      <c r="F3990" s="1109">
        <v>0</v>
      </c>
      <c r="G3990" s="1110" t="s">
        <v>10843</v>
      </c>
      <c r="H3990" s="1110" t="s">
        <v>4654</v>
      </c>
      <c r="I3990" s="1110" t="s">
        <v>10736</v>
      </c>
      <c r="J3990" s="1109">
        <v>0</v>
      </c>
      <c r="K3990" s="1109">
        <v>0</v>
      </c>
      <c r="L3990" s="1109">
        <v>0</v>
      </c>
      <c r="M3990" s="1109">
        <v>0</v>
      </c>
      <c r="N3990" s="1109">
        <v>0</v>
      </c>
      <c r="O3990" s="1109">
        <v>0</v>
      </c>
      <c r="P3990" s="1109">
        <v>0</v>
      </c>
      <c r="Q3990" s="1109">
        <v>0</v>
      </c>
    </row>
    <row r="3991" spans="1:17">
      <c r="A3991" s="1109">
        <v>19532</v>
      </c>
      <c r="B3991" s="1110" t="s">
        <v>0</v>
      </c>
      <c r="C3991" s="1109">
        <v>7.625</v>
      </c>
      <c r="D3991" s="1109">
        <v>6.875</v>
      </c>
      <c r="E3991" s="1109">
        <v>29.7</v>
      </c>
      <c r="F3991" s="1109">
        <v>0</v>
      </c>
      <c r="G3991" s="1110" t="s">
        <v>10843</v>
      </c>
      <c r="H3991" s="1110" t="s">
        <v>4654</v>
      </c>
      <c r="I3991" s="1110" t="s">
        <v>10832</v>
      </c>
      <c r="J3991" s="1109">
        <v>0</v>
      </c>
      <c r="K3991" s="1109">
        <v>0</v>
      </c>
      <c r="L3991" s="1109">
        <v>0</v>
      </c>
      <c r="M3991" s="1109">
        <v>0</v>
      </c>
      <c r="N3991" s="1109">
        <v>0</v>
      </c>
      <c r="O3991" s="1109">
        <v>0</v>
      </c>
      <c r="P3991" s="1109">
        <v>0</v>
      </c>
      <c r="Q3991" s="1109">
        <v>0</v>
      </c>
    </row>
    <row r="3992" spans="1:17">
      <c r="A3992" s="1109">
        <v>19533</v>
      </c>
      <c r="B3992" s="1110" t="s">
        <v>0</v>
      </c>
      <c r="C3992" s="1109">
        <v>7.625</v>
      </c>
      <c r="D3992" s="1109">
        <v>6.875</v>
      </c>
      <c r="E3992" s="1109">
        <v>29.7</v>
      </c>
      <c r="F3992" s="1109">
        <v>0</v>
      </c>
      <c r="G3992" s="1110" t="s">
        <v>10843</v>
      </c>
      <c r="H3992" s="1110" t="s">
        <v>4654</v>
      </c>
      <c r="I3992" s="1110" t="s">
        <v>10839</v>
      </c>
      <c r="J3992" s="1109">
        <v>0</v>
      </c>
      <c r="K3992" s="1109">
        <v>0</v>
      </c>
      <c r="L3992" s="1109">
        <v>0</v>
      </c>
      <c r="M3992" s="1109">
        <v>0</v>
      </c>
      <c r="N3992" s="1109">
        <v>0</v>
      </c>
      <c r="O3992" s="1109">
        <v>0</v>
      </c>
      <c r="P3992" s="1109">
        <v>0</v>
      </c>
      <c r="Q3992" s="1109">
        <v>0</v>
      </c>
    </row>
    <row r="3993" spans="1:17">
      <c r="A3993" s="1109">
        <v>19534</v>
      </c>
      <c r="B3993" s="1110" t="s">
        <v>0</v>
      </c>
      <c r="C3993" s="1109">
        <v>7.625</v>
      </c>
      <c r="D3993" s="1109">
        <v>6.875</v>
      </c>
      <c r="E3993" s="1109">
        <v>29.7</v>
      </c>
      <c r="F3993" s="1109">
        <v>0</v>
      </c>
      <c r="G3993" s="1110" t="s">
        <v>10843</v>
      </c>
      <c r="H3993" s="1110" t="s">
        <v>4654</v>
      </c>
      <c r="I3993" s="1110" t="s">
        <v>10850</v>
      </c>
      <c r="J3993" s="1109">
        <v>0</v>
      </c>
      <c r="K3993" s="1109">
        <v>0</v>
      </c>
      <c r="L3993" s="1109">
        <v>0</v>
      </c>
      <c r="M3993" s="1109">
        <v>0</v>
      </c>
      <c r="N3993" s="1109">
        <v>0</v>
      </c>
      <c r="O3993" s="1109">
        <v>0</v>
      </c>
      <c r="P3993" s="1109">
        <v>0</v>
      </c>
      <c r="Q3993" s="1109">
        <v>0</v>
      </c>
    </row>
    <row r="3994" spans="1:17">
      <c r="A3994" s="1109">
        <v>19535</v>
      </c>
      <c r="B3994" s="1110" t="s">
        <v>0</v>
      </c>
      <c r="C3994" s="1109">
        <v>7.625</v>
      </c>
      <c r="D3994" s="1109">
        <v>6.875</v>
      </c>
      <c r="E3994" s="1109">
        <v>29.7</v>
      </c>
      <c r="F3994" s="1109">
        <v>0</v>
      </c>
      <c r="G3994" s="1110" t="s">
        <v>10741</v>
      </c>
      <c r="H3994" s="1110" t="s">
        <v>4654</v>
      </c>
      <c r="I3994" s="1110" t="s">
        <v>10841</v>
      </c>
      <c r="J3994" s="1109">
        <v>0</v>
      </c>
      <c r="K3994" s="1109">
        <v>0</v>
      </c>
      <c r="L3994" s="1109">
        <v>0</v>
      </c>
      <c r="M3994" s="1109">
        <v>0</v>
      </c>
      <c r="N3994" s="1109">
        <v>0</v>
      </c>
      <c r="O3994" s="1109">
        <v>0</v>
      </c>
      <c r="P3994" s="1109">
        <v>0</v>
      </c>
      <c r="Q3994" s="1109">
        <v>0</v>
      </c>
    </row>
    <row r="3995" spans="1:17">
      <c r="A3995" s="1109">
        <v>19536</v>
      </c>
      <c r="B3995" s="1110" t="s">
        <v>0</v>
      </c>
      <c r="C3995" s="1109">
        <v>7.625</v>
      </c>
      <c r="D3995" s="1109">
        <v>6.875</v>
      </c>
      <c r="E3995" s="1109">
        <v>29.7</v>
      </c>
      <c r="F3995" s="1109">
        <v>0</v>
      </c>
      <c r="G3995" s="1110" t="s">
        <v>10741</v>
      </c>
      <c r="H3995" s="1110" t="s">
        <v>4654</v>
      </c>
      <c r="I3995" s="1110" t="s">
        <v>10846</v>
      </c>
      <c r="J3995" s="1109">
        <v>0</v>
      </c>
      <c r="K3995" s="1109">
        <v>0</v>
      </c>
      <c r="L3995" s="1109">
        <v>0</v>
      </c>
      <c r="M3995" s="1109">
        <v>0</v>
      </c>
      <c r="N3995" s="1109">
        <v>0</v>
      </c>
      <c r="O3995" s="1109">
        <v>0</v>
      </c>
      <c r="P3995" s="1109">
        <v>0</v>
      </c>
      <c r="Q3995" s="1109">
        <v>0</v>
      </c>
    </row>
    <row r="3996" spans="1:17">
      <c r="A3996" s="1109">
        <v>19537</v>
      </c>
      <c r="B3996" s="1110" t="s">
        <v>0</v>
      </c>
      <c r="C3996" s="1109">
        <v>7.625</v>
      </c>
      <c r="D3996" s="1109">
        <v>6.875</v>
      </c>
      <c r="E3996" s="1109">
        <v>29.7</v>
      </c>
      <c r="F3996" s="1109">
        <v>0</v>
      </c>
      <c r="G3996" s="1110" t="s">
        <v>10741</v>
      </c>
      <c r="H3996" s="1110" t="s">
        <v>4654</v>
      </c>
      <c r="I3996" s="1110" t="s">
        <v>10847</v>
      </c>
      <c r="J3996" s="1109">
        <v>0</v>
      </c>
      <c r="K3996" s="1109">
        <v>0</v>
      </c>
      <c r="L3996" s="1109">
        <v>0</v>
      </c>
      <c r="M3996" s="1109">
        <v>0</v>
      </c>
      <c r="N3996" s="1109">
        <v>0</v>
      </c>
      <c r="O3996" s="1109">
        <v>0</v>
      </c>
      <c r="P3996" s="1109">
        <v>0</v>
      </c>
      <c r="Q3996" s="1109">
        <v>0</v>
      </c>
    </row>
    <row r="3997" spans="1:17">
      <c r="A3997" s="1109">
        <v>19538</v>
      </c>
      <c r="B3997" s="1110" t="s">
        <v>0</v>
      </c>
      <c r="C3997" s="1109">
        <v>7.625</v>
      </c>
      <c r="D3997" s="1109">
        <v>6.875</v>
      </c>
      <c r="E3997" s="1109">
        <v>29.7</v>
      </c>
      <c r="F3997" s="1109">
        <v>0</v>
      </c>
      <c r="G3997" s="1110" t="s">
        <v>10741</v>
      </c>
      <c r="H3997" s="1110" t="s">
        <v>4654</v>
      </c>
      <c r="I3997" s="1110" t="s">
        <v>10760</v>
      </c>
      <c r="J3997" s="1109">
        <v>0</v>
      </c>
      <c r="K3997" s="1109">
        <v>0</v>
      </c>
      <c r="L3997" s="1109">
        <v>0</v>
      </c>
      <c r="M3997" s="1109">
        <v>0</v>
      </c>
      <c r="N3997" s="1109">
        <v>0</v>
      </c>
      <c r="O3997" s="1109">
        <v>0</v>
      </c>
      <c r="P3997" s="1109">
        <v>0</v>
      </c>
      <c r="Q3997" s="1109">
        <v>0</v>
      </c>
    </row>
    <row r="3998" spans="1:17">
      <c r="A3998" s="1109">
        <v>19539</v>
      </c>
      <c r="B3998" s="1110" t="s">
        <v>0</v>
      </c>
      <c r="C3998" s="1109">
        <v>7.625</v>
      </c>
      <c r="D3998" s="1109">
        <v>6.875</v>
      </c>
      <c r="E3998" s="1109">
        <v>29.7</v>
      </c>
      <c r="F3998" s="1109">
        <v>0</v>
      </c>
      <c r="G3998" s="1110" t="s">
        <v>10741</v>
      </c>
      <c r="H3998" s="1110" t="s">
        <v>4654</v>
      </c>
      <c r="I3998" s="1110" t="s">
        <v>10849</v>
      </c>
      <c r="J3998" s="1109">
        <v>0</v>
      </c>
      <c r="K3998" s="1109">
        <v>0</v>
      </c>
      <c r="L3998" s="1109">
        <v>0</v>
      </c>
      <c r="M3998" s="1109">
        <v>0</v>
      </c>
      <c r="N3998" s="1109">
        <v>0</v>
      </c>
      <c r="O3998" s="1109">
        <v>0</v>
      </c>
      <c r="P3998" s="1109">
        <v>0</v>
      </c>
      <c r="Q3998" s="1109">
        <v>0</v>
      </c>
    </row>
    <row r="3999" spans="1:17">
      <c r="A3999" s="1109">
        <v>19540</v>
      </c>
      <c r="B3999" s="1110" t="s">
        <v>0</v>
      </c>
      <c r="C3999" s="1109">
        <v>7.625</v>
      </c>
      <c r="D3999" s="1109">
        <v>6.875</v>
      </c>
      <c r="E3999" s="1109">
        <v>29.7</v>
      </c>
      <c r="F3999" s="1109">
        <v>0</v>
      </c>
      <c r="G3999" s="1110" t="s">
        <v>10741</v>
      </c>
      <c r="H3999" s="1110" t="s">
        <v>4654</v>
      </c>
      <c r="I3999" s="1110" t="s">
        <v>10848</v>
      </c>
      <c r="J3999" s="1109">
        <v>0</v>
      </c>
      <c r="K3999" s="1109">
        <v>0</v>
      </c>
      <c r="L3999" s="1109">
        <v>0</v>
      </c>
      <c r="M3999" s="1109">
        <v>0</v>
      </c>
      <c r="N3999" s="1109">
        <v>0</v>
      </c>
      <c r="O3999" s="1109">
        <v>0</v>
      </c>
      <c r="P3999" s="1109">
        <v>0</v>
      </c>
      <c r="Q3999" s="1109">
        <v>0</v>
      </c>
    </row>
    <row r="4000" spans="1:17">
      <c r="A4000" s="1109">
        <v>19541</v>
      </c>
      <c r="B4000" s="1110" t="s">
        <v>0</v>
      </c>
      <c r="C4000" s="1109">
        <v>7.625</v>
      </c>
      <c r="D4000" s="1109">
        <v>6.875</v>
      </c>
      <c r="E4000" s="1109">
        <v>29.7</v>
      </c>
      <c r="F4000" s="1109">
        <v>0</v>
      </c>
      <c r="G4000" s="1110" t="s">
        <v>10741</v>
      </c>
      <c r="H4000" s="1110" t="s">
        <v>4654</v>
      </c>
      <c r="I4000" s="1110" t="s">
        <v>10736</v>
      </c>
      <c r="J4000" s="1109">
        <v>0</v>
      </c>
      <c r="K4000" s="1109">
        <v>0</v>
      </c>
      <c r="L4000" s="1109">
        <v>0</v>
      </c>
      <c r="M4000" s="1109">
        <v>0</v>
      </c>
      <c r="N4000" s="1109">
        <v>0</v>
      </c>
      <c r="O4000" s="1109">
        <v>0</v>
      </c>
      <c r="P4000" s="1109">
        <v>0</v>
      </c>
      <c r="Q4000" s="1109">
        <v>0</v>
      </c>
    </row>
    <row r="4001" spans="1:17">
      <c r="A4001" s="1109">
        <v>19542</v>
      </c>
      <c r="B4001" s="1110" t="s">
        <v>0</v>
      </c>
      <c r="C4001" s="1109">
        <v>7.625</v>
      </c>
      <c r="D4001" s="1109">
        <v>6.875</v>
      </c>
      <c r="E4001" s="1109">
        <v>29.7</v>
      </c>
      <c r="F4001" s="1109">
        <v>0</v>
      </c>
      <c r="G4001" s="1110" t="s">
        <v>10741</v>
      </c>
      <c r="H4001" s="1110" t="s">
        <v>4654</v>
      </c>
      <c r="I4001" s="1110" t="s">
        <v>10850</v>
      </c>
      <c r="J4001" s="1109">
        <v>0</v>
      </c>
      <c r="K4001" s="1109">
        <v>0</v>
      </c>
      <c r="L4001" s="1109">
        <v>0</v>
      </c>
      <c r="M4001" s="1109">
        <v>0</v>
      </c>
      <c r="N4001" s="1109">
        <v>0</v>
      </c>
      <c r="O4001" s="1109">
        <v>0</v>
      </c>
      <c r="P4001" s="1109">
        <v>0</v>
      </c>
      <c r="Q4001" s="1109">
        <v>0</v>
      </c>
    </row>
    <row r="4002" spans="1:17">
      <c r="A4002" s="1109">
        <v>19543</v>
      </c>
      <c r="B4002" s="1110" t="s">
        <v>0</v>
      </c>
      <c r="C4002" s="1109">
        <v>7.625</v>
      </c>
      <c r="D4002" s="1109">
        <v>6.875</v>
      </c>
      <c r="E4002" s="1109">
        <v>29.7</v>
      </c>
      <c r="F4002" s="1109">
        <v>0</v>
      </c>
      <c r="G4002" s="1110" t="s">
        <v>10741</v>
      </c>
      <c r="H4002" s="1110" t="s">
        <v>4654</v>
      </c>
      <c r="I4002" s="1110" t="s">
        <v>10832</v>
      </c>
      <c r="J4002" s="1109">
        <v>0</v>
      </c>
      <c r="K4002" s="1109">
        <v>0</v>
      </c>
      <c r="L4002" s="1109">
        <v>0</v>
      </c>
      <c r="M4002" s="1109">
        <v>0</v>
      </c>
      <c r="N4002" s="1109">
        <v>0</v>
      </c>
      <c r="O4002" s="1109">
        <v>0</v>
      </c>
      <c r="P4002" s="1109">
        <v>0</v>
      </c>
      <c r="Q4002" s="1109">
        <v>0</v>
      </c>
    </row>
    <row r="4003" spans="1:17">
      <c r="A4003" s="1109">
        <v>19544</v>
      </c>
      <c r="B4003" s="1110" t="s">
        <v>0</v>
      </c>
      <c r="C4003" s="1109">
        <v>7.625</v>
      </c>
      <c r="D4003" s="1109">
        <v>6.875</v>
      </c>
      <c r="E4003" s="1109">
        <v>29.7</v>
      </c>
      <c r="F4003" s="1109">
        <v>0</v>
      </c>
      <c r="G4003" s="1110" t="s">
        <v>10741</v>
      </c>
      <c r="H4003" s="1110" t="s">
        <v>4654</v>
      </c>
      <c r="I4003" s="1110" t="s">
        <v>10839</v>
      </c>
      <c r="J4003" s="1109">
        <v>0</v>
      </c>
      <c r="K4003" s="1109">
        <v>0</v>
      </c>
      <c r="L4003" s="1109">
        <v>0</v>
      </c>
      <c r="M4003" s="1109">
        <v>0</v>
      </c>
      <c r="N4003" s="1109">
        <v>0</v>
      </c>
      <c r="O4003" s="1109">
        <v>0</v>
      </c>
      <c r="P4003" s="1109">
        <v>0</v>
      </c>
      <c r="Q4003" s="1109">
        <v>0</v>
      </c>
    </row>
    <row r="4004" spans="1:17">
      <c r="A4004" s="1109">
        <v>19545</v>
      </c>
      <c r="B4004" s="1110" t="s">
        <v>0</v>
      </c>
      <c r="C4004" s="1109">
        <v>7.625</v>
      </c>
      <c r="D4004" s="1109">
        <v>6.875</v>
      </c>
      <c r="E4004" s="1109">
        <v>29.7</v>
      </c>
      <c r="F4004" s="1109">
        <v>0</v>
      </c>
      <c r="G4004" s="1110" t="s">
        <v>10833</v>
      </c>
      <c r="H4004" s="1110" t="s">
        <v>4654</v>
      </c>
      <c r="I4004" s="1110" t="s">
        <v>10841</v>
      </c>
      <c r="J4004" s="1109">
        <v>0</v>
      </c>
      <c r="K4004" s="1109">
        <v>0</v>
      </c>
      <c r="L4004" s="1109">
        <v>0</v>
      </c>
      <c r="M4004" s="1109">
        <v>0</v>
      </c>
      <c r="N4004" s="1109">
        <v>0</v>
      </c>
      <c r="O4004" s="1109">
        <v>0</v>
      </c>
      <c r="P4004" s="1109">
        <v>0</v>
      </c>
      <c r="Q4004" s="1109">
        <v>0</v>
      </c>
    </row>
    <row r="4005" spans="1:17">
      <c r="A4005" s="1109">
        <v>19546</v>
      </c>
      <c r="B4005" s="1110" t="s">
        <v>0</v>
      </c>
      <c r="C4005" s="1109">
        <v>7.625</v>
      </c>
      <c r="D4005" s="1109">
        <v>6.875</v>
      </c>
      <c r="E4005" s="1109">
        <v>29.7</v>
      </c>
      <c r="F4005" s="1109">
        <v>0</v>
      </c>
      <c r="G4005" s="1110" t="s">
        <v>10833</v>
      </c>
      <c r="H4005" s="1110" t="s">
        <v>4654</v>
      </c>
      <c r="I4005" s="1110" t="s">
        <v>10847</v>
      </c>
      <c r="J4005" s="1109">
        <v>0</v>
      </c>
      <c r="K4005" s="1109">
        <v>0</v>
      </c>
      <c r="L4005" s="1109">
        <v>0</v>
      </c>
      <c r="M4005" s="1109">
        <v>0</v>
      </c>
      <c r="N4005" s="1109">
        <v>0</v>
      </c>
      <c r="O4005" s="1109">
        <v>0</v>
      </c>
      <c r="P4005" s="1109">
        <v>0</v>
      </c>
      <c r="Q4005" s="1109">
        <v>0</v>
      </c>
    </row>
    <row r="4006" spans="1:17">
      <c r="A4006" s="1109">
        <v>19547</v>
      </c>
      <c r="B4006" s="1110" t="s">
        <v>0</v>
      </c>
      <c r="C4006" s="1109">
        <v>7.625</v>
      </c>
      <c r="D4006" s="1109">
        <v>6.875</v>
      </c>
      <c r="E4006" s="1109">
        <v>29.7</v>
      </c>
      <c r="F4006" s="1109">
        <v>0</v>
      </c>
      <c r="G4006" s="1110" t="s">
        <v>10833</v>
      </c>
      <c r="H4006" s="1110" t="s">
        <v>4654</v>
      </c>
      <c r="I4006" s="1110" t="s">
        <v>10760</v>
      </c>
      <c r="J4006" s="1109">
        <v>0</v>
      </c>
      <c r="K4006" s="1109">
        <v>0</v>
      </c>
      <c r="L4006" s="1109">
        <v>0</v>
      </c>
      <c r="M4006" s="1109">
        <v>0</v>
      </c>
      <c r="N4006" s="1109">
        <v>0</v>
      </c>
      <c r="O4006" s="1109">
        <v>0</v>
      </c>
      <c r="P4006" s="1109">
        <v>0</v>
      </c>
      <c r="Q4006" s="1109">
        <v>0</v>
      </c>
    </row>
    <row r="4007" spans="1:17">
      <c r="A4007" s="1109">
        <v>19548</v>
      </c>
      <c r="B4007" s="1110" t="s">
        <v>0</v>
      </c>
      <c r="C4007" s="1109">
        <v>7.625</v>
      </c>
      <c r="D4007" s="1109">
        <v>6.875</v>
      </c>
      <c r="E4007" s="1109">
        <v>29.7</v>
      </c>
      <c r="F4007" s="1109">
        <v>0</v>
      </c>
      <c r="G4007" s="1110" t="s">
        <v>10833</v>
      </c>
      <c r="H4007" s="1110" t="s">
        <v>4654</v>
      </c>
      <c r="I4007" s="1110" t="s">
        <v>10849</v>
      </c>
      <c r="J4007" s="1109">
        <v>0</v>
      </c>
      <c r="K4007" s="1109">
        <v>0</v>
      </c>
      <c r="L4007" s="1109">
        <v>0</v>
      </c>
      <c r="M4007" s="1109">
        <v>0</v>
      </c>
      <c r="N4007" s="1109">
        <v>0</v>
      </c>
      <c r="O4007" s="1109">
        <v>0</v>
      </c>
      <c r="P4007" s="1109">
        <v>0</v>
      </c>
      <c r="Q4007" s="1109">
        <v>0</v>
      </c>
    </row>
    <row r="4008" spans="1:17">
      <c r="A4008" s="1109">
        <v>19549</v>
      </c>
      <c r="B4008" s="1110" t="s">
        <v>0</v>
      </c>
      <c r="C4008" s="1109">
        <v>7.625</v>
      </c>
      <c r="D4008" s="1109">
        <v>6.875</v>
      </c>
      <c r="E4008" s="1109">
        <v>29.7</v>
      </c>
      <c r="F4008" s="1109">
        <v>0</v>
      </c>
      <c r="G4008" s="1110" t="s">
        <v>10833</v>
      </c>
      <c r="H4008" s="1110" t="s">
        <v>4654</v>
      </c>
      <c r="I4008" s="1110" t="s">
        <v>10848</v>
      </c>
      <c r="J4008" s="1109">
        <v>0</v>
      </c>
      <c r="K4008" s="1109">
        <v>0</v>
      </c>
      <c r="L4008" s="1109">
        <v>0</v>
      </c>
      <c r="M4008" s="1109">
        <v>0</v>
      </c>
      <c r="N4008" s="1109">
        <v>0</v>
      </c>
      <c r="O4008" s="1109">
        <v>0</v>
      </c>
      <c r="P4008" s="1109">
        <v>0</v>
      </c>
      <c r="Q4008" s="1109">
        <v>0</v>
      </c>
    </row>
    <row r="4009" spans="1:17">
      <c r="A4009" s="1109">
        <v>19550</v>
      </c>
      <c r="B4009" s="1110" t="s">
        <v>0</v>
      </c>
      <c r="C4009" s="1109">
        <v>7.625</v>
      </c>
      <c r="D4009" s="1109">
        <v>6.875</v>
      </c>
      <c r="E4009" s="1109">
        <v>29.7</v>
      </c>
      <c r="F4009" s="1109">
        <v>0</v>
      </c>
      <c r="G4009" s="1110" t="s">
        <v>10833</v>
      </c>
      <c r="H4009" s="1110" t="s">
        <v>4654</v>
      </c>
      <c r="I4009" s="1110" t="s">
        <v>10736</v>
      </c>
      <c r="J4009" s="1109">
        <v>0</v>
      </c>
      <c r="K4009" s="1109">
        <v>0</v>
      </c>
      <c r="L4009" s="1109">
        <v>0</v>
      </c>
      <c r="M4009" s="1109">
        <v>0</v>
      </c>
      <c r="N4009" s="1109">
        <v>0</v>
      </c>
      <c r="O4009" s="1109">
        <v>0</v>
      </c>
      <c r="P4009" s="1109">
        <v>0</v>
      </c>
      <c r="Q4009" s="1109">
        <v>0</v>
      </c>
    </row>
    <row r="4010" spans="1:17">
      <c r="A4010" s="1109">
        <v>19551</v>
      </c>
      <c r="B4010" s="1110" t="s">
        <v>0</v>
      </c>
      <c r="C4010" s="1109">
        <v>7.625</v>
      </c>
      <c r="D4010" s="1109">
        <v>6.875</v>
      </c>
      <c r="E4010" s="1109">
        <v>29.7</v>
      </c>
      <c r="F4010" s="1109">
        <v>0</v>
      </c>
      <c r="G4010" s="1110" t="s">
        <v>10833</v>
      </c>
      <c r="H4010" s="1110" t="s">
        <v>4654</v>
      </c>
      <c r="I4010" s="1110" t="s">
        <v>10832</v>
      </c>
      <c r="J4010" s="1109">
        <v>0</v>
      </c>
      <c r="K4010" s="1109">
        <v>0</v>
      </c>
      <c r="L4010" s="1109">
        <v>0</v>
      </c>
      <c r="M4010" s="1109">
        <v>0</v>
      </c>
      <c r="N4010" s="1109">
        <v>0</v>
      </c>
      <c r="O4010" s="1109">
        <v>0</v>
      </c>
      <c r="P4010" s="1109">
        <v>0</v>
      </c>
      <c r="Q4010" s="1109">
        <v>0</v>
      </c>
    </row>
    <row r="4011" spans="1:17">
      <c r="A4011" s="1109">
        <v>19552</v>
      </c>
      <c r="B4011" s="1110" t="s">
        <v>0</v>
      </c>
      <c r="C4011" s="1109">
        <v>7.625</v>
      </c>
      <c r="D4011" s="1109">
        <v>6.875</v>
      </c>
      <c r="E4011" s="1109">
        <v>29.7</v>
      </c>
      <c r="F4011" s="1109">
        <v>0</v>
      </c>
      <c r="G4011" s="1110" t="s">
        <v>10833</v>
      </c>
      <c r="H4011" s="1110" t="s">
        <v>4654</v>
      </c>
      <c r="I4011" s="1110" t="s">
        <v>10839</v>
      </c>
      <c r="J4011" s="1109">
        <v>0</v>
      </c>
      <c r="K4011" s="1109">
        <v>0</v>
      </c>
      <c r="L4011" s="1109">
        <v>0</v>
      </c>
      <c r="M4011" s="1109">
        <v>0</v>
      </c>
      <c r="N4011" s="1109">
        <v>0</v>
      </c>
      <c r="O4011" s="1109">
        <v>0</v>
      </c>
      <c r="P4011" s="1109">
        <v>0</v>
      </c>
      <c r="Q4011" s="1109">
        <v>0</v>
      </c>
    </row>
    <row r="4012" spans="1:17">
      <c r="A4012" s="1109">
        <v>19553</v>
      </c>
      <c r="B4012" s="1110" t="s">
        <v>0</v>
      </c>
      <c r="C4012" s="1109">
        <v>7.625</v>
      </c>
      <c r="D4012" s="1109">
        <v>6.875</v>
      </c>
      <c r="E4012" s="1109">
        <v>29.7</v>
      </c>
      <c r="F4012" s="1109">
        <v>0</v>
      </c>
      <c r="G4012" s="1110" t="s">
        <v>10833</v>
      </c>
      <c r="H4012" s="1110" t="s">
        <v>4654</v>
      </c>
      <c r="I4012" s="1110" t="s">
        <v>10850</v>
      </c>
      <c r="J4012" s="1109">
        <v>0</v>
      </c>
      <c r="K4012" s="1109">
        <v>0</v>
      </c>
      <c r="L4012" s="1109">
        <v>0</v>
      </c>
      <c r="M4012" s="1109">
        <v>0</v>
      </c>
      <c r="N4012" s="1109">
        <v>0</v>
      </c>
      <c r="O4012" s="1109">
        <v>0</v>
      </c>
      <c r="P4012" s="1109">
        <v>0</v>
      </c>
      <c r="Q4012" s="1109">
        <v>0</v>
      </c>
    </row>
    <row r="4013" spans="1:17">
      <c r="A4013" s="1109">
        <v>19554</v>
      </c>
      <c r="B4013" s="1110" t="s">
        <v>0</v>
      </c>
      <c r="C4013" s="1109">
        <v>7.625</v>
      </c>
      <c r="D4013" s="1109">
        <v>6.875</v>
      </c>
      <c r="E4013" s="1109">
        <v>29.7</v>
      </c>
      <c r="F4013" s="1109">
        <v>0</v>
      </c>
      <c r="G4013" s="1110" t="s">
        <v>10737</v>
      </c>
      <c r="H4013" s="1110" t="s">
        <v>4654</v>
      </c>
      <c r="I4013" s="1110" t="s">
        <v>10841</v>
      </c>
      <c r="J4013" s="1109">
        <v>0</v>
      </c>
      <c r="K4013" s="1109">
        <v>0</v>
      </c>
      <c r="L4013" s="1109">
        <v>0</v>
      </c>
      <c r="M4013" s="1109">
        <v>0</v>
      </c>
      <c r="N4013" s="1109">
        <v>0</v>
      </c>
      <c r="O4013" s="1109">
        <v>0</v>
      </c>
      <c r="P4013" s="1109">
        <v>0</v>
      </c>
      <c r="Q4013" s="1109">
        <v>0</v>
      </c>
    </row>
    <row r="4014" spans="1:17">
      <c r="A4014" s="1109">
        <v>19555</v>
      </c>
      <c r="B4014" s="1110" t="s">
        <v>0</v>
      </c>
      <c r="C4014" s="1109">
        <v>7.625</v>
      </c>
      <c r="D4014" s="1109">
        <v>6.875</v>
      </c>
      <c r="E4014" s="1109">
        <v>29.7</v>
      </c>
      <c r="F4014" s="1109">
        <v>0</v>
      </c>
      <c r="G4014" s="1110" t="s">
        <v>10737</v>
      </c>
      <c r="H4014" s="1110" t="s">
        <v>4654</v>
      </c>
      <c r="I4014" s="1110" t="s">
        <v>10847</v>
      </c>
      <c r="J4014" s="1109">
        <v>0</v>
      </c>
      <c r="K4014" s="1109">
        <v>0</v>
      </c>
      <c r="L4014" s="1109">
        <v>0</v>
      </c>
      <c r="M4014" s="1109">
        <v>0</v>
      </c>
      <c r="N4014" s="1109">
        <v>0</v>
      </c>
      <c r="O4014" s="1109">
        <v>0</v>
      </c>
      <c r="P4014" s="1109">
        <v>0</v>
      </c>
      <c r="Q4014" s="1109">
        <v>0</v>
      </c>
    </row>
    <row r="4015" spans="1:17">
      <c r="A4015" s="1109">
        <v>19556</v>
      </c>
      <c r="B4015" s="1110" t="s">
        <v>0</v>
      </c>
      <c r="C4015" s="1109">
        <v>7.625</v>
      </c>
      <c r="D4015" s="1109">
        <v>6.875</v>
      </c>
      <c r="E4015" s="1109">
        <v>29.7</v>
      </c>
      <c r="F4015" s="1109">
        <v>0</v>
      </c>
      <c r="G4015" s="1110" t="s">
        <v>10737</v>
      </c>
      <c r="H4015" s="1110" t="s">
        <v>4654</v>
      </c>
      <c r="I4015" s="1110" t="s">
        <v>10760</v>
      </c>
      <c r="J4015" s="1109">
        <v>0</v>
      </c>
      <c r="K4015" s="1109">
        <v>0</v>
      </c>
      <c r="L4015" s="1109">
        <v>0</v>
      </c>
      <c r="M4015" s="1109">
        <v>0</v>
      </c>
      <c r="N4015" s="1109">
        <v>0</v>
      </c>
      <c r="O4015" s="1109">
        <v>0</v>
      </c>
      <c r="P4015" s="1109">
        <v>0</v>
      </c>
      <c r="Q4015" s="1109">
        <v>0</v>
      </c>
    </row>
    <row r="4016" spans="1:17">
      <c r="A4016" s="1109">
        <v>19557</v>
      </c>
      <c r="B4016" s="1110" t="s">
        <v>0</v>
      </c>
      <c r="C4016" s="1109">
        <v>7.625</v>
      </c>
      <c r="D4016" s="1109">
        <v>6.875</v>
      </c>
      <c r="E4016" s="1109">
        <v>29.7</v>
      </c>
      <c r="F4016" s="1109">
        <v>0</v>
      </c>
      <c r="G4016" s="1110" t="s">
        <v>10737</v>
      </c>
      <c r="H4016" s="1110" t="s">
        <v>4654</v>
      </c>
      <c r="I4016" s="1110" t="s">
        <v>10849</v>
      </c>
      <c r="J4016" s="1109">
        <v>0</v>
      </c>
      <c r="K4016" s="1109">
        <v>0</v>
      </c>
      <c r="L4016" s="1109">
        <v>0</v>
      </c>
      <c r="M4016" s="1109">
        <v>0</v>
      </c>
      <c r="N4016" s="1109">
        <v>0</v>
      </c>
      <c r="O4016" s="1109">
        <v>0</v>
      </c>
      <c r="P4016" s="1109">
        <v>0</v>
      </c>
      <c r="Q4016" s="1109">
        <v>0</v>
      </c>
    </row>
    <row r="4017" spans="1:17">
      <c r="A4017" s="1109">
        <v>19558</v>
      </c>
      <c r="B4017" s="1110" t="s">
        <v>0</v>
      </c>
      <c r="C4017" s="1109">
        <v>7.625</v>
      </c>
      <c r="D4017" s="1109">
        <v>6.875</v>
      </c>
      <c r="E4017" s="1109">
        <v>29.7</v>
      </c>
      <c r="F4017" s="1109">
        <v>0</v>
      </c>
      <c r="G4017" s="1110" t="s">
        <v>10737</v>
      </c>
      <c r="H4017" s="1110" t="s">
        <v>4654</v>
      </c>
      <c r="I4017" s="1110" t="s">
        <v>10850</v>
      </c>
      <c r="J4017" s="1109">
        <v>0</v>
      </c>
      <c r="K4017" s="1109">
        <v>0</v>
      </c>
      <c r="L4017" s="1109">
        <v>0</v>
      </c>
      <c r="M4017" s="1109">
        <v>0</v>
      </c>
      <c r="N4017" s="1109">
        <v>0</v>
      </c>
      <c r="O4017" s="1109">
        <v>0</v>
      </c>
      <c r="P4017" s="1109">
        <v>0</v>
      </c>
      <c r="Q4017" s="1109">
        <v>0</v>
      </c>
    </row>
    <row r="4018" spans="1:17">
      <c r="A4018" s="1109">
        <v>19559</v>
      </c>
      <c r="B4018" s="1110" t="s">
        <v>0</v>
      </c>
      <c r="C4018" s="1109">
        <v>7.625</v>
      </c>
      <c r="D4018" s="1109">
        <v>6.875</v>
      </c>
      <c r="E4018" s="1109">
        <v>29.7</v>
      </c>
      <c r="F4018" s="1109">
        <v>0</v>
      </c>
      <c r="G4018" s="1110" t="s">
        <v>10737</v>
      </c>
      <c r="H4018" s="1110" t="s">
        <v>4654</v>
      </c>
      <c r="I4018" s="1110" t="s">
        <v>10832</v>
      </c>
      <c r="J4018" s="1109">
        <v>0</v>
      </c>
      <c r="K4018" s="1109">
        <v>0</v>
      </c>
      <c r="L4018" s="1109">
        <v>0</v>
      </c>
      <c r="M4018" s="1109">
        <v>0</v>
      </c>
      <c r="N4018" s="1109">
        <v>0</v>
      </c>
      <c r="O4018" s="1109">
        <v>0</v>
      </c>
      <c r="P4018" s="1109">
        <v>0</v>
      </c>
      <c r="Q4018" s="1109">
        <v>0</v>
      </c>
    </row>
    <row r="4019" spans="1:17">
      <c r="A4019" s="1109">
        <v>19560</v>
      </c>
      <c r="B4019" s="1110" t="s">
        <v>0</v>
      </c>
      <c r="C4019" s="1109">
        <v>7.625</v>
      </c>
      <c r="D4019" s="1109">
        <v>6.875</v>
      </c>
      <c r="E4019" s="1109">
        <v>29.7</v>
      </c>
      <c r="F4019" s="1109">
        <v>0</v>
      </c>
      <c r="G4019" s="1110" t="s">
        <v>10737</v>
      </c>
      <c r="H4019" s="1110" t="s">
        <v>4654</v>
      </c>
      <c r="I4019" s="1110" t="s">
        <v>10839</v>
      </c>
      <c r="J4019" s="1109">
        <v>0</v>
      </c>
      <c r="K4019" s="1109">
        <v>0</v>
      </c>
      <c r="L4019" s="1109">
        <v>0</v>
      </c>
      <c r="M4019" s="1109">
        <v>0</v>
      </c>
      <c r="N4019" s="1109">
        <v>0</v>
      </c>
      <c r="O4019" s="1109">
        <v>0</v>
      </c>
      <c r="P4019" s="1109">
        <v>0</v>
      </c>
      <c r="Q4019" s="1109">
        <v>0</v>
      </c>
    </row>
    <row r="4020" spans="1:17">
      <c r="A4020" s="1109">
        <v>19561</v>
      </c>
      <c r="B4020" s="1110" t="s">
        <v>0</v>
      </c>
      <c r="C4020" s="1109">
        <v>7.625</v>
      </c>
      <c r="D4020" s="1109">
        <v>6.875</v>
      </c>
      <c r="E4020" s="1109">
        <v>29.7</v>
      </c>
      <c r="F4020" s="1109">
        <v>0</v>
      </c>
      <c r="G4020" s="1110" t="s">
        <v>10838</v>
      </c>
      <c r="H4020" s="1110" t="s">
        <v>4654</v>
      </c>
      <c r="I4020" s="1110" t="s">
        <v>10760</v>
      </c>
      <c r="J4020" s="1109">
        <v>0</v>
      </c>
      <c r="K4020" s="1109">
        <v>0</v>
      </c>
      <c r="L4020" s="1109">
        <v>0</v>
      </c>
      <c r="M4020" s="1109">
        <v>0</v>
      </c>
      <c r="N4020" s="1109">
        <v>0</v>
      </c>
      <c r="O4020" s="1109">
        <v>0</v>
      </c>
      <c r="P4020" s="1109">
        <v>0</v>
      </c>
      <c r="Q4020" s="1109">
        <v>0</v>
      </c>
    </row>
    <row r="4021" spans="1:17">
      <c r="A4021" s="1109">
        <v>19562</v>
      </c>
      <c r="B4021" s="1110" t="s">
        <v>0</v>
      </c>
      <c r="C4021" s="1109">
        <v>7.625</v>
      </c>
      <c r="D4021" s="1109">
        <v>6.875</v>
      </c>
      <c r="E4021" s="1109">
        <v>29.7</v>
      </c>
      <c r="F4021" s="1109">
        <v>0</v>
      </c>
      <c r="G4021" s="1110" t="s">
        <v>10838</v>
      </c>
      <c r="H4021" s="1110" t="s">
        <v>4654</v>
      </c>
      <c r="I4021" s="1110" t="s">
        <v>10736</v>
      </c>
      <c r="J4021" s="1109">
        <v>0</v>
      </c>
      <c r="K4021" s="1109">
        <v>0</v>
      </c>
      <c r="L4021" s="1109">
        <v>0</v>
      </c>
      <c r="M4021" s="1109">
        <v>0</v>
      </c>
      <c r="N4021" s="1109">
        <v>0</v>
      </c>
      <c r="O4021" s="1109">
        <v>0</v>
      </c>
      <c r="P4021" s="1109">
        <v>0</v>
      </c>
      <c r="Q4021" s="1109">
        <v>0</v>
      </c>
    </row>
    <row r="4022" spans="1:17">
      <c r="A4022" s="1109">
        <v>19563</v>
      </c>
      <c r="B4022" s="1110" t="s">
        <v>0</v>
      </c>
      <c r="C4022" s="1109">
        <v>7.625</v>
      </c>
      <c r="D4022" s="1109">
        <v>6.875</v>
      </c>
      <c r="E4022" s="1109">
        <v>29.7</v>
      </c>
      <c r="F4022" s="1109">
        <v>0</v>
      </c>
      <c r="G4022" s="1110" t="s">
        <v>10753</v>
      </c>
      <c r="H4022" s="1110" t="s">
        <v>4654</v>
      </c>
      <c r="I4022" s="1110" t="s">
        <v>10841</v>
      </c>
      <c r="J4022" s="1109">
        <v>0</v>
      </c>
      <c r="K4022" s="1109">
        <v>0</v>
      </c>
      <c r="L4022" s="1109">
        <v>0</v>
      </c>
      <c r="M4022" s="1109">
        <v>0</v>
      </c>
      <c r="N4022" s="1109">
        <v>0</v>
      </c>
      <c r="O4022" s="1109">
        <v>0</v>
      </c>
      <c r="P4022" s="1109">
        <v>0</v>
      </c>
      <c r="Q4022" s="1109">
        <v>0</v>
      </c>
    </row>
    <row r="4023" spans="1:17">
      <c r="A4023" s="1109">
        <v>19564</v>
      </c>
      <c r="B4023" s="1110" t="s">
        <v>0</v>
      </c>
      <c r="C4023" s="1109">
        <v>7.625</v>
      </c>
      <c r="D4023" s="1109">
        <v>6.875</v>
      </c>
      <c r="E4023" s="1109">
        <v>29.7</v>
      </c>
      <c r="F4023" s="1109">
        <v>0</v>
      </c>
      <c r="G4023" s="1110" t="s">
        <v>10753</v>
      </c>
      <c r="H4023" s="1110" t="s">
        <v>4654</v>
      </c>
      <c r="I4023" s="1110" t="s">
        <v>10847</v>
      </c>
      <c r="J4023" s="1109">
        <v>0</v>
      </c>
      <c r="K4023" s="1109">
        <v>0</v>
      </c>
      <c r="L4023" s="1109">
        <v>0</v>
      </c>
      <c r="M4023" s="1109">
        <v>0</v>
      </c>
      <c r="N4023" s="1109">
        <v>0</v>
      </c>
      <c r="O4023" s="1109">
        <v>0</v>
      </c>
      <c r="P4023" s="1109">
        <v>0</v>
      </c>
      <c r="Q4023" s="1109">
        <v>0</v>
      </c>
    </row>
    <row r="4024" spans="1:17">
      <c r="A4024" s="1109">
        <v>19565</v>
      </c>
      <c r="B4024" s="1110" t="s">
        <v>0</v>
      </c>
      <c r="C4024" s="1109">
        <v>7.625</v>
      </c>
      <c r="D4024" s="1109">
        <v>6.875</v>
      </c>
      <c r="E4024" s="1109">
        <v>29.7</v>
      </c>
      <c r="F4024" s="1109">
        <v>0</v>
      </c>
      <c r="G4024" s="1110" t="s">
        <v>10753</v>
      </c>
      <c r="H4024" s="1110" t="s">
        <v>4654</v>
      </c>
      <c r="I4024" s="1110" t="s">
        <v>10760</v>
      </c>
      <c r="J4024" s="1109">
        <v>0</v>
      </c>
      <c r="K4024" s="1109">
        <v>0</v>
      </c>
      <c r="L4024" s="1109">
        <v>0</v>
      </c>
      <c r="M4024" s="1109">
        <v>0</v>
      </c>
      <c r="N4024" s="1109">
        <v>0</v>
      </c>
      <c r="O4024" s="1109">
        <v>0</v>
      </c>
      <c r="P4024" s="1109">
        <v>0</v>
      </c>
      <c r="Q4024" s="1109">
        <v>0</v>
      </c>
    </row>
    <row r="4025" spans="1:17">
      <c r="A4025" s="1109">
        <v>19566</v>
      </c>
      <c r="B4025" s="1110" t="s">
        <v>0</v>
      </c>
      <c r="C4025" s="1109">
        <v>7.625</v>
      </c>
      <c r="D4025" s="1109">
        <v>6.875</v>
      </c>
      <c r="E4025" s="1109">
        <v>29.7</v>
      </c>
      <c r="F4025" s="1109">
        <v>0</v>
      </c>
      <c r="G4025" s="1110" t="s">
        <v>10753</v>
      </c>
      <c r="H4025" s="1110" t="s">
        <v>4654</v>
      </c>
      <c r="I4025" s="1110" t="s">
        <v>10849</v>
      </c>
      <c r="J4025" s="1109">
        <v>0</v>
      </c>
      <c r="K4025" s="1109">
        <v>0</v>
      </c>
      <c r="L4025" s="1109">
        <v>0</v>
      </c>
      <c r="M4025" s="1109">
        <v>0</v>
      </c>
      <c r="N4025" s="1109">
        <v>0</v>
      </c>
      <c r="O4025" s="1109">
        <v>0</v>
      </c>
      <c r="P4025" s="1109">
        <v>0</v>
      </c>
      <c r="Q4025" s="1109">
        <v>0</v>
      </c>
    </row>
    <row r="4026" spans="1:17">
      <c r="A4026" s="1109">
        <v>19567</v>
      </c>
      <c r="B4026" s="1110" t="s">
        <v>0</v>
      </c>
      <c r="C4026" s="1109">
        <v>7.625</v>
      </c>
      <c r="D4026" s="1109">
        <v>6.875</v>
      </c>
      <c r="E4026" s="1109">
        <v>29.7</v>
      </c>
      <c r="F4026" s="1109">
        <v>0</v>
      </c>
      <c r="G4026" s="1110" t="s">
        <v>10753</v>
      </c>
      <c r="H4026" s="1110" t="s">
        <v>4654</v>
      </c>
      <c r="I4026" s="1110" t="s">
        <v>10736</v>
      </c>
      <c r="J4026" s="1109">
        <v>0</v>
      </c>
      <c r="K4026" s="1109">
        <v>0</v>
      </c>
      <c r="L4026" s="1109">
        <v>0</v>
      </c>
      <c r="M4026" s="1109">
        <v>0</v>
      </c>
      <c r="N4026" s="1109">
        <v>0</v>
      </c>
      <c r="O4026" s="1109">
        <v>0</v>
      </c>
      <c r="P4026" s="1109">
        <v>0</v>
      </c>
      <c r="Q4026" s="1109">
        <v>0</v>
      </c>
    </row>
    <row r="4027" spans="1:17">
      <c r="A4027" s="1109">
        <v>19568</v>
      </c>
      <c r="B4027" s="1110" t="s">
        <v>0</v>
      </c>
      <c r="C4027" s="1109">
        <v>7.625</v>
      </c>
      <c r="D4027" s="1109">
        <v>6.875</v>
      </c>
      <c r="E4027" s="1109">
        <v>29.7</v>
      </c>
      <c r="F4027" s="1109">
        <v>0</v>
      </c>
      <c r="G4027" s="1110" t="s">
        <v>10753</v>
      </c>
      <c r="H4027" s="1110" t="s">
        <v>4654</v>
      </c>
      <c r="I4027" s="1110" t="s">
        <v>10850</v>
      </c>
      <c r="J4027" s="1109">
        <v>0</v>
      </c>
      <c r="K4027" s="1109">
        <v>0</v>
      </c>
      <c r="L4027" s="1109">
        <v>0</v>
      </c>
      <c r="M4027" s="1109">
        <v>0</v>
      </c>
      <c r="N4027" s="1109">
        <v>0</v>
      </c>
      <c r="O4027" s="1109">
        <v>0</v>
      </c>
      <c r="P4027" s="1109">
        <v>0</v>
      </c>
      <c r="Q4027" s="1109">
        <v>0</v>
      </c>
    </row>
    <row r="4028" spans="1:17">
      <c r="A4028" s="1109">
        <v>19569</v>
      </c>
      <c r="B4028" s="1110" t="s">
        <v>0</v>
      </c>
      <c r="C4028" s="1109">
        <v>7.625</v>
      </c>
      <c r="D4028" s="1109">
        <v>6.875</v>
      </c>
      <c r="E4028" s="1109">
        <v>29.7</v>
      </c>
      <c r="F4028" s="1109">
        <v>0</v>
      </c>
      <c r="G4028" s="1110" t="s">
        <v>10753</v>
      </c>
      <c r="H4028" s="1110" t="s">
        <v>4654</v>
      </c>
      <c r="I4028" s="1110" t="s">
        <v>10832</v>
      </c>
      <c r="J4028" s="1109">
        <v>0</v>
      </c>
      <c r="K4028" s="1109">
        <v>0</v>
      </c>
      <c r="L4028" s="1109">
        <v>0</v>
      </c>
      <c r="M4028" s="1109">
        <v>0</v>
      </c>
      <c r="N4028" s="1109">
        <v>0</v>
      </c>
      <c r="O4028" s="1109">
        <v>0</v>
      </c>
      <c r="P4028" s="1109">
        <v>0</v>
      </c>
      <c r="Q4028" s="1109">
        <v>0</v>
      </c>
    </row>
    <row r="4029" spans="1:17">
      <c r="A4029" s="1109">
        <v>19570</v>
      </c>
      <c r="B4029" s="1110" t="s">
        <v>0</v>
      </c>
      <c r="C4029" s="1109">
        <v>7.625</v>
      </c>
      <c r="D4029" s="1109">
        <v>6.875</v>
      </c>
      <c r="E4029" s="1109">
        <v>29.7</v>
      </c>
      <c r="F4029" s="1109">
        <v>0</v>
      </c>
      <c r="G4029" s="1110" t="s">
        <v>10753</v>
      </c>
      <c r="H4029" s="1110" t="s">
        <v>4654</v>
      </c>
      <c r="I4029" s="1110" t="s">
        <v>10839</v>
      </c>
      <c r="J4029" s="1109">
        <v>0</v>
      </c>
      <c r="K4029" s="1109">
        <v>0</v>
      </c>
      <c r="L4029" s="1109">
        <v>0</v>
      </c>
      <c r="M4029" s="1109">
        <v>0</v>
      </c>
      <c r="N4029" s="1109">
        <v>0</v>
      </c>
      <c r="O4029" s="1109">
        <v>0</v>
      </c>
      <c r="P4029" s="1109">
        <v>0</v>
      </c>
      <c r="Q4029" s="1109">
        <v>0</v>
      </c>
    </row>
    <row r="4030" spans="1:17">
      <c r="A4030" s="1109">
        <v>19571</v>
      </c>
      <c r="B4030" s="1110" t="s">
        <v>0</v>
      </c>
      <c r="C4030" s="1109">
        <v>7.625</v>
      </c>
      <c r="D4030" s="1109">
        <v>6.875</v>
      </c>
      <c r="E4030" s="1109">
        <v>29.7</v>
      </c>
      <c r="F4030" s="1109">
        <v>0</v>
      </c>
      <c r="G4030" s="1110" t="s">
        <v>10779</v>
      </c>
      <c r="H4030" s="1110" t="s">
        <v>4654</v>
      </c>
      <c r="I4030" s="1110" t="s">
        <v>10841</v>
      </c>
      <c r="J4030" s="1109">
        <v>0</v>
      </c>
      <c r="K4030" s="1109">
        <v>0</v>
      </c>
      <c r="L4030" s="1109">
        <v>0</v>
      </c>
      <c r="M4030" s="1109">
        <v>0</v>
      </c>
      <c r="N4030" s="1109">
        <v>0</v>
      </c>
      <c r="O4030" s="1109">
        <v>0</v>
      </c>
      <c r="P4030" s="1109">
        <v>0</v>
      </c>
      <c r="Q4030" s="1109">
        <v>0</v>
      </c>
    </row>
    <row r="4031" spans="1:17">
      <c r="A4031" s="1109">
        <v>19572</v>
      </c>
      <c r="B4031" s="1110" t="s">
        <v>0</v>
      </c>
      <c r="C4031" s="1109">
        <v>7.625</v>
      </c>
      <c r="D4031" s="1109">
        <v>6.875</v>
      </c>
      <c r="E4031" s="1109">
        <v>29.7</v>
      </c>
      <c r="F4031" s="1109">
        <v>0</v>
      </c>
      <c r="G4031" s="1110" t="s">
        <v>10779</v>
      </c>
      <c r="H4031" s="1110" t="s">
        <v>4654</v>
      </c>
      <c r="I4031" s="1110" t="s">
        <v>10847</v>
      </c>
      <c r="J4031" s="1109">
        <v>0</v>
      </c>
      <c r="K4031" s="1109">
        <v>0</v>
      </c>
      <c r="L4031" s="1109">
        <v>0</v>
      </c>
      <c r="M4031" s="1109">
        <v>0</v>
      </c>
      <c r="N4031" s="1109">
        <v>0</v>
      </c>
      <c r="O4031" s="1109">
        <v>0</v>
      </c>
      <c r="P4031" s="1109">
        <v>0</v>
      </c>
      <c r="Q4031" s="1109">
        <v>0</v>
      </c>
    </row>
    <row r="4032" spans="1:17">
      <c r="A4032" s="1109">
        <v>19573</v>
      </c>
      <c r="B4032" s="1110" t="s">
        <v>0</v>
      </c>
      <c r="C4032" s="1109">
        <v>7.625</v>
      </c>
      <c r="D4032" s="1109">
        <v>6.875</v>
      </c>
      <c r="E4032" s="1109">
        <v>29.7</v>
      </c>
      <c r="F4032" s="1109">
        <v>0</v>
      </c>
      <c r="G4032" s="1110" t="s">
        <v>10779</v>
      </c>
      <c r="H4032" s="1110" t="s">
        <v>4654</v>
      </c>
      <c r="I4032" s="1110" t="s">
        <v>10760</v>
      </c>
      <c r="J4032" s="1109">
        <v>0</v>
      </c>
      <c r="K4032" s="1109">
        <v>0</v>
      </c>
      <c r="L4032" s="1109">
        <v>0</v>
      </c>
      <c r="M4032" s="1109">
        <v>0</v>
      </c>
      <c r="N4032" s="1109">
        <v>0</v>
      </c>
      <c r="O4032" s="1109">
        <v>0</v>
      </c>
      <c r="P4032" s="1109">
        <v>0</v>
      </c>
      <c r="Q4032" s="1109">
        <v>0</v>
      </c>
    </row>
    <row r="4033" spans="1:17">
      <c r="A4033" s="1109">
        <v>19574</v>
      </c>
      <c r="B4033" s="1110" t="s">
        <v>0</v>
      </c>
      <c r="C4033" s="1109">
        <v>7.625</v>
      </c>
      <c r="D4033" s="1109">
        <v>6.875</v>
      </c>
      <c r="E4033" s="1109">
        <v>29.7</v>
      </c>
      <c r="F4033" s="1109">
        <v>0</v>
      </c>
      <c r="G4033" s="1110" t="s">
        <v>10779</v>
      </c>
      <c r="H4033" s="1110" t="s">
        <v>4654</v>
      </c>
      <c r="I4033" s="1110" t="s">
        <v>10736</v>
      </c>
      <c r="J4033" s="1109">
        <v>0</v>
      </c>
      <c r="K4033" s="1109">
        <v>0</v>
      </c>
      <c r="L4033" s="1109">
        <v>0</v>
      </c>
      <c r="M4033" s="1109">
        <v>0</v>
      </c>
      <c r="N4033" s="1109">
        <v>0</v>
      </c>
      <c r="O4033" s="1109">
        <v>0</v>
      </c>
      <c r="P4033" s="1109">
        <v>0</v>
      </c>
      <c r="Q4033" s="1109">
        <v>0</v>
      </c>
    </row>
    <row r="4034" spans="1:17">
      <c r="A4034" s="1109">
        <v>19575</v>
      </c>
      <c r="B4034" s="1110" t="s">
        <v>0</v>
      </c>
      <c r="C4034" s="1109">
        <v>7.625</v>
      </c>
      <c r="D4034" s="1109">
        <v>6.875</v>
      </c>
      <c r="E4034" s="1109">
        <v>29.7</v>
      </c>
      <c r="F4034" s="1109">
        <v>0</v>
      </c>
      <c r="G4034" s="1110" t="s">
        <v>10779</v>
      </c>
      <c r="H4034" s="1110" t="s">
        <v>4654</v>
      </c>
      <c r="I4034" s="1110" t="s">
        <v>10850</v>
      </c>
      <c r="J4034" s="1109">
        <v>0</v>
      </c>
      <c r="K4034" s="1109">
        <v>0</v>
      </c>
      <c r="L4034" s="1109">
        <v>0</v>
      </c>
      <c r="M4034" s="1109">
        <v>0</v>
      </c>
      <c r="N4034" s="1109">
        <v>0</v>
      </c>
      <c r="O4034" s="1109">
        <v>0</v>
      </c>
      <c r="P4034" s="1109">
        <v>0</v>
      </c>
      <c r="Q4034" s="1109">
        <v>0</v>
      </c>
    </row>
    <row r="4035" spans="1:17">
      <c r="A4035" s="1109">
        <v>19576</v>
      </c>
      <c r="B4035" s="1110" t="s">
        <v>0</v>
      </c>
      <c r="C4035" s="1109">
        <v>7.625</v>
      </c>
      <c r="D4035" s="1109">
        <v>6.875</v>
      </c>
      <c r="E4035" s="1109">
        <v>29.7</v>
      </c>
      <c r="F4035" s="1109">
        <v>0</v>
      </c>
      <c r="G4035" s="1110" t="s">
        <v>10779</v>
      </c>
      <c r="H4035" s="1110" t="s">
        <v>4654</v>
      </c>
      <c r="I4035" s="1110" t="s">
        <v>10832</v>
      </c>
      <c r="J4035" s="1109">
        <v>0</v>
      </c>
      <c r="K4035" s="1109">
        <v>0</v>
      </c>
      <c r="L4035" s="1109">
        <v>0</v>
      </c>
      <c r="M4035" s="1109">
        <v>0</v>
      </c>
      <c r="N4035" s="1109">
        <v>0</v>
      </c>
      <c r="O4035" s="1109">
        <v>0</v>
      </c>
      <c r="P4035" s="1109">
        <v>0</v>
      </c>
      <c r="Q4035" s="1109">
        <v>0</v>
      </c>
    </row>
    <row r="4036" spans="1:17">
      <c r="A4036" s="1109">
        <v>19577</v>
      </c>
      <c r="B4036" s="1110" t="s">
        <v>0</v>
      </c>
      <c r="C4036" s="1109">
        <v>7.625</v>
      </c>
      <c r="D4036" s="1109">
        <v>6.875</v>
      </c>
      <c r="E4036" s="1109">
        <v>29.7</v>
      </c>
      <c r="F4036" s="1109">
        <v>0</v>
      </c>
      <c r="G4036" s="1110" t="s">
        <v>10779</v>
      </c>
      <c r="H4036" s="1110" t="s">
        <v>4654</v>
      </c>
      <c r="I4036" s="1110" t="s">
        <v>10839</v>
      </c>
      <c r="J4036" s="1109">
        <v>0</v>
      </c>
      <c r="K4036" s="1109">
        <v>0</v>
      </c>
      <c r="L4036" s="1109">
        <v>0</v>
      </c>
      <c r="M4036" s="1109">
        <v>0</v>
      </c>
      <c r="N4036" s="1109">
        <v>0</v>
      </c>
      <c r="O4036" s="1109">
        <v>0</v>
      </c>
      <c r="P4036" s="1109">
        <v>0</v>
      </c>
      <c r="Q4036" s="1109">
        <v>0</v>
      </c>
    </row>
    <row r="4037" spans="1:17">
      <c r="A4037" s="1109">
        <v>19578</v>
      </c>
      <c r="B4037" s="1110" t="s">
        <v>0</v>
      </c>
      <c r="C4037" s="1109">
        <v>7.625</v>
      </c>
      <c r="D4037" s="1109">
        <v>6.875</v>
      </c>
      <c r="E4037" s="1109">
        <v>29.7</v>
      </c>
      <c r="F4037" s="1109">
        <v>0</v>
      </c>
      <c r="G4037" s="1110" t="s">
        <v>10739</v>
      </c>
      <c r="H4037" s="1110" t="s">
        <v>4654</v>
      </c>
      <c r="I4037" s="1110" t="s">
        <v>10841</v>
      </c>
      <c r="J4037" s="1109">
        <v>0</v>
      </c>
      <c r="K4037" s="1109">
        <v>0</v>
      </c>
      <c r="L4037" s="1109">
        <v>0</v>
      </c>
      <c r="M4037" s="1109">
        <v>0</v>
      </c>
      <c r="N4037" s="1109">
        <v>0</v>
      </c>
      <c r="O4037" s="1109">
        <v>0</v>
      </c>
      <c r="P4037" s="1109">
        <v>0</v>
      </c>
      <c r="Q4037" s="1109">
        <v>0</v>
      </c>
    </row>
    <row r="4038" spans="1:17">
      <c r="A4038" s="1109">
        <v>19579</v>
      </c>
      <c r="B4038" s="1110" t="s">
        <v>0</v>
      </c>
      <c r="C4038" s="1109">
        <v>7.625</v>
      </c>
      <c r="D4038" s="1109">
        <v>6.875</v>
      </c>
      <c r="E4038" s="1109">
        <v>29.7</v>
      </c>
      <c r="F4038" s="1109">
        <v>0</v>
      </c>
      <c r="G4038" s="1110" t="s">
        <v>10739</v>
      </c>
      <c r="H4038" s="1110" t="s">
        <v>4654</v>
      </c>
      <c r="I4038" s="1110" t="s">
        <v>10847</v>
      </c>
      <c r="J4038" s="1109">
        <v>0</v>
      </c>
      <c r="K4038" s="1109">
        <v>0</v>
      </c>
      <c r="L4038" s="1109">
        <v>0</v>
      </c>
      <c r="M4038" s="1109">
        <v>0</v>
      </c>
      <c r="N4038" s="1109">
        <v>0</v>
      </c>
      <c r="O4038" s="1109">
        <v>0</v>
      </c>
      <c r="P4038" s="1109">
        <v>0</v>
      </c>
      <c r="Q4038" s="1109">
        <v>0</v>
      </c>
    </row>
    <row r="4039" spans="1:17">
      <c r="A4039" s="1109">
        <v>19580</v>
      </c>
      <c r="B4039" s="1110" t="s">
        <v>0</v>
      </c>
      <c r="C4039" s="1109">
        <v>7.625</v>
      </c>
      <c r="D4039" s="1109">
        <v>6.875</v>
      </c>
      <c r="E4039" s="1109">
        <v>29.7</v>
      </c>
      <c r="F4039" s="1109">
        <v>0</v>
      </c>
      <c r="G4039" s="1110" t="s">
        <v>10739</v>
      </c>
      <c r="H4039" s="1110" t="s">
        <v>4654</v>
      </c>
      <c r="I4039" s="1110" t="s">
        <v>10760</v>
      </c>
      <c r="J4039" s="1109">
        <v>0</v>
      </c>
      <c r="K4039" s="1109">
        <v>0</v>
      </c>
      <c r="L4039" s="1109">
        <v>0</v>
      </c>
      <c r="M4039" s="1109">
        <v>0</v>
      </c>
      <c r="N4039" s="1109">
        <v>0</v>
      </c>
      <c r="O4039" s="1109">
        <v>0</v>
      </c>
      <c r="P4039" s="1109">
        <v>0</v>
      </c>
      <c r="Q4039" s="1109">
        <v>0</v>
      </c>
    </row>
    <row r="4040" spans="1:17">
      <c r="A4040" s="1109">
        <v>19581</v>
      </c>
      <c r="B4040" s="1110" t="s">
        <v>0</v>
      </c>
      <c r="C4040" s="1109">
        <v>7.625</v>
      </c>
      <c r="D4040" s="1109">
        <v>6.875</v>
      </c>
      <c r="E4040" s="1109">
        <v>29.7</v>
      </c>
      <c r="F4040" s="1109">
        <v>0</v>
      </c>
      <c r="G4040" s="1110" t="s">
        <v>10739</v>
      </c>
      <c r="H4040" s="1110" t="s">
        <v>4654</v>
      </c>
      <c r="I4040" s="1110" t="s">
        <v>10736</v>
      </c>
      <c r="J4040" s="1109">
        <v>0</v>
      </c>
      <c r="K4040" s="1109">
        <v>0</v>
      </c>
      <c r="L4040" s="1109">
        <v>0</v>
      </c>
      <c r="M4040" s="1109">
        <v>0</v>
      </c>
      <c r="N4040" s="1109">
        <v>0</v>
      </c>
      <c r="O4040" s="1109">
        <v>0</v>
      </c>
      <c r="P4040" s="1109">
        <v>0</v>
      </c>
      <c r="Q4040" s="1109">
        <v>0</v>
      </c>
    </row>
    <row r="4041" spans="1:17">
      <c r="A4041" s="1109">
        <v>19582</v>
      </c>
      <c r="B4041" s="1110" t="s">
        <v>0</v>
      </c>
      <c r="C4041" s="1109">
        <v>7.625</v>
      </c>
      <c r="D4041" s="1109">
        <v>6.875</v>
      </c>
      <c r="E4041" s="1109">
        <v>29.7</v>
      </c>
      <c r="F4041" s="1109">
        <v>0</v>
      </c>
      <c r="G4041" s="1110" t="s">
        <v>10739</v>
      </c>
      <c r="H4041" s="1110" t="s">
        <v>4654</v>
      </c>
      <c r="I4041" s="1110" t="s">
        <v>10850</v>
      </c>
      <c r="J4041" s="1109">
        <v>0</v>
      </c>
      <c r="K4041" s="1109">
        <v>0</v>
      </c>
      <c r="L4041" s="1109">
        <v>0</v>
      </c>
      <c r="M4041" s="1109">
        <v>0</v>
      </c>
      <c r="N4041" s="1109">
        <v>0</v>
      </c>
      <c r="O4041" s="1109">
        <v>0</v>
      </c>
      <c r="P4041" s="1109">
        <v>0</v>
      </c>
      <c r="Q4041" s="1109">
        <v>0</v>
      </c>
    </row>
    <row r="4042" spans="1:17">
      <c r="A4042" s="1109">
        <v>19583</v>
      </c>
      <c r="B4042" s="1110" t="s">
        <v>0</v>
      </c>
      <c r="C4042" s="1109">
        <v>7.625</v>
      </c>
      <c r="D4042" s="1109">
        <v>6.875</v>
      </c>
      <c r="E4042" s="1109">
        <v>29.7</v>
      </c>
      <c r="F4042" s="1109">
        <v>0</v>
      </c>
      <c r="G4042" s="1110" t="s">
        <v>10739</v>
      </c>
      <c r="H4042" s="1110" t="s">
        <v>4654</v>
      </c>
      <c r="I4042" s="1110" t="s">
        <v>10832</v>
      </c>
      <c r="J4042" s="1109">
        <v>0</v>
      </c>
      <c r="K4042" s="1109">
        <v>0</v>
      </c>
      <c r="L4042" s="1109">
        <v>0</v>
      </c>
      <c r="M4042" s="1109">
        <v>0</v>
      </c>
      <c r="N4042" s="1109">
        <v>0</v>
      </c>
      <c r="O4042" s="1109">
        <v>0</v>
      </c>
      <c r="P4042" s="1109">
        <v>0</v>
      </c>
      <c r="Q4042" s="1109">
        <v>0</v>
      </c>
    </row>
    <row r="4043" spans="1:17">
      <c r="A4043" s="1109">
        <v>19584</v>
      </c>
      <c r="B4043" s="1110" t="s">
        <v>0</v>
      </c>
      <c r="C4043" s="1109">
        <v>7.625</v>
      </c>
      <c r="D4043" s="1109">
        <v>6.875</v>
      </c>
      <c r="E4043" s="1109">
        <v>29.7</v>
      </c>
      <c r="F4043" s="1109">
        <v>0</v>
      </c>
      <c r="G4043" s="1110" t="s">
        <v>10739</v>
      </c>
      <c r="H4043" s="1110" t="s">
        <v>4654</v>
      </c>
      <c r="I4043" s="1110" t="s">
        <v>10839</v>
      </c>
      <c r="J4043" s="1109">
        <v>0</v>
      </c>
      <c r="K4043" s="1109">
        <v>0</v>
      </c>
      <c r="L4043" s="1109">
        <v>0</v>
      </c>
      <c r="M4043" s="1109">
        <v>0</v>
      </c>
      <c r="N4043" s="1109">
        <v>0</v>
      </c>
      <c r="O4043" s="1109">
        <v>0</v>
      </c>
      <c r="P4043" s="1109">
        <v>0</v>
      </c>
      <c r="Q4043" s="1109">
        <v>0</v>
      </c>
    </row>
    <row r="4044" spans="1:17">
      <c r="A4044" s="1109">
        <v>19585</v>
      </c>
      <c r="B4044" s="1110" t="s">
        <v>0</v>
      </c>
      <c r="C4044" s="1109">
        <v>7.625</v>
      </c>
      <c r="D4044" s="1109">
        <v>6.875</v>
      </c>
      <c r="E4044" s="1109">
        <v>29.7</v>
      </c>
      <c r="F4044" s="1109">
        <v>0</v>
      </c>
      <c r="G4044" s="1110" t="s">
        <v>10844</v>
      </c>
      <c r="H4044" s="1110" t="s">
        <v>4654</v>
      </c>
      <c r="I4044" s="1110" t="s">
        <v>10847</v>
      </c>
      <c r="J4044" s="1109">
        <v>0</v>
      </c>
      <c r="K4044" s="1109">
        <v>0</v>
      </c>
      <c r="L4044" s="1109">
        <v>0</v>
      </c>
      <c r="M4044" s="1109">
        <v>0</v>
      </c>
      <c r="N4044" s="1109">
        <v>0</v>
      </c>
      <c r="O4044" s="1109">
        <v>0</v>
      </c>
      <c r="P4044" s="1109">
        <v>0</v>
      </c>
      <c r="Q4044" s="1109">
        <v>0</v>
      </c>
    </row>
    <row r="4045" spans="1:17">
      <c r="A4045" s="1109">
        <v>19586</v>
      </c>
      <c r="B4045" s="1110" t="s">
        <v>0</v>
      </c>
      <c r="C4045" s="1109">
        <v>7.625</v>
      </c>
      <c r="D4045" s="1109">
        <v>6.875</v>
      </c>
      <c r="E4045" s="1109">
        <v>29.7</v>
      </c>
      <c r="F4045" s="1109">
        <v>0</v>
      </c>
      <c r="G4045" s="1110" t="s">
        <v>10844</v>
      </c>
      <c r="H4045" s="1110" t="s">
        <v>4654</v>
      </c>
      <c r="I4045" s="1110" t="s">
        <v>10760</v>
      </c>
      <c r="J4045" s="1109">
        <v>0</v>
      </c>
      <c r="K4045" s="1109">
        <v>0</v>
      </c>
      <c r="L4045" s="1109">
        <v>0</v>
      </c>
      <c r="M4045" s="1109">
        <v>0</v>
      </c>
      <c r="N4045" s="1109">
        <v>0</v>
      </c>
      <c r="O4045" s="1109">
        <v>0</v>
      </c>
      <c r="P4045" s="1109">
        <v>0</v>
      </c>
      <c r="Q4045" s="1109">
        <v>0</v>
      </c>
    </row>
    <row r="4046" spans="1:17">
      <c r="A4046" s="1109">
        <v>19587</v>
      </c>
      <c r="B4046" s="1110" t="s">
        <v>0</v>
      </c>
      <c r="C4046" s="1109">
        <v>7.625</v>
      </c>
      <c r="D4046" s="1109">
        <v>6.875</v>
      </c>
      <c r="E4046" s="1109">
        <v>29.7</v>
      </c>
      <c r="F4046" s="1109">
        <v>0</v>
      </c>
      <c r="G4046" s="1110" t="s">
        <v>10844</v>
      </c>
      <c r="H4046" s="1110" t="s">
        <v>4654</v>
      </c>
      <c r="I4046" s="1110" t="s">
        <v>10849</v>
      </c>
      <c r="J4046" s="1109">
        <v>0</v>
      </c>
      <c r="K4046" s="1109">
        <v>0</v>
      </c>
      <c r="L4046" s="1109">
        <v>0</v>
      </c>
      <c r="M4046" s="1109">
        <v>0</v>
      </c>
      <c r="N4046" s="1109">
        <v>0</v>
      </c>
      <c r="O4046" s="1109">
        <v>0</v>
      </c>
      <c r="P4046" s="1109">
        <v>0</v>
      </c>
      <c r="Q4046" s="1109">
        <v>0</v>
      </c>
    </row>
    <row r="4047" spans="1:17">
      <c r="A4047" s="1109">
        <v>19588</v>
      </c>
      <c r="B4047" s="1110" t="s">
        <v>0</v>
      </c>
      <c r="C4047" s="1109">
        <v>7.625</v>
      </c>
      <c r="D4047" s="1109">
        <v>6.875</v>
      </c>
      <c r="E4047" s="1109">
        <v>29.7</v>
      </c>
      <c r="F4047" s="1109">
        <v>0</v>
      </c>
      <c r="G4047" s="1110" t="s">
        <v>10844</v>
      </c>
      <c r="H4047" s="1110" t="s">
        <v>4654</v>
      </c>
      <c r="I4047" s="1110" t="s">
        <v>10736</v>
      </c>
      <c r="J4047" s="1109">
        <v>0</v>
      </c>
      <c r="K4047" s="1109">
        <v>0</v>
      </c>
      <c r="L4047" s="1109">
        <v>0</v>
      </c>
      <c r="M4047" s="1109">
        <v>0</v>
      </c>
      <c r="N4047" s="1109">
        <v>0</v>
      </c>
      <c r="O4047" s="1109">
        <v>0</v>
      </c>
      <c r="P4047" s="1109">
        <v>0</v>
      </c>
      <c r="Q4047" s="1109">
        <v>0</v>
      </c>
    </row>
    <row r="4048" spans="1:17">
      <c r="A4048" s="1109">
        <v>19589</v>
      </c>
      <c r="B4048" s="1110" t="s">
        <v>0</v>
      </c>
      <c r="C4048" s="1109">
        <v>7.625</v>
      </c>
      <c r="D4048" s="1109">
        <v>6.875</v>
      </c>
      <c r="E4048" s="1109">
        <v>29.7</v>
      </c>
      <c r="F4048" s="1109">
        <v>0</v>
      </c>
      <c r="G4048" s="1110" t="s">
        <v>10844</v>
      </c>
      <c r="H4048" s="1110" t="s">
        <v>4654</v>
      </c>
      <c r="I4048" s="1110" t="s">
        <v>10850</v>
      </c>
      <c r="J4048" s="1109">
        <v>0</v>
      </c>
      <c r="K4048" s="1109">
        <v>0</v>
      </c>
      <c r="L4048" s="1109">
        <v>0</v>
      </c>
      <c r="M4048" s="1109">
        <v>0</v>
      </c>
      <c r="N4048" s="1109">
        <v>0</v>
      </c>
      <c r="O4048" s="1109">
        <v>0</v>
      </c>
      <c r="P4048" s="1109">
        <v>0</v>
      </c>
      <c r="Q4048" s="1109">
        <v>0</v>
      </c>
    </row>
    <row r="4049" spans="1:17">
      <c r="A4049" s="1109">
        <v>19590</v>
      </c>
      <c r="B4049" s="1110" t="s">
        <v>0</v>
      </c>
      <c r="C4049" s="1109">
        <v>7.625</v>
      </c>
      <c r="D4049" s="1109">
        <v>6.9690000000000003</v>
      </c>
      <c r="E4049" s="1109">
        <v>26.4</v>
      </c>
      <c r="F4049" s="1109">
        <v>0</v>
      </c>
      <c r="G4049" s="1110" t="s">
        <v>10842</v>
      </c>
      <c r="H4049" s="1110" t="s">
        <v>4654</v>
      </c>
      <c r="I4049" s="1110" t="s">
        <v>10841</v>
      </c>
      <c r="J4049" s="1109">
        <v>0</v>
      </c>
      <c r="K4049" s="1109">
        <v>0</v>
      </c>
      <c r="L4049" s="1109">
        <v>0</v>
      </c>
      <c r="M4049" s="1109">
        <v>0</v>
      </c>
      <c r="N4049" s="1109">
        <v>0</v>
      </c>
      <c r="O4049" s="1109">
        <v>0</v>
      </c>
      <c r="P4049" s="1109">
        <v>0</v>
      </c>
      <c r="Q4049" s="1109">
        <v>0</v>
      </c>
    </row>
    <row r="4050" spans="1:17">
      <c r="A4050" s="1109">
        <v>19591</v>
      </c>
      <c r="B4050" s="1110" t="s">
        <v>0</v>
      </c>
      <c r="C4050" s="1109">
        <v>7.625</v>
      </c>
      <c r="D4050" s="1109">
        <v>6.9690000000000003</v>
      </c>
      <c r="E4050" s="1109">
        <v>26.4</v>
      </c>
      <c r="F4050" s="1109">
        <v>0</v>
      </c>
      <c r="G4050" s="1110" t="s">
        <v>10842</v>
      </c>
      <c r="H4050" s="1110" t="s">
        <v>4654</v>
      </c>
      <c r="I4050" s="1110" t="s">
        <v>10760</v>
      </c>
      <c r="J4050" s="1109">
        <v>0</v>
      </c>
      <c r="K4050" s="1109">
        <v>0</v>
      </c>
      <c r="L4050" s="1109">
        <v>0</v>
      </c>
      <c r="M4050" s="1109">
        <v>0</v>
      </c>
      <c r="N4050" s="1109">
        <v>0</v>
      </c>
      <c r="O4050" s="1109">
        <v>0</v>
      </c>
      <c r="P4050" s="1109">
        <v>0</v>
      </c>
      <c r="Q4050" s="1109">
        <v>0</v>
      </c>
    </row>
    <row r="4051" spans="1:17">
      <c r="A4051" s="1109">
        <v>19592</v>
      </c>
      <c r="B4051" s="1110" t="s">
        <v>0</v>
      </c>
      <c r="C4051" s="1109">
        <v>7.625</v>
      </c>
      <c r="D4051" s="1109">
        <v>6.9690000000000003</v>
      </c>
      <c r="E4051" s="1109">
        <v>26.4</v>
      </c>
      <c r="F4051" s="1109">
        <v>0</v>
      </c>
      <c r="G4051" s="1110" t="s">
        <v>10842</v>
      </c>
      <c r="H4051" s="1110" t="s">
        <v>4654</v>
      </c>
      <c r="I4051" s="1110" t="s">
        <v>10847</v>
      </c>
      <c r="J4051" s="1109">
        <v>0</v>
      </c>
      <c r="K4051" s="1109">
        <v>0</v>
      </c>
      <c r="L4051" s="1109">
        <v>0</v>
      </c>
      <c r="M4051" s="1109">
        <v>0</v>
      </c>
      <c r="N4051" s="1109">
        <v>0</v>
      </c>
      <c r="O4051" s="1109">
        <v>0</v>
      </c>
      <c r="P4051" s="1109">
        <v>0</v>
      </c>
      <c r="Q4051" s="1109">
        <v>0</v>
      </c>
    </row>
    <row r="4052" spans="1:17">
      <c r="A4052" s="1109">
        <v>19593</v>
      </c>
      <c r="B4052" s="1110" t="s">
        <v>0</v>
      </c>
      <c r="C4052" s="1109">
        <v>7.625</v>
      </c>
      <c r="D4052" s="1109">
        <v>6.9690000000000003</v>
      </c>
      <c r="E4052" s="1109">
        <v>26.4</v>
      </c>
      <c r="F4052" s="1109">
        <v>0</v>
      </c>
      <c r="G4052" s="1110" t="s">
        <v>10842</v>
      </c>
      <c r="H4052" s="1110" t="s">
        <v>4654</v>
      </c>
      <c r="I4052" s="1110" t="s">
        <v>10736</v>
      </c>
      <c r="J4052" s="1109">
        <v>0</v>
      </c>
      <c r="K4052" s="1109">
        <v>0</v>
      </c>
      <c r="L4052" s="1109">
        <v>0</v>
      </c>
      <c r="M4052" s="1109">
        <v>0</v>
      </c>
      <c r="N4052" s="1109">
        <v>0</v>
      </c>
      <c r="O4052" s="1109">
        <v>0</v>
      </c>
      <c r="P4052" s="1109">
        <v>0</v>
      </c>
      <c r="Q4052" s="1109">
        <v>0</v>
      </c>
    </row>
    <row r="4053" spans="1:17">
      <c r="A4053" s="1109">
        <v>19594</v>
      </c>
      <c r="B4053" s="1110" t="s">
        <v>0</v>
      </c>
      <c r="C4053" s="1109">
        <v>7.625</v>
      </c>
      <c r="D4053" s="1109">
        <v>6.9690000000000003</v>
      </c>
      <c r="E4053" s="1109">
        <v>26.4</v>
      </c>
      <c r="F4053" s="1109">
        <v>0</v>
      </c>
      <c r="G4053" s="1110" t="s">
        <v>10842</v>
      </c>
      <c r="H4053" s="1110" t="s">
        <v>4654</v>
      </c>
      <c r="I4053" s="1110" t="s">
        <v>10850</v>
      </c>
      <c r="J4053" s="1109">
        <v>0</v>
      </c>
      <c r="K4053" s="1109">
        <v>0</v>
      </c>
      <c r="L4053" s="1109">
        <v>0</v>
      </c>
      <c r="M4053" s="1109">
        <v>0</v>
      </c>
      <c r="N4053" s="1109">
        <v>0</v>
      </c>
      <c r="O4053" s="1109">
        <v>0</v>
      </c>
      <c r="P4053" s="1109">
        <v>0</v>
      </c>
      <c r="Q4053" s="1109">
        <v>0</v>
      </c>
    </row>
    <row r="4054" spans="1:17">
      <c r="A4054" s="1109">
        <v>19595</v>
      </c>
      <c r="B4054" s="1110" t="s">
        <v>0</v>
      </c>
      <c r="C4054" s="1109">
        <v>7.625</v>
      </c>
      <c r="D4054" s="1109">
        <v>6.9690000000000003</v>
      </c>
      <c r="E4054" s="1109">
        <v>26.4</v>
      </c>
      <c r="F4054" s="1109">
        <v>0</v>
      </c>
      <c r="G4054" s="1110" t="s">
        <v>10842</v>
      </c>
      <c r="H4054" s="1110" t="s">
        <v>4654</v>
      </c>
      <c r="I4054" s="1110" t="s">
        <v>10832</v>
      </c>
      <c r="J4054" s="1109">
        <v>0</v>
      </c>
      <c r="K4054" s="1109">
        <v>0</v>
      </c>
      <c r="L4054" s="1109">
        <v>0</v>
      </c>
      <c r="M4054" s="1109">
        <v>0</v>
      </c>
      <c r="N4054" s="1109">
        <v>0</v>
      </c>
      <c r="O4054" s="1109">
        <v>0</v>
      </c>
      <c r="P4054" s="1109">
        <v>0</v>
      </c>
      <c r="Q4054" s="1109">
        <v>0</v>
      </c>
    </row>
    <row r="4055" spans="1:17">
      <c r="A4055" s="1109">
        <v>19596</v>
      </c>
      <c r="B4055" s="1110" t="s">
        <v>0</v>
      </c>
      <c r="C4055" s="1109">
        <v>7.625</v>
      </c>
      <c r="D4055" s="1109">
        <v>6.9690000000000003</v>
      </c>
      <c r="E4055" s="1109">
        <v>26.4</v>
      </c>
      <c r="F4055" s="1109">
        <v>0</v>
      </c>
      <c r="G4055" s="1110" t="s">
        <v>10842</v>
      </c>
      <c r="H4055" s="1110" t="s">
        <v>4654</v>
      </c>
      <c r="I4055" s="1110" t="s">
        <v>10839</v>
      </c>
      <c r="J4055" s="1109">
        <v>0</v>
      </c>
      <c r="K4055" s="1109">
        <v>0</v>
      </c>
      <c r="L4055" s="1109">
        <v>0</v>
      </c>
      <c r="M4055" s="1109">
        <v>0</v>
      </c>
      <c r="N4055" s="1109">
        <v>0</v>
      </c>
      <c r="O4055" s="1109">
        <v>0</v>
      </c>
      <c r="P4055" s="1109">
        <v>0</v>
      </c>
      <c r="Q4055" s="1109">
        <v>0</v>
      </c>
    </row>
    <row r="4056" spans="1:17">
      <c r="A4056" s="1109">
        <v>19597</v>
      </c>
      <c r="B4056" s="1110" t="s">
        <v>0</v>
      </c>
      <c r="C4056" s="1109">
        <v>7.625</v>
      </c>
      <c r="D4056" s="1109">
        <v>6.9690000000000003</v>
      </c>
      <c r="E4056" s="1109">
        <v>26.4</v>
      </c>
      <c r="F4056" s="1109">
        <v>0</v>
      </c>
      <c r="G4056" s="1110" t="s">
        <v>10843</v>
      </c>
      <c r="H4056" s="1110" t="s">
        <v>4654</v>
      </c>
      <c r="I4056" s="1110" t="s">
        <v>10841</v>
      </c>
      <c r="J4056" s="1109">
        <v>0</v>
      </c>
      <c r="K4056" s="1109">
        <v>0</v>
      </c>
      <c r="L4056" s="1109">
        <v>0</v>
      </c>
      <c r="M4056" s="1109">
        <v>0</v>
      </c>
      <c r="N4056" s="1109">
        <v>0</v>
      </c>
      <c r="O4056" s="1109">
        <v>0</v>
      </c>
      <c r="P4056" s="1109">
        <v>0</v>
      </c>
      <c r="Q4056" s="1109">
        <v>0</v>
      </c>
    </row>
    <row r="4057" spans="1:17">
      <c r="A4057" s="1109">
        <v>19598</v>
      </c>
      <c r="B4057" s="1110" t="s">
        <v>0</v>
      </c>
      <c r="C4057" s="1109">
        <v>7.625</v>
      </c>
      <c r="D4057" s="1109">
        <v>6.9690000000000003</v>
      </c>
      <c r="E4057" s="1109">
        <v>26.4</v>
      </c>
      <c r="F4057" s="1109">
        <v>0</v>
      </c>
      <c r="G4057" s="1110" t="s">
        <v>10843</v>
      </c>
      <c r="H4057" s="1110" t="s">
        <v>4654</v>
      </c>
      <c r="I4057" s="1110" t="s">
        <v>10760</v>
      </c>
      <c r="J4057" s="1109">
        <v>0</v>
      </c>
      <c r="K4057" s="1109">
        <v>0</v>
      </c>
      <c r="L4057" s="1109">
        <v>0</v>
      </c>
      <c r="M4057" s="1109">
        <v>0</v>
      </c>
      <c r="N4057" s="1109">
        <v>0</v>
      </c>
      <c r="O4057" s="1109">
        <v>0</v>
      </c>
      <c r="P4057" s="1109">
        <v>0</v>
      </c>
      <c r="Q4057" s="1109">
        <v>0</v>
      </c>
    </row>
    <row r="4058" spans="1:17">
      <c r="A4058" s="1109">
        <v>19599</v>
      </c>
      <c r="B4058" s="1110" t="s">
        <v>0</v>
      </c>
      <c r="C4058" s="1109">
        <v>7.625</v>
      </c>
      <c r="D4058" s="1109">
        <v>6.9690000000000003</v>
      </c>
      <c r="E4058" s="1109">
        <v>26.4</v>
      </c>
      <c r="F4058" s="1109">
        <v>0</v>
      </c>
      <c r="G4058" s="1110" t="s">
        <v>10843</v>
      </c>
      <c r="H4058" s="1110" t="s">
        <v>4654</v>
      </c>
      <c r="I4058" s="1110" t="s">
        <v>10847</v>
      </c>
      <c r="J4058" s="1109">
        <v>0</v>
      </c>
      <c r="K4058" s="1109">
        <v>0</v>
      </c>
      <c r="L4058" s="1109">
        <v>0</v>
      </c>
      <c r="M4058" s="1109">
        <v>0</v>
      </c>
      <c r="N4058" s="1109">
        <v>0</v>
      </c>
      <c r="O4058" s="1109">
        <v>0</v>
      </c>
      <c r="P4058" s="1109">
        <v>0</v>
      </c>
      <c r="Q4058" s="1109">
        <v>0</v>
      </c>
    </row>
    <row r="4059" spans="1:17">
      <c r="A4059" s="1109">
        <v>19600</v>
      </c>
      <c r="B4059" s="1110" t="s">
        <v>0</v>
      </c>
      <c r="C4059" s="1109">
        <v>7.625</v>
      </c>
      <c r="D4059" s="1109">
        <v>6.9690000000000003</v>
      </c>
      <c r="E4059" s="1109">
        <v>26.4</v>
      </c>
      <c r="F4059" s="1109">
        <v>0</v>
      </c>
      <c r="G4059" s="1110" t="s">
        <v>10843</v>
      </c>
      <c r="H4059" s="1110" t="s">
        <v>4654</v>
      </c>
      <c r="I4059" s="1110" t="s">
        <v>10849</v>
      </c>
      <c r="J4059" s="1109">
        <v>0</v>
      </c>
      <c r="K4059" s="1109">
        <v>0</v>
      </c>
      <c r="L4059" s="1109">
        <v>0</v>
      </c>
      <c r="M4059" s="1109">
        <v>0</v>
      </c>
      <c r="N4059" s="1109">
        <v>0</v>
      </c>
      <c r="O4059" s="1109">
        <v>0</v>
      </c>
      <c r="P4059" s="1109">
        <v>0</v>
      </c>
      <c r="Q4059" s="1109">
        <v>0</v>
      </c>
    </row>
    <row r="4060" spans="1:17">
      <c r="A4060" s="1109">
        <v>19601</v>
      </c>
      <c r="B4060" s="1110" t="s">
        <v>0</v>
      </c>
      <c r="C4060" s="1109">
        <v>7.625</v>
      </c>
      <c r="D4060" s="1109">
        <v>6.9690000000000003</v>
      </c>
      <c r="E4060" s="1109">
        <v>26.4</v>
      </c>
      <c r="F4060" s="1109">
        <v>0</v>
      </c>
      <c r="G4060" s="1110" t="s">
        <v>10843</v>
      </c>
      <c r="H4060" s="1110" t="s">
        <v>4654</v>
      </c>
      <c r="I4060" s="1110" t="s">
        <v>10736</v>
      </c>
      <c r="J4060" s="1109">
        <v>0</v>
      </c>
      <c r="K4060" s="1109">
        <v>0</v>
      </c>
      <c r="L4060" s="1109">
        <v>0</v>
      </c>
      <c r="M4060" s="1109">
        <v>0</v>
      </c>
      <c r="N4060" s="1109">
        <v>0</v>
      </c>
      <c r="O4060" s="1109">
        <v>0</v>
      </c>
      <c r="P4060" s="1109">
        <v>0</v>
      </c>
      <c r="Q4060" s="1109">
        <v>0</v>
      </c>
    </row>
    <row r="4061" spans="1:17">
      <c r="A4061" s="1109">
        <v>19602</v>
      </c>
      <c r="B4061" s="1110" t="s">
        <v>0</v>
      </c>
      <c r="C4061" s="1109">
        <v>7.625</v>
      </c>
      <c r="D4061" s="1109">
        <v>6.9690000000000003</v>
      </c>
      <c r="E4061" s="1109">
        <v>26.4</v>
      </c>
      <c r="F4061" s="1109">
        <v>0</v>
      </c>
      <c r="G4061" s="1110" t="s">
        <v>10843</v>
      </c>
      <c r="H4061" s="1110" t="s">
        <v>4654</v>
      </c>
      <c r="I4061" s="1110" t="s">
        <v>10832</v>
      </c>
      <c r="J4061" s="1109">
        <v>0</v>
      </c>
      <c r="K4061" s="1109">
        <v>0</v>
      </c>
      <c r="L4061" s="1109">
        <v>0</v>
      </c>
      <c r="M4061" s="1109">
        <v>0</v>
      </c>
      <c r="N4061" s="1109">
        <v>0</v>
      </c>
      <c r="O4061" s="1109">
        <v>0</v>
      </c>
      <c r="P4061" s="1109">
        <v>0</v>
      </c>
      <c r="Q4061" s="1109">
        <v>0</v>
      </c>
    </row>
    <row r="4062" spans="1:17">
      <c r="A4062" s="1109">
        <v>19603</v>
      </c>
      <c r="B4062" s="1110" t="s">
        <v>0</v>
      </c>
      <c r="C4062" s="1109">
        <v>7.625</v>
      </c>
      <c r="D4062" s="1109">
        <v>6.9690000000000003</v>
      </c>
      <c r="E4062" s="1109">
        <v>26.4</v>
      </c>
      <c r="F4062" s="1109">
        <v>0</v>
      </c>
      <c r="G4062" s="1110" t="s">
        <v>10843</v>
      </c>
      <c r="H4062" s="1110" t="s">
        <v>4654</v>
      </c>
      <c r="I4062" s="1110" t="s">
        <v>10839</v>
      </c>
      <c r="J4062" s="1109">
        <v>0</v>
      </c>
      <c r="K4062" s="1109">
        <v>0</v>
      </c>
      <c r="L4062" s="1109">
        <v>0</v>
      </c>
      <c r="M4062" s="1109">
        <v>0</v>
      </c>
      <c r="N4062" s="1109">
        <v>0</v>
      </c>
      <c r="O4062" s="1109">
        <v>0</v>
      </c>
      <c r="P4062" s="1109">
        <v>0</v>
      </c>
      <c r="Q4062" s="1109">
        <v>0</v>
      </c>
    </row>
    <row r="4063" spans="1:17">
      <c r="A4063" s="1109">
        <v>19604</v>
      </c>
      <c r="B4063" s="1110" t="s">
        <v>0</v>
      </c>
      <c r="C4063" s="1109">
        <v>7.625</v>
      </c>
      <c r="D4063" s="1109">
        <v>6.9690000000000003</v>
      </c>
      <c r="E4063" s="1109">
        <v>26.4</v>
      </c>
      <c r="F4063" s="1109">
        <v>0</v>
      </c>
      <c r="G4063" s="1110" t="s">
        <v>10843</v>
      </c>
      <c r="H4063" s="1110" t="s">
        <v>4654</v>
      </c>
      <c r="I4063" s="1110" t="s">
        <v>10850</v>
      </c>
      <c r="J4063" s="1109">
        <v>0</v>
      </c>
      <c r="K4063" s="1109">
        <v>0</v>
      </c>
      <c r="L4063" s="1109">
        <v>0</v>
      </c>
      <c r="M4063" s="1109">
        <v>0</v>
      </c>
      <c r="N4063" s="1109">
        <v>0</v>
      </c>
      <c r="O4063" s="1109">
        <v>0</v>
      </c>
      <c r="P4063" s="1109">
        <v>0</v>
      </c>
      <c r="Q4063" s="1109">
        <v>0</v>
      </c>
    </row>
    <row r="4064" spans="1:17">
      <c r="A4064" s="1109">
        <v>19605</v>
      </c>
      <c r="B4064" s="1110" t="s">
        <v>0</v>
      </c>
      <c r="C4064" s="1109">
        <v>7.625</v>
      </c>
      <c r="D4064" s="1109">
        <v>6.9690000000000003</v>
      </c>
      <c r="E4064" s="1109">
        <v>26.4</v>
      </c>
      <c r="F4064" s="1109">
        <v>0</v>
      </c>
      <c r="G4064" s="1110" t="s">
        <v>10833</v>
      </c>
      <c r="H4064" s="1110" t="s">
        <v>4654</v>
      </c>
      <c r="I4064" s="1110" t="s">
        <v>10841</v>
      </c>
      <c r="J4064" s="1109">
        <v>0</v>
      </c>
      <c r="K4064" s="1109">
        <v>0</v>
      </c>
      <c r="L4064" s="1109">
        <v>0</v>
      </c>
      <c r="M4064" s="1109">
        <v>0</v>
      </c>
      <c r="N4064" s="1109">
        <v>0</v>
      </c>
      <c r="O4064" s="1109">
        <v>0</v>
      </c>
      <c r="P4064" s="1109">
        <v>0</v>
      </c>
      <c r="Q4064" s="1109">
        <v>0</v>
      </c>
    </row>
    <row r="4065" spans="1:17">
      <c r="A4065" s="1109">
        <v>19606</v>
      </c>
      <c r="B4065" s="1110" t="s">
        <v>0</v>
      </c>
      <c r="C4065" s="1109">
        <v>7.625</v>
      </c>
      <c r="D4065" s="1109">
        <v>6.9690000000000003</v>
      </c>
      <c r="E4065" s="1109">
        <v>26.4</v>
      </c>
      <c r="F4065" s="1109">
        <v>0</v>
      </c>
      <c r="G4065" s="1110" t="s">
        <v>10833</v>
      </c>
      <c r="H4065" s="1110" t="s">
        <v>4654</v>
      </c>
      <c r="I4065" s="1110" t="s">
        <v>10760</v>
      </c>
      <c r="J4065" s="1109">
        <v>0</v>
      </c>
      <c r="K4065" s="1109">
        <v>0</v>
      </c>
      <c r="L4065" s="1109">
        <v>0</v>
      </c>
      <c r="M4065" s="1109">
        <v>0</v>
      </c>
      <c r="N4065" s="1109">
        <v>0</v>
      </c>
      <c r="O4065" s="1109">
        <v>0</v>
      </c>
      <c r="P4065" s="1109">
        <v>0</v>
      </c>
      <c r="Q4065" s="1109">
        <v>0</v>
      </c>
    </row>
    <row r="4066" spans="1:17">
      <c r="A4066" s="1109">
        <v>19607</v>
      </c>
      <c r="B4066" s="1110" t="s">
        <v>0</v>
      </c>
      <c r="C4066" s="1109">
        <v>7.625</v>
      </c>
      <c r="D4066" s="1109">
        <v>6.9690000000000003</v>
      </c>
      <c r="E4066" s="1109">
        <v>26.4</v>
      </c>
      <c r="F4066" s="1109">
        <v>0</v>
      </c>
      <c r="G4066" s="1110" t="s">
        <v>10833</v>
      </c>
      <c r="H4066" s="1110" t="s">
        <v>4654</v>
      </c>
      <c r="I4066" s="1110" t="s">
        <v>10847</v>
      </c>
      <c r="J4066" s="1109">
        <v>0</v>
      </c>
      <c r="K4066" s="1109">
        <v>0</v>
      </c>
      <c r="L4066" s="1109">
        <v>0</v>
      </c>
      <c r="M4066" s="1109">
        <v>0</v>
      </c>
      <c r="N4066" s="1109">
        <v>0</v>
      </c>
      <c r="O4066" s="1109">
        <v>0</v>
      </c>
      <c r="P4066" s="1109">
        <v>0</v>
      </c>
      <c r="Q4066" s="1109">
        <v>0</v>
      </c>
    </row>
    <row r="4067" spans="1:17">
      <c r="A4067" s="1109">
        <v>19608</v>
      </c>
      <c r="B4067" s="1110" t="s">
        <v>0</v>
      </c>
      <c r="C4067" s="1109">
        <v>7.625</v>
      </c>
      <c r="D4067" s="1109">
        <v>6.9690000000000003</v>
      </c>
      <c r="E4067" s="1109">
        <v>26.4</v>
      </c>
      <c r="F4067" s="1109">
        <v>0</v>
      </c>
      <c r="G4067" s="1110" t="s">
        <v>10833</v>
      </c>
      <c r="H4067" s="1110" t="s">
        <v>4654</v>
      </c>
      <c r="I4067" s="1110" t="s">
        <v>10849</v>
      </c>
      <c r="J4067" s="1109">
        <v>0</v>
      </c>
      <c r="K4067" s="1109">
        <v>0</v>
      </c>
      <c r="L4067" s="1109">
        <v>0</v>
      </c>
      <c r="M4067" s="1109">
        <v>0</v>
      </c>
      <c r="N4067" s="1109">
        <v>0</v>
      </c>
      <c r="O4067" s="1109">
        <v>0</v>
      </c>
      <c r="P4067" s="1109">
        <v>0</v>
      </c>
      <c r="Q4067" s="1109">
        <v>0</v>
      </c>
    </row>
    <row r="4068" spans="1:17">
      <c r="A4068" s="1109">
        <v>19609</v>
      </c>
      <c r="B4068" s="1110" t="s">
        <v>0</v>
      </c>
      <c r="C4068" s="1109">
        <v>7.625</v>
      </c>
      <c r="D4068" s="1109">
        <v>6.9690000000000003</v>
      </c>
      <c r="E4068" s="1109">
        <v>26.4</v>
      </c>
      <c r="F4068" s="1109">
        <v>0</v>
      </c>
      <c r="G4068" s="1110" t="s">
        <v>10833</v>
      </c>
      <c r="H4068" s="1110" t="s">
        <v>4654</v>
      </c>
      <c r="I4068" s="1110" t="s">
        <v>10736</v>
      </c>
      <c r="J4068" s="1109">
        <v>0</v>
      </c>
      <c r="K4068" s="1109">
        <v>0</v>
      </c>
      <c r="L4068" s="1109">
        <v>0</v>
      </c>
      <c r="M4068" s="1109">
        <v>0</v>
      </c>
      <c r="N4068" s="1109">
        <v>0</v>
      </c>
      <c r="O4068" s="1109">
        <v>0</v>
      </c>
      <c r="P4068" s="1109">
        <v>0</v>
      </c>
      <c r="Q4068" s="1109">
        <v>0</v>
      </c>
    </row>
    <row r="4069" spans="1:17">
      <c r="A4069" s="1109">
        <v>19610</v>
      </c>
      <c r="B4069" s="1110" t="s">
        <v>0</v>
      </c>
      <c r="C4069" s="1109">
        <v>7.625</v>
      </c>
      <c r="D4069" s="1109">
        <v>6.9690000000000003</v>
      </c>
      <c r="E4069" s="1109">
        <v>26.4</v>
      </c>
      <c r="F4069" s="1109">
        <v>0</v>
      </c>
      <c r="G4069" s="1110" t="s">
        <v>10833</v>
      </c>
      <c r="H4069" s="1110" t="s">
        <v>4654</v>
      </c>
      <c r="I4069" s="1110" t="s">
        <v>10832</v>
      </c>
      <c r="J4069" s="1109">
        <v>0</v>
      </c>
      <c r="K4069" s="1109">
        <v>0</v>
      </c>
      <c r="L4069" s="1109">
        <v>0</v>
      </c>
      <c r="M4069" s="1109">
        <v>0</v>
      </c>
      <c r="N4069" s="1109">
        <v>0</v>
      </c>
      <c r="O4069" s="1109">
        <v>0</v>
      </c>
      <c r="P4069" s="1109">
        <v>0</v>
      </c>
      <c r="Q4069" s="1109">
        <v>0</v>
      </c>
    </row>
    <row r="4070" spans="1:17">
      <c r="A4070" s="1109">
        <v>19611</v>
      </c>
      <c r="B4070" s="1110" t="s">
        <v>0</v>
      </c>
      <c r="C4070" s="1109">
        <v>7.625</v>
      </c>
      <c r="D4070" s="1109">
        <v>6.9690000000000003</v>
      </c>
      <c r="E4070" s="1109">
        <v>26.4</v>
      </c>
      <c r="F4070" s="1109">
        <v>0</v>
      </c>
      <c r="G4070" s="1110" t="s">
        <v>10833</v>
      </c>
      <c r="H4070" s="1110" t="s">
        <v>4654</v>
      </c>
      <c r="I4070" s="1110" t="s">
        <v>10839</v>
      </c>
      <c r="J4070" s="1109">
        <v>0</v>
      </c>
      <c r="K4070" s="1109">
        <v>0</v>
      </c>
      <c r="L4070" s="1109">
        <v>0</v>
      </c>
      <c r="M4070" s="1109">
        <v>0</v>
      </c>
      <c r="N4070" s="1109">
        <v>0</v>
      </c>
      <c r="O4070" s="1109">
        <v>0</v>
      </c>
      <c r="P4070" s="1109">
        <v>0</v>
      </c>
      <c r="Q4070" s="1109">
        <v>0</v>
      </c>
    </row>
    <row r="4071" spans="1:17">
      <c r="A4071" s="1109">
        <v>19612</v>
      </c>
      <c r="B4071" s="1110" t="s">
        <v>0</v>
      </c>
      <c r="C4071" s="1109">
        <v>7.625</v>
      </c>
      <c r="D4071" s="1109">
        <v>6.9690000000000003</v>
      </c>
      <c r="E4071" s="1109">
        <v>26.4</v>
      </c>
      <c r="F4071" s="1109">
        <v>0</v>
      </c>
      <c r="G4071" s="1110" t="s">
        <v>10833</v>
      </c>
      <c r="H4071" s="1110" t="s">
        <v>4654</v>
      </c>
      <c r="I4071" s="1110" t="s">
        <v>10850</v>
      </c>
      <c r="J4071" s="1109">
        <v>0</v>
      </c>
      <c r="K4071" s="1109">
        <v>0</v>
      </c>
      <c r="L4071" s="1109">
        <v>0</v>
      </c>
      <c r="M4071" s="1109">
        <v>0</v>
      </c>
      <c r="N4071" s="1109">
        <v>0</v>
      </c>
      <c r="O4071" s="1109">
        <v>0</v>
      </c>
      <c r="P4071" s="1109">
        <v>0</v>
      </c>
      <c r="Q4071" s="1109">
        <v>0</v>
      </c>
    </row>
    <row r="4072" spans="1:17">
      <c r="A4072" s="1109">
        <v>19613</v>
      </c>
      <c r="B4072" s="1110" t="s">
        <v>0</v>
      </c>
      <c r="C4072" s="1109">
        <v>7.625</v>
      </c>
      <c r="D4072" s="1109">
        <v>6.9690000000000003</v>
      </c>
      <c r="E4072" s="1109">
        <v>26.4</v>
      </c>
      <c r="F4072" s="1109">
        <v>0</v>
      </c>
      <c r="G4072" s="1110" t="s">
        <v>10737</v>
      </c>
      <c r="H4072" s="1110" t="s">
        <v>4654</v>
      </c>
      <c r="I4072" s="1110" t="s">
        <v>10841</v>
      </c>
      <c r="J4072" s="1109">
        <v>0</v>
      </c>
      <c r="K4072" s="1109">
        <v>0</v>
      </c>
      <c r="L4072" s="1109">
        <v>0</v>
      </c>
      <c r="M4072" s="1109">
        <v>0</v>
      </c>
      <c r="N4072" s="1109">
        <v>0</v>
      </c>
      <c r="O4072" s="1109">
        <v>0</v>
      </c>
      <c r="P4072" s="1109">
        <v>0</v>
      </c>
      <c r="Q4072" s="1109">
        <v>0</v>
      </c>
    </row>
    <row r="4073" spans="1:17">
      <c r="A4073" s="1109">
        <v>19614</v>
      </c>
      <c r="B4073" s="1110" t="s">
        <v>0</v>
      </c>
      <c r="C4073" s="1109">
        <v>7.625</v>
      </c>
      <c r="D4073" s="1109">
        <v>6.9690000000000003</v>
      </c>
      <c r="E4073" s="1109">
        <v>26.4</v>
      </c>
      <c r="F4073" s="1109">
        <v>0</v>
      </c>
      <c r="G4073" s="1110" t="s">
        <v>10737</v>
      </c>
      <c r="H4073" s="1110" t="s">
        <v>4654</v>
      </c>
      <c r="I4073" s="1110" t="s">
        <v>10760</v>
      </c>
      <c r="J4073" s="1109">
        <v>0</v>
      </c>
      <c r="K4073" s="1109">
        <v>0</v>
      </c>
      <c r="L4073" s="1109">
        <v>0</v>
      </c>
      <c r="M4073" s="1109">
        <v>0</v>
      </c>
      <c r="N4073" s="1109">
        <v>0</v>
      </c>
      <c r="O4073" s="1109">
        <v>0</v>
      </c>
      <c r="P4073" s="1109">
        <v>0</v>
      </c>
      <c r="Q4073" s="1109">
        <v>0</v>
      </c>
    </row>
    <row r="4074" spans="1:17">
      <c r="A4074" s="1109">
        <v>19615</v>
      </c>
      <c r="B4074" s="1110" t="s">
        <v>0</v>
      </c>
      <c r="C4074" s="1109">
        <v>7.625</v>
      </c>
      <c r="D4074" s="1109">
        <v>6.9690000000000003</v>
      </c>
      <c r="E4074" s="1109">
        <v>26.4</v>
      </c>
      <c r="F4074" s="1109">
        <v>0</v>
      </c>
      <c r="G4074" s="1110" t="s">
        <v>10737</v>
      </c>
      <c r="H4074" s="1110" t="s">
        <v>4654</v>
      </c>
      <c r="I4074" s="1110" t="s">
        <v>10847</v>
      </c>
      <c r="J4074" s="1109">
        <v>0</v>
      </c>
      <c r="K4074" s="1109">
        <v>0</v>
      </c>
      <c r="L4074" s="1109">
        <v>0</v>
      </c>
      <c r="M4074" s="1109">
        <v>0</v>
      </c>
      <c r="N4074" s="1109">
        <v>0</v>
      </c>
      <c r="O4074" s="1109">
        <v>0</v>
      </c>
      <c r="P4074" s="1109">
        <v>0</v>
      </c>
      <c r="Q4074" s="1109">
        <v>0</v>
      </c>
    </row>
    <row r="4075" spans="1:17">
      <c r="A4075" s="1109">
        <v>19616</v>
      </c>
      <c r="B4075" s="1110" t="s">
        <v>0</v>
      </c>
      <c r="C4075" s="1109">
        <v>7.625</v>
      </c>
      <c r="D4075" s="1109">
        <v>6.9690000000000003</v>
      </c>
      <c r="E4075" s="1109">
        <v>26.4</v>
      </c>
      <c r="F4075" s="1109">
        <v>0</v>
      </c>
      <c r="G4075" s="1110" t="s">
        <v>10737</v>
      </c>
      <c r="H4075" s="1110" t="s">
        <v>4654</v>
      </c>
      <c r="I4075" s="1110" t="s">
        <v>10849</v>
      </c>
      <c r="J4075" s="1109">
        <v>0</v>
      </c>
      <c r="K4075" s="1109">
        <v>0</v>
      </c>
      <c r="L4075" s="1109">
        <v>0</v>
      </c>
      <c r="M4075" s="1109">
        <v>0</v>
      </c>
      <c r="N4075" s="1109">
        <v>0</v>
      </c>
      <c r="O4075" s="1109">
        <v>0</v>
      </c>
      <c r="P4075" s="1109">
        <v>0</v>
      </c>
      <c r="Q4075" s="1109">
        <v>0</v>
      </c>
    </row>
    <row r="4076" spans="1:17">
      <c r="A4076" s="1109">
        <v>19617</v>
      </c>
      <c r="B4076" s="1110" t="s">
        <v>0</v>
      </c>
      <c r="C4076" s="1109">
        <v>7.625</v>
      </c>
      <c r="D4076" s="1109">
        <v>6.9690000000000003</v>
      </c>
      <c r="E4076" s="1109">
        <v>26.4</v>
      </c>
      <c r="F4076" s="1109">
        <v>0</v>
      </c>
      <c r="G4076" s="1110" t="s">
        <v>10737</v>
      </c>
      <c r="H4076" s="1110" t="s">
        <v>4654</v>
      </c>
      <c r="I4076" s="1110" t="s">
        <v>10850</v>
      </c>
      <c r="J4076" s="1109">
        <v>0</v>
      </c>
      <c r="K4076" s="1109">
        <v>0</v>
      </c>
      <c r="L4076" s="1109">
        <v>0</v>
      </c>
      <c r="M4076" s="1109">
        <v>0</v>
      </c>
      <c r="N4076" s="1109">
        <v>0</v>
      </c>
      <c r="O4076" s="1109">
        <v>0</v>
      </c>
      <c r="P4076" s="1109">
        <v>0</v>
      </c>
      <c r="Q4076" s="1109">
        <v>0</v>
      </c>
    </row>
    <row r="4077" spans="1:17">
      <c r="A4077" s="1109">
        <v>19618</v>
      </c>
      <c r="B4077" s="1110" t="s">
        <v>0</v>
      </c>
      <c r="C4077" s="1109">
        <v>7.625</v>
      </c>
      <c r="D4077" s="1109">
        <v>6.9690000000000003</v>
      </c>
      <c r="E4077" s="1109">
        <v>26.4</v>
      </c>
      <c r="F4077" s="1109">
        <v>0</v>
      </c>
      <c r="G4077" s="1110" t="s">
        <v>10737</v>
      </c>
      <c r="H4077" s="1110" t="s">
        <v>4654</v>
      </c>
      <c r="I4077" s="1110" t="s">
        <v>10832</v>
      </c>
      <c r="J4077" s="1109">
        <v>0</v>
      </c>
      <c r="K4077" s="1109">
        <v>0</v>
      </c>
      <c r="L4077" s="1109">
        <v>0</v>
      </c>
      <c r="M4077" s="1109">
        <v>0</v>
      </c>
      <c r="N4077" s="1109">
        <v>0</v>
      </c>
      <c r="O4077" s="1109">
        <v>0</v>
      </c>
      <c r="P4077" s="1109">
        <v>0</v>
      </c>
      <c r="Q4077" s="1109">
        <v>0</v>
      </c>
    </row>
    <row r="4078" spans="1:17">
      <c r="A4078" s="1109">
        <v>19619</v>
      </c>
      <c r="B4078" s="1110" t="s">
        <v>0</v>
      </c>
      <c r="C4078" s="1109">
        <v>7.625</v>
      </c>
      <c r="D4078" s="1109">
        <v>6.9690000000000003</v>
      </c>
      <c r="E4078" s="1109">
        <v>26.4</v>
      </c>
      <c r="F4078" s="1109">
        <v>0</v>
      </c>
      <c r="G4078" s="1110" t="s">
        <v>10737</v>
      </c>
      <c r="H4078" s="1110" t="s">
        <v>4654</v>
      </c>
      <c r="I4078" s="1110" t="s">
        <v>10839</v>
      </c>
      <c r="J4078" s="1109">
        <v>0</v>
      </c>
      <c r="K4078" s="1109">
        <v>0</v>
      </c>
      <c r="L4078" s="1109">
        <v>0</v>
      </c>
      <c r="M4078" s="1109">
        <v>0</v>
      </c>
      <c r="N4078" s="1109">
        <v>0</v>
      </c>
      <c r="O4078" s="1109">
        <v>0</v>
      </c>
      <c r="P4078" s="1109">
        <v>0</v>
      </c>
      <c r="Q4078" s="1109">
        <v>0</v>
      </c>
    </row>
    <row r="4079" spans="1:17">
      <c r="A4079" s="1109">
        <v>19620</v>
      </c>
      <c r="B4079" s="1110" t="s">
        <v>0</v>
      </c>
      <c r="C4079" s="1109">
        <v>7.625</v>
      </c>
      <c r="D4079" s="1109">
        <v>6.9690000000000003</v>
      </c>
      <c r="E4079" s="1109">
        <v>26.4</v>
      </c>
      <c r="F4079" s="1109">
        <v>0</v>
      </c>
      <c r="G4079" s="1110" t="s">
        <v>10838</v>
      </c>
      <c r="H4079" s="1110" t="s">
        <v>4654</v>
      </c>
      <c r="I4079" s="1110" t="s">
        <v>10760</v>
      </c>
      <c r="J4079" s="1109">
        <v>0</v>
      </c>
      <c r="K4079" s="1109">
        <v>0</v>
      </c>
      <c r="L4079" s="1109">
        <v>0</v>
      </c>
      <c r="M4079" s="1109">
        <v>0</v>
      </c>
      <c r="N4079" s="1109">
        <v>0</v>
      </c>
      <c r="O4079" s="1109">
        <v>0</v>
      </c>
      <c r="P4079" s="1109">
        <v>0</v>
      </c>
      <c r="Q4079" s="1109">
        <v>0</v>
      </c>
    </row>
    <row r="4080" spans="1:17">
      <c r="A4080" s="1109">
        <v>19621</v>
      </c>
      <c r="B4080" s="1110" t="s">
        <v>0</v>
      </c>
      <c r="C4080" s="1109">
        <v>7.625</v>
      </c>
      <c r="D4080" s="1109">
        <v>6.9690000000000003</v>
      </c>
      <c r="E4080" s="1109">
        <v>26.4</v>
      </c>
      <c r="F4080" s="1109">
        <v>0</v>
      </c>
      <c r="G4080" s="1110" t="s">
        <v>10838</v>
      </c>
      <c r="H4080" s="1110" t="s">
        <v>4654</v>
      </c>
      <c r="I4080" s="1110" t="s">
        <v>10736</v>
      </c>
      <c r="J4080" s="1109">
        <v>0</v>
      </c>
      <c r="K4080" s="1109">
        <v>0</v>
      </c>
      <c r="L4080" s="1109">
        <v>0</v>
      </c>
      <c r="M4080" s="1109">
        <v>0</v>
      </c>
      <c r="N4080" s="1109">
        <v>0</v>
      </c>
      <c r="O4080" s="1109">
        <v>0</v>
      </c>
      <c r="P4080" s="1109">
        <v>0</v>
      </c>
      <c r="Q4080" s="1109">
        <v>0</v>
      </c>
    </row>
    <row r="4081" spans="1:17">
      <c r="A4081" s="1109">
        <v>19622</v>
      </c>
      <c r="B4081" s="1110" t="s">
        <v>0</v>
      </c>
      <c r="C4081" s="1109">
        <v>7.625</v>
      </c>
      <c r="D4081" s="1109">
        <v>6.9690000000000003</v>
      </c>
      <c r="E4081" s="1109">
        <v>26.4</v>
      </c>
      <c r="F4081" s="1109">
        <v>0</v>
      </c>
      <c r="G4081" s="1110" t="s">
        <v>10838</v>
      </c>
      <c r="H4081" s="1110" t="s">
        <v>4654</v>
      </c>
      <c r="I4081" s="1110" t="s">
        <v>10735</v>
      </c>
      <c r="J4081" s="1109">
        <v>0</v>
      </c>
      <c r="K4081" s="1109">
        <v>0</v>
      </c>
      <c r="L4081" s="1109">
        <v>0</v>
      </c>
      <c r="M4081" s="1109">
        <v>0</v>
      </c>
      <c r="N4081" s="1109">
        <v>0</v>
      </c>
      <c r="O4081" s="1109">
        <v>0</v>
      </c>
      <c r="P4081" s="1109">
        <v>0</v>
      </c>
      <c r="Q4081" s="1109">
        <v>0</v>
      </c>
    </row>
    <row r="4082" spans="1:17">
      <c r="A4082" s="1109">
        <v>19623</v>
      </c>
      <c r="B4082" s="1110" t="s">
        <v>0</v>
      </c>
      <c r="C4082" s="1109">
        <v>7.625</v>
      </c>
      <c r="D4082" s="1109">
        <v>6.9690000000000003</v>
      </c>
      <c r="E4082" s="1109">
        <v>26.4</v>
      </c>
      <c r="F4082" s="1109">
        <v>0</v>
      </c>
      <c r="G4082" s="1110" t="s">
        <v>10753</v>
      </c>
      <c r="H4082" s="1110" t="s">
        <v>4654</v>
      </c>
      <c r="I4082" s="1110" t="s">
        <v>10841</v>
      </c>
      <c r="J4082" s="1109">
        <v>0</v>
      </c>
      <c r="K4082" s="1109">
        <v>0</v>
      </c>
      <c r="L4082" s="1109">
        <v>0</v>
      </c>
      <c r="M4082" s="1109">
        <v>0</v>
      </c>
      <c r="N4082" s="1109">
        <v>0</v>
      </c>
      <c r="O4082" s="1109">
        <v>0</v>
      </c>
      <c r="P4082" s="1109">
        <v>0</v>
      </c>
      <c r="Q4082" s="1109">
        <v>0</v>
      </c>
    </row>
    <row r="4083" spans="1:17">
      <c r="A4083" s="1109">
        <v>19624</v>
      </c>
      <c r="B4083" s="1110" t="s">
        <v>0</v>
      </c>
      <c r="C4083" s="1109">
        <v>7.625</v>
      </c>
      <c r="D4083" s="1109">
        <v>6.9690000000000003</v>
      </c>
      <c r="E4083" s="1109">
        <v>26.4</v>
      </c>
      <c r="F4083" s="1109">
        <v>0</v>
      </c>
      <c r="G4083" s="1110" t="s">
        <v>10753</v>
      </c>
      <c r="H4083" s="1110" t="s">
        <v>4654</v>
      </c>
      <c r="I4083" s="1110" t="s">
        <v>10760</v>
      </c>
      <c r="J4083" s="1109">
        <v>0</v>
      </c>
      <c r="K4083" s="1109">
        <v>0</v>
      </c>
      <c r="L4083" s="1109">
        <v>0</v>
      </c>
      <c r="M4083" s="1109">
        <v>0</v>
      </c>
      <c r="N4083" s="1109">
        <v>0</v>
      </c>
      <c r="O4083" s="1109">
        <v>0</v>
      </c>
      <c r="P4083" s="1109">
        <v>0</v>
      </c>
      <c r="Q4083" s="1109">
        <v>0</v>
      </c>
    </row>
    <row r="4084" spans="1:17">
      <c r="A4084" s="1109">
        <v>19625</v>
      </c>
      <c r="B4084" s="1110" t="s">
        <v>0</v>
      </c>
      <c r="C4084" s="1109">
        <v>7.625</v>
      </c>
      <c r="D4084" s="1109">
        <v>6.9690000000000003</v>
      </c>
      <c r="E4084" s="1109">
        <v>26.4</v>
      </c>
      <c r="F4084" s="1109">
        <v>0</v>
      </c>
      <c r="G4084" s="1110" t="s">
        <v>10753</v>
      </c>
      <c r="H4084" s="1110" t="s">
        <v>4654</v>
      </c>
      <c r="I4084" s="1110" t="s">
        <v>10847</v>
      </c>
      <c r="J4084" s="1109">
        <v>0</v>
      </c>
      <c r="K4084" s="1109">
        <v>0</v>
      </c>
      <c r="L4084" s="1109">
        <v>0</v>
      </c>
      <c r="M4084" s="1109">
        <v>0</v>
      </c>
      <c r="N4084" s="1109">
        <v>0</v>
      </c>
      <c r="O4084" s="1109">
        <v>0</v>
      </c>
      <c r="P4084" s="1109">
        <v>0</v>
      </c>
      <c r="Q4084" s="1109">
        <v>0</v>
      </c>
    </row>
    <row r="4085" spans="1:17">
      <c r="A4085" s="1109">
        <v>19626</v>
      </c>
      <c r="B4085" s="1110" t="s">
        <v>0</v>
      </c>
      <c r="C4085" s="1109">
        <v>7.625</v>
      </c>
      <c r="D4085" s="1109">
        <v>6.9690000000000003</v>
      </c>
      <c r="E4085" s="1109">
        <v>26.4</v>
      </c>
      <c r="F4085" s="1109">
        <v>0</v>
      </c>
      <c r="G4085" s="1110" t="s">
        <v>10753</v>
      </c>
      <c r="H4085" s="1110" t="s">
        <v>4654</v>
      </c>
      <c r="I4085" s="1110" t="s">
        <v>10849</v>
      </c>
      <c r="J4085" s="1109">
        <v>0</v>
      </c>
      <c r="K4085" s="1109">
        <v>0</v>
      </c>
      <c r="L4085" s="1109">
        <v>0</v>
      </c>
      <c r="M4085" s="1109">
        <v>0</v>
      </c>
      <c r="N4085" s="1109">
        <v>0</v>
      </c>
      <c r="O4085" s="1109">
        <v>0</v>
      </c>
      <c r="P4085" s="1109">
        <v>0</v>
      </c>
      <c r="Q4085" s="1109">
        <v>0</v>
      </c>
    </row>
    <row r="4086" spans="1:17">
      <c r="A4086" s="1109">
        <v>19627</v>
      </c>
      <c r="B4086" s="1110" t="s">
        <v>0</v>
      </c>
      <c r="C4086" s="1109">
        <v>7.625</v>
      </c>
      <c r="D4086" s="1109">
        <v>6.9690000000000003</v>
      </c>
      <c r="E4086" s="1109">
        <v>26.4</v>
      </c>
      <c r="F4086" s="1109">
        <v>0</v>
      </c>
      <c r="G4086" s="1110" t="s">
        <v>10753</v>
      </c>
      <c r="H4086" s="1110" t="s">
        <v>4654</v>
      </c>
      <c r="I4086" s="1110" t="s">
        <v>10736</v>
      </c>
      <c r="J4086" s="1109">
        <v>0</v>
      </c>
      <c r="K4086" s="1109">
        <v>0</v>
      </c>
      <c r="L4086" s="1109">
        <v>0</v>
      </c>
      <c r="M4086" s="1109">
        <v>0</v>
      </c>
      <c r="N4086" s="1109">
        <v>0</v>
      </c>
      <c r="O4086" s="1109">
        <v>0</v>
      </c>
      <c r="P4086" s="1109">
        <v>0</v>
      </c>
      <c r="Q4086" s="1109">
        <v>0</v>
      </c>
    </row>
    <row r="4087" spans="1:17">
      <c r="A4087" s="1109">
        <v>19628</v>
      </c>
      <c r="B4087" s="1110" t="s">
        <v>0</v>
      </c>
      <c r="C4087" s="1109">
        <v>7.625</v>
      </c>
      <c r="D4087" s="1109">
        <v>6.9690000000000003</v>
      </c>
      <c r="E4087" s="1109">
        <v>26.4</v>
      </c>
      <c r="F4087" s="1109">
        <v>0</v>
      </c>
      <c r="G4087" s="1110" t="s">
        <v>10753</v>
      </c>
      <c r="H4087" s="1110" t="s">
        <v>4654</v>
      </c>
      <c r="I4087" s="1110" t="s">
        <v>10850</v>
      </c>
      <c r="J4087" s="1109">
        <v>0</v>
      </c>
      <c r="K4087" s="1109">
        <v>0</v>
      </c>
      <c r="L4087" s="1109">
        <v>0</v>
      </c>
      <c r="M4087" s="1109">
        <v>0</v>
      </c>
      <c r="N4087" s="1109">
        <v>0</v>
      </c>
      <c r="O4087" s="1109">
        <v>0</v>
      </c>
      <c r="P4087" s="1109">
        <v>0</v>
      </c>
      <c r="Q4087" s="1109">
        <v>0</v>
      </c>
    </row>
    <row r="4088" spans="1:17">
      <c r="A4088" s="1109">
        <v>19629</v>
      </c>
      <c r="B4088" s="1110" t="s">
        <v>0</v>
      </c>
      <c r="C4088" s="1109">
        <v>7.625</v>
      </c>
      <c r="D4088" s="1109">
        <v>6.9690000000000003</v>
      </c>
      <c r="E4088" s="1109">
        <v>26.4</v>
      </c>
      <c r="F4088" s="1109">
        <v>0</v>
      </c>
      <c r="G4088" s="1110" t="s">
        <v>10753</v>
      </c>
      <c r="H4088" s="1110" t="s">
        <v>4654</v>
      </c>
      <c r="I4088" s="1110" t="s">
        <v>10832</v>
      </c>
      <c r="J4088" s="1109">
        <v>0</v>
      </c>
      <c r="K4088" s="1109">
        <v>0</v>
      </c>
      <c r="L4088" s="1109">
        <v>0</v>
      </c>
      <c r="M4088" s="1109">
        <v>0</v>
      </c>
      <c r="N4088" s="1109">
        <v>0</v>
      </c>
      <c r="O4088" s="1109">
        <v>0</v>
      </c>
      <c r="P4088" s="1109">
        <v>0</v>
      </c>
      <c r="Q4088" s="1109">
        <v>0</v>
      </c>
    </row>
    <row r="4089" spans="1:17">
      <c r="A4089" s="1109">
        <v>19630</v>
      </c>
      <c r="B4089" s="1110" t="s">
        <v>0</v>
      </c>
      <c r="C4089" s="1109">
        <v>7.625</v>
      </c>
      <c r="D4089" s="1109">
        <v>6.9690000000000003</v>
      </c>
      <c r="E4089" s="1109">
        <v>26.4</v>
      </c>
      <c r="F4089" s="1109">
        <v>0</v>
      </c>
      <c r="G4089" s="1110" t="s">
        <v>10753</v>
      </c>
      <c r="H4089" s="1110" t="s">
        <v>4654</v>
      </c>
      <c r="I4089" s="1110" t="s">
        <v>10839</v>
      </c>
      <c r="J4089" s="1109">
        <v>0</v>
      </c>
      <c r="K4089" s="1109">
        <v>0</v>
      </c>
      <c r="L4089" s="1109">
        <v>0</v>
      </c>
      <c r="M4089" s="1109">
        <v>0</v>
      </c>
      <c r="N4089" s="1109">
        <v>0</v>
      </c>
      <c r="O4089" s="1109">
        <v>0</v>
      </c>
      <c r="P4089" s="1109">
        <v>0</v>
      </c>
      <c r="Q4089" s="1109">
        <v>0</v>
      </c>
    </row>
    <row r="4090" spans="1:17">
      <c r="A4090" s="1109">
        <v>19631</v>
      </c>
      <c r="B4090" s="1110" t="s">
        <v>0</v>
      </c>
      <c r="C4090" s="1109">
        <v>7.625</v>
      </c>
      <c r="D4090" s="1109">
        <v>6.9690000000000003</v>
      </c>
      <c r="E4090" s="1109">
        <v>26.4</v>
      </c>
      <c r="F4090" s="1109">
        <v>0</v>
      </c>
      <c r="G4090" s="1110" t="s">
        <v>10734</v>
      </c>
      <c r="H4090" s="1110" t="s">
        <v>4654</v>
      </c>
      <c r="I4090" s="1110" t="s">
        <v>10760</v>
      </c>
      <c r="J4090" s="1109">
        <v>0</v>
      </c>
      <c r="K4090" s="1109">
        <v>0</v>
      </c>
      <c r="L4090" s="1109">
        <v>0</v>
      </c>
      <c r="M4090" s="1109">
        <v>0</v>
      </c>
      <c r="N4090" s="1109">
        <v>0</v>
      </c>
      <c r="O4090" s="1109">
        <v>0</v>
      </c>
      <c r="P4090" s="1109">
        <v>0</v>
      </c>
      <c r="Q4090" s="1109">
        <v>0</v>
      </c>
    </row>
    <row r="4091" spans="1:17">
      <c r="A4091" s="1109">
        <v>19632</v>
      </c>
      <c r="B4091" s="1110" t="s">
        <v>0</v>
      </c>
      <c r="C4091" s="1109">
        <v>7.625</v>
      </c>
      <c r="D4091" s="1109">
        <v>6.9690000000000003</v>
      </c>
      <c r="E4091" s="1109">
        <v>26.4</v>
      </c>
      <c r="F4091" s="1109">
        <v>0</v>
      </c>
      <c r="G4091" s="1110" t="s">
        <v>10734</v>
      </c>
      <c r="H4091" s="1110" t="s">
        <v>4654</v>
      </c>
      <c r="I4091" s="1110" t="s">
        <v>10847</v>
      </c>
      <c r="J4091" s="1109">
        <v>0</v>
      </c>
      <c r="K4091" s="1109">
        <v>0</v>
      </c>
      <c r="L4091" s="1109">
        <v>0</v>
      </c>
      <c r="M4091" s="1109">
        <v>0</v>
      </c>
      <c r="N4091" s="1109">
        <v>0</v>
      </c>
      <c r="O4091" s="1109">
        <v>0</v>
      </c>
      <c r="P4091" s="1109">
        <v>0</v>
      </c>
      <c r="Q4091" s="1109">
        <v>0</v>
      </c>
    </row>
    <row r="4092" spans="1:17">
      <c r="A4092" s="1109">
        <v>19633</v>
      </c>
      <c r="B4092" s="1110" t="s">
        <v>0</v>
      </c>
      <c r="C4092" s="1109">
        <v>7.625</v>
      </c>
      <c r="D4092" s="1109">
        <v>6.9690000000000003</v>
      </c>
      <c r="E4092" s="1109">
        <v>26.4</v>
      </c>
      <c r="F4092" s="1109">
        <v>0</v>
      </c>
      <c r="G4092" s="1110" t="s">
        <v>10734</v>
      </c>
      <c r="H4092" s="1110" t="s">
        <v>4654</v>
      </c>
      <c r="I4092" s="1110" t="s">
        <v>10849</v>
      </c>
      <c r="J4092" s="1109">
        <v>0</v>
      </c>
      <c r="K4092" s="1109">
        <v>0</v>
      </c>
      <c r="L4092" s="1109">
        <v>0</v>
      </c>
      <c r="M4092" s="1109">
        <v>0</v>
      </c>
      <c r="N4092" s="1109">
        <v>0</v>
      </c>
      <c r="O4092" s="1109">
        <v>0</v>
      </c>
      <c r="P4092" s="1109">
        <v>0</v>
      </c>
      <c r="Q4092" s="1109">
        <v>0</v>
      </c>
    </row>
    <row r="4093" spans="1:17">
      <c r="A4093" s="1109">
        <v>19634</v>
      </c>
      <c r="B4093" s="1110" t="s">
        <v>0</v>
      </c>
      <c r="C4093" s="1109">
        <v>7.625</v>
      </c>
      <c r="D4093" s="1109">
        <v>6.9690000000000003</v>
      </c>
      <c r="E4093" s="1109">
        <v>26.4</v>
      </c>
      <c r="F4093" s="1109">
        <v>0</v>
      </c>
      <c r="G4093" s="1110" t="s">
        <v>10734</v>
      </c>
      <c r="H4093" s="1110" t="s">
        <v>4654</v>
      </c>
      <c r="I4093" s="1110" t="s">
        <v>10736</v>
      </c>
      <c r="J4093" s="1109">
        <v>0</v>
      </c>
      <c r="K4093" s="1109">
        <v>0</v>
      </c>
      <c r="L4093" s="1109">
        <v>0</v>
      </c>
      <c r="M4093" s="1109">
        <v>0</v>
      </c>
      <c r="N4093" s="1109">
        <v>0</v>
      </c>
      <c r="O4093" s="1109">
        <v>0</v>
      </c>
      <c r="P4093" s="1109">
        <v>0</v>
      </c>
      <c r="Q4093" s="1109">
        <v>0</v>
      </c>
    </row>
    <row r="4094" spans="1:17">
      <c r="A4094" s="1109">
        <v>19635</v>
      </c>
      <c r="B4094" s="1110" t="s">
        <v>0</v>
      </c>
      <c r="C4094" s="1109">
        <v>7.625</v>
      </c>
      <c r="D4094" s="1109">
        <v>6.9690000000000003</v>
      </c>
      <c r="E4094" s="1109">
        <v>26.4</v>
      </c>
      <c r="F4094" s="1109">
        <v>0</v>
      </c>
      <c r="G4094" s="1110" t="s">
        <v>10734</v>
      </c>
      <c r="H4094" s="1110" t="s">
        <v>4654</v>
      </c>
      <c r="I4094" s="1110" t="s">
        <v>10735</v>
      </c>
      <c r="J4094" s="1109">
        <v>0</v>
      </c>
      <c r="K4094" s="1109">
        <v>0</v>
      </c>
      <c r="L4094" s="1109">
        <v>0</v>
      </c>
      <c r="M4094" s="1109">
        <v>0</v>
      </c>
      <c r="N4094" s="1109">
        <v>0</v>
      </c>
      <c r="O4094" s="1109">
        <v>0</v>
      </c>
      <c r="P4094" s="1109">
        <v>0</v>
      </c>
      <c r="Q4094" s="1109">
        <v>0</v>
      </c>
    </row>
    <row r="4095" spans="1:17">
      <c r="A4095" s="1109">
        <v>19636</v>
      </c>
      <c r="B4095" s="1110" t="s">
        <v>0</v>
      </c>
      <c r="C4095" s="1109">
        <v>7.625</v>
      </c>
      <c r="D4095" s="1109">
        <v>6.9690000000000003</v>
      </c>
      <c r="E4095" s="1109">
        <v>26.4</v>
      </c>
      <c r="F4095" s="1109">
        <v>0</v>
      </c>
      <c r="G4095" s="1110" t="s">
        <v>10734</v>
      </c>
      <c r="H4095" s="1110" t="s">
        <v>4654</v>
      </c>
      <c r="I4095" s="1110" t="s">
        <v>10850</v>
      </c>
      <c r="J4095" s="1109">
        <v>0</v>
      </c>
      <c r="K4095" s="1109">
        <v>0</v>
      </c>
      <c r="L4095" s="1109">
        <v>0</v>
      </c>
      <c r="M4095" s="1109">
        <v>0</v>
      </c>
      <c r="N4095" s="1109">
        <v>0</v>
      </c>
      <c r="O4095" s="1109">
        <v>0</v>
      </c>
      <c r="P4095" s="1109">
        <v>0</v>
      </c>
      <c r="Q4095" s="1109">
        <v>0</v>
      </c>
    </row>
    <row r="4096" spans="1:17">
      <c r="A4096" s="1109">
        <v>19637</v>
      </c>
      <c r="B4096" s="1110" t="s">
        <v>0</v>
      </c>
      <c r="C4096" s="1109">
        <v>7.625</v>
      </c>
      <c r="D4096" s="1109">
        <v>6.9690000000000003</v>
      </c>
      <c r="E4096" s="1109">
        <v>26.4</v>
      </c>
      <c r="F4096" s="1109">
        <v>0</v>
      </c>
      <c r="G4096" s="1110" t="s">
        <v>10775</v>
      </c>
      <c r="H4096" s="1110" t="s">
        <v>4654</v>
      </c>
      <c r="I4096" s="1110" t="s">
        <v>10760</v>
      </c>
      <c r="J4096" s="1109">
        <v>0</v>
      </c>
      <c r="K4096" s="1109">
        <v>0</v>
      </c>
      <c r="L4096" s="1109">
        <v>0</v>
      </c>
      <c r="M4096" s="1109">
        <v>0</v>
      </c>
      <c r="N4096" s="1109">
        <v>0</v>
      </c>
      <c r="O4096" s="1109">
        <v>0</v>
      </c>
      <c r="P4096" s="1109">
        <v>0</v>
      </c>
      <c r="Q4096" s="1109">
        <v>0</v>
      </c>
    </row>
    <row r="4097" spans="1:17">
      <c r="A4097" s="1109">
        <v>19638</v>
      </c>
      <c r="B4097" s="1110" t="s">
        <v>0</v>
      </c>
      <c r="C4097" s="1109">
        <v>7.625</v>
      </c>
      <c r="D4097" s="1109">
        <v>6.9690000000000003</v>
      </c>
      <c r="E4097" s="1109">
        <v>26.4</v>
      </c>
      <c r="F4097" s="1109">
        <v>0</v>
      </c>
      <c r="G4097" s="1110" t="s">
        <v>10775</v>
      </c>
      <c r="H4097" s="1110" t="s">
        <v>4654</v>
      </c>
      <c r="I4097" s="1110" t="s">
        <v>10847</v>
      </c>
      <c r="J4097" s="1109">
        <v>0</v>
      </c>
      <c r="K4097" s="1109">
        <v>0</v>
      </c>
      <c r="L4097" s="1109">
        <v>0</v>
      </c>
      <c r="M4097" s="1109">
        <v>0</v>
      </c>
      <c r="N4097" s="1109">
        <v>0</v>
      </c>
      <c r="O4097" s="1109">
        <v>0</v>
      </c>
      <c r="P4097" s="1109">
        <v>0</v>
      </c>
      <c r="Q4097" s="1109">
        <v>0</v>
      </c>
    </row>
    <row r="4098" spans="1:17">
      <c r="A4098" s="1109">
        <v>19639</v>
      </c>
      <c r="B4098" s="1110" t="s">
        <v>0</v>
      </c>
      <c r="C4098" s="1109">
        <v>7.625</v>
      </c>
      <c r="D4098" s="1109">
        <v>6.9690000000000003</v>
      </c>
      <c r="E4098" s="1109">
        <v>26.4</v>
      </c>
      <c r="F4098" s="1109">
        <v>0</v>
      </c>
      <c r="G4098" s="1110" t="s">
        <v>10775</v>
      </c>
      <c r="H4098" s="1110" t="s">
        <v>4654</v>
      </c>
      <c r="I4098" s="1110" t="s">
        <v>10849</v>
      </c>
      <c r="J4098" s="1109">
        <v>0</v>
      </c>
      <c r="K4098" s="1109">
        <v>0</v>
      </c>
      <c r="L4098" s="1109">
        <v>0</v>
      </c>
      <c r="M4098" s="1109">
        <v>0</v>
      </c>
      <c r="N4098" s="1109">
        <v>0</v>
      </c>
      <c r="O4098" s="1109">
        <v>0</v>
      </c>
      <c r="P4098" s="1109">
        <v>0</v>
      </c>
      <c r="Q4098" s="1109">
        <v>0</v>
      </c>
    </row>
    <row r="4099" spans="1:17">
      <c r="A4099" s="1109">
        <v>19640</v>
      </c>
      <c r="B4099" s="1110" t="s">
        <v>0</v>
      </c>
      <c r="C4099" s="1109">
        <v>7.625</v>
      </c>
      <c r="D4099" s="1109">
        <v>6.9690000000000003</v>
      </c>
      <c r="E4099" s="1109">
        <v>26.4</v>
      </c>
      <c r="F4099" s="1109">
        <v>0</v>
      </c>
      <c r="G4099" s="1110" t="s">
        <v>10775</v>
      </c>
      <c r="H4099" s="1110" t="s">
        <v>4654</v>
      </c>
      <c r="I4099" s="1110" t="s">
        <v>10736</v>
      </c>
      <c r="J4099" s="1109">
        <v>0</v>
      </c>
      <c r="K4099" s="1109">
        <v>0</v>
      </c>
      <c r="L4099" s="1109">
        <v>0</v>
      </c>
      <c r="M4099" s="1109">
        <v>0</v>
      </c>
      <c r="N4099" s="1109">
        <v>0</v>
      </c>
      <c r="O4099" s="1109">
        <v>0</v>
      </c>
      <c r="P4099" s="1109">
        <v>0</v>
      </c>
      <c r="Q4099" s="1109">
        <v>0</v>
      </c>
    </row>
    <row r="4100" spans="1:17">
      <c r="A4100" s="1109">
        <v>19641</v>
      </c>
      <c r="B4100" s="1110" t="s">
        <v>0</v>
      </c>
      <c r="C4100" s="1109">
        <v>7.625</v>
      </c>
      <c r="D4100" s="1109">
        <v>6.9690000000000003</v>
      </c>
      <c r="E4100" s="1109">
        <v>26.4</v>
      </c>
      <c r="F4100" s="1109">
        <v>0</v>
      </c>
      <c r="G4100" s="1110" t="s">
        <v>10775</v>
      </c>
      <c r="H4100" s="1110" t="s">
        <v>4654</v>
      </c>
      <c r="I4100" s="1110" t="s">
        <v>10735</v>
      </c>
      <c r="J4100" s="1109">
        <v>0</v>
      </c>
      <c r="K4100" s="1109">
        <v>0</v>
      </c>
      <c r="L4100" s="1109">
        <v>0</v>
      </c>
      <c r="M4100" s="1109">
        <v>0</v>
      </c>
      <c r="N4100" s="1109">
        <v>0</v>
      </c>
      <c r="O4100" s="1109">
        <v>0</v>
      </c>
      <c r="P4100" s="1109">
        <v>0</v>
      </c>
      <c r="Q4100" s="1109">
        <v>0</v>
      </c>
    </row>
    <row r="4101" spans="1:17">
      <c r="A4101" s="1109">
        <v>19642</v>
      </c>
      <c r="B4101" s="1110" t="s">
        <v>0</v>
      </c>
      <c r="C4101" s="1109">
        <v>7.625</v>
      </c>
      <c r="D4101" s="1109">
        <v>6.9690000000000003</v>
      </c>
      <c r="E4101" s="1109">
        <v>26.4</v>
      </c>
      <c r="F4101" s="1109">
        <v>0</v>
      </c>
      <c r="G4101" s="1110" t="s">
        <v>10775</v>
      </c>
      <c r="H4101" s="1110" t="s">
        <v>4654</v>
      </c>
      <c r="I4101" s="1110" t="s">
        <v>10850</v>
      </c>
      <c r="J4101" s="1109">
        <v>0</v>
      </c>
      <c r="K4101" s="1109">
        <v>0</v>
      </c>
      <c r="L4101" s="1109">
        <v>0</v>
      </c>
      <c r="M4101" s="1109">
        <v>0</v>
      </c>
      <c r="N4101" s="1109">
        <v>0</v>
      </c>
      <c r="O4101" s="1109">
        <v>0</v>
      </c>
      <c r="P4101" s="1109">
        <v>0</v>
      </c>
      <c r="Q4101" s="1109">
        <v>0</v>
      </c>
    </row>
    <row r="4102" spans="1:17">
      <c r="A4102" s="1109">
        <v>19643</v>
      </c>
      <c r="B4102" s="1110" t="s">
        <v>0</v>
      </c>
      <c r="C4102" s="1109">
        <v>7.625</v>
      </c>
      <c r="D4102" s="1109">
        <v>6.9690000000000003</v>
      </c>
      <c r="E4102" s="1109">
        <v>26.4</v>
      </c>
      <c r="F4102" s="1109">
        <v>0</v>
      </c>
      <c r="G4102" s="1110" t="s">
        <v>10779</v>
      </c>
      <c r="H4102" s="1110" t="s">
        <v>4654</v>
      </c>
      <c r="I4102" s="1110" t="s">
        <v>10841</v>
      </c>
      <c r="J4102" s="1109">
        <v>0</v>
      </c>
      <c r="K4102" s="1109">
        <v>0</v>
      </c>
      <c r="L4102" s="1109">
        <v>0</v>
      </c>
      <c r="M4102" s="1109">
        <v>0</v>
      </c>
      <c r="N4102" s="1109">
        <v>0</v>
      </c>
      <c r="O4102" s="1109">
        <v>0</v>
      </c>
      <c r="P4102" s="1109">
        <v>0</v>
      </c>
      <c r="Q4102" s="1109">
        <v>0</v>
      </c>
    </row>
    <row r="4103" spans="1:17">
      <c r="A4103" s="1109">
        <v>19644</v>
      </c>
      <c r="B4103" s="1110" t="s">
        <v>0</v>
      </c>
      <c r="C4103" s="1109">
        <v>7.625</v>
      </c>
      <c r="D4103" s="1109">
        <v>6.9690000000000003</v>
      </c>
      <c r="E4103" s="1109">
        <v>26.4</v>
      </c>
      <c r="F4103" s="1109">
        <v>0</v>
      </c>
      <c r="G4103" s="1110" t="s">
        <v>10779</v>
      </c>
      <c r="H4103" s="1110" t="s">
        <v>4654</v>
      </c>
      <c r="I4103" s="1110" t="s">
        <v>10760</v>
      </c>
      <c r="J4103" s="1109">
        <v>0</v>
      </c>
      <c r="K4103" s="1109">
        <v>0</v>
      </c>
      <c r="L4103" s="1109">
        <v>0</v>
      </c>
      <c r="M4103" s="1109">
        <v>0</v>
      </c>
      <c r="N4103" s="1109">
        <v>0</v>
      </c>
      <c r="O4103" s="1109">
        <v>0</v>
      </c>
      <c r="P4103" s="1109">
        <v>0</v>
      </c>
      <c r="Q4103" s="1109">
        <v>0</v>
      </c>
    </row>
    <row r="4104" spans="1:17">
      <c r="A4104" s="1109">
        <v>19645</v>
      </c>
      <c r="B4104" s="1110" t="s">
        <v>0</v>
      </c>
      <c r="C4104" s="1109">
        <v>7.625</v>
      </c>
      <c r="D4104" s="1109">
        <v>6.9690000000000003</v>
      </c>
      <c r="E4104" s="1109">
        <v>26.4</v>
      </c>
      <c r="F4104" s="1109">
        <v>0</v>
      </c>
      <c r="G4104" s="1110" t="s">
        <v>10779</v>
      </c>
      <c r="H4104" s="1110" t="s">
        <v>4654</v>
      </c>
      <c r="I4104" s="1110" t="s">
        <v>10847</v>
      </c>
      <c r="J4104" s="1109">
        <v>0</v>
      </c>
      <c r="K4104" s="1109">
        <v>0</v>
      </c>
      <c r="L4104" s="1109">
        <v>0</v>
      </c>
      <c r="M4104" s="1109">
        <v>0</v>
      </c>
      <c r="N4104" s="1109">
        <v>0</v>
      </c>
      <c r="O4104" s="1109">
        <v>0</v>
      </c>
      <c r="P4104" s="1109">
        <v>0</v>
      </c>
      <c r="Q4104" s="1109">
        <v>0</v>
      </c>
    </row>
    <row r="4105" spans="1:17">
      <c r="A4105" s="1109">
        <v>19646</v>
      </c>
      <c r="B4105" s="1110" t="s">
        <v>0</v>
      </c>
      <c r="C4105" s="1109">
        <v>7.625</v>
      </c>
      <c r="D4105" s="1109">
        <v>6.9690000000000003</v>
      </c>
      <c r="E4105" s="1109">
        <v>26.4</v>
      </c>
      <c r="F4105" s="1109">
        <v>0</v>
      </c>
      <c r="G4105" s="1110" t="s">
        <v>10779</v>
      </c>
      <c r="H4105" s="1110" t="s">
        <v>4654</v>
      </c>
      <c r="I4105" s="1110" t="s">
        <v>10736</v>
      </c>
      <c r="J4105" s="1109">
        <v>0</v>
      </c>
      <c r="K4105" s="1109">
        <v>0</v>
      </c>
      <c r="L4105" s="1109">
        <v>0</v>
      </c>
      <c r="M4105" s="1109">
        <v>0</v>
      </c>
      <c r="N4105" s="1109">
        <v>0</v>
      </c>
      <c r="O4105" s="1109">
        <v>0</v>
      </c>
      <c r="P4105" s="1109">
        <v>0</v>
      </c>
      <c r="Q4105" s="1109">
        <v>0</v>
      </c>
    </row>
    <row r="4106" spans="1:17">
      <c r="A4106" s="1109">
        <v>19647</v>
      </c>
      <c r="B4106" s="1110" t="s">
        <v>0</v>
      </c>
      <c r="C4106" s="1109">
        <v>7.625</v>
      </c>
      <c r="D4106" s="1109">
        <v>6.9690000000000003</v>
      </c>
      <c r="E4106" s="1109">
        <v>26.4</v>
      </c>
      <c r="F4106" s="1109">
        <v>0</v>
      </c>
      <c r="G4106" s="1110" t="s">
        <v>10779</v>
      </c>
      <c r="H4106" s="1110" t="s">
        <v>4654</v>
      </c>
      <c r="I4106" s="1110" t="s">
        <v>10850</v>
      </c>
      <c r="J4106" s="1109">
        <v>0</v>
      </c>
      <c r="K4106" s="1109">
        <v>0</v>
      </c>
      <c r="L4106" s="1109">
        <v>0</v>
      </c>
      <c r="M4106" s="1109">
        <v>0</v>
      </c>
      <c r="N4106" s="1109">
        <v>0</v>
      </c>
      <c r="O4106" s="1109">
        <v>0</v>
      </c>
      <c r="P4106" s="1109">
        <v>0</v>
      </c>
      <c r="Q4106" s="1109">
        <v>0</v>
      </c>
    </row>
    <row r="4107" spans="1:17">
      <c r="A4107" s="1109">
        <v>19648</v>
      </c>
      <c r="B4107" s="1110" t="s">
        <v>0</v>
      </c>
      <c r="C4107" s="1109">
        <v>7.625</v>
      </c>
      <c r="D4107" s="1109">
        <v>6.9690000000000003</v>
      </c>
      <c r="E4107" s="1109">
        <v>26.4</v>
      </c>
      <c r="F4107" s="1109">
        <v>0</v>
      </c>
      <c r="G4107" s="1110" t="s">
        <v>10779</v>
      </c>
      <c r="H4107" s="1110" t="s">
        <v>4654</v>
      </c>
      <c r="I4107" s="1110" t="s">
        <v>10832</v>
      </c>
      <c r="J4107" s="1109">
        <v>0</v>
      </c>
      <c r="K4107" s="1109">
        <v>0</v>
      </c>
      <c r="L4107" s="1109">
        <v>0</v>
      </c>
      <c r="M4107" s="1109">
        <v>0</v>
      </c>
      <c r="N4107" s="1109">
        <v>0</v>
      </c>
      <c r="O4107" s="1109">
        <v>0</v>
      </c>
      <c r="P4107" s="1109">
        <v>0</v>
      </c>
      <c r="Q4107" s="1109">
        <v>0</v>
      </c>
    </row>
    <row r="4108" spans="1:17">
      <c r="A4108" s="1109">
        <v>19649</v>
      </c>
      <c r="B4108" s="1110" t="s">
        <v>0</v>
      </c>
      <c r="C4108" s="1109">
        <v>7.625</v>
      </c>
      <c r="D4108" s="1109">
        <v>6.9690000000000003</v>
      </c>
      <c r="E4108" s="1109">
        <v>26.4</v>
      </c>
      <c r="F4108" s="1109">
        <v>0</v>
      </c>
      <c r="G4108" s="1110" t="s">
        <v>10779</v>
      </c>
      <c r="H4108" s="1110" t="s">
        <v>4654</v>
      </c>
      <c r="I4108" s="1110" t="s">
        <v>10839</v>
      </c>
      <c r="J4108" s="1109">
        <v>0</v>
      </c>
      <c r="K4108" s="1109">
        <v>0</v>
      </c>
      <c r="L4108" s="1109">
        <v>0</v>
      </c>
      <c r="M4108" s="1109">
        <v>0</v>
      </c>
      <c r="N4108" s="1109">
        <v>0</v>
      </c>
      <c r="O4108" s="1109">
        <v>0</v>
      </c>
      <c r="P4108" s="1109">
        <v>0</v>
      </c>
      <c r="Q4108" s="1109">
        <v>0</v>
      </c>
    </row>
    <row r="4109" spans="1:17">
      <c r="A4109" s="1109">
        <v>19650</v>
      </c>
      <c r="B4109" s="1110" t="s">
        <v>0</v>
      </c>
      <c r="C4109" s="1109">
        <v>7.625</v>
      </c>
      <c r="D4109" s="1109">
        <v>6.9690000000000003</v>
      </c>
      <c r="E4109" s="1109">
        <v>26.4</v>
      </c>
      <c r="F4109" s="1109">
        <v>0</v>
      </c>
      <c r="G4109" s="1110" t="s">
        <v>10739</v>
      </c>
      <c r="H4109" s="1110" t="s">
        <v>4654</v>
      </c>
      <c r="I4109" s="1110" t="s">
        <v>10841</v>
      </c>
      <c r="J4109" s="1109">
        <v>0</v>
      </c>
      <c r="K4109" s="1109">
        <v>0</v>
      </c>
      <c r="L4109" s="1109">
        <v>0</v>
      </c>
      <c r="M4109" s="1109">
        <v>0</v>
      </c>
      <c r="N4109" s="1109">
        <v>0</v>
      </c>
      <c r="O4109" s="1109">
        <v>0</v>
      </c>
      <c r="P4109" s="1109">
        <v>0</v>
      </c>
      <c r="Q4109" s="1109">
        <v>0</v>
      </c>
    </row>
    <row r="4110" spans="1:17">
      <c r="A4110" s="1109">
        <v>19651</v>
      </c>
      <c r="B4110" s="1110" t="s">
        <v>0</v>
      </c>
      <c r="C4110" s="1109">
        <v>7.625</v>
      </c>
      <c r="D4110" s="1109">
        <v>6.9690000000000003</v>
      </c>
      <c r="E4110" s="1109">
        <v>26.4</v>
      </c>
      <c r="F4110" s="1109">
        <v>0</v>
      </c>
      <c r="G4110" s="1110" t="s">
        <v>10739</v>
      </c>
      <c r="H4110" s="1110" t="s">
        <v>4654</v>
      </c>
      <c r="I4110" s="1110" t="s">
        <v>10760</v>
      </c>
      <c r="J4110" s="1109">
        <v>0</v>
      </c>
      <c r="K4110" s="1109">
        <v>0</v>
      </c>
      <c r="L4110" s="1109">
        <v>0</v>
      </c>
      <c r="M4110" s="1109">
        <v>0</v>
      </c>
      <c r="N4110" s="1109">
        <v>0</v>
      </c>
      <c r="O4110" s="1109">
        <v>0</v>
      </c>
      <c r="P4110" s="1109">
        <v>0</v>
      </c>
      <c r="Q4110" s="1109">
        <v>0</v>
      </c>
    </row>
    <row r="4111" spans="1:17">
      <c r="A4111" s="1109">
        <v>19652</v>
      </c>
      <c r="B4111" s="1110" t="s">
        <v>0</v>
      </c>
      <c r="C4111" s="1109">
        <v>7.625</v>
      </c>
      <c r="D4111" s="1109">
        <v>6.9690000000000003</v>
      </c>
      <c r="E4111" s="1109">
        <v>26.4</v>
      </c>
      <c r="F4111" s="1109">
        <v>0</v>
      </c>
      <c r="G4111" s="1110" t="s">
        <v>10739</v>
      </c>
      <c r="H4111" s="1110" t="s">
        <v>4654</v>
      </c>
      <c r="I4111" s="1110" t="s">
        <v>10847</v>
      </c>
      <c r="J4111" s="1109">
        <v>0</v>
      </c>
      <c r="K4111" s="1109">
        <v>0</v>
      </c>
      <c r="L4111" s="1109">
        <v>0</v>
      </c>
      <c r="M4111" s="1109">
        <v>0</v>
      </c>
      <c r="N4111" s="1109">
        <v>0</v>
      </c>
      <c r="O4111" s="1109">
        <v>0</v>
      </c>
      <c r="P4111" s="1109">
        <v>0</v>
      </c>
      <c r="Q4111" s="1109">
        <v>0</v>
      </c>
    </row>
    <row r="4112" spans="1:17">
      <c r="A4112" s="1109">
        <v>19653</v>
      </c>
      <c r="B4112" s="1110" t="s">
        <v>0</v>
      </c>
      <c r="C4112" s="1109">
        <v>7.625</v>
      </c>
      <c r="D4112" s="1109">
        <v>6.9690000000000003</v>
      </c>
      <c r="E4112" s="1109">
        <v>26.4</v>
      </c>
      <c r="F4112" s="1109">
        <v>0</v>
      </c>
      <c r="G4112" s="1110" t="s">
        <v>10739</v>
      </c>
      <c r="H4112" s="1110" t="s">
        <v>4654</v>
      </c>
      <c r="I4112" s="1110" t="s">
        <v>10736</v>
      </c>
      <c r="J4112" s="1109">
        <v>0</v>
      </c>
      <c r="K4112" s="1109">
        <v>0</v>
      </c>
      <c r="L4112" s="1109">
        <v>0</v>
      </c>
      <c r="M4112" s="1109">
        <v>0</v>
      </c>
      <c r="N4112" s="1109">
        <v>0</v>
      </c>
      <c r="O4112" s="1109">
        <v>0</v>
      </c>
      <c r="P4112" s="1109">
        <v>0</v>
      </c>
      <c r="Q4112" s="1109">
        <v>0</v>
      </c>
    </row>
    <row r="4113" spans="1:17">
      <c r="A4113" s="1109">
        <v>19654</v>
      </c>
      <c r="B4113" s="1110" t="s">
        <v>0</v>
      </c>
      <c r="C4113" s="1109">
        <v>7.625</v>
      </c>
      <c r="D4113" s="1109">
        <v>6.9690000000000003</v>
      </c>
      <c r="E4113" s="1109">
        <v>26.4</v>
      </c>
      <c r="F4113" s="1109">
        <v>0</v>
      </c>
      <c r="G4113" s="1110" t="s">
        <v>10739</v>
      </c>
      <c r="H4113" s="1110" t="s">
        <v>4654</v>
      </c>
      <c r="I4113" s="1110" t="s">
        <v>10850</v>
      </c>
      <c r="J4113" s="1109">
        <v>0</v>
      </c>
      <c r="K4113" s="1109">
        <v>0</v>
      </c>
      <c r="L4113" s="1109">
        <v>0</v>
      </c>
      <c r="M4113" s="1109">
        <v>0</v>
      </c>
      <c r="N4113" s="1109">
        <v>0</v>
      </c>
      <c r="O4113" s="1109">
        <v>0</v>
      </c>
      <c r="P4113" s="1109">
        <v>0</v>
      </c>
      <c r="Q4113" s="1109">
        <v>0</v>
      </c>
    </row>
    <row r="4114" spans="1:17">
      <c r="A4114" s="1109">
        <v>19655</v>
      </c>
      <c r="B4114" s="1110" t="s">
        <v>0</v>
      </c>
      <c r="C4114" s="1109">
        <v>7.625</v>
      </c>
      <c r="D4114" s="1109">
        <v>6.9690000000000003</v>
      </c>
      <c r="E4114" s="1109">
        <v>26.4</v>
      </c>
      <c r="F4114" s="1109">
        <v>0</v>
      </c>
      <c r="G4114" s="1110" t="s">
        <v>10739</v>
      </c>
      <c r="H4114" s="1110" t="s">
        <v>4654</v>
      </c>
      <c r="I4114" s="1110" t="s">
        <v>10832</v>
      </c>
      <c r="J4114" s="1109">
        <v>0</v>
      </c>
      <c r="K4114" s="1109">
        <v>0</v>
      </c>
      <c r="L4114" s="1109">
        <v>0</v>
      </c>
      <c r="M4114" s="1109">
        <v>0</v>
      </c>
      <c r="N4114" s="1109">
        <v>0</v>
      </c>
      <c r="O4114" s="1109">
        <v>0</v>
      </c>
      <c r="P4114" s="1109">
        <v>0</v>
      </c>
      <c r="Q4114" s="1109">
        <v>0</v>
      </c>
    </row>
    <row r="4115" spans="1:17">
      <c r="A4115" s="1109">
        <v>19656</v>
      </c>
      <c r="B4115" s="1110" t="s">
        <v>0</v>
      </c>
      <c r="C4115" s="1109">
        <v>7.625</v>
      </c>
      <c r="D4115" s="1109">
        <v>6.9690000000000003</v>
      </c>
      <c r="E4115" s="1109">
        <v>26.4</v>
      </c>
      <c r="F4115" s="1109">
        <v>0</v>
      </c>
      <c r="G4115" s="1110" t="s">
        <v>10739</v>
      </c>
      <c r="H4115" s="1110" t="s">
        <v>4654</v>
      </c>
      <c r="I4115" s="1110" t="s">
        <v>10839</v>
      </c>
      <c r="J4115" s="1109">
        <v>0</v>
      </c>
      <c r="K4115" s="1109">
        <v>0</v>
      </c>
      <c r="L4115" s="1109">
        <v>0</v>
      </c>
      <c r="M4115" s="1109">
        <v>0</v>
      </c>
      <c r="N4115" s="1109">
        <v>0</v>
      </c>
      <c r="O4115" s="1109">
        <v>0</v>
      </c>
      <c r="P4115" s="1109">
        <v>0</v>
      </c>
      <c r="Q4115" s="1109">
        <v>0</v>
      </c>
    </row>
    <row r="4116" spans="1:17">
      <c r="A4116" s="1109">
        <v>19657</v>
      </c>
      <c r="B4116" s="1110" t="s">
        <v>0</v>
      </c>
      <c r="C4116" s="1109">
        <v>7.625</v>
      </c>
      <c r="D4116" s="1109">
        <v>6.9690000000000003</v>
      </c>
      <c r="E4116" s="1109">
        <v>26.4</v>
      </c>
      <c r="F4116" s="1109">
        <v>0</v>
      </c>
      <c r="G4116" s="1110" t="s">
        <v>10844</v>
      </c>
      <c r="H4116" s="1110" t="s">
        <v>4654</v>
      </c>
      <c r="I4116" s="1110" t="s">
        <v>10760</v>
      </c>
      <c r="J4116" s="1109">
        <v>0</v>
      </c>
      <c r="K4116" s="1109">
        <v>0</v>
      </c>
      <c r="L4116" s="1109">
        <v>0</v>
      </c>
      <c r="M4116" s="1109">
        <v>0</v>
      </c>
      <c r="N4116" s="1109">
        <v>0</v>
      </c>
      <c r="O4116" s="1109">
        <v>0</v>
      </c>
      <c r="P4116" s="1109">
        <v>0</v>
      </c>
      <c r="Q4116" s="1109">
        <v>0</v>
      </c>
    </row>
    <row r="4117" spans="1:17">
      <c r="A4117" s="1109">
        <v>19658</v>
      </c>
      <c r="B4117" s="1110" t="s">
        <v>0</v>
      </c>
      <c r="C4117" s="1109">
        <v>7.625</v>
      </c>
      <c r="D4117" s="1109">
        <v>6.9690000000000003</v>
      </c>
      <c r="E4117" s="1109">
        <v>26.4</v>
      </c>
      <c r="F4117" s="1109">
        <v>0</v>
      </c>
      <c r="G4117" s="1110" t="s">
        <v>10844</v>
      </c>
      <c r="H4117" s="1110" t="s">
        <v>4654</v>
      </c>
      <c r="I4117" s="1110" t="s">
        <v>10847</v>
      </c>
      <c r="J4117" s="1109">
        <v>0</v>
      </c>
      <c r="K4117" s="1109">
        <v>0</v>
      </c>
      <c r="L4117" s="1109">
        <v>0</v>
      </c>
      <c r="M4117" s="1109">
        <v>0</v>
      </c>
      <c r="N4117" s="1109">
        <v>0</v>
      </c>
      <c r="O4117" s="1109">
        <v>0</v>
      </c>
      <c r="P4117" s="1109">
        <v>0</v>
      </c>
      <c r="Q4117" s="1109">
        <v>0</v>
      </c>
    </row>
    <row r="4118" spans="1:17">
      <c r="A4118" s="1109">
        <v>19659</v>
      </c>
      <c r="B4118" s="1110" t="s">
        <v>0</v>
      </c>
      <c r="C4118" s="1109">
        <v>7.625</v>
      </c>
      <c r="D4118" s="1109">
        <v>6.9690000000000003</v>
      </c>
      <c r="E4118" s="1109">
        <v>26.4</v>
      </c>
      <c r="F4118" s="1109">
        <v>0</v>
      </c>
      <c r="G4118" s="1110" t="s">
        <v>10844</v>
      </c>
      <c r="H4118" s="1110" t="s">
        <v>4654</v>
      </c>
      <c r="I4118" s="1110" t="s">
        <v>10849</v>
      </c>
      <c r="J4118" s="1109">
        <v>0</v>
      </c>
      <c r="K4118" s="1109">
        <v>0</v>
      </c>
      <c r="L4118" s="1109">
        <v>0</v>
      </c>
      <c r="M4118" s="1109">
        <v>0</v>
      </c>
      <c r="N4118" s="1109">
        <v>0</v>
      </c>
      <c r="O4118" s="1109">
        <v>0</v>
      </c>
      <c r="P4118" s="1109">
        <v>0</v>
      </c>
      <c r="Q4118" s="1109">
        <v>0</v>
      </c>
    </row>
    <row r="4119" spans="1:17">
      <c r="A4119" s="1109">
        <v>19660</v>
      </c>
      <c r="B4119" s="1110" t="s">
        <v>0</v>
      </c>
      <c r="C4119" s="1109">
        <v>7.625</v>
      </c>
      <c r="D4119" s="1109">
        <v>6.9690000000000003</v>
      </c>
      <c r="E4119" s="1109">
        <v>26.4</v>
      </c>
      <c r="F4119" s="1109">
        <v>0</v>
      </c>
      <c r="G4119" s="1110" t="s">
        <v>10844</v>
      </c>
      <c r="H4119" s="1110" t="s">
        <v>4654</v>
      </c>
      <c r="I4119" s="1110" t="s">
        <v>10736</v>
      </c>
      <c r="J4119" s="1109">
        <v>0</v>
      </c>
      <c r="K4119" s="1109">
        <v>0</v>
      </c>
      <c r="L4119" s="1109">
        <v>0</v>
      </c>
      <c r="M4119" s="1109">
        <v>0</v>
      </c>
      <c r="N4119" s="1109">
        <v>0</v>
      </c>
      <c r="O4119" s="1109">
        <v>0</v>
      </c>
      <c r="P4119" s="1109">
        <v>0</v>
      </c>
      <c r="Q4119" s="1109">
        <v>0</v>
      </c>
    </row>
    <row r="4120" spans="1:17">
      <c r="A4120" s="1109">
        <v>19661</v>
      </c>
      <c r="B4120" s="1110" t="s">
        <v>0</v>
      </c>
      <c r="C4120" s="1109">
        <v>7.625</v>
      </c>
      <c r="D4120" s="1109">
        <v>6.9690000000000003</v>
      </c>
      <c r="E4120" s="1109">
        <v>26.4</v>
      </c>
      <c r="F4120" s="1109">
        <v>0</v>
      </c>
      <c r="G4120" s="1110" t="s">
        <v>10844</v>
      </c>
      <c r="H4120" s="1110" t="s">
        <v>4654</v>
      </c>
      <c r="I4120" s="1110" t="s">
        <v>10850</v>
      </c>
      <c r="J4120" s="1109">
        <v>0</v>
      </c>
      <c r="K4120" s="1109">
        <v>0</v>
      </c>
      <c r="L4120" s="1109">
        <v>0</v>
      </c>
      <c r="M4120" s="1109">
        <v>0</v>
      </c>
      <c r="N4120" s="1109">
        <v>0</v>
      </c>
      <c r="O4120" s="1109">
        <v>0</v>
      </c>
      <c r="P4120" s="1109">
        <v>0</v>
      </c>
      <c r="Q4120" s="1109">
        <v>0</v>
      </c>
    </row>
    <row r="4121" spans="1:17">
      <c r="A4121" s="1109">
        <v>19662</v>
      </c>
      <c r="B4121" s="1110" t="s">
        <v>0</v>
      </c>
      <c r="C4121" s="1109">
        <v>7</v>
      </c>
      <c r="D4121" s="1109">
        <v>4.5</v>
      </c>
      <c r="E4121" s="1109">
        <v>76.3</v>
      </c>
      <c r="F4121" s="1109">
        <v>0</v>
      </c>
      <c r="G4121" s="1110" t="s">
        <v>10840</v>
      </c>
      <c r="H4121" s="1110" t="s">
        <v>4654</v>
      </c>
      <c r="I4121" s="1110" t="s">
        <v>10841</v>
      </c>
      <c r="J4121" s="1109">
        <v>0</v>
      </c>
      <c r="K4121" s="1109">
        <v>0</v>
      </c>
      <c r="L4121" s="1109">
        <v>0</v>
      </c>
      <c r="M4121" s="1109">
        <v>0</v>
      </c>
      <c r="N4121" s="1109">
        <v>0</v>
      </c>
      <c r="O4121" s="1109">
        <v>0</v>
      </c>
      <c r="P4121" s="1109">
        <v>0</v>
      </c>
      <c r="Q4121" s="1109">
        <v>0</v>
      </c>
    </row>
    <row r="4122" spans="1:17">
      <c r="A4122" s="1109">
        <v>19663</v>
      </c>
      <c r="B4122" s="1110" t="s">
        <v>0</v>
      </c>
      <c r="C4122" s="1109">
        <v>7</v>
      </c>
      <c r="D4122" s="1109">
        <v>4.5</v>
      </c>
      <c r="E4122" s="1109">
        <v>76.3</v>
      </c>
      <c r="F4122" s="1109">
        <v>0</v>
      </c>
      <c r="G4122" s="1110" t="s">
        <v>10840</v>
      </c>
      <c r="H4122" s="1110" t="s">
        <v>4654</v>
      </c>
      <c r="I4122" s="1110" t="s">
        <v>10832</v>
      </c>
      <c r="J4122" s="1109">
        <v>0</v>
      </c>
      <c r="K4122" s="1109">
        <v>0</v>
      </c>
      <c r="L4122" s="1109">
        <v>0</v>
      </c>
      <c r="M4122" s="1109">
        <v>0</v>
      </c>
      <c r="N4122" s="1109">
        <v>0</v>
      </c>
      <c r="O4122" s="1109">
        <v>0</v>
      </c>
      <c r="P4122" s="1109">
        <v>0</v>
      </c>
      <c r="Q4122" s="1109">
        <v>0</v>
      </c>
    </row>
    <row r="4123" spans="1:17">
      <c r="A4123" s="1109">
        <v>19664</v>
      </c>
      <c r="B4123" s="1110" t="s">
        <v>0</v>
      </c>
      <c r="C4123" s="1109">
        <v>7</v>
      </c>
      <c r="D4123" s="1109">
        <v>4.5</v>
      </c>
      <c r="E4123" s="1109">
        <v>76.3</v>
      </c>
      <c r="F4123" s="1109">
        <v>0</v>
      </c>
      <c r="G4123" s="1110" t="s">
        <v>10840</v>
      </c>
      <c r="H4123" s="1110" t="s">
        <v>4654</v>
      </c>
      <c r="I4123" s="1110" t="s">
        <v>10839</v>
      </c>
      <c r="J4123" s="1109">
        <v>0</v>
      </c>
      <c r="K4123" s="1109">
        <v>0</v>
      </c>
      <c r="L4123" s="1109">
        <v>0</v>
      </c>
      <c r="M4123" s="1109">
        <v>0</v>
      </c>
      <c r="N4123" s="1109">
        <v>0</v>
      </c>
      <c r="O4123" s="1109">
        <v>0</v>
      </c>
      <c r="P4123" s="1109">
        <v>0</v>
      </c>
      <c r="Q4123" s="1109">
        <v>0</v>
      </c>
    </row>
    <row r="4124" spans="1:17">
      <c r="A4124" s="1109">
        <v>19665</v>
      </c>
      <c r="B4124" s="1110" t="s">
        <v>0</v>
      </c>
      <c r="C4124" s="1109">
        <v>7</v>
      </c>
      <c r="D4124" s="1109">
        <v>4.5</v>
      </c>
      <c r="E4124" s="1109">
        <v>76.3</v>
      </c>
      <c r="F4124" s="1109">
        <v>0</v>
      </c>
      <c r="G4124" s="1110" t="s">
        <v>10842</v>
      </c>
      <c r="H4124" s="1110" t="s">
        <v>4654</v>
      </c>
      <c r="I4124" s="1110" t="s">
        <v>10841</v>
      </c>
      <c r="J4124" s="1109">
        <v>0</v>
      </c>
      <c r="K4124" s="1109">
        <v>0</v>
      </c>
      <c r="L4124" s="1109">
        <v>0</v>
      </c>
      <c r="M4124" s="1109">
        <v>0</v>
      </c>
      <c r="N4124" s="1109">
        <v>0</v>
      </c>
      <c r="O4124" s="1109">
        <v>0</v>
      </c>
      <c r="P4124" s="1109">
        <v>0</v>
      </c>
      <c r="Q4124" s="1109">
        <v>0</v>
      </c>
    </row>
    <row r="4125" spans="1:17">
      <c r="A4125" s="1109">
        <v>19666</v>
      </c>
      <c r="B4125" s="1110" t="s">
        <v>0</v>
      </c>
      <c r="C4125" s="1109">
        <v>7</v>
      </c>
      <c r="D4125" s="1109">
        <v>4.5</v>
      </c>
      <c r="E4125" s="1109">
        <v>76.3</v>
      </c>
      <c r="F4125" s="1109">
        <v>0</v>
      </c>
      <c r="G4125" s="1110" t="s">
        <v>10842</v>
      </c>
      <c r="H4125" s="1110" t="s">
        <v>4654</v>
      </c>
      <c r="I4125" s="1110" t="s">
        <v>10832</v>
      </c>
      <c r="J4125" s="1109">
        <v>0</v>
      </c>
      <c r="K4125" s="1109">
        <v>0</v>
      </c>
      <c r="L4125" s="1109">
        <v>0</v>
      </c>
      <c r="M4125" s="1109">
        <v>0</v>
      </c>
      <c r="N4125" s="1109">
        <v>0</v>
      </c>
      <c r="O4125" s="1109">
        <v>0</v>
      </c>
      <c r="P4125" s="1109">
        <v>0</v>
      </c>
      <c r="Q4125" s="1109">
        <v>0</v>
      </c>
    </row>
    <row r="4126" spans="1:17">
      <c r="A4126" s="1109">
        <v>19667</v>
      </c>
      <c r="B4126" s="1110" t="s">
        <v>0</v>
      </c>
      <c r="C4126" s="1109">
        <v>7</v>
      </c>
      <c r="D4126" s="1109">
        <v>4.5</v>
      </c>
      <c r="E4126" s="1109">
        <v>76.3</v>
      </c>
      <c r="F4126" s="1109">
        <v>0</v>
      </c>
      <c r="G4126" s="1110" t="s">
        <v>10842</v>
      </c>
      <c r="H4126" s="1110" t="s">
        <v>4654</v>
      </c>
      <c r="I4126" s="1110" t="s">
        <v>10839</v>
      </c>
      <c r="J4126" s="1109">
        <v>0</v>
      </c>
      <c r="K4126" s="1109">
        <v>0</v>
      </c>
      <c r="L4126" s="1109">
        <v>0</v>
      </c>
      <c r="M4126" s="1109">
        <v>0</v>
      </c>
      <c r="N4126" s="1109">
        <v>0</v>
      </c>
      <c r="O4126" s="1109">
        <v>0</v>
      </c>
      <c r="P4126" s="1109">
        <v>0</v>
      </c>
      <c r="Q4126" s="1109">
        <v>0</v>
      </c>
    </row>
    <row r="4127" spans="1:17">
      <c r="A4127" s="1109">
        <v>19668</v>
      </c>
      <c r="B4127" s="1110" t="s">
        <v>0</v>
      </c>
      <c r="C4127" s="1109">
        <v>7</v>
      </c>
      <c r="D4127" s="1109">
        <v>4.5</v>
      </c>
      <c r="E4127" s="1109">
        <v>76.3</v>
      </c>
      <c r="F4127" s="1109">
        <v>0</v>
      </c>
      <c r="G4127" s="1110" t="s">
        <v>10784</v>
      </c>
      <c r="H4127" s="1110" t="s">
        <v>4654</v>
      </c>
      <c r="I4127" s="1110" t="s">
        <v>10841</v>
      </c>
      <c r="J4127" s="1109">
        <v>0</v>
      </c>
      <c r="K4127" s="1109">
        <v>0</v>
      </c>
      <c r="L4127" s="1109">
        <v>0</v>
      </c>
      <c r="M4127" s="1109">
        <v>0</v>
      </c>
      <c r="N4127" s="1109">
        <v>0</v>
      </c>
      <c r="O4127" s="1109">
        <v>0</v>
      </c>
      <c r="P4127" s="1109">
        <v>0</v>
      </c>
      <c r="Q4127" s="1109">
        <v>0</v>
      </c>
    </row>
    <row r="4128" spans="1:17">
      <c r="A4128" s="1109">
        <v>19669</v>
      </c>
      <c r="B4128" s="1110" t="s">
        <v>0</v>
      </c>
      <c r="C4128" s="1109">
        <v>7</v>
      </c>
      <c r="D4128" s="1109">
        <v>4.5</v>
      </c>
      <c r="E4128" s="1109">
        <v>76.3</v>
      </c>
      <c r="F4128" s="1109">
        <v>0</v>
      </c>
      <c r="G4128" s="1110" t="s">
        <v>10784</v>
      </c>
      <c r="H4128" s="1110" t="s">
        <v>4654</v>
      </c>
      <c r="I4128" s="1110" t="s">
        <v>10832</v>
      </c>
      <c r="J4128" s="1109">
        <v>0</v>
      </c>
      <c r="K4128" s="1109">
        <v>0</v>
      </c>
      <c r="L4128" s="1109">
        <v>0</v>
      </c>
      <c r="M4128" s="1109">
        <v>0</v>
      </c>
      <c r="N4128" s="1109">
        <v>0</v>
      </c>
      <c r="O4128" s="1109">
        <v>0</v>
      </c>
      <c r="P4128" s="1109">
        <v>0</v>
      </c>
      <c r="Q4128" s="1109">
        <v>0</v>
      </c>
    </row>
    <row r="4129" spans="1:17">
      <c r="A4129" s="1109">
        <v>19670</v>
      </c>
      <c r="B4129" s="1110" t="s">
        <v>0</v>
      </c>
      <c r="C4129" s="1109">
        <v>7</v>
      </c>
      <c r="D4129" s="1109">
        <v>4.5</v>
      </c>
      <c r="E4129" s="1109">
        <v>76.3</v>
      </c>
      <c r="F4129" s="1109">
        <v>0</v>
      </c>
      <c r="G4129" s="1110" t="s">
        <v>10784</v>
      </c>
      <c r="H4129" s="1110" t="s">
        <v>4654</v>
      </c>
      <c r="I4129" s="1110" t="s">
        <v>10839</v>
      </c>
      <c r="J4129" s="1109">
        <v>0</v>
      </c>
      <c r="K4129" s="1109">
        <v>0</v>
      </c>
      <c r="L4129" s="1109">
        <v>0</v>
      </c>
      <c r="M4129" s="1109">
        <v>0</v>
      </c>
      <c r="N4129" s="1109">
        <v>0</v>
      </c>
      <c r="O4129" s="1109">
        <v>0</v>
      </c>
      <c r="P4129" s="1109">
        <v>0</v>
      </c>
      <c r="Q4129" s="1109">
        <v>0</v>
      </c>
    </row>
    <row r="4130" spans="1:17">
      <c r="A4130" s="1109">
        <v>19671</v>
      </c>
      <c r="B4130" s="1110" t="s">
        <v>0</v>
      </c>
      <c r="C4130" s="1109">
        <v>7</v>
      </c>
      <c r="D4130" s="1109">
        <v>4.5</v>
      </c>
      <c r="E4130" s="1109">
        <v>76.3</v>
      </c>
      <c r="F4130" s="1109">
        <v>0</v>
      </c>
      <c r="G4130" s="1110" t="s">
        <v>10741</v>
      </c>
      <c r="H4130" s="1110" t="s">
        <v>4654</v>
      </c>
      <c r="I4130" s="1110" t="s">
        <v>10841</v>
      </c>
      <c r="J4130" s="1109">
        <v>0</v>
      </c>
      <c r="K4130" s="1109">
        <v>0</v>
      </c>
      <c r="L4130" s="1109">
        <v>0</v>
      </c>
      <c r="M4130" s="1109">
        <v>0</v>
      </c>
      <c r="N4130" s="1109">
        <v>0</v>
      </c>
      <c r="O4130" s="1109">
        <v>0</v>
      </c>
      <c r="P4130" s="1109">
        <v>0</v>
      </c>
      <c r="Q4130" s="1109">
        <v>0</v>
      </c>
    </row>
    <row r="4131" spans="1:17">
      <c r="A4131" s="1109">
        <v>19672</v>
      </c>
      <c r="B4131" s="1110" t="s">
        <v>0</v>
      </c>
      <c r="C4131" s="1109">
        <v>7</v>
      </c>
      <c r="D4131" s="1109">
        <v>4.5</v>
      </c>
      <c r="E4131" s="1109">
        <v>76.3</v>
      </c>
      <c r="F4131" s="1109">
        <v>0</v>
      </c>
      <c r="G4131" s="1110" t="s">
        <v>10741</v>
      </c>
      <c r="H4131" s="1110" t="s">
        <v>4654</v>
      </c>
      <c r="I4131" s="1110" t="s">
        <v>10832</v>
      </c>
      <c r="J4131" s="1109">
        <v>0</v>
      </c>
      <c r="K4131" s="1109">
        <v>0</v>
      </c>
      <c r="L4131" s="1109">
        <v>0</v>
      </c>
      <c r="M4131" s="1109">
        <v>0</v>
      </c>
      <c r="N4131" s="1109">
        <v>0</v>
      </c>
      <c r="O4131" s="1109">
        <v>0</v>
      </c>
      <c r="P4131" s="1109">
        <v>0</v>
      </c>
      <c r="Q4131" s="1109">
        <v>0</v>
      </c>
    </row>
    <row r="4132" spans="1:17">
      <c r="A4132" s="1109">
        <v>19673</v>
      </c>
      <c r="B4132" s="1110" t="s">
        <v>0</v>
      </c>
      <c r="C4132" s="1109">
        <v>7</v>
      </c>
      <c r="D4132" s="1109">
        <v>4.5</v>
      </c>
      <c r="E4132" s="1109">
        <v>76.3</v>
      </c>
      <c r="F4132" s="1109">
        <v>0</v>
      </c>
      <c r="G4132" s="1110" t="s">
        <v>10741</v>
      </c>
      <c r="H4132" s="1110" t="s">
        <v>4654</v>
      </c>
      <c r="I4132" s="1110" t="s">
        <v>10839</v>
      </c>
      <c r="J4132" s="1109">
        <v>0</v>
      </c>
      <c r="K4132" s="1109">
        <v>0</v>
      </c>
      <c r="L4132" s="1109">
        <v>0</v>
      </c>
      <c r="M4132" s="1109">
        <v>0</v>
      </c>
      <c r="N4132" s="1109">
        <v>0</v>
      </c>
      <c r="O4132" s="1109">
        <v>0</v>
      </c>
      <c r="P4132" s="1109">
        <v>0</v>
      </c>
      <c r="Q4132" s="1109">
        <v>0</v>
      </c>
    </row>
    <row r="4133" spans="1:17">
      <c r="A4133" s="1109">
        <v>19674</v>
      </c>
      <c r="B4133" s="1110" t="s">
        <v>0</v>
      </c>
      <c r="C4133" s="1109">
        <v>7</v>
      </c>
      <c r="D4133" s="1109">
        <v>4.5</v>
      </c>
      <c r="E4133" s="1109">
        <v>76.3</v>
      </c>
      <c r="F4133" s="1109">
        <v>0</v>
      </c>
      <c r="G4133" s="1110" t="s">
        <v>10833</v>
      </c>
      <c r="H4133" s="1110" t="s">
        <v>4654</v>
      </c>
      <c r="I4133" s="1110" t="s">
        <v>10841</v>
      </c>
      <c r="J4133" s="1109">
        <v>0</v>
      </c>
      <c r="K4133" s="1109">
        <v>0</v>
      </c>
      <c r="L4133" s="1109">
        <v>0</v>
      </c>
      <c r="M4133" s="1109">
        <v>0</v>
      </c>
      <c r="N4133" s="1109">
        <v>0</v>
      </c>
      <c r="O4133" s="1109">
        <v>0</v>
      </c>
      <c r="P4133" s="1109">
        <v>0</v>
      </c>
      <c r="Q4133" s="1109">
        <v>0</v>
      </c>
    </row>
    <row r="4134" spans="1:17">
      <c r="A4134" s="1109">
        <v>19675</v>
      </c>
      <c r="B4134" s="1110" t="s">
        <v>0</v>
      </c>
      <c r="C4134" s="1109">
        <v>7</v>
      </c>
      <c r="D4134" s="1109">
        <v>4.5</v>
      </c>
      <c r="E4134" s="1109">
        <v>76.3</v>
      </c>
      <c r="F4134" s="1109">
        <v>0</v>
      </c>
      <c r="G4134" s="1110" t="s">
        <v>10833</v>
      </c>
      <c r="H4134" s="1110" t="s">
        <v>4654</v>
      </c>
      <c r="I4134" s="1110" t="s">
        <v>10832</v>
      </c>
      <c r="J4134" s="1109">
        <v>0</v>
      </c>
      <c r="K4134" s="1109">
        <v>0</v>
      </c>
      <c r="L4134" s="1109">
        <v>0</v>
      </c>
      <c r="M4134" s="1109">
        <v>0</v>
      </c>
      <c r="N4134" s="1109">
        <v>0</v>
      </c>
      <c r="O4134" s="1109">
        <v>0</v>
      </c>
      <c r="P4134" s="1109">
        <v>0</v>
      </c>
      <c r="Q4134" s="1109">
        <v>0</v>
      </c>
    </row>
    <row r="4135" spans="1:17">
      <c r="A4135" s="1109">
        <v>19676</v>
      </c>
      <c r="B4135" s="1110" t="s">
        <v>0</v>
      </c>
      <c r="C4135" s="1109">
        <v>7</v>
      </c>
      <c r="D4135" s="1109">
        <v>4.5</v>
      </c>
      <c r="E4135" s="1109">
        <v>76.3</v>
      </c>
      <c r="F4135" s="1109">
        <v>0</v>
      </c>
      <c r="G4135" s="1110" t="s">
        <v>10833</v>
      </c>
      <c r="H4135" s="1110" t="s">
        <v>4654</v>
      </c>
      <c r="I4135" s="1110" t="s">
        <v>10839</v>
      </c>
      <c r="J4135" s="1109">
        <v>0</v>
      </c>
      <c r="K4135" s="1109">
        <v>0</v>
      </c>
      <c r="L4135" s="1109">
        <v>0</v>
      </c>
      <c r="M4135" s="1109">
        <v>0</v>
      </c>
      <c r="N4135" s="1109">
        <v>0</v>
      </c>
      <c r="O4135" s="1109">
        <v>0</v>
      </c>
      <c r="P4135" s="1109">
        <v>0</v>
      </c>
      <c r="Q4135" s="1109">
        <v>0</v>
      </c>
    </row>
    <row r="4136" spans="1:17">
      <c r="A4136" s="1109">
        <v>19677</v>
      </c>
      <c r="B4136" s="1110" t="s">
        <v>0</v>
      </c>
      <c r="C4136" s="1109">
        <v>7</v>
      </c>
      <c r="D4136" s="1109">
        <v>4.5</v>
      </c>
      <c r="E4136" s="1109">
        <v>76.3</v>
      </c>
      <c r="F4136" s="1109">
        <v>0</v>
      </c>
      <c r="G4136" s="1110" t="s">
        <v>10753</v>
      </c>
      <c r="H4136" s="1110" t="s">
        <v>4654</v>
      </c>
      <c r="I4136" s="1110" t="s">
        <v>10841</v>
      </c>
      <c r="J4136" s="1109">
        <v>0</v>
      </c>
      <c r="K4136" s="1109">
        <v>0</v>
      </c>
      <c r="L4136" s="1109">
        <v>0</v>
      </c>
      <c r="M4136" s="1109">
        <v>0</v>
      </c>
      <c r="N4136" s="1109">
        <v>0</v>
      </c>
      <c r="O4136" s="1109">
        <v>0</v>
      </c>
      <c r="P4136" s="1109">
        <v>0</v>
      </c>
      <c r="Q4136" s="1109">
        <v>0</v>
      </c>
    </row>
    <row r="4137" spans="1:17">
      <c r="A4137" s="1109">
        <v>19678</v>
      </c>
      <c r="B4137" s="1110" t="s">
        <v>0</v>
      </c>
      <c r="C4137" s="1109">
        <v>7</v>
      </c>
      <c r="D4137" s="1109">
        <v>4.5</v>
      </c>
      <c r="E4137" s="1109">
        <v>76.3</v>
      </c>
      <c r="F4137" s="1109">
        <v>0</v>
      </c>
      <c r="G4137" s="1110" t="s">
        <v>10753</v>
      </c>
      <c r="H4137" s="1110" t="s">
        <v>4654</v>
      </c>
      <c r="I4137" s="1110" t="s">
        <v>10832</v>
      </c>
      <c r="J4137" s="1109">
        <v>0</v>
      </c>
      <c r="K4137" s="1109">
        <v>0</v>
      </c>
      <c r="L4137" s="1109">
        <v>0</v>
      </c>
      <c r="M4137" s="1109">
        <v>0</v>
      </c>
      <c r="N4137" s="1109">
        <v>0</v>
      </c>
      <c r="O4137" s="1109">
        <v>0</v>
      </c>
      <c r="P4137" s="1109">
        <v>0</v>
      </c>
      <c r="Q4137" s="1109">
        <v>0</v>
      </c>
    </row>
    <row r="4138" spans="1:17">
      <c r="A4138" s="1109">
        <v>19679</v>
      </c>
      <c r="B4138" s="1110" t="s">
        <v>0</v>
      </c>
      <c r="C4138" s="1109">
        <v>7</v>
      </c>
      <c r="D4138" s="1109">
        <v>4.5</v>
      </c>
      <c r="E4138" s="1109">
        <v>76.3</v>
      </c>
      <c r="F4138" s="1109">
        <v>0</v>
      </c>
      <c r="G4138" s="1110" t="s">
        <v>10753</v>
      </c>
      <c r="H4138" s="1110" t="s">
        <v>4654</v>
      </c>
      <c r="I4138" s="1110" t="s">
        <v>10839</v>
      </c>
      <c r="J4138" s="1109">
        <v>0</v>
      </c>
      <c r="K4138" s="1109">
        <v>0</v>
      </c>
      <c r="L4138" s="1109">
        <v>0</v>
      </c>
      <c r="M4138" s="1109">
        <v>0</v>
      </c>
      <c r="N4138" s="1109">
        <v>0</v>
      </c>
      <c r="O4138" s="1109">
        <v>0</v>
      </c>
      <c r="P4138" s="1109">
        <v>0</v>
      </c>
      <c r="Q4138" s="1109">
        <v>0</v>
      </c>
    </row>
    <row r="4139" spans="1:17">
      <c r="A4139" s="1109">
        <v>19680</v>
      </c>
      <c r="B4139" s="1110" t="s">
        <v>0</v>
      </c>
      <c r="C4139" s="1109">
        <v>7</v>
      </c>
      <c r="D4139" s="1109">
        <v>4.5</v>
      </c>
      <c r="E4139" s="1109">
        <v>76.3</v>
      </c>
      <c r="F4139" s="1109">
        <v>0</v>
      </c>
      <c r="G4139" s="1110" t="s">
        <v>10739</v>
      </c>
      <c r="H4139" s="1110" t="s">
        <v>4654</v>
      </c>
      <c r="I4139" s="1110" t="s">
        <v>10841</v>
      </c>
      <c r="J4139" s="1109">
        <v>0</v>
      </c>
      <c r="K4139" s="1109">
        <v>0</v>
      </c>
      <c r="L4139" s="1109">
        <v>0</v>
      </c>
      <c r="M4139" s="1109">
        <v>0</v>
      </c>
      <c r="N4139" s="1109">
        <v>0</v>
      </c>
      <c r="O4139" s="1109">
        <v>0</v>
      </c>
      <c r="P4139" s="1109">
        <v>0</v>
      </c>
      <c r="Q4139" s="1109">
        <v>0</v>
      </c>
    </row>
    <row r="4140" spans="1:17">
      <c r="A4140" s="1109">
        <v>19681</v>
      </c>
      <c r="B4140" s="1110" t="s">
        <v>0</v>
      </c>
      <c r="C4140" s="1109">
        <v>7</v>
      </c>
      <c r="D4140" s="1109">
        <v>4.5</v>
      </c>
      <c r="E4140" s="1109">
        <v>76.3</v>
      </c>
      <c r="F4140" s="1109">
        <v>0</v>
      </c>
      <c r="G4140" s="1110" t="s">
        <v>10739</v>
      </c>
      <c r="H4140" s="1110" t="s">
        <v>4654</v>
      </c>
      <c r="I4140" s="1110" t="s">
        <v>10832</v>
      </c>
      <c r="J4140" s="1109">
        <v>0</v>
      </c>
      <c r="K4140" s="1109">
        <v>0</v>
      </c>
      <c r="L4140" s="1109">
        <v>0</v>
      </c>
      <c r="M4140" s="1109">
        <v>0</v>
      </c>
      <c r="N4140" s="1109">
        <v>0</v>
      </c>
      <c r="O4140" s="1109">
        <v>0</v>
      </c>
      <c r="P4140" s="1109">
        <v>0</v>
      </c>
      <c r="Q4140" s="1109">
        <v>0</v>
      </c>
    </row>
    <row r="4141" spans="1:17">
      <c r="A4141" s="1109">
        <v>19682</v>
      </c>
      <c r="B4141" s="1110" t="s">
        <v>0</v>
      </c>
      <c r="C4141" s="1109">
        <v>7</v>
      </c>
      <c r="D4141" s="1109">
        <v>4.5</v>
      </c>
      <c r="E4141" s="1109">
        <v>76.3</v>
      </c>
      <c r="F4141" s="1109">
        <v>0</v>
      </c>
      <c r="G4141" s="1110" t="s">
        <v>10739</v>
      </c>
      <c r="H4141" s="1110" t="s">
        <v>4654</v>
      </c>
      <c r="I4141" s="1110" t="s">
        <v>10839</v>
      </c>
      <c r="J4141" s="1109">
        <v>0</v>
      </c>
      <c r="K4141" s="1109">
        <v>0</v>
      </c>
      <c r="L4141" s="1109">
        <v>0</v>
      </c>
      <c r="M4141" s="1109">
        <v>0</v>
      </c>
      <c r="N4141" s="1109">
        <v>0</v>
      </c>
      <c r="O4141" s="1109">
        <v>0</v>
      </c>
      <c r="P4141" s="1109">
        <v>0</v>
      </c>
      <c r="Q4141" s="1109">
        <v>0</v>
      </c>
    </row>
    <row r="4142" spans="1:17">
      <c r="A4142" s="1109">
        <v>19683</v>
      </c>
      <c r="B4142" s="1110" t="s">
        <v>0</v>
      </c>
      <c r="C4142" s="1109">
        <v>7</v>
      </c>
      <c r="D4142" s="1109">
        <v>4.75</v>
      </c>
      <c r="E4142" s="1109">
        <v>70.3</v>
      </c>
      <c r="F4142" s="1109">
        <v>0</v>
      </c>
      <c r="G4142" s="1110" t="s">
        <v>10840</v>
      </c>
      <c r="H4142" s="1110" t="s">
        <v>4654</v>
      </c>
      <c r="I4142" s="1110" t="s">
        <v>10841</v>
      </c>
      <c r="J4142" s="1109">
        <v>0</v>
      </c>
      <c r="K4142" s="1109">
        <v>0</v>
      </c>
      <c r="L4142" s="1109">
        <v>0</v>
      </c>
      <c r="M4142" s="1109">
        <v>0</v>
      </c>
      <c r="N4142" s="1109">
        <v>0</v>
      </c>
      <c r="O4142" s="1109">
        <v>0</v>
      </c>
      <c r="P4142" s="1109">
        <v>0</v>
      </c>
      <c r="Q4142" s="1109">
        <v>0</v>
      </c>
    </row>
    <row r="4143" spans="1:17">
      <c r="A4143" s="1109">
        <v>19684</v>
      </c>
      <c r="B4143" s="1110" t="s">
        <v>0</v>
      </c>
      <c r="C4143" s="1109">
        <v>7</v>
      </c>
      <c r="D4143" s="1109">
        <v>4.75</v>
      </c>
      <c r="E4143" s="1109">
        <v>70.3</v>
      </c>
      <c r="F4143" s="1109">
        <v>0</v>
      </c>
      <c r="G4143" s="1110" t="s">
        <v>10840</v>
      </c>
      <c r="H4143" s="1110" t="s">
        <v>4654</v>
      </c>
      <c r="I4143" s="1110" t="s">
        <v>10832</v>
      </c>
      <c r="J4143" s="1109">
        <v>0</v>
      </c>
      <c r="K4143" s="1109">
        <v>0</v>
      </c>
      <c r="L4143" s="1109">
        <v>0</v>
      </c>
      <c r="M4143" s="1109">
        <v>0</v>
      </c>
      <c r="N4143" s="1109">
        <v>0</v>
      </c>
      <c r="O4143" s="1109">
        <v>0</v>
      </c>
      <c r="P4143" s="1109">
        <v>0</v>
      </c>
      <c r="Q4143" s="1109">
        <v>0</v>
      </c>
    </row>
    <row r="4144" spans="1:17">
      <c r="A4144" s="1109">
        <v>19685</v>
      </c>
      <c r="B4144" s="1110" t="s">
        <v>0</v>
      </c>
      <c r="C4144" s="1109">
        <v>7</v>
      </c>
      <c r="D4144" s="1109">
        <v>4.75</v>
      </c>
      <c r="E4144" s="1109">
        <v>70.3</v>
      </c>
      <c r="F4144" s="1109">
        <v>0</v>
      </c>
      <c r="G4144" s="1110" t="s">
        <v>10840</v>
      </c>
      <c r="H4144" s="1110" t="s">
        <v>4654</v>
      </c>
      <c r="I4144" s="1110" t="s">
        <v>10839</v>
      </c>
      <c r="J4144" s="1109">
        <v>0</v>
      </c>
      <c r="K4144" s="1109">
        <v>0</v>
      </c>
      <c r="L4144" s="1109">
        <v>0</v>
      </c>
      <c r="M4144" s="1109">
        <v>0</v>
      </c>
      <c r="N4144" s="1109">
        <v>0</v>
      </c>
      <c r="O4144" s="1109">
        <v>0</v>
      </c>
      <c r="P4144" s="1109">
        <v>0</v>
      </c>
      <c r="Q4144" s="1109">
        <v>0</v>
      </c>
    </row>
    <row r="4145" spans="1:17">
      <c r="A4145" s="1109">
        <v>19686</v>
      </c>
      <c r="B4145" s="1110" t="s">
        <v>0</v>
      </c>
      <c r="C4145" s="1109">
        <v>7</v>
      </c>
      <c r="D4145" s="1109">
        <v>4.75</v>
      </c>
      <c r="E4145" s="1109">
        <v>70.3</v>
      </c>
      <c r="F4145" s="1109">
        <v>0</v>
      </c>
      <c r="G4145" s="1110" t="s">
        <v>10842</v>
      </c>
      <c r="H4145" s="1110" t="s">
        <v>4654</v>
      </c>
      <c r="I4145" s="1110" t="s">
        <v>10841</v>
      </c>
      <c r="J4145" s="1109">
        <v>0</v>
      </c>
      <c r="K4145" s="1109">
        <v>0</v>
      </c>
      <c r="L4145" s="1109">
        <v>0</v>
      </c>
      <c r="M4145" s="1109">
        <v>0</v>
      </c>
      <c r="N4145" s="1109">
        <v>0</v>
      </c>
      <c r="O4145" s="1109">
        <v>0</v>
      </c>
      <c r="P4145" s="1109">
        <v>0</v>
      </c>
      <c r="Q4145" s="1109">
        <v>0</v>
      </c>
    </row>
    <row r="4146" spans="1:17">
      <c r="A4146" s="1109">
        <v>19687</v>
      </c>
      <c r="B4146" s="1110" t="s">
        <v>0</v>
      </c>
      <c r="C4146" s="1109">
        <v>7</v>
      </c>
      <c r="D4146" s="1109">
        <v>4.75</v>
      </c>
      <c r="E4146" s="1109">
        <v>70.3</v>
      </c>
      <c r="F4146" s="1109">
        <v>0</v>
      </c>
      <c r="G4146" s="1110" t="s">
        <v>10842</v>
      </c>
      <c r="H4146" s="1110" t="s">
        <v>4654</v>
      </c>
      <c r="I4146" s="1110" t="s">
        <v>10832</v>
      </c>
      <c r="J4146" s="1109">
        <v>0</v>
      </c>
      <c r="K4146" s="1109">
        <v>0</v>
      </c>
      <c r="L4146" s="1109">
        <v>0</v>
      </c>
      <c r="M4146" s="1109">
        <v>0</v>
      </c>
      <c r="N4146" s="1109">
        <v>0</v>
      </c>
      <c r="O4146" s="1109">
        <v>0</v>
      </c>
      <c r="P4146" s="1109">
        <v>0</v>
      </c>
      <c r="Q4146" s="1109">
        <v>0</v>
      </c>
    </row>
    <row r="4147" spans="1:17">
      <c r="A4147" s="1109">
        <v>19688</v>
      </c>
      <c r="B4147" s="1110" t="s">
        <v>0</v>
      </c>
      <c r="C4147" s="1109">
        <v>7</v>
      </c>
      <c r="D4147" s="1109">
        <v>4.75</v>
      </c>
      <c r="E4147" s="1109">
        <v>70.3</v>
      </c>
      <c r="F4147" s="1109">
        <v>0</v>
      </c>
      <c r="G4147" s="1110" t="s">
        <v>10842</v>
      </c>
      <c r="H4147" s="1110" t="s">
        <v>4654</v>
      </c>
      <c r="I4147" s="1110" t="s">
        <v>10839</v>
      </c>
      <c r="J4147" s="1109">
        <v>0</v>
      </c>
      <c r="K4147" s="1109">
        <v>0</v>
      </c>
      <c r="L4147" s="1109">
        <v>0</v>
      </c>
      <c r="M4147" s="1109">
        <v>0</v>
      </c>
      <c r="N4147" s="1109">
        <v>0</v>
      </c>
      <c r="O4147" s="1109">
        <v>0</v>
      </c>
      <c r="P4147" s="1109">
        <v>0</v>
      </c>
      <c r="Q4147" s="1109">
        <v>0</v>
      </c>
    </row>
    <row r="4148" spans="1:17">
      <c r="A4148" s="1109">
        <v>19689</v>
      </c>
      <c r="B4148" s="1110" t="s">
        <v>0</v>
      </c>
      <c r="C4148" s="1109">
        <v>7</v>
      </c>
      <c r="D4148" s="1109">
        <v>4.75</v>
      </c>
      <c r="E4148" s="1109">
        <v>70.3</v>
      </c>
      <c r="F4148" s="1109">
        <v>0</v>
      </c>
      <c r="G4148" s="1110" t="s">
        <v>10784</v>
      </c>
      <c r="H4148" s="1110" t="s">
        <v>4654</v>
      </c>
      <c r="I4148" s="1110" t="s">
        <v>10841</v>
      </c>
      <c r="J4148" s="1109">
        <v>0</v>
      </c>
      <c r="K4148" s="1109">
        <v>0</v>
      </c>
      <c r="L4148" s="1109">
        <v>0</v>
      </c>
      <c r="M4148" s="1109">
        <v>0</v>
      </c>
      <c r="N4148" s="1109">
        <v>0</v>
      </c>
      <c r="O4148" s="1109">
        <v>0</v>
      </c>
      <c r="P4148" s="1109">
        <v>0</v>
      </c>
      <c r="Q4148" s="1109">
        <v>0</v>
      </c>
    </row>
    <row r="4149" spans="1:17">
      <c r="A4149" s="1109">
        <v>19690</v>
      </c>
      <c r="B4149" s="1110" t="s">
        <v>0</v>
      </c>
      <c r="C4149" s="1109">
        <v>7</v>
      </c>
      <c r="D4149" s="1109">
        <v>4.75</v>
      </c>
      <c r="E4149" s="1109">
        <v>70.3</v>
      </c>
      <c r="F4149" s="1109">
        <v>0</v>
      </c>
      <c r="G4149" s="1110" t="s">
        <v>10784</v>
      </c>
      <c r="H4149" s="1110" t="s">
        <v>4654</v>
      </c>
      <c r="I4149" s="1110" t="s">
        <v>10832</v>
      </c>
      <c r="J4149" s="1109">
        <v>0</v>
      </c>
      <c r="K4149" s="1109">
        <v>0</v>
      </c>
      <c r="L4149" s="1109">
        <v>0</v>
      </c>
      <c r="M4149" s="1109">
        <v>0</v>
      </c>
      <c r="N4149" s="1109">
        <v>0</v>
      </c>
      <c r="O4149" s="1109">
        <v>0</v>
      </c>
      <c r="P4149" s="1109">
        <v>0</v>
      </c>
      <c r="Q4149" s="1109">
        <v>0</v>
      </c>
    </row>
    <row r="4150" spans="1:17">
      <c r="A4150" s="1109">
        <v>19691</v>
      </c>
      <c r="B4150" s="1110" t="s">
        <v>0</v>
      </c>
      <c r="C4150" s="1109">
        <v>7</v>
      </c>
      <c r="D4150" s="1109">
        <v>4.75</v>
      </c>
      <c r="E4150" s="1109">
        <v>70.3</v>
      </c>
      <c r="F4150" s="1109">
        <v>0</v>
      </c>
      <c r="G4150" s="1110" t="s">
        <v>10784</v>
      </c>
      <c r="H4150" s="1110" t="s">
        <v>4654</v>
      </c>
      <c r="I4150" s="1110" t="s">
        <v>10839</v>
      </c>
      <c r="J4150" s="1109">
        <v>0</v>
      </c>
      <c r="K4150" s="1109">
        <v>0</v>
      </c>
      <c r="L4150" s="1109">
        <v>0</v>
      </c>
      <c r="M4150" s="1109">
        <v>0</v>
      </c>
      <c r="N4150" s="1109">
        <v>0</v>
      </c>
      <c r="O4150" s="1109">
        <v>0</v>
      </c>
      <c r="P4150" s="1109">
        <v>0</v>
      </c>
      <c r="Q4150" s="1109">
        <v>0</v>
      </c>
    </row>
    <row r="4151" spans="1:17">
      <c r="A4151" s="1109">
        <v>19692</v>
      </c>
      <c r="B4151" s="1110" t="s">
        <v>0</v>
      </c>
      <c r="C4151" s="1109">
        <v>7</v>
      </c>
      <c r="D4151" s="1109">
        <v>4.75</v>
      </c>
      <c r="E4151" s="1109">
        <v>70.3</v>
      </c>
      <c r="F4151" s="1109">
        <v>0</v>
      </c>
      <c r="G4151" s="1110" t="s">
        <v>10741</v>
      </c>
      <c r="H4151" s="1110" t="s">
        <v>4654</v>
      </c>
      <c r="I4151" s="1110" t="s">
        <v>10841</v>
      </c>
      <c r="J4151" s="1109">
        <v>0</v>
      </c>
      <c r="K4151" s="1109">
        <v>0</v>
      </c>
      <c r="L4151" s="1109">
        <v>0</v>
      </c>
      <c r="M4151" s="1109">
        <v>0</v>
      </c>
      <c r="N4151" s="1109">
        <v>0</v>
      </c>
      <c r="O4151" s="1109">
        <v>0</v>
      </c>
      <c r="P4151" s="1109">
        <v>0</v>
      </c>
      <c r="Q4151" s="1109">
        <v>0</v>
      </c>
    </row>
    <row r="4152" spans="1:17">
      <c r="A4152" s="1109">
        <v>19693</v>
      </c>
      <c r="B4152" s="1110" t="s">
        <v>0</v>
      </c>
      <c r="C4152" s="1109">
        <v>7</v>
      </c>
      <c r="D4152" s="1109">
        <v>4.75</v>
      </c>
      <c r="E4152" s="1109">
        <v>70.3</v>
      </c>
      <c r="F4152" s="1109">
        <v>0</v>
      </c>
      <c r="G4152" s="1110" t="s">
        <v>10741</v>
      </c>
      <c r="H4152" s="1110" t="s">
        <v>4654</v>
      </c>
      <c r="I4152" s="1110" t="s">
        <v>10832</v>
      </c>
      <c r="J4152" s="1109">
        <v>0</v>
      </c>
      <c r="K4152" s="1109">
        <v>0</v>
      </c>
      <c r="L4152" s="1109">
        <v>0</v>
      </c>
      <c r="M4152" s="1109">
        <v>0</v>
      </c>
      <c r="N4152" s="1109">
        <v>0</v>
      </c>
      <c r="O4152" s="1109">
        <v>0</v>
      </c>
      <c r="P4152" s="1109">
        <v>0</v>
      </c>
      <c r="Q4152" s="1109">
        <v>0</v>
      </c>
    </row>
    <row r="4153" spans="1:17">
      <c r="A4153" s="1109">
        <v>19694</v>
      </c>
      <c r="B4153" s="1110" t="s">
        <v>0</v>
      </c>
      <c r="C4153" s="1109">
        <v>7</v>
      </c>
      <c r="D4153" s="1109">
        <v>4.75</v>
      </c>
      <c r="E4153" s="1109">
        <v>70.3</v>
      </c>
      <c r="F4153" s="1109">
        <v>0</v>
      </c>
      <c r="G4153" s="1110" t="s">
        <v>10741</v>
      </c>
      <c r="H4153" s="1110" t="s">
        <v>4654</v>
      </c>
      <c r="I4153" s="1110" t="s">
        <v>10839</v>
      </c>
      <c r="J4153" s="1109">
        <v>0</v>
      </c>
      <c r="K4153" s="1109">
        <v>0</v>
      </c>
      <c r="L4153" s="1109">
        <v>0</v>
      </c>
      <c r="M4153" s="1109">
        <v>0</v>
      </c>
      <c r="N4153" s="1109">
        <v>0</v>
      </c>
      <c r="O4153" s="1109">
        <v>0</v>
      </c>
      <c r="P4153" s="1109">
        <v>0</v>
      </c>
      <c r="Q4153" s="1109">
        <v>0</v>
      </c>
    </row>
    <row r="4154" spans="1:17">
      <c r="A4154" s="1109">
        <v>19695</v>
      </c>
      <c r="B4154" s="1110" t="s">
        <v>0</v>
      </c>
      <c r="C4154" s="1109">
        <v>7</v>
      </c>
      <c r="D4154" s="1109">
        <v>4.75</v>
      </c>
      <c r="E4154" s="1109">
        <v>70.3</v>
      </c>
      <c r="F4154" s="1109">
        <v>0</v>
      </c>
      <c r="G4154" s="1110" t="s">
        <v>10833</v>
      </c>
      <c r="H4154" s="1110" t="s">
        <v>4654</v>
      </c>
      <c r="I4154" s="1110" t="s">
        <v>10841</v>
      </c>
      <c r="J4154" s="1109">
        <v>0</v>
      </c>
      <c r="K4154" s="1109">
        <v>0</v>
      </c>
      <c r="L4154" s="1109">
        <v>0</v>
      </c>
      <c r="M4154" s="1109">
        <v>0</v>
      </c>
      <c r="N4154" s="1109">
        <v>0</v>
      </c>
      <c r="O4154" s="1109">
        <v>0</v>
      </c>
      <c r="P4154" s="1109">
        <v>0</v>
      </c>
      <c r="Q4154" s="1109">
        <v>0</v>
      </c>
    </row>
    <row r="4155" spans="1:17">
      <c r="A4155" s="1109">
        <v>19696</v>
      </c>
      <c r="B4155" s="1110" t="s">
        <v>0</v>
      </c>
      <c r="C4155" s="1109">
        <v>7</v>
      </c>
      <c r="D4155" s="1109">
        <v>4.75</v>
      </c>
      <c r="E4155" s="1109">
        <v>70.3</v>
      </c>
      <c r="F4155" s="1109">
        <v>0</v>
      </c>
      <c r="G4155" s="1110" t="s">
        <v>10833</v>
      </c>
      <c r="H4155" s="1110" t="s">
        <v>4654</v>
      </c>
      <c r="I4155" s="1110" t="s">
        <v>10832</v>
      </c>
      <c r="J4155" s="1109">
        <v>0</v>
      </c>
      <c r="K4155" s="1109">
        <v>0</v>
      </c>
      <c r="L4155" s="1109">
        <v>0</v>
      </c>
      <c r="M4155" s="1109">
        <v>0</v>
      </c>
      <c r="N4155" s="1109">
        <v>0</v>
      </c>
      <c r="O4155" s="1109">
        <v>0</v>
      </c>
      <c r="P4155" s="1109">
        <v>0</v>
      </c>
      <c r="Q4155" s="1109">
        <v>0</v>
      </c>
    </row>
    <row r="4156" spans="1:17">
      <c r="A4156" s="1109">
        <v>19697</v>
      </c>
      <c r="B4156" s="1110" t="s">
        <v>0</v>
      </c>
      <c r="C4156" s="1109">
        <v>7</v>
      </c>
      <c r="D4156" s="1109">
        <v>4.75</v>
      </c>
      <c r="E4156" s="1109">
        <v>70.3</v>
      </c>
      <c r="F4156" s="1109">
        <v>0</v>
      </c>
      <c r="G4156" s="1110" t="s">
        <v>10833</v>
      </c>
      <c r="H4156" s="1110" t="s">
        <v>4654</v>
      </c>
      <c r="I4156" s="1110" t="s">
        <v>10839</v>
      </c>
      <c r="J4156" s="1109">
        <v>0</v>
      </c>
      <c r="K4156" s="1109">
        <v>0</v>
      </c>
      <c r="L4156" s="1109">
        <v>0</v>
      </c>
      <c r="M4156" s="1109">
        <v>0</v>
      </c>
      <c r="N4156" s="1109">
        <v>0</v>
      </c>
      <c r="O4156" s="1109">
        <v>0</v>
      </c>
      <c r="P4156" s="1109">
        <v>0</v>
      </c>
      <c r="Q4156" s="1109">
        <v>0</v>
      </c>
    </row>
    <row r="4157" spans="1:17">
      <c r="A4157" s="1109">
        <v>19698</v>
      </c>
      <c r="B4157" s="1110" t="s">
        <v>0</v>
      </c>
      <c r="C4157" s="1109">
        <v>7</v>
      </c>
      <c r="D4157" s="1109">
        <v>4.75</v>
      </c>
      <c r="E4157" s="1109">
        <v>70.3</v>
      </c>
      <c r="F4157" s="1109">
        <v>0</v>
      </c>
      <c r="G4157" s="1110" t="s">
        <v>10753</v>
      </c>
      <c r="H4157" s="1110" t="s">
        <v>4654</v>
      </c>
      <c r="I4157" s="1110" t="s">
        <v>10841</v>
      </c>
      <c r="J4157" s="1109">
        <v>0</v>
      </c>
      <c r="K4157" s="1109">
        <v>0</v>
      </c>
      <c r="L4157" s="1109">
        <v>0</v>
      </c>
      <c r="M4157" s="1109">
        <v>0</v>
      </c>
      <c r="N4157" s="1109">
        <v>0</v>
      </c>
      <c r="O4157" s="1109">
        <v>0</v>
      </c>
      <c r="P4157" s="1109">
        <v>0</v>
      </c>
      <c r="Q4157" s="1109">
        <v>0</v>
      </c>
    </row>
    <row r="4158" spans="1:17">
      <c r="A4158" s="1109">
        <v>19699</v>
      </c>
      <c r="B4158" s="1110" t="s">
        <v>0</v>
      </c>
      <c r="C4158" s="1109">
        <v>7</v>
      </c>
      <c r="D4158" s="1109">
        <v>4.75</v>
      </c>
      <c r="E4158" s="1109">
        <v>70.3</v>
      </c>
      <c r="F4158" s="1109">
        <v>0</v>
      </c>
      <c r="G4158" s="1110" t="s">
        <v>10753</v>
      </c>
      <c r="H4158" s="1110" t="s">
        <v>4654</v>
      </c>
      <c r="I4158" s="1110" t="s">
        <v>10832</v>
      </c>
      <c r="J4158" s="1109">
        <v>0</v>
      </c>
      <c r="K4158" s="1109">
        <v>0</v>
      </c>
      <c r="L4158" s="1109">
        <v>0</v>
      </c>
      <c r="M4158" s="1109">
        <v>0</v>
      </c>
      <c r="N4158" s="1109">
        <v>0</v>
      </c>
      <c r="O4158" s="1109">
        <v>0</v>
      </c>
      <c r="P4158" s="1109">
        <v>0</v>
      </c>
      <c r="Q4158" s="1109">
        <v>0</v>
      </c>
    </row>
    <row r="4159" spans="1:17">
      <c r="A4159" s="1109">
        <v>19700</v>
      </c>
      <c r="B4159" s="1110" t="s">
        <v>0</v>
      </c>
      <c r="C4159" s="1109">
        <v>7</v>
      </c>
      <c r="D4159" s="1109">
        <v>4.75</v>
      </c>
      <c r="E4159" s="1109">
        <v>70.3</v>
      </c>
      <c r="F4159" s="1109">
        <v>0</v>
      </c>
      <c r="G4159" s="1110" t="s">
        <v>10753</v>
      </c>
      <c r="H4159" s="1110" t="s">
        <v>4654</v>
      </c>
      <c r="I4159" s="1110" t="s">
        <v>10839</v>
      </c>
      <c r="J4159" s="1109">
        <v>0</v>
      </c>
      <c r="K4159" s="1109">
        <v>0</v>
      </c>
      <c r="L4159" s="1109">
        <v>0</v>
      </c>
      <c r="M4159" s="1109">
        <v>0</v>
      </c>
      <c r="N4159" s="1109">
        <v>0</v>
      </c>
      <c r="O4159" s="1109">
        <v>0</v>
      </c>
      <c r="P4159" s="1109">
        <v>0</v>
      </c>
      <c r="Q4159" s="1109">
        <v>0</v>
      </c>
    </row>
    <row r="4160" spans="1:17">
      <c r="A4160" s="1109">
        <v>19701</v>
      </c>
      <c r="B4160" s="1110" t="s">
        <v>0</v>
      </c>
      <c r="C4160" s="1109">
        <v>7</v>
      </c>
      <c r="D4160" s="1109">
        <v>4.75</v>
      </c>
      <c r="E4160" s="1109">
        <v>70.3</v>
      </c>
      <c r="F4160" s="1109">
        <v>0</v>
      </c>
      <c r="G4160" s="1110" t="s">
        <v>10739</v>
      </c>
      <c r="H4160" s="1110" t="s">
        <v>4654</v>
      </c>
      <c r="I4160" s="1110" t="s">
        <v>10841</v>
      </c>
      <c r="J4160" s="1109">
        <v>0</v>
      </c>
      <c r="K4160" s="1109">
        <v>0</v>
      </c>
      <c r="L4160" s="1109">
        <v>0</v>
      </c>
      <c r="M4160" s="1109">
        <v>0</v>
      </c>
      <c r="N4160" s="1109">
        <v>0</v>
      </c>
      <c r="O4160" s="1109">
        <v>0</v>
      </c>
      <c r="P4160" s="1109">
        <v>0</v>
      </c>
      <c r="Q4160" s="1109">
        <v>0</v>
      </c>
    </row>
    <row r="4161" spans="1:17">
      <c r="A4161" s="1109">
        <v>19702</v>
      </c>
      <c r="B4161" s="1110" t="s">
        <v>0</v>
      </c>
      <c r="C4161" s="1109">
        <v>7</v>
      </c>
      <c r="D4161" s="1109">
        <v>4.75</v>
      </c>
      <c r="E4161" s="1109">
        <v>70.3</v>
      </c>
      <c r="F4161" s="1109">
        <v>0</v>
      </c>
      <c r="G4161" s="1110" t="s">
        <v>10739</v>
      </c>
      <c r="H4161" s="1110" t="s">
        <v>4654</v>
      </c>
      <c r="I4161" s="1110" t="s">
        <v>10832</v>
      </c>
      <c r="J4161" s="1109">
        <v>0</v>
      </c>
      <c r="K4161" s="1109">
        <v>0</v>
      </c>
      <c r="L4161" s="1109">
        <v>0</v>
      </c>
      <c r="M4161" s="1109">
        <v>0</v>
      </c>
      <c r="N4161" s="1109">
        <v>0</v>
      </c>
      <c r="O4161" s="1109">
        <v>0</v>
      </c>
      <c r="P4161" s="1109">
        <v>0</v>
      </c>
      <c r="Q4161" s="1109">
        <v>0</v>
      </c>
    </row>
    <row r="4162" spans="1:17">
      <c r="A4162" s="1109">
        <v>19703</v>
      </c>
      <c r="B4162" s="1110" t="s">
        <v>0</v>
      </c>
      <c r="C4162" s="1109">
        <v>7</v>
      </c>
      <c r="D4162" s="1109">
        <v>4.75</v>
      </c>
      <c r="E4162" s="1109">
        <v>70.3</v>
      </c>
      <c r="F4162" s="1109">
        <v>0</v>
      </c>
      <c r="G4162" s="1110" t="s">
        <v>10739</v>
      </c>
      <c r="H4162" s="1110" t="s">
        <v>4654</v>
      </c>
      <c r="I4162" s="1110" t="s">
        <v>10839</v>
      </c>
      <c r="J4162" s="1109">
        <v>0</v>
      </c>
      <c r="K4162" s="1109">
        <v>0</v>
      </c>
      <c r="L4162" s="1109">
        <v>0</v>
      </c>
      <c r="M4162" s="1109">
        <v>0</v>
      </c>
      <c r="N4162" s="1109">
        <v>0</v>
      </c>
      <c r="O4162" s="1109">
        <v>0</v>
      </c>
      <c r="P4162" s="1109">
        <v>0</v>
      </c>
      <c r="Q4162" s="1109">
        <v>0</v>
      </c>
    </row>
    <row r="4163" spans="1:17">
      <c r="A4163" s="1109">
        <v>19704</v>
      </c>
      <c r="B4163" s="1110" t="s">
        <v>0</v>
      </c>
      <c r="C4163" s="1109">
        <v>7</v>
      </c>
      <c r="D4163" s="1109">
        <v>4.8760000000000003</v>
      </c>
      <c r="E4163" s="1109">
        <v>67.099999999999994</v>
      </c>
      <c r="F4163" s="1109">
        <v>0</v>
      </c>
      <c r="G4163" s="1110" t="s">
        <v>10840</v>
      </c>
      <c r="H4163" s="1110" t="s">
        <v>4654</v>
      </c>
      <c r="I4163" s="1110" t="s">
        <v>10841</v>
      </c>
      <c r="J4163" s="1109">
        <v>0</v>
      </c>
      <c r="K4163" s="1109">
        <v>0</v>
      </c>
      <c r="L4163" s="1109">
        <v>0</v>
      </c>
      <c r="M4163" s="1109">
        <v>0</v>
      </c>
      <c r="N4163" s="1109">
        <v>0</v>
      </c>
      <c r="O4163" s="1109">
        <v>0</v>
      </c>
      <c r="P4163" s="1109">
        <v>0</v>
      </c>
      <c r="Q4163" s="1109">
        <v>0</v>
      </c>
    </row>
    <row r="4164" spans="1:17">
      <c r="A4164" s="1109">
        <v>19705</v>
      </c>
      <c r="B4164" s="1110" t="s">
        <v>0</v>
      </c>
      <c r="C4164" s="1109">
        <v>7</v>
      </c>
      <c r="D4164" s="1109">
        <v>4.8760000000000003</v>
      </c>
      <c r="E4164" s="1109">
        <v>67.099999999999994</v>
      </c>
      <c r="F4164" s="1109">
        <v>0</v>
      </c>
      <c r="G4164" s="1110" t="s">
        <v>10840</v>
      </c>
      <c r="H4164" s="1110" t="s">
        <v>4654</v>
      </c>
      <c r="I4164" s="1110" t="s">
        <v>10832</v>
      </c>
      <c r="J4164" s="1109">
        <v>0</v>
      </c>
      <c r="K4164" s="1109">
        <v>0</v>
      </c>
      <c r="L4164" s="1109">
        <v>0</v>
      </c>
      <c r="M4164" s="1109">
        <v>0</v>
      </c>
      <c r="N4164" s="1109">
        <v>0</v>
      </c>
      <c r="O4164" s="1109">
        <v>0</v>
      </c>
      <c r="P4164" s="1109">
        <v>0</v>
      </c>
      <c r="Q4164" s="1109">
        <v>0</v>
      </c>
    </row>
    <row r="4165" spans="1:17">
      <c r="A4165" s="1109">
        <v>19706</v>
      </c>
      <c r="B4165" s="1110" t="s">
        <v>0</v>
      </c>
      <c r="C4165" s="1109">
        <v>7</v>
      </c>
      <c r="D4165" s="1109">
        <v>4.8760000000000003</v>
      </c>
      <c r="E4165" s="1109">
        <v>67.099999999999994</v>
      </c>
      <c r="F4165" s="1109">
        <v>0</v>
      </c>
      <c r="G4165" s="1110" t="s">
        <v>10840</v>
      </c>
      <c r="H4165" s="1110" t="s">
        <v>4654</v>
      </c>
      <c r="I4165" s="1110" t="s">
        <v>10839</v>
      </c>
      <c r="J4165" s="1109">
        <v>0</v>
      </c>
      <c r="K4165" s="1109">
        <v>0</v>
      </c>
      <c r="L4165" s="1109">
        <v>0</v>
      </c>
      <c r="M4165" s="1109">
        <v>0</v>
      </c>
      <c r="N4165" s="1109">
        <v>0</v>
      </c>
      <c r="O4165" s="1109">
        <v>0</v>
      </c>
      <c r="P4165" s="1109">
        <v>0</v>
      </c>
      <c r="Q4165" s="1109">
        <v>0</v>
      </c>
    </row>
    <row r="4166" spans="1:17">
      <c r="A4166" s="1109">
        <v>19707</v>
      </c>
      <c r="B4166" s="1110" t="s">
        <v>0</v>
      </c>
      <c r="C4166" s="1109">
        <v>7</v>
      </c>
      <c r="D4166" s="1109">
        <v>4.8760000000000003</v>
      </c>
      <c r="E4166" s="1109">
        <v>67.099999999999994</v>
      </c>
      <c r="F4166" s="1109">
        <v>0</v>
      </c>
      <c r="G4166" s="1110" t="s">
        <v>10842</v>
      </c>
      <c r="H4166" s="1110" t="s">
        <v>4654</v>
      </c>
      <c r="I4166" s="1110" t="s">
        <v>10841</v>
      </c>
      <c r="J4166" s="1109">
        <v>0</v>
      </c>
      <c r="K4166" s="1109">
        <v>0</v>
      </c>
      <c r="L4166" s="1109">
        <v>0</v>
      </c>
      <c r="M4166" s="1109">
        <v>0</v>
      </c>
      <c r="N4166" s="1109">
        <v>0</v>
      </c>
      <c r="O4166" s="1109">
        <v>0</v>
      </c>
      <c r="P4166" s="1109">
        <v>0</v>
      </c>
      <c r="Q4166" s="1109">
        <v>0</v>
      </c>
    </row>
    <row r="4167" spans="1:17">
      <c r="A4167" s="1109">
        <v>19708</v>
      </c>
      <c r="B4167" s="1110" t="s">
        <v>0</v>
      </c>
      <c r="C4167" s="1109">
        <v>7</v>
      </c>
      <c r="D4167" s="1109">
        <v>4.8760000000000003</v>
      </c>
      <c r="E4167" s="1109">
        <v>67.099999999999994</v>
      </c>
      <c r="F4167" s="1109">
        <v>0</v>
      </c>
      <c r="G4167" s="1110" t="s">
        <v>10842</v>
      </c>
      <c r="H4167" s="1110" t="s">
        <v>4654</v>
      </c>
      <c r="I4167" s="1110" t="s">
        <v>10832</v>
      </c>
      <c r="J4167" s="1109">
        <v>0</v>
      </c>
      <c r="K4167" s="1109">
        <v>0</v>
      </c>
      <c r="L4167" s="1109">
        <v>0</v>
      </c>
      <c r="M4167" s="1109">
        <v>0</v>
      </c>
      <c r="N4167" s="1109">
        <v>0</v>
      </c>
      <c r="O4167" s="1109">
        <v>0</v>
      </c>
      <c r="P4167" s="1109">
        <v>0</v>
      </c>
      <c r="Q4167" s="1109">
        <v>0</v>
      </c>
    </row>
    <row r="4168" spans="1:17">
      <c r="A4168" s="1109">
        <v>19709</v>
      </c>
      <c r="B4168" s="1110" t="s">
        <v>0</v>
      </c>
      <c r="C4168" s="1109">
        <v>7</v>
      </c>
      <c r="D4168" s="1109">
        <v>4.8760000000000003</v>
      </c>
      <c r="E4168" s="1109">
        <v>67.099999999999994</v>
      </c>
      <c r="F4168" s="1109">
        <v>0</v>
      </c>
      <c r="G4168" s="1110" t="s">
        <v>10842</v>
      </c>
      <c r="H4168" s="1110" t="s">
        <v>4654</v>
      </c>
      <c r="I4168" s="1110" t="s">
        <v>10839</v>
      </c>
      <c r="J4168" s="1109">
        <v>0</v>
      </c>
      <c r="K4168" s="1109">
        <v>0</v>
      </c>
      <c r="L4168" s="1109">
        <v>0</v>
      </c>
      <c r="M4168" s="1109">
        <v>0</v>
      </c>
      <c r="N4168" s="1109">
        <v>0</v>
      </c>
      <c r="O4168" s="1109">
        <v>0</v>
      </c>
      <c r="P4168" s="1109">
        <v>0</v>
      </c>
      <c r="Q4168" s="1109">
        <v>0</v>
      </c>
    </row>
    <row r="4169" spans="1:17">
      <c r="A4169" s="1109">
        <v>19710</v>
      </c>
      <c r="B4169" s="1110" t="s">
        <v>0</v>
      </c>
      <c r="C4169" s="1109">
        <v>7</v>
      </c>
      <c r="D4169" s="1109">
        <v>4.8760000000000003</v>
      </c>
      <c r="E4169" s="1109">
        <v>67.099999999999994</v>
      </c>
      <c r="F4169" s="1109">
        <v>0</v>
      </c>
      <c r="G4169" s="1110" t="s">
        <v>10784</v>
      </c>
      <c r="H4169" s="1110" t="s">
        <v>4654</v>
      </c>
      <c r="I4169" s="1110" t="s">
        <v>10841</v>
      </c>
      <c r="J4169" s="1109">
        <v>0</v>
      </c>
      <c r="K4169" s="1109">
        <v>0</v>
      </c>
      <c r="L4169" s="1109">
        <v>0</v>
      </c>
      <c r="M4169" s="1109">
        <v>0</v>
      </c>
      <c r="N4169" s="1109">
        <v>0</v>
      </c>
      <c r="O4169" s="1109">
        <v>0</v>
      </c>
      <c r="P4169" s="1109">
        <v>0</v>
      </c>
      <c r="Q4169" s="1109">
        <v>0</v>
      </c>
    </row>
    <row r="4170" spans="1:17">
      <c r="A4170" s="1109">
        <v>19711</v>
      </c>
      <c r="B4170" s="1110" t="s">
        <v>0</v>
      </c>
      <c r="C4170" s="1109">
        <v>7</v>
      </c>
      <c r="D4170" s="1109">
        <v>4.8760000000000003</v>
      </c>
      <c r="E4170" s="1109">
        <v>67.099999999999994</v>
      </c>
      <c r="F4170" s="1109">
        <v>0</v>
      </c>
      <c r="G4170" s="1110" t="s">
        <v>10784</v>
      </c>
      <c r="H4170" s="1110" t="s">
        <v>4654</v>
      </c>
      <c r="I4170" s="1110" t="s">
        <v>10832</v>
      </c>
      <c r="J4170" s="1109">
        <v>0</v>
      </c>
      <c r="K4170" s="1109">
        <v>0</v>
      </c>
      <c r="L4170" s="1109">
        <v>0</v>
      </c>
      <c r="M4170" s="1109">
        <v>0</v>
      </c>
      <c r="N4170" s="1109">
        <v>0</v>
      </c>
      <c r="O4170" s="1109">
        <v>0</v>
      </c>
      <c r="P4170" s="1109">
        <v>0</v>
      </c>
      <c r="Q4170" s="1109">
        <v>0</v>
      </c>
    </row>
    <row r="4171" spans="1:17">
      <c r="A4171" s="1109">
        <v>19712</v>
      </c>
      <c r="B4171" s="1110" t="s">
        <v>0</v>
      </c>
      <c r="C4171" s="1109">
        <v>7</v>
      </c>
      <c r="D4171" s="1109">
        <v>4.8760000000000003</v>
      </c>
      <c r="E4171" s="1109">
        <v>67.099999999999994</v>
      </c>
      <c r="F4171" s="1109">
        <v>0</v>
      </c>
      <c r="G4171" s="1110" t="s">
        <v>10784</v>
      </c>
      <c r="H4171" s="1110" t="s">
        <v>4654</v>
      </c>
      <c r="I4171" s="1110" t="s">
        <v>10839</v>
      </c>
      <c r="J4171" s="1109">
        <v>0</v>
      </c>
      <c r="K4171" s="1109">
        <v>0</v>
      </c>
      <c r="L4171" s="1109">
        <v>0</v>
      </c>
      <c r="M4171" s="1109">
        <v>0</v>
      </c>
      <c r="N4171" s="1109">
        <v>0</v>
      </c>
      <c r="O4171" s="1109">
        <v>0</v>
      </c>
      <c r="P4171" s="1109">
        <v>0</v>
      </c>
      <c r="Q4171" s="1109">
        <v>0</v>
      </c>
    </row>
    <row r="4172" spans="1:17">
      <c r="A4172" s="1109">
        <v>19713</v>
      </c>
      <c r="B4172" s="1110" t="s">
        <v>0</v>
      </c>
      <c r="C4172" s="1109">
        <v>7</v>
      </c>
      <c r="D4172" s="1109">
        <v>4.8760000000000003</v>
      </c>
      <c r="E4172" s="1109">
        <v>67.099999999999994</v>
      </c>
      <c r="F4172" s="1109">
        <v>0</v>
      </c>
      <c r="G4172" s="1110" t="s">
        <v>10741</v>
      </c>
      <c r="H4172" s="1110" t="s">
        <v>4654</v>
      </c>
      <c r="I4172" s="1110" t="s">
        <v>10841</v>
      </c>
      <c r="J4172" s="1109">
        <v>0</v>
      </c>
      <c r="K4172" s="1109">
        <v>0</v>
      </c>
      <c r="L4172" s="1109">
        <v>0</v>
      </c>
      <c r="M4172" s="1109">
        <v>0</v>
      </c>
      <c r="N4172" s="1109">
        <v>0</v>
      </c>
      <c r="O4172" s="1109">
        <v>0</v>
      </c>
      <c r="P4172" s="1109">
        <v>0</v>
      </c>
      <c r="Q4172" s="1109">
        <v>0</v>
      </c>
    </row>
    <row r="4173" spans="1:17">
      <c r="A4173" s="1109">
        <v>19714</v>
      </c>
      <c r="B4173" s="1110" t="s">
        <v>0</v>
      </c>
      <c r="C4173" s="1109">
        <v>7</v>
      </c>
      <c r="D4173" s="1109">
        <v>4.8760000000000003</v>
      </c>
      <c r="E4173" s="1109">
        <v>67.099999999999994</v>
      </c>
      <c r="F4173" s="1109">
        <v>0</v>
      </c>
      <c r="G4173" s="1110" t="s">
        <v>10741</v>
      </c>
      <c r="H4173" s="1110" t="s">
        <v>4654</v>
      </c>
      <c r="I4173" s="1110" t="s">
        <v>10832</v>
      </c>
      <c r="J4173" s="1109">
        <v>0</v>
      </c>
      <c r="K4173" s="1109">
        <v>0</v>
      </c>
      <c r="L4173" s="1109">
        <v>0</v>
      </c>
      <c r="M4173" s="1109">
        <v>0</v>
      </c>
      <c r="N4173" s="1109">
        <v>0</v>
      </c>
      <c r="O4173" s="1109">
        <v>0</v>
      </c>
      <c r="P4173" s="1109">
        <v>0</v>
      </c>
      <c r="Q4173" s="1109">
        <v>0</v>
      </c>
    </row>
    <row r="4174" spans="1:17">
      <c r="A4174" s="1109">
        <v>19715</v>
      </c>
      <c r="B4174" s="1110" t="s">
        <v>0</v>
      </c>
      <c r="C4174" s="1109">
        <v>7</v>
      </c>
      <c r="D4174" s="1109">
        <v>4.8760000000000003</v>
      </c>
      <c r="E4174" s="1109">
        <v>67.099999999999994</v>
      </c>
      <c r="F4174" s="1109">
        <v>0</v>
      </c>
      <c r="G4174" s="1110" t="s">
        <v>10741</v>
      </c>
      <c r="H4174" s="1110" t="s">
        <v>4654</v>
      </c>
      <c r="I4174" s="1110" t="s">
        <v>10839</v>
      </c>
      <c r="J4174" s="1109">
        <v>0</v>
      </c>
      <c r="K4174" s="1109">
        <v>0</v>
      </c>
      <c r="L4174" s="1109">
        <v>0</v>
      </c>
      <c r="M4174" s="1109">
        <v>0</v>
      </c>
      <c r="N4174" s="1109">
        <v>0</v>
      </c>
      <c r="O4174" s="1109">
        <v>0</v>
      </c>
      <c r="P4174" s="1109">
        <v>0</v>
      </c>
      <c r="Q4174" s="1109">
        <v>0</v>
      </c>
    </row>
    <row r="4175" spans="1:17">
      <c r="A4175" s="1109">
        <v>19716</v>
      </c>
      <c r="B4175" s="1110" t="s">
        <v>0</v>
      </c>
      <c r="C4175" s="1109">
        <v>7</v>
      </c>
      <c r="D4175" s="1109">
        <v>4.8760000000000003</v>
      </c>
      <c r="E4175" s="1109">
        <v>67.099999999999994</v>
      </c>
      <c r="F4175" s="1109">
        <v>0</v>
      </c>
      <c r="G4175" s="1110" t="s">
        <v>10833</v>
      </c>
      <c r="H4175" s="1110" t="s">
        <v>4654</v>
      </c>
      <c r="I4175" s="1110" t="s">
        <v>10841</v>
      </c>
      <c r="J4175" s="1109">
        <v>0</v>
      </c>
      <c r="K4175" s="1109">
        <v>0</v>
      </c>
      <c r="L4175" s="1109">
        <v>0</v>
      </c>
      <c r="M4175" s="1109">
        <v>0</v>
      </c>
      <c r="N4175" s="1109">
        <v>0</v>
      </c>
      <c r="O4175" s="1109">
        <v>0</v>
      </c>
      <c r="P4175" s="1109">
        <v>0</v>
      </c>
      <c r="Q4175" s="1109">
        <v>0</v>
      </c>
    </row>
    <row r="4176" spans="1:17">
      <c r="A4176" s="1109">
        <v>19717</v>
      </c>
      <c r="B4176" s="1110" t="s">
        <v>0</v>
      </c>
      <c r="C4176" s="1109">
        <v>7</v>
      </c>
      <c r="D4176" s="1109">
        <v>4.8760000000000003</v>
      </c>
      <c r="E4176" s="1109">
        <v>67.099999999999994</v>
      </c>
      <c r="F4176" s="1109">
        <v>0</v>
      </c>
      <c r="G4176" s="1110" t="s">
        <v>10833</v>
      </c>
      <c r="H4176" s="1110" t="s">
        <v>4654</v>
      </c>
      <c r="I4176" s="1110" t="s">
        <v>10832</v>
      </c>
      <c r="J4176" s="1109">
        <v>0</v>
      </c>
      <c r="K4176" s="1109">
        <v>0</v>
      </c>
      <c r="L4176" s="1109">
        <v>0</v>
      </c>
      <c r="M4176" s="1109">
        <v>0</v>
      </c>
      <c r="N4176" s="1109">
        <v>0</v>
      </c>
      <c r="O4176" s="1109">
        <v>0</v>
      </c>
      <c r="P4176" s="1109">
        <v>0</v>
      </c>
      <c r="Q4176" s="1109">
        <v>0</v>
      </c>
    </row>
    <row r="4177" spans="1:17">
      <c r="A4177" s="1109">
        <v>19718</v>
      </c>
      <c r="B4177" s="1110" t="s">
        <v>0</v>
      </c>
      <c r="C4177" s="1109">
        <v>7</v>
      </c>
      <c r="D4177" s="1109">
        <v>4.8760000000000003</v>
      </c>
      <c r="E4177" s="1109">
        <v>67.099999999999994</v>
      </c>
      <c r="F4177" s="1109">
        <v>0</v>
      </c>
      <c r="G4177" s="1110" t="s">
        <v>10833</v>
      </c>
      <c r="H4177" s="1110" t="s">
        <v>4654</v>
      </c>
      <c r="I4177" s="1110" t="s">
        <v>10839</v>
      </c>
      <c r="J4177" s="1109">
        <v>0</v>
      </c>
      <c r="K4177" s="1109">
        <v>0</v>
      </c>
      <c r="L4177" s="1109">
        <v>0</v>
      </c>
      <c r="M4177" s="1109">
        <v>0</v>
      </c>
      <c r="N4177" s="1109">
        <v>0</v>
      </c>
      <c r="O4177" s="1109">
        <v>0</v>
      </c>
      <c r="P4177" s="1109">
        <v>0</v>
      </c>
      <c r="Q4177" s="1109">
        <v>0</v>
      </c>
    </row>
    <row r="4178" spans="1:17">
      <c r="A4178" s="1109">
        <v>19719</v>
      </c>
      <c r="B4178" s="1110" t="s">
        <v>0</v>
      </c>
      <c r="C4178" s="1109">
        <v>7</v>
      </c>
      <c r="D4178" s="1109">
        <v>4.8760000000000003</v>
      </c>
      <c r="E4178" s="1109">
        <v>67.099999999999994</v>
      </c>
      <c r="F4178" s="1109">
        <v>0</v>
      </c>
      <c r="G4178" s="1110" t="s">
        <v>10753</v>
      </c>
      <c r="H4178" s="1110" t="s">
        <v>4654</v>
      </c>
      <c r="I4178" s="1110" t="s">
        <v>10841</v>
      </c>
      <c r="J4178" s="1109">
        <v>0</v>
      </c>
      <c r="K4178" s="1109">
        <v>0</v>
      </c>
      <c r="L4178" s="1109">
        <v>0</v>
      </c>
      <c r="M4178" s="1109">
        <v>0</v>
      </c>
      <c r="N4178" s="1109">
        <v>0</v>
      </c>
      <c r="O4178" s="1109">
        <v>0</v>
      </c>
      <c r="P4178" s="1109">
        <v>0</v>
      </c>
      <c r="Q4178" s="1109">
        <v>0</v>
      </c>
    </row>
    <row r="4179" spans="1:17">
      <c r="A4179" s="1109">
        <v>19720</v>
      </c>
      <c r="B4179" s="1110" t="s">
        <v>0</v>
      </c>
      <c r="C4179" s="1109">
        <v>7</v>
      </c>
      <c r="D4179" s="1109">
        <v>4.8760000000000003</v>
      </c>
      <c r="E4179" s="1109">
        <v>67.099999999999994</v>
      </c>
      <c r="F4179" s="1109">
        <v>0</v>
      </c>
      <c r="G4179" s="1110" t="s">
        <v>10753</v>
      </c>
      <c r="H4179" s="1110" t="s">
        <v>4654</v>
      </c>
      <c r="I4179" s="1110" t="s">
        <v>10832</v>
      </c>
      <c r="J4179" s="1109">
        <v>0</v>
      </c>
      <c r="K4179" s="1109">
        <v>0</v>
      </c>
      <c r="L4179" s="1109">
        <v>0</v>
      </c>
      <c r="M4179" s="1109">
        <v>0</v>
      </c>
      <c r="N4179" s="1109">
        <v>0</v>
      </c>
      <c r="O4179" s="1109">
        <v>0</v>
      </c>
      <c r="P4179" s="1109">
        <v>0</v>
      </c>
      <c r="Q4179" s="1109">
        <v>0</v>
      </c>
    </row>
    <row r="4180" spans="1:17">
      <c r="A4180" s="1109">
        <v>19721</v>
      </c>
      <c r="B4180" s="1110" t="s">
        <v>0</v>
      </c>
      <c r="C4180" s="1109">
        <v>7</v>
      </c>
      <c r="D4180" s="1109">
        <v>4.8760000000000003</v>
      </c>
      <c r="E4180" s="1109">
        <v>67.099999999999994</v>
      </c>
      <c r="F4180" s="1109">
        <v>0</v>
      </c>
      <c r="G4180" s="1110" t="s">
        <v>10753</v>
      </c>
      <c r="H4180" s="1110" t="s">
        <v>4654</v>
      </c>
      <c r="I4180" s="1110" t="s">
        <v>10839</v>
      </c>
      <c r="J4180" s="1109">
        <v>0</v>
      </c>
      <c r="K4180" s="1109">
        <v>0</v>
      </c>
      <c r="L4180" s="1109">
        <v>0</v>
      </c>
      <c r="M4180" s="1109">
        <v>0</v>
      </c>
      <c r="N4180" s="1109">
        <v>0</v>
      </c>
      <c r="O4180" s="1109">
        <v>0</v>
      </c>
      <c r="P4180" s="1109">
        <v>0</v>
      </c>
      <c r="Q4180" s="1109">
        <v>0</v>
      </c>
    </row>
    <row r="4181" spans="1:17">
      <c r="A4181" s="1109">
        <v>19722</v>
      </c>
      <c r="B4181" s="1110" t="s">
        <v>0</v>
      </c>
      <c r="C4181" s="1109">
        <v>7</v>
      </c>
      <c r="D4181" s="1109">
        <v>4.8760000000000003</v>
      </c>
      <c r="E4181" s="1109">
        <v>67.099999999999994</v>
      </c>
      <c r="F4181" s="1109">
        <v>0</v>
      </c>
      <c r="G4181" s="1110" t="s">
        <v>10739</v>
      </c>
      <c r="H4181" s="1110" t="s">
        <v>4654</v>
      </c>
      <c r="I4181" s="1110" t="s">
        <v>10841</v>
      </c>
      <c r="J4181" s="1109">
        <v>0</v>
      </c>
      <c r="K4181" s="1109">
        <v>0</v>
      </c>
      <c r="L4181" s="1109">
        <v>0</v>
      </c>
      <c r="M4181" s="1109">
        <v>0</v>
      </c>
      <c r="N4181" s="1109">
        <v>0</v>
      </c>
      <c r="O4181" s="1109">
        <v>0</v>
      </c>
      <c r="P4181" s="1109">
        <v>0</v>
      </c>
      <c r="Q4181" s="1109">
        <v>0</v>
      </c>
    </row>
    <row r="4182" spans="1:17">
      <c r="A4182" s="1109">
        <v>19723</v>
      </c>
      <c r="B4182" s="1110" t="s">
        <v>0</v>
      </c>
      <c r="C4182" s="1109">
        <v>7</v>
      </c>
      <c r="D4182" s="1109">
        <v>4.8760000000000003</v>
      </c>
      <c r="E4182" s="1109">
        <v>67.099999999999994</v>
      </c>
      <c r="F4182" s="1109">
        <v>0</v>
      </c>
      <c r="G4182" s="1110" t="s">
        <v>10739</v>
      </c>
      <c r="H4182" s="1110" t="s">
        <v>4654</v>
      </c>
      <c r="I4182" s="1110" t="s">
        <v>10832</v>
      </c>
      <c r="J4182" s="1109">
        <v>0</v>
      </c>
      <c r="K4182" s="1109">
        <v>0</v>
      </c>
      <c r="L4182" s="1109">
        <v>0</v>
      </c>
      <c r="M4182" s="1109">
        <v>0</v>
      </c>
      <c r="N4182" s="1109">
        <v>0</v>
      </c>
      <c r="O4182" s="1109">
        <v>0</v>
      </c>
      <c r="P4182" s="1109">
        <v>0</v>
      </c>
      <c r="Q4182" s="1109">
        <v>0</v>
      </c>
    </row>
    <row r="4183" spans="1:17">
      <c r="A4183" s="1109">
        <v>19724</v>
      </c>
      <c r="B4183" s="1110" t="s">
        <v>0</v>
      </c>
      <c r="C4183" s="1109">
        <v>7</v>
      </c>
      <c r="D4183" s="1109">
        <v>4.8760000000000003</v>
      </c>
      <c r="E4183" s="1109">
        <v>67.099999999999994</v>
      </c>
      <c r="F4183" s="1109">
        <v>0</v>
      </c>
      <c r="G4183" s="1110" t="s">
        <v>10739</v>
      </c>
      <c r="H4183" s="1110" t="s">
        <v>4654</v>
      </c>
      <c r="I4183" s="1110" t="s">
        <v>10839</v>
      </c>
      <c r="J4183" s="1109">
        <v>0</v>
      </c>
      <c r="K4183" s="1109">
        <v>0</v>
      </c>
      <c r="L4183" s="1109">
        <v>0</v>
      </c>
      <c r="M4183" s="1109">
        <v>0</v>
      </c>
      <c r="N4183" s="1109">
        <v>0</v>
      </c>
      <c r="O4183" s="1109">
        <v>0</v>
      </c>
      <c r="P4183" s="1109">
        <v>0</v>
      </c>
      <c r="Q4183" s="1109">
        <v>0</v>
      </c>
    </row>
    <row r="4184" spans="1:17">
      <c r="A4184" s="1109">
        <v>19725</v>
      </c>
      <c r="B4184" s="1110" t="s">
        <v>0</v>
      </c>
      <c r="C4184" s="1109">
        <v>7</v>
      </c>
      <c r="D4184" s="1109">
        <v>5</v>
      </c>
      <c r="E4184" s="1109">
        <v>63.9</v>
      </c>
      <c r="F4184" s="1109">
        <v>0</v>
      </c>
      <c r="G4184" s="1110" t="s">
        <v>10840</v>
      </c>
      <c r="H4184" s="1110" t="s">
        <v>4654</v>
      </c>
      <c r="I4184" s="1110" t="s">
        <v>10841</v>
      </c>
      <c r="J4184" s="1109">
        <v>0</v>
      </c>
      <c r="K4184" s="1109">
        <v>0</v>
      </c>
      <c r="L4184" s="1109">
        <v>0</v>
      </c>
      <c r="M4184" s="1109">
        <v>0</v>
      </c>
      <c r="N4184" s="1109">
        <v>0</v>
      </c>
      <c r="O4184" s="1109">
        <v>0</v>
      </c>
      <c r="P4184" s="1109">
        <v>0</v>
      </c>
      <c r="Q4184" s="1109">
        <v>0</v>
      </c>
    </row>
    <row r="4185" spans="1:17">
      <c r="A4185" s="1109">
        <v>19726</v>
      </c>
      <c r="B4185" s="1110" t="s">
        <v>0</v>
      </c>
      <c r="C4185" s="1109">
        <v>7</v>
      </c>
      <c r="D4185" s="1109">
        <v>5</v>
      </c>
      <c r="E4185" s="1109">
        <v>63.9</v>
      </c>
      <c r="F4185" s="1109">
        <v>0</v>
      </c>
      <c r="G4185" s="1110" t="s">
        <v>10840</v>
      </c>
      <c r="H4185" s="1110" t="s">
        <v>4654</v>
      </c>
      <c r="I4185" s="1110" t="s">
        <v>10832</v>
      </c>
      <c r="J4185" s="1109">
        <v>0</v>
      </c>
      <c r="K4185" s="1109">
        <v>0</v>
      </c>
      <c r="L4185" s="1109">
        <v>0</v>
      </c>
      <c r="M4185" s="1109">
        <v>0</v>
      </c>
      <c r="N4185" s="1109">
        <v>0</v>
      </c>
      <c r="O4185" s="1109">
        <v>0</v>
      </c>
      <c r="P4185" s="1109">
        <v>0</v>
      </c>
      <c r="Q4185" s="1109">
        <v>0</v>
      </c>
    </row>
    <row r="4186" spans="1:17">
      <c r="A4186" s="1109">
        <v>19727</v>
      </c>
      <c r="B4186" s="1110" t="s">
        <v>0</v>
      </c>
      <c r="C4186" s="1109">
        <v>7</v>
      </c>
      <c r="D4186" s="1109">
        <v>5</v>
      </c>
      <c r="E4186" s="1109">
        <v>63.9</v>
      </c>
      <c r="F4186" s="1109">
        <v>0</v>
      </c>
      <c r="G4186" s="1110" t="s">
        <v>10840</v>
      </c>
      <c r="H4186" s="1110" t="s">
        <v>4654</v>
      </c>
      <c r="I4186" s="1110" t="s">
        <v>10839</v>
      </c>
      <c r="J4186" s="1109">
        <v>0</v>
      </c>
      <c r="K4186" s="1109">
        <v>0</v>
      </c>
      <c r="L4186" s="1109">
        <v>0</v>
      </c>
      <c r="M4186" s="1109">
        <v>0</v>
      </c>
      <c r="N4186" s="1109">
        <v>0</v>
      </c>
      <c r="O4186" s="1109">
        <v>0</v>
      </c>
      <c r="P4186" s="1109">
        <v>0</v>
      </c>
      <c r="Q4186" s="1109">
        <v>0</v>
      </c>
    </row>
    <row r="4187" spans="1:17">
      <c r="A4187" s="1109">
        <v>19728</v>
      </c>
      <c r="B4187" s="1110" t="s">
        <v>0</v>
      </c>
      <c r="C4187" s="1109">
        <v>7</v>
      </c>
      <c r="D4187" s="1109">
        <v>5</v>
      </c>
      <c r="E4187" s="1109">
        <v>63.9</v>
      </c>
      <c r="F4187" s="1109">
        <v>0</v>
      </c>
      <c r="G4187" s="1110" t="s">
        <v>10842</v>
      </c>
      <c r="H4187" s="1110" t="s">
        <v>4654</v>
      </c>
      <c r="I4187" s="1110" t="s">
        <v>10841</v>
      </c>
      <c r="J4187" s="1109">
        <v>0</v>
      </c>
      <c r="K4187" s="1109">
        <v>0</v>
      </c>
      <c r="L4187" s="1109">
        <v>0</v>
      </c>
      <c r="M4187" s="1109">
        <v>0</v>
      </c>
      <c r="N4187" s="1109">
        <v>0</v>
      </c>
      <c r="O4187" s="1109">
        <v>0</v>
      </c>
      <c r="P4187" s="1109">
        <v>0</v>
      </c>
      <c r="Q4187" s="1109">
        <v>0</v>
      </c>
    </row>
    <row r="4188" spans="1:17">
      <c r="A4188" s="1109">
        <v>19729</v>
      </c>
      <c r="B4188" s="1110" t="s">
        <v>0</v>
      </c>
      <c r="C4188" s="1109">
        <v>7</v>
      </c>
      <c r="D4188" s="1109">
        <v>5</v>
      </c>
      <c r="E4188" s="1109">
        <v>63.9</v>
      </c>
      <c r="F4188" s="1109">
        <v>0</v>
      </c>
      <c r="G4188" s="1110" t="s">
        <v>10842</v>
      </c>
      <c r="H4188" s="1110" t="s">
        <v>4654</v>
      </c>
      <c r="I4188" s="1110" t="s">
        <v>10832</v>
      </c>
      <c r="J4188" s="1109">
        <v>0</v>
      </c>
      <c r="K4188" s="1109">
        <v>0</v>
      </c>
      <c r="L4188" s="1109">
        <v>0</v>
      </c>
      <c r="M4188" s="1109">
        <v>0</v>
      </c>
      <c r="N4188" s="1109">
        <v>0</v>
      </c>
      <c r="O4188" s="1109">
        <v>0</v>
      </c>
      <c r="P4188" s="1109">
        <v>0</v>
      </c>
      <c r="Q4188" s="1109">
        <v>0</v>
      </c>
    </row>
    <row r="4189" spans="1:17">
      <c r="A4189" s="1109">
        <v>19730</v>
      </c>
      <c r="B4189" s="1110" t="s">
        <v>0</v>
      </c>
      <c r="C4189" s="1109">
        <v>7</v>
      </c>
      <c r="D4189" s="1109">
        <v>5</v>
      </c>
      <c r="E4189" s="1109">
        <v>63.9</v>
      </c>
      <c r="F4189" s="1109">
        <v>0</v>
      </c>
      <c r="G4189" s="1110" t="s">
        <v>10842</v>
      </c>
      <c r="H4189" s="1110" t="s">
        <v>4654</v>
      </c>
      <c r="I4189" s="1110" t="s">
        <v>10839</v>
      </c>
      <c r="J4189" s="1109">
        <v>0</v>
      </c>
      <c r="K4189" s="1109">
        <v>0</v>
      </c>
      <c r="L4189" s="1109">
        <v>0</v>
      </c>
      <c r="M4189" s="1109">
        <v>0</v>
      </c>
      <c r="N4189" s="1109">
        <v>0</v>
      </c>
      <c r="O4189" s="1109">
        <v>0</v>
      </c>
      <c r="P4189" s="1109">
        <v>0</v>
      </c>
      <c r="Q4189" s="1109">
        <v>0</v>
      </c>
    </row>
    <row r="4190" spans="1:17">
      <c r="A4190" s="1109">
        <v>19731</v>
      </c>
      <c r="B4190" s="1110" t="s">
        <v>0</v>
      </c>
      <c r="C4190" s="1109">
        <v>7</v>
      </c>
      <c r="D4190" s="1109">
        <v>5</v>
      </c>
      <c r="E4190" s="1109">
        <v>63.9</v>
      </c>
      <c r="F4190" s="1109">
        <v>0</v>
      </c>
      <c r="G4190" s="1110" t="s">
        <v>10784</v>
      </c>
      <c r="H4190" s="1110" t="s">
        <v>4654</v>
      </c>
      <c r="I4190" s="1110" t="s">
        <v>10841</v>
      </c>
      <c r="J4190" s="1109">
        <v>0</v>
      </c>
      <c r="K4190" s="1109">
        <v>0</v>
      </c>
      <c r="L4190" s="1109">
        <v>0</v>
      </c>
      <c r="M4190" s="1109">
        <v>0</v>
      </c>
      <c r="N4190" s="1109">
        <v>0</v>
      </c>
      <c r="O4190" s="1109">
        <v>0</v>
      </c>
      <c r="P4190" s="1109">
        <v>0</v>
      </c>
      <c r="Q4190" s="1109">
        <v>0</v>
      </c>
    </row>
    <row r="4191" spans="1:17">
      <c r="A4191" s="1109">
        <v>19732</v>
      </c>
      <c r="B4191" s="1110" t="s">
        <v>0</v>
      </c>
      <c r="C4191" s="1109">
        <v>7</v>
      </c>
      <c r="D4191" s="1109">
        <v>5</v>
      </c>
      <c r="E4191" s="1109">
        <v>63.9</v>
      </c>
      <c r="F4191" s="1109">
        <v>0</v>
      </c>
      <c r="G4191" s="1110" t="s">
        <v>10784</v>
      </c>
      <c r="H4191" s="1110" t="s">
        <v>4654</v>
      </c>
      <c r="I4191" s="1110" t="s">
        <v>10832</v>
      </c>
      <c r="J4191" s="1109">
        <v>0</v>
      </c>
      <c r="K4191" s="1109">
        <v>0</v>
      </c>
      <c r="L4191" s="1109">
        <v>0</v>
      </c>
      <c r="M4191" s="1109">
        <v>0</v>
      </c>
      <c r="N4191" s="1109">
        <v>0</v>
      </c>
      <c r="O4191" s="1109">
        <v>0</v>
      </c>
      <c r="P4191" s="1109">
        <v>0</v>
      </c>
      <c r="Q4191" s="1109">
        <v>0</v>
      </c>
    </row>
    <row r="4192" spans="1:17">
      <c r="A4192" s="1109">
        <v>19733</v>
      </c>
      <c r="B4192" s="1110" t="s">
        <v>0</v>
      </c>
      <c r="C4192" s="1109">
        <v>7</v>
      </c>
      <c r="D4192" s="1109">
        <v>5</v>
      </c>
      <c r="E4192" s="1109">
        <v>63.9</v>
      </c>
      <c r="F4192" s="1109">
        <v>0</v>
      </c>
      <c r="G4192" s="1110" t="s">
        <v>10784</v>
      </c>
      <c r="H4192" s="1110" t="s">
        <v>4654</v>
      </c>
      <c r="I4192" s="1110" t="s">
        <v>10839</v>
      </c>
      <c r="J4192" s="1109">
        <v>0</v>
      </c>
      <c r="K4192" s="1109">
        <v>0</v>
      </c>
      <c r="L4192" s="1109">
        <v>0</v>
      </c>
      <c r="M4192" s="1109">
        <v>0</v>
      </c>
      <c r="N4192" s="1109">
        <v>0</v>
      </c>
      <c r="O4192" s="1109">
        <v>0</v>
      </c>
      <c r="P4192" s="1109">
        <v>0</v>
      </c>
      <c r="Q4192" s="1109">
        <v>0</v>
      </c>
    </row>
    <row r="4193" spans="1:17">
      <c r="A4193" s="1109">
        <v>19734</v>
      </c>
      <c r="B4193" s="1110" t="s">
        <v>0</v>
      </c>
      <c r="C4193" s="1109">
        <v>7</v>
      </c>
      <c r="D4193" s="1109">
        <v>5</v>
      </c>
      <c r="E4193" s="1109">
        <v>63.9</v>
      </c>
      <c r="F4193" s="1109">
        <v>0</v>
      </c>
      <c r="G4193" s="1110" t="s">
        <v>10741</v>
      </c>
      <c r="H4193" s="1110" t="s">
        <v>4654</v>
      </c>
      <c r="I4193" s="1110" t="s">
        <v>10841</v>
      </c>
      <c r="J4193" s="1109">
        <v>0</v>
      </c>
      <c r="K4193" s="1109">
        <v>0</v>
      </c>
      <c r="L4193" s="1109">
        <v>0</v>
      </c>
      <c r="M4193" s="1109">
        <v>0</v>
      </c>
      <c r="N4193" s="1109">
        <v>0</v>
      </c>
      <c r="O4193" s="1109">
        <v>0</v>
      </c>
      <c r="P4193" s="1109">
        <v>0</v>
      </c>
      <c r="Q4193" s="1109">
        <v>0</v>
      </c>
    </row>
    <row r="4194" spans="1:17">
      <c r="A4194" s="1109">
        <v>19735</v>
      </c>
      <c r="B4194" s="1110" t="s">
        <v>0</v>
      </c>
      <c r="C4194" s="1109">
        <v>7</v>
      </c>
      <c r="D4194" s="1109">
        <v>5</v>
      </c>
      <c r="E4194" s="1109">
        <v>63.9</v>
      </c>
      <c r="F4194" s="1109">
        <v>0</v>
      </c>
      <c r="G4194" s="1110" t="s">
        <v>10741</v>
      </c>
      <c r="H4194" s="1110" t="s">
        <v>4654</v>
      </c>
      <c r="I4194" s="1110" t="s">
        <v>10832</v>
      </c>
      <c r="J4194" s="1109">
        <v>0</v>
      </c>
      <c r="K4194" s="1109">
        <v>0</v>
      </c>
      <c r="L4194" s="1109">
        <v>0</v>
      </c>
      <c r="M4194" s="1109">
        <v>0</v>
      </c>
      <c r="N4194" s="1109">
        <v>0</v>
      </c>
      <c r="O4194" s="1109">
        <v>0</v>
      </c>
      <c r="P4194" s="1109">
        <v>0</v>
      </c>
      <c r="Q4194" s="1109">
        <v>0</v>
      </c>
    </row>
    <row r="4195" spans="1:17">
      <c r="A4195" s="1109">
        <v>19736</v>
      </c>
      <c r="B4195" s="1110" t="s">
        <v>0</v>
      </c>
      <c r="C4195" s="1109">
        <v>7</v>
      </c>
      <c r="D4195" s="1109">
        <v>5</v>
      </c>
      <c r="E4195" s="1109">
        <v>63.9</v>
      </c>
      <c r="F4195" s="1109">
        <v>0</v>
      </c>
      <c r="G4195" s="1110" t="s">
        <v>10741</v>
      </c>
      <c r="H4195" s="1110" t="s">
        <v>4654</v>
      </c>
      <c r="I4195" s="1110" t="s">
        <v>10839</v>
      </c>
      <c r="J4195" s="1109">
        <v>0</v>
      </c>
      <c r="K4195" s="1109">
        <v>0</v>
      </c>
      <c r="L4195" s="1109">
        <v>0</v>
      </c>
      <c r="M4195" s="1109">
        <v>0</v>
      </c>
      <c r="N4195" s="1109">
        <v>0</v>
      </c>
      <c r="O4195" s="1109">
        <v>0</v>
      </c>
      <c r="P4195" s="1109">
        <v>0</v>
      </c>
      <c r="Q4195" s="1109">
        <v>0</v>
      </c>
    </row>
    <row r="4196" spans="1:17">
      <c r="A4196" s="1109">
        <v>19737</v>
      </c>
      <c r="B4196" s="1110" t="s">
        <v>0</v>
      </c>
      <c r="C4196" s="1109">
        <v>7</v>
      </c>
      <c r="D4196" s="1109">
        <v>5</v>
      </c>
      <c r="E4196" s="1109">
        <v>63.9</v>
      </c>
      <c r="F4196" s="1109">
        <v>0</v>
      </c>
      <c r="G4196" s="1110" t="s">
        <v>10833</v>
      </c>
      <c r="H4196" s="1110" t="s">
        <v>4654</v>
      </c>
      <c r="I4196" s="1110" t="s">
        <v>10841</v>
      </c>
      <c r="J4196" s="1109">
        <v>0</v>
      </c>
      <c r="K4196" s="1109">
        <v>0</v>
      </c>
      <c r="L4196" s="1109">
        <v>0</v>
      </c>
      <c r="M4196" s="1109">
        <v>0</v>
      </c>
      <c r="N4196" s="1109">
        <v>0</v>
      </c>
      <c r="O4196" s="1109">
        <v>0</v>
      </c>
      <c r="P4196" s="1109">
        <v>0</v>
      </c>
      <c r="Q4196" s="1109">
        <v>0</v>
      </c>
    </row>
    <row r="4197" spans="1:17">
      <c r="A4197" s="1109">
        <v>19738</v>
      </c>
      <c r="B4197" s="1110" t="s">
        <v>0</v>
      </c>
      <c r="C4197" s="1109">
        <v>7</v>
      </c>
      <c r="D4197" s="1109">
        <v>5</v>
      </c>
      <c r="E4197" s="1109">
        <v>63.9</v>
      </c>
      <c r="F4197" s="1109">
        <v>0</v>
      </c>
      <c r="G4197" s="1110" t="s">
        <v>10833</v>
      </c>
      <c r="H4197" s="1110" t="s">
        <v>4654</v>
      </c>
      <c r="I4197" s="1110" t="s">
        <v>10832</v>
      </c>
      <c r="J4197" s="1109">
        <v>0</v>
      </c>
      <c r="K4197" s="1109">
        <v>0</v>
      </c>
      <c r="L4197" s="1109">
        <v>0</v>
      </c>
      <c r="M4197" s="1109">
        <v>0</v>
      </c>
      <c r="N4197" s="1109">
        <v>0</v>
      </c>
      <c r="O4197" s="1109">
        <v>0</v>
      </c>
      <c r="P4197" s="1109">
        <v>0</v>
      </c>
      <c r="Q4197" s="1109">
        <v>0</v>
      </c>
    </row>
    <row r="4198" spans="1:17">
      <c r="A4198" s="1109">
        <v>19739</v>
      </c>
      <c r="B4198" s="1110" t="s">
        <v>0</v>
      </c>
      <c r="C4198" s="1109">
        <v>7</v>
      </c>
      <c r="D4198" s="1109">
        <v>5</v>
      </c>
      <c r="E4198" s="1109">
        <v>63.9</v>
      </c>
      <c r="F4198" s="1109">
        <v>0</v>
      </c>
      <c r="G4198" s="1110" t="s">
        <v>10833</v>
      </c>
      <c r="H4198" s="1110" t="s">
        <v>4654</v>
      </c>
      <c r="I4198" s="1110" t="s">
        <v>10839</v>
      </c>
      <c r="J4198" s="1109">
        <v>0</v>
      </c>
      <c r="K4198" s="1109">
        <v>0</v>
      </c>
      <c r="L4198" s="1109">
        <v>0</v>
      </c>
      <c r="M4198" s="1109">
        <v>0</v>
      </c>
      <c r="N4198" s="1109">
        <v>0</v>
      </c>
      <c r="O4198" s="1109">
        <v>0</v>
      </c>
      <c r="P4198" s="1109">
        <v>0</v>
      </c>
      <c r="Q4198" s="1109">
        <v>0</v>
      </c>
    </row>
    <row r="4199" spans="1:17">
      <c r="A4199" s="1109">
        <v>19740</v>
      </c>
      <c r="B4199" s="1110" t="s">
        <v>0</v>
      </c>
      <c r="C4199" s="1109">
        <v>7</v>
      </c>
      <c r="D4199" s="1109">
        <v>5</v>
      </c>
      <c r="E4199" s="1109">
        <v>63.9</v>
      </c>
      <c r="F4199" s="1109">
        <v>0</v>
      </c>
      <c r="G4199" s="1110" t="s">
        <v>10753</v>
      </c>
      <c r="H4199" s="1110" t="s">
        <v>4654</v>
      </c>
      <c r="I4199" s="1110" t="s">
        <v>10841</v>
      </c>
      <c r="J4199" s="1109">
        <v>0</v>
      </c>
      <c r="K4199" s="1109">
        <v>0</v>
      </c>
      <c r="L4199" s="1109">
        <v>0</v>
      </c>
      <c r="M4199" s="1109">
        <v>0</v>
      </c>
      <c r="N4199" s="1109">
        <v>0</v>
      </c>
      <c r="O4199" s="1109">
        <v>0</v>
      </c>
      <c r="P4199" s="1109">
        <v>0</v>
      </c>
      <c r="Q4199" s="1109">
        <v>0</v>
      </c>
    </row>
    <row r="4200" spans="1:17">
      <c r="A4200" s="1109">
        <v>19741</v>
      </c>
      <c r="B4200" s="1110" t="s">
        <v>0</v>
      </c>
      <c r="C4200" s="1109">
        <v>7</v>
      </c>
      <c r="D4200" s="1109">
        <v>5</v>
      </c>
      <c r="E4200" s="1109">
        <v>63.9</v>
      </c>
      <c r="F4200" s="1109">
        <v>0</v>
      </c>
      <c r="G4200" s="1110" t="s">
        <v>10753</v>
      </c>
      <c r="H4200" s="1110" t="s">
        <v>4654</v>
      </c>
      <c r="I4200" s="1110" t="s">
        <v>10832</v>
      </c>
      <c r="J4200" s="1109">
        <v>0</v>
      </c>
      <c r="K4200" s="1109">
        <v>0</v>
      </c>
      <c r="L4200" s="1109">
        <v>0</v>
      </c>
      <c r="M4200" s="1109">
        <v>0</v>
      </c>
      <c r="N4200" s="1109">
        <v>0</v>
      </c>
      <c r="O4200" s="1109">
        <v>0</v>
      </c>
      <c r="P4200" s="1109">
        <v>0</v>
      </c>
      <c r="Q4200" s="1109">
        <v>0</v>
      </c>
    </row>
    <row r="4201" spans="1:17">
      <c r="A4201" s="1109">
        <v>19742</v>
      </c>
      <c r="B4201" s="1110" t="s">
        <v>0</v>
      </c>
      <c r="C4201" s="1109">
        <v>7</v>
      </c>
      <c r="D4201" s="1109">
        <v>5</v>
      </c>
      <c r="E4201" s="1109">
        <v>63.9</v>
      </c>
      <c r="F4201" s="1109">
        <v>0</v>
      </c>
      <c r="G4201" s="1110" t="s">
        <v>10753</v>
      </c>
      <c r="H4201" s="1110" t="s">
        <v>4654</v>
      </c>
      <c r="I4201" s="1110" t="s">
        <v>10839</v>
      </c>
      <c r="J4201" s="1109">
        <v>0</v>
      </c>
      <c r="K4201" s="1109">
        <v>0</v>
      </c>
      <c r="L4201" s="1109">
        <v>0</v>
      </c>
      <c r="M4201" s="1109">
        <v>0</v>
      </c>
      <c r="N4201" s="1109">
        <v>0</v>
      </c>
      <c r="O4201" s="1109">
        <v>0</v>
      </c>
      <c r="P4201" s="1109">
        <v>0</v>
      </c>
      <c r="Q4201" s="1109">
        <v>0</v>
      </c>
    </row>
    <row r="4202" spans="1:17">
      <c r="A4202" s="1109">
        <v>19743</v>
      </c>
      <c r="B4202" s="1110" t="s">
        <v>0</v>
      </c>
      <c r="C4202" s="1109">
        <v>7</v>
      </c>
      <c r="D4202" s="1109">
        <v>5</v>
      </c>
      <c r="E4202" s="1109">
        <v>63.9</v>
      </c>
      <c r="F4202" s="1109">
        <v>0</v>
      </c>
      <c r="G4202" s="1110" t="s">
        <v>10739</v>
      </c>
      <c r="H4202" s="1110" t="s">
        <v>4654</v>
      </c>
      <c r="I4202" s="1110" t="s">
        <v>10841</v>
      </c>
      <c r="J4202" s="1109">
        <v>0</v>
      </c>
      <c r="K4202" s="1109">
        <v>0</v>
      </c>
      <c r="L4202" s="1109">
        <v>0</v>
      </c>
      <c r="M4202" s="1109">
        <v>0</v>
      </c>
      <c r="N4202" s="1109">
        <v>0</v>
      </c>
      <c r="O4202" s="1109">
        <v>0</v>
      </c>
      <c r="P4202" s="1109">
        <v>0</v>
      </c>
      <c r="Q4202" s="1109">
        <v>0</v>
      </c>
    </row>
    <row r="4203" spans="1:17">
      <c r="A4203" s="1109">
        <v>19744</v>
      </c>
      <c r="B4203" s="1110" t="s">
        <v>0</v>
      </c>
      <c r="C4203" s="1109">
        <v>7</v>
      </c>
      <c r="D4203" s="1109">
        <v>5</v>
      </c>
      <c r="E4203" s="1109">
        <v>63.9</v>
      </c>
      <c r="F4203" s="1109">
        <v>0</v>
      </c>
      <c r="G4203" s="1110" t="s">
        <v>10739</v>
      </c>
      <c r="H4203" s="1110" t="s">
        <v>4654</v>
      </c>
      <c r="I4203" s="1110" t="s">
        <v>10832</v>
      </c>
      <c r="J4203" s="1109">
        <v>0</v>
      </c>
      <c r="K4203" s="1109">
        <v>0</v>
      </c>
      <c r="L4203" s="1109">
        <v>0</v>
      </c>
      <c r="M4203" s="1109">
        <v>0</v>
      </c>
      <c r="N4203" s="1109">
        <v>0</v>
      </c>
      <c r="O4203" s="1109">
        <v>0</v>
      </c>
      <c r="P4203" s="1109">
        <v>0</v>
      </c>
      <c r="Q4203" s="1109">
        <v>0</v>
      </c>
    </row>
    <row r="4204" spans="1:17">
      <c r="A4204" s="1109">
        <v>19745</v>
      </c>
      <c r="B4204" s="1110" t="s">
        <v>0</v>
      </c>
      <c r="C4204" s="1109">
        <v>7</v>
      </c>
      <c r="D4204" s="1109">
        <v>5</v>
      </c>
      <c r="E4204" s="1109">
        <v>63.9</v>
      </c>
      <c r="F4204" s="1109">
        <v>0</v>
      </c>
      <c r="G4204" s="1110" t="s">
        <v>10739</v>
      </c>
      <c r="H4204" s="1110" t="s">
        <v>4654</v>
      </c>
      <c r="I4204" s="1110" t="s">
        <v>10839</v>
      </c>
      <c r="J4204" s="1109">
        <v>0</v>
      </c>
      <c r="K4204" s="1109">
        <v>0</v>
      </c>
      <c r="L4204" s="1109">
        <v>0</v>
      </c>
      <c r="M4204" s="1109">
        <v>0</v>
      </c>
      <c r="N4204" s="1109">
        <v>0</v>
      </c>
      <c r="O4204" s="1109">
        <v>0</v>
      </c>
      <c r="P4204" s="1109">
        <v>0</v>
      </c>
      <c r="Q4204" s="1109">
        <v>0</v>
      </c>
    </row>
    <row r="4205" spans="1:17">
      <c r="A4205" s="1109">
        <v>19746</v>
      </c>
      <c r="B4205" s="1110" t="s">
        <v>0</v>
      </c>
      <c r="C4205" s="1109">
        <v>7</v>
      </c>
      <c r="D4205" s="1109">
        <v>5.1260000000000003</v>
      </c>
      <c r="E4205" s="1109">
        <v>60.5</v>
      </c>
      <c r="F4205" s="1109">
        <v>0</v>
      </c>
      <c r="G4205" s="1110" t="s">
        <v>10840</v>
      </c>
      <c r="H4205" s="1110" t="s">
        <v>4654</v>
      </c>
      <c r="I4205" s="1110" t="s">
        <v>10841</v>
      </c>
      <c r="J4205" s="1109">
        <v>0</v>
      </c>
      <c r="K4205" s="1109">
        <v>0</v>
      </c>
      <c r="L4205" s="1109">
        <v>0</v>
      </c>
      <c r="M4205" s="1109">
        <v>0</v>
      </c>
      <c r="N4205" s="1109">
        <v>0</v>
      </c>
      <c r="O4205" s="1109">
        <v>0</v>
      </c>
      <c r="P4205" s="1109">
        <v>0</v>
      </c>
      <c r="Q4205" s="1109">
        <v>0</v>
      </c>
    </row>
    <row r="4206" spans="1:17">
      <c r="A4206" s="1109">
        <v>19747</v>
      </c>
      <c r="B4206" s="1110" t="s">
        <v>0</v>
      </c>
      <c r="C4206" s="1109">
        <v>7</v>
      </c>
      <c r="D4206" s="1109">
        <v>5.1260000000000003</v>
      </c>
      <c r="E4206" s="1109">
        <v>60.5</v>
      </c>
      <c r="F4206" s="1109">
        <v>0</v>
      </c>
      <c r="G4206" s="1110" t="s">
        <v>10840</v>
      </c>
      <c r="H4206" s="1110" t="s">
        <v>4654</v>
      </c>
      <c r="I4206" s="1110" t="s">
        <v>10832</v>
      </c>
      <c r="J4206" s="1109">
        <v>0</v>
      </c>
      <c r="K4206" s="1109">
        <v>0</v>
      </c>
      <c r="L4206" s="1109">
        <v>0</v>
      </c>
      <c r="M4206" s="1109">
        <v>0</v>
      </c>
      <c r="N4206" s="1109">
        <v>0</v>
      </c>
      <c r="O4206" s="1109">
        <v>0</v>
      </c>
      <c r="P4206" s="1109">
        <v>0</v>
      </c>
      <c r="Q4206" s="1109">
        <v>0</v>
      </c>
    </row>
    <row r="4207" spans="1:17">
      <c r="A4207" s="1109">
        <v>19748</v>
      </c>
      <c r="B4207" s="1110" t="s">
        <v>0</v>
      </c>
      <c r="C4207" s="1109">
        <v>7</v>
      </c>
      <c r="D4207" s="1109">
        <v>5.1260000000000003</v>
      </c>
      <c r="E4207" s="1109">
        <v>60.5</v>
      </c>
      <c r="F4207" s="1109">
        <v>0</v>
      </c>
      <c r="G4207" s="1110" t="s">
        <v>10840</v>
      </c>
      <c r="H4207" s="1110" t="s">
        <v>4654</v>
      </c>
      <c r="I4207" s="1110" t="s">
        <v>10839</v>
      </c>
      <c r="J4207" s="1109">
        <v>0</v>
      </c>
      <c r="K4207" s="1109">
        <v>0</v>
      </c>
      <c r="L4207" s="1109">
        <v>0</v>
      </c>
      <c r="M4207" s="1109">
        <v>0</v>
      </c>
      <c r="N4207" s="1109">
        <v>0</v>
      </c>
      <c r="O4207" s="1109">
        <v>0</v>
      </c>
      <c r="P4207" s="1109">
        <v>0</v>
      </c>
      <c r="Q4207" s="1109">
        <v>0</v>
      </c>
    </row>
    <row r="4208" spans="1:17">
      <c r="A4208" s="1109">
        <v>19749</v>
      </c>
      <c r="B4208" s="1110" t="s">
        <v>0</v>
      </c>
      <c r="C4208" s="1109">
        <v>7</v>
      </c>
      <c r="D4208" s="1109">
        <v>5.1260000000000003</v>
      </c>
      <c r="E4208" s="1109">
        <v>60.5</v>
      </c>
      <c r="F4208" s="1109">
        <v>0</v>
      </c>
      <c r="G4208" s="1110" t="s">
        <v>10842</v>
      </c>
      <c r="H4208" s="1110" t="s">
        <v>4654</v>
      </c>
      <c r="I4208" s="1110" t="s">
        <v>10841</v>
      </c>
      <c r="J4208" s="1109">
        <v>0</v>
      </c>
      <c r="K4208" s="1109">
        <v>0</v>
      </c>
      <c r="L4208" s="1109">
        <v>0</v>
      </c>
      <c r="M4208" s="1109">
        <v>0</v>
      </c>
      <c r="N4208" s="1109">
        <v>0</v>
      </c>
      <c r="O4208" s="1109">
        <v>0</v>
      </c>
      <c r="P4208" s="1109">
        <v>0</v>
      </c>
      <c r="Q4208" s="1109">
        <v>0</v>
      </c>
    </row>
    <row r="4209" spans="1:17">
      <c r="A4209" s="1109">
        <v>19750</v>
      </c>
      <c r="B4209" s="1110" t="s">
        <v>0</v>
      </c>
      <c r="C4209" s="1109">
        <v>7</v>
      </c>
      <c r="D4209" s="1109">
        <v>5.1260000000000003</v>
      </c>
      <c r="E4209" s="1109">
        <v>60.5</v>
      </c>
      <c r="F4209" s="1109">
        <v>0</v>
      </c>
      <c r="G4209" s="1110" t="s">
        <v>10842</v>
      </c>
      <c r="H4209" s="1110" t="s">
        <v>4654</v>
      </c>
      <c r="I4209" s="1110" t="s">
        <v>10832</v>
      </c>
      <c r="J4209" s="1109">
        <v>0</v>
      </c>
      <c r="K4209" s="1109">
        <v>0</v>
      </c>
      <c r="L4209" s="1109">
        <v>0</v>
      </c>
      <c r="M4209" s="1109">
        <v>0</v>
      </c>
      <c r="N4209" s="1109">
        <v>0</v>
      </c>
      <c r="O4209" s="1109">
        <v>0</v>
      </c>
      <c r="P4209" s="1109">
        <v>0</v>
      </c>
      <c r="Q4209" s="1109">
        <v>0</v>
      </c>
    </row>
    <row r="4210" spans="1:17">
      <c r="A4210" s="1109">
        <v>19751</v>
      </c>
      <c r="B4210" s="1110" t="s">
        <v>0</v>
      </c>
      <c r="C4210" s="1109">
        <v>7</v>
      </c>
      <c r="D4210" s="1109">
        <v>5.1260000000000003</v>
      </c>
      <c r="E4210" s="1109">
        <v>60.5</v>
      </c>
      <c r="F4210" s="1109">
        <v>0</v>
      </c>
      <c r="G4210" s="1110" t="s">
        <v>10842</v>
      </c>
      <c r="H4210" s="1110" t="s">
        <v>4654</v>
      </c>
      <c r="I4210" s="1110" t="s">
        <v>10839</v>
      </c>
      <c r="J4210" s="1109">
        <v>0</v>
      </c>
      <c r="K4210" s="1109">
        <v>0</v>
      </c>
      <c r="L4210" s="1109">
        <v>0</v>
      </c>
      <c r="M4210" s="1109">
        <v>0</v>
      </c>
      <c r="N4210" s="1109">
        <v>0</v>
      </c>
      <c r="O4210" s="1109">
        <v>0</v>
      </c>
      <c r="P4210" s="1109">
        <v>0</v>
      </c>
      <c r="Q4210" s="1109">
        <v>0</v>
      </c>
    </row>
    <row r="4211" spans="1:17">
      <c r="A4211" s="1109">
        <v>19752</v>
      </c>
      <c r="B4211" s="1110" t="s">
        <v>0</v>
      </c>
      <c r="C4211" s="1109">
        <v>7</v>
      </c>
      <c r="D4211" s="1109">
        <v>5.1260000000000003</v>
      </c>
      <c r="E4211" s="1109">
        <v>60.5</v>
      </c>
      <c r="F4211" s="1109">
        <v>0</v>
      </c>
      <c r="G4211" s="1110" t="s">
        <v>10784</v>
      </c>
      <c r="H4211" s="1110" t="s">
        <v>4654</v>
      </c>
      <c r="I4211" s="1110" t="s">
        <v>10841</v>
      </c>
      <c r="J4211" s="1109">
        <v>0</v>
      </c>
      <c r="K4211" s="1109">
        <v>0</v>
      </c>
      <c r="L4211" s="1109">
        <v>0</v>
      </c>
      <c r="M4211" s="1109">
        <v>0</v>
      </c>
      <c r="N4211" s="1109">
        <v>0</v>
      </c>
      <c r="O4211" s="1109">
        <v>0</v>
      </c>
      <c r="P4211" s="1109">
        <v>0</v>
      </c>
      <c r="Q4211" s="1109">
        <v>0</v>
      </c>
    </row>
    <row r="4212" spans="1:17">
      <c r="A4212" s="1109">
        <v>19753</v>
      </c>
      <c r="B4212" s="1110" t="s">
        <v>0</v>
      </c>
      <c r="C4212" s="1109">
        <v>7</v>
      </c>
      <c r="D4212" s="1109">
        <v>5.1260000000000003</v>
      </c>
      <c r="E4212" s="1109">
        <v>60.5</v>
      </c>
      <c r="F4212" s="1109">
        <v>0</v>
      </c>
      <c r="G4212" s="1110" t="s">
        <v>10784</v>
      </c>
      <c r="H4212" s="1110" t="s">
        <v>4654</v>
      </c>
      <c r="I4212" s="1110" t="s">
        <v>10832</v>
      </c>
      <c r="J4212" s="1109">
        <v>0</v>
      </c>
      <c r="K4212" s="1109">
        <v>0</v>
      </c>
      <c r="L4212" s="1109">
        <v>0</v>
      </c>
      <c r="M4212" s="1109">
        <v>0</v>
      </c>
      <c r="N4212" s="1109">
        <v>0</v>
      </c>
      <c r="O4212" s="1109">
        <v>0</v>
      </c>
      <c r="P4212" s="1109">
        <v>0</v>
      </c>
      <c r="Q4212" s="1109">
        <v>0</v>
      </c>
    </row>
    <row r="4213" spans="1:17">
      <c r="A4213" s="1109">
        <v>19754</v>
      </c>
      <c r="B4213" s="1110" t="s">
        <v>0</v>
      </c>
      <c r="C4213" s="1109">
        <v>7</v>
      </c>
      <c r="D4213" s="1109">
        <v>5.1260000000000003</v>
      </c>
      <c r="E4213" s="1109">
        <v>60.5</v>
      </c>
      <c r="F4213" s="1109">
        <v>0</v>
      </c>
      <c r="G4213" s="1110" t="s">
        <v>10784</v>
      </c>
      <c r="H4213" s="1110" t="s">
        <v>4654</v>
      </c>
      <c r="I4213" s="1110" t="s">
        <v>10839</v>
      </c>
      <c r="J4213" s="1109">
        <v>0</v>
      </c>
      <c r="K4213" s="1109">
        <v>0</v>
      </c>
      <c r="L4213" s="1109">
        <v>0</v>
      </c>
      <c r="M4213" s="1109">
        <v>0</v>
      </c>
      <c r="N4213" s="1109">
        <v>0</v>
      </c>
      <c r="O4213" s="1109">
        <v>0</v>
      </c>
      <c r="P4213" s="1109">
        <v>0</v>
      </c>
      <c r="Q4213" s="1109">
        <v>0</v>
      </c>
    </row>
    <row r="4214" spans="1:17">
      <c r="A4214" s="1109">
        <v>19755</v>
      </c>
      <c r="B4214" s="1110" t="s">
        <v>0</v>
      </c>
      <c r="C4214" s="1109">
        <v>7</v>
      </c>
      <c r="D4214" s="1109">
        <v>5.1260000000000003</v>
      </c>
      <c r="E4214" s="1109">
        <v>60.5</v>
      </c>
      <c r="F4214" s="1109">
        <v>0</v>
      </c>
      <c r="G4214" s="1110" t="s">
        <v>10741</v>
      </c>
      <c r="H4214" s="1110" t="s">
        <v>4654</v>
      </c>
      <c r="I4214" s="1110" t="s">
        <v>10841</v>
      </c>
      <c r="J4214" s="1109">
        <v>0</v>
      </c>
      <c r="K4214" s="1109">
        <v>0</v>
      </c>
      <c r="L4214" s="1109">
        <v>0</v>
      </c>
      <c r="M4214" s="1109">
        <v>0</v>
      </c>
      <c r="N4214" s="1109">
        <v>0</v>
      </c>
      <c r="O4214" s="1109">
        <v>0</v>
      </c>
      <c r="P4214" s="1109">
        <v>0</v>
      </c>
      <c r="Q4214" s="1109">
        <v>0</v>
      </c>
    </row>
    <row r="4215" spans="1:17">
      <c r="A4215" s="1109">
        <v>19756</v>
      </c>
      <c r="B4215" s="1110" t="s">
        <v>0</v>
      </c>
      <c r="C4215" s="1109">
        <v>7</v>
      </c>
      <c r="D4215" s="1109">
        <v>5.1260000000000003</v>
      </c>
      <c r="E4215" s="1109">
        <v>60.5</v>
      </c>
      <c r="F4215" s="1109">
        <v>0</v>
      </c>
      <c r="G4215" s="1110" t="s">
        <v>10741</v>
      </c>
      <c r="H4215" s="1110" t="s">
        <v>4654</v>
      </c>
      <c r="I4215" s="1110" t="s">
        <v>10832</v>
      </c>
      <c r="J4215" s="1109">
        <v>0</v>
      </c>
      <c r="K4215" s="1109">
        <v>0</v>
      </c>
      <c r="L4215" s="1109">
        <v>0</v>
      </c>
      <c r="M4215" s="1109">
        <v>0</v>
      </c>
      <c r="N4215" s="1109">
        <v>0</v>
      </c>
      <c r="O4215" s="1109">
        <v>0</v>
      </c>
      <c r="P4215" s="1109">
        <v>0</v>
      </c>
      <c r="Q4215" s="1109">
        <v>0</v>
      </c>
    </row>
    <row r="4216" spans="1:17">
      <c r="A4216" s="1109">
        <v>19757</v>
      </c>
      <c r="B4216" s="1110" t="s">
        <v>0</v>
      </c>
      <c r="C4216" s="1109">
        <v>7</v>
      </c>
      <c r="D4216" s="1109">
        <v>5.1260000000000003</v>
      </c>
      <c r="E4216" s="1109">
        <v>60.5</v>
      </c>
      <c r="F4216" s="1109">
        <v>0</v>
      </c>
      <c r="G4216" s="1110" t="s">
        <v>10741</v>
      </c>
      <c r="H4216" s="1110" t="s">
        <v>4654</v>
      </c>
      <c r="I4216" s="1110" t="s">
        <v>10839</v>
      </c>
      <c r="J4216" s="1109">
        <v>0</v>
      </c>
      <c r="K4216" s="1109">
        <v>0</v>
      </c>
      <c r="L4216" s="1109">
        <v>0</v>
      </c>
      <c r="M4216" s="1109">
        <v>0</v>
      </c>
      <c r="N4216" s="1109">
        <v>0</v>
      </c>
      <c r="O4216" s="1109">
        <v>0</v>
      </c>
      <c r="P4216" s="1109">
        <v>0</v>
      </c>
      <c r="Q4216" s="1109">
        <v>0</v>
      </c>
    </row>
    <row r="4217" spans="1:17">
      <c r="A4217" s="1109">
        <v>19758</v>
      </c>
      <c r="B4217" s="1110" t="s">
        <v>0</v>
      </c>
      <c r="C4217" s="1109">
        <v>7</v>
      </c>
      <c r="D4217" s="1109">
        <v>5.1260000000000003</v>
      </c>
      <c r="E4217" s="1109">
        <v>60.5</v>
      </c>
      <c r="F4217" s="1109">
        <v>0</v>
      </c>
      <c r="G4217" s="1110" t="s">
        <v>10833</v>
      </c>
      <c r="H4217" s="1110" t="s">
        <v>4654</v>
      </c>
      <c r="I4217" s="1110" t="s">
        <v>10841</v>
      </c>
      <c r="J4217" s="1109">
        <v>0</v>
      </c>
      <c r="K4217" s="1109">
        <v>0</v>
      </c>
      <c r="L4217" s="1109">
        <v>0</v>
      </c>
      <c r="M4217" s="1109">
        <v>0</v>
      </c>
      <c r="N4217" s="1109">
        <v>0</v>
      </c>
      <c r="O4217" s="1109">
        <v>0</v>
      </c>
      <c r="P4217" s="1109">
        <v>0</v>
      </c>
      <c r="Q4217" s="1109">
        <v>0</v>
      </c>
    </row>
    <row r="4218" spans="1:17">
      <c r="A4218" s="1109">
        <v>19759</v>
      </c>
      <c r="B4218" s="1110" t="s">
        <v>0</v>
      </c>
      <c r="C4218" s="1109">
        <v>7</v>
      </c>
      <c r="D4218" s="1109">
        <v>5.1260000000000003</v>
      </c>
      <c r="E4218" s="1109">
        <v>60.5</v>
      </c>
      <c r="F4218" s="1109">
        <v>0</v>
      </c>
      <c r="G4218" s="1110" t="s">
        <v>10833</v>
      </c>
      <c r="H4218" s="1110" t="s">
        <v>4654</v>
      </c>
      <c r="I4218" s="1110" t="s">
        <v>10832</v>
      </c>
      <c r="J4218" s="1109">
        <v>0</v>
      </c>
      <c r="K4218" s="1109">
        <v>0</v>
      </c>
      <c r="L4218" s="1109">
        <v>0</v>
      </c>
      <c r="M4218" s="1109">
        <v>0</v>
      </c>
      <c r="N4218" s="1109">
        <v>0</v>
      </c>
      <c r="O4218" s="1109">
        <v>0</v>
      </c>
      <c r="P4218" s="1109">
        <v>0</v>
      </c>
      <c r="Q4218" s="1109">
        <v>0</v>
      </c>
    </row>
    <row r="4219" spans="1:17">
      <c r="A4219" s="1109">
        <v>19760</v>
      </c>
      <c r="B4219" s="1110" t="s">
        <v>0</v>
      </c>
      <c r="C4219" s="1109">
        <v>7</v>
      </c>
      <c r="D4219" s="1109">
        <v>5.1260000000000003</v>
      </c>
      <c r="E4219" s="1109">
        <v>60.5</v>
      </c>
      <c r="F4219" s="1109">
        <v>0</v>
      </c>
      <c r="G4219" s="1110" t="s">
        <v>10833</v>
      </c>
      <c r="H4219" s="1110" t="s">
        <v>4654</v>
      </c>
      <c r="I4219" s="1110" t="s">
        <v>10839</v>
      </c>
      <c r="J4219" s="1109">
        <v>0</v>
      </c>
      <c r="K4219" s="1109">
        <v>0</v>
      </c>
      <c r="L4219" s="1109">
        <v>0</v>
      </c>
      <c r="M4219" s="1109">
        <v>0</v>
      </c>
      <c r="N4219" s="1109">
        <v>0</v>
      </c>
      <c r="O4219" s="1109">
        <v>0</v>
      </c>
      <c r="P4219" s="1109">
        <v>0</v>
      </c>
      <c r="Q4219" s="1109">
        <v>0</v>
      </c>
    </row>
    <row r="4220" spans="1:17">
      <c r="A4220" s="1109">
        <v>19761</v>
      </c>
      <c r="B4220" s="1110" t="s">
        <v>0</v>
      </c>
      <c r="C4220" s="1109">
        <v>7</v>
      </c>
      <c r="D4220" s="1109">
        <v>5.1260000000000003</v>
      </c>
      <c r="E4220" s="1109">
        <v>60.5</v>
      </c>
      <c r="F4220" s="1109">
        <v>0</v>
      </c>
      <c r="G4220" s="1110" t="s">
        <v>10753</v>
      </c>
      <c r="H4220" s="1110" t="s">
        <v>4654</v>
      </c>
      <c r="I4220" s="1110" t="s">
        <v>10841</v>
      </c>
      <c r="J4220" s="1109">
        <v>0</v>
      </c>
      <c r="K4220" s="1109">
        <v>0</v>
      </c>
      <c r="L4220" s="1109">
        <v>0</v>
      </c>
      <c r="M4220" s="1109">
        <v>0</v>
      </c>
      <c r="N4220" s="1109">
        <v>0</v>
      </c>
      <c r="O4220" s="1109">
        <v>0</v>
      </c>
      <c r="P4220" s="1109">
        <v>0</v>
      </c>
      <c r="Q4220" s="1109">
        <v>0</v>
      </c>
    </row>
    <row r="4221" spans="1:17">
      <c r="A4221" s="1109">
        <v>19762</v>
      </c>
      <c r="B4221" s="1110" t="s">
        <v>0</v>
      </c>
      <c r="C4221" s="1109">
        <v>7</v>
      </c>
      <c r="D4221" s="1109">
        <v>5.1260000000000003</v>
      </c>
      <c r="E4221" s="1109">
        <v>60.5</v>
      </c>
      <c r="F4221" s="1109">
        <v>0</v>
      </c>
      <c r="G4221" s="1110" t="s">
        <v>10753</v>
      </c>
      <c r="H4221" s="1110" t="s">
        <v>4654</v>
      </c>
      <c r="I4221" s="1110" t="s">
        <v>10832</v>
      </c>
      <c r="J4221" s="1109">
        <v>0</v>
      </c>
      <c r="K4221" s="1109">
        <v>0</v>
      </c>
      <c r="L4221" s="1109">
        <v>0</v>
      </c>
      <c r="M4221" s="1109">
        <v>0</v>
      </c>
      <c r="N4221" s="1109">
        <v>0</v>
      </c>
      <c r="O4221" s="1109">
        <v>0</v>
      </c>
      <c r="P4221" s="1109">
        <v>0</v>
      </c>
      <c r="Q4221" s="1109">
        <v>0</v>
      </c>
    </row>
    <row r="4222" spans="1:17">
      <c r="A4222" s="1109">
        <v>19763</v>
      </c>
      <c r="B4222" s="1110" t="s">
        <v>0</v>
      </c>
      <c r="C4222" s="1109">
        <v>7</v>
      </c>
      <c r="D4222" s="1109">
        <v>5.1260000000000003</v>
      </c>
      <c r="E4222" s="1109">
        <v>60.5</v>
      </c>
      <c r="F4222" s="1109">
        <v>0</v>
      </c>
      <c r="G4222" s="1110" t="s">
        <v>10753</v>
      </c>
      <c r="H4222" s="1110" t="s">
        <v>4654</v>
      </c>
      <c r="I4222" s="1110" t="s">
        <v>10839</v>
      </c>
      <c r="J4222" s="1109">
        <v>0</v>
      </c>
      <c r="K4222" s="1109">
        <v>0</v>
      </c>
      <c r="L4222" s="1109">
        <v>0</v>
      </c>
      <c r="M4222" s="1109">
        <v>0</v>
      </c>
      <c r="N4222" s="1109">
        <v>0</v>
      </c>
      <c r="O4222" s="1109">
        <v>0</v>
      </c>
      <c r="P4222" s="1109">
        <v>0</v>
      </c>
      <c r="Q4222" s="1109">
        <v>0</v>
      </c>
    </row>
    <row r="4223" spans="1:17">
      <c r="A4223" s="1109">
        <v>19764</v>
      </c>
      <c r="B4223" s="1110" t="s">
        <v>0</v>
      </c>
      <c r="C4223" s="1109">
        <v>7</v>
      </c>
      <c r="D4223" s="1109">
        <v>5.1260000000000003</v>
      </c>
      <c r="E4223" s="1109">
        <v>60.5</v>
      </c>
      <c r="F4223" s="1109">
        <v>0</v>
      </c>
      <c r="G4223" s="1110" t="s">
        <v>10739</v>
      </c>
      <c r="H4223" s="1110" t="s">
        <v>4654</v>
      </c>
      <c r="I4223" s="1110" t="s">
        <v>10841</v>
      </c>
      <c r="J4223" s="1109">
        <v>0</v>
      </c>
      <c r="K4223" s="1109">
        <v>0</v>
      </c>
      <c r="L4223" s="1109">
        <v>0</v>
      </c>
      <c r="M4223" s="1109">
        <v>0</v>
      </c>
      <c r="N4223" s="1109">
        <v>0</v>
      </c>
      <c r="O4223" s="1109">
        <v>0</v>
      </c>
      <c r="P4223" s="1109">
        <v>0</v>
      </c>
      <c r="Q4223" s="1109">
        <v>0</v>
      </c>
    </row>
    <row r="4224" spans="1:17">
      <c r="A4224" s="1109">
        <v>19765</v>
      </c>
      <c r="B4224" s="1110" t="s">
        <v>0</v>
      </c>
      <c r="C4224" s="1109">
        <v>7</v>
      </c>
      <c r="D4224" s="1109">
        <v>5.1260000000000003</v>
      </c>
      <c r="E4224" s="1109">
        <v>60.5</v>
      </c>
      <c r="F4224" s="1109">
        <v>0</v>
      </c>
      <c r="G4224" s="1110" t="s">
        <v>10739</v>
      </c>
      <c r="H4224" s="1110" t="s">
        <v>4654</v>
      </c>
      <c r="I4224" s="1110" t="s">
        <v>10832</v>
      </c>
      <c r="J4224" s="1109">
        <v>0</v>
      </c>
      <c r="K4224" s="1109">
        <v>0</v>
      </c>
      <c r="L4224" s="1109">
        <v>0</v>
      </c>
      <c r="M4224" s="1109">
        <v>0</v>
      </c>
      <c r="N4224" s="1109">
        <v>0</v>
      </c>
      <c r="O4224" s="1109">
        <v>0</v>
      </c>
      <c r="P4224" s="1109">
        <v>0</v>
      </c>
      <c r="Q4224" s="1109">
        <v>0</v>
      </c>
    </row>
    <row r="4225" spans="1:17">
      <c r="A4225" s="1109">
        <v>19766</v>
      </c>
      <c r="B4225" s="1110" t="s">
        <v>0</v>
      </c>
      <c r="C4225" s="1109">
        <v>7</v>
      </c>
      <c r="D4225" s="1109">
        <v>5.1260000000000003</v>
      </c>
      <c r="E4225" s="1109">
        <v>60.5</v>
      </c>
      <c r="F4225" s="1109">
        <v>0</v>
      </c>
      <c r="G4225" s="1110" t="s">
        <v>10739</v>
      </c>
      <c r="H4225" s="1110" t="s">
        <v>4654</v>
      </c>
      <c r="I4225" s="1110" t="s">
        <v>10839</v>
      </c>
      <c r="J4225" s="1109">
        <v>0</v>
      </c>
      <c r="K4225" s="1109">
        <v>0</v>
      </c>
      <c r="L4225" s="1109">
        <v>0</v>
      </c>
      <c r="M4225" s="1109">
        <v>0</v>
      </c>
      <c r="N4225" s="1109">
        <v>0</v>
      </c>
      <c r="O4225" s="1109">
        <v>0</v>
      </c>
      <c r="P4225" s="1109">
        <v>0</v>
      </c>
      <c r="Q4225" s="1109">
        <v>0</v>
      </c>
    </row>
    <row r="4226" spans="1:17">
      <c r="A4226" s="1109">
        <v>19767</v>
      </c>
      <c r="B4226" s="1110" t="s">
        <v>0</v>
      </c>
      <c r="C4226" s="1109">
        <v>7</v>
      </c>
      <c r="D4226" s="1109">
        <v>5.25</v>
      </c>
      <c r="E4226" s="1109">
        <v>57.1</v>
      </c>
      <c r="F4226" s="1109">
        <v>0</v>
      </c>
      <c r="G4226" s="1110" t="s">
        <v>10840</v>
      </c>
      <c r="H4226" s="1110" t="s">
        <v>4654</v>
      </c>
      <c r="I4226" s="1110" t="s">
        <v>10841</v>
      </c>
      <c r="J4226" s="1109">
        <v>0</v>
      </c>
      <c r="K4226" s="1109">
        <v>0</v>
      </c>
      <c r="L4226" s="1109">
        <v>0</v>
      </c>
      <c r="M4226" s="1109">
        <v>0</v>
      </c>
      <c r="N4226" s="1109">
        <v>0</v>
      </c>
      <c r="O4226" s="1109">
        <v>0</v>
      </c>
      <c r="P4226" s="1109">
        <v>0</v>
      </c>
      <c r="Q4226" s="1109">
        <v>0</v>
      </c>
    </row>
    <row r="4227" spans="1:17">
      <c r="A4227" s="1109">
        <v>19768</v>
      </c>
      <c r="B4227" s="1110" t="s">
        <v>0</v>
      </c>
      <c r="C4227" s="1109">
        <v>7</v>
      </c>
      <c r="D4227" s="1109">
        <v>5.25</v>
      </c>
      <c r="E4227" s="1109">
        <v>57.1</v>
      </c>
      <c r="F4227" s="1109">
        <v>0</v>
      </c>
      <c r="G4227" s="1110" t="s">
        <v>10840</v>
      </c>
      <c r="H4227" s="1110" t="s">
        <v>4654</v>
      </c>
      <c r="I4227" s="1110" t="s">
        <v>10832</v>
      </c>
      <c r="J4227" s="1109">
        <v>0</v>
      </c>
      <c r="K4227" s="1109">
        <v>0</v>
      </c>
      <c r="L4227" s="1109">
        <v>0</v>
      </c>
      <c r="M4227" s="1109">
        <v>0</v>
      </c>
      <c r="N4227" s="1109">
        <v>0</v>
      </c>
      <c r="O4227" s="1109">
        <v>0</v>
      </c>
      <c r="P4227" s="1109">
        <v>0</v>
      </c>
      <c r="Q4227" s="1109">
        <v>0</v>
      </c>
    </row>
    <row r="4228" spans="1:17">
      <c r="A4228" s="1109">
        <v>19769</v>
      </c>
      <c r="B4228" s="1110" t="s">
        <v>0</v>
      </c>
      <c r="C4228" s="1109">
        <v>7</v>
      </c>
      <c r="D4228" s="1109">
        <v>5.25</v>
      </c>
      <c r="E4228" s="1109">
        <v>57.1</v>
      </c>
      <c r="F4228" s="1109">
        <v>0</v>
      </c>
      <c r="G4228" s="1110" t="s">
        <v>10840</v>
      </c>
      <c r="H4228" s="1110" t="s">
        <v>4654</v>
      </c>
      <c r="I4228" s="1110" t="s">
        <v>10839</v>
      </c>
      <c r="J4228" s="1109">
        <v>0</v>
      </c>
      <c r="K4228" s="1109">
        <v>0</v>
      </c>
      <c r="L4228" s="1109">
        <v>0</v>
      </c>
      <c r="M4228" s="1109">
        <v>0</v>
      </c>
      <c r="N4228" s="1109">
        <v>0</v>
      </c>
      <c r="O4228" s="1109">
        <v>0</v>
      </c>
      <c r="P4228" s="1109">
        <v>0</v>
      </c>
      <c r="Q4228" s="1109">
        <v>0</v>
      </c>
    </row>
    <row r="4229" spans="1:17">
      <c r="A4229" s="1109">
        <v>19770</v>
      </c>
      <c r="B4229" s="1110" t="s">
        <v>0</v>
      </c>
      <c r="C4229" s="1109">
        <v>7</v>
      </c>
      <c r="D4229" s="1109">
        <v>5.25</v>
      </c>
      <c r="E4229" s="1109">
        <v>57.1</v>
      </c>
      <c r="F4229" s="1109">
        <v>0</v>
      </c>
      <c r="G4229" s="1110" t="s">
        <v>10842</v>
      </c>
      <c r="H4229" s="1110" t="s">
        <v>4654</v>
      </c>
      <c r="I4229" s="1110" t="s">
        <v>10841</v>
      </c>
      <c r="J4229" s="1109">
        <v>0</v>
      </c>
      <c r="K4229" s="1109">
        <v>0</v>
      </c>
      <c r="L4229" s="1109">
        <v>0</v>
      </c>
      <c r="M4229" s="1109">
        <v>0</v>
      </c>
      <c r="N4229" s="1109">
        <v>0</v>
      </c>
      <c r="O4229" s="1109">
        <v>0</v>
      </c>
      <c r="P4229" s="1109">
        <v>0</v>
      </c>
      <c r="Q4229" s="1109">
        <v>0</v>
      </c>
    </row>
    <row r="4230" spans="1:17">
      <c r="A4230" s="1109">
        <v>19771</v>
      </c>
      <c r="B4230" s="1110" t="s">
        <v>0</v>
      </c>
      <c r="C4230" s="1109">
        <v>7</v>
      </c>
      <c r="D4230" s="1109">
        <v>5.25</v>
      </c>
      <c r="E4230" s="1109">
        <v>57.1</v>
      </c>
      <c r="F4230" s="1109">
        <v>0</v>
      </c>
      <c r="G4230" s="1110" t="s">
        <v>10842</v>
      </c>
      <c r="H4230" s="1110" t="s">
        <v>4654</v>
      </c>
      <c r="I4230" s="1110" t="s">
        <v>10832</v>
      </c>
      <c r="J4230" s="1109">
        <v>0</v>
      </c>
      <c r="K4230" s="1109">
        <v>0</v>
      </c>
      <c r="L4230" s="1109">
        <v>0</v>
      </c>
      <c r="M4230" s="1109">
        <v>0</v>
      </c>
      <c r="N4230" s="1109">
        <v>0</v>
      </c>
      <c r="O4230" s="1109">
        <v>0</v>
      </c>
      <c r="P4230" s="1109">
        <v>0</v>
      </c>
      <c r="Q4230" s="1109">
        <v>0</v>
      </c>
    </row>
    <row r="4231" spans="1:17">
      <c r="A4231" s="1109">
        <v>19772</v>
      </c>
      <c r="B4231" s="1110" t="s">
        <v>0</v>
      </c>
      <c r="C4231" s="1109">
        <v>7</v>
      </c>
      <c r="D4231" s="1109">
        <v>5.25</v>
      </c>
      <c r="E4231" s="1109">
        <v>57.1</v>
      </c>
      <c r="F4231" s="1109">
        <v>0</v>
      </c>
      <c r="G4231" s="1110" t="s">
        <v>10842</v>
      </c>
      <c r="H4231" s="1110" t="s">
        <v>4654</v>
      </c>
      <c r="I4231" s="1110" t="s">
        <v>10839</v>
      </c>
      <c r="J4231" s="1109">
        <v>0</v>
      </c>
      <c r="K4231" s="1109">
        <v>0</v>
      </c>
      <c r="L4231" s="1109">
        <v>0</v>
      </c>
      <c r="M4231" s="1109">
        <v>0</v>
      </c>
      <c r="N4231" s="1109">
        <v>0</v>
      </c>
      <c r="O4231" s="1109">
        <v>0</v>
      </c>
      <c r="P4231" s="1109">
        <v>0</v>
      </c>
      <c r="Q4231" s="1109">
        <v>0</v>
      </c>
    </row>
    <row r="4232" spans="1:17">
      <c r="A4232" s="1109">
        <v>19773</v>
      </c>
      <c r="B4232" s="1110" t="s">
        <v>0</v>
      </c>
      <c r="C4232" s="1109">
        <v>7</v>
      </c>
      <c r="D4232" s="1109">
        <v>5.25</v>
      </c>
      <c r="E4232" s="1109">
        <v>57.1</v>
      </c>
      <c r="F4232" s="1109">
        <v>0</v>
      </c>
      <c r="G4232" s="1110" t="s">
        <v>10784</v>
      </c>
      <c r="H4232" s="1110" t="s">
        <v>4654</v>
      </c>
      <c r="I4232" s="1110" t="s">
        <v>10841</v>
      </c>
      <c r="J4232" s="1109">
        <v>0</v>
      </c>
      <c r="K4232" s="1109">
        <v>0</v>
      </c>
      <c r="L4232" s="1109">
        <v>0</v>
      </c>
      <c r="M4232" s="1109">
        <v>0</v>
      </c>
      <c r="N4232" s="1109">
        <v>0</v>
      </c>
      <c r="O4232" s="1109">
        <v>0</v>
      </c>
      <c r="P4232" s="1109">
        <v>0</v>
      </c>
      <c r="Q4232" s="1109">
        <v>0</v>
      </c>
    </row>
    <row r="4233" spans="1:17">
      <c r="A4233" s="1109">
        <v>19774</v>
      </c>
      <c r="B4233" s="1110" t="s">
        <v>0</v>
      </c>
      <c r="C4233" s="1109">
        <v>7</v>
      </c>
      <c r="D4233" s="1109">
        <v>5.25</v>
      </c>
      <c r="E4233" s="1109">
        <v>57.1</v>
      </c>
      <c r="F4233" s="1109">
        <v>0</v>
      </c>
      <c r="G4233" s="1110" t="s">
        <v>10784</v>
      </c>
      <c r="H4233" s="1110" t="s">
        <v>4654</v>
      </c>
      <c r="I4233" s="1110" t="s">
        <v>10832</v>
      </c>
      <c r="J4233" s="1109">
        <v>0</v>
      </c>
      <c r="K4233" s="1109">
        <v>0</v>
      </c>
      <c r="L4233" s="1109">
        <v>0</v>
      </c>
      <c r="M4233" s="1109">
        <v>0</v>
      </c>
      <c r="N4233" s="1109">
        <v>0</v>
      </c>
      <c r="O4233" s="1109">
        <v>0</v>
      </c>
      <c r="P4233" s="1109">
        <v>0</v>
      </c>
      <c r="Q4233" s="1109">
        <v>0</v>
      </c>
    </row>
    <row r="4234" spans="1:17">
      <c r="A4234" s="1109">
        <v>19775</v>
      </c>
      <c r="B4234" s="1110" t="s">
        <v>0</v>
      </c>
      <c r="C4234" s="1109">
        <v>7</v>
      </c>
      <c r="D4234" s="1109">
        <v>5.25</v>
      </c>
      <c r="E4234" s="1109">
        <v>57.1</v>
      </c>
      <c r="F4234" s="1109">
        <v>0</v>
      </c>
      <c r="G4234" s="1110" t="s">
        <v>10784</v>
      </c>
      <c r="H4234" s="1110" t="s">
        <v>4654</v>
      </c>
      <c r="I4234" s="1110" t="s">
        <v>10839</v>
      </c>
      <c r="J4234" s="1109">
        <v>0</v>
      </c>
      <c r="K4234" s="1109">
        <v>0</v>
      </c>
      <c r="L4234" s="1109">
        <v>0</v>
      </c>
      <c r="M4234" s="1109">
        <v>0</v>
      </c>
      <c r="N4234" s="1109">
        <v>0</v>
      </c>
      <c r="O4234" s="1109">
        <v>0</v>
      </c>
      <c r="P4234" s="1109">
        <v>0</v>
      </c>
      <c r="Q4234" s="1109">
        <v>0</v>
      </c>
    </row>
    <row r="4235" spans="1:17">
      <c r="A4235" s="1109">
        <v>19776</v>
      </c>
      <c r="B4235" s="1110" t="s">
        <v>0</v>
      </c>
      <c r="C4235" s="1109">
        <v>7</v>
      </c>
      <c r="D4235" s="1109">
        <v>5.25</v>
      </c>
      <c r="E4235" s="1109">
        <v>57.1</v>
      </c>
      <c r="F4235" s="1109">
        <v>0</v>
      </c>
      <c r="G4235" s="1110" t="s">
        <v>10741</v>
      </c>
      <c r="H4235" s="1110" t="s">
        <v>4654</v>
      </c>
      <c r="I4235" s="1110" t="s">
        <v>10841</v>
      </c>
      <c r="J4235" s="1109">
        <v>0</v>
      </c>
      <c r="K4235" s="1109">
        <v>0</v>
      </c>
      <c r="L4235" s="1109">
        <v>0</v>
      </c>
      <c r="M4235" s="1109">
        <v>0</v>
      </c>
      <c r="N4235" s="1109">
        <v>0</v>
      </c>
      <c r="O4235" s="1109">
        <v>0</v>
      </c>
      <c r="P4235" s="1109">
        <v>0</v>
      </c>
      <c r="Q4235" s="1109">
        <v>0</v>
      </c>
    </row>
    <row r="4236" spans="1:17">
      <c r="A4236" s="1109">
        <v>19777</v>
      </c>
      <c r="B4236" s="1110" t="s">
        <v>0</v>
      </c>
      <c r="C4236" s="1109">
        <v>7</v>
      </c>
      <c r="D4236" s="1109">
        <v>5.25</v>
      </c>
      <c r="E4236" s="1109">
        <v>57.1</v>
      </c>
      <c r="F4236" s="1109">
        <v>0</v>
      </c>
      <c r="G4236" s="1110" t="s">
        <v>10741</v>
      </c>
      <c r="H4236" s="1110" t="s">
        <v>4654</v>
      </c>
      <c r="I4236" s="1110" t="s">
        <v>10832</v>
      </c>
      <c r="J4236" s="1109">
        <v>0</v>
      </c>
      <c r="K4236" s="1109">
        <v>0</v>
      </c>
      <c r="L4236" s="1109">
        <v>0</v>
      </c>
      <c r="M4236" s="1109">
        <v>0</v>
      </c>
      <c r="N4236" s="1109">
        <v>0</v>
      </c>
      <c r="O4236" s="1109">
        <v>0</v>
      </c>
      <c r="P4236" s="1109">
        <v>0</v>
      </c>
      <c r="Q4236" s="1109">
        <v>0</v>
      </c>
    </row>
    <row r="4237" spans="1:17">
      <c r="A4237" s="1109">
        <v>19778</v>
      </c>
      <c r="B4237" s="1110" t="s">
        <v>0</v>
      </c>
      <c r="C4237" s="1109">
        <v>7</v>
      </c>
      <c r="D4237" s="1109">
        <v>5.25</v>
      </c>
      <c r="E4237" s="1109">
        <v>57.1</v>
      </c>
      <c r="F4237" s="1109">
        <v>0</v>
      </c>
      <c r="G4237" s="1110" t="s">
        <v>10741</v>
      </c>
      <c r="H4237" s="1110" t="s">
        <v>4654</v>
      </c>
      <c r="I4237" s="1110" t="s">
        <v>10839</v>
      </c>
      <c r="J4237" s="1109">
        <v>0</v>
      </c>
      <c r="K4237" s="1109">
        <v>0</v>
      </c>
      <c r="L4237" s="1109">
        <v>0</v>
      </c>
      <c r="M4237" s="1109">
        <v>0</v>
      </c>
      <c r="N4237" s="1109">
        <v>0</v>
      </c>
      <c r="O4237" s="1109">
        <v>0</v>
      </c>
      <c r="P4237" s="1109">
        <v>0</v>
      </c>
      <c r="Q4237" s="1109">
        <v>0</v>
      </c>
    </row>
    <row r="4238" spans="1:17">
      <c r="A4238" s="1109">
        <v>19779</v>
      </c>
      <c r="B4238" s="1110" t="s">
        <v>0</v>
      </c>
      <c r="C4238" s="1109">
        <v>7</v>
      </c>
      <c r="D4238" s="1109">
        <v>5.25</v>
      </c>
      <c r="E4238" s="1109">
        <v>57.1</v>
      </c>
      <c r="F4238" s="1109">
        <v>0</v>
      </c>
      <c r="G4238" s="1110" t="s">
        <v>10833</v>
      </c>
      <c r="H4238" s="1110" t="s">
        <v>4654</v>
      </c>
      <c r="I4238" s="1110" t="s">
        <v>10841</v>
      </c>
      <c r="J4238" s="1109">
        <v>0</v>
      </c>
      <c r="K4238" s="1109">
        <v>0</v>
      </c>
      <c r="L4238" s="1109">
        <v>0</v>
      </c>
      <c r="M4238" s="1109">
        <v>0</v>
      </c>
      <c r="N4238" s="1109">
        <v>0</v>
      </c>
      <c r="O4238" s="1109">
        <v>0</v>
      </c>
      <c r="P4238" s="1109">
        <v>0</v>
      </c>
      <c r="Q4238" s="1109">
        <v>0</v>
      </c>
    </row>
    <row r="4239" spans="1:17">
      <c r="A4239" s="1109">
        <v>19780</v>
      </c>
      <c r="B4239" s="1110" t="s">
        <v>0</v>
      </c>
      <c r="C4239" s="1109">
        <v>7</v>
      </c>
      <c r="D4239" s="1109">
        <v>5.25</v>
      </c>
      <c r="E4239" s="1109">
        <v>57.1</v>
      </c>
      <c r="F4239" s="1109">
        <v>0</v>
      </c>
      <c r="G4239" s="1110" t="s">
        <v>10833</v>
      </c>
      <c r="H4239" s="1110" t="s">
        <v>4654</v>
      </c>
      <c r="I4239" s="1110" t="s">
        <v>10832</v>
      </c>
      <c r="J4239" s="1109">
        <v>0</v>
      </c>
      <c r="K4239" s="1109">
        <v>0</v>
      </c>
      <c r="L4239" s="1109">
        <v>0</v>
      </c>
      <c r="M4239" s="1109">
        <v>0</v>
      </c>
      <c r="N4239" s="1109">
        <v>0</v>
      </c>
      <c r="O4239" s="1109">
        <v>0</v>
      </c>
      <c r="P4239" s="1109">
        <v>0</v>
      </c>
      <c r="Q4239" s="1109">
        <v>0</v>
      </c>
    </row>
    <row r="4240" spans="1:17">
      <c r="A4240" s="1109">
        <v>19781</v>
      </c>
      <c r="B4240" s="1110" t="s">
        <v>0</v>
      </c>
      <c r="C4240" s="1109">
        <v>7</v>
      </c>
      <c r="D4240" s="1109">
        <v>5.25</v>
      </c>
      <c r="E4240" s="1109">
        <v>57.1</v>
      </c>
      <c r="F4240" s="1109">
        <v>0</v>
      </c>
      <c r="G4240" s="1110" t="s">
        <v>10833</v>
      </c>
      <c r="H4240" s="1110" t="s">
        <v>4654</v>
      </c>
      <c r="I4240" s="1110" t="s">
        <v>10839</v>
      </c>
      <c r="J4240" s="1109">
        <v>0</v>
      </c>
      <c r="K4240" s="1109">
        <v>0</v>
      </c>
      <c r="L4240" s="1109">
        <v>0</v>
      </c>
      <c r="M4240" s="1109">
        <v>0</v>
      </c>
      <c r="N4240" s="1109">
        <v>0</v>
      </c>
      <c r="O4240" s="1109">
        <v>0</v>
      </c>
      <c r="P4240" s="1109">
        <v>0</v>
      </c>
      <c r="Q4240" s="1109">
        <v>0</v>
      </c>
    </row>
    <row r="4241" spans="1:17">
      <c r="A4241" s="1109">
        <v>19782</v>
      </c>
      <c r="B4241" s="1110" t="s">
        <v>0</v>
      </c>
      <c r="C4241" s="1109">
        <v>7</v>
      </c>
      <c r="D4241" s="1109">
        <v>5.25</v>
      </c>
      <c r="E4241" s="1109">
        <v>57.1</v>
      </c>
      <c r="F4241" s="1109">
        <v>0</v>
      </c>
      <c r="G4241" s="1110" t="s">
        <v>10753</v>
      </c>
      <c r="H4241" s="1110" t="s">
        <v>4654</v>
      </c>
      <c r="I4241" s="1110" t="s">
        <v>10841</v>
      </c>
      <c r="J4241" s="1109">
        <v>0</v>
      </c>
      <c r="K4241" s="1109">
        <v>0</v>
      </c>
      <c r="L4241" s="1109">
        <v>0</v>
      </c>
      <c r="M4241" s="1109">
        <v>0</v>
      </c>
      <c r="N4241" s="1109">
        <v>0</v>
      </c>
      <c r="O4241" s="1109">
        <v>0</v>
      </c>
      <c r="P4241" s="1109">
        <v>0</v>
      </c>
      <c r="Q4241" s="1109">
        <v>0</v>
      </c>
    </row>
    <row r="4242" spans="1:17">
      <c r="A4242" s="1109">
        <v>19783</v>
      </c>
      <c r="B4242" s="1110" t="s">
        <v>0</v>
      </c>
      <c r="C4242" s="1109">
        <v>7</v>
      </c>
      <c r="D4242" s="1109">
        <v>5.25</v>
      </c>
      <c r="E4242" s="1109">
        <v>57.1</v>
      </c>
      <c r="F4242" s="1109">
        <v>0</v>
      </c>
      <c r="G4242" s="1110" t="s">
        <v>10753</v>
      </c>
      <c r="H4242" s="1110" t="s">
        <v>4654</v>
      </c>
      <c r="I4242" s="1110" t="s">
        <v>10832</v>
      </c>
      <c r="J4242" s="1109">
        <v>0</v>
      </c>
      <c r="K4242" s="1109">
        <v>0</v>
      </c>
      <c r="L4242" s="1109">
        <v>0</v>
      </c>
      <c r="M4242" s="1109">
        <v>0</v>
      </c>
      <c r="N4242" s="1109">
        <v>0</v>
      </c>
      <c r="O4242" s="1109">
        <v>0</v>
      </c>
      <c r="P4242" s="1109">
        <v>0</v>
      </c>
      <c r="Q4242" s="1109">
        <v>0</v>
      </c>
    </row>
    <row r="4243" spans="1:17">
      <c r="A4243" s="1109">
        <v>19784</v>
      </c>
      <c r="B4243" s="1110" t="s">
        <v>0</v>
      </c>
      <c r="C4243" s="1109">
        <v>7</v>
      </c>
      <c r="D4243" s="1109">
        <v>5.25</v>
      </c>
      <c r="E4243" s="1109">
        <v>57.1</v>
      </c>
      <c r="F4243" s="1109">
        <v>0</v>
      </c>
      <c r="G4243" s="1110" t="s">
        <v>10753</v>
      </c>
      <c r="H4243" s="1110" t="s">
        <v>4654</v>
      </c>
      <c r="I4243" s="1110" t="s">
        <v>10839</v>
      </c>
      <c r="J4243" s="1109">
        <v>0</v>
      </c>
      <c r="K4243" s="1109">
        <v>0</v>
      </c>
      <c r="L4243" s="1109">
        <v>0</v>
      </c>
      <c r="M4243" s="1109">
        <v>0</v>
      </c>
      <c r="N4243" s="1109">
        <v>0</v>
      </c>
      <c r="O4243" s="1109">
        <v>0</v>
      </c>
      <c r="P4243" s="1109">
        <v>0</v>
      </c>
      <c r="Q4243" s="1109">
        <v>0</v>
      </c>
    </row>
    <row r="4244" spans="1:17">
      <c r="A4244" s="1109">
        <v>19785</v>
      </c>
      <c r="B4244" s="1110" t="s">
        <v>0</v>
      </c>
      <c r="C4244" s="1109">
        <v>7</v>
      </c>
      <c r="D4244" s="1109">
        <v>5.25</v>
      </c>
      <c r="E4244" s="1109">
        <v>57.1</v>
      </c>
      <c r="F4244" s="1109">
        <v>0</v>
      </c>
      <c r="G4244" s="1110" t="s">
        <v>10739</v>
      </c>
      <c r="H4244" s="1110" t="s">
        <v>4654</v>
      </c>
      <c r="I4244" s="1110" t="s">
        <v>10841</v>
      </c>
      <c r="J4244" s="1109">
        <v>0</v>
      </c>
      <c r="K4244" s="1109">
        <v>0</v>
      </c>
      <c r="L4244" s="1109">
        <v>0</v>
      </c>
      <c r="M4244" s="1109">
        <v>0</v>
      </c>
      <c r="N4244" s="1109">
        <v>0</v>
      </c>
      <c r="O4244" s="1109">
        <v>0</v>
      </c>
      <c r="P4244" s="1109">
        <v>0</v>
      </c>
      <c r="Q4244" s="1109">
        <v>0</v>
      </c>
    </row>
    <row r="4245" spans="1:17">
      <c r="A4245" s="1109">
        <v>19786</v>
      </c>
      <c r="B4245" s="1110" t="s">
        <v>0</v>
      </c>
      <c r="C4245" s="1109">
        <v>7</v>
      </c>
      <c r="D4245" s="1109">
        <v>5.25</v>
      </c>
      <c r="E4245" s="1109">
        <v>57.1</v>
      </c>
      <c r="F4245" s="1109">
        <v>0</v>
      </c>
      <c r="G4245" s="1110" t="s">
        <v>10739</v>
      </c>
      <c r="H4245" s="1110" t="s">
        <v>4654</v>
      </c>
      <c r="I4245" s="1110" t="s">
        <v>10832</v>
      </c>
      <c r="J4245" s="1109">
        <v>0</v>
      </c>
      <c r="K4245" s="1109">
        <v>0</v>
      </c>
      <c r="L4245" s="1109">
        <v>0</v>
      </c>
      <c r="M4245" s="1109">
        <v>0</v>
      </c>
      <c r="N4245" s="1109">
        <v>0</v>
      </c>
      <c r="O4245" s="1109">
        <v>0</v>
      </c>
      <c r="P4245" s="1109">
        <v>0</v>
      </c>
      <c r="Q4245" s="1109">
        <v>0</v>
      </c>
    </row>
    <row r="4246" spans="1:17">
      <c r="A4246" s="1109">
        <v>19787</v>
      </c>
      <c r="B4246" s="1110" t="s">
        <v>0</v>
      </c>
      <c r="C4246" s="1109">
        <v>7</v>
      </c>
      <c r="D4246" s="1109">
        <v>5.25</v>
      </c>
      <c r="E4246" s="1109">
        <v>57.1</v>
      </c>
      <c r="F4246" s="1109">
        <v>0</v>
      </c>
      <c r="G4246" s="1110" t="s">
        <v>10739</v>
      </c>
      <c r="H4246" s="1110" t="s">
        <v>4654</v>
      </c>
      <c r="I4246" s="1110" t="s">
        <v>10839</v>
      </c>
      <c r="J4246" s="1109">
        <v>0</v>
      </c>
      <c r="K4246" s="1109">
        <v>0</v>
      </c>
      <c r="L4246" s="1109">
        <v>0</v>
      </c>
      <c r="M4246" s="1109">
        <v>0</v>
      </c>
      <c r="N4246" s="1109">
        <v>0</v>
      </c>
      <c r="O4246" s="1109">
        <v>0</v>
      </c>
      <c r="P4246" s="1109">
        <v>0</v>
      </c>
      <c r="Q4246" s="1109">
        <v>0</v>
      </c>
    </row>
    <row r="4247" spans="1:17">
      <c r="A4247" s="1109">
        <v>19788</v>
      </c>
      <c r="B4247" s="1110" t="s">
        <v>0</v>
      </c>
      <c r="C4247" s="1109">
        <v>7</v>
      </c>
      <c r="D4247" s="1109">
        <v>5.3760000000000003</v>
      </c>
      <c r="E4247" s="1109">
        <v>53.6</v>
      </c>
      <c r="F4247" s="1109">
        <v>0</v>
      </c>
      <c r="G4247" s="1110" t="s">
        <v>10840</v>
      </c>
      <c r="H4247" s="1110" t="s">
        <v>4654</v>
      </c>
      <c r="I4247" s="1110" t="s">
        <v>10841</v>
      </c>
      <c r="J4247" s="1109">
        <v>0</v>
      </c>
      <c r="K4247" s="1109">
        <v>0</v>
      </c>
      <c r="L4247" s="1109">
        <v>0</v>
      </c>
      <c r="M4247" s="1109">
        <v>0</v>
      </c>
      <c r="N4247" s="1109">
        <v>0</v>
      </c>
      <c r="O4247" s="1109">
        <v>0</v>
      </c>
      <c r="P4247" s="1109">
        <v>0</v>
      </c>
      <c r="Q4247" s="1109">
        <v>0</v>
      </c>
    </row>
    <row r="4248" spans="1:17">
      <c r="A4248" s="1109">
        <v>19789</v>
      </c>
      <c r="B4248" s="1110" t="s">
        <v>0</v>
      </c>
      <c r="C4248" s="1109">
        <v>7</v>
      </c>
      <c r="D4248" s="1109">
        <v>5.3760000000000003</v>
      </c>
      <c r="E4248" s="1109">
        <v>53.6</v>
      </c>
      <c r="F4248" s="1109">
        <v>0</v>
      </c>
      <c r="G4248" s="1110" t="s">
        <v>10840</v>
      </c>
      <c r="H4248" s="1110" t="s">
        <v>4654</v>
      </c>
      <c r="I4248" s="1110" t="s">
        <v>10832</v>
      </c>
      <c r="J4248" s="1109">
        <v>0</v>
      </c>
      <c r="K4248" s="1109">
        <v>0</v>
      </c>
      <c r="L4248" s="1109">
        <v>0</v>
      </c>
      <c r="M4248" s="1109">
        <v>0</v>
      </c>
      <c r="N4248" s="1109">
        <v>0</v>
      </c>
      <c r="O4248" s="1109">
        <v>0</v>
      </c>
      <c r="P4248" s="1109">
        <v>0</v>
      </c>
      <c r="Q4248" s="1109">
        <v>0</v>
      </c>
    </row>
    <row r="4249" spans="1:17">
      <c r="A4249" s="1109">
        <v>19790</v>
      </c>
      <c r="B4249" s="1110" t="s">
        <v>0</v>
      </c>
      <c r="C4249" s="1109">
        <v>7</v>
      </c>
      <c r="D4249" s="1109">
        <v>5.3760000000000003</v>
      </c>
      <c r="E4249" s="1109">
        <v>53.6</v>
      </c>
      <c r="F4249" s="1109">
        <v>0</v>
      </c>
      <c r="G4249" s="1110" t="s">
        <v>10840</v>
      </c>
      <c r="H4249" s="1110" t="s">
        <v>4654</v>
      </c>
      <c r="I4249" s="1110" t="s">
        <v>10839</v>
      </c>
      <c r="J4249" s="1109">
        <v>0</v>
      </c>
      <c r="K4249" s="1109">
        <v>0</v>
      </c>
      <c r="L4249" s="1109">
        <v>0</v>
      </c>
      <c r="M4249" s="1109">
        <v>0</v>
      </c>
      <c r="N4249" s="1109">
        <v>0</v>
      </c>
      <c r="O4249" s="1109">
        <v>0</v>
      </c>
      <c r="P4249" s="1109">
        <v>0</v>
      </c>
      <c r="Q4249" s="1109">
        <v>0</v>
      </c>
    </row>
    <row r="4250" spans="1:17">
      <c r="A4250" s="1109">
        <v>19791</v>
      </c>
      <c r="B4250" s="1110" t="s">
        <v>0</v>
      </c>
      <c r="C4250" s="1109">
        <v>7</v>
      </c>
      <c r="D4250" s="1109">
        <v>5.3760000000000003</v>
      </c>
      <c r="E4250" s="1109">
        <v>53.6</v>
      </c>
      <c r="F4250" s="1109">
        <v>0</v>
      </c>
      <c r="G4250" s="1110" t="s">
        <v>10842</v>
      </c>
      <c r="H4250" s="1110" t="s">
        <v>4654</v>
      </c>
      <c r="I4250" s="1110" t="s">
        <v>10841</v>
      </c>
      <c r="J4250" s="1109">
        <v>0</v>
      </c>
      <c r="K4250" s="1109">
        <v>0</v>
      </c>
      <c r="L4250" s="1109">
        <v>0</v>
      </c>
      <c r="M4250" s="1109">
        <v>0</v>
      </c>
      <c r="N4250" s="1109">
        <v>0</v>
      </c>
      <c r="O4250" s="1109">
        <v>0</v>
      </c>
      <c r="P4250" s="1109">
        <v>0</v>
      </c>
      <c r="Q4250" s="1109">
        <v>0</v>
      </c>
    </row>
    <row r="4251" spans="1:17">
      <c r="A4251" s="1109">
        <v>19792</v>
      </c>
      <c r="B4251" s="1110" t="s">
        <v>0</v>
      </c>
      <c r="C4251" s="1109">
        <v>7</v>
      </c>
      <c r="D4251" s="1109">
        <v>5.3760000000000003</v>
      </c>
      <c r="E4251" s="1109">
        <v>53.6</v>
      </c>
      <c r="F4251" s="1109">
        <v>0</v>
      </c>
      <c r="G4251" s="1110" t="s">
        <v>10842</v>
      </c>
      <c r="H4251" s="1110" t="s">
        <v>4654</v>
      </c>
      <c r="I4251" s="1110" t="s">
        <v>10832</v>
      </c>
      <c r="J4251" s="1109">
        <v>0</v>
      </c>
      <c r="K4251" s="1109">
        <v>0</v>
      </c>
      <c r="L4251" s="1109">
        <v>0</v>
      </c>
      <c r="M4251" s="1109">
        <v>0</v>
      </c>
      <c r="N4251" s="1109">
        <v>0</v>
      </c>
      <c r="O4251" s="1109">
        <v>0</v>
      </c>
      <c r="P4251" s="1109">
        <v>0</v>
      </c>
      <c r="Q4251" s="1109">
        <v>0</v>
      </c>
    </row>
    <row r="4252" spans="1:17">
      <c r="A4252" s="1109">
        <v>19793</v>
      </c>
      <c r="B4252" s="1110" t="s">
        <v>0</v>
      </c>
      <c r="C4252" s="1109">
        <v>7</v>
      </c>
      <c r="D4252" s="1109">
        <v>5.3760000000000003</v>
      </c>
      <c r="E4252" s="1109">
        <v>53.6</v>
      </c>
      <c r="F4252" s="1109">
        <v>0</v>
      </c>
      <c r="G4252" s="1110" t="s">
        <v>10842</v>
      </c>
      <c r="H4252" s="1110" t="s">
        <v>4654</v>
      </c>
      <c r="I4252" s="1110" t="s">
        <v>10839</v>
      </c>
      <c r="J4252" s="1109">
        <v>0</v>
      </c>
      <c r="K4252" s="1109">
        <v>0</v>
      </c>
      <c r="L4252" s="1109">
        <v>0</v>
      </c>
      <c r="M4252" s="1109">
        <v>0</v>
      </c>
      <c r="N4252" s="1109">
        <v>0</v>
      </c>
      <c r="O4252" s="1109">
        <v>0</v>
      </c>
      <c r="P4252" s="1109">
        <v>0</v>
      </c>
      <c r="Q4252" s="1109">
        <v>0</v>
      </c>
    </row>
    <row r="4253" spans="1:17">
      <c r="A4253" s="1109">
        <v>19794</v>
      </c>
      <c r="B4253" s="1110" t="s">
        <v>0</v>
      </c>
      <c r="C4253" s="1109">
        <v>7</v>
      </c>
      <c r="D4253" s="1109">
        <v>5.3760000000000003</v>
      </c>
      <c r="E4253" s="1109">
        <v>53.6</v>
      </c>
      <c r="F4253" s="1109">
        <v>0</v>
      </c>
      <c r="G4253" s="1110" t="s">
        <v>10784</v>
      </c>
      <c r="H4253" s="1110" t="s">
        <v>4654</v>
      </c>
      <c r="I4253" s="1110" t="s">
        <v>10841</v>
      </c>
      <c r="J4253" s="1109">
        <v>0</v>
      </c>
      <c r="K4253" s="1109">
        <v>0</v>
      </c>
      <c r="L4253" s="1109">
        <v>0</v>
      </c>
      <c r="M4253" s="1109">
        <v>0</v>
      </c>
      <c r="N4253" s="1109">
        <v>0</v>
      </c>
      <c r="O4253" s="1109">
        <v>0</v>
      </c>
      <c r="P4253" s="1109">
        <v>0</v>
      </c>
      <c r="Q4253" s="1109">
        <v>0</v>
      </c>
    </row>
    <row r="4254" spans="1:17">
      <c r="A4254" s="1109">
        <v>19795</v>
      </c>
      <c r="B4254" s="1110" t="s">
        <v>0</v>
      </c>
      <c r="C4254" s="1109">
        <v>7</v>
      </c>
      <c r="D4254" s="1109">
        <v>5.3760000000000003</v>
      </c>
      <c r="E4254" s="1109">
        <v>53.6</v>
      </c>
      <c r="F4254" s="1109">
        <v>0</v>
      </c>
      <c r="G4254" s="1110" t="s">
        <v>10784</v>
      </c>
      <c r="H4254" s="1110" t="s">
        <v>4654</v>
      </c>
      <c r="I4254" s="1110" t="s">
        <v>10832</v>
      </c>
      <c r="J4254" s="1109">
        <v>0</v>
      </c>
      <c r="K4254" s="1109">
        <v>0</v>
      </c>
      <c r="L4254" s="1109">
        <v>0</v>
      </c>
      <c r="M4254" s="1109">
        <v>0</v>
      </c>
      <c r="N4254" s="1109">
        <v>0</v>
      </c>
      <c r="O4254" s="1109">
        <v>0</v>
      </c>
      <c r="P4254" s="1109">
        <v>0</v>
      </c>
      <c r="Q4254" s="1109">
        <v>0</v>
      </c>
    </row>
    <row r="4255" spans="1:17">
      <c r="A4255" s="1109">
        <v>19796</v>
      </c>
      <c r="B4255" s="1110" t="s">
        <v>0</v>
      </c>
      <c r="C4255" s="1109">
        <v>7</v>
      </c>
      <c r="D4255" s="1109">
        <v>5.3760000000000003</v>
      </c>
      <c r="E4255" s="1109">
        <v>53.6</v>
      </c>
      <c r="F4255" s="1109">
        <v>0</v>
      </c>
      <c r="G4255" s="1110" t="s">
        <v>10784</v>
      </c>
      <c r="H4255" s="1110" t="s">
        <v>4654</v>
      </c>
      <c r="I4255" s="1110" t="s">
        <v>10839</v>
      </c>
      <c r="J4255" s="1109">
        <v>0</v>
      </c>
      <c r="K4255" s="1109">
        <v>0</v>
      </c>
      <c r="L4255" s="1109">
        <v>0</v>
      </c>
      <c r="M4255" s="1109">
        <v>0</v>
      </c>
      <c r="N4255" s="1109">
        <v>0</v>
      </c>
      <c r="O4255" s="1109">
        <v>0</v>
      </c>
      <c r="P4255" s="1109">
        <v>0</v>
      </c>
      <c r="Q4255" s="1109">
        <v>0</v>
      </c>
    </row>
    <row r="4256" spans="1:17">
      <c r="A4256" s="1109">
        <v>19797</v>
      </c>
      <c r="B4256" s="1110" t="s">
        <v>0</v>
      </c>
      <c r="C4256" s="1109">
        <v>7</v>
      </c>
      <c r="D4256" s="1109">
        <v>5.3760000000000003</v>
      </c>
      <c r="E4256" s="1109">
        <v>53.6</v>
      </c>
      <c r="F4256" s="1109">
        <v>0</v>
      </c>
      <c r="G4256" s="1110" t="s">
        <v>10741</v>
      </c>
      <c r="H4256" s="1110" t="s">
        <v>4654</v>
      </c>
      <c r="I4256" s="1110" t="s">
        <v>10841</v>
      </c>
      <c r="J4256" s="1109">
        <v>0</v>
      </c>
      <c r="K4256" s="1109">
        <v>0</v>
      </c>
      <c r="L4256" s="1109">
        <v>0</v>
      </c>
      <c r="M4256" s="1109">
        <v>0</v>
      </c>
      <c r="N4256" s="1109">
        <v>0</v>
      </c>
      <c r="O4256" s="1109">
        <v>0</v>
      </c>
      <c r="P4256" s="1109">
        <v>0</v>
      </c>
      <c r="Q4256" s="1109">
        <v>0</v>
      </c>
    </row>
    <row r="4257" spans="1:17">
      <c r="A4257" s="1109">
        <v>19798</v>
      </c>
      <c r="B4257" s="1110" t="s">
        <v>0</v>
      </c>
      <c r="C4257" s="1109">
        <v>7</v>
      </c>
      <c r="D4257" s="1109">
        <v>5.3760000000000003</v>
      </c>
      <c r="E4257" s="1109">
        <v>53.6</v>
      </c>
      <c r="F4257" s="1109">
        <v>0</v>
      </c>
      <c r="G4257" s="1110" t="s">
        <v>10741</v>
      </c>
      <c r="H4257" s="1110" t="s">
        <v>4654</v>
      </c>
      <c r="I4257" s="1110" t="s">
        <v>10832</v>
      </c>
      <c r="J4257" s="1109">
        <v>0</v>
      </c>
      <c r="K4257" s="1109">
        <v>0</v>
      </c>
      <c r="L4257" s="1109">
        <v>0</v>
      </c>
      <c r="M4257" s="1109">
        <v>0</v>
      </c>
      <c r="N4257" s="1109">
        <v>0</v>
      </c>
      <c r="O4257" s="1109">
        <v>0</v>
      </c>
      <c r="P4257" s="1109">
        <v>0</v>
      </c>
      <c r="Q4257" s="1109">
        <v>0</v>
      </c>
    </row>
    <row r="4258" spans="1:17">
      <c r="A4258" s="1109">
        <v>19799</v>
      </c>
      <c r="B4258" s="1110" t="s">
        <v>0</v>
      </c>
      <c r="C4258" s="1109">
        <v>7</v>
      </c>
      <c r="D4258" s="1109">
        <v>5.3760000000000003</v>
      </c>
      <c r="E4258" s="1109">
        <v>53.6</v>
      </c>
      <c r="F4258" s="1109">
        <v>0</v>
      </c>
      <c r="G4258" s="1110" t="s">
        <v>10741</v>
      </c>
      <c r="H4258" s="1110" t="s">
        <v>4654</v>
      </c>
      <c r="I4258" s="1110" t="s">
        <v>10839</v>
      </c>
      <c r="J4258" s="1109">
        <v>0</v>
      </c>
      <c r="K4258" s="1109">
        <v>0</v>
      </c>
      <c r="L4258" s="1109">
        <v>0</v>
      </c>
      <c r="M4258" s="1109">
        <v>0</v>
      </c>
      <c r="N4258" s="1109">
        <v>0</v>
      </c>
      <c r="O4258" s="1109">
        <v>0</v>
      </c>
      <c r="P4258" s="1109">
        <v>0</v>
      </c>
      <c r="Q4258" s="1109">
        <v>0</v>
      </c>
    </row>
    <row r="4259" spans="1:17">
      <c r="A4259" s="1109">
        <v>19800</v>
      </c>
      <c r="B4259" s="1110" t="s">
        <v>0</v>
      </c>
      <c r="C4259" s="1109">
        <v>7</v>
      </c>
      <c r="D4259" s="1109">
        <v>5.3760000000000003</v>
      </c>
      <c r="E4259" s="1109">
        <v>53.6</v>
      </c>
      <c r="F4259" s="1109">
        <v>0</v>
      </c>
      <c r="G4259" s="1110" t="s">
        <v>10833</v>
      </c>
      <c r="H4259" s="1110" t="s">
        <v>4654</v>
      </c>
      <c r="I4259" s="1110" t="s">
        <v>10841</v>
      </c>
      <c r="J4259" s="1109">
        <v>0</v>
      </c>
      <c r="K4259" s="1109">
        <v>0</v>
      </c>
      <c r="L4259" s="1109">
        <v>0</v>
      </c>
      <c r="M4259" s="1109">
        <v>0</v>
      </c>
      <c r="N4259" s="1109">
        <v>0</v>
      </c>
      <c r="O4259" s="1109">
        <v>0</v>
      </c>
      <c r="P4259" s="1109">
        <v>0</v>
      </c>
      <c r="Q4259" s="1109">
        <v>0</v>
      </c>
    </row>
    <row r="4260" spans="1:17">
      <c r="A4260" s="1109">
        <v>19801</v>
      </c>
      <c r="B4260" s="1110" t="s">
        <v>0</v>
      </c>
      <c r="C4260" s="1109">
        <v>7</v>
      </c>
      <c r="D4260" s="1109">
        <v>5.3760000000000003</v>
      </c>
      <c r="E4260" s="1109">
        <v>53.6</v>
      </c>
      <c r="F4260" s="1109">
        <v>0</v>
      </c>
      <c r="G4260" s="1110" t="s">
        <v>10833</v>
      </c>
      <c r="H4260" s="1110" t="s">
        <v>4654</v>
      </c>
      <c r="I4260" s="1110" t="s">
        <v>10832</v>
      </c>
      <c r="J4260" s="1109">
        <v>0</v>
      </c>
      <c r="K4260" s="1109">
        <v>0</v>
      </c>
      <c r="L4260" s="1109">
        <v>0</v>
      </c>
      <c r="M4260" s="1109">
        <v>0</v>
      </c>
      <c r="N4260" s="1109">
        <v>0</v>
      </c>
      <c r="O4260" s="1109">
        <v>0</v>
      </c>
      <c r="P4260" s="1109">
        <v>0</v>
      </c>
      <c r="Q4260" s="1109">
        <v>0</v>
      </c>
    </row>
    <row r="4261" spans="1:17">
      <c r="A4261" s="1109">
        <v>19802</v>
      </c>
      <c r="B4261" s="1110" t="s">
        <v>0</v>
      </c>
      <c r="C4261" s="1109">
        <v>7</v>
      </c>
      <c r="D4261" s="1109">
        <v>5.3760000000000003</v>
      </c>
      <c r="E4261" s="1109">
        <v>53.6</v>
      </c>
      <c r="F4261" s="1109">
        <v>0</v>
      </c>
      <c r="G4261" s="1110" t="s">
        <v>10833</v>
      </c>
      <c r="H4261" s="1110" t="s">
        <v>4654</v>
      </c>
      <c r="I4261" s="1110" t="s">
        <v>10839</v>
      </c>
      <c r="J4261" s="1109">
        <v>0</v>
      </c>
      <c r="K4261" s="1109">
        <v>0</v>
      </c>
      <c r="L4261" s="1109">
        <v>0</v>
      </c>
      <c r="M4261" s="1109">
        <v>0</v>
      </c>
      <c r="N4261" s="1109">
        <v>0</v>
      </c>
      <c r="O4261" s="1109">
        <v>0</v>
      </c>
      <c r="P4261" s="1109">
        <v>0</v>
      </c>
      <c r="Q4261" s="1109">
        <v>0</v>
      </c>
    </row>
    <row r="4262" spans="1:17">
      <c r="A4262" s="1109">
        <v>19803</v>
      </c>
      <c r="B4262" s="1110" t="s">
        <v>0</v>
      </c>
      <c r="C4262" s="1109">
        <v>7</v>
      </c>
      <c r="D4262" s="1109">
        <v>5.3760000000000003</v>
      </c>
      <c r="E4262" s="1109">
        <v>53.6</v>
      </c>
      <c r="F4262" s="1109">
        <v>0</v>
      </c>
      <c r="G4262" s="1110" t="s">
        <v>10753</v>
      </c>
      <c r="H4262" s="1110" t="s">
        <v>4654</v>
      </c>
      <c r="I4262" s="1110" t="s">
        <v>10841</v>
      </c>
      <c r="J4262" s="1109">
        <v>0</v>
      </c>
      <c r="K4262" s="1109">
        <v>0</v>
      </c>
      <c r="L4262" s="1109">
        <v>0</v>
      </c>
      <c r="M4262" s="1109">
        <v>0</v>
      </c>
      <c r="N4262" s="1109">
        <v>0</v>
      </c>
      <c r="O4262" s="1109">
        <v>0</v>
      </c>
      <c r="P4262" s="1109">
        <v>0</v>
      </c>
      <c r="Q4262" s="1109">
        <v>0</v>
      </c>
    </row>
    <row r="4263" spans="1:17">
      <c r="A4263" s="1109">
        <v>19804</v>
      </c>
      <c r="B4263" s="1110" t="s">
        <v>0</v>
      </c>
      <c r="C4263" s="1109">
        <v>7</v>
      </c>
      <c r="D4263" s="1109">
        <v>5.3760000000000003</v>
      </c>
      <c r="E4263" s="1109">
        <v>53.6</v>
      </c>
      <c r="F4263" s="1109">
        <v>0</v>
      </c>
      <c r="G4263" s="1110" t="s">
        <v>10753</v>
      </c>
      <c r="H4263" s="1110" t="s">
        <v>4654</v>
      </c>
      <c r="I4263" s="1110" t="s">
        <v>10832</v>
      </c>
      <c r="J4263" s="1109">
        <v>0</v>
      </c>
      <c r="K4263" s="1109">
        <v>0</v>
      </c>
      <c r="L4263" s="1109">
        <v>0</v>
      </c>
      <c r="M4263" s="1109">
        <v>0</v>
      </c>
      <c r="N4263" s="1109">
        <v>0</v>
      </c>
      <c r="O4263" s="1109">
        <v>0</v>
      </c>
      <c r="P4263" s="1109">
        <v>0</v>
      </c>
      <c r="Q4263" s="1109">
        <v>0</v>
      </c>
    </row>
    <row r="4264" spans="1:17">
      <c r="A4264" s="1109">
        <v>19805</v>
      </c>
      <c r="B4264" s="1110" t="s">
        <v>0</v>
      </c>
      <c r="C4264" s="1109">
        <v>7</v>
      </c>
      <c r="D4264" s="1109">
        <v>5.3760000000000003</v>
      </c>
      <c r="E4264" s="1109">
        <v>53.6</v>
      </c>
      <c r="F4264" s="1109">
        <v>0</v>
      </c>
      <c r="G4264" s="1110" t="s">
        <v>10753</v>
      </c>
      <c r="H4264" s="1110" t="s">
        <v>4654</v>
      </c>
      <c r="I4264" s="1110" t="s">
        <v>10839</v>
      </c>
      <c r="J4264" s="1109">
        <v>0</v>
      </c>
      <c r="K4264" s="1109">
        <v>0</v>
      </c>
      <c r="L4264" s="1109">
        <v>0</v>
      </c>
      <c r="M4264" s="1109">
        <v>0</v>
      </c>
      <c r="N4264" s="1109">
        <v>0</v>
      </c>
      <c r="O4264" s="1109">
        <v>0</v>
      </c>
      <c r="P4264" s="1109">
        <v>0</v>
      </c>
      <c r="Q4264" s="1109">
        <v>0</v>
      </c>
    </row>
    <row r="4265" spans="1:17">
      <c r="A4265" s="1109">
        <v>19806</v>
      </c>
      <c r="B4265" s="1110" t="s">
        <v>0</v>
      </c>
      <c r="C4265" s="1109">
        <v>7</v>
      </c>
      <c r="D4265" s="1109">
        <v>5.3760000000000003</v>
      </c>
      <c r="E4265" s="1109">
        <v>53.6</v>
      </c>
      <c r="F4265" s="1109">
        <v>0</v>
      </c>
      <c r="G4265" s="1110" t="s">
        <v>10739</v>
      </c>
      <c r="H4265" s="1110" t="s">
        <v>4654</v>
      </c>
      <c r="I4265" s="1110" t="s">
        <v>10841</v>
      </c>
      <c r="J4265" s="1109">
        <v>0</v>
      </c>
      <c r="K4265" s="1109">
        <v>0</v>
      </c>
      <c r="L4265" s="1109">
        <v>0</v>
      </c>
      <c r="M4265" s="1109">
        <v>0</v>
      </c>
      <c r="N4265" s="1109">
        <v>0</v>
      </c>
      <c r="O4265" s="1109">
        <v>0</v>
      </c>
      <c r="P4265" s="1109">
        <v>0</v>
      </c>
      <c r="Q4265" s="1109">
        <v>0</v>
      </c>
    </row>
    <row r="4266" spans="1:17">
      <c r="A4266" s="1109">
        <v>19807</v>
      </c>
      <c r="B4266" s="1110" t="s">
        <v>0</v>
      </c>
      <c r="C4266" s="1109">
        <v>7</v>
      </c>
      <c r="D4266" s="1109">
        <v>5.3760000000000003</v>
      </c>
      <c r="E4266" s="1109">
        <v>53.6</v>
      </c>
      <c r="F4266" s="1109">
        <v>0</v>
      </c>
      <c r="G4266" s="1110" t="s">
        <v>10739</v>
      </c>
      <c r="H4266" s="1110" t="s">
        <v>4654</v>
      </c>
      <c r="I4266" s="1110" t="s">
        <v>10832</v>
      </c>
      <c r="J4266" s="1109">
        <v>0</v>
      </c>
      <c r="K4266" s="1109">
        <v>0</v>
      </c>
      <c r="L4266" s="1109">
        <v>0</v>
      </c>
      <c r="M4266" s="1109">
        <v>0</v>
      </c>
      <c r="N4266" s="1109">
        <v>0</v>
      </c>
      <c r="O4266" s="1109">
        <v>0</v>
      </c>
      <c r="P4266" s="1109">
        <v>0</v>
      </c>
      <c r="Q4266" s="1109">
        <v>0</v>
      </c>
    </row>
    <row r="4267" spans="1:17">
      <c r="A4267" s="1109">
        <v>19808</v>
      </c>
      <c r="B4267" s="1110" t="s">
        <v>0</v>
      </c>
      <c r="C4267" s="1109">
        <v>7</v>
      </c>
      <c r="D4267" s="1109">
        <v>5.3760000000000003</v>
      </c>
      <c r="E4267" s="1109">
        <v>53.6</v>
      </c>
      <c r="F4267" s="1109">
        <v>0</v>
      </c>
      <c r="G4267" s="1110" t="s">
        <v>10739</v>
      </c>
      <c r="H4267" s="1110" t="s">
        <v>4654</v>
      </c>
      <c r="I4267" s="1110" t="s">
        <v>10839</v>
      </c>
      <c r="J4267" s="1109">
        <v>0</v>
      </c>
      <c r="K4267" s="1109">
        <v>0</v>
      </c>
      <c r="L4267" s="1109">
        <v>0</v>
      </c>
      <c r="M4267" s="1109">
        <v>0</v>
      </c>
      <c r="N4267" s="1109">
        <v>0</v>
      </c>
      <c r="O4267" s="1109">
        <v>0</v>
      </c>
      <c r="P4267" s="1109">
        <v>0</v>
      </c>
      <c r="Q4267" s="1109">
        <v>0</v>
      </c>
    </row>
    <row r="4268" spans="1:17">
      <c r="A4268" s="1109">
        <v>19809</v>
      </c>
      <c r="B4268" s="1110" t="s">
        <v>0</v>
      </c>
      <c r="C4268" s="1109">
        <v>7</v>
      </c>
      <c r="D4268" s="1109">
        <v>5.5</v>
      </c>
      <c r="E4268" s="1109">
        <v>50.1</v>
      </c>
      <c r="F4268" s="1109">
        <v>0</v>
      </c>
      <c r="G4268" s="1110" t="s">
        <v>10840</v>
      </c>
      <c r="H4268" s="1110" t="s">
        <v>4654</v>
      </c>
      <c r="I4268" s="1110" t="s">
        <v>10841</v>
      </c>
      <c r="J4268" s="1109">
        <v>0</v>
      </c>
      <c r="K4268" s="1109">
        <v>0</v>
      </c>
      <c r="L4268" s="1109">
        <v>0</v>
      </c>
      <c r="M4268" s="1109">
        <v>0</v>
      </c>
      <c r="N4268" s="1109">
        <v>0</v>
      </c>
      <c r="O4268" s="1109">
        <v>0</v>
      </c>
      <c r="P4268" s="1109">
        <v>0</v>
      </c>
      <c r="Q4268" s="1109">
        <v>0</v>
      </c>
    </row>
    <row r="4269" spans="1:17">
      <c r="A4269" s="1109">
        <v>19810</v>
      </c>
      <c r="B4269" s="1110" t="s">
        <v>0</v>
      </c>
      <c r="C4269" s="1109">
        <v>7</v>
      </c>
      <c r="D4269" s="1109">
        <v>5.5</v>
      </c>
      <c r="E4269" s="1109">
        <v>50.1</v>
      </c>
      <c r="F4269" s="1109">
        <v>0</v>
      </c>
      <c r="G4269" s="1110" t="s">
        <v>10840</v>
      </c>
      <c r="H4269" s="1110" t="s">
        <v>4654</v>
      </c>
      <c r="I4269" s="1110" t="s">
        <v>10832</v>
      </c>
      <c r="J4269" s="1109">
        <v>0</v>
      </c>
      <c r="K4269" s="1109">
        <v>0</v>
      </c>
      <c r="L4269" s="1109">
        <v>0</v>
      </c>
      <c r="M4269" s="1109">
        <v>0</v>
      </c>
      <c r="N4269" s="1109">
        <v>0</v>
      </c>
      <c r="O4269" s="1109">
        <v>0</v>
      </c>
      <c r="P4269" s="1109">
        <v>0</v>
      </c>
      <c r="Q4269" s="1109">
        <v>0</v>
      </c>
    </row>
    <row r="4270" spans="1:17">
      <c r="A4270" s="1109">
        <v>19811</v>
      </c>
      <c r="B4270" s="1110" t="s">
        <v>0</v>
      </c>
      <c r="C4270" s="1109">
        <v>7</v>
      </c>
      <c r="D4270" s="1109">
        <v>5.5</v>
      </c>
      <c r="E4270" s="1109">
        <v>50.1</v>
      </c>
      <c r="F4270" s="1109">
        <v>0</v>
      </c>
      <c r="G4270" s="1110" t="s">
        <v>10840</v>
      </c>
      <c r="H4270" s="1110" t="s">
        <v>4654</v>
      </c>
      <c r="I4270" s="1110" t="s">
        <v>10839</v>
      </c>
      <c r="J4270" s="1109">
        <v>0</v>
      </c>
      <c r="K4270" s="1109">
        <v>0</v>
      </c>
      <c r="L4270" s="1109">
        <v>0</v>
      </c>
      <c r="M4270" s="1109">
        <v>0</v>
      </c>
      <c r="N4270" s="1109">
        <v>0</v>
      </c>
      <c r="O4270" s="1109">
        <v>0</v>
      </c>
      <c r="P4270" s="1109">
        <v>0</v>
      </c>
      <c r="Q4270" s="1109">
        <v>0</v>
      </c>
    </row>
    <row r="4271" spans="1:17">
      <c r="A4271" s="1109">
        <v>19812</v>
      </c>
      <c r="B4271" s="1110" t="s">
        <v>0</v>
      </c>
      <c r="C4271" s="1109">
        <v>7</v>
      </c>
      <c r="D4271" s="1109">
        <v>5.5</v>
      </c>
      <c r="E4271" s="1109">
        <v>50.1</v>
      </c>
      <c r="F4271" s="1109">
        <v>0</v>
      </c>
      <c r="G4271" s="1110" t="s">
        <v>10842</v>
      </c>
      <c r="H4271" s="1110" t="s">
        <v>4654</v>
      </c>
      <c r="I4271" s="1110" t="s">
        <v>10841</v>
      </c>
      <c r="J4271" s="1109">
        <v>0</v>
      </c>
      <c r="K4271" s="1109">
        <v>0</v>
      </c>
      <c r="L4271" s="1109">
        <v>0</v>
      </c>
      <c r="M4271" s="1109">
        <v>0</v>
      </c>
      <c r="N4271" s="1109">
        <v>0</v>
      </c>
      <c r="O4271" s="1109">
        <v>0</v>
      </c>
      <c r="P4271" s="1109">
        <v>0</v>
      </c>
      <c r="Q4271" s="1109">
        <v>0</v>
      </c>
    </row>
    <row r="4272" spans="1:17">
      <c r="A4272" s="1109">
        <v>19813</v>
      </c>
      <c r="B4272" s="1110" t="s">
        <v>0</v>
      </c>
      <c r="C4272" s="1109">
        <v>7</v>
      </c>
      <c r="D4272" s="1109">
        <v>5.5</v>
      </c>
      <c r="E4272" s="1109">
        <v>50.1</v>
      </c>
      <c r="F4272" s="1109">
        <v>0</v>
      </c>
      <c r="G4272" s="1110" t="s">
        <v>10842</v>
      </c>
      <c r="H4272" s="1110" t="s">
        <v>4654</v>
      </c>
      <c r="I4272" s="1110" t="s">
        <v>10832</v>
      </c>
      <c r="J4272" s="1109">
        <v>0</v>
      </c>
      <c r="K4272" s="1109">
        <v>0</v>
      </c>
      <c r="L4272" s="1109">
        <v>0</v>
      </c>
      <c r="M4272" s="1109">
        <v>0</v>
      </c>
      <c r="N4272" s="1109">
        <v>0</v>
      </c>
      <c r="O4272" s="1109">
        <v>0</v>
      </c>
      <c r="P4272" s="1109">
        <v>0</v>
      </c>
      <c r="Q4272" s="1109">
        <v>0</v>
      </c>
    </row>
    <row r="4273" spans="1:17">
      <c r="A4273" s="1109">
        <v>19814</v>
      </c>
      <c r="B4273" s="1110" t="s">
        <v>0</v>
      </c>
      <c r="C4273" s="1109">
        <v>7</v>
      </c>
      <c r="D4273" s="1109">
        <v>5.5</v>
      </c>
      <c r="E4273" s="1109">
        <v>50.1</v>
      </c>
      <c r="F4273" s="1109">
        <v>0</v>
      </c>
      <c r="G4273" s="1110" t="s">
        <v>10842</v>
      </c>
      <c r="H4273" s="1110" t="s">
        <v>4654</v>
      </c>
      <c r="I4273" s="1110" t="s">
        <v>10839</v>
      </c>
      <c r="J4273" s="1109">
        <v>0</v>
      </c>
      <c r="K4273" s="1109">
        <v>0</v>
      </c>
      <c r="L4273" s="1109">
        <v>0</v>
      </c>
      <c r="M4273" s="1109">
        <v>0</v>
      </c>
      <c r="N4273" s="1109">
        <v>0</v>
      </c>
      <c r="O4273" s="1109">
        <v>0</v>
      </c>
      <c r="P4273" s="1109">
        <v>0</v>
      </c>
      <c r="Q4273" s="1109">
        <v>0</v>
      </c>
    </row>
    <row r="4274" spans="1:17">
      <c r="A4274" s="1109">
        <v>19815</v>
      </c>
      <c r="B4274" s="1110" t="s">
        <v>0</v>
      </c>
      <c r="C4274" s="1109">
        <v>7</v>
      </c>
      <c r="D4274" s="1109">
        <v>5.5</v>
      </c>
      <c r="E4274" s="1109">
        <v>50.1</v>
      </c>
      <c r="F4274" s="1109">
        <v>0</v>
      </c>
      <c r="G4274" s="1110" t="s">
        <v>10784</v>
      </c>
      <c r="H4274" s="1110" t="s">
        <v>4654</v>
      </c>
      <c r="I4274" s="1110" t="s">
        <v>10841</v>
      </c>
      <c r="J4274" s="1109">
        <v>0</v>
      </c>
      <c r="K4274" s="1109">
        <v>0</v>
      </c>
      <c r="L4274" s="1109">
        <v>0</v>
      </c>
      <c r="M4274" s="1109">
        <v>0</v>
      </c>
      <c r="N4274" s="1109">
        <v>0</v>
      </c>
      <c r="O4274" s="1109">
        <v>0</v>
      </c>
      <c r="P4274" s="1109">
        <v>0</v>
      </c>
      <c r="Q4274" s="1109">
        <v>0</v>
      </c>
    </row>
    <row r="4275" spans="1:17">
      <c r="A4275" s="1109">
        <v>19816</v>
      </c>
      <c r="B4275" s="1110" t="s">
        <v>0</v>
      </c>
      <c r="C4275" s="1109">
        <v>7</v>
      </c>
      <c r="D4275" s="1109">
        <v>5.5</v>
      </c>
      <c r="E4275" s="1109">
        <v>50.1</v>
      </c>
      <c r="F4275" s="1109">
        <v>0</v>
      </c>
      <c r="G4275" s="1110" t="s">
        <v>10784</v>
      </c>
      <c r="H4275" s="1110" t="s">
        <v>4654</v>
      </c>
      <c r="I4275" s="1110" t="s">
        <v>10832</v>
      </c>
      <c r="J4275" s="1109">
        <v>0</v>
      </c>
      <c r="K4275" s="1109">
        <v>0</v>
      </c>
      <c r="L4275" s="1109">
        <v>0</v>
      </c>
      <c r="M4275" s="1109">
        <v>0</v>
      </c>
      <c r="N4275" s="1109">
        <v>0</v>
      </c>
      <c r="O4275" s="1109">
        <v>0</v>
      </c>
      <c r="P4275" s="1109">
        <v>0</v>
      </c>
      <c r="Q4275" s="1109">
        <v>0</v>
      </c>
    </row>
    <row r="4276" spans="1:17">
      <c r="A4276" s="1109">
        <v>19817</v>
      </c>
      <c r="B4276" s="1110" t="s">
        <v>0</v>
      </c>
      <c r="C4276" s="1109">
        <v>7</v>
      </c>
      <c r="D4276" s="1109">
        <v>5.5</v>
      </c>
      <c r="E4276" s="1109">
        <v>50.1</v>
      </c>
      <c r="F4276" s="1109">
        <v>0</v>
      </c>
      <c r="G4276" s="1110" t="s">
        <v>10784</v>
      </c>
      <c r="H4276" s="1110" t="s">
        <v>4654</v>
      </c>
      <c r="I4276" s="1110" t="s">
        <v>10839</v>
      </c>
      <c r="J4276" s="1109">
        <v>0</v>
      </c>
      <c r="K4276" s="1109">
        <v>0</v>
      </c>
      <c r="L4276" s="1109">
        <v>0</v>
      </c>
      <c r="M4276" s="1109">
        <v>0</v>
      </c>
      <c r="N4276" s="1109">
        <v>0</v>
      </c>
      <c r="O4276" s="1109">
        <v>0</v>
      </c>
      <c r="P4276" s="1109">
        <v>0</v>
      </c>
      <c r="Q4276" s="1109">
        <v>0</v>
      </c>
    </row>
    <row r="4277" spans="1:17">
      <c r="A4277" s="1109">
        <v>19818</v>
      </c>
      <c r="B4277" s="1110" t="s">
        <v>0</v>
      </c>
      <c r="C4277" s="1109">
        <v>7</v>
      </c>
      <c r="D4277" s="1109">
        <v>5.5</v>
      </c>
      <c r="E4277" s="1109">
        <v>50.1</v>
      </c>
      <c r="F4277" s="1109">
        <v>0</v>
      </c>
      <c r="G4277" s="1110" t="s">
        <v>10741</v>
      </c>
      <c r="H4277" s="1110" t="s">
        <v>4654</v>
      </c>
      <c r="I4277" s="1110" t="s">
        <v>10841</v>
      </c>
      <c r="J4277" s="1109">
        <v>0</v>
      </c>
      <c r="K4277" s="1109">
        <v>0</v>
      </c>
      <c r="L4277" s="1109">
        <v>0</v>
      </c>
      <c r="M4277" s="1109">
        <v>0</v>
      </c>
      <c r="N4277" s="1109">
        <v>0</v>
      </c>
      <c r="O4277" s="1109">
        <v>0</v>
      </c>
      <c r="P4277" s="1109">
        <v>0</v>
      </c>
      <c r="Q4277" s="1109">
        <v>0</v>
      </c>
    </row>
    <row r="4278" spans="1:17">
      <c r="A4278" s="1109">
        <v>19819</v>
      </c>
      <c r="B4278" s="1110" t="s">
        <v>0</v>
      </c>
      <c r="C4278" s="1109">
        <v>7</v>
      </c>
      <c r="D4278" s="1109">
        <v>5.5</v>
      </c>
      <c r="E4278" s="1109">
        <v>50.1</v>
      </c>
      <c r="F4278" s="1109">
        <v>0</v>
      </c>
      <c r="G4278" s="1110" t="s">
        <v>10741</v>
      </c>
      <c r="H4278" s="1110" t="s">
        <v>4654</v>
      </c>
      <c r="I4278" s="1110" t="s">
        <v>10832</v>
      </c>
      <c r="J4278" s="1109">
        <v>0</v>
      </c>
      <c r="K4278" s="1109">
        <v>0</v>
      </c>
      <c r="L4278" s="1109">
        <v>0</v>
      </c>
      <c r="M4278" s="1109">
        <v>0</v>
      </c>
      <c r="N4278" s="1109">
        <v>0</v>
      </c>
      <c r="O4278" s="1109">
        <v>0</v>
      </c>
      <c r="P4278" s="1109">
        <v>0</v>
      </c>
      <c r="Q4278" s="1109">
        <v>0</v>
      </c>
    </row>
    <row r="4279" spans="1:17">
      <c r="A4279" s="1109">
        <v>19820</v>
      </c>
      <c r="B4279" s="1110" t="s">
        <v>0</v>
      </c>
      <c r="C4279" s="1109">
        <v>7</v>
      </c>
      <c r="D4279" s="1109">
        <v>5.5</v>
      </c>
      <c r="E4279" s="1109">
        <v>50.1</v>
      </c>
      <c r="F4279" s="1109">
        <v>0</v>
      </c>
      <c r="G4279" s="1110" t="s">
        <v>10741</v>
      </c>
      <c r="H4279" s="1110" t="s">
        <v>4654</v>
      </c>
      <c r="I4279" s="1110" t="s">
        <v>10839</v>
      </c>
      <c r="J4279" s="1109">
        <v>0</v>
      </c>
      <c r="K4279" s="1109">
        <v>0</v>
      </c>
      <c r="L4279" s="1109">
        <v>0</v>
      </c>
      <c r="M4279" s="1109">
        <v>0</v>
      </c>
      <c r="N4279" s="1109">
        <v>0</v>
      </c>
      <c r="O4279" s="1109">
        <v>0</v>
      </c>
      <c r="P4279" s="1109">
        <v>0</v>
      </c>
      <c r="Q4279" s="1109">
        <v>0</v>
      </c>
    </row>
    <row r="4280" spans="1:17">
      <c r="A4280" s="1109">
        <v>19821</v>
      </c>
      <c r="B4280" s="1110" t="s">
        <v>0</v>
      </c>
      <c r="C4280" s="1109">
        <v>7</v>
      </c>
      <c r="D4280" s="1109">
        <v>5.5</v>
      </c>
      <c r="E4280" s="1109">
        <v>50.1</v>
      </c>
      <c r="F4280" s="1109">
        <v>0</v>
      </c>
      <c r="G4280" s="1110" t="s">
        <v>10833</v>
      </c>
      <c r="H4280" s="1110" t="s">
        <v>4654</v>
      </c>
      <c r="I4280" s="1110" t="s">
        <v>10841</v>
      </c>
      <c r="J4280" s="1109">
        <v>0</v>
      </c>
      <c r="K4280" s="1109">
        <v>0</v>
      </c>
      <c r="L4280" s="1109">
        <v>0</v>
      </c>
      <c r="M4280" s="1109">
        <v>0</v>
      </c>
      <c r="N4280" s="1109">
        <v>0</v>
      </c>
      <c r="O4280" s="1109">
        <v>0</v>
      </c>
      <c r="P4280" s="1109">
        <v>0</v>
      </c>
      <c r="Q4280" s="1109">
        <v>0</v>
      </c>
    </row>
    <row r="4281" spans="1:17">
      <c r="A4281" s="1109">
        <v>19822</v>
      </c>
      <c r="B4281" s="1110" t="s">
        <v>0</v>
      </c>
      <c r="C4281" s="1109">
        <v>7</v>
      </c>
      <c r="D4281" s="1109">
        <v>5.5</v>
      </c>
      <c r="E4281" s="1109">
        <v>50.1</v>
      </c>
      <c r="F4281" s="1109">
        <v>0</v>
      </c>
      <c r="G4281" s="1110" t="s">
        <v>10833</v>
      </c>
      <c r="H4281" s="1110" t="s">
        <v>4654</v>
      </c>
      <c r="I4281" s="1110" t="s">
        <v>10832</v>
      </c>
      <c r="J4281" s="1109">
        <v>0</v>
      </c>
      <c r="K4281" s="1109">
        <v>0</v>
      </c>
      <c r="L4281" s="1109">
        <v>0</v>
      </c>
      <c r="M4281" s="1109">
        <v>0</v>
      </c>
      <c r="N4281" s="1109">
        <v>0</v>
      </c>
      <c r="O4281" s="1109">
        <v>0</v>
      </c>
      <c r="P4281" s="1109">
        <v>0</v>
      </c>
      <c r="Q4281" s="1109">
        <v>0</v>
      </c>
    </row>
    <row r="4282" spans="1:17">
      <c r="A4282" s="1109">
        <v>19823</v>
      </c>
      <c r="B4282" s="1110" t="s">
        <v>0</v>
      </c>
      <c r="C4282" s="1109">
        <v>7</v>
      </c>
      <c r="D4282" s="1109">
        <v>5.5</v>
      </c>
      <c r="E4282" s="1109">
        <v>50.1</v>
      </c>
      <c r="F4282" s="1109">
        <v>0</v>
      </c>
      <c r="G4282" s="1110" t="s">
        <v>10833</v>
      </c>
      <c r="H4282" s="1110" t="s">
        <v>4654</v>
      </c>
      <c r="I4282" s="1110" t="s">
        <v>10839</v>
      </c>
      <c r="J4282" s="1109">
        <v>0</v>
      </c>
      <c r="K4282" s="1109">
        <v>0</v>
      </c>
      <c r="L4282" s="1109">
        <v>0</v>
      </c>
      <c r="M4282" s="1109">
        <v>0</v>
      </c>
      <c r="N4282" s="1109">
        <v>0</v>
      </c>
      <c r="O4282" s="1109">
        <v>0</v>
      </c>
      <c r="P4282" s="1109">
        <v>0</v>
      </c>
      <c r="Q4282" s="1109">
        <v>0</v>
      </c>
    </row>
    <row r="4283" spans="1:17">
      <c r="A4283" s="1109">
        <v>19824</v>
      </c>
      <c r="B4283" s="1110" t="s">
        <v>0</v>
      </c>
      <c r="C4283" s="1109">
        <v>7</v>
      </c>
      <c r="D4283" s="1109">
        <v>5.5</v>
      </c>
      <c r="E4283" s="1109">
        <v>50.1</v>
      </c>
      <c r="F4283" s="1109">
        <v>0</v>
      </c>
      <c r="G4283" s="1110" t="s">
        <v>10753</v>
      </c>
      <c r="H4283" s="1110" t="s">
        <v>4654</v>
      </c>
      <c r="I4283" s="1110" t="s">
        <v>10841</v>
      </c>
      <c r="J4283" s="1109">
        <v>0</v>
      </c>
      <c r="K4283" s="1109">
        <v>0</v>
      </c>
      <c r="L4283" s="1109">
        <v>0</v>
      </c>
      <c r="M4283" s="1109">
        <v>0</v>
      </c>
      <c r="N4283" s="1109">
        <v>0</v>
      </c>
      <c r="O4283" s="1109">
        <v>0</v>
      </c>
      <c r="P4283" s="1109">
        <v>0</v>
      </c>
      <c r="Q4283" s="1109">
        <v>0</v>
      </c>
    </row>
    <row r="4284" spans="1:17">
      <c r="A4284" s="1109">
        <v>19825</v>
      </c>
      <c r="B4284" s="1110" t="s">
        <v>0</v>
      </c>
      <c r="C4284" s="1109">
        <v>7</v>
      </c>
      <c r="D4284" s="1109">
        <v>5.5</v>
      </c>
      <c r="E4284" s="1109">
        <v>50.1</v>
      </c>
      <c r="F4284" s="1109">
        <v>0</v>
      </c>
      <c r="G4284" s="1110" t="s">
        <v>10753</v>
      </c>
      <c r="H4284" s="1110" t="s">
        <v>4654</v>
      </c>
      <c r="I4284" s="1110" t="s">
        <v>10832</v>
      </c>
      <c r="J4284" s="1109">
        <v>0</v>
      </c>
      <c r="K4284" s="1109">
        <v>0</v>
      </c>
      <c r="L4284" s="1109">
        <v>0</v>
      </c>
      <c r="M4284" s="1109">
        <v>0</v>
      </c>
      <c r="N4284" s="1109">
        <v>0</v>
      </c>
      <c r="O4284" s="1109">
        <v>0</v>
      </c>
      <c r="P4284" s="1109">
        <v>0</v>
      </c>
      <c r="Q4284" s="1109">
        <v>0</v>
      </c>
    </row>
    <row r="4285" spans="1:17">
      <c r="A4285" s="1109">
        <v>19826</v>
      </c>
      <c r="B4285" s="1110" t="s">
        <v>0</v>
      </c>
      <c r="C4285" s="1109">
        <v>7</v>
      </c>
      <c r="D4285" s="1109">
        <v>5.5</v>
      </c>
      <c r="E4285" s="1109">
        <v>50.1</v>
      </c>
      <c r="F4285" s="1109">
        <v>0</v>
      </c>
      <c r="G4285" s="1110" t="s">
        <v>10753</v>
      </c>
      <c r="H4285" s="1110" t="s">
        <v>4654</v>
      </c>
      <c r="I4285" s="1110" t="s">
        <v>10839</v>
      </c>
      <c r="J4285" s="1109">
        <v>0</v>
      </c>
      <c r="K4285" s="1109">
        <v>0</v>
      </c>
      <c r="L4285" s="1109">
        <v>0</v>
      </c>
      <c r="M4285" s="1109">
        <v>0</v>
      </c>
      <c r="N4285" s="1109">
        <v>0</v>
      </c>
      <c r="O4285" s="1109">
        <v>0</v>
      </c>
      <c r="P4285" s="1109">
        <v>0</v>
      </c>
      <c r="Q4285" s="1109">
        <v>0</v>
      </c>
    </row>
    <row r="4286" spans="1:17">
      <c r="A4286" s="1109">
        <v>19827</v>
      </c>
      <c r="B4286" s="1110" t="s">
        <v>0</v>
      </c>
      <c r="C4286" s="1109">
        <v>7</v>
      </c>
      <c r="D4286" s="1109">
        <v>5.5</v>
      </c>
      <c r="E4286" s="1109">
        <v>50.1</v>
      </c>
      <c r="F4286" s="1109">
        <v>0</v>
      </c>
      <c r="G4286" s="1110" t="s">
        <v>10739</v>
      </c>
      <c r="H4286" s="1110" t="s">
        <v>4654</v>
      </c>
      <c r="I4286" s="1110" t="s">
        <v>10841</v>
      </c>
      <c r="J4286" s="1109">
        <v>0</v>
      </c>
      <c r="K4286" s="1109">
        <v>0</v>
      </c>
      <c r="L4286" s="1109">
        <v>0</v>
      </c>
      <c r="M4286" s="1109">
        <v>0</v>
      </c>
      <c r="N4286" s="1109">
        <v>0</v>
      </c>
      <c r="O4286" s="1109">
        <v>0</v>
      </c>
      <c r="P4286" s="1109">
        <v>0</v>
      </c>
      <c r="Q4286" s="1109">
        <v>0</v>
      </c>
    </row>
    <row r="4287" spans="1:17">
      <c r="A4287" s="1109">
        <v>19828</v>
      </c>
      <c r="B4287" s="1110" t="s">
        <v>0</v>
      </c>
      <c r="C4287" s="1109">
        <v>7</v>
      </c>
      <c r="D4287" s="1109">
        <v>5.5</v>
      </c>
      <c r="E4287" s="1109">
        <v>50.1</v>
      </c>
      <c r="F4287" s="1109">
        <v>0</v>
      </c>
      <c r="G4287" s="1110" t="s">
        <v>10739</v>
      </c>
      <c r="H4287" s="1110" t="s">
        <v>4654</v>
      </c>
      <c r="I4287" s="1110" t="s">
        <v>10832</v>
      </c>
      <c r="J4287" s="1109">
        <v>0</v>
      </c>
      <c r="K4287" s="1109">
        <v>0</v>
      </c>
      <c r="L4287" s="1109">
        <v>0</v>
      </c>
      <c r="M4287" s="1109">
        <v>0</v>
      </c>
      <c r="N4287" s="1109">
        <v>0</v>
      </c>
      <c r="O4287" s="1109">
        <v>0</v>
      </c>
      <c r="P4287" s="1109">
        <v>0</v>
      </c>
      <c r="Q4287" s="1109">
        <v>0</v>
      </c>
    </row>
    <row r="4288" spans="1:17">
      <c r="A4288" s="1109">
        <v>19829</v>
      </c>
      <c r="B4288" s="1110" t="s">
        <v>0</v>
      </c>
      <c r="C4288" s="1109">
        <v>7</v>
      </c>
      <c r="D4288" s="1109">
        <v>5.5</v>
      </c>
      <c r="E4288" s="1109">
        <v>50.1</v>
      </c>
      <c r="F4288" s="1109">
        <v>0</v>
      </c>
      <c r="G4288" s="1110" t="s">
        <v>10739</v>
      </c>
      <c r="H4288" s="1110" t="s">
        <v>4654</v>
      </c>
      <c r="I4288" s="1110" t="s">
        <v>10839</v>
      </c>
      <c r="J4288" s="1109">
        <v>0</v>
      </c>
      <c r="K4288" s="1109">
        <v>0</v>
      </c>
      <c r="L4288" s="1109">
        <v>0</v>
      </c>
      <c r="M4288" s="1109">
        <v>0</v>
      </c>
      <c r="N4288" s="1109">
        <v>0</v>
      </c>
      <c r="O4288" s="1109">
        <v>0</v>
      </c>
      <c r="P4288" s="1109">
        <v>0</v>
      </c>
      <c r="Q4288" s="1109">
        <v>0</v>
      </c>
    </row>
    <row r="4289" spans="1:17">
      <c r="A4289" s="1109">
        <v>19830</v>
      </c>
      <c r="B4289" s="1110" t="s">
        <v>0</v>
      </c>
      <c r="C4289" s="1109">
        <v>7</v>
      </c>
      <c r="D4289" s="1109">
        <v>5.6260000000000003</v>
      </c>
      <c r="E4289" s="1109">
        <v>46.4</v>
      </c>
      <c r="F4289" s="1109">
        <v>0</v>
      </c>
      <c r="G4289" s="1110" t="s">
        <v>10840</v>
      </c>
      <c r="H4289" s="1110" t="s">
        <v>4654</v>
      </c>
      <c r="I4289" s="1110" t="s">
        <v>10841</v>
      </c>
      <c r="J4289" s="1109">
        <v>0</v>
      </c>
      <c r="K4289" s="1109">
        <v>0</v>
      </c>
      <c r="L4289" s="1109">
        <v>0</v>
      </c>
      <c r="M4289" s="1109">
        <v>0</v>
      </c>
      <c r="N4289" s="1109">
        <v>0</v>
      </c>
      <c r="O4289" s="1109">
        <v>0</v>
      </c>
      <c r="P4289" s="1109">
        <v>0</v>
      </c>
      <c r="Q4289" s="1109">
        <v>0</v>
      </c>
    </row>
    <row r="4290" spans="1:17">
      <c r="A4290" s="1109">
        <v>19831</v>
      </c>
      <c r="B4290" s="1110" t="s">
        <v>0</v>
      </c>
      <c r="C4290" s="1109">
        <v>7</v>
      </c>
      <c r="D4290" s="1109">
        <v>5.6260000000000003</v>
      </c>
      <c r="E4290" s="1109">
        <v>46.4</v>
      </c>
      <c r="F4290" s="1109">
        <v>0</v>
      </c>
      <c r="G4290" s="1110" t="s">
        <v>10840</v>
      </c>
      <c r="H4290" s="1110" t="s">
        <v>4654</v>
      </c>
      <c r="I4290" s="1110" t="s">
        <v>10832</v>
      </c>
      <c r="J4290" s="1109">
        <v>0</v>
      </c>
      <c r="K4290" s="1109">
        <v>0</v>
      </c>
      <c r="L4290" s="1109">
        <v>0</v>
      </c>
      <c r="M4290" s="1109">
        <v>0</v>
      </c>
      <c r="N4290" s="1109">
        <v>0</v>
      </c>
      <c r="O4290" s="1109">
        <v>0</v>
      </c>
      <c r="P4290" s="1109">
        <v>0</v>
      </c>
      <c r="Q4290" s="1109">
        <v>0</v>
      </c>
    </row>
    <row r="4291" spans="1:17">
      <c r="A4291" s="1109">
        <v>19832</v>
      </c>
      <c r="B4291" s="1110" t="s">
        <v>0</v>
      </c>
      <c r="C4291" s="1109">
        <v>7</v>
      </c>
      <c r="D4291" s="1109">
        <v>5.6260000000000003</v>
      </c>
      <c r="E4291" s="1109">
        <v>46.4</v>
      </c>
      <c r="F4291" s="1109">
        <v>0</v>
      </c>
      <c r="G4291" s="1110" t="s">
        <v>10840</v>
      </c>
      <c r="H4291" s="1110" t="s">
        <v>4654</v>
      </c>
      <c r="I4291" s="1110" t="s">
        <v>10839</v>
      </c>
      <c r="J4291" s="1109">
        <v>0</v>
      </c>
      <c r="K4291" s="1109">
        <v>0</v>
      </c>
      <c r="L4291" s="1109">
        <v>0</v>
      </c>
      <c r="M4291" s="1109">
        <v>0</v>
      </c>
      <c r="N4291" s="1109">
        <v>0</v>
      </c>
      <c r="O4291" s="1109">
        <v>0</v>
      </c>
      <c r="P4291" s="1109">
        <v>0</v>
      </c>
      <c r="Q4291" s="1109">
        <v>0</v>
      </c>
    </row>
    <row r="4292" spans="1:17">
      <c r="A4292" s="1109">
        <v>19833</v>
      </c>
      <c r="B4292" s="1110" t="s">
        <v>0</v>
      </c>
      <c r="C4292" s="1109">
        <v>7</v>
      </c>
      <c r="D4292" s="1109">
        <v>5.6260000000000003</v>
      </c>
      <c r="E4292" s="1109">
        <v>46.4</v>
      </c>
      <c r="F4292" s="1109">
        <v>0</v>
      </c>
      <c r="G4292" s="1110" t="s">
        <v>10842</v>
      </c>
      <c r="H4292" s="1110" t="s">
        <v>4654</v>
      </c>
      <c r="I4292" s="1110" t="s">
        <v>10841</v>
      </c>
      <c r="J4292" s="1109">
        <v>0</v>
      </c>
      <c r="K4292" s="1109">
        <v>0</v>
      </c>
      <c r="L4292" s="1109">
        <v>0</v>
      </c>
      <c r="M4292" s="1109">
        <v>0</v>
      </c>
      <c r="N4292" s="1109">
        <v>0</v>
      </c>
      <c r="O4292" s="1109">
        <v>0</v>
      </c>
      <c r="P4292" s="1109">
        <v>0</v>
      </c>
      <c r="Q4292" s="1109">
        <v>0</v>
      </c>
    </row>
    <row r="4293" spans="1:17">
      <c r="A4293" s="1109">
        <v>19834</v>
      </c>
      <c r="B4293" s="1110" t="s">
        <v>0</v>
      </c>
      <c r="C4293" s="1109">
        <v>7</v>
      </c>
      <c r="D4293" s="1109">
        <v>5.6260000000000003</v>
      </c>
      <c r="E4293" s="1109">
        <v>46.4</v>
      </c>
      <c r="F4293" s="1109">
        <v>0</v>
      </c>
      <c r="G4293" s="1110" t="s">
        <v>10842</v>
      </c>
      <c r="H4293" s="1110" t="s">
        <v>4654</v>
      </c>
      <c r="I4293" s="1110" t="s">
        <v>10832</v>
      </c>
      <c r="J4293" s="1109">
        <v>0</v>
      </c>
      <c r="K4293" s="1109">
        <v>0</v>
      </c>
      <c r="L4293" s="1109">
        <v>0</v>
      </c>
      <c r="M4293" s="1109">
        <v>0</v>
      </c>
      <c r="N4293" s="1109">
        <v>0</v>
      </c>
      <c r="O4293" s="1109">
        <v>0</v>
      </c>
      <c r="P4293" s="1109">
        <v>0</v>
      </c>
      <c r="Q4293" s="1109">
        <v>0</v>
      </c>
    </row>
    <row r="4294" spans="1:17">
      <c r="A4294" s="1109">
        <v>19835</v>
      </c>
      <c r="B4294" s="1110" t="s">
        <v>0</v>
      </c>
      <c r="C4294" s="1109">
        <v>7</v>
      </c>
      <c r="D4294" s="1109">
        <v>5.6260000000000003</v>
      </c>
      <c r="E4294" s="1109">
        <v>46.4</v>
      </c>
      <c r="F4294" s="1109">
        <v>0</v>
      </c>
      <c r="G4294" s="1110" t="s">
        <v>10842</v>
      </c>
      <c r="H4294" s="1110" t="s">
        <v>4654</v>
      </c>
      <c r="I4294" s="1110" t="s">
        <v>10839</v>
      </c>
      <c r="J4294" s="1109">
        <v>0</v>
      </c>
      <c r="K4294" s="1109">
        <v>0</v>
      </c>
      <c r="L4294" s="1109">
        <v>0</v>
      </c>
      <c r="M4294" s="1109">
        <v>0</v>
      </c>
      <c r="N4294" s="1109">
        <v>0</v>
      </c>
      <c r="O4294" s="1109">
        <v>0</v>
      </c>
      <c r="P4294" s="1109">
        <v>0</v>
      </c>
      <c r="Q4294" s="1109">
        <v>0</v>
      </c>
    </row>
    <row r="4295" spans="1:17">
      <c r="A4295" s="1109">
        <v>19836</v>
      </c>
      <c r="B4295" s="1110" t="s">
        <v>0</v>
      </c>
      <c r="C4295" s="1109">
        <v>7</v>
      </c>
      <c r="D4295" s="1109">
        <v>5.6260000000000003</v>
      </c>
      <c r="E4295" s="1109">
        <v>46.4</v>
      </c>
      <c r="F4295" s="1109">
        <v>0</v>
      </c>
      <c r="G4295" s="1110" t="s">
        <v>10784</v>
      </c>
      <c r="H4295" s="1110" t="s">
        <v>4654</v>
      </c>
      <c r="I4295" s="1110" t="s">
        <v>10841</v>
      </c>
      <c r="J4295" s="1109">
        <v>0</v>
      </c>
      <c r="K4295" s="1109">
        <v>0</v>
      </c>
      <c r="L4295" s="1109">
        <v>0</v>
      </c>
      <c r="M4295" s="1109">
        <v>0</v>
      </c>
      <c r="N4295" s="1109">
        <v>0</v>
      </c>
      <c r="O4295" s="1109">
        <v>0</v>
      </c>
      <c r="P4295" s="1109">
        <v>0</v>
      </c>
      <c r="Q4295" s="1109">
        <v>0</v>
      </c>
    </row>
    <row r="4296" spans="1:17">
      <c r="A4296" s="1109">
        <v>19837</v>
      </c>
      <c r="B4296" s="1110" t="s">
        <v>0</v>
      </c>
      <c r="C4296" s="1109">
        <v>7</v>
      </c>
      <c r="D4296" s="1109">
        <v>5.6260000000000003</v>
      </c>
      <c r="E4296" s="1109">
        <v>46.4</v>
      </c>
      <c r="F4296" s="1109">
        <v>0</v>
      </c>
      <c r="G4296" s="1110" t="s">
        <v>10784</v>
      </c>
      <c r="H4296" s="1110" t="s">
        <v>4654</v>
      </c>
      <c r="I4296" s="1110" t="s">
        <v>10832</v>
      </c>
      <c r="J4296" s="1109">
        <v>0</v>
      </c>
      <c r="K4296" s="1109">
        <v>0</v>
      </c>
      <c r="L4296" s="1109">
        <v>0</v>
      </c>
      <c r="M4296" s="1109">
        <v>0</v>
      </c>
      <c r="N4296" s="1109">
        <v>0</v>
      </c>
      <c r="O4296" s="1109">
        <v>0</v>
      </c>
      <c r="P4296" s="1109">
        <v>0</v>
      </c>
      <c r="Q4296" s="1109">
        <v>0</v>
      </c>
    </row>
    <row r="4297" spans="1:17">
      <c r="A4297" s="1109">
        <v>19838</v>
      </c>
      <c r="B4297" s="1110" t="s">
        <v>0</v>
      </c>
      <c r="C4297" s="1109">
        <v>7</v>
      </c>
      <c r="D4297" s="1109">
        <v>5.6260000000000003</v>
      </c>
      <c r="E4297" s="1109">
        <v>46.4</v>
      </c>
      <c r="F4297" s="1109">
        <v>0</v>
      </c>
      <c r="G4297" s="1110" t="s">
        <v>10784</v>
      </c>
      <c r="H4297" s="1110" t="s">
        <v>4654</v>
      </c>
      <c r="I4297" s="1110" t="s">
        <v>10839</v>
      </c>
      <c r="J4297" s="1109">
        <v>0</v>
      </c>
      <c r="K4297" s="1109">
        <v>0</v>
      </c>
      <c r="L4297" s="1109">
        <v>0</v>
      </c>
      <c r="M4297" s="1109">
        <v>0</v>
      </c>
      <c r="N4297" s="1109">
        <v>0</v>
      </c>
      <c r="O4297" s="1109">
        <v>0</v>
      </c>
      <c r="P4297" s="1109">
        <v>0</v>
      </c>
      <c r="Q4297" s="1109">
        <v>0</v>
      </c>
    </row>
    <row r="4298" spans="1:17">
      <c r="A4298" s="1109">
        <v>19839</v>
      </c>
      <c r="B4298" s="1110" t="s">
        <v>0</v>
      </c>
      <c r="C4298" s="1109">
        <v>7</v>
      </c>
      <c r="D4298" s="1109">
        <v>5.6260000000000003</v>
      </c>
      <c r="E4298" s="1109">
        <v>46.4</v>
      </c>
      <c r="F4298" s="1109">
        <v>0</v>
      </c>
      <c r="G4298" s="1110" t="s">
        <v>10741</v>
      </c>
      <c r="H4298" s="1110" t="s">
        <v>4654</v>
      </c>
      <c r="I4298" s="1110" t="s">
        <v>10841</v>
      </c>
      <c r="J4298" s="1109">
        <v>0</v>
      </c>
      <c r="K4298" s="1109">
        <v>0</v>
      </c>
      <c r="L4298" s="1109">
        <v>0</v>
      </c>
      <c r="M4298" s="1109">
        <v>0</v>
      </c>
      <c r="N4298" s="1109">
        <v>0</v>
      </c>
      <c r="O4298" s="1109">
        <v>0</v>
      </c>
      <c r="P4298" s="1109">
        <v>0</v>
      </c>
      <c r="Q4298" s="1109">
        <v>0</v>
      </c>
    </row>
    <row r="4299" spans="1:17">
      <c r="A4299" s="1109">
        <v>19840</v>
      </c>
      <c r="B4299" s="1110" t="s">
        <v>0</v>
      </c>
      <c r="C4299" s="1109">
        <v>7</v>
      </c>
      <c r="D4299" s="1109">
        <v>5.6260000000000003</v>
      </c>
      <c r="E4299" s="1109">
        <v>46.4</v>
      </c>
      <c r="F4299" s="1109">
        <v>0</v>
      </c>
      <c r="G4299" s="1110" t="s">
        <v>10741</v>
      </c>
      <c r="H4299" s="1110" t="s">
        <v>4654</v>
      </c>
      <c r="I4299" s="1110" t="s">
        <v>10832</v>
      </c>
      <c r="J4299" s="1109">
        <v>0</v>
      </c>
      <c r="K4299" s="1109">
        <v>0</v>
      </c>
      <c r="L4299" s="1109">
        <v>0</v>
      </c>
      <c r="M4299" s="1109">
        <v>0</v>
      </c>
      <c r="N4299" s="1109">
        <v>0</v>
      </c>
      <c r="O4299" s="1109">
        <v>0</v>
      </c>
      <c r="P4299" s="1109">
        <v>0</v>
      </c>
      <c r="Q4299" s="1109">
        <v>0</v>
      </c>
    </row>
    <row r="4300" spans="1:17">
      <c r="A4300" s="1109">
        <v>19841</v>
      </c>
      <c r="B4300" s="1110" t="s">
        <v>0</v>
      </c>
      <c r="C4300" s="1109">
        <v>7</v>
      </c>
      <c r="D4300" s="1109">
        <v>5.6260000000000003</v>
      </c>
      <c r="E4300" s="1109">
        <v>46.4</v>
      </c>
      <c r="F4300" s="1109">
        <v>0</v>
      </c>
      <c r="G4300" s="1110" t="s">
        <v>10741</v>
      </c>
      <c r="H4300" s="1110" t="s">
        <v>4654</v>
      </c>
      <c r="I4300" s="1110" t="s">
        <v>10839</v>
      </c>
      <c r="J4300" s="1109">
        <v>0</v>
      </c>
      <c r="K4300" s="1109">
        <v>0</v>
      </c>
      <c r="L4300" s="1109">
        <v>0</v>
      </c>
      <c r="M4300" s="1109">
        <v>0</v>
      </c>
      <c r="N4300" s="1109">
        <v>0</v>
      </c>
      <c r="O4300" s="1109">
        <v>0</v>
      </c>
      <c r="P4300" s="1109">
        <v>0</v>
      </c>
      <c r="Q4300" s="1109">
        <v>0</v>
      </c>
    </row>
    <row r="4301" spans="1:17">
      <c r="A4301" s="1109">
        <v>19842</v>
      </c>
      <c r="B4301" s="1110" t="s">
        <v>0</v>
      </c>
      <c r="C4301" s="1109">
        <v>7</v>
      </c>
      <c r="D4301" s="1109">
        <v>5.6260000000000003</v>
      </c>
      <c r="E4301" s="1109">
        <v>46.4</v>
      </c>
      <c r="F4301" s="1109">
        <v>0</v>
      </c>
      <c r="G4301" s="1110" t="s">
        <v>10833</v>
      </c>
      <c r="H4301" s="1110" t="s">
        <v>4654</v>
      </c>
      <c r="I4301" s="1110" t="s">
        <v>10841</v>
      </c>
      <c r="J4301" s="1109">
        <v>0</v>
      </c>
      <c r="K4301" s="1109">
        <v>0</v>
      </c>
      <c r="L4301" s="1109">
        <v>0</v>
      </c>
      <c r="M4301" s="1109">
        <v>0</v>
      </c>
      <c r="N4301" s="1109">
        <v>0</v>
      </c>
      <c r="O4301" s="1109">
        <v>0</v>
      </c>
      <c r="P4301" s="1109">
        <v>0</v>
      </c>
      <c r="Q4301" s="1109">
        <v>0</v>
      </c>
    </row>
    <row r="4302" spans="1:17">
      <c r="A4302" s="1109">
        <v>19843</v>
      </c>
      <c r="B4302" s="1110" t="s">
        <v>0</v>
      </c>
      <c r="C4302" s="1109">
        <v>7</v>
      </c>
      <c r="D4302" s="1109">
        <v>5.6260000000000003</v>
      </c>
      <c r="E4302" s="1109">
        <v>46.4</v>
      </c>
      <c r="F4302" s="1109">
        <v>0</v>
      </c>
      <c r="G4302" s="1110" t="s">
        <v>10833</v>
      </c>
      <c r="H4302" s="1110" t="s">
        <v>4654</v>
      </c>
      <c r="I4302" s="1110" t="s">
        <v>10832</v>
      </c>
      <c r="J4302" s="1109">
        <v>0</v>
      </c>
      <c r="K4302" s="1109">
        <v>0</v>
      </c>
      <c r="L4302" s="1109">
        <v>0</v>
      </c>
      <c r="M4302" s="1109">
        <v>0</v>
      </c>
      <c r="N4302" s="1109">
        <v>0</v>
      </c>
      <c r="O4302" s="1109">
        <v>0</v>
      </c>
      <c r="P4302" s="1109">
        <v>0</v>
      </c>
      <c r="Q4302" s="1109">
        <v>0</v>
      </c>
    </row>
    <row r="4303" spans="1:17">
      <c r="A4303" s="1109">
        <v>19844</v>
      </c>
      <c r="B4303" s="1110" t="s">
        <v>0</v>
      </c>
      <c r="C4303" s="1109">
        <v>7</v>
      </c>
      <c r="D4303" s="1109">
        <v>5.6260000000000003</v>
      </c>
      <c r="E4303" s="1109">
        <v>46.4</v>
      </c>
      <c r="F4303" s="1109">
        <v>0</v>
      </c>
      <c r="G4303" s="1110" t="s">
        <v>10833</v>
      </c>
      <c r="H4303" s="1110" t="s">
        <v>4654</v>
      </c>
      <c r="I4303" s="1110" t="s">
        <v>10839</v>
      </c>
      <c r="J4303" s="1109">
        <v>0</v>
      </c>
      <c r="K4303" s="1109">
        <v>0</v>
      </c>
      <c r="L4303" s="1109">
        <v>0</v>
      </c>
      <c r="M4303" s="1109">
        <v>0</v>
      </c>
      <c r="N4303" s="1109">
        <v>0</v>
      </c>
      <c r="O4303" s="1109">
        <v>0</v>
      </c>
      <c r="P4303" s="1109">
        <v>0</v>
      </c>
      <c r="Q4303" s="1109">
        <v>0</v>
      </c>
    </row>
    <row r="4304" spans="1:17">
      <c r="A4304" s="1109">
        <v>19845</v>
      </c>
      <c r="B4304" s="1110" t="s">
        <v>0</v>
      </c>
      <c r="C4304" s="1109">
        <v>7</v>
      </c>
      <c r="D4304" s="1109">
        <v>5.6260000000000003</v>
      </c>
      <c r="E4304" s="1109">
        <v>46.4</v>
      </c>
      <c r="F4304" s="1109">
        <v>0</v>
      </c>
      <c r="G4304" s="1110" t="s">
        <v>10753</v>
      </c>
      <c r="H4304" s="1110" t="s">
        <v>4654</v>
      </c>
      <c r="I4304" s="1110" t="s">
        <v>10841</v>
      </c>
      <c r="J4304" s="1109">
        <v>0</v>
      </c>
      <c r="K4304" s="1109">
        <v>0</v>
      </c>
      <c r="L4304" s="1109">
        <v>0</v>
      </c>
      <c r="M4304" s="1109">
        <v>0</v>
      </c>
      <c r="N4304" s="1109">
        <v>0</v>
      </c>
      <c r="O4304" s="1109">
        <v>0</v>
      </c>
      <c r="P4304" s="1109">
        <v>0</v>
      </c>
      <c r="Q4304" s="1109">
        <v>0</v>
      </c>
    </row>
    <row r="4305" spans="1:17">
      <c r="A4305" s="1109">
        <v>19846</v>
      </c>
      <c r="B4305" s="1110" t="s">
        <v>0</v>
      </c>
      <c r="C4305" s="1109">
        <v>7</v>
      </c>
      <c r="D4305" s="1109">
        <v>5.6260000000000003</v>
      </c>
      <c r="E4305" s="1109">
        <v>46.4</v>
      </c>
      <c r="F4305" s="1109">
        <v>0</v>
      </c>
      <c r="G4305" s="1110" t="s">
        <v>10753</v>
      </c>
      <c r="H4305" s="1110" t="s">
        <v>4654</v>
      </c>
      <c r="I4305" s="1110" t="s">
        <v>10832</v>
      </c>
      <c r="J4305" s="1109">
        <v>0</v>
      </c>
      <c r="K4305" s="1109">
        <v>0</v>
      </c>
      <c r="L4305" s="1109">
        <v>0</v>
      </c>
      <c r="M4305" s="1109">
        <v>0</v>
      </c>
      <c r="N4305" s="1109">
        <v>0</v>
      </c>
      <c r="O4305" s="1109">
        <v>0</v>
      </c>
      <c r="P4305" s="1109">
        <v>0</v>
      </c>
      <c r="Q4305" s="1109">
        <v>0</v>
      </c>
    </row>
    <row r="4306" spans="1:17">
      <c r="A4306" s="1109">
        <v>19847</v>
      </c>
      <c r="B4306" s="1110" t="s">
        <v>0</v>
      </c>
      <c r="C4306" s="1109">
        <v>7</v>
      </c>
      <c r="D4306" s="1109">
        <v>5.6260000000000003</v>
      </c>
      <c r="E4306" s="1109">
        <v>46.4</v>
      </c>
      <c r="F4306" s="1109">
        <v>0</v>
      </c>
      <c r="G4306" s="1110" t="s">
        <v>10753</v>
      </c>
      <c r="H4306" s="1110" t="s">
        <v>4654</v>
      </c>
      <c r="I4306" s="1110" t="s">
        <v>10839</v>
      </c>
      <c r="J4306" s="1109">
        <v>0</v>
      </c>
      <c r="K4306" s="1109">
        <v>0</v>
      </c>
      <c r="L4306" s="1109">
        <v>0</v>
      </c>
      <c r="M4306" s="1109">
        <v>0</v>
      </c>
      <c r="N4306" s="1109">
        <v>0</v>
      </c>
      <c r="O4306" s="1109">
        <v>0</v>
      </c>
      <c r="P4306" s="1109">
        <v>0</v>
      </c>
      <c r="Q4306" s="1109">
        <v>0</v>
      </c>
    </row>
    <row r="4307" spans="1:17">
      <c r="A4307" s="1109">
        <v>19848</v>
      </c>
      <c r="B4307" s="1110" t="s">
        <v>0</v>
      </c>
      <c r="C4307" s="1109">
        <v>7</v>
      </c>
      <c r="D4307" s="1109">
        <v>5.6260000000000003</v>
      </c>
      <c r="E4307" s="1109">
        <v>46.4</v>
      </c>
      <c r="F4307" s="1109">
        <v>0</v>
      </c>
      <c r="G4307" s="1110" t="s">
        <v>10739</v>
      </c>
      <c r="H4307" s="1110" t="s">
        <v>4654</v>
      </c>
      <c r="I4307" s="1110" t="s">
        <v>10841</v>
      </c>
      <c r="J4307" s="1109">
        <v>0</v>
      </c>
      <c r="K4307" s="1109">
        <v>0</v>
      </c>
      <c r="L4307" s="1109">
        <v>0</v>
      </c>
      <c r="M4307" s="1109">
        <v>0</v>
      </c>
      <c r="N4307" s="1109">
        <v>0</v>
      </c>
      <c r="O4307" s="1109">
        <v>0</v>
      </c>
      <c r="P4307" s="1109">
        <v>0</v>
      </c>
      <c r="Q4307" s="1109">
        <v>0</v>
      </c>
    </row>
    <row r="4308" spans="1:17">
      <c r="A4308" s="1109">
        <v>19849</v>
      </c>
      <c r="B4308" s="1110" t="s">
        <v>0</v>
      </c>
      <c r="C4308" s="1109">
        <v>7</v>
      </c>
      <c r="D4308" s="1109">
        <v>5.6260000000000003</v>
      </c>
      <c r="E4308" s="1109">
        <v>46.4</v>
      </c>
      <c r="F4308" s="1109">
        <v>0</v>
      </c>
      <c r="G4308" s="1110" t="s">
        <v>10739</v>
      </c>
      <c r="H4308" s="1110" t="s">
        <v>4654</v>
      </c>
      <c r="I4308" s="1110" t="s">
        <v>10832</v>
      </c>
      <c r="J4308" s="1109">
        <v>0</v>
      </c>
      <c r="K4308" s="1109">
        <v>0</v>
      </c>
      <c r="L4308" s="1109">
        <v>0</v>
      </c>
      <c r="M4308" s="1109">
        <v>0</v>
      </c>
      <c r="N4308" s="1109">
        <v>0</v>
      </c>
      <c r="O4308" s="1109">
        <v>0</v>
      </c>
      <c r="P4308" s="1109">
        <v>0</v>
      </c>
      <c r="Q4308" s="1109">
        <v>0</v>
      </c>
    </row>
    <row r="4309" spans="1:17">
      <c r="A4309" s="1109">
        <v>19850</v>
      </c>
      <c r="B4309" s="1110" t="s">
        <v>0</v>
      </c>
      <c r="C4309" s="1109">
        <v>7</v>
      </c>
      <c r="D4309" s="1109">
        <v>5.6260000000000003</v>
      </c>
      <c r="E4309" s="1109">
        <v>46.4</v>
      </c>
      <c r="F4309" s="1109">
        <v>0</v>
      </c>
      <c r="G4309" s="1110" t="s">
        <v>10739</v>
      </c>
      <c r="H4309" s="1110" t="s">
        <v>4654</v>
      </c>
      <c r="I4309" s="1110" t="s">
        <v>10839</v>
      </c>
      <c r="J4309" s="1109">
        <v>0</v>
      </c>
      <c r="K4309" s="1109">
        <v>0</v>
      </c>
      <c r="L4309" s="1109">
        <v>0</v>
      </c>
      <c r="M4309" s="1109">
        <v>0</v>
      </c>
      <c r="N4309" s="1109">
        <v>0</v>
      </c>
      <c r="O4309" s="1109">
        <v>0</v>
      </c>
      <c r="P4309" s="1109">
        <v>0</v>
      </c>
      <c r="Q4309" s="1109">
        <v>0</v>
      </c>
    </row>
    <row r="4310" spans="1:17">
      <c r="A4310" s="1109">
        <v>19851</v>
      </c>
      <c r="B4310" s="1110" t="s">
        <v>0</v>
      </c>
      <c r="C4310" s="1109">
        <v>7</v>
      </c>
      <c r="D4310" s="1109">
        <v>5.75</v>
      </c>
      <c r="E4310" s="1109">
        <v>42.7</v>
      </c>
      <c r="F4310" s="1109">
        <v>0</v>
      </c>
      <c r="G4310" s="1110" t="s">
        <v>10840</v>
      </c>
      <c r="H4310" s="1110" t="s">
        <v>4654</v>
      </c>
      <c r="I4310" s="1110" t="s">
        <v>10841</v>
      </c>
      <c r="J4310" s="1109">
        <v>0</v>
      </c>
      <c r="K4310" s="1109">
        <v>0</v>
      </c>
      <c r="L4310" s="1109">
        <v>0</v>
      </c>
      <c r="M4310" s="1109">
        <v>0</v>
      </c>
      <c r="N4310" s="1109">
        <v>0</v>
      </c>
      <c r="O4310" s="1109">
        <v>0</v>
      </c>
      <c r="P4310" s="1109">
        <v>0</v>
      </c>
      <c r="Q4310" s="1109">
        <v>0</v>
      </c>
    </row>
    <row r="4311" spans="1:17">
      <c r="A4311" s="1109">
        <v>19852</v>
      </c>
      <c r="B4311" s="1110" t="s">
        <v>0</v>
      </c>
      <c r="C4311" s="1109">
        <v>7</v>
      </c>
      <c r="D4311" s="1109">
        <v>5.75</v>
      </c>
      <c r="E4311" s="1109">
        <v>42.7</v>
      </c>
      <c r="F4311" s="1109">
        <v>0</v>
      </c>
      <c r="G4311" s="1110" t="s">
        <v>10840</v>
      </c>
      <c r="H4311" s="1110" t="s">
        <v>4654</v>
      </c>
      <c r="I4311" s="1110" t="s">
        <v>10832</v>
      </c>
      <c r="J4311" s="1109">
        <v>0</v>
      </c>
      <c r="K4311" s="1109">
        <v>0</v>
      </c>
      <c r="L4311" s="1109">
        <v>0</v>
      </c>
      <c r="M4311" s="1109">
        <v>0</v>
      </c>
      <c r="N4311" s="1109">
        <v>0</v>
      </c>
      <c r="O4311" s="1109">
        <v>0</v>
      </c>
      <c r="P4311" s="1109">
        <v>0</v>
      </c>
      <c r="Q4311" s="1109">
        <v>0</v>
      </c>
    </row>
    <row r="4312" spans="1:17">
      <c r="A4312" s="1109">
        <v>19853</v>
      </c>
      <c r="B4312" s="1110" t="s">
        <v>0</v>
      </c>
      <c r="C4312" s="1109">
        <v>7</v>
      </c>
      <c r="D4312" s="1109">
        <v>5.75</v>
      </c>
      <c r="E4312" s="1109">
        <v>42.7</v>
      </c>
      <c r="F4312" s="1109">
        <v>0</v>
      </c>
      <c r="G4312" s="1110" t="s">
        <v>10840</v>
      </c>
      <c r="H4312" s="1110" t="s">
        <v>4654</v>
      </c>
      <c r="I4312" s="1110" t="s">
        <v>10839</v>
      </c>
      <c r="J4312" s="1109">
        <v>0</v>
      </c>
      <c r="K4312" s="1109">
        <v>0</v>
      </c>
      <c r="L4312" s="1109">
        <v>0</v>
      </c>
      <c r="M4312" s="1109">
        <v>0</v>
      </c>
      <c r="N4312" s="1109">
        <v>0</v>
      </c>
      <c r="O4312" s="1109">
        <v>0</v>
      </c>
      <c r="P4312" s="1109">
        <v>0</v>
      </c>
      <c r="Q4312" s="1109">
        <v>0</v>
      </c>
    </row>
    <row r="4313" spans="1:17">
      <c r="A4313" s="1109">
        <v>19854</v>
      </c>
      <c r="B4313" s="1110" t="s">
        <v>0</v>
      </c>
      <c r="C4313" s="1109">
        <v>7</v>
      </c>
      <c r="D4313" s="1109">
        <v>5.75</v>
      </c>
      <c r="E4313" s="1109">
        <v>42.7</v>
      </c>
      <c r="F4313" s="1109">
        <v>0</v>
      </c>
      <c r="G4313" s="1110" t="s">
        <v>10842</v>
      </c>
      <c r="H4313" s="1110" t="s">
        <v>4654</v>
      </c>
      <c r="I4313" s="1110" t="s">
        <v>10841</v>
      </c>
      <c r="J4313" s="1109">
        <v>0</v>
      </c>
      <c r="K4313" s="1109">
        <v>0</v>
      </c>
      <c r="L4313" s="1109">
        <v>0</v>
      </c>
      <c r="M4313" s="1109">
        <v>0</v>
      </c>
      <c r="N4313" s="1109">
        <v>0</v>
      </c>
      <c r="O4313" s="1109">
        <v>0</v>
      </c>
      <c r="P4313" s="1109">
        <v>0</v>
      </c>
      <c r="Q4313" s="1109">
        <v>0</v>
      </c>
    </row>
    <row r="4314" spans="1:17">
      <c r="A4314" s="1109">
        <v>19855</v>
      </c>
      <c r="B4314" s="1110" t="s">
        <v>0</v>
      </c>
      <c r="C4314" s="1109">
        <v>7</v>
      </c>
      <c r="D4314" s="1109">
        <v>5.75</v>
      </c>
      <c r="E4314" s="1109">
        <v>42.7</v>
      </c>
      <c r="F4314" s="1109">
        <v>0</v>
      </c>
      <c r="G4314" s="1110" t="s">
        <v>10842</v>
      </c>
      <c r="H4314" s="1110" t="s">
        <v>4654</v>
      </c>
      <c r="I4314" s="1110" t="s">
        <v>10832</v>
      </c>
      <c r="J4314" s="1109">
        <v>0</v>
      </c>
      <c r="K4314" s="1109">
        <v>0</v>
      </c>
      <c r="L4314" s="1109">
        <v>0</v>
      </c>
      <c r="M4314" s="1109">
        <v>0</v>
      </c>
      <c r="N4314" s="1109">
        <v>0</v>
      </c>
      <c r="O4314" s="1109">
        <v>0</v>
      </c>
      <c r="P4314" s="1109">
        <v>0</v>
      </c>
      <c r="Q4314" s="1109">
        <v>0</v>
      </c>
    </row>
    <row r="4315" spans="1:17">
      <c r="A4315" s="1109">
        <v>19856</v>
      </c>
      <c r="B4315" s="1110" t="s">
        <v>0</v>
      </c>
      <c r="C4315" s="1109">
        <v>7</v>
      </c>
      <c r="D4315" s="1109">
        <v>5.75</v>
      </c>
      <c r="E4315" s="1109">
        <v>42.7</v>
      </c>
      <c r="F4315" s="1109">
        <v>0</v>
      </c>
      <c r="G4315" s="1110" t="s">
        <v>10842</v>
      </c>
      <c r="H4315" s="1110" t="s">
        <v>4654</v>
      </c>
      <c r="I4315" s="1110" t="s">
        <v>10839</v>
      </c>
      <c r="J4315" s="1109">
        <v>0</v>
      </c>
      <c r="K4315" s="1109">
        <v>0</v>
      </c>
      <c r="L4315" s="1109">
        <v>0</v>
      </c>
      <c r="M4315" s="1109">
        <v>0</v>
      </c>
      <c r="N4315" s="1109">
        <v>0</v>
      </c>
      <c r="O4315" s="1109">
        <v>0</v>
      </c>
      <c r="P4315" s="1109">
        <v>0</v>
      </c>
      <c r="Q4315" s="1109">
        <v>0</v>
      </c>
    </row>
    <row r="4316" spans="1:17">
      <c r="A4316" s="1109">
        <v>19857</v>
      </c>
      <c r="B4316" s="1110" t="s">
        <v>0</v>
      </c>
      <c r="C4316" s="1109">
        <v>7</v>
      </c>
      <c r="D4316" s="1109">
        <v>5.75</v>
      </c>
      <c r="E4316" s="1109">
        <v>42.7</v>
      </c>
      <c r="F4316" s="1109">
        <v>0</v>
      </c>
      <c r="G4316" s="1110" t="s">
        <v>10784</v>
      </c>
      <c r="H4316" s="1110" t="s">
        <v>4654</v>
      </c>
      <c r="I4316" s="1110" t="s">
        <v>10841</v>
      </c>
      <c r="J4316" s="1109">
        <v>0</v>
      </c>
      <c r="K4316" s="1109">
        <v>0</v>
      </c>
      <c r="L4316" s="1109">
        <v>0</v>
      </c>
      <c r="M4316" s="1109">
        <v>0</v>
      </c>
      <c r="N4316" s="1109">
        <v>0</v>
      </c>
      <c r="O4316" s="1109">
        <v>0</v>
      </c>
      <c r="P4316" s="1109">
        <v>0</v>
      </c>
      <c r="Q4316" s="1109">
        <v>0</v>
      </c>
    </row>
    <row r="4317" spans="1:17">
      <c r="A4317" s="1109">
        <v>19858</v>
      </c>
      <c r="B4317" s="1110" t="s">
        <v>0</v>
      </c>
      <c r="C4317" s="1109">
        <v>7</v>
      </c>
      <c r="D4317" s="1109">
        <v>5.75</v>
      </c>
      <c r="E4317" s="1109">
        <v>42.7</v>
      </c>
      <c r="F4317" s="1109">
        <v>0</v>
      </c>
      <c r="G4317" s="1110" t="s">
        <v>10784</v>
      </c>
      <c r="H4317" s="1110" t="s">
        <v>4654</v>
      </c>
      <c r="I4317" s="1110" t="s">
        <v>10832</v>
      </c>
      <c r="J4317" s="1109">
        <v>0</v>
      </c>
      <c r="K4317" s="1109">
        <v>0</v>
      </c>
      <c r="L4317" s="1109">
        <v>0</v>
      </c>
      <c r="M4317" s="1109">
        <v>0</v>
      </c>
      <c r="N4317" s="1109">
        <v>0</v>
      </c>
      <c r="O4317" s="1109">
        <v>0</v>
      </c>
      <c r="P4317" s="1109">
        <v>0</v>
      </c>
      <c r="Q4317" s="1109">
        <v>0</v>
      </c>
    </row>
    <row r="4318" spans="1:17">
      <c r="A4318" s="1109">
        <v>19859</v>
      </c>
      <c r="B4318" s="1110" t="s">
        <v>0</v>
      </c>
      <c r="C4318" s="1109">
        <v>7</v>
      </c>
      <c r="D4318" s="1109">
        <v>5.75</v>
      </c>
      <c r="E4318" s="1109">
        <v>42.7</v>
      </c>
      <c r="F4318" s="1109">
        <v>0</v>
      </c>
      <c r="G4318" s="1110" t="s">
        <v>10784</v>
      </c>
      <c r="H4318" s="1110" t="s">
        <v>4654</v>
      </c>
      <c r="I4318" s="1110" t="s">
        <v>10839</v>
      </c>
      <c r="J4318" s="1109">
        <v>0</v>
      </c>
      <c r="K4318" s="1109">
        <v>0</v>
      </c>
      <c r="L4318" s="1109">
        <v>0</v>
      </c>
      <c r="M4318" s="1109">
        <v>0</v>
      </c>
      <c r="N4318" s="1109">
        <v>0</v>
      </c>
      <c r="O4318" s="1109">
        <v>0</v>
      </c>
      <c r="P4318" s="1109">
        <v>0</v>
      </c>
      <c r="Q4318" s="1109">
        <v>0</v>
      </c>
    </row>
    <row r="4319" spans="1:17">
      <c r="A4319" s="1109">
        <v>19860</v>
      </c>
      <c r="B4319" s="1110" t="s">
        <v>0</v>
      </c>
      <c r="C4319" s="1109">
        <v>7</v>
      </c>
      <c r="D4319" s="1109">
        <v>5.75</v>
      </c>
      <c r="E4319" s="1109">
        <v>42.7</v>
      </c>
      <c r="F4319" s="1109">
        <v>0</v>
      </c>
      <c r="G4319" s="1110" t="s">
        <v>10741</v>
      </c>
      <c r="H4319" s="1110" t="s">
        <v>4654</v>
      </c>
      <c r="I4319" s="1110" t="s">
        <v>10841</v>
      </c>
      <c r="J4319" s="1109">
        <v>0</v>
      </c>
      <c r="K4319" s="1109">
        <v>0</v>
      </c>
      <c r="L4319" s="1109">
        <v>0</v>
      </c>
      <c r="M4319" s="1109">
        <v>0</v>
      </c>
      <c r="N4319" s="1109">
        <v>0</v>
      </c>
      <c r="O4319" s="1109">
        <v>0</v>
      </c>
      <c r="P4319" s="1109">
        <v>0</v>
      </c>
      <c r="Q4319" s="1109">
        <v>0</v>
      </c>
    </row>
    <row r="4320" spans="1:17">
      <c r="A4320" s="1109">
        <v>19861</v>
      </c>
      <c r="B4320" s="1110" t="s">
        <v>0</v>
      </c>
      <c r="C4320" s="1109">
        <v>7</v>
      </c>
      <c r="D4320" s="1109">
        <v>5.75</v>
      </c>
      <c r="E4320" s="1109">
        <v>42.7</v>
      </c>
      <c r="F4320" s="1109">
        <v>0</v>
      </c>
      <c r="G4320" s="1110" t="s">
        <v>10741</v>
      </c>
      <c r="H4320" s="1110" t="s">
        <v>4654</v>
      </c>
      <c r="I4320" s="1110" t="s">
        <v>10832</v>
      </c>
      <c r="J4320" s="1109">
        <v>0</v>
      </c>
      <c r="K4320" s="1109">
        <v>0</v>
      </c>
      <c r="L4320" s="1109">
        <v>0</v>
      </c>
      <c r="M4320" s="1109">
        <v>0</v>
      </c>
      <c r="N4320" s="1109">
        <v>0</v>
      </c>
      <c r="O4320" s="1109">
        <v>0</v>
      </c>
      <c r="P4320" s="1109">
        <v>0</v>
      </c>
      <c r="Q4320" s="1109">
        <v>0</v>
      </c>
    </row>
    <row r="4321" spans="1:17">
      <c r="A4321" s="1109">
        <v>19862</v>
      </c>
      <c r="B4321" s="1110" t="s">
        <v>0</v>
      </c>
      <c r="C4321" s="1109">
        <v>7</v>
      </c>
      <c r="D4321" s="1109">
        <v>5.75</v>
      </c>
      <c r="E4321" s="1109">
        <v>42.7</v>
      </c>
      <c r="F4321" s="1109">
        <v>0</v>
      </c>
      <c r="G4321" s="1110" t="s">
        <v>10741</v>
      </c>
      <c r="H4321" s="1110" t="s">
        <v>4654</v>
      </c>
      <c r="I4321" s="1110" t="s">
        <v>10839</v>
      </c>
      <c r="J4321" s="1109">
        <v>0</v>
      </c>
      <c r="K4321" s="1109">
        <v>0</v>
      </c>
      <c r="L4321" s="1109">
        <v>0</v>
      </c>
      <c r="M4321" s="1109">
        <v>0</v>
      </c>
      <c r="N4321" s="1109">
        <v>0</v>
      </c>
      <c r="O4321" s="1109">
        <v>0</v>
      </c>
      <c r="P4321" s="1109">
        <v>0</v>
      </c>
      <c r="Q4321" s="1109">
        <v>0</v>
      </c>
    </row>
    <row r="4322" spans="1:17">
      <c r="A4322" s="1109">
        <v>19863</v>
      </c>
      <c r="B4322" s="1110" t="s">
        <v>0</v>
      </c>
      <c r="C4322" s="1109">
        <v>7</v>
      </c>
      <c r="D4322" s="1109">
        <v>5.75</v>
      </c>
      <c r="E4322" s="1109">
        <v>42.7</v>
      </c>
      <c r="F4322" s="1109">
        <v>0</v>
      </c>
      <c r="G4322" s="1110" t="s">
        <v>10833</v>
      </c>
      <c r="H4322" s="1110" t="s">
        <v>4654</v>
      </c>
      <c r="I4322" s="1110" t="s">
        <v>10841</v>
      </c>
      <c r="J4322" s="1109">
        <v>0</v>
      </c>
      <c r="K4322" s="1109">
        <v>0</v>
      </c>
      <c r="L4322" s="1109">
        <v>0</v>
      </c>
      <c r="M4322" s="1109">
        <v>0</v>
      </c>
      <c r="N4322" s="1109">
        <v>0</v>
      </c>
      <c r="O4322" s="1109">
        <v>0</v>
      </c>
      <c r="P4322" s="1109">
        <v>0</v>
      </c>
      <c r="Q4322" s="1109">
        <v>0</v>
      </c>
    </row>
    <row r="4323" spans="1:17">
      <c r="A4323" s="1109">
        <v>19864</v>
      </c>
      <c r="B4323" s="1110" t="s">
        <v>0</v>
      </c>
      <c r="C4323" s="1109">
        <v>7</v>
      </c>
      <c r="D4323" s="1109">
        <v>5.75</v>
      </c>
      <c r="E4323" s="1109">
        <v>42.7</v>
      </c>
      <c r="F4323" s="1109">
        <v>0</v>
      </c>
      <c r="G4323" s="1110" t="s">
        <v>10833</v>
      </c>
      <c r="H4323" s="1110" t="s">
        <v>4654</v>
      </c>
      <c r="I4323" s="1110" t="s">
        <v>10832</v>
      </c>
      <c r="J4323" s="1109">
        <v>0</v>
      </c>
      <c r="K4323" s="1109">
        <v>0</v>
      </c>
      <c r="L4323" s="1109">
        <v>0</v>
      </c>
      <c r="M4323" s="1109">
        <v>0</v>
      </c>
      <c r="N4323" s="1109">
        <v>0</v>
      </c>
      <c r="O4323" s="1109">
        <v>0</v>
      </c>
      <c r="P4323" s="1109">
        <v>0</v>
      </c>
      <c r="Q4323" s="1109">
        <v>0</v>
      </c>
    </row>
    <row r="4324" spans="1:17">
      <c r="A4324" s="1109">
        <v>19865</v>
      </c>
      <c r="B4324" s="1110" t="s">
        <v>0</v>
      </c>
      <c r="C4324" s="1109">
        <v>7</v>
      </c>
      <c r="D4324" s="1109">
        <v>5.75</v>
      </c>
      <c r="E4324" s="1109">
        <v>42.7</v>
      </c>
      <c r="F4324" s="1109">
        <v>0</v>
      </c>
      <c r="G4324" s="1110" t="s">
        <v>10833</v>
      </c>
      <c r="H4324" s="1110" t="s">
        <v>4654</v>
      </c>
      <c r="I4324" s="1110" t="s">
        <v>10839</v>
      </c>
      <c r="J4324" s="1109">
        <v>0</v>
      </c>
      <c r="K4324" s="1109">
        <v>0</v>
      </c>
      <c r="L4324" s="1109">
        <v>0</v>
      </c>
      <c r="M4324" s="1109">
        <v>0</v>
      </c>
      <c r="N4324" s="1109">
        <v>0</v>
      </c>
      <c r="O4324" s="1109">
        <v>0</v>
      </c>
      <c r="P4324" s="1109">
        <v>0</v>
      </c>
      <c r="Q4324" s="1109">
        <v>0</v>
      </c>
    </row>
    <row r="4325" spans="1:17">
      <c r="A4325" s="1109">
        <v>19866</v>
      </c>
      <c r="B4325" s="1110" t="s">
        <v>0</v>
      </c>
      <c r="C4325" s="1109">
        <v>7</v>
      </c>
      <c r="D4325" s="1109">
        <v>5.75</v>
      </c>
      <c r="E4325" s="1109">
        <v>42.7</v>
      </c>
      <c r="F4325" s="1109">
        <v>0</v>
      </c>
      <c r="G4325" s="1110" t="s">
        <v>10753</v>
      </c>
      <c r="H4325" s="1110" t="s">
        <v>4654</v>
      </c>
      <c r="I4325" s="1110" t="s">
        <v>10841</v>
      </c>
      <c r="J4325" s="1109">
        <v>0</v>
      </c>
      <c r="K4325" s="1109">
        <v>0</v>
      </c>
      <c r="L4325" s="1109">
        <v>0</v>
      </c>
      <c r="M4325" s="1109">
        <v>0</v>
      </c>
      <c r="N4325" s="1109">
        <v>0</v>
      </c>
      <c r="O4325" s="1109">
        <v>0</v>
      </c>
      <c r="P4325" s="1109">
        <v>0</v>
      </c>
      <c r="Q4325" s="1109">
        <v>0</v>
      </c>
    </row>
    <row r="4326" spans="1:17">
      <c r="A4326" s="1109">
        <v>19867</v>
      </c>
      <c r="B4326" s="1110" t="s">
        <v>0</v>
      </c>
      <c r="C4326" s="1109">
        <v>7</v>
      </c>
      <c r="D4326" s="1109">
        <v>5.75</v>
      </c>
      <c r="E4326" s="1109">
        <v>42.7</v>
      </c>
      <c r="F4326" s="1109">
        <v>0</v>
      </c>
      <c r="G4326" s="1110" t="s">
        <v>10753</v>
      </c>
      <c r="H4326" s="1110" t="s">
        <v>4654</v>
      </c>
      <c r="I4326" s="1110" t="s">
        <v>10832</v>
      </c>
      <c r="J4326" s="1109">
        <v>0</v>
      </c>
      <c r="K4326" s="1109">
        <v>0</v>
      </c>
      <c r="L4326" s="1109">
        <v>0</v>
      </c>
      <c r="M4326" s="1109">
        <v>0</v>
      </c>
      <c r="N4326" s="1109">
        <v>0</v>
      </c>
      <c r="O4326" s="1109">
        <v>0</v>
      </c>
      <c r="P4326" s="1109">
        <v>0</v>
      </c>
      <c r="Q4326" s="1109">
        <v>0</v>
      </c>
    </row>
    <row r="4327" spans="1:17">
      <c r="A4327" s="1109">
        <v>19868</v>
      </c>
      <c r="B4327" s="1110" t="s">
        <v>0</v>
      </c>
      <c r="C4327" s="1109">
        <v>7</v>
      </c>
      <c r="D4327" s="1109">
        <v>5.75</v>
      </c>
      <c r="E4327" s="1109">
        <v>42.7</v>
      </c>
      <c r="F4327" s="1109">
        <v>0</v>
      </c>
      <c r="G4327" s="1110" t="s">
        <v>10753</v>
      </c>
      <c r="H4327" s="1110" t="s">
        <v>4654</v>
      </c>
      <c r="I4327" s="1110" t="s">
        <v>10839</v>
      </c>
      <c r="J4327" s="1109">
        <v>0</v>
      </c>
      <c r="K4327" s="1109">
        <v>0</v>
      </c>
      <c r="L4327" s="1109">
        <v>0</v>
      </c>
      <c r="M4327" s="1109">
        <v>0</v>
      </c>
      <c r="N4327" s="1109">
        <v>0</v>
      </c>
      <c r="O4327" s="1109">
        <v>0</v>
      </c>
      <c r="P4327" s="1109">
        <v>0</v>
      </c>
      <c r="Q4327" s="1109">
        <v>0</v>
      </c>
    </row>
    <row r="4328" spans="1:17">
      <c r="A4328" s="1109">
        <v>19869</v>
      </c>
      <c r="B4328" s="1110" t="s">
        <v>0</v>
      </c>
      <c r="C4328" s="1109">
        <v>7</v>
      </c>
      <c r="D4328" s="1109">
        <v>5.75</v>
      </c>
      <c r="E4328" s="1109">
        <v>42.7</v>
      </c>
      <c r="F4328" s="1109">
        <v>0</v>
      </c>
      <c r="G4328" s="1110" t="s">
        <v>10739</v>
      </c>
      <c r="H4328" s="1110" t="s">
        <v>4654</v>
      </c>
      <c r="I4328" s="1110" t="s">
        <v>10841</v>
      </c>
      <c r="J4328" s="1109">
        <v>0</v>
      </c>
      <c r="K4328" s="1109">
        <v>0</v>
      </c>
      <c r="L4328" s="1109">
        <v>0</v>
      </c>
      <c r="M4328" s="1109">
        <v>0</v>
      </c>
      <c r="N4328" s="1109">
        <v>0</v>
      </c>
      <c r="O4328" s="1109">
        <v>0</v>
      </c>
      <c r="P4328" s="1109">
        <v>0</v>
      </c>
      <c r="Q4328" s="1109">
        <v>0</v>
      </c>
    </row>
    <row r="4329" spans="1:17">
      <c r="A4329" s="1109">
        <v>19870</v>
      </c>
      <c r="B4329" s="1110" t="s">
        <v>0</v>
      </c>
      <c r="C4329" s="1109">
        <v>7</v>
      </c>
      <c r="D4329" s="1109">
        <v>5.75</v>
      </c>
      <c r="E4329" s="1109">
        <v>42.7</v>
      </c>
      <c r="F4329" s="1109">
        <v>0</v>
      </c>
      <c r="G4329" s="1110" t="s">
        <v>10739</v>
      </c>
      <c r="H4329" s="1110" t="s">
        <v>4654</v>
      </c>
      <c r="I4329" s="1110" t="s">
        <v>10832</v>
      </c>
      <c r="J4329" s="1109">
        <v>0</v>
      </c>
      <c r="K4329" s="1109">
        <v>0</v>
      </c>
      <c r="L4329" s="1109">
        <v>0</v>
      </c>
      <c r="M4329" s="1109">
        <v>0</v>
      </c>
      <c r="N4329" s="1109">
        <v>0</v>
      </c>
      <c r="O4329" s="1109">
        <v>0</v>
      </c>
      <c r="P4329" s="1109">
        <v>0</v>
      </c>
      <c r="Q4329" s="1109">
        <v>0</v>
      </c>
    </row>
    <row r="4330" spans="1:17">
      <c r="A4330" s="1109">
        <v>19871</v>
      </c>
      <c r="B4330" s="1110" t="s">
        <v>0</v>
      </c>
      <c r="C4330" s="1109">
        <v>7</v>
      </c>
      <c r="D4330" s="1109">
        <v>5.75</v>
      </c>
      <c r="E4330" s="1109">
        <v>42.7</v>
      </c>
      <c r="F4330" s="1109">
        <v>0</v>
      </c>
      <c r="G4330" s="1110" t="s">
        <v>10739</v>
      </c>
      <c r="H4330" s="1110" t="s">
        <v>4654</v>
      </c>
      <c r="I4330" s="1110" t="s">
        <v>10839</v>
      </c>
      <c r="J4330" s="1109">
        <v>0</v>
      </c>
      <c r="K4330" s="1109">
        <v>0</v>
      </c>
      <c r="L4330" s="1109">
        <v>0</v>
      </c>
      <c r="M4330" s="1109">
        <v>0</v>
      </c>
      <c r="N4330" s="1109">
        <v>0</v>
      </c>
      <c r="O4330" s="1109">
        <v>0</v>
      </c>
      <c r="P4330" s="1109">
        <v>0</v>
      </c>
      <c r="Q4330" s="1109">
        <v>0</v>
      </c>
    </row>
    <row r="4331" spans="1:17">
      <c r="A4331" s="1109">
        <v>19872</v>
      </c>
      <c r="B4331" s="1110" t="s">
        <v>0</v>
      </c>
      <c r="C4331" s="1109">
        <v>7</v>
      </c>
      <c r="D4331" s="1109">
        <v>5.82</v>
      </c>
      <c r="E4331" s="1109">
        <v>41</v>
      </c>
      <c r="F4331" s="1109">
        <v>0</v>
      </c>
      <c r="G4331" s="1110" t="s">
        <v>10840</v>
      </c>
      <c r="H4331" s="1110" t="s">
        <v>4654</v>
      </c>
      <c r="I4331" s="1110" t="s">
        <v>10841</v>
      </c>
      <c r="J4331" s="1109">
        <v>0</v>
      </c>
      <c r="K4331" s="1109">
        <v>0</v>
      </c>
      <c r="L4331" s="1109">
        <v>0</v>
      </c>
      <c r="M4331" s="1109">
        <v>0</v>
      </c>
      <c r="N4331" s="1109">
        <v>0</v>
      </c>
      <c r="O4331" s="1109">
        <v>0</v>
      </c>
      <c r="P4331" s="1109">
        <v>0</v>
      </c>
      <c r="Q4331" s="1109">
        <v>0</v>
      </c>
    </row>
    <row r="4332" spans="1:17">
      <c r="A4332" s="1109">
        <v>19873</v>
      </c>
      <c r="B4332" s="1110" t="s">
        <v>0</v>
      </c>
      <c r="C4332" s="1109">
        <v>7</v>
      </c>
      <c r="D4332" s="1109">
        <v>5.82</v>
      </c>
      <c r="E4332" s="1109">
        <v>41</v>
      </c>
      <c r="F4332" s="1109">
        <v>0</v>
      </c>
      <c r="G4332" s="1110" t="s">
        <v>10840</v>
      </c>
      <c r="H4332" s="1110" t="s">
        <v>4654</v>
      </c>
      <c r="I4332" s="1110" t="s">
        <v>10832</v>
      </c>
      <c r="J4332" s="1109">
        <v>0</v>
      </c>
      <c r="K4332" s="1109">
        <v>0</v>
      </c>
      <c r="L4332" s="1109">
        <v>0</v>
      </c>
      <c r="M4332" s="1109">
        <v>0</v>
      </c>
      <c r="N4332" s="1109">
        <v>0</v>
      </c>
      <c r="O4332" s="1109">
        <v>0</v>
      </c>
      <c r="P4332" s="1109">
        <v>0</v>
      </c>
      <c r="Q4332" s="1109">
        <v>0</v>
      </c>
    </row>
    <row r="4333" spans="1:17">
      <c r="A4333" s="1109">
        <v>19874</v>
      </c>
      <c r="B4333" s="1110" t="s">
        <v>0</v>
      </c>
      <c r="C4333" s="1109">
        <v>7</v>
      </c>
      <c r="D4333" s="1109">
        <v>5.82</v>
      </c>
      <c r="E4333" s="1109">
        <v>41</v>
      </c>
      <c r="F4333" s="1109">
        <v>0</v>
      </c>
      <c r="G4333" s="1110" t="s">
        <v>10840</v>
      </c>
      <c r="H4333" s="1110" t="s">
        <v>4654</v>
      </c>
      <c r="I4333" s="1110" t="s">
        <v>10839</v>
      </c>
      <c r="J4333" s="1109">
        <v>0</v>
      </c>
      <c r="K4333" s="1109">
        <v>0</v>
      </c>
      <c r="L4333" s="1109">
        <v>0</v>
      </c>
      <c r="M4333" s="1109">
        <v>0</v>
      </c>
      <c r="N4333" s="1109">
        <v>0</v>
      </c>
      <c r="O4333" s="1109">
        <v>0</v>
      </c>
      <c r="P4333" s="1109">
        <v>0</v>
      </c>
      <c r="Q4333" s="1109">
        <v>0</v>
      </c>
    </row>
    <row r="4334" spans="1:17">
      <c r="A4334" s="1109">
        <v>19875</v>
      </c>
      <c r="B4334" s="1110" t="s">
        <v>0</v>
      </c>
      <c r="C4334" s="1109">
        <v>7</v>
      </c>
      <c r="D4334" s="1109">
        <v>5.82</v>
      </c>
      <c r="E4334" s="1109">
        <v>41</v>
      </c>
      <c r="F4334" s="1109">
        <v>0</v>
      </c>
      <c r="G4334" s="1110" t="s">
        <v>10842</v>
      </c>
      <c r="H4334" s="1110" t="s">
        <v>4654</v>
      </c>
      <c r="I4334" s="1110" t="s">
        <v>10841</v>
      </c>
      <c r="J4334" s="1109">
        <v>0</v>
      </c>
      <c r="K4334" s="1109">
        <v>0</v>
      </c>
      <c r="L4334" s="1109">
        <v>0</v>
      </c>
      <c r="M4334" s="1109">
        <v>0</v>
      </c>
      <c r="N4334" s="1109">
        <v>0</v>
      </c>
      <c r="O4334" s="1109">
        <v>0</v>
      </c>
      <c r="P4334" s="1109">
        <v>0</v>
      </c>
      <c r="Q4334" s="1109">
        <v>0</v>
      </c>
    </row>
    <row r="4335" spans="1:17">
      <c r="A4335" s="1109">
        <v>19876</v>
      </c>
      <c r="B4335" s="1110" t="s">
        <v>0</v>
      </c>
      <c r="C4335" s="1109">
        <v>7</v>
      </c>
      <c r="D4335" s="1109">
        <v>5.82</v>
      </c>
      <c r="E4335" s="1109">
        <v>41</v>
      </c>
      <c r="F4335" s="1109">
        <v>0</v>
      </c>
      <c r="G4335" s="1110" t="s">
        <v>10842</v>
      </c>
      <c r="H4335" s="1110" t="s">
        <v>4654</v>
      </c>
      <c r="I4335" s="1110" t="s">
        <v>10832</v>
      </c>
      <c r="J4335" s="1109">
        <v>0</v>
      </c>
      <c r="K4335" s="1109">
        <v>0</v>
      </c>
      <c r="L4335" s="1109">
        <v>0</v>
      </c>
      <c r="M4335" s="1109">
        <v>0</v>
      </c>
      <c r="N4335" s="1109">
        <v>0</v>
      </c>
      <c r="O4335" s="1109">
        <v>0</v>
      </c>
      <c r="P4335" s="1109">
        <v>0</v>
      </c>
      <c r="Q4335" s="1109">
        <v>0</v>
      </c>
    </row>
    <row r="4336" spans="1:17">
      <c r="A4336" s="1109">
        <v>19877</v>
      </c>
      <c r="B4336" s="1110" t="s">
        <v>0</v>
      </c>
      <c r="C4336" s="1109">
        <v>7</v>
      </c>
      <c r="D4336" s="1109">
        <v>5.82</v>
      </c>
      <c r="E4336" s="1109">
        <v>41</v>
      </c>
      <c r="F4336" s="1109">
        <v>0</v>
      </c>
      <c r="G4336" s="1110" t="s">
        <v>10842</v>
      </c>
      <c r="H4336" s="1110" t="s">
        <v>4654</v>
      </c>
      <c r="I4336" s="1110" t="s">
        <v>10839</v>
      </c>
      <c r="J4336" s="1109">
        <v>0</v>
      </c>
      <c r="K4336" s="1109">
        <v>0</v>
      </c>
      <c r="L4336" s="1109">
        <v>0</v>
      </c>
      <c r="M4336" s="1109">
        <v>0</v>
      </c>
      <c r="N4336" s="1109">
        <v>0</v>
      </c>
      <c r="O4336" s="1109">
        <v>0</v>
      </c>
      <c r="P4336" s="1109">
        <v>0</v>
      </c>
      <c r="Q4336" s="1109">
        <v>0</v>
      </c>
    </row>
    <row r="4337" spans="1:17">
      <c r="A4337" s="1109">
        <v>19878</v>
      </c>
      <c r="B4337" s="1110" t="s">
        <v>0</v>
      </c>
      <c r="C4337" s="1109">
        <v>7</v>
      </c>
      <c r="D4337" s="1109">
        <v>5.82</v>
      </c>
      <c r="E4337" s="1109">
        <v>41</v>
      </c>
      <c r="F4337" s="1109">
        <v>0</v>
      </c>
      <c r="G4337" s="1110" t="s">
        <v>10784</v>
      </c>
      <c r="H4337" s="1110" t="s">
        <v>4654</v>
      </c>
      <c r="I4337" s="1110" t="s">
        <v>10841</v>
      </c>
      <c r="J4337" s="1109">
        <v>0</v>
      </c>
      <c r="K4337" s="1109">
        <v>0</v>
      </c>
      <c r="L4337" s="1109">
        <v>0</v>
      </c>
      <c r="M4337" s="1109">
        <v>0</v>
      </c>
      <c r="N4337" s="1109">
        <v>0</v>
      </c>
      <c r="O4337" s="1109">
        <v>0</v>
      </c>
      <c r="P4337" s="1109">
        <v>0</v>
      </c>
      <c r="Q4337" s="1109">
        <v>0</v>
      </c>
    </row>
    <row r="4338" spans="1:17">
      <c r="A4338" s="1109">
        <v>19879</v>
      </c>
      <c r="B4338" s="1110" t="s">
        <v>0</v>
      </c>
      <c r="C4338" s="1109">
        <v>7</v>
      </c>
      <c r="D4338" s="1109">
        <v>5.82</v>
      </c>
      <c r="E4338" s="1109">
        <v>41</v>
      </c>
      <c r="F4338" s="1109">
        <v>0</v>
      </c>
      <c r="G4338" s="1110" t="s">
        <v>10784</v>
      </c>
      <c r="H4338" s="1110" t="s">
        <v>4654</v>
      </c>
      <c r="I4338" s="1110" t="s">
        <v>10832</v>
      </c>
      <c r="J4338" s="1109">
        <v>0</v>
      </c>
      <c r="K4338" s="1109">
        <v>0</v>
      </c>
      <c r="L4338" s="1109">
        <v>0</v>
      </c>
      <c r="M4338" s="1109">
        <v>0</v>
      </c>
      <c r="N4338" s="1109">
        <v>0</v>
      </c>
      <c r="O4338" s="1109">
        <v>0</v>
      </c>
      <c r="P4338" s="1109">
        <v>0</v>
      </c>
      <c r="Q4338" s="1109">
        <v>0</v>
      </c>
    </row>
    <row r="4339" spans="1:17">
      <c r="A4339" s="1109">
        <v>19880</v>
      </c>
      <c r="B4339" s="1110" t="s">
        <v>0</v>
      </c>
      <c r="C4339" s="1109">
        <v>7</v>
      </c>
      <c r="D4339" s="1109">
        <v>5.82</v>
      </c>
      <c r="E4339" s="1109">
        <v>41</v>
      </c>
      <c r="F4339" s="1109">
        <v>0</v>
      </c>
      <c r="G4339" s="1110" t="s">
        <v>10784</v>
      </c>
      <c r="H4339" s="1110" t="s">
        <v>4654</v>
      </c>
      <c r="I4339" s="1110" t="s">
        <v>10839</v>
      </c>
      <c r="J4339" s="1109">
        <v>0</v>
      </c>
      <c r="K4339" s="1109">
        <v>0</v>
      </c>
      <c r="L4339" s="1109">
        <v>0</v>
      </c>
      <c r="M4339" s="1109">
        <v>0</v>
      </c>
      <c r="N4339" s="1109">
        <v>0</v>
      </c>
      <c r="O4339" s="1109">
        <v>0</v>
      </c>
      <c r="P4339" s="1109">
        <v>0</v>
      </c>
      <c r="Q4339" s="1109">
        <v>0</v>
      </c>
    </row>
    <row r="4340" spans="1:17">
      <c r="A4340" s="1109">
        <v>19881</v>
      </c>
      <c r="B4340" s="1110" t="s">
        <v>0</v>
      </c>
      <c r="C4340" s="1109">
        <v>7</v>
      </c>
      <c r="D4340" s="1109">
        <v>5.82</v>
      </c>
      <c r="E4340" s="1109">
        <v>41</v>
      </c>
      <c r="F4340" s="1109">
        <v>0</v>
      </c>
      <c r="G4340" s="1110" t="s">
        <v>10741</v>
      </c>
      <c r="H4340" s="1110" t="s">
        <v>4654</v>
      </c>
      <c r="I4340" s="1110" t="s">
        <v>10841</v>
      </c>
      <c r="J4340" s="1109">
        <v>0</v>
      </c>
      <c r="K4340" s="1109">
        <v>0</v>
      </c>
      <c r="L4340" s="1109">
        <v>0</v>
      </c>
      <c r="M4340" s="1109">
        <v>0</v>
      </c>
      <c r="N4340" s="1109">
        <v>0</v>
      </c>
      <c r="O4340" s="1109">
        <v>0</v>
      </c>
      <c r="P4340" s="1109">
        <v>0</v>
      </c>
      <c r="Q4340" s="1109">
        <v>0</v>
      </c>
    </row>
    <row r="4341" spans="1:17">
      <c r="A4341" s="1109">
        <v>19882</v>
      </c>
      <c r="B4341" s="1110" t="s">
        <v>0</v>
      </c>
      <c r="C4341" s="1109">
        <v>7</v>
      </c>
      <c r="D4341" s="1109">
        <v>5.82</v>
      </c>
      <c r="E4341" s="1109">
        <v>41</v>
      </c>
      <c r="F4341" s="1109">
        <v>0</v>
      </c>
      <c r="G4341" s="1110" t="s">
        <v>10741</v>
      </c>
      <c r="H4341" s="1110" t="s">
        <v>4654</v>
      </c>
      <c r="I4341" s="1110" t="s">
        <v>10832</v>
      </c>
      <c r="J4341" s="1109">
        <v>0</v>
      </c>
      <c r="K4341" s="1109">
        <v>0</v>
      </c>
      <c r="L4341" s="1109">
        <v>0</v>
      </c>
      <c r="M4341" s="1109">
        <v>0</v>
      </c>
      <c r="N4341" s="1109">
        <v>0</v>
      </c>
      <c r="O4341" s="1109">
        <v>0</v>
      </c>
      <c r="P4341" s="1109">
        <v>0</v>
      </c>
      <c r="Q4341" s="1109">
        <v>0</v>
      </c>
    </row>
    <row r="4342" spans="1:17">
      <c r="A4342" s="1109">
        <v>19883</v>
      </c>
      <c r="B4342" s="1110" t="s">
        <v>0</v>
      </c>
      <c r="C4342" s="1109">
        <v>7</v>
      </c>
      <c r="D4342" s="1109">
        <v>5.82</v>
      </c>
      <c r="E4342" s="1109">
        <v>41</v>
      </c>
      <c r="F4342" s="1109">
        <v>0</v>
      </c>
      <c r="G4342" s="1110" t="s">
        <v>10741</v>
      </c>
      <c r="H4342" s="1110" t="s">
        <v>4654</v>
      </c>
      <c r="I4342" s="1110" t="s">
        <v>10839</v>
      </c>
      <c r="J4342" s="1109">
        <v>0</v>
      </c>
      <c r="K4342" s="1109">
        <v>0</v>
      </c>
      <c r="L4342" s="1109">
        <v>0</v>
      </c>
      <c r="M4342" s="1109">
        <v>0</v>
      </c>
      <c r="N4342" s="1109">
        <v>0</v>
      </c>
      <c r="O4342" s="1109">
        <v>0</v>
      </c>
      <c r="P4342" s="1109">
        <v>0</v>
      </c>
      <c r="Q4342" s="1109">
        <v>0</v>
      </c>
    </row>
    <row r="4343" spans="1:17">
      <c r="A4343" s="1109">
        <v>19884</v>
      </c>
      <c r="B4343" s="1110" t="s">
        <v>0</v>
      </c>
      <c r="C4343" s="1109">
        <v>7</v>
      </c>
      <c r="D4343" s="1109">
        <v>5.82</v>
      </c>
      <c r="E4343" s="1109">
        <v>41</v>
      </c>
      <c r="F4343" s="1109">
        <v>0</v>
      </c>
      <c r="G4343" s="1110" t="s">
        <v>10833</v>
      </c>
      <c r="H4343" s="1110" t="s">
        <v>4654</v>
      </c>
      <c r="I4343" s="1110" t="s">
        <v>10841</v>
      </c>
      <c r="J4343" s="1109">
        <v>0</v>
      </c>
      <c r="K4343" s="1109">
        <v>0</v>
      </c>
      <c r="L4343" s="1109">
        <v>0</v>
      </c>
      <c r="M4343" s="1109">
        <v>0</v>
      </c>
      <c r="N4343" s="1109">
        <v>0</v>
      </c>
      <c r="O4343" s="1109">
        <v>0</v>
      </c>
      <c r="P4343" s="1109">
        <v>0</v>
      </c>
      <c r="Q4343" s="1109">
        <v>0</v>
      </c>
    </row>
    <row r="4344" spans="1:17">
      <c r="A4344" s="1109">
        <v>19885</v>
      </c>
      <c r="B4344" s="1110" t="s">
        <v>0</v>
      </c>
      <c r="C4344" s="1109">
        <v>7</v>
      </c>
      <c r="D4344" s="1109">
        <v>5.82</v>
      </c>
      <c r="E4344" s="1109">
        <v>41</v>
      </c>
      <c r="F4344" s="1109">
        <v>0</v>
      </c>
      <c r="G4344" s="1110" t="s">
        <v>10833</v>
      </c>
      <c r="H4344" s="1110" t="s">
        <v>4654</v>
      </c>
      <c r="I4344" s="1110" t="s">
        <v>10832</v>
      </c>
      <c r="J4344" s="1109">
        <v>0</v>
      </c>
      <c r="K4344" s="1109">
        <v>0</v>
      </c>
      <c r="L4344" s="1109">
        <v>0</v>
      </c>
      <c r="M4344" s="1109">
        <v>0</v>
      </c>
      <c r="N4344" s="1109">
        <v>0</v>
      </c>
      <c r="O4344" s="1109">
        <v>0</v>
      </c>
      <c r="P4344" s="1109">
        <v>0</v>
      </c>
      <c r="Q4344" s="1109">
        <v>0</v>
      </c>
    </row>
    <row r="4345" spans="1:17">
      <c r="A4345" s="1109">
        <v>19886</v>
      </c>
      <c r="B4345" s="1110" t="s">
        <v>0</v>
      </c>
      <c r="C4345" s="1109">
        <v>7</v>
      </c>
      <c r="D4345" s="1109">
        <v>5.82</v>
      </c>
      <c r="E4345" s="1109">
        <v>41</v>
      </c>
      <c r="F4345" s="1109">
        <v>0</v>
      </c>
      <c r="G4345" s="1110" t="s">
        <v>10833</v>
      </c>
      <c r="H4345" s="1110" t="s">
        <v>4654</v>
      </c>
      <c r="I4345" s="1110" t="s">
        <v>10839</v>
      </c>
      <c r="J4345" s="1109">
        <v>0</v>
      </c>
      <c r="K4345" s="1109">
        <v>0</v>
      </c>
      <c r="L4345" s="1109">
        <v>0</v>
      </c>
      <c r="M4345" s="1109">
        <v>0</v>
      </c>
      <c r="N4345" s="1109">
        <v>0</v>
      </c>
      <c r="O4345" s="1109">
        <v>0</v>
      </c>
      <c r="P4345" s="1109">
        <v>0</v>
      </c>
      <c r="Q4345" s="1109">
        <v>0</v>
      </c>
    </row>
    <row r="4346" spans="1:17">
      <c r="A4346" s="1109">
        <v>19887</v>
      </c>
      <c r="B4346" s="1110" t="s">
        <v>0</v>
      </c>
      <c r="C4346" s="1109">
        <v>7</v>
      </c>
      <c r="D4346" s="1109">
        <v>5.82</v>
      </c>
      <c r="E4346" s="1109">
        <v>41</v>
      </c>
      <c r="F4346" s="1109">
        <v>0</v>
      </c>
      <c r="G4346" s="1110" t="s">
        <v>10753</v>
      </c>
      <c r="H4346" s="1110" t="s">
        <v>4654</v>
      </c>
      <c r="I4346" s="1110" t="s">
        <v>10841</v>
      </c>
      <c r="J4346" s="1109">
        <v>0</v>
      </c>
      <c r="K4346" s="1109">
        <v>0</v>
      </c>
      <c r="L4346" s="1109">
        <v>0</v>
      </c>
      <c r="M4346" s="1109">
        <v>0</v>
      </c>
      <c r="N4346" s="1109">
        <v>0</v>
      </c>
      <c r="O4346" s="1109">
        <v>0</v>
      </c>
      <c r="P4346" s="1109">
        <v>0</v>
      </c>
      <c r="Q4346" s="1109">
        <v>0</v>
      </c>
    </row>
    <row r="4347" spans="1:17">
      <c r="A4347" s="1109">
        <v>19888</v>
      </c>
      <c r="B4347" s="1110" t="s">
        <v>0</v>
      </c>
      <c r="C4347" s="1109">
        <v>7</v>
      </c>
      <c r="D4347" s="1109">
        <v>5.82</v>
      </c>
      <c r="E4347" s="1109">
        <v>41</v>
      </c>
      <c r="F4347" s="1109">
        <v>0</v>
      </c>
      <c r="G4347" s="1110" t="s">
        <v>10753</v>
      </c>
      <c r="H4347" s="1110" t="s">
        <v>4654</v>
      </c>
      <c r="I4347" s="1110" t="s">
        <v>10832</v>
      </c>
      <c r="J4347" s="1109">
        <v>0</v>
      </c>
      <c r="K4347" s="1109">
        <v>0</v>
      </c>
      <c r="L4347" s="1109">
        <v>0</v>
      </c>
      <c r="M4347" s="1109">
        <v>0</v>
      </c>
      <c r="N4347" s="1109">
        <v>0</v>
      </c>
      <c r="O4347" s="1109">
        <v>0</v>
      </c>
      <c r="P4347" s="1109">
        <v>0</v>
      </c>
      <c r="Q4347" s="1109">
        <v>0</v>
      </c>
    </row>
    <row r="4348" spans="1:17">
      <c r="A4348" s="1109">
        <v>19889</v>
      </c>
      <c r="B4348" s="1110" t="s">
        <v>0</v>
      </c>
      <c r="C4348" s="1109">
        <v>7</v>
      </c>
      <c r="D4348" s="1109">
        <v>5.82</v>
      </c>
      <c r="E4348" s="1109">
        <v>41</v>
      </c>
      <c r="F4348" s="1109">
        <v>0</v>
      </c>
      <c r="G4348" s="1110" t="s">
        <v>10753</v>
      </c>
      <c r="H4348" s="1110" t="s">
        <v>4654</v>
      </c>
      <c r="I4348" s="1110" t="s">
        <v>10839</v>
      </c>
      <c r="J4348" s="1109">
        <v>0</v>
      </c>
      <c r="K4348" s="1109">
        <v>0</v>
      </c>
      <c r="L4348" s="1109">
        <v>0</v>
      </c>
      <c r="M4348" s="1109">
        <v>0</v>
      </c>
      <c r="N4348" s="1109">
        <v>0</v>
      </c>
      <c r="O4348" s="1109">
        <v>0</v>
      </c>
      <c r="P4348" s="1109">
        <v>0</v>
      </c>
      <c r="Q4348" s="1109">
        <v>0</v>
      </c>
    </row>
    <row r="4349" spans="1:17">
      <c r="A4349" s="1109">
        <v>19890</v>
      </c>
      <c r="B4349" s="1110" t="s">
        <v>0</v>
      </c>
      <c r="C4349" s="1109">
        <v>7</v>
      </c>
      <c r="D4349" s="1109">
        <v>5.82</v>
      </c>
      <c r="E4349" s="1109">
        <v>41</v>
      </c>
      <c r="F4349" s="1109">
        <v>0</v>
      </c>
      <c r="G4349" s="1110" t="s">
        <v>10739</v>
      </c>
      <c r="H4349" s="1110" t="s">
        <v>4654</v>
      </c>
      <c r="I4349" s="1110" t="s">
        <v>10841</v>
      </c>
      <c r="J4349" s="1109">
        <v>0</v>
      </c>
      <c r="K4349" s="1109">
        <v>0</v>
      </c>
      <c r="L4349" s="1109">
        <v>0</v>
      </c>
      <c r="M4349" s="1109">
        <v>0</v>
      </c>
      <c r="N4349" s="1109">
        <v>0</v>
      </c>
      <c r="O4349" s="1109">
        <v>0</v>
      </c>
      <c r="P4349" s="1109">
        <v>0</v>
      </c>
      <c r="Q4349" s="1109">
        <v>0</v>
      </c>
    </row>
    <row r="4350" spans="1:17">
      <c r="A4350" s="1109">
        <v>19891</v>
      </c>
      <c r="B4350" s="1110" t="s">
        <v>0</v>
      </c>
      <c r="C4350" s="1109">
        <v>7</v>
      </c>
      <c r="D4350" s="1109">
        <v>5.82</v>
      </c>
      <c r="E4350" s="1109">
        <v>41</v>
      </c>
      <c r="F4350" s="1109">
        <v>0</v>
      </c>
      <c r="G4350" s="1110" t="s">
        <v>10739</v>
      </c>
      <c r="H4350" s="1110" t="s">
        <v>4654</v>
      </c>
      <c r="I4350" s="1110" t="s">
        <v>10832</v>
      </c>
      <c r="J4350" s="1109">
        <v>0</v>
      </c>
      <c r="K4350" s="1109">
        <v>0</v>
      </c>
      <c r="L4350" s="1109">
        <v>0</v>
      </c>
      <c r="M4350" s="1109">
        <v>0</v>
      </c>
      <c r="N4350" s="1109">
        <v>0</v>
      </c>
      <c r="O4350" s="1109">
        <v>0</v>
      </c>
      <c r="P4350" s="1109">
        <v>0</v>
      </c>
      <c r="Q4350" s="1109">
        <v>0</v>
      </c>
    </row>
    <row r="4351" spans="1:17">
      <c r="A4351" s="1109">
        <v>19892</v>
      </c>
      <c r="B4351" s="1110" t="s">
        <v>0</v>
      </c>
      <c r="C4351" s="1109">
        <v>7</v>
      </c>
      <c r="D4351" s="1109">
        <v>5.82</v>
      </c>
      <c r="E4351" s="1109">
        <v>41</v>
      </c>
      <c r="F4351" s="1109">
        <v>0</v>
      </c>
      <c r="G4351" s="1110" t="s">
        <v>10739</v>
      </c>
      <c r="H4351" s="1110" t="s">
        <v>4654</v>
      </c>
      <c r="I4351" s="1110" t="s">
        <v>10839</v>
      </c>
      <c r="J4351" s="1109">
        <v>0</v>
      </c>
      <c r="K4351" s="1109">
        <v>0</v>
      </c>
      <c r="L4351" s="1109">
        <v>0</v>
      </c>
      <c r="M4351" s="1109">
        <v>0</v>
      </c>
      <c r="N4351" s="1109">
        <v>0</v>
      </c>
      <c r="O4351" s="1109">
        <v>0</v>
      </c>
      <c r="P4351" s="1109">
        <v>0</v>
      </c>
      <c r="Q4351" s="1109">
        <v>0</v>
      </c>
    </row>
    <row r="4352" spans="1:17">
      <c r="A4352" s="1109">
        <v>19893</v>
      </c>
      <c r="B4352" s="1110" t="s">
        <v>0</v>
      </c>
      <c r="C4352" s="1109">
        <v>7</v>
      </c>
      <c r="D4352" s="1109">
        <v>5.92</v>
      </c>
      <c r="E4352" s="1109">
        <v>38</v>
      </c>
      <c r="F4352" s="1109">
        <v>0</v>
      </c>
      <c r="G4352" s="1110" t="s">
        <v>10840</v>
      </c>
      <c r="H4352" s="1110" t="s">
        <v>4654</v>
      </c>
      <c r="I4352" s="1110" t="s">
        <v>10846</v>
      </c>
      <c r="J4352" s="1109">
        <v>0</v>
      </c>
      <c r="K4352" s="1109">
        <v>0</v>
      </c>
      <c r="L4352" s="1109">
        <v>0</v>
      </c>
      <c r="M4352" s="1109">
        <v>0</v>
      </c>
      <c r="N4352" s="1109">
        <v>0</v>
      </c>
      <c r="O4352" s="1109">
        <v>0</v>
      </c>
      <c r="P4352" s="1109">
        <v>0</v>
      </c>
      <c r="Q4352" s="1109">
        <v>0</v>
      </c>
    </row>
    <row r="4353" spans="1:17">
      <c r="A4353" s="1109">
        <v>19894</v>
      </c>
      <c r="B4353" s="1110" t="s">
        <v>0</v>
      </c>
      <c r="C4353" s="1109">
        <v>7</v>
      </c>
      <c r="D4353" s="1109">
        <v>5.92</v>
      </c>
      <c r="E4353" s="1109">
        <v>38</v>
      </c>
      <c r="F4353" s="1109">
        <v>0</v>
      </c>
      <c r="G4353" s="1110" t="s">
        <v>10840</v>
      </c>
      <c r="H4353" s="1110" t="s">
        <v>4654</v>
      </c>
      <c r="I4353" s="1110" t="s">
        <v>10847</v>
      </c>
      <c r="J4353" s="1109">
        <v>0</v>
      </c>
      <c r="K4353" s="1109">
        <v>0</v>
      </c>
      <c r="L4353" s="1109">
        <v>0</v>
      </c>
      <c r="M4353" s="1109">
        <v>0</v>
      </c>
      <c r="N4353" s="1109">
        <v>0</v>
      </c>
      <c r="O4353" s="1109">
        <v>0</v>
      </c>
      <c r="P4353" s="1109">
        <v>0</v>
      </c>
      <c r="Q4353" s="1109">
        <v>0</v>
      </c>
    </row>
    <row r="4354" spans="1:17">
      <c r="A4354" s="1109">
        <v>19895</v>
      </c>
      <c r="B4354" s="1110" t="s">
        <v>0</v>
      </c>
      <c r="C4354" s="1109">
        <v>7</v>
      </c>
      <c r="D4354" s="1109">
        <v>5.92</v>
      </c>
      <c r="E4354" s="1109">
        <v>38</v>
      </c>
      <c r="F4354" s="1109">
        <v>0</v>
      </c>
      <c r="G4354" s="1110" t="s">
        <v>10840</v>
      </c>
      <c r="H4354" s="1110" t="s">
        <v>4654</v>
      </c>
      <c r="I4354" s="1110" t="s">
        <v>10835</v>
      </c>
      <c r="J4354" s="1109">
        <v>0</v>
      </c>
      <c r="K4354" s="1109">
        <v>0</v>
      </c>
      <c r="L4354" s="1109">
        <v>0</v>
      </c>
      <c r="M4354" s="1109">
        <v>0</v>
      </c>
      <c r="N4354" s="1109">
        <v>0</v>
      </c>
      <c r="O4354" s="1109">
        <v>0</v>
      </c>
      <c r="P4354" s="1109">
        <v>0</v>
      </c>
      <c r="Q4354" s="1109">
        <v>0</v>
      </c>
    </row>
    <row r="4355" spans="1:17">
      <c r="A4355" s="1109">
        <v>19896</v>
      </c>
      <c r="B4355" s="1110" t="s">
        <v>0</v>
      </c>
      <c r="C4355" s="1109">
        <v>7</v>
      </c>
      <c r="D4355" s="1109">
        <v>5.92</v>
      </c>
      <c r="E4355" s="1109">
        <v>38</v>
      </c>
      <c r="F4355" s="1109">
        <v>0</v>
      </c>
      <c r="G4355" s="1110" t="s">
        <v>10840</v>
      </c>
      <c r="H4355" s="1110" t="s">
        <v>4654</v>
      </c>
      <c r="I4355" s="1110" t="s">
        <v>10760</v>
      </c>
      <c r="J4355" s="1109">
        <v>0</v>
      </c>
      <c r="K4355" s="1109">
        <v>0</v>
      </c>
      <c r="L4355" s="1109">
        <v>0</v>
      </c>
      <c r="M4355" s="1109">
        <v>0</v>
      </c>
      <c r="N4355" s="1109">
        <v>0</v>
      </c>
      <c r="O4355" s="1109">
        <v>0</v>
      </c>
      <c r="P4355" s="1109">
        <v>0</v>
      </c>
      <c r="Q4355" s="1109">
        <v>0</v>
      </c>
    </row>
    <row r="4356" spans="1:17">
      <c r="A4356" s="1109">
        <v>19897</v>
      </c>
      <c r="B4356" s="1110" t="s">
        <v>0</v>
      </c>
      <c r="C4356" s="1109">
        <v>7</v>
      </c>
      <c r="D4356" s="1109">
        <v>5.92</v>
      </c>
      <c r="E4356" s="1109">
        <v>38</v>
      </c>
      <c r="F4356" s="1109">
        <v>0</v>
      </c>
      <c r="G4356" s="1110" t="s">
        <v>10840</v>
      </c>
      <c r="H4356" s="1110" t="s">
        <v>4654</v>
      </c>
      <c r="I4356" s="1110" t="s">
        <v>10836</v>
      </c>
      <c r="J4356" s="1109">
        <v>0</v>
      </c>
      <c r="K4356" s="1109">
        <v>0</v>
      </c>
      <c r="L4356" s="1109">
        <v>0</v>
      </c>
      <c r="M4356" s="1109">
        <v>0</v>
      </c>
      <c r="N4356" s="1109">
        <v>0</v>
      </c>
      <c r="O4356" s="1109">
        <v>0</v>
      </c>
      <c r="P4356" s="1109">
        <v>0</v>
      </c>
      <c r="Q4356" s="1109">
        <v>0</v>
      </c>
    </row>
    <row r="4357" spans="1:17">
      <c r="A4357" s="1109">
        <v>19898</v>
      </c>
      <c r="B4357" s="1110" t="s">
        <v>0</v>
      </c>
      <c r="C4357" s="1109">
        <v>7</v>
      </c>
      <c r="D4357" s="1109">
        <v>5.92</v>
      </c>
      <c r="E4357" s="1109">
        <v>38</v>
      </c>
      <c r="F4357" s="1109">
        <v>0</v>
      </c>
      <c r="G4357" s="1110" t="s">
        <v>10840</v>
      </c>
      <c r="H4357" s="1110" t="s">
        <v>4654</v>
      </c>
      <c r="I4357" s="1110" t="s">
        <v>10736</v>
      </c>
      <c r="J4357" s="1109">
        <v>0</v>
      </c>
      <c r="K4357" s="1109">
        <v>0</v>
      </c>
      <c r="L4357" s="1109">
        <v>0</v>
      </c>
      <c r="M4357" s="1109">
        <v>0</v>
      </c>
      <c r="N4357" s="1109">
        <v>0</v>
      </c>
      <c r="O4357" s="1109">
        <v>0</v>
      </c>
      <c r="P4357" s="1109">
        <v>0</v>
      </c>
      <c r="Q4357" s="1109">
        <v>0</v>
      </c>
    </row>
    <row r="4358" spans="1:17">
      <c r="A4358" s="1109">
        <v>19899</v>
      </c>
      <c r="B4358" s="1110" t="s">
        <v>0</v>
      </c>
      <c r="C4358" s="1109">
        <v>7</v>
      </c>
      <c r="D4358" s="1109">
        <v>5.92</v>
      </c>
      <c r="E4358" s="1109">
        <v>38</v>
      </c>
      <c r="F4358" s="1109">
        <v>0</v>
      </c>
      <c r="G4358" s="1110" t="s">
        <v>10840</v>
      </c>
      <c r="H4358" s="1110" t="s">
        <v>4654</v>
      </c>
      <c r="I4358" s="1110" t="s">
        <v>10841</v>
      </c>
      <c r="J4358" s="1109">
        <v>0</v>
      </c>
      <c r="K4358" s="1109">
        <v>0</v>
      </c>
      <c r="L4358" s="1109">
        <v>0</v>
      </c>
      <c r="M4358" s="1109">
        <v>0</v>
      </c>
      <c r="N4358" s="1109">
        <v>0</v>
      </c>
      <c r="O4358" s="1109">
        <v>0</v>
      </c>
      <c r="P4358" s="1109">
        <v>0</v>
      </c>
      <c r="Q4358" s="1109">
        <v>0</v>
      </c>
    </row>
    <row r="4359" spans="1:17">
      <c r="A4359" s="1109">
        <v>19900</v>
      </c>
      <c r="B4359" s="1110" t="s">
        <v>0</v>
      </c>
      <c r="C4359" s="1109">
        <v>7</v>
      </c>
      <c r="D4359" s="1109">
        <v>5.92</v>
      </c>
      <c r="E4359" s="1109">
        <v>38</v>
      </c>
      <c r="F4359" s="1109">
        <v>0</v>
      </c>
      <c r="G4359" s="1110" t="s">
        <v>10840</v>
      </c>
      <c r="H4359" s="1110" t="s">
        <v>4654</v>
      </c>
      <c r="I4359" s="1110" t="s">
        <v>10832</v>
      </c>
      <c r="J4359" s="1109">
        <v>0</v>
      </c>
      <c r="K4359" s="1109">
        <v>0</v>
      </c>
      <c r="L4359" s="1109">
        <v>0</v>
      </c>
      <c r="M4359" s="1109">
        <v>0</v>
      </c>
      <c r="N4359" s="1109">
        <v>0</v>
      </c>
      <c r="O4359" s="1109">
        <v>0</v>
      </c>
      <c r="P4359" s="1109">
        <v>0</v>
      </c>
      <c r="Q4359" s="1109">
        <v>0</v>
      </c>
    </row>
    <row r="4360" spans="1:17">
      <c r="A4360" s="1109">
        <v>19901</v>
      </c>
      <c r="B4360" s="1110" t="s">
        <v>0</v>
      </c>
      <c r="C4360" s="1109">
        <v>7</v>
      </c>
      <c r="D4360" s="1109">
        <v>5.92</v>
      </c>
      <c r="E4360" s="1109">
        <v>38</v>
      </c>
      <c r="F4360" s="1109">
        <v>0</v>
      </c>
      <c r="G4360" s="1110" t="s">
        <v>10840</v>
      </c>
      <c r="H4360" s="1110" t="s">
        <v>4654</v>
      </c>
      <c r="I4360" s="1110" t="s">
        <v>10839</v>
      </c>
      <c r="J4360" s="1109">
        <v>0</v>
      </c>
      <c r="K4360" s="1109">
        <v>0</v>
      </c>
      <c r="L4360" s="1109">
        <v>0</v>
      </c>
      <c r="M4360" s="1109">
        <v>0</v>
      </c>
      <c r="N4360" s="1109">
        <v>0</v>
      </c>
      <c r="O4360" s="1109">
        <v>0</v>
      </c>
      <c r="P4360" s="1109">
        <v>0</v>
      </c>
      <c r="Q4360" s="1109">
        <v>0</v>
      </c>
    </row>
    <row r="4361" spans="1:17">
      <c r="A4361" s="1109">
        <v>19902</v>
      </c>
      <c r="B4361" s="1110" t="s">
        <v>0</v>
      </c>
      <c r="C4361" s="1109">
        <v>7</v>
      </c>
      <c r="D4361" s="1109">
        <v>5.92</v>
      </c>
      <c r="E4361" s="1109">
        <v>38</v>
      </c>
      <c r="F4361" s="1109">
        <v>0</v>
      </c>
      <c r="G4361" s="1110" t="s">
        <v>10840</v>
      </c>
      <c r="H4361" s="1110" t="s">
        <v>4654</v>
      </c>
      <c r="I4361" s="1110" t="s">
        <v>10850</v>
      </c>
      <c r="J4361" s="1109">
        <v>0</v>
      </c>
      <c r="K4361" s="1109">
        <v>0</v>
      </c>
      <c r="L4361" s="1109">
        <v>0</v>
      </c>
      <c r="M4361" s="1109">
        <v>0</v>
      </c>
      <c r="N4361" s="1109">
        <v>0</v>
      </c>
      <c r="O4361" s="1109">
        <v>0</v>
      </c>
      <c r="P4361" s="1109">
        <v>0</v>
      </c>
      <c r="Q4361" s="1109">
        <v>0</v>
      </c>
    </row>
    <row r="4362" spans="1:17">
      <c r="A4362" s="1109">
        <v>19903</v>
      </c>
      <c r="B4362" s="1110" t="s">
        <v>0</v>
      </c>
      <c r="C4362" s="1109">
        <v>7</v>
      </c>
      <c r="D4362" s="1109">
        <v>5.92</v>
      </c>
      <c r="E4362" s="1109">
        <v>38</v>
      </c>
      <c r="F4362" s="1109">
        <v>0</v>
      </c>
      <c r="G4362" s="1110" t="s">
        <v>10842</v>
      </c>
      <c r="H4362" s="1110" t="s">
        <v>4654</v>
      </c>
      <c r="I4362" s="1110" t="s">
        <v>10847</v>
      </c>
      <c r="J4362" s="1109">
        <v>0</v>
      </c>
      <c r="K4362" s="1109">
        <v>0</v>
      </c>
      <c r="L4362" s="1109">
        <v>0</v>
      </c>
      <c r="M4362" s="1109">
        <v>0</v>
      </c>
      <c r="N4362" s="1109">
        <v>0</v>
      </c>
      <c r="O4362" s="1109">
        <v>0</v>
      </c>
      <c r="P4362" s="1109">
        <v>0</v>
      </c>
      <c r="Q4362" s="1109">
        <v>0</v>
      </c>
    </row>
    <row r="4363" spans="1:17">
      <c r="A4363" s="1109">
        <v>19904</v>
      </c>
      <c r="B4363" s="1110" t="s">
        <v>0</v>
      </c>
      <c r="C4363" s="1109">
        <v>7</v>
      </c>
      <c r="D4363" s="1109">
        <v>5.92</v>
      </c>
      <c r="E4363" s="1109">
        <v>38</v>
      </c>
      <c r="F4363" s="1109">
        <v>0</v>
      </c>
      <c r="G4363" s="1110" t="s">
        <v>10842</v>
      </c>
      <c r="H4363" s="1110" t="s">
        <v>4654</v>
      </c>
      <c r="I4363" s="1110" t="s">
        <v>10760</v>
      </c>
      <c r="J4363" s="1109">
        <v>0</v>
      </c>
      <c r="K4363" s="1109">
        <v>0</v>
      </c>
      <c r="L4363" s="1109">
        <v>0</v>
      </c>
      <c r="M4363" s="1109">
        <v>0</v>
      </c>
      <c r="N4363" s="1109">
        <v>0</v>
      </c>
      <c r="O4363" s="1109">
        <v>0</v>
      </c>
      <c r="P4363" s="1109">
        <v>0</v>
      </c>
      <c r="Q4363" s="1109">
        <v>0</v>
      </c>
    </row>
    <row r="4364" spans="1:17">
      <c r="A4364" s="1109">
        <v>19905</v>
      </c>
      <c r="B4364" s="1110" t="s">
        <v>0</v>
      </c>
      <c r="C4364" s="1109">
        <v>7</v>
      </c>
      <c r="D4364" s="1109">
        <v>5.92</v>
      </c>
      <c r="E4364" s="1109">
        <v>38</v>
      </c>
      <c r="F4364" s="1109">
        <v>0</v>
      </c>
      <c r="G4364" s="1110" t="s">
        <v>10842</v>
      </c>
      <c r="H4364" s="1110" t="s">
        <v>4654</v>
      </c>
      <c r="I4364" s="1110" t="s">
        <v>10836</v>
      </c>
      <c r="J4364" s="1109">
        <v>0</v>
      </c>
      <c r="K4364" s="1109">
        <v>0</v>
      </c>
      <c r="L4364" s="1109">
        <v>0</v>
      </c>
      <c r="M4364" s="1109">
        <v>0</v>
      </c>
      <c r="N4364" s="1109">
        <v>0</v>
      </c>
      <c r="O4364" s="1109">
        <v>0</v>
      </c>
      <c r="P4364" s="1109">
        <v>0</v>
      </c>
      <c r="Q4364" s="1109">
        <v>0</v>
      </c>
    </row>
    <row r="4365" spans="1:17">
      <c r="A4365" s="1109">
        <v>19906</v>
      </c>
      <c r="B4365" s="1110" t="s">
        <v>0</v>
      </c>
      <c r="C4365" s="1109">
        <v>7</v>
      </c>
      <c r="D4365" s="1109">
        <v>5.92</v>
      </c>
      <c r="E4365" s="1109">
        <v>38</v>
      </c>
      <c r="F4365" s="1109">
        <v>0</v>
      </c>
      <c r="G4365" s="1110" t="s">
        <v>10842</v>
      </c>
      <c r="H4365" s="1110" t="s">
        <v>4654</v>
      </c>
      <c r="I4365" s="1110" t="s">
        <v>10736</v>
      </c>
      <c r="J4365" s="1109">
        <v>0</v>
      </c>
      <c r="K4365" s="1109">
        <v>0</v>
      </c>
      <c r="L4365" s="1109">
        <v>0</v>
      </c>
      <c r="M4365" s="1109">
        <v>0</v>
      </c>
      <c r="N4365" s="1109">
        <v>0</v>
      </c>
      <c r="O4365" s="1109">
        <v>0</v>
      </c>
      <c r="P4365" s="1109">
        <v>0</v>
      </c>
      <c r="Q4365" s="1109">
        <v>0</v>
      </c>
    </row>
    <row r="4366" spans="1:17">
      <c r="A4366" s="1109">
        <v>19907</v>
      </c>
      <c r="B4366" s="1110" t="s">
        <v>0</v>
      </c>
      <c r="C4366" s="1109">
        <v>7</v>
      </c>
      <c r="D4366" s="1109">
        <v>5.92</v>
      </c>
      <c r="E4366" s="1109">
        <v>38</v>
      </c>
      <c r="F4366" s="1109">
        <v>0</v>
      </c>
      <c r="G4366" s="1110" t="s">
        <v>10842</v>
      </c>
      <c r="H4366" s="1110" t="s">
        <v>4654</v>
      </c>
      <c r="I4366" s="1110" t="s">
        <v>10841</v>
      </c>
      <c r="J4366" s="1109">
        <v>0</v>
      </c>
      <c r="K4366" s="1109">
        <v>0</v>
      </c>
      <c r="L4366" s="1109">
        <v>0</v>
      </c>
      <c r="M4366" s="1109">
        <v>0</v>
      </c>
      <c r="N4366" s="1109">
        <v>0</v>
      </c>
      <c r="O4366" s="1109">
        <v>0</v>
      </c>
      <c r="P4366" s="1109">
        <v>0</v>
      </c>
      <c r="Q4366" s="1109">
        <v>0</v>
      </c>
    </row>
    <row r="4367" spans="1:17">
      <c r="A4367" s="1109">
        <v>19908</v>
      </c>
      <c r="B4367" s="1110" t="s">
        <v>0</v>
      </c>
      <c r="C4367" s="1109">
        <v>7</v>
      </c>
      <c r="D4367" s="1109">
        <v>5.92</v>
      </c>
      <c r="E4367" s="1109">
        <v>38</v>
      </c>
      <c r="F4367" s="1109">
        <v>0</v>
      </c>
      <c r="G4367" s="1110" t="s">
        <v>10842</v>
      </c>
      <c r="H4367" s="1110" t="s">
        <v>4654</v>
      </c>
      <c r="I4367" s="1110" t="s">
        <v>10850</v>
      </c>
      <c r="J4367" s="1109">
        <v>0</v>
      </c>
      <c r="K4367" s="1109">
        <v>0</v>
      </c>
      <c r="L4367" s="1109">
        <v>0</v>
      </c>
      <c r="M4367" s="1109">
        <v>0</v>
      </c>
      <c r="N4367" s="1109">
        <v>0</v>
      </c>
      <c r="O4367" s="1109">
        <v>0</v>
      </c>
      <c r="P4367" s="1109">
        <v>0</v>
      </c>
      <c r="Q4367" s="1109">
        <v>0</v>
      </c>
    </row>
    <row r="4368" spans="1:17">
      <c r="A4368" s="1109">
        <v>19909</v>
      </c>
      <c r="B4368" s="1110" t="s">
        <v>0</v>
      </c>
      <c r="C4368" s="1109">
        <v>7</v>
      </c>
      <c r="D4368" s="1109">
        <v>5.92</v>
      </c>
      <c r="E4368" s="1109">
        <v>38</v>
      </c>
      <c r="F4368" s="1109">
        <v>0</v>
      </c>
      <c r="G4368" s="1110" t="s">
        <v>10842</v>
      </c>
      <c r="H4368" s="1110" t="s">
        <v>4654</v>
      </c>
      <c r="I4368" s="1110" t="s">
        <v>10832</v>
      </c>
      <c r="J4368" s="1109">
        <v>0</v>
      </c>
      <c r="K4368" s="1109">
        <v>0</v>
      </c>
      <c r="L4368" s="1109">
        <v>0</v>
      </c>
      <c r="M4368" s="1109">
        <v>0</v>
      </c>
      <c r="N4368" s="1109">
        <v>0</v>
      </c>
      <c r="O4368" s="1109">
        <v>0</v>
      </c>
      <c r="P4368" s="1109">
        <v>0</v>
      </c>
      <c r="Q4368" s="1109">
        <v>0</v>
      </c>
    </row>
    <row r="4369" spans="1:17">
      <c r="A4369" s="1109">
        <v>19910</v>
      </c>
      <c r="B4369" s="1110" t="s">
        <v>0</v>
      </c>
      <c r="C4369" s="1109">
        <v>7</v>
      </c>
      <c r="D4369" s="1109">
        <v>5.92</v>
      </c>
      <c r="E4369" s="1109">
        <v>38</v>
      </c>
      <c r="F4369" s="1109">
        <v>0</v>
      </c>
      <c r="G4369" s="1110" t="s">
        <v>10842</v>
      </c>
      <c r="H4369" s="1110" t="s">
        <v>4654</v>
      </c>
      <c r="I4369" s="1110" t="s">
        <v>10839</v>
      </c>
      <c r="J4369" s="1109">
        <v>0</v>
      </c>
      <c r="K4369" s="1109">
        <v>0</v>
      </c>
      <c r="L4369" s="1109">
        <v>0</v>
      </c>
      <c r="M4369" s="1109">
        <v>0</v>
      </c>
      <c r="N4369" s="1109">
        <v>0</v>
      </c>
      <c r="O4369" s="1109">
        <v>0</v>
      </c>
      <c r="P4369" s="1109">
        <v>0</v>
      </c>
      <c r="Q4369" s="1109">
        <v>0</v>
      </c>
    </row>
    <row r="4370" spans="1:17">
      <c r="A4370" s="1109">
        <v>19911</v>
      </c>
      <c r="B4370" s="1110" t="s">
        <v>0</v>
      </c>
      <c r="C4370" s="1109">
        <v>7</v>
      </c>
      <c r="D4370" s="1109">
        <v>5.92</v>
      </c>
      <c r="E4370" s="1109">
        <v>38</v>
      </c>
      <c r="F4370" s="1109">
        <v>0</v>
      </c>
      <c r="G4370" s="1110" t="s">
        <v>10843</v>
      </c>
      <c r="H4370" s="1110" t="s">
        <v>4654</v>
      </c>
      <c r="I4370" s="1110" t="s">
        <v>10847</v>
      </c>
      <c r="J4370" s="1109">
        <v>0</v>
      </c>
      <c r="K4370" s="1109">
        <v>0</v>
      </c>
      <c r="L4370" s="1109">
        <v>0</v>
      </c>
      <c r="M4370" s="1109">
        <v>0</v>
      </c>
      <c r="N4370" s="1109">
        <v>0</v>
      </c>
      <c r="O4370" s="1109">
        <v>0</v>
      </c>
      <c r="P4370" s="1109">
        <v>0</v>
      </c>
      <c r="Q4370" s="1109">
        <v>0</v>
      </c>
    </row>
    <row r="4371" spans="1:17">
      <c r="A4371" s="1109">
        <v>19912</v>
      </c>
      <c r="B4371" s="1110" t="s">
        <v>0</v>
      </c>
      <c r="C4371" s="1109">
        <v>7</v>
      </c>
      <c r="D4371" s="1109">
        <v>5.92</v>
      </c>
      <c r="E4371" s="1109">
        <v>38</v>
      </c>
      <c r="F4371" s="1109">
        <v>0</v>
      </c>
      <c r="G4371" s="1110" t="s">
        <v>10843</v>
      </c>
      <c r="H4371" s="1110" t="s">
        <v>4654</v>
      </c>
      <c r="I4371" s="1110" t="s">
        <v>10849</v>
      </c>
      <c r="J4371" s="1109">
        <v>0</v>
      </c>
      <c r="K4371" s="1109">
        <v>0</v>
      </c>
      <c r="L4371" s="1109">
        <v>0</v>
      </c>
      <c r="M4371" s="1109">
        <v>0</v>
      </c>
      <c r="N4371" s="1109">
        <v>0</v>
      </c>
      <c r="O4371" s="1109">
        <v>0</v>
      </c>
      <c r="P4371" s="1109">
        <v>0</v>
      </c>
      <c r="Q4371" s="1109">
        <v>0</v>
      </c>
    </row>
    <row r="4372" spans="1:17">
      <c r="A4372" s="1109">
        <v>19913</v>
      </c>
      <c r="B4372" s="1110" t="s">
        <v>0</v>
      </c>
      <c r="C4372" s="1109">
        <v>7</v>
      </c>
      <c r="D4372" s="1109">
        <v>5.92</v>
      </c>
      <c r="E4372" s="1109">
        <v>38</v>
      </c>
      <c r="F4372" s="1109">
        <v>0</v>
      </c>
      <c r="G4372" s="1110" t="s">
        <v>10843</v>
      </c>
      <c r="H4372" s="1110" t="s">
        <v>4654</v>
      </c>
      <c r="I4372" s="1110" t="s">
        <v>10760</v>
      </c>
      <c r="J4372" s="1109">
        <v>0</v>
      </c>
      <c r="K4372" s="1109">
        <v>0</v>
      </c>
      <c r="L4372" s="1109">
        <v>0</v>
      </c>
      <c r="M4372" s="1109">
        <v>0</v>
      </c>
      <c r="N4372" s="1109">
        <v>0</v>
      </c>
      <c r="O4372" s="1109">
        <v>0</v>
      </c>
      <c r="P4372" s="1109">
        <v>0</v>
      </c>
      <c r="Q4372" s="1109">
        <v>0</v>
      </c>
    </row>
    <row r="4373" spans="1:17">
      <c r="A4373" s="1109">
        <v>19914</v>
      </c>
      <c r="B4373" s="1110" t="s">
        <v>0</v>
      </c>
      <c r="C4373" s="1109">
        <v>7</v>
      </c>
      <c r="D4373" s="1109">
        <v>5.92</v>
      </c>
      <c r="E4373" s="1109">
        <v>38</v>
      </c>
      <c r="F4373" s="1109">
        <v>0</v>
      </c>
      <c r="G4373" s="1110" t="s">
        <v>10843</v>
      </c>
      <c r="H4373" s="1110" t="s">
        <v>4654</v>
      </c>
      <c r="I4373" s="1110" t="s">
        <v>10836</v>
      </c>
      <c r="J4373" s="1109">
        <v>0</v>
      </c>
      <c r="K4373" s="1109">
        <v>0</v>
      </c>
      <c r="L4373" s="1109">
        <v>0</v>
      </c>
      <c r="M4373" s="1109">
        <v>0</v>
      </c>
      <c r="N4373" s="1109">
        <v>0</v>
      </c>
      <c r="O4373" s="1109">
        <v>0</v>
      </c>
      <c r="P4373" s="1109">
        <v>0</v>
      </c>
      <c r="Q4373" s="1109">
        <v>0</v>
      </c>
    </row>
    <row r="4374" spans="1:17">
      <c r="A4374" s="1109">
        <v>19915</v>
      </c>
      <c r="B4374" s="1110" t="s">
        <v>0</v>
      </c>
      <c r="C4374" s="1109">
        <v>7</v>
      </c>
      <c r="D4374" s="1109">
        <v>5.92</v>
      </c>
      <c r="E4374" s="1109">
        <v>38</v>
      </c>
      <c r="F4374" s="1109">
        <v>0</v>
      </c>
      <c r="G4374" s="1110" t="s">
        <v>10843</v>
      </c>
      <c r="H4374" s="1110" t="s">
        <v>4654</v>
      </c>
      <c r="I4374" s="1110" t="s">
        <v>10845</v>
      </c>
      <c r="J4374" s="1109">
        <v>0</v>
      </c>
      <c r="K4374" s="1109">
        <v>0</v>
      </c>
      <c r="L4374" s="1109">
        <v>0</v>
      </c>
      <c r="M4374" s="1109">
        <v>0</v>
      </c>
      <c r="N4374" s="1109">
        <v>0</v>
      </c>
      <c r="O4374" s="1109">
        <v>0</v>
      </c>
      <c r="P4374" s="1109">
        <v>0</v>
      </c>
      <c r="Q4374" s="1109">
        <v>0</v>
      </c>
    </row>
    <row r="4375" spans="1:17">
      <c r="A4375" s="1109">
        <v>19916</v>
      </c>
      <c r="B4375" s="1110" t="s">
        <v>0</v>
      </c>
      <c r="C4375" s="1109">
        <v>7</v>
      </c>
      <c r="D4375" s="1109">
        <v>5.92</v>
      </c>
      <c r="E4375" s="1109">
        <v>38</v>
      </c>
      <c r="F4375" s="1109">
        <v>0</v>
      </c>
      <c r="G4375" s="1110" t="s">
        <v>10843</v>
      </c>
      <c r="H4375" s="1110" t="s">
        <v>4654</v>
      </c>
      <c r="I4375" s="1110" t="s">
        <v>10736</v>
      </c>
      <c r="J4375" s="1109">
        <v>0</v>
      </c>
      <c r="K4375" s="1109">
        <v>0</v>
      </c>
      <c r="L4375" s="1109">
        <v>0</v>
      </c>
      <c r="M4375" s="1109">
        <v>0</v>
      </c>
      <c r="N4375" s="1109">
        <v>0</v>
      </c>
      <c r="O4375" s="1109">
        <v>0</v>
      </c>
      <c r="P4375" s="1109">
        <v>0</v>
      </c>
      <c r="Q4375" s="1109">
        <v>0</v>
      </c>
    </row>
    <row r="4376" spans="1:17">
      <c r="A4376" s="1109">
        <v>19917</v>
      </c>
      <c r="B4376" s="1110" t="s">
        <v>0</v>
      </c>
      <c r="C4376" s="1109">
        <v>7</v>
      </c>
      <c r="D4376" s="1109">
        <v>5.92</v>
      </c>
      <c r="E4376" s="1109">
        <v>38</v>
      </c>
      <c r="F4376" s="1109">
        <v>0</v>
      </c>
      <c r="G4376" s="1110" t="s">
        <v>10843</v>
      </c>
      <c r="H4376" s="1110" t="s">
        <v>4654</v>
      </c>
      <c r="I4376" s="1110" t="s">
        <v>10841</v>
      </c>
      <c r="J4376" s="1109">
        <v>0</v>
      </c>
      <c r="K4376" s="1109">
        <v>0</v>
      </c>
      <c r="L4376" s="1109">
        <v>0</v>
      </c>
      <c r="M4376" s="1109">
        <v>0</v>
      </c>
      <c r="N4376" s="1109">
        <v>0</v>
      </c>
      <c r="O4376" s="1109">
        <v>0</v>
      </c>
      <c r="P4376" s="1109">
        <v>0</v>
      </c>
      <c r="Q4376" s="1109">
        <v>0</v>
      </c>
    </row>
    <row r="4377" spans="1:17">
      <c r="A4377" s="1109">
        <v>19918</v>
      </c>
      <c r="B4377" s="1110" t="s">
        <v>0</v>
      </c>
      <c r="C4377" s="1109">
        <v>7</v>
      </c>
      <c r="D4377" s="1109">
        <v>5.92</v>
      </c>
      <c r="E4377" s="1109">
        <v>38</v>
      </c>
      <c r="F4377" s="1109">
        <v>0</v>
      </c>
      <c r="G4377" s="1110" t="s">
        <v>10843</v>
      </c>
      <c r="H4377" s="1110" t="s">
        <v>4654</v>
      </c>
      <c r="I4377" s="1110" t="s">
        <v>10832</v>
      </c>
      <c r="J4377" s="1109">
        <v>0</v>
      </c>
      <c r="K4377" s="1109">
        <v>0</v>
      </c>
      <c r="L4377" s="1109">
        <v>0</v>
      </c>
      <c r="M4377" s="1109">
        <v>0</v>
      </c>
      <c r="N4377" s="1109">
        <v>0</v>
      </c>
      <c r="O4377" s="1109">
        <v>0</v>
      </c>
      <c r="P4377" s="1109">
        <v>0</v>
      </c>
      <c r="Q4377" s="1109">
        <v>0</v>
      </c>
    </row>
    <row r="4378" spans="1:17">
      <c r="A4378" s="1109">
        <v>19919</v>
      </c>
      <c r="B4378" s="1110" t="s">
        <v>0</v>
      </c>
      <c r="C4378" s="1109">
        <v>7</v>
      </c>
      <c r="D4378" s="1109">
        <v>5.92</v>
      </c>
      <c r="E4378" s="1109">
        <v>38</v>
      </c>
      <c r="F4378" s="1109">
        <v>0</v>
      </c>
      <c r="G4378" s="1110" t="s">
        <v>10843</v>
      </c>
      <c r="H4378" s="1110" t="s">
        <v>4654</v>
      </c>
      <c r="I4378" s="1110" t="s">
        <v>10839</v>
      </c>
      <c r="J4378" s="1109">
        <v>0</v>
      </c>
      <c r="K4378" s="1109">
        <v>0</v>
      </c>
      <c r="L4378" s="1109">
        <v>0</v>
      </c>
      <c r="M4378" s="1109">
        <v>0</v>
      </c>
      <c r="N4378" s="1109">
        <v>0</v>
      </c>
      <c r="O4378" s="1109">
        <v>0</v>
      </c>
      <c r="P4378" s="1109">
        <v>0</v>
      </c>
      <c r="Q4378" s="1109">
        <v>0</v>
      </c>
    </row>
    <row r="4379" spans="1:17">
      <c r="A4379" s="1109">
        <v>19920</v>
      </c>
      <c r="B4379" s="1110" t="s">
        <v>0</v>
      </c>
      <c r="C4379" s="1109">
        <v>7</v>
      </c>
      <c r="D4379" s="1109">
        <v>5.92</v>
      </c>
      <c r="E4379" s="1109">
        <v>38</v>
      </c>
      <c r="F4379" s="1109">
        <v>0</v>
      </c>
      <c r="G4379" s="1110" t="s">
        <v>10843</v>
      </c>
      <c r="H4379" s="1110" t="s">
        <v>4654</v>
      </c>
      <c r="I4379" s="1110" t="s">
        <v>10850</v>
      </c>
      <c r="J4379" s="1109">
        <v>0</v>
      </c>
      <c r="K4379" s="1109">
        <v>0</v>
      </c>
      <c r="L4379" s="1109">
        <v>0</v>
      </c>
      <c r="M4379" s="1109">
        <v>0</v>
      </c>
      <c r="N4379" s="1109">
        <v>0</v>
      </c>
      <c r="O4379" s="1109">
        <v>0</v>
      </c>
      <c r="P4379" s="1109">
        <v>0</v>
      </c>
      <c r="Q4379" s="1109">
        <v>0</v>
      </c>
    </row>
    <row r="4380" spans="1:17">
      <c r="A4380" s="1109">
        <v>19921</v>
      </c>
      <c r="B4380" s="1110" t="s">
        <v>0</v>
      </c>
      <c r="C4380" s="1109">
        <v>7</v>
      </c>
      <c r="D4380" s="1109">
        <v>5.92</v>
      </c>
      <c r="E4380" s="1109">
        <v>38</v>
      </c>
      <c r="F4380" s="1109">
        <v>0</v>
      </c>
      <c r="G4380" s="1110" t="s">
        <v>10784</v>
      </c>
      <c r="H4380" s="1110" t="s">
        <v>4654</v>
      </c>
      <c r="I4380" s="1110" t="s">
        <v>10846</v>
      </c>
      <c r="J4380" s="1109">
        <v>0</v>
      </c>
      <c r="K4380" s="1109">
        <v>0</v>
      </c>
      <c r="L4380" s="1109">
        <v>0</v>
      </c>
      <c r="M4380" s="1109">
        <v>0</v>
      </c>
      <c r="N4380" s="1109">
        <v>0</v>
      </c>
      <c r="O4380" s="1109">
        <v>0</v>
      </c>
      <c r="P4380" s="1109">
        <v>0</v>
      </c>
      <c r="Q4380" s="1109">
        <v>0</v>
      </c>
    </row>
    <row r="4381" spans="1:17">
      <c r="A4381" s="1109">
        <v>19922</v>
      </c>
      <c r="B4381" s="1110" t="s">
        <v>0</v>
      </c>
      <c r="C4381" s="1109">
        <v>7</v>
      </c>
      <c r="D4381" s="1109">
        <v>5.92</v>
      </c>
      <c r="E4381" s="1109">
        <v>38</v>
      </c>
      <c r="F4381" s="1109">
        <v>0</v>
      </c>
      <c r="G4381" s="1110" t="s">
        <v>10784</v>
      </c>
      <c r="H4381" s="1110" t="s">
        <v>4654</v>
      </c>
      <c r="I4381" s="1110" t="s">
        <v>10847</v>
      </c>
      <c r="J4381" s="1109">
        <v>0</v>
      </c>
      <c r="K4381" s="1109">
        <v>0</v>
      </c>
      <c r="L4381" s="1109">
        <v>0</v>
      </c>
      <c r="M4381" s="1109">
        <v>0</v>
      </c>
      <c r="N4381" s="1109">
        <v>0</v>
      </c>
      <c r="O4381" s="1109">
        <v>0</v>
      </c>
      <c r="P4381" s="1109">
        <v>0</v>
      </c>
      <c r="Q4381" s="1109">
        <v>0</v>
      </c>
    </row>
    <row r="4382" spans="1:17">
      <c r="A4382" s="1109">
        <v>19923</v>
      </c>
      <c r="B4382" s="1110" t="s">
        <v>0</v>
      </c>
      <c r="C4382" s="1109">
        <v>7</v>
      </c>
      <c r="D4382" s="1109">
        <v>5.92</v>
      </c>
      <c r="E4382" s="1109">
        <v>38</v>
      </c>
      <c r="F4382" s="1109">
        <v>0</v>
      </c>
      <c r="G4382" s="1110" t="s">
        <v>10784</v>
      </c>
      <c r="H4382" s="1110" t="s">
        <v>4654</v>
      </c>
      <c r="I4382" s="1110" t="s">
        <v>10848</v>
      </c>
      <c r="J4382" s="1109">
        <v>0</v>
      </c>
      <c r="K4382" s="1109">
        <v>0</v>
      </c>
      <c r="L4382" s="1109">
        <v>0</v>
      </c>
      <c r="M4382" s="1109">
        <v>0</v>
      </c>
      <c r="N4382" s="1109">
        <v>0</v>
      </c>
      <c r="O4382" s="1109">
        <v>0</v>
      </c>
      <c r="P4382" s="1109">
        <v>0</v>
      </c>
      <c r="Q4382" s="1109">
        <v>0</v>
      </c>
    </row>
    <row r="4383" spans="1:17">
      <c r="A4383" s="1109">
        <v>19924</v>
      </c>
      <c r="B4383" s="1110" t="s">
        <v>0</v>
      </c>
      <c r="C4383" s="1109">
        <v>7</v>
      </c>
      <c r="D4383" s="1109">
        <v>5.92</v>
      </c>
      <c r="E4383" s="1109">
        <v>38</v>
      </c>
      <c r="F4383" s="1109">
        <v>0</v>
      </c>
      <c r="G4383" s="1110" t="s">
        <v>10784</v>
      </c>
      <c r="H4383" s="1110" t="s">
        <v>4654</v>
      </c>
      <c r="I4383" s="1110" t="s">
        <v>10849</v>
      </c>
      <c r="J4383" s="1109">
        <v>0</v>
      </c>
      <c r="K4383" s="1109">
        <v>0</v>
      </c>
      <c r="L4383" s="1109">
        <v>0</v>
      </c>
      <c r="M4383" s="1109">
        <v>0</v>
      </c>
      <c r="N4383" s="1109">
        <v>0</v>
      </c>
      <c r="O4383" s="1109">
        <v>0</v>
      </c>
      <c r="P4383" s="1109">
        <v>0</v>
      </c>
      <c r="Q4383" s="1109">
        <v>0</v>
      </c>
    </row>
    <row r="4384" spans="1:17">
      <c r="A4384" s="1109">
        <v>19925</v>
      </c>
      <c r="B4384" s="1110" t="s">
        <v>0</v>
      </c>
      <c r="C4384" s="1109">
        <v>7</v>
      </c>
      <c r="D4384" s="1109">
        <v>5.92</v>
      </c>
      <c r="E4384" s="1109">
        <v>38</v>
      </c>
      <c r="F4384" s="1109">
        <v>0</v>
      </c>
      <c r="G4384" s="1110" t="s">
        <v>10784</v>
      </c>
      <c r="H4384" s="1110" t="s">
        <v>4654</v>
      </c>
      <c r="I4384" s="1110" t="s">
        <v>10835</v>
      </c>
      <c r="J4384" s="1109">
        <v>0</v>
      </c>
      <c r="K4384" s="1109">
        <v>0</v>
      </c>
      <c r="L4384" s="1109">
        <v>0</v>
      </c>
      <c r="M4384" s="1109">
        <v>0</v>
      </c>
      <c r="N4384" s="1109">
        <v>0</v>
      </c>
      <c r="O4384" s="1109">
        <v>0</v>
      </c>
      <c r="P4384" s="1109">
        <v>0</v>
      </c>
      <c r="Q4384" s="1109">
        <v>0</v>
      </c>
    </row>
    <row r="4385" spans="1:17">
      <c r="A4385" s="1109">
        <v>19926</v>
      </c>
      <c r="B4385" s="1110" t="s">
        <v>0</v>
      </c>
      <c r="C4385" s="1109">
        <v>7</v>
      </c>
      <c r="D4385" s="1109">
        <v>5.92</v>
      </c>
      <c r="E4385" s="1109">
        <v>38</v>
      </c>
      <c r="F4385" s="1109">
        <v>0</v>
      </c>
      <c r="G4385" s="1110" t="s">
        <v>10784</v>
      </c>
      <c r="H4385" s="1110" t="s">
        <v>4654</v>
      </c>
      <c r="I4385" s="1110" t="s">
        <v>10760</v>
      </c>
      <c r="J4385" s="1109">
        <v>0</v>
      </c>
      <c r="K4385" s="1109">
        <v>0</v>
      </c>
      <c r="L4385" s="1109">
        <v>0</v>
      </c>
      <c r="M4385" s="1109">
        <v>0</v>
      </c>
      <c r="N4385" s="1109">
        <v>0</v>
      </c>
      <c r="O4385" s="1109">
        <v>0</v>
      </c>
      <c r="P4385" s="1109">
        <v>0</v>
      </c>
      <c r="Q4385" s="1109">
        <v>0</v>
      </c>
    </row>
    <row r="4386" spans="1:17">
      <c r="A4386" s="1109">
        <v>19927</v>
      </c>
      <c r="B4386" s="1110" t="s">
        <v>0</v>
      </c>
      <c r="C4386" s="1109">
        <v>7</v>
      </c>
      <c r="D4386" s="1109">
        <v>5.92</v>
      </c>
      <c r="E4386" s="1109">
        <v>38</v>
      </c>
      <c r="F4386" s="1109">
        <v>0</v>
      </c>
      <c r="G4386" s="1110" t="s">
        <v>10784</v>
      </c>
      <c r="H4386" s="1110" t="s">
        <v>4654</v>
      </c>
      <c r="I4386" s="1110" t="s">
        <v>10836</v>
      </c>
      <c r="J4386" s="1109">
        <v>0</v>
      </c>
      <c r="K4386" s="1109">
        <v>0</v>
      </c>
      <c r="L4386" s="1109">
        <v>0</v>
      </c>
      <c r="M4386" s="1109">
        <v>0</v>
      </c>
      <c r="N4386" s="1109">
        <v>0</v>
      </c>
      <c r="O4386" s="1109">
        <v>0</v>
      </c>
      <c r="P4386" s="1109">
        <v>0</v>
      </c>
      <c r="Q4386" s="1109">
        <v>0</v>
      </c>
    </row>
    <row r="4387" spans="1:17">
      <c r="A4387" s="1109">
        <v>19928</v>
      </c>
      <c r="B4387" s="1110" t="s">
        <v>0</v>
      </c>
      <c r="C4387" s="1109">
        <v>7</v>
      </c>
      <c r="D4387" s="1109">
        <v>5.92</v>
      </c>
      <c r="E4387" s="1109">
        <v>38</v>
      </c>
      <c r="F4387" s="1109">
        <v>0</v>
      </c>
      <c r="G4387" s="1110" t="s">
        <v>10784</v>
      </c>
      <c r="H4387" s="1110" t="s">
        <v>4654</v>
      </c>
      <c r="I4387" s="1110" t="s">
        <v>10736</v>
      </c>
      <c r="J4387" s="1109">
        <v>0</v>
      </c>
      <c r="K4387" s="1109">
        <v>0</v>
      </c>
      <c r="L4387" s="1109">
        <v>0</v>
      </c>
      <c r="M4387" s="1109">
        <v>0</v>
      </c>
      <c r="N4387" s="1109">
        <v>0</v>
      </c>
      <c r="O4387" s="1109">
        <v>0</v>
      </c>
      <c r="P4387" s="1109">
        <v>0</v>
      </c>
      <c r="Q4387" s="1109">
        <v>0</v>
      </c>
    </row>
    <row r="4388" spans="1:17">
      <c r="A4388" s="1109">
        <v>19929</v>
      </c>
      <c r="B4388" s="1110" t="s">
        <v>0</v>
      </c>
      <c r="C4388" s="1109">
        <v>7</v>
      </c>
      <c r="D4388" s="1109">
        <v>5.92</v>
      </c>
      <c r="E4388" s="1109">
        <v>38</v>
      </c>
      <c r="F4388" s="1109">
        <v>0</v>
      </c>
      <c r="G4388" s="1110" t="s">
        <v>10784</v>
      </c>
      <c r="H4388" s="1110" t="s">
        <v>4654</v>
      </c>
      <c r="I4388" s="1110" t="s">
        <v>10841</v>
      </c>
      <c r="J4388" s="1109">
        <v>0</v>
      </c>
      <c r="K4388" s="1109">
        <v>0</v>
      </c>
      <c r="L4388" s="1109">
        <v>0</v>
      </c>
      <c r="M4388" s="1109">
        <v>0</v>
      </c>
      <c r="N4388" s="1109">
        <v>0</v>
      </c>
      <c r="O4388" s="1109">
        <v>0</v>
      </c>
      <c r="P4388" s="1109">
        <v>0</v>
      </c>
      <c r="Q4388" s="1109">
        <v>0</v>
      </c>
    </row>
    <row r="4389" spans="1:17">
      <c r="A4389" s="1109">
        <v>19930</v>
      </c>
      <c r="B4389" s="1110" t="s">
        <v>0</v>
      </c>
      <c r="C4389" s="1109">
        <v>7</v>
      </c>
      <c r="D4389" s="1109">
        <v>5.92</v>
      </c>
      <c r="E4389" s="1109">
        <v>38</v>
      </c>
      <c r="F4389" s="1109">
        <v>0</v>
      </c>
      <c r="G4389" s="1110" t="s">
        <v>10784</v>
      </c>
      <c r="H4389" s="1110" t="s">
        <v>4654</v>
      </c>
      <c r="I4389" s="1110" t="s">
        <v>10834</v>
      </c>
      <c r="J4389" s="1109">
        <v>0</v>
      </c>
      <c r="K4389" s="1109">
        <v>0</v>
      </c>
      <c r="L4389" s="1109">
        <v>0</v>
      </c>
      <c r="M4389" s="1109">
        <v>0</v>
      </c>
      <c r="N4389" s="1109">
        <v>0</v>
      </c>
      <c r="O4389" s="1109">
        <v>0</v>
      </c>
      <c r="P4389" s="1109">
        <v>0</v>
      </c>
      <c r="Q4389" s="1109">
        <v>0</v>
      </c>
    </row>
    <row r="4390" spans="1:17">
      <c r="A4390" s="1109">
        <v>19931</v>
      </c>
      <c r="B4390" s="1110" t="s">
        <v>0</v>
      </c>
      <c r="C4390" s="1109">
        <v>7</v>
      </c>
      <c r="D4390" s="1109">
        <v>5.92</v>
      </c>
      <c r="E4390" s="1109">
        <v>38</v>
      </c>
      <c r="F4390" s="1109">
        <v>0</v>
      </c>
      <c r="G4390" s="1110" t="s">
        <v>10784</v>
      </c>
      <c r="H4390" s="1110" t="s">
        <v>4654</v>
      </c>
      <c r="I4390" s="1110" t="s">
        <v>10845</v>
      </c>
      <c r="J4390" s="1109">
        <v>0</v>
      </c>
      <c r="K4390" s="1109">
        <v>0</v>
      </c>
      <c r="L4390" s="1109">
        <v>0</v>
      </c>
      <c r="M4390" s="1109">
        <v>0</v>
      </c>
      <c r="N4390" s="1109">
        <v>0</v>
      </c>
      <c r="O4390" s="1109">
        <v>0</v>
      </c>
      <c r="P4390" s="1109">
        <v>0</v>
      </c>
      <c r="Q4390" s="1109">
        <v>0</v>
      </c>
    </row>
    <row r="4391" spans="1:17">
      <c r="A4391" s="1109">
        <v>19932</v>
      </c>
      <c r="B4391" s="1110" t="s">
        <v>0</v>
      </c>
      <c r="C4391" s="1109">
        <v>7</v>
      </c>
      <c r="D4391" s="1109">
        <v>5.92</v>
      </c>
      <c r="E4391" s="1109">
        <v>38</v>
      </c>
      <c r="F4391" s="1109">
        <v>0</v>
      </c>
      <c r="G4391" s="1110" t="s">
        <v>10784</v>
      </c>
      <c r="H4391" s="1110" t="s">
        <v>4654</v>
      </c>
      <c r="I4391" s="1110" t="s">
        <v>10850</v>
      </c>
      <c r="J4391" s="1109">
        <v>0</v>
      </c>
      <c r="K4391" s="1109">
        <v>0</v>
      </c>
      <c r="L4391" s="1109">
        <v>0</v>
      </c>
      <c r="M4391" s="1109">
        <v>0</v>
      </c>
      <c r="N4391" s="1109">
        <v>0</v>
      </c>
      <c r="O4391" s="1109">
        <v>0</v>
      </c>
      <c r="P4391" s="1109">
        <v>0</v>
      </c>
      <c r="Q4391" s="1109">
        <v>0</v>
      </c>
    </row>
    <row r="4392" spans="1:17">
      <c r="A4392" s="1109">
        <v>19933</v>
      </c>
      <c r="B4392" s="1110" t="s">
        <v>0</v>
      </c>
      <c r="C4392" s="1109">
        <v>7</v>
      </c>
      <c r="D4392" s="1109">
        <v>5.92</v>
      </c>
      <c r="E4392" s="1109">
        <v>38</v>
      </c>
      <c r="F4392" s="1109">
        <v>0</v>
      </c>
      <c r="G4392" s="1110" t="s">
        <v>10784</v>
      </c>
      <c r="H4392" s="1110" t="s">
        <v>4654</v>
      </c>
      <c r="I4392" s="1110" t="s">
        <v>10832</v>
      </c>
      <c r="J4392" s="1109">
        <v>0</v>
      </c>
      <c r="K4392" s="1109">
        <v>0</v>
      </c>
      <c r="L4392" s="1109">
        <v>0</v>
      </c>
      <c r="M4392" s="1109">
        <v>0</v>
      </c>
      <c r="N4392" s="1109">
        <v>0</v>
      </c>
      <c r="O4392" s="1109">
        <v>0</v>
      </c>
      <c r="P4392" s="1109">
        <v>0</v>
      </c>
      <c r="Q4392" s="1109">
        <v>0</v>
      </c>
    </row>
    <row r="4393" spans="1:17">
      <c r="A4393" s="1109">
        <v>19934</v>
      </c>
      <c r="B4393" s="1110" t="s">
        <v>0</v>
      </c>
      <c r="C4393" s="1109">
        <v>7</v>
      </c>
      <c r="D4393" s="1109">
        <v>5.92</v>
      </c>
      <c r="E4393" s="1109">
        <v>38</v>
      </c>
      <c r="F4393" s="1109">
        <v>0</v>
      </c>
      <c r="G4393" s="1110" t="s">
        <v>10784</v>
      </c>
      <c r="H4393" s="1110" t="s">
        <v>4654</v>
      </c>
      <c r="I4393" s="1110" t="s">
        <v>10839</v>
      </c>
      <c r="J4393" s="1109">
        <v>0</v>
      </c>
      <c r="K4393" s="1109">
        <v>0</v>
      </c>
      <c r="L4393" s="1109">
        <v>0</v>
      </c>
      <c r="M4393" s="1109">
        <v>0</v>
      </c>
      <c r="N4393" s="1109">
        <v>0</v>
      </c>
      <c r="O4393" s="1109">
        <v>0</v>
      </c>
      <c r="P4393" s="1109">
        <v>0</v>
      </c>
      <c r="Q4393" s="1109">
        <v>0</v>
      </c>
    </row>
    <row r="4394" spans="1:17">
      <c r="A4394" s="1109">
        <v>19935</v>
      </c>
      <c r="B4394" s="1110" t="s">
        <v>0</v>
      </c>
      <c r="C4394" s="1109">
        <v>7</v>
      </c>
      <c r="D4394" s="1109">
        <v>5.92</v>
      </c>
      <c r="E4394" s="1109">
        <v>38</v>
      </c>
      <c r="F4394" s="1109">
        <v>0</v>
      </c>
      <c r="G4394" s="1110" t="s">
        <v>10741</v>
      </c>
      <c r="H4394" s="1110" t="s">
        <v>4654</v>
      </c>
      <c r="I4394" s="1110" t="s">
        <v>10846</v>
      </c>
      <c r="J4394" s="1109">
        <v>0</v>
      </c>
      <c r="K4394" s="1109">
        <v>0</v>
      </c>
      <c r="L4394" s="1109">
        <v>0</v>
      </c>
      <c r="M4394" s="1109">
        <v>0</v>
      </c>
      <c r="N4394" s="1109">
        <v>0</v>
      </c>
      <c r="O4394" s="1109">
        <v>0</v>
      </c>
      <c r="P4394" s="1109">
        <v>0</v>
      </c>
      <c r="Q4394" s="1109">
        <v>0</v>
      </c>
    </row>
    <row r="4395" spans="1:17">
      <c r="A4395" s="1109">
        <v>19936</v>
      </c>
      <c r="B4395" s="1110" t="s">
        <v>0</v>
      </c>
      <c r="C4395" s="1109">
        <v>7</v>
      </c>
      <c r="D4395" s="1109">
        <v>5.92</v>
      </c>
      <c r="E4395" s="1109">
        <v>38</v>
      </c>
      <c r="F4395" s="1109">
        <v>0</v>
      </c>
      <c r="G4395" s="1110" t="s">
        <v>10741</v>
      </c>
      <c r="H4395" s="1110" t="s">
        <v>4654</v>
      </c>
      <c r="I4395" s="1110" t="s">
        <v>10847</v>
      </c>
      <c r="J4395" s="1109">
        <v>0</v>
      </c>
      <c r="K4395" s="1109">
        <v>0</v>
      </c>
      <c r="L4395" s="1109">
        <v>0</v>
      </c>
      <c r="M4395" s="1109">
        <v>0</v>
      </c>
      <c r="N4395" s="1109">
        <v>0</v>
      </c>
      <c r="O4395" s="1109">
        <v>0</v>
      </c>
      <c r="P4395" s="1109">
        <v>0</v>
      </c>
      <c r="Q4395" s="1109">
        <v>0</v>
      </c>
    </row>
    <row r="4396" spans="1:17">
      <c r="A4396" s="1109">
        <v>19937</v>
      </c>
      <c r="B4396" s="1110" t="s">
        <v>0</v>
      </c>
      <c r="C4396" s="1109">
        <v>7</v>
      </c>
      <c r="D4396" s="1109">
        <v>5.92</v>
      </c>
      <c r="E4396" s="1109">
        <v>38</v>
      </c>
      <c r="F4396" s="1109">
        <v>0</v>
      </c>
      <c r="G4396" s="1110" t="s">
        <v>10741</v>
      </c>
      <c r="H4396" s="1110" t="s">
        <v>4654</v>
      </c>
      <c r="I4396" s="1110" t="s">
        <v>10848</v>
      </c>
      <c r="J4396" s="1109">
        <v>0</v>
      </c>
      <c r="K4396" s="1109">
        <v>0</v>
      </c>
      <c r="L4396" s="1109">
        <v>0</v>
      </c>
      <c r="M4396" s="1109">
        <v>0</v>
      </c>
      <c r="N4396" s="1109">
        <v>0</v>
      </c>
      <c r="O4396" s="1109">
        <v>0</v>
      </c>
      <c r="P4396" s="1109">
        <v>0</v>
      </c>
      <c r="Q4396" s="1109">
        <v>0</v>
      </c>
    </row>
    <row r="4397" spans="1:17">
      <c r="A4397" s="1109">
        <v>19938</v>
      </c>
      <c r="B4397" s="1110" t="s">
        <v>0</v>
      </c>
      <c r="C4397" s="1109">
        <v>7</v>
      </c>
      <c r="D4397" s="1109">
        <v>5.92</v>
      </c>
      <c r="E4397" s="1109">
        <v>38</v>
      </c>
      <c r="F4397" s="1109">
        <v>0</v>
      </c>
      <c r="G4397" s="1110" t="s">
        <v>10741</v>
      </c>
      <c r="H4397" s="1110" t="s">
        <v>4654</v>
      </c>
      <c r="I4397" s="1110" t="s">
        <v>10849</v>
      </c>
      <c r="J4397" s="1109">
        <v>0</v>
      </c>
      <c r="K4397" s="1109">
        <v>0</v>
      </c>
      <c r="L4397" s="1109">
        <v>0</v>
      </c>
      <c r="M4397" s="1109">
        <v>0</v>
      </c>
      <c r="N4397" s="1109">
        <v>0</v>
      </c>
      <c r="O4397" s="1109">
        <v>0</v>
      </c>
      <c r="P4397" s="1109">
        <v>0</v>
      </c>
      <c r="Q4397" s="1109">
        <v>0</v>
      </c>
    </row>
    <row r="4398" spans="1:17">
      <c r="A4398" s="1109">
        <v>19939</v>
      </c>
      <c r="B4398" s="1110" t="s">
        <v>0</v>
      </c>
      <c r="C4398" s="1109">
        <v>7</v>
      </c>
      <c r="D4398" s="1109">
        <v>5.92</v>
      </c>
      <c r="E4398" s="1109">
        <v>38</v>
      </c>
      <c r="F4398" s="1109">
        <v>0</v>
      </c>
      <c r="G4398" s="1110" t="s">
        <v>10741</v>
      </c>
      <c r="H4398" s="1110" t="s">
        <v>4654</v>
      </c>
      <c r="I4398" s="1110" t="s">
        <v>10760</v>
      </c>
      <c r="J4398" s="1109">
        <v>0</v>
      </c>
      <c r="K4398" s="1109">
        <v>0</v>
      </c>
      <c r="L4398" s="1109">
        <v>0</v>
      </c>
      <c r="M4398" s="1109">
        <v>0</v>
      </c>
      <c r="N4398" s="1109">
        <v>0</v>
      </c>
      <c r="O4398" s="1109">
        <v>0</v>
      </c>
      <c r="P4398" s="1109">
        <v>0</v>
      </c>
      <c r="Q4398" s="1109">
        <v>0</v>
      </c>
    </row>
    <row r="4399" spans="1:17">
      <c r="A4399" s="1109">
        <v>19940</v>
      </c>
      <c r="B4399" s="1110" t="s">
        <v>0</v>
      </c>
      <c r="C4399" s="1109">
        <v>7</v>
      </c>
      <c r="D4399" s="1109">
        <v>5.92</v>
      </c>
      <c r="E4399" s="1109">
        <v>38</v>
      </c>
      <c r="F4399" s="1109">
        <v>0</v>
      </c>
      <c r="G4399" s="1110" t="s">
        <v>10741</v>
      </c>
      <c r="H4399" s="1110" t="s">
        <v>4654</v>
      </c>
      <c r="I4399" s="1110" t="s">
        <v>10836</v>
      </c>
      <c r="J4399" s="1109">
        <v>0</v>
      </c>
      <c r="K4399" s="1109">
        <v>0</v>
      </c>
      <c r="L4399" s="1109">
        <v>0</v>
      </c>
      <c r="M4399" s="1109">
        <v>0</v>
      </c>
      <c r="N4399" s="1109">
        <v>0</v>
      </c>
      <c r="O4399" s="1109">
        <v>0</v>
      </c>
      <c r="P4399" s="1109">
        <v>0</v>
      </c>
      <c r="Q4399" s="1109">
        <v>0</v>
      </c>
    </row>
    <row r="4400" spans="1:17">
      <c r="A4400" s="1109">
        <v>19941</v>
      </c>
      <c r="B4400" s="1110" t="s">
        <v>0</v>
      </c>
      <c r="C4400" s="1109">
        <v>7</v>
      </c>
      <c r="D4400" s="1109">
        <v>5.92</v>
      </c>
      <c r="E4400" s="1109">
        <v>38</v>
      </c>
      <c r="F4400" s="1109">
        <v>0</v>
      </c>
      <c r="G4400" s="1110" t="s">
        <v>10741</v>
      </c>
      <c r="H4400" s="1110" t="s">
        <v>4654</v>
      </c>
      <c r="I4400" s="1110" t="s">
        <v>10736</v>
      </c>
      <c r="J4400" s="1109">
        <v>0</v>
      </c>
      <c r="K4400" s="1109">
        <v>0</v>
      </c>
      <c r="L4400" s="1109">
        <v>0</v>
      </c>
      <c r="M4400" s="1109">
        <v>0</v>
      </c>
      <c r="N4400" s="1109">
        <v>0</v>
      </c>
      <c r="O4400" s="1109">
        <v>0</v>
      </c>
      <c r="P4400" s="1109">
        <v>0</v>
      </c>
      <c r="Q4400" s="1109">
        <v>0</v>
      </c>
    </row>
    <row r="4401" spans="1:17">
      <c r="A4401" s="1109">
        <v>19942</v>
      </c>
      <c r="B4401" s="1110" t="s">
        <v>0</v>
      </c>
      <c r="C4401" s="1109">
        <v>7</v>
      </c>
      <c r="D4401" s="1109">
        <v>5.92</v>
      </c>
      <c r="E4401" s="1109">
        <v>38</v>
      </c>
      <c r="F4401" s="1109">
        <v>0</v>
      </c>
      <c r="G4401" s="1110" t="s">
        <v>10741</v>
      </c>
      <c r="H4401" s="1110" t="s">
        <v>4654</v>
      </c>
      <c r="I4401" s="1110" t="s">
        <v>10841</v>
      </c>
      <c r="J4401" s="1109">
        <v>0</v>
      </c>
      <c r="K4401" s="1109">
        <v>0</v>
      </c>
      <c r="L4401" s="1109">
        <v>0</v>
      </c>
      <c r="M4401" s="1109">
        <v>0</v>
      </c>
      <c r="N4401" s="1109">
        <v>0</v>
      </c>
      <c r="O4401" s="1109">
        <v>0</v>
      </c>
      <c r="P4401" s="1109">
        <v>0</v>
      </c>
      <c r="Q4401" s="1109">
        <v>0</v>
      </c>
    </row>
    <row r="4402" spans="1:17">
      <c r="A4402" s="1109">
        <v>19943</v>
      </c>
      <c r="B4402" s="1110" t="s">
        <v>0</v>
      </c>
      <c r="C4402" s="1109">
        <v>7</v>
      </c>
      <c r="D4402" s="1109">
        <v>5.92</v>
      </c>
      <c r="E4402" s="1109">
        <v>38</v>
      </c>
      <c r="F4402" s="1109">
        <v>0</v>
      </c>
      <c r="G4402" s="1110" t="s">
        <v>10741</v>
      </c>
      <c r="H4402" s="1110" t="s">
        <v>4654</v>
      </c>
      <c r="I4402" s="1110" t="s">
        <v>10834</v>
      </c>
      <c r="J4402" s="1109">
        <v>0</v>
      </c>
      <c r="K4402" s="1109">
        <v>0</v>
      </c>
      <c r="L4402" s="1109">
        <v>0</v>
      </c>
      <c r="M4402" s="1109">
        <v>0</v>
      </c>
      <c r="N4402" s="1109">
        <v>0</v>
      </c>
      <c r="O4402" s="1109">
        <v>0</v>
      </c>
      <c r="P4402" s="1109">
        <v>0</v>
      </c>
      <c r="Q4402" s="1109">
        <v>0</v>
      </c>
    </row>
    <row r="4403" spans="1:17">
      <c r="A4403" s="1109">
        <v>19944</v>
      </c>
      <c r="B4403" s="1110" t="s">
        <v>0</v>
      </c>
      <c r="C4403" s="1109">
        <v>7</v>
      </c>
      <c r="D4403" s="1109">
        <v>5.92</v>
      </c>
      <c r="E4403" s="1109">
        <v>38</v>
      </c>
      <c r="F4403" s="1109">
        <v>0</v>
      </c>
      <c r="G4403" s="1110" t="s">
        <v>10741</v>
      </c>
      <c r="H4403" s="1110" t="s">
        <v>4654</v>
      </c>
      <c r="I4403" s="1110" t="s">
        <v>10845</v>
      </c>
      <c r="J4403" s="1109">
        <v>0</v>
      </c>
      <c r="K4403" s="1109">
        <v>0</v>
      </c>
      <c r="L4403" s="1109">
        <v>0</v>
      </c>
      <c r="M4403" s="1109">
        <v>0</v>
      </c>
      <c r="N4403" s="1109">
        <v>0</v>
      </c>
      <c r="O4403" s="1109">
        <v>0</v>
      </c>
      <c r="P4403" s="1109">
        <v>0</v>
      </c>
      <c r="Q4403" s="1109">
        <v>0</v>
      </c>
    </row>
    <row r="4404" spans="1:17">
      <c r="A4404" s="1109">
        <v>19945</v>
      </c>
      <c r="B4404" s="1110" t="s">
        <v>0</v>
      </c>
      <c r="C4404" s="1109">
        <v>7</v>
      </c>
      <c r="D4404" s="1109">
        <v>5.92</v>
      </c>
      <c r="E4404" s="1109">
        <v>38</v>
      </c>
      <c r="F4404" s="1109">
        <v>0</v>
      </c>
      <c r="G4404" s="1110" t="s">
        <v>10741</v>
      </c>
      <c r="H4404" s="1110" t="s">
        <v>4654</v>
      </c>
      <c r="I4404" s="1110" t="s">
        <v>10850</v>
      </c>
      <c r="J4404" s="1109">
        <v>0</v>
      </c>
      <c r="K4404" s="1109">
        <v>0</v>
      </c>
      <c r="L4404" s="1109">
        <v>0</v>
      </c>
      <c r="M4404" s="1109">
        <v>0</v>
      </c>
      <c r="N4404" s="1109">
        <v>0</v>
      </c>
      <c r="O4404" s="1109">
        <v>0</v>
      </c>
      <c r="P4404" s="1109">
        <v>0</v>
      </c>
      <c r="Q4404" s="1109">
        <v>0</v>
      </c>
    </row>
    <row r="4405" spans="1:17">
      <c r="A4405" s="1109">
        <v>19946</v>
      </c>
      <c r="B4405" s="1110" t="s">
        <v>0</v>
      </c>
      <c r="C4405" s="1109">
        <v>7</v>
      </c>
      <c r="D4405" s="1109">
        <v>5.92</v>
      </c>
      <c r="E4405" s="1109">
        <v>38</v>
      </c>
      <c r="F4405" s="1109">
        <v>0</v>
      </c>
      <c r="G4405" s="1110" t="s">
        <v>10741</v>
      </c>
      <c r="H4405" s="1110" t="s">
        <v>4654</v>
      </c>
      <c r="I4405" s="1110" t="s">
        <v>10832</v>
      </c>
      <c r="J4405" s="1109">
        <v>0</v>
      </c>
      <c r="K4405" s="1109">
        <v>0</v>
      </c>
      <c r="L4405" s="1109">
        <v>0</v>
      </c>
      <c r="M4405" s="1109">
        <v>0</v>
      </c>
      <c r="N4405" s="1109">
        <v>0</v>
      </c>
      <c r="O4405" s="1109">
        <v>0</v>
      </c>
      <c r="P4405" s="1109">
        <v>0</v>
      </c>
      <c r="Q4405" s="1109">
        <v>0</v>
      </c>
    </row>
    <row r="4406" spans="1:17">
      <c r="A4406" s="1109">
        <v>19947</v>
      </c>
      <c r="B4406" s="1110" t="s">
        <v>0</v>
      </c>
      <c r="C4406" s="1109">
        <v>7</v>
      </c>
      <c r="D4406" s="1109">
        <v>5.92</v>
      </c>
      <c r="E4406" s="1109">
        <v>38</v>
      </c>
      <c r="F4406" s="1109">
        <v>0</v>
      </c>
      <c r="G4406" s="1110" t="s">
        <v>10741</v>
      </c>
      <c r="H4406" s="1110" t="s">
        <v>4654</v>
      </c>
      <c r="I4406" s="1110" t="s">
        <v>10839</v>
      </c>
      <c r="J4406" s="1109">
        <v>0</v>
      </c>
      <c r="K4406" s="1109">
        <v>0</v>
      </c>
      <c r="L4406" s="1109">
        <v>0</v>
      </c>
      <c r="M4406" s="1109">
        <v>0</v>
      </c>
      <c r="N4406" s="1109">
        <v>0</v>
      </c>
      <c r="O4406" s="1109">
        <v>0</v>
      </c>
      <c r="P4406" s="1109">
        <v>0</v>
      </c>
      <c r="Q4406" s="1109">
        <v>0</v>
      </c>
    </row>
    <row r="4407" spans="1:17">
      <c r="A4407" s="1109">
        <v>19948</v>
      </c>
      <c r="B4407" s="1110" t="s">
        <v>0</v>
      </c>
      <c r="C4407" s="1109">
        <v>7</v>
      </c>
      <c r="D4407" s="1109">
        <v>5.92</v>
      </c>
      <c r="E4407" s="1109">
        <v>38</v>
      </c>
      <c r="F4407" s="1109">
        <v>0</v>
      </c>
      <c r="G4407" s="1110" t="s">
        <v>10833</v>
      </c>
      <c r="H4407" s="1110" t="s">
        <v>4654</v>
      </c>
      <c r="I4407" s="1110" t="s">
        <v>10847</v>
      </c>
      <c r="J4407" s="1109">
        <v>0</v>
      </c>
      <c r="K4407" s="1109">
        <v>0</v>
      </c>
      <c r="L4407" s="1109">
        <v>0</v>
      </c>
      <c r="M4407" s="1109">
        <v>0</v>
      </c>
      <c r="N4407" s="1109">
        <v>0</v>
      </c>
      <c r="O4407" s="1109">
        <v>0</v>
      </c>
      <c r="P4407" s="1109">
        <v>0</v>
      </c>
      <c r="Q4407" s="1109">
        <v>0</v>
      </c>
    </row>
    <row r="4408" spans="1:17">
      <c r="A4408" s="1109">
        <v>19949</v>
      </c>
      <c r="B4408" s="1110" t="s">
        <v>0</v>
      </c>
      <c r="C4408" s="1109">
        <v>7</v>
      </c>
      <c r="D4408" s="1109">
        <v>5.92</v>
      </c>
      <c r="E4408" s="1109">
        <v>38</v>
      </c>
      <c r="F4408" s="1109">
        <v>0</v>
      </c>
      <c r="G4408" s="1110" t="s">
        <v>10833</v>
      </c>
      <c r="H4408" s="1110" t="s">
        <v>4654</v>
      </c>
      <c r="I4408" s="1110" t="s">
        <v>10848</v>
      </c>
      <c r="J4408" s="1109">
        <v>0</v>
      </c>
      <c r="K4408" s="1109">
        <v>0</v>
      </c>
      <c r="L4408" s="1109">
        <v>0</v>
      </c>
      <c r="M4408" s="1109">
        <v>0</v>
      </c>
      <c r="N4408" s="1109">
        <v>0</v>
      </c>
      <c r="O4408" s="1109">
        <v>0</v>
      </c>
      <c r="P4408" s="1109">
        <v>0</v>
      </c>
      <c r="Q4408" s="1109">
        <v>0</v>
      </c>
    </row>
    <row r="4409" spans="1:17">
      <c r="A4409" s="1109">
        <v>19950</v>
      </c>
      <c r="B4409" s="1110" t="s">
        <v>0</v>
      </c>
      <c r="C4409" s="1109">
        <v>7</v>
      </c>
      <c r="D4409" s="1109">
        <v>5.92</v>
      </c>
      <c r="E4409" s="1109">
        <v>38</v>
      </c>
      <c r="F4409" s="1109">
        <v>0</v>
      </c>
      <c r="G4409" s="1110" t="s">
        <v>10833</v>
      </c>
      <c r="H4409" s="1110" t="s">
        <v>4654</v>
      </c>
      <c r="I4409" s="1110" t="s">
        <v>10849</v>
      </c>
      <c r="J4409" s="1109">
        <v>0</v>
      </c>
      <c r="K4409" s="1109">
        <v>0</v>
      </c>
      <c r="L4409" s="1109">
        <v>0</v>
      </c>
      <c r="M4409" s="1109">
        <v>0</v>
      </c>
      <c r="N4409" s="1109">
        <v>0</v>
      </c>
      <c r="O4409" s="1109">
        <v>0</v>
      </c>
      <c r="P4409" s="1109">
        <v>0</v>
      </c>
      <c r="Q4409" s="1109">
        <v>0</v>
      </c>
    </row>
    <row r="4410" spans="1:17">
      <c r="A4410" s="1109">
        <v>19951</v>
      </c>
      <c r="B4410" s="1110" t="s">
        <v>0</v>
      </c>
      <c r="C4410" s="1109">
        <v>7</v>
      </c>
      <c r="D4410" s="1109">
        <v>5.92</v>
      </c>
      <c r="E4410" s="1109">
        <v>38</v>
      </c>
      <c r="F4410" s="1109">
        <v>0</v>
      </c>
      <c r="G4410" s="1110" t="s">
        <v>10833</v>
      </c>
      <c r="H4410" s="1110" t="s">
        <v>4654</v>
      </c>
      <c r="I4410" s="1110" t="s">
        <v>10760</v>
      </c>
      <c r="J4410" s="1109">
        <v>0</v>
      </c>
      <c r="K4410" s="1109">
        <v>0</v>
      </c>
      <c r="L4410" s="1109">
        <v>0</v>
      </c>
      <c r="M4410" s="1109">
        <v>0</v>
      </c>
      <c r="N4410" s="1109">
        <v>0</v>
      </c>
      <c r="O4410" s="1109">
        <v>0</v>
      </c>
      <c r="P4410" s="1109">
        <v>0</v>
      </c>
      <c r="Q4410" s="1109">
        <v>0</v>
      </c>
    </row>
    <row r="4411" spans="1:17">
      <c r="A4411" s="1109">
        <v>19952</v>
      </c>
      <c r="B4411" s="1110" t="s">
        <v>0</v>
      </c>
      <c r="C4411" s="1109">
        <v>7</v>
      </c>
      <c r="D4411" s="1109">
        <v>5.92</v>
      </c>
      <c r="E4411" s="1109">
        <v>38</v>
      </c>
      <c r="F4411" s="1109">
        <v>0</v>
      </c>
      <c r="G4411" s="1110" t="s">
        <v>10833</v>
      </c>
      <c r="H4411" s="1110" t="s">
        <v>4654</v>
      </c>
      <c r="I4411" s="1110" t="s">
        <v>10836</v>
      </c>
      <c r="J4411" s="1109">
        <v>0</v>
      </c>
      <c r="K4411" s="1109">
        <v>0</v>
      </c>
      <c r="L4411" s="1109">
        <v>0</v>
      </c>
      <c r="M4411" s="1109">
        <v>0</v>
      </c>
      <c r="N4411" s="1109">
        <v>0</v>
      </c>
      <c r="O4411" s="1109">
        <v>0</v>
      </c>
      <c r="P4411" s="1109">
        <v>0</v>
      </c>
      <c r="Q4411" s="1109">
        <v>0</v>
      </c>
    </row>
    <row r="4412" spans="1:17">
      <c r="A4412" s="1109">
        <v>19953</v>
      </c>
      <c r="B4412" s="1110" t="s">
        <v>0</v>
      </c>
      <c r="C4412" s="1109">
        <v>7</v>
      </c>
      <c r="D4412" s="1109">
        <v>5.92</v>
      </c>
      <c r="E4412" s="1109">
        <v>38</v>
      </c>
      <c r="F4412" s="1109">
        <v>0</v>
      </c>
      <c r="G4412" s="1110" t="s">
        <v>10833</v>
      </c>
      <c r="H4412" s="1110" t="s">
        <v>4654</v>
      </c>
      <c r="I4412" s="1110" t="s">
        <v>10736</v>
      </c>
      <c r="J4412" s="1109">
        <v>0</v>
      </c>
      <c r="K4412" s="1109">
        <v>0</v>
      </c>
      <c r="L4412" s="1109">
        <v>0</v>
      </c>
      <c r="M4412" s="1109">
        <v>0</v>
      </c>
      <c r="N4412" s="1109">
        <v>0</v>
      </c>
      <c r="O4412" s="1109">
        <v>0</v>
      </c>
      <c r="P4412" s="1109">
        <v>0</v>
      </c>
      <c r="Q4412" s="1109">
        <v>0</v>
      </c>
    </row>
    <row r="4413" spans="1:17">
      <c r="A4413" s="1109">
        <v>19954</v>
      </c>
      <c r="B4413" s="1110" t="s">
        <v>0</v>
      </c>
      <c r="C4413" s="1109">
        <v>7</v>
      </c>
      <c r="D4413" s="1109">
        <v>5.92</v>
      </c>
      <c r="E4413" s="1109">
        <v>38</v>
      </c>
      <c r="F4413" s="1109">
        <v>0</v>
      </c>
      <c r="G4413" s="1110" t="s">
        <v>10833</v>
      </c>
      <c r="H4413" s="1110" t="s">
        <v>4654</v>
      </c>
      <c r="I4413" s="1110" t="s">
        <v>10841</v>
      </c>
      <c r="J4413" s="1109">
        <v>0</v>
      </c>
      <c r="K4413" s="1109">
        <v>0</v>
      </c>
      <c r="L4413" s="1109">
        <v>0</v>
      </c>
      <c r="M4413" s="1109">
        <v>0</v>
      </c>
      <c r="N4413" s="1109">
        <v>0</v>
      </c>
      <c r="O4413" s="1109">
        <v>0</v>
      </c>
      <c r="P4413" s="1109">
        <v>0</v>
      </c>
      <c r="Q4413" s="1109">
        <v>0</v>
      </c>
    </row>
    <row r="4414" spans="1:17">
      <c r="A4414" s="1109">
        <v>19955</v>
      </c>
      <c r="B4414" s="1110" t="s">
        <v>0</v>
      </c>
      <c r="C4414" s="1109">
        <v>7</v>
      </c>
      <c r="D4414" s="1109">
        <v>5.92</v>
      </c>
      <c r="E4414" s="1109">
        <v>38</v>
      </c>
      <c r="F4414" s="1109">
        <v>0</v>
      </c>
      <c r="G4414" s="1110" t="s">
        <v>10833</v>
      </c>
      <c r="H4414" s="1110" t="s">
        <v>4654</v>
      </c>
      <c r="I4414" s="1110" t="s">
        <v>10845</v>
      </c>
      <c r="J4414" s="1109">
        <v>0</v>
      </c>
      <c r="K4414" s="1109">
        <v>0</v>
      </c>
      <c r="L4414" s="1109">
        <v>0</v>
      </c>
      <c r="M4414" s="1109">
        <v>0</v>
      </c>
      <c r="N4414" s="1109">
        <v>0</v>
      </c>
      <c r="O4414" s="1109">
        <v>0</v>
      </c>
      <c r="P4414" s="1109">
        <v>0</v>
      </c>
      <c r="Q4414" s="1109">
        <v>0</v>
      </c>
    </row>
    <row r="4415" spans="1:17">
      <c r="A4415" s="1109">
        <v>19956</v>
      </c>
      <c r="B4415" s="1110" t="s">
        <v>0</v>
      </c>
      <c r="C4415" s="1109">
        <v>7</v>
      </c>
      <c r="D4415" s="1109">
        <v>5.92</v>
      </c>
      <c r="E4415" s="1109">
        <v>38</v>
      </c>
      <c r="F4415" s="1109">
        <v>0</v>
      </c>
      <c r="G4415" s="1110" t="s">
        <v>10833</v>
      </c>
      <c r="H4415" s="1110" t="s">
        <v>4654</v>
      </c>
      <c r="I4415" s="1110" t="s">
        <v>10832</v>
      </c>
      <c r="J4415" s="1109">
        <v>0</v>
      </c>
      <c r="K4415" s="1109">
        <v>0</v>
      </c>
      <c r="L4415" s="1109">
        <v>0</v>
      </c>
      <c r="M4415" s="1109">
        <v>0</v>
      </c>
      <c r="N4415" s="1109">
        <v>0</v>
      </c>
      <c r="O4415" s="1109">
        <v>0</v>
      </c>
      <c r="P4415" s="1109">
        <v>0</v>
      </c>
      <c r="Q4415" s="1109">
        <v>0</v>
      </c>
    </row>
    <row r="4416" spans="1:17">
      <c r="A4416" s="1109">
        <v>19957</v>
      </c>
      <c r="B4416" s="1110" t="s">
        <v>0</v>
      </c>
      <c r="C4416" s="1109">
        <v>7</v>
      </c>
      <c r="D4416" s="1109">
        <v>5.92</v>
      </c>
      <c r="E4416" s="1109">
        <v>38</v>
      </c>
      <c r="F4416" s="1109">
        <v>0</v>
      </c>
      <c r="G4416" s="1110" t="s">
        <v>10833</v>
      </c>
      <c r="H4416" s="1110" t="s">
        <v>4654</v>
      </c>
      <c r="I4416" s="1110" t="s">
        <v>10839</v>
      </c>
      <c r="J4416" s="1109">
        <v>0</v>
      </c>
      <c r="K4416" s="1109">
        <v>0</v>
      </c>
      <c r="L4416" s="1109">
        <v>0</v>
      </c>
      <c r="M4416" s="1109">
        <v>0</v>
      </c>
      <c r="N4416" s="1109">
        <v>0</v>
      </c>
      <c r="O4416" s="1109">
        <v>0</v>
      </c>
      <c r="P4416" s="1109">
        <v>0</v>
      </c>
      <c r="Q4416" s="1109">
        <v>0</v>
      </c>
    </row>
    <row r="4417" spans="1:17">
      <c r="A4417" s="1109">
        <v>19958</v>
      </c>
      <c r="B4417" s="1110" t="s">
        <v>0</v>
      </c>
      <c r="C4417" s="1109">
        <v>7</v>
      </c>
      <c r="D4417" s="1109">
        <v>5.92</v>
      </c>
      <c r="E4417" s="1109">
        <v>38</v>
      </c>
      <c r="F4417" s="1109">
        <v>0</v>
      </c>
      <c r="G4417" s="1110" t="s">
        <v>10833</v>
      </c>
      <c r="H4417" s="1110" t="s">
        <v>4654</v>
      </c>
      <c r="I4417" s="1110" t="s">
        <v>10850</v>
      </c>
      <c r="J4417" s="1109">
        <v>0</v>
      </c>
      <c r="K4417" s="1109">
        <v>0</v>
      </c>
      <c r="L4417" s="1109">
        <v>0</v>
      </c>
      <c r="M4417" s="1109">
        <v>0</v>
      </c>
      <c r="N4417" s="1109">
        <v>0</v>
      </c>
      <c r="O4417" s="1109">
        <v>0</v>
      </c>
      <c r="P4417" s="1109">
        <v>0</v>
      </c>
      <c r="Q4417" s="1109">
        <v>0</v>
      </c>
    </row>
    <row r="4418" spans="1:17">
      <c r="A4418" s="1109">
        <v>19959</v>
      </c>
      <c r="B4418" s="1110" t="s">
        <v>0</v>
      </c>
      <c r="C4418" s="1109">
        <v>7</v>
      </c>
      <c r="D4418" s="1109">
        <v>5.92</v>
      </c>
      <c r="E4418" s="1109">
        <v>38</v>
      </c>
      <c r="F4418" s="1109">
        <v>0</v>
      </c>
      <c r="G4418" s="1110" t="s">
        <v>10737</v>
      </c>
      <c r="H4418" s="1110" t="s">
        <v>4654</v>
      </c>
      <c r="I4418" s="1110" t="s">
        <v>10847</v>
      </c>
      <c r="J4418" s="1109">
        <v>0</v>
      </c>
      <c r="K4418" s="1109">
        <v>0</v>
      </c>
      <c r="L4418" s="1109">
        <v>0</v>
      </c>
      <c r="M4418" s="1109">
        <v>0</v>
      </c>
      <c r="N4418" s="1109">
        <v>0</v>
      </c>
      <c r="O4418" s="1109">
        <v>0</v>
      </c>
      <c r="P4418" s="1109">
        <v>0</v>
      </c>
      <c r="Q4418" s="1109">
        <v>0</v>
      </c>
    </row>
    <row r="4419" spans="1:17">
      <c r="A4419" s="1109">
        <v>19960</v>
      </c>
      <c r="B4419" s="1110" t="s">
        <v>0</v>
      </c>
      <c r="C4419" s="1109">
        <v>7</v>
      </c>
      <c r="D4419" s="1109">
        <v>5.92</v>
      </c>
      <c r="E4419" s="1109">
        <v>38</v>
      </c>
      <c r="F4419" s="1109">
        <v>0</v>
      </c>
      <c r="G4419" s="1110" t="s">
        <v>10737</v>
      </c>
      <c r="H4419" s="1110" t="s">
        <v>4654</v>
      </c>
      <c r="I4419" s="1110" t="s">
        <v>10848</v>
      </c>
      <c r="J4419" s="1109">
        <v>0</v>
      </c>
      <c r="K4419" s="1109">
        <v>0</v>
      </c>
      <c r="L4419" s="1109">
        <v>0</v>
      </c>
      <c r="M4419" s="1109">
        <v>0</v>
      </c>
      <c r="N4419" s="1109">
        <v>0</v>
      </c>
      <c r="O4419" s="1109">
        <v>0</v>
      </c>
      <c r="P4419" s="1109">
        <v>0</v>
      </c>
      <c r="Q4419" s="1109">
        <v>0</v>
      </c>
    </row>
    <row r="4420" spans="1:17">
      <c r="A4420" s="1109">
        <v>19961</v>
      </c>
      <c r="B4420" s="1110" t="s">
        <v>0</v>
      </c>
      <c r="C4420" s="1109">
        <v>7</v>
      </c>
      <c r="D4420" s="1109">
        <v>5.92</v>
      </c>
      <c r="E4420" s="1109">
        <v>38</v>
      </c>
      <c r="F4420" s="1109">
        <v>0</v>
      </c>
      <c r="G4420" s="1110" t="s">
        <v>10737</v>
      </c>
      <c r="H4420" s="1110" t="s">
        <v>4654</v>
      </c>
      <c r="I4420" s="1110" t="s">
        <v>10849</v>
      </c>
      <c r="J4420" s="1109">
        <v>0</v>
      </c>
      <c r="K4420" s="1109">
        <v>0</v>
      </c>
      <c r="L4420" s="1109">
        <v>0</v>
      </c>
      <c r="M4420" s="1109">
        <v>0</v>
      </c>
      <c r="N4420" s="1109">
        <v>0</v>
      </c>
      <c r="O4420" s="1109">
        <v>0</v>
      </c>
      <c r="P4420" s="1109">
        <v>0</v>
      </c>
      <c r="Q4420" s="1109">
        <v>0</v>
      </c>
    </row>
    <row r="4421" spans="1:17">
      <c r="A4421" s="1109">
        <v>19962</v>
      </c>
      <c r="B4421" s="1110" t="s">
        <v>0</v>
      </c>
      <c r="C4421" s="1109">
        <v>7</v>
      </c>
      <c r="D4421" s="1109">
        <v>5.92</v>
      </c>
      <c r="E4421" s="1109">
        <v>38</v>
      </c>
      <c r="F4421" s="1109">
        <v>0</v>
      </c>
      <c r="G4421" s="1110" t="s">
        <v>10737</v>
      </c>
      <c r="H4421" s="1110" t="s">
        <v>4654</v>
      </c>
      <c r="I4421" s="1110" t="s">
        <v>10760</v>
      </c>
      <c r="J4421" s="1109">
        <v>0</v>
      </c>
      <c r="K4421" s="1109">
        <v>0</v>
      </c>
      <c r="L4421" s="1109">
        <v>0</v>
      </c>
      <c r="M4421" s="1109">
        <v>0</v>
      </c>
      <c r="N4421" s="1109">
        <v>0</v>
      </c>
      <c r="O4421" s="1109">
        <v>0</v>
      </c>
      <c r="P4421" s="1109">
        <v>0</v>
      </c>
      <c r="Q4421" s="1109">
        <v>0</v>
      </c>
    </row>
    <row r="4422" spans="1:17">
      <c r="A4422" s="1109">
        <v>19963</v>
      </c>
      <c r="B4422" s="1110" t="s">
        <v>0</v>
      </c>
      <c r="C4422" s="1109">
        <v>7</v>
      </c>
      <c r="D4422" s="1109">
        <v>5.92</v>
      </c>
      <c r="E4422" s="1109">
        <v>38</v>
      </c>
      <c r="F4422" s="1109">
        <v>0</v>
      </c>
      <c r="G4422" s="1110" t="s">
        <v>10737</v>
      </c>
      <c r="H4422" s="1110" t="s">
        <v>4654</v>
      </c>
      <c r="I4422" s="1110" t="s">
        <v>10841</v>
      </c>
      <c r="J4422" s="1109">
        <v>0</v>
      </c>
      <c r="K4422" s="1109">
        <v>0</v>
      </c>
      <c r="L4422" s="1109">
        <v>0</v>
      </c>
      <c r="M4422" s="1109">
        <v>0</v>
      </c>
      <c r="N4422" s="1109">
        <v>0</v>
      </c>
      <c r="O4422" s="1109">
        <v>0</v>
      </c>
      <c r="P4422" s="1109">
        <v>0</v>
      </c>
      <c r="Q4422" s="1109">
        <v>0</v>
      </c>
    </row>
    <row r="4423" spans="1:17">
      <c r="A4423" s="1109">
        <v>19964</v>
      </c>
      <c r="B4423" s="1110" t="s">
        <v>0</v>
      </c>
      <c r="C4423" s="1109">
        <v>7</v>
      </c>
      <c r="D4423" s="1109">
        <v>5.92</v>
      </c>
      <c r="E4423" s="1109">
        <v>38</v>
      </c>
      <c r="F4423" s="1109">
        <v>0</v>
      </c>
      <c r="G4423" s="1110" t="s">
        <v>10737</v>
      </c>
      <c r="H4423" s="1110" t="s">
        <v>4654</v>
      </c>
      <c r="I4423" s="1110" t="s">
        <v>10845</v>
      </c>
      <c r="J4423" s="1109">
        <v>0</v>
      </c>
      <c r="K4423" s="1109">
        <v>0</v>
      </c>
      <c r="L4423" s="1109">
        <v>0</v>
      </c>
      <c r="M4423" s="1109">
        <v>0</v>
      </c>
      <c r="N4423" s="1109">
        <v>0</v>
      </c>
      <c r="O4423" s="1109">
        <v>0</v>
      </c>
      <c r="P4423" s="1109">
        <v>0</v>
      </c>
      <c r="Q4423" s="1109">
        <v>0</v>
      </c>
    </row>
    <row r="4424" spans="1:17">
      <c r="A4424" s="1109">
        <v>19965</v>
      </c>
      <c r="B4424" s="1110" t="s">
        <v>0</v>
      </c>
      <c r="C4424" s="1109">
        <v>7</v>
      </c>
      <c r="D4424" s="1109">
        <v>5.92</v>
      </c>
      <c r="E4424" s="1109">
        <v>38</v>
      </c>
      <c r="F4424" s="1109">
        <v>0</v>
      </c>
      <c r="G4424" s="1110" t="s">
        <v>10737</v>
      </c>
      <c r="H4424" s="1110" t="s">
        <v>4654</v>
      </c>
      <c r="I4424" s="1110" t="s">
        <v>10850</v>
      </c>
      <c r="J4424" s="1109">
        <v>0</v>
      </c>
      <c r="K4424" s="1109">
        <v>0</v>
      </c>
      <c r="L4424" s="1109">
        <v>0</v>
      </c>
      <c r="M4424" s="1109">
        <v>0</v>
      </c>
      <c r="N4424" s="1109">
        <v>0</v>
      </c>
      <c r="O4424" s="1109">
        <v>0</v>
      </c>
      <c r="P4424" s="1109">
        <v>0</v>
      </c>
      <c r="Q4424" s="1109">
        <v>0</v>
      </c>
    </row>
    <row r="4425" spans="1:17">
      <c r="A4425" s="1109">
        <v>19966</v>
      </c>
      <c r="B4425" s="1110" t="s">
        <v>0</v>
      </c>
      <c r="C4425" s="1109">
        <v>7</v>
      </c>
      <c r="D4425" s="1109">
        <v>5.92</v>
      </c>
      <c r="E4425" s="1109">
        <v>38</v>
      </c>
      <c r="F4425" s="1109">
        <v>0</v>
      </c>
      <c r="G4425" s="1110" t="s">
        <v>10737</v>
      </c>
      <c r="H4425" s="1110" t="s">
        <v>4654</v>
      </c>
      <c r="I4425" s="1110" t="s">
        <v>10832</v>
      </c>
      <c r="J4425" s="1109">
        <v>0</v>
      </c>
      <c r="K4425" s="1109">
        <v>0</v>
      </c>
      <c r="L4425" s="1109">
        <v>0</v>
      </c>
      <c r="M4425" s="1109">
        <v>0</v>
      </c>
      <c r="N4425" s="1109">
        <v>0</v>
      </c>
      <c r="O4425" s="1109">
        <v>0</v>
      </c>
      <c r="P4425" s="1109">
        <v>0</v>
      </c>
      <c r="Q4425" s="1109">
        <v>0</v>
      </c>
    </row>
    <row r="4426" spans="1:17">
      <c r="A4426" s="1109">
        <v>19967</v>
      </c>
      <c r="B4426" s="1110" t="s">
        <v>0</v>
      </c>
      <c r="C4426" s="1109">
        <v>7</v>
      </c>
      <c r="D4426" s="1109">
        <v>5.92</v>
      </c>
      <c r="E4426" s="1109">
        <v>38</v>
      </c>
      <c r="F4426" s="1109">
        <v>0</v>
      </c>
      <c r="G4426" s="1110" t="s">
        <v>10737</v>
      </c>
      <c r="H4426" s="1110" t="s">
        <v>4654</v>
      </c>
      <c r="I4426" s="1110" t="s">
        <v>10839</v>
      </c>
      <c r="J4426" s="1109">
        <v>0</v>
      </c>
      <c r="K4426" s="1109">
        <v>0</v>
      </c>
      <c r="L4426" s="1109">
        <v>0</v>
      </c>
      <c r="M4426" s="1109">
        <v>0</v>
      </c>
      <c r="N4426" s="1109">
        <v>0</v>
      </c>
      <c r="O4426" s="1109">
        <v>0</v>
      </c>
      <c r="P4426" s="1109">
        <v>0</v>
      </c>
      <c r="Q4426" s="1109">
        <v>0</v>
      </c>
    </row>
    <row r="4427" spans="1:17">
      <c r="A4427" s="1109">
        <v>19968</v>
      </c>
      <c r="B4427" s="1110" t="s">
        <v>0</v>
      </c>
      <c r="C4427" s="1109">
        <v>7</v>
      </c>
      <c r="D4427" s="1109">
        <v>5.92</v>
      </c>
      <c r="E4427" s="1109">
        <v>38</v>
      </c>
      <c r="F4427" s="1109">
        <v>0</v>
      </c>
      <c r="G4427" s="1110" t="s">
        <v>10753</v>
      </c>
      <c r="H4427" s="1110" t="s">
        <v>4654</v>
      </c>
      <c r="I4427" s="1110" t="s">
        <v>10847</v>
      </c>
      <c r="J4427" s="1109">
        <v>0</v>
      </c>
      <c r="K4427" s="1109">
        <v>0</v>
      </c>
      <c r="L4427" s="1109">
        <v>0</v>
      </c>
      <c r="M4427" s="1109">
        <v>0</v>
      </c>
      <c r="N4427" s="1109">
        <v>0</v>
      </c>
      <c r="O4427" s="1109">
        <v>0</v>
      </c>
      <c r="P4427" s="1109">
        <v>0</v>
      </c>
      <c r="Q4427" s="1109">
        <v>0</v>
      </c>
    </row>
    <row r="4428" spans="1:17">
      <c r="A4428" s="1109">
        <v>19969</v>
      </c>
      <c r="B4428" s="1110" t="s">
        <v>0</v>
      </c>
      <c r="C4428" s="1109">
        <v>7</v>
      </c>
      <c r="D4428" s="1109">
        <v>5.92</v>
      </c>
      <c r="E4428" s="1109">
        <v>38</v>
      </c>
      <c r="F4428" s="1109">
        <v>0</v>
      </c>
      <c r="G4428" s="1110" t="s">
        <v>10753</v>
      </c>
      <c r="H4428" s="1110" t="s">
        <v>4654</v>
      </c>
      <c r="I4428" s="1110" t="s">
        <v>10849</v>
      </c>
      <c r="J4428" s="1109">
        <v>0</v>
      </c>
      <c r="K4428" s="1109">
        <v>0</v>
      </c>
      <c r="L4428" s="1109">
        <v>0</v>
      </c>
      <c r="M4428" s="1109">
        <v>0</v>
      </c>
      <c r="N4428" s="1109">
        <v>0</v>
      </c>
      <c r="O4428" s="1109">
        <v>0</v>
      </c>
      <c r="P4428" s="1109">
        <v>0</v>
      </c>
      <c r="Q4428" s="1109">
        <v>0</v>
      </c>
    </row>
    <row r="4429" spans="1:17">
      <c r="A4429" s="1109">
        <v>19970</v>
      </c>
      <c r="B4429" s="1110" t="s">
        <v>0</v>
      </c>
      <c r="C4429" s="1109">
        <v>7</v>
      </c>
      <c r="D4429" s="1109">
        <v>5.92</v>
      </c>
      <c r="E4429" s="1109">
        <v>38</v>
      </c>
      <c r="F4429" s="1109">
        <v>0</v>
      </c>
      <c r="G4429" s="1110" t="s">
        <v>10753</v>
      </c>
      <c r="H4429" s="1110" t="s">
        <v>4654</v>
      </c>
      <c r="I4429" s="1110" t="s">
        <v>10760</v>
      </c>
      <c r="J4429" s="1109">
        <v>0</v>
      </c>
      <c r="K4429" s="1109">
        <v>0</v>
      </c>
      <c r="L4429" s="1109">
        <v>0</v>
      </c>
      <c r="M4429" s="1109">
        <v>0</v>
      </c>
      <c r="N4429" s="1109">
        <v>0</v>
      </c>
      <c r="O4429" s="1109">
        <v>0</v>
      </c>
      <c r="P4429" s="1109">
        <v>0</v>
      </c>
      <c r="Q4429" s="1109">
        <v>0</v>
      </c>
    </row>
    <row r="4430" spans="1:17">
      <c r="A4430" s="1109">
        <v>19971</v>
      </c>
      <c r="B4430" s="1110" t="s">
        <v>0</v>
      </c>
      <c r="C4430" s="1109">
        <v>7</v>
      </c>
      <c r="D4430" s="1109">
        <v>5.92</v>
      </c>
      <c r="E4430" s="1109">
        <v>38</v>
      </c>
      <c r="F4430" s="1109">
        <v>0</v>
      </c>
      <c r="G4430" s="1110" t="s">
        <v>10753</v>
      </c>
      <c r="H4430" s="1110" t="s">
        <v>4654</v>
      </c>
      <c r="I4430" s="1110" t="s">
        <v>10736</v>
      </c>
      <c r="J4430" s="1109">
        <v>0</v>
      </c>
      <c r="K4430" s="1109">
        <v>0</v>
      </c>
      <c r="L4430" s="1109">
        <v>0</v>
      </c>
      <c r="M4430" s="1109">
        <v>0</v>
      </c>
      <c r="N4430" s="1109">
        <v>0</v>
      </c>
      <c r="O4430" s="1109">
        <v>0</v>
      </c>
      <c r="P4430" s="1109">
        <v>0</v>
      </c>
      <c r="Q4430" s="1109">
        <v>0</v>
      </c>
    </row>
    <row r="4431" spans="1:17">
      <c r="A4431" s="1109">
        <v>19972</v>
      </c>
      <c r="B4431" s="1110" t="s">
        <v>0</v>
      </c>
      <c r="C4431" s="1109">
        <v>7</v>
      </c>
      <c r="D4431" s="1109">
        <v>5.92</v>
      </c>
      <c r="E4431" s="1109">
        <v>38</v>
      </c>
      <c r="F4431" s="1109">
        <v>0</v>
      </c>
      <c r="G4431" s="1110" t="s">
        <v>10753</v>
      </c>
      <c r="H4431" s="1110" t="s">
        <v>4654</v>
      </c>
      <c r="I4431" s="1110" t="s">
        <v>10841</v>
      </c>
      <c r="J4431" s="1109">
        <v>0</v>
      </c>
      <c r="K4431" s="1109">
        <v>0</v>
      </c>
      <c r="L4431" s="1109">
        <v>0</v>
      </c>
      <c r="M4431" s="1109">
        <v>0</v>
      </c>
      <c r="N4431" s="1109">
        <v>0</v>
      </c>
      <c r="O4431" s="1109">
        <v>0</v>
      </c>
      <c r="P4431" s="1109">
        <v>0</v>
      </c>
      <c r="Q4431" s="1109">
        <v>0</v>
      </c>
    </row>
    <row r="4432" spans="1:17">
      <c r="A4432" s="1109">
        <v>19973</v>
      </c>
      <c r="B4432" s="1110" t="s">
        <v>0</v>
      </c>
      <c r="C4432" s="1109">
        <v>7</v>
      </c>
      <c r="D4432" s="1109">
        <v>5.92</v>
      </c>
      <c r="E4432" s="1109">
        <v>38</v>
      </c>
      <c r="F4432" s="1109">
        <v>0</v>
      </c>
      <c r="G4432" s="1110" t="s">
        <v>10753</v>
      </c>
      <c r="H4432" s="1110" t="s">
        <v>4654</v>
      </c>
      <c r="I4432" s="1110" t="s">
        <v>10845</v>
      </c>
      <c r="J4432" s="1109">
        <v>0</v>
      </c>
      <c r="K4432" s="1109">
        <v>0</v>
      </c>
      <c r="L4432" s="1109">
        <v>0</v>
      </c>
      <c r="M4432" s="1109">
        <v>0</v>
      </c>
      <c r="N4432" s="1109">
        <v>0</v>
      </c>
      <c r="O4432" s="1109">
        <v>0</v>
      </c>
      <c r="P4432" s="1109">
        <v>0</v>
      </c>
      <c r="Q4432" s="1109">
        <v>0</v>
      </c>
    </row>
    <row r="4433" spans="1:17">
      <c r="A4433" s="1109">
        <v>19974</v>
      </c>
      <c r="B4433" s="1110" t="s">
        <v>0</v>
      </c>
      <c r="C4433" s="1109">
        <v>7</v>
      </c>
      <c r="D4433" s="1109">
        <v>5.92</v>
      </c>
      <c r="E4433" s="1109">
        <v>38</v>
      </c>
      <c r="F4433" s="1109">
        <v>0</v>
      </c>
      <c r="G4433" s="1110" t="s">
        <v>10753</v>
      </c>
      <c r="H4433" s="1110" t="s">
        <v>4654</v>
      </c>
      <c r="I4433" s="1110" t="s">
        <v>10850</v>
      </c>
      <c r="J4433" s="1109">
        <v>0</v>
      </c>
      <c r="K4433" s="1109">
        <v>0</v>
      </c>
      <c r="L4433" s="1109">
        <v>0</v>
      </c>
      <c r="M4433" s="1109">
        <v>0</v>
      </c>
      <c r="N4433" s="1109">
        <v>0</v>
      </c>
      <c r="O4433" s="1109">
        <v>0</v>
      </c>
      <c r="P4433" s="1109">
        <v>0</v>
      </c>
      <c r="Q4433" s="1109">
        <v>0</v>
      </c>
    </row>
    <row r="4434" spans="1:17">
      <c r="A4434" s="1109">
        <v>19975</v>
      </c>
      <c r="B4434" s="1110" t="s">
        <v>0</v>
      </c>
      <c r="C4434" s="1109">
        <v>7</v>
      </c>
      <c r="D4434" s="1109">
        <v>5.92</v>
      </c>
      <c r="E4434" s="1109">
        <v>38</v>
      </c>
      <c r="F4434" s="1109">
        <v>0</v>
      </c>
      <c r="G4434" s="1110" t="s">
        <v>10753</v>
      </c>
      <c r="H4434" s="1110" t="s">
        <v>4654</v>
      </c>
      <c r="I4434" s="1110" t="s">
        <v>10832</v>
      </c>
      <c r="J4434" s="1109">
        <v>0</v>
      </c>
      <c r="K4434" s="1109">
        <v>0</v>
      </c>
      <c r="L4434" s="1109">
        <v>0</v>
      </c>
      <c r="M4434" s="1109">
        <v>0</v>
      </c>
      <c r="N4434" s="1109">
        <v>0</v>
      </c>
      <c r="O4434" s="1109">
        <v>0</v>
      </c>
      <c r="P4434" s="1109">
        <v>0</v>
      </c>
      <c r="Q4434" s="1109">
        <v>0</v>
      </c>
    </row>
    <row r="4435" spans="1:17">
      <c r="A4435" s="1109">
        <v>19976</v>
      </c>
      <c r="B4435" s="1110" t="s">
        <v>0</v>
      </c>
      <c r="C4435" s="1109">
        <v>7</v>
      </c>
      <c r="D4435" s="1109">
        <v>5.92</v>
      </c>
      <c r="E4435" s="1109">
        <v>38</v>
      </c>
      <c r="F4435" s="1109">
        <v>0</v>
      </c>
      <c r="G4435" s="1110" t="s">
        <v>10753</v>
      </c>
      <c r="H4435" s="1110" t="s">
        <v>4654</v>
      </c>
      <c r="I4435" s="1110" t="s">
        <v>10839</v>
      </c>
      <c r="J4435" s="1109">
        <v>0</v>
      </c>
      <c r="K4435" s="1109">
        <v>0</v>
      </c>
      <c r="L4435" s="1109">
        <v>0</v>
      </c>
      <c r="M4435" s="1109">
        <v>0</v>
      </c>
      <c r="N4435" s="1109">
        <v>0</v>
      </c>
      <c r="O4435" s="1109">
        <v>0</v>
      </c>
      <c r="P4435" s="1109">
        <v>0</v>
      </c>
      <c r="Q4435" s="1109">
        <v>0</v>
      </c>
    </row>
    <row r="4436" spans="1:17">
      <c r="A4436" s="1109">
        <v>19977</v>
      </c>
      <c r="B4436" s="1110" t="s">
        <v>0</v>
      </c>
      <c r="C4436" s="1109">
        <v>7</v>
      </c>
      <c r="D4436" s="1109">
        <v>5.92</v>
      </c>
      <c r="E4436" s="1109">
        <v>38</v>
      </c>
      <c r="F4436" s="1109">
        <v>0</v>
      </c>
      <c r="G4436" s="1110" t="s">
        <v>10779</v>
      </c>
      <c r="H4436" s="1110" t="s">
        <v>4654</v>
      </c>
      <c r="I4436" s="1110" t="s">
        <v>10847</v>
      </c>
      <c r="J4436" s="1109">
        <v>0</v>
      </c>
      <c r="K4436" s="1109">
        <v>0</v>
      </c>
      <c r="L4436" s="1109">
        <v>0</v>
      </c>
      <c r="M4436" s="1109">
        <v>0</v>
      </c>
      <c r="N4436" s="1109">
        <v>0</v>
      </c>
      <c r="O4436" s="1109">
        <v>0</v>
      </c>
      <c r="P4436" s="1109">
        <v>0</v>
      </c>
      <c r="Q4436" s="1109">
        <v>0</v>
      </c>
    </row>
    <row r="4437" spans="1:17">
      <c r="A4437" s="1109">
        <v>19978</v>
      </c>
      <c r="B4437" s="1110" t="s">
        <v>0</v>
      </c>
      <c r="C4437" s="1109">
        <v>7</v>
      </c>
      <c r="D4437" s="1109">
        <v>5.92</v>
      </c>
      <c r="E4437" s="1109">
        <v>38</v>
      </c>
      <c r="F4437" s="1109">
        <v>0</v>
      </c>
      <c r="G4437" s="1110" t="s">
        <v>10779</v>
      </c>
      <c r="H4437" s="1110" t="s">
        <v>4654</v>
      </c>
      <c r="I4437" s="1110" t="s">
        <v>10760</v>
      </c>
      <c r="J4437" s="1109">
        <v>0</v>
      </c>
      <c r="K4437" s="1109">
        <v>0</v>
      </c>
      <c r="L4437" s="1109">
        <v>0</v>
      </c>
      <c r="M4437" s="1109">
        <v>0</v>
      </c>
      <c r="N4437" s="1109">
        <v>0</v>
      </c>
      <c r="O4437" s="1109">
        <v>0</v>
      </c>
      <c r="P4437" s="1109">
        <v>0</v>
      </c>
      <c r="Q4437" s="1109">
        <v>0</v>
      </c>
    </row>
    <row r="4438" spans="1:17">
      <c r="A4438" s="1109">
        <v>19979</v>
      </c>
      <c r="B4438" s="1110" t="s">
        <v>0</v>
      </c>
      <c r="C4438" s="1109">
        <v>7</v>
      </c>
      <c r="D4438" s="1109">
        <v>5.92</v>
      </c>
      <c r="E4438" s="1109">
        <v>38</v>
      </c>
      <c r="F4438" s="1109">
        <v>0</v>
      </c>
      <c r="G4438" s="1110" t="s">
        <v>10779</v>
      </c>
      <c r="H4438" s="1110" t="s">
        <v>4654</v>
      </c>
      <c r="I4438" s="1110" t="s">
        <v>10836</v>
      </c>
      <c r="J4438" s="1109">
        <v>0</v>
      </c>
      <c r="K4438" s="1109">
        <v>0</v>
      </c>
      <c r="L4438" s="1109">
        <v>0</v>
      </c>
      <c r="M4438" s="1109">
        <v>0</v>
      </c>
      <c r="N4438" s="1109">
        <v>0</v>
      </c>
      <c r="O4438" s="1109">
        <v>0</v>
      </c>
      <c r="P4438" s="1109">
        <v>0</v>
      </c>
      <c r="Q4438" s="1109">
        <v>0</v>
      </c>
    </row>
    <row r="4439" spans="1:17">
      <c r="A4439" s="1109">
        <v>19980</v>
      </c>
      <c r="B4439" s="1110" t="s">
        <v>0</v>
      </c>
      <c r="C4439" s="1109">
        <v>7</v>
      </c>
      <c r="D4439" s="1109">
        <v>5.92</v>
      </c>
      <c r="E4439" s="1109">
        <v>38</v>
      </c>
      <c r="F4439" s="1109">
        <v>0</v>
      </c>
      <c r="G4439" s="1110" t="s">
        <v>10779</v>
      </c>
      <c r="H4439" s="1110" t="s">
        <v>4654</v>
      </c>
      <c r="I4439" s="1110" t="s">
        <v>10736</v>
      </c>
      <c r="J4439" s="1109">
        <v>0</v>
      </c>
      <c r="K4439" s="1109">
        <v>0</v>
      </c>
      <c r="L4439" s="1109">
        <v>0</v>
      </c>
      <c r="M4439" s="1109">
        <v>0</v>
      </c>
      <c r="N4439" s="1109">
        <v>0</v>
      </c>
      <c r="O4439" s="1109">
        <v>0</v>
      </c>
      <c r="P4439" s="1109">
        <v>0</v>
      </c>
      <c r="Q4439" s="1109">
        <v>0</v>
      </c>
    </row>
    <row r="4440" spans="1:17">
      <c r="A4440" s="1109">
        <v>19981</v>
      </c>
      <c r="B4440" s="1110" t="s">
        <v>0</v>
      </c>
      <c r="C4440" s="1109">
        <v>7</v>
      </c>
      <c r="D4440" s="1109">
        <v>5.92</v>
      </c>
      <c r="E4440" s="1109">
        <v>38</v>
      </c>
      <c r="F4440" s="1109">
        <v>0</v>
      </c>
      <c r="G4440" s="1110" t="s">
        <v>10779</v>
      </c>
      <c r="H4440" s="1110" t="s">
        <v>4654</v>
      </c>
      <c r="I4440" s="1110" t="s">
        <v>10841</v>
      </c>
      <c r="J4440" s="1109">
        <v>0</v>
      </c>
      <c r="K4440" s="1109">
        <v>0</v>
      </c>
      <c r="L4440" s="1109">
        <v>0</v>
      </c>
      <c r="M4440" s="1109">
        <v>0</v>
      </c>
      <c r="N4440" s="1109">
        <v>0</v>
      </c>
      <c r="O4440" s="1109">
        <v>0</v>
      </c>
      <c r="P4440" s="1109">
        <v>0</v>
      </c>
      <c r="Q4440" s="1109">
        <v>0</v>
      </c>
    </row>
    <row r="4441" spans="1:17">
      <c r="A4441" s="1109">
        <v>19982</v>
      </c>
      <c r="B4441" s="1110" t="s">
        <v>0</v>
      </c>
      <c r="C4441" s="1109">
        <v>7</v>
      </c>
      <c r="D4441" s="1109">
        <v>5.92</v>
      </c>
      <c r="E4441" s="1109">
        <v>38</v>
      </c>
      <c r="F4441" s="1109">
        <v>0</v>
      </c>
      <c r="G4441" s="1110" t="s">
        <v>10779</v>
      </c>
      <c r="H4441" s="1110" t="s">
        <v>4654</v>
      </c>
      <c r="I4441" s="1110" t="s">
        <v>10850</v>
      </c>
      <c r="J4441" s="1109">
        <v>0</v>
      </c>
      <c r="K4441" s="1109">
        <v>0</v>
      </c>
      <c r="L4441" s="1109">
        <v>0</v>
      </c>
      <c r="M4441" s="1109">
        <v>0</v>
      </c>
      <c r="N4441" s="1109">
        <v>0</v>
      </c>
      <c r="O4441" s="1109">
        <v>0</v>
      </c>
      <c r="P4441" s="1109">
        <v>0</v>
      </c>
      <c r="Q4441" s="1109">
        <v>0</v>
      </c>
    </row>
    <row r="4442" spans="1:17">
      <c r="A4442" s="1109">
        <v>19983</v>
      </c>
      <c r="B4442" s="1110" t="s">
        <v>0</v>
      </c>
      <c r="C4442" s="1109">
        <v>7</v>
      </c>
      <c r="D4442" s="1109">
        <v>5.92</v>
      </c>
      <c r="E4442" s="1109">
        <v>38</v>
      </c>
      <c r="F4442" s="1109">
        <v>0</v>
      </c>
      <c r="G4442" s="1110" t="s">
        <v>10779</v>
      </c>
      <c r="H4442" s="1110" t="s">
        <v>4654</v>
      </c>
      <c r="I4442" s="1110" t="s">
        <v>10832</v>
      </c>
      <c r="J4442" s="1109">
        <v>0</v>
      </c>
      <c r="K4442" s="1109">
        <v>0</v>
      </c>
      <c r="L4442" s="1109">
        <v>0</v>
      </c>
      <c r="M4442" s="1109">
        <v>0</v>
      </c>
      <c r="N4442" s="1109">
        <v>0</v>
      </c>
      <c r="O4442" s="1109">
        <v>0</v>
      </c>
      <c r="P4442" s="1109">
        <v>0</v>
      </c>
      <c r="Q4442" s="1109">
        <v>0</v>
      </c>
    </row>
    <row r="4443" spans="1:17">
      <c r="A4443" s="1109">
        <v>19984</v>
      </c>
      <c r="B4443" s="1110" t="s">
        <v>0</v>
      </c>
      <c r="C4443" s="1109">
        <v>7</v>
      </c>
      <c r="D4443" s="1109">
        <v>5.92</v>
      </c>
      <c r="E4443" s="1109">
        <v>38</v>
      </c>
      <c r="F4443" s="1109">
        <v>0</v>
      </c>
      <c r="G4443" s="1110" t="s">
        <v>10779</v>
      </c>
      <c r="H4443" s="1110" t="s">
        <v>4654</v>
      </c>
      <c r="I4443" s="1110" t="s">
        <v>10839</v>
      </c>
      <c r="J4443" s="1109">
        <v>0</v>
      </c>
      <c r="K4443" s="1109">
        <v>0</v>
      </c>
      <c r="L4443" s="1109">
        <v>0</v>
      </c>
      <c r="M4443" s="1109">
        <v>0</v>
      </c>
      <c r="N4443" s="1109">
        <v>0</v>
      </c>
      <c r="O4443" s="1109">
        <v>0</v>
      </c>
      <c r="P4443" s="1109">
        <v>0</v>
      </c>
      <c r="Q4443" s="1109">
        <v>0</v>
      </c>
    </row>
    <row r="4444" spans="1:17">
      <c r="A4444" s="1109">
        <v>19985</v>
      </c>
      <c r="B4444" s="1110" t="s">
        <v>0</v>
      </c>
      <c r="C4444" s="1109">
        <v>7</v>
      </c>
      <c r="D4444" s="1109">
        <v>5.92</v>
      </c>
      <c r="E4444" s="1109">
        <v>38</v>
      </c>
      <c r="F4444" s="1109">
        <v>0</v>
      </c>
      <c r="G4444" s="1110" t="s">
        <v>10739</v>
      </c>
      <c r="H4444" s="1110" t="s">
        <v>4654</v>
      </c>
      <c r="I4444" s="1110" t="s">
        <v>10847</v>
      </c>
      <c r="J4444" s="1109">
        <v>0</v>
      </c>
      <c r="K4444" s="1109">
        <v>0</v>
      </c>
      <c r="L4444" s="1109">
        <v>0</v>
      </c>
      <c r="M4444" s="1109">
        <v>0</v>
      </c>
      <c r="N4444" s="1109">
        <v>0</v>
      </c>
      <c r="O4444" s="1109">
        <v>0</v>
      </c>
      <c r="P4444" s="1109">
        <v>0</v>
      </c>
      <c r="Q4444" s="1109">
        <v>0</v>
      </c>
    </row>
    <row r="4445" spans="1:17">
      <c r="A4445" s="1109">
        <v>19986</v>
      </c>
      <c r="B4445" s="1110" t="s">
        <v>0</v>
      </c>
      <c r="C4445" s="1109">
        <v>7</v>
      </c>
      <c r="D4445" s="1109">
        <v>5.92</v>
      </c>
      <c r="E4445" s="1109">
        <v>38</v>
      </c>
      <c r="F4445" s="1109">
        <v>0</v>
      </c>
      <c r="G4445" s="1110" t="s">
        <v>10739</v>
      </c>
      <c r="H4445" s="1110" t="s">
        <v>4654</v>
      </c>
      <c r="I4445" s="1110" t="s">
        <v>10760</v>
      </c>
      <c r="J4445" s="1109">
        <v>0</v>
      </c>
      <c r="K4445" s="1109">
        <v>0</v>
      </c>
      <c r="L4445" s="1109">
        <v>0</v>
      </c>
      <c r="M4445" s="1109">
        <v>0</v>
      </c>
      <c r="N4445" s="1109">
        <v>0</v>
      </c>
      <c r="O4445" s="1109">
        <v>0</v>
      </c>
      <c r="P4445" s="1109">
        <v>0</v>
      </c>
      <c r="Q4445" s="1109">
        <v>0</v>
      </c>
    </row>
    <row r="4446" spans="1:17">
      <c r="A4446" s="1109">
        <v>19987</v>
      </c>
      <c r="B4446" s="1110" t="s">
        <v>0</v>
      </c>
      <c r="C4446" s="1109">
        <v>7</v>
      </c>
      <c r="D4446" s="1109">
        <v>5.92</v>
      </c>
      <c r="E4446" s="1109">
        <v>38</v>
      </c>
      <c r="F4446" s="1109">
        <v>0</v>
      </c>
      <c r="G4446" s="1110" t="s">
        <v>10739</v>
      </c>
      <c r="H4446" s="1110" t="s">
        <v>4654</v>
      </c>
      <c r="I4446" s="1110" t="s">
        <v>10836</v>
      </c>
      <c r="J4446" s="1109">
        <v>0</v>
      </c>
      <c r="K4446" s="1109">
        <v>0</v>
      </c>
      <c r="L4446" s="1109">
        <v>0</v>
      </c>
      <c r="M4446" s="1109">
        <v>0</v>
      </c>
      <c r="N4446" s="1109">
        <v>0</v>
      </c>
      <c r="O4446" s="1109">
        <v>0</v>
      </c>
      <c r="P4446" s="1109">
        <v>0</v>
      </c>
      <c r="Q4446" s="1109">
        <v>0</v>
      </c>
    </row>
    <row r="4447" spans="1:17">
      <c r="A4447" s="1109">
        <v>19988</v>
      </c>
      <c r="B4447" s="1110" t="s">
        <v>0</v>
      </c>
      <c r="C4447" s="1109">
        <v>7</v>
      </c>
      <c r="D4447" s="1109">
        <v>5.92</v>
      </c>
      <c r="E4447" s="1109">
        <v>38</v>
      </c>
      <c r="F4447" s="1109">
        <v>0</v>
      </c>
      <c r="G4447" s="1110" t="s">
        <v>10739</v>
      </c>
      <c r="H4447" s="1110" t="s">
        <v>4654</v>
      </c>
      <c r="I4447" s="1110" t="s">
        <v>10736</v>
      </c>
      <c r="J4447" s="1109">
        <v>0</v>
      </c>
      <c r="K4447" s="1109">
        <v>0</v>
      </c>
      <c r="L4447" s="1109">
        <v>0</v>
      </c>
      <c r="M4447" s="1109">
        <v>0</v>
      </c>
      <c r="N4447" s="1109">
        <v>0</v>
      </c>
      <c r="O4447" s="1109">
        <v>0</v>
      </c>
      <c r="P4447" s="1109">
        <v>0</v>
      </c>
      <c r="Q4447" s="1109">
        <v>0</v>
      </c>
    </row>
    <row r="4448" spans="1:17">
      <c r="A4448" s="1109">
        <v>19989</v>
      </c>
      <c r="B4448" s="1110" t="s">
        <v>0</v>
      </c>
      <c r="C4448" s="1109">
        <v>7</v>
      </c>
      <c r="D4448" s="1109">
        <v>5.92</v>
      </c>
      <c r="E4448" s="1109">
        <v>38</v>
      </c>
      <c r="F4448" s="1109">
        <v>0</v>
      </c>
      <c r="G4448" s="1110" t="s">
        <v>10739</v>
      </c>
      <c r="H4448" s="1110" t="s">
        <v>4654</v>
      </c>
      <c r="I4448" s="1110" t="s">
        <v>10841</v>
      </c>
      <c r="J4448" s="1109">
        <v>0</v>
      </c>
      <c r="K4448" s="1109">
        <v>0</v>
      </c>
      <c r="L4448" s="1109">
        <v>0</v>
      </c>
      <c r="M4448" s="1109">
        <v>0</v>
      </c>
      <c r="N4448" s="1109">
        <v>0</v>
      </c>
      <c r="O4448" s="1109">
        <v>0</v>
      </c>
      <c r="P4448" s="1109">
        <v>0</v>
      </c>
      <c r="Q4448" s="1109">
        <v>0</v>
      </c>
    </row>
    <row r="4449" spans="1:17">
      <c r="A4449" s="1109">
        <v>19990</v>
      </c>
      <c r="B4449" s="1110" t="s">
        <v>0</v>
      </c>
      <c r="C4449" s="1109">
        <v>7</v>
      </c>
      <c r="D4449" s="1109">
        <v>5.92</v>
      </c>
      <c r="E4449" s="1109">
        <v>38</v>
      </c>
      <c r="F4449" s="1109">
        <v>0</v>
      </c>
      <c r="G4449" s="1110" t="s">
        <v>10739</v>
      </c>
      <c r="H4449" s="1110" t="s">
        <v>4654</v>
      </c>
      <c r="I4449" s="1110" t="s">
        <v>10850</v>
      </c>
      <c r="J4449" s="1109">
        <v>0</v>
      </c>
      <c r="K4449" s="1109">
        <v>0</v>
      </c>
      <c r="L4449" s="1109">
        <v>0</v>
      </c>
      <c r="M4449" s="1109">
        <v>0</v>
      </c>
      <c r="N4449" s="1109">
        <v>0</v>
      </c>
      <c r="O4449" s="1109">
        <v>0</v>
      </c>
      <c r="P4449" s="1109">
        <v>0</v>
      </c>
      <c r="Q4449" s="1109">
        <v>0</v>
      </c>
    </row>
    <row r="4450" spans="1:17">
      <c r="A4450" s="1109">
        <v>19991</v>
      </c>
      <c r="B4450" s="1110" t="s">
        <v>0</v>
      </c>
      <c r="C4450" s="1109">
        <v>7</v>
      </c>
      <c r="D4450" s="1109">
        <v>5.92</v>
      </c>
      <c r="E4450" s="1109">
        <v>38</v>
      </c>
      <c r="F4450" s="1109">
        <v>0</v>
      </c>
      <c r="G4450" s="1110" t="s">
        <v>10739</v>
      </c>
      <c r="H4450" s="1110" t="s">
        <v>4654</v>
      </c>
      <c r="I4450" s="1110" t="s">
        <v>10832</v>
      </c>
      <c r="J4450" s="1109">
        <v>0</v>
      </c>
      <c r="K4450" s="1109">
        <v>0</v>
      </c>
      <c r="L4450" s="1109">
        <v>0</v>
      </c>
      <c r="M4450" s="1109">
        <v>0</v>
      </c>
      <c r="N4450" s="1109">
        <v>0</v>
      </c>
      <c r="O4450" s="1109">
        <v>0</v>
      </c>
      <c r="P4450" s="1109">
        <v>0</v>
      </c>
      <c r="Q4450" s="1109">
        <v>0</v>
      </c>
    </row>
    <row r="4451" spans="1:17">
      <c r="A4451" s="1109">
        <v>19992</v>
      </c>
      <c r="B4451" s="1110" t="s">
        <v>0</v>
      </c>
      <c r="C4451" s="1109">
        <v>7</v>
      </c>
      <c r="D4451" s="1109">
        <v>5.92</v>
      </c>
      <c r="E4451" s="1109">
        <v>38</v>
      </c>
      <c r="F4451" s="1109">
        <v>0</v>
      </c>
      <c r="G4451" s="1110" t="s">
        <v>10739</v>
      </c>
      <c r="H4451" s="1110" t="s">
        <v>4654</v>
      </c>
      <c r="I4451" s="1110" t="s">
        <v>10839</v>
      </c>
      <c r="J4451" s="1109">
        <v>0</v>
      </c>
      <c r="K4451" s="1109">
        <v>0</v>
      </c>
      <c r="L4451" s="1109">
        <v>0</v>
      </c>
      <c r="M4451" s="1109">
        <v>0</v>
      </c>
      <c r="N4451" s="1109">
        <v>0</v>
      </c>
      <c r="O4451" s="1109">
        <v>0</v>
      </c>
      <c r="P4451" s="1109">
        <v>0</v>
      </c>
      <c r="Q4451" s="1109">
        <v>0</v>
      </c>
    </row>
    <row r="4452" spans="1:17">
      <c r="A4452" s="1109">
        <v>19993</v>
      </c>
      <c r="B4452" s="1110" t="s">
        <v>0</v>
      </c>
      <c r="C4452" s="1109">
        <v>7</v>
      </c>
      <c r="D4452" s="1109">
        <v>5.92</v>
      </c>
      <c r="E4452" s="1109">
        <v>38</v>
      </c>
      <c r="F4452" s="1109">
        <v>0</v>
      </c>
      <c r="G4452" s="1110" t="s">
        <v>10844</v>
      </c>
      <c r="H4452" s="1110" t="s">
        <v>4654</v>
      </c>
      <c r="I4452" s="1110" t="s">
        <v>10847</v>
      </c>
      <c r="J4452" s="1109">
        <v>0</v>
      </c>
      <c r="K4452" s="1109">
        <v>0</v>
      </c>
      <c r="L4452" s="1109">
        <v>0</v>
      </c>
      <c r="M4452" s="1109">
        <v>0</v>
      </c>
      <c r="N4452" s="1109">
        <v>0</v>
      </c>
      <c r="O4452" s="1109">
        <v>0</v>
      </c>
      <c r="P4452" s="1109">
        <v>0</v>
      </c>
      <c r="Q4452" s="1109">
        <v>0</v>
      </c>
    </row>
    <row r="4453" spans="1:17">
      <c r="A4453" s="1109">
        <v>19994</v>
      </c>
      <c r="B4453" s="1110" t="s">
        <v>0</v>
      </c>
      <c r="C4453" s="1109">
        <v>7</v>
      </c>
      <c r="D4453" s="1109">
        <v>5.92</v>
      </c>
      <c r="E4453" s="1109">
        <v>38</v>
      </c>
      <c r="F4453" s="1109">
        <v>0</v>
      </c>
      <c r="G4453" s="1110" t="s">
        <v>10844</v>
      </c>
      <c r="H4453" s="1110" t="s">
        <v>4654</v>
      </c>
      <c r="I4453" s="1110" t="s">
        <v>10849</v>
      </c>
      <c r="J4453" s="1109">
        <v>0</v>
      </c>
      <c r="K4453" s="1109">
        <v>0</v>
      </c>
      <c r="L4453" s="1109">
        <v>0</v>
      </c>
      <c r="M4453" s="1109">
        <v>0</v>
      </c>
      <c r="N4453" s="1109">
        <v>0</v>
      </c>
      <c r="O4453" s="1109">
        <v>0</v>
      </c>
      <c r="P4453" s="1109">
        <v>0</v>
      </c>
      <c r="Q4453" s="1109">
        <v>0</v>
      </c>
    </row>
    <row r="4454" spans="1:17">
      <c r="A4454" s="1109">
        <v>19995</v>
      </c>
      <c r="B4454" s="1110" t="s">
        <v>0</v>
      </c>
      <c r="C4454" s="1109">
        <v>7</v>
      </c>
      <c r="D4454" s="1109">
        <v>5.92</v>
      </c>
      <c r="E4454" s="1109">
        <v>38</v>
      </c>
      <c r="F4454" s="1109">
        <v>0</v>
      </c>
      <c r="G4454" s="1110" t="s">
        <v>10844</v>
      </c>
      <c r="H4454" s="1110" t="s">
        <v>4654</v>
      </c>
      <c r="I4454" s="1110" t="s">
        <v>10760</v>
      </c>
      <c r="J4454" s="1109">
        <v>0</v>
      </c>
      <c r="K4454" s="1109">
        <v>0</v>
      </c>
      <c r="L4454" s="1109">
        <v>0</v>
      </c>
      <c r="M4454" s="1109">
        <v>0</v>
      </c>
      <c r="N4454" s="1109">
        <v>0</v>
      </c>
      <c r="O4454" s="1109">
        <v>0</v>
      </c>
      <c r="P4454" s="1109">
        <v>0</v>
      </c>
      <c r="Q4454" s="1109">
        <v>0</v>
      </c>
    </row>
    <row r="4455" spans="1:17">
      <c r="A4455" s="1109">
        <v>19996</v>
      </c>
      <c r="B4455" s="1110" t="s">
        <v>0</v>
      </c>
      <c r="C4455" s="1109">
        <v>7</v>
      </c>
      <c r="D4455" s="1109">
        <v>5.92</v>
      </c>
      <c r="E4455" s="1109">
        <v>38</v>
      </c>
      <c r="F4455" s="1109">
        <v>0</v>
      </c>
      <c r="G4455" s="1110" t="s">
        <v>10844</v>
      </c>
      <c r="H4455" s="1110" t="s">
        <v>4654</v>
      </c>
      <c r="I4455" s="1110" t="s">
        <v>10736</v>
      </c>
      <c r="J4455" s="1109">
        <v>0</v>
      </c>
      <c r="K4455" s="1109">
        <v>0</v>
      </c>
      <c r="L4455" s="1109">
        <v>0</v>
      </c>
      <c r="M4455" s="1109">
        <v>0</v>
      </c>
      <c r="N4455" s="1109">
        <v>0</v>
      </c>
      <c r="O4455" s="1109">
        <v>0</v>
      </c>
      <c r="P4455" s="1109">
        <v>0</v>
      </c>
      <c r="Q4455" s="1109">
        <v>0</v>
      </c>
    </row>
    <row r="4456" spans="1:17">
      <c r="A4456" s="1109">
        <v>19997</v>
      </c>
      <c r="B4456" s="1110" t="s">
        <v>0</v>
      </c>
      <c r="C4456" s="1109">
        <v>7</v>
      </c>
      <c r="D4456" s="1109">
        <v>5.92</v>
      </c>
      <c r="E4456" s="1109">
        <v>38</v>
      </c>
      <c r="F4456" s="1109">
        <v>0</v>
      </c>
      <c r="G4456" s="1110" t="s">
        <v>10844</v>
      </c>
      <c r="H4456" s="1110" t="s">
        <v>4654</v>
      </c>
      <c r="I4456" s="1110" t="s">
        <v>10845</v>
      </c>
      <c r="J4456" s="1109">
        <v>0</v>
      </c>
      <c r="K4456" s="1109">
        <v>0</v>
      </c>
      <c r="L4456" s="1109">
        <v>0</v>
      </c>
      <c r="M4456" s="1109">
        <v>0</v>
      </c>
      <c r="N4456" s="1109">
        <v>0</v>
      </c>
      <c r="O4456" s="1109">
        <v>0</v>
      </c>
      <c r="P4456" s="1109">
        <v>0</v>
      </c>
      <c r="Q4456" s="1109">
        <v>0</v>
      </c>
    </row>
    <row r="4457" spans="1:17">
      <c r="A4457" s="1109">
        <v>19998</v>
      </c>
      <c r="B4457" s="1110" t="s">
        <v>0</v>
      </c>
      <c r="C4457" s="1109">
        <v>7</v>
      </c>
      <c r="D4457" s="1109">
        <v>5.92</v>
      </c>
      <c r="E4457" s="1109">
        <v>38</v>
      </c>
      <c r="F4457" s="1109">
        <v>0</v>
      </c>
      <c r="G4457" s="1110" t="s">
        <v>10844</v>
      </c>
      <c r="H4457" s="1110" t="s">
        <v>4654</v>
      </c>
      <c r="I4457" s="1110" t="s">
        <v>10850</v>
      </c>
      <c r="J4457" s="1109">
        <v>0</v>
      </c>
      <c r="K4457" s="1109">
        <v>0</v>
      </c>
      <c r="L4457" s="1109">
        <v>0</v>
      </c>
      <c r="M4457" s="1109">
        <v>0</v>
      </c>
      <c r="N4457" s="1109">
        <v>0</v>
      </c>
      <c r="O4457" s="1109">
        <v>0</v>
      </c>
      <c r="P4457" s="1109">
        <v>0</v>
      </c>
      <c r="Q4457" s="1109">
        <v>0</v>
      </c>
    </row>
    <row r="4458" spans="1:17">
      <c r="A4458" s="1109">
        <v>19999</v>
      </c>
      <c r="B4458" s="1110" t="s">
        <v>0</v>
      </c>
      <c r="C4458" s="1109">
        <v>7</v>
      </c>
      <c r="D4458" s="1109">
        <v>6.0039999999999996</v>
      </c>
      <c r="E4458" s="1109">
        <v>35</v>
      </c>
      <c r="F4458" s="1109">
        <v>0</v>
      </c>
      <c r="G4458" s="1110" t="s">
        <v>10840</v>
      </c>
      <c r="H4458" s="1110" t="s">
        <v>4654</v>
      </c>
      <c r="I4458" s="1110" t="s">
        <v>10846</v>
      </c>
      <c r="J4458" s="1109">
        <v>0</v>
      </c>
      <c r="K4458" s="1109">
        <v>0</v>
      </c>
      <c r="L4458" s="1109">
        <v>0</v>
      </c>
      <c r="M4458" s="1109">
        <v>0</v>
      </c>
      <c r="N4458" s="1109">
        <v>0</v>
      </c>
      <c r="O4458" s="1109">
        <v>0</v>
      </c>
      <c r="P4458" s="1109">
        <v>0</v>
      </c>
      <c r="Q4458" s="1109">
        <v>0</v>
      </c>
    </row>
    <row r="4459" spans="1:17">
      <c r="A4459" s="1109">
        <v>20000</v>
      </c>
      <c r="B4459" s="1110" t="s">
        <v>0</v>
      </c>
      <c r="C4459" s="1109">
        <v>7</v>
      </c>
      <c r="D4459" s="1109">
        <v>6.0039999999999996</v>
      </c>
      <c r="E4459" s="1109">
        <v>35</v>
      </c>
      <c r="F4459" s="1109">
        <v>0</v>
      </c>
      <c r="G4459" s="1110" t="s">
        <v>10840</v>
      </c>
      <c r="H4459" s="1110" t="s">
        <v>4654</v>
      </c>
      <c r="I4459" s="1110" t="s">
        <v>10847</v>
      </c>
      <c r="J4459" s="1109">
        <v>0</v>
      </c>
      <c r="K4459" s="1109">
        <v>0</v>
      </c>
      <c r="L4459" s="1109">
        <v>0</v>
      </c>
      <c r="M4459" s="1109">
        <v>0</v>
      </c>
      <c r="N4459" s="1109">
        <v>0</v>
      </c>
      <c r="O4459" s="1109">
        <v>0</v>
      </c>
      <c r="P4459" s="1109">
        <v>0</v>
      </c>
      <c r="Q4459" s="1109">
        <v>0</v>
      </c>
    </row>
    <row r="4460" spans="1:17">
      <c r="A4460" s="1109">
        <v>20001</v>
      </c>
      <c r="B4460" s="1110" t="s">
        <v>0</v>
      </c>
      <c r="C4460" s="1109">
        <v>7</v>
      </c>
      <c r="D4460" s="1109">
        <v>6.0039999999999996</v>
      </c>
      <c r="E4460" s="1109">
        <v>35</v>
      </c>
      <c r="F4460" s="1109">
        <v>0</v>
      </c>
      <c r="G4460" s="1110" t="s">
        <v>10840</v>
      </c>
      <c r="H4460" s="1110" t="s">
        <v>4654</v>
      </c>
      <c r="I4460" s="1110" t="s">
        <v>10835</v>
      </c>
      <c r="J4460" s="1109">
        <v>0</v>
      </c>
      <c r="K4460" s="1109">
        <v>0</v>
      </c>
      <c r="L4460" s="1109">
        <v>0</v>
      </c>
      <c r="M4460" s="1109">
        <v>0</v>
      </c>
      <c r="N4460" s="1109">
        <v>0</v>
      </c>
      <c r="O4460" s="1109">
        <v>0</v>
      </c>
      <c r="P4460" s="1109">
        <v>0</v>
      </c>
      <c r="Q4460" s="1109">
        <v>0</v>
      </c>
    </row>
    <row r="4461" spans="1:17">
      <c r="A4461" s="1109">
        <v>20002</v>
      </c>
      <c r="B4461" s="1110" t="s">
        <v>0</v>
      </c>
      <c r="C4461" s="1109">
        <v>7</v>
      </c>
      <c r="D4461" s="1109">
        <v>6.0039999999999996</v>
      </c>
      <c r="E4461" s="1109">
        <v>35</v>
      </c>
      <c r="F4461" s="1109">
        <v>0</v>
      </c>
      <c r="G4461" s="1110" t="s">
        <v>10840</v>
      </c>
      <c r="H4461" s="1110" t="s">
        <v>4654</v>
      </c>
      <c r="I4461" s="1110" t="s">
        <v>10760</v>
      </c>
      <c r="J4461" s="1109">
        <v>0</v>
      </c>
      <c r="K4461" s="1109">
        <v>0</v>
      </c>
      <c r="L4461" s="1109">
        <v>0</v>
      </c>
      <c r="M4461" s="1109">
        <v>0</v>
      </c>
      <c r="N4461" s="1109">
        <v>0</v>
      </c>
      <c r="O4461" s="1109">
        <v>0</v>
      </c>
      <c r="P4461" s="1109">
        <v>0</v>
      </c>
      <c r="Q4461" s="1109">
        <v>0</v>
      </c>
    </row>
    <row r="4462" spans="1:17">
      <c r="A4462" s="1109">
        <v>20003</v>
      </c>
      <c r="B4462" s="1110" t="s">
        <v>0</v>
      </c>
      <c r="C4462" s="1109">
        <v>7</v>
      </c>
      <c r="D4462" s="1109">
        <v>6.0039999999999996</v>
      </c>
      <c r="E4462" s="1109">
        <v>35</v>
      </c>
      <c r="F4462" s="1109">
        <v>0</v>
      </c>
      <c r="G4462" s="1110" t="s">
        <v>10840</v>
      </c>
      <c r="H4462" s="1110" t="s">
        <v>4654</v>
      </c>
      <c r="I4462" s="1110" t="s">
        <v>10841</v>
      </c>
      <c r="J4462" s="1109">
        <v>0</v>
      </c>
      <c r="K4462" s="1109">
        <v>0</v>
      </c>
      <c r="L4462" s="1109">
        <v>0</v>
      </c>
      <c r="M4462" s="1109">
        <v>0</v>
      </c>
      <c r="N4462" s="1109">
        <v>0</v>
      </c>
      <c r="O4462" s="1109">
        <v>0</v>
      </c>
      <c r="P4462" s="1109">
        <v>0</v>
      </c>
      <c r="Q4462" s="1109">
        <v>0</v>
      </c>
    </row>
    <row r="4463" spans="1:17">
      <c r="A4463" s="1109">
        <v>20004</v>
      </c>
      <c r="B4463" s="1110" t="s">
        <v>0</v>
      </c>
      <c r="C4463" s="1109">
        <v>7</v>
      </c>
      <c r="D4463" s="1109">
        <v>6.0039999999999996</v>
      </c>
      <c r="E4463" s="1109">
        <v>35</v>
      </c>
      <c r="F4463" s="1109">
        <v>0</v>
      </c>
      <c r="G4463" s="1110" t="s">
        <v>10840</v>
      </c>
      <c r="H4463" s="1110" t="s">
        <v>4654</v>
      </c>
      <c r="I4463" s="1110" t="s">
        <v>10836</v>
      </c>
      <c r="J4463" s="1109">
        <v>0</v>
      </c>
      <c r="K4463" s="1109">
        <v>0</v>
      </c>
      <c r="L4463" s="1109">
        <v>0</v>
      </c>
      <c r="M4463" s="1109">
        <v>0</v>
      </c>
      <c r="N4463" s="1109">
        <v>0</v>
      </c>
      <c r="O4463" s="1109">
        <v>0</v>
      </c>
      <c r="P4463" s="1109">
        <v>0</v>
      </c>
      <c r="Q4463" s="1109">
        <v>0</v>
      </c>
    </row>
    <row r="4464" spans="1:17">
      <c r="A4464" s="1109">
        <v>20005</v>
      </c>
      <c r="B4464" s="1110" t="s">
        <v>0</v>
      </c>
      <c r="C4464" s="1109">
        <v>7</v>
      </c>
      <c r="D4464" s="1109">
        <v>6.0039999999999996</v>
      </c>
      <c r="E4464" s="1109">
        <v>35</v>
      </c>
      <c r="F4464" s="1109">
        <v>0</v>
      </c>
      <c r="G4464" s="1110" t="s">
        <v>10840</v>
      </c>
      <c r="H4464" s="1110" t="s">
        <v>4654</v>
      </c>
      <c r="I4464" s="1110" t="s">
        <v>10736</v>
      </c>
      <c r="J4464" s="1109">
        <v>0</v>
      </c>
      <c r="K4464" s="1109">
        <v>0</v>
      </c>
      <c r="L4464" s="1109">
        <v>0</v>
      </c>
      <c r="M4464" s="1109">
        <v>0</v>
      </c>
      <c r="N4464" s="1109">
        <v>0</v>
      </c>
      <c r="O4464" s="1109">
        <v>0</v>
      </c>
      <c r="P4464" s="1109">
        <v>0</v>
      </c>
      <c r="Q4464" s="1109">
        <v>0</v>
      </c>
    </row>
    <row r="4465" spans="1:17">
      <c r="A4465" s="1109">
        <v>20006</v>
      </c>
      <c r="B4465" s="1110" t="s">
        <v>0</v>
      </c>
      <c r="C4465" s="1109">
        <v>7</v>
      </c>
      <c r="D4465" s="1109">
        <v>6.0039999999999996</v>
      </c>
      <c r="E4465" s="1109">
        <v>35</v>
      </c>
      <c r="F4465" s="1109">
        <v>0</v>
      </c>
      <c r="G4465" s="1110" t="s">
        <v>10840</v>
      </c>
      <c r="H4465" s="1110" t="s">
        <v>4654</v>
      </c>
      <c r="I4465" s="1110" t="s">
        <v>10832</v>
      </c>
      <c r="J4465" s="1109">
        <v>0</v>
      </c>
      <c r="K4465" s="1109">
        <v>0</v>
      </c>
      <c r="L4465" s="1109">
        <v>0</v>
      </c>
      <c r="M4465" s="1109">
        <v>0</v>
      </c>
      <c r="N4465" s="1109">
        <v>0</v>
      </c>
      <c r="O4465" s="1109">
        <v>0</v>
      </c>
      <c r="P4465" s="1109">
        <v>0</v>
      </c>
      <c r="Q4465" s="1109">
        <v>0</v>
      </c>
    </row>
    <row r="4466" spans="1:17">
      <c r="A4466" s="1109">
        <v>20007</v>
      </c>
      <c r="B4466" s="1110" t="s">
        <v>0</v>
      </c>
      <c r="C4466" s="1109">
        <v>7</v>
      </c>
      <c r="D4466" s="1109">
        <v>6.0039999999999996</v>
      </c>
      <c r="E4466" s="1109">
        <v>35</v>
      </c>
      <c r="F4466" s="1109">
        <v>0</v>
      </c>
      <c r="G4466" s="1110" t="s">
        <v>10840</v>
      </c>
      <c r="H4466" s="1110" t="s">
        <v>4654</v>
      </c>
      <c r="I4466" s="1110" t="s">
        <v>10839</v>
      </c>
      <c r="J4466" s="1109">
        <v>0</v>
      </c>
      <c r="K4466" s="1109">
        <v>0</v>
      </c>
      <c r="L4466" s="1109">
        <v>0</v>
      </c>
      <c r="M4466" s="1109">
        <v>0</v>
      </c>
      <c r="N4466" s="1109">
        <v>0</v>
      </c>
      <c r="O4466" s="1109">
        <v>0</v>
      </c>
      <c r="P4466" s="1109">
        <v>0</v>
      </c>
      <c r="Q4466" s="1109">
        <v>0</v>
      </c>
    </row>
    <row r="4467" spans="1:17">
      <c r="A4467" s="1109">
        <v>20008</v>
      </c>
      <c r="B4467" s="1110" t="s">
        <v>0</v>
      </c>
      <c r="C4467" s="1109">
        <v>7</v>
      </c>
      <c r="D4467" s="1109">
        <v>6.0039999999999996</v>
      </c>
      <c r="E4467" s="1109">
        <v>35</v>
      </c>
      <c r="F4467" s="1109">
        <v>0</v>
      </c>
      <c r="G4467" s="1110" t="s">
        <v>10840</v>
      </c>
      <c r="H4467" s="1110" t="s">
        <v>4654</v>
      </c>
      <c r="I4467" s="1110" t="s">
        <v>10850</v>
      </c>
      <c r="J4467" s="1109">
        <v>0</v>
      </c>
      <c r="K4467" s="1109">
        <v>0</v>
      </c>
      <c r="L4467" s="1109">
        <v>0</v>
      </c>
      <c r="M4467" s="1109">
        <v>0</v>
      </c>
      <c r="N4467" s="1109">
        <v>0</v>
      </c>
      <c r="O4467" s="1109">
        <v>0</v>
      </c>
      <c r="P4467" s="1109">
        <v>0</v>
      </c>
      <c r="Q4467" s="1109">
        <v>0</v>
      </c>
    </row>
    <row r="4468" spans="1:17">
      <c r="A4468" s="1109">
        <v>20009</v>
      </c>
      <c r="B4468" s="1110" t="s">
        <v>0</v>
      </c>
      <c r="C4468" s="1109">
        <v>7</v>
      </c>
      <c r="D4468" s="1109">
        <v>6.0039999999999996</v>
      </c>
      <c r="E4468" s="1109">
        <v>35</v>
      </c>
      <c r="F4468" s="1109">
        <v>0</v>
      </c>
      <c r="G4468" s="1110" t="s">
        <v>10842</v>
      </c>
      <c r="H4468" s="1110" t="s">
        <v>4654</v>
      </c>
      <c r="I4468" s="1110" t="s">
        <v>10847</v>
      </c>
      <c r="J4468" s="1109">
        <v>0</v>
      </c>
      <c r="K4468" s="1109">
        <v>0</v>
      </c>
      <c r="L4468" s="1109">
        <v>0</v>
      </c>
      <c r="M4468" s="1109">
        <v>0</v>
      </c>
      <c r="N4468" s="1109">
        <v>0</v>
      </c>
      <c r="O4468" s="1109">
        <v>0</v>
      </c>
      <c r="P4468" s="1109">
        <v>0</v>
      </c>
      <c r="Q4468" s="1109">
        <v>0</v>
      </c>
    </row>
    <row r="4469" spans="1:17">
      <c r="A4469" s="1109">
        <v>20010</v>
      </c>
      <c r="B4469" s="1110" t="s">
        <v>0</v>
      </c>
      <c r="C4469" s="1109">
        <v>7</v>
      </c>
      <c r="D4469" s="1109">
        <v>6.0039999999999996</v>
      </c>
      <c r="E4469" s="1109">
        <v>35</v>
      </c>
      <c r="F4469" s="1109">
        <v>0</v>
      </c>
      <c r="G4469" s="1110" t="s">
        <v>10842</v>
      </c>
      <c r="H4469" s="1110" t="s">
        <v>4654</v>
      </c>
      <c r="I4469" s="1110" t="s">
        <v>10760</v>
      </c>
      <c r="J4469" s="1109">
        <v>0</v>
      </c>
      <c r="K4469" s="1109">
        <v>0</v>
      </c>
      <c r="L4469" s="1109">
        <v>0</v>
      </c>
      <c r="M4469" s="1109">
        <v>0</v>
      </c>
      <c r="N4469" s="1109">
        <v>0</v>
      </c>
      <c r="O4469" s="1109">
        <v>0</v>
      </c>
      <c r="P4469" s="1109">
        <v>0</v>
      </c>
      <c r="Q4469" s="1109">
        <v>0</v>
      </c>
    </row>
    <row r="4470" spans="1:17">
      <c r="A4470" s="1109">
        <v>20011</v>
      </c>
      <c r="B4470" s="1110" t="s">
        <v>0</v>
      </c>
      <c r="C4470" s="1109">
        <v>7</v>
      </c>
      <c r="D4470" s="1109">
        <v>6.0039999999999996</v>
      </c>
      <c r="E4470" s="1109">
        <v>35</v>
      </c>
      <c r="F4470" s="1109">
        <v>0</v>
      </c>
      <c r="G4470" s="1110" t="s">
        <v>10842</v>
      </c>
      <c r="H4470" s="1110" t="s">
        <v>4654</v>
      </c>
      <c r="I4470" s="1110" t="s">
        <v>10841</v>
      </c>
      <c r="J4470" s="1109">
        <v>0</v>
      </c>
      <c r="K4470" s="1109">
        <v>0</v>
      </c>
      <c r="L4470" s="1109">
        <v>0</v>
      </c>
      <c r="M4470" s="1109">
        <v>0</v>
      </c>
      <c r="N4470" s="1109">
        <v>0</v>
      </c>
      <c r="O4470" s="1109">
        <v>0</v>
      </c>
      <c r="P4470" s="1109">
        <v>0</v>
      </c>
      <c r="Q4470" s="1109">
        <v>0</v>
      </c>
    </row>
    <row r="4471" spans="1:17">
      <c r="A4471" s="1109">
        <v>20012</v>
      </c>
      <c r="B4471" s="1110" t="s">
        <v>0</v>
      </c>
      <c r="C4471" s="1109">
        <v>7</v>
      </c>
      <c r="D4471" s="1109">
        <v>6.0039999999999996</v>
      </c>
      <c r="E4471" s="1109">
        <v>35</v>
      </c>
      <c r="F4471" s="1109">
        <v>0</v>
      </c>
      <c r="G4471" s="1110" t="s">
        <v>10842</v>
      </c>
      <c r="H4471" s="1110" t="s">
        <v>4654</v>
      </c>
      <c r="I4471" s="1110" t="s">
        <v>10836</v>
      </c>
      <c r="J4471" s="1109">
        <v>0</v>
      </c>
      <c r="K4471" s="1109">
        <v>0</v>
      </c>
      <c r="L4471" s="1109">
        <v>0</v>
      </c>
      <c r="M4471" s="1109">
        <v>0</v>
      </c>
      <c r="N4471" s="1109">
        <v>0</v>
      </c>
      <c r="O4471" s="1109">
        <v>0</v>
      </c>
      <c r="P4471" s="1109">
        <v>0</v>
      </c>
      <c r="Q4471" s="1109">
        <v>0</v>
      </c>
    </row>
    <row r="4472" spans="1:17">
      <c r="A4472" s="1109">
        <v>20013</v>
      </c>
      <c r="B4472" s="1110" t="s">
        <v>0</v>
      </c>
      <c r="C4472" s="1109">
        <v>7</v>
      </c>
      <c r="D4472" s="1109">
        <v>6.0039999999999996</v>
      </c>
      <c r="E4472" s="1109">
        <v>35</v>
      </c>
      <c r="F4472" s="1109">
        <v>0</v>
      </c>
      <c r="G4472" s="1110" t="s">
        <v>10842</v>
      </c>
      <c r="H4472" s="1110" t="s">
        <v>4654</v>
      </c>
      <c r="I4472" s="1110" t="s">
        <v>10736</v>
      </c>
      <c r="J4472" s="1109">
        <v>0</v>
      </c>
      <c r="K4472" s="1109">
        <v>0</v>
      </c>
      <c r="L4472" s="1109">
        <v>0</v>
      </c>
      <c r="M4472" s="1109">
        <v>0</v>
      </c>
      <c r="N4472" s="1109">
        <v>0</v>
      </c>
      <c r="O4472" s="1109">
        <v>0</v>
      </c>
      <c r="P4472" s="1109">
        <v>0</v>
      </c>
      <c r="Q4472" s="1109">
        <v>0</v>
      </c>
    </row>
    <row r="4473" spans="1:17">
      <c r="A4473" s="1109">
        <v>20014</v>
      </c>
      <c r="B4473" s="1110" t="s">
        <v>0</v>
      </c>
      <c r="C4473" s="1109">
        <v>7</v>
      </c>
      <c r="D4473" s="1109">
        <v>6.0039999999999996</v>
      </c>
      <c r="E4473" s="1109">
        <v>35</v>
      </c>
      <c r="F4473" s="1109">
        <v>0</v>
      </c>
      <c r="G4473" s="1110" t="s">
        <v>10842</v>
      </c>
      <c r="H4473" s="1110" t="s">
        <v>4654</v>
      </c>
      <c r="I4473" s="1110" t="s">
        <v>10850</v>
      </c>
      <c r="J4473" s="1109">
        <v>0</v>
      </c>
      <c r="K4473" s="1109">
        <v>0</v>
      </c>
      <c r="L4473" s="1109">
        <v>0</v>
      </c>
      <c r="M4473" s="1109">
        <v>0</v>
      </c>
      <c r="N4473" s="1109">
        <v>0</v>
      </c>
      <c r="O4473" s="1109">
        <v>0</v>
      </c>
      <c r="P4473" s="1109">
        <v>0</v>
      </c>
      <c r="Q4473" s="1109">
        <v>0</v>
      </c>
    </row>
    <row r="4474" spans="1:17">
      <c r="A4474" s="1109">
        <v>20015</v>
      </c>
      <c r="B4474" s="1110" t="s">
        <v>0</v>
      </c>
      <c r="C4474" s="1109">
        <v>7</v>
      </c>
      <c r="D4474" s="1109">
        <v>6.0039999999999996</v>
      </c>
      <c r="E4474" s="1109">
        <v>35</v>
      </c>
      <c r="F4474" s="1109">
        <v>0</v>
      </c>
      <c r="G4474" s="1110" t="s">
        <v>10842</v>
      </c>
      <c r="H4474" s="1110" t="s">
        <v>4654</v>
      </c>
      <c r="I4474" s="1110" t="s">
        <v>10832</v>
      </c>
      <c r="J4474" s="1109">
        <v>0</v>
      </c>
      <c r="K4474" s="1109">
        <v>0</v>
      </c>
      <c r="L4474" s="1109">
        <v>0</v>
      </c>
      <c r="M4474" s="1109">
        <v>0</v>
      </c>
      <c r="N4474" s="1109">
        <v>0</v>
      </c>
      <c r="O4474" s="1109">
        <v>0</v>
      </c>
      <c r="P4474" s="1109">
        <v>0</v>
      </c>
      <c r="Q4474" s="1109">
        <v>0</v>
      </c>
    </row>
    <row r="4475" spans="1:17">
      <c r="A4475" s="1109">
        <v>20016</v>
      </c>
      <c r="B4475" s="1110" t="s">
        <v>0</v>
      </c>
      <c r="C4475" s="1109">
        <v>7</v>
      </c>
      <c r="D4475" s="1109">
        <v>6.0039999999999996</v>
      </c>
      <c r="E4475" s="1109">
        <v>35</v>
      </c>
      <c r="F4475" s="1109">
        <v>0</v>
      </c>
      <c r="G4475" s="1110" t="s">
        <v>10842</v>
      </c>
      <c r="H4475" s="1110" t="s">
        <v>4654</v>
      </c>
      <c r="I4475" s="1110" t="s">
        <v>10839</v>
      </c>
      <c r="J4475" s="1109">
        <v>0</v>
      </c>
      <c r="K4475" s="1109">
        <v>0</v>
      </c>
      <c r="L4475" s="1109">
        <v>0</v>
      </c>
      <c r="M4475" s="1109">
        <v>0</v>
      </c>
      <c r="N4475" s="1109">
        <v>0</v>
      </c>
      <c r="O4475" s="1109">
        <v>0</v>
      </c>
      <c r="P4475" s="1109">
        <v>0</v>
      </c>
      <c r="Q4475" s="1109">
        <v>0</v>
      </c>
    </row>
    <row r="4476" spans="1:17">
      <c r="A4476" s="1109">
        <v>20017</v>
      </c>
      <c r="B4476" s="1110" t="s">
        <v>0</v>
      </c>
      <c r="C4476" s="1109">
        <v>7</v>
      </c>
      <c r="D4476" s="1109">
        <v>6.0039999999999996</v>
      </c>
      <c r="E4476" s="1109">
        <v>35</v>
      </c>
      <c r="F4476" s="1109">
        <v>0</v>
      </c>
      <c r="G4476" s="1110" t="s">
        <v>10843</v>
      </c>
      <c r="H4476" s="1110" t="s">
        <v>4654</v>
      </c>
      <c r="I4476" s="1110" t="s">
        <v>10847</v>
      </c>
      <c r="J4476" s="1109">
        <v>0</v>
      </c>
      <c r="K4476" s="1109">
        <v>0</v>
      </c>
      <c r="L4476" s="1109">
        <v>0</v>
      </c>
      <c r="M4476" s="1109">
        <v>0</v>
      </c>
      <c r="N4476" s="1109">
        <v>0</v>
      </c>
      <c r="O4476" s="1109">
        <v>0</v>
      </c>
      <c r="P4476" s="1109">
        <v>0</v>
      </c>
      <c r="Q4476" s="1109">
        <v>0</v>
      </c>
    </row>
    <row r="4477" spans="1:17">
      <c r="A4477" s="1109">
        <v>20018</v>
      </c>
      <c r="B4477" s="1110" t="s">
        <v>0</v>
      </c>
      <c r="C4477" s="1109">
        <v>7</v>
      </c>
      <c r="D4477" s="1109">
        <v>6.0039999999999996</v>
      </c>
      <c r="E4477" s="1109">
        <v>35</v>
      </c>
      <c r="F4477" s="1109">
        <v>0</v>
      </c>
      <c r="G4477" s="1110" t="s">
        <v>10843</v>
      </c>
      <c r="H4477" s="1110" t="s">
        <v>4654</v>
      </c>
      <c r="I4477" s="1110" t="s">
        <v>10849</v>
      </c>
      <c r="J4477" s="1109">
        <v>0</v>
      </c>
      <c r="K4477" s="1109">
        <v>0</v>
      </c>
      <c r="L4477" s="1109">
        <v>0</v>
      </c>
      <c r="M4477" s="1109">
        <v>0</v>
      </c>
      <c r="N4477" s="1109">
        <v>0</v>
      </c>
      <c r="O4477" s="1109">
        <v>0</v>
      </c>
      <c r="P4477" s="1109">
        <v>0</v>
      </c>
      <c r="Q4477" s="1109">
        <v>0</v>
      </c>
    </row>
    <row r="4478" spans="1:17">
      <c r="A4478" s="1109">
        <v>20019</v>
      </c>
      <c r="B4478" s="1110" t="s">
        <v>0</v>
      </c>
      <c r="C4478" s="1109">
        <v>7</v>
      </c>
      <c r="D4478" s="1109">
        <v>6.0039999999999996</v>
      </c>
      <c r="E4478" s="1109">
        <v>35</v>
      </c>
      <c r="F4478" s="1109">
        <v>0</v>
      </c>
      <c r="G4478" s="1110" t="s">
        <v>10843</v>
      </c>
      <c r="H4478" s="1110" t="s">
        <v>4654</v>
      </c>
      <c r="I4478" s="1110" t="s">
        <v>10760</v>
      </c>
      <c r="J4478" s="1109">
        <v>0</v>
      </c>
      <c r="K4478" s="1109">
        <v>0</v>
      </c>
      <c r="L4478" s="1109">
        <v>0</v>
      </c>
      <c r="M4478" s="1109">
        <v>0</v>
      </c>
      <c r="N4478" s="1109">
        <v>0</v>
      </c>
      <c r="O4478" s="1109">
        <v>0</v>
      </c>
      <c r="P4478" s="1109">
        <v>0</v>
      </c>
      <c r="Q4478" s="1109">
        <v>0</v>
      </c>
    </row>
    <row r="4479" spans="1:17">
      <c r="A4479" s="1109">
        <v>20020</v>
      </c>
      <c r="B4479" s="1110" t="s">
        <v>0</v>
      </c>
      <c r="C4479" s="1109">
        <v>7</v>
      </c>
      <c r="D4479" s="1109">
        <v>6.0039999999999996</v>
      </c>
      <c r="E4479" s="1109">
        <v>35</v>
      </c>
      <c r="F4479" s="1109">
        <v>0</v>
      </c>
      <c r="G4479" s="1110" t="s">
        <v>10843</v>
      </c>
      <c r="H4479" s="1110" t="s">
        <v>4654</v>
      </c>
      <c r="I4479" s="1110" t="s">
        <v>10841</v>
      </c>
      <c r="J4479" s="1109">
        <v>0</v>
      </c>
      <c r="K4479" s="1109">
        <v>0</v>
      </c>
      <c r="L4479" s="1109">
        <v>0</v>
      </c>
      <c r="M4479" s="1109">
        <v>0</v>
      </c>
      <c r="N4479" s="1109">
        <v>0</v>
      </c>
      <c r="O4479" s="1109">
        <v>0</v>
      </c>
      <c r="P4479" s="1109">
        <v>0</v>
      </c>
      <c r="Q4479" s="1109">
        <v>0</v>
      </c>
    </row>
    <row r="4480" spans="1:17">
      <c r="A4480" s="1109">
        <v>20021</v>
      </c>
      <c r="B4480" s="1110" t="s">
        <v>0</v>
      </c>
      <c r="C4480" s="1109">
        <v>7</v>
      </c>
      <c r="D4480" s="1109">
        <v>6.0039999999999996</v>
      </c>
      <c r="E4480" s="1109">
        <v>35</v>
      </c>
      <c r="F4480" s="1109">
        <v>0</v>
      </c>
      <c r="G4480" s="1110" t="s">
        <v>10843</v>
      </c>
      <c r="H4480" s="1110" t="s">
        <v>4654</v>
      </c>
      <c r="I4480" s="1110" t="s">
        <v>10836</v>
      </c>
      <c r="J4480" s="1109">
        <v>0</v>
      </c>
      <c r="K4480" s="1109">
        <v>0</v>
      </c>
      <c r="L4480" s="1109">
        <v>0</v>
      </c>
      <c r="M4480" s="1109">
        <v>0</v>
      </c>
      <c r="N4480" s="1109">
        <v>0</v>
      </c>
      <c r="O4480" s="1109">
        <v>0</v>
      </c>
      <c r="P4480" s="1109">
        <v>0</v>
      </c>
      <c r="Q4480" s="1109">
        <v>0</v>
      </c>
    </row>
    <row r="4481" spans="1:17">
      <c r="A4481" s="1109">
        <v>20022</v>
      </c>
      <c r="B4481" s="1110" t="s">
        <v>0</v>
      </c>
      <c r="C4481" s="1109">
        <v>7</v>
      </c>
      <c r="D4481" s="1109">
        <v>6.0039999999999996</v>
      </c>
      <c r="E4481" s="1109">
        <v>35</v>
      </c>
      <c r="F4481" s="1109">
        <v>0</v>
      </c>
      <c r="G4481" s="1110" t="s">
        <v>10843</v>
      </c>
      <c r="H4481" s="1110" t="s">
        <v>4654</v>
      </c>
      <c r="I4481" s="1110" t="s">
        <v>10845</v>
      </c>
      <c r="J4481" s="1109">
        <v>0</v>
      </c>
      <c r="K4481" s="1109">
        <v>0</v>
      </c>
      <c r="L4481" s="1109">
        <v>0</v>
      </c>
      <c r="M4481" s="1109">
        <v>0</v>
      </c>
      <c r="N4481" s="1109">
        <v>0</v>
      </c>
      <c r="O4481" s="1109">
        <v>0</v>
      </c>
      <c r="P4481" s="1109">
        <v>0</v>
      </c>
      <c r="Q4481" s="1109">
        <v>0</v>
      </c>
    </row>
    <row r="4482" spans="1:17">
      <c r="A4482" s="1109">
        <v>20023</v>
      </c>
      <c r="B4482" s="1110" t="s">
        <v>0</v>
      </c>
      <c r="C4482" s="1109">
        <v>7</v>
      </c>
      <c r="D4482" s="1109">
        <v>6.0039999999999996</v>
      </c>
      <c r="E4482" s="1109">
        <v>35</v>
      </c>
      <c r="F4482" s="1109">
        <v>0</v>
      </c>
      <c r="G4482" s="1110" t="s">
        <v>10843</v>
      </c>
      <c r="H4482" s="1110" t="s">
        <v>4654</v>
      </c>
      <c r="I4482" s="1110" t="s">
        <v>10736</v>
      </c>
      <c r="J4482" s="1109">
        <v>0</v>
      </c>
      <c r="K4482" s="1109">
        <v>0</v>
      </c>
      <c r="L4482" s="1109">
        <v>0</v>
      </c>
      <c r="M4482" s="1109">
        <v>0</v>
      </c>
      <c r="N4482" s="1109">
        <v>0</v>
      </c>
      <c r="O4482" s="1109">
        <v>0</v>
      </c>
      <c r="P4482" s="1109">
        <v>0</v>
      </c>
      <c r="Q4482" s="1109">
        <v>0</v>
      </c>
    </row>
    <row r="4483" spans="1:17">
      <c r="A4483" s="1109">
        <v>20024</v>
      </c>
      <c r="B4483" s="1110" t="s">
        <v>0</v>
      </c>
      <c r="C4483" s="1109">
        <v>7</v>
      </c>
      <c r="D4483" s="1109">
        <v>6.0039999999999996</v>
      </c>
      <c r="E4483" s="1109">
        <v>35</v>
      </c>
      <c r="F4483" s="1109">
        <v>0</v>
      </c>
      <c r="G4483" s="1110" t="s">
        <v>10843</v>
      </c>
      <c r="H4483" s="1110" t="s">
        <v>4654</v>
      </c>
      <c r="I4483" s="1110" t="s">
        <v>10832</v>
      </c>
      <c r="J4483" s="1109">
        <v>0</v>
      </c>
      <c r="K4483" s="1109">
        <v>0</v>
      </c>
      <c r="L4483" s="1109">
        <v>0</v>
      </c>
      <c r="M4483" s="1109">
        <v>0</v>
      </c>
      <c r="N4483" s="1109">
        <v>0</v>
      </c>
      <c r="O4483" s="1109">
        <v>0</v>
      </c>
      <c r="P4483" s="1109">
        <v>0</v>
      </c>
      <c r="Q4483" s="1109">
        <v>0</v>
      </c>
    </row>
    <row r="4484" spans="1:17">
      <c r="A4484" s="1109">
        <v>20025</v>
      </c>
      <c r="B4484" s="1110" t="s">
        <v>0</v>
      </c>
      <c r="C4484" s="1109">
        <v>7</v>
      </c>
      <c r="D4484" s="1109">
        <v>6.0039999999999996</v>
      </c>
      <c r="E4484" s="1109">
        <v>35</v>
      </c>
      <c r="F4484" s="1109">
        <v>0</v>
      </c>
      <c r="G4484" s="1110" t="s">
        <v>10843</v>
      </c>
      <c r="H4484" s="1110" t="s">
        <v>4654</v>
      </c>
      <c r="I4484" s="1110" t="s">
        <v>10839</v>
      </c>
      <c r="J4484" s="1109">
        <v>0</v>
      </c>
      <c r="K4484" s="1109">
        <v>0</v>
      </c>
      <c r="L4484" s="1109">
        <v>0</v>
      </c>
      <c r="M4484" s="1109">
        <v>0</v>
      </c>
      <c r="N4484" s="1109">
        <v>0</v>
      </c>
      <c r="O4484" s="1109">
        <v>0</v>
      </c>
      <c r="P4484" s="1109">
        <v>0</v>
      </c>
      <c r="Q4484" s="1109">
        <v>0</v>
      </c>
    </row>
    <row r="4485" spans="1:17">
      <c r="A4485" s="1109">
        <v>20026</v>
      </c>
      <c r="B4485" s="1110" t="s">
        <v>0</v>
      </c>
      <c r="C4485" s="1109">
        <v>7</v>
      </c>
      <c r="D4485" s="1109">
        <v>6.0039999999999996</v>
      </c>
      <c r="E4485" s="1109">
        <v>35</v>
      </c>
      <c r="F4485" s="1109">
        <v>0</v>
      </c>
      <c r="G4485" s="1110" t="s">
        <v>10843</v>
      </c>
      <c r="H4485" s="1110" t="s">
        <v>4654</v>
      </c>
      <c r="I4485" s="1110" t="s">
        <v>10850</v>
      </c>
      <c r="J4485" s="1109">
        <v>0</v>
      </c>
      <c r="K4485" s="1109">
        <v>0</v>
      </c>
      <c r="L4485" s="1109">
        <v>0</v>
      </c>
      <c r="M4485" s="1109">
        <v>0</v>
      </c>
      <c r="N4485" s="1109">
        <v>0</v>
      </c>
      <c r="O4485" s="1109">
        <v>0</v>
      </c>
      <c r="P4485" s="1109">
        <v>0</v>
      </c>
      <c r="Q4485" s="1109">
        <v>0</v>
      </c>
    </row>
    <row r="4486" spans="1:17">
      <c r="A4486" s="1109">
        <v>20027</v>
      </c>
      <c r="B4486" s="1110" t="s">
        <v>0</v>
      </c>
      <c r="C4486" s="1109">
        <v>7</v>
      </c>
      <c r="D4486" s="1109">
        <v>6.0039999999999996</v>
      </c>
      <c r="E4486" s="1109">
        <v>35</v>
      </c>
      <c r="F4486" s="1109">
        <v>0</v>
      </c>
      <c r="G4486" s="1110" t="s">
        <v>10784</v>
      </c>
      <c r="H4486" s="1110" t="s">
        <v>4654</v>
      </c>
      <c r="I4486" s="1110" t="s">
        <v>10846</v>
      </c>
      <c r="J4486" s="1109">
        <v>0</v>
      </c>
      <c r="K4486" s="1109">
        <v>0</v>
      </c>
      <c r="L4486" s="1109">
        <v>0</v>
      </c>
      <c r="M4486" s="1109">
        <v>0</v>
      </c>
      <c r="N4486" s="1109">
        <v>0</v>
      </c>
      <c r="O4486" s="1109">
        <v>0</v>
      </c>
      <c r="P4486" s="1109">
        <v>0</v>
      </c>
      <c r="Q4486" s="1109">
        <v>0</v>
      </c>
    </row>
    <row r="4487" spans="1:17">
      <c r="A4487" s="1109">
        <v>20028</v>
      </c>
      <c r="B4487" s="1110" t="s">
        <v>0</v>
      </c>
      <c r="C4487" s="1109">
        <v>7</v>
      </c>
      <c r="D4487" s="1109">
        <v>6.0039999999999996</v>
      </c>
      <c r="E4487" s="1109">
        <v>35</v>
      </c>
      <c r="F4487" s="1109">
        <v>0</v>
      </c>
      <c r="G4487" s="1110" t="s">
        <v>10784</v>
      </c>
      <c r="H4487" s="1110" t="s">
        <v>4654</v>
      </c>
      <c r="I4487" s="1110" t="s">
        <v>10847</v>
      </c>
      <c r="J4487" s="1109">
        <v>0</v>
      </c>
      <c r="K4487" s="1109">
        <v>0</v>
      </c>
      <c r="L4487" s="1109">
        <v>0</v>
      </c>
      <c r="M4487" s="1109">
        <v>0</v>
      </c>
      <c r="N4487" s="1109">
        <v>0</v>
      </c>
      <c r="O4487" s="1109">
        <v>0</v>
      </c>
      <c r="P4487" s="1109">
        <v>0</v>
      </c>
      <c r="Q4487" s="1109">
        <v>0</v>
      </c>
    </row>
    <row r="4488" spans="1:17">
      <c r="A4488" s="1109">
        <v>20029</v>
      </c>
      <c r="B4488" s="1110" t="s">
        <v>0</v>
      </c>
      <c r="C4488" s="1109">
        <v>7</v>
      </c>
      <c r="D4488" s="1109">
        <v>6.0039999999999996</v>
      </c>
      <c r="E4488" s="1109">
        <v>35</v>
      </c>
      <c r="F4488" s="1109">
        <v>0</v>
      </c>
      <c r="G4488" s="1110" t="s">
        <v>10784</v>
      </c>
      <c r="H4488" s="1110" t="s">
        <v>4654</v>
      </c>
      <c r="I4488" s="1110" t="s">
        <v>10848</v>
      </c>
      <c r="J4488" s="1109">
        <v>0</v>
      </c>
      <c r="K4488" s="1109">
        <v>0</v>
      </c>
      <c r="L4488" s="1109">
        <v>0</v>
      </c>
      <c r="M4488" s="1109">
        <v>0</v>
      </c>
      <c r="N4488" s="1109">
        <v>0</v>
      </c>
      <c r="O4488" s="1109">
        <v>0</v>
      </c>
      <c r="P4488" s="1109">
        <v>0</v>
      </c>
      <c r="Q4488" s="1109">
        <v>0</v>
      </c>
    </row>
    <row r="4489" spans="1:17">
      <c r="A4489" s="1109">
        <v>20030</v>
      </c>
      <c r="B4489" s="1110" t="s">
        <v>0</v>
      </c>
      <c r="C4489" s="1109">
        <v>7</v>
      </c>
      <c r="D4489" s="1109">
        <v>6.0039999999999996</v>
      </c>
      <c r="E4489" s="1109">
        <v>35</v>
      </c>
      <c r="F4489" s="1109">
        <v>0</v>
      </c>
      <c r="G4489" s="1110" t="s">
        <v>10784</v>
      </c>
      <c r="H4489" s="1110" t="s">
        <v>4654</v>
      </c>
      <c r="I4489" s="1110" t="s">
        <v>10849</v>
      </c>
      <c r="J4489" s="1109">
        <v>0</v>
      </c>
      <c r="K4489" s="1109">
        <v>0</v>
      </c>
      <c r="L4489" s="1109">
        <v>0</v>
      </c>
      <c r="M4489" s="1109">
        <v>0</v>
      </c>
      <c r="N4489" s="1109">
        <v>0</v>
      </c>
      <c r="O4489" s="1109">
        <v>0</v>
      </c>
      <c r="P4489" s="1109">
        <v>0</v>
      </c>
      <c r="Q4489" s="1109">
        <v>0</v>
      </c>
    </row>
    <row r="4490" spans="1:17">
      <c r="A4490" s="1109">
        <v>20031</v>
      </c>
      <c r="B4490" s="1110" t="s">
        <v>0</v>
      </c>
      <c r="C4490" s="1109">
        <v>7</v>
      </c>
      <c r="D4490" s="1109">
        <v>6.0039999999999996</v>
      </c>
      <c r="E4490" s="1109">
        <v>35</v>
      </c>
      <c r="F4490" s="1109">
        <v>0</v>
      </c>
      <c r="G4490" s="1110" t="s">
        <v>10784</v>
      </c>
      <c r="H4490" s="1110" t="s">
        <v>4654</v>
      </c>
      <c r="I4490" s="1110" t="s">
        <v>10835</v>
      </c>
      <c r="J4490" s="1109">
        <v>0</v>
      </c>
      <c r="K4490" s="1109">
        <v>0</v>
      </c>
      <c r="L4490" s="1109">
        <v>0</v>
      </c>
      <c r="M4490" s="1109">
        <v>0</v>
      </c>
      <c r="N4490" s="1109">
        <v>0</v>
      </c>
      <c r="O4490" s="1109">
        <v>0</v>
      </c>
      <c r="P4490" s="1109">
        <v>0</v>
      </c>
      <c r="Q4490" s="1109">
        <v>0</v>
      </c>
    </row>
    <row r="4491" spans="1:17">
      <c r="A4491" s="1109">
        <v>20032</v>
      </c>
      <c r="B4491" s="1110" t="s">
        <v>0</v>
      </c>
      <c r="C4491" s="1109">
        <v>7</v>
      </c>
      <c r="D4491" s="1109">
        <v>6.0039999999999996</v>
      </c>
      <c r="E4491" s="1109">
        <v>35</v>
      </c>
      <c r="F4491" s="1109">
        <v>0</v>
      </c>
      <c r="G4491" s="1110" t="s">
        <v>10784</v>
      </c>
      <c r="H4491" s="1110" t="s">
        <v>4654</v>
      </c>
      <c r="I4491" s="1110" t="s">
        <v>10760</v>
      </c>
      <c r="J4491" s="1109">
        <v>0</v>
      </c>
      <c r="K4491" s="1109">
        <v>0</v>
      </c>
      <c r="L4491" s="1109">
        <v>0</v>
      </c>
      <c r="M4491" s="1109">
        <v>0</v>
      </c>
      <c r="N4491" s="1109">
        <v>0</v>
      </c>
      <c r="O4491" s="1109">
        <v>0</v>
      </c>
      <c r="P4491" s="1109">
        <v>0</v>
      </c>
      <c r="Q4491" s="1109">
        <v>0</v>
      </c>
    </row>
    <row r="4492" spans="1:17">
      <c r="A4492" s="1109">
        <v>20033</v>
      </c>
      <c r="B4492" s="1110" t="s">
        <v>0</v>
      </c>
      <c r="C4492" s="1109">
        <v>7</v>
      </c>
      <c r="D4492" s="1109">
        <v>6.0039999999999996</v>
      </c>
      <c r="E4492" s="1109">
        <v>35</v>
      </c>
      <c r="F4492" s="1109">
        <v>0</v>
      </c>
      <c r="G4492" s="1110" t="s">
        <v>10784</v>
      </c>
      <c r="H4492" s="1110" t="s">
        <v>4654</v>
      </c>
      <c r="I4492" s="1110" t="s">
        <v>10841</v>
      </c>
      <c r="J4492" s="1109">
        <v>0</v>
      </c>
      <c r="K4492" s="1109">
        <v>0</v>
      </c>
      <c r="L4492" s="1109">
        <v>0</v>
      </c>
      <c r="M4492" s="1109">
        <v>0</v>
      </c>
      <c r="N4492" s="1109">
        <v>0</v>
      </c>
      <c r="O4492" s="1109">
        <v>0</v>
      </c>
      <c r="P4492" s="1109">
        <v>0</v>
      </c>
      <c r="Q4492" s="1109">
        <v>0</v>
      </c>
    </row>
    <row r="4493" spans="1:17">
      <c r="A4493" s="1109">
        <v>20034</v>
      </c>
      <c r="B4493" s="1110" t="s">
        <v>0</v>
      </c>
      <c r="C4493" s="1109">
        <v>7</v>
      </c>
      <c r="D4493" s="1109">
        <v>6.0039999999999996</v>
      </c>
      <c r="E4493" s="1109">
        <v>35</v>
      </c>
      <c r="F4493" s="1109">
        <v>0</v>
      </c>
      <c r="G4493" s="1110" t="s">
        <v>10784</v>
      </c>
      <c r="H4493" s="1110" t="s">
        <v>4654</v>
      </c>
      <c r="I4493" s="1110" t="s">
        <v>10836</v>
      </c>
      <c r="J4493" s="1109">
        <v>0</v>
      </c>
      <c r="K4493" s="1109">
        <v>0</v>
      </c>
      <c r="L4493" s="1109">
        <v>0</v>
      </c>
      <c r="M4493" s="1109">
        <v>0</v>
      </c>
      <c r="N4493" s="1109">
        <v>0</v>
      </c>
      <c r="O4493" s="1109">
        <v>0</v>
      </c>
      <c r="P4493" s="1109">
        <v>0</v>
      </c>
      <c r="Q4493" s="1109">
        <v>0</v>
      </c>
    </row>
    <row r="4494" spans="1:17">
      <c r="A4494" s="1109">
        <v>20035</v>
      </c>
      <c r="B4494" s="1110" t="s">
        <v>0</v>
      </c>
      <c r="C4494" s="1109">
        <v>7</v>
      </c>
      <c r="D4494" s="1109">
        <v>6.0039999999999996</v>
      </c>
      <c r="E4494" s="1109">
        <v>35</v>
      </c>
      <c r="F4494" s="1109">
        <v>0</v>
      </c>
      <c r="G4494" s="1110" t="s">
        <v>10784</v>
      </c>
      <c r="H4494" s="1110" t="s">
        <v>4654</v>
      </c>
      <c r="I4494" s="1110" t="s">
        <v>10736</v>
      </c>
      <c r="J4494" s="1109">
        <v>0</v>
      </c>
      <c r="K4494" s="1109">
        <v>0</v>
      </c>
      <c r="L4494" s="1109">
        <v>0</v>
      </c>
      <c r="M4494" s="1109">
        <v>0</v>
      </c>
      <c r="N4494" s="1109">
        <v>0</v>
      </c>
      <c r="O4494" s="1109">
        <v>0</v>
      </c>
      <c r="P4494" s="1109">
        <v>0</v>
      </c>
      <c r="Q4494" s="1109">
        <v>0</v>
      </c>
    </row>
    <row r="4495" spans="1:17">
      <c r="A4495" s="1109">
        <v>20036</v>
      </c>
      <c r="B4495" s="1110" t="s">
        <v>0</v>
      </c>
      <c r="C4495" s="1109">
        <v>7</v>
      </c>
      <c r="D4495" s="1109">
        <v>6.0039999999999996</v>
      </c>
      <c r="E4495" s="1109">
        <v>35</v>
      </c>
      <c r="F4495" s="1109">
        <v>0</v>
      </c>
      <c r="G4495" s="1110" t="s">
        <v>10784</v>
      </c>
      <c r="H4495" s="1110" t="s">
        <v>4654</v>
      </c>
      <c r="I4495" s="1110" t="s">
        <v>10834</v>
      </c>
      <c r="J4495" s="1109">
        <v>0</v>
      </c>
      <c r="K4495" s="1109">
        <v>0</v>
      </c>
      <c r="L4495" s="1109">
        <v>0</v>
      </c>
      <c r="M4495" s="1109">
        <v>0</v>
      </c>
      <c r="N4495" s="1109">
        <v>0</v>
      </c>
      <c r="O4495" s="1109">
        <v>0</v>
      </c>
      <c r="P4495" s="1109">
        <v>0</v>
      </c>
      <c r="Q4495" s="1109">
        <v>0</v>
      </c>
    </row>
    <row r="4496" spans="1:17">
      <c r="A4496" s="1109">
        <v>20037</v>
      </c>
      <c r="B4496" s="1110" t="s">
        <v>0</v>
      </c>
      <c r="C4496" s="1109">
        <v>7</v>
      </c>
      <c r="D4496" s="1109">
        <v>6.0039999999999996</v>
      </c>
      <c r="E4496" s="1109">
        <v>35</v>
      </c>
      <c r="F4496" s="1109">
        <v>0</v>
      </c>
      <c r="G4496" s="1110" t="s">
        <v>10784</v>
      </c>
      <c r="H4496" s="1110" t="s">
        <v>4654</v>
      </c>
      <c r="I4496" s="1110" t="s">
        <v>10845</v>
      </c>
      <c r="J4496" s="1109">
        <v>0</v>
      </c>
      <c r="K4496" s="1109">
        <v>0</v>
      </c>
      <c r="L4496" s="1109">
        <v>0</v>
      </c>
      <c r="M4496" s="1109">
        <v>0</v>
      </c>
      <c r="N4496" s="1109">
        <v>0</v>
      </c>
      <c r="O4496" s="1109">
        <v>0</v>
      </c>
      <c r="P4496" s="1109">
        <v>0</v>
      </c>
      <c r="Q4496" s="1109">
        <v>0</v>
      </c>
    </row>
    <row r="4497" spans="1:17">
      <c r="A4497" s="1109">
        <v>20038</v>
      </c>
      <c r="B4497" s="1110" t="s">
        <v>0</v>
      </c>
      <c r="C4497" s="1109">
        <v>7</v>
      </c>
      <c r="D4497" s="1109">
        <v>6.0039999999999996</v>
      </c>
      <c r="E4497" s="1109">
        <v>35</v>
      </c>
      <c r="F4497" s="1109">
        <v>0</v>
      </c>
      <c r="G4497" s="1110" t="s">
        <v>10784</v>
      </c>
      <c r="H4497" s="1110" t="s">
        <v>4654</v>
      </c>
      <c r="I4497" s="1110" t="s">
        <v>10850</v>
      </c>
      <c r="J4497" s="1109">
        <v>0</v>
      </c>
      <c r="K4497" s="1109">
        <v>0</v>
      </c>
      <c r="L4497" s="1109">
        <v>0</v>
      </c>
      <c r="M4497" s="1109">
        <v>0</v>
      </c>
      <c r="N4497" s="1109">
        <v>0</v>
      </c>
      <c r="O4497" s="1109">
        <v>0</v>
      </c>
      <c r="P4497" s="1109">
        <v>0</v>
      </c>
      <c r="Q4497" s="1109">
        <v>0</v>
      </c>
    </row>
    <row r="4498" spans="1:17">
      <c r="A4498" s="1109">
        <v>20039</v>
      </c>
      <c r="B4498" s="1110" t="s">
        <v>0</v>
      </c>
      <c r="C4498" s="1109">
        <v>7</v>
      </c>
      <c r="D4498" s="1109">
        <v>6.0039999999999996</v>
      </c>
      <c r="E4498" s="1109">
        <v>35</v>
      </c>
      <c r="F4498" s="1109">
        <v>0</v>
      </c>
      <c r="G4498" s="1110" t="s">
        <v>10784</v>
      </c>
      <c r="H4498" s="1110" t="s">
        <v>4654</v>
      </c>
      <c r="I4498" s="1110" t="s">
        <v>10832</v>
      </c>
      <c r="J4498" s="1109">
        <v>0</v>
      </c>
      <c r="K4498" s="1109">
        <v>0</v>
      </c>
      <c r="L4498" s="1109">
        <v>0</v>
      </c>
      <c r="M4498" s="1109">
        <v>0</v>
      </c>
      <c r="N4498" s="1109">
        <v>0</v>
      </c>
      <c r="O4498" s="1109">
        <v>0</v>
      </c>
      <c r="P4498" s="1109">
        <v>0</v>
      </c>
      <c r="Q4498" s="1109">
        <v>0</v>
      </c>
    </row>
    <row r="4499" spans="1:17">
      <c r="A4499" s="1109">
        <v>20040</v>
      </c>
      <c r="B4499" s="1110" t="s">
        <v>0</v>
      </c>
      <c r="C4499" s="1109">
        <v>7</v>
      </c>
      <c r="D4499" s="1109">
        <v>6.0039999999999996</v>
      </c>
      <c r="E4499" s="1109">
        <v>35</v>
      </c>
      <c r="F4499" s="1109">
        <v>0</v>
      </c>
      <c r="G4499" s="1110" t="s">
        <v>10784</v>
      </c>
      <c r="H4499" s="1110" t="s">
        <v>4654</v>
      </c>
      <c r="I4499" s="1110" t="s">
        <v>10839</v>
      </c>
      <c r="J4499" s="1109">
        <v>0</v>
      </c>
      <c r="K4499" s="1109">
        <v>0</v>
      </c>
      <c r="L4499" s="1109">
        <v>0</v>
      </c>
      <c r="M4499" s="1109">
        <v>0</v>
      </c>
      <c r="N4499" s="1109">
        <v>0</v>
      </c>
      <c r="O4499" s="1109">
        <v>0</v>
      </c>
      <c r="P4499" s="1109">
        <v>0</v>
      </c>
      <c r="Q4499" s="1109">
        <v>0</v>
      </c>
    </row>
    <row r="4500" spans="1:17">
      <c r="A4500" s="1109">
        <v>20041</v>
      </c>
      <c r="B4500" s="1110" t="s">
        <v>0</v>
      </c>
      <c r="C4500" s="1109">
        <v>7</v>
      </c>
      <c r="D4500" s="1109">
        <v>6.0039999999999996</v>
      </c>
      <c r="E4500" s="1109">
        <v>35</v>
      </c>
      <c r="F4500" s="1109">
        <v>0</v>
      </c>
      <c r="G4500" s="1110" t="s">
        <v>10741</v>
      </c>
      <c r="H4500" s="1110" t="s">
        <v>4654</v>
      </c>
      <c r="I4500" s="1110" t="s">
        <v>10846</v>
      </c>
      <c r="J4500" s="1109">
        <v>0</v>
      </c>
      <c r="K4500" s="1109">
        <v>0</v>
      </c>
      <c r="L4500" s="1109">
        <v>0</v>
      </c>
      <c r="M4500" s="1109">
        <v>0</v>
      </c>
      <c r="N4500" s="1109">
        <v>0</v>
      </c>
      <c r="O4500" s="1109">
        <v>0</v>
      </c>
      <c r="P4500" s="1109">
        <v>0</v>
      </c>
      <c r="Q4500" s="1109">
        <v>0</v>
      </c>
    </row>
    <row r="4501" spans="1:17">
      <c r="A4501" s="1109">
        <v>20042</v>
      </c>
      <c r="B4501" s="1110" t="s">
        <v>0</v>
      </c>
      <c r="C4501" s="1109">
        <v>7</v>
      </c>
      <c r="D4501" s="1109">
        <v>6.0039999999999996</v>
      </c>
      <c r="E4501" s="1109">
        <v>35</v>
      </c>
      <c r="F4501" s="1109">
        <v>0</v>
      </c>
      <c r="G4501" s="1110" t="s">
        <v>10741</v>
      </c>
      <c r="H4501" s="1110" t="s">
        <v>4654</v>
      </c>
      <c r="I4501" s="1110" t="s">
        <v>10847</v>
      </c>
      <c r="J4501" s="1109">
        <v>0</v>
      </c>
      <c r="K4501" s="1109">
        <v>0</v>
      </c>
      <c r="L4501" s="1109">
        <v>0</v>
      </c>
      <c r="M4501" s="1109">
        <v>0</v>
      </c>
      <c r="N4501" s="1109">
        <v>0</v>
      </c>
      <c r="O4501" s="1109">
        <v>0</v>
      </c>
      <c r="P4501" s="1109">
        <v>0</v>
      </c>
      <c r="Q4501" s="1109">
        <v>0</v>
      </c>
    </row>
    <row r="4502" spans="1:17">
      <c r="A4502" s="1109">
        <v>20043</v>
      </c>
      <c r="B4502" s="1110" t="s">
        <v>0</v>
      </c>
      <c r="C4502" s="1109">
        <v>7</v>
      </c>
      <c r="D4502" s="1109">
        <v>6.0039999999999996</v>
      </c>
      <c r="E4502" s="1109">
        <v>35</v>
      </c>
      <c r="F4502" s="1109">
        <v>0</v>
      </c>
      <c r="G4502" s="1110" t="s">
        <v>10741</v>
      </c>
      <c r="H4502" s="1110" t="s">
        <v>4654</v>
      </c>
      <c r="I4502" s="1110" t="s">
        <v>10848</v>
      </c>
      <c r="J4502" s="1109">
        <v>0</v>
      </c>
      <c r="K4502" s="1109">
        <v>0</v>
      </c>
      <c r="L4502" s="1109">
        <v>0</v>
      </c>
      <c r="M4502" s="1109">
        <v>0</v>
      </c>
      <c r="N4502" s="1109">
        <v>0</v>
      </c>
      <c r="O4502" s="1109">
        <v>0</v>
      </c>
      <c r="P4502" s="1109">
        <v>0</v>
      </c>
      <c r="Q4502" s="1109">
        <v>0</v>
      </c>
    </row>
    <row r="4503" spans="1:17">
      <c r="A4503" s="1109">
        <v>20044</v>
      </c>
      <c r="B4503" s="1110" t="s">
        <v>0</v>
      </c>
      <c r="C4503" s="1109">
        <v>7</v>
      </c>
      <c r="D4503" s="1109">
        <v>6.0039999999999996</v>
      </c>
      <c r="E4503" s="1109">
        <v>35</v>
      </c>
      <c r="F4503" s="1109">
        <v>0</v>
      </c>
      <c r="G4503" s="1110" t="s">
        <v>10741</v>
      </c>
      <c r="H4503" s="1110" t="s">
        <v>4654</v>
      </c>
      <c r="I4503" s="1110" t="s">
        <v>10849</v>
      </c>
      <c r="J4503" s="1109">
        <v>0</v>
      </c>
      <c r="K4503" s="1109">
        <v>0</v>
      </c>
      <c r="L4503" s="1109">
        <v>0</v>
      </c>
      <c r="M4503" s="1109">
        <v>0</v>
      </c>
      <c r="N4503" s="1109">
        <v>0</v>
      </c>
      <c r="O4503" s="1109">
        <v>0</v>
      </c>
      <c r="P4503" s="1109">
        <v>0</v>
      </c>
      <c r="Q4503" s="1109">
        <v>0</v>
      </c>
    </row>
    <row r="4504" spans="1:17">
      <c r="A4504" s="1109">
        <v>20045</v>
      </c>
      <c r="B4504" s="1110" t="s">
        <v>0</v>
      </c>
      <c r="C4504" s="1109">
        <v>7</v>
      </c>
      <c r="D4504" s="1109">
        <v>6.0039999999999996</v>
      </c>
      <c r="E4504" s="1109">
        <v>35</v>
      </c>
      <c r="F4504" s="1109">
        <v>0</v>
      </c>
      <c r="G4504" s="1110" t="s">
        <v>10741</v>
      </c>
      <c r="H4504" s="1110" t="s">
        <v>4654</v>
      </c>
      <c r="I4504" s="1110" t="s">
        <v>10760</v>
      </c>
      <c r="J4504" s="1109">
        <v>0</v>
      </c>
      <c r="K4504" s="1109">
        <v>0</v>
      </c>
      <c r="L4504" s="1109">
        <v>0</v>
      </c>
      <c r="M4504" s="1109">
        <v>0</v>
      </c>
      <c r="N4504" s="1109">
        <v>0</v>
      </c>
      <c r="O4504" s="1109">
        <v>0</v>
      </c>
      <c r="P4504" s="1109">
        <v>0</v>
      </c>
      <c r="Q4504" s="1109">
        <v>0</v>
      </c>
    </row>
    <row r="4505" spans="1:17">
      <c r="A4505" s="1109">
        <v>20046</v>
      </c>
      <c r="B4505" s="1110" t="s">
        <v>0</v>
      </c>
      <c r="C4505" s="1109">
        <v>7</v>
      </c>
      <c r="D4505" s="1109">
        <v>6.0039999999999996</v>
      </c>
      <c r="E4505" s="1109">
        <v>35</v>
      </c>
      <c r="F4505" s="1109">
        <v>0</v>
      </c>
      <c r="G4505" s="1110" t="s">
        <v>10741</v>
      </c>
      <c r="H4505" s="1110" t="s">
        <v>4654</v>
      </c>
      <c r="I4505" s="1110" t="s">
        <v>10841</v>
      </c>
      <c r="J4505" s="1109">
        <v>0</v>
      </c>
      <c r="K4505" s="1109">
        <v>0</v>
      </c>
      <c r="L4505" s="1109">
        <v>0</v>
      </c>
      <c r="M4505" s="1109">
        <v>0</v>
      </c>
      <c r="N4505" s="1109">
        <v>0</v>
      </c>
      <c r="O4505" s="1109">
        <v>0</v>
      </c>
      <c r="P4505" s="1109">
        <v>0</v>
      </c>
      <c r="Q4505" s="1109">
        <v>0</v>
      </c>
    </row>
    <row r="4506" spans="1:17">
      <c r="A4506" s="1109">
        <v>20047</v>
      </c>
      <c r="B4506" s="1110" t="s">
        <v>0</v>
      </c>
      <c r="C4506" s="1109">
        <v>7</v>
      </c>
      <c r="D4506" s="1109">
        <v>6.0039999999999996</v>
      </c>
      <c r="E4506" s="1109">
        <v>35</v>
      </c>
      <c r="F4506" s="1109">
        <v>0</v>
      </c>
      <c r="G4506" s="1110" t="s">
        <v>10741</v>
      </c>
      <c r="H4506" s="1110" t="s">
        <v>4654</v>
      </c>
      <c r="I4506" s="1110" t="s">
        <v>10836</v>
      </c>
      <c r="J4506" s="1109">
        <v>0</v>
      </c>
      <c r="K4506" s="1109">
        <v>0</v>
      </c>
      <c r="L4506" s="1109">
        <v>0</v>
      </c>
      <c r="M4506" s="1109">
        <v>0</v>
      </c>
      <c r="N4506" s="1109">
        <v>0</v>
      </c>
      <c r="O4506" s="1109">
        <v>0</v>
      </c>
      <c r="P4506" s="1109">
        <v>0</v>
      </c>
      <c r="Q4506" s="1109">
        <v>0</v>
      </c>
    </row>
    <row r="4507" spans="1:17">
      <c r="A4507" s="1109">
        <v>20048</v>
      </c>
      <c r="B4507" s="1110" t="s">
        <v>0</v>
      </c>
      <c r="C4507" s="1109">
        <v>7</v>
      </c>
      <c r="D4507" s="1109">
        <v>6.0039999999999996</v>
      </c>
      <c r="E4507" s="1109">
        <v>35</v>
      </c>
      <c r="F4507" s="1109">
        <v>0</v>
      </c>
      <c r="G4507" s="1110" t="s">
        <v>10741</v>
      </c>
      <c r="H4507" s="1110" t="s">
        <v>4654</v>
      </c>
      <c r="I4507" s="1110" t="s">
        <v>10736</v>
      </c>
      <c r="J4507" s="1109">
        <v>0</v>
      </c>
      <c r="K4507" s="1109">
        <v>0</v>
      </c>
      <c r="L4507" s="1109">
        <v>0</v>
      </c>
      <c r="M4507" s="1109">
        <v>0</v>
      </c>
      <c r="N4507" s="1109">
        <v>0</v>
      </c>
      <c r="O4507" s="1109">
        <v>0</v>
      </c>
      <c r="P4507" s="1109">
        <v>0</v>
      </c>
      <c r="Q4507" s="1109">
        <v>0</v>
      </c>
    </row>
    <row r="4508" spans="1:17">
      <c r="A4508" s="1109">
        <v>20049</v>
      </c>
      <c r="B4508" s="1110" t="s">
        <v>0</v>
      </c>
      <c r="C4508" s="1109">
        <v>7</v>
      </c>
      <c r="D4508" s="1109">
        <v>6.0039999999999996</v>
      </c>
      <c r="E4508" s="1109">
        <v>35</v>
      </c>
      <c r="F4508" s="1109">
        <v>0</v>
      </c>
      <c r="G4508" s="1110" t="s">
        <v>10741</v>
      </c>
      <c r="H4508" s="1110" t="s">
        <v>4654</v>
      </c>
      <c r="I4508" s="1110" t="s">
        <v>10834</v>
      </c>
      <c r="J4508" s="1109">
        <v>0</v>
      </c>
      <c r="K4508" s="1109">
        <v>0</v>
      </c>
      <c r="L4508" s="1109">
        <v>0</v>
      </c>
      <c r="M4508" s="1109">
        <v>0</v>
      </c>
      <c r="N4508" s="1109">
        <v>0</v>
      </c>
      <c r="O4508" s="1109">
        <v>0</v>
      </c>
      <c r="P4508" s="1109">
        <v>0</v>
      </c>
      <c r="Q4508" s="1109">
        <v>0</v>
      </c>
    </row>
    <row r="4509" spans="1:17">
      <c r="A4509" s="1109">
        <v>20050</v>
      </c>
      <c r="B4509" s="1110" t="s">
        <v>0</v>
      </c>
      <c r="C4509" s="1109">
        <v>7</v>
      </c>
      <c r="D4509" s="1109">
        <v>6.0039999999999996</v>
      </c>
      <c r="E4509" s="1109">
        <v>35</v>
      </c>
      <c r="F4509" s="1109">
        <v>0</v>
      </c>
      <c r="G4509" s="1110" t="s">
        <v>10741</v>
      </c>
      <c r="H4509" s="1110" t="s">
        <v>4654</v>
      </c>
      <c r="I4509" s="1110" t="s">
        <v>10845</v>
      </c>
      <c r="J4509" s="1109">
        <v>0</v>
      </c>
      <c r="K4509" s="1109">
        <v>0</v>
      </c>
      <c r="L4509" s="1109">
        <v>0</v>
      </c>
      <c r="M4509" s="1109">
        <v>0</v>
      </c>
      <c r="N4509" s="1109">
        <v>0</v>
      </c>
      <c r="O4509" s="1109">
        <v>0</v>
      </c>
      <c r="P4509" s="1109">
        <v>0</v>
      </c>
      <c r="Q4509" s="1109">
        <v>0</v>
      </c>
    </row>
    <row r="4510" spans="1:17">
      <c r="A4510" s="1109">
        <v>20051</v>
      </c>
      <c r="B4510" s="1110" t="s">
        <v>0</v>
      </c>
      <c r="C4510" s="1109">
        <v>7</v>
      </c>
      <c r="D4510" s="1109">
        <v>6.0039999999999996</v>
      </c>
      <c r="E4510" s="1109">
        <v>35</v>
      </c>
      <c r="F4510" s="1109">
        <v>0</v>
      </c>
      <c r="G4510" s="1110" t="s">
        <v>10741</v>
      </c>
      <c r="H4510" s="1110" t="s">
        <v>4654</v>
      </c>
      <c r="I4510" s="1110" t="s">
        <v>10850</v>
      </c>
      <c r="J4510" s="1109">
        <v>0</v>
      </c>
      <c r="K4510" s="1109">
        <v>0</v>
      </c>
      <c r="L4510" s="1109">
        <v>0</v>
      </c>
      <c r="M4510" s="1109">
        <v>0</v>
      </c>
      <c r="N4510" s="1109">
        <v>0</v>
      </c>
      <c r="O4510" s="1109">
        <v>0</v>
      </c>
      <c r="P4510" s="1109">
        <v>0</v>
      </c>
      <c r="Q4510" s="1109">
        <v>0</v>
      </c>
    </row>
    <row r="4511" spans="1:17">
      <c r="A4511" s="1109">
        <v>20052</v>
      </c>
      <c r="B4511" s="1110" t="s">
        <v>0</v>
      </c>
      <c r="C4511" s="1109">
        <v>7</v>
      </c>
      <c r="D4511" s="1109">
        <v>6.0039999999999996</v>
      </c>
      <c r="E4511" s="1109">
        <v>35</v>
      </c>
      <c r="F4511" s="1109">
        <v>0</v>
      </c>
      <c r="G4511" s="1110" t="s">
        <v>10741</v>
      </c>
      <c r="H4511" s="1110" t="s">
        <v>4654</v>
      </c>
      <c r="I4511" s="1110" t="s">
        <v>10832</v>
      </c>
      <c r="J4511" s="1109">
        <v>0</v>
      </c>
      <c r="K4511" s="1109">
        <v>0</v>
      </c>
      <c r="L4511" s="1109">
        <v>0</v>
      </c>
      <c r="M4511" s="1109">
        <v>0</v>
      </c>
      <c r="N4511" s="1109">
        <v>0</v>
      </c>
      <c r="O4511" s="1109">
        <v>0</v>
      </c>
      <c r="P4511" s="1109">
        <v>0</v>
      </c>
      <c r="Q4511" s="1109">
        <v>0</v>
      </c>
    </row>
    <row r="4512" spans="1:17">
      <c r="A4512" s="1109">
        <v>20053</v>
      </c>
      <c r="B4512" s="1110" t="s">
        <v>0</v>
      </c>
      <c r="C4512" s="1109">
        <v>7</v>
      </c>
      <c r="D4512" s="1109">
        <v>6.0039999999999996</v>
      </c>
      <c r="E4512" s="1109">
        <v>35</v>
      </c>
      <c r="F4512" s="1109">
        <v>0</v>
      </c>
      <c r="G4512" s="1110" t="s">
        <v>10741</v>
      </c>
      <c r="H4512" s="1110" t="s">
        <v>4654</v>
      </c>
      <c r="I4512" s="1110" t="s">
        <v>10839</v>
      </c>
      <c r="J4512" s="1109">
        <v>0</v>
      </c>
      <c r="K4512" s="1109">
        <v>0</v>
      </c>
      <c r="L4512" s="1109">
        <v>0</v>
      </c>
      <c r="M4512" s="1109">
        <v>0</v>
      </c>
      <c r="N4512" s="1109">
        <v>0</v>
      </c>
      <c r="O4512" s="1109">
        <v>0</v>
      </c>
      <c r="P4512" s="1109">
        <v>0</v>
      </c>
      <c r="Q4512" s="1109">
        <v>0</v>
      </c>
    </row>
    <row r="4513" spans="1:17">
      <c r="A4513" s="1109">
        <v>20054</v>
      </c>
      <c r="B4513" s="1110" t="s">
        <v>0</v>
      </c>
      <c r="C4513" s="1109">
        <v>7</v>
      </c>
      <c r="D4513" s="1109">
        <v>6.0039999999999996</v>
      </c>
      <c r="E4513" s="1109">
        <v>35</v>
      </c>
      <c r="F4513" s="1109">
        <v>0</v>
      </c>
      <c r="G4513" s="1110" t="s">
        <v>10833</v>
      </c>
      <c r="H4513" s="1110" t="s">
        <v>4654</v>
      </c>
      <c r="I4513" s="1110" t="s">
        <v>10847</v>
      </c>
      <c r="J4513" s="1109">
        <v>0</v>
      </c>
      <c r="K4513" s="1109">
        <v>0</v>
      </c>
      <c r="L4513" s="1109">
        <v>0</v>
      </c>
      <c r="M4513" s="1109">
        <v>0</v>
      </c>
      <c r="N4513" s="1109">
        <v>0</v>
      </c>
      <c r="O4513" s="1109">
        <v>0</v>
      </c>
      <c r="P4513" s="1109">
        <v>0</v>
      </c>
      <c r="Q4513" s="1109">
        <v>0</v>
      </c>
    </row>
    <row r="4514" spans="1:17">
      <c r="A4514" s="1109">
        <v>20055</v>
      </c>
      <c r="B4514" s="1110" t="s">
        <v>0</v>
      </c>
      <c r="C4514" s="1109">
        <v>7</v>
      </c>
      <c r="D4514" s="1109">
        <v>6.0039999999999996</v>
      </c>
      <c r="E4514" s="1109">
        <v>35</v>
      </c>
      <c r="F4514" s="1109">
        <v>0</v>
      </c>
      <c r="G4514" s="1110" t="s">
        <v>10833</v>
      </c>
      <c r="H4514" s="1110" t="s">
        <v>4654</v>
      </c>
      <c r="I4514" s="1110" t="s">
        <v>10848</v>
      </c>
      <c r="J4514" s="1109">
        <v>0</v>
      </c>
      <c r="K4514" s="1109">
        <v>0</v>
      </c>
      <c r="L4514" s="1109">
        <v>0</v>
      </c>
      <c r="M4514" s="1109">
        <v>0</v>
      </c>
      <c r="N4514" s="1109">
        <v>0</v>
      </c>
      <c r="O4514" s="1109">
        <v>0</v>
      </c>
      <c r="P4514" s="1109">
        <v>0</v>
      </c>
      <c r="Q4514" s="1109">
        <v>0</v>
      </c>
    </row>
    <row r="4515" spans="1:17">
      <c r="A4515" s="1109">
        <v>20056</v>
      </c>
      <c r="B4515" s="1110" t="s">
        <v>0</v>
      </c>
      <c r="C4515" s="1109">
        <v>7</v>
      </c>
      <c r="D4515" s="1109">
        <v>6.0039999999999996</v>
      </c>
      <c r="E4515" s="1109">
        <v>35</v>
      </c>
      <c r="F4515" s="1109">
        <v>0</v>
      </c>
      <c r="G4515" s="1110" t="s">
        <v>10833</v>
      </c>
      <c r="H4515" s="1110" t="s">
        <v>4654</v>
      </c>
      <c r="I4515" s="1110" t="s">
        <v>10849</v>
      </c>
      <c r="J4515" s="1109">
        <v>0</v>
      </c>
      <c r="K4515" s="1109">
        <v>0</v>
      </c>
      <c r="L4515" s="1109">
        <v>0</v>
      </c>
      <c r="M4515" s="1109">
        <v>0</v>
      </c>
      <c r="N4515" s="1109">
        <v>0</v>
      </c>
      <c r="O4515" s="1109">
        <v>0</v>
      </c>
      <c r="P4515" s="1109">
        <v>0</v>
      </c>
      <c r="Q4515" s="1109">
        <v>0</v>
      </c>
    </row>
    <row r="4516" spans="1:17">
      <c r="A4516" s="1109">
        <v>20057</v>
      </c>
      <c r="B4516" s="1110" t="s">
        <v>0</v>
      </c>
      <c r="C4516" s="1109">
        <v>7</v>
      </c>
      <c r="D4516" s="1109">
        <v>6.0039999999999996</v>
      </c>
      <c r="E4516" s="1109">
        <v>35</v>
      </c>
      <c r="F4516" s="1109">
        <v>0</v>
      </c>
      <c r="G4516" s="1110" t="s">
        <v>10833</v>
      </c>
      <c r="H4516" s="1110" t="s">
        <v>4654</v>
      </c>
      <c r="I4516" s="1110" t="s">
        <v>10760</v>
      </c>
      <c r="J4516" s="1109">
        <v>0</v>
      </c>
      <c r="K4516" s="1109">
        <v>0</v>
      </c>
      <c r="L4516" s="1109">
        <v>0</v>
      </c>
      <c r="M4516" s="1109">
        <v>0</v>
      </c>
      <c r="N4516" s="1109">
        <v>0</v>
      </c>
      <c r="O4516" s="1109">
        <v>0</v>
      </c>
      <c r="P4516" s="1109">
        <v>0</v>
      </c>
      <c r="Q4516" s="1109">
        <v>0</v>
      </c>
    </row>
    <row r="4517" spans="1:17">
      <c r="A4517" s="1109">
        <v>20058</v>
      </c>
      <c r="B4517" s="1110" t="s">
        <v>0</v>
      </c>
      <c r="C4517" s="1109">
        <v>7</v>
      </c>
      <c r="D4517" s="1109">
        <v>6.0039999999999996</v>
      </c>
      <c r="E4517" s="1109">
        <v>35</v>
      </c>
      <c r="F4517" s="1109">
        <v>0</v>
      </c>
      <c r="G4517" s="1110" t="s">
        <v>10833</v>
      </c>
      <c r="H4517" s="1110" t="s">
        <v>4654</v>
      </c>
      <c r="I4517" s="1110" t="s">
        <v>10841</v>
      </c>
      <c r="J4517" s="1109">
        <v>0</v>
      </c>
      <c r="K4517" s="1109">
        <v>0</v>
      </c>
      <c r="L4517" s="1109">
        <v>0</v>
      </c>
      <c r="M4517" s="1109">
        <v>0</v>
      </c>
      <c r="N4517" s="1109">
        <v>0</v>
      </c>
      <c r="O4517" s="1109">
        <v>0</v>
      </c>
      <c r="P4517" s="1109">
        <v>0</v>
      </c>
      <c r="Q4517" s="1109">
        <v>0</v>
      </c>
    </row>
    <row r="4518" spans="1:17">
      <c r="A4518" s="1109">
        <v>20059</v>
      </c>
      <c r="B4518" s="1110" t="s">
        <v>0</v>
      </c>
      <c r="C4518" s="1109">
        <v>7</v>
      </c>
      <c r="D4518" s="1109">
        <v>6.0039999999999996</v>
      </c>
      <c r="E4518" s="1109">
        <v>35</v>
      </c>
      <c r="F4518" s="1109">
        <v>0</v>
      </c>
      <c r="G4518" s="1110" t="s">
        <v>10833</v>
      </c>
      <c r="H4518" s="1110" t="s">
        <v>4654</v>
      </c>
      <c r="I4518" s="1110" t="s">
        <v>10836</v>
      </c>
      <c r="J4518" s="1109">
        <v>0</v>
      </c>
      <c r="K4518" s="1109">
        <v>0</v>
      </c>
      <c r="L4518" s="1109">
        <v>0</v>
      </c>
      <c r="M4518" s="1109">
        <v>0</v>
      </c>
      <c r="N4518" s="1109">
        <v>0</v>
      </c>
      <c r="O4518" s="1109">
        <v>0</v>
      </c>
      <c r="P4518" s="1109">
        <v>0</v>
      </c>
      <c r="Q4518" s="1109">
        <v>0</v>
      </c>
    </row>
    <row r="4519" spans="1:17">
      <c r="A4519" s="1109">
        <v>20060</v>
      </c>
      <c r="B4519" s="1110" t="s">
        <v>0</v>
      </c>
      <c r="C4519" s="1109">
        <v>7</v>
      </c>
      <c r="D4519" s="1109">
        <v>6.0039999999999996</v>
      </c>
      <c r="E4519" s="1109">
        <v>35</v>
      </c>
      <c r="F4519" s="1109">
        <v>0</v>
      </c>
      <c r="G4519" s="1110" t="s">
        <v>10833</v>
      </c>
      <c r="H4519" s="1110" t="s">
        <v>4654</v>
      </c>
      <c r="I4519" s="1110" t="s">
        <v>10736</v>
      </c>
      <c r="J4519" s="1109">
        <v>0</v>
      </c>
      <c r="K4519" s="1109">
        <v>0</v>
      </c>
      <c r="L4519" s="1109">
        <v>0</v>
      </c>
      <c r="M4519" s="1109">
        <v>0</v>
      </c>
      <c r="N4519" s="1109">
        <v>0</v>
      </c>
      <c r="O4519" s="1109">
        <v>0</v>
      </c>
      <c r="P4519" s="1109">
        <v>0</v>
      </c>
      <c r="Q4519" s="1109">
        <v>0</v>
      </c>
    </row>
    <row r="4520" spans="1:17">
      <c r="A4520" s="1109">
        <v>20061</v>
      </c>
      <c r="B4520" s="1110" t="s">
        <v>0</v>
      </c>
      <c r="C4520" s="1109">
        <v>7</v>
      </c>
      <c r="D4520" s="1109">
        <v>6.0039999999999996</v>
      </c>
      <c r="E4520" s="1109">
        <v>35</v>
      </c>
      <c r="F4520" s="1109">
        <v>0</v>
      </c>
      <c r="G4520" s="1110" t="s">
        <v>10833</v>
      </c>
      <c r="H4520" s="1110" t="s">
        <v>4654</v>
      </c>
      <c r="I4520" s="1110" t="s">
        <v>10845</v>
      </c>
      <c r="J4520" s="1109">
        <v>0</v>
      </c>
      <c r="K4520" s="1109">
        <v>0</v>
      </c>
      <c r="L4520" s="1109">
        <v>0</v>
      </c>
      <c r="M4520" s="1109">
        <v>0</v>
      </c>
      <c r="N4520" s="1109">
        <v>0</v>
      </c>
      <c r="O4520" s="1109">
        <v>0</v>
      </c>
      <c r="P4520" s="1109">
        <v>0</v>
      </c>
      <c r="Q4520" s="1109">
        <v>0</v>
      </c>
    </row>
    <row r="4521" spans="1:17">
      <c r="A4521" s="1109">
        <v>20062</v>
      </c>
      <c r="B4521" s="1110" t="s">
        <v>0</v>
      </c>
      <c r="C4521" s="1109">
        <v>7</v>
      </c>
      <c r="D4521" s="1109">
        <v>6.0039999999999996</v>
      </c>
      <c r="E4521" s="1109">
        <v>35</v>
      </c>
      <c r="F4521" s="1109">
        <v>0</v>
      </c>
      <c r="G4521" s="1110" t="s">
        <v>10833</v>
      </c>
      <c r="H4521" s="1110" t="s">
        <v>4654</v>
      </c>
      <c r="I4521" s="1110" t="s">
        <v>10832</v>
      </c>
      <c r="J4521" s="1109">
        <v>0</v>
      </c>
      <c r="K4521" s="1109">
        <v>0</v>
      </c>
      <c r="L4521" s="1109">
        <v>0</v>
      </c>
      <c r="M4521" s="1109">
        <v>0</v>
      </c>
      <c r="N4521" s="1109">
        <v>0</v>
      </c>
      <c r="O4521" s="1109">
        <v>0</v>
      </c>
      <c r="P4521" s="1109">
        <v>0</v>
      </c>
      <c r="Q4521" s="1109">
        <v>0</v>
      </c>
    </row>
    <row r="4522" spans="1:17">
      <c r="A4522" s="1109">
        <v>20063</v>
      </c>
      <c r="B4522" s="1110" t="s">
        <v>0</v>
      </c>
      <c r="C4522" s="1109">
        <v>7</v>
      </c>
      <c r="D4522" s="1109">
        <v>6.0039999999999996</v>
      </c>
      <c r="E4522" s="1109">
        <v>35</v>
      </c>
      <c r="F4522" s="1109">
        <v>0</v>
      </c>
      <c r="G4522" s="1110" t="s">
        <v>10833</v>
      </c>
      <c r="H4522" s="1110" t="s">
        <v>4654</v>
      </c>
      <c r="I4522" s="1110" t="s">
        <v>10839</v>
      </c>
      <c r="J4522" s="1109">
        <v>0</v>
      </c>
      <c r="K4522" s="1109">
        <v>0</v>
      </c>
      <c r="L4522" s="1109">
        <v>0</v>
      </c>
      <c r="M4522" s="1109">
        <v>0</v>
      </c>
      <c r="N4522" s="1109">
        <v>0</v>
      </c>
      <c r="O4522" s="1109">
        <v>0</v>
      </c>
      <c r="P4522" s="1109">
        <v>0</v>
      </c>
      <c r="Q4522" s="1109">
        <v>0</v>
      </c>
    </row>
    <row r="4523" spans="1:17">
      <c r="A4523" s="1109">
        <v>20064</v>
      </c>
      <c r="B4523" s="1110" t="s">
        <v>0</v>
      </c>
      <c r="C4523" s="1109">
        <v>7</v>
      </c>
      <c r="D4523" s="1109">
        <v>6.0039999999999996</v>
      </c>
      <c r="E4523" s="1109">
        <v>35</v>
      </c>
      <c r="F4523" s="1109">
        <v>0</v>
      </c>
      <c r="G4523" s="1110" t="s">
        <v>10833</v>
      </c>
      <c r="H4523" s="1110" t="s">
        <v>4654</v>
      </c>
      <c r="I4523" s="1110" t="s">
        <v>10850</v>
      </c>
      <c r="J4523" s="1109">
        <v>0</v>
      </c>
      <c r="K4523" s="1109">
        <v>0</v>
      </c>
      <c r="L4523" s="1109">
        <v>0</v>
      </c>
      <c r="M4523" s="1109">
        <v>0</v>
      </c>
      <c r="N4523" s="1109">
        <v>0</v>
      </c>
      <c r="O4523" s="1109">
        <v>0</v>
      </c>
      <c r="P4523" s="1109">
        <v>0</v>
      </c>
      <c r="Q4523" s="1109">
        <v>0</v>
      </c>
    </row>
    <row r="4524" spans="1:17">
      <c r="A4524" s="1109">
        <v>20065</v>
      </c>
      <c r="B4524" s="1110" t="s">
        <v>0</v>
      </c>
      <c r="C4524" s="1109">
        <v>7</v>
      </c>
      <c r="D4524" s="1109">
        <v>6.0039999999999996</v>
      </c>
      <c r="E4524" s="1109">
        <v>35</v>
      </c>
      <c r="F4524" s="1109">
        <v>0</v>
      </c>
      <c r="G4524" s="1110" t="s">
        <v>10737</v>
      </c>
      <c r="H4524" s="1110" t="s">
        <v>4654</v>
      </c>
      <c r="I4524" s="1110" t="s">
        <v>10847</v>
      </c>
      <c r="J4524" s="1109">
        <v>0</v>
      </c>
      <c r="K4524" s="1109">
        <v>0</v>
      </c>
      <c r="L4524" s="1109">
        <v>0</v>
      </c>
      <c r="M4524" s="1109">
        <v>0</v>
      </c>
      <c r="N4524" s="1109">
        <v>0</v>
      </c>
      <c r="O4524" s="1109">
        <v>0</v>
      </c>
      <c r="P4524" s="1109">
        <v>0</v>
      </c>
      <c r="Q4524" s="1109">
        <v>0</v>
      </c>
    </row>
    <row r="4525" spans="1:17">
      <c r="A4525" s="1109">
        <v>20066</v>
      </c>
      <c r="B4525" s="1110" t="s">
        <v>0</v>
      </c>
      <c r="C4525" s="1109">
        <v>7</v>
      </c>
      <c r="D4525" s="1109">
        <v>6.0039999999999996</v>
      </c>
      <c r="E4525" s="1109">
        <v>35</v>
      </c>
      <c r="F4525" s="1109">
        <v>0</v>
      </c>
      <c r="G4525" s="1110" t="s">
        <v>10737</v>
      </c>
      <c r="H4525" s="1110" t="s">
        <v>4654</v>
      </c>
      <c r="I4525" s="1110" t="s">
        <v>10848</v>
      </c>
      <c r="J4525" s="1109">
        <v>0</v>
      </c>
      <c r="K4525" s="1109">
        <v>0</v>
      </c>
      <c r="L4525" s="1109">
        <v>0</v>
      </c>
      <c r="M4525" s="1109">
        <v>0</v>
      </c>
      <c r="N4525" s="1109">
        <v>0</v>
      </c>
      <c r="O4525" s="1109">
        <v>0</v>
      </c>
      <c r="P4525" s="1109">
        <v>0</v>
      </c>
      <c r="Q4525" s="1109">
        <v>0</v>
      </c>
    </row>
    <row r="4526" spans="1:17">
      <c r="A4526" s="1109">
        <v>20067</v>
      </c>
      <c r="B4526" s="1110" t="s">
        <v>0</v>
      </c>
      <c r="C4526" s="1109">
        <v>7</v>
      </c>
      <c r="D4526" s="1109">
        <v>6.0039999999999996</v>
      </c>
      <c r="E4526" s="1109">
        <v>35</v>
      </c>
      <c r="F4526" s="1109">
        <v>0</v>
      </c>
      <c r="G4526" s="1110" t="s">
        <v>10737</v>
      </c>
      <c r="H4526" s="1110" t="s">
        <v>4654</v>
      </c>
      <c r="I4526" s="1110" t="s">
        <v>10849</v>
      </c>
      <c r="J4526" s="1109">
        <v>0</v>
      </c>
      <c r="K4526" s="1109">
        <v>0</v>
      </c>
      <c r="L4526" s="1109">
        <v>0</v>
      </c>
      <c r="M4526" s="1109">
        <v>0</v>
      </c>
      <c r="N4526" s="1109">
        <v>0</v>
      </c>
      <c r="O4526" s="1109">
        <v>0</v>
      </c>
      <c r="P4526" s="1109">
        <v>0</v>
      </c>
      <c r="Q4526" s="1109">
        <v>0</v>
      </c>
    </row>
    <row r="4527" spans="1:17">
      <c r="A4527" s="1109">
        <v>20068</v>
      </c>
      <c r="B4527" s="1110" t="s">
        <v>0</v>
      </c>
      <c r="C4527" s="1109">
        <v>7</v>
      </c>
      <c r="D4527" s="1109">
        <v>6.0039999999999996</v>
      </c>
      <c r="E4527" s="1109">
        <v>35</v>
      </c>
      <c r="F4527" s="1109">
        <v>0</v>
      </c>
      <c r="G4527" s="1110" t="s">
        <v>10737</v>
      </c>
      <c r="H4527" s="1110" t="s">
        <v>4654</v>
      </c>
      <c r="I4527" s="1110" t="s">
        <v>10760</v>
      </c>
      <c r="J4527" s="1109">
        <v>0</v>
      </c>
      <c r="K4527" s="1109">
        <v>0</v>
      </c>
      <c r="L4527" s="1109">
        <v>0</v>
      </c>
      <c r="M4527" s="1109">
        <v>0</v>
      </c>
      <c r="N4527" s="1109">
        <v>0</v>
      </c>
      <c r="O4527" s="1109">
        <v>0</v>
      </c>
      <c r="P4527" s="1109">
        <v>0</v>
      </c>
      <c r="Q4527" s="1109">
        <v>0</v>
      </c>
    </row>
    <row r="4528" spans="1:17">
      <c r="A4528" s="1109">
        <v>20069</v>
      </c>
      <c r="B4528" s="1110" t="s">
        <v>0</v>
      </c>
      <c r="C4528" s="1109">
        <v>7</v>
      </c>
      <c r="D4528" s="1109">
        <v>6.0039999999999996</v>
      </c>
      <c r="E4528" s="1109">
        <v>35</v>
      </c>
      <c r="F4528" s="1109">
        <v>0</v>
      </c>
      <c r="G4528" s="1110" t="s">
        <v>10737</v>
      </c>
      <c r="H4528" s="1110" t="s">
        <v>4654</v>
      </c>
      <c r="I4528" s="1110" t="s">
        <v>10841</v>
      </c>
      <c r="J4528" s="1109">
        <v>0</v>
      </c>
      <c r="K4528" s="1109">
        <v>0</v>
      </c>
      <c r="L4528" s="1109">
        <v>0</v>
      </c>
      <c r="M4528" s="1109">
        <v>0</v>
      </c>
      <c r="N4528" s="1109">
        <v>0</v>
      </c>
      <c r="O4528" s="1109">
        <v>0</v>
      </c>
      <c r="P4528" s="1109">
        <v>0</v>
      </c>
      <c r="Q4528" s="1109">
        <v>0</v>
      </c>
    </row>
    <row r="4529" spans="1:17">
      <c r="A4529" s="1109">
        <v>20070</v>
      </c>
      <c r="B4529" s="1110" t="s">
        <v>0</v>
      </c>
      <c r="C4529" s="1109">
        <v>7</v>
      </c>
      <c r="D4529" s="1109">
        <v>6.0039999999999996</v>
      </c>
      <c r="E4529" s="1109">
        <v>35</v>
      </c>
      <c r="F4529" s="1109">
        <v>0</v>
      </c>
      <c r="G4529" s="1110" t="s">
        <v>10737</v>
      </c>
      <c r="H4529" s="1110" t="s">
        <v>4654</v>
      </c>
      <c r="I4529" s="1110" t="s">
        <v>10845</v>
      </c>
      <c r="J4529" s="1109">
        <v>0</v>
      </c>
      <c r="K4529" s="1109">
        <v>0</v>
      </c>
      <c r="L4529" s="1109">
        <v>0</v>
      </c>
      <c r="M4529" s="1109">
        <v>0</v>
      </c>
      <c r="N4529" s="1109">
        <v>0</v>
      </c>
      <c r="O4529" s="1109">
        <v>0</v>
      </c>
      <c r="P4529" s="1109">
        <v>0</v>
      </c>
      <c r="Q4529" s="1109">
        <v>0</v>
      </c>
    </row>
    <row r="4530" spans="1:17">
      <c r="A4530" s="1109">
        <v>20071</v>
      </c>
      <c r="B4530" s="1110" t="s">
        <v>0</v>
      </c>
      <c r="C4530" s="1109">
        <v>7</v>
      </c>
      <c r="D4530" s="1109">
        <v>6.0039999999999996</v>
      </c>
      <c r="E4530" s="1109">
        <v>35</v>
      </c>
      <c r="F4530" s="1109">
        <v>0</v>
      </c>
      <c r="G4530" s="1110" t="s">
        <v>10737</v>
      </c>
      <c r="H4530" s="1110" t="s">
        <v>4654</v>
      </c>
      <c r="I4530" s="1110" t="s">
        <v>10850</v>
      </c>
      <c r="J4530" s="1109">
        <v>0</v>
      </c>
      <c r="K4530" s="1109">
        <v>0</v>
      </c>
      <c r="L4530" s="1109">
        <v>0</v>
      </c>
      <c r="M4530" s="1109">
        <v>0</v>
      </c>
      <c r="N4530" s="1109">
        <v>0</v>
      </c>
      <c r="O4530" s="1109">
        <v>0</v>
      </c>
      <c r="P4530" s="1109">
        <v>0</v>
      </c>
      <c r="Q4530" s="1109">
        <v>0</v>
      </c>
    </row>
    <row r="4531" spans="1:17">
      <c r="A4531" s="1109">
        <v>20072</v>
      </c>
      <c r="B4531" s="1110" t="s">
        <v>0</v>
      </c>
      <c r="C4531" s="1109">
        <v>7</v>
      </c>
      <c r="D4531" s="1109">
        <v>6.0039999999999996</v>
      </c>
      <c r="E4531" s="1109">
        <v>35</v>
      </c>
      <c r="F4531" s="1109">
        <v>0</v>
      </c>
      <c r="G4531" s="1110" t="s">
        <v>10737</v>
      </c>
      <c r="H4531" s="1110" t="s">
        <v>4654</v>
      </c>
      <c r="I4531" s="1110" t="s">
        <v>10832</v>
      </c>
      <c r="J4531" s="1109">
        <v>0</v>
      </c>
      <c r="K4531" s="1109">
        <v>0</v>
      </c>
      <c r="L4531" s="1109">
        <v>0</v>
      </c>
      <c r="M4531" s="1109">
        <v>0</v>
      </c>
      <c r="N4531" s="1109">
        <v>0</v>
      </c>
      <c r="O4531" s="1109">
        <v>0</v>
      </c>
      <c r="P4531" s="1109">
        <v>0</v>
      </c>
      <c r="Q4531" s="1109">
        <v>0</v>
      </c>
    </row>
    <row r="4532" spans="1:17">
      <c r="A4532" s="1109">
        <v>20073</v>
      </c>
      <c r="B4532" s="1110" t="s">
        <v>0</v>
      </c>
      <c r="C4532" s="1109">
        <v>7</v>
      </c>
      <c r="D4532" s="1109">
        <v>6.0039999999999996</v>
      </c>
      <c r="E4532" s="1109">
        <v>35</v>
      </c>
      <c r="F4532" s="1109">
        <v>0</v>
      </c>
      <c r="G4532" s="1110" t="s">
        <v>10737</v>
      </c>
      <c r="H4532" s="1110" t="s">
        <v>4654</v>
      </c>
      <c r="I4532" s="1110" t="s">
        <v>10839</v>
      </c>
      <c r="J4532" s="1109">
        <v>0</v>
      </c>
      <c r="K4532" s="1109">
        <v>0</v>
      </c>
      <c r="L4532" s="1109">
        <v>0</v>
      </c>
      <c r="M4532" s="1109">
        <v>0</v>
      </c>
      <c r="N4532" s="1109">
        <v>0</v>
      </c>
      <c r="O4532" s="1109">
        <v>0</v>
      </c>
      <c r="P4532" s="1109">
        <v>0</v>
      </c>
      <c r="Q4532" s="1109">
        <v>0</v>
      </c>
    </row>
    <row r="4533" spans="1:17">
      <c r="A4533" s="1109">
        <v>20074</v>
      </c>
      <c r="B4533" s="1110" t="s">
        <v>0</v>
      </c>
      <c r="C4533" s="1109">
        <v>7</v>
      </c>
      <c r="D4533" s="1109">
        <v>6.0039999999999996</v>
      </c>
      <c r="E4533" s="1109">
        <v>35</v>
      </c>
      <c r="F4533" s="1109">
        <v>0</v>
      </c>
      <c r="G4533" s="1110" t="s">
        <v>10753</v>
      </c>
      <c r="H4533" s="1110" t="s">
        <v>4654</v>
      </c>
      <c r="I4533" s="1110" t="s">
        <v>10847</v>
      </c>
      <c r="J4533" s="1109">
        <v>0</v>
      </c>
      <c r="K4533" s="1109">
        <v>0</v>
      </c>
      <c r="L4533" s="1109">
        <v>0</v>
      </c>
      <c r="M4533" s="1109">
        <v>0</v>
      </c>
      <c r="N4533" s="1109">
        <v>0</v>
      </c>
      <c r="O4533" s="1109">
        <v>0</v>
      </c>
      <c r="P4533" s="1109">
        <v>0</v>
      </c>
      <c r="Q4533" s="1109">
        <v>0</v>
      </c>
    </row>
    <row r="4534" spans="1:17">
      <c r="A4534" s="1109">
        <v>20075</v>
      </c>
      <c r="B4534" s="1110" t="s">
        <v>0</v>
      </c>
      <c r="C4534" s="1109">
        <v>7</v>
      </c>
      <c r="D4534" s="1109">
        <v>6.0039999999999996</v>
      </c>
      <c r="E4534" s="1109">
        <v>35</v>
      </c>
      <c r="F4534" s="1109">
        <v>0</v>
      </c>
      <c r="G4534" s="1110" t="s">
        <v>10753</v>
      </c>
      <c r="H4534" s="1110" t="s">
        <v>4654</v>
      </c>
      <c r="I4534" s="1110" t="s">
        <v>10849</v>
      </c>
      <c r="J4534" s="1109">
        <v>0</v>
      </c>
      <c r="K4534" s="1109">
        <v>0</v>
      </c>
      <c r="L4534" s="1109">
        <v>0</v>
      </c>
      <c r="M4534" s="1109">
        <v>0</v>
      </c>
      <c r="N4534" s="1109">
        <v>0</v>
      </c>
      <c r="O4534" s="1109">
        <v>0</v>
      </c>
      <c r="P4534" s="1109">
        <v>0</v>
      </c>
      <c r="Q4534" s="1109">
        <v>0</v>
      </c>
    </row>
    <row r="4535" spans="1:17">
      <c r="A4535" s="1109">
        <v>20076</v>
      </c>
      <c r="B4535" s="1110" t="s">
        <v>0</v>
      </c>
      <c r="C4535" s="1109">
        <v>7</v>
      </c>
      <c r="D4535" s="1109">
        <v>6.0039999999999996</v>
      </c>
      <c r="E4535" s="1109">
        <v>35</v>
      </c>
      <c r="F4535" s="1109">
        <v>0</v>
      </c>
      <c r="G4535" s="1110" t="s">
        <v>10753</v>
      </c>
      <c r="H4535" s="1110" t="s">
        <v>4654</v>
      </c>
      <c r="I4535" s="1110" t="s">
        <v>10760</v>
      </c>
      <c r="J4535" s="1109">
        <v>0</v>
      </c>
      <c r="K4535" s="1109">
        <v>0</v>
      </c>
      <c r="L4535" s="1109">
        <v>0</v>
      </c>
      <c r="M4535" s="1109">
        <v>0</v>
      </c>
      <c r="N4535" s="1109">
        <v>0</v>
      </c>
      <c r="O4535" s="1109">
        <v>0</v>
      </c>
      <c r="P4535" s="1109">
        <v>0</v>
      </c>
      <c r="Q4535" s="1109">
        <v>0</v>
      </c>
    </row>
    <row r="4536" spans="1:17">
      <c r="A4536" s="1109">
        <v>20077</v>
      </c>
      <c r="B4536" s="1110" t="s">
        <v>0</v>
      </c>
      <c r="C4536" s="1109">
        <v>7</v>
      </c>
      <c r="D4536" s="1109">
        <v>6.0039999999999996</v>
      </c>
      <c r="E4536" s="1109">
        <v>35</v>
      </c>
      <c r="F4536" s="1109">
        <v>0</v>
      </c>
      <c r="G4536" s="1110" t="s">
        <v>10753</v>
      </c>
      <c r="H4536" s="1110" t="s">
        <v>4654</v>
      </c>
      <c r="I4536" s="1110" t="s">
        <v>10841</v>
      </c>
      <c r="J4536" s="1109">
        <v>0</v>
      </c>
      <c r="K4536" s="1109">
        <v>0</v>
      </c>
      <c r="L4536" s="1109">
        <v>0</v>
      </c>
      <c r="M4536" s="1109">
        <v>0</v>
      </c>
      <c r="N4536" s="1109">
        <v>0</v>
      </c>
      <c r="O4536" s="1109">
        <v>0</v>
      </c>
      <c r="P4536" s="1109">
        <v>0</v>
      </c>
      <c r="Q4536" s="1109">
        <v>0</v>
      </c>
    </row>
    <row r="4537" spans="1:17">
      <c r="A4537" s="1109">
        <v>20078</v>
      </c>
      <c r="B4537" s="1110" t="s">
        <v>0</v>
      </c>
      <c r="C4537" s="1109">
        <v>7</v>
      </c>
      <c r="D4537" s="1109">
        <v>6.0039999999999996</v>
      </c>
      <c r="E4537" s="1109">
        <v>35</v>
      </c>
      <c r="F4537" s="1109">
        <v>0</v>
      </c>
      <c r="G4537" s="1110" t="s">
        <v>10753</v>
      </c>
      <c r="H4537" s="1110" t="s">
        <v>4654</v>
      </c>
      <c r="I4537" s="1110" t="s">
        <v>10736</v>
      </c>
      <c r="J4537" s="1109">
        <v>0</v>
      </c>
      <c r="K4537" s="1109">
        <v>0</v>
      </c>
      <c r="L4537" s="1109">
        <v>0</v>
      </c>
      <c r="M4537" s="1109">
        <v>0</v>
      </c>
      <c r="N4537" s="1109">
        <v>0</v>
      </c>
      <c r="O4537" s="1109">
        <v>0</v>
      </c>
      <c r="P4537" s="1109">
        <v>0</v>
      </c>
      <c r="Q4537" s="1109">
        <v>0</v>
      </c>
    </row>
    <row r="4538" spans="1:17">
      <c r="A4538" s="1109">
        <v>20079</v>
      </c>
      <c r="B4538" s="1110" t="s">
        <v>0</v>
      </c>
      <c r="C4538" s="1109">
        <v>7</v>
      </c>
      <c r="D4538" s="1109">
        <v>6.0039999999999996</v>
      </c>
      <c r="E4538" s="1109">
        <v>35</v>
      </c>
      <c r="F4538" s="1109">
        <v>0</v>
      </c>
      <c r="G4538" s="1110" t="s">
        <v>10753</v>
      </c>
      <c r="H4538" s="1110" t="s">
        <v>4654</v>
      </c>
      <c r="I4538" s="1110" t="s">
        <v>10845</v>
      </c>
      <c r="J4538" s="1109">
        <v>0</v>
      </c>
      <c r="K4538" s="1109">
        <v>0</v>
      </c>
      <c r="L4538" s="1109">
        <v>0</v>
      </c>
      <c r="M4538" s="1109">
        <v>0</v>
      </c>
      <c r="N4538" s="1109">
        <v>0</v>
      </c>
      <c r="O4538" s="1109">
        <v>0</v>
      </c>
      <c r="P4538" s="1109">
        <v>0</v>
      </c>
      <c r="Q4538" s="1109">
        <v>0</v>
      </c>
    </row>
    <row r="4539" spans="1:17">
      <c r="A4539" s="1109">
        <v>20080</v>
      </c>
      <c r="B4539" s="1110" t="s">
        <v>0</v>
      </c>
      <c r="C4539" s="1109">
        <v>7</v>
      </c>
      <c r="D4539" s="1109">
        <v>6.0039999999999996</v>
      </c>
      <c r="E4539" s="1109">
        <v>35</v>
      </c>
      <c r="F4539" s="1109">
        <v>0</v>
      </c>
      <c r="G4539" s="1110" t="s">
        <v>10753</v>
      </c>
      <c r="H4539" s="1110" t="s">
        <v>4654</v>
      </c>
      <c r="I4539" s="1110" t="s">
        <v>10850</v>
      </c>
      <c r="J4539" s="1109">
        <v>0</v>
      </c>
      <c r="K4539" s="1109">
        <v>0</v>
      </c>
      <c r="L4539" s="1109">
        <v>0</v>
      </c>
      <c r="M4539" s="1109">
        <v>0</v>
      </c>
      <c r="N4539" s="1109">
        <v>0</v>
      </c>
      <c r="O4539" s="1109">
        <v>0</v>
      </c>
      <c r="P4539" s="1109">
        <v>0</v>
      </c>
      <c r="Q4539" s="1109">
        <v>0</v>
      </c>
    </row>
    <row r="4540" spans="1:17">
      <c r="A4540" s="1109">
        <v>20081</v>
      </c>
      <c r="B4540" s="1110" t="s">
        <v>0</v>
      </c>
      <c r="C4540" s="1109">
        <v>7</v>
      </c>
      <c r="D4540" s="1109">
        <v>6.0039999999999996</v>
      </c>
      <c r="E4540" s="1109">
        <v>35</v>
      </c>
      <c r="F4540" s="1109">
        <v>0</v>
      </c>
      <c r="G4540" s="1110" t="s">
        <v>10753</v>
      </c>
      <c r="H4540" s="1110" t="s">
        <v>4654</v>
      </c>
      <c r="I4540" s="1110" t="s">
        <v>10832</v>
      </c>
      <c r="J4540" s="1109">
        <v>0</v>
      </c>
      <c r="K4540" s="1109">
        <v>0</v>
      </c>
      <c r="L4540" s="1109">
        <v>0</v>
      </c>
      <c r="M4540" s="1109">
        <v>0</v>
      </c>
      <c r="N4540" s="1109">
        <v>0</v>
      </c>
      <c r="O4540" s="1109">
        <v>0</v>
      </c>
      <c r="P4540" s="1109">
        <v>0</v>
      </c>
      <c r="Q4540" s="1109">
        <v>0</v>
      </c>
    </row>
    <row r="4541" spans="1:17">
      <c r="A4541" s="1109">
        <v>20082</v>
      </c>
      <c r="B4541" s="1110" t="s">
        <v>0</v>
      </c>
      <c r="C4541" s="1109">
        <v>7</v>
      </c>
      <c r="D4541" s="1109">
        <v>6.0039999999999996</v>
      </c>
      <c r="E4541" s="1109">
        <v>35</v>
      </c>
      <c r="F4541" s="1109">
        <v>0</v>
      </c>
      <c r="G4541" s="1110" t="s">
        <v>10753</v>
      </c>
      <c r="H4541" s="1110" t="s">
        <v>4654</v>
      </c>
      <c r="I4541" s="1110" t="s">
        <v>10839</v>
      </c>
      <c r="J4541" s="1109">
        <v>0</v>
      </c>
      <c r="K4541" s="1109">
        <v>0</v>
      </c>
      <c r="L4541" s="1109">
        <v>0</v>
      </c>
      <c r="M4541" s="1109">
        <v>0</v>
      </c>
      <c r="N4541" s="1109">
        <v>0</v>
      </c>
      <c r="O4541" s="1109">
        <v>0</v>
      </c>
      <c r="P4541" s="1109">
        <v>0</v>
      </c>
      <c r="Q4541" s="1109">
        <v>0</v>
      </c>
    </row>
    <row r="4542" spans="1:17">
      <c r="A4542" s="1109">
        <v>20083</v>
      </c>
      <c r="B4542" s="1110" t="s">
        <v>0</v>
      </c>
      <c r="C4542" s="1109">
        <v>7</v>
      </c>
      <c r="D4542" s="1109">
        <v>6.0039999999999996</v>
      </c>
      <c r="E4542" s="1109">
        <v>35</v>
      </c>
      <c r="F4542" s="1109">
        <v>0</v>
      </c>
      <c r="G4542" s="1110" t="s">
        <v>10779</v>
      </c>
      <c r="H4542" s="1110" t="s">
        <v>4654</v>
      </c>
      <c r="I4542" s="1110" t="s">
        <v>10847</v>
      </c>
      <c r="J4542" s="1109">
        <v>0</v>
      </c>
      <c r="K4542" s="1109">
        <v>0</v>
      </c>
      <c r="L4542" s="1109">
        <v>0</v>
      </c>
      <c r="M4542" s="1109">
        <v>0</v>
      </c>
      <c r="N4542" s="1109">
        <v>0</v>
      </c>
      <c r="O4542" s="1109">
        <v>0</v>
      </c>
      <c r="P4542" s="1109">
        <v>0</v>
      </c>
      <c r="Q4542" s="1109">
        <v>0</v>
      </c>
    </row>
    <row r="4543" spans="1:17">
      <c r="A4543" s="1109">
        <v>20084</v>
      </c>
      <c r="B4543" s="1110" t="s">
        <v>0</v>
      </c>
      <c r="C4543" s="1109">
        <v>7</v>
      </c>
      <c r="D4543" s="1109">
        <v>6.0039999999999996</v>
      </c>
      <c r="E4543" s="1109">
        <v>35</v>
      </c>
      <c r="F4543" s="1109">
        <v>0</v>
      </c>
      <c r="G4543" s="1110" t="s">
        <v>10779</v>
      </c>
      <c r="H4543" s="1110" t="s">
        <v>4654</v>
      </c>
      <c r="I4543" s="1110" t="s">
        <v>10760</v>
      </c>
      <c r="J4543" s="1109">
        <v>0</v>
      </c>
      <c r="K4543" s="1109">
        <v>0</v>
      </c>
      <c r="L4543" s="1109">
        <v>0</v>
      </c>
      <c r="M4543" s="1109">
        <v>0</v>
      </c>
      <c r="N4543" s="1109">
        <v>0</v>
      </c>
      <c r="O4543" s="1109">
        <v>0</v>
      </c>
      <c r="P4543" s="1109">
        <v>0</v>
      </c>
      <c r="Q4543" s="1109">
        <v>0</v>
      </c>
    </row>
    <row r="4544" spans="1:17">
      <c r="A4544" s="1109">
        <v>20085</v>
      </c>
      <c r="B4544" s="1110" t="s">
        <v>0</v>
      </c>
      <c r="C4544" s="1109">
        <v>7</v>
      </c>
      <c r="D4544" s="1109">
        <v>6.0039999999999996</v>
      </c>
      <c r="E4544" s="1109">
        <v>35</v>
      </c>
      <c r="F4544" s="1109">
        <v>0</v>
      </c>
      <c r="G4544" s="1110" t="s">
        <v>10779</v>
      </c>
      <c r="H4544" s="1110" t="s">
        <v>4654</v>
      </c>
      <c r="I4544" s="1110" t="s">
        <v>10841</v>
      </c>
      <c r="J4544" s="1109">
        <v>0</v>
      </c>
      <c r="K4544" s="1109">
        <v>0</v>
      </c>
      <c r="L4544" s="1109">
        <v>0</v>
      </c>
      <c r="M4544" s="1109">
        <v>0</v>
      </c>
      <c r="N4544" s="1109">
        <v>0</v>
      </c>
      <c r="O4544" s="1109">
        <v>0</v>
      </c>
      <c r="P4544" s="1109">
        <v>0</v>
      </c>
      <c r="Q4544" s="1109">
        <v>0</v>
      </c>
    </row>
    <row r="4545" spans="1:17">
      <c r="A4545" s="1109">
        <v>20086</v>
      </c>
      <c r="B4545" s="1110" t="s">
        <v>0</v>
      </c>
      <c r="C4545" s="1109">
        <v>7</v>
      </c>
      <c r="D4545" s="1109">
        <v>6.0039999999999996</v>
      </c>
      <c r="E4545" s="1109">
        <v>35</v>
      </c>
      <c r="F4545" s="1109">
        <v>0</v>
      </c>
      <c r="G4545" s="1110" t="s">
        <v>10779</v>
      </c>
      <c r="H4545" s="1110" t="s">
        <v>4654</v>
      </c>
      <c r="I4545" s="1110" t="s">
        <v>10836</v>
      </c>
      <c r="J4545" s="1109">
        <v>0</v>
      </c>
      <c r="K4545" s="1109">
        <v>0</v>
      </c>
      <c r="L4545" s="1109">
        <v>0</v>
      </c>
      <c r="M4545" s="1109">
        <v>0</v>
      </c>
      <c r="N4545" s="1109">
        <v>0</v>
      </c>
      <c r="O4545" s="1109">
        <v>0</v>
      </c>
      <c r="P4545" s="1109">
        <v>0</v>
      </c>
      <c r="Q4545" s="1109">
        <v>0</v>
      </c>
    </row>
    <row r="4546" spans="1:17">
      <c r="A4546" s="1109">
        <v>20087</v>
      </c>
      <c r="B4546" s="1110" t="s">
        <v>0</v>
      </c>
      <c r="C4546" s="1109">
        <v>7</v>
      </c>
      <c r="D4546" s="1109">
        <v>6.0039999999999996</v>
      </c>
      <c r="E4546" s="1109">
        <v>35</v>
      </c>
      <c r="F4546" s="1109">
        <v>0</v>
      </c>
      <c r="G4546" s="1110" t="s">
        <v>10779</v>
      </c>
      <c r="H4546" s="1110" t="s">
        <v>4654</v>
      </c>
      <c r="I4546" s="1110" t="s">
        <v>10736</v>
      </c>
      <c r="J4546" s="1109">
        <v>0</v>
      </c>
      <c r="K4546" s="1109">
        <v>0</v>
      </c>
      <c r="L4546" s="1109">
        <v>0</v>
      </c>
      <c r="M4546" s="1109">
        <v>0</v>
      </c>
      <c r="N4546" s="1109">
        <v>0</v>
      </c>
      <c r="O4546" s="1109">
        <v>0</v>
      </c>
      <c r="P4546" s="1109">
        <v>0</v>
      </c>
      <c r="Q4546" s="1109">
        <v>0</v>
      </c>
    </row>
    <row r="4547" spans="1:17">
      <c r="A4547" s="1109">
        <v>20088</v>
      </c>
      <c r="B4547" s="1110" t="s">
        <v>0</v>
      </c>
      <c r="C4547" s="1109">
        <v>7</v>
      </c>
      <c r="D4547" s="1109">
        <v>6.0039999999999996</v>
      </c>
      <c r="E4547" s="1109">
        <v>35</v>
      </c>
      <c r="F4547" s="1109">
        <v>0</v>
      </c>
      <c r="G4547" s="1110" t="s">
        <v>10779</v>
      </c>
      <c r="H4547" s="1110" t="s">
        <v>4654</v>
      </c>
      <c r="I4547" s="1110" t="s">
        <v>10850</v>
      </c>
      <c r="J4547" s="1109">
        <v>0</v>
      </c>
      <c r="K4547" s="1109">
        <v>0</v>
      </c>
      <c r="L4547" s="1109">
        <v>0</v>
      </c>
      <c r="M4547" s="1109">
        <v>0</v>
      </c>
      <c r="N4547" s="1109">
        <v>0</v>
      </c>
      <c r="O4547" s="1109">
        <v>0</v>
      </c>
      <c r="P4547" s="1109">
        <v>0</v>
      </c>
      <c r="Q4547" s="1109">
        <v>0</v>
      </c>
    </row>
    <row r="4548" spans="1:17">
      <c r="A4548" s="1109">
        <v>20089</v>
      </c>
      <c r="B4548" s="1110" t="s">
        <v>0</v>
      </c>
      <c r="C4548" s="1109">
        <v>7</v>
      </c>
      <c r="D4548" s="1109">
        <v>6.0039999999999996</v>
      </c>
      <c r="E4548" s="1109">
        <v>35</v>
      </c>
      <c r="F4548" s="1109">
        <v>0</v>
      </c>
      <c r="G4548" s="1110" t="s">
        <v>10779</v>
      </c>
      <c r="H4548" s="1110" t="s">
        <v>4654</v>
      </c>
      <c r="I4548" s="1110" t="s">
        <v>10832</v>
      </c>
      <c r="J4548" s="1109">
        <v>0</v>
      </c>
      <c r="K4548" s="1109">
        <v>0</v>
      </c>
      <c r="L4548" s="1109">
        <v>0</v>
      </c>
      <c r="M4548" s="1109">
        <v>0</v>
      </c>
      <c r="N4548" s="1109">
        <v>0</v>
      </c>
      <c r="O4548" s="1109">
        <v>0</v>
      </c>
      <c r="P4548" s="1109">
        <v>0</v>
      </c>
      <c r="Q4548" s="1109">
        <v>0</v>
      </c>
    </row>
    <row r="4549" spans="1:17">
      <c r="A4549" s="1109">
        <v>20090</v>
      </c>
      <c r="B4549" s="1110" t="s">
        <v>0</v>
      </c>
      <c r="C4549" s="1109">
        <v>7</v>
      </c>
      <c r="D4549" s="1109">
        <v>6.0039999999999996</v>
      </c>
      <c r="E4549" s="1109">
        <v>35</v>
      </c>
      <c r="F4549" s="1109">
        <v>0</v>
      </c>
      <c r="G4549" s="1110" t="s">
        <v>10779</v>
      </c>
      <c r="H4549" s="1110" t="s">
        <v>4654</v>
      </c>
      <c r="I4549" s="1110" t="s">
        <v>10839</v>
      </c>
      <c r="J4549" s="1109">
        <v>0</v>
      </c>
      <c r="K4549" s="1109">
        <v>0</v>
      </c>
      <c r="L4549" s="1109">
        <v>0</v>
      </c>
      <c r="M4549" s="1109">
        <v>0</v>
      </c>
      <c r="N4549" s="1109">
        <v>0</v>
      </c>
      <c r="O4549" s="1109">
        <v>0</v>
      </c>
      <c r="P4549" s="1109">
        <v>0</v>
      </c>
      <c r="Q4549" s="1109">
        <v>0</v>
      </c>
    </row>
    <row r="4550" spans="1:17">
      <c r="A4550" s="1109">
        <v>20091</v>
      </c>
      <c r="B4550" s="1110" t="s">
        <v>0</v>
      </c>
      <c r="C4550" s="1109">
        <v>7</v>
      </c>
      <c r="D4550" s="1109">
        <v>6.0039999999999996</v>
      </c>
      <c r="E4550" s="1109">
        <v>35</v>
      </c>
      <c r="F4550" s="1109">
        <v>0</v>
      </c>
      <c r="G4550" s="1110" t="s">
        <v>10739</v>
      </c>
      <c r="H4550" s="1110" t="s">
        <v>4654</v>
      </c>
      <c r="I4550" s="1110" t="s">
        <v>10847</v>
      </c>
      <c r="J4550" s="1109">
        <v>0</v>
      </c>
      <c r="K4550" s="1109">
        <v>0</v>
      </c>
      <c r="L4550" s="1109">
        <v>0</v>
      </c>
      <c r="M4550" s="1109">
        <v>0</v>
      </c>
      <c r="N4550" s="1109">
        <v>0</v>
      </c>
      <c r="O4550" s="1109">
        <v>0</v>
      </c>
      <c r="P4550" s="1109">
        <v>0</v>
      </c>
      <c r="Q4550" s="1109">
        <v>0</v>
      </c>
    </row>
    <row r="4551" spans="1:17">
      <c r="A4551" s="1109">
        <v>20092</v>
      </c>
      <c r="B4551" s="1110" t="s">
        <v>0</v>
      </c>
      <c r="C4551" s="1109">
        <v>7</v>
      </c>
      <c r="D4551" s="1109">
        <v>6.0039999999999996</v>
      </c>
      <c r="E4551" s="1109">
        <v>35</v>
      </c>
      <c r="F4551" s="1109">
        <v>0</v>
      </c>
      <c r="G4551" s="1110" t="s">
        <v>10739</v>
      </c>
      <c r="H4551" s="1110" t="s">
        <v>4654</v>
      </c>
      <c r="I4551" s="1110" t="s">
        <v>10760</v>
      </c>
      <c r="J4551" s="1109">
        <v>0</v>
      </c>
      <c r="K4551" s="1109">
        <v>0</v>
      </c>
      <c r="L4551" s="1109">
        <v>0</v>
      </c>
      <c r="M4551" s="1109">
        <v>0</v>
      </c>
      <c r="N4551" s="1109">
        <v>0</v>
      </c>
      <c r="O4551" s="1109">
        <v>0</v>
      </c>
      <c r="P4551" s="1109">
        <v>0</v>
      </c>
      <c r="Q4551" s="1109">
        <v>0</v>
      </c>
    </row>
    <row r="4552" spans="1:17">
      <c r="A4552" s="1109">
        <v>20093</v>
      </c>
      <c r="B4552" s="1110" t="s">
        <v>0</v>
      </c>
      <c r="C4552" s="1109">
        <v>7</v>
      </c>
      <c r="D4552" s="1109">
        <v>6.0039999999999996</v>
      </c>
      <c r="E4552" s="1109">
        <v>35</v>
      </c>
      <c r="F4552" s="1109">
        <v>0</v>
      </c>
      <c r="G4552" s="1110" t="s">
        <v>10739</v>
      </c>
      <c r="H4552" s="1110" t="s">
        <v>4654</v>
      </c>
      <c r="I4552" s="1110" t="s">
        <v>10841</v>
      </c>
      <c r="J4552" s="1109">
        <v>0</v>
      </c>
      <c r="K4552" s="1109">
        <v>0</v>
      </c>
      <c r="L4552" s="1109">
        <v>0</v>
      </c>
      <c r="M4552" s="1109">
        <v>0</v>
      </c>
      <c r="N4552" s="1109">
        <v>0</v>
      </c>
      <c r="O4552" s="1109">
        <v>0</v>
      </c>
      <c r="P4552" s="1109">
        <v>0</v>
      </c>
      <c r="Q4552" s="1109">
        <v>0</v>
      </c>
    </row>
    <row r="4553" spans="1:17">
      <c r="A4553" s="1109">
        <v>20094</v>
      </c>
      <c r="B4553" s="1110" t="s">
        <v>0</v>
      </c>
      <c r="C4553" s="1109">
        <v>7</v>
      </c>
      <c r="D4553" s="1109">
        <v>6.0039999999999996</v>
      </c>
      <c r="E4553" s="1109">
        <v>35</v>
      </c>
      <c r="F4553" s="1109">
        <v>0</v>
      </c>
      <c r="G4553" s="1110" t="s">
        <v>10739</v>
      </c>
      <c r="H4553" s="1110" t="s">
        <v>4654</v>
      </c>
      <c r="I4553" s="1110" t="s">
        <v>10836</v>
      </c>
      <c r="J4553" s="1109">
        <v>0</v>
      </c>
      <c r="K4553" s="1109">
        <v>0</v>
      </c>
      <c r="L4553" s="1109">
        <v>0</v>
      </c>
      <c r="M4553" s="1109">
        <v>0</v>
      </c>
      <c r="N4553" s="1109">
        <v>0</v>
      </c>
      <c r="O4553" s="1109">
        <v>0</v>
      </c>
      <c r="P4553" s="1109">
        <v>0</v>
      </c>
      <c r="Q4553" s="1109">
        <v>0</v>
      </c>
    </row>
    <row r="4554" spans="1:17">
      <c r="A4554" s="1109">
        <v>20095</v>
      </c>
      <c r="B4554" s="1110" t="s">
        <v>0</v>
      </c>
      <c r="C4554" s="1109">
        <v>7</v>
      </c>
      <c r="D4554" s="1109">
        <v>6.0039999999999996</v>
      </c>
      <c r="E4554" s="1109">
        <v>35</v>
      </c>
      <c r="F4554" s="1109">
        <v>0</v>
      </c>
      <c r="G4554" s="1110" t="s">
        <v>10739</v>
      </c>
      <c r="H4554" s="1110" t="s">
        <v>4654</v>
      </c>
      <c r="I4554" s="1110" t="s">
        <v>10736</v>
      </c>
      <c r="J4554" s="1109">
        <v>0</v>
      </c>
      <c r="K4554" s="1109">
        <v>0</v>
      </c>
      <c r="L4554" s="1109">
        <v>0</v>
      </c>
      <c r="M4554" s="1109">
        <v>0</v>
      </c>
      <c r="N4554" s="1109">
        <v>0</v>
      </c>
      <c r="O4554" s="1109">
        <v>0</v>
      </c>
      <c r="P4554" s="1109">
        <v>0</v>
      </c>
      <c r="Q4554" s="1109">
        <v>0</v>
      </c>
    </row>
    <row r="4555" spans="1:17">
      <c r="A4555" s="1109">
        <v>20096</v>
      </c>
      <c r="B4555" s="1110" t="s">
        <v>0</v>
      </c>
      <c r="C4555" s="1109">
        <v>7</v>
      </c>
      <c r="D4555" s="1109">
        <v>6.0039999999999996</v>
      </c>
      <c r="E4555" s="1109">
        <v>35</v>
      </c>
      <c r="F4555" s="1109">
        <v>0</v>
      </c>
      <c r="G4555" s="1110" t="s">
        <v>10739</v>
      </c>
      <c r="H4555" s="1110" t="s">
        <v>4654</v>
      </c>
      <c r="I4555" s="1110" t="s">
        <v>10850</v>
      </c>
      <c r="J4555" s="1109">
        <v>0</v>
      </c>
      <c r="K4555" s="1109">
        <v>0</v>
      </c>
      <c r="L4555" s="1109">
        <v>0</v>
      </c>
      <c r="M4555" s="1109">
        <v>0</v>
      </c>
      <c r="N4555" s="1109">
        <v>0</v>
      </c>
      <c r="O4555" s="1109">
        <v>0</v>
      </c>
      <c r="P4555" s="1109">
        <v>0</v>
      </c>
      <c r="Q4555" s="1109">
        <v>0</v>
      </c>
    </row>
    <row r="4556" spans="1:17">
      <c r="A4556" s="1109">
        <v>20097</v>
      </c>
      <c r="B4556" s="1110" t="s">
        <v>0</v>
      </c>
      <c r="C4556" s="1109">
        <v>7</v>
      </c>
      <c r="D4556" s="1109">
        <v>6.0039999999999996</v>
      </c>
      <c r="E4556" s="1109">
        <v>35</v>
      </c>
      <c r="F4556" s="1109">
        <v>0</v>
      </c>
      <c r="G4556" s="1110" t="s">
        <v>10739</v>
      </c>
      <c r="H4556" s="1110" t="s">
        <v>4654</v>
      </c>
      <c r="I4556" s="1110" t="s">
        <v>10832</v>
      </c>
      <c r="J4556" s="1109">
        <v>0</v>
      </c>
      <c r="K4556" s="1109">
        <v>0</v>
      </c>
      <c r="L4556" s="1109">
        <v>0</v>
      </c>
      <c r="M4556" s="1109">
        <v>0</v>
      </c>
      <c r="N4556" s="1109">
        <v>0</v>
      </c>
      <c r="O4556" s="1109">
        <v>0</v>
      </c>
      <c r="P4556" s="1109">
        <v>0</v>
      </c>
      <c r="Q4556" s="1109">
        <v>0</v>
      </c>
    </row>
    <row r="4557" spans="1:17">
      <c r="A4557" s="1109">
        <v>20098</v>
      </c>
      <c r="B4557" s="1110" t="s">
        <v>0</v>
      </c>
      <c r="C4557" s="1109">
        <v>7</v>
      </c>
      <c r="D4557" s="1109">
        <v>6.0039999999999996</v>
      </c>
      <c r="E4557" s="1109">
        <v>35</v>
      </c>
      <c r="F4557" s="1109">
        <v>0</v>
      </c>
      <c r="G4557" s="1110" t="s">
        <v>10739</v>
      </c>
      <c r="H4557" s="1110" t="s">
        <v>4654</v>
      </c>
      <c r="I4557" s="1110" t="s">
        <v>10839</v>
      </c>
      <c r="J4557" s="1109">
        <v>0</v>
      </c>
      <c r="K4557" s="1109">
        <v>0</v>
      </c>
      <c r="L4557" s="1109">
        <v>0</v>
      </c>
      <c r="M4557" s="1109">
        <v>0</v>
      </c>
      <c r="N4557" s="1109">
        <v>0</v>
      </c>
      <c r="O4557" s="1109">
        <v>0</v>
      </c>
      <c r="P4557" s="1109">
        <v>0</v>
      </c>
      <c r="Q4557" s="1109">
        <v>0</v>
      </c>
    </row>
    <row r="4558" spans="1:17">
      <c r="A4558" s="1109">
        <v>20099</v>
      </c>
      <c r="B4558" s="1110" t="s">
        <v>0</v>
      </c>
      <c r="C4558" s="1109">
        <v>7</v>
      </c>
      <c r="D4558" s="1109">
        <v>6.0039999999999996</v>
      </c>
      <c r="E4558" s="1109">
        <v>35</v>
      </c>
      <c r="F4558" s="1109">
        <v>0</v>
      </c>
      <c r="G4558" s="1110" t="s">
        <v>10844</v>
      </c>
      <c r="H4558" s="1110" t="s">
        <v>4654</v>
      </c>
      <c r="I4558" s="1110" t="s">
        <v>10847</v>
      </c>
      <c r="J4558" s="1109">
        <v>0</v>
      </c>
      <c r="K4558" s="1109">
        <v>0</v>
      </c>
      <c r="L4558" s="1109">
        <v>0</v>
      </c>
      <c r="M4558" s="1109">
        <v>0</v>
      </c>
      <c r="N4558" s="1109">
        <v>0</v>
      </c>
      <c r="O4558" s="1109">
        <v>0</v>
      </c>
      <c r="P4558" s="1109">
        <v>0</v>
      </c>
      <c r="Q4558" s="1109">
        <v>0</v>
      </c>
    </row>
    <row r="4559" spans="1:17">
      <c r="A4559" s="1109">
        <v>20100</v>
      </c>
      <c r="B4559" s="1110" t="s">
        <v>0</v>
      </c>
      <c r="C4559" s="1109">
        <v>7</v>
      </c>
      <c r="D4559" s="1109">
        <v>6.0039999999999996</v>
      </c>
      <c r="E4559" s="1109">
        <v>35</v>
      </c>
      <c r="F4559" s="1109">
        <v>0</v>
      </c>
      <c r="G4559" s="1110" t="s">
        <v>10844</v>
      </c>
      <c r="H4559" s="1110" t="s">
        <v>4654</v>
      </c>
      <c r="I4559" s="1110" t="s">
        <v>10849</v>
      </c>
      <c r="J4559" s="1109">
        <v>0</v>
      </c>
      <c r="K4559" s="1109">
        <v>0</v>
      </c>
      <c r="L4559" s="1109">
        <v>0</v>
      </c>
      <c r="M4559" s="1109">
        <v>0</v>
      </c>
      <c r="N4559" s="1109">
        <v>0</v>
      </c>
      <c r="O4559" s="1109">
        <v>0</v>
      </c>
      <c r="P4559" s="1109">
        <v>0</v>
      </c>
      <c r="Q4559" s="1109">
        <v>0</v>
      </c>
    </row>
    <row r="4560" spans="1:17">
      <c r="A4560" s="1109">
        <v>20101</v>
      </c>
      <c r="B4560" s="1110" t="s">
        <v>0</v>
      </c>
      <c r="C4560" s="1109">
        <v>7</v>
      </c>
      <c r="D4560" s="1109">
        <v>6.0039999999999996</v>
      </c>
      <c r="E4560" s="1109">
        <v>35</v>
      </c>
      <c r="F4560" s="1109">
        <v>0</v>
      </c>
      <c r="G4560" s="1110" t="s">
        <v>10844</v>
      </c>
      <c r="H4560" s="1110" t="s">
        <v>4654</v>
      </c>
      <c r="I4560" s="1110" t="s">
        <v>10760</v>
      </c>
      <c r="J4560" s="1109">
        <v>0</v>
      </c>
      <c r="K4560" s="1109">
        <v>0</v>
      </c>
      <c r="L4560" s="1109">
        <v>0</v>
      </c>
      <c r="M4560" s="1109">
        <v>0</v>
      </c>
      <c r="N4560" s="1109">
        <v>0</v>
      </c>
      <c r="O4560" s="1109">
        <v>0</v>
      </c>
      <c r="P4560" s="1109">
        <v>0</v>
      </c>
      <c r="Q4560" s="1109">
        <v>0</v>
      </c>
    </row>
    <row r="4561" spans="1:17">
      <c r="A4561" s="1109">
        <v>20102</v>
      </c>
      <c r="B4561" s="1110" t="s">
        <v>0</v>
      </c>
      <c r="C4561" s="1109">
        <v>7</v>
      </c>
      <c r="D4561" s="1109">
        <v>6.0039999999999996</v>
      </c>
      <c r="E4561" s="1109">
        <v>35</v>
      </c>
      <c r="F4561" s="1109">
        <v>0</v>
      </c>
      <c r="G4561" s="1110" t="s">
        <v>10844</v>
      </c>
      <c r="H4561" s="1110" t="s">
        <v>4654</v>
      </c>
      <c r="I4561" s="1110" t="s">
        <v>10736</v>
      </c>
      <c r="J4561" s="1109">
        <v>0</v>
      </c>
      <c r="K4561" s="1109">
        <v>0</v>
      </c>
      <c r="L4561" s="1109">
        <v>0</v>
      </c>
      <c r="M4561" s="1109">
        <v>0</v>
      </c>
      <c r="N4561" s="1109">
        <v>0</v>
      </c>
      <c r="O4561" s="1109">
        <v>0</v>
      </c>
      <c r="P4561" s="1109">
        <v>0</v>
      </c>
      <c r="Q4561" s="1109">
        <v>0</v>
      </c>
    </row>
    <row r="4562" spans="1:17">
      <c r="A4562" s="1109">
        <v>20103</v>
      </c>
      <c r="B4562" s="1110" t="s">
        <v>0</v>
      </c>
      <c r="C4562" s="1109">
        <v>7</v>
      </c>
      <c r="D4562" s="1109">
        <v>6.0039999999999996</v>
      </c>
      <c r="E4562" s="1109">
        <v>35</v>
      </c>
      <c r="F4562" s="1109">
        <v>0</v>
      </c>
      <c r="G4562" s="1110" t="s">
        <v>10844</v>
      </c>
      <c r="H4562" s="1110" t="s">
        <v>4654</v>
      </c>
      <c r="I4562" s="1110" t="s">
        <v>10845</v>
      </c>
      <c r="J4562" s="1109">
        <v>0</v>
      </c>
      <c r="K4562" s="1109">
        <v>0</v>
      </c>
      <c r="L4562" s="1109">
        <v>0</v>
      </c>
      <c r="M4562" s="1109">
        <v>0</v>
      </c>
      <c r="N4562" s="1109">
        <v>0</v>
      </c>
      <c r="O4562" s="1109">
        <v>0</v>
      </c>
      <c r="P4562" s="1109">
        <v>0</v>
      </c>
      <c r="Q4562" s="1109">
        <v>0</v>
      </c>
    </row>
    <row r="4563" spans="1:17">
      <c r="A4563" s="1109">
        <v>20104</v>
      </c>
      <c r="B4563" s="1110" t="s">
        <v>0</v>
      </c>
      <c r="C4563" s="1109">
        <v>7</v>
      </c>
      <c r="D4563" s="1109">
        <v>6.0039999999999996</v>
      </c>
      <c r="E4563" s="1109">
        <v>35</v>
      </c>
      <c r="F4563" s="1109">
        <v>0</v>
      </c>
      <c r="G4563" s="1110" t="s">
        <v>10844</v>
      </c>
      <c r="H4563" s="1110" t="s">
        <v>4654</v>
      </c>
      <c r="I4563" s="1110" t="s">
        <v>10850</v>
      </c>
      <c r="J4563" s="1109">
        <v>0</v>
      </c>
      <c r="K4563" s="1109">
        <v>0</v>
      </c>
      <c r="L4563" s="1109">
        <v>0</v>
      </c>
      <c r="M4563" s="1109">
        <v>0</v>
      </c>
      <c r="N4563" s="1109">
        <v>0</v>
      </c>
      <c r="O4563" s="1109">
        <v>0</v>
      </c>
      <c r="P4563" s="1109">
        <v>0</v>
      </c>
      <c r="Q4563" s="1109">
        <v>0</v>
      </c>
    </row>
    <row r="4564" spans="1:17">
      <c r="A4564" s="1109">
        <v>20105</v>
      </c>
      <c r="B4564" s="1110" t="s">
        <v>0</v>
      </c>
      <c r="C4564" s="1109">
        <v>7</v>
      </c>
      <c r="D4564" s="1109">
        <v>6.0940000000000003</v>
      </c>
      <c r="E4564" s="1109">
        <v>32</v>
      </c>
      <c r="F4564" s="1109">
        <v>0</v>
      </c>
      <c r="G4564" s="1110" t="s">
        <v>10842</v>
      </c>
      <c r="H4564" s="1110" t="s">
        <v>4654</v>
      </c>
      <c r="I4564" s="1110" t="s">
        <v>10847</v>
      </c>
      <c r="J4564" s="1109">
        <v>0</v>
      </c>
      <c r="K4564" s="1109">
        <v>0</v>
      </c>
      <c r="L4564" s="1109">
        <v>0</v>
      </c>
      <c r="M4564" s="1109">
        <v>0</v>
      </c>
      <c r="N4564" s="1109">
        <v>0</v>
      </c>
      <c r="O4564" s="1109">
        <v>0</v>
      </c>
      <c r="P4564" s="1109">
        <v>0</v>
      </c>
      <c r="Q4564" s="1109">
        <v>0</v>
      </c>
    </row>
    <row r="4565" spans="1:17">
      <c r="A4565" s="1109">
        <v>20106</v>
      </c>
      <c r="B4565" s="1110" t="s">
        <v>0</v>
      </c>
      <c r="C4565" s="1109">
        <v>7</v>
      </c>
      <c r="D4565" s="1109">
        <v>6.0940000000000003</v>
      </c>
      <c r="E4565" s="1109">
        <v>32</v>
      </c>
      <c r="F4565" s="1109">
        <v>0</v>
      </c>
      <c r="G4565" s="1110" t="s">
        <v>10842</v>
      </c>
      <c r="H4565" s="1110" t="s">
        <v>4654</v>
      </c>
      <c r="I4565" s="1110" t="s">
        <v>10841</v>
      </c>
      <c r="J4565" s="1109">
        <v>0</v>
      </c>
      <c r="K4565" s="1109">
        <v>0</v>
      </c>
      <c r="L4565" s="1109">
        <v>0</v>
      </c>
      <c r="M4565" s="1109">
        <v>0</v>
      </c>
      <c r="N4565" s="1109">
        <v>0</v>
      </c>
      <c r="O4565" s="1109">
        <v>0</v>
      </c>
      <c r="P4565" s="1109">
        <v>0</v>
      </c>
      <c r="Q4565" s="1109">
        <v>0</v>
      </c>
    </row>
    <row r="4566" spans="1:17">
      <c r="A4566" s="1109">
        <v>20107</v>
      </c>
      <c r="B4566" s="1110" t="s">
        <v>0</v>
      </c>
      <c r="C4566" s="1109">
        <v>7</v>
      </c>
      <c r="D4566" s="1109">
        <v>6.0940000000000003</v>
      </c>
      <c r="E4566" s="1109">
        <v>32</v>
      </c>
      <c r="F4566" s="1109">
        <v>0</v>
      </c>
      <c r="G4566" s="1110" t="s">
        <v>10842</v>
      </c>
      <c r="H4566" s="1110" t="s">
        <v>4654</v>
      </c>
      <c r="I4566" s="1110" t="s">
        <v>10760</v>
      </c>
      <c r="J4566" s="1109">
        <v>0</v>
      </c>
      <c r="K4566" s="1109">
        <v>0</v>
      </c>
      <c r="L4566" s="1109">
        <v>0</v>
      </c>
      <c r="M4566" s="1109">
        <v>0</v>
      </c>
      <c r="N4566" s="1109">
        <v>0</v>
      </c>
      <c r="O4566" s="1109">
        <v>0</v>
      </c>
      <c r="P4566" s="1109">
        <v>0</v>
      </c>
      <c r="Q4566" s="1109">
        <v>0</v>
      </c>
    </row>
    <row r="4567" spans="1:17">
      <c r="A4567" s="1109">
        <v>20108</v>
      </c>
      <c r="B4567" s="1110" t="s">
        <v>0</v>
      </c>
      <c r="C4567" s="1109">
        <v>7</v>
      </c>
      <c r="D4567" s="1109">
        <v>6.0940000000000003</v>
      </c>
      <c r="E4567" s="1109">
        <v>32</v>
      </c>
      <c r="F4567" s="1109">
        <v>0</v>
      </c>
      <c r="G4567" s="1110" t="s">
        <v>10842</v>
      </c>
      <c r="H4567" s="1110" t="s">
        <v>4654</v>
      </c>
      <c r="I4567" s="1110" t="s">
        <v>10836</v>
      </c>
      <c r="J4567" s="1109">
        <v>0</v>
      </c>
      <c r="K4567" s="1109">
        <v>0</v>
      </c>
      <c r="L4567" s="1109">
        <v>0</v>
      </c>
      <c r="M4567" s="1109">
        <v>0</v>
      </c>
      <c r="N4567" s="1109">
        <v>0</v>
      </c>
      <c r="O4567" s="1109">
        <v>0</v>
      </c>
      <c r="P4567" s="1109">
        <v>0</v>
      </c>
      <c r="Q4567" s="1109">
        <v>0</v>
      </c>
    </row>
    <row r="4568" spans="1:17">
      <c r="A4568" s="1109">
        <v>20109</v>
      </c>
      <c r="B4568" s="1110" t="s">
        <v>0</v>
      </c>
      <c r="C4568" s="1109">
        <v>7</v>
      </c>
      <c r="D4568" s="1109">
        <v>6.0940000000000003</v>
      </c>
      <c r="E4568" s="1109">
        <v>32</v>
      </c>
      <c r="F4568" s="1109">
        <v>0</v>
      </c>
      <c r="G4568" s="1110" t="s">
        <v>10842</v>
      </c>
      <c r="H4568" s="1110" t="s">
        <v>4654</v>
      </c>
      <c r="I4568" s="1110" t="s">
        <v>10736</v>
      </c>
      <c r="J4568" s="1109">
        <v>0</v>
      </c>
      <c r="K4568" s="1109">
        <v>0</v>
      </c>
      <c r="L4568" s="1109">
        <v>0</v>
      </c>
      <c r="M4568" s="1109">
        <v>0</v>
      </c>
      <c r="N4568" s="1109">
        <v>0</v>
      </c>
      <c r="O4568" s="1109">
        <v>0</v>
      </c>
      <c r="P4568" s="1109">
        <v>0</v>
      </c>
      <c r="Q4568" s="1109">
        <v>0</v>
      </c>
    </row>
    <row r="4569" spans="1:17">
      <c r="A4569" s="1109">
        <v>20110</v>
      </c>
      <c r="B4569" s="1110" t="s">
        <v>0</v>
      </c>
      <c r="C4569" s="1109">
        <v>7</v>
      </c>
      <c r="D4569" s="1109">
        <v>6.0940000000000003</v>
      </c>
      <c r="E4569" s="1109">
        <v>32</v>
      </c>
      <c r="F4569" s="1109">
        <v>0</v>
      </c>
      <c r="G4569" s="1110" t="s">
        <v>10842</v>
      </c>
      <c r="H4569" s="1110" t="s">
        <v>4654</v>
      </c>
      <c r="I4569" s="1110" t="s">
        <v>10850</v>
      </c>
      <c r="J4569" s="1109">
        <v>0</v>
      </c>
      <c r="K4569" s="1109">
        <v>0</v>
      </c>
      <c r="L4569" s="1109">
        <v>0</v>
      </c>
      <c r="M4569" s="1109">
        <v>0</v>
      </c>
      <c r="N4569" s="1109">
        <v>0</v>
      </c>
      <c r="O4569" s="1109">
        <v>0</v>
      </c>
      <c r="P4569" s="1109">
        <v>0</v>
      </c>
      <c r="Q4569" s="1109">
        <v>0</v>
      </c>
    </row>
    <row r="4570" spans="1:17">
      <c r="A4570" s="1109">
        <v>20111</v>
      </c>
      <c r="B4570" s="1110" t="s">
        <v>0</v>
      </c>
      <c r="C4570" s="1109">
        <v>7</v>
      </c>
      <c r="D4570" s="1109">
        <v>6.0940000000000003</v>
      </c>
      <c r="E4570" s="1109">
        <v>32</v>
      </c>
      <c r="F4570" s="1109">
        <v>0</v>
      </c>
      <c r="G4570" s="1110" t="s">
        <v>10842</v>
      </c>
      <c r="H4570" s="1110" t="s">
        <v>4654</v>
      </c>
      <c r="I4570" s="1110" t="s">
        <v>10832</v>
      </c>
      <c r="J4570" s="1109">
        <v>0</v>
      </c>
      <c r="K4570" s="1109">
        <v>0</v>
      </c>
      <c r="L4570" s="1109">
        <v>0</v>
      </c>
      <c r="M4570" s="1109">
        <v>0</v>
      </c>
      <c r="N4570" s="1109">
        <v>0</v>
      </c>
      <c r="O4570" s="1109">
        <v>0</v>
      </c>
      <c r="P4570" s="1109">
        <v>0</v>
      </c>
      <c r="Q4570" s="1109">
        <v>0</v>
      </c>
    </row>
    <row r="4571" spans="1:17">
      <c r="A4571" s="1109">
        <v>20112</v>
      </c>
      <c r="B4571" s="1110" t="s">
        <v>0</v>
      </c>
      <c r="C4571" s="1109">
        <v>7</v>
      </c>
      <c r="D4571" s="1109">
        <v>6.0940000000000003</v>
      </c>
      <c r="E4571" s="1109">
        <v>32</v>
      </c>
      <c r="F4571" s="1109">
        <v>0</v>
      </c>
      <c r="G4571" s="1110" t="s">
        <v>10842</v>
      </c>
      <c r="H4571" s="1110" t="s">
        <v>4654</v>
      </c>
      <c r="I4571" s="1110" t="s">
        <v>10839</v>
      </c>
      <c r="J4571" s="1109">
        <v>0</v>
      </c>
      <c r="K4571" s="1109">
        <v>0</v>
      </c>
      <c r="L4571" s="1109">
        <v>0</v>
      </c>
      <c r="M4571" s="1109">
        <v>0</v>
      </c>
      <c r="N4571" s="1109">
        <v>0</v>
      </c>
      <c r="O4571" s="1109">
        <v>0</v>
      </c>
      <c r="P4571" s="1109">
        <v>0</v>
      </c>
      <c r="Q4571" s="1109">
        <v>0</v>
      </c>
    </row>
    <row r="4572" spans="1:17">
      <c r="A4572" s="1109">
        <v>20113</v>
      </c>
      <c r="B4572" s="1110" t="s">
        <v>0</v>
      </c>
      <c r="C4572" s="1109">
        <v>7</v>
      </c>
      <c r="D4572" s="1109">
        <v>6.0940000000000003</v>
      </c>
      <c r="E4572" s="1109">
        <v>32</v>
      </c>
      <c r="F4572" s="1109">
        <v>0</v>
      </c>
      <c r="G4572" s="1110" t="s">
        <v>10843</v>
      </c>
      <c r="H4572" s="1110" t="s">
        <v>4654</v>
      </c>
      <c r="I4572" s="1110" t="s">
        <v>10847</v>
      </c>
      <c r="J4572" s="1109">
        <v>0</v>
      </c>
      <c r="K4572" s="1109">
        <v>0</v>
      </c>
      <c r="L4572" s="1109">
        <v>0</v>
      </c>
      <c r="M4572" s="1109">
        <v>0</v>
      </c>
      <c r="N4572" s="1109">
        <v>0</v>
      </c>
      <c r="O4572" s="1109">
        <v>0</v>
      </c>
      <c r="P4572" s="1109">
        <v>0</v>
      </c>
      <c r="Q4572" s="1109">
        <v>0</v>
      </c>
    </row>
    <row r="4573" spans="1:17">
      <c r="A4573" s="1109">
        <v>20114</v>
      </c>
      <c r="B4573" s="1110" t="s">
        <v>0</v>
      </c>
      <c r="C4573" s="1109">
        <v>7</v>
      </c>
      <c r="D4573" s="1109">
        <v>6.0940000000000003</v>
      </c>
      <c r="E4573" s="1109">
        <v>32</v>
      </c>
      <c r="F4573" s="1109">
        <v>0</v>
      </c>
      <c r="G4573" s="1110" t="s">
        <v>10843</v>
      </c>
      <c r="H4573" s="1110" t="s">
        <v>4654</v>
      </c>
      <c r="I4573" s="1110" t="s">
        <v>10849</v>
      </c>
      <c r="J4573" s="1109">
        <v>0</v>
      </c>
      <c r="K4573" s="1109">
        <v>0</v>
      </c>
      <c r="L4573" s="1109">
        <v>0</v>
      </c>
      <c r="M4573" s="1109">
        <v>0</v>
      </c>
      <c r="N4573" s="1109">
        <v>0</v>
      </c>
      <c r="O4573" s="1109">
        <v>0</v>
      </c>
      <c r="P4573" s="1109">
        <v>0</v>
      </c>
      <c r="Q4573" s="1109">
        <v>0</v>
      </c>
    </row>
    <row r="4574" spans="1:17">
      <c r="A4574" s="1109">
        <v>20115</v>
      </c>
      <c r="B4574" s="1110" t="s">
        <v>0</v>
      </c>
      <c r="C4574" s="1109">
        <v>7</v>
      </c>
      <c r="D4574" s="1109">
        <v>6.0940000000000003</v>
      </c>
      <c r="E4574" s="1109">
        <v>32</v>
      </c>
      <c r="F4574" s="1109">
        <v>0</v>
      </c>
      <c r="G4574" s="1110" t="s">
        <v>10843</v>
      </c>
      <c r="H4574" s="1110" t="s">
        <v>4654</v>
      </c>
      <c r="I4574" s="1110" t="s">
        <v>10841</v>
      </c>
      <c r="J4574" s="1109">
        <v>0</v>
      </c>
      <c r="K4574" s="1109">
        <v>0</v>
      </c>
      <c r="L4574" s="1109">
        <v>0</v>
      </c>
      <c r="M4574" s="1109">
        <v>0</v>
      </c>
      <c r="N4574" s="1109">
        <v>0</v>
      </c>
      <c r="O4574" s="1109">
        <v>0</v>
      </c>
      <c r="P4574" s="1109">
        <v>0</v>
      </c>
      <c r="Q4574" s="1109">
        <v>0</v>
      </c>
    </row>
    <row r="4575" spans="1:17">
      <c r="A4575" s="1109">
        <v>20116</v>
      </c>
      <c r="B4575" s="1110" t="s">
        <v>0</v>
      </c>
      <c r="C4575" s="1109">
        <v>7</v>
      </c>
      <c r="D4575" s="1109">
        <v>6.0940000000000003</v>
      </c>
      <c r="E4575" s="1109">
        <v>32</v>
      </c>
      <c r="F4575" s="1109">
        <v>0</v>
      </c>
      <c r="G4575" s="1110" t="s">
        <v>10843</v>
      </c>
      <c r="H4575" s="1110" t="s">
        <v>4654</v>
      </c>
      <c r="I4575" s="1110" t="s">
        <v>10760</v>
      </c>
      <c r="J4575" s="1109">
        <v>0</v>
      </c>
      <c r="K4575" s="1109">
        <v>0</v>
      </c>
      <c r="L4575" s="1109">
        <v>0</v>
      </c>
      <c r="M4575" s="1109">
        <v>0</v>
      </c>
      <c r="N4575" s="1109">
        <v>0</v>
      </c>
      <c r="O4575" s="1109">
        <v>0</v>
      </c>
      <c r="P4575" s="1109">
        <v>0</v>
      </c>
      <c r="Q4575" s="1109">
        <v>0</v>
      </c>
    </row>
    <row r="4576" spans="1:17">
      <c r="A4576" s="1109">
        <v>20117</v>
      </c>
      <c r="B4576" s="1110" t="s">
        <v>0</v>
      </c>
      <c r="C4576" s="1109">
        <v>7</v>
      </c>
      <c r="D4576" s="1109">
        <v>6.0940000000000003</v>
      </c>
      <c r="E4576" s="1109">
        <v>32</v>
      </c>
      <c r="F4576" s="1109">
        <v>0</v>
      </c>
      <c r="G4576" s="1110" t="s">
        <v>10843</v>
      </c>
      <c r="H4576" s="1110" t="s">
        <v>4654</v>
      </c>
      <c r="I4576" s="1110" t="s">
        <v>10836</v>
      </c>
      <c r="J4576" s="1109">
        <v>0</v>
      </c>
      <c r="K4576" s="1109">
        <v>0</v>
      </c>
      <c r="L4576" s="1109">
        <v>0</v>
      </c>
      <c r="M4576" s="1109">
        <v>0</v>
      </c>
      <c r="N4576" s="1109">
        <v>0</v>
      </c>
      <c r="O4576" s="1109">
        <v>0</v>
      </c>
      <c r="P4576" s="1109">
        <v>0</v>
      </c>
      <c r="Q4576" s="1109">
        <v>0</v>
      </c>
    </row>
    <row r="4577" spans="1:17">
      <c r="A4577" s="1109">
        <v>20118</v>
      </c>
      <c r="B4577" s="1110" t="s">
        <v>0</v>
      </c>
      <c r="C4577" s="1109">
        <v>7</v>
      </c>
      <c r="D4577" s="1109">
        <v>6.0940000000000003</v>
      </c>
      <c r="E4577" s="1109">
        <v>32</v>
      </c>
      <c r="F4577" s="1109">
        <v>0</v>
      </c>
      <c r="G4577" s="1110" t="s">
        <v>10843</v>
      </c>
      <c r="H4577" s="1110" t="s">
        <v>4654</v>
      </c>
      <c r="I4577" s="1110" t="s">
        <v>10845</v>
      </c>
      <c r="J4577" s="1109">
        <v>0</v>
      </c>
      <c r="K4577" s="1109">
        <v>0</v>
      </c>
      <c r="L4577" s="1109">
        <v>0</v>
      </c>
      <c r="M4577" s="1109">
        <v>0</v>
      </c>
      <c r="N4577" s="1109">
        <v>0</v>
      </c>
      <c r="O4577" s="1109">
        <v>0</v>
      </c>
      <c r="P4577" s="1109">
        <v>0</v>
      </c>
      <c r="Q4577" s="1109">
        <v>0</v>
      </c>
    </row>
    <row r="4578" spans="1:17">
      <c r="A4578" s="1109">
        <v>20119</v>
      </c>
      <c r="B4578" s="1110" t="s">
        <v>0</v>
      </c>
      <c r="C4578" s="1109">
        <v>7</v>
      </c>
      <c r="D4578" s="1109">
        <v>6.0940000000000003</v>
      </c>
      <c r="E4578" s="1109">
        <v>32</v>
      </c>
      <c r="F4578" s="1109">
        <v>0</v>
      </c>
      <c r="G4578" s="1110" t="s">
        <v>10843</v>
      </c>
      <c r="H4578" s="1110" t="s">
        <v>4654</v>
      </c>
      <c r="I4578" s="1110" t="s">
        <v>10736</v>
      </c>
      <c r="J4578" s="1109">
        <v>0</v>
      </c>
      <c r="K4578" s="1109">
        <v>0</v>
      </c>
      <c r="L4578" s="1109">
        <v>0</v>
      </c>
      <c r="M4578" s="1109">
        <v>0</v>
      </c>
      <c r="N4578" s="1109">
        <v>0</v>
      </c>
      <c r="O4578" s="1109">
        <v>0</v>
      </c>
      <c r="P4578" s="1109">
        <v>0</v>
      </c>
      <c r="Q4578" s="1109">
        <v>0</v>
      </c>
    </row>
    <row r="4579" spans="1:17">
      <c r="A4579" s="1109">
        <v>20120</v>
      </c>
      <c r="B4579" s="1110" t="s">
        <v>0</v>
      </c>
      <c r="C4579" s="1109">
        <v>7</v>
      </c>
      <c r="D4579" s="1109">
        <v>6.0940000000000003</v>
      </c>
      <c r="E4579" s="1109">
        <v>32</v>
      </c>
      <c r="F4579" s="1109">
        <v>0</v>
      </c>
      <c r="G4579" s="1110" t="s">
        <v>10843</v>
      </c>
      <c r="H4579" s="1110" t="s">
        <v>4654</v>
      </c>
      <c r="I4579" s="1110" t="s">
        <v>10832</v>
      </c>
      <c r="J4579" s="1109">
        <v>0</v>
      </c>
      <c r="K4579" s="1109">
        <v>0</v>
      </c>
      <c r="L4579" s="1109">
        <v>0</v>
      </c>
      <c r="M4579" s="1109">
        <v>0</v>
      </c>
      <c r="N4579" s="1109">
        <v>0</v>
      </c>
      <c r="O4579" s="1109">
        <v>0</v>
      </c>
      <c r="P4579" s="1109">
        <v>0</v>
      </c>
      <c r="Q4579" s="1109">
        <v>0</v>
      </c>
    </row>
    <row r="4580" spans="1:17">
      <c r="A4580" s="1109">
        <v>20121</v>
      </c>
      <c r="B4580" s="1110" t="s">
        <v>0</v>
      </c>
      <c r="C4580" s="1109">
        <v>7</v>
      </c>
      <c r="D4580" s="1109">
        <v>6.0940000000000003</v>
      </c>
      <c r="E4580" s="1109">
        <v>32</v>
      </c>
      <c r="F4580" s="1109">
        <v>0</v>
      </c>
      <c r="G4580" s="1110" t="s">
        <v>10843</v>
      </c>
      <c r="H4580" s="1110" t="s">
        <v>4654</v>
      </c>
      <c r="I4580" s="1110" t="s">
        <v>10839</v>
      </c>
      <c r="J4580" s="1109">
        <v>0</v>
      </c>
      <c r="K4580" s="1109">
        <v>0</v>
      </c>
      <c r="L4580" s="1109">
        <v>0</v>
      </c>
      <c r="M4580" s="1109">
        <v>0</v>
      </c>
      <c r="N4580" s="1109">
        <v>0</v>
      </c>
      <c r="O4580" s="1109">
        <v>0</v>
      </c>
      <c r="P4580" s="1109">
        <v>0</v>
      </c>
      <c r="Q4580" s="1109">
        <v>0</v>
      </c>
    </row>
    <row r="4581" spans="1:17">
      <c r="A4581" s="1109">
        <v>20122</v>
      </c>
      <c r="B4581" s="1110" t="s">
        <v>0</v>
      </c>
      <c r="C4581" s="1109">
        <v>7</v>
      </c>
      <c r="D4581" s="1109">
        <v>6.0940000000000003</v>
      </c>
      <c r="E4581" s="1109">
        <v>32</v>
      </c>
      <c r="F4581" s="1109">
        <v>0</v>
      </c>
      <c r="G4581" s="1110" t="s">
        <v>10843</v>
      </c>
      <c r="H4581" s="1110" t="s">
        <v>4654</v>
      </c>
      <c r="I4581" s="1110" t="s">
        <v>10850</v>
      </c>
      <c r="J4581" s="1109">
        <v>0</v>
      </c>
      <c r="K4581" s="1109">
        <v>0</v>
      </c>
      <c r="L4581" s="1109">
        <v>0</v>
      </c>
      <c r="M4581" s="1109">
        <v>0</v>
      </c>
      <c r="N4581" s="1109">
        <v>0</v>
      </c>
      <c r="O4581" s="1109">
        <v>0</v>
      </c>
      <c r="P4581" s="1109">
        <v>0</v>
      </c>
      <c r="Q4581" s="1109">
        <v>0</v>
      </c>
    </row>
    <row r="4582" spans="1:17">
      <c r="A4582" s="1109">
        <v>20123</v>
      </c>
      <c r="B4582" s="1110" t="s">
        <v>0</v>
      </c>
      <c r="C4582" s="1109">
        <v>7</v>
      </c>
      <c r="D4582" s="1109">
        <v>6.0940000000000003</v>
      </c>
      <c r="E4582" s="1109">
        <v>32</v>
      </c>
      <c r="F4582" s="1109">
        <v>0</v>
      </c>
      <c r="G4582" s="1110" t="s">
        <v>10741</v>
      </c>
      <c r="H4582" s="1110" t="s">
        <v>4654</v>
      </c>
      <c r="I4582" s="1110" t="s">
        <v>10846</v>
      </c>
      <c r="J4582" s="1109">
        <v>0</v>
      </c>
      <c r="K4582" s="1109">
        <v>0</v>
      </c>
      <c r="L4582" s="1109">
        <v>0</v>
      </c>
      <c r="M4582" s="1109">
        <v>0</v>
      </c>
      <c r="N4582" s="1109">
        <v>0</v>
      </c>
      <c r="O4582" s="1109">
        <v>0</v>
      </c>
      <c r="P4582" s="1109">
        <v>0</v>
      </c>
      <c r="Q4582" s="1109">
        <v>0</v>
      </c>
    </row>
    <row r="4583" spans="1:17">
      <c r="A4583" s="1109">
        <v>20124</v>
      </c>
      <c r="B4583" s="1110" t="s">
        <v>0</v>
      </c>
      <c r="C4583" s="1109">
        <v>7</v>
      </c>
      <c r="D4583" s="1109">
        <v>6.0940000000000003</v>
      </c>
      <c r="E4583" s="1109">
        <v>32</v>
      </c>
      <c r="F4583" s="1109">
        <v>0</v>
      </c>
      <c r="G4583" s="1110" t="s">
        <v>10741</v>
      </c>
      <c r="H4583" s="1110" t="s">
        <v>4654</v>
      </c>
      <c r="I4583" s="1110" t="s">
        <v>10847</v>
      </c>
      <c r="J4583" s="1109">
        <v>0</v>
      </c>
      <c r="K4583" s="1109">
        <v>0</v>
      </c>
      <c r="L4583" s="1109">
        <v>0</v>
      </c>
      <c r="M4583" s="1109">
        <v>0</v>
      </c>
      <c r="N4583" s="1109">
        <v>0</v>
      </c>
      <c r="O4583" s="1109">
        <v>0</v>
      </c>
      <c r="P4583" s="1109">
        <v>0</v>
      </c>
      <c r="Q4583" s="1109">
        <v>0</v>
      </c>
    </row>
    <row r="4584" spans="1:17">
      <c r="A4584" s="1109">
        <v>20125</v>
      </c>
      <c r="B4584" s="1110" t="s">
        <v>0</v>
      </c>
      <c r="C4584" s="1109">
        <v>7</v>
      </c>
      <c r="D4584" s="1109">
        <v>6.0940000000000003</v>
      </c>
      <c r="E4584" s="1109">
        <v>32</v>
      </c>
      <c r="F4584" s="1109">
        <v>0</v>
      </c>
      <c r="G4584" s="1110" t="s">
        <v>10741</v>
      </c>
      <c r="H4584" s="1110" t="s">
        <v>4654</v>
      </c>
      <c r="I4584" s="1110" t="s">
        <v>10848</v>
      </c>
      <c r="J4584" s="1109">
        <v>0</v>
      </c>
      <c r="K4584" s="1109">
        <v>0</v>
      </c>
      <c r="L4584" s="1109">
        <v>0</v>
      </c>
      <c r="M4584" s="1109">
        <v>0</v>
      </c>
      <c r="N4584" s="1109">
        <v>0</v>
      </c>
      <c r="O4584" s="1109">
        <v>0</v>
      </c>
      <c r="P4584" s="1109">
        <v>0</v>
      </c>
      <c r="Q4584" s="1109">
        <v>0</v>
      </c>
    </row>
    <row r="4585" spans="1:17">
      <c r="A4585" s="1109">
        <v>20126</v>
      </c>
      <c r="B4585" s="1110" t="s">
        <v>0</v>
      </c>
      <c r="C4585" s="1109">
        <v>7</v>
      </c>
      <c r="D4585" s="1109">
        <v>6.0940000000000003</v>
      </c>
      <c r="E4585" s="1109">
        <v>32</v>
      </c>
      <c r="F4585" s="1109">
        <v>0</v>
      </c>
      <c r="G4585" s="1110" t="s">
        <v>10741</v>
      </c>
      <c r="H4585" s="1110" t="s">
        <v>4654</v>
      </c>
      <c r="I4585" s="1110" t="s">
        <v>10849</v>
      </c>
      <c r="J4585" s="1109">
        <v>0</v>
      </c>
      <c r="K4585" s="1109">
        <v>0</v>
      </c>
      <c r="L4585" s="1109">
        <v>0</v>
      </c>
      <c r="M4585" s="1109">
        <v>0</v>
      </c>
      <c r="N4585" s="1109">
        <v>0</v>
      </c>
      <c r="O4585" s="1109">
        <v>0</v>
      </c>
      <c r="P4585" s="1109">
        <v>0</v>
      </c>
      <c r="Q4585" s="1109">
        <v>0</v>
      </c>
    </row>
    <row r="4586" spans="1:17">
      <c r="A4586" s="1109">
        <v>20127</v>
      </c>
      <c r="B4586" s="1110" t="s">
        <v>0</v>
      </c>
      <c r="C4586" s="1109">
        <v>7</v>
      </c>
      <c r="D4586" s="1109">
        <v>6.0940000000000003</v>
      </c>
      <c r="E4586" s="1109">
        <v>32</v>
      </c>
      <c r="F4586" s="1109">
        <v>0</v>
      </c>
      <c r="G4586" s="1110" t="s">
        <v>10741</v>
      </c>
      <c r="H4586" s="1110" t="s">
        <v>4654</v>
      </c>
      <c r="I4586" s="1110" t="s">
        <v>10841</v>
      </c>
      <c r="J4586" s="1109">
        <v>0</v>
      </c>
      <c r="K4586" s="1109">
        <v>0</v>
      </c>
      <c r="L4586" s="1109">
        <v>0</v>
      </c>
      <c r="M4586" s="1109">
        <v>0</v>
      </c>
      <c r="N4586" s="1109">
        <v>0</v>
      </c>
      <c r="O4586" s="1109">
        <v>0</v>
      </c>
      <c r="P4586" s="1109">
        <v>0</v>
      </c>
      <c r="Q4586" s="1109">
        <v>0</v>
      </c>
    </row>
    <row r="4587" spans="1:17">
      <c r="A4587" s="1109">
        <v>20128</v>
      </c>
      <c r="B4587" s="1110" t="s">
        <v>0</v>
      </c>
      <c r="C4587" s="1109">
        <v>7</v>
      </c>
      <c r="D4587" s="1109">
        <v>6.0940000000000003</v>
      </c>
      <c r="E4587" s="1109">
        <v>32</v>
      </c>
      <c r="F4587" s="1109">
        <v>0</v>
      </c>
      <c r="G4587" s="1110" t="s">
        <v>10741</v>
      </c>
      <c r="H4587" s="1110" t="s">
        <v>4654</v>
      </c>
      <c r="I4587" s="1110" t="s">
        <v>10760</v>
      </c>
      <c r="J4587" s="1109">
        <v>0</v>
      </c>
      <c r="K4587" s="1109">
        <v>0</v>
      </c>
      <c r="L4587" s="1109">
        <v>0</v>
      </c>
      <c r="M4587" s="1109">
        <v>0</v>
      </c>
      <c r="N4587" s="1109">
        <v>0</v>
      </c>
      <c r="O4587" s="1109">
        <v>0</v>
      </c>
      <c r="P4587" s="1109">
        <v>0</v>
      </c>
      <c r="Q4587" s="1109">
        <v>0</v>
      </c>
    </row>
    <row r="4588" spans="1:17">
      <c r="A4588" s="1109">
        <v>20129</v>
      </c>
      <c r="B4588" s="1110" t="s">
        <v>0</v>
      </c>
      <c r="C4588" s="1109">
        <v>7</v>
      </c>
      <c r="D4588" s="1109">
        <v>6.0940000000000003</v>
      </c>
      <c r="E4588" s="1109">
        <v>32</v>
      </c>
      <c r="F4588" s="1109">
        <v>0</v>
      </c>
      <c r="G4588" s="1110" t="s">
        <v>10741</v>
      </c>
      <c r="H4588" s="1110" t="s">
        <v>4654</v>
      </c>
      <c r="I4588" s="1110" t="s">
        <v>10836</v>
      </c>
      <c r="J4588" s="1109">
        <v>0</v>
      </c>
      <c r="K4588" s="1109">
        <v>0</v>
      </c>
      <c r="L4588" s="1109">
        <v>0</v>
      </c>
      <c r="M4588" s="1109">
        <v>0</v>
      </c>
      <c r="N4588" s="1109">
        <v>0</v>
      </c>
      <c r="O4588" s="1109">
        <v>0</v>
      </c>
      <c r="P4588" s="1109">
        <v>0</v>
      </c>
      <c r="Q4588" s="1109">
        <v>0</v>
      </c>
    </row>
    <row r="4589" spans="1:17">
      <c r="A4589" s="1109">
        <v>20130</v>
      </c>
      <c r="B4589" s="1110" t="s">
        <v>0</v>
      </c>
      <c r="C4589" s="1109">
        <v>7</v>
      </c>
      <c r="D4589" s="1109">
        <v>6.0940000000000003</v>
      </c>
      <c r="E4589" s="1109">
        <v>32</v>
      </c>
      <c r="F4589" s="1109">
        <v>0</v>
      </c>
      <c r="G4589" s="1110" t="s">
        <v>10741</v>
      </c>
      <c r="H4589" s="1110" t="s">
        <v>4654</v>
      </c>
      <c r="I4589" s="1110" t="s">
        <v>10845</v>
      </c>
      <c r="J4589" s="1109">
        <v>0</v>
      </c>
      <c r="K4589" s="1109">
        <v>0</v>
      </c>
      <c r="L4589" s="1109">
        <v>0</v>
      </c>
      <c r="M4589" s="1109">
        <v>0</v>
      </c>
      <c r="N4589" s="1109">
        <v>0</v>
      </c>
      <c r="O4589" s="1109">
        <v>0</v>
      </c>
      <c r="P4589" s="1109">
        <v>0</v>
      </c>
      <c r="Q4589" s="1109">
        <v>0</v>
      </c>
    </row>
    <row r="4590" spans="1:17">
      <c r="A4590" s="1109">
        <v>20131</v>
      </c>
      <c r="B4590" s="1110" t="s">
        <v>0</v>
      </c>
      <c r="C4590" s="1109">
        <v>7</v>
      </c>
      <c r="D4590" s="1109">
        <v>6.0940000000000003</v>
      </c>
      <c r="E4590" s="1109">
        <v>32</v>
      </c>
      <c r="F4590" s="1109">
        <v>0</v>
      </c>
      <c r="G4590" s="1110" t="s">
        <v>10741</v>
      </c>
      <c r="H4590" s="1110" t="s">
        <v>4654</v>
      </c>
      <c r="I4590" s="1110" t="s">
        <v>10834</v>
      </c>
      <c r="J4590" s="1109">
        <v>0</v>
      </c>
      <c r="K4590" s="1109">
        <v>0</v>
      </c>
      <c r="L4590" s="1109">
        <v>0</v>
      </c>
      <c r="M4590" s="1109">
        <v>0</v>
      </c>
      <c r="N4590" s="1109">
        <v>0</v>
      </c>
      <c r="O4590" s="1109">
        <v>0</v>
      </c>
      <c r="P4590" s="1109">
        <v>0</v>
      </c>
      <c r="Q4590" s="1109">
        <v>0</v>
      </c>
    </row>
    <row r="4591" spans="1:17">
      <c r="A4591" s="1109">
        <v>20132</v>
      </c>
      <c r="B4591" s="1110" t="s">
        <v>0</v>
      </c>
      <c r="C4591" s="1109">
        <v>7</v>
      </c>
      <c r="D4591" s="1109">
        <v>6.0940000000000003</v>
      </c>
      <c r="E4591" s="1109">
        <v>32</v>
      </c>
      <c r="F4591" s="1109">
        <v>0</v>
      </c>
      <c r="G4591" s="1110" t="s">
        <v>10741</v>
      </c>
      <c r="H4591" s="1110" t="s">
        <v>4654</v>
      </c>
      <c r="I4591" s="1110" t="s">
        <v>10736</v>
      </c>
      <c r="J4591" s="1109">
        <v>0</v>
      </c>
      <c r="K4591" s="1109">
        <v>0</v>
      </c>
      <c r="L4591" s="1109">
        <v>0</v>
      </c>
      <c r="M4591" s="1109">
        <v>0</v>
      </c>
      <c r="N4591" s="1109">
        <v>0</v>
      </c>
      <c r="O4591" s="1109">
        <v>0</v>
      </c>
      <c r="P4591" s="1109">
        <v>0</v>
      </c>
      <c r="Q4591" s="1109">
        <v>0</v>
      </c>
    </row>
    <row r="4592" spans="1:17">
      <c r="A4592" s="1109">
        <v>20133</v>
      </c>
      <c r="B4592" s="1110" t="s">
        <v>0</v>
      </c>
      <c r="C4592" s="1109">
        <v>7</v>
      </c>
      <c r="D4592" s="1109">
        <v>6.0940000000000003</v>
      </c>
      <c r="E4592" s="1109">
        <v>32</v>
      </c>
      <c r="F4592" s="1109">
        <v>0</v>
      </c>
      <c r="G4592" s="1110" t="s">
        <v>10741</v>
      </c>
      <c r="H4592" s="1110" t="s">
        <v>4654</v>
      </c>
      <c r="I4592" s="1110" t="s">
        <v>10850</v>
      </c>
      <c r="J4592" s="1109">
        <v>0</v>
      </c>
      <c r="K4592" s="1109">
        <v>0</v>
      </c>
      <c r="L4592" s="1109">
        <v>0</v>
      </c>
      <c r="M4592" s="1109">
        <v>0</v>
      </c>
      <c r="N4592" s="1109">
        <v>0</v>
      </c>
      <c r="O4592" s="1109">
        <v>0</v>
      </c>
      <c r="P4592" s="1109">
        <v>0</v>
      </c>
      <c r="Q4592" s="1109">
        <v>0</v>
      </c>
    </row>
    <row r="4593" spans="1:17">
      <c r="A4593" s="1109">
        <v>20134</v>
      </c>
      <c r="B4593" s="1110" t="s">
        <v>0</v>
      </c>
      <c r="C4593" s="1109">
        <v>7</v>
      </c>
      <c r="D4593" s="1109">
        <v>6.0940000000000003</v>
      </c>
      <c r="E4593" s="1109">
        <v>32</v>
      </c>
      <c r="F4593" s="1109">
        <v>0</v>
      </c>
      <c r="G4593" s="1110" t="s">
        <v>10741</v>
      </c>
      <c r="H4593" s="1110" t="s">
        <v>4654</v>
      </c>
      <c r="I4593" s="1110" t="s">
        <v>10832</v>
      </c>
      <c r="J4593" s="1109">
        <v>0</v>
      </c>
      <c r="K4593" s="1109">
        <v>0</v>
      </c>
      <c r="L4593" s="1109">
        <v>0</v>
      </c>
      <c r="M4593" s="1109">
        <v>0</v>
      </c>
      <c r="N4593" s="1109">
        <v>0</v>
      </c>
      <c r="O4593" s="1109">
        <v>0</v>
      </c>
      <c r="P4593" s="1109">
        <v>0</v>
      </c>
      <c r="Q4593" s="1109">
        <v>0</v>
      </c>
    </row>
    <row r="4594" spans="1:17">
      <c r="A4594" s="1109">
        <v>20135</v>
      </c>
      <c r="B4594" s="1110" t="s">
        <v>0</v>
      </c>
      <c r="C4594" s="1109">
        <v>7</v>
      </c>
      <c r="D4594" s="1109">
        <v>6.0940000000000003</v>
      </c>
      <c r="E4594" s="1109">
        <v>32</v>
      </c>
      <c r="F4594" s="1109">
        <v>0</v>
      </c>
      <c r="G4594" s="1110" t="s">
        <v>10741</v>
      </c>
      <c r="H4594" s="1110" t="s">
        <v>4654</v>
      </c>
      <c r="I4594" s="1110" t="s">
        <v>10839</v>
      </c>
      <c r="J4594" s="1109">
        <v>0</v>
      </c>
      <c r="K4594" s="1109">
        <v>0</v>
      </c>
      <c r="L4594" s="1109">
        <v>0</v>
      </c>
      <c r="M4594" s="1109">
        <v>0</v>
      </c>
      <c r="N4594" s="1109">
        <v>0</v>
      </c>
      <c r="O4594" s="1109">
        <v>0</v>
      </c>
      <c r="P4594" s="1109">
        <v>0</v>
      </c>
      <c r="Q4594" s="1109">
        <v>0</v>
      </c>
    </row>
    <row r="4595" spans="1:17">
      <c r="A4595" s="1109">
        <v>20136</v>
      </c>
      <c r="B4595" s="1110" t="s">
        <v>0</v>
      </c>
      <c r="C4595" s="1109">
        <v>7</v>
      </c>
      <c r="D4595" s="1109">
        <v>6.0940000000000003</v>
      </c>
      <c r="E4595" s="1109">
        <v>32</v>
      </c>
      <c r="F4595" s="1109">
        <v>0</v>
      </c>
      <c r="G4595" s="1110" t="s">
        <v>10833</v>
      </c>
      <c r="H4595" s="1110" t="s">
        <v>4654</v>
      </c>
      <c r="I4595" s="1110" t="s">
        <v>10847</v>
      </c>
      <c r="J4595" s="1109">
        <v>0</v>
      </c>
      <c r="K4595" s="1109">
        <v>0</v>
      </c>
      <c r="L4595" s="1109">
        <v>0</v>
      </c>
      <c r="M4595" s="1109">
        <v>0</v>
      </c>
      <c r="N4595" s="1109">
        <v>0</v>
      </c>
      <c r="O4595" s="1109">
        <v>0</v>
      </c>
      <c r="P4595" s="1109">
        <v>0</v>
      </c>
      <c r="Q4595" s="1109">
        <v>0</v>
      </c>
    </row>
    <row r="4596" spans="1:17">
      <c r="A4596" s="1109">
        <v>20137</v>
      </c>
      <c r="B4596" s="1110" t="s">
        <v>0</v>
      </c>
      <c r="C4596" s="1109">
        <v>7</v>
      </c>
      <c r="D4596" s="1109">
        <v>6.0940000000000003</v>
      </c>
      <c r="E4596" s="1109">
        <v>32</v>
      </c>
      <c r="F4596" s="1109">
        <v>0</v>
      </c>
      <c r="G4596" s="1110" t="s">
        <v>10833</v>
      </c>
      <c r="H4596" s="1110" t="s">
        <v>4654</v>
      </c>
      <c r="I4596" s="1110" t="s">
        <v>10848</v>
      </c>
      <c r="J4596" s="1109">
        <v>0</v>
      </c>
      <c r="K4596" s="1109">
        <v>0</v>
      </c>
      <c r="L4596" s="1109">
        <v>0</v>
      </c>
      <c r="M4596" s="1109">
        <v>0</v>
      </c>
      <c r="N4596" s="1109">
        <v>0</v>
      </c>
      <c r="O4596" s="1109">
        <v>0</v>
      </c>
      <c r="P4596" s="1109">
        <v>0</v>
      </c>
      <c r="Q4596" s="1109">
        <v>0</v>
      </c>
    </row>
    <row r="4597" spans="1:17">
      <c r="A4597" s="1109">
        <v>20138</v>
      </c>
      <c r="B4597" s="1110" t="s">
        <v>0</v>
      </c>
      <c r="C4597" s="1109">
        <v>7</v>
      </c>
      <c r="D4597" s="1109">
        <v>6.0940000000000003</v>
      </c>
      <c r="E4597" s="1109">
        <v>32</v>
      </c>
      <c r="F4597" s="1109">
        <v>0</v>
      </c>
      <c r="G4597" s="1110" t="s">
        <v>10833</v>
      </c>
      <c r="H4597" s="1110" t="s">
        <v>4654</v>
      </c>
      <c r="I4597" s="1110" t="s">
        <v>10849</v>
      </c>
      <c r="J4597" s="1109">
        <v>0</v>
      </c>
      <c r="K4597" s="1109">
        <v>0</v>
      </c>
      <c r="L4597" s="1109">
        <v>0</v>
      </c>
      <c r="M4597" s="1109">
        <v>0</v>
      </c>
      <c r="N4597" s="1109">
        <v>0</v>
      </c>
      <c r="O4597" s="1109">
        <v>0</v>
      </c>
      <c r="P4597" s="1109">
        <v>0</v>
      </c>
      <c r="Q4597" s="1109">
        <v>0</v>
      </c>
    </row>
    <row r="4598" spans="1:17">
      <c r="A4598" s="1109">
        <v>20139</v>
      </c>
      <c r="B4598" s="1110" t="s">
        <v>0</v>
      </c>
      <c r="C4598" s="1109">
        <v>7</v>
      </c>
      <c r="D4598" s="1109">
        <v>6.0940000000000003</v>
      </c>
      <c r="E4598" s="1109">
        <v>32</v>
      </c>
      <c r="F4598" s="1109">
        <v>0</v>
      </c>
      <c r="G4598" s="1110" t="s">
        <v>10833</v>
      </c>
      <c r="H4598" s="1110" t="s">
        <v>4654</v>
      </c>
      <c r="I4598" s="1110" t="s">
        <v>10841</v>
      </c>
      <c r="J4598" s="1109">
        <v>0</v>
      </c>
      <c r="K4598" s="1109">
        <v>0</v>
      </c>
      <c r="L4598" s="1109">
        <v>0</v>
      </c>
      <c r="M4598" s="1109">
        <v>0</v>
      </c>
      <c r="N4598" s="1109">
        <v>0</v>
      </c>
      <c r="O4598" s="1109">
        <v>0</v>
      </c>
      <c r="P4598" s="1109">
        <v>0</v>
      </c>
      <c r="Q4598" s="1109">
        <v>0</v>
      </c>
    </row>
    <row r="4599" spans="1:17">
      <c r="A4599" s="1109">
        <v>20140</v>
      </c>
      <c r="B4599" s="1110" t="s">
        <v>0</v>
      </c>
      <c r="C4599" s="1109">
        <v>7</v>
      </c>
      <c r="D4599" s="1109">
        <v>6.0940000000000003</v>
      </c>
      <c r="E4599" s="1109">
        <v>32</v>
      </c>
      <c r="F4599" s="1109">
        <v>0</v>
      </c>
      <c r="G4599" s="1110" t="s">
        <v>10833</v>
      </c>
      <c r="H4599" s="1110" t="s">
        <v>4654</v>
      </c>
      <c r="I4599" s="1110" t="s">
        <v>10760</v>
      </c>
      <c r="J4599" s="1109">
        <v>0</v>
      </c>
      <c r="K4599" s="1109">
        <v>0</v>
      </c>
      <c r="L4599" s="1109">
        <v>0</v>
      </c>
      <c r="M4599" s="1109">
        <v>0</v>
      </c>
      <c r="N4599" s="1109">
        <v>0</v>
      </c>
      <c r="O4599" s="1109">
        <v>0</v>
      </c>
      <c r="P4599" s="1109">
        <v>0</v>
      </c>
      <c r="Q4599" s="1109">
        <v>0</v>
      </c>
    </row>
    <row r="4600" spans="1:17">
      <c r="A4600" s="1109">
        <v>20141</v>
      </c>
      <c r="B4600" s="1110" t="s">
        <v>0</v>
      </c>
      <c r="C4600" s="1109">
        <v>7</v>
      </c>
      <c r="D4600" s="1109">
        <v>6.0940000000000003</v>
      </c>
      <c r="E4600" s="1109">
        <v>32</v>
      </c>
      <c r="F4600" s="1109">
        <v>0</v>
      </c>
      <c r="G4600" s="1110" t="s">
        <v>10833</v>
      </c>
      <c r="H4600" s="1110" t="s">
        <v>4654</v>
      </c>
      <c r="I4600" s="1110" t="s">
        <v>10836</v>
      </c>
      <c r="J4600" s="1109">
        <v>0</v>
      </c>
      <c r="K4600" s="1109">
        <v>0</v>
      </c>
      <c r="L4600" s="1109">
        <v>0</v>
      </c>
      <c r="M4600" s="1109">
        <v>0</v>
      </c>
      <c r="N4600" s="1109">
        <v>0</v>
      </c>
      <c r="O4600" s="1109">
        <v>0</v>
      </c>
      <c r="P4600" s="1109">
        <v>0</v>
      </c>
      <c r="Q4600" s="1109">
        <v>0</v>
      </c>
    </row>
    <row r="4601" spans="1:17">
      <c r="A4601" s="1109">
        <v>20142</v>
      </c>
      <c r="B4601" s="1110" t="s">
        <v>0</v>
      </c>
      <c r="C4601" s="1109">
        <v>7</v>
      </c>
      <c r="D4601" s="1109">
        <v>6.0940000000000003</v>
      </c>
      <c r="E4601" s="1109">
        <v>32</v>
      </c>
      <c r="F4601" s="1109">
        <v>0</v>
      </c>
      <c r="G4601" s="1110" t="s">
        <v>10833</v>
      </c>
      <c r="H4601" s="1110" t="s">
        <v>4654</v>
      </c>
      <c r="I4601" s="1110" t="s">
        <v>10845</v>
      </c>
      <c r="J4601" s="1109">
        <v>0</v>
      </c>
      <c r="K4601" s="1109">
        <v>0</v>
      </c>
      <c r="L4601" s="1109">
        <v>0</v>
      </c>
      <c r="M4601" s="1109">
        <v>0</v>
      </c>
      <c r="N4601" s="1109">
        <v>0</v>
      </c>
      <c r="O4601" s="1109">
        <v>0</v>
      </c>
      <c r="P4601" s="1109">
        <v>0</v>
      </c>
      <c r="Q4601" s="1109">
        <v>0</v>
      </c>
    </row>
    <row r="4602" spans="1:17">
      <c r="A4602" s="1109">
        <v>20143</v>
      </c>
      <c r="B4602" s="1110" t="s">
        <v>0</v>
      </c>
      <c r="C4602" s="1109">
        <v>7</v>
      </c>
      <c r="D4602" s="1109">
        <v>6.0940000000000003</v>
      </c>
      <c r="E4602" s="1109">
        <v>32</v>
      </c>
      <c r="F4602" s="1109">
        <v>0</v>
      </c>
      <c r="G4602" s="1110" t="s">
        <v>10833</v>
      </c>
      <c r="H4602" s="1110" t="s">
        <v>4654</v>
      </c>
      <c r="I4602" s="1110" t="s">
        <v>10736</v>
      </c>
      <c r="J4602" s="1109">
        <v>0</v>
      </c>
      <c r="K4602" s="1109">
        <v>0</v>
      </c>
      <c r="L4602" s="1109">
        <v>0</v>
      </c>
      <c r="M4602" s="1109">
        <v>0</v>
      </c>
      <c r="N4602" s="1109">
        <v>0</v>
      </c>
      <c r="O4602" s="1109">
        <v>0</v>
      </c>
      <c r="P4602" s="1109">
        <v>0</v>
      </c>
      <c r="Q4602" s="1109">
        <v>0</v>
      </c>
    </row>
    <row r="4603" spans="1:17">
      <c r="A4603" s="1109">
        <v>20144</v>
      </c>
      <c r="B4603" s="1110" t="s">
        <v>0</v>
      </c>
      <c r="C4603" s="1109">
        <v>7</v>
      </c>
      <c r="D4603" s="1109">
        <v>6.0940000000000003</v>
      </c>
      <c r="E4603" s="1109">
        <v>32</v>
      </c>
      <c r="F4603" s="1109">
        <v>0</v>
      </c>
      <c r="G4603" s="1110" t="s">
        <v>10833</v>
      </c>
      <c r="H4603" s="1110" t="s">
        <v>4654</v>
      </c>
      <c r="I4603" s="1110" t="s">
        <v>10832</v>
      </c>
      <c r="J4603" s="1109">
        <v>0</v>
      </c>
      <c r="K4603" s="1109">
        <v>0</v>
      </c>
      <c r="L4603" s="1109">
        <v>0</v>
      </c>
      <c r="M4603" s="1109">
        <v>0</v>
      </c>
      <c r="N4603" s="1109">
        <v>0</v>
      </c>
      <c r="O4603" s="1109">
        <v>0</v>
      </c>
      <c r="P4603" s="1109">
        <v>0</v>
      </c>
      <c r="Q4603" s="1109">
        <v>0</v>
      </c>
    </row>
    <row r="4604" spans="1:17">
      <c r="A4604" s="1109">
        <v>20145</v>
      </c>
      <c r="B4604" s="1110" t="s">
        <v>0</v>
      </c>
      <c r="C4604" s="1109">
        <v>7</v>
      </c>
      <c r="D4604" s="1109">
        <v>6.0940000000000003</v>
      </c>
      <c r="E4604" s="1109">
        <v>32</v>
      </c>
      <c r="F4604" s="1109">
        <v>0</v>
      </c>
      <c r="G4604" s="1110" t="s">
        <v>10833</v>
      </c>
      <c r="H4604" s="1110" t="s">
        <v>4654</v>
      </c>
      <c r="I4604" s="1110" t="s">
        <v>10839</v>
      </c>
      <c r="J4604" s="1109">
        <v>0</v>
      </c>
      <c r="K4604" s="1109">
        <v>0</v>
      </c>
      <c r="L4604" s="1109">
        <v>0</v>
      </c>
      <c r="M4604" s="1109">
        <v>0</v>
      </c>
      <c r="N4604" s="1109">
        <v>0</v>
      </c>
      <c r="O4604" s="1109">
        <v>0</v>
      </c>
      <c r="P4604" s="1109">
        <v>0</v>
      </c>
      <c r="Q4604" s="1109">
        <v>0</v>
      </c>
    </row>
    <row r="4605" spans="1:17">
      <c r="A4605" s="1109">
        <v>20146</v>
      </c>
      <c r="B4605" s="1110" t="s">
        <v>0</v>
      </c>
      <c r="C4605" s="1109">
        <v>7</v>
      </c>
      <c r="D4605" s="1109">
        <v>6.0940000000000003</v>
      </c>
      <c r="E4605" s="1109">
        <v>32</v>
      </c>
      <c r="F4605" s="1109">
        <v>0</v>
      </c>
      <c r="G4605" s="1110" t="s">
        <v>10833</v>
      </c>
      <c r="H4605" s="1110" t="s">
        <v>4654</v>
      </c>
      <c r="I4605" s="1110" t="s">
        <v>10850</v>
      </c>
      <c r="J4605" s="1109">
        <v>0</v>
      </c>
      <c r="K4605" s="1109">
        <v>0</v>
      </c>
      <c r="L4605" s="1109">
        <v>0</v>
      </c>
      <c r="M4605" s="1109">
        <v>0</v>
      </c>
      <c r="N4605" s="1109">
        <v>0</v>
      </c>
      <c r="O4605" s="1109">
        <v>0</v>
      </c>
      <c r="P4605" s="1109">
        <v>0</v>
      </c>
      <c r="Q4605" s="1109">
        <v>0</v>
      </c>
    </row>
    <row r="4606" spans="1:17">
      <c r="A4606" s="1109">
        <v>20147</v>
      </c>
      <c r="B4606" s="1110" t="s">
        <v>0</v>
      </c>
      <c r="C4606" s="1109">
        <v>7</v>
      </c>
      <c r="D4606" s="1109">
        <v>6.0940000000000003</v>
      </c>
      <c r="E4606" s="1109">
        <v>32</v>
      </c>
      <c r="F4606" s="1109">
        <v>0</v>
      </c>
      <c r="G4606" s="1110" t="s">
        <v>10737</v>
      </c>
      <c r="H4606" s="1110" t="s">
        <v>4654</v>
      </c>
      <c r="I4606" s="1110" t="s">
        <v>10847</v>
      </c>
      <c r="J4606" s="1109">
        <v>0</v>
      </c>
      <c r="K4606" s="1109">
        <v>0</v>
      </c>
      <c r="L4606" s="1109">
        <v>0</v>
      </c>
      <c r="M4606" s="1109">
        <v>0</v>
      </c>
      <c r="N4606" s="1109">
        <v>0</v>
      </c>
      <c r="O4606" s="1109">
        <v>0</v>
      </c>
      <c r="P4606" s="1109">
        <v>0</v>
      </c>
      <c r="Q4606" s="1109">
        <v>0</v>
      </c>
    </row>
    <row r="4607" spans="1:17">
      <c r="A4607" s="1109">
        <v>20148</v>
      </c>
      <c r="B4607" s="1110" t="s">
        <v>0</v>
      </c>
      <c r="C4607" s="1109">
        <v>7</v>
      </c>
      <c r="D4607" s="1109">
        <v>6.0940000000000003</v>
      </c>
      <c r="E4607" s="1109">
        <v>32</v>
      </c>
      <c r="F4607" s="1109">
        <v>0</v>
      </c>
      <c r="G4607" s="1110" t="s">
        <v>10737</v>
      </c>
      <c r="H4607" s="1110" t="s">
        <v>4654</v>
      </c>
      <c r="I4607" s="1110" t="s">
        <v>10848</v>
      </c>
      <c r="J4607" s="1109">
        <v>0</v>
      </c>
      <c r="K4607" s="1109">
        <v>0</v>
      </c>
      <c r="L4607" s="1109">
        <v>0</v>
      </c>
      <c r="M4607" s="1109">
        <v>0</v>
      </c>
      <c r="N4607" s="1109">
        <v>0</v>
      </c>
      <c r="O4607" s="1109">
        <v>0</v>
      </c>
      <c r="P4607" s="1109">
        <v>0</v>
      </c>
      <c r="Q4607" s="1109">
        <v>0</v>
      </c>
    </row>
    <row r="4608" spans="1:17">
      <c r="A4608" s="1109">
        <v>20149</v>
      </c>
      <c r="B4608" s="1110" t="s">
        <v>0</v>
      </c>
      <c r="C4608" s="1109">
        <v>7</v>
      </c>
      <c r="D4608" s="1109">
        <v>6.0940000000000003</v>
      </c>
      <c r="E4608" s="1109">
        <v>32</v>
      </c>
      <c r="F4608" s="1109">
        <v>0</v>
      </c>
      <c r="G4608" s="1110" t="s">
        <v>10737</v>
      </c>
      <c r="H4608" s="1110" t="s">
        <v>4654</v>
      </c>
      <c r="I4608" s="1110" t="s">
        <v>10841</v>
      </c>
      <c r="J4608" s="1109">
        <v>0</v>
      </c>
      <c r="K4608" s="1109">
        <v>0</v>
      </c>
      <c r="L4608" s="1109">
        <v>0</v>
      </c>
      <c r="M4608" s="1109">
        <v>0</v>
      </c>
      <c r="N4608" s="1109">
        <v>0</v>
      </c>
      <c r="O4608" s="1109">
        <v>0</v>
      </c>
      <c r="P4608" s="1109">
        <v>0</v>
      </c>
      <c r="Q4608" s="1109">
        <v>0</v>
      </c>
    </row>
    <row r="4609" spans="1:17">
      <c r="A4609" s="1109">
        <v>20150</v>
      </c>
      <c r="B4609" s="1110" t="s">
        <v>0</v>
      </c>
      <c r="C4609" s="1109">
        <v>7</v>
      </c>
      <c r="D4609" s="1109">
        <v>6.0940000000000003</v>
      </c>
      <c r="E4609" s="1109">
        <v>32</v>
      </c>
      <c r="F4609" s="1109">
        <v>0</v>
      </c>
      <c r="G4609" s="1110" t="s">
        <v>10737</v>
      </c>
      <c r="H4609" s="1110" t="s">
        <v>4654</v>
      </c>
      <c r="I4609" s="1110" t="s">
        <v>10849</v>
      </c>
      <c r="J4609" s="1109">
        <v>0</v>
      </c>
      <c r="K4609" s="1109">
        <v>0</v>
      </c>
      <c r="L4609" s="1109">
        <v>0</v>
      </c>
      <c r="M4609" s="1109">
        <v>0</v>
      </c>
      <c r="N4609" s="1109">
        <v>0</v>
      </c>
      <c r="O4609" s="1109">
        <v>0</v>
      </c>
      <c r="P4609" s="1109">
        <v>0</v>
      </c>
      <c r="Q4609" s="1109">
        <v>0</v>
      </c>
    </row>
    <row r="4610" spans="1:17">
      <c r="A4610" s="1109">
        <v>20151</v>
      </c>
      <c r="B4610" s="1110" t="s">
        <v>0</v>
      </c>
      <c r="C4610" s="1109">
        <v>7</v>
      </c>
      <c r="D4610" s="1109">
        <v>6.0940000000000003</v>
      </c>
      <c r="E4610" s="1109">
        <v>32</v>
      </c>
      <c r="F4610" s="1109">
        <v>0</v>
      </c>
      <c r="G4610" s="1110" t="s">
        <v>10737</v>
      </c>
      <c r="H4610" s="1110" t="s">
        <v>4654</v>
      </c>
      <c r="I4610" s="1110" t="s">
        <v>10760</v>
      </c>
      <c r="J4610" s="1109">
        <v>0</v>
      </c>
      <c r="K4610" s="1109">
        <v>0</v>
      </c>
      <c r="L4610" s="1109">
        <v>0</v>
      </c>
      <c r="M4610" s="1109">
        <v>0</v>
      </c>
      <c r="N4610" s="1109">
        <v>0</v>
      </c>
      <c r="O4610" s="1109">
        <v>0</v>
      </c>
      <c r="P4610" s="1109">
        <v>0</v>
      </c>
      <c r="Q4610" s="1109">
        <v>0</v>
      </c>
    </row>
    <row r="4611" spans="1:17">
      <c r="A4611" s="1109">
        <v>20152</v>
      </c>
      <c r="B4611" s="1110" t="s">
        <v>0</v>
      </c>
      <c r="C4611" s="1109">
        <v>7</v>
      </c>
      <c r="D4611" s="1109">
        <v>6.0940000000000003</v>
      </c>
      <c r="E4611" s="1109">
        <v>32</v>
      </c>
      <c r="F4611" s="1109">
        <v>0</v>
      </c>
      <c r="G4611" s="1110" t="s">
        <v>10737</v>
      </c>
      <c r="H4611" s="1110" t="s">
        <v>4654</v>
      </c>
      <c r="I4611" s="1110" t="s">
        <v>10845</v>
      </c>
      <c r="J4611" s="1109">
        <v>0</v>
      </c>
      <c r="K4611" s="1109">
        <v>0</v>
      </c>
      <c r="L4611" s="1109">
        <v>0</v>
      </c>
      <c r="M4611" s="1109">
        <v>0</v>
      </c>
      <c r="N4611" s="1109">
        <v>0</v>
      </c>
      <c r="O4611" s="1109">
        <v>0</v>
      </c>
      <c r="P4611" s="1109">
        <v>0</v>
      </c>
      <c r="Q4611" s="1109">
        <v>0</v>
      </c>
    </row>
    <row r="4612" spans="1:17">
      <c r="A4612" s="1109">
        <v>20153</v>
      </c>
      <c r="B4612" s="1110" t="s">
        <v>0</v>
      </c>
      <c r="C4612" s="1109">
        <v>7</v>
      </c>
      <c r="D4612" s="1109">
        <v>6.0940000000000003</v>
      </c>
      <c r="E4612" s="1109">
        <v>32</v>
      </c>
      <c r="F4612" s="1109">
        <v>0</v>
      </c>
      <c r="G4612" s="1110" t="s">
        <v>10737</v>
      </c>
      <c r="H4612" s="1110" t="s">
        <v>4654</v>
      </c>
      <c r="I4612" s="1110" t="s">
        <v>10850</v>
      </c>
      <c r="J4612" s="1109">
        <v>0</v>
      </c>
      <c r="K4612" s="1109">
        <v>0</v>
      </c>
      <c r="L4612" s="1109">
        <v>0</v>
      </c>
      <c r="M4612" s="1109">
        <v>0</v>
      </c>
      <c r="N4612" s="1109">
        <v>0</v>
      </c>
      <c r="O4612" s="1109">
        <v>0</v>
      </c>
      <c r="P4612" s="1109">
        <v>0</v>
      </c>
      <c r="Q4612" s="1109">
        <v>0</v>
      </c>
    </row>
    <row r="4613" spans="1:17">
      <c r="A4613" s="1109">
        <v>20154</v>
      </c>
      <c r="B4613" s="1110" t="s">
        <v>0</v>
      </c>
      <c r="C4613" s="1109">
        <v>7</v>
      </c>
      <c r="D4613" s="1109">
        <v>6.0940000000000003</v>
      </c>
      <c r="E4613" s="1109">
        <v>32</v>
      </c>
      <c r="F4613" s="1109">
        <v>0</v>
      </c>
      <c r="G4613" s="1110" t="s">
        <v>10737</v>
      </c>
      <c r="H4613" s="1110" t="s">
        <v>4654</v>
      </c>
      <c r="I4613" s="1110" t="s">
        <v>10832</v>
      </c>
      <c r="J4613" s="1109">
        <v>0</v>
      </c>
      <c r="K4613" s="1109">
        <v>0</v>
      </c>
      <c r="L4613" s="1109">
        <v>0</v>
      </c>
      <c r="M4613" s="1109">
        <v>0</v>
      </c>
      <c r="N4613" s="1109">
        <v>0</v>
      </c>
      <c r="O4613" s="1109">
        <v>0</v>
      </c>
      <c r="P4613" s="1109">
        <v>0</v>
      </c>
      <c r="Q4613" s="1109">
        <v>0</v>
      </c>
    </row>
    <row r="4614" spans="1:17">
      <c r="A4614" s="1109">
        <v>20155</v>
      </c>
      <c r="B4614" s="1110" t="s">
        <v>0</v>
      </c>
      <c r="C4614" s="1109">
        <v>7</v>
      </c>
      <c r="D4614" s="1109">
        <v>6.0940000000000003</v>
      </c>
      <c r="E4614" s="1109">
        <v>32</v>
      </c>
      <c r="F4614" s="1109">
        <v>0</v>
      </c>
      <c r="G4614" s="1110" t="s">
        <v>10737</v>
      </c>
      <c r="H4614" s="1110" t="s">
        <v>4654</v>
      </c>
      <c r="I4614" s="1110" t="s">
        <v>10839</v>
      </c>
      <c r="J4614" s="1109">
        <v>0</v>
      </c>
      <c r="K4614" s="1109">
        <v>0</v>
      </c>
      <c r="L4614" s="1109">
        <v>0</v>
      </c>
      <c r="M4614" s="1109">
        <v>0</v>
      </c>
      <c r="N4614" s="1109">
        <v>0</v>
      </c>
      <c r="O4614" s="1109">
        <v>0</v>
      </c>
      <c r="P4614" s="1109">
        <v>0</v>
      </c>
      <c r="Q4614" s="1109">
        <v>0</v>
      </c>
    </row>
    <row r="4615" spans="1:17">
      <c r="A4615" s="1109">
        <v>20156</v>
      </c>
      <c r="B4615" s="1110" t="s">
        <v>0</v>
      </c>
      <c r="C4615" s="1109">
        <v>7</v>
      </c>
      <c r="D4615" s="1109">
        <v>6.0940000000000003</v>
      </c>
      <c r="E4615" s="1109">
        <v>32</v>
      </c>
      <c r="F4615" s="1109">
        <v>0</v>
      </c>
      <c r="G4615" s="1110" t="s">
        <v>10838</v>
      </c>
      <c r="H4615" s="1110" t="s">
        <v>4654</v>
      </c>
      <c r="I4615" s="1110" t="s">
        <v>10760</v>
      </c>
      <c r="J4615" s="1109">
        <v>0</v>
      </c>
      <c r="K4615" s="1109">
        <v>0</v>
      </c>
      <c r="L4615" s="1109">
        <v>0</v>
      </c>
      <c r="M4615" s="1109">
        <v>0</v>
      </c>
      <c r="N4615" s="1109">
        <v>0</v>
      </c>
      <c r="O4615" s="1109">
        <v>0</v>
      </c>
      <c r="P4615" s="1109">
        <v>0</v>
      </c>
      <c r="Q4615" s="1109">
        <v>0</v>
      </c>
    </row>
    <row r="4616" spans="1:17">
      <c r="A4616" s="1109">
        <v>20157</v>
      </c>
      <c r="B4616" s="1110" t="s">
        <v>0</v>
      </c>
      <c r="C4616" s="1109">
        <v>7</v>
      </c>
      <c r="D4616" s="1109">
        <v>6.0940000000000003</v>
      </c>
      <c r="E4616" s="1109">
        <v>32</v>
      </c>
      <c r="F4616" s="1109">
        <v>0</v>
      </c>
      <c r="G4616" s="1110" t="s">
        <v>10838</v>
      </c>
      <c r="H4616" s="1110" t="s">
        <v>4654</v>
      </c>
      <c r="I4616" s="1110" t="s">
        <v>10736</v>
      </c>
      <c r="J4616" s="1109">
        <v>0</v>
      </c>
      <c r="K4616" s="1109">
        <v>0</v>
      </c>
      <c r="L4616" s="1109">
        <v>0</v>
      </c>
      <c r="M4616" s="1109">
        <v>0</v>
      </c>
      <c r="N4616" s="1109">
        <v>0</v>
      </c>
      <c r="O4616" s="1109">
        <v>0</v>
      </c>
      <c r="P4616" s="1109">
        <v>0</v>
      </c>
      <c r="Q4616" s="1109">
        <v>0</v>
      </c>
    </row>
    <row r="4617" spans="1:17">
      <c r="A4617" s="1109">
        <v>20158</v>
      </c>
      <c r="B4617" s="1110" t="s">
        <v>0</v>
      </c>
      <c r="C4617" s="1109">
        <v>7</v>
      </c>
      <c r="D4617" s="1109">
        <v>6.0940000000000003</v>
      </c>
      <c r="E4617" s="1109">
        <v>32</v>
      </c>
      <c r="F4617" s="1109">
        <v>0</v>
      </c>
      <c r="G4617" s="1110" t="s">
        <v>10753</v>
      </c>
      <c r="H4617" s="1110" t="s">
        <v>4654</v>
      </c>
      <c r="I4617" s="1110" t="s">
        <v>10847</v>
      </c>
      <c r="J4617" s="1109">
        <v>0</v>
      </c>
      <c r="K4617" s="1109">
        <v>0</v>
      </c>
      <c r="L4617" s="1109">
        <v>0</v>
      </c>
      <c r="M4617" s="1109">
        <v>0</v>
      </c>
      <c r="N4617" s="1109">
        <v>0</v>
      </c>
      <c r="O4617" s="1109">
        <v>0</v>
      </c>
      <c r="P4617" s="1109">
        <v>0</v>
      </c>
      <c r="Q4617" s="1109">
        <v>0</v>
      </c>
    </row>
    <row r="4618" spans="1:17">
      <c r="A4618" s="1109">
        <v>20159</v>
      </c>
      <c r="B4618" s="1110" t="s">
        <v>0</v>
      </c>
      <c r="C4618" s="1109">
        <v>7</v>
      </c>
      <c r="D4618" s="1109">
        <v>6.0940000000000003</v>
      </c>
      <c r="E4618" s="1109">
        <v>32</v>
      </c>
      <c r="F4618" s="1109">
        <v>0</v>
      </c>
      <c r="G4618" s="1110" t="s">
        <v>10753</v>
      </c>
      <c r="H4618" s="1110" t="s">
        <v>4654</v>
      </c>
      <c r="I4618" s="1110" t="s">
        <v>10849</v>
      </c>
      <c r="J4618" s="1109">
        <v>0</v>
      </c>
      <c r="K4618" s="1109">
        <v>0</v>
      </c>
      <c r="L4618" s="1109">
        <v>0</v>
      </c>
      <c r="M4618" s="1109">
        <v>0</v>
      </c>
      <c r="N4618" s="1109">
        <v>0</v>
      </c>
      <c r="O4618" s="1109">
        <v>0</v>
      </c>
      <c r="P4618" s="1109">
        <v>0</v>
      </c>
      <c r="Q4618" s="1109">
        <v>0</v>
      </c>
    </row>
    <row r="4619" spans="1:17">
      <c r="A4619" s="1109">
        <v>20160</v>
      </c>
      <c r="B4619" s="1110" t="s">
        <v>0</v>
      </c>
      <c r="C4619" s="1109">
        <v>7</v>
      </c>
      <c r="D4619" s="1109">
        <v>6.0940000000000003</v>
      </c>
      <c r="E4619" s="1109">
        <v>32</v>
      </c>
      <c r="F4619" s="1109">
        <v>0</v>
      </c>
      <c r="G4619" s="1110" t="s">
        <v>10753</v>
      </c>
      <c r="H4619" s="1110" t="s">
        <v>4654</v>
      </c>
      <c r="I4619" s="1110" t="s">
        <v>10841</v>
      </c>
      <c r="J4619" s="1109">
        <v>0</v>
      </c>
      <c r="K4619" s="1109">
        <v>0</v>
      </c>
      <c r="L4619" s="1109">
        <v>0</v>
      </c>
      <c r="M4619" s="1109">
        <v>0</v>
      </c>
      <c r="N4619" s="1109">
        <v>0</v>
      </c>
      <c r="O4619" s="1109">
        <v>0</v>
      </c>
      <c r="P4619" s="1109">
        <v>0</v>
      </c>
      <c r="Q4619" s="1109">
        <v>0</v>
      </c>
    </row>
    <row r="4620" spans="1:17">
      <c r="A4620" s="1109">
        <v>20161</v>
      </c>
      <c r="B4620" s="1110" t="s">
        <v>0</v>
      </c>
      <c r="C4620" s="1109">
        <v>7</v>
      </c>
      <c r="D4620" s="1109">
        <v>6.0940000000000003</v>
      </c>
      <c r="E4620" s="1109">
        <v>32</v>
      </c>
      <c r="F4620" s="1109">
        <v>0</v>
      </c>
      <c r="G4620" s="1110" t="s">
        <v>10753</v>
      </c>
      <c r="H4620" s="1110" t="s">
        <v>4654</v>
      </c>
      <c r="I4620" s="1110" t="s">
        <v>10760</v>
      </c>
      <c r="J4620" s="1109">
        <v>0</v>
      </c>
      <c r="K4620" s="1109">
        <v>0</v>
      </c>
      <c r="L4620" s="1109">
        <v>0</v>
      </c>
      <c r="M4620" s="1109">
        <v>0</v>
      </c>
      <c r="N4620" s="1109">
        <v>0</v>
      </c>
      <c r="O4620" s="1109">
        <v>0</v>
      </c>
      <c r="P4620" s="1109">
        <v>0</v>
      </c>
      <c r="Q4620" s="1109">
        <v>0</v>
      </c>
    </row>
    <row r="4621" spans="1:17">
      <c r="A4621" s="1109">
        <v>20162</v>
      </c>
      <c r="B4621" s="1110" t="s">
        <v>0</v>
      </c>
      <c r="C4621" s="1109">
        <v>7</v>
      </c>
      <c r="D4621" s="1109">
        <v>6.0940000000000003</v>
      </c>
      <c r="E4621" s="1109">
        <v>32</v>
      </c>
      <c r="F4621" s="1109">
        <v>0</v>
      </c>
      <c r="G4621" s="1110" t="s">
        <v>10753</v>
      </c>
      <c r="H4621" s="1110" t="s">
        <v>4654</v>
      </c>
      <c r="I4621" s="1110" t="s">
        <v>10845</v>
      </c>
      <c r="J4621" s="1109">
        <v>0</v>
      </c>
      <c r="K4621" s="1109">
        <v>0</v>
      </c>
      <c r="L4621" s="1109">
        <v>0</v>
      </c>
      <c r="M4621" s="1109">
        <v>0</v>
      </c>
      <c r="N4621" s="1109">
        <v>0</v>
      </c>
      <c r="O4621" s="1109">
        <v>0</v>
      </c>
      <c r="P4621" s="1109">
        <v>0</v>
      </c>
      <c r="Q4621" s="1109">
        <v>0</v>
      </c>
    </row>
    <row r="4622" spans="1:17">
      <c r="A4622" s="1109">
        <v>20163</v>
      </c>
      <c r="B4622" s="1110" t="s">
        <v>0</v>
      </c>
      <c r="C4622" s="1109">
        <v>7</v>
      </c>
      <c r="D4622" s="1109">
        <v>6.0940000000000003</v>
      </c>
      <c r="E4622" s="1109">
        <v>32</v>
      </c>
      <c r="F4622" s="1109">
        <v>0</v>
      </c>
      <c r="G4622" s="1110" t="s">
        <v>10753</v>
      </c>
      <c r="H4622" s="1110" t="s">
        <v>4654</v>
      </c>
      <c r="I4622" s="1110" t="s">
        <v>10736</v>
      </c>
      <c r="J4622" s="1109">
        <v>0</v>
      </c>
      <c r="K4622" s="1109">
        <v>0</v>
      </c>
      <c r="L4622" s="1109">
        <v>0</v>
      </c>
      <c r="M4622" s="1109">
        <v>0</v>
      </c>
      <c r="N4622" s="1109">
        <v>0</v>
      </c>
      <c r="O4622" s="1109">
        <v>0</v>
      </c>
      <c r="P4622" s="1109">
        <v>0</v>
      </c>
      <c r="Q4622" s="1109">
        <v>0</v>
      </c>
    </row>
    <row r="4623" spans="1:17">
      <c r="A4623" s="1109">
        <v>20164</v>
      </c>
      <c r="B4623" s="1110" t="s">
        <v>0</v>
      </c>
      <c r="C4623" s="1109">
        <v>7</v>
      </c>
      <c r="D4623" s="1109">
        <v>6.0940000000000003</v>
      </c>
      <c r="E4623" s="1109">
        <v>32</v>
      </c>
      <c r="F4623" s="1109">
        <v>0</v>
      </c>
      <c r="G4623" s="1110" t="s">
        <v>10753</v>
      </c>
      <c r="H4623" s="1110" t="s">
        <v>4654</v>
      </c>
      <c r="I4623" s="1110" t="s">
        <v>10850</v>
      </c>
      <c r="J4623" s="1109">
        <v>0</v>
      </c>
      <c r="K4623" s="1109">
        <v>0</v>
      </c>
      <c r="L4623" s="1109">
        <v>0</v>
      </c>
      <c r="M4623" s="1109">
        <v>0</v>
      </c>
      <c r="N4623" s="1109">
        <v>0</v>
      </c>
      <c r="O4623" s="1109">
        <v>0</v>
      </c>
      <c r="P4623" s="1109">
        <v>0</v>
      </c>
      <c r="Q4623" s="1109">
        <v>0</v>
      </c>
    </row>
    <row r="4624" spans="1:17">
      <c r="A4624" s="1109">
        <v>20165</v>
      </c>
      <c r="B4624" s="1110" t="s">
        <v>0</v>
      </c>
      <c r="C4624" s="1109">
        <v>7</v>
      </c>
      <c r="D4624" s="1109">
        <v>6.0940000000000003</v>
      </c>
      <c r="E4624" s="1109">
        <v>32</v>
      </c>
      <c r="F4624" s="1109">
        <v>0</v>
      </c>
      <c r="G4624" s="1110" t="s">
        <v>10753</v>
      </c>
      <c r="H4624" s="1110" t="s">
        <v>4654</v>
      </c>
      <c r="I4624" s="1110" t="s">
        <v>10832</v>
      </c>
      <c r="J4624" s="1109">
        <v>0</v>
      </c>
      <c r="K4624" s="1109">
        <v>0</v>
      </c>
      <c r="L4624" s="1109">
        <v>0</v>
      </c>
      <c r="M4624" s="1109">
        <v>0</v>
      </c>
      <c r="N4624" s="1109">
        <v>0</v>
      </c>
      <c r="O4624" s="1109">
        <v>0</v>
      </c>
      <c r="P4624" s="1109">
        <v>0</v>
      </c>
      <c r="Q4624" s="1109">
        <v>0</v>
      </c>
    </row>
    <row r="4625" spans="1:17">
      <c r="A4625" s="1109">
        <v>20166</v>
      </c>
      <c r="B4625" s="1110" t="s">
        <v>0</v>
      </c>
      <c r="C4625" s="1109">
        <v>7</v>
      </c>
      <c r="D4625" s="1109">
        <v>6.0940000000000003</v>
      </c>
      <c r="E4625" s="1109">
        <v>32</v>
      </c>
      <c r="F4625" s="1109">
        <v>0</v>
      </c>
      <c r="G4625" s="1110" t="s">
        <v>10753</v>
      </c>
      <c r="H4625" s="1110" t="s">
        <v>4654</v>
      </c>
      <c r="I4625" s="1110" t="s">
        <v>10839</v>
      </c>
      <c r="J4625" s="1109">
        <v>0</v>
      </c>
      <c r="K4625" s="1109">
        <v>0</v>
      </c>
      <c r="L4625" s="1109">
        <v>0</v>
      </c>
      <c r="M4625" s="1109">
        <v>0</v>
      </c>
      <c r="N4625" s="1109">
        <v>0</v>
      </c>
      <c r="O4625" s="1109">
        <v>0</v>
      </c>
      <c r="P4625" s="1109">
        <v>0</v>
      </c>
      <c r="Q4625" s="1109">
        <v>0</v>
      </c>
    </row>
    <row r="4626" spans="1:17">
      <c r="A4626" s="1109">
        <v>20167</v>
      </c>
      <c r="B4626" s="1110" t="s">
        <v>0</v>
      </c>
      <c r="C4626" s="1109">
        <v>7</v>
      </c>
      <c r="D4626" s="1109">
        <v>6.0940000000000003</v>
      </c>
      <c r="E4626" s="1109">
        <v>32</v>
      </c>
      <c r="F4626" s="1109">
        <v>0</v>
      </c>
      <c r="G4626" s="1110" t="s">
        <v>10779</v>
      </c>
      <c r="H4626" s="1110" t="s">
        <v>4654</v>
      </c>
      <c r="I4626" s="1110" t="s">
        <v>10847</v>
      </c>
      <c r="J4626" s="1109">
        <v>0</v>
      </c>
      <c r="K4626" s="1109">
        <v>0</v>
      </c>
      <c r="L4626" s="1109">
        <v>0</v>
      </c>
      <c r="M4626" s="1109">
        <v>0</v>
      </c>
      <c r="N4626" s="1109">
        <v>0</v>
      </c>
      <c r="O4626" s="1109">
        <v>0</v>
      </c>
      <c r="P4626" s="1109">
        <v>0</v>
      </c>
      <c r="Q4626" s="1109">
        <v>0</v>
      </c>
    </row>
    <row r="4627" spans="1:17">
      <c r="A4627" s="1109">
        <v>20168</v>
      </c>
      <c r="B4627" s="1110" t="s">
        <v>0</v>
      </c>
      <c r="C4627" s="1109">
        <v>7</v>
      </c>
      <c r="D4627" s="1109">
        <v>6.0940000000000003</v>
      </c>
      <c r="E4627" s="1109">
        <v>32</v>
      </c>
      <c r="F4627" s="1109">
        <v>0</v>
      </c>
      <c r="G4627" s="1110" t="s">
        <v>10779</v>
      </c>
      <c r="H4627" s="1110" t="s">
        <v>4654</v>
      </c>
      <c r="I4627" s="1110" t="s">
        <v>10841</v>
      </c>
      <c r="J4627" s="1109">
        <v>0</v>
      </c>
      <c r="K4627" s="1109">
        <v>0</v>
      </c>
      <c r="L4627" s="1109">
        <v>0</v>
      </c>
      <c r="M4627" s="1109">
        <v>0</v>
      </c>
      <c r="N4627" s="1109">
        <v>0</v>
      </c>
      <c r="O4627" s="1109">
        <v>0</v>
      </c>
      <c r="P4627" s="1109">
        <v>0</v>
      </c>
      <c r="Q4627" s="1109">
        <v>0</v>
      </c>
    </row>
    <row r="4628" spans="1:17">
      <c r="A4628" s="1109">
        <v>20169</v>
      </c>
      <c r="B4628" s="1110" t="s">
        <v>0</v>
      </c>
      <c r="C4628" s="1109">
        <v>7</v>
      </c>
      <c r="D4628" s="1109">
        <v>6.0940000000000003</v>
      </c>
      <c r="E4628" s="1109">
        <v>32</v>
      </c>
      <c r="F4628" s="1109">
        <v>0</v>
      </c>
      <c r="G4628" s="1110" t="s">
        <v>10779</v>
      </c>
      <c r="H4628" s="1110" t="s">
        <v>4654</v>
      </c>
      <c r="I4628" s="1110" t="s">
        <v>10760</v>
      </c>
      <c r="J4628" s="1109">
        <v>0</v>
      </c>
      <c r="K4628" s="1109">
        <v>0</v>
      </c>
      <c r="L4628" s="1109">
        <v>0</v>
      </c>
      <c r="M4628" s="1109">
        <v>0</v>
      </c>
      <c r="N4628" s="1109">
        <v>0</v>
      </c>
      <c r="O4628" s="1109">
        <v>0</v>
      </c>
      <c r="P4628" s="1109">
        <v>0</v>
      </c>
      <c r="Q4628" s="1109">
        <v>0</v>
      </c>
    </row>
    <row r="4629" spans="1:17">
      <c r="A4629" s="1109">
        <v>20170</v>
      </c>
      <c r="B4629" s="1110" t="s">
        <v>0</v>
      </c>
      <c r="C4629" s="1109">
        <v>7</v>
      </c>
      <c r="D4629" s="1109">
        <v>6.0940000000000003</v>
      </c>
      <c r="E4629" s="1109">
        <v>32</v>
      </c>
      <c r="F4629" s="1109">
        <v>0</v>
      </c>
      <c r="G4629" s="1110" t="s">
        <v>10779</v>
      </c>
      <c r="H4629" s="1110" t="s">
        <v>4654</v>
      </c>
      <c r="I4629" s="1110" t="s">
        <v>10836</v>
      </c>
      <c r="J4629" s="1109">
        <v>0</v>
      </c>
      <c r="K4629" s="1109">
        <v>0</v>
      </c>
      <c r="L4629" s="1109">
        <v>0</v>
      </c>
      <c r="M4629" s="1109">
        <v>0</v>
      </c>
      <c r="N4629" s="1109">
        <v>0</v>
      </c>
      <c r="O4629" s="1109">
        <v>0</v>
      </c>
      <c r="P4629" s="1109">
        <v>0</v>
      </c>
      <c r="Q4629" s="1109">
        <v>0</v>
      </c>
    </row>
    <row r="4630" spans="1:17">
      <c r="A4630" s="1109">
        <v>20171</v>
      </c>
      <c r="B4630" s="1110" t="s">
        <v>0</v>
      </c>
      <c r="C4630" s="1109">
        <v>7</v>
      </c>
      <c r="D4630" s="1109">
        <v>6.0940000000000003</v>
      </c>
      <c r="E4630" s="1109">
        <v>32</v>
      </c>
      <c r="F4630" s="1109">
        <v>0</v>
      </c>
      <c r="G4630" s="1110" t="s">
        <v>10779</v>
      </c>
      <c r="H4630" s="1110" t="s">
        <v>4654</v>
      </c>
      <c r="I4630" s="1110" t="s">
        <v>10736</v>
      </c>
      <c r="J4630" s="1109">
        <v>0</v>
      </c>
      <c r="K4630" s="1109">
        <v>0</v>
      </c>
      <c r="L4630" s="1109">
        <v>0</v>
      </c>
      <c r="M4630" s="1109">
        <v>0</v>
      </c>
      <c r="N4630" s="1109">
        <v>0</v>
      </c>
      <c r="O4630" s="1109">
        <v>0</v>
      </c>
      <c r="P4630" s="1109">
        <v>0</v>
      </c>
      <c r="Q4630" s="1109">
        <v>0</v>
      </c>
    </row>
    <row r="4631" spans="1:17">
      <c r="A4631" s="1109">
        <v>20172</v>
      </c>
      <c r="B4631" s="1110" t="s">
        <v>0</v>
      </c>
      <c r="C4631" s="1109">
        <v>7</v>
      </c>
      <c r="D4631" s="1109">
        <v>6.0940000000000003</v>
      </c>
      <c r="E4631" s="1109">
        <v>32</v>
      </c>
      <c r="F4631" s="1109">
        <v>0</v>
      </c>
      <c r="G4631" s="1110" t="s">
        <v>10779</v>
      </c>
      <c r="H4631" s="1110" t="s">
        <v>4654</v>
      </c>
      <c r="I4631" s="1110" t="s">
        <v>10850</v>
      </c>
      <c r="J4631" s="1109">
        <v>0</v>
      </c>
      <c r="K4631" s="1109">
        <v>0</v>
      </c>
      <c r="L4631" s="1109">
        <v>0</v>
      </c>
      <c r="M4631" s="1109">
        <v>0</v>
      </c>
      <c r="N4631" s="1109">
        <v>0</v>
      </c>
      <c r="O4631" s="1109">
        <v>0</v>
      </c>
      <c r="P4631" s="1109">
        <v>0</v>
      </c>
      <c r="Q4631" s="1109">
        <v>0</v>
      </c>
    </row>
    <row r="4632" spans="1:17">
      <c r="A4632" s="1109">
        <v>20173</v>
      </c>
      <c r="B4632" s="1110" t="s">
        <v>0</v>
      </c>
      <c r="C4632" s="1109">
        <v>7</v>
      </c>
      <c r="D4632" s="1109">
        <v>6.0940000000000003</v>
      </c>
      <c r="E4632" s="1109">
        <v>32</v>
      </c>
      <c r="F4632" s="1109">
        <v>0</v>
      </c>
      <c r="G4632" s="1110" t="s">
        <v>10779</v>
      </c>
      <c r="H4632" s="1110" t="s">
        <v>4654</v>
      </c>
      <c r="I4632" s="1110" t="s">
        <v>10832</v>
      </c>
      <c r="J4632" s="1109">
        <v>0</v>
      </c>
      <c r="K4632" s="1109">
        <v>0</v>
      </c>
      <c r="L4632" s="1109">
        <v>0</v>
      </c>
      <c r="M4632" s="1109">
        <v>0</v>
      </c>
      <c r="N4632" s="1109">
        <v>0</v>
      </c>
      <c r="O4632" s="1109">
        <v>0</v>
      </c>
      <c r="P4632" s="1109">
        <v>0</v>
      </c>
      <c r="Q4632" s="1109">
        <v>0</v>
      </c>
    </row>
    <row r="4633" spans="1:17">
      <c r="A4633" s="1109">
        <v>20174</v>
      </c>
      <c r="B4633" s="1110" t="s">
        <v>0</v>
      </c>
      <c r="C4633" s="1109">
        <v>7</v>
      </c>
      <c r="D4633" s="1109">
        <v>6.0940000000000003</v>
      </c>
      <c r="E4633" s="1109">
        <v>32</v>
      </c>
      <c r="F4633" s="1109">
        <v>0</v>
      </c>
      <c r="G4633" s="1110" t="s">
        <v>10779</v>
      </c>
      <c r="H4633" s="1110" t="s">
        <v>4654</v>
      </c>
      <c r="I4633" s="1110" t="s">
        <v>10839</v>
      </c>
      <c r="J4633" s="1109">
        <v>0</v>
      </c>
      <c r="K4633" s="1109">
        <v>0</v>
      </c>
      <c r="L4633" s="1109">
        <v>0</v>
      </c>
      <c r="M4633" s="1109">
        <v>0</v>
      </c>
      <c r="N4633" s="1109">
        <v>0</v>
      </c>
      <c r="O4633" s="1109">
        <v>0</v>
      </c>
      <c r="P4633" s="1109">
        <v>0</v>
      </c>
      <c r="Q4633" s="1109">
        <v>0</v>
      </c>
    </row>
    <row r="4634" spans="1:17">
      <c r="A4634" s="1109">
        <v>20175</v>
      </c>
      <c r="B4634" s="1110" t="s">
        <v>0</v>
      </c>
      <c r="C4634" s="1109">
        <v>7</v>
      </c>
      <c r="D4634" s="1109">
        <v>6.0940000000000003</v>
      </c>
      <c r="E4634" s="1109">
        <v>32</v>
      </c>
      <c r="F4634" s="1109">
        <v>0</v>
      </c>
      <c r="G4634" s="1110" t="s">
        <v>10739</v>
      </c>
      <c r="H4634" s="1110" t="s">
        <v>4654</v>
      </c>
      <c r="I4634" s="1110" t="s">
        <v>10847</v>
      </c>
      <c r="J4634" s="1109">
        <v>0</v>
      </c>
      <c r="K4634" s="1109">
        <v>0</v>
      </c>
      <c r="L4634" s="1109">
        <v>0</v>
      </c>
      <c r="M4634" s="1109">
        <v>0</v>
      </c>
      <c r="N4634" s="1109">
        <v>0</v>
      </c>
      <c r="O4634" s="1109">
        <v>0</v>
      </c>
      <c r="P4634" s="1109">
        <v>0</v>
      </c>
      <c r="Q4634" s="1109">
        <v>0</v>
      </c>
    </row>
    <row r="4635" spans="1:17">
      <c r="A4635" s="1109">
        <v>20176</v>
      </c>
      <c r="B4635" s="1110" t="s">
        <v>0</v>
      </c>
      <c r="C4635" s="1109">
        <v>7</v>
      </c>
      <c r="D4635" s="1109">
        <v>6.0940000000000003</v>
      </c>
      <c r="E4635" s="1109">
        <v>32</v>
      </c>
      <c r="F4635" s="1109">
        <v>0</v>
      </c>
      <c r="G4635" s="1110" t="s">
        <v>10739</v>
      </c>
      <c r="H4635" s="1110" t="s">
        <v>4654</v>
      </c>
      <c r="I4635" s="1110" t="s">
        <v>10841</v>
      </c>
      <c r="J4635" s="1109">
        <v>0</v>
      </c>
      <c r="K4635" s="1109">
        <v>0</v>
      </c>
      <c r="L4635" s="1109">
        <v>0</v>
      </c>
      <c r="M4635" s="1109">
        <v>0</v>
      </c>
      <c r="N4635" s="1109">
        <v>0</v>
      </c>
      <c r="O4635" s="1109">
        <v>0</v>
      </c>
      <c r="P4635" s="1109">
        <v>0</v>
      </c>
      <c r="Q4635" s="1109">
        <v>0</v>
      </c>
    </row>
    <row r="4636" spans="1:17">
      <c r="A4636" s="1109">
        <v>20177</v>
      </c>
      <c r="B4636" s="1110" t="s">
        <v>0</v>
      </c>
      <c r="C4636" s="1109">
        <v>7</v>
      </c>
      <c r="D4636" s="1109">
        <v>6.0940000000000003</v>
      </c>
      <c r="E4636" s="1109">
        <v>32</v>
      </c>
      <c r="F4636" s="1109">
        <v>0</v>
      </c>
      <c r="G4636" s="1110" t="s">
        <v>10739</v>
      </c>
      <c r="H4636" s="1110" t="s">
        <v>4654</v>
      </c>
      <c r="I4636" s="1110" t="s">
        <v>10760</v>
      </c>
      <c r="J4636" s="1109">
        <v>0</v>
      </c>
      <c r="K4636" s="1109">
        <v>0</v>
      </c>
      <c r="L4636" s="1109">
        <v>0</v>
      </c>
      <c r="M4636" s="1109">
        <v>0</v>
      </c>
      <c r="N4636" s="1109">
        <v>0</v>
      </c>
      <c r="O4636" s="1109">
        <v>0</v>
      </c>
      <c r="P4636" s="1109">
        <v>0</v>
      </c>
      <c r="Q4636" s="1109">
        <v>0</v>
      </c>
    </row>
    <row r="4637" spans="1:17">
      <c r="A4637" s="1109">
        <v>20178</v>
      </c>
      <c r="B4637" s="1110" t="s">
        <v>0</v>
      </c>
      <c r="C4637" s="1109">
        <v>7</v>
      </c>
      <c r="D4637" s="1109">
        <v>6.0940000000000003</v>
      </c>
      <c r="E4637" s="1109">
        <v>32</v>
      </c>
      <c r="F4637" s="1109">
        <v>0</v>
      </c>
      <c r="G4637" s="1110" t="s">
        <v>10739</v>
      </c>
      <c r="H4637" s="1110" t="s">
        <v>4654</v>
      </c>
      <c r="I4637" s="1110" t="s">
        <v>10836</v>
      </c>
      <c r="J4637" s="1109">
        <v>0</v>
      </c>
      <c r="K4637" s="1109">
        <v>0</v>
      </c>
      <c r="L4637" s="1109">
        <v>0</v>
      </c>
      <c r="M4637" s="1109">
        <v>0</v>
      </c>
      <c r="N4637" s="1109">
        <v>0</v>
      </c>
      <c r="O4637" s="1109">
        <v>0</v>
      </c>
      <c r="P4637" s="1109">
        <v>0</v>
      </c>
      <c r="Q4637" s="1109">
        <v>0</v>
      </c>
    </row>
    <row r="4638" spans="1:17">
      <c r="A4638" s="1109">
        <v>20179</v>
      </c>
      <c r="B4638" s="1110" t="s">
        <v>0</v>
      </c>
      <c r="C4638" s="1109">
        <v>7</v>
      </c>
      <c r="D4638" s="1109">
        <v>6.0940000000000003</v>
      </c>
      <c r="E4638" s="1109">
        <v>32</v>
      </c>
      <c r="F4638" s="1109">
        <v>0</v>
      </c>
      <c r="G4638" s="1110" t="s">
        <v>10739</v>
      </c>
      <c r="H4638" s="1110" t="s">
        <v>4654</v>
      </c>
      <c r="I4638" s="1110" t="s">
        <v>10736</v>
      </c>
      <c r="J4638" s="1109">
        <v>0</v>
      </c>
      <c r="K4638" s="1109">
        <v>0</v>
      </c>
      <c r="L4638" s="1109">
        <v>0</v>
      </c>
      <c r="M4638" s="1109">
        <v>0</v>
      </c>
      <c r="N4638" s="1109">
        <v>0</v>
      </c>
      <c r="O4638" s="1109">
        <v>0</v>
      </c>
      <c r="P4638" s="1109">
        <v>0</v>
      </c>
      <c r="Q4638" s="1109">
        <v>0</v>
      </c>
    </row>
    <row r="4639" spans="1:17">
      <c r="A4639" s="1109">
        <v>20180</v>
      </c>
      <c r="B4639" s="1110" t="s">
        <v>0</v>
      </c>
      <c r="C4639" s="1109">
        <v>7</v>
      </c>
      <c r="D4639" s="1109">
        <v>6.0940000000000003</v>
      </c>
      <c r="E4639" s="1109">
        <v>32</v>
      </c>
      <c r="F4639" s="1109">
        <v>0</v>
      </c>
      <c r="G4639" s="1110" t="s">
        <v>10739</v>
      </c>
      <c r="H4639" s="1110" t="s">
        <v>4654</v>
      </c>
      <c r="I4639" s="1110" t="s">
        <v>10850</v>
      </c>
      <c r="J4639" s="1109">
        <v>0</v>
      </c>
      <c r="K4639" s="1109">
        <v>0</v>
      </c>
      <c r="L4639" s="1109">
        <v>0</v>
      </c>
      <c r="M4639" s="1109">
        <v>0</v>
      </c>
      <c r="N4639" s="1109">
        <v>0</v>
      </c>
      <c r="O4639" s="1109">
        <v>0</v>
      </c>
      <c r="P4639" s="1109">
        <v>0</v>
      </c>
      <c r="Q4639" s="1109">
        <v>0</v>
      </c>
    </row>
    <row r="4640" spans="1:17">
      <c r="A4640" s="1109">
        <v>20181</v>
      </c>
      <c r="B4640" s="1110" t="s">
        <v>0</v>
      </c>
      <c r="C4640" s="1109">
        <v>7</v>
      </c>
      <c r="D4640" s="1109">
        <v>6.0940000000000003</v>
      </c>
      <c r="E4640" s="1109">
        <v>32</v>
      </c>
      <c r="F4640" s="1109">
        <v>0</v>
      </c>
      <c r="G4640" s="1110" t="s">
        <v>10739</v>
      </c>
      <c r="H4640" s="1110" t="s">
        <v>4654</v>
      </c>
      <c r="I4640" s="1110" t="s">
        <v>10832</v>
      </c>
      <c r="J4640" s="1109">
        <v>0</v>
      </c>
      <c r="K4640" s="1109">
        <v>0</v>
      </c>
      <c r="L4640" s="1109">
        <v>0</v>
      </c>
      <c r="M4640" s="1109">
        <v>0</v>
      </c>
      <c r="N4640" s="1109">
        <v>0</v>
      </c>
      <c r="O4640" s="1109">
        <v>0</v>
      </c>
      <c r="P4640" s="1109">
        <v>0</v>
      </c>
      <c r="Q4640" s="1109">
        <v>0</v>
      </c>
    </row>
    <row r="4641" spans="1:17">
      <c r="A4641" s="1109">
        <v>20182</v>
      </c>
      <c r="B4641" s="1110" t="s">
        <v>0</v>
      </c>
      <c r="C4641" s="1109">
        <v>7</v>
      </c>
      <c r="D4641" s="1109">
        <v>6.0940000000000003</v>
      </c>
      <c r="E4641" s="1109">
        <v>32</v>
      </c>
      <c r="F4641" s="1109">
        <v>0</v>
      </c>
      <c r="G4641" s="1110" t="s">
        <v>10739</v>
      </c>
      <c r="H4641" s="1110" t="s">
        <v>4654</v>
      </c>
      <c r="I4641" s="1110" t="s">
        <v>10839</v>
      </c>
      <c r="J4641" s="1109">
        <v>0</v>
      </c>
      <c r="K4641" s="1109">
        <v>0</v>
      </c>
      <c r="L4641" s="1109">
        <v>0</v>
      </c>
      <c r="M4641" s="1109">
        <v>0</v>
      </c>
      <c r="N4641" s="1109">
        <v>0</v>
      </c>
      <c r="O4641" s="1109">
        <v>0</v>
      </c>
      <c r="P4641" s="1109">
        <v>0</v>
      </c>
      <c r="Q4641" s="1109">
        <v>0</v>
      </c>
    </row>
    <row r="4642" spans="1:17">
      <c r="A4642" s="1109">
        <v>20183</v>
      </c>
      <c r="B4642" s="1110" t="s">
        <v>0</v>
      </c>
      <c r="C4642" s="1109">
        <v>7</v>
      </c>
      <c r="D4642" s="1109">
        <v>6.0940000000000003</v>
      </c>
      <c r="E4642" s="1109">
        <v>32</v>
      </c>
      <c r="F4642" s="1109">
        <v>0</v>
      </c>
      <c r="G4642" s="1110" t="s">
        <v>10844</v>
      </c>
      <c r="H4642" s="1110" t="s">
        <v>4654</v>
      </c>
      <c r="I4642" s="1110" t="s">
        <v>10847</v>
      </c>
      <c r="J4642" s="1109">
        <v>0</v>
      </c>
      <c r="K4642" s="1109">
        <v>0</v>
      </c>
      <c r="L4642" s="1109">
        <v>0</v>
      </c>
      <c r="M4642" s="1109">
        <v>0</v>
      </c>
      <c r="N4642" s="1109">
        <v>0</v>
      </c>
      <c r="O4642" s="1109">
        <v>0</v>
      </c>
      <c r="P4642" s="1109">
        <v>0</v>
      </c>
      <c r="Q4642" s="1109">
        <v>0</v>
      </c>
    </row>
    <row r="4643" spans="1:17">
      <c r="A4643" s="1109">
        <v>20184</v>
      </c>
      <c r="B4643" s="1110" t="s">
        <v>0</v>
      </c>
      <c r="C4643" s="1109">
        <v>7</v>
      </c>
      <c r="D4643" s="1109">
        <v>6.0940000000000003</v>
      </c>
      <c r="E4643" s="1109">
        <v>32</v>
      </c>
      <c r="F4643" s="1109">
        <v>0</v>
      </c>
      <c r="G4643" s="1110" t="s">
        <v>10844</v>
      </c>
      <c r="H4643" s="1110" t="s">
        <v>4654</v>
      </c>
      <c r="I4643" s="1110" t="s">
        <v>10849</v>
      </c>
      <c r="J4643" s="1109">
        <v>0</v>
      </c>
      <c r="K4643" s="1109">
        <v>0</v>
      </c>
      <c r="L4643" s="1109">
        <v>0</v>
      </c>
      <c r="M4643" s="1109">
        <v>0</v>
      </c>
      <c r="N4643" s="1109">
        <v>0</v>
      </c>
      <c r="O4643" s="1109">
        <v>0</v>
      </c>
      <c r="P4643" s="1109">
        <v>0</v>
      </c>
      <c r="Q4643" s="1109">
        <v>0</v>
      </c>
    </row>
    <row r="4644" spans="1:17">
      <c r="A4644" s="1109">
        <v>20185</v>
      </c>
      <c r="B4644" s="1110" t="s">
        <v>0</v>
      </c>
      <c r="C4644" s="1109">
        <v>7</v>
      </c>
      <c r="D4644" s="1109">
        <v>6.0940000000000003</v>
      </c>
      <c r="E4644" s="1109">
        <v>32</v>
      </c>
      <c r="F4644" s="1109">
        <v>0</v>
      </c>
      <c r="G4644" s="1110" t="s">
        <v>10844</v>
      </c>
      <c r="H4644" s="1110" t="s">
        <v>4654</v>
      </c>
      <c r="I4644" s="1110" t="s">
        <v>10760</v>
      </c>
      <c r="J4644" s="1109">
        <v>0</v>
      </c>
      <c r="K4644" s="1109">
        <v>0</v>
      </c>
      <c r="L4644" s="1109">
        <v>0</v>
      </c>
      <c r="M4644" s="1109">
        <v>0</v>
      </c>
      <c r="N4644" s="1109">
        <v>0</v>
      </c>
      <c r="O4644" s="1109">
        <v>0</v>
      </c>
      <c r="P4644" s="1109">
        <v>0</v>
      </c>
      <c r="Q4644" s="1109">
        <v>0</v>
      </c>
    </row>
    <row r="4645" spans="1:17">
      <c r="A4645" s="1109">
        <v>20186</v>
      </c>
      <c r="B4645" s="1110" t="s">
        <v>0</v>
      </c>
      <c r="C4645" s="1109">
        <v>7</v>
      </c>
      <c r="D4645" s="1109">
        <v>6.0940000000000003</v>
      </c>
      <c r="E4645" s="1109">
        <v>32</v>
      </c>
      <c r="F4645" s="1109">
        <v>0</v>
      </c>
      <c r="G4645" s="1110" t="s">
        <v>10844</v>
      </c>
      <c r="H4645" s="1110" t="s">
        <v>4654</v>
      </c>
      <c r="I4645" s="1110" t="s">
        <v>10845</v>
      </c>
      <c r="J4645" s="1109">
        <v>0</v>
      </c>
      <c r="K4645" s="1109">
        <v>0</v>
      </c>
      <c r="L4645" s="1109">
        <v>0</v>
      </c>
      <c r="M4645" s="1109">
        <v>0</v>
      </c>
      <c r="N4645" s="1109">
        <v>0</v>
      </c>
      <c r="O4645" s="1109">
        <v>0</v>
      </c>
      <c r="P4645" s="1109">
        <v>0</v>
      </c>
      <c r="Q4645" s="1109">
        <v>0</v>
      </c>
    </row>
    <row r="4646" spans="1:17">
      <c r="A4646" s="1109">
        <v>20187</v>
      </c>
      <c r="B4646" s="1110" t="s">
        <v>0</v>
      </c>
      <c r="C4646" s="1109">
        <v>7</v>
      </c>
      <c r="D4646" s="1109">
        <v>6.0940000000000003</v>
      </c>
      <c r="E4646" s="1109">
        <v>32</v>
      </c>
      <c r="F4646" s="1109">
        <v>0</v>
      </c>
      <c r="G4646" s="1110" t="s">
        <v>10844</v>
      </c>
      <c r="H4646" s="1110" t="s">
        <v>4654</v>
      </c>
      <c r="I4646" s="1110" t="s">
        <v>10736</v>
      </c>
      <c r="J4646" s="1109">
        <v>0</v>
      </c>
      <c r="K4646" s="1109">
        <v>0</v>
      </c>
      <c r="L4646" s="1109">
        <v>0</v>
      </c>
      <c r="M4646" s="1109">
        <v>0</v>
      </c>
      <c r="N4646" s="1109">
        <v>0</v>
      </c>
      <c r="O4646" s="1109">
        <v>0</v>
      </c>
      <c r="P4646" s="1109">
        <v>0</v>
      </c>
      <c r="Q4646" s="1109">
        <v>0</v>
      </c>
    </row>
    <row r="4647" spans="1:17">
      <c r="A4647" s="1109">
        <v>20188</v>
      </c>
      <c r="B4647" s="1110" t="s">
        <v>0</v>
      </c>
      <c r="C4647" s="1109">
        <v>7</v>
      </c>
      <c r="D4647" s="1109">
        <v>6.0940000000000003</v>
      </c>
      <c r="E4647" s="1109">
        <v>32</v>
      </c>
      <c r="F4647" s="1109">
        <v>0</v>
      </c>
      <c r="G4647" s="1110" t="s">
        <v>10844</v>
      </c>
      <c r="H4647" s="1110" t="s">
        <v>4654</v>
      </c>
      <c r="I4647" s="1110" t="s">
        <v>10850</v>
      </c>
      <c r="J4647" s="1109">
        <v>0</v>
      </c>
      <c r="K4647" s="1109">
        <v>0</v>
      </c>
      <c r="L4647" s="1109">
        <v>0</v>
      </c>
      <c r="M4647" s="1109">
        <v>0</v>
      </c>
      <c r="N4647" s="1109">
        <v>0</v>
      </c>
      <c r="O4647" s="1109">
        <v>0</v>
      </c>
      <c r="P4647" s="1109">
        <v>0</v>
      </c>
      <c r="Q4647" s="1109">
        <v>0</v>
      </c>
    </row>
    <row r="4648" spans="1:17">
      <c r="A4648" s="1109">
        <v>20189</v>
      </c>
      <c r="B4648" s="1110" t="s">
        <v>0</v>
      </c>
      <c r="C4648" s="1109">
        <v>7</v>
      </c>
      <c r="D4648" s="1109">
        <v>6.1840000000000002</v>
      </c>
      <c r="E4648" s="1109">
        <v>29</v>
      </c>
      <c r="F4648" s="1109">
        <v>0</v>
      </c>
      <c r="G4648" s="1110" t="s">
        <v>10842</v>
      </c>
      <c r="H4648" s="1110" t="s">
        <v>4654</v>
      </c>
      <c r="I4648" s="1110" t="s">
        <v>10847</v>
      </c>
      <c r="J4648" s="1109">
        <v>0</v>
      </c>
      <c r="K4648" s="1109">
        <v>0</v>
      </c>
      <c r="L4648" s="1109">
        <v>0</v>
      </c>
      <c r="M4648" s="1109">
        <v>0</v>
      </c>
      <c r="N4648" s="1109">
        <v>0</v>
      </c>
      <c r="O4648" s="1109">
        <v>0</v>
      </c>
      <c r="P4648" s="1109">
        <v>0</v>
      </c>
      <c r="Q4648" s="1109">
        <v>0</v>
      </c>
    </row>
    <row r="4649" spans="1:17">
      <c r="A4649" s="1109">
        <v>20190</v>
      </c>
      <c r="B4649" s="1110" t="s">
        <v>0</v>
      </c>
      <c r="C4649" s="1109">
        <v>7</v>
      </c>
      <c r="D4649" s="1109">
        <v>6.1840000000000002</v>
      </c>
      <c r="E4649" s="1109">
        <v>29</v>
      </c>
      <c r="F4649" s="1109">
        <v>0</v>
      </c>
      <c r="G4649" s="1110" t="s">
        <v>10842</v>
      </c>
      <c r="H4649" s="1110" t="s">
        <v>4654</v>
      </c>
      <c r="I4649" s="1110" t="s">
        <v>10841</v>
      </c>
      <c r="J4649" s="1109">
        <v>0</v>
      </c>
      <c r="K4649" s="1109">
        <v>0</v>
      </c>
      <c r="L4649" s="1109">
        <v>0</v>
      </c>
      <c r="M4649" s="1109">
        <v>0</v>
      </c>
      <c r="N4649" s="1109">
        <v>0</v>
      </c>
      <c r="O4649" s="1109">
        <v>0</v>
      </c>
      <c r="P4649" s="1109">
        <v>0</v>
      </c>
      <c r="Q4649" s="1109">
        <v>0</v>
      </c>
    </row>
    <row r="4650" spans="1:17">
      <c r="A4650" s="1109">
        <v>20191</v>
      </c>
      <c r="B4650" s="1110" t="s">
        <v>0</v>
      </c>
      <c r="C4650" s="1109">
        <v>7</v>
      </c>
      <c r="D4650" s="1109">
        <v>6.1840000000000002</v>
      </c>
      <c r="E4650" s="1109">
        <v>29</v>
      </c>
      <c r="F4650" s="1109">
        <v>0</v>
      </c>
      <c r="G4650" s="1110" t="s">
        <v>10842</v>
      </c>
      <c r="H4650" s="1110" t="s">
        <v>4654</v>
      </c>
      <c r="I4650" s="1110" t="s">
        <v>10760</v>
      </c>
      <c r="J4650" s="1109">
        <v>0</v>
      </c>
      <c r="K4650" s="1109">
        <v>0</v>
      </c>
      <c r="L4650" s="1109">
        <v>0</v>
      </c>
      <c r="M4650" s="1109">
        <v>0</v>
      </c>
      <c r="N4650" s="1109">
        <v>0</v>
      </c>
      <c r="O4650" s="1109">
        <v>0</v>
      </c>
      <c r="P4650" s="1109">
        <v>0</v>
      </c>
      <c r="Q4650" s="1109">
        <v>0</v>
      </c>
    </row>
    <row r="4651" spans="1:17">
      <c r="A4651" s="1109">
        <v>20192</v>
      </c>
      <c r="B4651" s="1110" t="s">
        <v>0</v>
      </c>
      <c r="C4651" s="1109">
        <v>7</v>
      </c>
      <c r="D4651" s="1109">
        <v>6.1840000000000002</v>
      </c>
      <c r="E4651" s="1109">
        <v>29</v>
      </c>
      <c r="F4651" s="1109">
        <v>0</v>
      </c>
      <c r="G4651" s="1110" t="s">
        <v>10842</v>
      </c>
      <c r="H4651" s="1110" t="s">
        <v>4654</v>
      </c>
      <c r="I4651" s="1110" t="s">
        <v>10736</v>
      </c>
      <c r="J4651" s="1109">
        <v>0</v>
      </c>
      <c r="K4651" s="1109">
        <v>0</v>
      </c>
      <c r="L4651" s="1109">
        <v>0</v>
      </c>
      <c r="M4651" s="1109">
        <v>0</v>
      </c>
      <c r="N4651" s="1109">
        <v>0</v>
      </c>
      <c r="O4651" s="1109">
        <v>0</v>
      </c>
      <c r="P4651" s="1109">
        <v>0</v>
      </c>
      <c r="Q4651" s="1109">
        <v>0</v>
      </c>
    </row>
    <row r="4652" spans="1:17">
      <c r="A4652" s="1109">
        <v>20193</v>
      </c>
      <c r="B4652" s="1110" t="s">
        <v>0</v>
      </c>
      <c r="C4652" s="1109">
        <v>7</v>
      </c>
      <c r="D4652" s="1109">
        <v>6.1840000000000002</v>
      </c>
      <c r="E4652" s="1109">
        <v>29</v>
      </c>
      <c r="F4652" s="1109">
        <v>0</v>
      </c>
      <c r="G4652" s="1110" t="s">
        <v>10842</v>
      </c>
      <c r="H4652" s="1110" t="s">
        <v>4654</v>
      </c>
      <c r="I4652" s="1110" t="s">
        <v>10850</v>
      </c>
      <c r="J4652" s="1109">
        <v>0</v>
      </c>
      <c r="K4652" s="1109">
        <v>0</v>
      </c>
      <c r="L4652" s="1109">
        <v>0</v>
      </c>
      <c r="M4652" s="1109">
        <v>0</v>
      </c>
      <c r="N4652" s="1109">
        <v>0</v>
      </c>
      <c r="O4652" s="1109">
        <v>0</v>
      </c>
      <c r="P4652" s="1109">
        <v>0</v>
      </c>
      <c r="Q4652" s="1109">
        <v>0</v>
      </c>
    </row>
    <row r="4653" spans="1:17">
      <c r="A4653" s="1109">
        <v>20194</v>
      </c>
      <c r="B4653" s="1110" t="s">
        <v>0</v>
      </c>
      <c r="C4653" s="1109">
        <v>7</v>
      </c>
      <c r="D4653" s="1109">
        <v>6.1840000000000002</v>
      </c>
      <c r="E4653" s="1109">
        <v>29</v>
      </c>
      <c r="F4653" s="1109">
        <v>0</v>
      </c>
      <c r="G4653" s="1110" t="s">
        <v>10842</v>
      </c>
      <c r="H4653" s="1110" t="s">
        <v>4654</v>
      </c>
      <c r="I4653" s="1110" t="s">
        <v>10832</v>
      </c>
      <c r="J4653" s="1109">
        <v>0</v>
      </c>
      <c r="K4653" s="1109">
        <v>0</v>
      </c>
      <c r="L4653" s="1109">
        <v>0</v>
      </c>
      <c r="M4653" s="1109">
        <v>0</v>
      </c>
      <c r="N4653" s="1109">
        <v>0</v>
      </c>
      <c r="O4653" s="1109">
        <v>0</v>
      </c>
      <c r="P4653" s="1109">
        <v>0</v>
      </c>
      <c r="Q4653" s="1109">
        <v>0</v>
      </c>
    </row>
    <row r="4654" spans="1:17">
      <c r="A4654" s="1109">
        <v>20195</v>
      </c>
      <c r="B4654" s="1110" t="s">
        <v>0</v>
      </c>
      <c r="C4654" s="1109">
        <v>7</v>
      </c>
      <c r="D4654" s="1109">
        <v>6.1840000000000002</v>
      </c>
      <c r="E4654" s="1109">
        <v>29</v>
      </c>
      <c r="F4654" s="1109">
        <v>0</v>
      </c>
      <c r="G4654" s="1110" t="s">
        <v>10842</v>
      </c>
      <c r="H4654" s="1110" t="s">
        <v>4654</v>
      </c>
      <c r="I4654" s="1110" t="s">
        <v>10839</v>
      </c>
      <c r="J4654" s="1109">
        <v>0</v>
      </c>
      <c r="K4654" s="1109">
        <v>0</v>
      </c>
      <c r="L4654" s="1109">
        <v>0</v>
      </c>
      <c r="M4654" s="1109">
        <v>0</v>
      </c>
      <c r="N4654" s="1109">
        <v>0</v>
      </c>
      <c r="O4654" s="1109">
        <v>0</v>
      </c>
      <c r="P4654" s="1109">
        <v>0</v>
      </c>
      <c r="Q4654" s="1109">
        <v>0</v>
      </c>
    </row>
    <row r="4655" spans="1:17">
      <c r="A4655" s="1109">
        <v>20196</v>
      </c>
      <c r="B4655" s="1110" t="s">
        <v>0</v>
      </c>
      <c r="C4655" s="1109">
        <v>7</v>
      </c>
      <c r="D4655" s="1109">
        <v>6.1840000000000002</v>
      </c>
      <c r="E4655" s="1109">
        <v>29</v>
      </c>
      <c r="F4655" s="1109">
        <v>0</v>
      </c>
      <c r="G4655" s="1110" t="s">
        <v>10843</v>
      </c>
      <c r="H4655" s="1110" t="s">
        <v>4654</v>
      </c>
      <c r="I4655" s="1110" t="s">
        <v>10847</v>
      </c>
      <c r="J4655" s="1109">
        <v>0</v>
      </c>
      <c r="K4655" s="1109">
        <v>0</v>
      </c>
      <c r="L4655" s="1109">
        <v>0</v>
      </c>
      <c r="M4655" s="1109">
        <v>0</v>
      </c>
      <c r="N4655" s="1109">
        <v>0</v>
      </c>
      <c r="O4655" s="1109">
        <v>0</v>
      </c>
      <c r="P4655" s="1109">
        <v>0</v>
      </c>
      <c r="Q4655" s="1109">
        <v>0</v>
      </c>
    </row>
    <row r="4656" spans="1:17">
      <c r="A4656" s="1109">
        <v>20197</v>
      </c>
      <c r="B4656" s="1110" t="s">
        <v>0</v>
      </c>
      <c r="C4656" s="1109">
        <v>7</v>
      </c>
      <c r="D4656" s="1109">
        <v>6.1840000000000002</v>
      </c>
      <c r="E4656" s="1109">
        <v>29</v>
      </c>
      <c r="F4656" s="1109">
        <v>0</v>
      </c>
      <c r="G4656" s="1110" t="s">
        <v>10843</v>
      </c>
      <c r="H4656" s="1110" t="s">
        <v>4654</v>
      </c>
      <c r="I4656" s="1110" t="s">
        <v>10849</v>
      </c>
      <c r="J4656" s="1109">
        <v>0</v>
      </c>
      <c r="K4656" s="1109">
        <v>0</v>
      </c>
      <c r="L4656" s="1109">
        <v>0</v>
      </c>
      <c r="M4656" s="1109">
        <v>0</v>
      </c>
      <c r="N4656" s="1109">
        <v>0</v>
      </c>
      <c r="O4656" s="1109">
        <v>0</v>
      </c>
      <c r="P4656" s="1109">
        <v>0</v>
      </c>
      <c r="Q4656" s="1109">
        <v>0</v>
      </c>
    </row>
    <row r="4657" spans="1:17">
      <c r="A4657" s="1109">
        <v>20198</v>
      </c>
      <c r="B4657" s="1110" t="s">
        <v>0</v>
      </c>
      <c r="C4657" s="1109">
        <v>7</v>
      </c>
      <c r="D4657" s="1109">
        <v>6.1840000000000002</v>
      </c>
      <c r="E4657" s="1109">
        <v>29</v>
      </c>
      <c r="F4657" s="1109">
        <v>0</v>
      </c>
      <c r="G4657" s="1110" t="s">
        <v>10843</v>
      </c>
      <c r="H4657" s="1110" t="s">
        <v>4654</v>
      </c>
      <c r="I4657" s="1110" t="s">
        <v>10841</v>
      </c>
      <c r="J4657" s="1109">
        <v>0</v>
      </c>
      <c r="K4657" s="1109">
        <v>0</v>
      </c>
      <c r="L4657" s="1109">
        <v>0</v>
      </c>
      <c r="M4657" s="1109">
        <v>0</v>
      </c>
      <c r="N4657" s="1109">
        <v>0</v>
      </c>
      <c r="O4657" s="1109">
        <v>0</v>
      </c>
      <c r="P4657" s="1109">
        <v>0</v>
      </c>
      <c r="Q4657" s="1109">
        <v>0</v>
      </c>
    </row>
    <row r="4658" spans="1:17">
      <c r="A4658" s="1109">
        <v>20199</v>
      </c>
      <c r="B4658" s="1110" t="s">
        <v>0</v>
      </c>
      <c r="C4658" s="1109">
        <v>7</v>
      </c>
      <c r="D4658" s="1109">
        <v>6.1840000000000002</v>
      </c>
      <c r="E4658" s="1109">
        <v>29</v>
      </c>
      <c r="F4658" s="1109">
        <v>0</v>
      </c>
      <c r="G4658" s="1110" t="s">
        <v>10843</v>
      </c>
      <c r="H4658" s="1110" t="s">
        <v>4654</v>
      </c>
      <c r="I4658" s="1110" t="s">
        <v>10760</v>
      </c>
      <c r="J4658" s="1109">
        <v>0</v>
      </c>
      <c r="K4658" s="1109">
        <v>0</v>
      </c>
      <c r="L4658" s="1109">
        <v>0</v>
      </c>
      <c r="M4658" s="1109">
        <v>0</v>
      </c>
      <c r="N4658" s="1109">
        <v>0</v>
      </c>
      <c r="O4658" s="1109">
        <v>0</v>
      </c>
      <c r="P4658" s="1109">
        <v>0</v>
      </c>
      <c r="Q4658" s="1109">
        <v>0</v>
      </c>
    </row>
    <row r="4659" spans="1:17">
      <c r="A4659" s="1109">
        <v>20200</v>
      </c>
      <c r="B4659" s="1110" t="s">
        <v>0</v>
      </c>
      <c r="C4659" s="1109">
        <v>7</v>
      </c>
      <c r="D4659" s="1109">
        <v>6.1840000000000002</v>
      </c>
      <c r="E4659" s="1109">
        <v>29</v>
      </c>
      <c r="F4659" s="1109">
        <v>0</v>
      </c>
      <c r="G4659" s="1110" t="s">
        <v>10843</v>
      </c>
      <c r="H4659" s="1110" t="s">
        <v>4654</v>
      </c>
      <c r="I4659" s="1110" t="s">
        <v>10845</v>
      </c>
      <c r="J4659" s="1109">
        <v>0</v>
      </c>
      <c r="K4659" s="1109">
        <v>0</v>
      </c>
      <c r="L4659" s="1109">
        <v>0</v>
      </c>
      <c r="M4659" s="1109">
        <v>0</v>
      </c>
      <c r="N4659" s="1109">
        <v>0</v>
      </c>
      <c r="O4659" s="1109">
        <v>0</v>
      </c>
      <c r="P4659" s="1109">
        <v>0</v>
      </c>
      <c r="Q4659" s="1109">
        <v>0</v>
      </c>
    </row>
    <row r="4660" spans="1:17">
      <c r="A4660" s="1109">
        <v>20201</v>
      </c>
      <c r="B4660" s="1110" t="s">
        <v>0</v>
      </c>
      <c r="C4660" s="1109">
        <v>7</v>
      </c>
      <c r="D4660" s="1109">
        <v>6.1840000000000002</v>
      </c>
      <c r="E4660" s="1109">
        <v>29</v>
      </c>
      <c r="F4660" s="1109">
        <v>0</v>
      </c>
      <c r="G4660" s="1110" t="s">
        <v>10843</v>
      </c>
      <c r="H4660" s="1110" t="s">
        <v>4654</v>
      </c>
      <c r="I4660" s="1110" t="s">
        <v>10736</v>
      </c>
      <c r="J4660" s="1109">
        <v>0</v>
      </c>
      <c r="K4660" s="1109">
        <v>0</v>
      </c>
      <c r="L4660" s="1109">
        <v>0</v>
      </c>
      <c r="M4660" s="1109">
        <v>0</v>
      </c>
      <c r="N4660" s="1109">
        <v>0</v>
      </c>
      <c r="O4660" s="1109">
        <v>0</v>
      </c>
      <c r="P4660" s="1109">
        <v>0</v>
      </c>
      <c r="Q4660" s="1109">
        <v>0</v>
      </c>
    </row>
    <row r="4661" spans="1:17">
      <c r="A4661" s="1109">
        <v>20202</v>
      </c>
      <c r="B4661" s="1110" t="s">
        <v>0</v>
      </c>
      <c r="C4661" s="1109">
        <v>7</v>
      </c>
      <c r="D4661" s="1109">
        <v>6.1840000000000002</v>
      </c>
      <c r="E4661" s="1109">
        <v>29</v>
      </c>
      <c r="F4661" s="1109">
        <v>0</v>
      </c>
      <c r="G4661" s="1110" t="s">
        <v>10843</v>
      </c>
      <c r="H4661" s="1110" t="s">
        <v>4654</v>
      </c>
      <c r="I4661" s="1110" t="s">
        <v>10832</v>
      </c>
      <c r="J4661" s="1109">
        <v>0</v>
      </c>
      <c r="K4661" s="1109">
        <v>0</v>
      </c>
      <c r="L4661" s="1109">
        <v>0</v>
      </c>
      <c r="M4661" s="1109">
        <v>0</v>
      </c>
      <c r="N4661" s="1109">
        <v>0</v>
      </c>
      <c r="O4661" s="1109">
        <v>0</v>
      </c>
      <c r="P4661" s="1109">
        <v>0</v>
      </c>
      <c r="Q4661" s="1109">
        <v>0</v>
      </c>
    </row>
    <row r="4662" spans="1:17">
      <c r="A4662" s="1109">
        <v>20203</v>
      </c>
      <c r="B4662" s="1110" t="s">
        <v>0</v>
      </c>
      <c r="C4662" s="1109">
        <v>7</v>
      </c>
      <c r="D4662" s="1109">
        <v>6.1840000000000002</v>
      </c>
      <c r="E4662" s="1109">
        <v>29</v>
      </c>
      <c r="F4662" s="1109">
        <v>0</v>
      </c>
      <c r="G4662" s="1110" t="s">
        <v>10843</v>
      </c>
      <c r="H4662" s="1110" t="s">
        <v>4654</v>
      </c>
      <c r="I4662" s="1110" t="s">
        <v>10839</v>
      </c>
      <c r="J4662" s="1109">
        <v>0</v>
      </c>
      <c r="K4662" s="1109">
        <v>0</v>
      </c>
      <c r="L4662" s="1109">
        <v>0</v>
      </c>
      <c r="M4662" s="1109">
        <v>0</v>
      </c>
      <c r="N4662" s="1109">
        <v>0</v>
      </c>
      <c r="O4662" s="1109">
        <v>0</v>
      </c>
      <c r="P4662" s="1109">
        <v>0</v>
      </c>
      <c r="Q4662" s="1109">
        <v>0</v>
      </c>
    </row>
    <row r="4663" spans="1:17">
      <c r="A4663" s="1109">
        <v>20204</v>
      </c>
      <c r="B4663" s="1110" t="s">
        <v>0</v>
      </c>
      <c r="C4663" s="1109">
        <v>7</v>
      </c>
      <c r="D4663" s="1109">
        <v>6.1840000000000002</v>
      </c>
      <c r="E4663" s="1109">
        <v>29</v>
      </c>
      <c r="F4663" s="1109">
        <v>0</v>
      </c>
      <c r="G4663" s="1110" t="s">
        <v>10843</v>
      </c>
      <c r="H4663" s="1110" t="s">
        <v>4654</v>
      </c>
      <c r="I4663" s="1110" t="s">
        <v>10850</v>
      </c>
      <c r="J4663" s="1109">
        <v>0</v>
      </c>
      <c r="K4663" s="1109">
        <v>0</v>
      </c>
      <c r="L4663" s="1109">
        <v>0</v>
      </c>
      <c r="M4663" s="1109">
        <v>0</v>
      </c>
      <c r="N4663" s="1109">
        <v>0</v>
      </c>
      <c r="O4663" s="1109">
        <v>0</v>
      </c>
      <c r="P4663" s="1109">
        <v>0</v>
      </c>
      <c r="Q4663" s="1109">
        <v>0</v>
      </c>
    </row>
    <row r="4664" spans="1:17">
      <c r="A4664" s="1109">
        <v>20205</v>
      </c>
      <c r="B4664" s="1110" t="s">
        <v>0</v>
      </c>
      <c r="C4664" s="1109">
        <v>7</v>
      </c>
      <c r="D4664" s="1109">
        <v>6.1840000000000002</v>
      </c>
      <c r="E4664" s="1109">
        <v>29</v>
      </c>
      <c r="F4664" s="1109">
        <v>0</v>
      </c>
      <c r="G4664" s="1110" t="s">
        <v>10741</v>
      </c>
      <c r="H4664" s="1110" t="s">
        <v>4654</v>
      </c>
      <c r="I4664" s="1110" t="s">
        <v>10846</v>
      </c>
      <c r="J4664" s="1109">
        <v>0</v>
      </c>
      <c r="K4664" s="1109">
        <v>0</v>
      </c>
      <c r="L4664" s="1109">
        <v>0</v>
      </c>
      <c r="M4664" s="1109">
        <v>0</v>
      </c>
      <c r="N4664" s="1109">
        <v>0</v>
      </c>
      <c r="O4664" s="1109">
        <v>0</v>
      </c>
      <c r="P4664" s="1109">
        <v>0</v>
      </c>
      <c r="Q4664" s="1109">
        <v>0</v>
      </c>
    </row>
    <row r="4665" spans="1:17">
      <c r="A4665" s="1109">
        <v>20206</v>
      </c>
      <c r="B4665" s="1110" t="s">
        <v>0</v>
      </c>
      <c r="C4665" s="1109">
        <v>7</v>
      </c>
      <c r="D4665" s="1109">
        <v>6.1840000000000002</v>
      </c>
      <c r="E4665" s="1109">
        <v>29</v>
      </c>
      <c r="F4665" s="1109">
        <v>0</v>
      </c>
      <c r="G4665" s="1110" t="s">
        <v>10741</v>
      </c>
      <c r="H4665" s="1110" t="s">
        <v>4654</v>
      </c>
      <c r="I4665" s="1110" t="s">
        <v>10847</v>
      </c>
      <c r="J4665" s="1109">
        <v>0</v>
      </c>
      <c r="K4665" s="1109">
        <v>0</v>
      </c>
      <c r="L4665" s="1109">
        <v>0</v>
      </c>
      <c r="M4665" s="1109">
        <v>0</v>
      </c>
      <c r="N4665" s="1109">
        <v>0</v>
      </c>
      <c r="O4665" s="1109">
        <v>0</v>
      </c>
      <c r="P4665" s="1109">
        <v>0</v>
      </c>
      <c r="Q4665" s="1109">
        <v>0</v>
      </c>
    </row>
    <row r="4666" spans="1:17">
      <c r="A4666" s="1109">
        <v>20207</v>
      </c>
      <c r="B4666" s="1110" t="s">
        <v>0</v>
      </c>
      <c r="C4666" s="1109">
        <v>7</v>
      </c>
      <c r="D4666" s="1109">
        <v>6.1840000000000002</v>
      </c>
      <c r="E4666" s="1109">
        <v>29</v>
      </c>
      <c r="F4666" s="1109">
        <v>0</v>
      </c>
      <c r="G4666" s="1110" t="s">
        <v>10741</v>
      </c>
      <c r="H4666" s="1110" t="s">
        <v>4654</v>
      </c>
      <c r="I4666" s="1110" t="s">
        <v>10848</v>
      </c>
      <c r="J4666" s="1109">
        <v>0</v>
      </c>
      <c r="K4666" s="1109">
        <v>0</v>
      </c>
      <c r="L4666" s="1109">
        <v>0</v>
      </c>
      <c r="M4666" s="1109">
        <v>0</v>
      </c>
      <c r="N4666" s="1109">
        <v>0</v>
      </c>
      <c r="O4666" s="1109">
        <v>0</v>
      </c>
      <c r="P4666" s="1109">
        <v>0</v>
      </c>
      <c r="Q4666" s="1109">
        <v>0</v>
      </c>
    </row>
    <row r="4667" spans="1:17">
      <c r="A4667" s="1109">
        <v>20208</v>
      </c>
      <c r="B4667" s="1110" t="s">
        <v>0</v>
      </c>
      <c r="C4667" s="1109">
        <v>7</v>
      </c>
      <c r="D4667" s="1109">
        <v>6.1840000000000002</v>
      </c>
      <c r="E4667" s="1109">
        <v>29</v>
      </c>
      <c r="F4667" s="1109">
        <v>0</v>
      </c>
      <c r="G4667" s="1110" t="s">
        <v>10741</v>
      </c>
      <c r="H4667" s="1110" t="s">
        <v>4654</v>
      </c>
      <c r="I4667" s="1110" t="s">
        <v>10849</v>
      </c>
      <c r="J4667" s="1109">
        <v>0</v>
      </c>
      <c r="K4667" s="1109">
        <v>0</v>
      </c>
      <c r="L4667" s="1109">
        <v>0</v>
      </c>
      <c r="M4667" s="1109">
        <v>0</v>
      </c>
      <c r="N4667" s="1109">
        <v>0</v>
      </c>
      <c r="O4667" s="1109">
        <v>0</v>
      </c>
      <c r="P4667" s="1109">
        <v>0</v>
      </c>
      <c r="Q4667" s="1109">
        <v>0</v>
      </c>
    </row>
    <row r="4668" spans="1:17">
      <c r="A4668" s="1109">
        <v>20209</v>
      </c>
      <c r="B4668" s="1110" t="s">
        <v>0</v>
      </c>
      <c r="C4668" s="1109">
        <v>7</v>
      </c>
      <c r="D4668" s="1109">
        <v>6.1840000000000002</v>
      </c>
      <c r="E4668" s="1109">
        <v>29</v>
      </c>
      <c r="F4668" s="1109">
        <v>0</v>
      </c>
      <c r="G4668" s="1110" t="s">
        <v>10741</v>
      </c>
      <c r="H4668" s="1110" t="s">
        <v>4654</v>
      </c>
      <c r="I4668" s="1110" t="s">
        <v>10841</v>
      </c>
      <c r="J4668" s="1109">
        <v>0</v>
      </c>
      <c r="K4668" s="1109">
        <v>0</v>
      </c>
      <c r="L4668" s="1109">
        <v>0</v>
      </c>
      <c r="M4668" s="1109">
        <v>0</v>
      </c>
      <c r="N4668" s="1109">
        <v>0</v>
      </c>
      <c r="O4668" s="1109">
        <v>0</v>
      </c>
      <c r="P4668" s="1109">
        <v>0</v>
      </c>
      <c r="Q4668" s="1109">
        <v>0</v>
      </c>
    </row>
    <row r="4669" spans="1:17">
      <c r="A4669" s="1109">
        <v>20210</v>
      </c>
      <c r="B4669" s="1110" t="s">
        <v>0</v>
      </c>
      <c r="C4669" s="1109">
        <v>7</v>
      </c>
      <c r="D4669" s="1109">
        <v>6.1840000000000002</v>
      </c>
      <c r="E4669" s="1109">
        <v>29</v>
      </c>
      <c r="F4669" s="1109">
        <v>0</v>
      </c>
      <c r="G4669" s="1110" t="s">
        <v>10741</v>
      </c>
      <c r="H4669" s="1110" t="s">
        <v>4654</v>
      </c>
      <c r="I4669" s="1110" t="s">
        <v>10760</v>
      </c>
      <c r="J4669" s="1109">
        <v>0</v>
      </c>
      <c r="K4669" s="1109">
        <v>0</v>
      </c>
      <c r="L4669" s="1109">
        <v>0</v>
      </c>
      <c r="M4669" s="1109">
        <v>0</v>
      </c>
      <c r="N4669" s="1109">
        <v>0</v>
      </c>
      <c r="O4669" s="1109">
        <v>0</v>
      </c>
      <c r="P4669" s="1109">
        <v>0</v>
      </c>
      <c r="Q4669" s="1109">
        <v>0</v>
      </c>
    </row>
    <row r="4670" spans="1:17">
      <c r="A4670" s="1109">
        <v>20211</v>
      </c>
      <c r="B4670" s="1110" t="s">
        <v>0</v>
      </c>
      <c r="C4670" s="1109">
        <v>7</v>
      </c>
      <c r="D4670" s="1109">
        <v>6.1840000000000002</v>
      </c>
      <c r="E4670" s="1109">
        <v>29</v>
      </c>
      <c r="F4670" s="1109">
        <v>0</v>
      </c>
      <c r="G4670" s="1110" t="s">
        <v>10741</v>
      </c>
      <c r="H4670" s="1110" t="s">
        <v>4654</v>
      </c>
      <c r="I4670" s="1110" t="s">
        <v>10845</v>
      </c>
      <c r="J4670" s="1109">
        <v>0</v>
      </c>
      <c r="K4670" s="1109">
        <v>0</v>
      </c>
      <c r="L4670" s="1109">
        <v>0</v>
      </c>
      <c r="M4670" s="1109">
        <v>0</v>
      </c>
      <c r="N4670" s="1109">
        <v>0</v>
      </c>
      <c r="O4670" s="1109">
        <v>0</v>
      </c>
      <c r="P4670" s="1109">
        <v>0</v>
      </c>
      <c r="Q4670" s="1109">
        <v>0</v>
      </c>
    </row>
    <row r="4671" spans="1:17">
      <c r="A4671" s="1109">
        <v>20212</v>
      </c>
      <c r="B4671" s="1110" t="s">
        <v>0</v>
      </c>
      <c r="C4671" s="1109">
        <v>7</v>
      </c>
      <c r="D4671" s="1109">
        <v>6.1840000000000002</v>
      </c>
      <c r="E4671" s="1109">
        <v>29</v>
      </c>
      <c r="F4671" s="1109">
        <v>0</v>
      </c>
      <c r="G4671" s="1110" t="s">
        <v>10741</v>
      </c>
      <c r="H4671" s="1110" t="s">
        <v>4654</v>
      </c>
      <c r="I4671" s="1110" t="s">
        <v>10736</v>
      </c>
      <c r="J4671" s="1109">
        <v>0</v>
      </c>
      <c r="K4671" s="1109">
        <v>0</v>
      </c>
      <c r="L4671" s="1109">
        <v>0</v>
      </c>
      <c r="M4671" s="1109">
        <v>0</v>
      </c>
      <c r="N4671" s="1109">
        <v>0</v>
      </c>
      <c r="O4671" s="1109">
        <v>0</v>
      </c>
      <c r="P4671" s="1109">
        <v>0</v>
      </c>
      <c r="Q4671" s="1109">
        <v>0</v>
      </c>
    </row>
    <row r="4672" spans="1:17">
      <c r="A4672" s="1109">
        <v>20213</v>
      </c>
      <c r="B4672" s="1110" t="s">
        <v>0</v>
      </c>
      <c r="C4672" s="1109">
        <v>7</v>
      </c>
      <c r="D4672" s="1109">
        <v>6.1840000000000002</v>
      </c>
      <c r="E4672" s="1109">
        <v>29</v>
      </c>
      <c r="F4672" s="1109">
        <v>0</v>
      </c>
      <c r="G4672" s="1110" t="s">
        <v>10741</v>
      </c>
      <c r="H4672" s="1110" t="s">
        <v>4654</v>
      </c>
      <c r="I4672" s="1110" t="s">
        <v>10836</v>
      </c>
      <c r="J4672" s="1109">
        <v>0</v>
      </c>
      <c r="K4672" s="1109">
        <v>0</v>
      </c>
      <c r="L4672" s="1109">
        <v>0</v>
      </c>
      <c r="M4672" s="1109">
        <v>0</v>
      </c>
      <c r="N4672" s="1109">
        <v>0</v>
      </c>
      <c r="O4672" s="1109">
        <v>0</v>
      </c>
      <c r="P4672" s="1109">
        <v>0</v>
      </c>
      <c r="Q4672" s="1109">
        <v>0</v>
      </c>
    </row>
    <row r="4673" spans="1:17">
      <c r="A4673" s="1109">
        <v>20214</v>
      </c>
      <c r="B4673" s="1110" t="s">
        <v>0</v>
      </c>
      <c r="C4673" s="1109">
        <v>7</v>
      </c>
      <c r="D4673" s="1109">
        <v>6.1840000000000002</v>
      </c>
      <c r="E4673" s="1109">
        <v>29</v>
      </c>
      <c r="F4673" s="1109">
        <v>0</v>
      </c>
      <c r="G4673" s="1110" t="s">
        <v>10741</v>
      </c>
      <c r="H4673" s="1110" t="s">
        <v>4654</v>
      </c>
      <c r="I4673" s="1110" t="s">
        <v>10850</v>
      </c>
      <c r="J4673" s="1109">
        <v>0</v>
      </c>
      <c r="K4673" s="1109">
        <v>0</v>
      </c>
      <c r="L4673" s="1109">
        <v>0</v>
      </c>
      <c r="M4673" s="1109">
        <v>0</v>
      </c>
      <c r="N4673" s="1109">
        <v>0</v>
      </c>
      <c r="O4673" s="1109">
        <v>0</v>
      </c>
      <c r="P4673" s="1109">
        <v>0</v>
      </c>
      <c r="Q4673" s="1109">
        <v>0</v>
      </c>
    </row>
    <row r="4674" spans="1:17">
      <c r="A4674" s="1109">
        <v>20215</v>
      </c>
      <c r="B4674" s="1110" t="s">
        <v>0</v>
      </c>
      <c r="C4674" s="1109">
        <v>7</v>
      </c>
      <c r="D4674" s="1109">
        <v>6.1840000000000002</v>
      </c>
      <c r="E4674" s="1109">
        <v>29</v>
      </c>
      <c r="F4674" s="1109">
        <v>0</v>
      </c>
      <c r="G4674" s="1110" t="s">
        <v>10741</v>
      </c>
      <c r="H4674" s="1110" t="s">
        <v>4654</v>
      </c>
      <c r="I4674" s="1110" t="s">
        <v>10832</v>
      </c>
      <c r="J4674" s="1109">
        <v>0</v>
      </c>
      <c r="K4674" s="1109">
        <v>0</v>
      </c>
      <c r="L4674" s="1109">
        <v>0</v>
      </c>
      <c r="M4674" s="1109">
        <v>0</v>
      </c>
      <c r="N4674" s="1109">
        <v>0</v>
      </c>
      <c r="O4674" s="1109">
        <v>0</v>
      </c>
      <c r="P4674" s="1109">
        <v>0</v>
      </c>
      <c r="Q4674" s="1109">
        <v>0</v>
      </c>
    </row>
    <row r="4675" spans="1:17">
      <c r="A4675" s="1109">
        <v>20216</v>
      </c>
      <c r="B4675" s="1110" t="s">
        <v>0</v>
      </c>
      <c r="C4675" s="1109">
        <v>7</v>
      </c>
      <c r="D4675" s="1109">
        <v>6.1840000000000002</v>
      </c>
      <c r="E4675" s="1109">
        <v>29</v>
      </c>
      <c r="F4675" s="1109">
        <v>0</v>
      </c>
      <c r="G4675" s="1110" t="s">
        <v>10741</v>
      </c>
      <c r="H4675" s="1110" t="s">
        <v>4654</v>
      </c>
      <c r="I4675" s="1110" t="s">
        <v>10839</v>
      </c>
      <c r="J4675" s="1109">
        <v>0</v>
      </c>
      <c r="K4675" s="1109">
        <v>0</v>
      </c>
      <c r="L4675" s="1109">
        <v>0</v>
      </c>
      <c r="M4675" s="1109">
        <v>0</v>
      </c>
      <c r="N4675" s="1109">
        <v>0</v>
      </c>
      <c r="O4675" s="1109">
        <v>0</v>
      </c>
      <c r="P4675" s="1109">
        <v>0</v>
      </c>
      <c r="Q4675" s="1109">
        <v>0</v>
      </c>
    </row>
    <row r="4676" spans="1:17">
      <c r="A4676" s="1109">
        <v>20217</v>
      </c>
      <c r="B4676" s="1110" t="s">
        <v>0</v>
      </c>
      <c r="C4676" s="1109">
        <v>7</v>
      </c>
      <c r="D4676" s="1109">
        <v>6.1840000000000002</v>
      </c>
      <c r="E4676" s="1109">
        <v>29</v>
      </c>
      <c r="F4676" s="1109">
        <v>0</v>
      </c>
      <c r="G4676" s="1110" t="s">
        <v>10833</v>
      </c>
      <c r="H4676" s="1110" t="s">
        <v>4654</v>
      </c>
      <c r="I4676" s="1110" t="s">
        <v>10847</v>
      </c>
      <c r="J4676" s="1109">
        <v>0</v>
      </c>
      <c r="K4676" s="1109">
        <v>0</v>
      </c>
      <c r="L4676" s="1109">
        <v>0</v>
      </c>
      <c r="M4676" s="1109">
        <v>0</v>
      </c>
      <c r="N4676" s="1109">
        <v>0</v>
      </c>
      <c r="O4676" s="1109">
        <v>0</v>
      </c>
      <c r="P4676" s="1109">
        <v>0</v>
      </c>
      <c r="Q4676" s="1109">
        <v>0</v>
      </c>
    </row>
    <row r="4677" spans="1:17">
      <c r="A4677" s="1109">
        <v>20218</v>
      </c>
      <c r="B4677" s="1110" t="s">
        <v>0</v>
      </c>
      <c r="C4677" s="1109">
        <v>7</v>
      </c>
      <c r="D4677" s="1109">
        <v>6.1840000000000002</v>
      </c>
      <c r="E4677" s="1109">
        <v>29</v>
      </c>
      <c r="F4677" s="1109">
        <v>0</v>
      </c>
      <c r="G4677" s="1110" t="s">
        <v>10833</v>
      </c>
      <c r="H4677" s="1110" t="s">
        <v>4654</v>
      </c>
      <c r="I4677" s="1110" t="s">
        <v>10848</v>
      </c>
      <c r="J4677" s="1109">
        <v>0</v>
      </c>
      <c r="K4677" s="1109">
        <v>0</v>
      </c>
      <c r="L4677" s="1109">
        <v>0</v>
      </c>
      <c r="M4677" s="1109">
        <v>0</v>
      </c>
      <c r="N4677" s="1109">
        <v>0</v>
      </c>
      <c r="O4677" s="1109">
        <v>0</v>
      </c>
      <c r="P4677" s="1109">
        <v>0</v>
      </c>
      <c r="Q4677" s="1109">
        <v>0</v>
      </c>
    </row>
    <row r="4678" spans="1:17">
      <c r="A4678" s="1109">
        <v>20219</v>
      </c>
      <c r="B4678" s="1110" t="s">
        <v>0</v>
      </c>
      <c r="C4678" s="1109">
        <v>7</v>
      </c>
      <c r="D4678" s="1109">
        <v>6.1840000000000002</v>
      </c>
      <c r="E4678" s="1109">
        <v>29</v>
      </c>
      <c r="F4678" s="1109">
        <v>0</v>
      </c>
      <c r="G4678" s="1110" t="s">
        <v>10833</v>
      </c>
      <c r="H4678" s="1110" t="s">
        <v>4654</v>
      </c>
      <c r="I4678" s="1110" t="s">
        <v>10849</v>
      </c>
      <c r="J4678" s="1109">
        <v>0</v>
      </c>
      <c r="K4678" s="1109">
        <v>0</v>
      </c>
      <c r="L4678" s="1109">
        <v>0</v>
      </c>
      <c r="M4678" s="1109">
        <v>0</v>
      </c>
      <c r="N4678" s="1109">
        <v>0</v>
      </c>
      <c r="O4678" s="1109">
        <v>0</v>
      </c>
      <c r="P4678" s="1109">
        <v>0</v>
      </c>
      <c r="Q4678" s="1109">
        <v>0</v>
      </c>
    </row>
    <row r="4679" spans="1:17">
      <c r="A4679" s="1109">
        <v>20220</v>
      </c>
      <c r="B4679" s="1110" t="s">
        <v>0</v>
      </c>
      <c r="C4679" s="1109">
        <v>7</v>
      </c>
      <c r="D4679" s="1109">
        <v>6.1840000000000002</v>
      </c>
      <c r="E4679" s="1109">
        <v>29</v>
      </c>
      <c r="F4679" s="1109">
        <v>0</v>
      </c>
      <c r="G4679" s="1110" t="s">
        <v>10833</v>
      </c>
      <c r="H4679" s="1110" t="s">
        <v>4654</v>
      </c>
      <c r="I4679" s="1110" t="s">
        <v>10841</v>
      </c>
      <c r="J4679" s="1109">
        <v>0</v>
      </c>
      <c r="K4679" s="1109">
        <v>0</v>
      </c>
      <c r="L4679" s="1109">
        <v>0</v>
      </c>
      <c r="M4679" s="1109">
        <v>0</v>
      </c>
      <c r="N4679" s="1109">
        <v>0</v>
      </c>
      <c r="O4679" s="1109">
        <v>0</v>
      </c>
      <c r="P4679" s="1109">
        <v>0</v>
      </c>
      <c r="Q4679" s="1109">
        <v>0</v>
      </c>
    </row>
    <row r="4680" spans="1:17">
      <c r="A4680" s="1109">
        <v>20221</v>
      </c>
      <c r="B4680" s="1110" t="s">
        <v>0</v>
      </c>
      <c r="C4680" s="1109">
        <v>7</v>
      </c>
      <c r="D4680" s="1109">
        <v>6.1840000000000002</v>
      </c>
      <c r="E4680" s="1109">
        <v>29</v>
      </c>
      <c r="F4680" s="1109">
        <v>0</v>
      </c>
      <c r="G4680" s="1110" t="s">
        <v>10833</v>
      </c>
      <c r="H4680" s="1110" t="s">
        <v>4654</v>
      </c>
      <c r="I4680" s="1110" t="s">
        <v>10760</v>
      </c>
      <c r="J4680" s="1109">
        <v>0</v>
      </c>
      <c r="K4680" s="1109">
        <v>0</v>
      </c>
      <c r="L4680" s="1109">
        <v>0</v>
      </c>
      <c r="M4680" s="1109">
        <v>0</v>
      </c>
      <c r="N4680" s="1109">
        <v>0</v>
      </c>
      <c r="O4680" s="1109">
        <v>0</v>
      </c>
      <c r="P4680" s="1109">
        <v>0</v>
      </c>
      <c r="Q4680" s="1109">
        <v>0</v>
      </c>
    </row>
    <row r="4681" spans="1:17">
      <c r="A4681" s="1109">
        <v>20222</v>
      </c>
      <c r="B4681" s="1110" t="s">
        <v>0</v>
      </c>
      <c r="C4681" s="1109">
        <v>7</v>
      </c>
      <c r="D4681" s="1109">
        <v>6.1840000000000002</v>
      </c>
      <c r="E4681" s="1109">
        <v>29</v>
      </c>
      <c r="F4681" s="1109">
        <v>0</v>
      </c>
      <c r="G4681" s="1110" t="s">
        <v>10833</v>
      </c>
      <c r="H4681" s="1110" t="s">
        <v>4654</v>
      </c>
      <c r="I4681" s="1110" t="s">
        <v>10845</v>
      </c>
      <c r="J4681" s="1109">
        <v>0</v>
      </c>
      <c r="K4681" s="1109">
        <v>0</v>
      </c>
      <c r="L4681" s="1109">
        <v>0</v>
      </c>
      <c r="M4681" s="1109">
        <v>0</v>
      </c>
      <c r="N4681" s="1109">
        <v>0</v>
      </c>
      <c r="O4681" s="1109">
        <v>0</v>
      </c>
      <c r="P4681" s="1109">
        <v>0</v>
      </c>
      <c r="Q4681" s="1109">
        <v>0</v>
      </c>
    </row>
    <row r="4682" spans="1:17">
      <c r="A4682" s="1109">
        <v>20223</v>
      </c>
      <c r="B4682" s="1110" t="s">
        <v>0</v>
      </c>
      <c r="C4682" s="1109">
        <v>7</v>
      </c>
      <c r="D4682" s="1109">
        <v>6.1840000000000002</v>
      </c>
      <c r="E4682" s="1109">
        <v>29</v>
      </c>
      <c r="F4682" s="1109">
        <v>0</v>
      </c>
      <c r="G4682" s="1110" t="s">
        <v>10833</v>
      </c>
      <c r="H4682" s="1110" t="s">
        <v>4654</v>
      </c>
      <c r="I4682" s="1110" t="s">
        <v>10736</v>
      </c>
      <c r="J4682" s="1109">
        <v>0</v>
      </c>
      <c r="K4682" s="1109">
        <v>0</v>
      </c>
      <c r="L4682" s="1109">
        <v>0</v>
      </c>
      <c r="M4682" s="1109">
        <v>0</v>
      </c>
      <c r="N4682" s="1109">
        <v>0</v>
      </c>
      <c r="O4682" s="1109">
        <v>0</v>
      </c>
      <c r="P4682" s="1109">
        <v>0</v>
      </c>
      <c r="Q4682" s="1109">
        <v>0</v>
      </c>
    </row>
    <row r="4683" spans="1:17">
      <c r="A4683" s="1109">
        <v>20224</v>
      </c>
      <c r="B4683" s="1110" t="s">
        <v>0</v>
      </c>
      <c r="C4683" s="1109">
        <v>7</v>
      </c>
      <c r="D4683" s="1109">
        <v>6.1840000000000002</v>
      </c>
      <c r="E4683" s="1109">
        <v>29</v>
      </c>
      <c r="F4683" s="1109">
        <v>0</v>
      </c>
      <c r="G4683" s="1110" t="s">
        <v>10833</v>
      </c>
      <c r="H4683" s="1110" t="s">
        <v>4654</v>
      </c>
      <c r="I4683" s="1110" t="s">
        <v>10836</v>
      </c>
      <c r="J4683" s="1109">
        <v>0</v>
      </c>
      <c r="K4683" s="1109">
        <v>0</v>
      </c>
      <c r="L4683" s="1109">
        <v>0</v>
      </c>
      <c r="M4683" s="1109">
        <v>0</v>
      </c>
      <c r="N4683" s="1109">
        <v>0</v>
      </c>
      <c r="O4683" s="1109">
        <v>0</v>
      </c>
      <c r="P4683" s="1109">
        <v>0</v>
      </c>
      <c r="Q4683" s="1109">
        <v>0</v>
      </c>
    </row>
    <row r="4684" spans="1:17">
      <c r="A4684" s="1109">
        <v>20225</v>
      </c>
      <c r="B4684" s="1110" t="s">
        <v>0</v>
      </c>
      <c r="C4684" s="1109">
        <v>7</v>
      </c>
      <c r="D4684" s="1109">
        <v>6.1840000000000002</v>
      </c>
      <c r="E4684" s="1109">
        <v>29</v>
      </c>
      <c r="F4684" s="1109">
        <v>0</v>
      </c>
      <c r="G4684" s="1110" t="s">
        <v>10833</v>
      </c>
      <c r="H4684" s="1110" t="s">
        <v>4654</v>
      </c>
      <c r="I4684" s="1110" t="s">
        <v>10832</v>
      </c>
      <c r="J4684" s="1109">
        <v>0</v>
      </c>
      <c r="K4684" s="1109">
        <v>0</v>
      </c>
      <c r="L4684" s="1109">
        <v>0</v>
      </c>
      <c r="M4684" s="1109">
        <v>0</v>
      </c>
      <c r="N4684" s="1109">
        <v>0</v>
      </c>
      <c r="O4684" s="1109">
        <v>0</v>
      </c>
      <c r="P4684" s="1109">
        <v>0</v>
      </c>
      <c r="Q4684" s="1109">
        <v>0</v>
      </c>
    </row>
    <row r="4685" spans="1:17">
      <c r="A4685" s="1109">
        <v>20226</v>
      </c>
      <c r="B4685" s="1110" t="s">
        <v>0</v>
      </c>
      <c r="C4685" s="1109">
        <v>7</v>
      </c>
      <c r="D4685" s="1109">
        <v>6.1840000000000002</v>
      </c>
      <c r="E4685" s="1109">
        <v>29</v>
      </c>
      <c r="F4685" s="1109">
        <v>0</v>
      </c>
      <c r="G4685" s="1110" t="s">
        <v>10833</v>
      </c>
      <c r="H4685" s="1110" t="s">
        <v>4654</v>
      </c>
      <c r="I4685" s="1110" t="s">
        <v>10839</v>
      </c>
      <c r="J4685" s="1109">
        <v>0</v>
      </c>
      <c r="K4685" s="1109">
        <v>0</v>
      </c>
      <c r="L4685" s="1109">
        <v>0</v>
      </c>
      <c r="M4685" s="1109">
        <v>0</v>
      </c>
      <c r="N4685" s="1109">
        <v>0</v>
      </c>
      <c r="O4685" s="1109">
        <v>0</v>
      </c>
      <c r="P4685" s="1109">
        <v>0</v>
      </c>
      <c r="Q4685" s="1109">
        <v>0</v>
      </c>
    </row>
    <row r="4686" spans="1:17">
      <c r="A4686" s="1109">
        <v>20227</v>
      </c>
      <c r="B4686" s="1110" t="s">
        <v>0</v>
      </c>
      <c r="C4686" s="1109">
        <v>7</v>
      </c>
      <c r="D4686" s="1109">
        <v>6.1840000000000002</v>
      </c>
      <c r="E4686" s="1109">
        <v>29</v>
      </c>
      <c r="F4686" s="1109">
        <v>0</v>
      </c>
      <c r="G4686" s="1110" t="s">
        <v>10833</v>
      </c>
      <c r="H4686" s="1110" t="s">
        <v>4654</v>
      </c>
      <c r="I4686" s="1110" t="s">
        <v>10850</v>
      </c>
      <c r="J4686" s="1109">
        <v>0</v>
      </c>
      <c r="K4686" s="1109">
        <v>0</v>
      </c>
      <c r="L4686" s="1109">
        <v>0</v>
      </c>
      <c r="M4686" s="1109">
        <v>0</v>
      </c>
      <c r="N4686" s="1109">
        <v>0</v>
      </c>
      <c r="O4686" s="1109">
        <v>0</v>
      </c>
      <c r="P4686" s="1109">
        <v>0</v>
      </c>
      <c r="Q4686" s="1109">
        <v>0</v>
      </c>
    </row>
    <row r="4687" spans="1:17">
      <c r="A4687" s="1109">
        <v>20228</v>
      </c>
      <c r="B4687" s="1110" t="s">
        <v>0</v>
      </c>
      <c r="C4687" s="1109">
        <v>7</v>
      </c>
      <c r="D4687" s="1109">
        <v>6.1840000000000002</v>
      </c>
      <c r="E4687" s="1109">
        <v>29</v>
      </c>
      <c r="F4687" s="1109">
        <v>0</v>
      </c>
      <c r="G4687" s="1110" t="s">
        <v>10737</v>
      </c>
      <c r="H4687" s="1110" t="s">
        <v>4654</v>
      </c>
      <c r="I4687" s="1110" t="s">
        <v>10847</v>
      </c>
      <c r="J4687" s="1109">
        <v>0</v>
      </c>
      <c r="K4687" s="1109">
        <v>0</v>
      </c>
      <c r="L4687" s="1109">
        <v>0</v>
      </c>
      <c r="M4687" s="1109">
        <v>0</v>
      </c>
      <c r="N4687" s="1109">
        <v>0</v>
      </c>
      <c r="O4687" s="1109">
        <v>0</v>
      </c>
      <c r="P4687" s="1109">
        <v>0</v>
      </c>
      <c r="Q4687" s="1109">
        <v>0</v>
      </c>
    </row>
    <row r="4688" spans="1:17">
      <c r="A4688" s="1109">
        <v>20229</v>
      </c>
      <c r="B4688" s="1110" t="s">
        <v>0</v>
      </c>
      <c r="C4688" s="1109">
        <v>7</v>
      </c>
      <c r="D4688" s="1109">
        <v>6.1840000000000002</v>
      </c>
      <c r="E4688" s="1109">
        <v>29</v>
      </c>
      <c r="F4688" s="1109">
        <v>0</v>
      </c>
      <c r="G4688" s="1110" t="s">
        <v>10737</v>
      </c>
      <c r="H4688" s="1110" t="s">
        <v>4654</v>
      </c>
      <c r="I4688" s="1110" t="s">
        <v>10841</v>
      </c>
      <c r="J4688" s="1109">
        <v>0</v>
      </c>
      <c r="K4688" s="1109">
        <v>0</v>
      </c>
      <c r="L4688" s="1109">
        <v>0</v>
      </c>
      <c r="M4688" s="1109">
        <v>0</v>
      </c>
      <c r="N4688" s="1109">
        <v>0</v>
      </c>
      <c r="O4688" s="1109">
        <v>0</v>
      </c>
      <c r="P4688" s="1109">
        <v>0</v>
      </c>
      <c r="Q4688" s="1109">
        <v>0</v>
      </c>
    </row>
    <row r="4689" spans="1:17">
      <c r="A4689" s="1109">
        <v>20230</v>
      </c>
      <c r="B4689" s="1110" t="s">
        <v>0</v>
      </c>
      <c r="C4689" s="1109">
        <v>7</v>
      </c>
      <c r="D4689" s="1109">
        <v>6.1840000000000002</v>
      </c>
      <c r="E4689" s="1109">
        <v>29</v>
      </c>
      <c r="F4689" s="1109">
        <v>0</v>
      </c>
      <c r="G4689" s="1110" t="s">
        <v>10737</v>
      </c>
      <c r="H4689" s="1110" t="s">
        <v>4654</v>
      </c>
      <c r="I4689" s="1110" t="s">
        <v>10848</v>
      </c>
      <c r="J4689" s="1109">
        <v>0</v>
      </c>
      <c r="K4689" s="1109">
        <v>0</v>
      </c>
      <c r="L4689" s="1109">
        <v>0</v>
      </c>
      <c r="M4689" s="1109">
        <v>0</v>
      </c>
      <c r="N4689" s="1109">
        <v>0</v>
      </c>
      <c r="O4689" s="1109">
        <v>0</v>
      </c>
      <c r="P4689" s="1109">
        <v>0</v>
      </c>
      <c r="Q4689" s="1109">
        <v>0</v>
      </c>
    </row>
    <row r="4690" spans="1:17">
      <c r="A4690" s="1109">
        <v>20231</v>
      </c>
      <c r="B4690" s="1110" t="s">
        <v>0</v>
      </c>
      <c r="C4690" s="1109">
        <v>7</v>
      </c>
      <c r="D4690" s="1109">
        <v>6.1840000000000002</v>
      </c>
      <c r="E4690" s="1109">
        <v>29</v>
      </c>
      <c r="F4690" s="1109">
        <v>0</v>
      </c>
      <c r="G4690" s="1110" t="s">
        <v>10737</v>
      </c>
      <c r="H4690" s="1110" t="s">
        <v>4654</v>
      </c>
      <c r="I4690" s="1110" t="s">
        <v>10849</v>
      </c>
      <c r="J4690" s="1109">
        <v>0</v>
      </c>
      <c r="K4690" s="1109">
        <v>0</v>
      </c>
      <c r="L4690" s="1109">
        <v>0</v>
      </c>
      <c r="M4690" s="1109">
        <v>0</v>
      </c>
      <c r="N4690" s="1109">
        <v>0</v>
      </c>
      <c r="O4690" s="1109">
        <v>0</v>
      </c>
      <c r="P4690" s="1109">
        <v>0</v>
      </c>
      <c r="Q4690" s="1109">
        <v>0</v>
      </c>
    </row>
    <row r="4691" spans="1:17">
      <c r="A4691" s="1109">
        <v>20232</v>
      </c>
      <c r="B4691" s="1110" t="s">
        <v>0</v>
      </c>
      <c r="C4691" s="1109">
        <v>7</v>
      </c>
      <c r="D4691" s="1109">
        <v>6.1840000000000002</v>
      </c>
      <c r="E4691" s="1109">
        <v>29</v>
      </c>
      <c r="F4691" s="1109">
        <v>0</v>
      </c>
      <c r="G4691" s="1110" t="s">
        <v>10737</v>
      </c>
      <c r="H4691" s="1110" t="s">
        <v>4654</v>
      </c>
      <c r="I4691" s="1110" t="s">
        <v>10760</v>
      </c>
      <c r="J4691" s="1109">
        <v>0</v>
      </c>
      <c r="K4691" s="1109">
        <v>0</v>
      </c>
      <c r="L4691" s="1109">
        <v>0</v>
      </c>
      <c r="M4691" s="1109">
        <v>0</v>
      </c>
      <c r="N4691" s="1109">
        <v>0</v>
      </c>
      <c r="O4691" s="1109">
        <v>0</v>
      </c>
      <c r="P4691" s="1109">
        <v>0</v>
      </c>
      <c r="Q4691" s="1109">
        <v>0</v>
      </c>
    </row>
    <row r="4692" spans="1:17">
      <c r="A4692" s="1109">
        <v>20233</v>
      </c>
      <c r="B4692" s="1110" t="s">
        <v>0</v>
      </c>
      <c r="C4692" s="1109">
        <v>7</v>
      </c>
      <c r="D4692" s="1109">
        <v>6.1840000000000002</v>
      </c>
      <c r="E4692" s="1109">
        <v>29</v>
      </c>
      <c r="F4692" s="1109">
        <v>0</v>
      </c>
      <c r="G4692" s="1110" t="s">
        <v>10737</v>
      </c>
      <c r="H4692" s="1110" t="s">
        <v>4654</v>
      </c>
      <c r="I4692" s="1110" t="s">
        <v>10845</v>
      </c>
      <c r="J4692" s="1109">
        <v>0</v>
      </c>
      <c r="K4692" s="1109">
        <v>0</v>
      </c>
      <c r="L4692" s="1109">
        <v>0</v>
      </c>
      <c r="M4692" s="1109">
        <v>0</v>
      </c>
      <c r="N4692" s="1109">
        <v>0</v>
      </c>
      <c r="O4692" s="1109">
        <v>0</v>
      </c>
      <c r="P4692" s="1109">
        <v>0</v>
      </c>
      <c r="Q4692" s="1109">
        <v>0</v>
      </c>
    </row>
    <row r="4693" spans="1:17">
      <c r="A4693" s="1109">
        <v>20234</v>
      </c>
      <c r="B4693" s="1110" t="s">
        <v>0</v>
      </c>
      <c r="C4693" s="1109">
        <v>7</v>
      </c>
      <c r="D4693" s="1109">
        <v>6.1840000000000002</v>
      </c>
      <c r="E4693" s="1109">
        <v>29</v>
      </c>
      <c r="F4693" s="1109">
        <v>0</v>
      </c>
      <c r="G4693" s="1110" t="s">
        <v>10737</v>
      </c>
      <c r="H4693" s="1110" t="s">
        <v>4654</v>
      </c>
      <c r="I4693" s="1110" t="s">
        <v>10850</v>
      </c>
      <c r="J4693" s="1109">
        <v>0</v>
      </c>
      <c r="K4693" s="1109">
        <v>0</v>
      </c>
      <c r="L4693" s="1109">
        <v>0</v>
      </c>
      <c r="M4693" s="1109">
        <v>0</v>
      </c>
      <c r="N4693" s="1109">
        <v>0</v>
      </c>
      <c r="O4693" s="1109">
        <v>0</v>
      </c>
      <c r="P4693" s="1109">
        <v>0</v>
      </c>
      <c r="Q4693" s="1109">
        <v>0</v>
      </c>
    </row>
    <row r="4694" spans="1:17">
      <c r="A4694" s="1109">
        <v>20235</v>
      </c>
      <c r="B4694" s="1110" t="s">
        <v>0</v>
      </c>
      <c r="C4694" s="1109">
        <v>7</v>
      </c>
      <c r="D4694" s="1109">
        <v>6.1840000000000002</v>
      </c>
      <c r="E4694" s="1109">
        <v>29</v>
      </c>
      <c r="F4694" s="1109">
        <v>0</v>
      </c>
      <c r="G4694" s="1110" t="s">
        <v>10737</v>
      </c>
      <c r="H4694" s="1110" t="s">
        <v>4654</v>
      </c>
      <c r="I4694" s="1110" t="s">
        <v>10832</v>
      </c>
      <c r="J4694" s="1109">
        <v>0</v>
      </c>
      <c r="K4694" s="1109">
        <v>0</v>
      </c>
      <c r="L4694" s="1109">
        <v>0</v>
      </c>
      <c r="M4694" s="1109">
        <v>0</v>
      </c>
      <c r="N4694" s="1109">
        <v>0</v>
      </c>
      <c r="O4694" s="1109">
        <v>0</v>
      </c>
      <c r="P4694" s="1109">
        <v>0</v>
      </c>
      <c r="Q4694" s="1109">
        <v>0</v>
      </c>
    </row>
    <row r="4695" spans="1:17">
      <c r="A4695" s="1109">
        <v>20236</v>
      </c>
      <c r="B4695" s="1110" t="s">
        <v>0</v>
      </c>
      <c r="C4695" s="1109">
        <v>7</v>
      </c>
      <c r="D4695" s="1109">
        <v>6.1840000000000002</v>
      </c>
      <c r="E4695" s="1109">
        <v>29</v>
      </c>
      <c r="F4695" s="1109">
        <v>0</v>
      </c>
      <c r="G4695" s="1110" t="s">
        <v>10737</v>
      </c>
      <c r="H4695" s="1110" t="s">
        <v>4654</v>
      </c>
      <c r="I4695" s="1110" t="s">
        <v>10839</v>
      </c>
      <c r="J4695" s="1109">
        <v>0</v>
      </c>
      <c r="K4695" s="1109">
        <v>0</v>
      </c>
      <c r="L4695" s="1109">
        <v>0</v>
      </c>
      <c r="M4695" s="1109">
        <v>0</v>
      </c>
      <c r="N4695" s="1109">
        <v>0</v>
      </c>
      <c r="O4695" s="1109">
        <v>0</v>
      </c>
      <c r="P4695" s="1109">
        <v>0</v>
      </c>
      <c r="Q4695" s="1109">
        <v>0</v>
      </c>
    </row>
    <row r="4696" spans="1:17">
      <c r="A4696" s="1109">
        <v>20237</v>
      </c>
      <c r="B4696" s="1110" t="s">
        <v>0</v>
      </c>
      <c r="C4696" s="1109">
        <v>7</v>
      </c>
      <c r="D4696" s="1109">
        <v>6.1840000000000002</v>
      </c>
      <c r="E4696" s="1109">
        <v>29</v>
      </c>
      <c r="F4696" s="1109">
        <v>0</v>
      </c>
      <c r="G4696" s="1110" t="s">
        <v>10838</v>
      </c>
      <c r="H4696" s="1110" t="s">
        <v>4654</v>
      </c>
      <c r="I4696" s="1110" t="s">
        <v>10760</v>
      </c>
      <c r="J4696" s="1109">
        <v>0</v>
      </c>
      <c r="K4696" s="1109">
        <v>0</v>
      </c>
      <c r="L4696" s="1109">
        <v>0</v>
      </c>
      <c r="M4696" s="1109">
        <v>0</v>
      </c>
      <c r="N4696" s="1109">
        <v>0</v>
      </c>
      <c r="O4696" s="1109">
        <v>0</v>
      </c>
      <c r="P4696" s="1109">
        <v>0</v>
      </c>
      <c r="Q4696" s="1109">
        <v>0</v>
      </c>
    </row>
    <row r="4697" spans="1:17">
      <c r="A4697" s="1109">
        <v>20238</v>
      </c>
      <c r="B4697" s="1110" t="s">
        <v>0</v>
      </c>
      <c r="C4697" s="1109">
        <v>7</v>
      </c>
      <c r="D4697" s="1109">
        <v>6.1840000000000002</v>
      </c>
      <c r="E4697" s="1109">
        <v>29</v>
      </c>
      <c r="F4697" s="1109">
        <v>0</v>
      </c>
      <c r="G4697" s="1110" t="s">
        <v>10838</v>
      </c>
      <c r="H4697" s="1110" t="s">
        <v>4654</v>
      </c>
      <c r="I4697" s="1110" t="s">
        <v>10736</v>
      </c>
      <c r="J4697" s="1109">
        <v>0</v>
      </c>
      <c r="K4697" s="1109">
        <v>0</v>
      </c>
      <c r="L4697" s="1109">
        <v>0</v>
      </c>
      <c r="M4697" s="1109">
        <v>0</v>
      </c>
      <c r="N4697" s="1109">
        <v>0</v>
      </c>
      <c r="O4697" s="1109">
        <v>0</v>
      </c>
      <c r="P4697" s="1109">
        <v>0</v>
      </c>
      <c r="Q4697" s="1109">
        <v>0</v>
      </c>
    </row>
    <row r="4698" spans="1:17">
      <c r="A4698" s="1109">
        <v>20239</v>
      </c>
      <c r="B4698" s="1110" t="s">
        <v>0</v>
      </c>
      <c r="C4698" s="1109">
        <v>7</v>
      </c>
      <c r="D4698" s="1109">
        <v>6.1840000000000002</v>
      </c>
      <c r="E4698" s="1109">
        <v>29</v>
      </c>
      <c r="F4698" s="1109">
        <v>0</v>
      </c>
      <c r="G4698" s="1110" t="s">
        <v>10753</v>
      </c>
      <c r="H4698" s="1110" t="s">
        <v>4654</v>
      </c>
      <c r="I4698" s="1110" t="s">
        <v>10847</v>
      </c>
      <c r="J4698" s="1109">
        <v>0</v>
      </c>
      <c r="K4698" s="1109">
        <v>0</v>
      </c>
      <c r="L4698" s="1109">
        <v>0</v>
      </c>
      <c r="M4698" s="1109">
        <v>0</v>
      </c>
      <c r="N4698" s="1109">
        <v>0</v>
      </c>
      <c r="O4698" s="1109">
        <v>0</v>
      </c>
      <c r="P4698" s="1109">
        <v>0</v>
      </c>
      <c r="Q4698" s="1109">
        <v>0</v>
      </c>
    </row>
    <row r="4699" spans="1:17">
      <c r="A4699" s="1109">
        <v>20240</v>
      </c>
      <c r="B4699" s="1110" t="s">
        <v>0</v>
      </c>
      <c r="C4699" s="1109">
        <v>7</v>
      </c>
      <c r="D4699" s="1109">
        <v>6.1840000000000002</v>
      </c>
      <c r="E4699" s="1109">
        <v>29</v>
      </c>
      <c r="F4699" s="1109">
        <v>0</v>
      </c>
      <c r="G4699" s="1110" t="s">
        <v>10753</v>
      </c>
      <c r="H4699" s="1110" t="s">
        <v>4654</v>
      </c>
      <c r="I4699" s="1110" t="s">
        <v>10849</v>
      </c>
      <c r="J4699" s="1109">
        <v>0</v>
      </c>
      <c r="K4699" s="1109">
        <v>0</v>
      </c>
      <c r="L4699" s="1109">
        <v>0</v>
      </c>
      <c r="M4699" s="1109">
        <v>0</v>
      </c>
      <c r="N4699" s="1109">
        <v>0</v>
      </c>
      <c r="O4699" s="1109">
        <v>0</v>
      </c>
      <c r="P4699" s="1109">
        <v>0</v>
      </c>
      <c r="Q4699" s="1109">
        <v>0</v>
      </c>
    </row>
    <row r="4700" spans="1:17">
      <c r="A4700" s="1109">
        <v>20241</v>
      </c>
      <c r="B4700" s="1110" t="s">
        <v>0</v>
      </c>
      <c r="C4700" s="1109">
        <v>7</v>
      </c>
      <c r="D4700" s="1109">
        <v>6.1840000000000002</v>
      </c>
      <c r="E4700" s="1109">
        <v>29</v>
      </c>
      <c r="F4700" s="1109">
        <v>0</v>
      </c>
      <c r="G4700" s="1110" t="s">
        <v>10753</v>
      </c>
      <c r="H4700" s="1110" t="s">
        <v>4654</v>
      </c>
      <c r="I4700" s="1110" t="s">
        <v>10841</v>
      </c>
      <c r="J4700" s="1109">
        <v>0</v>
      </c>
      <c r="K4700" s="1109">
        <v>0</v>
      </c>
      <c r="L4700" s="1109">
        <v>0</v>
      </c>
      <c r="M4700" s="1109">
        <v>0</v>
      </c>
      <c r="N4700" s="1109">
        <v>0</v>
      </c>
      <c r="O4700" s="1109">
        <v>0</v>
      </c>
      <c r="P4700" s="1109">
        <v>0</v>
      </c>
      <c r="Q4700" s="1109">
        <v>0</v>
      </c>
    </row>
    <row r="4701" spans="1:17">
      <c r="A4701" s="1109">
        <v>20242</v>
      </c>
      <c r="B4701" s="1110" t="s">
        <v>0</v>
      </c>
      <c r="C4701" s="1109">
        <v>7</v>
      </c>
      <c r="D4701" s="1109">
        <v>6.1840000000000002</v>
      </c>
      <c r="E4701" s="1109">
        <v>29</v>
      </c>
      <c r="F4701" s="1109">
        <v>0</v>
      </c>
      <c r="G4701" s="1110" t="s">
        <v>10753</v>
      </c>
      <c r="H4701" s="1110" t="s">
        <v>4654</v>
      </c>
      <c r="I4701" s="1110" t="s">
        <v>10760</v>
      </c>
      <c r="J4701" s="1109">
        <v>0</v>
      </c>
      <c r="K4701" s="1109">
        <v>0</v>
      </c>
      <c r="L4701" s="1109">
        <v>0</v>
      </c>
      <c r="M4701" s="1109">
        <v>0</v>
      </c>
      <c r="N4701" s="1109">
        <v>0</v>
      </c>
      <c r="O4701" s="1109">
        <v>0</v>
      </c>
      <c r="P4701" s="1109">
        <v>0</v>
      </c>
      <c r="Q4701" s="1109">
        <v>0</v>
      </c>
    </row>
    <row r="4702" spans="1:17">
      <c r="A4702" s="1109">
        <v>20243</v>
      </c>
      <c r="B4702" s="1110" t="s">
        <v>0</v>
      </c>
      <c r="C4702" s="1109">
        <v>7</v>
      </c>
      <c r="D4702" s="1109">
        <v>6.1840000000000002</v>
      </c>
      <c r="E4702" s="1109">
        <v>29</v>
      </c>
      <c r="F4702" s="1109">
        <v>0</v>
      </c>
      <c r="G4702" s="1110" t="s">
        <v>10753</v>
      </c>
      <c r="H4702" s="1110" t="s">
        <v>4654</v>
      </c>
      <c r="I4702" s="1110" t="s">
        <v>10845</v>
      </c>
      <c r="J4702" s="1109">
        <v>0</v>
      </c>
      <c r="K4702" s="1109">
        <v>0</v>
      </c>
      <c r="L4702" s="1109">
        <v>0</v>
      </c>
      <c r="M4702" s="1109">
        <v>0</v>
      </c>
      <c r="N4702" s="1109">
        <v>0</v>
      </c>
      <c r="O4702" s="1109">
        <v>0</v>
      </c>
      <c r="P4702" s="1109">
        <v>0</v>
      </c>
      <c r="Q4702" s="1109">
        <v>0</v>
      </c>
    </row>
    <row r="4703" spans="1:17">
      <c r="A4703" s="1109">
        <v>20244</v>
      </c>
      <c r="B4703" s="1110" t="s">
        <v>0</v>
      </c>
      <c r="C4703" s="1109">
        <v>7</v>
      </c>
      <c r="D4703" s="1109">
        <v>6.1840000000000002</v>
      </c>
      <c r="E4703" s="1109">
        <v>29</v>
      </c>
      <c r="F4703" s="1109">
        <v>0</v>
      </c>
      <c r="G4703" s="1110" t="s">
        <v>10753</v>
      </c>
      <c r="H4703" s="1110" t="s">
        <v>4654</v>
      </c>
      <c r="I4703" s="1110" t="s">
        <v>10736</v>
      </c>
      <c r="J4703" s="1109">
        <v>0</v>
      </c>
      <c r="K4703" s="1109">
        <v>0</v>
      </c>
      <c r="L4703" s="1109">
        <v>0</v>
      </c>
      <c r="M4703" s="1109">
        <v>0</v>
      </c>
      <c r="N4703" s="1109">
        <v>0</v>
      </c>
      <c r="O4703" s="1109">
        <v>0</v>
      </c>
      <c r="P4703" s="1109">
        <v>0</v>
      </c>
      <c r="Q4703" s="1109">
        <v>0</v>
      </c>
    </row>
    <row r="4704" spans="1:17">
      <c r="A4704" s="1109">
        <v>20245</v>
      </c>
      <c r="B4704" s="1110" t="s">
        <v>0</v>
      </c>
      <c r="C4704" s="1109">
        <v>7</v>
      </c>
      <c r="D4704" s="1109">
        <v>6.1840000000000002</v>
      </c>
      <c r="E4704" s="1109">
        <v>29</v>
      </c>
      <c r="F4704" s="1109">
        <v>0</v>
      </c>
      <c r="G4704" s="1110" t="s">
        <v>10753</v>
      </c>
      <c r="H4704" s="1110" t="s">
        <v>4654</v>
      </c>
      <c r="I4704" s="1110" t="s">
        <v>10850</v>
      </c>
      <c r="J4704" s="1109">
        <v>0</v>
      </c>
      <c r="K4704" s="1109">
        <v>0</v>
      </c>
      <c r="L4704" s="1109">
        <v>0</v>
      </c>
      <c r="M4704" s="1109">
        <v>0</v>
      </c>
      <c r="N4704" s="1109">
        <v>0</v>
      </c>
      <c r="O4704" s="1109">
        <v>0</v>
      </c>
      <c r="P4704" s="1109">
        <v>0</v>
      </c>
      <c r="Q4704" s="1109">
        <v>0</v>
      </c>
    </row>
    <row r="4705" spans="1:17">
      <c r="A4705" s="1109">
        <v>20246</v>
      </c>
      <c r="B4705" s="1110" t="s">
        <v>0</v>
      </c>
      <c r="C4705" s="1109">
        <v>7</v>
      </c>
      <c r="D4705" s="1109">
        <v>6.1840000000000002</v>
      </c>
      <c r="E4705" s="1109">
        <v>29</v>
      </c>
      <c r="F4705" s="1109">
        <v>0</v>
      </c>
      <c r="G4705" s="1110" t="s">
        <v>10753</v>
      </c>
      <c r="H4705" s="1110" t="s">
        <v>4654</v>
      </c>
      <c r="I4705" s="1110" t="s">
        <v>10832</v>
      </c>
      <c r="J4705" s="1109">
        <v>0</v>
      </c>
      <c r="K4705" s="1109">
        <v>0</v>
      </c>
      <c r="L4705" s="1109">
        <v>0</v>
      </c>
      <c r="M4705" s="1109">
        <v>0</v>
      </c>
      <c r="N4705" s="1109">
        <v>0</v>
      </c>
      <c r="O4705" s="1109">
        <v>0</v>
      </c>
      <c r="P4705" s="1109">
        <v>0</v>
      </c>
      <c r="Q4705" s="1109">
        <v>0</v>
      </c>
    </row>
    <row r="4706" spans="1:17">
      <c r="A4706" s="1109">
        <v>20247</v>
      </c>
      <c r="B4706" s="1110" t="s">
        <v>0</v>
      </c>
      <c r="C4706" s="1109">
        <v>7</v>
      </c>
      <c r="D4706" s="1109">
        <v>6.1840000000000002</v>
      </c>
      <c r="E4706" s="1109">
        <v>29</v>
      </c>
      <c r="F4706" s="1109">
        <v>0</v>
      </c>
      <c r="G4706" s="1110" t="s">
        <v>10753</v>
      </c>
      <c r="H4706" s="1110" t="s">
        <v>4654</v>
      </c>
      <c r="I4706" s="1110" t="s">
        <v>10839</v>
      </c>
      <c r="J4706" s="1109">
        <v>0</v>
      </c>
      <c r="K4706" s="1109">
        <v>0</v>
      </c>
      <c r="L4706" s="1109">
        <v>0</v>
      </c>
      <c r="M4706" s="1109">
        <v>0</v>
      </c>
      <c r="N4706" s="1109">
        <v>0</v>
      </c>
      <c r="O4706" s="1109">
        <v>0</v>
      </c>
      <c r="P4706" s="1109">
        <v>0</v>
      </c>
      <c r="Q4706" s="1109">
        <v>0</v>
      </c>
    </row>
    <row r="4707" spans="1:17">
      <c r="A4707" s="1109">
        <v>20248</v>
      </c>
      <c r="B4707" s="1110" t="s">
        <v>0</v>
      </c>
      <c r="C4707" s="1109">
        <v>7</v>
      </c>
      <c r="D4707" s="1109">
        <v>6.1840000000000002</v>
      </c>
      <c r="E4707" s="1109">
        <v>29</v>
      </c>
      <c r="F4707" s="1109">
        <v>0</v>
      </c>
      <c r="G4707" s="1110" t="s">
        <v>10779</v>
      </c>
      <c r="H4707" s="1110" t="s">
        <v>4654</v>
      </c>
      <c r="I4707" s="1110" t="s">
        <v>10847</v>
      </c>
      <c r="J4707" s="1109">
        <v>0</v>
      </c>
      <c r="K4707" s="1109">
        <v>0</v>
      </c>
      <c r="L4707" s="1109">
        <v>0</v>
      </c>
      <c r="M4707" s="1109">
        <v>0</v>
      </c>
      <c r="N4707" s="1109">
        <v>0</v>
      </c>
      <c r="O4707" s="1109">
        <v>0</v>
      </c>
      <c r="P4707" s="1109">
        <v>0</v>
      </c>
      <c r="Q4707" s="1109">
        <v>0</v>
      </c>
    </row>
    <row r="4708" spans="1:17">
      <c r="A4708" s="1109">
        <v>20249</v>
      </c>
      <c r="B4708" s="1110" t="s">
        <v>0</v>
      </c>
      <c r="C4708" s="1109">
        <v>7</v>
      </c>
      <c r="D4708" s="1109">
        <v>6.1840000000000002</v>
      </c>
      <c r="E4708" s="1109">
        <v>29</v>
      </c>
      <c r="F4708" s="1109">
        <v>0</v>
      </c>
      <c r="G4708" s="1110" t="s">
        <v>10779</v>
      </c>
      <c r="H4708" s="1110" t="s">
        <v>4654</v>
      </c>
      <c r="I4708" s="1110" t="s">
        <v>10841</v>
      </c>
      <c r="J4708" s="1109">
        <v>0</v>
      </c>
      <c r="K4708" s="1109">
        <v>0</v>
      </c>
      <c r="L4708" s="1109">
        <v>0</v>
      </c>
      <c r="M4708" s="1109">
        <v>0</v>
      </c>
      <c r="N4708" s="1109">
        <v>0</v>
      </c>
      <c r="O4708" s="1109">
        <v>0</v>
      </c>
      <c r="P4708" s="1109">
        <v>0</v>
      </c>
      <c r="Q4708" s="1109">
        <v>0</v>
      </c>
    </row>
    <row r="4709" spans="1:17">
      <c r="A4709" s="1109">
        <v>20250</v>
      </c>
      <c r="B4709" s="1110" t="s">
        <v>0</v>
      </c>
      <c r="C4709" s="1109">
        <v>7</v>
      </c>
      <c r="D4709" s="1109">
        <v>6.1840000000000002</v>
      </c>
      <c r="E4709" s="1109">
        <v>29</v>
      </c>
      <c r="F4709" s="1109">
        <v>0</v>
      </c>
      <c r="G4709" s="1110" t="s">
        <v>10779</v>
      </c>
      <c r="H4709" s="1110" t="s">
        <v>4654</v>
      </c>
      <c r="I4709" s="1110" t="s">
        <v>10760</v>
      </c>
      <c r="J4709" s="1109">
        <v>0</v>
      </c>
      <c r="K4709" s="1109">
        <v>0</v>
      </c>
      <c r="L4709" s="1109">
        <v>0</v>
      </c>
      <c r="M4709" s="1109">
        <v>0</v>
      </c>
      <c r="N4709" s="1109">
        <v>0</v>
      </c>
      <c r="O4709" s="1109">
        <v>0</v>
      </c>
      <c r="P4709" s="1109">
        <v>0</v>
      </c>
      <c r="Q4709" s="1109">
        <v>0</v>
      </c>
    </row>
    <row r="4710" spans="1:17">
      <c r="A4710" s="1109">
        <v>20251</v>
      </c>
      <c r="B4710" s="1110" t="s">
        <v>0</v>
      </c>
      <c r="C4710" s="1109">
        <v>7</v>
      </c>
      <c r="D4710" s="1109">
        <v>6.1840000000000002</v>
      </c>
      <c r="E4710" s="1109">
        <v>29</v>
      </c>
      <c r="F4710" s="1109">
        <v>0</v>
      </c>
      <c r="G4710" s="1110" t="s">
        <v>10779</v>
      </c>
      <c r="H4710" s="1110" t="s">
        <v>4654</v>
      </c>
      <c r="I4710" s="1110" t="s">
        <v>10736</v>
      </c>
      <c r="J4710" s="1109">
        <v>0</v>
      </c>
      <c r="K4710" s="1109">
        <v>0</v>
      </c>
      <c r="L4710" s="1109">
        <v>0</v>
      </c>
      <c r="M4710" s="1109">
        <v>0</v>
      </c>
      <c r="N4710" s="1109">
        <v>0</v>
      </c>
      <c r="O4710" s="1109">
        <v>0</v>
      </c>
      <c r="P4710" s="1109">
        <v>0</v>
      </c>
      <c r="Q4710" s="1109">
        <v>0</v>
      </c>
    </row>
    <row r="4711" spans="1:17">
      <c r="A4711" s="1109">
        <v>20252</v>
      </c>
      <c r="B4711" s="1110" t="s">
        <v>0</v>
      </c>
      <c r="C4711" s="1109">
        <v>7</v>
      </c>
      <c r="D4711" s="1109">
        <v>6.1840000000000002</v>
      </c>
      <c r="E4711" s="1109">
        <v>29</v>
      </c>
      <c r="F4711" s="1109">
        <v>0</v>
      </c>
      <c r="G4711" s="1110" t="s">
        <v>10779</v>
      </c>
      <c r="H4711" s="1110" t="s">
        <v>4654</v>
      </c>
      <c r="I4711" s="1110" t="s">
        <v>10836</v>
      </c>
      <c r="J4711" s="1109">
        <v>0</v>
      </c>
      <c r="K4711" s="1109">
        <v>0</v>
      </c>
      <c r="L4711" s="1109">
        <v>0</v>
      </c>
      <c r="M4711" s="1109">
        <v>0</v>
      </c>
      <c r="N4711" s="1109">
        <v>0</v>
      </c>
      <c r="O4711" s="1109">
        <v>0</v>
      </c>
      <c r="P4711" s="1109">
        <v>0</v>
      </c>
      <c r="Q4711" s="1109">
        <v>0</v>
      </c>
    </row>
    <row r="4712" spans="1:17">
      <c r="A4712" s="1109">
        <v>20253</v>
      </c>
      <c r="B4712" s="1110" t="s">
        <v>0</v>
      </c>
      <c r="C4712" s="1109">
        <v>7</v>
      </c>
      <c r="D4712" s="1109">
        <v>6.1840000000000002</v>
      </c>
      <c r="E4712" s="1109">
        <v>29</v>
      </c>
      <c r="F4712" s="1109">
        <v>0</v>
      </c>
      <c r="G4712" s="1110" t="s">
        <v>10779</v>
      </c>
      <c r="H4712" s="1110" t="s">
        <v>4654</v>
      </c>
      <c r="I4712" s="1110" t="s">
        <v>10850</v>
      </c>
      <c r="J4712" s="1109">
        <v>0</v>
      </c>
      <c r="K4712" s="1109">
        <v>0</v>
      </c>
      <c r="L4712" s="1109">
        <v>0</v>
      </c>
      <c r="M4712" s="1109">
        <v>0</v>
      </c>
      <c r="N4712" s="1109">
        <v>0</v>
      </c>
      <c r="O4712" s="1109">
        <v>0</v>
      </c>
      <c r="P4712" s="1109">
        <v>0</v>
      </c>
      <c r="Q4712" s="1109">
        <v>0</v>
      </c>
    </row>
    <row r="4713" spans="1:17">
      <c r="A4713" s="1109">
        <v>20254</v>
      </c>
      <c r="B4713" s="1110" t="s">
        <v>0</v>
      </c>
      <c r="C4713" s="1109">
        <v>7</v>
      </c>
      <c r="D4713" s="1109">
        <v>6.1840000000000002</v>
      </c>
      <c r="E4713" s="1109">
        <v>29</v>
      </c>
      <c r="F4713" s="1109">
        <v>0</v>
      </c>
      <c r="G4713" s="1110" t="s">
        <v>10779</v>
      </c>
      <c r="H4713" s="1110" t="s">
        <v>4654</v>
      </c>
      <c r="I4713" s="1110" t="s">
        <v>10832</v>
      </c>
      <c r="J4713" s="1109">
        <v>0</v>
      </c>
      <c r="K4713" s="1109">
        <v>0</v>
      </c>
      <c r="L4713" s="1109">
        <v>0</v>
      </c>
      <c r="M4713" s="1109">
        <v>0</v>
      </c>
      <c r="N4713" s="1109">
        <v>0</v>
      </c>
      <c r="O4713" s="1109">
        <v>0</v>
      </c>
      <c r="P4713" s="1109">
        <v>0</v>
      </c>
      <c r="Q4713" s="1109">
        <v>0</v>
      </c>
    </row>
    <row r="4714" spans="1:17">
      <c r="A4714" s="1109">
        <v>20255</v>
      </c>
      <c r="B4714" s="1110" t="s">
        <v>0</v>
      </c>
      <c r="C4714" s="1109">
        <v>7</v>
      </c>
      <c r="D4714" s="1109">
        <v>6.1840000000000002</v>
      </c>
      <c r="E4714" s="1109">
        <v>29</v>
      </c>
      <c r="F4714" s="1109">
        <v>0</v>
      </c>
      <c r="G4714" s="1110" t="s">
        <v>10779</v>
      </c>
      <c r="H4714" s="1110" t="s">
        <v>4654</v>
      </c>
      <c r="I4714" s="1110" t="s">
        <v>10839</v>
      </c>
      <c r="J4714" s="1109">
        <v>0</v>
      </c>
      <c r="K4714" s="1109">
        <v>0</v>
      </c>
      <c r="L4714" s="1109">
        <v>0</v>
      </c>
      <c r="M4714" s="1109">
        <v>0</v>
      </c>
      <c r="N4714" s="1109">
        <v>0</v>
      </c>
      <c r="O4714" s="1109">
        <v>0</v>
      </c>
      <c r="P4714" s="1109">
        <v>0</v>
      </c>
      <c r="Q4714" s="1109">
        <v>0</v>
      </c>
    </row>
    <row r="4715" spans="1:17">
      <c r="A4715" s="1109">
        <v>20256</v>
      </c>
      <c r="B4715" s="1110" t="s">
        <v>0</v>
      </c>
      <c r="C4715" s="1109">
        <v>7</v>
      </c>
      <c r="D4715" s="1109">
        <v>6.1840000000000002</v>
      </c>
      <c r="E4715" s="1109">
        <v>29</v>
      </c>
      <c r="F4715" s="1109">
        <v>0</v>
      </c>
      <c r="G4715" s="1110" t="s">
        <v>10739</v>
      </c>
      <c r="H4715" s="1110" t="s">
        <v>4654</v>
      </c>
      <c r="I4715" s="1110" t="s">
        <v>10847</v>
      </c>
      <c r="J4715" s="1109">
        <v>0</v>
      </c>
      <c r="K4715" s="1109">
        <v>0</v>
      </c>
      <c r="L4715" s="1109">
        <v>0</v>
      </c>
      <c r="M4715" s="1109">
        <v>0</v>
      </c>
      <c r="N4715" s="1109">
        <v>0</v>
      </c>
      <c r="O4715" s="1109">
        <v>0</v>
      </c>
      <c r="P4715" s="1109">
        <v>0</v>
      </c>
      <c r="Q4715" s="1109">
        <v>0</v>
      </c>
    </row>
    <row r="4716" spans="1:17">
      <c r="A4716" s="1109">
        <v>20257</v>
      </c>
      <c r="B4716" s="1110" t="s">
        <v>0</v>
      </c>
      <c r="C4716" s="1109">
        <v>7</v>
      </c>
      <c r="D4716" s="1109">
        <v>6.1840000000000002</v>
      </c>
      <c r="E4716" s="1109">
        <v>29</v>
      </c>
      <c r="F4716" s="1109">
        <v>0</v>
      </c>
      <c r="G4716" s="1110" t="s">
        <v>10739</v>
      </c>
      <c r="H4716" s="1110" t="s">
        <v>4654</v>
      </c>
      <c r="I4716" s="1110" t="s">
        <v>10841</v>
      </c>
      <c r="J4716" s="1109">
        <v>0</v>
      </c>
      <c r="K4716" s="1109">
        <v>0</v>
      </c>
      <c r="L4716" s="1109">
        <v>0</v>
      </c>
      <c r="M4716" s="1109">
        <v>0</v>
      </c>
      <c r="N4716" s="1109">
        <v>0</v>
      </c>
      <c r="O4716" s="1109">
        <v>0</v>
      </c>
      <c r="P4716" s="1109">
        <v>0</v>
      </c>
      <c r="Q4716" s="1109">
        <v>0</v>
      </c>
    </row>
    <row r="4717" spans="1:17">
      <c r="A4717" s="1109">
        <v>20258</v>
      </c>
      <c r="B4717" s="1110" t="s">
        <v>0</v>
      </c>
      <c r="C4717" s="1109">
        <v>7</v>
      </c>
      <c r="D4717" s="1109">
        <v>6.1840000000000002</v>
      </c>
      <c r="E4717" s="1109">
        <v>29</v>
      </c>
      <c r="F4717" s="1109">
        <v>0</v>
      </c>
      <c r="G4717" s="1110" t="s">
        <v>10739</v>
      </c>
      <c r="H4717" s="1110" t="s">
        <v>4654</v>
      </c>
      <c r="I4717" s="1110" t="s">
        <v>10760</v>
      </c>
      <c r="J4717" s="1109">
        <v>0</v>
      </c>
      <c r="K4717" s="1109">
        <v>0</v>
      </c>
      <c r="L4717" s="1109">
        <v>0</v>
      </c>
      <c r="M4717" s="1109">
        <v>0</v>
      </c>
      <c r="N4717" s="1109">
        <v>0</v>
      </c>
      <c r="O4717" s="1109">
        <v>0</v>
      </c>
      <c r="P4717" s="1109">
        <v>0</v>
      </c>
      <c r="Q4717" s="1109">
        <v>0</v>
      </c>
    </row>
    <row r="4718" spans="1:17">
      <c r="A4718" s="1109">
        <v>20259</v>
      </c>
      <c r="B4718" s="1110" t="s">
        <v>0</v>
      </c>
      <c r="C4718" s="1109">
        <v>7</v>
      </c>
      <c r="D4718" s="1109">
        <v>6.1840000000000002</v>
      </c>
      <c r="E4718" s="1109">
        <v>29</v>
      </c>
      <c r="F4718" s="1109">
        <v>0</v>
      </c>
      <c r="G4718" s="1110" t="s">
        <v>10739</v>
      </c>
      <c r="H4718" s="1110" t="s">
        <v>4654</v>
      </c>
      <c r="I4718" s="1110" t="s">
        <v>10736</v>
      </c>
      <c r="J4718" s="1109">
        <v>0</v>
      </c>
      <c r="K4718" s="1109">
        <v>0</v>
      </c>
      <c r="L4718" s="1109">
        <v>0</v>
      </c>
      <c r="M4718" s="1109">
        <v>0</v>
      </c>
      <c r="N4718" s="1109">
        <v>0</v>
      </c>
      <c r="O4718" s="1109">
        <v>0</v>
      </c>
      <c r="P4718" s="1109">
        <v>0</v>
      </c>
      <c r="Q4718" s="1109">
        <v>0</v>
      </c>
    </row>
    <row r="4719" spans="1:17">
      <c r="A4719" s="1109">
        <v>20260</v>
      </c>
      <c r="B4719" s="1110" t="s">
        <v>0</v>
      </c>
      <c r="C4719" s="1109">
        <v>7</v>
      </c>
      <c r="D4719" s="1109">
        <v>6.1840000000000002</v>
      </c>
      <c r="E4719" s="1109">
        <v>29</v>
      </c>
      <c r="F4719" s="1109">
        <v>0</v>
      </c>
      <c r="G4719" s="1110" t="s">
        <v>10739</v>
      </c>
      <c r="H4719" s="1110" t="s">
        <v>4654</v>
      </c>
      <c r="I4719" s="1110" t="s">
        <v>10850</v>
      </c>
      <c r="J4719" s="1109">
        <v>0</v>
      </c>
      <c r="K4719" s="1109">
        <v>0</v>
      </c>
      <c r="L4719" s="1109">
        <v>0</v>
      </c>
      <c r="M4719" s="1109">
        <v>0</v>
      </c>
      <c r="N4719" s="1109">
        <v>0</v>
      </c>
      <c r="O4719" s="1109">
        <v>0</v>
      </c>
      <c r="P4719" s="1109">
        <v>0</v>
      </c>
      <c r="Q4719" s="1109">
        <v>0</v>
      </c>
    </row>
    <row r="4720" spans="1:17">
      <c r="A4720" s="1109">
        <v>20261</v>
      </c>
      <c r="B4720" s="1110" t="s">
        <v>0</v>
      </c>
      <c r="C4720" s="1109">
        <v>7</v>
      </c>
      <c r="D4720" s="1109">
        <v>6.1840000000000002</v>
      </c>
      <c r="E4720" s="1109">
        <v>29</v>
      </c>
      <c r="F4720" s="1109">
        <v>0</v>
      </c>
      <c r="G4720" s="1110" t="s">
        <v>10739</v>
      </c>
      <c r="H4720" s="1110" t="s">
        <v>4654</v>
      </c>
      <c r="I4720" s="1110" t="s">
        <v>10832</v>
      </c>
      <c r="J4720" s="1109">
        <v>0</v>
      </c>
      <c r="K4720" s="1109">
        <v>0</v>
      </c>
      <c r="L4720" s="1109">
        <v>0</v>
      </c>
      <c r="M4720" s="1109">
        <v>0</v>
      </c>
      <c r="N4720" s="1109">
        <v>0</v>
      </c>
      <c r="O4720" s="1109">
        <v>0</v>
      </c>
      <c r="P4720" s="1109">
        <v>0</v>
      </c>
      <c r="Q4720" s="1109">
        <v>0</v>
      </c>
    </row>
    <row r="4721" spans="1:17">
      <c r="A4721" s="1109">
        <v>20262</v>
      </c>
      <c r="B4721" s="1110" t="s">
        <v>0</v>
      </c>
      <c r="C4721" s="1109">
        <v>7</v>
      </c>
      <c r="D4721" s="1109">
        <v>6.1840000000000002</v>
      </c>
      <c r="E4721" s="1109">
        <v>29</v>
      </c>
      <c r="F4721" s="1109">
        <v>0</v>
      </c>
      <c r="G4721" s="1110" t="s">
        <v>10739</v>
      </c>
      <c r="H4721" s="1110" t="s">
        <v>4654</v>
      </c>
      <c r="I4721" s="1110" t="s">
        <v>10839</v>
      </c>
      <c r="J4721" s="1109">
        <v>0</v>
      </c>
      <c r="K4721" s="1109">
        <v>0</v>
      </c>
      <c r="L4721" s="1109">
        <v>0</v>
      </c>
      <c r="M4721" s="1109">
        <v>0</v>
      </c>
      <c r="N4721" s="1109">
        <v>0</v>
      </c>
      <c r="O4721" s="1109">
        <v>0</v>
      </c>
      <c r="P4721" s="1109">
        <v>0</v>
      </c>
      <c r="Q4721" s="1109">
        <v>0</v>
      </c>
    </row>
    <row r="4722" spans="1:17">
      <c r="A4722" s="1109">
        <v>20263</v>
      </c>
      <c r="B4722" s="1110" t="s">
        <v>0</v>
      </c>
      <c r="C4722" s="1109">
        <v>7</v>
      </c>
      <c r="D4722" s="1109">
        <v>6.1840000000000002</v>
      </c>
      <c r="E4722" s="1109">
        <v>29</v>
      </c>
      <c r="F4722" s="1109">
        <v>0</v>
      </c>
      <c r="G4722" s="1110" t="s">
        <v>10844</v>
      </c>
      <c r="H4722" s="1110" t="s">
        <v>4654</v>
      </c>
      <c r="I4722" s="1110" t="s">
        <v>10847</v>
      </c>
      <c r="J4722" s="1109">
        <v>0</v>
      </c>
      <c r="K4722" s="1109">
        <v>0</v>
      </c>
      <c r="L4722" s="1109">
        <v>0</v>
      </c>
      <c r="M4722" s="1109">
        <v>0</v>
      </c>
      <c r="N4722" s="1109">
        <v>0</v>
      </c>
      <c r="O4722" s="1109">
        <v>0</v>
      </c>
      <c r="P4722" s="1109">
        <v>0</v>
      </c>
      <c r="Q4722" s="1109">
        <v>0</v>
      </c>
    </row>
    <row r="4723" spans="1:17">
      <c r="A4723" s="1109">
        <v>20264</v>
      </c>
      <c r="B4723" s="1110" t="s">
        <v>0</v>
      </c>
      <c r="C4723" s="1109">
        <v>7</v>
      </c>
      <c r="D4723" s="1109">
        <v>6.1840000000000002</v>
      </c>
      <c r="E4723" s="1109">
        <v>29</v>
      </c>
      <c r="F4723" s="1109">
        <v>0</v>
      </c>
      <c r="G4723" s="1110" t="s">
        <v>10844</v>
      </c>
      <c r="H4723" s="1110" t="s">
        <v>4654</v>
      </c>
      <c r="I4723" s="1110" t="s">
        <v>10849</v>
      </c>
      <c r="J4723" s="1109">
        <v>0</v>
      </c>
      <c r="K4723" s="1109">
        <v>0</v>
      </c>
      <c r="L4723" s="1109">
        <v>0</v>
      </c>
      <c r="M4723" s="1109">
        <v>0</v>
      </c>
      <c r="N4723" s="1109">
        <v>0</v>
      </c>
      <c r="O4723" s="1109">
        <v>0</v>
      </c>
      <c r="P4723" s="1109">
        <v>0</v>
      </c>
      <c r="Q4723" s="1109">
        <v>0</v>
      </c>
    </row>
    <row r="4724" spans="1:17">
      <c r="A4724" s="1109">
        <v>20265</v>
      </c>
      <c r="B4724" s="1110" t="s">
        <v>0</v>
      </c>
      <c r="C4724" s="1109">
        <v>7</v>
      </c>
      <c r="D4724" s="1109">
        <v>6.1840000000000002</v>
      </c>
      <c r="E4724" s="1109">
        <v>29</v>
      </c>
      <c r="F4724" s="1109">
        <v>0</v>
      </c>
      <c r="G4724" s="1110" t="s">
        <v>10844</v>
      </c>
      <c r="H4724" s="1110" t="s">
        <v>4654</v>
      </c>
      <c r="I4724" s="1110" t="s">
        <v>10760</v>
      </c>
      <c r="J4724" s="1109">
        <v>0</v>
      </c>
      <c r="K4724" s="1109">
        <v>0</v>
      </c>
      <c r="L4724" s="1109">
        <v>0</v>
      </c>
      <c r="M4724" s="1109">
        <v>0</v>
      </c>
      <c r="N4724" s="1109">
        <v>0</v>
      </c>
      <c r="O4724" s="1109">
        <v>0</v>
      </c>
      <c r="P4724" s="1109">
        <v>0</v>
      </c>
      <c r="Q4724" s="1109">
        <v>0</v>
      </c>
    </row>
    <row r="4725" spans="1:17">
      <c r="A4725" s="1109">
        <v>20266</v>
      </c>
      <c r="B4725" s="1110" t="s">
        <v>0</v>
      </c>
      <c r="C4725" s="1109">
        <v>7</v>
      </c>
      <c r="D4725" s="1109">
        <v>6.1840000000000002</v>
      </c>
      <c r="E4725" s="1109">
        <v>29</v>
      </c>
      <c r="F4725" s="1109">
        <v>0</v>
      </c>
      <c r="G4725" s="1110" t="s">
        <v>10844</v>
      </c>
      <c r="H4725" s="1110" t="s">
        <v>4654</v>
      </c>
      <c r="I4725" s="1110" t="s">
        <v>10845</v>
      </c>
      <c r="J4725" s="1109">
        <v>0</v>
      </c>
      <c r="K4725" s="1109">
        <v>0</v>
      </c>
      <c r="L4725" s="1109">
        <v>0</v>
      </c>
      <c r="M4725" s="1109">
        <v>0</v>
      </c>
      <c r="N4725" s="1109">
        <v>0</v>
      </c>
      <c r="O4725" s="1109">
        <v>0</v>
      </c>
      <c r="P4725" s="1109">
        <v>0</v>
      </c>
      <c r="Q4725" s="1109">
        <v>0</v>
      </c>
    </row>
    <row r="4726" spans="1:17">
      <c r="A4726" s="1109">
        <v>20267</v>
      </c>
      <c r="B4726" s="1110" t="s">
        <v>0</v>
      </c>
      <c r="C4726" s="1109">
        <v>7</v>
      </c>
      <c r="D4726" s="1109">
        <v>6.1840000000000002</v>
      </c>
      <c r="E4726" s="1109">
        <v>29</v>
      </c>
      <c r="F4726" s="1109">
        <v>0</v>
      </c>
      <c r="G4726" s="1110" t="s">
        <v>10844</v>
      </c>
      <c r="H4726" s="1110" t="s">
        <v>4654</v>
      </c>
      <c r="I4726" s="1110" t="s">
        <v>10736</v>
      </c>
      <c r="J4726" s="1109">
        <v>0</v>
      </c>
      <c r="K4726" s="1109">
        <v>0</v>
      </c>
      <c r="L4726" s="1109">
        <v>0</v>
      </c>
      <c r="M4726" s="1109">
        <v>0</v>
      </c>
      <c r="N4726" s="1109">
        <v>0</v>
      </c>
      <c r="O4726" s="1109">
        <v>0</v>
      </c>
      <c r="P4726" s="1109">
        <v>0</v>
      </c>
      <c r="Q4726" s="1109">
        <v>0</v>
      </c>
    </row>
    <row r="4727" spans="1:17">
      <c r="A4727" s="1109">
        <v>20268</v>
      </c>
      <c r="B4727" s="1110" t="s">
        <v>0</v>
      </c>
      <c r="C4727" s="1109">
        <v>7</v>
      </c>
      <c r="D4727" s="1109">
        <v>6.1840000000000002</v>
      </c>
      <c r="E4727" s="1109">
        <v>29</v>
      </c>
      <c r="F4727" s="1109">
        <v>0</v>
      </c>
      <c r="G4727" s="1110" t="s">
        <v>10844</v>
      </c>
      <c r="H4727" s="1110" t="s">
        <v>4654</v>
      </c>
      <c r="I4727" s="1110" t="s">
        <v>10850</v>
      </c>
      <c r="J4727" s="1109">
        <v>0</v>
      </c>
      <c r="K4727" s="1109">
        <v>0</v>
      </c>
      <c r="L4727" s="1109">
        <v>0</v>
      </c>
      <c r="M4727" s="1109">
        <v>0</v>
      </c>
      <c r="N4727" s="1109">
        <v>0</v>
      </c>
      <c r="O4727" s="1109">
        <v>0</v>
      </c>
      <c r="P4727" s="1109">
        <v>0</v>
      </c>
      <c r="Q4727" s="1109">
        <v>0</v>
      </c>
    </row>
    <row r="4728" spans="1:17">
      <c r="A4728" s="1109">
        <v>20269</v>
      </c>
      <c r="B4728" s="1110" t="s">
        <v>0</v>
      </c>
      <c r="C4728" s="1109">
        <v>7</v>
      </c>
      <c r="D4728" s="1109">
        <v>6.2759999999999998</v>
      </c>
      <c r="E4728" s="1109">
        <v>26</v>
      </c>
      <c r="F4728" s="1109">
        <v>0</v>
      </c>
      <c r="G4728" s="1110" t="s">
        <v>10842</v>
      </c>
      <c r="H4728" s="1110" t="s">
        <v>4654</v>
      </c>
      <c r="I4728" s="1110" t="s">
        <v>10847</v>
      </c>
      <c r="J4728" s="1109">
        <v>0</v>
      </c>
      <c r="K4728" s="1109">
        <v>0</v>
      </c>
      <c r="L4728" s="1109">
        <v>0</v>
      </c>
      <c r="M4728" s="1109">
        <v>0</v>
      </c>
      <c r="N4728" s="1109">
        <v>0</v>
      </c>
      <c r="O4728" s="1109">
        <v>0</v>
      </c>
      <c r="P4728" s="1109">
        <v>0</v>
      </c>
      <c r="Q4728" s="1109">
        <v>0</v>
      </c>
    </row>
    <row r="4729" spans="1:17">
      <c r="A4729" s="1109">
        <v>20270</v>
      </c>
      <c r="B4729" s="1110" t="s">
        <v>0</v>
      </c>
      <c r="C4729" s="1109">
        <v>7</v>
      </c>
      <c r="D4729" s="1109">
        <v>6.2759999999999998</v>
      </c>
      <c r="E4729" s="1109">
        <v>26</v>
      </c>
      <c r="F4729" s="1109">
        <v>0</v>
      </c>
      <c r="G4729" s="1110" t="s">
        <v>10842</v>
      </c>
      <c r="H4729" s="1110" t="s">
        <v>4654</v>
      </c>
      <c r="I4729" s="1110" t="s">
        <v>10841</v>
      </c>
      <c r="J4729" s="1109">
        <v>0</v>
      </c>
      <c r="K4729" s="1109">
        <v>0</v>
      </c>
      <c r="L4729" s="1109">
        <v>0</v>
      </c>
      <c r="M4729" s="1109">
        <v>0</v>
      </c>
      <c r="N4729" s="1109">
        <v>0</v>
      </c>
      <c r="O4729" s="1109">
        <v>0</v>
      </c>
      <c r="P4729" s="1109">
        <v>0</v>
      </c>
      <c r="Q4729" s="1109">
        <v>0</v>
      </c>
    </row>
    <row r="4730" spans="1:17">
      <c r="A4730" s="1109">
        <v>20271</v>
      </c>
      <c r="B4730" s="1110" t="s">
        <v>0</v>
      </c>
      <c r="C4730" s="1109">
        <v>7</v>
      </c>
      <c r="D4730" s="1109">
        <v>6.2759999999999998</v>
      </c>
      <c r="E4730" s="1109">
        <v>26</v>
      </c>
      <c r="F4730" s="1109">
        <v>0</v>
      </c>
      <c r="G4730" s="1110" t="s">
        <v>10842</v>
      </c>
      <c r="H4730" s="1110" t="s">
        <v>4654</v>
      </c>
      <c r="I4730" s="1110" t="s">
        <v>10760</v>
      </c>
      <c r="J4730" s="1109">
        <v>0</v>
      </c>
      <c r="K4730" s="1109">
        <v>0</v>
      </c>
      <c r="L4730" s="1109">
        <v>0</v>
      </c>
      <c r="M4730" s="1109">
        <v>0</v>
      </c>
      <c r="N4730" s="1109">
        <v>0</v>
      </c>
      <c r="O4730" s="1109">
        <v>0</v>
      </c>
      <c r="P4730" s="1109">
        <v>0</v>
      </c>
      <c r="Q4730" s="1109">
        <v>0</v>
      </c>
    </row>
    <row r="4731" spans="1:17">
      <c r="A4731" s="1109">
        <v>20272</v>
      </c>
      <c r="B4731" s="1110" t="s">
        <v>0</v>
      </c>
      <c r="C4731" s="1109">
        <v>7</v>
      </c>
      <c r="D4731" s="1109">
        <v>6.2759999999999998</v>
      </c>
      <c r="E4731" s="1109">
        <v>26</v>
      </c>
      <c r="F4731" s="1109">
        <v>0</v>
      </c>
      <c r="G4731" s="1110" t="s">
        <v>10842</v>
      </c>
      <c r="H4731" s="1110" t="s">
        <v>4654</v>
      </c>
      <c r="I4731" s="1110" t="s">
        <v>10736</v>
      </c>
      <c r="J4731" s="1109">
        <v>0</v>
      </c>
      <c r="K4731" s="1109">
        <v>0</v>
      </c>
      <c r="L4731" s="1109">
        <v>0</v>
      </c>
      <c r="M4731" s="1109">
        <v>0</v>
      </c>
      <c r="N4731" s="1109">
        <v>0</v>
      </c>
      <c r="O4731" s="1109">
        <v>0</v>
      </c>
      <c r="P4731" s="1109">
        <v>0</v>
      </c>
      <c r="Q4731" s="1109">
        <v>0</v>
      </c>
    </row>
    <row r="4732" spans="1:17">
      <c r="A4732" s="1109">
        <v>20273</v>
      </c>
      <c r="B4732" s="1110" t="s">
        <v>0</v>
      </c>
      <c r="C4732" s="1109">
        <v>7</v>
      </c>
      <c r="D4732" s="1109">
        <v>6.2759999999999998</v>
      </c>
      <c r="E4732" s="1109">
        <v>26</v>
      </c>
      <c r="F4732" s="1109">
        <v>0</v>
      </c>
      <c r="G4732" s="1110" t="s">
        <v>10842</v>
      </c>
      <c r="H4732" s="1110" t="s">
        <v>4654</v>
      </c>
      <c r="I4732" s="1110" t="s">
        <v>10850</v>
      </c>
      <c r="J4732" s="1109">
        <v>0</v>
      </c>
      <c r="K4732" s="1109">
        <v>0</v>
      </c>
      <c r="L4732" s="1109">
        <v>0</v>
      </c>
      <c r="M4732" s="1109">
        <v>0</v>
      </c>
      <c r="N4732" s="1109">
        <v>0</v>
      </c>
      <c r="O4732" s="1109">
        <v>0</v>
      </c>
      <c r="P4732" s="1109">
        <v>0</v>
      </c>
      <c r="Q4732" s="1109">
        <v>0</v>
      </c>
    </row>
    <row r="4733" spans="1:17">
      <c r="A4733" s="1109">
        <v>20274</v>
      </c>
      <c r="B4733" s="1110" t="s">
        <v>0</v>
      </c>
      <c r="C4733" s="1109">
        <v>7</v>
      </c>
      <c r="D4733" s="1109">
        <v>6.2759999999999998</v>
      </c>
      <c r="E4733" s="1109">
        <v>26</v>
      </c>
      <c r="F4733" s="1109">
        <v>0</v>
      </c>
      <c r="G4733" s="1110" t="s">
        <v>10842</v>
      </c>
      <c r="H4733" s="1110" t="s">
        <v>4654</v>
      </c>
      <c r="I4733" s="1110" t="s">
        <v>10832</v>
      </c>
      <c r="J4733" s="1109">
        <v>0</v>
      </c>
      <c r="K4733" s="1109">
        <v>0</v>
      </c>
      <c r="L4733" s="1109">
        <v>0</v>
      </c>
      <c r="M4733" s="1109">
        <v>0</v>
      </c>
      <c r="N4733" s="1109">
        <v>0</v>
      </c>
      <c r="O4733" s="1109">
        <v>0</v>
      </c>
      <c r="P4733" s="1109">
        <v>0</v>
      </c>
      <c r="Q4733" s="1109">
        <v>0</v>
      </c>
    </row>
    <row r="4734" spans="1:17">
      <c r="A4734" s="1109">
        <v>20275</v>
      </c>
      <c r="B4734" s="1110" t="s">
        <v>0</v>
      </c>
      <c r="C4734" s="1109">
        <v>7</v>
      </c>
      <c r="D4734" s="1109">
        <v>6.2759999999999998</v>
      </c>
      <c r="E4734" s="1109">
        <v>26</v>
      </c>
      <c r="F4734" s="1109">
        <v>0</v>
      </c>
      <c r="G4734" s="1110" t="s">
        <v>10842</v>
      </c>
      <c r="H4734" s="1110" t="s">
        <v>4654</v>
      </c>
      <c r="I4734" s="1110" t="s">
        <v>10839</v>
      </c>
      <c r="J4734" s="1109">
        <v>0</v>
      </c>
      <c r="K4734" s="1109">
        <v>0</v>
      </c>
      <c r="L4734" s="1109">
        <v>0</v>
      </c>
      <c r="M4734" s="1109">
        <v>0</v>
      </c>
      <c r="N4734" s="1109">
        <v>0</v>
      </c>
      <c r="O4734" s="1109">
        <v>0</v>
      </c>
      <c r="P4734" s="1109">
        <v>0</v>
      </c>
      <c r="Q4734" s="1109">
        <v>0</v>
      </c>
    </row>
    <row r="4735" spans="1:17">
      <c r="A4735" s="1109">
        <v>20276</v>
      </c>
      <c r="B4735" s="1110" t="s">
        <v>0</v>
      </c>
      <c r="C4735" s="1109">
        <v>7</v>
      </c>
      <c r="D4735" s="1109">
        <v>6.2759999999999998</v>
      </c>
      <c r="E4735" s="1109">
        <v>26</v>
      </c>
      <c r="F4735" s="1109">
        <v>0</v>
      </c>
      <c r="G4735" s="1110" t="s">
        <v>10843</v>
      </c>
      <c r="H4735" s="1110" t="s">
        <v>4654</v>
      </c>
      <c r="I4735" s="1110" t="s">
        <v>10847</v>
      </c>
      <c r="J4735" s="1109">
        <v>0</v>
      </c>
      <c r="K4735" s="1109">
        <v>0</v>
      </c>
      <c r="L4735" s="1109">
        <v>0</v>
      </c>
      <c r="M4735" s="1109">
        <v>0</v>
      </c>
      <c r="N4735" s="1109">
        <v>0</v>
      </c>
      <c r="O4735" s="1109">
        <v>0</v>
      </c>
      <c r="P4735" s="1109">
        <v>0</v>
      </c>
      <c r="Q4735" s="1109">
        <v>0</v>
      </c>
    </row>
    <row r="4736" spans="1:17">
      <c r="A4736" s="1109">
        <v>20277</v>
      </c>
      <c r="B4736" s="1110" t="s">
        <v>0</v>
      </c>
      <c r="C4736" s="1109">
        <v>7</v>
      </c>
      <c r="D4736" s="1109">
        <v>6.2759999999999998</v>
      </c>
      <c r="E4736" s="1109">
        <v>26</v>
      </c>
      <c r="F4736" s="1109">
        <v>0</v>
      </c>
      <c r="G4736" s="1110" t="s">
        <v>10843</v>
      </c>
      <c r="H4736" s="1110" t="s">
        <v>4654</v>
      </c>
      <c r="I4736" s="1110" t="s">
        <v>10849</v>
      </c>
      <c r="J4736" s="1109">
        <v>0</v>
      </c>
      <c r="K4736" s="1109">
        <v>0</v>
      </c>
      <c r="L4736" s="1109">
        <v>0</v>
      </c>
      <c r="M4736" s="1109">
        <v>0</v>
      </c>
      <c r="N4736" s="1109">
        <v>0</v>
      </c>
      <c r="O4736" s="1109">
        <v>0</v>
      </c>
      <c r="P4736" s="1109">
        <v>0</v>
      </c>
      <c r="Q4736" s="1109">
        <v>0</v>
      </c>
    </row>
    <row r="4737" spans="1:17">
      <c r="A4737" s="1109">
        <v>20278</v>
      </c>
      <c r="B4737" s="1110" t="s">
        <v>0</v>
      </c>
      <c r="C4737" s="1109">
        <v>7</v>
      </c>
      <c r="D4737" s="1109">
        <v>6.2759999999999998</v>
      </c>
      <c r="E4737" s="1109">
        <v>26</v>
      </c>
      <c r="F4737" s="1109">
        <v>0</v>
      </c>
      <c r="G4737" s="1110" t="s">
        <v>10843</v>
      </c>
      <c r="H4737" s="1110" t="s">
        <v>4654</v>
      </c>
      <c r="I4737" s="1110" t="s">
        <v>10841</v>
      </c>
      <c r="J4737" s="1109">
        <v>0</v>
      </c>
      <c r="K4737" s="1109">
        <v>0</v>
      </c>
      <c r="L4737" s="1109">
        <v>0</v>
      </c>
      <c r="M4737" s="1109">
        <v>0</v>
      </c>
      <c r="N4737" s="1109">
        <v>0</v>
      </c>
      <c r="O4737" s="1109">
        <v>0</v>
      </c>
      <c r="P4737" s="1109">
        <v>0</v>
      </c>
      <c r="Q4737" s="1109">
        <v>0</v>
      </c>
    </row>
    <row r="4738" spans="1:17">
      <c r="A4738" s="1109">
        <v>20279</v>
      </c>
      <c r="B4738" s="1110" t="s">
        <v>0</v>
      </c>
      <c r="C4738" s="1109">
        <v>7</v>
      </c>
      <c r="D4738" s="1109">
        <v>6.2759999999999998</v>
      </c>
      <c r="E4738" s="1109">
        <v>26</v>
      </c>
      <c r="F4738" s="1109">
        <v>0</v>
      </c>
      <c r="G4738" s="1110" t="s">
        <v>10843</v>
      </c>
      <c r="H4738" s="1110" t="s">
        <v>4654</v>
      </c>
      <c r="I4738" s="1110" t="s">
        <v>10760</v>
      </c>
      <c r="J4738" s="1109">
        <v>0</v>
      </c>
      <c r="K4738" s="1109">
        <v>0</v>
      </c>
      <c r="L4738" s="1109">
        <v>0</v>
      </c>
      <c r="M4738" s="1109">
        <v>0</v>
      </c>
      <c r="N4738" s="1109">
        <v>0</v>
      </c>
      <c r="O4738" s="1109">
        <v>0</v>
      </c>
      <c r="P4738" s="1109">
        <v>0</v>
      </c>
      <c r="Q4738" s="1109">
        <v>0</v>
      </c>
    </row>
    <row r="4739" spans="1:17">
      <c r="A4739" s="1109">
        <v>20280</v>
      </c>
      <c r="B4739" s="1110" t="s">
        <v>0</v>
      </c>
      <c r="C4739" s="1109">
        <v>7</v>
      </c>
      <c r="D4739" s="1109">
        <v>6.2759999999999998</v>
      </c>
      <c r="E4739" s="1109">
        <v>26</v>
      </c>
      <c r="F4739" s="1109">
        <v>0</v>
      </c>
      <c r="G4739" s="1110" t="s">
        <v>10843</v>
      </c>
      <c r="H4739" s="1110" t="s">
        <v>4654</v>
      </c>
      <c r="I4739" s="1110" t="s">
        <v>10736</v>
      </c>
      <c r="J4739" s="1109">
        <v>0</v>
      </c>
      <c r="K4739" s="1109">
        <v>0</v>
      </c>
      <c r="L4739" s="1109">
        <v>0</v>
      </c>
      <c r="M4739" s="1109">
        <v>0</v>
      </c>
      <c r="N4739" s="1109">
        <v>0</v>
      </c>
      <c r="O4739" s="1109">
        <v>0</v>
      </c>
      <c r="P4739" s="1109">
        <v>0</v>
      </c>
      <c r="Q4739" s="1109">
        <v>0</v>
      </c>
    </row>
    <row r="4740" spans="1:17">
      <c r="A4740" s="1109">
        <v>20281</v>
      </c>
      <c r="B4740" s="1110" t="s">
        <v>0</v>
      </c>
      <c r="C4740" s="1109">
        <v>7</v>
      </c>
      <c r="D4740" s="1109">
        <v>6.2759999999999998</v>
      </c>
      <c r="E4740" s="1109">
        <v>26</v>
      </c>
      <c r="F4740" s="1109">
        <v>0</v>
      </c>
      <c r="G4740" s="1110" t="s">
        <v>10843</v>
      </c>
      <c r="H4740" s="1110" t="s">
        <v>4654</v>
      </c>
      <c r="I4740" s="1110" t="s">
        <v>10832</v>
      </c>
      <c r="J4740" s="1109">
        <v>0</v>
      </c>
      <c r="K4740" s="1109">
        <v>0</v>
      </c>
      <c r="L4740" s="1109">
        <v>0</v>
      </c>
      <c r="M4740" s="1109">
        <v>0</v>
      </c>
      <c r="N4740" s="1109">
        <v>0</v>
      </c>
      <c r="O4740" s="1109">
        <v>0</v>
      </c>
      <c r="P4740" s="1109">
        <v>0</v>
      </c>
      <c r="Q4740" s="1109">
        <v>0</v>
      </c>
    </row>
    <row r="4741" spans="1:17">
      <c r="A4741" s="1109">
        <v>20282</v>
      </c>
      <c r="B4741" s="1110" t="s">
        <v>0</v>
      </c>
      <c r="C4741" s="1109">
        <v>7</v>
      </c>
      <c r="D4741" s="1109">
        <v>6.2759999999999998</v>
      </c>
      <c r="E4741" s="1109">
        <v>26</v>
      </c>
      <c r="F4741" s="1109">
        <v>0</v>
      </c>
      <c r="G4741" s="1110" t="s">
        <v>10843</v>
      </c>
      <c r="H4741" s="1110" t="s">
        <v>4654</v>
      </c>
      <c r="I4741" s="1110" t="s">
        <v>10839</v>
      </c>
      <c r="J4741" s="1109">
        <v>0</v>
      </c>
      <c r="K4741" s="1109">
        <v>0</v>
      </c>
      <c r="L4741" s="1109">
        <v>0</v>
      </c>
      <c r="M4741" s="1109">
        <v>0</v>
      </c>
      <c r="N4741" s="1109">
        <v>0</v>
      </c>
      <c r="O4741" s="1109">
        <v>0</v>
      </c>
      <c r="P4741" s="1109">
        <v>0</v>
      </c>
      <c r="Q4741" s="1109">
        <v>0</v>
      </c>
    </row>
    <row r="4742" spans="1:17">
      <c r="A4742" s="1109">
        <v>20283</v>
      </c>
      <c r="B4742" s="1110" t="s">
        <v>0</v>
      </c>
      <c r="C4742" s="1109">
        <v>7</v>
      </c>
      <c r="D4742" s="1109">
        <v>6.2759999999999998</v>
      </c>
      <c r="E4742" s="1109">
        <v>26</v>
      </c>
      <c r="F4742" s="1109">
        <v>0</v>
      </c>
      <c r="G4742" s="1110" t="s">
        <v>10843</v>
      </c>
      <c r="H4742" s="1110" t="s">
        <v>4654</v>
      </c>
      <c r="I4742" s="1110" t="s">
        <v>10850</v>
      </c>
      <c r="J4742" s="1109">
        <v>0</v>
      </c>
      <c r="K4742" s="1109">
        <v>0</v>
      </c>
      <c r="L4742" s="1109">
        <v>0</v>
      </c>
      <c r="M4742" s="1109">
        <v>0</v>
      </c>
      <c r="N4742" s="1109">
        <v>0</v>
      </c>
      <c r="O4742" s="1109">
        <v>0</v>
      </c>
      <c r="P4742" s="1109">
        <v>0</v>
      </c>
      <c r="Q4742" s="1109">
        <v>0</v>
      </c>
    </row>
    <row r="4743" spans="1:17">
      <c r="A4743" s="1109">
        <v>20284</v>
      </c>
      <c r="B4743" s="1110" t="s">
        <v>0</v>
      </c>
      <c r="C4743" s="1109">
        <v>7</v>
      </c>
      <c r="D4743" s="1109">
        <v>6.2759999999999998</v>
      </c>
      <c r="E4743" s="1109">
        <v>26</v>
      </c>
      <c r="F4743" s="1109">
        <v>0</v>
      </c>
      <c r="G4743" s="1110" t="s">
        <v>10741</v>
      </c>
      <c r="H4743" s="1110" t="s">
        <v>4654</v>
      </c>
      <c r="I4743" s="1110" t="s">
        <v>10846</v>
      </c>
      <c r="J4743" s="1109">
        <v>0</v>
      </c>
      <c r="K4743" s="1109">
        <v>0</v>
      </c>
      <c r="L4743" s="1109">
        <v>0</v>
      </c>
      <c r="M4743" s="1109">
        <v>0</v>
      </c>
      <c r="N4743" s="1109">
        <v>0</v>
      </c>
      <c r="O4743" s="1109">
        <v>0</v>
      </c>
      <c r="P4743" s="1109">
        <v>0</v>
      </c>
      <c r="Q4743" s="1109">
        <v>0</v>
      </c>
    </row>
    <row r="4744" spans="1:17">
      <c r="A4744" s="1109">
        <v>20285</v>
      </c>
      <c r="B4744" s="1110" t="s">
        <v>0</v>
      </c>
      <c r="C4744" s="1109">
        <v>7</v>
      </c>
      <c r="D4744" s="1109">
        <v>6.2759999999999998</v>
      </c>
      <c r="E4744" s="1109">
        <v>26</v>
      </c>
      <c r="F4744" s="1109">
        <v>0</v>
      </c>
      <c r="G4744" s="1110" t="s">
        <v>10741</v>
      </c>
      <c r="H4744" s="1110" t="s">
        <v>4654</v>
      </c>
      <c r="I4744" s="1110" t="s">
        <v>10847</v>
      </c>
      <c r="J4744" s="1109">
        <v>0</v>
      </c>
      <c r="K4744" s="1109">
        <v>0</v>
      </c>
      <c r="L4744" s="1109">
        <v>0</v>
      </c>
      <c r="M4744" s="1109">
        <v>0</v>
      </c>
      <c r="N4744" s="1109">
        <v>0</v>
      </c>
      <c r="O4744" s="1109">
        <v>0</v>
      </c>
      <c r="P4744" s="1109">
        <v>0</v>
      </c>
      <c r="Q4744" s="1109">
        <v>0</v>
      </c>
    </row>
    <row r="4745" spans="1:17">
      <c r="A4745" s="1109">
        <v>20286</v>
      </c>
      <c r="B4745" s="1110" t="s">
        <v>0</v>
      </c>
      <c r="C4745" s="1109">
        <v>7</v>
      </c>
      <c r="D4745" s="1109">
        <v>6.2759999999999998</v>
      </c>
      <c r="E4745" s="1109">
        <v>26</v>
      </c>
      <c r="F4745" s="1109">
        <v>0</v>
      </c>
      <c r="G4745" s="1110" t="s">
        <v>10741</v>
      </c>
      <c r="H4745" s="1110" t="s">
        <v>4654</v>
      </c>
      <c r="I4745" s="1110" t="s">
        <v>10841</v>
      </c>
      <c r="J4745" s="1109">
        <v>0</v>
      </c>
      <c r="K4745" s="1109">
        <v>0</v>
      </c>
      <c r="L4745" s="1109">
        <v>0</v>
      </c>
      <c r="M4745" s="1109">
        <v>0</v>
      </c>
      <c r="N4745" s="1109">
        <v>0</v>
      </c>
      <c r="O4745" s="1109">
        <v>0</v>
      </c>
      <c r="P4745" s="1109">
        <v>0</v>
      </c>
      <c r="Q4745" s="1109">
        <v>0</v>
      </c>
    </row>
    <row r="4746" spans="1:17">
      <c r="A4746" s="1109">
        <v>20287</v>
      </c>
      <c r="B4746" s="1110" t="s">
        <v>0</v>
      </c>
      <c r="C4746" s="1109">
        <v>7</v>
      </c>
      <c r="D4746" s="1109">
        <v>6.2759999999999998</v>
      </c>
      <c r="E4746" s="1109">
        <v>26</v>
      </c>
      <c r="F4746" s="1109">
        <v>0</v>
      </c>
      <c r="G4746" s="1110" t="s">
        <v>10741</v>
      </c>
      <c r="H4746" s="1110" t="s">
        <v>4654</v>
      </c>
      <c r="I4746" s="1110" t="s">
        <v>10848</v>
      </c>
      <c r="J4746" s="1109">
        <v>0</v>
      </c>
      <c r="K4746" s="1109">
        <v>0</v>
      </c>
      <c r="L4746" s="1109">
        <v>0</v>
      </c>
      <c r="M4746" s="1109">
        <v>0</v>
      </c>
      <c r="N4746" s="1109">
        <v>0</v>
      </c>
      <c r="O4746" s="1109">
        <v>0</v>
      </c>
      <c r="P4746" s="1109">
        <v>0</v>
      </c>
      <c r="Q4746" s="1109">
        <v>0</v>
      </c>
    </row>
    <row r="4747" spans="1:17">
      <c r="A4747" s="1109">
        <v>20288</v>
      </c>
      <c r="B4747" s="1110" t="s">
        <v>0</v>
      </c>
      <c r="C4747" s="1109">
        <v>7</v>
      </c>
      <c r="D4747" s="1109">
        <v>6.2759999999999998</v>
      </c>
      <c r="E4747" s="1109">
        <v>26</v>
      </c>
      <c r="F4747" s="1109">
        <v>0</v>
      </c>
      <c r="G4747" s="1110" t="s">
        <v>10741</v>
      </c>
      <c r="H4747" s="1110" t="s">
        <v>4654</v>
      </c>
      <c r="I4747" s="1110" t="s">
        <v>10849</v>
      </c>
      <c r="J4747" s="1109">
        <v>0</v>
      </c>
      <c r="K4747" s="1109">
        <v>0</v>
      </c>
      <c r="L4747" s="1109">
        <v>0</v>
      </c>
      <c r="M4747" s="1109">
        <v>0</v>
      </c>
      <c r="N4747" s="1109">
        <v>0</v>
      </c>
      <c r="O4747" s="1109">
        <v>0</v>
      </c>
      <c r="P4747" s="1109">
        <v>0</v>
      </c>
      <c r="Q4747" s="1109">
        <v>0</v>
      </c>
    </row>
    <row r="4748" spans="1:17">
      <c r="A4748" s="1109">
        <v>20289</v>
      </c>
      <c r="B4748" s="1110" t="s">
        <v>0</v>
      </c>
      <c r="C4748" s="1109">
        <v>7</v>
      </c>
      <c r="D4748" s="1109">
        <v>6.2759999999999998</v>
      </c>
      <c r="E4748" s="1109">
        <v>26</v>
      </c>
      <c r="F4748" s="1109">
        <v>0</v>
      </c>
      <c r="G4748" s="1110" t="s">
        <v>10741</v>
      </c>
      <c r="H4748" s="1110" t="s">
        <v>4654</v>
      </c>
      <c r="I4748" s="1110" t="s">
        <v>10760</v>
      </c>
      <c r="J4748" s="1109">
        <v>0</v>
      </c>
      <c r="K4748" s="1109">
        <v>0</v>
      </c>
      <c r="L4748" s="1109">
        <v>0</v>
      </c>
      <c r="M4748" s="1109">
        <v>0</v>
      </c>
      <c r="N4748" s="1109">
        <v>0</v>
      </c>
      <c r="O4748" s="1109">
        <v>0</v>
      </c>
      <c r="P4748" s="1109">
        <v>0</v>
      </c>
      <c r="Q4748" s="1109">
        <v>0</v>
      </c>
    </row>
    <row r="4749" spans="1:17">
      <c r="A4749" s="1109">
        <v>20290</v>
      </c>
      <c r="B4749" s="1110" t="s">
        <v>0</v>
      </c>
      <c r="C4749" s="1109">
        <v>7</v>
      </c>
      <c r="D4749" s="1109">
        <v>6.2759999999999998</v>
      </c>
      <c r="E4749" s="1109">
        <v>26</v>
      </c>
      <c r="F4749" s="1109">
        <v>0</v>
      </c>
      <c r="G4749" s="1110" t="s">
        <v>10741</v>
      </c>
      <c r="H4749" s="1110" t="s">
        <v>4654</v>
      </c>
      <c r="I4749" s="1110" t="s">
        <v>10736</v>
      </c>
      <c r="J4749" s="1109">
        <v>0</v>
      </c>
      <c r="K4749" s="1109">
        <v>0</v>
      </c>
      <c r="L4749" s="1109">
        <v>0</v>
      </c>
      <c r="M4749" s="1109">
        <v>0</v>
      </c>
      <c r="N4749" s="1109">
        <v>0</v>
      </c>
      <c r="O4749" s="1109">
        <v>0</v>
      </c>
      <c r="P4749" s="1109">
        <v>0</v>
      </c>
      <c r="Q4749" s="1109">
        <v>0</v>
      </c>
    </row>
    <row r="4750" spans="1:17">
      <c r="A4750" s="1109">
        <v>20291</v>
      </c>
      <c r="B4750" s="1110" t="s">
        <v>0</v>
      </c>
      <c r="C4750" s="1109">
        <v>7</v>
      </c>
      <c r="D4750" s="1109">
        <v>6.2759999999999998</v>
      </c>
      <c r="E4750" s="1109">
        <v>26</v>
      </c>
      <c r="F4750" s="1109">
        <v>0</v>
      </c>
      <c r="G4750" s="1110" t="s">
        <v>10741</v>
      </c>
      <c r="H4750" s="1110" t="s">
        <v>4654</v>
      </c>
      <c r="I4750" s="1110" t="s">
        <v>10836</v>
      </c>
      <c r="J4750" s="1109">
        <v>0</v>
      </c>
      <c r="K4750" s="1109">
        <v>0</v>
      </c>
      <c r="L4750" s="1109">
        <v>0</v>
      </c>
      <c r="M4750" s="1109">
        <v>0</v>
      </c>
      <c r="N4750" s="1109">
        <v>0</v>
      </c>
      <c r="O4750" s="1109">
        <v>0</v>
      </c>
      <c r="P4750" s="1109">
        <v>0</v>
      </c>
      <c r="Q4750" s="1109">
        <v>0</v>
      </c>
    </row>
    <row r="4751" spans="1:17">
      <c r="A4751" s="1109">
        <v>20292</v>
      </c>
      <c r="B4751" s="1110" t="s">
        <v>0</v>
      </c>
      <c r="C4751" s="1109">
        <v>7</v>
      </c>
      <c r="D4751" s="1109">
        <v>6.2759999999999998</v>
      </c>
      <c r="E4751" s="1109">
        <v>26</v>
      </c>
      <c r="F4751" s="1109">
        <v>0</v>
      </c>
      <c r="G4751" s="1110" t="s">
        <v>10741</v>
      </c>
      <c r="H4751" s="1110" t="s">
        <v>4654</v>
      </c>
      <c r="I4751" s="1110" t="s">
        <v>10850</v>
      </c>
      <c r="J4751" s="1109">
        <v>0</v>
      </c>
      <c r="K4751" s="1109">
        <v>0</v>
      </c>
      <c r="L4751" s="1109">
        <v>0</v>
      </c>
      <c r="M4751" s="1109">
        <v>0</v>
      </c>
      <c r="N4751" s="1109">
        <v>0</v>
      </c>
      <c r="O4751" s="1109">
        <v>0</v>
      </c>
      <c r="P4751" s="1109">
        <v>0</v>
      </c>
      <c r="Q4751" s="1109">
        <v>0</v>
      </c>
    </row>
    <row r="4752" spans="1:17">
      <c r="A4752" s="1109">
        <v>20293</v>
      </c>
      <c r="B4752" s="1110" t="s">
        <v>0</v>
      </c>
      <c r="C4752" s="1109">
        <v>7</v>
      </c>
      <c r="D4752" s="1109">
        <v>6.2759999999999998</v>
      </c>
      <c r="E4752" s="1109">
        <v>26</v>
      </c>
      <c r="F4752" s="1109">
        <v>0</v>
      </c>
      <c r="G4752" s="1110" t="s">
        <v>10741</v>
      </c>
      <c r="H4752" s="1110" t="s">
        <v>4654</v>
      </c>
      <c r="I4752" s="1110" t="s">
        <v>10832</v>
      </c>
      <c r="J4752" s="1109">
        <v>0</v>
      </c>
      <c r="K4752" s="1109">
        <v>0</v>
      </c>
      <c r="L4752" s="1109">
        <v>0</v>
      </c>
      <c r="M4752" s="1109">
        <v>0</v>
      </c>
      <c r="N4752" s="1109">
        <v>0</v>
      </c>
      <c r="O4752" s="1109">
        <v>0</v>
      </c>
      <c r="P4752" s="1109">
        <v>0</v>
      </c>
      <c r="Q4752" s="1109">
        <v>0</v>
      </c>
    </row>
    <row r="4753" spans="1:17">
      <c r="A4753" s="1109">
        <v>20294</v>
      </c>
      <c r="B4753" s="1110" t="s">
        <v>0</v>
      </c>
      <c r="C4753" s="1109">
        <v>7</v>
      </c>
      <c r="D4753" s="1109">
        <v>6.2759999999999998</v>
      </c>
      <c r="E4753" s="1109">
        <v>26</v>
      </c>
      <c r="F4753" s="1109">
        <v>0</v>
      </c>
      <c r="G4753" s="1110" t="s">
        <v>10741</v>
      </c>
      <c r="H4753" s="1110" t="s">
        <v>4654</v>
      </c>
      <c r="I4753" s="1110" t="s">
        <v>10839</v>
      </c>
      <c r="J4753" s="1109">
        <v>0</v>
      </c>
      <c r="K4753" s="1109">
        <v>0</v>
      </c>
      <c r="L4753" s="1109">
        <v>0</v>
      </c>
      <c r="M4753" s="1109">
        <v>0</v>
      </c>
      <c r="N4753" s="1109">
        <v>0</v>
      </c>
      <c r="O4753" s="1109">
        <v>0</v>
      </c>
      <c r="P4753" s="1109">
        <v>0</v>
      </c>
      <c r="Q4753" s="1109">
        <v>0</v>
      </c>
    </row>
    <row r="4754" spans="1:17">
      <c r="A4754" s="1109">
        <v>20295</v>
      </c>
      <c r="B4754" s="1110" t="s">
        <v>0</v>
      </c>
      <c r="C4754" s="1109">
        <v>7</v>
      </c>
      <c r="D4754" s="1109">
        <v>6.2759999999999998</v>
      </c>
      <c r="E4754" s="1109">
        <v>26</v>
      </c>
      <c r="F4754" s="1109">
        <v>0</v>
      </c>
      <c r="G4754" s="1110" t="s">
        <v>10833</v>
      </c>
      <c r="H4754" s="1110" t="s">
        <v>4654</v>
      </c>
      <c r="I4754" s="1110" t="s">
        <v>10847</v>
      </c>
      <c r="J4754" s="1109">
        <v>0</v>
      </c>
      <c r="K4754" s="1109">
        <v>0</v>
      </c>
      <c r="L4754" s="1109">
        <v>0</v>
      </c>
      <c r="M4754" s="1109">
        <v>0</v>
      </c>
      <c r="N4754" s="1109">
        <v>0</v>
      </c>
      <c r="O4754" s="1109">
        <v>0</v>
      </c>
      <c r="P4754" s="1109">
        <v>0</v>
      </c>
      <c r="Q4754" s="1109">
        <v>0</v>
      </c>
    </row>
    <row r="4755" spans="1:17">
      <c r="A4755" s="1109">
        <v>20296</v>
      </c>
      <c r="B4755" s="1110" t="s">
        <v>0</v>
      </c>
      <c r="C4755" s="1109">
        <v>7</v>
      </c>
      <c r="D4755" s="1109">
        <v>6.2759999999999998</v>
      </c>
      <c r="E4755" s="1109">
        <v>26</v>
      </c>
      <c r="F4755" s="1109">
        <v>0</v>
      </c>
      <c r="G4755" s="1110" t="s">
        <v>10833</v>
      </c>
      <c r="H4755" s="1110" t="s">
        <v>4654</v>
      </c>
      <c r="I4755" s="1110" t="s">
        <v>10841</v>
      </c>
      <c r="J4755" s="1109">
        <v>0</v>
      </c>
      <c r="K4755" s="1109">
        <v>0</v>
      </c>
      <c r="L4755" s="1109">
        <v>0</v>
      </c>
      <c r="M4755" s="1109">
        <v>0</v>
      </c>
      <c r="N4755" s="1109">
        <v>0</v>
      </c>
      <c r="O4755" s="1109">
        <v>0</v>
      </c>
      <c r="P4755" s="1109">
        <v>0</v>
      </c>
      <c r="Q4755" s="1109">
        <v>0</v>
      </c>
    </row>
    <row r="4756" spans="1:17">
      <c r="A4756" s="1109">
        <v>20297</v>
      </c>
      <c r="B4756" s="1110" t="s">
        <v>0</v>
      </c>
      <c r="C4756" s="1109">
        <v>7</v>
      </c>
      <c r="D4756" s="1109">
        <v>6.2759999999999998</v>
      </c>
      <c r="E4756" s="1109">
        <v>26</v>
      </c>
      <c r="F4756" s="1109">
        <v>0</v>
      </c>
      <c r="G4756" s="1110" t="s">
        <v>10833</v>
      </c>
      <c r="H4756" s="1110" t="s">
        <v>4654</v>
      </c>
      <c r="I4756" s="1110" t="s">
        <v>10848</v>
      </c>
      <c r="J4756" s="1109">
        <v>0</v>
      </c>
      <c r="K4756" s="1109">
        <v>0</v>
      </c>
      <c r="L4756" s="1109">
        <v>0</v>
      </c>
      <c r="M4756" s="1109">
        <v>0</v>
      </c>
      <c r="N4756" s="1109">
        <v>0</v>
      </c>
      <c r="O4756" s="1109">
        <v>0</v>
      </c>
      <c r="P4756" s="1109">
        <v>0</v>
      </c>
      <c r="Q4756" s="1109">
        <v>0</v>
      </c>
    </row>
    <row r="4757" spans="1:17">
      <c r="A4757" s="1109">
        <v>20298</v>
      </c>
      <c r="B4757" s="1110" t="s">
        <v>0</v>
      </c>
      <c r="C4757" s="1109">
        <v>7</v>
      </c>
      <c r="D4757" s="1109">
        <v>6.2759999999999998</v>
      </c>
      <c r="E4757" s="1109">
        <v>26</v>
      </c>
      <c r="F4757" s="1109">
        <v>0</v>
      </c>
      <c r="G4757" s="1110" t="s">
        <v>10833</v>
      </c>
      <c r="H4757" s="1110" t="s">
        <v>4654</v>
      </c>
      <c r="I4757" s="1110" t="s">
        <v>10849</v>
      </c>
      <c r="J4757" s="1109">
        <v>0</v>
      </c>
      <c r="K4757" s="1109">
        <v>0</v>
      </c>
      <c r="L4757" s="1109">
        <v>0</v>
      </c>
      <c r="M4757" s="1109">
        <v>0</v>
      </c>
      <c r="N4757" s="1109">
        <v>0</v>
      </c>
      <c r="O4757" s="1109">
        <v>0</v>
      </c>
      <c r="P4757" s="1109">
        <v>0</v>
      </c>
      <c r="Q4757" s="1109">
        <v>0</v>
      </c>
    </row>
    <row r="4758" spans="1:17">
      <c r="A4758" s="1109">
        <v>20299</v>
      </c>
      <c r="B4758" s="1110" t="s">
        <v>0</v>
      </c>
      <c r="C4758" s="1109">
        <v>7</v>
      </c>
      <c r="D4758" s="1109">
        <v>6.2759999999999998</v>
      </c>
      <c r="E4758" s="1109">
        <v>26</v>
      </c>
      <c r="F4758" s="1109">
        <v>0</v>
      </c>
      <c r="G4758" s="1110" t="s">
        <v>10833</v>
      </c>
      <c r="H4758" s="1110" t="s">
        <v>4654</v>
      </c>
      <c r="I4758" s="1110" t="s">
        <v>10760</v>
      </c>
      <c r="J4758" s="1109">
        <v>0</v>
      </c>
      <c r="K4758" s="1109">
        <v>0</v>
      </c>
      <c r="L4758" s="1109">
        <v>0</v>
      </c>
      <c r="M4758" s="1109">
        <v>0</v>
      </c>
      <c r="N4758" s="1109">
        <v>0</v>
      </c>
      <c r="O4758" s="1109">
        <v>0</v>
      </c>
      <c r="P4758" s="1109">
        <v>0</v>
      </c>
      <c r="Q4758" s="1109">
        <v>0</v>
      </c>
    </row>
    <row r="4759" spans="1:17">
      <c r="A4759" s="1109">
        <v>20300</v>
      </c>
      <c r="B4759" s="1110" t="s">
        <v>0</v>
      </c>
      <c r="C4759" s="1109">
        <v>7</v>
      </c>
      <c r="D4759" s="1109">
        <v>6.2759999999999998</v>
      </c>
      <c r="E4759" s="1109">
        <v>26</v>
      </c>
      <c r="F4759" s="1109">
        <v>0</v>
      </c>
      <c r="G4759" s="1110" t="s">
        <v>10833</v>
      </c>
      <c r="H4759" s="1110" t="s">
        <v>4654</v>
      </c>
      <c r="I4759" s="1110" t="s">
        <v>10736</v>
      </c>
      <c r="J4759" s="1109">
        <v>0</v>
      </c>
      <c r="K4759" s="1109">
        <v>0</v>
      </c>
      <c r="L4759" s="1109">
        <v>0</v>
      </c>
      <c r="M4759" s="1109">
        <v>0</v>
      </c>
      <c r="N4759" s="1109">
        <v>0</v>
      </c>
      <c r="O4759" s="1109">
        <v>0</v>
      </c>
      <c r="P4759" s="1109">
        <v>0</v>
      </c>
      <c r="Q4759" s="1109">
        <v>0</v>
      </c>
    </row>
    <row r="4760" spans="1:17">
      <c r="A4760" s="1109">
        <v>20301</v>
      </c>
      <c r="B4760" s="1110" t="s">
        <v>0</v>
      </c>
      <c r="C4760" s="1109">
        <v>7</v>
      </c>
      <c r="D4760" s="1109">
        <v>6.2759999999999998</v>
      </c>
      <c r="E4760" s="1109">
        <v>26</v>
      </c>
      <c r="F4760" s="1109">
        <v>0</v>
      </c>
      <c r="G4760" s="1110" t="s">
        <v>10833</v>
      </c>
      <c r="H4760" s="1110" t="s">
        <v>4654</v>
      </c>
      <c r="I4760" s="1110" t="s">
        <v>10832</v>
      </c>
      <c r="J4760" s="1109">
        <v>0</v>
      </c>
      <c r="K4760" s="1109">
        <v>0</v>
      </c>
      <c r="L4760" s="1109">
        <v>0</v>
      </c>
      <c r="M4760" s="1109">
        <v>0</v>
      </c>
      <c r="N4760" s="1109">
        <v>0</v>
      </c>
      <c r="O4760" s="1109">
        <v>0</v>
      </c>
      <c r="P4760" s="1109">
        <v>0</v>
      </c>
      <c r="Q4760" s="1109">
        <v>0</v>
      </c>
    </row>
    <row r="4761" spans="1:17">
      <c r="A4761" s="1109">
        <v>20302</v>
      </c>
      <c r="B4761" s="1110" t="s">
        <v>0</v>
      </c>
      <c r="C4761" s="1109">
        <v>7</v>
      </c>
      <c r="D4761" s="1109">
        <v>6.2759999999999998</v>
      </c>
      <c r="E4761" s="1109">
        <v>26</v>
      </c>
      <c r="F4761" s="1109">
        <v>0</v>
      </c>
      <c r="G4761" s="1110" t="s">
        <v>10833</v>
      </c>
      <c r="H4761" s="1110" t="s">
        <v>4654</v>
      </c>
      <c r="I4761" s="1110" t="s">
        <v>10839</v>
      </c>
      <c r="J4761" s="1109">
        <v>0</v>
      </c>
      <c r="K4761" s="1109">
        <v>0</v>
      </c>
      <c r="L4761" s="1109">
        <v>0</v>
      </c>
      <c r="M4761" s="1109">
        <v>0</v>
      </c>
      <c r="N4761" s="1109">
        <v>0</v>
      </c>
      <c r="O4761" s="1109">
        <v>0</v>
      </c>
      <c r="P4761" s="1109">
        <v>0</v>
      </c>
      <c r="Q4761" s="1109">
        <v>0</v>
      </c>
    </row>
    <row r="4762" spans="1:17">
      <c r="A4762" s="1109">
        <v>20303</v>
      </c>
      <c r="B4762" s="1110" t="s">
        <v>0</v>
      </c>
      <c r="C4762" s="1109">
        <v>7</v>
      </c>
      <c r="D4762" s="1109">
        <v>6.2759999999999998</v>
      </c>
      <c r="E4762" s="1109">
        <v>26</v>
      </c>
      <c r="F4762" s="1109">
        <v>0</v>
      </c>
      <c r="G4762" s="1110" t="s">
        <v>10833</v>
      </c>
      <c r="H4762" s="1110" t="s">
        <v>4654</v>
      </c>
      <c r="I4762" s="1110" t="s">
        <v>10850</v>
      </c>
      <c r="J4762" s="1109">
        <v>0</v>
      </c>
      <c r="K4762" s="1109">
        <v>0</v>
      </c>
      <c r="L4762" s="1109">
        <v>0</v>
      </c>
      <c r="M4762" s="1109">
        <v>0</v>
      </c>
      <c r="N4762" s="1109">
        <v>0</v>
      </c>
      <c r="O4762" s="1109">
        <v>0</v>
      </c>
      <c r="P4762" s="1109">
        <v>0</v>
      </c>
      <c r="Q4762" s="1109">
        <v>0</v>
      </c>
    </row>
    <row r="4763" spans="1:17">
      <c r="A4763" s="1109">
        <v>20304</v>
      </c>
      <c r="B4763" s="1110" t="s">
        <v>0</v>
      </c>
      <c r="C4763" s="1109">
        <v>7</v>
      </c>
      <c r="D4763" s="1109">
        <v>6.2759999999999998</v>
      </c>
      <c r="E4763" s="1109">
        <v>26</v>
      </c>
      <c r="F4763" s="1109">
        <v>0</v>
      </c>
      <c r="G4763" s="1110" t="s">
        <v>10737</v>
      </c>
      <c r="H4763" s="1110" t="s">
        <v>4654</v>
      </c>
      <c r="I4763" s="1110" t="s">
        <v>10847</v>
      </c>
      <c r="J4763" s="1109">
        <v>0</v>
      </c>
      <c r="K4763" s="1109">
        <v>0</v>
      </c>
      <c r="L4763" s="1109">
        <v>0</v>
      </c>
      <c r="M4763" s="1109">
        <v>0</v>
      </c>
      <c r="N4763" s="1109">
        <v>0</v>
      </c>
      <c r="O4763" s="1109">
        <v>0</v>
      </c>
      <c r="P4763" s="1109">
        <v>0</v>
      </c>
      <c r="Q4763" s="1109">
        <v>0</v>
      </c>
    </row>
    <row r="4764" spans="1:17">
      <c r="A4764" s="1109">
        <v>20305</v>
      </c>
      <c r="B4764" s="1110" t="s">
        <v>0</v>
      </c>
      <c r="C4764" s="1109">
        <v>7</v>
      </c>
      <c r="D4764" s="1109">
        <v>6.2759999999999998</v>
      </c>
      <c r="E4764" s="1109">
        <v>26</v>
      </c>
      <c r="F4764" s="1109">
        <v>0</v>
      </c>
      <c r="G4764" s="1110" t="s">
        <v>10737</v>
      </c>
      <c r="H4764" s="1110" t="s">
        <v>4654</v>
      </c>
      <c r="I4764" s="1110" t="s">
        <v>10841</v>
      </c>
      <c r="J4764" s="1109">
        <v>0</v>
      </c>
      <c r="K4764" s="1109">
        <v>0</v>
      </c>
      <c r="L4764" s="1109">
        <v>0</v>
      </c>
      <c r="M4764" s="1109">
        <v>0</v>
      </c>
      <c r="N4764" s="1109">
        <v>0</v>
      </c>
      <c r="O4764" s="1109">
        <v>0</v>
      </c>
      <c r="P4764" s="1109">
        <v>0</v>
      </c>
      <c r="Q4764" s="1109">
        <v>0</v>
      </c>
    </row>
    <row r="4765" spans="1:17">
      <c r="A4765" s="1109">
        <v>20306</v>
      </c>
      <c r="B4765" s="1110" t="s">
        <v>0</v>
      </c>
      <c r="C4765" s="1109">
        <v>7</v>
      </c>
      <c r="D4765" s="1109">
        <v>6.2759999999999998</v>
      </c>
      <c r="E4765" s="1109">
        <v>26</v>
      </c>
      <c r="F4765" s="1109">
        <v>0</v>
      </c>
      <c r="G4765" s="1110" t="s">
        <v>10737</v>
      </c>
      <c r="H4765" s="1110" t="s">
        <v>4654</v>
      </c>
      <c r="I4765" s="1110" t="s">
        <v>10760</v>
      </c>
      <c r="J4765" s="1109">
        <v>0</v>
      </c>
      <c r="K4765" s="1109">
        <v>0</v>
      </c>
      <c r="L4765" s="1109">
        <v>0</v>
      </c>
      <c r="M4765" s="1109">
        <v>0</v>
      </c>
      <c r="N4765" s="1109">
        <v>0</v>
      </c>
      <c r="O4765" s="1109">
        <v>0</v>
      </c>
      <c r="P4765" s="1109">
        <v>0</v>
      </c>
      <c r="Q4765" s="1109">
        <v>0</v>
      </c>
    </row>
    <row r="4766" spans="1:17">
      <c r="A4766" s="1109">
        <v>20307</v>
      </c>
      <c r="B4766" s="1110" t="s">
        <v>0</v>
      </c>
      <c r="C4766" s="1109">
        <v>7</v>
      </c>
      <c r="D4766" s="1109">
        <v>6.2759999999999998</v>
      </c>
      <c r="E4766" s="1109">
        <v>26</v>
      </c>
      <c r="F4766" s="1109">
        <v>0</v>
      </c>
      <c r="G4766" s="1110" t="s">
        <v>10737</v>
      </c>
      <c r="H4766" s="1110" t="s">
        <v>4654</v>
      </c>
      <c r="I4766" s="1110" t="s">
        <v>10849</v>
      </c>
      <c r="J4766" s="1109">
        <v>0</v>
      </c>
      <c r="K4766" s="1109">
        <v>0</v>
      </c>
      <c r="L4766" s="1109">
        <v>0</v>
      </c>
      <c r="M4766" s="1109">
        <v>0</v>
      </c>
      <c r="N4766" s="1109">
        <v>0</v>
      </c>
      <c r="O4766" s="1109">
        <v>0</v>
      </c>
      <c r="P4766" s="1109">
        <v>0</v>
      </c>
      <c r="Q4766" s="1109">
        <v>0</v>
      </c>
    </row>
    <row r="4767" spans="1:17">
      <c r="A4767" s="1109">
        <v>20308</v>
      </c>
      <c r="B4767" s="1110" t="s">
        <v>0</v>
      </c>
      <c r="C4767" s="1109">
        <v>7</v>
      </c>
      <c r="D4767" s="1109">
        <v>6.2759999999999998</v>
      </c>
      <c r="E4767" s="1109">
        <v>26</v>
      </c>
      <c r="F4767" s="1109">
        <v>0</v>
      </c>
      <c r="G4767" s="1110" t="s">
        <v>10737</v>
      </c>
      <c r="H4767" s="1110" t="s">
        <v>4654</v>
      </c>
      <c r="I4767" s="1110" t="s">
        <v>10850</v>
      </c>
      <c r="J4767" s="1109">
        <v>0</v>
      </c>
      <c r="K4767" s="1109">
        <v>0</v>
      </c>
      <c r="L4767" s="1109">
        <v>0</v>
      </c>
      <c r="M4767" s="1109">
        <v>0</v>
      </c>
      <c r="N4767" s="1109">
        <v>0</v>
      </c>
      <c r="O4767" s="1109">
        <v>0</v>
      </c>
      <c r="P4767" s="1109">
        <v>0</v>
      </c>
      <c r="Q4767" s="1109">
        <v>0</v>
      </c>
    </row>
    <row r="4768" spans="1:17">
      <c r="A4768" s="1109">
        <v>20309</v>
      </c>
      <c r="B4768" s="1110" t="s">
        <v>0</v>
      </c>
      <c r="C4768" s="1109">
        <v>7</v>
      </c>
      <c r="D4768" s="1109">
        <v>6.2759999999999998</v>
      </c>
      <c r="E4768" s="1109">
        <v>26</v>
      </c>
      <c r="F4768" s="1109">
        <v>0</v>
      </c>
      <c r="G4768" s="1110" t="s">
        <v>10737</v>
      </c>
      <c r="H4768" s="1110" t="s">
        <v>4654</v>
      </c>
      <c r="I4768" s="1110" t="s">
        <v>10832</v>
      </c>
      <c r="J4768" s="1109">
        <v>0</v>
      </c>
      <c r="K4768" s="1109">
        <v>0</v>
      </c>
      <c r="L4768" s="1109">
        <v>0</v>
      </c>
      <c r="M4768" s="1109">
        <v>0</v>
      </c>
      <c r="N4768" s="1109">
        <v>0</v>
      </c>
      <c r="O4768" s="1109">
        <v>0</v>
      </c>
      <c r="P4768" s="1109">
        <v>0</v>
      </c>
      <c r="Q4768" s="1109">
        <v>0</v>
      </c>
    </row>
    <row r="4769" spans="1:17">
      <c r="A4769" s="1109">
        <v>20310</v>
      </c>
      <c r="B4769" s="1110" t="s">
        <v>0</v>
      </c>
      <c r="C4769" s="1109">
        <v>7</v>
      </c>
      <c r="D4769" s="1109">
        <v>6.2759999999999998</v>
      </c>
      <c r="E4769" s="1109">
        <v>26</v>
      </c>
      <c r="F4769" s="1109">
        <v>0</v>
      </c>
      <c r="G4769" s="1110" t="s">
        <v>10737</v>
      </c>
      <c r="H4769" s="1110" t="s">
        <v>4654</v>
      </c>
      <c r="I4769" s="1110" t="s">
        <v>10839</v>
      </c>
      <c r="J4769" s="1109">
        <v>0</v>
      </c>
      <c r="K4769" s="1109">
        <v>0</v>
      </c>
      <c r="L4769" s="1109">
        <v>0</v>
      </c>
      <c r="M4769" s="1109">
        <v>0</v>
      </c>
      <c r="N4769" s="1109">
        <v>0</v>
      </c>
      <c r="O4769" s="1109">
        <v>0</v>
      </c>
      <c r="P4769" s="1109">
        <v>0</v>
      </c>
      <c r="Q4769" s="1109">
        <v>0</v>
      </c>
    </row>
    <row r="4770" spans="1:17">
      <c r="A4770" s="1109">
        <v>20311</v>
      </c>
      <c r="B4770" s="1110" t="s">
        <v>0</v>
      </c>
      <c r="C4770" s="1109">
        <v>7</v>
      </c>
      <c r="D4770" s="1109">
        <v>6.2759999999999998</v>
      </c>
      <c r="E4770" s="1109">
        <v>26</v>
      </c>
      <c r="F4770" s="1109">
        <v>0</v>
      </c>
      <c r="G4770" s="1110" t="s">
        <v>10838</v>
      </c>
      <c r="H4770" s="1110" t="s">
        <v>4654</v>
      </c>
      <c r="I4770" s="1110" t="s">
        <v>10760</v>
      </c>
      <c r="J4770" s="1109">
        <v>0</v>
      </c>
      <c r="K4770" s="1109">
        <v>0</v>
      </c>
      <c r="L4770" s="1109">
        <v>0</v>
      </c>
      <c r="M4770" s="1109">
        <v>0</v>
      </c>
      <c r="N4770" s="1109">
        <v>0</v>
      </c>
      <c r="O4770" s="1109">
        <v>0</v>
      </c>
      <c r="P4770" s="1109">
        <v>0</v>
      </c>
      <c r="Q4770" s="1109">
        <v>0</v>
      </c>
    </row>
    <row r="4771" spans="1:17">
      <c r="A4771" s="1109">
        <v>20312</v>
      </c>
      <c r="B4771" s="1110" t="s">
        <v>0</v>
      </c>
      <c r="C4771" s="1109">
        <v>7</v>
      </c>
      <c r="D4771" s="1109">
        <v>6.2759999999999998</v>
      </c>
      <c r="E4771" s="1109">
        <v>26</v>
      </c>
      <c r="F4771" s="1109">
        <v>0</v>
      </c>
      <c r="G4771" s="1110" t="s">
        <v>10838</v>
      </c>
      <c r="H4771" s="1110" t="s">
        <v>4654</v>
      </c>
      <c r="I4771" s="1110" t="s">
        <v>10736</v>
      </c>
      <c r="J4771" s="1109">
        <v>0</v>
      </c>
      <c r="K4771" s="1109">
        <v>0</v>
      </c>
      <c r="L4771" s="1109">
        <v>0</v>
      </c>
      <c r="M4771" s="1109">
        <v>0</v>
      </c>
      <c r="N4771" s="1109">
        <v>0</v>
      </c>
      <c r="O4771" s="1109">
        <v>0</v>
      </c>
      <c r="P4771" s="1109">
        <v>0</v>
      </c>
      <c r="Q4771" s="1109">
        <v>0</v>
      </c>
    </row>
    <row r="4772" spans="1:17">
      <c r="A4772" s="1109">
        <v>20313</v>
      </c>
      <c r="B4772" s="1110" t="s">
        <v>0</v>
      </c>
      <c r="C4772" s="1109">
        <v>7</v>
      </c>
      <c r="D4772" s="1109">
        <v>6.2759999999999998</v>
      </c>
      <c r="E4772" s="1109">
        <v>26</v>
      </c>
      <c r="F4772" s="1109">
        <v>0</v>
      </c>
      <c r="G4772" s="1110" t="s">
        <v>10753</v>
      </c>
      <c r="H4772" s="1110" t="s">
        <v>4654</v>
      </c>
      <c r="I4772" s="1110" t="s">
        <v>10847</v>
      </c>
      <c r="J4772" s="1109">
        <v>0</v>
      </c>
      <c r="K4772" s="1109">
        <v>0</v>
      </c>
      <c r="L4772" s="1109">
        <v>0</v>
      </c>
      <c r="M4772" s="1109">
        <v>0</v>
      </c>
      <c r="N4772" s="1109">
        <v>0</v>
      </c>
      <c r="O4772" s="1109">
        <v>0</v>
      </c>
      <c r="P4772" s="1109">
        <v>0</v>
      </c>
      <c r="Q4772" s="1109">
        <v>0</v>
      </c>
    </row>
    <row r="4773" spans="1:17">
      <c r="A4773" s="1109">
        <v>20314</v>
      </c>
      <c r="B4773" s="1110" t="s">
        <v>0</v>
      </c>
      <c r="C4773" s="1109">
        <v>7</v>
      </c>
      <c r="D4773" s="1109">
        <v>6.2759999999999998</v>
      </c>
      <c r="E4773" s="1109">
        <v>26</v>
      </c>
      <c r="F4773" s="1109">
        <v>0</v>
      </c>
      <c r="G4773" s="1110" t="s">
        <v>10753</v>
      </c>
      <c r="H4773" s="1110" t="s">
        <v>4654</v>
      </c>
      <c r="I4773" s="1110" t="s">
        <v>10841</v>
      </c>
      <c r="J4773" s="1109">
        <v>0</v>
      </c>
      <c r="K4773" s="1109">
        <v>0</v>
      </c>
      <c r="L4773" s="1109">
        <v>0</v>
      </c>
      <c r="M4773" s="1109">
        <v>0</v>
      </c>
      <c r="N4773" s="1109">
        <v>0</v>
      </c>
      <c r="O4773" s="1109">
        <v>0</v>
      </c>
      <c r="P4773" s="1109">
        <v>0</v>
      </c>
      <c r="Q4773" s="1109">
        <v>0</v>
      </c>
    </row>
    <row r="4774" spans="1:17">
      <c r="A4774" s="1109">
        <v>20315</v>
      </c>
      <c r="B4774" s="1110" t="s">
        <v>0</v>
      </c>
      <c r="C4774" s="1109">
        <v>7</v>
      </c>
      <c r="D4774" s="1109">
        <v>6.2759999999999998</v>
      </c>
      <c r="E4774" s="1109">
        <v>26</v>
      </c>
      <c r="F4774" s="1109">
        <v>0</v>
      </c>
      <c r="G4774" s="1110" t="s">
        <v>10753</v>
      </c>
      <c r="H4774" s="1110" t="s">
        <v>4654</v>
      </c>
      <c r="I4774" s="1110" t="s">
        <v>10849</v>
      </c>
      <c r="J4774" s="1109">
        <v>0</v>
      </c>
      <c r="K4774" s="1109">
        <v>0</v>
      </c>
      <c r="L4774" s="1109">
        <v>0</v>
      </c>
      <c r="M4774" s="1109">
        <v>0</v>
      </c>
      <c r="N4774" s="1109">
        <v>0</v>
      </c>
      <c r="O4774" s="1109">
        <v>0</v>
      </c>
      <c r="P4774" s="1109">
        <v>0</v>
      </c>
      <c r="Q4774" s="1109">
        <v>0</v>
      </c>
    </row>
    <row r="4775" spans="1:17">
      <c r="A4775" s="1109">
        <v>20316</v>
      </c>
      <c r="B4775" s="1110" t="s">
        <v>0</v>
      </c>
      <c r="C4775" s="1109">
        <v>7</v>
      </c>
      <c r="D4775" s="1109">
        <v>6.2759999999999998</v>
      </c>
      <c r="E4775" s="1109">
        <v>26</v>
      </c>
      <c r="F4775" s="1109">
        <v>0</v>
      </c>
      <c r="G4775" s="1110" t="s">
        <v>10753</v>
      </c>
      <c r="H4775" s="1110" t="s">
        <v>4654</v>
      </c>
      <c r="I4775" s="1110" t="s">
        <v>10760</v>
      </c>
      <c r="J4775" s="1109">
        <v>0</v>
      </c>
      <c r="K4775" s="1109">
        <v>0</v>
      </c>
      <c r="L4775" s="1109">
        <v>0</v>
      </c>
      <c r="M4775" s="1109">
        <v>0</v>
      </c>
      <c r="N4775" s="1109">
        <v>0</v>
      </c>
      <c r="O4775" s="1109">
        <v>0</v>
      </c>
      <c r="P4775" s="1109">
        <v>0</v>
      </c>
      <c r="Q4775" s="1109">
        <v>0</v>
      </c>
    </row>
    <row r="4776" spans="1:17">
      <c r="A4776" s="1109">
        <v>20317</v>
      </c>
      <c r="B4776" s="1110" t="s">
        <v>0</v>
      </c>
      <c r="C4776" s="1109">
        <v>7</v>
      </c>
      <c r="D4776" s="1109">
        <v>6.2759999999999998</v>
      </c>
      <c r="E4776" s="1109">
        <v>26</v>
      </c>
      <c r="F4776" s="1109">
        <v>0</v>
      </c>
      <c r="G4776" s="1110" t="s">
        <v>10753</v>
      </c>
      <c r="H4776" s="1110" t="s">
        <v>4654</v>
      </c>
      <c r="I4776" s="1110" t="s">
        <v>10736</v>
      </c>
      <c r="J4776" s="1109">
        <v>0</v>
      </c>
      <c r="K4776" s="1109">
        <v>0</v>
      </c>
      <c r="L4776" s="1109">
        <v>0</v>
      </c>
      <c r="M4776" s="1109">
        <v>0</v>
      </c>
      <c r="N4776" s="1109">
        <v>0</v>
      </c>
      <c r="O4776" s="1109">
        <v>0</v>
      </c>
      <c r="P4776" s="1109">
        <v>0</v>
      </c>
      <c r="Q4776" s="1109">
        <v>0</v>
      </c>
    </row>
    <row r="4777" spans="1:17">
      <c r="A4777" s="1109">
        <v>20318</v>
      </c>
      <c r="B4777" s="1110" t="s">
        <v>0</v>
      </c>
      <c r="C4777" s="1109">
        <v>7</v>
      </c>
      <c r="D4777" s="1109">
        <v>6.2759999999999998</v>
      </c>
      <c r="E4777" s="1109">
        <v>26</v>
      </c>
      <c r="F4777" s="1109">
        <v>0</v>
      </c>
      <c r="G4777" s="1110" t="s">
        <v>10753</v>
      </c>
      <c r="H4777" s="1110" t="s">
        <v>4654</v>
      </c>
      <c r="I4777" s="1110" t="s">
        <v>10850</v>
      </c>
      <c r="J4777" s="1109">
        <v>0</v>
      </c>
      <c r="K4777" s="1109">
        <v>0</v>
      </c>
      <c r="L4777" s="1109">
        <v>0</v>
      </c>
      <c r="M4777" s="1109">
        <v>0</v>
      </c>
      <c r="N4777" s="1109">
        <v>0</v>
      </c>
      <c r="O4777" s="1109">
        <v>0</v>
      </c>
      <c r="P4777" s="1109">
        <v>0</v>
      </c>
      <c r="Q4777" s="1109">
        <v>0</v>
      </c>
    </row>
    <row r="4778" spans="1:17">
      <c r="A4778" s="1109">
        <v>20319</v>
      </c>
      <c r="B4778" s="1110" t="s">
        <v>0</v>
      </c>
      <c r="C4778" s="1109">
        <v>7</v>
      </c>
      <c r="D4778" s="1109">
        <v>6.2759999999999998</v>
      </c>
      <c r="E4778" s="1109">
        <v>26</v>
      </c>
      <c r="F4778" s="1109">
        <v>0</v>
      </c>
      <c r="G4778" s="1110" t="s">
        <v>10753</v>
      </c>
      <c r="H4778" s="1110" t="s">
        <v>4654</v>
      </c>
      <c r="I4778" s="1110" t="s">
        <v>10832</v>
      </c>
      <c r="J4778" s="1109">
        <v>0</v>
      </c>
      <c r="K4778" s="1109">
        <v>0</v>
      </c>
      <c r="L4778" s="1109">
        <v>0</v>
      </c>
      <c r="M4778" s="1109">
        <v>0</v>
      </c>
      <c r="N4778" s="1109">
        <v>0</v>
      </c>
      <c r="O4778" s="1109">
        <v>0</v>
      </c>
      <c r="P4778" s="1109">
        <v>0</v>
      </c>
      <c r="Q4778" s="1109">
        <v>0</v>
      </c>
    </row>
    <row r="4779" spans="1:17">
      <c r="A4779" s="1109">
        <v>20320</v>
      </c>
      <c r="B4779" s="1110" t="s">
        <v>0</v>
      </c>
      <c r="C4779" s="1109">
        <v>7</v>
      </c>
      <c r="D4779" s="1109">
        <v>6.2759999999999998</v>
      </c>
      <c r="E4779" s="1109">
        <v>26</v>
      </c>
      <c r="F4779" s="1109">
        <v>0</v>
      </c>
      <c r="G4779" s="1110" t="s">
        <v>10753</v>
      </c>
      <c r="H4779" s="1110" t="s">
        <v>4654</v>
      </c>
      <c r="I4779" s="1110" t="s">
        <v>10839</v>
      </c>
      <c r="J4779" s="1109">
        <v>0</v>
      </c>
      <c r="K4779" s="1109">
        <v>0</v>
      </c>
      <c r="L4779" s="1109">
        <v>0</v>
      </c>
      <c r="M4779" s="1109">
        <v>0</v>
      </c>
      <c r="N4779" s="1109">
        <v>0</v>
      </c>
      <c r="O4779" s="1109">
        <v>0</v>
      </c>
      <c r="P4779" s="1109">
        <v>0</v>
      </c>
      <c r="Q4779" s="1109">
        <v>0</v>
      </c>
    </row>
    <row r="4780" spans="1:17">
      <c r="A4780" s="1109">
        <v>20321</v>
      </c>
      <c r="B4780" s="1110" t="s">
        <v>0</v>
      </c>
      <c r="C4780" s="1109">
        <v>7</v>
      </c>
      <c r="D4780" s="1109">
        <v>6.2759999999999998</v>
      </c>
      <c r="E4780" s="1109">
        <v>26</v>
      </c>
      <c r="F4780" s="1109">
        <v>0</v>
      </c>
      <c r="G4780" s="1110" t="s">
        <v>10734</v>
      </c>
      <c r="H4780" s="1110" t="s">
        <v>4654</v>
      </c>
      <c r="I4780" s="1110" t="s">
        <v>10847</v>
      </c>
      <c r="J4780" s="1109">
        <v>0</v>
      </c>
      <c r="K4780" s="1109">
        <v>0</v>
      </c>
      <c r="L4780" s="1109">
        <v>0</v>
      </c>
      <c r="M4780" s="1109">
        <v>0</v>
      </c>
      <c r="N4780" s="1109">
        <v>0</v>
      </c>
      <c r="O4780" s="1109">
        <v>0</v>
      </c>
      <c r="P4780" s="1109">
        <v>0</v>
      </c>
      <c r="Q4780" s="1109">
        <v>0</v>
      </c>
    </row>
    <row r="4781" spans="1:17">
      <c r="A4781" s="1109">
        <v>20322</v>
      </c>
      <c r="B4781" s="1110" t="s">
        <v>0</v>
      </c>
      <c r="C4781" s="1109">
        <v>7</v>
      </c>
      <c r="D4781" s="1109">
        <v>6.2759999999999998</v>
      </c>
      <c r="E4781" s="1109">
        <v>26</v>
      </c>
      <c r="F4781" s="1109">
        <v>0</v>
      </c>
      <c r="G4781" s="1110" t="s">
        <v>10734</v>
      </c>
      <c r="H4781" s="1110" t="s">
        <v>4654</v>
      </c>
      <c r="I4781" s="1110" t="s">
        <v>10849</v>
      </c>
      <c r="J4781" s="1109">
        <v>0</v>
      </c>
      <c r="K4781" s="1109">
        <v>0</v>
      </c>
      <c r="L4781" s="1109">
        <v>0</v>
      </c>
      <c r="M4781" s="1109">
        <v>0</v>
      </c>
      <c r="N4781" s="1109">
        <v>0</v>
      </c>
      <c r="O4781" s="1109">
        <v>0</v>
      </c>
      <c r="P4781" s="1109">
        <v>0</v>
      </c>
      <c r="Q4781" s="1109">
        <v>0</v>
      </c>
    </row>
    <row r="4782" spans="1:17">
      <c r="A4782" s="1109">
        <v>20323</v>
      </c>
      <c r="B4782" s="1110" t="s">
        <v>0</v>
      </c>
      <c r="C4782" s="1109">
        <v>7</v>
      </c>
      <c r="D4782" s="1109">
        <v>6.2759999999999998</v>
      </c>
      <c r="E4782" s="1109">
        <v>26</v>
      </c>
      <c r="F4782" s="1109">
        <v>0</v>
      </c>
      <c r="G4782" s="1110" t="s">
        <v>10734</v>
      </c>
      <c r="H4782" s="1110" t="s">
        <v>4654</v>
      </c>
      <c r="I4782" s="1110" t="s">
        <v>10736</v>
      </c>
      <c r="J4782" s="1109">
        <v>0</v>
      </c>
      <c r="K4782" s="1109">
        <v>0</v>
      </c>
      <c r="L4782" s="1109">
        <v>0</v>
      </c>
      <c r="M4782" s="1109">
        <v>0</v>
      </c>
      <c r="N4782" s="1109">
        <v>0</v>
      </c>
      <c r="O4782" s="1109">
        <v>0</v>
      </c>
      <c r="P4782" s="1109">
        <v>0</v>
      </c>
      <c r="Q4782" s="1109">
        <v>0</v>
      </c>
    </row>
    <row r="4783" spans="1:17">
      <c r="A4783" s="1109">
        <v>20324</v>
      </c>
      <c r="B4783" s="1110" t="s">
        <v>0</v>
      </c>
      <c r="C4783" s="1109">
        <v>7</v>
      </c>
      <c r="D4783" s="1109">
        <v>6.2759999999999998</v>
      </c>
      <c r="E4783" s="1109">
        <v>26</v>
      </c>
      <c r="F4783" s="1109">
        <v>0</v>
      </c>
      <c r="G4783" s="1110" t="s">
        <v>10734</v>
      </c>
      <c r="H4783" s="1110" t="s">
        <v>4654</v>
      </c>
      <c r="I4783" s="1110" t="s">
        <v>10735</v>
      </c>
      <c r="J4783" s="1109">
        <v>0</v>
      </c>
      <c r="K4783" s="1109">
        <v>0</v>
      </c>
      <c r="L4783" s="1109">
        <v>0</v>
      </c>
      <c r="M4783" s="1109">
        <v>0</v>
      </c>
      <c r="N4783" s="1109">
        <v>0</v>
      </c>
      <c r="O4783" s="1109">
        <v>0</v>
      </c>
      <c r="P4783" s="1109">
        <v>0</v>
      </c>
      <c r="Q4783" s="1109">
        <v>0</v>
      </c>
    </row>
    <row r="4784" spans="1:17">
      <c r="A4784" s="1109">
        <v>20325</v>
      </c>
      <c r="B4784" s="1110" t="s">
        <v>0</v>
      </c>
      <c r="C4784" s="1109">
        <v>7</v>
      </c>
      <c r="D4784" s="1109">
        <v>6.2759999999999998</v>
      </c>
      <c r="E4784" s="1109">
        <v>26</v>
      </c>
      <c r="F4784" s="1109">
        <v>0</v>
      </c>
      <c r="G4784" s="1110" t="s">
        <v>10734</v>
      </c>
      <c r="H4784" s="1110" t="s">
        <v>4654</v>
      </c>
      <c r="I4784" s="1110" t="s">
        <v>10850</v>
      </c>
      <c r="J4784" s="1109">
        <v>0</v>
      </c>
      <c r="K4784" s="1109">
        <v>0</v>
      </c>
      <c r="L4784" s="1109">
        <v>0</v>
      </c>
      <c r="M4784" s="1109">
        <v>0</v>
      </c>
      <c r="N4784" s="1109">
        <v>0</v>
      </c>
      <c r="O4784" s="1109">
        <v>0</v>
      </c>
      <c r="P4784" s="1109">
        <v>0</v>
      </c>
      <c r="Q4784" s="1109">
        <v>0</v>
      </c>
    </row>
    <row r="4785" spans="1:17">
      <c r="A4785" s="1109">
        <v>20326</v>
      </c>
      <c r="B4785" s="1110" t="s">
        <v>0</v>
      </c>
      <c r="C4785" s="1109">
        <v>7</v>
      </c>
      <c r="D4785" s="1109">
        <v>6.2759999999999998</v>
      </c>
      <c r="E4785" s="1109">
        <v>26</v>
      </c>
      <c r="F4785" s="1109">
        <v>0</v>
      </c>
      <c r="G4785" s="1110" t="s">
        <v>10775</v>
      </c>
      <c r="H4785" s="1110" t="s">
        <v>4654</v>
      </c>
      <c r="I4785" s="1110" t="s">
        <v>10847</v>
      </c>
      <c r="J4785" s="1109">
        <v>0</v>
      </c>
      <c r="K4785" s="1109">
        <v>0</v>
      </c>
      <c r="L4785" s="1109">
        <v>0</v>
      </c>
      <c r="M4785" s="1109">
        <v>0</v>
      </c>
      <c r="N4785" s="1109">
        <v>0</v>
      </c>
      <c r="O4785" s="1109">
        <v>0</v>
      </c>
      <c r="P4785" s="1109">
        <v>0</v>
      </c>
      <c r="Q4785" s="1109">
        <v>0</v>
      </c>
    </row>
    <row r="4786" spans="1:17">
      <c r="A4786" s="1109">
        <v>20327</v>
      </c>
      <c r="B4786" s="1110" t="s">
        <v>0</v>
      </c>
      <c r="C4786" s="1109">
        <v>7</v>
      </c>
      <c r="D4786" s="1109">
        <v>6.2759999999999998</v>
      </c>
      <c r="E4786" s="1109">
        <v>26</v>
      </c>
      <c r="F4786" s="1109">
        <v>0</v>
      </c>
      <c r="G4786" s="1110" t="s">
        <v>10775</v>
      </c>
      <c r="H4786" s="1110" t="s">
        <v>4654</v>
      </c>
      <c r="I4786" s="1110" t="s">
        <v>10760</v>
      </c>
      <c r="J4786" s="1109">
        <v>0</v>
      </c>
      <c r="K4786" s="1109">
        <v>0</v>
      </c>
      <c r="L4786" s="1109">
        <v>0</v>
      </c>
      <c r="M4786" s="1109">
        <v>0</v>
      </c>
      <c r="N4786" s="1109">
        <v>0</v>
      </c>
      <c r="O4786" s="1109">
        <v>0</v>
      </c>
      <c r="P4786" s="1109">
        <v>0</v>
      </c>
      <c r="Q4786" s="1109">
        <v>0</v>
      </c>
    </row>
    <row r="4787" spans="1:17">
      <c r="A4787" s="1109">
        <v>20328</v>
      </c>
      <c r="B4787" s="1110" t="s">
        <v>0</v>
      </c>
      <c r="C4787" s="1109">
        <v>7</v>
      </c>
      <c r="D4787" s="1109">
        <v>6.2759999999999998</v>
      </c>
      <c r="E4787" s="1109">
        <v>26</v>
      </c>
      <c r="F4787" s="1109">
        <v>0</v>
      </c>
      <c r="G4787" s="1110" t="s">
        <v>10775</v>
      </c>
      <c r="H4787" s="1110" t="s">
        <v>4654</v>
      </c>
      <c r="I4787" s="1110" t="s">
        <v>10849</v>
      </c>
      <c r="J4787" s="1109">
        <v>0</v>
      </c>
      <c r="K4787" s="1109">
        <v>0</v>
      </c>
      <c r="L4787" s="1109">
        <v>0</v>
      </c>
      <c r="M4787" s="1109">
        <v>0</v>
      </c>
      <c r="N4787" s="1109">
        <v>0</v>
      </c>
      <c r="O4787" s="1109">
        <v>0</v>
      </c>
      <c r="P4787" s="1109">
        <v>0</v>
      </c>
      <c r="Q4787" s="1109">
        <v>0</v>
      </c>
    </row>
    <row r="4788" spans="1:17">
      <c r="A4788" s="1109">
        <v>20329</v>
      </c>
      <c r="B4788" s="1110" t="s">
        <v>0</v>
      </c>
      <c r="C4788" s="1109">
        <v>7</v>
      </c>
      <c r="D4788" s="1109">
        <v>6.2759999999999998</v>
      </c>
      <c r="E4788" s="1109">
        <v>26</v>
      </c>
      <c r="F4788" s="1109">
        <v>0</v>
      </c>
      <c r="G4788" s="1110" t="s">
        <v>10775</v>
      </c>
      <c r="H4788" s="1110" t="s">
        <v>4654</v>
      </c>
      <c r="I4788" s="1110" t="s">
        <v>10736</v>
      </c>
      <c r="J4788" s="1109">
        <v>0</v>
      </c>
      <c r="K4788" s="1109">
        <v>0</v>
      </c>
      <c r="L4788" s="1109">
        <v>0</v>
      </c>
      <c r="M4788" s="1109">
        <v>0</v>
      </c>
      <c r="N4788" s="1109">
        <v>0</v>
      </c>
      <c r="O4788" s="1109">
        <v>0</v>
      </c>
      <c r="P4788" s="1109">
        <v>0</v>
      </c>
      <c r="Q4788" s="1109">
        <v>0</v>
      </c>
    </row>
    <row r="4789" spans="1:17">
      <c r="A4789" s="1109">
        <v>20330</v>
      </c>
      <c r="B4789" s="1110" t="s">
        <v>0</v>
      </c>
      <c r="C4789" s="1109">
        <v>7</v>
      </c>
      <c r="D4789" s="1109">
        <v>6.2759999999999998</v>
      </c>
      <c r="E4789" s="1109">
        <v>26</v>
      </c>
      <c r="F4789" s="1109">
        <v>0</v>
      </c>
      <c r="G4789" s="1110" t="s">
        <v>10775</v>
      </c>
      <c r="H4789" s="1110" t="s">
        <v>4654</v>
      </c>
      <c r="I4789" s="1110" t="s">
        <v>10735</v>
      </c>
      <c r="J4789" s="1109">
        <v>0</v>
      </c>
      <c r="K4789" s="1109">
        <v>0</v>
      </c>
      <c r="L4789" s="1109">
        <v>0</v>
      </c>
      <c r="M4789" s="1109">
        <v>0</v>
      </c>
      <c r="N4789" s="1109">
        <v>0</v>
      </c>
      <c r="O4789" s="1109">
        <v>0</v>
      </c>
      <c r="P4789" s="1109">
        <v>0</v>
      </c>
      <c r="Q4789" s="1109">
        <v>0</v>
      </c>
    </row>
    <row r="4790" spans="1:17">
      <c r="A4790" s="1109">
        <v>20331</v>
      </c>
      <c r="B4790" s="1110" t="s">
        <v>0</v>
      </c>
      <c r="C4790" s="1109">
        <v>7</v>
      </c>
      <c r="D4790" s="1109">
        <v>6.2759999999999998</v>
      </c>
      <c r="E4790" s="1109">
        <v>26</v>
      </c>
      <c r="F4790" s="1109">
        <v>0</v>
      </c>
      <c r="G4790" s="1110" t="s">
        <v>10775</v>
      </c>
      <c r="H4790" s="1110" t="s">
        <v>4654</v>
      </c>
      <c r="I4790" s="1110" t="s">
        <v>10850</v>
      </c>
      <c r="J4790" s="1109">
        <v>0</v>
      </c>
      <c r="K4790" s="1109">
        <v>0</v>
      </c>
      <c r="L4790" s="1109">
        <v>0</v>
      </c>
      <c r="M4790" s="1109">
        <v>0</v>
      </c>
      <c r="N4790" s="1109">
        <v>0</v>
      </c>
      <c r="O4790" s="1109">
        <v>0</v>
      </c>
      <c r="P4790" s="1109">
        <v>0</v>
      </c>
      <c r="Q4790" s="1109">
        <v>0</v>
      </c>
    </row>
    <row r="4791" spans="1:17">
      <c r="A4791" s="1109">
        <v>20332</v>
      </c>
      <c r="B4791" s="1110" t="s">
        <v>0</v>
      </c>
      <c r="C4791" s="1109">
        <v>7</v>
      </c>
      <c r="D4791" s="1109">
        <v>6.2759999999999998</v>
      </c>
      <c r="E4791" s="1109">
        <v>26</v>
      </c>
      <c r="F4791" s="1109">
        <v>0</v>
      </c>
      <c r="G4791" s="1110" t="s">
        <v>10779</v>
      </c>
      <c r="H4791" s="1110" t="s">
        <v>4654</v>
      </c>
      <c r="I4791" s="1110" t="s">
        <v>10847</v>
      </c>
      <c r="J4791" s="1109">
        <v>0</v>
      </c>
      <c r="K4791" s="1109">
        <v>0</v>
      </c>
      <c r="L4791" s="1109">
        <v>0</v>
      </c>
      <c r="M4791" s="1109">
        <v>0</v>
      </c>
      <c r="N4791" s="1109">
        <v>0</v>
      </c>
      <c r="O4791" s="1109">
        <v>0</v>
      </c>
      <c r="P4791" s="1109">
        <v>0</v>
      </c>
      <c r="Q4791" s="1109">
        <v>0</v>
      </c>
    </row>
    <row r="4792" spans="1:17">
      <c r="A4792" s="1109">
        <v>20333</v>
      </c>
      <c r="B4792" s="1110" t="s">
        <v>0</v>
      </c>
      <c r="C4792" s="1109">
        <v>7</v>
      </c>
      <c r="D4792" s="1109">
        <v>6.2759999999999998</v>
      </c>
      <c r="E4792" s="1109">
        <v>26</v>
      </c>
      <c r="F4792" s="1109">
        <v>0</v>
      </c>
      <c r="G4792" s="1110" t="s">
        <v>10779</v>
      </c>
      <c r="H4792" s="1110" t="s">
        <v>4654</v>
      </c>
      <c r="I4792" s="1110" t="s">
        <v>10841</v>
      </c>
      <c r="J4792" s="1109">
        <v>0</v>
      </c>
      <c r="K4792" s="1109">
        <v>0</v>
      </c>
      <c r="L4792" s="1109">
        <v>0</v>
      </c>
      <c r="M4792" s="1109">
        <v>0</v>
      </c>
      <c r="N4792" s="1109">
        <v>0</v>
      </c>
      <c r="O4792" s="1109">
        <v>0</v>
      </c>
      <c r="P4792" s="1109">
        <v>0</v>
      </c>
      <c r="Q4792" s="1109">
        <v>0</v>
      </c>
    </row>
    <row r="4793" spans="1:17">
      <c r="A4793" s="1109">
        <v>20334</v>
      </c>
      <c r="B4793" s="1110" t="s">
        <v>0</v>
      </c>
      <c r="C4793" s="1109">
        <v>7</v>
      </c>
      <c r="D4793" s="1109">
        <v>6.2759999999999998</v>
      </c>
      <c r="E4793" s="1109">
        <v>26</v>
      </c>
      <c r="F4793" s="1109">
        <v>0</v>
      </c>
      <c r="G4793" s="1110" t="s">
        <v>10779</v>
      </c>
      <c r="H4793" s="1110" t="s">
        <v>4654</v>
      </c>
      <c r="I4793" s="1110" t="s">
        <v>10760</v>
      </c>
      <c r="J4793" s="1109">
        <v>0</v>
      </c>
      <c r="K4793" s="1109">
        <v>0</v>
      </c>
      <c r="L4793" s="1109">
        <v>0</v>
      </c>
      <c r="M4793" s="1109">
        <v>0</v>
      </c>
      <c r="N4793" s="1109">
        <v>0</v>
      </c>
      <c r="O4793" s="1109">
        <v>0</v>
      </c>
      <c r="P4793" s="1109">
        <v>0</v>
      </c>
      <c r="Q4793" s="1109">
        <v>0</v>
      </c>
    </row>
    <row r="4794" spans="1:17">
      <c r="A4794" s="1109">
        <v>20335</v>
      </c>
      <c r="B4794" s="1110" t="s">
        <v>0</v>
      </c>
      <c r="C4794" s="1109">
        <v>7</v>
      </c>
      <c r="D4794" s="1109">
        <v>6.2759999999999998</v>
      </c>
      <c r="E4794" s="1109">
        <v>26</v>
      </c>
      <c r="F4794" s="1109">
        <v>0</v>
      </c>
      <c r="G4794" s="1110" t="s">
        <v>10779</v>
      </c>
      <c r="H4794" s="1110" t="s">
        <v>4654</v>
      </c>
      <c r="I4794" s="1110" t="s">
        <v>10736</v>
      </c>
      <c r="J4794" s="1109">
        <v>0</v>
      </c>
      <c r="K4794" s="1109">
        <v>0</v>
      </c>
      <c r="L4794" s="1109">
        <v>0</v>
      </c>
      <c r="M4794" s="1109">
        <v>0</v>
      </c>
      <c r="N4794" s="1109">
        <v>0</v>
      </c>
      <c r="O4794" s="1109">
        <v>0</v>
      </c>
      <c r="P4794" s="1109">
        <v>0</v>
      </c>
      <c r="Q4794" s="1109">
        <v>0</v>
      </c>
    </row>
    <row r="4795" spans="1:17">
      <c r="A4795" s="1109">
        <v>20336</v>
      </c>
      <c r="B4795" s="1110" t="s">
        <v>0</v>
      </c>
      <c r="C4795" s="1109">
        <v>7</v>
      </c>
      <c r="D4795" s="1109">
        <v>6.2759999999999998</v>
      </c>
      <c r="E4795" s="1109">
        <v>26</v>
      </c>
      <c r="F4795" s="1109">
        <v>0</v>
      </c>
      <c r="G4795" s="1110" t="s">
        <v>10779</v>
      </c>
      <c r="H4795" s="1110" t="s">
        <v>4654</v>
      </c>
      <c r="I4795" s="1110" t="s">
        <v>10850</v>
      </c>
      <c r="J4795" s="1109">
        <v>0</v>
      </c>
      <c r="K4795" s="1109">
        <v>0</v>
      </c>
      <c r="L4795" s="1109">
        <v>0</v>
      </c>
      <c r="M4795" s="1109">
        <v>0</v>
      </c>
      <c r="N4795" s="1109">
        <v>0</v>
      </c>
      <c r="O4795" s="1109">
        <v>0</v>
      </c>
      <c r="P4795" s="1109">
        <v>0</v>
      </c>
      <c r="Q4795" s="1109">
        <v>0</v>
      </c>
    </row>
    <row r="4796" spans="1:17">
      <c r="A4796" s="1109">
        <v>20337</v>
      </c>
      <c r="B4796" s="1110" t="s">
        <v>0</v>
      </c>
      <c r="C4796" s="1109">
        <v>7</v>
      </c>
      <c r="D4796" s="1109">
        <v>6.2759999999999998</v>
      </c>
      <c r="E4796" s="1109">
        <v>26</v>
      </c>
      <c r="F4796" s="1109">
        <v>0</v>
      </c>
      <c r="G4796" s="1110" t="s">
        <v>10779</v>
      </c>
      <c r="H4796" s="1110" t="s">
        <v>4654</v>
      </c>
      <c r="I4796" s="1110" t="s">
        <v>10832</v>
      </c>
      <c r="J4796" s="1109">
        <v>0</v>
      </c>
      <c r="K4796" s="1109">
        <v>0</v>
      </c>
      <c r="L4796" s="1109">
        <v>0</v>
      </c>
      <c r="M4796" s="1109">
        <v>0</v>
      </c>
      <c r="N4796" s="1109">
        <v>0</v>
      </c>
      <c r="O4796" s="1109">
        <v>0</v>
      </c>
      <c r="P4796" s="1109">
        <v>0</v>
      </c>
      <c r="Q4796" s="1109">
        <v>0</v>
      </c>
    </row>
    <row r="4797" spans="1:17">
      <c r="A4797" s="1109">
        <v>20338</v>
      </c>
      <c r="B4797" s="1110" t="s">
        <v>0</v>
      </c>
      <c r="C4797" s="1109">
        <v>7</v>
      </c>
      <c r="D4797" s="1109">
        <v>6.2759999999999998</v>
      </c>
      <c r="E4797" s="1109">
        <v>26</v>
      </c>
      <c r="F4797" s="1109">
        <v>0</v>
      </c>
      <c r="G4797" s="1110" t="s">
        <v>10779</v>
      </c>
      <c r="H4797" s="1110" t="s">
        <v>4654</v>
      </c>
      <c r="I4797" s="1110" t="s">
        <v>10839</v>
      </c>
      <c r="J4797" s="1109">
        <v>0</v>
      </c>
      <c r="K4797" s="1109">
        <v>0</v>
      </c>
      <c r="L4797" s="1109">
        <v>0</v>
      </c>
      <c r="M4797" s="1109">
        <v>0</v>
      </c>
      <c r="N4797" s="1109">
        <v>0</v>
      </c>
      <c r="O4797" s="1109">
        <v>0</v>
      </c>
      <c r="P4797" s="1109">
        <v>0</v>
      </c>
      <c r="Q4797" s="1109">
        <v>0</v>
      </c>
    </row>
    <row r="4798" spans="1:17">
      <c r="A4798" s="1109">
        <v>20339</v>
      </c>
      <c r="B4798" s="1110" t="s">
        <v>0</v>
      </c>
      <c r="C4798" s="1109">
        <v>7</v>
      </c>
      <c r="D4798" s="1109">
        <v>6.2759999999999998</v>
      </c>
      <c r="E4798" s="1109">
        <v>26</v>
      </c>
      <c r="F4798" s="1109">
        <v>0</v>
      </c>
      <c r="G4798" s="1110" t="s">
        <v>10739</v>
      </c>
      <c r="H4798" s="1110" t="s">
        <v>4654</v>
      </c>
      <c r="I4798" s="1110" t="s">
        <v>10847</v>
      </c>
      <c r="J4798" s="1109">
        <v>0</v>
      </c>
      <c r="K4798" s="1109">
        <v>0</v>
      </c>
      <c r="L4798" s="1109">
        <v>0</v>
      </c>
      <c r="M4798" s="1109">
        <v>0</v>
      </c>
      <c r="N4798" s="1109">
        <v>0</v>
      </c>
      <c r="O4798" s="1109">
        <v>0</v>
      </c>
      <c r="P4798" s="1109">
        <v>0</v>
      </c>
      <c r="Q4798" s="1109">
        <v>0</v>
      </c>
    </row>
    <row r="4799" spans="1:17">
      <c r="A4799" s="1109">
        <v>20340</v>
      </c>
      <c r="B4799" s="1110" t="s">
        <v>0</v>
      </c>
      <c r="C4799" s="1109">
        <v>7</v>
      </c>
      <c r="D4799" s="1109">
        <v>6.2759999999999998</v>
      </c>
      <c r="E4799" s="1109">
        <v>26</v>
      </c>
      <c r="F4799" s="1109">
        <v>0</v>
      </c>
      <c r="G4799" s="1110" t="s">
        <v>10739</v>
      </c>
      <c r="H4799" s="1110" t="s">
        <v>4654</v>
      </c>
      <c r="I4799" s="1110" t="s">
        <v>10841</v>
      </c>
      <c r="J4799" s="1109">
        <v>0</v>
      </c>
      <c r="K4799" s="1109">
        <v>0</v>
      </c>
      <c r="L4799" s="1109">
        <v>0</v>
      </c>
      <c r="M4799" s="1109">
        <v>0</v>
      </c>
      <c r="N4799" s="1109">
        <v>0</v>
      </c>
      <c r="O4799" s="1109">
        <v>0</v>
      </c>
      <c r="P4799" s="1109">
        <v>0</v>
      </c>
      <c r="Q4799" s="1109">
        <v>0</v>
      </c>
    </row>
    <row r="4800" spans="1:17">
      <c r="A4800" s="1109">
        <v>20341</v>
      </c>
      <c r="B4800" s="1110" t="s">
        <v>0</v>
      </c>
      <c r="C4800" s="1109">
        <v>7</v>
      </c>
      <c r="D4800" s="1109">
        <v>6.2759999999999998</v>
      </c>
      <c r="E4800" s="1109">
        <v>26</v>
      </c>
      <c r="F4800" s="1109">
        <v>0</v>
      </c>
      <c r="G4800" s="1110" t="s">
        <v>10739</v>
      </c>
      <c r="H4800" s="1110" t="s">
        <v>4654</v>
      </c>
      <c r="I4800" s="1110" t="s">
        <v>10760</v>
      </c>
      <c r="J4800" s="1109">
        <v>0</v>
      </c>
      <c r="K4800" s="1109">
        <v>0</v>
      </c>
      <c r="L4800" s="1109">
        <v>0</v>
      </c>
      <c r="M4800" s="1109">
        <v>0</v>
      </c>
      <c r="N4800" s="1109">
        <v>0</v>
      </c>
      <c r="O4800" s="1109">
        <v>0</v>
      </c>
      <c r="P4800" s="1109">
        <v>0</v>
      </c>
      <c r="Q4800" s="1109">
        <v>0</v>
      </c>
    </row>
    <row r="4801" spans="1:17">
      <c r="A4801" s="1109">
        <v>20342</v>
      </c>
      <c r="B4801" s="1110" t="s">
        <v>0</v>
      </c>
      <c r="C4801" s="1109">
        <v>7</v>
      </c>
      <c r="D4801" s="1109">
        <v>6.2759999999999998</v>
      </c>
      <c r="E4801" s="1109">
        <v>26</v>
      </c>
      <c r="F4801" s="1109">
        <v>0</v>
      </c>
      <c r="G4801" s="1110" t="s">
        <v>10739</v>
      </c>
      <c r="H4801" s="1110" t="s">
        <v>4654</v>
      </c>
      <c r="I4801" s="1110" t="s">
        <v>10736</v>
      </c>
      <c r="J4801" s="1109">
        <v>0</v>
      </c>
      <c r="K4801" s="1109">
        <v>0</v>
      </c>
      <c r="L4801" s="1109">
        <v>0</v>
      </c>
      <c r="M4801" s="1109">
        <v>0</v>
      </c>
      <c r="N4801" s="1109">
        <v>0</v>
      </c>
      <c r="O4801" s="1109">
        <v>0</v>
      </c>
      <c r="P4801" s="1109">
        <v>0</v>
      </c>
      <c r="Q4801" s="1109">
        <v>0</v>
      </c>
    </row>
    <row r="4802" spans="1:17">
      <c r="A4802" s="1109">
        <v>20343</v>
      </c>
      <c r="B4802" s="1110" t="s">
        <v>0</v>
      </c>
      <c r="C4802" s="1109">
        <v>7</v>
      </c>
      <c r="D4802" s="1109">
        <v>6.2759999999999998</v>
      </c>
      <c r="E4802" s="1109">
        <v>26</v>
      </c>
      <c r="F4802" s="1109">
        <v>0</v>
      </c>
      <c r="G4802" s="1110" t="s">
        <v>10739</v>
      </c>
      <c r="H4802" s="1110" t="s">
        <v>4654</v>
      </c>
      <c r="I4802" s="1110" t="s">
        <v>10850</v>
      </c>
      <c r="J4802" s="1109">
        <v>0</v>
      </c>
      <c r="K4802" s="1109">
        <v>0</v>
      </c>
      <c r="L4802" s="1109">
        <v>0</v>
      </c>
      <c r="M4802" s="1109">
        <v>0</v>
      </c>
      <c r="N4802" s="1109">
        <v>0</v>
      </c>
      <c r="O4802" s="1109">
        <v>0</v>
      </c>
      <c r="P4802" s="1109">
        <v>0</v>
      </c>
      <c r="Q4802" s="1109">
        <v>0</v>
      </c>
    </row>
    <row r="4803" spans="1:17">
      <c r="A4803" s="1109">
        <v>20344</v>
      </c>
      <c r="B4803" s="1110" t="s">
        <v>0</v>
      </c>
      <c r="C4803" s="1109">
        <v>7</v>
      </c>
      <c r="D4803" s="1109">
        <v>6.2759999999999998</v>
      </c>
      <c r="E4803" s="1109">
        <v>26</v>
      </c>
      <c r="F4803" s="1109">
        <v>0</v>
      </c>
      <c r="G4803" s="1110" t="s">
        <v>10739</v>
      </c>
      <c r="H4803" s="1110" t="s">
        <v>4654</v>
      </c>
      <c r="I4803" s="1110" t="s">
        <v>10832</v>
      </c>
      <c r="J4803" s="1109">
        <v>0</v>
      </c>
      <c r="K4803" s="1109">
        <v>0</v>
      </c>
      <c r="L4803" s="1109">
        <v>0</v>
      </c>
      <c r="M4803" s="1109">
        <v>0</v>
      </c>
      <c r="N4803" s="1109">
        <v>0</v>
      </c>
      <c r="O4803" s="1109">
        <v>0</v>
      </c>
      <c r="P4803" s="1109">
        <v>0</v>
      </c>
      <c r="Q4803" s="1109">
        <v>0</v>
      </c>
    </row>
    <row r="4804" spans="1:17">
      <c r="A4804" s="1109">
        <v>20345</v>
      </c>
      <c r="B4804" s="1110" t="s">
        <v>0</v>
      </c>
      <c r="C4804" s="1109">
        <v>7</v>
      </c>
      <c r="D4804" s="1109">
        <v>6.2759999999999998</v>
      </c>
      <c r="E4804" s="1109">
        <v>26</v>
      </c>
      <c r="F4804" s="1109">
        <v>0</v>
      </c>
      <c r="G4804" s="1110" t="s">
        <v>10739</v>
      </c>
      <c r="H4804" s="1110" t="s">
        <v>4654</v>
      </c>
      <c r="I4804" s="1110" t="s">
        <v>10839</v>
      </c>
      <c r="J4804" s="1109">
        <v>0</v>
      </c>
      <c r="K4804" s="1109">
        <v>0</v>
      </c>
      <c r="L4804" s="1109">
        <v>0</v>
      </c>
      <c r="M4804" s="1109">
        <v>0</v>
      </c>
      <c r="N4804" s="1109">
        <v>0</v>
      </c>
      <c r="O4804" s="1109">
        <v>0</v>
      </c>
      <c r="P4804" s="1109">
        <v>0</v>
      </c>
      <c r="Q4804" s="1109">
        <v>0</v>
      </c>
    </row>
    <row r="4805" spans="1:17">
      <c r="A4805" s="1109">
        <v>20346</v>
      </c>
      <c r="B4805" s="1110" t="s">
        <v>0</v>
      </c>
      <c r="C4805" s="1109">
        <v>7</v>
      </c>
      <c r="D4805" s="1109">
        <v>6.2759999999999998</v>
      </c>
      <c r="E4805" s="1109">
        <v>26</v>
      </c>
      <c r="F4805" s="1109">
        <v>0</v>
      </c>
      <c r="G4805" s="1110" t="s">
        <v>10844</v>
      </c>
      <c r="H4805" s="1110" t="s">
        <v>4654</v>
      </c>
      <c r="I4805" s="1110" t="s">
        <v>10847</v>
      </c>
      <c r="J4805" s="1109">
        <v>0</v>
      </c>
      <c r="K4805" s="1109">
        <v>0</v>
      </c>
      <c r="L4805" s="1109">
        <v>0</v>
      </c>
      <c r="M4805" s="1109">
        <v>0</v>
      </c>
      <c r="N4805" s="1109">
        <v>0</v>
      </c>
      <c r="O4805" s="1109">
        <v>0</v>
      </c>
      <c r="P4805" s="1109">
        <v>0</v>
      </c>
      <c r="Q4805" s="1109">
        <v>0</v>
      </c>
    </row>
    <row r="4806" spans="1:17">
      <c r="A4806" s="1109">
        <v>20347</v>
      </c>
      <c r="B4806" s="1110" t="s">
        <v>0</v>
      </c>
      <c r="C4806" s="1109">
        <v>7</v>
      </c>
      <c r="D4806" s="1109">
        <v>6.2759999999999998</v>
      </c>
      <c r="E4806" s="1109">
        <v>26</v>
      </c>
      <c r="F4806" s="1109">
        <v>0</v>
      </c>
      <c r="G4806" s="1110" t="s">
        <v>10844</v>
      </c>
      <c r="H4806" s="1110" t="s">
        <v>4654</v>
      </c>
      <c r="I4806" s="1110" t="s">
        <v>10849</v>
      </c>
      <c r="J4806" s="1109">
        <v>0</v>
      </c>
      <c r="K4806" s="1109">
        <v>0</v>
      </c>
      <c r="L4806" s="1109">
        <v>0</v>
      </c>
      <c r="M4806" s="1109">
        <v>0</v>
      </c>
      <c r="N4806" s="1109">
        <v>0</v>
      </c>
      <c r="O4806" s="1109">
        <v>0</v>
      </c>
      <c r="P4806" s="1109">
        <v>0</v>
      </c>
      <c r="Q4806" s="1109">
        <v>0</v>
      </c>
    </row>
    <row r="4807" spans="1:17">
      <c r="A4807" s="1109">
        <v>20348</v>
      </c>
      <c r="B4807" s="1110" t="s">
        <v>0</v>
      </c>
      <c r="C4807" s="1109">
        <v>7</v>
      </c>
      <c r="D4807" s="1109">
        <v>6.2759999999999998</v>
      </c>
      <c r="E4807" s="1109">
        <v>26</v>
      </c>
      <c r="F4807" s="1109">
        <v>0</v>
      </c>
      <c r="G4807" s="1110" t="s">
        <v>10844</v>
      </c>
      <c r="H4807" s="1110" t="s">
        <v>4654</v>
      </c>
      <c r="I4807" s="1110" t="s">
        <v>10760</v>
      </c>
      <c r="J4807" s="1109">
        <v>0</v>
      </c>
      <c r="K4807" s="1109">
        <v>0</v>
      </c>
      <c r="L4807" s="1109">
        <v>0</v>
      </c>
      <c r="M4807" s="1109">
        <v>0</v>
      </c>
      <c r="N4807" s="1109">
        <v>0</v>
      </c>
      <c r="O4807" s="1109">
        <v>0</v>
      </c>
      <c r="P4807" s="1109">
        <v>0</v>
      </c>
      <c r="Q4807" s="1109">
        <v>0</v>
      </c>
    </row>
    <row r="4808" spans="1:17">
      <c r="A4808" s="1109">
        <v>20349</v>
      </c>
      <c r="B4808" s="1110" t="s">
        <v>0</v>
      </c>
      <c r="C4808" s="1109">
        <v>7</v>
      </c>
      <c r="D4808" s="1109">
        <v>6.2759999999999998</v>
      </c>
      <c r="E4808" s="1109">
        <v>26</v>
      </c>
      <c r="F4808" s="1109">
        <v>0</v>
      </c>
      <c r="G4808" s="1110" t="s">
        <v>10844</v>
      </c>
      <c r="H4808" s="1110" t="s">
        <v>4654</v>
      </c>
      <c r="I4808" s="1110" t="s">
        <v>10736</v>
      </c>
      <c r="J4808" s="1109">
        <v>0</v>
      </c>
      <c r="K4808" s="1109">
        <v>0</v>
      </c>
      <c r="L4808" s="1109">
        <v>0</v>
      </c>
      <c r="M4808" s="1109">
        <v>0</v>
      </c>
      <c r="N4808" s="1109">
        <v>0</v>
      </c>
      <c r="O4808" s="1109">
        <v>0</v>
      </c>
      <c r="P4808" s="1109">
        <v>0</v>
      </c>
      <c r="Q4808" s="1109">
        <v>0</v>
      </c>
    </row>
    <row r="4809" spans="1:17">
      <c r="A4809" s="1109">
        <v>20350</v>
      </c>
      <c r="B4809" s="1110" t="s">
        <v>0</v>
      </c>
      <c r="C4809" s="1109">
        <v>7</v>
      </c>
      <c r="D4809" s="1109">
        <v>6.2759999999999998</v>
      </c>
      <c r="E4809" s="1109">
        <v>26</v>
      </c>
      <c r="F4809" s="1109">
        <v>0</v>
      </c>
      <c r="G4809" s="1110" t="s">
        <v>10844</v>
      </c>
      <c r="H4809" s="1110" t="s">
        <v>4654</v>
      </c>
      <c r="I4809" s="1110" t="s">
        <v>10850</v>
      </c>
      <c r="J4809" s="1109">
        <v>0</v>
      </c>
      <c r="K4809" s="1109">
        <v>0</v>
      </c>
      <c r="L4809" s="1109">
        <v>0</v>
      </c>
      <c r="M4809" s="1109">
        <v>0</v>
      </c>
      <c r="N4809" s="1109">
        <v>0</v>
      </c>
      <c r="O4809" s="1109">
        <v>0</v>
      </c>
      <c r="P4809" s="1109">
        <v>0</v>
      </c>
      <c r="Q4809" s="1109">
        <v>0</v>
      </c>
    </row>
    <row r="4810" spans="1:17">
      <c r="A4810" s="1109">
        <v>20351</v>
      </c>
      <c r="B4810" s="1110" t="s">
        <v>0</v>
      </c>
      <c r="C4810" s="1109">
        <v>7</v>
      </c>
      <c r="D4810" s="1109">
        <v>6.3659999999999997</v>
      </c>
      <c r="E4810" s="1109">
        <v>23</v>
      </c>
      <c r="F4810" s="1109">
        <v>0</v>
      </c>
      <c r="G4810" s="1110" t="s">
        <v>10842</v>
      </c>
      <c r="H4810" s="1110" t="s">
        <v>4654</v>
      </c>
      <c r="I4810" s="1110" t="s">
        <v>10841</v>
      </c>
      <c r="J4810" s="1109">
        <v>0</v>
      </c>
      <c r="K4810" s="1109">
        <v>0</v>
      </c>
      <c r="L4810" s="1109">
        <v>0</v>
      </c>
      <c r="M4810" s="1109">
        <v>0</v>
      </c>
      <c r="N4810" s="1109">
        <v>0</v>
      </c>
      <c r="O4810" s="1109">
        <v>0</v>
      </c>
      <c r="P4810" s="1109">
        <v>0</v>
      </c>
      <c r="Q4810" s="1109">
        <v>0</v>
      </c>
    </row>
    <row r="4811" spans="1:17">
      <c r="A4811" s="1109">
        <v>20352</v>
      </c>
      <c r="B4811" s="1110" t="s">
        <v>0</v>
      </c>
      <c r="C4811" s="1109">
        <v>7</v>
      </c>
      <c r="D4811" s="1109">
        <v>6.3659999999999997</v>
      </c>
      <c r="E4811" s="1109">
        <v>23</v>
      </c>
      <c r="F4811" s="1109">
        <v>0</v>
      </c>
      <c r="G4811" s="1110" t="s">
        <v>10842</v>
      </c>
      <c r="H4811" s="1110" t="s">
        <v>4654</v>
      </c>
      <c r="I4811" s="1110" t="s">
        <v>10847</v>
      </c>
      <c r="J4811" s="1109">
        <v>0</v>
      </c>
      <c r="K4811" s="1109">
        <v>0</v>
      </c>
      <c r="L4811" s="1109">
        <v>0</v>
      </c>
      <c r="M4811" s="1109">
        <v>0</v>
      </c>
      <c r="N4811" s="1109">
        <v>0</v>
      </c>
      <c r="O4811" s="1109">
        <v>0</v>
      </c>
      <c r="P4811" s="1109">
        <v>0</v>
      </c>
      <c r="Q4811" s="1109">
        <v>0</v>
      </c>
    </row>
    <row r="4812" spans="1:17">
      <c r="A4812" s="1109">
        <v>20353</v>
      </c>
      <c r="B4812" s="1110" t="s">
        <v>0</v>
      </c>
      <c r="C4812" s="1109">
        <v>7</v>
      </c>
      <c r="D4812" s="1109">
        <v>6.3659999999999997</v>
      </c>
      <c r="E4812" s="1109">
        <v>23</v>
      </c>
      <c r="F4812" s="1109">
        <v>0</v>
      </c>
      <c r="G4812" s="1110" t="s">
        <v>10842</v>
      </c>
      <c r="H4812" s="1110" t="s">
        <v>4654</v>
      </c>
      <c r="I4812" s="1110" t="s">
        <v>10760</v>
      </c>
      <c r="J4812" s="1109">
        <v>0</v>
      </c>
      <c r="K4812" s="1109">
        <v>0</v>
      </c>
      <c r="L4812" s="1109">
        <v>0</v>
      </c>
      <c r="M4812" s="1109">
        <v>0</v>
      </c>
      <c r="N4812" s="1109">
        <v>0</v>
      </c>
      <c r="O4812" s="1109">
        <v>0</v>
      </c>
      <c r="P4812" s="1109">
        <v>0</v>
      </c>
      <c r="Q4812" s="1109">
        <v>0</v>
      </c>
    </row>
    <row r="4813" spans="1:17">
      <c r="A4813" s="1109">
        <v>20354</v>
      </c>
      <c r="B4813" s="1110" t="s">
        <v>0</v>
      </c>
      <c r="C4813" s="1109">
        <v>7</v>
      </c>
      <c r="D4813" s="1109">
        <v>6.3659999999999997</v>
      </c>
      <c r="E4813" s="1109">
        <v>23</v>
      </c>
      <c r="F4813" s="1109">
        <v>0</v>
      </c>
      <c r="G4813" s="1110" t="s">
        <v>10842</v>
      </c>
      <c r="H4813" s="1110" t="s">
        <v>4654</v>
      </c>
      <c r="I4813" s="1110" t="s">
        <v>10736</v>
      </c>
      <c r="J4813" s="1109">
        <v>0</v>
      </c>
      <c r="K4813" s="1109">
        <v>0</v>
      </c>
      <c r="L4813" s="1109">
        <v>0</v>
      </c>
      <c r="M4813" s="1109">
        <v>0</v>
      </c>
      <c r="N4813" s="1109">
        <v>0</v>
      </c>
      <c r="O4813" s="1109">
        <v>0</v>
      </c>
      <c r="P4813" s="1109">
        <v>0</v>
      </c>
      <c r="Q4813" s="1109">
        <v>0</v>
      </c>
    </row>
    <row r="4814" spans="1:17">
      <c r="A4814" s="1109">
        <v>20355</v>
      </c>
      <c r="B4814" s="1110" t="s">
        <v>0</v>
      </c>
      <c r="C4814" s="1109">
        <v>7</v>
      </c>
      <c r="D4814" s="1109">
        <v>6.3659999999999997</v>
      </c>
      <c r="E4814" s="1109">
        <v>23</v>
      </c>
      <c r="F4814" s="1109">
        <v>0</v>
      </c>
      <c r="G4814" s="1110" t="s">
        <v>10842</v>
      </c>
      <c r="H4814" s="1110" t="s">
        <v>4654</v>
      </c>
      <c r="I4814" s="1110" t="s">
        <v>10850</v>
      </c>
      <c r="J4814" s="1109">
        <v>0</v>
      </c>
      <c r="K4814" s="1109">
        <v>0</v>
      </c>
      <c r="L4814" s="1109">
        <v>0</v>
      </c>
      <c r="M4814" s="1109">
        <v>0</v>
      </c>
      <c r="N4814" s="1109">
        <v>0</v>
      </c>
      <c r="O4814" s="1109">
        <v>0</v>
      </c>
      <c r="P4814" s="1109">
        <v>0</v>
      </c>
      <c r="Q4814" s="1109">
        <v>0</v>
      </c>
    </row>
    <row r="4815" spans="1:17">
      <c r="A4815" s="1109">
        <v>20356</v>
      </c>
      <c r="B4815" s="1110" t="s">
        <v>0</v>
      </c>
      <c r="C4815" s="1109">
        <v>7</v>
      </c>
      <c r="D4815" s="1109">
        <v>6.3659999999999997</v>
      </c>
      <c r="E4815" s="1109">
        <v>23</v>
      </c>
      <c r="F4815" s="1109">
        <v>0</v>
      </c>
      <c r="G4815" s="1110" t="s">
        <v>10842</v>
      </c>
      <c r="H4815" s="1110" t="s">
        <v>4654</v>
      </c>
      <c r="I4815" s="1110" t="s">
        <v>10832</v>
      </c>
      <c r="J4815" s="1109">
        <v>0</v>
      </c>
      <c r="K4815" s="1109">
        <v>0</v>
      </c>
      <c r="L4815" s="1109">
        <v>0</v>
      </c>
      <c r="M4815" s="1109">
        <v>0</v>
      </c>
      <c r="N4815" s="1109">
        <v>0</v>
      </c>
      <c r="O4815" s="1109">
        <v>0</v>
      </c>
      <c r="P4815" s="1109">
        <v>0</v>
      </c>
      <c r="Q4815" s="1109">
        <v>0</v>
      </c>
    </row>
    <row r="4816" spans="1:17">
      <c r="A4816" s="1109">
        <v>20357</v>
      </c>
      <c r="B4816" s="1110" t="s">
        <v>0</v>
      </c>
      <c r="C4816" s="1109">
        <v>7</v>
      </c>
      <c r="D4816" s="1109">
        <v>6.3659999999999997</v>
      </c>
      <c r="E4816" s="1109">
        <v>23</v>
      </c>
      <c r="F4816" s="1109">
        <v>0</v>
      </c>
      <c r="G4816" s="1110" t="s">
        <v>10842</v>
      </c>
      <c r="H4816" s="1110" t="s">
        <v>4654</v>
      </c>
      <c r="I4816" s="1110" t="s">
        <v>10839</v>
      </c>
      <c r="J4816" s="1109">
        <v>0</v>
      </c>
      <c r="K4816" s="1109">
        <v>0</v>
      </c>
      <c r="L4816" s="1109">
        <v>0</v>
      </c>
      <c r="M4816" s="1109">
        <v>0</v>
      </c>
      <c r="N4816" s="1109">
        <v>0</v>
      </c>
      <c r="O4816" s="1109">
        <v>0</v>
      </c>
      <c r="P4816" s="1109">
        <v>0</v>
      </c>
      <c r="Q4816" s="1109">
        <v>0</v>
      </c>
    </row>
    <row r="4817" spans="1:17">
      <c r="A4817" s="1109">
        <v>20358</v>
      </c>
      <c r="B4817" s="1110" t="s">
        <v>0</v>
      </c>
      <c r="C4817" s="1109">
        <v>7</v>
      </c>
      <c r="D4817" s="1109">
        <v>6.3659999999999997</v>
      </c>
      <c r="E4817" s="1109">
        <v>23</v>
      </c>
      <c r="F4817" s="1109">
        <v>0</v>
      </c>
      <c r="G4817" s="1110" t="s">
        <v>10843</v>
      </c>
      <c r="H4817" s="1110" t="s">
        <v>4654</v>
      </c>
      <c r="I4817" s="1110" t="s">
        <v>10841</v>
      </c>
      <c r="J4817" s="1109">
        <v>0</v>
      </c>
      <c r="K4817" s="1109">
        <v>0</v>
      </c>
      <c r="L4817" s="1109">
        <v>0</v>
      </c>
      <c r="M4817" s="1109">
        <v>0</v>
      </c>
      <c r="N4817" s="1109">
        <v>0</v>
      </c>
      <c r="O4817" s="1109">
        <v>0</v>
      </c>
      <c r="P4817" s="1109">
        <v>0</v>
      </c>
      <c r="Q4817" s="1109">
        <v>0</v>
      </c>
    </row>
    <row r="4818" spans="1:17">
      <c r="A4818" s="1109">
        <v>20359</v>
      </c>
      <c r="B4818" s="1110" t="s">
        <v>0</v>
      </c>
      <c r="C4818" s="1109">
        <v>7</v>
      </c>
      <c r="D4818" s="1109">
        <v>6.3659999999999997</v>
      </c>
      <c r="E4818" s="1109">
        <v>23</v>
      </c>
      <c r="F4818" s="1109">
        <v>0</v>
      </c>
      <c r="G4818" s="1110" t="s">
        <v>10843</v>
      </c>
      <c r="H4818" s="1110" t="s">
        <v>4654</v>
      </c>
      <c r="I4818" s="1110" t="s">
        <v>10847</v>
      </c>
      <c r="J4818" s="1109">
        <v>0</v>
      </c>
      <c r="K4818" s="1109">
        <v>0</v>
      </c>
      <c r="L4818" s="1109">
        <v>0</v>
      </c>
      <c r="M4818" s="1109">
        <v>0</v>
      </c>
      <c r="N4818" s="1109">
        <v>0</v>
      </c>
      <c r="O4818" s="1109">
        <v>0</v>
      </c>
      <c r="P4818" s="1109">
        <v>0</v>
      </c>
      <c r="Q4818" s="1109">
        <v>0</v>
      </c>
    </row>
    <row r="4819" spans="1:17">
      <c r="A4819" s="1109">
        <v>20360</v>
      </c>
      <c r="B4819" s="1110" t="s">
        <v>0</v>
      </c>
      <c r="C4819" s="1109">
        <v>7</v>
      </c>
      <c r="D4819" s="1109">
        <v>6.3659999999999997</v>
      </c>
      <c r="E4819" s="1109">
        <v>23</v>
      </c>
      <c r="F4819" s="1109">
        <v>0</v>
      </c>
      <c r="G4819" s="1110" t="s">
        <v>10843</v>
      </c>
      <c r="H4819" s="1110" t="s">
        <v>4654</v>
      </c>
      <c r="I4819" s="1110" t="s">
        <v>10849</v>
      </c>
      <c r="J4819" s="1109">
        <v>0</v>
      </c>
      <c r="K4819" s="1109">
        <v>0</v>
      </c>
      <c r="L4819" s="1109">
        <v>0</v>
      </c>
      <c r="M4819" s="1109">
        <v>0</v>
      </c>
      <c r="N4819" s="1109">
        <v>0</v>
      </c>
      <c r="O4819" s="1109">
        <v>0</v>
      </c>
      <c r="P4819" s="1109">
        <v>0</v>
      </c>
      <c r="Q4819" s="1109">
        <v>0</v>
      </c>
    </row>
    <row r="4820" spans="1:17">
      <c r="A4820" s="1109">
        <v>20361</v>
      </c>
      <c r="B4820" s="1110" t="s">
        <v>0</v>
      </c>
      <c r="C4820" s="1109">
        <v>7</v>
      </c>
      <c r="D4820" s="1109">
        <v>6.3659999999999997</v>
      </c>
      <c r="E4820" s="1109">
        <v>23</v>
      </c>
      <c r="F4820" s="1109">
        <v>0</v>
      </c>
      <c r="G4820" s="1110" t="s">
        <v>10843</v>
      </c>
      <c r="H4820" s="1110" t="s">
        <v>4654</v>
      </c>
      <c r="I4820" s="1110" t="s">
        <v>10760</v>
      </c>
      <c r="J4820" s="1109">
        <v>0</v>
      </c>
      <c r="K4820" s="1109">
        <v>0</v>
      </c>
      <c r="L4820" s="1109">
        <v>0</v>
      </c>
      <c r="M4820" s="1109">
        <v>0</v>
      </c>
      <c r="N4820" s="1109">
        <v>0</v>
      </c>
      <c r="O4820" s="1109">
        <v>0</v>
      </c>
      <c r="P4820" s="1109">
        <v>0</v>
      </c>
      <c r="Q4820" s="1109">
        <v>0</v>
      </c>
    </row>
    <row r="4821" spans="1:17">
      <c r="A4821" s="1109">
        <v>20362</v>
      </c>
      <c r="B4821" s="1110" t="s">
        <v>0</v>
      </c>
      <c r="C4821" s="1109">
        <v>7</v>
      </c>
      <c r="D4821" s="1109">
        <v>6.3659999999999997</v>
      </c>
      <c r="E4821" s="1109">
        <v>23</v>
      </c>
      <c r="F4821" s="1109">
        <v>0</v>
      </c>
      <c r="G4821" s="1110" t="s">
        <v>10843</v>
      </c>
      <c r="H4821" s="1110" t="s">
        <v>4654</v>
      </c>
      <c r="I4821" s="1110" t="s">
        <v>10736</v>
      </c>
      <c r="J4821" s="1109">
        <v>0</v>
      </c>
      <c r="K4821" s="1109">
        <v>0</v>
      </c>
      <c r="L4821" s="1109">
        <v>0</v>
      </c>
      <c r="M4821" s="1109">
        <v>0</v>
      </c>
      <c r="N4821" s="1109">
        <v>0</v>
      </c>
      <c r="O4821" s="1109">
        <v>0</v>
      </c>
      <c r="P4821" s="1109">
        <v>0</v>
      </c>
      <c r="Q4821" s="1109">
        <v>0</v>
      </c>
    </row>
    <row r="4822" spans="1:17">
      <c r="A4822" s="1109">
        <v>20363</v>
      </c>
      <c r="B4822" s="1110" t="s">
        <v>0</v>
      </c>
      <c r="C4822" s="1109">
        <v>7</v>
      </c>
      <c r="D4822" s="1109">
        <v>6.3659999999999997</v>
      </c>
      <c r="E4822" s="1109">
        <v>23</v>
      </c>
      <c r="F4822" s="1109">
        <v>0</v>
      </c>
      <c r="G4822" s="1110" t="s">
        <v>10843</v>
      </c>
      <c r="H4822" s="1110" t="s">
        <v>4654</v>
      </c>
      <c r="I4822" s="1110" t="s">
        <v>10832</v>
      </c>
      <c r="J4822" s="1109">
        <v>0</v>
      </c>
      <c r="K4822" s="1109">
        <v>0</v>
      </c>
      <c r="L4822" s="1109">
        <v>0</v>
      </c>
      <c r="M4822" s="1109">
        <v>0</v>
      </c>
      <c r="N4822" s="1109">
        <v>0</v>
      </c>
      <c r="O4822" s="1109">
        <v>0</v>
      </c>
      <c r="P4822" s="1109">
        <v>0</v>
      </c>
      <c r="Q4822" s="1109">
        <v>0</v>
      </c>
    </row>
    <row r="4823" spans="1:17">
      <c r="A4823" s="1109">
        <v>20364</v>
      </c>
      <c r="B4823" s="1110" t="s">
        <v>0</v>
      </c>
      <c r="C4823" s="1109">
        <v>7</v>
      </c>
      <c r="D4823" s="1109">
        <v>6.3659999999999997</v>
      </c>
      <c r="E4823" s="1109">
        <v>23</v>
      </c>
      <c r="F4823" s="1109">
        <v>0</v>
      </c>
      <c r="G4823" s="1110" t="s">
        <v>10843</v>
      </c>
      <c r="H4823" s="1110" t="s">
        <v>4654</v>
      </c>
      <c r="I4823" s="1110" t="s">
        <v>10839</v>
      </c>
      <c r="J4823" s="1109">
        <v>0</v>
      </c>
      <c r="K4823" s="1109">
        <v>0</v>
      </c>
      <c r="L4823" s="1109">
        <v>0</v>
      </c>
      <c r="M4823" s="1109">
        <v>0</v>
      </c>
      <c r="N4823" s="1109">
        <v>0</v>
      </c>
      <c r="O4823" s="1109">
        <v>0</v>
      </c>
      <c r="P4823" s="1109">
        <v>0</v>
      </c>
      <c r="Q4823" s="1109">
        <v>0</v>
      </c>
    </row>
    <row r="4824" spans="1:17">
      <c r="A4824" s="1109">
        <v>20365</v>
      </c>
      <c r="B4824" s="1110" t="s">
        <v>0</v>
      </c>
      <c r="C4824" s="1109">
        <v>7</v>
      </c>
      <c r="D4824" s="1109">
        <v>6.3659999999999997</v>
      </c>
      <c r="E4824" s="1109">
        <v>23</v>
      </c>
      <c r="F4824" s="1109">
        <v>0</v>
      </c>
      <c r="G4824" s="1110" t="s">
        <v>10843</v>
      </c>
      <c r="H4824" s="1110" t="s">
        <v>4654</v>
      </c>
      <c r="I4824" s="1110" t="s">
        <v>10850</v>
      </c>
      <c r="J4824" s="1109">
        <v>0</v>
      </c>
      <c r="K4824" s="1109">
        <v>0</v>
      </c>
      <c r="L4824" s="1109">
        <v>0</v>
      </c>
      <c r="M4824" s="1109">
        <v>0</v>
      </c>
      <c r="N4824" s="1109">
        <v>0</v>
      </c>
      <c r="O4824" s="1109">
        <v>0</v>
      </c>
      <c r="P4824" s="1109">
        <v>0</v>
      </c>
      <c r="Q4824" s="1109">
        <v>0</v>
      </c>
    </row>
    <row r="4825" spans="1:17">
      <c r="A4825" s="1109">
        <v>20366</v>
      </c>
      <c r="B4825" s="1110" t="s">
        <v>0</v>
      </c>
      <c r="C4825" s="1109">
        <v>7</v>
      </c>
      <c r="D4825" s="1109">
        <v>6.3659999999999997</v>
      </c>
      <c r="E4825" s="1109">
        <v>23</v>
      </c>
      <c r="F4825" s="1109">
        <v>0</v>
      </c>
      <c r="G4825" s="1110" t="s">
        <v>10833</v>
      </c>
      <c r="H4825" s="1110" t="s">
        <v>4654</v>
      </c>
      <c r="I4825" s="1110" t="s">
        <v>10841</v>
      </c>
      <c r="J4825" s="1109">
        <v>0</v>
      </c>
      <c r="K4825" s="1109">
        <v>0</v>
      </c>
      <c r="L4825" s="1109">
        <v>0</v>
      </c>
      <c r="M4825" s="1109">
        <v>0</v>
      </c>
      <c r="N4825" s="1109">
        <v>0</v>
      </c>
      <c r="O4825" s="1109">
        <v>0</v>
      </c>
      <c r="P4825" s="1109">
        <v>0</v>
      </c>
      <c r="Q4825" s="1109">
        <v>0</v>
      </c>
    </row>
    <row r="4826" spans="1:17">
      <c r="A4826" s="1109">
        <v>20367</v>
      </c>
      <c r="B4826" s="1110" t="s">
        <v>0</v>
      </c>
      <c r="C4826" s="1109">
        <v>7</v>
      </c>
      <c r="D4826" s="1109">
        <v>6.3659999999999997</v>
      </c>
      <c r="E4826" s="1109">
        <v>23</v>
      </c>
      <c r="F4826" s="1109">
        <v>0</v>
      </c>
      <c r="G4826" s="1110" t="s">
        <v>10833</v>
      </c>
      <c r="H4826" s="1110" t="s">
        <v>4654</v>
      </c>
      <c r="I4826" s="1110" t="s">
        <v>10847</v>
      </c>
      <c r="J4826" s="1109">
        <v>0</v>
      </c>
      <c r="K4826" s="1109">
        <v>0</v>
      </c>
      <c r="L4826" s="1109">
        <v>0</v>
      </c>
      <c r="M4826" s="1109">
        <v>0</v>
      </c>
      <c r="N4826" s="1109">
        <v>0</v>
      </c>
      <c r="O4826" s="1109">
        <v>0</v>
      </c>
      <c r="P4826" s="1109">
        <v>0</v>
      </c>
      <c r="Q4826" s="1109">
        <v>0</v>
      </c>
    </row>
    <row r="4827" spans="1:17">
      <c r="A4827" s="1109">
        <v>20368</v>
      </c>
      <c r="B4827" s="1110" t="s">
        <v>0</v>
      </c>
      <c r="C4827" s="1109">
        <v>7</v>
      </c>
      <c r="D4827" s="1109">
        <v>6.3659999999999997</v>
      </c>
      <c r="E4827" s="1109">
        <v>23</v>
      </c>
      <c r="F4827" s="1109">
        <v>0</v>
      </c>
      <c r="G4827" s="1110" t="s">
        <v>10833</v>
      </c>
      <c r="H4827" s="1110" t="s">
        <v>4654</v>
      </c>
      <c r="I4827" s="1110" t="s">
        <v>10760</v>
      </c>
      <c r="J4827" s="1109">
        <v>0</v>
      </c>
      <c r="K4827" s="1109">
        <v>0</v>
      </c>
      <c r="L4827" s="1109">
        <v>0</v>
      </c>
      <c r="M4827" s="1109">
        <v>0</v>
      </c>
      <c r="N4827" s="1109">
        <v>0</v>
      </c>
      <c r="O4827" s="1109">
        <v>0</v>
      </c>
      <c r="P4827" s="1109">
        <v>0</v>
      </c>
      <c r="Q4827" s="1109">
        <v>0</v>
      </c>
    </row>
    <row r="4828" spans="1:17">
      <c r="A4828" s="1109">
        <v>20369</v>
      </c>
      <c r="B4828" s="1110" t="s">
        <v>0</v>
      </c>
      <c r="C4828" s="1109">
        <v>7</v>
      </c>
      <c r="D4828" s="1109">
        <v>6.3659999999999997</v>
      </c>
      <c r="E4828" s="1109">
        <v>23</v>
      </c>
      <c r="F4828" s="1109">
        <v>0</v>
      </c>
      <c r="G4828" s="1110" t="s">
        <v>10833</v>
      </c>
      <c r="H4828" s="1110" t="s">
        <v>4654</v>
      </c>
      <c r="I4828" s="1110" t="s">
        <v>10849</v>
      </c>
      <c r="J4828" s="1109">
        <v>0</v>
      </c>
      <c r="K4828" s="1109">
        <v>0</v>
      </c>
      <c r="L4828" s="1109">
        <v>0</v>
      </c>
      <c r="M4828" s="1109">
        <v>0</v>
      </c>
      <c r="N4828" s="1109">
        <v>0</v>
      </c>
      <c r="O4828" s="1109">
        <v>0</v>
      </c>
      <c r="P4828" s="1109">
        <v>0</v>
      </c>
      <c r="Q4828" s="1109">
        <v>0</v>
      </c>
    </row>
    <row r="4829" spans="1:17">
      <c r="A4829" s="1109">
        <v>20370</v>
      </c>
      <c r="B4829" s="1110" t="s">
        <v>0</v>
      </c>
      <c r="C4829" s="1109">
        <v>7</v>
      </c>
      <c r="D4829" s="1109">
        <v>6.3659999999999997</v>
      </c>
      <c r="E4829" s="1109">
        <v>23</v>
      </c>
      <c r="F4829" s="1109">
        <v>0</v>
      </c>
      <c r="G4829" s="1110" t="s">
        <v>10833</v>
      </c>
      <c r="H4829" s="1110" t="s">
        <v>4654</v>
      </c>
      <c r="I4829" s="1110" t="s">
        <v>10848</v>
      </c>
      <c r="J4829" s="1109">
        <v>0</v>
      </c>
      <c r="K4829" s="1109">
        <v>0</v>
      </c>
      <c r="L4829" s="1109">
        <v>0</v>
      </c>
      <c r="M4829" s="1109">
        <v>0</v>
      </c>
      <c r="N4829" s="1109">
        <v>0</v>
      </c>
      <c r="O4829" s="1109">
        <v>0</v>
      </c>
      <c r="P4829" s="1109">
        <v>0</v>
      </c>
      <c r="Q4829" s="1109">
        <v>0</v>
      </c>
    </row>
    <row r="4830" spans="1:17">
      <c r="A4830" s="1109">
        <v>20371</v>
      </c>
      <c r="B4830" s="1110" t="s">
        <v>0</v>
      </c>
      <c r="C4830" s="1109">
        <v>7</v>
      </c>
      <c r="D4830" s="1109">
        <v>6.3659999999999997</v>
      </c>
      <c r="E4830" s="1109">
        <v>23</v>
      </c>
      <c r="F4830" s="1109">
        <v>0</v>
      </c>
      <c r="G4830" s="1110" t="s">
        <v>10833</v>
      </c>
      <c r="H4830" s="1110" t="s">
        <v>4654</v>
      </c>
      <c r="I4830" s="1110" t="s">
        <v>10736</v>
      </c>
      <c r="J4830" s="1109">
        <v>0</v>
      </c>
      <c r="K4830" s="1109">
        <v>0</v>
      </c>
      <c r="L4830" s="1109">
        <v>0</v>
      </c>
      <c r="M4830" s="1109">
        <v>0</v>
      </c>
      <c r="N4830" s="1109">
        <v>0</v>
      </c>
      <c r="O4830" s="1109">
        <v>0</v>
      </c>
      <c r="P4830" s="1109">
        <v>0</v>
      </c>
      <c r="Q4830" s="1109">
        <v>0</v>
      </c>
    </row>
    <row r="4831" spans="1:17">
      <c r="A4831" s="1109">
        <v>20372</v>
      </c>
      <c r="B4831" s="1110" t="s">
        <v>0</v>
      </c>
      <c r="C4831" s="1109">
        <v>7</v>
      </c>
      <c r="D4831" s="1109">
        <v>6.3659999999999997</v>
      </c>
      <c r="E4831" s="1109">
        <v>23</v>
      </c>
      <c r="F4831" s="1109">
        <v>0</v>
      </c>
      <c r="G4831" s="1110" t="s">
        <v>10833</v>
      </c>
      <c r="H4831" s="1110" t="s">
        <v>4654</v>
      </c>
      <c r="I4831" s="1110" t="s">
        <v>10832</v>
      </c>
      <c r="J4831" s="1109">
        <v>0</v>
      </c>
      <c r="K4831" s="1109">
        <v>0</v>
      </c>
      <c r="L4831" s="1109">
        <v>0</v>
      </c>
      <c r="M4831" s="1109">
        <v>0</v>
      </c>
      <c r="N4831" s="1109">
        <v>0</v>
      </c>
      <c r="O4831" s="1109">
        <v>0</v>
      </c>
      <c r="P4831" s="1109">
        <v>0</v>
      </c>
      <c r="Q4831" s="1109">
        <v>0</v>
      </c>
    </row>
    <row r="4832" spans="1:17">
      <c r="A4832" s="1109">
        <v>20373</v>
      </c>
      <c r="B4832" s="1110" t="s">
        <v>0</v>
      </c>
      <c r="C4832" s="1109">
        <v>7</v>
      </c>
      <c r="D4832" s="1109">
        <v>6.3659999999999997</v>
      </c>
      <c r="E4832" s="1109">
        <v>23</v>
      </c>
      <c r="F4832" s="1109">
        <v>0</v>
      </c>
      <c r="G4832" s="1110" t="s">
        <v>10833</v>
      </c>
      <c r="H4832" s="1110" t="s">
        <v>4654</v>
      </c>
      <c r="I4832" s="1110" t="s">
        <v>10839</v>
      </c>
      <c r="J4832" s="1109">
        <v>0</v>
      </c>
      <c r="K4832" s="1109">
        <v>0</v>
      </c>
      <c r="L4832" s="1109">
        <v>0</v>
      </c>
      <c r="M4832" s="1109">
        <v>0</v>
      </c>
      <c r="N4832" s="1109">
        <v>0</v>
      </c>
      <c r="O4832" s="1109">
        <v>0</v>
      </c>
      <c r="P4832" s="1109">
        <v>0</v>
      </c>
      <c r="Q4832" s="1109">
        <v>0</v>
      </c>
    </row>
    <row r="4833" spans="1:17">
      <c r="A4833" s="1109">
        <v>20374</v>
      </c>
      <c r="B4833" s="1110" t="s">
        <v>0</v>
      </c>
      <c r="C4833" s="1109">
        <v>7</v>
      </c>
      <c r="D4833" s="1109">
        <v>6.3659999999999997</v>
      </c>
      <c r="E4833" s="1109">
        <v>23</v>
      </c>
      <c r="F4833" s="1109">
        <v>0</v>
      </c>
      <c r="G4833" s="1110" t="s">
        <v>10833</v>
      </c>
      <c r="H4833" s="1110" t="s">
        <v>4654</v>
      </c>
      <c r="I4833" s="1110" t="s">
        <v>10850</v>
      </c>
      <c r="J4833" s="1109">
        <v>0</v>
      </c>
      <c r="K4833" s="1109">
        <v>0</v>
      </c>
      <c r="L4833" s="1109">
        <v>0</v>
      </c>
      <c r="M4833" s="1109">
        <v>0</v>
      </c>
      <c r="N4833" s="1109">
        <v>0</v>
      </c>
      <c r="O4833" s="1109">
        <v>0</v>
      </c>
      <c r="P4833" s="1109">
        <v>0</v>
      </c>
      <c r="Q4833" s="1109">
        <v>0</v>
      </c>
    </row>
    <row r="4834" spans="1:17">
      <c r="A4834" s="1109">
        <v>20375</v>
      </c>
      <c r="B4834" s="1110" t="s">
        <v>0</v>
      </c>
      <c r="C4834" s="1109">
        <v>7</v>
      </c>
      <c r="D4834" s="1109">
        <v>6.3659999999999997</v>
      </c>
      <c r="E4834" s="1109">
        <v>23</v>
      </c>
      <c r="F4834" s="1109">
        <v>0</v>
      </c>
      <c r="G4834" s="1110" t="s">
        <v>10737</v>
      </c>
      <c r="H4834" s="1110" t="s">
        <v>4654</v>
      </c>
      <c r="I4834" s="1110" t="s">
        <v>10841</v>
      </c>
      <c r="J4834" s="1109">
        <v>0</v>
      </c>
      <c r="K4834" s="1109">
        <v>0</v>
      </c>
      <c r="L4834" s="1109">
        <v>0</v>
      </c>
      <c r="M4834" s="1109">
        <v>0</v>
      </c>
      <c r="N4834" s="1109">
        <v>0</v>
      </c>
      <c r="O4834" s="1109">
        <v>0</v>
      </c>
      <c r="P4834" s="1109">
        <v>0</v>
      </c>
      <c r="Q4834" s="1109">
        <v>0</v>
      </c>
    </row>
    <row r="4835" spans="1:17">
      <c r="A4835" s="1109">
        <v>20376</v>
      </c>
      <c r="B4835" s="1110" t="s">
        <v>0</v>
      </c>
      <c r="C4835" s="1109">
        <v>7</v>
      </c>
      <c r="D4835" s="1109">
        <v>6.3659999999999997</v>
      </c>
      <c r="E4835" s="1109">
        <v>23</v>
      </c>
      <c r="F4835" s="1109">
        <v>0</v>
      </c>
      <c r="G4835" s="1110" t="s">
        <v>10737</v>
      </c>
      <c r="H4835" s="1110" t="s">
        <v>4654</v>
      </c>
      <c r="I4835" s="1110" t="s">
        <v>10847</v>
      </c>
      <c r="J4835" s="1109">
        <v>0</v>
      </c>
      <c r="K4835" s="1109">
        <v>0</v>
      </c>
      <c r="L4835" s="1109">
        <v>0</v>
      </c>
      <c r="M4835" s="1109">
        <v>0</v>
      </c>
      <c r="N4835" s="1109">
        <v>0</v>
      </c>
      <c r="O4835" s="1109">
        <v>0</v>
      </c>
      <c r="P4835" s="1109">
        <v>0</v>
      </c>
      <c r="Q4835" s="1109">
        <v>0</v>
      </c>
    </row>
    <row r="4836" spans="1:17">
      <c r="A4836" s="1109">
        <v>20377</v>
      </c>
      <c r="B4836" s="1110" t="s">
        <v>0</v>
      </c>
      <c r="C4836" s="1109">
        <v>7</v>
      </c>
      <c r="D4836" s="1109">
        <v>6.3659999999999997</v>
      </c>
      <c r="E4836" s="1109">
        <v>23</v>
      </c>
      <c r="F4836" s="1109">
        <v>0</v>
      </c>
      <c r="G4836" s="1110" t="s">
        <v>10737</v>
      </c>
      <c r="H4836" s="1110" t="s">
        <v>4654</v>
      </c>
      <c r="I4836" s="1110" t="s">
        <v>10760</v>
      </c>
      <c r="J4836" s="1109">
        <v>0</v>
      </c>
      <c r="K4836" s="1109">
        <v>0</v>
      </c>
      <c r="L4836" s="1109">
        <v>0</v>
      </c>
      <c r="M4836" s="1109">
        <v>0</v>
      </c>
      <c r="N4836" s="1109">
        <v>0</v>
      </c>
      <c r="O4836" s="1109">
        <v>0</v>
      </c>
      <c r="P4836" s="1109">
        <v>0</v>
      </c>
      <c r="Q4836" s="1109">
        <v>0</v>
      </c>
    </row>
    <row r="4837" spans="1:17">
      <c r="A4837" s="1109">
        <v>20378</v>
      </c>
      <c r="B4837" s="1110" t="s">
        <v>0</v>
      </c>
      <c r="C4837" s="1109">
        <v>7</v>
      </c>
      <c r="D4837" s="1109">
        <v>6.3659999999999997</v>
      </c>
      <c r="E4837" s="1109">
        <v>23</v>
      </c>
      <c r="F4837" s="1109">
        <v>0</v>
      </c>
      <c r="G4837" s="1110" t="s">
        <v>10737</v>
      </c>
      <c r="H4837" s="1110" t="s">
        <v>4654</v>
      </c>
      <c r="I4837" s="1110" t="s">
        <v>10849</v>
      </c>
      <c r="J4837" s="1109">
        <v>0</v>
      </c>
      <c r="K4837" s="1109">
        <v>0</v>
      </c>
      <c r="L4837" s="1109">
        <v>0</v>
      </c>
      <c r="M4837" s="1109">
        <v>0</v>
      </c>
      <c r="N4837" s="1109">
        <v>0</v>
      </c>
      <c r="O4837" s="1109">
        <v>0</v>
      </c>
      <c r="P4837" s="1109">
        <v>0</v>
      </c>
      <c r="Q4837" s="1109">
        <v>0</v>
      </c>
    </row>
    <row r="4838" spans="1:17">
      <c r="A4838" s="1109">
        <v>20379</v>
      </c>
      <c r="B4838" s="1110" t="s">
        <v>0</v>
      </c>
      <c r="C4838" s="1109">
        <v>7</v>
      </c>
      <c r="D4838" s="1109">
        <v>6.3659999999999997</v>
      </c>
      <c r="E4838" s="1109">
        <v>23</v>
      </c>
      <c r="F4838" s="1109">
        <v>0</v>
      </c>
      <c r="G4838" s="1110" t="s">
        <v>10737</v>
      </c>
      <c r="H4838" s="1110" t="s">
        <v>4654</v>
      </c>
      <c r="I4838" s="1110" t="s">
        <v>10850</v>
      </c>
      <c r="J4838" s="1109">
        <v>0</v>
      </c>
      <c r="K4838" s="1109">
        <v>0</v>
      </c>
      <c r="L4838" s="1109">
        <v>0</v>
      </c>
      <c r="M4838" s="1109">
        <v>0</v>
      </c>
      <c r="N4838" s="1109">
        <v>0</v>
      </c>
      <c r="O4838" s="1109">
        <v>0</v>
      </c>
      <c r="P4838" s="1109">
        <v>0</v>
      </c>
      <c r="Q4838" s="1109">
        <v>0</v>
      </c>
    </row>
    <row r="4839" spans="1:17">
      <c r="A4839" s="1109">
        <v>20380</v>
      </c>
      <c r="B4839" s="1110" t="s">
        <v>0</v>
      </c>
      <c r="C4839" s="1109">
        <v>7</v>
      </c>
      <c r="D4839" s="1109">
        <v>6.3659999999999997</v>
      </c>
      <c r="E4839" s="1109">
        <v>23</v>
      </c>
      <c r="F4839" s="1109">
        <v>0</v>
      </c>
      <c r="G4839" s="1110" t="s">
        <v>10737</v>
      </c>
      <c r="H4839" s="1110" t="s">
        <v>4654</v>
      </c>
      <c r="I4839" s="1110" t="s">
        <v>10832</v>
      </c>
      <c r="J4839" s="1109">
        <v>0</v>
      </c>
      <c r="K4839" s="1109">
        <v>0</v>
      </c>
      <c r="L4839" s="1109">
        <v>0</v>
      </c>
      <c r="M4839" s="1109">
        <v>0</v>
      </c>
      <c r="N4839" s="1109">
        <v>0</v>
      </c>
      <c r="O4839" s="1109">
        <v>0</v>
      </c>
      <c r="P4839" s="1109">
        <v>0</v>
      </c>
      <c r="Q4839" s="1109">
        <v>0</v>
      </c>
    </row>
    <row r="4840" spans="1:17">
      <c r="A4840" s="1109">
        <v>20381</v>
      </c>
      <c r="B4840" s="1110" t="s">
        <v>0</v>
      </c>
      <c r="C4840" s="1109">
        <v>7</v>
      </c>
      <c r="D4840" s="1109">
        <v>6.3659999999999997</v>
      </c>
      <c r="E4840" s="1109">
        <v>23</v>
      </c>
      <c r="F4840" s="1109">
        <v>0</v>
      </c>
      <c r="G4840" s="1110" t="s">
        <v>10737</v>
      </c>
      <c r="H4840" s="1110" t="s">
        <v>4654</v>
      </c>
      <c r="I4840" s="1110" t="s">
        <v>10839</v>
      </c>
      <c r="J4840" s="1109">
        <v>0</v>
      </c>
      <c r="K4840" s="1109">
        <v>0</v>
      </c>
      <c r="L4840" s="1109">
        <v>0</v>
      </c>
      <c r="M4840" s="1109">
        <v>0</v>
      </c>
      <c r="N4840" s="1109">
        <v>0</v>
      </c>
      <c r="O4840" s="1109">
        <v>0</v>
      </c>
      <c r="P4840" s="1109">
        <v>0</v>
      </c>
      <c r="Q4840" s="1109">
        <v>0</v>
      </c>
    </row>
    <row r="4841" spans="1:17">
      <c r="A4841" s="1109">
        <v>20382</v>
      </c>
      <c r="B4841" s="1110" t="s">
        <v>0</v>
      </c>
      <c r="C4841" s="1109">
        <v>7</v>
      </c>
      <c r="D4841" s="1109">
        <v>6.3659999999999997</v>
      </c>
      <c r="E4841" s="1109">
        <v>23</v>
      </c>
      <c r="F4841" s="1109">
        <v>0</v>
      </c>
      <c r="G4841" s="1110" t="s">
        <v>10838</v>
      </c>
      <c r="H4841" s="1110" t="s">
        <v>4654</v>
      </c>
      <c r="I4841" s="1110" t="s">
        <v>10760</v>
      </c>
      <c r="J4841" s="1109">
        <v>0</v>
      </c>
      <c r="K4841" s="1109">
        <v>0</v>
      </c>
      <c r="L4841" s="1109">
        <v>0</v>
      </c>
      <c r="M4841" s="1109">
        <v>0</v>
      </c>
      <c r="N4841" s="1109">
        <v>0</v>
      </c>
      <c r="O4841" s="1109">
        <v>0</v>
      </c>
      <c r="P4841" s="1109">
        <v>0</v>
      </c>
      <c r="Q4841" s="1109">
        <v>0</v>
      </c>
    </row>
    <row r="4842" spans="1:17">
      <c r="A4842" s="1109">
        <v>20383</v>
      </c>
      <c r="B4842" s="1110" t="s">
        <v>0</v>
      </c>
      <c r="C4842" s="1109">
        <v>7</v>
      </c>
      <c r="D4842" s="1109">
        <v>6.3659999999999997</v>
      </c>
      <c r="E4842" s="1109">
        <v>23</v>
      </c>
      <c r="F4842" s="1109">
        <v>0</v>
      </c>
      <c r="G4842" s="1110" t="s">
        <v>10838</v>
      </c>
      <c r="H4842" s="1110" t="s">
        <v>4654</v>
      </c>
      <c r="I4842" s="1110" t="s">
        <v>10736</v>
      </c>
      <c r="J4842" s="1109">
        <v>0</v>
      </c>
      <c r="K4842" s="1109">
        <v>0</v>
      </c>
      <c r="L4842" s="1109">
        <v>0</v>
      </c>
      <c r="M4842" s="1109">
        <v>0</v>
      </c>
      <c r="N4842" s="1109">
        <v>0</v>
      </c>
      <c r="O4842" s="1109">
        <v>0</v>
      </c>
      <c r="P4842" s="1109">
        <v>0</v>
      </c>
      <c r="Q4842" s="1109">
        <v>0</v>
      </c>
    </row>
    <row r="4843" spans="1:17">
      <c r="A4843" s="1109">
        <v>20384</v>
      </c>
      <c r="B4843" s="1110" t="s">
        <v>0</v>
      </c>
      <c r="C4843" s="1109">
        <v>7</v>
      </c>
      <c r="D4843" s="1109">
        <v>6.3659999999999997</v>
      </c>
      <c r="E4843" s="1109">
        <v>23</v>
      </c>
      <c r="F4843" s="1109">
        <v>0</v>
      </c>
      <c r="G4843" s="1110" t="s">
        <v>10753</v>
      </c>
      <c r="H4843" s="1110" t="s">
        <v>4654</v>
      </c>
      <c r="I4843" s="1110" t="s">
        <v>10841</v>
      </c>
      <c r="J4843" s="1109">
        <v>0</v>
      </c>
      <c r="K4843" s="1109">
        <v>0</v>
      </c>
      <c r="L4843" s="1109">
        <v>0</v>
      </c>
      <c r="M4843" s="1109">
        <v>0</v>
      </c>
      <c r="N4843" s="1109">
        <v>0</v>
      </c>
      <c r="O4843" s="1109">
        <v>0</v>
      </c>
      <c r="P4843" s="1109">
        <v>0</v>
      </c>
      <c r="Q4843" s="1109">
        <v>0</v>
      </c>
    </row>
    <row r="4844" spans="1:17">
      <c r="A4844" s="1109">
        <v>20385</v>
      </c>
      <c r="B4844" s="1110" t="s">
        <v>0</v>
      </c>
      <c r="C4844" s="1109">
        <v>7</v>
      </c>
      <c r="D4844" s="1109">
        <v>6.3659999999999997</v>
      </c>
      <c r="E4844" s="1109">
        <v>23</v>
      </c>
      <c r="F4844" s="1109">
        <v>0</v>
      </c>
      <c r="G4844" s="1110" t="s">
        <v>10753</v>
      </c>
      <c r="H4844" s="1110" t="s">
        <v>4654</v>
      </c>
      <c r="I4844" s="1110" t="s">
        <v>10847</v>
      </c>
      <c r="J4844" s="1109">
        <v>0</v>
      </c>
      <c r="K4844" s="1109">
        <v>0</v>
      </c>
      <c r="L4844" s="1109">
        <v>0</v>
      </c>
      <c r="M4844" s="1109">
        <v>0</v>
      </c>
      <c r="N4844" s="1109">
        <v>0</v>
      </c>
      <c r="O4844" s="1109">
        <v>0</v>
      </c>
      <c r="P4844" s="1109">
        <v>0</v>
      </c>
      <c r="Q4844" s="1109">
        <v>0</v>
      </c>
    </row>
    <row r="4845" spans="1:17">
      <c r="A4845" s="1109">
        <v>20386</v>
      </c>
      <c r="B4845" s="1110" t="s">
        <v>0</v>
      </c>
      <c r="C4845" s="1109">
        <v>7</v>
      </c>
      <c r="D4845" s="1109">
        <v>6.3659999999999997</v>
      </c>
      <c r="E4845" s="1109">
        <v>23</v>
      </c>
      <c r="F4845" s="1109">
        <v>0</v>
      </c>
      <c r="G4845" s="1110" t="s">
        <v>10753</v>
      </c>
      <c r="H4845" s="1110" t="s">
        <v>4654</v>
      </c>
      <c r="I4845" s="1110" t="s">
        <v>10760</v>
      </c>
      <c r="J4845" s="1109">
        <v>0</v>
      </c>
      <c r="K4845" s="1109">
        <v>0</v>
      </c>
      <c r="L4845" s="1109">
        <v>0</v>
      </c>
      <c r="M4845" s="1109">
        <v>0</v>
      </c>
      <c r="N4845" s="1109">
        <v>0</v>
      </c>
      <c r="O4845" s="1109">
        <v>0</v>
      </c>
      <c r="P4845" s="1109">
        <v>0</v>
      </c>
      <c r="Q4845" s="1109">
        <v>0</v>
      </c>
    </row>
    <row r="4846" spans="1:17">
      <c r="A4846" s="1109">
        <v>20387</v>
      </c>
      <c r="B4846" s="1110" t="s">
        <v>0</v>
      </c>
      <c r="C4846" s="1109">
        <v>7</v>
      </c>
      <c r="D4846" s="1109">
        <v>6.3659999999999997</v>
      </c>
      <c r="E4846" s="1109">
        <v>23</v>
      </c>
      <c r="F4846" s="1109">
        <v>0</v>
      </c>
      <c r="G4846" s="1110" t="s">
        <v>10753</v>
      </c>
      <c r="H4846" s="1110" t="s">
        <v>4654</v>
      </c>
      <c r="I4846" s="1110" t="s">
        <v>10849</v>
      </c>
      <c r="J4846" s="1109">
        <v>0</v>
      </c>
      <c r="K4846" s="1109">
        <v>0</v>
      </c>
      <c r="L4846" s="1109">
        <v>0</v>
      </c>
      <c r="M4846" s="1109">
        <v>0</v>
      </c>
      <c r="N4846" s="1109">
        <v>0</v>
      </c>
      <c r="O4846" s="1109">
        <v>0</v>
      </c>
      <c r="P4846" s="1109">
        <v>0</v>
      </c>
      <c r="Q4846" s="1109">
        <v>0</v>
      </c>
    </row>
    <row r="4847" spans="1:17">
      <c r="A4847" s="1109">
        <v>20388</v>
      </c>
      <c r="B4847" s="1110" t="s">
        <v>0</v>
      </c>
      <c r="C4847" s="1109">
        <v>7</v>
      </c>
      <c r="D4847" s="1109">
        <v>6.3659999999999997</v>
      </c>
      <c r="E4847" s="1109">
        <v>23</v>
      </c>
      <c r="F4847" s="1109">
        <v>0</v>
      </c>
      <c r="G4847" s="1110" t="s">
        <v>10753</v>
      </c>
      <c r="H4847" s="1110" t="s">
        <v>4654</v>
      </c>
      <c r="I4847" s="1110" t="s">
        <v>10736</v>
      </c>
      <c r="J4847" s="1109">
        <v>0</v>
      </c>
      <c r="K4847" s="1109">
        <v>0</v>
      </c>
      <c r="L4847" s="1109">
        <v>0</v>
      </c>
      <c r="M4847" s="1109">
        <v>0</v>
      </c>
      <c r="N4847" s="1109">
        <v>0</v>
      </c>
      <c r="O4847" s="1109">
        <v>0</v>
      </c>
      <c r="P4847" s="1109">
        <v>0</v>
      </c>
      <c r="Q4847" s="1109">
        <v>0</v>
      </c>
    </row>
    <row r="4848" spans="1:17">
      <c r="A4848" s="1109">
        <v>20389</v>
      </c>
      <c r="B4848" s="1110" t="s">
        <v>0</v>
      </c>
      <c r="C4848" s="1109">
        <v>7</v>
      </c>
      <c r="D4848" s="1109">
        <v>6.3659999999999997</v>
      </c>
      <c r="E4848" s="1109">
        <v>23</v>
      </c>
      <c r="F4848" s="1109">
        <v>0</v>
      </c>
      <c r="G4848" s="1110" t="s">
        <v>10753</v>
      </c>
      <c r="H4848" s="1110" t="s">
        <v>4654</v>
      </c>
      <c r="I4848" s="1110" t="s">
        <v>10850</v>
      </c>
      <c r="J4848" s="1109">
        <v>0</v>
      </c>
      <c r="K4848" s="1109">
        <v>0</v>
      </c>
      <c r="L4848" s="1109">
        <v>0</v>
      </c>
      <c r="M4848" s="1109">
        <v>0</v>
      </c>
      <c r="N4848" s="1109">
        <v>0</v>
      </c>
      <c r="O4848" s="1109">
        <v>0</v>
      </c>
      <c r="P4848" s="1109">
        <v>0</v>
      </c>
      <c r="Q4848" s="1109">
        <v>0</v>
      </c>
    </row>
    <row r="4849" spans="1:17">
      <c r="A4849" s="1109">
        <v>20390</v>
      </c>
      <c r="B4849" s="1110" t="s">
        <v>0</v>
      </c>
      <c r="C4849" s="1109">
        <v>7</v>
      </c>
      <c r="D4849" s="1109">
        <v>6.3659999999999997</v>
      </c>
      <c r="E4849" s="1109">
        <v>23</v>
      </c>
      <c r="F4849" s="1109">
        <v>0</v>
      </c>
      <c r="G4849" s="1110" t="s">
        <v>10753</v>
      </c>
      <c r="H4849" s="1110" t="s">
        <v>4654</v>
      </c>
      <c r="I4849" s="1110" t="s">
        <v>10832</v>
      </c>
      <c r="J4849" s="1109">
        <v>0</v>
      </c>
      <c r="K4849" s="1109">
        <v>0</v>
      </c>
      <c r="L4849" s="1109">
        <v>0</v>
      </c>
      <c r="M4849" s="1109">
        <v>0</v>
      </c>
      <c r="N4849" s="1109">
        <v>0</v>
      </c>
      <c r="O4849" s="1109">
        <v>0</v>
      </c>
      <c r="P4849" s="1109">
        <v>0</v>
      </c>
      <c r="Q4849" s="1109">
        <v>0</v>
      </c>
    </row>
    <row r="4850" spans="1:17">
      <c r="A4850" s="1109">
        <v>20391</v>
      </c>
      <c r="B4850" s="1110" t="s">
        <v>0</v>
      </c>
      <c r="C4850" s="1109">
        <v>7</v>
      </c>
      <c r="D4850" s="1109">
        <v>6.3659999999999997</v>
      </c>
      <c r="E4850" s="1109">
        <v>23</v>
      </c>
      <c r="F4850" s="1109">
        <v>0</v>
      </c>
      <c r="G4850" s="1110" t="s">
        <v>10753</v>
      </c>
      <c r="H4850" s="1110" t="s">
        <v>4654</v>
      </c>
      <c r="I4850" s="1110" t="s">
        <v>10839</v>
      </c>
      <c r="J4850" s="1109">
        <v>0</v>
      </c>
      <c r="K4850" s="1109">
        <v>0</v>
      </c>
      <c r="L4850" s="1109">
        <v>0</v>
      </c>
      <c r="M4850" s="1109">
        <v>0</v>
      </c>
      <c r="N4850" s="1109">
        <v>0</v>
      </c>
      <c r="O4850" s="1109">
        <v>0</v>
      </c>
      <c r="P4850" s="1109">
        <v>0</v>
      </c>
      <c r="Q4850" s="1109">
        <v>0</v>
      </c>
    </row>
    <row r="4851" spans="1:17">
      <c r="A4851" s="1109">
        <v>20392</v>
      </c>
      <c r="B4851" s="1110" t="s">
        <v>0</v>
      </c>
      <c r="C4851" s="1109">
        <v>7</v>
      </c>
      <c r="D4851" s="1109">
        <v>6.3659999999999997</v>
      </c>
      <c r="E4851" s="1109">
        <v>23</v>
      </c>
      <c r="F4851" s="1109">
        <v>0</v>
      </c>
      <c r="G4851" s="1110" t="s">
        <v>10734</v>
      </c>
      <c r="H4851" s="1110" t="s">
        <v>4654</v>
      </c>
      <c r="I4851" s="1110" t="s">
        <v>10847</v>
      </c>
      <c r="J4851" s="1109">
        <v>0</v>
      </c>
      <c r="K4851" s="1109">
        <v>0</v>
      </c>
      <c r="L4851" s="1109">
        <v>0</v>
      </c>
      <c r="M4851" s="1109">
        <v>0</v>
      </c>
      <c r="N4851" s="1109">
        <v>0</v>
      </c>
      <c r="O4851" s="1109">
        <v>0</v>
      </c>
      <c r="P4851" s="1109">
        <v>0</v>
      </c>
      <c r="Q4851" s="1109">
        <v>0</v>
      </c>
    </row>
    <row r="4852" spans="1:17">
      <c r="A4852" s="1109">
        <v>20393</v>
      </c>
      <c r="B4852" s="1110" t="s">
        <v>0</v>
      </c>
      <c r="C4852" s="1109">
        <v>7</v>
      </c>
      <c r="D4852" s="1109">
        <v>6.3659999999999997</v>
      </c>
      <c r="E4852" s="1109">
        <v>23</v>
      </c>
      <c r="F4852" s="1109">
        <v>0</v>
      </c>
      <c r="G4852" s="1110" t="s">
        <v>10734</v>
      </c>
      <c r="H4852" s="1110" t="s">
        <v>4654</v>
      </c>
      <c r="I4852" s="1110" t="s">
        <v>10849</v>
      </c>
      <c r="J4852" s="1109">
        <v>0</v>
      </c>
      <c r="K4852" s="1109">
        <v>0</v>
      </c>
      <c r="L4852" s="1109">
        <v>0</v>
      </c>
      <c r="M4852" s="1109">
        <v>0</v>
      </c>
      <c r="N4852" s="1109">
        <v>0</v>
      </c>
      <c r="O4852" s="1109">
        <v>0</v>
      </c>
      <c r="P4852" s="1109">
        <v>0</v>
      </c>
      <c r="Q4852" s="1109">
        <v>0</v>
      </c>
    </row>
    <row r="4853" spans="1:17">
      <c r="A4853" s="1109">
        <v>20394</v>
      </c>
      <c r="B4853" s="1110" t="s">
        <v>0</v>
      </c>
      <c r="C4853" s="1109">
        <v>7</v>
      </c>
      <c r="D4853" s="1109">
        <v>6.3659999999999997</v>
      </c>
      <c r="E4853" s="1109">
        <v>23</v>
      </c>
      <c r="F4853" s="1109">
        <v>0</v>
      </c>
      <c r="G4853" s="1110" t="s">
        <v>10734</v>
      </c>
      <c r="H4853" s="1110" t="s">
        <v>4654</v>
      </c>
      <c r="I4853" s="1110" t="s">
        <v>10736</v>
      </c>
      <c r="J4853" s="1109">
        <v>0</v>
      </c>
      <c r="K4853" s="1109">
        <v>0</v>
      </c>
      <c r="L4853" s="1109">
        <v>0</v>
      </c>
      <c r="M4853" s="1109">
        <v>0</v>
      </c>
      <c r="N4853" s="1109">
        <v>0</v>
      </c>
      <c r="O4853" s="1109">
        <v>0</v>
      </c>
      <c r="P4853" s="1109">
        <v>0</v>
      </c>
      <c r="Q4853" s="1109">
        <v>0</v>
      </c>
    </row>
    <row r="4854" spans="1:17">
      <c r="A4854" s="1109">
        <v>20395</v>
      </c>
      <c r="B4854" s="1110" t="s">
        <v>0</v>
      </c>
      <c r="C4854" s="1109">
        <v>7</v>
      </c>
      <c r="D4854" s="1109">
        <v>6.3659999999999997</v>
      </c>
      <c r="E4854" s="1109">
        <v>23</v>
      </c>
      <c r="F4854" s="1109">
        <v>0</v>
      </c>
      <c r="G4854" s="1110" t="s">
        <v>10734</v>
      </c>
      <c r="H4854" s="1110" t="s">
        <v>4654</v>
      </c>
      <c r="I4854" s="1110" t="s">
        <v>10735</v>
      </c>
      <c r="J4854" s="1109">
        <v>0</v>
      </c>
      <c r="K4854" s="1109">
        <v>0</v>
      </c>
      <c r="L4854" s="1109">
        <v>0</v>
      </c>
      <c r="M4854" s="1109">
        <v>0</v>
      </c>
      <c r="N4854" s="1109">
        <v>0</v>
      </c>
      <c r="O4854" s="1109">
        <v>0</v>
      </c>
      <c r="P4854" s="1109">
        <v>0</v>
      </c>
      <c r="Q4854" s="1109">
        <v>0</v>
      </c>
    </row>
    <row r="4855" spans="1:17">
      <c r="A4855" s="1109">
        <v>20396</v>
      </c>
      <c r="B4855" s="1110" t="s">
        <v>0</v>
      </c>
      <c r="C4855" s="1109">
        <v>7</v>
      </c>
      <c r="D4855" s="1109">
        <v>6.3659999999999997</v>
      </c>
      <c r="E4855" s="1109">
        <v>23</v>
      </c>
      <c r="F4855" s="1109">
        <v>0</v>
      </c>
      <c r="G4855" s="1110" t="s">
        <v>10734</v>
      </c>
      <c r="H4855" s="1110" t="s">
        <v>4654</v>
      </c>
      <c r="I4855" s="1110" t="s">
        <v>10850</v>
      </c>
      <c r="J4855" s="1109">
        <v>0</v>
      </c>
      <c r="K4855" s="1109">
        <v>0</v>
      </c>
      <c r="L4855" s="1109">
        <v>0</v>
      </c>
      <c r="M4855" s="1109">
        <v>0</v>
      </c>
      <c r="N4855" s="1109">
        <v>0</v>
      </c>
      <c r="O4855" s="1109">
        <v>0</v>
      </c>
      <c r="P4855" s="1109">
        <v>0</v>
      </c>
      <c r="Q4855" s="1109">
        <v>0</v>
      </c>
    </row>
    <row r="4856" spans="1:17">
      <c r="A4856" s="1109">
        <v>20397</v>
      </c>
      <c r="B4856" s="1110" t="s">
        <v>0</v>
      </c>
      <c r="C4856" s="1109">
        <v>7</v>
      </c>
      <c r="D4856" s="1109">
        <v>6.3659999999999997</v>
      </c>
      <c r="E4856" s="1109">
        <v>23</v>
      </c>
      <c r="F4856" s="1109">
        <v>0</v>
      </c>
      <c r="G4856" s="1110" t="s">
        <v>10775</v>
      </c>
      <c r="H4856" s="1110" t="s">
        <v>4654</v>
      </c>
      <c r="I4856" s="1110" t="s">
        <v>10847</v>
      </c>
      <c r="J4856" s="1109">
        <v>0</v>
      </c>
      <c r="K4856" s="1109">
        <v>0</v>
      </c>
      <c r="L4856" s="1109">
        <v>0</v>
      </c>
      <c r="M4856" s="1109">
        <v>0</v>
      </c>
      <c r="N4856" s="1109">
        <v>0</v>
      </c>
      <c r="O4856" s="1109">
        <v>0</v>
      </c>
      <c r="P4856" s="1109">
        <v>0</v>
      </c>
      <c r="Q4856" s="1109">
        <v>0</v>
      </c>
    </row>
    <row r="4857" spans="1:17">
      <c r="A4857" s="1109">
        <v>20398</v>
      </c>
      <c r="B4857" s="1110" t="s">
        <v>0</v>
      </c>
      <c r="C4857" s="1109">
        <v>7</v>
      </c>
      <c r="D4857" s="1109">
        <v>6.3659999999999997</v>
      </c>
      <c r="E4857" s="1109">
        <v>23</v>
      </c>
      <c r="F4857" s="1109">
        <v>0</v>
      </c>
      <c r="G4857" s="1110" t="s">
        <v>10775</v>
      </c>
      <c r="H4857" s="1110" t="s">
        <v>4654</v>
      </c>
      <c r="I4857" s="1110" t="s">
        <v>10760</v>
      </c>
      <c r="J4857" s="1109">
        <v>0</v>
      </c>
      <c r="K4857" s="1109">
        <v>0</v>
      </c>
      <c r="L4857" s="1109">
        <v>0</v>
      </c>
      <c r="M4857" s="1109">
        <v>0</v>
      </c>
      <c r="N4857" s="1109">
        <v>0</v>
      </c>
      <c r="O4857" s="1109">
        <v>0</v>
      </c>
      <c r="P4857" s="1109">
        <v>0</v>
      </c>
      <c r="Q4857" s="1109">
        <v>0</v>
      </c>
    </row>
    <row r="4858" spans="1:17">
      <c r="A4858" s="1109">
        <v>20399</v>
      </c>
      <c r="B4858" s="1110" t="s">
        <v>0</v>
      </c>
      <c r="C4858" s="1109">
        <v>7</v>
      </c>
      <c r="D4858" s="1109">
        <v>6.3659999999999997</v>
      </c>
      <c r="E4858" s="1109">
        <v>23</v>
      </c>
      <c r="F4858" s="1109">
        <v>0</v>
      </c>
      <c r="G4858" s="1110" t="s">
        <v>10775</v>
      </c>
      <c r="H4858" s="1110" t="s">
        <v>4654</v>
      </c>
      <c r="I4858" s="1110" t="s">
        <v>10849</v>
      </c>
      <c r="J4858" s="1109">
        <v>0</v>
      </c>
      <c r="K4858" s="1109">
        <v>0</v>
      </c>
      <c r="L4858" s="1109">
        <v>0</v>
      </c>
      <c r="M4858" s="1109">
        <v>0</v>
      </c>
      <c r="N4858" s="1109">
        <v>0</v>
      </c>
      <c r="O4858" s="1109">
        <v>0</v>
      </c>
      <c r="P4858" s="1109">
        <v>0</v>
      </c>
      <c r="Q4858" s="1109">
        <v>0</v>
      </c>
    </row>
    <row r="4859" spans="1:17">
      <c r="A4859" s="1109">
        <v>20400</v>
      </c>
      <c r="B4859" s="1110" t="s">
        <v>0</v>
      </c>
      <c r="C4859" s="1109">
        <v>7</v>
      </c>
      <c r="D4859" s="1109">
        <v>6.3659999999999997</v>
      </c>
      <c r="E4859" s="1109">
        <v>23</v>
      </c>
      <c r="F4859" s="1109">
        <v>0</v>
      </c>
      <c r="G4859" s="1110" t="s">
        <v>10775</v>
      </c>
      <c r="H4859" s="1110" t="s">
        <v>4654</v>
      </c>
      <c r="I4859" s="1110" t="s">
        <v>10736</v>
      </c>
      <c r="J4859" s="1109">
        <v>0</v>
      </c>
      <c r="K4859" s="1109">
        <v>0</v>
      </c>
      <c r="L4859" s="1109">
        <v>0</v>
      </c>
      <c r="M4859" s="1109">
        <v>0</v>
      </c>
      <c r="N4859" s="1109">
        <v>0</v>
      </c>
      <c r="O4859" s="1109">
        <v>0</v>
      </c>
      <c r="P4859" s="1109">
        <v>0</v>
      </c>
      <c r="Q4859" s="1109">
        <v>0</v>
      </c>
    </row>
    <row r="4860" spans="1:17">
      <c r="A4860" s="1109">
        <v>20401</v>
      </c>
      <c r="B4860" s="1110" t="s">
        <v>0</v>
      </c>
      <c r="C4860" s="1109">
        <v>7</v>
      </c>
      <c r="D4860" s="1109">
        <v>6.3659999999999997</v>
      </c>
      <c r="E4860" s="1109">
        <v>23</v>
      </c>
      <c r="F4860" s="1109">
        <v>0</v>
      </c>
      <c r="G4860" s="1110" t="s">
        <v>10775</v>
      </c>
      <c r="H4860" s="1110" t="s">
        <v>4654</v>
      </c>
      <c r="I4860" s="1110" t="s">
        <v>10735</v>
      </c>
      <c r="J4860" s="1109">
        <v>0</v>
      </c>
      <c r="K4860" s="1109">
        <v>0</v>
      </c>
      <c r="L4860" s="1109">
        <v>0</v>
      </c>
      <c r="M4860" s="1109">
        <v>0</v>
      </c>
      <c r="N4860" s="1109">
        <v>0</v>
      </c>
      <c r="O4860" s="1109">
        <v>0</v>
      </c>
      <c r="P4860" s="1109">
        <v>0</v>
      </c>
      <c r="Q4860" s="1109">
        <v>0</v>
      </c>
    </row>
    <row r="4861" spans="1:17">
      <c r="A4861" s="1109">
        <v>20402</v>
      </c>
      <c r="B4861" s="1110" t="s">
        <v>0</v>
      </c>
      <c r="C4861" s="1109">
        <v>7</v>
      </c>
      <c r="D4861" s="1109">
        <v>6.3659999999999997</v>
      </c>
      <c r="E4861" s="1109">
        <v>23</v>
      </c>
      <c r="F4861" s="1109">
        <v>0</v>
      </c>
      <c r="G4861" s="1110" t="s">
        <v>10775</v>
      </c>
      <c r="H4861" s="1110" t="s">
        <v>4654</v>
      </c>
      <c r="I4861" s="1110" t="s">
        <v>10850</v>
      </c>
      <c r="J4861" s="1109">
        <v>0</v>
      </c>
      <c r="K4861" s="1109">
        <v>0</v>
      </c>
      <c r="L4861" s="1109">
        <v>0</v>
      </c>
      <c r="M4861" s="1109">
        <v>0</v>
      </c>
      <c r="N4861" s="1109">
        <v>0</v>
      </c>
      <c r="O4861" s="1109">
        <v>0</v>
      </c>
      <c r="P4861" s="1109">
        <v>0</v>
      </c>
      <c r="Q4861" s="1109">
        <v>0</v>
      </c>
    </row>
    <row r="4862" spans="1:17">
      <c r="A4862" s="1109">
        <v>20403</v>
      </c>
      <c r="B4862" s="1110" t="s">
        <v>0</v>
      </c>
      <c r="C4862" s="1109">
        <v>7</v>
      </c>
      <c r="D4862" s="1109">
        <v>6.3659999999999997</v>
      </c>
      <c r="E4862" s="1109">
        <v>23</v>
      </c>
      <c r="F4862" s="1109">
        <v>0</v>
      </c>
      <c r="G4862" s="1110" t="s">
        <v>10779</v>
      </c>
      <c r="H4862" s="1110" t="s">
        <v>4654</v>
      </c>
      <c r="I4862" s="1110" t="s">
        <v>10841</v>
      </c>
      <c r="J4862" s="1109">
        <v>0</v>
      </c>
      <c r="K4862" s="1109">
        <v>0</v>
      </c>
      <c r="L4862" s="1109">
        <v>0</v>
      </c>
      <c r="M4862" s="1109">
        <v>0</v>
      </c>
      <c r="N4862" s="1109">
        <v>0</v>
      </c>
      <c r="O4862" s="1109">
        <v>0</v>
      </c>
      <c r="P4862" s="1109">
        <v>0</v>
      </c>
      <c r="Q4862" s="1109">
        <v>0</v>
      </c>
    </row>
    <row r="4863" spans="1:17">
      <c r="A4863" s="1109">
        <v>20404</v>
      </c>
      <c r="B4863" s="1110" t="s">
        <v>0</v>
      </c>
      <c r="C4863" s="1109">
        <v>7</v>
      </c>
      <c r="D4863" s="1109">
        <v>6.3659999999999997</v>
      </c>
      <c r="E4863" s="1109">
        <v>23</v>
      </c>
      <c r="F4863" s="1109">
        <v>0</v>
      </c>
      <c r="G4863" s="1110" t="s">
        <v>10779</v>
      </c>
      <c r="H4863" s="1110" t="s">
        <v>4654</v>
      </c>
      <c r="I4863" s="1110" t="s">
        <v>10847</v>
      </c>
      <c r="J4863" s="1109">
        <v>0</v>
      </c>
      <c r="K4863" s="1109">
        <v>0</v>
      </c>
      <c r="L4863" s="1109">
        <v>0</v>
      </c>
      <c r="M4863" s="1109">
        <v>0</v>
      </c>
      <c r="N4863" s="1109">
        <v>0</v>
      </c>
      <c r="O4863" s="1109">
        <v>0</v>
      </c>
      <c r="P4863" s="1109">
        <v>0</v>
      </c>
      <c r="Q4863" s="1109">
        <v>0</v>
      </c>
    </row>
    <row r="4864" spans="1:17">
      <c r="A4864" s="1109">
        <v>20405</v>
      </c>
      <c r="B4864" s="1110" t="s">
        <v>0</v>
      </c>
      <c r="C4864" s="1109">
        <v>7</v>
      </c>
      <c r="D4864" s="1109">
        <v>6.3659999999999997</v>
      </c>
      <c r="E4864" s="1109">
        <v>23</v>
      </c>
      <c r="F4864" s="1109">
        <v>0</v>
      </c>
      <c r="G4864" s="1110" t="s">
        <v>10779</v>
      </c>
      <c r="H4864" s="1110" t="s">
        <v>4654</v>
      </c>
      <c r="I4864" s="1110" t="s">
        <v>10760</v>
      </c>
      <c r="J4864" s="1109">
        <v>0</v>
      </c>
      <c r="K4864" s="1109">
        <v>0</v>
      </c>
      <c r="L4864" s="1109">
        <v>0</v>
      </c>
      <c r="M4864" s="1109">
        <v>0</v>
      </c>
      <c r="N4864" s="1109">
        <v>0</v>
      </c>
      <c r="O4864" s="1109">
        <v>0</v>
      </c>
      <c r="P4864" s="1109">
        <v>0</v>
      </c>
      <c r="Q4864" s="1109">
        <v>0</v>
      </c>
    </row>
    <row r="4865" spans="1:17">
      <c r="A4865" s="1109">
        <v>20406</v>
      </c>
      <c r="B4865" s="1110" t="s">
        <v>0</v>
      </c>
      <c r="C4865" s="1109">
        <v>7</v>
      </c>
      <c r="D4865" s="1109">
        <v>6.3659999999999997</v>
      </c>
      <c r="E4865" s="1109">
        <v>23</v>
      </c>
      <c r="F4865" s="1109">
        <v>0</v>
      </c>
      <c r="G4865" s="1110" t="s">
        <v>10779</v>
      </c>
      <c r="H4865" s="1110" t="s">
        <v>4654</v>
      </c>
      <c r="I4865" s="1110" t="s">
        <v>10736</v>
      </c>
      <c r="J4865" s="1109">
        <v>0</v>
      </c>
      <c r="K4865" s="1109">
        <v>0</v>
      </c>
      <c r="L4865" s="1109">
        <v>0</v>
      </c>
      <c r="M4865" s="1109">
        <v>0</v>
      </c>
      <c r="N4865" s="1109">
        <v>0</v>
      </c>
      <c r="O4865" s="1109">
        <v>0</v>
      </c>
      <c r="P4865" s="1109">
        <v>0</v>
      </c>
      <c r="Q4865" s="1109">
        <v>0</v>
      </c>
    </row>
    <row r="4866" spans="1:17">
      <c r="A4866" s="1109">
        <v>20407</v>
      </c>
      <c r="B4866" s="1110" t="s">
        <v>0</v>
      </c>
      <c r="C4866" s="1109">
        <v>7</v>
      </c>
      <c r="D4866" s="1109">
        <v>6.3659999999999997</v>
      </c>
      <c r="E4866" s="1109">
        <v>23</v>
      </c>
      <c r="F4866" s="1109">
        <v>0</v>
      </c>
      <c r="G4866" s="1110" t="s">
        <v>10779</v>
      </c>
      <c r="H4866" s="1110" t="s">
        <v>4654</v>
      </c>
      <c r="I4866" s="1110" t="s">
        <v>10850</v>
      </c>
      <c r="J4866" s="1109">
        <v>0</v>
      </c>
      <c r="K4866" s="1109">
        <v>0</v>
      </c>
      <c r="L4866" s="1109">
        <v>0</v>
      </c>
      <c r="M4866" s="1109">
        <v>0</v>
      </c>
      <c r="N4866" s="1109">
        <v>0</v>
      </c>
      <c r="O4866" s="1109">
        <v>0</v>
      </c>
      <c r="P4866" s="1109">
        <v>0</v>
      </c>
      <c r="Q4866" s="1109">
        <v>0</v>
      </c>
    </row>
    <row r="4867" spans="1:17">
      <c r="A4867" s="1109">
        <v>20408</v>
      </c>
      <c r="B4867" s="1110" t="s">
        <v>0</v>
      </c>
      <c r="C4867" s="1109">
        <v>7</v>
      </c>
      <c r="D4867" s="1109">
        <v>6.3659999999999997</v>
      </c>
      <c r="E4867" s="1109">
        <v>23</v>
      </c>
      <c r="F4867" s="1109">
        <v>0</v>
      </c>
      <c r="G4867" s="1110" t="s">
        <v>10779</v>
      </c>
      <c r="H4867" s="1110" t="s">
        <v>4654</v>
      </c>
      <c r="I4867" s="1110" t="s">
        <v>10832</v>
      </c>
      <c r="J4867" s="1109">
        <v>0</v>
      </c>
      <c r="K4867" s="1109">
        <v>0</v>
      </c>
      <c r="L4867" s="1109">
        <v>0</v>
      </c>
      <c r="M4867" s="1109">
        <v>0</v>
      </c>
      <c r="N4867" s="1109">
        <v>0</v>
      </c>
      <c r="O4867" s="1109">
        <v>0</v>
      </c>
      <c r="P4867" s="1109">
        <v>0</v>
      </c>
      <c r="Q4867" s="1109">
        <v>0</v>
      </c>
    </row>
    <row r="4868" spans="1:17">
      <c r="A4868" s="1109">
        <v>20409</v>
      </c>
      <c r="B4868" s="1110" t="s">
        <v>0</v>
      </c>
      <c r="C4868" s="1109">
        <v>7</v>
      </c>
      <c r="D4868" s="1109">
        <v>6.3659999999999997</v>
      </c>
      <c r="E4868" s="1109">
        <v>23</v>
      </c>
      <c r="F4868" s="1109">
        <v>0</v>
      </c>
      <c r="G4868" s="1110" t="s">
        <v>10779</v>
      </c>
      <c r="H4868" s="1110" t="s">
        <v>4654</v>
      </c>
      <c r="I4868" s="1110" t="s">
        <v>10839</v>
      </c>
      <c r="J4868" s="1109">
        <v>0</v>
      </c>
      <c r="K4868" s="1109">
        <v>0</v>
      </c>
      <c r="L4868" s="1109">
        <v>0</v>
      </c>
      <c r="M4868" s="1109">
        <v>0</v>
      </c>
      <c r="N4868" s="1109">
        <v>0</v>
      </c>
      <c r="O4868" s="1109">
        <v>0</v>
      </c>
      <c r="P4868" s="1109">
        <v>0</v>
      </c>
      <c r="Q4868" s="1109">
        <v>0</v>
      </c>
    </row>
    <row r="4869" spans="1:17">
      <c r="A4869" s="1109">
        <v>20410</v>
      </c>
      <c r="B4869" s="1110" t="s">
        <v>0</v>
      </c>
      <c r="C4869" s="1109">
        <v>7</v>
      </c>
      <c r="D4869" s="1109">
        <v>6.3659999999999997</v>
      </c>
      <c r="E4869" s="1109">
        <v>23</v>
      </c>
      <c r="F4869" s="1109">
        <v>0</v>
      </c>
      <c r="G4869" s="1110" t="s">
        <v>10739</v>
      </c>
      <c r="H4869" s="1110" t="s">
        <v>4654</v>
      </c>
      <c r="I4869" s="1110" t="s">
        <v>10841</v>
      </c>
      <c r="J4869" s="1109">
        <v>0</v>
      </c>
      <c r="K4869" s="1109">
        <v>0</v>
      </c>
      <c r="L4869" s="1109">
        <v>0</v>
      </c>
      <c r="M4869" s="1109">
        <v>0</v>
      </c>
      <c r="N4869" s="1109">
        <v>0</v>
      </c>
      <c r="O4869" s="1109">
        <v>0</v>
      </c>
      <c r="P4869" s="1109">
        <v>0</v>
      </c>
      <c r="Q4869" s="1109">
        <v>0</v>
      </c>
    </row>
    <row r="4870" spans="1:17">
      <c r="A4870" s="1109">
        <v>20411</v>
      </c>
      <c r="B4870" s="1110" t="s">
        <v>0</v>
      </c>
      <c r="C4870" s="1109">
        <v>7</v>
      </c>
      <c r="D4870" s="1109">
        <v>6.3659999999999997</v>
      </c>
      <c r="E4870" s="1109">
        <v>23</v>
      </c>
      <c r="F4870" s="1109">
        <v>0</v>
      </c>
      <c r="G4870" s="1110" t="s">
        <v>10739</v>
      </c>
      <c r="H4870" s="1110" t="s">
        <v>4654</v>
      </c>
      <c r="I4870" s="1110" t="s">
        <v>10847</v>
      </c>
      <c r="J4870" s="1109">
        <v>0</v>
      </c>
      <c r="K4870" s="1109">
        <v>0</v>
      </c>
      <c r="L4870" s="1109">
        <v>0</v>
      </c>
      <c r="M4870" s="1109">
        <v>0</v>
      </c>
      <c r="N4870" s="1109">
        <v>0</v>
      </c>
      <c r="O4870" s="1109">
        <v>0</v>
      </c>
      <c r="P4870" s="1109">
        <v>0</v>
      </c>
      <c r="Q4870" s="1109">
        <v>0</v>
      </c>
    </row>
    <row r="4871" spans="1:17">
      <c r="A4871" s="1109">
        <v>20412</v>
      </c>
      <c r="B4871" s="1110" t="s">
        <v>0</v>
      </c>
      <c r="C4871" s="1109">
        <v>7</v>
      </c>
      <c r="D4871" s="1109">
        <v>6.3659999999999997</v>
      </c>
      <c r="E4871" s="1109">
        <v>23</v>
      </c>
      <c r="F4871" s="1109">
        <v>0</v>
      </c>
      <c r="G4871" s="1110" t="s">
        <v>10739</v>
      </c>
      <c r="H4871" s="1110" t="s">
        <v>4654</v>
      </c>
      <c r="I4871" s="1110" t="s">
        <v>10760</v>
      </c>
      <c r="J4871" s="1109">
        <v>0</v>
      </c>
      <c r="K4871" s="1109">
        <v>0</v>
      </c>
      <c r="L4871" s="1109">
        <v>0</v>
      </c>
      <c r="M4871" s="1109">
        <v>0</v>
      </c>
      <c r="N4871" s="1109">
        <v>0</v>
      </c>
      <c r="O4871" s="1109">
        <v>0</v>
      </c>
      <c r="P4871" s="1109">
        <v>0</v>
      </c>
      <c r="Q4871" s="1109">
        <v>0</v>
      </c>
    </row>
    <row r="4872" spans="1:17">
      <c r="A4872" s="1109">
        <v>20413</v>
      </c>
      <c r="B4872" s="1110" t="s">
        <v>0</v>
      </c>
      <c r="C4872" s="1109">
        <v>7</v>
      </c>
      <c r="D4872" s="1109">
        <v>6.3659999999999997</v>
      </c>
      <c r="E4872" s="1109">
        <v>23</v>
      </c>
      <c r="F4872" s="1109">
        <v>0</v>
      </c>
      <c r="G4872" s="1110" t="s">
        <v>10739</v>
      </c>
      <c r="H4872" s="1110" t="s">
        <v>4654</v>
      </c>
      <c r="I4872" s="1110" t="s">
        <v>10736</v>
      </c>
      <c r="J4872" s="1109">
        <v>0</v>
      </c>
      <c r="K4872" s="1109">
        <v>0</v>
      </c>
      <c r="L4872" s="1109">
        <v>0</v>
      </c>
      <c r="M4872" s="1109">
        <v>0</v>
      </c>
      <c r="N4872" s="1109">
        <v>0</v>
      </c>
      <c r="O4872" s="1109">
        <v>0</v>
      </c>
      <c r="P4872" s="1109">
        <v>0</v>
      </c>
      <c r="Q4872" s="1109">
        <v>0</v>
      </c>
    </row>
    <row r="4873" spans="1:17">
      <c r="A4873" s="1109">
        <v>20414</v>
      </c>
      <c r="B4873" s="1110" t="s">
        <v>0</v>
      </c>
      <c r="C4873" s="1109">
        <v>7</v>
      </c>
      <c r="D4873" s="1109">
        <v>6.3659999999999997</v>
      </c>
      <c r="E4873" s="1109">
        <v>23</v>
      </c>
      <c r="F4873" s="1109">
        <v>0</v>
      </c>
      <c r="G4873" s="1110" t="s">
        <v>10739</v>
      </c>
      <c r="H4873" s="1110" t="s">
        <v>4654</v>
      </c>
      <c r="I4873" s="1110" t="s">
        <v>10850</v>
      </c>
      <c r="J4873" s="1109">
        <v>0</v>
      </c>
      <c r="K4873" s="1109">
        <v>0</v>
      </c>
      <c r="L4873" s="1109">
        <v>0</v>
      </c>
      <c r="M4873" s="1109">
        <v>0</v>
      </c>
      <c r="N4873" s="1109">
        <v>0</v>
      </c>
      <c r="O4873" s="1109">
        <v>0</v>
      </c>
      <c r="P4873" s="1109">
        <v>0</v>
      </c>
      <c r="Q4873" s="1109">
        <v>0</v>
      </c>
    </row>
    <row r="4874" spans="1:17">
      <c r="A4874" s="1109">
        <v>20415</v>
      </c>
      <c r="B4874" s="1110" t="s">
        <v>0</v>
      </c>
      <c r="C4874" s="1109">
        <v>7</v>
      </c>
      <c r="D4874" s="1109">
        <v>6.3659999999999997</v>
      </c>
      <c r="E4874" s="1109">
        <v>23</v>
      </c>
      <c r="F4874" s="1109">
        <v>0</v>
      </c>
      <c r="G4874" s="1110" t="s">
        <v>10739</v>
      </c>
      <c r="H4874" s="1110" t="s">
        <v>4654</v>
      </c>
      <c r="I4874" s="1110" t="s">
        <v>10832</v>
      </c>
      <c r="J4874" s="1109">
        <v>0</v>
      </c>
      <c r="K4874" s="1109">
        <v>0</v>
      </c>
      <c r="L4874" s="1109">
        <v>0</v>
      </c>
      <c r="M4874" s="1109">
        <v>0</v>
      </c>
      <c r="N4874" s="1109">
        <v>0</v>
      </c>
      <c r="O4874" s="1109">
        <v>0</v>
      </c>
      <c r="P4874" s="1109">
        <v>0</v>
      </c>
      <c r="Q4874" s="1109">
        <v>0</v>
      </c>
    </row>
    <row r="4875" spans="1:17">
      <c r="A4875" s="1109">
        <v>20416</v>
      </c>
      <c r="B4875" s="1110" t="s">
        <v>0</v>
      </c>
      <c r="C4875" s="1109">
        <v>7</v>
      </c>
      <c r="D4875" s="1109">
        <v>6.3659999999999997</v>
      </c>
      <c r="E4875" s="1109">
        <v>23</v>
      </c>
      <c r="F4875" s="1109">
        <v>0</v>
      </c>
      <c r="G4875" s="1110" t="s">
        <v>10739</v>
      </c>
      <c r="H4875" s="1110" t="s">
        <v>4654</v>
      </c>
      <c r="I4875" s="1110" t="s">
        <v>10839</v>
      </c>
      <c r="J4875" s="1109">
        <v>0</v>
      </c>
      <c r="K4875" s="1109">
        <v>0</v>
      </c>
      <c r="L4875" s="1109">
        <v>0</v>
      </c>
      <c r="M4875" s="1109">
        <v>0</v>
      </c>
      <c r="N4875" s="1109">
        <v>0</v>
      </c>
      <c r="O4875" s="1109">
        <v>0</v>
      </c>
      <c r="P4875" s="1109">
        <v>0</v>
      </c>
      <c r="Q4875" s="1109">
        <v>0</v>
      </c>
    </row>
    <row r="4876" spans="1:17">
      <c r="A4876" s="1109">
        <v>20417</v>
      </c>
      <c r="B4876" s="1110" t="s">
        <v>0</v>
      </c>
      <c r="C4876" s="1109">
        <v>7</v>
      </c>
      <c r="D4876" s="1109">
        <v>6.3659999999999997</v>
      </c>
      <c r="E4876" s="1109">
        <v>23</v>
      </c>
      <c r="F4876" s="1109">
        <v>0</v>
      </c>
      <c r="G4876" s="1110" t="s">
        <v>10844</v>
      </c>
      <c r="H4876" s="1110" t="s">
        <v>4654</v>
      </c>
      <c r="I4876" s="1110" t="s">
        <v>10847</v>
      </c>
      <c r="J4876" s="1109">
        <v>0</v>
      </c>
      <c r="K4876" s="1109">
        <v>0</v>
      </c>
      <c r="L4876" s="1109">
        <v>0</v>
      </c>
      <c r="M4876" s="1109">
        <v>0</v>
      </c>
      <c r="N4876" s="1109">
        <v>0</v>
      </c>
      <c r="O4876" s="1109">
        <v>0</v>
      </c>
      <c r="P4876" s="1109">
        <v>0</v>
      </c>
      <c r="Q4876" s="1109">
        <v>0</v>
      </c>
    </row>
    <row r="4877" spans="1:17">
      <c r="A4877" s="1109">
        <v>20418</v>
      </c>
      <c r="B4877" s="1110" t="s">
        <v>0</v>
      </c>
      <c r="C4877" s="1109">
        <v>7</v>
      </c>
      <c r="D4877" s="1109">
        <v>6.3659999999999997</v>
      </c>
      <c r="E4877" s="1109">
        <v>23</v>
      </c>
      <c r="F4877" s="1109">
        <v>0</v>
      </c>
      <c r="G4877" s="1110" t="s">
        <v>10844</v>
      </c>
      <c r="H4877" s="1110" t="s">
        <v>4654</v>
      </c>
      <c r="I4877" s="1110" t="s">
        <v>10760</v>
      </c>
      <c r="J4877" s="1109">
        <v>0</v>
      </c>
      <c r="K4877" s="1109">
        <v>0</v>
      </c>
      <c r="L4877" s="1109">
        <v>0</v>
      </c>
      <c r="M4877" s="1109">
        <v>0</v>
      </c>
      <c r="N4877" s="1109">
        <v>0</v>
      </c>
      <c r="O4877" s="1109">
        <v>0</v>
      </c>
      <c r="P4877" s="1109">
        <v>0</v>
      </c>
      <c r="Q4877" s="1109">
        <v>0</v>
      </c>
    </row>
    <row r="4878" spans="1:17">
      <c r="A4878" s="1109">
        <v>20419</v>
      </c>
      <c r="B4878" s="1110" t="s">
        <v>0</v>
      </c>
      <c r="C4878" s="1109">
        <v>7</v>
      </c>
      <c r="D4878" s="1109">
        <v>6.3659999999999997</v>
      </c>
      <c r="E4878" s="1109">
        <v>23</v>
      </c>
      <c r="F4878" s="1109">
        <v>0</v>
      </c>
      <c r="G4878" s="1110" t="s">
        <v>10844</v>
      </c>
      <c r="H4878" s="1110" t="s">
        <v>4654</v>
      </c>
      <c r="I4878" s="1110" t="s">
        <v>10849</v>
      </c>
      <c r="J4878" s="1109">
        <v>0</v>
      </c>
      <c r="K4878" s="1109">
        <v>0</v>
      </c>
      <c r="L4878" s="1109">
        <v>0</v>
      </c>
      <c r="M4878" s="1109">
        <v>0</v>
      </c>
      <c r="N4878" s="1109">
        <v>0</v>
      </c>
      <c r="O4878" s="1109">
        <v>0</v>
      </c>
      <c r="P4878" s="1109">
        <v>0</v>
      </c>
      <c r="Q4878" s="1109">
        <v>0</v>
      </c>
    </row>
    <row r="4879" spans="1:17">
      <c r="A4879" s="1109">
        <v>20420</v>
      </c>
      <c r="B4879" s="1110" t="s">
        <v>0</v>
      </c>
      <c r="C4879" s="1109">
        <v>7</v>
      </c>
      <c r="D4879" s="1109">
        <v>6.3659999999999997</v>
      </c>
      <c r="E4879" s="1109">
        <v>23</v>
      </c>
      <c r="F4879" s="1109">
        <v>0</v>
      </c>
      <c r="G4879" s="1110" t="s">
        <v>10844</v>
      </c>
      <c r="H4879" s="1110" t="s">
        <v>4654</v>
      </c>
      <c r="I4879" s="1110" t="s">
        <v>10736</v>
      </c>
      <c r="J4879" s="1109">
        <v>0</v>
      </c>
      <c r="K4879" s="1109">
        <v>0</v>
      </c>
      <c r="L4879" s="1109">
        <v>0</v>
      </c>
      <c r="M4879" s="1109">
        <v>0</v>
      </c>
      <c r="N4879" s="1109">
        <v>0</v>
      </c>
      <c r="O4879" s="1109">
        <v>0</v>
      </c>
      <c r="P4879" s="1109">
        <v>0</v>
      </c>
      <c r="Q4879" s="1109">
        <v>0</v>
      </c>
    </row>
    <row r="4880" spans="1:17">
      <c r="A4880" s="1109">
        <v>20421</v>
      </c>
      <c r="B4880" s="1110" t="s">
        <v>0</v>
      </c>
      <c r="C4880" s="1109">
        <v>7</v>
      </c>
      <c r="D4880" s="1109">
        <v>6.3659999999999997</v>
      </c>
      <c r="E4880" s="1109">
        <v>23</v>
      </c>
      <c r="F4880" s="1109">
        <v>0</v>
      </c>
      <c r="G4880" s="1110" t="s">
        <v>10844</v>
      </c>
      <c r="H4880" s="1110" t="s">
        <v>4654</v>
      </c>
      <c r="I4880" s="1110" t="s">
        <v>10850</v>
      </c>
      <c r="J4880" s="1109">
        <v>0</v>
      </c>
      <c r="K4880" s="1109">
        <v>0</v>
      </c>
      <c r="L4880" s="1109">
        <v>0</v>
      </c>
      <c r="M4880" s="1109">
        <v>0</v>
      </c>
      <c r="N4880" s="1109">
        <v>0</v>
      </c>
      <c r="O4880" s="1109">
        <v>0</v>
      </c>
      <c r="P4880" s="1109">
        <v>0</v>
      </c>
      <c r="Q4880" s="1109">
        <v>0</v>
      </c>
    </row>
    <row r="4881" spans="1:17">
      <c r="A4881" s="1109">
        <v>20422</v>
      </c>
      <c r="B4881" s="1110" t="s">
        <v>0</v>
      </c>
      <c r="C4881" s="1109">
        <v>7</v>
      </c>
      <c r="D4881" s="1109">
        <v>6.4560000000000004</v>
      </c>
      <c r="E4881" s="1109">
        <v>20</v>
      </c>
      <c r="F4881" s="1109">
        <v>0</v>
      </c>
      <c r="G4881" s="1110" t="s">
        <v>10838</v>
      </c>
      <c r="H4881" s="1110" t="s">
        <v>4654</v>
      </c>
      <c r="I4881" s="1110" t="s">
        <v>10735</v>
      </c>
      <c r="J4881" s="1109">
        <v>0</v>
      </c>
      <c r="K4881" s="1109">
        <v>0</v>
      </c>
      <c r="L4881" s="1109">
        <v>0</v>
      </c>
      <c r="M4881" s="1109">
        <v>0</v>
      </c>
      <c r="N4881" s="1109">
        <v>0</v>
      </c>
      <c r="O4881" s="1109">
        <v>0</v>
      </c>
      <c r="P4881" s="1109">
        <v>0</v>
      </c>
      <c r="Q4881" s="1109">
        <v>0</v>
      </c>
    </row>
    <row r="4882" spans="1:17">
      <c r="A4882" s="1109">
        <v>20423</v>
      </c>
      <c r="B4882" s="1110" t="s">
        <v>0</v>
      </c>
      <c r="C4882" s="1109">
        <v>7</v>
      </c>
      <c r="D4882" s="1109">
        <v>6.4560000000000004</v>
      </c>
      <c r="E4882" s="1109">
        <v>20</v>
      </c>
      <c r="F4882" s="1109">
        <v>0</v>
      </c>
      <c r="G4882" s="1110" t="s">
        <v>10775</v>
      </c>
      <c r="H4882" s="1110" t="s">
        <v>4654</v>
      </c>
      <c r="I4882" s="1110" t="s">
        <v>10735</v>
      </c>
      <c r="J4882" s="1109">
        <v>0</v>
      </c>
      <c r="K4882" s="1109">
        <v>0</v>
      </c>
      <c r="L4882" s="1109">
        <v>0</v>
      </c>
      <c r="M4882" s="1109">
        <v>0</v>
      </c>
      <c r="N4882" s="1109">
        <v>0</v>
      </c>
      <c r="O4882" s="1109">
        <v>0</v>
      </c>
      <c r="P4882" s="1109">
        <v>0</v>
      </c>
      <c r="Q4882" s="1109">
        <v>0</v>
      </c>
    </row>
    <row r="4883" spans="1:17">
      <c r="A4883" s="1109">
        <v>20424</v>
      </c>
      <c r="B4883" s="1110" t="s">
        <v>0</v>
      </c>
      <c r="C4883" s="1109">
        <v>7</v>
      </c>
      <c r="D4883" s="1109">
        <v>6.4560000000000004</v>
      </c>
      <c r="E4883" s="1109">
        <v>20</v>
      </c>
      <c r="F4883" s="1109">
        <v>0</v>
      </c>
      <c r="G4883" s="1110" t="s">
        <v>10738</v>
      </c>
      <c r="H4883" s="1110" t="s">
        <v>4654</v>
      </c>
      <c r="I4883" s="1110" t="s">
        <v>10735</v>
      </c>
      <c r="J4883" s="1109">
        <v>0</v>
      </c>
      <c r="K4883" s="1109">
        <v>0</v>
      </c>
      <c r="L4883" s="1109">
        <v>0</v>
      </c>
      <c r="M4883" s="1109">
        <v>0</v>
      </c>
      <c r="N4883" s="1109">
        <v>0</v>
      </c>
      <c r="O4883" s="1109">
        <v>0</v>
      </c>
      <c r="P4883" s="1109">
        <v>0</v>
      </c>
      <c r="Q4883" s="1109">
        <v>0</v>
      </c>
    </row>
    <row r="4884" spans="1:17">
      <c r="A4884" s="1109">
        <v>20425</v>
      </c>
      <c r="B4884" s="1110" t="s">
        <v>0</v>
      </c>
      <c r="C4884" s="1109">
        <v>6.625</v>
      </c>
      <c r="D4884" s="1109">
        <v>4.375</v>
      </c>
      <c r="E4884" s="1109">
        <v>65.8</v>
      </c>
      <c r="F4884" s="1109">
        <v>0</v>
      </c>
      <c r="G4884" s="1110" t="s">
        <v>10840</v>
      </c>
      <c r="H4884" s="1110" t="s">
        <v>4654</v>
      </c>
      <c r="I4884" s="1110" t="s">
        <v>10841</v>
      </c>
      <c r="J4884" s="1109">
        <v>0</v>
      </c>
      <c r="K4884" s="1109">
        <v>0</v>
      </c>
      <c r="L4884" s="1109">
        <v>0</v>
      </c>
      <c r="M4884" s="1109">
        <v>0</v>
      </c>
      <c r="N4884" s="1109">
        <v>0</v>
      </c>
      <c r="O4884" s="1109">
        <v>0</v>
      </c>
      <c r="P4884" s="1109">
        <v>0</v>
      </c>
      <c r="Q4884" s="1109">
        <v>0</v>
      </c>
    </row>
    <row r="4885" spans="1:17">
      <c r="A4885" s="1109">
        <v>20426</v>
      </c>
      <c r="B4885" s="1110" t="s">
        <v>0</v>
      </c>
      <c r="C4885" s="1109">
        <v>6.625</v>
      </c>
      <c r="D4885" s="1109">
        <v>4.375</v>
      </c>
      <c r="E4885" s="1109">
        <v>65.8</v>
      </c>
      <c r="F4885" s="1109">
        <v>0</v>
      </c>
      <c r="G4885" s="1110" t="s">
        <v>10840</v>
      </c>
      <c r="H4885" s="1110" t="s">
        <v>4654</v>
      </c>
      <c r="I4885" s="1110" t="s">
        <v>10832</v>
      </c>
      <c r="J4885" s="1109">
        <v>0</v>
      </c>
      <c r="K4885" s="1109">
        <v>0</v>
      </c>
      <c r="L4885" s="1109">
        <v>0</v>
      </c>
      <c r="M4885" s="1109">
        <v>0</v>
      </c>
      <c r="N4885" s="1109">
        <v>0</v>
      </c>
      <c r="O4885" s="1109">
        <v>0</v>
      </c>
      <c r="P4885" s="1109">
        <v>0</v>
      </c>
      <c r="Q4885" s="1109">
        <v>0</v>
      </c>
    </row>
    <row r="4886" spans="1:17">
      <c r="A4886" s="1109">
        <v>20427</v>
      </c>
      <c r="B4886" s="1110" t="s">
        <v>0</v>
      </c>
      <c r="C4886" s="1109">
        <v>6.625</v>
      </c>
      <c r="D4886" s="1109">
        <v>4.375</v>
      </c>
      <c r="E4886" s="1109">
        <v>65.8</v>
      </c>
      <c r="F4886" s="1109">
        <v>0</v>
      </c>
      <c r="G4886" s="1110" t="s">
        <v>10840</v>
      </c>
      <c r="H4886" s="1110" t="s">
        <v>4654</v>
      </c>
      <c r="I4886" s="1110" t="s">
        <v>10839</v>
      </c>
      <c r="J4886" s="1109">
        <v>0</v>
      </c>
      <c r="K4886" s="1109">
        <v>0</v>
      </c>
      <c r="L4886" s="1109">
        <v>0</v>
      </c>
      <c r="M4886" s="1109">
        <v>0</v>
      </c>
      <c r="N4886" s="1109">
        <v>0</v>
      </c>
      <c r="O4886" s="1109">
        <v>0</v>
      </c>
      <c r="P4886" s="1109">
        <v>0</v>
      </c>
      <c r="Q4886" s="1109">
        <v>0</v>
      </c>
    </row>
    <row r="4887" spans="1:17">
      <c r="A4887" s="1109">
        <v>20428</v>
      </c>
      <c r="B4887" s="1110" t="s">
        <v>0</v>
      </c>
      <c r="C4887" s="1109">
        <v>6.625</v>
      </c>
      <c r="D4887" s="1109">
        <v>4.375</v>
      </c>
      <c r="E4887" s="1109">
        <v>65.8</v>
      </c>
      <c r="F4887" s="1109">
        <v>0</v>
      </c>
      <c r="G4887" s="1110" t="s">
        <v>10842</v>
      </c>
      <c r="H4887" s="1110" t="s">
        <v>4654</v>
      </c>
      <c r="I4887" s="1110" t="s">
        <v>10841</v>
      </c>
      <c r="J4887" s="1109">
        <v>0</v>
      </c>
      <c r="K4887" s="1109">
        <v>0</v>
      </c>
      <c r="L4887" s="1109">
        <v>0</v>
      </c>
      <c r="M4887" s="1109">
        <v>0</v>
      </c>
      <c r="N4887" s="1109">
        <v>0</v>
      </c>
      <c r="O4887" s="1109">
        <v>0</v>
      </c>
      <c r="P4887" s="1109">
        <v>0</v>
      </c>
      <c r="Q4887" s="1109">
        <v>0</v>
      </c>
    </row>
    <row r="4888" spans="1:17">
      <c r="A4888" s="1109">
        <v>20429</v>
      </c>
      <c r="B4888" s="1110" t="s">
        <v>0</v>
      </c>
      <c r="C4888" s="1109">
        <v>6.625</v>
      </c>
      <c r="D4888" s="1109">
        <v>4.375</v>
      </c>
      <c r="E4888" s="1109">
        <v>65.8</v>
      </c>
      <c r="F4888" s="1109">
        <v>0</v>
      </c>
      <c r="G4888" s="1110" t="s">
        <v>10842</v>
      </c>
      <c r="H4888" s="1110" t="s">
        <v>4654</v>
      </c>
      <c r="I4888" s="1110" t="s">
        <v>10832</v>
      </c>
      <c r="J4888" s="1109">
        <v>0</v>
      </c>
      <c r="K4888" s="1109">
        <v>0</v>
      </c>
      <c r="L4888" s="1109">
        <v>0</v>
      </c>
      <c r="M4888" s="1109">
        <v>0</v>
      </c>
      <c r="N4888" s="1109">
        <v>0</v>
      </c>
      <c r="O4888" s="1109">
        <v>0</v>
      </c>
      <c r="P4888" s="1109">
        <v>0</v>
      </c>
      <c r="Q4888" s="1109">
        <v>0</v>
      </c>
    </row>
    <row r="4889" spans="1:17">
      <c r="A4889" s="1109">
        <v>20430</v>
      </c>
      <c r="B4889" s="1110" t="s">
        <v>0</v>
      </c>
      <c r="C4889" s="1109">
        <v>6.625</v>
      </c>
      <c r="D4889" s="1109">
        <v>4.375</v>
      </c>
      <c r="E4889" s="1109">
        <v>65.8</v>
      </c>
      <c r="F4889" s="1109">
        <v>0</v>
      </c>
      <c r="G4889" s="1110" t="s">
        <v>10842</v>
      </c>
      <c r="H4889" s="1110" t="s">
        <v>4654</v>
      </c>
      <c r="I4889" s="1110" t="s">
        <v>10839</v>
      </c>
      <c r="J4889" s="1109">
        <v>0</v>
      </c>
      <c r="K4889" s="1109">
        <v>0</v>
      </c>
      <c r="L4889" s="1109">
        <v>0</v>
      </c>
      <c r="M4889" s="1109">
        <v>0</v>
      </c>
      <c r="N4889" s="1109">
        <v>0</v>
      </c>
      <c r="O4889" s="1109">
        <v>0</v>
      </c>
      <c r="P4889" s="1109">
        <v>0</v>
      </c>
      <c r="Q4889" s="1109">
        <v>0</v>
      </c>
    </row>
    <row r="4890" spans="1:17">
      <c r="A4890" s="1109">
        <v>20431</v>
      </c>
      <c r="B4890" s="1110" t="s">
        <v>0</v>
      </c>
      <c r="C4890" s="1109">
        <v>6.625</v>
      </c>
      <c r="D4890" s="1109">
        <v>4.375</v>
      </c>
      <c r="E4890" s="1109">
        <v>65.8</v>
      </c>
      <c r="F4890" s="1109">
        <v>0</v>
      </c>
      <c r="G4890" s="1110" t="s">
        <v>10784</v>
      </c>
      <c r="H4890" s="1110" t="s">
        <v>4654</v>
      </c>
      <c r="I4890" s="1110" t="s">
        <v>10841</v>
      </c>
      <c r="J4890" s="1109">
        <v>0</v>
      </c>
      <c r="K4890" s="1109">
        <v>0</v>
      </c>
      <c r="L4890" s="1109">
        <v>0</v>
      </c>
      <c r="M4890" s="1109">
        <v>0</v>
      </c>
      <c r="N4890" s="1109">
        <v>0</v>
      </c>
      <c r="O4890" s="1109">
        <v>0</v>
      </c>
      <c r="P4890" s="1109">
        <v>0</v>
      </c>
      <c r="Q4890" s="1109">
        <v>0</v>
      </c>
    </row>
    <row r="4891" spans="1:17">
      <c r="A4891" s="1109">
        <v>20432</v>
      </c>
      <c r="B4891" s="1110" t="s">
        <v>0</v>
      </c>
      <c r="C4891" s="1109">
        <v>6.625</v>
      </c>
      <c r="D4891" s="1109">
        <v>4.375</v>
      </c>
      <c r="E4891" s="1109">
        <v>65.8</v>
      </c>
      <c r="F4891" s="1109">
        <v>0</v>
      </c>
      <c r="G4891" s="1110" t="s">
        <v>10784</v>
      </c>
      <c r="H4891" s="1110" t="s">
        <v>4654</v>
      </c>
      <c r="I4891" s="1110" t="s">
        <v>10832</v>
      </c>
      <c r="J4891" s="1109">
        <v>0</v>
      </c>
      <c r="K4891" s="1109">
        <v>0</v>
      </c>
      <c r="L4891" s="1109">
        <v>0</v>
      </c>
      <c r="M4891" s="1109">
        <v>0</v>
      </c>
      <c r="N4891" s="1109">
        <v>0</v>
      </c>
      <c r="O4891" s="1109">
        <v>0</v>
      </c>
      <c r="P4891" s="1109">
        <v>0</v>
      </c>
      <c r="Q4891" s="1109">
        <v>0</v>
      </c>
    </row>
    <row r="4892" spans="1:17">
      <c r="A4892" s="1109">
        <v>20433</v>
      </c>
      <c r="B4892" s="1110" t="s">
        <v>0</v>
      </c>
      <c r="C4892" s="1109">
        <v>6.625</v>
      </c>
      <c r="D4892" s="1109">
        <v>4.375</v>
      </c>
      <c r="E4892" s="1109">
        <v>65.8</v>
      </c>
      <c r="F4892" s="1109">
        <v>0</v>
      </c>
      <c r="G4892" s="1110" t="s">
        <v>10784</v>
      </c>
      <c r="H4892" s="1110" t="s">
        <v>4654</v>
      </c>
      <c r="I4892" s="1110" t="s">
        <v>10839</v>
      </c>
      <c r="J4892" s="1109">
        <v>0</v>
      </c>
      <c r="K4892" s="1109">
        <v>0</v>
      </c>
      <c r="L4892" s="1109">
        <v>0</v>
      </c>
      <c r="M4892" s="1109">
        <v>0</v>
      </c>
      <c r="N4892" s="1109">
        <v>0</v>
      </c>
      <c r="O4892" s="1109">
        <v>0</v>
      </c>
      <c r="P4892" s="1109">
        <v>0</v>
      </c>
      <c r="Q4892" s="1109">
        <v>0</v>
      </c>
    </row>
    <row r="4893" spans="1:17">
      <c r="A4893" s="1109">
        <v>20434</v>
      </c>
      <c r="B4893" s="1110" t="s">
        <v>0</v>
      </c>
      <c r="C4893" s="1109">
        <v>6.625</v>
      </c>
      <c r="D4893" s="1109">
        <v>4.375</v>
      </c>
      <c r="E4893" s="1109">
        <v>65.8</v>
      </c>
      <c r="F4893" s="1109">
        <v>0</v>
      </c>
      <c r="G4893" s="1110" t="s">
        <v>10741</v>
      </c>
      <c r="H4893" s="1110" t="s">
        <v>4654</v>
      </c>
      <c r="I4893" s="1110" t="s">
        <v>10841</v>
      </c>
      <c r="J4893" s="1109">
        <v>0</v>
      </c>
      <c r="K4893" s="1109">
        <v>0</v>
      </c>
      <c r="L4893" s="1109">
        <v>0</v>
      </c>
      <c r="M4893" s="1109">
        <v>0</v>
      </c>
      <c r="N4893" s="1109">
        <v>0</v>
      </c>
      <c r="O4893" s="1109">
        <v>0</v>
      </c>
      <c r="P4893" s="1109">
        <v>0</v>
      </c>
      <c r="Q4893" s="1109">
        <v>0</v>
      </c>
    </row>
    <row r="4894" spans="1:17">
      <c r="A4894" s="1109">
        <v>20435</v>
      </c>
      <c r="B4894" s="1110" t="s">
        <v>0</v>
      </c>
      <c r="C4894" s="1109">
        <v>6.625</v>
      </c>
      <c r="D4894" s="1109">
        <v>4.375</v>
      </c>
      <c r="E4894" s="1109">
        <v>65.8</v>
      </c>
      <c r="F4894" s="1109">
        <v>0</v>
      </c>
      <c r="G4894" s="1110" t="s">
        <v>10741</v>
      </c>
      <c r="H4894" s="1110" t="s">
        <v>4654</v>
      </c>
      <c r="I4894" s="1110" t="s">
        <v>10832</v>
      </c>
      <c r="J4894" s="1109">
        <v>0</v>
      </c>
      <c r="K4894" s="1109">
        <v>0</v>
      </c>
      <c r="L4894" s="1109">
        <v>0</v>
      </c>
      <c r="M4894" s="1109">
        <v>0</v>
      </c>
      <c r="N4894" s="1109">
        <v>0</v>
      </c>
      <c r="O4894" s="1109">
        <v>0</v>
      </c>
      <c r="P4894" s="1109">
        <v>0</v>
      </c>
      <c r="Q4894" s="1109">
        <v>0</v>
      </c>
    </row>
    <row r="4895" spans="1:17">
      <c r="A4895" s="1109">
        <v>20436</v>
      </c>
      <c r="B4895" s="1110" t="s">
        <v>0</v>
      </c>
      <c r="C4895" s="1109">
        <v>6.625</v>
      </c>
      <c r="D4895" s="1109">
        <v>4.375</v>
      </c>
      <c r="E4895" s="1109">
        <v>65.8</v>
      </c>
      <c r="F4895" s="1109">
        <v>0</v>
      </c>
      <c r="G4895" s="1110" t="s">
        <v>10741</v>
      </c>
      <c r="H4895" s="1110" t="s">
        <v>4654</v>
      </c>
      <c r="I4895" s="1110" t="s">
        <v>10839</v>
      </c>
      <c r="J4895" s="1109">
        <v>0</v>
      </c>
      <c r="K4895" s="1109">
        <v>0</v>
      </c>
      <c r="L4895" s="1109">
        <v>0</v>
      </c>
      <c r="M4895" s="1109">
        <v>0</v>
      </c>
      <c r="N4895" s="1109">
        <v>0</v>
      </c>
      <c r="O4895" s="1109">
        <v>0</v>
      </c>
      <c r="P4895" s="1109">
        <v>0</v>
      </c>
      <c r="Q4895" s="1109">
        <v>0</v>
      </c>
    </row>
    <row r="4896" spans="1:17">
      <c r="A4896" s="1109">
        <v>20437</v>
      </c>
      <c r="B4896" s="1110" t="s">
        <v>0</v>
      </c>
      <c r="C4896" s="1109">
        <v>6.625</v>
      </c>
      <c r="D4896" s="1109">
        <v>4.375</v>
      </c>
      <c r="E4896" s="1109">
        <v>65.8</v>
      </c>
      <c r="F4896" s="1109">
        <v>0</v>
      </c>
      <c r="G4896" s="1110" t="s">
        <v>10833</v>
      </c>
      <c r="H4896" s="1110" t="s">
        <v>4654</v>
      </c>
      <c r="I4896" s="1110" t="s">
        <v>10841</v>
      </c>
      <c r="J4896" s="1109">
        <v>0</v>
      </c>
      <c r="K4896" s="1109">
        <v>0</v>
      </c>
      <c r="L4896" s="1109">
        <v>0</v>
      </c>
      <c r="M4896" s="1109">
        <v>0</v>
      </c>
      <c r="N4896" s="1109">
        <v>0</v>
      </c>
      <c r="O4896" s="1109">
        <v>0</v>
      </c>
      <c r="P4896" s="1109">
        <v>0</v>
      </c>
      <c r="Q4896" s="1109">
        <v>0</v>
      </c>
    </row>
    <row r="4897" spans="1:17">
      <c r="A4897" s="1109">
        <v>20438</v>
      </c>
      <c r="B4897" s="1110" t="s">
        <v>0</v>
      </c>
      <c r="C4897" s="1109">
        <v>6.625</v>
      </c>
      <c r="D4897" s="1109">
        <v>4.375</v>
      </c>
      <c r="E4897" s="1109">
        <v>65.8</v>
      </c>
      <c r="F4897" s="1109">
        <v>0</v>
      </c>
      <c r="G4897" s="1110" t="s">
        <v>10833</v>
      </c>
      <c r="H4897" s="1110" t="s">
        <v>4654</v>
      </c>
      <c r="I4897" s="1110" t="s">
        <v>10832</v>
      </c>
      <c r="J4897" s="1109">
        <v>0</v>
      </c>
      <c r="K4897" s="1109">
        <v>0</v>
      </c>
      <c r="L4897" s="1109">
        <v>0</v>
      </c>
      <c r="M4897" s="1109">
        <v>0</v>
      </c>
      <c r="N4897" s="1109">
        <v>0</v>
      </c>
      <c r="O4897" s="1109">
        <v>0</v>
      </c>
      <c r="P4897" s="1109">
        <v>0</v>
      </c>
      <c r="Q4897" s="1109">
        <v>0</v>
      </c>
    </row>
    <row r="4898" spans="1:17">
      <c r="A4898" s="1109">
        <v>20439</v>
      </c>
      <c r="B4898" s="1110" t="s">
        <v>0</v>
      </c>
      <c r="C4898" s="1109">
        <v>6.625</v>
      </c>
      <c r="D4898" s="1109">
        <v>4.375</v>
      </c>
      <c r="E4898" s="1109">
        <v>65.8</v>
      </c>
      <c r="F4898" s="1109">
        <v>0</v>
      </c>
      <c r="G4898" s="1110" t="s">
        <v>10833</v>
      </c>
      <c r="H4898" s="1110" t="s">
        <v>4654</v>
      </c>
      <c r="I4898" s="1110" t="s">
        <v>10839</v>
      </c>
      <c r="J4898" s="1109">
        <v>0</v>
      </c>
      <c r="K4898" s="1109">
        <v>0</v>
      </c>
      <c r="L4898" s="1109">
        <v>0</v>
      </c>
      <c r="M4898" s="1109">
        <v>0</v>
      </c>
      <c r="N4898" s="1109">
        <v>0</v>
      </c>
      <c r="O4898" s="1109">
        <v>0</v>
      </c>
      <c r="P4898" s="1109">
        <v>0</v>
      </c>
      <c r="Q4898" s="1109">
        <v>0</v>
      </c>
    </row>
    <row r="4899" spans="1:17">
      <c r="A4899" s="1109">
        <v>20440</v>
      </c>
      <c r="B4899" s="1110" t="s">
        <v>0</v>
      </c>
      <c r="C4899" s="1109">
        <v>6.625</v>
      </c>
      <c r="D4899" s="1109">
        <v>4.375</v>
      </c>
      <c r="E4899" s="1109">
        <v>65.8</v>
      </c>
      <c r="F4899" s="1109">
        <v>0</v>
      </c>
      <c r="G4899" s="1110" t="s">
        <v>10753</v>
      </c>
      <c r="H4899" s="1110" t="s">
        <v>4654</v>
      </c>
      <c r="I4899" s="1110" t="s">
        <v>10841</v>
      </c>
      <c r="J4899" s="1109">
        <v>0</v>
      </c>
      <c r="K4899" s="1109">
        <v>0</v>
      </c>
      <c r="L4899" s="1109">
        <v>0</v>
      </c>
      <c r="M4899" s="1109">
        <v>0</v>
      </c>
      <c r="N4899" s="1109">
        <v>0</v>
      </c>
      <c r="O4899" s="1109">
        <v>0</v>
      </c>
      <c r="P4899" s="1109">
        <v>0</v>
      </c>
      <c r="Q4899" s="1109">
        <v>0</v>
      </c>
    </row>
    <row r="4900" spans="1:17">
      <c r="A4900" s="1109">
        <v>20441</v>
      </c>
      <c r="B4900" s="1110" t="s">
        <v>0</v>
      </c>
      <c r="C4900" s="1109">
        <v>6.625</v>
      </c>
      <c r="D4900" s="1109">
        <v>4.375</v>
      </c>
      <c r="E4900" s="1109">
        <v>65.8</v>
      </c>
      <c r="F4900" s="1109">
        <v>0</v>
      </c>
      <c r="G4900" s="1110" t="s">
        <v>10753</v>
      </c>
      <c r="H4900" s="1110" t="s">
        <v>4654</v>
      </c>
      <c r="I4900" s="1110" t="s">
        <v>10832</v>
      </c>
      <c r="J4900" s="1109">
        <v>0</v>
      </c>
      <c r="K4900" s="1109">
        <v>0</v>
      </c>
      <c r="L4900" s="1109">
        <v>0</v>
      </c>
      <c r="M4900" s="1109">
        <v>0</v>
      </c>
      <c r="N4900" s="1109">
        <v>0</v>
      </c>
      <c r="O4900" s="1109">
        <v>0</v>
      </c>
      <c r="P4900" s="1109">
        <v>0</v>
      </c>
      <c r="Q4900" s="1109">
        <v>0</v>
      </c>
    </row>
    <row r="4901" spans="1:17">
      <c r="A4901" s="1109">
        <v>20442</v>
      </c>
      <c r="B4901" s="1110" t="s">
        <v>0</v>
      </c>
      <c r="C4901" s="1109">
        <v>6.625</v>
      </c>
      <c r="D4901" s="1109">
        <v>4.375</v>
      </c>
      <c r="E4901" s="1109">
        <v>65.8</v>
      </c>
      <c r="F4901" s="1109">
        <v>0</v>
      </c>
      <c r="G4901" s="1110" t="s">
        <v>10753</v>
      </c>
      <c r="H4901" s="1110" t="s">
        <v>4654</v>
      </c>
      <c r="I4901" s="1110" t="s">
        <v>10839</v>
      </c>
      <c r="J4901" s="1109">
        <v>0</v>
      </c>
      <c r="K4901" s="1109">
        <v>0</v>
      </c>
      <c r="L4901" s="1109">
        <v>0</v>
      </c>
      <c r="M4901" s="1109">
        <v>0</v>
      </c>
      <c r="N4901" s="1109">
        <v>0</v>
      </c>
      <c r="O4901" s="1109">
        <v>0</v>
      </c>
      <c r="P4901" s="1109">
        <v>0</v>
      </c>
      <c r="Q4901" s="1109">
        <v>0</v>
      </c>
    </row>
    <row r="4902" spans="1:17">
      <c r="A4902" s="1109">
        <v>20443</v>
      </c>
      <c r="B4902" s="1110" t="s">
        <v>0</v>
      </c>
      <c r="C4902" s="1109">
        <v>6.625</v>
      </c>
      <c r="D4902" s="1109">
        <v>4.375</v>
      </c>
      <c r="E4902" s="1109">
        <v>65.8</v>
      </c>
      <c r="F4902" s="1109">
        <v>0</v>
      </c>
      <c r="G4902" s="1110" t="s">
        <v>10739</v>
      </c>
      <c r="H4902" s="1110" t="s">
        <v>4654</v>
      </c>
      <c r="I4902" s="1110" t="s">
        <v>10841</v>
      </c>
      <c r="J4902" s="1109">
        <v>0</v>
      </c>
      <c r="K4902" s="1109">
        <v>0</v>
      </c>
      <c r="L4902" s="1109">
        <v>0</v>
      </c>
      <c r="M4902" s="1109">
        <v>0</v>
      </c>
      <c r="N4902" s="1109">
        <v>0</v>
      </c>
      <c r="O4902" s="1109">
        <v>0</v>
      </c>
      <c r="P4902" s="1109">
        <v>0</v>
      </c>
      <c r="Q4902" s="1109">
        <v>0</v>
      </c>
    </row>
    <row r="4903" spans="1:17">
      <c r="A4903" s="1109">
        <v>20444</v>
      </c>
      <c r="B4903" s="1110" t="s">
        <v>0</v>
      </c>
      <c r="C4903" s="1109">
        <v>6.625</v>
      </c>
      <c r="D4903" s="1109">
        <v>4.375</v>
      </c>
      <c r="E4903" s="1109">
        <v>65.8</v>
      </c>
      <c r="F4903" s="1109">
        <v>0</v>
      </c>
      <c r="G4903" s="1110" t="s">
        <v>10739</v>
      </c>
      <c r="H4903" s="1110" t="s">
        <v>4654</v>
      </c>
      <c r="I4903" s="1110" t="s">
        <v>10832</v>
      </c>
      <c r="J4903" s="1109">
        <v>0</v>
      </c>
      <c r="K4903" s="1109">
        <v>0</v>
      </c>
      <c r="L4903" s="1109">
        <v>0</v>
      </c>
      <c r="M4903" s="1109">
        <v>0</v>
      </c>
      <c r="N4903" s="1109">
        <v>0</v>
      </c>
      <c r="O4903" s="1109">
        <v>0</v>
      </c>
      <c r="P4903" s="1109">
        <v>0</v>
      </c>
      <c r="Q4903" s="1109">
        <v>0</v>
      </c>
    </row>
    <row r="4904" spans="1:17">
      <c r="A4904" s="1109">
        <v>20445</v>
      </c>
      <c r="B4904" s="1110" t="s">
        <v>0</v>
      </c>
      <c r="C4904" s="1109">
        <v>6.625</v>
      </c>
      <c r="D4904" s="1109">
        <v>4.375</v>
      </c>
      <c r="E4904" s="1109">
        <v>65.8</v>
      </c>
      <c r="F4904" s="1109">
        <v>0</v>
      </c>
      <c r="G4904" s="1110" t="s">
        <v>10739</v>
      </c>
      <c r="H4904" s="1110" t="s">
        <v>4654</v>
      </c>
      <c r="I4904" s="1110" t="s">
        <v>10839</v>
      </c>
      <c r="J4904" s="1109">
        <v>0</v>
      </c>
      <c r="K4904" s="1109">
        <v>0</v>
      </c>
      <c r="L4904" s="1109">
        <v>0</v>
      </c>
      <c r="M4904" s="1109">
        <v>0</v>
      </c>
      <c r="N4904" s="1109">
        <v>0</v>
      </c>
      <c r="O4904" s="1109">
        <v>0</v>
      </c>
      <c r="P4904" s="1109">
        <v>0</v>
      </c>
      <c r="Q4904" s="1109">
        <v>0</v>
      </c>
    </row>
    <row r="4905" spans="1:17">
      <c r="A4905" s="1109">
        <v>20446</v>
      </c>
      <c r="B4905" s="1110" t="s">
        <v>0</v>
      </c>
      <c r="C4905" s="1109">
        <v>6.625</v>
      </c>
      <c r="D4905" s="1109">
        <v>4.5010000000000003</v>
      </c>
      <c r="E4905" s="1109">
        <v>62.9</v>
      </c>
      <c r="F4905" s="1109">
        <v>0</v>
      </c>
      <c r="G4905" s="1110" t="s">
        <v>10840</v>
      </c>
      <c r="H4905" s="1110" t="s">
        <v>4654</v>
      </c>
      <c r="I4905" s="1110" t="s">
        <v>10841</v>
      </c>
      <c r="J4905" s="1109">
        <v>0</v>
      </c>
      <c r="K4905" s="1109">
        <v>0</v>
      </c>
      <c r="L4905" s="1109">
        <v>0</v>
      </c>
      <c r="M4905" s="1109">
        <v>0</v>
      </c>
      <c r="N4905" s="1109">
        <v>0</v>
      </c>
      <c r="O4905" s="1109">
        <v>0</v>
      </c>
      <c r="P4905" s="1109">
        <v>0</v>
      </c>
      <c r="Q4905" s="1109">
        <v>0</v>
      </c>
    </row>
    <row r="4906" spans="1:17">
      <c r="A4906" s="1109">
        <v>20447</v>
      </c>
      <c r="B4906" s="1110" t="s">
        <v>0</v>
      </c>
      <c r="C4906" s="1109">
        <v>6.625</v>
      </c>
      <c r="D4906" s="1109">
        <v>4.5010000000000003</v>
      </c>
      <c r="E4906" s="1109">
        <v>62.9</v>
      </c>
      <c r="F4906" s="1109">
        <v>0</v>
      </c>
      <c r="G4906" s="1110" t="s">
        <v>10840</v>
      </c>
      <c r="H4906" s="1110" t="s">
        <v>4654</v>
      </c>
      <c r="I4906" s="1110" t="s">
        <v>10832</v>
      </c>
      <c r="J4906" s="1109">
        <v>0</v>
      </c>
      <c r="K4906" s="1109">
        <v>0</v>
      </c>
      <c r="L4906" s="1109">
        <v>0</v>
      </c>
      <c r="M4906" s="1109">
        <v>0</v>
      </c>
      <c r="N4906" s="1109">
        <v>0</v>
      </c>
      <c r="O4906" s="1109">
        <v>0</v>
      </c>
      <c r="P4906" s="1109">
        <v>0</v>
      </c>
      <c r="Q4906" s="1109">
        <v>0</v>
      </c>
    </row>
    <row r="4907" spans="1:17">
      <c r="A4907" s="1109">
        <v>20448</v>
      </c>
      <c r="B4907" s="1110" t="s">
        <v>0</v>
      </c>
      <c r="C4907" s="1109">
        <v>6.625</v>
      </c>
      <c r="D4907" s="1109">
        <v>4.5010000000000003</v>
      </c>
      <c r="E4907" s="1109">
        <v>62.9</v>
      </c>
      <c r="F4907" s="1109">
        <v>0</v>
      </c>
      <c r="G4907" s="1110" t="s">
        <v>10840</v>
      </c>
      <c r="H4907" s="1110" t="s">
        <v>4654</v>
      </c>
      <c r="I4907" s="1110" t="s">
        <v>10839</v>
      </c>
      <c r="J4907" s="1109">
        <v>0</v>
      </c>
      <c r="K4907" s="1109">
        <v>0</v>
      </c>
      <c r="L4907" s="1109">
        <v>0</v>
      </c>
      <c r="M4907" s="1109">
        <v>0</v>
      </c>
      <c r="N4907" s="1109">
        <v>0</v>
      </c>
      <c r="O4907" s="1109">
        <v>0</v>
      </c>
      <c r="P4907" s="1109">
        <v>0</v>
      </c>
      <c r="Q4907" s="1109">
        <v>0</v>
      </c>
    </row>
    <row r="4908" spans="1:17">
      <c r="A4908" s="1109">
        <v>20449</v>
      </c>
      <c r="B4908" s="1110" t="s">
        <v>0</v>
      </c>
      <c r="C4908" s="1109">
        <v>6.625</v>
      </c>
      <c r="D4908" s="1109">
        <v>4.5010000000000003</v>
      </c>
      <c r="E4908" s="1109">
        <v>62.9</v>
      </c>
      <c r="F4908" s="1109">
        <v>0</v>
      </c>
      <c r="G4908" s="1110" t="s">
        <v>10842</v>
      </c>
      <c r="H4908" s="1110" t="s">
        <v>4654</v>
      </c>
      <c r="I4908" s="1110" t="s">
        <v>10841</v>
      </c>
      <c r="J4908" s="1109">
        <v>0</v>
      </c>
      <c r="K4908" s="1109">
        <v>0</v>
      </c>
      <c r="L4908" s="1109">
        <v>0</v>
      </c>
      <c r="M4908" s="1109">
        <v>0</v>
      </c>
      <c r="N4908" s="1109">
        <v>0</v>
      </c>
      <c r="O4908" s="1109">
        <v>0</v>
      </c>
      <c r="P4908" s="1109">
        <v>0</v>
      </c>
      <c r="Q4908" s="1109">
        <v>0</v>
      </c>
    </row>
    <row r="4909" spans="1:17">
      <c r="A4909" s="1109">
        <v>20450</v>
      </c>
      <c r="B4909" s="1110" t="s">
        <v>0</v>
      </c>
      <c r="C4909" s="1109">
        <v>6.625</v>
      </c>
      <c r="D4909" s="1109">
        <v>4.5010000000000003</v>
      </c>
      <c r="E4909" s="1109">
        <v>62.9</v>
      </c>
      <c r="F4909" s="1109">
        <v>0</v>
      </c>
      <c r="G4909" s="1110" t="s">
        <v>10842</v>
      </c>
      <c r="H4909" s="1110" t="s">
        <v>4654</v>
      </c>
      <c r="I4909" s="1110" t="s">
        <v>10832</v>
      </c>
      <c r="J4909" s="1109">
        <v>0</v>
      </c>
      <c r="K4909" s="1109">
        <v>0</v>
      </c>
      <c r="L4909" s="1109">
        <v>0</v>
      </c>
      <c r="M4909" s="1109">
        <v>0</v>
      </c>
      <c r="N4909" s="1109">
        <v>0</v>
      </c>
      <c r="O4909" s="1109">
        <v>0</v>
      </c>
      <c r="P4909" s="1109">
        <v>0</v>
      </c>
      <c r="Q4909" s="1109">
        <v>0</v>
      </c>
    </row>
    <row r="4910" spans="1:17">
      <c r="A4910" s="1109">
        <v>20451</v>
      </c>
      <c r="B4910" s="1110" t="s">
        <v>0</v>
      </c>
      <c r="C4910" s="1109">
        <v>6.625</v>
      </c>
      <c r="D4910" s="1109">
        <v>4.5010000000000003</v>
      </c>
      <c r="E4910" s="1109">
        <v>62.9</v>
      </c>
      <c r="F4910" s="1109">
        <v>0</v>
      </c>
      <c r="G4910" s="1110" t="s">
        <v>10842</v>
      </c>
      <c r="H4910" s="1110" t="s">
        <v>4654</v>
      </c>
      <c r="I4910" s="1110" t="s">
        <v>10839</v>
      </c>
      <c r="J4910" s="1109">
        <v>0</v>
      </c>
      <c r="K4910" s="1109">
        <v>0</v>
      </c>
      <c r="L4910" s="1109">
        <v>0</v>
      </c>
      <c r="M4910" s="1109">
        <v>0</v>
      </c>
      <c r="N4910" s="1109">
        <v>0</v>
      </c>
      <c r="O4910" s="1109">
        <v>0</v>
      </c>
      <c r="P4910" s="1109">
        <v>0</v>
      </c>
      <c r="Q4910" s="1109">
        <v>0</v>
      </c>
    </row>
    <row r="4911" spans="1:17">
      <c r="A4911" s="1109">
        <v>20452</v>
      </c>
      <c r="B4911" s="1110" t="s">
        <v>0</v>
      </c>
      <c r="C4911" s="1109">
        <v>6.625</v>
      </c>
      <c r="D4911" s="1109">
        <v>4.5010000000000003</v>
      </c>
      <c r="E4911" s="1109">
        <v>62.9</v>
      </c>
      <c r="F4911" s="1109">
        <v>0</v>
      </c>
      <c r="G4911" s="1110" t="s">
        <v>10784</v>
      </c>
      <c r="H4911" s="1110" t="s">
        <v>4654</v>
      </c>
      <c r="I4911" s="1110" t="s">
        <v>10841</v>
      </c>
      <c r="J4911" s="1109">
        <v>0</v>
      </c>
      <c r="K4911" s="1109">
        <v>0</v>
      </c>
      <c r="L4911" s="1109">
        <v>0</v>
      </c>
      <c r="M4911" s="1109">
        <v>0</v>
      </c>
      <c r="N4911" s="1109">
        <v>0</v>
      </c>
      <c r="O4911" s="1109">
        <v>0</v>
      </c>
      <c r="P4911" s="1109">
        <v>0</v>
      </c>
      <c r="Q4911" s="1109">
        <v>0</v>
      </c>
    </row>
    <row r="4912" spans="1:17">
      <c r="A4912" s="1109">
        <v>20453</v>
      </c>
      <c r="B4912" s="1110" t="s">
        <v>0</v>
      </c>
      <c r="C4912" s="1109">
        <v>6.625</v>
      </c>
      <c r="D4912" s="1109">
        <v>4.5010000000000003</v>
      </c>
      <c r="E4912" s="1109">
        <v>62.9</v>
      </c>
      <c r="F4912" s="1109">
        <v>0</v>
      </c>
      <c r="G4912" s="1110" t="s">
        <v>10784</v>
      </c>
      <c r="H4912" s="1110" t="s">
        <v>4654</v>
      </c>
      <c r="I4912" s="1110" t="s">
        <v>10832</v>
      </c>
      <c r="J4912" s="1109">
        <v>0</v>
      </c>
      <c r="K4912" s="1109">
        <v>0</v>
      </c>
      <c r="L4912" s="1109">
        <v>0</v>
      </c>
      <c r="M4912" s="1109">
        <v>0</v>
      </c>
      <c r="N4912" s="1109">
        <v>0</v>
      </c>
      <c r="O4912" s="1109">
        <v>0</v>
      </c>
      <c r="P4912" s="1109">
        <v>0</v>
      </c>
      <c r="Q4912" s="1109">
        <v>0</v>
      </c>
    </row>
    <row r="4913" spans="1:17">
      <c r="A4913" s="1109">
        <v>20454</v>
      </c>
      <c r="B4913" s="1110" t="s">
        <v>0</v>
      </c>
      <c r="C4913" s="1109">
        <v>6.625</v>
      </c>
      <c r="D4913" s="1109">
        <v>4.5010000000000003</v>
      </c>
      <c r="E4913" s="1109">
        <v>62.9</v>
      </c>
      <c r="F4913" s="1109">
        <v>0</v>
      </c>
      <c r="G4913" s="1110" t="s">
        <v>10784</v>
      </c>
      <c r="H4913" s="1110" t="s">
        <v>4654</v>
      </c>
      <c r="I4913" s="1110" t="s">
        <v>10839</v>
      </c>
      <c r="J4913" s="1109">
        <v>0</v>
      </c>
      <c r="K4913" s="1109">
        <v>0</v>
      </c>
      <c r="L4913" s="1109">
        <v>0</v>
      </c>
      <c r="M4913" s="1109">
        <v>0</v>
      </c>
      <c r="N4913" s="1109">
        <v>0</v>
      </c>
      <c r="O4913" s="1109">
        <v>0</v>
      </c>
      <c r="P4913" s="1109">
        <v>0</v>
      </c>
      <c r="Q4913" s="1109">
        <v>0</v>
      </c>
    </row>
    <row r="4914" spans="1:17">
      <c r="A4914" s="1109">
        <v>20455</v>
      </c>
      <c r="B4914" s="1110" t="s">
        <v>0</v>
      </c>
      <c r="C4914" s="1109">
        <v>6.625</v>
      </c>
      <c r="D4914" s="1109">
        <v>4.5010000000000003</v>
      </c>
      <c r="E4914" s="1109">
        <v>62.9</v>
      </c>
      <c r="F4914" s="1109">
        <v>0</v>
      </c>
      <c r="G4914" s="1110" t="s">
        <v>10741</v>
      </c>
      <c r="H4914" s="1110" t="s">
        <v>4654</v>
      </c>
      <c r="I4914" s="1110" t="s">
        <v>10841</v>
      </c>
      <c r="J4914" s="1109">
        <v>0</v>
      </c>
      <c r="K4914" s="1109">
        <v>0</v>
      </c>
      <c r="L4914" s="1109">
        <v>0</v>
      </c>
      <c r="M4914" s="1109">
        <v>0</v>
      </c>
      <c r="N4914" s="1109">
        <v>0</v>
      </c>
      <c r="O4914" s="1109">
        <v>0</v>
      </c>
      <c r="P4914" s="1109">
        <v>0</v>
      </c>
      <c r="Q4914" s="1109">
        <v>0</v>
      </c>
    </row>
    <row r="4915" spans="1:17">
      <c r="A4915" s="1109">
        <v>20456</v>
      </c>
      <c r="B4915" s="1110" t="s">
        <v>0</v>
      </c>
      <c r="C4915" s="1109">
        <v>6.625</v>
      </c>
      <c r="D4915" s="1109">
        <v>4.5010000000000003</v>
      </c>
      <c r="E4915" s="1109">
        <v>62.9</v>
      </c>
      <c r="F4915" s="1109">
        <v>0</v>
      </c>
      <c r="G4915" s="1110" t="s">
        <v>10741</v>
      </c>
      <c r="H4915" s="1110" t="s">
        <v>4654</v>
      </c>
      <c r="I4915" s="1110" t="s">
        <v>10832</v>
      </c>
      <c r="J4915" s="1109">
        <v>0</v>
      </c>
      <c r="K4915" s="1109">
        <v>0</v>
      </c>
      <c r="L4915" s="1109">
        <v>0</v>
      </c>
      <c r="M4915" s="1109">
        <v>0</v>
      </c>
      <c r="N4915" s="1109">
        <v>0</v>
      </c>
      <c r="O4915" s="1109">
        <v>0</v>
      </c>
      <c r="P4915" s="1109">
        <v>0</v>
      </c>
      <c r="Q4915" s="1109">
        <v>0</v>
      </c>
    </row>
    <row r="4916" spans="1:17">
      <c r="A4916" s="1109">
        <v>20457</v>
      </c>
      <c r="B4916" s="1110" t="s">
        <v>0</v>
      </c>
      <c r="C4916" s="1109">
        <v>6.625</v>
      </c>
      <c r="D4916" s="1109">
        <v>4.5010000000000003</v>
      </c>
      <c r="E4916" s="1109">
        <v>62.9</v>
      </c>
      <c r="F4916" s="1109">
        <v>0</v>
      </c>
      <c r="G4916" s="1110" t="s">
        <v>10741</v>
      </c>
      <c r="H4916" s="1110" t="s">
        <v>4654</v>
      </c>
      <c r="I4916" s="1110" t="s">
        <v>10839</v>
      </c>
      <c r="J4916" s="1109">
        <v>0</v>
      </c>
      <c r="K4916" s="1109">
        <v>0</v>
      </c>
      <c r="L4916" s="1109">
        <v>0</v>
      </c>
      <c r="M4916" s="1109">
        <v>0</v>
      </c>
      <c r="N4916" s="1109">
        <v>0</v>
      </c>
      <c r="O4916" s="1109">
        <v>0</v>
      </c>
      <c r="P4916" s="1109">
        <v>0</v>
      </c>
      <c r="Q4916" s="1109">
        <v>0</v>
      </c>
    </row>
    <row r="4917" spans="1:17">
      <c r="A4917" s="1109">
        <v>20458</v>
      </c>
      <c r="B4917" s="1110" t="s">
        <v>0</v>
      </c>
      <c r="C4917" s="1109">
        <v>6.625</v>
      </c>
      <c r="D4917" s="1109">
        <v>4.5010000000000003</v>
      </c>
      <c r="E4917" s="1109">
        <v>62.9</v>
      </c>
      <c r="F4917" s="1109">
        <v>0</v>
      </c>
      <c r="G4917" s="1110" t="s">
        <v>10833</v>
      </c>
      <c r="H4917" s="1110" t="s">
        <v>4654</v>
      </c>
      <c r="I4917" s="1110" t="s">
        <v>10841</v>
      </c>
      <c r="J4917" s="1109">
        <v>0</v>
      </c>
      <c r="K4917" s="1109">
        <v>0</v>
      </c>
      <c r="L4917" s="1109">
        <v>0</v>
      </c>
      <c r="M4917" s="1109">
        <v>0</v>
      </c>
      <c r="N4917" s="1109">
        <v>0</v>
      </c>
      <c r="O4917" s="1109">
        <v>0</v>
      </c>
      <c r="P4917" s="1109">
        <v>0</v>
      </c>
      <c r="Q4917" s="1109">
        <v>0</v>
      </c>
    </row>
    <row r="4918" spans="1:17">
      <c r="A4918" s="1109">
        <v>20459</v>
      </c>
      <c r="B4918" s="1110" t="s">
        <v>0</v>
      </c>
      <c r="C4918" s="1109">
        <v>6.625</v>
      </c>
      <c r="D4918" s="1109">
        <v>4.5010000000000003</v>
      </c>
      <c r="E4918" s="1109">
        <v>62.9</v>
      </c>
      <c r="F4918" s="1109">
        <v>0</v>
      </c>
      <c r="G4918" s="1110" t="s">
        <v>10833</v>
      </c>
      <c r="H4918" s="1110" t="s">
        <v>4654</v>
      </c>
      <c r="I4918" s="1110" t="s">
        <v>10832</v>
      </c>
      <c r="J4918" s="1109">
        <v>0</v>
      </c>
      <c r="K4918" s="1109">
        <v>0</v>
      </c>
      <c r="L4918" s="1109">
        <v>0</v>
      </c>
      <c r="M4918" s="1109">
        <v>0</v>
      </c>
      <c r="N4918" s="1109">
        <v>0</v>
      </c>
      <c r="O4918" s="1109">
        <v>0</v>
      </c>
      <c r="P4918" s="1109">
        <v>0</v>
      </c>
      <c r="Q4918" s="1109">
        <v>0</v>
      </c>
    </row>
    <row r="4919" spans="1:17">
      <c r="A4919" s="1109">
        <v>20460</v>
      </c>
      <c r="B4919" s="1110" t="s">
        <v>0</v>
      </c>
      <c r="C4919" s="1109">
        <v>6.625</v>
      </c>
      <c r="D4919" s="1109">
        <v>4.5010000000000003</v>
      </c>
      <c r="E4919" s="1109">
        <v>62.9</v>
      </c>
      <c r="F4919" s="1109">
        <v>0</v>
      </c>
      <c r="G4919" s="1110" t="s">
        <v>10833</v>
      </c>
      <c r="H4919" s="1110" t="s">
        <v>4654</v>
      </c>
      <c r="I4919" s="1110" t="s">
        <v>10839</v>
      </c>
      <c r="J4919" s="1109">
        <v>0</v>
      </c>
      <c r="K4919" s="1109">
        <v>0</v>
      </c>
      <c r="L4919" s="1109">
        <v>0</v>
      </c>
      <c r="M4919" s="1109">
        <v>0</v>
      </c>
      <c r="N4919" s="1109">
        <v>0</v>
      </c>
      <c r="O4919" s="1109">
        <v>0</v>
      </c>
      <c r="P4919" s="1109">
        <v>0</v>
      </c>
      <c r="Q4919" s="1109">
        <v>0</v>
      </c>
    </row>
    <row r="4920" spans="1:17">
      <c r="A4920" s="1109">
        <v>20461</v>
      </c>
      <c r="B4920" s="1110" t="s">
        <v>0</v>
      </c>
      <c r="C4920" s="1109">
        <v>6.625</v>
      </c>
      <c r="D4920" s="1109">
        <v>4.5010000000000003</v>
      </c>
      <c r="E4920" s="1109">
        <v>62.9</v>
      </c>
      <c r="F4920" s="1109">
        <v>0</v>
      </c>
      <c r="G4920" s="1110" t="s">
        <v>10753</v>
      </c>
      <c r="H4920" s="1110" t="s">
        <v>4654</v>
      </c>
      <c r="I4920" s="1110" t="s">
        <v>10841</v>
      </c>
      <c r="J4920" s="1109">
        <v>0</v>
      </c>
      <c r="K4920" s="1109">
        <v>0</v>
      </c>
      <c r="L4920" s="1109">
        <v>0</v>
      </c>
      <c r="M4920" s="1109">
        <v>0</v>
      </c>
      <c r="N4920" s="1109">
        <v>0</v>
      </c>
      <c r="O4920" s="1109">
        <v>0</v>
      </c>
      <c r="P4920" s="1109">
        <v>0</v>
      </c>
      <c r="Q4920" s="1109">
        <v>0</v>
      </c>
    </row>
    <row r="4921" spans="1:17">
      <c r="A4921" s="1109">
        <v>20462</v>
      </c>
      <c r="B4921" s="1110" t="s">
        <v>0</v>
      </c>
      <c r="C4921" s="1109">
        <v>6.625</v>
      </c>
      <c r="D4921" s="1109">
        <v>4.5010000000000003</v>
      </c>
      <c r="E4921" s="1109">
        <v>62.9</v>
      </c>
      <c r="F4921" s="1109">
        <v>0</v>
      </c>
      <c r="G4921" s="1110" t="s">
        <v>10753</v>
      </c>
      <c r="H4921" s="1110" t="s">
        <v>4654</v>
      </c>
      <c r="I4921" s="1110" t="s">
        <v>10832</v>
      </c>
      <c r="J4921" s="1109">
        <v>0</v>
      </c>
      <c r="K4921" s="1109">
        <v>0</v>
      </c>
      <c r="L4921" s="1109">
        <v>0</v>
      </c>
      <c r="M4921" s="1109">
        <v>0</v>
      </c>
      <c r="N4921" s="1109">
        <v>0</v>
      </c>
      <c r="O4921" s="1109">
        <v>0</v>
      </c>
      <c r="P4921" s="1109">
        <v>0</v>
      </c>
      <c r="Q4921" s="1109">
        <v>0</v>
      </c>
    </row>
    <row r="4922" spans="1:17">
      <c r="A4922" s="1109">
        <v>20463</v>
      </c>
      <c r="B4922" s="1110" t="s">
        <v>0</v>
      </c>
      <c r="C4922" s="1109">
        <v>6.625</v>
      </c>
      <c r="D4922" s="1109">
        <v>4.5010000000000003</v>
      </c>
      <c r="E4922" s="1109">
        <v>62.9</v>
      </c>
      <c r="F4922" s="1109">
        <v>0</v>
      </c>
      <c r="G4922" s="1110" t="s">
        <v>10753</v>
      </c>
      <c r="H4922" s="1110" t="s">
        <v>4654</v>
      </c>
      <c r="I4922" s="1110" t="s">
        <v>10839</v>
      </c>
      <c r="J4922" s="1109">
        <v>0</v>
      </c>
      <c r="K4922" s="1109">
        <v>0</v>
      </c>
      <c r="L4922" s="1109">
        <v>0</v>
      </c>
      <c r="M4922" s="1109">
        <v>0</v>
      </c>
      <c r="N4922" s="1109">
        <v>0</v>
      </c>
      <c r="O4922" s="1109">
        <v>0</v>
      </c>
      <c r="P4922" s="1109">
        <v>0</v>
      </c>
      <c r="Q4922" s="1109">
        <v>0</v>
      </c>
    </row>
    <row r="4923" spans="1:17">
      <c r="A4923" s="1109">
        <v>20464</v>
      </c>
      <c r="B4923" s="1110" t="s">
        <v>0</v>
      </c>
      <c r="C4923" s="1109">
        <v>6.625</v>
      </c>
      <c r="D4923" s="1109">
        <v>4.5010000000000003</v>
      </c>
      <c r="E4923" s="1109">
        <v>62.9</v>
      </c>
      <c r="F4923" s="1109">
        <v>0</v>
      </c>
      <c r="G4923" s="1110" t="s">
        <v>10739</v>
      </c>
      <c r="H4923" s="1110" t="s">
        <v>4654</v>
      </c>
      <c r="I4923" s="1110" t="s">
        <v>10841</v>
      </c>
      <c r="J4923" s="1109">
        <v>0</v>
      </c>
      <c r="K4923" s="1109">
        <v>0</v>
      </c>
      <c r="L4923" s="1109">
        <v>0</v>
      </c>
      <c r="M4923" s="1109">
        <v>0</v>
      </c>
      <c r="N4923" s="1109">
        <v>0</v>
      </c>
      <c r="O4923" s="1109">
        <v>0</v>
      </c>
      <c r="P4923" s="1109">
        <v>0</v>
      </c>
      <c r="Q4923" s="1109">
        <v>0</v>
      </c>
    </row>
    <row r="4924" spans="1:17">
      <c r="A4924" s="1109">
        <v>20465</v>
      </c>
      <c r="B4924" s="1110" t="s">
        <v>0</v>
      </c>
      <c r="C4924" s="1109">
        <v>6.625</v>
      </c>
      <c r="D4924" s="1109">
        <v>4.5010000000000003</v>
      </c>
      <c r="E4924" s="1109">
        <v>62.9</v>
      </c>
      <c r="F4924" s="1109">
        <v>0</v>
      </c>
      <c r="G4924" s="1110" t="s">
        <v>10739</v>
      </c>
      <c r="H4924" s="1110" t="s">
        <v>4654</v>
      </c>
      <c r="I4924" s="1110" t="s">
        <v>10832</v>
      </c>
      <c r="J4924" s="1109">
        <v>0</v>
      </c>
      <c r="K4924" s="1109">
        <v>0</v>
      </c>
      <c r="L4924" s="1109">
        <v>0</v>
      </c>
      <c r="M4924" s="1109">
        <v>0</v>
      </c>
      <c r="N4924" s="1109">
        <v>0</v>
      </c>
      <c r="O4924" s="1109">
        <v>0</v>
      </c>
      <c r="P4924" s="1109">
        <v>0</v>
      </c>
      <c r="Q4924" s="1109">
        <v>0</v>
      </c>
    </row>
    <row r="4925" spans="1:17">
      <c r="A4925" s="1109">
        <v>20466</v>
      </c>
      <c r="B4925" s="1110" t="s">
        <v>0</v>
      </c>
      <c r="C4925" s="1109">
        <v>6.625</v>
      </c>
      <c r="D4925" s="1109">
        <v>4.5010000000000003</v>
      </c>
      <c r="E4925" s="1109">
        <v>62.9</v>
      </c>
      <c r="F4925" s="1109">
        <v>0</v>
      </c>
      <c r="G4925" s="1110" t="s">
        <v>10739</v>
      </c>
      <c r="H4925" s="1110" t="s">
        <v>4654</v>
      </c>
      <c r="I4925" s="1110" t="s">
        <v>10839</v>
      </c>
      <c r="J4925" s="1109">
        <v>0</v>
      </c>
      <c r="K4925" s="1109">
        <v>0</v>
      </c>
      <c r="L4925" s="1109">
        <v>0</v>
      </c>
      <c r="M4925" s="1109">
        <v>0</v>
      </c>
      <c r="N4925" s="1109">
        <v>0</v>
      </c>
      <c r="O4925" s="1109">
        <v>0</v>
      </c>
      <c r="P4925" s="1109">
        <v>0</v>
      </c>
      <c r="Q4925" s="1109">
        <v>0</v>
      </c>
    </row>
    <row r="4926" spans="1:17">
      <c r="A4926" s="1109">
        <v>20467</v>
      </c>
      <c r="B4926" s="1110" t="s">
        <v>0</v>
      </c>
      <c r="C4926" s="1109">
        <v>6.625</v>
      </c>
      <c r="D4926" s="1109">
        <v>4.625</v>
      </c>
      <c r="E4926" s="1109">
        <v>59.9</v>
      </c>
      <c r="F4926" s="1109">
        <v>0</v>
      </c>
      <c r="G4926" s="1110" t="s">
        <v>10840</v>
      </c>
      <c r="H4926" s="1110" t="s">
        <v>4654</v>
      </c>
      <c r="I4926" s="1110" t="s">
        <v>10841</v>
      </c>
      <c r="J4926" s="1109">
        <v>0</v>
      </c>
      <c r="K4926" s="1109">
        <v>0</v>
      </c>
      <c r="L4926" s="1109">
        <v>0</v>
      </c>
      <c r="M4926" s="1109">
        <v>0</v>
      </c>
      <c r="N4926" s="1109">
        <v>0</v>
      </c>
      <c r="O4926" s="1109">
        <v>0</v>
      </c>
      <c r="P4926" s="1109">
        <v>0</v>
      </c>
      <c r="Q4926" s="1109">
        <v>0</v>
      </c>
    </row>
    <row r="4927" spans="1:17">
      <c r="A4927" s="1109">
        <v>20468</v>
      </c>
      <c r="B4927" s="1110" t="s">
        <v>0</v>
      </c>
      <c r="C4927" s="1109">
        <v>6.625</v>
      </c>
      <c r="D4927" s="1109">
        <v>4.625</v>
      </c>
      <c r="E4927" s="1109">
        <v>59.9</v>
      </c>
      <c r="F4927" s="1109">
        <v>0</v>
      </c>
      <c r="G4927" s="1110" t="s">
        <v>10840</v>
      </c>
      <c r="H4927" s="1110" t="s">
        <v>4654</v>
      </c>
      <c r="I4927" s="1110" t="s">
        <v>10832</v>
      </c>
      <c r="J4927" s="1109">
        <v>0</v>
      </c>
      <c r="K4927" s="1109">
        <v>0</v>
      </c>
      <c r="L4927" s="1109">
        <v>0</v>
      </c>
      <c r="M4927" s="1109">
        <v>0</v>
      </c>
      <c r="N4927" s="1109">
        <v>0</v>
      </c>
      <c r="O4927" s="1109">
        <v>0</v>
      </c>
      <c r="P4927" s="1109">
        <v>0</v>
      </c>
      <c r="Q4927" s="1109">
        <v>0</v>
      </c>
    </row>
    <row r="4928" spans="1:17">
      <c r="A4928" s="1109">
        <v>20469</v>
      </c>
      <c r="B4928" s="1110" t="s">
        <v>0</v>
      </c>
      <c r="C4928" s="1109">
        <v>6.625</v>
      </c>
      <c r="D4928" s="1109">
        <v>4.625</v>
      </c>
      <c r="E4928" s="1109">
        <v>59.9</v>
      </c>
      <c r="F4928" s="1109">
        <v>0</v>
      </c>
      <c r="G4928" s="1110" t="s">
        <v>10840</v>
      </c>
      <c r="H4928" s="1110" t="s">
        <v>4654</v>
      </c>
      <c r="I4928" s="1110" t="s">
        <v>10839</v>
      </c>
      <c r="J4928" s="1109">
        <v>0</v>
      </c>
      <c r="K4928" s="1109">
        <v>0</v>
      </c>
      <c r="L4928" s="1109">
        <v>0</v>
      </c>
      <c r="M4928" s="1109">
        <v>0</v>
      </c>
      <c r="N4928" s="1109">
        <v>0</v>
      </c>
      <c r="O4928" s="1109">
        <v>0</v>
      </c>
      <c r="P4928" s="1109">
        <v>0</v>
      </c>
      <c r="Q4928" s="1109">
        <v>0</v>
      </c>
    </row>
    <row r="4929" spans="1:17">
      <c r="A4929" s="1109">
        <v>20470</v>
      </c>
      <c r="B4929" s="1110" t="s">
        <v>0</v>
      </c>
      <c r="C4929" s="1109">
        <v>6.625</v>
      </c>
      <c r="D4929" s="1109">
        <v>4.625</v>
      </c>
      <c r="E4929" s="1109">
        <v>59.9</v>
      </c>
      <c r="F4929" s="1109">
        <v>0</v>
      </c>
      <c r="G4929" s="1110" t="s">
        <v>10842</v>
      </c>
      <c r="H4929" s="1110" t="s">
        <v>4654</v>
      </c>
      <c r="I4929" s="1110" t="s">
        <v>10841</v>
      </c>
      <c r="J4929" s="1109">
        <v>0</v>
      </c>
      <c r="K4929" s="1109">
        <v>0</v>
      </c>
      <c r="L4929" s="1109">
        <v>0</v>
      </c>
      <c r="M4929" s="1109">
        <v>0</v>
      </c>
      <c r="N4929" s="1109">
        <v>0</v>
      </c>
      <c r="O4929" s="1109">
        <v>0</v>
      </c>
      <c r="P4929" s="1109">
        <v>0</v>
      </c>
      <c r="Q4929" s="1109">
        <v>0</v>
      </c>
    </row>
    <row r="4930" spans="1:17">
      <c r="A4930" s="1109">
        <v>20471</v>
      </c>
      <c r="B4930" s="1110" t="s">
        <v>0</v>
      </c>
      <c r="C4930" s="1109">
        <v>6.625</v>
      </c>
      <c r="D4930" s="1109">
        <v>4.625</v>
      </c>
      <c r="E4930" s="1109">
        <v>59.9</v>
      </c>
      <c r="F4930" s="1109">
        <v>0</v>
      </c>
      <c r="G4930" s="1110" t="s">
        <v>10842</v>
      </c>
      <c r="H4930" s="1110" t="s">
        <v>4654</v>
      </c>
      <c r="I4930" s="1110" t="s">
        <v>10832</v>
      </c>
      <c r="J4930" s="1109">
        <v>0</v>
      </c>
      <c r="K4930" s="1109">
        <v>0</v>
      </c>
      <c r="L4930" s="1109">
        <v>0</v>
      </c>
      <c r="M4930" s="1109">
        <v>0</v>
      </c>
      <c r="N4930" s="1109">
        <v>0</v>
      </c>
      <c r="O4930" s="1109">
        <v>0</v>
      </c>
      <c r="P4930" s="1109">
        <v>0</v>
      </c>
      <c r="Q4930" s="1109">
        <v>0</v>
      </c>
    </row>
    <row r="4931" spans="1:17">
      <c r="A4931" s="1109">
        <v>20472</v>
      </c>
      <c r="B4931" s="1110" t="s">
        <v>0</v>
      </c>
      <c r="C4931" s="1109">
        <v>6.625</v>
      </c>
      <c r="D4931" s="1109">
        <v>4.625</v>
      </c>
      <c r="E4931" s="1109">
        <v>59.9</v>
      </c>
      <c r="F4931" s="1109">
        <v>0</v>
      </c>
      <c r="G4931" s="1110" t="s">
        <v>10842</v>
      </c>
      <c r="H4931" s="1110" t="s">
        <v>4654</v>
      </c>
      <c r="I4931" s="1110" t="s">
        <v>10839</v>
      </c>
      <c r="J4931" s="1109">
        <v>0</v>
      </c>
      <c r="K4931" s="1109">
        <v>0</v>
      </c>
      <c r="L4931" s="1109">
        <v>0</v>
      </c>
      <c r="M4931" s="1109">
        <v>0</v>
      </c>
      <c r="N4931" s="1109">
        <v>0</v>
      </c>
      <c r="O4931" s="1109">
        <v>0</v>
      </c>
      <c r="P4931" s="1109">
        <v>0</v>
      </c>
      <c r="Q4931" s="1109">
        <v>0</v>
      </c>
    </row>
    <row r="4932" spans="1:17">
      <c r="A4932" s="1109">
        <v>20473</v>
      </c>
      <c r="B4932" s="1110" t="s">
        <v>0</v>
      </c>
      <c r="C4932" s="1109">
        <v>6.625</v>
      </c>
      <c r="D4932" s="1109">
        <v>4.625</v>
      </c>
      <c r="E4932" s="1109">
        <v>59.9</v>
      </c>
      <c r="F4932" s="1109">
        <v>0</v>
      </c>
      <c r="G4932" s="1110" t="s">
        <v>10784</v>
      </c>
      <c r="H4932" s="1110" t="s">
        <v>4654</v>
      </c>
      <c r="I4932" s="1110" t="s">
        <v>10841</v>
      </c>
      <c r="J4932" s="1109">
        <v>0</v>
      </c>
      <c r="K4932" s="1109">
        <v>0</v>
      </c>
      <c r="L4932" s="1109">
        <v>0</v>
      </c>
      <c r="M4932" s="1109">
        <v>0</v>
      </c>
      <c r="N4932" s="1109">
        <v>0</v>
      </c>
      <c r="O4932" s="1109">
        <v>0</v>
      </c>
      <c r="P4932" s="1109">
        <v>0</v>
      </c>
      <c r="Q4932" s="1109">
        <v>0</v>
      </c>
    </row>
    <row r="4933" spans="1:17">
      <c r="A4933" s="1109">
        <v>20474</v>
      </c>
      <c r="B4933" s="1110" t="s">
        <v>0</v>
      </c>
      <c r="C4933" s="1109">
        <v>6.625</v>
      </c>
      <c r="D4933" s="1109">
        <v>4.625</v>
      </c>
      <c r="E4933" s="1109">
        <v>59.9</v>
      </c>
      <c r="F4933" s="1109">
        <v>0</v>
      </c>
      <c r="G4933" s="1110" t="s">
        <v>10784</v>
      </c>
      <c r="H4933" s="1110" t="s">
        <v>4654</v>
      </c>
      <c r="I4933" s="1110" t="s">
        <v>10832</v>
      </c>
      <c r="J4933" s="1109">
        <v>0</v>
      </c>
      <c r="K4933" s="1109">
        <v>0</v>
      </c>
      <c r="L4933" s="1109">
        <v>0</v>
      </c>
      <c r="M4933" s="1109">
        <v>0</v>
      </c>
      <c r="N4933" s="1109">
        <v>0</v>
      </c>
      <c r="O4933" s="1109">
        <v>0</v>
      </c>
      <c r="P4933" s="1109">
        <v>0</v>
      </c>
      <c r="Q4933" s="1109">
        <v>0</v>
      </c>
    </row>
    <row r="4934" spans="1:17">
      <c r="A4934" s="1109">
        <v>20475</v>
      </c>
      <c r="B4934" s="1110" t="s">
        <v>0</v>
      </c>
      <c r="C4934" s="1109">
        <v>6.625</v>
      </c>
      <c r="D4934" s="1109">
        <v>4.625</v>
      </c>
      <c r="E4934" s="1109">
        <v>59.9</v>
      </c>
      <c r="F4934" s="1109">
        <v>0</v>
      </c>
      <c r="G4934" s="1110" t="s">
        <v>10784</v>
      </c>
      <c r="H4934" s="1110" t="s">
        <v>4654</v>
      </c>
      <c r="I4934" s="1110" t="s">
        <v>10839</v>
      </c>
      <c r="J4934" s="1109">
        <v>0</v>
      </c>
      <c r="K4934" s="1109">
        <v>0</v>
      </c>
      <c r="L4934" s="1109">
        <v>0</v>
      </c>
      <c r="M4934" s="1109">
        <v>0</v>
      </c>
      <c r="N4934" s="1109">
        <v>0</v>
      </c>
      <c r="O4934" s="1109">
        <v>0</v>
      </c>
      <c r="P4934" s="1109">
        <v>0</v>
      </c>
      <c r="Q4934" s="1109">
        <v>0</v>
      </c>
    </row>
    <row r="4935" spans="1:17">
      <c r="A4935" s="1109">
        <v>20476</v>
      </c>
      <c r="B4935" s="1110" t="s">
        <v>0</v>
      </c>
      <c r="C4935" s="1109">
        <v>6.625</v>
      </c>
      <c r="D4935" s="1109">
        <v>4.625</v>
      </c>
      <c r="E4935" s="1109">
        <v>59.9</v>
      </c>
      <c r="F4935" s="1109">
        <v>0</v>
      </c>
      <c r="G4935" s="1110" t="s">
        <v>10741</v>
      </c>
      <c r="H4935" s="1110" t="s">
        <v>4654</v>
      </c>
      <c r="I4935" s="1110" t="s">
        <v>10841</v>
      </c>
      <c r="J4935" s="1109">
        <v>0</v>
      </c>
      <c r="K4935" s="1109">
        <v>0</v>
      </c>
      <c r="L4935" s="1109">
        <v>0</v>
      </c>
      <c r="M4935" s="1109">
        <v>0</v>
      </c>
      <c r="N4935" s="1109">
        <v>0</v>
      </c>
      <c r="O4935" s="1109">
        <v>0</v>
      </c>
      <c r="P4935" s="1109">
        <v>0</v>
      </c>
      <c r="Q4935" s="1109">
        <v>0</v>
      </c>
    </row>
    <row r="4936" spans="1:17">
      <c r="A4936" s="1109">
        <v>20477</v>
      </c>
      <c r="B4936" s="1110" t="s">
        <v>0</v>
      </c>
      <c r="C4936" s="1109">
        <v>6.625</v>
      </c>
      <c r="D4936" s="1109">
        <v>4.625</v>
      </c>
      <c r="E4936" s="1109">
        <v>59.9</v>
      </c>
      <c r="F4936" s="1109">
        <v>0</v>
      </c>
      <c r="G4936" s="1110" t="s">
        <v>10741</v>
      </c>
      <c r="H4936" s="1110" t="s">
        <v>4654</v>
      </c>
      <c r="I4936" s="1110" t="s">
        <v>10832</v>
      </c>
      <c r="J4936" s="1109">
        <v>0</v>
      </c>
      <c r="K4936" s="1109">
        <v>0</v>
      </c>
      <c r="L4936" s="1109">
        <v>0</v>
      </c>
      <c r="M4936" s="1109">
        <v>0</v>
      </c>
      <c r="N4936" s="1109">
        <v>0</v>
      </c>
      <c r="O4936" s="1109">
        <v>0</v>
      </c>
      <c r="P4936" s="1109">
        <v>0</v>
      </c>
      <c r="Q4936" s="1109">
        <v>0</v>
      </c>
    </row>
    <row r="4937" spans="1:17">
      <c r="A4937" s="1109">
        <v>20478</v>
      </c>
      <c r="B4937" s="1110" t="s">
        <v>0</v>
      </c>
      <c r="C4937" s="1109">
        <v>6.625</v>
      </c>
      <c r="D4937" s="1109">
        <v>4.625</v>
      </c>
      <c r="E4937" s="1109">
        <v>59.9</v>
      </c>
      <c r="F4937" s="1109">
        <v>0</v>
      </c>
      <c r="G4937" s="1110" t="s">
        <v>10741</v>
      </c>
      <c r="H4937" s="1110" t="s">
        <v>4654</v>
      </c>
      <c r="I4937" s="1110" t="s">
        <v>10839</v>
      </c>
      <c r="J4937" s="1109">
        <v>0</v>
      </c>
      <c r="K4937" s="1109">
        <v>0</v>
      </c>
      <c r="L4937" s="1109">
        <v>0</v>
      </c>
      <c r="M4937" s="1109">
        <v>0</v>
      </c>
      <c r="N4937" s="1109">
        <v>0</v>
      </c>
      <c r="O4937" s="1109">
        <v>0</v>
      </c>
      <c r="P4937" s="1109">
        <v>0</v>
      </c>
      <c r="Q4937" s="1109">
        <v>0</v>
      </c>
    </row>
    <row r="4938" spans="1:17">
      <c r="A4938" s="1109">
        <v>20479</v>
      </c>
      <c r="B4938" s="1110" t="s">
        <v>0</v>
      </c>
      <c r="C4938" s="1109">
        <v>6.625</v>
      </c>
      <c r="D4938" s="1109">
        <v>4.625</v>
      </c>
      <c r="E4938" s="1109">
        <v>59.9</v>
      </c>
      <c r="F4938" s="1109">
        <v>0</v>
      </c>
      <c r="G4938" s="1110" t="s">
        <v>10833</v>
      </c>
      <c r="H4938" s="1110" t="s">
        <v>4654</v>
      </c>
      <c r="I4938" s="1110" t="s">
        <v>10841</v>
      </c>
      <c r="J4938" s="1109">
        <v>0</v>
      </c>
      <c r="K4938" s="1109">
        <v>0</v>
      </c>
      <c r="L4938" s="1109">
        <v>0</v>
      </c>
      <c r="M4938" s="1109">
        <v>0</v>
      </c>
      <c r="N4938" s="1109">
        <v>0</v>
      </c>
      <c r="O4938" s="1109">
        <v>0</v>
      </c>
      <c r="P4938" s="1109">
        <v>0</v>
      </c>
      <c r="Q4938" s="1109">
        <v>0</v>
      </c>
    </row>
    <row r="4939" spans="1:17">
      <c r="A4939" s="1109">
        <v>20480</v>
      </c>
      <c r="B4939" s="1110" t="s">
        <v>0</v>
      </c>
      <c r="C4939" s="1109">
        <v>6.625</v>
      </c>
      <c r="D4939" s="1109">
        <v>4.625</v>
      </c>
      <c r="E4939" s="1109">
        <v>59.9</v>
      </c>
      <c r="F4939" s="1109">
        <v>0</v>
      </c>
      <c r="G4939" s="1110" t="s">
        <v>10833</v>
      </c>
      <c r="H4939" s="1110" t="s">
        <v>4654</v>
      </c>
      <c r="I4939" s="1110" t="s">
        <v>10832</v>
      </c>
      <c r="J4939" s="1109">
        <v>0</v>
      </c>
      <c r="K4939" s="1109">
        <v>0</v>
      </c>
      <c r="L4939" s="1109">
        <v>0</v>
      </c>
      <c r="M4939" s="1109">
        <v>0</v>
      </c>
      <c r="N4939" s="1109">
        <v>0</v>
      </c>
      <c r="O4939" s="1109">
        <v>0</v>
      </c>
      <c r="P4939" s="1109">
        <v>0</v>
      </c>
      <c r="Q4939" s="1109">
        <v>0</v>
      </c>
    </row>
    <row r="4940" spans="1:17">
      <c r="A4940" s="1109">
        <v>20481</v>
      </c>
      <c r="B4940" s="1110" t="s">
        <v>0</v>
      </c>
      <c r="C4940" s="1109">
        <v>6.625</v>
      </c>
      <c r="D4940" s="1109">
        <v>4.625</v>
      </c>
      <c r="E4940" s="1109">
        <v>59.9</v>
      </c>
      <c r="F4940" s="1109">
        <v>0</v>
      </c>
      <c r="G4940" s="1110" t="s">
        <v>10833</v>
      </c>
      <c r="H4940" s="1110" t="s">
        <v>4654</v>
      </c>
      <c r="I4940" s="1110" t="s">
        <v>10839</v>
      </c>
      <c r="J4940" s="1109">
        <v>0</v>
      </c>
      <c r="K4940" s="1109">
        <v>0</v>
      </c>
      <c r="L4940" s="1109">
        <v>0</v>
      </c>
      <c r="M4940" s="1109">
        <v>0</v>
      </c>
      <c r="N4940" s="1109">
        <v>0</v>
      </c>
      <c r="O4940" s="1109">
        <v>0</v>
      </c>
      <c r="P4940" s="1109">
        <v>0</v>
      </c>
      <c r="Q4940" s="1109">
        <v>0</v>
      </c>
    </row>
    <row r="4941" spans="1:17">
      <c r="A4941" s="1109">
        <v>20482</v>
      </c>
      <c r="B4941" s="1110" t="s">
        <v>0</v>
      </c>
      <c r="C4941" s="1109">
        <v>6.625</v>
      </c>
      <c r="D4941" s="1109">
        <v>4.625</v>
      </c>
      <c r="E4941" s="1109">
        <v>59.9</v>
      </c>
      <c r="F4941" s="1109">
        <v>0</v>
      </c>
      <c r="G4941" s="1110" t="s">
        <v>10753</v>
      </c>
      <c r="H4941" s="1110" t="s">
        <v>4654</v>
      </c>
      <c r="I4941" s="1110" t="s">
        <v>10841</v>
      </c>
      <c r="J4941" s="1109">
        <v>0</v>
      </c>
      <c r="K4941" s="1109">
        <v>0</v>
      </c>
      <c r="L4941" s="1109">
        <v>0</v>
      </c>
      <c r="M4941" s="1109">
        <v>0</v>
      </c>
      <c r="N4941" s="1109">
        <v>0</v>
      </c>
      <c r="O4941" s="1109">
        <v>0</v>
      </c>
      <c r="P4941" s="1109">
        <v>0</v>
      </c>
      <c r="Q4941" s="1109">
        <v>0</v>
      </c>
    </row>
    <row r="4942" spans="1:17">
      <c r="A4942" s="1109">
        <v>20483</v>
      </c>
      <c r="B4942" s="1110" t="s">
        <v>0</v>
      </c>
      <c r="C4942" s="1109">
        <v>6.625</v>
      </c>
      <c r="D4942" s="1109">
        <v>4.625</v>
      </c>
      <c r="E4942" s="1109">
        <v>59.9</v>
      </c>
      <c r="F4942" s="1109">
        <v>0</v>
      </c>
      <c r="G4942" s="1110" t="s">
        <v>10753</v>
      </c>
      <c r="H4942" s="1110" t="s">
        <v>4654</v>
      </c>
      <c r="I4942" s="1110" t="s">
        <v>10832</v>
      </c>
      <c r="J4942" s="1109">
        <v>0</v>
      </c>
      <c r="K4942" s="1109">
        <v>0</v>
      </c>
      <c r="L4942" s="1109">
        <v>0</v>
      </c>
      <c r="M4942" s="1109">
        <v>0</v>
      </c>
      <c r="N4942" s="1109">
        <v>0</v>
      </c>
      <c r="O4942" s="1109">
        <v>0</v>
      </c>
      <c r="P4942" s="1109">
        <v>0</v>
      </c>
      <c r="Q4942" s="1109">
        <v>0</v>
      </c>
    </row>
    <row r="4943" spans="1:17">
      <c r="A4943" s="1109">
        <v>20484</v>
      </c>
      <c r="B4943" s="1110" t="s">
        <v>0</v>
      </c>
      <c r="C4943" s="1109">
        <v>6.625</v>
      </c>
      <c r="D4943" s="1109">
        <v>4.625</v>
      </c>
      <c r="E4943" s="1109">
        <v>59.9</v>
      </c>
      <c r="F4943" s="1109">
        <v>0</v>
      </c>
      <c r="G4943" s="1110" t="s">
        <v>10753</v>
      </c>
      <c r="H4943" s="1110" t="s">
        <v>4654</v>
      </c>
      <c r="I4943" s="1110" t="s">
        <v>10839</v>
      </c>
      <c r="J4943" s="1109">
        <v>0</v>
      </c>
      <c r="K4943" s="1109">
        <v>0</v>
      </c>
      <c r="L4943" s="1109">
        <v>0</v>
      </c>
      <c r="M4943" s="1109">
        <v>0</v>
      </c>
      <c r="N4943" s="1109">
        <v>0</v>
      </c>
      <c r="O4943" s="1109">
        <v>0</v>
      </c>
      <c r="P4943" s="1109">
        <v>0</v>
      </c>
      <c r="Q4943" s="1109">
        <v>0</v>
      </c>
    </row>
    <row r="4944" spans="1:17">
      <c r="A4944" s="1109">
        <v>20485</v>
      </c>
      <c r="B4944" s="1110" t="s">
        <v>0</v>
      </c>
      <c r="C4944" s="1109">
        <v>6.625</v>
      </c>
      <c r="D4944" s="1109">
        <v>4.625</v>
      </c>
      <c r="E4944" s="1109">
        <v>59.9</v>
      </c>
      <c r="F4944" s="1109">
        <v>0</v>
      </c>
      <c r="G4944" s="1110" t="s">
        <v>10739</v>
      </c>
      <c r="H4944" s="1110" t="s">
        <v>4654</v>
      </c>
      <c r="I4944" s="1110" t="s">
        <v>10841</v>
      </c>
      <c r="J4944" s="1109">
        <v>0</v>
      </c>
      <c r="K4944" s="1109">
        <v>0</v>
      </c>
      <c r="L4944" s="1109">
        <v>0</v>
      </c>
      <c r="M4944" s="1109">
        <v>0</v>
      </c>
      <c r="N4944" s="1109">
        <v>0</v>
      </c>
      <c r="O4944" s="1109">
        <v>0</v>
      </c>
      <c r="P4944" s="1109">
        <v>0</v>
      </c>
      <c r="Q4944" s="1109">
        <v>0</v>
      </c>
    </row>
    <row r="4945" spans="1:17">
      <c r="A4945" s="1109">
        <v>20486</v>
      </c>
      <c r="B4945" s="1110" t="s">
        <v>0</v>
      </c>
      <c r="C4945" s="1109">
        <v>6.625</v>
      </c>
      <c r="D4945" s="1109">
        <v>4.625</v>
      </c>
      <c r="E4945" s="1109">
        <v>59.9</v>
      </c>
      <c r="F4945" s="1109">
        <v>0</v>
      </c>
      <c r="G4945" s="1110" t="s">
        <v>10739</v>
      </c>
      <c r="H4945" s="1110" t="s">
        <v>4654</v>
      </c>
      <c r="I4945" s="1110" t="s">
        <v>10832</v>
      </c>
      <c r="J4945" s="1109">
        <v>0</v>
      </c>
      <c r="K4945" s="1109">
        <v>0</v>
      </c>
      <c r="L4945" s="1109">
        <v>0</v>
      </c>
      <c r="M4945" s="1109">
        <v>0</v>
      </c>
      <c r="N4945" s="1109">
        <v>0</v>
      </c>
      <c r="O4945" s="1109">
        <v>0</v>
      </c>
      <c r="P4945" s="1109">
        <v>0</v>
      </c>
      <c r="Q4945" s="1109">
        <v>0</v>
      </c>
    </row>
    <row r="4946" spans="1:17">
      <c r="A4946" s="1109">
        <v>20487</v>
      </c>
      <c r="B4946" s="1110" t="s">
        <v>0</v>
      </c>
      <c r="C4946" s="1109">
        <v>6.625</v>
      </c>
      <c r="D4946" s="1109">
        <v>4.625</v>
      </c>
      <c r="E4946" s="1109">
        <v>59.9</v>
      </c>
      <c r="F4946" s="1109">
        <v>0</v>
      </c>
      <c r="G4946" s="1110" t="s">
        <v>10739</v>
      </c>
      <c r="H4946" s="1110" t="s">
        <v>4654</v>
      </c>
      <c r="I4946" s="1110" t="s">
        <v>10839</v>
      </c>
      <c r="J4946" s="1109">
        <v>0</v>
      </c>
      <c r="K4946" s="1109">
        <v>0</v>
      </c>
      <c r="L4946" s="1109">
        <v>0</v>
      </c>
      <c r="M4946" s="1109">
        <v>0</v>
      </c>
      <c r="N4946" s="1109">
        <v>0</v>
      </c>
      <c r="O4946" s="1109">
        <v>0</v>
      </c>
      <c r="P4946" s="1109">
        <v>0</v>
      </c>
      <c r="Q4946" s="1109">
        <v>0</v>
      </c>
    </row>
    <row r="4947" spans="1:17">
      <c r="A4947" s="1109">
        <v>20488</v>
      </c>
      <c r="B4947" s="1110" t="s">
        <v>0</v>
      </c>
      <c r="C4947" s="1109">
        <v>6.625</v>
      </c>
      <c r="D4947" s="1109">
        <v>4.7510000000000003</v>
      </c>
      <c r="E4947" s="1109">
        <v>56.8</v>
      </c>
      <c r="F4947" s="1109">
        <v>0</v>
      </c>
      <c r="G4947" s="1110" t="s">
        <v>10840</v>
      </c>
      <c r="H4947" s="1110" t="s">
        <v>4654</v>
      </c>
      <c r="I4947" s="1110" t="s">
        <v>10841</v>
      </c>
      <c r="J4947" s="1109">
        <v>0</v>
      </c>
      <c r="K4947" s="1109">
        <v>0</v>
      </c>
      <c r="L4947" s="1109">
        <v>0</v>
      </c>
      <c r="M4947" s="1109">
        <v>0</v>
      </c>
      <c r="N4947" s="1109">
        <v>0</v>
      </c>
      <c r="O4947" s="1109">
        <v>0</v>
      </c>
      <c r="P4947" s="1109">
        <v>0</v>
      </c>
      <c r="Q4947" s="1109">
        <v>0</v>
      </c>
    </row>
    <row r="4948" spans="1:17">
      <c r="A4948" s="1109">
        <v>20489</v>
      </c>
      <c r="B4948" s="1110" t="s">
        <v>0</v>
      </c>
      <c r="C4948" s="1109">
        <v>6.625</v>
      </c>
      <c r="D4948" s="1109">
        <v>4.7510000000000003</v>
      </c>
      <c r="E4948" s="1109">
        <v>56.8</v>
      </c>
      <c r="F4948" s="1109">
        <v>0</v>
      </c>
      <c r="G4948" s="1110" t="s">
        <v>10840</v>
      </c>
      <c r="H4948" s="1110" t="s">
        <v>4654</v>
      </c>
      <c r="I4948" s="1110" t="s">
        <v>10832</v>
      </c>
      <c r="J4948" s="1109">
        <v>0</v>
      </c>
      <c r="K4948" s="1109">
        <v>0</v>
      </c>
      <c r="L4948" s="1109">
        <v>0</v>
      </c>
      <c r="M4948" s="1109">
        <v>0</v>
      </c>
      <c r="N4948" s="1109">
        <v>0</v>
      </c>
      <c r="O4948" s="1109">
        <v>0</v>
      </c>
      <c r="P4948" s="1109">
        <v>0</v>
      </c>
      <c r="Q4948" s="1109">
        <v>0</v>
      </c>
    </row>
    <row r="4949" spans="1:17">
      <c r="A4949" s="1109">
        <v>20490</v>
      </c>
      <c r="B4949" s="1110" t="s">
        <v>0</v>
      </c>
      <c r="C4949" s="1109">
        <v>6.625</v>
      </c>
      <c r="D4949" s="1109">
        <v>4.7510000000000003</v>
      </c>
      <c r="E4949" s="1109">
        <v>56.8</v>
      </c>
      <c r="F4949" s="1109">
        <v>0</v>
      </c>
      <c r="G4949" s="1110" t="s">
        <v>10840</v>
      </c>
      <c r="H4949" s="1110" t="s">
        <v>4654</v>
      </c>
      <c r="I4949" s="1110" t="s">
        <v>10839</v>
      </c>
      <c r="J4949" s="1109">
        <v>0</v>
      </c>
      <c r="K4949" s="1109">
        <v>0</v>
      </c>
      <c r="L4949" s="1109">
        <v>0</v>
      </c>
      <c r="M4949" s="1109">
        <v>0</v>
      </c>
      <c r="N4949" s="1109">
        <v>0</v>
      </c>
      <c r="O4949" s="1109">
        <v>0</v>
      </c>
      <c r="P4949" s="1109">
        <v>0</v>
      </c>
      <c r="Q4949" s="1109">
        <v>0</v>
      </c>
    </row>
    <row r="4950" spans="1:17">
      <c r="A4950" s="1109">
        <v>20491</v>
      </c>
      <c r="B4950" s="1110" t="s">
        <v>0</v>
      </c>
      <c r="C4950" s="1109">
        <v>6.625</v>
      </c>
      <c r="D4950" s="1109">
        <v>4.7510000000000003</v>
      </c>
      <c r="E4950" s="1109">
        <v>56.8</v>
      </c>
      <c r="F4950" s="1109">
        <v>0</v>
      </c>
      <c r="G4950" s="1110" t="s">
        <v>10842</v>
      </c>
      <c r="H4950" s="1110" t="s">
        <v>4654</v>
      </c>
      <c r="I4950" s="1110" t="s">
        <v>10841</v>
      </c>
      <c r="J4950" s="1109">
        <v>0</v>
      </c>
      <c r="K4950" s="1109">
        <v>0</v>
      </c>
      <c r="L4950" s="1109">
        <v>0</v>
      </c>
      <c r="M4950" s="1109">
        <v>0</v>
      </c>
      <c r="N4950" s="1109">
        <v>0</v>
      </c>
      <c r="O4950" s="1109">
        <v>0</v>
      </c>
      <c r="P4950" s="1109">
        <v>0</v>
      </c>
      <c r="Q4950" s="1109">
        <v>0</v>
      </c>
    </row>
    <row r="4951" spans="1:17">
      <c r="A4951" s="1109">
        <v>20492</v>
      </c>
      <c r="B4951" s="1110" t="s">
        <v>0</v>
      </c>
      <c r="C4951" s="1109">
        <v>6.625</v>
      </c>
      <c r="D4951" s="1109">
        <v>4.7510000000000003</v>
      </c>
      <c r="E4951" s="1109">
        <v>56.8</v>
      </c>
      <c r="F4951" s="1109">
        <v>0</v>
      </c>
      <c r="G4951" s="1110" t="s">
        <v>10842</v>
      </c>
      <c r="H4951" s="1110" t="s">
        <v>4654</v>
      </c>
      <c r="I4951" s="1110" t="s">
        <v>10832</v>
      </c>
      <c r="J4951" s="1109">
        <v>0</v>
      </c>
      <c r="K4951" s="1109">
        <v>0</v>
      </c>
      <c r="L4951" s="1109">
        <v>0</v>
      </c>
      <c r="M4951" s="1109">
        <v>0</v>
      </c>
      <c r="N4951" s="1109">
        <v>0</v>
      </c>
      <c r="O4951" s="1109">
        <v>0</v>
      </c>
      <c r="P4951" s="1109">
        <v>0</v>
      </c>
      <c r="Q4951" s="1109">
        <v>0</v>
      </c>
    </row>
    <row r="4952" spans="1:17">
      <c r="A4952" s="1109">
        <v>20493</v>
      </c>
      <c r="B4952" s="1110" t="s">
        <v>0</v>
      </c>
      <c r="C4952" s="1109">
        <v>6.625</v>
      </c>
      <c r="D4952" s="1109">
        <v>4.7510000000000003</v>
      </c>
      <c r="E4952" s="1109">
        <v>56.8</v>
      </c>
      <c r="F4952" s="1109">
        <v>0</v>
      </c>
      <c r="G4952" s="1110" t="s">
        <v>10842</v>
      </c>
      <c r="H4952" s="1110" t="s">
        <v>4654</v>
      </c>
      <c r="I4952" s="1110" t="s">
        <v>10839</v>
      </c>
      <c r="J4952" s="1109">
        <v>0</v>
      </c>
      <c r="K4952" s="1109">
        <v>0</v>
      </c>
      <c r="L4952" s="1109">
        <v>0</v>
      </c>
      <c r="M4952" s="1109">
        <v>0</v>
      </c>
      <c r="N4952" s="1109">
        <v>0</v>
      </c>
      <c r="O4952" s="1109">
        <v>0</v>
      </c>
      <c r="P4952" s="1109">
        <v>0</v>
      </c>
      <c r="Q4952" s="1109">
        <v>0</v>
      </c>
    </row>
    <row r="4953" spans="1:17">
      <c r="A4953" s="1109">
        <v>20494</v>
      </c>
      <c r="B4953" s="1110" t="s">
        <v>0</v>
      </c>
      <c r="C4953" s="1109">
        <v>6.625</v>
      </c>
      <c r="D4953" s="1109">
        <v>4.7510000000000003</v>
      </c>
      <c r="E4953" s="1109">
        <v>56.8</v>
      </c>
      <c r="F4953" s="1109">
        <v>0</v>
      </c>
      <c r="G4953" s="1110" t="s">
        <v>10784</v>
      </c>
      <c r="H4953" s="1110" t="s">
        <v>4654</v>
      </c>
      <c r="I4953" s="1110" t="s">
        <v>10841</v>
      </c>
      <c r="J4953" s="1109">
        <v>0</v>
      </c>
      <c r="K4953" s="1109">
        <v>0</v>
      </c>
      <c r="L4953" s="1109">
        <v>0</v>
      </c>
      <c r="M4953" s="1109">
        <v>0</v>
      </c>
      <c r="N4953" s="1109">
        <v>0</v>
      </c>
      <c r="O4953" s="1109">
        <v>0</v>
      </c>
      <c r="P4953" s="1109">
        <v>0</v>
      </c>
      <c r="Q4953" s="1109">
        <v>0</v>
      </c>
    </row>
    <row r="4954" spans="1:17">
      <c r="A4954" s="1109">
        <v>20495</v>
      </c>
      <c r="B4954" s="1110" t="s">
        <v>0</v>
      </c>
      <c r="C4954" s="1109">
        <v>6.625</v>
      </c>
      <c r="D4954" s="1109">
        <v>4.7510000000000003</v>
      </c>
      <c r="E4954" s="1109">
        <v>56.8</v>
      </c>
      <c r="F4954" s="1109">
        <v>0</v>
      </c>
      <c r="G4954" s="1110" t="s">
        <v>10784</v>
      </c>
      <c r="H4954" s="1110" t="s">
        <v>4654</v>
      </c>
      <c r="I4954" s="1110" t="s">
        <v>10832</v>
      </c>
      <c r="J4954" s="1109">
        <v>0</v>
      </c>
      <c r="K4954" s="1109">
        <v>0</v>
      </c>
      <c r="L4954" s="1109">
        <v>0</v>
      </c>
      <c r="M4954" s="1109">
        <v>0</v>
      </c>
      <c r="N4954" s="1109">
        <v>0</v>
      </c>
      <c r="O4954" s="1109">
        <v>0</v>
      </c>
      <c r="P4954" s="1109">
        <v>0</v>
      </c>
      <c r="Q4954" s="1109">
        <v>0</v>
      </c>
    </row>
    <row r="4955" spans="1:17">
      <c r="A4955" s="1109">
        <v>20496</v>
      </c>
      <c r="B4955" s="1110" t="s">
        <v>0</v>
      </c>
      <c r="C4955" s="1109">
        <v>6.625</v>
      </c>
      <c r="D4955" s="1109">
        <v>4.7510000000000003</v>
      </c>
      <c r="E4955" s="1109">
        <v>56.8</v>
      </c>
      <c r="F4955" s="1109">
        <v>0</v>
      </c>
      <c r="G4955" s="1110" t="s">
        <v>10784</v>
      </c>
      <c r="H4955" s="1110" t="s">
        <v>4654</v>
      </c>
      <c r="I4955" s="1110" t="s">
        <v>10839</v>
      </c>
      <c r="J4955" s="1109">
        <v>0</v>
      </c>
      <c r="K4955" s="1109">
        <v>0</v>
      </c>
      <c r="L4955" s="1109">
        <v>0</v>
      </c>
      <c r="M4955" s="1109">
        <v>0</v>
      </c>
      <c r="N4955" s="1109">
        <v>0</v>
      </c>
      <c r="O4955" s="1109">
        <v>0</v>
      </c>
      <c r="P4955" s="1109">
        <v>0</v>
      </c>
      <c r="Q4955" s="1109">
        <v>0</v>
      </c>
    </row>
    <row r="4956" spans="1:17">
      <c r="A4956" s="1109">
        <v>20497</v>
      </c>
      <c r="B4956" s="1110" t="s">
        <v>0</v>
      </c>
      <c r="C4956" s="1109">
        <v>6.625</v>
      </c>
      <c r="D4956" s="1109">
        <v>4.7510000000000003</v>
      </c>
      <c r="E4956" s="1109">
        <v>56.8</v>
      </c>
      <c r="F4956" s="1109">
        <v>0</v>
      </c>
      <c r="G4956" s="1110" t="s">
        <v>10741</v>
      </c>
      <c r="H4956" s="1110" t="s">
        <v>4654</v>
      </c>
      <c r="I4956" s="1110" t="s">
        <v>10841</v>
      </c>
      <c r="J4956" s="1109">
        <v>0</v>
      </c>
      <c r="K4956" s="1109">
        <v>0</v>
      </c>
      <c r="L4956" s="1109">
        <v>0</v>
      </c>
      <c r="M4956" s="1109">
        <v>0</v>
      </c>
      <c r="N4956" s="1109">
        <v>0</v>
      </c>
      <c r="O4956" s="1109">
        <v>0</v>
      </c>
      <c r="P4956" s="1109">
        <v>0</v>
      </c>
      <c r="Q4956" s="1109">
        <v>0</v>
      </c>
    </row>
    <row r="4957" spans="1:17">
      <c r="A4957" s="1109">
        <v>20498</v>
      </c>
      <c r="B4957" s="1110" t="s">
        <v>0</v>
      </c>
      <c r="C4957" s="1109">
        <v>6.625</v>
      </c>
      <c r="D4957" s="1109">
        <v>4.7510000000000003</v>
      </c>
      <c r="E4957" s="1109">
        <v>56.8</v>
      </c>
      <c r="F4957" s="1109">
        <v>0</v>
      </c>
      <c r="G4957" s="1110" t="s">
        <v>10741</v>
      </c>
      <c r="H4957" s="1110" t="s">
        <v>4654</v>
      </c>
      <c r="I4957" s="1110" t="s">
        <v>10832</v>
      </c>
      <c r="J4957" s="1109">
        <v>0</v>
      </c>
      <c r="K4957" s="1109">
        <v>0</v>
      </c>
      <c r="L4957" s="1109">
        <v>0</v>
      </c>
      <c r="M4957" s="1109">
        <v>0</v>
      </c>
      <c r="N4957" s="1109">
        <v>0</v>
      </c>
      <c r="O4957" s="1109">
        <v>0</v>
      </c>
      <c r="P4957" s="1109">
        <v>0</v>
      </c>
      <c r="Q4957" s="1109">
        <v>0</v>
      </c>
    </row>
    <row r="4958" spans="1:17">
      <c r="A4958" s="1109">
        <v>20499</v>
      </c>
      <c r="B4958" s="1110" t="s">
        <v>0</v>
      </c>
      <c r="C4958" s="1109">
        <v>6.625</v>
      </c>
      <c r="D4958" s="1109">
        <v>4.7510000000000003</v>
      </c>
      <c r="E4958" s="1109">
        <v>56.8</v>
      </c>
      <c r="F4958" s="1109">
        <v>0</v>
      </c>
      <c r="G4958" s="1110" t="s">
        <v>10741</v>
      </c>
      <c r="H4958" s="1110" t="s">
        <v>4654</v>
      </c>
      <c r="I4958" s="1110" t="s">
        <v>10839</v>
      </c>
      <c r="J4958" s="1109">
        <v>0</v>
      </c>
      <c r="K4958" s="1109">
        <v>0</v>
      </c>
      <c r="L4958" s="1109">
        <v>0</v>
      </c>
      <c r="M4958" s="1109">
        <v>0</v>
      </c>
      <c r="N4958" s="1109">
        <v>0</v>
      </c>
      <c r="O4958" s="1109">
        <v>0</v>
      </c>
      <c r="P4958" s="1109">
        <v>0</v>
      </c>
      <c r="Q4958" s="1109">
        <v>0</v>
      </c>
    </row>
    <row r="4959" spans="1:17">
      <c r="A4959" s="1109">
        <v>20500</v>
      </c>
      <c r="B4959" s="1110" t="s">
        <v>0</v>
      </c>
      <c r="C4959" s="1109">
        <v>6.625</v>
      </c>
      <c r="D4959" s="1109">
        <v>4.7510000000000003</v>
      </c>
      <c r="E4959" s="1109">
        <v>56.8</v>
      </c>
      <c r="F4959" s="1109">
        <v>0</v>
      </c>
      <c r="G4959" s="1110" t="s">
        <v>10833</v>
      </c>
      <c r="H4959" s="1110" t="s">
        <v>4654</v>
      </c>
      <c r="I4959" s="1110" t="s">
        <v>10841</v>
      </c>
      <c r="J4959" s="1109">
        <v>0</v>
      </c>
      <c r="K4959" s="1109">
        <v>0</v>
      </c>
      <c r="L4959" s="1109">
        <v>0</v>
      </c>
      <c r="M4959" s="1109">
        <v>0</v>
      </c>
      <c r="N4959" s="1109">
        <v>0</v>
      </c>
      <c r="O4959" s="1109">
        <v>0</v>
      </c>
      <c r="P4959" s="1109">
        <v>0</v>
      </c>
      <c r="Q4959" s="1109">
        <v>0</v>
      </c>
    </row>
    <row r="4960" spans="1:17">
      <c r="A4960" s="1109">
        <v>20501</v>
      </c>
      <c r="B4960" s="1110" t="s">
        <v>0</v>
      </c>
      <c r="C4960" s="1109">
        <v>6.625</v>
      </c>
      <c r="D4960" s="1109">
        <v>4.7510000000000003</v>
      </c>
      <c r="E4960" s="1109">
        <v>56.8</v>
      </c>
      <c r="F4960" s="1109">
        <v>0</v>
      </c>
      <c r="G4960" s="1110" t="s">
        <v>10833</v>
      </c>
      <c r="H4960" s="1110" t="s">
        <v>4654</v>
      </c>
      <c r="I4960" s="1110" t="s">
        <v>10832</v>
      </c>
      <c r="J4960" s="1109">
        <v>0</v>
      </c>
      <c r="K4960" s="1109">
        <v>0</v>
      </c>
      <c r="L4960" s="1109">
        <v>0</v>
      </c>
      <c r="M4960" s="1109">
        <v>0</v>
      </c>
      <c r="N4960" s="1109">
        <v>0</v>
      </c>
      <c r="O4960" s="1109">
        <v>0</v>
      </c>
      <c r="P4960" s="1109">
        <v>0</v>
      </c>
      <c r="Q4960" s="1109">
        <v>0</v>
      </c>
    </row>
    <row r="4961" spans="1:17">
      <c r="A4961" s="1109">
        <v>20502</v>
      </c>
      <c r="B4961" s="1110" t="s">
        <v>0</v>
      </c>
      <c r="C4961" s="1109">
        <v>6.625</v>
      </c>
      <c r="D4961" s="1109">
        <v>4.7510000000000003</v>
      </c>
      <c r="E4961" s="1109">
        <v>56.8</v>
      </c>
      <c r="F4961" s="1109">
        <v>0</v>
      </c>
      <c r="G4961" s="1110" t="s">
        <v>10833</v>
      </c>
      <c r="H4961" s="1110" t="s">
        <v>4654</v>
      </c>
      <c r="I4961" s="1110" t="s">
        <v>10839</v>
      </c>
      <c r="J4961" s="1109">
        <v>0</v>
      </c>
      <c r="K4961" s="1109">
        <v>0</v>
      </c>
      <c r="L4961" s="1109">
        <v>0</v>
      </c>
      <c r="M4961" s="1109">
        <v>0</v>
      </c>
      <c r="N4961" s="1109">
        <v>0</v>
      </c>
      <c r="O4961" s="1109">
        <v>0</v>
      </c>
      <c r="P4961" s="1109">
        <v>0</v>
      </c>
      <c r="Q4961" s="1109">
        <v>0</v>
      </c>
    </row>
    <row r="4962" spans="1:17">
      <c r="A4962" s="1109">
        <v>20503</v>
      </c>
      <c r="B4962" s="1110" t="s">
        <v>0</v>
      </c>
      <c r="C4962" s="1109">
        <v>6.625</v>
      </c>
      <c r="D4962" s="1109">
        <v>4.7510000000000003</v>
      </c>
      <c r="E4962" s="1109">
        <v>56.8</v>
      </c>
      <c r="F4962" s="1109">
        <v>0</v>
      </c>
      <c r="G4962" s="1110" t="s">
        <v>10753</v>
      </c>
      <c r="H4962" s="1110" t="s">
        <v>4654</v>
      </c>
      <c r="I4962" s="1110" t="s">
        <v>10841</v>
      </c>
      <c r="J4962" s="1109">
        <v>0</v>
      </c>
      <c r="K4962" s="1109">
        <v>0</v>
      </c>
      <c r="L4962" s="1109">
        <v>0</v>
      </c>
      <c r="M4962" s="1109">
        <v>0</v>
      </c>
      <c r="N4962" s="1109">
        <v>0</v>
      </c>
      <c r="O4962" s="1109">
        <v>0</v>
      </c>
      <c r="P4962" s="1109">
        <v>0</v>
      </c>
      <c r="Q4962" s="1109">
        <v>0</v>
      </c>
    </row>
    <row r="4963" spans="1:17">
      <c r="A4963" s="1109">
        <v>20504</v>
      </c>
      <c r="B4963" s="1110" t="s">
        <v>0</v>
      </c>
      <c r="C4963" s="1109">
        <v>6.625</v>
      </c>
      <c r="D4963" s="1109">
        <v>4.7510000000000003</v>
      </c>
      <c r="E4963" s="1109">
        <v>56.8</v>
      </c>
      <c r="F4963" s="1109">
        <v>0</v>
      </c>
      <c r="G4963" s="1110" t="s">
        <v>10753</v>
      </c>
      <c r="H4963" s="1110" t="s">
        <v>4654</v>
      </c>
      <c r="I4963" s="1110" t="s">
        <v>10832</v>
      </c>
      <c r="J4963" s="1109">
        <v>0</v>
      </c>
      <c r="K4963" s="1109">
        <v>0</v>
      </c>
      <c r="L4963" s="1109">
        <v>0</v>
      </c>
      <c r="M4963" s="1109">
        <v>0</v>
      </c>
      <c r="N4963" s="1109">
        <v>0</v>
      </c>
      <c r="O4963" s="1109">
        <v>0</v>
      </c>
      <c r="P4963" s="1109">
        <v>0</v>
      </c>
      <c r="Q4963" s="1109">
        <v>0</v>
      </c>
    </row>
    <row r="4964" spans="1:17">
      <c r="A4964" s="1109">
        <v>20505</v>
      </c>
      <c r="B4964" s="1110" t="s">
        <v>0</v>
      </c>
      <c r="C4964" s="1109">
        <v>6.625</v>
      </c>
      <c r="D4964" s="1109">
        <v>4.7510000000000003</v>
      </c>
      <c r="E4964" s="1109">
        <v>56.8</v>
      </c>
      <c r="F4964" s="1109">
        <v>0</v>
      </c>
      <c r="G4964" s="1110" t="s">
        <v>10753</v>
      </c>
      <c r="H4964" s="1110" t="s">
        <v>4654</v>
      </c>
      <c r="I4964" s="1110" t="s">
        <v>10839</v>
      </c>
      <c r="J4964" s="1109">
        <v>0</v>
      </c>
      <c r="K4964" s="1109">
        <v>0</v>
      </c>
      <c r="L4964" s="1109">
        <v>0</v>
      </c>
      <c r="M4964" s="1109">
        <v>0</v>
      </c>
      <c r="N4964" s="1109">
        <v>0</v>
      </c>
      <c r="O4964" s="1109">
        <v>0</v>
      </c>
      <c r="P4964" s="1109">
        <v>0</v>
      </c>
      <c r="Q4964" s="1109">
        <v>0</v>
      </c>
    </row>
    <row r="4965" spans="1:17">
      <c r="A4965" s="1109">
        <v>20506</v>
      </c>
      <c r="B4965" s="1110" t="s">
        <v>0</v>
      </c>
      <c r="C4965" s="1109">
        <v>6.625</v>
      </c>
      <c r="D4965" s="1109">
        <v>4.7510000000000003</v>
      </c>
      <c r="E4965" s="1109">
        <v>56.8</v>
      </c>
      <c r="F4965" s="1109">
        <v>0</v>
      </c>
      <c r="G4965" s="1110" t="s">
        <v>10739</v>
      </c>
      <c r="H4965" s="1110" t="s">
        <v>4654</v>
      </c>
      <c r="I4965" s="1110" t="s">
        <v>10841</v>
      </c>
      <c r="J4965" s="1109">
        <v>0</v>
      </c>
      <c r="K4965" s="1109">
        <v>0</v>
      </c>
      <c r="L4965" s="1109">
        <v>0</v>
      </c>
      <c r="M4965" s="1109">
        <v>0</v>
      </c>
      <c r="N4965" s="1109">
        <v>0</v>
      </c>
      <c r="O4965" s="1109">
        <v>0</v>
      </c>
      <c r="P4965" s="1109">
        <v>0</v>
      </c>
      <c r="Q4965" s="1109">
        <v>0</v>
      </c>
    </row>
    <row r="4966" spans="1:17">
      <c r="A4966" s="1109">
        <v>20507</v>
      </c>
      <c r="B4966" s="1110" t="s">
        <v>0</v>
      </c>
      <c r="C4966" s="1109">
        <v>6.625</v>
      </c>
      <c r="D4966" s="1109">
        <v>4.7510000000000003</v>
      </c>
      <c r="E4966" s="1109">
        <v>56.8</v>
      </c>
      <c r="F4966" s="1109">
        <v>0</v>
      </c>
      <c r="G4966" s="1110" t="s">
        <v>10739</v>
      </c>
      <c r="H4966" s="1110" t="s">
        <v>4654</v>
      </c>
      <c r="I4966" s="1110" t="s">
        <v>10832</v>
      </c>
      <c r="J4966" s="1109">
        <v>0</v>
      </c>
      <c r="K4966" s="1109">
        <v>0</v>
      </c>
      <c r="L4966" s="1109">
        <v>0</v>
      </c>
      <c r="M4966" s="1109">
        <v>0</v>
      </c>
      <c r="N4966" s="1109">
        <v>0</v>
      </c>
      <c r="O4966" s="1109">
        <v>0</v>
      </c>
      <c r="P4966" s="1109">
        <v>0</v>
      </c>
      <c r="Q4966" s="1109">
        <v>0</v>
      </c>
    </row>
    <row r="4967" spans="1:17">
      <c r="A4967" s="1109">
        <v>20508</v>
      </c>
      <c r="B4967" s="1110" t="s">
        <v>0</v>
      </c>
      <c r="C4967" s="1109">
        <v>6.625</v>
      </c>
      <c r="D4967" s="1109">
        <v>4.7510000000000003</v>
      </c>
      <c r="E4967" s="1109">
        <v>56.8</v>
      </c>
      <c r="F4967" s="1109">
        <v>0</v>
      </c>
      <c r="G4967" s="1110" t="s">
        <v>10739</v>
      </c>
      <c r="H4967" s="1110" t="s">
        <v>4654</v>
      </c>
      <c r="I4967" s="1110" t="s">
        <v>10839</v>
      </c>
      <c r="J4967" s="1109">
        <v>0</v>
      </c>
      <c r="K4967" s="1109">
        <v>0</v>
      </c>
      <c r="L4967" s="1109">
        <v>0</v>
      </c>
      <c r="M4967" s="1109">
        <v>0</v>
      </c>
      <c r="N4967" s="1109">
        <v>0</v>
      </c>
      <c r="O4967" s="1109">
        <v>0</v>
      </c>
      <c r="P4967" s="1109">
        <v>0</v>
      </c>
      <c r="Q4967" s="1109">
        <v>0</v>
      </c>
    </row>
    <row r="4968" spans="1:17">
      <c r="A4968" s="1109">
        <v>20509</v>
      </c>
      <c r="B4968" s="1110" t="s">
        <v>0</v>
      </c>
      <c r="C4968" s="1109">
        <v>6.625</v>
      </c>
      <c r="D4968" s="1109">
        <v>4.875</v>
      </c>
      <c r="E4968" s="1109">
        <v>53.7</v>
      </c>
      <c r="F4968" s="1109">
        <v>0</v>
      </c>
      <c r="G4968" s="1110" t="s">
        <v>10840</v>
      </c>
      <c r="H4968" s="1110" t="s">
        <v>4654</v>
      </c>
      <c r="I4968" s="1110" t="s">
        <v>10841</v>
      </c>
      <c r="J4968" s="1109">
        <v>0</v>
      </c>
      <c r="K4968" s="1109">
        <v>0</v>
      </c>
      <c r="L4968" s="1109">
        <v>0</v>
      </c>
      <c r="M4968" s="1109">
        <v>0</v>
      </c>
      <c r="N4968" s="1109">
        <v>0</v>
      </c>
      <c r="O4968" s="1109">
        <v>0</v>
      </c>
      <c r="P4968" s="1109">
        <v>0</v>
      </c>
      <c r="Q4968" s="1109">
        <v>0</v>
      </c>
    </row>
    <row r="4969" spans="1:17">
      <c r="A4969" s="1109">
        <v>20510</v>
      </c>
      <c r="B4969" s="1110" t="s">
        <v>0</v>
      </c>
      <c r="C4969" s="1109">
        <v>6.625</v>
      </c>
      <c r="D4969" s="1109">
        <v>4.875</v>
      </c>
      <c r="E4969" s="1109">
        <v>53.7</v>
      </c>
      <c r="F4969" s="1109">
        <v>0</v>
      </c>
      <c r="G4969" s="1110" t="s">
        <v>10840</v>
      </c>
      <c r="H4969" s="1110" t="s">
        <v>4654</v>
      </c>
      <c r="I4969" s="1110" t="s">
        <v>10832</v>
      </c>
      <c r="J4969" s="1109">
        <v>0</v>
      </c>
      <c r="K4969" s="1109">
        <v>0</v>
      </c>
      <c r="L4969" s="1109">
        <v>0</v>
      </c>
      <c r="M4969" s="1109">
        <v>0</v>
      </c>
      <c r="N4969" s="1109">
        <v>0</v>
      </c>
      <c r="O4969" s="1109">
        <v>0</v>
      </c>
      <c r="P4969" s="1109">
        <v>0</v>
      </c>
      <c r="Q4969" s="1109">
        <v>0</v>
      </c>
    </row>
    <row r="4970" spans="1:17">
      <c r="A4970" s="1109">
        <v>20511</v>
      </c>
      <c r="B4970" s="1110" t="s">
        <v>0</v>
      </c>
      <c r="C4970" s="1109">
        <v>6.625</v>
      </c>
      <c r="D4970" s="1109">
        <v>4.875</v>
      </c>
      <c r="E4970" s="1109">
        <v>53.7</v>
      </c>
      <c r="F4970" s="1109">
        <v>0</v>
      </c>
      <c r="G4970" s="1110" t="s">
        <v>10840</v>
      </c>
      <c r="H4970" s="1110" t="s">
        <v>4654</v>
      </c>
      <c r="I4970" s="1110" t="s">
        <v>10839</v>
      </c>
      <c r="J4970" s="1109">
        <v>0</v>
      </c>
      <c r="K4970" s="1109">
        <v>0</v>
      </c>
      <c r="L4970" s="1109">
        <v>0</v>
      </c>
      <c r="M4970" s="1109">
        <v>0</v>
      </c>
      <c r="N4970" s="1109">
        <v>0</v>
      </c>
      <c r="O4970" s="1109">
        <v>0</v>
      </c>
      <c r="P4970" s="1109">
        <v>0</v>
      </c>
      <c r="Q4970" s="1109">
        <v>0</v>
      </c>
    </row>
    <row r="4971" spans="1:17">
      <c r="A4971" s="1109">
        <v>20512</v>
      </c>
      <c r="B4971" s="1110" t="s">
        <v>0</v>
      </c>
      <c r="C4971" s="1109">
        <v>6.625</v>
      </c>
      <c r="D4971" s="1109">
        <v>4.875</v>
      </c>
      <c r="E4971" s="1109">
        <v>53.7</v>
      </c>
      <c r="F4971" s="1109">
        <v>0</v>
      </c>
      <c r="G4971" s="1110" t="s">
        <v>10842</v>
      </c>
      <c r="H4971" s="1110" t="s">
        <v>4654</v>
      </c>
      <c r="I4971" s="1110" t="s">
        <v>10841</v>
      </c>
      <c r="J4971" s="1109">
        <v>0</v>
      </c>
      <c r="K4971" s="1109">
        <v>0</v>
      </c>
      <c r="L4971" s="1109">
        <v>0</v>
      </c>
      <c r="M4971" s="1109">
        <v>0</v>
      </c>
      <c r="N4971" s="1109">
        <v>0</v>
      </c>
      <c r="O4971" s="1109">
        <v>0</v>
      </c>
      <c r="P4971" s="1109">
        <v>0</v>
      </c>
      <c r="Q4971" s="1109">
        <v>0</v>
      </c>
    </row>
    <row r="4972" spans="1:17">
      <c r="A4972" s="1109">
        <v>20513</v>
      </c>
      <c r="B4972" s="1110" t="s">
        <v>0</v>
      </c>
      <c r="C4972" s="1109">
        <v>6.625</v>
      </c>
      <c r="D4972" s="1109">
        <v>4.875</v>
      </c>
      <c r="E4972" s="1109">
        <v>53.7</v>
      </c>
      <c r="F4972" s="1109">
        <v>0</v>
      </c>
      <c r="G4972" s="1110" t="s">
        <v>10842</v>
      </c>
      <c r="H4972" s="1110" t="s">
        <v>4654</v>
      </c>
      <c r="I4972" s="1110" t="s">
        <v>10832</v>
      </c>
      <c r="J4972" s="1109">
        <v>0</v>
      </c>
      <c r="K4972" s="1109">
        <v>0</v>
      </c>
      <c r="L4972" s="1109">
        <v>0</v>
      </c>
      <c r="M4972" s="1109">
        <v>0</v>
      </c>
      <c r="N4972" s="1109">
        <v>0</v>
      </c>
      <c r="O4972" s="1109">
        <v>0</v>
      </c>
      <c r="P4972" s="1109">
        <v>0</v>
      </c>
      <c r="Q4972" s="1109">
        <v>0</v>
      </c>
    </row>
    <row r="4973" spans="1:17">
      <c r="A4973" s="1109">
        <v>20514</v>
      </c>
      <c r="B4973" s="1110" t="s">
        <v>0</v>
      </c>
      <c r="C4973" s="1109">
        <v>6.625</v>
      </c>
      <c r="D4973" s="1109">
        <v>4.875</v>
      </c>
      <c r="E4973" s="1109">
        <v>53.7</v>
      </c>
      <c r="F4973" s="1109">
        <v>0</v>
      </c>
      <c r="G4973" s="1110" t="s">
        <v>10842</v>
      </c>
      <c r="H4973" s="1110" t="s">
        <v>4654</v>
      </c>
      <c r="I4973" s="1110" t="s">
        <v>10839</v>
      </c>
      <c r="J4973" s="1109">
        <v>0</v>
      </c>
      <c r="K4973" s="1109">
        <v>0</v>
      </c>
      <c r="L4973" s="1109">
        <v>0</v>
      </c>
      <c r="M4973" s="1109">
        <v>0</v>
      </c>
      <c r="N4973" s="1109">
        <v>0</v>
      </c>
      <c r="O4973" s="1109">
        <v>0</v>
      </c>
      <c r="P4973" s="1109">
        <v>0</v>
      </c>
      <c r="Q4973" s="1109">
        <v>0</v>
      </c>
    </row>
    <row r="4974" spans="1:17">
      <c r="A4974" s="1109">
        <v>20515</v>
      </c>
      <c r="B4974" s="1110" t="s">
        <v>0</v>
      </c>
      <c r="C4974" s="1109">
        <v>6.625</v>
      </c>
      <c r="D4974" s="1109">
        <v>4.875</v>
      </c>
      <c r="E4974" s="1109">
        <v>53.7</v>
      </c>
      <c r="F4974" s="1109">
        <v>0</v>
      </c>
      <c r="G4974" s="1110" t="s">
        <v>10784</v>
      </c>
      <c r="H4974" s="1110" t="s">
        <v>4654</v>
      </c>
      <c r="I4974" s="1110" t="s">
        <v>10841</v>
      </c>
      <c r="J4974" s="1109">
        <v>0</v>
      </c>
      <c r="K4974" s="1109">
        <v>0</v>
      </c>
      <c r="L4974" s="1109">
        <v>0</v>
      </c>
      <c r="M4974" s="1109">
        <v>0</v>
      </c>
      <c r="N4974" s="1109">
        <v>0</v>
      </c>
      <c r="O4974" s="1109">
        <v>0</v>
      </c>
      <c r="P4974" s="1109">
        <v>0</v>
      </c>
      <c r="Q4974" s="1109">
        <v>0</v>
      </c>
    </row>
    <row r="4975" spans="1:17">
      <c r="A4975" s="1109">
        <v>20516</v>
      </c>
      <c r="B4975" s="1110" t="s">
        <v>0</v>
      </c>
      <c r="C4975" s="1109">
        <v>6.625</v>
      </c>
      <c r="D4975" s="1109">
        <v>4.875</v>
      </c>
      <c r="E4975" s="1109">
        <v>53.7</v>
      </c>
      <c r="F4975" s="1109">
        <v>0</v>
      </c>
      <c r="G4975" s="1110" t="s">
        <v>10784</v>
      </c>
      <c r="H4975" s="1110" t="s">
        <v>4654</v>
      </c>
      <c r="I4975" s="1110" t="s">
        <v>10832</v>
      </c>
      <c r="J4975" s="1109">
        <v>0</v>
      </c>
      <c r="K4975" s="1109">
        <v>0</v>
      </c>
      <c r="L4975" s="1109">
        <v>0</v>
      </c>
      <c r="M4975" s="1109">
        <v>0</v>
      </c>
      <c r="N4975" s="1109">
        <v>0</v>
      </c>
      <c r="O4975" s="1109">
        <v>0</v>
      </c>
      <c r="P4975" s="1109">
        <v>0</v>
      </c>
      <c r="Q4975" s="1109">
        <v>0</v>
      </c>
    </row>
    <row r="4976" spans="1:17">
      <c r="A4976" s="1109">
        <v>20517</v>
      </c>
      <c r="B4976" s="1110" t="s">
        <v>0</v>
      </c>
      <c r="C4976" s="1109">
        <v>6.625</v>
      </c>
      <c r="D4976" s="1109">
        <v>4.875</v>
      </c>
      <c r="E4976" s="1109">
        <v>53.7</v>
      </c>
      <c r="F4976" s="1109">
        <v>0</v>
      </c>
      <c r="G4976" s="1110" t="s">
        <v>10784</v>
      </c>
      <c r="H4976" s="1110" t="s">
        <v>4654</v>
      </c>
      <c r="I4976" s="1110" t="s">
        <v>10839</v>
      </c>
      <c r="J4976" s="1109">
        <v>0</v>
      </c>
      <c r="K4976" s="1109">
        <v>0</v>
      </c>
      <c r="L4976" s="1109">
        <v>0</v>
      </c>
      <c r="M4976" s="1109">
        <v>0</v>
      </c>
      <c r="N4976" s="1109">
        <v>0</v>
      </c>
      <c r="O4976" s="1109">
        <v>0</v>
      </c>
      <c r="P4976" s="1109">
        <v>0</v>
      </c>
      <c r="Q4976" s="1109">
        <v>0</v>
      </c>
    </row>
    <row r="4977" spans="1:17">
      <c r="A4977" s="1109">
        <v>20518</v>
      </c>
      <c r="B4977" s="1110" t="s">
        <v>0</v>
      </c>
      <c r="C4977" s="1109">
        <v>6.625</v>
      </c>
      <c r="D4977" s="1109">
        <v>4.875</v>
      </c>
      <c r="E4977" s="1109">
        <v>53.7</v>
      </c>
      <c r="F4977" s="1109">
        <v>0</v>
      </c>
      <c r="G4977" s="1110" t="s">
        <v>10741</v>
      </c>
      <c r="H4977" s="1110" t="s">
        <v>4654</v>
      </c>
      <c r="I4977" s="1110" t="s">
        <v>10841</v>
      </c>
      <c r="J4977" s="1109">
        <v>0</v>
      </c>
      <c r="K4977" s="1109">
        <v>0</v>
      </c>
      <c r="L4977" s="1109">
        <v>0</v>
      </c>
      <c r="M4977" s="1109">
        <v>0</v>
      </c>
      <c r="N4977" s="1109">
        <v>0</v>
      </c>
      <c r="O4977" s="1109">
        <v>0</v>
      </c>
      <c r="P4977" s="1109">
        <v>0</v>
      </c>
      <c r="Q4977" s="1109">
        <v>0</v>
      </c>
    </row>
    <row r="4978" spans="1:17">
      <c r="A4978" s="1109">
        <v>20519</v>
      </c>
      <c r="B4978" s="1110" t="s">
        <v>0</v>
      </c>
      <c r="C4978" s="1109">
        <v>6.625</v>
      </c>
      <c r="D4978" s="1109">
        <v>4.875</v>
      </c>
      <c r="E4978" s="1109">
        <v>53.7</v>
      </c>
      <c r="F4978" s="1109">
        <v>0</v>
      </c>
      <c r="G4978" s="1110" t="s">
        <v>10741</v>
      </c>
      <c r="H4978" s="1110" t="s">
        <v>4654</v>
      </c>
      <c r="I4978" s="1110" t="s">
        <v>10832</v>
      </c>
      <c r="J4978" s="1109">
        <v>0</v>
      </c>
      <c r="K4978" s="1109">
        <v>0</v>
      </c>
      <c r="L4978" s="1109">
        <v>0</v>
      </c>
      <c r="M4978" s="1109">
        <v>0</v>
      </c>
      <c r="N4978" s="1109">
        <v>0</v>
      </c>
      <c r="O4978" s="1109">
        <v>0</v>
      </c>
      <c r="P4978" s="1109">
        <v>0</v>
      </c>
      <c r="Q4978" s="1109">
        <v>0</v>
      </c>
    </row>
    <row r="4979" spans="1:17">
      <c r="A4979" s="1109">
        <v>20520</v>
      </c>
      <c r="B4979" s="1110" t="s">
        <v>0</v>
      </c>
      <c r="C4979" s="1109">
        <v>6.625</v>
      </c>
      <c r="D4979" s="1109">
        <v>4.875</v>
      </c>
      <c r="E4979" s="1109">
        <v>53.7</v>
      </c>
      <c r="F4979" s="1109">
        <v>0</v>
      </c>
      <c r="G4979" s="1110" t="s">
        <v>10741</v>
      </c>
      <c r="H4979" s="1110" t="s">
        <v>4654</v>
      </c>
      <c r="I4979" s="1110" t="s">
        <v>10839</v>
      </c>
      <c r="J4979" s="1109">
        <v>0</v>
      </c>
      <c r="K4979" s="1109">
        <v>0</v>
      </c>
      <c r="L4979" s="1109">
        <v>0</v>
      </c>
      <c r="M4979" s="1109">
        <v>0</v>
      </c>
      <c r="N4979" s="1109">
        <v>0</v>
      </c>
      <c r="O4979" s="1109">
        <v>0</v>
      </c>
      <c r="P4979" s="1109">
        <v>0</v>
      </c>
      <c r="Q4979" s="1109">
        <v>0</v>
      </c>
    </row>
    <row r="4980" spans="1:17">
      <c r="A4980" s="1109">
        <v>20521</v>
      </c>
      <c r="B4980" s="1110" t="s">
        <v>0</v>
      </c>
      <c r="C4980" s="1109">
        <v>6.625</v>
      </c>
      <c r="D4980" s="1109">
        <v>4.875</v>
      </c>
      <c r="E4980" s="1109">
        <v>53.7</v>
      </c>
      <c r="F4980" s="1109">
        <v>0</v>
      </c>
      <c r="G4980" s="1110" t="s">
        <v>10833</v>
      </c>
      <c r="H4980" s="1110" t="s">
        <v>4654</v>
      </c>
      <c r="I4980" s="1110" t="s">
        <v>10841</v>
      </c>
      <c r="J4980" s="1109">
        <v>0</v>
      </c>
      <c r="K4980" s="1109">
        <v>0</v>
      </c>
      <c r="L4980" s="1109">
        <v>0</v>
      </c>
      <c r="M4980" s="1109">
        <v>0</v>
      </c>
      <c r="N4980" s="1109">
        <v>0</v>
      </c>
      <c r="O4980" s="1109">
        <v>0</v>
      </c>
      <c r="P4980" s="1109">
        <v>0</v>
      </c>
      <c r="Q4980" s="1109">
        <v>0</v>
      </c>
    </row>
    <row r="4981" spans="1:17">
      <c r="A4981" s="1109">
        <v>20522</v>
      </c>
      <c r="B4981" s="1110" t="s">
        <v>0</v>
      </c>
      <c r="C4981" s="1109">
        <v>6.625</v>
      </c>
      <c r="D4981" s="1109">
        <v>4.875</v>
      </c>
      <c r="E4981" s="1109">
        <v>53.7</v>
      </c>
      <c r="F4981" s="1109">
        <v>0</v>
      </c>
      <c r="G4981" s="1110" t="s">
        <v>10833</v>
      </c>
      <c r="H4981" s="1110" t="s">
        <v>4654</v>
      </c>
      <c r="I4981" s="1110" t="s">
        <v>10832</v>
      </c>
      <c r="J4981" s="1109">
        <v>0</v>
      </c>
      <c r="K4981" s="1109">
        <v>0</v>
      </c>
      <c r="L4981" s="1109">
        <v>0</v>
      </c>
      <c r="M4981" s="1109">
        <v>0</v>
      </c>
      <c r="N4981" s="1109">
        <v>0</v>
      </c>
      <c r="O4981" s="1109">
        <v>0</v>
      </c>
      <c r="P4981" s="1109">
        <v>0</v>
      </c>
      <c r="Q4981" s="1109">
        <v>0</v>
      </c>
    </row>
    <row r="4982" spans="1:17">
      <c r="A4982" s="1109">
        <v>20523</v>
      </c>
      <c r="B4982" s="1110" t="s">
        <v>0</v>
      </c>
      <c r="C4982" s="1109">
        <v>6.625</v>
      </c>
      <c r="D4982" s="1109">
        <v>4.875</v>
      </c>
      <c r="E4982" s="1109">
        <v>53.7</v>
      </c>
      <c r="F4982" s="1109">
        <v>0</v>
      </c>
      <c r="G4982" s="1110" t="s">
        <v>10833</v>
      </c>
      <c r="H4982" s="1110" t="s">
        <v>4654</v>
      </c>
      <c r="I4982" s="1110" t="s">
        <v>10839</v>
      </c>
      <c r="J4982" s="1109">
        <v>0</v>
      </c>
      <c r="K4982" s="1109">
        <v>0</v>
      </c>
      <c r="L4982" s="1109">
        <v>0</v>
      </c>
      <c r="M4982" s="1109">
        <v>0</v>
      </c>
      <c r="N4982" s="1109">
        <v>0</v>
      </c>
      <c r="O4982" s="1109">
        <v>0</v>
      </c>
      <c r="P4982" s="1109">
        <v>0</v>
      </c>
      <c r="Q4982" s="1109">
        <v>0</v>
      </c>
    </row>
    <row r="4983" spans="1:17">
      <c r="A4983" s="1109">
        <v>20524</v>
      </c>
      <c r="B4983" s="1110" t="s">
        <v>0</v>
      </c>
      <c r="C4983" s="1109">
        <v>6.625</v>
      </c>
      <c r="D4983" s="1109">
        <v>4.875</v>
      </c>
      <c r="E4983" s="1109">
        <v>53.7</v>
      </c>
      <c r="F4983" s="1109">
        <v>0</v>
      </c>
      <c r="G4983" s="1110" t="s">
        <v>10753</v>
      </c>
      <c r="H4983" s="1110" t="s">
        <v>4654</v>
      </c>
      <c r="I4983" s="1110" t="s">
        <v>10841</v>
      </c>
      <c r="J4983" s="1109">
        <v>0</v>
      </c>
      <c r="K4983" s="1109">
        <v>0</v>
      </c>
      <c r="L4983" s="1109">
        <v>0</v>
      </c>
      <c r="M4983" s="1109">
        <v>0</v>
      </c>
      <c r="N4983" s="1109">
        <v>0</v>
      </c>
      <c r="O4983" s="1109">
        <v>0</v>
      </c>
      <c r="P4983" s="1109">
        <v>0</v>
      </c>
      <c r="Q4983" s="1109">
        <v>0</v>
      </c>
    </row>
    <row r="4984" spans="1:17">
      <c r="A4984" s="1109">
        <v>20525</v>
      </c>
      <c r="B4984" s="1110" t="s">
        <v>0</v>
      </c>
      <c r="C4984" s="1109">
        <v>6.625</v>
      </c>
      <c r="D4984" s="1109">
        <v>4.875</v>
      </c>
      <c r="E4984" s="1109">
        <v>53.7</v>
      </c>
      <c r="F4984" s="1109">
        <v>0</v>
      </c>
      <c r="G4984" s="1110" t="s">
        <v>10753</v>
      </c>
      <c r="H4984" s="1110" t="s">
        <v>4654</v>
      </c>
      <c r="I4984" s="1110" t="s">
        <v>10832</v>
      </c>
      <c r="J4984" s="1109">
        <v>0</v>
      </c>
      <c r="K4984" s="1109">
        <v>0</v>
      </c>
      <c r="L4984" s="1109">
        <v>0</v>
      </c>
      <c r="M4984" s="1109">
        <v>0</v>
      </c>
      <c r="N4984" s="1109">
        <v>0</v>
      </c>
      <c r="O4984" s="1109">
        <v>0</v>
      </c>
      <c r="P4984" s="1109">
        <v>0</v>
      </c>
      <c r="Q4984" s="1109">
        <v>0</v>
      </c>
    </row>
    <row r="4985" spans="1:17">
      <c r="A4985" s="1109">
        <v>20526</v>
      </c>
      <c r="B4985" s="1110" t="s">
        <v>0</v>
      </c>
      <c r="C4985" s="1109">
        <v>6.625</v>
      </c>
      <c r="D4985" s="1109">
        <v>4.875</v>
      </c>
      <c r="E4985" s="1109">
        <v>53.7</v>
      </c>
      <c r="F4985" s="1109">
        <v>0</v>
      </c>
      <c r="G4985" s="1110" t="s">
        <v>10753</v>
      </c>
      <c r="H4985" s="1110" t="s">
        <v>4654</v>
      </c>
      <c r="I4985" s="1110" t="s">
        <v>10839</v>
      </c>
      <c r="J4985" s="1109">
        <v>0</v>
      </c>
      <c r="K4985" s="1109">
        <v>0</v>
      </c>
      <c r="L4985" s="1109">
        <v>0</v>
      </c>
      <c r="M4985" s="1109">
        <v>0</v>
      </c>
      <c r="N4985" s="1109">
        <v>0</v>
      </c>
      <c r="O4985" s="1109">
        <v>0</v>
      </c>
      <c r="P4985" s="1109">
        <v>0</v>
      </c>
      <c r="Q4985" s="1109">
        <v>0</v>
      </c>
    </row>
    <row r="4986" spans="1:17">
      <c r="A4986" s="1109">
        <v>20527</v>
      </c>
      <c r="B4986" s="1110" t="s">
        <v>0</v>
      </c>
      <c r="C4986" s="1109">
        <v>6.625</v>
      </c>
      <c r="D4986" s="1109">
        <v>4.875</v>
      </c>
      <c r="E4986" s="1109">
        <v>53.7</v>
      </c>
      <c r="F4986" s="1109">
        <v>0</v>
      </c>
      <c r="G4986" s="1110" t="s">
        <v>10739</v>
      </c>
      <c r="H4986" s="1110" t="s">
        <v>4654</v>
      </c>
      <c r="I4986" s="1110" t="s">
        <v>10841</v>
      </c>
      <c r="J4986" s="1109">
        <v>0</v>
      </c>
      <c r="K4986" s="1109">
        <v>0</v>
      </c>
      <c r="L4986" s="1109">
        <v>0</v>
      </c>
      <c r="M4986" s="1109">
        <v>0</v>
      </c>
      <c r="N4986" s="1109">
        <v>0</v>
      </c>
      <c r="O4986" s="1109">
        <v>0</v>
      </c>
      <c r="P4986" s="1109">
        <v>0</v>
      </c>
      <c r="Q4986" s="1109">
        <v>0</v>
      </c>
    </row>
    <row r="4987" spans="1:17">
      <c r="A4987" s="1109">
        <v>20528</v>
      </c>
      <c r="B4987" s="1110" t="s">
        <v>0</v>
      </c>
      <c r="C4987" s="1109">
        <v>6.625</v>
      </c>
      <c r="D4987" s="1109">
        <v>4.875</v>
      </c>
      <c r="E4987" s="1109">
        <v>53.7</v>
      </c>
      <c r="F4987" s="1109">
        <v>0</v>
      </c>
      <c r="G4987" s="1110" t="s">
        <v>10739</v>
      </c>
      <c r="H4987" s="1110" t="s">
        <v>4654</v>
      </c>
      <c r="I4987" s="1110" t="s">
        <v>10832</v>
      </c>
      <c r="J4987" s="1109">
        <v>0</v>
      </c>
      <c r="K4987" s="1109">
        <v>0</v>
      </c>
      <c r="L4987" s="1109">
        <v>0</v>
      </c>
      <c r="M4987" s="1109">
        <v>0</v>
      </c>
      <c r="N4987" s="1109">
        <v>0</v>
      </c>
      <c r="O4987" s="1109">
        <v>0</v>
      </c>
      <c r="P4987" s="1109">
        <v>0</v>
      </c>
      <c r="Q4987" s="1109">
        <v>0</v>
      </c>
    </row>
    <row r="4988" spans="1:17">
      <c r="A4988" s="1109">
        <v>20529</v>
      </c>
      <c r="B4988" s="1110" t="s">
        <v>0</v>
      </c>
      <c r="C4988" s="1109">
        <v>6.625</v>
      </c>
      <c r="D4988" s="1109">
        <v>4.875</v>
      </c>
      <c r="E4988" s="1109">
        <v>53.7</v>
      </c>
      <c r="F4988" s="1109">
        <v>0</v>
      </c>
      <c r="G4988" s="1110" t="s">
        <v>10739</v>
      </c>
      <c r="H4988" s="1110" t="s">
        <v>4654</v>
      </c>
      <c r="I4988" s="1110" t="s">
        <v>10839</v>
      </c>
      <c r="J4988" s="1109">
        <v>0</v>
      </c>
      <c r="K4988" s="1109">
        <v>0</v>
      </c>
      <c r="L4988" s="1109">
        <v>0</v>
      </c>
      <c r="M4988" s="1109">
        <v>0</v>
      </c>
      <c r="N4988" s="1109">
        <v>0</v>
      </c>
      <c r="O4988" s="1109">
        <v>0</v>
      </c>
      <c r="P4988" s="1109">
        <v>0</v>
      </c>
      <c r="Q4988" s="1109">
        <v>0</v>
      </c>
    </row>
    <row r="4989" spans="1:17">
      <c r="A4989" s="1109">
        <v>20530</v>
      </c>
      <c r="B4989" s="1110" t="s">
        <v>0</v>
      </c>
      <c r="C4989" s="1109">
        <v>6.625</v>
      </c>
      <c r="D4989" s="1109">
        <v>5.0010000000000003</v>
      </c>
      <c r="E4989" s="1109">
        <v>50.4</v>
      </c>
      <c r="F4989" s="1109">
        <v>0</v>
      </c>
      <c r="G4989" s="1110" t="s">
        <v>10840</v>
      </c>
      <c r="H4989" s="1110" t="s">
        <v>4654</v>
      </c>
      <c r="I4989" s="1110" t="s">
        <v>10841</v>
      </c>
      <c r="J4989" s="1109">
        <v>0</v>
      </c>
      <c r="K4989" s="1109">
        <v>0</v>
      </c>
      <c r="L4989" s="1109">
        <v>0</v>
      </c>
      <c r="M4989" s="1109">
        <v>0</v>
      </c>
      <c r="N4989" s="1109">
        <v>0</v>
      </c>
      <c r="O4989" s="1109">
        <v>0</v>
      </c>
      <c r="P4989" s="1109">
        <v>0</v>
      </c>
      <c r="Q4989" s="1109">
        <v>0</v>
      </c>
    </row>
    <row r="4990" spans="1:17">
      <c r="A4990" s="1109">
        <v>20531</v>
      </c>
      <c r="B4990" s="1110" t="s">
        <v>0</v>
      </c>
      <c r="C4990" s="1109">
        <v>6.625</v>
      </c>
      <c r="D4990" s="1109">
        <v>5.0010000000000003</v>
      </c>
      <c r="E4990" s="1109">
        <v>50.4</v>
      </c>
      <c r="F4990" s="1109">
        <v>0</v>
      </c>
      <c r="G4990" s="1110" t="s">
        <v>10840</v>
      </c>
      <c r="H4990" s="1110" t="s">
        <v>4654</v>
      </c>
      <c r="I4990" s="1110" t="s">
        <v>10832</v>
      </c>
      <c r="J4990" s="1109">
        <v>0</v>
      </c>
      <c r="K4990" s="1109">
        <v>0</v>
      </c>
      <c r="L4990" s="1109">
        <v>0</v>
      </c>
      <c r="M4990" s="1109">
        <v>0</v>
      </c>
      <c r="N4990" s="1109">
        <v>0</v>
      </c>
      <c r="O4990" s="1109">
        <v>0</v>
      </c>
      <c r="P4990" s="1109">
        <v>0</v>
      </c>
      <c r="Q4990" s="1109">
        <v>0</v>
      </c>
    </row>
    <row r="4991" spans="1:17">
      <c r="A4991" s="1109">
        <v>20532</v>
      </c>
      <c r="B4991" s="1110" t="s">
        <v>0</v>
      </c>
      <c r="C4991" s="1109">
        <v>6.625</v>
      </c>
      <c r="D4991" s="1109">
        <v>5.0010000000000003</v>
      </c>
      <c r="E4991" s="1109">
        <v>50.4</v>
      </c>
      <c r="F4991" s="1109">
        <v>0</v>
      </c>
      <c r="G4991" s="1110" t="s">
        <v>10840</v>
      </c>
      <c r="H4991" s="1110" t="s">
        <v>4654</v>
      </c>
      <c r="I4991" s="1110" t="s">
        <v>10839</v>
      </c>
      <c r="J4991" s="1109">
        <v>0</v>
      </c>
      <c r="K4991" s="1109">
        <v>0</v>
      </c>
      <c r="L4991" s="1109">
        <v>0</v>
      </c>
      <c r="M4991" s="1109">
        <v>0</v>
      </c>
      <c r="N4991" s="1109">
        <v>0</v>
      </c>
      <c r="O4991" s="1109">
        <v>0</v>
      </c>
      <c r="P4991" s="1109">
        <v>0</v>
      </c>
      <c r="Q4991" s="1109">
        <v>0</v>
      </c>
    </row>
    <row r="4992" spans="1:17">
      <c r="A4992" s="1109">
        <v>20533</v>
      </c>
      <c r="B4992" s="1110" t="s">
        <v>0</v>
      </c>
      <c r="C4992" s="1109">
        <v>6.625</v>
      </c>
      <c r="D4992" s="1109">
        <v>5.0010000000000003</v>
      </c>
      <c r="E4992" s="1109">
        <v>50.4</v>
      </c>
      <c r="F4992" s="1109">
        <v>0</v>
      </c>
      <c r="G4992" s="1110" t="s">
        <v>10842</v>
      </c>
      <c r="H4992" s="1110" t="s">
        <v>4654</v>
      </c>
      <c r="I4992" s="1110" t="s">
        <v>10841</v>
      </c>
      <c r="J4992" s="1109">
        <v>0</v>
      </c>
      <c r="K4992" s="1109">
        <v>0</v>
      </c>
      <c r="L4992" s="1109">
        <v>0</v>
      </c>
      <c r="M4992" s="1109">
        <v>0</v>
      </c>
      <c r="N4992" s="1109">
        <v>0</v>
      </c>
      <c r="O4992" s="1109">
        <v>0</v>
      </c>
      <c r="P4992" s="1109">
        <v>0</v>
      </c>
      <c r="Q4992" s="1109">
        <v>0</v>
      </c>
    </row>
    <row r="4993" spans="1:17">
      <c r="A4993" s="1109">
        <v>20534</v>
      </c>
      <c r="B4993" s="1110" t="s">
        <v>0</v>
      </c>
      <c r="C4993" s="1109">
        <v>6.625</v>
      </c>
      <c r="D4993" s="1109">
        <v>5.0010000000000003</v>
      </c>
      <c r="E4993" s="1109">
        <v>50.4</v>
      </c>
      <c r="F4993" s="1109">
        <v>0</v>
      </c>
      <c r="G4993" s="1110" t="s">
        <v>10842</v>
      </c>
      <c r="H4993" s="1110" t="s">
        <v>4654</v>
      </c>
      <c r="I4993" s="1110" t="s">
        <v>10832</v>
      </c>
      <c r="J4993" s="1109">
        <v>0</v>
      </c>
      <c r="K4993" s="1109">
        <v>0</v>
      </c>
      <c r="L4993" s="1109">
        <v>0</v>
      </c>
      <c r="M4993" s="1109">
        <v>0</v>
      </c>
      <c r="N4993" s="1109">
        <v>0</v>
      </c>
      <c r="O4993" s="1109">
        <v>0</v>
      </c>
      <c r="P4993" s="1109">
        <v>0</v>
      </c>
      <c r="Q4993" s="1109">
        <v>0</v>
      </c>
    </row>
    <row r="4994" spans="1:17">
      <c r="A4994" s="1109">
        <v>20535</v>
      </c>
      <c r="B4994" s="1110" t="s">
        <v>0</v>
      </c>
      <c r="C4994" s="1109">
        <v>6.625</v>
      </c>
      <c r="D4994" s="1109">
        <v>5.0010000000000003</v>
      </c>
      <c r="E4994" s="1109">
        <v>50.4</v>
      </c>
      <c r="F4994" s="1109">
        <v>0</v>
      </c>
      <c r="G4994" s="1110" t="s">
        <v>10842</v>
      </c>
      <c r="H4994" s="1110" t="s">
        <v>4654</v>
      </c>
      <c r="I4994" s="1110" t="s">
        <v>10839</v>
      </c>
      <c r="J4994" s="1109">
        <v>0</v>
      </c>
      <c r="K4994" s="1109">
        <v>0</v>
      </c>
      <c r="L4994" s="1109">
        <v>0</v>
      </c>
      <c r="M4994" s="1109">
        <v>0</v>
      </c>
      <c r="N4994" s="1109">
        <v>0</v>
      </c>
      <c r="O4994" s="1109">
        <v>0</v>
      </c>
      <c r="P4994" s="1109">
        <v>0</v>
      </c>
      <c r="Q4994" s="1109">
        <v>0</v>
      </c>
    </row>
    <row r="4995" spans="1:17">
      <c r="A4995" s="1109">
        <v>20536</v>
      </c>
      <c r="B4995" s="1110" t="s">
        <v>0</v>
      </c>
      <c r="C4995" s="1109">
        <v>6.625</v>
      </c>
      <c r="D4995" s="1109">
        <v>5.0010000000000003</v>
      </c>
      <c r="E4995" s="1109">
        <v>50.4</v>
      </c>
      <c r="F4995" s="1109">
        <v>0</v>
      </c>
      <c r="G4995" s="1110" t="s">
        <v>10784</v>
      </c>
      <c r="H4995" s="1110" t="s">
        <v>4654</v>
      </c>
      <c r="I4995" s="1110" t="s">
        <v>10841</v>
      </c>
      <c r="J4995" s="1109">
        <v>0</v>
      </c>
      <c r="K4995" s="1109">
        <v>0</v>
      </c>
      <c r="L4995" s="1109">
        <v>0</v>
      </c>
      <c r="M4995" s="1109">
        <v>0</v>
      </c>
      <c r="N4995" s="1109">
        <v>0</v>
      </c>
      <c r="O4995" s="1109">
        <v>0</v>
      </c>
      <c r="P4995" s="1109">
        <v>0</v>
      </c>
      <c r="Q4995" s="1109">
        <v>0</v>
      </c>
    </row>
    <row r="4996" spans="1:17">
      <c r="A4996" s="1109">
        <v>20537</v>
      </c>
      <c r="B4996" s="1110" t="s">
        <v>0</v>
      </c>
      <c r="C4996" s="1109">
        <v>6.625</v>
      </c>
      <c r="D4996" s="1109">
        <v>5.0010000000000003</v>
      </c>
      <c r="E4996" s="1109">
        <v>50.4</v>
      </c>
      <c r="F4996" s="1109">
        <v>0</v>
      </c>
      <c r="G4996" s="1110" t="s">
        <v>10784</v>
      </c>
      <c r="H4996" s="1110" t="s">
        <v>4654</v>
      </c>
      <c r="I4996" s="1110" t="s">
        <v>10832</v>
      </c>
      <c r="J4996" s="1109">
        <v>0</v>
      </c>
      <c r="K4996" s="1109">
        <v>0</v>
      </c>
      <c r="L4996" s="1109">
        <v>0</v>
      </c>
      <c r="M4996" s="1109">
        <v>0</v>
      </c>
      <c r="N4996" s="1109">
        <v>0</v>
      </c>
      <c r="O4996" s="1109">
        <v>0</v>
      </c>
      <c r="P4996" s="1109">
        <v>0</v>
      </c>
      <c r="Q4996" s="1109">
        <v>0</v>
      </c>
    </row>
    <row r="4997" spans="1:17">
      <c r="A4997" s="1109">
        <v>20538</v>
      </c>
      <c r="B4997" s="1110" t="s">
        <v>0</v>
      </c>
      <c r="C4997" s="1109">
        <v>6.625</v>
      </c>
      <c r="D4997" s="1109">
        <v>5.0010000000000003</v>
      </c>
      <c r="E4997" s="1109">
        <v>50.4</v>
      </c>
      <c r="F4997" s="1109">
        <v>0</v>
      </c>
      <c r="G4997" s="1110" t="s">
        <v>10784</v>
      </c>
      <c r="H4997" s="1110" t="s">
        <v>4654</v>
      </c>
      <c r="I4997" s="1110" t="s">
        <v>10839</v>
      </c>
      <c r="J4997" s="1109">
        <v>0</v>
      </c>
      <c r="K4997" s="1109">
        <v>0</v>
      </c>
      <c r="L4997" s="1109">
        <v>0</v>
      </c>
      <c r="M4997" s="1109">
        <v>0</v>
      </c>
      <c r="N4997" s="1109">
        <v>0</v>
      </c>
      <c r="O4997" s="1109">
        <v>0</v>
      </c>
      <c r="P4997" s="1109">
        <v>0</v>
      </c>
      <c r="Q4997" s="1109">
        <v>0</v>
      </c>
    </row>
    <row r="4998" spans="1:17">
      <c r="A4998" s="1109">
        <v>20539</v>
      </c>
      <c r="B4998" s="1110" t="s">
        <v>0</v>
      </c>
      <c r="C4998" s="1109">
        <v>6.625</v>
      </c>
      <c r="D4998" s="1109">
        <v>5.0010000000000003</v>
      </c>
      <c r="E4998" s="1109">
        <v>50.4</v>
      </c>
      <c r="F4998" s="1109">
        <v>0</v>
      </c>
      <c r="G4998" s="1110" t="s">
        <v>10741</v>
      </c>
      <c r="H4998" s="1110" t="s">
        <v>4654</v>
      </c>
      <c r="I4998" s="1110" t="s">
        <v>10841</v>
      </c>
      <c r="J4998" s="1109">
        <v>0</v>
      </c>
      <c r="K4998" s="1109">
        <v>0</v>
      </c>
      <c r="L4998" s="1109">
        <v>0</v>
      </c>
      <c r="M4998" s="1109">
        <v>0</v>
      </c>
      <c r="N4998" s="1109">
        <v>0</v>
      </c>
      <c r="O4998" s="1109">
        <v>0</v>
      </c>
      <c r="P4998" s="1109">
        <v>0</v>
      </c>
      <c r="Q4998" s="1109">
        <v>0</v>
      </c>
    </row>
    <row r="4999" spans="1:17">
      <c r="A4999" s="1109">
        <v>20540</v>
      </c>
      <c r="B4999" s="1110" t="s">
        <v>0</v>
      </c>
      <c r="C4999" s="1109">
        <v>6.625</v>
      </c>
      <c r="D4999" s="1109">
        <v>5.0010000000000003</v>
      </c>
      <c r="E4999" s="1109">
        <v>50.4</v>
      </c>
      <c r="F4999" s="1109">
        <v>0</v>
      </c>
      <c r="G4999" s="1110" t="s">
        <v>10741</v>
      </c>
      <c r="H4999" s="1110" t="s">
        <v>4654</v>
      </c>
      <c r="I4999" s="1110" t="s">
        <v>10832</v>
      </c>
      <c r="J4999" s="1109">
        <v>0</v>
      </c>
      <c r="K4999" s="1109">
        <v>0</v>
      </c>
      <c r="L4999" s="1109">
        <v>0</v>
      </c>
      <c r="M4999" s="1109">
        <v>0</v>
      </c>
      <c r="N4999" s="1109">
        <v>0</v>
      </c>
      <c r="O4999" s="1109">
        <v>0</v>
      </c>
      <c r="P4999" s="1109">
        <v>0</v>
      </c>
      <c r="Q4999" s="1109">
        <v>0</v>
      </c>
    </row>
    <row r="5000" spans="1:17">
      <c r="A5000" s="1109">
        <v>20541</v>
      </c>
      <c r="B5000" s="1110" t="s">
        <v>0</v>
      </c>
      <c r="C5000" s="1109">
        <v>6.625</v>
      </c>
      <c r="D5000" s="1109">
        <v>5.0010000000000003</v>
      </c>
      <c r="E5000" s="1109">
        <v>50.4</v>
      </c>
      <c r="F5000" s="1109">
        <v>0</v>
      </c>
      <c r="G5000" s="1110" t="s">
        <v>10741</v>
      </c>
      <c r="H5000" s="1110" t="s">
        <v>4654</v>
      </c>
      <c r="I5000" s="1110" t="s">
        <v>10839</v>
      </c>
      <c r="J5000" s="1109">
        <v>0</v>
      </c>
      <c r="K5000" s="1109">
        <v>0</v>
      </c>
      <c r="L5000" s="1109">
        <v>0</v>
      </c>
      <c r="M5000" s="1109">
        <v>0</v>
      </c>
      <c r="N5000" s="1109">
        <v>0</v>
      </c>
      <c r="O5000" s="1109">
        <v>0</v>
      </c>
      <c r="P5000" s="1109">
        <v>0</v>
      </c>
      <c r="Q5000" s="1109">
        <v>0</v>
      </c>
    </row>
    <row r="5001" spans="1:17">
      <c r="A5001" s="1109">
        <v>20542</v>
      </c>
      <c r="B5001" s="1110" t="s">
        <v>0</v>
      </c>
      <c r="C5001" s="1109">
        <v>6.625</v>
      </c>
      <c r="D5001" s="1109">
        <v>5.0010000000000003</v>
      </c>
      <c r="E5001" s="1109">
        <v>50.4</v>
      </c>
      <c r="F5001" s="1109">
        <v>0</v>
      </c>
      <c r="G5001" s="1110" t="s">
        <v>10833</v>
      </c>
      <c r="H5001" s="1110" t="s">
        <v>4654</v>
      </c>
      <c r="I5001" s="1110" t="s">
        <v>10841</v>
      </c>
      <c r="J5001" s="1109">
        <v>0</v>
      </c>
      <c r="K5001" s="1109">
        <v>0</v>
      </c>
      <c r="L5001" s="1109">
        <v>0</v>
      </c>
      <c r="M5001" s="1109">
        <v>0</v>
      </c>
      <c r="N5001" s="1109">
        <v>0</v>
      </c>
      <c r="O5001" s="1109">
        <v>0</v>
      </c>
      <c r="P5001" s="1109">
        <v>0</v>
      </c>
      <c r="Q5001" s="1109">
        <v>0</v>
      </c>
    </row>
    <row r="5002" spans="1:17">
      <c r="A5002" s="1109">
        <v>20543</v>
      </c>
      <c r="B5002" s="1110" t="s">
        <v>0</v>
      </c>
      <c r="C5002" s="1109">
        <v>6.625</v>
      </c>
      <c r="D5002" s="1109">
        <v>5.0010000000000003</v>
      </c>
      <c r="E5002" s="1109">
        <v>50.4</v>
      </c>
      <c r="F5002" s="1109">
        <v>0</v>
      </c>
      <c r="G5002" s="1110" t="s">
        <v>10833</v>
      </c>
      <c r="H5002" s="1110" t="s">
        <v>4654</v>
      </c>
      <c r="I5002" s="1110" t="s">
        <v>10832</v>
      </c>
      <c r="J5002" s="1109">
        <v>0</v>
      </c>
      <c r="K5002" s="1109">
        <v>0</v>
      </c>
      <c r="L5002" s="1109">
        <v>0</v>
      </c>
      <c r="M5002" s="1109">
        <v>0</v>
      </c>
      <c r="N5002" s="1109">
        <v>0</v>
      </c>
      <c r="O5002" s="1109">
        <v>0</v>
      </c>
      <c r="P5002" s="1109">
        <v>0</v>
      </c>
      <c r="Q5002" s="1109">
        <v>0</v>
      </c>
    </row>
    <row r="5003" spans="1:17">
      <c r="A5003" s="1109">
        <v>20544</v>
      </c>
      <c r="B5003" s="1110" t="s">
        <v>0</v>
      </c>
      <c r="C5003" s="1109">
        <v>6.625</v>
      </c>
      <c r="D5003" s="1109">
        <v>5.0010000000000003</v>
      </c>
      <c r="E5003" s="1109">
        <v>50.4</v>
      </c>
      <c r="F5003" s="1109">
        <v>0</v>
      </c>
      <c r="G5003" s="1110" t="s">
        <v>10833</v>
      </c>
      <c r="H5003" s="1110" t="s">
        <v>4654</v>
      </c>
      <c r="I5003" s="1110" t="s">
        <v>10839</v>
      </c>
      <c r="J5003" s="1109">
        <v>0</v>
      </c>
      <c r="K5003" s="1109">
        <v>0</v>
      </c>
      <c r="L5003" s="1109">
        <v>0</v>
      </c>
      <c r="M5003" s="1109">
        <v>0</v>
      </c>
      <c r="N5003" s="1109">
        <v>0</v>
      </c>
      <c r="O5003" s="1109">
        <v>0</v>
      </c>
      <c r="P5003" s="1109">
        <v>0</v>
      </c>
      <c r="Q5003" s="1109">
        <v>0</v>
      </c>
    </row>
    <row r="5004" spans="1:17">
      <c r="A5004" s="1109">
        <v>20545</v>
      </c>
      <c r="B5004" s="1110" t="s">
        <v>0</v>
      </c>
      <c r="C5004" s="1109">
        <v>6.625</v>
      </c>
      <c r="D5004" s="1109">
        <v>5.0010000000000003</v>
      </c>
      <c r="E5004" s="1109">
        <v>50.4</v>
      </c>
      <c r="F5004" s="1109">
        <v>0</v>
      </c>
      <c r="G5004" s="1110" t="s">
        <v>10753</v>
      </c>
      <c r="H5004" s="1110" t="s">
        <v>4654</v>
      </c>
      <c r="I5004" s="1110" t="s">
        <v>10841</v>
      </c>
      <c r="J5004" s="1109">
        <v>0</v>
      </c>
      <c r="K5004" s="1109">
        <v>0</v>
      </c>
      <c r="L5004" s="1109">
        <v>0</v>
      </c>
      <c r="M5004" s="1109">
        <v>0</v>
      </c>
      <c r="N5004" s="1109">
        <v>0</v>
      </c>
      <c r="O5004" s="1109">
        <v>0</v>
      </c>
      <c r="P5004" s="1109">
        <v>0</v>
      </c>
      <c r="Q5004" s="1109">
        <v>0</v>
      </c>
    </row>
    <row r="5005" spans="1:17">
      <c r="A5005" s="1109">
        <v>20546</v>
      </c>
      <c r="B5005" s="1110" t="s">
        <v>0</v>
      </c>
      <c r="C5005" s="1109">
        <v>6.625</v>
      </c>
      <c r="D5005" s="1109">
        <v>5.0010000000000003</v>
      </c>
      <c r="E5005" s="1109">
        <v>50.4</v>
      </c>
      <c r="F5005" s="1109">
        <v>0</v>
      </c>
      <c r="G5005" s="1110" t="s">
        <v>10753</v>
      </c>
      <c r="H5005" s="1110" t="s">
        <v>4654</v>
      </c>
      <c r="I5005" s="1110" t="s">
        <v>10832</v>
      </c>
      <c r="J5005" s="1109">
        <v>0</v>
      </c>
      <c r="K5005" s="1109">
        <v>0</v>
      </c>
      <c r="L5005" s="1109">
        <v>0</v>
      </c>
      <c r="M5005" s="1109">
        <v>0</v>
      </c>
      <c r="N5005" s="1109">
        <v>0</v>
      </c>
      <c r="O5005" s="1109">
        <v>0</v>
      </c>
      <c r="P5005" s="1109">
        <v>0</v>
      </c>
      <c r="Q5005" s="1109">
        <v>0</v>
      </c>
    </row>
    <row r="5006" spans="1:17">
      <c r="A5006" s="1109">
        <v>20547</v>
      </c>
      <c r="B5006" s="1110" t="s">
        <v>0</v>
      </c>
      <c r="C5006" s="1109">
        <v>6.625</v>
      </c>
      <c r="D5006" s="1109">
        <v>5.0010000000000003</v>
      </c>
      <c r="E5006" s="1109">
        <v>50.4</v>
      </c>
      <c r="F5006" s="1109">
        <v>0</v>
      </c>
      <c r="G5006" s="1110" t="s">
        <v>10753</v>
      </c>
      <c r="H5006" s="1110" t="s">
        <v>4654</v>
      </c>
      <c r="I5006" s="1110" t="s">
        <v>10839</v>
      </c>
      <c r="J5006" s="1109">
        <v>0</v>
      </c>
      <c r="K5006" s="1109">
        <v>0</v>
      </c>
      <c r="L5006" s="1109">
        <v>0</v>
      </c>
      <c r="M5006" s="1109">
        <v>0</v>
      </c>
      <c r="N5006" s="1109">
        <v>0</v>
      </c>
      <c r="O5006" s="1109">
        <v>0</v>
      </c>
      <c r="P5006" s="1109">
        <v>0</v>
      </c>
      <c r="Q5006" s="1109">
        <v>0</v>
      </c>
    </row>
    <row r="5007" spans="1:17">
      <c r="A5007" s="1109">
        <v>20548</v>
      </c>
      <c r="B5007" s="1110" t="s">
        <v>0</v>
      </c>
      <c r="C5007" s="1109">
        <v>6.625</v>
      </c>
      <c r="D5007" s="1109">
        <v>5.0010000000000003</v>
      </c>
      <c r="E5007" s="1109">
        <v>50.4</v>
      </c>
      <c r="F5007" s="1109">
        <v>0</v>
      </c>
      <c r="G5007" s="1110" t="s">
        <v>10739</v>
      </c>
      <c r="H5007" s="1110" t="s">
        <v>4654</v>
      </c>
      <c r="I5007" s="1110" t="s">
        <v>10841</v>
      </c>
      <c r="J5007" s="1109">
        <v>0</v>
      </c>
      <c r="K5007" s="1109">
        <v>0</v>
      </c>
      <c r="L5007" s="1109">
        <v>0</v>
      </c>
      <c r="M5007" s="1109">
        <v>0</v>
      </c>
      <c r="N5007" s="1109">
        <v>0</v>
      </c>
      <c r="O5007" s="1109">
        <v>0</v>
      </c>
      <c r="P5007" s="1109">
        <v>0</v>
      </c>
      <c r="Q5007" s="1109">
        <v>0</v>
      </c>
    </row>
    <row r="5008" spans="1:17">
      <c r="A5008" s="1109">
        <v>20549</v>
      </c>
      <c r="B5008" s="1110" t="s">
        <v>0</v>
      </c>
      <c r="C5008" s="1109">
        <v>6.625</v>
      </c>
      <c r="D5008" s="1109">
        <v>5.0010000000000003</v>
      </c>
      <c r="E5008" s="1109">
        <v>50.4</v>
      </c>
      <c r="F5008" s="1109">
        <v>0</v>
      </c>
      <c r="G5008" s="1110" t="s">
        <v>10739</v>
      </c>
      <c r="H5008" s="1110" t="s">
        <v>4654</v>
      </c>
      <c r="I5008" s="1110" t="s">
        <v>10832</v>
      </c>
      <c r="J5008" s="1109">
        <v>0</v>
      </c>
      <c r="K5008" s="1109">
        <v>0</v>
      </c>
      <c r="L5008" s="1109">
        <v>0</v>
      </c>
      <c r="M5008" s="1109">
        <v>0</v>
      </c>
      <c r="N5008" s="1109">
        <v>0</v>
      </c>
      <c r="O5008" s="1109">
        <v>0</v>
      </c>
      <c r="P5008" s="1109">
        <v>0</v>
      </c>
      <c r="Q5008" s="1109">
        <v>0</v>
      </c>
    </row>
    <row r="5009" spans="1:17">
      <c r="A5009" s="1109">
        <v>20550</v>
      </c>
      <c r="B5009" s="1110" t="s">
        <v>0</v>
      </c>
      <c r="C5009" s="1109">
        <v>6.625</v>
      </c>
      <c r="D5009" s="1109">
        <v>5.0010000000000003</v>
      </c>
      <c r="E5009" s="1109">
        <v>50.4</v>
      </c>
      <c r="F5009" s="1109">
        <v>0</v>
      </c>
      <c r="G5009" s="1110" t="s">
        <v>10739</v>
      </c>
      <c r="H5009" s="1110" t="s">
        <v>4654</v>
      </c>
      <c r="I5009" s="1110" t="s">
        <v>10839</v>
      </c>
      <c r="J5009" s="1109">
        <v>0</v>
      </c>
      <c r="K5009" s="1109">
        <v>0</v>
      </c>
      <c r="L5009" s="1109">
        <v>0</v>
      </c>
      <c r="M5009" s="1109">
        <v>0</v>
      </c>
      <c r="N5009" s="1109">
        <v>0</v>
      </c>
      <c r="O5009" s="1109">
        <v>0</v>
      </c>
      <c r="P5009" s="1109">
        <v>0</v>
      </c>
      <c r="Q5009" s="1109">
        <v>0</v>
      </c>
    </row>
    <row r="5010" spans="1:17">
      <c r="A5010" s="1109">
        <v>20551</v>
      </c>
      <c r="B5010" s="1110" t="s">
        <v>0</v>
      </c>
      <c r="C5010" s="1109">
        <v>6.625</v>
      </c>
      <c r="D5010" s="1109">
        <v>5.125</v>
      </c>
      <c r="E5010" s="1109">
        <v>47.1</v>
      </c>
      <c r="F5010" s="1109">
        <v>0</v>
      </c>
      <c r="G5010" s="1110" t="s">
        <v>10840</v>
      </c>
      <c r="H5010" s="1110" t="s">
        <v>4654</v>
      </c>
      <c r="I5010" s="1110" t="s">
        <v>10841</v>
      </c>
      <c r="J5010" s="1109">
        <v>0</v>
      </c>
      <c r="K5010" s="1109">
        <v>0</v>
      </c>
      <c r="L5010" s="1109">
        <v>0</v>
      </c>
      <c r="M5010" s="1109">
        <v>0</v>
      </c>
      <c r="N5010" s="1109">
        <v>0</v>
      </c>
      <c r="O5010" s="1109">
        <v>0</v>
      </c>
      <c r="P5010" s="1109">
        <v>0</v>
      </c>
      <c r="Q5010" s="1109">
        <v>0</v>
      </c>
    </row>
    <row r="5011" spans="1:17">
      <c r="A5011" s="1109">
        <v>20552</v>
      </c>
      <c r="B5011" s="1110" t="s">
        <v>0</v>
      </c>
      <c r="C5011" s="1109">
        <v>6.625</v>
      </c>
      <c r="D5011" s="1109">
        <v>5.125</v>
      </c>
      <c r="E5011" s="1109">
        <v>47.1</v>
      </c>
      <c r="F5011" s="1109">
        <v>0</v>
      </c>
      <c r="G5011" s="1110" t="s">
        <v>10840</v>
      </c>
      <c r="H5011" s="1110" t="s">
        <v>4654</v>
      </c>
      <c r="I5011" s="1110" t="s">
        <v>10832</v>
      </c>
      <c r="J5011" s="1109">
        <v>0</v>
      </c>
      <c r="K5011" s="1109">
        <v>0</v>
      </c>
      <c r="L5011" s="1109">
        <v>0</v>
      </c>
      <c r="M5011" s="1109">
        <v>0</v>
      </c>
      <c r="N5011" s="1109">
        <v>0</v>
      </c>
      <c r="O5011" s="1109">
        <v>0</v>
      </c>
      <c r="P5011" s="1109">
        <v>0</v>
      </c>
      <c r="Q5011" s="1109">
        <v>0</v>
      </c>
    </row>
    <row r="5012" spans="1:17">
      <c r="A5012" s="1109">
        <v>20553</v>
      </c>
      <c r="B5012" s="1110" t="s">
        <v>0</v>
      </c>
      <c r="C5012" s="1109">
        <v>6.625</v>
      </c>
      <c r="D5012" s="1109">
        <v>5.125</v>
      </c>
      <c r="E5012" s="1109">
        <v>47.1</v>
      </c>
      <c r="F5012" s="1109">
        <v>0</v>
      </c>
      <c r="G5012" s="1110" t="s">
        <v>10840</v>
      </c>
      <c r="H5012" s="1110" t="s">
        <v>4654</v>
      </c>
      <c r="I5012" s="1110" t="s">
        <v>10839</v>
      </c>
      <c r="J5012" s="1109">
        <v>0</v>
      </c>
      <c r="K5012" s="1109">
        <v>0</v>
      </c>
      <c r="L5012" s="1109">
        <v>0</v>
      </c>
      <c r="M5012" s="1109">
        <v>0</v>
      </c>
      <c r="N5012" s="1109">
        <v>0</v>
      </c>
      <c r="O5012" s="1109">
        <v>0</v>
      </c>
      <c r="P5012" s="1109">
        <v>0</v>
      </c>
      <c r="Q5012" s="1109">
        <v>0</v>
      </c>
    </row>
    <row r="5013" spans="1:17">
      <c r="A5013" s="1109">
        <v>20554</v>
      </c>
      <c r="B5013" s="1110" t="s">
        <v>0</v>
      </c>
      <c r="C5013" s="1109">
        <v>6.625</v>
      </c>
      <c r="D5013" s="1109">
        <v>5.125</v>
      </c>
      <c r="E5013" s="1109">
        <v>47.1</v>
      </c>
      <c r="F5013" s="1109">
        <v>0</v>
      </c>
      <c r="G5013" s="1110" t="s">
        <v>10842</v>
      </c>
      <c r="H5013" s="1110" t="s">
        <v>4654</v>
      </c>
      <c r="I5013" s="1110" t="s">
        <v>10841</v>
      </c>
      <c r="J5013" s="1109">
        <v>0</v>
      </c>
      <c r="K5013" s="1109">
        <v>0</v>
      </c>
      <c r="L5013" s="1109">
        <v>0</v>
      </c>
      <c r="M5013" s="1109">
        <v>0</v>
      </c>
      <c r="N5013" s="1109">
        <v>0</v>
      </c>
      <c r="O5013" s="1109">
        <v>0</v>
      </c>
      <c r="P5013" s="1109">
        <v>0</v>
      </c>
      <c r="Q5013" s="1109">
        <v>0</v>
      </c>
    </row>
    <row r="5014" spans="1:17">
      <c r="A5014" s="1109">
        <v>20555</v>
      </c>
      <c r="B5014" s="1110" t="s">
        <v>0</v>
      </c>
      <c r="C5014" s="1109">
        <v>6.625</v>
      </c>
      <c r="D5014" s="1109">
        <v>5.125</v>
      </c>
      <c r="E5014" s="1109">
        <v>47.1</v>
      </c>
      <c r="F5014" s="1109">
        <v>0</v>
      </c>
      <c r="G5014" s="1110" t="s">
        <v>10842</v>
      </c>
      <c r="H5014" s="1110" t="s">
        <v>4654</v>
      </c>
      <c r="I5014" s="1110" t="s">
        <v>10832</v>
      </c>
      <c r="J5014" s="1109">
        <v>0</v>
      </c>
      <c r="K5014" s="1109">
        <v>0</v>
      </c>
      <c r="L5014" s="1109">
        <v>0</v>
      </c>
      <c r="M5014" s="1109">
        <v>0</v>
      </c>
      <c r="N5014" s="1109">
        <v>0</v>
      </c>
      <c r="O5014" s="1109">
        <v>0</v>
      </c>
      <c r="P5014" s="1109">
        <v>0</v>
      </c>
      <c r="Q5014" s="1109">
        <v>0</v>
      </c>
    </row>
    <row r="5015" spans="1:17">
      <c r="A5015" s="1109">
        <v>20556</v>
      </c>
      <c r="B5015" s="1110" t="s">
        <v>0</v>
      </c>
      <c r="C5015" s="1109">
        <v>6.625</v>
      </c>
      <c r="D5015" s="1109">
        <v>5.125</v>
      </c>
      <c r="E5015" s="1109">
        <v>47.1</v>
      </c>
      <c r="F5015" s="1109">
        <v>0</v>
      </c>
      <c r="G5015" s="1110" t="s">
        <v>10842</v>
      </c>
      <c r="H5015" s="1110" t="s">
        <v>4654</v>
      </c>
      <c r="I5015" s="1110" t="s">
        <v>10839</v>
      </c>
      <c r="J5015" s="1109">
        <v>0</v>
      </c>
      <c r="K5015" s="1109">
        <v>0</v>
      </c>
      <c r="L5015" s="1109">
        <v>0</v>
      </c>
      <c r="M5015" s="1109">
        <v>0</v>
      </c>
      <c r="N5015" s="1109">
        <v>0</v>
      </c>
      <c r="O5015" s="1109">
        <v>0</v>
      </c>
      <c r="P5015" s="1109">
        <v>0</v>
      </c>
      <c r="Q5015" s="1109">
        <v>0</v>
      </c>
    </row>
    <row r="5016" spans="1:17">
      <c r="A5016" s="1109">
        <v>20557</v>
      </c>
      <c r="B5016" s="1110" t="s">
        <v>0</v>
      </c>
      <c r="C5016" s="1109">
        <v>6.625</v>
      </c>
      <c r="D5016" s="1109">
        <v>5.125</v>
      </c>
      <c r="E5016" s="1109">
        <v>47.1</v>
      </c>
      <c r="F5016" s="1109">
        <v>0</v>
      </c>
      <c r="G5016" s="1110" t="s">
        <v>10784</v>
      </c>
      <c r="H5016" s="1110" t="s">
        <v>4654</v>
      </c>
      <c r="I5016" s="1110" t="s">
        <v>10841</v>
      </c>
      <c r="J5016" s="1109">
        <v>0</v>
      </c>
      <c r="K5016" s="1109">
        <v>0</v>
      </c>
      <c r="L5016" s="1109">
        <v>0</v>
      </c>
      <c r="M5016" s="1109">
        <v>0</v>
      </c>
      <c r="N5016" s="1109">
        <v>0</v>
      </c>
      <c r="O5016" s="1109">
        <v>0</v>
      </c>
      <c r="P5016" s="1109">
        <v>0</v>
      </c>
      <c r="Q5016" s="1109">
        <v>0</v>
      </c>
    </row>
    <row r="5017" spans="1:17">
      <c r="A5017" s="1109">
        <v>20558</v>
      </c>
      <c r="B5017" s="1110" t="s">
        <v>0</v>
      </c>
      <c r="C5017" s="1109">
        <v>6.625</v>
      </c>
      <c r="D5017" s="1109">
        <v>5.125</v>
      </c>
      <c r="E5017" s="1109">
        <v>47.1</v>
      </c>
      <c r="F5017" s="1109">
        <v>0</v>
      </c>
      <c r="G5017" s="1110" t="s">
        <v>10784</v>
      </c>
      <c r="H5017" s="1110" t="s">
        <v>4654</v>
      </c>
      <c r="I5017" s="1110" t="s">
        <v>10832</v>
      </c>
      <c r="J5017" s="1109">
        <v>0</v>
      </c>
      <c r="K5017" s="1109">
        <v>0</v>
      </c>
      <c r="L5017" s="1109">
        <v>0</v>
      </c>
      <c r="M5017" s="1109">
        <v>0</v>
      </c>
      <c r="N5017" s="1109">
        <v>0</v>
      </c>
      <c r="O5017" s="1109">
        <v>0</v>
      </c>
      <c r="P5017" s="1109">
        <v>0</v>
      </c>
      <c r="Q5017" s="1109">
        <v>0</v>
      </c>
    </row>
    <row r="5018" spans="1:17">
      <c r="A5018" s="1109">
        <v>20559</v>
      </c>
      <c r="B5018" s="1110" t="s">
        <v>0</v>
      </c>
      <c r="C5018" s="1109">
        <v>6.625</v>
      </c>
      <c r="D5018" s="1109">
        <v>5.125</v>
      </c>
      <c r="E5018" s="1109">
        <v>47.1</v>
      </c>
      <c r="F5018" s="1109">
        <v>0</v>
      </c>
      <c r="G5018" s="1110" t="s">
        <v>10784</v>
      </c>
      <c r="H5018" s="1110" t="s">
        <v>4654</v>
      </c>
      <c r="I5018" s="1110" t="s">
        <v>10839</v>
      </c>
      <c r="J5018" s="1109">
        <v>0</v>
      </c>
      <c r="K5018" s="1109">
        <v>0</v>
      </c>
      <c r="L5018" s="1109">
        <v>0</v>
      </c>
      <c r="M5018" s="1109">
        <v>0</v>
      </c>
      <c r="N5018" s="1109">
        <v>0</v>
      </c>
      <c r="O5018" s="1109">
        <v>0</v>
      </c>
      <c r="P5018" s="1109">
        <v>0</v>
      </c>
      <c r="Q5018" s="1109">
        <v>0</v>
      </c>
    </row>
    <row r="5019" spans="1:17">
      <c r="A5019" s="1109">
        <v>20560</v>
      </c>
      <c r="B5019" s="1110" t="s">
        <v>0</v>
      </c>
      <c r="C5019" s="1109">
        <v>6.625</v>
      </c>
      <c r="D5019" s="1109">
        <v>5.125</v>
      </c>
      <c r="E5019" s="1109">
        <v>47.1</v>
      </c>
      <c r="F5019" s="1109">
        <v>0</v>
      </c>
      <c r="G5019" s="1110" t="s">
        <v>10741</v>
      </c>
      <c r="H5019" s="1110" t="s">
        <v>4654</v>
      </c>
      <c r="I5019" s="1110" t="s">
        <v>10841</v>
      </c>
      <c r="J5019" s="1109">
        <v>0</v>
      </c>
      <c r="K5019" s="1109">
        <v>0</v>
      </c>
      <c r="L5019" s="1109">
        <v>0</v>
      </c>
      <c r="M5019" s="1109">
        <v>0</v>
      </c>
      <c r="N5019" s="1109">
        <v>0</v>
      </c>
      <c r="O5019" s="1109">
        <v>0</v>
      </c>
      <c r="P5019" s="1109">
        <v>0</v>
      </c>
      <c r="Q5019" s="1109">
        <v>0</v>
      </c>
    </row>
    <row r="5020" spans="1:17">
      <c r="A5020" s="1109">
        <v>20561</v>
      </c>
      <c r="B5020" s="1110" t="s">
        <v>0</v>
      </c>
      <c r="C5020" s="1109">
        <v>6.625</v>
      </c>
      <c r="D5020" s="1109">
        <v>5.125</v>
      </c>
      <c r="E5020" s="1109">
        <v>47.1</v>
      </c>
      <c r="F5020" s="1109">
        <v>0</v>
      </c>
      <c r="G5020" s="1110" t="s">
        <v>10741</v>
      </c>
      <c r="H5020" s="1110" t="s">
        <v>4654</v>
      </c>
      <c r="I5020" s="1110" t="s">
        <v>10832</v>
      </c>
      <c r="J5020" s="1109">
        <v>0</v>
      </c>
      <c r="K5020" s="1109">
        <v>0</v>
      </c>
      <c r="L5020" s="1109">
        <v>0</v>
      </c>
      <c r="M5020" s="1109">
        <v>0</v>
      </c>
      <c r="N5020" s="1109">
        <v>0</v>
      </c>
      <c r="O5020" s="1109">
        <v>0</v>
      </c>
      <c r="P5020" s="1109">
        <v>0</v>
      </c>
      <c r="Q5020" s="1109">
        <v>0</v>
      </c>
    </row>
    <row r="5021" spans="1:17">
      <c r="A5021" s="1109">
        <v>20562</v>
      </c>
      <c r="B5021" s="1110" t="s">
        <v>0</v>
      </c>
      <c r="C5021" s="1109">
        <v>6.625</v>
      </c>
      <c r="D5021" s="1109">
        <v>5.125</v>
      </c>
      <c r="E5021" s="1109">
        <v>47.1</v>
      </c>
      <c r="F5021" s="1109">
        <v>0</v>
      </c>
      <c r="G5021" s="1110" t="s">
        <v>10741</v>
      </c>
      <c r="H5021" s="1110" t="s">
        <v>4654</v>
      </c>
      <c r="I5021" s="1110" t="s">
        <v>10839</v>
      </c>
      <c r="J5021" s="1109">
        <v>0</v>
      </c>
      <c r="K5021" s="1109">
        <v>0</v>
      </c>
      <c r="L5021" s="1109">
        <v>0</v>
      </c>
      <c r="M5021" s="1109">
        <v>0</v>
      </c>
      <c r="N5021" s="1109">
        <v>0</v>
      </c>
      <c r="O5021" s="1109">
        <v>0</v>
      </c>
      <c r="P5021" s="1109">
        <v>0</v>
      </c>
      <c r="Q5021" s="1109">
        <v>0</v>
      </c>
    </row>
    <row r="5022" spans="1:17">
      <c r="A5022" s="1109">
        <v>20563</v>
      </c>
      <c r="B5022" s="1110" t="s">
        <v>0</v>
      </c>
      <c r="C5022" s="1109">
        <v>6.625</v>
      </c>
      <c r="D5022" s="1109">
        <v>5.125</v>
      </c>
      <c r="E5022" s="1109">
        <v>47.1</v>
      </c>
      <c r="F5022" s="1109">
        <v>0</v>
      </c>
      <c r="G5022" s="1110" t="s">
        <v>10833</v>
      </c>
      <c r="H5022" s="1110" t="s">
        <v>4654</v>
      </c>
      <c r="I5022" s="1110" t="s">
        <v>10841</v>
      </c>
      <c r="J5022" s="1109">
        <v>0</v>
      </c>
      <c r="K5022" s="1109">
        <v>0</v>
      </c>
      <c r="L5022" s="1109">
        <v>0</v>
      </c>
      <c r="M5022" s="1109">
        <v>0</v>
      </c>
      <c r="N5022" s="1109">
        <v>0</v>
      </c>
      <c r="O5022" s="1109">
        <v>0</v>
      </c>
      <c r="P5022" s="1109">
        <v>0</v>
      </c>
      <c r="Q5022" s="1109">
        <v>0</v>
      </c>
    </row>
    <row r="5023" spans="1:17">
      <c r="A5023" s="1109">
        <v>20564</v>
      </c>
      <c r="B5023" s="1110" t="s">
        <v>0</v>
      </c>
      <c r="C5023" s="1109">
        <v>6.625</v>
      </c>
      <c r="D5023" s="1109">
        <v>5.125</v>
      </c>
      <c r="E5023" s="1109">
        <v>47.1</v>
      </c>
      <c r="F5023" s="1109">
        <v>0</v>
      </c>
      <c r="G5023" s="1110" t="s">
        <v>10833</v>
      </c>
      <c r="H5023" s="1110" t="s">
        <v>4654</v>
      </c>
      <c r="I5023" s="1110" t="s">
        <v>10832</v>
      </c>
      <c r="J5023" s="1109">
        <v>0</v>
      </c>
      <c r="K5023" s="1109">
        <v>0</v>
      </c>
      <c r="L5023" s="1109">
        <v>0</v>
      </c>
      <c r="M5023" s="1109">
        <v>0</v>
      </c>
      <c r="N5023" s="1109">
        <v>0</v>
      </c>
      <c r="O5023" s="1109">
        <v>0</v>
      </c>
      <c r="P5023" s="1109">
        <v>0</v>
      </c>
      <c r="Q5023" s="1109">
        <v>0</v>
      </c>
    </row>
    <row r="5024" spans="1:17">
      <c r="A5024" s="1109">
        <v>20565</v>
      </c>
      <c r="B5024" s="1110" t="s">
        <v>0</v>
      </c>
      <c r="C5024" s="1109">
        <v>6.625</v>
      </c>
      <c r="D5024" s="1109">
        <v>5.125</v>
      </c>
      <c r="E5024" s="1109">
        <v>47.1</v>
      </c>
      <c r="F5024" s="1109">
        <v>0</v>
      </c>
      <c r="G5024" s="1110" t="s">
        <v>10833</v>
      </c>
      <c r="H5024" s="1110" t="s">
        <v>4654</v>
      </c>
      <c r="I5024" s="1110" t="s">
        <v>10839</v>
      </c>
      <c r="J5024" s="1109">
        <v>0</v>
      </c>
      <c r="K5024" s="1109">
        <v>0</v>
      </c>
      <c r="L5024" s="1109">
        <v>0</v>
      </c>
      <c r="M5024" s="1109">
        <v>0</v>
      </c>
      <c r="N5024" s="1109">
        <v>0</v>
      </c>
      <c r="O5024" s="1109">
        <v>0</v>
      </c>
      <c r="P5024" s="1109">
        <v>0</v>
      </c>
      <c r="Q5024" s="1109">
        <v>0</v>
      </c>
    </row>
    <row r="5025" spans="1:17">
      <c r="A5025" s="1109">
        <v>20566</v>
      </c>
      <c r="B5025" s="1110" t="s">
        <v>0</v>
      </c>
      <c r="C5025" s="1109">
        <v>6.625</v>
      </c>
      <c r="D5025" s="1109">
        <v>5.125</v>
      </c>
      <c r="E5025" s="1109">
        <v>47.1</v>
      </c>
      <c r="F5025" s="1109">
        <v>0</v>
      </c>
      <c r="G5025" s="1110" t="s">
        <v>10753</v>
      </c>
      <c r="H5025" s="1110" t="s">
        <v>4654</v>
      </c>
      <c r="I5025" s="1110" t="s">
        <v>10841</v>
      </c>
      <c r="J5025" s="1109">
        <v>0</v>
      </c>
      <c r="K5025" s="1109">
        <v>0</v>
      </c>
      <c r="L5025" s="1109">
        <v>0</v>
      </c>
      <c r="M5025" s="1109">
        <v>0</v>
      </c>
      <c r="N5025" s="1109">
        <v>0</v>
      </c>
      <c r="O5025" s="1109">
        <v>0</v>
      </c>
      <c r="P5025" s="1109">
        <v>0</v>
      </c>
      <c r="Q5025" s="1109">
        <v>0</v>
      </c>
    </row>
    <row r="5026" spans="1:17">
      <c r="A5026" s="1109">
        <v>20567</v>
      </c>
      <c r="B5026" s="1110" t="s">
        <v>0</v>
      </c>
      <c r="C5026" s="1109">
        <v>6.625</v>
      </c>
      <c r="D5026" s="1109">
        <v>5.125</v>
      </c>
      <c r="E5026" s="1109">
        <v>47.1</v>
      </c>
      <c r="F5026" s="1109">
        <v>0</v>
      </c>
      <c r="G5026" s="1110" t="s">
        <v>10753</v>
      </c>
      <c r="H5026" s="1110" t="s">
        <v>4654</v>
      </c>
      <c r="I5026" s="1110" t="s">
        <v>10832</v>
      </c>
      <c r="J5026" s="1109">
        <v>0</v>
      </c>
      <c r="K5026" s="1109">
        <v>0</v>
      </c>
      <c r="L5026" s="1109">
        <v>0</v>
      </c>
      <c r="M5026" s="1109">
        <v>0</v>
      </c>
      <c r="N5026" s="1109">
        <v>0</v>
      </c>
      <c r="O5026" s="1109">
        <v>0</v>
      </c>
      <c r="P5026" s="1109">
        <v>0</v>
      </c>
      <c r="Q5026" s="1109">
        <v>0</v>
      </c>
    </row>
    <row r="5027" spans="1:17">
      <c r="A5027" s="1109">
        <v>20568</v>
      </c>
      <c r="B5027" s="1110" t="s">
        <v>0</v>
      </c>
      <c r="C5027" s="1109">
        <v>6.625</v>
      </c>
      <c r="D5027" s="1109">
        <v>5.125</v>
      </c>
      <c r="E5027" s="1109">
        <v>47.1</v>
      </c>
      <c r="F5027" s="1109">
        <v>0</v>
      </c>
      <c r="G5027" s="1110" t="s">
        <v>10753</v>
      </c>
      <c r="H5027" s="1110" t="s">
        <v>4654</v>
      </c>
      <c r="I5027" s="1110" t="s">
        <v>10839</v>
      </c>
      <c r="J5027" s="1109">
        <v>0</v>
      </c>
      <c r="K5027" s="1109">
        <v>0</v>
      </c>
      <c r="L5027" s="1109">
        <v>0</v>
      </c>
      <c r="M5027" s="1109">
        <v>0</v>
      </c>
      <c r="N5027" s="1109">
        <v>0</v>
      </c>
      <c r="O5027" s="1109">
        <v>0</v>
      </c>
      <c r="P5027" s="1109">
        <v>0</v>
      </c>
      <c r="Q5027" s="1109">
        <v>0</v>
      </c>
    </row>
    <row r="5028" spans="1:17">
      <c r="A5028" s="1109">
        <v>20569</v>
      </c>
      <c r="B5028" s="1110" t="s">
        <v>0</v>
      </c>
      <c r="C5028" s="1109">
        <v>6.625</v>
      </c>
      <c r="D5028" s="1109">
        <v>5.125</v>
      </c>
      <c r="E5028" s="1109">
        <v>47.1</v>
      </c>
      <c r="F5028" s="1109">
        <v>0</v>
      </c>
      <c r="G5028" s="1110" t="s">
        <v>10739</v>
      </c>
      <c r="H5028" s="1110" t="s">
        <v>4654</v>
      </c>
      <c r="I5028" s="1110" t="s">
        <v>10841</v>
      </c>
      <c r="J5028" s="1109">
        <v>0</v>
      </c>
      <c r="K5028" s="1109">
        <v>0</v>
      </c>
      <c r="L5028" s="1109">
        <v>0</v>
      </c>
      <c r="M5028" s="1109">
        <v>0</v>
      </c>
      <c r="N5028" s="1109">
        <v>0</v>
      </c>
      <c r="O5028" s="1109">
        <v>0</v>
      </c>
      <c r="P5028" s="1109">
        <v>0</v>
      </c>
      <c r="Q5028" s="1109">
        <v>0</v>
      </c>
    </row>
    <row r="5029" spans="1:17">
      <c r="A5029" s="1109">
        <v>20570</v>
      </c>
      <c r="B5029" s="1110" t="s">
        <v>0</v>
      </c>
      <c r="C5029" s="1109">
        <v>6.625</v>
      </c>
      <c r="D5029" s="1109">
        <v>5.125</v>
      </c>
      <c r="E5029" s="1109">
        <v>47.1</v>
      </c>
      <c r="F5029" s="1109">
        <v>0</v>
      </c>
      <c r="G5029" s="1110" t="s">
        <v>10739</v>
      </c>
      <c r="H5029" s="1110" t="s">
        <v>4654</v>
      </c>
      <c r="I5029" s="1110" t="s">
        <v>10832</v>
      </c>
      <c r="J5029" s="1109">
        <v>0</v>
      </c>
      <c r="K5029" s="1109">
        <v>0</v>
      </c>
      <c r="L5029" s="1109">
        <v>0</v>
      </c>
      <c r="M5029" s="1109">
        <v>0</v>
      </c>
      <c r="N5029" s="1109">
        <v>0</v>
      </c>
      <c r="O5029" s="1109">
        <v>0</v>
      </c>
      <c r="P5029" s="1109">
        <v>0</v>
      </c>
      <c r="Q5029" s="1109">
        <v>0</v>
      </c>
    </row>
    <row r="5030" spans="1:17">
      <c r="A5030" s="1109">
        <v>20571</v>
      </c>
      <c r="B5030" s="1110" t="s">
        <v>0</v>
      </c>
      <c r="C5030" s="1109">
        <v>6.625</v>
      </c>
      <c r="D5030" s="1109">
        <v>5.125</v>
      </c>
      <c r="E5030" s="1109">
        <v>47.1</v>
      </c>
      <c r="F5030" s="1109">
        <v>0</v>
      </c>
      <c r="G5030" s="1110" t="s">
        <v>10739</v>
      </c>
      <c r="H5030" s="1110" t="s">
        <v>4654</v>
      </c>
      <c r="I5030" s="1110" t="s">
        <v>10839</v>
      </c>
      <c r="J5030" s="1109">
        <v>0</v>
      </c>
      <c r="K5030" s="1109">
        <v>0</v>
      </c>
      <c r="L5030" s="1109">
        <v>0</v>
      </c>
      <c r="M5030" s="1109">
        <v>0</v>
      </c>
      <c r="N5030" s="1109">
        <v>0</v>
      </c>
      <c r="O5030" s="1109">
        <v>0</v>
      </c>
      <c r="P5030" s="1109">
        <v>0</v>
      </c>
      <c r="Q5030" s="1109">
        <v>0</v>
      </c>
    </row>
    <row r="5031" spans="1:17">
      <c r="A5031" s="1109">
        <v>20572</v>
      </c>
      <c r="B5031" s="1110" t="s">
        <v>0</v>
      </c>
      <c r="C5031" s="1109">
        <v>6.625</v>
      </c>
      <c r="D5031" s="1109">
        <v>5.2510000000000003</v>
      </c>
      <c r="E5031" s="1109">
        <v>43.7</v>
      </c>
      <c r="F5031" s="1109">
        <v>0</v>
      </c>
      <c r="G5031" s="1110" t="s">
        <v>10840</v>
      </c>
      <c r="H5031" s="1110" t="s">
        <v>4654</v>
      </c>
      <c r="I5031" s="1110" t="s">
        <v>10841</v>
      </c>
      <c r="J5031" s="1109">
        <v>0</v>
      </c>
      <c r="K5031" s="1109">
        <v>0</v>
      </c>
      <c r="L5031" s="1109">
        <v>0</v>
      </c>
      <c r="M5031" s="1109">
        <v>0</v>
      </c>
      <c r="N5031" s="1109">
        <v>0</v>
      </c>
      <c r="O5031" s="1109">
        <v>0</v>
      </c>
      <c r="P5031" s="1109">
        <v>0</v>
      </c>
      <c r="Q5031" s="1109">
        <v>0</v>
      </c>
    </row>
    <row r="5032" spans="1:17">
      <c r="A5032" s="1109">
        <v>20573</v>
      </c>
      <c r="B5032" s="1110" t="s">
        <v>0</v>
      </c>
      <c r="C5032" s="1109">
        <v>6.625</v>
      </c>
      <c r="D5032" s="1109">
        <v>5.2510000000000003</v>
      </c>
      <c r="E5032" s="1109">
        <v>43.7</v>
      </c>
      <c r="F5032" s="1109">
        <v>0</v>
      </c>
      <c r="G5032" s="1110" t="s">
        <v>10840</v>
      </c>
      <c r="H5032" s="1110" t="s">
        <v>4654</v>
      </c>
      <c r="I5032" s="1110" t="s">
        <v>10832</v>
      </c>
      <c r="J5032" s="1109">
        <v>0</v>
      </c>
      <c r="K5032" s="1109">
        <v>0</v>
      </c>
      <c r="L5032" s="1109">
        <v>0</v>
      </c>
      <c r="M5032" s="1109">
        <v>0</v>
      </c>
      <c r="N5032" s="1109">
        <v>0</v>
      </c>
      <c r="O5032" s="1109">
        <v>0</v>
      </c>
      <c r="P5032" s="1109">
        <v>0</v>
      </c>
      <c r="Q5032" s="1109">
        <v>0</v>
      </c>
    </row>
    <row r="5033" spans="1:17">
      <c r="A5033" s="1109">
        <v>20574</v>
      </c>
      <c r="B5033" s="1110" t="s">
        <v>0</v>
      </c>
      <c r="C5033" s="1109">
        <v>6.625</v>
      </c>
      <c r="D5033" s="1109">
        <v>5.2510000000000003</v>
      </c>
      <c r="E5033" s="1109">
        <v>43.7</v>
      </c>
      <c r="F5033" s="1109">
        <v>0</v>
      </c>
      <c r="G5033" s="1110" t="s">
        <v>10840</v>
      </c>
      <c r="H5033" s="1110" t="s">
        <v>4654</v>
      </c>
      <c r="I5033" s="1110" t="s">
        <v>10839</v>
      </c>
      <c r="J5033" s="1109">
        <v>0</v>
      </c>
      <c r="K5033" s="1109">
        <v>0</v>
      </c>
      <c r="L5033" s="1109">
        <v>0</v>
      </c>
      <c r="M5033" s="1109">
        <v>0</v>
      </c>
      <c r="N5033" s="1109">
        <v>0</v>
      </c>
      <c r="O5033" s="1109">
        <v>0</v>
      </c>
      <c r="P5033" s="1109">
        <v>0</v>
      </c>
      <c r="Q5033" s="1109">
        <v>0</v>
      </c>
    </row>
    <row r="5034" spans="1:17">
      <c r="A5034" s="1109">
        <v>20575</v>
      </c>
      <c r="B5034" s="1110" t="s">
        <v>0</v>
      </c>
      <c r="C5034" s="1109">
        <v>6.625</v>
      </c>
      <c r="D5034" s="1109">
        <v>5.2510000000000003</v>
      </c>
      <c r="E5034" s="1109">
        <v>43.7</v>
      </c>
      <c r="F5034" s="1109">
        <v>0</v>
      </c>
      <c r="G5034" s="1110" t="s">
        <v>10842</v>
      </c>
      <c r="H5034" s="1110" t="s">
        <v>4654</v>
      </c>
      <c r="I5034" s="1110" t="s">
        <v>10841</v>
      </c>
      <c r="J5034" s="1109">
        <v>0</v>
      </c>
      <c r="K5034" s="1109">
        <v>0</v>
      </c>
      <c r="L5034" s="1109">
        <v>0</v>
      </c>
      <c r="M5034" s="1109">
        <v>0</v>
      </c>
      <c r="N5034" s="1109">
        <v>0</v>
      </c>
      <c r="O5034" s="1109">
        <v>0</v>
      </c>
      <c r="P5034" s="1109">
        <v>0</v>
      </c>
      <c r="Q5034" s="1109">
        <v>0</v>
      </c>
    </row>
    <row r="5035" spans="1:17">
      <c r="A5035" s="1109">
        <v>20576</v>
      </c>
      <c r="B5035" s="1110" t="s">
        <v>0</v>
      </c>
      <c r="C5035" s="1109">
        <v>6.625</v>
      </c>
      <c r="D5035" s="1109">
        <v>5.2510000000000003</v>
      </c>
      <c r="E5035" s="1109">
        <v>43.7</v>
      </c>
      <c r="F5035" s="1109">
        <v>0</v>
      </c>
      <c r="G5035" s="1110" t="s">
        <v>10842</v>
      </c>
      <c r="H5035" s="1110" t="s">
        <v>4654</v>
      </c>
      <c r="I5035" s="1110" t="s">
        <v>10832</v>
      </c>
      <c r="J5035" s="1109">
        <v>0</v>
      </c>
      <c r="K5035" s="1109">
        <v>0</v>
      </c>
      <c r="L5035" s="1109">
        <v>0</v>
      </c>
      <c r="M5035" s="1109">
        <v>0</v>
      </c>
      <c r="N5035" s="1109">
        <v>0</v>
      </c>
      <c r="O5035" s="1109">
        <v>0</v>
      </c>
      <c r="P5035" s="1109">
        <v>0</v>
      </c>
      <c r="Q5035" s="1109">
        <v>0</v>
      </c>
    </row>
    <row r="5036" spans="1:17">
      <c r="A5036" s="1109">
        <v>20577</v>
      </c>
      <c r="B5036" s="1110" t="s">
        <v>0</v>
      </c>
      <c r="C5036" s="1109">
        <v>6.625</v>
      </c>
      <c r="D5036" s="1109">
        <v>5.2510000000000003</v>
      </c>
      <c r="E5036" s="1109">
        <v>43.7</v>
      </c>
      <c r="F5036" s="1109">
        <v>0</v>
      </c>
      <c r="G5036" s="1110" t="s">
        <v>10842</v>
      </c>
      <c r="H5036" s="1110" t="s">
        <v>4654</v>
      </c>
      <c r="I5036" s="1110" t="s">
        <v>10839</v>
      </c>
      <c r="J5036" s="1109">
        <v>0</v>
      </c>
      <c r="K5036" s="1109">
        <v>0</v>
      </c>
      <c r="L5036" s="1109">
        <v>0</v>
      </c>
      <c r="M5036" s="1109">
        <v>0</v>
      </c>
      <c r="N5036" s="1109">
        <v>0</v>
      </c>
      <c r="O5036" s="1109">
        <v>0</v>
      </c>
      <c r="P5036" s="1109">
        <v>0</v>
      </c>
      <c r="Q5036" s="1109">
        <v>0</v>
      </c>
    </row>
    <row r="5037" spans="1:17">
      <c r="A5037" s="1109">
        <v>20578</v>
      </c>
      <c r="B5037" s="1110" t="s">
        <v>0</v>
      </c>
      <c r="C5037" s="1109">
        <v>6.625</v>
      </c>
      <c r="D5037" s="1109">
        <v>5.2510000000000003</v>
      </c>
      <c r="E5037" s="1109">
        <v>43.7</v>
      </c>
      <c r="F5037" s="1109">
        <v>0</v>
      </c>
      <c r="G5037" s="1110" t="s">
        <v>10784</v>
      </c>
      <c r="H5037" s="1110" t="s">
        <v>4654</v>
      </c>
      <c r="I5037" s="1110" t="s">
        <v>10841</v>
      </c>
      <c r="J5037" s="1109">
        <v>0</v>
      </c>
      <c r="K5037" s="1109">
        <v>0</v>
      </c>
      <c r="L5037" s="1109">
        <v>0</v>
      </c>
      <c r="M5037" s="1109">
        <v>0</v>
      </c>
      <c r="N5037" s="1109">
        <v>0</v>
      </c>
      <c r="O5037" s="1109">
        <v>0</v>
      </c>
      <c r="P5037" s="1109">
        <v>0</v>
      </c>
      <c r="Q5037" s="1109">
        <v>0</v>
      </c>
    </row>
    <row r="5038" spans="1:17">
      <c r="A5038" s="1109">
        <v>20579</v>
      </c>
      <c r="B5038" s="1110" t="s">
        <v>0</v>
      </c>
      <c r="C5038" s="1109">
        <v>6.625</v>
      </c>
      <c r="D5038" s="1109">
        <v>5.2510000000000003</v>
      </c>
      <c r="E5038" s="1109">
        <v>43.7</v>
      </c>
      <c r="F5038" s="1109">
        <v>0</v>
      </c>
      <c r="G5038" s="1110" t="s">
        <v>10784</v>
      </c>
      <c r="H5038" s="1110" t="s">
        <v>4654</v>
      </c>
      <c r="I5038" s="1110" t="s">
        <v>10832</v>
      </c>
      <c r="J5038" s="1109">
        <v>0</v>
      </c>
      <c r="K5038" s="1109">
        <v>0</v>
      </c>
      <c r="L5038" s="1109">
        <v>0</v>
      </c>
      <c r="M5038" s="1109">
        <v>0</v>
      </c>
      <c r="N5038" s="1109">
        <v>0</v>
      </c>
      <c r="O5038" s="1109">
        <v>0</v>
      </c>
      <c r="P5038" s="1109">
        <v>0</v>
      </c>
      <c r="Q5038" s="1109">
        <v>0</v>
      </c>
    </row>
    <row r="5039" spans="1:17">
      <c r="A5039" s="1109">
        <v>20580</v>
      </c>
      <c r="B5039" s="1110" t="s">
        <v>0</v>
      </c>
      <c r="C5039" s="1109">
        <v>6.625</v>
      </c>
      <c r="D5039" s="1109">
        <v>5.2510000000000003</v>
      </c>
      <c r="E5039" s="1109">
        <v>43.7</v>
      </c>
      <c r="F5039" s="1109">
        <v>0</v>
      </c>
      <c r="G5039" s="1110" t="s">
        <v>10784</v>
      </c>
      <c r="H5039" s="1110" t="s">
        <v>4654</v>
      </c>
      <c r="I5039" s="1110" t="s">
        <v>10839</v>
      </c>
      <c r="J5039" s="1109">
        <v>0</v>
      </c>
      <c r="K5039" s="1109">
        <v>0</v>
      </c>
      <c r="L5039" s="1109">
        <v>0</v>
      </c>
      <c r="M5039" s="1109">
        <v>0</v>
      </c>
      <c r="N5039" s="1109">
        <v>0</v>
      </c>
      <c r="O5039" s="1109">
        <v>0</v>
      </c>
      <c r="P5039" s="1109">
        <v>0</v>
      </c>
      <c r="Q5039" s="1109">
        <v>0</v>
      </c>
    </row>
    <row r="5040" spans="1:17">
      <c r="A5040" s="1109">
        <v>20581</v>
      </c>
      <c r="B5040" s="1110" t="s">
        <v>0</v>
      </c>
      <c r="C5040" s="1109">
        <v>6.625</v>
      </c>
      <c r="D5040" s="1109">
        <v>5.2510000000000003</v>
      </c>
      <c r="E5040" s="1109">
        <v>43.7</v>
      </c>
      <c r="F5040" s="1109">
        <v>0</v>
      </c>
      <c r="G5040" s="1110" t="s">
        <v>10741</v>
      </c>
      <c r="H5040" s="1110" t="s">
        <v>4654</v>
      </c>
      <c r="I5040" s="1110" t="s">
        <v>10841</v>
      </c>
      <c r="J5040" s="1109">
        <v>0</v>
      </c>
      <c r="K5040" s="1109">
        <v>0</v>
      </c>
      <c r="L5040" s="1109">
        <v>0</v>
      </c>
      <c r="M5040" s="1109">
        <v>0</v>
      </c>
      <c r="N5040" s="1109">
        <v>0</v>
      </c>
      <c r="O5040" s="1109">
        <v>0</v>
      </c>
      <c r="P5040" s="1109">
        <v>0</v>
      </c>
      <c r="Q5040" s="1109">
        <v>0</v>
      </c>
    </row>
    <row r="5041" spans="1:17">
      <c r="A5041" s="1109">
        <v>20582</v>
      </c>
      <c r="B5041" s="1110" t="s">
        <v>0</v>
      </c>
      <c r="C5041" s="1109">
        <v>6.625</v>
      </c>
      <c r="D5041" s="1109">
        <v>5.2510000000000003</v>
      </c>
      <c r="E5041" s="1109">
        <v>43.7</v>
      </c>
      <c r="F5041" s="1109">
        <v>0</v>
      </c>
      <c r="G5041" s="1110" t="s">
        <v>10741</v>
      </c>
      <c r="H5041" s="1110" t="s">
        <v>4654</v>
      </c>
      <c r="I5041" s="1110" t="s">
        <v>10832</v>
      </c>
      <c r="J5041" s="1109">
        <v>0</v>
      </c>
      <c r="K5041" s="1109">
        <v>0</v>
      </c>
      <c r="L5041" s="1109">
        <v>0</v>
      </c>
      <c r="M5041" s="1109">
        <v>0</v>
      </c>
      <c r="N5041" s="1109">
        <v>0</v>
      </c>
      <c r="O5041" s="1109">
        <v>0</v>
      </c>
      <c r="P5041" s="1109">
        <v>0</v>
      </c>
      <c r="Q5041" s="1109">
        <v>0</v>
      </c>
    </row>
    <row r="5042" spans="1:17">
      <c r="A5042" s="1109">
        <v>20583</v>
      </c>
      <c r="B5042" s="1110" t="s">
        <v>0</v>
      </c>
      <c r="C5042" s="1109">
        <v>6.625</v>
      </c>
      <c r="D5042" s="1109">
        <v>5.2510000000000003</v>
      </c>
      <c r="E5042" s="1109">
        <v>43.7</v>
      </c>
      <c r="F5042" s="1109">
        <v>0</v>
      </c>
      <c r="G5042" s="1110" t="s">
        <v>10741</v>
      </c>
      <c r="H5042" s="1110" t="s">
        <v>4654</v>
      </c>
      <c r="I5042" s="1110" t="s">
        <v>10839</v>
      </c>
      <c r="J5042" s="1109">
        <v>0</v>
      </c>
      <c r="K5042" s="1109">
        <v>0</v>
      </c>
      <c r="L5042" s="1109">
        <v>0</v>
      </c>
      <c r="M5042" s="1109">
        <v>0</v>
      </c>
      <c r="N5042" s="1109">
        <v>0</v>
      </c>
      <c r="O5042" s="1109">
        <v>0</v>
      </c>
      <c r="P5042" s="1109">
        <v>0</v>
      </c>
      <c r="Q5042" s="1109">
        <v>0</v>
      </c>
    </row>
    <row r="5043" spans="1:17">
      <c r="A5043" s="1109">
        <v>20584</v>
      </c>
      <c r="B5043" s="1110" t="s">
        <v>0</v>
      </c>
      <c r="C5043" s="1109">
        <v>6.625</v>
      </c>
      <c r="D5043" s="1109">
        <v>5.2510000000000003</v>
      </c>
      <c r="E5043" s="1109">
        <v>43.7</v>
      </c>
      <c r="F5043" s="1109">
        <v>0</v>
      </c>
      <c r="G5043" s="1110" t="s">
        <v>10833</v>
      </c>
      <c r="H5043" s="1110" t="s">
        <v>4654</v>
      </c>
      <c r="I5043" s="1110" t="s">
        <v>10841</v>
      </c>
      <c r="J5043" s="1109">
        <v>0</v>
      </c>
      <c r="K5043" s="1109">
        <v>0</v>
      </c>
      <c r="L5043" s="1109">
        <v>0</v>
      </c>
      <c r="M5043" s="1109">
        <v>0</v>
      </c>
      <c r="N5043" s="1109">
        <v>0</v>
      </c>
      <c r="O5043" s="1109">
        <v>0</v>
      </c>
      <c r="P5043" s="1109">
        <v>0</v>
      </c>
      <c r="Q5043" s="1109">
        <v>0</v>
      </c>
    </row>
    <row r="5044" spans="1:17">
      <c r="A5044" s="1109">
        <v>20585</v>
      </c>
      <c r="B5044" s="1110" t="s">
        <v>0</v>
      </c>
      <c r="C5044" s="1109">
        <v>6.625</v>
      </c>
      <c r="D5044" s="1109">
        <v>5.2510000000000003</v>
      </c>
      <c r="E5044" s="1109">
        <v>43.7</v>
      </c>
      <c r="F5044" s="1109">
        <v>0</v>
      </c>
      <c r="G5044" s="1110" t="s">
        <v>10833</v>
      </c>
      <c r="H5044" s="1110" t="s">
        <v>4654</v>
      </c>
      <c r="I5044" s="1110" t="s">
        <v>10832</v>
      </c>
      <c r="J5044" s="1109">
        <v>0</v>
      </c>
      <c r="K5044" s="1109">
        <v>0</v>
      </c>
      <c r="L5044" s="1109">
        <v>0</v>
      </c>
      <c r="M5044" s="1109">
        <v>0</v>
      </c>
      <c r="N5044" s="1109">
        <v>0</v>
      </c>
      <c r="O5044" s="1109">
        <v>0</v>
      </c>
      <c r="P5044" s="1109">
        <v>0</v>
      </c>
      <c r="Q5044" s="1109">
        <v>0</v>
      </c>
    </row>
    <row r="5045" spans="1:17">
      <c r="A5045" s="1109">
        <v>20586</v>
      </c>
      <c r="B5045" s="1110" t="s">
        <v>0</v>
      </c>
      <c r="C5045" s="1109">
        <v>6.625</v>
      </c>
      <c r="D5045" s="1109">
        <v>5.2510000000000003</v>
      </c>
      <c r="E5045" s="1109">
        <v>43.7</v>
      </c>
      <c r="F5045" s="1109">
        <v>0</v>
      </c>
      <c r="G5045" s="1110" t="s">
        <v>10833</v>
      </c>
      <c r="H5045" s="1110" t="s">
        <v>4654</v>
      </c>
      <c r="I5045" s="1110" t="s">
        <v>10839</v>
      </c>
      <c r="J5045" s="1109">
        <v>0</v>
      </c>
      <c r="K5045" s="1109">
        <v>0</v>
      </c>
      <c r="L5045" s="1109">
        <v>0</v>
      </c>
      <c r="M5045" s="1109">
        <v>0</v>
      </c>
      <c r="N5045" s="1109">
        <v>0</v>
      </c>
      <c r="O5045" s="1109">
        <v>0</v>
      </c>
      <c r="P5045" s="1109">
        <v>0</v>
      </c>
      <c r="Q5045" s="1109">
        <v>0</v>
      </c>
    </row>
    <row r="5046" spans="1:17">
      <c r="A5046" s="1109">
        <v>20587</v>
      </c>
      <c r="B5046" s="1110" t="s">
        <v>0</v>
      </c>
      <c r="C5046" s="1109">
        <v>6.625</v>
      </c>
      <c r="D5046" s="1109">
        <v>5.2510000000000003</v>
      </c>
      <c r="E5046" s="1109">
        <v>43.7</v>
      </c>
      <c r="F5046" s="1109">
        <v>0</v>
      </c>
      <c r="G5046" s="1110" t="s">
        <v>10753</v>
      </c>
      <c r="H5046" s="1110" t="s">
        <v>4654</v>
      </c>
      <c r="I5046" s="1110" t="s">
        <v>10841</v>
      </c>
      <c r="J5046" s="1109">
        <v>0</v>
      </c>
      <c r="K5046" s="1109">
        <v>0</v>
      </c>
      <c r="L5046" s="1109">
        <v>0</v>
      </c>
      <c r="M5046" s="1109">
        <v>0</v>
      </c>
      <c r="N5046" s="1109">
        <v>0</v>
      </c>
      <c r="O5046" s="1109">
        <v>0</v>
      </c>
      <c r="P5046" s="1109">
        <v>0</v>
      </c>
      <c r="Q5046" s="1109">
        <v>0</v>
      </c>
    </row>
    <row r="5047" spans="1:17">
      <c r="A5047" s="1109">
        <v>20588</v>
      </c>
      <c r="B5047" s="1110" t="s">
        <v>0</v>
      </c>
      <c r="C5047" s="1109">
        <v>6.625</v>
      </c>
      <c r="D5047" s="1109">
        <v>5.2510000000000003</v>
      </c>
      <c r="E5047" s="1109">
        <v>43.7</v>
      </c>
      <c r="F5047" s="1109">
        <v>0</v>
      </c>
      <c r="G5047" s="1110" t="s">
        <v>10753</v>
      </c>
      <c r="H5047" s="1110" t="s">
        <v>4654</v>
      </c>
      <c r="I5047" s="1110" t="s">
        <v>10832</v>
      </c>
      <c r="J5047" s="1109">
        <v>0</v>
      </c>
      <c r="K5047" s="1109">
        <v>0</v>
      </c>
      <c r="L5047" s="1109">
        <v>0</v>
      </c>
      <c r="M5047" s="1109">
        <v>0</v>
      </c>
      <c r="N5047" s="1109">
        <v>0</v>
      </c>
      <c r="O5047" s="1109">
        <v>0</v>
      </c>
      <c r="P5047" s="1109">
        <v>0</v>
      </c>
      <c r="Q5047" s="1109">
        <v>0</v>
      </c>
    </row>
    <row r="5048" spans="1:17">
      <c r="A5048" s="1109">
        <v>20589</v>
      </c>
      <c r="B5048" s="1110" t="s">
        <v>0</v>
      </c>
      <c r="C5048" s="1109">
        <v>6.625</v>
      </c>
      <c r="D5048" s="1109">
        <v>5.2510000000000003</v>
      </c>
      <c r="E5048" s="1109">
        <v>43.7</v>
      </c>
      <c r="F5048" s="1109">
        <v>0</v>
      </c>
      <c r="G5048" s="1110" t="s">
        <v>10753</v>
      </c>
      <c r="H5048" s="1110" t="s">
        <v>4654</v>
      </c>
      <c r="I5048" s="1110" t="s">
        <v>10839</v>
      </c>
      <c r="J5048" s="1109">
        <v>0</v>
      </c>
      <c r="K5048" s="1109">
        <v>0</v>
      </c>
      <c r="L5048" s="1109">
        <v>0</v>
      </c>
      <c r="M5048" s="1109">
        <v>0</v>
      </c>
      <c r="N5048" s="1109">
        <v>0</v>
      </c>
      <c r="O5048" s="1109">
        <v>0</v>
      </c>
      <c r="P5048" s="1109">
        <v>0</v>
      </c>
      <c r="Q5048" s="1109">
        <v>0</v>
      </c>
    </row>
    <row r="5049" spans="1:17">
      <c r="A5049" s="1109">
        <v>20590</v>
      </c>
      <c r="B5049" s="1110" t="s">
        <v>0</v>
      </c>
      <c r="C5049" s="1109">
        <v>6.625</v>
      </c>
      <c r="D5049" s="1109">
        <v>5.2510000000000003</v>
      </c>
      <c r="E5049" s="1109">
        <v>43.7</v>
      </c>
      <c r="F5049" s="1109">
        <v>0</v>
      </c>
      <c r="G5049" s="1110" t="s">
        <v>10739</v>
      </c>
      <c r="H5049" s="1110" t="s">
        <v>4654</v>
      </c>
      <c r="I5049" s="1110" t="s">
        <v>10841</v>
      </c>
      <c r="J5049" s="1109">
        <v>0</v>
      </c>
      <c r="K5049" s="1109">
        <v>0</v>
      </c>
      <c r="L5049" s="1109">
        <v>0</v>
      </c>
      <c r="M5049" s="1109">
        <v>0</v>
      </c>
      <c r="N5049" s="1109">
        <v>0</v>
      </c>
      <c r="O5049" s="1109">
        <v>0</v>
      </c>
      <c r="P5049" s="1109">
        <v>0</v>
      </c>
      <c r="Q5049" s="1109">
        <v>0</v>
      </c>
    </row>
    <row r="5050" spans="1:17">
      <c r="A5050" s="1109">
        <v>20591</v>
      </c>
      <c r="B5050" s="1110" t="s">
        <v>0</v>
      </c>
      <c r="C5050" s="1109">
        <v>6.625</v>
      </c>
      <c r="D5050" s="1109">
        <v>5.2510000000000003</v>
      </c>
      <c r="E5050" s="1109">
        <v>43.7</v>
      </c>
      <c r="F5050" s="1109">
        <v>0</v>
      </c>
      <c r="G5050" s="1110" t="s">
        <v>10739</v>
      </c>
      <c r="H5050" s="1110" t="s">
        <v>4654</v>
      </c>
      <c r="I5050" s="1110" t="s">
        <v>10832</v>
      </c>
      <c r="J5050" s="1109">
        <v>0</v>
      </c>
      <c r="K5050" s="1109">
        <v>0</v>
      </c>
      <c r="L5050" s="1109">
        <v>0</v>
      </c>
      <c r="M5050" s="1109">
        <v>0</v>
      </c>
      <c r="N5050" s="1109">
        <v>0</v>
      </c>
      <c r="O5050" s="1109">
        <v>0</v>
      </c>
      <c r="P5050" s="1109">
        <v>0</v>
      </c>
      <c r="Q5050" s="1109">
        <v>0</v>
      </c>
    </row>
    <row r="5051" spans="1:17">
      <c r="A5051" s="1109">
        <v>20592</v>
      </c>
      <c r="B5051" s="1110" t="s">
        <v>0</v>
      </c>
      <c r="C5051" s="1109">
        <v>6.625</v>
      </c>
      <c r="D5051" s="1109">
        <v>5.2510000000000003</v>
      </c>
      <c r="E5051" s="1109">
        <v>43.7</v>
      </c>
      <c r="F5051" s="1109">
        <v>0</v>
      </c>
      <c r="G5051" s="1110" t="s">
        <v>10739</v>
      </c>
      <c r="H5051" s="1110" t="s">
        <v>4654</v>
      </c>
      <c r="I5051" s="1110" t="s">
        <v>10839</v>
      </c>
      <c r="J5051" s="1109">
        <v>0</v>
      </c>
      <c r="K5051" s="1109">
        <v>0</v>
      </c>
      <c r="L5051" s="1109">
        <v>0</v>
      </c>
      <c r="M5051" s="1109">
        <v>0</v>
      </c>
      <c r="N5051" s="1109">
        <v>0</v>
      </c>
      <c r="O5051" s="1109">
        <v>0</v>
      </c>
      <c r="P5051" s="1109">
        <v>0</v>
      </c>
      <c r="Q5051" s="1109">
        <v>0</v>
      </c>
    </row>
    <row r="5052" spans="1:17">
      <c r="A5052" s="1109">
        <v>20593</v>
      </c>
      <c r="B5052" s="1110" t="s">
        <v>0</v>
      </c>
      <c r="C5052" s="1109">
        <v>6.625</v>
      </c>
      <c r="D5052" s="1109">
        <v>5.375</v>
      </c>
      <c r="E5052" s="1109">
        <v>40.200000000000003</v>
      </c>
      <c r="F5052" s="1109">
        <v>0</v>
      </c>
      <c r="G5052" s="1110" t="s">
        <v>10840</v>
      </c>
      <c r="H5052" s="1110" t="s">
        <v>4654</v>
      </c>
      <c r="I5052" s="1110" t="s">
        <v>10841</v>
      </c>
      <c r="J5052" s="1109">
        <v>0</v>
      </c>
      <c r="K5052" s="1109">
        <v>0</v>
      </c>
      <c r="L5052" s="1109">
        <v>0</v>
      </c>
      <c r="M5052" s="1109">
        <v>0</v>
      </c>
      <c r="N5052" s="1109">
        <v>0</v>
      </c>
      <c r="O5052" s="1109">
        <v>0</v>
      </c>
      <c r="P5052" s="1109">
        <v>0</v>
      </c>
      <c r="Q5052" s="1109">
        <v>0</v>
      </c>
    </row>
    <row r="5053" spans="1:17">
      <c r="A5053" s="1109">
        <v>20594</v>
      </c>
      <c r="B5053" s="1110" t="s">
        <v>0</v>
      </c>
      <c r="C5053" s="1109">
        <v>6.625</v>
      </c>
      <c r="D5053" s="1109">
        <v>5.375</v>
      </c>
      <c r="E5053" s="1109">
        <v>40.200000000000003</v>
      </c>
      <c r="F5053" s="1109">
        <v>0</v>
      </c>
      <c r="G5053" s="1110" t="s">
        <v>10840</v>
      </c>
      <c r="H5053" s="1110" t="s">
        <v>4654</v>
      </c>
      <c r="I5053" s="1110" t="s">
        <v>10832</v>
      </c>
      <c r="J5053" s="1109">
        <v>0</v>
      </c>
      <c r="K5053" s="1109">
        <v>0</v>
      </c>
      <c r="L5053" s="1109">
        <v>0</v>
      </c>
      <c r="M5053" s="1109">
        <v>0</v>
      </c>
      <c r="N5053" s="1109">
        <v>0</v>
      </c>
      <c r="O5053" s="1109">
        <v>0</v>
      </c>
      <c r="P5053" s="1109">
        <v>0</v>
      </c>
      <c r="Q5053" s="1109">
        <v>0</v>
      </c>
    </row>
    <row r="5054" spans="1:17">
      <c r="A5054" s="1109">
        <v>20595</v>
      </c>
      <c r="B5054" s="1110" t="s">
        <v>0</v>
      </c>
      <c r="C5054" s="1109">
        <v>6.625</v>
      </c>
      <c r="D5054" s="1109">
        <v>5.375</v>
      </c>
      <c r="E5054" s="1109">
        <v>40.200000000000003</v>
      </c>
      <c r="F5054" s="1109">
        <v>0</v>
      </c>
      <c r="G5054" s="1110" t="s">
        <v>10840</v>
      </c>
      <c r="H5054" s="1110" t="s">
        <v>4654</v>
      </c>
      <c r="I5054" s="1110" t="s">
        <v>10839</v>
      </c>
      <c r="J5054" s="1109">
        <v>0</v>
      </c>
      <c r="K5054" s="1109">
        <v>0</v>
      </c>
      <c r="L5054" s="1109">
        <v>0</v>
      </c>
      <c r="M5054" s="1109">
        <v>0</v>
      </c>
      <c r="N5054" s="1109">
        <v>0</v>
      </c>
      <c r="O5054" s="1109">
        <v>0</v>
      </c>
      <c r="P5054" s="1109">
        <v>0</v>
      </c>
      <c r="Q5054" s="1109">
        <v>0</v>
      </c>
    </row>
    <row r="5055" spans="1:17">
      <c r="A5055" s="1109">
        <v>20596</v>
      </c>
      <c r="B5055" s="1110" t="s">
        <v>0</v>
      </c>
      <c r="C5055" s="1109">
        <v>6.625</v>
      </c>
      <c r="D5055" s="1109">
        <v>5.375</v>
      </c>
      <c r="E5055" s="1109">
        <v>40.200000000000003</v>
      </c>
      <c r="F5055" s="1109">
        <v>0</v>
      </c>
      <c r="G5055" s="1110" t="s">
        <v>10842</v>
      </c>
      <c r="H5055" s="1110" t="s">
        <v>4654</v>
      </c>
      <c r="I5055" s="1110" t="s">
        <v>10841</v>
      </c>
      <c r="J5055" s="1109">
        <v>0</v>
      </c>
      <c r="K5055" s="1109">
        <v>0</v>
      </c>
      <c r="L5055" s="1109">
        <v>0</v>
      </c>
      <c r="M5055" s="1109">
        <v>0</v>
      </c>
      <c r="N5055" s="1109">
        <v>0</v>
      </c>
      <c r="O5055" s="1109">
        <v>0</v>
      </c>
      <c r="P5055" s="1109">
        <v>0</v>
      </c>
      <c r="Q5055" s="1109">
        <v>0</v>
      </c>
    </row>
    <row r="5056" spans="1:17">
      <c r="A5056" s="1109">
        <v>20597</v>
      </c>
      <c r="B5056" s="1110" t="s">
        <v>0</v>
      </c>
      <c r="C5056" s="1109">
        <v>6.625</v>
      </c>
      <c r="D5056" s="1109">
        <v>5.375</v>
      </c>
      <c r="E5056" s="1109">
        <v>40.200000000000003</v>
      </c>
      <c r="F5056" s="1109">
        <v>0</v>
      </c>
      <c r="G5056" s="1110" t="s">
        <v>10842</v>
      </c>
      <c r="H5056" s="1110" t="s">
        <v>4654</v>
      </c>
      <c r="I5056" s="1110" t="s">
        <v>10832</v>
      </c>
      <c r="J5056" s="1109">
        <v>0</v>
      </c>
      <c r="K5056" s="1109">
        <v>0</v>
      </c>
      <c r="L5056" s="1109">
        <v>0</v>
      </c>
      <c r="M5056" s="1109">
        <v>0</v>
      </c>
      <c r="N5056" s="1109">
        <v>0</v>
      </c>
      <c r="O5056" s="1109">
        <v>0</v>
      </c>
      <c r="P5056" s="1109">
        <v>0</v>
      </c>
      <c r="Q5056" s="1109">
        <v>0</v>
      </c>
    </row>
    <row r="5057" spans="1:17">
      <c r="A5057" s="1109">
        <v>20598</v>
      </c>
      <c r="B5057" s="1110" t="s">
        <v>0</v>
      </c>
      <c r="C5057" s="1109">
        <v>6.625</v>
      </c>
      <c r="D5057" s="1109">
        <v>5.375</v>
      </c>
      <c r="E5057" s="1109">
        <v>40.200000000000003</v>
      </c>
      <c r="F5057" s="1109">
        <v>0</v>
      </c>
      <c r="G5057" s="1110" t="s">
        <v>10842</v>
      </c>
      <c r="H5057" s="1110" t="s">
        <v>4654</v>
      </c>
      <c r="I5057" s="1110" t="s">
        <v>10839</v>
      </c>
      <c r="J5057" s="1109">
        <v>0</v>
      </c>
      <c r="K5057" s="1109">
        <v>0</v>
      </c>
      <c r="L5057" s="1109">
        <v>0</v>
      </c>
      <c r="M5057" s="1109">
        <v>0</v>
      </c>
      <c r="N5057" s="1109">
        <v>0</v>
      </c>
      <c r="O5057" s="1109">
        <v>0</v>
      </c>
      <c r="P5057" s="1109">
        <v>0</v>
      </c>
      <c r="Q5057" s="1109">
        <v>0</v>
      </c>
    </row>
    <row r="5058" spans="1:17">
      <c r="A5058" s="1109">
        <v>20599</v>
      </c>
      <c r="B5058" s="1110" t="s">
        <v>0</v>
      </c>
      <c r="C5058" s="1109">
        <v>6.625</v>
      </c>
      <c r="D5058" s="1109">
        <v>5.375</v>
      </c>
      <c r="E5058" s="1109">
        <v>40.200000000000003</v>
      </c>
      <c r="F5058" s="1109">
        <v>0</v>
      </c>
      <c r="G5058" s="1110" t="s">
        <v>10784</v>
      </c>
      <c r="H5058" s="1110" t="s">
        <v>4654</v>
      </c>
      <c r="I5058" s="1110" t="s">
        <v>10841</v>
      </c>
      <c r="J5058" s="1109">
        <v>0</v>
      </c>
      <c r="K5058" s="1109">
        <v>0</v>
      </c>
      <c r="L5058" s="1109">
        <v>0</v>
      </c>
      <c r="M5058" s="1109">
        <v>0</v>
      </c>
      <c r="N5058" s="1109">
        <v>0</v>
      </c>
      <c r="O5058" s="1109">
        <v>0</v>
      </c>
      <c r="P5058" s="1109">
        <v>0</v>
      </c>
      <c r="Q5058" s="1109">
        <v>0</v>
      </c>
    </row>
    <row r="5059" spans="1:17">
      <c r="A5059" s="1109">
        <v>20600</v>
      </c>
      <c r="B5059" s="1110" t="s">
        <v>0</v>
      </c>
      <c r="C5059" s="1109">
        <v>6.625</v>
      </c>
      <c r="D5059" s="1109">
        <v>5.375</v>
      </c>
      <c r="E5059" s="1109">
        <v>40.200000000000003</v>
      </c>
      <c r="F5059" s="1109">
        <v>0</v>
      </c>
      <c r="G5059" s="1110" t="s">
        <v>10784</v>
      </c>
      <c r="H5059" s="1110" t="s">
        <v>4654</v>
      </c>
      <c r="I5059" s="1110" t="s">
        <v>10832</v>
      </c>
      <c r="J5059" s="1109">
        <v>0</v>
      </c>
      <c r="K5059" s="1109">
        <v>0</v>
      </c>
      <c r="L5059" s="1109">
        <v>0</v>
      </c>
      <c r="M5059" s="1109">
        <v>0</v>
      </c>
      <c r="N5059" s="1109">
        <v>0</v>
      </c>
      <c r="O5059" s="1109">
        <v>0</v>
      </c>
      <c r="P5059" s="1109">
        <v>0</v>
      </c>
      <c r="Q5059" s="1109">
        <v>0</v>
      </c>
    </row>
    <row r="5060" spans="1:17">
      <c r="A5060" s="1109">
        <v>20601</v>
      </c>
      <c r="B5060" s="1110" t="s">
        <v>0</v>
      </c>
      <c r="C5060" s="1109">
        <v>6.625</v>
      </c>
      <c r="D5060" s="1109">
        <v>5.375</v>
      </c>
      <c r="E5060" s="1109">
        <v>40.200000000000003</v>
      </c>
      <c r="F5060" s="1109">
        <v>0</v>
      </c>
      <c r="G5060" s="1110" t="s">
        <v>10784</v>
      </c>
      <c r="H5060" s="1110" t="s">
        <v>4654</v>
      </c>
      <c r="I5060" s="1110" t="s">
        <v>10839</v>
      </c>
      <c r="J5060" s="1109">
        <v>0</v>
      </c>
      <c r="K5060" s="1109">
        <v>0</v>
      </c>
      <c r="L5060" s="1109">
        <v>0</v>
      </c>
      <c r="M5060" s="1109">
        <v>0</v>
      </c>
      <c r="N5060" s="1109">
        <v>0</v>
      </c>
      <c r="O5060" s="1109">
        <v>0</v>
      </c>
      <c r="P5060" s="1109">
        <v>0</v>
      </c>
      <c r="Q5060" s="1109">
        <v>0</v>
      </c>
    </row>
    <row r="5061" spans="1:17">
      <c r="A5061" s="1109">
        <v>20602</v>
      </c>
      <c r="B5061" s="1110" t="s">
        <v>0</v>
      </c>
      <c r="C5061" s="1109">
        <v>6.625</v>
      </c>
      <c r="D5061" s="1109">
        <v>5.375</v>
      </c>
      <c r="E5061" s="1109">
        <v>40.200000000000003</v>
      </c>
      <c r="F5061" s="1109">
        <v>0</v>
      </c>
      <c r="G5061" s="1110" t="s">
        <v>10741</v>
      </c>
      <c r="H5061" s="1110" t="s">
        <v>4654</v>
      </c>
      <c r="I5061" s="1110" t="s">
        <v>10841</v>
      </c>
      <c r="J5061" s="1109">
        <v>0</v>
      </c>
      <c r="K5061" s="1109">
        <v>0</v>
      </c>
      <c r="L5061" s="1109">
        <v>0</v>
      </c>
      <c r="M5061" s="1109">
        <v>0</v>
      </c>
      <c r="N5061" s="1109">
        <v>0</v>
      </c>
      <c r="O5061" s="1109">
        <v>0</v>
      </c>
      <c r="P5061" s="1109">
        <v>0</v>
      </c>
      <c r="Q5061" s="1109">
        <v>0</v>
      </c>
    </row>
    <row r="5062" spans="1:17">
      <c r="A5062" s="1109">
        <v>20603</v>
      </c>
      <c r="B5062" s="1110" t="s">
        <v>0</v>
      </c>
      <c r="C5062" s="1109">
        <v>6.625</v>
      </c>
      <c r="D5062" s="1109">
        <v>5.375</v>
      </c>
      <c r="E5062" s="1109">
        <v>40.200000000000003</v>
      </c>
      <c r="F5062" s="1109">
        <v>0</v>
      </c>
      <c r="G5062" s="1110" t="s">
        <v>10741</v>
      </c>
      <c r="H5062" s="1110" t="s">
        <v>4654</v>
      </c>
      <c r="I5062" s="1110" t="s">
        <v>10832</v>
      </c>
      <c r="J5062" s="1109">
        <v>0</v>
      </c>
      <c r="K5062" s="1109">
        <v>0</v>
      </c>
      <c r="L5062" s="1109">
        <v>0</v>
      </c>
      <c r="M5062" s="1109">
        <v>0</v>
      </c>
      <c r="N5062" s="1109">
        <v>0</v>
      </c>
      <c r="O5062" s="1109">
        <v>0</v>
      </c>
      <c r="P5062" s="1109">
        <v>0</v>
      </c>
      <c r="Q5062" s="1109">
        <v>0</v>
      </c>
    </row>
    <row r="5063" spans="1:17">
      <c r="A5063" s="1109">
        <v>20604</v>
      </c>
      <c r="B5063" s="1110" t="s">
        <v>0</v>
      </c>
      <c r="C5063" s="1109">
        <v>6.625</v>
      </c>
      <c r="D5063" s="1109">
        <v>5.375</v>
      </c>
      <c r="E5063" s="1109">
        <v>40.200000000000003</v>
      </c>
      <c r="F5063" s="1109">
        <v>0</v>
      </c>
      <c r="G5063" s="1110" t="s">
        <v>10741</v>
      </c>
      <c r="H5063" s="1110" t="s">
        <v>4654</v>
      </c>
      <c r="I5063" s="1110" t="s">
        <v>10839</v>
      </c>
      <c r="J5063" s="1109">
        <v>0</v>
      </c>
      <c r="K5063" s="1109">
        <v>0</v>
      </c>
      <c r="L5063" s="1109">
        <v>0</v>
      </c>
      <c r="M5063" s="1109">
        <v>0</v>
      </c>
      <c r="N5063" s="1109">
        <v>0</v>
      </c>
      <c r="O5063" s="1109">
        <v>0</v>
      </c>
      <c r="P5063" s="1109">
        <v>0</v>
      </c>
      <c r="Q5063" s="1109">
        <v>0</v>
      </c>
    </row>
    <row r="5064" spans="1:17">
      <c r="A5064" s="1109">
        <v>20605</v>
      </c>
      <c r="B5064" s="1110" t="s">
        <v>0</v>
      </c>
      <c r="C5064" s="1109">
        <v>6.625</v>
      </c>
      <c r="D5064" s="1109">
        <v>5.375</v>
      </c>
      <c r="E5064" s="1109">
        <v>40.200000000000003</v>
      </c>
      <c r="F5064" s="1109">
        <v>0</v>
      </c>
      <c r="G5064" s="1110" t="s">
        <v>10833</v>
      </c>
      <c r="H5064" s="1110" t="s">
        <v>4654</v>
      </c>
      <c r="I5064" s="1110" t="s">
        <v>10841</v>
      </c>
      <c r="J5064" s="1109">
        <v>0</v>
      </c>
      <c r="K5064" s="1109">
        <v>0</v>
      </c>
      <c r="L5064" s="1109">
        <v>0</v>
      </c>
      <c r="M5064" s="1109">
        <v>0</v>
      </c>
      <c r="N5064" s="1109">
        <v>0</v>
      </c>
      <c r="O5064" s="1109">
        <v>0</v>
      </c>
      <c r="P5064" s="1109">
        <v>0</v>
      </c>
      <c r="Q5064" s="1109">
        <v>0</v>
      </c>
    </row>
    <row r="5065" spans="1:17">
      <c r="A5065" s="1109">
        <v>20606</v>
      </c>
      <c r="B5065" s="1110" t="s">
        <v>0</v>
      </c>
      <c r="C5065" s="1109">
        <v>6.625</v>
      </c>
      <c r="D5065" s="1109">
        <v>5.375</v>
      </c>
      <c r="E5065" s="1109">
        <v>40.200000000000003</v>
      </c>
      <c r="F5065" s="1109">
        <v>0</v>
      </c>
      <c r="G5065" s="1110" t="s">
        <v>10833</v>
      </c>
      <c r="H5065" s="1110" t="s">
        <v>4654</v>
      </c>
      <c r="I5065" s="1110" t="s">
        <v>10832</v>
      </c>
      <c r="J5065" s="1109">
        <v>0</v>
      </c>
      <c r="K5065" s="1109">
        <v>0</v>
      </c>
      <c r="L5065" s="1109">
        <v>0</v>
      </c>
      <c r="M5065" s="1109">
        <v>0</v>
      </c>
      <c r="N5065" s="1109">
        <v>0</v>
      </c>
      <c r="O5065" s="1109">
        <v>0</v>
      </c>
      <c r="P5065" s="1109">
        <v>0</v>
      </c>
      <c r="Q5065" s="1109">
        <v>0</v>
      </c>
    </row>
    <row r="5066" spans="1:17">
      <c r="A5066" s="1109">
        <v>20607</v>
      </c>
      <c r="B5066" s="1110" t="s">
        <v>0</v>
      </c>
      <c r="C5066" s="1109">
        <v>6.625</v>
      </c>
      <c r="D5066" s="1109">
        <v>5.375</v>
      </c>
      <c r="E5066" s="1109">
        <v>40.200000000000003</v>
      </c>
      <c r="F5066" s="1109">
        <v>0</v>
      </c>
      <c r="G5066" s="1110" t="s">
        <v>10833</v>
      </c>
      <c r="H5066" s="1110" t="s">
        <v>4654</v>
      </c>
      <c r="I5066" s="1110" t="s">
        <v>10839</v>
      </c>
      <c r="J5066" s="1109">
        <v>0</v>
      </c>
      <c r="K5066" s="1109">
        <v>0</v>
      </c>
      <c r="L5066" s="1109">
        <v>0</v>
      </c>
      <c r="M5066" s="1109">
        <v>0</v>
      </c>
      <c r="N5066" s="1109">
        <v>0</v>
      </c>
      <c r="O5066" s="1109">
        <v>0</v>
      </c>
      <c r="P5066" s="1109">
        <v>0</v>
      </c>
      <c r="Q5066" s="1109">
        <v>0</v>
      </c>
    </row>
    <row r="5067" spans="1:17">
      <c r="A5067" s="1109">
        <v>20608</v>
      </c>
      <c r="B5067" s="1110" t="s">
        <v>0</v>
      </c>
      <c r="C5067" s="1109">
        <v>6.625</v>
      </c>
      <c r="D5067" s="1109">
        <v>5.375</v>
      </c>
      <c r="E5067" s="1109">
        <v>40.200000000000003</v>
      </c>
      <c r="F5067" s="1109">
        <v>0</v>
      </c>
      <c r="G5067" s="1110" t="s">
        <v>10753</v>
      </c>
      <c r="H5067" s="1110" t="s">
        <v>4654</v>
      </c>
      <c r="I5067" s="1110" t="s">
        <v>10841</v>
      </c>
      <c r="J5067" s="1109">
        <v>0</v>
      </c>
      <c r="K5067" s="1109">
        <v>0</v>
      </c>
      <c r="L5067" s="1109">
        <v>0</v>
      </c>
      <c r="M5067" s="1109">
        <v>0</v>
      </c>
      <c r="N5067" s="1109">
        <v>0</v>
      </c>
      <c r="O5067" s="1109">
        <v>0</v>
      </c>
      <c r="P5067" s="1109">
        <v>0</v>
      </c>
      <c r="Q5067" s="1109">
        <v>0</v>
      </c>
    </row>
    <row r="5068" spans="1:17">
      <c r="A5068" s="1109">
        <v>20609</v>
      </c>
      <c r="B5068" s="1110" t="s">
        <v>0</v>
      </c>
      <c r="C5068" s="1109">
        <v>6.625</v>
      </c>
      <c r="D5068" s="1109">
        <v>5.375</v>
      </c>
      <c r="E5068" s="1109">
        <v>40.200000000000003</v>
      </c>
      <c r="F5068" s="1109">
        <v>0</v>
      </c>
      <c r="G5068" s="1110" t="s">
        <v>10753</v>
      </c>
      <c r="H5068" s="1110" t="s">
        <v>4654</v>
      </c>
      <c r="I5068" s="1110" t="s">
        <v>10832</v>
      </c>
      <c r="J5068" s="1109">
        <v>0</v>
      </c>
      <c r="K5068" s="1109">
        <v>0</v>
      </c>
      <c r="L5068" s="1109">
        <v>0</v>
      </c>
      <c r="M5068" s="1109">
        <v>0</v>
      </c>
      <c r="N5068" s="1109">
        <v>0</v>
      </c>
      <c r="O5068" s="1109">
        <v>0</v>
      </c>
      <c r="P5068" s="1109">
        <v>0</v>
      </c>
      <c r="Q5068" s="1109">
        <v>0</v>
      </c>
    </row>
    <row r="5069" spans="1:17">
      <c r="A5069" s="1109">
        <v>20610</v>
      </c>
      <c r="B5069" s="1110" t="s">
        <v>0</v>
      </c>
      <c r="C5069" s="1109">
        <v>6.625</v>
      </c>
      <c r="D5069" s="1109">
        <v>5.375</v>
      </c>
      <c r="E5069" s="1109">
        <v>40.200000000000003</v>
      </c>
      <c r="F5069" s="1109">
        <v>0</v>
      </c>
      <c r="G5069" s="1110" t="s">
        <v>10753</v>
      </c>
      <c r="H5069" s="1110" t="s">
        <v>4654</v>
      </c>
      <c r="I5069" s="1110" t="s">
        <v>10839</v>
      </c>
      <c r="J5069" s="1109">
        <v>0</v>
      </c>
      <c r="K5069" s="1109">
        <v>0</v>
      </c>
      <c r="L5069" s="1109">
        <v>0</v>
      </c>
      <c r="M5069" s="1109">
        <v>0</v>
      </c>
      <c r="N5069" s="1109">
        <v>0</v>
      </c>
      <c r="O5069" s="1109">
        <v>0</v>
      </c>
      <c r="P5069" s="1109">
        <v>0</v>
      </c>
      <c r="Q5069" s="1109">
        <v>0</v>
      </c>
    </row>
    <row r="5070" spans="1:17">
      <c r="A5070" s="1109">
        <v>20611</v>
      </c>
      <c r="B5070" s="1110" t="s">
        <v>0</v>
      </c>
      <c r="C5070" s="1109">
        <v>6.625</v>
      </c>
      <c r="D5070" s="1109">
        <v>5.375</v>
      </c>
      <c r="E5070" s="1109">
        <v>40.200000000000003</v>
      </c>
      <c r="F5070" s="1109">
        <v>0</v>
      </c>
      <c r="G5070" s="1110" t="s">
        <v>10739</v>
      </c>
      <c r="H5070" s="1110" t="s">
        <v>4654</v>
      </c>
      <c r="I5070" s="1110" t="s">
        <v>10841</v>
      </c>
      <c r="J5070" s="1109">
        <v>0</v>
      </c>
      <c r="K5070" s="1109">
        <v>0</v>
      </c>
      <c r="L5070" s="1109">
        <v>0</v>
      </c>
      <c r="M5070" s="1109">
        <v>0</v>
      </c>
      <c r="N5070" s="1109">
        <v>0</v>
      </c>
      <c r="O5070" s="1109">
        <v>0</v>
      </c>
      <c r="P5070" s="1109">
        <v>0</v>
      </c>
      <c r="Q5070" s="1109">
        <v>0</v>
      </c>
    </row>
    <row r="5071" spans="1:17">
      <c r="A5071" s="1109">
        <v>20612</v>
      </c>
      <c r="B5071" s="1110" t="s">
        <v>0</v>
      </c>
      <c r="C5071" s="1109">
        <v>6.625</v>
      </c>
      <c r="D5071" s="1109">
        <v>5.375</v>
      </c>
      <c r="E5071" s="1109">
        <v>40.200000000000003</v>
      </c>
      <c r="F5071" s="1109">
        <v>0</v>
      </c>
      <c r="G5071" s="1110" t="s">
        <v>10739</v>
      </c>
      <c r="H5071" s="1110" t="s">
        <v>4654</v>
      </c>
      <c r="I5071" s="1110" t="s">
        <v>10832</v>
      </c>
      <c r="J5071" s="1109">
        <v>0</v>
      </c>
      <c r="K5071" s="1109">
        <v>0</v>
      </c>
      <c r="L5071" s="1109">
        <v>0</v>
      </c>
      <c r="M5071" s="1109">
        <v>0</v>
      </c>
      <c r="N5071" s="1109">
        <v>0</v>
      </c>
      <c r="O5071" s="1109">
        <v>0</v>
      </c>
      <c r="P5071" s="1109">
        <v>0</v>
      </c>
      <c r="Q5071" s="1109">
        <v>0</v>
      </c>
    </row>
    <row r="5072" spans="1:17">
      <c r="A5072" s="1109">
        <v>20613</v>
      </c>
      <c r="B5072" s="1110" t="s">
        <v>0</v>
      </c>
      <c r="C5072" s="1109">
        <v>6.625</v>
      </c>
      <c r="D5072" s="1109">
        <v>5.375</v>
      </c>
      <c r="E5072" s="1109">
        <v>40.200000000000003</v>
      </c>
      <c r="F5072" s="1109">
        <v>0</v>
      </c>
      <c r="G5072" s="1110" t="s">
        <v>10739</v>
      </c>
      <c r="H5072" s="1110" t="s">
        <v>4654</v>
      </c>
      <c r="I5072" s="1110" t="s">
        <v>10839</v>
      </c>
      <c r="J5072" s="1109">
        <v>0</v>
      </c>
      <c r="K5072" s="1109">
        <v>0</v>
      </c>
      <c r="L5072" s="1109">
        <v>0</v>
      </c>
      <c r="M5072" s="1109">
        <v>0</v>
      </c>
      <c r="N5072" s="1109">
        <v>0</v>
      </c>
      <c r="O5072" s="1109">
        <v>0</v>
      </c>
      <c r="P5072" s="1109">
        <v>0</v>
      </c>
      <c r="Q5072" s="1109">
        <v>0</v>
      </c>
    </row>
    <row r="5073" spans="1:17">
      <c r="A5073" s="1109">
        <v>20614</v>
      </c>
      <c r="B5073" s="1110" t="s">
        <v>0</v>
      </c>
      <c r="C5073" s="1109">
        <v>6.625</v>
      </c>
      <c r="D5073" s="1109">
        <v>5.5010000000000003</v>
      </c>
      <c r="E5073" s="1109">
        <v>36.700000000000003</v>
      </c>
      <c r="F5073" s="1109">
        <v>0</v>
      </c>
      <c r="G5073" s="1110" t="s">
        <v>10840</v>
      </c>
      <c r="H5073" s="1110" t="s">
        <v>4654</v>
      </c>
      <c r="I5073" s="1110" t="s">
        <v>10841</v>
      </c>
      <c r="J5073" s="1109">
        <v>0</v>
      </c>
      <c r="K5073" s="1109">
        <v>0</v>
      </c>
      <c r="L5073" s="1109">
        <v>0</v>
      </c>
      <c r="M5073" s="1109">
        <v>0</v>
      </c>
      <c r="N5073" s="1109">
        <v>0</v>
      </c>
      <c r="O5073" s="1109">
        <v>0</v>
      </c>
      <c r="P5073" s="1109">
        <v>0</v>
      </c>
      <c r="Q5073" s="1109">
        <v>0</v>
      </c>
    </row>
    <row r="5074" spans="1:17">
      <c r="A5074" s="1109">
        <v>20615</v>
      </c>
      <c r="B5074" s="1110" t="s">
        <v>0</v>
      </c>
      <c r="C5074" s="1109">
        <v>6.625</v>
      </c>
      <c r="D5074" s="1109">
        <v>5.5010000000000003</v>
      </c>
      <c r="E5074" s="1109">
        <v>36.700000000000003</v>
      </c>
      <c r="F5074" s="1109">
        <v>0</v>
      </c>
      <c r="G5074" s="1110" t="s">
        <v>10840</v>
      </c>
      <c r="H5074" s="1110" t="s">
        <v>4654</v>
      </c>
      <c r="I5074" s="1110" t="s">
        <v>10832</v>
      </c>
      <c r="J5074" s="1109">
        <v>0</v>
      </c>
      <c r="K5074" s="1109">
        <v>0</v>
      </c>
      <c r="L5074" s="1109">
        <v>0</v>
      </c>
      <c r="M5074" s="1109">
        <v>0</v>
      </c>
      <c r="N5074" s="1109">
        <v>0</v>
      </c>
      <c r="O5074" s="1109">
        <v>0</v>
      </c>
      <c r="P5074" s="1109">
        <v>0</v>
      </c>
      <c r="Q5074" s="1109">
        <v>0</v>
      </c>
    </row>
    <row r="5075" spans="1:17">
      <c r="A5075" s="1109">
        <v>20616</v>
      </c>
      <c r="B5075" s="1110" t="s">
        <v>0</v>
      </c>
      <c r="C5075" s="1109">
        <v>6.625</v>
      </c>
      <c r="D5075" s="1109">
        <v>5.5010000000000003</v>
      </c>
      <c r="E5075" s="1109">
        <v>36.700000000000003</v>
      </c>
      <c r="F5075" s="1109">
        <v>0</v>
      </c>
      <c r="G5075" s="1110" t="s">
        <v>10840</v>
      </c>
      <c r="H5075" s="1110" t="s">
        <v>4654</v>
      </c>
      <c r="I5075" s="1110" t="s">
        <v>10839</v>
      </c>
      <c r="J5075" s="1109">
        <v>0</v>
      </c>
      <c r="K5075" s="1109">
        <v>0</v>
      </c>
      <c r="L5075" s="1109">
        <v>0</v>
      </c>
      <c r="M5075" s="1109">
        <v>0</v>
      </c>
      <c r="N5075" s="1109">
        <v>0</v>
      </c>
      <c r="O5075" s="1109">
        <v>0</v>
      </c>
      <c r="P5075" s="1109">
        <v>0</v>
      </c>
      <c r="Q5075" s="1109">
        <v>0</v>
      </c>
    </row>
    <row r="5076" spans="1:17">
      <c r="A5076" s="1109">
        <v>20617</v>
      </c>
      <c r="B5076" s="1110" t="s">
        <v>0</v>
      </c>
      <c r="C5076" s="1109">
        <v>6.625</v>
      </c>
      <c r="D5076" s="1109">
        <v>5.5010000000000003</v>
      </c>
      <c r="E5076" s="1109">
        <v>36.700000000000003</v>
      </c>
      <c r="F5076" s="1109">
        <v>0</v>
      </c>
      <c r="G5076" s="1110" t="s">
        <v>10842</v>
      </c>
      <c r="H5076" s="1110" t="s">
        <v>4654</v>
      </c>
      <c r="I5076" s="1110" t="s">
        <v>10841</v>
      </c>
      <c r="J5076" s="1109">
        <v>0</v>
      </c>
      <c r="K5076" s="1109">
        <v>0</v>
      </c>
      <c r="L5076" s="1109">
        <v>0</v>
      </c>
      <c r="M5076" s="1109">
        <v>0</v>
      </c>
      <c r="N5076" s="1109">
        <v>0</v>
      </c>
      <c r="O5076" s="1109">
        <v>0</v>
      </c>
      <c r="P5076" s="1109">
        <v>0</v>
      </c>
      <c r="Q5076" s="1109">
        <v>0</v>
      </c>
    </row>
    <row r="5077" spans="1:17">
      <c r="A5077" s="1109">
        <v>20618</v>
      </c>
      <c r="B5077" s="1110" t="s">
        <v>0</v>
      </c>
      <c r="C5077" s="1109">
        <v>6.625</v>
      </c>
      <c r="D5077" s="1109">
        <v>5.5010000000000003</v>
      </c>
      <c r="E5077" s="1109">
        <v>36.700000000000003</v>
      </c>
      <c r="F5077" s="1109">
        <v>0</v>
      </c>
      <c r="G5077" s="1110" t="s">
        <v>10842</v>
      </c>
      <c r="H5077" s="1110" t="s">
        <v>4654</v>
      </c>
      <c r="I5077" s="1110" t="s">
        <v>10832</v>
      </c>
      <c r="J5077" s="1109">
        <v>0</v>
      </c>
      <c r="K5077" s="1109">
        <v>0</v>
      </c>
      <c r="L5077" s="1109">
        <v>0</v>
      </c>
      <c r="M5077" s="1109">
        <v>0</v>
      </c>
      <c r="N5077" s="1109">
        <v>0</v>
      </c>
      <c r="O5077" s="1109">
        <v>0</v>
      </c>
      <c r="P5077" s="1109">
        <v>0</v>
      </c>
      <c r="Q5077" s="1109">
        <v>0</v>
      </c>
    </row>
    <row r="5078" spans="1:17">
      <c r="A5078" s="1109">
        <v>20619</v>
      </c>
      <c r="B5078" s="1110" t="s">
        <v>0</v>
      </c>
      <c r="C5078" s="1109">
        <v>6.625</v>
      </c>
      <c r="D5078" s="1109">
        <v>5.5010000000000003</v>
      </c>
      <c r="E5078" s="1109">
        <v>36.700000000000003</v>
      </c>
      <c r="F5078" s="1109">
        <v>0</v>
      </c>
      <c r="G5078" s="1110" t="s">
        <v>10842</v>
      </c>
      <c r="H5078" s="1110" t="s">
        <v>4654</v>
      </c>
      <c r="I5078" s="1110" t="s">
        <v>10839</v>
      </c>
      <c r="J5078" s="1109">
        <v>0</v>
      </c>
      <c r="K5078" s="1109">
        <v>0</v>
      </c>
      <c r="L5078" s="1109">
        <v>0</v>
      </c>
      <c r="M5078" s="1109">
        <v>0</v>
      </c>
      <c r="N5078" s="1109">
        <v>0</v>
      </c>
      <c r="O5078" s="1109">
        <v>0</v>
      </c>
      <c r="P5078" s="1109">
        <v>0</v>
      </c>
      <c r="Q5078" s="1109">
        <v>0</v>
      </c>
    </row>
    <row r="5079" spans="1:17">
      <c r="A5079" s="1109">
        <v>20620</v>
      </c>
      <c r="B5079" s="1110" t="s">
        <v>0</v>
      </c>
      <c r="C5079" s="1109">
        <v>6.625</v>
      </c>
      <c r="D5079" s="1109">
        <v>5.5010000000000003</v>
      </c>
      <c r="E5079" s="1109">
        <v>36.700000000000003</v>
      </c>
      <c r="F5079" s="1109">
        <v>0</v>
      </c>
      <c r="G5079" s="1110" t="s">
        <v>10784</v>
      </c>
      <c r="H5079" s="1110" t="s">
        <v>4654</v>
      </c>
      <c r="I5079" s="1110" t="s">
        <v>10841</v>
      </c>
      <c r="J5079" s="1109">
        <v>0</v>
      </c>
      <c r="K5079" s="1109">
        <v>0</v>
      </c>
      <c r="L5079" s="1109">
        <v>0</v>
      </c>
      <c r="M5079" s="1109">
        <v>0</v>
      </c>
      <c r="N5079" s="1109">
        <v>0</v>
      </c>
      <c r="O5079" s="1109">
        <v>0</v>
      </c>
      <c r="P5079" s="1109">
        <v>0</v>
      </c>
      <c r="Q5079" s="1109">
        <v>0</v>
      </c>
    </row>
    <row r="5080" spans="1:17">
      <c r="A5080" s="1109">
        <v>20621</v>
      </c>
      <c r="B5080" s="1110" t="s">
        <v>0</v>
      </c>
      <c r="C5080" s="1109">
        <v>6.625</v>
      </c>
      <c r="D5080" s="1109">
        <v>5.5010000000000003</v>
      </c>
      <c r="E5080" s="1109">
        <v>36.700000000000003</v>
      </c>
      <c r="F5080" s="1109">
        <v>0</v>
      </c>
      <c r="G5080" s="1110" t="s">
        <v>10784</v>
      </c>
      <c r="H5080" s="1110" t="s">
        <v>4654</v>
      </c>
      <c r="I5080" s="1110" t="s">
        <v>10832</v>
      </c>
      <c r="J5080" s="1109">
        <v>0</v>
      </c>
      <c r="K5080" s="1109">
        <v>0</v>
      </c>
      <c r="L5080" s="1109">
        <v>0</v>
      </c>
      <c r="M5080" s="1109">
        <v>0</v>
      </c>
      <c r="N5080" s="1109">
        <v>0</v>
      </c>
      <c r="O5080" s="1109">
        <v>0</v>
      </c>
      <c r="P5080" s="1109">
        <v>0</v>
      </c>
      <c r="Q5080" s="1109">
        <v>0</v>
      </c>
    </row>
    <row r="5081" spans="1:17">
      <c r="A5081" s="1109">
        <v>20622</v>
      </c>
      <c r="B5081" s="1110" t="s">
        <v>0</v>
      </c>
      <c r="C5081" s="1109">
        <v>6.625</v>
      </c>
      <c r="D5081" s="1109">
        <v>5.5010000000000003</v>
      </c>
      <c r="E5081" s="1109">
        <v>36.700000000000003</v>
      </c>
      <c r="F5081" s="1109">
        <v>0</v>
      </c>
      <c r="G5081" s="1110" t="s">
        <v>10784</v>
      </c>
      <c r="H5081" s="1110" t="s">
        <v>4654</v>
      </c>
      <c r="I5081" s="1110" t="s">
        <v>10839</v>
      </c>
      <c r="J5081" s="1109">
        <v>0</v>
      </c>
      <c r="K5081" s="1109">
        <v>0</v>
      </c>
      <c r="L5081" s="1109">
        <v>0</v>
      </c>
      <c r="M5081" s="1109">
        <v>0</v>
      </c>
      <c r="N5081" s="1109">
        <v>0</v>
      </c>
      <c r="O5081" s="1109">
        <v>0</v>
      </c>
      <c r="P5081" s="1109">
        <v>0</v>
      </c>
      <c r="Q5081" s="1109">
        <v>0</v>
      </c>
    </row>
    <row r="5082" spans="1:17">
      <c r="A5082" s="1109">
        <v>20623</v>
      </c>
      <c r="B5082" s="1110" t="s">
        <v>0</v>
      </c>
      <c r="C5082" s="1109">
        <v>6.625</v>
      </c>
      <c r="D5082" s="1109">
        <v>5.5010000000000003</v>
      </c>
      <c r="E5082" s="1109">
        <v>36.700000000000003</v>
      </c>
      <c r="F5082" s="1109">
        <v>0</v>
      </c>
      <c r="G5082" s="1110" t="s">
        <v>10741</v>
      </c>
      <c r="H5082" s="1110" t="s">
        <v>4654</v>
      </c>
      <c r="I5082" s="1110" t="s">
        <v>10841</v>
      </c>
      <c r="J5082" s="1109">
        <v>0</v>
      </c>
      <c r="K5082" s="1109">
        <v>0</v>
      </c>
      <c r="L5082" s="1109">
        <v>0</v>
      </c>
      <c r="M5082" s="1109">
        <v>0</v>
      </c>
      <c r="N5082" s="1109">
        <v>0</v>
      </c>
      <c r="O5082" s="1109">
        <v>0</v>
      </c>
      <c r="P5082" s="1109">
        <v>0</v>
      </c>
      <c r="Q5082" s="1109">
        <v>0</v>
      </c>
    </row>
    <row r="5083" spans="1:17">
      <c r="A5083" s="1109">
        <v>20624</v>
      </c>
      <c r="B5083" s="1110" t="s">
        <v>0</v>
      </c>
      <c r="C5083" s="1109">
        <v>6.625</v>
      </c>
      <c r="D5083" s="1109">
        <v>5.5010000000000003</v>
      </c>
      <c r="E5083" s="1109">
        <v>36.700000000000003</v>
      </c>
      <c r="F5083" s="1109">
        <v>0</v>
      </c>
      <c r="G5083" s="1110" t="s">
        <v>10741</v>
      </c>
      <c r="H5083" s="1110" t="s">
        <v>4654</v>
      </c>
      <c r="I5083" s="1110" t="s">
        <v>10832</v>
      </c>
      <c r="J5083" s="1109">
        <v>0</v>
      </c>
      <c r="K5083" s="1109">
        <v>0</v>
      </c>
      <c r="L5083" s="1109">
        <v>0</v>
      </c>
      <c r="M5083" s="1109">
        <v>0</v>
      </c>
      <c r="N5083" s="1109">
        <v>0</v>
      </c>
      <c r="O5083" s="1109">
        <v>0</v>
      </c>
      <c r="P5083" s="1109">
        <v>0</v>
      </c>
      <c r="Q5083" s="1109">
        <v>0</v>
      </c>
    </row>
    <row r="5084" spans="1:17">
      <c r="A5084" s="1109">
        <v>20625</v>
      </c>
      <c r="B5084" s="1110" t="s">
        <v>0</v>
      </c>
      <c r="C5084" s="1109">
        <v>6.625</v>
      </c>
      <c r="D5084" s="1109">
        <v>5.5010000000000003</v>
      </c>
      <c r="E5084" s="1109">
        <v>36.700000000000003</v>
      </c>
      <c r="F5084" s="1109">
        <v>0</v>
      </c>
      <c r="G5084" s="1110" t="s">
        <v>10741</v>
      </c>
      <c r="H5084" s="1110" t="s">
        <v>4654</v>
      </c>
      <c r="I5084" s="1110" t="s">
        <v>10839</v>
      </c>
      <c r="J5084" s="1109">
        <v>0</v>
      </c>
      <c r="K5084" s="1109">
        <v>0</v>
      </c>
      <c r="L5084" s="1109">
        <v>0</v>
      </c>
      <c r="M5084" s="1109">
        <v>0</v>
      </c>
      <c r="N5084" s="1109">
        <v>0</v>
      </c>
      <c r="O5084" s="1109">
        <v>0</v>
      </c>
      <c r="P5084" s="1109">
        <v>0</v>
      </c>
      <c r="Q5084" s="1109">
        <v>0</v>
      </c>
    </row>
    <row r="5085" spans="1:17">
      <c r="A5085" s="1109">
        <v>20626</v>
      </c>
      <c r="B5085" s="1110" t="s">
        <v>0</v>
      </c>
      <c r="C5085" s="1109">
        <v>6.625</v>
      </c>
      <c r="D5085" s="1109">
        <v>5.5010000000000003</v>
      </c>
      <c r="E5085" s="1109">
        <v>36.700000000000003</v>
      </c>
      <c r="F5085" s="1109">
        <v>0</v>
      </c>
      <c r="G5085" s="1110" t="s">
        <v>10833</v>
      </c>
      <c r="H5085" s="1110" t="s">
        <v>4654</v>
      </c>
      <c r="I5085" s="1110" t="s">
        <v>10841</v>
      </c>
      <c r="J5085" s="1109">
        <v>0</v>
      </c>
      <c r="K5085" s="1109">
        <v>0</v>
      </c>
      <c r="L5085" s="1109">
        <v>0</v>
      </c>
      <c r="M5085" s="1109">
        <v>0</v>
      </c>
      <c r="N5085" s="1109">
        <v>0</v>
      </c>
      <c r="O5085" s="1109">
        <v>0</v>
      </c>
      <c r="P5085" s="1109">
        <v>0</v>
      </c>
      <c r="Q5085" s="1109">
        <v>0</v>
      </c>
    </row>
    <row r="5086" spans="1:17">
      <c r="A5086" s="1109">
        <v>20627</v>
      </c>
      <c r="B5086" s="1110" t="s">
        <v>0</v>
      </c>
      <c r="C5086" s="1109">
        <v>6.625</v>
      </c>
      <c r="D5086" s="1109">
        <v>5.5010000000000003</v>
      </c>
      <c r="E5086" s="1109">
        <v>36.700000000000003</v>
      </c>
      <c r="F5086" s="1109">
        <v>0</v>
      </c>
      <c r="G5086" s="1110" t="s">
        <v>10833</v>
      </c>
      <c r="H5086" s="1110" t="s">
        <v>4654</v>
      </c>
      <c r="I5086" s="1110" t="s">
        <v>10832</v>
      </c>
      <c r="J5086" s="1109">
        <v>0</v>
      </c>
      <c r="K5086" s="1109">
        <v>0</v>
      </c>
      <c r="L5086" s="1109">
        <v>0</v>
      </c>
      <c r="M5086" s="1109">
        <v>0</v>
      </c>
      <c r="N5086" s="1109">
        <v>0</v>
      </c>
      <c r="O5086" s="1109">
        <v>0</v>
      </c>
      <c r="P5086" s="1109">
        <v>0</v>
      </c>
      <c r="Q5086" s="1109">
        <v>0</v>
      </c>
    </row>
    <row r="5087" spans="1:17">
      <c r="A5087" s="1109">
        <v>20628</v>
      </c>
      <c r="B5087" s="1110" t="s">
        <v>0</v>
      </c>
      <c r="C5087" s="1109">
        <v>6.625</v>
      </c>
      <c r="D5087" s="1109">
        <v>5.5010000000000003</v>
      </c>
      <c r="E5087" s="1109">
        <v>36.700000000000003</v>
      </c>
      <c r="F5087" s="1109">
        <v>0</v>
      </c>
      <c r="G5087" s="1110" t="s">
        <v>10833</v>
      </c>
      <c r="H5087" s="1110" t="s">
        <v>4654</v>
      </c>
      <c r="I5087" s="1110" t="s">
        <v>10839</v>
      </c>
      <c r="J5087" s="1109">
        <v>0</v>
      </c>
      <c r="K5087" s="1109">
        <v>0</v>
      </c>
      <c r="L5087" s="1109">
        <v>0</v>
      </c>
      <c r="M5087" s="1109">
        <v>0</v>
      </c>
      <c r="N5087" s="1109">
        <v>0</v>
      </c>
      <c r="O5087" s="1109">
        <v>0</v>
      </c>
      <c r="P5087" s="1109">
        <v>0</v>
      </c>
      <c r="Q5087" s="1109">
        <v>0</v>
      </c>
    </row>
    <row r="5088" spans="1:17">
      <c r="A5088" s="1109">
        <v>20629</v>
      </c>
      <c r="B5088" s="1110" t="s">
        <v>0</v>
      </c>
      <c r="C5088" s="1109">
        <v>6.625</v>
      </c>
      <c r="D5088" s="1109">
        <v>5.5010000000000003</v>
      </c>
      <c r="E5088" s="1109">
        <v>36.700000000000003</v>
      </c>
      <c r="F5088" s="1109">
        <v>0</v>
      </c>
      <c r="G5088" s="1110" t="s">
        <v>10753</v>
      </c>
      <c r="H5088" s="1110" t="s">
        <v>4654</v>
      </c>
      <c r="I5088" s="1110" t="s">
        <v>10841</v>
      </c>
      <c r="J5088" s="1109">
        <v>0</v>
      </c>
      <c r="K5088" s="1109">
        <v>0</v>
      </c>
      <c r="L5088" s="1109">
        <v>0</v>
      </c>
      <c r="M5088" s="1109">
        <v>0</v>
      </c>
      <c r="N5088" s="1109">
        <v>0</v>
      </c>
      <c r="O5088" s="1109">
        <v>0</v>
      </c>
      <c r="P5088" s="1109">
        <v>0</v>
      </c>
      <c r="Q5088" s="1109">
        <v>0</v>
      </c>
    </row>
    <row r="5089" spans="1:17">
      <c r="A5089" s="1109">
        <v>20630</v>
      </c>
      <c r="B5089" s="1110" t="s">
        <v>0</v>
      </c>
      <c r="C5089" s="1109">
        <v>6.625</v>
      </c>
      <c r="D5089" s="1109">
        <v>5.5010000000000003</v>
      </c>
      <c r="E5089" s="1109">
        <v>36.700000000000003</v>
      </c>
      <c r="F5089" s="1109">
        <v>0</v>
      </c>
      <c r="G5089" s="1110" t="s">
        <v>10753</v>
      </c>
      <c r="H5089" s="1110" t="s">
        <v>4654</v>
      </c>
      <c r="I5089" s="1110" t="s">
        <v>10832</v>
      </c>
      <c r="J5089" s="1109">
        <v>0</v>
      </c>
      <c r="K5089" s="1109">
        <v>0</v>
      </c>
      <c r="L5089" s="1109">
        <v>0</v>
      </c>
      <c r="M5089" s="1109">
        <v>0</v>
      </c>
      <c r="N5089" s="1109">
        <v>0</v>
      </c>
      <c r="O5089" s="1109">
        <v>0</v>
      </c>
      <c r="P5089" s="1109">
        <v>0</v>
      </c>
      <c r="Q5089" s="1109">
        <v>0</v>
      </c>
    </row>
    <row r="5090" spans="1:17">
      <c r="A5090" s="1109">
        <v>20631</v>
      </c>
      <c r="B5090" s="1110" t="s">
        <v>0</v>
      </c>
      <c r="C5090" s="1109">
        <v>6.625</v>
      </c>
      <c r="D5090" s="1109">
        <v>5.5010000000000003</v>
      </c>
      <c r="E5090" s="1109">
        <v>36.700000000000003</v>
      </c>
      <c r="F5090" s="1109">
        <v>0</v>
      </c>
      <c r="G5090" s="1110" t="s">
        <v>10753</v>
      </c>
      <c r="H5090" s="1110" t="s">
        <v>4654</v>
      </c>
      <c r="I5090" s="1110" t="s">
        <v>10839</v>
      </c>
      <c r="J5090" s="1109">
        <v>0</v>
      </c>
      <c r="K5090" s="1109">
        <v>0</v>
      </c>
      <c r="L5090" s="1109">
        <v>0</v>
      </c>
      <c r="M5090" s="1109">
        <v>0</v>
      </c>
      <c r="N5090" s="1109">
        <v>0</v>
      </c>
      <c r="O5090" s="1109">
        <v>0</v>
      </c>
      <c r="P5090" s="1109">
        <v>0</v>
      </c>
      <c r="Q5090" s="1109">
        <v>0</v>
      </c>
    </row>
    <row r="5091" spans="1:17">
      <c r="A5091" s="1109">
        <v>20632</v>
      </c>
      <c r="B5091" s="1110" t="s">
        <v>0</v>
      </c>
      <c r="C5091" s="1109">
        <v>6.625</v>
      </c>
      <c r="D5091" s="1109">
        <v>5.5010000000000003</v>
      </c>
      <c r="E5091" s="1109">
        <v>36.700000000000003</v>
      </c>
      <c r="F5091" s="1109">
        <v>0</v>
      </c>
      <c r="G5091" s="1110" t="s">
        <v>10739</v>
      </c>
      <c r="H5091" s="1110" t="s">
        <v>4654</v>
      </c>
      <c r="I5091" s="1110" t="s">
        <v>10841</v>
      </c>
      <c r="J5091" s="1109">
        <v>0</v>
      </c>
      <c r="K5091" s="1109">
        <v>0</v>
      </c>
      <c r="L5091" s="1109">
        <v>0</v>
      </c>
      <c r="M5091" s="1109">
        <v>0</v>
      </c>
      <c r="N5091" s="1109">
        <v>0</v>
      </c>
      <c r="O5091" s="1109">
        <v>0</v>
      </c>
      <c r="P5091" s="1109">
        <v>0</v>
      </c>
      <c r="Q5091" s="1109">
        <v>0</v>
      </c>
    </row>
    <row r="5092" spans="1:17">
      <c r="A5092" s="1109">
        <v>20633</v>
      </c>
      <c r="B5092" s="1110" t="s">
        <v>0</v>
      </c>
      <c r="C5092" s="1109">
        <v>6.625</v>
      </c>
      <c r="D5092" s="1109">
        <v>5.5010000000000003</v>
      </c>
      <c r="E5092" s="1109">
        <v>36.700000000000003</v>
      </c>
      <c r="F5092" s="1109">
        <v>0</v>
      </c>
      <c r="G5092" s="1110" t="s">
        <v>10739</v>
      </c>
      <c r="H5092" s="1110" t="s">
        <v>4654</v>
      </c>
      <c r="I5092" s="1110" t="s">
        <v>10832</v>
      </c>
      <c r="J5092" s="1109">
        <v>0</v>
      </c>
      <c r="K5092" s="1109">
        <v>0</v>
      </c>
      <c r="L5092" s="1109">
        <v>0</v>
      </c>
      <c r="M5092" s="1109">
        <v>0</v>
      </c>
      <c r="N5092" s="1109">
        <v>0</v>
      </c>
      <c r="O5092" s="1109">
        <v>0</v>
      </c>
      <c r="P5092" s="1109">
        <v>0</v>
      </c>
      <c r="Q5092" s="1109">
        <v>0</v>
      </c>
    </row>
    <row r="5093" spans="1:17">
      <c r="A5093" s="1109">
        <v>20634</v>
      </c>
      <c r="B5093" s="1110" t="s">
        <v>0</v>
      </c>
      <c r="C5093" s="1109">
        <v>6.625</v>
      </c>
      <c r="D5093" s="1109">
        <v>5.5010000000000003</v>
      </c>
      <c r="E5093" s="1109">
        <v>36.700000000000003</v>
      </c>
      <c r="F5093" s="1109">
        <v>0</v>
      </c>
      <c r="G5093" s="1110" t="s">
        <v>10739</v>
      </c>
      <c r="H5093" s="1110" t="s">
        <v>4654</v>
      </c>
      <c r="I5093" s="1110" t="s">
        <v>10839</v>
      </c>
      <c r="J5093" s="1109">
        <v>0</v>
      </c>
      <c r="K5093" s="1109">
        <v>0</v>
      </c>
      <c r="L5093" s="1109">
        <v>0</v>
      </c>
      <c r="M5093" s="1109">
        <v>0</v>
      </c>
      <c r="N5093" s="1109">
        <v>0</v>
      </c>
      <c r="O5093" s="1109">
        <v>0</v>
      </c>
      <c r="P5093" s="1109">
        <v>0</v>
      </c>
      <c r="Q5093" s="1109">
        <v>0</v>
      </c>
    </row>
    <row r="5094" spans="1:17">
      <c r="A5094" s="1109">
        <v>20635</v>
      </c>
      <c r="B5094" s="1110" t="s">
        <v>0</v>
      </c>
      <c r="C5094" s="1109">
        <v>6.625</v>
      </c>
      <c r="D5094" s="1109">
        <v>5.6749999999999998</v>
      </c>
      <c r="E5094" s="1109">
        <v>32</v>
      </c>
      <c r="F5094" s="1109">
        <v>0</v>
      </c>
      <c r="G5094" s="1110" t="s">
        <v>10840</v>
      </c>
      <c r="H5094" s="1110" t="s">
        <v>4654</v>
      </c>
      <c r="I5094" s="1110" t="s">
        <v>10846</v>
      </c>
      <c r="J5094" s="1109">
        <v>0</v>
      </c>
      <c r="K5094" s="1109">
        <v>0</v>
      </c>
      <c r="L5094" s="1109">
        <v>0</v>
      </c>
      <c r="M5094" s="1109">
        <v>0</v>
      </c>
      <c r="N5094" s="1109">
        <v>0</v>
      </c>
      <c r="O5094" s="1109">
        <v>0</v>
      </c>
      <c r="P5094" s="1109">
        <v>0</v>
      </c>
      <c r="Q5094" s="1109">
        <v>0</v>
      </c>
    </row>
    <row r="5095" spans="1:17">
      <c r="A5095" s="1109">
        <v>20636</v>
      </c>
      <c r="B5095" s="1110" t="s">
        <v>0</v>
      </c>
      <c r="C5095" s="1109">
        <v>6.625</v>
      </c>
      <c r="D5095" s="1109">
        <v>5.6749999999999998</v>
      </c>
      <c r="E5095" s="1109">
        <v>32</v>
      </c>
      <c r="F5095" s="1109">
        <v>0</v>
      </c>
      <c r="G5095" s="1110" t="s">
        <v>10840</v>
      </c>
      <c r="H5095" s="1110" t="s">
        <v>4654</v>
      </c>
      <c r="I5095" s="1110" t="s">
        <v>10847</v>
      </c>
      <c r="J5095" s="1109">
        <v>0</v>
      </c>
      <c r="K5095" s="1109">
        <v>0</v>
      </c>
      <c r="L5095" s="1109">
        <v>0</v>
      </c>
      <c r="M5095" s="1109">
        <v>0</v>
      </c>
      <c r="N5095" s="1109">
        <v>0</v>
      </c>
      <c r="O5095" s="1109">
        <v>0</v>
      </c>
      <c r="P5095" s="1109">
        <v>0</v>
      </c>
      <c r="Q5095" s="1109">
        <v>0</v>
      </c>
    </row>
    <row r="5096" spans="1:17">
      <c r="A5096" s="1109">
        <v>20637</v>
      </c>
      <c r="B5096" s="1110" t="s">
        <v>0</v>
      </c>
      <c r="C5096" s="1109">
        <v>6.625</v>
      </c>
      <c r="D5096" s="1109">
        <v>5.6749999999999998</v>
      </c>
      <c r="E5096" s="1109">
        <v>32</v>
      </c>
      <c r="F5096" s="1109">
        <v>0</v>
      </c>
      <c r="G5096" s="1110" t="s">
        <v>10840</v>
      </c>
      <c r="H5096" s="1110" t="s">
        <v>4654</v>
      </c>
      <c r="I5096" s="1110" t="s">
        <v>10841</v>
      </c>
      <c r="J5096" s="1109">
        <v>0</v>
      </c>
      <c r="K5096" s="1109">
        <v>0</v>
      </c>
      <c r="L5096" s="1109">
        <v>0</v>
      </c>
      <c r="M5096" s="1109">
        <v>0</v>
      </c>
      <c r="N5096" s="1109">
        <v>0</v>
      </c>
      <c r="O5096" s="1109">
        <v>0</v>
      </c>
      <c r="P5096" s="1109">
        <v>0</v>
      </c>
      <c r="Q5096" s="1109">
        <v>0</v>
      </c>
    </row>
    <row r="5097" spans="1:17">
      <c r="A5097" s="1109">
        <v>20638</v>
      </c>
      <c r="B5097" s="1110" t="s">
        <v>0</v>
      </c>
      <c r="C5097" s="1109">
        <v>6.625</v>
      </c>
      <c r="D5097" s="1109">
        <v>5.6749999999999998</v>
      </c>
      <c r="E5097" s="1109">
        <v>32</v>
      </c>
      <c r="F5097" s="1109">
        <v>0</v>
      </c>
      <c r="G5097" s="1110" t="s">
        <v>10840</v>
      </c>
      <c r="H5097" s="1110" t="s">
        <v>4654</v>
      </c>
      <c r="I5097" s="1110" t="s">
        <v>10835</v>
      </c>
      <c r="J5097" s="1109">
        <v>0</v>
      </c>
      <c r="K5097" s="1109">
        <v>0</v>
      </c>
      <c r="L5097" s="1109">
        <v>0</v>
      </c>
      <c r="M5097" s="1109">
        <v>0</v>
      </c>
      <c r="N5097" s="1109">
        <v>0</v>
      </c>
      <c r="O5097" s="1109">
        <v>0</v>
      </c>
      <c r="P5097" s="1109">
        <v>0</v>
      </c>
      <c r="Q5097" s="1109">
        <v>0</v>
      </c>
    </row>
    <row r="5098" spans="1:17">
      <c r="A5098" s="1109">
        <v>20639</v>
      </c>
      <c r="B5098" s="1110" t="s">
        <v>0</v>
      </c>
      <c r="C5098" s="1109">
        <v>6.625</v>
      </c>
      <c r="D5098" s="1109">
        <v>5.6749999999999998</v>
      </c>
      <c r="E5098" s="1109">
        <v>32</v>
      </c>
      <c r="F5098" s="1109">
        <v>0</v>
      </c>
      <c r="G5098" s="1110" t="s">
        <v>10840</v>
      </c>
      <c r="H5098" s="1110" t="s">
        <v>4654</v>
      </c>
      <c r="I5098" s="1110" t="s">
        <v>10760</v>
      </c>
      <c r="J5098" s="1109">
        <v>0</v>
      </c>
      <c r="K5098" s="1109">
        <v>0</v>
      </c>
      <c r="L5098" s="1109">
        <v>0</v>
      </c>
      <c r="M5098" s="1109">
        <v>0</v>
      </c>
      <c r="N5098" s="1109">
        <v>0</v>
      </c>
      <c r="O5098" s="1109">
        <v>0</v>
      </c>
      <c r="P5098" s="1109">
        <v>0</v>
      </c>
      <c r="Q5098" s="1109">
        <v>0</v>
      </c>
    </row>
    <row r="5099" spans="1:17">
      <c r="A5099" s="1109">
        <v>20640</v>
      </c>
      <c r="B5099" s="1110" t="s">
        <v>0</v>
      </c>
      <c r="C5099" s="1109">
        <v>6.625</v>
      </c>
      <c r="D5099" s="1109">
        <v>5.6749999999999998</v>
      </c>
      <c r="E5099" s="1109">
        <v>32</v>
      </c>
      <c r="F5099" s="1109">
        <v>0</v>
      </c>
      <c r="G5099" s="1110" t="s">
        <v>10840</v>
      </c>
      <c r="H5099" s="1110" t="s">
        <v>4654</v>
      </c>
      <c r="I5099" s="1110" t="s">
        <v>10836</v>
      </c>
      <c r="J5099" s="1109">
        <v>0</v>
      </c>
      <c r="K5099" s="1109">
        <v>0</v>
      </c>
      <c r="L5099" s="1109">
        <v>0</v>
      </c>
      <c r="M5099" s="1109">
        <v>0</v>
      </c>
      <c r="N5099" s="1109">
        <v>0</v>
      </c>
      <c r="O5099" s="1109">
        <v>0</v>
      </c>
      <c r="P5099" s="1109">
        <v>0</v>
      </c>
      <c r="Q5099" s="1109">
        <v>0</v>
      </c>
    </row>
    <row r="5100" spans="1:17">
      <c r="A5100" s="1109">
        <v>20641</v>
      </c>
      <c r="B5100" s="1110" t="s">
        <v>0</v>
      </c>
      <c r="C5100" s="1109">
        <v>6.625</v>
      </c>
      <c r="D5100" s="1109">
        <v>5.6749999999999998</v>
      </c>
      <c r="E5100" s="1109">
        <v>32</v>
      </c>
      <c r="F5100" s="1109">
        <v>0</v>
      </c>
      <c r="G5100" s="1110" t="s">
        <v>10840</v>
      </c>
      <c r="H5100" s="1110" t="s">
        <v>4654</v>
      </c>
      <c r="I5100" s="1110" t="s">
        <v>10736</v>
      </c>
      <c r="J5100" s="1109">
        <v>0</v>
      </c>
      <c r="K5100" s="1109">
        <v>0</v>
      </c>
      <c r="L5100" s="1109">
        <v>0</v>
      </c>
      <c r="M5100" s="1109">
        <v>0</v>
      </c>
      <c r="N5100" s="1109">
        <v>0</v>
      </c>
      <c r="O5100" s="1109">
        <v>0</v>
      </c>
      <c r="P5100" s="1109">
        <v>0</v>
      </c>
      <c r="Q5100" s="1109">
        <v>0</v>
      </c>
    </row>
    <row r="5101" spans="1:17">
      <c r="A5101" s="1109">
        <v>20642</v>
      </c>
      <c r="B5101" s="1110" t="s">
        <v>0</v>
      </c>
      <c r="C5101" s="1109">
        <v>6.625</v>
      </c>
      <c r="D5101" s="1109">
        <v>5.6749999999999998</v>
      </c>
      <c r="E5101" s="1109">
        <v>32</v>
      </c>
      <c r="F5101" s="1109">
        <v>0</v>
      </c>
      <c r="G5101" s="1110" t="s">
        <v>10840</v>
      </c>
      <c r="H5101" s="1110" t="s">
        <v>4654</v>
      </c>
      <c r="I5101" s="1110" t="s">
        <v>10832</v>
      </c>
      <c r="J5101" s="1109">
        <v>0</v>
      </c>
      <c r="K5101" s="1109">
        <v>0</v>
      </c>
      <c r="L5101" s="1109">
        <v>0</v>
      </c>
      <c r="M5101" s="1109">
        <v>0</v>
      </c>
      <c r="N5101" s="1109">
        <v>0</v>
      </c>
      <c r="O5101" s="1109">
        <v>0</v>
      </c>
      <c r="P5101" s="1109">
        <v>0</v>
      </c>
      <c r="Q5101" s="1109">
        <v>0</v>
      </c>
    </row>
    <row r="5102" spans="1:17">
      <c r="A5102" s="1109">
        <v>20643</v>
      </c>
      <c r="B5102" s="1110" t="s">
        <v>0</v>
      </c>
      <c r="C5102" s="1109">
        <v>6.625</v>
      </c>
      <c r="D5102" s="1109">
        <v>5.6749999999999998</v>
      </c>
      <c r="E5102" s="1109">
        <v>32</v>
      </c>
      <c r="F5102" s="1109">
        <v>0</v>
      </c>
      <c r="G5102" s="1110" t="s">
        <v>10840</v>
      </c>
      <c r="H5102" s="1110" t="s">
        <v>4654</v>
      </c>
      <c r="I5102" s="1110" t="s">
        <v>10839</v>
      </c>
      <c r="J5102" s="1109">
        <v>0</v>
      </c>
      <c r="K5102" s="1109">
        <v>0</v>
      </c>
      <c r="L5102" s="1109">
        <v>0</v>
      </c>
      <c r="M5102" s="1109">
        <v>0</v>
      </c>
      <c r="N5102" s="1109">
        <v>0</v>
      </c>
      <c r="O5102" s="1109">
        <v>0</v>
      </c>
      <c r="P5102" s="1109">
        <v>0</v>
      </c>
      <c r="Q5102" s="1109">
        <v>0</v>
      </c>
    </row>
    <row r="5103" spans="1:17">
      <c r="A5103" s="1109">
        <v>20644</v>
      </c>
      <c r="B5103" s="1110" t="s">
        <v>0</v>
      </c>
      <c r="C5103" s="1109">
        <v>6.625</v>
      </c>
      <c r="D5103" s="1109">
        <v>5.6749999999999998</v>
      </c>
      <c r="E5103" s="1109">
        <v>32</v>
      </c>
      <c r="F5103" s="1109">
        <v>0</v>
      </c>
      <c r="G5103" s="1110" t="s">
        <v>10840</v>
      </c>
      <c r="H5103" s="1110" t="s">
        <v>4654</v>
      </c>
      <c r="I5103" s="1110" t="s">
        <v>10850</v>
      </c>
      <c r="J5103" s="1109">
        <v>0</v>
      </c>
      <c r="K5103" s="1109">
        <v>0</v>
      </c>
      <c r="L5103" s="1109">
        <v>0</v>
      </c>
      <c r="M5103" s="1109">
        <v>0</v>
      </c>
      <c r="N5103" s="1109">
        <v>0</v>
      </c>
      <c r="O5103" s="1109">
        <v>0</v>
      </c>
      <c r="P5103" s="1109">
        <v>0</v>
      </c>
      <c r="Q5103" s="1109">
        <v>0</v>
      </c>
    </row>
    <row r="5104" spans="1:17">
      <c r="A5104" s="1109">
        <v>20645</v>
      </c>
      <c r="B5104" s="1110" t="s">
        <v>0</v>
      </c>
      <c r="C5104" s="1109">
        <v>6.625</v>
      </c>
      <c r="D5104" s="1109">
        <v>5.6749999999999998</v>
      </c>
      <c r="E5104" s="1109">
        <v>32</v>
      </c>
      <c r="F5104" s="1109">
        <v>0</v>
      </c>
      <c r="G5104" s="1110" t="s">
        <v>10842</v>
      </c>
      <c r="H5104" s="1110" t="s">
        <v>4654</v>
      </c>
      <c r="I5104" s="1110" t="s">
        <v>10847</v>
      </c>
      <c r="J5104" s="1109">
        <v>0</v>
      </c>
      <c r="K5104" s="1109">
        <v>0</v>
      </c>
      <c r="L5104" s="1109">
        <v>0</v>
      </c>
      <c r="M5104" s="1109">
        <v>0</v>
      </c>
      <c r="N5104" s="1109">
        <v>0</v>
      </c>
      <c r="O5104" s="1109">
        <v>0</v>
      </c>
      <c r="P5104" s="1109">
        <v>0</v>
      </c>
      <c r="Q5104" s="1109">
        <v>0</v>
      </c>
    </row>
    <row r="5105" spans="1:17">
      <c r="A5105" s="1109">
        <v>20646</v>
      </c>
      <c r="B5105" s="1110" t="s">
        <v>0</v>
      </c>
      <c r="C5105" s="1109">
        <v>6.625</v>
      </c>
      <c r="D5105" s="1109">
        <v>5.6749999999999998</v>
      </c>
      <c r="E5105" s="1109">
        <v>32</v>
      </c>
      <c r="F5105" s="1109">
        <v>0</v>
      </c>
      <c r="G5105" s="1110" t="s">
        <v>10842</v>
      </c>
      <c r="H5105" s="1110" t="s">
        <v>4654</v>
      </c>
      <c r="I5105" s="1110" t="s">
        <v>10841</v>
      </c>
      <c r="J5105" s="1109">
        <v>0</v>
      </c>
      <c r="K5105" s="1109">
        <v>0</v>
      </c>
      <c r="L5105" s="1109">
        <v>0</v>
      </c>
      <c r="M5105" s="1109">
        <v>0</v>
      </c>
      <c r="N5105" s="1109">
        <v>0</v>
      </c>
      <c r="O5105" s="1109">
        <v>0</v>
      </c>
      <c r="P5105" s="1109">
        <v>0</v>
      </c>
      <c r="Q5105" s="1109">
        <v>0</v>
      </c>
    </row>
    <row r="5106" spans="1:17">
      <c r="A5106" s="1109">
        <v>20647</v>
      </c>
      <c r="B5106" s="1110" t="s">
        <v>0</v>
      </c>
      <c r="C5106" s="1109">
        <v>6.625</v>
      </c>
      <c r="D5106" s="1109">
        <v>5.6749999999999998</v>
      </c>
      <c r="E5106" s="1109">
        <v>32</v>
      </c>
      <c r="F5106" s="1109">
        <v>0</v>
      </c>
      <c r="G5106" s="1110" t="s">
        <v>10842</v>
      </c>
      <c r="H5106" s="1110" t="s">
        <v>4654</v>
      </c>
      <c r="I5106" s="1110" t="s">
        <v>10760</v>
      </c>
      <c r="J5106" s="1109">
        <v>0</v>
      </c>
      <c r="K5106" s="1109">
        <v>0</v>
      </c>
      <c r="L5106" s="1109">
        <v>0</v>
      </c>
      <c r="M5106" s="1109">
        <v>0</v>
      </c>
      <c r="N5106" s="1109">
        <v>0</v>
      </c>
      <c r="O5106" s="1109">
        <v>0</v>
      </c>
      <c r="P5106" s="1109">
        <v>0</v>
      </c>
      <c r="Q5106" s="1109">
        <v>0</v>
      </c>
    </row>
    <row r="5107" spans="1:17">
      <c r="A5107" s="1109">
        <v>20648</v>
      </c>
      <c r="B5107" s="1110" t="s">
        <v>0</v>
      </c>
      <c r="C5107" s="1109">
        <v>6.625</v>
      </c>
      <c r="D5107" s="1109">
        <v>5.6749999999999998</v>
      </c>
      <c r="E5107" s="1109">
        <v>32</v>
      </c>
      <c r="F5107" s="1109">
        <v>0</v>
      </c>
      <c r="G5107" s="1110" t="s">
        <v>10842</v>
      </c>
      <c r="H5107" s="1110" t="s">
        <v>4654</v>
      </c>
      <c r="I5107" s="1110" t="s">
        <v>10736</v>
      </c>
      <c r="J5107" s="1109">
        <v>0</v>
      </c>
      <c r="K5107" s="1109">
        <v>0</v>
      </c>
      <c r="L5107" s="1109">
        <v>0</v>
      </c>
      <c r="M5107" s="1109">
        <v>0</v>
      </c>
      <c r="N5107" s="1109">
        <v>0</v>
      </c>
      <c r="O5107" s="1109">
        <v>0</v>
      </c>
      <c r="P5107" s="1109">
        <v>0</v>
      </c>
      <c r="Q5107" s="1109">
        <v>0</v>
      </c>
    </row>
    <row r="5108" spans="1:17">
      <c r="A5108" s="1109">
        <v>20649</v>
      </c>
      <c r="B5108" s="1110" t="s">
        <v>0</v>
      </c>
      <c r="C5108" s="1109">
        <v>6.625</v>
      </c>
      <c r="D5108" s="1109">
        <v>5.6749999999999998</v>
      </c>
      <c r="E5108" s="1109">
        <v>32</v>
      </c>
      <c r="F5108" s="1109">
        <v>0</v>
      </c>
      <c r="G5108" s="1110" t="s">
        <v>10842</v>
      </c>
      <c r="H5108" s="1110" t="s">
        <v>4654</v>
      </c>
      <c r="I5108" s="1110" t="s">
        <v>10850</v>
      </c>
      <c r="J5108" s="1109">
        <v>0</v>
      </c>
      <c r="K5108" s="1109">
        <v>0</v>
      </c>
      <c r="L5108" s="1109">
        <v>0</v>
      </c>
      <c r="M5108" s="1109">
        <v>0</v>
      </c>
      <c r="N5108" s="1109">
        <v>0</v>
      </c>
      <c r="O5108" s="1109">
        <v>0</v>
      </c>
      <c r="P5108" s="1109">
        <v>0</v>
      </c>
      <c r="Q5108" s="1109">
        <v>0</v>
      </c>
    </row>
    <row r="5109" spans="1:17">
      <c r="A5109" s="1109">
        <v>20650</v>
      </c>
      <c r="B5109" s="1110" t="s">
        <v>0</v>
      </c>
      <c r="C5109" s="1109">
        <v>6.625</v>
      </c>
      <c r="D5109" s="1109">
        <v>5.6749999999999998</v>
      </c>
      <c r="E5109" s="1109">
        <v>32</v>
      </c>
      <c r="F5109" s="1109">
        <v>0</v>
      </c>
      <c r="G5109" s="1110" t="s">
        <v>10842</v>
      </c>
      <c r="H5109" s="1110" t="s">
        <v>4654</v>
      </c>
      <c r="I5109" s="1110" t="s">
        <v>10832</v>
      </c>
      <c r="J5109" s="1109">
        <v>0</v>
      </c>
      <c r="K5109" s="1109">
        <v>0</v>
      </c>
      <c r="L5109" s="1109">
        <v>0</v>
      </c>
      <c r="M5109" s="1109">
        <v>0</v>
      </c>
      <c r="N5109" s="1109">
        <v>0</v>
      </c>
      <c r="O5109" s="1109">
        <v>0</v>
      </c>
      <c r="P5109" s="1109">
        <v>0</v>
      </c>
      <c r="Q5109" s="1109">
        <v>0</v>
      </c>
    </row>
    <row r="5110" spans="1:17">
      <c r="A5110" s="1109">
        <v>20651</v>
      </c>
      <c r="B5110" s="1110" t="s">
        <v>0</v>
      </c>
      <c r="C5110" s="1109">
        <v>6.625</v>
      </c>
      <c r="D5110" s="1109">
        <v>5.6749999999999998</v>
      </c>
      <c r="E5110" s="1109">
        <v>32</v>
      </c>
      <c r="F5110" s="1109">
        <v>0</v>
      </c>
      <c r="G5110" s="1110" t="s">
        <v>10842</v>
      </c>
      <c r="H5110" s="1110" t="s">
        <v>4654</v>
      </c>
      <c r="I5110" s="1110" t="s">
        <v>10839</v>
      </c>
      <c r="J5110" s="1109">
        <v>0</v>
      </c>
      <c r="K5110" s="1109">
        <v>0</v>
      </c>
      <c r="L5110" s="1109">
        <v>0</v>
      </c>
      <c r="M5110" s="1109">
        <v>0</v>
      </c>
      <c r="N5110" s="1109">
        <v>0</v>
      </c>
      <c r="O5110" s="1109">
        <v>0</v>
      </c>
      <c r="P5110" s="1109">
        <v>0</v>
      </c>
      <c r="Q5110" s="1109">
        <v>0</v>
      </c>
    </row>
    <row r="5111" spans="1:17">
      <c r="A5111" s="1109">
        <v>20652</v>
      </c>
      <c r="B5111" s="1110" t="s">
        <v>0</v>
      </c>
      <c r="C5111" s="1109">
        <v>6.625</v>
      </c>
      <c r="D5111" s="1109">
        <v>5.6749999999999998</v>
      </c>
      <c r="E5111" s="1109">
        <v>32</v>
      </c>
      <c r="F5111" s="1109">
        <v>0</v>
      </c>
      <c r="G5111" s="1110" t="s">
        <v>10843</v>
      </c>
      <c r="H5111" s="1110" t="s">
        <v>4654</v>
      </c>
      <c r="I5111" s="1110" t="s">
        <v>10847</v>
      </c>
      <c r="J5111" s="1109">
        <v>0</v>
      </c>
      <c r="K5111" s="1109">
        <v>0</v>
      </c>
      <c r="L5111" s="1109">
        <v>0</v>
      </c>
      <c r="M5111" s="1109">
        <v>0</v>
      </c>
      <c r="N5111" s="1109">
        <v>0</v>
      </c>
      <c r="O5111" s="1109">
        <v>0</v>
      </c>
      <c r="P5111" s="1109">
        <v>0</v>
      </c>
      <c r="Q5111" s="1109">
        <v>0</v>
      </c>
    </row>
    <row r="5112" spans="1:17">
      <c r="A5112" s="1109">
        <v>20653</v>
      </c>
      <c r="B5112" s="1110" t="s">
        <v>0</v>
      </c>
      <c r="C5112" s="1109">
        <v>6.625</v>
      </c>
      <c r="D5112" s="1109">
        <v>5.6749999999999998</v>
      </c>
      <c r="E5112" s="1109">
        <v>32</v>
      </c>
      <c r="F5112" s="1109">
        <v>0</v>
      </c>
      <c r="G5112" s="1110" t="s">
        <v>10843</v>
      </c>
      <c r="H5112" s="1110" t="s">
        <v>4654</v>
      </c>
      <c r="I5112" s="1110" t="s">
        <v>10849</v>
      </c>
      <c r="J5112" s="1109">
        <v>0</v>
      </c>
      <c r="K5112" s="1109">
        <v>0</v>
      </c>
      <c r="L5112" s="1109">
        <v>0</v>
      </c>
      <c r="M5112" s="1109">
        <v>0</v>
      </c>
      <c r="N5112" s="1109">
        <v>0</v>
      </c>
      <c r="O5112" s="1109">
        <v>0</v>
      </c>
      <c r="P5112" s="1109">
        <v>0</v>
      </c>
      <c r="Q5112" s="1109">
        <v>0</v>
      </c>
    </row>
    <row r="5113" spans="1:17">
      <c r="A5113" s="1109">
        <v>20654</v>
      </c>
      <c r="B5113" s="1110" t="s">
        <v>0</v>
      </c>
      <c r="C5113" s="1109">
        <v>6.625</v>
      </c>
      <c r="D5113" s="1109">
        <v>5.6749999999999998</v>
      </c>
      <c r="E5113" s="1109">
        <v>32</v>
      </c>
      <c r="F5113" s="1109">
        <v>0</v>
      </c>
      <c r="G5113" s="1110" t="s">
        <v>10843</v>
      </c>
      <c r="H5113" s="1110" t="s">
        <v>4654</v>
      </c>
      <c r="I5113" s="1110" t="s">
        <v>10841</v>
      </c>
      <c r="J5113" s="1109">
        <v>0</v>
      </c>
      <c r="K5113" s="1109">
        <v>0</v>
      </c>
      <c r="L5113" s="1109">
        <v>0</v>
      </c>
      <c r="M5113" s="1109">
        <v>0</v>
      </c>
      <c r="N5113" s="1109">
        <v>0</v>
      </c>
      <c r="O5113" s="1109">
        <v>0</v>
      </c>
      <c r="P5113" s="1109">
        <v>0</v>
      </c>
      <c r="Q5113" s="1109">
        <v>0</v>
      </c>
    </row>
    <row r="5114" spans="1:17">
      <c r="A5114" s="1109">
        <v>20655</v>
      </c>
      <c r="B5114" s="1110" t="s">
        <v>0</v>
      </c>
      <c r="C5114" s="1109">
        <v>6.625</v>
      </c>
      <c r="D5114" s="1109">
        <v>5.6749999999999998</v>
      </c>
      <c r="E5114" s="1109">
        <v>32</v>
      </c>
      <c r="F5114" s="1109">
        <v>0</v>
      </c>
      <c r="G5114" s="1110" t="s">
        <v>10843</v>
      </c>
      <c r="H5114" s="1110" t="s">
        <v>4654</v>
      </c>
      <c r="I5114" s="1110" t="s">
        <v>10760</v>
      </c>
      <c r="J5114" s="1109">
        <v>0</v>
      </c>
      <c r="K5114" s="1109">
        <v>0</v>
      </c>
      <c r="L5114" s="1109">
        <v>0</v>
      </c>
      <c r="M5114" s="1109">
        <v>0</v>
      </c>
      <c r="N5114" s="1109">
        <v>0</v>
      </c>
      <c r="O5114" s="1109">
        <v>0</v>
      </c>
      <c r="P5114" s="1109">
        <v>0</v>
      </c>
      <c r="Q5114" s="1109">
        <v>0</v>
      </c>
    </row>
    <row r="5115" spans="1:17">
      <c r="A5115" s="1109">
        <v>20656</v>
      </c>
      <c r="B5115" s="1110" t="s">
        <v>0</v>
      </c>
      <c r="C5115" s="1109">
        <v>6.625</v>
      </c>
      <c r="D5115" s="1109">
        <v>5.6749999999999998</v>
      </c>
      <c r="E5115" s="1109">
        <v>32</v>
      </c>
      <c r="F5115" s="1109">
        <v>0</v>
      </c>
      <c r="G5115" s="1110" t="s">
        <v>10843</v>
      </c>
      <c r="H5115" s="1110" t="s">
        <v>4654</v>
      </c>
      <c r="I5115" s="1110" t="s">
        <v>10845</v>
      </c>
      <c r="J5115" s="1109">
        <v>0</v>
      </c>
      <c r="K5115" s="1109">
        <v>0</v>
      </c>
      <c r="L5115" s="1109">
        <v>0</v>
      </c>
      <c r="M5115" s="1109">
        <v>0</v>
      </c>
      <c r="N5115" s="1109">
        <v>0</v>
      </c>
      <c r="O5115" s="1109">
        <v>0</v>
      </c>
      <c r="P5115" s="1109">
        <v>0</v>
      </c>
      <c r="Q5115" s="1109">
        <v>0</v>
      </c>
    </row>
    <row r="5116" spans="1:17">
      <c r="A5116" s="1109">
        <v>20657</v>
      </c>
      <c r="B5116" s="1110" t="s">
        <v>0</v>
      </c>
      <c r="C5116" s="1109">
        <v>6.625</v>
      </c>
      <c r="D5116" s="1109">
        <v>5.6749999999999998</v>
      </c>
      <c r="E5116" s="1109">
        <v>32</v>
      </c>
      <c r="F5116" s="1109">
        <v>0</v>
      </c>
      <c r="G5116" s="1110" t="s">
        <v>10843</v>
      </c>
      <c r="H5116" s="1110" t="s">
        <v>4654</v>
      </c>
      <c r="I5116" s="1110" t="s">
        <v>10736</v>
      </c>
      <c r="J5116" s="1109">
        <v>0</v>
      </c>
      <c r="K5116" s="1109">
        <v>0</v>
      </c>
      <c r="L5116" s="1109">
        <v>0</v>
      </c>
      <c r="M5116" s="1109">
        <v>0</v>
      </c>
      <c r="N5116" s="1109">
        <v>0</v>
      </c>
      <c r="O5116" s="1109">
        <v>0</v>
      </c>
      <c r="P5116" s="1109">
        <v>0</v>
      </c>
      <c r="Q5116" s="1109">
        <v>0</v>
      </c>
    </row>
    <row r="5117" spans="1:17">
      <c r="A5117" s="1109">
        <v>20658</v>
      </c>
      <c r="B5117" s="1110" t="s">
        <v>0</v>
      </c>
      <c r="C5117" s="1109">
        <v>6.625</v>
      </c>
      <c r="D5117" s="1109">
        <v>5.6749999999999998</v>
      </c>
      <c r="E5117" s="1109">
        <v>32</v>
      </c>
      <c r="F5117" s="1109">
        <v>0</v>
      </c>
      <c r="G5117" s="1110" t="s">
        <v>10843</v>
      </c>
      <c r="H5117" s="1110" t="s">
        <v>4654</v>
      </c>
      <c r="I5117" s="1110" t="s">
        <v>10832</v>
      </c>
      <c r="J5117" s="1109">
        <v>0</v>
      </c>
      <c r="K5117" s="1109">
        <v>0</v>
      </c>
      <c r="L5117" s="1109">
        <v>0</v>
      </c>
      <c r="M5117" s="1109">
        <v>0</v>
      </c>
      <c r="N5117" s="1109">
        <v>0</v>
      </c>
      <c r="O5117" s="1109">
        <v>0</v>
      </c>
      <c r="P5117" s="1109">
        <v>0</v>
      </c>
      <c r="Q5117" s="1109">
        <v>0</v>
      </c>
    </row>
    <row r="5118" spans="1:17">
      <c r="A5118" s="1109">
        <v>20659</v>
      </c>
      <c r="B5118" s="1110" t="s">
        <v>0</v>
      </c>
      <c r="C5118" s="1109">
        <v>6.625</v>
      </c>
      <c r="D5118" s="1109">
        <v>5.6749999999999998</v>
      </c>
      <c r="E5118" s="1109">
        <v>32</v>
      </c>
      <c r="F5118" s="1109">
        <v>0</v>
      </c>
      <c r="G5118" s="1110" t="s">
        <v>10843</v>
      </c>
      <c r="H5118" s="1110" t="s">
        <v>4654</v>
      </c>
      <c r="I5118" s="1110" t="s">
        <v>10839</v>
      </c>
      <c r="J5118" s="1109">
        <v>0</v>
      </c>
      <c r="K5118" s="1109">
        <v>0</v>
      </c>
      <c r="L5118" s="1109">
        <v>0</v>
      </c>
      <c r="M5118" s="1109">
        <v>0</v>
      </c>
      <c r="N5118" s="1109">
        <v>0</v>
      </c>
      <c r="O5118" s="1109">
        <v>0</v>
      </c>
      <c r="P5118" s="1109">
        <v>0</v>
      </c>
      <c r="Q5118" s="1109">
        <v>0</v>
      </c>
    </row>
    <row r="5119" spans="1:17">
      <c r="A5119" s="1109">
        <v>20660</v>
      </c>
      <c r="B5119" s="1110" t="s">
        <v>0</v>
      </c>
      <c r="C5119" s="1109">
        <v>6.625</v>
      </c>
      <c r="D5119" s="1109">
        <v>5.6749999999999998</v>
      </c>
      <c r="E5119" s="1109">
        <v>32</v>
      </c>
      <c r="F5119" s="1109">
        <v>0</v>
      </c>
      <c r="G5119" s="1110" t="s">
        <v>10843</v>
      </c>
      <c r="H5119" s="1110" t="s">
        <v>4654</v>
      </c>
      <c r="I5119" s="1110" t="s">
        <v>10850</v>
      </c>
      <c r="J5119" s="1109">
        <v>0</v>
      </c>
      <c r="K5119" s="1109">
        <v>0</v>
      </c>
      <c r="L5119" s="1109">
        <v>0</v>
      </c>
      <c r="M5119" s="1109">
        <v>0</v>
      </c>
      <c r="N5119" s="1109">
        <v>0</v>
      </c>
      <c r="O5119" s="1109">
        <v>0</v>
      </c>
      <c r="P5119" s="1109">
        <v>0</v>
      </c>
      <c r="Q5119" s="1109">
        <v>0</v>
      </c>
    </row>
    <row r="5120" spans="1:17">
      <c r="A5120" s="1109">
        <v>20661</v>
      </c>
      <c r="B5120" s="1110" t="s">
        <v>0</v>
      </c>
      <c r="C5120" s="1109">
        <v>6.625</v>
      </c>
      <c r="D5120" s="1109">
        <v>5.6749999999999998</v>
      </c>
      <c r="E5120" s="1109">
        <v>32</v>
      </c>
      <c r="F5120" s="1109">
        <v>0</v>
      </c>
      <c r="G5120" s="1110" t="s">
        <v>10784</v>
      </c>
      <c r="H5120" s="1110" t="s">
        <v>4654</v>
      </c>
      <c r="I5120" s="1110" t="s">
        <v>10846</v>
      </c>
      <c r="J5120" s="1109">
        <v>0</v>
      </c>
      <c r="K5120" s="1109">
        <v>0</v>
      </c>
      <c r="L5120" s="1109">
        <v>0</v>
      </c>
      <c r="M5120" s="1109">
        <v>0</v>
      </c>
      <c r="N5120" s="1109">
        <v>0</v>
      </c>
      <c r="O5120" s="1109">
        <v>0</v>
      </c>
      <c r="P5120" s="1109">
        <v>0</v>
      </c>
      <c r="Q5120" s="1109">
        <v>0</v>
      </c>
    </row>
    <row r="5121" spans="1:17">
      <c r="A5121" s="1109">
        <v>20662</v>
      </c>
      <c r="B5121" s="1110" t="s">
        <v>0</v>
      </c>
      <c r="C5121" s="1109">
        <v>6.625</v>
      </c>
      <c r="D5121" s="1109">
        <v>5.6749999999999998</v>
      </c>
      <c r="E5121" s="1109">
        <v>32</v>
      </c>
      <c r="F5121" s="1109">
        <v>0</v>
      </c>
      <c r="G5121" s="1110" t="s">
        <v>10784</v>
      </c>
      <c r="H5121" s="1110" t="s">
        <v>4654</v>
      </c>
      <c r="I5121" s="1110" t="s">
        <v>10847</v>
      </c>
      <c r="J5121" s="1109">
        <v>0</v>
      </c>
      <c r="K5121" s="1109">
        <v>0</v>
      </c>
      <c r="L5121" s="1109">
        <v>0</v>
      </c>
      <c r="M5121" s="1109">
        <v>0</v>
      </c>
      <c r="N5121" s="1109">
        <v>0</v>
      </c>
      <c r="O5121" s="1109">
        <v>0</v>
      </c>
      <c r="P5121" s="1109">
        <v>0</v>
      </c>
      <c r="Q5121" s="1109">
        <v>0</v>
      </c>
    </row>
    <row r="5122" spans="1:17">
      <c r="A5122" s="1109">
        <v>20663</v>
      </c>
      <c r="B5122" s="1110" t="s">
        <v>0</v>
      </c>
      <c r="C5122" s="1109">
        <v>6.625</v>
      </c>
      <c r="D5122" s="1109">
        <v>5.6749999999999998</v>
      </c>
      <c r="E5122" s="1109">
        <v>32</v>
      </c>
      <c r="F5122" s="1109">
        <v>0</v>
      </c>
      <c r="G5122" s="1110" t="s">
        <v>10784</v>
      </c>
      <c r="H5122" s="1110" t="s">
        <v>4654</v>
      </c>
      <c r="I5122" s="1110" t="s">
        <v>10848</v>
      </c>
      <c r="J5122" s="1109">
        <v>0</v>
      </c>
      <c r="K5122" s="1109">
        <v>0</v>
      </c>
      <c r="L5122" s="1109">
        <v>0</v>
      </c>
      <c r="M5122" s="1109">
        <v>0</v>
      </c>
      <c r="N5122" s="1109">
        <v>0</v>
      </c>
      <c r="O5122" s="1109">
        <v>0</v>
      </c>
      <c r="P5122" s="1109">
        <v>0</v>
      </c>
      <c r="Q5122" s="1109">
        <v>0</v>
      </c>
    </row>
    <row r="5123" spans="1:17">
      <c r="A5123" s="1109">
        <v>20664</v>
      </c>
      <c r="B5123" s="1110" t="s">
        <v>0</v>
      </c>
      <c r="C5123" s="1109">
        <v>6.625</v>
      </c>
      <c r="D5123" s="1109">
        <v>5.6749999999999998</v>
      </c>
      <c r="E5123" s="1109">
        <v>32</v>
      </c>
      <c r="F5123" s="1109">
        <v>0</v>
      </c>
      <c r="G5123" s="1110" t="s">
        <v>10784</v>
      </c>
      <c r="H5123" s="1110" t="s">
        <v>4654</v>
      </c>
      <c r="I5123" s="1110" t="s">
        <v>10849</v>
      </c>
      <c r="J5123" s="1109">
        <v>0</v>
      </c>
      <c r="K5123" s="1109">
        <v>0</v>
      </c>
      <c r="L5123" s="1109">
        <v>0</v>
      </c>
      <c r="M5123" s="1109">
        <v>0</v>
      </c>
      <c r="N5123" s="1109">
        <v>0</v>
      </c>
      <c r="O5123" s="1109">
        <v>0</v>
      </c>
      <c r="P5123" s="1109">
        <v>0</v>
      </c>
      <c r="Q5123" s="1109">
        <v>0</v>
      </c>
    </row>
    <row r="5124" spans="1:17">
      <c r="A5124" s="1109">
        <v>20665</v>
      </c>
      <c r="B5124" s="1110" t="s">
        <v>0</v>
      </c>
      <c r="C5124" s="1109">
        <v>6.625</v>
      </c>
      <c r="D5124" s="1109">
        <v>5.6749999999999998</v>
      </c>
      <c r="E5124" s="1109">
        <v>32</v>
      </c>
      <c r="F5124" s="1109">
        <v>0</v>
      </c>
      <c r="G5124" s="1110" t="s">
        <v>10784</v>
      </c>
      <c r="H5124" s="1110" t="s">
        <v>4654</v>
      </c>
      <c r="I5124" s="1110" t="s">
        <v>10841</v>
      </c>
      <c r="J5124" s="1109">
        <v>0</v>
      </c>
      <c r="K5124" s="1109">
        <v>0</v>
      </c>
      <c r="L5124" s="1109">
        <v>0</v>
      </c>
      <c r="M5124" s="1109">
        <v>0</v>
      </c>
      <c r="N5124" s="1109">
        <v>0</v>
      </c>
      <c r="O5124" s="1109">
        <v>0</v>
      </c>
      <c r="P5124" s="1109">
        <v>0</v>
      </c>
      <c r="Q5124" s="1109">
        <v>0</v>
      </c>
    </row>
    <row r="5125" spans="1:17">
      <c r="A5125" s="1109">
        <v>20666</v>
      </c>
      <c r="B5125" s="1110" t="s">
        <v>0</v>
      </c>
      <c r="C5125" s="1109">
        <v>6.625</v>
      </c>
      <c r="D5125" s="1109">
        <v>5.6749999999999998</v>
      </c>
      <c r="E5125" s="1109">
        <v>32</v>
      </c>
      <c r="F5125" s="1109">
        <v>0</v>
      </c>
      <c r="G5125" s="1110" t="s">
        <v>10784</v>
      </c>
      <c r="H5125" s="1110" t="s">
        <v>4654</v>
      </c>
      <c r="I5125" s="1110" t="s">
        <v>10835</v>
      </c>
      <c r="J5125" s="1109">
        <v>0</v>
      </c>
      <c r="K5125" s="1109">
        <v>0</v>
      </c>
      <c r="L5125" s="1109">
        <v>0</v>
      </c>
      <c r="M5125" s="1109">
        <v>0</v>
      </c>
      <c r="N5125" s="1109">
        <v>0</v>
      </c>
      <c r="O5125" s="1109">
        <v>0</v>
      </c>
      <c r="P5125" s="1109">
        <v>0</v>
      </c>
      <c r="Q5125" s="1109">
        <v>0</v>
      </c>
    </row>
    <row r="5126" spans="1:17">
      <c r="A5126" s="1109">
        <v>20667</v>
      </c>
      <c r="B5126" s="1110" t="s">
        <v>0</v>
      </c>
      <c r="C5126" s="1109">
        <v>6.625</v>
      </c>
      <c r="D5126" s="1109">
        <v>5.6749999999999998</v>
      </c>
      <c r="E5126" s="1109">
        <v>32</v>
      </c>
      <c r="F5126" s="1109">
        <v>0</v>
      </c>
      <c r="G5126" s="1110" t="s">
        <v>10784</v>
      </c>
      <c r="H5126" s="1110" t="s">
        <v>4654</v>
      </c>
      <c r="I5126" s="1110" t="s">
        <v>10760</v>
      </c>
      <c r="J5126" s="1109">
        <v>0</v>
      </c>
      <c r="K5126" s="1109">
        <v>0</v>
      </c>
      <c r="L5126" s="1109">
        <v>0</v>
      </c>
      <c r="M5126" s="1109">
        <v>0</v>
      </c>
      <c r="N5126" s="1109">
        <v>0</v>
      </c>
      <c r="O5126" s="1109">
        <v>0</v>
      </c>
      <c r="P5126" s="1109">
        <v>0</v>
      </c>
      <c r="Q5126" s="1109">
        <v>0</v>
      </c>
    </row>
    <row r="5127" spans="1:17">
      <c r="A5127" s="1109">
        <v>20668</v>
      </c>
      <c r="B5127" s="1110" t="s">
        <v>0</v>
      </c>
      <c r="C5127" s="1109">
        <v>6.625</v>
      </c>
      <c r="D5127" s="1109">
        <v>5.6749999999999998</v>
      </c>
      <c r="E5127" s="1109">
        <v>32</v>
      </c>
      <c r="F5127" s="1109">
        <v>0</v>
      </c>
      <c r="G5127" s="1110" t="s">
        <v>10784</v>
      </c>
      <c r="H5127" s="1110" t="s">
        <v>4654</v>
      </c>
      <c r="I5127" s="1110" t="s">
        <v>10845</v>
      </c>
      <c r="J5127" s="1109">
        <v>0</v>
      </c>
      <c r="K5127" s="1109">
        <v>0</v>
      </c>
      <c r="L5127" s="1109">
        <v>0</v>
      </c>
      <c r="M5127" s="1109">
        <v>0</v>
      </c>
      <c r="N5127" s="1109">
        <v>0</v>
      </c>
      <c r="O5127" s="1109">
        <v>0</v>
      </c>
      <c r="P5127" s="1109">
        <v>0</v>
      </c>
      <c r="Q5127" s="1109">
        <v>0</v>
      </c>
    </row>
    <row r="5128" spans="1:17">
      <c r="A5128" s="1109">
        <v>20669</v>
      </c>
      <c r="B5128" s="1110" t="s">
        <v>0</v>
      </c>
      <c r="C5128" s="1109">
        <v>6.625</v>
      </c>
      <c r="D5128" s="1109">
        <v>5.6749999999999998</v>
      </c>
      <c r="E5128" s="1109">
        <v>32</v>
      </c>
      <c r="F5128" s="1109">
        <v>0</v>
      </c>
      <c r="G5128" s="1110" t="s">
        <v>10784</v>
      </c>
      <c r="H5128" s="1110" t="s">
        <v>4654</v>
      </c>
      <c r="I5128" s="1110" t="s">
        <v>10834</v>
      </c>
      <c r="J5128" s="1109">
        <v>0</v>
      </c>
      <c r="K5128" s="1109">
        <v>0</v>
      </c>
      <c r="L5128" s="1109">
        <v>0</v>
      </c>
      <c r="M5128" s="1109">
        <v>0</v>
      </c>
      <c r="N5128" s="1109">
        <v>0</v>
      </c>
      <c r="O5128" s="1109">
        <v>0</v>
      </c>
      <c r="P5128" s="1109">
        <v>0</v>
      </c>
      <c r="Q5128" s="1109">
        <v>0</v>
      </c>
    </row>
    <row r="5129" spans="1:17">
      <c r="A5129" s="1109">
        <v>20670</v>
      </c>
      <c r="B5129" s="1110" t="s">
        <v>0</v>
      </c>
      <c r="C5129" s="1109">
        <v>6.625</v>
      </c>
      <c r="D5129" s="1109">
        <v>5.6749999999999998</v>
      </c>
      <c r="E5129" s="1109">
        <v>32</v>
      </c>
      <c r="F5129" s="1109">
        <v>0</v>
      </c>
      <c r="G5129" s="1110" t="s">
        <v>10784</v>
      </c>
      <c r="H5129" s="1110" t="s">
        <v>4654</v>
      </c>
      <c r="I5129" s="1110" t="s">
        <v>10736</v>
      </c>
      <c r="J5129" s="1109">
        <v>0</v>
      </c>
      <c r="K5129" s="1109">
        <v>0</v>
      </c>
      <c r="L5129" s="1109">
        <v>0</v>
      </c>
      <c r="M5129" s="1109">
        <v>0</v>
      </c>
      <c r="N5129" s="1109">
        <v>0</v>
      </c>
      <c r="O5129" s="1109">
        <v>0</v>
      </c>
      <c r="P5129" s="1109">
        <v>0</v>
      </c>
      <c r="Q5129" s="1109">
        <v>0</v>
      </c>
    </row>
    <row r="5130" spans="1:17">
      <c r="A5130" s="1109">
        <v>20671</v>
      </c>
      <c r="B5130" s="1110" t="s">
        <v>0</v>
      </c>
      <c r="C5130" s="1109">
        <v>6.625</v>
      </c>
      <c r="D5130" s="1109">
        <v>5.6749999999999998</v>
      </c>
      <c r="E5130" s="1109">
        <v>32</v>
      </c>
      <c r="F5130" s="1109">
        <v>0</v>
      </c>
      <c r="G5130" s="1110" t="s">
        <v>10784</v>
      </c>
      <c r="H5130" s="1110" t="s">
        <v>4654</v>
      </c>
      <c r="I5130" s="1110" t="s">
        <v>10836</v>
      </c>
      <c r="J5130" s="1109">
        <v>0</v>
      </c>
      <c r="K5130" s="1109">
        <v>0</v>
      </c>
      <c r="L5130" s="1109">
        <v>0</v>
      </c>
      <c r="M5130" s="1109">
        <v>0</v>
      </c>
      <c r="N5130" s="1109">
        <v>0</v>
      </c>
      <c r="O5130" s="1109">
        <v>0</v>
      </c>
      <c r="P5130" s="1109">
        <v>0</v>
      </c>
      <c r="Q5130" s="1109">
        <v>0</v>
      </c>
    </row>
    <row r="5131" spans="1:17">
      <c r="A5131" s="1109">
        <v>20672</v>
      </c>
      <c r="B5131" s="1110" t="s">
        <v>0</v>
      </c>
      <c r="C5131" s="1109">
        <v>6.625</v>
      </c>
      <c r="D5131" s="1109">
        <v>5.6749999999999998</v>
      </c>
      <c r="E5131" s="1109">
        <v>32</v>
      </c>
      <c r="F5131" s="1109">
        <v>0</v>
      </c>
      <c r="G5131" s="1110" t="s">
        <v>10784</v>
      </c>
      <c r="H5131" s="1110" t="s">
        <v>4654</v>
      </c>
      <c r="I5131" s="1110" t="s">
        <v>10850</v>
      </c>
      <c r="J5131" s="1109">
        <v>0</v>
      </c>
      <c r="K5131" s="1109">
        <v>0</v>
      </c>
      <c r="L5131" s="1109">
        <v>0</v>
      </c>
      <c r="M5131" s="1109">
        <v>0</v>
      </c>
      <c r="N5131" s="1109">
        <v>0</v>
      </c>
      <c r="O5131" s="1109">
        <v>0</v>
      </c>
      <c r="P5131" s="1109">
        <v>0</v>
      </c>
      <c r="Q5131" s="1109">
        <v>0</v>
      </c>
    </row>
    <row r="5132" spans="1:17">
      <c r="A5132" s="1109">
        <v>20673</v>
      </c>
      <c r="B5132" s="1110" t="s">
        <v>0</v>
      </c>
      <c r="C5132" s="1109">
        <v>6.625</v>
      </c>
      <c r="D5132" s="1109">
        <v>5.6749999999999998</v>
      </c>
      <c r="E5132" s="1109">
        <v>32</v>
      </c>
      <c r="F5132" s="1109">
        <v>0</v>
      </c>
      <c r="G5132" s="1110" t="s">
        <v>10784</v>
      </c>
      <c r="H5132" s="1110" t="s">
        <v>4654</v>
      </c>
      <c r="I5132" s="1110" t="s">
        <v>10832</v>
      </c>
      <c r="J5132" s="1109">
        <v>0</v>
      </c>
      <c r="K5132" s="1109">
        <v>0</v>
      </c>
      <c r="L5132" s="1109">
        <v>0</v>
      </c>
      <c r="M5132" s="1109">
        <v>0</v>
      </c>
      <c r="N5132" s="1109">
        <v>0</v>
      </c>
      <c r="O5132" s="1109">
        <v>0</v>
      </c>
      <c r="P5132" s="1109">
        <v>0</v>
      </c>
      <c r="Q5132" s="1109">
        <v>0</v>
      </c>
    </row>
    <row r="5133" spans="1:17">
      <c r="A5133" s="1109">
        <v>20674</v>
      </c>
      <c r="B5133" s="1110" t="s">
        <v>0</v>
      </c>
      <c r="C5133" s="1109">
        <v>6.625</v>
      </c>
      <c r="D5133" s="1109">
        <v>5.6749999999999998</v>
      </c>
      <c r="E5133" s="1109">
        <v>32</v>
      </c>
      <c r="F5133" s="1109">
        <v>0</v>
      </c>
      <c r="G5133" s="1110" t="s">
        <v>10784</v>
      </c>
      <c r="H5133" s="1110" t="s">
        <v>4654</v>
      </c>
      <c r="I5133" s="1110" t="s">
        <v>10839</v>
      </c>
      <c r="J5133" s="1109">
        <v>0</v>
      </c>
      <c r="K5133" s="1109">
        <v>0</v>
      </c>
      <c r="L5133" s="1109">
        <v>0</v>
      </c>
      <c r="M5133" s="1109">
        <v>0</v>
      </c>
      <c r="N5133" s="1109">
        <v>0</v>
      </c>
      <c r="O5133" s="1109">
        <v>0</v>
      </c>
      <c r="P5133" s="1109">
        <v>0</v>
      </c>
      <c r="Q5133" s="1109">
        <v>0</v>
      </c>
    </row>
    <row r="5134" spans="1:17">
      <c r="A5134" s="1109">
        <v>20675</v>
      </c>
      <c r="B5134" s="1110" t="s">
        <v>0</v>
      </c>
      <c r="C5134" s="1109">
        <v>6.625</v>
      </c>
      <c r="D5134" s="1109">
        <v>5.6749999999999998</v>
      </c>
      <c r="E5134" s="1109">
        <v>32</v>
      </c>
      <c r="F5134" s="1109">
        <v>0</v>
      </c>
      <c r="G5134" s="1110" t="s">
        <v>10741</v>
      </c>
      <c r="H5134" s="1110" t="s">
        <v>4654</v>
      </c>
      <c r="I5134" s="1110" t="s">
        <v>10847</v>
      </c>
      <c r="J5134" s="1109">
        <v>0</v>
      </c>
      <c r="K5134" s="1109">
        <v>0</v>
      </c>
      <c r="L5134" s="1109">
        <v>0</v>
      </c>
      <c r="M5134" s="1109">
        <v>0</v>
      </c>
      <c r="N5134" s="1109">
        <v>0</v>
      </c>
      <c r="O5134" s="1109">
        <v>0</v>
      </c>
      <c r="P5134" s="1109">
        <v>0</v>
      </c>
      <c r="Q5134" s="1109">
        <v>0</v>
      </c>
    </row>
    <row r="5135" spans="1:17">
      <c r="A5135" s="1109">
        <v>20676</v>
      </c>
      <c r="B5135" s="1110" t="s">
        <v>0</v>
      </c>
      <c r="C5135" s="1109">
        <v>6.625</v>
      </c>
      <c r="D5135" s="1109">
        <v>5.6749999999999998</v>
      </c>
      <c r="E5135" s="1109">
        <v>32</v>
      </c>
      <c r="F5135" s="1109">
        <v>0</v>
      </c>
      <c r="G5135" s="1110" t="s">
        <v>10741</v>
      </c>
      <c r="H5135" s="1110" t="s">
        <v>4654</v>
      </c>
      <c r="I5135" s="1110" t="s">
        <v>10848</v>
      </c>
      <c r="J5135" s="1109">
        <v>0</v>
      </c>
      <c r="K5135" s="1109">
        <v>0</v>
      </c>
      <c r="L5135" s="1109">
        <v>0</v>
      </c>
      <c r="M5135" s="1109">
        <v>0</v>
      </c>
      <c r="N5135" s="1109">
        <v>0</v>
      </c>
      <c r="O5135" s="1109">
        <v>0</v>
      </c>
      <c r="P5135" s="1109">
        <v>0</v>
      </c>
      <c r="Q5135" s="1109">
        <v>0</v>
      </c>
    </row>
    <row r="5136" spans="1:17">
      <c r="A5136" s="1109">
        <v>20677</v>
      </c>
      <c r="B5136" s="1110" t="s">
        <v>0</v>
      </c>
      <c r="C5136" s="1109">
        <v>6.625</v>
      </c>
      <c r="D5136" s="1109">
        <v>5.6749999999999998</v>
      </c>
      <c r="E5136" s="1109">
        <v>32</v>
      </c>
      <c r="F5136" s="1109">
        <v>0</v>
      </c>
      <c r="G5136" s="1110" t="s">
        <v>10741</v>
      </c>
      <c r="H5136" s="1110" t="s">
        <v>4654</v>
      </c>
      <c r="I5136" s="1110" t="s">
        <v>10849</v>
      </c>
      <c r="J5136" s="1109">
        <v>0</v>
      </c>
      <c r="K5136" s="1109">
        <v>0</v>
      </c>
      <c r="L5136" s="1109">
        <v>0</v>
      </c>
      <c r="M5136" s="1109">
        <v>0</v>
      </c>
      <c r="N5136" s="1109">
        <v>0</v>
      </c>
      <c r="O5136" s="1109">
        <v>0</v>
      </c>
      <c r="P5136" s="1109">
        <v>0</v>
      </c>
      <c r="Q5136" s="1109">
        <v>0</v>
      </c>
    </row>
    <row r="5137" spans="1:17">
      <c r="A5137" s="1109">
        <v>20678</v>
      </c>
      <c r="B5137" s="1110" t="s">
        <v>0</v>
      </c>
      <c r="C5137" s="1109">
        <v>6.625</v>
      </c>
      <c r="D5137" s="1109">
        <v>5.6749999999999998</v>
      </c>
      <c r="E5137" s="1109">
        <v>32</v>
      </c>
      <c r="F5137" s="1109">
        <v>0</v>
      </c>
      <c r="G5137" s="1110" t="s">
        <v>10741</v>
      </c>
      <c r="H5137" s="1110" t="s">
        <v>4654</v>
      </c>
      <c r="I5137" s="1110" t="s">
        <v>10841</v>
      </c>
      <c r="J5137" s="1109">
        <v>0</v>
      </c>
      <c r="K5137" s="1109">
        <v>0</v>
      </c>
      <c r="L5137" s="1109">
        <v>0</v>
      </c>
      <c r="M5137" s="1109">
        <v>0</v>
      </c>
      <c r="N5137" s="1109">
        <v>0</v>
      </c>
      <c r="O5137" s="1109">
        <v>0</v>
      </c>
      <c r="P5137" s="1109">
        <v>0</v>
      </c>
      <c r="Q5137" s="1109">
        <v>0</v>
      </c>
    </row>
    <row r="5138" spans="1:17">
      <c r="A5138" s="1109">
        <v>20679</v>
      </c>
      <c r="B5138" s="1110" t="s">
        <v>0</v>
      </c>
      <c r="C5138" s="1109">
        <v>6.625</v>
      </c>
      <c r="D5138" s="1109">
        <v>5.6749999999999998</v>
      </c>
      <c r="E5138" s="1109">
        <v>32</v>
      </c>
      <c r="F5138" s="1109">
        <v>0</v>
      </c>
      <c r="G5138" s="1110" t="s">
        <v>10741</v>
      </c>
      <c r="H5138" s="1110" t="s">
        <v>4654</v>
      </c>
      <c r="I5138" s="1110" t="s">
        <v>10760</v>
      </c>
      <c r="J5138" s="1109">
        <v>0</v>
      </c>
      <c r="K5138" s="1109">
        <v>0</v>
      </c>
      <c r="L5138" s="1109">
        <v>0</v>
      </c>
      <c r="M5138" s="1109">
        <v>0</v>
      </c>
      <c r="N5138" s="1109">
        <v>0</v>
      </c>
      <c r="O5138" s="1109">
        <v>0</v>
      </c>
      <c r="P5138" s="1109">
        <v>0</v>
      </c>
      <c r="Q5138" s="1109">
        <v>0</v>
      </c>
    </row>
    <row r="5139" spans="1:17">
      <c r="A5139" s="1109">
        <v>20680</v>
      </c>
      <c r="B5139" s="1110" t="s">
        <v>0</v>
      </c>
      <c r="C5139" s="1109">
        <v>6.625</v>
      </c>
      <c r="D5139" s="1109">
        <v>5.6749999999999998</v>
      </c>
      <c r="E5139" s="1109">
        <v>32</v>
      </c>
      <c r="F5139" s="1109">
        <v>0</v>
      </c>
      <c r="G5139" s="1110" t="s">
        <v>10741</v>
      </c>
      <c r="H5139" s="1110" t="s">
        <v>4654</v>
      </c>
      <c r="I5139" s="1110" t="s">
        <v>10845</v>
      </c>
      <c r="J5139" s="1109">
        <v>0</v>
      </c>
      <c r="K5139" s="1109">
        <v>0</v>
      </c>
      <c r="L5139" s="1109">
        <v>0</v>
      </c>
      <c r="M5139" s="1109">
        <v>0</v>
      </c>
      <c r="N5139" s="1109">
        <v>0</v>
      </c>
      <c r="O5139" s="1109">
        <v>0</v>
      </c>
      <c r="P5139" s="1109">
        <v>0</v>
      </c>
      <c r="Q5139" s="1109">
        <v>0</v>
      </c>
    </row>
    <row r="5140" spans="1:17">
      <c r="A5140" s="1109">
        <v>20681</v>
      </c>
      <c r="B5140" s="1110" t="s">
        <v>0</v>
      </c>
      <c r="C5140" s="1109">
        <v>6.625</v>
      </c>
      <c r="D5140" s="1109">
        <v>5.6749999999999998</v>
      </c>
      <c r="E5140" s="1109">
        <v>32</v>
      </c>
      <c r="F5140" s="1109">
        <v>0</v>
      </c>
      <c r="G5140" s="1110" t="s">
        <v>10741</v>
      </c>
      <c r="H5140" s="1110" t="s">
        <v>4654</v>
      </c>
      <c r="I5140" s="1110" t="s">
        <v>10736</v>
      </c>
      <c r="J5140" s="1109">
        <v>0</v>
      </c>
      <c r="K5140" s="1109">
        <v>0</v>
      </c>
      <c r="L5140" s="1109">
        <v>0</v>
      </c>
      <c r="M5140" s="1109">
        <v>0</v>
      </c>
      <c r="N5140" s="1109">
        <v>0</v>
      </c>
      <c r="O5140" s="1109">
        <v>0</v>
      </c>
      <c r="P5140" s="1109">
        <v>0</v>
      </c>
      <c r="Q5140" s="1109">
        <v>0</v>
      </c>
    </row>
    <row r="5141" spans="1:17">
      <c r="A5141" s="1109">
        <v>20682</v>
      </c>
      <c r="B5141" s="1110" t="s">
        <v>0</v>
      </c>
      <c r="C5141" s="1109">
        <v>6.625</v>
      </c>
      <c r="D5141" s="1109">
        <v>5.6749999999999998</v>
      </c>
      <c r="E5141" s="1109">
        <v>32</v>
      </c>
      <c r="F5141" s="1109">
        <v>0</v>
      </c>
      <c r="G5141" s="1110" t="s">
        <v>10741</v>
      </c>
      <c r="H5141" s="1110" t="s">
        <v>4654</v>
      </c>
      <c r="I5141" s="1110" t="s">
        <v>10836</v>
      </c>
      <c r="J5141" s="1109">
        <v>0</v>
      </c>
      <c r="K5141" s="1109">
        <v>0</v>
      </c>
      <c r="L5141" s="1109">
        <v>0</v>
      </c>
      <c r="M5141" s="1109">
        <v>0</v>
      </c>
      <c r="N5141" s="1109">
        <v>0</v>
      </c>
      <c r="O5141" s="1109">
        <v>0</v>
      </c>
      <c r="P5141" s="1109">
        <v>0</v>
      </c>
      <c r="Q5141" s="1109">
        <v>0</v>
      </c>
    </row>
    <row r="5142" spans="1:17">
      <c r="A5142" s="1109">
        <v>20683</v>
      </c>
      <c r="B5142" s="1110" t="s">
        <v>0</v>
      </c>
      <c r="C5142" s="1109">
        <v>6.625</v>
      </c>
      <c r="D5142" s="1109">
        <v>5.6749999999999998</v>
      </c>
      <c r="E5142" s="1109">
        <v>32</v>
      </c>
      <c r="F5142" s="1109">
        <v>0</v>
      </c>
      <c r="G5142" s="1110" t="s">
        <v>10741</v>
      </c>
      <c r="H5142" s="1110" t="s">
        <v>4654</v>
      </c>
      <c r="I5142" s="1110" t="s">
        <v>10850</v>
      </c>
      <c r="J5142" s="1109">
        <v>0</v>
      </c>
      <c r="K5142" s="1109">
        <v>0</v>
      </c>
      <c r="L5142" s="1109">
        <v>0</v>
      </c>
      <c r="M5142" s="1109">
        <v>0</v>
      </c>
      <c r="N5142" s="1109">
        <v>0</v>
      </c>
      <c r="O5142" s="1109">
        <v>0</v>
      </c>
      <c r="P5142" s="1109">
        <v>0</v>
      </c>
      <c r="Q5142" s="1109">
        <v>0</v>
      </c>
    </row>
    <row r="5143" spans="1:17">
      <c r="A5143" s="1109">
        <v>20684</v>
      </c>
      <c r="B5143" s="1110" t="s">
        <v>0</v>
      </c>
      <c r="C5143" s="1109">
        <v>6.625</v>
      </c>
      <c r="D5143" s="1109">
        <v>5.6749999999999998</v>
      </c>
      <c r="E5143" s="1109">
        <v>32</v>
      </c>
      <c r="F5143" s="1109">
        <v>0</v>
      </c>
      <c r="G5143" s="1110" t="s">
        <v>10741</v>
      </c>
      <c r="H5143" s="1110" t="s">
        <v>4654</v>
      </c>
      <c r="I5143" s="1110" t="s">
        <v>10832</v>
      </c>
      <c r="J5143" s="1109">
        <v>0</v>
      </c>
      <c r="K5143" s="1109">
        <v>0</v>
      </c>
      <c r="L5143" s="1109">
        <v>0</v>
      </c>
      <c r="M5143" s="1109">
        <v>0</v>
      </c>
      <c r="N5143" s="1109">
        <v>0</v>
      </c>
      <c r="O5143" s="1109">
        <v>0</v>
      </c>
      <c r="P5143" s="1109">
        <v>0</v>
      </c>
      <c r="Q5143" s="1109">
        <v>0</v>
      </c>
    </row>
    <row r="5144" spans="1:17">
      <c r="A5144" s="1109">
        <v>20685</v>
      </c>
      <c r="B5144" s="1110" t="s">
        <v>0</v>
      </c>
      <c r="C5144" s="1109">
        <v>6.625</v>
      </c>
      <c r="D5144" s="1109">
        <v>5.6749999999999998</v>
      </c>
      <c r="E5144" s="1109">
        <v>32</v>
      </c>
      <c r="F5144" s="1109">
        <v>0</v>
      </c>
      <c r="G5144" s="1110" t="s">
        <v>10741</v>
      </c>
      <c r="H5144" s="1110" t="s">
        <v>4654</v>
      </c>
      <c r="I5144" s="1110" t="s">
        <v>10839</v>
      </c>
      <c r="J5144" s="1109">
        <v>0</v>
      </c>
      <c r="K5144" s="1109">
        <v>0</v>
      </c>
      <c r="L5144" s="1109">
        <v>0</v>
      </c>
      <c r="M5144" s="1109">
        <v>0</v>
      </c>
      <c r="N5144" s="1109">
        <v>0</v>
      </c>
      <c r="O5144" s="1109">
        <v>0</v>
      </c>
      <c r="P5144" s="1109">
        <v>0</v>
      </c>
      <c r="Q5144" s="1109">
        <v>0</v>
      </c>
    </row>
    <row r="5145" spans="1:17">
      <c r="A5145" s="1109">
        <v>20686</v>
      </c>
      <c r="B5145" s="1110" t="s">
        <v>0</v>
      </c>
      <c r="C5145" s="1109">
        <v>6.625</v>
      </c>
      <c r="D5145" s="1109">
        <v>5.6749999999999998</v>
      </c>
      <c r="E5145" s="1109">
        <v>32</v>
      </c>
      <c r="F5145" s="1109">
        <v>0</v>
      </c>
      <c r="G5145" s="1110" t="s">
        <v>10833</v>
      </c>
      <c r="H5145" s="1110" t="s">
        <v>4654</v>
      </c>
      <c r="I5145" s="1110" t="s">
        <v>10847</v>
      </c>
      <c r="J5145" s="1109">
        <v>0</v>
      </c>
      <c r="K5145" s="1109">
        <v>0</v>
      </c>
      <c r="L5145" s="1109">
        <v>0</v>
      </c>
      <c r="M5145" s="1109">
        <v>0</v>
      </c>
      <c r="N5145" s="1109">
        <v>0</v>
      </c>
      <c r="O5145" s="1109">
        <v>0</v>
      </c>
      <c r="P5145" s="1109">
        <v>0</v>
      </c>
      <c r="Q5145" s="1109">
        <v>0</v>
      </c>
    </row>
    <row r="5146" spans="1:17">
      <c r="A5146" s="1109">
        <v>20687</v>
      </c>
      <c r="B5146" s="1110" t="s">
        <v>0</v>
      </c>
      <c r="C5146" s="1109">
        <v>6.625</v>
      </c>
      <c r="D5146" s="1109">
        <v>5.6749999999999998</v>
      </c>
      <c r="E5146" s="1109">
        <v>32</v>
      </c>
      <c r="F5146" s="1109">
        <v>0</v>
      </c>
      <c r="G5146" s="1110" t="s">
        <v>10833</v>
      </c>
      <c r="H5146" s="1110" t="s">
        <v>4654</v>
      </c>
      <c r="I5146" s="1110" t="s">
        <v>10849</v>
      </c>
      <c r="J5146" s="1109">
        <v>0</v>
      </c>
      <c r="K5146" s="1109">
        <v>0</v>
      </c>
      <c r="L5146" s="1109">
        <v>0</v>
      </c>
      <c r="M5146" s="1109">
        <v>0</v>
      </c>
      <c r="N5146" s="1109">
        <v>0</v>
      </c>
      <c r="O5146" s="1109">
        <v>0</v>
      </c>
      <c r="P5146" s="1109">
        <v>0</v>
      </c>
      <c r="Q5146" s="1109">
        <v>0</v>
      </c>
    </row>
    <row r="5147" spans="1:17">
      <c r="A5147" s="1109">
        <v>20688</v>
      </c>
      <c r="B5147" s="1110" t="s">
        <v>0</v>
      </c>
      <c r="C5147" s="1109">
        <v>6.625</v>
      </c>
      <c r="D5147" s="1109">
        <v>5.6749999999999998</v>
      </c>
      <c r="E5147" s="1109">
        <v>32</v>
      </c>
      <c r="F5147" s="1109">
        <v>0</v>
      </c>
      <c r="G5147" s="1110" t="s">
        <v>10833</v>
      </c>
      <c r="H5147" s="1110" t="s">
        <v>4654</v>
      </c>
      <c r="I5147" s="1110" t="s">
        <v>10841</v>
      </c>
      <c r="J5147" s="1109">
        <v>0</v>
      </c>
      <c r="K5147" s="1109">
        <v>0</v>
      </c>
      <c r="L5147" s="1109">
        <v>0</v>
      </c>
      <c r="M5147" s="1109">
        <v>0</v>
      </c>
      <c r="N5147" s="1109">
        <v>0</v>
      </c>
      <c r="O5147" s="1109">
        <v>0</v>
      </c>
      <c r="P5147" s="1109">
        <v>0</v>
      </c>
      <c r="Q5147" s="1109">
        <v>0</v>
      </c>
    </row>
    <row r="5148" spans="1:17">
      <c r="A5148" s="1109">
        <v>20689</v>
      </c>
      <c r="B5148" s="1110" t="s">
        <v>0</v>
      </c>
      <c r="C5148" s="1109">
        <v>6.625</v>
      </c>
      <c r="D5148" s="1109">
        <v>5.6749999999999998</v>
      </c>
      <c r="E5148" s="1109">
        <v>32</v>
      </c>
      <c r="F5148" s="1109">
        <v>0</v>
      </c>
      <c r="G5148" s="1110" t="s">
        <v>10833</v>
      </c>
      <c r="H5148" s="1110" t="s">
        <v>4654</v>
      </c>
      <c r="I5148" s="1110" t="s">
        <v>10760</v>
      </c>
      <c r="J5148" s="1109">
        <v>0</v>
      </c>
      <c r="K5148" s="1109">
        <v>0</v>
      </c>
      <c r="L5148" s="1109">
        <v>0</v>
      </c>
      <c r="M5148" s="1109">
        <v>0</v>
      </c>
      <c r="N5148" s="1109">
        <v>0</v>
      </c>
      <c r="O5148" s="1109">
        <v>0</v>
      </c>
      <c r="P5148" s="1109">
        <v>0</v>
      </c>
      <c r="Q5148" s="1109">
        <v>0</v>
      </c>
    </row>
    <row r="5149" spans="1:17">
      <c r="A5149" s="1109">
        <v>20690</v>
      </c>
      <c r="B5149" s="1110" t="s">
        <v>0</v>
      </c>
      <c r="C5149" s="1109">
        <v>6.625</v>
      </c>
      <c r="D5149" s="1109">
        <v>5.6749999999999998</v>
      </c>
      <c r="E5149" s="1109">
        <v>32</v>
      </c>
      <c r="F5149" s="1109">
        <v>0</v>
      </c>
      <c r="G5149" s="1110" t="s">
        <v>10833</v>
      </c>
      <c r="H5149" s="1110" t="s">
        <v>4654</v>
      </c>
      <c r="I5149" s="1110" t="s">
        <v>10845</v>
      </c>
      <c r="J5149" s="1109">
        <v>0</v>
      </c>
      <c r="K5149" s="1109">
        <v>0</v>
      </c>
      <c r="L5149" s="1109">
        <v>0</v>
      </c>
      <c r="M5149" s="1109">
        <v>0</v>
      </c>
      <c r="N5149" s="1109">
        <v>0</v>
      </c>
      <c r="O5149" s="1109">
        <v>0</v>
      </c>
      <c r="P5149" s="1109">
        <v>0</v>
      </c>
      <c r="Q5149" s="1109">
        <v>0</v>
      </c>
    </row>
    <row r="5150" spans="1:17">
      <c r="A5150" s="1109">
        <v>20691</v>
      </c>
      <c r="B5150" s="1110" t="s">
        <v>0</v>
      </c>
      <c r="C5150" s="1109">
        <v>6.625</v>
      </c>
      <c r="D5150" s="1109">
        <v>5.6749999999999998</v>
      </c>
      <c r="E5150" s="1109">
        <v>32</v>
      </c>
      <c r="F5150" s="1109">
        <v>0</v>
      </c>
      <c r="G5150" s="1110" t="s">
        <v>10833</v>
      </c>
      <c r="H5150" s="1110" t="s">
        <v>4654</v>
      </c>
      <c r="I5150" s="1110" t="s">
        <v>10736</v>
      </c>
      <c r="J5150" s="1109">
        <v>0</v>
      </c>
      <c r="K5150" s="1109">
        <v>0</v>
      </c>
      <c r="L5150" s="1109">
        <v>0</v>
      </c>
      <c r="M5150" s="1109">
        <v>0</v>
      </c>
      <c r="N5150" s="1109">
        <v>0</v>
      </c>
      <c r="O5150" s="1109">
        <v>0</v>
      </c>
      <c r="P5150" s="1109">
        <v>0</v>
      </c>
      <c r="Q5150" s="1109">
        <v>0</v>
      </c>
    </row>
    <row r="5151" spans="1:17">
      <c r="A5151" s="1109">
        <v>20692</v>
      </c>
      <c r="B5151" s="1110" t="s">
        <v>0</v>
      </c>
      <c r="C5151" s="1109">
        <v>6.625</v>
      </c>
      <c r="D5151" s="1109">
        <v>5.6749999999999998</v>
      </c>
      <c r="E5151" s="1109">
        <v>32</v>
      </c>
      <c r="F5151" s="1109">
        <v>0</v>
      </c>
      <c r="G5151" s="1110" t="s">
        <v>10833</v>
      </c>
      <c r="H5151" s="1110" t="s">
        <v>4654</v>
      </c>
      <c r="I5151" s="1110" t="s">
        <v>10836</v>
      </c>
      <c r="J5151" s="1109">
        <v>0</v>
      </c>
      <c r="K5151" s="1109">
        <v>0</v>
      </c>
      <c r="L5151" s="1109">
        <v>0</v>
      </c>
      <c r="M5151" s="1109">
        <v>0</v>
      </c>
      <c r="N5151" s="1109">
        <v>0</v>
      </c>
      <c r="O5151" s="1109">
        <v>0</v>
      </c>
      <c r="P5151" s="1109">
        <v>0</v>
      </c>
      <c r="Q5151" s="1109">
        <v>0</v>
      </c>
    </row>
    <row r="5152" spans="1:17">
      <c r="A5152" s="1109">
        <v>20693</v>
      </c>
      <c r="B5152" s="1110" t="s">
        <v>0</v>
      </c>
      <c r="C5152" s="1109">
        <v>6.625</v>
      </c>
      <c r="D5152" s="1109">
        <v>5.6749999999999998</v>
      </c>
      <c r="E5152" s="1109">
        <v>32</v>
      </c>
      <c r="F5152" s="1109">
        <v>0</v>
      </c>
      <c r="G5152" s="1110" t="s">
        <v>10833</v>
      </c>
      <c r="H5152" s="1110" t="s">
        <v>4654</v>
      </c>
      <c r="I5152" s="1110" t="s">
        <v>10832</v>
      </c>
      <c r="J5152" s="1109">
        <v>0</v>
      </c>
      <c r="K5152" s="1109">
        <v>0</v>
      </c>
      <c r="L5152" s="1109">
        <v>0</v>
      </c>
      <c r="M5152" s="1109">
        <v>0</v>
      </c>
      <c r="N5152" s="1109">
        <v>0</v>
      </c>
      <c r="O5152" s="1109">
        <v>0</v>
      </c>
      <c r="P5152" s="1109">
        <v>0</v>
      </c>
      <c r="Q5152" s="1109">
        <v>0</v>
      </c>
    </row>
    <row r="5153" spans="1:17">
      <c r="A5153" s="1109">
        <v>20694</v>
      </c>
      <c r="B5153" s="1110" t="s">
        <v>0</v>
      </c>
      <c r="C5153" s="1109">
        <v>6.625</v>
      </c>
      <c r="D5153" s="1109">
        <v>5.6749999999999998</v>
      </c>
      <c r="E5153" s="1109">
        <v>32</v>
      </c>
      <c r="F5153" s="1109">
        <v>0</v>
      </c>
      <c r="G5153" s="1110" t="s">
        <v>10833</v>
      </c>
      <c r="H5153" s="1110" t="s">
        <v>4654</v>
      </c>
      <c r="I5153" s="1110" t="s">
        <v>10839</v>
      </c>
      <c r="J5153" s="1109">
        <v>0</v>
      </c>
      <c r="K5153" s="1109">
        <v>0</v>
      </c>
      <c r="L5153" s="1109">
        <v>0</v>
      </c>
      <c r="M5153" s="1109">
        <v>0</v>
      </c>
      <c r="N5153" s="1109">
        <v>0</v>
      </c>
      <c r="O5153" s="1109">
        <v>0</v>
      </c>
      <c r="P5153" s="1109">
        <v>0</v>
      </c>
      <c r="Q5153" s="1109">
        <v>0</v>
      </c>
    </row>
    <row r="5154" spans="1:17">
      <c r="A5154" s="1109">
        <v>20695</v>
      </c>
      <c r="B5154" s="1110" t="s">
        <v>0</v>
      </c>
      <c r="C5154" s="1109">
        <v>6.625</v>
      </c>
      <c r="D5154" s="1109">
        <v>5.6749999999999998</v>
      </c>
      <c r="E5154" s="1109">
        <v>32</v>
      </c>
      <c r="F5154" s="1109">
        <v>0</v>
      </c>
      <c r="G5154" s="1110" t="s">
        <v>10833</v>
      </c>
      <c r="H5154" s="1110" t="s">
        <v>4654</v>
      </c>
      <c r="I5154" s="1110" t="s">
        <v>10850</v>
      </c>
      <c r="J5154" s="1109">
        <v>0</v>
      </c>
      <c r="K5154" s="1109">
        <v>0</v>
      </c>
      <c r="L5154" s="1109">
        <v>0</v>
      </c>
      <c r="M5154" s="1109">
        <v>0</v>
      </c>
      <c r="N5154" s="1109">
        <v>0</v>
      </c>
      <c r="O5154" s="1109">
        <v>0</v>
      </c>
      <c r="P5154" s="1109">
        <v>0</v>
      </c>
      <c r="Q5154" s="1109">
        <v>0</v>
      </c>
    </row>
    <row r="5155" spans="1:17">
      <c r="A5155" s="1109">
        <v>20696</v>
      </c>
      <c r="B5155" s="1110" t="s">
        <v>0</v>
      </c>
      <c r="C5155" s="1109">
        <v>6.625</v>
      </c>
      <c r="D5155" s="1109">
        <v>5.6749999999999998</v>
      </c>
      <c r="E5155" s="1109">
        <v>32</v>
      </c>
      <c r="F5155" s="1109">
        <v>0</v>
      </c>
      <c r="G5155" s="1110" t="s">
        <v>10737</v>
      </c>
      <c r="H5155" s="1110" t="s">
        <v>4654</v>
      </c>
      <c r="I5155" s="1110" t="s">
        <v>10847</v>
      </c>
      <c r="J5155" s="1109">
        <v>0</v>
      </c>
      <c r="K5155" s="1109">
        <v>0</v>
      </c>
      <c r="L5155" s="1109">
        <v>0</v>
      </c>
      <c r="M5155" s="1109">
        <v>0</v>
      </c>
      <c r="N5155" s="1109">
        <v>0</v>
      </c>
      <c r="O5155" s="1109">
        <v>0</v>
      </c>
      <c r="P5155" s="1109">
        <v>0</v>
      </c>
      <c r="Q5155" s="1109">
        <v>0</v>
      </c>
    </row>
    <row r="5156" spans="1:17">
      <c r="A5156" s="1109">
        <v>20697</v>
      </c>
      <c r="B5156" s="1110" t="s">
        <v>0</v>
      </c>
      <c r="C5156" s="1109">
        <v>6.625</v>
      </c>
      <c r="D5156" s="1109">
        <v>5.6749999999999998</v>
      </c>
      <c r="E5156" s="1109">
        <v>32</v>
      </c>
      <c r="F5156" s="1109">
        <v>0</v>
      </c>
      <c r="G5156" s="1110" t="s">
        <v>10737</v>
      </c>
      <c r="H5156" s="1110" t="s">
        <v>4654</v>
      </c>
      <c r="I5156" s="1110" t="s">
        <v>10849</v>
      </c>
      <c r="J5156" s="1109">
        <v>0</v>
      </c>
      <c r="K5156" s="1109">
        <v>0</v>
      </c>
      <c r="L5156" s="1109">
        <v>0</v>
      </c>
      <c r="M5156" s="1109">
        <v>0</v>
      </c>
      <c r="N5156" s="1109">
        <v>0</v>
      </c>
      <c r="O5156" s="1109">
        <v>0</v>
      </c>
      <c r="P5156" s="1109">
        <v>0</v>
      </c>
      <c r="Q5156" s="1109">
        <v>0</v>
      </c>
    </row>
    <row r="5157" spans="1:17">
      <c r="A5157" s="1109">
        <v>20698</v>
      </c>
      <c r="B5157" s="1110" t="s">
        <v>0</v>
      </c>
      <c r="C5157" s="1109">
        <v>6.625</v>
      </c>
      <c r="D5157" s="1109">
        <v>5.6749999999999998</v>
      </c>
      <c r="E5157" s="1109">
        <v>32</v>
      </c>
      <c r="F5157" s="1109">
        <v>0</v>
      </c>
      <c r="G5157" s="1110" t="s">
        <v>10737</v>
      </c>
      <c r="H5157" s="1110" t="s">
        <v>4654</v>
      </c>
      <c r="I5157" s="1110" t="s">
        <v>10841</v>
      </c>
      <c r="J5157" s="1109">
        <v>0</v>
      </c>
      <c r="K5157" s="1109">
        <v>0</v>
      </c>
      <c r="L5157" s="1109">
        <v>0</v>
      </c>
      <c r="M5157" s="1109">
        <v>0</v>
      </c>
      <c r="N5157" s="1109">
        <v>0</v>
      </c>
      <c r="O5157" s="1109">
        <v>0</v>
      </c>
      <c r="P5157" s="1109">
        <v>0</v>
      </c>
      <c r="Q5157" s="1109">
        <v>0</v>
      </c>
    </row>
    <row r="5158" spans="1:17">
      <c r="A5158" s="1109">
        <v>20699</v>
      </c>
      <c r="B5158" s="1110" t="s">
        <v>0</v>
      </c>
      <c r="C5158" s="1109">
        <v>6.625</v>
      </c>
      <c r="D5158" s="1109">
        <v>5.6749999999999998</v>
      </c>
      <c r="E5158" s="1109">
        <v>32</v>
      </c>
      <c r="F5158" s="1109">
        <v>0</v>
      </c>
      <c r="G5158" s="1110" t="s">
        <v>10737</v>
      </c>
      <c r="H5158" s="1110" t="s">
        <v>4654</v>
      </c>
      <c r="I5158" s="1110" t="s">
        <v>10760</v>
      </c>
      <c r="J5158" s="1109">
        <v>0</v>
      </c>
      <c r="K5158" s="1109">
        <v>0</v>
      </c>
      <c r="L5158" s="1109">
        <v>0</v>
      </c>
      <c r="M5158" s="1109">
        <v>0</v>
      </c>
      <c r="N5158" s="1109">
        <v>0</v>
      </c>
      <c r="O5158" s="1109">
        <v>0</v>
      </c>
      <c r="P5158" s="1109">
        <v>0</v>
      </c>
      <c r="Q5158" s="1109">
        <v>0</v>
      </c>
    </row>
    <row r="5159" spans="1:17">
      <c r="A5159" s="1109">
        <v>20700</v>
      </c>
      <c r="B5159" s="1110" t="s">
        <v>0</v>
      </c>
      <c r="C5159" s="1109">
        <v>6.625</v>
      </c>
      <c r="D5159" s="1109">
        <v>5.6749999999999998</v>
      </c>
      <c r="E5159" s="1109">
        <v>32</v>
      </c>
      <c r="F5159" s="1109">
        <v>0</v>
      </c>
      <c r="G5159" s="1110" t="s">
        <v>10737</v>
      </c>
      <c r="H5159" s="1110" t="s">
        <v>4654</v>
      </c>
      <c r="I5159" s="1110" t="s">
        <v>10845</v>
      </c>
      <c r="J5159" s="1109">
        <v>0</v>
      </c>
      <c r="K5159" s="1109">
        <v>0</v>
      </c>
      <c r="L5159" s="1109">
        <v>0</v>
      </c>
      <c r="M5159" s="1109">
        <v>0</v>
      </c>
      <c r="N5159" s="1109">
        <v>0</v>
      </c>
      <c r="O5159" s="1109">
        <v>0</v>
      </c>
      <c r="P5159" s="1109">
        <v>0</v>
      </c>
      <c r="Q5159" s="1109">
        <v>0</v>
      </c>
    </row>
    <row r="5160" spans="1:17">
      <c r="A5160" s="1109">
        <v>20701</v>
      </c>
      <c r="B5160" s="1110" t="s">
        <v>0</v>
      </c>
      <c r="C5160" s="1109">
        <v>6.625</v>
      </c>
      <c r="D5160" s="1109">
        <v>5.6749999999999998</v>
      </c>
      <c r="E5160" s="1109">
        <v>32</v>
      </c>
      <c r="F5160" s="1109">
        <v>0</v>
      </c>
      <c r="G5160" s="1110" t="s">
        <v>10737</v>
      </c>
      <c r="H5160" s="1110" t="s">
        <v>4654</v>
      </c>
      <c r="I5160" s="1110" t="s">
        <v>10850</v>
      </c>
      <c r="J5160" s="1109">
        <v>0</v>
      </c>
      <c r="K5160" s="1109">
        <v>0</v>
      </c>
      <c r="L5160" s="1109">
        <v>0</v>
      </c>
      <c r="M5160" s="1109">
        <v>0</v>
      </c>
      <c r="N5160" s="1109">
        <v>0</v>
      </c>
      <c r="O5160" s="1109">
        <v>0</v>
      </c>
      <c r="P5160" s="1109">
        <v>0</v>
      </c>
      <c r="Q5160" s="1109">
        <v>0</v>
      </c>
    </row>
    <row r="5161" spans="1:17">
      <c r="A5161" s="1109">
        <v>20702</v>
      </c>
      <c r="B5161" s="1110" t="s">
        <v>0</v>
      </c>
      <c r="C5161" s="1109">
        <v>6.625</v>
      </c>
      <c r="D5161" s="1109">
        <v>5.6749999999999998</v>
      </c>
      <c r="E5161" s="1109">
        <v>32</v>
      </c>
      <c r="F5161" s="1109">
        <v>0</v>
      </c>
      <c r="G5161" s="1110" t="s">
        <v>10737</v>
      </c>
      <c r="H5161" s="1110" t="s">
        <v>4654</v>
      </c>
      <c r="I5161" s="1110" t="s">
        <v>10832</v>
      </c>
      <c r="J5161" s="1109">
        <v>0</v>
      </c>
      <c r="K5161" s="1109">
        <v>0</v>
      </c>
      <c r="L5161" s="1109">
        <v>0</v>
      </c>
      <c r="M5161" s="1109">
        <v>0</v>
      </c>
      <c r="N5161" s="1109">
        <v>0</v>
      </c>
      <c r="O5161" s="1109">
        <v>0</v>
      </c>
      <c r="P5161" s="1109">
        <v>0</v>
      </c>
      <c r="Q5161" s="1109">
        <v>0</v>
      </c>
    </row>
    <row r="5162" spans="1:17">
      <c r="A5162" s="1109">
        <v>20703</v>
      </c>
      <c r="B5162" s="1110" t="s">
        <v>0</v>
      </c>
      <c r="C5162" s="1109">
        <v>6.625</v>
      </c>
      <c r="D5162" s="1109">
        <v>5.6749999999999998</v>
      </c>
      <c r="E5162" s="1109">
        <v>32</v>
      </c>
      <c r="F5162" s="1109">
        <v>0</v>
      </c>
      <c r="G5162" s="1110" t="s">
        <v>10737</v>
      </c>
      <c r="H5162" s="1110" t="s">
        <v>4654</v>
      </c>
      <c r="I5162" s="1110" t="s">
        <v>10839</v>
      </c>
      <c r="J5162" s="1109">
        <v>0</v>
      </c>
      <c r="K5162" s="1109">
        <v>0</v>
      </c>
      <c r="L5162" s="1109">
        <v>0</v>
      </c>
      <c r="M5162" s="1109">
        <v>0</v>
      </c>
      <c r="N5162" s="1109">
        <v>0</v>
      </c>
      <c r="O5162" s="1109">
        <v>0</v>
      </c>
      <c r="P5162" s="1109">
        <v>0</v>
      </c>
      <c r="Q5162" s="1109">
        <v>0</v>
      </c>
    </row>
    <row r="5163" spans="1:17">
      <c r="A5163" s="1109">
        <v>20704</v>
      </c>
      <c r="B5163" s="1110" t="s">
        <v>0</v>
      </c>
      <c r="C5163" s="1109">
        <v>6.625</v>
      </c>
      <c r="D5163" s="1109">
        <v>5.6749999999999998</v>
      </c>
      <c r="E5163" s="1109">
        <v>32</v>
      </c>
      <c r="F5163" s="1109">
        <v>0</v>
      </c>
      <c r="G5163" s="1110" t="s">
        <v>10753</v>
      </c>
      <c r="H5163" s="1110" t="s">
        <v>4654</v>
      </c>
      <c r="I5163" s="1110" t="s">
        <v>10847</v>
      </c>
      <c r="J5163" s="1109">
        <v>0</v>
      </c>
      <c r="K5163" s="1109">
        <v>0</v>
      </c>
      <c r="L5163" s="1109">
        <v>0</v>
      </c>
      <c r="M5163" s="1109">
        <v>0</v>
      </c>
      <c r="N5163" s="1109">
        <v>0</v>
      </c>
      <c r="O5163" s="1109">
        <v>0</v>
      </c>
      <c r="P5163" s="1109">
        <v>0</v>
      </c>
      <c r="Q5163" s="1109">
        <v>0</v>
      </c>
    </row>
    <row r="5164" spans="1:17">
      <c r="A5164" s="1109">
        <v>20705</v>
      </c>
      <c r="B5164" s="1110" t="s">
        <v>0</v>
      </c>
      <c r="C5164" s="1109">
        <v>6.625</v>
      </c>
      <c r="D5164" s="1109">
        <v>5.6749999999999998</v>
      </c>
      <c r="E5164" s="1109">
        <v>32</v>
      </c>
      <c r="F5164" s="1109">
        <v>0</v>
      </c>
      <c r="G5164" s="1110" t="s">
        <v>10753</v>
      </c>
      <c r="H5164" s="1110" t="s">
        <v>4654</v>
      </c>
      <c r="I5164" s="1110" t="s">
        <v>10849</v>
      </c>
      <c r="J5164" s="1109">
        <v>0</v>
      </c>
      <c r="K5164" s="1109">
        <v>0</v>
      </c>
      <c r="L5164" s="1109">
        <v>0</v>
      </c>
      <c r="M5164" s="1109">
        <v>0</v>
      </c>
      <c r="N5164" s="1109">
        <v>0</v>
      </c>
      <c r="O5164" s="1109">
        <v>0</v>
      </c>
      <c r="P5164" s="1109">
        <v>0</v>
      </c>
      <c r="Q5164" s="1109">
        <v>0</v>
      </c>
    </row>
    <row r="5165" spans="1:17">
      <c r="A5165" s="1109">
        <v>20706</v>
      </c>
      <c r="B5165" s="1110" t="s">
        <v>0</v>
      </c>
      <c r="C5165" s="1109">
        <v>6.625</v>
      </c>
      <c r="D5165" s="1109">
        <v>5.6749999999999998</v>
      </c>
      <c r="E5165" s="1109">
        <v>32</v>
      </c>
      <c r="F5165" s="1109">
        <v>0</v>
      </c>
      <c r="G5165" s="1110" t="s">
        <v>10753</v>
      </c>
      <c r="H5165" s="1110" t="s">
        <v>4654</v>
      </c>
      <c r="I5165" s="1110" t="s">
        <v>10841</v>
      </c>
      <c r="J5165" s="1109">
        <v>0</v>
      </c>
      <c r="K5165" s="1109">
        <v>0</v>
      </c>
      <c r="L5165" s="1109">
        <v>0</v>
      </c>
      <c r="M5165" s="1109">
        <v>0</v>
      </c>
      <c r="N5165" s="1109">
        <v>0</v>
      </c>
      <c r="O5165" s="1109">
        <v>0</v>
      </c>
      <c r="P5165" s="1109">
        <v>0</v>
      </c>
      <c r="Q5165" s="1109">
        <v>0</v>
      </c>
    </row>
    <row r="5166" spans="1:17">
      <c r="A5166" s="1109">
        <v>20707</v>
      </c>
      <c r="B5166" s="1110" t="s">
        <v>0</v>
      </c>
      <c r="C5166" s="1109">
        <v>6.625</v>
      </c>
      <c r="D5166" s="1109">
        <v>5.6749999999999998</v>
      </c>
      <c r="E5166" s="1109">
        <v>32</v>
      </c>
      <c r="F5166" s="1109">
        <v>0</v>
      </c>
      <c r="G5166" s="1110" t="s">
        <v>10753</v>
      </c>
      <c r="H5166" s="1110" t="s">
        <v>4654</v>
      </c>
      <c r="I5166" s="1110" t="s">
        <v>10760</v>
      </c>
      <c r="J5166" s="1109">
        <v>0</v>
      </c>
      <c r="K5166" s="1109">
        <v>0</v>
      </c>
      <c r="L5166" s="1109">
        <v>0</v>
      </c>
      <c r="M5166" s="1109">
        <v>0</v>
      </c>
      <c r="N5166" s="1109">
        <v>0</v>
      </c>
      <c r="O5166" s="1109">
        <v>0</v>
      </c>
      <c r="P5166" s="1109">
        <v>0</v>
      </c>
      <c r="Q5166" s="1109">
        <v>0</v>
      </c>
    </row>
    <row r="5167" spans="1:17">
      <c r="A5167" s="1109">
        <v>20708</v>
      </c>
      <c r="B5167" s="1110" t="s">
        <v>0</v>
      </c>
      <c r="C5167" s="1109">
        <v>6.625</v>
      </c>
      <c r="D5167" s="1109">
        <v>5.6749999999999998</v>
      </c>
      <c r="E5167" s="1109">
        <v>32</v>
      </c>
      <c r="F5167" s="1109">
        <v>0</v>
      </c>
      <c r="G5167" s="1110" t="s">
        <v>10753</v>
      </c>
      <c r="H5167" s="1110" t="s">
        <v>4654</v>
      </c>
      <c r="I5167" s="1110" t="s">
        <v>10845</v>
      </c>
      <c r="J5167" s="1109">
        <v>0</v>
      </c>
      <c r="K5167" s="1109">
        <v>0</v>
      </c>
      <c r="L5167" s="1109">
        <v>0</v>
      </c>
      <c r="M5167" s="1109">
        <v>0</v>
      </c>
      <c r="N5167" s="1109">
        <v>0</v>
      </c>
      <c r="O5167" s="1109">
        <v>0</v>
      </c>
      <c r="P5167" s="1109">
        <v>0</v>
      </c>
      <c r="Q5167" s="1109">
        <v>0</v>
      </c>
    </row>
    <row r="5168" spans="1:17">
      <c r="A5168" s="1109">
        <v>20709</v>
      </c>
      <c r="B5168" s="1110" t="s">
        <v>0</v>
      </c>
      <c r="C5168" s="1109">
        <v>6.625</v>
      </c>
      <c r="D5168" s="1109">
        <v>5.6749999999999998</v>
      </c>
      <c r="E5168" s="1109">
        <v>32</v>
      </c>
      <c r="F5168" s="1109">
        <v>0</v>
      </c>
      <c r="G5168" s="1110" t="s">
        <v>10753</v>
      </c>
      <c r="H5168" s="1110" t="s">
        <v>4654</v>
      </c>
      <c r="I5168" s="1110" t="s">
        <v>10736</v>
      </c>
      <c r="J5168" s="1109">
        <v>0</v>
      </c>
      <c r="K5168" s="1109">
        <v>0</v>
      </c>
      <c r="L5168" s="1109">
        <v>0</v>
      </c>
      <c r="M5168" s="1109">
        <v>0</v>
      </c>
      <c r="N5168" s="1109">
        <v>0</v>
      </c>
      <c r="O5168" s="1109">
        <v>0</v>
      </c>
      <c r="P5168" s="1109">
        <v>0</v>
      </c>
      <c r="Q5168" s="1109">
        <v>0</v>
      </c>
    </row>
    <row r="5169" spans="1:17">
      <c r="A5169" s="1109">
        <v>20710</v>
      </c>
      <c r="B5169" s="1110" t="s">
        <v>0</v>
      </c>
      <c r="C5169" s="1109">
        <v>6.625</v>
      </c>
      <c r="D5169" s="1109">
        <v>5.6749999999999998</v>
      </c>
      <c r="E5169" s="1109">
        <v>32</v>
      </c>
      <c r="F5169" s="1109">
        <v>0</v>
      </c>
      <c r="G5169" s="1110" t="s">
        <v>10753</v>
      </c>
      <c r="H5169" s="1110" t="s">
        <v>4654</v>
      </c>
      <c r="I5169" s="1110" t="s">
        <v>10850</v>
      </c>
      <c r="J5169" s="1109">
        <v>0</v>
      </c>
      <c r="K5169" s="1109">
        <v>0</v>
      </c>
      <c r="L5169" s="1109">
        <v>0</v>
      </c>
      <c r="M5169" s="1109">
        <v>0</v>
      </c>
      <c r="N5169" s="1109">
        <v>0</v>
      </c>
      <c r="O5169" s="1109">
        <v>0</v>
      </c>
      <c r="P5169" s="1109">
        <v>0</v>
      </c>
      <c r="Q5169" s="1109">
        <v>0</v>
      </c>
    </row>
    <row r="5170" spans="1:17">
      <c r="A5170" s="1109">
        <v>20711</v>
      </c>
      <c r="B5170" s="1110" t="s">
        <v>0</v>
      </c>
      <c r="C5170" s="1109">
        <v>6.625</v>
      </c>
      <c r="D5170" s="1109">
        <v>5.6749999999999998</v>
      </c>
      <c r="E5170" s="1109">
        <v>32</v>
      </c>
      <c r="F5170" s="1109">
        <v>0</v>
      </c>
      <c r="G5170" s="1110" t="s">
        <v>10753</v>
      </c>
      <c r="H5170" s="1110" t="s">
        <v>4654</v>
      </c>
      <c r="I5170" s="1110" t="s">
        <v>10832</v>
      </c>
      <c r="J5170" s="1109">
        <v>0</v>
      </c>
      <c r="K5170" s="1109">
        <v>0</v>
      </c>
      <c r="L5170" s="1109">
        <v>0</v>
      </c>
      <c r="M5170" s="1109">
        <v>0</v>
      </c>
      <c r="N5170" s="1109">
        <v>0</v>
      </c>
      <c r="O5170" s="1109">
        <v>0</v>
      </c>
      <c r="P5170" s="1109">
        <v>0</v>
      </c>
      <c r="Q5170" s="1109">
        <v>0</v>
      </c>
    </row>
    <row r="5171" spans="1:17">
      <c r="A5171" s="1109">
        <v>20712</v>
      </c>
      <c r="B5171" s="1110" t="s">
        <v>0</v>
      </c>
      <c r="C5171" s="1109">
        <v>6.625</v>
      </c>
      <c r="D5171" s="1109">
        <v>5.6749999999999998</v>
      </c>
      <c r="E5171" s="1109">
        <v>32</v>
      </c>
      <c r="F5171" s="1109">
        <v>0</v>
      </c>
      <c r="G5171" s="1110" t="s">
        <v>10753</v>
      </c>
      <c r="H5171" s="1110" t="s">
        <v>4654</v>
      </c>
      <c r="I5171" s="1110" t="s">
        <v>10839</v>
      </c>
      <c r="J5171" s="1109">
        <v>0</v>
      </c>
      <c r="K5171" s="1109">
        <v>0</v>
      </c>
      <c r="L5171" s="1109">
        <v>0</v>
      </c>
      <c r="M5171" s="1109">
        <v>0</v>
      </c>
      <c r="N5171" s="1109">
        <v>0</v>
      </c>
      <c r="O5171" s="1109">
        <v>0</v>
      </c>
      <c r="P5171" s="1109">
        <v>0</v>
      </c>
      <c r="Q5171" s="1109">
        <v>0</v>
      </c>
    </row>
    <row r="5172" spans="1:17">
      <c r="A5172" s="1109">
        <v>20713</v>
      </c>
      <c r="B5172" s="1110" t="s">
        <v>0</v>
      </c>
      <c r="C5172" s="1109">
        <v>6.625</v>
      </c>
      <c r="D5172" s="1109">
        <v>5.6749999999999998</v>
      </c>
      <c r="E5172" s="1109">
        <v>32</v>
      </c>
      <c r="F5172" s="1109">
        <v>0</v>
      </c>
      <c r="G5172" s="1110" t="s">
        <v>10779</v>
      </c>
      <c r="H5172" s="1110" t="s">
        <v>4654</v>
      </c>
      <c r="I5172" s="1110" t="s">
        <v>10847</v>
      </c>
      <c r="J5172" s="1109">
        <v>0</v>
      </c>
      <c r="K5172" s="1109">
        <v>0</v>
      </c>
      <c r="L5172" s="1109">
        <v>0</v>
      </c>
      <c r="M5172" s="1109">
        <v>0</v>
      </c>
      <c r="N5172" s="1109">
        <v>0</v>
      </c>
      <c r="O5172" s="1109">
        <v>0</v>
      </c>
      <c r="P5172" s="1109">
        <v>0</v>
      </c>
      <c r="Q5172" s="1109">
        <v>0</v>
      </c>
    </row>
    <row r="5173" spans="1:17">
      <c r="A5173" s="1109">
        <v>20714</v>
      </c>
      <c r="B5173" s="1110" t="s">
        <v>0</v>
      </c>
      <c r="C5173" s="1109">
        <v>6.625</v>
      </c>
      <c r="D5173" s="1109">
        <v>5.6749999999999998</v>
      </c>
      <c r="E5173" s="1109">
        <v>32</v>
      </c>
      <c r="F5173" s="1109">
        <v>0</v>
      </c>
      <c r="G5173" s="1110" t="s">
        <v>10779</v>
      </c>
      <c r="H5173" s="1110" t="s">
        <v>4654</v>
      </c>
      <c r="I5173" s="1110" t="s">
        <v>10841</v>
      </c>
      <c r="J5173" s="1109">
        <v>0</v>
      </c>
      <c r="K5173" s="1109">
        <v>0</v>
      </c>
      <c r="L5173" s="1109">
        <v>0</v>
      </c>
      <c r="M5173" s="1109">
        <v>0</v>
      </c>
      <c r="N5173" s="1109">
        <v>0</v>
      </c>
      <c r="O5173" s="1109">
        <v>0</v>
      </c>
      <c r="P5173" s="1109">
        <v>0</v>
      </c>
      <c r="Q5173" s="1109">
        <v>0</v>
      </c>
    </row>
    <row r="5174" spans="1:17">
      <c r="A5174" s="1109">
        <v>20715</v>
      </c>
      <c r="B5174" s="1110" t="s">
        <v>0</v>
      </c>
      <c r="C5174" s="1109">
        <v>6.625</v>
      </c>
      <c r="D5174" s="1109">
        <v>5.6749999999999998</v>
      </c>
      <c r="E5174" s="1109">
        <v>32</v>
      </c>
      <c r="F5174" s="1109">
        <v>0</v>
      </c>
      <c r="G5174" s="1110" t="s">
        <v>10779</v>
      </c>
      <c r="H5174" s="1110" t="s">
        <v>4654</v>
      </c>
      <c r="I5174" s="1110" t="s">
        <v>10760</v>
      </c>
      <c r="J5174" s="1109">
        <v>0</v>
      </c>
      <c r="K5174" s="1109">
        <v>0</v>
      </c>
      <c r="L5174" s="1109">
        <v>0</v>
      </c>
      <c r="M5174" s="1109">
        <v>0</v>
      </c>
      <c r="N5174" s="1109">
        <v>0</v>
      </c>
      <c r="O5174" s="1109">
        <v>0</v>
      </c>
      <c r="P5174" s="1109">
        <v>0</v>
      </c>
      <c r="Q5174" s="1109">
        <v>0</v>
      </c>
    </row>
    <row r="5175" spans="1:17">
      <c r="A5175" s="1109">
        <v>20716</v>
      </c>
      <c r="B5175" s="1110" t="s">
        <v>0</v>
      </c>
      <c r="C5175" s="1109">
        <v>6.625</v>
      </c>
      <c r="D5175" s="1109">
        <v>5.6749999999999998</v>
      </c>
      <c r="E5175" s="1109">
        <v>32</v>
      </c>
      <c r="F5175" s="1109">
        <v>0</v>
      </c>
      <c r="G5175" s="1110" t="s">
        <v>10779</v>
      </c>
      <c r="H5175" s="1110" t="s">
        <v>4654</v>
      </c>
      <c r="I5175" s="1110" t="s">
        <v>10736</v>
      </c>
      <c r="J5175" s="1109">
        <v>0</v>
      </c>
      <c r="K5175" s="1109">
        <v>0</v>
      </c>
      <c r="L5175" s="1109">
        <v>0</v>
      </c>
      <c r="M5175" s="1109">
        <v>0</v>
      </c>
      <c r="N5175" s="1109">
        <v>0</v>
      </c>
      <c r="O5175" s="1109">
        <v>0</v>
      </c>
      <c r="P5175" s="1109">
        <v>0</v>
      </c>
      <c r="Q5175" s="1109">
        <v>0</v>
      </c>
    </row>
    <row r="5176" spans="1:17">
      <c r="A5176" s="1109">
        <v>20717</v>
      </c>
      <c r="B5176" s="1110" t="s">
        <v>0</v>
      </c>
      <c r="C5176" s="1109">
        <v>6.625</v>
      </c>
      <c r="D5176" s="1109">
        <v>5.6749999999999998</v>
      </c>
      <c r="E5176" s="1109">
        <v>32</v>
      </c>
      <c r="F5176" s="1109">
        <v>0</v>
      </c>
      <c r="G5176" s="1110" t="s">
        <v>10779</v>
      </c>
      <c r="H5176" s="1110" t="s">
        <v>4654</v>
      </c>
      <c r="I5176" s="1110" t="s">
        <v>10836</v>
      </c>
      <c r="J5176" s="1109">
        <v>0</v>
      </c>
      <c r="K5176" s="1109">
        <v>0</v>
      </c>
      <c r="L5176" s="1109">
        <v>0</v>
      </c>
      <c r="M5176" s="1109">
        <v>0</v>
      </c>
      <c r="N5176" s="1109">
        <v>0</v>
      </c>
      <c r="O5176" s="1109">
        <v>0</v>
      </c>
      <c r="P5176" s="1109">
        <v>0</v>
      </c>
      <c r="Q5176" s="1109">
        <v>0</v>
      </c>
    </row>
    <row r="5177" spans="1:17">
      <c r="A5177" s="1109">
        <v>20718</v>
      </c>
      <c r="B5177" s="1110" t="s">
        <v>0</v>
      </c>
      <c r="C5177" s="1109">
        <v>6.625</v>
      </c>
      <c r="D5177" s="1109">
        <v>5.6749999999999998</v>
      </c>
      <c r="E5177" s="1109">
        <v>32</v>
      </c>
      <c r="F5177" s="1109">
        <v>0</v>
      </c>
      <c r="G5177" s="1110" t="s">
        <v>10779</v>
      </c>
      <c r="H5177" s="1110" t="s">
        <v>4654</v>
      </c>
      <c r="I5177" s="1110" t="s">
        <v>10850</v>
      </c>
      <c r="J5177" s="1109">
        <v>0</v>
      </c>
      <c r="K5177" s="1109">
        <v>0</v>
      </c>
      <c r="L5177" s="1109">
        <v>0</v>
      </c>
      <c r="M5177" s="1109">
        <v>0</v>
      </c>
      <c r="N5177" s="1109">
        <v>0</v>
      </c>
      <c r="O5177" s="1109">
        <v>0</v>
      </c>
      <c r="P5177" s="1109">
        <v>0</v>
      </c>
      <c r="Q5177" s="1109">
        <v>0</v>
      </c>
    </row>
    <row r="5178" spans="1:17">
      <c r="A5178" s="1109">
        <v>20719</v>
      </c>
      <c r="B5178" s="1110" t="s">
        <v>0</v>
      </c>
      <c r="C5178" s="1109">
        <v>6.625</v>
      </c>
      <c r="D5178" s="1109">
        <v>5.6749999999999998</v>
      </c>
      <c r="E5178" s="1109">
        <v>32</v>
      </c>
      <c r="F5178" s="1109">
        <v>0</v>
      </c>
      <c r="G5178" s="1110" t="s">
        <v>10779</v>
      </c>
      <c r="H5178" s="1110" t="s">
        <v>4654</v>
      </c>
      <c r="I5178" s="1110" t="s">
        <v>10832</v>
      </c>
      <c r="J5178" s="1109">
        <v>0</v>
      </c>
      <c r="K5178" s="1109">
        <v>0</v>
      </c>
      <c r="L5178" s="1109">
        <v>0</v>
      </c>
      <c r="M5178" s="1109">
        <v>0</v>
      </c>
      <c r="N5178" s="1109">
        <v>0</v>
      </c>
      <c r="O5178" s="1109">
        <v>0</v>
      </c>
      <c r="P5178" s="1109">
        <v>0</v>
      </c>
      <c r="Q5178" s="1109">
        <v>0</v>
      </c>
    </row>
    <row r="5179" spans="1:17">
      <c r="A5179" s="1109">
        <v>20720</v>
      </c>
      <c r="B5179" s="1110" t="s">
        <v>0</v>
      </c>
      <c r="C5179" s="1109">
        <v>6.625</v>
      </c>
      <c r="D5179" s="1109">
        <v>5.6749999999999998</v>
      </c>
      <c r="E5179" s="1109">
        <v>32</v>
      </c>
      <c r="F5179" s="1109">
        <v>0</v>
      </c>
      <c r="G5179" s="1110" t="s">
        <v>10779</v>
      </c>
      <c r="H5179" s="1110" t="s">
        <v>4654</v>
      </c>
      <c r="I5179" s="1110" t="s">
        <v>10839</v>
      </c>
      <c r="J5179" s="1109">
        <v>0</v>
      </c>
      <c r="K5179" s="1109">
        <v>0</v>
      </c>
      <c r="L5179" s="1109">
        <v>0</v>
      </c>
      <c r="M5179" s="1109">
        <v>0</v>
      </c>
      <c r="N5179" s="1109">
        <v>0</v>
      </c>
      <c r="O5179" s="1109">
        <v>0</v>
      </c>
      <c r="P5179" s="1109">
        <v>0</v>
      </c>
      <c r="Q5179" s="1109">
        <v>0</v>
      </c>
    </row>
    <row r="5180" spans="1:17">
      <c r="A5180" s="1109">
        <v>20721</v>
      </c>
      <c r="B5180" s="1110" t="s">
        <v>0</v>
      </c>
      <c r="C5180" s="1109">
        <v>6.625</v>
      </c>
      <c r="D5180" s="1109">
        <v>5.6749999999999998</v>
      </c>
      <c r="E5180" s="1109">
        <v>32</v>
      </c>
      <c r="F5180" s="1109">
        <v>0</v>
      </c>
      <c r="G5180" s="1110" t="s">
        <v>10739</v>
      </c>
      <c r="H5180" s="1110" t="s">
        <v>4654</v>
      </c>
      <c r="I5180" s="1110" t="s">
        <v>10847</v>
      </c>
      <c r="J5180" s="1109">
        <v>0</v>
      </c>
      <c r="K5180" s="1109">
        <v>0</v>
      </c>
      <c r="L5180" s="1109">
        <v>0</v>
      </c>
      <c r="M5180" s="1109">
        <v>0</v>
      </c>
      <c r="N5180" s="1109">
        <v>0</v>
      </c>
      <c r="O5180" s="1109">
        <v>0</v>
      </c>
      <c r="P5180" s="1109">
        <v>0</v>
      </c>
      <c r="Q5180" s="1109">
        <v>0</v>
      </c>
    </row>
    <row r="5181" spans="1:17">
      <c r="A5181" s="1109">
        <v>20722</v>
      </c>
      <c r="B5181" s="1110" t="s">
        <v>0</v>
      </c>
      <c r="C5181" s="1109">
        <v>6.625</v>
      </c>
      <c r="D5181" s="1109">
        <v>5.6749999999999998</v>
      </c>
      <c r="E5181" s="1109">
        <v>32</v>
      </c>
      <c r="F5181" s="1109">
        <v>0</v>
      </c>
      <c r="G5181" s="1110" t="s">
        <v>10739</v>
      </c>
      <c r="H5181" s="1110" t="s">
        <v>4654</v>
      </c>
      <c r="I5181" s="1110" t="s">
        <v>10841</v>
      </c>
      <c r="J5181" s="1109">
        <v>0</v>
      </c>
      <c r="K5181" s="1109">
        <v>0</v>
      </c>
      <c r="L5181" s="1109">
        <v>0</v>
      </c>
      <c r="M5181" s="1109">
        <v>0</v>
      </c>
      <c r="N5181" s="1109">
        <v>0</v>
      </c>
      <c r="O5181" s="1109">
        <v>0</v>
      </c>
      <c r="P5181" s="1109">
        <v>0</v>
      </c>
      <c r="Q5181" s="1109">
        <v>0</v>
      </c>
    </row>
    <row r="5182" spans="1:17">
      <c r="A5182" s="1109">
        <v>20723</v>
      </c>
      <c r="B5182" s="1110" t="s">
        <v>0</v>
      </c>
      <c r="C5182" s="1109">
        <v>6.625</v>
      </c>
      <c r="D5182" s="1109">
        <v>5.6749999999999998</v>
      </c>
      <c r="E5182" s="1109">
        <v>32</v>
      </c>
      <c r="F5182" s="1109">
        <v>0</v>
      </c>
      <c r="G5182" s="1110" t="s">
        <v>10739</v>
      </c>
      <c r="H5182" s="1110" t="s">
        <v>4654</v>
      </c>
      <c r="I5182" s="1110" t="s">
        <v>10760</v>
      </c>
      <c r="J5182" s="1109">
        <v>0</v>
      </c>
      <c r="K5182" s="1109">
        <v>0</v>
      </c>
      <c r="L5182" s="1109">
        <v>0</v>
      </c>
      <c r="M5182" s="1109">
        <v>0</v>
      </c>
      <c r="N5182" s="1109">
        <v>0</v>
      </c>
      <c r="O5182" s="1109">
        <v>0</v>
      </c>
      <c r="P5182" s="1109">
        <v>0</v>
      </c>
      <c r="Q5182" s="1109">
        <v>0</v>
      </c>
    </row>
    <row r="5183" spans="1:17">
      <c r="A5183" s="1109">
        <v>20724</v>
      </c>
      <c r="B5183" s="1110" t="s">
        <v>0</v>
      </c>
      <c r="C5183" s="1109">
        <v>6.625</v>
      </c>
      <c r="D5183" s="1109">
        <v>5.6749999999999998</v>
      </c>
      <c r="E5183" s="1109">
        <v>32</v>
      </c>
      <c r="F5183" s="1109">
        <v>0</v>
      </c>
      <c r="G5183" s="1110" t="s">
        <v>10739</v>
      </c>
      <c r="H5183" s="1110" t="s">
        <v>4654</v>
      </c>
      <c r="I5183" s="1110" t="s">
        <v>10736</v>
      </c>
      <c r="J5183" s="1109">
        <v>0</v>
      </c>
      <c r="K5183" s="1109">
        <v>0</v>
      </c>
      <c r="L5183" s="1109">
        <v>0</v>
      </c>
      <c r="M5183" s="1109">
        <v>0</v>
      </c>
      <c r="N5183" s="1109">
        <v>0</v>
      </c>
      <c r="O5183" s="1109">
        <v>0</v>
      </c>
      <c r="P5183" s="1109">
        <v>0</v>
      </c>
      <c r="Q5183" s="1109">
        <v>0</v>
      </c>
    </row>
    <row r="5184" spans="1:17">
      <c r="A5184" s="1109">
        <v>20725</v>
      </c>
      <c r="B5184" s="1110" t="s">
        <v>0</v>
      </c>
      <c r="C5184" s="1109">
        <v>6.625</v>
      </c>
      <c r="D5184" s="1109">
        <v>5.6749999999999998</v>
      </c>
      <c r="E5184" s="1109">
        <v>32</v>
      </c>
      <c r="F5184" s="1109">
        <v>0</v>
      </c>
      <c r="G5184" s="1110" t="s">
        <v>10739</v>
      </c>
      <c r="H5184" s="1110" t="s">
        <v>4654</v>
      </c>
      <c r="I5184" s="1110" t="s">
        <v>10850</v>
      </c>
      <c r="J5184" s="1109">
        <v>0</v>
      </c>
      <c r="K5184" s="1109">
        <v>0</v>
      </c>
      <c r="L5184" s="1109">
        <v>0</v>
      </c>
      <c r="M5184" s="1109">
        <v>0</v>
      </c>
      <c r="N5184" s="1109">
        <v>0</v>
      </c>
      <c r="O5184" s="1109">
        <v>0</v>
      </c>
      <c r="P5184" s="1109">
        <v>0</v>
      </c>
      <c r="Q5184" s="1109">
        <v>0</v>
      </c>
    </row>
    <row r="5185" spans="1:17">
      <c r="A5185" s="1109">
        <v>20726</v>
      </c>
      <c r="B5185" s="1110" t="s">
        <v>0</v>
      </c>
      <c r="C5185" s="1109">
        <v>6.625</v>
      </c>
      <c r="D5185" s="1109">
        <v>5.6749999999999998</v>
      </c>
      <c r="E5185" s="1109">
        <v>32</v>
      </c>
      <c r="F5185" s="1109">
        <v>0</v>
      </c>
      <c r="G5185" s="1110" t="s">
        <v>10739</v>
      </c>
      <c r="H5185" s="1110" t="s">
        <v>4654</v>
      </c>
      <c r="I5185" s="1110" t="s">
        <v>10832</v>
      </c>
      <c r="J5185" s="1109">
        <v>0</v>
      </c>
      <c r="K5185" s="1109">
        <v>0</v>
      </c>
      <c r="L5185" s="1109">
        <v>0</v>
      </c>
      <c r="M5185" s="1109">
        <v>0</v>
      </c>
      <c r="N5185" s="1109">
        <v>0</v>
      </c>
      <c r="O5185" s="1109">
        <v>0</v>
      </c>
      <c r="P5185" s="1109">
        <v>0</v>
      </c>
      <c r="Q5185" s="1109">
        <v>0</v>
      </c>
    </row>
    <row r="5186" spans="1:17">
      <c r="A5186" s="1109">
        <v>20727</v>
      </c>
      <c r="B5186" s="1110" t="s">
        <v>0</v>
      </c>
      <c r="C5186" s="1109">
        <v>6.625</v>
      </c>
      <c r="D5186" s="1109">
        <v>5.6749999999999998</v>
      </c>
      <c r="E5186" s="1109">
        <v>32</v>
      </c>
      <c r="F5186" s="1109">
        <v>0</v>
      </c>
      <c r="G5186" s="1110" t="s">
        <v>10739</v>
      </c>
      <c r="H5186" s="1110" t="s">
        <v>4654</v>
      </c>
      <c r="I5186" s="1110" t="s">
        <v>10839</v>
      </c>
      <c r="J5186" s="1109">
        <v>0</v>
      </c>
      <c r="K5186" s="1109">
        <v>0</v>
      </c>
      <c r="L5186" s="1109">
        <v>0</v>
      </c>
      <c r="M5186" s="1109">
        <v>0</v>
      </c>
      <c r="N5186" s="1109">
        <v>0</v>
      </c>
      <c r="O5186" s="1109">
        <v>0</v>
      </c>
      <c r="P5186" s="1109">
        <v>0</v>
      </c>
      <c r="Q5186" s="1109">
        <v>0</v>
      </c>
    </row>
    <row r="5187" spans="1:17">
      <c r="A5187" s="1109">
        <v>20728</v>
      </c>
      <c r="B5187" s="1110" t="s">
        <v>0</v>
      </c>
      <c r="C5187" s="1109">
        <v>6.625</v>
      </c>
      <c r="D5187" s="1109">
        <v>5.6749999999999998</v>
      </c>
      <c r="E5187" s="1109">
        <v>32</v>
      </c>
      <c r="F5187" s="1109">
        <v>0</v>
      </c>
      <c r="G5187" s="1110" t="s">
        <v>10844</v>
      </c>
      <c r="H5187" s="1110" t="s">
        <v>4654</v>
      </c>
      <c r="I5187" s="1110" t="s">
        <v>10847</v>
      </c>
      <c r="J5187" s="1109">
        <v>0</v>
      </c>
      <c r="K5187" s="1109">
        <v>0</v>
      </c>
      <c r="L5187" s="1109">
        <v>0</v>
      </c>
      <c r="M5187" s="1109">
        <v>0</v>
      </c>
      <c r="N5187" s="1109">
        <v>0</v>
      </c>
      <c r="O5187" s="1109">
        <v>0</v>
      </c>
      <c r="P5187" s="1109">
        <v>0</v>
      </c>
      <c r="Q5187" s="1109">
        <v>0</v>
      </c>
    </row>
    <row r="5188" spans="1:17">
      <c r="A5188" s="1109">
        <v>20729</v>
      </c>
      <c r="B5188" s="1110" t="s">
        <v>0</v>
      </c>
      <c r="C5188" s="1109">
        <v>6.625</v>
      </c>
      <c r="D5188" s="1109">
        <v>5.6749999999999998</v>
      </c>
      <c r="E5188" s="1109">
        <v>32</v>
      </c>
      <c r="F5188" s="1109">
        <v>0</v>
      </c>
      <c r="G5188" s="1110" t="s">
        <v>10844</v>
      </c>
      <c r="H5188" s="1110" t="s">
        <v>4654</v>
      </c>
      <c r="I5188" s="1110" t="s">
        <v>10849</v>
      </c>
      <c r="J5188" s="1109">
        <v>0</v>
      </c>
      <c r="K5188" s="1109">
        <v>0</v>
      </c>
      <c r="L5188" s="1109">
        <v>0</v>
      </c>
      <c r="M5188" s="1109">
        <v>0</v>
      </c>
      <c r="N5188" s="1109">
        <v>0</v>
      </c>
      <c r="O5188" s="1109">
        <v>0</v>
      </c>
      <c r="P5188" s="1109">
        <v>0</v>
      </c>
      <c r="Q5188" s="1109">
        <v>0</v>
      </c>
    </row>
    <row r="5189" spans="1:17">
      <c r="A5189" s="1109">
        <v>20730</v>
      </c>
      <c r="B5189" s="1110" t="s">
        <v>0</v>
      </c>
      <c r="C5189" s="1109">
        <v>6.625</v>
      </c>
      <c r="D5189" s="1109">
        <v>5.6749999999999998</v>
      </c>
      <c r="E5189" s="1109">
        <v>32</v>
      </c>
      <c r="F5189" s="1109">
        <v>0</v>
      </c>
      <c r="G5189" s="1110" t="s">
        <v>10844</v>
      </c>
      <c r="H5189" s="1110" t="s">
        <v>4654</v>
      </c>
      <c r="I5189" s="1110" t="s">
        <v>10760</v>
      </c>
      <c r="J5189" s="1109">
        <v>0</v>
      </c>
      <c r="K5189" s="1109">
        <v>0</v>
      </c>
      <c r="L5189" s="1109">
        <v>0</v>
      </c>
      <c r="M5189" s="1109">
        <v>0</v>
      </c>
      <c r="N5189" s="1109">
        <v>0</v>
      </c>
      <c r="O5189" s="1109">
        <v>0</v>
      </c>
      <c r="P5189" s="1109">
        <v>0</v>
      </c>
      <c r="Q5189" s="1109">
        <v>0</v>
      </c>
    </row>
    <row r="5190" spans="1:17">
      <c r="A5190" s="1109">
        <v>20731</v>
      </c>
      <c r="B5190" s="1110" t="s">
        <v>0</v>
      </c>
      <c r="C5190" s="1109">
        <v>6.625</v>
      </c>
      <c r="D5190" s="1109">
        <v>5.6749999999999998</v>
      </c>
      <c r="E5190" s="1109">
        <v>32</v>
      </c>
      <c r="F5190" s="1109">
        <v>0</v>
      </c>
      <c r="G5190" s="1110" t="s">
        <v>10844</v>
      </c>
      <c r="H5190" s="1110" t="s">
        <v>4654</v>
      </c>
      <c r="I5190" s="1110" t="s">
        <v>10845</v>
      </c>
      <c r="J5190" s="1109">
        <v>0</v>
      </c>
      <c r="K5190" s="1109">
        <v>0</v>
      </c>
      <c r="L5190" s="1109">
        <v>0</v>
      </c>
      <c r="M5190" s="1109">
        <v>0</v>
      </c>
      <c r="N5190" s="1109">
        <v>0</v>
      </c>
      <c r="O5190" s="1109">
        <v>0</v>
      </c>
      <c r="P5190" s="1109">
        <v>0</v>
      </c>
      <c r="Q5190" s="1109">
        <v>0</v>
      </c>
    </row>
    <row r="5191" spans="1:17">
      <c r="A5191" s="1109">
        <v>20732</v>
      </c>
      <c r="B5191" s="1110" t="s">
        <v>0</v>
      </c>
      <c r="C5191" s="1109">
        <v>6.625</v>
      </c>
      <c r="D5191" s="1109">
        <v>5.6749999999999998</v>
      </c>
      <c r="E5191" s="1109">
        <v>32</v>
      </c>
      <c r="F5191" s="1109">
        <v>0</v>
      </c>
      <c r="G5191" s="1110" t="s">
        <v>10844</v>
      </c>
      <c r="H5191" s="1110" t="s">
        <v>4654</v>
      </c>
      <c r="I5191" s="1110" t="s">
        <v>10736</v>
      </c>
      <c r="J5191" s="1109">
        <v>0</v>
      </c>
      <c r="K5191" s="1109">
        <v>0</v>
      </c>
      <c r="L5191" s="1109">
        <v>0</v>
      </c>
      <c r="M5191" s="1109">
        <v>0</v>
      </c>
      <c r="N5191" s="1109">
        <v>0</v>
      </c>
      <c r="O5191" s="1109">
        <v>0</v>
      </c>
      <c r="P5191" s="1109">
        <v>0</v>
      </c>
      <c r="Q5191" s="1109">
        <v>0</v>
      </c>
    </row>
    <row r="5192" spans="1:17">
      <c r="A5192" s="1109">
        <v>20733</v>
      </c>
      <c r="B5192" s="1110" t="s">
        <v>0</v>
      </c>
      <c r="C5192" s="1109">
        <v>6.625</v>
      </c>
      <c r="D5192" s="1109">
        <v>5.6749999999999998</v>
      </c>
      <c r="E5192" s="1109">
        <v>32</v>
      </c>
      <c r="F5192" s="1109">
        <v>0</v>
      </c>
      <c r="G5192" s="1110" t="s">
        <v>10844</v>
      </c>
      <c r="H5192" s="1110" t="s">
        <v>4654</v>
      </c>
      <c r="I5192" s="1110" t="s">
        <v>10850</v>
      </c>
      <c r="J5192" s="1109">
        <v>0</v>
      </c>
      <c r="K5192" s="1109">
        <v>0</v>
      </c>
      <c r="L5192" s="1109">
        <v>0</v>
      </c>
      <c r="M5192" s="1109">
        <v>0</v>
      </c>
      <c r="N5192" s="1109">
        <v>0</v>
      </c>
      <c r="O5192" s="1109">
        <v>0</v>
      </c>
      <c r="P5192" s="1109">
        <v>0</v>
      </c>
      <c r="Q5192" s="1109">
        <v>0</v>
      </c>
    </row>
    <row r="5193" spans="1:17">
      <c r="A5193" s="1109">
        <v>20734</v>
      </c>
      <c r="B5193" s="1110" t="s">
        <v>0</v>
      </c>
      <c r="C5193" s="1109">
        <v>6.625</v>
      </c>
      <c r="D5193" s="1109">
        <v>5.7910000000000004</v>
      </c>
      <c r="E5193" s="1109">
        <v>28</v>
      </c>
      <c r="F5193" s="1109">
        <v>0</v>
      </c>
      <c r="G5193" s="1110" t="s">
        <v>10842</v>
      </c>
      <c r="H5193" s="1110" t="s">
        <v>4654</v>
      </c>
      <c r="I5193" s="1110" t="s">
        <v>10847</v>
      </c>
      <c r="J5193" s="1109">
        <v>0</v>
      </c>
      <c r="K5193" s="1109">
        <v>0</v>
      </c>
      <c r="L5193" s="1109">
        <v>0</v>
      </c>
      <c r="M5193" s="1109">
        <v>0</v>
      </c>
      <c r="N5193" s="1109">
        <v>0</v>
      </c>
      <c r="O5193" s="1109">
        <v>0</v>
      </c>
      <c r="P5193" s="1109">
        <v>0</v>
      </c>
      <c r="Q5193" s="1109">
        <v>0</v>
      </c>
    </row>
    <row r="5194" spans="1:17">
      <c r="A5194" s="1109">
        <v>20735</v>
      </c>
      <c r="B5194" s="1110" t="s">
        <v>0</v>
      </c>
      <c r="C5194" s="1109">
        <v>6.625</v>
      </c>
      <c r="D5194" s="1109">
        <v>5.7910000000000004</v>
      </c>
      <c r="E5194" s="1109">
        <v>28</v>
      </c>
      <c r="F5194" s="1109">
        <v>0</v>
      </c>
      <c r="G5194" s="1110" t="s">
        <v>10842</v>
      </c>
      <c r="H5194" s="1110" t="s">
        <v>4654</v>
      </c>
      <c r="I5194" s="1110" t="s">
        <v>10841</v>
      </c>
      <c r="J5194" s="1109">
        <v>0</v>
      </c>
      <c r="K5194" s="1109">
        <v>0</v>
      </c>
      <c r="L5194" s="1109">
        <v>0</v>
      </c>
      <c r="M5194" s="1109">
        <v>0</v>
      </c>
      <c r="N5194" s="1109">
        <v>0</v>
      </c>
      <c r="O5194" s="1109">
        <v>0</v>
      </c>
      <c r="P5194" s="1109">
        <v>0</v>
      </c>
      <c r="Q5194" s="1109">
        <v>0</v>
      </c>
    </row>
    <row r="5195" spans="1:17">
      <c r="A5195" s="1109">
        <v>20736</v>
      </c>
      <c r="B5195" s="1110" t="s">
        <v>0</v>
      </c>
      <c r="C5195" s="1109">
        <v>6.625</v>
      </c>
      <c r="D5195" s="1109">
        <v>5.7910000000000004</v>
      </c>
      <c r="E5195" s="1109">
        <v>28</v>
      </c>
      <c r="F5195" s="1109">
        <v>0</v>
      </c>
      <c r="G5195" s="1110" t="s">
        <v>10842</v>
      </c>
      <c r="H5195" s="1110" t="s">
        <v>4654</v>
      </c>
      <c r="I5195" s="1110" t="s">
        <v>10760</v>
      </c>
      <c r="J5195" s="1109">
        <v>0</v>
      </c>
      <c r="K5195" s="1109">
        <v>0</v>
      </c>
      <c r="L5195" s="1109">
        <v>0</v>
      </c>
      <c r="M5195" s="1109">
        <v>0</v>
      </c>
      <c r="N5195" s="1109">
        <v>0</v>
      </c>
      <c r="O5195" s="1109">
        <v>0</v>
      </c>
      <c r="P5195" s="1109">
        <v>0</v>
      </c>
      <c r="Q5195" s="1109">
        <v>0</v>
      </c>
    </row>
    <row r="5196" spans="1:17">
      <c r="A5196" s="1109">
        <v>20737</v>
      </c>
      <c r="B5196" s="1110" t="s">
        <v>0</v>
      </c>
      <c r="C5196" s="1109">
        <v>6.625</v>
      </c>
      <c r="D5196" s="1109">
        <v>5.7910000000000004</v>
      </c>
      <c r="E5196" s="1109">
        <v>28</v>
      </c>
      <c r="F5196" s="1109">
        <v>0</v>
      </c>
      <c r="G5196" s="1110" t="s">
        <v>10842</v>
      </c>
      <c r="H5196" s="1110" t="s">
        <v>4654</v>
      </c>
      <c r="I5196" s="1110" t="s">
        <v>10736</v>
      </c>
      <c r="J5196" s="1109">
        <v>0</v>
      </c>
      <c r="K5196" s="1109">
        <v>0</v>
      </c>
      <c r="L5196" s="1109">
        <v>0</v>
      </c>
      <c r="M5196" s="1109">
        <v>0</v>
      </c>
      <c r="N5196" s="1109">
        <v>0</v>
      </c>
      <c r="O5196" s="1109">
        <v>0</v>
      </c>
      <c r="P5196" s="1109">
        <v>0</v>
      </c>
      <c r="Q5196" s="1109">
        <v>0</v>
      </c>
    </row>
    <row r="5197" spans="1:17">
      <c r="A5197" s="1109">
        <v>20738</v>
      </c>
      <c r="B5197" s="1110" t="s">
        <v>0</v>
      </c>
      <c r="C5197" s="1109">
        <v>6.625</v>
      </c>
      <c r="D5197" s="1109">
        <v>5.7910000000000004</v>
      </c>
      <c r="E5197" s="1109">
        <v>28</v>
      </c>
      <c r="F5197" s="1109">
        <v>0</v>
      </c>
      <c r="G5197" s="1110" t="s">
        <v>10842</v>
      </c>
      <c r="H5197" s="1110" t="s">
        <v>4654</v>
      </c>
      <c r="I5197" s="1110" t="s">
        <v>10850</v>
      </c>
      <c r="J5197" s="1109">
        <v>0</v>
      </c>
      <c r="K5197" s="1109">
        <v>0</v>
      </c>
      <c r="L5197" s="1109">
        <v>0</v>
      </c>
      <c r="M5197" s="1109">
        <v>0</v>
      </c>
      <c r="N5197" s="1109">
        <v>0</v>
      </c>
      <c r="O5197" s="1109">
        <v>0</v>
      </c>
      <c r="P5197" s="1109">
        <v>0</v>
      </c>
      <c r="Q5197" s="1109">
        <v>0</v>
      </c>
    </row>
    <row r="5198" spans="1:17">
      <c r="A5198" s="1109">
        <v>20739</v>
      </c>
      <c r="B5198" s="1110" t="s">
        <v>0</v>
      </c>
      <c r="C5198" s="1109">
        <v>6.625</v>
      </c>
      <c r="D5198" s="1109">
        <v>5.7910000000000004</v>
      </c>
      <c r="E5198" s="1109">
        <v>28</v>
      </c>
      <c r="F5198" s="1109">
        <v>0</v>
      </c>
      <c r="G5198" s="1110" t="s">
        <v>10842</v>
      </c>
      <c r="H5198" s="1110" t="s">
        <v>4654</v>
      </c>
      <c r="I5198" s="1110" t="s">
        <v>10832</v>
      </c>
      <c r="J5198" s="1109">
        <v>0</v>
      </c>
      <c r="K5198" s="1109">
        <v>0</v>
      </c>
      <c r="L5198" s="1109">
        <v>0</v>
      </c>
      <c r="M5198" s="1109">
        <v>0</v>
      </c>
      <c r="N5198" s="1109">
        <v>0</v>
      </c>
      <c r="O5198" s="1109">
        <v>0</v>
      </c>
      <c r="P5198" s="1109">
        <v>0</v>
      </c>
      <c r="Q5198" s="1109">
        <v>0</v>
      </c>
    </row>
    <row r="5199" spans="1:17">
      <c r="A5199" s="1109">
        <v>20740</v>
      </c>
      <c r="B5199" s="1110" t="s">
        <v>0</v>
      </c>
      <c r="C5199" s="1109">
        <v>6.625</v>
      </c>
      <c r="D5199" s="1109">
        <v>5.7910000000000004</v>
      </c>
      <c r="E5199" s="1109">
        <v>28</v>
      </c>
      <c r="F5199" s="1109">
        <v>0</v>
      </c>
      <c r="G5199" s="1110" t="s">
        <v>10842</v>
      </c>
      <c r="H5199" s="1110" t="s">
        <v>4654</v>
      </c>
      <c r="I5199" s="1110" t="s">
        <v>10839</v>
      </c>
      <c r="J5199" s="1109">
        <v>0</v>
      </c>
      <c r="K5199" s="1109">
        <v>0</v>
      </c>
      <c r="L5199" s="1109">
        <v>0</v>
      </c>
      <c r="M5199" s="1109">
        <v>0</v>
      </c>
      <c r="N5199" s="1109">
        <v>0</v>
      </c>
      <c r="O5199" s="1109">
        <v>0</v>
      </c>
      <c r="P5199" s="1109">
        <v>0</v>
      </c>
      <c r="Q5199" s="1109">
        <v>0</v>
      </c>
    </row>
    <row r="5200" spans="1:17">
      <c r="A5200" s="1109">
        <v>20741</v>
      </c>
      <c r="B5200" s="1110" t="s">
        <v>0</v>
      </c>
      <c r="C5200" s="1109">
        <v>6.625</v>
      </c>
      <c r="D5200" s="1109">
        <v>5.7910000000000004</v>
      </c>
      <c r="E5200" s="1109">
        <v>28</v>
      </c>
      <c r="F5200" s="1109">
        <v>0</v>
      </c>
      <c r="G5200" s="1110" t="s">
        <v>10843</v>
      </c>
      <c r="H5200" s="1110" t="s">
        <v>4654</v>
      </c>
      <c r="I5200" s="1110" t="s">
        <v>10847</v>
      </c>
      <c r="J5200" s="1109">
        <v>0</v>
      </c>
      <c r="K5200" s="1109">
        <v>0</v>
      </c>
      <c r="L5200" s="1109">
        <v>0</v>
      </c>
      <c r="M5200" s="1109">
        <v>0</v>
      </c>
      <c r="N5200" s="1109">
        <v>0</v>
      </c>
      <c r="O5200" s="1109">
        <v>0</v>
      </c>
      <c r="P5200" s="1109">
        <v>0</v>
      </c>
      <c r="Q5200" s="1109">
        <v>0</v>
      </c>
    </row>
    <row r="5201" spans="1:17">
      <c r="A5201" s="1109">
        <v>20742</v>
      </c>
      <c r="B5201" s="1110" t="s">
        <v>0</v>
      </c>
      <c r="C5201" s="1109">
        <v>6.625</v>
      </c>
      <c r="D5201" s="1109">
        <v>5.7910000000000004</v>
      </c>
      <c r="E5201" s="1109">
        <v>28</v>
      </c>
      <c r="F5201" s="1109">
        <v>0</v>
      </c>
      <c r="G5201" s="1110" t="s">
        <v>10843</v>
      </c>
      <c r="H5201" s="1110" t="s">
        <v>4654</v>
      </c>
      <c r="I5201" s="1110" t="s">
        <v>10849</v>
      </c>
      <c r="J5201" s="1109">
        <v>0</v>
      </c>
      <c r="K5201" s="1109">
        <v>0</v>
      </c>
      <c r="L5201" s="1109">
        <v>0</v>
      </c>
      <c r="M5201" s="1109">
        <v>0</v>
      </c>
      <c r="N5201" s="1109">
        <v>0</v>
      </c>
      <c r="O5201" s="1109">
        <v>0</v>
      </c>
      <c r="P5201" s="1109">
        <v>0</v>
      </c>
      <c r="Q5201" s="1109">
        <v>0</v>
      </c>
    </row>
    <row r="5202" spans="1:17">
      <c r="A5202" s="1109">
        <v>20743</v>
      </c>
      <c r="B5202" s="1110" t="s">
        <v>0</v>
      </c>
      <c r="C5202" s="1109">
        <v>6.625</v>
      </c>
      <c r="D5202" s="1109">
        <v>5.7910000000000004</v>
      </c>
      <c r="E5202" s="1109">
        <v>28</v>
      </c>
      <c r="F5202" s="1109">
        <v>0</v>
      </c>
      <c r="G5202" s="1110" t="s">
        <v>10843</v>
      </c>
      <c r="H5202" s="1110" t="s">
        <v>4654</v>
      </c>
      <c r="I5202" s="1110" t="s">
        <v>10841</v>
      </c>
      <c r="J5202" s="1109">
        <v>0</v>
      </c>
      <c r="K5202" s="1109">
        <v>0</v>
      </c>
      <c r="L5202" s="1109">
        <v>0</v>
      </c>
      <c r="M5202" s="1109">
        <v>0</v>
      </c>
      <c r="N5202" s="1109">
        <v>0</v>
      </c>
      <c r="O5202" s="1109">
        <v>0</v>
      </c>
      <c r="P5202" s="1109">
        <v>0</v>
      </c>
      <c r="Q5202" s="1109">
        <v>0</v>
      </c>
    </row>
    <row r="5203" spans="1:17">
      <c r="A5203" s="1109">
        <v>20744</v>
      </c>
      <c r="B5203" s="1110" t="s">
        <v>0</v>
      </c>
      <c r="C5203" s="1109">
        <v>6.625</v>
      </c>
      <c r="D5203" s="1109">
        <v>5.7910000000000004</v>
      </c>
      <c r="E5203" s="1109">
        <v>28</v>
      </c>
      <c r="F5203" s="1109">
        <v>0</v>
      </c>
      <c r="G5203" s="1110" t="s">
        <v>10843</v>
      </c>
      <c r="H5203" s="1110" t="s">
        <v>4654</v>
      </c>
      <c r="I5203" s="1110" t="s">
        <v>10760</v>
      </c>
      <c r="J5203" s="1109">
        <v>0</v>
      </c>
      <c r="K5203" s="1109">
        <v>0</v>
      </c>
      <c r="L5203" s="1109">
        <v>0</v>
      </c>
      <c r="M5203" s="1109">
        <v>0</v>
      </c>
      <c r="N5203" s="1109">
        <v>0</v>
      </c>
      <c r="O5203" s="1109">
        <v>0</v>
      </c>
      <c r="P5203" s="1109">
        <v>0</v>
      </c>
      <c r="Q5203" s="1109">
        <v>0</v>
      </c>
    </row>
    <row r="5204" spans="1:17">
      <c r="A5204" s="1109">
        <v>20745</v>
      </c>
      <c r="B5204" s="1110" t="s">
        <v>0</v>
      </c>
      <c r="C5204" s="1109">
        <v>6.625</v>
      </c>
      <c r="D5204" s="1109">
        <v>5.7910000000000004</v>
      </c>
      <c r="E5204" s="1109">
        <v>28</v>
      </c>
      <c r="F5204" s="1109">
        <v>0</v>
      </c>
      <c r="G5204" s="1110" t="s">
        <v>10843</v>
      </c>
      <c r="H5204" s="1110" t="s">
        <v>4654</v>
      </c>
      <c r="I5204" s="1110" t="s">
        <v>10845</v>
      </c>
      <c r="J5204" s="1109">
        <v>0</v>
      </c>
      <c r="K5204" s="1109">
        <v>0</v>
      </c>
      <c r="L5204" s="1109">
        <v>0</v>
      </c>
      <c r="M5204" s="1109">
        <v>0</v>
      </c>
      <c r="N5204" s="1109">
        <v>0</v>
      </c>
      <c r="O5204" s="1109">
        <v>0</v>
      </c>
      <c r="P5204" s="1109">
        <v>0</v>
      </c>
      <c r="Q5204" s="1109">
        <v>0</v>
      </c>
    </row>
    <row r="5205" spans="1:17">
      <c r="A5205" s="1109">
        <v>20746</v>
      </c>
      <c r="B5205" s="1110" t="s">
        <v>0</v>
      </c>
      <c r="C5205" s="1109">
        <v>6.625</v>
      </c>
      <c r="D5205" s="1109">
        <v>5.7910000000000004</v>
      </c>
      <c r="E5205" s="1109">
        <v>28</v>
      </c>
      <c r="F5205" s="1109">
        <v>0</v>
      </c>
      <c r="G5205" s="1110" t="s">
        <v>10843</v>
      </c>
      <c r="H5205" s="1110" t="s">
        <v>4654</v>
      </c>
      <c r="I5205" s="1110" t="s">
        <v>10736</v>
      </c>
      <c r="J5205" s="1109">
        <v>0</v>
      </c>
      <c r="K5205" s="1109">
        <v>0</v>
      </c>
      <c r="L5205" s="1109">
        <v>0</v>
      </c>
      <c r="M5205" s="1109">
        <v>0</v>
      </c>
      <c r="N5205" s="1109">
        <v>0</v>
      </c>
      <c r="O5205" s="1109">
        <v>0</v>
      </c>
      <c r="P5205" s="1109">
        <v>0</v>
      </c>
      <c r="Q5205" s="1109">
        <v>0</v>
      </c>
    </row>
    <row r="5206" spans="1:17">
      <c r="A5206" s="1109">
        <v>20747</v>
      </c>
      <c r="B5206" s="1110" t="s">
        <v>0</v>
      </c>
      <c r="C5206" s="1109">
        <v>6.625</v>
      </c>
      <c r="D5206" s="1109">
        <v>5.7910000000000004</v>
      </c>
      <c r="E5206" s="1109">
        <v>28</v>
      </c>
      <c r="F5206" s="1109">
        <v>0</v>
      </c>
      <c r="G5206" s="1110" t="s">
        <v>10843</v>
      </c>
      <c r="H5206" s="1110" t="s">
        <v>4654</v>
      </c>
      <c r="I5206" s="1110" t="s">
        <v>10832</v>
      </c>
      <c r="J5206" s="1109">
        <v>0</v>
      </c>
      <c r="K5206" s="1109">
        <v>0</v>
      </c>
      <c r="L5206" s="1109">
        <v>0</v>
      </c>
      <c r="M5206" s="1109">
        <v>0</v>
      </c>
      <c r="N5206" s="1109">
        <v>0</v>
      </c>
      <c r="O5206" s="1109">
        <v>0</v>
      </c>
      <c r="P5206" s="1109">
        <v>0</v>
      </c>
      <c r="Q5206" s="1109">
        <v>0</v>
      </c>
    </row>
    <row r="5207" spans="1:17">
      <c r="A5207" s="1109">
        <v>20748</v>
      </c>
      <c r="B5207" s="1110" t="s">
        <v>0</v>
      </c>
      <c r="C5207" s="1109">
        <v>6.625</v>
      </c>
      <c r="D5207" s="1109">
        <v>5.7910000000000004</v>
      </c>
      <c r="E5207" s="1109">
        <v>28</v>
      </c>
      <c r="F5207" s="1109">
        <v>0</v>
      </c>
      <c r="G5207" s="1110" t="s">
        <v>10843</v>
      </c>
      <c r="H5207" s="1110" t="s">
        <v>4654</v>
      </c>
      <c r="I5207" s="1110" t="s">
        <v>10839</v>
      </c>
      <c r="J5207" s="1109">
        <v>0</v>
      </c>
      <c r="K5207" s="1109">
        <v>0</v>
      </c>
      <c r="L5207" s="1109">
        <v>0</v>
      </c>
      <c r="M5207" s="1109">
        <v>0</v>
      </c>
      <c r="N5207" s="1109">
        <v>0</v>
      </c>
      <c r="O5207" s="1109">
        <v>0</v>
      </c>
      <c r="P5207" s="1109">
        <v>0</v>
      </c>
      <c r="Q5207" s="1109">
        <v>0</v>
      </c>
    </row>
    <row r="5208" spans="1:17">
      <c r="A5208" s="1109">
        <v>20749</v>
      </c>
      <c r="B5208" s="1110" t="s">
        <v>0</v>
      </c>
      <c r="C5208" s="1109">
        <v>6.625</v>
      </c>
      <c r="D5208" s="1109">
        <v>5.7910000000000004</v>
      </c>
      <c r="E5208" s="1109">
        <v>28</v>
      </c>
      <c r="F5208" s="1109">
        <v>0</v>
      </c>
      <c r="G5208" s="1110" t="s">
        <v>10843</v>
      </c>
      <c r="H5208" s="1110" t="s">
        <v>4654</v>
      </c>
      <c r="I5208" s="1110" t="s">
        <v>10850</v>
      </c>
      <c r="J5208" s="1109">
        <v>0</v>
      </c>
      <c r="K5208" s="1109">
        <v>0</v>
      </c>
      <c r="L5208" s="1109">
        <v>0</v>
      </c>
      <c r="M5208" s="1109">
        <v>0</v>
      </c>
      <c r="N5208" s="1109">
        <v>0</v>
      </c>
      <c r="O5208" s="1109">
        <v>0</v>
      </c>
      <c r="P5208" s="1109">
        <v>0</v>
      </c>
      <c r="Q5208" s="1109">
        <v>0</v>
      </c>
    </row>
    <row r="5209" spans="1:17">
      <c r="A5209" s="1109">
        <v>20750</v>
      </c>
      <c r="B5209" s="1110" t="s">
        <v>0</v>
      </c>
      <c r="C5209" s="1109">
        <v>6.625</v>
      </c>
      <c r="D5209" s="1109">
        <v>5.7910000000000004</v>
      </c>
      <c r="E5209" s="1109">
        <v>28</v>
      </c>
      <c r="F5209" s="1109">
        <v>0</v>
      </c>
      <c r="G5209" s="1110" t="s">
        <v>10741</v>
      </c>
      <c r="H5209" s="1110" t="s">
        <v>4654</v>
      </c>
      <c r="I5209" s="1110" t="s">
        <v>10847</v>
      </c>
      <c r="J5209" s="1109">
        <v>0</v>
      </c>
      <c r="K5209" s="1109">
        <v>0</v>
      </c>
      <c r="L5209" s="1109">
        <v>0</v>
      </c>
      <c r="M5209" s="1109">
        <v>0</v>
      </c>
      <c r="N5209" s="1109">
        <v>0</v>
      </c>
      <c r="O5209" s="1109">
        <v>0</v>
      </c>
      <c r="P5209" s="1109">
        <v>0</v>
      </c>
      <c r="Q5209" s="1109">
        <v>0</v>
      </c>
    </row>
    <row r="5210" spans="1:17">
      <c r="A5210" s="1109">
        <v>20751</v>
      </c>
      <c r="B5210" s="1110" t="s">
        <v>0</v>
      </c>
      <c r="C5210" s="1109">
        <v>6.625</v>
      </c>
      <c r="D5210" s="1109">
        <v>5.7910000000000004</v>
      </c>
      <c r="E5210" s="1109">
        <v>28</v>
      </c>
      <c r="F5210" s="1109">
        <v>0</v>
      </c>
      <c r="G5210" s="1110" t="s">
        <v>10741</v>
      </c>
      <c r="H5210" s="1110" t="s">
        <v>4654</v>
      </c>
      <c r="I5210" s="1110" t="s">
        <v>10848</v>
      </c>
      <c r="J5210" s="1109">
        <v>0</v>
      </c>
      <c r="K5210" s="1109">
        <v>0</v>
      </c>
      <c r="L5210" s="1109">
        <v>0</v>
      </c>
      <c r="M5210" s="1109">
        <v>0</v>
      </c>
      <c r="N5210" s="1109">
        <v>0</v>
      </c>
      <c r="O5210" s="1109">
        <v>0</v>
      </c>
      <c r="P5210" s="1109">
        <v>0</v>
      </c>
      <c r="Q5210" s="1109">
        <v>0</v>
      </c>
    </row>
    <row r="5211" spans="1:17">
      <c r="A5211" s="1109">
        <v>20752</v>
      </c>
      <c r="B5211" s="1110" t="s">
        <v>0</v>
      </c>
      <c r="C5211" s="1109">
        <v>6.625</v>
      </c>
      <c r="D5211" s="1109">
        <v>5.7910000000000004</v>
      </c>
      <c r="E5211" s="1109">
        <v>28</v>
      </c>
      <c r="F5211" s="1109">
        <v>0</v>
      </c>
      <c r="G5211" s="1110" t="s">
        <v>10741</v>
      </c>
      <c r="H5211" s="1110" t="s">
        <v>4654</v>
      </c>
      <c r="I5211" s="1110" t="s">
        <v>10849</v>
      </c>
      <c r="J5211" s="1109">
        <v>0</v>
      </c>
      <c r="K5211" s="1109">
        <v>0</v>
      </c>
      <c r="L5211" s="1109">
        <v>0</v>
      </c>
      <c r="M5211" s="1109">
        <v>0</v>
      </c>
      <c r="N5211" s="1109">
        <v>0</v>
      </c>
      <c r="O5211" s="1109">
        <v>0</v>
      </c>
      <c r="P5211" s="1109">
        <v>0</v>
      </c>
      <c r="Q5211" s="1109">
        <v>0</v>
      </c>
    </row>
    <row r="5212" spans="1:17">
      <c r="A5212" s="1109">
        <v>20753</v>
      </c>
      <c r="B5212" s="1110" t="s">
        <v>0</v>
      </c>
      <c r="C5212" s="1109">
        <v>6.625</v>
      </c>
      <c r="D5212" s="1109">
        <v>5.7910000000000004</v>
      </c>
      <c r="E5212" s="1109">
        <v>28</v>
      </c>
      <c r="F5212" s="1109">
        <v>0</v>
      </c>
      <c r="G5212" s="1110" t="s">
        <v>10741</v>
      </c>
      <c r="H5212" s="1110" t="s">
        <v>4654</v>
      </c>
      <c r="I5212" s="1110" t="s">
        <v>10841</v>
      </c>
      <c r="J5212" s="1109">
        <v>0</v>
      </c>
      <c r="K5212" s="1109">
        <v>0</v>
      </c>
      <c r="L5212" s="1109">
        <v>0</v>
      </c>
      <c r="M5212" s="1109">
        <v>0</v>
      </c>
      <c r="N5212" s="1109">
        <v>0</v>
      </c>
      <c r="O5212" s="1109">
        <v>0</v>
      </c>
      <c r="P5212" s="1109">
        <v>0</v>
      </c>
      <c r="Q5212" s="1109">
        <v>0</v>
      </c>
    </row>
    <row r="5213" spans="1:17">
      <c r="A5213" s="1109">
        <v>20754</v>
      </c>
      <c r="B5213" s="1110" t="s">
        <v>0</v>
      </c>
      <c r="C5213" s="1109">
        <v>6.625</v>
      </c>
      <c r="D5213" s="1109">
        <v>5.7910000000000004</v>
      </c>
      <c r="E5213" s="1109">
        <v>28</v>
      </c>
      <c r="F5213" s="1109">
        <v>0</v>
      </c>
      <c r="G5213" s="1110" t="s">
        <v>10741</v>
      </c>
      <c r="H5213" s="1110" t="s">
        <v>4654</v>
      </c>
      <c r="I5213" s="1110" t="s">
        <v>10760</v>
      </c>
      <c r="J5213" s="1109">
        <v>0</v>
      </c>
      <c r="K5213" s="1109">
        <v>0</v>
      </c>
      <c r="L5213" s="1109">
        <v>0</v>
      </c>
      <c r="M5213" s="1109">
        <v>0</v>
      </c>
      <c r="N5213" s="1109">
        <v>0</v>
      </c>
      <c r="O5213" s="1109">
        <v>0</v>
      </c>
      <c r="P5213" s="1109">
        <v>0</v>
      </c>
      <c r="Q5213" s="1109">
        <v>0</v>
      </c>
    </row>
    <row r="5214" spans="1:17">
      <c r="A5214" s="1109">
        <v>20755</v>
      </c>
      <c r="B5214" s="1110" t="s">
        <v>0</v>
      </c>
      <c r="C5214" s="1109">
        <v>6.625</v>
      </c>
      <c r="D5214" s="1109">
        <v>5.7910000000000004</v>
      </c>
      <c r="E5214" s="1109">
        <v>28</v>
      </c>
      <c r="F5214" s="1109">
        <v>0</v>
      </c>
      <c r="G5214" s="1110" t="s">
        <v>10741</v>
      </c>
      <c r="H5214" s="1110" t="s">
        <v>4654</v>
      </c>
      <c r="I5214" s="1110" t="s">
        <v>10845</v>
      </c>
      <c r="J5214" s="1109">
        <v>0</v>
      </c>
      <c r="K5214" s="1109">
        <v>0</v>
      </c>
      <c r="L5214" s="1109">
        <v>0</v>
      </c>
      <c r="M5214" s="1109">
        <v>0</v>
      </c>
      <c r="N5214" s="1109">
        <v>0</v>
      </c>
      <c r="O5214" s="1109">
        <v>0</v>
      </c>
      <c r="P5214" s="1109">
        <v>0</v>
      </c>
      <c r="Q5214" s="1109">
        <v>0</v>
      </c>
    </row>
    <row r="5215" spans="1:17">
      <c r="A5215" s="1109">
        <v>20756</v>
      </c>
      <c r="B5215" s="1110" t="s">
        <v>0</v>
      </c>
      <c r="C5215" s="1109">
        <v>6.625</v>
      </c>
      <c r="D5215" s="1109">
        <v>5.7910000000000004</v>
      </c>
      <c r="E5215" s="1109">
        <v>28</v>
      </c>
      <c r="F5215" s="1109">
        <v>0</v>
      </c>
      <c r="G5215" s="1110" t="s">
        <v>10741</v>
      </c>
      <c r="H5215" s="1110" t="s">
        <v>4654</v>
      </c>
      <c r="I5215" s="1110" t="s">
        <v>10736</v>
      </c>
      <c r="J5215" s="1109">
        <v>0</v>
      </c>
      <c r="K5215" s="1109">
        <v>0</v>
      </c>
      <c r="L5215" s="1109">
        <v>0</v>
      </c>
      <c r="M5215" s="1109">
        <v>0</v>
      </c>
      <c r="N5215" s="1109">
        <v>0</v>
      </c>
      <c r="O5215" s="1109">
        <v>0</v>
      </c>
      <c r="P5215" s="1109">
        <v>0</v>
      </c>
      <c r="Q5215" s="1109">
        <v>0</v>
      </c>
    </row>
    <row r="5216" spans="1:17">
      <c r="A5216" s="1109">
        <v>20757</v>
      </c>
      <c r="B5216" s="1110" t="s">
        <v>0</v>
      </c>
      <c r="C5216" s="1109">
        <v>6.625</v>
      </c>
      <c r="D5216" s="1109">
        <v>5.7910000000000004</v>
      </c>
      <c r="E5216" s="1109">
        <v>28</v>
      </c>
      <c r="F5216" s="1109">
        <v>0</v>
      </c>
      <c r="G5216" s="1110" t="s">
        <v>10741</v>
      </c>
      <c r="H5216" s="1110" t="s">
        <v>4654</v>
      </c>
      <c r="I5216" s="1110" t="s">
        <v>10836</v>
      </c>
      <c r="J5216" s="1109">
        <v>0</v>
      </c>
      <c r="K5216" s="1109">
        <v>0</v>
      </c>
      <c r="L5216" s="1109">
        <v>0</v>
      </c>
      <c r="M5216" s="1109">
        <v>0</v>
      </c>
      <c r="N5216" s="1109">
        <v>0</v>
      </c>
      <c r="O5216" s="1109">
        <v>0</v>
      </c>
      <c r="P5216" s="1109">
        <v>0</v>
      </c>
      <c r="Q5216" s="1109">
        <v>0</v>
      </c>
    </row>
    <row r="5217" spans="1:17">
      <c r="A5217" s="1109">
        <v>20758</v>
      </c>
      <c r="B5217" s="1110" t="s">
        <v>0</v>
      </c>
      <c r="C5217" s="1109">
        <v>6.625</v>
      </c>
      <c r="D5217" s="1109">
        <v>5.7910000000000004</v>
      </c>
      <c r="E5217" s="1109">
        <v>28</v>
      </c>
      <c r="F5217" s="1109">
        <v>0</v>
      </c>
      <c r="G5217" s="1110" t="s">
        <v>10741</v>
      </c>
      <c r="H5217" s="1110" t="s">
        <v>4654</v>
      </c>
      <c r="I5217" s="1110" t="s">
        <v>10850</v>
      </c>
      <c r="J5217" s="1109">
        <v>0</v>
      </c>
      <c r="K5217" s="1109">
        <v>0</v>
      </c>
      <c r="L5217" s="1109">
        <v>0</v>
      </c>
      <c r="M5217" s="1109">
        <v>0</v>
      </c>
      <c r="N5217" s="1109">
        <v>0</v>
      </c>
      <c r="O5217" s="1109">
        <v>0</v>
      </c>
      <c r="P5217" s="1109">
        <v>0</v>
      </c>
      <c r="Q5217" s="1109">
        <v>0</v>
      </c>
    </row>
    <row r="5218" spans="1:17">
      <c r="A5218" s="1109">
        <v>20759</v>
      </c>
      <c r="B5218" s="1110" t="s">
        <v>0</v>
      </c>
      <c r="C5218" s="1109">
        <v>6.625</v>
      </c>
      <c r="D5218" s="1109">
        <v>5.7910000000000004</v>
      </c>
      <c r="E5218" s="1109">
        <v>28</v>
      </c>
      <c r="F5218" s="1109">
        <v>0</v>
      </c>
      <c r="G5218" s="1110" t="s">
        <v>10741</v>
      </c>
      <c r="H5218" s="1110" t="s">
        <v>4654</v>
      </c>
      <c r="I5218" s="1110" t="s">
        <v>10832</v>
      </c>
      <c r="J5218" s="1109">
        <v>0</v>
      </c>
      <c r="K5218" s="1109">
        <v>0</v>
      </c>
      <c r="L5218" s="1109">
        <v>0</v>
      </c>
      <c r="M5218" s="1109">
        <v>0</v>
      </c>
      <c r="N5218" s="1109">
        <v>0</v>
      </c>
      <c r="O5218" s="1109">
        <v>0</v>
      </c>
      <c r="P5218" s="1109">
        <v>0</v>
      </c>
      <c r="Q5218" s="1109">
        <v>0</v>
      </c>
    </row>
    <row r="5219" spans="1:17">
      <c r="A5219" s="1109">
        <v>20760</v>
      </c>
      <c r="B5219" s="1110" t="s">
        <v>0</v>
      </c>
      <c r="C5219" s="1109">
        <v>6.625</v>
      </c>
      <c r="D5219" s="1109">
        <v>5.7910000000000004</v>
      </c>
      <c r="E5219" s="1109">
        <v>28</v>
      </c>
      <c r="F5219" s="1109">
        <v>0</v>
      </c>
      <c r="G5219" s="1110" t="s">
        <v>10741</v>
      </c>
      <c r="H5219" s="1110" t="s">
        <v>4654</v>
      </c>
      <c r="I5219" s="1110" t="s">
        <v>10839</v>
      </c>
      <c r="J5219" s="1109">
        <v>0</v>
      </c>
      <c r="K5219" s="1109">
        <v>0</v>
      </c>
      <c r="L5219" s="1109">
        <v>0</v>
      </c>
      <c r="M5219" s="1109">
        <v>0</v>
      </c>
      <c r="N5219" s="1109">
        <v>0</v>
      </c>
      <c r="O5219" s="1109">
        <v>0</v>
      </c>
      <c r="P5219" s="1109">
        <v>0</v>
      </c>
      <c r="Q5219" s="1109">
        <v>0</v>
      </c>
    </row>
    <row r="5220" spans="1:17">
      <c r="A5220" s="1109">
        <v>20761</v>
      </c>
      <c r="B5220" s="1110" t="s">
        <v>0</v>
      </c>
      <c r="C5220" s="1109">
        <v>6.625</v>
      </c>
      <c r="D5220" s="1109">
        <v>5.7910000000000004</v>
      </c>
      <c r="E5220" s="1109">
        <v>28</v>
      </c>
      <c r="F5220" s="1109">
        <v>0</v>
      </c>
      <c r="G5220" s="1110" t="s">
        <v>10833</v>
      </c>
      <c r="H5220" s="1110" t="s">
        <v>4654</v>
      </c>
      <c r="I5220" s="1110" t="s">
        <v>10847</v>
      </c>
      <c r="J5220" s="1109">
        <v>0</v>
      </c>
      <c r="K5220" s="1109">
        <v>0</v>
      </c>
      <c r="L5220" s="1109">
        <v>0</v>
      </c>
      <c r="M5220" s="1109">
        <v>0</v>
      </c>
      <c r="N5220" s="1109">
        <v>0</v>
      </c>
      <c r="O5220" s="1109">
        <v>0</v>
      </c>
      <c r="P5220" s="1109">
        <v>0</v>
      </c>
      <c r="Q5220" s="1109">
        <v>0</v>
      </c>
    </row>
    <row r="5221" spans="1:17">
      <c r="A5221" s="1109">
        <v>20762</v>
      </c>
      <c r="B5221" s="1110" t="s">
        <v>0</v>
      </c>
      <c r="C5221" s="1109">
        <v>6.625</v>
      </c>
      <c r="D5221" s="1109">
        <v>5.7910000000000004</v>
      </c>
      <c r="E5221" s="1109">
        <v>28</v>
      </c>
      <c r="F5221" s="1109">
        <v>0</v>
      </c>
      <c r="G5221" s="1110" t="s">
        <v>10833</v>
      </c>
      <c r="H5221" s="1110" t="s">
        <v>4654</v>
      </c>
      <c r="I5221" s="1110" t="s">
        <v>10849</v>
      </c>
      <c r="J5221" s="1109">
        <v>0</v>
      </c>
      <c r="K5221" s="1109">
        <v>0</v>
      </c>
      <c r="L5221" s="1109">
        <v>0</v>
      </c>
      <c r="M5221" s="1109">
        <v>0</v>
      </c>
      <c r="N5221" s="1109">
        <v>0</v>
      </c>
      <c r="O5221" s="1109">
        <v>0</v>
      </c>
      <c r="P5221" s="1109">
        <v>0</v>
      </c>
      <c r="Q5221" s="1109">
        <v>0</v>
      </c>
    </row>
    <row r="5222" spans="1:17">
      <c r="A5222" s="1109">
        <v>20763</v>
      </c>
      <c r="B5222" s="1110" t="s">
        <v>0</v>
      </c>
      <c r="C5222" s="1109">
        <v>6.625</v>
      </c>
      <c r="D5222" s="1109">
        <v>5.7910000000000004</v>
      </c>
      <c r="E5222" s="1109">
        <v>28</v>
      </c>
      <c r="F5222" s="1109">
        <v>0</v>
      </c>
      <c r="G5222" s="1110" t="s">
        <v>10833</v>
      </c>
      <c r="H5222" s="1110" t="s">
        <v>4654</v>
      </c>
      <c r="I5222" s="1110" t="s">
        <v>10841</v>
      </c>
      <c r="J5222" s="1109">
        <v>0</v>
      </c>
      <c r="K5222" s="1109">
        <v>0</v>
      </c>
      <c r="L5222" s="1109">
        <v>0</v>
      </c>
      <c r="M5222" s="1109">
        <v>0</v>
      </c>
      <c r="N5222" s="1109">
        <v>0</v>
      </c>
      <c r="O5222" s="1109">
        <v>0</v>
      </c>
      <c r="P5222" s="1109">
        <v>0</v>
      </c>
      <c r="Q5222" s="1109">
        <v>0</v>
      </c>
    </row>
    <row r="5223" spans="1:17">
      <c r="A5223" s="1109">
        <v>20764</v>
      </c>
      <c r="B5223" s="1110" t="s">
        <v>0</v>
      </c>
      <c r="C5223" s="1109">
        <v>6.625</v>
      </c>
      <c r="D5223" s="1109">
        <v>5.7910000000000004</v>
      </c>
      <c r="E5223" s="1109">
        <v>28</v>
      </c>
      <c r="F5223" s="1109">
        <v>0</v>
      </c>
      <c r="G5223" s="1110" t="s">
        <v>10833</v>
      </c>
      <c r="H5223" s="1110" t="s">
        <v>4654</v>
      </c>
      <c r="I5223" s="1110" t="s">
        <v>10760</v>
      </c>
      <c r="J5223" s="1109">
        <v>0</v>
      </c>
      <c r="K5223" s="1109">
        <v>0</v>
      </c>
      <c r="L5223" s="1109">
        <v>0</v>
      </c>
      <c r="M5223" s="1109">
        <v>0</v>
      </c>
      <c r="N5223" s="1109">
        <v>0</v>
      </c>
      <c r="O5223" s="1109">
        <v>0</v>
      </c>
      <c r="P5223" s="1109">
        <v>0</v>
      </c>
      <c r="Q5223" s="1109">
        <v>0</v>
      </c>
    </row>
    <row r="5224" spans="1:17">
      <c r="A5224" s="1109">
        <v>20765</v>
      </c>
      <c r="B5224" s="1110" t="s">
        <v>0</v>
      </c>
      <c r="C5224" s="1109">
        <v>6.625</v>
      </c>
      <c r="D5224" s="1109">
        <v>5.7910000000000004</v>
      </c>
      <c r="E5224" s="1109">
        <v>28</v>
      </c>
      <c r="F5224" s="1109">
        <v>0</v>
      </c>
      <c r="G5224" s="1110" t="s">
        <v>10833</v>
      </c>
      <c r="H5224" s="1110" t="s">
        <v>4654</v>
      </c>
      <c r="I5224" s="1110" t="s">
        <v>10845</v>
      </c>
      <c r="J5224" s="1109">
        <v>0</v>
      </c>
      <c r="K5224" s="1109">
        <v>0</v>
      </c>
      <c r="L5224" s="1109">
        <v>0</v>
      </c>
      <c r="M5224" s="1109">
        <v>0</v>
      </c>
      <c r="N5224" s="1109">
        <v>0</v>
      </c>
      <c r="O5224" s="1109">
        <v>0</v>
      </c>
      <c r="P5224" s="1109">
        <v>0</v>
      </c>
      <c r="Q5224" s="1109">
        <v>0</v>
      </c>
    </row>
    <row r="5225" spans="1:17">
      <c r="A5225" s="1109">
        <v>20766</v>
      </c>
      <c r="B5225" s="1110" t="s">
        <v>0</v>
      </c>
      <c r="C5225" s="1109">
        <v>6.625</v>
      </c>
      <c r="D5225" s="1109">
        <v>5.7910000000000004</v>
      </c>
      <c r="E5225" s="1109">
        <v>28</v>
      </c>
      <c r="F5225" s="1109">
        <v>0</v>
      </c>
      <c r="G5225" s="1110" t="s">
        <v>10833</v>
      </c>
      <c r="H5225" s="1110" t="s">
        <v>4654</v>
      </c>
      <c r="I5225" s="1110" t="s">
        <v>10736</v>
      </c>
      <c r="J5225" s="1109">
        <v>0</v>
      </c>
      <c r="K5225" s="1109">
        <v>0</v>
      </c>
      <c r="L5225" s="1109">
        <v>0</v>
      </c>
      <c r="M5225" s="1109">
        <v>0</v>
      </c>
      <c r="N5225" s="1109">
        <v>0</v>
      </c>
      <c r="O5225" s="1109">
        <v>0</v>
      </c>
      <c r="P5225" s="1109">
        <v>0</v>
      </c>
      <c r="Q5225" s="1109">
        <v>0</v>
      </c>
    </row>
    <row r="5226" spans="1:17">
      <c r="A5226" s="1109">
        <v>20767</v>
      </c>
      <c r="B5226" s="1110" t="s">
        <v>0</v>
      </c>
      <c r="C5226" s="1109">
        <v>6.625</v>
      </c>
      <c r="D5226" s="1109">
        <v>5.7910000000000004</v>
      </c>
      <c r="E5226" s="1109">
        <v>28</v>
      </c>
      <c r="F5226" s="1109">
        <v>0</v>
      </c>
      <c r="G5226" s="1110" t="s">
        <v>10833</v>
      </c>
      <c r="H5226" s="1110" t="s">
        <v>4654</v>
      </c>
      <c r="I5226" s="1110" t="s">
        <v>10832</v>
      </c>
      <c r="J5226" s="1109">
        <v>0</v>
      </c>
      <c r="K5226" s="1109">
        <v>0</v>
      </c>
      <c r="L5226" s="1109">
        <v>0</v>
      </c>
      <c r="M5226" s="1109">
        <v>0</v>
      </c>
      <c r="N5226" s="1109">
        <v>0</v>
      </c>
      <c r="O5226" s="1109">
        <v>0</v>
      </c>
      <c r="P5226" s="1109">
        <v>0</v>
      </c>
      <c r="Q5226" s="1109">
        <v>0</v>
      </c>
    </row>
    <row r="5227" spans="1:17">
      <c r="A5227" s="1109">
        <v>20768</v>
      </c>
      <c r="B5227" s="1110" t="s">
        <v>0</v>
      </c>
      <c r="C5227" s="1109">
        <v>6.625</v>
      </c>
      <c r="D5227" s="1109">
        <v>5.7910000000000004</v>
      </c>
      <c r="E5227" s="1109">
        <v>28</v>
      </c>
      <c r="F5227" s="1109">
        <v>0</v>
      </c>
      <c r="G5227" s="1110" t="s">
        <v>10833</v>
      </c>
      <c r="H5227" s="1110" t="s">
        <v>4654</v>
      </c>
      <c r="I5227" s="1110" t="s">
        <v>10839</v>
      </c>
      <c r="J5227" s="1109">
        <v>0</v>
      </c>
      <c r="K5227" s="1109">
        <v>0</v>
      </c>
      <c r="L5227" s="1109">
        <v>0</v>
      </c>
      <c r="M5227" s="1109">
        <v>0</v>
      </c>
      <c r="N5227" s="1109">
        <v>0</v>
      </c>
      <c r="O5227" s="1109">
        <v>0</v>
      </c>
      <c r="P5227" s="1109">
        <v>0</v>
      </c>
      <c r="Q5227" s="1109">
        <v>0</v>
      </c>
    </row>
    <row r="5228" spans="1:17">
      <c r="A5228" s="1109">
        <v>20769</v>
      </c>
      <c r="B5228" s="1110" t="s">
        <v>0</v>
      </c>
      <c r="C5228" s="1109">
        <v>6.625</v>
      </c>
      <c r="D5228" s="1109">
        <v>5.7910000000000004</v>
      </c>
      <c r="E5228" s="1109">
        <v>28</v>
      </c>
      <c r="F5228" s="1109">
        <v>0</v>
      </c>
      <c r="G5228" s="1110" t="s">
        <v>10833</v>
      </c>
      <c r="H5228" s="1110" t="s">
        <v>4654</v>
      </c>
      <c r="I5228" s="1110" t="s">
        <v>10850</v>
      </c>
      <c r="J5228" s="1109">
        <v>0</v>
      </c>
      <c r="K5228" s="1109">
        <v>0</v>
      </c>
      <c r="L5228" s="1109">
        <v>0</v>
      </c>
      <c r="M5228" s="1109">
        <v>0</v>
      </c>
      <c r="N5228" s="1109">
        <v>0</v>
      </c>
      <c r="O5228" s="1109">
        <v>0</v>
      </c>
      <c r="P5228" s="1109">
        <v>0</v>
      </c>
      <c r="Q5228" s="1109">
        <v>0</v>
      </c>
    </row>
    <row r="5229" spans="1:17">
      <c r="A5229" s="1109">
        <v>20770</v>
      </c>
      <c r="B5229" s="1110" t="s">
        <v>0</v>
      </c>
      <c r="C5229" s="1109">
        <v>6.625</v>
      </c>
      <c r="D5229" s="1109">
        <v>5.7910000000000004</v>
      </c>
      <c r="E5229" s="1109">
        <v>28</v>
      </c>
      <c r="F5229" s="1109">
        <v>0</v>
      </c>
      <c r="G5229" s="1110" t="s">
        <v>10737</v>
      </c>
      <c r="H5229" s="1110" t="s">
        <v>4654</v>
      </c>
      <c r="I5229" s="1110" t="s">
        <v>10847</v>
      </c>
      <c r="J5229" s="1109">
        <v>0</v>
      </c>
      <c r="K5229" s="1109">
        <v>0</v>
      </c>
      <c r="L5229" s="1109">
        <v>0</v>
      </c>
      <c r="M5229" s="1109">
        <v>0</v>
      </c>
      <c r="N5229" s="1109">
        <v>0</v>
      </c>
      <c r="O5229" s="1109">
        <v>0</v>
      </c>
      <c r="P5229" s="1109">
        <v>0</v>
      </c>
      <c r="Q5229" s="1109">
        <v>0</v>
      </c>
    </row>
    <row r="5230" spans="1:17">
      <c r="A5230" s="1109">
        <v>20771</v>
      </c>
      <c r="B5230" s="1110" t="s">
        <v>0</v>
      </c>
      <c r="C5230" s="1109">
        <v>6.625</v>
      </c>
      <c r="D5230" s="1109">
        <v>5.7910000000000004</v>
      </c>
      <c r="E5230" s="1109">
        <v>28</v>
      </c>
      <c r="F5230" s="1109">
        <v>0</v>
      </c>
      <c r="G5230" s="1110" t="s">
        <v>10737</v>
      </c>
      <c r="H5230" s="1110" t="s">
        <v>4654</v>
      </c>
      <c r="I5230" s="1110" t="s">
        <v>10841</v>
      </c>
      <c r="J5230" s="1109">
        <v>0</v>
      </c>
      <c r="K5230" s="1109">
        <v>0</v>
      </c>
      <c r="L5230" s="1109">
        <v>0</v>
      </c>
      <c r="M5230" s="1109">
        <v>0</v>
      </c>
      <c r="N5230" s="1109">
        <v>0</v>
      </c>
      <c r="O5230" s="1109">
        <v>0</v>
      </c>
      <c r="P5230" s="1109">
        <v>0</v>
      </c>
      <c r="Q5230" s="1109">
        <v>0</v>
      </c>
    </row>
    <row r="5231" spans="1:17">
      <c r="A5231" s="1109">
        <v>20772</v>
      </c>
      <c r="B5231" s="1110" t="s">
        <v>0</v>
      </c>
      <c r="C5231" s="1109">
        <v>6.625</v>
      </c>
      <c r="D5231" s="1109">
        <v>5.7910000000000004</v>
      </c>
      <c r="E5231" s="1109">
        <v>28</v>
      </c>
      <c r="F5231" s="1109">
        <v>0</v>
      </c>
      <c r="G5231" s="1110" t="s">
        <v>10737</v>
      </c>
      <c r="H5231" s="1110" t="s">
        <v>4654</v>
      </c>
      <c r="I5231" s="1110" t="s">
        <v>10849</v>
      </c>
      <c r="J5231" s="1109">
        <v>0</v>
      </c>
      <c r="K5231" s="1109">
        <v>0</v>
      </c>
      <c r="L5231" s="1109">
        <v>0</v>
      </c>
      <c r="M5231" s="1109">
        <v>0</v>
      </c>
      <c r="N5231" s="1109">
        <v>0</v>
      </c>
      <c r="O5231" s="1109">
        <v>0</v>
      </c>
      <c r="P5231" s="1109">
        <v>0</v>
      </c>
      <c r="Q5231" s="1109">
        <v>0</v>
      </c>
    </row>
    <row r="5232" spans="1:17">
      <c r="A5232" s="1109">
        <v>20773</v>
      </c>
      <c r="B5232" s="1110" t="s">
        <v>0</v>
      </c>
      <c r="C5232" s="1109">
        <v>6.625</v>
      </c>
      <c r="D5232" s="1109">
        <v>5.7910000000000004</v>
      </c>
      <c r="E5232" s="1109">
        <v>28</v>
      </c>
      <c r="F5232" s="1109">
        <v>0</v>
      </c>
      <c r="G5232" s="1110" t="s">
        <v>10737</v>
      </c>
      <c r="H5232" s="1110" t="s">
        <v>4654</v>
      </c>
      <c r="I5232" s="1110" t="s">
        <v>10760</v>
      </c>
      <c r="J5232" s="1109">
        <v>0</v>
      </c>
      <c r="K5232" s="1109">
        <v>0</v>
      </c>
      <c r="L5232" s="1109">
        <v>0</v>
      </c>
      <c r="M5232" s="1109">
        <v>0</v>
      </c>
      <c r="N5232" s="1109">
        <v>0</v>
      </c>
      <c r="O5232" s="1109">
        <v>0</v>
      </c>
      <c r="P5232" s="1109">
        <v>0</v>
      </c>
      <c r="Q5232" s="1109">
        <v>0</v>
      </c>
    </row>
    <row r="5233" spans="1:17">
      <c r="A5233" s="1109">
        <v>20774</v>
      </c>
      <c r="B5233" s="1110" t="s">
        <v>0</v>
      </c>
      <c r="C5233" s="1109">
        <v>6.625</v>
      </c>
      <c r="D5233" s="1109">
        <v>5.7910000000000004</v>
      </c>
      <c r="E5233" s="1109">
        <v>28</v>
      </c>
      <c r="F5233" s="1109">
        <v>0</v>
      </c>
      <c r="G5233" s="1110" t="s">
        <v>10737</v>
      </c>
      <c r="H5233" s="1110" t="s">
        <v>4654</v>
      </c>
      <c r="I5233" s="1110" t="s">
        <v>10845</v>
      </c>
      <c r="J5233" s="1109">
        <v>0</v>
      </c>
      <c r="K5233" s="1109">
        <v>0</v>
      </c>
      <c r="L5233" s="1109">
        <v>0</v>
      </c>
      <c r="M5233" s="1109">
        <v>0</v>
      </c>
      <c r="N5233" s="1109">
        <v>0</v>
      </c>
      <c r="O5233" s="1109">
        <v>0</v>
      </c>
      <c r="P5233" s="1109">
        <v>0</v>
      </c>
      <c r="Q5233" s="1109">
        <v>0</v>
      </c>
    </row>
    <row r="5234" spans="1:17">
      <c r="A5234" s="1109">
        <v>20775</v>
      </c>
      <c r="B5234" s="1110" t="s">
        <v>0</v>
      </c>
      <c r="C5234" s="1109">
        <v>6.625</v>
      </c>
      <c r="D5234" s="1109">
        <v>5.7910000000000004</v>
      </c>
      <c r="E5234" s="1109">
        <v>28</v>
      </c>
      <c r="F5234" s="1109">
        <v>0</v>
      </c>
      <c r="G5234" s="1110" t="s">
        <v>10737</v>
      </c>
      <c r="H5234" s="1110" t="s">
        <v>4654</v>
      </c>
      <c r="I5234" s="1110" t="s">
        <v>10850</v>
      </c>
      <c r="J5234" s="1109">
        <v>0</v>
      </c>
      <c r="K5234" s="1109">
        <v>0</v>
      </c>
      <c r="L5234" s="1109">
        <v>0</v>
      </c>
      <c r="M5234" s="1109">
        <v>0</v>
      </c>
      <c r="N5234" s="1109">
        <v>0</v>
      </c>
      <c r="O5234" s="1109">
        <v>0</v>
      </c>
      <c r="P5234" s="1109">
        <v>0</v>
      </c>
      <c r="Q5234" s="1109">
        <v>0</v>
      </c>
    </row>
    <row r="5235" spans="1:17">
      <c r="A5235" s="1109">
        <v>20776</v>
      </c>
      <c r="B5235" s="1110" t="s">
        <v>0</v>
      </c>
      <c r="C5235" s="1109">
        <v>6.625</v>
      </c>
      <c r="D5235" s="1109">
        <v>5.7910000000000004</v>
      </c>
      <c r="E5235" s="1109">
        <v>28</v>
      </c>
      <c r="F5235" s="1109">
        <v>0</v>
      </c>
      <c r="G5235" s="1110" t="s">
        <v>10737</v>
      </c>
      <c r="H5235" s="1110" t="s">
        <v>4654</v>
      </c>
      <c r="I5235" s="1110" t="s">
        <v>10832</v>
      </c>
      <c r="J5235" s="1109">
        <v>0</v>
      </c>
      <c r="K5235" s="1109">
        <v>0</v>
      </c>
      <c r="L5235" s="1109">
        <v>0</v>
      </c>
      <c r="M5235" s="1109">
        <v>0</v>
      </c>
      <c r="N5235" s="1109">
        <v>0</v>
      </c>
      <c r="O5235" s="1109">
        <v>0</v>
      </c>
      <c r="P5235" s="1109">
        <v>0</v>
      </c>
      <c r="Q5235" s="1109">
        <v>0</v>
      </c>
    </row>
    <row r="5236" spans="1:17">
      <c r="A5236" s="1109">
        <v>20777</v>
      </c>
      <c r="B5236" s="1110" t="s">
        <v>0</v>
      </c>
      <c r="C5236" s="1109">
        <v>6.625</v>
      </c>
      <c r="D5236" s="1109">
        <v>5.7910000000000004</v>
      </c>
      <c r="E5236" s="1109">
        <v>28</v>
      </c>
      <c r="F5236" s="1109">
        <v>0</v>
      </c>
      <c r="G5236" s="1110" t="s">
        <v>10737</v>
      </c>
      <c r="H5236" s="1110" t="s">
        <v>4654</v>
      </c>
      <c r="I5236" s="1110" t="s">
        <v>10839</v>
      </c>
      <c r="J5236" s="1109">
        <v>0</v>
      </c>
      <c r="K5236" s="1109">
        <v>0</v>
      </c>
      <c r="L5236" s="1109">
        <v>0</v>
      </c>
      <c r="M5236" s="1109">
        <v>0</v>
      </c>
      <c r="N5236" s="1109">
        <v>0</v>
      </c>
      <c r="O5236" s="1109">
        <v>0</v>
      </c>
      <c r="P5236" s="1109">
        <v>0</v>
      </c>
      <c r="Q5236" s="1109">
        <v>0</v>
      </c>
    </row>
    <row r="5237" spans="1:17">
      <c r="A5237" s="1109">
        <v>20778</v>
      </c>
      <c r="B5237" s="1110" t="s">
        <v>0</v>
      </c>
      <c r="C5237" s="1109">
        <v>6.625</v>
      </c>
      <c r="D5237" s="1109">
        <v>5.7910000000000004</v>
      </c>
      <c r="E5237" s="1109">
        <v>28</v>
      </c>
      <c r="F5237" s="1109">
        <v>0</v>
      </c>
      <c r="G5237" s="1110" t="s">
        <v>10838</v>
      </c>
      <c r="H5237" s="1110" t="s">
        <v>4654</v>
      </c>
      <c r="I5237" s="1110" t="s">
        <v>10760</v>
      </c>
      <c r="J5237" s="1109">
        <v>0</v>
      </c>
      <c r="K5237" s="1109">
        <v>0</v>
      </c>
      <c r="L5237" s="1109">
        <v>0</v>
      </c>
      <c r="M5237" s="1109">
        <v>0</v>
      </c>
      <c r="N5237" s="1109">
        <v>0</v>
      </c>
      <c r="O5237" s="1109">
        <v>0</v>
      </c>
      <c r="P5237" s="1109">
        <v>0</v>
      </c>
      <c r="Q5237" s="1109">
        <v>0</v>
      </c>
    </row>
    <row r="5238" spans="1:17">
      <c r="A5238" s="1109">
        <v>20779</v>
      </c>
      <c r="B5238" s="1110" t="s">
        <v>0</v>
      </c>
      <c r="C5238" s="1109">
        <v>6.625</v>
      </c>
      <c r="D5238" s="1109">
        <v>5.7910000000000004</v>
      </c>
      <c r="E5238" s="1109">
        <v>28</v>
      </c>
      <c r="F5238" s="1109">
        <v>0</v>
      </c>
      <c r="G5238" s="1110" t="s">
        <v>10838</v>
      </c>
      <c r="H5238" s="1110" t="s">
        <v>4654</v>
      </c>
      <c r="I5238" s="1110" t="s">
        <v>10736</v>
      </c>
      <c r="J5238" s="1109">
        <v>0</v>
      </c>
      <c r="K5238" s="1109">
        <v>0</v>
      </c>
      <c r="L5238" s="1109">
        <v>0</v>
      </c>
      <c r="M5238" s="1109">
        <v>0</v>
      </c>
      <c r="N5238" s="1109">
        <v>0</v>
      </c>
      <c r="O5238" s="1109">
        <v>0</v>
      </c>
      <c r="P5238" s="1109">
        <v>0</v>
      </c>
      <c r="Q5238" s="1109">
        <v>0</v>
      </c>
    </row>
    <row r="5239" spans="1:17">
      <c r="A5239" s="1109">
        <v>20780</v>
      </c>
      <c r="B5239" s="1110" t="s">
        <v>0</v>
      </c>
      <c r="C5239" s="1109">
        <v>6.625</v>
      </c>
      <c r="D5239" s="1109">
        <v>5.7910000000000004</v>
      </c>
      <c r="E5239" s="1109">
        <v>28</v>
      </c>
      <c r="F5239" s="1109">
        <v>0</v>
      </c>
      <c r="G5239" s="1110" t="s">
        <v>10753</v>
      </c>
      <c r="H5239" s="1110" t="s">
        <v>4654</v>
      </c>
      <c r="I5239" s="1110" t="s">
        <v>10847</v>
      </c>
      <c r="J5239" s="1109">
        <v>0</v>
      </c>
      <c r="K5239" s="1109">
        <v>0</v>
      </c>
      <c r="L5239" s="1109">
        <v>0</v>
      </c>
      <c r="M5239" s="1109">
        <v>0</v>
      </c>
      <c r="N5239" s="1109">
        <v>0</v>
      </c>
      <c r="O5239" s="1109">
        <v>0</v>
      </c>
      <c r="P5239" s="1109">
        <v>0</v>
      </c>
      <c r="Q5239" s="1109">
        <v>0</v>
      </c>
    </row>
    <row r="5240" spans="1:17">
      <c r="A5240" s="1109">
        <v>20781</v>
      </c>
      <c r="B5240" s="1110" t="s">
        <v>0</v>
      </c>
      <c r="C5240" s="1109">
        <v>6.625</v>
      </c>
      <c r="D5240" s="1109">
        <v>5.7910000000000004</v>
      </c>
      <c r="E5240" s="1109">
        <v>28</v>
      </c>
      <c r="F5240" s="1109">
        <v>0</v>
      </c>
      <c r="G5240" s="1110" t="s">
        <v>10753</v>
      </c>
      <c r="H5240" s="1110" t="s">
        <v>4654</v>
      </c>
      <c r="I5240" s="1110" t="s">
        <v>10849</v>
      </c>
      <c r="J5240" s="1109">
        <v>0</v>
      </c>
      <c r="K5240" s="1109">
        <v>0</v>
      </c>
      <c r="L5240" s="1109">
        <v>0</v>
      </c>
      <c r="M5240" s="1109">
        <v>0</v>
      </c>
      <c r="N5240" s="1109">
        <v>0</v>
      </c>
      <c r="O5240" s="1109">
        <v>0</v>
      </c>
      <c r="P5240" s="1109">
        <v>0</v>
      </c>
      <c r="Q5240" s="1109">
        <v>0</v>
      </c>
    </row>
    <row r="5241" spans="1:17">
      <c r="A5241" s="1109">
        <v>20782</v>
      </c>
      <c r="B5241" s="1110" t="s">
        <v>0</v>
      </c>
      <c r="C5241" s="1109">
        <v>6.625</v>
      </c>
      <c r="D5241" s="1109">
        <v>5.7910000000000004</v>
      </c>
      <c r="E5241" s="1109">
        <v>28</v>
      </c>
      <c r="F5241" s="1109">
        <v>0</v>
      </c>
      <c r="G5241" s="1110" t="s">
        <v>10753</v>
      </c>
      <c r="H5241" s="1110" t="s">
        <v>4654</v>
      </c>
      <c r="I5241" s="1110" t="s">
        <v>10841</v>
      </c>
      <c r="J5241" s="1109">
        <v>0</v>
      </c>
      <c r="K5241" s="1109">
        <v>0</v>
      </c>
      <c r="L5241" s="1109">
        <v>0</v>
      </c>
      <c r="M5241" s="1109">
        <v>0</v>
      </c>
      <c r="N5241" s="1109">
        <v>0</v>
      </c>
      <c r="O5241" s="1109">
        <v>0</v>
      </c>
      <c r="P5241" s="1109">
        <v>0</v>
      </c>
      <c r="Q5241" s="1109">
        <v>0</v>
      </c>
    </row>
    <row r="5242" spans="1:17">
      <c r="A5242" s="1109">
        <v>20783</v>
      </c>
      <c r="B5242" s="1110" t="s">
        <v>0</v>
      </c>
      <c r="C5242" s="1109">
        <v>6.625</v>
      </c>
      <c r="D5242" s="1109">
        <v>5.7910000000000004</v>
      </c>
      <c r="E5242" s="1109">
        <v>28</v>
      </c>
      <c r="F5242" s="1109">
        <v>0</v>
      </c>
      <c r="G5242" s="1110" t="s">
        <v>10753</v>
      </c>
      <c r="H5242" s="1110" t="s">
        <v>4654</v>
      </c>
      <c r="I5242" s="1110" t="s">
        <v>10760</v>
      </c>
      <c r="J5242" s="1109">
        <v>0</v>
      </c>
      <c r="K5242" s="1109">
        <v>0</v>
      </c>
      <c r="L5242" s="1109">
        <v>0</v>
      </c>
      <c r="M5242" s="1109">
        <v>0</v>
      </c>
      <c r="N5242" s="1109">
        <v>0</v>
      </c>
      <c r="O5242" s="1109">
        <v>0</v>
      </c>
      <c r="P5242" s="1109">
        <v>0</v>
      </c>
      <c r="Q5242" s="1109">
        <v>0</v>
      </c>
    </row>
    <row r="5243" spans="1:17">
      <c r="A5243" s="1109">
        <v>20784</v>
      </c>
      <c r="B5243" s="1110" t="s">
        <v>0</v>
      </c>
      <c r="C5243" s="1109">
        <v>6.625</v>
      </c>
      <c r="D5243" s="1109">
        <v>5.7910000000000004</v>
      </c>
      <c r="E5243" s="1109">
        <v>28</v>
      </c>
      <c r="F5243" s="1109">
        <v>0</v>
      </c>
      <c r="G5243" s="1110" t="s">
        <v>10753</v>
      </c>
      <c r="H5243" s="1110" t="s">
        <v>4654</v>
      </c>
      <c r="I5243" s="1110" t="s">
        <v>10845</v>
      </c>
      <c r="J5243" s="1109">
        <v>0</v>
      </c>
      <c r="K5243" s="1109">
        <v>0</v>
      </c>
      <c r="L5243" s="1109">
        <v>0</v>
      </c>
      <c r="M5243" s="1109">
        <v>0</v>
      </c>
      <c r="N5243" s="1109">
        <v>0</v>
      </c>
      <c r="O5243" s="1109">
        <v>0</v>
      </c>
      <c r="P5243" s="1109">
        <v>0</v>
      </c>
      <c r="Q5243" s="1109">
        <v>0</v>
      </c>
    </row>
    <row r="5244" spans="1:17">
      <c r="A5244" s="1109">
        <v>20785</v>
      </c>
      <c r="B5244" s="1110" t="s">
        <v>0</v>
      </c>
      <c r="C5244" s="1109">
        <v>6.625</v>
      </c>
      <c r="D5244" s="1109">
        <v>5.7910000000000004</v>
      </c>
      <c r="E5244" s="1109">
        <v>28</v>
      </c>
      <c r="F5244" s="1109">
        <v>0</v>
      </c>
      <c r="G5244" s="1110" t="s">
        <v>10753</v>
      </c>
      <c r="H5244" s="1110" t="s">
        <v>4654</v>
      </c>
      <c r="I5244" s="1110" t="s">
        <v>10736</v>
      </c>
      <c r="J5244" s="1109">
        <v>0</v>
      </c>
      <c r="K5244" s="1109">
        <v>0</v>
      </c>
      <c r="L5244" s="1109">
        <v>0</v>
      </c>
      <c r="M5244" s="1109">
        <v>0</v>
      </c>
      <c r="N5244" s="1109">
        <v>0</v>
      </c>
      <c r="O5244" s="1109">
        <v>0</v>
      </c>
      <c r="P5244" s="1109">
        <v>0</v>
      </c>
      <c r="Q5244" s="1109">
        <v>0</v>
      </c>
    </row>
    <row r="5245" spans="1:17">
      <c r="A5245" s="1109">
        <v>20786</v>
      </c>
      <c r="B5245" s="1110" t="s">
        <v>0</v>
      </c>
      <c r="C5245" s="1109">
        <v>6.625</v>
      </c>
      <c r="D5245" s="1109">
        <v>5.7910000000000004</v>
      </c>
      <c r="E5245" s="1109">
        <v>28</v>
      </c>
      <c r="F5245" s="1109">
        <v>0</v>
      </c>
      <c r="G5245" s="1110" t="s">
        <v>10753</v>
      </c>
      <c r="H5245" s="1110" t="s">
        <v>4654</v>
      </c>
      <c r="I5245" s="1110" t="s">
        <v>10850</v>
      </c>
      <c r="J5245" s="1109">
        <v>0</v>
      </c>
      <c r="K5245" s="1109">
        <v>0</v>
      </c>
      <c r="L5245" s="1109">
        <v>0</v>
      </c>
      <c r="M5245" s="1109">
        <v>0</v>
      </c>
      <c r="N5245" s="1109">
        <v>0</v>
      </c>
      <c r="O5245" s="1109">
        <v>0</v>
      </c>
      <c r="P5245" s="1109">
        <v>0</v>
      </c>
      <c r="Q5245" s="1109">
        <v>0</v>
      </c>
    </row>
    <row r="5246" spans="1:17">
      <c r="A5246" s="1109">
        <v>20787</v>
      </c>
      <c r="B5246" s="1110" t="s">
        <v>0</v>
      </c>
      <c r="C5246" s="1109">
        <v>6.625</v>
      </c>
      <c r="D5246" s="1109">
        <v>5.7910000000000004</v>
      </c>
      <c r="E5246" s="1109">
        <v>28</v>
      </c>
      <c r="F5246" s="1109">
        <v>0</v>
      </c>
      <c r="G5246" s="1110" t="s">
        <v>10753</v>
      </c>
      <c r="H5246" s="1110" t="s">
        <v>4654</v>
      </c>
      <c r="I5246" s="1110" t="s">
        <v>10832</v>
      </c>
      <c r="J5246" s="1109">
        <v>0</v>
      </c>
      <c r="K5246" s="1109">
        <v>0</v>
      </c>
      <c r="L5246" s="1109">
        <v>0</v>
      </c>
      <c r="M5246" s="1109">
        <v>0</v>
      </c>
      <c r="N5246" s="1109">
        <v>0</v>
      </c>
      <c r="O5246" s="1109">
        <v>0</v>
      </c>
      <c r="P5246" s="1109">
        <v>0</v>
      </c>
      <c r="Q5246" s="1109">
        <v>0</v>
      </c>
    </row>
    <row r="5247" spans="1:17">
      <c r="A5247" s="1109">
        <v>20788</v>
      </c>
      <c r="B5247" s="1110" t="s">
        <v>0</v>
      </c>
      <c r="C5247" s="1109">
        <v>6.625</v>
      </c>
      <c r="D5247" s="1109">
        <v>5.7910000000000004</v>
      </c>
      <c r="E5247" s="1109">
        <v>28</v>
      </c>
      <c r="F5247" s="1109">
        <v>0</v>
      </c>
      <c r="G5247" s="1110" t="s">
        <v>10753</v>
      </c>
      <c r="H5247" s="1110" t="s">
        <v>4654</v>
      </c>
      <c r="I5247" s="1110" t="s">
        <v>10839</v>
      </c>
      <c r="J5247" s="1109">
        <v>0</v>
      </c>
      <c r="K5247" s="1109">
        <v>0</v>
      </c>
      <c r="L5247" s="1109">
        <v>0</v>
      </c>
      <c r="M5247" s="1109">
        <v>0</v>
      </c>
      <c r="N5247" s="1109">
        <v>0</v>
      </c>
      <c r="O5247" s="1109">
        <v>0</v>
      </c>
      <c r="P5247" s="1109">
        <v>0</v>
      </c>
      <c r="Q5247" s="1109">
        <v>0</v>
      </c>
    </row>
    <row r="5248" spans="1:17">
      <c r="A5248" s="1109">
        <v>20789</v>
      </c>
      <c r="B5248" s="1110" t="s">
        <v>0</v>
      </c>
      <c r="C5248" s="1109">
        <v>6.625</v>
      </c>
      <c r="D5248" s="1109">
        <v>5.7910000000000004</v>
      </c>
      <c r="E5248" s="1109">
        <v>28</v>
      </c>
      <c r="F5248" s="1109">
        <v>0</v>
      </c>
      <c r="G5248" s="1110" t="s">
        <v>10779</v>
      </c>
      <c r="H5248" s="1110" t="s">
        <v>4654</v>
      </c>
      <c r="I5248" s="1110" t="s">
        <v>10847</v>
      </c>
      <c r="J5248" s="1109">
        <v>0</v>
      </c>
      <c r="K5248" s="1109">
        <v>0</v>
      </c>
      <c r="L5248" s="1109">
        <v>0</v>
      </c>
      <c r="M5248" s="1109">
        <v>0</v>
      </c>
      <c r="N5248" s="1109">
        <v>0</v>
      </c>
      <c r="O5248" s="1109">
        <v>0</v>
      </c>
      <c r="P5248" s="1109">
        <v>0</v>
      </c>
      <c r="Q5248" s="1109">
        <v>0</v>
      </c>
    </row>
    <row r="5249" spans="1:17">
      <c r="A5249" s="1109">
        <v>20790</v>
      </c>
      <c r="B5249" s="1110" t="s">
        <v>0</v>
      </c>
      <c r="C5249" s="1109">
        <v>6.625</v>
      </c>
      <c r="D5249" s="1109">
        <v>5.7910000000000004</v>
      </c>
      <c r="E5249" s="1109">
        <v>28</v>
      </c>
      <c r="F5249" s="1109">
        <v>0</v>
      </c>
      <c r="G5249" s="1110" t="s">
        <v>10779</v>
      </c>
      <c r="H5249" s="1110" t="s">
        <v>4654</v>
      </c>
      <c r="I5249" s="1110" t="s">
        <v>10841</v>
      </c>
      <c r="J5249" s="1109">
        <v>0</v>
      </c>
      <c r="K5249" s="1109">
        <v>0</v>
      </c>
      <c r="L5249" s="1109">
        <v>0</v>
      </c>
      <c r="M5249" s="1109">
        <v>0</v>
      </c>
      <c r="N5249" s="1109">
        <v>0</v>
      </c>
      <c r="O5249" s="1109">
        <v>0</v>
      </c>
      <c r="P5249" s="1109">
        <v>0</v>
      </c>
      <c r="Q5249" s="1109">
        <v>0</v>
      </c>
    </row>
    <row r="5250" spans="1:17">
      <c r="A5250" s="1109">
        <v>20791</v>
      </c>
      <c r="B5250" s="1110" t="s">
        <v>0</v>
      </c>
      <c r="C5250" s="1109">
        <v>6.625</v>
      </c>
      <c r="D5250" s="1109">
        <v>5.7910000000000004</v>
      </c>
      <c r="E5250" s="1109">
        <v>28</v>
      </c>
      <c r="F5250" s="1109">
        <v>0</v>
      </c>
      <c r="G5250" s="1110" t="s">
        <v>10779</v>
      </c>
      <c r="H5250" s="1110" t="s">
        <v>4654</v>
      </c>
      <c r="I5250" s="1110" t="s">
        <v>10760</v>
      </c>
      <c r="J5250" s="1109">
        <v>0</v>
      </c>
      <c r="K5250" s="1109">
        <v>0</v>
      </c>
      <c r="L5250" s="1109">
        <v>0</v>
      </c>
      <c r="M5250" s="1109">
        <v>0</v>
      </c>
      <c r="N5250" s="1109">
        <v>0</v>
      </c>
      <c r="O5250" s="1109">
        <v>0</v>
      </c>
      <c r="P5250" s="1109">
        <v>0</v>
      </c>
      <c r="Q5250" s="1109">
        <v>0</v>
      </c>
    </row>
    <row r="5251" spans="1:17">
      <c r="A5251" s="1109">
        <v>20792</v>
      </c>
      <c r="B5251" s="1110" t="s">
        <v>0</v>
      </c>
      <c r="C5251" s="1109">
        <v>6.625</v>
      </c>
      <c r="D5251" s="1109">
        <v>5.7910000000000004</v>
      </c>
      <c r="E5251" s="1109">
        <v>28</v>
      </c>
      <c r="F5251" s="1109">
        <v>0</v>
      </c>
      <c r="G5251" s="1110" t="s">
        <v>10779</v>
      </c>
      <c r="H5251" s="1110" t="s">
        <v>4654</v>
      </c>
      <c r="I5251" s="1110" t="s">
        <v>10736</v>
      </c>
      <c r="J5251" s="1109">
        <v>0</v>
      </c>
      <c r="K5251" s="1109">
        <v>0</v>
      </c>
      <c r="L5251" s="1109">
        <v>0</v>
      </c>
      <c r="M5251" s="1109">
        <v>0</v>
      </c>
      <c r="N5251" s="1109">
        <v>0</v>
      </c>
      <c r="O5251" s="1109">
        <v>0</v>
      </c>
      <c r="P5251" s="1109">
        <v>0</v>
      </c>
      <c r="Q5251" s="1109">
        <v>0</v>
      </c>
    </row>
    <row r="5252" spans="1:17">
      <c r="A5252" s="1109">
        <v>20793</v>
      </c>
      <c r="B5252" s="1110" t="s">
        <v>0</v>
      </c>
      <c r="C5252" s="1109">
        <v>6.625</v>
      </c>
      <c r="D5252" s="1109">
        <v>5.7910000000000004</v>
      </c>
      <c r="E5252" s="1109">
        <v>28</v>
      </c>
      <c r="F5252" s="1109">
        <v>0</v>
      </c>
      <c r="G5252" s="1110" t="s">
        <v>10779</v>
      </c>
      <c r="H5252" s="1110" t="s">
        <v>4654</v>
      </c>
      <c r="I5252" s="1110" t="s">
        <v>10850</v>
      </c>
      <c r="J5252" s="1109">
        <v>0</v>
      </c>
      <c r="K5252" s="1109">
        <v>0</v>
      </c>
      <c r="L5252" s="1109">
        <v>0</v>
      </c>
      <c r="M5252" s="1109">
        <v>0</v>
      </c>
      <c r="N5252" s="1109">
        <v>0</v>
      </c>
      <c r="O5252" s="1109">
        <v>0</v>
      </c>
      <c r="P5252" s="1109">
        <v>0</v>
      </c>
      <c r="Q5252" s="1109">
        <v>0</v>
      </c>
    </row>
    <row r="5253" spans="1:17">
      <c r="A5253" s="1109">
        <v>20794</v>
      </c>
      <c r="B5253" s="1110" t="s">
        <v>0</v>
      </c>
      <c r="C5253" s="1109">
        <v>6.625</v>
      </c>
      <c r="D5253" s="1109">
        <v>5.7910000000000004</v>
      </c>
      <c r="E5253" s="1109">
        <v>28</v>
      </c>
      <c r="F5253" s="1109">
        <v>0</v>
      </c>
      <c r="G5253" s="1110" t="s">
        <v>10779</v>
      </c>
      <c r="H5253" s="1110" t="s">
        <v>4654</v>
      </c>
      <c r="I5253" s="1110" t="s">
        <v>10832</v>
      </c>
      <c r="J5253" s="1109">
        <v>0</v>
      </c>
      <c r="K5253" s="1109">
        <v>0</v>
      </c>
      <c r="L5253" s="1109">
        <v>0</v>
      </c>
      <c r="M5253" s="1109">
        <v>0</v>
      </c>
      <c r="N5253" s="1109">
        <v>0</v>
      </c>
      <c r="O5253" s="1109">
        <v>0</v>
      </c>
      <c r="P5253" s="1109">
        <v>0</v>
      </c>
      <c r="Q5253" s="1109">
        <v>0</v>
      </c>
    </row>
    <row r="5254" spans="1:17">
      <c r="A5254" s="1109">
        <v>20795</v>
      </c>
      <c r="B5254" s="1110" t="s">
        <v>0</v>
      </c>
      <c r="C5254" s="1109">
        <v>6.625</v>
      </c>
      <c r="D5254" s="1109">
        <v>5.7910000000000004</v>
      </c>
      <c r="E5254" s="1109">
        <v>28</v>
      </c>
      <c r="F5254" s="1109">
        <v>0</v>
      </c>
      <c r="G5254" s="1110" t="s">
        <v>10779</v>
      </c>
      <c r="H5254" s="1110" t="s">
        <v>4654</v>
      </c>
      <c r="I5254" s="1110" t="s">
        <v>10839</v>
      </c>
      <c r="J5254" s="1109">
        <v>0</v>
      </c>
      <c r="K5254" s="1109">
        <v>0</v>
      </c>
      <c r="L5254" s="1109">
        <v>0</v>
      </c>
      <c r="M5254" s="1109">
        <v>0</v>
      </c>
      <c r="N5254" s="1109">
        <v>0</v>
      </c>
      <c r="O5254" s="1109">
        <v>0</v>
      </c>
      <c r="P5254" s="1109">
        <v>0</v>
      </c>
      <c r="Q5254" s="1109">
        <v>0</v>
      </c>
    </row>
    <row r="5255" spans="1:17">
      <c r="A5255" s="1109">
        <v>20796</v>
      </c>
      <c r="B5255" s="1110" t="s">
        <v>0</v>
      </c>
      <c r="C5255" s="1109">
        <v>6.625</v>
      </c>
      <c r="D5255" s="1109">
        <v>5.7910000000000004</v>
      </c>
      <c r="E5255" s="1109">
        <v>28</v>
      </c>
      <c r="F5255" s="1109">
        <v>0</v>
      </c>
      <c r="G5255" s="1110" t="s">
        <v>10739</v>
      </c>
      <c r="H5255" s="1110" t="s">
        <v>4654</v>
      </c>
      <c r="I5255" s="1110" t="s">
        <v>10847</v>
      </c>
      <c r="J5255" s="1109">
        <v>0</v>
      </c>
      <c r="K5255" s="1109">
        <v>0</v>
      </c>
      <c r="L5255" s="1109">
        <v>0</v>
      </c>
      <c r="M5255" s="1109">
        <v>0</v>
      </c>
      <c r="N5255" s="1109">
        <v>0</v>
      </c>
      <c r="O5255" s="1109">
        <v>0</v>
      </c>
      <c r="P5255" s="1109">
        <v>0</v>
      </c>
      <c r="Q5255" s="1109">
        <v>0</v>
      </c>
    </row>
    <row r="5256" spans="1:17">
      <c r="A5256" s="1109">
        <v>20797</v>
      </c>
      <c r="B5256" s="1110" t="s">
        <v>0</v>
      </c>
      <c r="C5256" s="1109">
        <v>6.625</v>
      </c>
      <c r="D5256" s="1109">
        <v>5.7910000000000004</v>
      </c>
      <c r="E5256" s="1109">
        <v>28</v>
      </c>
      <c r="F5256" s="1109">
        <v>0</v>
      </c>
      <c r="G5256" s="1110" t="s">
        <v>10739</v>
      </c>
      <c r="H5256" s="1110" t="s">
        <v>4654</v>
      </c>
      <c r="I5256" s="1110" t="s">
        <v>10841</v>
      </c>
      <c r="J5256" s="1109">
        <v>0</v>
      </c>
      <c r="K5256" s="1109">
        <v>0</v>
      </c>
      <c r="L5256" s="1109">
        <v>0</v>
      </c>
      <c r="M5256" s="1109">
        <v>0</v>
      </c>
      <c r="N5256" s="1109">
        <v>0</v>
      </c>
      <c r="O5256" s="1109">
        <v>0</v>
      </c>
      <c r="P5256" s="1109">
        <v>0</v>
      </c>
      <c r="Q5256" s="1109">
        <v>0</v>
      </c>
    </row>
    <row r="5257" spans="1:17">
      <c r="A5257" s="1109">
        <v>20798</v>
      </c>
      <c r="B5257" s="1110" t="s">
        <v>0</v>
      </c>
      <c r="C5257" s="1109">
        <v>6.625</v>
      </c>
      <c r="D5257" s="1109">
        <v>5.7910000000000004</v>
      </c>
      <c r="E5257" s="1109">
        <v>28</v>
      </c>
      <c r="F5257" s="1109">
        <v>0</v>
      </c>
      <c r="G5257" s="1110" t="s">
        <v>10739</v>
      </c>
      <c r="H5257" s="1110" t="s">
        <v>4654</v>
      </c>
      <c r="I5257" s="1110" t="s">
        <v>10760</v>
      </c>
      <c r="J5257" s="1109">
        <v>0</v>
      </c>
      <c r="K5257" s="1109">
        <v>0</v>
      </c>
      <c r="L5257" s="1109">
        <v>0</v>
      </c>
      <c r="M5257" s="1109">
        <v>0</v>
      </c>
      <c r="N5257" s="1109">
        <v>0</v>
      </c>
      <c r="O5257" s="1109">
        <v>0</v>
      </c>
      <c r="P5257" s="1109">
        <v>0</v>
      </c>
      <c r="Q5257" s="1109">
        <v>0</v>
      </c>
    </row>
    <row r="5258" spans="1:17">
      <c r="A5258" s="1109">
        <v>20799</v>
      </c>
      <c r="B5258" s="1110" t="s">
        <v>0</v>
      </c>
      <c r="C5258" s="1109">
        <v>6.625</v>
      </c>
      <c r="D5258" s="1109">
        <v>5.7910000000000004</v>
      </c>
      <c r="E5258" s="1109">
        <v>28</v>
      </c>
      <c r="F5258" s="1109">
        <v>0</v>
      </c>
      <c r="G5258" s="1110" t="s">
        <v>10739</v>
      </c>
      <c r="H5258" s="1110" t="s">
        <v>4654</v>
      </c>
      <c r="I5258" s="1110" t="s">
        <v>10736</v>
      </c>
      <c r="J5258" s="1109">
        <v>0</v>
      </c>
      <c r="K5258" s="1109">
        <v>0</v>
      </c>
      <c r="L5258" s="1109">
        <v>0</v>
      </c>
      <c r="M5258" s="1109">
        <v>0</v>
      </c>
      <c r="N5258" s="1109">
        <v>0</v>
      </c>
      <c r="O5258" s="1109">
        <v>0</v>
      </c>
      <c r="P5258" s="1109">
        <v>0</v>
      </c>
      <c r="Q5258" s="1109">
        <v>0</v>
      </c>
    </row>
    <row r="5259" spans="1:17">
      <c r="A5259" s="1109">
        <v>20800</v>
      </c>
      <c r="B5259" s="1110" t="s">
        <v>0</v>
      </c>
      <c r="C5259" s="1109">
        <v>6.625</v>
      </c>
      <c r="D5259" s="1109">
        <v>5.7910000000000004</v>
      </c>
      <c r="E5259" s="1109">
        <v>28</v>
      </c>
      <c r="F5259" s="1109">
        <v>0</v>
      </c>
      <c r="G5259" s="1110" t="s">
        <v>10739</v>
      </c>
      <c r="H5259" s="1110" t="s">
        <v>4654</v>
      </c>
      <c r="I5259" s="1110" t="s">
        <v>10850</v>
      </c>
      <c r="J5259" s="1109">
        <v>0</v>
      </c>
      <c r="K5259" s="1109">
        <v>0</v>
      </c>
      <c r="L5259" s="1109">
        <v>0</v>
      </c>
      <c r="M5259" s="1109">
        <v>0</v>
      </c>
      <c r="N5259" s="1109">
        <v>0</v>
      </c>
      <c r="O5259" s="1109">
        <v>0</v>
      </c>
      <c r="P5259" s="1109">
        <v>0</v>
      </c>
      <c r="Q5259" s="1109">
        <v>0</v>
      </c>
    </row>
    <row r="5260" spans="1:17">
      <c r="A5260" s="1109">
        <v>20801</v>
      </c>
      <c r="B5260" s="1110" t="s">
        <v>0</v>
      </c>
      <c r="C5260" s="1109">
        <v>6.625</v>
      </c>
      <c r="D5260" s="1109">
        <v>5.7910000000000004</v>
      </c>
      <c r="E5260" s="1109">
        <v>28</v>
      </c>
      <c r="F5260" s="1109">
        <v>0</v>
      </c>
      <c r="G5260" s="1110" t="s">
        <v>10739</v>
      </c>
      <c r="H5260" s="1110" t="s">
        <v>4654</v>
      </c>
      <c r="I5260" s="1110" t="s">
        <v>10832</v>
      </c>
      <c r="J5260" s="1109">
        <v>0</v>
      </c>
      <c r="K5260" s="1109">
        <v>0</v>
      </c>
      <c r="L5260" s="1109">
        <v>0</v>
      </c>
      <c r="M5260" s="1109">
        <v>0</v>
      </c>
      <c r="N5260" s="1109">
        <v>0</v>
      </c>
      <c r="O5260" s="1109">
        <v>0</v>
      </c>
      <c r="P5260" s="1109">
        <v>0</v>
      </c>
      <c r="Q5260" s="1109">
        <v>0</v>
      </c>
    </row>
    <row r="5261" spans="1:17">
      <c r="A5261" s="1109">
        <v>20802</v>
      </c>
      <c r="B5261" s="1110" t="s">
        <v>0</v>
      </c>
      <c r="C5261" s="1109">
        <v>6.625</v>
      </c>
      <c r="D5261" s="1109">
        <v>5.7910000000000004</v>
      </c>
      <c r="E5261" s="1109">
        <v>28</v>
      </c>
      <c r="F5261" s="1109">
        <v>0</v>
      </c>
      <c r="G5261" s="1110" t="s">
        <v>10739</v>
      </c>
      <c r="H5261" s="1110" t="s">
        <v>4654</v>
      </c>
      <c r="I5261" s="1110" t="s">
        <v>10839</v>
      </c>
      <c r="J5261" s="1109">
        <v>0</v>
      </c>
      <c r="K5261" s="1109">
        <v>0</v>
      </c>
      <c r="L5261" s="1109">
        <v>0</v>
      </c>
      <c r="M5261" s="1109">
        <v>0</v>
      </c>
      <c r="N5261" s="1109">
        <v>0</v>
      </c>
      <c r="O5261" s="1109">
        <v>0</v>
      </c>
      <c r="P5261" s="1109">
        <v>0</v>
      </c>
      <c r="Q5261" s="1109">
        <v>0</v>
      </c>
    </row>
    <row r="5262" spans="1:17">
      <c r="A5262" s="1109">
        <v>20803</v>
      </c>
      <c r="B5262" s="1110" t="s">
        <v>0</v>
      </c>
      <c r="C5262" s="1109">
        <v>6.625</v>
      </c>
      <c r="D5262" s="1109">
        <v>5.7910000000000004</v>
      </c>
      <c r="E5262" s="1109">
        <v>28</v>
      </c>
      <c r="F5262" s="1109">
        <v>0</v>
      </c>
      <c r="G5262" s="1110" t="s">
        <v>10844</v>
      </c>
      <c r="H5262" s="1110" t="s">
        <v>4654</v>
      </c>
      <c r="I5262" s="1110" t="s">
        <v>10847</v>
      </c>
      <c r="J5262" s="1109">
        <v>0</v>
      </c>
      <c r="K5262" s="1109">
        <v>0</v>
      </c>
      <c r="L5262" s="1109">
        <v>0</v>
      </c>
      <c r="M5262" s="1109">
        <v>0</v>
      </c>
      <c r="N5262" s="1109">
        <v>0</v>
      </c>
      <c r="O5262" s="1109">
        <v>0</v>
      </c>
      <c r="P5262" s="1109">
        <v>0</v>
      </c>
      <c r="Q5262" s="1109">
        <v>0</v>
      </c>
    </row>
    <row r="5263" spans="1:17">
      <c r="A5263" s="1109">
        <v>20804</v>
      </c>
      <c r="B5263" s="1110" t="s">
        <v>0</v>
      </c>
      <c r="C5263" s="1109">
        <v>6.625</v>
      </c>
      <c r="D5263" s="1109">
        <v>5.7910000000000004</v>
      </c>
      <c r="E5263" s="1109">
        <v>28</v>
      </c>
      <c r="F5263" s="1109">
        <v>0</v>
      </c>
      <c r="G5263" s="1110" t="s">
        <v>10844</v>
      </c>
      <c r="H5263" s="1110" t="s">
        <v>4654</v>
      </c>
      <c r="I5263" s="1110" t="s">
        <v>10849</v>
      </c>
      <c r="J5263" s="1109">
        <v>0</v>
      </c>
      <c r="K5263" s="1109">
        <v>0</v>
      </c>
      <c r="L5263" s="1109">
        <v>0</v>
      </c>
      <c r="M5263" s="1109">
        <v>0</v>
      </c>
      <c r="N5263" s="1109">
        <v>0</v>
      </c>
      <c r="O5263" s="1109">
        <v>0</v>
      </c>
      <c r="P5263" s="1109">
        <v>0</v>
      </c>
      <c r="Q5263" s="1109">
        <v>0</v>
      </c>
    </row>
    <row r="5264" spans="1:17">
      <c r="A5264" s="1109">
        <v>20805</v>
      </c>
      <c r="B5264" s="1110" t="s">
        <v>0</v>
      </c>
      <c r="C5264" s="1109">
        <v>6.625</v>
      </c>
      <c r="D5264" s="1109">
        <v>5.7910000000000004</v>
      </c>
      <c r="E5264" s="1109">
        <v>28</v>
      </c>
      <c r="F5264" s="1109">
        <v>0</v>
      </c>
      <c r="G5264" s="1110" t="s">
        <v>10844</v>
      </c>
      <c r="H5264" s="1110" t="s">
        <v>4654</v>
      </c>
      <c r="I5264" s="1110" t="s">
        <v>10760</v>
      </c>
      <c r="J5264" s="1109">
        <v>0</v>
      </c>
      <c r="K5264" s="1109">
        <v>0</v>
      </c>
      <c r="L5264" s="1109">
        <v>0</v>
      </c>
      <c r="M5264" s="1109">
        <v>0</v>
      </c>
      <c r="N5264" s="1109">
        <v>0</v>
      </c>
      <c r="O5264" s="1109">
        <v>0</v>
      </c>
      <c r="P5264" s="1109">
        <v>0</v>
      </c>
      <c r="Q5264" s="1109">
        <v>0</v>
      </c>
    </row>
    <row r="5265" spans="1:17">
      <c r="A5265" s="1109">
        <v>20806</v>
      </c>
      <c r="B5265" s="1110" t="s">
        <v>0</v>
      </c>
      <c r="C5265" s="1109">
        <v>6.625</v>
      </c>
      <c r="D5265" s="1109">
        <v>5.7910000000000004</v>
      </c>
      <c r="E5265" s="1109">
        <v>28</v>
      </c>
      <c r="F5265" s="1109">
        <v>0</v>
      </c>
      <c r="G5265" s="1110" t="s">
        <v>10844</v>
      </c>
      <c r="H5265" s="1110" t="s">
        <v>4654</v>
      </c>
      <c r="I5265" s="1110" t="s">
        <v>10845</v>
      </c>
      <c r="J5265" s="1109">
        <v>0</v>
      </c>
      <c r="K5265" s="1109">
        <v>0</v>
      </c>
      <c r="L5265" s="1109">
        <v>0</v>
      </c>
      <c r="M5265" s="1109">
        <v>0</v>
      </c>
      <c r="N5265" s="1109">
        <v>0</v>
      </c>
      <c r="O5265" s="1109">
        <v>0</v>
      </c>
      <c r="P5265" s="1109">
        <v>0</v>
      </c>
      <c r="Q5265" s="1109">
        <v>0</v>
      </c>
    </row>
    <row r="5266" spans="1:17">
      <c r="A5266" s="1109">
        <v>20807</v>
      </c>
      <c r="B5266" s="1110" t="s">
        <v>0</v>
      </c>
      <c r="C5266" s="1109">
        <v>6.625</v>
      </c>
      <c r="D5266" s="1109">
        <v>5.7910000000000004</v>
      </c>
      <c r="E5266" s="1109">
        <v>28</v>
      </c>
      <c r="F5266" s="1109">
        <v>0</v>
      </c>
      <c r="G5266" s="1110" t="s">
        <v>10844</v>
      </c>
      <c r="H5266" s="1110" t="s">
        <v>4654</v>
      </c>
      <c r="I5266" s="1110" t="s">
        <v>10736</v>
      </c>
      <c r="J5266" s="1109">
        <v>0</v>
      </c>
      <c r="K5266" s="1109">
        <v>0</v>
      </c>
      <c r="L5266" s="1109">
        <v>0</v>
      </c>
      <c r="M5266" s="1109">
        <v>0</v>
      </c>
      <c r="N5266" s="1109">
        <v>0</v>
      </c>
      <c r="O5266" s="1109">
        <v>0</v>
      </c>
      <c r="P5266" s="1109">
        <v>0</v>
      </c>
      <c r="Q5266" s="1109">
        <v>0</v>
      </c>
    </row>
    <row r="5267" spans="1:17">
      <c r="A5267" s="1109">
        <v>20808</v>
      </c>
      <c r="B5267" s="1110" t="s">
        <v>0</v>
      </c>
      <c r="C5267" s="1109">
        <v>6.625</v>
      </c>
      <c r="D5267" s="1109">
        <v>5.7910000000000004</v>
      </c>
      <c r="E5267" s="1109">
        <v>28</v>
      </c>
      <c r="F5267" s="1109">
        <v>0</v>
      </c>
      <c r="G5267" s="1110" t="s">
        <v>10844</v>
      </c>
      <c r="H5267" s="1110" t="s">
        <v>4654</v>
      </c>
      <c r="I5267" s="1110" t="s">
        <v>10850</v>
      </c>
      <c r="J5267" s="1109">
        <v>0</v>
      </c>
      <c r="K5267" s="1109">
        <v>0</v>
      </c>
      <c r="L5267" s="1109">
        <v>0</v>
      </c>
      <c r="M5267" s="1109">
        <v>0</v>
      </c>
      <c r="N5267" s="1109">
        <v>0</v>
      </c>
      <c r="O5267" s="1109">
        <v>0</v>
      </c>
      <c r="P5267" s="1109">
        <v>0</v>
      </c>
      <c r="Q5267" s="1109">
        <v>0</v>
      </c>
    </row>
    <row r="5268" spans="1:17">
      <c r="A5268" s="1109">
        <v>20809</v>
      </c>
      <c r="B5268" s="1110" t="s">
        <v>0</v>
      </c>
      <c r="C5268" s="1109">
        <v>6.625</v>
      </c>
      <c r="D5268" s="1109">
        <v>5.9210000000000003</v>
      </c>
      <c r="E5268" s="1109">
        <v>24</v>
      </c>
      <c r="F5268" s="1109">
        <v>0</v>
      </c>
      <c r="G5268" s="1110" t="s">
        <v>10842</v>
      </c>
      <c r="H5268" s="1110" t="s">
        <v>4654</v>
      </c>
      <c r="I5268" s="1110" t="s">
        <v>10847</v>
      </c>
      <c r="J5268" s="1109">
        <v>0</v>
      </c>
      <c r="K5268" s="1109">
        <v>0</v>
      </c>
      <c r="L5268" s="1109">
        <v>0</v>
      </c>
      <c r="M5268" s="1109">
        <v>0</v>
      </c>
      <c r="N5268" s="1109">
        <v>0</v>
      </c>
      <c r="O5268" s="1109">
        <v>0</v>
      </c>
      <c r="P5268" s="1109">
        <v>0</v>
      </c>
      <c r="Q5268" s="1109">
        <v>0</v>
      </c>
    </row>
    <row r="5269" spans="1:17">
      <c r="A5269" s="1109">
        <v>20810</v>
      </c>
      <c r="B5269" s="1110" t="s">
        <v>0</v>
      </c>
      <c r="C5269" s="1109">
        <v>6.625</v>
      </c>
      <c r="D5269" s="1109">
        <v>5.9210000000000003</v>
      </c>
      <c r="E5269" s="1109">
        <v>24</v>
      </c>
      <c r="F5269" s="1109">
        <v>0</v>
      </c>
      <c r="G5269" s="1110" t="s">
        <v>10842</v>
      </c>
      <c r="H5269" s="1110" t="s">
        <v>4654</v>
      </c>
      <c r="I5269" s="1110" t="s">
        <v>10841</v>
      </c>
      <c r="J5269" s="1109">
        <v>0</v>
      </c>
      <c r="K5269" s="1109">
        <v>0</v>
      </c>
      <c r="L5269" s="1109">
        <v>0</v>
      </c>
      <c r="M5269" s="1109">
        <v>0</v>
      </c>
      <c r="N5269" s="1109">
        <v>0</v>
      </c>
      <c r="O5269" s="1109">
        <v>0</v>
      </c>
      <c r="P5269" s="1109">
        <v>0</v>
      </c>
      <c r="Q5269" s="1109">
        <v>0</v>
      </c>
    </row>
    <row r="5270" spans="1:17">
      <c r="A5270" s="1109">
        <v>20811</v>
      </c>
      <c r="B5270" s="1110" t="s">
        <v>0</v>
      </c>
      <c r="C5270" s="1109">
        <v>6.625</v>
      </c>
      <c r="D5270" s="1109">
        <v>5.9210000000000003</v>
      </c>
      <c r="E5270" s="1109">
        <v>24</v>
      </c>
      <c r="F5270" s="1109">
        <v>0</v>
      </c>
      <c r="G5270" s="1110" t="s">
        <v>10842</v>
      </c>
      <c r="H5270" s="1110" t="s">
        <v>4654</v>
      </c>
      <c r="I5270" s="1110" t="s">
        <v>10760</v>
      </c>
      <c r="J5270" s="1109">
        <v>0</v>
      </c>
      <c r="K5270" s="1109">
        <v>0</v>
      </c>
      <c r="L5270" s="1109">
        <v>0</v>
      </c>
      <c r="M5270" s="1109">
        <v>0</v>
      </c>
      <c r="N5270" s="1109">
        <v>0</v>
      </c>
      <c r="O5270" s="1109">
        <v>0</v>
      </c>
      <c r="P5270" s="1109">
        <v>0</v>
      </c>
      <c r="Q5270" s="1109">
        <v>0</v>
      </c>
    </row>
    <row r="5271" spans="1:17">
      <c r="A5271" s="1109">
        <v>20812</v>
      </c>
      <c r="B5271" s="1110" t="s">
        <v>0</v>
      </c>
      <c r="C5271" s="1109">
        <v>6.625</v>
      </c>
      <c r="D5271" s="1109">
        <v>5.9210000000000003</v>
      </c>
      <c r="E5271" s="1109">
        <v>24</v>
      </c>
      <c r="F5271" s="1109">
        <v>0</v>
      </c>
      <c r="G5271" s="1110" t="s">
        <v>10842</v>
      </c>
      <c r="H5271" s="1110" t="s">
        <v>4654</v>
      </c>
      <c r="I5271" s="1110" t="s">
        <v>10736</v>
      </c>
      <c r="J5271" s="1109">
        <v>0</v>
      </c>
      <c r="K5271" s="1109">
        <v>0</v>
      </c>
      <c r="L5271" s="1109">
        <v>0</v>
      </c>
      <c r="M5271" s="1109">
        <v>0</v>
      </c>
      <c r="N5271" s="1109">
        <v>0</v>
      </c>
      <c r="O5271" s="1109">
        <v>0</v>
      </c>
      <c r="P5271" s="1109">
        <v>0</v>
      </c>
      <c r="Q5271" s="1109">
        <v>0</v>
      </c>
    </row>
    <row r="5272" spans="1:17">
      <c r="A5272" s="1109">
        <v>20813</v>
      </c>
      <c r="B5272" s="1110" t="s">
        <v>0</v>
      </c>
      <c r="C5272" s="1109">
        <v>6.625</v>
      </c>
      <c r="D5272" s="1109">
        <v>5.9210000000000003</v>
      </c>
      <c r="E5272" s="1109">
        <v>24</v>
      </c>
      <c r="F5272" s="1109">
        <v>0</v>
      </c>
      <c r="G5272" s="1110" t="s">
        <v>10842</v>
      </c>
      <c r="H5272" s="1110" t="s">
        <v>4654</v>
      </c>
      <c r="I5272" s="1110" t="s">
        <v>10850</v>
      </c>
      <c r="J5272" s="1109">
        <v>0</v>
      </c>
      <c r="K5272" s="1109">
        <v>0</v>
      </c>
      <c r="L5272" s="1109">
        <v>0</v>
      </c>
      <c r="M5272" s="1109">
        <v>0</v>
      </c>
      <c r="N5272" s="1109">
        <v>0</v>
      </c>
      <c r="O5272" s="1109">
        <v>0</v>
      </c>
      <c r="P5272" s="1109">
        <v>0</v>
      </c>
      <c r="Q5272" s="1109">
        <v>0</v>
      </c>
    </row>
    <row r="5273" spans="1:17">
      <c r="A5273" s="1109">
        <v>20814</v>
      </c>
      <c r="B5273" s="1110" t="s">
        <v>0</v>
      </c>
      <c r="C5273" s="1109">
        <v>6.625</v>
      </c>
      <c r="D5273" s="1109">
        <v>5.9210000000000003</v>
      </c>
      <c r="E5273" s="1109">
        <v>24</v>
      </c>
      <c r="F5273" s="1109">
        <v>0</v>
      </c>
      <c r="G5273" s="1110" t="s">
        <v>10842</v>
      </c>
      <c r="H5273" s="1110" t="s">
        <v>4654</v>
      </c>
      <c r="I5273" s="1110" t="s">
        <v>10832</v>
      </c>
      <c r="J5273" s="1109">
        <v>0</v>
      </c>
      <c r="K5273" s="1109">
        <v>0</v>
      </c>
      <c r="L5273" s="1109">
        <v>0</v>
      </c>
      <c r="M5273" s="1109">
        <v>0</v>
      </c>
      <c r="N5273" s="1109">
        <v>0</v>
      </c>
      <c r="O5273" s="1109">
        <v>0</v>
      </c>
      <c r="P5273" s="1109">
        <v>0</v>
      </c>
      <c r="Q5273" s="1109">
        <v>0</v>
      </c>
    </row>
    <row r="5274" spans="1:17">
      <c r="A5274" s="1109">
        <v>20815</v>
      </c>
      <c r="B5274" s="1110" t="s">
        <v>0</v>
      </c>
      <c r="C5274" s="1109">
        <v>6.625</v>
      </c>
      <c r="D5274" s="1109">
        <v>5.9210000000000003</v>
      </c>
      <c r="E5274" s="1109">
        <v>24</v>
      </c>
      <c r="F5274" s="1109">
        <v>0</v>
      </c>
      <c r="G5274" s="1110" t="s">
        <v>10842</v>
      </c>
      <c r="H5274" s="1110" t="s">
        <v>4654</v>
      </c>
      <c r="I5274" s="1110" t="s">
        <v>10839</v>
      </c>
      <c r="J5274" s="1109">
        <v>0</v>
      </c>
      <c r="K5274" s="1109">
        <v>0</v>
      </c>
      <c r="L5274" s="1109">
        <v>0</v>
      </c>
      <c r="M5274" s="1109">
        <v>0</v>
      </c>
      <c r="N5274" s="1109">
        <v>0</v>
      </c>
      <c r="O5274" s="1109">
        <v>0</v>
      </c>
      <c r="P5274" s="1109">
        <v>0</v>
      </c>
      <c r="Q5274" s="1109">
        <v>0</v>
      </c>
    </row>
    <row r="5275" spans="1:17">
      <c r="A5275" s="1109">
        <v>20816</v>
      </c>
      <c r="B5275" s="1110" t="s">
        <v>0</v>
      </c>
      <c r="C5275" s="1109">
        <v>6.625</v>
      </c>
      <c r="D5275" s="1109">
        <v>5.9210000000000003</v>
      </c>
      <c r="E5275" s="1109">
        <v>24</v>
      </c>
      <c r="F5275" s="1109">
        <v>0</v>
      </c>
      <c r="G5275" s="1110" t="s">
        <v>10843</v>
      </c>
      <c r="H5275" s="1110" t="s">
        <v>4654</v>
      </c>
      <c r="I5275" s="1110" t="s">
        <v>10847</v>
      </c>
      <c r="J5275" s="1109">
        <v>0</v>
      </c>
      <c r="K5275" s="1109">
        <v>0</v>
      </c>
      <c r="L5275" s="1109">
        <v>0</v>
      </c>
      <c r="M5275" s="1109">
        <v>0</v>
      </c>
      <c r="N5275" s="1109">
        <v>0</v>
      </c>
      <c r="O5275" s="1109">
        <v>0</v>
      </c>
      <c r="P5275" s="1109">
        <v>0</v>
      </c>
      <c r="Q5275" s="1109">
        <v>0</v>
      </c>
    </row>
    <row r="5276" spans="1:17">
      <c r="A5276" s="1109">
        <v>20817</v>
      </c>
      <c r="B5276" s="1110" t="s">
        <v>0</v>
      </c>
      <c r="C5276" s="1109">
        <v>6.625</v>
      </c>
      <c r="D5276" s="1109">
        <v>5.9210000000000003</v>
      </c>
      <c r="E5276" s="1109">
        <v>24</v>
      </c>
      <c r="F5276" s="1109">
        <v>0</v>
      </c>
      <c r="G5276" s="1110" t="s">
        <v>10843</v>
      </c>
      <c r="H5276" s="1110" t="s">
        <v>4654</v>
      </c>
      <c r="I5276" s="1110" t="s">
        <v>10849</v>
      </c>
      <c r="J5276" s="1109">
        <v>0</v>
      </c>
      <c r="K5276" s="1109">
        <v>0</v>
      </c>
      <c r="L5276" s="1109">
        <v>0</v>
      </c>
      <c r="M5276" s="1109">
        <v>0</v>
      </c>
      <c r="N5276" s="1109">
        <v>0</v>
      </c>
      <c r="O5276" s="1109">
        <v>0</v>
      </c>
      <c r="P5276" s="1109">
        <v>0</v>
      </c>
      <c r="Q5276" s="1109">
        <v>0</v>
      </c>
    </row>
    <row r="5277" spans="1:17">
      <c r="A5277" s="1109">
        <v>20818</v>
      </c>
      <c r="B5277" s="1110" t="s">
        <v>0</v>
      </c>
      <c r="C5277" s="1109">
        <v>6.625</v>
      </c>
      <c r="D5277" s="1109">
        <v>5.9210000000000003</v>
      </c>
      <c r="E5277" s="1109">
        <v>24</v>
      </c>
      <c r="F5277" s="1109">
        <v>0</v>
      </c>
      <c r="G5277" s="1110" t="s">
        <v>10843</v>
      </c>
      <c r="H5277" s="1110" t="s">
        <v>4654</v>
      </c>
      <c r="I5277" s="1110" t="s">
        <v>10841</v>
      </c>
      <c r="J5277" s="1109">
        <v>0</v>
      </c>
      <c r="K5277" s="1109">
        <v>0</v>
      </c>
      <c r="L5277" s="1109">
        <v>0</v>
      </c>
      <c r="M5277" s="1109">
        <v>0</v>
      </c>
      <c r="N5277" s="1109">
        <v>0</v>
      </c>
      <c r="O5277" s="1109">
        <v>0</v>
      </c>
      <c r="P5277" s="1109">
        <v>0</v>
      </c>
      <c r="Q5277" s="1109">
        <v>0</v>
      </c>
    </row>
    <row r="5278" spans="1:17">
      <c r="A5278" s="1109">
        <v>20819</v>
      </c>
      <c r="B5278" s="1110" t="s">
        <v>0</v>
      </c>
      <c r="C5278" s="1109">
        <v>6.625</v>
      </c>
      <c r="D5278" s="1109">
        <v>5.9210000000000003</v>
      </c>
      <c r="E5278" s="1109">
        <v>24</v>
      </c>
      <c r="F5278" s="1109">
        <v>0</v>
      </c>
      <c r="G5278" s="1110" t="s">
        <v>10843</v>
      </c>
      <c r="H5278" s="1110" t="s">
        <v>4654</v>
      </c>
      <c r="I5278" s="1110" t="s">
        <v>10760</v>
      </c>
      <c r="J5278" s="1109">
        <v>0</v>
      </c>
      <c r="K5278" s="1109">
        <v>0</v>
      </c>
      <c r="L5278" s="1109">
        <v>0</v>
      </c>
      <c r="M5278" s="1109">
        <v>0</v>
      </c>
      <c r="N5278" s="1109">
        <v>0</v>
      </c>
      <c r="O5278" s="1109">
        <v>0</v>
      </c>
      <c r="P5278" s="1109">
        <v>0</v>
      </c>
      <c r="Q5278" s="1109">
        <v>0</v>
      </c>
    </row>
    <row r="5279" spans="1:17">
      <c r="A5279" s="1109">
        <v>20820</v>
      </c>
      <c r="B5279" s="1110" t="s">
        <v>0</v>
      </c>
      <c r="C5279" s="1109">
        <v>6.625</v>
      </c>
      <c r="D5279" s="1109">
        <v>5.9210000000000003</v>
      </c>
      <c r="E5279" s="1109">
        <v>24</v>
      </c>
      <c r="F5279" s="1109">
        <v>0</v>
      </c>
      <c r="G5279" s="1110" t="s">
        <v>10843</v>
      </c>
      <c r="H5279" s="1110" t="s">
        <v>4654</v>
      </c>
      <c r="I5279" s="1110" t="s">
        <v>10736</v>
      </c>
      <c r="J5279" s="1109">
        <v>0</v>
      </c>
      <c r="K5279" s="1109">
        <v>0</v>
      </c>
      <c r="L5279" s="1109">
        <v>0</v>
      </c>
      <c r="M5279" s="1109">
        <v>0</v>
      </c>
      <c r="N5279" s="1109">
        <v>0</v>
      </c>
      <c r="O5279" s="1109">
        <v>0</v>
      </c>
      <c r="P5279" s="1109">
        <v>0</v>
      </c>
      <c r="Q5279" s="1109">
        <v>0</v>
      </c>
    </row>
    <row r="5280" spans="1:17">
      <c r="A5280" s="1109">
        <v>20821</v>
      </c>
      <c r="B5280" s="1110" t="s">
        <v>0</v>
      </c>
      <c r="C5280" s="1109">
        <v>6.625</v>
      </c>
      <c r="D5280" s="1109">
        <v>5.9210000000000003</v>
      </c>
      <c r="E5280" s="1109">
        <v>24</v>
      </c>
      <c r="F5280" s="1109">
        <v>0</v>
      </c>
      <c r="G5280" s="1110" t="s">
        <v>10843</v>
      </c>
      <c r="H5280" s="1110" t="s">
        <v>4654</v>
      </c>
      <c r="I5280" s="1110" t="s">
        <v>10832</v>
      </c>
      <c r="J5280" s="1109">
        <v>0</v>
      </c>
      <c r="K5280" s="1109">
        <v>0</v>
      </c>
      <c r="L5280" s="1109">
        <v>0</v>
      </c>
      <c r="M5280" s="1109">
        <v>0</v>
      </c>
      <c r="N5280" s="1109">
        <v>0</v>
      </c>
      <c r="O5280" s="1109">
        <v>0</v>
      </c>
      <c r="P5280" s="1109">
        <v>0</v>
      </c>
      <c r="Q5280" s="1109">
        <v>0</v>
      </c>
    </row>
    <row r="5281" spans="1:17">
      <c r="A5281" s="1109">
        <v>20822</v>
      </c>
      <c r="B5281" s="1110" t="s">
        <v>0</v>
      </c>
      <c r="C5281" s="1109">
        <v>6.625</v>
      </c>
      <c r="D5281" s="1109">
        <v>5.9210000000000003</v>
      </c>
      <c r="E5281" s="1109">
        <v>24</v>
      </c>
      <c r="F5281" s="1109">
        <v>0</v>
      </c>
      <c r="G5281" s="1110" t="s">
        <v>10843</v>
      </c>
      <c r="H5281" s="1110" t="s">
        <v>4654</v>
      </c>
      <c r="I5281" s="1110" t="s">
        <v>10839</v>
      </c>
      <c r="J5281" s="1109">
        <v>0</v>
      </c>
      <c r="K5281" s="1109">
        <v>0</v>
      </c>
      <c r="L5281" s="1109">
        <v>0</v>
      </c>
      <c r="M5281" s="1109">
        <v>0</v>
      </c>
      <c r="N5281" s="1109">
        <v>0</v>
      </c>
      <c r="O5281" s="1109">
        <v>0</v>
      </c>
      <c r="P5281" s="1109">
        <v>0</v>
      </c>
      <c r="Q5281" s="1109">
        <v>0</v>
      </c>
    </row>
    <row r="5282" spans="1:17">
      <c r="A5282" s="1109">
        <v>20823</v>
      </c>
      <c r="B5282" s="1110" t="s">
        <v>0</v>
      </c>
      <c r="C5282" s="1109">
        <v>6.625</v>
      </c>
      <c r="D5282" s="1109">
        <v>5.9210000000000003</v>
      </c>
      <c r="E5282" s="1109">
        <v>24</v>
      </c>
      <c r="F5282" s="1109">
        <v>0</v>
      </c>
      <c r="G5282" s="1110" t="s">
        <v>10843</v>
      </c>
      <c r="H5282" s="1110" t="s">
        <v>4654</v>
      </c>
      <c r="I5282" s="1110" t="s">
        <v>10850</v>
      </c>
      <c r="J5282" s="1109">
        <v>0</v>
      </c>
      <c r="K5282" s="1109">
        <v>0</v>
      </c>
      <c r="L5282" s="1109">
        <v>0</v>
      </c>
      <c r="M5282" s="1109">
        <v>0</v>
      </c>
      <c r="N5282" s="1109">
        <v>0</v>
      </c>
      <c r="O5282" s="1109">
        <v>0</v>
      </c>
      <c r="P5282" s="1109">
        <v>0</v>
      </c>
      <c r="Q5282" s="1109">
        <v>0</v>
      </c>
    </row>
    <row r="5283" spans="1:17">
      <c r="A5283" s="1109">
        <v>20824</v>
      </c>
      <c r="B5283" s="1110" t="s">
        <v>0</v>
      </c>
      <c r="C5283" s="1109">
        <v>6.625</v>
      </c>
      <c r="D5283" s="1109">
        <v>5.9210000000000003</v>
      </c>
      <c r="E5283" s="1109">
        <v>24</v>
      </c>
      <c r="F5283" s="1109">
        <v>0</v>
      </c>
      <c r="G5283" s="1110" t="s">
        <v>10741</v>
      </c>
      <c r="H5283" s="1110" t="s">
        <v>4654</v>
      </c>
      <c r="I5283" s="1110" t="s">
        <v>10847</v>
      </c>
      <c r="J5283" s="1109">
        <v>0</v>
      </c>
      <c r="K5283" s="1109">
        <v>0</v>
      </c>
      <c r="L5283" s="1109">
        <v>0</v>
      </c>
      <c r="M5283" s="1109">
        <v>0</v>
      </c>
      <c r="N5283" s="1109">
        <v>0</v>
      </c>
      <c r="O5283" s="1109">
        <v>0</v>
      </c>
      <c r="P5283" s="1109">
        <v>0</v>
      </c>
      <c r="Q5283" s="1109">
        <v>0</v>
      </c>
    </row>
    <row r="5284" spans="1:17">
      <c r="A5284" s="1109">
        <v>20825</v>
      </c>
      <c r="B5284" s="1110" t="s">
        <v>0</v>
      </c>
      <c r="C5284" s="1109">
        <v>6.625</v>
      </c>
      <c r="D5284" s="1109">
        <v>5.9210000000000003</v>
      </c>
      <c r="E5284" s="1109">
        <v>24</v>
      </c>
      <c r="F5284" s="1109">
        <v>0</v>
      </c>
      <c r="G5284" s="1110" t="s">
        <v>10741</v>
      </c>
      <c r="H5284" s="1110" t="s">
        <v>4654</v>
      </c>
      <c r="I5284" s="1110" t="s">
        <v>10841</v>
      </c>
      <c r="J5284" s="1109">
        <v>0</v>
      </c>
      <c r="K5284" s="1109">
        <v>0</v>
      </c>
      <c r="L5284" s="1109">
        <v>0</v>
      </c>
      <c r="M5284" s="1109">
        <v>0</v>
      </c>
      <c r="N5284" s="1109">
        <v>0</v>
      </c>
      <c r="O5284" s="1109">
        <v>0</v>
      </c>
      <c r="P5284" s="1109">
        <v>0</v>
      </c>
      <c r="Q5284" s="1109">
        <v>0</v>
      </c>
    </row>
    <row r="5285" spans="1:17">
      <c r="A5285" s="1109">
        <v>20826</v>
      </c>
      <c r="B5285" s="1110" t="s">
        <v>0</v>
      </c>
      <c r="C5285" s="1109">
        <v>6.625</v>
      </c>
      <c r="D5285" s="1109">
        <v>5.9210000000000003</v>
      </c>
      <c r="E5285" s="1109">
        <v>24</v>
      </c>
      <c r="F5285" s="1109">
        <v>0</v>
      </c>
      <c r="G5285" s="1110" t="s">
        <v>10741</v>
      </c>
      <c r="H5285" s="1110" t="s">
        <v>4654</v>
      </c>
      <c r="I5285" s="1110" t="s">
        <v>10848</v>
      </c>
      <c r="J5285" s="1109">
        <v>0</v>
      </c>
      <c r="K5285" s="1109">
        <v>0</v>
      </c>
      <c r="L5285" s="1109">
        <v>0</v>
      </c>
      <c r="M5285" s="1109">
        <v>0</v>
      </c>
      <c r="N5285" s="1109">
        <v>0</v>
      </c>
      <c r="O5285" s="1109">
        <v>0</v>
      </c>
      <c r="P5285" s="1109">
        <v>0</v>
      </c>
      <c r="Q5285" s="1109">
        <v>0</v>
      </c>
    </row>
    <row r="5286" spans="1:17">
      <c r="A5286" s="1109">
        <v>20827</v>
      </c>
      <c r="B5286" s="1110" t="s">
        <v>0</v>
      </c>
      <c r="C5286" s="1109">
        <v>6.625</v>
      </c>
      <c r="D5286" s="1109">
        <v>5.9210000000000003</v>
      </c>
      <c r="E5286" s="1109">
        <v>24</v>
      </c>
      <c r="F5286" s="1109">
        <v>0</v>
      </c>
      <c r="G5286" s="1110" t="s">
        <v>10741</v>
      </c>
      <c r="H5286" s="1110" t="s">
        <v>4654</v>
      </c>
      <c r="I5286" s="1110" t="s">
        <v>10849</v>
      </c>
      <c r="J5286" s="1109">
        <v>0</v>
      </c>
      <c r="K5286" s="1109">
        <v>0</v>
      </c>
      <c r="L5286" s="1109">
        <v>0</v>
      </c>
      <c r="M5286" s="1109">
        <v>0</v>
      </c>
      <c r="N5286" s="1109">
        <v>0</v>
      </c>
      <c r="O5286" s="1109">
        <v>0</v>
      </c>
      <c r="P5286" s="1109">
        <v>0</v>
      </c>
      <c r="Q5286" s="1109">
        <v>0</v>
      </c>
    </row>
    <row r="5287" spans="1:17">
      <c r="A5287" s="1109">
        <v>20828</v>
      </c>
      <c r="B5287" s="1110" t="s">
        <v>0</v>
      </c>
      <c r="C5287" s="1109">
        <v>6.625</v>
      </c>
      <c r="D5287" s="1109">
        <v>5.9210000000000003</v>
      </c>
      <c r="E5287" s="1109">
        <v>24</v>
      </c>
      <c r="F5287" s="1109">
        <v>0</v>
      </c>
      <c r="G5287" s="1110" t="s">
        <v>10741</v>
      </c>
      <c r="H5287" s="1110" t="s">
        <v>4654</v>
      </c>
      <c r="I5287" s="1110" t="s">
        <v>10760</v>
      </c>
      <c r="J5287" s="1109">
        <v>0</v>
      </c>
      <c r="K5287" s="1109">
        <v>0</v>
      </c>
      <c r="L5287" s="1109">
        <v>0</v>
      </c>
      <c r="M5287" s="1109">
        <v>0</v>
      </c>
      <c r="N5287" s="1109">
        <v>0</v>
      </c>
      <c r="O5287" s="1109">
        <v>0</v>
      </c>
      <c r="P5287" s="1109">
        <v>0</v>
      </c>
      <c r="Q5287" s="1109">
        <v>0</v>
      </c>
    </row>
    <row r="5288" spans="1:17">
      <c r="A5288" s="1109">
        <v>20829</v>
      </c>
      <c r="B5288" s="1110" t="s">
        <v>0</v>
      </c>
      <c r="C5288" s="1109">
        <v>6.625</v>
      </c>
      <c r="D5288" s="1109">
        <v>5.9210000000000003</v>
      </c>
      <c r="E5288" s="1109">
        <v>24</v>
      </c>
      <c r="F5288" s="1109">
        <v>0</v>
      </c>
      <c r="G5288" s="1110" t="s">
        <v>10741</v>
      </c>
      <c r="H5288" s="1110" t="s">
        <v>4654</v>
      </c>
      <c r="I5288" s="1110" t="s">
        <v>10736</v>
      </c>
      <c r="J5288" s="1109">
        <v>0</v>
      </c>
      <c r="K5288" s="1109">
        <v>0</v>
      </c>
      <c r="L5288" s="1109">
        <v>0</v>
      </c>
      <c r="M5288" s="1109">
        <v>0</v>
      </c>
      <c r="N5288" s="1109">
        <v>0</v>
      </c>
      <c r="O5288" s="1109">
        <v>0</v>
      </c>
      <c r="P5288" s="1109">
        <v>0</v>
      </c>
      <c r="Q5288" s="1109">
        <v>0</v>
      </c>
    </row>
    <row r="5289" spans="1:17">
      <c r="A5289" s="1109">
        <v>20830</v>
      </c>
      <c r="B5289" s="1110" t="s">
        <v>0</v>
      </c>
      <c r="C5289" s="1109">
        <v>6.625</v>
      </c>
      <c r="D5289" s="1109">
        <v>5.9210000000000003</v>
      </c>
      <c r="E5289" s="1109">
        <v>24</v>
      </c>
      <c r="F5289" s="1109">
        <v>0</v>
      </c>
      <c r="G5289" s="1110" t="s">
        <v>10741</v>
      </c>
      <c r="H5289" s="1110" t="s">
        <v>4654</v>
      </c>
      <c r="I5289" s="1110" t="s">
        <v>10850</v>
      </c>
      <c r="J5289" s="1109">
        <v>0</v>
      </c>
      <c r="K5289" s="1109">
        <v>0</v>
      </c>
      <c r="L5289" s="1109">
        <v>0</v>
      </c>
      <c r="M5289" s="1109">
        <v>0</v>
      </c>
      <c r="N5289" s="1109">
        <v>0</v>
      </c>
      <c r="O5289" s="1109">
        <v>0</v>
      </c>
      <c r="P5289" s="1109">
        <v>0</v>
      </c>
      <c r="Q5289" s="1109">
        <v>0</v>
      </c>
    </row>
    <row r="5290" spans="1:17">
      <c r="A5290" s="1109">
        <v>20831</v>
      </c>
      <c r="B5290" s="1110" t="s">
        <v>0</v>
      </c>
      <c r="C5290" s="1109">
        <v>6.625</v>
      </c>
      <c r="D5290" s="1109">
        <v>5.9210000000000003</v>
      </c>
      <c r="E5290" s="1109">
        <v>24</v>
      </c>
      <c r="F5290" s="1109">
        <v>0</v>
      </c>
      <c r="G5290" s="1110" t="s">
        <v>10741</v>
      </c>
      <c r="H5290" s="1110" t="s">
        <v>4654</v>
      </c>
      <c r="I5290" s="1110" t="s">
        <v>10832</v>
      </c>
      <c r="J5290" s="1109">
        <v>0</v>
      </c>
      <c r="K5290" s="1109">
        <v>0</v>
      </c>
      <c r="L5290" s="1109">
        <v>0</v>
      </c>
      <c r="M5290" s="1109">
        <v>0</v>
      </c>
      <c r="N5290" s="1109">
        <v>0</v>
      </c>
      <c r="O5290" s="1109">
        <v>0</v>
      </c>
      <c r="P5290" s="1109">
        <v>0</v>
      </c>
      <c r="Q5290" s="1109">
        <v>0</v>
      </c>
    </row>
    <row r="5291" spans="1:17">
      <c r="A5291" s="1109">
        <v>20832</v>
      </c>
      <c r="B5291" s="1110" t="s">
        <v>0</v>
      </c>
      <c r="C5291" s="1109">
        <v>6.625</v>
      </c>
      <c r="D5291" s="1109">
        <v>5.9210000000000003</v>
      </c>
      <c r="E5291" s="1109">
        <v>24</v>
      </c>
      <c r="F5291" s="1109">
        <v>0</v>
      </c>
      <c r="G5291" s="1110" t="s">
        <v>10741</v>
      </c>
      <c r="H5291" s="1110" t="s">
        <v>4654</v>
      </c>
      <c r="I5291" s="1110" t="s">
        <v>10839</v>
      </c>
      <c r="J5291" s="1109">
        <v>0</v>
      </c>
      <c r="K5291" s="1109">
        <v>0</v>
      </c>
      <c r="L5291" s="1109">
        <v>0</v>
      </c>
      <c r="M5291" s="1109">
        <v>0</v>
      </c>
      <c r="N5291" s="1109">
        <v>0</v>
      </c>
      <c r="O5291" s="1109">
        <v>0</v>
      </c>
      <c r="P5291" s="1109">
        <v>0</v>
      </c>
      <c r="Q5291" s="1109">
        <v>0</v>
      </c>
    </row>
    <row r="5292" spans="1:17">
      <c r="A5292" s="1109">
        <v>20833</v>
      </c>
      <c r="B5292" s="1110" t="s">
        <v>0</v>
      </c>
      <c r="C5292" s="1109">
        <v>6.625</v>
      </c>
      <c r="D5292" s="1109">
        <v>5.9210000000000003</v>
      </c>
      <c r="E5292" s="1109">
        <v>24</v>
      </c>
      <c r="F5292" s="1109">
        <v>0</v>
      </c>
      <c r="G5292" s="1110" t="s">
        <v>10833</v>
      </c>
      <c r="H5292" s="1110" t="s">
        <v>4654</v>
      </c>
      <c r="I5292" s="1110" t="s">
        <v>10847</v>
      </c>
      <c r="J5292" s="1109">
        <v>0</v>
      </c>
      <c r="K5292" s="1109">
        <v>0</v>
      </c>
      <c r="L5292" s="1109">
        <v>0</v>
      </c>
      <c r="M5292" s="1109">
        <v>0</v>
      </c>
      <c r="N5292" s="1109">
        <v>0</v>
      </c>
      <c r="O5292" s="1109">
        <v>0</v>
      </c>
      <c r="P5292" s="1109">
        <v>0</v>
      </c>
      <c r="Q5292" s="1109">
        <v>0</v>
      </c>
    </row>
    <row r="5293" spans="1:17">
      <c r="A5293" s="1109">
        <v>20834</v>
      </c>
      <c r="B5293" s="1110" t="s">
        <v>0</v>
      </c>
      <c r="C5293" s="1109">
        <v>6.625</v>
      </c>
      <c r="D5293" s="1109">
        <v>5.9210000000000003</v>
      </c>
      <c r="E5293" s="1109">
        <v>24</v>
      </c>
      <c r="F5293" s="1109">
        <v>0</v>
      </c>
      <c r="G5293" s="1110" t="s">
        <v>10833</v>
      </c>
      <c r="H5293" s="1110" t="s">
        <v>4654</v>
      </c>
      <c r="I5293" s="1110" t="s">
        <v>10841</v>
      </c>
      <c r="J5293" s="1109">
        <v>0</v>
      </c>
      <c r="K5293" s="1109">
        <v>0</v>
      </c>
      <c r="L5293" s="1109">
        <v>0</v>
      </c>
      <c r="M5293" s="1109">
        <v>0</v>
      </c>
      <c r="N5293" s="1109">
        <v>0</v>
      </c>
      <c r="O5293" s="1109">
        <v>0</v>
      </c>
      <c r="P5293" s="1109">
        <v>0</v>
      </c>
      <c r="Q5293" s="1109">
        <v>0</v>
      </c>
    </row>
    <row r="5294" spans="1:17">
      <c r="A5294" s="1109">
        <v>20835</v>
      </c>
      <c r="B5294" s="1110" t="s">
        <v>0</v>
      </c>
      <c r="C5294" s="1109">
        <v>6.625</v>
      </c>
      <c r="D5294" s="1109">
        <v>5.9210000000000003</v>
      </c>
      <c r="E5294" s="1109">
        <v>24</v>
      </c>
      <c r="F5294" s="1109">
        <v>0</v>
      </c>
      <c r="G5294" s="1110" t="s">
        <v>10833</v>
      </c>
      <c r="H5294" s="1110" t="s">
        <v>4654</v>
      </c>
      <c r="I5294" s="1110" t="s">
        <v>10849</v>
      </c>
      <c r="J5294" s="1109">
        <v>0</v>
      </c>
      <c r="K5294" s="1109">
        <v>0</v>
      </c>
      <c r="L5294" s="1109">
        <v>0</v>
      </c>
      <c r="M5294" s="1109">
        <v>0</v>
      </c>
      <c r="N5294" s="1109">
        <v>0</v>
      </c>
      <c r="O5294" s="1109">
        <v>0</v>
      </c>
      <c r="P5294" s="1109">
        <v>0</v>
      </c>
      <c r="Q5294" s="1109">
        <v>0</v>
      </c>
    </row>
    <row r="5295" spans="1:17">
      <c r="A5295" s="1109">
        <v>20836</v>
      </c>
      <c r="B5295" s="1110" t="s">
        <v>0</v>
      </c>
      <c r="C5295" s="1109">
        <v>6.625</v>
      </c>
      <c r="D5295" s="1109">
        <v>5.9210000000000003</v>
      </c>
      <c r="E5295" s="1109">
        <v>24</v>
      </c>
      <c r="F5295" s="1109">
        <v>0</v>
      </c>
      <c r="G5295" s="1110" t="s">
        <v>10833</v>
      </c>
      <c r="H5295" s="1110" t="s">
        <v>4654</v>
      </c>
      <c r="I5295" s="1110" t="s">
        <v>10760</v>
      </c>
      <c r="J5295" s="1109">
        <v>0</v>
      </c>
      <c r="K5295" s="1109">
        <v>0</v>
      </c>
      <c r="L5295" s="1109">
        <v>0</v>
      </c>
      <c r="M5295" s="1109">
        <v>0</v>
      </c>
      <c r="N5295" s="1109">
        <v>0</v>
      </c>
      <c r="O5295" s="1109">
        <v>0</v>
      </c>
      <c r="P5295" s="1109">
        <v>0</v>
      </c>
      <c r="Q5295" s="1109">
        <v>0</v>
      </c>
    </row>
    <row r="5296" spans="1:17">
      <c r="A5296" s="1109">
        <v>20837</v>
      </c>
      <c r="B5296" s="1110" t="s">
        <v>0</v>
      </c>
      <c r="C5296" s="1109">
        <v>6.625</v>
      </c>
      <c r="D5296" s="1109">
        <v>5.9210000000000003</v>
      </c>
      <c r="E5296" s="1109">
        <v>24</v>
      </c>
      <c r="F5296" s="1109">
        <v>0</v>
      </c>
      <c r="G5296" s="1110" t="s">
        <v>10833</v>
      </c>
      <c r="H5296" s="1110" t="s">
        <v>4654</v>
      </c>
      <c r="I5296" s="1110" t="s">
        <v>10736</v>
      </c>
      <c r="J5296" s="1109">
        <v>0</v>
      </c>
      <c r="K5296" s="1109">
        <v>0</v>
      </c>
      <c r="L5296" s="1109">
        <v>0</v>
      </c>
      <c r="M5296" s="1109">
        <v>0</v>
      </c>
      <c r="N5296" s="1109">
        <v>0</v>
      </c>
      <c r="O5296" s="1109">
        <v>0</v>
      </c>
      <c r="P5296" s="1109">
        <v>0</v>
      </c>
      <c r="Q5296" s="1109">
        <v>0</v>
      </c>
    </row>
    <row r="5297" spans="1:17">
      <c r="A5297" s="1109">
        <v>20838</v>
      </c>
      <c r="B5297" s="1110" t="s">
        <v>0</v>
      </c>
      <c r="C5297" s="1109">
        <v>6.625</v>
      </c>
      <c r="D5297" s="1109">
        <v>5.9210000000000003</v>
      </c>
      <c r="E5297" s="1109">
        <v>24</v>
      </c>
      <c r="F5297" s="1109">
        <v>0</v>
      </c>
      <c r="G5297" s="1110" t="s">
        <v>10833</v>
      </c>
      <c r="H5297" s="1110" t="s">
        <v>4654</v>
      </c>
      <c r="I5297" s="1110" t="s">
        <v>10832</v>
      </c>
      <c r="J5297" s="1109">
        <v>0</v>
      </c>
      <c r="K5297" s="1109">
        <v>0</v>
      </c>
      <c r="L5297" s="1109">
        <v>0</v>
      </c>
      <c r="M5297" s="1109">
        <v>0</v>
      </c>
      <c r="N5297" s="1109">
        <v>0</v>
      </c>
      <c r="O5297" s="1109">
        <v>0</v>
      </c>
      <c r="P5297" s="1109">
        <v>0</v>
      </c>
      <c r="Q5297" s="1109">
        <v>0</v>
      </c>
    </row>
    <row r="5298" spans="1:17">
      <c r="A5298" s="1109">
        <v>20839</v>
      </c>
      <c r="B5298" s="1110" t="s">
        <v>0</v>
      </c>
      <c r="C5298" s="1109">
        <v>6.625</v>
      </c>
      <c r="D5298" s="1109">
        <v>5.9210000000000003</v>
      </c>
      <c r="E5298" s="1109">
        <v>24</v>
      </c>
      <c r="F5298" s="1109">
        <v>0</v>
      </c>
      <c r="G5298" s="1110" t="s">
        <v>10833</v>
      </c>
      <c r="H5298" s="1110" t="s">
        <v>4654</v>
      </c>
      <c r="I5298" s="1110" t="s">
        <v>10839</v>
      </c>
      <c r="J5298" s="1109">
        <v>0</v>
      </c>
      <c r="K5298" s="1109">
        <v>0</v>
      </c>
      <c r="L5298" s="1109">
        <v>0</v>
      </c>
      <c r="M5298" s="1109">
        <v>0</v>
      </c>
      <c r="N5298" s="1109">
        <v>0</v>
      </c>
      <c r="O5298" s="1109">
        <v>0</v>
      </c>
      <c r="P5298" s="1109">
        <v>0</v>
      </c>
      <c r="Q5298" s="1109">
        <v>0</v>
      </c>
    </row>
    <row r="5299" spans="1:17">
      <c r="A5299" s="1109">
        <v>20840</v>
      </c>
      <c r="B5299" s="1110" t="s">
        <v>0</v>
      </c>
      <c r="C5299" s="1109">
        <v>6.625</v>
      </c>
      <c r="D5299" s="1109">
        <v>5.9210000000000003</v>
      </c>
      <c r="E5299" s="1109">
        <v>24</v>
      </c>
      <c r="F5299" s="1109">
        <v>0</v>
      </c>
      <c r="G5299" s="1110" t="s">
        <v>10833</v>
      </c>
      <c r="H5299" s="1110" t="s">
        <v>4654</v>
      </c>
      <c r="I5299" s="1110" t="s">
        <v>10850</v>
      </c>
      <c r="J5299" s="1109">
        <v>0</v>
      </c>
      <c r="K5299" s="1109">
        <v>0</v>
      </c>
      <c r="L5299" s="1109">
        <v>0</v>
      </c>
      <c r="M5299" s="1109">
        <v>0</v>
      </c>
      <c r="N5299" s="1109">
        <v>0</v>
      </c>
      <c r="O5299" s="1109">
        <v>0</v>
      </c>
      <c r="P5299" s="1109">
        <v>0</v>
      </c>
      <c r="Q5299" s="1109">
        <v>0</v>
      </c>
    </row>
    <row r="5300" spans="1:17">
      <c r="A5300" s="1109">
        <v>20841</v>
      </c>
      <c r="B5300" s="1110" t="s">
        <v>0</v>
      </c>
      <c r="C5300" s="1109">
        <v>6.625</v>
      </c>
      <c r="D5300" s="1109">
        <v>5.9210000000000003</v>
      </c>
      <c r="E5300" s="1109">
        <v>24</v>
      </c>
      <c r="F5300" s="1109">
        <v>0</v>
      </c>
      <c r="G5300" s="1110" t="s">
        <v>10737</v>
      </c>
      <c r="H5300" s="1110" t="s">
        <v>4654</v>
      </c>
      <c r="I5300" s="1110" t="s">
        <v>10847</v>
      </c>
      <c r="J5300" s="1109">
        <v>0</v>
      </c>
      <c r="K5300" s="1109">
        <v>0</v>
      </c>
      <c r="L5300" s="1109">
        <v>0</v>
      </c>
      <c r="M5300" s="1109">
        <v>0</v>
      </c>
      <c r="N5300" s="1109">
        <v>0</v>
      </c>
      <c r="O5300" s="1109">
        <v>0</v>
      </c>
      <c r="P5300" s="1109">
        <v>0</v>
      </c>
      <c r="Q5300" s="1109">
        <v>0</v>
      </c>
    </row>
    <row r="5301" spans="1:17">
      <c r="A5301" s="1109">
        <v>20842</v>
      </c>
      <c r="B5301" s="1110" t="s">
        <v>0</v>
      </c>
      <c r="C5301" s="1109">
        <v>6.625</v>
      </c>
      <c r="D5301" s="1109">
        <v>5.9210000000000003</v>
      </c>
      <c r="E5301" s="1109">
        <v>24</v>
      </c>
      <c r="F5301" s="1109">
        <v>0</v>
      </c>
      <c r="G5301" s="1110" t="s">
        <v>10737</v>
      </c>
      <c r="H5301" s="1110" t="s">
        <v>4654</v>
      </c>
      <c r="I5301" s="1110" t="s">
        <v>10841</v>
      </c>
      <c r="J5301" s="1109">
        <v>0</v>
      </c>
      <c r="K5301" s="1109">
        <v>0</v>
      </c>
      <c r="L5301" s="1109">
        <v>0</v>
      </c>
      <c r="M5301" s="1109">
        <v>0</v>
      </c>
      <c r="N5301" s="1109">
        <v>0</v>
      </c>
      <c r="O5301" s="1109">
        <v>0</v>
      </c>
      <c r="P5301" s="1109">
        <v>0</v>
      </c>
      <c r="Q5301" s="1109">
        <v>0</v>
      </c>
    </row>
    <row r="5302" spans="1:17">
      <c r="A5302" s="1109">
        <v>20843</v>
      </c>
      <c r="B5302" s="1110" t="s">
        <v>0</v>
      </c>
      <c r="C5302" s="1109">
        <v>6.625</v>
      </c>
      <c r="D5302" s="1109">
        <v>5.9210000000000003</v>
      </c>
      <c r="E5302" s="1109">
        <v>24</v>
      </c>
      <c r="F5302" s="1109">
        <v>0</v>
      </c>
      <c r="G5302" s="1110" t="s">
        <v>10737</v>
      </c>
      <c r="H5302" s="1110" t="s">
        <v>4654</v>
      </c>
      <c r="I5302" s="1110" t="s">
        <v>10760</v>
      </c>
      <c r="J5302" s="1109">
        <v>0</v>
      </c>
      <c r="K5302" s="1109">
        <v>0</v>
      </c>
      <c r="L5302" s="1109">
        <v>0</v>
      </c>
      <c r="M5302" s="1109">
        <v>0</v>
      </c>
      <c r="N5302" s="1109">
        <v>0</v>
      </c>
      <c r="O5302" s="1109">
        <v>0</v>
      </c>
      <c r="P5302" s="1109">
        <v>0</v>
      </c>
      <c r="Q5302" s="1109">
        <v>0</v>
      </c>
    </row>
    <row r="5303" spans="1:17">
      <c r="A5303" s="1109">
        <v>20844</v>
      </c>
      <c r="B5303" s="1110" t="s">
        <v>0</v>
      </c>
      <c r="C5303" s="1109">
        <v>6.625</v>
      </c>
      <c r="D5303" s="1109">
        <v>5.9210000000000003</v>
      </c>
      <c r="E5303" s="1109">
        <v>24</v>
      </c>
      <c r="F5303" s="1109">
        <v>0</v>
      </c>
      <c r="G5303" s="1110" t="s">
        <v>10737</v>
      </c>
      <c r="H5303" s="1110" t="s">
        <v>4654</v>
      </c>
      <c r="I5303" s="1110" t="s">
        <v>10849</v>
      </c>
      <c r="J5303" s="1109">
        <v>0</v>
      </c>
      <c r="K5303" s="1109">
        <v>0</v>
      </c>
      <c r="L5303" s="1109">
        <v>0</v>
      </c>
      <c r="M5303" s="1109">
        <v>0</v>
      </c>
      <c r="N5303" s="1109">
        <v>0</v>
      </c>
      <c r="O5303" s="1109">
        <v>0</v>
      </c>
      <c r="P5303" s="1109">
        <v>0</v>
      </c>
      <c r="Q5303" s="1109">
        <v>0</v>
      </c>
    </row>
    <row r="5304" spans="1:17">
      <c r="A5304" s="1109">
        <v>20845</v>
      </c>
      <c r="B5304" s="1110" t="s">
        <v>0</v>
      </c>
      <c r="C5304" s="1109">
        <v>6.625</v>
      </c>
      <c r="D5304" s="1109">
        <v>5.9210000000000003</v>
      </c>
      <c r="E5304" s="1109">
        <v>24</v>
      </c>
      <c r="F5304" s="1109">
        <v>0</v>
      </c>
      <c r="G5304" s="1110" t="s">
        <v>10737</v>
      </c>
      <c r="H5304" s="1110" t="s">
        <v>4654</v>
      </c>
      <c r="I5304" s="1110" t="s">
        <v>10850</v>
      </c>
      <c r="J5304" s="1109">
        <v>0</v>
      </c>
      <c r="K5304" s="1109">
        <v>0</v>
      </c>
      <c r="L5304" s="1109">
        <v>0</v>
      </c>
      <c r="M5304" s="1109">
        <v>0</v>
      </c>
      <c r="N5304" s="1109">
        <v>0</v>
      </c>
      <c r="O5304" s="1109">
        <v>0</v>
      </c>
      <c r="P5304" s="1109">
        <v>0</v>
      </c>
      <c r="Q5304" s="1109">
        <v>0</v>
      </c>
    </row>
    <row r="5305" spans="1:17">
      <c r="A5305" s="1109">
        <v>20846</v>
      </c>
      <c r="B5305" s="1110" t="s">
        <v>0</v>
      </c>
      <c r="C5305" s="1109">
        <v>6.625</v>
      </c>
      <c r="D5305" s="1109">
        <v>5.9210000000000003</v>
      </c>
      <c r="E5305" s="1109">
        <v>24</v>
      </c>
      <c r="F5305" s="1109">
        <v>0</v>
      </c>
      <c r="G5305" s="1110" t="s">
        <v>10737</v>
      </c>
      <c r="H5305" s="1110" t="s">
        <v>4654</v>
      </c>
      <c r="I5305" s="1110" t="s">
        <v>10832</v>
      </c>
      <c r="J5305" s="1109">
        <v>0</v>
      </c>
      <c r="K5305" s="1109">
        <v>0</v>
      </c>
      <c r="L5305" s="1109">
        <v>0</v>
      </c>
      <c r="M5305" s="1109">
        <v>0</v>
      </c>
      <c r="N5305" s="1109">
        <v>0</v>
      </c>
      <c r="O5305" s="1109">
        <v>0</v>
      </c>
      <c r="P5305" s="1109">
        <v>0</v>
      </c>
      <c r="Q5305" s="1109">
        <v>0</v>
      </c>
    </row>
    <row r="5306" spans="1:17">
      <c r="A5306" s="1109">
        <v>20847</v>
      </c>
      <c r="B5306" s="1110" t="s">
        <v>0</v>
      </c>
      <c r="C5306" s="1109">
        <v>6.625</v>
      </c>
      <c r="D5306" s="1109">
        <v>5.9210000000000003</v>
      </c>
      <c r="E5306" s="1109">
        <v>24</v>
      </c>
      <c r="F5306" s="1109">
        <v>0</v>
      </c>
      <c r="G5306" s="1110" t="s">
        <v>10737</v>
      </c>
      <c r="H5306" s="1110" t="s">
        <v>4654</v>
      </c>
      <c r="I5306" s="1110" t="s">
        <v>10839</v>
      </c>
      <c r="J5306" s="1109">
        <v>0</v>
      </c>
      <c r="K5306" s="1109">
        <v>0</v>
      </c>
      <c r="L5306" s="1109">
        <v>0</v>
      </c>
      <c r="M5306" s="1109">
        <v>0</v>
      </c>
      <c r="N5306" s="1109">
        <v>0</v>
      </c>
      <c r="O5306" s="1109">
        <v>0</v>
      </c>
      <c r="P5306" s="1109">
        <v>0</v>
      </c>
      <c r="Q5306" s="1109">
        <v>0</v>
      </c>
    </row>
    <row r="5307" spans="1:17">
      <c r="A5307" s="1109">
        <v>20848</v>
      </c>
      <c r="B5307" s="1110" t="s">
        <v>0</v>
      </c>
      <c r="C5307" s="1109">
        <v>6.625</v>
      </c>
      <c r="D5307" s="1109">
        <v>5.9210000000000003</v>
      </c>
      <c r="E5307" s="1109">
        <v>24</v>
      </c>
      <c r="F5307" s="1109">
        <v>0</v>
      </c>
      <c r="G5307" s="1110" t="s">
        <v>10838</v>
      </c>
      <c r="H5307" s="1110" t="s">
        <v>4654</v>
      </c>
      <c r="I5307" s="1110" t="s">
        <v>10760</v>
      </c>
      <c r="J5307" s="1109">
        <v>0</v>
      </c>
      <c r="K5307" s="1109">
        <v>0</v>
      </c>
      <c r="L5307" s="1109">
        <v>0</v>
      </c>
      <c r="M5307" s="1109">
        <v>0</v>
      </c>
      <c r="N5307" s="1109">
        <v>0</v>
      </c>
      <c r="O5307" s="1109">
        <v>0</v>
      </c>
      <c r="P5307" s="1109">
        <v>0</v>
      </c>
      <c r="Q5307" s="1109">
        <v>0</v>
      </c>
    </row>
    <row r="5308" spans="1:17">
      <c r="A5308" s="1109">
        <v>20849</v>
      </c>
      <c r="B5308" s="1110" t="s">
        <v>0</v>
      </c>
      <c r="C5308" s="1109">
        <v>6.625</v>
      </c>
      <c r="D5308" s="1109">
        <v>5.9210000000000003</v>
      </c>
      <c r="E5308" s="1109">
        <v>24</v>
      </c>
      <c r="F5308" s="1109">
        <v>0</v>
      </c>
      <c r="G5308" s="1110" t="s">
        <v>10838</v>
      </c>
      <c r="H5308" s="1110" t="s">
        <v>4654</v>
      </c>
      <c r="I5308" s="1110" t="s">
        <v>10736</v>
      </c>
      <c r="J5308" s="1109">
        <v>0</v>
      </c>
      <c r="K5308" s="1109">
        <v>0</v>
      </c>
      <c r="L5308" s="1109">
        <v>0</v>
      </c>
      <c r="M5308" s="1109">
        <v>0</v>
      </c>
      <c r="N5308" s="1109">
        <v>0</v>
      </c>
      <c r="O5308" s="1109">
        <v>0</v>
      </c>
      <c r="P5308" s="1109">
        <v>0</v>
      </c>
      <c r="Q5308" s="1109">
        <v>0</v>
      </c>
    </row>
    <row r="5309" spans="1:17">
      <c r="A5309" s="1109">
        <v>20850</v>
      </c>
      <c r="B5309" s="1110" t="s">
        <v>0</v>
      </c>
      <c r="C5309" s="1109">
        <v>6.625</v>
      </c>
      <c r="D5309" s="1109">
        <v>5.9210000000000003</v>
      </c>
      <c r="E5309" s="1109">
        <v>24</v>
      </c>
      <c r="F5309" s="1109">
        <v>0</v>
      </c>
      <c r="G5309" s="1110" t="s">
        <v>10753</v>
      </c>
      <c r="H5309" s="1110" t="s">
        <v>4654</v>
      </c>
      <c r="I5309" s="1110" t="s">
        <v>10847</v>
      </c>
      <c r="J5309" s="1109">
        <v>0</v>
      </c>
      <c r="K5309" s="1109">
        <v>0</v>
      </c>
      <c r="L5309" s="1109">
        <v>0</v>
      </c>
      <c r="M5309" s="1109">
        <v>0</v>
      </c>
      <c r="N5309" s="1109">
        <v>0</v>
      </c>
      <c r="O5309" s="1109">
        <v>0</v>
      </c>
      <c r="P5309" s="1109">
        <v>0</v>
      </c>
      <c r="Q5309" s="1109">
        <v>0</v>
      </c>
    </row>
    <row r="5310" spans="1:17">
      <c r="A5310" s="1109">
        <v>20851</v>
      </c>
      <c r="B5310" s="1110" t="s">
        <v>0</v>
      </c>
      <c r="C5310" s="1109">
        <v>6.625</v>
      </c>
      <c r="D5310" s="1109">
        <v>5.9210000000000003</v>
      </c>
      <c r="E5310" s="1109">
        <v>24</v>
      </c>
      <c r="F5310" s="1109">
        <v>0</v>
      </c>
      <c r="G5310" s="1110" t="s">
        <v>10753</v>
      </c>
      <c r="H5310" s="1110" t="s">
        <v>4654</v>
      </c>
      <c r="I5310" s="1110" t="s">
        <v>10841</v>
      </c>
      <c r="J5310" s="1109">
        <v>0</v>
      </c>
      <c r="K5310" s="1109">
        <v>0</v>
      </c>
      <c r="L5310" s="1109">
        <v>0</v>
      </c>
      <c r="M5310" s="1109">
        <v>0</v>
      </c>
      <c r="N5310" s="1109">
        <v>0</v>
      </c>
      <c r="O5310" s="1109">
        <v>0</v>
      </c>
      <c r="P5310" s="1109">
        <v>0</v>
      </c>
      <c r="Q5310" s="1109">
        <v>0</v>
      </c>
    </row>
    <row r="5311" spans="1:17">
      <c r="A5311" s="1109">
        <v>20852</v>
      </c>
      <c r="B5311" s="1110" t="s">
        <v>0</v>
      </c>
      <c r="C5311" s="1109">
        <v>6.625</v>
      </c>
      <c r="D5311" s="1109">
        <v>5.9210000000000003</v>
      </c>
      <c r="E5311" s="1109">
        <v>24</v>
      </c>
      <c r="F5311" s="1109">
        <v>0</v>
      </c>
      <c r="G5311" s="1110" t="s">
        <v>10753</v>
      </c>
      <c r="H5311" s="1110" t="s">
        <v>4654</v>
      </c>
      <c r="I5311" s="1110" t="s">
        <v>10849</v>
      </c>
      <c r="J5311" s="1109">
        <v>0</v>
      </c>
      <c r="K5311" s="1109">
        <v>0</v>
      </c>
      <c r="L5311" s="1109">
        <v>0</v>
      </c>
      <c r="M5311" s="1109">
        <v>0</v>
      </c>
      <c r="N5311" s="1109">
        <v>0</v>
      </c>
      <c r="O5311" s="1109">
        <v>0</v>
      </c>
      <c r="P5311" s="1109">
        <v>0</v>
      </c>
      <c r="Q5311" s="1109">
        <v>0</v>
      </c>
    </row>
    <row r="5312" spans="1:17">
      <c r="A5312" s="1109">
        <v>20853</v>
      </c>
      <c r="B5312" s="1110" t="s">
        <v>0</v>
      </c>
      <c r="C5312" s="1109">
        <v>6.625</v>
      </c>
      <c r="D5312" s="1109">
        <v>5.9210000000000003</v>
      </c>
      <c r="E5312" s="1109">
        <v>24</v>
      </c>
      <c r="F5312" s="1109">
        <v>0</v>
      </c>
      <c r="G5312" s="1110" t="s">
        <v>10753</v>
      </c>
      <c r="H5312" s="1110" t="s">
        <v>4654</v>
      </c>
      <c r="I5312" s="1110" t="s">
        <v>10760</v>
      </c>
      <c r="J5312" s="1109">
        <v>0</v>
      </c>
      <c r="K5312" s="1109">
        <v>0</v>
      </c>
      <c r="L5312" s="1109">
        <v>0</v>
      </c>
      <c r="M5312" s="1109">
        <v>0</v>
      </c>
      <c r="N5312" s="1109">
        <v>0</v>
      </c>
      <c r="O5312" s="1109">
        <v>0</v>
      </c>
      <c r="P5312" s="1109">
        <v>0</v>
      </c>
      <c r="Q5312" s="1109">
        <v>0</v>
      </c>
    </row>
    <row r="5313" spans="1:17">
      <c r="A5313" s="1109">
        <v>20854</v>
      </c>
      <c r="B5313" s="1110" t="s">
        <v>0</v>
      </c>
      <c r="C5313" s="1109">
        <v>6.625</v>
      </c>
      <c r="D5313" s="1109">
        <v>5.9210000000000003</v>
      </c>
      <c r="E5313" s="1109">
        <v>24</v>
      </c>
      <c r="F5313" s="1109">
        <v>0</v>
      </c>
      <c r="G5313" s="1110" t="s">
        <v>10753</v>
      </c>
      <c r="H5313" s="1110" t="s">
        <v>4654</v>
      </c>
      <c r="I5313" s="1110" t="s">
        <v>10736</v>
      </c>
      <c r="J5313" s="1109">
        <v>0</v>
      </c>
      <c r="K5313" s="1109">
        <v>0</v>
      </c>
      <c r="L5313" s="1109">
        <v>0</v>
      </c>
      <c r="M5313" s="1109">
        <v>0</v>
      </c>
      <c r="N5313" s="1109">
        <v>0</v>
      </c>
      <c r="O5313" s="1109">
        <v>0</v>
      </c>
      <c r="P5313" s="1109">
        <v>0</v>
      </c>
      <c r="Q5313" s="1109">
        <v>0</v>
      </c>
    </row>
    <row r="5314" spans="1:17">
      <c r="A5314" s="1109">
        <v>20855</v>
      </c>
      <c r="B5314" s="1110" t="s">
        <v>0</v>
      </c>
      <c r="C5314" s="1109">
        <v>6.625</v>
      </c>
      <c r="D5314" s="1109">
        <v>5.9210000000000003</v>
      </c>
      <c r="E5314" s="1109">
        <v>24</v>
      </c>
      <c r="F5314" s="1109">
        <v>0</v>
      </c>
      <c r="G5314" s="1110" t="s">
        <v>10753</v>
      </c>
      <c r="H5314" s="1110" t="s">
        <v>4654</v>
      </c>
      <c r="I5314" s="1110" t="s">
        <v>10850</v>
      </c>
      <c r="J5314" s="1109">
        <v>0</v>
      </c>
      <c r="K5314" s="1109">
        <v>0</v>
      </c>
      <c r="L5314" s="1109">
        <v>0</v>
      </c>
      <c r="M5314" s="1109">
        <v>0</v>
      </c>
      <c r="N5314" s="1109">
        <v>0</v>
      </c>
      <c r="O5314" s="1109">
        <v>0</v>
      </c>
      <c r="P5314" s="1109">
        <v>0</v>
      </c>
      <c r="Q5314" s="1109">
        <v>0</v>
      </c>
    </row>
    <row r="5315" spans="1:17">
      <c r="A5315" s="1109">
        <v>20856</v>
      </c>
      <c r="B5315" s="1110" t="s">
        <v>0</v>
      </c>
      <c r="C5315" s="1109">
        <v>6.625</v>
      </c>
      <c r="D5315" s="1109">
        <v>5.9210000000000003</v>
      </c>
      <c r="E5315" s="1109">
        <v>24</v>
      </c>
      <c r="F5315" s="1109">
        <v>0</v>
      </c>
      <c r="G5315" s="1110" t="s">
        <v>10753</v>
      </c>
      <c r="H5315" s="1110" t="s">
        <v>4654</v>
      </c>
      <c r="I5315" s="1110" t="s">
        <v>10832</v>
      </c>
      <c r="J5315" s="1109">
        <v>0</v>
      </c>
      <c r="K5315" s="1109">
        <v>0</v>
      </c>
      <c r="L5315" s="1109">
        <v>0</v>
      </c>
      <c r="M5315" s="1109">
        <v>0</v>
      </c>
      <c r="N5315" s="1109">
        <v>0</v>
      </c>
      <c r="O5315" s="1109">
        <v>0</v>
      </c>
      <c r="P5315" s="1109">
        <v>0</v>
      </c>
      <c r="Q5315" s="1109">
        <v>0</v>
      </c>
    </row>
    <row r="5316" spans="1:17">
      <c r="A5316" s="1109">
        <v>20857</v>
      </c>
      <c r="B5316" s="1110" t="s">
        <v>0</v>
      </c>
      <c r="C5316" s="1109">
        <v>6.625</v>
      </c>
      <c r="D5316" s="1109">
        <v>5.9210000000000003</v>
      </c>
      <c r="E5316" s="1109">
        <v>24</v>
      </c>
      <c r="F5316" s="1109">
        <v>0</v>
      </c>
      <c r="G5316" s="1110" t="s">
        <v>10753</v>
      </c>
      <c r="H5316" s="1110" t="s">
        <v>4654</v>
      </c>
      <c r="I5316" s="1110" t="s">
        <v>10839</v>
      </c>
      <c r="J5316" s="1109">
        <v>0</v>
      </c>
      <c r="K5316" s="1109">
        <v>0</v>
      </c>
      <c r="L5316" s="1109">
        <v>0</v>
      </c>
      <c r="M5316" s="1109">
        <v>0</v>
      </c>
      <c r="N5316" s="1109">
        <v>0</v>
      </c>
      <c r="O5316" s="1109">
        <v>0</v>
      </c>
      <c r="P5316" s="1109">
        <v>0</v>
      </c>
      <c r="Q5316" s="1109">
        <v>0</v>
      </c>
    </row>
    <row r="5317" spans="1:17">
      <c r="A5317" s="1109">
        <v>20858</v>
      </c>
      <c r="B5317" s="1110" t="s">
        <v>0</v>
      </c>
      <c r="C5317" s="1109">
        <v>6.625</v>
      </c>
      <c r="D5317" s="1109">
        <v>5.9210000000000003</v>
      </c>
      <c r="E5317" s="1109">
        <v>24</v>
      </c>
      <c r="F5317" s="1109">
        <v>0</v>
      </c>
      <c r="G5317" s="1110" t="s">
        <v>10734</v>
      </c>
      <c r="H5317" s="1110" t="s">
        <v>4654</v>
      </c>
      <c r="I5317" s="1110" t="s">
        <v>10847</v>
      </c>
      <c r="J5317" s="1109">
        <v>0</v>
      </c>
      <c r="K5317" s="1109">
        <v>0</v>
      </c>
      <c r="L5317" s="1109">
        <v>0</v>
      </c>
      <c r="M5317" s="1109">
        <v>0</v>
      </c>
      <c r="N5317" s="1109">
        <v>0</v>
      </c>
      <c r="O5317" s="1109">
        <v>0</v>
      </c>
      <c r="P5317" s="1109">
        <v>0</v>
      </c>
      <c r="Q5317" s="1109">
        <v>0</v>
      </c>
    </row>
    <row r="5318" spans="1:17">
      <c r="A5318" s="1109">
        <v>20859</v>
      </c>
      <c r="B5318" s="1110" t="s">
        <v>0</v>
      </c>
      <c r="C5318" s="1109">
        <v>6.625</v>
      </c>
      <c r="D5318" s="1109">
        <v>5.9210000000000003</v>
      </c>
      <c r="E5318" s="1109">
        <v>24</v>
      </c>
      <c r="F5318" s="1109">
        <v>0</v>
      </c>
      <c r="G5318" s="1110" t="s">
        <v>10734</v>
      </c>
      <c r="H5318" s="1110" t="s">
        <v>4654</v>
      </c>
      <c r="I5318" s="1110" t="s">
        <v>10760</v>
      </c>
      <c r="J5318" s="1109">
        <v>0</v>
      </c>
      <c r="K5318" s="1109">
        <v>0</v>
      </c>
      <c r="L5318" s="1109">
        <v>0</v>
      </c>
      <c r="M5318" s="1109">
        <v>0</v>
      </c>
      <c r="N5318" s="1109">
        <v>0</v>
      </c>
      <c r="O5318" s="1109">
        <v>0</v>
      </c>
      <c r="P5318" s="1109">
        <v>0</v>
      </c>
      <c r="Q5318" s="1109">
        <v>0</v>
      </c>
    </row>
    <row r="5319" spans="1:17">
      <c r="A5319" s="1109">
        <v>20860</v>
      </c>
      <c r="B5319" s="1110" t="s">
        <v>0</v>
      </c>
      <c r="C5319" s="1109">
        <v>6.625</v>
      </c>
      <c r="D5319" s="1109">
        <v>5.9210000000000003</v>
      </c>
      <c r="E5319" s="1109">
        <v>24</v>
      </c>
      <c r="F5319" s="1109">
        <v>0</v>
      </c>
      <c r="G5319" s="1110" t="s">
        <v>10734</v>
      </c>
      <c r="H5319" s="1110" t="s">
        <v>4654</v>
      </c>
      <c r="I5319" s="1110" t="s">
        <v>10849</v>
      </c>
      <c r="J5319" s="1109">
        <v>0</v>
      </c>
      <c r="K5319" s="1109">
        <v>0</v>
      </c>
      <c r="L5319" s="1109">
        <v>0</v>
      </c>
      <c r="M5319" s="1109">
        <v>0</v>
      </c>
      <c r="N5319" s="1109">
        <v>0</v>
      </c>
      <c r="O5319" s="1109">
        <v>0</v>
      </c>
      <c r="P5319" s="1109">
        <v>0</v>
      </c>
      <c r="Q5319" s="1109">
        <v>0</v>
      </c>
    </row>
    <row r="5320" spans="1:17">
      <c r="A5320" s="1109">
        <v>20861</v>
      </c>
      <c r="B5320" s="1110" t="s">
        <v>0</v>
      </c>
      <c r="C5320" s="1109">
        <v>6.625</v>
      </c>
      <c r="D5320" s="1109">
        <v>5.9210000000000003</v>
      </c>
      <c r="E5320" s="1109">
        <v>24</v>
      </c>
      <c r="F5320" s="1109">
        <v>0</v>
      </c>
      <c r="G5320" s="1110" t="s">
        <v>10734</v>
      </c>
      <c r="H5320" s="1110" t="s">
        <v>4654</v>
      </c>
      <c r="I5320" s="1110" t="s">
        <v>10736</v>
      </c>
      <c r="J5320" s="1109">
        <v>0</v>
      </c>
      <c r="K5320" s="1109">
        <v>0</v>
      </c>
      <c r="L5320" s="1109">
        <v>0</v>
      </c>
      <c r="M5320" s="1109">
        <v>0</v>
      </c>
      <c r="N5320" s="1109">
        <v>0</v>
      </c>
      <c r="O5320" s="1109">
        <v>0</v>
      </c>
      <c r="P5320" s="1109">
        <v>0</v>
      </c>
      <c r="Q5320" s="1109">
        <v>0</v>
      </c>
    </row>
    <row r="5321" spans="1:17">
      <c r="A5321" s="1109">
        <v>20862</v>
      </c>
      <c r="B5321" s="1110" t="s">
        <v>0</v>
      </c>
      <c r="C5321" s="1109">
        <v>6.625</v>
      </c>
      <c r="D5321" s="1109">
        <v>5.9210000000000003</v>
      </c>
      <c r="E5321" s="1109">
        <v>24</v>
      </c>
      <c r="F5321" s="1109">
        <v>0</v>
      </c>
      <c r="G5321" s="1110" t="s">
        <v>10734</v>
      </c>
      <c r="H5321" s="1110" t="s">
        <v>4654</v>
      </c>
      <c r="I5321" s="1110" t="s">
        <v>10735</v>
      </c>
      <c r="J5321" s="1109">
        <v>0</v>
      </c>
      <c r="K5321" s="1109">
        <v>0</v>
      </c>
      <c r="L5321" s="1109">
        <v>0</v>
      </c>
      <c r="M5321" s="1109">
        <v>0</v>
      </c>
      <c r="N5321" s="1109">
        <v>0</v>
      </c>
      <c r="O5321" s="1109">
        <v>0</v>
      </c>
      <c r="P5321" s="1109">
        <v>0</v>
      </c>
      <c r="Q5321" s="1109">
        <v>0</v>
      </c>
    </row>
    <row r="5322" spans="1:17">
      <c r="A5322" s="1109">
        <v>20863</v>
      </c>
      <c r="B5322" s="1110" t="s">
        <v>0</v>
      </c>
      <c r="C5322" s="1109">
        <v>6.625</v>
      </c>
      <c r="D5322" s="1109">
        <v>5.9210000000000003</v>
      </c>
      <c r="E5322" s="1109">
        <v>24</v>
      </c>
      <c r="F5322" s="1109">
        <v>0</v>
      </c>
      <c r="G5322" s="1110" t="s">
        <v>10734</v>
      </c>
      <c r="H5322" s="1110" t="s">
        <v>4654</v>
      </c>
      <c r="I5322" s="1110" t="s">
        <v>10850</v>
      </c>
      <c r="J5322" s="1109">
        <v>0</v>
      </c>
      <c r="K5322" s="1109">
        <v>0</v>
      </c>
      <c r="L5322" s="1109">
        <v>0</v>
      </c>
      <c r="M5322" s="1109">
        <v>0</v>
      </c>
      <c r="N5322" s="1109">
        <v>0</v>
      </c>
      <c r="O5322" s="1109">
        <v>0</v>
      </c>
      <c r="P5322" s="1109">
        <v>0</v>
      </c>
      <c r="Q5322" s="1109">
        <v>0</v>
      </c>
    </row>
    <row r="5323" spans="1:17">
      <c r="A5323" s="1109">
        <v>20864</v>
      </c>
      <c r="B5323" s="1110" t="s">
        <v>0</v>
      </c>
      <c r="C5323" s="1109">
        <v>6.625</v>
      </c>
      <c r="D5323" s="1109">
        <v>5.9210000000000003</v>
      </c>
      <c r="E5323" s="1109">
        <v>24</v>
      </c>
      <c r="F5323" s="1109">
        <v>0</v>
      </c>
      <c r="G5323" s="1110" t="s">
        <v>10775</v>
      </c>
      <c r="H5323" s="1110" t="s">
        <v>4654</v>
      </c>
      <c r="I5323" s="1110" t="s">
        <v>10847</v>
      </c>
      <c r="J5323" s="1109">
        <v>0</v>
      </c>
      <c r="K5323" s="1109">
        <v>0</v>
      </c>
      <c r="L5323" s="1109">
        <v>0</v>
      </c>
      <c r="M5323" s="1109">
        <v>0</v>
      </c>
      <c r="N5323" s="1109">
        <v>0</v>
      </c>
      <c r="O5323" s="1109">
        <v>0</v>
      </c>
      <c r="P5323" s="1109">
        <v>0</v>
      </c>
      <c r="Q5323" s="1109">
        <v>0</v>
      </c>
    </row>
    <row r="5324" spans="1:17">
      <c r="A5324" s="1109">
        <v>20865</v>
      </c>
      <c r="B5324" s="1110" t="s">
        <v>0</v>
      </c>
      <c r="C5324" s="1109">
        <v>6.625</v>
      </c>
      <c r="D5324" s="1109">
        <v>5.9210000000000003</v>
      </c>
      <c r="E5324" s="1109">
        <v>24</v>
      </c>
      <c r="F5324" s="1109">
        <v>0</v>
      </c>
      <c r="G5324" s="1110" t="s">
        <v>10775</v>
      </c>
      <c r="H5324" s="1110" t="s">
        <v>4654</v>
      </c>
      <c r="I5324" s="1110" t="s">
        <v>10760</v>
      </c>
      <c r="J5324" s="1109">
        <v>0</v>
      </c>
      <c r="K5324" s="1109">
        <v>0</v>
      </c>
      <c r="L5324" s="1109">
        <v>0</v>
      </c>
      <c r="M5324" s="1109">
        <v>0</v>
      </c>
      <c r="N5324" s="1109">
        <v>0</v>
      </c>
      <c r="O5324" s="1109">
        <v>0</v>
      </c>
      <c r="P5324" s="1109">
        <v>0</v>
      </c>
      <c r="Q5324" s="1109">
        <v>0</v>
      </c>
    </row>
    <row r="5325" spans="1:17">
      <c r="A5325" s="1109">
        <v>20866</v>
      </c>
      <c r="B5325" s="1110" t="s">
        <v>0</v>
      </c>
      <c r="C5325" s="1109">
        <v>6.625</v>
      </c>
      <c r="D5325" s="1109">
        <v>5.9210000000000003</v>
      </c>
      <c r="E5325" s="1109">
        <v>24</v>
      </c>
      <c r="F5325" s="1109">
        <v>0</v>
      </c>
      <c r="G5325" s="1110" t="s">
        <v>10775</v>
      </c>
      <c r="H5325" s="1110" t="s">
        <v>4654</v>
      </c>
      <c r="I5325" s="1110" t="s">
        <v>10849</v>
      </c>
      <c r="J5325" s="1109">
        <v>0</v>
      </c>
      <c r="K5325" s="1109">
        <v>0</v>
      </c>
      <c r="L5325" s="1109">
        <v>0</v>
      </c>
      <c r="M5325" s="1109">
        <v>0</v>
      </c>
      <c r="N5325" s="1109">
        <v>0</v>
      </c>
      <c r="O5325" s="1109">
        <v>0</v>
      </c>
      <c r="P5325" s="1109">
        <v>0</v>
      </c>
      <c r="Q5325" s="1109">
        <v>0</v>
      </c>
    </row>
    <row r="5326" spans="1:17">
      <c r="A5326" s="1109">
        <v>20867</v>
      </c>
      <c r="B5326" s="1110" t="s">
        <v>0</v>
      </c>
      <c r="C5326" s="1109">
        <v>6.625</v>
      </c>
      <c r="D5326" s="1109">
        <v>5.9210000000000003</v>
      </c>
      <c r="E5326" s="1109">
        <v>24</v>
      </c>
      <c r="F5326" s="1109">
        <v>0</v>
      </c>
      <c r="G5326" s="1110" t="s">
        <v>10775</v>
      </c>
      <c r="H5326" s="1110" t="s">
        <v>4654</v>
      </c>
      <c r="I5326" s="1110" t="s">
        <v>10736</v>
      </c>
      <c r="J5326" s="1109">
        <v>0</v>
      </c>
      <c r="K5326" s="1109">
        <v>0</v>
      </c>
      <c r="L5326" s="1109">
        <v>0</v>
      </c>
      <c r="M5326" s="1109">
        <v>0</v>
      </c>
      <c r="N5326" s="1109">
        <v>0</v>
      </c>
      <c r="O5326" s="1109">
        <v>0</v>
      </c>
      <c r="P5326" s="1109">
        <v>0</v>
      </c>
      <c r="Q5326" s="1109">
        <v>0</v>
      </c>
    </row>
    <row r="5327" spans="1:17">
      <c r="A5327" s="1109">
        <v>20868</v>
      </c>
      <c r="B5327" s="1110" t="s">
        <v>0</v>
      </c>
      <c r="C5327" s="1109">
        <v>6.625</v>
      </c>
      <c r="D5327" s="1109">
        <v>5.9210000000000003</v>
      </c>
      <c r="E5327" s="1109">
        <v>24</v>
      </c>
      <c r="F5327" s="1109">
        <v>0</v>
      </c>
      <c r="G5327" s="1110" t="s">
        <v>10775</v>
      </c>
      <c r="H5327" s="1110" t="s">
        <v>4654</v>
      </c>
      <c r="I5327" s="1110" t="s">
        <v>10735</v>
      </c>
      <c r="J5327" s="1109">
        <v>0</v>
      </c>
      <c r="K5327" s="1109">
        <v>0</v>
      </c>
      <c r="L5327" s="1109">
        <v>0</v>
      </c>
      <c r="M5327" s="1109">
        <v>0</v>
      </c>
      <c r="N5327" s="1109">
        <v>0</v>
      </c>
      <c r="O5327" s="1109">
        <v>0</v>
      </c>
      <c r="P5327" s="1109">
        <v>0</v>
      </c>
      <c r="Q5327" s="1109">
        <v>0</v>
      </c>
    </row>
    <row r="5328" spans="1:17">
      <c r="A5328" s="1109">
        <v>20869</v>
      </c>
      <c r="B5328" s="1110" t="s">
        <v>0</v>
      </c>
      <c r="C5328" s="1109">
        <v>6.625</v>
      </c>
      <c r="D5328" s="1109">
        <v>5.9210000000000003</v>
      </c>
      <c r="E5328" s="1109">
        <v>24</v>
      </c>
      <c r="F5328" s="1109">
        <v>0</v>
      </c>
      <c r="G5328" s="1110" t="s">
        <v>10775</v>
      </c>
      <c r="H5328" s="1110" t="s">
        <v>4654</v>
      </c>
      <c r="I5328" s="1110" t="s">
        <v>10850</v>
      </c>
      <c r="J5328" s="1109">
        <v>0</v>
      </c>
      <c r="K5328" s="1109">
        <v>0</v>
      </c>
      <c r="L5328" s="1109">
        <v>0</v>
      </c>
      <c r="M5328" s="1109">
        <v>0</v>
      </c>
      <c r="N5328" s="1109">
        <v>0</v>
      </c>
      <c r="O5328" s="1109">
        <v>0</v>
      </c>
      <c r="P5328" s="1109">
        <v>0</v>
      </c>
      <c r="Q5328" s="1109">
        <v>0</v>
      </c>
    </row>
    <row r="5329" spans="1:17">
      <c r="A5329" s="1109">
        <v>20870</v>
      </c>
      <c r="B5329" s="1110" t="s">
        <v>0</v>
      </c>
      <c r="C5329" s="1109">
        <v>6.625</v>
      </c>
      <c r="D5329" s="1109">
        <v>5.9210000000000003</v>
      </c>
      <c r="E5329" s="1109">
        <v>24</v>
      </c>
      <c r="F5329" s="1109">
        <v>0</v>
      </c>
      <c r="G5329" s="1110" t="s">
        <v>10779</v>
      </c>
      <c r="H5329" s="1110" t="s">
        <v>4654</v>
      </c>
      <c r="I5329" s="1110" t="s">
        <v>10847</v>
      </c>
      <c r="J5329" s="1109">
        <v>0</v>
      </c>
      <c r="K5329" s="1109">
        <v>0</v>
      </c>
      <c r="L5329" s="1109">
        <v>0</v>
      </c>
      <c r="M5329" s="1109">
        <v>0</v>
      </c>
      <c r="N5329" s="1109">
        <v>0</v>
      </c>
      <c r="O5329" s="1109">
        <v>0</v>
      </c>
      <c r="P5329" s="1109">
        <v>0</v>
      </c>
      <c r="Q5329" s="1109">
        <v>0</v>
      </c>
    </row>
    <row r="5330" spans="1:17">
      <c r="A5330" s="1109">
        <v>20871</v>
      </c>
      <c r="B5330" s="1110" t="s">
        <v>0</v>
      </c>
      <c r="C5330" s="1109">
        <v>6.625</v>
      </c>
      <c r="D5330" s="1109">
        <v>5.9210000000000003</v>
      </c>
      <c r="E5330" s="1109">
        <v>24</v>
      </c>
      <c r="F5330" s="1109">
        <v>0</v>
      </c>
      <c r="G5330" s="1110" t="s">
        <v>10779</v>
      </c>
      <c r="H5330" s="1110" t="s">
        <v>4654</v>
      </c>
      <c r="I5330" s="1110" t="s">
        <v>10841</v>
      </c>
      <c r="J5330" s="1109">
        <v>0</v>
      </c>
      <c r="K5330" s="1109">
        <v>0</v>
      </c>
      <c r="L5330" s="1109">
        <v>0</v>
      </c>
      <c r="M5330" s="1109">
        <v>0</v>
      </c>
      <c r="N5330" s="1109">
        <v>0</v>
      </c>
      <c r="O5330" s="1109">
        <v>0</v>
      </c>
      <c r="P5330" s="1109">
        <v>0</v>
      </c>
      <c r="Q5330" s="1109">
        <v>0</v>
      </c>
    </row>
    <row r="5331" spans="1:17">
      <c r="A5331" s="1109">
        <v>20872</v>
      </c>
      <c r="B5331" s="1110" t="s">
        <v>0</v>
      </c>
      <c r="C5331" s="1109">
        <v>6.625</v>
      </c>
      <c r="D5331" s="1109">
        <v>5.9210000000000003</v>
      </c>
      <c r="E5331" s="1109">
        <v>24</v>
      </c>
      <c r="F5331" s="1109">
        <v>0</v>
      </c>
      <c r="G5331" s="1110" t="s">
        <v>10779</v>
      </c>
      <c r="H5331" s="1110" t="s">
        <v>4654</v>
      </c>
      <c r="I5331" s="1110" t="s">
        <v>10760</v>
      </c>
      <c r="J5331" s="1109">
        <v>0</v>
      </c>
      <c r="K5331" s="1109">
        <v>0</v>
      </c>
      <c r="L5331" s="1109">
        <v>0</v>
      </c>
      <c r="M5331" s="1109">
        <v>0</v>
      </c>
      <c r="N5331" s="1109">
        <v>0</v>
      </c>
      <c r="O5331" s="1109">
        <v>0</v>
      </c>
      <c r="P5331" s="1109">
        <v>0</v>
      </c>
      <c r="Q5331" s="1109">
        <v>0</v>
      </c>
    </row>
    <row r="5332" spans="1:17">
      <c r="A5332" s="1109">
        <v>20873</v>
      </c>
      <c r="B5332" s="1110" t="s">
        <v>0</v>
      </c>
      <c r="C5332" s="1109">
        <v>6.625</v>
      </c>
      <c r="D5332" s="1109">
        <v>5.9210000000000003</v>
      </c>
      <c r="E5332" s="1109">
        <v>24</v>
      </c>
      <c r="F5332" s="1109">
        <v>0</v>
      </c>
      <c r="G5332" s="1110" t="s">
        <v>10779</v>
      </c>
      <c r="H5332" s="1110" t="s">
        <v>4654</v>
      </c>
      <c r="I5332" s="1110" t="s">
        <v>10736</v>
      </c>
      <c r="J5332" s="1109">
        <v>0</v>
      </c>
      <c r="K5332" s="1109">
        <v>0</v>
      </c>
      <c r="L5332" s="1109">
        <v>0</v>
      </c>
      <c r="M5332" s="1109">
        <v>0</v>
      </c>
      <c r="N5332" s="1109">
        <v>0</v>
      </c>
      <c r="O5332" s="1109">
        <v>0</v>
      </c>
      <c r="P5332" s="1109">
        <v>0</v>
      </c>
      <c r="Q5332" s="1109">
        <v>0</v>
      </c>
    </row>
    <row r="5333" spans="1:17">
      <c r="A5333" s="1109">
        <v>20874</v>
      </c>
      <c r="B5333" s="1110" t="s">
        <v>0</v>
      </c>
      <c r="C5333" s="1109">
        <v>6.625</v>
      </c>
      <c r="D5333" s="1109">
        <v>5.9210000000000003</v>
      </c>
      <c r="E5333" s="1109">
        <v>24</v>
      </c>
      <c r="F5333" s="1109">
        <v>0</v>
      </c>
      <c r="G5333" s="1110" t="s">
        <v>10779</v>
      </c>
      <c r="H5333" s="1110" t="s">
        <v>4654</v>
      </c>
      <c r="I5333" s="1110" t="s">
        <v>10850</v>
      </c>
      <c r="J5333" s="1109">
        <v>0</v>
      </c>
      <c r="K5333" s="1109">
        <v>0</v>
      </c>
      <c r="L5333" s="1109">
        <v>0</v>
      </c>
      <c r="M5333" s="1109">
        <v>0</v>
      </c>
      <c r="N5333" s="1109">
        <v>0</v>
      </c>
      <c r="O5333" s="1109">
        <v>0</v>
      </c>
      <c r="P5333" s="1109">
        <v>0</v>
      </c>
      <c r="Q5333" s="1109">
        <v>0</v>
      </c>
    </row>
    <row r="5334" spans="1:17">
      <c r="A5334" s="1109">
        <v>20875</v>
      </c>
      <c r="B5334" s="1110" t="s">
        <v>0</v>
      </c>
      <c r="C5334" s="1109">
        <v>6.625</v>
      </c>
      <c r="D5334" s="1109">
        <v>5.9210000000000003</v>
      </c>
      <c r="E5334" s="1109">
        <v>24</v>
      </c>
      <c r="F5334" s="1109">
        <v>0</v>
      </c>
      <c r="G5334" s="1110" t="s">
        <v>10779</v>
      </c>
      <c r="H5334" s="1110" t="s">
        <v>4654</v>
      </c>
      <c r="I5334" s="1110" t="s">
        <v>10832</v>
      </c>
      <c r="J5334" s="1109">
        <v>0</v>
      </c>
      <c r="K5334" s="1109">
        <v>0</v>
      </c>
      <c r="L5334" s="1109">
        <v>0</v>
      </c>
      <c r="M5334" s="1109">
        <v>0</v>
      </c>
      <c r="N5334" s="1109">
        <v>0</v>
      </c>
      <c r="O5334" s="1109">
        <v>0</v>
      </c>
      <c r="P5334" s="1109">
        <v>0</v>
      </c>
      <c r="Q5334" s="1109">
        <v>0</v>
      </c>
    </row>
    <row r="5335" spans="1:17">
      <c r="A5335" s="1109">
        <v>20876</v>
      </c>
      <c r="B5335" s="1110" t="s">
        <v>0</v>
      </c>
      <c r="C5335" s="1109">
        <v>6.625</v>
      </c>
      <c r="D5335" s="1109">
        <v>5.9210000000000003</v>
      </c>
      <c r="E5335" s="1109">
        <v>24</v>
      </c>
      <c r="F5335" s="1109">
        <v>0</v>
      </c>
      <c r="G5335" s="1110" t="s">
        <v>10779</v>
      </c>
      <c r="H5335" s="1110" t="s">
        <v>4654</v>
      </c>
      <c r="I5335" s="1110" t="s">
        <v>10839</v>
      </c>
      <c r="J5335" s="1109">
        <v>0</v>
      </c>
      <c r="K5335" s="1109">
        <v>0</v>
      </c>
      <c r="L5335" s="1109">
        <v>0</v>
      </c>
      <c r="M5335" s="1109">
        <v>0</v>
      </c>
      <c r="N5335" s="1109">
        <v>0</v>
      </c>
      <c r="O5335" s="1109">
        <v>0</v>
      </c>
      <c r="P5335" s="1109">
        <v>0</v>
      </c>
      <c r="Q5335" s="1109">
        <v>0</v>
      </c>
    </row>
    <row r="5336" spans="1:17">
      <c r="A5336" s="1109">
        <v>20877</v>
      </c>
      <c r="B5336" s="1110" t="s">
        <v>0</v>
      </c>
      <c r="C5336" s="1109">
        <v>6.625</v>
      </c>
      <c r="D5336" s="1109">
        <v>5.9210000000000003</v>
      </c>
      <c r="E5336" s="1109">
        <v>24</v>
      </c>
      <c r="F5336" s="1109">
        <v>0</v>
      </c>
      <c r="G5336" s="1110" t="s">
        <v>10739</v>
      </c>
      <c r="H5336" s="1110" t="s">
        <v>4654</v>
      </c>
      <c r="I5336" s="1110" t="s">
        <v>10847</v>
      </c>
      <c r="J5336" s="1109">
        <v>0</v>
      </c>
      <c r="K5336" s="1109">
        <v>0</v>
      </c>
      <c r="L5336" s="1109">
        <v>0</v>
      </c>
      <c r="M5336" s="1109">
        <v>0</v>
      </c>
      <c r="N5336" s="1109">
        <v>0</v>
      </c>
      <c r="O5336" s="1109">
        <v>0</v>
      </c>
      <c r="P5336" s="1109">
        <v>0</v>
      </c>
      <c r="Q5336" s="1109">
        <v>0</v>
      </c>
    </row>
    <row r="5337" spans="1:17">
      <c r="A5337" s="1109">
        <v>20878</v>
      </c>
      <c r="B5337" s="1110" t="s">
        <v>0</v>
      </c>
      <c r="C5337" s="1109">
        <v>6.625</v>
      </c>
      <c r="D5337" s="1109">
        <v>5.9210000000000003</v>
      </c>
      <c r="E5337" s="1109">
        <v>24</v>
      </c>
      <c r="F5337" s="1109">
        <v>0</v>
      </c>
      <c r="G5337" s="1110" t="s">
        <v>10739</v>
      </c>
      <c r="H5337" s="1110" t="s">
        <v>4654</v>
      </c>
      <c r="I5337" s="1110" t="s">
        <v>10841</v>
      </c>
      <c r="J5337" s="1109">
        <v>0</v>
      </c>
      <c r="K5337" s="1109">
        <v>0</v>
      </c>
      <c r="L5337" s="1109">
        <v>0</v>
      </c>
      <c r="M5337" s="1109">
        <v>0</v>
      </c>
      <c r="N5337" s="1109">
        <v>0</v>
      </c>
      <c r="O5337" s="1109">
        <v>0</v>
      </c>
      <c r="P5337" s="1109">
        <v>0</v>
      </c>
      <c r="Q5337" s="1109">
        <v>0</v>
      </c>
    </row>
    <row r="5338" spans="1:17">
      <c r="A5338" s="1109">
        <v>20879</v>
      </c>
      <c r="B5338" s="1110" t="s">
        <v>0</v>
      </c>
      <c r="C5338" s="1109">
        <v>6.625</v>
      </c>
      <c r="D5338" s="1109">
        <v>5.9210000000000003</v>
      </c>
      <c r="E5338" s="1109">
        <v>24</v>
      </c>
      <c r="F5338" s="1109">
        <v>0</v>
      </c>
      <c r="G5338" s="1110" t="s">
        <v>10739</v>
      </c>
      <c r="H5338" s="1110" t="s">
        <v>4654</v>
      </c>
      <c r="I5338" s="1110" t="s">
        <v>10760</v>
      </c>
      <c r="J5338" s="1109">
        <v>0</v>
      </c>
      <c r="K5338" s="1109">
        <v>0</v>
      </c>
      <c r="L5338" s="1109">
        <v>0</v>
      </c>
      <c r="M5338" s="1109">
        <v>0</v>
      </c>
      <c r="N5338" s="1109">
        <v>0</v>
      </c>
      <c r="O5338" s="1109">
        <v>0</v>
      </c>
      <c r="P5338" s="1109">
        <v>0</v>
      </c>
      <c r="Q5338" s="1109">
        <v>0</v>
      </c>
    </row>
    <row r="5339" spans="1:17">
      <c r="A5339" s="1109">
        <v>20880</v>
      </c>
      <c r="B5339" s="1110" t="s">
        <v>0</v>
      </c>
      <c r="C5339" s="1109">
        <v>6.625</v>
      </c>
      <c r="D5339" s="1109">
        <v>5.9210000000000003</v>
      </c>
      <c r="E5339" s="1109">
        <v>24</v>
      </c>
      <c r="F5339" s="1109">
        <v>0</v>
      </c>
      <c r="G5339" s="1110" t="s">
        <v>10739</v>
      </c>
      <c r="H5339" s="1110" t="s">
        <v>4654</v>
      </c>
      <c r="I5339" s="1110" t="s">
        <v>10736</v>
      </c>
      <c r="J5339" s="1109">
        <v>0</v>
      </c>
      <c r="K5339" s="1109">
        <v>0</v>
      </c>
      <c r="L5339" s="1109">
        <v>0</v>
      </c>
      <c r="M5339" s="1109">
        <v>0</v>
      </c>
      <c r="N5339" s="1109">
        <v>0</v>
      </c>
      <c r="O5339" s="1109">
        <v>0</v>
      </c>
      <c r="P5339" s="1109">
        <v>0</v>
      </c>
      <c r="Q5339" s="1109">
        <v>0</v>
      </c>
    </row>
    <row r="5340" spans="1:17">
      <c r="A5340" s="1109">
        <v>20881</v>
      </c>
      <c r="B5340" s="1110" t="s">
        <v>0</v>
      </c>
      <c r="C5340" s="1109">
        <v>6.625</v>
      </c>
      <c r="D5340" s="1109">
        <v>5.9210000000000003</v>
      </c>
      <c r="E5340" s="1109">
        <v>24</v>
      </c>
      <c r="F5340" s="1109">
        <v>0</v>
      </c>
      <c r="G5340" s="1110" t="s">
        <v>10739</v>
      </c>
      <c r="H5340" s="1110" t="s">
        <v>4654</v>
      </c>
      <c r="I5340" s="1110" t="s">
        <v>10850</v>
      </c>
      <c r="J5340" s="1109">
        <v>0</v>
      </c>
      <c r="K5340" s="1109">
        <v>0</v>
      </c>
      <c r="L5340" s="1109">
        <v>0</v>
      </c>
      <c r="M5340" s="1109">
        <v>0</v>
      </c>
      <c r="N5340" s="1109">
        <v>0</v>
      </c>
      <c r="O5340" s="1109">
        <v>0</v>
      </c>
      <c r="P5340" s="1109">
        <v>0</v>
      </c>
      <c r="Q5340" s="1109">
        <v>0</v>
      </c>
    </row>
    <row r="5341" spans="1:17">
      <c r="A5341" s="1109">
        <v>20882</v>
      </c>
      <c r="B5341" s="1110" t="s">
        <v>0</v>
      </c>
      <c r="C5341" s="1109">
        <v>6.625</v>
      </c>
      <c r="D5341" s="1109">
        <v>5.9210000000000003</v>
      </c>
      <c r="E5341" s="1109">
        <v>24</v>
      </c>
      <c r="F5341" s="1109">
        <v>0</v>
      </c>
      <c r="G5341" s="1110" t="s">
        <v>10739</v>
      </c>
      <c r="H5341" s="1110" t="s">
        <v>4654</v>
      </c>
      <c r="I5341" s="1110" t="s">
        <v>10832</v>
      </c>
      <c r="J5341" s="1109">
        <v>0</v>
      </c>
      <c r="K5341" s="1109">
        <v>0</v>
      </c>
      <c r="L5341" s="1109">
        <v>0</v>
      </c>
      <c r="M5341" s="1109">
        <v>0</v>
      </c>
      <c r="N5341" s="1109">
        <v>0</v>
      </c>
      <c r="O5341" s="1109">
        <v>0</v>
      </c>
      <c r="P5341" s="1109">
        <v>0</v>
      </c>
      <c r="Q5341" s="1109">
        <v>0</v>
      </c>
    </row>
    <row r="5342" spans="1:17">
      <c r="A5342" s="1109">
        <v>20883</v>
      </c>
      <c r="B5342" s="1110" t="s">
        <v>0</v>
      </c>
      <c r="C5342" s="1109">
        <v>6.625</v>
      </c>
      <c r="D5342" s="1109">
        <v>5.9210000000000003</v>
      </c>
      <c r="E5342" s="1109">
        <v>24</v>
      </c>
      <c r="F5342" s="1109">
        <v>0</v>
      </c>
      <c r="G5342" s="1110" t="s">
        <v>10739</v>
      </c>
      <c r="H5342" s="1110" t="s">
        <v>4654</v>
      </c>
      <c r="I5342" s="1110" t="s">
        <v>10839</v>
      </c>
      <c r="J5342" s="1109">
        <v>0</v>
      </c>
      <c r="K5342" s="1109">
        <v>0</v>
      </c>
      <c r="L5342" s="1109">
        <v>0</v>
      </c>
      <c r="M5342" s="1109">
        <v>0</v>
      </c>
      <c r="N5342" s="1109">
        <v>0</v>
      </c>
      <c r="O5342" s="1109">
        <v>0</v>
      </c>
      <c r="P5342" s="1109">
        <v>0</v>
      </c>
      <c r="Q5342" s="1109">
        <v>0</v>
      </c>
    </row>
    <row r="5343" spans="1:17">
      <c r="A5343" s="1109">
        <v>20884</v>
      </c>
      <c r="B5343" s="1110" t="s">
        <v>0</v>
      </c>
      <c r="C5343" s="1109">
        <v>6.625</v>
      </c>
      <c r="D5343" s="1109">
        <v>5.9210000000000003</v>
      </c>
      <c r="E5343" s="1109">
        <v>24</v>
      </c>
      <c r="F5343" s="1109">
        <v>0</v>
      </c>
      <c r="G5343" s="1110" t="s">
        <v>10844</v>
      </c>
      <c r="H5343" s="1110" t="s">
        <v>4654</v>
      </c>
      <c r="I5343" s="1110" t="s">
        <v>10847</v>
      </c>
      <c r="J5343" s="1109">
        <v>0</v>
      </c>
      <c r="K5343" s="1109">
        <v>0</v>
      </c>
      <c r="L5343" s="1109">
        <v>0</v>
      </c>
      <c r="M5343" s="1109">
        <v>0</v>
      </c>
      <c r="N5343" s="1109">
        <v>0</v>
      </c>
      <c r="O5343" s="1109">
        <v>0</v>
      </c>
      <c r="P5343" s="1109">
        <v>0</v>
      </c>
      <c r="Q5343" s="1109">
        <v>0</v>
      </c>
    </row>
    <row r="5344" spans="1:17">
      <c r="A5344" s="1109">
        <v>20885</v>
      </c>
      <c r="B5344" s="1110" t="s">
        <v>0</v>
      </c>
      <c r="C5344" s="1109">
        <v>6.625</v>
      </c>
      <c r="D5344" s="1109">
        <v>5.9210000000000003</v>
      </c>
      <c r="E5344" s="1109">
        <v>24</v>
      </c>
      <c r="F5344" s="1109">
        <v>0</v>
      </c>
      <c r="G5344" s="1110" t="s">
        <v>10844</v>
      </c>
      <c r="H5344" s="1110" t="s">
        <v>4654</v>
      </c>
      <c r="I5344" s="1110" t="s">
        <v>10849</v>
      </c>
      <c r="J5344" s="1109">
        <v>0</v>
      </c>
      <c r="K5344" s="1109">
        <v>0</v>
      </c>
      <c r="L5344" s="1109">
        <v>0</v>
      </c>
      <c r="M5344" s="1109">
        <v>0</v>
      </c>
      <c r="N5344" s="1109">
        <v>0</v>
      </c>
      <c r="O5344" s="1109">
        <v>0</v>
      </c>
      <c r="P5344" s="1109">
        <v>0</v>
      </c>
      <c r="Q5344" s="1109">
        <v>0</v>
      </c>
    </row>
    <row r="5345" spans="1:17">
      <c r="A5345" s="1109">
        <v>20886</v>
      </c>
      <c r="B5345" s="1110" t="s">
        <v>0</v>
      </c>
      <c r="C5345" s="1109">
        <v>6.625</v>
      </c>
      <c r="D5345" s="1109">
        <v>5.9210000000000003</v>
      </c>
      <c r="E5345" s="1109">
        <v>24</v>
      </c>
      <c r="F5345" s="1109">
        <v>0</v>
      </c>
      <c r="G5345" s="1110" t="s">
        <v>10844</v>
      </c>
      <c r="H5345" s="1110" t="s">
        <v>4654</v>
      </c>
      <c r="I5345" s="1110" t="s">
        <v>10760</v>
      </c>
      <c r="J5345" s="1109">
        <v>0</v>
      </c>
      <c r="K5345" s="1109">
        <v>0</v>
      </c>
      <c r="L5345" s="1109">
        <v>0</v>
      </c>
      <c r="M5345" s="1109">
        <v>0</v>
      </c>
      <c r="N5345" s="1109">
        <v>0</v>
      </c>
      <c r="O5345" s="1109">
        <v>0</v>
      </c>
      <c r="P5345" s="1109">
        <v>0</v>
      </c>
      <c r="Q5345" s="1109">
        <v>0</v>
      </c>
    </row>
    <row r="5346" spans="1:17">
      <c r="A5346" s="1109">
        <v>20887</v>
      </c>
      <c r="B5346" s="1110" t="s">
        <v>0</v>
      </c>
      <c r="C5346" s="1109">
        <v>6.625</v>
      </c>
      <c r="D5346" s="1109">
        <v>5.9210000000000003</v>
      </c>
      <c r="E5346" s="1109">
        <v>24</v>
      </c>
      <c r="F5346" s="1109">
        <v>0</v>
      </c>
      <c r="G5346" s="1110" t="s">
        <v>10844</v>
      </c>
      <c r="H5346" s="1110" t="s">
        <v>4654</v>
      </c>
      <c r="I5346" s="1110" t="s">
        <v>10736</v>
      </c>
      <c r="J5346" s="1109">
        <v>0</v>
      </c>
      <c r="K5346" s="1109">
        <v>0</v>
      </c>
      <c r="L5346" s="1109">
        <v>0</v>
      </c>
      <c r="M5346" s="1109">
        <v>0</v>
      </c>
      <c r="N5346" s="1109">
        <v>0</v>
      </c>
      <c r="O5346" s="1109">
        <v>0</v>
      </c>
      <c r="P5346" s="1109">
        <v>0</v>
      </c>
      <c r="Q5346" s="1109">
        <v>0</v>
      </c>
    </row>
    <row r="5347" spans="1:17">
      <c r="A5347" s="1109">
        <v>20888</v>
      </c>
      <c r="B5347" s="1110" t="s">
        <v>0</v>
      </c>
      <c r="C5347" s="1109">
        <v>6.625</v>
      </c>
      <c r="D5347" s="1109">
        <v>5.9210000000000003</v>
      </c>
      <c r="E5347" s="1109">
        <v>24</v>
      </c>
      <c r="F5347" s="1109">
        <v>0</v>
      </c>
      <c r="G5347" s="1110" t="s">
        <v>10844</v>
      </c>
      <c r="H5347" s="1110" t="s">
        <v>4654</v>
      </c>
      <c r="I5347" s="1110" t="s">
        <v>10850</v>
      </c>
      <c r="J5347" s="1109">
        <v>0</v>
      </c>
      <c r="K5347" s="1109">
        <v>0</v>
      </c>
      <c r="L5347" s="1109">
        <v>0</v>
      </c>
      <c r="M5347" s="1109">
        <v>0</v>
      </c>
      <c r="N5347" s="1109">
        <v>0</v>
      </c>
      <c r="O5347" s="1109">
        <v>0</v>
      </c>
      <c r="P5347" s="1109">
        <v>0</v>
      </c>
      <c r="Q5347" s="1109">
        <v>0</v>
      </c>
    </row>
    <row r="5348" spans="1:17">
      <c r="A5348" s="1109">
        <v>20889</v>
      </c>
      <c r="B5348" s="1110" t="s">
        <v>0</v>
      </c>
      <c r="C5348" s="1109">
        <v>6.625</v>
      </c>
      <c r="D5348" s="1109">
        <v>6.0490000000000004</v>
      </c>
      <c r="E5348" s="1109">
        <v>20</v>
      </c>
      <c r="F5348" s="1109">
        <v>0</v>
      </c>
      <c r="G5348" s="1110" t="s">
        <v>10838</v>
      </c>
      <c r="H5348" s="1110" t="s">
        <v>4654</v>
      </c>
      <c r="I5348" s="1110" t="s">
        <v>10760</v>
      </c>
      <c r="J5348" s="1109">
        <v>0</v>
      </c>
      <c r="K5348" s="1109">
        <v>0</v>
      </c>
      <c r="L5348" s="1109">
        <v>0</v>
      </c>
      <c r="M5348" s="1109">
        <v>0</v>
      </c>
      <c r="N5348" s="1109">
        <v>0</v>
      </c>
      <c r="O5348" s="1109">
        <v>0</v>
      </c>
      <c r="P5348" s="1109">
        <v>0</v>
      </c>
      <c r="Q5348" s="1109">
        <v>0</v>
      </c>
    </row>
    <row r="5349" spans="1:17">
      <c r="A5349" s="1109">
        <v>20890</v>
      </c>
      <c r="B5349" s="1110" t="s">
        <v>0</v>
      </c>
      <c r="C5349" s="1109">
        <v>6.625</v>
      </c>
      <c r="D5349" s="1109">
        <v>6.0490000000000004</v>
      </c>
      <c r="E5349" s="1109">
        <v>20</v>
      </c>
      <c r="F5349" s="1109">
        <v>0</v>
      </c>
      <c r="G5349" s="1110" t="s">
        <v>10838</v>
      </c>
      <c r="H5349" s="1110" t="s">
        <v>4654</v>
      </c>
      <c r="I5349" s="1110" t="s">
        <v>10736</v>
      </c>
      <c r="J5349" s="1109">
        <v>0</v>
      </c>
      <c r="K5349" s="1109">
        <v>0</v>
      </c>
      <c r="L5349" s="1109">
        <v>0</v>
      </c>
      <c r="M5349" s="1109">
        <v>0</v>
      </c>
      <c r="N5349" s="1109">
        <v>0</v>
      </c>
      <c r="O5349" s="1109">
        <v>0</v>
      </c>
      <c r="P5349" s="1109">
        <v>0</v>
      </c>
      <c r="Q5349" s="1109">
        <v>0</v>
      </c>
    </row>
    <row r="5350" spans="1:17">
      <c r="A5350" s="1109">
        <v>20891</v>
      </c>
      <c r="B5350" s="1110" t="s">
        <v>0</v>
      </c>
      <c r="C5350" s="1109">
        <v>6.625</v>
      </c>
      <c r="D5350" s="1109">
        <v>6.0490000000000004</v>
      </c>
      <c r="E5350" s="1109">
        <v>20</v>
      </c>
      <c r="F5350" s="1109">
        <v>0</v>
      </c>
      <c r="G5350" s="1110" t="s">
        <v>10838</v>
      </c>
      <c r="H5350" s="1110" t="s">
        <v>4654</v>
      </c>
      <c r="I5350" s="1110" t="s">
        <v>10735</v>
      </c>
      <c r="J5350" s="1109">
        <v>0</v>
      </c>
      <c r="K5350" s="1109">
        <v>0</v>
      </c>
      <c r="L5350" s="1109">
        <v>0</v>
      </c>
      <c r="M5350" s="1109">
        <v>0</v>
      </c>
      <c r="N5350" s="1109">
        <v>0</v>
      </c>
      <c r="O5350" s="1109">
        <v>0</v>
      </c>
      <c r="P5350" s="1109">
        <v>0</v>
      </c>
      <c r="Q5350" s="1109">
        <v>0</v>
      </c>
    </row>
    <row r="5351" spans="1:17">
      <c r="A5351" s="1109">
        <v>20892</v>
      </c>
      <c r="B5351" s="1110" t="s">
        <v>0</v>
      </c>
      <c r="C5351" s="1109">
        <v>6.625</v>
      </c>
      <c r="D5351" s="1109">
        <v>6.0490000000000004</v>
      </c>
      <c r="E5351" s="1109">
        <v>20</v>
      </c>
      <c r="F5351" s="1109">
        <v>0</v>
      </c>
      <c r="G5351" s="1110" t="s">
        <v>10734</v>
      </c>
      <c r="H5351" s="1110" t="s">
        <v>4654</v>
      </c>
      <c r="I5351" s="1110" t="s">
        <v>10847</v>
      </c>
      <c r="J5351" s="1109">
        <v>0</v>
      </c>
      <c r="K5351" s="1109">
        <v>0</v>
      </c>
      <c r="L5351" s="1109">
        <v>0</v>
      </c>
      <c r="M5351" s="1109">
        <v>0</v>
      </c>
      <c r="N5351" s="1109">
        <v>0</v>
      </c>
      <c r="O5351" s="1109">
        <v>0</v>
      </c>
      <c r="P5351" s="1109">
        <v>0</v>
      </c>
      <c r="Q5351" s="1109">
        <v>0</v>
      </c>
    </row>
    <row r="5352" spans="1:17">
      <c r="A5352" s="1109">
        <v>20893</v>
      </c>
      <c r="B5352" s="1110" t="s">
        <v>0</v>
      </c>
      <c r="C5352" s="1109">
        <v>6.625</v>
      </c>
      <c r="D5352" s="1109">
        <v>6.0490000000000004</v>
      </c>
      <c r="E5352" s="1109">
        <v>20</v>
      </c>
      <c r="F5352" s="1109">
        <v>0</v>
      </c>
      <c r="G5352" s="1110" t="s">
        <v>10734</v>
      </c>
      <c r="H5352" s="1110" t="s">
        <v>4654</v>
      </c>
      <c r="I5352" s="1110" t="s">
        <v>10760</v>
      </c>
      <c r="J5352" s="1109">
        <v>0</v>
      </c>
      <c r="K5352" s="1109">
        <v>0</v>
      </c>
      <c r="L5352" s="1109">
        <v>0</v>
      </c>
      <c r="M5352" s="1109">
        <v>0</v>
      </c>
      <c r="N5352" s="1109">
        <v>0</v>
      </c>
      <c r="O5352" s="1109">
        <v>0</v>
      </c>
      <c r="P5352" s="1109">
        <v>0</v>
      </c>
      <c r="Q5352" s="1109">
        <v>0</v>
      </c>
    </row>
    <row r="5353" spans="1:17">
      <c r="A5353" s="1109">
        <v>20894</v>
      </c>
      <c r="B5353" s="1110" t="s">
        <v>0</v>
      </c>
      <c r="C5353" s="1109">
        <v>6.625</v>
      </c>
      <c r="D5353" s="1109">
        <v>6.0490000000000004</v>
      </c>
      <c r="E5353" s="1109">
        <v>20</v>
      </c>
      <c r="F5353" s="1109">
        <v>0</v>
      </c>
      <c r="G5353" s="1110" t="s">
        <v>10734</v>
      </c>
      <c r="H5353" s="1110" t="s">
        <v>4654</v>
      </c>
      <c r="I5353" s="1110" t="s">
        <v>10849</v>
      </c>
      <c r="J5353" s="1109">
        <v>0</v>
      </c>
      <c r="K5353" s="1109">
        <v>0</v>
      </c>
      <c r="L5353" s="1109">
        <v>0</v>
      </c>
      <c r="M5353" s="1109">
        <v>0</v>
      </c>
      <c r="N5353" s="1109">
        <v>0</v>
      </c>
      <c r="O5353" s="1109">
        <v>0</v>
      </c>
      <c r="P5353" s="1109">
        <v>0</v>
      </c>
      <c r="Q5353" s="1109">
        <v>0</v>
      </c>
    </row>
    <row r="5354" spans="1:17">
      <c r="A5354" s="1109">
        <v>20895</v>
      </c>
      <c r="B5354" s="1110" t="s">
        <v>0</v>
      </c>
      <c r="C5354" s="1109">
        <v>6.625</v>
      </c>
      <c r="D5354" s="1109">
        <v>6.0490000000000004</v>
      </c>
      <c r="E5354" s="1109">
        <v>20</v>
      </c>
      <c r="F5354" s="1109">
        <v>0</v>
      </c>
      <c r="G5354" s="1110" t="s">
        <v>10734</v>
      </c>
      <c r="H5354" s="1110" t="s">
        <v>4654</v>
      </c>
      <c r="I5354" s="1110" t="s">
        <v>10735</v>
      </c>
      <c r="J5354" s="1109">
        <v>0</v>
      </c>
      <c r="K5354" s="1109">
        <v>0</v>
      </c>
      <c r="L5354" s="1109">
        <v>0</v>
      </c>
      <c r="M5354" s="1109">
        <v>0</v>
      </c>
      <c r="N5354" s="1109">
        <v>0</v>
      </c>
      <c r="O5354" s="1109">
        <v>0</v>
      </c>
      <c r="P5354" s="1109">
        <v>0</v>
      </c>
      <c r="Q5354" s="1109">
        <v>0</v>
      </c>
    </row>
    <row r="5355" spans="1:17">
      <c r="A5355" s="1109">
        <v>20896</v>
      </c>
      <c r="B5355" s="1110" t="s">
        <v>0</v>
      </c>
      <c r="C5355" s="1109">
        <v>6.625</v>
      </c>
      <c r="D5355" s="1109">
        <v>6.0490000000000004</v>
      </c>
      <c r="E5355" s="1109">
        <v>20</v>
      </c>
      <c r="F5355" s="1109">
        <v>0</v>
      </c>
      <c r="G5355" s="1110" t="s">
        <v>10775</v>
      </c>
      <c r="H5355" s="1110" t="s">
        <v>4654</v>
      </c>
      <c r="I5355" s="1110" t="s">
        <v>10847</v>
      </c>
      <c r="J5355" s="1109">
        <v>0</v>
      </c>
      <c r="K5355" s="1109">
        <v>0</v>
      </c>
      <c r="L5355" s="1109">
        <v>0</v>
      </c>
      <c r="M5355" s="1109">
        <v>0</v>
      </c>
      <c r="N5355" s="1109">
        <v>0</v>
      </c>
      <c r="O5355" s="1109">
        <v>0</v>
      </c>
      <c r="P5355" s="1109">
        <v>0</v>
      </c>
      <c r="Q5355" s="1109">
        <v>0</v>
      </c>
    </row>
    <row r="5356" spans="1:17">
      <c r="A5356" s="1109">
        <v>20897</v>
      </c>
      <c r="B5356" s="1110" t="s">
        <v>0</v>
      </c>
      <c r="C5356" s="1109">
        <v>6.625</v>
      </c>
      <c r="D5356" s="1109">
        <v>6.0490000000000004</v>
      </c>
      <c r="E5356" s="1109">
        <v>20</v>
      </c>
      <c r="F5356" s="1109">
        <v>0</v>
      </c>
      <c r="G5356" s="1110" t="s">
        <v>10775</v>
      </c>
      <c r="H5356" s="1110" t="s">
        <v>4654</v>
      </c>
      <c r="I5356" s="1110" t="s">
        <v>10760</v>
      </c>
      <c r="J5356" s="1109">
        <v>0</v>
      </c>
      <c r="K5356" s="1109">
        <v>0</v>
      </c>
      <c r="L5356" s="1109">
        <v>0</v>
      </c>
      <c r="M5356" s="1109">
        <v>0</v>
      </c>
      <c r="N5356" s="1109">
        <v>0</v>
      </c>
      <c r="O5356" s="1109">
        <v>0</v>
      </c>
      <c r="P5356" s="1109">
        <v>0</v>
      </c>
      <c r="Q5356" s="1109">
        <v>0</v>
      </c>
    </row>
    <row r="5357" spans="1:17">
      <c r="A5357" s="1109">
        <v>20898</v>
      </c>
      <c r="B5357" s="1110" t="s">
        <v>0</v>
      </c>
      <c r="C5357" s="1109">
        <v>6.625</v>
      </c>
      <c r="D5357" s="1109">
        <v>6.0490000000000004</v>
      </c>
      <c r="E5357" s="1109">
        <v>20</v>
      </c>
      <c r="F5357" s="1109">
        <v>0</v>
      </c>
      <c r="G5357" s="1110" t="s">
        <v>10775</v>
      </c>
      <c r="H5357" s="1110" t="s">
        <v>4654</v>
      </c>
      <c r="I5357" s="1110" t="s">
        <v>10849</v>
      </c>
      <c r="J5357" s="1109">
        <v>0</v>
      </c>
      <c r="K5357" s="1109">
        <v>0</v>
      </c>
      <c r="L5357" s="1109">
        <v>0</v>
      </c>
      <c r="M5357" s="1109">
        <v>0</v>
      </c>
      <c r="N5357" s="1109">
        <v>0</v>
      </c>
      <c r="O5357" s="1109">
        <v>0</v>
      </c>
      <c r="P5357" s="1109">
        <v>0</v>
      </c>
      <c r="Q5357" s="1109">
        <v>0</v>
      </c>
    </row>
    <row r="5358" spans="1:17">
      <c r="A5358" s="1109">
        <v>20899</v>
      </c>
      <c r="B5358" s="1110" t="s">
        <v>0</v>
      </c>
      <c r="C5358" s="1109">
        <v>6.625</v>
      </c>
      <c r="D5358" s="1109">
        <v>6.0490000000000004</v>
      </c>
      <c r="E5358" s="1109">
        <v>20</v>
      </c>
      <c r="F5358" s="1109">
        <v>0</v>
      </c>
      <c r="G5358" s="1110" t="s">
        <v>10775</v>
      </c>
      <c r="H5358" s="1110" t="s">
        <v>4654</v>
      </c>
      <c r="I5358" s="1110" t="s">
        <v>10736</v>
      </c>
      <c r="J5358" s="1109">
        <v>0</v>
      </c>
      <c r="K5358" s="1109">
        <v>0</v>
      </c>
      <c r="L5358" s="1109">
        <v>0</v>
      </c>
      <c r="M5358" s="1109">
        <v>0</v>
      </c>
      <c r="N5358" s="1109">
        <v>0</v>
      </c>
      <c r="O5358" s="1109">
        <v>0</v>
      </c>
      <c r="P5358" s="1109">
        <v>0</v>
      </c>
      <c r="Q5358" s="1109">
        <v>0</v>
      </c>
    </row>
    <row r="5359" spans="1:17">
      <c r="A5359" s="1109">
        <v>20900</v>
      </c>
      <c r="B5359" s="1110" t="s">
        <v>0</v>
      </c>
      <c r="C5359" s="1109">
        <v>6.625</v>
      </c>
      <c r="D5359" s="1109">
        <v>6.0490000000000004</v>
      </c>
      <c r="E5359" s="1109">
        <v>20</v>
      </c>
      <c r="F5359" s="1109">
        <v>0</v>
      </c>
      <c r="G5359" s="1110" t="s">
        <v>10775</v>
      </c>
      <c r="H5359" s="1110" t="s">
        <v>4654</v>
      </c>
      <c r="I5359" s="1110" t="s">
        <v>10735</v>
      </c>
      <c r="J5359" s="1109">
        <v>0</v>
      </c>
      <c r="K5359" s="1109">
        <v>0</v>
      </c>
      <c r="L5359" s="1109">
        <v>0</v>
      </c>
      <c r="M5359" s="1109">
        <v>0</v>
      </c>
      <c r="N5359" s="1109">
        <v>0</v>
      </c>
      <c r="O5359" s="1109">
        <v>0</v>
      </c>
      <c r="P5359" s="1109">
        <v>0</v>
      </c>
      <c r="Q5359" s="1109">
        <v>0</v>
      </c>
    </row>
    <row r="5360" spans="1:17">
      <c r="A5360" s="1109">
        <v>20901</v>
      </c>
      <c r="B5360" s="1110" t="s">
        <v>0</v>
      </c>
      <c r="C5360" s="1109">
        <v>6.625</v>
      </c>
      <c r="D5360" s="1109">
        <v>6.0490000000000004</v>
      </c>
      <c r="E5360" s="1109">
        <v>20</v>
      </c>
      <c r="F5360" s="1109">
        <v>0</v>
      </c>
      <c r="G5360" s="1110" t="s">
        <v>10738</v>
      </c>
      <c r="H5360" s="1110" t="s">
        <v>4654</v>
      </c>
      <c r="I5360" s="1110" t="s">
        <v>10735</v>
      </c>
      <c r="J5360" s="1109">
        <v>0</v>
      </c>
      <c r="K5360" s="1109">
        <v>0</v>
      </c>
      <c r="L5360" s="1109">
        <v>0</v>
      </c>
      <c r="M5360" s="1109">
        <v>0</v>
      </c>
      <c r="N5360" s="1109">
        <v>0</v>
      </c>
      <c r="O5360" s="1109">
        <v>0</v>
      </c>
      <c r="P5360" s="1109">
        <v>0</v>
      </c>
      <c r="Q5360" s="1109">
        <v>0</v>
      </c>
    </row>
    <row r="5361" spans="1:17">
      <c r="A5361" s="1109">
        <v>20902</v>
      </c>
      <c r="B5361" s="1110" t="s">
        <v>0</v>
      </c>
      <c r="C5361" s="1109">
        <v>5.5</v>
      </c>
      <c r="D5361" s="1109">
        <v>3.75</v>
      </c>
      <c r="E5361" s="1109">
        <v>43.1</v>
      </c>
      <c r="F5361" s="1109">
        <v>0</v>
      </c>
      <c r="G5361" s="1110" t="s">
        <v>10840</v>
      </c>
      <c r="H5361" s="1110" t="s">
        <v>4654</v>
      </c>
      <c r="I5361" s="1110" t="s">
        <v>10841</v>
      </c>
      <c r="J5361" s="1109">
        <v>0</v>
      </c>
      <c r="K5361" s="1109">
        <v>0</v>
      </c>
      <c r="L5361" s="1109">
        <v>0</v>
      </c>
      <c r="M5361" s="1109">
        <v>0</v>
      </c>
      <c r="N5361" s="1109">
        <v>0</v>
      </c>
      <c r="O5361" s="1109">
        <v>0</v>
      </c>
      <c r="P5361" s="1109">
        <v>0</v>
      </c>
      <c r="Q5361" s="1109">
        <v>0</v>
      </c>
    </row>
    <row r="5362" spans="1:17">
      <c r="A5362" s="1109">
        <v>20903</v>
      </c>
      <c r="B5362" s="1110" t="s">
        <v>0</v>
      </c>
      <c r="C5362" s="1109">
        <v>5.5</v>
      </c>
      <c r="D5362" s="1109">
        <v>3.75</v>
      </c>
      <c r="E5362" s="1109">
        <v>43.1</v>
      </c>
      <c r="F5362" s="1109">
        <v>0</v>
      </c>
      <c r="G5362" s="1110" t="s">
        <v>10840</v>
      </c>
      <c r="H5362" s="1110" t="s">
        <v>4654</v>
      </c>
      <c r="I5362" s="1110" t="s">
        <v>10832</v>
      </c>
      <c r="J5362" s="1109">
        <v>0</v>
      </c>
      <c r="K5362" s="1109">
        <v>0</v>
      </c>
      <c r="L5362" s="1109">
        <v>0</v>
      </c>
      <c r="M5362" s="1109">
        <v>0</v>
      </c>
      <c r="N5362" s="1109">
        <v>0</v>
      </c>
      <c r="O5362" s="1109">
        <v>0</v>
      </c>
      <c r="P5362" s="1109">
        <v>0</v>
      </c>
      <c r="Q5362" s="1109">
        <v>0</v>
      </c>
    </row>
    <row r="5363" spans="1:17">
      <c r="A5363" s="1109">
        <v>20904</v>
      </c>
      <c r="B5363" s="1110" t="s">
        <v>0</v>
      </c>
      <c r="C5363" s="1109">
        <v>5.5</v>
      </c>
      <c r="D5363" s="1109">
        <v>3.75</v>
      </c>
      <c r="E5363" s="1109">
        <v>43.1</v>
      </c>
      <c r="F5363" s="1109">
        <v>0</v>
      </c>
      <c r="G5363" s="1110" t="s">
        <v>10840</v>
      </c>
      <c r="H5363" s="1110" t="s">
        <v>4654</v>
      </c>
      <c r="I5363" s="1110" t="s">
        <v>10839</v>
      </c>
      <c r="J5363" s="1109">
        <v>0</v>
      </c>
      <c r="K5363" s="1109">
        <v>0</v>
      </c>
      <c r="L5363" s="1109">
        <v>0</v>
      </c>
      <c r="M5363" s="1109">
        <v>0</v>
      </c>
      <c r="N5363" s="1109">
        <v>0</v>
      </c>
      <c r="O5363" s="1109">
        <v>0</v>
      </c>
      <c r="P5363" s="1109">
        <v>0</v>
      </c>
      <c r="Q5363" s="1109">
        <v>0</v>
      </c>
    </row>
    <row r="5364" spans="1:17">
      <c r="A5364" s="1109">
        <v>20905</v>
      </c>
      <c r="B5364" s="1110" t="s">
        <v>0</v>
      </c>
      <c r="C5364" s="1109">
        <v>5.5</v>
      </c>
      <c r="D5364" s="1109">
        <v>3.75</v>
      </c>
      <c r="E5364" s="1109">
        <v>43.1</v>
      </c>
      <c r="F5364" s="1109">
        <v>0</v>
      </c>
      <c r="G5364" s="1110" t="s">
        <v>10842</v>
      </c>
      <c r="H5364" s="1110" t="s">
        <v>4654</v>
      </c>
      <c r="I5364" s="1110" t="s">
        <v>10841</v>
      </c>
      <c r="J5364" s="1109">
        <v>0</v>
      </c>
      <c r="K5364" s="1109">
        <v>0</v>
      </c>
      <c r="L5364" s="1109">
        <v>0</v>
      </c>
      <c r="M5364" s="1109">
        <v>0</v>
      </c>
      <c r="N5364" s="1109">
        <v>0</v>
      </c>
      <c r="O5364" s="1109">
        <v>0</v>
      </c>
      <c r="P5364" s="1109">
        <v>0</v>
      </c>
      <c r="Q5364" s="1109">
        <v>0</v>
      </c>
    </row>
    <row r="5365" spans="1:17">
      <c r="A5365" s="1109">
        <v>20906</v>
      </c>
      <c r="B5365" s="1110" t="s">
        <v>0</v>
      </c>
      <c r="C5365" s="1109">
        <v>5.5</v>
      </c>
      <c r="D5365" s="1109">
        <v>3.75</v>
      </c>
      <c r="E5365" s="1109">
        <v>43.1</v>
      </c>
      <c r="F5365" s="1109">
        <v>0</v>
      </c>
      <c r="G5365" s="1110" t="s">
        <v>10842</v>
      </c>
      <c r="H5365" s="1110" t="s">
        <v>4654</v>
      </c>
      <c r="I5365" s="1110" t="s">
        <v>10832</v>
      </c>
      <c r="J5365" s="1109">
        <v>0</v>
      </c>
      <c r="K5365" s="1109">
        <v>0</v>
      </c>
      <c r="L5365" s="1109">
        <v>0</v>
      </c>
      <c r="M5365" s="1109">
        <v>0</v>
      </c>
      <c r="N5365" s="1109">
        <v>0</v>
      </c>
      <c r="O5365" s="1109">
        <v>0</v>
      </c>
      <c r="P5365" s="1109">
        <v>0</v>
      </c>
      <c r="Q5365" s="1109">
        <v>0</v>
      </c>
    </row>
    <row r="5366" spans="1:17">
      <c r="A5366" s="1109">
        <v>20907</v>
      </c>
      <c r="B5366" s="1110" t="s">
        <v>0</v>
      </c>
      <c r="C5366" s="1109">
        <v>5.5</v>
      </c>
      <c r="D5366" s="1109">
        <v>3.75</v>
      </c>
      <c r="E5366" s="1109">
        <v>43.1</v>
      </c>
      <c r="F5366" s="1109">
        <v>0</v>
      </c>
      <c r="G5366" s="1110" t="s">
        <v>10842</v>
      </c>
      <c r="H5366" s="1110" t="s">
        <v>4654</v>
      </c>
      <c r="I5366" s="1110" t="s">
        <v>10839</v>
      </c>
      <c r="J5366" s="1109">
        <v>0</v>
      </c>
      <c r="K5366" s="1109">
        <v>0</v>
      </c>
      <c r="L5366" s="1109">
        <v>0</v>
      </c>
      <c r="M5366" s="1109">
        <v>0</v>
      </c>
      <c r="N5366" s="1109">
        <v>0</v>
      </c>
      <c r="O5366" s="1109">
        <v>0</v>
      </c>
      <c r="P5366" s="1109">
        <v>0</v>
      </c>
      <c r="Q5366" s="1109">
        <v>0</v>
      </c>
    </row>
    <row r="5367" spans="1:17">
      <c r="A5367" s="1109">
        <v>20908</v>
      </c>
      <c r="B5367" s="1110" t="s">
        <v>0</v>
      </c>
      <c r="C5367" s="1109">
        <v>5.5</v>
      </c>
      <c r="D5367" s="1109">
        <v>3.75</v>
      </c>
      <c r="E5367" s="1109">
        <v>43.1</v>
      </c>
      <c r="F5367" s="1109">
        <v>0</v>
      </c>
      <c r="G5367" s="1110" t="s">
        <v>10784</v>
      </c>
      <c r="H5367" s="1110" t="s">
        <v>4654</v>
      </c>
      <c r="I5367" s="1110" t="s">
        <v>10841</v>
      </c>
      <c r="J5367" s="1109">
        <v>0</v>
      </c>
      <c r="K5367" s="1109">
        <v>0</v>
      </c>
      <c r="L5367" s="1109">
        <v>0</v>
      </c>
      <c r="M5367" s="1109">
        <v>0</v>
      </c>
      <c r="N5367" s="1109">
        <v>0</v>
      </c>
      <c r="O5367" s="1109">
        <v>0</v>
      </c>
      <c r="P5367" s="1109">
        <v>0</v>
      </c>
      <c r="Q5367" s="1109">
        <v>0</v>
      </c>
    </row>
    <row r="5368" spans="1:17">
      <c r="A5368" s="1109">
        <v>20909</v>
      </c>
      <c r="B5368" s="1110" t="s">
        <v>0</v>
      </c>
      <c r="C5368" s="1109">
        <v>5.5</v>
      </c>
      <c r="D5368" s="1109">
        <v>3.75</v>
      </c>
      <c r="E5368" s="1109">
        <v>43.1</v>
      </c>
      <c r="F5368" s="1109">
        <v>0</v>
      </c>
      <c r="G5368" s="1110" t="s">
        <v>10784</v>
      </c>
      <c r="H5368" s="1110" t="s">
        <v>4654</v>
      </c>
      <c r="I5368" s="1110" t="s">
        <v>10832</v>
      </c>
      <c r="J5368" s="1109">
        <v>0</v>
      </c>
      <c r="K5368" s="1109">
        <v>0</v>
      </c>
      <c r="L5368" s="1109">
        <v>0</v>
      </c>
      <c r="M5368" s="1109">
        <v>0</v>
      </c>
      <c r="N5368" s="1109">
        <v>0</v>
      </c>
      <c r="O5368" s="1109">
        <v>0</v>
      </c>
      <c r="P5368" s="1109">
        <v>0</v>
      </c>
      <c r="Q5368" s="1109">
        <v>0</v>
      </c>
    </row>
    <row r="5369" spans="1:17">
      <c r="A5369" s="1109">
        <v>20910</v>
      </c>
      <c r="B5369" s="1110" t="s">
        <v>0</v>
      </c>
      <c r="C5369" s="1109">
        <v>5.5</v>
      </c>
      <c r="D5369" s="1109">
        <v>3.75</v>
      </c>
      <c r="E5369" s="1109">
        <v>43.1</v>
      </c>
      <c r="F5369" s="1109">
        <v>0</v>
      </c>
      <c r="G5369" s="1110" t="s">
        <v>10784</v>
      </c>
      <c r="H5369" s="1110" t="s">
        <v>4654</v>
      </c>
      <c r="I5369" s="1110" t="s">
        <v>10839</v>
      </c>
      <c r="J5369" s="1109">
        <v>0</v>
      </c>
      <c r="K5369" s="1109">
        <v>0</v>
      </c>
      <c r="L5369" s="1109">
        <v>0</v>
      </c>
      <c r="M5369" s="1109">
        <v>0</v>
      </c>
      <c r="N5369" s="1109">
        <v>0</v>
      </c>
      <c r="O5369" s="1109">
        <v>0</v>
      </c>
      <c r="P5369" s="1109">
        <v>0</v>
      </c>
      <c r="Q5369" s="1109">
        <v>0</v>
      </c>
    </row>
    <row r="5370" spans="1:17">
      <c r="A5370" s="1109">
        <v>20911</v>
      </c>
      <c r="B5370" s="1110" t="s">
        <v>0</v>
      </c>
      <c r="C5370" s="1109">
        <v>5.5</v>
      </c>
      <c r="D5370" s="1109">
        <v>3.75</v>
      </c>
      <c r="E5370" s="1109">
        <v>43.1</v>
      </c>
      <c r="F5370" s="1109">
        <v>0</v>
      </c>
      <c r="G5370" s="1110" t="s">
        <v>10741</v>
      </c>
      <c r="H5370" s="1110" t="s">
        <v>4654</v>
      </c>
      <c r="I5370" s="1110" t="s">
        <v>10841</v>
      </c>
      <c r="J5370" s="1109">
        <v>0</v>
      </c>
      <c r="K5370" s="1109">
        <v>0</v>
      </c>
      <c r="L5370" s="1109">
        <v>0</v>
      </c>
      <c r="M5370" s="1109">
        <v>0</v>
      </c>
      <c r="N5370" s="1109">
        <v>0</v>
      </c>
      <c r="O5370" s="1109">
        <v>0</v>
      </c>
      <c r="P5370" s="1109">
        <v>0</v>
      </c>
      <c r="Q5370" s="1109">
        <v>0</v>
      </c>
    </row>
    <row r="5371" spans="1:17">
      <c r="A5371" s="1109">
        <v>20912</v>
      </c>
      <c r="B5371" s="1110" t="s">
        <v>0</v>
      </c>
      <c r="C5371" s="1109">
        <v>5.5</v>
      </c>
      <c r="D5371" s="1109">
        <v>3.75</v>
      </c>
      <c r="E5371" s="1109">
        <v>43.1</v>
      </c>
      <c r="F5371" s="1109">
        <v>0</v>
      </c>
      <c r="G5371" s="1110" t="s">
        <v>10741</v>
      </c>
      <c r="H5371" s="1110" t="s">
        <v>4654</v>
      </c>
      <c r="I5371" s="1110" t="s">
        <v>10832</v>
      </c>
      <c r="J5371" s="1109">
        <v>0</v>
      </c>
      <c r="K5371" s="1109">
        <v>0</v>
      </c>
      <c r="L5371" s="1109">
        <v>0</v>
      </c>
      <c r="M5371" s="1109">
        <v>0</v>
      </c>
      <c r="N5371" s="1109">
        <v>0</v>
      </c>
      <c r="O5371" s="1109">
        <v>0</v>
      </c>
      <c r="P5371" s="1109">
        <v>0</v>
      </c>
      <c r="Q5371" s="1109">
        <v>0</v>
      </c>
    </row>
    <row r="5372" spans="1:17">
      <c r="A5372" s="1109">
        <v>20913</v>
      </c>
      <c r="B5372" s="1110" t="s">
        <v>0</v>
      </c>
      <c r="C5372" s="1109">
        <v>5.5</v>
      </c>
      <c r="D5372" s="1109">
        <v>3.75</v>
      </c>
      <c r="E5372" s="1109">
        <v>43.1</v>
      </c>
      <c r="F5372" s="1109">
        <v>0</v>
      </c>
      <c r="G5372" s="1110" t="s">
        <v>10741</v>
      </c>
      <c r="H5372" s="1110" t="s">
        <v>4654</v>
      </c>
      <c r="I5372" s="1110" t="s">
        <v>10839</v>
      </c>
      <c r="J5372" s="1109">
        <v>0</v>
      </c>
      <c r="K5372" s="1109">
        <v>0</v>
      </c>
      <c r="L5372" s="1109">
        <v>0</v>
      </c>
      <c r="M5372" s="1109">
        <v>0</v>
      </c>
      <c r="N5372" s="1109">
        <v>0</v>
      </c>
      <c r="O5372" s="1109">
        <v>0</v>
      </c>
      <c r="P5372" s="1109">
        <v>0</v>
      </c>
      <c r="Q5372" s="1109">
        <v>0</v>
      </c>
    </row>
    <row r="5373" spans="1:17">
      <c r="A5373" s="1109">
        <v>20914</v>
      </c>
      <c r="B5373" s="1110" t="s">
        <v>0</v>
      </c>
      <c r="C5373" s="1109">
        <v>5.5</v>
      </c>
      <c r="D5373" s="1109">
        <v>3.75</v>
      </c>
      <c r="E5373" s="1109">
        <v>43.1</v>
      </c>
      <c r="F5373" s="1109">
        <v>0</v>
      </c>
      <c r="G5373" s="1110" t="s">
        <v>10833</v>
      </c>
      <c r="H5373" s="1110" t="s">
        <v>4654</v>
      </c>
      <c r="I5373" s="1110" t="s">
        <v>10841</v>
      </c>
      <c r="J5373" s="1109">
        <v>0</v>
      </c>
      <c r="K5373" s="1109">
        <v>0</v>
      </c>
      <c r="L5373" s="1109">
        <v>0</v>
      </c>
      <c r="M5373" s="1109">
        <v>0</v>
      </c>
      <c r="N5373" s="1109">
        <v>0</v>
      </c>
      <c r="O5373" s="1109">
        <v>0</v>
      </c>
      <c r="P5373" s="1109">
        <v>0</v>
      </c>
      <c r="Q5373" s="1109">
        <v>0</v>
      </c>
    </row>
    <row r="5374" spans="1:17">
      <c r="A5374" s="1109">
        <v>20915</v>
      </c>
      <c r="B5374" s="1110" t="s">
        <v>0</v>
      </c>
      <c r="C5374" s="1109">
        <v>5.5</v>
      </c>
      <c r="D5374" s="1109">
        <v>3.75</v>
      </c>
      <c r="E5374" s="1109">
        <v>43.1</v>
      </c>
      <c r="F5374" s="1109">
        <v>0</v>
      </c>
      <c r="G5374" s="1110" t="s">
        <v>10833</v>
      </c>
      <c r="H5374" s="1110" t="s">
        <v>4654</v>
      </c>
      <c r="I5374" s="1110" t="s">
        <v>10832</v>
      </c>
      <c r="J5374" s="1109">
        <v>0</v>
      </c>
      <c r="K5374" s="1109">
        <v>0</v>
      </c>
      <c r="L5374" s="1109">
        <v>0</v>
      </c>
      <c r="M5374" s="1109">
        <v>0</v>
      </c>
      <c r="N5374" s="1109">
        <v>0</v>
      </c>
      <c r="O5374" s="1109">
        <v>0</v>
      </c>
      <c r="P5374" s="1109">
        <v>0</v>
      </c>
      <c r="Q5374" s="1109">
        <v>0</v>
      </c>
    </row>
    <row r="5375" spans="1:17">
      <c r="A5375" s="1109">
        <v>20916</v>
      </c>
      <c r="B5375" s="1110" t="s">
        <v>0</v>
      </c>
      <c r="C5375" s="1109">
        <v>5.5</v>
      </c>
      <c r="D5375" s="1109">
        <v>3.75</v>
      </c>
      <c r="E5375" s="1109">
        <v>43.1</v>
      </c>
      <c r="F5375" s="1109">
        <v>0</v>
      </c>
      <c r="G5375" s="1110" t="s">
        <v>10833</v>
      </c>
      <c r="H5375" s="1110" t="s">
        <v>4654</v>
      </c>
      <c r="I5375" s="1110" t="s">
        <v>10839</v>
      </c>
      <c r="J5375" s="1109">
        <v>0</v>
      </c>
      <c r="K5375" s="1109">
        <v>0</v>
      </c>
      <c r="L5375" s="1109">
        <v>0</v>
      </c>
      <c r="M5375" s="1109">
        <v>0</v>
      </c>
      <c r="N5375" s="1109">
        <v>0</v>
      </c>
      <c r="O5375" s="1109">
        <v>0</v>
      </c>
      <c r="P5375" s="1109">
        <v>0</v>
      </c>
      <c r="Q5375" s="1109">
        <v>0</v>
      </c>
    </row>
    <row r="5376" spans="1:17">
      <c r="A5376" s="1109">
        <v>20917</v>
      </c>
      <c r="B5376" s="1110" t="s">
        <v>0</v>
      </c>
      <c r="C5376" s="1109">
        <v>5.5</v>
      </c>
      <c r="D5376" s="1109">
        <v>3.75</v>
      </c>
      <c r="E5376" s="1109">
        <v>43.1</v>
      </c>
      <c r="F5376" s="1109">
        <v>0</v>
      </c>
      <c r="G5376" s="1110" t="s">
        <v>10753</v>
      </c>
      <c r="H5376" s="1110" t="s">
        <v>4654</v>
      </c>
      <c r="I5376" s="1110" t="s">
        <v>10841</v>
      </c>
      <c r="J5376" s="1109">
        <v>0</v>
      </c>
      <c r="K5376" s="1109">
        <v>0</v>
      </c>
      <c r="L5376" s="1109">
        <v>0</v>
      </c>
      <c r="M5376" s="1109">
        <v>0</v>
      </c>
      <c r="N5376" s="1109">
        <v>0</v>
      </c>
      <c r="O5376" s="1109">
        <v>0</v>
      </c>
      <c r="P5376" s="1109">
        <v>0</v>
      </c>
      <c r="Q5376" s="1109">
        <v>0</v>
      </c>
    </row>
    <row r="5377" spans="1:17">
      <c r="A5377" s="1109">
        <v>20918</v>
      </c>
      <c r="B5377" s="1110" t="s">
        <v>0</v>
      </c>
      <c r="C5377" s="1109">
        <v>5.5</v>
      </c>
      <c r="D5377" s="1109">
        <v>3.75</v>
      </c>
      <c r="E5377" s="1109">
        <v>43.1</v>
      </c>
      <c r="F5377" s="1109">
        <v>0</v>
      </c>
      <c r="G5377" s="1110" t="s">
        <v>10753</v>
      </c>
      <c r="H5377" s="1110" t="s">
        <v>4654</v>
      </c>
      <c r="I5377" s="1110" t="s">
        <v>10832</v>
      </c>
      <c r="J5377" s="1109">
        <v>0</v>
      </c>
      <c r="K5377" s="1109">
        <v>0</v>
      </c>
      <c r="L5377" s="1109">
        <v>0</v>
      </c>
      <c r="M5377" s="1109">
        <v>0</v>
      </c>
      <c r="N5377" s="1109">
        <v>0</v>
      </c>
      <c r="O5377" s="1109">
        <v>0</v>
      </c>
      <c r="P5377" s="1109">
        <v>0</v>
      </c>
      <c r="Q5377" s="1109">
        <v>0</v>
      </c>
    </row>
    <row r="5378" spans="1:17">
      <c r="A5378" s="1109">
        <v>20919</v>
      </c>
      <c r="B5378" s="1110" t="s">
        <v>0</v>
      </c>
      <c r="C5378" s="1109">
        <v>5.5</v>
      </c>
      <c r="D5378" s="1109">
        <v>3.75</v>
      </c>
      <c r="E5378" s="1109">
        <v>43.1</v>
      </c>
      <c r="F5378" s="1109">
        <v>0</v>
      </c>
      <c r="G5378" s="1110" t="s">
        <v>10753</v>
      </c>
      <c r="H5378" s="1110" t="s">
        <v>4654</v>
      </c>
      <c r="I5378" s="1110" t="s">
        <v>10839</v>
      </c>
      <c r="J5378" s="1109">
        <v>0</v>
      </c>
      <c r="K5378" s="1109">
        <v>0</v>
      </c>
      <c r="L5378" s="1109">
        <v>0</v>
      </c>
      <c r="M5378" s="1109">
        <v>0</v>
      </c>
      <c r="N5378" s="1109">
        <v>0</v>
      </c>
      <c r="O5378" s="1109">
        <v>0</v>
      </c>
      <c r="P5378" s="1109">
        <v>0</v>
      </c>
      <c r="Q5378" s="1109">
        <v>0</v>
      </c>
    </row>
    <row r="5379" spans="1:17">
      <c r="A5379" s="1109">
        <v>20920</v>
      </c>
      <c r="B5379" s="1110" t="s">
        <v>0</v>
      </c>
      <c r="C5379" s="1109">
        <v>5.5</v>
      </c>
      <c r="D5379" s="1109">
        <v>3.75</v>
      </c>
      <c r="E5379" s="1109">
        <v>43.1</v>
      </c>
      <c r="F5379" s="1109">
        <v>0</v>
      </c>
      <c r="G5379" s="1110" t="s">
        <v>10739</v>
      </c>
      <c r="H5379" s="1110" t="s">
        <v>4654</v>
      </c>
      <c r="I5379" s="1110" t="s">
        <v>10841</v>
      </c>
      <c r="J5379" s="1109">
        <v>0</v>
      </c>
      <c r="K5379" s="1109">
        <v>0</v>
      </c>
      <c r="L5379" s="1109">
        <v>0</v>
      </c>
      <c r="M5379" s="1109">
        <v>0</v>
      </c>
      <c r="N5379" s="1109">
        <v>0</v>
      </c>
      <c r="O5379" s="1109">
        <v>0</v>
      </c>
      <c r="P5379" s="1109">
        <v>0</v>
      </c>
      <c r="Q5379" s="1109">
        <v>0</v>
      </c>
    </row>
    <row r="5380" spans="1:17">
      <c r="A5380" s="1109">
        <v>20921</v>
      </c>
      <c r="B5380" s="1110" t="s">
        <v>0</v>
      </c>
      <c r="C5380" s="1109">
        <v>5.5</v>
      </c>
      <c r="D5380" s="1109">
        <v>3.75</v>
      </c>
      <c r="E5380" s="1109">
        <v>43.1</v>
      </c>
      <c r="F5380" s="1109">
        <v>0</v>
      </c>
      <c r="G5380" s="1110" t="s">
        <v>10739</v>
      </c>
      <c r="H5380" s="1110" t="s">
        <v>4654</v>
      </c>
      <c r="I5380" s="1110" t="s">
        <v>10832</v>
      </c>
      <c r="J5380" s="1109">
        <v>0</v>
      </c>
      <c r="K5380" s="1109">
        <v>0</v>
      </c>
      <c r="L5380" s="1109">
        <v>0</v>
      </c>
      <c r="M5380" s="1109">
        <v>0</v>
      </c>
      <c r="N5380" s="1109">
        <v>0</v>
      </c>
      <c r="O5380" s="1109">
        <v>0</v>
      </c>
      <c r="P5380" s="1109">
        <v>0</v>
      </c>
      <c r="Q5380" s="1109">
        <v>0</v>
      </c>
    </row>
    <row r="5381" spans="1:17">
      <c r="A5381" s="1109">
        <v>20922</v>
      </c>
      <c r="B5381" s="1110" t="s">
        <v>0</v>
      </c>
      <c r="C5381" s="1109">
        <v>5.5</v>
      </c>
      <c r="D5381" s="1109">
        <v>3.75</v>
      </c>
      <c r="E5381" s="1109">
        <v>43.1</v>
      </c>
      <c r="F5381" s="1109">
        <v>0</v>
      </c>
      <c r="G5381" s="1110" t="s">
        <v>10739</v>
      </c>
      <c r="H5381" s="1110" t="s">
        <v>4654</v>
      </c>
      <c r="I5381" s="1110" t="s">
        <v>10839</v>
      </c>
      <c r="J5381" s="1109">
        <v>0</v>
      </c>
      <c r="K5381" s="1109">
        <v>0</v>
      </c>
      <c r="L5381" s="1109">
        <v>0</v>
      </c>
      <c r="M5381" s="1109">
        <v>0</v>
      </c>
      <c r="N5381" s="1109">
        <v>0</v>
      </c>
      <c r="O5381" s="1109">
        <v>0</v>
      </c>
      <c r="P5381" s="1109">
        <v>0</v>
      </c>
      <c r="Q5381" s="1109">
        <v>0</v>
      </c>
    </row>
    <row r="5382" spans="1:17">
      <c r="A5382" s="1109">
        <v>20923</v>
      </c>
      <c r="B5382" s="1110" t="s">
        <v>0</v>
      </c>
      <c r="C5382" s="1109">
        <v>5.5</v>
      </c>
      <c r="D5382" s="1109">
        <v>3.8759999999999999</v>
      </c>
      <c r="E5382" s="1109">
        <v>40.5</v>
      </c>
      <c r="F5382" s="1109">
        <v>0</v>
      </c>
      <c r="G5382" s="1110" t="s">
        <v>10840</v>
      </c>
      <c r="H5382" s="1110" t="s">
        <v>4654</v>
      </c>
      <c r="I5382" s="1110" t="s">
        <v>10841</v>
      </c>
      <c r="J5382" s="1109">
        <v>0</v>
      </c>
      <c r="K5382" s="1109">
        <v>0</v>
      </c>
      <c r="L5382" s="1109">
        <v>0</v>
      </c>
      <c r="M5382" s="1109">
        <v>0</v>
      </c>
      <c r="N5382" s="1109">
        <v>0</v>
      </c>
      <c r="O5382" s="1109">
        <v>0</v>
      </c>
      <c r="P5382" s="1109">
        <v>0</v>
      </c>
      <c r="Q5382" s="1109">
        <v>0</v>
      </c>
    </row>
    <row r="5383" spans="1:17">
      <c r="A5383" s="1109">
        <v>20924</v>
      </c>
      <c r="B5383" s="1110" t="s">
        <v>0</v>
      </c>
      <c r="C5383" s="1109">
        <v>5.5</v>
      </c>
      <c r="D5383" s="1109">
        <v>3.8759999999999999</v>
      </c>
      <c r="E5383" s="1109">
        <v>40.5</v>
      </c>
      <c r="F5383" s="1109">
        <v>0</v>
      </c>
      <c r="G5383" s="1110" t="s">
        <v>10840</v>
      </c>
      <c r="H5383" s="1110" t="s">
        <v>4654</v>
      </c>
      <c r="I5383" s="1110" t="s">
        <v>10832</v>
      </c>
      <c r="J5383" s="1109">
        <v>0</v>
      </c>
      <c r="K5383" s="1109">
        <v>0</v>
      </c>
      <c r="L5383" s="1109">
        <v>0</v>
      </c>
      <c r="M5383" s="1109">
        <v>0</v>
      </c>
      <c r="N5383" s="1109">
        <v>0</v>
      </c>
      <c r="O5383" s="1109">
        <v>0</v>
      </c>
      <c r="P5383" s="1109">
        <v>0</v>
      </c>
      <c r="Q5383" s="1109">
        <v>0</v>
      </c>
    </row>
    <row r="5384" spans="1:17">
      <c r="A5384" s="1109">
        <v>20925</v>
      </c>
      <c r="B5384" s="1110" t="s">
        <v>0</v>
      </c>
      <c r="C5384" s="1109">
        <v>5.5</v>
      </c>
      <c r="D5384" s="1109">
        <v>3.8759999999999999</v>
      </c>
      <c r="E5384" s="1109">
        <v>40.5</v>
      </c>
      <c r="F5384" s="1109">
        <v>0</v>
      </c>
      <c r="G5384" s="1110" t="s">
        <v>10840</v>
      </c>
      <c r="H5384" s="1110" t="s">
        <v>4654</v>
      </c>
      <c r="I5384" s="1110" t="s">
        <v>10839</v>
      </c>
      <c r="J5384" s="1109">
        <v>0</v>
      </c>
      <c r="K5384" s="1109">
        <v>0</v>
      </c>
      <c r="L5384" s="1109">
        <v>0</v>
      </c>
      <c r="M5384" s="1109">
        <v>0</v>
      </c>
      <c r="N5384" s="1109">
        <v>0</v>
      </c>
      <c r="O5384" s="1109">
        <v>0</v>
      </c>
      <c r="P5384" s="1109">
        <v>0</v>
      </c>
      <c r="Q5384" s="1109">
        <v>0</v>
      </c>
    </row>
    <row r="5385" spans="1:17">
      <c r="A5385" s="1109">
        <v>20926</v>
      </c>
      <c r="B5385" s="1110" t="s">
        <v>0</v>
      </c>
      <c r="C5385" s="1109">
        <v>5.5</v>
      </c>
      <c r="D5385" s="1109">
        <v>3.8759999999999999</v>
      </c>
      <c r="E5385" s="1109">
        <v>40.5</v>
      </c>
      <c r="F5385" s="1109">
        <v>0</v>
      </c>
      <c r="G5385" s="1110" t="s">
        <v>10842</v>
      </c>
      <c r="H5385" s="1110" t="s">
        <v>4654</v>
      </c>
      <c r="I5385" s="1110" t="s">
        <v>10841</v>
      </c>
      <c r="J5385" s="1109">
        <v>0</v>
      </c>
      <c r="K5385" s="1109">
        <v>0</v>
      </c>
      <c r="L5385" s="1109">
        <v>0</v>
      </c>
      <c r="M5385" s="1109">
        <v>0</v>
      </c>
      <c r="N5385" s="1109">
        <v>0</v>
      </c>
      <c r="O5385" s="1109">
        <v>0</v>
      </c>
      <c r="P5385" s="1109">
        <v>0</v>
      </c>
      <c r="Q5385" s="1109">
        <v>0</v>
      </c>
    </row>
    <row r="5386" spans="1:17">
      <c r="A5386" s="1109">
        <v>20927</v>
      </c>
      <c r="B5386" s="1110" t="s">
        <v>0</v>
      </c>
      <c r="C5386" s="1109">
        <v>5.5</v>
      </c>
      <c r="D5386" s="1109">
        <v>3.8759999999999999</v>
      </c>
      <c r="E5386" s="1109">
        <v>40.5</v>
      </c>
      <c r="F5386" s="1109">
        <v>0</v>
      </c>
      <c r="G5386" s="1110" t="s">
        <v>10842</v>
      </c>
      <c r="H5386" s="1110" t="s">
        <v>4654</v>
      </c>
      <c r="I5386" s="1110" t="s">
        <v>10832</v>
      </c>
      <c r="J5386" s="1109">
        <v>0</v>
      </c>
      <c r="K5386" s="1109">
        <v>0</v>
      </c>
      <c r="L5386" s="1109">
        <v>0</v>
      </c>
      <c r="M5386" s="1109">
        <v>0</v>
      </c>
      <c r="N5386" s="1109">
        <v>0</v>
      </c>
      <c r="O5386" s="1109">
        <v>0</v>
      </c>
      <c r="P5386" s="1109">
        <v>0</v>
      </c>
      <c r="Q5386" s="1109">
        <v>0</v>
      </c>
    </row>
    <row r="5387" spans="1:17">
      <c r="A5387" s="1109">
        <v>20928</v>
      </c>
      <c r="B5387" s="1110" t="s">
        <v>0</v>
      </c>
      <c r="C5387" s="1109">
        <v>5.5</v>
      </c>
      <c r="D5387" s="1109">
        <v>3.8759999999999999</v>
      </c>
      <c r="E5387" s="1109">
        <v>40.5</v>
      </c>
      <c r="F5387" s="1109">
        <v>0</v>
      </c>
      <c r="G5387" s="1110" t="s">
        <v>10842</v>
      </c>
      <c r="H5387" s="1110" t="s">
        <v>4654</v>
      </c>
      <c r="I5387" s="1110" t="s">
        <v>10839</v>
      </c>
      <c r="J5387" s="1109">
        <v>0</v>
      </c>
      <c r="K5387" s="1109">
        <v>0</v>
      </c>
      <c r="L5387" s="1109">
        <v>0</v>
      </c>
      <c r="M5387" s="1109">
        <v>0</v>
      </c>
      <c r="N5387" s="1109">
        <v>0</v>
      </c>
      <c r="O5387" s="1109">
        <v>0</v>
      </c>
      <c r="P5387" s="1109">
        <v>0</v>
      </c>
      <c r="Q5387" s="1109">
        <v>0</v>
      </c>
    </row>
    <row r="5388" spans="1:17">
      <c r="A5388" s="1109">
        <v>20929</v>
      </c>
      <c r="B5388" s="1110" t="s">
        <v>0</v>
      </c>
      <c r="C5388" s="1109">
        <v>5.5</v>
      </c>
      <c r="D5388" s="1109">
        <v>3.8759999999999999</v>
      </c>
      <c r="E5388" s="1109">
        <v>40.5</v>
      </c>
      <c r="F5388" s="1109">
        <v>0</v>
      </c>
      <c r="G5388" s="1110" t="s">
        <v>10784</v>
      </c>
      <c r="H5388" s="1110" t="s">
        <v>4654</v>
      </c>
      <c r="I5388" s="1110" t="s">
        <v>10841</v>
      </c>
      <c r="J5388" s="1109">
        <v>0</v>
      </c>
      <c r="K5388" s="1109">
        <v>0</v>
      </c>
      <c r="L5388" s="1109">
        <v>0</v>
      </c>
      <c r="M5388" s="1109">
        <v>0</v>
      </c>
      <c r="N5388" s="1109">
        <v>0</v>
      </c>
      <c r="O5388" s="1109">
        <v>0</v>
      </c>
      <c r="P5388" s="1109">
        <v>0</v>
      </c>
      <c r="Q5388" s="1109">
        <v>0</v>
      </c>
    </row>
    <row r="5389" spans="1:17">
      <c r="A5389" s="1109">
        <v>20930</v>
      </c>
      <c r="B5389" s="1110" t="s">
        <v>0</v>
      </c>
      <c r="C5389" s="1109">
        <v>5.5</v>
      </c>
      <c r="D5389" s="1109">
        <v>3.8759999999999999</v>
      </c>
      <c r="E5389" s="1109">
        <v>40.5</v>
      </c>
      <c r="F5389" s="1109">
        <v>0</v>
      </c>
      <c r="G5389" s="1110" t="s">
        <v>10784</v>
      </c>
      <c r="H5389" s="1110" t="s">
        <v>4654</v>
      </c>
      <c r="I5389" s="1110" t="s">
        <v>10832</v>
      </c>
      <c r="J5389" s="1109">
        <v>0</v>
      </c>
      <c r="K5389" s="1109">
        <v>0</v>
      </c>
      <c r="L5389" s="1109">
        <v>0</v>
      </c>
      <c r="M5389" s="1109">
        <v>0</v>
      </c>
      <c r="N5389" s="1109">
        <v>0</v>
      </c>
      <c r="O5389" s="1109">
        <v>0</v>
      </c>
      <c r="P5389" s="1109">
        <v>0</v>
      </c>
      <c r="Q5389" s="1109">
        <v>0</v>
      </c>
    </row>
    <row r="5390" spans="1:17">
      <c r="A5390" s="1109">
        <v>20931</v>
      </c>
      <c r="B5390" s="1110" t="s">
        <v>0</v>
      </c>
      <c r="C5390" s="1109">
        <v>5.5</v>
      </c>
      <c r="D5390" s="1109">
        <v>3.8759999999999999</v>
      </c>
      <c r="E5390" s="1109">
        <v>40.5</v>
      </c>
      <c r="F5390" s="1109">
        <v>0</v>
      </c>
      <c r="G5390" s="1110" t="s">
        <v>10784</v>
      </c>
      <c r="H5390" s="1110" t="s">
        <v>4654</v>
      </c>
      <c r="I5390" s="1110" t="s">
        <v>10839</v>
      </c>
      <c r="J5390" s="1109">
        <v>0</v>
      </c>
      <c r="K5390" s="1109">
        <v>0</v>
      </c>
      <c r="L5390" s="1109">
        <v>0</v>
      </c>
      <c r="M5390" s="1109">
        <v>0</v>
      </c>
      <c r="N5390" s="1109">
        <v>0</v>
      </c>
      <c r="O5390" s="1109">
        <v>0</v>
      </c>
      <c r="P5390" s="1109">
        <v>0</v>
      </c>
      <c r="Q5390" s="1109">
        <v>0</v>
      </c>
    </row>
    <row r="5391" spans="1:17">
      <c r="A5391" s="1109">
        <v>20932</v>
      </c>
      <c r="B5391" s="1110" t="s">
        <v>0</v>
      </c>
      <c r="C5391" s="1109">
        <v>5.5</v>
      </c>
      <c r="D5391" s="1109">
        <v>3.8759999999999999</v>
      </c>
      <c r="E5391" s="1109">
        <v>40.5</v>
      </c>
      <c r="F5391" s="1109">
        <v>0</v>
      </c>
      <c r="G5391" s="1110" t="s">
        <v>10741</v>
      </c>
      <c r="H5391" s="1110" t="s">
        <v>4654</v>
      </c>
      <c r="I5391" s="1110" t="s">
        <v>10841</v>
      </c>
      <c r="J5391" s="1109">
        <v>0</v>
      </c>
      <c r="K5391" s="1109">
        <v>0</v>
      </c>
      <c r="L5391" s="1109">
        <v>0</v>
      </c>
      <c r="M5391" s="1109">
        <v>0</v>
      </c>
      <c r="N5391" s="1109">
        <v>0</v>
      </c>
      <c r="O5391" s="1109">
        <v>0</v>
      </c>
      <c r="P5391" s="1109">
        <v>0</v>
      </c>
      <c r="Q5391" s="1109">
        <v>0</v>
      </c>
    </row>
    <row r="5392" spans="1:17">
      <c r="A5392" s="1109">
        <v>20933</v>
      </c>
      <c r="B5392" s="1110" t="s">
        <v>0</v>
      </c>
      <c r="C5392" s="1109">
        <v>5.5</v>
      </c>
      <c r="D5392" s="1109">
        <v>3.8759999999999999</v>
      </c>
      <c r="E5392" s="1109">
        <v>40.5</v>
      </c>
      <c r="F5392" s="1109">
        <v>0</v>
      </c>
      <c r="G5392" s="1110" t="s">
        <v>10741</v>
      </c>
      <c r="H5392" s="1110" t="s">
        <v>4654</v>
      </c>
      <c r="I5392" s="1110" t="s">
        <v>10832</v>
      </c>
      <c r="J5392" s="1109">
        <v>0</v>
      </c>
      <c r="K5392" s="1109">
        <v>0</v>
      </c>
      <c r="L5392" s="1109">
        <v>0</v>
      </c>
      <c r="M5392" s="1109">
        <v>0</v>
      </c>
      <c r="N5392" s="1109">
        <v>0</v>
      </c>
      <c r="O5392" s="1109">
        <v>0</v>
      </c>
      <c r="P5392" s="1109">
        <v>0</v>
      </c>
      <c r="Q5392" s="1109">
        <v>0</v>
      </c>
    </row>
    <row r="5393" spans="1:17">
      <c r="A5393" s="1109">
        <v>20934</v>
      </c>
      <c r="B5393" s="1110" t="s">
        <v>0</v>
      </c>
      <c r="C5393" s="1109">
        <v>5.5</v>
      </c>
      <c r="D5393" s="1109">
        <v>3.8759999999999999</v>
      </c>
      <c r="E5393" s="1109">
        <v>40.5</v>
      </c>
      <c r="F5393" s="1109">
        <v>0</v>
      </c>
      <c r="G5393" s="1110" t="s">
        <v>10741</v>
      </c>
      <c r="H5393" s="1110" t="s">
        <v>4654</v>
      </c>
      <c r="I5393" s="1110" t="s">
        <v>10839</v>
      </c>
      <c r="J5393" s="1109">
        <v>0</v>
      </c>
      <c r="K5393" s="1109">
        <v>0</v>
      </c>
      <c r="L5393" s="1109">
        <v>0</v>
      </c>
      <c r="M5393" s="1109">
        <v>0</v>
      </c>
      <c r="N5393" s="1109">
        <v>0</v>
      </c>
      <c r="O5393" s="1109">
        <v>0</v>
      </c>
      <c r="P5393" s="1109">
        <v>0</v>
      </c>
      <c r="Q5393" s="1109">
        <v>0</v>
      </c>
    </row>
    <row r="5394" spans="1:17">
      <c r="A5394" s="1109">
        <v>20935</v>
      </c>
      <c r="B5394" s="1110" t="s">
        <v>0</v>
      </c>
      <c r="C5394" s="1109">
        <v>5.5</v>
      </c>
      <c r="D5394" s="1109">
        <v>3.8759999999999999</v>
      </c>
      <c r="E5394" s="1109">
        <v>40.5</v>
      </c>
      <c r="F5394" s="1109">
        <v>0</v>
      </c>
      <c r="G5394" s="1110" t="s">
        <v>10833</v>
      </c>
      <c r="H5394" s="1110" t="s">
        <v>4654</v>
      </c>
      <c r="I5394" s="1110" t="s">
        <v>10841</v>
      </c>
      <c r="J5394" s="1109">
        <v>0</v>
      </c>
      <c r="K5394" s="1109">
        <v>0</v>
      </c>
      <c r="L5394" s="1109">
        <v>0</v>
      </c>
      <c r="M5394" s="1109">
        <v>0</v>
      </c>
      <c r="N5394" s="1109">
        <v>0</v>
      </c>
      <c r="O5394" s="1109">
        <v>0</v>
      </c>
      <c r="P5394" s="1109">
        <v>0</v>
      </c>
      <c r="Q5394" s="1109">
        <v>0</v>
      </c>
    </row>
    <row r="5395" spans="1:17">
      <c r="A5395" s="1109">
        <v>20936</v>
      </c>
      <c r="B5395" s="1110" t="s">
        <v>0</v>
      </c>
      <c r="C5395" s="1109">
        <v>5.5</v>
      </c>
      <c r="D5395" s="1109">
        <v>3.8759999999999999</v>
      </c>
      <c r="E5395" s="1109">
        <v>40.5</v>
      </c>
      <c r="F5395" s="1109">
        <v>0</v>
      </c>
      <c r="G5395" s="1110" t="s">
        <v>10833</v>
      </c>
      <c r="H5395" s="1110" t="s">
        <v>4654</v>
      </c>
      <c r="I5395" s="1110" t="s">
        <v>10832</v>
      </c>
      <c r="J5395" s="1109">
        <v>0</v>
      </c>
      <c r="K5395" s="1109">
        <v>0</v>
      </c>
      <c r="L5395" s="1109">
        <v>0</v>
      </c>
      <c r="M5395" s="1109">
        <v>0</v>
      </c>
      <c r="N5395" s="1109">
        <v>0</v>
      </c>
      <c r="O5395" s="1109">
        <v>0</v>
      </c>
      <c r="P5395" s="1109">
        <v>0</v>
      </c>
      <c r="Q5395" s="1109">
        <v>0</v>
      </c>
    </row>
    <row r="5396" spans="1:17">
      <c r="A5396" s="1109">
        <v>20937</v>
      </c>
      <c r="B5396" s="1110" t="s">
        <v>0</v>
      </c>
      <c r="C5396" s="1109">
        <v>5.5</v>
      </c>
      <c r="D5396" s="1109">
        <v>3.8759999999999999</v>
      </c>
      <c r="E5396" s="1109">
        <v>40.5</v>
      </c>
      <c r="F5396" s="1109">
        <v>0</v>
      </c>
      <c r="G5396" s="1110" t="s">
        <v>10833</v>
      </c>
      <c r="H5396" s="1110" t="s">
        <v>4654</v>
      </c>
      <c r="I5396" s="1110" t="s">
        <v>10839</v>
      </c>
      <c r="J5396" s="1109">
        <v>0</v>
      </c>
      <c r="K5396" s="1109">
        <v>0</v>
      </c>
      <c r="L5396" s="1109">
        <v>0</v>
      </c>
      <c r="M5396" s="1109">
        <v>0</v>
      </c>
      <c r="N5396" s="1109">
        <v>0</v>
      </c>
      <c r="O5396" s="1109">
        <v>0</v>
      </c>
      <c r="P5396" s="1109">
        <v>0</v>
      </c>
      <c r="Q5396" s="1109">
        <v>0</v>
      </c>
    </row>
    <row r="5397" spans="1:17">
      <c r="A5397" s="1109">
        <v>20938</v>
      </c>
      <c r="B5397" s="1110" t="s">
        <v>0</v>
      </c>
      <c r="C5397" s="1109">
        <v>5.5</v>
      </c>
      <c r="D5397" s="1109">
        <v>3.8759999999999999</v>
      </c>
      <c r="E5397" s="1109">
        <v>40.5</v>
      </c>
      <c r="F5397" s="1109">
        <v>0</v>
      </c>
      <c r="G5397" s="1110" t="s">
        <v>10753</v>
      </c>
      <c r="H5397" s="1110" t="s">
        <v>4654</v>
      </c>
      <c r="I5397" s="1110" t="s">
        <v>10841</v>
      </c>
      <c r="J5397" s="1109">
        <v>0</v>
      </c>
      <c r="K5397" s="1109">
        <v>0</v>
      </c>
      <c r="L5397" s="1109">
        <v>0</v>
      </c>
      <c r="M5397" s="1109">
        <v>0</v>
      </c>
      <c r="N5397" s="1109">
        <v>0</v>
      </c>
      <c r="O5397" s="1109">
        <v>0</v>
      </c>
      <c r="P5397" s="1109">
        <v>0</v>
      </c>
      <c r="Q5397" s="1109">
        <v>0</v>
      </c>
    </row>
    <row r="5398" spans="1:17">
      <c r="A5398" s="1109">
        <v>20939</v>
      </c>
      <c r="B5398" s="1110" t="s">
        <v>0</v>
      </c>
      <c r="C5398" s="1109">
        <v>5.5</v>
      </c>
      <c r="D5398" s="1109">
        <v>3.8759999999999999</v>
      </c>
      <c r="E5398" s="1109">
        <v>40.5</v>
      </c>
      <c r="F5398" s="1109">
        <v>0</v>
      </c>
      <c r="G5398" s="1110" t="s">
        <v>10753</v>
      </c>
      <c r="H5398" s="1110" t="s">
        <v>4654</v>
      </c>
      <c r="I5398" s="1110" t="s">
        <v>10832</v>
      </c>
      <c r="J5398" s="1109">
        <v>0</v>
      </c>
      <c r="K5398" s="1109">
        <v>0</v>
      </c>
      <c r="L5398" s="1109">
        <v>0</v>
      </c>
      <c r="M5398" s="1109">
        <v>0</v>
      </c>
      <c r="N5398" s="1109">
        <v>0</v>
      </c>
      <c r="O5398" s="1109">
        <v>0</v>
      </c>
      <c r="P5398" s="1109">
        <v>0</v>
      </c>
      <c r="Q5398" s="1109">
        <v>0</v>
      </c>
    </row>
    <row r="5399" spans="1:17">
      <c r="A5399" s="1109">
        <v>20940</v>
      </c>
      <c r="B5399" s="1110" t="s">
        <v>0</v>
      </c>
      <c r="C5399" s="1109">
        <v>5.5</v>
      </c>
      <c r="D5399" s="1109">
        <v>3.8759999999999999</v>
      </c>
      <c r="E5399" s="1109">
        <v>40.5</v>
      </c>
      <c r="F5399" s="1109">
        <v>0</v>
      </c>
      <c r="G5399" s="1110" t="s">
        <v>10753</v>
      </c>
      <c r="H5399" s="1110" t="s">
        <v>4654</v>
      </c>
      <c r="I5399" s="1110" t="s">
        <v>10839</v>
      </c>
      <c r="J5399" s="1109">
        <v>0</v>
      </c>
      <c r="K5399" s="1109">
        <v>0</v>
      </c>
      <c r="L5399" s="1109">
        <v>0</v>
      </c>
      <c r="M5399" s="1109">
        <v>0</v>
      </c>
      <c r="N5399" s="1109">
        <v>0</v>
      </c>
      <c r="O5399" s="1109">
        <v>0</v>
      </c>
      <c r="P5399" s="1109">
        <v>0</v>
      </c>
      <c r="Q5399" s="1109">
        <v>0</v>
      </c>
    </row>
    <row r="5400" spans="1:17">
      <c r="A5400" s="1109">
        <v>20941</v>
      </c>
      <c r="B5400" s="1110" t="s">
        <v>0</v>
      </c>
      <c r="C5400" s="1109">
        <v>5.5</v>
      </c>
      <c r="D5400" s="1109">
        <v>3.8759999999999999</v>
      </c>
      <c r="E5400" s="1109">
        <v>40.5</v>
      </c>
      <c r="F5400" s="1109">
        <v>0</v>
      </c>
      <c r="G5400" s="1110" t="s">
        <v>10739</v>
      </c>
      <c r="H5400" s="1110" t="s">
        <v>4654</v>
      </c>
      <c r="I5400" s="1110" t="s">
        <v>10841</v>
      </c>
      <c r="J5400" s="1109">
        <v>0</v>
      </c>
      <c r="K5400" s="1109">
        <v>0</v>
      </c>
      <c r="L5400" s="1109">
        <v>0</v>
      </c>
      <c r="M5400" s="1109">
        <v>0</v>
      </c>
      <c r="N5400" s="1109">
        <v>0</v>
      </c>
      <c r="O5400" s="1109">
        <v>0</v>
      </c>
      <c r="P5400" s="1109">
        <v>0</v>
      </c>
      <c r="Q5400" s="1109">
        <v>0</v>
      </c>
    </row>
    <row r="5401" spans="1:17">
      <c r="A5401" s="1109">
        <v>20942</v>
      </c>
      <c r="B5401" s="1110" t="s">
        <v>0</v>
      </c>
      <c r="C5401" s="1109">
        <v>5.5</v>
      </c>
      <c r="D5401" s="1109">
        <v>3.8759999999999999</v>
      </c>
      <c r="E5401" s="1109">
        <v>40.5</v>
      </c>
      <c r="F5401" s="1109">
        <v>0</v>
      </c>
      <c r="G5401" s="1110" t="s">
        <v>10739</v>
      </c>
      <c r="H5401" s="1110" t="s">
        <v>4654</v>
      </c>
      <c r="I5401" s="1110" t="s">
        <v>10832</v>
      </c>
      <c r="J5401" s="1109">
        <v>0</v>
      </c>
      <c r="K5401" s="1109">
        <v>0</v>
      </c>
      <c r="L5401" s="1109">
        <v>0</v>
      </c>
      <c r="M5401" s="1109">
        <v>0</v>
      </c>
      <c r="N5401" s="1109">
        <v>0</v>
      </c>
      <c r="O5401" s="1109">
        <v>0</v>
      </c>
      <c r="P5401" s="1109">
        <v>0</v>
      </c>
      <c r="Q5401" s="1109">
        <v>0</v>
      </c>
    </row>
    <row r="5402" spans="1:17">
      <c r="A5402" s="1109">
        <v>20943</v>
      </c>
      <c r="B5402" s="1110" t="s">
        <v>0</v>
      </c>
      <c r="C5402" s="1109">
        <v>5.5</v>
      </c>
      <c r="D5402" s="1109">
        <v>3.8759999999999999</v>
      </c>
      <c r="E5402" s="1109">
        <v>40.5</v>
      </c>
      <c r="F5402" s="1109">
        <v>0</v>
      </c>
      <c r="G5402" s="1110" t="s">
        <v>10739</v>
      </c>
      <c r="H5402" s="1110" t="s">
        <v>4654</v>
      </c>
      <c r="I5402" s="1110" t="s">
        <v>10839</v>
      </c>
      <c r="J5402" s="1109">
        <v>0</v>
      </c>
      <c r="K5402" s="1109">
        <v>0</v>
      </c>
      <c r="L5402" s="1109">
        <v>0</v>
      </c>
      <c r="M5402" s="1109">
        <v>0</v>
      </c>
      <c r="N5402" s="1109">
        <v>0</v>
      </c>
      <c r="O5402" s="1109">
        <v>0</v>
      </c>
      <c r="P5402" s="1109">
        <v>0</v>
      </c>
      <c r="Q5402" s="1109">
        <v>0</v>
      </c>
    </row>
    <row r="5403" spans="1:17">
      <c r="A5403" s="1109">
        <v>20944</v>
      </c>
      <c r="B5403" s="1110" t="s">
        <v>0</v>
      </c>
      <c r="C5403" s="1109">
        <v>5.5</v>
      </c>
      <c r="D5403" s="1109">
        <v>4</v>
      </c>
      <c r="E5403" s="1109">
        <v>38</v>
      </c>
      <c r="F5403" s="1109">
        <v>0</v>
      </c>
      <c r="G5403" s="1110" t="s">
        <v>10840</v>
      </c>
      <c r="H5403" s="1110" t="s">
        <v>4654</v>
      </c>
      <c r="I5403" s="1110" t="s">
        <v>10841</v>
      </c>
      <c r="J5403" s="1109">
        <v>0</v>
      </c>
      <c r="K5403" s="1109">
        <v>0</v>
      </c>
      <c r="L5403" s="1109">
        <v>0</v>
      </c>
      <c r="M5403" s="1109">
        <v>0</v>
      </c>
      <c r="N5403" s="1109">
        <v>0</v>
      </c>
      <c r="O5403" s="1109">
        <v>0</v>
      </c>
      <c r="P5403" s="1109">
        <v>0</v>
      </c>
      <c r="Q5403" s="1109">
        <v>0</v>
      </c>
    </row>
    <row r="5404" spans="1:17">
      <c r="A5404" s="1109">
        <v>20945</v>
      </c>
      <c r="B5404" s="1110" t="s">
        <v>0</v>
      </c>
      <c r="C5404" s="1109">
        <v>5.5</v>
      </c>
      <c r="D5404" s="1109">
        <v>4</v>
      </c>
      <c r="E5404" s="1109">
        <v>38</v>
      </c>
      <c r="F5404" s="1109">
        <v>0</v>
      </c>
      <c r="G5404" s="1110" t="s">
        <v>10840</v>
      </c>
      <c r="H5404" s="1110" t="s">
        <v>4654</v>
      </c>
      <c r="I5404" s="1110" t="s">
        <v>10832</v>
      </c>
      <c r="J5404" s="1109">
        <v>0</v>
      </c>
      <c r="K5404" s="1109">
        <v>0</v>
      </c>
      <c r="L5404" s="1109">
        <v>0</v>
      </c>
      <c r="M5404" s="1109">
        <v>0</v>
      </c>
      <c r="N5404" s="1109">
        <v>0</v>
      </c>
      <c r="O5404" s="1109">
        <v>0</v>
      </c>
      <c r="P5404" s="1109">
        <v>0</v>
      </c>
      <c r="Q5404" s="1109">
        <v>0</v>
      </c>
    </row>
    <row r="5405" spans="1:17">
      <c r="A5405" s="1109">
        <v>20946</v>
      </c>
      <c r="B5405" s="1110" t="s">
        <v>0</v>
      </c>
      <c r="C5405" s="1109">
        <v>5.5</v>
      </c>
      <c r="D5405" s="1109">
        <v>4</v>
      </c>
      <c r="E5405" s="1109">
        <v>38</v>
      </c>
      <c r="F5405" s="1109">
        <v>0</v>
      </c>
      <c r="G5405" s="1110" t="s">
        <v>10840</v>
      </c>
      <c r="H5405" s="1110" t="s">
        <v>4654</v>
      </c>
      <c r="I5405" s="1110" t="s">
        <v>10839</v>
      </c>
      <c r="J5405" s="1109">
        <v>0</v>
      </c>
      <c r="K5405" s="1109">
        <v>0</v>
      </c>
      <c r="L5405" s="1109">
        <v>0</v>
      </c>
      <c r="M5405" s="1109">
        <v>0</v>
      </c>
      <c r="N5405" s="1109">
        <v>0</v>
      </c>
      <c r="O5405" s="1109">
        <v>0</v>
      </c>
      <c r="P5405" s="1109">
        <v>0</v>
      </c>
      <c r="Q5405" s="1109">
        <v>0</v>
      </c>
    </row>
    <row r="5406" spans="1:17">
      <c r="A5406" s="1109">
        <v>20947</v>
      </c>
      <c r="B5406" s="1110" t="s">
        <v>0</v>
      </c>
      <c r="C5406" s="1109">
        <v>5.5</v>
      </c>
      <c r="D5406" s="1109">
        <v>4</v>
      </c>
      <c r="E5406" s="1109">
        <v>38</v>
      </c>
      <c r="F5406" s="1109">
        <v>0</v>
      </c>
      <c r="G5406" s="1110" t="s">
        <v>10842</v>
      </c>
      <c r="H5406" s="1110" t="s">
        <v>4654</v>
      </c>
      <c r="I5406" s="1110" t="s">
        <v>10841</v>
      </c>
      <c r="J5406" s="1109">
        <v>0</v>
      </c>
      <c r="K5406" s="1109">
        <v>0</v>
      </c>
      <c r="L5406" s="1109">
        <v>0</v>
      </c>
      <c r="M5406" s="1109">
        <v>0</v>
      </c>
      <c r="N5406" s="1109">
        <v>0</v>
      </c>
      <c r="O5406" s="1109">
        <v>0</v>
      </c>
      <c r="P5406" s="1109">
        <v>0</v>
      </c>
      <c r="Q5406" s="1109">
        <v>0</v>
      </c>
    </row>
    <row r="5407" spans="1:17">
      <c r="A5407" s="1109">
        <v>20948</v>
      </c>
      <c r="B5407" s="1110" t="s">
        <v>0</v>
      </c>
      <c r="C5407" s="1109">
        <v>5.5</v>
      </c>
      <c r="D5407" s="1109">
        <v>4</v>
      </c>
      <c r="E5407" s="1109">
        <v>38</v>
      </c>
      <c r="F5407" s="1109">
        <v>0</v>
      </c>
      <c r="G5407" s="1110" t="s">
        <v>10842</v>
      </c>
      <c r="H5407" s="1110" t="s">
        <v>4654</v>
      </c>
      <c r="I5407" s="1110" t="s">
        <v>10832</v>
      </c>
      <c r="J5407" s="1109">
        <v>0</v>
      </c>
      <c r="K5407" s="1109">
        <v>0</v>
      </c>
      <c r="L5407" s="1109">
        <v>0</v>
      </c>
      <c r="M5407" s="1109">
        <v>0</v>
      </c>
      <c r="N5407" s="1109">
        <v>0</v>
      </c>
      <c r="O5407" s="1109">
        <v>0</v>
      </c>
      <c r="P5407" s="1109">
        <v>0</v>
      </c>
      <c r="Q5407" s="1109">
        <v>0</v>
      </c>
    </row>
    <row r="5408" spans="1:17">
      <c r="A5408" s="1109">
        <v>20949</v>
      </c>
      <c r="B5408" s="1110" t="s">
        <v>0</v>
      </c>
      <c r="C5408" s="1109">
        <v>5.5</v>
      </c>
      <c r="D5408" s="1109">
        <v>4</v>
      </c>
      <c r="E5408" s="1109">
        <v>38</v>
      </c>
      <c r="F5408" s="1109">
        <v>0</v>
      </c>
      <c r="G5408" s="1110" t="s">
        <v>10842</v>
      </c>
      <c r="H5408" s="1110" t="s">
        <v>4654</v>
      </c>
      <c r="I5408" s="1110" t="s">
        <v>10839</v>
      </c>
      <c r="J5408" s="1109">
        <v>0</v>
      </c>
      <c r="K5408" s="1109">
        <v>0</v>
      </c>
      <c r="L5408" s="1109">
        <v>0</v>
      </c>
      <c r="M5408" s="1109">
        <v>0</v>
      </c>
      <c r="N5408" s="1109">
        <v>0</v>
      </c>
      <c r="O5408" s="1109">
        <v>0</v>
      </c>
      <c r="P5408" s="1109">
        <v>0</v>
      </c>
      <c r="Q5408" s="1109">
        <v>0</v>
      </c>
    </row>
    <row r="5409" spans="1:17">
      <c r="A5409" s="1109">
        <v>20950</v>
      </c>
      <c r="B5409" s="1110" t="s">
        <v>0</v>
      </c>
      <c r="C5409" s="1109">
        <v>5.5</v>
      </c>
      <c r="D5409" s="1109">
        <v>4</v>
      </c>
      <c r="E5409" s="1109">
        <v>38</v>
      </c>
      <c r="F5409" s="1109">
        <v>0</v>
      </c>
      <c r="G5409" s="1110" t="s">
        <v>10784</v>
      </c>
      <c r="H5409" s="1110" t="s">
        <v>4654</v>
      </c>
      <c r="I5409" s="1110" t="s">
        <v>10841</v>
      </c>
      <c r="J5409" s="1109">
        <v>0</v>
      </c>
      <c r="K5409" s="1109">
        <v>0</v>
      </c>
      <c r="L5409" s="1109">
        <v>0</v>
      </c>
      <c r="M5409" s="1109">
        <v>0</v>
      </c>
      <c r="N5409" s="1109">
        <v>0</v>
      </c>
      <c r="O5409" s="1109">
        <v>0</v>
      </c>
      <c r="P5409" s="1109">
        <v>0</v>
      </c>
      <c r="Q5409" s="1109">
        <v>0</v>
      </c>
    </row>
    <row r="5410" spans="1:17">
      <c r="A5410" s="1109">
        <v>20951</v>
      </c>
      <c r="B5410" s="1110" t="s">
        <v>0</v>
      </c>
      <c r="C5410" s="1109">
        <v>5.5</v>
      </c>
      <c r="D5410" s="1109">
        <v>4</v>
      </c>
      <c r="E5410" s="1109">
        <v>38</v>
      </c>
      <c r="F5410" s="1109">
        <v>0</v>
      </c>
      <c r="G5410" s="1110" t="s">
        <v>10784</v>
      </c>
      <c r="H5410" s="1110" t="s">
        <v>4654</v>
      </c>
      <c r="I5410" s="1110" t="s">
        <v>10832</v>
      </c>
      <c r="J5410" s="1109">
        <v>0</v>
      </c>
      <c r="K5410" s="1109">
        <v>0</v>
      </c>
      <c r="L5410" s="1109">
        <v>0</v>
      </c>
      <c r="M5410" s="1109">
        <v>0</v>
      </c>
      <c r="N5410" s="1109">
        <v>0</v>
      </c>
      <c r="O5410" s="1109">
        <v>0</v>
      </c>
      <c r="P5410" s="1109">
        <v>0</v>
      </c>
      <c r="Q5410" s="1109">
        <v>0</v>
      </c>
    </row>
    <row r="5411" spans="1:17">
      <c r="A5411" s="1109">
        <v>20952</v>
      </c>
      <c r="B5411" s="1110" t="s">
        <v>0</v>
      </c>
      <c r="C5411" s="1109">
        <v>5.5</v>
      </c>
      <c r="D5411" s="1109">
        <v>4</v>
      </c>
      <c r="E5411" s="1109">
        <v>38</v>
      </c>
      <c r="F5411" s="1109">
        <v>0</v>
      </c>
      <c r="G5411" s="1110" t="s">
        <v>10784</v>
      </c>
      <c r="H5411" s="1110" t="s">
        <v>4654</v>
      </c>
      <c r="I5411" s="1110" t="s">
        <v>10839</v>
      </c>
      <c r="J5411" s="1109">
        <v>0</v>
      </c>
      <c r="K5411" s="1109">
        <v>0</v>
      </c>
      <c r="L5411" s="1109">
        <v>0</v>
      </c>
      <c r="M5411" s="1109">
        <v>0</v>
      </c>
      <c r="N5411" s="1109">
        <v>0</v>
      </c>
      <c r="O5411" s="1109">
        <v>0</v>
      </c>
      <c r="P5411" s="1109">
        <v>0</v>
      </c>
      <c r="Q5411" s="1109">
        <v>0</v>
      </c>
    </row>
    <row r="5412" spans="1:17">
      <c r="A5412" s="1109">
        <v>20953</v>
      </c>
      <c r="B5412" s="1110" t="s">
        <v>0</v>
      </c>
      <c r="C5412" s="1109">
        <v>5.5</v>
      </c>
      <c r="D5412" s="1109">
        <v>4</v>
      </c>
      <c r="E5412" s="1109">
        <v>38</v>
      </c>
      <c r="F5412" s="1109">
        <v>0</v>
      </c>
      <c r="G5412" s="1110" t="s">
        <v>10741</v>
      </c>
      <c r="H5412" s="1110" t="s">
        <v>4654</v>
      </c>
      <c r="I5412" s="1110" t="s">
        <v>10841</v>
      </c>
      <c r="J5412" s="1109">
        <v>0</v>
      </c>
      <c r="K5412" s="1109">
        <v>0</v>
      </c>
      <c r="L5412" s="1109">
        <v>0</v>
      </c>
      <c r="M5412" s="1109">
        <v>0</v>
      </c>
      <c r="N5412" s="1109">
        <v>0</v>
      </c>
      <c r="O5412" s="1109">
        <v>0</v>
      </c>
      <c r="P5412" s="1109">
        <v>0</v>
      </c>
      <c r="Q5412" s="1109">
        <v>0</v>
      </c>
    </row>
    <row r="5413" spans="1:17">
      <c r="A5413" s="1109">
        <v>20954</v>
      </c>
      <c r="B5413" s="1110" t="s">
        <v>0</v>
      </c>
      <c r="C5413" s="1109">
        <v>5.5</v>
      </c>
      <c r="D5413" s="1109">
        <v>4</v>
      </c>
      <c r="E5413" s="1109">
        <v>38</v>
      </c>
      <c r="F5413" s="1109">
        <v>0</v>
      </c>
      <c r="G5413" s="1110" t="s">
        <v>10741</v>
      </c>
      <c r="H5413" s="1110" t="s">
        <v>4654</v>
      </c>
      <c r="I5413" s="1110" t="s">
        <v>10832</v>
      </c>
      <c r="J5413" s="1109">
        <v>0</v>
      </c>
      <c r="K5413" s="1109">
        <v>0</v>
      </c>
      <c r="L5413" s="1109">
        <v>0</v>
      </c>
      <c r="M5413" s="1109">
        <v>0</v>
      </c>
      <c r="N5413" s="1109">
        <v>0</v>
      </c>
      <c r="O5413" s="1109">
        <v>0</v>
      </c>
      <c r="P5413" s="1109">
        <v>0</v>
      </c>
      <c r="Q5413" s="1109">
        <v>0</v>
      </c>
    </row>
    <row r="5414" spans="1:17">
      <c r="A5414" s="1109">
        <v>20955</v>
      </c>
      <c r="B5414" s="1110" t="s">
        <v>0</v>
      </c>
      <c r="C5414" s="1109">
        <v>5.5</v>
      </c>
      <c r="D5414" s="1109">
        <v>4</v>
      </c>
      <c r="E5414" s="1109">
        <v>38</v>
      </c>
      <c r="F5414" s="1109">
        <v>0</v>
      </c>
      <c r="G5414" s="1110" t="s">
        <v>10741</v>
      </c>
      <c r="H5414" s="1110" t="s">
        <v>4654</v>
      </c>
      <c r="I5414" s="1110" t="s">
        <v>10839</v>
      </c>
      <c r="J5414" s="1109">
        <v>0</v>
      </c>
      <c r="K5414" s="1109">
        <v>0</v>
      </c>
      <c r="L5414" s="1109">
        <v>0</v>
      </c>
      <c r="M5414" s="1109">
        <v>0</v>
      </c>
      <c r="N5414" s="1109">
        <v>0</v>
      </c>
      <c r="O5414" s="1109">
        <v>0</v>
      </c>
      <c r="P5414" s="1109">
        <v>0</v>
      </c>
      <c r="Q5414" s="1109">
        <v>0</v>
      </c>
    </row>
    <row r="5415" spans="1:17">
      <c r="A5415" s="1109">
        <v>20956</v>
      </c>
      <c r="B5415" s="1110" t="s">
        <v>0</v>
      </c>
      <c r="C5415" s="1109">
        <v>5.5</v>
      </c>
      <c r="D5415" s="1109">
        <v>4</v>
      </c>
      <c r="E5415" s="1109">
        <v>38</v>
      </c>
      <c r="F5415" s="1109">
        <v>0</v>
      </c>
      <c r="G5415" s="1110" t="s">
        <v>10833</v>
      </c>
      <c r="H5415" s="1110" t="s">
        <v>4654</v>
      </c>
      <c r="I5415" s="1110" t="s">
        <v>10841</v>
      </c>
      <c r="J5415" s="1109">
        <v>0</v>
      </c>
      <c r="K5415" s="1109">
        <v>0</v>
      </c>
      <c r="L5415" s="1109">
        <v>0</v>
      </c>
      <c r="M5415" s="1109">
        <v>0</v>
      </c>
      <c r="N5415" s="1109">
        <v>0</v>
      </c>
      <c r="O5415" s="1109">
        <v>0</v>
      </c>
      <c r="P5415" s="1109">
        <v>0</v>
      </c>
      <c r="Q5415" s="1109">
        <v>0</v>
      </c>
    </row>
    <row r="5416" spans="1:17">
      <c r="A5416" s="1109">
        <v>20957</v>
      </c>
      <c r="B5416" s="1110" t="s">
        <v>0</v>
      </c>
      <c r="C5416" s="1109">
        <v>5.5</v>
      </c>
      <c r="D5416" s="1109">
        <v>4</v>
      </c>
      <c r="E5416" s="1109">
        <v>38</v>
      </c>
      <c r="F5416" s="1109">
        <v>0</v>
      </c>
      <c r="G5416" s="1110" t="s">
        <v>10833</v>
      </c>
      <c r="H5416" s="1110" t="s">
        <v>4654</v>
      </c>
      <c r="I5416" s="1110" t="s">
        <v>10832</v>
      </c>
      <c r="J5416" s="1109">
        <v>0</v>
      </c>
      <c r="K5416" s="1109">
        <v>0</v>
      </c>
      <c r="L5416" s="1109">
        <v>0</v>
      </c>
      <c r="M5416" s="1109">
        <v>0</v>
      </c>
      <c r="N5416" s="1109">
        <v>0</v>
      </c>
      <c r="O5416" s="1109">
        <v>0</v>
      </c>
      <c r="P5416" s="1109">
        <v>0</v>
      </c>
      <c r="Q5416" s="1109">
        <v>0</v>
      </c>
    </row>
    <row r="5417" spans="1:17">
      <c r="A5417" s="1109">
        <v>20958</v>
      </c>
      <c r="B5417" s="1110" t="s">
        <v>0</v>
      </c>
      <c r="C5417" s="1109">
        <v>5.5</v>
      </c>
      <c r="D5417" s="1109">
        <v>4</v>
      </c>
      <c r="E5417" s="1109">
        <v>38</v>
      </c>
      <c r="F5417" s="1109">
        <v>0</v>
      </c>
      <c r="G5417" s="1110" t="s">
        <v>10833</v>
      </c>
      <c r="H5417" s="1110" t="s">
        <v>4654</v>
      </c>
      <c r="I5417" s="1110" t="s">
        <v>10839</v>
      </c>
      <c r="J5417" s="1109">
        <v>0</v>
      </c>
      <c r="K5417" s="1109">
        <v>0</v>
      </c>
      <c r="L5417" s="1109">
        <v>0</v>
      </c>
      <c r="M5417" s="1109">
        <v>0</v>
      </c>
      <c r="N5417" s="1109">
        <v>0</v>
      </c>
      <c r="O5417" s="1109">
        <v>0</v>
      </c>
      <c r="P5417" s="1109">
        <v>0</v>
      </c>
      <c r="Q5417" s="1109">
        <v>0</v>
      </c>
    </row>
    <row r="5418" spans="1:17">
      <c r="A5418" s="1109">
        <v>20959</v>
      </c>
      <c r="B5418" s="1110" t="s">
        <v>0</v>
      </c>
      <c r="C5418" s="1109">
        <v>5.5</v>
      </c>
      <c r="D5418" s="1109">
        <v>4</v>
      </c>
      <c r="E5418" s="1109">
        <v>38</v>
      </c>
      <c r="F5418" s="1109">
        <v>0</v>
      </c>
      <c r="G5418" s="1110" t="s">
        <v>10753</v>
      </c>
      <c r="H5418" s="1110" t="s">
        <v>4654</v>
      </c>
      <c r="I5418" s="1110" t="s">
        <v>10841</v>
      </c>
      <c r="J5418" s="1109">
        <v>0</v>
      </c>
      <c r="K5418" s="1109">
        <v>0</v>
      </c>
      <c r="L5418" s="1109">
        <v>0</v>
      </c>
      <c r="M5418" s="1109">
        <v>0</v>
      </c>
      <c r="N5418" s="1109">
        <v>0</v>
      </c>
      <c r="O5418" s="1109">
        <v>0</v>
      </c>
      <c r="P5418" s="1109">
        <v>0</v>
      </c>
      <c r="Q5418" s="1109">
        <v>0</v>
      </c>
    </row>
    <row r="5419" spans="1:17">
      <c r="A5419" s="1109">
        <v>20960</v>
      </c>
      <c r="B5419" s="1110" t="s">
        <v>0</v>
      </c>
      <c r="C5419" s="1109">
        <v>5.5</v>
      </c>
      <c r="D5419" s="1109">
        <v>4</v>
      </c>
      <c r="E5419" s="1109">
        <v>38</v>
      </c>
      <c r="F5419" s="1109">
        <v>0</v>
      </c>
      <c r="G5419" s="1110" t="s">
        <v>10753</v>
      </c>
      <c r="H5419" s="1110" t="s">
        <v>4654</v>
      </c>
      <c r="I5419" s="1110" t="s">
        <v>10832</v>
      </c>
      <c r="J5419" s="1109">
        <v>0</v>
      </c>
      <c r="K5419" s="1109">
        <v>0</v>
      </c>
      <c r="L5419" s="1109">
        <v>0</v>
      </c>
      <c r="M5419" s="1109">
        <v>0</v>
      </c>
      <c r="N5419" s="1109">
        <v>0</v>
      </c>
      <c r="O5419" s="1109">
        <v>0</v>
      </c>
      <c r="P5419" s="1109">
        <v>0</v>
      </c>
      <c r="Q5419" s="1109">
        <v>0</v>
      </c>
    </row>
    <row r="5420" spans="1:17">
      <c r="A5420" s="1109">
        <v>20961</v>
      </c>
      <c r="B5420" s="1110" t="s">
        <v>0</v>
      </c>
      <c r="C5420" s="1109">
        <v>5.5</v>
      </c>
      <c r="D5420" s="1109">
        <v>4</v>
      </c>
      <c r="E5420" s="1109">
        <v>38</v>
      </c>
      <c r="F5420" s="1109">
        <v>0</v>
      </c>
      <c r="G5420" s="1110" t="s">
        <v>10753</v>
      </c>
      <c r="H5420" s="1110" t="s">
        <v>4654</v>
      </c>
      <c r="I5420" s="1110" t="s">
        <v>10839</v>
      </c>
      <c r="J5420" s="1109">
        <v>0</v>
      </c>
      <c r="K5420" s="1109">
        <v>0</v>
      </c>
      <c r="L5420" s="1109">
        <v>0</v>
      </c>
      <c r="M5420" s="1109">
        <v>0</v>
      </c>
      <c r="N5420" s="1109">
        <v>0</v>
      </c>
      <c r="O5420" s="1109">
        <v>0</v>
      </c>
      <c r="P5420" s="1109">
        <v>0</v>
      </c>
      <c r="Q5420" s="1109">
        <v>0</v>
      </c>
    </row>
    <row r="5421" spans="1:17">
      <c r="A5421" s="1109">
        <v>20962</v>
      </c>
      <c r="B5421" s="1110" t="s">
        <v>0</v>
      </c>
      <c r="C5421" s="1109">
        <v>5.5</v>
      </c>
      <c r="D5421" s="1109">
        <v>4</v>
      </c>
      <c r="E5421" s="1109">
        <v>38</v>
      </c>
      <c r="F5421" s="1109">
        <v>0</v>
      </c>
      <c r="G5421" s="1110" t="s">
        <v>10739</v>
      </c>
      <c r="H5421" s="1110" t="s">
        <v>4654</v>
      </c>
      <c r="I5421" s="1110" t="s">
        <v>10841</v>
      </c>
      <c r="J5421" s="1109">
        <v>0</v>
      </c>
      <c r="K5421" s="1109">
        <v>0</v>
      </c>
      <c r="L5421" s="1109">
        <v>0</v>
      </c>
      <c r="M5421" s="1109">
        <v>0</v>
      </c>
      <c r="N5421" s="1109">
        <v>0</v>
      </c>
      <c r="O5421" s="1109">
        <v>0</v>
      </c>
      <c r="P5421" s="1109">
        <v>0</v>
      </c>
      <c r="Q5421" s="1109">
        <v>0</v>
      </c>
    </row>
    <row r="5422" spans="1:17">
      <c r="A5422" s="1109">
        <v>20963</v>
      </c>
      <c r="B5422" s="1110" t="s">
        <v>0</v>
      </c>
      <c r="C5422" s="1109">
        <v>5.5</v>
      </c>
      <c r="D5422" s="1109">
        <v>4</v>
      </c>
      <c r="E5422" s="1109">
        <v>38</v>
      </c>
      <c r="F5422" s="1109">
        <v>0</v>
      </c>
      <c r="G5422" s="1110" t="s">
        <v>10739</v>
      </c>
      <c r="H5422" s="1110" t="s">
        <v>4654</v>
      </c>
      <c r="I5422" s="1110" t="s">
        <v>10832</v>
      </c>
      <c r="J5422" s="1109">
        <v>0</v>
      </c>
      <c r="K5422" s="1109">
        <v>0</v>
      </c>
      <c r="L5422" s="1109">
        <v>0</v>
      </c>
      <c r="M5422" s="1109">
        <v>0</v>
      </c>
      <c r="N5422" s="1109">
        <v>0</v>
      </c>
      <c r="O5422" s="1109">
        <v>0</v>
      </c>
      <c r="P5422" s="1109">
        <v>0</v>
      </c>
      <c r="Q5422" s="1109">
        <v>0</v>
      </c>
    </row>
    <row r="5423" spans="1:17">
      <c r="A5423" s="1109">
        <v>20964</v>
      </c>
      <c r="B5423" s="1110" t="s">
        <v>0</v>
      </c>
      <c r="C5423" s="1109">
        <v>5.5</v>
      </c>
      <c r="D5423" s="1109">
        <v>4</v>
      </c>
      <c r="E5423" s="1109">
        <v>38</v>
      </c>
      <c r="F5423" s="1109">
        <v>0</v>
      </c>
      <c r="G5423" s="1110" t="s">
        <v>10739</v>
      </c>
      <c r="H5423" s="1110" t="s">
        <v>4654</v>
      </c>
      <c r="I5423" s="1110" t="s">
        <v>10839</v>
      </c>
      <c r="J5423" s="1109">
        <v>0</v>
      </c>
      <c r="K5423" s="1109">
        <v>0</v>
      </c>
      <c r="L5423" s="1109">
        <v>0</v>
      </c>
      <c r="M5423" s="1109">
        <v>0</v>
      </c>
      <c r="N5423" s="1109">
        <v>0</v>
      </c>
      <c r="O5423" s="1109">
        <v>0</v>
      </c>
      <c r="P5423" s="1109">
        <v>0</v>
      </c>
      <c r="Q5423" s="1109">
        <v>0</v>
      </c>
    </row>
    <row r="5424" spans="1:17">
      <c r="A5424" s="1109">
        <v>20965</v>
      </c>
      <c r="B5424" s="1110" t="s">
        <v>0</v>
      </c>
      <c r="C5424" s="1109">
        <v>5.5</v>
      </c>
      <c r="D5424" s="1109">
        <v>4.1260000000000003</v>
      </c>
      <c r="E5424" s="1109">
        <v>35.299999999999997</v>
      </c>
      <c r="F5424" s="1109">
        <v>0</v>
      </c>
      <c r="G5424" s="1110" t="s">
        <v>10840</v>
      </c>
      <c r="H5424" s="1110" t="s">
        <v>4654</v>
      </c>
      <c r="I5424" s="1110" t="s">
        <v>10841</v>
      </c>
      <c r="J5424" s="1109">
        <v>0</v>
      </c>
      <c r="K5424" s="1109">
        <v>0</v>
      </c>
      <c r="L5424" s="1109">
        <v>0</v>
      </c>
      <c r="M5424" s="1109">
        <v>0</v>
      </c>
      <c r="N5424" s="1109">
        <v>0</v>
      </c>
      <c r="O5424" s="1109">
        <v>0</v>
      </c>
      <c r="P5424" s="1109">
        <v>0</v>
      </c>
      <c r="Q5424" s="1109">
        <v>0</v>
      </c>
    </row>
    <row r="5425" spans="1:17">
      <c r="A5425" s="1109">
        <v>20966</v>
      </c>
      <c r="B5425" s="1110" t="s">
        <v>0</v>
      </c>
      <c r="C5425" s="1109">
        <v>5.5</v>
      </c>
      <c r="D5425" s="1109">
        <v>4.1260000000000003</v>
      </c>
      <c r="E5425" s="1109">
        <v>35.299999999999997</v>
      </c>
      <c r="F5425" s="1109">
        <v>0</v>
      </c>
      <c r="G5425" s="1110" t="s">
        <v>10840</v>
      </c>
      <c r="H5425" s="1110" t="s">
        <v>4654</v>
      </c>
      <c r="I5425" s="1110" t="s">
        <v>10832</v>
      </c>
      <c r="J5425" s="1109">
        <v>0</v>
      </c>
      <c r="K5425" s="1109">
        <v>0</v>
      </c>
      <c r="L5425" s="1109">
        <v>0</v>
      </c>
      <c r="M5425" s="1109">
        <v>0</v>
      </c>
      <c r="N5425" s="1109">
        <v>0</v>
      </c>
      <c r="O5425" s="1109">
        <v>0</v>
      </c>
      <c r="P5425" s="1109">
        <v>0</v>
      </c>
      <c r="Q5425" s="1109">
        <v>0</v>
      </c>
    </row>
    <row r="5426" spans="1:17">
      <c r="A5426" s="1109">
        <v>20967</v>
      </c>
      <c r="B5426" s="1110" t="s">
        <v>0</v>
      </c>
      <c r="C5426" s="1109">
        <v>5.5</v>
      </c>
      <c r="D5426" s="1109">
        <v>4.1260000000000003</v>
      </c>
      <c r="E5426" s="1109">
        <v>35.299999999999997</v>
      </c>
      <c r="F5426" s="1109">
        <v>0</v>
      </c>
      <c r="G5426" s="1110" t="s">
        <v>10840</v>
      </c>
      <c r="H5426" s="1110" t="s">
        <v>4654</v>
      </c>
      <c r="I5426" s="1110" t="s">
        <v>10839</v>
      </c>
      <c r="J5426" s="1109">
        <v>0</v>
      </c>
      <c r="K5426" s="1109">
        <v>0</v>
      </c>
      <c r="L5426" s="1109">
        <v>0</v>
      </c>
      <c r="M5426" s="1109">
        <v>0</v>
      </c>
      <c r="N5426" s="1109">
        <v>0</v>
      </c>
      <c r="O5426" s="1109">
        <v>0</v>
      </c>
      <c r="P5426" s="1109">
        <v>0</v>
      </c>
      <c r="Q5426" s="1109">
        <v>0</v>
      </c>
    </row>
    <row r="5427" spans="1:17">
      <c r="A5427" s="1109">
        <v>20968</v>
      </c>
      <c r="B5427" s="1110" t="s">
        <v>0</v>
      </c>
      <c r="C5427" s="1109">
        <v>5.5</v>
      </c>
      <c r="D5427" s="1109">
        <v>4.1260000000000003</v>
      </c>
      <c r="E5427" s="1109">
        <v>35.299999999999997</v>
      </c>
      <c r="F5427" s="1109">
        <v>0</v>
      </c>
      <c r="G5427" s="1110" t="s">
        <v>10842</v>
      </c>
      <c r="H5427" s="1110" t="s">
        <v>4654</v>
      </c>
      <c r="I5427" s="1110" t="s">
        <v>10841</v>
      </c>
      <c r="J5427" s="1109">
        <v>0</v>
      </c>
      <c r="K5427" s="1109">
        <v>0</v>
      </c>
      <c r="L5427" s="1109">
        <v>0</v>
      </c>
      <c r="M5427" s="1109">
        <v>0</v>
      </c>
      <c r="N5427" s="1109">
        <v>0</v>
      </c>
      <c r="O5427" s="1109">
        <v>0</v>
      </c>
      <c r="P5427" s="1109">
        <v>0</v>
      </c>
      <c r="Q5427" s="1109">
        <v>0</v>
      </c>
    </row>
    <row r="5428" spans="1:17">
      <c r="A5428" s="1109">
        <v>20969</v>
      </c>
      <c r="B5428" s="1110" t="s">
        <v>0</v>
      </c>
      <c r="C5428" s="1109">
        <v>5.5</v>
      </c>
      <c r="D5428" s="1109">
        <v>4.1260000000000003</v>
      </c>
      <c r="E5428" s="1109">
        <v>35.299999999999997</v>
      </c>
      <c r="F5428" s="1109">
        <v>0</v>
      </c>
      <c r="G5428" s="1110" t="s">
        <v>10842</v>
      </c>
      <c r="H5428" s="1110" t="s">
        <v>4654</v>
      </c>
      <c r="I5428" s="1110" t="s">
        <v>10832</v>
      </c>
      <c r="J5428" s="1109">
        <v>0</v>
      </c>
      <c r="K5428" s="1109">
        <v>0</v>
      </c>
      <c r="L5428" s="1109">
        <v>0</v>
      </c>
      <c r="M5428" s="1109">
        <v>0</v>
      </c>
      <c r="N5428" s="1109">
        <v>0</v>
      </c>
      <c r="O5428" s="1109">
        <v>0</v>
      </c>
      <c r="P5428" s="1109">
        <v>0</v>
      </c>
      <c r="Q5428" s="1109">
        <v>0</v>
      </c>
    </row>
    <row r="5429" spans="1:17">
      <c r="A5429" s="1109">
        <v>20970</v>
      </c>
      <c r="B5429" s="1110" t="s">
        <v>0</v>
      </c>
      <c r="C5429" s="1109">
        <v>5.5</v>
      </c>
      <c r="D5429" s="1109">
        <v>4.1260000000000003</v>
      </c>
      <c r="E5429" s="1109">
        <v>35.299999999999997</v>
      </c>
      <c r="F5429" s="1109">
        <v>0</v>
      </c>
      <c r="G5429" s="1110" t="s">
        <v>10842</v>
      </c>
      <c r="H5429" s="1110" t="s">
        <v>4654</v>
      </c>
      <c r="I5429" s="1110" t="s">
        <v>10839</v>
      </c>
      <c r="J5429" s="1109">
        <v>0</v>
      </c>
      <c r="K5429" s="1109">
        <v>0</v>
      </c>
      <c r="L5429" s="1109">
        <v>0</v>
      </c>
      <c r="M5429" s="1109">
        <v>0</v>
      </c>
      <c r="N5429" s="1109">
        <v>0</v>
      </c>
      <c r="O5429" s="1109">
        <v>0</v>
      </c>
      <c r="P5429" s="1109">
        <v>0</v>
      </c>
      <c r="Q5429" s="1109">
        <v>0</v>
      </c>
    </row>
    <row r="5430" spans="1:17">
      <c r="A5430" s="1109">
        <v>20971</v>
      </c>
      <c r="B5430" s="1110" t="s">
        <v>0</v>
      </c>
      <c r="C5430" s="1109">
        <v>5.5</v>
      </c>
      <c r="D5430" s="1109">
        <v>4.1260000000000003</v>
      </c>
      <c r="E5430" s="1109">
        <v>35.299999999999997</v>
      </c>
      <c r="F5430" s="1109">
        <v>0</v>
      </c>
      <c r="G5430" s="1110" t="s">
        <v>10784</v>
      </c>
      <c r="H5430" s="1110" t="s">
        <v>4654</v>
      </c>
      <c r="I5430" s="1110" t="s">
        <v>10841</v>
      </c>
      <c r="J5430" s="1109">
        <v>0</v>
      </c>
      <c r="K5430" s="1109">
        <v>0</v>
      </c>
      <c r="L5430" s="1109">
        <v>0</v>
      </c>
      <c r="M5430" s="1109">
        <v>0</v>
      </c>
      <c r="N5430" s="1109">
        <v>0</v>
      </c>
      <c r="O5430" s="1109">
        <v>0</v>
      </c>
      <c r="P5430" s="1109">
        <v>0</v>
      </c>
      <c r="Q5430" s="1109">
        <v>0</v>
      </c>
    </row>
    <row r="5431" spans="1:17">
      <c r="A5431" s="1109">
        <v>20972</v>
      </c>
      <c r="B5431" s="1110" t="s">
        <v>0</v>
      </c>
      <c r="C5431" s="1109">
        <v>5.5</v>
      </c>
      <c r="D5431" s="1109">
        <v>4.1260000000000003</v>
      </c>
      <c r="E5431" s="1109">
        <v>35.299999999999997</v>
      </c>
      <c r="F5431" s="1109">
        <v>0</v>
      </c>
      <c r="G5431" s="1110" t="s">
        <v>10784</v>
      </c>
      <c r="H5431" s="1110" t="s">
        <v>4654</v>
      </c>
      <c r="I5431" s="1110" t="s">
        <v>10832</v>
      </c>
      <c r="J5431" s="1109">
        <v>0</v>
      </c>
      <c r="K5431" s="1109">
        <v>0</v>
      </c>
      <c r="L5431" s="1109">
        <v>0</v>
      </c>
      <c r="M5431" s="1109">
        <v>0</v>
      </c>
      <c r="N5431" s="1109">
        <v>0</v>
      </c>
      <c r="O5431" s="1109">
        <v>0</v>
      </c>
      <c r="P5431" s="1109">
        <v>0</v>
      </c>
      <c r="Q5431" s="1109">
        <v>0</v>
      </c>
    </row>
    <row r="5432" spans="1:17">
      <c r="A5432" s="1109">
        <v>20973</v>
      </c>
      <c r="B5432" s="1110" t="s">
        <v>0</v>
      </c>
      <c r="C5432" s="1109">
        <v>5.5</v>
      </c>
      <c r="D5432" s="1109">
        <v>4.1260000000000003</v>
      </c>
      <c r="E5432" s="1109">
        <v>35.299999999999997</v>
      </c>
      <c r="F5432" s="1109">
        <v>0</v>
      </c>
      <c r="G5432" s="1110" t="s">
        <v>10784</v>
      </c>
      <c r="H5432" s="1110" t="s">
        <v>4654</v>
      </c>
      <c r="I5432" s="1110" t="s">
        <v>10839</v>
      </c>
      <c r="J5432" s="1109">
        <v>0</v>
      </c>
      <c r="K5432" s="1109">
        <v>0</v>
      </c>
      <c r="L5432" s="1109">
        <v>0</v>
      </c>
      <c r="M5432" s="1109">
        <v>0</v>
      </c>
      <c r="N5432" s="1109">
        <v>0</v>
      </c>
      <c r="O5432" s="1109">
        <v>0</v>
      </c>
      <c r="P5432" s="1109">
        <v>0</v>
      </c>
      <c r="Q5432" s="1109">
        <v>0</v>
      </c>
    </row>
    <row r="5433" spans="1:17">
      <c r="A5433" s="1109">
        <v>20974</v>
      </c>
      <c r="B5433" s="1110" t="s">
        <v>0</v>
      </c>
      <c r="C5433" s="1109">
        <v>5.5</v>
      </c>
      <c r="D5433" s="1109">
        <v>4.1260000000000003</v>
      </c>
      <c r="E5433" s="1109">
        <v>35.299999999999997</v>
      </c>
      <c r="F5433" s="1109">
        <v>0</v>
      </c>
      <c r="G5433" s="1110" t="s">
        <v>10741</v>
      </c>
      <c r="H5433" s="1110" t="s">
        <v>4654</v>
      </c>
      <c r="I5433" s="1110" t="s">
        <v>10841</v>
      </c>
      <c r="J5433" s="1109">
        <v>0</v>
      </c>
      <c r="K5433" s="1109">
        <v>0</v>
      </c>
      <c r="L5433" s="1109">
        <v>0</v>
      </c>
      <c r="M5433" s="1109">
        <v>0</v>
      </c>
      <c r="N5433" s="1109">
        <v>0</v>
      </c>
      <c r="O5433" s="1109">
        <v>0</v>
      </c>
      <c r="P5433" s="1109">
        <v>0</v>
      </c>
      <c r="Q5433" s="1109">
        <v>0</v>
      </c>
    </row>
    <row r="5434" spans="1:17">
      <c r="A5434" s="1109">
        <v>20975</v>
      </c>
      <c r="B5434" s="1110" t="s">
        <v>0</v>
      </c>
      <c r="C5434" s="1109">
        <v>5.5</v>
      </c>
      <c r="D5434" s="1109">
        <v>4.1260000000000003</v>
      </c>
      <c r="E5434" s="1109">
        <v>35.299999999999997</v>
      </c>
      <c r="F5434" s="1109">
        <v>0</v>
      </c>
      <c r="G5434" s="1110" t="s">
        <v>10741</v>
      </c>
      <c r="H5434" s="1110" t="s">
        <v>4654</v>
      </c>
      <c r="I5434" s="1110" t="s">
        <v>10832</v>
      </c>
      <c r="J5434" s="1109">
        <v>0</v>
      </c>
      <c r="K5434" s="1109">
        <v>0</v>
      </c>
      <c r="L5434" s="1109">
        <v>0</v>
      </c>
      <c r="M5434" s="1109">
        <v>0</v>
      </c>
      <c r="N5434" s="1109">
        <v>0</v>
      </c>
      <c r="O5434" s="1109">
        <v>0</v>
      </c>
      <c r="P5434" s="1109">
        <v>0</v>
      </c>
      <c r="Q5434" s="1109">
        <v>0</v>
      </c>
    </row>
    <row r="5435" spans="1:17">
      <c r="A5435" s="1109">
        <v>20976</v>
      </c>
      <c r="B5435" s="1110" t="s">
        <v>0</v>
      </c>
      <c r="C5435" s="1109">
        <v>5.5</v>
      </c>
      <c r="D5435" s="1109">
        <v>4.1260000000000003</v>
      </c>
      <c r="E5435" s="1109">
        <v>35.299999999999997</v>
      </c>
      <c r="F5435" s="1109">
        <v>0</v>
      </c>
      <c r="G5435" s="1110" t="s">
        <v>10741</v>
      </c>
      <c r="H5435" s="1110" t="s">
        <v>4654</v>
      </c>
      <c r="I5435" s="1110" t="s">
        <v>10839</v>
      </c>
      <c r="J5435" s="1109">
        <v>0</v>
      </c>
      <c r="K5435" s="1109">
        <v>0</v>
      </c>
      <c r="L5435" s="1109">
        <v>0</v>
      </c>
      <c r="M5435" s="1109">
        <v>0</v>
      </c>
      <c r="N5435" s="1109">
        <v>0</v>
      </c>
      <c r="O5435" s="1109">
        <v>0</v>
      </c>
      <c r="P5435" s="1109">
        <v>0</v>
      </c>
      <c r="Q5435" s="1109">
        <v>0</v>
      </c>
    </row>
    <row r="5436" spans="1:17">
      <c r="A5436" s="1109">
        <v>20977</v>
      </c>
      <c r="B5436" s="1110" t="s">
        <v>0</v>
      </c>
      <c r="C5436" s="1109">
        <v>5.5</v>
      </c>
      <c r="D5436" s="1109">
        <v>4.1260000000000003</v>
      </c>
      <c r="E5436" s="1109">
        <v>35.299999999999997</v>
      </c>
      <c r="F5436" s="1109">
        <v>0</v>
      </c>
      <c r="G5436" s="1110" t="s">
        <v>10833</v>
      </c>
      <c r="H5436" s="1110" t="s">
        <v>4654</v>
      </c>
      <c r="I5436" s="1110" t="s">
        <v>10841</v>
      </c>
      <c r="J5436" s="1109">
        <v>0</v>
      </c>
      <c r="K5436" s="1109">
        <v>0</v>
      </c>
      <c r="L5436" s="1109">
        <v>0</v>
      </c>
      <c r="M5436" s="1109">
        <v>0</v>
      </c>
      <c r="N5436" s="1109">
        <v>0</v>
      </c>
      <c r="O5436" s="1109">
        <v>0</v>
      </c>
      <c r="P5436" s="1109">
        <v>0</v>
      </c>
      <c r="Q5436" s="1109">
        <v>0</v>
      </c>
    </row>
    <row r="5437" spans="1:17">
      <c r="A5437" s="1109">
        <v>20978</v>
      </c>
      <c r="B5437" s="1110" t="s">
        <v>0</v>
      </c>
      <c r="C5437" s="1109">
        <v>5.5</v>
      </c>
      <c r="D5437" s="1109">
        <v>4.1260000000000003</v>
      </c>
      <c r="E5437" s="1109">
        <v>35.299999999999997</v>
      </c>
      <c r="F5437" s="1109">
        <v>0</v>
      </c>
      <c r="G5437" s="1110" t="s">
        <v>10833</v>
      </c>
      <c r="H5437" s="1110" t="s">
        <v>4654</v>
      </c>
      <c r="I5437" s="1110" t="s">
        <v>10832</v>
      </c>
      <c r="J5437" s="1109">
        <v>0</v>
      </c>
      <c r="K5437" s="1109">
        <v>0</v>
      </c>
      <c r="L5437" s="1109">
        <v>0</v>
      </c>
      <c r="M5437" s="1109">
        <v>0</v>
      </c>
      <c r="N5437" s="1109">
        <v>0</v>
      </c>
      <c r="O5437" s="1109">
        <v>0</v>
      </c>
      <c r="P5437" s="1109">
        <v>0</v>
      </c>
      <c r="Q5437" s="1109">
        <v>0</v>
      </c>
    </row>
    <row r="5438" spans="1:17">
      <c r="A5438" s="1109">
        <v>20979</v>
      </c>
      <c r="B5438" s="1110" t="s">
        <v>0</v>
      </c>
      <c r="C5438" s="1109">
        <v>5.5</v>
      </c>
      <c r="D5438" s="1109">
        <v>4.1260000000000003</v>
      </c>
      <c r="E5438" s="1109">
        <v>35.299999999999997</v>
      </c>
      <c r="F5438" s="1109">
        <v>0</v>
      </c>
      <c r="G5438" s="1110" t="s">
        <v>10833</v>
      </c>
      <c r="H5438" s="1110" t="s">
        <v>4654</v>
      </c>
      <c r="I5438" s="1110" t="s">
        <v>10839</v>
      </c>
      <c r="J5438" s="1109">
        <v>0</v>
      </c>
      <c r="K5438" s="1109">
        <v>0</v>
      </c>
      <c r="L5438" s="1109">
        <v>0</v>
      </c>
      <c r="M5438" s="1109">
        <v>0</v>
      </c>
      <c r="N5438" s="1109">
        <v>0</v>
      </c>
      <c r="O5438" s="1109">
        <v>0</v>
      </c>
      <c r="P5438" s="1109">
        <v>0</v>
      </c>
      <c r="Q5438" s="1109">
        <v>0</v>
      </c>
    </row>
    <row r="5439" spans="1:17">
      <c r="A5439" s="1109">
        <v>20980</v>
      </c>
      <c r="B5439" s="1110" t="s">
        <v>0</v>
      </c>
      <c r="C5439" s="1109">
        <v>5.5</v>
      </c>
      <c r="D5439" s="1109">
        <v>4.1260000000000003</v>
      </c>
      <c r="E5439" s="1109">
        <v>35.299999999999997</v>
      </c>
      <c r="F5439" s="1109">
        <v>0</v>
      </c>
      <c r="G5439" s="1110" t="s">
        <v>10753</v>
      </c>
      <c r="H5439" s="1110" t="s">
        <v>4654</v>
      </c>
      <c r="I5439" s="1110" t="s">
        <v>10841</v>
      </c>
      <c r="J5439" s="1109">
        <v>0</v>
      </c>
      <c r="K5439" s="1109">
        <v>0</v>
      </c>
      <c r="L5439" s="1109">
        <v>0</v>
      </c>
      <c r="M5439" s="1109">
        <v>0</v>
      </c>
      <c r="N5439" s="1109">
        <v>0</v>
      </c>
      <c r="O5439" s="1109">
        <v>0</v>
      </c>
      <c r="P5439" s="1109">
        <v>0</v>
      </c>
      <c r="Q5439" s="1109">
        <v>0</v>
      </c>
    </row>
    <row r="5440" spans="1:17">
      <c r="A5440" s="1109">
        <v>20981</v>
      </c>
      <c r="B5440" s="1110" t="s">
        <v>0</v>
      </c>
      <c r="C5440" s="1109">
        <v>5.5</v>
      </c>
      <c r="D5440" s="1109">
        <v>4.1260000000000003</v>
      </c>
      <c r="E5440" s="1109">
        <v>35.299999999999997</v>
      </c>
      <c r="F5440" s="1109">
        <v>0</v>
      </c>
      <c r="G5440" s="1110" t="s">
        <v>10753</v>
      </c>
      <c r="H5440" s="1110" t="s">
        <v>4654</v>
      </c>
      <c r="I5440" s="1110" t="s">
        <v>10832</v>
      </c>
      <c r="J5440" s="1109">
        <v>0</v>
      </c>
      <c r="K5440" s="1109">
        <v>0</v>
      </c>
      <c r="L5440" s="1109">
        <v>0</v>
      </c>
      <c r="M5440" s="1109">
        <v>0</v>
      </c>
      <c r="N5440" s="1109">
        <v>0</v>
      </c>
      <c r="O5440" s="1109">
        <v>0</v>
      </c>
      <c r="P5440" s="1109">
        <v>0</v>
      </c>
      <c r="Q5440" s="1109">
        <v>0</v>
      </c>
    </row>
    <row r="5441" spans="1:17">
      <c r="A5441" s="1109">
        <v>20982</v>
      </c>
      <c r="B5441" s="1110" t="s">
        <v>0</v>
      </c>
      <c r="C5441" s="1109">
        <v>5.5</v>
      </c>
      <c r="D5441" s="1109">
        <v>4.1260000000000003</v>
      </c>
      <c r="E5441" s="1109">
        <v>35.299999999999997</v>
      </c>
      <c r="F5441" s="1109">
        <v>0</v>
      </c>
      <c r="G5441" s="1110" t="s">
        <v>10753</v>
      </c>
      <c r="H5441" s="1110" t="s">
        <v>4654</v>
      </c>
      <c r="I5441" s="1110" t="s">
        <v>10839</v>
      </c>
      <c r="J5441" s="1109">
        <v>0</v>
      </c>
      <c r="K5441" s="1109">
        <v>0</v>
      </c>
      <c r="L5441" s="1109">
        <v>0</v>
      </c>
      <c r="M5441" s="1109">
        <v>0</v>
      </c>
      <c r="N5441" s="1109">
        <v>0</v>
      </c>
      <c r="O5441" s="1109">
        <v>0</v>
      </c>
      <c r="P5441" s="1109">
        <v>0</v>
      </c>
      <c r="Q5441" s="1109">
        <v>0</v>
      </c>
    </row>
    <row r="5442" spans="1:17">
      <c r="A5442" s="1109">
        <v>20983</v>
      </c>
      <c r="B5442" s="1110" t="s">
        <v>0</v>
      </c>
      <c r="C5442" s="1109">
        <v>5.5</v>
      </c>
      <c r="D5442" s="1109">
        <v>4.1260000000000003</v>
      </c>
      <c r="E5442" s="1109">
        <v>35.299999999999997</v>
      </c>
      <c r="F5442" s="1109">
        <v>0</v>
      </c>
      <c r="G5442" s="1110" t="s">
        <v>10739</v>
      </c>
      <c r="H5442" s="1110" t="s">
        <v>4654</v>
      </c>
      <c r="I5442" s="1110" t="s">
        <v>10841</v>
      </c>
      <c r="J5442" s="1109">
        <v>0</v>
      </c>
      <c r="K5442" s="1109">
        <v>0</v>
      </c>
      <c r="L5442" s="1109">
        <v>0</v>
      </c>
      <c r="M5442" s="1109">
        <v>0</v>
      </c>
      <c r="N5442" s="1109">
        <v>0</v>
      </c>
      <c r="O5442" s="1109">
        <v>0</v>
      </c>
      <c r="P5442" s="1109">
        <v>0</v>
      </c>
      <c r="Q5442" s="1109">
        <v>0</v>
      </c>
    </row>
    <row r="5443" spans="1:17">
      <c r="A5443" s="1109">
        <v>20984</v>
      </c>
      <c r="B5443" s="1110" t="s">
        <v>0</v>
      </c>
      <c r="C5443" s="1109">
        <v>5.5</v>
      </c>
      <c r="D5443" s="1109">
        <v>4.1260000000000003</v>
      </c>
      <c r="E5443" s="1109">
        <v>35.299999999999997</v>
      </c>
      <c r="F5443" s="1109">
        <v>0</v>
      </c>
      <c r="G5443" s="1110" t="s">
        <v>10739</v>
      </c>
      <c r="H5443" s="1110" t="s">
        <v>4654</v>
      </c>
      <c r="I5443" s="1110" t="s">
        <v>10832</v>
      </c>
      <c r="J5443" s="1109">
        <v>0</v>
      </c>
      <c r="K5443" s="1109">
        <v>0</v>
      </c>
      <c r="L5443" s="1109">
        <v>0</v>
      </c>
      <c r="M5443" s="1109">
        <v>0</v>
      </c>
      <c r="N5443" s="1109">
        <v>0</v>
      </c>
      <c r="O5443" s="1109">
        <v>0</v>
      </c>
      <c r="P5443" s="1109">
        <v>0</v>
      </c>
      <c r="Q5443" s="1109">
        <v>0</v>
      </c>
    </row>
    <row r="5444" spans="1:17">
      <c r="A5444" s="1109">
        <v>20985</v>
      </c>
      <c r="B5444" s="1110" t="s">
        <v>0</v>
      </c>
      <c r="C5444" s="1109">
        <v>5.5</v>
      </c>
      <c r="D5444" s="1109">
        <v>4.1260000000000003</v>
      </c>
      <c r="E5444" s="1109">
        <v>35.299999999999997</v>
      </c>
      <c r="F5444" s="1109">
        <v>0</v>
      </c>
      <c r="G5444" s="1110" t="s">
        <v>10739</v>
      </c>
      <c r="H5444" s="1110" t="s">
        <v>4654</v>
      </c>
      <c r="I5444" s="1110" t="s">
        <v>10839</v>
      </c>
      <c r="J5444" s="1109">
        <v>0</v>
      </c>
      <c r="K5444" s="1109">
        <v>0</v>
      </c>
      <c r="L5444" s="1109">
        <v>0</v>
      </c>
      <c r="M5444" s="1109">
        <v>0</v>
      </c>
      <c r="N5444" s="1109">
        <v>0</v>
      </c>
      <c r="O5444" s="1109">
        <v>0</v>
      </c>
      <c r="P5444" s="1109">
        <v>0</v>
      </c>
      <c r="Q5444" s="1109">
        <v>0</v>
      </c>
    </row>
    <row r="5445" spans="1:17">
      <c r="A5445" s="1109">
        <v>20986</v>
      </c>
      <c r="B5445" s="1110" t="s">
        <v>0</v>
      </c>
      <c r="C5445" s="1109">
        <v>5.5</v>
      </c>
      <c r="D5445" s="1109">
        <v>4.25</v>
      </c>
      <c r="E5445" s="1109">
        <v>32.6</v>
      </c>
      <c r="F5445" s="1109">
        <v>0</v>
      </c>
      <c r="G5445" s="1110" t="s">
        <v>10840</v>
      </c>
      <c r="H5445" s="1110" t="s">
        <v>4654</v>
      </c>
      <c r="I5445" s="1110" t="s">
        <v>10841</v>
      </c>
      <c r="J5445" s="1109">
        <v>0</v>
      </c>
      <c r="K5445" s="1109">
        <v>0</v>
      </c>
      <c r="L5445" s="1109">
        <v>0</v>
      </c>
      <c r="M5445" s="1109">
        <v>0</v>
      </c>
      <c r="N5445" s="1109">
        <v>0</v>
      </c>
      <c r="O5445" s="1109">
        <v>0</v>
      </c>
      <c r="P5445" s="1109">
        <v>0</v>
      </c>
      <c r="Q5445" s="1109">
        <v>0</v>
      </c>
    </row>
    <row r="5446" spans="1:17">
      <c r="A5446" s="1109">
        <v>20987</v>
      </c>
      <c r="B5446" s="1110" t="s">
        <v>0</v>
      </c>
      <c r="C5446" s="1109">
        <v>5.5</v>
      </c>
      <c r="D5446" s="1109">
        <v>4.25</v>
      </c>
      <c r="E5446" s="1109">
        <v>32.6</v>
      </c>
      <c r="F5446" s="1109">
        <v>0</v>
      </c>
      <c r="G5446" s="1110" t="s">
        <v>10840</v>
      </c>
      <c r="H5446" s="1110" t="s">
        <v>4654</v>
      </c>
      <c r="I5446" s="1110" t="s">
        <v>10832</v>
      </c>
      <c r="J5446" s="1109">
        <v>0</v>
      </c>
      <c r="K5446" s="1109">
        <v>0</v>
      </c>
      <c r="L5446" s="1109">
        <v>0</v>
      </c>
      <c r="M5446" s="1109">
        <v>0</v>
      </c>
      <c r="N5446" s="1109">
        <v>0</v>
      </c>
      <c r="O5446" s="1109">
        <v>0</v>
      </c>
      <c r="P5446" s="1109">
        <v>0</v>
      </c>
      <c r="Q5446" s="1109">
        <v>0</v>
      </c>
    </row>
    <row r="5447" spans="1:17">
      <c r="A5447" s="1109">
        <v>20988</v>
      </c>
      <c r="B5447" s="1110" t="s">
        <v>0</v>
      </c>
      <c r="C5447" s="1109">
        <v>5.5</v>
      </c>
      <c r="D5447" s="1109">
        <v>4.25</v>
      </c>
      <c r="E5447" s="1109">
        <v>32.6</v>
      </c>
      <c r="F5447" s="1109">
        <v>0</v>
      </c>
      <c r="G5447" s="1110" t="s">
        <v>10840</v>
      </c>
      <c r="H5447" s="1110" t="s">
        <v>4654</v>
      </c>
      <c r="I5447" s="1110" t="s">
        <v>10839</v>
      </c>
      <c r="J5447" s="1109">
        <v>0</v>
      </c>
      <c r="K5447" s="1109">
        <v>0</v>
      </c>
      <c r="L5447" s="1109">
        <v>0</v>
      </c>
      <c r="M5447" s="1109">
        <v>0</v>
      </c>
      <c r="N5447" s="1109">
        <v>0</v>
      </c>
      <c r="O5447" s="1109">
        <v>0</v>
      </c>
      <c r="P5447" s="1109">
        <v>0</v>
      </c>
      <c r="Q5447" s="1109">
        <v>0</v>
      </c>
    </row>
    <row r="5448" spans="1:17">
      <c r="A5448" s="1109">
        <v>20989</v>
      </c>
      <c r="B5448" s="1110" t="s">
        <v>0</v>
      </c>
      <c r="C5448" s="1109">
        <v>5.5</v>
      </c>
      <c r="D5448" s="1109">
        <v>4.25</v>
      </c>
      <c r="E5448" s="1109">
        <v>32.6</v>
      </c>
      <c r="F5448" s="1109">
        <v>0</v>
      </c>
      <c r="G5448" s="1110" t="s">
        <v>10842</v>
      </c>
      <c r="H5448" s="1110" t="s">
        <v>4654</v>
      </c>
      <c r="I5448" s="1110" t="s">
        <v>10841</v>
      </c>
      <c r="J5448" s="1109">
        <v>0</v>
      </c>
      <c r="K5448" s="1109">
        <v>0</v>
      </c>
      <c r="L5448" s="1109">
        <v>0</v>
      </c>
      <c r="M5448" s="1109">
        <v>0</v>
      </c>
      <c r="N5448" s="1109">
        <v>0</v>
      </c>
      <c r="O5448" s="1109">
        <v>0</v>
      </c>
      <c r="P5448" s="1109">
        <v>0</v>
      </c>
      <c r="Q5448" s="1109">
        <v>0</v>
      </c>
    </row>
    <row r="5449" spans="1:17">
      <c r="A5449" s="1109">
        <v>20990</v>
      </c>
      <c r="B5449" s="1110" t="s">
        <v>0</v>
      </c>
      <c r="C5449" s="1109">
        <v>5.5</v>
      </c>
      <c r="D5449" s="1109">
        <v>4.25</v>
      </c>
      <c r="E5449" s="1109">
        <v>32.6</v>
      </c>
      <c r="F5449" s="1109">
        <v>0</v>
      </c>
      <c r="G5449" s="1110" t="s">
        <v>10842</v>
      </c>
      <c r="H5449" s="1110" t="s">
        <v>4654</v>
      </c>
      <c r="I5449" s="1110" t="s">
        <v>10832</v>
      </c>
      <c r="J5449" s="1109">
        <v>0</v>
      </c>
      <c r="K5449" s="1109">
        <v>0</v>
      </c>
      <c r="L5449" s="1109">
        <v>0</v>
      </c>
      <c r="M5449" s="1109">
        <v>0</v>
      </c>
      <c r="N5449" s="1109">
        <v>0</v>
      </c>
      <c r="O5449" s="1109">
        <v>0</v>
      </c>
      <c r="P5449" s="1109">
        <v>0</v>
      </c>
      <c r="Q5449" s="1109">
        <v>0</v>
      </c>
    </row>
    <row r="5450" spans="1:17">
      <c r="A5450" s="1109">
        <v>20991</v>
      </c>
      <c r="B5450" s="1110" t="s">
        <v>0</v>
      </c>
      <c r="C5450" s="1109">
        <v>5.5</v>
      </c>
      <c r="D5450" s="1109">
        <v>4.25</v>
      </c>
      <c r="E5450" s="1109">
        <v>32.6</v>
      </c>
      <c r="F5450" s="1109">
        <v>0</v>
      </c>
      <c r="G5450" s="1110" t="s">
        <v>10842</v>
      </c>
      <c r="H5450" s="1110" t="s">
        <v>4654</v>
      </c>
      <c r="I5450" s="1110" t="s">
        <v>10839</v>
      </c>
      <c r="J5450" s="1109">
        <v>0</v>
      </c>
      <c r="K5450" s="1109">
        <v>0</v>
      </c>
      <c r="L5450" s="1109">
        <v>0</v>
      </c>
      <c r="M5450" s="1109">
        <v>0</v>
      </c>
      <c r="N5450" s="1109">
        <v>0</v>
      </c>
      <c r="O5450" s="1109">
        <v>0</v>
      </c>
      <c r="P5450" s="1109">
        <v>0</v>
      </c>
      <c r="Q5450" s="1109">
        <v>0</v>
      </c>
    </row>
    <row r="5451" spans="1:17">
      <c r="A5451" s="1109">
        <v>20992</v>
      </c>
      <c r="B5451" s="1110" t="s">
        <v>0</v>
      </c>
      <c r="C5451" s="1109">
        <v>5.5</v>
      </c>
      <c r="D5451" s="1109">
        <v>4.25</v>
      </c>
      <c r="E5451" s="1109">
        <v>32.6</v>
      </c>
      <c r="F5451" s="1109">
        <v>0</v>
      </c>
      <c r="G5451" s="1110" t="s">
        <v>10784</v>
      </c>
      <c r="H5451" s="1110" t="s">
        <v>4654</v>
      </c>
      <c r="I5451" s="1110" t="s">
        <v>10841</v>
      </c>
      <c r="J5451" s="1109">
        <v>0</v>
      </c>
      <c r="K5451" s="1109">
        <v>0</v>
      </c>
      <c r="L5451" s="1109">
        <v>0</v>
      </c>
      <c r="M5451" s="1109">
        <v>0</v>
      </c>
      <c r="N5451" s="1109">
        <v>0</v>
      </c>
      <c r="O5451" s="1109">
        <v>0</v>
      </c>
      <c r="P5451" s="1109">
        <v>0</v>
      </c>
      <c r="Q5451" s="1109">
        <v>0</v>
      </c>
    </row>
    <row r="5452" spans="1:17">
      <c r="A5452" s="1109">
        <v>20993</v>
      </c>
      <c r="B5452" s="1110" t="s">
        <v>0</v>
      </c>
      <c r="C5452" s="1109">
        <v>5.5</v>
      </c>
      <c r="D5452" s="1109">
        <v>4.25</v>
      </c>
      <c r="E5452" s="1109">
        <v>32.6</v>
      </c>
      <c r="F5452" s="1109">
        <v>0</v>
      </c>
      <c r="G5452" s="1110" t="s">
        <v>10784</v>
      </c>
      <c r="H5452" s="1110" t="s">
        <v>4654</v>
      </c>
      <c r="I5452" s="1110" t="s">
        <v>10832</v>
      </c>
      <c r="J5452" s="1109">
        <v>0</v>
      </c>
      <c r="K5452" s="1109">
        <v>0</v>
      </c>
      <c r="L5452" s="1109">
        <v>0</v>
      </c>
      <c r="M5452" s="1109">
        <v>0</v>
      </c>
      <c r="N5452" s="1109">
        <v>0</v>
      </c>
      <c r="O5452" s="1109">
        <v>0</v>
      </c>
      <c r="P5452" s="1109">
        <v>0</v>
      </c>
      <c r="Q5452" s="1109">
        <v>0</v>
      </c>
    </row>
    <row r="5453" spans="1:17">
      <c r="A5453" s="1109">
        <v>20994</v>
      </c>
      <c r="B5453" s="1110" t="s">
        <v>0</v>
      </c>
      <c r="C5453" s="1109">
        <v>5.5</v>
      </c>
      <c r="D5453" s="1109">
        <v>4.25</v>
      </c>
      <c r="E5453" s="1109">
        <v>32.6</v>
      </c>
      <c r="F5453" s="1109">
        <v>0</v>
      </c>
      <c r="G5453" s="1110" t="s">
        <v>10784</v>
      </c>
      <c r="H5453" s="1110" t="s">
        <v>4654</v>
      </c>
      <c r="I5453" s="1110" t="s">
        <v>10839</v>
      </c>
      <c r="J5453" s="1109">
        <v>0</v>
      </c>
      <c r="K5453" s="1109">
        <v>0</v>
      </c>
      <c r="L5453" s="1109">
        <v>0</v>
      </c>
      <c r="M5453" s="1109">
        <v>0</v>
      </c>
      <c r="N5453" s="1109">
        <v>0</v>
      </c>
      <c r="O5453" s="1109">
        <v>0</v>
      </c>
      <c r="P5453" s="1109">
        <v>0</v>
      </c>
      <c r="Q5453" s="1109">
        <v>0</v>
      </c>
    </row>
    <row r="5454" spans="1:17">
      <c r="A5454" s="1109">
        <v>20995</v>
      </c>
      <c r="B5454" s="1110" t="s">
        <v>0</v>
      </c>
      <c r="C5454" s="1109">
        <v>5.5</v>
      </c>
      <c r="D5454" s="1109">
        <v>4.25</v>
      </c>
      <c r="E5454" s="1109">
        <v>32.6</v>
      </c>
      <c r="F5454" s="1109">
        <v>0</v>
      </c>
      <c r="G5454" s="1110" t="s">
        <v>10741</v>
      </c>
      <c r="H5454" s="1110" t="s">
        <v>4654</v>
      </c>
      <c r="I5454" s="1110" t="s">
        <v>10841</v>
      </c>
      <c r="J5454" s="1109">
        <v>0</v>
      </c>
      <c r="K5454" s="1109">
        <v>0</v>
      </c>
      <c r="L5454" s="1109">
        <v>0</v>
      </c>
      <c r="M5454" s="1109">
        <v>0</v>
      </c>
      <c r="N5454" s="1109">
        <v>0</v>
      </c>
      <c r="O5454" s="1109">
        <v>0</v>
      </c>
      <c r="P5454" s="1109">
        <v>0</v>
      </c>
      <c r="Q5454" s="1109">
        <v>0</v>
      </c>
    </row>
    <row r="5455" spans="1:17">
      <c r="A5455" s="1109">
        <v>20996</v>
      </c>
      <c r="B5455" s="1110" t="s">
        <v>0</v>
      </c>
      <c r="C5455" s="1109">
        <v>5.5</v>
      </c>
      <c r="D5455" s="1109">
        <v>4.25</v>
      </c>
      <c r="E5455" s="1109">
        <v>32.6</v>
      </c>
      <c r="F5455" s="1109">
        <v>0</v>
      </c>
      <c r="G5455" s="1110" t="s">
        <v>10741</v>
      </c>
      <c r="H5455" s="1110" t="s">
        <v>4654</v>
      </c>
      <c r="I5455" s="1110" t="s">
        <v>10832</v>
      </c>
      <c r="J5455" s="1109">
        <v>0</v>
      </c>
      <c r="K5455" s="1109">
        <v>0</v>
      </c>
      <c r="L5455" s="1109">
        <v>0</v>
      </c>
      <c r="M5455" s="1109">
        <v>0</v>
      </c>
      <c r="N5455" s="1109">
        <v>0</v>
      </c>
      <c r="O5455" s="1109">
        <v>0</v>
      </c>
      <c r="P5455" s="1109">
        <v>0</v>
      </c>
      <c r="Q5455" s="1109">
        <v>0</v>
      </c>
    </row>
    <row r="5456" spans="1:17">
      <c r="A5456" s="1109">
        <v>20997</v>
      </c>
      <c r="B5456" s="1110" t="s">
        <v>0</v>
      </c>
      <c r="C5456" s="1109">
        <v>5.5</v>
      </c>
      <c r="D5456" s="1109">
        <v>4.25</v>
      </c>
      <c r="E5456" s="1109">
        <v>32.6</v>
      </c>
      <c r="F5456" s="1109">
        <v>0</v>
      </c>
      <c r="G5456" s="1110" t="s">
        <v>10741</v>
      </c>
      <c r="H5456" s="1110" t="s">
        <v>4654</v>
      </c>
      <c r="I5456" s="1110" t="s">
        <v>10839</v>
      </c>
      <c r="J5456" s="1109">
        <v>0</v>
      </c>
      <c r="K5456" s="1109">
        <v>0</v>
      </c>
      <c r="L5456" s="1109">
        <v>0</v>
      </c>
      <c r="M5456" s="1109">
        <v>0</v>
      </c>
      <c r="N5456" s="1109">
        <v>0</v>
      </c>
      <c r="O5456" s="1109">
        <v>0</v>
      </c>
      <c r="P5456" s="1109">
        <v>0</v>
      </c>
      <c r="Q5456" s="1109">
        <v>0</v>
      </c>
    </row>
    <row r="5457" spans="1:17">
      <c r="A5457" s="1109">
        <v>20998</v>
      </c>
      <c r="B5457" s="1110" t="s">
        <v>0</v>
      </c>
      <c r="C5457" s="1109">
        <v>5.5</v>
      </c>
      <c r="D5457" s="1109">
        <v>4.25</v>
      </c>
      <c r="E5457" s="1109">
        <v>32.6</v>
      </c>
      <c r="F5457" s="1109">
        <v>0</v>
      </c>
      <c r="G5457" s="1110" t="s">
        <v>10833</v>
      </c>
      <c r="H5457" s="1110" t="s">
        <v>4654</v>
      </c>
      <c r="I5457" s="1110" t="s">
        <v>10841</v>
      </c>
      <c r="J5457" s="1109">
        <v>0</v>
      </c>
      <c r="K5457" s="1109">
        <v>0</v>
      </c>
      <c r="L5457" s="1109">
        <v>0</v>
      </c>
      <c r="M5457" s="1109">
        <v>0</v>
      </c>
      <c r="N5457" s="1109">
        <v>0</v>
      </c>
      <c r="O5457" s="1109">
        <v>0</v>
      </c>
      <c r="P5457" s="1109">
        <v>0</v>
      </c>
      <c r="Q5457" s="1109">
        <v>0</v>
      </c>
    </row>
    <row r="5458" spans="1:17">
      <c r="A5458" s="1109">
        <v>20999</v>
      </c>
      <c r="B5458" s="1110" t="s">
        <v>0</v>
      </c>
      <c r="C5458" s="1109">
        <v>5.5</v>
      </c>
      <c r="D5458" s="1109">
        <v>4.25</v>
      </c>
      <c r="E5458" s="1109">
        <v>32.6</v>
      </c>
      <c r="F5458" s="1109">
        <v>0</v>
      </c>
      <c r="G5458" s="1110" t="s">
        <v>10833</v>
      </c>
      <c r="H5458" s="1110" t="s">
        <v>4654</v>
      </c>
      <c r="I5458" s="1110" t="s">
        <v>10832</v>
      </c>
      <c r="J5458" s="1109">
        <v>0</v>
      </c>
      <c r="K5458" s="1109">
        <v>0</v>
      </c>
      <c r="L5458" s="1109">
        <v>0</v>
      </c>
      <c r="M5458" s="1109">
        <v>0</v>
      </c>
      <c r="N5458" s="1109">
        <v>0</v>
      </c>
      <c r="O5458" s="1109">
        <v>0</v>
      </c>
      <c r="P5458" s="1109">
        <v>0</v>
      </c>
      <c r="Q5458" s="1109">
        <v>0</v>
      </c>
    </row>
    <row r="5459" spans="1:17">
      <c r="A5459" s="1109">
        <v>21000</v>
      </c>
      <c r="B5459" s="1110" t="s">
        <v>0</v>
      </c>
      <c r="C5459" s="1109">
        <v>5.5</v>
      </c>
      <c r="D5459" s="1109">
        <v>4.25</v>
      </c>
      <c r="E5459" s="1109">
        <v>32.6</v>
      </c>
      <c r="F5459" s="1109">
        <v>0</v>
      </c>
      <c r="G5459" s="1110" t="s">
        <v>10833</v>
      </c>
      <c r="H5459" s="1110" t="s">
        <v>4654</v>
      </c>
      <c r="I5459" s="1110" t="s">
        <v>10839</v>
      </c>
      <c r="J5459" s="1109">
        <v>0</v>
      </c>
      <c r="K5459" s="1109">
        <v>0</v>
      </c>
      <c r="L5459" s="1109">
        <v>0</v>
      </c>
      <c r="M5459" s="1109">
        <v>0</v>
      </c>
      <c r="N5459" s="1109">
        <v>0</v>
      </c>
      <c r="O5459" s="1109">
        <v>0</v>
      </c>
      <c r="P5459" s="1109">
        <v>0</v>
      </c>
      <c r="Q5459" s="1109">
        <v>0</v>
      </c>
    </row>
    <row r="5460" spans="1:17">
      <c r="A5460" s="1109">
        <v>21001</v>
      </c>
      <c r="B5460" s="1110" t="s">
        <v>0</v>
      </c>
      <c r="C5460" s="1109">
        <v>5.5</v>
      </c>
      <c r="D5460" s="1109">
        <v>4.25</v>
      </c>
      <c r="E5460" s="1109">
        <v>32.6</v>
      </c>
      <c r="F5460" s="1109">
        <v>0</v>
      </c>
      <c r="G5460" s="1110" t="s">
        <v>10753</v>
      </c>
      <c r="H5460" s="1110" t="s">
        <v>4654</v>
      </c>
      <c r="I5460" s="1110" t="s">
        <v>10841</v>
      </c>
      <c r="J5460" s="1109">
        <v>0</v>
      </c>
      <c r="K5460" s="1109">
        <v>0</v>
      </c>
      <c r="L5460" s="1109">
        <v>0</v>
      </c>
      <c r="M5460" s="1109">
        <v>0</v>
      </c>
      <c r="N5460" s="1109">
        <v>0</v>
      </c>
      <c r="O5460" s="1109">
        <v>0</v>
      </c>
      <c r="P5460" s="1109">
        <v>0</v>
      </c>
      <c r="Q5460" s="1109">
        <v>0</v>
      </c>
    </row>
    <row r="5461" spans="1:17">
      <c r="A5461" s="1109">
        <v>21002</v>
      </c>
      <c r="B5461" s="1110" t="s">
        <v>0</v>
      </c>
      <c r="C5461" s="1109">
        <v>5.5</v>
      </c>
      <c r="D5461" s="1109">
        <v>4.25</v>
      </c>
      <c r="E5461" s="1109">
        <v>32.6</v>
      </c>
      <c r="F5461" s="1109">
        <v>0</v>
      </c>
      <c r="G5461" s="1110" t="s">
        <v>10753</v>
      </c>
      <c r="H5461" s="1110" t="s">
        <v>4654</v>
      </c>
      <c r="I5461" s="1110" t="s">
        <v>10832</v>
      </c>
      <c r="J5461" s="1109">
        <v>0</v>
      </c>
      <c r="K5461" s="1109">
        <v>0</v>
      </c>
      <c r="L5461" s="1109">
        <v>0</v>
      </c>
      <c r="M5461" s="1109">
        <v>0</v>
      </c>
      <c r="N5461" s="1109">
        <v>0</v>
      </c>
      <c r="O5461" s="1109">
        <v>0</v>
      </c>
      <c r="P5461" s="1109">
        <v>0</v>
      </c>
      <c r="Q5461" s="1109">
        <v>0</v>
      </c>
    </row>
    <row r="5462" spans="1:17">
      <c r="A5462" s="1109">
        <v>21003</v>
      </c>
      <c r="B5462" s="1110" t="s">
        <v>0</v>
      </c>
      <c r="C5462" s="1109">
        <v>5.5</v>
      </c>
      <c r="D5462" s="1109">
        <v>4.25</v>
      </c>
      <c r="E5462" s="1109">
        <v>32.6</v>
      </c>
      <c r="F5462" s="1109">
        <v>0</v>
      </c>
      <c r="G5462" s="1110" t="s">
        <v>10753</v>
      </c>
      <c r="H5462" s="1110" t="s">
        <v>4654</v>
      </c>
      <c r="I5462" s="1110" t="s">
        <v>10839</v>
      </c>
      <c r="J5462" s="1109">
        <v>0</v>
      </c>
      <c r="K5462" s="1109">
        <v>0</v>
      </c>
      <c r="L5462" s="1109">
        <v>0</v>
      </c>
      <c r="M5462" s="1109">
        <v>0</v>
      </c>
      <c r="N5462" s="1109">
        <v>0</v>
      </c>
      <c r="O5462" s="1109">
        <v>0</v>
      </c>
      <c r="P5462" s="1109">
        <v>0</v>
      </c>
      <c r="Q5462" s="1109">
        <v>0</v>
      </c>
    </row>
    <row r="5463" spans="1:17">
      <c r="A5463" s="1109">
        <v>21004</v>
      </c>
      <c r="B5463" s="1110" t="s">
        <v>0</v>
      </c>
      <c r="C5463" s="1109">
        <v>5.5</v>
      </c>
      <c r="D5463" s="1109">
        <v>4.25</v>
      </c>
      <c r="E5463" s="1109">
        <v>32.6</v>
      </c>
      <c r="F5463" s="1109">
        <v>0</v>
      </c>
      <c r="G5463" s="1110" t="s">
        <v>10739</v>
      </c>
      <c r="H5463" s="1110" t="s">
        <v>4654</v>
      </c>
      <c r="I5463" s="1110" t="s">
        <v>10841</v>
      </c>
      <c r="J5463" s="1109">
        <v>0</v>
      </c>
      <c r="K5463" s="1109">
        <v>0</v>
      </c>
      <c r="L5463" s="1109">
        <v>0</v>
      </c>
      <c r="M5463" s="1109">
        <v>0</v>
      </c>
      <c r="N5463" s="1109">
        <v>0</v>
      </c>
      <c r="O5463" s="1109">
        <v>0</v>
      </c>
      <c r="P5463" s="1109">
        <v>0</v>
      </c>
      <c r="Q5463" s="1109">
        <v>0</v>
      </c>
    </row>
    <row r="5464" spans="1:17">
      <c r="A5464" s="1109">
        <v>21005</v>
      </c>
      <c r="B5464" s="1110" t="s">
        <v>0</v>
      </c>
      <c r="C5464" s="1109">
        <v>5.5</v>
      </c>
      <c r="D5464" s="1109">
        <v>4.25</v>
      </c>
      <c r="E5464" s="1109">
        <v>32.6</v>
      </c>
      <c r="F5464" s="1109">
        <v>0</v>
      </c>
      <c r="G5464" s="1110" t="s">
        <v>10739</v>
      </c>
      <c r="H5464" s="1110" t="s">
        <v>4654</v>
      </c>
      <c r="I5464" s="1110" t="s">
        <v>10832</v>
      </c>
      <c r="J5464" s="1109">
        <v>0</v>
      </c>
      <c r="K5464" s="1109">
        <v>0</v>
      </c>
      <c r="L5464" s="1109">
        <v>0</v>
      </c>
      <c r="M5464" s="1109">
        <v>0</v>
      </c>
      <c r="N5464" s="1109">
        <v>0</v>
      </c>
      <c r="O5464" s="1109">
        <v>0</v>
      </c>
      <c r="P5464" s="1109">
        <v>0</v>
      </c>
      <c r="Q5464" s="1109">
        <v>0</v>
      </c>
    </row>
    <row r="5465" spans="1:17">
      <c r="A5465" s="1109">
        <v>21006</v>
      </c>
      <c r="B5465" s="1110" t="s">
        <v>0</v>
      </c>
      <c r="C5465" s="1109">
        <v>5.5</v>
      </c>
      <c r="D5465" s="1109">
        <v>4.25</v>
      </c>
      <c r="E5465" s="1109">
        <v>32.6</v>
      </c>
      <c r="F5465" s="1109">
        <v>0</v>
      </c>
      <c r="G5465" s="1110" t="s">
        <v>10739</v>
      </c>
      <c r="H5465" s="1110" t="s">
        <v>4654</v>
      </c>
      <c r="I5465" s="1110" t="s">
        <v>10839</v>
      </c>
      <c r="J5465" s="1109">
        <v>0</v>
      </c>
      <c r="K5465" s="1109">
        <v>0</v>
      </c>
      <c r="L5465" s="1109">
        <v>0</v>
      </c>
      <c r="M5465" s="1109">
        <v>0</v>
      </c>
      <c r="N5465" s="1109">
        <v>0</v>
      </c>
      <c r="O5465" s="1109">
        <v>0</v>
      </c>
      <c r="P5465" s="1109">
        <v>0</v>
      </c>
      <c r="Q5465" s="1109">
        <v>0</v>
      </c>
    </row>
    <row r="5466" spans="1:17">
      <c r="A5466" s="1109">
        <v>21007</v>
      </c>
      <c r="B5466" s="1110" t="s">
        <v>0</v>
      </c>
      <c r="C5466" s="1109">
        <v>5.5</v>
      </c>
      <c r="D5466" s="1109">
        <v>4.3760000000000003</v>
      </c>
      <c r="E5466" s="1109">
        <v>29.7</v>
      </c>
      <c r="F5466" s="1109">
        <v>0</v>
      </c>
      <c r="G5466" s="1110" t="s">
        <v>10840</v>
      </c>
      <c r="H5466" s="1110" t="s">
        <v>4654</v>
      </c>
      <c r="I5466" s="1110" t="s">
        <v>10841</v>
      </c>
      <c r="J5466" s="1109">
        <v>0</v>
      </c>
      <c r="K5466" s="1109">
        <v>0</v>
      </c>
      <c r="L5466" s="1109">
        <v>0</v>
      </c>
      <c r="M5466" s="1109">
        <v>0</v>
      </c>
      <c r="N5466" s="1109">
        <v>0</v>
      </c>
      <c r="O5466" s="1109">
        <v>0</v>
      </c>
      <c r="P5466" s="1109">
        <v>0</v>
      </c>
      <c r="Q5466" s="1109">
        <v>0</v>
      </c>
    </row>
    <row r="5467" spans="1:17">
      <c r="A5467" s="1109">
        <v>21008</v>
      </c>
      <c r="B5467" s="1110" t="s">
        <v>0</v>
      </c>
      <c r="C5467" s="1109">
        <v>5.5</v>
      </c>
      <c r="D5467" s="1109">
        <v>4.3760000000000003</v>
      </c>
      <c r="E5467" s="1109">
        <v>29.7</v>
      </c>
      <c r="F5467" s="1109">
        <v>0</v>
      </c>
      <c r="G5467" s="1110" t="s">
        <v>10840</v>
      </c>
      <c r="H5467" s="1110" t="s">
        <v>4654</v>
      </c>
      <c r="I5467" s="1110" t="s">
        <v>10832</v>
      </c>
      <c r="J5467" s="1109">
        <v>0</v>
      </c>
      <c r="K5467" s="1109">
        <v>0</v>
      </c>
      <c r="L5467" s="1109">
        <v>0</v>
      </c>
      <c r="M5467" s="1109">
        <v>0</v>
      </c>
      <c r="N5467" s="1109">
        <v>0</v>
      </c>
      <c r="O5467" s="1109">
        <v>0</v>
      </c>
      <c r="P5467" s="1109">
        <v>0</v>
      </c>
      <c r="Q5467" s="1109">
        <v>0</v>
      </c>
    </row>
    <row r="5468" spans="1:17">
      <c r="A5468" s="1109">
        <v>21009</v>
      </c>
      <c r="B5468" s="1110" t="s">
        <v>0</v>
      </c>
      <c r="C5468" s="1109">
        <v>5.5</v>
      </c>
      <c r="D5468" s="1109">
        <v>4.3760000000000003</v>
      </c>
      <c r="E5468" s="1109">
        <v>29.7</v>
      </c>
      <c r="F5468" s="1109">
        <v>0</v>
      </c>
      <c r="G5468" s="1110" t="s">
        <v>10840</v>
      </c>
      <c r="H5468" s="1110" t="s">
        <v>4654</v>
      </c>
      <c r="I5468" s="1110" t="s">
        <v>10839</v>
      </c>
      <c r="J5468" s="1109">
        <v>0</v>
      </c>
      <c r="K5468" s="1109">
        <v>0</v>
      </c>
      <c r="L5468" s="1109">
        <v>0</v>
      </c>
      <c r="M5468" s="1109">
        <v>0</v>
      </c>
      <c r="N5468" s="1109">
        <v>0</v>
      </c>
      <c r="O5468" s="1109">
        <v>0</v>
      </c>
      <c r="P5468" s="1109">
        <v>0</v>
      </c>
      <c r="Q5468" s="1109">
        <v>0</v>
      </c>
    </row>
    <row r="5469" spans="1:17">
      <c r="A5469" s="1109">
        <v>21010</v>
      </c>
      <c r="B5469" s="1110" t="s">
        <v>0</v>
      </c>
      <c r="C5469" s="1109">
        <v>5.5</v>
      </c>
      <c r="D5469" s="1109">
        <v>4.3760000000000003</v>
      </c>
      <c r="E5469" s="1109">
        <v>29.7</v>
      </c>
      <c r="F5469" s="1109">
        <v>0</v>
      </c>
      <c r="G5469" s="1110" t="s">
        <v>10842</v>
      </c>
      <c r="H5469" s="1110" t="s">
        <v>4654</v>
      </c>
      <c r="I5469" s="1110" t="s">
        <v>10841</v>
      </c>
      <c r="J5469" s="1109">
        <v>0</v>
      </c>
      <c r="K5469" s="1109">
        <v>0</v>
      </c>
      <c r="L5469" s="1109">
        <v>0</v>
      </c>
      <c r="M5469" s="1109">
        <v>0</v>
      </c>
      <c r="N5469" s="1109">
        <v>0</v>
      </c>
      <c r="O5469" s="1109">
        <v>0</v>
      </c>
      <c r="P5469" s="1109">
        <v>0</v>
      </c>
      <c r="Q5469" s="1109">
        <v>0</v>
      </c>
    </row>
    <row r="5470" spans="1:17">
      <c r="A5470" s="1109">
        <v>21011</v>
      </c>
      <c r="B5470" s="1110" t="s">
        <v>0</v>
      </c>
      <c r="C5470" s="1109">
        <v>5.5</v>
      </c>
      <c r="D5470" s="1109">
        <v>4.3760000000000003</v>
      </c>
      <c r="E5470" s="1109">
        <v>29.7</v>
      </c>
      <c r="F5470" s="1109">
        <v>0</v>
      </c>
      <c r="G5470" s="1110" t="s">
        <v>10842</v>
      </c>
      <c r="H5470" s="1110" t="s">
        <v>4654</v>
      </c>
      <c r="I5470" s="1110" t="s">
        <v>10832</v>
      </c>
      <c r="J5470" s="1109">
        <v>0</v>
      </c>
      <c r="K5470" s="1109">
        <v>0</v>
      </c>
      <c r="L5470" s="1109">
        <v>0</v>
      </c>
      <c r="M5470" s="1109">
        <v>0</v>
      </c>
      <c r="N5470" s="1109">
        <v>0</v>
      </c>
      <c r="O5470" s="1109">
        <v>0</v>
      </c>
      <c r="P5470" s="1109">
        <v>0</v>
      </c>
      <c r="Q5470" s="1109">
        <v>0</v>
      </c>
    </row>
    <row r="5471" spans="1:17">
      <c r="A5471" s="1109">
        <v>21012</v>
      </c>
      <c r="B5471" s="1110" t="s">
        <v>0</v>
      </c>
      <c r="C5471" s="1109">
        <v>5.5</v>
      </c>
      <c r="D5471" s="1109">
        <v>4.3760000000000003</v>
      </c>
      <c r="E5471" s="1109">
        <v>29.7</v>
      </c>
      <c r="F5471" s="1109">
        <v>0</v>
      </c>
      <c r="G5471" s="1110" t="s">
        <v>10842</v>
      </c>
      <c r="H5471" s="1110" t="s">
        <v>4654</v>
      </c>
      <c r="I5471" s="1110" t="s">
        <v>10839</v>
      </c>
      <c r="J5471" s="1109">
        <v>0</v>
      </c>
      <c r="K5471" s="1109">
        <v>0</v>
      </c>
      <c r="L5471" s="1109">
        <v>0</v>
      </c>
      <c r="M5471" s="1109">
        <v>0</v>
      </c>
      <c r="N5471" s="1109">
        <v>0</v>
      </c>
      <c r="O5471" s="1109">
        <v>0</v>
      </c>
      <c r="P5471" s="1109">
        <v>0</v>
      </c>
      <c r="Q5471" s="1109">
        <v>0</v>
      </c>
    </row>
    <row r="5472" spans="1:17">
      <c r="A5472" s="1109">
        <v>21013</v>
      </c>
      <c r="B5472" s="1110" t="s">
        <v>0</v>
      </c>
      <c r="C5472" s="1109">
        <v>5.5</v>
      </c>
      <c r="D5472" s="1109">
        <v>4.3760000000000003</v>
      </c>
      <c r="E5472" s="1109">
        <v>29.7</v>
      </c>
      <c r="F5472" s="1109">
        <v>0</v>
      </c>
      <c r="G5472" s="1110" t="s">
        <v>10784</v>
      </c>
      <c r="H5472" s="1110" t="s">
        <v>4654</v>
      </c>
      <c r="I5472" s="1110" t="s">
        <v>10841</v>
      </c>
      <c r="J5472" s="1109">
        <v>0</v>
      </c>
      <c r="K5472" s="1109">
        <v>0</v>
      </c>
      <c r="L5472" s="1109">
        <v>0</v>
      </c>
      <c r="M5472" s="1109">
        <v>0</v>
      </c>
      <c r="N5472" s="1109">
        <v>0</v>
      </c>
      <c r="O5472" s="1109">
        <v>0</v>
      </c>
      <c r="P5472" s="1109">
        <v>0</v>
      </c>
      <c r="Q5472" s="1109">
        <v>0</v>
      </c>
    </row>
    <row r="5473" spans="1:17">
      <c r="A5473" s="1109">
        <v>21014</v>
      </c>
      <c r="B5473" s="1110" t="s">
        <v>0</v>
      </c>
      <c r="C5473" s="1109">
        <v>5.5</v>
      </c>
      <c r="D5473" s="1109">
        <v>4.3760000000000003</v>
      </c>
      <c r="E5473" s="1109">
        <v>29.7</v>
      </c>
      <c r="F5473" s="1109">
        <v>0</v>
      </c>
      <c r="G5473" s="1110" t="s">
        <v>10784</v>
      </c>
      <c r="H5473" s="1110" t="s">
        <v>4654</v>
      </c>
      <c r="I5473" s="1110" t="s">
        <v>10832</v>
      </c>
      <c r="J5473" s="1109">
        <v>0</v>
      </c>
      <c r="K5473" s="1109">
        <v>0</v>
      </c>
      <c r="L5473" s="1109">
        <v>0</v>
      </c>
      <c r="M5473" s="1109">
        <v>0</v>
      </c>
      <c r="N5473" s="1109">
        <v>0</v>
      </c>
      <c r="O5473" s="1109">
        <v>0</v>
      </c>
      <c r="P5473" s="1109">
        <v>0</v>
      </c>
      <c r="Q5473" s="1109">
        <v>0</v>
      </c>
    </row>
    <row r="5474" spans="1:17">
      <c r="A5474" s="1109">
        <v>21015</v>
      </c>
      <c r="B5474" s="1110" t="s">
        <v>0</v>
      </c>
      <c r="C5474" s="1109">
        <v>5.5</v>
      </c>
      <c r="D5474" s="1109">
        <v>4.3760000000000003</v>
      </c>
      <c r="E5474" s="1109">
        <v>29.7</v>
      </c>
      <c r="F5474" s="1109">
        <v>0</v>
      </c>
      <c r="G5474" s="1110" t="s">
        <v>10784</v>
      </c>
      <c r="H5474" s="1110" t="s">
        <v>4654</v>
      </c>
      <c r="I5474" s="1110" t="s">
        <v>10839</v>
      </c>
      <c r="J5474" s="1109">
        <v>0</v>
      </c>
      <c r="K5474" s="1109">
        <v>0</v>
      </c>
      <c r="L5474" s="1109">
        <v>0</v>
      </c>
      <c r="M5474" s="1109">
        <v>0</v>
      </c>
      <c r="N5474" s="1109">
        <v>0</v>
      </c>
      <c r="O5474" s="1109">
        <v>0</v>
      </c>
      <c r="P5474" s="1109">
        <v>0</v>
      </c>
      <c r="Q5474" s="1109">
        <v>0</v>
      </c>
    </row>
    <row r="5475" spans="1:17">
      <c r="A5475" s="1109">
        <v>21016</v>
      </c>
      <c r="B5475" s="1110" t="s">
        <v>0</v>
      </c>
      <c r="C5475" s="1109">
        <v>5.5</v>
      </c>
      <c r="D5475" s="1109">
        <v>4.3760000000000003</v>
      </c>
      <c r="E5475" s="1109">
        <v>29.7</v>
      </c>
      <c r="F5475" s="1109">
        <v>0</v>
      </c>
      <c r="G5475" s="1110" t="s">
        <v>10741</v>
      </c>
      <c r="H5475" s="1110" t="s">
        <v>4654</v>
      </c>
      <c r="I5475" s="1110" t="s">
        <v>10841</v>
      </c>
      <c r="J5475" s="1109">
        <v>0</v>
      </c>
      <c r="K5475" s="1109">
        <v>0</v>
      </c>
      <c r="L5475" s="1109">
        <v>0</v>
      </c>
      <c r="M5475" s="1109">
        <v>0</v>
      </c>
      <c r="N5475" s="1109">
        <v>0</v>
      </c>
      <c r="O5475" s="1109">
        <v>0</v>
      </c>
      <c r="P5475" s="1109">
        <v>0</v>
      </c>
      <c r="Q5475" s="1109">
        <v>0</v>
      </c>
    </row>
    <row r="5476" spans="1:17">
      <c r="A5476" s="1109">
        <v>21017</v>
      </c>
      <c r="B5476" s="1110" t="s">
        <v>0</v>
      </c>
      <c r="C5476" s="1109">
        <v>5.5</v>
      </c>
      <c r="D5476" s="1109">
        <v>4.3760000000000003</v>
      </c>
      <c r="E5476" s="1109">
        <v>29.7</v>
      </c>
      <c r="F5476" s="1109">
        <v>0</v>
      </c>
      <c r="G5476" s="1110" t="s">
        <v>10741</v>
      </c>
      <c r="H5476" s="1110" t="s">
        <v>4654</v>
      </c>
      <c r="I5476" s="1110" t="s">
        <v>10832</v>
      </c>
      <c r="J5476" s="1109">
        <v>0</v>
      </c>
      <c r="K5476" s="1109">
        <v>0</v>
      </c>
      <c r="L5476" s="1109">
        <v>0</v>
      </c>
      <c r="M5476" s="1109">
        <v>0</v>
      </c>
      <c r="N5476" s="1109">
        <v>0</v>
      </c>
      <c r="O5476" s="1109">
        <v>0</v>
      </c>
      <c r="P5476" s="1109">
        <v>0</v>
      </c>
      <c r="Q5476" s="1109">
        <v>0</v>
      </c>
    </row>
    <row r="5477" spans="1:17">
      <c r="A5477" s="1109">
        <v>21018</v>
      </c>
      <c r="B5477" s="1110" t="s">
        <v>0</v>
      </c>
      <c r="C5477" s="1109">
        <v>5.5</v>
      </c>
      <c r="D5477" s="1109">
        <v>4.3760000000000003</v>
      </c>
      <c r="E5477" s="1109">
        <v>29.7</v>
      </c>
      <c r="F5477" s="1109">
        <v>0</v>
      </c>
      <c r="G5477" s="1110" t="s">
        <v>10741</v>
      </c>
      <c r="H5477" s="1110" t="s">
        <v>4654</v>
      </c>
      <c r="I5477" s="1110" t="s">
        <v>10839</v>
      </c>
      <c r="J5477" s="1109">
        <v>0</v>
      </c>
      <c r="K5477" s="1109">
        <v>0</v>
      </c>
      <c r="L5477" s="1109">
        <v>0</v>
      </c>
      <c r="M5477" s="1109">
        <v>0</v>
      </c>
      <c r="N5477" s="1109">
        <v>0</v>
      </c>
      <c r="O5477" s="1109">
        <v>0</v>
      </c>
      <c r="P5477" s="1109">
        <v>0</v>
      </c>
      <c r="Q5477" s="1109">
        <v>0</v>
      </c>
    </row>
    <row r="5478" spans="1:17">
      <c r="A5478" s="1109">
        <v>21019</v>
      </c>
      <c r="B5478" s="1110" t="s">
        <v>0</v>
      </c>
      <c r="C5478" s="1109">
        <v>5.5</v>
      </c>
      <c r="D5478" s="1109">
        <v>4.3760000000000003</v>
      </c>
      <c r="E5478" s="1109">
        <v>29.7</v>
      </c>
      <c r="F5478" s="1109">
        <v>0</v>
      </c>
      <c r="G5478" s="1110" t="s">
        <v>10833</v>
      </c>
      <c r="H5478" s="1110" t="s">
        <v>4654</v>
      </c>
      <c r="I5478" s="1110" t="s">
        <v>10841</v>
      </c>
      <c r="J5478" s="1109">
        <v>0</v>
      </c>
      <c r="K5478" s="1109">
        <v>0</v>
      </c>
      <c r="L5478" s="1109">
        <v>0</v>
      </c>
      <c r="M5478" s="1109">
        <v>0</v>
      </c>
      <c r="N5478" s="1109">
        <v>0</v>
      </c>
      <c r="O5478" s="1109">
        <v>0</v>
      </c>
      <c r="P5478" s="1109">
        <v>0</v>
      </c>
      <c r="Q5478" s="1109">
        <v>0</v>
      </c>
    </row>
    <row r="5479" spans="1:17">
      <c r="A5479" s="1109">
        <v>21020</v>
      </c>
      <c r="B5479" s="1110" t="s">
        <v>0</v>
      </c>
      <c r="C5479" s="1109">
        <v>5.5</v>
      </c>
      <c r="D5479" s="1109">
        <v>4.3760000000000003</v>
      </c>
      <c r="E5479" s="1109">
        <v>29.7</v>
      </c>
      <c r="F5479" s="1109">
        <v>0</v>
      </c>
      <c r="G5479" s="1110" t="s">
        <v>10833</v>
      </c>
      <c r="H5479" s="1110" t="s">
        <v>4654</v>
      </c>
      <c r="I5479" s="1110" t="s">
        <v>10832</v>
      </c>
      <c r="J5479" s="1109">
        <v>0</v>
      </c>
      <c r="K5479" s="1109">
        <v>0</v>
      </c>
      <c r="L5479" s="1109">
        <v>0</v>
      </c>
      <c r="M5479" s="1109">
        <v>0</v>
      </c>
      <c r="N5479" s="1109">
        <v>0</v>
      </c>
      <c r="O5479" s="1109">
        <v>0</v>
      </c>
      <c r="P5479" s="1109">
        <v>0</v>
      </c>
      <c r="Q5479" s="1109">
        <v>0</v>
      </c>
    </row>
    <row r="5480" spans="1:17">
      <c r="A5480" s="1109">
        <v>21021</v>
      </c>
      <c r="B5480" s="1110" t="s">
        <v>0</v>
      </c>
      <c r="C5480" s="1109">
        <v>5.5</v>
      </c>
      <c r="D5480" s="1109">
        <v>4.3760000000000003</v>
      </c>
      <c r="E5480" s="1109">
        <v>29.7</v>
      </c>
      <c r="F5480" s="1109">
        <v>0</v>
      </c>
      <c r="G5480" s="1110" t="s">
        <v>10833</v>
      </c>
      <c r="H5480" s="1110" t="s">
        <v>4654</v>
      </c>
      <c r="I5480" s="1110" t="s">
        <v>10839</v>
      </c>
      <c r="J5480" s="1109">
        <v>0</v>
      </c>
      <c r="K5480" s="1109">
        <v>0</v>
      </c>
      <c r="L5480" s="1109">
        <v>0</v>
      </c>
      <c r="M5480" s="1109">
        <v>0</v>
      </c>
      <c r="N5480" s="1109">
        <v>0</v>
      </c>
      <c r="O5480" s="1109">
        <v>0</v>
      </c>
      <c r="P5480" s="1109">
        <v>0</v>
      </c>
      <c r="Q5480" s="1109">
        <v>0</v>
      </c>
    </row>
    <row r="5481" spans="1:17">
      <c r="A5481" s="1109">
        <v>21022</v>
      </c>
      <c r="B5481" s="1110" t="s">
        <v>0</v>
      </c>
      <c r="C5481" s="1109">
        <v>5.5</v>
      </c>
      <c r="D5481" s="1109">
        <v>4.3760000000000003</v>
      </c>
      <c r="E5481" s="1109">
        <v>29.7</v>
      </c>
      <c r="F5481" s="1109">
        <v>0</v>
      </c>
      <c r="G5481" s="1110" t="s">
        <v>10753</v>
      </c>
      <c r="H5481" s="1110" t="s">
        <v>4654</v>
      </c>
      <c r="I5481" s="1110" t="s">
        <v>10841</v>
      </c>
      <c r="J5481" s="1109">
        <v>0</v>
      </c>
      <c r="K5481" s="1109">
        <v>0</v>
      </c>
      <c r="L5481" s="1109">
        <v>0</v>
      </c>
      <c r="M5481" s="1109">
        <v>0</v>
      </c>
      <c r="N5481" s="1109">
        <v>0</v>
      </c>
      <c r="O5481" s="1109">
        <v>0</v>
      </c>
      <c r="P5481" s="1109">
        <v>0</v>
      </c>
      <c r="Q5481" s="1109">
        <v>0</v>
      </c>
    </row>
    <row r="5482" spans="1:17">
      <c r="A5482" s="1109">
        <v>21023</v>
      </c>
      <c r="B5482" s="1110" t="s">
        <v>0</v>
      </c>
      <c r="C5482" s="1109">
        <v>5.5</v>
      </c>
      <c r="D5482" s="1109">
        <v>4.3760000000000003</v>
      </c>
      <c r="E5482" s="1109">
        <v>29.7</v>
      </c>
      <c r="F5482" s="1109">
        <v>0</v>
      </c>
      <c r="G5482" s="1110" t="s">
        <v>10753</v>
      </c>
      <c r="H5482" s="1110" t="s">
        <v>4654</v>
      </c>
      <c r="I5482" s="1110" t="s">
        <v>10832</v>
      </c>
      <c r="J5482" s="1109">
        <v>0</v>
      </c>
      <c r="K5482" s="1109">
        <v>0</v>
      </c>
      <c r="L5482" s="1109">
        <v>0</v>
      </c>
      <c r="M5482" s="1109">
        <v>0</v>
      </c>
      <c r="N5482" s="1109">
        <v>0</v>
      </c>
      <c r="O5482" s="1109">
        <v>0</v>
      </c>
      <c r="P5482" s="1109">
        <v>0</v>
      </c>
      <c r="Q5482" s="1109">
        <v>0</v>
      </c>
    </row>
    <row r="5483" spans="1:17">
      <c r="A5483" s="1109">
        <v>21024</v>
      </c>
      <c r="B5483" s="1110" t="s">
        <v>0</v>
      </c>
      <c r="C5483" s="1109">
        <v>5.5</v>
      </c>
      <c r="D5483" s="1109">
        <v>4.3760000000000003</v>
      </c>
      <c r="E5483" s="1109">
        <v>29.7</v>
      </c>
      <c r="F5483" s="1109">
        <v>0</v>
      </c>
      <c r="G5483" s="1110" t="s">
        <v>10753</v>
      </c>
      <c r="H5483" s="1110" t="s">
        <v>4654</v>
      </c>
      <c r="I5483" s="1110" t="s">
        <v>10839</v>
      </c>
      <c r="J5483" s="1109">
        <v>0</v>
      </c>
      <c r="K5483" s="1109">
        <v>0</v>
      </c>
      <c r="L5483" s="1109">
        <v>0</v>
      </c>
      <c r="M5483" s="1109">
        <v>0</v>
      </c>
      <c r="N5483" s="1109">
        <v>0</v>
      </c>
      <c r="O5483" s="1109">
        <v>0</v>
      </c>
      <c r="P5483" s="1109">
        <v>0</v>
      </c>
      <c r="Q5483" s="1109">
        <v>0</v>
      </c>
    </row>
    <row r="5484" spans="1:17">
      <c r="A5484" s="1109">
        <v>21025</v>
      </c>
      <c r="B5484" s="1110" t="s">
        <v>0</v>
      </c>
      <c r="C5484" s="1109">
        <v>5.5</v>
      </c>
      <c r="D5484" s="1109">
        <v>4.3760000000000003</v>
      </c>
      <c r="E5484" s="1109">
        <v>29.7</v>
      </c>
      <c r="F5484" s="1109">
        <v>0</v>
      </c>
      <c r="G5484" s="1110" t="s">
        <v>10739</v>
      </c>
      <c r="H5484" s="1110" t="s">
        <v>4654</v>
      </c>
      <c r="I5484" s="1110" t="s">
        <v>10841</v>
      </c>
      <c r="J5484" s="1109">
        <v>0</v>
      </c>
      <c r="K5484" s="1109">
        <v>0</v>
      </c>
      <c r="L5484" s="1109">
        <v>0</v>
      </c>
      <c r="M5484" s="1109">
        <v>0</v>
      </c>
      <c r="N5484" s="1109">
        <v>0</v>
      </c>
      <c r="O5484" s="1109">
        <v>0</v>
      </c>
      <c r="P5484" s="1109">
        <v>0</v>
      </c>
      <c r="Q5484" s="1109">
        <v>0</v>
      </c>
    </row>
    <row r="5485" spans="1:17">
      <c r="A5485" s="1109">
        <v>21026</v>
      </c>
      <c r="B5485" s="1110" t="s">
        <v>0</v>
      </c>
      <c r="C5485" s="1109">
        <v>5.5</v>
      </c>
      <c r="D5485" s="1109">
        <v>4.3760000000000003</v>
      </c>
      <c r="E5485" s="1109">
        <v>29.7</v>
      </c>
      <c r="F5485" s="1109">
        <v>0</v>
      </c>
      <c r="G5485" s="1110" t="s">
        <v>10739</v>
      </c>
      <c r="H5485" s="1110" t="s">
        <v>4654</v>
      </c>
      <c r="I5485" s="1110" t="s">
        <v>10832</v>
      </c>
      <c r="J5485" s="1109">
        <v>0</v>
      </c>
      <c r="K5485" s="1109">
        <v>0</v>
      </c>
      <c r="L5485" s="1109">
        <v>0</v>
      </c>
      <c r="M5485" s="1109">
        <v>0</v>
      </c>
      <c r="N5485" s="1109">
        <v>0</v>
      </c>
      <c r="O5485" s="1109">
        <v>0</v>
      </c>
      <c r="P5485" s="1109">
        <v>0</v>
      </c>
      <c r="Q5485" s="1109">
        <v>0</v>
      </c>
    </row>
    <row r="5486" spans="1:17">
      <c r="A5486" s="1109">
        <v>21027</v>
      </c>
      <c r="B5486" s="1110" t="s">
        <v>0</v>
      </c>
      <c r="C5486" s="1109">
        <v>5.5</v>
      </c>
      <c r="D5486" s="1109">
        <v>4.3760000000000003</v>
      </c>
      <c r="E5486" s="1109">
        <v>29.7</v>
      </c>
      <c r="F5486" s="1109">
        <v>0</v>
      </c>
      <c r="G5486" s="1110" t="s">
        <v>10739</v>
      </c>
      <c r="H5486" s="1110" t="s">
        <v>4654</v>
      </c>
      <c r="I5486" s="1110" t="s">
        <v>10839</v>
      </c>
      <c r="J5486" s="1109">
        <v>0</v>
      </c>
      <c r="K5486" s="1109">
        <v>0</v>
      </c>
      <c r="L5486" s="1109">
        <v>0</v>
      </c>
      <c r="M5486" s="1109">
        <v>0</v>
      </c>
      <c r="N5486" s="1109">
        <v>0</v>
      </c>
      <c r="O5486" s="1109">
        <v>0</v>
      </c>
      <c r="P5486" s="1109">
        <v>0</v>
      </c>
      <c r="Q5486" s="1109">
        <v>0</v>
      </c>
    </row>
    <row r="5487" spans="1:17">
      <c r="A5487" s="1109">
        <v>21028</v>
      </c>
      <c r="B5487" s="1110" t="s">
        <v>0</v>
      </c>
      <c r="C5487" s="1109">
        <v>5.5</v>
      </c>
      <c r="D5487" s="1109">
        <v>4.5</v>
      </c>
      <c r="E5487" s="1109">
        <v>26.8</v>
      </c>
      <c r="F5487" s="1109">
        <v>0</v>
      </c>
      <c r="G5487" s="1110" t="s">
        <v>10840</v>
      </c>
      <c r="H5487" s="1110" t="s">
        <v>4654</v>
      </c>
      <c r="I5487" s="1110" t="s">
        <v>10841</v>
      </c>
      <c r="J5487" s="1109">
        <v>0</v>
      </c>
      <c r="K5487" s="1109">
        <v>0</v>
      </c>
      <c r="L5487" s="1109">
        <v>0</v>
      </c>
      <c r="M5487" s="1109">
        <v>0</v>
      </c>
      <c r="N5487" s="1109">
        <v>0</v>
      </c>
      <c r="O5487" s="1109">
        <v>0</v>
      </c>
      <c r="P5487" s="1109">
        <v>0</v>
      </c>
      <c r="Q5487" s="1109">
        <v>0</v>
      </c>
    </row>
    <row r="5488" spans="1:17">
      <c r="A5488" s="1109">
        <v>21029</v>
      </c>
      <c r="B5488" s="1110" t="s">
        <v>0</v>
      </c>
      <c r="C5488" s="1109">
        <v>5.5</v>
      </c>
      <c r="D5488" s="1109">
        <v>4.5</v>
      </c>
      <c r="E5488" s="1109">
        <v>26.8</v>
      </c>
      <c r="F5488" s="1109">
        <v>0</v>
      </c>
      <c r="G5488" s="1110" t="s">
        <v>10840</v>
      </c>
      <c r="H5488" s="1110" t="s">
        <v>4654</v>
      </c>
      <c r="I5488" s="1110" t="s">
        <v>10832</v>
      </c>
      <c r="J5488" s="1109">
        <v>0</v>
      </c>
      <c r="K5488" s="1109">
        <v>0</v>
      </c>
      <c r="L5488" s="1109">
        <v>0</v>
      </c>
      <c r="M5488" s="1109">
        <v>0</v>
      </c>
      <c r="N5488" s="1109">
        <v>0</v>
      </c>
      <c r="O5488" s="1109">
        <v>0</v>
      </c>
      <c r="P5488" s="1109">
        <v>0</v>
      </c>
      <c r="Q5488" s="1109">
        <v>0</v>
      </c>
    </row>
    <row r="5489" spans="1:17">
      <c r="A5489" s="1109">
        <v>21030</v>
      </c>
      <c r="B5489" s="1110" t="s">
        <v>0</v>
      </c>
      <c r="C5489" s="1109">
        <v>5.5</v>
      </c>
      <c r="D5489" s="1109">
        <v>4.5</v>
      </c>
      <c r="E5489" s="1109">
        <v>26.8</v>
      </c>
      <c r="F5489" s="1109">
        <v>0</v>
      </c>
      <c r="G5489" s="1110" t="s">
        <v>10840</v>
      </c>
      <c r="H5489" s="1110" t="s">
        <v>4654</v>
      </c>
      <c r="I5489" s="1110" t="s">
        <v>10839</v>
      </c>
      <c r="J5489" s="1109">
        <v>0</v>
      </c>
      <c r="K5489" s="1109">
        <v>0</v>
      </c>
      <c r="L5489" s="1109">
        <v>0</v>
      </c>
      <c r="M5489" s="1109">
        <v>0</v>
      </c>
      <c r="N5489" s="1109">
        <v>0</v>
      </c>
      <c r="O5489" s="1109">
        <v>0</v>
      </c>
      <c r="P5489" s="1109">
        <v>0</v>
      </c>
      <c r="Q5489" s="1109">
        <v>0</v>
      </c>
    </row>
    <row r="5490" spans="1:17">
      <c r="A5490" s="1109">
        <v>21031</v>
      </c>
      <c r="B5490" s="1110" t="s">
        <v>0</v>
      </c>
      <c r="C5490" s="1109">
        <v>5.5</v>
      </c>
      <c r="D5490" s="1109">
        <v>4.5</v>
      </c>
      <c r="E5490" s="1109">
        <v>26.8</v>
      </c>
      <c r="F5490" s="1109">
        <v>0</v>
      </c>
      <c r="G5490" s="1110" t="s">
        <v>10842</v>
      </c>
      <c r="H5490" s="1110" t="s">
        <v>4654</v>
      </c>
      <c r="I5490" s="1110" t="s">
        <v>10841</v>
      </c>
      <c r="J5490" s="1109">
        <v>0</v>
      </c>
      <c r="K5490" s="1109">
        <v>0</v>
      </c>
      <c r="L5490" s="1109">
        <v>0</v>
      </c>
      <c r="M5490" s="1109">
        <v>0</v>
      </c>
      <c r="N5490" s="1109">
        <v>0</v>
      </c>
      <c r="O5490" s="1109">
        <v>0</v>
      </c>
      <c r="P5490" s="1109">
        <v>0</v>
      </c>
      <c r="Q5490" s="1109">
        <v>0</v>
      </c>
    </row>
    <row r="5491" spans="1:17">
      <c r="A5491" s="1109">
        <v>21032</v>
      </c>
      <c r="B5491" s="1110" t="s">
        <v>0</v>
      </c>
      <c r="C5491" s="1109">
        <v>5.5</v>
      </c>
      <c r="D5491" s="1109">
        <v>4.5</v>
      </c>
      <c r="E5491" s="1109">
        <v>26.8</v>
      </c>
      <c r="F5491" s="1109">
        <v>0</v>
      </c>
      <c r="G5491" s="1110" t="s">
        <v>10842</v>
      </c>
      <c r="H5491" s="1110" t="s">
        <v>4654</v>
      </c>
      <c r="I5491" s="1110" t="s">
        <v>10832</v>
      </c>
      <c r="J5491" s="1109">
        <v>0</v>
      </c>
      <c r="K5491" s="1109">
        <v>0</v>
      </c>
      <c r="L5491" s="1109">
        <v>0</v>
      </c>
      <c r="M5491" s="1109">
        <v>0</v>
      </c>
      <c r="N5491" s="1109">
        <v>0</v>
      </c>
      <c r="O5491" s="1109">
        <v>0</v>
      </c>
      <c r="P5491" s="1109">
        <v>0</v>
      </c>
      <c r="Q5491" s="1109">
        <v>0</v>
      </c>
    </row>
    <row r="5492" spans="1:17">
      <c r="A5492" s="1109">
        <v>21033</v>
      </c>
      <c r="B5492" s="1110" t="s">
        <v>0</v>
      </c>
      <c r="C5492" s="1109">
        <v>5.5</v>
      </c>
      <c r="D5492" s="1109">
        <v>4.5</v>
      </c>
      <c r="E5492" s="1109">
        <v>26.8</v>
      </c>
      <c r="F5492" s="1109">
        <v>0</v>
      </c>
      <c r="G5492" s="1110" t="s">
        <v>10842</v>
      </c>
      <c r="H5492" s="1110" t="s">
        <v>4654</v>
      </c>
      <c r="I5492" s="1110" t="s">
        <v>10839</v>
      </c>
      <c r="J5492" s="1109">
        <v>0</v>
      </c>
      <c r="K5492" s="1109">
        <v>0</v>
      </c>
      <c r="L5492" s="1109">
        <v>0</v>
      </c>
      <c r="M5492" s="1109">
        <v>0</v>
      </c>
      <c r="N5492" s="1109">
        <v>0</v>
      </c>
      <c r="O5492" s="1109">
        <v>0</v>
      </c>
      <c r="P5492" s="1109">
        <v>0</v>
      </c>
      <c r="Q5492" s="1109">
        <v>0</v>
      </c>
    </row>
    <row r="5493" spans="1:17">
      <c r="A5493" s="1109">
        <v>21034</v>
      </c>
      <c r="B5493" s="1110" t="s">
        <v>0</v>
      </c>
      <c r="C5493" s="1109">
        <v>5.5</v>
      </c>
      <c r="D5493" s="1109">
        <v>4.5</v>
      </c>
      <c r="E5493" s="1109">
        <v>26.8</v>
      </c>
      <c r="F5493" s="1109">
        <v>0</v>
      </c>
      <c r="G5493" s="1110" t="s">
        <v>10784</v>
      </c>
      <c r="H5493" s="1110" t="s">
        <v>4654</v>
      </c>
      <c r="I5493" s="1110" t="s">
        <v>10841</v>
      </c>
      <c r="J5493" s="1109">
        <v>0</v>
      </c>
      <c r="K5493" s="1109">
        <v>0</v>
      </c>
      <c r="L5493" s="1109">
        <v>0</v>
      </c>
      <c r="M5493" s="1109">
        <v>0</v>
      </c>
      <c r="N5493" s="1109">
        <v>0</v>
      </c>
      <c r="O5493" s="1109">
        <v>0</v>
      </c>
      <c r="P5493" s="1109">
        <v>0</v>
      </c>
      <c r="Q5493" s="1109">
        <v>0</v>
      </c>
    </row>
    <row r="5494" spans="1:17">
      <c r="A5494" s="1109">
        <v>21035</v>
      </c>
      <c r="B5494" s="1110" t="s">
        <v>0</v>
      </c>
      <c r="C5494" s="1109">
        <v>5.5</v>
      </c>
      <c r="D5494" s="1109">
        <v>4.5</v>
      </c>
      <c r="E5494" s="1109">
        <v>26.8</v>
      </c>
      <c r="F5494" s="1109">
        <v>0</v>
      </c>
      <c r="G5494" s="1110" t="s">
        <v>10784</v>
      </c>
      <c r="H5494" s="1110" t="s">
        <v>4654</v>
      </c>
      <c r="I5494" s="1110" t="s">
        <v>10832</v>
      </c>
      <c r="J5494" s="1109">
        <v>0</v>
      </c>
      <c r="K5494" s="1109">
        <v>0</v>
      </c>
      <c r="L5494" s="1109">
        <v>0</v>
      </c>
      <c r="M5494" s="1109">
        <v>0</v>
      </c>
      <c r="N5494" s="1109">
        <v>0</v>
      </c>
      <c r="O5494" s="1109">
        <v>0</v>
      </c>
      <c r="P5494" s="1109">
        <v>0</v>
      </c>
      <c r="Q5494" s="1109">
        <v>0</v>
      </c>
    </row>
    <row r="5495" spans="1:17">
      <c r="A5495" s="1109">
        <v>21036</v>
      </c>
      <c r="B5495" s="1110" t="s">
        <v>0</v>
      </c>
      <c r="C5495" s="1109">
        <v>5.5</v>
      </c>
      <c r="D5495" s="1109">
        <v>4.5</v>
      </c>
      <c r="E5495" s="1109">
        <v>26.8</v>
      </c>
      <c r="F5495" s="1109">
        <v>0</v>
      </c>
      <c r="G5495" s="1110" t="s">
        <v>10784</v>
      </c>
      <c r="H5495" s="1110" t="s">
        <v>4654</v>
      </c>
      <c r="I5495" s="1110" t="s">
        <v>10839</v>
      </c>
      <c r="J5495" s="1109">
        <v>0</v>
      </c>
      <c r="K5495" s="1109">
        <v>0</v>
      </c>
      <c r="L5495" s="1109">
        <v>0</v>
      </c>
      <c r="M5495" s="1109">
        <v>0</v>
      </c>
      <c r="N5495" s="1109">
        <v>0</v>
      </c>
      <c r="O5495" s="1109">
        <v>0</v>
      </c>
      <c r="P5495" s="1109">
        <v>0</v>
      </c>
      <c r="Q5495" s="1109">
        <v>0</v>
      </c>
    </row>
    <row r="5496" spans="1:17">
      <c r="A5496" s="1109">
        <v>21037</v>
      </c>
      <c r="B5496" s="1110" t="s">
        <v>0</v>
      </c>
      <c r="C5496" s="1109">
        <v>5.5</v>
      </c>
      <c r="D5496" s="1109">
        <v>4.5</v>
      </c>
      <c r="E5496" s="1109">
        <v>26.8</v>
      </c>
      <c r="F5496" s="1109">
        <v>0</v>
      </c>
      <c r="G5496" s="1110" t="s">
        <v>10741</v>
      </c>
      <c r="H5496" s="1110" t="s">
        <v>4654</v>
      </c>
      <c r="I5496" s="1110" t="s">
        <v>10841</v>
      </c>
      <c r="J5496" s="1109">
        <v>0</v>
      </c>
      <c r="K5496" s="1109">
        <v>0</v>
      </c>
      <c r="L5496" s="1109">
        <v>0</v>
      </c>
      <c r="M5496" s="1109">
        <v>0</v>
      </c>
      <c r="N5496" s="1109">
        <v>0</v>
      </c>
      <c r="O5496" s="1109">
        <v>0</v>
      </c>
      <c r="P5496" s="1109">
        <v>0</v>
      </c>
      <c r="Q5496" s="1109">
        <v>0</v>
      </c>
    </row>
    <row r="5497" spans="1:17">
      <c r="A5497" s="1109">
        <v>21038</v>
      </c>
      <c r="B5497" s="1110" t="s">
        <v>0</v>
      </c>
      <c r="C5497" s="1109">
        <v>5.5</v>
      </c>
      <c r="D5497" s="1109">
        <v>4.5</v>
      </c>
      <c r="E5497" s="1109">
        <v>26.8</v>
      </c>
      <c r="F5497" s="1109">
        <v>0</v>
      </c>
      <c r="G5497" s="1110" t="s">
        <v>10741</v>
      </c>
      <c r="H5497" s="1110" t="s">
        <v>4654</v>
      </c>
      <c r="I5497" s="1110" t="s">
        <v>10832</v>
      </c>
      <c r="J5497" s="1109">
        <v>0</v>
      </c>
      <c r="K5497" s="1109">
        <v>0</v>
      </c>
      <c r="L5497" s="1109">
        <v>0</v>
      </c>
      <c r="M5497" s="1109">
        <v>0</v>
      </c>
      <c r="N5497" s="1109">
        <v>0</v>
      </c>
      <c r="O5497" s="1109">
        <v>0</v>
      </c>
      <c r="P5497" s="1109">
        <v>0</v>
      </c>
      <c r="Q5497" s="1109">
        <v>0</v>
      </c>
    </row>
    <row r="5498" spans="1:17">
      <c r="A5498" s="1109">
        <v>21039</v>
      </c>
      <c r="B5498" s="1110" t="s">
        <v>0</v>
      </c>
      <c r="C5498" s="1109">
        <v>5.5</v>
      </c>
      <c r="D5498" s="1109">
        <v>4.5</v>
      </c>
      <c r="E5498" s="1109">
        <v>26.8</v>
      </c>
      <c r="F5498" s="1109">
        <v>0</v>
      </c>
      <c r="G5498" s="1110" t="s">
        <v>10741</v>
      </c>
      <c r="H5498" s="1110" t="s">
        <v>4654</v>
      </c>
      <c r="I5498" s="1110" t="s">
        <v>10839</v>
      </c>
      <c r="J5498" s="1109">
        <v>0</v>
      </c>
      <c r="K5498" s="1109">
        <v>0</v>
      </c>
      <c r="L5498" s="1109">
        <v>0</v>
      </c>
      <c r="M5498" s="1109">
        <v>0</v>
      </c>
      <c r="N5498" s="1109">
        <v>0</v>
      </c>
      <c r="O5498" s="1109">
        <v>0</v>
      </c>
      <c r="P5498" s="1109">
        <v>0</v>
      </c>
      <c r="Q5498" s="1109">
        <v>0</v>
      </c>
    </row>
    <row r="5499" spans="1:17">
      <c r="A5499" s="1109">
        <v>21040</v>
      </c>
      <c r="B5499" s="1110" t="s">
        <v>0</v>
      </c>
      <c r="C5499" s="1109">
        <v>5.5</v>
      </c>
      <c r="D5499" s="1109">
        <v>4.5</v>
      </c>
      <c r="E5499" s="1109">
        <v>26.8</v>
      </c>
      <c r="F5499" s="1109">
        <v>0</v>
      </c>
      <c r="G5499" s="1110" t="s">
        <v>10833</v>
      </c>
      <c r="H5499" s="1110" t="s">
        <v>4654</v>
      </c>
      <c r="I5499" s="1110" t="s">
        <v>10841</v>
      </c>
      <c r="J5499" s="1109">
        <v>0</v>
      </c>
      <c r="K5499" s="1109">
        <v>0</v>
      </c>
      <c r="L5499" s="1109">
        <v>0</v>
      </c>
      <c r="M5499" s="1109">
        <v>0</v>
      </c>
      <c r="N5499" s="1109">
        <v>0</v>
      </c>
      <c r="O5499" s="1109">
        <v>0</v>
      </c>
      <c r="P5499" s="1109">
        <v>0</v>
      </c>
      <c r="Q5499" s="1109">
        <v>0</v>
      </c>
    </row>
    <row r="5500" spans="1:17">
      <c r="A5500" s="1109">
        <v>21041</v>
      </c>
      <c r="B5500" s="1110" t="s">
        <v>0</v>
      </c>
      <c r="C5500" s="1109">
        <v>5.5</v>
      </c>
      <c r="D5500" s="1109">
        <v>4.5</v>
      </c>
      <c r="E5500" s="1109">
        <v>26.8</v>
      </c>
      <c r="F5500" s="1109">
        <v>0</v>
      </c>
      <c r="G5500" s="1110" t="s">
        <v>10833</v>
      </c>
      <c r="H5500" s="1110" t="s">
        <v>4654</v>
      </c>
      <c r="I5500" s="1110" t="s">
        <v>10832</v>
      </c>
      <c r="J5500" s="1109">
        <v>0</v>
      </c>
      <c r="K5500" s="1109">
        <v>0</v>
      </c>
      <c r="L5500" s="1109">
        <v>0</v>
      </c>
      <c r="M5500" s="1109">
        <v>0</v>
      </c>
      <c r="N5500" s="1109">
        <v>0</v>
      </c>
      <c r="O5500" s="1109">
        <v>0</v>
      </c>
      <c r="P5500" s="1109">
        <v>0</v>
      </c>
      <c r="Q5500" s="1109">
        <v>0</v>
      </c>
    </row>
    <row r="5501" spans="1:17">
      <c r="A5501" s="1109">
        <v>21042</v>
      </c>
      <c r="B5501" s="1110" t="s">
        <v>0</v>
      </c>
      <c r="C5501" s="1109">
        <v>5.5</v>
      </c>
      <c r="D5501" s="1109">
        <v>4.5</v>
      </c>
      <c r="E5501" s="1109">
        <v>26.8</v>
      </c>
      <c r="F5501" s="1109">
        <v>0</v>
      </c>
      <c r="G5501" s="1110" t="s">
        <v>10833</v>
      </c>
      <c r="H5501" s="1110" t="s">
        <v>4654</v>
      </c>
      <c r="I5501" s="1110" t="s">
        <v>10839</v>
      </c>
      <c r="J5501" s="1109">
        <v>0</v>
      </c>
      <c r="K5501" s="1109">
        <v>0</v>
      </c>
      <c r="L5501" s="1109">
        <v>0</v>
      </c>
      <c r="M5501" s="1109">
        <v>0</v>
      </c>
      <c r="N5501" s="1109">
        <v>0</v>
      </c>
      <c r="O5501" s="1109">
        <v>0</v>
      </c>
      <c r="P5501" s="1109">
        <v>0</v>
      </c>
      <c r="Q5501" s="1109">
        <v>0</v>
      </c>
    </row>
    <row r="5502" spans="1:17">
      <c r="A5502" s="1109">
        <v>21043</v>
      </c>
      <c r="B5502" s="1110" t="s">
        <v>0</v>
      </c>
      <c r="C5502" s="1109">
        <v>5.5</v>
      </c>
      <c r="D5502" s="1109">
        <v>4.5</v>
      </c>
      <c r="E5502" s="1109">
        <v>26.8</v>
      </c>
      <c r="F5502" s="1109">
        <v>0</v>
      </c>
      <c r="G5502" s="1110" t="s">
        <v>10753</v>
      </c>
      <c r="H5502" s="1110" t="s">
        <v>4654</v>
      </c>
      <c r="I5502" s="1110" t="s">
        <v>10841</v>
      </c>
      <c r="J5502" s="1109">
        <v>0</v>
      </c>
      <c r="K5502" s="1109">
        <v>0</v>
      </c>
      <c r="L5502" s="1109">
        <v>0</v>
      </c>
      <c r="M5502" s="1109">
        <v>0</v>
      </c>
      <c r="N5502" s="1109">
        <v>0</v>
      </c>
      <c r="O5502" s="1109">
        <v>0</v>
      </c>
      <c r="P5502" s="1109">
        <v>0</v>
      </c>
      <c r="Q5502" s="1109">
        <v>0</v>
      </c>
    </row>
    <row r="5503" spans="1:17">
      <c r="A5503" s="1109">
        <v>21044</v>
      </c>
      <c r="B5503" s="1110" t="s">
        <v>0</v>
      </c>
      <c r="C5503" s="1109">
        <v>5.5</v>
      </c>
      <c r="D5503" s="1109">
        <v>4.5</v>
      </c>
      <c r="E5503" s="1109">
        <v>26.8</v>
      </c>
      <c r="F5503" s="1109">
        <v>0</v>
      </c>
      <c r="G5503" s="1110" t="s">
        <v>10753</v>
      </c>
      <c r="H5503" s="1110" t="s">
        <v>4654</v>
      </c>
      <c r="I5503" s="1110" t="s">
        <v>10832</v>
      </c>
      <c r="J5503" s="1109">
        <v>0</v>
      </c>
      <c r="K5503" s="1109">
        <v>0</v>
      </c>
      <c r="L5503" s="1109">
        <v>0</v>
      </c>
      <c r="M5503" s="1109">
        <v>0</v>
      </c>
      <c r="N5503" s="1109">
        <v>0</v>
      </c>
      <c r="O5503" s="1109">
        <v>0</v>
      </c>
      <c r="P5503" s="1109">
        <v>0</v>
      </c>
      <c r="Q5503" s="1109">
        <v>0</v>
      </c>
    </row>
    <row r="5504" spans="1:17">
      <c r="A5504" s="1109">
        <v>21045</v>
      </c>
      <c r="B5504" s="1110" t="s">
        <v>0</v>
      </c>
      <c r="C5504" s="1109">
        <v>5.5</v>
      </c>
      <c r="D5504" s="1109">
        <v>4.5</v>
      </c>
      <c r="E5504" s="1109">
        <v>26.8</v>
      </c>
      <c r="F5504" s="1109">
        <v>0</v>
      </c>
      <c r="G5504" s="1110" t="s">
        <v>10753</v>
      </c>
      <c r="H5504" s="1110" t="s">
        <v>4654</v>
      </c>
      <c r="I5504" s="1110" t="s">
        <v>10839</v>
      </c>
      <c r="J5504" s="1109">
        <v>0</v>
      </c>
      <c r="K5504" s="1109">
        <v>0</v>
      </c>
      <c r="L5504" s="1109">
        <v>0</v>
      </c>
      <c r="M5504" s="1109">
        <v>0</v>
      </c>
      <c r="N5504" s="1109">
        <v>0</v>
      </c>
      <c r="O5504" s="1109">
        <v>0</v>
      </c>
      <c r="P5504" s="1109">
        <v>0</v>
      </c>
      <c r="Q5504" s="1109">
        <v>0</v>
      </c>
    </row>
    <row r="5505" spans="1:17">
      <c r="A5505" s="1109">
        <v>21046</v>
      </c>
      <c r="B5505" s="1110" t="s">
        <v>0</v>
      </c>
      <c r="C5505" s="1109">
        <v>5.5</v>
      </c>
      <c r="D5505" s="1109">
        <v>4.5</v>
      </c>
      <c r="E5505" s="1109">
        <v>26.8</v>
      </c>
      <c r="F5505" s="1109">
        <v>0</v>
      </c>
      <c r="G5505" s="1110" t="s">
        <v>10739</v>
      </c>
      <c r="H5505" s="1110" t="s">
        <v>4654</v>
      </c>
      <c r="I5505" s="1110" t="s">
        <v>10841</v>
      </c>
      <c r="J5505" s="1109">
        <v>0</v>
      </c>
      <c r="K5505" s="1109">
        <v>0</v>
      </c>
      <c r="L5505" s="1109">
        <v>0</v>
      </c>
      <c r="M5505" s="1109">
        <v>0</v>
      </c>
      <c r="N5505" s="1109">
        <v>0</v>
      </c>
      <c r="O5505" s="1109">
        <v>0</v>
      </c>
      <c r="P5505" s="1109">
        <v>0</v>
      </c>
      <c r="Q5505" s="1109">
        <v>0</v>
      </c>
    </row>
    <row r="5506" spans="1:17">
      <c r="A5506" s="1109">
        <v>21047</v>
      </c>
      <c r="B5506" s="1110" t="s">
        <v>0</v>
      </c>
      <c r="C5506" s="1109">
        <v>5.5</v>
      </c>
      <c r="D5506" s="1109">
        <v>4.5</v>
      </c>
      <c r="E5506" s="1109">
        <v>26.8</v>
      </c>
      <c r="F5506" s="1109">
        <v>0</v>
      </c>
      <c r="G5506" s="1110" t="s">
        <v>10739</v>
      </c>
      <c r="H5506" s="1110" t="s">
        <v>4654</v>
      </c>
      <c r="I5506" s="1110" t="s">
        <v>10832</v>
      </c>
      <c r="J5506" s="1109">
        <v>0</v>
      </c>
      <c r="K5506" s="1109">
        <v>0</v>
      </c>
      <c r="L5506" s="1109">
        <v>0</v>
      </c>
      <c r="M5506" s="1109">
        <v>0</v>
      </c>
      <c r="N5506" s="1109">
        <v>0</v>
      </c>
      <c r="O5506" s="1109">
        <v>0</v>
      </c>
      <c r="P5506" s="1109">
        <v>0</v>
      </c>
      <c r="Q5506" s="1109">
        <v>0</v>
      </c>
    </row>
    <row r="5507" spans="1:17">
      <c r="A5507" s="1109">
        <v>21048</v>
      </c>
      <c r="B5507" s="1110" t="s">
        <v>0</v>
      </c>
      <c r="C5507" s="1109">
        <v>5.5</v>
      </c>
      <c r="D5507" s="1109">
        <v>4.5</v>
      </c>
      <c r="E5507" s="1109">
        <v>26.8</v>
      </c>
      <c r="F5507" s="1109">
        <v>0</v>
      </c>
      <c r="G5507" s="1110" t="s">
        <v>10739</v>
      </c>
      <c r="H5507" s="1110" t="s">
        <v>4654</v>
      </c>
      <c r="I5507" s="1110" t="s">
        <v>10839</v>
      </c>
      <c r="J5507" s="1109">
        <v>0</v>
      </c>
      <c r="K5507" s="1109">
        <v>0</v>
      </c>
      <c r="L5507" s="1109">
        <v>0</v>
      </c>
      <c r="M5507" s="1109">
        <v>0</v>
      </c>
      <c r="N5507" s="1109">
        <v>0</v>
      </c>
      <c r="O5507" s="1109">
        <v>0</v>
      </c>
      <c r="P5507" s="1109">
        <v>0</v>
      </c>
      <c r="Q5507" s="1109">
        <v>0</v>
      </c>
    </row>
    <row r="5508" spans="1:17">
      <c r="A5508" s="1109">
        <v>21049</v>
      </c>
      <c r="B5508" s="1110" t="s">
        <v>0</v>
      </c>
      <c r="C5508" s="1109">
        <v>5.5</v>
      </c>
      <c r="D5508" s="1109">
        <v>4.67</v>
      </c>
      <c r="E5508" s="1109">
        <v>23</v>
      </c>
      <c r="F5508" s="1109">
        <v>0</v>
      </c>
      <c r="G5508" s="1110" t="s">
        <v>10840</v>
      </c>
      <c r="H5508" s="1110" t="s">
        <v>4654</v>
      </c>
      <c r="I5508" s="1110" t="s">
        <v>10847</v>
      </c>
      <c r="J5508" s="1109">
        <v>0</v>
      </c>
      <c r="K5508" s="1109">
        <v>0</v>
      </c>
      <c r="L5508" s="1109">
        <v>0</v>
      </c>
      <c r="M5508" s="1109">
        <v>0</v>
      </c>
      <c r="N5508" s="1109">
        <v>0</v>
      </c>
      <c r="O5508" s="1109">
        <v>0</v>
      </c>
      <c r="P5508" s="1109">
        <v>0</v>
      </c>
      <c r="Q5508" s="1109">
        <v>0</v>
      </c>
    </row>
    <row r="5509" spans="1:17">
      <c r="A5509" s="1109">
        <v>21050</v>
      </c>
      <c r="B5509" s="1110" t="s">
        <v>0</v>
      </c>
      <c r="C5509" s="1109">
        <v>5.5</v>
      </c>
      <c r="D5509" s="1109">
        <v>4.67</v>
      </c>
      <c r="E5509" s="1109">
        <v>23</v>
      </c>
      <c r="F5509" s="1109">
        <v>0</v>
      </c>
      <c r="G5509" s="1110" t="s">
        <v>10840</v>
      </c>
      <c r="H5509" s="1110" t="s">
        <v>4654</v>
      </c>
      <c r="I5509" s="1110" t="s">
        <v>10846</v>
      </c>
      <c r="J5509" s="1109">
        <v>0</v>
      </c>
      <c r="K5509" s="1109">
        <v>0</v>
      </c>
      <c r="L5509" s="1109">
        <v>0</v>
      </c>
      <c r="M5509" s="1109">
        <v>0</v>
      </c>
      <c r="N5509" s="1109">
        <v>0</v>
      </c>
      <c r="O5509" s="1109">
        <v>0</v>
      </c>
      <c r="P5509" s="1109">
        <v>0</v>
      </c>
      <c r="Q5509" s="1109">
        <v>0</v>
      </c>
    </row>
    <row r="5510" spans="1:17">
      <c r="A5510" s="1109">
        <v>21051</v>
      </c>
      <c r="B5510" s="1110" t="s">
        <v>0</v>
      </c>
      <c r="C5510" s="1109">
        <v>5.5</v>
      </c>
      <c r="D5510" s="1109">
        <v>4.67</v>
      </c>
      <c r="E5510" s="1109">
        <v>23</v>
      </c>
      <c r="F5510" s="1109">
        <v>0</v>
      </c>
      <c r="G5510" s="1110" t="s">
        <v>10840</v>
      </c>
      <c r="H5510" s="1110" t="s">
        <v>4654</v>
      </c>
      <c r="I5510" s="1110" t="s">
        <v>10760</v>
      </c>
      <c r="J5510" s="1109">
        <v>0</v>
      </c>
      <c r="K5510" s="1109">
        <v>0</v>
      </c>
      <c r="L5510" s="1109">
        <v>0</v>
      </c>
      <c r="M5510" s="1109">
        <v>0</v>
      </c>
      <c r="N5510" s="1109">
        <v>0</v>
      </c>
      <c r="O5510" s="1109">
        <v>0</v>
      </c>
      <c r="P5510" s="1109">
        <v>0</v>
      </c>
      <c r="Q5510" s="1109">
        <v>0</v>
      </c>
    </row>
    <row r="5511" spans="1:17">
      <c r="A5511" s="1109">
        <v>21052</v>
      </c>
      <c r="B5511" s="1110" t="s">
        <v>0</v>
      </c>
      <c r="C5511" s="1109">
        <v>5.5</v>
      </c>
      <c r="D5511" s="1109">
        <v>4.67</v>
      </c>
      <c r="E5511" s="1109">
        <v>23</v>
      </c>
      <c r="F5511" s="1109">
        <v>0</v>
      </c>
      <c r="G5511" s="1110" t="s">
        <v>10840</v>
      </c>
      <c r="H5511" s="1110" t="s">
        <v>4654</v>
      </c>
      <c r="I5511" s="1110" t="s">
        <v>10841</v>
      </c>
      <c r="J5511" s="1109">
        <v>0</v>
      </c>
      <c r="K5511" s="1109">
        <v>0</v>
      </c>
      <c r="L5511" s="1109">
        <v>0</v>
      </c>
      <c r="M5511" s="1109">
        <v>0</v>
      </c>
      <c r="N5511" s="1109">
        <v>0</v>
      </c>
      <c r="O5511" s="1109">
        <v>0</v>
      </c>
      <c r="P5511" s="1109">
        <v>0</v>
      </c>
      <c r="Q5511" s="1109">
        <v>0</v>
      </c>
    </row>
    <row r="5512" spans="1:17">
      <c r="A5512" s="1109">
        <v>21053</v>
      </c>
      <c r="B5512" s="1110" t="s">
        <v>0</v>
      </c>
      <c r="C5512" s="1109">
        <v>5.5</v>
      </c>
      <c r="D5512" s="1109">
        <v>4.67</v>
      </c>
      <c r="E5512" s="1109">
        <v>23</v>
      </c>
      <c r="F5512" s="1109">
        <v>0</v>
      </c>
      <c r="G5512" s="1110" t="s">
        <v>10840</v>
      </c>
      <c r="H5512" s="1110" t="s">
        <v>4654</v>
      </c>
      <c r="I5512" s="1110" t="s">
        <v>10836</v>
      </c>
      <c r="J5512" s="1109">
        <v>0</v>
      </c>
      <c r="K5512" s="1109">
        <v>0</v>
      </c>
      <c r="L5512" s="1109">
        <v>0</v>
      </c>
      <c r="M5512" s="1109">
        <v>0</v>
      </c>
      <c r="N5512" s="1109">
        <v>0</v>
      </c>
      <c r="O5512" s="1109">
        <v>0</v>
      </c>
      <c r="P5512" s="1109">
        <v>0</v>
      </c>
      <c r="Q5512" s="1109">
        <v>0</v>
      </c>
    </row>
    <row r="5513" spans="1:17">
      <c r="A5513" s="1109">
        <v>21054</v>
      </c>
      <c r="B5513" s="1110" t="s">
        <v>0</v>
      </c>
      <c r="C5513" s="1109">
        <v>5.5</v>
      </c>
      <c r="D5513" s="1109">
        <v>4.67</v>
      </c>
      <c r="E5513" s="1109">
        <v>23</v>
      </c>
      <c r="F5513" s="1109">
        <v>0</v>
      </c>
      <c r="G5513" s="1110" t="s">
        <v>10840</v>
      </c>
      <c r="H5513" s="1110" t="s">
        <v>4654</v>
      </c>
      <c r="I5513" s="1110" t="s">
        <v>10736</v>
      </c>
      <c r="J5513" s="1109">
        <v>0</v>
      </c>
      <c r="K5513" s="1109">
        <v>0</v>
      </c>
      <c r="L5513" s="1109">
        <v>0</v>
      </c>
      <c r="M5513" s="1109">
        <v>0</v>
      </c>
      <c r="N5513" s="1109">
        <v>0</v>
      </c>
      <c r="O5513" s="1109">
        <v>0</v>
      </c>
      <c r="P5513" s="1109">
        <v>0</v>
      </c>
      <c r="Q5513" s="1109">
        <v>0</v>
      </c>
    </row>
    <row r="5514" spans="1:17">
      <c r="A5514" s="1109">
        <v>21055</v>
      </c>
      <c r="B5514" s="1110" t="s">
        <v>0</v>
      </c>
      <c r="C5514" s="1109">
        <v>5.5</v>
      </c>
      <c r="D5514" s="1109">
        <v>4.67</v>
      </c>
      <c r="E5514" s="1109">
        <v>23</v>
      </c>
      <c r="F5514" s="1109">
        <v>0</v>
      </c>
      <c r="G5514" s="1110" t="s">
        <v>10840</v>
      </c>
      <c r="H5514" s="1110" t="s">
        <v>4654</v>
      </c>
      <c r="I5514" s="1110" t="s">
        <v>10832</v>
      </c>
      <c r="J5514" s="1109">
        <v>0</v>
      </c>
      <c r="K5514" s="1109">
        <v>0</v>
      </c>
      <c r="L5514" s="1109">
        <v>0</v>
      </c>
      <c r="M5514" s="1109">
        <v>0</v>
      </c>
      <c r="N5514" s="1109">
        <v>0</v>
      </c>
      <c r="O5514" s="1109">
        <v>0</v>
      </c>
      <c r="P5514" s="1109">
        <v>0</v>
      </c>
      <c r="Q5514" s="1109">
        <v>0</v>
      </c>
    </row>
    <row r="5515" spans="1:17">
      <c r="A5515" s="1109">
        <v>21056</v>
      </c>
      <c r="B5515" s="1110" t="s">
        <v>0</v>
      </c>
      <c r="C5515" s="1109">
        <v>5.5</v>
      </c>
      <c r="D5515" s="1109">
        <v>4.67</v>
      </c>
      <c r="E5515" s="1109">
        <v>23</v>
      </c>
      <c r="F5515" s="1109">
        <v>0</v>
      </c>
      <c r="G5515" s="1110" t="s">
        <v>10840</v>
      </c>
      <c r="H5515" s="1110" t="s">
        <v>4654</v>
      </c>
      <c r="I5515" s="1110" t="s">
        <v>10839</v>
      </c>
      <c r="J5515" s="1109">
        <v>0</v>
      </c>
      <c r="K5515" s="1109">
        <v>0</v>
      </c>
      <c r="L5515" s="1109">
        <v>0</v>
      </c>
      <c r="M5515" s="1109">
        <v>0</v>
      </c>
      <c r="N5515" s="1109">
        <v>0</v>
      </c>
      <c r="O5515" s="1109">
        <v>0</v>
      </c>
      <c r="P5515" s="1109">
        <v>0</v>
      </c>
      <c r="Q5515" s="1109">
        <v>0</v>
      </c>
    </row>
    <row r="5516" spans="1:17">
      <c r="A5516" s="1109">
        <v>21057</v>
      </c>
      <c r="B5516" s="1110" t="s">
        <v>0</v>
      </c>
      <c r="C5516" s="1109">
        <v>5.5</v>
      </c>
      <c r="D5516" s="1109">
        <v>4.67</v>
      </c>
      <c r="E5516" s="1109">
        <v>23</v>
      </c>
      <c r="F5516" s="1109">
        <v>0</v>
      </c>
      <c r="G5516" s="1110" t="s">
        <v>10840</v>
      </c>
      <c r="H5516" s="1110" t="s">
        <v>4654</v>
      </c>
      <c r="I5516" s="1110" t="s">
        <v>10850</v>
      </c>
      <c r="J5516" s="1109">
        <v>0</v>
      </c>
      <c r="K5516" s="1109">
        <v>0</v>
      </c>
      <c r="L5516" s="1109">
        <v>0</v>
      </c>
      <c r="M5516" s="1109">
        <v>0</v>
      </c>
      <c r="N5516" s="1109">
        <v>0</v>
      </c>
      <c r="O5516" s="1109">
        <v>0</v>
      </c>
      <c r="P5516" s="1109">
        <v>0</v>
      </c>
      <c r="Q5516" s="1109">
        <v>0</v>
      </c>
    </row>
    <row r="5517" spans="1:17">
      <c r="A5517" s="1109">
        <v>21058</v>
      </c>
      <c r="B5517" s="1110" t="s">
        <v>0</v>
      </c>
      <c r="C5517" s="1109">
        <v>5.5</v>
      </c>
      <c r="D5517" s="1109">
        <v>4.67</v>
      </c>
      <c r="E5517" s="1109">
        <v>23</v>
      </c>
      <c r="F5517" s="1109">
        <v>0</v>
      </c>
      <c r="G5517" s="1110" t="s">
        <v>10842</v>
      </c>
      <c r="H5517" s="1110" t="s">
        <v>4654</v>
      </c>
      <c r="I5517" s="1110" t="s">
        <v>10847</v>
      </c>
      <c r="J5517" s="1109">
        <v>0</v>
      </c>
      <c r="K5517" s="1109">
        <v>0</v>
      </c>
      <c r="L5517" s="1109">
        <v>0</v>
      </c>
      <c r="M5517" s="1109">
        <v>0</v>
      </c>
      <c r="N5517" s="1109">
        <v>0</v>
      </c>
      <c r="O5517" s="1109">
        <v>0</v>
      </c>
      <c r="P5517" s="1109">
        <v>0</v>
      </c>
      <c r="Q5517" s="1109">
        <v>0</v>
      </c>
    </row>
    <row r="5518" spans="1:17">
      <c r="A5518" s="1109">
        <v>21059</v>
      </c>
      <c r="B5518" s="1110" t="s">
        <v>0</v>
      </c>
      <c r="C5518" s="1109">
        <v>5.5</v>
      </c>
      <c r="D5518" s="1109">
        <v>4.67</v>
      </c>
      <c r="E5518" s="1109">
        <v>23</v>
      </c>
      <c r="F5518" s="1109">
        <v>0</v>
      </c>
      <c r="G5518" s="1110" t="s">
        <v>10842</v>
      </c>
      <c r="H5518" s="1110" t="s">
        <v>4654</v>
      </c>
      <c r="I5518" s="1110" t="s">
        <v>10760</v>
      </c>
      <c r="J5518" s="1109">
        <v>0</v>
      </c>
      <c r="K5518" s="1109">
        <v>0</v>
      </c>
      <c r="L5518" s="1109">
        <v>0</v>
      </c>
      <c r="M5518" s="1109">
        <v>0</v>
      </c>
      <c r="N5518" s="1109">
        <v>0</v>
      </c>
      <c r="O5518" s="1109">
        <v>0</v>
      </c>
      <c r="P5518" s="1109">
        <v>0</v>
      </c>
      <c r="Q5518" s="1109">
        <v>0</v>
      </c>
    </row>
    <row r="5519" spans="1:17">
      <c r="A5519" s="1109">
        <v>21060</v>
      </c>
      <c r="B5519" s="1110" t="s">
        <v>0</v>
      </c>
      <c r="C5519" s="1109">
        <v>5.5</v>
      </c>
      <c r="D5519" s="1109">
        <v>4.67</v>
      </c>
      <c r="E5519" s="1109">
        <v>23</v>
      </c>
      <c r="F5519" s="1109">
        <v>0</v>
      </c>
      <c r="G5519" s="1110" t="s">
        <v>10842</v>
      </c>
      <c r="H5519" s="1110" t="s">
        <v>4654</v>
      </c>
      <c r="I5519" s="1110" t="s">
        <v>10841</v>
      </c>
      <c r="J5519" s="1109">
        <v>0</v>
      </c>
      <c r="K5519" s="1109">
        <v>0</v>
      </c>
      <c r="L5519" s="1109">
        <v>0</v>
      </c>
      <c r="M5519" s="1109">
        <v>0</v>
      </c>
      <c r="N5519" s="1109">
        <v>0</v>
      </c>
      <c r="O5519" s="1109">
        <v>0</v>
      </c>
      <c r="P5519" s="1109">
        <v>0</v>
      </c>
      <c r="Q5519" s="1109">
        <v>0</v>
      </c>
    </row>
    <row r="5520" spans="1:17">
      <c r="A5520" s="1109">
        <v>21061</v>
      </c>
      <c r="B5520" s="1110" t="s">
        <v>0</v>
      </c>
      <c r="C5520" s="1109">
        <v>5.5</v>
      </c>
      <c r="D5520" s="1109">
        <v>4.67</v>
      </c>
      <c r="E5520" s="1109">
        <v>23</v>
      </c>
      <c r="F5520" s="1109">
        <v>0</v>
      </c>
      <c r="G5520" s="1110" t="s">
        <v>10842</v>
      </c>
      <c r="H5520" s="1110" t="s">
        <v>4654</v>
      </c>
      <c r="I5520" s="1110" t="s">
        <v>10736</v>
      </c>
      <c r="J5520" s="1109">
        <v>0</v>
      </c>
      <c r="K5520" s="1109">
        <v>0</v>
      </c>
      <c r="L5520" s="1109">
        <v>0</v>
      </c>
      <c r="M5520" s="1109">
        <v>0</v>
      </c>
      <c r="N5520" s="1109">
        <v>0</v>
      </c>
      <c r="O5520" s="1109">
        <v>0</v>
      </c>
      <c r="P5520" s="1109">
        <v>0</v>
      </c>
      <c r="Q5520" s="1109">
        <v>0</v>
      </c>
    </row>
    <row r="5521" spans="1:17">
      <c r="A5521" s="1109">
        <v>21062</v>
      </c>
      <c r="B5521" s="1110" t="s">
        <v>0</v>
      </c>
      <c r="C5521" s="1109">
        <v>5.5</v>
      </c>
      <c r="D5521" s="1109">
        <v>4.67</v>
      </c>
      <c r="E5521" s="1109">
        <v>23</v>
      </c>
      <c r="F5521" s="1109">
        <v>0</v>
      </c>
      <c r="G5521" s="1110" t="s">
        <v>10842</v>
      </c>
      <c r="H5521" s="1110" t="s">
        <v>4654</v>
      </c>
      <c r="I5521" s="1110" t="s">
        <v>10850</v>
      </c>
      <c r="J5521" s="1109">
        <v>0</v>
      </c>
      <c r="K5521" s="1109">
        <v>0</v>
      </c>
      <c r="L5521" s="1109">
        <v>0</v>
      </c>
      <c r="M5521" s="1109">
        <v>0</v>
      </c>
      <c r="N5521" s="1109">
        <v>0</v>
      </c>
      <c r="O5521" s="1109">
        <v>0</v>
      </c>
      <c r="P5521" s="1109">
        <v>0</v>
      </c>
      <c r="Q5521" s="1109">
        <v>0</v>
      </c>
    </row>
    <row r="5522" spans="1:17">
      <c r="A5522" s="1109">
        <v>21063</v>
      </c>
      <c r="B5522" s="1110" t="s">
        <v>0</v>
      </c>
      <c r="C5522" s="1109">
        <v>5.5</v>
      </c>
      <c r="D5522" s="1109">
        <v>4.67</v>
      </c>
      <c r="E5522" s="1109">
        <v>23</v>
      </c>
      <c r="F5522" s="1109">
        <v>0</v>
      </c>
      <c r="G5522" s="1110" t="s">
        <v>10842</v>
      </c>
      <c r="H5522" s="1110" t="s">
        <v>4654</v>
      </c>
      <c r="I5522" s="1110" t="s">
        <v>10832</v>
      </c>
      <c r="J5522" s="1109">
        <v>0</v>
      </c>
      <c r="K5522" s="1109">
        <v>0</v>
      </c>
      <c r="L5522" s="1109">
        <v>0</v>
      </c>
      <c r="M5522" s="1109">
        <v>0</v>
      </c>
      <c r="N5522" s="1109">
        <v>0</v>
      </c>
      <c r="O5522" s="1109">
        <v>0</v>
      </c>
      <c r="P5522" s="1109">
        <v>0</v>
      </c>
      <c r="Q5522" s="1109">
        <v>0</v>
      </c>
    </row>
    <row r="5523" spans="1:17">
      <c r="A5523" s="1109">
        <v>21064</v>
      </c>
      <c r="B5523" s="1110" t="s">
        <v>0</v>
      </c>
      <c r="C5523" s="1109">
        <v>5.5</v>
      </c>
      <c r="D5523" s="1109">
        <v>4.67</v>
      </c>
      <c r="E5523" s="1109">
        <v>23</v>
      </c>
      <c r="F5523" s="1109">
        <v>0</v>
      </c>
      <c r="G5523" s="1110" t="s">
        <v>10842</v>
      </c>
      <c r="H5523" s="1110" t="s">
        <v>4654</v>
      </c>
      <c r="I5523" s="1110" t="s">
        <v>10839</v>
      </c>
      <c r="J5523" s="1109">
        <v>0</v>
      </c>
      <c r="K5523" s="1109">
        <v>0</v>
      </c>
      <c r="L5523" s="1109">
        <v>0</v>
      </c>
      <c r="M5523" s="1109">
        <v>0</v>
      </c>
      <c r="N5523" s="1109">
        <v>0</v>
      </c>
      <c r="O5523" s="1109">
        <v>0</v>
      </c>
      <c r="P5523" s="1109">
        <v>0</v>
      </c>
      <c r="Q5523" s="1109">
        <v>0</v>
      </c>
    </row>
    <row r="5524" spans="1:17">
      <c r="A5524" s="1109">
        <v>21065</v>
      </c>
      <c r="B5524" s="1110" t="s">
        <v>0</v>
      </c>
      <c r="C5524" s="1109">
        <v>5.5</v>
      </c>
      <c r="D5524" s="1109">
        <v>4.67</v>
      </c>
      <c r="E5524" s="1109">
        <v>23</v>
      </c>
      <c r="F5524" s="1109">
        <v>0</v>
      </c>
      <c r="G5524" s="1110" t="s">
        <v>10843</v>
      </c>
      <c r="H5524" s="1110" t="s">
        <v>4654</v>
      </c>
      <c r="I5524" s="1110" t="s">
        <v>10847</v>
      </c>
      <c r="J5524" s="1109">
        <v>0</v>
      </c>
      <c r="K5524" s="1109">
        <v>0</v>
      </c>
      <c r="L5524" s="1109">
        <v>0</v>
      </c>
      <c r="M5524" s="1109">
        <v>0</v>
      </c>
      <c r="N5524" s="1109">
        <v>0</v>
      </c>
      <c r="O5524" s="1109">
        <v>0</v>
      </c>
      <c r="P5524" s="1109">
        <v>0</v>
      </c>
      <c r="Q5524" s="1109">
        <v>0</v>
      </c>
    </row>
    <row r="5525" spans="1:17">
      <c r="A5525" s="1109">
        <v>21066</v>
      </c>
      <c r="B5525" s="1110" t="s">
        <v>0</v>
      </c>
      <c r="C5525" s="1109">
        <v>5.5</v>
      </c>
      <c r="D5525" s="1109">
        <v>4.67</v>
      </c>
      <c r="E5525" s="1109">
        <v>23</v>
      </c>
      <c r="F5525" s="1109">
        <v>0</v>
      </c>
      <c r="G5525" s="1110" t="s">
        <v>10843</v>
      </c>
      <c r="H5525" s="1110" t="s">
        <v>4654</v>
      </c>
      <c r="I5525" s="1110" t="s">
        <v>10849</v>
      </c>
      <c r="J5525" s="1109">
        <v>0</v>
      </c>
      <c r="K5525" s="1109">
        <v>0</v>
      </c>
      <c r="L5525" s="1109">
        <v>0</v>
      </c>
      <c r="M5525" s="1109">
        <v>0</v>
      </c>
      <c r="N5525" s="1109">
        <v>0</v>
      </c>
      <c r="O5525" s="1109">
        <v>0</v>
      </c>
      <c r="P5525" s="1109">
        <v>0</v>
      </c>
      <c r="Q5525" s="1109">
        <v>0</v>
      </c>
    </row>
    <row r="5526" spans="1:17">
      <c r="A5526" s="1109">
        <v>21067</v>
      </c>
      <c r="B5526" s="1110" t="s">
        <v>0</v>
      </c>
      <c r="C5526" s="1109">
        <v>5.5</v>
      </c>
      <c r="D5526" s="1109">
        <v>4.67</v>
      </c>
      <c r="E5526" s="1109">
        <v>23</v>
      </c>
      <c r="F5526" s="1109">
        <v>0</v>
      </c>
      <c r="G5526" s="1110" t="s">
        <v>10843</v>
      </c>
      <c r="H5526" s="1110" t="s">
        <v>4654</v>
      </c>
      <c r="I5526" s="1110" t="s">
        <v>10760</v>
      </c>
      <c r="J5526" s="1109">
        <v>0</v>
      </c>
      <c r="K5526" s="1109">
        <v>0</v>
      </c>
      <c r="L5526" s="1109">
        <v>0</v>
      </c>
      <c r="M5526" s="1109">
        <v>0</v>
      </c>
      <c r="N5526" s="1109">
        <v>0</v>
      </c>
      <c r="O5526" s="1109">
        <v>0</v>
      </c>
      <c r="P5526" s="1109">
        <v>0</v>
      </c>
      <c r="Q5526" s="1109">
        <v>0</v>
      </c>
    </row>
    <row r="5527" spans="1:17">
      <c r="A5527" s="1109">
        <v>21068</v>
      </c>
      <c r="B5527" s="1110" t="s">
        <v>0</v>
      </c>
      <c r="C5527" s="1109">
        <v>5.5</v>
      </c>
      <c r="D5527" s="1109">
        <v>4.67</v>
      </c>
      <c r="E5527" s="1109">
        <v>23</v>
      </c>
      <c r="F5527" s="1109">
        <v>0</v>
      </c>
      <c r="G5527" s="1110" t="s">
        <v>10843</v>
      </c>
      <c r="H5527" s="1110" t="s">
        <v>4654</v>
      </c>
      <c r="I5527" s="1110" t="s">
        <v>10841</v>
      </c>
      <c r="J5527" s="1109">
        <v>0</v>
      </c>
      <c r="K5527" s="1109">
        <v>0</v>
      </c>
      <c r="L5527" s="1109">
        <v>0</v>
      </c>
      <c r="M5527" s="1109">
        <v>0</v>
      </c>
      <c r="N5527" s="1109">
        <v>0</v>
      </c>
      <c r="O5527" s="1109">
        <v>0</v>
      </c>
      <c r="P5527" s="1109">
        <v>0</v>
      </c>
      <c r="Q5527" s="1109">
        <v>0</v>
      </c>
    </row>
    <row r="5528" spans="1:17">
      <c r="A5528" s="1109">
        <v>21069</v>
      </c>
      <c r="B5528" s="1110" t="s">
        <v>0</v>
      </c>
      <c r="C5528" s="1109">
        <v>5.5</v>
      </c>
      <c r="D5528" s="1109">
        <v>4.67</v>
      </c>
      <c r="E5528" s="1109">
        <v>23</v>
      </c>
      <c r="F5528" s="1109">
        <v>0</v>
      </c>
      <c r="G5528" s="1110" t="s">
        <v>10843</v>
      </c>
      <c r="H5528" s="1110" t="s">
        <v>4654</v>
      </c>
      <c r="I5528" s="1110" t="s">
        <v>10845</v>
      </c>
      <c r="J5528" s="1109">
        <v>0</v>
      </c>
      <c r="K5528" s="1109">
        <v>0</v>
      </c>
      <c r="L5528" s="1109">
        <v>0</v>
      </c>
      <c r="M5528" s="1109">
        <v>0</v>
      </c>
      <c r="N5528" s="1109">
        <v>0</v>
      </c>
      <c r="O5528" s="1109">
        <v>0</v>
      </c>
      <c r="P5528" s="1109">
        <v>0</v>
      </c>
      <c r="Q5528" s="1109">
        <v>0</v>
      </c>
    </row>
    <row r="5529" spans="1:17">
      <c r="A5529" s="1109">
        <v>21070</v>
      </c>
      <c r="B5529" s="1110" t="s">
        <v>0</v>
      </c>
      <c r="C5529" s="1109">
        <v>5.5</v>
      </c>
      <c r="D5529" s="1109">
        <v>4.67</v>
      </c>
      <c r="E5529" s="1109">
        <v>23</v>
      </c>
      <c r="F5529" s="1109">
        <v>0</v>
      </c>
      <c r="G5529" s="1110" t="s">
        <v>10843</v>
      </c>
      <c r="H5529" s="1110" t="s">
        <v>4654</v>
      </c>
      <c r="I5529" s="1110" t="s">
        <v>10736</v>
      </c>
      <c r="J5529" s="1109">
        <v>0</v>
      </c>
      <c r="K5529" s="1109">
        <v>0</v>
      </c>
      <c r="L5529" s="1109">
        <v>0</v>
      </c>
      <c r="M5529" s="1109">
        <v>0</v>
      </c>
      <c r="N5529" s="1109">
        <v>0</v>
      </c>
      <c r="O5529" s="1109">
        <v>0</v>
      </c>
      <c r="P5529" s="1109">
        <v>0</v>
      </c>
      <c r="Q5529" s="1109">
        <v>0</v>
      </c>
    </row>
    <row r="5530" spans="1:17">
      <c r="A5530" s="1109">
        <v>21071</v>
      </c>
      <c r="B5530" s="1110" t="s">
        <v>0</v>
      </c>
      <c r="C5530" s="1109">
        <v>5.5</v>
      </c>
      <c r="D5530" s="1109">
        <v>4.67</v>
      </c>
      <c r="E5530" s="1109">
        <v>23</v>
      </c>
      <c r="F5530" s="1109">
        <v>0</v>
      </c>
      <c r="G5530" s="1110" t="s">
        <v>10843</v>
      </c>
      <c r="H5530" s="1110" t="s">
        <v>4654</v>
      </c>
      <c r="I5530" s="1110" t="s">
        <v>10832</v>
      </c>
      <c r="J5530" s="1109">
        <v>0</v>
      </c>
      <c r="K5530" s="1109">
        <v>0</v>
      </c>
      <c r="L5530" s="1109">
        <v>0</v>
      </c>
      <c r="M5530" s="1109">
        <v>0</v>
      </c>
      <c r="N5530" s="1109">
        <v>0</v>
      </c>
      <c r="O5530" s="1109">
        <v>0</v>
      </c>
      <c r="P5530" s="1109">
        <v>0</v>
      </c>
      <c r="Q5530" s="1109">
        <v>0</v>
      </c>
    </row>
    <row r="5531" spans="1:17">
      <c r="A5531" s="1109">
        <v>21072</v>
      </c>
      <c r="B5531" s="1110" t="s">
        <v>0</v>
      </c>
      <c r="C5531" s="1109">
        <v>5.5</v>
      </c>
      <c r="D5531" s="1109">
        <v>4.67</v>
      </c>
      <c r="E5531" s="1109">
        <v>23</v>
      </c>
      <c r="F5531" s="1109">
        <v>0</v>
      </c>
      <c r="G5531" s="1110" t="s">
        <v>10843</v>
      </c>
      <c r="H5531" s="1110" t="s">
        <v>4654</v>
      </c>
      <c r="I5531" s="1110" t="s">
        <v>10839</v>
      </c>
      <c r="J5531" s="1109">
        <v>0</v>
      </c>
      <c r="K5531" s="1109">
        <v>0</v>
      </c>
      <c r="L5531" s="1109">
        <v>0</v>
      </c>
      <c r="M5531" s="1109">
        <v>0</v>
      </c>
      <c r="N5531" s="1109">
        <v>0</v>
      </c>
      <c r="O5531" s="1109">
        <v>0</v>
      </c>
      <c r="P5531" s="1109">
        <v>0</v>
      </c>
      <c r="Q5531" s="1109">
        <v>0</v>
      </c>
    </row>
    <row r="5532" spans="1:17">
      <c r="A5532" s="1109">
        <v>21073</v>
      </c>
      <c r="B5532" s="1110" t="s">
        <v>0</v>
      </c>
      <c r="C5532" s="1109">
        <v>5.5</v>
      </c>
      <c r="D5532" s="1109">
        <v>4.67</v>
      </c>
      <c r="E5532" s="1109">
        <v>23</v>
      </c>
      <c r="F5532" s="1109">
        <v>0</v>
      </c>
      <c r="G5532" s="1110" t="s">
        <v>10843</v>
      </c>
      <c r="H5532" s="1110" t="s">
        <v>4654</v>
      </c>
      <c r="I5532" s="1110" t="s">
        <v>10850</v>
      </c>
      <c r="J5532" s="1109">
        <v>0</v>
      </c>
      <c r="K5532" s="1109">
        <v>0</v>
      </c>
      <c r="L5532" s="1109">
        <v>0</v>
      </c>
      <c r="M5532" s="1109">
        <v>0</v>
      </c>
      <c r="N5532" s="1109">
        <v>0</v>
      </c>
      <c r="O5532" s="1109">
        <v>0</v>
      </c>
      <c r="P5532" s="1109">
        <v>0</v>
      </c>
      <c r="Q5532" s="1109">
        <v>0</v>
      </c>
    </row>
    <row r="5533" spans="1:17">
      <c r="A5533" s="1109">
        <v>21074</v>
      </c>
      <c r="B5533" s="1110" t="s">
        <v>0</v>
      </c>
      <c r="C5533" s="1109">
        <v>5.5</v>
      </c>
      <c r="D5533" s="1109">
        <v>4.67</v>
      </c>
      <c r="E5533" s="1109">
        <v>23</v>
      </c>
      <c r="F5533" s="1109">
        <v>0</v>
      </c>
      <c r="G5533" s="1110" t="s">
        <v>10784</v>
      </c>
      <c r="H5533" s="1110" t="s">
        <v>4654</v>
      </c>
      <c r="I5533" s="1110" t="s">
        <v>10847</v>
      </c>
      <c r="J5533" s="1109">
        <v>0</v>
      </c>
      <c r="K5533" s="1109">
        <v>0</v>
      </c>
      <c r="L5533" s="1109">
        <v>0</v>
      </c>
      <c r="M5533" s="1109">
        <v>0</v>
      </c>
      <c r="N5533" s="1109">
        <v>0</v>
      </c>
      <c r="O5533" s="1109">
        <v>0</v>
      </c>
      <c r="P5533" s="1109">
        <v>0</v>
      </c>
      <c r="Q5533" s="1109">
        <v>0</v>
      </c>
    </row>
    <row r="5534" spans="1:17">
      <c r="A5534" s="1109">
        <v>21075</v>
      </c>
      <c r="B5534" s="1110" t="s">
        <v>0</v>
      </c>
      <c r="C5534" s="1109">
        <v>5.5</v>
      </c>
      <c r="D5534" s="1109">
        <v>4.67</v>
      </c>
      <c r="E5534" s="1109">
        <v>23</v>
      </c>
      <c r="F5534" s="1109">
        <v>0</v>
      </c>
      <c r="G5534" s="1110" t="s">
        <v>10784</v>
      </c>
      <c r="H5534" s="1110" t="s">
        <v>4654</v>
      </c>
      <c r="I5534" s="1110" t="s">
        <v>10849</v>
      </c>
      <c r="J5534" s="1109">
        <v>0</v>
      </c>
      <c r="K5534" s="1109">
        <v>0</v>
      </c>
      <c r="L5534" s="1109">
        <v>0</v>
      </c>
      <c r="M5534" s="1109">
        <v>0</v>
      </c>
      <c r="N5534" s="1109">
        <v>0</v>
      </c>
      <c r="O5534" s="1109">
        <v>0</v>
      </c>
      <c r="P5534" s="1109">
        <v>0</v>
      </c>
      <c r="Q5534" s="1109">
        <v>0</v>
      </c>
    </row>
    <row r="5535" spans="1:17">
      <c r="A5535" s="1109">
        <v>21076</v>
      </c>
      <c r="B5535" s="1110" t="s">
        <v>0</v>
      </c>
      <c r="C5535" s="1109">
        <v>5.5</v>
      </c>
      <c r="D5535" s="1109">
        <v>4.67</v>
      </c>
      <c r="E5535" s="1109">
        <v>23</v>
      </c>
      <c r="F5535" s="1109">
        <v>0</v>
      </c>
      <c r="G5535" s="1110" t="s">
        <v>10784</v>
      </c>
      <c r="H5535" s="1110" t="s">
        <v>4654</v>
      </c>
      <c r="I5535" s="1110" t="s">
        <v>10848</v>
      </c>
      <c r="J5535" s="1109">
        <v>0</v>
      </c>
      <c r="K5535" s="1109">
        <v>0</v>
      </c>
      <c r="L5535" s="1109">
        <v>0</v>
      </c>
      <c r="M5535" s="1109">
        <v>0</v>
      </c>
      <c r="N5535" s="1109">
        <v>0</v>
      </c>
      <c r="O5535" s="1109">
        <v>0</v>
      </c>
      <c r="P5535" s="1109">
        <v>0</v>
      </c>
      <c r="Q5535" s="1109">
        <v>0</v>
      </c>
    </row>
    <row r="5536" spans="1:17">
      <c r="A5536" s="1109">
        <v>21077</v>
      </c>
      <c r="B5536" s="1110" t="s">
        <v>0</v>
      </c>
      <c r="C5536" s="1109">
        <v>5.5</v>
      </c>
      <c r="D5536" s="1109">
        <v>4.67</v>
      </c>
      <c r="E5536" s="1109">
        <v>23</v>
      </c>
      <c r="F5536" s="1109">
        <v>0</v>
      </c>
      <c r="G5536" s="1110" t="s">
        <v>10784</v>
      </c>
      <c r="H5536" s="1110" t="s">
        <v>4654</v>
      </c>
      <c r="I5536" s="1110" t="s">
        <v>10760</v>
      </c>
      <c r="J5536" s="1109">
        <v>0</v>
      </c>
      <c r="K5536" s="1109">
        <v>0</v>
      </c>
      <c r="L5536" s="1109">
        <v>0</v>
      </c>
      <c r="M5536" s="1109">
        <v>0</v>
      </c>
      <c r="N5536" s="1109">
        <v>0</v>
      </c>
      <c r="O5536" s="1109">
        <v>0</v>
      </c>
      <c r="P5536" s="1109">
        <v>0</v>
      </c>
      <c r="Q5536" s="1109">
        <v>0</v>
      </c>
    </row>
    <row r="5537" spans="1:17">
      <c r="A5537" s="1109">
        <v>21078</v>
      </c>
      <c r="B5537" s="1110" t="s">
        <v>0</v>
      </c>
      <c r="C5537" s="1109">
        <v>5.5</v>
      </c>
      <c r="D5537" s="1109">
        <v>4.67</v>
      </c>
      <c r="E5537" s="1109">
        <v>23</v>
      </c>
      <c r="F5537" s="1109">
        <v>0</v>
      </c>
      <c r="G5537" s="1110" t="s">
        <v>10784</v>
      </c>
      <c r="H5537" s="1110" t="s">
        <v>4654</v>
      </c>
      <c r="I5537" s="1110" t="s">
        <v>10841</v>
      </c>
      <c r="J5537" s="1109">
        <v>0</v>
      </c>
      <c r="K5537" s="1109">
        <v>0</v>
      </c>
      <c r="L5537" s="1109">
        <v>0</v>
      </c>
      <c r="M5537" s="1109">
        <v>0</v>
      </c>
      <c r="N5537" s="1109">
        <v>0</v>
      </c>
      <c r="O5537" s="1109">
        <v>0</v>
      </c>
      <c r="P5537" s="1109">
        <v>0</v>
      </c>
      <c r="Q5537" s="1109">
        <v>0</v>
      </c>
    </row>
    <row r="5538" spans="1:17">
      <c r="A5538" s="1109">
        <v>21079</v>
      </c>
      <c r="B5538" s="1110" t="s">
        <v>0</v>
      </c>
      <c r="C5538" s="1109">
        <v>5.5</v>
      </c>
      <c r="D5538" s="1109">
        <v>4.67</v>
      </c>
      <c r="E5538" s="1109">
        <v>23</v>
      </c>
      <c r="F5538" s="1109">
        <v>0</v>
      </c>
      <c r="G5538" s="1110" t="s">
        <v>10784</v>
      </c>
      <c r="H5538" s="1110" t="s">
        <v>4654</v>
      </c>
      <c r="I5538" s="1110" t="s">
        <v>10836</v>
      </c>
      <c r="J5538" s="1109">
        <v>0</v>
      </c>
      <c r="K5538" s="1109">
        <v>0</v>
      </c>
      <c r="L5538" s="1109">
        <v>0</v>
      </c>
      <c r="M5538" s="1109">
        <v>0</v>
      </c>
      <c r="N5538" s="1109">
        <v>0</v>
      </c>
      <c r="O5538" s="1109">
        <v>0</v>
      </c>
      <c r="P5538" s="1109">
        <v>0</v>
      </c>
      <c r="Q5538" s="1109">
        <v>0</v>
      </c>
    </row>
    <row r="5539" spans="1:17">
      <c r="A5539" s="1109">
        <v>21080</v>
      </c>
      <c r="B5539" s="1110" t="s">
        <v>0</v>
      </c>
      <c r="C5539" s="1109">
        <v>5.5</v>
      </c>
      <c r="D5539" s="1109">
        <v>4.67</v>
      </c>
      <c r="E5539" s="1109">
        <v>23</v>
      </c>
      <c r="F5539" s="1109">
        <v>0</v>
      </c>
      <c r="G5539" s="1110" t="s">
        <v>10784</v>
      </c>
      <c r="H5539" s="1110" t="s">
        <v>4654</v>
      </c>
      <c r="I5539" s="1110" t="s">
        <v>10736</v>
      </c>
      <c r="J5539" s="1109">
        <v>0</v>
      </c>
      <c r="K5539" s="1109">
        <v>0</v>
      </c>
      <c r="L5539" s="1109">
        <v>0</v>
      </c>
      <c r="M5539" s="1109">
        <v>0</v>
      </c>
      <c r="N5539" s="1109">
        <v>0</v>
      </c>
      <c r="O5539" s="1109">
        <v>0</v>
      </c>
      <c r="P5539" s="1109">
        <v>0</v>
      </c>
      <c r="Q5539" s="1109">
        <v>0</v>
      </c>
    </row>
    <row r="5540" spans="1:17">
      <c r="A5540" s="1109">
        <v>21081</v>
      </c>
      <c r="B5540" s="1110" t="s">
        <v>0</v>
      </c>
      <c r="C5540" s="1109">
        <v>5.5</v>
      </c>
      <c r="D5540" s="1109">
        <v>4.67</v>
      </c>
      <c r="E5540" s="1109">
        <v>23</v>
      </c>
      <c r="F5540" s="1109">
        <v>0</v>
      </c>
      <c r="G5540" s="1110" t="s">
        <v>10784</v>
      </c>
      <c r="H5540" s="1110" t="s">
        <v>4654</v>
      </c>
      <c r="I5540" s="1110" t="s">
        <v>10845</v>
      </c>
      <c r="J5540" s="1109">
        <v>0</v>
      </c>
      <c r="K5540" s="1109">
        <v>0</v>
      </c>
      <c r="L5540" s="1109">
        <v>0</v>
      </c>
      <c r="M5540" s="1109">
        <v>0</v>
      </c>
      <c r="N5540" s="1109">
        <v>0</v>
      </c>
      <c r="O5540" s="1109">
        <v>0</v>
      </c>
      <c r="P5540" s="1109">
        <v>0</v>
      </c>
      <c r="Q5540" s="1109">
        <v>0</v>
      </c>
    </row>
    <row r="5541" spans="1:17">
      <c r="A5541" s="1109">
        <v>21082</v>
      </c>
      <c r="B5541" s="1110" t="s">
        <v>0</v>
      </c>
      <c r="C5541" s="1109">
        <v>5.5</v>
      </c>
      <c r="D5541" s="1109">
        <v>4.67</v>
      </c>
      <c r="E5541" s="1109">
        <v>23</v>
      </c>
      <c r="F5541" s="1109">
        <v>0</v>
      </c>
      <c r="G5541" s="1110" t="s">
        <v>10784</v>
      </c>
      <c r="H5541" s="1110" t="s">
        <v>4654</v>
      </c>
      <c r="I5541" s="1110" t="s">
        <v>10850</v>
      </c>
      <c r="J5541" s="1109">
        <v>0</v>
      </c>
      <c r="K5541" s="1109">
        <v>0</v>
      </c>
      <c r="L5541" s="1109">
        <v>0</v>
      </c>
      <c r="M5541" s="1109">
        <v>0</v>
      </c>
      <c r="N5541" s="1109">
        <v>0</v>
      </c>
      <c r="O5541" s="1109">
        <v>0</v>
      </c>
      <c r="P5541" s="1109">
        <v>0</v>
      </c>
      <c r="Q5541" s="1109">
        <v>0</v>
      </c>
    </row>
    <row r="5542" spans="1:17">
      <c r="A5542" s="1109">
        <v>21083</v>
      </c>
      <c r="B5542" s="1110" t="s">
        <v>0</v>
      </c>
      <c r="C5542" s="1109">
        <v>5.5</v>
      </c>
      <c r="D5542" s="1109">
        <v>4.67</v>
      </c>
      <c r="E5542" s="1109">
        <v>23</v>
      </c>
      <c r="F5542" s="1109">
        <v>0</v>
      </c>
      <c r="G5542" s="1110" t="s">
        <v>10784</v>
      </c>
      <c r="H5542" s="1110" t="s">
        <v>4654</v>
      </c>
      <c r="I5542" s="1110" t="s">
        <v>10832</v>
      </c>
      <c r="J5542" s="1109">
        <v>0</v>
      </c>
      <c r="K5542" s="1109">
        <v>0</v>
      </c>
      <c r="L5542" s="1109">
        <v>0</v>
      </c>
      <c r="M5542" s="1109">
        <v>0</v>
      </c>
      <c r="N5542" s="1109">
        <v>0</v>
      </c>
      <c r="O5542" s="1109">
        <v>0</v>
      </c>
      <c r="P5542" s="1109">
        <v>0</v>
      </c>
      <c r="Q5542" s="1109">
        <v>0</v>
      </c>
    </row>
    <row r="5543" spans="1:17">
      <c r="A5543" s="1109">
        <v>21084</v>
      </c>
      <c r="B5543" s="1110" t="s">
        <v>0</v>
      </c>
      <c r="C5543" s="1109">
        <v>5.5</v>
      </c>
      <c r="D5543" s="1109">
        <v>4.67</v>
      </c>
      <c r="E5543" s="1109">
        <v>23</v>
      </c>
      <c r="F5543" s="1109">
        <v>0</v>
      </c>
      <c r="G5543" s="1110" t="s">
        <v>10784</v>
      </c>
      <c r="H5543" s="1110" t="s">
        <v>4654</v>
      </c>
      <c r="I5543" s="1110" t="s">
        <v>10839</v>
      </c>
      <c r="J5543" s="1109">
        <v>0</v>
      </c>
      <c r="K5543" s="1109">
        <v>0</v>
      </c>
      <c r="L5543" s="1109">
        <v>0</v>
      </c>
      <c r="M5543" s="1109">
        <v>0</v>
      </c>
      <c r="N5543" s="1109">
        <v>0</v>
      </c>
      <c r="O5543" s="1109">
        <v>0</v>
      </c>
      <c r="P5543" s="1109">
        <v>0</v>
      </c>
      <c r="Q5543" s="1109">
        <v>0</v>
      </c>
    </row>
    <row r="5544" spans="1:17">
      <c r="A5544" s="1109">
        <v>21085</v>
      </c>
      <c r="B5544" s="1110" t="s">
        <v>0</v>
      </c>
      <c r="C5544" s="1109">
        <v>5.5</v>
      </c>
      <c r="D5544" s="1109">
        <v>4.67</v>
      </c>
      <c r="E5544" s="1109">
        <v>23</v>
      </c>
      <c r="F5544" s="1109">
        <v>0</v>
      </c>
      <c r="G5544" s="1110" t="s">
        <v>10741</v>
      </c>
      <c r="H5544" s="1110" t="s">
        <v>4654</v>
      </c>
      <c r="I5544" s="1110" t="s">
        <v>10847</v>
      </c>
      <c r="J5544" s="1109">
        <v>0</v>
      </c>
      <c r="K5544" s="1109">
        <v>0</v>
      </c>
      <c r="L5544" s="1109">
        <v>0</v>
      </c>
      <c r="M5544" s="1109">
        <v>0</v>
      </c>
      <c r="N5544" s="1109">
        <v>0</v>
      </c>
      <c r="O5544" s="1109">
        <v>0</v>
      </c>
      <c r="P5544" s="1109">
        <v>0</v>
      </c>
      <c r="Q5544" s="1109">
        <v>0</v>
      </c>
    </row>
    <row r="5545" spans="1:17">
      <c r="A5545" s="1109">
        <v>21086</v>
      </c>
      <c r="B5545" s="1110" t="s">
        <v>0</v>
      </c>
      <c r="C5545" s="1109">
        <v>5.5</v>
      </c>
      <c r="D5545" s="1109">
        <v>4.67</v>
      </c>
      <c r="E5545" s="1109">
        <v>23</v>
      </c>
      <c r="F5545" s="1109">
        <v>0</v>
      </c>
      <c r="G5545" s="1110" t="s">
        <v>10741</v>
      </c>
      <c r="H5545" s="1110" t="s">
        <v>4654</v>
      </c>
      <c r="I5545" s="1110" t="s">
        <v>10849</v>
      </c>
      <c r="J5545" s="1109">
        <v>0</v>
      </c>
      <c r="K5545" s="1109">
        <v>0</v>
      </c>
      <c r="L5545" s="1109">
        <v>0</v>
      </c>
      <c r="M5545" s="1109">
        <v>0</v>
      </c>
      <c r="N5545" s="1109">
        <v>0</v>
      </c>
      <c r="O5545" s="1109">
        <v>0</v>
      </c>
      <c r="P5545" s="1109">
        <v>0</v>
      </c>
      <c r="Q5545" s="1109">
        <v>0</v>
      </c>
    </row>
    <row r="5546" spans="1:17">
      <c r="A5546" s="1109">
        <v>21087</v>
      </c>
      <c r="B5546" s="1110" t="s">
        <v>0</v>
      </c>
      <c r="C5546" s="1109">
        <v>5.5</v>
      </c>
      <c r="D5546" s="1109">
        <v>4.67</v>
      </c>
      <c r="E5546" s="1109">
        <v>23</v>
      </c>
      <c r="F5546" s="1109">
        <v>0</v>
      </c>
      <c r="G5546" s="1110" t="s">
        <v>10741</v>
      </c>
      <c r="H5546" s="1110" t="s">
        <v>4654</v>
      </c>
      <c r="I5546" s="1110" t="s">
        <v>10760</v>
      </c>
      <c r="J5546" s="1109">
        <v>0</v>
      </c>
      <c r="K5546" s="1109">
        <v>0</v>
      </c>
      <c r="L5546" s="1109">
        <v>0</v>
      </c>
      <c r="M5546" s="1109">
        <v>0</v>
      </c>
      <c r="N5546" s="1109">
        <v>0</v>
      </c>
      <c r="O5546" s="1109">
        <v>0</v>
      </c>
      <c r="P5546" s="1109">
        <v>0</v>
      </c>
      <c r="Q5546" s="1109">
        <v>0</v>
      </c>
    </row>
    <row r="5547" spans="1:17">
      <c r="A5547" s="1109">
        <v>21088</v>
      </c>
      <c r="B5547" s="1110" t="s">
        <v>0</v>
      </c>
      <c r="C5547" s="1109">
        <v>5.5</v>
      </c>
      <c r="D5547" s="1109">
        <v>4.67</v>
      </c>
      <c r="E5547" s="1109">
        <v>23</v>
      </c>
      <c r="F5547" s="1109">
        <v>0</v>
      </c>
      <c r="G5547" s="1110" t="s">
        <v>10741</v>
      </c>
      <c r="H5547" s="1110" t="s">
        <v>4654</v>
      </c>
      <c r="I5547" s="1110" t="s">
        <v>10841</v>
      </c>
      <c r="J5547" s="1109">
        <v>0</v>
      </c>
      <c r="K5547" s="1109">
        <v>0</v>
      </c>
      <c r="L5547" s="1109">
        <v>0</v>
      </c>
      <c r="M5547" s="1109">
        <v>0</v>
      </c>
      <c r="N5547" s="1109">
        <v>0</v>
      </c>
      <c r="O5547" s="1109">
        <v>0</v>
      </c>
      <c r="P5547" s="1109">
        <v>0</v>
      </c>
      <c r="Q5547" s="1109">
        <v>0</v>
      </c>
    </row>
    <row r="5548" spans="1:17">
      <c r="A5548" s="1109">
        <v>21089</v>
      </c>
      <c r="B5548" s="1110" t="s">
        <v>0</v>
      </c>
      <c r="C5548" s="1109">
        <v>5.5</v>
      </c>
      <c r="D5548" s="1109">
        <v>4.67</v>
      </c>
      <c r="E5548" s="1109">
        <v>23</v>
      </c>
      <c r="F5548" s="1109">
        <v>0</v>
      </c>
      <c r="G5548" s="1110" t="s">
        <v>10741</v>
      </c>
      <c r="H5548" s="1110" t="s">
        <v>4654</v>
      </c>
      <c r="I5548" s="1110" t="s">
        <v>10836</v>
      </c>
      <c r="J5548" s="1109">
        <v>0</v>
      </c>
      <c r="K5548" s="1109">
        <v>0</v>
      </c>
      <c r="L5548" s="1109">
        <v>0</v>
      </c>
      <c r="M5548" s="1109">
        <v>0</v>
      </c>
      <c r="N5548" s="1109">
        <v>0</v>
      </c>
      <c r="O5548" s="1109">
        <v>0</v>
      </c>
      <c r="P5548" s="1109">
        <v>0</v>
      </c>
      <c r="Q5548" s="1109">
        <v>0</v>
      </c>
    </row>
    <row r="5549" spans="1:17">
      <c r="A5549" s="1109">
        <v>21090</v>
      </c>
      <c r="B5549" s="1110" t="s">
        <v>0</v>
      </c>
      <c r="C5549" s="1109">
        <v>5.5</v>
      </c>
      <c r="D5549" s="1109">
        <v>4.67</v>
      </c>
      <c r="E5549" s="1109">
        <v>23</v>
      </c>
      <c r="F5549" s="1109">
        <v>0</v>
      </c>
      <c r="G5549" s="1110" t="s">
        <v>10741</v>
      </c>
      <c r="H5549" s="1110" t="s">
        <v>4654</v>
      </c>
      <c r="I5549" s="1110" t="s">
        <v>10736</v>
      </c>
      <c r="J5549" s="1109">
        <v>0</v>
      </c>
      <c r="K5549" s="1109">
        <v>0</v>
      </c>
      <c r="L5549" s="1109">
        <v>0</v>
      </c>
      <c r="M5549" s="1109">
        <v>0</v>
      </c>
      <c r="N5549" s="1109">
        <v>0</v>
      </c>
      <c r="O5549" s="1109">
        <v>0</v>
      </c>
      <c r="P5549" s="1109">
        <v>0</v>
      </c>
      <c r="Q5549" s="1109">
        <v>0</v>
      </c>
    </row>
    <row r="5550" spans="1:17">
      <c r="A5550" s="1109">
        <v>21091</v>
      </c>
      <c r="B5550" s="1110" t="s">
        <v>0</v>
      </c>
      <c r="C5550" s="1109">
        <v>5.5</v>
      </c>
      <c r="D5550" s="1109">
        <v>4.67</v>
      </c>
      <c r="E5550" s="1109">
        <v>23</v>
      </c>
      <c r="F5550" s="1109">
        <v>0</v>
      </c>
      <c r="G5550" s="1110" t="s">
        <v>10741</v>
      </c>
      <c r="H5550" s="1110" t="s">
        <v>4654</v>
      </c>
      <c r="I5550" s="1110" t="s">
        <v>10845</v>
      </c>
      <c r="J5550" s="1109">
        <v>0</v>
      </c>
      <c r="K5550" s="1109">
        <v>0</v>
      </c>
      <c r="L5550" s="1109">
        <v>0</v>
      </c>
      <c r="M5550" s="1109">
        <v>0</v>
      </c>
      <c r="N5550" s="1109">
        <v>0</v>
      </c>
      <c r="O5550" s="1109">
        <v>0</v>
      </c>
      <c r="P5550" s="1109">
        <v>0</v>
      </c>
      <c r="Q5550" s="1109">
        <v>0</v>
      </c>
    </row>
    <row r="5551" spans="1:17">
      <c r="A5551" s="1109">
        <v>21092</v>
      </c>
      <c r="B5551" s="1110" t="s">
        <v>0</v>
      </c>
      <c r="C5551" s="1109">
        <v>5.5</v>
      </c>
      <c r="D5551" s="1109">
        <v>4.67</v>
      </c>
      <c r="E5551" s="1109">
        <v>23</v>
      </c>
      <c r="F5551" s="1109">
        <v>0</v>
      </c>
      <c r="G5551" s="1110" t="s">
        <v>10741</v>
      </c>
      <c r="H5551" s="1110" t="s">
        <v>4654</v>
      </c>
      <c r="I5551" s="1110" t="s">
        <v>10850</v>
      </c>
      <c r="J5551" s="1109">
        <v>0</v>
      </c>
      <c r="K5551" s="1109">
        <v>0</v>
      </c>
      <c r="L5551" s="1109">
        <v>0</v>
      </c>
      <c r="M5551" s="1109">
        <v>0</v>
      </c>
      <c r="N5551" s="1109">
        <v>0</v>
      </c>
      <c r="O5551" s="1109">
        <v>0</v>
      </c>
      <c r="P5551" s="1109">
        <v>0</v>
      </c>
      <c r="Q5551" s="1109">
        <v>0</v>
      </c>
    </row>
    <row r="5552" spans="1:17">
      <c r="A5552" s="1109">
        <v>21093</v>
      </c>
      <c r="B5552" s="1110" t="s">
        <v>0</v>
      </c>
      <c r="C5552" s="1109">
        <v>5.5</v>
      </c>
      <c r="D5552" s="1109">
        <v>4.67</v>
      </c>
      <c r="E5552" s="1109">
        <v>23</v>
      </c>
      <c r="F5552" s="1109">
        <v>0</v>
      </c>
      <c r="G5552" s="1110" t="s">
        <v>10741</v>
      </c>
      <c r="H5552" s="1110" t="s">
        <v>4654</v>
      </c>
      <c r="I5552" s="1110" t="s">
        <v>10832</v>
      </c>
      <c r="J5552" s="1109">
        <v>0</v>
      </c>
      <c r="K5552" s="1109">
        <v>0</v>
      </c>
      <c r="L5552" s="1109">
        <v>0</v>
      </c>
      <c r="M5552" s="1109">
        <v>0</v>
      </c>
      <c r="N5552" s="1109">
        <v>0</v>
      </c>
      <c r="O5552" s="1109">
        <v>0</v>
      </c>
      <c r="P5552" s="1109">
        <v>0</v>
      </c>
      <c r="Q5552" s="1109">
        <v>0</v>
      </c>
    </row>
    <row r="5553" spans="1:17">
      <c r="A5553" s="1109">
        <v>21094</v>
      </c>
      <c r="B5553" s="1110" t="s">
        <v>0</v>
      </c>
      <c r="C5553" s="1109">
        <v>5.5</v>
      </c>
      <c r="D5553" s="1109">
        <v>4.67</v>
      </c>
      <c r="E5553" s="1109">
        <v>23</v>
      </c>
      <c r="F5553" s="1109">
        <v>0</v>
      </c>
      <c r="G5553" s="1110" t="s">
        <v>10741</v>
      </c>
      <c r="H5553" s="1110" t="s">
        <v>4654</v>
      </c>
      <c r="I5553" s="1110" t="s">
        <v>10839</v>
      </c>
      <c r="J5553" s="1109">
        <v>0</v>
      </c>
      <c r="K5553" s="1109">
        <v>0</v>
      </c>
      <c r="L5553" s="1109">
        <v>0</v>
      </c>
      <c r="M5553" s="1109">
        <v>0</v>
      </c>
      <c r="N5553" s="1109">
        <v>0</v>
      </c>
      <c r="O5553" s="1109">
        <v>0</v>
      </c>
      <c r="P5553" s="1109">
        <v>0</v>
      </c>
      <c r="Q5553" s="1109">
        <v>0</v>
      </c>
    </row>
    <row r="5554" spans="1:17">
      <c r="A5554" s="1109">
        <v>21095</v>
      </c>
      <c r="B5554" s="1110" t="s">
        <v>0</v>
      </c>
      <c r="C5554" s="1109">
        <v>5.5</v>
      </c>
      <c r="D5554" s="1109">
        <v>4.67</v>
      </c>
      <c r="E5554" s="1109">
        <v>23</v>
      </c>
      <c r="F5554" s="1109">
        <v>0</v>
      </c>
      <c r="G5554" s="1110" t="s">
        <v>10833</v>
      </c>
      <c r="H5554" s="1110" t="s">
        <v>4654</v>
      </c>
      <c r="I5554" s="1110" t="s">
        <v>10847</v>
      </c>
      <c r="J5554" s="1109">
        <v>0</v>
      </c>
      <c r="K5554" s="1109">
        <v>0</v>
      </c>
      <c r="L5554" s="1109">
        <v>0</v>
      </c>
      <c r="M5554" s="1109">
        <v>0</v>
      </c>
      <c r="N5554" s="1109">
        <v>0</v>
      </c>
      <c r="O5554" s="1109">
        <v>0</v>
      </c>
      <c r="P5554" s="1109">
        <v>0</v>
      </c>
      <c r="Q5554" s="1109">
        <v>0</v>
      </c>
    </row>
    <row r="5555" spans="1:17">
      <c r="A5555" s="1109">
        <v>21096</v>
      </c>
      <c r="B5555" s="1110" t="s">
        <v>0</v>
      </c>
      <c r="C5555" s="1109">
        <v>5.5</v>
      </c>
      <c r="D5555" s="1109">
        <v>4.67</v>
      </c>
      <c r="E5555" s="1109">
        <v>23</v>
      </c>
      <c r="F5555" s="1109">
        <v>0</v>
      </c>
      <c r="G5555" s="1110" t="s">
        <v>10833</v>
      </c>
      <c r="H5555" s="1110" t="s">
        <v>4654</v>
      </c>
      <c r="I5555" s="1110" t="s">
        <v>10849</v>
      </c>
      <c r="J5555" s="1109">
        <v>0</v>
      </c>
      <c r="K5555" s="1109">
        <v>0</v>
      </c>
      <c r="L5555" s="1109">
        <v>0</v>
      </c>
      <c r="M5555" s="1109">
        <v>0</v>
      </c>
      <c r="N5555" s="1109">
        <v>0</v>
      </c>
      <c r="O5555" s="1109">
        <v>0</v>
      </c>
      <c r="P5555" s="1109">
        <v>0</v>
      </c>
      <c r="Q5555" s="1109">
        <v>0</v>
      </c>
    </row>
    <row r="5556" spans="1:17">
      <c r="A5556" s="1109">
        <v>21097</v>
      </c>
      <c r="B5556" s="1110" t="s">
        <v>0</v>
      </c>
      <c r="C5556" s="1109">
        <v>5.5</v>
      </c>
      <c r="D5556" s="1109">
        <v>4.67</v>
      </c>
      <c r="E5556" s="1109">
        <v>23</v>
      </c>
      <c r="F5556" s="1109">
        <v>0</v>
      </c>
      <c r="G5556" s="1110" t="s">
        <v>10833</v>
      </c>
      <c r="H5556" s="1110" t="s">
        <v>4654</v>
      </c>
      <c r="I5556" s="1110" t="s">
        <v>10760</v>
      </c>
      <c r="J5556" s="1109">
        <v>0</v>
      </c>
      <c r="K5556" s="1109">
        <v>0</v>
      </c>
      <c r="L5556" s="1109">
        <v>0</v>
      </c>
      <c r="M5556" s="1109">
        <v>0</v>
      </c>
      <c r="N5556" s="1109">
        <v>0</v>
      </c>
      <c r="O5556" s="1109">
        <v>0</v>
      </c>
      <c r="P5556" s="1109">
        <v>0</v>
      </c>
      <c r="Q5556" s="1109">
        <v>0</v>
      </c>
    </row>
    <row r="5557" spans="1:17">
      <c r="A5557" s="1109">
        <v>21098</v>
      </c>
      <c r="B5557" s="1110" t="s">
        <v>0</v>
      </c>
      <c r="C5557" s="1109">
        <v>5.5</v>
      </c>
      <c r="D5557" s="1109">
        <v>4.67</v>
      </c>
      <c r="E5557" s="1109">
        <v>23</v>
      </c>
      <c r="F5557" s="1109">
        <v>0</v>
      </c>
      <c r="G5557" s="1110" t="s">
        <v>10833</v>
      </c>
      <c r="H5557" s="1110" t="s">
        <v>4654</v>
      </c>
      <c r="I5557" s="1110" t="s">
        <v>10841</v>
      </c>
      <c r="J5557" s="1109">
        <v>0</v>
      </c>
      <c r="K5557" s="1109">
        <v>0</v>
      </c>
      <c r="L5557" s="1109">
        <v>0</v>
      </c>
      <c r="M5557" s="1109">
        <v>0</v>
      </c>
      <c r="N5557" s="1109">
        <v>0</v>
      </c>
      <c r="O5557" s="1109">
        <v>0</v>
      </c>
      <c r="P5557" s="1109">
        <v>0</v>
      </c>
      <c r="Q5557" s="1109">
        <v>0</v>
      </c>
    </row>
    <row r="5558" spans="1:17">
      <c r="A5558" s="1109">
        <v>21099</v>
      </c>
      <c r="B5558" s="1110" t="s">
        <v>0</v>
      </c>
      <c r="C5558" s="1109">
        <v>5.5</v>
      </c>
      <c r="D5558" s="1109">
        <v>4.67</v>
      </c>
      <c r="E5558" s="1109">
        <v>23</v>
      </c>
      <c r="F5558" s="1109">
        <v>0</v>
      </c>
      <c r="G5558" s="1110" t="s">
        <v>10833</v>
      </c>
      <c r="H5558" s="1110" t="s">
        <v>4654</v>
      </c>
      <c r="I5558" s="1110" t="s">
        <v>10736</v>
      </c>
      <c r="J5558" s="1109">
        <v>0</v>
      </c>
      <c r="K5558" s="1109">
        <v>0</v>
      </c>
      <c r="L5558" s="1109">
        <v>0</v>
      </c>
      <c r="M5558" s="1109">
        <v>0</v>
      </c>
      <c r="N5558" s="1109">
        <v>0</v>
      </c>
      <c r="O5558" s="1109">
        <v>0</v>
      </c>
      <c r="P5558" s="1109">
        <v>0</v>
      </c>
      <c r="Q5558" s="1109">
        <v>0</v>
      </c>
    </row>
    <row r="5559" spans="1:17">
      <c r="A5559" s="1109">
        <v>21100</v>
      </c>
      <c r="B5559" s="1110" t="s">
        <v>0</v>
      </c>
      <c r="C5559" s="1109">
        <v>5.5</v>
      </c>
      <c r="D5559" s="1109">
        <v>4.67</v>
      </c>
      <c r="E5559" s="1109">
        <v>23</v>
      </c>
      <c r="F5559" s="1109">
        <v>0</v>
      </c>
      <c r="G5559" s="1110" t="s">
        <v>10833</v>
      </c>
      <c r="H5559" s="1110" t="s">
        <v>4654</v>
      </c>
      <c r="I5559" s="1110" t="s">
        <v>10845</v>
      </c>
      <c r="J5559" s="1109">
        <v>0</v>
      </c>
      <c r="K5559" s="1109">
        <v>0</v>
      </c>
      <c r="L5559" s="1109">
        <v>0</v>
      </c>
      <c r="M5559" s="1109">
        <v>0</v>
      </c>
      <c r="N5559" s="1109">
        <v>0</v>
      </c>
      <c r="O5559" s="1109">
        <v>0</v>
      </c>
      <c r="P5559" s="1109">
        <v>0</v>
      </c>
      <c r="Q5559" s="1109">
        <v>0</v>
      </c>
    </row>
    <row r="5560" spans="1:17">
      <c r="A5560" s="1109">
        <v>21101</v>
      </c>
      <c r="B5560" s="1110" t="s">
        <v>0</v>
      </c>
      <c r="C5560" s="1109">
        <v>5.5</v>
      </c>
      <c r="D5560" s="1109">
        <v>4.67</v>
      </c>
      <c r="E5560" s="1109">
        <v>23</v>
      </c>
      <c r="F5560" s="1109">
        <v>0</v>
      </c>
      <c r="G5560" s="1110" t="s">
        <v>10833</v>
      </c>
      <c r="H5560" s="1110" t="s">
        <v>4654</v>
      </c>
      <c r="I5560" s="1110" t="s">
        <v>10832</v>
      </c>
      <c r="J5560" s="1109">
        <v>0</v>
      </c>
      <c r="K5560" s="1109">
        <v>0</v>
      </c>
      <c r="L5560" s="1109">
        <v>0</v>
      </c>
      <c r="M5560" s="1109">
        <v>0</v>
      </c>
      <c r="N5560" s="1109">
        <v>0</v>
      </c>
      <c r="O5560" s="1109">
        <v>0</v>
      </c>
      <c r="P5560" s="1109">
        <v>0</v>
      </c>
      <c r="Q5560" s="1109">
        <v>0</v>
      </c>
    </row>
    <row r="5561" spans="1:17">
      <c r="A5561" s="1109">
        <v>21102</v>
      </c>
      <c r="B5561" s="1110" t="s">
        <v>0</v>
      </c>
      <c r="C5561" s="1109">
        <v>5.5</v>
      </c>
      <c r="D5561" s="1109">
        <v>4.67</v>
      </c>
      <c r="E5561" s="1109">
        <v>23</v>
      </c>
      <c r="F5561" s="1109">
        <v>0</v>
      </c>
      <c r="G5561" s="1110" t="s">
        <v>10833</v>
      </c>
      <c r="H5561" s="1110" t="s">
        <v>4654</v>
      </c>
      <c r="I5561" s="1110" t="s">
        <v>10839</v>
      </c>
      <c r="J5561" s="1109">
        <v>0</v>
      </c>
      <c r="K5561" s="1109">
        <v>0</v>
      </c>
      <c r="L5561" s="1109">
        <v>0</v>
      </c>
      <c r="M5561" s="1109">
        <v>0</v>
      </c>
      <c r="N5561" s="1109">
        <v>0</v>
      </c>
      <c r="O5561" s="1109">
        <v>0</v>
      </c>
      <c r="P5561" s="1109">
        <v>0</v>
      </c>
      <c r="Q5561" s="1109">
        <v>0</v>
      </c>
    </row>
    <row r="5562" spans="1:17">
      <c r="A5562" s="1109">
        <v>21103</v>
      </c>
      <c r="B5562" s="1110" t="s">
        <v>0</v>
      </c>
      <c r="C5562" s="1109">
        <v>5.5</v>
      </c>
      <c r="D5562" s="1109">
        <v>4.67</v>
      </c>
      <c r="E5562" s="1109">
        <v>23</v>
      </c>
      <c r="F5562" s="1109">
        <v>0</v>
      </c>
      <c r="G5562" s="1110" t="s">
        <v>10833</v>
      </c>
      <c r="H5562" s="1110" t="s">
        <v>4654</v>
      </c>
      <c r="I5562" s="1110" t="s">
        <v>10850</v>
      </c>
      <c r="J5562" s="1109">
        <v>0</v>
      </c>
      <c r="K5562" s="1109">
        <v>0</v>
      </c>
      <c r="L5562" s="1109">
        <v>0</v>
      </c>
      <c r="M5562" s="1109">
        <v>0</v>
      </c>
      <c r="N5562" s="1109">
        <v>0</v>
      </c>
      <c r="O5562" s="1109">
        <v>0</v>
      </c>
      <c r="P5562" s="1109">
        <v>0</v>
      </c>
      <c r="Q5562" s="1109">
        <v>0</v>
      </c>
    </row>
    <row r="5563" spans="1:17">
      <c r="A5563" s="1109">
        <v>21104</v>
      </c>
      <c r="B5563" s="1110" t="s">
        <v>0</v>
      </c>
      <c r="C5563" s="1109">
        <v>5.5</v>
      </c>
      <c r="D5563" s="1109">
        <v>4.67</v>
      </c>
      <c r="E5563" s="1109">
        <v>23</v>
      </c>
      <c r="F5563" s="1109">
        <v>0</v>
      </c>
      <c r="G5563" s="1110" t="s">
        <v>10737</v>
      </c>
      <c r="H5563" s="1110" t="s">
        <v>4654</v>
      </c>
      <c r="I5563" s="1110" t="s">
        <v>10847</v>
      </c>
      <c r="J5563" s="1109">
        <v>0</v>
      </c>
      <c r="K5563" s="1109">
        <v>0</v>
      </c>
      <c r="L5563" s="1109">
        <v>0</v>
      </c>
      <c r="M5563" s="1109">
        <v>0</v>
      </c>
      <c r="N5563" s="1109">
        <v>0</v>
      </c>
      <c r="O5563" s="1109">
        <v>0</v>
      </c>
      <c r="P5563" s="1109">
        <v>0</v>
      </c>
      <c r="Q5563" s="1109">
        <v>0</v>
      </c>
    </row>
    <row r="5564" spans="1:17">
      <c r="A5564" s="1109">
        <v>21105</v>
      </c>
      <c r="B5564" s="1110" t="s">
        <v>0</v>
      </c>
      <c r="C5564" s="1109">
        <v>5.5</v>
      </c>
      <c r="D5564" s="1109">
        <v>4.67</v>
      </c>
      <c r="E5564" s="1109">
        <v>23</v>
      </c>
      <c r="F5564" s="1109">
        <v>0</v>
      </c>
      <c r="G5564" s="1110" t="s">
        <v>10737</v>
      </c>
      <c r="H5564" s="1110" t="s">
        <v>4654</v>
      </c>
      <c r="I5564" s="1110" t="s">
        <v>10760</v>
      </c>
      <c r="J5564" s="1109">
        <v>0</v>
      </c>
      <c r="K5564" s="1109">
        <v>0</v>
      </c>
      <c r="L5564" s="1109">
        <v>0</v>
      </c>
      <c r="M5564" s="1109">
        <v>0</v>
      </c>
      <c r="N5564" s="1109">
        <v>0</v>
      </c>
      <c r="O5564" s="1109">
        <v>0</v>
      </c>
      <c r="P5564" s="1109">
        <v>0</v>
      </c>
      <c r="Q5564" s="1109">
        <v>0</v>
      </c>
    </row>
    <row r="5565" spans="1:17">
      <c r="A5565" s="1109">
        <v>21106</v>
      </c>
      <c r="B5565" s="1110" t="s">
        <v>0</v>
      </c>
      <c r="C5565" s="1109">
        <v>5.5</v>
      </c>
      <c r="D5565" s="1109">
        <v>4.67</v>
      </c>
      <c r="E5565" s="1109">
        <v>23</v>
      </c>
      <c r="F5565" s="1109">
        <v>0</v>
      </c>
      <c r="G5565" s="1110" t="s">
        <v>10737</v>
      </c>
      <c r="H5565" s="1110" t="s">
        <v>4654</v>
      </c>
      <c r="I5565" s="1110" t="s">
        <v>10841</v>
      </c>
      <c r="J5565" s="1109">
        <v>0</v>
      </c>
      <c r="K5565" s="1109">
        <v>0</v>
      </c>
      <c r="L5565" s="1109">
        <v>0</v>
      </c>
      <c r="M5565" s="1109">
        <v>0</v>
      </c>
      <c r="N5565" s="1109">
        <v>0</v>
      </c>
      <c r="O5565" s="1109">
        <v>0</v>
      </c>
      <c r="P5565" s="1109">
        <v>0</v>
      </c>
      <c r="Q5565" s="1109">
        <v>0</v>
      </c>
    </row>
    <row r="5566" spans="1:17">
      <c r="A5566" s="1109">
        <v>21107</v>
      </c>
      <c r="B5566" s="1110" t="s">
        <v>0</v>
      </c>
      <c r="C5566" s="1109">
        <v>5.5</v>
      </c>
      <c r="D5566" s="1109">
        <v>4.67</v>
      </c>
      <c r="E5566" s="1109">
        <v>23</v>
      </c>
      <c r="F5566" s="1109">
        <v>0</v>
      </c>
      <c r="G5566" s="1110" t="s">
        <v>10737</v>
      </c>
      <c r="H5566" s="1110" t="s">
        <v>4654</v>
      </c>
      <c r="I5566" s="1110" t="s">
        <v>10849</v>
      </c>
      <c r="J5566" s="1109">
        <v>0</v>
      </c>
      <c r="K5566" s="1109">
        <v>0</v>
      </c>
      <c r="L5566" s="1109">
        <v>0</v>
      </c>
      <c r="M5566" s="1109">
        <v>0</v>
      </c>
      <c r="N5566" s="1109">
        <v>0</v>
      </c>
      <c r="O5566" s="1109">
        <v>0</v>
      </c>
      <c r="P5566" s="1109">
        <v>0</v>
      </c>
      <c r="Q5566" s="1109">
        <v>0</v>
      </c>
    </row>
    <row r="5567" spans="1:17">
      <c r="A5567" s="1109">
        <v>21108</v>
      </c>
      <c r="B5567" s="1110" t="s">
        <v>0</v>
      </c>
      <c r="C5567" s="1109">
        <v>5.5</v>
      </c>
      <c r="D5567" s="1109">
        <v>4.67</v>
      </c>
      <c r="E5567" s="1109">
        <v>23</v>
      </c>
      <c r="F5567" s="1109">
        <v>0</v>
      </c>
      <c r="G5567" s="1110" t="s">
        <v>10737</v>
      </c>
      <c r="H5567" s="1110" t="s">
        <v>4654</v>
      </c>
      <c r="I5567" s="1110" t="s">
        <v>10845</v>
      </c>
      <c r="J5567" s="1109">
        <v>0</v>
      </c>
      <c r="K5567" s="1109">
        <v>0</v>
      </c>
      <c r="L5567" s="1109">
        <v>0</v>
      </c>
      <c r="M5567" s="1109">
        <v>0</v>
      </c>
      <c r="N5567" s="1109">
        <v>0</v>
      </c>
      <c r="O5567" s="1109">
        <v>0</v>
      </c>
      <c r="P5567" s="1109">
        <v>0</v>
      </c>
      <c r="Q5567" s="1109">
        <v>0</v>
      </c>
    </row>
    <row r="5568" spans="1:17">
      <c r="A5568" s="1109">
        <v>21109</v>
      </c>
      <c r="B5568" s="1110" t="s">
        <v>0</v>
      </c>
      <c r="C5568" s="1109">
        <v>5.5</v>
      </c>
      <c r="D5568" s="1109">
        <v>4.67</v>
      </c>
      <c r="E5568" s="1109">
        <v>23</v>
      </c>
      <c r="F5568" s="1109">
        <v>0</v>
      </c>
      <c r="G5568" s="1110" t="s">
        <v>10737</v>
      </c>
      <c r="H5568" s="1110" t="s">
        <v>4654</v>
      </c>
      <c r="I5568" s="1110" t="s">
        <v>10850</v>
      </c>
      <c r="J5568" s="1109">
        <v>0</v>
      </c>
      <c r="K5568" s="1109">
        <v>0</v>
      </c>
      <c r="L5568" s="1109">
        <v>0</v>
      </c>
      <c r="M5568" s="1109">
        <v>0</v>
      </c>
      <c r="N5568" s="1109">
        <v>0</v>
      </c>
      <c r="O5568" s="1109">
        <v>0</v>
      </c>
      <c r="P5568" s="1109">
        <v>0</v>
      </c>
      <c r="Q5568" s="1109">
        <v>0</v>
      </c>
    </row>
    <row r="5569" spans="1:17">
      <c r="A5569" s="1109">
        <v>21110</v>
      </c>
      <c r="B5569" s="1110" t="s">
        <v>0</v>
      </c>
      <c r="C5569" s="1109">
        <v>5.5</v>
      </c>
      <c r="D5569" s="1109">
        <v>4.67</v>
      </c>
      <c r="E5569" s="1109">
        <v>23</v>
      </c>
      <c r="F5569" s="1109">
        <v>0</v>
      </c>
      <c r="G5569" s="1110" t="s">
        <v>10737</v>
      </c>
      <c r="H5569" s="1110" t="s">
        <v>4654</v>
      </c>
      <c r="I5569" s="1110" t="s">
        <v>10832</v>
      </c>
      <c r="J5569" s="1109">
        <v>0</v>
      </c>
      <c r="K5569" s="1109">
        <v>0</v>
      </c>
      <c r="L5569" s="1109">
        <v>0</v>
      </c>
      <c r="M5569" s="1109">
        <v>0</v>
      </c>
      <c r="N5569" s="1109">
        <v>0</v>
      </c>
      <c r="O5569" s="1109">
        <v>0</v>
      </c>
      <c r="P5569" s="1109">
        <v>0</v>
      </c>
      <c r="Q5569" s="1109">
        <v>0</v>
      </c>
    </row>
    <row r="5570" spans="1:17">
      <c r="A5570" s="1109">
        <v>21111</v>
      </c>
      <c r="B5570" s="1110" t="s">
        <v>0</v>
      </c>
      <c r="C5570" s="1109">
        <v>5.5</v>
      </c>
      <c r="D5570" s="1109">
        <v>4.67</v>
      </c>
      <c r="E5570" s="1109">
        <v>23</v>
      </c>
      <c r="F5570" s="1109">
        <v>0</v>
      </c>
      <c r="G5570" s="1110" t="s">
        <v>10737</v>
      </c>
      <c r="H5570" s="1110" t="s">
        <v>4654</v>
      </c>
      <c r="I5570" s="1110" t="s">
        <v>10839</v>
      </c>
      <c r="J5570" s="1109">
        <v>0</v>
      </c>
      <c r="K5570" s="1109">
        <v>0</v>
      </c>
      <c r="L5570" s="1109">
        <v>0</v>
      </c>
      <c r="M5570" s="1109">
        <v>0</v>
      </c>
      <c r="N5570" s="1109">
        <v>0</v>
      </c>
      <c r="O5570" s="1109">
        <v>0</v>
      </c>
      <c r="P5570" s="1109">
        <v>0</v>
      </c>
      <c r="Q5570" s="1109">
        <v>0</v>
      </c>
    </row>
    <row r="5571" spans="1:17">
      <c r="A5571" s="1109">
        <v>21112</v>
      </c>
      <c r="B5571" s="1110" t="s">
        <v>0</v>
      </c>
      <c r="C5571" s="1109">
        <v>5.5</v>
      </c>
      <c r="D5571" s="1109">
        <v>4.67</v>
      </c>
      <c r="E5571" s="1109">
        <v>23</v>
      </c>
      <c r="F5571" s="1109">
        <v>0</v>
      </c>
      <c r="G5571" s="1110" t="s">
        <v>10838</v>
      </c>
      <c r="H5571" s="1110" t="s">
        <v>4654</v>
      </c>
      <c r="I5571" s="1110" t="s">
        <v>10760</v>
      </c>
      <c r="J5571" s="1109">
        <v>0</v>
      </c>
      <c r="K5571" s="1109">
        <v>0</v>
      </c>
      <c r="L5571" s="1109">
        <v>0</v>
      </c>
      <c r="M5571" s="1109">
        <v>0</v>
      </c>
      <c r="N5571" s="1109">
        <v>0</v>
      </c>
      <c r="O5571" s="1109">
        <v>0</v>
      </c>
      <c r="P5571" s="1109">
        <v>0</v>
      </c>
      <c r="Q5571" s="1109">
        <v>0</v>
      </c>
    </row>
    <row r="5572" spans="1:17">
      <c r="A5572" s="1109">
        <v>21113</v>
      </c>
      <c r="B5572" s="1110" t="s">
        <v>0</v>
      </c>
      <c r="C5572" s="1109">
        <v>5.5</v>
      </c>
      <c r="D5572" s="1109">
        <v>4.67</v>
      </c>
      <c r="E5572" s="1109">
        <v>23</v>
      </c>
      <c r="F5572" s="1109">
        <v>0</v>
      </c>
      <c r="G5572" s="1110" t="s">
        <v>10838</v>
      </c>
      <c r="H5572" s="1110" t="s">
        <v>4654</v>
      </c>
      <c r="I5572" s="1110" t="s">
        <v>10736</v>
      </c>
      <c r="J5572" s="1109">
        <v>0</v>
      </c>
      <c r="K5572" s="1109">
        <v>0</v>
      </c>
      <c r="L5572" s="1109">
        <v>0</v>
      </c>
      <c r="M5572" s="1109">
        <v>0</v>
      </c>
      <c r="N5572" s="1109">
        <v>0</v>
      </c>
      <c r="O5572" s="1109">
        <v>0</v>
      </c>
      <c r="P5572" s="1109">
        <v>0</v>
      </c>
      <c r="Q5572" s="1109">
        <v>0</v>
      </c>
    </row>
    <row r="5573" spans="1:17">
      <c r="A5573" s="1109">
        <v>21114</v>
      </c>
      <c r="B5573" s="1110" t="s">
        <v>0</v>
      </c>
      <c r="C5573" s="1109">
        <v>5.5</v>
      </c>
      <c r="D5573" s="1109">
        <v>4.67</v>
      </c>
      <c r="E5573" s="1109">
        <v>23</v>
      </c>
      <c r="F5573" s="1109">
        <v>0</v>
      </c>
      <c r="G5573" s="1110" t="s">
        <v>10753</v>
      </c>
      <c r="H5573" s="1110" t="s">
        <v>4654</v>
      </c>
      <c r="I5573" s="1110" t="s">
        <v>10847</v>
      </c>
      <c r="J5573" s="1109">
        <v>0</v>
      </c>
      <c r="K5573" s="1109">
        <v>0</v>
      </c>
      <c r="L5573" s="1109">
        <v>0</v>
      </c>
      <c r="M5573" s="1109">
        <v>0</v>
      </c>
      <c r="N5573" s="1109">
        <v>0</v>
      </c>
      <c r="O5573" s="1109">
        <v>0</v>
      </c>
      <c r="P5573" s="1109">
        <v>0</v>
      </c>
      <c r="Q5573" s="1109">
        <v>0</v>
      </c>
    </row>
    <row r="5574" spans="1:17">
      <c r="A5574" s="1109">
        <v>21115</v>
      </c>
      <c r="B5574" s="1110" t="s">
        <v>0</v>
      </c>
      <c r="C5574" s="1109">
        <v>5.5</v>
      </c>
      <c r="D5574" s="1109">
        <v>4.67</v>
      </c>
      <c r="E5574" s="1109">
        <v>23</v>
      </c>
      <c r="F5574" s="1109">
        <v>0</v>
      </c>
      <c r="G5574" s="1110" t="s">
        <v>10753</v>
      </c>
      <c r="H5574" s="1110" t="s">
        <v>4654</v>
      </c>
      <c r="I5574" s="1110" t="s">
        <v>10849</v>
      </c>
      <c r="J5574" s="1109">
        <v>0</v>
      </c>
      <c r="K5574" s="1109">
        <v>0</v>
      </c>
      <c r="L5574" s="1109">
        <v>0</v>
      </c>
      <c r="M5574" s="1109">
        <v>0</v>
      </c>
      <c r="N5574" s="1109">
        <v>0</v>
      </c>
      <c r="O5574" s="1109">
        <v>0</v>
      </c>
      <c r="P5574" s="1109">
        <v>0</v>
      </c>
      <c r="Q5574" s="1109">
        <v>0</v>
      </c>
    </row>
    <row r="5575" spans="1:17">
      <c r="A5575" s="1109">
        <v>21116</v>
      </c>
      <c r="B5575" s="1110" t="s">
        <v>0</v>
      </c>
      <c r="C5575" s="1109">
        <v>5.5</v>
      </c>
      <c r="D5575" s="1109">
        <v>4.67</v>
      </c>
      <c r="E5575" s="1109">
        <v>23</v>
      </c>
      <c r="F5575" s="1109">
        <v>0</v>
      </c>
      <c r="G5575" s="1110" t="s">
        <v>10753</v>
      </c>
      <c r="H5575" s="1110" t="s">
        <v>4654</v>
      </c>
      <c r="I5575" s="1110" t="s">
        <v>10760</v>
      </c>
      <c r="J5575" s="1109">
        <v>0</v>
      </c>
      <c r="K5575" s="1109">
        <v>0</v>
      </c>
      <c r="L5575" s="1109">
        <v>0</v>
      </c>
      <c r="M5575" s="1109">
        <v>0</v>
      </c>
      <c r="N5575" s="1109">
        <v>0</v>
      </c>
      <c r="O5575" s="1109">
        <v>0</v>
      </c>
      <c r="P5575" s="1109">
        <v>0</v>
      </c>
      <c r="Q5575" s="1109">
        <v>0</v>
      </c>
    </row>
    <row r="5576" spans="1:17">
      <c r="A5576" s="1109">
        <v>21117</v>
      </c>
      <c r="B5576" s="1110" t="s">
        <v>0</v>
      </c>
      <c r="C5576" s="1109">
        <v>5.5</v>
      </c>
      <c r="D5576" s="1109">
        <v>4.67</v>
      </c>
      <c r="E5576" s="1109">
        <v>23</v>
      </c>
      <c r="F5576" s="1109">
        <v>0</v>
      </c>
      <c r="G5576" s="1110" t="s">
        <v>10753</v>
      </c>
      <c r="H5576" s="1110" t="s">
        <v>4654</v>
      </c>
      <c r="I5576" s="1110" t="s">
        <v>10841</v>
      </c>
      <c r="J5576" s="1109">
        <v>0</v>
      </c>
      <c r="K5576" s="1109">
        <v>0</v>
      </c>
      <c r="L5576" s="1109">
        <v>0</v>
      </c>
      <c r="M5576" s="1109">
        <v>0</v>
      </c>
      <c r="N5576" s="1109">
        <v>0</v>
      </c>
      <c r="O5576" s="1109">
        <v>0</v>
      </c>
      <c r="P5576" s="1109">
        <v>0</v>
      </c>
      <c r="Q5576" s="1109">
        <v>0</v>
      </c>
    </row>
    <row r="5577" spans="1:17">
      <c r="A5577" s="1109">
        <v>21118</v>
      </c>
      <c r="B5577" s="1110" t="s">
        <v>0</v>
      </c>
      <c r="C5577" s="1109">
        <v>5.5</v>
      </c>
      <c r="D5577" s="1109">
        <v>4.67</v>
      </c>
      <c r="E5577" s="1109">
        <v>23</v>
      </c>
      <c r="F5577" s="1109">
        <v>0</v>
      </c>
      <c r="G5577" s="1110" t="s">
        <v>10753</v>
      </c>
      <c r="H5577" s="1110" t="s">
        <v>4654</v>
      </c>
      <c r="I5577" s="1110" t="s">
        <v>10736</v>
      </c>
      <c r="J5577" s="1109">
        <v>0</v>
      </c>
      <c r="K5577" s="1109">
        <v>0</v>
      </c>
      <c r="L5577" s="1109">
        <v>0</v>
      </c>
      <c r="M5577" s="1109">
        <v>0</v>
      </c>
      <c r="N5577" s="1109">
        <v>0</v>
      </c>
      <c r="O5577" s="1109">
        <v>0</v>
      </c>
      <c r="P5577" s="1109">
        <v>0</v>
      </c>
      <c r="Q5577" s="1109">
        <v>0</v>
      </c>
    </row>
    <row r="5578" spans="1:17">
      <c r="A5578" s="1109">
        <v>21119</v>
      </c>
      <c r="B5578" s="1110" t="s">
        <v>0</v>
      </c>
      <c r="C5578" s="1109">
        <v>5.5</v>
      </c>
      <c r="D5578" s="1109">
        <v>4.67</v>
      </c>
      <c r="E5578" s="1109">
        <v>23</v>
      </c>
      <c r="F5578" s="1109">
        <v>0</v>
      </c>
      <c r="G5578" s="1110" t="s">
        <v>10753</v>
      </c>
      <c r="H5578" s="1110" t="s">
        <v>4654</v>
      </c>
      <c r="I5578" s="1110" t="s">
        <v>10845</v>
      </c>
      <c r="J5578" s="1109">
        <v>0</v>
      </c>
      <c r="K5578" s="1109">
        <v>0</v>
      </c>
      <c r="L5578" s="1109">
        <v>0</v>
      </c>
      <c r="M5578" s="1109">
        <v>0</v>
      </c>
      <c r="N5578" s="1109">
        <v>0</v>
      </c>
      <c r="O5578" s="1109">
        <v>0</v>
      </c>
      <c r="P5578" s="1109">
        <v>0</v>
      </c>
      <c r="Q5578" s="1109">
        <v>0</v>
      </c>
    </row>
    <row r="5579" spans="1:17">
      <c r="A5579" s="1109">
        <v>21120</v>
      </c>
      <c r="B5579" s="1110" t="s">
        <v>0</v>
      </c>
      <c r="C5579" s="1109">
        <v>5.5</v>
      </c>
      <c r="D5579" s="1109">
        <v>4.67</v>
      </c>
      <c r="E5579" s="1109">
        <v>23</v>
      </c>
      <c r="F5579" s="1109">
        <v>0</v>
      </c>
      <c r="G5579" s="1110" t="s">
        <v>10753</v>
      </c>
      <c r="H5579" s="1110" t="s">
        <v>4654</v>
      </c>
      <c r="I5579" s="1110" t="s">
        <v>10850</v>
      </c>
      <c r="J5579" s="1109">
        <v>0</v>
      </c>
      <c r="K5579" s="1109">
        <v>0</v>
      </c>
      <c r="L5579" s="1109">
        <v>0</v>
      </c>
      <c r="M5579" s="1109">
        <v>0</v>
      </c>
      <c r="N5579" s="1109">
        <v>0</v>
      </c>
      <c r="O5579" s="1109">
        <v>0</v>
      </c>
      <c r="P5579" s="1109">
        <v>0</v>
      </c>
      <c r="Q5579" s="1109">
        <v>0</v>
      </c>
    </row>
    <row r="5580" spans="1:17">
      <c r="A5580" s="1109">
        <v>21121</v>
      </c>
      <c r="B5580" s="1110" t="s">
        <v>0</v>
      </c>
      <c r="C5580" s="1109">
        <v>5.5</v>
      </c>
      <c r="D5580" s="1109">
        <v>4.67</v>
      </c>
      <c r="E5580" s="1109">
        <v>23</v>
      </c>
      <c r="F5580" s="1109">
        <v>0</v>
      </c>
      <c r="G5580" s="1110" t="s">
        <v>10753</v>
      </c>
      <c r="H5580" s="1110" t="s">
        <v>4654</v>
      </c>
      <c r="I5580" s="1110" t="s">
        <v>10832</v>
      </c>
      <c r="J5580" s="1109">
        <v>0</v>
      </c>
      <c r="K5580" s="1109">
        <v>0</v>
      </c>
      <c r="L5580" s="1109">
        <v>0</v>
      </c>
      <c r="M5580" s="1109">
        <v>0</v>
      </c>
      <c r="N5580" s="1109">
        <v>0</v>
      </c>
      <c r="O5580" s="1109">
        <v>0</v>
      </c>
      <c r="P5580" s="1109">
        <v>0</v>
      </c>
      <c r="Q5580" s="1109">
        <v>0</v>
      </c>
    </row>
    <row r="5581" spans="1:17">
      <c r="A5581" s="1109">
        <v>21122</v>
      </c>
      <c r="B5581" s="1110" t="s">
        <v>0</v>
      </c>
      <c r="C5581" s="1109">
        <v>5.5</v>
      </c>
      <c r="D5581" s="1109">
        <v>4.67</v>
      </c>
      <c r="E5581" s="1109">
        <v>23</v>
      </c>
      <c r="F5581" s="1109">
        <v>0</v>
      </c>
      <c r="G5581" s="1110" t="s">
        <v>10753</v>
      </c>
      <c r="H5581" s="1110" t="s">
        <v>4654</v>
      </c>
      <c r="I5581" s="1110" t="s">
        <v>10839</v>
      </c>
      <c r="J5581" s="1109">
        <v>0</v>
      </c>
      <c r="K5581" s="1109">
        <v>0</v>
      </c>
      <c r="L5581" s="1109">
        <v>0</v>
      </c>
      <c r="M5581" s="1109">
        <v>0</v>
      </c>
      <c r="N5581" s="1109">
        <v>0</v>
      </c>
      <c r="O5581" s="1109">
        <v>0</v>
      </c>
      <c r="P5581" s="1109">
        <v>0</v>
      </c>
      <c r="Q5581" s="1109">
        <v>0</v>
      </c>
    </row>
    <row r="5582" spans="1:17">
      <c r="A5582" s="1109">
        <v>21123</v>
      </c>
      <c r="B5582" s="1110" t="s">
        <v>0</v>
      </c>
      <c r="C5582" s="1109">
        <v>5.5</v>
      </c>
      <c r="D5582" s="1109">
        <v>4.67</v>
      </c>
      <c r="E5582" s="1109">
        <v>23</v>
      </c>
      <c r="F5582" s="1109">
        <v>0</v>
      </c>
      <c r="G5582" s="1110" t="s">
        <v>10779</v>
      </c>
      <c r="H5582" s="1110" t="s">
        <v>4654</v>
      </c>
      <c r="I5582" s="1110" t="s">
        <v>10847</v>
      </c>
      <c r="J5582" s="1109">
        <v>0</v>
      </c>
      <c r="K5582" s="1109">
        <v>0</v>
      </c>
      <c r="L5582" s="1109">
        <v>0</v>
      </c>
      <c r="M5582" s="1109">
        <v>0</v>
      </c>
      <c r="N5582" s="1109">
        <v>0</v>
      </c>
      <c r="O5582" s="1109">
        <v>0</v>
      </c>
      <c r="P5582" s="1109">
        <v>0</v>
      </c>
      <c r="Q5582" s="1109">
        <v>0</v>
      </c>
    </row>
    <row r="5583" spans="1:17">
      <c r="A5583" s="1109">
        <v>21124</v>
      </c>
      <c r="B5583" s="1110" t="s">
        <v>0</v>
      </c>
      <c r="C5583" s="1109">
        <v>5.5</v>
      </c>
      <c r="D5583" s="1109">
        <v>4.67</v>
      </c>
      <c r="E5583" s="1109">
        <v>23</v>
      </c>
      <c r="F5583" s="1109">
        <v>0</v>
      </c>
      <c r="G5583" s="1110" t="s">
        <v>10779</v>
      </c>
      <c r="H5583" s="1110" t="s">
        <v>4654</v>
      </c>
      <c r="I5583" s="1110" t="s">
        <v>10760</v>
      </c>
      <c r="J5583" s="1109">
        <v>0</v>
      </c>
      <c r="K5583" s="1109">
        <v>0</v>
      </c>
      <c r="L5583" s="1109">
        <v>0</v>
      </c>
      <c r="M5583" s="1109">
        <v>0</v>
      </c>
      <c r="N5583" s="1109">
        <v>0</v>
      </c>
      <c r="O5583" s="1109">
        <v>0</v>
      </c>
      <c r="P5583" s="1109">
        <v>0</v>
      </c>
      <c r="Q5583" s="1109">
        <v>0</v>
      </c>
    </row>
    <row r="5584" spans="1:17">
      <c r="A5584" s="1109">
        <v>21125</v>
      </c>
      <c r="B5584" s="1110" t="s">
        <v>0</v>
      </c>
      <c r="C5584" s="1109">
        <v>5.5</v>
      </c>
      <c r="D5584" s="1109">
        <v>4.67</v>
      </c>
      <c r="E5584" s="1109">
        <v>23</v>
      </c>
      <c r="F5584" s="1109">
        <v>0</v>
      </c>
      <c r="G5584" s="1110" t="s">
        <v>10779</v>
      </c>
      <c r="H5584" s="1110" t="s">
        <v>4654</v>
      </c>
      <c r="I5584" s="1110" t="s">
        <v>10841</v>
      </c>
      <c r="J5584" s="1109">
        <v>0</v>
      </c>
      <c r="K5584" s="1109">
        <v>0</v>
      </c>
      <c r="L5584" s="1109">
        <v>0</v>
      </c>
      <c r="M5584" s="1109">
        <v>0</v>
      </c>
      <c r="N5584" s="1109">
        <v>0</v>
      </c>
      <c r="O5584" s="1109">
        <v>0</v>
      </c>
      <c r="P5584" s="1109">
        <v>0</v>
      </c>
      <c r="Q5584" s="1109">
        <v>0</v>
      </c>
    </row>
    <row r="5585" spans="1:17">
      <c r="A5585" s="1109">
        <v>21126</v>
      </c>
      <c r="B5585" s="1110" t="s">
        <v>0</v>
      </c>
      <c r="C5585" s="1109">
        <v>5.5</v>
      </c>
      <c r="D5585" s="1109">
        <v>4.67</v>
      </c>
      <c r="E5585" s="1109">
        <v>23</v>
      </c>
      <c r="F5585" s="1109">
        <v>0</v>
      </c>
      <c r="G5585" s="1110" t="s">
        <v>10779</v>
      </c>
      <c r="H5585" s="1110" t="s">
        <v>4654</v>
      </c>
      <c r="I5585" s="1110" t="s">
        <v>10736</v>
      </c>
      <c r="J5585" s="1109">
        <v>0</v>
      </c>
      <c r="K5585" s="1109">
        <v>0</v>
      </c>
      <c r="L5585" s="1109">
        <v>0</v>
      </c>
      <c r="M5585" s="1109">
        <v>0</v>
      </c>
      <c r="N5585" s="1109">
        <v>0</v>
      </c>
      <c r="O5585" s="1109">
        <v>0</v>
      </c>
      <c r="P5585" s="1109">
        <v>0</v>
      </c>
      <c r="Q5585" s="1109">
        <v>0</v>
      </c>
    </row>
    <row r="5586" spans="1:17">
      <c r="A5586" s="1109">
        <v>21127</v>
      </c>
      <c r="B5586" s="1110" t="s">
        <v>0</v>
      </c>
      <c r="C5586" s="1109">
        <v>5.5</v>
      </c>
      <c r="D5586" s="1109">
        <v>4.67</v>
      </c>
      <c r="E5586" s="1109">
        <v>23</v>
      </c>
      <c r="F5586" s="1109">
        <v>0</v>
      </c>
      <c r="G5586" s="1110" t="s">
        <v>10779</v>
      </c>
      <c r="H5586" s="1110" t="s">
        <v>4654</v>
      </c>
      <c r="I5586" s="1110" t="s">
        <v>10850</v>
      </c>
      <c r="J5586" s="1109">
        <v>0</v>
      </c>
      <c r="K5586" s="1109">
        <v>0</v>
      </c>
      <c r="L5586" s="1109">
        <v>0</v>
      </c>
      <c r="M5586" s="1109">
        <v>0</v>
      </c>
      <c r="N5586" s="1109">
        <v>0</v>
      </c>
      <c r="O5586" s="1109">
        <v>0</v>
      </c>
      <c r="P5586" s="1109">
        <v>0</v>
      </c>
      <c r="Q5586" s="1109">
        <v>0</v>
      </c>
    </row>
    <row r="5587" spans="1:17">
      <c r="A5587" s="1109">
        <v>21128</v>
      </c>
      <c r="B5587" s="1110" t="s">
        <v>0</v>
      </c>
      <c r="C5587" s="1109">
        <v>5.5</v>
      </c>
      <c r="D5587" s="1109">
        <v>4.67</v>
      </c>
      <c r="E5587" s="1109">
        <v>23</v>
      </c>
      <c r="F5587" s="1109">
        <v>0</v>
      </c>
      <c r="G5587" s="1110" t="s">
        <v>10779</v>
      </c>
      <c r="H5587" s="1110" t="s">
        <v>4654</v>
      </c>
      <c r="I5587" s="1110" t="s">
        <v>10832</v>
      </c>
      <c r="J5587" s="1109">
        <v>0</v>
      </c>
      <c r="K5587" s="1109">
        <v>0</v>
      </c>
      <c r="L5587" s="1109">
        <v>0</v>
      </c>
      <c r="M5587" s="1109">
        <v>0</v>
      </c>
      <c r="N5587" s="1109">
        <v>0</v>
      </c>
      <c r="O5587" s="1109">
        <v>0</v>
      </c>
      <c r="P5587" s="1109">
        <v>0</v>
      </c>
      <c r="Q5587" s="1109">
        <v>0</v>
      </c>
    </row>
    <row r="5588" spans="1:17">
      <c r="A5588" s="1109">
        <v>21129</v>
      </c>
      <c r="B5588" s="1110" t="s">
        <v>0</v>
      </c>
      <c r="C5588" s="1109">
        <v>5.5</v>
      </c>
      <c r="D5588" s="1109">
        <v>4.67</v>
      </c>
      <c r="E5588" s="1109">
        <v>23</v>
      </c>
      <c r="F5588" s="1109">
        <v>0</v>
      </c>
      <c r="G5588" s="1110" t="s">
        <v>10779</v>
      </c>
      <c r="H5588" s="1110" t="s">
        <v>4654</v>
      </c>
      <c r="I5588" s="1110" t="s">
        <v>10839</v>
      </c>
      <c r="J5588" s="1109">
        <v>0</v>
      </c>
      <c r="K5588" s="1109">
        <v>0</v>
      </c>
      <c r="L5588" s="1109">
        <v>0</v>
      </c>
      <c r="M5588" s="1109">
        <v>0</v>
      </c>
      <c r="N5588" s="1109">
        <v>0</v>
      </c>
      <c r="O5588" s="1109">
        <v>0</v>
      </c>
      <c r="P5588" s="1109">
        <v>0</v>
      </c>
      <c r="Q5588" s="1109">
        <v>0</v>
      </c>
    </row>
    <row r="5589" spans="1:17">
      <c r="A5589" s="1109">
        <v>21130</v>
      </c>
      <c r="B5589" s="1110" t="s">
        <v>0</v>
      </c>
      <c r="C5589" s="1109">
        <v>5.5</v>
      </c>
      <c r="D5589" s="1109">
        <v>4.67</v>
      </c>
      <c r="E5589" s="1109">
        <v>23</v>
      </c>
      <c r="F5589" s="1109">
        <v>0</v>
      </c>
      <c r="G5589" s="1110" t="s">
        <v>10739</v>
      </c>
      <c r="H5589" s="1110" t="s">
        <v>4654</v>
      </c>
      <c r="I5589" s="1110" t="s">
        <v>10847</v>
      </c>
      <c r="J5589" s="1109">
        <v>0</v>
      </c>
      <c r="K5589" s="1109">
        <v>0</v>
      </c>
      <c r="L5589" s="1109">
        <v>0</v>
      </c>
      <c r="M5589" s="1109">
        <v>0</v>
      </c>
      <c r="N5589" s="1109">
        <v>0</v>
      </c>
      <c r="O5589" s="1109">
        <v>0</v>
      </c>
      <c r="P5589" s="1109">
        <v>0</v>
      </c>
      <c r="Q5589" s="1109">
        <v>0</v>
      </c>
    </row>
    <row r="5590" spans="1:17">
      <c r="A5590" s="1109">
        <v>21131</v>
      </c>
      <c r="B5590" s="1110" t="s">
        <v>0</v>
      </c>
      <c r="C5590" s="1109">
        <v>5.5</v>
      </c>
      <c r="D5590" s="1109">
        <v>4.67</v>
      </c>
      <c r="E5590" s="1109">
        <v>23</v>
      </c>
      <c r="F5590" s="1109">
        <v>0</v>
      </c>
      <c r="G5590" s="1110" t="s">
        <v>10739</v>
      </c>
      <c r="H5590" s="1110" t="s">
        <v>4654</v>
      </c>
      <c r="I5590" s="1110" t="s">
        <v>10760</v>
      </c>
      <c r="J5590" s="1109">
        <v>0</v>
      </c>
      <c r="K5590" s="1109">
        <v>0</v>
      </c>
      <c r="L5590" s="1109">
        <v>0</v>
      </c>
      <c r="M5590" s="1109">
        <v>0</v>
      </c>
      <c r="N5590" s="1109">
        <v>0</v>
      </c>
      <c r="O5590" s="1109">
        <v>0</v>
      </c>
      <c r="P5590" s="1109">
        <v>0</v>
      </c>
      <c r="Q5590" s="1109">
        <v>0</v>
      </c>
    </row>
    <row r="5591" spans="1:17">
      <c r="A5591" s="1109">
        <v>21132</v>
      </c>
      <c r="B5591" s="1110" t="s">
        <v>0</v>
      </c>
      <c r="C5591" s="1109">
        <v>5.5</v>
      </c>
      <c r="D5591" s="1109">
        <v>4.67</v>
      </c>
      <c r="E5591" s="1109">
        <v>23</v>
      </c>
      <c r="F5591" s="1109">
        <v>0</v>
      </c>
      <c r="G5591" s="1110" t="s">
        <v>10739</v>
      </c>
      <c r="H5591" s="1110" t="s">
        <v>4654</v>
      </c>
      <c r="I5591" s="1110" t="s">
        <v>10841</v>
      </c>
      <c r="J5591" s="1109">
        <v>0</v>
      </c>
      <c r="K5591" s="1109">
        <v>0</v>
      </c>
      <c r="L5591" s="1109">
        <v>0</v>
      </c>
      <c r="M5591" s="1109">
        <v>0</v>
      </c>
      <c r="N5591" s="1109">
        <v>0</v>
      </c>
      <c r="O5591" s="1109">
        <v>0</v>
      </c>
      <c r="P5591" s="1109">
        <v>0</v>
      </c>
      <c r="Q5591" s="1109">
        <v>0</v>
      </c>
    </row>
    <row r="5592" spans="1:17">
      <c r="A5592" s="1109">
        <v>21133</v>
      </c>
      <c r="B5592" s="1110" t="s">
        <v>0</v>
      </c>
      <c r="C5592" s="1109">
        <v>5.5</v>
      </c>
      <c r="D5592" s="1109">
        <v>4.67</v>
      </c>
      <c r="E5592" s="1109">
        <v>23</v>
      </c>
      <c r="F5592" s="1109">
        <v>0</v>
      </c>
      <c r="G5592" s="1110" t="s">
        <v>10739</v>
      </c>
      <c r="H5592" s="1110" t="s">
        <v>4654</v>
      </c>
      <c r="I5592" s="1110" t="s">
        <v>10736</v>
      </c>
      <c r="J5592" s="1109">
        <v>0</v>
      </c>
      <c r="K5592" s="1109">
        <v>0</v>
      </c>
      <c r="L5592" s="1109">
        <v>0</v>
      </c>
      <c r="M5592" s="1109">
        <v>0</v>
      </c>
      <c r="N5592" s="1109">
        <v>0</v>
      </c>
      <c r="O5592" s="1109">
        <v>0</v>
      </c>
      <c r="P5592" s="1109">
        <v>0</v>
      </c>
      <c r="Q5592" s="1109">
        <v>0</v>
      </c>
    </row>
    <row r="5593" spans="1:17">
      <c r="A5593" s="1109">
        <v>21134</v>
      </c>
      <c r="B5593" s="1110" t="s">
        <v>0</v>
      </c>
      <c r="C5593" s="1109">
        <v>5.5</v>
      </c>
      <c r="D5593" s="1109">
        <v>4.67</v>
      </c>
      <c r="E5593" s="1109">
        <v>23</v>
      </c>
      <c r="F5593" s="1109">
        <v>0</v>
      </c>
      <c r="G5593" s="1110" t="s">
        <v>10739</v>
      </c>
      <c r="H5593" s="1110" t="s">
        <v>4654</v>
      </c>
      <c r="I5593" s="1110" t="s">
        <v>10850</v>
      </c>
      <c r="J5593" s="1109">
        <v>0</v>
      </c>
      <c r="K5593" s="1109">
        <v>0</v>
      </c>
      <c r="L5593" s="1109">
        <v>0</v>
      </c>
      <c r="M5593" s="1109">
        <v>0</v>
      </c>
      <c r="N5593" s="1109">
        <v>0</v>
      </c>
      <c r="O5593" s="1109">
        <v>0</v>
      </c>
      <c r="P5593" s="1109">
        <v>0</v>
      </c>
      <c r="Q5593" s="1109">
        <v>0</v>
      </c>
    </row>
    <row r="5594" spans="1:17">
      <c r="A5594" s="1109">
        <v>21135</v>
      </c>
      <c r="B5594" s="1110" t="s">
        <v>0</v>
      </c>
      <c r="C5594" s="1109">
        <v>5.5</v>
      </c>
      <c r="D5594" s="1109">
        <v>4.67</v>
      </c>
      <c r="E5594" s="1109">
        <v>23</v>
      </c>
      <c r="F5594" s="1109">
        <v>0</v>
      </c>
      <c r="G5594" s="1110" t="s">
        <v>10739</v>
      </c>
      <c r="H5594" s="1110" t="s">
        <v>4654</v>
      </c>
      <c r="I5594" s="1110" t="s">
        <v>10832</v>
      </c>
      <c r="J5594" s="1109">
        <v>0</v>
      </c>
      <c r="K5594" s="1109">
        <v>0</v>
      </c>
      <c r="L5594" s="1109">
        <v>0</v>
      </c>
      <c r="M5594" s="1109">
        <v>0</v>
      </c>
      <c r="N5594" s="1109">
        <v>0</v>
      </c>
      <c r="O5594" s="1109">
        <v>0</v>
      </c>
      <c r="P5594" s="1109">
        <v>0</v>
      </c>
      <c r="Q5594" s="1109">
        <v>0</v>
      </c>
    </row>
    <row r="5595" spans="1:17">
      <c r="A5595" s="1109">
        <v>21136</v>
      </c>
      <c r="B5595" s="1110" t="s">
        <v>0</v>
      </c>
      <c r="C5595" s="1109">
        <v>5.5</v>
      </c>
      <c r="D5595" s="1109">
        <v>4.67</v>
      </c>
      <c r="E5595" s="1109">
        <v>23</v>
      </c>
      <c r="F5595" s="1109">
        <v>0</v>
      </c>
      <c r="G5595" s="1110" t="s">
        <v>10739</v>
      </c>
      <c r="H5595" s="1110" t="s">
        <v>4654</v>
      </c>
      <c r="I5595" s="1110" t="s">
        <v>10839</v>
      </c>
      <c r="J5595" s="1109">
        <v>0</v>
      </c>
      <c r="K5595" s="1109">
        <v>0</v>
      </c>
      <c r="L5595" s="1109">
        <v>0</v>
      </c>
      <c r="M5595" s="1109">
        <v>0</v>
      </c>
      <c r="N5595" s="1109">
        <v>0</v>
      </c>
      <c r="O5595" s="1109">
        <v>0</v>
      </c>
      <c r="P5595" s="1109">
        <v>0</v>
      </c>
      <c r="Q5595" s="1109">
        <v>0</v>
      </c>
    </row>
    <row r="5596" spans="1:17">
      <c r="A5596" s="1109">
        <v>21137</v>
      </c>
      <c r="B5596" s="1110" t="s">
        <v>0</v>
      </c>
      <c r="C5596" s="1109">
        <v>5.5</v>
      </c>
      <c r="D5596" s="1109">
        <v>4.67</v>
      </c>
      <c r="E5596" s="1109">
        <v>23</v>
      </c>
      <c r="F5596" s="1109">
        <v>0</v>
      </c>
      <c r="G5596" s="1110" t="s">
        <v>10844</v>
      </c>
      <c r="H5596" s="1110" t="s">
        <v>4654</v>
      </c>
      <c r="I5596" s="1110" t="s">
        <v>10847</v>
      </c>
      <c r="J5596" s="1109">
        <v>0</v>
      </c>
      <c r="K5596" s="1109">
        <v>0</v>
      </c>
      <c r="L5596" s="1109">
        <v>0</v>
      </c>
      <c r="M5596" s="1109">
        <v>0</v>
      </c>
      <c r="N5596" s="1109">
        <v>0</v>
      </c>
      <c r="O5596" s="1109">
        <v>0</v>
      </c>
      <c r="P5596" s="1109">
        <v>0</v>
      </c>
      <c r="Q5596" s="1109">
        <v>0</v>
      </c>
    </row>
    <row r="5597" spans="1:17">
      <c r="A5597" s="1109">
        <v>21138</v>
      </c>
      <c r="B5597" s="1110" t="s">
        <v>0</v>
      </c>
      <c r="C5597" s="1109">
        <v>5.5</v>
      </c>
      <c r="D5597" s="1109">
        <v>4.67</v>
      </c>
      <c r="E5597" s="1109">
        <v>23</v>
      </c>
      <c r="F5597" s="1109">
        <v>0</v>
      </c>
      <c r="G5597" s="1110" t="s">
        <v>10844</v>
      </c>
      <c r="H5597" s="1110" t="s">
        <v>4654</v>
      </c>
      <c r="I5597" s="1110" t="s">
        <v>10849</v>
      </c>
      <c r="J5597" s="1109">
        <v>0</v>
      </c>
      <c r="K5597" s="1109">
        <v>0</v>
      </c>
      <c r="L5597" s="1109">
        <v>0</v>
      </c>
      <c r="M5597" s="1109">
        <v>0</v>
      </c>
      <c r="N5597" s="1109">
        <v>0</v>
      </c>
      <c r="O5597" s="1109">
        <v>0</v>
      </c>
      <c r="P5597" s="1109">
        <v>0</v>
      </c>
      <c r="Q5597" s="1109">
        <v>0</v>
      </c>
    </row>
    <row r="5598" spans="1:17">
      <c r="A5598" s="1109">
        <v>21139</v>
      </c>
      <c r="B5598" s="1110" t="s">
        <v>0</v>
      </c>
      <c r="C5598" s="1109">
        <v>5.5</v>
      </c>
      <c r="D5598" s="1109">
        <v>4.67</v>
      </c>
      <c r="E5598" s="1109">
        <v>23</v>
      </c>
      <c r="F5598" s="1109">
        <v>0</v>
      </c>
      <c r="G5598" s="1110" t="s">
        <v>10844</v>
      </c>
      <c r="H5598" s="1110" t="s">
        <v>4654</v>
      </c>
      <c r="I5598" s="1110" t="s">
        <v>10760</v>
      </c>
      <c r="J5598" s="1109">
        <v>0</v>
      </c>
      <c r="K5598" s="1109">
        <v>0</v>
      </c>
      <c r="L5598" s="1109">
        <v>0</v>
      </c>
      <c r="M5598" s="1109">
        <v>0</v>
      </c>
      <c r="N5598" s="1109">
        <v>0</v>
      </c>
      <c r="O5598" s="1109">
        <v>0</v>
      </c>
      <c r="P5598" s="1109">
        <v>0</v>
      </c>
      <c r="Q5598" s="1109">
        <v>0</v>
      </c>
    </row>
    <row r="5599" spans="1:17">
      <c r="A5599" s="1109">
        <v>21140</v>
      </c>
      <c r="B5599" s="1110" t="s">
        <v>0</v>
      </c>
      <c r="C5599" s="1109">
        <v>5.5</v>
      </c>
      <c r="D5599" s="1109">
        <v>4.67</v>
      </c>
      <c r="E5599" s="1109">
        <v>23</v>
      </c>
      <c r="F5599" s="1109">
        <v>0</v>
      </c>
      <c r="G5599" s="1110" t="s">
        <v>10844</v>
      </c>
      <c r="H5599" s="1110" t="s">
        <v>4654</v>
      </c>
      <c r="I5599" s="1110" t="s">
        <v>10736</v>
      </c>
      <c r="J5599" s="1109">
        <v>0</v>
      </c>
      <c r="K5599" s="1109">
        <v>0</v>
      </c>
      <c r="L5599" s="1109">
        <v>0</v>
      </c>
      <c r="M5599" s="1109">
        <v>0</v>
      </c>
      <c r="N5599" s="1109">
        <v>0</v>
      </c>
      <c r="O5599" s="1109">
        <v>0</v>
      </c>
      <c r="P5599" s="1109">
        <v>0</v>
      </c>
      <c r="Q5599" s="1109">
        <v>0</v>
      </c>
    </row>
    <row r="5600" spans="1:17">
      <c r="A5600" s="1109">
        <v>21141</v>
      </c>
      <c r="B5600" s="1110" t="s">
        <v>0</v>
      </c>
      <c r="C5600" s="1109">
        <v>5.5</v>
      </c>
      <c r="D5600" s="1109">
        <v>4.67</v>
      </c>
      <c r="E5600" s="1109">
        <v>23</v>
      </c>
      <c r="F5600" s="1109">
        <v>0</v>
      </c>
      <c r="G5600" s="1110" t="s">
        <v>10844</v>
      </c>
      <c r="H5600" s="1110" t="s">
        <v>4654</v>
      </c>
      <c r="I5600" s="1110" t="s">
        <v>10845</v>
      </c>
      <c r="J5600" s="1109">
        <v>0</v>
      </c>
      <c r="K5600" s="1109">
        <v>0</v>
      </c>
      <c r="L5600" s="1109">
        <v>0</v>
      </c>
      <c r="M5600" s="1109">
        <v>0</v>
      </c>
      <c r="N5600" s="1109">
        <v>0</v>
      </c>
      <c r="O5600" s="1109">
        <v>0</v>
      </c>
      <c r="P5600" s="1109">
        <v>0</v>
      </c>
      <c r="Q5600" s="1109">
        <v>0</v>
      </c>
    </row>
    <row r="5601" spans="1:17">
      <c r="A5601" s="1109">
        <v>21142</v>
      </c>
      <c r="B5601" s="1110" t="s">
        <v>0</v>
      </c>
      <c r="C5601" s="1109">
        <v>5.5</v>
      </c>
      <c r="D5601" s="1109">
        <v>4.67</v>
      </c>
      <c r="E5601" s="1109">
        <v>23</v>
      </c>
      <c r="F5601" s="1109">
        <v>0</v>
      </c>
      <c r="G5601" s="1110" t="s">
        <v>10844</v>
      </c>
      <c r="H5601" s="1110" t="s">
        <v>4654</v>
      </c>
      <c r="I5601" s="1110" t="s">
        <v>10850</v>
      </c>
      <c r="J5601" s="1109">
        <v>0</v>
      </c>
      <c r="K5601" s="1109">
        <v>0</v>
      </c>
      <c r="L5601" s="1109">
        <v>0</v>
      </c>
      <c r="M5601" s="1109">
        <v>0</v>
      </c>
      <c r="N5601" s="1109">
        <v>0</v>
      </c>
      <c r="O5601" s="1109">
        <v>0</v>
      </c>
      <c r="P5601" s="1109">
        <v>0</v>
      </c>
      <c r="Q5601" s="1109">
        <v>0</v>
      </c>
    </row>
    <row r="5602" spans="1:17">
      <c r="A5602" s="1109">
        <v>21143</v>
      </c>
      <c r="B5602" s="1110" t="s">
        <v>0</v>
      </c>
      <c r="C5602" s="1109">
        <v>5.5</v>
      </c>
      <c r="D5602" s="1109">
        <v>4.7779999999999996</v>
      </c>
      <c r="E5602" s="1109">
        <v>20</v>
      </c>
      <c r="F5602" s="1109">
        <v>0</v>
      </c>
      <c r="G5602" s="1110" t="s">
        <v>10842</v>
      </c>
      <c r="H5602" s="1110" t="s">
        <v>4654</v>
      </c>
      <c r="I5602" s="1110" t="s">
        <v>10847</v>
      </c>
      <c r="J5602" s="1109">
        <v>0</v>
      </c>
      <c r="K5602" s="1109">
        <v>0</v>
      </c>
      <c r="L5602" s="1109">
        <v>0</v>
      </c>
      <c r="M5602" s="1109">
        <v>0</v>
      </c>
      <c r="N5602" s="1109">
        <v>0</v>
      </c>
      <c r="O5602" s="1109">
        <v>0</v>
      </c>
      <c r="P5602" s="1109">
        <v>0</v>
      </c>
      <c r="Q5602" s="1109">
        <v>0</v>
      </c>
    </row>
    <row r="5603" spans="1:17">
      <c r="A5603" s="1109">
        <v>21144</v>
      </c>
      <c r="B5603" s="1110" t="s">
        <v>0</v>
      </c>
      <c r="C5603" s="1109">
        <v>5.5</v>
      </c>
      <c r="D5603" s="1109">
        <v>4.7779999999999996</v>
      </c>
      <c r="E5603" s="1109">
        <v>20</v>
      </c>
      <c r="F5603" s="1109">
        <v>0</v>
      </c>
      <c r="G5603" s="1110" t="s">
        <v>10842</v>
      </c>
      <c r="H5603" s="1110" t="s">
        <v>4654</v>
      </c>
      <c r="I5603" s="1110" t="s">
        <v>10841</v>
      </c>
      <c r="J5603" s="1109">
        <v>0</v>
      </c>
      <c r="K5603" s="1109">
        <v>0</v>
      </c>
      <c r="L5603" s="1109">
        <v>0</v>
      </c>
      <c r="M5603" s="1109">
        <v>0</v>
      </c>
      <c r="N5603" s="1109">
        <v>0</v>
      </c>
      <c r="O5603" s="1109">
        <v>0</v>
      </c>
      <c r="P5603" s="1109">
        <v>0</v>
      </c>
      <c r="Q5603" s="1109">
        <v>0</v>
      </c>
    </row>
    <row r="5604" spans="1:17">
      <c r="A5604" s="1109">
        <v>21145</v>
      </c>
      <c r="B5604" s="1110" t="s">
        <v>0</v>
      </c>
      <c r="C5604" s="1109">
        <v>5.5</v>
      </c>
      <c r="D5604" s="1109">
        <v>4.7779999999999996</v>
      </c>
      <c r="E5604" s="1109">
        <v>20</v>
      </c>
      <c r="F5604" s="1109">
        <v>0</v>
      </c>
      <c r="G5604" s="1110" t="s">
        <v>10842</v>
      </c>
      <c r="H5604" s="1110" t="s">
        <v>4654</v>
      </c>
      <c r="I5604" s="1110" t="s">
        <v>10760</v>
      </c>
      <c r="J5604" s="1109">
        <v>0</v>
      </c>
      <c r="K5604" s="1109">
        <v>0</v>
      </c>
      <c r="L5604" s="1109">
        <v>0</v>
      </c>
      <c r="M5604" s="1109">
        <v>0</v>
      </c>
      <c r="N5604" s="1109">
        <v>0</v>
      </c>
      <c r="O5604" s="1109">
        <v>0</v>
      </c>
      <c r="P5604" s="1109">
        <v>0</v>
      </c>
      <c r="Q5604" s="1109">
        <v>0</v>
      </c>
    </row>
    <row r="5605" spans="1:17">
      <c r="A5605" s="1109">
        <v>21146</v>
      </c>
      <c r="B5605" s="1110" t="s">
        <v>0</v>
      </c>
      <c r="C5605" s="1109">
        <v>5.5</v>
      </c>
      <c r="D5605" s="1109">
        <v>4.7779999999999996</v>
      </c>
      <c r="E5605" s="1109">
        <v>20</v>
      </c>
      <c r="F5605" s="1109">
        <v>0</v>
      </c>
      <c r="G5605" s="1110" t="s">
        <v>10842</v>
      </c>
      <c r="H5605" s="1110" t="s">
        <v>4654</v>
      </c>
      <c r="I5605" s="1110" t="s">
        <v>10736</v>
      </c>
      <c r="J5605" s="1109">
        <v>0</v>
      </c>
      <c r="K5605" s="1109">
        <v>0</v>
      </c>
      <c r="L5605" s="1109">
        <v>0</v>
      </c>
      <c r="M5605" s="1109">
        <v>0</v>
      </c>
      <c r="N5605" s="1109">
        <v>0</v>
      </c>
      <c r="O5605" s="1109">
        <v>0</v>
      </c>
      <c r="P5605" s="1109">
        <v>0</v>
      </c>
      <c r="Q5605" s="1109">
        <v>0</v>
      </c>
    </row>
    <row r="5606" spans="1:17">
      <c r="A5606" s="1109">
        <v>21147</v>
      </c>
      <c r="B5606" s="1110" t="s">
        <v>0</v>
      </c>
      <c r="C5606" s="1109">
        <v>5.5</v>
      </c>
      <c r="D5606" s="1109">
        <v>4.7779999999999996</v>
      </c>
      <c r="E5606" s="1109">
        <v>20</v>
      </c>
      <c r="F5606" s="1109">
        <v>0</v>
      </c>
      <c r="G5606" s="1110" t="s">
        <v>10842</v>
      </c>
      <c r="H5606" s="1110" t="s">
        <v>4654</v>
      </c>
      <c r="I5606" s="1110" t="s">
        <v>10850</v>
      </c>
      <c r="J5606" s="1109">
        <v>0</v>
      </c>
      <c r="K5606" s="1109">
        <v>0</v>
      </c>
      <c r="L5606" s="1109">
        <v>0</v>
      </c>
      <c r="M5606" s="1109">
        <v>0</v>
      </c>
      <c r="N5606" s="1109">
        <v>0</v>
      </c>
      <c r="O5606" s="1109">
        <v>0</v>
      </c>
      <c r="P5606" s="1109">
        <v>0</v>
      </c>
      <c r="Q5606" s="1109">
        <v>0</v>
      </c>
    </row>
    <row r="5607" spans="1:17">
      <c r="A5607" s="1109">
        <v>21148</v>
      </c>
      <c r="B5607" s="1110" t="s">
        <v>0</v>
      </c>
      <c r="C5607" s="1109">
        <v>5.5</v>
      </c>
      <c r="D5607" s="1109">
        <v>4.7779999999999996</v>
      </c>
      <c r="E5607" s="1109">
        <v>20</v>
      </c>
      <c r="F5607" s="1109">
        <v>0</v>
      </c>
      <c r="G5607" s="1110" t="s">
        <v>10842</v>
      </c>
      <c r="H5607" s="1110" t="s">
        <v>4654</v>
      </c>
      <c r="I5607" s="1110" t="s">
        <v>10832</v>
      </c>
      <c r="J5607" s="1109">
        <v>0</v>
      </c>
      <c r="K5607" s="1109">
        <v>0</v>
      </c>
      <c r="L5607" s="1109">
        <v>0</v>
      </c>
      <c r="M5607" s="1109">
        <v>0</v>
      </c>
      <c r="N5607" s="1109">
        <v>0</v>
      </c>
      <c r="O5607" s="1109">
        <v>0</v>
      </c>
      <c r="P5607" s="1109">
        <v>0</v>
      </c>
      <c r="Q5607" s="1109">
        <v>0</v>
      </c>
    </row>
    <row r="5608" spans="1:17">
      <c r="A5608" s="1109">
        <v>21149</v>
      </c>
      <c r="B5608" s="1110" t="s">
        <v>0</v>
      </c>
      <c r="C5608" s="1109">
        <v>5.5</v>
      </c>
      <c r="D5608" s="1109">
        <v>4.7779999999999996</v>
      </c>
      <c r="E5608" s="1109">
        <v>20</v>
      </c>
      <c r="F5608" s="1109">
        <v>0</v>
      </c>
      <c r="G5608" s="1110" t="s">
        <v>10842</v>
      </c>
      <c r="H5608" s="1110" t="s">
        <v>4654</v>
      </c>
      <c r="I5608" s="1110" t="s">
        <v>10839</v>
      </c>
      <c r="J5608" s="1109">
        <v>0</v>
      </c>
      <c r="K5608" s="1109">
        <v>0</v>
      </c>
      <c r="L5608" s="1109">
        <v>0</v>
      </c>
      <c r="M5608" s="1109">
        <v>0</v>
      </c>
      <c r="N5608" s="1109">
        <v>0</v>
      </c>
      <c r="O5608" s="1109">
        <v>0</v>
      </c>
      <c r="P5608" s="1109">
        <v>0</v>
      </c>
      <c r="Q5608" s="1109">
        <v>0</v>
      </c>
    </row>
    <row r="5609" spans="1:17">
      <c r="A5609" s="1109">
        <v>21150</v>
      </c>
      <c r="B5609" s="1110" t="s">
        <v>0</v>
      </c>
      <c r="C5609" s="1109">
        <v>5.5</v>
      </c>
      <c r="D5609" s="1109">
        <v>4.7779999999999996</v>
      </c>
      <c r="E5609" s="1109">
        <v>20</v>
      </c>
      <c r="F5609" s="1109">
        <v>0</v>
      </c>
      <c r="G5609" s="1110" t="s">
        <v>10843</v>
      </c>
      <c r="H5609" s="1110" t="s">
        <v>4654</v>
      </c>
      <c r="I5609" s="1110" t="s">
        <v>10847</v>
      </c>
      <c r="J5609" s="1109">
        <v>0</v>
      </c>
      <c r="K5609" s="1109">
        <v>0</v>
      </c>
      <c r="L5609" s="1109">
        <v>0</v>
      </c>
      <c r="M5609" s="1109">
        <v>0</v>
      </c>
      <c r="N5609" s="1109">
        <v>0</v>
      </c>
      <c r="O5609" s="1109">
        <v>0</v>
      </c>
      <c r="P5609" s="1109">
        <v>0</v>
      </c>
      <c r="Q5609" s="1109">
        <v>0</v>
      </c>
    </row>
    <row r="5610" spans="1:17">
      <c r="A5610" s="1109">
        <v>21151</v>
      </c>
      <c r="B5610" s="1110" t="s">
        <v>0</v>
      </c>
      <c r="C5610" s="1109">
        <v>5.5</v>
      </c>
      <c r="D5610" s="1109">
        <v>4.7779999999999996</v>
      </c>
      <c r="E5610" s="1109">
        <v>20</v>
      </c>
      <c r="F5610" s="1109">
        <v>0</v>
      </c>
      <c r="G5610" s="1110" t="s">
        <v>10843</v>
      </c>
      <c r="H5610" s="1110" t="s">
        <v>4654</v>
      </c>
      <c r="I5610" s="1110" t="s">
        <v>10849</v>
      </c>
      <c r="J5610" s="1109">
        <v>0</v>
      </c>
      <c r="K5610" s="1109">
        <v>0</v>
      </c>
      <c r="L5610" s="1109">
        <v>0</v>
      </c>
      <c r="M5610" s="1109">
        <v>0</v>
      </c>
      <c r="N5610" s="1109">
        <v>0</v>
      </c>
      <c r="O5610" s="1109">
        <v>0</v>
      </c>
      <c r="P5610" s="1109">
        <v>0</v>
      </c>
      <c r="Q5610" s="1109">
        <v>0</v>
      </c>
    </row>
    <row r="5611" spans="1:17">
      <c r="A5611" s="1109">
        <v>21152</v>
      </c>
      <c r="B5611" s="1110" t="s">
        <v>0</v>
      </c>
      <c r="C5611" s="1109">
        <v>5.5</v>
      </c>
      <c r="D5611" s="1109">
        <v>4.7779999999999996</v>
      </c>
      <c r="E5611" s="1109">
        <v>20</v>
      </c>
      <c r="F5611" s="1109">
        <v>0</v>
      </c>
      <c r="G5611" s="1110" t="s">
        <v>10843</v>
      </c>
      <c r="H5611" s="1110" t="s">
        <v>4654</v>
      </c>
      <c r="I5611" s="1110" t="s">
        <v>10841</v>
      </c>
      <c r="J5611" s="1109">
        <v>0</v>
      </c>
      <c r="K5611" s="1109">
        <v>0</v>
      </c>
      <c r="L5611" s="1109">
        <v>0</v>
      </c>
      <c r="M5611" s="1109">
        <v>0</v>
      </c>
      <c r="N5611" s="1109">
        <v>0</v>
      </c>
      <c r="O5611" s="1109">
        <v>0</v>
      </c>
      <c r="P5611" s="1109">
        <v>0</v>
      </c>
      <c r="Q5611" s="1109">
        <v>0</v>
      </c>
    </row>
    <row r="5612" spans="1:17">
      <c r="A5612" s="1109">
        <v>21153</v>
      </c>
      <c r="B5612" s="1110" t="s">
        <v>0</v>
      </c>
      <c r="C5612" s="1109">
        <v>5.5</v>
      </c>
      <c r="D5612" s="1109">
        <v>4.7779999999999996</v>
      </c>
      <c r="E5612" s="1109">
        <v>20</v>
      </c>
      <c r="F5612" s="1109">
        <v>0</v>
      </c>
      <c r="G5612" s="1110" t="s">
        <v>10843</v>
      </c>
      <c r="H5612" s="1110" t="s">
        <v>4654</v>
      </c>
      <c r="I5612" s="1110" t="s">
        <v>10760</v>
      </c>
      <c r="J5612" s="1109">
        <v>0</v>
      </c>
      <c r="K5612" s="1109">
        <v>0</v>
      </c>
      <c r="L5612" s="1109">
        <v>0</v>
      </c>
      <c r="M5612" s="1109">
        <v>0</v>
      </c>
      <c r="N5612" s="1109">
        <v>0</v>
      </c>
      <c r="O5612" s="1109">
        <v>0</v>
      </c>
      <c r="P5612" s="1109">
        <v>0</v>
      </c>
      <c r="Q5612" s="1109">
        <v>0</v>
      </c>
    </row>
    <row r="5613" spans="1:17">
      <c r="A5613" s="1109">
        <v>21154</v>
      </c>
      <c r="B5613" s="1110" t="s">
        <v>0</v>
      </c>
      <c r="C5613" s="1109">
        <v>5.5</v>
      </c>
      <c r="D5613" s="1109">
        <v>4.7779999999999996</v>
      </c>
      <c r="E5613" s="1109">
        <v>20</v>
      </c>
      <c r="F5613" s="1109">
        <v>0</v>
      </c>
      <c r="G5613" s="1110" t="s">
        <v>10843</v>
      </c>
      <c r="H5613" s="1110" t="s">
        <v>4654</v>
      </c>
      <c r="I5613" s="1110" t="s">
        <v>10845</v>
      </c>
      <c r="J5613" s="1109">
        <v>0</v>
      </c>
      <c r="K5613" s="1109">
        <v>0</v>
      </c>
      <c r="L5613" s="1109">
        <v>0</v>
      </c>
      <c r="M5613" s="1109">
        <v>0</v>
      </c>
      <c r="N5613" s="1109">
        <v>0</v>
      </c>
      <c r="O5613" s="1109">
        <v>0</v>
      </c>
      <c r="P5613" s="1109">
        <v>0</v>
      </c>
      <c r="Q5613" s="1109">
        <v>0</v>
      </c>
    </row>
    <row r="5614" spans="1:17">
      <c r="A5614" s="1109">
        <v>21155</v>
      </c>
      <c r="B5614" s="1110" t="s">
        <v>0</v>
      </c>
      <c r="C5614" s="1109">
        <v>5.5</v>
      </c>
      <c r="D5614" s="1109">
        <v>4.7779999999999996</v>
      </c>
      <c r="E5614" s="1109">
        <v>20</v>
      </c>
      <c r="F5614" s="1109">
        <v>0</v>
      </c>
      <c r="G5614" s="1110" t="s">
        <v>10843</v>
      </c>
      <c r="H5614" s="1110" t="s">
        <v>4654</v>
      </c>
      <c r="I5614" s="1110" t="s">
        <v>10736</v>
      </c>
      <c r="J5614" s="1109">
        <v>0</v>
      </c>
      <c r="K5614" s="1109">
        <v>0</v>
      </c>
      <c r="L5614" s="1109">
        <v>0</v>
      </c>
      <c r="M5614" s="1109">
        <v>0</v>
      </c>
      <c r="N5614" s="1109">
        <v>0</v>
      </c>
      <c r="O5614" s="1109">
        <v>0</v>
      </c>
      <c r="P5614" s="1109">
        <v>0</v>
      </c>
      <c r="Q5614" s="1109">
        <v>0</v>
      </c>
    </row>
    <row r="5615" spans="1:17">
      <c r="A5615" s="1109">
        <v>21156</v>
      </c>
      <c r="B5615" s="1110" t="s">
        <v>0</v>
      </c>
      <c r="C5615" s="1109">
        <v>5.5</v>
      </c>
      <c r="D5615" s="1109">
        <v>4.7779999999999996</v>
      </c>
      <c r="E5615" s="1109">
        <v>20</v>
      </c>
      <c r="F5615" s="1109">
        <v>0</v>
      </c>
      <c r="G5615" s="1110" t="s">
        <v>10843</v>
      </c>
      <c r="H5615" s="1110" t="s">
        <v>4654</v>
      </c>
      <c r="I5615" s="1110" t="s">
        <v>10832</v>
      </c>
      <c r="J5615" s="1109">
        <v>0</v>
      </c>
      <c r="K5615" s="1109">
        <v>0</v>
      </c>
      <c r="L5615" s="1109">
        <v>0</v>
      </c>
      <c r="M5615" s="1109">
        <v>0</v>
      </c>
      <c r="N5615" s="1109">
        <v>0</v>
      </c>
      <c r="O5615" s="1109">
        <v>0</v>
      </c>
      <c r="P5615" s="1109">
        <v>0</v>
      </c>
      <c r="Q5615" s="1109">
        <v>0</v>
      </c>
    </row>
    <row r="5616" spans="1:17">
      <c r="A5616" s="1109">
        <v>21157</v>
      </c>
      <c r="B5616" s="1110" t="s">
        <v>0</v>
      </c>
      <c r="C5616" s="1109">
        <v>5.5</v>
      </c>
      <c r="D5616" s="1109">
        <v>4.7779999999999996</v>
      </c>
      <c r="E5616" s="1109">
        <v>20</v>
      </c>
      <c r="F5616" s="1109">
        <v>0</v>
      </c>
      <c r="G5616" s="1110" t="s">
        <v>10843</v>
      </c>
      <c r="H5616" s="1110" t="s">
        <v>4654</v>
      </c>
      <c r="I5616" s="1110" t="s">
        <v>10839</v>
      </c>
      <c r="J5616" s="1109">
        <v>0</v>
      </c>
      <c r="K5616" s="1109">
        <v>0</v>
      </c>
      <c r="L5616" s="1109">
        <v>0</v>
      </c>
      <c r="M5616" s="1109">
        <v>0</v>
      </c>
      <c r="N5616" s="1109">
        <v>0</v>
      </c>
      <c r="O5616" s="1109">
        <v>0</v>
      </c>
      <c r="P5616" s="1109">
        <v>0</v>
      </c>
      <c r="Q5616" s="1109">
        <v>0</v>
      </c>
    </row>
    <row r="5617" spans="1:17">
      <c r="A5617" s="1109">
        <v>21158</v>
      </c>
      <c r="B5617" s="1110" t="s">
        <v>0</v>
      </c>
      <c r="C5617" s="1109">
        <v>5.5</v>
      </c>
      <c r="D5617" s="1109">
        <v>4.7779999999999996</v>
      </c>
      <c r="E5617" s="1109">
        <v>20</v>
      </c>
      <c r="F5617" s="1109">
        <v>0</v>
      </c>
      <c r="G5617" s="1110" t="s">
        <v>10843</v>
      </c>
      <c r="H5617" s="1110" t="s">
        <v>4654</v>
      </c>
      <c r="I5617" s="1110" t="s">
        <v>10850</v>
      </c>
      <c r="J5617" s="1109">
        <v>0</v>
      </c>
      <c r="K5617" s="1109">
        <v>0</v>
      </c>
      <c r="L5617" s="1109">
        <v>0</v>
      </c>
      <c r="M5617" s="1109">
        <v>0</v>
      </c>
      <c r="N5617" s="1109">
        <v>0</v>
      </c>
      <c r="O5617" s="1109">
        <v>0</v>
      </c>
      <c r="P5617" s="1109">
        <v>0</v>
      </c>
      <c r="Q5617" s="1109">
        <v>0</v>
      </c>
    </row>
    <row r="5618" spans="1:17">
      <c r="A5618" s="1109">
        <v>21159</v>
      </c>
      <c r="B5618" s="1110" t="s">
        <v>0</v>
      </c>
      <c r="C5618" s="1109">
        <v>5.5</v>
      </c>
      <c r="D5618" s="1109">
        <v>4.7779999999999996</v>
      </c>
      <c r="E5618" s="1109">
        <v>20</v>
      </c>
      <c r="F5618" s="1109">
        <v>0</v>
      </c>
      <c r="G5618" s="1110" t="s">
        <v>10741</v>
      </c>
      <c r="H5618" s="1110" t="s">
        <v>4654</v>
      </c>
      <c r="I5618" s="1110" t="s">
        <v>10847</v>
      </c>
      <c r="J5618" s="1109">
        <v>0</v>
      </c>
      <c r="K5618" s="1109">
        <v>0</v>
      </c>
      <c r="L5618" s="1109">
        <v>0</v>
      </c>
      <c r="M5618" s="1109">
        <v>0</v>
      </c>
      <c r="N5618" s="1109">
        <v>0</v>
      </c>
      <c r="O5618" s="1109">
        <v>0</v>
      </c>
      <c r="P5618" s="1109">
        <v>0</v>
      </c>
      <c r="Q5618" s="1109">
        <v>0</v>
      </c>
    </row>
    <row r="5619" spans="1:17">
      <c r="A5619" s="1109">
        <v>21160</v>
      </c>
      <c r="B5619" s="1110" t="s">
        <v>0</v>
      </c>
      <c r="C5619" s="1109">
        <v>5.5</v>
      </c>
      <c r="D5619" s="1109">
        <v>4.7779999999999996</v>
      </c>
      <c r="E5619" s="1109">
        <v>20</v>
      </c>
      <c r="F5619" s="1109">
        <v>0</v>
      </c>
      <c r="G5619" s="1110" t="s">
        <v>10741</v>
      </c>
      <c r="H5619" s="1110" t="s">
        <v>4654</v>
      </c>
      <c r="I5619" s="1110" t="s">
        <v>10849</v>
      </c>
      <c r="J5619" s="1109">
        <v>0</v>
      </c>
      <c r="K5619" s="1109">
        <v>0</v>
      </c>
      <c r="L5619" s="1109">
        <v>0</v>
      </c>
      <c r="M5619" s="1109">
        <v>0</v>
      </c>
      <c r="N5619" s="1109">
        <v>0</v>
      </c>
      <c r="O5619" s="1109">
        <v>0</v>
      </c>
      <c r="P5619" s="1109">
        <v>0</v>
      </c>
      <c r="Q5619" s="1109">
        <v>0</v>
      </c>
    </row>
    <row r="5620" spans="1:17">
      <c r="A5620" s="1109">
        <v>21161</v>
      </c>
      <c r="B5620" s="1110" t="s">
        <v>0</v>
      </c>
      <c r="C5620" s="1109">
        <v>5.5</v>
      </c>
      <c r="D5620" s="1109">
        <v>4.7779999999999996</v>
      </c>
      <c r="E5620" s="1109">
        <v>20</v>
      </c>
      <c r="F5620" s="1109">
        <v>0</v>
      </c>
      <c r="G5620" s="1110" t="s">
        <v>10741</v>
      </c>
      <c r="H5620" s="1110" t="s">
        <v>4654</v>
      </c>
      <c r="I5620" s="1110" t="s">
        <v>10841</v>
      </c>
      <c r="J5620" s="1109">
        <v>0</v>
      </c>
      <c r="K5620" s="1109">
        <v>0</v>
      </c>
      <c r="L5620" s="1109">
        <v>0</v>
      </c>
      <c r="M5620" s="1109">
        <v>0</v>
      </c>
      <c r="N5620" s="1109">
        <v>0</v>
      </c>
      <c r="O5620" s="1109">
        <v>0</v>
      </c>
      <c r="P5620" s="1109">
        <v>0</v>
      </c>
      <c r="Q5620" s="1109">
        <v>0</v>
      </c>
    </row>
    <row r="5621" spans="1:17">
      <c r="A5621" s="1109">
        <v>21162</v>
      </c>
      <c r="B5621" s="1110" t="s">
        <v>0</v>
      </c>
      <c r="C5621" s="1109">
        <v>5.5</v>
      </c>
      <c r="D5621" s="1109">
        <v>4.7779999999999996</v>
      </c>
      <c r="E5621" s="1109">
        <v>20</v>
      </c>
      <c r="F5621" s="1109">
        <v>0</v>
      </c>
      <c r="G5621" s="1110" t="s">
        <v>10741</v>
      </c>
      <c r="H5621" s="1110" t="s">
        <v>4654</v>
      </c>
      <c r="I5621" s="1110" t="s">
        <v>10760</v>
      </c>
      <c r="J5621" s="1109">
        <v>0</v>
      </c>
      <c r="K5621" s="1109">
        <v>0</v>
      </c>
      <c r="L5621" s="1109">
        <v>0</v>
      </c>
      <c r="M5621" s="1109">
        <v>0</v>
      </c>
      <c r="N5621" s="1109">
        <v>0</v>
      </c>
      <c r="O5621" s="1109">
        <v>0</v>
      </c>
      <c r="P5621" s="1109">
        <v>0</v>
      </c>
      <c r="Q5621" s="1109">
        <v>0</v>
      </c>
    </row>
    <row r="5622" spans="1:17">
      <c r="A5622" s="1109">
        <v>21163</v>
      </c>
      <c r="B5622" s="1110" t="s">
        <v>0</v>
      </c>
      <c r="C5622" s="1109">
        <v>5.5</v>
      </c>
      <c r="D5622" s="1109">
        <v>4.7779999999999996</v>
      </c>
      <c r="E5622" s="1109">
        <v>20</v>
      </c>
      <c r="F5622" s="1109">
        <v>0</v>
      </c>
      <c r="G5622" s="1110" t="s">
        <v>10741</v>
      </c>
      <c r="H5622" s="1110" t="s">
        <v>4654</v>
      </c>
      <c r="I5622" s="1110" t="s">
        <v>10845</v>
      </c>
      <c r="J5622" s="1109">
        <v>0</v>
      </c>
      <c r="K5622" s="1109">
        <v>0</v>
      </c>
      <c r="L5622" s="1109">
        <v>0</v>
      </c>
      <c r="M5622" s="1109">
        <v>0</v>
      </c>
      <c r="N5622" s="1109">
        <v>0</v>
      </c>
      <c r="O5622" s="1109">
        <v>0</v>
      </c>
      <c r="P5622" s="1109">
        <v>0</v>
      </c>
      <c r="Q5622" s="1109">
        <v>0</v>
      </c>
    </row>
    <row r="5623" spans="1:17">
      <c r="A5623" s="1109">
        <v>21164</v>
      </c>
      <c r="B5623" s="1110" t="s">
        <v>0</v>
      </c>
      <c r="C5623" s="1109">
        <v>5.5</v>
      </c>
      <c r="D5623" s="1109">
        <v>4.7779999999999996</v>
      </c>
      <c r="E5623" s="1109">
        <v>20</v>
      </c>
      <c r="F5623" s="1109">
        <v>0</v>
      </c>
      <c r="G5623" s="1110" t="s">
        <v>10741</v>
      </c>
      <c r="H5623" s="1110" t="s">
        <v>4654</v>
      </c>
      <c r="I5623" s="1110" t="s">
        <v>10736</v>
      </c>
      <c r="J5623" s="1109">
        <v>0</v>
      </c>
      <c r="K5623" s="1109">
        <v>0</v>
      </c>
      <c r="L5623" s="1109">
        <v>0</v>
      </c>
      <c r="M5623" s="1109">
        <v>0</v>
      </c>
      <c r="N5623" s="1109">
        <v>0</v>
      </c>
      <c r="O5623" s="1109">
        <v>0</v>
      </c>
      <c r="P5623" s="1109">
        <v>0</v>
      </c>
      <c r="Q5623" s="1109">
        <v>0</v>
      </c>
    </row>
    <row r="5624" spans="1:17">
      <c r="A5624" s="1109">
        <v>21165</v>
      </c>
      <c r="B5624" s="1110" t="s">
        <v>0</v>
      </c>
      <c r="C5624" s="1109">
        <v>5.5</v>
      </c>
      <c r="D5624" s="1109">
        <v>4.7779999999999996</v>
      </c>
      <c r="E5624" s="1109">
        <v>20</v>
      </c>
      <c r="F5624" s="1109">
        <v>0</v>
      </c>
      <c r="G5624" s="1110" t="s">
        <v>10741</v>
      </c>
      <c r="H5624" s="1110" t="s">
        <v>4654</v>
      </c>
      <c r="I5624" s="1110" t="s">
        <v>10850</v>
      </c>
      <c r="J5624" s="1109">
        <v>0</v>
      </c>
      <c r="K5624" s="1109">
        <v>0</v>
      </c>
      <c r="L5624" s="1109">
        <v>0</v>
      </c>
      <c r="M5624" s="1109">
        <v>0</v>
      </c>
      <c r="N5624" s="1109">
        <v>0</v>
      </c>
      <c r="O5624" s="1109">
        <v>0</v>
      </c>
      <c r="P5624" s="1109">
        <v>0</v>
      </c>
      <c r="Q5624" s="1109">
        <v>0</v>
      </c>
    </row>
    <row r="5625" spans="1:17">
      <c r="A5625" s="1109">
        <v>21166</v>
      </c>
      <c r="B5625" s="1110" t="s">
        <v>0</v>
      </c>
      <c r="C5625" s="1109">
        <v>5.5</v>
      </c>
      <c r="D5625" s="1109">
        <v>4.7779999999999996</v>
      </c>
      <c r="E5625" s="1109">
        <v>20</v>
      </c>
      <c r="F5625" s="1109">
        <v>0</v>
      </c>
      <c r="G5625" s="1110" t="s">
        <v>10741</v>
      </c>
      <c r="H5625" s="1110" t="s">
        <v>4654</v>
      </c>
      <c r="I5625" s="1110" t="s">
        <v>10832</v>
      </c>
      <c r="J5625" s="1109">
        <v>0</v>
      </c>
      <c r="K5625" s="1109">
        <v>0</v>
      </c>
      <c r="L5625" s="1109">
        <v>0</v>
      </c>
      <c r="M5625" s="1109">
        <v>0</v>
      </c>
      <c r="N5625" s="1109">
        <v>0</v>
      </c>
      <c r="O5625" s="1109">
        <v>0</v>
      </c>
      <c r="P5625" s="1109">
        <v>0</v>
      </c>
      <c r="Q5625" s="1109">
        <v>0</v>
      </c>
    </row>
    <row r="5626" spans="1:17">
      <c r="A5626" s="1109">
        <v>21167</v>
      </c>
      <c r="B5626" s="1110" t="s">
        <v>0</v>
      </c>
      <c r="C5626" s="1109">
        <v>5.5</v>
      </c>
      <c r="D5626" s="1109">
        <v>4.7779999999999996</v>
      </c>
      <c r="E5626" s="1109">
        <v>20</v>
      </c>
      <c r="F5626" s="1109">
        <v>0</v>
      </c>
      <c r="G5626" s="1110" t="s">
        <v>10741</v>
      </c>
      <c r="H5626" s="1110" t="s">
        <v>4654</v>
      </c>
      <c r="I5626" s="1110" t="s">
        <v>10839</v>
      </c>
      <c r="J5626" s="1109">
        <v>0</v>
      </c>
      <c r="K5626" s="1109">
        <v>0</v>
      </c>
      <c r="L5626" s="1109">
        <v>0</v>
      </c>
      <c r="M5626" s="1109">
        <v>0</v>
      </c>
      <c r="N5626" s="1109">
        <v>0</v>
      </c>
      <c r="O5626" s="1109">
        <v>0</v>
      </c>
      <c r="P5626" s="1109">
        <v>0</v>
      </c>
      <c r="Q5626" s="1109">
        <v>0</v>
      </c>
    </row>
    <row r="5627" spans="1:17">
      <c r="A5627" s="1109">
        <v>21168</v>
      </c>
      <c r="B5627" s="1110" t="s">
        <v>0</v>
      </c>
      <c r="C5627" s="1109">
        <v>5.5</v>
      </c>
      <c r="D5627" s="1109">
        <v>4.7779999999999996</v>
      </c>
      <c r="E5627" s="1109">
        <v>20</v>
      </c>
      <c r="F5627" s="1109">
        <v>0</v>
      </c>
      <c r="G5627" s="1110" t="s">
        <v>10833</v>
      </c>
      <c r="H5627" s="1110" t="s">
        <v>4654</v>
      </c>
      <c r="I5627" s="1110" t="s">
        <v>10847</v>
      </c>
      <c r="J5627" s="1109">
        <v>0</v>
      </c>
      <c r="K5627" s="1109">
        <v>0</v>
      </c>
      <c r="L5627" s="1109">
        <v>0</v>
      </c>
      <c r="M5627" s="1109">
        <v>0</v>
      </c>
      <c r="N5627" s="1109">
        <v>0</v>
      </c>
      <c r="O5627" s="1109">
        <v>0</v>
      </c>
      <c r="P5627" s="1109">
        <v>0</v>
      </c>
      <c r="Q5627" s="1109">
        <v>0</v>
      </c>
    </row>
    <row r="5628" spans="1:17">
      <c r="A5628" s="1109">
        <v>21169</v>
      </c>
      <c r="B5628" s="1110" t="s">
        <v>0</v>
      </c>
      <c r="C5628" s="1109">
        <v>5.5</v>
      </c>
      <c r="D5628" s="1109">
        <v>4.7779999999999996</v>
      </c>
      <c r="E5628" s="1109">
        <v>20</v>
      </c>
      <c r="F5628" s="1109">
        <v>0</v>
      </c>
      <c r="G5628" s="1110" t="s">
        <v>10833</v>
      </c>
      <c r="H5628" s="1110" t="s">
        <v>4654</v>
      </c>
      <c r="I5628" s="1110" t="s">
        <v>10841</v>
      </c>
      <c r="J5628" s="1109">
        <v>0</v>
      </c>
      <c r="K5628" s="1109">
        <v>0</v>
      </c>
      <c r="L5628" s="1109">
        <v>0</v>
      </c>
      <c r="M5628" s="1109">
        <v>0</v>
      </c>
      <c r="N5628" s="1109">
        <v>0</v>
      </c>
      <c r="O5628" s="1109">
        <v>0</v>
      </c>
      <c r="P5628" s="1109">
        <v>0</v>
      </c>
      <c r="Q5628" s="1109">
        <v>0</v>
      </c>
    </row>
    <row r="5629" spans="1:17">
      <c r="A5629" s="1109">
        <v>21170</v>
      </c>
      <c r="B5629" s="1110" t="s">
        <v>0</v>
      </c>
      <c r="C5629" s="1109">
        <v>5.5</v>
      </c>
      <c r="D5629" s="1109">
        <v>4.7779999999999996</v>
      </c>
      <c r="E5629" s="1109">
        <v>20</v>
      </c>
      <c r="F5629" s="1109">
        <v>0</v>
      </c>
      <c r="G5629" s="1110" t="s">
        <v>10833</v>
      </c>
      <c r="H5629" s="1110" t="s">
        <v>4654</v>
      </c>
      <c r="I5629" s="1110" t="s">
        <v>10849</v>
      </c>
      <c r="J5629" s="1109">
        <v>0</v>
      </c>
      <c r="K5629" s="1109">
        <v>0</v>
      </c>
      <c r="L5629" s="1109">
        <v>0</v>
      </c>
      <c r="M5629" s="1109">
        <v>0</v>
      </c>
      <c r="N5629" s="1109">
        <v>0</v>
      </c>
      <c r="O5629" s="1109">
        <v>0</v>
      </c>
      <c r="P5629" s="1109">
        <v>0</v>
      </c>
      <c r="Q5629" s="1109">
        <v>0</v>
      </c>
    </row>
    <row r="5630" spans="1:17">
      <c r="A5630" s="1109">
        <v>21171</v>
      </c>
      <c r="B5630" s="1110" t="s">
        <v>0</v>
      </c>
      <c r="C5630" s="1109">
        <v>5.5</v>
      </c>
      <c r="D5630" s="1109">
        <v>4.7779999999999996</v>
      </c>
      <c r="E5630" s="1109">
        <v>20</v>
      </c>
      <c r="F5630" s="1109">
        <v>0</v>
      </c>
      <c r="G5630" s="1110" t="s">
        <v>10833</v>
      </c>
      <c r="H5630" s="1110" t="s">
        <v>4654</v>
      </c>
      <c r="I5630" s="1110" t="s">
        <v>10760</v>
      </c>
      <c r="J5630" s="1109">
        <v>0</v>
      </c>
      <c r="K5630" s="1109">
        <v>0</v>
      </c>
      <c r="L5630" s="1109">
        <v>0</v>
      </c>
      <c r="M5630" s="1109">
        <v>0</v>
      </c>
      <c r="N5630" s="1109">
        <v>0</v>
      </c>
      <c r="O5630" s="1109">
        <v>0</v>
      </c>
      <c r="P5630" s="1109">
        <v>0</v>
      </c>
      <c r="Q5630" s="1109">
        <v>0</v>
      </c>
    </row>
    <row r="5631" spans="1:17">
      <c r="A5631" s="1109">
        <v>21172</v>
      </c>
      <c r="B5631" s="1110" t="s">
        <v>0</v>
      </c>
      <c r="C5631" s="1109">
        <v>5.5</v>
      </c>
      <c r="D5631" s="1109">
        <v>4.7779999999999996</v>
      </c>
      <c r="E5631" s="1109">
        <v>20</v>
      </c>
      <c r="F5631" s="1109">
        <v>0</v>
      </c>
      <c r="G5631" s="1110" t="s">
        <v>10833</v>
      </c>
      <c r="H5631" s="1110" t="s">
        <v>4654</v>
      </c>
      <c r="I5631" s="1110" t="s">
        <v>10845</v>
      </c>
      <c r="J5631" s="1109">
        <v>0</v>
      </c>
      <c r="K5631" s="1109">
        <v>0</v>
      </c>
      <c r="L5631" s="1109">
        <v>0</v>
      </c>
      <c r="M5631" s="1109">
        <v>0</v>
      </c>
      <c r="N5631" s="1109">
        <v>0</v>
      </c>
      <c r="O5631" s="1109">
        <v>0</v>
      </c>
      <c r="P5631" s="1109">
        <v>0</v>
      </c>
      <c r="Q5631" s="1109">
        <v>0</v>
      </c>
    </row>
    <row r="5632" spans="1:17">
      <c r="A5632" s="1109">
        <v>21173</v>
      </c>
      <c r="B5632" s="1110" t="s">
        <v>0</v>
      </c>
      <c r="C5632" s="1109">
        <v>5.5</v>
      </c>
      <c r="D5632" s="1109">
        <v>4.7779999999999996</v>
      </c>
      <c r="E5632" s="1109">
        <v>20</v>
      </c>
      <c r="F5632" s="1109">
        <v>0</v>
      </c>
      <c r="G5632" s="1110" t="s">
        <v>10833</v>
      </c>
      <c r="H5632" s="1110" t="s">
        <v>4654</v>
      </c>
      <c r="I5632" s="1110" t="s">
        <v>10736</v>
      </c>
      <c r="J5632" s="1109">
        <v>0</v>
      </c>
      <c r="K5632" s="1109">
        <v>0</v>
      </c>
      <c r="L5632" s="1109">
        <v>0</v>
      </c>
      <c r="M5632" s="1109">
        <v>0</v>
      </c>
      <c r="N5632" s="1109">
        <v>0</v>
      </c>
      <c r="O5632" s="1109">
        <v>0</v>
      </c>
      <c r="P5632" s="1109">
        <v>0</v>
      </c>
      <c r="Q5632" s="1109">
        <v>0</v>
      </c>
    </row>
    <row r="5633" spans="1:17">
      <c r="A5633" s="1109">
        <v>21174</v>
      </c>
      <c r="B5633" s="1110" t="s">
        <v>0</v>
      </c>
      <c r="C5633" s="1109">
        <v>5.5</v>
      </c>
      <c r="D5633" s="1109">
        <v>4.7779999999999996</v>
      </c>
      <c r="E5633" s="1109">
        <v>20</v>
      </c>
      <c r="F5633" s="1109">
        <v>0</v>
      </c>
      <c r="G5633" s="1110" t="s">
        <v>10833</v>
      </c>
      <c r="H5633" s="1110" t="s">
        <v>4654</v>
      </c>
      <c r="I5633" s="1110" t="s">
        <v>10832</v>
      </c>
      <c r="J5633" s="1109">
        <v>0</v>
      </c>
      <c r="K5633" s="1109">
        <v>0</v>
      </c>
      <c r="L5633" s="1109">
        <v>0</v>
      </c>
      <c r="M5633" s="1109">
        <v>0</v>
      </c>
      <c r="N5633" s="1109">
        <v>0</v>
      </c>
      <c r="O5633" s="1109">
        <v>0</v>
      </c>
      <c r="P5633" s="1109">
        <v>0</v>
      </c>
      <c r="Q5633" s="1109">
        <v>0</v>
      </c>
    </row>
    <row r="5634" spans="1:17">
      <c r="A5634" s="1109">
        <v>21175</v>
      </c>
      <c r="B5634" s="1110" t="s">
        <v>0</v>
      </c>
      <c r="C5634" s="1109">
        <v>5.5</v>
      </c>
      <c r="D5634" s="1109">
        <v>4.7779999999999996</v>
      </c>
      <c r="E5634" s="1109">
        <v>20</v>
      </c>
      <c r="F5634" s="1109">
        <v>0</v>
      </c>
      <c r="G5634" s="1110" t="s">
        <v>10833</v>
      </c>
      <c r="H5634" s="1110" t="s">
        <v>4654</v>
      </c>
      <c r="I5634" s="1110" t="s">
        <v>10839</v>
      </c>
      <c r="J5634" s="1109">
        <v>0</v>
      </c>
      <c r="K5634" s="1109">
        <v>0</v>
      </c>
      <c r="L5634" s="1109">
        <v>0</v>
      </c>
      <c r="M5634" s="1109">
        <v>0</v>
      </c>
      <c r="N5634" s="1109">
        <v>0</v>
      </c>
      <c r="O5634" s="1109">
        <v>0</v>
      </c>
      <c r="P5634" s="1109">
        <v>0</v>
      </c>
      <c r="Q5634" s="1109">
        <v>0</v>
      </c>
    </row>
    <row r="5635" spans="1:17">
      <c r="A5635" s="1109">
        <v>21176</v>
      </c>
      <c r="B5635" s="1110" t="s">
        <v>0</v>
      </c>
      <c r="C5635" s="1109">
        <v>5.5</v>
      </c>
      <c r="D5635" s="1109">
        <v>4.7779999999999996</v>
      </c>
      <c r="E5635" s="1109">
        <v>20</v>
      </c>
      <c r="F5635" s="1109">
        <v>0</v>
      </c>
      <c r="G5635" s="1110" t="s">
        <v>10833</v>
      </c>
      <c r="H5635" s="1110" t="s">
        <v>4654</v>
      </c>
      <c r="I5635" s="1110" t="s">
        <v>10850</v>
      </c>
      <c r="J5635" s="1109">
        <v>0</v>
      </c>
      <c r="K5635" s="1109">
        <v>0</v>
      </c>
      <c r="L5635" s="1109">
        <v>0</v>
      </c>
      <c r="M5635" s="1109">
        <v>0</v>
      </c>
      <c r="N5635" s="1109">
        <v>0</v>
      </c>
      <c r="O5635" s="1109">
        <v>0</v>
      </c>
      <c r="P5635" s="1109">
        <v>0</v>
      </c>
      <c r="Q5635" s="1109">
        <v>0</v>
      </c>
    </row>
    <row r="5636" spans="1:17">
      <c r="A5636" s="1109">
        <v>21177</v>
      </c>
      <c r="B5636" s="1110" t="s">
        <v>0</v>
      </c>
      <c r="C5636" s="1109">
        <v>5.5</v>
      </c>
      <c r="D5636" s="1109">
        <v>4.7779999999999996</v>
      </c>
      <c r="E5636" s="1109">
        <v>20</v>
      </c>
      <c r="F5636" s="1109">
        <v>0</v>
      </c>
      <c r="G5636" s="1110" t="s">
        <v>10737</v>
      </c>
      <c r="H5636" s="1110" t="s">
        <v>4654</v>
      </c>
      <c r="I5636" s="1110" t="s">
        <v>10847</v>
      </c>
      <c r="J5636" s="1109">
        <v>0</v>
      </c>
      <c r="K5636" s="1109">
        <v>0</v>
      </c>
      <c r="L5636" s="1109">
        <v>0</v>
      </c>
      <c r="M5636" s="1109">
        <v>0</v>
      </c>
      <c r="N5636" s="1109">
        <v>0</v>
      </c>
      <c r="O5636" s="1109">
        <v>0</v>
      </c>
      <c r="P5636" s="1109">
        <v>0</v>
      </c>
      <c r="Q5636" s="1109">
        <v>0</v>
      </c>
    </row>
    <row r="5637" spans="1:17">
      <c r="A5637" s="1109">
        <v>21178</v>
      </c>
      <c r="B5637" s="1110" t="s">
        <v>0</v>
      </c>
      <c r="C5637" s="1109">
        <v>5.5</v>
      </c>
      <c r="D5637" s="1109">
        <v>4.7779999999999996</v>
      </c>
      <c r="E5637" s="1109">
        <v>20</v>
      </c>
      <c r="F5637" s="1109">
        <v>0</v>
      </c>
      <c r="G5637" s="1110" t="s">
        <v>10737</v>
      </c>
      <c r="H5637" s="1110" t="s">
        <v>4654</v>
      </c>
      <c r="I5637" s="1110" t="s">
        <v>10841</v>
      </c>
      <c r="J5637" s="1109">
        <v>0</v>
      </c>
      <c r="K5637" s="1109">
        <v>0</v>
      </c>
      <c r="L5637" s="1109">
        <v>0</v>
      </c>
      <c r="M5637" s="1109">
        <v>0</v>
      </c>
      <c r="N5637" s="1109">
        <v>0</v>
      </c>
      <c r="O5637" s="1109">
        <v>0</v>
      </c>
      <c r="P5637" s="1109">
        <v>0</v>
      </c>
      <c r="Q5637" s="1109">
        <v>0</v>
      </c>
    </row>
    <row r="5638" spans="1:17">
      <c r="A5638" s="1109">
        <v>21179</v>
      </c>
      <c r="B5638" s="1110" t="s">
        <v>0</v>
      </c>
      <c r="C5638" s="1109">
        <v>5.5</v>
      </c>
      <c r="D5638" s="1109">
        <v>4.7779999999999996</v>
      </c>
      <c r="E5638" s="1109">
        <v>20</v>
      </c>
      <c r="F5638" s="1109">
        <v>0</v>
      </c>
      <c r="G5638" s="1110" t="s">
        <v>10737</v>
      </c>
      <c r="H5638" s="1110" t="s">
        <v>4654</v>
      </c>
      <c r="I5638" s="1110" t="s">
        <v>10760</v>
      </c>
      <c r="J5638" s="1109">
        <v>0</v>
      </c>
      <c r="K5638" s="1109">
        <v>0</v>
      </c>
      <c r="L5638" s="1109">
        <v>0</v>
      </c>
      <c r="M5638" s="1109">
        <v>0</v>
      </c>
      <c r="N5638" s="1109">
        <v>0</v>
      </c>
      <c r="O5638" s="1109">
        <v>0</v>
      </c>
      <c r="P5638" s="1109">
        <v>0</v>
      </c>
      <c r="Q5638" s="1109">
        <v>0</v>
      </c>
    </row>
    <row r="5639" spans="1:17">
      <c r="A5639" s="1109">
        <v>21180</v>
      </c>
      <c r="B5639" s="1110" t="s">
        <v>0</v>
      </c>
      <c r="C5639" s="1109">
        <v>5.5</v>
      </c>
      <c r="D5639" s="1109">
        <v>4.7779999999999996</v>
      </c>
      <c r="E5639" s="1109">
        <v>20</v>
      </c>
      <c r="F5639" s="1109">
        <v>0</v>
      </c>
      <c r="G5639" s="1110" t="s">
        <v>10737</v>
      </c>
      <c r="H5639" s="1110" t="s">
        <v>4654</v>
      </c>
      <c r="I5639" s="1110" t="s">
        <v>10845</v>
      </c>
      <c r="J5639" s="1109">
        <v>0</v>
      </c>
      <c r="K5639" s="1109">
        <v>0</v>
      </c>
      <c r="L5639" s="1109">
        <v>0</v>
      </c>
      <c r="M5639" s="1109">
        <v>0</v>
      </c>
      <c r="N5639" s="1109">
        <v>0</v>
      </c>
      <c r="O5639" s="1109">
        <v>0</v>
      </c>
      <c r="P5639" s="1109">
        <v>0</v>
      </c>
      <c r="Q5639" s="1109">
        <v>0</v>
      </c>
    </row>
    <row r="5640" spans="1:17">
      <c r="A5640" s="1109">
        <v>21181</v>
      </c>
      <c r="B5640" s="1110" t="s">
        <v>0</v>
      </c>
      <c r="C5640" s="1109">
        <v>5.5</v>
      </c>
      <c r="D5640" s="1109">
        <v>4.7779999999999996</v>
      </c>
      <c r="E5640" s="1109">
        <v>20</v>
      </c>
      <c r="F5640" s="1109">
        <v>0</v>
      </c>
      <c r="G5640" s="1110" t="s">
        <v>10737</v>
      </c>
      <c r="H5640" s="1110" t="s">
        <v>4654</v>
      </c>
      <c r="I5640" s="1110" t="s">
        <v>10849</v>
      </c>
      <c r="J5640" s="1109">
        <v>0</v>
      </c>
      <c r="K5640" s="1109">
        <v>0</v>
      </c>
      <c r="L5640" s="1109">
        <v>0</v>
      </c>
      <c r="M5640" s="1109">
        <v>0</v>
      </c>
      <c r="N5640" s="1109">
        <v>0</v>
      </c>
      <c r="O5640" s="1109">
        <v>0</v>
      </c>
      <c r="P5640" s="1109">
        <v>0</v>
      </c>
      <c r="Q5640" s="1109">
        <v>0</v>
      </c>
    </row>
    <row r="5641" spans="1:17">
      <c r="A5641" s="1109">
        <v>21182</v>
      </c>
      <c r="B5641" s="1110" t="s">
        <v>0</v>
      </c>
      <c r="C5641" s="1109">
        <v>5.5</v>
      </c>
      <c r="D5641" s="1109">
        <v>4.7779999999999996</v>
      </c>
      <c r="E5641" s="1109">
        <v>20</v>
      </c>
      <c r="F5641" s="1109">
        <v>0</v>
      </c>
      <c r="G5641" s="1110" t="s">
        <v>10737</v>
      </c>
      <c r="H5641" s="1110" t="s">
        <v>4654</v>
      </c>
      <c r="I5641" s="1110" t="s">
        <v>10850</v>
      </c>
      <c r="J5641" s="1109">
        <v>0</v>
      </c>
      <c r="K5641" s="1109">
        <v>0</v>
      </c>
      <c r="L5641" s="1109">
        <v>0</v>
      </c>
      <c r="M5641" s="1109">
        <v>0</v>
      </c>
      <c r="N5641" s="1109">
        <v>0</v>
      </c>
      <c r="O5641" s="1109">
        <v>0</v>
      </c>
      <c r="P5641" s="1109">
        <v>0</v>
      </c>
      <c r="Q5641" s="1109">
        <v>0</v>
      </c>
    </row>
    <row r="5642" spans="1:17">
      <c r="A5642" s="1109">
        <v>21183</v>
      </c>
      <c r="B5642" s="1110" t="s">
        <v>0</v>
      </c>
      <c r="C5642" s="1109">
        <v>5.5</v>
      </c>
      <c r="D5642" s="1109">
        <v>4.7779999999999996</v>
      </c>
      <c r="E5642" s="1109">
        <v>20</v>
      </c>
      <c r="F5642" s="1109">
        <v>0</v>
      </c>
      <c r="G5642" s="1110" t="s">
        <v>10737</v>
      </c>
      <c r="H5642" s="1110" t="s">
        <v>4654</v>
      </c>
      <c r="I5642" s="1110" t="s">
        <v>10832</v>
      </c>
      <c r="J5642" s="1109">
        <v>0</v>
      </c>
      <c r="K5642" s="1109">
        <v>0</v>
      </c>
      <c r="L5642" s="1109">
        <v>0</v>
      </c>
      <c r="M5642" s="1109">
        <v>0</v>
      </c>
      <c r="N5642" s="1109">
        <v>0</v>
      </c>
      <c r="O5642" s="1109">
        <v>0</v>
      </c>
      <c r="P5642" s="1109">
        <v>0</v>
      </c>
      <c r="Q5642" s="1109">
        <v>0</v>
      </c>
    </row>
    <row r="5643" spans="1:17">
      <c r="A5643" s="1109">
        <v>21184</v>
      </c>
      <c r="B5643" s="1110" t="s">
        <v>0</v>
      </c>
      <c r="C5643" s="1109">
        <v>5.5</v>
      </c>
      <c r="D5643" s="1109">
        <v>4.7779999999999996</v>
      </c>
      <c r="E5643" s="1109">
        <v>20</v>
      </c>
      <c r="F5643" s="1109">
        <v>0</v>
      </c>
      <c r="G5643" s="1110" t="s">
        <v>10737</v>
      </c>
      <c r="H5643" s="1110" t="s">
        <v>4654</v>
      </c>
      <c r="I5643" s="1110" t="s">
        <v>10839</v>
      </c>
      <c r="J5643" s="1109">
        <v>0</v>
      </c>
      <c r="K5643" s="1109">
        <v>0</v>
      </c>
      <c r="L5643" s="1109">
        <v>0</v>
      </c>
      <c r="M5643" s="1109">
        <v>0</v>
      </c>
      <c r="N5643" s="1109">
        <v>0</v>
      </c>
      <c r="O5643" s="1109">
        <v>0</v>
      </c>
      <c r="P5643" s="1109">
        <v>0</v>
      </c>
      <c r="Q5643" s="1109">
        <v>0</v>
      </c>
    </row>
    <row r="5644" spans="1:17">
      <c r="A5644" s="1109">
        <v>21185</v>
      </c>
      <c r="B5644" s="1110" t="s">
        <v>0</v>
      </c>
      <c r="C5644" s="1109">
        <v>5.5</v>
      </c>
      <c r="D5644" s="1109">
        <v>4.7779999999999996</v>
      </c>
      <c r="E5644" s="1109">
        <v>20</v>
      </c>
      <c r="F5644" s="1109">
        <v>0</v>
      </c>
      <c r="G5644" s="1110" t="s">
        <v>10838</v>
      </c>
      <c r="H5644" s="1110" t="s">
        <v>4654</v>
      </c>
      <c r="I5644" s="1110" t="s">
        <v>10760</v>
      </c>
      <c r="J5644" s="1109">
        <v>0</v>
      </c>
      <c r="K5644" s="1109">
        <v>0</v>
      </c>
      <c r="L5644" s="1109">
        <v>0</v>
      </c>
      <c r="M5644" s="1109">
        <v>0</v>
      </c>
      <c r="N5644" s="1109">
        <v>0</v>
      </c>
      <c r="O5644" s="1109">
        <v>0</v>
      </c>
      <c r="P5644" s="1109">
        <v>0</v>
      </c>
      <c r="Q5644" s="1109">
        <v>0</v>
      </c>
    </row>
    <row r="5645" spans="1:17">
      <c r="A5645" s="1109">
        <v>21186</v>
      </c>
      <c r="B5645" s="1110" t="s">
        <v>0</v>
      </c>
      <c r="C5645" s="1109">
        <v>5.5</v>
      </c>
      <c r="D5645" s="1109">
        <v>4.7779999999999996</v>
      </c>
      <c r="E5645" s="1109">
        <v>20</v>
      </c>
      <c r="F5645" s="1109">
        <v>0</v>
      </c>
      <c r="G5645" s="1110" t="s">
        <v>10838</v>
      </c>
      <c r="H5645" s="1110" t="s">
        <v>4654</v>
      </c>
      <c r="I5645" s="1110" t="s">
        <v>10736</v>
      </c>
      <c r="J5645" s="1109">
        <v>0</v>
      </c>
      <c r="K5645" s="1109">
        <v>0</v>
      </c>
      <c r="L5645" s="1109">
        <v>0</v>
      </c>
      <c r="M5645" s="1109">
        <v>0</v>
      </c>
      <c r="N5645" s="1109">
        <v>0</v>
      </c>
      <c r="O5645" s="1109">
        <v>0</v>
      </c>
      <c r="P5645" s="1109">
        <v>0</v>
      </c>
      <c r="Q5645" s="1109">
        <v>0</v>
      </c>
    </row>
    <row r="5646" spans="1:17">
      <c r="A5646" s="1109">
        <v>21187</v>
      </c>
      <c r="B5646" s="1110" t="s">
        <v>0</v>
      </c>
      <c r="C5646" s="1109">
        <v>5.5</v>
      </c>
      <c r="D5646" s="1109">
        <v>4.7779999999999996</v>
      </c>
      <c r="E5646" s="1109">
        <v>20</v>
      </c>
      <c r="F5646" s="1109">
        <v>0</v>
      </c>
      <c r="G5646" s="1110" t="s">
        <v>10753</v>
      </c>
      <c r="H5646" s="1110" t="s">
        <v>4654</v>
      </c>
      <c r="I5646" s="1110" t="s">
        <v>10847</v>
      </c>
      <c r="J5646" s="1109">
        <v>0</v>
      </c>
      <c r="K5646" s="1109">
        <v>0</v>
      </c>
      <c r="L5646" s="1109">
        <v>0</v>
      </c>
      <c r="M5646" s="1109">
        <v>0</v>
      </c>
      <c r="N5646" s="1109">
        <v>0</v>
      </c>
      <c r="O5646" s="1109">
        <v>0</v>
      </c>
      <c r="P5646" s="1109">
        <v>0</v>
      </c>
      <c r="Q5646" s="1109">
        <v>0</v>
      </c>
    </row>
    <row r="5647" spans="1:17">
      <c r="A5647" s="1109">
        <v>21188</v>
      </c>
      <c r="B5647" s="1110" t="s">
        <v>0</v>
      </c>
      <c r="C5647" s="1109">
        <v>5.5</v>
      </c>
      <c r="D5647" s="1109">
        <v>4.7779999999999996</v>
      </c>
      <c r="E5647" s="1109">
        <v>20</v>
      </c>
      <c r="F5647" s="1109">
        <v>0</v>
      </c>
      <c r="G5647" s="1110" t="s">
        <v>10753</v>
      </c>
      <c r="H5647" s="1110" t="s">
        <v>4654</v>
      </c>
      <c r="I5647" s="1110" t="s">
        <v>10849</v>
      </c>
      <c r="J5647" s="1109">
        <v>0</v>
      </c>
      <c r="K5647" s="1109">
        <v>0</v>
      </c>
      <c r="L5647" s="1109">
        <v>0</v>
      </c>
      <c r="M5647" s="1109">
        <v>0</v>
      </c>
      <c r="N5647" s="1109">
        <v>0</v>
      </c>
      <c r="O5647" s="1109">
        <v>0</v>
      </c>
      <c r="P5647" s="1109">
        <v>0</v>
      </c>
      <c r="Q5647" s="1109">
        <v>0</v>
      </c>
    </row>
    <row r="5648" spans="1:17">
      <c r="A5648" s="1109">
        <v>21189</v>
      </c>
      <c r="B5648" s="1110" t="s">
        <v>0</v>
      </c>
      <c r="C5648" s="1109">
        <v>5.5</v>
      </c>
      <c r="D5648" s="1109">
        <v>4.7779999999999996</v>
      </c>
      <c r="E5648" s="1109">
        <v>20</v>
      </c>
      <c r="F5648" s="1109">
        <v>0</v>
      </c>
      <c r="G5648" s="1110" t="s">
        <v>10753</v>
      </c>
      <c r="H5648" s="1110" t="s">
        <v>4654</v>
      </c>
      <c r="I5648" s="1110" t="s">
        <v>10841</v>
      </c>
      <c r="J5648" s="1109">
        <v>0</v>
      </c>
      <c r="K5648" s="1109">
        <v>0</v>
      </c>
      <c r="L5648" s="1109">
        <v>0</v>
      </c>
      <c r="M5648" s="1109">
        <v>0</v>
      </c>
      <c r="N5648" s="1109">
        <v>0</v>
      </c>
      <c r="O5648" s="1109">
        <v>0</v>
      </c>
      <c r="P5648" s="1109">
        <v>0</v>
      </c>
      <c r="Q5648" s="1109">
        <v>0</v>
      </c>
    </row>
    <row r="5649" spans="1:17">
      <c r="A5649" s="1109">
        <v>21190</v>
      </c>
      <c r="B5649" s="1110" t="s">
        <v>0</v>
      </c>
      <c r="C5649" s="1109">
        <v>5.5</v>
      </c>
      <c r="D5649" s="1109">
        <v>4.7779999999999996</v>
      </c>
      <c r="E5649" s="1109">
        <v>20</v>
      </c>
      <c r="F5649" s="1109">
        <v>0</v>
      </c>
      <c r="G5649" s="1110" t="s">
        <v>10753</v>
      </c>
      <c r="H5649" s="1110" t="s">
        <v>4654</v>
      </c>
      <c r="I5649" s="1110" t="s">
        <v>10760</v>
      </c>
      <c r="J5649" s="1109">
        <v>0</v>
      </c>
      <c r="K5649" s="1109">
        <v>0</v>
      </c>
      <c r="L5649" s="1109">
        <v>0</v>
      </c>
      <c r="M5649" s="1109">
        <v>0</v>
      </c>
      <c r="N5649" s="1109">
        <v>0</v>
      </c>
      <c r="O5649" s="1109">
        <v>0</v>
      </c>
      <c r="P5649" s="1109">
        <v>0</v>
      </c>
      <c r="Q5649" s="1109">
        <v>0</v>
      </c>
    </row>
    <row r="5650" spans="1:17">
      <c r="A5650" s="1109">
        <v>21191</v>
      </c>
      <c r="B5650" s="1110" t="s">
        <v>0</v>
      </c>
      <c r="C5650" s="1109">
        <v>5.5</v>
      </c>
      <c r="D5650" s="1109">
        <v>4.7779999999999996</v>
      </c>
      <c r="E5650" s="1109">
        <v>20</v>
      </c>
      <c r="F5650" s="1109">
        <v>0</v>
      </c>
      <c r="G5650" s="1110" t="s">
        <v>10753</v>
      </c>
      <c r="H5650" s="1110" t="s">
        <v>4654</v>
      </c>
      <c r="I5650" s="1110" t="s">
        <v>10845</v>
      </c>
      <c r="J5650" s="1109">
        <v>0</v>
      </c>
      <c r="K5650" s="1109">
        <v>0</v>
      </c>
      <c r="L5650" s="1109">
        <v>0</v>
      </c>
      <c r="M5650" s="1109">
        <v>0</v>
      </c>
      <c r="N5650" s="1109">
        <v>0</v>
      </c>
      <c r="O5650" s="1109">
        <v>0</v>
      </c>
      <c r="P5650" s="1109">
        <v>0</v>
      </c>
      <c r="Q5650" s="1109">
        <v>0</v>
      </c>
    </row>
    <row r="5651" spans="1:17">
      <c r="A5651" s="1109">
        <v>21192</v>
      </c>
      <c r="B5651" s="1110" t="s">
        <v>0</v>
      </c>
      <c r="C5651" s="1109">
        <v>5.5</v>
      </c>
      <c r="D5651" s="1109">
        <v>4.7779999999999996</v>
      </c>
      <c r="E5651" s="1109">
        <v>20</v>
      </c>
      <c r="F5651" s="1109">
        <v>0</v>
      </c>
      <c r="G5651" s="1110" t="s">
        <v>10753</v>
      </c>
      <c r="H5651" s="1110" t="s">
        <v>4654</v>
      </c>
      <c r="I5651" s="1110" t="s">
        <v>10736</v>
      </c>
      <c r="J5651" s="1109">
        <v>0</v>
      </c>
      <c r="K5651" s="1109">
        <v>0</v>
      </c>
      <c r="L5651" s="1109">
        <v>0</v>
      </c>
      <c r="M5651" s="1109">
        <v>0</v>
      </c>
      <c r="N5651" s="1109">
        <v>0</v>
      </c>
      <c r="O5651" s="1109">
        <v>0</v>
      </c>
      <c r="P5651" s="1109">
        <v>0</v>
      </c>
      <c r="Q5651" s="1109">
        <v>0</v>
      </c>
    </row>
    <row r="5652" spans="1:17">
      <c r="A5652" s="1109">
        <v>21193</v>
      </c>
      <c r="B5652" s="1110" t="s">
        <v>0</v>
      </c>
      <c r="C5652" s="1109">
        <v>5.5</v>
      </c>
      <c r="D5652" s="1109">
        <v>4.7779999999999996</v>
      </c>
      <c r="E5652" s="1109">
        <v>20</v>
      </c>
      <c r="F5652" s="1109">
        <v>0</v>
      </c>
      <c r="G5652" s="1110" t="s">
        <v>10753</v>
      </c>
      <c r="H5652" s="1110" t="s">
        <v>4654</v>
      </c>
      <c r="I5652" s="1110" t="s">
        <v>10850</v>
      </c>
      <c r="J5652" s="1109">
        <v>0</v>
      </c>
      <c r="K5652" s="1109">
        <v>0</v>
      </c>
      <c r="L5652" s="1109">
        <v>0</v>
      </c>
      <c r="M5652" s="1109">
        <v>0</v>
      </c>
      <c r="N5652" s="1109">
        <v>0</v>
      </c>
      <c r="O5652" s="1109">
        <v>0</v>
      </c>
      <c r="P5652" s="1109">
        <v>0</v>
      </c>
      <c r="Q5652" s="1109">
        <v>0</v>
      </c>
    </row>
    <row r="5653" spans="1:17">
      <c r="A5653" s="1109">
        <v>21194</v>
      </c>
      <c r="B5653" s="1110" t="s">
        <v>0</v>
      </c>
      <c r="C5653" s="1109">
        <v>5.5</v>
      </c>
      <c r="D5653" s="1109">
        <v>4.7779999999999996</v>
      </c>
      <c r="E5653" s="1109">
        <v>20</v>
      </c>
      <c r="F5653" s="1109">
        <v>0</v>
      </c>
      <c r="G5653" s="1110" t="s">
        <v>10753</v>
      </c>
      <c r="H5653" s="1110" t="s">
        <v>4654</v>
      </c>
      <c r="I5653" s="1110" t="s">
        <v>10832</v>
      </c>
      <c r="J5653" s="1109">
        <v>0</v>
      </c>
      <c r="K5653" s="1109">
        <v>0</v>
      </c>
      <c r="L5653" s="1109">
        <v>0</v>
      </c>
      <c r="M5653" s="1109">
        <v>0</v>
      </c>
      <c r="N5653" s="1109">
        <v>0</v>
      </c>
      <c r="O5653" s="1109">
        <v>0</v>
      </c>
      <c r="P5653" s="1109">
        <v>0</v>
      </c>
      <c r="Q5653" s="1109">
        <v>0</v>
      </c>
    </row>
    <row r="5654" spans="1:17">
      <c r="A5654" s="1109">
        <v>21195</v>
      </c>
      <c r="B5654" s="1110" t="s">
        <v>0</v>
      </c>
      <c r="C5654" s="1109">
        <v>5.5</v>
      </c>
      <c r="D5654" s="1109">
        <v>4.7779999999999996</v>
      </c>
      <c r="E5654" s="1109">
        <v>20</v>
      </c>
      <c r="F5654" s="1109">
        <v>0</v>
      </c>
      <c r="G5654" s="1110" t="s">
        <v>10753</v>
      </c>
      <c r="H5654" s="1110" t="s">
        <v>4654</v>
      </c>
      <c r="I5654" s="1110" t="s">
        <v>10839</v>
      </c>
      <c r="J5654" s="1109">
        <v>0</v>
      </c>
      <c r="K5654" s="1109">
        <v>0</v>
      </c>
      <c r="L5654" s="1109">
        <v>0</v>
      </c>
      <c r="M5654" s="1109">
        <v>0</v>
      </c>
      <c r="N5654" s="1109">
        <v>0</v>
      </c>
      <c r="O5654" s="1109">
        <v>0</v>
      </c>
      <c r="P5654" s="1109">
        <v>0</v>
      </c>
      <c r="Q5654" s="1109">
        <v>0</v>
      </c>
    </row>
    <row r="5655" spans="1:17">
      <c r="A5655" s="1109">
        <v>21196</v>
      </c>
      <c r="B5655" s="1110" t="s">
        <v>0</v>
      </c>
      <c r="C5655" s="1109">
        <v>5.5</v>
      </c>
      <c r="D5655" s="1109">
        <v>4.7779999999999996</v>
      </c>
      <c r="E5655" s="1109">
        <v>20</v>
      </c>
      <c r="F5655" s="1109">
        <v>0</v>
      </c>
      <c r="G5655" s="1110" t="s">
        <v>10779</v>
      </c>
      <c r="H5655" s="1110" t="s">
        <v>4654</v>
      </c>
      <c r="I5655" s="1110" t="s">
        <v>10847</v>
      </c>
      <c r="J5655" s="1109">
        <v>0</v>
      </c>
      <c r="K5655" s="1109">
        <v>0</v>
      </c>
      <c r="L5655" s="1109">
        <v>0</v>
      </c>
      <c r="M5655" s="1109">
        <v>0</v>
      </c>
      <c r="N5655" s="1109">
        <v>0</v>
      </c>
      <c r="O5655" s="1109">
        <v>0</v>
      </c>
      <c r="P5655" s="1109">
        <v>0</v>
      </c>
      <c r="Q5655" s="1109">
        <v>0</v>
      </c>
    </row>
    <row r="5656" spans="1:17">
      <c r="A5656" s="1109">
        <v>21197</v>
      </c>
      <c r="B5656" s="1110" t="s">
        <v>0</v>
      </c>
      <c r="C5656" s="1109">
        <v>5.5</v>
      </c>
      <c r="D5656" s="1109">
        <v>4.7779999999999996</v>
      </c>
      <c r="E5656" s="1109">
        <v>20</v>
      </c>
      <c r="F5656" s="1109">
        <v>0</v>
      </c>
      <c r="G5656" s="1110" t="s">
        <v>10779</v>
      </c>
      <c r="H5656" s="1110" t="s">
        <v>4654</v>
      </c>
      <c r="I5656" s="1110" t="s">
        <v>10841</v>
      </c>
      <c r="J5656" s="1109">
        <v>0</v>
      </c>
      <c r="K5656" s="1109">
        <v>0</v>
      </c>
      <c r="L5656" s="1109">
        <v>0</v>
      </c>
      <c r="M5656" s="1109">
        <v>0</v>
      </c>
      <c r="N5656" s="1109">
        <v>0</v>
      </c>
      <c r="O5656" s="1109">
        <v>0</v>
      </c>
      <c r="P5656" s="1109">
        <v>0</v>
      </c>
      <c r="Q5656" s="1109">
        <v>0</v>
      </c>
    </row>
    <row r="5657" spans="1:17">
      <c r="A5657" s="1109">
        <v>21198</v>
      </c>
      <c r="B5657" s="1110" t="s">
        <v>0</v>
      </c>
      <c r="C5657" s="1109">
        <v>5.5</v>
      </c>
      <c r="D5657" s="1109">
        <v>4.7779999999999996</v>
      </c>
      <c r="E5657" s="1109">
        <v>20</v>
      </c>
      <c r="F5657" s="1109">
        <v>0</v>
      </c>
      <c r="G5657" s="1110" t="s">
        <v>10779</v>
      </c>
      <c r="H5657" s="1110" t="s">
        <v>4654</v>
      </c>
      <c r="I5657" s="1110" t="s">
        <v>10760</v>
      </c>
      <c r="J5657" s="1109">
        <v>0</v>
      </c>
      <c r="K5657" s="1109">
        <v>0</v>
      </c>
      <c r="L5657" s="1109">
        <v>0</v>
      </c>
      <c r="M5657" s="1109">
        <v>0</v>
      </c>
      <c r="N5657" s="1109">
        <v>0</v>
      </c>
      <c r="O5657" s="1109">
        <v>0</v>
      </c>
      <c r="P5657" s="1109">
        <v>0</v>
      </c>
      <c r="Q5657" s="1109">
        <v>0</v>
      </c>
    </row>
    <row r="5658" spans="1:17">
      <c r="A5658" s="1109">
        <v>21199</v>
      </c>
      <c r="B5658" s="1110" t="s">
        <v>0</v>
      </c>
      <c r="C5658" s="1109">
        <v>5.5</v>
      </c>
      <c r="D5658" s="1109">
        <v>4.7779999999999996</v>
      </c>
      <c r="E5658" s="1109">
        <v>20</v>
      </c>
      <c r="F5658" s="1109">
        <v>0</v>
      </c>
      <c r="G5658" s="1110" t="s">
        <v>10779</v>
      </c>
      <c r="H5658" s="1110" t="s">
        <v>4654</v>
      </c>
      <c r="I5658" s="1110" t="s">
        <v>10736</v>
      </c>
      <c r="J5658" s="1109">
        <v>0</v>
      </c>
      <c r="K5658" s="1109">
        <v>0</v>
      </c>
      <c r="L5658" s="1109">
        <v>0</v>
      </c>
      <c r="M5658" s="1109">
        <v>0</v>
      </c>
      <c r="N5658" s="1109">
        <v>0</v>
      </c>
      <c r="O5658" s="1109">
        <v>0</v>
      </c>
      <c r="P5658" s="1109">
        <v>0</v>
      </c>
      <c r="Q5658" s="1109">
        <v>0</v>
      </c>
    </row>
    <row r="5659" spans="1:17">
      <c r="A5659" s="1109">
        <v>21200</v>
      </c>
      <c r="B5659" s="1110" t="s">
        <v>0</v>
      </c>
      <c r="C5659" s="1109">
        <v>5.5</v>
      </c>
      <c r="D5659" s="1109">
        <v>4.7779999999999996</v>
      </c>
      <c r="E5659" s="1109">
        <v>20</v>
      </c>
      <c r="F5659" s="1109">
        <v>0</v>
      </c>
      <c r="G5659" s="1110" t="s">
        <v>10779</v>
      </c>
      <c r="H5659" s="1110" t="s">
        <v>4654</v>
      </c>
      <c r="I5659" s="1110" t="s">
        <v>10850</v>
      </c>
      <c r="J5659" s="1109">
        <v>0</v>
      </c>
      <c r="K5659" s="1109">
        <v>0</v>
      </c>
      <c r="L5659" s="1109">
        <v>0</v>
      </c>
      <c r="M5659" s="1109">
        <v>0</v>
      </c>
      <c r="N5659" s="1109">
        <v>0</v>
      </c>
      <c r="O5659" s="1109">
        <v>0</v>
      </c>
      <c r="P5659" s="1109">
        <v>0</v>
      </c>
      <c r="Q5659" s="1109">
        <v>0</v>
      </c>
    </row>
    <row r="5660" spans="1:17">
      <c r="A5660" s="1109">
        <v>21201</v>
      </c>
      <c r="B5660" s="1110" t="s">
        <v>0</v>
      </c>
      <c r="C5660" s="1109">
        <v>5.5</v>
      </c>
      <c r="D5660" s="1109">
        <v>4.7779999999999996</v>
      </c>
      <c r="E5660" s="1109">
        <v>20</v>
      </c>
      <c r="F5660" s="1109">
        <v>0</v>
      </c>
      <c r="G5660" s="1110" t="s">
        <v>10779</v>
      </c>
      <c r="H5660" s="1110" t="s">
        <v>4654</v>
      </c>
      <c r="I5660" s="1110" t="s">
        <v>10832</v>
      </c>
      <c r="J5660" s="1109">
        <v>0</v>
      </c>
      <c r="K5660" s="1109">
        <v>0</v>
      </c>
      <c r="L5660" s="1109">
        <v>0</v>
      </c>
      <c r="M5660" s="1109">
        <v>0</v>
      </c>
      <c r="N5660" s="1109">
        <v>0</v>
      </c>
      <c r="O5660" s="1109">
        <v>0</v>
      </c>
      <c r="P5660" s="1109">
        <v>0</v>
      </c>
      <c r="Q5660" s="1109">
        <v>0</v>
      </c>
    </row>
    <row r="5661" spans="1:17">
      <c r="A5661" s="1109">
        <v>21202</v>
      </c>
      <c r="B5661" s="1110" t="s">
        <v>0</v>
      </c>
      <c r="C5661" s="1109">
        <v>5.5</v>
      </c>
      <c r="D5661" s="1109">
        <v>4.7779999999999996</v>
      </c>
      <c r="E5661" s="1109">
        <v>20</v>
      </c>
      <c r="F5661" s="1109">
        <v>0</v>
      </c>
      <c r="G5661" s="1110" t="s">
        <v>10779</v>
      </c>
      <c r="H5661" s="1110" t="s">
        <v>4654</v>
      </c>
      <c r="I5661" s="1110" t="s">
        <v>10839</v>
      </c>
      <c r="J5661" s="1109">
        <v>0</v>
      </c>
      <c r="K5661" s="1109">
        <v>0</v>
      </c>
      <c r="L5661" s="1109">
        <v>0</v>
      </c>
      <c r="M5661" s="1109">
        <v>0</v>
      </c>
      <c r="N5661" s="1109">
        <v>0</v>
      </c>
      <c r="O5661" s="1109">
        <v>0</v>
      </c>
      <c r="P5661" s="1109">
        <v>0</v>
      </c>
      <c r="Q5661" s="1109">
        <v>0</v>
      </c>
    </row>
    <row r="5662" spans="1:17">
      <c r="A5662" s="1109">
        <v>21203</v>
      </c>
      <c r="B5662" s="1110" t="s">
        <v>0</v>
      </c>
      <c r="C5662" s="1109">
        <v>5.5</v>
      </c>
      <c r="D5662" s="1109">
        <v>4.7779999999999996</v>
      </c>
      <c r="E5662" s="1109">
        <v>20</v>
      </c>
      <c r="F5662" s="1109">
        <v>0</v>
      </c>
      <c r="G5662" s="1110" t="s">
        <v>10739</v>
      </c>
      <c r="H5662" s="1110" t="s">
        <v>4654</v>
      </c>
      <c r="I5662" s="1110" t="s">
        <v>10847</v>
      </c>
      <c r="J5662" s="1109">
        <v>0</v>
      </c>
      <c r="K5662" s="1109">
        <v>0</v>
      </c>
      <c r="L5662" s="1109">
        <v>0</v>
      </c>
      <c r="M5662" s="1109">
        <v>0</v>
      </c>
      <c r="N5662" s="1109">
        <v>0</v>
      </c>
      <c r="O5662" s="1109">
        <v>0</v>
      </c>
      <c r="P5662" s="1109">
        <v>0</v>
      </c>
      <c r="Q5662" s="1109">
        <v>0</v>
      </c>
    </row>
    <row r="5663" spans="1:17">
      <c r="A5663" s="1109">
        <v>21204</v>
      </c>
      <c r="B5663" s="1110" t="s">
        <v>0</v>
      </c>
      <c r="C5663" s="1109">
        <v>5.5</v>
      </c>
      <c r="D5663" s="1109">
        <v>4.7779999999999996</v>
      </c>
      <c r="E5663" s="1109">
        <v>20</v>
      </c>
      <c r="F5663" s="1109">
        <v>0</v>
      </c>
      <c r="G5663" s="1110" t="s">
        <v>10739</v>
      </c>
      <c r="H5663" s="1110" t="s">
        <v>4654</v>
      </c>
      <c r="I5663" s="1110" t="s">
        <v>10841</v>
      </c>
      <c r="J5663" s="1109">
        <v>0</v>
      </c>
      <c r="K5663" s="1109">
        <v>0</v>
      </c>
      <c r="L5663" s="1109">
        <v>0</v>
      </c>
      <c r="M5663" s="1109">
        <v>0</v>
      </c>
      <c r="N5663" s="1109">
        <v>0</v>
      </c>
      <c r="O5663" s="1109">
        <v>0</v>
      </c>
      <c r="P5663" s="1109">
        <v>0</v>
      </c>
      <c r="Q5663" s="1109">
        <v>0</v>
      </c>
    </row>
    <row r="5664" spans="1:17">
      <c r="A5664" s="1109">
        <v>21205</v>
      </c>
      <c r="B5664" s="1110" t="s">
        <v>0</v>
      </c>
      <c r="C5664" s="1109">
        <v>5.5</v>
      </c>
      <c r="D5664" s="1109">
        <v>4.7779999999999996</v>
      </c>
      <c r="E5664" s="1109">
        <v>20</v>
      </c>
      <c r="F5664" s="1109">
        <v>0</v>
      </c>
      <c r="G5664" s="1110" t="s">
        <v>10739</v>
      </c>
      <c r="H5664" s="1110" t="s">
        <v>4654</v>
      </c>
      <c r="I5664" s="1110" t="s">
        <v>10760</v>
      </c>
      <c r="J5664" s="1109">
        <v>0</v>
      </c>
      <c r="K5664" s="1109">
        <v>0</v>
      </c>
      <c r="L5664" s="1109">
        <v>0</v>
      </c>
      <c r="M5664" s="1109">
        <v>0</v>
      </c>
      <c r="N5664" s="1109">
        <v>0</v>
      </c>
      <c r="O5664" s="1109">
        <v>0</v>
      </c>
      <c r="P5664" s="1109">
        <v>0</v>
      </c>
      <c r="Q5664" s="1109">
        <v>0</v>
      </c>
    </row>
    <row r="5665" spans="1:17">
      <c r="A5665" s="1109">
        <v>21206</v>
      </c>
      <c r="B5665" s="1110" t="s">
        <v>0</v>
      </c>
      <c r="C5665" s="1109">
        <v>5.5</v>
      </c>
      <c r="D5665" s="1109">
        <v>4.7779999999999996</v>
      </c>
      <c r="E5665" s="1109">
        <v>20</v>
      </c>
      <c r="F5665" s="1109">
        <v>0</v>
      </c>
      <c r="G5665" s="1110" t="s">
        <v>10739</v>
      </c>
      <c r="H5665" s="1110" t="s">
        <v>4654</v>
      </c>
      <c r="I5665" s="1110" t="s">
        <v>10736</v>
      </c>
      <c r="J5665" s="1109">
        <v>0</v>
      </c>
      <c r="K5665" s="1109">
        <v>0</v>
      </c>
      <c r="L5665" s="1109">
        <v>0</v>
      </c>
      <c r="M5665" s="1109">
        <v>0</v>
      </c>
      <c r="N5665" s="1109">
        <v>0</v>
      </c>
      <c r="O5665" s="1109">
        <v>0</v>
      </c>
      <c r="P5665" s="1109">
        <v>0</v>
      </c>
      <c r="Q5665" s="1109">
        <v>0</v>
      </c>
    </row>
    <row r="5666" spans="1:17">
      <c r="A5666" s="1109">
        <v>21207</v>
      </c>
      <c r="B5666" s="1110" t="s">
        <v>0</v>
      </c>
      <c r="C5666" s="1109">
        <v>5.5</v>
      </c>
      <c r="D5666" s="1109">
        <v>4.7779999999999996</v>
      </c>
      <c r="E5666" s="1109">
        <v>20</v>
      </c>
      <c r="F5666" s="1109">
        <v>0</v>
      </c>
      <c r="G5666" s="1110" t="s">
        <v>10739</v>
      </c>
      <c r="H5666" s="1110" t="s">
        <v>4654</v>
      </c>
      <c r="I5666" s="1110" t="s">
        <v>10850</v>
      </c>
      <c r="J5666" s="1109">
        <v>0</v>
      </c>
      <c r="K5666" s="1109">
        <v>0</v>
      </c>
      <c r="L5666" s="1109">
        <v>0</v>
      </c>
      <c r="M5666" s="1109">
        <v>0</v>
      </c>
      <c r="N5666" s="1109">
        <v>0</v>
      </c>
      <c r="O5666" s="1109">
        <v>0</v>
      </c>
      <c r="P5666" s="1109">
        <v>0</v>
      </c>
      <c r="Q5666" s="1109">
        <v>0</v>
      </c>
    </row>
    <row r="5667" spans="1:17">
      <c r="A5667" s="1109">
        <v>21208</v>
      </c>
      <c r="B5667" s="1110" t="s">
        <v>0</v>
      </c>
      <c r="C5667" s="1109">
        <v>5.5</v>
      </c>
      <c r="D5667" s="1109">
        <v>4.7779999999999996</v>
      </c>
      <c r="E5667" s="1109">
        <v>20</v>
      </c>
      <c r="F5667" s="1109">
        <v>0</v>
      </c>
      <c r="G5667" s="1110" t="s">
        <v>10739</v>
      </c>
      <c r="H5667" s="1110" t="s">
        <v>4654</v>
      </c>
      <c r="I5667" s="1110" t="s">
        <v>10832</v>
      </c>
      <c r="J5667" s="1109">
        <v>0</v>
      </c>
      <c r="K5667" s="1109">
        <v>0</v>
      </c>
      <c r="L5667" s="1109">
        <v>0</v>
      </c>
      <c r="M5667" s="1109">
        <v>0</v>
      </c>
      <c r="N5667" s="1109">
        <v>0</v>
      </c>
      <c r="O5667" s="1109">
        <v>0</v>
      </c>
      <c r="P5667" s="1109">
        <v>0</v>
      </c>
      <c r="Q5667" s="1109">
        <v>0</v>
      </c>
    </row>
    <row r="5668" spans="1:17">
      <c r="A5668" s="1109">
        <v>21209</v>
      </c>
      <c r="B5668" s="1110" t="s">
        <v>0</v>
      </c>
      <c r="C5668" s="1109">
        <v>5.5</v>
      </c>
      <c r="D5668" s="1109">
        <v>4.7779999999999996</v>
      </c>
      <c r="E5668" s="1109">
        <v>20</v>
      </c>
      <c r="F5668" s="1109">
        <v>0</v>
      </c>
      <c r="G5668" s="1110" t="s">
        <v>10739</v>
      </c>
      <c r="H5668" s="1110" t="s">
        <v>4654</v>
      </c>
      <c r="I5668" s="1110" t="s">
        <v>10839</v>
      </c>
      <c r="J5668" s="1109">
        <v>0</v>
      </c>
      <c r="K5668" s="1109">
        <v>0</v>
      </c>
      <c r="L5668" s="1109">
        <v>0</v>
      </c>
      <c r="M5668" s="1109">
        <v>0</v>
      </c>
      <c r="N5668" s="1109">
        <v>0</v>
      </c>
      <c r="O5668" s="1109">
        <v>0</v>
      </c>
      <c r="P5668" s="1109">
        <v>0</v>
      </c>
      <c r="Q5668" s="1109">
        <v>0</v>
      </c>
    </row>
    <row r="5669" spans="1:17">
      <c r="A5669" s="1109">
        <v>21210</v>
      </c>
      <c r="B5669" s="1110" t="s">
        <v>0</v>
      </c>
      <c r="C5669" s="1109">
        <v>5.5</v>
      </c>
      <c r="D5669" s="1109">
        <v>4.7779999999999996</v>
      </c>
      <c r="E5669" s="1109">
        <v>20</v>
      </c>
      <c r="F5669" s="1109">
        <v>0</v>
      </c>
      <c r="G5669" s="1110" t="s">
        <v>10844</v>
      </c>
      <c r="H5669" s="1110" t="s">
        <v>4654</v>
      </c>
      <c r="I5669" s="1110" t="s">
        <v>10847</v>
      </c>
      <c r="J5669" s="1109">
        <v>0</v>
      </c>
      <c r="K5669" s="1109">
        <v>0</v>
      </c>
      <c r="L5669" s="1109">
        <v>0</v>
      </c>
      <c r="M5669" s="1109">
        <v>0</v>
      </c>
      <c r="N5669" s="1109">
        <v>0</v>
      </c>
      <c r="O5669" s="1109">
        <v>0</v>
      </c>
      <c r="P5669" s="1109">
        <v>0</v>
      </c>
      <c r="Q5669" s="1109">
        <v>0</v>
      </c>
    </row>
    <row r="5670" spans="1:17">
      <c r="A5670" s="1109">
        <v>21211</v>
      </c>
      <c r="B5670" s="1110" t="s">
        <v>0</v>
      </c>
      <c r="C5670" s="1109">
        <v>5.5</v>
      </c>
      <c r="D5670" s="1109">
        <v>4.7779999999999996</v>
      </c>
      <c r="E5670" s="1109">
        <v>20</v>
      </c>
      <c r="F5670" s="1109">
        <v>0</v>
      </c>
      <c r="G5670" s="1110" t="s">
        <v>10844</v>
      </c>
      <c r="H5670" s="1110" t="s">
        <v>4654</v>
      </c>
      <c r="I5670" s="1110" t="s">
        <v>10849</v>
      </c>
      <c r="J5670" s="1109">
        <v>0</v>
      </c>
      <c r="K5670" s="1109">
        <v>0</v>
      </c>
      <c r="L5670" s="1109">
        <v>0</v>
      </c>
      <c r="M5670" s="1109">
        <v>0</v>
      </c>
      <c r="N5670" s="1109">
        <v>0</v>
      </c>
      <c r="O5670" s="1109">
        <v>0</v>
      </c>
      <c r="P5670" s="1109">
        <v>0</v>
      </c>
      <c r="Q5670" s="1109">
        <v>0</v>
      </c>
    </row>
    <row r="5671" spans="1:17">
      <c r="A5671" s="1109">
        <v>21212</v>
      </c>
      <c r="B5671" s="1110" t="s">
        <v>0</v>
      </c>
      <c r="C5671" s="1109">
        <v>5.5</v>
      </c>
      <c r="D5671" s="1109">
        <v>4.7779999999999996</v>
      </c>
      <c r="E5671" s="1109">
        <v>20</v>
      </c>
      <c r="F5671" s="1109">
        <v>0</v>
      </c>
      <c r="G5671" s="1110" t="s">
        <v>10844</v>
      </c>
      <c r="H5671" s="1110" t="s">
        <v>4654</v>
      </c>
      <c r="I5671" s="1110" t="s">
        <v>10760</v>
      </c>
      <c r="J5671" s="1109">
        <v>0</v>
      </c>
      <c r="K5671" s="1109">
        <v>0</v>
      </c>
      <c r="L5671" s="1109">
        <v>0</v>
      </c>
      <c r="M5671" s="1109">
        <v>0</v>
      </c>
      <c r="N5671" s="1109">
        <v>0</v>
      </c>
      <c r="O5671" s="1109">
        <v>0</v>
      </c>
      <c r="P5671" s="1109">
        <v>0</v>
      </c>
      <c r="Q5671" s="1109">
        <v>0</v>
      </c>
    </row>
    <row r="5672" spans="1:17">
      <c r="A5672" s="1109">
        <v>21213</v>
      </c>
      <c r="B5672" s="1110" t="s">
        <v>0</v>
      </c>
      <c r="C5672" s="1109">
        <v>5.5</v>
      </c>
      <c r="D5672" s="1109">
        <v>4.7779999999999996</v>
      </c>
      <c r="E5672" s="1109">
        <v>20</v>
      </c>
      <c r="F5672" s="1109">
        <v>0</v>
      </c>
      <c r="G5672" s="1110" t="s">
        <v>10844</v>
      </c>
      <c r="H5672" s="1110" t="s">
        <v>4654</v>
      </c>
      <c r="I5672" s="1110" t="s">
        <v>10845</v>
      </c>
      <c r="J5672" s="1109">
        <v>0</v>
      </c>
      <c r="K5672" s="1109">
        <v>0</v>
      </c>
      <c r="L5672" s="1109">
        <v>0</v>
      </c>
      <c r="M5672" s="1109">
        <v>0</v>
      </c>
      <c r="N5672" s="1109">
        <v>0</v>
      </c>
      <c r="O5672" s="1109">
        <v>0</v>
      </c>
      <c r="P5672" s="1109">
        <v>0</v>
      </c>
      <c r="Q5672" s="1109">
        <v>0</v>
      </c>
    </row>
    <row r="5673" spans="1:17">
      <c r="A5673" s="1109">
        <v>21214</v>
      </c>
      <c r="B5673" s="1110" t="s">
        <v>0</v>
      </c>
      <c r="C5673" s="1109">
        <v>5.5</v>
      </c>
      <c r="D5673" s="1109">
        <v>4.7779999999999996</v>
      </c>
      <c r="E5673" s="1109">
        <v>20</v>
      </c>
      <c r="F5673" s="1109">
        <v>0</v>
      </c>
      <c r="G5673" s="1110" t="s">
        <v>10844</v>
      </c>
      <c r="H5673" s="1110" t="s">
        <v>4654</v>
      </c>
      <c r="I5673" s="1110" t="s">
        <v>10736</v>
      </c>
      <c r="J5673" s="1109">
        <v>0</v>
      </c>
      <c r="K5673" s="1109">
        <v>0</v>
      </c>
      <c r="L5673" s="1109">
        <v>0</v>
      </c>
      <c r="M5673" s="1109">
        <v>0</v>
      </c>
      <c r="N5673" s="1109">
        <v>0</v>
      </c>
      <c r="O5673" s="1109">
        <v>0</v>
      </c>
      <c r="P5673" s="1109">
        <v>0</v>
      </c>
      <c r="Q5673" s="1109">
        <v>0</v>
      </c>
    </row>
    <row r="5674" spans="1:17">
      <c r="A5674" s="1109">
        <v>21215</v>
      </c>
      <c r="B5674" s="1110" t="s">
        <v>0</v>
      </c>
      <c r="C5674" s="1109">
        <v>5.5</v>
      </c>
      <c r="D5674" s="1109">
        <v>4.7779999999999996</v>
      </c>
      <c r="E5674" s="1109">
        <v>20</v>
      </c>
      <c r="F5674" s="1109">
        <v>0</v>
      </c>
      <c r="G5674" s="1110" t="s">
        <v>10844</v>
      </c>
      <c r="H5674" s="1110" t="s">
        <v>4654</v>
      </c>
      <c r="I5674" s="1110" t="s">
        <v>10850</v>
      </c>
      <c r="J5674" s="1109">
        <v>0</v>
      </c>
      <c r="K5674" s="1109">
        <v>0</v>
      </c>
      <c r="L5674" s="1109">
        <v>0</v>
      </c>
      <c r="M5674" s="1109">
        <v>0</v>
      </c>
      <c r="N5674" s="1109">
        <v>0</v>
      </c>
      <c r="O5674" s="1109">
        <v>0</v>
      </c>
      <c r="P5674" s="1109">
        <v>0</v>
      </c>
      <c r="Q5674" s="1109">
        <v>0</v>
      </c>
    </row>
    <row r="5675" spans="1:17">
      <c r="A5675" s="1109">
        <v>21216</v>
      </c>
      <c r="B5675" s="1110" t="s">
        <v>0</v>
      </c>
      <c r="C5675" s="1109">
        <v>5.5</v>
      </c>
      <c r="D5675" s="1109">
        <v>4.8920000000000003</v>
      </c>
      <c r="E5675" s="1109">
        <v>17</v>
      </c>
      <c r="F5675" s="1109">
        <v>0</v>
      </c>
      <c r="G5675" s="1110" t="s">
        <v>10842</v>
      </c>
      <c r="H5675" s="1110" t="s">
        <v>4654</v>
      </c>
      <c r="I5675" s="1110" t="s">
        <v>10841</v>
      </c>
      <c r="J5675" s="1109">
        <v>0</v>
      </c>
      <c r="K5675" s="1109">
        <v>0</v>
      </c>
      <c r="L5675" s="1109">
        <v>0</v>
      </c>
      <c r="M5675" s="1109">
        <v>0</v>
      </c>
      <c r="N5675" s="1109">
        <v>0</v>
      </c>
      <c r="O5675" s="1109">
        <v>0</v>
      </c>
      <c r="P5675" s="1109">
        <v>0</v>
      </c>
      <c r="Q5675" s="1109">
        <v>0</v>
      </c>
    </row>
    <row r="5676" spans="1:17">
      <c r="A5676" s="1109">
        <v>21217</v>
      </c>
      <c r="B5676" s="1110" t="s">
        <v>0</v>
      </c>
      <c r="C5676" s="1109">
        <v>5.5</v>
      </c>
      <c r="D5676" s="1109">
        <v>4.8920000000000003</v>
      </c>
      <c r="E5676" s="1109">
        <v>17</v>
      </c>
      <c r="F5676" s="1109">
        <v>0</v>
      </c>
      <c r="G5676" s="1110" t="s">
        <v>10842</v>
      </c>
      <c r="H5676" s="1110" t="s">
        <v>4654</v>
      </c>
      <c r="I5676" s="1110" t="s">
        <v>10847</v>
      </c>
      <c r="J5676" s="1109">
        <v>0</v>
      </c>
      <c r="K5676" s="1109">
        <v>0</v>
      </c>
      <c r="L5676" s="1109">
        <v>0</v>
      </c>
      <c r="M5676" s="1109">
        <v>0</v>
      </c>
      <c r="N5676" s="1109">
        <v>0</v>
      </c>
      <c r="O5676" s="1109">
        <v>0</v>
      </c>
      <c r="P5676" s="1109">
        <v>0</v>
      </c>
      <c r="Q5676" s="1109">
        <v>0</v>
      </c>
    </row>
    <row r="5677" spans="1:17">
      <c r="A5677" s="1109">
        <v>21218</v>
      </c>
      <c r="B5677" s="1110" t="s">
        <v>0</v>
      </c>
      <c r="C5677" s="1109">
        <v>5.5</v>
      </c>
      <c r="D5677" s="1109">
        <v>4.8920000000000003</v>
      </c>
      <c r="E5677" s="1109">
        <v>17</v>
      </c>
      <c r="F5677" s="1109">
        <v>0</v>
      </c>
      <c r="G5677" s="1110" t="s">
        <v>10842</v>
      </c>
      <c r="H5677" s="1110" t="s">
        <v>4654</v>
      </c>
      <c r="I5677" s="1110" t="s">
        <v>10760</v>
      </c>
      <c r="J5677" s="1109">
        <v>0</v>
      </c>
      <c r="K5677" s="1109">
        <v>0</v>
      </c>
      <c r="L5677" s="1109">
        <v>0</v>
      </c>
      <c r="M5677" s="1109">
        <v>0</v>
      </c>
      <c r="N5677" s="1109">
        <v>0</v>
      </c>
      <c r="O5677" s="1109">
        <v>0</v>
      </c>
      <c r="P5677" s="1109">
        <v>0</v>
      </c>
      <c r="Q5677" s="1109">
        <v>0</v>
      </c>
    </row>
    <row r="5678" spans="1:17">
      <c r="A5678" s="1109">
        <v>21219</v>
      </c>
      <c r="B5678" s="1110" t="s">
        <v>0</v>
      </c>
      <c r="C5678" s="1109">
        <v>5.5</v>
      </c>
      <c r="D5678" s="1109">
        <v>4.8920000000000003</v>
      </c>
      <c r="E5678" s="1109">
        <v>17</v>
      </c>
      <c r="F5678" s="1109">
        <v>0</v>
      </c>
      <c r="G5678" s="1110" t="s">
        <v>10842</v>
      </c>
      <c r="H5678" s="1110" t="s">
        <v>4654</v>
      </c>
      <c r="I5678" s="1110" t="s">
        <v>10736</v>
      </c>
      <c r="J5678" s="1109">
        <v>0</v>
      </c>
      <c r="K5678" s="1109">
        <v>0</v>
      </c>
      <c r="L5678" s="1109">
        <v>0</v>
      </c>
      <c r="M5678" s="1109">
        <v>0</v>
      </c>
      <c r="N5678" s="1109">
        <v>0</v>
      </c>
      <c r="O5678" s="1109">
        <v>0</v>
      </c>
      <c r="P5678" s="1109">
        <v>0</v>
      </c>
      <c r="Q5678" s="1109">
        <v>0</v>
      </c>
    </row>
    <row r="5679" spans="1:17">
      <c r="A5679" s="1109">
        <v>21220</v>
      </c>
      <c r="B5679" s="1110" t="s">
        <v>0</v>
      </c>
      <c r="C5679" s="1109">
        <v>5.5</v>
      </c>
      <c r="D5679" s="1109">
        <v>4.8920000000000003</v>
      </c>
      <c r="E5679" s="1109">
        <v>17</v>
      </c>
      <c r="F5679" s="1109">
        <v>0</v>
      </c>
      <c r="G5679" s="1110" t="s">
        <v>10842</v>
      </c>
      <c r="H5679" s="1110" t="s">
        <v>4654</v>
      </c>
      <c r="I5679" s="1110" t="s">
        <v>10850</v>
      </c>
      <c r="J5679" s="1109">
        <v>0</v>
      </c>
      <c r="K5679" s="1109">
        <v>0</v>
      </c>
      <c r="L5679" s="1109">
        <v>0</v>
      </c>
      <c r="M5679" s="1109">
        <v>0</v>
      </c>
      <c r="N5679" s="1109">
        <v>0</v>
      </c>
      <c r="O5679" s="1109">
        <v>0</v>
      </c>
      <c r="P5679" s="1109">
        <v>0</v>
      </c>
      <c r="Q5679" s="1109">
        <v>0</v>
      </c>
    </row>
    <row r="5680" spans="1:17">
      <c r="A5680" s="1109">
        <v>21221</v>
      </c>
      <c r="B5680" s="1110" t="s">
        <v>0</v>
      </c>
      <c r="C5680" s="1109">
        <v>5.5</v>
      </c>
      <c r="D5680" s="1109">
        <v>4.8920000000000003</v>
      </c>
      <c r="E5680" s="1109">
        <v>17</v>
      </c>
      <c r="F5680" s="1109">
        <v>0</v>
      </c>
      <c r="G5680" s="1110" t="s">
        <v>10842</v>
      </c>
      <c r="H5680" s="1110" t="s">
        <v>4654</v>
      </c>
      <c r="I5680" s="1110" t="s">
        <v>10832</v>
      </c>
      <c r="J5680" s="1109">
        <v>0</v>
      </c>
      <c r="K5680" s="1109">
        <v>0</v>
      </c>
      <c r="L5680" s="1109">
        <v>0</v>
      </c>
      <c r="M5680" s="1109">
        <v>0</v>
      </c>
      <c r="N5680" s="1109">
        <v>0</v>
      </c>
      <c r="O5680" s="1109">
        <v>0</v>
      </c>
      <c r="P5680" s="1109">
        <v>0</v>
      </c>
      <c r="Q5680" s="1109">
        <v>0</v>
      </c>
    </row>
    <row r="5681" spans="1:17">
      <c r="A5681" s="1109">
        <v>21222</v>
      </c>
      <c r="B5681" s="1110" t="s">
        <v>0</v>
      </c>
      <c r="C5681" s="1109">
        <v>5.5</v>
      </c>
      <c r="D5681" s="1109">
        <v>4.8920000000000003</v>
      </c>
      <c r="E5681" s="1109">
        <v>17</v>
      </c>
      <c r="F5681" s="1109">
        <v>0</v>
      </c>
      <c r="G5681" s="1110" t="s">
        <v>10842</v>
      </c>
      <c r="H5681" s="1110" t="s">
        <v>4654</v>
      </c>
      <c r="I5681" s="1110" t="s">
        <v>10839</v>
      </c>
      <c r="J5681" s="1109">
        <v>0</v>
      </c>
      <c r="K5681" s="1109">
        <v>0</v>
      </c>
      <c r="L5681" s="1109">
        <v>0</v>
      </c>
      <c r="M5681" s="1109">
        <v>0</v>
      </c>
      <c r="N5681" s="1109">
        <v>0</v>
      </c>
      <c r="O5681" s="1109">
        <v>0</v>
      </c>
      <c r="P5681" s="1109">
        <v>0</v>
      </c>
      <c r="Q5681" s="1109">
        <v>0</v>
      </c>
    </row>
    <row r="5682" spans="1:17">
      <c r="A5682" s="1109">
        <v>21223</v>
      </c>
      <c r="B5682" s="1110" t="s">
        <v>0</v>
      </c>
      <c r="C5682" s="1109">
        <v>5.5</v>
      </c>
      <c r="D5682" s="1109">
        <v>4.8920000000000003</v>
      </c>
      <c r="E5682" s="1109">
        <v>17</v>
      </c>
      <c r="F5682" s="1109">
        <v>0</v>
      </c>
      <c r="G5682" s="1110" t="s">
        <v>10843</v>
      </c>
      <c r="H5682" s="1110" t="s">
        <v>4654</v>
      </c>
      <c r="I5682" s="1110" t="s">
        <v>10841</v>
      </c>
      <c r="J5682" s="1109">
        <v>0</v>
      </c>
      <c r="K5682" s="1109">
        <v>0</v>
      </c>
      <c r="L5682" s="1109">
        <v>0</v>
      </c>
      <c r="M5682" s="1109">
        <v>0</v>
      </c>
      <c r="N5682" s="1109">
        <v>0</v>
      </c>
      <c r="O5682" s="1109">
        <v>0</v>
      </c>
      <c r="P5682" s="1109">
        <v>0</v>
      </c>
      <c r="Q5682" s="1109">
        <v>0</v>
      </c>
    </row>
    <row r="5683" spans="1:17">
      <c r="A5683" s="1109">
        <v>21224</v>
      </c>
      <c r="B5683" s="1110" t="s">
        <v>0</v>
      </c>
      <c r="C5683" s="1109">
        <v>5.5</v>
      </c>
      <c r="D5683" s="1109">
        <v>4.8920000000000003</v>
      </c>
      <c r="E5683" s="1109">
        <v>17</v>
      </c>
      <c r="F5683" s="1109">
        <v>0</v>
      </c>
      <c r="G5683" s="1110" t="s">
        <v>10843</v>
      </c>
      <c r="H5683" s="1110" t="s">
        <v>4654</v>
      </c>
      <c r="I5683" s="1110" t="s">
        <v>10847</v>
      </c>
      <c r="J5683" s="1109">
        <v>0</v>
      </c>
      <c r="K5683" s="1109">
        <v>0</v>
      </c>
      <c r="L5683" s="1109">
        <v>0</v>
      </c>
      <c r="M5683" s="1109">
        <v>0</v>
      </c>
      <c r="N5683" s="1109">
        <v>0</v>
      </c>
      <c r="O5683" s="1109">
        <v>0</v>
      </c>
      <c r="P5683" s="1109">
        <v>0</v>
      </c>
      <c r="Q5683" s="1109">
        <v>0</v>
      </c>
    </row>
    <row r="5684" spans="1:17">
      <c r="A5684" s="1109">
        <v>21225</v>
      </c>
      <c r="B5684" s="1110" t="s">
        <v>0</v>
      </c>
      <c r="C5684" s="1109">
        <v>5.5</v>
      </c>
      <c r="D5684" s="1109">
        <v>4.8920000000000003</v>
      </c>
      <c r="E5684" s="1109">
        <v>17</v>
      </c>
      <c r="F5684" s="1109">
        <v>0</v>
      </c>
      <c r="G5684" s="1110" t="s">
        <v>10843</v>
      </c>
      <c r="H5684" s="1110" t="s">
        <v>4654</v>
      </c>
      <c r="I5684" s="1110" t="s">
        <v>10849</v>
      </c>
      <c r="J5684" s="1109">
        <v>0</v>
      </c>
      <c r="K5684" s="1109">
        <v>0</v>
      </c>
      <c r="L5684" s="1109">
        <v>0</v>
      </c>
      <c r="M5684" s="1109">
        <v>0</v>
      </c>
      <c r="N5684" s="1109">
        <v>0</v>
      </c>
      <c r="O5684" s="1109">
        <v>0</v>
      </c>
      <c r="P5684" s="1109">
        <v>0</v>
      </c>
      <c r="Q5684" s="1109">
        <v>0</v>
      </c>
    </row>
    <row r="5685" spans="1:17">
      <c r="A5685" s="1109">
        <v>21226</v>
      </c>
      <c r="B5685" s="1110" t="s">
        <v>0</v>
      </c>
      <c r="C5685" s="1109">
        <v>5.5</v>
      </c>
      <c r="D5685" s="1109">
        <v>4.8920000000000003</v>
      </c>
      <c r="E5685" s="1109">
        <v>17</v>
      </c>
      <c r="F5685" s="1109">
        <v>0</v>
      </c>
      <c r="G5685" s="1110" t="s">
        <v>10843</v>
      </c>
      <c r="H5685" s="1110" t="s">
        <v>4654</v>
      </c>
      <c r="I5685" s="1110" t="s">
        <v>10760</v>
      </c>
      <c r="J5685" s="1109">
        <v>0</v>
      </c>
      <c r="K5685" s="1109">
        <v>0</v>
      </c>
      <c r="L5685" s="1109">
        <v>0</v>
      </c>
      <c r="M5685" s="1109">
        <v>0</v>
      </c>
      <c r="N5685" s="1109">
        <v>0</v>
      </c>
      <c r="O5685" s="1109">
        <v>0</v>
      </c>
      <c r="P5685" s="1109">
        <v>0</v>
      </c>
      <c r="Q5685" s="1109">
        <v>0</v>
      </c>
    </row>
    <row r="5686" spans="1:17">
      <c r="A5686" s="1109">
        <v>21227</v>
      </c>
      <c r="B5686" s="1110" t="s">
        <v>0</v>
      </c>
      <c r="C5686" s="1109">
        <v>5.5</v>
      </c>
      <c r="D5686" s="1109">
        <v>4.8920000000000003</v>
      </c>
      <c r="E5686" s="1109">
        <v>17</v>
      </c>
      <c r="F5686" s="1109">
        <v>0</v>
      </c>
      <c r="G5686" s="1110" t="s">
        <v>10843</v>
      </c>
      <c r="H5686" s="1110" t="s">
        <v>4654</v>
      </c>
      <c r="I5686" s="1110" t="s">
        <v>10736</v>
      </c>
      <c r="J5686" s="1109">
        <v>0</v>
      </c>
      <c r="K5686" s="1109">
        <v>0</v>
      </c>
      <c r="L5686" s="1109">
        <v>0</v>
      </c>
      <c r="M5686" s="1109">
        <v>0</v>
      </c>
      <c r="N5686" s="1109">
        <v>0</v>
      </c>
      <c r="O5686" s="1109">
        <v>0</v>
      </c>
      <c r="P5686" s="1109">
        <v>0</v>
      </c>
      <c r="Q5686" s="1109">
        <v>0</v>
      </c>
    </row>
    <row r="5687" spans="1:17">
      <c r="A5687" s="1109">
        <v>21228</v>
      </c>
      <c r="B5687" s="1110" t="s">
        <v>0</v>
      </c>
      <c r="C5687" s="1109">
        <v>5.5</v>
      </c>
      <c r="D5687" s="1109">
        <v>4.8920000000000003</v>
      </c>
      <c r="E5687" s="1109">
        <v>17</v>
      </c>
      <c r="F5687" s="1109">
        <v>0</v>
      </c>
      <c r="G5687" s="1110" t="s">
        <v>10843</v>
      </c>
      <c r="H5687" s="1110" t="s">
        <v>4654</v>
      </c>
      <c r="I5687" s="1110" t="s">
        <v>10832</v>
      </c>
      <c r="J5687" s="1109">
        <v>0</v>
      </c>
      <c r="K5687" s="1109">
        <v>0</v>
      </c>
      <c r="L5687" s="1109">
        <v>0</v>
      </c>
      <c r="M5687" s="1109">
        <v>0</v>
      </c>
      <c r="N5687" s="1109">
        <v>0</v>
      </c>
      <c r="O5687" s="1109">
        <v>0</v>
      </c>
      <c r="P5687" s="1109">
        <v>0</v>
      </c>
      <c r="Q5687" s="1109">
        <v>0</v>
      </c>
    </row>
    <row r="5688" spans="1:17">
      <c r="A5688" s="1109">
        <v>21229</v>
      </c>
      <c r="B5688" s="1110" t="s">
        <v>0</v>
      </c>
      <c r="C5688" s="1109">
        <v>5.5</v>
      </c>
      <c r="D5688" s="1109">
        <v>4.8920000000000003</v>
      </c>
      <c r="E5688" s="1109">
        <v>17</v>
      </c>
      <c r="F5688" s="1109">
        <v>0</v>
      </c>
      <c r="G5688" s="1110" t="s">
        <v>10843</v>
      </c>
      <c r="H5688" s="1110" t="s">
        <v>4654</v>
      </c>
      <c r="I5688" s="1110" t="s">
        <v>10839</v>
      </c>
      <c r="J5688" s="1109">
        <v>0</v>
      </c>
      <c r="K5688" s="1109">
        <v>0</v>
      </c>
      <c r="L5688" s="1109">
        <v>0</v>
      </c>
      <c r="M5688" s="1109">
        <v>0</v>
      </c>
      <c r="N5688" s="1109">
        <v>0</v>
      </c>
      <c r="O5688" s="1109">
        <v>0</v>
      </c>
      <c r="P5688" s="1109">
        <v>0</v>
      </c>
      <c r="Q5688" s="1109">
        <v>0</v>
      </c>
    </row>
    <row r="5689" spans="1:17">
      <c r="A5689" s="1109">
        <v>21230</v>
      </c>
      <c r="B5689" s="1110" t="s">
        <v>0</v>
      </c>
      <c r="C5689" s="1109">
        <v>5.5</v>
      </c>
      <c r="D5689" s="1109">
        <v>4.8920000000000003</v>
      </c>
      <c r="E5689" s="1109">
        <v>17</v>
      </c>
      <c r="F5689" s="1109">
        <v>0</v>
      </c>
      <c r="G5689" s="1110" t="s">
        <v>10843</v>
      </c>
      <c r="H5689" s="1110" t="s">
        <v>4654</v>
      </c>
      <c r="I5689" s="1110" t="s">
        <v>10850</v>
      </c>
      <c r="J5689" s="1109">
        <v>0</v>
      </c>
      <c r="K5689" s="1109">
        <v>0</v>
      </c>
      <c r="L5689" s="1109">
        <v>0</v>
      </c>
      <c r="M5689" s="1109">
        <v>0</v>
      </c>
      <c r="N5689" s="1109">
        <v>0</v>
      </c>
      <c r="O5689" s="1109">
        <v>0</v>
      </c>
      <c r="P5689" s="1109">
        <v>0</v>
      </c>
      <c r="Q5689" s="1109">
        <v>0</v>
      </c>
    </row>
    <row r="5690" spans="1:17">
      <c r="A5690" s="1109">
        <v>21231</v>
      </c>
      <c r="B5690" s="1110" t="s">
        <v>0</v>
      </c>
      <c r="C5690" s="1109">
        <v>5.5</v>
      </c>
      <c r="D5690" s="1109">
        <v>4.8920000000000003</v>
      </c>
      <c r="E5690" s="1109">
        <v>17</v>
      </c>
      <c r="F5690" s="1109">
        <v>0</v>
      </c>
      <c r="G5690" s="1110" t="s">
        <v>10741</v>
      </c>
      <c r="H5690" s="1110" t="s">
        <v>4654</v>
      </c>
      <c r="I5690" s="1110" t="s">
        <v>10841</v>
      </c>
      <c r="J5690" s="1109">
        <v>0</v>
      </c>
      <c r="K5690" s="1109">
        <v>0</v>
      </c>
      <c r="L5690" s="1109">
        <v>0</v>
      </c>
      <c r="M5690" s="1109">
        <v>0</v>
      </c>
      <c r="N5690" s="1109">
        <v>0</v>
      </c>
      <c r="O5690" s="1109">
        <v>0</v>
      </c>
      <c r="P5690" s="1109">
        <v>0</v>
      </c>
      <c r="Q5690" s="1109">
        <v>0</v>
      </c>
    </row>
    <row r="5691" spans="1:17">
      <c r="A5691" s="1109">
        <v>21232</v>
      </c>
      <c r="B5691" s="1110" t="s">
        <v>0</v>
      </c>
      <c r="C5691" s="1109">
        <v>5.5</v>
      </c>
      <c r="D5691" s="1109">
        <v>4.8920000000000003</v>
      </c>
      <c r="E5691" s="1109">
        <v>17</v>
      </c>
      <c r="F5691" s="1109">
        <v>0</v>
      </c>
      <c r="G5691" s="1110" t="s">
        <v>10741</v>
      </c>
      <c r="H5691" s="1110" t="s">
        <v>4654</v>
      </c>
      <c r="I5691" s="1110" t="s">
        <v>10847</v>
      </c>
      <c r="J5691" s="1109">
        <v>0</v>
      </c>
      <c r="K5691" s="1109">
        <v>0</v>
      </c>
      <c r="L5691" s="1109">
        <v>0</v>
      </c>
      <c r="M5691" s="1109">
        <v>0</v>
      </c>
      <c r="N5691" s="1109">
        <v>0</v>
      </c>
      <c r="O5691" s="1109">
        <v>0</v>
      </c>
      <c r="P5691" s="1109">
        <v>0</v>
      </c>
      <c r="Q5691" s="1109">
        <v>0</v>
      </c>
    </row>
    <row r="5692" spans="1:17">
      <c r="A5692" s="1109">
        <v>21233</v>
      </c>
      <c r="B5692" s="1110" t="s">
        <v>0</v>
      </c>
      <c r="C5692" s="1109">
        <v>5.5</v>
      </c>
      <c r="D5692" s="1109">
        <v>4.8920000000000003</v>
      </c>
      <c r="E5692" s="1109">
        <v>17</v>
      </c>
      <c r="F5692" s="1109">
        <v>0</v>
      </c>
      <c r="G5692" s="1110" t="s">
        <v>10741</v>
      </c>
      <c r="H5692" s="1110" t="s">
        <v>4654</v>
      </c>
      <c r="I5692" s="1110" t="s">
        <v>10760</v>
      </c>
      <c r="J5692" s="1109">
        <v>0</v>
      </c>
      <c r="K5692" s="1109">
        <v>0</v>
      </c>
      <c r="L5692" s="1109">
        <v>0</v>
      </c>
      <c r="M5692" s="1109">
        <v>0</v>
      </c>
      <c r="N5692" s="1109">
        <v>0</v>
      </c>
      <c r="O5692" s="1109">
        <v>0</v>
      </c>
      <c r="P5692" s="1109">
        <v>0</v>
      </c>
      <c r="Q5692" s="1109">
        <v>0</v>
      </c>
    </row>
    <row r="5693" spans="1:17">
      <c r="A5693" s="1109">
        <v>21234</v>
      </c>
      <c r="B5693" s="1110" t="s">
        <v>0</v>
      </c>
      <c r="C5693" s="1109">
        <v>5.5</v>
      </c>
      <c r="D5693" s="1109">
        <v>4.8920000000000003</v>
      </c>
      <c r="E5693" s="1109">
        <v>17</v>
      </c>
      <c r="F5693" s="1109">
        <v>0</v>
      </c>
      <c r="G5693" s="1110" t="s">
        <v>10741</v>
      </c>
      <c r="H5693" s="1110" t="s">
        <v>4654</v>
      </c>
      <c r="I5693" s="1110" t="s">
        <v>10849</v>
      </c>
      <c r="J5693" s="1109">
        <v>0</v>
      </c>
      <c r="K5693" s="1109">
        <v>0</v>
      </c>
      <c r="L5693" s="1109">
        <v>0</v>
      </c>
      <c r="M5693" s="1109">
        <v>0</v>
      </c>
      <c r="N5693" s="1109">
        <v>0</v>
      </c>
      <c r="O5693" s="1109">
        <v>0</v>
      </c>
      <c r="P5693" s="1109">
        <v>0</v>
      </c>
      <c r="Q5693" s="1109">
        <v>0</v>
      </c>
    </row>
    <row r="5694" spans="1:17">
      <c r="A5694" s="1109">
        <v>21235</v>
      </c>
      <c r="B5694" s="1110" t="s">
        <v>0</v>
      </c>
      <c r="C5694" s="1109">
        <v>5.5</v>
      </c>
      <c r="D5694" s="1109">
        <v>4.8920000000000003</v>
      </c>
      <c r="E5694" s="1109">
        <v>17</v>
      </c>
      <c r="F5694" s="1109">
        <v>0</v>
      </c>
      <c r="G5694" s="1110" t="s">
        <v>10741</v>
      </c>
      <c r="H5694" s="1110" t="s">
        <v>4654</v>
      </c>
      <c r="I5694" s="1110" t="s">
        <v>10736</v>
      </c>
      <c r="J5694" s="1109">
        <v>0</v>
      </c>
      <c r="K5694" s="1109">
        <v>0</v>
      </c>
      <c r="L5694" s="1109">
        <v>0</v>
      </c>
      <c r="M5694" s="1109">
        <v>0</v>
      </c>
      <c r="N5694" s="1109">
        <v>0</v>
      </c>
      <c r="O5694" s="1109">
        <v>0</v>
      </c>
      <c r="P5694" s="1109">
        <v>0</v>
      </c>
      <c r="Q5694" s="1109">
        <v>0</v>
      </c>
    </row>
    <row r="5695" spans="1:17">
      <c r="A5695" s="1109">
        <v>21236</v>
      </c>
      <c r="B5695" s="1110" t="s">
        <v>0</v>
      </c>
      <c r="C5695" s="1109">
        <v>5.5</v>
      </c>
      <c r="D5695" s="1109">
        <v>4.8920000000000003</v>
      </c>
      <c r="E5695" s="1109">
        <v>17</v>
      </c>
      <c r="F5695" s="1109">
        <v>0</v>
      </c>
      <c r="G5695" s="1110" t="s">
        <v>10741</v>
      </c>
      <c r="H5695" s="1110" t="s">
        <v>4654</v>
      </c>
      <c r="I5695" s="1110" t="s">
        <v>10850</v>
      </c>
      <c r="J5695" s="1109">
        <v>0</v>
      </c>
      <c r="K5695" s="1109">
        <v>0</v>
      </c>
      <c r="L5695" s="1109">
        <v>0</v>
      </c>
      <c r="M5695" s="1109">
        <v>0</v>
      </c>
      <c r="N5695" s="1109">
        <v>0</v>
      </c>
      <c r="O5695" s="1109">
        <v>0</v>
      </c>
      <c r="P5695" s="1109">
        <v>0</v>
      </c>
      <c r="Q5695" s="1109">
        <v>0</v>
      </c>
    </row>
    <row r="5696" spans="1:17">
      <c r="A5696" s="1109">
        <v>21237</v>
      </c>
      <c r="B5696" s="1110" t="s">
        <v>0</v>
      </c>
      <c r="C5696" s="1109">
        <v>5.5</v>
      </c>
      <c r="D5696" s="1109">
        <v>4.8920000000000003</v>
      </c>
      <c r="E5696" s="1109">
        <v>17</v>
      </c>
      <c r="F5696" s="1109">
        <v>0</v>
      </c>
      <c r="G5696" s="1110" t="s">
        <v>10741</v>
      </c>
      <c r="H5696" s="1110" t="s">
        <v>4654</v>
      </c>
      <c r="I5696" s="1110" t="s">
        <v>10832</v>
      </c>
      <c r="J5696" s="1109">
        <v>0</v>
      </c>
      <c r="K5696" s="1109">
        <v>0</v>
      </c>
      <c r="L5696" s="1109">
        <v>0</v>
      </c>
      <c r="M5696" s="1109">
        <v>0</v>
      </c>
      <c r="N5696" s="1109">
        <v>0</v>
      </c>
      <c r="O5696" s="1109">
        <v>0</v>
      </c>
      <c r="P5696" s="1109">
        <v>0</v>
      </c>
      <c r="Q5696" s="1109">
        <v>0</v>
      </c>
    </row>
    <row r="5697" spans="1:17">
      <c r="A5697" s="1109">
        <v>21238</v>
      </c>
      <c r="B5697" s="1110" t="s">
        <v>0</v>
      </c>
      <c r="C5697" s="1109">
        <v>5.5</v>
      </c>
      <c r="D5697" s="1109">
        <v>4.8920000000000003</v>
      </c>
      <c r="E5697" s="1109">
        <v>17</v>
      </c>
      <c r="F5697" s="1109">
        <v>0</v>
      </c>
      <c r="G5697" s="1110" t="s">
        <v>10741</v>
      </c>
      <c r="H5697" s="1110" t="s">
        <v>4654</v>
      </c>
      <c r="I5697" s="1110" t="s">
        <v>10839</v>
      </c>
      <c r="J5697" s="1109">
        <v>0</v>
      </c>
      <c r="K5697" s="1109">
        <v>0</v>
      </c>
      <c r="L5697" s="1109">
        <v>0</v>
      </c>
      <c r="M5697" s="1109">
        <v>0</v>
      </c>
      <c r="N5697" s="1109">
        <v>0</v>
      </c>
      <c r="O5697" s="1109">
        <v>0</v>
      </c>
      <c r="P5697" s="1109">
        <v>0</v>
      </c>
      <c r="Q5697" s="1109">
        <v>0</v>
      </c>
    </row>
    <row r="5698" spans="1:17">
      <c r="A5698" s="1109">
        <v>21239</v>
      </c>
      <c r="B5698" s="1110" t="s">
        <v>0</v>
      </c>
      <c r="C5698" s="1109">
        <v>5.5</v>
      </c>
      <c r="D5698" s="1109">
        <v>4.8920000000000003</v>
      </c>
      <c r="E5698" s="1109">
        <v>17</v>
      </c>
      <c r="F5698" s="1109">
        <v>0</v>
      </c>
      <c r="G5698" s="1110" t="s">
        <v>10833</v>
      </c>
      <c r="H5698" s="1110" t="s">
        <v>4654</v>
      </c>
      <c r="I5698" s="1110" t="s">
        <v>10841</v>
      </c>
      <c r="J5698" s="1109">
        <v>0</v>
      </c>
      <c r="K5698" s="1109">
        <v>0</v>
      </c>
      <c r="L5698" s="1109">
        <v>0</v>
      </c>
      <c r="M5698" s="1109">
        <v>0</v>
      </c>
      <c r="N5698" s="1109">
        <v>0</v>
      </c>
      <c r="O5698" s="1109">
        <v>0</v>
      </c>
      <c r="P5698" s="1109">
        <v>0</v>
      </c>
      <c r="Q5698" s="1109">
        <v>0</v>
      </c>
    </row>
    <row r="5699" spans="1:17">
      <c r="A5699" s="1109">
        <v>21240</v>
      </c>
      <c r="B5699" s="1110" t="s">
        <v>0</v>
      </c>
      <c r="C5699" s="1109">
        <v>5.5</v>
      </c>
      <c r="D5699" s="1109">
        <v>4.8920000000000003</v>
      </c>
      <c r="E5699" s="1109">
        <v>17</v>
      </c>
      <c r="F5699" s="1109">
        <v>0</v>
      </c>
      <c r="G5699" s="1110" t="s">
        <v>10833</v>
      </c>
      <c r="H5699" s="1110" t="s">
        <v>4654</v>
      </c>
      <c r="I5699" s="1110" t="s">
        <v>10847</v>
      </c>
      <c r="J5699" s="1109">
        <v>0</v>
      </c>
      <c r="K5699" s="1109">
        <v>0</v>
      </c>
      <c r="L5699" s="1109">
        <v>0</v>
      </c>
      <c r="M5699" s="1109">
        <v>0</v>
      </c>
      <c r="N5699" s="1109">
        <v>0</v>
      </c>
      <c r="O5699" s="1109">
        <v>0</v>
      </c>
      <c r="P5699" s="1109">
        <v>0</v>
      </c>
      <c r="Q5699" s="1109">
        <v>0</v>
      </c>
    </row>
    <row r="5700" spans="1:17">
      <c r="A5700" s="1109">
        <v>21241</v>
      </c>
      <c r="B5700" s="1110" t="s">
        <v>0</v>
      </c>
      <c r="C5700" s="1109">
        <v>5.5</v>
      </c>
      <c r="D5700" s="1109">
        <v>4.8920000000000003</v>
      </c>
      <c r="E5700" s="1109">
        <v>17</v>
      </c>
      <c r="F5700" s="1109">
        <v>0</v>
      </c>
      <c r="G5700" s="1110" t="s">
        <v>10833</v>
      </c>
      <c r="H5700" s="1110" t="s">
        <v>4654</v>
      </c>
      <c r="I5700" s="1110" t="s">
        <v>10760</v>
      </c>
      <c r="J5700" s="1109">
        <v>0</v>
      </c>
      <c r="K5700" s="1109">
        <v>0</v>
      </c>
      <c r="L5700" s="1109">
        <v>0</v>
      </c>
      <c r="M5700" s="1109">
        <v>0</v>
      </c>
      <c r="N5700" s="1109">
        <v>0</v>
      </c>
      <c r="O5700" s="1109">
        <v>0</v>
      </c>
      <c r="P5700" s="1109">
        <v>0</v>
      </c>
      <c r="Q5700" s="1109">
        <v>0</v>
      </c>
    </row>
    <row r="5701" spans="1:17">
      <c r="A5701" s="1109">
        <v>21242</v>
      </c>
      <c r="B5701" s="1110" t="s">
        <v>0</v>
      </c>
      <c r="C5701" s="1109">
        <v>5.5</v>
      </c>
      <c r="D5701" s="1109">
        <v>4.8920000000000003</v>
      </c>
      <c r="E5701" s="1109">
        <v>17</v>
      </c>
      <c r="F5701" s="1109">
        <v>0</v>
      </c>
      <c r="G5701" s="1110" t="s">
        <v>10833</v>
      </c>
      <c r="H5701" s="1110" t="s">
        <v>4654</v>
      </c>
      <c r="I5701" s="1110" t="s">
        <v>10849</v>
      </c>
      <c r="J5701" s="1109">
        <v>0</v>
      </c>
      <c r="K5701" s="1109">
        <v>0</v>
      </c>
      <c r="L5701" s="1109">
        <v>0</v>
      </c>
      <c r="M5701" s="1109">
        <v>0</v>
      </c>
      <c r="N5701" s="1109">
        <v>0</v>
      </c>
      <c r="O5701" s="1109">
        <v>0</v>
      </c>
      <c r="P5701" s="1109">
        <v>0</v>
      </c>
      <c r="Q5701" s="1109">
        <v>0</v>
      </c>
    </row>
    <row r="5702" spans="1:17">
      <c r="A5702" s="1109">
        <v>21243</v>
      </c>
      <c r="B5702" s="1110" t="s">
        <v>0</v>
      </c>
      <c r="C5702" s="1109">
        <v>5.5</v>
      </c>
      <c r="D5702" s="1109">
        <v>4.8920000000000003</v>
      </c>
      <c r="E5702" s="1109">
        <v>17</v>
      </c>
      <c r="F5702" s="1109">
        <v>0</v>
      </c>
      <c r="G5702" s="1110" t="s">
        <v>10833</v>
      </c>
      <c r="H5702" s="1110" t="s">
        <v>4654</v>
      </c>
      <c r="I5702" s="1110" t="s">
        <v>10736</v>
      </c>
      <c r="J5702" s="1109">
        <v>0</v>
      </c>
      <c r="K5702" s="1109">
        <v>0</v>
      </c>
      <c r="L5702" s="1109">
        <v>0</v>
      </c>
      <c r="M5702" s="1109">
        <v>0</v>
      </c>
      <c r="N5702" s="1109">
        <v>0</v>
      </c>
      <c r="O5702" s="1109">
        <v>0</v>
      </c>
      <c r="P5702" s="1109">
        <v>0</v>
      </c>
      <c r="Q5702" s="1109">
        <v>0</v>
      </c>
    </row>
    <row r="5703" spans="1:17">
      <c r="A5703" s="1109">
        <v>21244</v>
      </c>
      <c r="B5703" s="1110" t="s">
        <v>0</v>
      </c>
      <c r="C5703" s="1109">
        <v>5.5</v>
      </c>
      <c r="D5703" s="1109">
        <v>4.8920000000000003</v>
      </c>
      <c r="E5703" s="1109">
        <v>17</v>
      </c>
      <c r="F5703" s="1109">
        <v>0</v>
      </c>
      <c r="G5703" s="1110" t="s">
        <v>10833</v>
      </c>
      <c r="H5703" s="1110" t="s">
        <v>4654</v>
      </c>
      <c r="I5703" s="1110" t="s">
        <v>10832</v>
      </c>
      <c r="J5703" s="1109">
        <v>0</v>
      </c>
      <c r="K5703" s="1109">
        <v>0</v>
      </c>
      <c r="L5703" s="1109">
        <v>0</v>
      </c>
      <c r="M5703" s="1109">
        <v>0</v>
      </c>
      <c r="N5703" s="1109">
        <v>0</v>
      </c>
      <c r="O5703" s="1109">
        <v>0</v>
      </c>
      <c r="P5703" s="1109">
        <v>0</v>
      </c>
      <c r="Q5703" s="1109">
        <v>0</v>
      </c>
    </row>
    <row r="5704" spans="1:17">
      <c r="A5704" s="1109">
        <v>21245</v>
      </c>
      <c r="B5704" s="1110" t="s">
        <v>0</v>
      </c>
      <c r="C5704" s="1109">
        <v>5.5</v>
      </c>
      <c r="D5704" s="1109">
        <v>4.8920000000000003</v>
      </c>
      <c r="E5704" s="1109">
        <v>17</v>
      </c>
      <c r="F5704" s="1109">
        <v>0</v>
      </c>
      <c r="G5704" s="1110" t="s">
        <v>10833</v>
      </c>
      <c r="H5704" s="1110" t="s">
        <v>4654</v>
      </c>
      <c r="I5704" s="1110" t="s">
        <v>10839</v>
      </c>
      <c r="J5704" s="1109">
        <v>0</v>
      </c>
      <c r="K5704" s="1109">
        <v>0</v>
      </c>
      <c r="L5704" s="1109">
        <v>0</v>
      </c>
      <c r="M5704" s="1109">
        <v>0</v>
      </c>
      <c r="N5704" s="1109">
        <v>0</v>
      </c>
      <c r="O5704" s="1109">
        <v>0</v>
      </c>
      <c r="P5704" s="1109">
        <v>0</v>
      </c>
      <c r="Q5704" s="1109">
        <v>0</v>
      </c>
    </row>
    <row r="5705" spans="1:17">
      <c r="A5705" s="1109">
        <v>21246</v>
      </c>
      <c r="B5705" s="1110" t="s">
        <v>0</v>
      </c>
      <c r="C5705" s="1109">
        <v>5.5</v>
      </c>
      <c r="D5705" s="1109">
        <v>4.8920000000000003</v>
      </c>
      <c r="E5705" s="1109">
        <v>17</v>
      </c>
      <c r="F5705" s="1109">
        <v>0</v>
      </c>
      <c r="G5705" s="1110" t="s">
        <v>10833</v>
      </c>
      <c r="H5705" s="1110" t="s">
        <v>4654</v>
      </c>
      <c r="I5705" s="1110" t="s">
        <v>10850</v>
      </c>
      <c r="J5705" s="1109">
        <v>0</v>
      </c>
      <c r="K5705" s="1109">
        <v>0</v>
      </c>
      <c r="L5705" s="1109">
        <v>0</v>
      </c>
      <c r="M5705" s="1109">
        <v>0</v>
      </c>
      <c r="N5705" s="1109">
        <v>0</v>
      </c>
      <c r="O5705" s="1109">
        <v>0</v>
      </c>
      <c r="P5705" s="1109">
        <v>0</v>
      </c>
      <c r="Q5705" s="1109">
        <v>0</v>
      </c>
    </row>
    <row r="5706" spans="1:17">
      <c r="A5706" s="1109">
        <v>21247</v>
      </c>
      <c r="B5706" s="1110" t="s">
        <v>0</v>
      </c>
      <c r="C5706" s="1109">
        <v>5.5</v>
      </c>
      <c r="D5706" s="1109">
        <v>4.8920000000000003</v>
      </c>
      <c r="E5706" s="1109">
        <v>17</v>
      </c>
      <c r="F5706" s="1109">
        <v>0</v>
      </c>
      <c r="G5706" s="1110" t="s">
        <v>10737</v>
      </c>
      <c r="H5706" s="1110" t="s">
        <v>4654</v>
      </c>
      <c r="I5706" s="1110" t="s">
        <v>10841</v>
      </c>
      <c r="J5706" s="1109">
        <v>0</v>
      </c>
      <c r="K5706" s="1109">
        <v>0</v>
      </c>
      <c r="L5706" s="1109">
        <v>0</v>
      </c>
      <c r="M5706" s="1109">
        <v>0</v>
      </c>
      <c r="N5706" s="1109">
        <v>0</v>
      </c>
      <c r="O5706" s="1109">
        <v>0</v>
      </c>
      <c r="P5706" s="1109">
        <v>0</v>
      </c>
      <c r="Q5706" s="1109">
        <v>0</v>
      </c>
    </row>
    <row r="5707" spans="1:17">
      <c r="A5707" s="1109">
        <v>21248</v>
      </c>
      <c r="B5707" s="1110" t="s">
        <v>0</v>
      </c>
      <c r="C5707" s="1109">
        <v>5.5</v>
      </c>
      <c r="D5707" s="1109">
        <v>4.8920000000000003</v>
      </c>
      <c r="E5707" s="1109">
        <v>17</v>
      </c>
      <c r="F5707" s="1109">
        <v>0</v>
      </c>
      <c r="G5707" s="1110" t="s">
        <v>10737</v>
      </c>
      <c r="H5707" s="1110" t="s">
        <v>4654</v>
      </c>
      <c r="I5707" s="1110" t="s">
        <v>10847</v>
      </c>
      <c r="J5707" s="1109">
        <v>0</v>
      </c>
      <c r="K5707" s="1109">
        <v>0</v>
      </c>
      <c r="L5707" s="1109">
        <v>0</v>
      </c>
      <c r="M5707" s="1109">
        <v>0</v>
      </c>
      <c r="N5707" s="1109">
        <v>0</v>
      </c>
      <c r="O5707" s="1109">
        <v>0</v>
      </c>
      <c r="P5707" s="1109">
        <v>0</v>
      </c>
      <c r="Q5707" s="1109">
        <v>0</v>
      </c>
    </row>
    <row r="5708" spans="1:17">
      <c r="A5708" s="1109">
        <v>21249</v>
      </c>
      <c r="B5708" s="1110" t="s">
        <v>0</v>
      </c>
      <c r="C5708" s="1109">
        <v>5.5</v>
      </c>
      <c r="D5708" s="1109">
        <v>4.8920000000000003</v>
      </c>
      <c r="E5708" s="1109">
        <v>17</v>
      </c>
      <c r="F5708" s="1109">
        <v>0</v>
      </c>
      <c r="G5708" s="1110" t="s">
        <v>10737</v>
      </c>
      <c r="H5708" s="1110" t="s">
        <v>4654</v>
      </c>
      <c r="I5708" s="1110" t="s">
        <v>10760</v>
      </c>
      <c r="J5708" s="1109">
        <v>0</v>
      </c>
      <c r="K5708" s="1109">
        <v>0</v>
      </c>
      <c r="L5708" s="1109">
        <v>0</v>
      </c>
      <c r="M5708" s="1109">
        <v>0</v>
      </c>
      <c r="N5708" s="1109">
        <v>0</v>
      </c>
      <c r="O5708" s="1109">
        <v>0</v>
      </c>
      <c r="P5708" s="1109">
        <v>0</v>
      </c>
      <c r="Q5708" s="1109">
        <v>0</v>
      </c>
    </row>
    <row r="5709" spans="1:17">
      <c r="A5709" s="1109">
        <v>21250</v>
      </c>
      <c r="B5709" s="1110" t="s">
        <v>0</v>
      </c>
      <c r="C5709" s="1109">
        <v>5.5</v>
      </c>
      <c r="D5709" s="1109">
        <v>4.8920000000000003</v>
      </c>
      <c r="E5709" s="1109">
        <v>17</v>
      </c>
      <c r="F5709" s="1109">
        <v>0</v>
      </c>
      <c r="G5709" s="1110" t="s">
        <v>10737</v>
      </c>
      <c r="H5709" s="1110" t="s">
        <v>4654</v>
      </c>
      <c r="I5709" s="1110" t="s">
        <v>10849</v>
      </c>
      <c r="J5709" s="1109">
        <v>0</v>
      </c>
      <c r="K5709" s="1109">
        <v>0</v>
      </c>
      <c r="L5709" s="1109">
        <v>0</v>
      </c>
      <c r="M5709" s="1109">
        <v>0</v>
      </c>
      <c r="N5709" s="1109">
        <v>0</v>
      </c>
      <c r="O5709" s="1109">
        <v>0</v>
      </c>
      <c r="P5709" s="1109">
        <v>0</v>
      </c>
      <c r="Q5709" s="1109">
        <v>0</v>
      </c>
    </row>
    <row r="5710" spans="1:17">
      <c r="A5710" s="1109">
        <v>21251</v>
      </c>
      <c r="B5710" s="1110" t="s">
        <v>0</v>
      </c>
      <c r="C5710" s="1109">
        <v>5.5</v>
      </c>
      <c r="D5710" s="1109">
        <v>4.8920000000000003</v>
      </c>
      <c r="E5710" s="1109">
        <v>17</v>
      </c>
      <c r="F5710" s="1109">
        <v>0</v>
      </c>
      <c r="G5710" s="1110" t="s">
        <v>10737</v>
      </c>
      <c r="H5710" s="1110" t="s">
        <v>4654</v>
      </c>
      <c r="I5710" s="1110" t="s">
        <v>10850</v>
      </c>
      <c r="J5710" s="1109">
        <v>0</v>
      </c>
      <c r="K5710" s="1109">
        <v>0</v>
      </c>
      <c r="L5710" s="1109">
        <v>0</v>
      </c>
      <c r="M5710" s="1109">
        <v>0</v>
      </c>
      <c r="N5710" s="1109">
        <v>0</v>
      </c>
      <c r="O5710" s="1109">
        <v>0</v>
      </c>
      <c r="P5710" s="1109">
        <v>0</v>
      </c>
      <c r="Q5710" s="1109">
        <v>0</v>
      </c>
    </row>
    <row r="5711" spans="1:17">
      <c r="A5711" s="1109">
        <v>21252</v>
      </c>
      <c r="B5711" s="1110" t="s">
        <v>0</v>
      </c>
      <c r="C5711" s="1109">
        <v>5.5</v>
      </c>
      <c r="D5711" s="1109">
        <v>4.8920000000000003</v>
      </c>
      <c r="E5711" s="1109">
        <v>17</v>
      </c>
      <c r="F5711" s="1109">
        <v>0</v>
      </c>
      <c r="G5711" s="1110" t="s">
        <v>10737</v>
      </c>
      <c r="H5711" s="1110" t="s">
        <v>4654</v>
      </c>
      <c r="I5711" s="1110" t="s">
        <v>10832</v>
      </c>
      <c r="J5711" s="1109">
        <v>0</v>
      </c>
      <c r="K5711" s="1109">
        <v>0</v>
      </c>
      <c r="L5711" s="1109">
        <v>0</v>
      </c>
      <c r="M5711" s="1109">
        <v>0</v>
      </c>
      <c r="N5711" s="1109">
        <v>0</v>
      </c>
      <c r="O5711" s="1109">
        <v>0</v>
      </c>
      <c r="P5711" s="1109">
        <v>0</v>
      </c>
      <c r="Q5711" s="1109">
        <v>0</v>
      </c>
    </row>
    <row r="5712" spans="1:17">
      <c r="A5712" s="1109">
        <v>21253</v>
      </c>
      <c r="B5712" s="1110" t="s">
        <v>0</v>
      </c>
      <c r="C5712" s="1109">
        <v>5.5</v>
      </c>
      <c r="D5712" s="1109">
        <v>4.8920000000000003</v>
      </c>
      <c r="E5712" s="1109">
        <v>17</v>
      </c>
      <c r="F5712" s="1109">
        <v>0</v>
      </c>
      <c r="G5712" s="1110" t="s">
        <v>10737</v>
      </c>
      <c r="H5712" s="1110" t="s">
        <v>4654</v>
      </c>
      <c r="I5712" s="1110" t="s">
        <v>10839</v>
      </c>
      <c r="J5712" s="1109">
        <v>0</v>
      </c>
      <c r="K5712" s="1109">
        <v>0</v>
      </c>
      <c r="L5712" s="1109">
        <v>0</v>
      </c>
      <c r="M5712" s="1109">
        <v>0</v>
      </c>
      <c r="N5712" s="1109">
        <v>0</v>
      </c>
      <c r="O5712" s="1109">
        <v>0</v>
      </c>
      <c r="P5712" s="1109">
        <v>0</v>
      </c>
      <c r="Q5712" s="1109">
        <v>0</v>
      </c>
    </row>
    <row r="5713" spans="1:17">
      <c r="A5713" s="1109">
        <v>21254</v>
      </c>
      <c r="B5713" s="1110" t="s">
        <v>0</v>
      </c>
      <c r="C5713" s="1109">
        <v>5.5</v>
      </c>
      <c r="D5713" s="1109">
        <v>4.8920000000000003</v>
      </c>
      <c r="E5713" s="1109">
        <v>17</v>
      </c>
      <c r="F5713" s="1109">
        <v>0</v>
      </c>
      <c r="G5713" s="1110" t="s">
        <v>10838</v>
      </c>
      <c r="H5713" s="1110" t="s">
        <v>4654</v>
      </c>
      <c r="I5713" s="1110" t="s">
        <v>10760</v>
      </c>
      <c r="J5713" s="1109">
        <v>0</v>
      </c>
      <c r="K5713" s="1109">
        <v>0</v>
      </c>
      <c r="L5713" s="1109">
        <v>0</v>
      </c>
      <c r="M5713" s="1109">
        <v>0</v>
      </c>
      <c r="N5713" s="1109">
        <v>0</v>
      </c>
      <c r="O5713" s="1109">
        <v>0</v>
      </c>
      <c r="P5713" s="1109">
        <v>0</v>
      </c>
      <c r="Q5713" s="1109">
        <v>0</v>
      </c>
    </row>
    <row r="5714" spans="1:17">
      <c r="A5714" s="1109">
        <v>21255</v>
      </c>
      <c r="B5714" s="1110" t="s">
        <v>0</v>
      </c>
      <c r="C5714" s="1109">
        <v>5.5</v>
      </c>
      <c r="D5714" s="1109">
        <v>4.8920000000000003</v>
      </c>
      <c r="E5714" s="1109">
        <v>17</v>
      </c>
      <c r="F5714" s="1109">
        <v>0</v>
      </c>
      <c r="G5714" s="1110" t="s">
        <v>10838</v>
      </c>
      <c r="H5714" s="1110" t="s">
        <v>4654</v>
      </c>
      <c r="I5714" s="1110" t="s">
        <v>10736</v>
      </c>
      <c r="J5714" s="1109">
        <v>0</v>
      </c>
      <c r="K5714" s="1109">
        <v>0</v>
      </c>
      <c r="L5714" s="1109">
        <v>0</v>
      </c>
      <c r="M5714" s="1109">
        <v>0</v>
      </c>
      <c r="N5714" s="1109">
        <v>0</v>
      </c>
      <c r="O5714" s="1109">
        <v>0</v>
      </c>
      <c r="P5714" s="1109">
        <v>0</v>
      </c>
      <c r="Q5714" s="1109">
        <v>0</v>
      </c>
    </row>
    <row r="5715" spans="1:17">
      <c r="A5715" s="1109">
        <v>21256</v>
      </c>
      <c r="B5715" s="1110" t="s">
        <v>0</v>
      </c>
      <c r="C5715" s="1109">
        <v>5.5</v>
      </c>
      <c r="D5715" s="1109">
        <v>4.8920000000000003</v>
      </c>
      <c r="E5715" s="1109">
        <v>17</v>
      </c>
      <c r="F5715" s="1109">
        <v>0</v>
      </c>
      <c r="G5715" s="1110" t="s">
        <v>10753</v>
      </c>
      <c r="H5715" s="1110" t="s">
        <v>4654</v>
      </c>
      <c r="I5715" s="1110" t="s">
        <v>10841</v>
      </c>
      <c r="J5715" s="1109">
        <v>0</v>
      </c>
      <c r="K5715" s="1109">
        <v>0</v>
      </c>
      <c r="L5715" s="1109">
        <v>0</v>
      </c>
      <c r="M5715" s="1109">
        <v>0</v>
      </c>
      <c r="N5715" s="1109">
        <v>0</v>
      </c>
      <c r="O5715" s="1109">
        <v>0</v>
      </c>
      <c r="P5715" s="1109">
        <v>0</v>
      </c>
      <c r="Q5715" s="1109">
        <v>0</v>
      </c>
    </row>
    <row r="5716" spans="1:17">
      <c r="A5716" s="1109">
        <v>21257</v>
      </c>
      <c r="B5716" s="1110" t="s">
        <v>0</v>
      </c>
      <c r="C5716" s="1109">
        <v>5.5</v>
      </c>
      <c r="D5716" s="1109">
        <v>4.8920000000000003</v>
      </c>
      <c r="E5716" s="1109">
        <v>17</v>
      </c>
      <c r="F5716" s="1109">
        <v>0</v>
      </c>
      <c r="G5716" s="1110" t="s">
        <v>10753</v>
      </c>
      <c r="H5716" s="1110" t="s">
        <v>4654</v>
      </c>
      <c r="I5716" s="1110" t="s">
        <v>10847</v>
      </c>
      <c r="J5716" s="1109">
        <v>0</v>
      </c>
      <c r="K5716" s="1109">
        <v>0</v>
      </c>
      <c r="L5716" s="1109">
        <v>0</v>
      </c>
      <c r="M5716" s="1109">
        <v>0</v>
      </c>
      <c r="N5716" s="1109">
        <v>0</v>
      </c>
      <c r="O5716" s="1109">
        <v>0</v>
      </c>
      <c r="P5716" s="1109">
        <v>0</v>
      </c>
      <c r="Q5716" s="1109">
        <v>0</v>
      </c>
    </row>
    <row r="5717" spans="1:17">
      <c r="A5717" s="1109">
        <v>21258</v>
      </c>
      <c r="B5717" s="1110" t="s">
        <v>0</v>
      </c>
      <c r="C5717" s="1109">
        <v>5.5</v>
      </c>
      <c r="D5717" s="1109">
        <v>4.8920000000000003</v>
      </c>
      <c r="E5717" s="1109">
        <v>17</v>
      </c>
      <c r="F5717" s="1109">
        <v>0</v>
      </c>
      <c r="G5717" s="1110" t="s">
        <v>10753</v>
      </c>
      <c r="H5717" s="1110" t="s">
        <v>4654</v>
      </c>
      <c r="I5717" s="1110" t="s">
        <v>10760</v>
      </c>
      <c r="J5717" s="1109">
        <v>0</v>
      </c>
      <c r="K5717" s="1109">
        <v>0</v>
      </c>
      <c r="L5717" s="1109">
        <v>0</v>
      </c>
      <c r="M5717" s="1109">
        <v>0</v>
      </c>
      <c r="N5717" s="1109">
        <v>0</v>
      </c>
      <c r="O5717" s="1109">
        <v>0</v>
      </c>
      <c r="P5717" s="1109">
        <v>0</v>
      </c>
      <c r="Q5717" s="1109">
        <v>0</v>
      </c>
    </row>
    <row r="5718" spans="1:17">
      <c r="A5718" s="1109">
        <v>21259</v>
      </c>
      <c r="B5718" s="1110" t="s">
        <v>0</v>
      </c>
      <c r="C5718" s="1109">
        <v>5.5</v>
      </c>
      <c r="D5718" s="1109">
        <v>4.8920000000000003</v>
      </c>
      <c r="E5718" s="1109">
        <v>17</v>
      </c>
      <c r="F5718" s="1109">
        <v>0</v>
      </c>
      <c r="G5718" s="1110" t="s">
        <v>10753</v>
      </c>
      <c r="H5718" s="1110" t="s">
        <v>4654</v>
      </c>
      <c r="I5718" s="1110" t="s">
        <v>10849</v>
      </c>
      <c r="J5718" s="1109">
        <v>0</v>
      </c>
      <c r="K5718" s="1109">
        <v>0</v>
      </c>
      <c r="L5718" s="1109">
        <v>0</v>
      </c>
      <c r="M5718" s="1109">
        <v>0</v>
      </c>
      <c r="N5718" s="1109">
        <v>0</v>
      </c>
      <c r="O5718" s="1109">
        <v>0</v>
      </c>
      <c r="P5718" s="1109">
        <v>0</v>
      </c>
      <c r="Q5718" s="1109">
        <v>0</v>
      </c>
    </row>
    <row r="5719" spans="1:17">
      <c r="A5719" s="1109">
        <v>21260</v>
      </c>
      <c r="B5719" s="1110" t="s">
        <v>0</v>
      </c>
      <c r="C5719" s="1109">
        <v>5.5</v>
      </c>
      <c r="D5719" s="1109">
        <v>4.8920000000000003</v>
      </c>
      <c r="E5719" s="1109">
        <v>17</v>
      </c>
      <c r="F5719" s="1109">
        <v>0</v>
      </c>
      <c r="G5719" s="1110" t="s">
        <v>10753</v>
      </c>
      <c r="H5719" s="1110" t="s">
        <v>4654</v>
      </c>
      <c r="I5719" s="1110" t="s">
        <v>10736</v>
      </c>
      <c r="J5719" s="1109">
        <v>0</v>
      </c>
      <c r="K5719" s="1109">
        <v>0</v>
      </c>
      <c r="L5719" s="1109">
        <v>0</v>
      </c>
      <c r="M5719" s="1109">
        <v>0</v>
      </c>
      <c r="N5719" s="1109">
        <v>0</v>
      </c>
      <c r="O5719" s="1109">
        <v>0</v>
      </c>
      <c r="P5719" s="1109">
        <v>0</v>
      </c>
      <c r="Q5719" s="1109">
        <v>0</v>
      </c>
    </row>
    <row r="5720" spans="1:17">
      <c r="A5720" s="1109">
        <v>21261</v>
      </c>
      <c r="B5720" s="1110" t="s">
        <v>0</v>
      </c>
      <c r="C5720" s="1109">
        <v>5.5</v>
      </c>
      <c r="D5720" s="1109">
        <v>4.8920000000000003</v>
      </c>
      <c r="E5720" s="1109">
        <v>17</v>
      </c>
      <c r="F5720" s="1109">
        <v>0</v>
      </c>
      <c r="G5720" s="1110" t="s">
        <v>10753</v>
      </c>
      <c r="H5720" s="1110" t="s">
        <v>4654</v>
      </c>
      <c r="I5720" s="1110" t="s">
        <v>10850</v>
      </c>
      <c r="J5720" s="1109">
        <v>0</v>
      </c>
      <c r="K5720" s="1109">
        <v>0</v>
      </c>
      <c r="L5720" s="1109">
        <v>0</v>
      </c>
      <c r="M5720" s="1109">
        <v>0</v>
      </c>
      <c r="N5720" s="1109">
        <v>0</v>
      </c>
      <c r="O5720" s="1109">
        <v>0</v>
      </c>
      <c r="P5720" s="1109">
        <v>0</v>
      </c>
      <c r="Q5720" s="1109">
        <v>0</v>
      </c>
    </row>
    <row r="5721" spans="1:17">
      <c r="A5721" s="1109">
        <v>21262</v>
      </c>
      <c r="B5721" s="1110" t="s">
        <v>0</v>
      </c>
      <c r="C5721" s="1109">
        <v>5.5</v>
      </c>
      <c r="D5721" s="1109">
        <v>4.8920000000000003</v>
      </c>
      <c r="E5721" s="1109">
        <v>17</v>
      </c>
      <c r="F5721" s="1109">
        <v>0</v>
      </c>
      <c r="G5721" s="1110" t="s">
        <v>10753</v>
      </c>
      <c r="H5721" s="1110" t="s">
        <v>4654</v>
      </c>
      <c r="I5721" s="1110" t="s">
        <v>10832</v>
      </c>
      <c r="J5721" s="1109">
        <v>0</v>
      </c>
      <c r="K5721" s="1109">
        <v>0</v>
      </c>
      <c r="L5721" s="1109">
        <v>0</v>
      </c>
      <c r="M5721" s="1109">
        <v>0</v>
      </c>
      <c r="N5721" s="1109">
        <v>0</v>
      </c>
      <c r="O5721" s="1109">
        <v>0</v>
      </c>
      <c r="P5721" s="1109">
        <v>0</v>
      </c>
      <c r="Q5721" s="1109">
        <v>0</v>
      </c>
    </row>
    <row r="5722" spans="1:17">
      <c r="A5722" s="1109">
        <v>21263</v>
      </c>
      <c r="B5722" s="1110" t="s">
        <v>0</v>
      </c>
      <c r="C5722" s="1109">
        <v>5.5</v>
      </c>
      <c r="D5722" s="1109">
        <v>4.8920000000000003</v>
      </c>
      <c r="E5722" s="1109">
        <v>17</v>
      </c>
      <c r="F5722" s="1109">
        <v>0</v>
      </c>
      <c r="G5722" s="1110" t="s">
        <v>10753</v>
      </c>
      <c r="H5722" s="1110" t="s">
        <v>4654</v>
      </c>
      <c r="I5722" s="1110" t="s">
        <v>10839</v>
      </c>
      <c r="J5722" s="1109">
        <v>0</v>
      </c>
      <c r="K5722" s="1109">
        <v>0</v>
      </c>
      <c r="L5722" s="1109">
        <v>0</v>
      </c>
      <c r="M5722" s="1109">
        <v>0</v>
      </c>
      <c r="N5722" s="1109">
        <v>0</v>
      </c>
      <c r="O5722" s="1109">
        <v>0</v>
      </c>
      <c r="P5722" s="1109">
        <v>0</v>
      </c>
      <c r="Q5722" s="1109">
        <v>0</v>
      </c>
    </row>
    <row r="5723" spans="1:17">
      <c r="A5723" s="1109">
        <v>21264</v>
      </c>
      <c r="B5723" s="1110" t="s">
        <v>0</v>
      </c>
      <c r="C5723" s="1109">
        <v>5.5</v>
      </c>
      <c r="D5723" s="1109">
        <v>4.8920000000000003</v>
      </c>
      <c r="E5723" s="1109">
        <v>17</v>
      </c>
      <c r="F5723" s="1109">
        <v>0</v>
      </c>
      <c r="G5723" s="1110" t="s">
        <v>10734</v>
      </c>
      <c r="H5723" s="1110" t="s">
        <v>4654</v>
      </c>
      <c r="I5723" s="1110" t="s">
        <v>10847</v>
      </c>
      <c r="J5723" s="1109">
        <v>0</v>
      </c>
      <c r="K5723" s="1109">
        <v>0</v>
      </c>
      <c r="L5723" s="1109">
        <v>0</v>
      </c>
      <c r="M5723" s="1109">
        <v>0</v>
      </c>
      <c r="N5723" s="1109">
        <v>0</v>
      </c>
      <c r="O5723" s="1109">
        <v>0</v>
      </c>
      <c r="P5723" s="1109">
        <v>0</v>
      </c>
      <c r="Q5723" s="1109">
        <v>0</v>
      </c>
    </row>
    <row r="5724" spans="1:17">
      <c r="A5724" s="1109">
        <v>21265</v>
      </c>
      <c r="B5724" s="1110" t="s">
        <v>0</v>
      </c>
      <c r="C5724" s="1109">
        <v>5.5</v>
      </c>
      <c r="D5724" s="1109">
        <v>4.8920000000000003</v>
      </c>
      <c r="E5724" s="1109">
        <v>17</v>
      </c>
      <c r="F5724" s="1109">
        <v>0</v>
      </c>
      <c r="G5724" s="1110" t="s">
        <v>10734</v>
      </c>
      <c r="H5724" s="1110" t="s">
        <v>4654</v>
      </c>
      <c r="I5724" s="1110" t="s">
        <v>10760</v>
      </c>
      <c r="J5724" s="1109">
        <v>0</v>
      </c>
      <c r="K5724" s="1109">
        <v>0</v>
      </c>
      <c r="L5724" s="1109">
        <v>0</v>
      </c>
      <c r="M5724" s="1109">
        <v>0</v>
      </c>
      <c r="N5724" s="1109">
        <v>0</v>
      </c>
      <c r="O5724" s="1109">
        <v>0</v>
      </c>
      <c r="P5724" s="1109">
        <v>0</v>
      </c>
      <c r="Q5724" s="1109">
        <v>0</v>
      </c>
    </row>
    <row r="5725" spans="1:17">
      <c r="A5725" s="1109">
        <v>21266</v>
      </c>
      <c r="B5725" s="1110" t="s">
        <v>0</v>
      </c>
      <c r="C5725" s="1109">
        <v>5.5</v>
      </c>
      <c r="D5725" s="1109">
        <v>4.8920000000000003</v>
      </c>
      <c r="E5725" s="1109">
        <v>17</v>
      </c>
      <c r="F5725" s="1109">
        <v>0</v>
      </c>
      <c r="G5725" s="1110" t="s">
        <v>10734</v>
      </c>
      <c r="H5725" s="1110" t="s">
        <v>4654</v>
      </c>
      <c r="I5725" s="1110" t="s">
        <v>10849</v>
      </c>
      <c r="J5725" s="1109">
        <v>0</v>
      </c>
      <c r="K5725" s="1109">
        <v>0</v>
      </c>
      <c r="L5725" s="1109">
        <v>0</v>
      </c>
      <c r="M5725" s="1109">
        <v>0</v>
      </c>
      <c r="N5725" s="1109">
        <v>0</v>
      </c>
      <c r="O5725" s="1109">
        <v>0</v>
      </c>
      <c r="P5725" s="1109">
        <v>0</v>
      </c>
      <c r="Q5725" s="1109">
        <v>0</v>
      </c>
    </row>
    <row r="5726" spans="1:17">
      <c r="A5726" s="1109">
        <v>21267</v>
      </c>
      <c r="B5726" s="1110" t="s">
        <v>0</v>
      </c>
      <c r="C5726" s="1109">
        <v>5.5</v>
      </c>
      <c r="D5726" s="1109">
        <v>4.8920000000000003</v>
      </c>
      <c r="E5726" s="1109">
        <v>17</v>
      </c>
      <c r="F5726" s="1109">
        <v>0</v>
      </c>
      <c r="G5726" s="1110" t="s">
        <v>10734</v>
      </c>
      <c r="H5726" s="1110" t="s">
        <v>4654</v>
      </c>
      <c r="I5726" s="1110" t="s">
        <v>10736</v>
      </c>
      <c r="J5726" s="1109">
        <v>0</v>
      </c>
      <c r="K5726" s="1109">
        <v>0</v>
      </c>
      <c r="L5726" s="1109">
        <v>0</v>
      </c>
      <c r="M5726" s="1109">
        <v>0</v>
      </c>
      <c r="N5726" s="1109">
        <v>0</v>
      </c>
      <c r="O5726" s="1109">
        <v>0</v>
      </c>
      <c r="P5726" s="1109">
        <v>0</v>
      </c>
      <c r="Q5726" s="1109">
        <v>0</v>
      </c>
    </row>
    <row r="5727" spans="1:17">
      <c r="A5727" s="1109">
        <v>21268</v>
      </c>
      <c r="B5727" s="1110" t="s">
        <v>0</v>
      </c>
      <c r="C5727" s="1109">
        <v>5.5</v>
      </c>
      <c r="D5727" s="1109">
        <v>4.8920000000000003</v>
      </c>
      <c r="E5727" s="1109">
        <v>17</v>
      </c>
      <c r="F5727" s="1109">
        <v>0</v>
      </c>
      <c r="G5727" s="1110" t="s">
        <v>10734</v>
      </c>
      <c r="H5727" s="1110" t="s">
        <v>4654</v>
      </c>
      <c r="I5727" s="1110" t="s">
        <v>10735</v>
      </c>
      <c r="J5727" s="1109">
        <v>0</v>
      </c>
      <c r="K5727" s="1109">
        <v>0</v>
      </c>
      <c r="L5727" s="1109">
        <v>0</v>
      </c>
      <c r="M5727" s="1109">
        <v>0</v>
      </c>
      <c r="N5727" s="1109">
        <v>0</v>
      </c>
      <c r="O5727" s="1109">
        <v>0</v>
      </c>
      <c r="P5727" s="1109">
        <v>0</v>
      </c>
      <c r="Q5727" s="1109">
        <v>0</v>
      </c>
    </row>
    <row r="5728" spans="1:17">
      <c r="A5728" s="1109">
        <v>21269</v>
      </c>
      <c r="B5728" s="1110" t="s">
        <v>0</v>
      </c>
      <c r="C5728" s="1109">
        <v>5.5</v>
      </c>
      <c r="D5728" s="1109">
        <v>4.8920000000000003</v>
      </c>
      <c r="E5728" s="1109">
        <v>17</v>
      </c>
      <c r="F5728" s="1109">
        <v>0</v>
      </c>
      <c r="G5728" s="1110" t="s">
        <v>10734</v>
      </c>
      <c r="H5728" s="1110" t="s">
        <v>4654</v>
      </c>
      <c r="I5728" s="1110" t="s">
        <v>10850</v>
      </c>
      <c r="J5728" s="1109">
        <v>0</v>
      </c>
      <c r="K5728" s="1109">
        <v>0</v>
      </c>
      <c r="L5728" s="1109">
        <v>0</v>
      </c>
      <c r="M5728" s="1109">
        <v>0</v>
      </c>
      <c r="N5728" s="1109">
        <v>0</v>
      </c>
      <c r="O5728" s="1109">
        <v>0</v>
      </c>
      <c r="P5728" s="1109">
        <v>0</v>
      </c>
      <c r="Q5728" s="1109">
        <v>0</v>
      </c>
    </row>
    <row r="5729" spans="1:17">
      <c r="A5729" s="1109">
        <v>21270</v>
      </c>
      <c r="B5729" s="1110" t="s">
        <v>0</v>
      </c>
      <c r="C5729" s="1109">
        <v>5.5</v>
      </c>
      <c r="D5729" s="1109">
        <v>4.8920000000000003</v>
      </c>
      <c r="E5729" s="1109">
        <v>17</v>
      </c>
      <c r="F5729" s="1109">
        <v>0</v>
      </c>
      <c r="G5729" s="1110" t="s">
        <v>10775</v>
      </c>
      <c r="H5729" s="1110" t="s">
        <v>4654</v>
      </c>
      <c r="I5729" s="1110" t="s">
        <v>10847</v>
      </c>
      <c r="J5729" s="1109">
        <v>0</v>
      </c>
      <c r="K5729" s="1109">
        <v>0</v>
      </c>
      <c r="L5729" s="1109">
        <v>0</v>
      </c>
      <c r="M5729" s="1109">
        <v>0</v>
      </c>
      <c r="N5729" s="1109">
        <v>0</v>
      </c>
      <c r="O5729" s="1109">
        <v>0</v>
      </c>
      <c r="P5729" s="1109">
        <v>0</v>
      </c>
      <c r="Q5729" s="1109">
        <v>0</v>
      </c>
    </row>
    <row r="5730" spans="1:17">
      <c r="A5730" s="1109">
        <v>21271</v>
      </c>
      <c r="B5730" s="1110" t="s">
        <v>0</v>
      </c>
      <c r="C5730" s="1109">
        <v>5.5</v>
      </c>
      <c r="D5730" s="1109">
        <v>4.8920000000000003</v>
      </c>
      <c r="E5730" s="1109">
        <v>17</v>
      </c>
      <c r="F5730" s="1109">
        <v>0</v>
      </c>
      <c r="G5730" s="1110" t="s">
        <v>10775</v>
      </c>
      <c r="H5730" s="1110" t="s">
        <v>4654</v>
      </c>
      <c r="I5730" s="1110" t="s">
        <v>10760</v>
      </c>
      <c r="J5730" s="1109">
        <v>0</v>
      </c>
      <c r="K5730" s="1109">
        <v>0</v>
      </c>
      <c r="L5730" s="1109">
        <v>0</v>
      </c>
      <c r="M5730" s="1109">
        <v>0</v>
      </c>
      <c r="N5730" s="1109">
        <v>0</v>
      </c>
      <c r="O5730" s="1109">
        <v>0</v>
      </c>
      <c r="P5730" s="1109">
        <v>0</v>
      </c>
      <c r="Q5730" s="1109">
        <v>0</v>
      </c>
    </row>
    <row r="5731" spans="1:17">
      <c r="A5731" s="1109">
        <v>21272</v>
      </c>
      <c r="B5731" s="1110" t="s">
        <v>0</v>
      </c>
      <c r="C5731" s="1109">
        <v>5.5</v>
      </c>
      <c r="D5731" s="1109">
        <v>4.8920000000000003</v>
      </c>
      <c r="E5731" s="1109">
        <v>17</v>
      </c>
      <c r="F5731" s="1109">
        <v>0</v>
      </c>
      <c r="G5731" s="1110" t="s">
        <v>10775</v>
      </c>
      <c r="H5731" s="1110" t="s">
        <v>4654</v>
      </c>
      <c r="I5731" s="1110" t="s">
        <v>10849</v>
      </c>
      <c r="J5731" s="1109">
        <v>0</v>
      </c>
      <c r="K5731" s="1109">
        <v>0</v>
      </c>
      <c r="L5731" s="1109">
        <v>0</v>
      </c>
      <c r="M5731" s="1109">
        <v>0</v>
      </c>
      <c r="N5731" s="1109">
        <v>0</v>
      </c>
      <c r="O5731" s="1109">
        <v>0</v>
      </c>
      <c r="P5731" s="1109">
        <v>0</v>
      </c>
      <c r="Q5731" s="1109">
        <v>0</v>
      </c>
    </row>
    <row r="5732" spans="1:17">
      <c r="A5732" s="1109">
        <v>21273</v>
      </c>
      <c r="B5732" s="1110" t="s">
        <v>0</v>
      </c>
      <c r="C5732" s="1109">
        <v>5.5</v>
      </c>
      <c r="D5732" s="1109">
        <v>4.8920000000000003</v>
      </c>
      <c r="E5732" s="1109">
        <v>17</v>
      </c>
      <c r="F5732" s="1109">
        <v>0</v>
      </c>
      <c r="G5732" s="1110" t="s">
        <v>10775</v>
      </c>
      <c r="H5732" s="1110" t="s">
        <v>4654</v>
      </c>
      <c r="I5732" s="1110" t="s">
        <v>10736</v>
      </c>
      <c r="J5732" s="1109">
        <v>0</v>
      </c>
      <c r="K5732" s="1109">
        <v>0</v>
      </c>
      <c r="L5732" s="1109">
        <v>0</v>
      </c>
      <c r="M5732" s="1109">
        <v>0</v>
      </c>
      <c r="N5732" s="1109">
        <v>0</v>
      </c>
      <c r="O5732" s="1109">
        <v>0</v>
      </c>
      <c r="P5732" s="1109">
        <v>0</v>
      </c>
      <c r="Q5732" s="1109">
        <v>0</v>
      </c>
    </row>
    <row r="5733" spans="1:17">
      <c r="A5733" s="1109">
        <v>21274</v>
      </c>
      <c r="B5733" s="1110" t="s">
        <v>0</v>
      </c>
      <c r="C5733" s="1109">
        <v>5.5</v>
      </c>
      <c r="D5733" s="1109">
        <v>4.8920000000000003</v>
      </c>
      <c r="E5733" s="1109">
        <v>17</v>
      </c>
      <c r="F5733" s="1109">
        <v>0</v>
      </c>
      <c r="G5733" s="1110" t="s">
        <v>10775</v>
      </c>
      <c r="H5733" s="1110" t="s">
        <v>4654</v>
      </c>
      <c r="I5733" s="1110" t="s">
        <v>10735</v>
      </c>
      <c r="J5733" s="1109">
        <v>0</v>
      </c>
      <c r="K5733" s="1109">
        <v>0</v>
      </c>
      <c r="L5733" s="1109">
        <v>0</v>
      </c>
      <c r="M5733" s="1109">
        <v>0</v>
      </c>
      <c r="N5733" s="1109">
        <v>0</v>
      </c>
      <c r="O5733" s="1109">
        <v>0</v>
      </c>
      <c r="P5733" s="1109">
        <v>0</v>
      </c>
      <c r="Q5733" s="1109">
        <v>0</v>
      </c>
    </row>
    <row r="5734" spans="1:17">
      <c r="A5734" s="1109">
        <v>21275</v>
      </c>
      <c r="B5734" s="1110" t="s">
        <v>0</v>
      </c>
      <c r="C5734" s="1109">
        <v>5.5</v>
      </c>
      <c r="D5734" s="1109">
        <v>4.8920000000000003</v>
      </c>
      <c r="E5734" s="1109">
        <v>17</v>
      </c>
      <c r="F5734" s="1109">
        <v>0</v>
      </c>
      <c r="G5734" s="1110" t="s">
        <v>10775</v>
      </c>
      <c r="H5734" s="1110" t="s">
        <v>4654</v>
      </c>
      <c r="I5734" s="1110" t="s">
        <v>10850</v>
      </c>
      <c r="J5734" s="1109">
        <v>0</v>
      </c>
      <c r="K5734" s="1109">
        <v>0</v>
      </c>
      <c r="L5734" s="1109">
        <v>0</v>
      </c>
      <c r="M5734" s="1109">
        <v>0</v>
      </c>
      <c r="N5734" s="1109">
        <v>0</v>
      </c>
      <c r="O5734" s="1109">
        <v>0</v>
      </c>
      <c r="P5734" s="1109">
        <v>0</v>
      </c>
      <c r="Q5734" s="1109">
        <v>0</v>
      </c>
    </row>
    <row r="5735" spans="1:17">
      <c r="A5735" s="1109">
        <v>21276</v>
      </c>
      <c r="B5735" s="1110" t="s">
        <v>0</v>
      </c>
      <c r="C5735" s="1109">
        <v>5.5</v>
      </c>
      <c r="D5735" s="1109">
        <v>4.8920000000000003</v>
      </c>
      <c r="E5735" s="1109">
        <v>17</v>
      </c>
      <c r="F5735" s="1109">
        <v>0</v>
      </c>
      <c r="G5735" s="1110" t="s">
        <v>10779</v>
      </c>
      <c r="H5735" s="1110" t="s">
        <v>4654</v>
      </c>
      <c r="I5735" s="1110" t="s">
        <v>10841</v>
      </c>
      <c r="J5735" s="1109">
        <v>0</v>
      </c>
      <c r="K5735" s="1109">
        <v>0</v>
      </c>
      <c r="L5735" s="1109">
        <v>0</v>
      </c>
      <c r="M5735" s="1109">
        <v>0</v>
      </c>
      <c r="N5735" s="1109">
        <v>0</v>
      </c>
      <c r="O5735" s="1109">
        <v>0</v>
      </c>
      <c r="P5735" s="1109">
        <v>0</v>
      </c>
      <c r="Q5735" s="1109">
        <v>0</v>
      </c>
    </row>
    <row r="5736" spans="1:17">
      <c r="A5736" s="1109">
        <v>21277</v>
      </c>
      <c r="B5736" s="1110" t="s">
        <v>0</v>
      </c>
      <c r="C5736" s="1109">
        <v>5.5</v>
      </c>
      <c r="D5736" s="1109">
        <v>4.8920000000000003</v>
      </c>
      <c r="E5736" s="1109">
        <v>17</v>
      </c>
      <c r="F5736" s="1109">
        <v>0</v>
      </c>
      <c r="G5736" s="1110" t="s">
        <v>10779</v>
      </c>
      <c r="H5736" s="1110" t="s">
        <v>4654</v>
      </c>
      <c r="I5736" s="1110" t="s">
        <v>10847</v>
      </c>
      <c r="J5736" s="1109">
        <v>0</v>
      </c>
      <c r="K5736" s="1109">
        <v>0</v>
      </c>
      <c r="L5736" s="1109">
        <v>0</v>
      </c>
      <c r="M5736" s="1109">
        <v>0</v>
      </c>
      <c r="N5736" s="1109">
        <v>0</v>
      </c>
      <c r="O5736" s="1109">
        <v>0</v>
      </c>
      <c r="P5736" s="1109">
        <v>0</v>
      </c>
      <c r="Q5736" s="1109">
        <v>0</v>
      </c>
    </row>
    <row r="5737" spans="1:17">
      <c r="A5737" s="1109">
        <v>21278</v>
      </c>
      <c r="B5737" s="1110" t="s">
        <v>0</v>
      </c>
      <c r="C5737" s="1109">
        <v>5.5</v>
      </c>
      <c r="D5737" s="1109">
        <v>4.8920000000000003</v>
      </c>
      <c r="E5737" s="1109">
        <v>17</v>
      </c>
      <c r="F5737" s="1109">
        <v>0</v>
      </c>
      <c r="G5737" s="1110" t="s">
        <v>10779</v>
      </c>
      <c r="H5737" s="1110" t="s">
        <v>4654</v>
      </c>
      <c r="I5737" s="1110" t="s">
        <v>10760</v>
      </c>
      <c r="J5737" s="1109">
        <v>0</v>
      </c>
      <c r="K5737" s="1109">
        <v>0</v>
      </c>
      <c r="L5737" s="1109">
        <v>0</v>
      </c>
      <c r="M5737" s="1109">
        <v>0</v>
      </c>
      <c r="N5737" s="1109">
        <v>0</v>
      </c>
      <c r="O5737" s="1109">
        <v>0</v>
      </c>
      <c r="P5737" s="1109">
        <v>0</v>
      </c>
      <c r="Q5737" s="1109">
        <v>0</v>
      </c>
    </row>
    <row r="5738" spans="1:17">
      <c r="A5738" s="1109">
        <v>21279</v>
      </c>
      <c r="B5738" s="1110" t="s">
        <v>0</v>
      </c>
      <c r="C5738" s="1109">
        <v>5.5</v>
      </c>
      <c r="D5738" s="1109">
        <v>4.8920000000000003</v>
      </c>
      <c r="E5738" s="1109">
        <v>17</v>
      </c>
      <c r="F5738" s="1109">
        <v>0</v>
      </c>
      <c r="G5738" s="1110" t="s">
        <v>10779</v>
      </c>
      <c r="H5738" s="1110" t="s">
        <v>4654</v>
      </c>
      <c r="I5738" s="1110" t="s">
        <v>10736</v>
      </c>
      <c r="J5738" s="1109">
        <v>0</v>
      </c>
      <c r="K5738" s="1109">
        <v>0</v>
      </c>
      <c r="L5738" s="1109">
        <v>0</v>
      </c>
      <c r="M5738" s="1109">
        <v>0</v>
      </c>
      <c r="N5738" s="1109">
        <v>0</v>
      </c>
      <c r="O5738" s="1109">
        <v>0</v>
      </c>
      <c r="P5738" s="1109">
        <v>0</v>
      </c>
      <c r="Q5738" s="1109">
        <v>0</v>
      </c>
    </row>
    <row r="5739" spans="1:17">
      <c r="A5739" s="1109">
        <v>21280</v>
      </c>
      <c r="B5739" s="1110" t="s">
        <v>0</v>
      </c>
      <c r="C5739" s="1109">
        <v>5.5</v>
      </c>
      <c r="D5739" s="1109">
        <v>4.8920000000000003</v>
      </c>
      <c r="E5739" s="1109">
        <v>17</v>
      </c>
      <c r="F5739" s="1109">
        <v>0</v>
      </c>
      <c r="G5739" s="1110" t="s">
        <v>10779</v>
      </c>
      <c r="H5739" s="1110" t="s">
        <v>4654</v>
      </c>
      <c r="I5739" s="1110" t="s">
        <v>10850</v>
      </c>
      <c r="J5739" s="1109">
        <v>0</v>
      </c>
      <c r="K5739" s="1109">
        <v>0</v>
      </c>
      <c r="L5739" s="1109">
        <v>0</v>
      </c>
      <c r="M5739" s="1109">
        <v>0</v>
      </c>
      <c r="N5739" s="1109">
        <v>0</v>
      </c>
      <c r="O5739" s="1109">
        <v>0</v>
      </c>
      <c r="P5739" s="1109">
        <v>0</v>
      </c>
      <c r="Q5739" s="1109">
        <v>0</v>
      </c>
    </row>
    <row r="5740" spans="1:17">
      <c r="A5740" s="1109">
        <v>21281</v>
      </c>
      <c r="B5740" s="1110" t="s">
        <v>0</v>
      </c>
      <c r="C5740" s="1109">
        <v>5.5</v>
      </c>
      <c r="D5740" s="1109">
        <v>4.8920000000000003</v>
      </c>
      <c r="E5740" s="1109">
        <v>17</v>
      </c>
      <c r="F5740" s="1109">
        <v>0</v>
      </c>
      <c r="G5740" s="1110" t="s">
        <v>10779</v>
      </c>
      <c r="H5740" s="1110" t="s">
        <v>4654</v>
      </c>
      <c r="I5740" s="1110" t="s">
        <v>10832</v>
      </c>
      <c r="J5740" s="1109">
        <v>0</v>
      </c>
      <c r="K5740" s="1109">
        <v>0</v>
      </c>
      <c r="L5740" s="1109">
        <v>0</v>
      </c>
      <c r="M5740" s="1109">
        <v>0</v>
      </c>
      <c r="N5740" s="1109">
        <v>0</v>
      </c>
      <c r="O5740" s="1109">
        <v>0</v>
      </c>
      <c r="P5740" s="1109">
        <v>0</v>
      </c>
      <c r="Q5740" s="1109">
        <v>0</v>
      </c>
    </row>
    <row r="5741" spans="1:17">
      <c r="A5741" s="1109">
        <v>21282</v>
      </c>
      <c r="B5741" s="1110" t="s">
        <v>0</v>
      </c>
      <c r="C5741" s="1109">
        <v>5.5</v>
      </c>
      <c r="D5741" s="1109">
        <v>4.8920000000000003</v>
      </c>
      <c r="E5741" s="1109">
        <v>17</v>
      </c>
      <c r="F5741" s="1109">
        <v>0</v>
      </c>
      <c r="G5741" s="1110" t="s">
        <v>10779</v>
      </c>
      <c r="H5741" s="1110" t="s">
        <v>4654</v>
      </c>
      <c r="I5741" s="1110" t="s">
        <v>10839</v>
      </c>
      <c r="J5741" s="1109">
        <v>0</v>
      </c>
      <c r="K5741" s="1109">
        <v>0</v>
      </c>
      <c r="L5741" s="1109">
        <v>0</v>
      </c>
      <c r="M5741" s="1109">
        <v>0</v>
      </c>
      <c r="N5741" s="1109">
        <v>0</v>
      </c>
      <c r="O5741" s="1109">
        <v>0</v>
      </c>
      <c r="P5741" s="1109">
        <v>0</v>
      </c>
      <c r="Q5741" s="1109">
        <v>0</v>
      </c>
    </row>
    <row r="5742" spans="1:17">
      <c r="A5742" s="1109">
        <v>21283</v>
      </c>
      <c r="B5742" s="1110" t="s">
        <v>0</v>
      </c>
      <c r="C5742" s="1109">
        <v>5.5</v>
      </c>
      <c r="D5742" s="1109">
        <v>4.8920000000000003</v>
      </c>
      <c r="E5742" s="1109">
        <v>17</v>
      </c>
      <c r="F5742" s="1109">
        <v>0</v>
      </c>
      <c r="G5742" s="1110" t="s">
        <v>10739</v>
      </c>
      <c r="H5742" s="1110" t="s">
        <v>4654</v>
      </c>
      <c r="I5742" s="1110" t="s">
        <v>10841</v>
      </c>
      <c r="J5742" s="1109">
        <v>0</v>
      </c>
      <c r="K5742" s="1109">
        <v>0</v>
      </c>
      <c r="L5742" s="1109">
        <v>0</v>
      </c>
      <c r="M5742" s="1109">
        <v>0</v>
      </c>
      <c r="N5742" s="1109">
        <v>0</v>
      </c>
      <c r="O5742" s="1109">
        <v>0</v>
      </c>
      <c r="P5742" s="1109">
        <v>0</v>
      </c>
      <c r="Q5742" s="1109">
        <v>0</v>
      </c>
    </row>
    <row r="5743" spans="1:17">
      <c r="A5743" s="1109">
        <v>21284</v>
      </c>
      <c r="B5743" s="1110" t="s">
        <v>0</v>
      </c>
      <c r="C5743" s="1109">
        <v>5.5</v>
      </c>
      <c r="D5743" s="1109">
        <v>4.8920000000000003</v>
      </c>
      <c r="E5743" s="1109">
        <v>17</v>
      </c>
      <c r="F5743" s="1109">
        <v>0</v>
      </c>
      <c r="G5743" s="1110" t="s">
        <v>10739</v>
      </c>
      <c r="H5743" s="1110" t="s">
        <v>4654</v>
      </c>
      <c r="I5743" s="1110" t="s">
        <v>10847</v>
      </c>
      <c r="J5743" s="1109">
        <v>0</v>
      </c>
      <c r="K5743" s="1109">
        <v>0</v>
      </c>
      <c r="L5743" s="1109">
        <v>0</v>
      </c>
      <c r="M5743" s="1109">
        <v>0</v>
      </c>
      <c r="N5743" s="1109">
        <v>0</v>
      </c>
      <c r="O5743" s="1109">
        <v>0</v>
      </c>
      <c r="P5743" s="1109">
        <v>0</v>
      </c>
      <c r="Q5743" s="1109">
        <v>0</v>
      </c>
    </row>
    <row r="5744" spans="1:17">
      <c r="A5744" s="1109">
        <v>21285</v>
      </c>
      <c r="B5744" s="1110" t="s">
        <v>0</v>
      </c>
      <c r="C5744" s="1109">
        <v>5.5</v>
      </c>
      <c r="D5744" s="1109">
        <v>4.8920000000000003</v>
      </c>
      <c r="E5744" s="1109">
        <v>17</v>
      </c>
      <c r="F5744" s="1109">
        <v>0</v>
      </c>
      <c r="G5744" s="1110" t="s">
        <v>10739</v>
      </c>
      <c r="H5744" s="1110" t="s">
        <v>4654</v>
      </c>
      <c r="I5744" s="1110" t="s">
        <v>10760</v>
      </c>
      <c r="J5744" s="1109">
        <v>0</v>
      </c>
      <c r="K5744" s="1109">
        <v>0</v>
      </c>
      <c r="L5744" s="1109">
        <v>0</v>
      </c>
      <c r="M5744" s="1109">
        <v>0</v>
      </c>
      <c r="N5744" s="1109">
        <v>0</v>
      </c>
      <c r="O5744" s="1109">
        <v>0</v>
      </c>
      <c r="P5744" s="1109">
        <v>0</v>
      </c>
      <c r="Q5744" s="1109">
        <v>0</v>
      </c>
    </row>
    <row r="5745" spans="1:17">
      <c r="A5745" s="1109">
        <v>21286</v>
      </c>
      <c r="B5745" s="1110" t="s">
        <v>0</v>
      </c>
      <c r="C5745" s="1109">
        <v>5.5</v>
      </c>
      <c r="D5745" s="1109">
        <v>4.8920000000000003</v>
      </c>
      <c r="E5745" s="1109">
        <v>17</v>
      </c>
      <c r="F5745" s="1109">
        <v>0</v>
      </c>
      <c r="G5745" s="1110" t="s">
        <v>10739</v>
      </c>
      <c r="H5745" s="1110" t="s">
        <v>4654</v>
      </c>
      <c r="I5745" s="1110" t="s">
        <v>10736</v>
      </c>
      <c r="J5745" s="1109">
        <v>0</v>
      </c>
      <c r="K5745" s="1109">
        <v>0</v>
      </c>
      <c r="L5745" s="1109">
        <v>0</v>
      </c>
      <c r="M5745" s="1109">
        <v>0</v>
      </c>
      <c r="N5745" s="1109">
        <v>0</v>
      </c>
      <c r="O5745" s="1109">
        <v>0</v>
      </c>
      <c r="P5745" s="1109">
        <v>0</v>
      </c>
      <c r="Q5745" s="1109">
        <v>0</v>
      </c>
    </row>
    <row r="5746" spans="1:17">
      <c r="A5746" s="1109">
        <v>21287</v>
      </c>
      <c r="B5746" s="1110" t="s">
        <v>0</v>
      </c>
      <c r="C5746" s="1109">
        <v>5.5</v>
      </c>
      <c r="D5746" s="1109">
        <v>4.8920000000000003</v>
      </c>
      <c r="E5746" s="1109">
        <v>17</v>
      </c>
      <c r="F5746" s="1109">
        <v>0</v>
      </c>
      <c r="G5746" s="1110" t="s">
        <v>10739</v>
      </c>
      <c r="H5746" s="1110" t="s">
        <v>4654</v>
      </c>
      <c r="I5746" s="1110" t="s">
        <v>10850</v>
      </c>
      <c r="J5746" s="1109">
        <v>0</v>
      </c>
      <c r="K5746" s="1109">
        <v>0</v>
      </c>
      <c r="L5746" s="1109">
        <v>0</v>
      </c>
      <c r="M5746" s="1109">
        <v>0</v>
      </c>
      <c r="N5746" s="1109">
        <v>0</v>
      </c>
      <c r="O5746" s="1109">
        <v>0</v>
      </c>
      <c r="P5746" s="1109">
        <v>0</v>
      </c>
      <c r="Q5746" s="1109">
        <v>0</v>
      </c>
    </row>
    <row r="5747" spans="1:17">
      <c r="A5747" s="1109">
        <v>21288</v>
      </c>
      <c r="B5747" s="1110" t="s">
        <v>0</v>
      </c>
      <c r="C5747" s="1109">
        <v>5.5</v>
      </c>
      <c r="D5747" s="1109">
        <v>4.8920000000000003</v>
      </c>
      <c r="E5747" s="1109">
        <v>17</v>
      </c>
      <c r="F5747" s="1109">
        <v>0</v>
      </c>
      <c r="G5747" s="1110" t="s">
        <v>10739</v>
      </c>
      <c r="H5747" s="1110" t="s">
        <v>4654</v>
      </c>
      <c r="I5747" s="1110" t="s">
        <v>10832</v>
      </c>
      <c r="J5747" s="1109">
        <v>0</v>
      </c>
      <c r="K5747" s="1109">
        <v>0</v>
      </c>
      <c r="L5747" s="1109">
        <v>0</v>
      </c>
      <c r="M5747" s="1109">
        <v>0</v>
      </c>
      <c r="N5747" s="1109">
        <v>0</v>
      </c>
      <c r="O5747" s="1109">
        <v>0</v>
      </c>
      <c r="P5747" s="1109">
        <v>0</v>
      </c>
      <c r="Q5747" s="1109">
        <v>0</v>
      </c>
    </row>
    <row r="5748" spans="1:17">
      <c r="A5748" s="1109">
        <v>21289</v>
      </c>
      <c r="B5748" s="1110" t="s">
        <v>0</v>
      </c>
      <c r="C5748" s="1109">
        <v>5.5</v>
      </c>
      <c r="D5748" s="1109">
        <v>4.8920000000000003</v>
      </c>
      <c r="E5748" s="1109">
        <v>17</v>
      </c>
      <c r="F5748" s="1109">
        <v>0</v>
      </c>
      <c r="G5748" s="1110" t="s">
        <v>10739</v>
      </c>
      <c r="H5748" s="1110" t="s">
        <v>4654</v>
      </c>
      <c r="I5748" s="1110" t="s">
        <v>10839</v>
      </c>
      <c r="J5748" s="1109">
        <v>0</v>
      </c>
      <c r="K5748" s="1109">
        <v>0</v>
      </c>
      <c r="L5748" s="1109">
        <v>0</v>
      </c>
      <c r="M5748" s="1109">
        <v>0</v>
      </c>
      <c r="N5748" s="1109">
        <v>0</v>
      </c>
      <c r="O5748" s="1109">
        <v>0</v>
      </c>
      <c r="P5748" s="1109">
        <v>0</v>
      </c>
      <c r="Q5748" s="1109">
        <v>0</v>
      </c>
    </row>
    <row r="5749" spans="1:17">
      <c r="A5749" s="1109">
        <v>21290</v>
      </c>
      <c r="B5749" s="1110" t="s">
        <v>0</v>
      </c>
      <c r="C5749" s="1109">
        <v>5.5</v>
      </c>
      <c r="D5749" s="1109">
        <v>4.8920000000000003</v>
      </c>
      <c r="E5749" s="1109">
        <v>17</v>
      </c>
      <c r="F5749" s="1109">
        <v>0</v>
      </c>
      <c r="G5749" s="1110" t="s">
        <v>10844</v>
      </c>
      <c r="H5749" s="1110" t="s">
        <v>4654</v>
      </c>
      <c r="I5749" s="1110" t="s">
        <v>10847</v>
      </c>
      <c r="J5749" s="1109">
        <v>0</v>
      </c>
      <c r="K5749" s="1109">
        <v>0</v>
      </c>
      <c r="L5749" s="1109">
        <v>0</v>
      </c>
      <c r="M5749" s="1109">
        <v>0</v>
      </c>
      <c r="N5749" s="1109">
        <v>0</v>
      </c>
      <c r="O5749" s="1109">
        <v>0</v>
      </c>
      <c r="P5749" s="1109">
        <v>0</v>
      </c>
      <c r="Q5749" s="1109">
        <v>0</v>
      </c>
    </row>
    <row r="5750" spans="1:17">
      <c r="A5750" s="1109">
        <v>21291</v>
      </c>
      <c r="B5750" s="1110" t="s">
        <v>0</v>
      </c>
      <c r="C5750" s="1109">
        <v>5.5</v>
      </c>
      <c r="D5750" s="1109">
        <v>4.8920000000000003</v>
      </c>
      <c r="E5750" s="1109">
        <v>17</v>
      </c>
      <c r="F5750" s="1109">
        <v>0</v>
      </c>
      <c r="G5750" s="1110" t="s">
        <v>10844</v>
      </c>
      <c r="H5750" s="1110" t="s">
        <v>4654</v>
      </c>
      <c r="I5750" s="1110" t="s">
        <v>10760</v>
      </c>
      <c r="J5750" s="1109">
        <v>0</v>
      </c>
      <c r="K5750" s="1109">
        <v>0</v>
      </c>
      <c r="L5750" s="1109">
        <v>0</v>
      </c>
      <c r="M5750" s="1109">
        <v>0</v>
      </c>
      <c r="N5750" s="1109">
        <v>0</v>
      </c>
      <c r="O5750" s="1109">
        <v>0</v>
      </c>
      <c r="P5750" s="1109">
        <v>0</v>
      </c>
      <c r="Q5750" s="1109">
        <v>0</v>
      </c>
    </row>
    <row r="5751" spans="1:17">
      <c r="A5751" s="1109">
        <v>21292</v>
      </c>
      <c r="B5751" s="1110" t="s">
        <v>0</v>
      </c>
      <c r="C5751" s="1109">
        <v>5.5</v>
      </c>
      <c r="D5751" s="1109">
        <v>4.8920000000000003</v>
      </c>
      <c r="E5751" s="1109">
        <v>17</v>
      </c>
      <c r="F5751" s="1109">
        <v>0</v>
      </c>
      <c r="G5751" s="1110" t="s">
        <v>10844</v>
      </c>
      <c r="H5751" s="1110" t="s">
        <v>4654</v>
      </c>
      <c r="I5751" s="1110" t="s">
        <v>10849</v>
      </c>
      <c r="J5751" s="1109">
        <v>0</v>
      </c>
      <c r="K5751" s="1109">
        <v>0</v>
      </c>
      <c r="L5751" s="1109">
        <v>0</v>
      </c>
      <c r="M5751" s="1109">
        <v>0</v>
      </c>
      <c r="N5751" s="1109">
        <v>0</v>
      </c>
      <c r="O5751" s="1109">
        <v>0</v>
      </c>
      <c r="P5751" s="1109">
        <v>0</v>
      </c>
      <c r="Q5751" s="1109">
        <v>0</v>
      </c>
    </row>
    <row r="5752" spans="1:17">
      <c r="A5752" s="1109">
        <v>21293</v>
      </c>
      <c r="B5752" s="1110" t="s">
        <v>0</v>
      </c>
      <c r="C5752" s="1109">
        <v>5.5</v>
      </c>
      <c r="D5752" s="1109">
        <v>4.8920000000000003</v>
      </c>
      <c r="E5752" s="1109">
        <v>17</v>
      </c>
      <c r="F5752" s="1109">
        <v>0</v>
      </c>
      <c r="G5752" s="1110" t="s">
        <v>10844</v>
      </c>
      <c r="H5752" s="1110" t="s">
        <v>4654</v>
      </c>
      <c r="I5752" s="1110" t="s">
        <v>10736</v>
      </c>
      <c r="J5752" s="1109">
        <v>0</v>
      </c>
      <c r="K5752" s="1109">
        <v>0</v>
      </c>
      <c r="L5752" s="1109">
        <v>0</v>
      </c>
      <c r="M5752" s="1109">
        <v>0</v>
      </c>
      <c r="N5752" s="1109">
        <v>0</v>
      </c>
      <c r="O5752" s="1109">
        <v>0</v>
      </c>
      <c r="P5752" s="1109">
        <v>0</v>
      </c>
      <c r="Q5752" s="1109">
        <v>0</v>
      </c>
    </row>
    <row r="5753" spans="1:17">
      <c r="A5753" s="1109">
        <v>21294</v>
      </c>
      <c r="B5753" s="1110" t="s">
        <v>0</v>
      </c>
      <c r="C5753" s="1109">
        <v>5.5</v>
      </c>
      <c r="D5753" s="1109">
        <v>4.8920000000000003</v>
      </c>
      <c r="E5753" s="1109">
        <v>17</v>
      </c>
      <c r="F5753" s="1109">
        <v>0</v>
      </c>
      <c r="G5753" s="1110" t="s">
        <v>10844</v>
      </c>
      <c r="H5753" s="1110" t="s">
        <v>4654</v>
      </c>
      <c r="I5753" s="1110" t="s">
        <v>10850</v>
      </c>
      <c r="J5753" s="1109">
        <v>0</v>
      </c>
      <c r="K5753" s="1109">
        <v>0</v>
      </c>
      <c r="L5753" s="1109">
        <v>0</v>
      </c>
      <c r="M5753" s="1109">
        <v>0</v>
      </c>
      <c r="N5753" s="1109">
        <v>0</v>
      </c>
      <c r="O5753" s="1109">
        <v>0</v>
      </c>
      <c r="P5753" s="1109">
        <v>0</v>
      </c>
      <c r="Q5753" s="1109">
        <v>0</v>
      </c>
    </row>
    <row r="5754" spans="1:17">
      <c r="A5754" s="1109">
        <v>21295</v>
      </c>
      <c r="B5754" s="1110" t="s">
        <v>0</v>
      </c>
      <c r="C5754" s="1109">
        <v>5.5</v>
      </c>
      <c r="D5754" s="1109">
        <v>4.95</v>
      </c>
      <c r="E5754" s="1109">
        <v>15.5</v>
      </c>
      <c r="F5754" s="1109">
        <v>0</v>
      </c>
      <c r="G5754" s="1110" t="s">
        <v>10838</v>
      </c>
      <c r="H5754" s="1110" t="s">
        <v>4654</v>
      </c>
      <c r="I5754" s="1110" t="s">
        <v>10760</v>
      </c>
      <c r="J5754" s="1109">
        <v>0</v>
      </c>
      <c r="K5754" s="1109">
        <v>0</v>
      </c>
      <c r="L5754" s="1109">
        <v>0</v>
      </c>
      <c r="M5754" s="1109">
        <v>0</v>
      </c>
      <c r="N5754" s="1109">
        <v>0</v>
      </c>
      <c r="O5754" s="1109">
        <v>0</v>
      </c>
      <c r="P5754" s="1109">
        <v>0</v>
      </c>
      <c r="Q5754" s="1109">
        <v>0</v>
      </c>
    </row>
    <row r="5755" spans="1:17">
      <c r="A5755" s="1109">
        <v>21296</v>
      </c>
      <c r="B5755" s="1110" t="s">
        <v>0</v>
      </c>
      <c r="C5755" s="1109">
        <v>5.5</v>
      </c>
      <c r="D5755" s="1109">
        <v>4.95</v>
      </c>
      <c r="E5755" s="1109">
        <v>15.5</v>
      </c>
      <c r="F5755" s="1109">
        <v>0</v>
      </c>
      <c r="G5755" s="1110" t="s">
        <v>10838</v>
      </c>
      <c r="H5755" s="1110" t="s">
        <v>4654</v>
      </c>
      <c r="I5755" s="1110" t="s">
        <v>10736</v>
      </c>
      <c r="J5755" s="1109">
        <v>0</v>
      </c>
      <c r="K5755" s="1109">
        <v>0</v>
      </c>
      <c r="L5755" s="1109">
        <v>0</v>
      </c>
      <c r="M5755" s="1109">
        <v>0</v>
      </c>
      <c r="N5755" s="1109">
        <v>0</v>
      </c>
      <c r="O5755" s="1109">
        <v>0</v>
      </c>
      <c r="P5755" s="1109">
        <v>0</v>
      </c>
      <c r="Q5755" s="1109">
        <v>0</v>
      </c>
    </row>
    <row r="5756" spans="1:17">
      <c r="A5756" s="1109">
        <v>21297</v>
      </c>
      <c r="B5756" s="1110" t="s">
        <v>0</v>
      </c>
      <c r="C5756" s="1109">
        <v>5.5</v>
      </c>
      <c r="D5756" s="1109">
        <v>4.95</v>
      </c>
      <c r="E5756" s="1109">
        <v>15.5</v>
      </c>
      <c r="F5756" s="1109">
        <v>0</v>
      </c>
      <c r="G5756" s="1110" t="s">
        <v>10838</v>
      </c>
      <c r="H5756" s="1110" t="s">
        <v>4654</v>
      </c>
      <c r="I5756" s="1110" t="s">
        <v>10735</v>
      </c>
      <c r="J5756" s="1109">
        <v>0</v>
      </c>
      <c r="K5756" s="1109">
        <v>0</v>
      </c>
      <c r="L5756" s="1109">
        <v>0</v>
      </c>
      <c r="M5756" s="1109">
        <v>0</v>
      </c>
      <c r="N5756" s="1109">
        <v>0</v>
      </c>
      <c r="O5756" s="1109">
        <v>0</v>
      </c>
      <c r="P5756" s="1109">
        <v>0</v>
      </c>
      <c r="Q5756" s="1109">
        <v>0</v>
      </c>
    </row>
    <row r="5757" spans="1:17">
      <c r="A5757" s="1109">
        <v>21298</v>
      </c>
      <c r="B5757" s="1110" t="s">
        <v>0</v>
      </c>
      <c r="C5757" s="1109">
        <v>5.5</v>
      </c>
      <c r="D5757" s="1109">
        <v>4.95</v>
      </c>
      <c r="E5757" s="1109">
        <v>15.5</v>
      </c>
      <c r="F5757" s="1109">
        <v>0</v>
      </c>
      <c r="G5757" s="1110" t="s">
        <v>10734</v>
      </c>
      <c r="H5757" s="1110" t="s">
        <v>4654</v>
      </c>
      <c r="I5757" s="1110" t="s">
        <v>10847</v>
      </c>
      <c r="J5757" s="1109">
        <v>0</v>
      </c>
      <c r="K5757" s="1109">
        <v>0</v>
      </c>
      <c r="L5757" s="1109">
        <v>0</v>
      </c>
      <c r="M5757" s="1109">
        <v>0</v>
      </c>
      <c r="N5757" s="1109">
        <v>0</v>
      </c>
      <c r="O5757" s="1109">
        <v>0</v>
      </c>
      <c r="P5757" s="1109">
        <v>0</v>
      </c>
      <c r="Q5757" s="1109">
        <v>0</v>
      </c>
    </row>
    <row r="5758" spans="1:17">
      <c r="A5758" s="1109">
        <v>21299</v>
      </c>
      <c r="B5758" s="1110" t="s">
        <v>0</v>
      </c>
      <c r="C5758" s="1109">
        <v>5.5</v>
      </c>
      <c r="D5758" s="1109">
        <v>4.95</v>
      </c>
      <c r="E5758" s="1109">
        <v>15.5</v>
      </c>
      <c r="F5758" s="1109">
        <v>0</v>
      </c>
      <c r="G5758" s="1110" t="s">
        <v>10734</v>
      </c>
      <c r="H5758" s="1110" t="s">
        <v>4654</v>
      </c>
      <c r="I5758" s="1110" t="s">
        <v>10760</v>
      </c>
      <c r="J5758" s="1109">
        <v>0</v>
      </c>
      <c r="K5758" s="1109">
        <v>0</v>
      </c>
      <c r="L5758" s="1109">
        <v>0</v>
      </c>
      <c r="M5758" s="1109">
        <v>0</v>
      </c>
      <c r="N5758" s="1109">
        <v>0</v>
      </c>
      <c r="O5758" s="1109">
        <v>0</v>
      </c>
      <c r="P5758" s="1109">
        <v>0</v>
      </c>
      <c r="Q5758" s="1109">
        <v>0</v>
      </c>
    </row>
    <row r="5759" spans="1:17">
      <c r="A5759" s="1109">
        <v>21300</v>
      </c>
      <c r="B5759" s="1110" t="s">
        <v>0</v>
      </c>
      <c r="C5759" s="1109">
        <v>5.5</v>
      </c>
      <c r="D5759" s="1109">
        <v>4.95</v>
      </c>
      <c r="E5759" s="1109">
        <v>15.5</v>
      </c>
      <c r="F5759" s="1109">
        <v>0</v>
      </c>
      <c r="G5759" s="1110" t="s">
        <v>10734</v>
      </c>
      <c r="H5759" s="1110" t="s">
        <v>4654</v>
      </c>
      <c r="I5759" s="1110" t="s">
        <v>10849</v>
      </c>
      <c r="J5759" s="1109">
        <v>0</v>
      </c>
      <c r="K5759" s="1109">
        <v>0</v>
      </c>
      <c r="L5759" s="1109">
        <v>0</v>
      </c>
      <c r="M5759" s="1109">
        <v>0</v>
      </c>
      <c r="N5759" s="1109">
        <v>0</v>
      </c>
      <c r="O5759" s="1109">
        <v>0</v>
      </c>
      <c r="P5759" s="1109">
        <v>0</v>
      </c>
      <c r="Q5759" s="1109">
        <v>0</v>
      </c>
    </row>
    <row r="5760" spans="1:17">
      <c r="A5760" s="1109">
        <v>21301</v>
      </c>
      <c r="B5760" s="1110" t="s">
        <v>0</v>
      </c>
      <c r="C5760" s="1109">
        <v>5.5</v>
      </c>
      <c r="D5760" s="1109">
        <v>4.95</v>
      </c>
      <c r="E5760" s="1109">
        <v>15.5</v>
      </c>
      <c r="F5760" s="1109">
        <v>0</v>
      </c>
      <c r="G5760" s="1110" t="s">
        <v>10734</v>
      </c>
      <c r="H5760" s="1110" t="s">
        <v>4654</v>
      </c>
      <c r="I5760" s="1110" t="s">
        <v>10735</v>
      </c>
      <c r="J5760" s="1109">
        <v>0</v>
      </c>
      <c r="K5760" s="1109">
        <v>0</v>
      </c>
      <c r="L5760" s="1109">
        <v>0</v>
      </c>
      <c r="M5760" s="1109">
        <v>0</v>
      </c>
      <c r="N5760" s="1109">
        <v>0</v>
      </c>
      <c r="O5760" s="1109">
        <v>0</v>
      </c>
      <c r="P5760" s="1109">
        <v>0</v>
      </c>
      <c r="Q5760" s="1109">
        <v>0</v>
      </c>
    </row>
    <row r="5761" spans="1:17">
      <c r="A5761" s="1109">
        <v>21302</v>
      </c>
      <c r="B5761" s="1110" t="s">
        <v>0</v>
      </c>
      <c r="C5761" s="1109">
        <v>5.5</v>
      </c>
      <c r="D5761" s="1109">
        <v>4.95</v>
      </c>
      <c r="E5761" s="1109">
        <v>15.5</v>
      </c>
      <c r="F5761" s="1109">
        <v>0</v>
      </c>
      <c r="G5761" s="1110" t="s">
        <v>10734</v>
      </c>
      <c r="H5761" s="1110" t="s">
        <v>4654</v>
      </c>
      <c r="I5761" s="1110" t="s">
        <v>10850</v>
      </c>
      <c r="J5761" s="1109">
        <v>0</v>
      </c>
      <c r="K5761" s="1109">
        <v>0</v>
      </c>
      <c r="L5761" s="1109">
        <v>0</v>
      </c>
      <c r="M5761" s="1109">
        <v>0</v>
      </c>
      <c r="N5761" s="1109">
        <v>0</v>
      </c>
      <c r="O5761" s="1109">
        <v>0</v>
      </c>
      <c r="P5761" s="1109">
        <v>0</v>
      </c>
      <c r="Q5761" s="1109">
        <v>0</v>
      </c>
    </row>
    <row r="5762" spans="1:17">
      <c r="A5762" s="1109">
        <v>21303</v>
      </c>
      <c r="B5762" s="1110" t="s">
        <v>0</v>
      </c>
      <c r="C5762" s="1109">
        <v>5.5</v>
      </c>
      <c r="D5762" s="1109">
        <v>4.95</v>
      </c>
      <c r="E5762" s="1109">
        <v>15.5</v>
      </c>
      <c r="F5762" s="1109">
        <v>0</v>
      </c>
      <c r="G5762" s="1110" t="s">
        <v>10775</v>
      </c>
      <c r="H5762" s="1110" t="s">
        <v>4654</v>
      </c>
      <c r="I5762" s="1110" t="s">
        <v>10847</v>
      </c>
      <c r="J5762" s="1109">
        <v>0</v>
      </c>
      <c r="K5762" s="1109">
        <v>0</v>
      </c>
      <c r="L5762" s="1109">
        <v>0</v>
      </c>
      <c r="M5762" s="1109">
        <v>0</v>
      </c>
      <c r="N5762" s="1109">
        <v>0</v>
      </c>
      <c r="O5762" s="1109">
        <v>0</v>
      </c>
      <c r="P5762" s="1109">
        <v>0</v>
      </c>
      <c r="Q5762" s="1109">
        <v>0</v>
      </c>
    </row>
    <row r="5763" spans="1:17">
      <c r="A5763" s="1109">
        <v>21304</v>
      </c>
      <c r="B5763" s="1110" t="s">
        <v>0</v>
      </c>
      <c r="C5763" s="1109">
        <v>5.5</v>
      </c>
      <c r="D5763" s="1109">
        <v>4.95</v>
      </c>
      <c r="E5763" s="1109">
        <v>15.5</v>
      </c>
      <c r="F5763" s="1109">
        <v>0</v>
      </c>
      <c r="G5763" s="1110" t="s">
        <v>10775</v>
      </c>
      <c r="H5763" s="1110" t="s">
        <v>4654</v>
      </c>
      <c r="I5763" s="1110" t="s">
        <v>10760</v>
      </c>
      <c r="J5763" s="1109">
        <v>0</v>
      </c>
      <c r="K5763" s="1109">
        <v>0</v>
      </c>
      <c r="L5763" s="1109">
        <v>0</v>
      </c>
      <c r="M5763" s="1109">
        <v>0</v>
      </c>
      <c r="N5763" s="1109">
        <v>0</v>
      </c>
      <c r="O5763" s="1109">
        <v>0</v>
      </c>
      <c r="P5763" s="1109">
        <v>0</v>
      </c>
      <c r="Q5763" s="1109">
        <v>0</v>
      </c>
    </row>
    <row r="5764" spans="1:17">
      <c r="A5764" s="1109">
        <v>21305</v>
      </c>
      <c r="B5764" s="1110" t="s">
        <v>0</v>
      </c>
      <c r="C5764" s="1109">
        <v>5.5</v>
      </c>
      <c r="D5764" s="1109">
        <v>4.95</v>
      </c>
      <c r="E5764" s="1109">
        <v>15.5</v>
      </c>
      <c r="F5764" s="1109">
        <v>0</v>
      </c>
      <c r="G5764" s="1110" t="s">
        <v>10775</v>
      </c>
      <c r="H5764" s="1110" t="s">
        <v>4654</v>
      </c>
      <c r="I5764" s="1110" t="s">
        <v>10849</v>
      </c>
      <c r="J5764" s="1109">
        <v>0</v>
      </c>
      <c r="K5764" s="1109">
        <v>0</v>
      </c>
      <c r="L5764" s="1109">
        <v>0</v>
      </c>
      <c r="M5764" s="1109">
        <v>0</v>
      </c>
      <c r="N5764" s="1109">
        <v>0</v>
      </c>
      <c r="O5764" s="1109">
        <v>0</v>
      </c>
      <c r="P5764" s="1109">
        <v>0</v>
      </c>
      <c r="Q5764" s="1109">
        <v>0</v>
      </c>
    </row>
    <row r="5765" spans="1:17">
      <c r="A5765" s="1109">
        <v>21306</v>
      </c>
      <c r="B5765" s="1110" t="s">
        <v>0</v>
      </c>
      <c r="C5765" s="1109">
        <v>5.5</v>
      </c>
      <c r="D5765" s="1109">
        <v>4.95</v>
      </c>
      <c r="E5765" s="1109">
        <v>15.5</v>
      </c>
      <c r="F5765" s="1109">
        <v>0</v>
      </c>
      <c r="G5765" s="1110" t="s">
        <v>10775</v>
      </c>
      <c r="H5765" s="1110" t="s">
        <v>4654</v>
      </c>
      <c r="I5765" s="1110" t="s">
        <v>10736</v>
      </c>
      <c r="J5765" s="1109">
        <v>0</v>
      </c>
      <c r="K5765" s="1109">
        <v>0</v>
      </c>
      <c r="L5765" s="1109">
        <v>0</v>
      </c>
      <c r="M5765" s="1109">
        <v>0</v>
      </c>
      <c r="N5765" s="1109">
        <v>0</v>
      </c>
      <c r="O5765" s="1109">
        <v>0</v>
      </c>
      <c r="P5765" s="1109">
        <v>0</v>
      </c>
      <c r="Q5765" s="1109">
        <v>0</v>
      </c>
    </row>
    <row r="5766" spans="1:17">
      <c r="A5766" s="1109">
        <v>21307</v>
      </c>
      <c r="B5766" s="1110" t="s">
        <v>0</v>
      </c>
      <c r="C5766" s="1109">
        <v>5.5</v>
      </c>
      <c r="D5766" s="1109">
        <v>4.95</v>
      </c>
      <c r="E5766" s="1109">
        <v>15.5</v>
      </c>
      <c r="F5766" s="1109">
        <v>0</v>
      </c>
      <c r="G5766" s="1110" t="s">
        <v>10775</v>
      </c>
      <c r="H5766" s="1110" t="s">
        <v>4654</v>
      </c>
      <c r="I5766" s="1110" t="s">
        <v>10735</v>
      </c>
      <c r="J5766" s="1109">
        <v>0</v>
      </c>
      <c r="K5766" s="1109">
        <v>0</v>
      </c>
      <c r="L5766" s="1109">
        <v>0</v>
      </c>
      <c r="M5766" s="1109">
        <v>0</v>
      </c>
      <c r="N5766" s="1109">
        <v>0</v>
      </c>
      <c r="O5766" s="1109">
        <v>0</v>
      </c>
      <c r="P5766" s="1109">
        <v>0</v>
      </c>
      <c r="Q5766" s="1109">
        <v>0</v>
      </c>
    </row>
    <row r="5767" spans="1:17">
      <c r="A5767" s="1109">
        <v>21308</v>
      </c>
      <c r="B5767" s="1110" t="s">
        <v>0</v>
      </c>
      <c r="C5767" s="1109">
        <v>5.5</v>
      </c>
      <c r="D5767" s="1109">
        <v>4.95</v>
      </c>
      <c r="E5767" s="1109">
        <v>15.5</v>
      </c>
      <c r="F5767" s="1109">
        <v>0</v>
      </c>
      <c r="G5767" s="1110" t="s">
        <v>10775</v>
      </c>
      <c r="H5767" s="1110" t="s">
        <v>4654</v>
      </c>
      <c r="I5767" s="1110" t="s">
        <v>10850</v>
      </c>
      <c r="J5767" s="1109">
        <v>0</v>
      </c>
      <c r="K5767" s="1109">
        <v>0</v>
      </c>
      <c r="L5767" s="1109">
        <v>0</v>
      </c>
      <c r="M5767" s="1109">
        <v>0</v>
      </c>
      <c r="N5767" s="1109">
        <v>0</v>
      </c>
      <c r="O5767" s="1109">
        <v>0</v>
      </c>
      <c r="P5767" s="1109">
        <v>0</v>
      </c>
      <c r="Q5767" s="1109">
        <v>0</v>
      </c>
    </row>
    <row r="5768" spans="1:17">
      <c r="A5768" s="1109">
        <v>21309</v>
      </c>
      <c r="B5768" s="1110" t="s">
        <v>0</v>
      </c>
      <c r="C5768" s="1109">
        <v>5.5</v>
      </c>
      <c r="D5768" s="1109">
        <v>5.0119999999999996</v>
      </c>
      <c r="E5768" s="1109">
        <v>14</v>
      </c>
      <c r="F5768" s="1109">
        <v>0</v>
      </c>
      <c r="G5768" s="1110" t="s">
        <v>10838</v>
      </c>
      <c r="H5768" s="1110" t="s">
        <v>4654</v>
      </c>
      <c r="I5768" s="1110" t="s">
        <v>10735</v>
      </c>
      <c r="J5768" s="1109">
        <v>0</v>
      </c>
      <c r="K5768" s="1109">
        <v>0</v>
      </c>
      <c r="L5768" s="1109">
        <v>0</v>
      </c>
      <c r="M5768" s="1109">
        <v>0</v>
      </c>
      <c r="N5768" s="1109">
        <v>0</v>
      </c>
      <c r="O5768" s="1109">
        <v>0</v>
      </c>
      <c r="P5768" s="1109">
        <v>0</v>
      </c>
      <c r="Q5768" s="1109">
        <v>0</v>
      </c>
    </row>
    <row r="5769" spans="1:17">
      <c r="A5769" s="1109">
        <v>21310</v>
      </c>
      <c r="B5769" s="1110" t="s">
        <v>0</v>
      </c>
      <c r="C5769" s="1109">
        <v>5.5</v>
      </c>
      <c r="D5769" s="1109">
        <v>5.0119999999999996</v>
      </c>
      <c r="E5769" s="1109">
        <v>14</v>
      </c>
      <c r="F5769" s="1109">
        <v>0</v>
      </c>
      <c r="G5769" s="1110" t="s">
        <v>10775</v>
      </c>
      <c r="H5769" s="1110" t="s">
        <v>4654</v>
      </c>
      <c r="I5769" s="1110" t="s">
        <v>10735</v>
      </c>
      <c r="J5769" s="1109">
        <v>0</v>
      </c>
      <c r="K5769" s="1109">
        <v>0</v>
      </c>
      <c r="L5769" s="1109">
        <v>0</v>
      </c>
      <c r="M5769" s="1109">
        <v>0</v>
      </c>
      <c r="N5769" s="1109">
        <v>0</v>
      </c>
      <c r="O5769" s="1109">
        <v>0</v>
      </c>
      <c r="P5769" s="1109">
        <v>0</v>
      </c>
      <c r="Q5769" s="1109">
        <v>0</v>
      </c>
    </row>
    <row r="5770" spans="1:17">
      <c r="A5770" s="1109">
        <v>21311</v>
      </c>
      <c r="B5770" s="1110" t="s">
        <v>0</v>
      </c>
      <c r="C5770" s="1109">
        <v>5.5</v>
      </c>
      <c r="D5770" s="1109">
        <v>5.0119999999999996</v>
      </c>
      <c r="E5770" s="1109">
        <v>14</v>
      </c>
      <c r="F5770" s="1109">
        <v>0</v>
      </c>
      <c r="G5770" s="1110" t="s">
        <v>10738</v>
      </c>
      <c r="H5770" s="1110" t="s">
        <v>4654</v>
      </c>
      <c r="I5770" s="1110" t="s">
        <v>10735</v>
      </c>
      <c r="J5770" s="1109">
        <v>0</v>
      </c>
      <c r="K5770" s="1109">
        <v>0</v>
      </c>
      <c r="L5770" s="1109">
        <v>0</v>
      </c>
      <c r="M5770" s="1109">
        <v>0</v>
      </c>
      <c r="N5770" s="1109">
        <v>0</v>
      </c>
      <c r="O5770" s="1109">
        <v>0</v>
      </c>
      <c r="P5770" s="1109">
        <v>0</v>
      </c>
      <c r="Q5770" s="1109">
        <v>0</v>
      </c>
    </row>
    <row r="5771" spans="1:17">
      <c r="A5771" s="1109">
        <v>21312</v>
      </c>
      <c r="B5771" s="1110" t="s">
        <v>0</v>
      </c>
      <c r="C5771" s="1109">
        <v>5</v>
      </c>
      <c r="D5771" s="1109">
        <v>3.5</v>
      </c>
      <c r="E5771" s="1109">
        <v>34</v>
      </c>
      <c r="F5771" s="1109">
        <v>0</v>
      </c>
      <c r="G5771" s="1110" t="s">
        <v>10840</v>
      </c>
      <c r="H5771" s="1110" t="s">
        <v>4654</v>
      </c>
      <c r="I5771" s="1110" t="s">
        <v>10841</v>
      </c>
      <c r="J5771" s="1109">
        <v>0</v>
      </c>
      <c r="K5771" s="1109">
        <v>0</v>
      </c>
      <c r="L5771" s="1109">
        <v>0</v>
      </c>
      <c r="M5771" s="1109">
        <v>0</v>
      </c>
      <c r="N5771" s="1109">
        <v>0</v>
      </c>
      <c r="O5771" s="1109">
        <v>0</v>
      </c>
      <c r="P5771" s="1109">
        <v>0</v>
      </c>
      <c r="Q5771" s="1109">
        <v>0</v>
      </c>
    </row>
    <row r="5772" spans="1:17">
      <c r="A5772" s="1109">
        <v>21313</v>
      </c>
      <c r="B5772" s="1110" t="s">
        <v>0</v>
      </c>
      <c r="C5772" s="1109">
        <v>5</v>
      </c>
      <c r="D5772" s="1109">
        <v>3.5</v>
      </c>
      <c r="E5772" s="1109">
        <v>34</v>
      </c>
      <c r="F5772" s="1109">
        <v>0</v>
      </c>
      <c r="G5772" s="1110" t="s">
        <v>10840</v>
      </c>
      <c r="H5772" s="1110" t="s">
        <v>4654</v>
      </c>
      <c r="I5772" s="1110" t="s">
        <v>10832</v>
      </c>
      <c r="J5772" s="1109">
        <v>0</v>
      </c>
      <c r="K5772" s="1109">
        <v>0</v>
      </c>
      <c r="L5772" s="1109">
        <v>0</v>
      </c>
      <c r="M5772" s="1109">
        <v>0</v>
      </c>
      <c r="N5772" s="1109">
        <v>0</v>
      </c>
      <c r="O5772" s="1109">
        <v>0</v>
      </c>
      <c r="P5772" s="1109">
        <v>0</v>
      </c>
      <c r="Q5772" s="1109">
        <v>0</v>
      </c>
    </row>
    <row r="5773" spans="1:17">
      <c r="A5773" s="1109">
        <v>21314</v>
      </c>
      <c r="B5773" s="1110" t="s">
        <v>0</v>
      </c>
      <c r="C5773" s="1109">
        <v>5</v>
      </c>
      <c r="D5773" s="1109">
        <v>3.5</v>
      </c>
      <c r="E5773" s="1109">
        <v>34</v>
      </c>
      <c r="F5773" s="1109">
        <v>0</v>
      </c>
      <c r="G5773" s="1110" t="s">
        <v>10840</v>
      </c>
      <c r="H5773" s="1110" t="s">
        <v>4654</v>
      </c>
      <c r="I5773" s="1110" t="s">
        <v>10839</v>
      </c>
      <c r="J5773" s="1109">
        <v>0</v>
      </c>
      <c r="K5773" s="1109">
        <v>0</v>
      </c>
      <c r="L5773" s="1109">
        <v>0</v>
      </c>
      <c r="M5773" s="1109">
        <v>0</v>
      </c>
      <c r="N5773" s="1109">
        <v>0</v>
      </c>
      <c r="O5773" s="1109">
        <v>0</v>
      </c>
      <c r="P5773" s="1109">
        <v>0</v>
      </c>
      <c r="Q5773" s="1109">
        <v>0</v>
      </c>
    </row>
    <row r="5774" spans="1:17">
      <c r="A5774" s="1109">
        <v>21315</v>
      </c>
      <c r="B5774" s="1110" t="s">
        <v>0</v>
      </c>
      <c r="C5774" s="1109">
        <v>5</v>
      </c>
      <c r="D5774" s="1109">
        <v>3.5</v>
      </c>
      <c r="E5774" s="1109">
        <v>34</v>
      </c>
      <c r="F5774" s="1109">
        <v>0</v>
      </c>
      <c r="G5774" s="1110" t="s">
        <v>10842</v>
      </c>
      <c r="H5774" s="1110" t="s">
        <v>4654</v>
      </c>
      <c r="I5774" s="1110" t="s">
        <v>10841</v>
      </c>
      <c r="J5774" s="1109">
        <v>0</v>
      </c>
      <c r="K5774" s="1109">
        <v>0</v>
      </c>
      <c r="L5774" s="1109">
        <v>0</v>
      </c>
      <c r="M5774" s="1109">
        <v>0</v>
      </c>
      <c r="N5774" s="1109">
        <v>0</v>
      </c>
      <c r="O5774" s="1109">
        <v>0</v>
      </c>
      <c r="P5774" s="1109">
        <v>0</v>
      </c>
      <c r="Q5774" s="1109">
        <v>0</v>
      </c>
    </row>
    <row r="5775" spans="1:17">
      <c r="A5775" s="1109">
        <v>21316</v>
      </c>
      <c r="B5775" s="1110" t="s">
        <v>0</v>
      </c>
      <c r="C5775" s="1109">
        <v>5</v>
      </c>
      <c r="D5775" s="1109">
        <v>3.5</v>
      </c>
      <c r="E5775" s="1109">
        <v>34</v>
      </c>
      <c r="F5775" s="1109">
        <v>0</v>
      </c>
      <c r="G5775" s="1110" t="s">
        <v>10842</v>
      </c>
      <c r="H5775" s="1110" t="s">
        <v>4654</v>
      </c>
      <c r="I5775" s="1110" t="s">
        <v>10832</v>
      </c>
      <c r="J5775" s="1109">
        <v>0</v>
      </c>
      <c r="K5775" s="1109">
        <v>0</v>
      </c>
      <c r="L5775" s="1109">
        <v>0</v>
      </c>
      <c r="M5775" s="1109">
        <v>0</v>
      </c>
      <c r="N5775" s="1109">
        <v>0</v>
      </c>
      <c r="O5775" s="1109">
        <v>0</v>
      </c>
      <c r="P5775" s="1109">
        <v>0</v>
      </c>
      <c r="Q5775" s="1109">
        <v>0</v>
      </c>
    </row>
    <row r="5776" spans="1:17">
      <c r="A5776" s="1109">
        <v>21317</v>
      </c>
      <c r="B5776" s="1110" t="s">
        <v>0</v>
      </c>
      <c r="C5776" s="1109">
        <v>5</v>
      </c>
      <c r="D5776" s="1109">
        <v>3.5</v>
      </c>
      <c r="E5776" s="1109">
        <v>34</v>
      </c>
      <c r="F5776" s="1109">
        <v>0</v>
      </c>
      <c r="G5776" s="1110" t="s">
        <v>10842</v>
      </c>
      <c r="H5776" s="1110" t="s">
        <v>4654</v>
      </c>
      <c r="I5776" s="1110" t="s">
        <v>10839</v>
      </c>
      <c r="J5776" s="1109">
        <v>0</v>
      </c>
      <c r="K5776" s="1109">
        <v>0</v>
      </c>
      <c r="L5776" s="1109">
        <v>0</v>
      </c>
      <c r="M5776" s="1109">
        <v>0</v>
      </c>
      <c r="N5776" s="1109">
        <v>0</v>
      </c>
      <c r="O5776" s="1109">
        <v>0</v>
      </c>
      <c r="P5776" s="1109">
        <v>0</v>
      </c>
      <c r="Q5776" s="1109">
        <v>0</v>
      </c>
    </row>
    <row r="5777" spans="1:17">
      <c r="A5777" s="1109">
        <v>21318</v>
      </c>
      <c r="B5777" s="1110" t="s">
        <v>0</v>
      </c>
      <c r="C5777" s="1109">
        <v>5</v>
      </c>
      <c r="D5777" s="1109">
        <v>3.5</v>
      </c>
      <c r="E5777" s="1109">
        <v>34</v>
      </c>
      <c r="F5777" s="1109">
        <v>0</v>
      </c>
      <c r="G5777" s="1110" t="s">
        <v>10784</v>
      </c>
      <c r="H5777" s="1110" t="s">
        <v>4654</v>
      </c>
      <c r="I5777" s="1110" t="s">
        <v>10841</v>
      </c>
      <c r="J5777" s="1109">
        <v>0</v>
      </c>
      <c r="K5777" s="1109">
        <v>0</v>
      </c>
      <c r="L5777" s="1109">
        <v>0</v>
      </c>
      <c r="M5777" s="1109">
        <v>0</v>
      </c>
      <c r="N5777" s="1109">
        <v>0</v>
      </c>
      <c r="O5777" s="1109">
        <v>0</v>
      </c>
      <c r="P5777" s="1109">
        <v>0</v>
      </c>
      <c r="Q5777" s="1109">
        <v>0</v>
      </c>
    </row>
    <row r="5778" spans="1:17">
      <c r="A5778" s="1109">
        <v>21319</v>
      </c>
      <c r="B5778" s="1110" t="s">
        <v>0</v>
      </c>
      <c r="C5778" s="1109">
        <v>5</v>
      </c>
      <c r="D5778" s="1109">
        <v>3.5</v>
      </c>
      <c r="E5778" s="1109">
        <v>34</v>
      </c>
      <c r="F5778" s="1109">
        <v>0</v>
      </c>
      <c r="G5778" s="1110" t="s">
        <v>10784</v>
      </c>
      <c r="H5778" s="1110" t="s">
        <v>4654</v>
      </c>
      <c r="I5778" s="1110" t="s">
        <v>10832</v>
      </c>
      <c r="J5778" s="1109">
        <v>0</v>
      </c>
      <c r="K5778" s="1109">
        <v>0</v>
      </c>
      <c r="L5778" s="1109">
        <v>0</v>
      </c>
      <c r="M5778" s="1109">
        <v>0</v>
      </c>
      <c r="N5778" s="1109">
        <v>0</v>
      </c>
      <c r="O5778" s="1109">
        <v>0</v>
      </c>
      <c r="P5778" s="1109">
        <v>0</v>
      </c>
      <c r="Q5778" s="1109">
        <v>0</v>
      </c>
    </row>
    <row r="5779" spans="1:17">
      <c r="A5779" s="1109">
        <v>21320</v>
      </c>
      <c r="B5779" s="1110" t="s">
        <v>0</v>
      </c>
      <c r="C5779" s="1109">
        <v>5</v>
      </c>
      <c r="D5779" s="1109">
        <v>3.5</v>
      </c>
      <c r="E5779" s="1109">
        <v>34</v>
      </c>
      <c r="F5779" s="1109">
        <v>0</v>
      </c>
      <c r="G5779" s="1110" t="s">
        <v>10784</v>
      </c>
      <c r="H5779" s="1110" t="s">
        <v>4654</v>
      </c>
      <c r="I5779" s="1110" t="s">
        <v>10839</v>
      </c>
      <c r="J5779" s="1109">
        <v>0</v>
      </c>
      <c r="K5779" s="1109">
        <v>0</v>
      </c>
      <c r="L5779" s="1109">
        <v>0</v>
      </c>
      <c r="M5779" s="1109">
        <v>0</v>
      </c>
      <c r="N5779" s="1109">
        <v>0</v>
      </c>
      <c r="O5779" s="1109">
        <v>0</v>
      </c>
      <c r="P5779" s="1109">
        <v>0</v>
      </c>
      <c r="Q5779" s="1109">
        <v>0</v>
      </c>
    </row>
    <row r="5780" spans="1:17">
      <c r="A5780" s="1109">
        <v>21321</v>
      </c>
      <c r="B5780" s="1110" t="s">
        <v>0</v>
      </c>
      <c r="C5780" s="1109">
        <v>5</v>
      </c>
      <c r="D5780" s="1109">
        <v>3.5</v>
      </c>
      <c r="E5780" s="1109">
        <v>34</v>
      </c>
      <c r="F5780" s="1109">
        <v>0</v>
      </c>
      <c r="G5780" s="1110" t="s">
        <v>10741</v>
      </c>
      <c r="H5780" s="1110" t="s">
        <v>4654</v>
      </c>
      <c r="I5780" s="1110" t="s">
        <v>10841</v>
      </c>
      <c r="J5780" s="1109">
        <v>0</v>
      </c>
      <c r="K5780" s="1109">
        <v>0</v>
      </c>
      <c r="L5780" s="1109">
        <v>0</v>
      </c>
      <c r="M5780" s="1109">
        <v>0</v>
      </c>
      <c r="N5780" s="1109">
        <v>0</v>
      </c>
      <c r="O5780" s="1109">
        <v>0</v>
      </c>
      <c r="P5780" s="1109">
        <v>0</v>
      </c>
      <c r="Q5780" s="1109">
        <v>0</v>
      </c>
    </row>
    <row r="5781" spans="1:17">
      <c r="A5781" s="1109">
        <v>21322</v>
      </c>
      <c r="B5781" s="1110" t="s">
        <v>0</v>
      </c>
      <c r="C5781" s="1109">
        <v>5</v>
      </c>
      <c r="D5781" s="1109">
        <v>3.5</v>
      </c>
      <c r="E5781" s="1109">
        <v>34</v>
      </c>
      <c r="F5781" s="1109">
        <v>0</v>
      </c>
      <c r="G5781" s="1110" t="s">
        <v>10741</v>
      </c>
      <c r="H5781" s="1110" t="s">
        <v>4654</v>
      </c>
      <c r="I5781" s="1110" t="s">
        <v>10832</v>
      </c>
      <c r="J5781" s="1109">
        <v>0</v>
      </c>
      <c r="K5781" s="1109">
        <v>0</v>
      </c>
      <c r="L5781" s="1109">
        <v>0</v>
      </c>
      <c r="M5781" s="1109">
        <v>0</v>
      </c>
      <c r="N5781" s="1109">
        <v>0</v>
      </c>
      <c r="O5781" s="1109">
        <v>0</v>
      </c>
      <c r="P5781" s="1109">
        <v>0</v>
      </c>
      <c r="Q5781" s="1109">
        <v>0</v>
      </c>
    </row>
    <row r="5782" spans="1:17">
      <c r="A5782" s="1109">
        <v>21323</v>
      </c>
      <c r="B5782" s="1110" t="s">
        <v>0</v>
      </c>
      <c r="C5782" s="1109">
        <v>5</v>
      </c>
      <c r="D5782" s="1109">
        <v>3.5</v>
      </c>
      <c r="E5782" s="1109">
        <v>34</v>
      </c>
      <c r="F5782" s="1109">
        <v>0</v>
      </c>
      <c r="G5782" s="1110" t="s">
        <v>10741</v>
      </c>
      <c r="H5782" s="1110" t="s">
        <v>4654</v>
      </c>
      <c r="I5782" s="1110" t="s">
        <v>10839</v>
      </c>
      <c r="J5782" s="1109">
        <v>0</v>
      </c>
      <c r="K5782" s="1109">
        <v>0</v>
      </c>
      <c r="L5782" s="1109">
        <v>0</v>
      </c>
      <c r="M5782" s="1109">
        <v>0</v>
      </c>
      <c r="N5782" s="1109">
        <v>0</v>
      </c>
      <c r="O5782" s="1109">
        <v>0</v>
      </c>
      <c r="P5782" s="1109">
        <v>0</v>
      </c>
      <c r="Q5782" s="1109">
        <v>0</v>
      </c>
    </row>
    <row r="5783" spans="1:17">
      <c r="A5783" s="1109">
        <v>21324</v>
      </c>
      <c r="B5783" s="1110" t="s">
        <v>0</v>
      </c>
      <c r="C5783" s="1109">
        <v>5</v>
      </c>
      <c r="D5783" s="1109">
        <v>3.5</v>
      </c>
      <c r="E5783" s="1109">
        <v>34</v>
      </c>
      <c r="F5783" s="1109">
        <v>0</v>
      </c>
      <c r="G5783" s="1110" t="s">
        <v>10833</v>
      </c>
      <c r="H5783" s="1110" t="s">
        <v>4654</v>
      </c>
      <c r="I5783" s="1110" t="s">
        <v>10841</v>
      </c>
      <c r="J5783" s="1109">
        <v>0</v>
      </c>
      <c r="K5783" s="1109">
        <v>0</v>
      </c>
      <c r="L5783" s="1109">
        <v>0</v>
      </c>
      <c r="M5783" s="1109">
        <v>0</v>
      </c>
      <c r="N5783" s="1109">
        <v>0</v>
      </c>
      <c r="O5783" s="1109">
        <v>0</v>
      </c>
      <c r="P5783" s="1109">
        <v>0</v>
      </c>
      <c r="Q5783" s="1109">
        <v>0</v>
      </c>
    </row>
    <row r="5784" spans="1:17">
      <c r="A5784" s="1109">
        <v>21325</v>
      </c>
      <c r="B5784" s="1110" t="s">
        <v>0</v>
      </c>
      <c r="C5784" s="1109">
        <v>5</v>
      </c>
      <c r="D5784" s="1109">
        <v>3.5</v>
      </c>
      <c r="E5784" s="1109">
        <v>34</v>
      </c>
      <c r="F5784" s="1109">
        <v>0</v>
      </c>
      <c r="G5784" s="1110" t="s">
        <v>10833</v>
      </c>
      <c r="H5784" s="1110" t="s">
        <v>4654</v>
      </c>
      <c r="I5784" s="1110" t="s">
        <v>10832</v>
      </c>
      <c r="J5784" s="1109">
        <v>0</v>
      </c>
      <c r="K5784" s="1109">
        <v>0</v>
      </c>
      <c r="L5784" s="1109">
        <v>0</v>
      </c>
      <c r="M5784" s="1109">
        <v>0</v>
      </c>
      <c r="N5784" s="1109">
        <v>0</v>
      </c>
      <c r="O5784" s="1109">
        <v>0</v>
      </c>
      <c r="P5784" s="1109">
        <v>0</v>
      </c>
      <c r="Q5784" s="1109">
        <v>0</v>
      </c>
    </row>
    <row r="5785" spans="1:17">
      <c r="A5785" s="1109">
        <v>21326</v>
      </c>
      <c r="B5785" s="1110" t="s">
        <v>0</v>
      </c>
      <c r="C5785" s="1109">
        <v>5</v>
      </c>
      <c r="D5785" s="1109">
        <v>3.5</v>
      </c>
      <c r="E5785" s="1109">
        <v>34</v>
      </c>
      <c r="F5785" s="1109">
        <v>0</v>
      </c>
      <c r="G5785" s="1110" t="s">
        <v>10833</v>
      </c>
      <c r="H5785" s="1110" t="s">
        <v>4654</v>
      </c>
      <c r="I5785" s="1110" t="s">
        <v>10839</v>
      </c>
      <c r="J5785" s="1109">
        <v>0</v>
      </c>
      <c r="K5785" s="1109">
        <v>0</v>
      </c>
      <c r="L5785" s="1109">
        <v>0</v>
      </c>
      <c r="M5785" s="1109">
        <v>0</v>
      </c>
      <c r="N5785" s="1109">
        <v>0</v>
      </c>
      <c r="O5785" s="1109">
        <v>0</v>
      </c>
      <c r="P5785" s="1109">
        <v>0</v>
      </c>
      <c r="Q5785" s="1109">
        <v>0</v>
      </c>
    </row>
    <row r="5786" spans="1:17">
      <c r="A5786" s="1109">
        <v>21327</v>
      </c>
      <c r="B5786" s="1110" t="s">
        <v>0</v>
      </c>
      <c r="C5786" s="1109">
        <v>5</v>
      </c>
      <c r="D5786" s="1109">
        <v>3.5</v>
      </c>
      <c r="E5786" s="1109">
        <v>34</v>
      </c>
      <c r="F5786" s="1109">
        <v>0</v>
      </c>
      <c r="G5786" s="1110" t="s">
        <v>10753</v>
      </c>
      <c r="H5786" s="1110" t="s">
        <v>4654</v>
      </c>
      <c r="I5786" s="1110" t="s">
        <v>10841</v>
      </c>
      <c r="J5786" s="1109">
        <v>0</v>
      </c>
      <c r="K5786" s="1109">
        <v>0</v>
      </c>
      <c r="L5786" s="1109">
        <v>0</v>
      </c>
      <c r="M5786" s="1109">
        <v>0</v>
      </c>
      <c r="N5786" s="1109">
        <v>0</v>
      </c>
      <c r="O5786" s="1109">
        <v>0</v>
      </c>
      <c r="P5786" s="1109">
        <v>0</v>
      </c>
      <c r="Q5786" s="1109">
        <v>0</v>
      </c>
    </row>
    <row r="5787" spans="1:17">
      <c r="A5787" s="1109">
        <v>21328</v>
      </c>
      <c r="B5787" s="1110" t="s">
        <v>0</v>
      </c>
      <c r="C5787" s="1109">
        <v>5</v>
      </c>
      <c r="D5787" s="1109">
        <v>3.5</v>
      </c>
      <c r="E5787" s="1109">
        <v>34</v>
      </c>
      <c r="F5787" s="1109">
        <v>0</v>
      </c>
      <c r="G5787" s="1110" t="s">
        <v>10753</v>
      </c>
      <c r="H5787" s="1110" t="s">
        <v>4654</v>
      </c>
      <c r="I5787" s="1110" t="s">
        <v>10832</v>
      </c>
      <c r="J5787" s="1109">
        <v>0</v>
      </c>
      <c r="K5787" s="1109">
        <v>0</v>
      </c>
      <c r="L5787" s="1109">
        <v>0</v>
      </c>
      <c r="M5787" s="1109">
        <v>0</v>
      </c>
      <c r="N5787" s="1109">
        <v>0</v>
      </c>
      <c r="O5787" s="1109">
        <v>0</v>
      </c>
      <c r="P5787" s="1109">
        <v>0</v>
      </c>
      <c r="Q5787" s="1109">
        <v>0</v>
      </c>
    </row>
    <row r="5788" spans="1:17">
      <c r="A5788" s="1109">
        <v>21329</v>
      </c>
      <c r="B5788" s="1110" t="s">
        <v>0</v>
      </c>
      <c r="C5788" s="1109">
        <v>5</v>
      </c>
      <c r="D5788" s="1109">
        <v>3.5</v>
      </c>
      <c r="E5788" s="1109">
        <v>34</v>
      </c>
      <c r="F5788" s="1109">
        <v>0</v>
      </c>
      <c r="G5788" s="1110" t="s">
        <v>10753</v>
      </c>
      <c r="H5788" s="1110" t="s">
        <v>4654</v>
      </c>
      <c r="I5788" s="1110" t="s">
        <v>10839</v>
      </c>
      <c r="J5788" s="1109">
        <v>0</v>
      </c>
      <c r="K5788" s="1109">
        <v>0</v>
      </c>
      <c r="L5788" s="1109">
        <v>0</v>
      </c>
      <c r="M5788" s="1109">
        <v>0</v>
      </c>
      <c r="N5788" s="1109">
        <v>0</v>
      </c>
      <c r="O5788" s="1109">
        <v>0</v>
      </c>
      <c r="P5788" s="1109">
        <v>0</v>
      </c>
      <c r="Q5788" s="1109">
        <v>0</v>
      </c>
    </row>
    <row r="5789" spans="1:17">
      <c r="A5789" s="1109">
        <v>21330</v>
      </c>
      <c r="B5789" s="1110" t="s">
        <v>0</v>
      </c>
      <c r="C5789" s="1109">
        <v>5</v>
      </c>
      <c r="D5789" s="1109">
        <v>3.5</v>
      </c>
      <c r="E5789" s="1109">
        <v>34</v>
      </c>
      <c r="F5789" s="1109">
        <v>0</v>
      </c>
      <c r="G5789" s="1110" t="s">
        <v>10739</v>
      </c>
      <c r="H5789" s="1110" t="s">
        <v>4654</v>
      </c>
      <c r="I5789" s="1110" t="s">
        <v>10841</v>
      </c>
      <c r="J5789" s="1109">
        <v>0</v>
      </c>
      <c r="K5789" s="1109">
        <v>0</v>
      </c>
      <c r="L5789" s="1109">
        <v>0</v>
      </c>
      <c r="M5789" s="1109">
        <v>0</v>
      </c>
      <c r="N5789" s="1109">
        <v>0</v>
      </c>
      <c r="O5789" s="1109">
        <v>0</v>
      </c>
      <c r="P5789" s="1109">
        <v>0</v>
      </c>
      <c r="Q5789" s="1109">
        <v>0</v>
      </c>
    </row>
    <row r="5790" spans="1:17">
      <c r="A5790" s="1109">
        <v>21331</v>
      </c>
      <c r="B5790" s="1110" t="s">
        <v>0</v>
      </c>
      <c r="C5790" s="1109">
        <v>5</v>
      </c>
      <c r="D5790" s="1109">
        <v>3.5</v>
      </c>
      <c r="E5790" s="1109">
        <v>34</v>
      </c>
      <c r="F5790" s="1109">
        <v>0</v>
      </c>
      <c r="G5790" s="1110" t="s">
        <v>10739</v>
      </c>
      <c r="H5790" s="1110" t="s">
        <v>4654</v>
      </c>
      <c r="I5790" s="1110" t="s">
        <v>10832</v>
      </c>
      <c r="J5790" s="1109">
        <v>0</v>
      </c>
      <c r="K5790" s="1109">
        <v>0</v>
      </c>
      <c r="L5790" s="1109">
        <v>0</v>
      </c>
      <c r="M5790" s="1109">
        <v>0</v>
      </c>
      <c r="N5790" s="1109">
        <v>0</v>
      </c>
      <c r="O5790" s="1109">
        <v>0</v>
      </c>
      <c r="P5790" s="1109">
        <v>0</v>
      </c>
      <c r="Q5790" s="1109">
        <v>0</v>
      </c>
    </row>
    <row r="5791" spans="1:17">
      <c r="A5791" s="1109">
        <v>21332</v>
      </c>
      <c r="B5791" s="1110" t="s">
        <v>0</v>
      </c>
      <c r="C5791" s="1109">
        <v>5</v>
      </c>
      <c r="D5791" s="1109">
        <v>3.5</v>
      </c>
      <c r="E5791" s="1109">
        <v>34</v>
      </c>
      <c r="F5791" s="1109">
        <v>0</v>
      </c>
      <c r="G5791" s="1110" t="s">
        <v>10739</v>
      </c>
      <c r="H5791" s="1110" t="s">
        <v>4654</v>
      </c>
      <c r="I5791" s="1110" t="s">
        <v>10839</v>
      </c>
      <c r="J5791" s="1109">
        <v>0</v>
      </c>
      <c r="K5791" s="1109">
        <v>0</v>
      </c>
      <c r="L5791" s="1109">
        <v>0</v>
      </c>
      <c r="M5791" s="1109">
        <v>0</v>
      </c>
      <c r="N5791" s="1109">
        <v>0</v>
      </c>
      <c r="O5791" s="1109">
        <v>0</v>
      </c>
      <c r="P5791" s="1109">
        <v>0</v>
      </c>
      <c r="Q5791" s="1109">
        <v>0</v>
      </c>
    </row>
    <row r="5792" spans="1:17">
      <c r="A5792" s="1109">
        <v>21333</v>
      </c>
      <c r="B5792" s="1110" t="s">
        <v>0</v>
      </c>
      <c r="C5792" s="1109">
        <v>5</v>
      </c>
      <c r="D5792" s="1109">
        <v>3.6259999999999999</v>
      </c>
      <c r="E5792" s="1109">
        <v>31.6</v>
      </c>
      <c r="F5792" s="1109">
        <v>0</v>
      </c>
      <c r="G5792" s="1110" t="s">
        <v>10840</v>
      </c>
      <c r="H5792" s="1110" t="s">
        <v>4654</v>
      </c>
      <c r="I5792" s="1110" t="s">
        <v>10841</v>
      </c>
      <c r="J5792" s="1109">
        <v>0</v>
      </c>
      <c r="K5792" s="1109">
        <v>0</v>
      </c>
      <c r="L5792" s="1109">
        <v>0</v>
      </c>
      <c r="M5792" s="1109">
        <v>0</v>
      </c>
      <c r="N5792" s="1109">
        <v>0</v>
      </c>
      <c r="O5792" s="1109">
        <v>0</v>
      </c>
      <c r="P5792" s="1109">
        <v>0</v>
      </c>
      <c r="Q5792" s="1109">
        <v>0</v>
      </c>
    </row>
    <row r="5793" spans="1:17">
      <c r="A5793" s="1109">
        <v>21334</v>
      </c>
      <c r="B5793" s="1110" t="s">
        <v>0</v>
      </c>
      <c r="C5793" s="1109">
        <v>5</v>
      </c>
      <c r="D5793" s="1109">
        <v>3.6259999999999999</v>
      </c>
      <c r="E5793" s="1109">
        <v>31.6</v>
      </c>
      <c r="F5793" s="1109">
        <v>0</v>
      </c>
      <c r="G5793" s="1110" t="s">
        <v>10840</v>
      </c>
      <c r="H5793" s="1110" t="s">
        <v>4654</v>
      </c>
      <c r="I5793" s="1110" t="s">
        <v>10832</v>
      </c>
      <c r="J5793" s="1109">
        <v>0</v>
      </c>
      <c r="K5793" s="1109">
        <v>0</v>
      </c>
      <c r="L5793" s="1109">
        <v>0</v>
      </c>
      <c r="M5793" s="1109">
        <v>0</v>
      </c>
      <c r="N5793" s="1109">
        <v>0</v>
      </c>
      <c r="O5793" s="1109">
        <v>0</v>
      </c>
      <c r="P5793" s="1109">
        <v>0</v>
      </c>
      <c r="Q5793" s="1109">
        <v>0</v>
      </c>
    </row>
    <row r="5794" spans="1:17">
      <c r="A5794" s="1109">
        <v>21335</v>
      </c>
      <c r="B5794" s="1110" t="s">
        <v>0</v>
      </c>
      <c r="C5794" s="1109">
        <v>5</v>
      </c>
      <c r="D5794" s="1109">
        <v>3.6259999999999999</v>
      </c>
      <c r="E5794" s="1109">
        <v>31.6</v>
      </c>
      <c r="F5794" s="1109">
        <v>0</v>
      </c>
      <c r="G5794" s="1110" t="s">
        <v>10840</v>
      </c>
      <c r="H5794" s="1110" t="s">
        <v>4654</v>
      </c>
      <c r="I5794" s="1110" t="s">
        <v>10839</v>
      </c>
      <c r="J5794" s="1109">
        <v>0</v>
      </c>
      <c r="K5794" s="1109">
        <v>0</v>
      </c>
      <c r="L5794" s="1109">
        <v>0</v>
      </c>
      <c r="M5794" s="1109">
        <v>0</v>
      </c>
      <c r="N5794" s="1109">
        <v>0</v>
      </c>
      <c r="O5794" s="1109">
        <v>0</v>
      </c>
      <c r="P5794" s="1109">
        <v>0</v>
      </c>
      <c r="Q5794" s="1109">
        <v>0</v>
      </c>
    </row>
    <row r="5795" spans="1:17">
      <c r="A5795" s="1109">
        <v>21336</v>
      </c>
      <c r="B5795" s="1110" t="s">
        <v>0</v>
      </c>
      <c r="C5795" s="1109">
        <v>5</v>
      </c>
      <c r="D5795" s="1109">
        <v>3.6259999999999999</v>
      </c>
      <c r="E5795" s="1109">
        <v>31.6</v>
      </c>
      <c r="F5795" s="1109">
        <v>0</v>
      </c>
      <c r="G5795" s="1110" t="s">
        <v>10842</v>
      </c>
      <c r="H5795" s="1110" t="s">
        <v>4654</v>
      </c>
      <c r="I5795" s="1110" t="s">
        <v>10841</v>
      </c>
      <c r="J5795" s="1109">
        <v>0</v>
      </c>
      <c r="K5795" s="1109">
        <v>0</v>
      </c>
      <c r="L5795" s="1109">
        <v>0</v>
      </c>
      <c r="M5795" s="1109">
        <v>0</v>
      </c>
      <c r="N5795" s="1109">
        <v>0</v>
      </c>
      <c r="O5795" s="1109">
        <v>0</v>
      </c>
      <c r="P5795" s="1109">
        <v>0</v>
      </c>
      <c r="Q5795" s="1109">
        <v>0</v>
      </c>
    </row>
    <row r="5796" spans="1:17">
      <c r="A5796" s="1109">
        <v>21337</v>
      </c>
      <c r="B5796" s="1110" t="s">
        <v>0</v>
      </c>
      <c r="C5796" s="1109">
        <v>5</v>
      </c>
      <c r="D5796" s="1109">
        <v>3.6259999999999999</v>
      </c>
      <c r="E5796" s="1109">
        <v>31.6</v>
      </c>
      <c r="F5796" s="1109">
        <v>0</v>
      </c>
      <c r="G5796" s="1110" t="s">
        <v>10842</v>
      </c>
      <c r="H5796" s="1110" t="s">
        <v>4654</v>
      </c>
      <c r="I5796" s="1110" t="s">
        <v>10832</v>
      </c>
      <c r="J5796" s="1109">
        <v>0</v>
      </c>
      <c r="K5796" s="1109">
        <v>0</v>
      </c>
      <c r="L5796" s="1109">
        <v>0</v>
      </c>
      <c r="M5796" s="1109">
        <v>0</v>
      </c>
      <c r="N5796" s="1109">
        <v>0</v>
      </c>
      <c r="O5796" s="1109">
        <v>0</v>
      </c>
      <c r="P5796" s="1109">
        <v>0</v>
      </c>
      <c r="Q5796" s="1109">
        <v>0</v>
      </c>
    </row>
    <row r="5797" spans="1:17">
      <c r="A5797" s="1109">
        <v>21338</v>
      </c>
      <c r="B5797" s="1110" t="s">
        <v>0</v>
      </c>
      <c r="C5797" s="1109">
        <v>5</v>
      </c>
      <c r="D5797" s="1109">
        <v>3.6259999999999999</v>
      </c>
      <c r="E5797" s="1109">
        <v>31.6</v>
      </c>
      <c r="F5797" s="1109">
        <v>0</v>
      </c>
      <c r="G5797" s="1110" t="s">
        <v>10842</v>
      </c>
      <c r="H5797" s="1110" t="s">
        <v>4654</v>
      </c>
      <c r="I5797" s="1110" t="s">
        <v>10839</v>
      </c>
      <c r="J5797" s="1109">
        <v>0</v>
      </c>
      <c r="K5797" s="1109">
        <v>0</v>
      </c>
      <c r="L5797" s="1109">
        <v>0</v>
      </c>
      <c r="M5797" s="1109">
        <v>0</v>
      </c>
      <c r="N5797" s="1109">
        <v>0</v>
      </c>
      <c r="O5797" s="1109">
        <v>0</v>
      </c>
      <c r="P5797" s="1109">
        <v>0</v>
      </c>
      <c r="Q5797" s="1109">
        <v>0</v>
      </c>
    </row>
    <row r="5798" spans="1:17">
      <c r="A5798" s="1109">
        <v>21339</v>
      </c>
      <c r="B5798" s="1110" t="s">
        <v>0</v>
      </c>
      <c r="C5798" s="1109">
        <v>5</v>
      </c>
      <c r="D5798" s="1109">
        <v>3.6259999999999999</v>
      </c>
      <c r="E5798" s="1109">
        <v>31.6</v>
      </c>
      <c r="F5798" s="1109">
        <v>0</v>
      </c>
      <c r="G5798" s="1110" t="s">
        <v>10784</v>
      </c>
      <c r="H5798" s="1110" t="s">
        <v>4654</v>
      </c>
      <c r="I5798" s="1110" t="s">
        <v>10841</v>
      </c>
      <c r="J5798" s="1109">
        <v>0</v>
      </c>
      <c r="K5798" s="1109">
        <v>0</v>
      </c>
      <c r="L5798" s="1109">
        <v>0</v>
      </c>
      <c r="M5798" s="1109">
        <v>0</v>
      </c>
      <c r="N5798" s="1109">
        <v>0</v>
      </c>
      <c r="O5798" s="1109">
        <v>0</v>
      </c>
      <c r="P5798" s="1109">
        <v>0</v>
      </c>
      <c r="Q5798" s="1109">
        <v>0</v>
      </c>
    </row>
    <row r="5799" spans="1:17">
      <c r="A5799" s="1109">
        <v>21340</v>
      </c>
      <c r="B5799" s="1110" t="s">
        <v>0</v>
      </c>
      <c r="C5799" s="1109">
        <v>5</v>
      </c>
      <c r="D5799" s="1109">
        <v>3.6259999999999999</v>
      </c>
      <c r="E5799" s="1109">
        <v>31.6</v>
      </c>
      <c r="F5799" s="1109">
        <v>0</v>
      </c>
      <c r="G5799" s="1110" t="s">
        <v>10784</v>
      </c>
      <c r="H5799" s="1110" t="s">
        <v>4654</v>
      </c>
      <c r="I5799" s="1110" t="s">
        <v>10832</v>
      </c>
      <c r="J5799" s="1109">
        <v>0</v>
      </c>
      <c r="K5799" s="1109">
        <v>0</v>
      </c>
      <c r="L5799" s="1109">
        <v>0</v>
      </c>
      <c r="M5799" s="1109">
        <v>0</v>
      </c>
      <c r="N5799" s="1109">
        <v>0</v>
      </c>
      <c r="O5799" s="1109">
        <v>0</v>
      </c>
      <c r="P5799" s="1109">
        <v>0</v>
      </c>
      <c r="Q5799" s="1109">
        <v>0</v>
      </c>
    </row>
    <row r="5800" spans="1:17">
      <c r="A5800" s="1109">
        <v>21341</v>
      </c>
      <c r="B5800" s="1110" t="s">
        <v>0</v>
      </c>
      <c r="C5800" s="1109">
        <v>5</v>
      </c>
      <c r="D5800" s="1109">
        <v>3.6259999999999999</v>
      </c>
      <c r="E5800" s="1109">
        <v>31.6</v>
      </c>
      <c r="F5800" s="1109">
        <v>0</v>
      </c>
      <c r="G5800" s="1110" t="s">
        <v>10784</v>
      </c>
      <c r="H5800" s="1110" t="s">
        <v>4654</v>
      </c>
      <c r="I5800" s="1110" t="s">
        <v>10839</v>
      </c>
      <c r="J5800" s="1109">
        <v>0</v>
      </c>
      <c r="K5800" s="1109">
        <v>0</v>
      </c>
      <c r="L5800" s="1109">
        <v>0</v>
      </c>
      <c r="M5800" s="1109">
        <v>0</v>
      </c>
      <c r="N5800" s="1109">
        <v>0</v>
      </c>
      <c r="O5800" s="1109">
        <v>0</v>
      </c>
      <c r="P5800" s="1109">
        <v>0</v>
      </c>
      <c r="Q5800" s="1109">
        <v>0</v>
      </c>
    </row>
    <row r="5801" spans="1:17">
      <c r="A5801" s="1109">
        <v>21342</v>
      </c>
      <c r="B5801" s="1110" t="s">
        <v>0</v>
      </c>
      <c r="C5801" s="1109">
        <v>5</v>
      </c>
      <c r="D5801" s="1109">
        <v>3.6259999999999999</v>
      </c>
      <c r="E5801" s="1109">
        <v>31.6</v>
      </c>
      <c r="F5801" s="1109">
        <v>0</v>
      </c>
      <c r="G5801" s="1110" t="s">
        <v>10741</v>
      </c>
      <c r="H5801" s="1110" t="s">
        <v>4654</v>
      </c>
      <c r="I5801" s="1110" t="s">
        <v>10841</v>
      </c>
      <c r="J5801" s="1109">
        <v>0</v>
      </c>
      <c r="K5801" s="1109">
        <v>0</v>
      </c>
      <c r="L5801" s="1109">
        <v>0</v>
      </c>
      <c r="M5801" s="1109">
        <v>0</v>
      </c>
      <c r="N5801" s="1109">
        <v>0</v>
      </c>
      <c r="O5801" s="1109">
        <v>0</v>
      </c>
      <c r="P5801" s="1109">
        <v>0</v>
      </c>
      <c r="Q5801" s="1109">
        <v>0</v>
      </c>
    </row>
    <row r="5802" spans="1:17">
      <c r="A5802" s="1109">
        <v>21343</v>
      </c>
      <c r="B5802" s="1110" t="s">
        <v>0</v>
      </c>
      <c r="C5802" s="1109">
        <v>5</v>
      </c>
      <c r="D5802" s="1109">
        <v>3.6259999999999999</v>
      </c>
      <c r="E5802" s="1109">
        <v>31.6</v>
      </c>
      <c r="F5802" s="1109">
        <v>0</v>
      </c>
      <c r="G5802" s="1110" t="s">
        <v>10741</v>
      </c>
      <c r="H5802" s="1110" t="s">
        <v>4654</v>
      </c>
      <c r="I5802" s="1110" t="s">
        <v>10832</v>
      </c>
      <c r="J5802" s="1109">
        <v>0</v>
      </c>
      <c r="K5802" s="1109">
        <v>0</v>
      </c>
      <c r="L5802" s="1109">
        <v>0</v>
      </c>
      <c r="M5802" s="1109">
        <v>0</v>
      </c>
      <c r="N5802" s="1109">
        <v>0</v>
      </c>
      <c r="O5802" s="1109">
        <v>0</v>
      </c>
      <c r="P5802" s="1109">
        <v>0</v>
      </c>
      <c r="Q5802" s="1109">
        <v>0</v>
      </c>
    </row>
    <row r="5803" spans="1:17">
      <c r="A5803" s="1109">
        <v>21344</v>
      </c>
      <c r="B5803" s="1110" t="s">
        <v>0</v>
      </c>
      <c r="C5803" s="1109">
        <v>5</v>
      </c>
      <c r="D5803" s="1109">
        <v>3.6259999999999999</v>
      </c>
      <c r="E5803" s="1109">
        <v>31.6</v>
      </c>
      <c r="F5803" s="1109">
        <v>0</v>
      </c>
      <c r="G5803" s="1110" t="s">
        <v>10741</v>
      </c>
      <c r="H5803" s="1110" t="s">
        <v>4654</v>
      </c>
      <c r="I5803" s="1110" t="s">
        <v>10839</v>
      </c>
      <c r="J5803" s="1109">
        <v>0</v>
      </c>
      <c r="K5803" s="1109">
        <v>0</v>
      </c>
      <c r="L5803" s="1109">
        <v>0</v>
      </c>
      <c r="M5803" s="1109">
        <v>0</v>
      </c>
      <c r="N5803" s="1109">
        <v>0</v>
      </c>
      <c r="O5803" s="1109">
        <v>0</v>
      </c>
      <c r="P5803" s="1109">
        <v>0</v>
      </c>
      <c r="Q5803" s="1109">
        <v>0</v>
      </c>
    </row>
    <row r="5804" spans="1:17">
      <c r="A5804" s="1109">
        <v>21345</v>
      </c>
      <c r="B5804" s="1110" t="s">
        <v>0</v>
      </c>
      <c r="C5804" s="1109">
        <v>5</v>
      </c>
      <c r="D5804" s="1109">
        <v>3.6259999999999999</v>
      </c>
      <c r="E5804" s="1109">
        <v>31.6</v>
      </c>
      <c r="F5804" s="1109">
        <v>0</v>
      </c>
      <c r="G5804" s="1110" t="s">
        <v>10833</v>
      </c>
      <c r="H5804" s="1110" t="s">
        <v>4654</v>
      </c>
      <c r="I5804" s="1110" t="s">
        <v>10841</v>
      </c>
      <c r="J5804" s="1109">
        <v>0</v>
      </c>
      <c r="K5804" s="1109">
        <v>0</v>
      </c>
      <c r="L5804" s="1109">
        <v>0</v>
      </c>
      <c r="M5804" s="1109">
        <v>0</v>
      </c>
      <c r="N5804" s="1109">
        <v>0</v>
      </c>
      <c r="O5804" s="1109">
        <v>0</v>
      </c>
      <c r="P5804" s="1109">
        <v>0</v>
      </c>
      <c r="Q5804" s="1109">
        <v>0</v>
      </c>
    </row>
    <row r="5805" spans="1:17">
      <c r="A5805" s="1109">
        <v>21346</v>
      </c>
      <c r="B5805" s="1110" t="s">
        <v>0</v>
      </c>
      <c r="C5805" s="1109">
        <v>5</v>
      </c>
      <c r="D5805" s="1109">
        <v>3.6259999999999999</v>
      </c>
      <c r="E5805" s="1109">
        <v>31.6</v>
      </c>
      <c r="F5805" s="1109">
        <v>0</v>
      </c>
      <c r="G5805" s="1110" t="s">
        <v>10833</v>
      </c>
      <c r="H5805" s="1110" t="s">
        <v>4654</v>
      </c>
      <c r="I5805" s="1110" t="s">
        <v>10832</v>
      </c>
      <c r="J5805" s="1109">
        <v>0</v>
      </c>
      <c r="K5805" s="1109">
        <v>0</v>
      </c>
      <c r="L5805" s="1109">
        <v>0</v>
      </c>
      <c r="M5805" s="1109">
        <v>0</v>
      </c>
      <c r="N5805" s="1109">
        <v>0</v>
      </c>
      <c r="O5805" s="1109">
        <v>0</v>
      </c>
      <c r="P5805" s="1109">
        <v>0</v>
      </c>
      <c r="Q5805" s="1109">
        <v>0</v>
      </c>
    </row>
    <row r="5806" spans="1:17">
      <c r="A5806" s="1109">
        <v>21347</v>
      </c>
      <c r="B5806" s="1110" t="s">
        <v>0</v>
      </c>
      <c r="C5806" s="1109">
        <v>5</v>
      </c>
      <c r="D5806" s="1109">
        <v>3.6259999999999999</v>
      </c>
      <c r="E5806" s="1109">
        <v>31.6</v>
      </c>
      <c r="F5806" s="1109">
        <v>0</v>
      </c>
      <c r="G5806" s="1110" t="s">
        <v>10833</v>
      </c>
      <c r="H5806" s="1110" t="s">
        <v>4654</v>
      </c>
      <c r="I5806" s="1110" t="s">
        <v>10839</v>
      </c>
      <c r="J5806" s="1109">
        <v>0</v>
      </c>
      <c r="K5806" s="1109">
        <v>0</v>
      </c>
      <c r="L5806" s="1109">
        <v>0</v>
      </c>
      <c r="M5806" s="1109">
        <v>0</v>
      </c>
      <c r="N5806" s="1109">
        <v>0</v>
      </c>
      <c r="O5806" s="1109">
        <v>0</v>
      </c>
      <c r="P5806" s="1109">
        <v>0</v>
      </c>
      <c r="Q5806" s="1109">
        <v>0</v>
      </c>
    </row>
    <row r="5807" spans="1:17">
      <c r="A5807" s="1109">
        <v>21348</v>
      </c>
      <c r="B5807" s="1110" t="s">
        <v>0</v>
      </c>
      <c r="C5807" s="1109">
        <v>5</v>
      </c>
      <c r="D5807" s="1109">
        <v>3.6259999999999999</v>
      </c>
      <c r="E5807" s="1109">
        <v>31.6</v>
      </c>
      <c r="F5807" s="1109">
        <v>0</v>
      </c>
      <c r="G5807" s="1110" t="s">
        <v>10753</v>
      </c>
      <c r="H5807" s="1110" t="s">
        <v>4654</v>
      </c>
      <c r="I5807" s="1110" t="s">
        <v>10841</v>
      </c>
      <c r="J5807" s="1109">
        <v>0</v>
      </c>
      <c r="K5807" s="1109">
        <v>0</v>
      </c>
      <c r="L5807" s="1109">
        <v>0</v>
      </c>
      <c r="M5807" s="1109">
        <v>0</v>
      </c>
      <c r="N5807" s="1109">
        <v>0</v>
      </c>
      <c r="O5807" s="1109">
        <v>0</v>
      </c>
      <c r="P5807" s="1109">
        <v>0</v>
      </c>
      <c r="Q5807" s="1109">
        <v>0</v>
      </c>
    </row>
    <row r="5808" spans="1:17">
      <c r="A5808" s="1109">
        <v>21349</v>
      </c>
      <c r="B5808" s="1110" t="s">
        <v>0</v>
      </c>
      <c r="C5808" s="1109">
        <v>5</v>
      </c>
      <c r="D5808" s="1109">
        <v>3.6259999999999999</v>
      </c>
      <c r="E5808" s="1109">
        <v>31.6</v>
      </c>
      <c r="F5808" s="1109">
        <v>0</v>
      </c>
      <c r="G5808" s="1110" t="s">
        <v>10753</v>
      </c>
      <c r="H5808" s="1110" t="s">
        <v>4654</v>
      </c>
      <c r="I5808" s="1110" t="s">
        <v>10832</v>
      </c>
      <c r="J5808" s="1109">
        <v>0</v>
      </c>
      <c r="K5808" s="1109">
        <v>0</v>
      </c>
      <c r="L5808" s="1109">
        <v>0</v>
      </c>
      <c r="M5808" s="1109">
        <v>0</v>
      </c>
      <c r="N5808" s="1109">
        <v>0</v>
      </c>
      <c r="O5808" s="1109">
        <v>0</v>
      </c>
      <c r="P5808" s="1109">
        <v>0</v>
      </c>
      <c r="Q5808" s="1109">
        <v>0</v>
      </c>
    </row>
    <row r="5809" spans="1:17">
      <c r="A5809" s="1109">
        <v>21350</v>
      </c>
      <c r="B5809" s="1110" t="s">
        <v>0</v>
      </c>
      <c r="C5809" s="1109">
        <v>5</v>
      </c>
      <c r="D5809" s="1109">
        <v>3.6259999999999999</v>
      </c>
      <c r="E5809" s="1109">
        <v>31.6</v>
      </c>
      <c r="F5809" s="1109">
        <v>0</v>
      </c>
      <c r="G5809" s="1110" t="s">
        <v>10753</v>
      </c>
      <c r="H5809" s="1110" t="s">
        <v>4654</v>
      </c>
      <c r="I5809" s="1110" t="s">
        <v>10839</v>
      </c>
      <c r="J5809" s="1109">
        <v>0</v>
      </c>
      <c r="K5809" s="1109">
        <v>0</v>
      </c>
      <c r="L5809" s="1109">
        <v>0</v>
      </c>
      <c r="M5809" s="1109">
        <v>0</v>
      </c>
      <c r="N5809" s="1109">
        <v>0</v>
      </c>
      <c r="O5809" s="1109">
        <v>0</v>
      </c>
      <c r="P5809" s="1109">
        <v>0</v>
      </c>
      <c r="Q5809" s="1109">
        <v>0</v>
      </c>
    </row>
    <row r="5810" spans="1:17">
      <c r="A5810" s="1109">
        <v>21351</v>
      </c>
      <c r="B5810" s="1110" t="s">
        <v>0</v>
      </c>
      <c r="C5810" s="1109">
        <v>5</v>
      </c>
      <c r="D5810" s="1109">
        <v>3.6259999999999999</v>
      </c>
      <c r="E5810" s="1109">
        <v>31.6</v>
      </c>
      <c r="F5810" s="1109">
        <v>0</v>
      </c>
      <c r="G5810" s="1110" t="s">
        <v>10739</v>
      </c>
      <c r="H5810" s="1110" t="s">
        <v>4654</v>
      </c>
      <c r="I5810" s="1110" t="s">
        <v>10841</v>
      </c>
      <c r="J5810" s="1109">
        <v>0</v>
      </c>
      <c r="K5810" s="1109">
        <v>0</v>
      </c>
      <c r="L5810" s="1109">
        <v>0</v>
      </c>
      <c r="M5810" s="1109">
        <v>0</v>
      </c>
      <c r="N5810" s="1109">
        <v>0</v>
      </c>
      <c r="O5810" s="1109">
        <v>0</v>
      </c>
      <c r="P5810" s="1109">
        <v>0</v>
      </c>
      <c r="Q5810" s="1109">
        <v>0</v>
      </c>
    </row>
    <row r="5811" spans="1:17">
      <c r="A5811" s="1109">
        <v>21352</v>
      </c>
      <c r="B5811" s="1110" t="s">
        <v>0</v>
      </c>
      <c r="C5811" s="1109">
        <v>5</v>
      </c>
      <c r="D5811" s="1109">
        <v>3.6259999999999999</v>
      </c>
      <c r="E5811" s="1109">
        <v>31.6</v>
      </c>
      <c r="F5811" s="1109">
        <v>0</v>
      </c>
      <c r="G5811" s="1110" t="s">
        <v>10739</v>
      </c>
      <c r="H5811" s="1110" t="s">
        <v>4654</v>
      </c>
      <c r="I5811" s="1110" t="s">
        <v>10832</v>
      </c>
      <c r="J5811" s="1109">
        <v>0</v>
      </c>
      <c r="K5811" s="1109">
        <v>0</v>
      </c>
      <c r="L5811" s="1109">
        <v>0</v>
      </c>
      <c r="M5811" s="1109">
        <v>0</v>
      </c>
      <c r="N5811" s="1109">
        <v>0</v>
      </c>
      <c r="O5811" s="1109">
        <v>0</v>
      </c>
      <c r="P5811" s="1109">
        <v>0</v>
      </c>
      <c r="Q5811" s="1109">
        <v>0</v>
      </c>
    </row>
    <row r="5812" spans="1:17">
      <c r="A5812" s="1109">
        <v>21353</v>
      </c>
      <c r="B5812" s="1110" t="s">
        <v>0</v>
      </c>
      <c r="C5812" s="1109">
        <v>5</v>
      </c>
      <c r="D5812" s="1109">
        <v>3.6259999999999999</v>
      </c>
      <c r="E5812" s="1109">
        <v>31.6</v>
      </c>
      <c r="F5812" s="1109">
        <v>0</v>
      </c>
      <c r="G5812" s="1110" t="s">
        <v>10739</v>
      </c>
      <c r="H5812" s="1110" t="s">
        <v>4654</v>
      </c>
      <c r="I5812" s="1110" t="s">
        <v>10839</v>
      </c>
      <c r="J5812" s="1109">
        <v>0</v>
      </c>
      <c r="K5812" s="1109">
        <v>0</v>
      </c>
      <c r="L5812" s="1109">
        <v>0</v>
      </c>
      <c r="M5812" s="1109">
        <v>0</v>
      </c>
      <c r="N5812" s="1109">
        <v>0</v>
      </c>
      <c r="O5812" s="1109">
        <v>0</v>
      </c>
      <c r="P5812" s="1109">
        <v>0</v>
      </c>
      <c r="Q5812" s="1109">
        <v>0</v>
      </c>
    </row>
    <row r="5813" spans="1:17">
      <c r="A5813" s="1109">
        <v>21354</v>
      </c>
      <c r="B5813" s="1110" t="s">
        <v>0</v>
      </c>
      <c r="C5813" s="1109">
        <v>5</v>
      </c>
      <c r="D5813" s="1109">
        <v>3.75</v>
      </c>
      <c r="E5813" s="1109">
        <v>29.2</v>
      </c>
      <c r="F5813" s="1109">
        <v>0</v>
      </c>
      <c r="G5813" s="1110" t="s">
        <v>10840</v>
      </c>
      <c r="H5813" s="1110" t="s">
        <v>4654</v>
      </c>
      <c r="I5813" s="1110" t="s">
        <v>10841</v>
      </c>
      <c r="J5813" s="1109">
        <v>0</v>
      </c>
      <c r="K5813" s="1109">
        <v>0</v>
      </c>
      <c r="L5813" s="1109">
        <v>0</v>
      </c>
      <c r="M5813" s="1109">
        <v>0</v>
      </c>
      <c r="N5813" s="1109">
        <v>0</v>
      </c>
      <c r="O5813" s="1109">
        <v>0</v>
      </c>
      <c r="P5813" s="1109">
        <v>0</v>
      </c>
      <c r="Q5813" s="1109">
        <v>0</v>
      </c>
    </row>
    <row r="5814" spans="1:17">
      <c r="A5814" s="1109">
        <v>21355</v>
      </c>
      <c r="B5814" s="1110" t="s">
        <v>0</v>
      </c>
      <c r="C5814" s="1109">
        <v>5</v>
      </c>
      <c r="D5814" s="1109">
        <v>3.75</v>
      </c>
      <c r="E5814" s="1109">
        <v>29.2</v>
      </c>
      <c r="F5814" s="1109">
        <v>0</v>
      </c>
      <c r="G5814" s="1110" t="s">
        <v>10840</v>
      </c>
      <c r="H5814" s="1110" t="s">
        <v>4654</v>
      </c>
      <c r="I5814" s="1110" t="s">
        <v>10832</v>
      </c>
      <c r="J5814" s="1109">
        <v>0</v>
      </c>
      <c r="K5814" s="1109">
        <v>0</v>
      </c>
      <c r="L5814" s="1109">
        <v>0</v>
      </c>
      <c r="M5814" s="1109">
        <v>0</v>
      </c>
      <c r="N5814" s="1109">
        <v>0</v>
      </c>
      <c r="O5814" s="1109">
        <v>0</v>
      </c>
      <c r="P5814" s="1109">
        <v>0</v>
      </c>
      <c r="Q5814" s="1109">
        <v>0</v>
      </c>
    </row>
    <row r="5815" spans="1:17">
      <c r="A5815" s="1109">
        <v>21356</v>
      </c>
      <c r="B5815" s="1110" t="s">
        <v>0</v>
      </c>
      <c r="C5815" s="1109">
        <v>5</v>
      </c>
      <c r="D5815" s="1109">
        <v>3.75</v>
      </c>
      <c r="E5815" s="1109">
        <v>29.2</v>
      </c>
      <c r="F5815" s="1109">
        <v>0</v>
      </c>
      <c r="G5815" s="1110" t="s">
        <v>10840</v>
      </c>
      <c r="H5815" s="1110" t="s">
        <v>4654</v>
      </c>
      <c r="I5815" s="1110" t="s">
        <v>10839</v>
      </c>
      <c r="J5815" s="1109">
        <v>0</v>
      </c>
      <c r="K5815" s="1109">
        <v>0</v>
      </c>
      <c r="L5815" s="1109">
        <v>0</v>
      </c>
      <c r="M5815" s="1109">
        <v>0</v>
      </c>
      <c r="N5815" s="1109">
        <v>0</v>
      </c>
      <c r="O5815" s="1109">
        <v>0</v>
      </c>
      <c r="P5815" s="1109">
        <v>0</v>
      </c>
      <c r="Q5815" s="1109">
        <v>0</v>
      </c>
    </row>
    <row r="5816" spans="1:17">
      <c r="A5816" s="1109">
        <v>21357</v>
      </c>
      <c r="B5816" s="1110" t="s">
        <v>0</v>
      </c>
      <c r="C5816" s="1109">
        <v>5</v>
      </c>
      <c r="D5816" s="1109">
        <v>3.75</v>
      </c>
      <c r="E5816" s="1109">
        <v>29.2</v>
      </c>
      <c r="F5816" s="1109">
        <v>0</v>
      </c>
      <c r="G5816" s="1110" t="s">
        <v>10842</v>
      </c>
      <c r="H5816" s="1110" t="s">
        <v>4654</v>
      </c>
      <c r="I5816" s="1110" t="s">
        <v>10841</v>
      </c>
      <c r="J5816" s="1109">
        <v>0</v>
      </c>
      <c r="K5816" s="1109">
        <v>0</v>
      </c>
      <c r="L5816" s="1109">
        <v>0</v>
      </c>
      <c r="M5816" s="1109">
        <v>0</v>
      </c>
      <c r="N5816" s="1109">
        <v>0</v>
      </c>
      <c r="O5816" s="1109">
        <v>0</v>
      </c>
      <c r="P5816" s="1109">
        <v>0</v>
      </c>
      <c r="Q5816" s="1109">
        <v>0</v>
      </c>
    </row>
    <row r="5817" spans="1:17">
      <c r="A5817" s="1109">
        <v>21358</v>
      </c>
      <c r="B5817" s="1110" t="s">
        <v>0</v>
      </c>
      <c r="C5817" s="1109">
        <v>5</v>
      </c>
      <c r="D5817" s="1109">
        <v>3.75</v>
      </c>
      <c r="E5817" s="1109">
        <v>29.2</v>
      </c>
      <c r="F5817" s="1109">
        <v>0</v>
      </c>
      <c r="G5817" s="1110" t="s">
        <v>10842</v>
      </c>
      <c r="H5817" s="1110" t="s">
        <v>4654</v>
      </c>
      <c r="I5817" s="1110" t="s">
        <v>10832</v>
      </c>
      <c r="J5817" s="1109">
        <v>0</v>
      </c>
      <c r="K5817" s="1109">
        <v>0</v>
      </c>
      <c r="L5817" s="1109">
        <v>0</v>
      </c>
      <c r="M5817" s="1109">
        <v>0</v>
      </c>
      <c r="N5817" s="1109">
        <v>0</v>
      </c>
      <c r="O5817" s="1109">
        <v>0</v>
      </c>
      <c r="P5817" s="1109">
        <v>0</v>
      </c>
      <c r="Q5817" s="1109">
        <v>0</v>
      </c>
    </row>
    <row r="5818" spans="1:17">
      <c r="A5818" s="1109">
        <v>21359</v>
      </c>
      <c r="B5818" s="1110" t="s">
        <v>0</v>
      </c>
      <c r="C5818" s="1109">
        <v>5</v>
      </c>
      <c r="D5818" s="1109">
        <v>3.75</v>
      </c>
      <c r="E5818" s="1109">
        <v>29.2</v>
      </c>
      <c r="F5818" s="1109">
        <v>0</v>
      </c>
      <c r="G5818" s="1110" t="s">
        <v>10842</v>
      </c>
      <c r="H5818" s="1110" t="s">
        <v>4654</v>
      </c>
      <c r="I5818" s="1110" t="s">
        <v>10839</v>
      </c>
      <c r="J5818" s="1109">
        <v>0</v>
      </c>
      <c r="K5818" s="1109">
        <v>0</v>
      </c>
      <c r="L5818" s="1109">
        <v>0</v>
      </c>
      <c r="M5818" s="1109">
        <v>0</v>
      </c>
      <c r="N5818" s="1109">
        <v>0</v>
      </c>
      <c r="O5818" s="1109">
        <v>0</v>
      </c>
      <c r="P5818" s="1109">
        <v>0</v>
      </c>
      <c r="Q5818" s="1109">
        <v>0</v>
      </c>
    </row>
    <row r="5819" spans="1:17">
      <c r="A5819" s="1109">
        <v>21360</v>
      </c>
      <c r="B5819" s="1110" t="s">
        <v>0</v>
      </c>
      <c r="C5819" s="1109">
        <v>5</v>
      </c>
      <c r="D5819" s="1109">
        <v>3.75</v>
      </c>
      <c r="E5819" s="1109">
        <v>29.2</v>
      </c>
      <c r="F5819" s="1109">
        <v>0</v>
      </c>
      <c r="G5819" s="1110" t="s">
        <v>10784</v>
      </c>
      <c r="H5819" s="1110" t="s">
        <v>4654</v>
      </c>
      <c r="I5819" s="1110" t="s">
        <v>10841</v>
      </c>
      <c r="J5819" s="1109">
        <v>0</v>
      </c>
      <c r="K5819" s="1109">
        <v>0</v>
      </c>
      <c r="L5819" s="1109">
        <v>0</v>
      </c>
      <c r="M5819" s="1109">
        <v>0</v>
      </c>
      <c r="N5819" s="1109">
        <v>0</v>
      </c>
      <c r="O5819" s="1109">
        <v>0</v>
      </c>
      <c r="P5819" s="1109">
        <v>0</v>
      </c>
      <c r="Q5819" s="1109">
        <v>0</v>
      </c>
    </row>
    <row r="5820" spans="1:17">
      <c r="A5820" s="1109">
        <v>21361</v>
      </c>
      <c r="B5820" s="1110" t="s">
        <v>0</v>
      </c>
      <c r="C5820" s="1109">
        <v>5</v>
      </c>
      <c r="D5820" s="1109">
        <v>3.75</v>
      </c>
      <c r="E5820" s="1109">
        <v>29.2</v>
      </c>
      <c r="F5820" s="1109">
        <v>0</v>
      </c>
      <c r="G5820" s="1110" t="s">
        <v>10784</v>
      </c>
      <c r="H5820" s="1110" t="s">
        <v>4654</v>
      </c>
      <c r="I5820" s="1110" t="s">
        <v>10832</v>
      </c>
      <c r="J5820" s="1109">
        <v>0</v>
      </c>
      <c r="K5820" s="1109">
        <v>0</v>
      </c>
      <c r="L5820" s="1109">
        <v>0</v>
      </c>
      <c r="M5820" s="1109">
        <v>0</v>
      </c>
      <c r="N5820" s="1109">
        <v>0</v>
      </c>
      <c r="O5820" s="1109">
        <v>0</v>
      </c>
      <c r="P5820" s="1109">
        <v>0</v>
      </c>
      <c r="Q5820" s="1109">
        <v>0</v>
      </c>
    </row>
    <row r="5821" spans="1:17">
      <c r="A5821" s="1109">
        <v>21362</v>
      </c>
      <c r="B5821" s="1110" t="s">
        <v>0</v>
      </c>
      <c r="C5821" s="1109">
        <v>5</v>
      </c>
      <c r="D5821" s="1109">
        <v>3.75</v>
      </c>
      <c r="E5821" s="1109">
        <v>29.2</v>
      </c>
      <c r="F5821" s="1109">
        <v>0</v>
      </c>
      <c r="G5821" s="1110" t="s">
        <v>10784</v>
      </c>
      <c r="H5821" s="1110" t="s">
        <v>4654</v>
      </c>
      <c r="I5821" s="1110" t="s">
        <v>10839</v>
      </c>
      <c r="J5821" s="1109">
        <v>0</v>
      </c>
      <c r="K5821" s="1109">
        <v>0</v>
      </c>
      <c r="L5821" s="1109">
        <v>0</v>
      </c>
      <c r="M5821" s="1109">
        <v>0</v>
      </c>
      <c r="N5821" s="1109">
        <v>0</v>
      </c>
      <c r="O5821" s="1109">
        <v>0</v>
      </c>
      <c r="P5821" s="1109">
        <v>0</v>
      </c>
      <c r="Q5821" s="1109">
        <v>0</v>
      </c>
    </row>
    <row r="5822" spans="1:17">
      <c r="A5822" s="1109">
        <v>21363</v>
      </c>
      <c r="B5822" s="1110" t="s">
        <v>0</v>
      </c>
      <c r="C5822" s="1109">
        <v>5</v>
      </c>
      <c r="D5822" s="1109">
        <v>3.75</v>
      </c>
      <c r="E5822" s="1109">
        <v>29.2</v>
      </c>
      <c r="F5822" s="1109">
        <v>0</v>
      </c>
      <c r="G5822" s="1110" t="s">
        <v>10741</v>
      </c>
      <c r="H5822" s="1110" t="s">
        <v>4654</v>
      </c>
      <c r="I5822" s="1110" t="s">
        <v>10841</v>
      </c>
      <c r="J5822" s="1109">
        <v>0</v>
      </c>
      <c r="K5822" s="1109">
        <v>0</v>
      </c>
      <c r="L5822" s="1109">
        <v>0</v>
      </c>
      <c r="M5822" s="1109">
        <v>0</v>
      </c>
      <c r="N5822" s="1109">
        <v>0</v>
      </c>
      <c r="O5822" s="1109">
        <v>0</v>
      </c>
      <c r="P5822" s="1109">
        <v>0</v>
      </c>
      <c r="Q5822" s="1109">
        <v>0</v>
      </c>
    </row>
    <row r="5823" spans="1:17">
      <c r="A5823" s="1109">
        <v>21364</v>
      </c>
      <c r="B5823" s="1110" t="s">
        <v>0</v>
      </c>
      <c r="C5823" s="1109">
        <v>5</v>
      </c>
      <c r="D5823" s="1109">
        <v>3.75</v>
      </c>
      <c r="E5823" s="1109">
        <v>29.2</v>
      </c>
      <c r="F5823" s="1109">
        <v>0</v>
      </c>
      <c r="G5823" s="1110" t="s">
        <v>10741</v>
      </c>
      <c r="H5823" s="1110" t="s">
        <v>4654</v>
      </c>
      <c r="I5823" s="1110" t="s">
        <v>10832</v>
      </c>
      <c r="J5823" s="1109">
        <v>0</v>
      </c>
      <c r="K5823" s="1109">
        <v>0</v>
      </c>
      <c r="L5823" s="1109">
        <v>0</v>
      </c>
      <c r="M5823" s="1109">
        <v>0</v>
      </c>
      <c r="N5823" s="1109">
        <v>0</v>
      </c>
      <c r="O5823" s="1109">
        <v>0</v>
      </c>
      <c r="P5823" s="1109">
        <v>0</v>
      </c>
      <c r="Q5823" s="1109">
        <v>0</v>
      </c>
    </row>
    <row r="5824" spans="1:17">
      <c r="A5824" s="1109">
        <v>21365</v>
      </c>
      <c r="B5824" s="1110" t="s">
        <v>0</v>
      </c>
      <c r="C5824" s="1109">
        <v>5</v>
      </c>
      <c r="D5824" s="1109">
        <v>3.75</v>
      </c>
      <c r="E5824" s="1109">
        <v>29.2</v>
      </c>
      <c r="F5824" s="1109">
        <v>0</v>
      </c>
      <c r="G5824" s="1110" t="s">
        <v>10741</v>
      </c>
      <c r="H5824" s="1110" t="s">
        <v>4654</v>
      </c>
      <c r="I5824" s="1110" t="s">
        <v>10839</v>
      </c>
      <c r="J5824" s="1109">
        <v>0</v>
      </c>
      <c r="K5824" s="1109">
        <v>0</v>
      </c>
      <c r="L5824" s="1109">
        <v>0</v>
      </c>
      <c r="M5824" s="1109">
        <v>0</v>
      </c>
      <c r="N5824" s="1109">
        <v>0</v>
      </c>
      <c r="O5824" s="1109">
        <v>0</v>
      </c>
      <c r="P5824" s="1109">
        <v>0</v>
      </c>
      <c r="Q5824" s="1109">
        <v>0</v>
      </c>
    </row>
    <row r="5825" spans="1:17">
      <c r="A5825" s="1109">
        <v>21366</v>
      </c>
      <c r="B5825" s="1110" t="s">
        <v>0</v>
      </c>
      <c r="C5825" s="1109">
        <v>5</v>
      </c>
      <c r="D5825" s="1109">
        <v>3.75</v>
      </c>
      <c r="E5825" s="1109">
        <v>29.2</v>
      </c>
      <c r="F5825" s="1109">
        <v>0</v>
      </c>
      <c r="G5825" s="1110" t="s">
        <v>10833</v>
      </c>
      <c r="H5825" s="1110" t="s">
        <v>4654</v>
      </c>
      <c r="I5825" s="1110" t="s">
        <v>10841</v>
      </c>
      <c r="J5825" s="1109">
        <v>0</v>
      </c>
      <c r="K5825" s="1109">
        <v>0</v>
      </c>
      <c r="L5825" s="1109">
        <v>0</v>
      </c>
      <c r="M5825" s="1109">
        <v>0</v>
      </c>
      <c r="N5825" s="1109">
        <v>0</v>
      </c>
      <c r="O5825" s="1109">
        <v>0</v>
      </c>
      <c r="P5825" s="1109">
        <v>0</v>
      </c>
      <c r="Q5825" s="1109">
        <v>0</v>
      </c>
    </row>
    <row r="5826" spans="1:17">
      <c r="A5826" s="1109">
        <v>21367</v>
      </c>
      <c r="B5826" s="1110" t="s">
        <v>0</v>
      </c>
      <c r="C5826" s="1109">
        <v>5</v>
      </c>
      <c r="D5826" s="1109">
        <v>3.75</v>
      </c>
      <c r="E5826" s="1109">
        <v>29.2</v>
      </c>
      <c r="F5826" s="1109">
        <v>0</v>
      </c>
      <c r="G5826" s="1110" t="s">
        <v>10833</v>
      </c>
      <c r="H5826" s="1110" t="s">
        <v>4654</v>
      </c>
      <c r="I5826" s="1110" t="s">
        <v>10832</v>
      </c>
      <c r="J5826" s="1109">
        <v>0</v>
      </c>
      <c r="K5826" s="1109">
        <v>0</v>
      </c>
      <c r="L5826" s="1109">
        <v>0</v>
      </c>
      <c r="M5826" s="1109">
        <v>0</v>
      </c>
      <c r="N5826" s="1109">
        <v>0</v>
      </c>
      <c r="O5826" s="1109">
        <v>0</v>
      </c>
      <c r="P5826" s="1109">
        <v>0</v>
      </c>
      <c r="Q5826" s="1109">
        <v>0</v>
      </c>
    </row>
    <row r="5827" spans="1:17">
      <c r="A5827" s="1109">
        <v>21368</v>
      </c>
      <c r="B5827" s="1110" t="s">
        <v>0</v>
      </c>
      <c r="C5827" s="1109">
        <v>5</v>
      </c>
      <c r="D5827" s="1109">
        <v>3.75</v>
      </c>
      <c r="E5827" s="1109">
        <v>29.2</v>
      </c>
      <c r="F5827" s="1109">
        <v>0</v>
      </c>
      <c r="G5827" s="1110" t="s">
        <v>10833</v>
      </c>
      <c r="H5827" s="1110" t="s">
        <v>4654</v>
      </c>
      <c r="I5827" s="1110" t="s">
        <v>10839</v>
      </c>
      <c r="J5827" s="1109">
        <v>0</v>
      </c>
      <c r="K5827" s="1109">
        <v>0</v>
      </c>
      <c r="L5827" s="1109">
        <v>0</v>
      </c>
      <c r="M5827" s="1109">
        <v>0</v>
      </c>
      <c r="N5827" s="1109">
        <v>0</v>
      </c>
      <c r="O5827" s="1109">
        <v>0</v>
      </c>
      <c r="P5827" s="1109">
        <v>0</v>
      </c>
      <c r="Q5827" s="1109">
        <v>0</v>
      </c>
    </row>
    <row r="5828" spans="1:17">
      <c r="A5828" s="1109">
        <v>21369</v>
      </c>
      <c r="B5828" s="1110" t="s">
        <v>0</v>
      </c>
      <c r="C5828" s="1109">
        <v>5</v>
      </c>
      <c r="D5828" s="1109">
        <v>3.75</v>
      </c>
      <c r="E5828" s="1109">
        <v>29.2</v>
      </c>
      <c r="F5828" s="1109">
        <v>0</v>
      </c>
      <c r="G5828" s="1110" t="s">
        <v>10753</v>
      </c>
      <c r="H5828" s="1110" t="s">
        <v>4654</v>
      </c>
      <c r="I5828" s="1110" t="s">
        <v>10841</v>
      </c>
      <c r="J5828" s="1109">
        <v>0</v>
      </c>
      <c r="K5828" s="1109">
        <v>0</v>
      </c>
      <c r="L5828" s="1109">
        <v>0</v>
      </c>
      <c r="M5828" s="1109">
        <v>0</v>
      </c>
      <c r="N5828" s="1109">
        <v>0</v>
      </c>
      <c r="O5828" s="1109">
        <v>0</v>
      </c>
      <c r="P5828" s="1109">
        <v>0</v>
      </c>
      <c r="Q5828" s="1109">
        <v>0</v>
      </c>
    </row>
    <row r="5829" spans="1:17">
      <c r="A5829" s="1109">
        <v>21370</v>
      </c>
      <c r="B5829" s="1110" t="s">
        <v>0</v>
      </c>
      <c r="C5829" s="1109">
        <v>5</v>
      </c>
      <c r="D5829" s="1109">
        <v>3.75</v>
      </c>
      <c r="E5829" s="1109">
        <v>29.2</v>
      </c>
      <c r="F5829" s="1109">
        <v>0</v>
      </c>
      <c r="G5829" s="1110" t="s">
        <v>10753</v>
      </c>
      <c r="H5829" s="1110" t="s">
        <v>4654</v>
      </c>
      <c r="I5829" s="1110" t="s">
        <v>10832</v>
      </c>
      <c r="J5829" s="1109">
        <v>0</v>
      </c>
      <c r="K5829" s="1109">
        <v>0</v>
      </c>
      <c r="L5829" s="1109">
        <v>0</v>
      </c>
      <c r="M5829" s="1109">
        <v>0</v>
      </c>
      <c r="N5829" s="1109">
        <v>0</v>
      </c>
      <c r="O5829" s="1109">
        <v>0</v>
      </c>
      <c r="P5829" s="1109">
        <v>0</v>
      </c>
      <c r="Q5829" s="1109">
        <v>0</v>
      </c>
    </row>
    <row r="5830" spans="1:17">
      <c r="A5830" s="1109">
        <v>21371</v>
      </c>
      <c r="B5830" s="1110" t="s">
        <v>0</v>
      </c>
      <c r="C5830" s="1109">
        <v>5</v>
      </c>
      <c r="D5830" s="1109">
        <v>3.75</v>
      </c>
      <c r="E5830" s="1109">
        <v>29.2</v>
      </c>
      <c r="F5830" s="1109">
        <v>0</v>
      </c>
      <c r="G5830" s="1110" t="s">
        <v>10753</v>
      </c>
      <c r="H5830" s="1110" t="s">
        <v>4654</v>
      </c>
      <c r="I5830" s="1110" t="s">
        <v>10839</v>
      </c>
      <c r="J5830" s="1109">
        <v>0</v>
      </c>
      <c r="K5830" s="1109">
        <v>0</v>
      </c>
      <c r="L5830" s="1109">
        <v>0</v>
      </c>
      <c r="M5830" s="1109">
        <v>0</v>
      </c>
      <c r="N5830" s="1109">
        <v>0</v>
      </c>
      <c r="O5830" s="1109">
        <v>0</v>
      </c>
      <c r="P5830" s="1109">
        <v>0</v>
      </c>
      <c r="Q5830" s="1109">
        <v>0</v>
      </c>
    </row>
    <row r="5831" spans="1:17">
      <c r="A5831" s="1109">
        <v>21372</v>
      </c>
      <c r="B5831" s="1110" t="s">
        <v>0</v>
      </c>
      <c r="C5831" s="1109">
        <v>5</v>
      </c>
      <c r="D5831" s="1109">
        <v>3.75</v>
      </c>
      <c r="E5831" s="1109">
        <v>29.2</v>
      </c>
      <c r="F5831" s="1109">
        <v>0</v>
      </c>
      <c r="G5831" s="1110" t="s">
        <v>10739</v>
      </c>
      <c r="H5831" s="1110" t="s">
        <v>4654</v>
      </c>
      <c r="I5831" s="1110" t="s">
        <v>10841</v>
      </c>
      <c r="J5831" s="1109">
        <v>0</v>
      </c>
      <c r="K5831" s="1109">
        <v>0</v>
      </c>
      <c r="L5831" s="1109">
        <v>0</v>
      </c>
      <c r="M5831" s="1109">
        <v>0</v>
      </c>
      <c r="N5831" s="1109">
        <v>0</v>
      </c>
      <c r="O5831" s="1109">
        <v>0</v>
      </c>
      <c r="P5831" s="1109">
        <v>0</v>
      </c>
      <c r="Q5831" s="1109">
        <v>0</v>
      </c>
    </row>
    <row r="5832" spans="1:17">
      <c r="A5832" s="1109">
        <v>21373</v>
      </c>
      <c r="B5832" s="1110" t="s">
        <v>0</v>
      </c>
      <c r="C5832" s="1109">
        <v>5</v>
      </c>
      <c r="D5832" s="1109">
        <v>3.75</v>
      </c>
      <c r="E5832" s="1109">
        <v>29.2</v>
      </c>
      <c r="F5832" s="1109">
        <v>0</v>
      </c>
      <c r="G5832" s="1110" t="s">
        <v>10739</v>
      </c>
      <c r="H5832" s="1110" t="s">
        <v>4654</v>
      </c>
      <c r="I5832" s="1110" t="s">
        <v>10832</v>
      </c>
      <c r="J5832" s="1109">
        <v>0</v>
      </c>
      <c r="K5832" s="1109">
        <v>0</v>
      </c>
      <c r="L5832" s="1109">
        <v>0</v>
      </c>
      <c r="M5832" s="1109">
        <v>0</v>
      </c>
      <c r="N5832" s="1109">
        <v>0</v>
      </c>
      <c r="O5832" s="1109">
        <v>0</v>
      </c>
      <c r="P5832" s="1109">
        <v>0</v>
      </c>
      <c r="Q5832" s="1109">
        <v>0</v>
      </c>
    </row>
    <row r="5833" spans="1:17">
      <c r="A5833" s="1109">
        <v>21374</v>
      </c>
      <c r="B5833" s="1110" t="s">
        <v>0</v>
      </c>
      <c r="C5833" s="1109">
        <v>5</v>
      </c>
      <c r="D5833" s="1109">
        <v>3.75</v>
      </c>
      <c r="E5833" s="1109">
        <v>29.2</v>
      </c>
      <c r="F5833" s="1109">
        <v>0</v>
      </c>
      <c r="G5833" s="1110" t="s">
        <v>10739</v>
      </c>
      <c r="H5833" s="1110" t="s">
        <v>4654</v>
      </c>
      <c r="I5833" s="1110" t="s">
        <v>10839</v>
      </c>
      <c r="J5833" s="1109">
        <v>0</v>
      </c>
      <c r="K5833" s="1109">
        <v>0</v>
      </c>
      <c r="L5833" s="1109">
        <v>0</v>
      </c>
      <c r="M5833" s="1109">
        <v>0</v>
      </c>
      <c r="N5833" s="1109">
        <v>0</v>
      </c>
      <c r="O5833" s="1109">
        <v>0</v>
      </c>
      <c r="P5833" s="1109">
        <v>0</v>
      </c>
      <c r="Q5833" s="1109">
        <v>0</v>
      </c>
    </row>
    <row r="5834" spans="1:17">
      <c r="A5834" s="1109">
        <v>21375</v>
      </c>
      <c r="B5834" s="1110" t="s">
        <v>0</v>
      </c>
      <c r="C5834" s="1109">
        <v>5</v>
      </c>
      <c r="D5834" s="1109">
        <v>3.8759999999999999</v>
      </c>
      <c r="E5834" s="1109">
        <v>26.7</v>
      </c>
      <c r="F5834" s="1109">
        <v>0</v>
      </c>
      <c r="G5834" s="1110" t="s">
        <v>10840</v>
      </c>
      <c r="H5834" s="1110" t="s">
        <v>4654</v>
      </c>
      <c r="I5834" s="1110" t="s">
        <v>10841</v>
      </c>
      <c r="J5834" s="1109">
        <v>0</v>
      </c>
      <c r="K5834" s="1109">
        <v>0</v>
      </c>
      <c r="L5834" s="1109">
        <v>0</v>
      </c>
      <c r="M5834" s="1109">
        <v>0</v>
      </c>
      <c r="N5834" s="1109">
        <v>0</v>
      </c>
      <c r="O5834" s="1109">
        <v>0</v>
      </c>
      <c r="P5834" s="1109">
        <v>0</v>
      </c>
      <c r="Q5834" s="1109">
        <v>0</v>
      </c>
    </row>
    <row r="5835" spans="1:17">
      <c r="A5835" s="1109">
        <v>21376</v>
      </c>
      <c r="B5835" s="1110" t="s">
        <v>0</v>
      </c>
      <c r="C5835" s="1109">
        <v>5</v>
      </c>
      <c r="D5835" s="1109">
        <v>3.8759999999999999</v>
      </c>
      <c r="E5835" s="1109">
        <v>26.7</v>
      </c>
      <c r="F5835" s="1109">
        <v>0</v>
      </c>
      <c r="G5835" s="1110" t="s">
        <v>10840</v>
      </c>
      <c r="H5835" s="1110" t="s">
        <v>4654</v>
      </c>
      <c r="I5835" s="1110" t="s">
        <v>10832</v>
      </c>
      <c r="J5835" s="1109">
        <v>0</v>
      </c>
      <c r="K5835" s="1109">
        <v>0</v>
      </c>
      <c r="L5835" s="1109">
        <v>0</v>
      </c>
      <c r="M5835" s="1109">
        <v>0</v>
      </c>
      <c r="N5835" s="1109">
        <v>0</v>
      </c>
      <c r="O5835" s="1109">
        <v>0</v>
      </c>
      <c r="P5835" s="1109">
        <v>0</v>
      </c>
      <c r="Q5835" s="1109">
        <v>0</v>
      </c>
    </row>
    <row r="5836" spans="1:17">
      <c r="A5836" s="1109">
        <v>21377</v>
      </c>
      <c r="B5836" s="1110" t="s">
        <v>0</v>
      </c>
      <c r="C5836" s="1109">
        <v>5</v>
      </c>
      <c r="D5836" s="1109">
        <v>3.8759999999999999</v>
      </c>
      <c r="E5836" s="1109">
        <v>26.7</v>
      </c>
      <c r="F5836" s="1109">
        <v>0</v>
      </c>
      <c r="G5836" s="1110" t="s">
        <v>10840</v>
      </c>
      <c r="H5836" s="1110" t="s">
        <v>4654</v>
      </c>
      <c r="I5836" s="1110" t="s">
        <v>10839</v>
      </c>
      <c r="J5836" s="1109">
        <v>0</v>
      </c>
      <c r="K5836" s="1109">
        <v>0</v>
      </c>
      <c r="L5836" s="1109">
        <v>0</v>
      </c>
      <c r="M5836" s="1109">
        <v>0</v>
      </c>
      <c r="N5836" s="1109">
        <v>0</v>
      </c>
      <c r="O5836" s="1109">
        <v>0</v>
      </c>
      <c r="P5836" s="1109">
        <v>0</v>
      </c>
      <c r="Q5836" s="1109">
        <v>0</v>
      </c>
    </row>
    <row r="5837" spans="1:17">
      <c r="A5837" s="1109">
        <v>21378</v>
      </c>
      <c r="B5837" s="1110" t="s">
        <v>0</v>
      </c>
      <c r="C5837" s="1109">
        <v>5</v>
      </c>
      <c r="D5837" s="1109">
        <v>3.8759999999999999</v>
      </c>
      <c r="E5837" s="1109">
        <v>26.7</v>
      </c>
      <c r="F5837" s="1109">
        <v>0</v>
      </c>
      <c r="G5837" s="1110" t="s">
        <v>10842</v>
      </c>
      <c r="H5837" s="1110" t="s">
        <v>4654</v>
      </c>
      <c r="I5837" s="1110" t="s">
        <v>10841</v>
      </c>
      <c r="J5837" s="1109">
        <v>0</v>
      </c>
      <c r="K5837" s="1109">
        <v>0</v>
      </c>
      <c r="L5837" s="1109">
        <v>0</v>
      </c>
      <c r="M5837" s="1109">
        <v>0</v>
      </c>
      <c r="N5837" s="1109">
        <v>0</v>
      </c>
      <c r="O5837" s="1109">
        <v>0</v>
      </c>
      <c r="P5837" s="1109">
        <v>0</v>
      </c>
      <c r="Q5837" s="1109">
        <v>0</v>
      </c>
    </row>
    <row r="5838" spans="1:17">
      <c r="A5838" s="1109">
        <v>21379</v>
      </c>
      <c r="B5838" s="1110" t="s">
        <v>0</v>
      </c>
      <c r="C5838" s="1109">
        <v>5</v>
      </c>
      <c r="D5838" s="1109">
        <v>3.8759999999999999</v>
      </c>
      <c r="E5838" s="1109">
        <v>26.7</v>
      </c>
      <c r="F5838" s="1109">
        <v>0</v>
      </c>
      <c r="G5838" s="1110" t="s">
        <v>10842</v>
      </c>
      <c r="H5838" s="1110" t="s">
        <v>4654</v>
      </c>
      <c r="I5838" s="1110" t="s">
        <v>10832</v>
      </c>
      <c r="J5838" s="1109">
        <v>0</v>
      </c>
      <c r="K5838" s="1109">
        <v>0</v>
      </c>
      <c r="L5838" s="1109">
        <v>0</v>
      </c>
      <c r="M5838" s="1109">
        <v>0</v>
      </c>
      <c r="N5838" s="1109">
        <v>0</v>
      </c>
      <c r="O5838" s="1109">
        <v>0</v>
      </c>
      <c r="P5838" s="1109">
        <v>0</v>
      </c>
      <c r="Q5838" s="1109">
        <v>0</v>
      </c>
    </row>
    <row r="5839" spans="1:17">
      <c r="A5839" s="1109">
        <v>21380</v>
      </c>
      <c r="B5839" s="1110" t="s">
        <v>0</v>
      </c>
      <c r="C5839" s="1109">
        <v>5</v>
      </c>
      <c r="D5839" s="1109">
        <v>3.8759999999999999</v>
      </c>
      <c r="E5839" s="1109">
        <v>26.7</v>
      </c>
      <c r="F5839" s="1109">
        <v>0</v>
      </c>
      <c r="G5839" s="1110" t="s">
        <v>10842</v>
      </c>
      <c r="H5839" s="1110" t="s">
        <v>4654</v>
      </c>
      <c r="I5839" s="1110" t="s">
        <v>10839</v>
      </c>
      <c r="J5839" s="1109">
        <v>0</v>
      </c>
      <c r="K5839" s="1109">
        <v>0</v>
      </c>
      <c r="L5839" s="1109">
        <v>0</v>
      </c>
      <c r="M5839" s="1109">
        <v>0</v>
      </c>
      <c r="N5839" s="1109">
        <v>0</v>
      </c>
      <c r="O5839" s="1109">
        <v>0</v>
      </c>
      <c r="P5839" s="1109">
        <v>0</v>
      </c>
      <c r="Q5839" s="1109">
        <v>0</v>
      </c>
    </row>
    <row r="5840" spans="1:17">
      <c r="A5840" s="1109">
        <v>21381</v>
      </c>
      <c r="B5840" s="1110" t="s">
        <v>0</v>
      </c>
      <c r="C5840" s="1109">
        <v>5</v>
      </c>
      <c r="D5840" s="1109">
        <v>3.8759999999999999</v>
      </c>
      <c r="E5840" s="1109">
        <v>26.7</v>
      </c>
      <c r="F5840" s="1109">
        <v>0</v>
      </c>
      <c r="G5840" s="1110" t="s">
        <v>10784</v>
      </c>
      <c r="H5840" s="1110" t="s">
        <v>4654</v>
      </c>
      <c r="I5840" s="1110" t="s">
        <v>10841</v>
      </c>
      <c r="J5840" s="1109">
        <v>0</v>
      </c>
      <c r="K5840" s="1109">
        <v>0</v>
      </c>
      <c r="L5840" s="1109">
        <v>0</v>
      </c>
      <c r="M5840" s="1109">
        <v>0</v>
      </c>
      <c r="N5840" s="1109">
        <v>0</v>
      </c>
      <c r="O5840" s="1109">
        <v>0</v>
      </c>
      <c r="P5840" s="1109">
        <v>0</v>
      </c>
      <c r="Q5840" s="1109">
        <v>0</v>
      </c>
    </row>
    <row r="5841" spans="1:17">
      <c r="A5841" s="1109">
        <v>21382</v>
      </c>
      <c r="B5841" s="1110" t="s">
        <v>0</v>
      </c>
      <c r="C5841" s="1109">
        <v>5</v>
      </c>
      <c r="D5841" s="1109">
        <v>3.8759999999999999</v>
      </c>
      <c r="E5841" s="1109">
        <v>26.7</v>
      </c>
      <c r="F5841" s="1109">
        <v>0</v>
      </c>
      <c r="G5841" s="1110" t="s">
        <v>10784</v>
      </c>
      <c r="H5841" s="1110" t="s">
        <v>4654</v>
      </c>
      <c r="I5841" s="1110" t="s">
        <v>10832</v>
      </c>
      <c r="J5841" s="1109">
        <v>0</v>
      </c>
      <c r="K5841" s="1109">
        <v>0</v>
      </c>
      <c r="L5841" s="1109">
        <v>0</v>
      </c>
      <c r="M5841" s="1109">
        <v>0</v>
      </c>
      <c r="N5841" s="1109">
        <v>0</v>
      </c>
      <c r="O5841" s="1109">
        <v>0</v>
      </c>
      <c r="P5841" s="1109">
        <v>0</v>
      </c>
      <c r="Q5841" s="1109">
        <v>0</v>
      </c>
    </row>
    <row r="5842" spans="1:17">
      <c r="A5842" s="1109">
        <v>21383</v>
      </c>
      <c r="B5842" s="1110" t="s">
        <v>0</v>
      </c>
      <c r="C5842" s="1109">
        <v>5</v>
      </c>
      <c r="D5842" s="1109">
        <v>3.8759999999999999</v>
      </c>
      <c r="E5842" s="1109">
        <v>26.7</v>
      </c>
      <c r="F5842" s="1109">
        <v>0</v>
      </c>
      <c r="G5842" s="1110" t="s">
        <v>10784</v>
      </c>
      <c r="H5842" s="1110" t="s">
        <v>4654</v>
      </c>
      <c r="I5842" s="1110" t="s">
        <v>10839</v>
      </c>
      <c r="J5842" s="1109">
        <v>0</v>
      </c>
      <c r="K5842" s="1109">
        <v>0</v>
      </c>
      <c r="L5842" s="1109">
        <v>0</v>
      </c>
      <c r="M5842" s="1109">
        <v>0</v>
      </c>
      <c r="N5842" s="1109">
        <v>0</v>
      </c>
      <c r="O5842" s="1109">
        <v>0</v>
      </c>
      <c r="P5842" s="1109">
        <v>0</v>
      </c>
      <c r="Q5842" s="1109">
        <v>0</v>
      </c>
    </row>
    <row r="5843" spans="1:17">
      <c r="A5843" s="1109">
        <v>21384</v>
      </c>
      <c r="B5843" s="1110" t="s">
        <v>0</v>
      </c>
      <c r="C5843" s="1109">
        <v>5</v>
      </c>
      <c r="D5843" s="1109">
        <v>3.8759999999999999</v>
      </c>
      <c r="E5843" s="1109">
        <v>26.7</v>
      </c>
      <c r="F5843" s="1109">
        <v>0</v>
      </c>
      <c r="G5843" s="1110" t="s">
        <v>10741</v>
      </c>
      <c r="H5843" s="1110" t="s">
        <v>4654</v>
      </c>
      <c r="I5843" s="1110" t="s">
        <v>10841</v>
      </c>
      <c r="J5843" s="1109">
        <v>0</v>
      </c>
      <c r="K5843" s="1109">
        <v>0</v>
      </c>
      <c r="L5843" s="1109">
        <v>0</v>
      </c>
      <c r="M5843" s="1109">
        <v>0</v>
      </c>
      <c r="N5843" s="1109">
        <v>0</v>
      </c>
      <c r="O5843" s="1109">
        <v>0</v>
      </c>
      <c r="P5843" s="1109">
        <v>0</v>
      </c>
      <c r="Q5843" s="1109">
        <v>0</v>
      </c>
    </row>
    <row r="5844" spans="1:17">
      <c r="A5844" s="1109">
        <v>21385</v>
      </c>
      <c r="B5844" s="1110" t="s">
        <v>0</v>
      </c>
      <c r="C5844" s="1109">
        <v>5</v>
      </c>
      <c r="D5844" s="1109">
        <v>3.8759999999999999</v>
      </c>
      <c r="E5844" s="1109">
        <v>26.7</v>
      </c>
      <c r="F5844" s="1109">
        <v>0</v>
      </c>
      <c r="G5844" s="1110" t="s">
        <v>10741</v>
      </c>
      <c r="H5844" s="1110" t="s">
        <v>4654</v>
      </c>
      <c r="I5844" s="1110" t="s">
        <v>10832</v>
      </c>
      <c r="J5844" s="1109">
        <v>0</v>
      </c>
      <c r="K5844" s="1109">
        <v>0</v>
      </c>
      <c r="L5844" s="1109">
        <v>0</v>
      </c>
      <c r="M5844" s="1109">
        <v>0</v>
      </c>
      <c r="N5844" s="1109">
        <v>0</v>
      </c>
      <c r="O5844" s="1109">
        <v>0</v>
      </c>
      <c r="P5844" s="1109">
        <v>0</v>
      </c>
      <c r="Q5844" s="1109">
        <v>0</v>
      </c>
    </row>
    <row r="5845" spans="1:17">
      <c r="A5845" s="1109">
        <v>21386</v>
      </c>
      <c r="B5845" s="1110" t="s">
        <v>0</v>
      </c>
      <c r="C5845" s="1109">
        <v>5</v>
      </c>
      <c r="D5845" s="1109">
        <v>3.8759999999999999</v>
      </c>
      <c r="E5845" s="1109">
        <v>26.7</v>
      </c>
      <c r="F5845" s="1109">
        <v>0</v>
      </c>
      <c r="G5845" s="1110" t="s">
        <v>10741</v>
      </c>
      <c r="H5845" s="1110" t="s">
        <v>4654</v>
      </c>
      <c r="I5845" s="1110" t="s">
        <v>10839</v>
      </c>
      <c r="J5845" s="1109">
        <v>0</v>
      </c>
      <c r="K5845" s="1109">
        <v>0</v>
      </c>
      <c r="L5845" s="1109">
        <v>0</v>
      </c>
      <c r="M5845" s="1109">
        <v>0</v>
      </c>
      <c r="N5845" s="1109">
        <v>0</v>
      </c>
      <c r="O5845" s="1109">
        <v>0</v>
      </c>
      <c r="P5845" s="1109">
        <v>0</v>
      </c>
      <c r="Q5845" s="1109">
        <v>0</v>
      </c>
    </row>
    <row r="5846" spans="1:17">
      <c r="A5846" s="1109">
        <v>21387</v>
      </c>
      <c r="B5846" s="1110" t="s">
        <v>0</v>
      </c>
      <c r="C5846" s="1109">
        <v>5</v>
      </c>
      <c r="D5846" s="1109">
        <v>3.8759999999999999</v>
      </c>
      <c r="E5846" s="1109">
        <v>26.7</v>
      </c>
      <c r="F5846" s="1109">
        <v>0</v>
      </c>
      <c r="G5846" s="1110" t="s">
        <v>10833</v>
      </c>
      <c r="H5846" s="1110" t="s">
        <v>4654</v>
      </c>
      <c r="I5846" s="1110" t="s">
        <v>10841</v>
      </c>
      <c r="J5846" s="1109">
        <v>0</v>
      </c>
      <c r="K5846" s="1109">
        <v>0</v>
      </c>
      <c r="L5846" s="1109">
        <v>0</v>
      </c>
      <c r="M5846" s="1109">
        <v>0</v>
      </c>
      <c r="N5846" s="1109">
        <v>0</v>
      </c>
      <c r="O5846" s="1109">
        <v>0</v>
      </c>
      <c r="P5846" s="1109">
        <v>0</v>
      </c>
      <c r="Q5846" s="1109">
        <v>0</v>
      </c>
    </row>
    <row r="5847" spans="1:17">
      <c r="A5847" s="1109">
        <v>21388</v>
      </c>
      <c r="B5847" s="1110" t="s">
        <v>0</v>
      </c>
      <c r="C5847" s="1109">
        <v>5</v>
      </c>
      <c r="D5847" s="1109">
        <v>3.8759999999999999</v>
      </c>
      <c r="E5847" s="1109">
        <v>26.7</v>
      </c>
      <c r="F5847" s="1109">
        <v>0</v>
      </c>
      <c r="G5847" s="1110" t="s">
        <v>10833</v>
      </c>
      <c r="H5847" s="1110" t="s">
        <v>4654</v>
      </c>
      <c r="I5847" s="1110" t="s">
        <v>10832</v>
      </c>
      <c r="J5847" s="1109">
        <v>0</v>
      </c>
      <c r="K5847" s="1109">
        <v>0</v>
      </c>
      <c r="L5847" s="1109">
        <v>0</v>
      </c>
      <c r="M5847" s="1109">
        <v>0</v>
      </c>
      <c r="N5847" s="1109">
        <v>0</v>
      </c>
      <c r="O5847" s="1109">
        <v>0</v>
      </c>
      <c r="P5847" s="1109">
        <v>0</v>
      </c>
      <c r="Q5847" s="1109">
        <v>0</v>
      </c>
    </row>
    <row r="5848" spans="1:17">
      <c r="A5848" s="1109">
        <v>21389</v>
      </c>
      <c r="B5848" s="1110" t="s">
        <v>0</v>
      </c>
      <c r="C5848" s="1109">
        <v>5</v>
      </c>
      <c r="D5848" s="1109">
        <v>3.8759999999999999</v>
      </c>
      <c r="E5848" s="1109">
        <v>26.7</v>
      </c>
      <c r="F5848" s="1109">
        <v>0</v>
      </c>
      <c r="G5848" s="1110" t="s">
        <v>10833</v>
      </c>
      <c r="H5848" s="1110" t="s">
        <v>4654</v>
      </c>
      <c r="I5848" s="1110" t="s">
        <v>10839</v>
      </c>
      <c r="J5848" s="1109">
        <v>0</v>
      </c>
      <c r="K5848" s="1109">
        <v>0</v>
      </c>
      <c r="L5848" s="1109">
        <v>0</v>
      </c>
      <c r="M5848" s="1109">
        <v>0</v>
      </c>
      <c r="N5848" s="1109">
        <v>0</v>
      </c>
      <c r="O5848" s="1109">
        <v>0</v>
      </c>
      <c r="P5848" s="1109">
        <v>0</v>
      </c>
      <c r="Q5848" s="1109">
        <v>0</v>
      </c>
    </row>
    <row r="5849" spans="1:17">
      <c r="A5849" s="1109">
        <v>21390</v>
      </c>
      <c r="B5849" s="1110" t="s">
        <v>0</v>
      </c>
      <c r="C5849" s="1109">
        <v>5</v>
      </c>
      <c r="D5849" s="1109">
        <v>3.8759999999999999</v>
      </c>
      <c r="E5849" s="1109">
        <v>26.7</v>
      </c>
      <c r="F5849" s="1109">
        <v>0</v>
      </c>
      <c r="G5849" s="1110" t="s">
        <v>10753</v>
      </c>
      <c r="H5849" s="1110" t="s">
        <v>4654</v>
      </c>
      <c r="I5849" s="1110" t="s">
        <v>10841</v>
      </c>
      <c r="J5849" s="1109">
        <v>0</v>
      </c>
      <c r="K5849" s="1109">
        <v>0</v>
      </c>
      <c r="L5849" s="1109">
        <v>0</v>
      </c>
      <c r="M5849" s="1109">
        <v>0</v>
      </c>
      <c r="N5849" s="1109">
        <v>0</v>
      </c>
      <c r="O5849" s="1109">
        <v>0</v>
      </c>
      <c r="P5849" s="1109">
        <v>0</v>
      </c>
      <c r="Q5849" s="1109">
        <v>0</v>
      </c>
    </row>
    <row r="5850" spans="1:17">
      <c r="A5850" s="1109">
        <v>21391</v>
      </c>
      <c r="B5850" s="1110" t="s">
        <v>0</v>
      </c>
      <c r="C5850" s="1109">
        <v>5</v>
      </c>
      <c r="D5850" s="1109">
        <v>3.8759999999999999</v>
      </c>
      <c r="E5850" s="1109">
        <v>26.7</v>
      </c>
      <c r="F5850" s="1109">
        <v>0</v>
      </c>
      <c r="G5850" s="1110" t="s">
        <v>10753</v>
      </c>
      <c r="H5850" s="1110" t="s">
        <v>4654</v>
      </c>
      <c r="I5850" s="1110" t="s">
        <v>10832</v>
      </c>
      <c r="J5850" s="1109">
        <v>0</v>
      </c>
      <c r="K5850" s="1109">
        <v>0</v>
      </c>
      <c r="L5850" s="1109">
        <v>0</v>
      </c>
      <c r="M5850" s="1109">
        <v>0</v>
      </c>
      <c r="N5850" s="1109">
        <v>0</v>
      </c>
      <c r="O5850" s="1109">
        <v>0</v>
      </c>
      <c r="P5850" s="1109">
        <v>0</v>
      </c>
      <c r="Q5850" s="1109">
        <v>0</v>
      </c>
    </row>
    <row r="5851" spans="1:17">
      <c r="A5851" s="1109">
        <v>21392</v>
      </c>
      <c r="B5851" s="1110" t="s">
        <v>0</v>
      </c>
      <c r="C5851" s="1109">
        <v>5</v>
      </c>
      <c r="D5851" s="1109">
        <v>3.8759999999999999</v>
      </c>
      <c r="E5851" s="1109">
        <v>26.7</v>
      </c>
      <c r="F5851" s="1109">
        <v>0</v>
      </c>
      <c r="G5851" s="1110" t="s">
        <v>10753</v>
      </c>
      <c r="H5851" s="1110" t="s">
        <v>4654</v>
      </c>
      <c r="I5851" s="1110" t="s">
        <v>10839</v>
      </c>
      <c r="J5851" s="1109">
        <v>0</v>
      </c>
      <c r="K5851" s="1109">
        <v>0</v>
      </c>
      <c r="L5851" s="1109">
        <v>0</v>
      </c>
      <c r="M5851" s="1109">
        <v>0</v>
      </c>
      <c r="N5851" s="1109">
        <v>0</v>
      </c>
      <c r="O5851" s="1109">
        <v>0</v>
      </c>
      <c r="P5851" s="1109">
        <v>0</v>
      </c>
      <c r="Q5851" s="1109">
        <v>0</v>
      </c>
    </row>
    <row r="5852" spans="1:17">
      <c r="A5852" s="1109">
        <v>21393</v>
      </c>
      <c r="B5852" s="1110" t="s">
        <v>0</v>
      </c>
      <c r="C5852" s="1109">
        <v>5</v>
      </c>
      <c r="D5852" s="1109">
        <v>3.8759999999999999</v>
      </c>
      <c r="E5852" s="1109">
        <v>26.7</v>
      </c>
      <c r="F5852" s="1109">
        <v>0</v>
      </c>
      <c r="G5852" s="1110" t="s">
        <v>10739</v>
      </c>
      <c r="H5852" s="1110" t="s">
        <v>4654</v>
      </c>
      <c r="I5852" s="1110" t="s">
        <v>10841</v>
      </c>
      <c r="J5852" s="1109">
        <v>0</v>
      </c>
      <c r="K5852" s="1109">
        <v>0</v>
      </c>
      <c r="L5852" s="1109">
        <v>0</v>
      </c>
      <c r="M5852" s="1109">
        <v>0</v>
      </c>
      <c r="N5852" s="1109">
        <v>0</v>
      </c>
      <c r="O5852" s="1109">
        <v>0</v>
      </c>
      <c r="P5852" s="1109">
        <v>0</v>
      </c>
      <c r="Q5852" s="1109">
        <v>0</v>
      </c>
    </row>
    <row r="5853" spans="1:17">
      <c r="A5853" s="1109">
        <v>21394</v>
      </c>
      <c r="B5853" s="1110" t="s">
        <v>0</v>
      </c>
      <c r="C5853" s="1109">
        <v>5</v>
      </c>
      <c r="D5853" s="1109">
        <v>3.8759999999999999</v>
      </c>
      <c r="E5853" s="1109">
        <v>26.7</v>
      </c>
      <c r="F5853" s="1109">
        <v>0</v>
      </c>
      <c r="G5853" s="1110" t="s">
        <v>10739</v>
      </c>
      <c r="H5853" s="1110" t="s">
        <v>4654</v>
      </c>
      <c r="I5853" s="1110" t="s">
        <v>10832</v>
      </c>
      <c r="J5853" s="1109">
        <v>0</v>
      </c>
      <c r="K5853" s="1109">
        <v>0</v>
      </c>
      <c r="L5853" s="1109">
        <v>0</v>
      </c>
      <c r="M5853" s="1109">
        <v>0</v>
      </c>
      <c r="N5853" s="1109">
        <v>0</v>
      </c>
      <c r="O5853" s="1109">
        <v>0</v>
      </c>
      <c r="P5853" s="1109">
        <v>0</v>
      </c>
      <c r="Q5853" s="1109">
        <v>0</v>
      </c>
    </row>
    <row r="5854" spans="1:17">
      <c r="A5854" s="1109">
        <v>21395</v>
      </c>
      <c r="B5854" s="1110" t="s">
        <v>0</v>
      </c>
      <c r="C5854" s="1109">
        <v>5</v>
      </c>
      <c r="D5854" s="1109">
        <v>3.8759999999999999</v>
      </c>
      <c r="E5854" s="1109">
        <v>26.7</v>
      </c>
      <c r="F5854" s="1109">
        <v>0</v>
      </c>
      <c r="G5854" s="1110" t="s">
        <v>10739</v>
      </c>
      <c r="H5854" s="1110" t="s">
        <v>4654</v>
      </c>
      <c r="I5854" s="1110" t="s">
        <v>10839</v>
      </c>
      <c r="J5854" s="1109">
        <v>0</v>
      </c>
      <c r="K5854" s="1109">
        <v>0</v>
      </c>
      <c r="L5854" s="1109">
        <v>0</v>
      </c>
      <c r="M5854" s="1109">
        <v>0</v>
      </c>
      <c r="N5854" s="1109">
        <v>0</v>
      </c>
      <c r="O5854" s="1109">
        <v>0</v>
      </c>
      <c r="P5854" s="1109">
        <v>0</v>
      </c>
      <c r="Q5854" s="1109">
        <v>0</v>
      </c>
    </row>
    <row r="5855" spans="1:17">
      <c r="A5855" s="1109">
        <v>21396</v>
      </c>
      <c r="B5855" s="1110" t="s">
        <v>0</v>
      </c>
      <c r="C5855" s="1109">
        <v>5</v>
      </c>
      <c r="D5855" s="1109">
        <v>4</v>
      </c>
      <c r="E5855" s="1109">
        <v>24.1</v>
      </c>
      <c r="F5855" s="1109">
        <v>0</v>
      </c>
      <c r="G5855" s="1110" t="s">
        <v>10840</v>
      </c>
      <c r="H5855" s="1110" t="s">
        <v>4654</v>
      </c>
      <c r="I5855" s="1110" t="s">
        <v>10847</v>
      </c>
      <c r="J5855" s="1109">
        <v>0</v>
      </c>
      <c r="K5855" s="1109">
        <v>0</v>
      </c>
      <c r="L5855" s="1109">
        <v>0</v>
      </c>
      <c r="M5855" s="1109">
        <v>0</v>
      </c>
      <c r="N5855" s="1109">
        <v>0</v>
      </c>
      <c r="O5855" s="1109">
        <v>0</v>
      </c>
      <c r="P5855" s="1109">
        <v>0</v>
      </c>
      <c r="Q5855" s="1109">
        <v>0</v>
      </c>
    </row>
    <row r="5856" spans="1:17">
      <c r="A5856" s="1109">
        <v>21397</v>
      </c>
      <c r="B5856" s="1110" t="s">
        <v>0</v>
      </c>
      <c r="C5856" s="1109">
        <v>5</v>
      </c>
      <c r="D5856" s="1109">
        <v>4</v>
      </c>
      <c r="E5856" s="1109">
        <v>24.1</v>
      </c>
      <c r="F5856" s="1109">
        <v>0</v>
      </c>
      <c r="G5856" s="1110" t="s">
        <v>10840</v>
      </c>
      <c r="H5856" s="1110" t="s">
        <v>4654</v>
      </c>
      <c r="I5856" s="1110" t="s">
        <v>10760</v>
      </c>
      <c r="J5856" s="1109">
        <v>0</v>
      </c>
      <c r="K5856" s="1109">
        <v>0</v>
      </c>
      <c r="L5856" s="1109">
        <v>0</v>
      </c>
      <c r="M5856" s="1109">
        <v>0</v>
      </c>
      <c r="N5856" s="1109">
        <v>0</v>
      </c>
      <c r="O5856" s="1109">
        <v>0</v>
      </c>
      <c r="P5856" s="1109">
        <v>0</v>
      </c>
      <c r="Q5856" s="1109">
        <v>0</v>
      </c>
    </row>
    <row r="5857" spans="1:17">
      <c r="A5857" s="1109">
        <v>21398</v>
      </c>
      <c r="B5857" s="1110" t="s">
        <v>0</v>
      </c>
      <c r="C5857" s="1109">
        <v>5</v>
      </c>
      <c r="D5857" s="1109">
        <v>4</v>
      </c>
      <c r="E5857" s="1109">
        <v>24.1</v>
      </c>
      <c r="F5857" s="1109">
        <v>0</v>
      </c>
      <c r="G5857" s="1110" t="s">
        <v>10840</v>
      </c>
      <c r="H5857" s="1110" t="s">
        <v>4654</v>
      </c>
      <c r="I5857" s="1110" t="s">
        <v>10836</v>
      </c>
      <c r="J5857" s="1109">
        <v>0</v>
      </c>
      <c r="K5857" s="1109">
        <v>0</v>
      </c>
      <c r="L5857" s="1109">
        <v>0</v>
      </c>
      <c r="M5857" s="1109">
        <v>0</v>
      </c>
      <c r="N5857" s="1109">
        <v>0</v>
      </c>
      <c r="O5857" s="1109">
        <v>0</v>
      </c>
      <c r="P5857" s="1109">
        <v>0</v>
      </c>
      <c r="Q5857" s="1109">
        <v>0</v>
      </c>
    </row>
    <row r="5858" spans="1:17">
      <c r="A5858" s="1109">
        <v>21399</v>
      </c>
      <c r="B5858" s="1110" t="s">
        <v>0</v>
      </c>
      <c r="C5858" s="1109">
        <v>5</v>
      </c>
      <c r="D5858" s="1109">
        <v>4</v>
      </c>
      <c r="E5858" s="1109">
        <v>24.1</v>
      </c>
      <c r="F5858" s="1109">
        <v>0</v>
      </c>
      <c r="G5858" s="1110" t="s">
        <v>10840</v>
      </c>
      <c r="H5858" s="1110" t="s">
        <v>4654</v>
      </c>
      <c r="I5858" s="1110" t="s">
        <v>10736</v>
      </c>
      <c r="J5858" s="1109">
        <v>0</v>
      </c>
      <c r="K5858" s="1109">
        <v>0</v>
      </c>
      <c r="L5858" s="1109">
        <v>0</v>
      </c>
      <c r="M5858" s="1109">
        <v>0</v>
      </c>
      <c r="N5858" s="1109">
        <v>0</v>
      </c>
      <c r="O5858" s="1109">
        <v>0</v>
      </c>
      <c r="P5858" s="1109">
        <v>0</v>
      </c>
      <c r="Q5858" s="1109">
        <v>0</v>
      </c>
    </row>
    <row r="5859" spans="1:17">
      <c r="A5859" s="1109">
        <v>21400</v>
      </c>
      <c r="B5859" s="1110" t="s">
        <v>0</v>
      </c>
      <c r="C5859" s="1109">
        <v>5</v>
      </c>
      <c r="D5859" s="1109">
        <v>4</v>
      </c>
      <c r="E5859" s="1109">
        <v>24.1</v>
      </c>
      <c r="F5859" s="1109">
        <v>0</v>
      </c>
      <c r="G5859" s="1110" t="s">
        <v>10840</v>
      </c>
      <c r="H5859" s="1110" t="s">
        <v>4654</v>
      </c>
      <c r="I5859" s="1110" t="s">
        <v>10841</v>
      </c>
      <c r="J5859" s="1109">
        <v>0</v>
      </c>
      <c r="K5859" s="1109">
        <v>0</v>
      </c>
      <c r="L5859" s="1109">
        <v>0</v>
      </c>
      <c r="M5859" s="1109">
        <v>0</v>
      </c>
      <c r="N5859" s="1109">
        <v>0</v>
      </c>
      <c r="O5859" s="1109">
        <v>0</v>
      </c>
      <c r="P5859" s="1109">
        <v>0</v>
      </c>
      <c r="Q5859" s="1109">
        <v>0</v>
      </c>
    </row>
    <row r="5860" spans="1:17">
      <c r="A5860" s="1109">
        <v>21401</v>
      </c>
      <c r="B5860" s="1110" t="s">
        <v>0</v>
      </c>
      <c r="C5860" s="1109">
        <v>5</v>
      </c>
      <c r="D5860" s="1109">
        <v>4</v>
      </c>
      <c r="E5860" s="1109">
        <v>24.1</v>
      </c>
      <c r="F5860" s="1109">
        <v>0</v>
      </c>
      <c r="G5860" s="1110" t="s">
        <v>10840</v>
      </c>
      <c r="H5860" s="1110" t="s">
        <v>4654</v>
      </c>
      <c r="I5860" s="1110" t="s">
        <v>10832</v>
      </c>
      <c r="J5860" s="1109">
        <v>0</v>
      </c>
      <c r="K5860" s="1109">
        <v>0</v>
      </c>
      <c r="L5860" s="1109">
        <v>0</v>
      </c>
      <c r="M5860" s="1109">
        <v>0</v>
      </c>
      <c r="N5860" s="1109">
        <v>0</v>
      </c>
      <c r="O5860" s="1109">
        <v>0</v>
      </c>
      <c r="P5860" s="1109">
        <v>0</v>
      </c>
      <c r="Q5860" s="1109">
        <v>0</v>
      </c>
    </row>
    <row r="5861" spans="1:17">
      <c r="A5861" s="1109">
        <v>21402</v>
      </c>
      <c r="B5861" s="1110" t="s">
        <v>0</v>
      </c>
      <c r="C5861" s="1109">
        <v>5</v>
      </c>
      <c r="D5861" s="1109">
        <v>4</v>
      </c>
      <c r="E5861" s="1109">
        <v>24.1</v>
      </c>
      <c r="F5861" s="1109">
        <v>0</v>
      </c>
      <c r="G5861" s="1110" t="s">
        <v>10840</v>
      </c>
      <c r="H5861" s="1110" t="s">
        <v>4654</v>
      </c>
      <c r="I5861" s="1110" t="s">
        <v>10839</v>
      </c>
      <c r="J5861" s="1109">
        <v>0</v>
      </c>
      <c r="K5861" s="1109">
        <v>0</v>
      </c>
      <c r="L5861" s="1109">
        <v>0</v>
      </c>
      <c r="M5861" s="1109">
        <v>0</v>
      </c>
      <c r="N5861" s="1109">
        <v>0</v>
      </c>
      <c r="O5861" s="1109">
        <v>0</v>
      </c>
      <c r="P5861" s="1109">
        <v>0</v>
      </c>
      <c r="Q5861" s="1109">
        <v>0</v>
      </c>
    </row>
    <row r="5862" spans="1:17">
      <c r="A5862" s="1109">
        <v>21403</v>
      </c>
      <c r="B5862" s="1110" t="s">
        <v>0</v>
      </c>
      <c r="C5862" s="1109">
        <v>5</v>
      </c>
      <c r="D5862" s="1109">
        <v>4</v>
      </c>
      <c r="E5862" s="1109">
        <v>24.1</v>
      </c>
      <c r="F5862" s="1109">
        <v>0</v>
      </c>
      <c r="G5862" s="1110" t="s">
        <v>10842</v>
      </c>
      <c r="H5862" s="1110" t="s">
        <v>4654</v>
      </c>
      <c r="I5862" s="1110" t="s">
        <v>10847</v>
      </c>
      <c r="J5862" s="1109">
        <v>0</v>
      </c>
      <c r="K5862" s="1109">
        <v>0</v>
      </c>
      <c r="L5862" s="1109">
        <v>0</v>
      </c>
      <c r="M5862" s="1109">
        <v>0</v>
      </c>
      <c r="N5862" s="1109">
        <v>0</v>
      </c>
      <c r="O5862" s="1109">
        <v>0</v>
      </c>
      <c r="P5862" s="1109">
        <v>0</v>
      </c>
      <c r="Q5862" s="1109">
        <v>0</v>
      </c>
    </row>
    <row r="5863" spans="1:17">
      <c r="A5863" s="1109">
        <v>21404</v>
      </c>
      <c r="B5863" s="1110" t="s">
        <v>0</v>
      </c>
      <c r="C5863" s="1109">
        <v>5</v>
      </c>
      <c r="D5863" s="1109">
        <v>4</v>
      </c>
      <c r="E5863" s="1109">
        <v>24.1</v>
      </c>
      <c r="F5863" s="1109">
        <v>0</v>
      </c>
      <c r="G5863" s="1110" t="s">
        <v>10842</v>
      </c>
      <c r="H5863" s="1110" t="s">
        <v>4654</v>
      </c>
      <c r="I5863" s="1110" t="s">
        <v>10760</v>
      </c>
      <c r="J5863" s="1109">
        <v>0</v>
      </c>
      <c r="K5863" s="1109">
        <v>0</v>
      </c>
      <c r="L5863" s="1109">
        <v>0</v>
      </c>
      <c r="M5863" s="1109">
        <v>0</v>
      </c>
      <c r="N5863" s="1109">
        <v>0</v>
      </c>
      <c r="O5863" s="1109">
        <v>0</v>
      </c>
      <c r="P5863" s="1109">
        <v>0</v>
      </c>
      <c r="Q5863" s="1109">
        <v>0</v>
      </c>
    </row>
    <row r="5864" spans="1:17">
      <c r="A5864" s="1109">
        <v>21405</v>
      </c>
      <c r="B5864" s="1110" t="s">
        <v>0</v>
      </c>
      <c r="C5864" s="1109">
        <v>5</v>
      </c>
      <c r="D5864" s="1109">
        <v>4</v>
      </c>
      <c r="E5864" s="1109">
        <v>24.1</v>
      </c>
      <c r="F5864" s="1109">
        <v>0</v>
      </c>
      <c r="G5864" s="1110" t="s">
        <v>10842</v>
      </c>
      <c r="H5864" s="1110" t="s">
        <v>4654</v>
      </c>
      <c r="I5864" s="1110" t="s">
        <v>10736</v>
      </c>
      <c r="J5864" s="1109">
        <v>0</v>
      </c>
      <c r="K5864" s="1109">
        <v>0</v>
      </c>
      <c r="L5864" s="1109">
        <v>0</v>
      </c>
      <c r="M5864" s="1109">
        <v>0</v>
      </c>
      <c r="N5864" s="1109">
        <v>0</v>
      </c>
      <c r="O5864" s="1109">
        <v>0</v>
      </c>
      <c r="P5864" s="1109">
        <v>0</v>
      </c>
      <c r="Q5864" s="1109">
        <v>0</v>
      </c>
    </row>
    <row r="5865" spans="1:17">
      <c r="A5865" s="1109">
        <v>21406</v>
      </c>
      <c r="B5865" s="1110" t="s">
        <v>0</v>
      </c>
      <c r="C5865" s="1109">
        <v>5</v>
      </c>
      <c r="D5865" s="1109">
        <v>4</v>
      </c>
      <c r="E5865" s="1109">
        <v>24.1</v>
      </c>
      <c r="F5865" s="1109">
        <v>0</v>
      </c>
      <c r="G5865" s="1110" t="s">
        <v>10842</v>
      </c>
      <c r="H5865" s="1110" t="s">
        <v>4654</v>
      </c>
      <c r="I5865" s="1110" t="s">
        <v>10841</v>
      </c>
      <c r="J5865" s="1109">
        <v>0</v>
      </c>
      <c r="K5865" s="1109">
        <v>0</v>
      </c>
      <c r="L5865" s="1109">
        <v>0</v>
      </c>
      <c r="M5865" s="1109">
        <v>0</v>
      </c>
      <c r="N5865" s="1109">
        <v>0</v>
      </c>
      <c r="O5865" s="1109">
        <v>0</v>
      </c>
      <c r="P5865" s="1109">
        <v>0</v>
      </c>
      <c r="Q5865" s="1109">
        <v>0</v>
      </c>
    </row>
    <row r="5866" spans="1:17">
      <c r="A5866" s="1109">
        <v>21407</v>
      </c>
      <c r="B5866" s="1110" t="s">
        <v>0</v>
      </c>
      <c r="C5866" s="1109">
        <v>5</v>
      </c>
      <c r="D5866" s="1109">
        <v>4</v>
      </c>
      <c r="E5866" s="1109">
        <v>24.1</v>
      </c>
      <c r="F5866" s="1109">
        <v>0</v>
      </c>
      <c r="G5866" s="1110" t="s">
        <v>10842</v>
      </c>
      <c r="H5866" s="1110" t="s">
        <v>4654</v>
      </c>
      <c r="I5866" s="1110" t="s">
        <v>10832</v>
      </c>
      <c r="J5866" s="1109">
        <v>0</v>
      </c>
      <c r="K5866" s="1109">
        <v>0</v>
      </c>
      <c r="L5866" s="1109">
        <v>0</v>
      </c>
      <c r="M5866" s="1109">
        <v>0</v>
      </c>
      <c r="N5866" s="1109">
        <v>0</v>
      </c>
      <c r="O5866" s="1109">
        <v>0</v>
      </c>
      <c r="P5866" s="1109">
        <v>0</v>
      </c>
      <c r="Q5866" s="1109">
        <v>0</v>
      </c>
    </row>
    <row r="5867" spans="1:17">
      <c r="A5867" s="1109">
        <v>21408</v>
      </c>
      <c r="B5867" s="1110" t="s">
        <v>0</v>
      </c>
      <c r="C5867" s="1109">
        <v>5</v>
      </c>
      <c r="D5867" s="1109">
        <v>4</v>
      </c>
      <c r="E5867" s="1109">
        <v>24.1</v>
      </c>
      <c r="F5867" s="1109">
        <v>0</v>
      </c>
      <c r="G5867" s="1110" t="s">
        <v>10842</v>
      </c>
      <c r="H5867" s="1110" t="s">
        <v>4654</v>
      </c>
      <c r="I5867" s="1110" t="s">
        <v>10839</v>
      </c>
      <c r="J5867" s="1109">
        <v>0</v>
      </c>
      <c r="K5867" s="1109">
        <v>0</v>
      </c>
      <c r="L5867" s="1109">
        <v>0</v>
      </c>
      <c r="M5867" s="1109">
        <v>0</v>
      </c>
      <c r="N5867" s="1109">
        <v>0</v>
      </c>
      <c r="O5867" s="1109">
        <v>0</v>
      </c>
      <c r="P5867" s="1109">
        <v>0</v>
      </c>
      <c r="Q5867" s="1109">
        <v>0</v>
      </c>
    </row>
    <row r="5868" spans="1:17">
      <c r="A5868" s="1109">
        <v>21409</v>
      </c>
      <c r="B5868" s="1110" t="s">
        <v>0</v>
      </c>
      <c r="C5868" s="1109">
        <v>5</v>
      </c>
      <c r="D5868" s="1109">
        <v>4</v>
      </c>
      <c r="E5868" s="1109">
        <v>24.1</v>
      </c>
      <c r="F5868" s="1109">
        <v>0</v>
      </c>
      <c r="G5868" s="1110" t="s">
        <v>10843</v>
      </c>
      <c r="H5868" s="1110" t="s">
        <v>4654</v>
      </c>
      <c r="I5868" s="1110" t="s">
        <v>10847</v>
      </c>
      <c r="J5868" s="1109">
        <v>0</v>
      </c>
      <c r="K5868" s="1109">
        <v>0</v>
      </c>
      <c r="L5868" s="1109">
        <v>0</v>
      </c>
      <c r="M5868" s="1109">
        <v>0</v>
      </c>
      <c r="N5868" s="1109">
        <v>0</v>
      </c>
      <c r="O5868" s="1109">
        <v>0</v>
      </c>
      <c r="P5868" s="1109">
        <v>0</v>
      </c>
      <c r="Q5868" s="1109">
        <v>0</v>
      </c>
    </row>
    <row r="5869" spans="1:17">
      <c r="A5869" s="1109">
        <v>21410</v>
      </c>
      <c r="B5869" s="1110" t="s">
        <v>0</v>
      </c>
      <c r="C5869" s="1109">
        <v>5</v>
      </c>
      <c r="D5869" s="1109">
        <v>4</v>
      </c>
      <c r="E5869" s="1109">
        <v>24.1</v>
      </c>
      <c r="F5869" s="1109">
        <v>0</v>
      </c>
      <c r="G5869" s="1110" t="s">
        <v>10843</v>
      </c>
      <c r="H5869" s="1110" t="s">
        <v>4654</v>
      </c>
      <c r="I5869" s="1110" t="s">
        <v>10849</v>
      </c>
      <c r="J5869" s="1109">
        <v>0</v>
      </c>
      <c r="K5869" s="1109">
        <v>0</v>
      </c>
      <c r="L5869" s="1109">
        <v>0</v>
      </c>
      <c r="M5869" s="1109">
        <v>0</v>
      </c>
      <c r="N5869" s="1109">
        <v>0</v>
      </c>
      <c r="O5869" s="1109">
        <v>0</v>
      </c>
      <c r="P5869" s="1109">
        <v>0</v>
      </c>
      <c r="Q5869" s="1109">
        <v>0</v>
      </c>
    </row>
    <row r="5870" spans="1:17">
      <c r="A5870" s="1109">
        <v>21411</v>
      </c>
      <c r="B5870" s="1110" t="s">
        <v>0</v>
      </c>
      <c r="C5870" s="1109">
        <v>5</v>
      </c>
      <c r="D5870" s="1109">
        <v>4</v>
      </c>
      <c r="E5870" s="1109">
        <v>24.1</v>
      </c>
      <c r="F5870" s="1109">
        <v>0</v>
      </c>
      <c r="G5870" s="1110" t="s">
        <v>10843</v>
      </c>
      <c r="H5870" s="1110" t="s">
        <v>4654</v>
      </c>
      <c r="I5870" s="1110" t="s">
        <v>10760</v>
      </c>
      <c r="J5870" s="1109">
        <v>0</v>
      </c>
      <c r="K5870" s="1109">
        <v>0</v>
      </c>
      <c r="L5870" s="1109">
        <v>0</v>
      </c>
      <c r="M5870" s="1109">
        <v>0</v>
      </c>
      <c r="N5870" s="1109">
        <v>0</v>
      </c>
      <c r="O5870" s="1109">
        <v>0</v>
      </c>
      <c r="P5870" s="1109">
        <v>0</v>
      </c>
      <c r="Q5870" s="1109">
        <v>0</v>
      </c>
    </row>
    <row r="5871" spans="1:17">
      <c r="A5871" s="1109">
        <v>21412</v>
      </c>
      <c r="B5871" s="1110" t="s">
        <v>0</v>
      </c>
      <c r="C5871" s="1109">
        <v>5</v>
      </c>
      <c r="D5871" s="1109">
        <v>4</v>
      </c>
      <c r="E5871" s="1109">
        <v>24.1</v>
      </c>
      <c r="F5871" s="1109">
        <v>0</v>
      </c>
      <c r="G5871" s="1110" t="s">
        <v>10843</v>
      </c>
      <c r="H5871" s="1110" t="s">
        <v>4654</v>
      </c>
      <c r="I5871" s="1110" t="s">
        <v>10845</v>
      </c>
      <c r="J5871" s="1109">
        <v>0</v>
      </c>
      <c r="K5871" s="1109">
        <v>0</v>
      </c>
      <c r="L5871" s="1109">
        <v>0</v>
      </c>
      <c r="M5871" s="1109">
        <v>0</v>
      </c>
      <c r="N5871" s="1109">
        <v>0</v>
      </c>
      <c r="O5871" s="1109">
        <v>0</v>
      </c>
      <c r="P5871" s="1109">
        <v>0</v>
      </c>
      <c r="Q5871" s="1109">
        <v>0</v>
      </c>
    </row>
    <row r="5872" spans="1:17">
      <c r="A5872" s="1109">
        <v>21413</v>
      </c>
      <c r="B5872" s="1110" t="s">
        <v>0</v>
      </c>
      <c r="C5872" s="1109">
        <v>5</v>
      </c>
      <c r="D5872" s="1109">
        <v>4</v>
      </c>
      <c r="E5872" s="1109">
        <v>24.1</v>
      </c>
      <c r="F5872" s="1109">
        <v>0</v>
      </c>
      <c r="G5872" s="1110" t="s">
        <v>10843</v>
      </c>
      <c r="H5872" s="1110" t="s">
        <v>4654</v>
      </c>
      <c r="I5872" s="1110" t="s">
        <v>10736</v>
      </c>
      <c r="J5872" s="1109">
        <v>0</v>
      </c>
      <c r="K5872" s="1109">
        <v>0</v>
      </c>
      <c r="L5872" s="1109">
        <v>0</v>
      </c>
      <c r="M5872" s="1109">
        <v>0</v>
      </c>
      <c r="N5872" s="1109">
        <v>0</v>
      </c>
      <c r="O5872" s="1109">
        <v>0</v>
      </c>
      <c r="P5872" s="1109">
        <v>0</v>
      </c>
      <c r="Q5872" s="1109">
        <v>0</v>
      </c>
    </row>
    <row r="5873" spans="1:17">
      <c r="A5873" s="1109">
        <v>21414</v>
      </c>
      <c r="B5873" s="1110" t="s">
        <v>0</v>
      </c>
      <c r="C5873" s="1109">
        <v>5</v>
      </c>
      <c r="D5873" s="1109">
        <v>4</v>
      </c>
      <c r="E5873" s="1109">
        <v>24.1</v>
      </c>
      <c r="F5873" s="1109">
        <v>0</v>
      </c>
      <c r="G5873" s="1110" t="s">
        <v>10843</v>
      </c>
      <c r="H5873" s="1110" t="s">
        <v>4654</v>
      </c>
      <c r="I5873" s="1110" t="s">
        <v>10841</v>
      </c>
      <c r="J5873" s="1109">
        <v>0</v>
      </c>
      <c r="K5873" s="1109">
        <v>0</v>
      </c>
      <c r="L5873" s="1109">
        <v>0</v>
      </c>
      <c r="M5873" s="1109">
        <v>0</v>
      </c>
      <c r="N5873" s="1109">
        <v>0</v>
      </c>
      <c r="O5873" s="1109">
        <v>0</v>
      </c>
      <c r="P5873" s="1109">
        <v>0</v>
      </c>
      <c r="Q5873" s="1109">
        <v>0</v>
      </c>
    </row>
    <row r="5874" spans="1:17">
      <c r="A5874" s="1109">
        <v>21415</v>
      </c>
      <c r="B5874" s="1110" t="s">
        <v>0</v>
      </c>
      <c r="C5874" s="1109">
        <v>5</v>
      </c>
      <c r="D5874" s="1109">
        <v>4</v>
      </c>
      <c r="E5874" s="1109">
        <v>24.1</v>
      </c>
      <c r="F5874" s="1109">
        <v>0</v>
      </c>
      <c r="G5874" s="1110" t="s">
        <v>10843</v>
      </c>
      <c r="H5874" s="1110" t="s">
        <v>4654</v>
      </c>
      <c r="I5874" s="1110" t="s">
        <v>10832</v>
      </c>
      <c r="J5874" s="1109">
        <v>0</v>
      </c>
      <c r="K5874" s="1109">
        <v>0</v>
      </c>
      <c r="L5874" s="1109">
        <v>0</v>
      </c>
      <c r="M5874" s="1109">
        <v>0</v>
      </c>
      <c r="N5874" s="1109">
        <v>0</v>
      </c>
      <c r="O5874" s="1109">
        <v>0</v>
      </c>
      <c r="P5874" s="1109">
        <v>0</v>
      </c>
      <c r="Q5874" s="1109">
        <v>0</v>
      </c>
    </row>
    <row r="5875" spans="1:17">
      <c r="A5875" s="1109">
        <v>21416</v>
      </c>
      <c r="B5875" s="1110" t="s">
        <v>0</v>
      </c>
      <c r="C5875" s="1109">
        <v>5</v>
      </c>
      <c r="D5875" s="1109">
        <v>4</v>
      </c>
      <c r="E5875" s="1109">
        <v>24.1</v>
      </c>
      <c r="F5875" s="1109">
        <v>0</v>
      </c>
      <c r="G5875" s="1110" t="s">
        <v>10843</v>
      </c>
      <c r="H5875" s="1110" t="s">
        <v>4654</v>
      </c>
      <c r="I5875" s="1110" t="s">
        <v>10839</v>
      </c>
      <c r="J5875" s="1109">
        <v>0</v>
      </c>
      <c r="K5875" s="1109">
        <v>0</v>
      </c>
      <c r="L5875" s="1109">
        <v>0</v>
      </c>
      <c r="M5875" s="1109">
        <v>0</v>
      </c>
      <c r="N5875" s="1109">
        <v>0</v>
      </c>
      <c r="O5875" s="1109">
        <v>0</v>
      </c>
      <c r="P5875" s="1109">
        <v>0</v>
      </c>
      <c r="Q5875" s="1109">
        <v>0</v>
      </c>
    </row>
    <row r="5876" spans="1:17">
      <c r="A5876" s="1109">
        <v>21417</v>
      </c>
      <c r="B5876" s="1110" t="s">
        <v>0</v>
      </c>
      <c r="C5876" s="1109">
        <v>5</v>
      </c>
      <c r="D5876" s="1109">
        <v>4</v>
      </c>
      <c r="E5876" s="1109">
        <v>24.1</v>
      </c>
      <c r="F5876" s="1109">
        <v>0</v>
      </c>
      <c r="G5876" s="1110" t="s">
        <v>10784</v>
      </c>
      <c r="H5876" s="1110" t="s">
        <v>4654</v>
      </c>
      <c r="I5876" s="1110" t="s">
        <v>10847</v>
      </c>
      <c r="J5876" s="1109">
        <v>0</v>
      </c>
      <c r="K5876" s="1109">
        <v>0</v>
      </c>
      <c r="L5876" s="1109">
        <v>0</v>
      </c>
      <c r="M5876" s="1109">
        <v>0</v>
      </c>
      <c r="N5876" s="1109">
        <v>0</v>
      </c>
      <c r="O5876" s="1109">
        <v>0</v>
      </c>
      <c r="P5876" s="1109">
        <v>0</v>
      </c>
      <c r="Q5876" s="1109">
        <v>0</v>
      </c>
    </row>
    <row r="5877" spans="1:17">
      <c r="A5877" s="1109">
        <v>21418</v>
      </c>
      <c r="B5877" s="1110" t="s">
        <v>0</v>
      </c>
      <c r="C5877" s="1109">
        <v>5</v>
      </c>
      <c r="D5877" s="1109">
        <v>4</v>
      </c>
      <c r="E5877" s="1109">
        <v>24.1</v>
      </c>
      <c r="F5877" s="1109">
        <v>0</v>
      </c>
      <c r="G5877" s="1110" t="s">
        <v>10784</v>
      </c>
      <c r="H5877" s="1110" t="s">
        <v>4654</v>
      </c>
      <c r="I5877" s="1110" t="s">
        <v>10849</v>
      </c>
      <c r="J5877" s="1109">
        <v>0</v>
      </c>
      <c r="K5877" s="1109">
        <v>0</v>
      </c>
      <c r="L5877" s="1109">
        <v>0</v>
      </c>
      <c r="M5877" s="1109">
        <v>0</v>
      </c>
      <c r="N5877" s="1109">
        <v>0</v>
      </c>
      <c r="O5877" s="1109">
        <v>0</v>
      </c>
      <c r="P5877" s="1109">
        <v>0</v>
      </c>
      <c r="Q5877" s="1109">
        <v>0</v>
      </c>
    </row>
    <row r="5878" spans="1:17">
      <c r="A5878" s="1109">
        <v>21419</v>
      </c>
      <c r="B5878" s="1110" t="s">
        <v>0</v>
      </c>
      <c r="C5878" s="1109">
        <v>5</v>
      </c>
      <c r="D5878" s="1109">
        <v>4</v>
      </c>
      <c r="E5878" s="1109">
        <v>24.1</v>
      </c>
      <c r="F5878" s="1109">
        <v>0</v>
      </c>
      <c r="G5878" s="1110" t="s">
        <v>10784</v>
      </c>
      <c r="H5878" s="1110" t="s">
        <v>4654</v>
      </c>
      <c r="I5878" s="1110" t="s">
        <v>10760</v>
      </c>
      <c r="J5878" s="1109">
        <v>0</v>
      </c>
      <c r="K5878" s="1109">
        <v>0</v>
      </c>
      <c r="L5878" s="1109">
        <v>0</v>
      </c>
      <c r="M5878" s="1109">
        <v>0</v>
      </c>
      <c r="N5878" s="1109">
        <v>0</v>
      </c>
      <c r="O5878" s="1109">
        <v>0</v>
      </c>
      <c r="P5878" s="1109">
        <v>0</v>
      </c>
      <c r="Q5878" s="1109">
        <v>0</v>
      </c>
    </row>
    <row r="5879" spans="1:17">
      <c r="A5879" s="1109">
        <v>21420</v>
      </c>
      <c r="B5879" s="1110" t="s">
        <v>0</v>
      </c>
      <c r="C5879" s="1109">
        <v>5</v>
      </c>
      <c r="D5879" s="1109">
        <v>4</v>
      </c>
      <c r="E5879" s="1109">
        <v>24.1</v>
      </c>
      <c r="F5879" s="1109">
        <v>0</v>
      </c>
      <c r="G5879" s="1110" t="s">
        <v>10784</v>
      </c>
      <c r="H5879" s="1110" t="s">
        <v>4654</v>
      </c>
      <c r="I5879" s="1110" t="s">
        <v>10836</v>
      </c>
      <c r="J5879" s="1109">
        <v>0</v>
      </c>
      <c r="K5879" s="1109">
        <v>0</v>
      </c>
      <c r="L5879" s="1109">
        <v>0</v>
      </c>
      <c r="M5879" s="1109">
        <v>0</v>
      </c>
      <c r="N5879" s="1109">
        <v>0</v>
      </c>
      <c r="O5879" s="1109">
        <v>0</v>
      </c>
      <c r="P5879" s="1109">
        <v>0</v>
      </c>
      <c r="Q5879" s="1109">
        <v>0</v>
      </c>
    </row>
    <row r="5880" spans="1:17">
      <c r="A5880" s="1109">
        <v>21421</v>
      </c>
      <c r="B5880" s="1110" t="s">
        <v>0</v>
      </c>
      <c r="C5880" s="1109">
        <v>5</v>
      </c>
      <c r="D5880" s="1109">
        <v>4</v>
      </c>
      <c r="E5880" s="1109">
        <v>24.1</v>
      </c>
      <c r="F5880" s="1109">
        <v>0</v>
      </c>
      <c r="G5880" s="1110" t="s">
        <v>10784</v>
      </c>
      <c r="H5880" s="1110" t="s">
        <v>4654</v>
      </c>
      <c r="I5880" s="1110" t="s">
        <v>10736</v>
      </c>
      <c r="J5880" s="1109">
        <v>0</v>
      </c>
      <c r="K5880" s="1109">
        <v>0</v>
      </c>
      <c r="L5880" s="1109">
        <v>0</v>
      </c>
      <c r="M5880" s="1109">
        <v>0</v>
      </c>
      <c r="N5880" s="1109">
        <v>0</v>
      </c>
      <c r="O5880" s="1109">
        <v>0</v>
      </c>
      <c r="P5880" s="1109">
        <v>0</v>
      </c>
      <c r="Q5880" s="1109">
        <v>0</v>
      </c>
    </row>
    <row r="5881" spans="1:17">
      <c r="A5881" s="1109">
        <v>21422</v>
      </c>
      <c r="B5881" s="1110" t="s">
        <v>0</v>
      </c>
      <c r="C5881" s="1109">
        <v>5</v>
      </c>
      <c r="D5881" s="1109">
        <v>4</v>
      </c>
      <c r="E5881" s="1109">
        <v>24.1</v>
      </c>
      <c r="F5881" s="1109">
        <v>0</v>
      </c>
      <c r="G5881" s="1110" t="s">
        <v>10784</v>
      </c>
      <c r="H5881" s="1110" t="s">
        <v>4654</v>
      </c>
      <c r="I5881" s="1110" t="s">
        <v>10845</v>
      </c>
      <c r="J5881" s="1109">
        <v>0</v>
      </c>
      <c r="K5881" s="1109">
        <v>0</v>
      </c>
      <c r="L5881" s="1109">
        <v>0</v>
      </c>
      <c r="M5881" s="1109">
        <v>0</v>
      </c>
      <c r="N5881" s="1109">
        <v>0</v>
      </c>
      <c r="O5881" s="1109">
        <v>0</v>
      </c>
      <c r="P5881" s="1109">
        <v>0</v>
      </c>
      <c r="Q5881" s="1109">
        <v>0</v>
      </c>
    </row>
    <row r="5882" spans="1:17">
      <c r="A5882" s="1109">
        <v>21423</v>
      </c>
      <c r="B5882" s="1110" t="s">
        <v>0</v>
      </c>
      <c r="C5882" s="1109">
        <v>5</v>
      </c>
      <c r="D5882" s="1109">
        <v>4</v>
      </c>
      <c r="E5882" s="1109">
        <v>24.1</v>
      </c>
      <c r="F5882" s="1109">
        <v>0</v>
      </c>
      <c r="G5882" s="1110" t="s">
        <v>10784</v>
      </c>
      <c r="H5882" s="1110" t="s">
        <v>4654</v>
      </c>
      <c r="I5882" s="1110" t="s">
        <v>10841</v>
      </c>
      <c r="J5882" s="1109">
        <v>0</v>
      </c>
      <c r="K5882" s="1109">
        <v>0</v>
      </c>
      <c r="L5882" s="1109">
        <v>0</v>
      </c>
      <c r="M5882" s="1109">
        <v>0</v>
      </c>
      <c r="N5882" s="1109">
        <v>0</v>
      </c>
      <c r="O5882" s="1109">
        <v>0</v>
      </c>
      <c r="P5882" s="1109">
        <v>0</v>
      </c>
      <c r="Q5882" s="1109">
        <v>0</v>
      </c>
    </row>
    <row r="5883" spans="1:17">
      <c r="A5883" s="1109">
        <v>21424</v>
      </c>
      <c r="B5883" s="1110" t="s">
        <v>0</v>
      </c>
      <c r="C5883" s="1109">
        <v>5</v>
      </c>
      <c r="D5883" s="1109">
        <v>4</v>
      </c>
      <c r="E5883" s="1109">
        <v>24.1</v>
      </c>
      <c r="F5883" s="1109">
        <v>0</v>
      </c>
      <c r="G5883" s="1110" t="s">
        <v>10784</v>
      </c>
      <c r="H5883" s="1110" t="s">
        <v>4654</v>
      </c>
      <c r="I5883" s="1110" t="s">
        <v>10832</v>
      </c>
      <c r="J5883" s="1109">
        <v>0</v>
      </c>
      <c r="K5883" s="1109">
        <v>0</v>
      </c>
      <c r="L5883" s="1109">
        <v>0</v>
      </c>
      <c r="M5883" s="1109">
        <v>0</v>
      </c>
      <c r="N5883" s="1109">
        <v>0</v>
      </c>
      <c r="O5883" s="1109">
        <v>0</v>
      </c>
      <c r="P5883" s="1109">
        <v>0</v>
      </c>
      <c r="Q5883" s="1109">
        <v>0</v>
      </c>
    </row>
    <row r="5884" spans="1:17">
      <c r="A5884" s="1109">
        <v>21425</v>
      </c>
      <c r="B5884" s="1110" t="s">
        <v>0</v>
      </c>
      <c r="C5884" s="1109">
        <v>5</v>
      </c>
      <c r="D5884" s="1109">
        <v>4</v>
      </c>
      <c r="E5884" s="1109">
        <v>24.1</v>
      </c>
      <c r="F5884" s="1109">
        <v>0</v>
      </c>
      <c r="G5884" s="1110" t="s">
        <v>10784</v>
      </c>
      <c r="H5884" s="1110" t="s">
        <v>4654</v>
      </c>
      <c r="I5884" s="1110" t="s">
        <v>10839</v>
      </c>
      <c r="J5884" s="1109">
        <v>0</v>
      </c>
      <c r="K5884" s="1109">
        <v>0</v>
      </c>
      <c r="L5884" s="1109">
        <v>0</v>
      </c>
      <c r="M5884" s="1109">
        <v>0</v>
      </c>
      <c r="N5884" s="1109">
        <v>0</v>
      </c>
      <c r="O5884" s="1109">
        <v>0</v>
      </c>
      <c r="P5884" s="1109">
        <v>0</v>
      </c>
      <c r="Q5884" s="1109">
        <v>0</v>
      </c>
    </row>
    <row r="5885" spans="1:17">
      <c r="A5885" s="1109">
        <v>21426</v>
      </c>
      <c r="B5885" s="1110" t="s">
        <v>0</v>
      </c>
      <c r="C5885" s="1109">
        <v>5</v>
      </c>
      <c r="D5885" s="1109">
        <v>4</v>
      </c>
      <c r="E5885" s="1109">
        <v>24.1</v>
      </c>
      <c r="F5885" s="1109">
        <v>0</v>
      </c>
      <c r="G5885" s="1110" t="s">
        <v>10741</v>
      </c>
      <c r="H5885" s="1110" t="s">
        <v>4654</v>
      </c>
      <c r="I5885" s="1110" t="s">
        <v>10847</v>
      </c>
      <c r="J5885" s="1109">
        <v>0</v>
      </c>
      <c r="K5885" s="1109">
        <v>0</v>
      </c>
      <c r="L5885" s="1109">
        <v>0</v>
      </c>
      <c r="M5885" s="1109">
        <v>0</v>
      </c>
      <c r="N5885" s="1109">
        <v>0</v>
      </c>
      <c r="O5885" s="1109">
        <v>0</v>
      </c>
      <c r="P5885" s="1109">
        <v>0</v>
      </c>
      <c r="Q5885" s="1109">
        <v>0</v>
      </c>
    </row>
    <row r="5886" spans="1:17">
      <c r="A5886" s="1109">
        <v>21427</v>
      </c>
      <c r="B5886" s="1110" t="s">
        <v>0</v>
      </c>
      <c r="C5886" s="1109">
        <v>5</v>
      </c>
      <c r="D5886" s="1109">
        <v>4</v>
      </c>
      <c r="E5886" s="1109">
        <v>24.1</v>
      </c>
      <c r="F5886" s="1109">
        <v>0</v>
      </c>
      <c r="G5886" s="1110" t="s">
        <v>10741</v>
      </c>
      <c r="H5886" s="1110" t="s">
        <v>4654</v>
      </c>
      <c r="I5886" s="1110" t="s">
        <v>10849</v>
      </c>
      <c r="J5886" s="1109">
        <v>0</v>
      </c>
      <c r="K5886" s="1109">
        <v>0</v>
      </c>
      <c r="L5886" s="1109">
        <v>0</v>
      </c>
      <c r="M5886" s="1109">
        <v>0</v>
      </c>
      <c r="N5886" s="1109">
        <v>0</v>
      </c>
      <c r="O5886" s="1109">
        <v>0</v>
      </c>
      <c r="P5886" s="1109">
        <v>0</v>
      </c>
      <c r="Q5886" s="1109">
        <v>0</v>
      </c>
    </row>
    <row r="5887" spans="1:17">
      <c r="A5887" s="1109">
        <v>21428</v>
      </c>
      <c r="B5887" s="1110" t="s">
        <v>0</v>
      </c>
      <c r="C5887" s="1109">
        <v>5</v>
      </c>
      <c r="D5887" s="1109">
        <v>4</v>
      </c>
      <c r="E5887" s="1109">
        <v>24.1</v>
      </c>
      <c r="F5887" s="1109">
        <v>0</v>
      </c>
      <c r="G5887" s="1110" t="s">
        <v>10741</v>
      </c>
      <c r="H5887" s="1110" t="s">
        <v>4654</v>
      </c>
      <c r="I5887" s="1110" t="s">
        <v>10760</v>
      </c>
      <c r="J5887" s="1109">
        <v>0</v>
      </c>
      <c r="K5887" s="1109">
        <v>0</v>
      </c>
      <c r="L5887" s="1109">
        <v>0</v>
      </c>
      <c r="M5887" s="1109">
        <v>0</v>
      </c>
      <c r="N5887" s="1109">
        <v>0</v>
      </c>
      <c r="O5887" s="1109">
        <v>0</v>
      </c>
      <c r="P5887" s="1109">
        <v>0</v>
      </c>
      <c r="Q5887" s="1109">
        <v>0</v>
      </c>
    </row>
    <row r="5888" spans="1:17">
      <c r="A5888" s="1109">
        <v>21429</v>
      </c>
      <c r="B5888" s="1110" t="s">
        <v>0</v>
      </c>
      <c r="C5888" s="1109">
        <v>5</v>
      </c>
      <c r="D5888" s="1109">
        <v>4</v>
      </c>
      <c r="E5888" s="1109">
        <v>24.1</v>
      </c>
      <c r="F5888" s="1109">
        <v>0</v>
      </c>
      <c r="G5888" s="1110" t="s">
        <v>10741</v>
      </c>
      <c r="H5888" s="1110" t="s">
        <v>4654</v>
      </c>
      <c r="I5888" s="1110" t="s">
        <v>10736</v>
      </c>
      <c r="J5888" s="1109">
        <v>0</v>
      </c>
      <c r="K5888" s="1109">
        <v>0</v>
      </c>
      <c r="L5888" s="1109">
        <v>0</v>
      </c>
      <c r="M5888" s="1109">
        <v>0</v>
      </c>
      <c r="N5888" s="1109">
        <v>0</v>
      </c>
      <c r="O5888" s="1109">
        <v>0</v>
      </c>
      <c r="P5888" s="1109">
        <v>0</v>
      </c>
      <c r="Q5888" s="1109">
        <v>0</v>
      </c>
    </row>
    <row r="5889" spans="1:17">
      <c r="A5889" s="1109">
        <v>21430</v>
      </c>
      <c r="B5889" s="1110" t="s">
        <v>0</v>
      </c>
      <c r="C5889" s="1109">
        <v>5</v>
      </c>
      <c r="D5889" s="1109">
        <v>4</v>
      </c>
      <c r="E5889" s="1109">
        <v>24.1</v>
      </c>
      <c r="F5889" s="1109">
        <v>0</v>
      </c>
      <c r="G5889" s="1110" t="s">
        <v>10741</v>
      </c>
      <c r="H5889" s="1110" t="s">
        <v>4654</v>
      </c>
      <c r="I5889" s="1110" t="s">
        <v>10845</v>
      </c>
      <c r="J5889" s="1109">
        <v>0</v>
      </c>
      <c r="K5889" s="1109">
        <v>0</v>
      </c>
      <c r="L5889" s="1109">
        <v>0</v>
      </c>
      <c r="M5889" s="1109">
        <v>0</v>
      </c>
      <c r="N5889" s="1109">
        <v>0</v>
      </c>
      <c r="O5889" s="1109">
        <v>0</v>
      </c>
      <c r="P5889" s="1109">
        <v>0</v>
      </c>
      <c r="Q5889" s="1109">
        <v>0</v>
      </c>
    </row>
    <row r="5890" spans="1:17">
      <c r="A5890" s="1109">
        <v>21431</v>
      </c>
      <c r="B5890" s="1110" t="s">
        <v>0</v>
      </c>
      <c r="C5890" s="1109">
        <v>5</v>
      </c>
      <c r="D5890" s="1109">
        <v>4</v>
      </c>
      <c r="E5890" s="1109">
        <v>24.1</v>
      </c>
      <c r="F5890" s="1109">
        <v>0</v>
      </c>
      <c r="G5890" s="1110" t="s">
        <v>10741</v>
      </c>
      <c r="H5890" s="1110" t="s">
        <v>4654</v>
      </c>
      <c r="I5890" s="1110" t="s">
        <v>10841</v>
      </c>
      <c r="J5890" s="1109">
        <v>0</v>
      </c>
      <c r="K5890" s="1109">
        <v>0</v>
      </c>
      <c r="L5890" s="1109">
        <v>0</v>
      </c>
      <c r="M5890" s="1109">
        <v>0</v>
      </c>
      <c r="N5890" s="1109">
        <v>0</v>
      </c>
      <c r="O5890" s="1109">
        <v>0</v>
      </c>
      <c r="P5890" s="1109">
        <v>0</v>
      </c>
      <c r="Q5890" s="1109">
        <v>0</v>
      </c>
    </row>
    <row r="5891" spans="1:17">
      <c r="A5891" s="1109">
        <v>21432</v>
      </c>
      <c r="B5891" s="1110" t="s">
        <v>0</v>
      </c>
      <c r="C5891" s="1109">
        <v>5</v>
      </c>
      <c r="D5891" s="1109">
        <v>4</v>
      </c>
      <c r="E5891" s="1109">
        <v>24.1</v>
      </c>
      <c r="F5891" s="1109">
        <v>0</v>
      </c>
      <c r="G5891" s="1110" t="s">
        <v>10741</v>
      </c>
      <c r="H5891" s="1110" t="s">
        <v>4654</v>
      </c>
      <c r="I5891" s="1110" t="s">
        <v>10832</v>
      </c>
      <c r="J5891" s="1109">
        <v>0</v>
      </c>
      <c r="K5891" s="1109">
        <v>0</v>
      </c>
      <c r="L5891" s="1109">
        <v>0</v>
      </c>
      <c r="M5891" s="1109">
        <v>0</v>
      </c>
      <c r="N5891" s="1109">
        <v>0</v>
      </c>
      <c r="O5891" s="1109">
        <v>0</v>
      </c>
      <c r="P5891" s="1109">
        <v>0</v>
      </c>
      <c r="Q5891" s="1109">
        <v>0</v>
      </c>
    </row>
    <row r="5892" spans="1:17">
      <c r="A5892" s="1109">
        <v>21433</v>
      </c>
      <c r="B5892" s="1110" t="s">
        <v>0</v>
      </c>
      <c r="C5892" s="1109">
        <v>5</v>
      </c>
      <c r="D5892" s="1109">
        <v>4</v>
      </c>
      <c r="E5892" s="1109">
        <v>24.1</v>
      </c>
      <c r="F5892" s="1109">
        <v>0</v>
      </c>
      <c r="G5892" s="1110" t="s">
        <v>10741</v>
      </c>
      <c r="H5892" s="1110" t="s">
        <v>4654</v>
      </c>
      <c r="I5892" s="1110" t="s">
        <v>10839</v>
      </c>
      <c r="J5892" s="1109">
        <v>0</v>
      </c>
      <c r="K5892" s="1109">
        <v>0</v>
      </c>
      <c r="L5892" s="1109">
        <v>0</v>
      </c>
      <c r="M5892" s="1109">
        <v>0</v>
      </c>
      <c r="N5892" s="1109">
        <v>0</v>
      </c>
      <c r="O5892" s="1109">
        <v>0</v>
      </c>
      <c r="P5892" s="1109">
        <v>0</v>
      </c>
      <c r="Q5892" s="1109">
        <v>0</v>
      </c>
    </row>
    <row r="5893" spans="1:17">
      <c r="A5893" s="1109">
        <v>21434</v>
      </c>
      <c r="B5893" s="1110" t="s">
        <v>0</v>
      </c>
      <c r="C5893" s="1109">
        <v>5</v>
      </c>
      <c r="D5893" s="1109">
        <v>4</v>
      </c>
      <c r="E5893" s="1109">
        <v>24.1</v>
      </c>
      <c r="F5893" s="1109">
        <v>0</v>
      </c>
      <c r="G5893" s="1110" t="s">
        <v>10833</v>
      </c>
      <c r="H5893" s="1110" t="s">
        <v>4654</v>
      </c>
      <c r="I5893" s="1110" t="s">
        <v>10847</v>
      </c>
      <c r="J5893" s="1109">
        <v>0</v>
      </c>
      <c r="K5893" s="1109">
        <v>0</v>
      </c>
      <c r="L5893" s="1109">
        <v>0</v>
      </c>
      <c r="M5893" s="1109">
        <v>0</v>
      </c>
      <c r="N5893" s="1109">
        <v>0</v>
      </c>
      <c r="O5893" s="1109">
        <v>0</v>
      </c>
      <c r="P5893" s="1109">
        <v>0</v>
      </c>
      <c r="Q5893" s="1109">
        <v>0</v>
      </c>
    </row>
    <row r="5894" spans="1:17">
      <c r="A5894" s="1109">
        <v>21435</v>
      </c>
      <c r="B5894" s="1110" t="s">
        <v>0</v>
      </c>
      <c r="C5894" s="1109">
        <v>5</v>
      </c>
      <c r="D5894" s="1109">
        <v>4</v>
      </c>
      <c r="E5894" s="1109">
        <v>24.1</v>
      </c>
      <c r="F5894" s="1109">
        <v>0</v>
      </c>
      <c r="G5894" s="1110" t="s">
        <v>10833</v>
      </c>
      <c r="H5894" s="1110" t="s">
        <v>4654</v>
      </c>
      <c r="I5894" s="1110" t="s">
        <v>10849</v>
      </c>
      <c r="J5894" s="1109">
        <v>0</v>
      </c>
      <c r="K5894" s="1109">
        <v>0</v>
      </c>
      <c r="L5894" s="1109">
        <v>0</v>
      </c>
      <c r="M5894" s="1109">
        <v>0</v>
      </c>
      <c r="N5894" s="1109">
        <v>0</v>
      </c>
      <c r="O5894" s="1109">
        <v>0</v>
      </c>
      <c r="P5894" s="1109">
        <v>0</v>
      </c>
      <c r="Q5894" s="1109">
        <v>0</v>
      </c>
    </row>
    <row r="5895" spans="1:17">
      <c r="A5895" s="1109">
        <v>21436</v>
      </c>
      <c r="B5895" s="1110" t="s">
        <v>0</v>
      </c>
      <c r="C5895" s="1109">
        <v>5</v>
      </c>
      <c r="D5895" s="1109">
        <v>4</v>
      </c>
      <c r="E5895" s="1109">
        <v>24.1</v>
      </c>
      <c r="F5895" s="1109">
        <v>0</v>
      </c>
      <c r="G5895" s="1110" t="s">
        <v>10833</v>
      </c>
      <c r="H5895" s="1110" t="s">
        <v>4654</v>
      </c>
      <c r="I5895" s="1110" t="s">
        <v>10760</v>
      </c>
      <c r="J5895" s="1109">
        <v>0</v>
      </c>
      <c r="K5895" s="1109">
        <v>0</v>
      </c>
      <c r="L5895" s="1109">
        <v>0</v>
      </c>
      <c r="M5895" s="1109">
        <v>0</v>
      </c>
      <c r="N5895" s="1109">
        <v>0</v>
      </c>
      <c r="O5895" s="1109">
        <v>0</v>
      </c>
      <c r="P5895" s="1109">
        <v>0</v>
      </c>
      <c r="Q5895" s="1109">
        <v>0</v>
      </c>
    </row>
    <row r="5896" spans="1:17">
      <c r="A5896" s="1109">
        <v>21437</v>
      </c>
      <c r="B5896" s="1110" t="s">
        <v>0</v>
      </c>
      <c r="C5896" s="1109">
        <v>5</v>
      </c>
      <c r="D5896" s="1109">
        <v>4</v>
      </c>
      <c r="E5896" s="1109">
        <v>24.1</v>
      </c>
      <c r="F5896" s="1109">
        <v>0</v>
      </c>
      <c r="G5896" s="1110" t="s">
        <v>10833</v>
      </c>
      <c r="H5896" s="1110" t="s">
        <v>4654</v>
      </c>
      <c r="I5896" s="1110" t="s">
        <v>10736</v>
      </c>
      <c r="J5896" s="1109">
        <v>0</v>
      </c>
      <c r="K5896" s="1109">
        <v>0</v>
      </c>
      <c r="L5896" s="1109">
        <v>0</v>
      </c>
      <c r="M5896" s="1109">
        <v>0</v>
      </c>
      <c r="N5896" s="1109">
        <v>0</v>
      </c>
      <c r="O5896" s="1109">
        <v>0</v>
      </c>
      <c r="P5896" s="1109">
        <v>0</v>
      </c>
      <c r="Q5896" s="1109">
        <v>0</v>
      </c>
    </row>
    <row r="5897" spans="1:17">
      <c r="A5897" s="1109">
        <v>21438</v>
      </c>
      <c r="B5897" s="1110" t="s">
        <v>0</v>
      </c>
      <c r="C5897" s="1109">
        <v>5</v>
      </c>
      <c r="D5897" s="1109">
        <v>4</v>
      </c>
      <c r="E5897" s="1109">
        <v>24.1</v>
      </c>
      <c r="F5897" s="1109">
        <v>0</v>
      </c>
      <c r="G5897" s="1110" t="s">
        <v>10833</v>
      </c>
      <c r="H5897" s="1110" t="s">
        <v>4654</v>
      </c>
      <c r="I5897" s="1110" t="s">
        <v>10845</v>
      </c>
      <c r="J5897" s="1109">
        <v>0</v>
      </c>
      <c r="K5897" s="1109">
        <v>0</v>
      </c>
      <c r="L5897" s="1109">
        <v>0</v>
      </c>
      <c r="M5897" s="1109">
        <v>0</v>
      </c>
      <c r="N5897" s="1109">
        <v>0</v>
      </c>
      <c r="O5897" s="1109">
        <v>0</v>
      </c>
      <c r="P5897" s="1109">
        <v>0</v>
      </c>
      <c r="Q5897" s="1109">
        <v>0</v>
      </c>
    </row>
    <row r="5898" spans="1:17">
      <c r="A5898" s="1109">
        <v>21439</v>
      </c>
      <c r="B5898" s="1110" t="s">
        <v>0</v>
      </c>
      <c r="C5898" s="1109">
        <v>5</v>
      </c>
      <c r="D5898" s="1109">
        <v>4</v>
      </c>
      <c r="E5898" s="1109">
        <v>24.1</v>
      </c>
      <c r="F5898" s="1109">
        <v>0</v>
      </c>
      <c r="G5898" s="1110" t="s">
        <v>10833</v>
      </c>
      <c r="H5898" s="1110" t="s">
        <v>4654</v>
      </c>
      <c r="I5898" s="1110" t="s">
        <v>10841</v>
      </c>
      <c r="J5898" s="1109">
        <v>0</v>
      </c>
      <c r="K5898" s="1109">
        <v>0</v>
      </c>
      <c r="L5898" s="1109">
        <v>0</v>
      </c>
      <c r="M5898" s="1109">
        <v>0</v>
      </c>
      <c r="N5898" s="1109">
        <v>0</v>
      </c>
      <c r="O5898" s="1109">
        <v>0</v>
      </c>
      <c r="P5898" s="1109">
        <v>0</v>
      </c>
      <c r="Q5898" s="1109">
        <v>0</v>
      </c>
    </row>
    <row r="5899" spans="1:17">
      <c r="A5899" s="1109">
        <v>21440</v>
      </c>
      <c r="B5899" s="1110" t="s">
        <v>0</v>
      </c>
      <c r="C5899" s="1109">
        <v>5</v>
      </c>
      <c r="D5899" s="1109">
        <v>4</v>
      </c>
      <c r="E5899" s="1109">
        <v>24.1</v>
      </c>
      <c r="F5899" s="1109">
        <v>0</v>
      </c>
      <c r="G5899" s="1110" t="s">
        <v>10833</v>
      </c>
      <c r="H5899" s="1110" t="s">
        <v>4654</v>
      </c>
      <c r="I5899" s="1110" t="s">
        <v>10832</v>
      </c>
      <c r="J5899" s="1109">
        <v>0</v>
      </c>
      <c r="K5899" s="1109">
        <v>0</v>
      </c>
      <c r="L5899" s="1109">
        <v>0</v>
      </c>
      <c r="M5899" s="1109">
        <v>0</v>
      </c>
      <c r="N5899" s="1109">
        <v>0</v>
      </c>
      <c r="O5899" s="1109">
        <v>0</v>
      </c>
      <c r="P5899" s="1109">
        <v>0</v>
      </c>
      <c r="Q5899" s="1109">
        <v>0</v>
      </c>
    </row>
    <row r="5900" spans="1:17">
      <c r="A5900" s="1109">
        <v>21441</v>
      </c>
      <c r="B5900" s="1110" t="s">
        <v>0</v>
      </c>
      <c r="C5900" s="1109">
        <v>5</v>
      </c>
      <c r="D5900" s="1109">
        <v>4</v>
      </c>
      <c r="E5900" s="1109">
        <v>24.1</v>
      </c>
      <c r="F5900" s="1109">
        <v>0</v>
      </c>
      <c r="G5900" s="1110" t="s">
        <v>10833</v>
      </c>
      <c r="H5900" s="1110" t="s">
        <v>4654</v>
      </c>
      <c r="I5900" s="1110" t="s">
        <v>10839</v>
      </c>
      <c r="J5900" s="1109">
        <v>0</v>
      </c>
      <c r="K5900" s="1109">
        <v>0</v>
      </c>
      <c r="L5900" s="1109">
        <v>0</v>
      </c>
      <c r="M5900" s="1109">
        <v>0</v>
      </c>
      <c r="N5900" s="1109">
        <v>0</v>
      </c>
      <c r="O5900" s="1109">
        <v>0</v>
      </c>
      <c r="P5900" s="1109">
        <v>0</v>
      </c>
      <c r="Q5900" s="1109">
        <v>0</v>
      </c>
    </row>
    <row r="5901" spans="1:17">
      <c r="A5901" s="1109">
        <v>21442</v>
      </c>
      <c r="B5901" s="1110" t="s">
        <v>0</v>
      </c>
      <c r="C5901" s="1109">
        <v>5</v>
      </c>
      <c r="D5901" s="1109">
        <v>4</v>
      </c>
      <c r="E5901" s="1109">
        <v>24.1</v>
      </c>
      <c r="F5901" s="1109">
        <v>0</v>
      </c>
      <c r="G5901" s="1110" t="s">
        <v>10737</v>
      </c>
      <c r="H5901" s="1110" t="s">
        <v>4654</v>
      </c>
      <c r="I5901" s="1110" t="s">
        <v>10847</v>
      </c>
      <c r="J5901" s="1109">
        <v>0</v>
      </c>
      <c r="K5901" s="1109">
        <v>0</v>
      </c>
      <c r="L5901" s="1109">
        <v>0</v>
      </c>
      <c r="M5901" s="1109">
        <v>0</v>
      </c>
      <c r="N5901" s="1109">
        <v>0</v>
      </c>
      <c r="O5901" s="1109">
        <v>0</v>
      </c>
      <c r="P5901" s="1109">
        <v>0</v>
      </c>
      <c r="Q5901" s="1109">
        <v>0</v>
      </c>
    </row>
    <row r="5902" spans="1:17">
      <c r="A5902" s="1109">
        <v>21443</v>
      </c>
      <c r="B5902" s="1110" t="s">
        <v>0</v>
      </c>
      <c r="C5902" s="1109">
        <v>5</v>
      </c>
      <c r="D5902" s="1109">
        <v>4</v>
      </c>
      <c r="E5902" s="1109">
        <v>24.1</v>
      </c>
      <c r="F5902" s="1109">
        <v>0</v>
      </c>
      <c r="G5902" s="1110" t="s">
        <v>10737</v>
      </c>
      <c r="H5902" s="1110" t="s">
        <v>4654</v>
      </c>
      <c r="I5902" s="1110" t="s">
        <v>10760</v>
      </c>
      <c r="J5902" s="1109">
        <v>0</v>
      </c>
      <c r="K5902" s="1109">
        <v>0</v>
      </c>
      <c r="L5902" s="1109">
        <v>0</v>
      </c>
      <c r="M5902" s="1109">
        <v>0</v>
      </c>
      <c r="N5902" s="1109">
        <v>0</v>
      </c>
      <c r="O5902" s="1109">
        <v>0</v>
      </c>
      <c r="P5902" s="1109">
        <v>0</v>
      </c>
      <c r="Q5902" s="1109">
        <v>0</v>
      </c>
    </row>
    <row r="5903" spans="1:17">
      <c r="A5903" s="1109">
        <v>21444</v>
      </c>
      <c r="B5903" s="1110" t="s">
        <v>0</v>
      </c>
      <c r="C5903" s="1109">
        <v>5</v>
      </c>
      <c r="D5903" s="1109">
        <v>4</v>
      </c>
      <c r="E5903" s="1109">
        <v>24.1</v>
      </c>
      <c r="F5903" s="1109">
        <v>0</v>
      </c>
      <c r="G5903" s="1110" t="s">
        <v>10737</v>
      </c>
      <c r="H5903" s="1110" t="s">
        <v>4654</v>
      </c>
      <c r="I5903" s="1110" t="s">
        <v>10849</v>
      </c>
      <c r="J5903" s="1109">
        <v>0</v>
      </c>
      <c r="K5903" s="1109">
        <v>0</v>
      </c>
      <c r="L5903" s="1109">
        <v>0</v>
      </c>
      <c r="M5903" s="1109">
        <v>0</v>
      </c>
      <c r="N5903" s="1109">
        <v>0</v>
      </c>
      <c r="O5903" s="1109">
        <v>0</v>
      </c>
      <c r="P5903" s="1109">
        <v>0</v>
      </c>
      <c r="Q5903" s="1109">
        <v>0</v>
      </c>
    </row>
    <row r="5904" spans="1:17">
      <c r="A5904" s="1109">
        <v>21445</v>
      </c>
      <c r="B5904" s="1110" t="s">
        <v>0</v>
      </c>
      <c r="C5904" s="1109">
        <v>5</v>
      </c>
      <c r="D5904" s="1109">
        <v>4</v>
      </c>
      <c r="E5904" s="1109">
        <v>24.1</v>
      </c>
      <c r="F5904" s="1109">
        <v>0</v>
      </c>
      <c r="G5904" s="1110" t="s">
        <v>10737</v>
      </c>
      <c r="H5904" s="1110" t="s">
        <v>4654</v>
      </c>
      <c r="I5904" s="1110" t="s">
        <v>10736</v>
      </c>
      <c r="J5904" s="1109">
        <v>0</v>
      </c>
      <c r="K5904" s="1109">
        <v>0</v>
      </c>
      <c r="L5904" s="1109">
        <v>0</v>
      </c>
      <c r="M5904" s="1109">
        <v>0</v>
      </c>
      <c r="N5904" s="1109">
        <v>0</v>
      </c>
      <c r="O5904" s="1109">
        <v>0</v>
      </c>
      <c r="P5904" s="1109">
        <v>0</v>
      </c>
      <c r="Q5904" s="1109">
        <v>0</v>
      </c>
    </row>
    <row r="5905" spans="1:17">
      <c r="A5905" s="1109">
        <v>21446</v>
      </c>
      <c r="B5905" s="1110" t="s">
        <v>0</v>
      </c>
      <c r="C5905" s="1109">
        <v>5</v>
      </c>
      <c r="D5905" s="1109">
        <v>4</v>
      </c>
      <c r="E5905" s="1109">
        <v>24.1</v>
      </c>
      <c r="F5905" s="1109">
        <v>0</v>
      </c>
      <c r="G5905" s="1110" t="s">
        <v>10737</v>
      </c>
      <c r="H5905" s="1110" t="s">
        <v>4654</v>
      </c>
      <c r="I5905" s="1110" t="s">
        <v>10841</v>
      </c>
      <c r="J5905" s="1109">
        <v>0</v>
      </c>
      <c r="K5905" s="1109">
        <v>0</v>
      </c>
      <c r="L5905" s="1109">
        <v>0</v>
      </c>
      <c r="M5905" s="1109">
        <v>0</v>
      </c>
      <c r="N5905" s="1109">
        <v>0</v>
      </c>
      <c r="O5905" s="1109">
        <v>0</v>
      </c>
      <c r="P5905" s="1109">
        <v>0</v>
      </c>
      <c r="Q5905" s="1109">
        <v>0</v>
      </c>
    </row>
    <row r="5906" spans="1:17">
      <c r="A5906" s="1109">
        <v>21447</v>
      </c>
      <c r="B5906" s="1110" t="s">
        <v>0</v>
      </c>
      <c r="C5906" s="1109">
        <v>5</v>
      </c>
      <c r="D5906" s="1109">
        <v>4</v>
      </c>
      <c r="E5906" s="1109">
        <v>24.1</v>
      </c>
      <c r="F5906" s="1109">
        <v>0</v>
      </c>
      <c r="G5906" s="1110" t="s">
        <v>10737</v>
      </c>
      <c r="H5906" s="1110" t="s">
        <v>4654</v>
      </c>
      <c r="I5906" s="1110" t="s">
        <v>10845</v>
      </c>
      <c r="J5906" s="1109">
        <v>0</v>
      </c>
      <c r="K5906" s="1109">
        <v>0</v>
      </c>
      <c r="L5906" s="1109">
        <v>0</v>
      </c>
      <c r="M5906" s="1109">
        <v>0</v>
      </c>
      <c r="N5906" s="1109">
        <v>0</v>
      </c>
      <c r="O5906" s="1109">
        <v>0</v>
      </c>
      <c r="P5906" s="1109">
        <v>0</v>
      </c>
      <c r="Q5906" s="1109">
        <v>0</v>
      </c>
    </row>
    <row r="5907" spans="1:17">
      <c r="A5907" s="1109">
        <v>21448</v>
      </c>
      <c r="B5907" s="1110" t="s">
        <v>0</v>
      </c>
      <c r="C5907" s="1109">
        <v>5</v>
      </c>
      <c r="D5907" s="1109">
        <v>4</v>
      </c>
      <c r="E5907" s="1109">
        <v>24.1</v>
      </c>
      <c r="F5907" s="1109">
        <v>0</v>
      </c>
      <c r="G5907" s="1110" t="s">
        <v>10737</v>
      </c>
      <c r="H5907" s="1110" t="s">
        <v>4654</v>
      </c>
      <c r="I5907" s="1110" t="s">
        <v>10832</v>
      </c>
      <c r="J5907" s="1109">
        <v>0</v>
      </c>
      <c r="K5907" s="1109">
        <v>0</v>
      </c>
      <c r="L5907" s="1109">
        <v>0</v>
      </c>
      <c r="M5907" s="1109">
        <v>0</v>
      </c>
      <c r="N5907" s="1109">
        <v>0</v>
      </c>
      <c r="O5907" s="1109">
        <v>0</v>
      </c>
      <c r="P5907" s="1109">
        <v>0</v>
      </c>
      <c r="Q5907" s="1109">
        <v>0</v>
      </c>
    </row>
    <row r="5908" spans="1:17">
      <c r="A5908" s="1109">
        <v>21449</v>
      </c>
      <c r="B5908" s="1110" t="s">
        <v>0</v>
      </c>
      <c r="C5908" s="1109">
        <v>5</v>
      </c>
      <c r="D5908" s="1109">
        <v>4</v>
      </c>
      <c r="E5908" s="1109">
        <v>24.1</v>
      </c>
      <c r="F5908" s="1109">
        <v>0</v>
      </c>
      <c r="G5908" s="1110" t="s">
        <v>10737</v>
      </c>
      <c r="H5908" s="1110" t="s">
        <v>4654</v>
      </c>
      <c r="I5908" s="1110" t="s">
        <v>10839</v>
      </c>
      <c r="J5908" s="1109">
        <v>0</v>
      </c>
      <c r="K5908" s="1109">
        <v>0</v>
      </c>
      <c r="L5908" s="1109">
        <v>0</v>
      </c>
      <c r="M5908" s="1109">
        <v>0</v>
      </c>
      <c r="N5908" s="1109">
        <v>0</v>
      </c>
      <c r="O5908" s="1109">
        <v>0</v>
      </c>
      <c r="P5908" s="1109">
        <v>0</v>
      </c>
      <c r="Q5908" s="1109">
        <v>0</v>
      </c>
    </row>
    <row r="5909" spans="1:17">
      <c r="A5909" s="1109">
        <v>21450</v>
      </c>
      <c r="B5909" s="1110" t="s">
        <v>0</v>
      </c>
      <c r="C5909" s="1109">
        <v>5</v>
      </c>
      <c r="D5909" s="1109">
        <v>4</v>
      </c>
      <c r="E5909" s="1109">
        <v>24.1</v>
      </c>
      <c r="F5909" s="1109">
        <v>0</v>
      </c>
      <c r="G5909" s="1110" t="s">
        <v>10753</v>
      </c>
      <c r="H5909" s="1110" t="s">
        <v>4654</v>
      </c>
      <c r="I5909" s="1110" t="s">
        <v>10847</v>
      </c>
      <c r="J5909" s="1109">
        <v>0</v>
      </c>
      <c r="K5909" s="1109">
        <v>0</v>
      </c>
      <c r="L5909" s="1109">
        <v>0</v>
      </c>
      <c r="M5909" s="1109">
        <v>0</v>
      </c>
      <c r="N5909" s="1109">
        <v>0</v>
      </c>
      <c r="O5909" s="1109">
        <v>0</v>
      </c>
      <c r="P5909" s="1109">
        <v>0</v>
      </c>
      <c r="Q5909" s="1109">
        <v>0</v>
      </c>
    </row>
    <row r="5910" spans="1:17">
      <c r="A5910" s="1109">
        <v>21451</v>
      </c>
      <c r="B5910" s="1110" t="s">
        <v>0</v>
      </c>
      <c r="C5910" s="1109">
        <v>5</v>
      </c>
      <c r="D5910" s="1109">
        <v>4</v>
      </c>
      <c r="E5910" s="1109">
        <v>24.1</v>
      </c>
      <c r="F5910" s="1109">
        <v>0</v>
      </c>
      <c r="G5910" s="1110" t="s">
        <v>10753</v>
      </c>
      <c r="H5910" s="1110" t="s">
        <v>4654</v>
      </c>
      <c r="I5910" s="1110" t="s">
        <v>10849</v>
      </c>
      <c r="J5910" s="1109">
        <v>0</v>
      </c>
      <c r="K5910" s="1109">
        <v>0</v>
      </c>
      <c r="L5910" s="1109">
        <v>0</v>
      </c>
      <c r="M5910" s="1109">
        <v>0</v>
      </c>
      <c r="N5910" s="1109">
        <v>0</v>
      </c>
      <c r="O5910" s="1109">
        <v>0</v>
      </c>
      <c r="P5910" s="1109">
        <v>0</v>
      </c>
      <c r="Q5910" s="1109">
        <v>0</v>
      </c>
    </row>
    <row r="5911" spans="1:17">
      <c r="A5911" s="1109">
        <v>21452</v>
      </c>
      <c r="B5911" s="1110" t="s">
        <v>0</v>
      </c>
      <c r="C5911" s="1109">
        <v>5</v>
      </c>
      <c r="D5911" s="1109">
        <v>4</v>
      </c>
      <c r="E5911" s="1109">
        <v>24.1</v>
      </c>
      <c r="F5911" s="1109">
        <v>0</v>
      </c>
      <c r="G5911" s="1110" t="s">
        <v>10753</v>
      </c>
      <c r="H5911" s="1110" t="s">
        <v>4654</v>
      </c>
      <c r="I5911" s="1110" t="s">
        <v>10760</v>
      </c>
      <c r="J5911" s="1109">
        <v>0</v>
      </c>
      <c r="K5911" s="1109">
        <v>0</v>
      </c>
      <c r="L5911" s="1109">
        <v>0</v>
      </c>
      <c r="M5911" s="1109">
        <v>0</v>
      </c>
      <c r="N5911" s="1109">
        <v>0</v>
      </c>
      <c r="O5911" s="1109">
        <v>0</v>
      </c>
      <c r="P5911" s="1109">
        <v>0</v>
      </c>
      <c r="Q5911" s="1109">
        <v>0</v>
      </c>
    </row>
    <row r="5912" spans="1:17">
      <c r="A5912" s="1109">
        <v>21453</v>
      </c>
      <c r="B5912" s="1110" t="s">
        <v>0</v>
      </c>
      <c r="C5912" s="1109">
        <v>5</v>
      </c>
      <c r="D5912" s="1109">
        <v>4</v>
      </c>
      <c r="E5912" s="1109">
        <v>24.1</v>
      </c>
      <c r="F5912" s="1109">
        <v>0</v>
      </c>
      <c r="G5912" s="1110" t="s">
        <v>10753</v>
      </c>
      <c r="H5912" s="1110" t="s">
        <v>4654</v>
      </c>
      <c r="I5912" s="1110" t="s">
        <v>10736</v>
      </c>
      <c r="J5912" s="1109">
        <v>0</v>
      </c>
      <c r="K5912" s="1109">
        <v>0</v>
      </c>
      <c r="L5912" s="1109">
        <v>0</v>
      </c>
      <c r="M5912" s="1109">
        <v>0</v>
      </c>
      <c r="N5912" s="1109">
        <v>0</v>
      </c>
      <c r="O5912" s="1109">
        <v>0</v>
      </c>
      <c r="P5912" s="1109">
        <v>0</v>
      </c>
      <c r="Q5912" s="1109">
        <v>0</v>
      </c>
    </row>
    <row r="5913" spans="1:17">
      <c r="A5913" s="1109">
        <v>21454</v>
      </c>
      <c r="B5913" s="1110" t="s">
        <v>0</v>
      </c>
      <c r="C5913" s="1109">
        <v>5</v>
      </c>
      <c r="D5913" s="1109">
        <v>4</v>
      </c>
      <c r="E5913" s="1109">
        <v>24.1</v>
      </c>
      <c r="F5913" s="1109">
        <v>0</v>
      </c>
      <c r="G5913" s="1110" t="s">
        <v>10753</v>
      </c>
      <c r="H5913" s="1110" t="s">
        <v>4654</v>
      </c>
      <c r="I5913" s="1110" t="s">
        <v>10845</v>
      </c>
      <c r="J5913" s="1109">
        <v>0</v>
      </c>
      <c r="K5913" s="1109">
        <v>0</v>
      </c>
      <c r="L5913" s="1109">
        <v>0</v>
      </c>
      <c r="M5913" s="1109">
        <v>0</v>
      </c>
      <c r="N5913" s="1109">
        <v>0</v>
      </c>
      <c r="O5913" s="1109">
        <v>0</v>
      </c>
      <c r="P5913" s="1109">
        <v>0</v>
      </c>
      <c r="Q5913" s="1109">
        <v>0</v>
      </c>
    </row>
    <row r="5914" spans="1:17">
      <c r="A5914" s="1109">
        <v>21455</v>
      </c>
      <c r="B5914" s="1110" t="s">
        <v>0</v>
      </c>
      <c r="C5914" s="1109">
        <v>5</v>
      </c>
      <c r="D5914" s="1109">
        <v>4</v>
      </c>
      <c r="E5914" s="1109">
        <v>24.1</v>
      </c>
      <c r="F5914" s="1109">
        <v>0</v>
      </c>
      <c r="G5914" s="1110" t="s">
        <v>10753</v>
      </c>
      <c r="H5914" s="1110" t="s">
        <v>4654</v>
      </c>
      <c r="I5914" s="1110" t="s">
        <v>10841</v>
      </c>
      <c r="J5914" s="1109">
        <v>0</v>
      </c>
      <c r="K5914" s="1109">
        <v>0</v>
      </c>
      <c r="L5914" s="1109">
        <v>0</v>
      </c>
      <c r="M5914" s="1109">
        <v>0</v>
      </c>
      <c r="N5914" s="1109">
        <v>0</v>
      </c>
      <c r="O5914" s="1109">
        <v>0</v>
      </c>
      <c r="P5914" s="1109">
        <v>0</v>
      </c>
      <c r="Q5914" s="1109">
        <v>0</v>
      </c>
    </row>
    <row r="5915" spans="1:17">
      <c r="A5915" s="1109">
        <v>21456</v>
      </c>
      <c r="B5915" s="1110" t="s">
        <v>0</v>
      </c>
      <c r="C5915" s="1109">
        <v>5</v>
      </c>
      <c r="D5915" s="1109">
        <v>4</v>
      </c>
      <c r="E5915" s="1109">
        <v>24.1</v>
      </c>
      <c r="F5915" s="1109">
        <v>0</v>
      </c>
      <c r="G5915" s="1110" t="s">
        <v>10753</v>
      </c>
      <c r="H5915" s="1110" t="s">
        <v>4654</v>
      </c>
      <c r="I5915" s="1110" t="s">
        <v>10832</v>
      </c>
      <c r="J5915" s="1109">
        <v>0</v>
      </c>
      <c r="K5915" s="1109">
        <v>0</v>
      </c>
      <c r="L5915" s="1109">
        <v>0</v>
      </c>
      <c r="M5915" s="1109">
        <v>0</v>
      </c>
      <c r="N5915" s="1109">
        <v>0</v>
      </c>
      <c r="O5915" s="1109">
        <v>0</v>
      </c>
      <c r="P5915" s="1109">
        <v>0</v>
      </c>
      <c r="Q5915" s="1109">
        <v>0</v>
      </c>
    </row>
    <row r="5916" spans="1:17">
      <c r="A5916" s="1109">
        <v>21457</v>
      </c>
      <c r="B5916" s="1110" t="s">
        <v>0</v>
      </c>
      <c r="C5916" s="1109">
        <v>5</v>
      </c>
      <c r="D5916" s="1109">
        <v>4</v>
      </c>
      <c r="E5916" s="1109">
        <v>24.1</v>
      </c>
      <c r="F5916" s="1109">
        <v>0</v>
      </c>
      <c r="G5916" s="1110" t="s">
        <v>10753</v>
      </c>
      <c r="H5916" s="1110" t="s">
        <v>4654</v>
      </c>
      <c r="I5916" s="1110" t="s">
        <v>10839</v>
      </c>
      <c r="J5916" s="1109">
        <v>0</v>
      </c>
      <c r="K5916" s="1109">
        <v>0</v>
      </c>
      <c r="L5916" s="1109">
        <v>0</v>
      </c>
      <c r="M5916" s="1109">
        <v>0</v>
      </c>
      <c r="N5916" s="1109">
        <v>0</v>
      </c>
      <c r="O5916" s="1109">
        <v>0</v>
      </c>
      <c r="P5916" s="1109">
        <v>0</v>
      </c>
      <c r="Q5916" s="1109">
        <v>0</v>
      </c>
    </row>
    <row r="5917" spans="1:17">
      <c r="A5917" s="1109">
        <v>21458</v>
      </c>
      <c r="B5917" s="1110" t="s">
        <v>0</v>
      </c>
      <c r="C5917" s="1109">
        <v>5</v>
      </c>
      <c r="D5917" s="1109">
        <v>4</v>
      </c>
      <c r="E5917" s="1109">
        <v>24.1</v>
      </c>
      <c r="F5917" s="1109">
        <v>0</v>
      </c>
      <c r="G5917" s="1110" t="s">
        <v>10779</v>
      </c>
      <c r="H5917" s="1110" t="s">
        <v>4654</v>
      </c>
      <c r="I5917" s="1110" t="s">
        <v>10847</v>
      </c>
      <c r="J5917" s="1109">
        <v>0</v>
      </c>
      <c r="K5917" s="1109">
        <v>0</v>
      </c>
      <c r="L5917" s="1109">
        <v>0</v>
      </c>
      <c r="M5917" s="1109">
        <v>0</v>
      </c>
      <c r="N5917" s="1109">
        <v>0</v>
      </c>
      <c r="O5917" s="1109">
        <v>0</v>
      </c>
      <c r="P5917" s="1109">
        <v>0</v>
      </c>
      <c r="Q5917" s="1109">
        <v>0</v>
      </c>
    </row>
    <row r="5918" spans="1:17">
      <c r="A5918" s="1109">
        <v>21459</v>
      </c>
      <c r="B5918" s="1110" t="s">
        <v>0</v>
      </c>
      <c r="C5918" s="1109">
        <v>5</v>
      </c>
      <c r="D5918" s="1109">
        <v>4</v>
      </c>
      <c r="E5918" s="1109">
        <v>24.1</v>
      </c>
      <c r="F5918" s="1109">
        <v>0</v>
      </c>
      <c r="G5918" s="1110" t="s">
        <v>10779</v>
      </c>
      <c r="H5918" s="1110" t="s">
        <v>4654</v>
      </c>
      <c r="I5918" s="1110" t="s">
        <v>10760</v>
      </c>
      <c r="J5918" s="1109">
        <v>0</v>
      </c>
      <c r="K5918" s="1109">
        <v>0</v>
      </c>
      <c r="L5918" s="1109">
        <v>0</v>
      </c>
      <c r="M5918" s="1109">
        <v>0</v>
      </c>
      <c r="N5918" s="1109">
        <v>0</v>
      </c>
      <c r="O5918" s="1109">
        <v>0</v>
      </c>
      <c r="P5918" s="1109">
        <v>0</v>
      </c>
      <c r="Q5918" s="1109">
        <v>0</v>
      </c>
    </row>
    <row r="5919" spans="1:17">
      <c r="A5919" s="1109">
        <v>21460</v>
      </c>
      <c r="B5919" s="1110" t="s">
        <v>0</v>
      </c>
      <c r="C5919" s="1109">
        <v>5</v>
      </c>
      <c r="D5919" s="1109">
        <v>4</v>
      </c>
      <c r="E5919" s="1109">
        <v>24.1</v>
      </c>
      <c r="F5919" s="1109">
        <v>0</v>
      </c>
      <c r="G5919" s="1110" t="s">
        <v>10779</v>
      </c>
      <c r="H5919" s="1110" t="s">
        <v>4654</v>
      </c>
      <c r="I5919" s="1110" t="s">
        <v>10736</v>
      </c>
      <c r="J5919" s="1109">
        <v>0</v>
      </c>
      <c r="K5919" s="1109">
        <v>0</v>
      </c>
      <c r="L5919" s="1109">
        <v>0</v>
      </c>
      <c r="M5919" s="1109">
        <v>0</v>
      </c>
      <c r="N5919" s="1109">
        <v>0</v>
      </c>
      <c r="O5919" s="1109">
        <v>0</v>
      </c>
      <c r="P5919" s="1109">
        <v>0</v>
      </c>
      <c r="Q5919" s="1109">
        <v>0</v>
      </c>
    </row>
    <row r="5920" spans="1:17">
      <c r="A5920" s="1109">
        <v>21461</v>
      </c>
      <c r="B5920" s="1110" t="s">
        <v>0</v>
      </c>
      <c r="C5920" s="1109">
        <v>5</v>
      </c>
      <c r="D5920" s="1109">
        <v>4</v>
      </c>
      <c r="E5920" s="1109">
        <v>24.1</v>
      </c>
      <c r="F5920" s="1109">
        <v>0</v>
      </c>
      <c r="G5920" s="1110" t="s">
        <v>10779</v>
      </c>
      <c r="H5920" s="1110" t="s">
        <v>4654</v>
      </c>
      <c r="I5920" s="1110" t="s">
        <v>10841</v>
      </c>
      <c r="J5920" s="1109">
        <v>0</v>
      </c>
      <c r="K5920" s="1109">
        <v>0</v>
      </c>
      <c r="L5920" s="1109">
        <v>0</v>
      </c>
      <c r="M5920" s="1109">
        <v>0</v>
      </c>
      <c r="N5920" s="1109">
        <v>0</v>
      </c>
      <c r="O5920" s="1109">
        <v>0</v>
      </c>
      <c r="P5920" s="1109">
        <v>0</v>
      </c>
      <c r="Q5920" s="1109">
        <v>0</v>
      </c>
    </row>
    <row r="5921" spans="1:17">
      <c r="A5921" s="1109">
        <v>21462</v>
      </c>
      <c r="B5921" s="1110" t="s">
        <v>0</v>
      </c>
      <c r="C5921" s="1109">
        <v>5</v>
      </c>
      <c r="D5921" s="1109">
        <v>4</v>
      </c>
      <c r="E5921" s="1109">
        <v>24.1</v>
      </c>
      <c r="F5921" s="1109">
        <v>0</v>
      </c>
      <c r="G5921" s="1110" t="s">
        <v>10779</v>
      </c>
      <c r="H5921" s="1110" t="s">
        <v>4654</v>
      </c>
      <c r="I5921" s="1110" t="s">
        <v>10832</v>
      </c>
      <c r="J5921" s="1109">
        <v>0</v>
      </c>
      <c r="K5921" s="1109">
        <v>0</v>
      </c>
      <c r="L5921" s="1109">
        <v>0</v>
      </c>
      <c r="M5921" s="1109">
        <v>0</v>
      </c>
      <c r="N5921" s="1109">
        <v>0</v>
      </c>
      <c r="O5921" s="1109">
        <v>0</v>
      </c>
      <c r="P5921" s="1109">
        <v>0</v>
      </c>
      <c r="Q5921" s="1109">
        <v>0</v>
      </c>
    </row>
    <row r="5922" spans="1:17">
      <c r="A5922" s="1109">
        <v>21463</v>
      </c>
      <c r="B5922" s="1110" t="s">
        <v>0</v>
      </c>
      <c r="C5922" s="1109">
        <v>5</v>
      </c>
      <c r="D5922" s="1109">
        <v>4</v>
      </c>
      <c r="E5922" s="1109">
        <v>24.1</v>
      </c>
      <c r="F5922" s="1109">
        <v>0</v>
      </c>
      <c r="G5922" s="1110" t="s">
        <v>10779</v>
      </c>
      <c r="H5922" s="1110" t="s">
        <v>4654</v>
      </c>
      <c r="I5922" s="1110" t="s">
        <v>10839</v>
      </c>
      <c r="J5922" s="1109">
        <v>0</v>
      </c>
      <c r="K5922" s="1109">
        <v>0</v>
      </c>
      <c r="L5922" s="1109">
        <v>0</v>
      </c>
      <c r="M5922" s="1109">
        <v>0</v>
      </c>
      <c r="N5922" s="1109">
        <v>0</v>
      </c>
      <c r="O5922" s="1109">
        <v>0</v>
      </c>
      <c r="P5922" s="1109">
        <v>0</v>
      </c>
      <c r="Q5922" s="1109">
        <v>0</v>
      </c>
    </row>
    <row r="5923" spans="1:17">
      <c r="A5923" s="1109">
        <v>21464</v>
      </c>
      <c r="B5923" s="1110" t="s">
        <v>0</v>
      </c>
      <c r="C5923" s="1109">
        <v>5</v>
      </c>
      <c r="D5923" s="1109">
        <v>4</v>
      </c>
      <c r="E5923" s="1109">
        <v>24.1</v>
      </c>
      <c r="F5923" s="1109">
        <v>0</v>
      </c>
      <c r="G5923" s="1110" t="s">
        <v>10739</v>
      </c>
      <c r="H5923" s="1110" t="s">
        <v>4654</v>
      </c>
      <c r="I5923" s="1110" t="s">
        <v>10847</v>
      </c>
      <c r="J5923" s="1109">
        <v>0</v>
      </c>
      <c r="K5923" s="1109">
        <v>0</v>
      </c>
      <c r="L5923" s="1109">
        <v>0</v>
      </c>
      <c r="M5923" s="1109">
        <v>0</v>
      </c>
      <c r="N5923" s="1109">
        <v>0</v>
      </c>
      <c r="O5923" s="1109">
        <v>0</v>
      </c>
      <c r="P5923" s="1109">
        <v>0</v>
      </c>
      <c r="Q5923" s="1109">
        <v>0</v>
      </c>
    </row>
    <row r="5924" spans="1:17">
      <c r="A5924" s="1109">
        <v>21465</v>
      </c>
      <c r="B5924" s="1110" t="s">
        <v>0</v>
      </c>
      <c r="C5924" s="1109">
        <v>5</v>
      </c>
      <c r="D5924" s="1109">
        <v>4</v>
      </c>
      <c r="E5924" s="1109">
        <v>24.1</v>
      </c>
      <c r="F5924" s="1109">
        <v>0</v>
      </c>
      <c r="G5924" s="1110" t="s">
        <v>10739</v>
      </c>
      <c r="H5924" s="1110" t="s">
        <v>4654</v>
      </c>
      <c r="I5924" s="1110" t="s">
        <v>10760</v>
      </c>
      <c r="J5924" s="1109">
        <v>0</v>
      </c>
      <c r="K5924" s="1109">
        <v>0</v>
      </c>
      <c r="L5924" s="1109">
        <v>0</v>
      </c>
      <c r="M5924" s="1109">
        <v>0</v>
      </c>
      <c r="N5924" s="1109">
        <v>0</v>
      </c>
      <c r="O5924" s="1109">
        <v>0</v>
      </c>
      <c r="P5924" s="1109">
        <v>0</v>
      </c>
      <c r="Q5924" s="1109">
        <v>0</v>
      </c>
    </row>
    <row r="5925" spans="1:17">
      <c r="A5925" s="1109">
        <v>21466</v>
      </c>
      <c r="B5925" s="1110" t="s">
        <v>0</v>
      </c>
      <c r="C5925" s="1109">
        <v>5</v>
      </c>
      <c r="D5925" s="1109">
        <v>4</v>
      </c>
      <c r="E5925" s="1109">
        <v>24.1</v>
      </c>
      <c r="F5925" s="1109">
        <v>0</v>
      </c>
      <c r="G5925" s="1110" t="s">
        <v>10739</v>
      </c>
      <c r="H5925" s="1110" t="s">
        <v>4654</v>
      </c>
      <c r="I5925" s="1110" t="s">
        <v>10736</v>
      </c>
      <c r="J5925" s="1109">
        <v>0</v>
      </c>
      <c r="K5925" s="1109">
        <v>0</v>
      </c>
      <c r="L5925" s="1109">
        <v>0</v>
      </c>
      <c r="M5925" s="1109">
        <v>0</v>
      </c>
      <c r="N5925" s="1109">
        <v>0</v>
      </c>
      <c r="O5925" s="1109">
        <v>0</v>
      </c>
      <c r="P5925" s="1109">
        <v>0</v>
      </c>
      <c r="Q5925" s="1109">
        <v>0</v>
      </c>
    </row>
    <row r="5926" spans="1:17">
      <c r="A5926" s="1109">
        <v>21467</v>
      </c>
      <c r="B5926" s="1110" t="s">
        <v>0</v>
      </c>
      <c r="C5926" s="1109">
        <v>5</v>
      </c>
      <c r="D5926" s="1109">
        <v>4</v>
      </c>
      <c r="E5926" s="1109">
        <v>24.1</v>
      </c>
      <c r="F5926" s="1109">
        <v>0</v>
      </c>
      <c r="G5926" s="1110" t="s">
        <v>10739</v>
      </c>
      <c r="H5926" s="1110" t="s">
        <v>4654</v>
      </c>
      <c r="I5926" s="1110" t="s">
        <v>10841</v>
      </c>
      <c r="J5926" s="1109">
        <v>0</v>
      </c>
      <c r="K5926" s="1109">
        <v>0</v>
      </c>
      <c r="L5926" s="1109">
        <v>0</v>
      </c>
      <c r="M5926" s="1109">
        <v>0</v>
      </c>
      <c r="N5926" s="1109">
        <v>0</v>
      </c>
      <c r="O5926" s="1109">
        <v>0</v>
      </c>
      <c r="P5926" s="1109">
        <v>0</v>
      </c>
      <c r="Q5926" s="1109">
        <v>0</v>
      </c>
    </row>
    <row r="5927" spans="1:17">
      <c r="A5927" s="1109">
        <v>21468</v>
      </c>
      <c r="B5927" s="1110" t="s">
        <v>0</v>
      </c>
      <c r="C5927" s="1109">
        <v>5</v>
      </c>
      <c r="D5927" s="1109">
        <v>4</v>
      </c>
      <c r="E5927" s="1109">
        <v>24.1</v>
      </c>
      <c r="F5927" s="1109">
        <v>0</v>
      </c>
      <c r="G5927" s="1110" t="s">
        <v>10739</v>
      </c>
      <c r="H5927" s="1110" t="s">
        <v>4654</v>
      </c>
      <c r="I5927" s="1110" t="s">
        <v>10832</v>
      </c>
      <c r="J5927" s="1109">
        <v>0</v>
      </c>
      <c r="K5927" s="1109">
        <v>0</v>
      </c>
      <c r="L5927" s="1109">
        <v>0</v>
      </c>
      <c r="M5927" s="1109">
        <v>0</v>
      </c>
      <c r="N5927" s="1109">
        <v>0</v>
      </c>
      <c r="O5927" s="1109">
        <v>0</v>
      </c>
      <c r="P5927" s="1109">
        <v>0</v>
      </c>
      <c r="Q5927" s="1109">
        <v>0</v>
      </c>
    </row>
    <row r="5928" spans="1:17">
      <c r="A5928" s="1109">
        <v>21469</v>
      </c>
      <c r="B5928" s="1110" t="s">
        <v>0</v>
      </c>
      <c r="C5928" s="1109">
        <v>5</v>
      </c>
      <c r="D5928" s="1109">
        <v>4</v>
      </c>
      <c r="E5928" s="1109">
        <v>24.1</v>
      </c>
      <c r="F5928" s="1109">
        <v>0</v>
      </c>
      <c r="G5928" s="1110" t="s">
        <v>10739</v>
      </c>
      <c r="H5928" s="1110" t="s">
        <v>4654</v>
      </c>
      <c r="I5928" s="1110" t="s">
        <v>10839</v>
      </c>
      <c r="J5928" s="1109">
        <v>0</v>
      </c>
      <c r="K5928" s="1109">
        <v>0</v>
      </c>
      <c r="L5928" s="1109">
        <v>0</v>
      </c>
      <c r="M5928" s="1109">
        <v>0</v>
      </c>
      <c r="N5928" s="1109">
        <v>0</v>
      </c>
      <c r="O5928" s="1109">
        <v>0</v>
      </c>
      <c r="P5928" s="1109">
        <v>0</v>
      </c>
      <c r="Q5928" s="1109">
        <v>0</v>
      </c>
    </row>
    <row r="5929" spans="1:17">
      <c r="A5929" s="1109">
        <v>21470</v>
      </c>
      <c r="B5929" s="1110" t="s">
        <v>0</v>
      </c>
      <c r="C5929" s="1109">
        <v>5</v>
      </c>
      <c r="D5929" s="1109">
        <v>4</v>
      </c>
      <c r="E5929" s="1109">
        <v>24.1</v>
      </c>
      <c r="F5929" s="1109">
        <v>0</v>
      </c>
      <c r="G5929" s="1110" t="s">
        <v>10844</v>
      </c>
      <c r="H5929" s="1110" t="s">
        <v>4654</v>
      </c>
      <c r="I5929" s="1110" t="s">
        <v>10847</v>
      </c>
      <c r="J5929" s="1109">
        <v>0</v>
      </c>
      <c r="K5929" s="1109">
        <v>0</v>
      </c>
      <c r="L5929" s="1109">
        <v>0</v>
      </c>
      <c r="M5929" s="1109">
        <v>0</v>
      </c>
      <c r="N5929" s="1109">
        <v>0</v>
      </c>
      <c r="O5929" s="1109">
        <v>0</v>
      </c>
      <c r="P5929" s="1109">
        <v>0</v>
      </c>
      <c r="Q5929" s="1109">
        <v>0</v>
      </c>
    </row>
    <row r="5930" spans="1:17">
      <c r="A5930" s="1109">
        <v>21471</v>
      </c>
      <c r="B5930" s="1110" t="s">
        <v>0</v>
      </c>
      <c r="C5930" s="1109">
        <v>5</v>
      </c>
      <c r="D5930" s="1109">
        <v>4</v>
      </c>
      <c r="E5930" s="1109">
        <v>24.1</v>
      </c>
      <c r="F5930" s="1109">
        <v>0</v>
      </c>
      <c r="G5930" s="1110" t="s">
        <v>10844</v>
      </c>
      <c r="H5930" s="1110" t="s">
        <v>4654</v>
      </c>
      <c r="I5930" s="1110" t="s">
        <v>10849</v>
      </c>
      <c r="J5930" s="1109">
        <v>0</v>
      </c>
      <c r="K5930" s="1109">
        <v>0</v>
      </c>
      <c r="L5930" s="1109">
        <v>0</v>
      </c>
      <c r="M5930" s="1109">
        <v>0</v>
      </c>
      <c r="N5930" s="1109">
        <v>0</v>
      </c>
      <c r="O5930" s="1109">
        <v>0</v>
      </c>
      <c r="P5930" s="1109">
        <v>0</v>
      </c>
      <c r="Q5930" s="1109">
        <v>0</v>
      </c>
    </row>
    <row r="5931" spans="1:17">
      <c r="A5931" s="1109">
        <v>21472</v>
      </c>
      <c r="B5931" s="1110" t="s">
        <v>0</v>
      </c>
      <c r="C5931" s="1109">
        <v>5</v>
      </c>
      <c r="D5931" s="1109">
        <v>4</v>
      </c>
      <c r="E5931" s="1109">
        <v>24.1</v>
      </c>
      <c r="F5931" s="1109">
        <v>0</v>
      </c>
      <c r="G5931" s="1110" t="s">
        <v>10844</v>
      </c>
      <c r="H5931" s="1110" t="s">
        <v>4654</v>
      </c>
      <c r="I5931" s="1110" t="s">
        <v>10760</v>
      </c>
      <c r="J5931" s="1109">
        <v>0</v>
      </c>
      <c r="K5931" s="1109">
        <v>0</v>
      </c>
      <c r="L5931" s="1109">
        <v>0</v>
      </c>
      <c r="M5931" s="1109">
        <v>0</v>
      </c>
      <c r="N5931" s="1109">
        <v>0</v>
      </c>
      <c r="O5931" s="1109">
        <v>0</v>
      </c>
      <c r="P5931" s="1109">
        <v>0</v>
      </c>
      <c r="Q5931" s="1109">
        <v>0</v>
      </c>
    </row>
    <row r="5932" spans="1:17">
      <c r="A5932" s="1109">
        <v>21473</v>
      </c>
      <c r="B5932" s="1110" t="s">
        <v>0</v>
      </c>
      <c r="C5932" s="1109">
        <v>5</v>
      </c>
      <c r="D5932" s="1109">
        <v>4</v>
      </c>
      <c r="E5932" s="1109">
        <v>24.1</v>
      </c>
      <c r="F5932" s="1109">
        <v>0</v>
      </c>
      <c r="G5932" s="1110" t="s">
        <v>10844</v>
      </c>
      <c r="H5932" s="1110" t="s">
        <v>4654</v>
      </c>
      <c r="I5932" s="1110" t="s">
        <v>10736</v>
      </c>
      <c r="J5932" s="1109">
        <v>0</v>
      </c>
      <c r="K5932" s="1109">
        <v>0</v>
      </c>
      <c r="L5932" s="1109">
        <v>0</v>
      </c>
      <c r="M5932" s="1109">
        <v>0</v>
      </c>
      <c r="N5932" s="1109">
        <v>0</v>
      </c>
      <c r="O5932" s="1109">
        <v>0</v>
      </c>
      <c r="P5932" s="1109">
        <v>0</v>
      </c>
      <c r="Q5932" s="1109">
        <v>0</v>
      </c>
    </row>
    <row r="5933" spans="1:17">
      <c r="A5933" s="1109">
        <v>21474</v>
      </c>
      <c r="B5933" s="1110" t="s">
        <v>0</v>
      </c>
      <c r="C5933" s="1109">
        <v>5</v>
      </c>
      <c r="D5933" s="1109">
        <v>4</v>
      </c>
      <c r="E5933" s="1109">
        <v>24.1</v>
      </c>
      <c r="F5933" s="1109">
        <v>0</v>
      </c>
      <c r="G5933" s="1110" t="s">
        <v>10844</v>
      </c>
      <c r="H5933" s="1110" t="s">
        <v>4654</v>
      </c>
      <c r="I5933" s="1110" t="s">
        <v>10845</v>
      </c>
      <c r="J5933" s="1109">
        <v>0</v>
      </c>
      <c r="K5933" s="1109">
        <v>0</v>
      </c>
      <c r="L5933" s="1109">
        <v>0</v>
      </c>
      <c r="M5933" s="1109">
        <v>0</v>
      </c>
      <c r="N5933" s="1109">
        <v>0</v>
      </c>
      <c r="O5933" s="1109">
        <v>0</v>
      </c>
      <c r="P5933" s="1109">
        <v>0</v>
      </c>
      <c r="Q5933" s="1109">
        <v>0</v>
      </c>
    </row>
    <row r="5934" spans="1:17">
      <c r="A5934" s="1109">
        <v>21475</v>
      </c>
      <c r="B5934" s="1110" t="s">
        <v>0</v>
      </c>
      <c r="C5934" s="1109">
        <v>5</v>
      </c>
      <c r="D5934" s="1109">
        <v>4.0439999999999996</v>
      </c>
      <c r="E5934" s="1109">
        <v>23.2</v>
      </c>
      <c r="F5934" s="1109">
        <v>0</v>
      </c>
      <c r="G5934" s="1110" t="s">
        <v>10840</v>
      </c>
      <c r="H5934" s="1110" t="s">
        <v>4654</v>
      </c>
      <c r="I5934" s="1110" t="s">
        <v>10847</v>
      </c>
      <c r="J5934" s="1109">
        <v>0</v>
      </c>
      <c r="K5934" s="1109">
        <v>0</v>
      </c>
      <c r="L5934" s="1109">
        <v>0</v>
      </c>
      <c r="M5934" s="1109">
        <v>0</v>
      </c>
      <c r="N5934" s="1109">
        <v>0</v>
      </c>
      <c r="O5934" s="1109">
        <v>0</v>
      </c>
      <c r="P5934" s="1109">
        <v>0</v>
      </c>
      <c r="Q5934" s="1109">
        <v>0</v>
      </c>
    </row>
    <row r="5935" spans="1:17">
      <c r="A5935" s="1109">
        <v>21476</v>
      </c>
      <c r="B5935" s="1110" t="s">
        <v>0</v>
      </c>
      <c r="C5935" s="1109">
        <v>5</v>
      </c>
      <c r="D5935" s="1109">
        <v>4.0439999999999996</v>
      </c>
      <c r="E5935" s="1109">
        <v>23.2</v>
      </c>
      <c r="F5935" s="1109">
        <v>0</v>
      </c>
      <c r="G5935" s="1110" t="s">
        <v>10840</v>
      </c>
      <c r="H5935" s="1110" t="s">
        <v>4654</v>
      </c>
      <c r="I5935" s="1110" t="s">
        <v>10760</v>
      </c>
      <c r="J5935" s="1109">
        <v>0</v>
      </c>
      <c r="K5935" s="1109">
        <v>0</v>
      </c>
      <c r="L5935" s="1109">
        <v>0</v>
      </c>
      <c r="M5935" s="1109">
        <v>0</v>
      </c>
      <c r="N5935" s="1109">
        <v>0</v>
      </c>
      <c r="O5935" s="1109">
        <v>0</v>
      </c>
      <c r="P5935" s="1109">
        <v>0</v>
      </c>
      <c r="Q5935" s="1109">
        <v>0</v>
      </c>
    </row>
    <row r="5936" spans="1:17">
      <c r="A5936" s="1109">
        <v>21477</v>
      </c>
      <c r="B5936" s="1110" t="s">
        <v>0</v>
      </c>
      <c r="C5936" s="1109">
        <v>5</v>
      </c>
      <c r="D5936" s="1109">
        <v>4.0439999999999996</v>
      </c>
      <c r="E5936" s="1109">
        <v>23.2</v>
      </c>
      <c r="F5936" s="1109">
        <v>0</v>
      </c>
      <c r="G5936" s="1110" t="s">
        <v>10840</v>
      </c>
      <c r="H5936" s="1110" t="s">
        <v>4654</v>
      </c>
      <c r="I5936" s="1110" t="s">
        <v>10836</v>
      </c>
      <c r="J5936" s="1109">
        <v>0</v>
      </c>
      <c r="K5936" s="1109">
        <v>0</v>
      </c>
      <c r="L5936" s="1109">
        <v>0</v>
      </c>
      <c r="M5936" s="1109">
        <v>0</v>
      </c>
      <c r="N5936" s="1109">
        <v>0</v>
      </c>
      <c r="O5936" s="1109">
        <v>0</v>
      </c>
      <c r="P5936" s="1109">
        <v>0</v>
      </c>
      <c r="Q5936" s="1109">
        <v>0</v>
      </c>
    </row>
    <row r="5937" spans="1:17">
      <c r="A5937" s="1109">
        <v>21478</v>
      </c>
      <c r="B5937" s="1110" t="s">
        <v>0</v>
      </c>
      <c r="C5937" s="1109">
        <v>5</v>
      </c>
      <c r="D5937" s="1109">
        <v>4.0439999999999996</v>
      </c>
      <c r="E5937" s="1109">
        <v>23.2</v>
      </c>
      <c r="F5937" s="1109">
        <v>0</v>
      </c>
      <c r="G5937" s="1110" t="s">
        <v>10840</v>
      </c>
      <c r="H5937" s="1110" t="s">
        <v>4654</v>
      </c>
      <c r="I5937" s="1110" t="s">
        <v>10736</v>
      </c>
      <c r="J5937" s="1109">
        <v>0</v>
      </c>
      <c r="K5937" s="1109">
        <v>0</v>
      </c>
      <c r="L5937" s="1109">
        <v>0</v>
      </c>
      <c r="M5937" s="1109">
        <v>0</v>
      </c>
      <c r="N5937" s="1109">
        <v>0</v>
      </c>
      <c r="O5937" s="1109">
        <v>0</v>
      </c>
      <c r="P5937" s="1109">
        <v>0</v>
      </c>
      <c r="Q5937" s="1109">
        <v>0</v>
      </c>
    </row>
    <row r="5938" spans="1:17">
      <c r="A5938" s="1109">
        <v>21479</v>
      </c>
      <c r="B5938" s="1110" t="s">
        <v>0</v>
      </c>
      <c r="C5938" s="1109">
        <v>5</v>
      </c>
      <c r="D5938" s="1109">
        <v>4.0439999999999996</v>
      </c>
      <c r="E5938" s="1109">
        <v>23.2</v>
      </c>
      <c r="F5938" s="1109">
        <v>0</v>
      </c>
      <c r="G5938" s="1110" t="s">
        <v>10840</v>
      </c>
      <c r="H5938" s="1110" t="s">
        <v>4654</v>
      </c>
      <c r="I5938" s="1110" t="s">
        <v>10841</v>
      </c>
      <c r="J5938" s="1109">
        <v>0</v>
      </c>
      <c r="K5938" s="1109">
        <v>0</v>
      </c>
      <c r="L5938" s="1109">
        <v>0</v>
      </c>
      <c r="M5938" s="1109">
        <v>0</v>
      </c>
      <c r="N5938" s="1109">
        <v>0</v>
      </c>
      <c r="O5938" s="1109">
        <v>0</v>
      </c>
      <c r="P5938" s="1109">
        <v>0</v>
      </c>
      <c r="Q5938" s="1109">
        <v>0</v>
      </c>
    </row>
    <row r="5939" spans="1:17">
      <c r="A5939" s="1109">
        <v>21480</v>
      </c>
      <c r="B5939" s="1110" t="s">
        <v>0</v>
      </c>
      <c r="C5939" s="1109">
        <v>5</v>
      </c>
      <c r="D5939" s="1109">
        <v>4.0439999999999996</v>
      </c>
      <c r="E5939" s="1109">
        <v>23.2</v>
      </c>
      <c r="F5939" s="1109">
        <v>0</v>
      </c>
      <c r="G5939" s="1110" t="s">
        <v>10840</v>
      </c>
      <c r="H5939" s="1110" t="s">
        <v>4654</v>
      </c>
      <c r="I5939" s="1110" t="s">
        <v>10832</v>
      </c>
      <c r="J5939" s="1109">
        <v>0</v>
      </c>
      <c r="K5939" s="1109">
        <v>0</v>
      </c>
      <c r="L5939" s="1109">
        <v>0</v>
      </c>
      <c r="M5939" s="1109">
        <v>0</v>
      </c>
      <c r="N5939" s="1109">
        <v>0</v>
      </c>
      <c r="O5939" s="1109">
        <v>0</v>
      </c>
      <c r="P5939" s="1109">
        <v>0</v>
      </c>
      <c r="Q5939" s="1109">
        <v>0</v>
      </c>
    </row>
    <row r="5940" spans="1:17">
      <c r="A5940" s="1109">
        <v>21481</v>
      </c>
      <c r="B5940" s="1110" t="s">
        <v>0</v>
      </c>
      <c r="C5940" s="1109">
        <v>5</v>
      </c>
      <c r="D5940" s="1109">
        <v>4.0439999999999996</v>
      </c>
      <c r="E5940" s="1109">
        <v>23.2</v>
      </c>
      <c r="F5940" s="1109">
        <v>0</v>
      </c>
      <c r="G5940" s="1110" t="s">
        <v>10840</v>
      </c>
      <c r="H5940" s="1110" t="s">
        <v>4654</v>
      </c>
      <c r="I5940" s="1110" t="s">
        <v>10839</v>
      </c>
      <c r="J5940" s="1109">
        <v>0</v>
      </c>
      <c r="K5940" s="1109">
        <v>0</v>
      </c>
      <c r="L5940" s="1109">
        <v>0</v>
      </c>
      <c r="M5940" s="1109">
        <v>0</v>
      </c>
      <c r="N5940" s="1109">
        <v>0</v>
      </c>
      <c r="O5940" s="1109">
        <v>0</v>
      </c>
      <c r="P5940" s="1109">
        <v>0</v>
      </c>
      <c r="Q5940" s="1109">
        <v>0</v>
      </c>
    </row>
    <row r="5941" spans="1:17">
      <c r="A5941" s="1109">
        <v>21482</v>
      </c>
      <c r="B5941" s="1110" t="s">
        <v>0</v>
      </c>
      <c r="C5941" s="1109">
        <v>5</v>
      </c>
      <c r="D5941" s="1109">
        <v>4.0439999999999996</v>
      </c>
      <c r="E5941" s="1109">
        <v>23.2</v>
      </c>
      <c r="F5941" s="1109">
        <v>0</v>
      </c>
      <c r="G5941" s="1110" t="s">
        <v>10842</v>
      </c>
      <c r="H5941" s="1110" t="s">
        <v>4654</v>
      </c>
      <c r="I5941" s="1110" t="s">
        <v>10847</v>
      </c>
      <c r="J5941" s="1109">
        <v>0</v>
      </c>
      <c r="K5941" s="1109">
        <v>0</v>
      </c>
      <c r="L5941" s="1109">
        <v>0</v>
      </c>
      <c r="M5941" s="1109">
        <v>0</v>
      </c>
      <c r="N5941" s="1109">
        <v>0</v>
      </c>
      <c r="O5941" s="1109">
        <v>0</v>
      </c>
      <c r="P5941" s="1109">
        <v>0</v>
      </c>
      <c r="Q5941" s="1109">
        <v>0</v>
      </c>
    </row>
    <row r="5942" spans="1:17">
      <c r="A5942" s="1109">
        <v>21483</v>
      </c>
      <c r="B5942" s="1110" t="s">
        <v>0</v>
      </c>
      <c r="C5942" s="1109">
        <v>5</v>
      </c>
      <c r="D5942" s="1109">
        <v>4.0439999999999996</v>
      </c>
      <c r="E5942" s="1109">
        <v>23.2</v>
      </c>
      <c r="F5942" s="1109">
        <v>0</v>
      </c>
      <c r="G5942" s="1110" t="s">
        <v>10842</v>
      </c>
      <c r="H5942" s="1110" t="s">
        <v>4654</v>
      </c>
      <c r="I5942" s="1110" t="s">
        <v>10760</v>
      </c>
      <c r="J5942" s="1109">
        <v>0</v>
      </c>
      <c r="K5942" s="1109">
        <v>0</v>
      </c>
      <c r="L5942" s="1109">
        <v>0</v>
      </c>
      <c r="M5942" s="1109">
        <v>0</v>
      </c>
      <c r="N5942" s="1109">
        <v>0</v>
      </c>
      <c r="O5942" s="1109">
        <v>0</v>
      </c>
      <c r="P5942" s="1109">
        <v>0</v>
      </c>
      <c r="Q5942" s="1109">
        <v>0</v>
      </c>
    </row>
    <row r="5943" spans="1:17">
      <c r="A5943" s="1109">
        <v>21484</v>
      </c>
      <c r="B5943" s="1110" t="s">
        <v>0</v>
      </c>
      <c r="C5943" s="1109">
        <v>5</v>
      </c>
      <c r="D5943" s="1109">
        <v>4.0439999999999996</v>
      </c>
      <c r="E5943" s="1109">
        <v>23.2</v>
      </c>
      <c r="F5943" s="1109">
        <v>0</v>
      </c>
      <c r="G5943" s="1110" t="s">
        <v>10842</v>
      </c>
      <c r="H5943" s="1110" t="s">
        <v>4654</v>
      </c>
      <c r="I5943" s="1110" t="s">
        <v>10736</v>
      </c>
      <c r="J5943" s="1109">
        <v>0</v>
      </c>
      <c r="K5943" s="1109">
        <v>0</v>
      </c>
      <c r="L5943" s="1109">
        <v>0</v>
      </c>
      <c r="M5943" s="1109">
        <v>0</v>
      </c>
      <c r="N5943" s="1109">
        <v>0</v>
      </c>
      <c r="O5943" s="1109">
        <v>0</v>
      </c>
      <c r="P5943" s="1109">
        <v>0</v>
      </c>
      <c r="Q5943" s="1109">
        <v>0</v>
      </c>
    </row>
    <row r="5944" spans="1:17">
      <c r="A5944" s="1109">
        <v>21485</v>
      </c>
      <c r="B5944" s="1110" t="s">
        <v>0</v>
      </c>
      <c r="C5944" s="1109">
        <v>5</v>
      </c>
      <c r="D5944" s="1109">
        <v>4.0439999999999996</v>
      </c>
      <c r="E5944" s="1109">
        <v>23.2</v>
      </c>
      <c r="F5944" s="1109">
        <v>0</v>
      </c>
      <c r="G5944" s="1110" t="s">
        <v>10842</v>
      </c>
      <c r="H5944" s="1110" t="s">
        <v>4654</v>
      </c>
      <c r="I5944" s="1110" t="s">
        <v>10841</v>
      </c>
      <c r="J5944" s="1109">
        <v>0</v>
      </c>
      <c r="K5944" s="1109">
        <v>0</v>
      </c>
      <c r="L5944" s="1109">
        <v>0</v>
      </c>
      <c r="M5944" s="1109">
        <v>0</v>
      </c>
      <c r="N5944" s="1109">
        <v>0</v>
      </c>
      <c r="O5944" s="1109">
        <v>0</v>
      </c>
      <c r="P5944" s="1109">
        <v>0</v>
      </c>
      <c r="Q5944" s="1109">
        <v>0</v>
      </c>
    </row>
    <row r="5945" spans="1:17">
      <c r="A5945" s="1109">
        <v>21486</v>
      </c>
      <c r="B5945" s="1110" t="s">
        <v>0</v>
      </c>
      <c r="C5945" s="1109">
        <v>5</v>
      </c>
      <c r="D5945" s="1109">
        <v>4.0439999999999996</v>
      </c>
      <c r="E5945" s="1109">
        <v>23.2</v>
      </c>
      <c r="F5945" s="1109">
        <v>0</v>
      </c>
      <c r="G5945" s="1110" t="s">
        <v>10842</v>
      </c>
      <c r="H5945" s="1110" t="s">
        <v>4654</v>
      </c>
      <c r="I5945" s="1110" t="s">
        <v>10832</v>
      </c>
      <c r="J5945" s="1109">
        <v>0</v>
      </c>
      <c r="K5945" s="1109">
        <v>0</v>
      </c>
      <c r="L5945" s="1109">
        <v>0</v>
      </c>
      <c r="M5945" s="1109">
        <v>0</v>
      </c>
      <c r="N5945" s="1109">
        <v>0</v>
      </c>
      <c r="O5945" s="1109">
        <v>0</v>
      </c>
      <c r="P5945" s="1109">
        <v>0</v>
      </c>
      <c r="Q5945" s="1109">
        <v>0</v>
      </c>
    </row>
    <row r="5946" spans="1:17">
      <c r="A5946" s="1109">
        <v>21487</v>
      </c>
      <c r="B5946" s="1110" t="s">
        <v>0</v>
      </c>
      <c r="C5946" s="1109">
        <v>5</v>
      </c>
      <c r="D5946" s="1109">
        <v>4.0439999999999996</v>
      </c>
      <c r="E5946" s="1109">
        <v>23.2</v>
      </c>
      <c r="F5946" s="1109">
        <v>0</v>
      </c>
      <c r="G5946" s="1110" t="s">
        <v>10842</v>
      </c>
      <c r="H5946" s="1110" t="s">
        <v>4654</v>
      </c>
      <c r="I5946" s="1110" t="s">
        <v>10839</v>
      </c>
      <c r="J5946" s="1109">
        <v>0</v>
      </c>
      <c r="K5946" s="1109">
        <v>0</v>
      </c>
      <c r="L5946" s="1109">
        <v>0</v>
      </c>
      <c r="M5946" s="1109">
        <v>0</v>
      </c>
      <c r="N5946" s="1109">
        <v>0</v>
      </c>
      <c r="O5946" s="1109">
        <v>0</v>
      </c>
      <c r="P5946" s="1109">
        <v>0</v>
      </c>
      <c r="Q5946" s="1109">
        <v>0</v>
      </c>
    </row>
    <row r="5947" spans="1:17">
      <c r="A5947" s="1109">
        <v>21488</v>
      </c>
      <c r="B5947" s="1110" t="s">
        <v>0</v>
      </c>
      <c r="C5947" s="1109">
        <v>5</v>
      </c>
      <c r="D5947" s="1109">
        <v>4.0439999999999996</v>
      </c>
      <c r="E5947" s="1109">
        <v>23.2</v>
      </c>
      <c r="F5947" s="1109">
        <v>0</v>
      </c>
      <c r="G5947" s="1110" t="s">
        <v>10843</v>
      </c>
      <c r="H5947" s="1110" t="s">
        <v>4654</v>
      </c>
      <c r="I5947" s="1110" t="s">
        <v>10847</v>
      </c>
      <c r="J5947" s="1109">
        <v>0</v>
      </c>
      <c r="K5947" s="1109">
        <v>0</v>
      </c>
      <c r="L5947" s="1109">
        <v>0</v>
      </c>
      <c r="M5947" s="1109">
        <v>0</v>
      </c>
      <c r="N5947" s="1109">
        <v>0</v>
      </c>
      <c r="O5947" s="1109">
        <v>0</v>
      </c>
      <c r="P5947" s="1109">
        <v>0</v>
      </c>
      <c r="Q5947" s="1109">
        <v>0</v>
      </c>
    </row>
    <row r="5948" spans="1:17">
      <c r="A5948" s="1109">
        <v>21489</v>
      </c>
      <c r="B5948" s="1110" t="s">
        <v>0</v>
      </c>
      <c r="C5948" s="1109">
        <v>5</v>
      </c>
      <c r="D5948" s="1109">
        <v>4.0439999999999996</v>
      </c>
      <c r="E5948" s="1109">
        <v>23.2</v>
      </c>
      <c r="F5948" s="1109">
        <v>0</v>
      </c>
      <c r="G5948" s="1110" t="s">
        <v>10843</v>
      </c>
      <c r="H5948" s="1110" t="s">
        <v>4654</v>
      </c>
      <c r="I5948" s="1110" t="s">
        <v>10849</v>
      </c>
      <c r="J5948" s="1109">
        <v>0</v>
      </c>
      <c r="K5948" s="1109">
        <v>0</v>
      </c>
      <c r="L5948" s="1109">
        <v>0</v>
      </c>
      <c r="M5948" s="1109">
        <v>0</v>
      </c>
      <c r="N5948" s="1109">
        <v>0</v>
      </c>
      <c r="O5948" s="1109">
        <v>0</v>
      </c>
      <c r="P5948" s="1109">
        <v>0</v>
      </c>
      <c r="Q5948" s="1109">
        <v>0</v>
      </c>
    </row>
    <row r="5949" spans="1:17">
      <c r="A5949" s="1109">
        <v>21490</v>
      </c>
      <c r="B5949" s="1110" t="s">
        <v>0</v>
      </c>
      <c r="C5949" s="1109">
        <v>5</v>
      </c>
      <c r="D5949" s="1109">
        <v>4.0439999999999996</v>
      </c>
      <c r="E5949" s="1109">
        <v>23.2</v>
      </c>
      <c r="F5949" s="1109">
        <v>0</v>
      </c>
      <c r="G5949" s="1110" t="s">
        <v>10843</v>
      </c>
      <c r="H5949" s="1110" t="s">
        <v>4654</v>
      </c>
      <c r="I5949" s="1110" t="s">
        <v>10760</v>
      </c>
      <c r="J5949" s="1109">
        <v>0</v>
      </c>
      <c r="K5949" s="1109">
        <v>0</v>
      </c>
      <c r="L5949" s="1109">
        <v>0</v>
      </c>
      <c r="M5949" s="1109">
        <v>0</v>
      </c>
      <c r="N5949" s="1109">
        <v>0</v>
      </c>
      <c r="O5949" s="1109">
        <v>0</v>
      </c>
      <c r="P5949" s="1109">
        <v>0</v>
      </c>
      <c r="Q5949" s="1109">
        <v>0</v>
      </c>
    </row>
    <row r="5950" spans="1:17">
      <c r="A5950" s="1109">
        <v>21491</v>
      </c>
      <c r="B5950" s="1110" t="s">
        <v>0</v>
      </c>
      <c r="C5950" s="1109">
        <v>5</v>
      </c>
      <c r="D5950" s="1109">
        <v>4.0439999999999996</v>
      </c>
      <c r="E5950" s="1109">
        <v>23.2</v>
      </c>
      <c r="F5950" s="1109">
        <v>0</v>
      </c>
      <c r="G5950" s="1110" t="s">
        <v>10843</v>
      </c>
      <c r="H5950" s="1110" t="s">
        <v>4654</v>
      </c>
      <c r="I5950" s="1110" t="s">
        <v>10845</v>
      </c>
      <c r="J5950" s="1109">
        <v>0</v>
      </c>
      <c r="K5950" s="1109">
        <v>0</v>
      </c>
      <c r="L5950" s="1109">
        <v>0</v>
      </c>
      <c r="M5950" s="1109">
        <v>0</v>
      </c>
      <c r="N5950" s="1109">
        <v>0</v>
      </c>
      <c r="O5950" s="1109">
        <v>0</v>
      </c>
      <c r="P5950" s="1109">
        <v>0</v>
      </c>
      <c r="Q5950" s="1109">
        <v>0</v>
      </c>
    </row>
    <row r="5951" spans="1:17">
      <c r="A5951" s="1109">
        <v>21492</v>
      </c>
      <c r="B5951" s="1110" t="s">
        <v>0</v>
      </c>
      <c r="C5951" s="1109">
        <v>5</v>
      </c>
      <c r="D5951" s="1109">
        <v>4.0439999999999996</v>
      </c>
      <c r="E5951" s="1109">
        <v>23.2</v>
      </c>
      <c r="F5951" s="1109">
        <v>0</v>
      </c>
      <c r="G5951" s="1110" t="s">
        <v>10843</v>
      </c>
      <c r="H5951" s="1110" t="s">
        <v>4654</v>
      </c>
      <c r="I5951" s="1110" t="s">
        <v>10736</v>
      </c>
      <c r="J5951" s="1109">
        <v>0</v>
      </c>
      <c r="K5951" s="1109">
        <v>0</v>
      </c>
      <c r="L5951" s="1109">
        <v>0</v>
      </c>
      <c r="M5951" s="1109">
        <v>0</v>
      </c>
      <c r="N5951" s="1109">
        <v>0</v>
      </c>
      <c r="O5951" s="1109">
        <v>0</v>
      </c>
      <c r="P5951" s="1109">
        <v>0</v>
      </c>
      <c r="Q5951" s="1109">
        <v>0</v>
      </c>
    </row>
    <row r="5952" spans="1:17">
      <c r="A5952" s="1109">
        <v>21493</v>
      </c>
      <c r="B5952" s="1110" t="s">
        <v>0</v>
      </c>
      <c r="C5952" s="1109">
        <v>5</v>
      </c>
      <c r="D5952" s="1109">
        <v>4.0439999999999996</v>
      </c>
      <c r="E5952" s="1109">
        <v>23.2</v>
      </c>
      <c r="F5952" s="1109">
        <v>0</v>
      </c>
      <c r="G5952" s="1110" t="s">
        <v>10843</v>
      </c>
      <c r="H5952" s="1110" t="s">
        <v>4654</v>
      </c>
      <c r="I5952" s="1110" t="s">
        <v>10841</v>
      </c>
      <c r="J5952" s="1109">
        <v>0</v>
      </c>
      <c r="K5952" s="1109">
        <v>0</v>
      </c>
      <c r="L5952" s="1109">
        <v>0</v>
      </c>
      <c r="M5952" s="1109">
        <v>0</v>
      </c>
      <c r="N5952" s="1109">
        <v>0</v>
      </c>
      <c r="O5952" s="1109">
        <v>0</v>
      </c>
      <c r="P5952" s="1109">
        <v>0</v>
      </c>
      <c r="Q5952" s="1109">
        <v>0</v>
      </c>
    </row>
    <row r="5953" spans="1:17">
      <c r="A5953" s="1109">
        <v>21494</v>
      </c>
      <c r="B5953" s="1110" t="s">
        <v>0</v>
      </c>
      <c r="C5953" s="1109">
        <v>5</v>
      </c>
      <c r="D5953" s="1109">
        <v>4.0439999999999996</v>
      </c>
      <c r="E5953" s="1109">
        <v>23.2</v>
      </c>
      <c r="F5953" s="1109">
        <v>0</v>
      </c>
      <c r="G5953" s="1110" t="s">
        <v>10843</v>
      </c>
      <c r="H5953" s="1110" t="s">
        <v>4654</v>
      </c>
      <c r="I5953" s="1110" t="s">
        <v>10832</v>
      </c>
      <c r="J5953" s="1109">
        <v>0</v>
      </c>
      <c r="K5953" s="1109">
        <v>0</v>
      </c>
      <c r="L5953" s="1109">
        <v>0</v>
      </c>
      <c r="M5953" s="1109">
        <v>0</v>
      </c>
      <c r="N5953" s="1109">
        <v>0</v>
      </c>
      <c r="O5953" s="1109">
        <v>0</v>
      </c>
      <c r="P5953" s="1109">
        <v>0</v>
      </c>
      <c r="Q5953" s="1109">
        <v>0</v>
      </c>
    </row>
    <row r="5954" spans="1:17">
      <c r="A5954" s="1109">
        <v>21495</v>
      </c>
      <c r="B5954" s="1110" t="s">
        <v>0</v>
      </c>
      <c r="C5954" s="1109">
        <v>5</v>
      </c>
      <c r="D5954" s="1109">
        <v>4.0439999999999996</v>
      </c>
      <c r="E5954" s="1109">
        <v>23.2</v>
      </c>
      <c r="F5954" s="1109">
        <v>0</v>
      </c>
      <c r="G5954" s="1110" t="s">
        <v>10843</v>
      </c>
      <c r="H5954" s="1110" t="s">
        <v>4654</v>
      </c>
      <c r="I5954" s="1110" t="s">
        <v>10839</v>
      </c>
      <c r="J5954" s="1109">
        <v>0</v>
      </c>
      <c r="K5954" s="1109">
        <v>0</v>
      </c>
      <c r="L5954" s="1109">
        <v>0</v>
      </c>
      <c r="M5954" s="1109">
        <v>0</v>
      </c>
      <c r="N5954" s="1109">
        <v>0</v>
      </c>
      <c r="O5954" s="1109">
        <v>0</v>
      </c>
      <c r="P5954" s="1109">
        <v>0</v>
      </c>
      <c r="Q5954" s="1109">
        <v>0</v>
      </c>
    </row>
    <row r="5955" spans="1:17">
      <c r="A5955" s="1109">
        <v>21496</v>
      </c>
      <c r="B5955" s="1110" t="s">
        <v>0</v>
      </c>
      <c r="C5955" s="1109">
        <v>5</v>
      </c>
      <c r="D5955" s="1109">
        <v>4.0439999999999996</v>
      </c>
      <c r="E5955" s="1109">
        <v>23.2</v>
      </c>
      <c r="F5955" s="1109">
        <v>0</v>
      </c>
      <c r="G5955" s="1110" t="s">
        <v>10784</v>
      </c>
      <c r="H5955" s="1110" t="s">
        <v>4654</v>
      </c>
      <c r="I5955" s="1110" t="s">
        <v>10847</v>
      </c>
      <c r="J5955" s="1109">
        <v>0</v>
      </c>
      <c r="K5955" s="1109">
        <v>0</v>
      </c>
      <c r="L5955" s="1109">
        <v>0</v>
      </c>
      <c r="M5955" s="1109">
        <v>0</v>
      </c>
      <c r="N5955" s="1109">
        <v>0</v>
      </c>
      <c r="O5955" s="1109">
        <v>0</v>
      </c>
      <c r="P5955" s="1109">
        <v>0</v>
      </c>
      <c r="Q5955" s="1109">
        <v>0</v>
      </c>
    </row>
    <row r="5956" spans="1:17">
      <c r="A5956" s="1109">
        <v>21497</v>
      </c>
      <c r="B5956" s="1110" t="s">
        <v>0</v>
      </c>
      <c r="C5956" s="1109">
        <v>5</v>
      </c>
      <c r="D5956" s="1109">
        <v>4.0439999999999996</v>
      </c>
      <c r="E5956" s="1109">
        <v>23.2</v>
      </c>
      <c r="F5956" s="1109">
        <v>0</v>
      </c>
      <c r="G5956" s="1110" t="s">
        <v>10784</v>
      </c>
      <c r="H5956" s="1110" t="s">
        <v>4654</v>
      </c>
      <c r="I5956" s="1110" t="s">
        <v>10849</v>
      </c>
      <c r="J5956" s="1109">
        <v>0</v>
      </c>
      <c r="K5956" s="1109">
        <v>0</v>
      </c>
      <c r="L5956" s="1109">
        <v>0</v>
      </c>
      <c r="M5956" s="1109">
        <v>0</v>
      </c>
      <c r="N5956" s="1109">
        <v>0</v>
      </c>
      <c r="O5956" s="1109">
        <v>0</v>
      </c>
      <c r="P5956" s="1109">
        <v>0</v>
      </c>
      <c r="Q5956" s="1109">
        <v>0</v>
      </c>
    </row>
    <row r="5957" spans="1:17">
      <c r="A5957" s="1109">
        <v>21498</v>
      </c>
      <c r="B5957" s="1110" t="s">
        <v>0</v>
      </c>
      <c r="C5957" s="1109">
        <v>5</v>
      </c>
      <c r="D5957" s="1109">
        <v>4.0439999999999996</v>
      </c>
      <c r="E5957" s="1109">
        <v>23.2</v>
      </c>
      <c r="F5957" s="1109">
        <v>0</v>
      </c>
      <c r="G5957" s="1110" t="s">
        <v>10784</v>
      </c>
      <c r="H5957" s="1110" t="s">
        <v>4654</v>
      </c>
      <c r="I5957" s="1110" t="s">
        <v>10760</v>
      </c>
      <c r="J5957" s="1109">
        <v>0</v>
      </c>
      <c r="K5957" s="1109">
        <v>0</v>
      </c>
      <c r="L5957" s="1109">
        <v>0</v>
      </c>
      <c r="M5957" s="1109">
        <v>0</v>
      </c>
      <c r="N5957" s="1109">
        <v>0</v>
      </c>
      <c r="O5957" s="1109">
        <v>0</v>
      </c>
      <c r="P5957" s="1109">
        <v>0</v>
      </c>
      <c r="Q5957" s="1109">
        <v>0</v>
      </c>
    </row>
    <row r="5958" spans="1:17">
      <c r="A5958" s="1109">
        <v>21499</v>
      </c>
      <c r="B5958" s="1110" t="s">
        <v>0</v>
      </c>
      <c r="C5958" s="1109">
        <v>5</v>
      </c>
      <c r="D5958" s="1109">
        <v>4.0439999999999996</v>
      </c>
      <c r="E5958" s="1109">
        <v>23.2</v>
      </c>
      <c r="F5958" s="1109">
        <v>0</v>
      </c>
      <c r="G5958" s="1110" t="s">
        <v>10784</v>
      </c>
      <c r="H5958" s="1110" t="s">
        <v>4654</v>
      </c>
      <c r="I5958" s="1110" t="s">
        <v>10836</v>
      </c>
      <c r="J5958" s="1109">
        <v>0</v>
      </c>
      <c r="K5958" s="1109">
        <v>0</v>
      </c>
      <c r="L5958" s="1109">
        <v>0</v>
      </c>
      <c r="M5958" s="1109">
        <v>0</v>
      </c>
      <c r="N5958" s="1109">
        <v>0</v>
      </c>
      <c r="O5958" s="1109">
        <v>0</v>
      </c>
      <c r="P5958" s="1109">
        <v>0</v>
      </c>
      <c r="Q5958" s="1109">
        <v>0</v>
      </c>
    </row>
    <row r="5959" spans="1:17">
      <c r="A5959" s="1109">
        <v>21500</v>
      </c>
      <c r="B5959" s="1110" t="s">
        <v>0</v>
      </c>
      <c r="C5959" s="1109">
        <v>5</v>
      </c>
      <c r="D5959" s="1109">
        <v>4.0439999999999996</v>
      </c>
      <c r="E5959" s="1109">
        <v>23.2</v>
      </c>
      <c r="F5959" s="1109">
        <v>0</v>
      </c>
      <c r="G5959" s="1110" t="s">
        <v>10784</v>
      </c>
      <c r="H5959" s="1110" t="s">
        <v>4654</v>
      </c>
      <c r="I5959" s="1110" t="s">
        <v>10736</v>
      </c>
      <c r="J5959" s="1109">
        <v>0</v>
      </c>
      <c r="K5959" s="1109">
        <v>0</v>
      </c>
      <c r="L5959" s="1109">
        <v>0</v>
      </c>
      <c r="M5959" s="1109">
        <v>0</v>
      </c>
      <c r="N5959" s="1109">
        <v>0</v>
      </c>
      <c r="O5959" s="1109">
        <v>0</v>
      </c>
      <c r="P5959" s="1109">
        <v>0</v>
      </c>
      <c r="Q5959" s="1109">
        <v>0</v>
      </c>
    </row>
    <row r="5960" spans="1:17">
      <c r="A5960" s="1109">
        <v>21501</v>
      </c>
      <c r="B5960" s="1110" t="s">
        <v>0</v>
      </c>
      <c r="C5960" s="1109">
        <v>5</v>
      </c>
      <c r="D5960" s="1109">
        <v>4.0439999999999996</v>
      </c>
      <c r="E5960" s="1109">
        <v>23.2</v>
      </c>
      <c r="F5960" s="1109">
        <v>0</v>
      </c>
      <c r="G5960" s="1110" t="s">
        <v>10784</v>
      </c>
      <c r="H5960" s="1110" t="s">
        <v>4654</v>
      </c>
      <c r="I5960" s="1110" t="s">
        <v>10845</v>
      </c>
      <c r="J5960" s="1109">
        <v>0</v>
      </c>
      <c r="K5960" s="1109">
        <v>0</v>
      </c>
      <c r="L5960" s="1109">
        <v>0</v>
      </c>
      <c r="M5960" s="1109">
        <v>0</v>
      </c>
      <c r="N5960" s="1109">
        <v>0</v>
      </c>
      <c r="O5960" s="1109">
        <v>0</v>
      </c>
      <c r="P5960" s="1109">
        <v>0</v>
      </c>
      <c r="Q5960" s="1109">
        <v>0</v>
      </c>
    </row>
    <row r="5961" spans="1:17">
      <c r="A5961" s="1109">
        <v>21502</v>
      </c>
      <c r="B5961" s="1110" t="s">
        <v>0</v>
      </c>
      <c r="C5961" s="1109">
        <v>5</v>
      </c>
      <c r="D5961" s="1109">
        <v>4.0439999999999996</v>
      </c>
      <c r="E5961" s="1109">
        <v>23.2</v>
      </c>
      <c r="F5961" s="1109">
        <v>0</v>
      </c>
      <c r="G5961" s="1110" t="s">
        <v>10784</v>
      </c>
      <c r="H5961" s="1110" t="s">
        <v>4654</v>
      </c>
      <c r="I5961" s="1110" t="s">
        <v>10841</v>
      </c>
      <c r="J5961" s="1109">
        <v>0</v>
      </c>
      <c r="K5961" s="1109">
        <v>0</v>
      </c>
      <c r="L5961" s="1109">
        <v>0</v>
      </c>
      <c r="M5961" s="1109">
        <v>0</v>
      </c>
      <c r="N5961" s="1109">
        <v>0</v>
      </c>
      <c r="O5961" s="1109">
        <v>0</v>
      </c>
      <c r="P5961" s="1109">
        <v>0</v>
      </c>
      <c r="Q5961" s="1109">
        <v>0</v>
      </c>
    </row>
    <row r="5962" spans="1:17">
      <c r="A5962" s="1109">
        <v>21503</v>
      </c>
      <c r="B5962" s="1110" t="s">
        <v>0</v>
      </c>
      <c r="C5962" s="1109">
        <v>5</v>
      </c>
      <c r="D5962" s="1109">
        <v>4.0439999999999996</v>
      </c>
      <c r="E5962" s="1109">
        <v>23.2</v>
      </c>
      <c r="F5962" s="1109">
        <v>0</v>
      </c>
      <c r="G5962" s="1110" t="s">
        <v>10784</v>
      </c>
      <c r="H5962" s="1110" t="s">
        <v>4654</v>
      </c>
      <c r="I5962" s="1110" t="s">
        <v>10832</v>
      </c>
      <c r="J5962" s="1109">
        <v>0</v>
      </c>
      <c r="K5962" s="1109">
        <v>0</v>
      </c>
      <c r="L5962" s="1109">
        <v>0</v>
      </c>
      <c r="M5962" s="1109">
        <v>0</v>
      </c>
      <c r="N5962" s="1109">
        <v>0</v>
      </c>
      <c r="O5962" s="1109">
        <v>0</v>
      </c>
      <c r="P5962" s="1109">
        <v>0</v>
      </c>
      <c r="Q5962" s="1109">
        <v>0</v>
      </c>
    </row>
    <row r="5963" spans="1:17">
      <c r="A5963" s="1109">
        <v>21504</v>
      </c>
      <c r="B5963" s="1110" t="s">
        <v>0</v>
      </c>
      <c r="C5963" s="1109">
        <v>5</v>
      </c>
      <c r="D5963" s="1109">
        <v>4.0439999999999996</v>
      </c>
      <c r="E5963" s="1109">
        <v>23.2</v>
      </c>
      <c r="F5963" s="1109">
        <v>0</v>
      </c>
      <c r="G5963" s="1110" t="s">
        <v>10784</v>
      </c>
      <c r="H5963" s="1110" t="s">
        <v>4654</v>
      </c>
      <c r="I5963" s="1110" t="s">
        <v>10839</v>
      </c>
      <c r="J5963" s="1109">
        <v>0</v>
      </c>
      <c r="K5963" s="1109">
        <v>0</v>
      </c>
      <c r="L5963" s="1109">
        <v>0</v>
      </c>
      <c r="M5963" s="1109">
        <v>0</v>
      </c>
      <c r="N5963" s="1109">
        <v>0</v>
      </c>
      <c r="O5963" s="1109">
        <v>0</v>
      </c>
      <c r="P5963" s="1109">
        <v>0</v>
      </c>
      <c r="Q5963" s="1109">
        <v>0</v>
      </c>
    </row>
    <row r="5964" spans="1:17">
      <c r="A5964" s="1109">
        <v>21505</v>
      </c>
      <c r="B5964" s="1110" t="s">
        <v>0</v>
      </c>
      <c r="C5964" s="1109">
        <v>5</v>
      </c>
      <c r="D5964" s="1109">
        <v>4.0439999999999996</v>
      </c>
      <c r="E5964" s="1109">
        <v>23.2</v>
      </c>
      <c r="F5964" s="1109">
        <v>0</v>
      </c>
      <c r="G5964" s="1110" t="s">
        <v>10741</v>
      </c>
      <c r="H5964" s="1110" t="s">
        <v>4654</v>
      </c>
      <c r="I5964" s="1110" t="s">
        <v>10847</v>
      </c>
      <c r="J5964" s="1109">
        <v>0</v>
      </c>
      <c r="K5964" s="1109">
        <v>0</v>
      </c>
      <c r="L5964" s="1109">
        <v>0</v>
      </c>
      <c r="M5964" s="1109">
        <v>0</v>
      </c>
      <c r="N5964" s="1109">
        <v>0</v>
      </c>
      <c r="O5964" s="1109">
        <v>0</v>
      </c>
      <c r="P5964" s="1109">
        <v>0</v>
      </c>
      <c r="Q5964" s="1109">
        <v>0</v>
      </c>
    </row>
    <row r="5965" spans="1:17">
      <c r="A5965" s="1109">
        <v>21506</v>
      </c>
      <c r="B5965" s="1110" t="s">
        <v>0</v>
      </c>
      <c r="C5965" s="1109">
        <v>5</v>
      </c>
      <c r="D5965" s="1109">
        <v>4.0439999999999996</v>
      </c>
      <c r="E5965" s="1109">
        <v>23.2</v>
      </c>
      <c r="F5965" s="1109">
        <v>0</v>
      </c>
      <c r="G5965" s="1110" t="s">
        <v>10741</v>
      </c>
      <c r="H5965" s="1110" t="s">
        <v>4654</v>
      </c>
      <c r="I5965" s="1110" t="s">
        <v>10849</v>
      </c>
      <c r="J5965" s="1109">
        <v>0</v>
      </c>
      <c r="K5965" s="1109">
        <v>0</v>
      </c>
      <c r="L5965" s="1109">
        <v>0</v>
      </c>
      <c r="M5965" s="1109">
        <v>0</v>
      </c>
      <c r="N5965" s="1109">
        <v>0</v>
      </c>
      <c r="O5965" s="1109">
        <v>0</v>
      </c>
      <c r="P5965" s="1109">
        <v>0</v>
      </c>
      <c r="Q5965" s="1109">
        <v>0</v>
      </c>
    </row>
    <row r="5966" spans="1:17">
      <c r="A5966" s="1109">
        <v>21507</v>
      </c>
      <c r="B5966" s="1110" t="s">
        <v>0</v>
      </c>
      <c r="C5966" s="1109">
        <v>5</v>
      </c>
      <c r="D5966" s="1109">
        <v>4.0439999999999996</v>
      </c>
      <c r="E5966" s="1109">
        <v>23.2</v>
      </c>
      <c r="F5966" s="1109">
        <v>0</v>
      </c>
      <c r="G5966" s="1110" t="s">
        <v>10741</v>
      </c>
      <c r="H5966" s="1110" t="s">
        <v>4654</v>
      </c>
      <c r="I5966" s="1110" t="s">
        <v>10760</v>
      </c>
      <c r="J5966" s="1109">
        <v>0</v>
      </c>
      <c r="K5966" s="1109">
        <v>0</v>
      </c>
      <c r="L5966" s="1109">
        <v>0</v>
      </c>
      <c r="M5966" s="1109">
        <v>0</v>
      </c>
      <c r="N5966" s="1109">
        <v>0</v>
      </c>
      <c r="O5966" s="1109">
        <v>0</v>
      </c>
      <c r="P5966" s="1109">
        <v>0</v>
      </c>
      <c r="Q5966" s="1109">
        <v>0</v>
      </c>
    </row>
    <row r="5967" spans="1:17">
      <c r="A5967" s="1109">
        <v>21508</v>
      </c>
      <c r="B5967" s="1110" t="s">
        <v>0</v>
      </c>
      <c r="C5967" s="1109">
        <v>5</v>
      </c>
      <c r="D5967" s="1109">
        <v>4.0439999999999996</v>
      </c>
      <c r="E5967" s="1109">
        <v>23.2</v>
      </c>
      <c r="F5967" s="1109">
        <v>0</v>
      </c>
      <c r="G5967" s="1110" t="s">
        <v>10741</v>
      </c>
      <c r="H5967" s="1110" t="s">
        <v>4654</v>
      </c>
      <c r="I5967" s="1110" t="s">
        <v>10736</v>
      </c>
      <c r="J5967" s="1109">
        <v>0</v>
      </c>
      <c r="K5967" s="1109">
        <v>0</v>
      </c>
      <c r="L5967" s="1109">
        <v>0</v>
      </c>
      <c r="M5967" s="1109">
        <v>0</v>
      </c>
      <c r="N5967" s="1109">
        <v>0</v>
      </c>
      <c r="O5967" s="1109">
        <v>0</v>
      </c>
      <c r="P5967" s="1109">
        <v>0</v>
      </c>
      <c r="Q5967" s="1109">
        <v>0</v>
      </c>
    </row>
    <row r="5968" spans="1:17">
      <c r="A5968" s="1109">
        <v>21509</v>
      </c>
      <c r="B5968" s="1110" t="s">
        <v>0</v>
      </c>
      <c r="C5968" s="1109">
        <v>5</v>
      </c>
      <c r="D5968" s="1109">
        <v>4.0439999999999996</v>
      </c>
      <c r="E5968" s="1109">
        <v>23.2</v>
      </c>
      <c r="F5968" s="1109">
        <v>0</v>
      </c>
      <c r="G5968" s="1110" t="s">
        <v>10741</v>
      </c>
      <c r="H5968" s="1110" t="s">
        <v>4654</v>
      </c>
      <c r="I5968" s="1110" t="s">
        <v>10845</v>
      </c>
      <c r="J5968" s="1109">
        <v>0</v>
      </c>
      <c r="K5968" s="1109">
        <v>0</v>
      </c>
      <c r="L5968" s="1109">
        <v>0</v>
      </c>
      <c r="M5968" s="1109">
        <v>0</v>
      </c>
      <c r="N5968" s="1109">
        <v>0</v>
      </c>
      <c r="O5968" s="1109">
        <v>0</v>
      </c>
      <c r="P5968" s="1109">
        <v>0</v>
      </c>
      <c r="Q5968" s="1109">
        <v>0</v>
      </c>
    </row>
    <row r="5969" spans="1:17">
      <c r="A5969" s="1109">
        <v>21510</v>
      </c>
      <c r="B5969" s="1110" t="s">
        <v>0</v>
      </c>
      <c r="C5969" s="1109">
        <v>5</v>
      </c>
      <c r="D5969" s="1109">
        <v>4.0439999999999996</v>
      </c>
      <c r="E5969" s="1109">
        <v>23.2</v>
      </c>
      <c r="F5969" s="1109">
        <v>0</v>
      </c>
      <c r="G5969" s="1110" t="s">
        <v>10741</v>
      </c>
      <c r="H5969" s="1110" t="s">
        <v>4654</v>
      </c>
      <c r="I5969" s="1110" t="s">
        <v>10841</v>
      </c>
      <c r="J5969" s="1109">
        <v>0</v>
      </c>
      <c r="K5969" s="1109">
        <v>0</v>
      </c>
      <c r="L5969" s="1109">
        <v>0</v>
      </c>
      <c r="M5969" s="1109">
        <v>0</v>
      </c>
      <c r="N5969" s="1109">
        <v>0</v>
      </c>
      <c r="O5969" s="1109">
        <v>0</v>
      </c>
      <c r="P5969" s="1109">
        <v>0</v>
      </c>
      <c r="Q5969" s="1109">
        <v>0</v>
      </c>
    </row>
    <row r="5970" spans="1:17">
      <c r="A5970" s="1109">
        <v>21511</v>
      </c>
      <c r="B5970" s="1110" t="s">
        <v>0</v>
      </c>
      <c r="C5970" s="1109">
        <v>5</v>
      </c>
      <c r="D5970" s="1109">
        <v>4.0439999999999996</v>
      </c>
      <c r="E5970" s="1109">
        <v>23.2</v>
      </c>
      <c r="F5970" s="1109">
        <v>0</v>
      </c>
      <c r="G5970" s="1110" t="s">
        <v>10741</v>
      </c>
      <c r="H5970" s="1110" t="s">
        <v>4654</v>
      </c>
      <c r="I5970" s="1110" t="s">
        <v>10832</v>
      </c>
      <c r="J5970" s="1109">
        <v>0</v>
      </c>
      <c r="K5970" s="1109">
        <v>0</v>
      </c>
      <c r="L5970" s="1109">
        <v>0</v>
      </c>
      <c r="M5970" s="1109">
        <v>0</v>
      </c>
      <c r="N5970" s="1109">
        <v>0</v>
      </c>
      <c r="O5970" s="1109">
        <v>0</v>
      </c>
      <c r="P5970" s="1109">
        <v>0</v>
      </c>
      <c r="Q5970" s="1109">
        <v>0</v>
      </c>
    </row>
    <row r="5971" spans="1:17">
      <c r="A5971" s="1109">
        <v>21512</v>
      </c>
      <c r="B5971" s="1110" t="s">
        <v>0</v>
      </c>
      <c r="C5971" s="1109">
        <v>5</v>
      </c>
      <c r="D5971" s="1109">
        <v>4.0439999999999996</v>
      </c>
      <c r="E5971" s="1109">
        <v>23.2</v>
      </c>
      <c r="F5971" s="1109">
        <v>0</v>
      </c>
      <c r="G5971" s="1110" t="s">
        <v>10741</v>
      </c>
      <c r="H5971" s="1110" t="s">
        <v>4654</v>
      </c>
      <c r="I5971" s="1110" t="s">
        <v>10839</v>
      </c>
      <c r="J5971" s="1109">
        <v>0</v>
      </c>
      <c r="K5971" s="1109">
        <v>0</v>
      </c>
      <c r="L5971" s="1109">
        <v>0</v>
      </c>
      <c r="M5971" s="1109">
        <v>0</v>
      </c>
      <c r="N5971" s="1109">
        <v>0</v>
      </c>
      <c r="O5971" s="1109">
        <v>0</v>
      </c>
      <c r="P5971" s="1109">
        <v>0</v>
      </c>
      <c r="Q5971" s="1109">
        <v>0</v>
      </c>
    </row>
    <row r="5972" spans="1:17">
      <c r="A5972" s="1109">
        <v>21513</v>
      </c>
      <c r="B5972" s="1110" t="s">
        <v>0</v>
      </c>
      <c r="C5972" s="1109">
        <v>5</v>
      </c>
      <c r="D5972" s="1109">
        <v>4.0439999999999996</v>
      </c>
      <c r="E5972" s="1109">
        <v>23.2</v>
      </c>
      <c r="F5972" s="1109">
        <v>0</v>
      </c>
      <c r="G5972" s="1110" t="s">
        <v>10833</v>
      </c>
      <c r="H5972" s="1110" t="s">
        <v>4654</v>
      </c>
      <c r="I5972" s="1110" t="s">
        <v>10847</v>
      </c>
      <c r="J5972" s="1109">
        <v>0</v>
      </c>
      <c r="K5972" s="1109">
        <v>0</v>
      </c>
      <c r="L5972" s="1109">
        <v>0</v>
      </c>
      <c r="M5972" s="1109">
        <v>0</v>
      </c>
      <c r="N5972" s="1109">
        <v>0</v>
      </c>
      <c r="O5972" s="1109">
        <v>0</v>
      </c>
      <c r="P5972" s="1109">
        <v>0</v>
      </c>
      <c r="Q5972" s="1109">
        <v>0</v>
      </c>
    </row>
    <row r="5973" spans="1:17">
      <c r="A5973" s="1109">
        <v>21514</v>
      </c>
      <c r="B5973" s="1110" t="s">
        <v>0</v>
      </c>
      <c r="C5973" s="1109">
        <v>5</v>
      </c>
      <c r="D5973" s="1109">
        <v>4.0439999999999996</v>
      </c>
      <c r="E5973" s="1109">
        <v>23.2</v>
      </c>
      <c r="F5973" s="1109">
        <v>0</v>
      </c>
      <c r="G5973" s="1110" t="s">
        <v>10833</v>
      </c>
      <c r="H5973" s="1110" t="s">
        <v>4654</v>
      </c>
      <c r="I5973" s="1110" t="s">
        <v>10849</v>
      </c>
      <c r="J5973" s="1109">
        <v>0</v>
      </c>
      <c r="K5973" s="1109">
        <v>0</v>
      </c>
      <c r="L5973" s="1109">
        <v>0</v>
      </c>
      <c r="M5973" s="1109">
        <v>0</v>
      </c>
      <c r="N5973" s="1109">
        <v>0</v>
      </c>
      <c r="O5973" s="1109">
        <v>0</v>
      </c>
      <c r="P5973" s="1109">
        <v>0</v>
      </c>
      <c r="Q5973" s="1109">
        <v>0</v>
      </c>
    </row>
    <row r="5974" spans="1:17">
      <c r="A5974" s="1109">
        <v>21515</v>
      </c>
      <c r="B5974" s="1110" t="s">
        <v>0</v>
      </c>
      <c r="C5974" s="1109">
        <v>5</v>
      </c>
      <c r="D5974" s="1109">
        <v>4.0439999999999996</v>
      </c>
      <c r="E5974" s="1109">
        <v>23.2</v>
      </c>
      <c r="F5974" s="1109">
        <v>0</v>
      </c>
      <c r="G5974" s="1110" t="s">
        <v>10833</v>
      </c>
      <c r="H5974" s="1110" t="s">
        <v>4654</v>
      </c>
      <c r="I5974" s="1110" t="s">
        <v>10760</v>
      </c>
      <c r="J5974" s="1109">
        <v>0</v>
      </c>
      <c r="K5974" s="1109">
        <v>0</v>
      </c>
      <c r="L5974" s="1109">
        <v>0</v>
      </c>
      <c r="M5974" s="1109">
        <v>0</v>
      </c>
      <c r="N5974" s="1109">
        <v>0</v>
      </c>
      <c r="O5974" s="1109">
        <v>0</v>
      </c>
      <c r="P5974" s="1109">
        <v>0</v>
      </c>
      <c r="Q5974" s="1109">
        <v>0</v>
      </c>
    </row>
    <row r="5975" spans="1:17">
      <c r="A5975" s="1109">
        <v>21516</v>
      </c>
      <c r="B5975" s="1110" t="s">
        <v>0</v>
      </c>
      <c r="C5975" s="1109">
        <v>5</v>
      </c>
      <c r="D5975" s="1109">
        <v>4.0439999999999996</v>
      </c>
      <c r="E5975" s="1109">
        <v>23.2</v>
      </c>
      <c r="F5975" s="1109">
        <v>0</v>
      </c>
      <c r="G5975" s="1110" t="s">
        <v>10833</v>
      </c>
      <c r="H5975" s="1110" t="s">
        <v>4654</v>
      </c>
      <c r="I5975" s="1110" t="s">
        <v>10736</v>
      </c>
      <c r="J5975" s="1109">
        <v>0</v>
      </c>
      <c r="K5975" s="1109">
        <v>0</v>
      </c>
      <c r="L5975" s="1109">
        <v>0</v>
      </c>
      <c r="M5975" s="1109">
        <v>0</v>
      </c>
      <c r="N5975" s="1109">
        <v>0</v>
      </c>
      <c r="O5975" s="1109">
        <v>0</v>
      </c>
      <c r="P5975" s="1109">
        <v>0</v>
      </c>
      <c r="Q5975" s="1109">
        <v>0</v>
      </c>
    </row>
    <row r="5976" spans="1:17">
      <c r="A5976" s="1109">
        <v>21517</v>
      </c>
      <c r="B5976" s="1110" t="s">
        <v>0</v>
      </c>
      <c r="C5976" s="1109">
        <v>5</v>
      </c>
      <c r="D5976" s="1109">
        <v>4.0439999999999996</v>
      </c>
      <c r="E5976" s="1109">
        <v>23.2</v>
      </c>
      <c r="F5976" s="1109">
        <v>0</v>
      </c>
      <c r="G5976" s="1110" t="s">
        <v>10833</v>
      </c>
      <c r="H5976" s="1110" t="s">
        <v>4654</v>
      </c>
      <c r="I5976" s="1110" t="s">
        <v>10841</v>
      </c>
      <c r="J5976" s="1109">
        <v>0</v>
      </c>
      <c r="K5976" s="1109">
        <v>0</v>
      </c>
      <c r="L5976" s="1109">
        <v>0</v>
      </c>
      <c r="M5976" s="1109">
        <v>0</v>
      </c>
      <c r="N5976" s="1109">
        <v>0</v>
      </c>
      <c r="O5976" s="1109">
        <v>0</v>
      </c>
      <c r="P5976" s="1109">
        <v>0</v>
      </c>
      <c r="Q5976" s="1109">
        <v>0</v>
      </c>
    </row>
    <row r="5977" spans="1:17">
      <c r="A5977" s="1109">
        <v>21518</v>
      </c>
      <c r="B5977" s="1110" t="s">
        <v>0</v>
      </c>
      <c r="C5977" s="1109">
        <v>5</v>
      </c>
      <c r="D5977" s="1109">
        <v>4.0439999999999996</v>
      </c>
      <c r="E5977" s="1109">
        <v>23.2</v>
      </c>
      <c r="F5977" s="1109">
        <v>0</v>
      </c>
      <c r="G5977" s="1110" t="s">
        <v>10833</v>
      </c>
      <c r="H5977" s="1110" t="s">
        <v>4654</v>
      </c>
      <c r="I5977" s="1110" t="s">
        <v>10845</v>
      </c>
      <c r="J5977" s="1109">
        <v>0</v>
      </c>
      <c r="K5977" s="1109">
        <v>0</v>
      </c>
      <c r="L5977" s="1109">
        <v>0</v>
      </c>
      <c r="M5977" s="1109">
        <v>0</v>
      </c>
      <c r="N5977" s="1109">
        <v>0</v>
      </c>
      <c r="O5977" s="1109">
        <v>0</v>
      </c>
      <c r="P5977" s="1109">
        <v>0</v>
      </c>
      <c r="Q5977" s="1109">
        <v>0</v>
      </c>
    </row>
    <row r="5978" spans="1:17">
      <c r="A5978" s="1109">
        <v>21519</v>
      </c>
      <c r="B5978" s="1110" t="s">
        <v>0</v>
      </c>
      <c r="C5978" s="1109">
        <v>5</v>
      </c>
      <c r="D5978" s="1109">
        <v>4.0439999999999996</v>
      </c>
      <c r="E5978" s="1109">
        <v>23.2</v>
      </c>
      <c r="F5978" s="1109">
        <v>0</v>
      </c>
      <c r="G5978" s="1110" t="s">
        <v>10833</v>
      </c>
      <c r="H5978" s="1110" t="s">
        <v>4654</v>
      </c>
      <c r="I5978" s="1110" t="s">
        <v>10832</v>
      </c>
      <c r="J5978" s="1109">
        <v>0</v>
      </c>
      <c r="K5978" s="1109">
        <v>0</v>
      </c>
      <c r="L5978" s="1109">
        <v>0</v>
      </c>
      <c r="M5978" s="1109">
        <v>0</v>
      </c>
      <c r="N5978" s="1109">
        <v>0</v>
      </c>
      <c r="O5978" s="1109">
        <v>0</v>
      </c>
      <c r="P5978" s="1109">
        <v>0</v>
      </c>
      <c r="Q5978" s="1109">
        <v>0</v>
      </c>
    </row>
    <row r="5979" spans="1:17">
      <c r="A5979" s="1109">
        <v>21520</v>
      </c>
      <c r="B5979" s="1110" t="s">
        <v>0</v>
      </c>
      <c r="C5979" s="1109">
        <v>5</v>
      </c>
      <c r="D5979" s="1109">
        <v>4.0439999999999996</v>
      </c>
      <c r="E5979" s="1109">
        <v>23.2</v>
      </c>
      <c r="F5979" s="1109">
        <v>0</v>
      </c>
      <c r="G5979" s="1110" t="s">
        <v>10833</v>
      </c>
      <c r="H5979" s="1110" t="s">
        <v>4654</v>
      </c>
      <c r="I5979" s="1110" t="s">
        <v>10839</v>
      </c>
      <c r="J5979" s="1109">
        <v>0</v>
      </c>
      <c r="K5979" s="1109">
        <v>0</v>
      </c>
      <c r="L5979" s="1109">
        <v>0</v>
      </c>
      <c r="M5979" s="1109">
        <v>0</v>
      </c>
      <c r="N5979" s="1109">
        <v>0</v>
      </c>
      <c r="O5979" s="1109">
        <v>0</v>
      </c>
      <c r="P5979" s="1109">
        <v>0</v>
      </c>
      <c r="Q5979" s="1109">
        <v>0</v>
      </c>
    </row>
    <row r="5980" spans="1:17">
      <c r="A5980" s="1109">
        <v>21521</v>
      </c>
      <c r="B5980" s="1110" t="s">
        <v>0</v>
      </c>
      <c r="C5980" s="1109">
        <v>5</v>
      </c>
      <c r="D5980" s="1109">
        <v>4.0439999999999996</v>
      </c>
      <c r="E5980" s="1109">
        <v>23.2</v>
      </c>
      <c r="F5980" s="1109">
        <v>0</v>
      </c>
      <c r="G5980" s="1110" t="s">
        <v>10737</v>
      </c>
      <c r="H5980" s="1110" t="s">
        <v>4654</v>
      </c>
      <c r="I5980" s="1110" t="s">
        <v>10847</v>
      </c>
      <c r="J5980" s="1109">
        <v>0</v>
      </c>
      <c r="K5980" s="1109">
        <v>0</v>
      </c>
      <c r="L5980" s="1109">
        <v>0</v>
      </c>
      <c r="M5980" s="1109">
        <v>0</v>
      </c>
      <c r="N5980" s="1109">
        <v>0</v>
      </c>
      <c r="O5980" s="1109">
        <v>0</v>
      </c>
      <c r="P5980" s="1109">
        <v>0</v>
      </c>
      <c r="Q5980" s="1109">
        <v>0</v>
      </c>
    </row>
    <row r="5981" spans="1:17">
      <c r="A5981" s="1109">
        <v>21522</v>
      </c>
      <c r="B5981" s="1110" t="s">
        <v>0</v>
      </c>
      <c r="C5981" s="1109">
        <v>5</v>
      </c>
      <c r="D5981" s="1109">
        <v>4.0439999999999996</v>
      </c>
      <c r="E5981" s="1109">
        <v>23.2</v>
      </c>
      <c r="F5981" s="1109">
        <v>0</v>
      </c>
      <c r="G5981" s="1110" t="s">
        <v>10737</v>
      </c>
      <c r="H5981" s="1110" t="s">
        <v>4654</v>
      </c>
      <c r="I5981" s="1110" t="s">
        <v>10760</v>
      </c>
      <c r="J5981" s="1109">
        <v>0</v>
      </c>
      <c r="K5981" s="1109">
        <v>0</v>
      </c>
      <c r="L5981" s="1109">
        <v>0</v>
      </c>
      <c r="M5981" s="1109">
        <v>0</v>
      </c>
      <c r="N5981" s="1109">
        <v>0</v>
      </c>
      <c r="O5981" s="1109">
        <v>0</v>
      </c>
      <c r="P5981" s="1109">
        <v>0</v>
      </c>
      <c r="Q5981" s="1109">
        <v>0</v>
      </c>
    </row>
    <row r="5982" spans="1:17">
      <c r="A5982" s="1109">
        <v>21523</v>
      </c>
      <c r="B5982" s="1110" t="s">
        <v>0</v>
      </c>
      <c r="C5982" s="1109">
        <v>5</v>
      </c>
      <c r="D5982" s="1109">
        <v>4.0439999999999996</v>
      </c>
      <c r="E5982" s="1109">
        <v>23.2</v>
      </c>
      <c r="F5982" s="1109">
        <v>0</v>
      </c>
      <c r="G5982" s="1110" t="s">
        <v>10737</v>
      </c>
      <c r="H5982" s="1110" t="s">
        <v>4654</v>
      </c>
      <c r="I5982" s="1110" t="s">
        <v>10849</v>
      </c>
      <c r="J5982" s="1109">
        <v>0</v>
      </c>
      <c r="K5982" s="1109">
        <v>0</v>
      </c>
      <c r="L5982" s="1109">
        <v>0</v>
      </c>
      <c r="M5982" s="1109">
        <v>0</v>
      </c>
      <c r="N5982" s="1109">
        <v>0</v>
      </c>
      <c r="O5982" s="1109">
        <v>0</v>
      </c>
      <c r="P5982" s="1109">
        <v>0</v>
      </c>
      <c r="Q5982" s="1109">
        <v>0</v>
      </c>
    </row>
    <row r="5983" spans="1:17">
      <c r="A5983" s="1109">
        <v>21524</v>
      </c>
      <c r="B5983" s="1110" t="s">
        <v>0</v>
      </c>
      <c r="C5983" s="1109">
        <v>5</v>
      </c>
      <c r="D5983" s="1109">
        <v>4.0439999999999996</v>
      </c>
      <c r="E5983" s="1109">
        <v>23.2</v>
      </c>
      <c r="F5983" s="1109">
        <v>0</v>
      </c>
      <c r="G5983" s="1110" t="s">
        <v>10737</v>
      </c>
      <c r="H5983" s="1110" t="s">
        <v>4654</v>
      </c>
      <c r="I5983" s="1110" t="s">
        <v>10841</v>
      </c>
      <c r="J5983" s="1109">
        <v>0</v>
      </c>
      <c r="K5983" s="1109">
        <v>0</v>
      </c>
      <c r="L5983" s="1109">
        <v>0</v>
      </c>
      <c r="M5983" s="1109">
        <v>0</v>
      </c>
      <c r="N5983" s="1109">
        <v>0</v>
      </c>
      <c r="O5983" s="1109">
        <v>0</v>
      </c>
      <c r="P5983" s="1109">
        <v>0</v>
      </c>
      <c r="Q5983" s="1109">
        <v>0</v>
      </c>
    </row>
    <row r="5984" spans="1:17">
      <c r="A5984" s="1109">
        <v>21525</v>
      </c>
      <c r="B5984" s="1110" t="s">
        <v>0</v>
      </c>
      <c r="C5984" s="1109">
        <v>5</v>
      </c>
      <c r="D5984" s="1109">
        <v>4.0439999999999996</v>
      </c>
      <c r="E5984" s="1109">
        <v>23.2</v>
      </c>
      <c r="F5984" s="1109">
        <v>0</v>
      </c>
      <c r="G5984" s="1110" t="s">
        <v>10737</v>
      </c>
      <c r="H5984" s="1110" t="s">
        <v>4654</v>
      </c>
      <c r="I5984" s="1110" t="s">
        <v>10845</v>
      </c>
      <c r="J5984" s="1109">
        <v>0</v>
      </c>
      <c r="K5984" s="1109">
        <v>0</v>
      </c>
      <c r="L5984" s="1109">
        <v>0</v>
      </c>
      <c r="M5984" s="1109">
        <v>0</v>
      </c>
      <c r="N5984" s="1109">
        <v>0</v>
      </c>
      <c r="O5984" s="1109">
        <v>0</v>
      </c>
      <c r="P5984" s="1109">
        <v>0</v>
      </c>
      <c r="Q5984" s="1109">
        <v>0</v>
      </c>
    </row>
    <row r="5985" spans="1:17">
      <c r="A5985" s="1109">
        <v>21526</v>
      </c>
      <c r="B5985" s="1110" t="s">
        <v>0</v>
      </c>
      <c r="C5985" s="1109">
        <v>5</v>
      </c>
      <c r="D5985" s="1109">
        <v>4.0439999999999996</v>
      </c>
      <c r="E5985" s="1109">
        <v>23.2</v>
      </c>
      <c r="F5985" s="1109">
        <v>0</v>
      </c>
      <c r="G5985" s="1110" t="s">
        <v>10737</v>
      </c>
      <c r="H5985" s="1110" t="s">
        <v>4654</v>
      </c>
      <c r="I5985" s="1110" t="s">
        <v>10832</v>
      </c>
      <c r="J5985" s="1109">
        <v>0</v>
      </c>
      <c r="K5985" s="1109">
        <v>0</v>
      </c>
      <c r="L5985" s="1109">
        <v>0</v>
      </c>
      <c r="M5985" s="1109">
        <v>0</v>
      </c>
      <c r="N5985" s="1109">
        <v>0</v>
      </c>
      <c r="O5985" s="1109">
        <v>0</v>
      </c>
      <c r="P5985" s="1109">
        <v>0</v>
      </c>
      <c r="Q5985" s="1109">
        <v>0</v>
      </c>
    </row>
    <row r="5986" spans="1:17">
      <c r="A5986" s="1109">
        <v>21527</v>
      </c>
      <c r="B5986" s="1110" t="s">
        <v>0</v>
      </c>
      <c r="C5986" s="1109">
        <v>5</v>
      </c>
      <c r="D5986" s="1109">
        <v>4.0439999999999996</v>
      </c>
      <c r="E5986" s="1109">
        <v>23.2</v>
      </c>
      <c r="F5986" s="1109">
        <v>0</v>
      </c>
      <c r="G5986" s="1110" t="s">
        <v>10737</v>
      </c>
      <c r="H5986" s="1110" t="s">
        <v>4654</v>
      </c>
      <c r="I5986" s="1110" t="s">
        <v>10839</v>
      </c>
      <c r="J5986" s="1109">
        <v>0</v>
      </c>
      <c r="K5986" s="1109">
        <v>0</v>
      </c>
      <c r="L5986" s="1109">
        <v>0</v>
      </c>
      <c r="M5986" s="1109">
        <v>0</v>
      </c>
      <c r="N5986" s="1109">
        <v>0</v>
      </c>
      <c r="O5986" s="1109">
        <v>0</v>
      </c>
      <c r="P5986" s="1109">
        <v>0</v>
      </c>
      <c r="Q5986" s="1109">
        <v>0</v>
      </c>
    </row>
    <row r="5987" spans="1:17">
      <c r="A5987" s="1109">
        <v>21528</v>
      </c>
      <c r="B5987" s="1110" t="s">
        <v>0</v>
      </c>
      <c r="C5987" s="1109">
        <v>5</v>
      </c>
      <c r="D5987" s="1109">
        <v>4.0439999999999996</v>
      </c>
      <c r="E5987" s="1109">
        <v>23.2</v>
      </c>
      <c r="F5987" s="1109">
        <v>0</v>
      </c>
      <c r="G5987" s="1110" t="s">
        <v>10753</v>
      </c>
      <c r="H5987" s="1110" t="s">
        <v>4654</v>
      </c>
      <c r="I5987" s="1110" t="s">
        <v>10847</v>
      </c>
      <c r="J5987" s="1109">
        <v>0</v>
      </c>
      <c r="K5987" s="1109">
        <v>0</v>
      </c>
      <c r="L5987" s="1109">
        <v>0</v>
      </c>
      <c r="M5987" s="1109">
        <v>0</v>
      </c>
      <c r="N5987" s="1109">
        <v>0</v>
      </c>
      <c r="O5987" s="1109">
        <v>0</v>
      </c>
      <c r="P5987" s="1109">
        <v>0</v>
      </c>
      <c r="Q5987" s="1109">
        <v>0</v>
      </c>
    </row>
    <row r="5988" spans="1:17">
      <c r="A5988" s="1109">
        <v>21529</v>
      </c>
      <c r="B5988" s="1110" t="s">
        <v>0</v>
      </c>
      <c r="C5988" s="1109">
        <v>5</v>
      </c>
      <c r="D5988" s="1109">
        <v>4.0439999999999996</v>
      </c>
      <c r="E5988" s="1109">
        <v>23.2</v>
      </c>
      <c r="F5988" s="1109">
        <v>0</v>
      </c>
      <c r="G5988" s="1110" t="s">
        <v>10753</v>
      </c>
      <c r="H5988" s="1110" t="s">
        <v>4654</v>
      </c>
      <c r="I5988" s="1110" t="s">
        <v>10849</v>
      </c>
      <c r="J5988" s="1109">
        <v>0</v>
      </c>
      <c r="K5988" s="1109">
        <v>0</v>
      </c>
      <c r="L5988" s="1109">
        <v>0</v>
      </c>
      <c r="M5988" s="1109">
        <v>0</v>
      </c>
      <c r="N5988" s="1109">
        <v>0</v>
      </c>
      <c r="O5988" s="1109">
        <v>0</v>
      </c>
      <c r="P5988" s="1109">
        <v>0</v>
      </c>
      <c r="Q5988" s="1109">
        <v>0</v>
      </c>
    </row>
    <row r="5989" spans="1:17">
      <c r="A5989" s="1109">
        <v>21530</v>
      </c>
      <c r="B5989" s="1110" t="s">
        <v>0</v>
      </c>
      <c r="C5989" s="1109">
        <v>5</v>
      </c>
      <c r="D5989" s="1109">
        <v>4.0439999999999996</v>
      </c>
      <c r="E5989" s="1109">
        <v>23.2</v>
      </c>
      <c r="F5989" s="1109">
        <v>0</v>
      </c>
      <c r="G5989" s="1110" t="s">
        <v>10753</v>
      </c>
      <c r="H5989" s="1110" t="s">
        <v>4654</v>
      </c>
      <c r="I5989" s="1110" t="s">
        <v>10760</v>
      </c>
      <c r="J5989" s="1109">
        <v>0</v>
      </c>
      <c r="K5989" s="1109">
        <v>0</v>
      </c>
      <c r="L5989" s="1109">
        <v>0</v>
      </c>
      <c r="M5989" s="1109">
        <v>0</v>
      </c>
      <c r="N5989" s="1109">
        <v>0</v>
      </c>
      <c r="O5989" s="1109">
        <v>0</v>
      </c>
      <c r="P5989" s="1109">
        <v>0</v>
      </c>
      <c r="Q5989" s="1109">
        <v>0</v>
      </c>
    </row>
    <row r="5990" spans="1:17">
      <c r="A5990" s="1109">
        <v>21531</v>
      </c>
      <c r="B5990" s="1110" t="s">
        <v>0</v>
      </c>
      <c r="C5990" s="1109">
        <v>5</v>
      </c>
      <c r="D5990" s="1109">
        <v>4.0439999999999996</v>
      </c>
      <c r="E5990" s="1109">
        <v>23.2</v>
      </c>
      <c r="F5990" s="1109">
        <v>0</v>
      </c>
      <c r="G5990" s="1110" t="s">
        <v>10753</v>
      </c>
      <c r="H5990" s="1110" t="s">
        <v>4654</v>
      </c>
      <c r="I5990" s="1110" t="s">
        <v>10736</v>
      </c>
      <c r="J5990" s="1109">
        <v>0</v>
      </c>
      <c r="K5990" s="1109">
        <v>0</v>
      </c>
      <c r="L5990" s="1109">
        <v>0</v>
      </c>
      <c r="M5990" s="1109">
        <v>0</v>
      </c>
      <c r="N5990" s="1109">
        <v>0</v>
      </c>
      <c r="O5990" s="1109">
        <v>0</v>
      </c>
      <c r="P5990" s="1109">
        <v>0</v>
      </c>
      <c r="Q5990" s="1109">
        <v>0</v>
      </c>
    </row>
    <row r="5991" spans="1:17">
      <c r="A5991" s="1109">
        <v>21532</v>
      </c>
      <c r="B5991" s="1110" t="s">
        <v>0</v>
      </c>
      <c r="C5991" s="1109">
        <v>5</v>
      </c>
      <c r="D5991" s="1109">
        <v>4.0439999999999996</v>
      </c>
      <c r="E5991" s="1109">
        <v>23.2</v>
      </c>
      <c r="F5991" s="1109">
        <v>0</v>
      </c>
      <c r="G5991" s="1110" t="s">
        <v>10753</v>
      </c>
      <c r="H5991" s="1110" t="s">
        <v>4654</v>
      </c>
      <c r="I5991" s="1110" t="s">
        <v>10845</v>
      </c>
      <c r="J5991" s="1109">
        <v>0</v>
      </c>
      <c r="K5991" s="1109">
        <v>0</v>
      </c>
      <c r="L5991" s="1109">
        <v>0</v>
      </c>
      <c r="M5991" s="1109">
        <v>0</v>
      </c>
      <c r="N5991" s="1109">
        <v>0</v>
      </c>
      <c r="O5991" s="1109">
        <v>0</v>
      </c>
      <c r="P5991" s="1109">
        <v>0</v>
      </c>
      <c r="Q5991" s="1109">
        <v>0</v>
      </c>
    </row>
    <row r="5992" spans="1:17">
      <c r="A5992" s="1109">
        <v>21533</v>
      </c>
      <c r="B5992" s="1110" t="s">
        <v>0</v>
      </c>
      <c r="C5992" s="1109">
        <v>5</v>
      </c>
      <c r="D5992" s="1109">
        <v>4.0439999999999996</v>
      </c>
      <c r="E5992" s="1109">
        <v>23.2</v>
      </c>
      <c r="F5992" s="1109">
        <v>0</v>
      </c>
      <c r="G5992" s="1110" t="s">
        <v>10753</v>
      </c>
      <c r="H5992" s="1110" t="s">
        <v>4654</v>
      </c>
      <c r="I5992" s="1110" t="s">
        <v>10841</v>
      </c>
      <c r="J5992" s="1109">
        <v>0</v>
      </c>
      <c r="K5992" s="1109">
        <v>0</v>
      </c>
      <c r="L5992" s="1109">
        <v>0</v>
      </c>
      <c r="M5992" s="1109">
        <v>0</v>
      </c>
      <c r="N5992" s="1109">
        <v>0</v>
      </c>
      <c r="O5992" s="1109">
        <v>0</v>
      </c>
      <c r="P5992" s="1109">
        <v>0</v>
      </c>
      <c r="Q5992" s="1109">
        <v>0</v>
      </c>
    </row>
    <row r="5993" spans="1:17">
      <c r="A5993" s="1109">
        <v>21534</v>
      </c>
      <c r="B5993" s="1110" t="s">
        <v>0</v>
      </c>
      <c r="C5993" s="1109">
        <v>5</v>
      </c>
      <c r="D5993" s="1109">
        <v>4.0439999999999996</v>
      </c>
      <c r="E5993" s="1109">
        <v>23.2</v>
      </c>
      <c r="F5993" s="1109">
        <v>0</v>
      </c>
      <c r="G5993" s="1110" t="s">
        <v>10753</v>
      </c>
      <c r="H5993" s="1110" t="s">
        <v>4654</v>
      </c>
      <c r="I5993" s="1110" t="s">
        <v>10832</v>
      </c>
      <c r="J5993" s="1109">
        <v>0</v>
      </c>
      <c r="K5993" s="1109">
        <v>0</v>
      </c>
      <c r="L5993" s="1109">
        <v>0</v>
      </c>
      <c r="M5993" s="1109">
        <v>0</v>
      </c>
      <c r="N5993" s="1109">
        <v>0</v>
      </c>
      <c r="O5993" s="1109">
        <v>0</v>
      </c>
      <c r="P5993" s="1109">
        <v>0</v>
      </c>
      <c r="Q5993" s="1109">
        <v>0</v>
      </c>
    </row>
    <row r="5994" spans="1:17">
      <c r="A5994" s="1109">
        <v>21535</v>
      </c>
      <c r="B5994" s="1110" t="s">
        <v>0</v>
      </c>
      <c r="C5994" s="1109">
        <v>5</v>
      </c>
      <c r="D5994" s="1109">
        <v>4.0439999999999996</v>
      </c>
      <c r="E5994" s="1109">
        <v>23.2</v>
      </c>
      <c r="F5994" s="1109">
        <v>0</v>
      </c>
      <c r="G5994" s="1110" t="s">
        <v>10753</v>
      </c>
      <c r="H5994" s="1110" t="s">
        <v>4654</v>
      </c>
      <c r="I5994" s="1110" t="s">
        <v>10839</v>
      </c>
      <c r="J5994" s="1109">
        <v>0</v>
      </c>
      <c r="K5994" s="1109">
        <v>0</v>
      </c>
      <c r="L5994" s="1109">
        <v>0</v>
      </c>
      <c r="M5994" s="1109">
        <v>0</v>
      </c>
      <c r="N5994" s="1109">
        <v>0</v>
      </c>
      <c r="O5994" s="1109">
        <v>0</v>
      </c>
      <c r="P5994" s="1109">
        <v>0</v>
      </c>
      <c r="Q5994" s="1109">
        <v>0</v>
      </c>
    </row>
    <row r="5995" spans="1:17">
      <c r="A5995" s="1109">
        <v>21536</v>
      </c>
      <c r="B5995" s="1110" t="s">
        <v>0</v>
      </c>
      <c r="C5995" s="1109">
        <v>5</v>
      </c>
      <c r="D5995" s="1109">
        <v>4.0439999999999996</v>
      </c>
      <c r="E5995" s="1109">
        <v>23.2</v>
      </c>
      <c r="F5995" s="1109">
        <v>0</v>
      </c>
      <c r="G5995" s="1110" t="s">
        <v>10779</v>
      </c>
      <c r="H5995" s="1110" t="s">
        <v>4654</v>
      </c>
      <c r="I5995" s="1110" t="s">
        <v>10847</v>
      </c>
      <c r="J5995" s="1109">
        <v>0</v>
      </c>
      <c r="K5995" s="1109">
        <v>0</v>
      </c>
      <c r="L5995" s="1109">
        <v>0</v>
      </c>
      <c r="M5995" s="1109">
        <v>0</v>
      </c>
      <c r="N5995" s="1109">
        <v>0</v>
      </c>
      <c r="O5995" s="1109">
        <v>0</v>
      </c>
      <c r="P5995" s="1109">
        <v>0</v>
      </c>
      <c r="Q5995" s="1109">
        <v>0</v>
      </c>
    </row>
    <row r="5996" spans="1:17">
      <c r="A5996" s="1109">
        <v>21537</v>
      </c>
      <c r="B5996" s="1110" t="s">
        <v>0</v>
      </c>
      <c r="C5996" s="1109">
        <v>5</v>
      </c>
      <c r="D5996" s="1109">
        <v>4.0439999999999996</v>
      </c>
      <c r="E5996" s="1109">
        <v>23.2</v>
      </c>
      <c r="F5996" s="1109">
        <v>0</v>
      </c>
      <c r="G5996" s="1110" t="s">
        <v>10779</v>
      </c>
      <c r="H5996" s="1110" t="s">
        <v>4654</v>
      </c>
      <c r="I5996" s="1110" t="s">
        <v>10760</v>
      </c>
      <c r="J5996" s="1109">
        <v>0</v>
      </c>
      <c r="K5996" s="1109">
        <v>0</v>
      </c>
      <c r="L5996" s="1109">
        <v>0</v>
      </c>
      <c r="M5996" s="1109">
        <v>0</v>
      </c>
      <c r="N5996" s="1109">
        <v>0</v>
      </c>
      <c r="O5996" s="1109">
        <v>0</v>
      </c>
      <c r="P5996" s="1109">
        <v>0</v>
      </c>
      <c r="Q5996" s="1109">
        <v>0</v>
      </c>
    </row>
    <row r="5997" spans="1:17">
      <c r="A5997" s="1109">
        <v>21538</v>
      </c>
      <c r="B5997" s="1110" t="s">
        <v>0</v>
      </c>
      <c r="C5997" s="1109">
        <v>5</v>
      </c>
      <c r="D5997" s="1109">
        <v>4.0439999999999996</v>
      </c>
      <c r="E5997" s="1109">
        <v>23.2</v>
      </c>
      <c r="F5997" s="1109">
        <v>0</v>
      </c>
      <c r="G5997" s="1110" t="s">
        <v>10779</v>
      </c>
      <c r="H5997" s="1110" t="s">
        <v>4654</v>
      </c>
      <c r="I5997" s="1110" t="s">
        <v>10736</v>
      </c>
      <c r="J5997" s="1109">
        <v>0</v>
      </c>
      <c r="K5997" s="1109">
        <v>0</v>
      </c>
      <c r="L5997" s="1109">
        <v>0</v>
      </c>
      <c r="M5997" s="1109">
        <v>0</v>
      </c>
      <c r="N5997" s="1109">
        <v>0</v>
      </c>
      <c r="O5997" s="1109">
        <v>0</v>
      </c>
      <c r="P5997" s="1109">
        <v>0</v>
      </c>
      <c r="Q5997" s="1109">
        <v>0</v>
      </c>
    </row>
    <row r="5998" spans="1:17">
      <c r="A5998" s="1109">
        <v>21539</v>
      </c>
      <c r="B5998" s="1110" t="s">
        <v>0</v>
      </c>
      <c r="C5998" s="1109">
        <v>5</v>
      </c>
      <c r="D5998" s="1109">
        <v>4.0439999999999996</v>
      </c>
      <c r="E5998" s="1109">
        <v>23.2</v>
      </c>
      <c r="F5998" s="1109">
        <v>0</v>
      </c>
      <c r="G5998" s="1110" t="s">
        <v>10779</v>
      </c>
      <c r="H5998" s="1110" t="s">
        <v>4654</v>
      </c>
      <c r="I5998" s="1110" t="s">
        <v>10841</v>
      </c>
      <c r="J5998" s="1109">
        <v>0</v>
      </c>
      <c r="K5998" s="1109">
        <v>0</v>
      </c>
      <c r="L5998" s="1109">
        <v>0</v>
      </c>
      <c r="M5998" s="1109">
        <v>0</v>
      </c>
      <c r="N5998" s="1109">
        <v>0</v>
      </c>
      <c r="O5998" s="1109">
        <v>0</v>
      </c>
      <c r="P5998" s="1109">
        <v>0</v>
      </c>
      <c r="Q5998" s="1109">
        <v>0</v>
      </c>
    </row>
    <row r="5999" spans="1:17">
      <c r="A5999" s="1109">
        <v>21540</v>
      </c>
      <c r="B5999" s="1110" t="s">
        <v>0</v>
      </c>
      <c r="C5999" s="1109">
        <v>5</v>
      </c>
      <c r="D5999" s="1109">
        <v>4.0439999999999996</v>
      </c>
      <c r="E5999" s="1109">
        <v>23.2</v>
      </c>
      <c r="F5999" s="1109">
        <v>0</v>
      </c>
      <c r="G5999" s="1110" t="s">
        <v>10779</v>
      </c>
      <c r="H5999" s="1110" t="s">
        <v>4654</v>
      </c>
      <c r="I5999" s="1110" t="s">
        <v>10832</v>
      </c>
      <c r="J5999" s="1109">
        <v>0</v>
      </c>
      <c r="K5999" s="1109">
        <v>0</v>
      </c>
      <c r="L5999" s="1109">
        <v>0</v>
      </c>
      <c r="M5999" s="1109">
        <v>0</v>
      </c>
      <c r="N5999" s="1109">
        <v>0</v>
      </c>
      <c r="O5999" s="1109">
        <v>0</v>
      </c>
      <c r="P5999" s="1109">
        <v>0</v>
      </c>
      <c r="Q5999" s="1109">
        <v>0</v>
      </c>
    </row>
    <row r="6000" spans="1:17">
      <c r="A6000" s="1109">
        <v>21541</v>
      </c>
      <c r="B6000" s="1110" t="s">
        <v>0</v>
      </c>
      <c r="C6000" s="1109">
        <v>5</v>
      </c>
      <c r="D6000" s="1109">
        <v>4.0439999999999996</v>
      </c>
      <c r="E6000" s="1109">
        <v>23.2</v>
      </c>
      <c r="F6000" s="1109">
        <v>0</v>
      </c>
      <c r="G6000" s="1110" t="s">
        <v>10779</v>
      </c>
      <c r="H6000" s="1110" t="s">
        <v>4654</v>
      </c>
      <c r="I6000" s="1110" t="s">
        <v>10839</v>
      </c>
      <c r="J6000" s="1109">
        <v>0</v>
      </c>
      <c r="K6000" s="1109">
        <v>0</v>
      </c>
      <c r="L6000" s="1109">
        <v>0</v>
      </c>
      <c r="M6000" s="1109">
        <v>0</v>
      </c>
      <c r="N6000" s="1109">
        <v>0</v>
      </c>
      <c r="O6000" s="1109">
        <v>0</v>
      </c>
      <c r="P6000" s="1109">
        <v>0</v>
      </c>
      <c r="Q6000" s="1109">
        <v>0</v>
      </c>
    </row>
    <row r="6001" spans="1:17">
      <c r="A6001" s="1109">
        <v>21542</v>
      </c>
      <c r="B6001" s="1110" t="s">
        <v>0</v>
      </c>
      <c r="C6001" s="1109">
        <v>5</v>
      </c>
      <c r="D6001" s="1109">
        <v>4.0439999999999996</v>
      </c>
      <c r="E6001" s="1109">
        <v>23.2</v>
      </c>
      <c r="F6001" s="1109">
        <v>0</v>
      </c>
      <c r="G6001" s="1110" t="s">
        <v>10739</v>
      </c>
      <c r="H6001" s="1110" t="s">
        <v>4654</v>
      </c>
      <c r="I6001" s="1110" t="s">
        <v>10847</v>
      </c>
      <c r="J6001" s="1109">
        <v>0</v>
      </c>
      <c r="K6001" s="1109">
        <v>0</v>
      </c>
      <c r="L6001" s="1109">
        <v>0</v>
      </c>
      <c r="M6001" s="1109">
        <v>0</v>
      </c>
      <c r="N6001" s="1109">
        <v>0</v>
      </c>
      <c r="O6001" s="1109">
        <v>0</v>
      </c>
      <c r="P6001" s="1109">
        <v>0</v>
      </c>
      <c r="Q6001" s="1109">
        <v>0</v>
      </c>
    </row>
    <row r="6002" spans="1:17">
      <c r="A6002" s="1109">
        <v>21543</v>
      </c>
      <c r="B6002" s="1110" t="s">
        <v>0</v>
      </c>
      <c r="C6002" s="1109">
        <v>5</v>
      </c>
      <c r="D6002" s="1109">
        <v>4.0439999999999996</v>
      </c>
      <c r="E6002" s="1109">
        <v>23.2</v>
      </c>
      <c r="F6002" s="1109">
        <v>0</v>
      </c>
      <c r="G6002" s="1110" t="s">
        <v>10739</v>
      </c>
      <c r="H6002" s="1110" t="s">
        <v>4654</v>
      </c>
      <c r="I6002" s="1110" t="s">
        <v>10760</v>
      </c>
      <c r="J6002" s="1109">
        <v>0</v>
      </c>
      <c r="K6002" s="1109">
        <v>0</v>
      </c>
      <c r="L6002" s="1109">
        <v>0</v>
      </c>
      <c r="M6002" s="1109">
        <v>0</v>
      </c>
      <c r="N6002" s="1109">
        <v>0</v>
      </c>
      <c r="O6002" s="1109">
        <v>0</v>
      </c>
      <c r="P6002" s="1109">
        <v>0</v>
      </c>
      <c r="Q6002" s="1109">
        <v>0</v>
      </c>
    </row>
    <row r="6003" spans="1:17">
      <c r="A6003" s="1109">
        <v>21544</v>
      </c>
      <c r="B6003" s="1110" t="s">
        <v>0</v>
      </c>
      <c r="C6003" s="1109">
        <v>5</v>
      </c>
      <c r="D6003" s="1109">
        <v>4.0439999999999996</v>
      </c>
      <c r="E6003" s="1109">
        <v>23.2</v>
      </c>
      <c r="F6003" s="1109">
        <v>0</v>
      </c>
      <c r="G6003" s="1110" t="s">
        <v>10739</v>
      </c>
      <c r="H6003" s="1110" t="s">
        <v>4654</v>
      </c>
      <c r="I6003" s="1110" t="s">
        <v>10736</v>
      </c>
      <c r="J6003" s="1109">
        <v>0</v>
      </c>
      <c r="K6003" s="1109">
        <v>0</v>
      </c>
      <c r="L6003" s="1109">
        <v>0</v>
      </c>
      <c r="M6003" s="1109">
        <v>0</v>
      </c>
      <c r="N6003" s="1109">
        <v>0</v>
      </c>
      <c r="O6003" s="1109">
        <v>0</v>
      </c>
      <c r="P6003" s="1109">
        <v>0</v>
      </c>
      <c r="Q6003" s="1109">
        <v>0</v>
      </c>
    </row>
    <row r="6004" spans="1:17">
      <c r="A6004" s="1109">
        <v>21545</v>
      </c>
      <c r="B6004" s="1110" t="s">
        <v>0</v>
      </c>
      <c r="C6004" s="1109">
        <v>5</v>
      </c>
      <c r="D6004" s="1109">
        <v>4.0439999999999996</v>
      </c>
      <c r="E6004" s="1109">
        <v>23.2</v>
      </c>
      <c r="F6004" s="1109">
        <v>0</v>
      </c>
      <c r="G6004" s="1110" t="s">
        <v>10739</v>
      </c>
      <c r="H6004" s="1110" t="s">
        <v>4654</v>
      </c>
      <c r="I6004" s="1110" t="s">
        <v>10841</v>
      </c>
      <c r="J6004" s="1109">
        <v>0</v>
      </c>
      <c r="K6004" s="1109">
        <v>0</v>
      </c>
      <c r="L6004" s="1109">
        <v>0</v>
      </c>
      <c r="M6004" s="1109">
        <v>0</v>
      </c>
      <c r="N6004" s="1109">
        <v>0</v>
      </c>
      <c r="O6004" s="1109">
        <v>0</v>
      </c>
      <c r="P6004" s="1109">
        <v>0</v>
      </c>
      <c r="Q6004" s="1109">
        <v>0</v>
      </c>
    </row>
    <row r="6005" spans="1:17">
      <c r="A6005" s="1109">
        <v>21546</v>
      </c>
      <c r="B6005" s="1110" t="s">
        <v>0</v>
      </c>
      <c r="C6005" s="1109">
        <v>5</v>
      </c>
      <c r="D6005" s="1109">
        <v>4.0439999999999996</v>
      </c>
      <c r="E6005" s="1109">
        <v>23.2</v>
      </c>
      <c r="F6005" s="1109">
        <v>0</v>
      </c>
      <c r="G6005" s="1110" t="s">
        <v>10739</v>
      </c>
      <c r="H6005" s="1110" t="s">
        <v>4654</v>
      </c>
      <c r="I6005" s="1110" t="s">
        <v>10832</v>
      </c>
      <c r="J6005" s="1109">
        <v>0</v>
      </c>
      <c r="K6005" s="1109">
        <v>0</v>
      </c>
      <c r="L6005" s="1109">
        <v>0</v>
      </c>
      <c r="M6005" s="1109">
        <v>0</v>
      </c>
      <c r="N6005" s="1109">
        <v>0</v>
      </c>
      <c r="O6005" s="1109">
        <v>0</v>
      </c>
      <c r="P6005" s="1109">
        <v>0</v>
      </c>
      <c r="Q6005" s="1109">
        <v>0</v>
      </c>
    </row>
    <row r="6006" spans="1:17">
      <c r="A6006" s="1109">
        <v>21547</v>
      </c>
      <c r="B6006" s="1110" t="s">
        <v>0</v>
      </c>
      <c r="C6006" s="1109">
        <v>5</v>
      </c>
      <c r="D6006" s="1109">
        <v>4.0439999999999996</v>
      </c>
      <c r="E6006" s="1109">
        <v>23.2</v>
      </c>
      <c r="F6006" s="1109">
        <v>0</v>
      </c>
      <c r="G6006" s="1110" t="s">
        <v>10739</v>
      </c>
      <c r="H6006" s="1110" t="s">
        <v>4654</v>
      </c>
      <c r="I6006" s="1110" t="s">
        <v>10839</v>
      </c>
      <c r="J6006" s="1109">
        <v>0</v>
      </c>
      <c r="K6006" s="1109">
        <v>0</v>
      </c>
      <c r="L6006" s="1109">
        <v>0</v>
      </c>
      <c r="M6006" s="1109">
        <v>0</v>
      </c>
      <c r="N6006" s="1109">
        <v>0</v>
      </c>
      <c r="O6006" s="1109">
        <v>0</v>
      </c>
      <c r="P6006" s="1109">
        <v>0</v>
      </c>
      <c r="Q6006" s="1109">
        <v>0</v>
      </c>
    </row>
    <row r="6007" spans="1:17">
      <c r="A6007" s="1109">
        <v>21548</v>
      </c>
      <c r="B6007" s="1110" t="s">
        <v>0</v>
      </c>
      <c r="C6007" s="1109">
        <v>5</v>
      </c>
      <c r="D6007" s="1109">
        <v>4.0439999999999996</v>
      </c>
      <c r="E6007" s="1109">
        <v>23.2</v>
      </c>
      <c r="F6007" s="1109">
        <v>0</v>
      </c>
      <c r="G6007" s="1110" t="s">
        <v>10844</v>
      </c>
      <c r="H6007" s="1110" t="s">
        <v>4654</v>
      </c>
      <c r="I6007" s="1110" t="s">
        <v>10847</v>
      </c>
      <c r="J6007" s="1109">
        <v>0</v>
      </c>
      <c r="K6007" s="1109">
        <v>0</v>
      </c>
      <c r="L6007" s="1109">
        <v>0</v>
      </c>
      <c r="M6007" s="1109">
        <v>0</v>
      </c>
      <c r="N6007" s="1109">
        <v>0</v>
      </c>
      <c r="O6007" s="1109">
        <v>0</v>
      </c>
      <c r="P6007" s="1109">
        <v>0</v>
      </c>
      <c r="Q6007" s="1109">
        <v>0</v>
      </c>
    </row>
    <row r="6008" spans="1:17">
      <c r="A6008" s="1109">
        <v>21549</v>
      </c>
      <c r="B6008" s="1110" t="s">
        <v>0</v>
      </c>
      <c r="C6008" s="1109">
        <v>5</v>
      </c>
      <c r="D6008" s="1109">
        <v>4.0439999999999996</v>
      </c>
      <c r="E6008" s="1109">
        <v>23.2</v>
      </c>
      <c r="F6008" s="1109">
        <v>0</v>
      </c>
      <c r="G6008" s="1110" t="s">
        <v>10844</v>
      </c>
      <c r="H6008" s="1110" t="s">
        <v>4654</v>
      </c>
      <c r="I6008" s="1110" t="s">
        <v>10849</v>
      </c>
      <c r="J6008" s="1109">
        <v>0</v>
      </c>
      <c r="K6008" s="1109">
        <v>0</v>
      </c>
      <c r="L6008" s="1109">
        <v>0</v>
      </c>
      <c r="M6008" s="1109">
        <v>0</v>
      </c>
      <c r="N6008" s="1109">
        <v>0</v>
      </c>
      <c r="O6008" s="1109">
        <v>0</v>
      </c>
      <c r="P6008" s="1109">
        <v>0</v>
      </c>
      <c r="Q6008" s="1109">
        <v>0</v>
      </c>
    </row>
    <row r="6009" spans="1:17">
      <c r="A6009" s="1109">
        <v>21550</v>
      </c>
      <c r="B6009" s="1110" t="s">
        <v>0</v>
      </c>
      <c r="C6009" s="1109">
        <v>5</v>
      </c>
      <c r="D6009" s="1109">
        <v>4.0439999999999996</v>
      </c>
      <c r="E6009" s="1109">
        <v>23.2</v>
      </c>
      <c r="F6009" s="1109">
        <v>0</v>
      </c>
      <c r="G6009" s="1110" t="s">
        <v>10844</v>
      </c>
      <c r="H6009" s="1110" t="s">
        <v>4654</v>
      </c>
      <c r="I6009" s="1110" t="s">
        <v>10760</v>
      </c>
      <c r="J6009" s="1109">
        <v>0</v>
      </c>
      <c r="K6009" s="1109">
        <v>0</v>
      </c>
      <c r="L6009" s="1109">
        <v>0</v>
      </c>
      <c r="M6009" s="1109">
        <v>0</v>
      </c>
      <c r="N6009" s="1109">
        <v>0</v>
      </c>
      <c r="O6009" s="1109">
        <v>0</v>
      </c>
      <c r="P6009" s="1109">
        <v>0</v>
      </c>
      <c r="Q6009" s="1109">
        <v>0</v>
      </c>
    </row>
    <row r="6010" spans="1:17">
      <c r="A6010" s="1109">
        <v>21551</v>
      </c>
      <c r="B6010" s="1110" t="s">
        <v>0</v>
      </c>
      <c r="C6010" s="1109">
        <v>5</v>
      </c>
      <c r="D6010" s="1109">
        <v>4.0439999999999996</v>
      </c>
      <c r="E6010" s="1109">
        <v>23.2</v>
      </c>
      <c r="F6010" s="1109">
        <v>0</v>
      </c>
      <c r="G6010" s="1110" t="s">
        <v>10844</v>
      </c>
      <c r="H6010" s="1110" t="s">
        <v>4654</v>
      </c>
      <c r="I6010" s="1110" t="s">
        <v>10736</v>
      </c>
      <c r="J6010" s="1109">
        <v>0</v>
      </c>
      <c r="K6010" s="1109">
        <v>0</v>
      </c>
      <c r="L6010" s="1109">
        <v>0</v>
      </c>
      <c r="M6010" s="1109">
        <v>0</v>
      </c>
      <c r="N6010" s="1109">
        <v>0</v>
      </c>
      <c r="O6010" s="1109">
        <v>0</v>
      </c>
      <c r="P6010" s="1109">
        <v>0</v>
      </c>
      <c r="Q6010" s="1109">
        <v>0</v>
      </c>
    </row>
    <row r="6011" spans="1:17">
      <c r="A6011" s="1109">
        <v>21552</v>
      </c>
      <c r="B6011" s="1110" t="s">
        <v>0</v>
      </c>
      <c r="C6011" s="1109">
        <v>5</v>
      </c>
      <c r="D6011" s="1109">
        <v>4.0439999999999996</v>
      </c>
      <c r="E6011" s="1109">
        <v>23.2</v>
      </c>
      <c r="F6011" s="1109">
        <v>0</v>
      </c>
      <c r="G6011" s="1110" t="s">
        <v>10844</v>
      </c>
      <c r="H6011" s="1110" t="s">
        <v>4654</v>
      </c>
      <c r="I6011" s="1110" t="s">
        <v>10845</v>
      </c>
      <c r="J6011" s="1109">
        <v>0</v>
      </c>
      <c r="K6011" s="1109">
        <v>0</v>
      </c>
      <c r="L6011" s="1109">
        <v>0</v>
      </c>
      <c r="M6011" s="1109">
        <v>0</v>
      </c>
      <c r="N6011" s="1109">
        <v>0</v>
      </c>
      <c r="O6011" s="1109">
        <v>0</v>
      </c>
      <c r="P6011" s="1109">
        <v>0</v>
      </c>
      <c r="Q6011" s="1109">
        <v>0</v>
      </c>
    </row>
    <row r="6012" spans="1:17">
      <c r="A6012" s="1109">
        <v>21553</v>
      </c>
      <c r="B6012" s="1110" t="s">
        <v>0</v>
      </c>
      <c r="C6012" s="1109">
        <v>5</v>
      </c>
      <c r="D6012" s="1109">
        <v>4.1260000000000003</v>
      </c>
      <c r="E6012" s="1109">
        <v>21.4</v>
      </c>
      <c r="F6012" s="1109">
        <v>0</v>
      </c>
      <c r="G6012" s="1110" t="s">
        <v>10840</v>
      </c>
      <c r="H6012" s="1110" t="s">
        <v>4654</v>
      </c>
      <c r="I6012" s="1110" t="s">
        <v>10847</v>
      </c>
      <c r="J6012" s="1109">
        <v>0</v>
      </c>
      <c r="K6012" s="1109">
        <v>0</v>
      </c>
      <c r="L6012" s="1109">
        <v>0</v>
      </c>
      <c r="M6012" s="1109">
        <v>0</v>
      </c>
      <c r="N6012" s="1109">
        <v>0</v>
      </c>
      <c r="O6012" s="1109">
        <v>0</v>
      </c>
      <c r="P6012" s="1109">
        <v>0</v>
      </c>
      <c r="Q6012" s="1109">
        <v>0</v>
      </c>
    </row>
    <row r="6013" spans="1:17">
      <c r="A6013" s="1109">
        <v>21554</v>
      </c>
      <c r="B6013" s="1110" t="s">
        <v>0</v>
      </c>
      <c r="C6013" s="1109">
        <v>5</v>
      </c>
      <c r="D6013" s="1109">
        <v>4.1260000000000003</v>
      </c>
      <c r="E6013" s="1109">
        <v>21.4</v>
      </c>
      <c r="F6013" s="1109">
        <v>0</v>
      </c>
      <c r="G6013" s="1110" t="s">
        <v>10840</v>
      </c>
      <c r="H6013" s="1110" t="s">
        <v>4654</v>
      </c>
      <c r="I6013" s="1110" t="s">
        <v>10760</v>
      </c>
      <c r="J6013" s="1109">
        <v>0</v>
      </c>
      <c r="K6013" s="1109">
        <v>0</v>
      </c>
      <c r="L6013" s="1109">
        <v>0</v>
      </c>
      <c r="M6013" s="1109">
        <v>0</v>
      </c>
      <c r="N6013" s="1109">
        <v>0</v>
      </c>
      <c r="O6013" s="1109">
        <v>0</v>
      </c>
      <c r="P6013" s="1109">
        <v>0</v>
      </c>
      <c r="Q6013" s="1109">
        <v>0</v>
      </c>
    </row>
    <row r="6014" spans="1:17">
      <c r="A6014" s="1109">
        <v>21555</v>
      </c>
      <c r="B6014" s="1110" t="s">
        <v>0</v>
      </c>
      <c r="C6014" s="1109">
        <v>5</v>
      </c>
      <c r="D6014" s="1109">
        <v>4.1260000000000003</v>
      </c>
      <c r="E6014" s="1109">
        <v>21.4</v>
      </c>
      <c r="F6014" s="1109">
        <v>0</v>
      </c>
      <c r="G6014" s="1110" t="s">
        <v>10840</v>
      </c>
      <c r="H6014" s="1110" t="s">
        <v>4654</v>
      </c>
      <c r="I6014" s="1110" t="s">
        <v>10836</v>
      </c>
      <c r="J6014" s="1109">
        <v>0</v>
      </c>
      <c r="K6014" s="1109">
        <v>0</v>
      </c>
      <c r="L6014" s="1109">
        <v>0</v>
      </c>
      <c r="M6014" s="1109">
        <v>0</v>
      </c>
      <c r="N6014" s="1109">
        <v>0</v>
      </c>
      <c r="O6014" s="1109">
        <v>0</v>
      </c>
      <c r="P6014" s="1109">
        <v>0</v>
      </c>
      <c r="Q6014" s="1109">
        <v>0</v>
      </c>
    </row>
    <row r="6015" spans="1:17">
      <c r="A6015" s="1109">
        <v>21556</v>
      </c>
      <c r="B6015" s="1110" t="s">
        <v>0</v>
      </c>
      <c r="C6015" s="1109">
        <v>5</v>
      </c>
      <c r="D6015" s="1109">
        <v>4.1260000000000003</v>
      </c>
      <c r="E6015" s="1109">
        <v>21.4</v>
      </c>
      <c r="F6015" s="1109">
        <v>0</v>
      </c>
      <c r="G6015" s="1110" t="s">
        <v>10840</v>
      </c>
      <c r="H6015" s="1110" t="s">
        <v>4654</v>
      </c>
      <c r="I6015" s="1110" t="s">
        <v>10841</v>
      </c>
      <c r="J6015" s="1109">
        <v>0</v>
      </c>
      <c r="K6015" s="1109">
        <v>0</v>
      </c>
      <c r="L6015" s="1109">
        <v>0</v>
      </c>
      <c r="M6015" s="1109">
        <v>0</v>
      </c>
      <c r="N6015" s="1109">
        <v>0</v>
      </c>
      <c r="O6015" s="1109">
        <v>0</v>
      </c>
      <c r="P6015" s="1109">
        <v>0</v>
      </c>
      <c r="Q6015" s="1109">
        <v>0</v>
      </c>
    </row>
    <row r="6016" spans="1:17">
      <c r="A6016" s="1109">
        <v>21557</v>
      </c>
      <c r="B6016" s="1110" t="s">
        <v>0</v>
      </c>
      <c r="C6016" s="1109">
        <v>5</v>
      </c>
      <c r="D6016" s="1109">
        <v>4.1260000000000003</v>
      </c>
      <c r="E6016" s="1109">
        <v>21.4</v>
      </c>
      <c r="F6016" s="1109">
        <v>0</v>
      </c>
      <c r="G6016" s="1110" t="s">
        <v>10840</v>
      </c>
      <c r="H6016" s="1110" t="s">
        <v>4654</v>
      </c>
      <c r="I6016" s="1110" t="s">
        <v>10736</v>
      </c>
      <c r="J6016" s="1109">
        <v>0</v>
      </c>
      <c r="K6016" s="1109">
        <v>0</v>
      </c>
      <c r="L6016" s="1109">
        <v>0</v>
      </c>
      <c r="M6016" s="1109">
        <v>0</v>
      </c>
      <c r="N6016" s="1109">
        <v>0</v>
      </c>
      <c r="O6016" s="1109">
        <v>0</v>
      </c>
      <c r="P6016" s="1109">
        <v>0</v>
      </c>
      <c r="Q6016" s="1109">
        <v>0</v>
      </c>
    </row>
    <row r="6017" spans="1:17">
      <c r="A6017" s="1109">
        <v>21558</v>
      </c>
      <c r="B6017" s="1110" t="s">
        <v>0</v>
      </c>
      <c r="C6017" s="1109">
        <v>5</v>
      </c>
      <c r="D6017" s="1109">
        <v>4.1260000000000003</v>
      </c>
      <c r="E6017" s="1109">
        <v>21.4</v>
      </c>
      <c r="F6017" s="1109">
        <v>0</v>
      </c>
      <c r="G6017" s="1110" t="s">
        <v>10840</v>
      </c>
      <c r="H6017" s="1110" t="s">
        <v>4654</v>
      </c>
      <c r="I6017" s="1110" t="s">
        <v>10832</v>
      </c>
      <c r="J6017" s="1109">
        <v>0</v>
      </c>
      <c r="K6017" s="1109">
        <v>0</v>
      </c>
      <c r="L6017" s="1109">
        <v>0</v>
      </c>
      <c r="M6017" s="1109">
        <v>0</v>
      </c>
      <c r="N6017" s="1109">
        <v>0</v>
      </c>
      <c r="O6017" s="1109">
        <v>0</v>
      </c>
      <c r="P6017" s="1109">
        <v>0</v>
      </c>
      <c r="Q6017" s="1109">
        <v>0</v>
      </c>
    </row>
    <row r="6018" spans="1:17">
      <c r="A6018" s="1109">
        <v>21559</v>
      </c>
      <c r="B6018" s="1110" t="s">
        <v>0</v>
      </c>
      <c r="C6018" s="1109">
        <v>5</v>
      </c>
      <c r="D6018" s="1109">
        <v>4.1260000000000003</v>
      </c>
      <c r="E6018" s="1109">
        <v>21.4</v>
      </c>
      <c r="F6018" s="1109">
        <v>0</v>
      </c>
      <c r="G6018" s="1110" t="s">
        <v>10840</v>
      </c>
      <c r="H6018" s="1110" t="s">
        <v>4654</v>
      </c>
      <c r="I6018" s="1110" t="s">
        <v>10839</v>
      </c>
      <c r="J6018" s="1109">
        <v>0</v>
      </c>
      <c r="K6018" s="1109">
        <v>0</v>
      </c>
      <c r="L6018" s="1109">
        <v>0</v>
      </c>
      <c r="M6018" s="1109">
        <v>0</v>
      </c>
      <c r="N6018" s="1109">
        <v>0</v>
      </c>
      <c r="O6018" s="1109">
        <v>0</v>
      </c>
      <c r="P6018" s="1109">
        <v>0</v>
      </c>
      <c r="Q6018" s="1109">
        <v>0</v>
      </c>
    </row>
    <row r="6019" spans="1:17">
      <c r="A6019" s="1109">
        <v>21560</v>
      </c>
      <c r="B6019" s="1110" t="s">
        <v>0</v>
      </c>
      <c r="C6019" s="1109">
        <v>5</v>
      </c>
      <c r="D6019" s="1109">
        <v>4.1260000000000003</v>
      </c>
      <c r="E6019" s="1109">
        <v>21.4</v>
      </c>
      <c r="F6019" s="1109">
        <v>0</v>
      </c>
      <c r="G6019" s="1110" t="s">
        <v>10842</v>
      </c>
      <c r="H6019" s="1110" t="s">
        <v>4654</v>
      </c>
      <c r="I6019" s="1110" t="s">
        <v>10847</v>
      </c>
      <c r="J6019" s="1109">
        <v>0</v>
      </c>
      <c r="K6019" s="1109">
        <v>0</v>
      </c>
      <c r="L6019" s="1109">
        <v>0</v>
      </c>
      <c r="M6019" s="1109">
        <v>0</v>
      </c>
      <c r="N6019" s="1109">
        <v>0</v>
      </c>
      <c r="O6019" s="1109">
        <v>0</v>
      </c>
      <c r="P6019" s="1109">
        <v>0</v>
      </c>
      <c r="Q6019" s="1109">
        <v>0</v>
      </c>
    </row>
    <row r="6020" spans="1:17">
      <c r="A6020" s="1109">
        <v>21561</v>
      </c>
      <c r="B6020" s="1110" t="s">
        <v>0</v>
      </c>
      <c r="C6020" s="1109">
        <v>5</v>
      </c>
      <c r="D6020" s="1109">
        <v>4.1260000000000003</v>
      </c>
      <c r="E6020" s="1109">
        <v>21.4</v>
      </c>
      <c r="F6020" s="1109">
        <v>0</v>
      </c>
      <c r="G6020" s="1110" t="s">
        <v>10842</v>
      </c>
      <c r="H6020" s="1110" t="s">
        <v>4654</v>
      </c>
      <c r="I6020" s="1110" t="s">
        <v>10760</v>
      </c>
      <c r="J6020" s="1109">
        <v>0</v>
      </c>
      <c r="K6020" s="1109">
        <v>0</v>
      </c>
      <c r="L6020" s="1109">
        <v>0</v>
      </c>
      <c r="M6020" s="1109">
        <v>0</v>
      </c>
      <c r="N6020" s="1109">
        <v>0</v>
      </c>
      <c r="O6020" s="1109">
        <v>0</v>
      </c>
      <c r="P6020" s="1109">
        <v>0</v>
      </c>
      <c r="Q6020" s="1109">
        <v>0</v>
      </c>
    </row>
    <row r="6021" spans="1:17">
      <c r="A6021" s="1109">
        <v>21562</v>
      </c>
      <c r="B6021" s="1110" t="s">
        <v>0</v>
      </c>
      <c r="C6021" s="1109">
        <v>5</v>
      </c>
      <c r="D6021" s="1109">
        <v>4.1260000000000003</v>
      </c>
      <c r="E6021" s="1109">
        <v>21.4</v>
      </c>
      <c r="F6021" s="1109">
        <v>0</v>
      </c>
      <c r="G6021" s="1110" t="s">
        <v>10842</v>
      </c>
      <c r="H6021" s="1110" t="s">
        <v>4654</v>
      </c>
      <c r="I6021" s="1110" t="s">
        <v>10841</v>
      </c>
      <c r="J6021" s="1109">
        <v>0</v>
      </c>
      <c r="K6021" s="1109">
        <v>0</v>
      </c>
      <c r="L6021" s="1109">
        <v>0</v>
      </c>
      <c r="M6021" s="1109">
        <v>0</v>
      </c>
      <c r="N6021" s="1109">
        <v>0</v>
      </c>
      <c r="O6021" s="1109">
        <v>0</v>
      </c>
      <c r="P6021" s="1109">
        <v>0</v>
      </c>
      <c r="Q6021" s="1109">
        <v>0</v>
      </c>
    </row>
    <row r="6022" spans="1:17">
      <c r="A6022" s="1109">
        <v>21563</v>
      </c>
      <c r="B6022" s="1110" t="s">
        <v>0</v>
      </c>
      <c r="C6022" s="1109">
        <v>5</v>
      </c>
      <c r="D6022" s="1109">
        <v>4.1260000000000003</v>
      </c>
      <c r="E6022" s="1109">
        <v>21.4</v>
      </c>
      <c r="F6022" s="1109">
        <v>0</v>
      </c>
      <c r="G6022" s="1110" t="s">
        <v>10842</v>
      </c>
      <c r="H6022" s="1110" t="s">
        <v>4654</v>
      </c>
      <c r="I6022" s="1110" t="s">
        <v>10736</v>
      </c>
      <c r="J6022" s="1109">
        <v>0</v>
      </c>
      <c r="K6022" s="1109">
        <v>0</v>
      </c>
      <c r="L6022" s="1109">
        <v>0</v>
      </c>
      <c r="M6022" s="1109">
        <v>0</v>
      </c>
      <c r="N6022" s="1109">
        <v>0</v>
      </c>
      <c r="O6022" s="1109">
        <v>0</v>
      </c>
      <c r="P6022" s="1109">
        <v>0</v>
      </c>
      <c r="Q6022" s="1109">
        <v>0</v>
      </c>
    </row>
    <row r="6023" spans="1:17">
      <c r="A6023" s="1109">
        <v>21564</v>
      </c>
      <c r="B6023" s="1110" t="s">
        <v>0</v>
      </c>
      <c r="C6023" s="1109">
        <v>5</v>
      </c>
      <c r="D6023" s="1109">
        <v>4.1260000000000003</v>
      </c>
      <c r="E6023" s="1109">
        <v>21.4</v>
      </c>
      <c r="F6023" s="1109">
        <v>0</v>
      </c>
      <c r="G6023" s="1110" t="s">
        <v>10842</v>
      </c>
      <c r="H6023" s="1110" t="s">
        <v>4654</v>
      </c>
      <c r="I6023" s="1110" t="s">
        <v>10832</v>
      </c>
      <c r="J6023" s="1109">
        <v>0</v>
      </c>
      <c r="K6023" s="1109">
        <v>0</v>
      </c>
      <c r="L6023" s="1109">
        <v>0</v>
      </c>
      <c r="M6023" s="1109">
        <v>0</v>
      </c>
      <c r="N6023" s="1109">
        <v>0</v>
      </c>
      <c r="O6023" s="1109">
        <v>0</v>
      </c>
      <c r="P6023" s="1109">
        <v>0</v>
      </c>
      <c r="Q6023" s="1109">
        <v>0</v>
      </c>
    </row>
    <row r="6024" spans="1:17">
      <c r="A6024" s="1109">
        <v>21565</v>
      </c>
      <c r="B6024" s="1110" t="s">
        <v>0</v>
      </c>
      <c r="C6024" s="1109">
        <v>5</v>
      </c>
      <c r="D6024" s="1109">
        <v>4.1260000000000003</v>
      </c>
      <c r="E6024" s="1109">
        <v>21.4</v>
      </c>
      <c r="F6024" s="1109">
        <v>0</v>
      </c>
      <c r="G6024" s="1110" t="s">
        <v>10842</v>
      </c>
      <c r="H6024" s="1110" t="s">
        <v>4654</v>
      </c>
      <c r="I6024" s="1110" t="s">
        <v>10839</v>
      </c>
      <c r="J6024" s="1109">
        <v>0</v>
      </c>
      <c r="K6024" s="1109">
        <v>0</v>
      </c>
      <c r="L6024" s="1109">
        <v>0</v>
      </c>
      <c r="M6024" s="1109">
        <v>0</v>
      </c>
      <c r="N6024" s="1109">
        <v>0</v>
      </c>
      <c r="O6024" s="1109">
        <v>0</v>
      </c>
      <c r="P6024" s="1109">
        <v>0</v>
      </c>
      <c r="Q6024" s="1109">
        <v>0</v>
      </c>
    </row>
    <row r="6025" spans="1:17">
      <c r="A6025" s="1109">
        <v>21566</v>
      </c>
      <c r="B6025" s="1110" t="s">
        <v>0</v>
      </c>
      <c r="C6025" s="1109">
        <v>5</v>
      </c>
      <c r="D6025" s="1109">
        <v>4.1260000000000003</v>
      </c>
      <c r="E6025" s="1109">
        <v>21.4</v>
      </c>
      <c r="F6025" s="1109">
        <v>0</v>
      </c>
      <c r="G6025" s="1110" t="s">
        <v>10843</v>
      </c>
      <c r="H6025" s="1110" t="s">
        <v>4654</v>
      </c>
      <c r="I6025" s="1110" t="s">
        <v>10847</v>
      </c>
      <c r="J6025" s="1109">
        <v>0</v>
      </c>
      <c r="K6025" s="1109">
        <v>0</v>
      </c>
      <c r="L6025" s="1109">
        <v>0</v>
      </c>
      <c r="M6025" s="1109">
        <v>0</v>
      </c>
      <c r="N6025" s="1109">
        <v>0</v>
      </c>
      <c r="O6025" s="1109">
        <v>0</v>
      </c>
      <c r="P6025" s="1109">
        <v>0</v>
      </c>
      <c r="Q6025" s="1109">
        <v>0</v>
      </c>
    </row>
    <row r="6026" spans="1:17">
      <c r="A6026" s="1109">
        <v>21567</v>
      </c>
      <c r="B6026" s="1110" t="s">
        <v>0</v>
      </c>
      <c r="C6026" s="1109">
        <v>5</v>
      </c>
      <c r="D6026" s="1109">
        <v>4.1260000000000003</v>
      </c>
      <c r="E6026" s="1109">
        <v>21.4</v>
      </c>
      <c r="F6026" s="1109">
        <v>0</v>
      </c>
      <c r="G6026" s="1110" t="s">
        <v>10843</v>
      </c>
      <c r="H6026" s="1110" t="s">
        <v>4654</v>
      </c>
      <c r="I6026" s="1110" t="s">
        <v>10849</v>
      </c>
      <c r="J6026" s="1109">
        <v>0</v>
      </c>
      <c r="K6026" s="1109">
        <v>0</v>
      </c>
      <c r="L6026" s="1109">
        <v>0</v>
      </c>
      <c r="M6026" s="1109">
        <v>0</v>
      </c>
      <c r="N6026" s="1109">
        <v>0</v>
      </c>
      <c r="O6026" s="1109">
        <v>0</v>
      </c>
      <c r="P6026" s="1109">
        <v>0</v>
      </c>
      <c r="Q6026" s="1109">
        <v>0</v>
      </c>
    </row>
    <row r="6027" spans="1:17">
      <c r="A6027" s="1109">
        <v>21568</v>
      </c>
      <c r="B6027" s="1110" t="s">
        <v>0</v>
      </c>
      <c r="C6027" s="1109">
        <v>5</v>
      </c>
      <c r="D6027" s="1109">
        <v>4.1260000000000003</v>
      </c>
      <c r="E6027" s="1109">
        <v>21.4</v>
      </c>
      <c r="F6027" s="1109">
        <v>0</v>
      </c>
      <c r="G6027" s="1110" t="s">
        <v>10843</v>
      </c>
      <c r="H6027" s="1110" t="s">
        <v>4654</v>
      </c>
      <c r="I6027" s="1110" t="s">
        <v>10760</v>
      </c>
      <c r="J6027" s="1109">
        <v>0</v>
      </c>
      <c r="K6027" s="1109">
        <v>0</v>
      </c>
      <c r="L6027" s="1109">
        <v>0</v>
      </c>
      <c r="M6027" s="1109">
        <v>0</v>
      </c>
      <c r="N6027" s="1109">
        <v>0</v>
      </c>
      <c r="O6027" s="1109">
        <v>0</v>
      </c>
      <c r="P6027" s="1109">
        <v>0</v>
      </c>
      <c r="Q6027" s="1109">
        <v>0</v>
      </c>
    </row>
    <row r="6028" spans="1:17">
      <c r="A6028" s="1109">
        <v>21569</v>
      </c>
      <c r="B6028" s="1110" t="s">
        <v>0</v>
      </c>
      <c r="C6028" s="1109">
        <v>5</v>
      </c>
      <c r="D6028" s="1109">
        <v>4.1260000000000003</v>
      </c>
      <c r="E6028" s="1109">
        <v>21.4</v>
      </c>
      <c r="F6028" s="1109">
        <v>0</v>
      </c>
      <c r="G6028" s="1110" t="s">
        <v>10843</v>
      </c>
      <c r="H6028" s="1110" t="s">
        <v>4654</v>
      </c>
      <c r="I6028" s="1110" t="s">
        <v>10841</v>
      </c>
      <c r="J6028" s="1109">
        <v>0</v>
      </c>
      <c r="K6028" s="1109">
        <v>0</v>
      </c>
      <c r="L6028" s="1109">
        <v>0</v>
      </c>
      <c r="M6028" s="1109">
        <v>0</v>
      </c>
      <c r="N6028" s="1109">
        <v>0</v>
      </c>
      <c r="O6028" s="1109">
        <v>0</v>
      </c>
      <c r="P6028" s="1109">
        <v>0</v>
      </c>
      <c r="Q6028" s="1109">
        <v>0</v>
      </c>
    </row>
    <row r="6029" spans="1:17">
      <c r="A6029" s="1109">
        <v>21570</v>
      </c>
      <c r="B6029" s="1110" t="s">
        <v>0</v>
      </c>
      <c r="C6029" s="1109">
        <v>5</v>
      </c>
      <c r="D6029" s="1109">
        <v>4.1260000000000003</v>
      </c>
      <c r="E6029" s="1109">
        <v>21.4</v>
      </c>
      <c r="F6029" s="1109">
        <v>0</v>
      </c>
      <c r="G6029" s="1110" t="s">
        <v>10843</v>
      </c>
      <c r="H6029" s="1110" t="s">
        <v>4654</v>
      </c>
      <c r="I6029" s="1110" t="s">
        <v>10845</v>
      </c>
      <c r="J6029" s="1109">
        <v>0</v>
      </c>
      <c r="K6029" s="1109">
        <v>0</v>
      </c>
      <c r="L6029" s="1109">
        <v>0</v>
      </c>
      <c r="M6029" s="1109">
        <v>0</v>
      </c>
      <c r="N6029" s="1109">
        <v>0</v>
      </c>
      <c r="O6029" s="1109">
        <v>0</v>
      </c>
      <c r="P6029" s="1109">
        <v>0</v>
      </c>
      <c r="Q6029" s="1109">
        <v>0</v>
      </c>
    </row>
    <row r="6030" spans="1:17">
      <c r="A6030" s="1109">
        <v>21571</v>
      </c>
      <c r="B6030" s="1110" t="s">
        <v>0</v>
      </c>
      <c r="C6030" s="1109">
        <v>5</v>
      </c>
      <c r="D6030" s="1109">
        <v>4.1260000000000003</v>
      </c>
      <c r="E6030" s="1109">
        <v>21.4</v>
      </c>
      <c r="F6030" s="1109">
        <v>0</v>
      </c>
      <c r="G6030" s="1110" t="s">
        <v>10843</v>
      </c>
      <c r="H6030" s="1110" t="s">
        <v>4654</v>
      </c>
      <c r="I6030" s="1110" t="s">
        <v>10736</v>
      </c>
      <c r="J6030" s="1109">
        <v>0</v>
      </c>
      <c r="K6030" s="1109">
        <v>0</v>
      </c>
      <c r="L6030" s="1109">
        <v>0</v>
      </c>
      <c r="M6030" s="1109">
        <v>0</v>
      </c>
      <c r="N6030" s="1109">
        <v>0</v>
      </c>
      <c r="O6030" s="1109">
        <v>0</v>
      </c>
      <c r="P6030" s="1109">
        <v>0</v>
      </c>
      <c r="Q6030" s="1109">
        <v>0</v>
      </c>
    </row>
    <row r="6031" spans="1:17">
      <c r="A6031" s="1109">
        <v>21572</v>
      </c>
      <c r="B6031" s="1110" t="s">
        <v>0</v>
      </c>
      <c r="C6031" s="1109">
        <v>5</v>
      </c>
      <c r="D6031" s="1109">
        <v>4.1260000000000003</v>
      </c>
      <c r="E6031" s="1109">
        <v>21.4</v>
      </c>
      <c r="F6031" s="1109">
        <v>0</v>
      </c>
      <c r="G6031" s="1110" t="s">
        <v>10843</v>
      </c>
      <c r="H6031" s="1110" t="s">
        <v>4654</v>
      </c>
      <c r="I6031" s="1110" t="s">
        <v>10832</v>
      </c>
      <c r="J6031" s="1109">
        <v>0</v>
      </c>
      <c r="K6031" s="1109">
        <v>0</v>
      </c>
      <c r="L6031" s="1109">
        <v>0</v>
      </c>
      <c r="M6031" s="1109">
        <v>0</v>
      </c>
      <c r="N6031" s="1109">
        <v>0</v>
      </c>
      <c r="O6031" s="1109">
        <v>0</v>
      </c>
      <c r="P6031" s="1109">
        <v>0</v>
      </c>
      <c r="Q6031" s="1109">
        <v>0</v>
      </c>
    </row>
    <row r="6032" spans="1:17">
      <c r="A6032" s="1109">
        <v>21573</v>
      </c>
      <c r="B6032" s="1110" t="s">
        <v>0</v>
      </c>
      <c r="C6032" s="1109">
        <v>5</v>
      </c>
      <c r="D6032" s="1109">
        <v>4.1260000000000003</v>
      </c>
      <c r="E6032" s="1109">
        <v>21.4</v>
      </c>
      <c r="F6032" s="1109">
        <v>0</v>
      </c>
      <c r="G6032" s="1110" t="s">
        <v>10843</v>
      </c>
      <c r="H6032" s="1110" t="s">
        <v>4654</v>
      </c>
      <c r="I6032" s="1110" t="s">
        <v>10839</v>
      </c>
      <c r="J6032" s="1109">
        <v>0</v>
      </c>
      <c r="K6032" s="1109">
        <v>0</v>
      </c>
      <c r="L6032" s="1109">
        <v>0</v>
      </c>
      <c r="M6032" s="1109">
        <v>0</v>
      </c>
      <c r="N6032" s="1109">
        <v>0</v>
      </c>
      <c r="O6032" s="1109">
        <v>0</v>
      </c>
      <c r="P6032" s="1109">
        <v>0</v>
      </c>
      <c r="Q6032" s="1109">
        <v>0</v>
      </c>
    </row>
    <row r="6033" spans="1:17">
      <c r="A6033" s="1109">
        <v>21574</v>
      </c>
      <c r="B6033" s="1110" t="s">
        <v>0</v>
      </c>
      <c r="C6033" s="1109">
        <v>5</v>
      </c>
      <c r="D6033" s="1109">
        <v>4.1260000000000003</v>
      </c>
      <c r="E6033" s="1109">
        <v>21.4</v>
      </c>
      <c r="F6033" s="1109">
        <v>0</v>
      </c>
      <c r="G6033" s="1110" t="s">
        <v>10784</v>
      </c>
      <c r="H6033" s="1110" t="s">
        <v>4654</v>
      </c>
      <c r="I6033" s="1110" t="s">
        <v>10847</v>
      </c>
      <c r="J6033" s="1109">
        <v>0</v>
      </c>
      <c r="K6033" s="1109">
        <v>0</v>
      </c>
      <c r="L6033" s="1109">
        <v>0</v>
      </c>
      <c r="M6033" s="1109">
        <v>0</v>
      </c>
      <c r="N6033" s="1109">
        <v>0</v>
      </c>
      <c r="O6033" s="1109">
        <v>0</v>
      </c>
      <c r="P6033" s="1109">
        <v>0</v>
      </c>
      <c r="Q6033" s="1109">
        <v>0</v>
      </c>
    </row>
    <row r="6034" spans="1:17">
      <c r="A6034" s="1109">
        <v>21575</v>
      </c>
      <c r="B6034" s="1110" t="s">
        <v>0</v>
      </c>
      <c r="C6034" s="1109">
        <v>5</v>
      </c>
      <c r="D6034" s="1109">
        <v>4.1260000000000003</v>
      </c>
      <c r="E6034" s="1109">
        <v>21.4</v>
      </c>
      <c r="F6034" s="1109">
        <v>0</v>
      </c>
      <c r="G6034" s="1110" t="s">
        <v>10784</v>
      </c>
      <c r="H6034" s="1110" t="s">
        <v>4654</v>
      </c>
      <c r="I6034" s="1110" t="s">
        <v>10849</v>
      </c>
      <c r="J6034" s="1109">
        <v>0</v>
      </c>
      <c r="K6034" s="1109">
        <v>0</v>
      </c>
      <c r="L6034" s="1109">
        <v>0</v>
      </c>
      <c r="M6034" s="1109">
        <v>0</v>
      </c>
      <c r="N6034" s="1109">
        <v>0</v>
      </c>
      <c r="O6034" s="1109">
        <v>0</v>
      </c>
      <c r="P6034" s="1109">
        <v>0</v>
      </c>
      <c r="Q6034" s="1109">
        <v>0</v>
      </c>
    </row>
    <row r="6035" spans="1:17">
      <c r="A6035" s="1109">
        <v>21576</v>
      </c>
      <c r="B6035" s="1110" t="s">
        <v>0</v>
      </c>
      <c r="C6035" s="1109">
        <v>5</v>
      </c>
      <c r="D6035" s="1109">
        <v>4.1260000000000003</v>
      </c>
      <c r="E6035" s="1109">
        <v>21.4</v>
      </c>
      <c r="F6035" s="1109">
        <v>0</v>
      </c>
      <c r="G6035" s="1110" t="s">
        <v>10784</v>
      </c>
      <c r="H6035" s="1110" t="s">
        <v>4654</v>
      </c>
      <c r="I6035" s="1110" t="s">
        <v>10760</v>
      </c>
      <c r="J6035" s="1109">
        <v>0</v>
      </c>
      <c r="K6035" s="1109">
        <v>0</v>
      </c>
      <c r="L6035" s="1109">
        <v>0</v>
      </c>
      <c r="M6035" s="1109">
        <v>0</v>
      </c>
      <c r="N6035" s="1109">
        <v>0</v>
      </c>
      <c r="O6035" s="1109">
        <v>0</v>
      </c>
      <c r="P6035" s="1109">
        <v>0</v>
      </c>
      <c r="Q6035" s="1109">
        <v>0</v>
      </c>
    </row>
    <row r="6036" spans="1:17">
      <c r="A6036" s="1109">
        <v>21577</v>
      </c>
      <c r="B6036" s="1110" t="s">
        <v>0</v>
      </c>
      <c r="C6036" s="1109">
        <v>5</v>
      </c>
      <c r="D6036" s="1109">
        <v>4.1260000000000003</v>
      </c>
      <c r="E6036" s="1109">
        <v>21.4</v>
      </c>
      <c r="F6036" s="1109">
        <v>0</v>
      </c>
      <c r="G6036" s="1110" t="s">
        <v>10784</v>
      </c>
      <c r="H6036" s="1110" t="s">
        <v>4654</v>
      </c>
      <c r="I6036" s="1110" t="s">
        <v>10836</v>
      </c>
      <c r="J6036" s="1109">
        <v>0</v>
      </c>
      <c r="K6036" s="1109">
        <v>0</v>
      </c>
      <c r="L6036" s="1109">
        <v>0</v>
      </c>
      <c r="M6036" s="1109">
        <v>0</v>
      </c>
      <c r="N6036" s="1109">
        <v>0</v>
      </c>
      <c r="O6036" s="1109">
        <v>0</v>
      </c>
      <c r="P6036" s="1109">
        <v>0</v>
      </c>
      <c r="Q6036" s="1109">
        <v>0</v>
      </c>
    </row>
    <row r="6037" spans="1:17">
      <c r="A6037" s="1109">
        <v>21578</v>
      </c>
      <c r="B6037" s="1110" t="s">
        <v>0</v>
      </c>
      <c r="C6037" s="1109">
        <v>5</v>
      </c>
      <c r="D6037" s="1109">
        <v>4.1260000000000003</v>
      </c>
      <c r="E6037" s="1109">
        <v>21.4</v>
      </c>
      <c r="F6037" s="1109">
        <v>0</v>
      </c>
      <c r="G6037" s="1110" t="s">
        <v>10784</v>
      </c>
      <c r="H6037" s="1110" t="s">
        <v>4654</v>
      </c>
      <c r="I6037" s="1110" t="s">
        <v>10841</v>
      </c>
      <c r="J6037" s="1109">
        <v>0</v>
      </c>
      <c r="K6037" s="1109">
        <v>0</v>
      </c>
      <c r="L6037" s="1109">
        <v>0</v>
      </c>
      <c r="M6037" s="1109">
        <v>0</v>
      </c>
      <c r="N6037" s="1109">
        <v>0</v>
      </c>
      <c r="O6037" s="1109">
        <v>0</v>
      </c>
      <c r="P6037" s="1109">
        <v>0</v>
      </c>
      <c r="Q6037" s="1109">
        <v>0</v>
      </c>
    </row>
    <row r="6038" spans="1:17">
      <c r="A6038" s="1109">
        <v>21579</v>
      </c>
      <c r="B6038" s="1110" t="s">
        <v>0</v>
      </c>
      <c r="C6038" s="1109">
        <v>5</v>
      </c>
      <c r="D6038" s="1109">
        <v>4.1260000000000003</v>
      </c>
      <c r="E6038" s="1109">
        <v>21.4</v>
      </c>
      <c r="F6038" s="1109">
        <v>0</v>
      </c>
      <c r="G6038" s="1110" t="s">
        <v>10784</v>
      </c>
      <c r="H6038" s="1110" t="s">
        <v>4654</v>
      </c>
      <c r="I6038" s="1110" t="s">
        <v>10736</v>
      </c>
      <c r="J6038" s="1109">
        <v>0</v>
      </c>
      <c r="K6038" s="1109">
        <v>0</v>
      </c>
      <c r="L6038" s="1109">
        <v>0</v>
      </c>
      <c r="M6038" s="1109">
        <v>0</v>
      </c>
      <c r="N6038" s="1109">
        <v>0</v>
      </c>
      <c r="O6038" s="1109">
        <v>0</v>
      </c>
      <c r="P6038" s="1109">
        <v>0</v>
      </c>
      <c r="Q6038" s="1109">
        <v>0</v>
      </c>
    </row>
    <row r="6039" spans="1:17">
      <c r="A6039" s="1109">
        <v>21580</v>
      </c>
      <c r="B6039" s="1110" t="s">
        <v>0</v>
      </c>
      <c r="C6039" s="1109">
        <v>5</v>
      </c>
      <c r="D6039" s="1109">
        <v>4.1260000000000003</v>
      </c>
      <c r="E6039" s="1109">
        <v>21.4</v>
      </c>
      <c r="F6039" s="1109">
        <v>0</v>
      </c>
      <c r="G6039" s="1110" t="s">
        <v>10784</v>
      </c>
      <c r="H6039" s="1110" t="s">
        <v>4654</v>
      </c>
      <c r="I6039" s="1110" t="s">
        <v>10845</v>
      </c>
      <c r="J6039" s="1109">
        <v>0</v>
      </c>
      <c r="K6039" s="1109">
        <v>0</v>
      </c>
      <c r="L6039" s="1109">
        <v>0</v>
      </c>
      <c r="M6039" s="1109">
        <v>0</v>
      </c>
      <c r="N6039" s="1109">
        <v>0</v>
      </c>
      <c r="O6039" s="1109">
        <v>0</v>
      </c>
      <c r="P6039" s="1109">
        <v>0</v>
      </c>
      <c r="Q6039" s="1109">
        <v>0</v>
      </c>
    </row>
    <row r="6040" spans="1:17">
      <c r="A6040" s="1109">
        <v>21581</v>
      </c>
      <c r="B6040" s="1110" t="s">
        <v>0</v>
      </c>
      <c r="C6040" s="1109">
        <v>5</v>
      </c>
      <c r="D6040" s="1109">
        <v>4.1260000000000003</v>
      </c>
      <c r="E6040" s="1109">
        <v>21.4</v>
      </c>
      <c r="F6040" s="1109">
        <v>0</v>
      </c>
      <c r="G6040" s="1110" t="s">
        <v>10784</v>
      </c>
      <c r="H6040" s="1110" t="s">
        <v>4654</v>
      </c>
      <c r="I6040" s="1110" t="s">
        <v>10832</v>
      </c>
      <c r="J6040" s="1109">
        <v>0</v>
      </c>
      <c r="K6040" s="1109">
        <v>0</v>
      </c>
      <c r="L6040" s="1109">
        <v>0</v>
      </c>
      <c r="M6040" s="1109">
        <v>0</v>
      </c>
      <c r="N6040" s="1109">
        <v>0</v>
      </c>
      <c r="O6040" s="1109">
        <v>0</v>
      </c>
      <c r="P6040" s="1109">
        <v>0</v>
      </c>
      <c r="Q6040" s="1109">
        <v>0</v>
      </c>
    </row>
    <row r="6041" spans="1:17">
      <c r="A6041" s="1109">
        <v>21582</v>
      </c>
      <c r="B6041" s="1110" t="s">
        <v>0</v>
      </c>
      <c r="C6041" s="1109">
        <v>5</v>
      </c>
      <c r="D6041" s="1109">
        <v>4.1260000000000003</v>
      </c>
      <c r="E6041" s="1109">
        <v>21.4</v>
      </c>
      <c r="F6041" s="1109">
        <v>0</v>
      </c>
      <c r="G6041" s="1110" t="s">
        <v>10784</v>
      </c>
      <c r="H6041" s="1110" t="s">
        <v>4654</v>
      </c>
      <c r="I6041" s="1110" t="s">
        <v>10839</v>
      </c>
      <c r="J6041" s="1109">
        <v>0</v>
      </c>
      <c r="K6041" s="1109">
        <v>0</v>
      </c>
      <c r="L6041" s="1109">
        <v>0</v>
      </c>
      <c r="M6041" s="1109">
        <v>0</v>
      </c>
      <c r="N6041" s="1109">
        <v>0</v>
      </c>
      <c r="O6041" s="1109">
        <v>0</v>
      </c>
      <c r="P6041" s="1109">
        <v>0</v>
      </c>
      <c r="Q6041" s="1109">
        <v>0</v>
      </c>
    </row>
    <row r="6042" spans="1:17">
      <c r="A6042" s="1109">
        <v>21583</v>
      </c>
      <c r="B6042" s="1110" t="s">
        <v>0</v>
      </c>
      <c r="C6042" s="1109">
        <v>5</v>
      </c>
      <c r="D6042" s="1109">
        <v>4.1260000000000003</v>
      </c>
      <c r="E6042" s="1109">
        <v>21.4</v>
      </c>
      <c r="F6042" s="1109">
        <v>0</v>
      </c>
      <c r="G6042" s="1110" t="s">
        <v>10741</v>
      </c>
      <c r="H6042" s="1110" t="s">
        <v>4654</v>
      </c>
      <c r="I6042" s="1110" t="s">
        <v>10847</v>
      </c>
      <c r="J6042" s="1109">
        <v>0</v>
      </c>
      <c r="K6042" s="1109">
        <v>0</v>
      </c>
      <c r="L6042" s="1109">
        <v>0</v>
      </c>
      <c r="M6042" s="1109">
        <v>0</v>
      </c>
      <c r="N6042" s="1109">
        <v>0</v>
      </c>
      <c r="O6042" s="1109">
        <v>0</v>
      </c>
      <c r="P6042" s="1109">
        <v>0</v>
      </c>
      <c r="Q6042" s="1109">
        <v>0</v>
      </c>
    </row>
    <row r="6043" spans="1:17">
      <c r="A6043" s="1109">
        <v>21584</v>
      </c>
      <c r="B6043" s="1110" t="s">
        <v>0</v>
      </c>
      <c r="C6043" s="1109">
        <v>5</v>
      </c>
      <c r="D6043" s="1109">
        <v>4.1260000000000003</v>
      </c>
      <c r="E6043" s="1109">
        <v>21.4</v>
      </c>
      <c r="F6043" s="1109">
        <v>0</v>
      </c>
      <c r="G6043" s="1110" t="s">
        <v>10741</v>
      </c>
      <c r="H6043" s="1110" t="s">
        <v>4654</v>
      </c>
      <c r="I6043" s="1110" t="s">
        <v>10849</v>
      </c>
      <c r="J6043" s="1109">
        <v>0</v>
      </c>
      <c r="K6043" s="1109">
        <v>0</v>
      </c>
      <c r="L6043" s="1109">
        <v>0</v>
      </c>
      <c r="M6043" s="1109">
        <v>0</v>
      </c>
      <c r="N6043" s="1109">
        <v>0</v>
      </c>
      <c r="O6043" s="1109">
        <v>0</v>
      </c>
      <c r="P6043" s="1109">
        <v>0</v>
      </c>
      <c r="Q6043" s="1109">
        <v>0</v>
      </c>
    </row>
    <row r="6044" spans="1:17">
      <c r="A6044" s="1109">
        <v>21585</v>
      </c>
      <c r="B6044" s="1110" t="s">
        <v>0</v>
      </c>
      <c r="C6044" s="1109">
        <v>5</v>
      </c>
      <c r="D6044" s="1109">
        <v>4.1260000000000003</v>
      </c>
      <c r="E6044" s="1109">
        <v>21.4</v>
      </c>
      <c r="F6044" s="1109">
        <v>0</v>
      </c>
      <c r="G6044" s="1110" t="s">
        <v>10741</v>
      </c>
      <c r="H6044" s="1110" t="s">
        <v>4654</v>
      </c>
      <c r="I6044" s="1110" t="s">
        <v>10760</v>
      </c>
      <c r="J6044" s="1109">
        <v>0</v>
      </c>
      <c r="K6044" s="1109">
        <v>0</v>
      </c>
      <c r="L6044" s="1109">
        <v>0</v>
      </c>
      <c r="M6044" s="1109">
        <v>0</v>
      </c>
      <c r="N6044" s="1109">
        <v>0</v>
      </c>
      <c r="O6044" s="1109">
        <v>0</v>
      </c>
      <c r="P6044" s="1109">
        <v>0</v>
      </c>
      <c r="Q6044" s="1109">
        <v>0</v>
      </c>
    </row>
    <row r="6045" spans="1:17">
      <c r="A6045" s="1109">
        <v>21586</v>
      </c>
      <c r="B6045" s="1110" t="s">
        <v>0</v>
      </c>
      <c r="C6045" s="1109">
        <v>5</v>
      </c>
      <c r="D6045" s="1109">
        <v>4.1260000000000003</v>
      </c>
      <c r="E6045" s="1109">
        <v>21.4</v>
      </c>
      <c r="F6045" s="1109">
        <v>0</v>
      </c>
      <c r="G6045" s="1110" t="s">
        <v>10741</v>
      </c>
      <c r="H6045" s="1110" t="s">
        <v>4654</v>
      </c>
      <c r="I6045" s="1110" t="s">
        <v>10841</v>
      </c>
      <c r="J6045" s="1109">
        <v>0</v>
      </c>
      <c r="K6045" s="1109">
        <v>0</v>
      </c>
      <c r="L6045" s="1109">
        <v>0</v>
      </c>
      <c r="M6045" s="1109">
        <v>0</v>
      </c>
      <c r="N6045" s="1109">
        <v>0</v>
      </c>
      <c r="O6045" s="1109">
        <v>0</v>
      </c>
      <c r="P6045" s="1109">
        <v>0</v>
      </c>
      <c r="Q6045" s="1109">
        <v>0</v>
      </c>
    </row>
    <row r="6046" spans="1:17">
      <c r="A6046" s="1109">
        <v>21587</v>
      </c>
      <c r="B6046" s="1110" t="s">
        <v>0</v>
      </c>
      <c r="C6046" s="1109">
        <v>5</v>
      </c>
      <c r="D6046" s="1109">
        <v>4.1260000000000003</v>
      </c>
      <c r="E6046" s="1109">
        <v>21.4</v>
      </c>
      <c r="F6046" s="1109">
        <v>0</v>
      </c>
      <c r="G6046" s="1110" t="s">
        <v>10741</v>
      </c>
      <c r="H6046" s="1110" t="s">
        <v>4654</v>
      </c>
      <c r="I6046" s="1110" t="s">
        <v>10736</v>
      </c>
      <c r="J6046" s="1109">
        <v>0</v>
      </c>
      <c r="K6046" s="1109">
        <v>0</v>
      </c>
      <c r="L6046" s="1109">
        <v>0</v>
      </c>
      <c r="M6046" s="1109">
        <v>0</v>
      </c>
      <c r="N6046" s="1109">
        <v>0</v>
      </c>
      <c r="O6046" s="1109">
        <v>0</v>
      </c>
      <c r="P6046" s="1109">
        <v>0</v>
      </c>
      <c r="Q6046" s="1109">
        <v>0</v>
      </c>
    </row>
    <row r="6047" spans="1:17">
      <c r="A6047" s="1109">
        <v>21588</v>
      </c>
      <c r="B6047" s="1110" t="s">
        <v>0</v>
      </c>
      <c r="C6047" s="1109">
        <v>5</v>
      </c>
      <c r="D6047" s="1109">
        <v>4.1260000000000003</v>
      </c>
      <c r="E6047" s="1109">
        <v>21.4</v>
      </c>
      <c r="F6047" s="1109">
        <v>0</v>
      </c>
      <c r="G6047" s="1110" t="s">
        <v>10741</v>
      </c>
      <c r="H6047" s="1110" t="s">
        <v>4654</v>
      </c>
      <c r="I6047" s="1110" t="s">
        <v>10845</v>
      </c>
      <c r="J6047" s="1109">
        <v>0</v>
      </c>
      <c r="K6047" s="1109">
        <v>0</v>
      </c>
      <c r="L6047" s="1109">
        <v>0</v>
      </c>
      <c r="M6047" s="1109">
        <v>0</v>
      </c>
      <c r="N6047" s="1109">
        <v>0</v>
      </c>
      <c r="O6047" s="1109">
        <v>0</v>
      </c>
      <c r="P6047" s="1109">
        <v>0</v>
      </c>
      <c r="Q6047" s="1109">
        <v>0</v>
      </c>
    </row>
    <row r="6048" spans="1:17">
      <c r="A6048" s="1109">
        <v>21589</v>
      </c>
      <c r="B6048" s="1110" t="s">
        <v>0</v>
      </c>
      <c r="C6048" s="1109">
        <v>5</v>
      </c>
      <c r="D6048" s="1109">
        <v>4.1260000000000003</v>
      </c>
      <c r="E6048" s="1109">
        <v>21.4</v>
      </c>
      <c r="F6048" s="1109">
        <v>0</v>
      </c>
      <c r="G6048" s="1110" t="s">
        <v>10741</v>
      </c>
      <c r="H6048" s="1110" t="s">
        <v>4654</v>
      </c>
      <c r="I6048" s="1110" t="s">
        <v>10832</v>
      </c>
      <c r="J6048" s="1109">
        <v>0</v>
      </c>
      <c r="K6048" s="1109">
        <v>0</v>
      </c>
      <c r="L6048" s="1109">
        <v>0</v>
      </c>
      <c r="M6048" s="1109">
        <v>0</v>
      </c>
      <c r="N6048" s="1109">
        <v>0</v>
      </c>
      <c r="O6048" s="1109">
        <v>0</v>
      </c>
      <c r="P6048" s="1109">
        <v>0</v>
      </c>
      <c r="Q6048" s="1109">
        <v>0</v>
      </c>
    </row>
    <row r="6049" spans="1:17">
      <c r="A6049" s="1109">
        <v>21590</v>
      </c>
      <c r="B6049" s="1110" t="s">
        <v>0</v>
      </c>
      <c r="C6049" s="1109">
        <v>5</v>
      </c>
      <c r="D6049" s="1109">
        <v>4.1260000000000003</v>
      </c>
      <c r="E6049" s="1109">
        <v>21.4</v>
      </c>
      <c r="F6049" s="1109">
        <v>0</v>
      </c>
      <c r="G6049" s="1110" t="s">
        <v>10741</v>
      </c>
      <c r="H6049" s="1110" t="s">
        <v>4654</v>
      </c>
      <c r="I6049" s="1110" t="s">
        <v>10839</v>
      </c>
      <c r="J6049" s="1109">
        <v>0</v>
      </c>
      <c r="K6049" s="1109">
        <v>0</v>
      </c>
      <c r="L6049" s="1109">
        <v>0</v>
      </c>
      <c r="M6049" s="1109">
        <v>0</v>
      </c>
      <c r="N6049" s="1109">
        <v>0</v>
      </c>
      <c r="O6049" s="1109">
        <v>0</v>
      </c>
      <c r="P6049" s="1109">
        <v>0</v>
      </c>
      <c r="Q6049" s="1109">
        <v>0</v>
      </c>
    </row>
    <row r="6050" spans="1:17">
      <c r="A6050" s="1109">
        <v>21591</v>
      </c>
      <c r="B6050" s="1110" t="s">
        <v>0</v>
      </c>
      <c r="C6050" s="1109">
        <v>5</v>
      </c>
      <c r="D6050" s="1109">
        <v>4.1260000000000003</v>
      </c>
      <c r="E6050" s="1109">
        <v>21.4</v>
      </c>
      <c r="F6050" s="1109">
        <v>0</v>
      </c>
      <c r="G6050" s="1110" t="s">
        <v>10833</v>
      </c>
      <c r="H6050" s="1110" t="s">
        <v>4654</v>
      </c>
      <c r="I6050" s="1110" t="s">
        <v>10847</v>
      </c>
      <c r="J6050" s="1109">
        <v>0</v>
      </c>
      <c r="K6050" s="1109">
        <v>0</v>
      </c>
      <c r="L6050" s="1109">
        <v>0</v>
      </c>
      <c r="M6050" s="1109">
        <v>0</v>
      </c>
      <c r="N6050" s="1109">
        <v>0</v>
      </c>
      <c r="O6050" s="1109">
        <v>0</v>
      </c>
      <c r="P6050" s="1109">
        <v>0</v>
      </c>
      <c r="Q6050" s="1109">
        <v>0</v>
      </c>
    </row>
    <row r="6051" spans="1:17">
      <c r="A6051" s="1109">
        <v>21592</v>
      </c>
      <c r="B6051" s="1110" t="s">
        <v>0</v>
      </c>
      <c r="C6051" s="1109">
        <v>5</v>
      </c>
      <c r="D6051" s="1109">
        <v>4.1260000000000003</v>
      </c>
      <c r="E6051" s="1109">
        <v>21.4</v>
      </c>
      <c r="F6051" s="1109">
        <v>0</v>
      </c>
      <c r="G6051" s="1110" t="s">
        <v>10833</v>
      </c>
      <c r="H6051" s="1110" t="s">
        <v>4654</v>
      </c>
      <c r="I6051" s="1110" t="s">
        <v>10849</v>
      </c>
      <c r="J6051" s="1109">
        <v>0</v>
      </c>
      <c r="K6051" s="1109">
        <v>0</v>
      </c>
      <c r="L6051" s="1109">
        <v>0</v>
      </c>
      <c r="M6051" s="1109">
        <v>0</v>
      </c>
      <c r="N6051" s="1109">
        <v>0</v>
      </c>
      <c r="O6051" s="1109">
        <v>0</v>
      </c>
      <c r="P6051" s="1109">
        <v>0</v>
      </c>
      <c r="Q6051" s="1109">
        <v>0</v>
      </c>
    </row>
    <row r="6052" spans="1:17">
      <c r="A6052" s="1109">
        <v>21593</v>
      </c>
      <c r="B6052" s="1110" t="s">
        <v>0</v>
      </c>
      <c r="C6052" s="1109">
        <v>5</v>
      </c>
      <c r="D6052" s="1109">
        <v>4.1260000000000003</v>
      </c>
      <c r="E6052" s="1109">
        <v>21.4</v>
      </c>
      <c r="F6052" s="1109">
        <v>0</v>
      </c>
      <c r="G6052" s="1110" t="s">
        <v>10833</v>
      </c>
      <c r="H6052" s="1110" t="s">
        <v>4654</v>
      </c>
      <c r="I6052" s="1110" t="s">
        <v>10760</v>
      </c>
      <c r="J6052" s="1109">
        <v>0</v>
      </c>
      <c r="K6052" s="1109">
        <v>0</v>
      </c>
      <c r="L6052" s="1109">
        <v>0</v>
      </c>
      <c r="M6052" s="1109">
        <v>0</v>
      </c>
      <c r="N6052" s="1109">
        <v>0</v>
      </c>
      <c r="O6052" s="1109">
        <v>0</v>
      </c>
      <c r="P6052" s="1109">
        <v>0</v>
      </c>
      <c r="Q6052" s="1109">
        <v>0</v>
      </c>
    </row>
    <row r="6053" spans="1:17">
      <c r="A6053" s="1109">
        <v>21594</v>
      </c>
      <c r="B6053" s="1110" t="s">
        <v>0</v>
      </c>
      <c r="C6053" s="1109">
        <v>5</v>
      </c>
      <c r="D6053" s="1109">
        <v>4.1260000000000003</v>
      </c>
      <c r="E6053" s="1109">
        <v>21.4</v>
      </c>
      <c r="F6053" s="1109">
        <v>0</v>
      </c>
      <c r="G6053" s="1110" t="s">
        <v>10833</v>
      </c>
      <c r="H6053" s="1110" t="s">
        <v>4654</v>
      </c>
      <c r="I6053" s="1110" t="s">
        <v>10841</v>
      </c>
      <c r="J6053" s="1109">
        <v>0</v>
      </c>
      <c r="K6053" s="1109">
        <v>0</v>
      </c>
      <c r="L6053" s="1109">
        <v>0</v>
      </c>
      <c r="M6053" s="1109">
        <v>0</v>
      </c>
      <c r="N6053" s="1109">
        <v>0</v>
      </c>
      <c r="O6053" s="1109">
        <v>0</v>
      </c>
      <c r="P6053" s="1109">
        <v>0</v>
      </c>
      <c r="Q6053" s="1109">
        <v>0</v>
      </c>
    </row>
    <row r="6054" spans="1:17">
      <c r="A6054" s="1109">
        <v>21595</v>
      </c>
      <c r="B6054" s="1110" t="s">
        <v>0</v>
      </c>
      <c r="C6054" s="1109">
        <v>5</v>
      </c>
      <c r="D6054" s="1109">
        <v>4.1260000000000003</v>
      </c>
      <c r="E6054" s="1109">
        <v>21.4</v>
      </c>
      <c r="F6054" s="1109">
        <v>0</v>
      </c>
      <c r="G6054" s="1110" t="s">
        <v>10833</v>
      </c>
      <c r="H6054" s="1110" t="s">
        <v>4654</v>
      </c>
      <c r="I6054" s="1110" t="s">
        <v>10736</v>
      </c>
      <c r="J6054" s="1109">
        <v>0</v>
      </c>
      <c r="K6054" s="1109">
        <v>0</v>
      </c>
      <c r="L6054" s="1109">
        <v>0</v>
      </c>
      <c r="M6054" s="1109">
        <v>0</v>
      </c>
      <c r="N6054" s="1109">
        <v>0</v>
      </c>
      <c r="O6054" s="1109">
        <v>0</v>
      </c>
      <c r="P6054" s="1109">
        <v>0</v>
      </c>
      <c r="Q6054" s="1109">
        <v>0</v>
      </c>
    </row>
    <row r="6055" spans="1:17">
      <c r="A6055" s="1109">
        <v>21596</v>
      </c>
      <c r="B6055" s="1110" t="s">
        <v>0</v>
      </c>
      <c r="C6055" s="1109">
        <v>5</v>
      </c>
      <c r="D6055" s="1109">
        <v>4.1260000000000003</v>
      </c>
      <c r="E6055" s="1109">
        <v>21.4</v>
      </c>
      <c r="F6055" s="1109">
        <v>0</v>
      </c>
      <c r="G6055" s="1110" t="s">
        <v>10833</v>
      </c>
      <c r="H6055" s="1110" t="s">
        <v>4654</v>
      </c>
      <c r="I6055" s="1110" t="s">
        <v>10845</v>
      </c>
      <c r="J6055" s="1109">
        <v>0</v>
      </c>
      <c r="K6055" s="1109">
        <v>0</v>
      </c>
      <c r="L6055" s="1109">
        <v>0</v>
      </c>
      <c r="M6055" s="1109">
        <v>0</v>
      </c>
      <c r="N6055" s="1109">
        <v>0</v>
      </c>
      <c r="O6055" s="1109">
        <v>0</v>
      </c>
      <c r="P6055" s="1109">
        <v>0</v>
      </c>
      <c r="Q6055" s="1109">
        <v>0</v>
      </c>
    </row>
    <row r="6056" spans="1:17">
      <c r="A6056" s="1109">
        <v>21597</v>
      </c>
      <c r="B6056" s="1110" t="s">
        <v>0</v>
      </c>
      <c r="C6056" s="1109">
        <v>5</v>
      </c>
      <c r="D6056" s="1109">
        <v>4.1260000000000003</v>
      </c>
      <c r="E6056" s="1109">
        <v>21.4</v>
      </c>
      <c r="F6056" s="1109">
        <v>0</v>
      </c>
      <c r="G6056" s="1110" t="s">
        <v>10833</v>
      </c>
      <c r="H6056" s="1110" t="s">
        <v>4654</v>
      </c>
      <c r="I6056" s="1110" t="s">
        <v>10832</v>
      </c>
      <c r="J6056" s="1109">
        <v>0</v>
      </c>
      <c r="K6056" s="1109">
        <v>0</v>
      </c>
      <c r="L6056" s="1109">
        <v>0</v>
      </c>
      <c r="M6056" s="1109">
        <v>0</v>
      </c>
      <c r="N6056" s="1109">
        <v>0</v>
      </c>
      <c r="O6056" s="1109">
        <v>0</v>
      </c>
      <c r="P6056" s="1109">
        <v>0</v>
      </c>
      <c r="Q6056" s="1109">
        <v>0</v>
      </c>
    </row>
    <row r="6057" spans="1:17">
      <c r="A6057" s="1109">
        <v>21598</v>
      </c>
      <c r="B6057" s="1110" t="s">
        <v>0</v>
      </c>
      <c r="C6057" s="1109">
        <v>5</v>
      </c>
      <c r="D6057" s="1109">
        <v>4.1260000000000003</v>
      </c>
      <c r="E6057" s="1109">
        <v>21.4</v>
      </c>
      <c r="F6057" s="1109">
        <v>0</v>
      </c>
      <c r="G6057" s="1110" t="s">
        <v>10833</v>
      </c>
      <c r="H6057" s="1110" t="s">
        <v>4654</v>
      </c>
      <c r="I6057" s="1110" t="s">
        <v>10839</v>
      </c>
      <c r="J6057" s="1109">
        <v>0</v>
      </c>
      <c r="K6057" s="1109">
        <v>0</v>
      </c>
      <c r="L6057" s="1109">
        <v>0</v>
      </c>
      <c r="M6057" s="1109">
        <v>0</v>
      </c>
      <c r="N6057" s="1109">
        <v>0</v>
      </c>
      <c r="O6057" s="1109">
        <v>0</v>
      </c>
      <c r="P6057" s="1109">
        <v>0</v>
      </c>
      <c r="Q6057" s="1109">
        <v>0</v>
      </c>
    </row>
    <row r="6058" spans="1:17">
      <c r="A6058" s="1109">
        <v>21599</v>
      </c>
      <c r="B6058" s="1110" t="s">
        <v>0</v>
      </c>
      <c r="C6058" s="1109">
        <v>5</v>
      </c>
      <c r="D6058" s="1109">
        <v>4.1260000000000003</v>
      </c>
      <c r="E6058" s="1109">
        <v>21.4</v>
      </c>
      <c r="F6058" s="1109">
        <v>0</v>
      </c>
      <c r="G6058" s="1110" t="s">
        <v>10737</v>
      </c>
      <c r="H6058" s="1110" t="s">
        <v>4654</v>
      </c>
      <c r="I6058" s="1110" t="s">
        <v>10847</v>
      </c>
      <c r="J6058" s="1109">
        <v>0</v>
      </c>
      <c r="K6058" s="1109">
        <v>0</v>
      </c>
      <c r="L6058" s="1109">
        <v>0</v>
      </c>
      <c r="M6058" s="1109">
        <v>0</v>
      </c>
      <c r="N6058" s="1109">
        <v>0</v>
      </c>
      <c r="O6058" s="1109">
        <v>0</v>
      </c>
      <c r="P6058" s="1109">
        <v>0</v>
      </c>
      <c r="Q6058" s="1109">
        <v>0</v>
      </c>
    </row>
    <row r="6059" spans="1:17">
      <c r="A6059" s="1109">
        <v>21600</v>
      </c>
      <c r="B6059" s="1110" t="s">
        <v>0</v>
      </c>
      <c r="C6059" s="1109">
        <v>5</v>
      </c>
      <c r="D6059" s="1109">
        <v>4.1260000000000003</v>
      </c>
      <c r="E6059" s="1109">
        <v>21.4</v>
      </c>
      <c r="F6059" s="1109">
        <v>0</v>
      </c>
      <c r="G6059" s="1110" t="s">
        <v>10737</v>
      </c>
      <c r="H6059" s="1110" t="s">
        <v>4654</v>
      </c>
      <c r="I6059" s="1110" t="s">
        <v>10760</v>
      </c>
      <c r="J6059" s="1109">
        <v>0</v>
      </c>
      <c r="K6059" s="1109">
        <v>0</v>
      </c>
      <c r="L6059" s="1109">
        <v>0</v>
      </c>
      <c r="M6059" s="1109">
        <v>0</v>
      </c>
      <c r="N6059" s="1109">
        <v>0</v>
      </c>
      <c r="O6059" s="1109">
        <v>0</v>
      </c>
      <c r="P6059" s="1109">
        <v>0</v>
      </c>
      <c r="Q6059" s="1109">
        <v>0</v>
      </c>
    </row>
    <row r="6060" spans="1:17">
      <c r="A6060" s="1109">
        <v>21601</v>
      </c>
      <c r="B6060" s="1110" t="s">
        <v>0</v>
      </c>
      <c r="C6060" s="1109">
        <v>5</v>
      </c>
      <c r="D6060" s="1109">
        <v>4.1260000000000003</v>
      </c>
      <c r="E6060" s="1109">
        <v>21.4</v>
      </c>
      <c r="F6060" s="1109">
        <v>0</v>
      </c>
      <c r="G6060" s="1110" t="s">
        <v>10737</v>
      </c>
      <c r="H6060" s="1110" t="s">
        <v>4654</v>
      </c>
      <c r="I6060" s="1110" t="s">
        <v>10849</v>
      </c>
      <c r="J6060" s="1109">
        <v>0</v>
      </c>
      <c r="K6060" s="1109">
        <v>0</v>
      </c>
      <c r="L6060" s="1109">
        <v>0</v>
      </c>
      <c r="M6060" s="1109">
        <v>0</v>
      </c>
      <c r="N6060" s="1109">
        <v>0</v>
      </c>
      <c r="O6060" s="1109">
        <v>0</v>
      </c>
      <c r="P6060" s="1109">
        <v>0</v>
      </c>
      <c r="Q6060" s="1109">
        <v>0</v>
      </c>
    </row>
    <row r="6061" spans="1:17">
      <c r="A6061" s="1109">
        <v>21602</v>
      </c>
      <c r="B6061" s="1110" t="s">
        <v>0</v>
      </c>
      <c r="C6061" s="1109">
        <v>5</v>
      </c>
      <c r="D6061" s="1109">
        <v>4.1260000000000003</v>
      </c>
      <c r="E6061" s="1109">
        <v>21.4</v>
      </c>
      <c r="F6061" s="1109">
        <v>0</v>
      </c>
      <c r="G6061" s="1110" t="s">
        <v>10737</v>
      </c>
      <c r="H6061" s="1110" t="s">
        <v>4654</v>
      </c>
      <c r="I6061" s="1110" t="s">
        <v>10841</v>
      </c>
      <c r="J6061" s="1109">
        <v>0</v>
      </c>
      <c r="K6061" s="1109">
        <v>0</v>
      </c>
      <c r="L6061" s="1109">
        <v>0</v>
      </c>
      <c r="M6061" s="1109">
        <v>0</v>
      </c>
      <c r="N6061" s="1109">
        <v>0</v>
      </c>
      <c r="O6061" s="1109">
        <v>0</v>
      </c>
      <c r="P6061" s="1109">
        <v>0</v>
      </c>
      <c r="Q6061" s="1109">
        <v>0</v>
      </c>
    </row>
    <row r="6062" spans="1:17">
      <c r="A6062" s="1109">
        <v>21603</v>
      </c>
      <c r="B6062" s="1110" t="s">
        <v>0</v>
      </c>
      <c r="C6062" s="1109">
        <v>5</v>
      </c>
      <c r="D6062" s="1109">
        <v>4.1260000000000003</v>
      </c>
      <c r="E6062" s="1109">
        <v>21.4</v>
      </c>
      <c r="F6062" s="1109">
        <v>0</v>
      </c>
      <c r="G6062" s="1110" t="s">
        <v>10737</v>
      </c>
      <c r="H6062" s="1110" t="s">
        <v>4654</v>
      </c>
      <c r="I6062" s="1110" t="s">
        <v>10736</v>
      </c>
      <c r="J6062" s="1109">
        <v>0</v>
      </c>
      <c r="K6062" s="1109">
        <v>0</v>
      </c>
      <c r="L6062" s="1109">
        <v>0</v>
      </c>
      <c r="M6062" s="1109">
        <v>0</v>
      </c>
      <c r="N6062" s="1109">
        <v>0</v>
      </c>
      <c r="O6062" s="1109">
        <v>0</v>
      </c>
      <c r="P6062" s="1109">
        <v>0</v>
      </c>
      <c r="Q6062" s="1109">
        <v>0</v>
      </c>
    </row>
    <row r="6063" spans="1:17">
      <c r="A6063" s="1109">
        <v>21604</v>
      </c>
      <c r="B6063" s="1110" t="s">
        <v>0</v>
      </c>
      <c r="C6063" s="1109">
        <v>5</v>
      </c>
      <c r="D6063" s="1109">
        <v>4.1260000000000003</v>
      </c>
      <c r="E6063" s="1109">
        <v>21.4</v>
      </c>
      <c r="F6063" s="1109">
        <v>0</v>
      </c>
      <c r="G6063" s="1110" t="s">
        <v>10737</v>
      </c>
      <c r="H6063" s="1110" t="s">
        <v>4654</v>
      </c>
      <c r="I6063" s="1110" t="s">
        <v>10845</v>
      </c>
      <c r="J6063" s="1109">
        <v>0</v>
      </c>
      <c r="K6063" s="1109">
        <v>0</v>
      </c>
      <c r="L6063" s="1109">
        <v>0</v>
      </c>
      <c r="M6063" s="1109">
        <v>0</v>
      </c>
      <c r="N6063" s="1109">
        <v>0</v>
      </c>
      <c r="O6063" s="1109">
        <v>0</v>
      </c>
      <c r="P6063" s="1109">
        <v>0</v>
      </c>
      <c r="Q6063" s="1109">
        <v>0</v>
      </c>
    </row>
    <row r="6064" spans="1:17">
      <c r="A6064" s="1109">
        <v>21605</v>
      </c>
      <c r="B6064" s="1110" t="s">
        <v>0</v>
      </c>
      <c r="C6064" s="1109">
        <v>5</v>
      </c>
      <c r="D6064" s="1109">
        <v>4.1260000000000003</v>
      </c>
      <c r="E6064" s="1109">
        <v>21.4</v>
      </c>
      <c r="F6064" s="1109">
        <v>0</v>
      </c>
      <c r="G6064" s="1110" t="s">
        <v>10737</v>
      </c>
      <c r="H6064" s="1110" t="s">
        <v>4654</v>
      </c>
      <c r="I6064" s="1110" t="s">
        <v>10832</v>
      </c>
      <c r="J6064" s="1109">
        <v>0</v>
      </c>
      <c r="K6064" s="1109">
        <v>0</v>
      </c>
      <c r="L6064" s="1109">
        <v>0</v>
      </c>
      <c r="M6064" s="1109">
        <v>0</v>
      </c>
      <c r="N6064" s="1109">
        <v>0</v>
      </c>
      <c r="O6064" s="1109">
        <v>0</v>
      </c>
      <c r="P6064" s="1109">
        <v>0</v>
      </c>
      <c r="Q6064" s="1109">
        <v>0</v>
      </c>
    </row>
    <row r="6065" spans="1:17">
      <c r="A6065" s="1109">
        <v>21606</v>
      </c>
      <c r="B6065" s="1110" t="s">
        <v>0</v>
      </c>
      <c r="C6065" s="1109">
        <v>5</v>
      </c>
      <c r="D6065" s="1109">
        <v>4.1260000000000003</v>
      </c>
      <c r="E6065" s="1109">
        <v>21.4</v>
      </c>
      <c r="F6065" s="1109">
        <v>0</v>
      </c>
      <c r="G6065" s="1110" t="s">
        <v>10737</v>
      </c>
      <c r="H6065" s="1110" t="s">
        <v>4654</v>
      </c>
      <c r="I6065" s="1110" t="s">
        <v>10839</v>
      </c>
      <c r="J6065" s="1109">
        <v>0</v>
      </c>
      <c r="K6065" s="1109">
        <v>0</v>
      </c>
      <c r="L6065" s="1109">
        <v>0</v>
      </c>
      <c r="M6065" s="1109">
        <v>0</v>
      </c>
      <c r="N6065" s="1109">
        <v>0</v>
      </c>
      <c r="O6065" s="1109">
        <v>0</v>
      </c>
      <c r="P6065" s="1109">
        <v>0</v>
      </c>
      <c r="Q6065" s="1109">
        <v>0</v>
      </c>
    </row>
    <row r="6066" spans="1:17">
      <c r="A6066" s="1109">
        <v>21607</v>
      </c>
      <c r="B6066" s="1110" t="s">
        <v>0</v>
      </c>
      <c r="C6066" s="1109">
        <v>5</v>
      </c>
      <c r="D6066" s="1109">
        <v>4.1260000000000003</v>
      </c>
      <c r="E6066" s="1109">
        <v>21.4</v>
      </c>
      <c r="F6066" s="1109">
        <v>0</v>
      </c>
      <c r="G6066" s="1110" t="s">
        <v>10838</v>
      </c>
      <c r="H6066" s="1110" t="s">
        <v>4654</v>
      </c>
      <c r="I6066" s="1110" t="s">
        <v>10760</v>
      </c>
      <c r="J6066" s="1109">
        <v>0</v>
      </c>
      <c r="K6066" s="1109">
        <v>0</v>
      </c>
      <c r="L6066" s="1109">
        <v>0</v>
      </c>
      <c r="M6066" s="1109">
        <v>0</v>
      </c>
      <c r="N6066" s="1109">
        <v>0</v>
      </c>
      <c r="O6066" s="1109">
        <v>0</v>
      </c>
      <c r="P6066" s="1109">
        <v>0</v>
      </c>
      <c r="Q6066" s="1109">
        <v>0</v>
      </c>
    </row>
    <row r="6067" spans="1:17">
      <c r="A6067" s="1109">
        <v>21608</v>
      </c>
      <c r="B6067" s="1110" t="s">
        <v>0</v>
      </c>
      <c r="C6067" s="1109">
        <v>5</v>
      </c>
      <c r="D6067" s="1109">
        <v>4.1260000000000003</v>
      </c>
      <c r="E6067" s="1109">
        <v>21.4</v>
      </c>
      <c r="F6067" s="1109">
        <v>0</v>
      </c>
      <c r="G6067" s="1110" t="s">
        <v>10838</v>
      </c>
      <c r="H6067" s="1110" t="s">
        <v>4654</v>
      </c>
      <c r="I6067" s="1110" t="s">
        <v>10736</v>
      </c>
      <c r="J6067" s="1109">
        <v>0</v>
      </c>
      <c r="K6067" s="1109">
        <v>0</v>
      </c>
      <c r="L6067" s="1109">
        <v>0</v>
      </c>
      <c r="M6067" s="1109">
        <v>0</v>
      </c>
      <c r="N6067" s="1109">
        <v>0</v>
      </c>
      <c r="O6067" s="1109">
        <v>0</v>
      </c>
      <c r="P6067" s="1109">
        <v>0</v>
      </c>
      <c r="Q6067" s="1109">
        <v>0</v>
      </c>
    </row>
    <row r="6068" spans="1:17">
      <c r="A6068" s="1109">
        <v>21609</v>
      </c>
      <c r="B6068" s="1110" t="s">
        <v>0</v>
      </c>
      <c r="C6068" s="1109">
        <v>5</v>
      </c>
      <c r="D6068" s="1109">
        <v>4.1260000000000003</v>
      </c>
      <c r="E6068" s="1109">
        <v>21.4</v>
      </c>
      <c r="F6068" s="1109">
        <v>0</v>
      </c>
      <c r="G6068" s="1110" t="s">
        <v>10753</v>
      </c>
      <c r="H6068" s="1110" t="s">
        <v>4654</v>
      </c>
      <c r="I6068" s="1110" t="s">
        <v>10847</v>
      </c>
      <c r="J6068" s="1109">
        <v>0</v>
      </c>
      <c r="K6068" s="1109">
        <v>0</v>
      </c>
      <c r="L6068" s="1109">
        <v>0</v>
      </c>
      <c r="M6068" s="1109">
        <v>0</v>
      </c>
      <c r="N6068" s="1109">
        <v>0</v>
      </c>
      <c r="O6068" s="1109">
        <v>0</v>
      </c>
      <c r="P6068" s="1109">
        <v>0</v>
      </c>
      <c r="Q6068" s="1109">
        <v>0</v>
      </c>
    </row>
    <row r="6069" spans="1:17">
      <c r="A6069" s="1109">
        <v>21610</v>
      </c>
      <c r="B6069" s="1110" t="s">
        <v>0</v>
      </c>
      <c r="C6069" s="1109">
        <v>5</v>
      </c>
      <c r="D6069" s="1109">
        <v>4.1260000000000003</v>
      </c>
      <c r="E6069" s="1109">
        <v>21.4</v>
      </c>
      <c r="F6069" s="1109">
        <v>0</v>
      </c>
      <c r="G6069" s="1110" t="s">
        <v>10753</v>
      </c>
      <c r="H6069" s="1110" t="s">
        <v>4654</v>
      </c>
      <c r="I6069" s="1110" t="s">
        <v>10849</v>
      </c>
      <c r="J6069" s="1109">
        <v>0</v>
      </c>
      <c r="K6069" s="1109">
        <v>0</v>
      </c>
      <c r="L6069" s="1109">
        <v>0</v>
      </c>
      <c r="M6069" s="1109">
        <v>0</v>
      </c>
      <c r="N6069" s="1109">
        <v>0</v>
      </c>
      <c r="O6069" s="1109">
        <v>0</v>
      </c>
      <c r="P6069" s="1109">
        <v>0</v>
      </c>
      <c r="Q6069" s="1109">
        <v>0</v>
      </c>
    </row>
    <row r="6070" spans="1:17">
      <c r="A6070" s="1109">
        <v>21611</v>
      </c>
      <c r="B6070" s="1110" t="s">
        <v>0</v>
      </c>
      <c r="C6070" s="1109">
        <v>5</v>
      </c>
      <c r="D6070" s="1109">
        <v>4.1260000000000003</v>
      </c>
      <c r="E6070" s="1109">
        <v>21.4</v>
      </c>
      <c r="F6070" s="1109">
        <v>0</v>
      </c>
      <c r="G6070" s="1110" t="s">
        <v>10753</v>
      </c>
      <c r="H6070" s="1110" t="s">
        <v>4654</v>
      </c>
      <c r="I6070" s="1110" t="s">
        <v>10760</v>
      </c>
      <c r="J6070" s="1109">
        <v>0</v>
      </c>
      <c r="K6070" s="1109">
        <v>0</v>
      </c>
      <c r="L6070" s="1109">
        <v>0</v>
      </c>
      <c r="M6070" s="1109">
        <v>0</v>
      </c>
      <c r="N6070" s="1109">
        <v>0</v>
      </c>
      <c r="O6070" s="1109">
        <v>0</v>
      </c>
      <c r="P6070" s="1109">
        <v>0</v>
      </c>
      <c r="Q6070" s="1109">
        <v>0</v>
      </c>
    </row>
    <row r="6071" spans="1:17">
      <c r="A6071" s="1109">
        <v>21612</v>
      </c>
      <c r="B6071" s="1110" t="s">
        <v>0</v>
      </c>
      <c r="C6071" s="1109">
        <v>5</v>
      </c>
      <c r="D6071" s="1109">
        <v>4.1260000000000003</v>
      </c>
      <c r="E6071" s="1109">
        <v>21.4</v>
      </c>
      <c r="F6071" s="1109">
        <v>0</v>
      </c>
      <c r="G6071" s="1110" t="s">
        <v>10753</v>
      </c>
      <c r="H6071" s="1110" t="s">
        <v>4654</v>
      </c>
      <c r="I6071" s="1110" t="s">
        <v>10841</v>
      </c>
      <c r="J6071" s="1109">
        <v>0</v>
      </c>
      <c r="K6071" s="1109">
        <v>0</v>
      </c>
      <c r="L6071" s="1109">
        <v>0</v>
      </c>
      <c r="M6071" s="1109">
        <v>0</v>
      </c>
      <c r="N6071" s="1109">
        <v>0</v>
      </c>
      <c r="O6071" s="1109">
        <v>0</v>
      </c>
      <c r="P6071" s="1109">
        <v>0</v>
      </c>
      <c r="Q6071" s="1109">
        <v>0</v>
      </c>
    </row>
    <row r="6072" spans="1:17">
      <c r="A6072" s="1109">
        <v>21613</v>
      </c>
      <c r="B6072" s="1110" t="s">
        <v>0</v>
      </c>
      <c r="C6072" s="1109">
        <v>5</v>
      </c>
      <c r="D6072" s="1109">
        <v>4.1260000000000003</v>
      </c>
      <c r="E6072" s="1109">
        <v>21.4</v>
      </c>
      <c r="F6072" s="1109">
        <v>0</v>
      </c>
      <c r="G6072" s="1110" t="s">
        <v>10753</v>
      </c>
      <c r="H6072" s="1110" t="s">
        <v>4654</v>
      </c>
      <c r="I6072" s="1110" t="s">
        <v>10736</v>
      </c>
      <c r="J6072" s="1109">
        <v>0</v>
      </c>
      <c r="K6072" s="1109">
        <v>0</v>
      </c>
      <c r="L6072" s="1109">
        <v>0</v>
      </c>
      <c r="M6072" s="1109">
        <v>0</v>
      </c>
      <c r="N6072" s="1109">
        <v>0</v>
      </c>
      <c r="O6072" s="1109">
        <v>0</v>
      </c>
      <c r="P6072" s="1109">
        <v>0</v>
      </c>
      <c r="Q6072" s="1109">
        <v>0</v>
      </c>
    </row>
    <row r="6073" spans="1:17">
      <c r="A6073" s="1109">
        <v>21614</v>
      </c>
      <c r="B6073" s="1110" t="s">
        <v>0</v>
      </c>
      <c r="C6073" s="1109">
        <v>5</v>
      </c>
      <c r="D6073" s="1109">
        <v>4.1260000000000003</v>
      </c>
      <c r="E6073" s="1109">
        <v>21.4</v>
      </c>
      <c r="F6073" s="1109">
        <v>0</v>
      </c>
      <c r="G6073" s="1110" t="s">
        <v>10753</v>
      </c>
      <c r="H6073" s="1110" t="s">
        <v>4654</v>
      </c>
      <c r="I6073" s="1110" t="s">
        <v>10845</v>
      </c>
      <c r="J6073" s="1109">
        <v>0</v>
      </c>
      <c r="K6073" s="1109">
        <v>0</v>
      </c>
      <c r="L6073" s="1109">
        <v>0</v>
      </c>
      <c r="M6073" s="1109">
        <v>0</v>
      </c>
      <c r="N6073" s="1109">
        <v>0</v>
      </c>
      <c r="O6073" s="1109">
        <v>0</v>
      </c>
      <c r="P6073" s="1109">
        <v>0</v>
      </c>
      <c r="Q6073" s="1109">
        <v>0</v>
      </c>
    </row>
    <row r="6074" spans="1:17">
      <c r="A6074" s="1109">
        <v>21615</v>
      </c>
      <c r="B6074" s="1110" t="s">
        <v>0</v>
      </c>
      <c r="C6074" s="1109">
        <v>5</v>
      </c>
      <c r="D6074" s="1109">
        <v>4.1260000000000003</v>
      </c>
      <c r="E6074" s="1109">
        <v>21.4</v>
      </c>
      <c r="F6074" s="1109">
        <v>0</v>
      </c>
      <c r="G6074" s="1110" t="s">
        <v>10753</v>
      </c>
      <c r="H6074" s="1110" t="s">
        <v>4654</v>
      </c>
      <c r="I6074" s="1110" t="s">
        <v>10832</v>
      </c>
      <c r="J6074" s="1109">
        <v>0</v>
      </c>
      <c r="K6074" s="1109">
        <v>0</v>
      </c>
      <c r="L6074" s="1109">
        <v>0</v>
      </c>
      <c r="M6074" s="1109">
        <v>0</v>
      </c>
      <c r="N6074" s="1109">
        <v>0</v>
      </c>
      <c r="O6074" s="1109">
        <v>0</v>
      </c>
      <c r="P6074" s="1109">
        <v>0</v>
      </c>
      <c r="Q6074" s="1109">
        <v>0</v>
      </c>
    </row>
    <row r="6075" spans="1:17">
      <c r="A6075" s="1109">
        <v>21616</v>
      </c>
      <c r="B6075" s="1110" t="s">
        <v>0</v>
      </c>
      <c r="C6075" s="1109">
        <v>5</v>
      </c>
      <c r="D6075" s="1109">
        <v>4.1260000000000003</v>
      </c>
      <c r="E6075" s="1109">
        <v>21.4</v>
      </c>
      <c r="F6075" s="1109">
        <v>0</v>
      </c>
      <c r="G6075" s="1110" t="s">
        <v>10753</v>
      </c>
      <c r="H6075" s="1110" t="s">
        <v>4654</v>
      </c>
      <c r="I6075" s="1110" t="s">
        <v>10839</v>
      </c>
      <c r="J6075" s="1109">
        <v>0</v>
      </c>
      <c r="K6075" s="1109">
        <v>0</v>
      </c>
      <c r="L6075" s="1109">
        <v>0</v>
      </c>
      <c r="M6075" s="1109">
        <v>0</v>
      </c>
      <c r="N6075" s="1109">
        <v>0</v>
      </c>
      <c r="O6075" s="1109">
        <v>0</v>
      </c>
      <c r="P6075" s="1109">
        <v>0</v>
      </c>
      <c r="Q6075" s="1109">
        <v>0</v>
      </c>
    </row>
    <row r="6076" spans="1:17">
      <c r="A6076" s="1109">
        <v>21617</v>
      </c>
      <c r="B6076" s="1110" t="s">
        <v>0</v>
      </c>
      <c r="C6076" s="1109">
        <v>5</v>
      </c>
      <c r="D6076" s="1109">
        <v>4.1260000000000003</v>
      </c>
      <c r="E6076" s="1109">
        <v>21.4</v>
      </c>
      <c r="F6076" s="1109">
        <v>0</v>
      </c>
      <c r="G6076" s="1110" t="s">
        <v>10779</v>
      </c>
      <c r="H6076" s="1110" t="s">
        <v>4654</v>
      </c>
      <c r="I6076" s="1110" t="s">
        <v>10847</v>
      </c>
      <c r="J6076" s="1109">
        <v>0</v>
      </c>
      <c r="K6076" s="1109">
        <v>0</v>
      </c>
      <c r="L6076" s="1109">
        <v>0</v>
      </c>
      <c r="M6076" s="1109">
        <v>0</v>
      </c>
      <c r="N6076" s="1109">
        <v>0</v>
      </c>
      <c r="O6076" s="1109">
        <v>0</v>
      </c>
      <c r="P6076" s="1109">
        <v>0</v>
      </c>
      <c r="Q6076" s="1109">
        <v>0</v>
      </c>
    </row>
    <row r="6077" spans="1:17">
      <c r="A6077" s="1109">
        <v>21618</v>
      </c>
      <c r="B6077" s="1110" t="s">
        <v>0</v>
      </c>
      <c r="C6077" s="1109">
        <v>5</v>
      </c>
      <c r="D6077" s="1109">
        <v>4.1260000000000003</v>
      </c>
      <c r="E6077" s="1109">
        <v>21.4</v>
      </c>
      <c r="F6077" s="1109">
        <v>0</v>
      </c>
      <c r="G6077" s="1110" t="s">
        <v>10779</v>
      </c>
      <c r="H6077" s="1110" t="s">
        <v>4654</v>
      </c>
      <c r="I6077" s="1110" t="s">
        <v>10760</v>
      </c>
      <c r="J6077" s="1109">
        <v>0</v>
      </c>
      <c r="K6077" s="1109">
        <v>0</v>
      </c>
      <c r="L6077" s="1109">
        <v>0</v>
      </c>
      <c r="M6077" s="1109">
        <v>0</v>
      </c>
      <c r="N6077" s="1109">
        <v>0</v>
      </c>
      <c r="O6077" s="1109">
        <v>0</v>
      </c>
      <c r="P6077" s="1109">
        <v>0</v>
      </c>
      <c r="Q6077" s="1109">
        <v>0</v>
      </c>
    </row>
    <row r="6078" spans="1:17">
      <c r="A6078" s="1109">
        <v>21619</v>
      </c>
      <c r="B6078" s="1110" t="s">
        <v>0</v>
      </c>
      <c r="C6078" s="1109">
        <v>5</v>
      </c>
      <c r="D6078" s="1109">
        <v>4.1260000000000003</v>
      </c>
      <c r="E6078" s="1109">
        <v>21.4</v>
      </c>
      <c r="F6078" s="1109">
        <v>0</v>
      </c>
      <c r="G6078" s="1110" t="s">
        <v>10779</v>
      </c>
      <c r="H6078" s="1110" t="s">
        <v>4654</v>
      </c>
      <c r="I6078" s="1110" t="s">
        <v>10841</v>
      </c>
      <c r="J6078" s="1109">
        <v>0</v>
      </c>
      <c r="K6078" s="1109">
        <v>0</v>
      </c>
      <c r="L6078" s="1109">
        <v>0</v>
      </c>
      <c r="M6078" s="1109">
        <v>0</v>
      </c>
      <c r="N6078" s="1109">
        <v>0</v>
      </c>
      <c r="O6078" s="1109">
        <v>0</v>
      </c>
      <c r="P6078" s="1109">
        <v>0</v>
      </c>
      <c r="Q6078" s="1109">
        <v>0</v>
      </c>
    </row>
    <row r="6079" spans="1:17">
      <c r="A6079" s="1109">
        <v>21620</v>
      </c>
      <c r="B6079" s="1110" t="s">
        <v>0</v>
      </c>
      <c r="C6079" s="1109">
        <v>5</v>
      </c>
      <c r="D6079" s="1109">
        <v>4.1260000000000003</v>
      </c>
      <c r="E6079" s="1109">
        <v>21.4</v>
      </c>
      <c r="F6079" s="1109">
        <v>0</v>
      </c>
      <c r="G6079" s="1110" t="s">
        <v>10779</v>
      </c>
      <c r="H6079" s="1110" t="s">
        <v>4654</v>
      </c>
      <c r="I6079" s="1110" t="s">
        <v>10736</v>
      </c>
      <c r="J6079" s="1109">
        <v>0</v>
      </c>
      <c r="K6079" s="1109">
        <v>0</v>
      </c>
      <c r="L6079" s="1109">
        <v>0</v>
      </c>
      <c r="M6079" s="1109">
        <v>0</v>
      </c>
      <c r="N6079" s="1109">
        <v>0</v>
      </c>
      <c r="O6079" s="1109">
        <v>0</v>
      </c>
      <c r="P6079" s="1109">
        <v>0</v>
      </c>
      <c r="Q6079" s="1109">
        <v>0</v>
      </c>
    </row>
    <row r="6080" spans="1:17">
      <c r="A6080" s="1109">
        <v>21621</v>
      </c>
      <c r="B6080" s="1110" t="s">
        <v>0</v>
      </c>
      <c r="C6080" s="1109">
        <v>5</v>
      </c>
      <c r="D6080" s="1109">
        <v>4.1260000000000003</v>
      </c>
      <c r="E6080" s="1109">
        <v>21.4</v>
      </c>
      <c r="F6080" s="1109">
        <v>0</v>
      </c>
      <c r="G6080" s="1110" t="s">
        <v>10779</v>
      </c>
      <c r="H6080" s="1110" t="s">
        <v>4654</v>
      </c>
      <c r="I6080" s="1110" t="s">
        <v>10832</v>
      </c>
      <c r="J6080" s="1109">
        <v>0</v>
      </c>
      <c r="K6080" s="1109">
        <v>0</v>
      </c>
      <c r="L6080" s="1109">
        <v>0</v>
      </c>
      <c r="M6080" s="1109">
        <v>0</v>
      </c>
      <c r="N6080" s="1109">
        <v>0</v>
      </c>
      <c r="O6080" s="1109">
        <v>0</v>
      </c>
      <c r="P6080" s="1109">
        <v>0</v>
      </c>
      <c r="Q6080" s="1109">
        <v>0</v>
      </c>
    </row>
    <row r="6081" spans="1:17">
      <c r="A6081" s="1109">
        <v>21622</v>
      </c>
      <c r="B6081" s="1110" t="s">
        <v>0</v>
      </c>
      <c r="C6081" s="1109">
        <v>5</v>
      </c>
      <c r="D6081" s="1109">
        <v>4.1260000000000003</v>
      </c>
      <c r="E6081" s="1109">
        <v>21.4</v>
      </c>
      <c r="F6081" s="1109">
        <v>0</v>
      </c>
      <c r="G6081" s="1110" t="s">
        <v>10779</v>
      </c>
      <c r="H6081" s="1110" t="s">
        <v>4654</v>
      </c>
      <c r="I6081" s="1110" t="s">
        <v>10839</v>
      </c>
      <c r="J6081" s="1109">
        <v>0</v>
      </c>
      <c r="K6081" s="1109">
        <v>0</v>
      </c>
      <c r="L6081" s="1109">
        <v>0</v>
      </c>
      <c r="M6081" s="1109">
        <v>0</v>
      </c>
      <c r="N6081" s="1109">
        <v>0</v>
      </c>
      <c r="O6081" s="1109">
        <v>0</v>
      </c>
      <c r="P6081" s="1109">
        <v>0</v>
      </c>
      <c r="Q6081" s="1109">
        <v>0</v>
      </c>
    </row>
    <row r="6082" spans="1:17">
      <c r="A6082" s="1109">
        <v>21623</v>
      </c>
      <c r="B6082" s="1110" t="s">
        <v>0</v>
      </c>
      <c r="C6082" s="1109">
        <v>5</v>
      </c>
      <c r="D6082" s="1109">
        <v>4.1260000000000003</v>
      </c>
      <c r="E6082" s="1109">
        <v>21.4</v>
      </c>
      <c r="F6082" s="1109">
        <v>0</v>
      </c>
      <c r="G6082" s="1110" t="s">
        <v>10739</v>
      </c>
      <c r="H6082" s="1110" t="s">
        <v>4654</v>
      </c>
      <c r="I6082" s="1110" t="s">
        <v>10847</v>
      </c>
      <c r="J6082" s="1109">
        <v>0</v>
      </c>
      <c r="K6082" s="1109">
        <v>0</v>
      </c>
      <c r="L6082" s="1109">
        <v>0</v>
      </c>
      <c r="M6082" s="1109">
        <v>0</v>
      </c>
      <c r="N6082" s="1109">
        <v>0</v>
      </c>
      <c r="O6082" s="1109">
        <v>0</v>
      </c>
      <c r="P6082" s="1109">
        <v>0</v>
      </c>
      <c r="Q6082" s="1109">
        <v>0</v>
      </c>
    </row>
    <row r="6083" spans="1:17">
      <c r="A6083" s="1109">
        <v>21624</v>
      </c>
      <c r="B6083" s="1110" t="s">
        <v>0</v>
      </c>
      <c r="C6083" s="1109">
        <v>5</v>
      </c>
      <c r="D6083" s="1109">
        <v>4.1260000000000003</v>
      </c>
      <c r="E6083" s="1109">
        <v>21.4</v>
      </c>
      <c r="F6083" s="1109">
        <v>0</v>
      </c>
      <c r="G6083" s="1110" t="s">
        <v>10739</v>
      </c>
      <c r="H6083" s="1110" t="s">
        <v>4654</v>
      </c>
      <c r="I6083" s="1110" t="s">
        <v>10760</v>
      </c>
      <c r="J6083" s="1109">
        <v>0</v>
      </c>
      <c r="K6083" s="1109">
        <v>0</v>
      </c>
      <c r="L6083" s="1109">
        <v>0</v>
      </c>
      <c r="M6083" s="1109">
        <v>0</v>
      </c>
      <c r="N6083" s="1109">
        <v>0</v>
      </c>
      <c r="O6083" s="1109">
        <v>0</v>
      </c>
      <c r="P6083" s="1109">
        <v>0</v>
      </c>
      <c r="Q6083" s="1109">
        <v>0</v>
      </c>
    </row>
    <row r="6084" spans="1:17">
      <c r="A6084" s="1109">
        <v>21625</v>
      </c>
      <c r="B6084" s="1110" t="s">
        <v>0</v>
      </c>
      <c r="C6084" s="1109">
        <v>5</v>
      </c>
      <c r="D6084" s="1109">
        <v>4.1260000000000003</v>
      </c>
      <c r="E6084" s="1109">
        <v>21.4</v>
      </c>
      <c r="F6084" s="1109">
        <v>0</v>
      </c>
      <c r="G6084" s="1110" t="s">
        <v>10739</v>
      </c>
      <c r="H6084" s="1110" t="s">
        <v>4654</v>
      </c>
      <c r="I6084" s="1110" t="s">
        <v>10841</v>
      </c>
      <c r="J6084" s="1109">
        <v>0</v>
      </c>
      <c r="K6084" s="1109">
        <v>0</v>
      </c>
      <c r="L6084" s="1109">
        <v>0</v>
      </c>
      <c r="M6084" s="1109">
        <v>0</v>
      </c>
      <c r="N6084" s="1109">
        <v>0</v>
      </c>
      <c r="O6084" s="1109">
        <v>0</v>
      </c>
      <c r="P6084" s="1109">
        <v>0</v>
      </c>
      <c r="Q6084" s="1109">
        <v>0</v>
      </c>
    </row>
    <row r="6085" spans="1:17">
      <c r="A6085" s="1109">
        <v>21626</v>
      </c>
      <c r="B6085" s="1110" t="s">
        <v>0</v>
      </c>
      <c r="C6085" s="1109">
        <v>5</v>
      </c>
      <c r="D6085" s="1109">
        <v>4.1260000000000003</v>
      </c>
      <c r="E6085" s="1109">
        <v>21.4</v>
      </c>
      <c r="F6085" s="1109">
        <v>0</v>
      </c>
      <c r="G6085" s="1110" t="s">
        <v>10739</v>
      </c>
      <c r="H6085" s="1110" t="s">
        <v>4654</v>
      </c>
      <c r="I6085" s="1110" t="s">
        <v>10736</v>
      </c>
      <c r="J6085" s="1109">
        <v>0</v>
      </c>
      <c r="K6085" s="1109">
        <v>0</v>
      </c>
      <c r="L6085" s="1109">
        <v>0</v>
      </c>
      <c r="M6085" s="1109">
        <v>0</v>
      </c>
      <c r="N6085" s="1109">
        <v>0</v>
      </c>
      <c r="O6085" s="1109">
        <v>0</v>
      </c>
      <c r="P6085" s="1109">
        <v>0</v>
      </c>
      <c r="Q6085" s="1109">
        <v>0</v>
      </c>
    </row>
    <row r="6086" spans="1:17">
      <c r="A6086" s="1109">
        <v>21627</v>
      </c>
      <c r="B6086" s="1110" t="s">
        <v>0</v>
      </c>
      <c r="C6086" s="1109">
        <v>5</v>
      </c>
      <c r="D6086" s="1109">
        <v>4.1260000000000003</v>
      </c>
      <c r="E6086" s="1109">
        <v>21.4</v>
      </c>
      <c r="F6086" s="1109">
        <v>0</v>
      </c>
      <c r="G6086" s="1110" t="s">
        <v>10739</v>
      </c>
      <c r="H6086" s="1110" t="s">
        <v>4654</v>
      </c>
      <c r="I6086" s="1110" t="s">
        <v>10832</v>
      </c>
      <c r="J6086" s="1109">
        <v>0</v>
      </c>
      <c r="K6086" s="1109">
        <v>0</v>
      </c>
      <c r="L6086" s="1109">
        <v>0</v>
      </c>
      <c r="M6086" s="1109">
        <v>0</v>
      </c>
      <c r="N6086" s="1109">
        <v>0</v>
      </c>
      <c r="O6086" s="1109">
        <v>0</v>
      </c>
      <c r="P6086" s="1109">
        <v>0</v>
      </c>
      <c r="Q6086" s="1109">
        <v>0</v>
      </c>
    </row>
    <row r="6087" spans="1:17">
      <c r="A6087" s="1109">
        <v>21628</v>
      </c>
      <c r="B6087" s="1110" t="s">
        <v>0</v>
      </c>
      <c r="C6087" s="1109">
        <v>5</v>
      </c>
      <c r="D6087" s="1109">
        <v>4.1260000000000003</v>
      </c>
      <c r="E6087" s="1109">
        <v>21.4</v>
      </c>
      <c r="F6087" s="1109">
        <v>0</v>
      </c>
      <c r="G6087" s="1110" t="s">
        <v>10739</v>
      </c>
      <c r="H6087" s="1110" t="s">
        <v>4654</v>
      </c>
      <c r="I6087" s="1110" t="s">
        <v>10839</v>
      </c>
      <c r="J6087" s="1109">
        <v>0</v>
      </c>
      <c r="K6087" s="1109">
        <v>0</v>
      </c>
      <c r="L6087" s="1109">
        <v>0</v>
      </c>
      <c r="M6087" s="1109">
        <v>0</v>
      </c>
      <c r="N6087" s="1109">
        <v>0</v>
      </c>
      <c r="O6087" s="1109">
        <v>0</v>
      </c>
      <c r="P6087" s="1109">
        <v>0</v>
      </c>
      <c r="Q6087" s="1109">
        <v>0</v>
      </c>
    </row>
    <row r="6088" spans="1:17">
      <c r="A6088" s="1109">
        <v>21629</v>
      </c>
      <c r="B6088" s="1110" t="s">
        <v>0</v>
      </c>
      <c r="C6088" s="1109">
        <v>5</v>
      </c>
      <c r="D6088" s="1109">
        <v>4.1260000000000003</v>
      </c>
      <c r="E6088" s="1109">
        <v>21.4</v>
      </c>
      <c r="F6088" s="1109">
        <v>0</v>
      </c>
      <c r="G6088" s="1110" t="s">
        <v>10844</v>
      </c>
      <c r="H6088" s="1110" t="s">
        <v>4654</v>
      </c>
      <c r="I6088" s="1110" t="s">
        <v>10847</v>
      </c>
      <c r="J6088" s="1109">
        <v>0</v>
      </c>
      <c r="K6088" s="1109">
        <v>0</v>
      </c>
      <c r="L6088" s="1109">
        <v>0</v>
      </c>
      <c r="M6088" s="1109">
        <v>0</v>
      </c>
      <c r="N6088" s="1109">
        <v>0</v>
      </c>
      <c r="O6088" s="1109">
        <v>0</v>
      </c>
      <c r="P6088" s="1109">
        <v>0</v>
      </c>
      <c r="Q6088" s="1109">
        <v>0</v>
      </c>
    </row>
    <row r="6089" spans="1:17">
      <c r="A6089" s="1109">
        <v>21630</v>
      </c>
      <c r="B6089" s="1110" t="s">
        <v>0</v>
      </c>
      <c r="C6089" s="1109">
        <v>5</v>
      </c>
      <c r="D6089" s="1109">
        <v>4.1260000000000003</v>
      </c>
      <c r="E6089" s="1109">
        <v>21.4</v>
      </c>
      <c r="F6089" s="1109">
        <v>0</v>
      </c>
      <c r="G6089" s="1110" t="s">
        <v>10844</v>
      </c>
      <c r="H6089" s="1110" t="s">
        <v>4654</v>
      </c>
      <c r="I6089" s="1110" t="s">
        <v>10849</v>
      </c>
      <c r="J6089" s="1109">
        <v>0</v>
      </c>
      <c r="K6089" s="1109">
        <v>0</v>
      </c>
      <c r="L6089" s="1109">
        <v>0</v>
      </c>
      <c r="M6089" s="1109">
        <v>0</v>
      </c>
      <c r="N6089" s="1109">
        <v>0</v>
      </c>
      <c r="O6089" s="1109">
        <v>0</v>
      </c>
      <c r="P6089" s="1109">
        <v>0</v>
      </c>
      <c r="Q6089" s="1109">
        <v>0</v>
      </c>
    </row>
    <row r="6090" spans="1:17">
      <c r="A6090" s="1109">
        <v>21631</v>
      </c>
      <c r="B6090" s="1110" t="s">
        <v>0</v>
      </c>
      <c r="C6090" s="1109">
        <v>5</v>
      </c>
      <c r="D6090" s="1109">
        <v>4.1260000000000003</v>
      </c>
      <c r="E6090" s="1109">
        <v>21.4</v>
      </c>
      <c r="F6090" s="1109">
        <v>0</v>
      </c>
      <c r="G6090" s="1110" t="s">
        <v>10844</v>
      </c>
      <c r="H6090" s="1110" t="s">
        <v>4654</v>
      </c>
      <c r="I6090" s="1110" t="s">
        <v>10760</v>
      </c>
      <c r="J6090" s="1109">
        <v>0</v>
      </c>
      <c r="K6090" s="1109">
        <v>0</v>
      </c>
      <c r="L6090" s="1109">
        <v>0</v>
      </c>
      <c r="M6090" s="1109">
        <v>0</v>
      </c>
      <c r="N6090" s="1109">
        <v>0</v>
      </c>
      <c r="O6090" s="1109">
        <v>0</v>
      </c>
      <c r="P6090" s="1109">
        <v>0</v>
      </c>
      <c r="Q6090" s="1109">
        <v>0</v>
      </c>
    </row>
    <row r="6091" spans="1:17">
      <c r="A6091" s="1109">
        <v>21632</v>
      </c>
      <c r="B6091" s="1110" t="s">
        <v>0</v>
      </c>
      <c r="C6091" s="1109">
        <v>5</v>
      </c>
      <c r="D6091" s="1109">
        <v>4.1260000000000003</v>
      </c>
      <c r="E6091" s="1109">
        <v>21.4</v>
      </c>
      <c r="F6091" s="1109">
        <v>0</v>
      </c>
      <c r="G6091" s="1110" t="s">
        <v>10844</v>
      </c>
      <c r="H6091" s="1110" t="s">
        <v>4654</v>
      </c>
      <c r="I6091" s="1110" t="s">
        <v>10736</v>
      </c>
      <c r="J6091" s="1109">
        <v>0</v>
      </c>
      <c r="K6091" s="1109">
        <v>0</v>
      </c>
      <c r="L6091" s="1109">
        <v>0</v>
      </c>
      <c r="M6091" s="1109">
        <v>0</v>
      </c>
      <c r="N6091" s="1109">
        <v>0</v>
      </c>
      <c r="O6091" s="1109">
        <v>0</v>
      </c>
      <c r="P6091" s="1109">
        <v>0</v>
      </c>
      <c r="Q6091" s="1109">
        <v>0</v>
      </c>
    </row>
    <row r="6092" spans="1:17">
      <c r="A6092" s="1109">
        <v>21633</v>
      </c>
      <c r="B6092" s="1110" t="s">
        <v>0</v>
      </c>
      <c r="C6092" s="1109">
        <v>5</v>
      </c>
      <c r="D6092" s="1109">
        <v>4.1260000000000003</v>
      </c>
      <c r="E6092" s="1109">
        <v>21.4</v>
      </c>
      <c r="F6092" s="1109">
        <v>0</v>
      </c>
      <c r="G6092" s="1110" t="s">
        <v>10844</v>
      </c>
      <c r="H6092" s="1110" t="s">
        <v>4654</v>
      </c>
      <c r="I6092" s="1110" t="s">
        <v>10845</v>
      </c>
      <c r="J6092" s="1109">
        <v>0</v>
      </c>
      <c r="K6092" s="1109">
        <v>0</v>
      </c>
      <c r="L6092" s="1109">
        <v>0</v>
      </c>
      <c r="M6092" s="1109">
        <v>0</v>
      </c>
      <c r="N6092" s="1109">
        <v>0</v>
      </c>
      <c r="O6092" s="1109">
        <v>0</v>
      </c>
      <c r="P6092" s="1109">
        <v>0</v>
      </c>
      <c r="Q6092" s="1109">
        <v>0</v>
      </c>
    </row>
    <row r="6093" spans="1:17">
      <c r="A6093" s="1109">
        <v>21634</v>
      </c>
      <c r="B6093" s="1110" t="s">
        <v>0</v>
      </c>
      <c r="C6093" s="1109">
        <v>5</v>
      </c>
      <c r="D6093" s="1109">
        <v>4.2759999999999998</v>
      </c>
      <c r="E6093" s="1109">
        <v>18</v>
      </c>
      <c r="F6093" s="1109">
        <v>0</v>
      </c>
      <c r="G6093" s="1110" t="s">
        <v>10840</v>
      </c>
      <c r="H6093" s="1110" t="s">
        <v>4654</v>
      </c>
      <c r="I6093" s="1110" t="s">
        <v>10847</v>
      </c>
      <c r="J6093" s="1109">
        <v>0</v>
      </c>
      <c r="K6093" s="1109">
        <v>0</v>
      </c>
      <c r="L6093" s="1109">
        <v>0</v>
      </c>
      <c r="M6093" s="1109">
        <v>0</v>
      </c>
      <c r="N6093" s="1109">
        <v>0</v>
      </c>
      <c r="O6093" s="1109">
        <v>0</v>
      </c>
      <c r="P6093" s="1109">
        <v>0</v>
      </c>
      <c r="Q6093" s="1109">
        <v>0</v>
      </c>
    </row>
    <row r="6094" spans="1:17">
      <c r="A6094" s="1109">
        <v>21635</v>
      </c>
      <c r="B6094" s="1110" t="s">
        <v>0</v>
      </c>
      <c r="C6094" s="1109">
        <v>5</v>
      </c>
      <c r="D6094" s="1109">
        <v>4.2759999999999998</v>
      </c>
      <c r="E6094" s="1109">
        <v>18</v>
      </c>
      <c r="F6094" s="1109">
        <v>0</v>
      </c>
      <c r="G6094" s="1110" t="s">
        <v>10840</v>
      </c>
      <c r="H6094" s="1110" t="s">
        <v>4654</v>
      </c>
      <c r="I6094" s="1110" t="s">
        <v>10841</v>
      </c>
      <c r="J6094" s="1109">
        <v>0</v>
      </c>
      <c r="K6094" s="1109">
        <v>0</v>
      </c>
      <c r="L6094" s="1109">
        <v>0</v>
      </c>
      <c r="M6094" s="1109">
        <v>0</v>
      </c>
      <c r="N6094" s="1109">
        <v>0</v>
      </c>
      <c r="O6094" s="1109">
        <v>0</v>
      </c>
      <c r="P6094" s="1109">
        <v>0</v>
      </c>
      <c r="Q6094" s="1109">
        <v>0</v>
      </c>
    </row>
    <row r="6095" spans="1:17">
      <c r="A6095" s="1109">
        <v>21636</v>
      </c>
      <c r="B6095" s="1110" t="s">
        <v>0</v>
      </c>
      <c r="C6095" s="1109">
        <v>5</v>
      </c>
      <c r="D6095" s="1109">
        <v>4.2759999999999998</v>
      </c>
      <c r="E6095" s="1109">
        <v>18</v>
      </c>
      <c r="F6095" s="1109">
        <v>0</v>
      </c>
      <c r="G6095" s="1110" t="s">
        <v>10840</v>
      </c>
      <c r="H6095" s="1110" t="s">
        <v>4654</v>
      </c>
      <c r="I6095" s="1110" t="s">
        <v>10760</v>
      </c>
      <c r="J6095" s="1109">
        <v>0</v>
      </c>
      <c r="K6095" s="1109">
        <v>0</v>
      </c>
      <c r="L6095" s="1109">
        <v>0</v>
      </c>
      <c r="M6095" s="1109">
        <v>0</v>
      </c>
      <c r="N6095" s="1109">
        <v>0</v>
      </c>
      <c r="O6095" s="1109">
        <v>0</v>
      </c>
      <c r="P6095" s="1109">
        <v>0</v>
      </c>
      <c r="Q6095" s="1109">
        <v>0</v>
      </c>
    </row>
    <row r="6096" spans="1:17">
      <c r="A6096" s="1109">
        <v>21637</v>
      </c>
      <c r="B6096" s="1110" t="s">
        <v>0</v>
      </c>
      <c r="C6096" s="1109">
        <v>5</v>
      </c>
      <c r="D6096" s="1109">
        <v>4.2759999999999998</v>
      </c>
      <c r="E6096" s="1109">
        <v>18</v>
      </c>
      <c r="F6096" s="1109">
        <v>0</v>
      </c>
      <c r="G6096" s="1110" t="s">
        <v>10840</v>
      </c>
      <c r="H6096" s="1110" t="s">
        <v>4654</v>
      </c>
      <c r="I6096" s="1110" t="s">
        <v>10736</v>
      </c>
      <c r="J6096" s="1109">
        <v>0</v>
      </c>
      <c r="K6096" s="1109">
        <v>0</v>
      </c>
      <c r="L6096" s="1109">
        <v>0</v>
      </c>
      <c r="M6096" s="1109">
        <v>0</v>
      </c>
      <c r="N6096" s="1109">
        <v>0</v>
      </c>
      <c r="O6096" s="1109">
        <v>0</v>
      </c>
      <c r="P6096" s="1109">
        <v>0</v>
      </c>
      <c r="Q6096" s="1109">
        <v>0</v>
      </c>
    </row>
    <row r="6097" spans="1:17">
      <c r="A6097" s="1109">
        <v>21638</v>
      </c>
      <c r="B6097" s="1110" t="s">
        <v>0</v>
      </c>
      <c r="C6097" s="1109">
        <v>5</v>
      </c>
      <c r="D6097" s="1109">
        <v>4.2759999999999998</v>
      </c>
      <c r="E6097" s="1109">
        <v>18</v>
      </c>
      <c r="F6097" s="1109">
        <v>0</v>
      </c>
      <c r="G6097" s="1110" t="s">
        <v>10840</v>
      </c>
      <c r="H6097" s="1110" t="s">
        <v>4654</v>
      </c>
      <c r="I6097" s="1110" t="s">
        <v>10836</v>
      </c>
      <c r="J6097" s="1109">
        <v>0</v>
      </c>
      <c r="K6097" s="1109">
        <v>0</v>
      </c>
      <c r="L6097" s="1109">
        <v>0</v>
      </c>
      <c r="M6097" s="1109">
        <v>0</v>
      </c>
      <c r="N6097" s="1109">
        <v>0</v>
      </c>
      <c r="O6097" s="1109">
        <v>0</v>
      </c>
      <c r="P6097" s="1109">
        <v>0</v>
      </c>
      <c r="Q6097" s="1109">
        <v>0</v>
      </c>
    </row>
    <row r="6098" spans="1:17">
      <c r="A6098" s="1109">
        <v>21639</v>
      </c>
      <c r="B6098" s="1110" t="s">
        <v>0</v>
      </c>
      <c r="C6098" s="1109">
        <v>5</v>
      </c>
      <c r="D6098" s="1109">
        <v>4.2759999999999998</v>
      </c>
      <c r="E6098" s="1109">
        <v>18</v>
      </c>
      <c r="F6098" s="1109">
        <v>0</v>
      </c>
      <c r="G6098" s="1110" t="s">
        <v>10840</v>
      </c>
      <c r="H6098" s="1110" t="s">
        <v>4654</v>
      </c>
      <c r="I6098" s="1110" t="s">
        <v>10832</v>
      </c>
      <c r="J6098" s="1109">
        <v>0</v>
      </c>
      <c r="K6098" s="1109">
        <v>0</v>
      </c>
      <c r="L6098" s="1109">
        <v>0</v>
      </c>
      <c r="M6098" s="1109">
        <v>0</v>
      </c>
      <c r="N6098" s="1109">
        <v>0</v>
      </c>
      <c r="O6098" s="1109">
        <v>0</v>
      </c>
      <c r="P6098" s="1109">
        <v>0</v>
      </c>
      <c r="Q6098" s="1109">
        <v>0</v>
      </c>
    </row>
    <row r="6099" spans="1:17">
      <c r="A6099" s="1109">
        <v>21640</v>
      </c>
      <c r="B6099" s="1110" t="s">
        <v>0</v>
      </c>
      <c r="C6099" s="1109">
        <v>5</v>
      </c>
      <c r="D6099" s="1109">
        <v>4.2759999999999998</v>
      </c>
      <c r="E6099" s="1109">
        <v>18</v>
      </c>
      <c r="F6099" s="1109">
        <v>0</v>
      </c>
      <c r="G6099" s="1110" t="s">
        <v>10840</v>
      </c>
      <c r="H6099" s="1110" t="s">
        <v>4654</v>
      </c>
      <c r="I6099" s="1110" t="s">
        <v>10839</v>
      </c>
      <c r="J6099" s="1109">
        <v>0</v>
      </c>
      <c r="K6099" s="1109">
        <v>0</v>
      </c>
      <c r="L6099" s="1109">
        <v>0</v>
      </c>
      <c r="M6099" s="1109">
        <v>0</v>
      </c>
      <c r="N6099" s="1109">
        <v>0</v>
      </c>
      <c r="O6099" s="1109">
        <v>0</v>
      </c>
      <c r="P6099" s="1109">
        <v>0</v>
      </c>
      <c r="Q6099" s="1109">
        <v>0</v>
      </c>
    </row>
    <row r="6100" spans="1:17">
      <c r="A6100" s="1109">
        <v>21641</v>
      </c>
      <c r="B6100" s="1110" t="s">
        <v>0</v>
      </c>
      <c r="C6100" s="1109">
        <v>5</v>
      </c>
      <c r="D6100" s="1109">
        <v>4.2759999999999998</v>
      </c>
      <c r="E6100" s="1109">
        <v>18</v>
      </c>
      <c r="F6100" s="1109">
        <v>0</v>
      </c>
      <c r="G6100" s="1110" t="s">
        <v>10840</v>
      </c>
      <c r="H6100" s="1110" t="s">
        <v>4654</v>
      </c>
      <c r="I6100" s="1110" t="s">
        <v>10850</v>
      </c>
      <c r="J6100" s="1109">
        <v>0</v>
      </c>
      <c r="K6100" s="1109">
        <v>0</v>
      </c>
      <c r="L6100" s="1109">
        <v>0</v>
      </c>
      <c r="M6100" s="1109">
        <v>0</v>
      </c>
      <c r="N6100" s="1109">
        <v>0</v>
      </c>
      <c r="O6100" s="1109">
        <v>0</v>
      </c>
      <c r="P6100" s="1109">
        <v>0</v>
      </c>
      <c r="Q6100" s="1109">
        <v>0</v>
      </c>
    </row>
    <row r="6101" spans="1:17">
      <c r="A6101" s="1109">
        <v>21642</v>
      </c>
      <c r="B6101" s="1110" t="s">
        <v>0</v>
      </c>
      <c r="C6101" s="1109">
        <v>5</v>
      </c>
      <c r="D6101" s="1109">
        <v>4.2759999999999998</v>
      </c>
      <c r="E6101" s="1109">
        <v>18</v>
      </c>
      <c r="F6101" s="1109">
        <v>0</v>
      </c>
      <c r="G6101" s="1110" t="s">
        <v>10842</v>
      </c>
      <c r="H6101" s="1110" t="s">
        <v>4654</v>
      </c>
      <c r="I6101" s="1110" t="s">
        <v>10847</v>
      </c>
      <c r="J6101" s="1109">
        <v>0</v>
      </c>
      <c r="K6101" s="1109">
        <v>0</v>
      </c>
      <c r="L6101" s="1109">
        <v>0</v>
      </c>
      <c r="M6101" s="1109">
        <v>0</v>
      </c>
      <c r="N6101" s="1109">
        <v>0</v>
      </c>
      <c r="O6101" s="1109">
        <v>0</v>
      </c>
      <c r="P6101" s="1109">
        <v>0</v>
      </c>
      <c r="Q6101" s="1109">
        <v>0</v>
      </c>
    </row>
    <row r="6102" spans="1:17">
      <c r="A6102" s="1109">
        <v>21643</v>
      </c>
      <c r="B6102" s="1110" t="s">
        <v>0</v>
      </c>
      <c r="C6102" s="1109">
        <v>5</v>
      </c>
      <c r="D6102" s="1109">
        <v>4.2759999999999998</v>
      </c>
      <c r="E6102" s="1109">
        <v>18</v>
      </c>
      <c r="F6102" s="1109">
        <v>0</v>
      </c>
      <c r="G6102" s="1110" t="s">
        <v>10842</v>
      </c>
      <c r="H6102" s="1110" t="s">
        <v>4654</v>
      </c>
      <c r="I6102" s="1110" t="s">
        <v>10841</v>
      </c>
      <c r="J6102" s="1109">
        <v>0</v>
      </c>
      <c r="K6102" s="1109">
        <v>0</v>
      </c>
      <c r="L6102" s="1109">
        <v>0</v>
      </c>
      <c r="M6102" s="1109">
        <v>0</v>
      </c>
      <c r="N6102" s="1109">
        <v>0</v>
      </c>
      <c r="O6102" s="1109">
        <v>0</v>
      </c>
      <c r="P6102" s="1109">
        <v>0</v>
      </c>
      <c r="Q6102" s="1109">
        <v>0</v>
      </c>
    </row>
    <row r="6103" spans="1:17">
      <c r="A6103" s="1109">
        <v>21644</v>
      </c>
      <c r="B6103" s="1110" t="s">
        <v>0</v>
      </c>
      <c r="C6103" s="1109">
        <v>5</v>
      </c>
      <c r="D6103" s="1109">
        <v>4.2759999999999998</v>
      </c>
      <c r="E6103" s="1109">
        <v>18</v>
      </c>
      <c r="F6103" s="1109">
        <v>0</v>
      </c>
      <c r="G6103" s="1110" t="s">
        <v>10842</v>
      </c>
      <c r="H6103" s="1110" t="s">
        <v>4654</v>
      </c>
      <c r="I6103" s="1110" t="s">
        <v>10760</v>
      </c>
      <c r="J6103" s="1109">
        <v>0</v>
      </c>
      <c r="K6103" s="1109">
        <v>0</v>
      </c>
      <c r="L6103" s="1109">
        <v>0</v>
      </c>
      <c r="M6103" s="1109">
        <v>0</v>
      </c>
      <c r="N6103" s="1109">
        <v>0</v>
      </c>
      <c r="O6103" s="1109">
        <v>0</v>
      </c>
      <c r="P6103" s="1109">
        <v>0</v>
      </c>
      <c r="Q6103" s="1109">
        <v>0</v>
      </c>
    </row>
    <row r="6104" spans="1:17">
      <c r="A6104" s="1109">
        <v>21645</v>
      </c>
      <c r="B6104" s="1110" t="s">
        <v>0</v>
      </c>
      <c r="C6104" s="1109">
        <v>5</v>
      </c>
      <c r="D6104" s="1109">
        <v>4.2759999999999998</v>
      </c>
      <c r="E6104" s="1109">
        <v>18</v>
      </c>
      <c r="F6104" s="1109">
        <v>0</v>
      </c>
      <c r="G6104" s="1110" t="s">
        <v>10842</v>
      </c>
      <c r="H6104" s="1110" t="s">
        <v>4654</v>
      </c>
      <c r="I6104" s="1110" t="s">
        <v>10736</v>
      </c>
      <c r="J6104" s="1109">
        <v>0</v>
      </c>
      <c r="K6104" s="1109">
        <v>0</v>
      </c>
      <c r="L6104" s="1109">
        <v>0</v>
      </c>
      <c r="M6104" s="1109">
        <v>0</v>
      </c>
      <c r="N6104" s="1109">
        <v>0</v>
      </c>
      <c r="O6104" s="1109">
        <v>0</v>
      </c>
      <c r="P6104" s="1109">
        <v>0</v>
      </c>
      <c r="Q6104" s="1109">
        <v>0</v>
      </c>
    </row>
    <row r="6105" spans="1:17">
      <c r="A6105" s="1109">
        <v>21646</v>
      </c>
      <c r="B6105" s="1110" t="s">
        <v>0</v>
      </c>
      <c r="C6105" s="1109">
        <v>5</v>
      </c>
      <c r="D6105" s="1109">
        <v>4.2759999999999998</v>
      </c>
      <c r="E6105" s="1109">
        <v>18</v>
      </c>
      <c r="F6105" s="1109">
        <v>0</v>
      </c>
      <c r="G6105" s="1110" t="s">
        <v>10842</v>
      </c>
      <c r="H6105" s="1110" t="s">
        <v>4654</v>
      </c>
      <c r="I6105" s="1110" t="s">
        <v>10850</v>
      </c>
      <c r="J6105" s="1109">
        <v>0</v>
      </c>
      <c r="K6105" s="1109">
        <v>0</v>
      </c>
      <c r="L6105" s="1109">
        <v>0</v>
      </c>
      <c r="M6105" s="1109">
        <v>0</v>
      </c>
      <c r="N6105" s="1109">
        <v>0</v>
      </c>
      <c r="O6105" s="1109">
        <v>0</v>
      </c>
      <c r="P6105" s="1109">
        <v>0</v>
      </c>
      <c r="Q6105" s="1109">
        <v>0</v>
      </c>
    </row>
    <row r="6106" spans="1:17">
      <c r="A6106" s="1109">
        <v>21647</v>
      </c>
      <c r="B6106" s="1110" t="s">
        <v>0</v>
      </c>
      <c r="C6106" s="1109">
        <v>5</v>
      </c>
      <c r="D6106" s="1109">
        <v>4.2759999999999998</v>
      </c>
      <c r="E6106" s="1109">
        <v>18</v>
      </c>
      <c r="F6106" s="1109">
        <v>0</v>
      </c>
      <c r="G6106" s="1110" t="s">
        <v>10842</v>
      </c>
      <c r="H6106" s="1110" t="s">
        <v>4654</v>
      </c>
      <c r="I6106" s="1110" t="s">
        <v>10832</v>
      </c>
      <c r="J6106" s="1109">
        <v>0</v>
      </c>
      <c r="K6106" s="1109">
        <v>0</v>
      </c>
      <c r="L6106" s="1109">
        <v>0</v>
      </c>
      <c r="M6106" s="1109">
        <v>0</v>
      </c>
      <c r="N6106" s="1109">
        <v>0</v>
      </c>
      <c r="O6106" s="1109">
        <v>0</v>
      </c>
      <c r="P6106" s="1109">
        <v>0</v>
      </c>
      <c r="Q6106" s="1109">
        <v>0</v>
      </c>
    </row>
    <row r="6107" spans="1:17">
      <c r="A6107" s="1109">
        <v>21648</v>
      </c>
      <c r="B6107" s="1110" t="s">
        <v>0</v>
      </c>
      <c r="C6107" s="1109">
        <v>5</v>
      </c>
      <c r="D6107" s="1109">
        <v>4.2759999999999998</v>
      </c>
      <c r="E6107" s="1109">
        <v>18</v>
      </c>
      <c r="F6107" s="1109">
        <v>0</v>
      </c>
      <c r="G6107" s="1110" t="s">
        <v>10842</v>
      </c>
      <c r="H6107" s="1110" t="s">
        <v>4654</v>
      </c>
      <c r="I6107" s="1110" t="s">
        <v>10839</v>
      </c>
      <c r="J6107" s="1109">
        <v>0</v>
      </c>
      <c r="K6107" s="1109">
        <v>0</v>
      </c>
      <c r="L6107" s="1109">
        <v>0</v>
      </c>
      <c r="M6107" s="1109">
        <v>0</v>
      </c>
      <c r="N6107" s="1109">
        <v>0</v>
      </c>
      <c r="O6107" s="1109">
        <v>0</v>
      </c>
      <c r="P6107" s="1109">
        <v>0</v>
      </c>
      <c r="Q6107" s="1109">
        <v>0</v>
      </c>
    </row>
    <row r="6108" spans="1:17">
      <c r="A6108" s="1109">
        <v>21649</v>
      </c>
      <c r="B6108" s="1110" t="s">
        <v>0</v>
      </c>
      <c r="C6108" s="1109">
        <v>5</v>
      </c>
      <c r="D6108" s="1109">
        <v>4.2759999999999998</v>
      </c>
      <c r="E6108" s="1109">
        <v>18</v>
      </c>
      <c r="F6108" s="1109">
        <v>0</v>
      </c>
      <c r="G6108" s="1110" t="s">
        <v>10843</v>
      </c>
      <c r="H6108" s="1110" t="s">
        <v>4654</v>
      </c>
      <c r="I6108" s="1110" t="s">
        <v>10847</v>
      </c>
      <c r="J6108" s="1109">
        <v>0</v>
      </c>
      <c r="K6108" s="1109">
        <v>0</v>
      </c>
      <c r="L6108" s="1109">
        <v>0</v>
      </c>
      <c r="M6108" s="1109">
        <v>0</v>
      </c>
      <c r="N6108" s="1109">
        <v>0</v>
      </c>
      <c r="O6108" s="1109">
        <v>0</v>
      </c>
      <c r="P6108" s="1109">
        <v>0</v>
      </c>
      <c r="Q6108" s="1109">
        <v>0</v>
      </c>
    </row>
    <row r="6109" spans="1:17">
      <c r="A6109" s="1109">
        <v>21650</v>
      </c>
      <c r="B6109" s="1110" t="s">
        <v>0</v>
      </c>
      <c r="C6109" s="1109">
        <v>5</v>
      </c>
      <c r="D6109" s="1109">
        <v>4.2759999999999998</v>
      </c>
      <c r="E6109" s="1109">
        <v>18</v>
      </c>
      <c r="F6109" s="1109">
        <v>0</v>
      </c>
      <c r="G6109" s="1110" t="s">
        <v>10843</v>
      </c>
      <c r="H6109" s="1110" t="s">
        <v>4654</v>
      </c>
      <c r="I6109" s="1110" t="s">
        <v>10849</v>
      </c>
      <c r="J6109" s="1109">
        <v>0</v>
      </c>
      <c r="K6109" s="1109">
        <v>0</v>
      </c>
      <c r="L6109" s="1109">
        <v>0</v>
      </c>
      <c r="M6109" s="1109">
        <v>0</v>
      </c>
      <c r="N6109" s="1109">
        <v>0</v>
      </c>
      <c r="O6109" s="1109">
        <v>0</v>
      </c>
      <c r="P6109" s="1109">
        <v>0</v>
      </c>
      <c r="Q6109" s="1109">
        <v>0</v>
      </c>
    </row>
    <row r="6110" spans="1:17">
      <c r="A6110" s="1109">
        <v>21651</v>
      </c>
      <c r="B6110" s="1110" t="s">
        <v>0</v>
      </c>
      <c r="C6110" s="1109">
        <v>5</v>
      </c>
      <c r="D6110" s="1109">
        <v>4.2759999999999998</v>
      </c>
      <c r="E6110" s="1109">
        <v>18</v>
      </c>
      <c r="F6110" s="1109">
        <v>0</v>
      </c>
      <c r="G6110" s="1110" t="s">
        <v>10843</v>
      </c>
      <c r="H6110" s="1110" t="s">
        <v>4654</v>
      </c>
      <c r="I6110" s="1110" t="s">
        <v>10841</v>
      </c>
      <c r="J6110" s="1109">
        <v>0</v>
      </c>
      <c r="K6110" s="1109">
        <v>0</v>
      </c>
      <c r="L6110" s="1109">
        <v>0</v>
      </c>
      <c r="M6110" s="1109">
        <v>0</v>
      </c>
      <c r="N6110" s="1109">
        <v>0</v>
      </c>
      <c r="O6110" s="1109">
        <v>0</v>
      </c>
      <c r="P6110" s="1109">
        <v>0</v>
      </c>
      <c r="Q6110" s="1109">
        <v>0</v>
      </c>
    </row>
    <row r="6111" spans="1:17">
      <c r="A6111" s="1109">
        <v>21652</v>
      </c>
      <c r="B6111" s="1110" t="s">
        <v>0</v>
      </c>
      <c r="C6111" s="1109">
        <v>5</v>
      </c>
      <c r="D6111" s="1109">
        <v>4.2759999999999998</v>
      </c>
      <c r="E6111" s="1109">
        <v>18</v>
      </c>
      <c r="F6111" s="1109">
        <v>0</v>
      </c>
      <c r="G6111" s="1110" t="s">
        <v>10843</v>
      </c>
      <c r="H6111" s="1110" t="s">
        <v>4654</v>
      </c>
      <c r="I6111" s="1110" t="s">
        <v>10760</v>
      </c>
      <c r="J6111" s="1109">
        <v>0</v>
      </c>
      <c r="K6111" s="1109">
        <v>0</v>
      </c>
      <c r="L6111" s="1109">
        <v>0</v>
      </c>
      <c r="M6111" s="1109">
        <v>0</v>
      </c>
      <c r="N6111" s="1109">
        <v>0</v>
      </c>
      <c r="O6111" s="1109">
        <v>0</v>
      </c>
      <c r="P6111" s="1109">
        <v>0</v>
      </c>
      <c r="Q6111" s="1109">
        <v>0</v>
      </c>
    </row>
    <row r="6112" spans="1:17">
      <c r="A6112" s="1109">
        <v>21653</v>
      </c>
      <c r="B6112" s="1110" t="s">
        <v>0</v>
      </c>
      <c r="C6112" s="1109">
        <v>5</v>
      </c>
      <c r="D6112" s="1109">
        <v>4.2759999999999998</v>
      </c>
      <c r="E6112" s="1109">
        <v>18</v>
      </c>
      <c r="F6112" s="1109">
        <v>0</v>
      </c>
      <c r="G6112" s="1110" t="s">
        <v>10843</v>
      </c>
      <c r="H6112" s="1110" t="s">
        <v>4654</v>
      </c>
      <c r="I6112" s="1110" t="s">
        <v>10845</v>
      </c>
      <c r="J6112" s="1109">
        <v>0</v>
      </c>
      <c r="K6112" s="1109">
        <v>0</v>
      </c>
      <c r="L6112" s="1109">
        <v>0</v>
      </c>
      <c r="M6112" s="1109">
        <v>0</v>
      </c>
      <c r="N6112" s="1109">
        <v>0</v>
      </c>
      <c r="O6112" s="1109">
        <v>0</v>
      </c>
      <c r="P6112" s="1109">
        <v>0</v>
      </c>
      <c r="Q6112" s="1109">
        <v>0</v>
      </c>
    </row>
    <row r="6113" spans="1:17">
      <c r="A6113" s="1109">
        <v>21654</v>
      </c>
      <c r="B6113" s="1110" t="s">
        <v>0</v>
      </c>
      <c r="C6113" s="1109">
        <v>5</v>
      </c>
      <c r="D6113" s="1109">
        <v>4.2759999999999998</v>
      </c>
      <c r="E6113" s="1109">
        <v>18</v>
      </c>
      <c r="F6113" s="1109">
        <v>0</v>
      </c>
      <c r="G6113" s="1110" t="s">
        <v>10843</v>
      </c>
      <c r="H6113" s="1110" t="s">
        <v>4654</v>
      </c>
      <c r="I6113" s="1110" t="s">
        <v>10736</v>
      </c>
      <c r="J6113" s="1109">
        <v>0</v>
      </c>
      <c r="K6113" s="1109">
        <v>0</v>
      </c>
      <c r="L6113" s="1109">
        <v>0</v>
      </c>
      <c r="M6113" s="1109">
        <v>0</v>
      </c>
      <c r="N6113" s="1109">
        <v>0</v>
      </c>
      <c r="O6113" s="1109">
        <v>0</v>
      </c>
      <c r="P6113" s="1109">
        <v>0</v>
      </c>
      <c r="Q6113" s="1109">
        <v>0</v>
      </c>
    </row>
    <row r="6114" spans="1:17">
      <c r="A6114" s="1109">
        <v>21655</v>
      </c>
      <c r="B6114" s="1110" t="s">
        <v>0</v>
      </c>
      <c r="C6114" s="1109">
        <v>5</v>
      </c>
      <c r="D6114" s="1109">
        <v>4.2759999999999998</v>
      </c>
      <c r="E6114" s="1109">
        <v>18</v>
      </c>
      <c r="F6114" s="1109">
        <v>0</v>
      </c>
      <c r="G6114" s="1110" t="s">
        <v>10843</v>
      </c>
      <c r="H6114" s="1110" t="s">
        <v>4654</v>
      </c>
      <c r="I6114" s="1110" t="s">
        <v>10832</v>
      </c>
      <c r="J6114" s="1109">
        <v>0</v>
      </c>
      <c r="K6114" s="1109">
        <v>0</v>
      </c>
      <c r="L6114" s="1109">
        <v>0</v>
      </c>
      <c r="M6114" s="1109">
        <v>0</v>
      </c>
      <c r="N6114" s="1109">
        <v>0</v>
      </c>
      <c r="O6114" s="1109">
        <v>0</v>
      </c>
      <c r="P6114" s="1109">
        <v>0</v>
      </c>
      <c r="Q6114" s="1109">
        <v>0</v>
      </c>
    </row>
    <row r="6115" spans="1:17">
      <c r="A6115" s="1109">
        <v>21656</v>
      </c>
      <c r="B6115" s="1110" t="s">
        <v>0</v>
      </c>
      <c r="C6115" s="1109">
        <v>5</v>
      </c>
      <c r="D6115" s="1109">
        <v>4.2759999999999998</v>
      </c>
      <c r="E6115" s="1109">
        <v>18</v>
      </c>
      <c r="F6115" s="1109">
        <v>0</v>
      </c>
      <c r="G6115" s="1110" t="s">
        <v>10843</v>
      </c>
      <c r="H6115" s="1110" t="s">
        <v>4654</v>
      </c>
      <c r="I6115" s="1110" t="s">
        <v>10839</v>
      </c>
      <c r="J6115" s="1109">
        <v>0</v>
      </c>
      <c r="K6115" s="1109">
        <v>0</v>
      </c>
      <c r="L6115" s="1109">
        <v>0</v>
      </c>
      <c r="M6115" s="1109">
        <v>0</v>
      </c>
      <c r="N6115" s="1109">
        <v>0</v>
      </c>
      <c r="O6115" s="1109">
        <v>0</v>
      </c>
      <c r="P6115" s="1109">
        <v>0</v>
      </c>
      <c r="Q6115" s="1109">
        <v>0</v>
      </c>
    </row>
    <row r="6116" spans="1:17">
      <c r="A6116" s="1109">
        <v>21657</v>
      </c>
      <c r="B6116" s="1110" t="s">
        <v>0</v>
      </c>
      <c r="C6116" s="1109">
        <v>5</v>
      </c>
      <c r="D6116" s="1109">
        <v>4.2759999999999998</v>
      </c>
      <c r="E6116" s="1109">
        <v>18</v>
      </c>
      <c r="F6116" s="1109">
        <v>0</v>
      </c>
      <c r="G6116" s="1110" t="s">
        <v>10843</v>
      </c>
      <c r="H6116" s="1110" t="s">
        <v>4654</v>
      </c>
      <c r="I6116" s="1110" t="s">
        <v>10850</v>
      </c>
      <c r="J6116" s="1109">
        <v>0</v>
      </c>
      <c r="K6116" s="1109">
        <v>0</v>
      </c>
      <c r="L6116" s="1109">
        <v>0</v>
      </c>
      <c r="M6116" s="1109">
        <v>0</v>
      </c>
      <c r="N6116" s="1109">
        <v>0</v>
      </c>
      <c r="O6116" s="1109">
        <v>0</v>
      </c>
      <c r="P6116" s="1109">
        <v>0</v>
      </c>
      <c r="Q6116" s="1109">
        <v>0</v>
      </c>
    </row>
    <row r="6117" spans="1:17">
      <c r="A6117" s="1109">
        <v>21658</v>
      </c>
      <c r="B6117" s="1110" t="s">
        <v>0</v>
      </c>
      <c r="C6117" s="1109">
        <v>5</v>
      </c>
      <c r="D6117" s="1109">
        <v>4.2759999999999998</v>
      </c>
      <c r="E6117" s="1109">
        <v>18</v>
      </c>
      <c r="F6117" s="1109">
        <v>0</v>
      </c>
      <c r="G6117" s="1110" t="s">
        <v>10784</v>
      </c>
      <c r="H6117" s="1110" t="s">
        <v>4654</v>
      </c>
      <c r="I6117" s="1110" t="s">
        <v>10847</v>
      </c>
      <c r="J6117" s="1109">
        <v>0</v>
      </c>
      <c r="K6117" s="1109">
        <v>0</v>
      </c>
      <c r="L6117" s="1109">
        <v>0</v>
      </c>
      <c r="M6117" s="1109">
        <v>0</v>
      </c>
      <c r="N6117" s="1109">
        <v>0</v>
      </c>
      <c r="O6117" s="1109">
        <v>0</v>
      </c>
      <c r="P6117" s="1109">
        <v>0</v>
      </c>
      <c r="Q6117" s="1109">
        <v>0</v>
      </c>
    </row>
    <row r="6118" spans="1:17">
      <c r="A6118" s="1109">
        <v>21659</v>
      </c>
      <c r="B6118" s="1110" t="s">
        <v>0</v>
      </c>
      <c r="C6118" s="1109">
        <v>5</v>
      </c>
      <c r="D6118" s="1109">
        <v>4.2759999999999998</v>
      </c>
      <c r="E6118" s="1109">
        <v>18</v>
      </c>
      <c r="F6118" s="1109">
        <v>0</v>
      </c>
      <c r="G6118" s="1110" t="s">
        <v>10784</v>
      </c>
      <c r="H6118" s="1110" t="s">
        <v>4654</v>
      </c>
      <c r="I6118" s="1110" t="s">
        <v>10849</v>
      </c>
      <c r="J6118" s="1109">
        <v>0</v>
      </c>
      <c r="K6118" s="1109">
        <v>0</v>
      </c>
      <c r="L6118" s="1109">
        <v>0</v>
      </c>
      <c r="M6118" s="1109">
        <v>0</v>
      </c>
      <c r="N6118" s="1109">
        <v>0</v>
      </c>
      <c r="O6118" s="1109">
        <v>0</v>
      </c>
      <c r="P6118" s="1109">
        <v>0</v>
      </c>
      <c r="Q6118" s="1109">
        <v>0</v>
      </c>
    </row>
    <row r="6119" spans="1:17">
      <c r="A6119" s="1109">
        <v>21660</v>
      </c>
      <c r="B6119" s="1110" t="s">
        <v>0</v>
      </c>
      <c r="C6119" s="1109">
        <v>5</v>
      </c>
      <c r="D6119" s="1109">
        <v>4.2759999999999998</v>
      </c>
      <c r="E6119" s="1109">
        <v>18</v>
      </c>
      <c r="F6119" s="1109">
        <v>0</v>
      </c>
      <c r="G6119" s="1110" t="s">
        <v>10784</v>
      </c>
      <c r="H6119" s="1110" t="s">
        <v>4654</v>
      </c>
      <c r="I6119" s="1110" t="s">
        <v>10841</v>
      </c>
      <c r="J6119" s="1109">
        <v>0</v>
      </c>
      <c r="K6119" s="1109">
        <v>0</v>
      </c>
      <c r="L6119" s="1109">
        <v>0</v>
      </c>
      <c r="M6119" s="1109">
        <v>0</v>
      </c>
      <c r="N6119" s="1109">
        <v>0</v>
      </c>
      <c r="O6119" s="1109">
        <v>0</v>
      </c>
      <c r="P6119" s="1109">
        <v>0</v>
      </c>
      <c r="Q6119" s="1109">
        <v>0</v>
      </c>
    </row>
    <row r="6120" spans="1:17">
      <c r="A6120" s="1109">
        <v>21661</v>
      </c>
      <c r="B6120" s="1110" t="s">
        <v>0</v>
      </c>
      <c r="C6120" s="1109">
        <v>5</v>
      </c>
      <c r="D6120" s="1109">
        <v>4.2759999999999998</v>
      </c>
      <c r="E6120" s="1109">
        <v>18</v>
      </c>
      <c r="F6120" s="1109">
        <v>0</v>
      </c>
      <c r="G6120" s="1110" t="s">
        <v>10784</v>
      </c>
      <c r="H6120" s="1110" t="s">
        <v>4654</v>
      </c>
      <c r="I6120" s="1110" t="s">
        <v>10760</v>
      </c>
      <c r="J6120" s="1109">
        <v>0</v>
      </c>
      <c r="K6120" s="1109">
        <v>0</v>
      </c>
      <c r="L6120" s="1109">
        <v>0</v>
      </c>
      <c r="M6120" s="1109">
        <v>0</v>
      </c>
      <c r="N6120" s="1109">
        <v>0</v>
      </c>
      <c r="O6120" s="1109">
        <v>0</v>
      </c>
      <c r="P6120" s="1109">
        <v>0</v>
      </c>
      <c r="Q6120" s="1109">
        <v>0</v>
      </c>
    </row>
    <row r="6121" spans="1:17">
      <c r="A6121" s="1109">
        <v>21662</v>
      </c>
      <c r="B6121" s="1110" t="s">
        <v>0</v>
      </c>
      <c r="C6121" s="1109">
        <v>5</v>
      </c>
      <c r="D6121" s="1109">
        <v>4.2759999999999998</v>
      </c>
      <c r="E6121" s="1109">
        <v>18</v>
      </c>
      <c r="F6121" s="1109">
        <v>0</v>
      </c>
      <c r="G6121" s="1110" t="s">
        <v>10784</v>
      </c>
      <c r="H6121" s="1110" t="s">
        <v>4654</v>
      </c>
      <c r="I6121" s="1110" t="s">
        <v>10845</v>
      </c>
      <c r="J6121" s="1109">
        <v>0</v>
      </c>
      <c r="K6121" s="1109">
        <v>0</v>
      </c>
      <c r="L6121" s="1109">
        <v>0</v>
      </c>
      <c r="M6121" s="1109">
        <v>0</v>
      </c>
      <c r="N6121" s="1109">
        <v>0</v>
      </c>
      <c r="O6121" s="1109">
        <v>0</v>
      </c>
      <c r="P6121" s="1109">
        <v>0</v>
      </c>
      <c r="Q6121" s="1109">
        <v>0</v>
      </c>
    </row>
    <row r="6122" spans="1:17">
      <c r="A6122" s="1109">
        <v>21663</v>
      </c>
      <c r="B6122" s="1110" t="s">
        <v>0</v>
      </c>
      <c r="C6122" s="1109">
        <v>5</v>
      </c>
      <c r="D6122" s="1109">
        <v>4.2759999999999998</v>
      </c>
      <c r="E6122" s="1109">
        <v>18</v>
      </c>
      <c r="F6122" s="1109">
        <v>0</v>
      </c>
      <c r="G6122" s="1110" t="s">
        <v>10784</v>
      </c>
      <c r="H6122" s="1110" t="s">
        <v>4654</v>
      </c>
      <c r="I6122" s="1110" t="s">
        <v>10736</v>
      </c>
      <c r="J6122" s="1109">
        <v>0</v>
      </c>
      <c r="K6122" s="1109">
        <v>0</v>
      </c>
      <c r="L6122" s="1109">
        <v>0</v>
      </c>
      <c r="M6122" s="1109">
        <v>0</v>
      </c>
      <c r="N6122" s="1109">
        <v>0</v>
      </c>
      <c r="O6122" s="1109">
        <v>0</v>
      </c>
      <c r="P6122" s="1109">
        <v>0</v>
      </c>
      <c r="Q6122" s="1109">
        <v>0</v>
      </c>
    </row>
    <row r="6123" spans="1:17">
      <c r="A6123" s="1109">
        <v>21664</v>
      </c>
      <c r="B6123" s="1110" t="s">
        <v>0</v>
      </c>
      <c r="C6123" s="1109">
        <v>5</v>
      </c>
      <c r="D6123" s="1109">
        <v>4.2759999999999998</v>
      </c>
      <c r="E6123" s="1109">
        <v>18</v>
      </c>
      <c r="F6123" s="1109">
        <v>0</v>
      </c>
      <c r="G6123" s="1110" t="s">
        <v>10784</v>
      </c>
      <c r="H6123" s="1110" t="s">
        <v>4654</v>
      </c>
      <c r="I6123" s="1110" t="s">
        <v>10850</v>
      </c>
      <c r="J6123" s="1109">
        <v>0</v>
      </c>
      <c r="K6123" s="1109">
        <v>0</v>
      </c>
      <c r="L6123" s="1109">
        <v>0</v>
      </c>
      <c r="M6123" s="1109">
        <v>0</v>
      </c>
      <c r="N6123" s="1109">
        <v>0</v>
      </c>
      <c r="O6123" s="1109">
        <v>0</v>
      </c>
      <c r="P6123" s="1109">
        <v>0</v>
      </c>
      <c r="Q6123" s="1109">
        <v>0</v>
      </c>
    </row>
    <row r="6124" spans="1:17">
      <c r="A6124" s="1109">
        <v>21665</v>
      </c>
      <c r="B6124" s="1110" t="s">
        <v>0</v>
      </c>
      <c r="C6124" s="1109">
        <v>5</v>
      </c>
      <c r="D6124" s="1109">
        <v>4.2759999999999998</v>
      </c>
      <c r="E6124" s="1109">
        <v>18</v>
      </c>
      <c r="F6124" s="1109">
        <v>0</v>
      </c>
      <c r="G6124" s="1110" t="s">
        <v>10784</v>
      </c>
      <c r="H6124" s="1110" t="s">
        <v>4654</v>
      </c>
      <c r="I6124" s="1110" t="s">
        <v>10832</v>
      </c>
      <c r="J6124" s="1109">
        <v>0</v>
      </c>
      <c r="K6124" s="1109">
        <v>0</v>
      </c>
      <c r="L6124" s="1109">
        <v>0</v>
      </c>
      <c r="M6124" s="1109">
        <v>0</v>
      </c>
      <c r="N6124" s="1109">
        <v>0</v>
      </c>
      <c r="O6124" s="1109">
        <v>0</v>
      </c>
      <c r="P6124" s="1109">
        <v>0</v>
      </c>
      <c r="Q6124" s="1109">
        <v>0</v>
      </c>
    </row>
    <row r="6125" spans="1:17">
      <c r="A6125" s="1109">
        <v>21666</v>
      </c>
      <c r="B6125" s="1110" t="s">
        <v>0</v>
      </c>
      <c r="C6125" s="1109">
        <v>5</v>
      </c>
      <c r="D6125" s="1109">
        <v>4.2759999999999998</v>
      </c>
      <c r="E6125" s="1109">
        <v>18</v>
      </c>
      <c r="F6125" s="1109">
        <v>0</v>
      </c>
      <c r="G6125" s="1110" t="s">
        <v>10784</v>
      </c>
      <c r="H6125" s="1110" t="s">
        <v>4654</v>
      </c>
      <c r="I6125" s="1110" t="s">
        <v>10839</v>
      </c>
      <c r="J6125" s="1109">
        <v>0</v>
      </c>
      <c r="K6125" s="1109">
        <v>0</v>
      </c>
      <c r="L6125" s="1109">
        <v>0</v>
      </c>
      <c r="M6125" s="1109">
        <v>0</v>
      </c>
      <c r="N6125" s="1109">
        <v>0</v>
      </c>
      <c r="O6125" s="1109">
        <v>0</v>
      </c>
      <c r="P6125" s="1109">
        <v>0</v>
      </c>
      <c r="Q6125" s="1109">
        <v>0</v>
      </c>
    </row>
    <row r="6126" spans="1:17">
      <c r="A6126" s="1109">
        <v>21667</v>
      </c>
      <c r="B6126" s="1110" t="s">
        <v>0</v>
      </c>
      <c r="C6126" s="1109">
        <v>5</v>
      </c>
      <c r="D6126" s="1109">
        <v>4.2759999999999998</v>
      </c>
      <c r="E6126" s="1109">
        <v>18</v>
      </c>
      <c r="F6126" s="1109">
        <v>0</v>
      </c>
      <c r="G6126" s="1110" t="s">
        <v>10741</v>
      </c>
      <c r="H6126" s="1110" t="s">
        <v>4654</v>
      </c>
      <c r="I6126" s="1110" t="s">
        <v>10847</v>
      </c>
      <c r="J6126" s="1109">
        <v>0</v>
      </c>
      <c r="K6126" s="1109">
        <v>0</v>
      </c>
      <c r="L6126" s="1109">
        <v>0</v>
      </c>
      <c r="M6126" s="1109">
        <v>0</v>
      </c>
      <c r="N6126" s="1109">
        <v>0</v>
      </c>
      <c r="O6126" s="1109">
        <v>0</v>
      </c>
      <c r="P6126" s="1109">
        <v>0</v>
      </c>
      <c r="Q6126" s="1109">
        <v>0</v>
      </c>
    </row>
    <row r="6127" spans="1:17">
      <c r="A6127" s="1109">
        <v>21668</v>
      </c>
      <c r="B6127" s="1110" t="s">
        <v>0</v>
      </c>
      <c r="C6127" s="1109">
        <v>5</v>
      </c>
      <c r="D6127" s="1109">
        <v>4.2759999999999998</v>
      </c>
      <c r="E6127" s="1109">
        <v>18</v>
      </c>
      <c r="F6127" s="1109">
        <v>0</v>
      </c>
      <c r="G6127" s="1110" t="s">
        <v>10741</v>
      </c>
      <c r="H6127" s="1110" t="s">
        <v>4654</v>
      </c>
      <c r="I6127" s="1110" t="s">
        <v>10849</v>
      </c>
      <c r="J6127" s="1109">
        <v>0</v>
      </c>
      <c r="K6127" s="1109">
        <v>0</v>
      </c>
      <c r="L6127" s="1109">
        <v>0</v>
      </c>
      <c r="M6127" s="1109">
        <v>0</v>
      </c>
      <c r="N6127" s="1109">
        <v>0</v>
      </c>
      <c r="O6127" s="1109">
        <v>0</v>
      </c>
      <c r="P6127" s="1109">
        <v>0</v>
      </c>
      <c r="Q6127" s="1109">
        <v>0</v>
      </c>
    </row>
    <row r="6128" spans="1:17">
      <c r="A6128" s="1109">
        <v>21669</v>
      </c>
      <c r="B6128" s="1110" t="s">
        <v>0</v>
      </c>
      <c r="C6128" s="1109">
        <v>5</v>
      </c>
      <c r="D6128" s="1109">
        <v>4.2759999999999998</v>
      </c>
      <c r="E6128" s="1109">
        <v>18</v>
      </c>
      <c r="F6128" s="1109">
        <v>0</v>
      </c>
      <c r="G6128" s="1110" t="s">
        <v>10741</v>
      </c>
      <c r="H6128" s="1110" t="s">
        <v>4654</v>
      </c>
      <c r="I6128" s="1110" t="s">
        <v>10841</v>
      </c>
      <c r="J6128" s="1109">
        <v>0</v>
      </c>
      <c r="K6128" s="1109">
        <v>0</v>
      </c>
      <c r="L6128" s="1109">
        <v>0</v>
      </c>
      <c r="M6128" s="1109">
        <v>0</v>
      </c>
      <c r="N6128" s="1109">
        <v>0</v>
      </c>
      <c r="O6128" s="1109">
        <v>0</v>
      </c>
      <c r="P6128" s="1109">
        <v>0</v>
      </c>
      <c r="Q6128" s="1109">
        <v>0</v>
      </c>
    </row>
    <row r="6129" spans="1:17">
      <c r="A6129" s="1109">
        <v>21670</v>
      </c>
      <c r="B6129" s="1110" t="s">
        <v>0</v>
      </c>
      <c r="C6129" s="1109">
        <v>5</v>
      </c>
      <c r="D6129" s="1109">
        <v>4.2759999999999998</v>
      </c>
      <c r="E6129" s="1109">
        <v>18</v>
      </c>
      <c r="F6129" s="1109">
        <v>0</v>
      </c>
      <c r="G6129" s="1110" t="s">
        <v>10741</v>
      </c>
      <c r="H6129" s="1110" t="s">
        <v>4654</v>
      </c>
      <c r="I6129" s="1110" t="s">
        <v>10760</v>
      </c>
      <c r="J6129" s="1109">
        <v>0</v>
      </c>
      <c r="K6129" s="1109">
        <v>0</v>
      </c>
      <c r="L6129" s="1109">
        <v>0</v>
      </c>
      <c r="M6129" s="1109">
        <v>0</v>
      </c>
      <c r="N6129" s="1109">
        <v>0</v>
      </c>
      <c r="O6129" s="1109">
        <v>0</v>
      </c>
      <c r="P6129" s="1109">
        <v>0</v>
      </c>
      <c r="Q6129" s="1109">
        <v>0</v>
      </c>
    </row>
    <row r="6130" spans="1:17">
      <c r="A6130" s="1109">
        <v>21671</v>
      </c>
      <c r="B6130" s="1110" t="s">
        <v>0</v>
      </c>
      <c r="C6130" s="1109">
        <v>5</v>
      </c>
      <c r="D6130" s="1109">
        <v>4.2759999999999998</v>
      </c>
      <c r="E6130" s="1109">
        <v>18</v>
      </c>
      <c r="F6130" s="1109">
        <v>0</v>
      </c>
      <c r="G6130" s="1110" t="s">
        <v>10741</v>
      </c>
      <c r="H6130" s="1110" t="s">
        <v>4654</v>
      </c>
      <c r="I6130" s="1110" t="s">
        <v>10845</v>
      </c>
      <c r="J6130" s="1109">
        <v>0</v>
      </c>
      <c r="K6130" s="1109">
        <v>0</v>
      </c>
      <c r="L6130" s="1109">
        <v>0</v>
      </c>
      <c r="M6130" s="1109">
        <v>0</v>
      </c>
      <c r="N6130" s="1109">
        <v>0</v>
      </c>
      <c r="O6130" s="1109">
        <v>0</v>
      </c>
      <c r="P6130" s="1109">
        <v>0</v>
      </c>
      <c r="Q6130" s="1109">
        <v>0</v>
      </c>
    </row>
    <row r="6131" spans="1:17">
      <c r="A6131" s="1109">
        <v>21672</v>
      </c>
      <c r="B6131" s="1110" t="s">
        <v>0</v>
      </c>
      <c r="C6131" s="1109">
        <v>5</v>
      </c>
      <c r="D6131" s="1109">
        <v>4.2759999999999998</v>
      </c>
      <c r="E6131" s="1109">
        <v>18</v>
      </c>
      <c r="F6131" s="1109">
        <v>0</v>
      </c>
      <c r="G6131" s="1110" t="s">
        <v>10741</v>
      </c>
      <c r="H6131" s="1110" t="s">
        <v>4654</v>
      </c>
      <c r="I6131" s="1110" t="s">
        <v>10736</v>
      </c>
      <c r="J6131" s="1109">
        <v>0</v>
      </c>
      <c r="K6131" s="1109">
        <v>0</v>
      </c>
      <c r="L6131" s="1109">
        <v>0</v>
      </c>
      <c r="M6131" s="1109">
        <v>0</v>
      </c>
      <c r="N6131" s="1109">
        <v>0</v>
      </c>
      <c r="O6131" s="1109">
        <v>0</v>
      </c>
      <c r="P6131" s="1109">
        <v>0</v>
      </c>
      <c r="Q6131" s="1109">
        <v>0</v>
      </c>
    </row>
    <row r="6132" spans="1:17">
      <c r="A6132" s="1109">
        <v>21673</v>
      </c>
      <c r="B6132" s="1110" t="s">
        <v>0</v>
      </c>
      <c r="C6132" s="1109">
        <v>5</v>
      </c>
      <c r="D6132" s="1109">
        <v>4.2759999999999998</v>
      </c>
      <c r="E6132" s="1109">
        <v>18</v>
      </c>
      <c r="F6132" s="1109">
        <v>0</v>
      </c>
      <c r="G6132" s="1110" t="s">
        <v>10741</v>
      </c>
      <c r="H6132" s="1110" t="s">
        <v>4654</v>
      </c>
      <c r="I6132" s="1110" t="s">
        <v>10832</v>
      </c>
      <c r="J6132" s="1109">
        <v>0</v>
      </c>
      <c r="K6132" s="1109">
        <v>0</v>
      </c>
      <c r="L6132" s="1109">
        <v>0</v>
      </c>
      <c r="M6132" s="1109">
        <v>0</v>
      </c>
      <c r="N6132" s="1109">
        <v>0</v>
      </c>
      <c r="O6132" s="1109">
        <v>0</v>
      </c>
      <c r="P6132" s="1109">
        <v>0</v>
      </c>
      <c r="Q6132" s="1109">
        <v>0</v>
      </c>
    </row>
    <row r="6133" spans="1:17">
      <c r="A6133" s="1109">
        <v>21674</v>
      </c>
      <c r="B6133" s="1110" t="s">
        <v>0</v>
      </c>
      <c r="C6133" s="1109">
        <v>5</v>
      </c>
      <c r="D6133" s="1109">
        <v>4.2759999999999998</v>
      </c>
      <c r="E6133" s="1109">
        <v>18</v>
      </c>
      <c r="F6133" s="1109">
        <v>0</v>
      </c>
      <c r="G6133" s="1110" t="s">
        <v>10741</v>
      </c>
      <c r="H6133" s="1110" t="s">
        <v>4654</v>
      </c>
      <c r="I6133" s="1110" t="s">
        <v>10839</v>
      </c>
      <c r="J6133" s="1109">
        <v>0</v>
      </c>
      <c r="K6133" s="1109">
        <v>0</v>
      </c>
      <c r="L6133" s="1109">
        <v>0</v>
      </c>
      <c r="M6133" s="1109">
        <v>0</v>
      </c>
      <c r="N6133" s="1109">
        <v>0</v>
      </c>
      <c r="O6133" s="1109">
        <v>0</v>
      </c>
      <c r="P6133" s="1109">
        <v>0</v>
      </c>
      <c r="Q6133" s="1109">
        <v>0</v>
      </c>
    </row>
    <row r="6134" spans="1:17">
      <c r="A6134" s="1109">
        <v>21675</v>
      </c>
      <c r="B6134" s="1110" t="s">
        <v>0</v>
      </c>
      <c r="C6134" s="1109">
        <v>5</v>
      </c>
      <c r="D6134" s="1109">
        <v>4.2759999999999998</v>
      </c>
      <c r="E6134" s="1109">
        <v>18</v>
      </c>
      <c r="F6134" s="1109">
        <v>0</v>
      </c>
      <c r="G6134" s="1110" t="s">
        <v>10833</v>
      </c>
      <c r="H6134" s="1110" t="s">
        <v>4654</v>
      </c>
      <c r="I6134" s="1110" t="s">
        <v>10847</v>
      </c>
      <c r="J6134" s="1109">
        <v>0</v>
      </c>
      <c r="K6134" s="1109">
        <v>0</v>
      </c>
      <c r="L6134" s="1109">
        <v>0</v>
      </c>
      <c r="M6134" s="1109">
        <v>0</v>
      </c>
      <c r="N6134" s="1109">
        <v>0</v>
      </c>
      <c r="O6134" s="1109">
        <v>0</v>
      </c>
      <c r="P6134" s="1109">
        <v>0</v>
      </c>
      <c r="Q6134" s="1109">
        <v>0</v>
      </c>
    </row>
    <row r="6135" spans="1:17">
      <c r="A6135" s="1109">
        <v>21676</v>
      </c>
      <c r="B6135" s="1110" t="s">
        <v>0</v>
      </c>
      <c r="C6135" s="1109">
        <v>5</v>
      </c>
      <c r="D6135" s="1109">
        <v>4.2759999999999998</v>
      </c>
      <c r="E6135" s="1109">
        <v>18</v>
      </c>
      <c r="F6135" s="1109">
        <v>0</v>
      </c>
      <c r="G6135" s="1110" t="s">
        <v>10833</v>
      </c>
      <c r="H6135" s="1110" t="s">
        <v>4654</v>
      </c>
      <c r="I6135" s="1110" t="s">
        <v>10849</v>
      </c>
      <c r="J6135" s="1109">
        <v>0</v>
      </c>
      <c r="K6135" s="1109">
        <v>0</v>
      </c>
      <c r="L6135" s="1109">
        <v>0</v>
      </c>
      <c r="M6135" s="1109">
        <v>0</v>
      </c>
      <c r="N6135" s="1109">
        <v>0</v>
      </c>
      <c r="O6135" s="1109">
        <v>0</v>
      </c>
      <c r="P6135" s="1109">
        <v>0</v>
      </c>
      <c r="Q6135" s="1109">
        <v>0</v>
      </c>
    </row>
    <row r="6136" spans="1:17">
      <c r="A6136" s="1109">
        <v>21677</v>
      </c>
      <c r="B6136" s="1110" t="s">
        <v>0</v>
      </c>
      <c r="C6136" s="1109">
        <v>5</v>
      </c>
      <c r="D6136" s="1109">
        <v>4.2759999999999998</v>
      </c>
      <c r="E6136" s="1109">
        <v>18</v>
      </c>
      <c r="F6136" s="1109">
        <v>0</v>
      </c>
      <c r="G6136" s="1110" t="s">
        <v>10833</v>
      </c>
      <c r="H6136" s="1110" t="s">
        <v>4654</v>
      </c>
      <c r="I6136" s="1110" t="s">
        <v>10841</v>
      </c>
      <c r="J6136" s="1109">
        <v>0</v>
      </c>
      <c r="K6136" s="1109">
        <v>0</v>
      </c>
      <c r="L6136" s="1109">
        <v>0</v>
      </c>
      <c r="M6136" s="1109">
        <v>0</v>
      </c>
      <c r="N6136" s="1109">
        <v>0</v>
      </c>
      <c r="O6136" s="1109">
        <v>0</v>
      </c>
      <c r="P6136" s="1109">
        <v>0</v>
      </c>
      <c r="Q6136" s="1109">
        <v>0</v>
      </c>
    </row>
    <row r="6137" spans="1:17">
      <c r="A6137" s="1109">
        <v>21678</v>
      </c>
      <c r="B6137" s="1110" t="s">
        <v>0</v>
      </c>
      <c r="C6137" s="1109">
        <v>5</v>
      </c>
      <c r="D6137" s="1109">
        <v>4.2759999999999998</v>
      </c>
      <c r="E6137" s="1109">
        <v>18</v>
      </c>
      <c r="F6137" s="1109">
        <v>0</v>
      </c>
      <c r="G6137" s="1110" t="s">
        <v>10833</v>
      </c>
      <c r="H6137" s="1110" t="s">
        <v>4654</v>
      </c>
      <c r="I6137" s="1110" t="s">
        <v>10760</v>
      </c>
      <c r="J6137" s="1109">
        <v>0</v>
      </c>
      <c r="K6137" s="1109">
        <v>0</v>
      </c>
      <c r="L6137" s="1109">
        <v>0</v>
      </c>
      <c r="M6137" s="1109">
        <v>0</v>
      </c>
      <c r="N6137" s="1109">
        <v>0</v>
      </c>
      <c r="O6137" s="1109">
        <v>0</v>
      </c>
      <c r="P6137" s="1109">
        <v>0</v>
      </c>
      <c r="Q6137" s="1109">
        <v>0</v>
      </c>
    </row>
    <row r="6138" spans="1:17">
      <c r="A6138" s="1109">
        <v>21679</v>
      </c>
      <c r="B6138" s="1110" t="s">
        <v>0</v>
      </c>
      <c r="C6138" s="1109">
        <v>5</v>
      </c>
      <c r="D6138" s="1109">
        <v>4.2759999999999998</v>
      </c>
      <c r="E6138" s="1109">
        <v>18</v>
      </c>
      <c r="F6138" s="1109">
        <v>0</v>
      </c>
      <c r="G6138" s="1110" t="s">
        <v>10833</v>
      </c>
      <c r="H6138" s="1110" t="s">
        <v>4654</v>
      </c>
      <c r="I6138" s="1110" t="s">
        <v>10845</v>
      </c>
      <c r="J6138" s="1109">
        <v>0</v>
      </c>
      <c r="K6138" s="1109">
        <v>0</v>
      </c>
      <c r="L6138" s="1109">
        <v>0</v>
      </c>
      <c r="M6138" s="1109">
        <v>0</v>
      </c>
      <c r="N6138" s="1109">
        <v>0</v>
      </c>
      <c r="O6138" s="1109">
        <v>0</v>
      </c>
      <c r="P6138" s="1109">
        <v>0</v>
      </c>
      <c r="Q6138" s="1109">
        <v>0</v>
      </c>
    </row>
    <row r="6139" spans="1:17">
      <c r="A6139" s="1109">
        <v>21680</v>
      </c>
      <c r="B6139" s="1110" t="s">
        <v>0</v>
      </c>
      <c r="C6139" s="1109">
        <v>5</v>
      </c>
      <c r="D6139" s="1109">
        <v>4.2759999999999998</v>
      </c>
      <c r="E6139" s="1109">
        <v>18</v>
      </c>
      <c r="F6139" s="1109">
        <v>0</v>
      </c>
      <c r="G6139" s="1110" t="s">
        <v>10833</v>
      </c>
      <c r="H6139" s="1110" t="s">
        <v>4654</v>
      </c>
      <c r="I6139" s="1110" t="s">
        <v>10736</v>
      </c>
      <c r="J6139" s="1109">
        <v>0</v>
      </c>
      <c r="K6139" s="1109">
        <v>0</v>
      </c>
      <c r="L6139" s="1109">
        <v>0</v>
      </c>
      <c r="M6139" s="1109">
        <v>0</v>
      </c>
      <c r="N6139" s="1109">
        <v>0</v>
      </c>
      <c r="O6139" s="1109">
        <v>0</v>
      </c>
      <c r="P6139" s="1109">
        <v>0</v>
      </c>
      <c r="Q6139" s="1109">
        <v>0</v>
      </c>
    </row>
    <row r="6140" spans="1:17">
      <c r="A6140" s="1109">
        <v>21681</v>
      </c>
      <c r="B6140" s="1110" t="s">
        <v>0</v>
      </c>
      <c r="C6140" s="1109">
        <v>5</v>
      </c>
      <c r="D6140" s="1109">
        <v>4.2759999999999998</v>
      </c>
      <c r="E6140" s="1109">
        <v>18</v>
      </c>
      <c r="F6140" s="1109">
        <v>0</v>
      </c>
      <c r="G6140" s="1110" t="s">
        <v>10833</v>
      </c>
      <c r="H6140" s="1110" t="s">
        <v>4654</v>
      </c>
      <c r="I6140" s="1110" t="s">
        <v>10832</v>
      </c>
      <c r="J6140" s="1109">
        <v>0</v>
      </c>
      <c r="K6140" s="1109">
        <v>0</v>
      </c>
      <c r="L6140" s="1109">
        <v>0</v>
      </c>
      <c r="M6140" s="1109">
        <v>0</v>
      </c>
      <c r="N6140" s="1109">
        <v>0</v>
      </c>
      <c r="O6140" s="1109">
        <v>0</v>
      </c>
      <c r="P6140" s="1109">
        <v>0</v>
      </c>
      <c r="Q6140" s="1109">
        <v>0</v>
      </c>
    </row>
    <row r="6141" spans="1:17">
      <c r="A6141" s="1109">
        <v>21682</v>
      </c>
      <c r="B6141" s="1110" t="s">
        <v>0</v>
      </c>
      <c r="C6141" s="1109">
        <v>5</v>
      </c>
      <c r="D6141" s="1109">
        <v>4.2759999999999998</v>
      </c>
      <c r="E6141" s="1109">
        <v>18</v>
      </c>
      <c r="F6141" s="1109">
        <v>0</v>
      </c>
      <c r="G6141" s="1110" t="s">
        <v>10833</v>
      </c>
      <c r="H6141" s="1110" t="s">
        <v>4654</v>
      </c>
      <c r="I6141" s="1110" t="s">
        <v>10839</v>
      </c>
      <c r="J6141" s="1109">
        <v>0</v>
      </c>
      <c r="K6141" s="1109">
        <v>0</v>
      </c>
      <c r="L6141" s="1109">
        <v>0</v>
      </c>
      <c r="M6141" s="1109">
        <v>0</v>
      </c>
      <c r="N6141" s="1109">
        <v>0</v>
      </c>
      <c r="O6141" s="1109">
        <v>0</v>
      </c>
      <c r="P6141" s="1109">
        <v>0</v>
      </c>
      <c r="Q6141" s="1109">
        <v>0</v>
      </c>
    </row>
    <row r="6142" spans="1:17">
      <c r="A6142" s="1109">
        <v>21683</v>
      </c>
      <c r="B6142" s="1110" t="s">
        <v>0</v>
      </c>
      <c r="C6142" s="1109">
        <v>5</v>
      </c>
      <c r="D6142" s="1109">
        <v>4.2759999999999998</v>
      </c>
      <c r="E6142" s="1109">
        <v>18</v>
      </c>
      <c r="F6142" s="1109">
        <v>0</v>
      </c>
      <c r="G6142" s="1110" t="s">
        <v>10833</v>
      </c>
      <c r="H6142" s="1110" t="s">
        <v>4654</v>
      </c>
      <c r="I6142" s="1110" t="s">
        <v>10850</v>
      </c>
      <c r="J6142" s="1109">
        <v>0</v>
      </c>
      <c r="K6142" s="1109">
        <v>0</v>
      </c>
      <c r="L6142" s="1109">
        <v>0</v>
      </c>
      <c r="M6142" s="1109">
        <v>0</v>
      </c>
      <c r="N6142" s="1109">
        <v>0</v>
      </c>
      <c r="O6142" s="1109">
        <v>0</v>
      </c>
      <c r="P6142" s="1109">
        <v>0</v>
      </c>
      <c r="Q6142" s="1109">
        <v>0</v>
      </c>
    </row>
    <row r="6143" spans="1:17">
      <c r="A6143" s="1109">
        <v>21684</v>
      </c>
      <c r="B6143" s="1110" t="s">
        <v>0</v>
      </c>
      <c r="C6143" s="1109">
        <v>5</v>
      </c>
      <c r="D6143" s="1109">
        <v>4.2759999999999998</v>
      </c>
      <c r="E6143" s="1109">
        <v>18</v>
      </c>
      <c r="F6143" s="1109">
        <v>0</v>
      </c>
      <c r="G6143" s="1110" t="s">
        <v>10737</v>
      </c>
      <c r="H6143" s="1110" t="s">
        <v>4654</v>
      </c>
      <c r="I6143" s="1110" t="s">
        <v>10847</v>
      </c>
      <c r="J6143" s="1109">
        <v>0</v>
      </c>
      <c r="K6143" s="1109">
        <v>0</v>
      </c>
      <c r="L6143" s="1109">
        <v>0</v>
      </c>
      <c r="M6143" s="1109">
        <v>0</v>
      </c>
      <c r="N6143" s="1109">
        <v>0</v>
      </c>
      <c r="O6143" s="1109">
        <v>0</v>
      </c>
      <c r="P6143" s="1109">
        <v>0</v>
      </c>
      <c r="Q6143" s="1109">
        <v>0</v>
      </c>
    </row>
    <row r="6144" spans="1:17">
      <c r="A6144" s="1109">
        <v>21685</v>
      </c>
      <c r="B6144" s="1110" t="s">
        <v>0</v>
      </c>
      <c r="C6144" s="1109">
        <v>5</v>
      </c>
      <c r="D6144" s="1109">
        <v>4.2759999999999998</v>
      </c>
      <c r="E6144" s="1109">
        <v>18</v>
      </c>
      <c r="F6144" s="1109">
        <v>0</v>
      </c>
      <c r="G6144" s="1110" t="s">
        <v>10737</v>
      </c>
      <c r="H6144" s="1110" t="s">
        <v>4654</v>
      </c>
      <c r="I6144" s="1110" t="s">
        <v>10841</v>
      </c>
      <c r="J6144" s="1109">
        <v>0</v>
      </c>
      <c r="K6144" s="1109">
        <v>0</v>
      </c>
      <c r="L6144" s="1109">
        <v>0</v>
      </c>
      <c r="M6144" s="1109">
        <v>0</v>
      </c>
      <c r="N6144" s="1109">
        <v>0</v>
      </c>
      <c r="O6144" s="1109">
        <v>0</v>
      </c>
      <c r="P6144" s="1109">
        <v>0</v>
      </c>
      <c r="Q6144" s="1109">
        <v>0</v>
      </c>
    </row>
    <row r="6145" spans="1:17">
      <c r="A6145" s="1109">
        <v>21686</v>
      </c>
      <c r="B6145" s="1110" t="s">
        <v>0</v>
      </c>
      <c r="C6145" s="1109">
        <v>5</v>
      </c>
      <c r="D6145" s="1109">
        <v>4.2759999999999998</v>
      </c>
      <c r="E6145" s="1109">
        <v>18</v>
      </c>
      <c r="F6145" s="1109">
        <v>0</v>
      </c>
      <c r="G6145" s="1110" t="s">
        <v>10737</v>
      </c>
      <c r="H6145" s="1110" t="s">
        <v>4654</v>
      </c>
      <c r="I6145" s="1110" t="s">
        <v>10760</v>
      </c>
      <c r="J6145" s="1109">
        <v>0</v>
      </c>
      <c r="K6145" s="1109">
        <v>0</v>
      </c>
      <c r="L6145" s="1109">
        <v>0</v>
      </c>
      <c r="M6145" s="1109">
        <v>0</v>
      </c>
      <c r="N6145" s="1109">
        <v>0</v>
      </c>
      <c r="O6145" s="1109">
        <v>0</v>
      </c>
      <c r="P6145" s="1109">
        <v>0</v>
      </c>
      <c r="Q6145" s="1109">
        <v>0</v>
      </c>
    </row>
    <row r="6146" spans="1:17">
      <c r="A6146" s="1109">
        <v>21687</v>
      </c>
      <c r="B6146" s="1110" t="s">
        <v>0</v>
      </c>
      <c r="C6146" s="1109">
        <v>5</v>
      </c>
      <c r="D6146" s="1109">
        <v>4.2759999999999998</v>
      </c>
      <c r="E6146" s="1109">
        <v>18</v>
      </c>
      <c r="F6146" s="1109">
        <v>0</v>
      </c>
      <c r="G6146" s="1110" t="s">
        <v>10737</v>
      </c>
      <c r="H6146" s="1110" t="s">
        <v>4654</v>
      </c>
      <c r="I6146" s="1110" t="s">
        <v>10845</v>
      </c>
      <c r="J6146" s="1109">
        <v>0</v>
      </c>
      <c r="K6146" s="1109">
        <v>0</v>
      </c>
      <c r="L6146" s="1109">
        <v>0</v>
      </c>
      <c r="M6146" s="1109">
        <v>0</v>
      </c>
      <c r="N6146" s="1109">
        <v>0</v>
      </c>
      <c r="O6146" s="1109">
        <v>0</v>
      </c>
      <c r="P6146" s="1109">
        <v>0</v>
      </c>
      <c r="Q6146" s="1109">
        <v>0</v>
      </c>
    </row>
    <row r="6147" spans="1:17">
      <c r="A6147" s="1109">
        <v>21688</v>
      </c>
      <c r="B6147" s="1110" t="s">
        <v>0</v>
      </c>
      <c r="C6147" s="1109">
        <v>5</v>
      </c>
      <c r="D6147" s="1109">
        <v>4.2759999999999998</v>
      </c>
      <c r="E6147" s="1109">
        <v>18</v>
      </c>
      <c r="F6147" s="1109">
        <v>0</v>
      </c>
      <c r="G6147" s="1110" t="s">
        <v>10737</v>
      </c>
      <c r="H6147" s="1110" t="s">
        <v>4654</v>
      </c>
      <c r="I6147" s="1110" t="s">
        <v>10849</v>
      </c>
      <c r="J6147" s="1109">
        <v>0</v>
      </c>
      <c r="K6147" s="1109">
        <v>0</v>
      </c>
      <c r="L6147" s="1109">
        <v>0</v>
      </c>
      <c r="M6147" s="1109">
        <v>0</v>
      </c>
      <c r="N6147" s="1109">
        <v>0</v>
      </c>
      <c r="O6147" s="1109">
        <v>0</v>
      </c>
      <c r="P6147" s="1109">
        <v>0</v>
      </c>
      <c r="Q6147" s="1109">
        <v>0</v>
      </c>
    </row>
    <row r="6148" spans="1:17">
      <c r="A6148" s="1109">
        <v>21689</v>
      </c>
      <c r="B6148" s="1110" t="s">
        <v>0</v>
      </c>
      <c r="C6148" s="1109">
        <v>5</v>
      </c>
      <c r="D6148" s="1109">
        <v>4.2759999999999998</v>
      </c>
      <c r="E6148" s="1109">
        <v>18</v>
      </c>
      <c r="F6148" s="1109">
        <v>0</v>
      </c>
      <c r="G6148" s="1110" t="s">
        <v>10737</v>
      </c>
      <c r="H6148" s="1110" t="s">
        <v>4654</v>
      </c>
      <c r="I6148" s="1110" t="s">
        <v>10850</v>
      </c>
      <c r="J6148" s="1109">
        <v>0</v>
      </c>
      <c r="K6148" s="1109">
        <v>0</v>
      </c>
      <c r="L6148" s="1109">
        <v>0</v>
      </c>
      <c r="M6148" s="1109">
        <v>0</v>
      </c>
      <c r="N6148" s="1109">
        <v>0</v>
      </c>
      <c r="O6148" s="1109">
        <v>0</v>
      </c>
      <c r="P6148" s="1109">
        <v>0</v>
      </c>
      <c r="Q6148" s="1109">
        <v>0</v>
      </c>
    </row>
    <row r="6149" spans="1:17">
      <c r="A6149" s="1109">
        <v>21690</v>
      </c>
      <c r="B6149" s="1110" t="s">
        <v>0</v>
      </c>
      <c r="C6149" s="1109">
        <v>5</v>
      </c>
      <c r="D6149" s="1109">
        <v>4.2759999999999998</v>
      </c>
      <c r="E6149" s="1109">
        <v>18</v>
      </c>
      <c r="F6149" s="1109">
        <v>0</v>
      </c>
      <c r="G6149" s="1110" t="s">
        <v>10737</v>
      </c>
      <c r="H6149" s="1110" t="s">
        <v>4654</v>
      </c>
      <c r="I6149" s="1110" t="s">
        <v>10832</v>
      </c>
      <c r="J6149" s="1109">
        <v>0</v>
      </c>
      <c r="K6149" s="1109">
        <v>0</v>
      </c>
      <c r="L6149" s="1109">
        <v>0</v>
      </c>
      <c r="M6149" s="1109">
        <v>0</v>
      </c>
      <c r="N6149" s="1109">
        <v>0</v>
      </c>
      <c r="O6149" s="1109">
        <v>0</v>
      </c>
      <c r="P6149" s="1109">
        <v>0</v>
      </c>
      <c r="Q6149" s="1109">
        <v>0</v>
      </c>
    </row>
    <row r="6150" spans="1:17">
      <c r="A6150" s="1109">
        <v>21691</v>
      </c>
      <c r="B6150" s="1110" t="s">
        <v>0</v>
      </c>
      <c r="C6150" s="1109">
        <v>5</v>
      </c>
      <c r="D6150" s="1109">
        <v>4.2759999999999998</v>
      </c>
      <c r="E6150" s="1109">
        <v>18</v>
      </c>
      <c r="F6150" s="1109">
        <v>0</v>
      </c>
      <c r="G6150" s="1110" t="s">
        <v>10737</v>
      </c>
      <c r="H6150" s="1110" t="s">
        <v>4654</v>
      </c>
      <c r="I6150" s="1110" t="s">
        <v>10839</v>
      </c>
      <c r="J6150" s="1109">
        <v>0</v>
      </c>
      <c r="K6150" s="1109">
        <v>0</v>
      </c>
      <c r="L6150" s="1109">
        <v>0</v>
      </c>
      <c r="M6150" s="1109">
        <v>0</v>
      </c>
      <c r="N6150" s="1109">
        <v>0</v>
      </c>
      <c r="O6150" s="1109">
        <v>0</v>
      </c>
      <c r="P6150" s="1109">
        <v>0</v>
      </c>
      <c r="Q6150" s="1109">
        <v>0</v>
      </c>
    </row>
    <row r="6151" spans="1:17">
      <c r="A6151" s="1109">
        <v>21692</v>
      </c>
      <c r="B6151" s="1110" t="s">
        <v>0</v>
      </c>
      <c r="C6151" s="1109">
        <v>5</v>
      </c>
      <c r="D6151" s="1109">
        <v>4.2759999999999998</v>
      </c>
      <c r="E6151" s="1109">
        <v>18</v>
      </c>
      <c r="F6151" s="1109">
        <v>0</v>
      </c>
      <c r="G6151" s="1110" t="s">
        <v>10838</v>
      </c>
      <c r="H6151" s="1110" t="s">
        <v>4654</v>
      </c>
      <c r="I6151" s="1110" t="s">
        <v>10760</v>
      </c>
      <c r="J6151" s="1109">
        <v>0</v>
      </c>
      <c r="K6151" s="1109">
        <v>0</v>
      </c>
      <c r="L6151" s="1109">
        <v>0</v>
      </c>
      <c r="M6151" s="1109">
        <v>0</v>
      </c>
      <c r="N6151" s="1109">
        <v>0</v>
      </c>
      <c r="O6151" s="1109">
        <v>0</v>
      </c>
      <c r="P6151" s="1109">
        <v>0</v>
      </c>
      <c r="Q6151" s="1109">
        <v>0</v>
      </c>
    </row>
    <row r="6152" spans="1:17">
      <c r="A6152" s="1109">
        <v>21693</v>
      </c>
      <c r="B6152" s="1110" t="s">
        <v>0</v>
      </c>
      <c r="C6152" s="1109">
        <v>5</v>
      </c>
      <c r="D6152" s="1109">
        <v>4.2759999999999998</v>
      </c>
      <c r="E6152" s="1109">
        <v>18</v>
      </c>
      <c r="F6152" s="1109">
        <v>0</v>
      </c>
      <c r="G6152" s="1110" t="s">
        <v>10838</v>
      </c>
      <c r="H6152" s="1110" t="s">
        <v>4654</v>
      </c>
      <c r="I6152" s="1110" t="s">
        <v>10736</v>
      </c>
      <c r="J6152" s="1109">
        <v>0</v>
      </c>
      <c r="K6152" s="1109">
        <v>0</v>
      </c>
      <c r="L6152" s="1109">
        <v>0</v>
      </c>
      <c r="M6152" s="1109">
        <v>0</v>
      </c>
      <c r="N6152" s="1109">
        <v>0</v>
      </c>
      <c r="O6152" s="1109">
        <v>0</v>
      </c>
      <c r="P6152" s="1109">
        <v>0</v>
      </c>
      <c r="Q6152" s="1109">
        <v>0</v>
      </c>
    </row>
    <row r="6153" spans="1:17">
      <c r="A6153" s="1109">
        <v>21694</v>
      </c>
      <c r="B6153" s="1110" t="s">
        <v>0</v>
      </c>
      <c r="C6153" s="1109">
        <v>5</v>
      </c>
      <c r="D6153" s="1109">
        <v>4.2759999999999998</v>
      </c>
      <c r="E6153" s="1109">
        <v>18</v>
      </c>
      <c r="F6153" s="1109">
        <v>0</v>
      </c>
      <c r="G6153" s="1110" t="s">
        <v>10753</v>
      </c>
      <c r="H6153" s="1110" t="s">
        <v>4654</v>
      </c>
      <c r="I6153" s="1110" t="s">
        <v>10847</v>
      </c>
      <c r="J6153" s="1109">
        <v>0</v>
      </c>
      <c r="K6153" s="1109">
        <v>0</v>
      </c>
      <c r="L6153" s="1109">
        <v>0</v>
      </c>
      <c r="M6153" s="1109">
        <v>0</v>
      </c>
      <c r="N6153" s="1109">
        <v>0</v>
      </c>
      <c r="O6153" s="1109">
        <v>0</v>
      </c>
      <c r="P6153" s="1109">
        <v>0</v>
      </c>
      <c r="Q6153" s="1109">
        <v>0</v>
      </c>
    </row>
    <row r="6154" spans="1:17">
      <c r="A6154" s="1109">
        <v>21695</v>
      </c>
      <c r="B6154" s="1110" t="s">
        <v>0</v>
      </c>
      <c r="C6154" s="1109">
        <v>5</v>
      </c>
      <c r="D6154" s="1109">
        <v>4.2759999999999998</v>
      </c>
      <c r="E6154" s="1109">
        <v>18</v>
      </c>
      <c r="F6154" s="1109">
        <v>0</v>
      </c>
      <c r="G6154" s="1110" t="s">
        <v>10753</v>
      </c>
      <c r="H6154" s="1110" t="s">
        <v>4654</v>
      </c>
      <c r="I6154" s="1110" t="s">
        <v>10849</v>
      </c>
      <c r="J6154" s="1109">
        <v>0</v>
      </c>
      <c r="K6154" s="1109">
        <v>0</v>
      </c>
      <c r="L6154" s="1109">
        <v>0</v>
      </c>
      <c r="M6154" s="1109">
        <v>0</v>
      </c>
      <c r="N6154" s="1109">
        <v>0</v>
      </c>
      <c r="O6154" s="1109">
        <v>0</v>
      </c>
      <c r="P6154" s="1109">
        <v>0</v>
      </c>
      <c r="Q6154" s="1109">
        <v>0</v>
      </c>
    </row>
    <row r="6155" spans="1:17">
      <c r="A6155" s="1109">
        <v>21696</v>
      </c>
      <c r="B6155" s="1110" t="s">
        <v>0</v>
      </c>
      <c r="C6155" s="1109">
        <v>5</v>
      </c>
      <c r="D6155" s="1109">
        <v>4.2759999999999998</v>
      </c>
      <c r="E6155" s="1109">
        <v>18</v>
      </c>
      <c r="F6155" s="1109">
        <v>0</v>
      </c>
      <c r="G6155" s="1110" t="s">
        <v>10753</v>
      </c>
      <c r="H6155" s="1110" t="s">
        <v>4654</v>
      </c>
      <c r="I6155" s="1110" t="s">
        <v>10841</v>
      </c>
      <c r="J6155" s="1109">
        <v>0</v>
      </c>
      <c r="K6155" s="1109">
        <v>0</v>
      </c>
      <c r="L6155" s="1109">
        <v>0</v>
      </c>
      <c r="M6155" s="1109">
        <v>0</v>
      </c>
      <c r="N6155" s="1109">
        <v>0</v>
      </c>
      <c r="O6155" s="1109">
        <v>0</v>
      </c>
      <c r="P6155" s="1109">
        <v>0</v>
      </c>
      <c r="Q6155" s="1109">
        <v>0</v>
      </c>
    </row>
    <row r="6156" spans="1:17">
      <c r="A6156" s="1109">
        <v>21697</v>
      </c>
      <c r="B6156" s="1110" t="s">
        <v>0</v>
      </c>
      <c r="C6156" s="1109">
        <v>5</v>
      </c>
      <c r="D6156" s="1109">
        <v>4.2759999999999998</v>
      </c>
      <c r="E6156" s="1109">
        <v>18</v>
      </c>
      <c r="F6156" s="1109">
        <v>0</v>
      </c>
      <c r="G6156" s="1110" t="s">
        <v>10753</v>
      </c>
      <c r="H6156" s="1110" t="s">
        <v>4654</v>
      </c>
      <c r="I6156" s="1110" t="s">
        <v>10760</v>
      </c>
      <c r="J6156" s="1109">
        <v>0</v>
      </c>
      <c r="K6156" s="1109">
        <v>0</v>
      </c>
      <c r="L6156" s="1109">
        <v>0</v>
      </c>
      <c r="M6156" s="1109">
        <v>0</v>
      </c>
      <c r="N6156" s="1109">
        <v>0</v>
      </c>
      <c r="O6156" s="1109">
        <v>0</v>
      </c>
      <c r="P6156" s="1109">
        <v>0</v>
      </c>
      <c r="Q6156" s="1109">
        <v>0</v>
      </c>
    </row>
    <row r="6157" spans="1:17">
      <c r="A6157" s="1109">
        <v>21698</v>
      </c>
      <c r="B6157" s="1110" t="s">
        <v>0</v>
      </c>
      <c r="C6157" s="1109">
        <v>5</v>
      </c>
      <c r="D6157" s="1109">
        <v>4.2759999999999998</v>
      </c>
      <c r="E6157" s="1109">
        <v>18</v>
      </c>
      <c r="F6157" s="1109">
        <v>0</v>
      </c>
      <c r="G6157" s="1110" t="s">
        <v>10753</v>
      </c>
      <c r="H6157" s="1110" t="s">
        <v>4654</v>
      </c>
      <c r="I6157" s="1110" t="s">
        <v>10845</v>
      </c>
      <c r="J6157" s="1109">
        <v>0</v>
      </c>
      <c r="K6157" s="1109">
        <v>0</v>
      </c>
      <c r="L6157" s="1109">
        <v>0</v>
      </c>
      <c r="M6157" s="1109">
        <v>0</v>
      </c>
      <c r="N6157" s="1109">
        <v>0</v>
      </c>
      <c r="O6157" s="1109">
        <v>0</v>
      </c>
      <c r="P6157" s="1109">
        <v>0</v>
      </c>
      <c r="Q6157" s="1109">
        <v>0</v>
      </c>
    </row>
    <row r="6158" spans="1:17">
      <c r="A6158" s="1109">
        <v>21699</v>
      </c>
      <c r="B6158" s="1110" t="s">
        <v>0</v>
      </c>
      <c r="C6158" s="1109">
        <v>5</v>
      </c>
      <c r="D6158" s="1109">
        <v>4.2759999999999998</v>
      </c>
      <c r="E6158" s="1109">
        <v>18</v>
      </c>
      <c r="F6158" s="1109">
        <v>0</v>
      </c>
      <c r="G6158" s="1110" t="s">
        <v>10753</v>
      </c>
      <c r="H6158" s="1110" t="s">
        <v>4654</v>
      </c>
      <c r="I6158" s="1110" t="s">
        <v>10736</v>
      </c>
      <c r="J6158" s="1109">
        <v>0</v>
      </c>
      <c r="K6158" s="1109">
        <v>0</v>
      </c>
      <c r="L6158" s="1109">
        <v>0</v>
      </c>
      <c r="M6158" s="1109">
        <v>0</v>
      </c>
      <c r="N6158" s="1109">
        <v>0</v>
      </c>
      <c r="O6158" s="1109">
        <v>0</v>
      </c>
      <c r="P6158" s="1109">
        <v>0</v>
      </c>
      <c r="Q6158" s="1109">
        <v>0</v>
      </c>
    </row>
    <row r="6159" spans="1:17">
      <c r="A6159" s="1109">
        <v>21700</v>
      </c>
      <c r="B6159" s="1110" t="s">
        <v>0</v>
      </c>
      <c r="C6159" s="1109">
        <v>5</v>
      </c>
      <c r="D6159" s="1109">
        <v>4.2759999999999998</v>
      </c>
      <c r="E6159" s="1109">
        <v>18</v>
      </c>
      <c r="F6159" s="1109">
        <v>0</v>
      </c>
      <c r="G6159" s="1110" t="s">
        <v>10753</v>
      </c>
      <c r="H6159" s="1110" t="s">
        <v>4654</v>
      </c>
      <c r="I6159" s="1110" t="s">
        <v>10850</v>
      </c>
      <c r="J6159" s="1109">
        <v>0</v>
      </c>
      <c r="K6159" s="1109">
        <v>0</v>
      </c>
      <c r="L6159" s="1109">
        <v>0</v>
      </c>
      <c r="M6159" s="1109">
        <v>0</v>
      </c>
      <c r="N6159" s="1109">
        <v>0</v>
      </c>
      <c r="O6159" s="1109">
        <v>0</v>
      </c>
      <c r="P6159" s="1109">
        <v>0</v>
      </c>
      <c r="Q6159" s="1109">
        <v>0</v>
      </c>
    </row>
    <row r="6160" spans="1:17">
      <c r="A6160" s="1109">
        <v>21701</v>
      </c>
      <c r="B6160" s="1110" t="s">
        <v>0</v>
      </c>
      <c r="C6160" s="1109">
        <v>5</v>
      </c>
      <c r="D6160" s="1109">
        <v>4.2759999999999998</v>
      </c>
      <c r="E6160" s="1109">
        <v>18</v>
      </c>
      <c r="F6160" s="1109">
        <v>0</v>
      </c>
      <c r="G6160" s="1110" t="s">
        <v>10753</v>
      </c>
      <c r="H6160" s="1110" t="s">
        <v>4654</v>
      </c>
      <c r="I6160" s="1110" t="s">
        <v>10832</v>
      </c>
      <c r="J6160" s="1109">
        <v>0</v>
      </c>
      <c r="K6160" s="1109">
        <v>0</v>
      </c>
      <c r="L6160" s="1109">
        <v>0</v>
      </c>
      <c r="M6160" s="1109">
        <v>0</v>
      </c>
      <c r="N6160" s="1109">
        <v>0</v>
      </c>
      <c r="O6160" s="1109">
        <v>0</v>
      </c>
      <c r="P6160" s="1109">
        <v>0</v>
      </c>
      <c r="Q6160" s="1109">
        <v>0</v>
      </c>
    </row>
    <row r="6161" spans="1:17">
      <c r="A6161" s="1109">
        <v>21702</v>
      </c>
      <c r="B6161" s="1110" t="s">
        <v>0</v>
      </c>
      <c r="C6161" s="1109">
        <v>5</v>
      </c>
      <c r="D6161" s="1109">
        <v>4.2759999999999998</v>
      </c>
      <c r="E6161" s="1109">
        <v>18</v>
      </c>
      <c r="F6161" s="1109">
        <v>0</v>
      </c>
      <c r="G6161" s="1110" t="s">
        <v>10753</v>
      </c>
      <c r="H6161" s="1110" t="s">
        <v>4654</v>
      </c>
      <c r="I6161" s="1110" t="s">
        <v>10839</v>
      </c>
      <c r="J6161" s="1109">
        <v>0</v>
      </c>
      <c r="K6161" s="1109">
        <v>0</v>
      </c>
      <c r="L6161" s="1109">
        <v>0</v>
      </c>
      <c r="M6161" s="1109">
        <v>0</v>
      </c>
      <c r="N6161" s="1109">
        <v>0</v>
      </c>
      <c r="O6161" s="1109">
        <v>0</v>
      </c>
      <c r="P6161" s="1109">
        <v>0</v>
      </c>
      <c r="Q6161" s="1109">
        <v>0</v>
      </c>
    </row>
    <row r="6162" spans="1:17">
      <c r="A6162" s="1109">
        <v>21703</v>
      </c>
      <c r="B6162" s="1110" t="s">
        <v>0</v>
      </c>
      <c r="C6162" s="1109">
        <v>5</v>
      </c>
      <c r="D6162" s="1109">
        <v>4.2759999999999998</v>
      </c>
      <c r="E6162" s="1109">
        <v>18</v>
      </c>
      <c r="F6162" s="1109">
        <v>0</v>
      </c>
      <c r="G6162" s="1110" t="s">
        <v>10779</v>
      </c>
      <c r="H6162" s="1110" t="s">
        <v>4654</v>
      </c>
      <c r="I6162" s="1110" t="s">
        <v>10847</v>
      </c>
      <c r="J6162" s="1109">
        <v>0</v>
      </c>
      <c r="K6162" s="1109">
        <v>0</v>
      </c>
      <c r="L6162" s="1109">
        <v>0</v>
      </c>
      <c r="M6162" s="1109">
        <v>0</v>
      </c>
      <c r="N6162" s="1109">
        <v>0</v>
      </c>
      <c r="O6162" s="1109">
        <v>0</v>
      </c>
      <c r="P6162" s="1109">
        <v>0</v>
      </c>
      <c r="Q6162" s="1109">
        <v>0</v>
      </c>
    </row>
    <row r="6163" spans="1:17">
      <c r="A6163" s="1109">
        <v>21704</v>
      </c>
      <c r="B6163" s="1110" t="s">
        <v>0</v>
      </c>
      <c r="C6163" s="1109">
        <v>5</v>
      </c>
      <c r="D6163" s="1109">
        <v>4.2759999999999998</v>
      </c>
      <c r="E6163" s="1109">
        <v>18</v>
      </c>
      <c r="F6163" s="1109">
        <v>0</v>
      </c>
      <c r="G6163" s="1110" t="s">
        <v>10779</v>
      </c>
      <c r="H6163" s="1110" t="s">
        <v>4654</v>
      </c>
      <c r="I6163" s="1110" t="s">
        <v>10841</v>
      </c>
      <c r="J6163" s="1109">
        <v>0</v>
      </c>
      <c r="K6163" s="1109">
        <v>0</v>
      </c>
      <c r="L6163" s="1109">
        <v>0</v>
      </c>
      <c r="M6163" s="1109">
        <v>0</v>
      </c>
      <c r="N6163" s="1109">
        <v>0</v>
      </c>
      <c r="O6163" s="1109">
        <v>0</v>
      </c>
      <c r="P6163" s="1109">
        <v>0</v>
      </c>
      <c r="Q6163" s="1109">
        <v>0</v>
      </c>
    </row>
    <row r="6164" spans="1:17">
      <c r="A6164" s="1109">
        <v>21705</v>
      </c>
      <c r="B6164" s="1110" t="s">
        <v>0</v>
      </c>
      <c r="C6164" s="1109">
        <v>5</v>
      </c>
      <c r="D6164" s="1109">
        <v>4.2759999999999998</v>
      </c>
      <c r="E6164" s="1109">
        <v>18</v>
      </c>
      <c r="F6164" s="1109">
        <v>0</v>
      </c>
      <c r="G6164" s="1110" t="s">
        <v>10779</v>
      </c>
      <c r="H6164" s="1110" t="s">
        <v>4654</v>
      </c>
      <c r="I6164" s="1110" t="s">
        <v>10760</v>
      </c>
      <c r="J6164" s="1109">
        <v>0</v>
      </c>
      <c r="K6164" s="1109">
        <v>0</v>
      </c>
      <c r="L6164" s="1109">
        <v>0</v>
      </c>
      <c r="M6164" s="1109">
        <v>0</v>
      </c>
      <c r="N6164" s="1109">
        <v>0</v>
      </c>
      <c r="O6164" s="1109">
        <v>0</v>
      </c>
      <c r="P6164" s="1109">
        <v>0</v>
      </c>
      <c r="Q6164" s="1109">
        <v>0</v>
      </c>
    </row>
    <row r="6165" spans="1:17">
      <c r="A6165" s="1109">
        <v>21706</v>
      </c>
      <c r="B6165" s="1110" t="s">
        <v>0</v>
      </c>
      <c r="C6165" s="1109">
        <v>5</v>
      </c>
      <c r="D6165" s="1109">
        <v>4.2759999999999998</v>
      </c>
      <c r="E6165" s="1109">
        <v>18</v>
      </c>
      <c r="F6165" s="1109">
        <v>0</v>
      </c>
      <c r="G6165" s="1110" t="s">
        <v>10779</v>
      </c>
      <c r="H6165" s="1110" t="s">
        <v>4654</v>
      </c>
      <c r="I6165" s="1110" t="s">
        <v>10736</v>
      </c>
      <c r="J6165" s="1109">
        <v>0</v>
      </c>
      <c r="K6165" s="1109">
        <v>0</v>
      </c>
      <c r="L6165" s="1109">
        <v>0</v>
      </c>
      <c r="M6165" s="1109">
        <v>0</v>
      </c>
      <c r="N6165" s="1109">
        <v>0</v>
      </c>
      <c r="O6165" s="1109">
        <v>0</v>
      </c>
      <c r="P6165" s="1109">
        <v>0</v>
      </c>
      <c r="Q6165" s="1109">
        <v>0</v>
      </c>
    </row>
    <row r="6166" spans="1:17">
      <c r="A6166" s="1109">
        <v>21707</v>
      </c>
      <c r="B6166" s="1110" t="s">
        <v>0</v>
      </c>
      <c r="C6166" s="1109">
        <v>5</v>
      </c>
      <c r="D6166" s="1109">
        <v>4.2759999999999998</v>
      </c>
      <c r="E6166" s="1109">
        <v>18</v>
      </c>
      <c r="F6166" s="1109">
        <v>0</v>
      </c>
      <c r="G6166" s="1110" t="s">
        <v>10779</v>
      </c>
      <c r="H6166" s="1110" t="s">
        <v>4654</v>
      </c>
      <c r="I6166" s="1110" t="s">
        <v>10850</v>
      </c>
      <c r="J6166" s="1109">
        <v>0</v>
      </c>
      <c r="K6166" s="1109">
        <v>0</v>
      </c>
      <c r="L6166" s="1109">
        <v>0</v>
      </c>
      <c r="M6166" s="1109">
        <v>0</v>
      </c>
      <c r="N6166" s="1109">
        <v>0</v>
      </c>
      <c r="O6166" s="1109">
        <v>0</v>
      </c>
      <c r="P6166" s="1109">
        <v>0</v>
      </c>
      <c r="Q6166" s="1109">
        <v>0</v>
      </c>
    </row>
    <row r="6167" spans="1:17">
      <c r="A6167" s="1109">
        <v>21708</v>
      </c>
      <c r="B6167" s="1110" t="s">
        <v>0</v>
      </c>
      <c r="C6167" s="1109">
        <v>5</v>
      </c>
      <c r="D6167" s="1109">
        <v>4.2759999999999998</v>
      </c>
      <c r="E6167" s="1109">
        <v>18</v>
      </c>
      <c r="F6167" s="1109">
        <v>0</v>
      </c>
      <c r="G6167" s="1110" t="s">
        <v>10779</v>
      </c>
      <c r="H6167" s="1110" t="s">
        <v>4654</v>
      </c>
      <c r="I6167" s="1110" t="s">
        <v>10832</v>
      </c>
      <c r="J6167" s="1109">
        <v>0</v>
      </c>
      <c r="K6167" s="1109">
        <v>0</v>
      </c>
      <c r="L6167" s="1109">
        <v>0</v>
      </c>
      <c r="M6167" s="1109">
        <v>0</v>
      </c>
      <c r="N6167" s="1109">
        <v>0</v>
      </c>
      <c r="O6167" s="1109">
        <v>0</v>
      </c>
      <c r="P6167" s="1109">
        <v>0</v>
      </c>
      <c r="Q6167" s="1109">
        <v>0</v>
      </c>
    </row>
    <row r="6168" spans="1:17">
      <c r="A6168" s="1109">
        <v>21709</v>
      </c>
      <c r="B6168" s="1110" t="s">
        <v>0</v>
      </c>
      <c r="C6168" s="1109">
        <v>5</v>
      </c>
      <c r="D6168" s="1109">
        <v>4.2759999999999998</v>
      </c>
      <c r="E6168" s="1109">
        <v>18</v>
      </c>
      <c r="F6168" s="1109">
        <v>0</v>
      </c>
      <c r="G6168" s="1110" t="s">
        <v>10779</v>
      </c>
      <c r="H6168" s="1110" t="s">
        <v>4654</v>
      </c>
      <c r="I6168" s="1110" t="s">
        <v>10839</v>
      </c>
      <c r="J6168" s="1109">
        <v>0</v>
      </c>
      <c r="K6168" s="1109">
        <v>0</v>
      </c>
      <c r="L6168" s="1109">
        <v>0</v>
      </c>
      <c r="M6168" s="1109">
        <v>0</v>
      </c>
      <c r="N6168" s="1109">
        <v>0</v>
      </c>
      <c r="O6168" s="1109">
        <v>0</v>
      </c>
      <c r="P6168" s="1109">
        <v>0</v>
      </c>
      <c r="Q6168" s="1109">
        <v>0</v>
      </c>
    </row>
    <row r="6169" spans="1:17">
      <c r="A6169" s="1109">
        <v>21710</v>
      </c>
      <c r="B6169" s="1110" t="s">
        <v>0</v>
      </c>
      <c r="C6169" s="1109">
        <v>5</v>
      </c>
      <c r="D6169" s="1109">
        <v>4.2759999999999998</v>
      </c>
      <c r="E6169" s="1109">
        <v>18</v>
      </c>
      <c r="F6169" s="1109">
        <v>0</v>
      </c>
      <c r="G6169" s="1110" t="s">
        <v>10739</v>
      </c>
      <c r="H6169" s="1110" t="s">
        <v>4654</v>
      </c>
      <c r="I6169" s="1110" t="s">
        <v>10847</v>
      </c>
      <c r="J6169" s="1109">
        <v>0</v>
      </c>
      <c r="K6169" s="1109">
        <v>0</v>
      </c>
      <c r="L6169" s="1109">
        <v>0</v>
      </c>
      <c r="M6169" s="1109">
        <v>0</v>
      </c>
      <c r="N6169" s="1109">
        <v>0</v>
      </c>
      <c r="O6169" s="1109">
        <v>0</v>
      </c>
      <c r="P6169" s="1109">
        <v>0</v>
      </c>
      <c r="Q6169" s="1109">
        <v>0</v>
      </c>
    </row>
    <row r="6170" spans="1:17">
      <c r="A6170" s="1109">
        <v>21711</v>
      </c>
      <c r="B6170" s="1110" t="s">
        <v>0</v>
      </c>
      <c r="C6170" s="1109">
        <v>5</v>
      </c>
      <c r="D6170" s="1109">
        <v>4.2759999999999998</v>
      </c>
      <c r="E6170" s="1109">
        <v>18</v>
      </c>
      <c r="F6170" s="1109">
        <v>0</v>
      </c>
      <c r="G6170" s="1110" t="s">
        <v>10739</v>
      </c>
      <c r="H6170" s="1110" t="s">
        <v>4654</v>
      </c>
      <c r="I6170" s="1110" t="s">
        <v>10841</v>
      </c>
      <c r="J6170" s="1109">
        <v>0</v>
      </c>
      <c r="K6170" s="1109">
        <v>0</v>
      </c>
      <c r="L6170" s="1109">
        <v>0</v>
      </c>
      <c r="M6170" s="1109">
        <v>0</v>
      </c>
      <c r="N6170" s="1109">
        <v>0</v>
      </c>
      <c r="O6170" s="1109">
        <v>0</v>
      </c>
      <c r="P6170" s="1109">
        <v>0</v>
      </c>
      <c r="Q6170" s="1109">
        <v>0</v>
      </c>
    </row>
    <row r="6171" spans="1:17">
      <c r="A6171" s="1109">
        <v>21712</v>
      </c>
      <c r="B6171" s="1110" t="s">
        <v>0</v>
      </c>
      <c r="C6171" s="1109">
        <v>5</v>
      </c>
      <c r="D6171" s="1109">
        <v>4.2759999999999998</v>
      </c>
      <c r="E6171" s="1109">
        <v>18</v>
      </c>
      <c r="F6171" s="1109">
        <v>0</v>
      </c>
      <c r="G6171" s="1110" t="s">
        <v>10739</v>
      </c>
      <c r="H6171" s="1110" t="s">
        <v>4654</v>
      </c>
      <c r="I6171" s="1110" t="s">
        <v>10760</v>
      </c>
      <c r="J6171" s="1109">
        <v>0</v>
      </c>
      <c r="K6171" s="1109">
        <v>0</v>
      </c>
      <c r="L6171" s="1109">
        <v>0</v>
      </c>
      <c r="M6171" s="1109">
        <v>0</v>
      </c>
      <c r="N6171" s="1109">
        <v>0</v>
      </c>
      <c r="O6171" s="1109">
        <v>0</v>
      </c>
      <c r="P6171" s="1109">
        <v>0</v>
      </c>
      <c r="Q6171" s="1109">
        <v>0</v>
      </c>
    </row>
    <row r="6172" spans="1:17">
      <c r="A6172" s="1109">
        <v>21713</v>
      </c>
      <c r="B6172" s="1110" t="s">
        <v>0</v>
      </c>
      <c r="C6172" s="1109">
        <v>5</v>
      </c>
      <c r="D6172" s="1109">
        <v>4.2759999999999998</v>
      </c>
      <c r="E6172" s="1109">
        <v>18</v>
      </c>
      <c r="F6172" s="1109">
        <v>0</v>
      </c>
      <c r="G6172" s="1110" t="s">
        <v>10739</v>
      </c>
      <c r="H6172" s="1110" t="s">
        <v>4654</v>
      </c>
      <c r="I6172" s="1110" t="s">
        <v>10736</v>
      </c>
      <c r="J6172" s="1109">
        <v>0</v>
      </c>
      <c r="K6172" s="1109">
        <v>0</v>
      </c>
      <c r="L6172" s="1109">
        <v>0</v>
      </c>
      <c r="M6172" s="1109">
        <v>0</v>
      </c>
      <c r="N6172" s="1109">
        <v>0</v>
      </c>
      <c r="O6172" s="1109">
        <v>0</v>
      </c>
      <c r="P6172" s="1109">
        <v>0</v>
      </c>
      <c r="Q6172" s="1109">
        <v>0</v>
      </c>
    </row>
    <row r="6173" spans="1:17">
      <c r="A6173" s="1109">
        <v>21714</v>
      </c>
      <c r="B6173" s="1110" t="s">
        <v>0</v>
      </c>
      <c r="C6173" s="1109">
        <v>5</v>
      </c>
      <c r="D6173" s="1109">
        <v>4.2759999999999998</v>
      </c>
      <c r="E6173" s="1109">
        <v>18</v>
      </c>
      <c r="F6173" s="1109">
        <v>0</v>
      </c>
      <c r="G6173" s="1110" t="s">
        <v>10739</v>
      </c>
      <c r="H6173" s="1110" t="s">
        <v>4654</v>
      </c>
      <c r="I6173" s="1110" t="s">
        <v>10850</v>
      </c>
      <c r="J6173" s="1109">
        <v>0</v>
      </c>
      <c r="K6173" s="1109">
        <v>0</v>
      </c>
      <c r="L6173" s="1109">
        <v>0</v>
      </c>
      <c r="M6173" s="1109">
        <v>0</v>
      </c>
      <c r="N6173" s="1109">
        <v>0</v>
      </c>
      <c r="O6173" s="1109">
        <v>0</v>
      </c>
      <c r="P6173" s="1109">
        <v>0</v>
      </c>
      <c r="Q6173" s="1109">
        <v>0</v>
      </c>
    </row>
    <row r="6174" spans="1:17">
      <c r="A6174" s="1109">
        <v>21715</v>
      </c>
      <c r="B6174" s="1110" t="s">
        <v>0</v>
      </c>
      <c r="C6174" s="1109">
        <v>5</v>
      </c>
      <c r="D6174" s="1109">
        <v>4.2759999999999998</v>
      </c>
      <c r="E6174" s="1109">
        <v>18</v>
      </c>
      <c r="F6174" s="1109">
        <v>0</v>
      </c>
      <c r="G6174" s="1110" t="s">
        <v>10739</v>
      </c>
      <c r="H6174" s="1110" t="s">
        <v>4654</v>
      </c>
      <c r="I6174" s="1110" t="s">
        <v>10832</v>
      </c>
      <c r="J6174" s="1109">
        <v>0</v>
      </c>
      <c r="K6174" s="1109">
        <v>0</v>
      </c>
      <c r="L6174" s="1109">
        <v>0</v>
      </c>
      <c r="M6174" s="1109">
        <v>0</v>
      </c>
      <c r="N6174" s="1109">
        <v>0</v>
      </c>
      <c r="O6174" s="1109">
        <v>0</v>
      </c>
      <c r="P6174" s="1109">
        <v>0</v>
      </c>
      <c r="Q6174" s="1109">
        <v>0</v>
      </c>
    </row>
    <row r="6175" spans="1:17">
      <c r="A6175" s="1109">
        <v>21716</v>
      </c>
      <c r="B6175" s="1110" t="s">
        <v>0</v>
      </c>
      <c r="C6175" s="1109">
        <v>5</v>
      </c>
      <c r="D6175" s="1109">
        <v>4.2759999999999998</v>
      </c>
      <c r="E6175" s="1109">
        <v>18</v>
      </c>
      <c r="F6175" s="1109">
        <v>0</v>
      </c>
      <c r="G6175" s="1110" t="s">
        <v>10739</v>
      </c>
      <c r="H6175" s="1110" t="s">
        <v>4654</v>
      </c>
      <c r="I6175" s="1110" t="s">
        <v>10839</v>
      </c>
      <c r="J6175" s="1109">
        <v>0</v>
      </c>
      <c r="K6175" s="1109">
        <v>0</v>
      </c>
      <c r="L6175" s="1109">
        <v>0</v>
      </c>
      <c r="M6175" s="1109">
        <v>0</v>
      </c>
      <c r="N6175" s="1109">
        <v>0</v>
      </c>
      <c r="O6175" s="1109">
        <v>0</v>
      </c>
      <c r="P6175" s="1109">
        <v>0</v>
      </c>
      <c r="Q6175" s="1109">
        <v>0</v>
      </c>
    </row>
    <row r="6176" spans="1:17">
      <c r="A6176" s="1109">
        <v>21717</v>
      </c>
      <c r="B6176" s="1110" t="s">
        <v>0</v>
      </c>
      <c r="C6176" s="1109">
        <v>5</v>
      </c>
      <c r="D6176" s="1109">
        <v>4.2759999999999998</v>
      </c>
      <c r="E6176" s="1109">
        <v>18</v>
      </c>
      <c r="F6176" s="1109">
        <v>0</v>
      </c>
      <c r="G6176" s="1110" t="s">
        <v>10844</v>
      </c>
      <c r="H6176" s="1110" t="s">
        <v>4654</v>
      </c>
      <c r="I6176" s="1110" t="s">
        <v>10847</v>
      </c>
      <c r="J6176" s="1109">
        <v>0</v>
      </c>
      <c r="K6176" s="1109">
        <v>0</v>
      </c>
      <c r="L6176" s="1109">
        <v>0</v>
      </c>
      <c r="M6176" s="1109">
        <v>0</v>
      </c>
      <c r="N6176" s="1109">
        <v>0</v>
      </c>
      <c r="O6176" s="1109">
        <v>0</v>
      </c>
      <c r="P6176" s="1109">
        <v>0</v>
      </c>
      <c r="Q6176" s="1109">
        <v>0</v>
      </c>
    </row>
    <row r="6177" spans="1:17">
      <c r="A6177" s="1109">
        <v>21718</v>
      </c>
      <c r="B6177" s="1110" t="s">
        <v>0</v>
      </c>
      <c r="C6177" s="1109">
        <v>5</v>
      </c>
      <c r="D6177" s="1109">
        <v>4.2759999999999998</v>
      </c>
      <c r="E6177" s="1109">
        <v>18</v>
      </c>
      <c r="F6177" s="1109">
        <v>0</v>
      </c>
      <c r="G6177" s="1110" t="s">
        <v>10844</v>
      </c>
      <c r="H6177" s="1110" t="s">
        <v>4654</v>
      </c>
      <c r="I6177" s="1110" t="s">
        <v>10849</v>
      </c>
      <c r="J6177" s="1109">
        <v>0</v>
      </c>
      <c r="K6177" s="1109">
        <v>0</v>
      </c>
      <c r="L6177" s="1109">
        <v>0</v>
      </c>
      <c r="M6177" s="1109">
        <v>0</v>
      </c>
      <c r="N6177" s="1109">
        <v>0</v>
      </c>
      <c r="O6177" s="1109">
        <v>0</v>
      </c>
      <c r="P6177" s="1109">
        <v>0</v>
      </c>
      <c r="Q6177" s="1109">
        <v>0</v>
      </c>
    </row>
    <row r="6178" spans="1:17">
      <c r="A6178" s="1109">
        <v>21719</v>
      </c>
      <c r="B6178" s="1110" t="s">
        <v>0</v>
      </c>
      <c r="C6178" s="1109">
        <v>5</v>
      </c>
      <c r="D6178" s="1109">
        <v>4.2759999999999998</v>
      </c>
      <c r="E6178" s="1109">
        <v>18</v>
      </c>
      <c r="F6178" s="1109">
        <v>0</v>
      </c>
      <c r="G6178" s="1110" t="s">
        <v>10844</v>
      </c>
      <c r="H6178" s="1110" t="s">
        <v>4654</v>
      </c>
      <c r="I6178" s="1110" t="s">
        <v>10760</v>
      </c>
      <c r="J6178" s="1109">
        <v>0</v>
      </c>
      <c r="K6178" s="1109">
        <v>0</v>
      </c>
      <c r="L6178" s="1109">
        <v>0</v>
      </c>
      <c r="M6178" s="1109">
        <v>0</v>
      </c>
      <c r="N6178" s="1109">
        <v>0</v>
      </c>
      <c r="O6178" s="1109">
        <v>0</v>
      </c>
      <c r="P6178" s="1109">
        <v>0</v>
      </c>
      <c r="Q6178" s="1109">
        <v>0</v>
      </c>
    </row>
    <row r="6179" spans="1:17">
      <c r="A6179" s="1109">
        <v>21720</v>
      </c>
      <c r="B6179" s="1110" t="s">
        <v>0</v>
      </c>
      <c r="C6179" s="1109">
        <v>5</v>
      </c>
      <c r="D6179" s="1109">
        <v>4.2759999999999998</v>
      </c>
      <c r="E6179" s="1109">
        <v>18</v>
      </c>
      <c r="F6179" s="1109">
        <v>0</v>
      </c>
      <c r="G6179" s="1110" t="s">
        <v>10844</v>
      </c>
      <c r="H6179" s="1110" t="s">
        <v>4654</v>
      </c>
      <c r="I6179" s="1110" t="s">
        <v>10845</v>
      </c>
      <c r="J6179" s="1109">
        <v>0</v>
      </c>
      <c r="K6179" s="1109">
        <v>0</v>
      </c>
      <c r="L6179" s="1109">
        <v>0</v>
      </c>
      <c r="M6179" s="1109">
        <v>0</v>
      </c>
      <c r="N6179" s="1109">
        <v>0</v>
      </c>
      <c r="O6179" s="1109">
        <v>0</v>
      </c>
      <c r="P6179" s="1109">
        <v>0</v>
      </c>
      <c r="Q6179" s="1109">
        <v>0</v>
      </c>
    </row>
    <row r="6180" spans="1:17">
      <c r="A6180" s="1109">
        <v>21721</v>
      </c>
      <c r="B6180" s="1110" t="s">
        <v>0</v>
      </c>
      <c r="C6180" s="1109">
        <v>5</v>
      </c>
      <c r="D6180" s="1109">
        <v>4.2759999999999998</v>
      </c>
      <c r="E6180" s="1109">
        <v>18</v>
      </c>
      <c r="F6180" s="1109">
        <v>0</v>
      </c>
      <c r="G6180" s="1110" t="s">
        <v>10844</v>
      </c>
      <c r="H6180" s="1110" t="s">
        <v>4654</v>
      </c>
      <c r="I6180" s="1110" t="s">
        <v>10736</v>
      </c>
      <c r="J6180" s="1109">
        <v>0</v>
      </c>
      <c r="K6180" s="1109">
        <v>0</v>
      </c>
      <c r="L6180" s="1109">
        <v>0</v>
      </c>
      <c r="M6180" s="1109">
        <v>0</v>
      </c>
      <c r="N6180" s="1109">
        <v>0</v>
      </c>
      <c r="O6180" s="1109">
        <v>0</v>
      </c>
      <c r="P6180" s="1109">
        <v>0</v>
      </c>
      <c r="Q6180" s="1109">
        <v>0</v>
      </c>
    </row>
    <row r="6181" spans="1:17">
      <c r="A6181" s="1109">
        <v>21722</v>
      </c>
      <c r="B6181" s="1110" t="s">
        <v>0</v>
      </c>
      <c r="C6181" s="1109">
        <v>5</v>
      </c>
      <c r="D6181" s="1109">
        <v>4.2759999999999998</v>
      </c>
      <c r="E6181" s="1109">
        <v>18</v>
      </c>
      <c r="F6181" s="1109">
        <v>0</v>
      </c>
      <c r="G6181" s="1110" t="s">
        <v>10844</v>
      </c>
      <c r="H6181" s="1110" t="s">
        <v>4654</v>
      </c>
      <c r="I6181" s="1110" t="s">
        <v>10850</v>
      </c>
      <c r="J6181" s="1109">
        <v>0</v>
      </c>
      <c r="K6181" s="1109">
        <v>0</v>
      </c>
      <c r="L6181" s="1109">
        <v>0</v>
      </c>
      <c r="M6181" s="1109">
        <v>0</v>
      </c>
      <c r="N6181" s="1109">
        <v>0</v>
      </c>
      <c r="O6181" s="1109">
        <v>0</v>
      </c>
      <c r="P6181" s="1109">
        <v>0</v>
      </c>
      <c r="Q6181" s="1109">
        <v>0</v>
      </c>
    </row>
    <row r="6182" spans="1:17">
      <c r="A6182" s="1109">
        <v>21723</v>
      </c>
      <c r="B6182" s="1110" t="s">
        <v>0</v>
      </c>
      <c r="C6182" s="1109">
        <v>5</v>
      </c>
      <c r="D6182" s="1109">
        <v>4.4080000000000004</v>
      </c>
      <c r="E6182" s="1109">
        <v>15</v>
      </c>
      <c r="F6182" s="1109">
        <v>0</v>
      </c>
      <c r="G6182" s="1110" t="s">
        <v>10842</v>
      </c>
      <c r="H6182" s="1110" t="s">
        <v>4654</v>
      </c>
      <c r="I6182" s="1110" t="s">
        <v>10841</v>
      </c>
      <c r="J6182" s="1109">
        <v>0</v>
      </c>
      <c r="K6182" s="1109">
        <v>0</v>
      </c>
      <c r="L6182" s="1109">
        <v>0</v>
      </c>
      <c r="M6182" s="1109">
        <v>0</v>
      </c>
      <c r="N6182" s="1109">
        <v>0</v>
      </c>
      <c r="O6182" s="1109">
        <v>0</v>
      </c>
      <c r="P6182" s="1109">
        <v>0</v>
      </c>
      <c r="Q6182" s="1109">
        <v>0</v>
      </c>
    </row>
    <row r="6183" spans="1:17">
      <c r="A6183" s="1109">
        <v>21724</v>
      </c>
      <c r="B6183" s="1110" t="s">
        <v>0</v>
      </c>
      <c r="C6183" s="1109">
        <v>5</v>
      </c>
      <c r="D6183" s="1109">
        <v>4.4080000000000004</v>
      </c>
      <c r="E6183" s="1109">
        <v>15</v>
      </c>
      <c r="F6183" s="1109">
        <v>0</v>
      </c>
      <c r="G6183" s="1110" t="s">
        <v>10842</v>
      </c>
      <c r="H6183" s="1110" t="s">
        <v>4654</v>
      </c>
      <c r="I6183" s="1110" t="s">
        <v>10847</v>
      </c>
      <c r="J6183" s="1109">
        <v>0</v>
      </c>
      <c r="K6183" s="1109">
        <v>0</v>
      </c>
      <c r="L6183" s="1109">
        <v>0</v>
      </c>
      <c r="M6183" s="1109">
        <v>0</v>
      </c>
      <c r="N6183" s="1109">
        <v>0</v>
      </c>
      <c r="O6183" s="1109">
        <v>0</v>
      </c>
      <c r="P6183" s="1109">
        <v>0</v>
      </c>
      <c r="Q6183" s="1109">
        <v>0</v>
      </c>
    </row>
    <row r="6184" spans="1:17">
      <c r="A6184" s="1109">
        <v>21725</v>
      </c>
      <c r="B6184" s="1110" t="s">
        <v>0</v>
      </c>
      <c r="C6184" s="1109">
        <v>5</v>
      </c>
      <c r="D6184" s="1109">
        <v>4.4080000000000004</v>
      </c>
      <c r="E6184" s="1109">
        <v>15</v>
      </c>
      <c r="F6184" s="1109">
        <v>0</v>
      </c>
      <c r="G6184" s="1110" t="s">
        <v>10842</v>
      </c>
      <c r="H6184" s="1110" t="s">
        <v>4654</v>
      </c>
      <c r="I6184" s="1110" t="s">
        <v>10760</v>
      </c>
      <c r="J6184" s="1109">
        <v>0</v>
      </c>
      <c r="K6184" s="1109">
        <v>0</v>
      </c>
      <c r="L6184" s="1109">
        <v>0</v>
      </c>
      <c r="M6184" s="1109">
        <v>0</v>
      </c>
      <c r="N6184" s="1109">
        <v>0</v>
      </c>
      <c r="O6184" s="1109">
        <v>0</v>
      </c>
      <c r="P6184" s="1109">
        <v>0</v>
      </c>
      <c r="Q6184" s="1109">
        <v>0</v>
      </c>
    </row>
    <row r="6185" spans="1:17">
      <c r="A6185" s="1109">
        <v>21726</v>
      </c>
      <c r="B6185" s="1110" t="s">
        <v>0</v>
      </c>
      <c r="C6185" s="1109">
        <v>5</v>
      </c>
      <c r="D6185" s="1109">
        <v>4.4080000000000004</v>
      </c>
      <c r="E6185" s="1109">
        <v>15</v>
      </c>
      <c r="F6185" s="1109">
        <v>0</v>
      </c>
      <c r="G6185" s="1110" t="s">
        <v>10842</v>
      </c>
      <c r="H6185" s="1110" t="s">
        <v>4654</v>
      </c>
      <c r="I6185" s="1110" t="s">
        <v>10736</v>
      </c>
      <c r="J6185" s="1109">
        <v>0</v>
      </c>
      <c r="K6185" s="1109">
        <v>0</v>
      </c>
      <c r="L6185" s="1109">
        <v>0</v>
      </c>
      <c r="M6185" s="1109">
        <v>0</v>
      </c>
      <c r="N6185" s="1109">
        <v>0</v>
      </c>
      <c r="O6185" s="1109">
        <v>0</v>
      </c>
      <c r="P6185" s="1109">
        <v>0</v>
      </c>
      <c r="Q6185" s="1109">
        <v>0</v>
      </c>
    </row>
    <row r="6186" spans="1:17">
      <c r="A6186" s="1109">
        <v>21727</v>
      </c>
      <c r="B6186" s="1110" t="s">
        <v>0</v>
      </c>
      <c r="C6186" s="1109">
        <v>5</v>
      </c>
      <c r="D6186" s="1109">
        <v>4.4080000000000004</v>
      </c>
      <c r="E6186" s="1109">
        <v>15</v>
      </c>
      <c r="F6186" s="1109">
        <v>0</v>
      </c>
      <c r="G6186" s="1110" t="s">
        <v>10842</v>
      </c>
      <c r="H6186" s="1110" t="s">
        <v>4654</v>
      </c>
      <c r="I6186" s="1110" t="s">
        <v>10850</v>
      </c>
      <c r="J6186" s="1109">
        <v>0</v>
      </c>
      <c r="K6186" s="1109">
        <v>0</v>
      </c>
      <c r="L6186" s="1109">
        <v>0</v>
      </c>
      <c r="M6186" s="1109">
        <v>0</v>
      </c>
      <c r="N6186" s="1109">
        <v>0</v>
      </c>
      <c r="O6186" s="1109">
        <v>0</v>
      </c>
      <c r="P6186" s="1109">
        <v>0</v>
      </c>
      <c r="Q6186" s="1109">
        <v>0</v>
      </c>
    </row>
    <row r="6187" spans="1:17">
      <c r="A6187" s="1109">
        <v>21728</v>
      </c>
      <c r="B6187" s="1110" t="s">
        <v>0</v>
      </c>
      <c r="C6187" s="1109">
        <v>5</v>
      </c>
      <c r="D6187" s="1109">
        <v>4.4080000000000004</v>
      </c>
      <c r="E6187" s="1109">
        <v>15</v>
      </c>
      <c r="F6187" s="1109">
        <v>0</v>
      </c>
      <c r="G6187" s="1110" t="s">
        <v>10842</v>
      </c>
      <c r="H6187" s="1110" t="s">
        <v>4654</v>
      </c>
      <c r="I6187" s="1110" t="s">
        <v>10832</v>
      </c>
      <c r="J6187" s="1109">
        <v>0</v>
      </c>
      <c r="K6187" s="1109">
        <v>0</v>
      </c>
      <c r="L6187" s="1109">
        <v>0</v>
      </c>
      <c r="M6187" s="1109">
        <v>0</v>
      </c>
      <c r="N6187" s="1109">
        <v>0</v>
      </c>
      <c r="O6187" s="1109">
        <v>0</v>
      </c>
      <c r="P6187" s="1109">
        <v>0</v>
      </c>
      <c r="Q6187" s="1109">
        <v>0</v>
      </c>
    </row>
    <row r="6188" spans="1:17">
      <c r="A6188" s="1109">
        <v>21729</v>
      </c>
      <c r="B6188" s="1110" t="s">
        <v>0</v>
      </c>
      <c r="C6188" s="1109">
        <v>5</v>
      </c>
      <c r="D6188" s="1109">
        <v>4.4080000000000004</v>
      </c>
      <c r="E6188" s="1109">
        <v>15</v>
      </c>
      <c r="F6188" s="1109">
        <v>0</v>
      </c>
      <c r="G6188" s="1110" t="s">
        <v>10842</v>
      </c>
      <c r="H6188" s="1110" t="s">
        <v>4654</v>
      </c>
      <c r="I6188" s="1110" t="s">
        <v>10839</v>
      </c>
      <c r="J6188" s="1109">
        <v>0</v>
      </c>
      <c r="K6188" s="1109">
        <v>0</v>
      </c>
      <c r="L6188" s="1109">
        <v>0</v>
      </c>
      <c r="M6188" s="1109">
        <v>0</v>
      </c>
      <c r="N6188" s="1109">
        <v>0</v>
      </c>
      <c r="O6188" s="1109">
        <v>0</v>
      </c>
      <c r="P6188" s="1109">
        <v>0</v>
      </c>
      <c r="Q6188" s="1109">
        <v>0</v>
      </c>
    </row>
    <row r="6189" spans="1:17">
      <c r="A6189" s="1109">
        <v>21730</v>
      </c>
      <c r="B6189" s="1110" t="s">
        <v>0</v>
      </c>
      <c r="C6189" s="1109">
        <v>5</v>
      </c>
      <c r="D6189" s="1109">
        <v>4.4080000000000004</v>
      </c>
      <c r="E6189" s="1109">
        <v>15</v>
      </c>
      <c r="F6189" s="1109">
        <v>0</v>
      </c>
      <c r="G6189" s="1110" t="s">
        <v>10843</v>
      </c>
      <c r="H6189" s="1110" t="s">
        <v>4654</v>
      </c>
      <c r="I6189" s="1110" t="s">
        <v>10841</v>
      </c>
      <c r="J6189" s="1109">
        <v>0</v>
      </c>
      <c r="K6189" s="1109">
        <v>0</v>
      </c>
      <c r="L6189" s="1109">
        <v>0</v>
      </c>
      <c r="M6189" s="1109">
        <v>0</v>
      </c>
      <c r="N6189" s="1109">
        <v>0</v>
      </c>
      <c r="O6189" s="1109">
        <v>0</v>
      </c>
      <c r="P6189" s="1109">
        <v>0</v>
      </c>
      <c r="Q6189" s="1109">
        <v>0</v>
      </c>
    </row>
    <row r="6190" spans="1:17">
      <c r="A6190" s="1109">
        <v>21731</v>
      </c>
      <c r="B6190" s="1110" t="s">
        <v>0</v>
      </c>
      <c r="C6190" s="1109">
        <v>5</v>
      </c>
      <c r="D6190" s="1109">
        <v>4.4080000000000004</v>
      </c>
      <c r="E6190" s="1109">
        <v>15</v>
      </c>
      <c r="F6190" s="1109">
        <v>0</v>
      </c>
      <c r="G6190" s="1110" t="s">
        <v>10843</v>
      </c>
      <c r="H6190" s="1110" t="s">
        <v>4654</v>
      </c>
      <c r="I6190" s="1110" t="s">
        <v>10847</v>
      </c>
      <c r="J6190" s="1109">
        <v>0</v>
      </c>
      <c r="K6190" s="1109">
        <v>0</v>
      </c>
      <c r="L6190" s="1109">
        <v>0</v>
      </c>
      <c r="M6190" s="1109">
        <v>0</v>
      </c>
      <c r="N6190" s="1109">
        <v>0</v>
      </c>
      <c r="O6190" s="1109">
        <v>0</v>
      </c>
      <c r="P6190" s="1109">
        <v>0</v>
      </c>
      <c r="Q6190" s="1109">
        <v>0</v>
      </c>
    </row>
    <row r="6191" spans="1:17">
      <c r="A6191" s="1109">
        <v>21732</v>
      </c>
      <c r="B6191" s="1110" t="s">
        <v>0</v>
      </c>
      <c r="C6191" s="1109">
        <v>5</v>
      </c>
      <c r="D6191" s="1109">
        <v>4.4080000000000004</v>
      </c>
      <c r="E6191" s="1109">
        <v>15</v>
      </c>
      <c r="F6191" s="1109">
        <v>0</v>
      </c>
      <c r="G6191" s="1110" t="s">
        <v>10843</v>
      </c>
      <c r="H6191" s="1110" t="s">
        <v>4654</v>
      </c>
      <c r="I6191" s="1110" t="s">
        <v>10849</v>
      </c>
      <c r="J6191" s="1109">
        <v>0</v>
      </c>
      <c r="K6191" s="1109">
        <v>0</v>
      </c>
      <c r="L6191" s="1109">
        <v>0</v>
      </c>
      <c r="M6191" s="1109">
        <v>0</v>
      </c>
      <c r="N6191" s="1109">
        <v>0</v>
      </c>
      <c r="O6191" s="1109">
        <v>0</v>
      </c>
      <c r="P6191" s="1109">
        <v>0</v>
      </c>
      <c r="Q6191" s="1109">
        <v>0</v>
      </c>
    </row>
    <row r="6192" spans="1:17">
      <c r="A6192" s="1109">
        <v>21733</v>
      </c>
      <c r="B6192" s="1110" t="s">
        <v>0</v>
      </c>
      <c r="C6192" s="1109">
        <v>5</v>
      </c>
      <c r="D6192" s="1109">
        <v>4.4080000000000004</v>
      </c>
      <c r="E6192" s="1109">
        <v>15</v>
      </c>
      <c r="F6192" s="1109">
        <v>0</v>
      </c>
      <c r="G6192" s="1110" t="s">
        <v>10843</v>
      </c>
      <c r="H6192" s="1110" t="s">
        <v>4654</v>
      </c>
      <c r="I6192" s="1110" t="s">
        <v>10760</v>
      </c>
      <c r="J6192" s="1109">
        <v>0</v>
      </c>
      <c r="K6192" s="1109">
        <v>0</v>
      </c>
      <c r="L6192" s="1109">
        <v>0</v>
      </c>
      <c r="M6192" s="1109">
        <v>0</v>
      </c>
      <c r="N6192" s="1109">
        <v>0</v>
      </c>
      <c r="O6192" s="1109">
        <v>0</v>
      </c>
      <c r="P6192" s="1109">
        <v>0</v>
      </c>
      <c r="Q6192" s="1109">
        <v>0</v>
      </c>
    </row>
    <row r="6193" spans="1:17">
      <c r="A6193" s="1109">
        <v>21734</v>
      </c>
      <c r="B6193" s="1110" t="s">
        <v>0</v>
      </c>
      <c r="C6193" s="1109">
        <v>5</v>
      </c>
      <c r="D6193" s="1109">
        <v>4.4080000000000004</v>
      </c>
      <c r="E6193" s="1109">
        <v>15</v>
      </c>
      <c r="F6193" s="1109">
        <v>0</v>
      </c>
      <c r="G6193" s="1110" t="s">
        <v>10843</v>
      </c>
      <c r="H6193" s="1110" t="s">
        <v>4654</v>
      </c>
      <c r="I6193" s="1110" t="s">
        <v>10736</v>
      </c>
      <c r="J6193" s="1109">
        <v>0</v>
      </c>
      <c r="K6193" s="1109">
        <v>0</v>
      </c>
      <c r="L6193" s="1109">
        <v>0</v>
      </c>
      <c r="M6193" s="1109">
        <v>0</v>
      </c>
      <c r="N6193" s="1109">
        <v>0</v>
      </c>
      <c r="O6193" s="1109">
        <v>0</v>
      </c>
      <c r="P6193" s="1109">
        <v>0</v>
      </c>
      <c r="Q6193" s="1109">
        <v>0</v>
      </c>
    </row>
    <row r="6194" spans="1:17">
      <c r="A6194" s="1109">
        <v>21735</v>
      </c>
      <c r="B6194" s="1110" t="s">
        <v>0</v>
      </c>
      <c r="C6194" s="1109">
        <v>5</v>
      </c>
      <c r="D6194" s="1109">
        <v>4.4080000000000004</v>
      </c>
      <c r="E6194" s="1109">
        <v>15</v>
      </c>
      <c r="F6194" s="1109">
        <v>0</v>
      </c>
      <c r="G6194" s="1110" t="s">
        <v>10843</v>
      </c>
      <c r="H6194" s="1110" t="s">
        <v>4654</v>
      </c>
      <c r="I6194" s="1110" t="s">
        <v>10832</v>
      </c>
      <c r="J6194" s="1109">
        <v>0</v>
      </c>
      <c r="K6194" s="1109">
        <v>0</v>
      </c>
      <c r="L6194" s="1109">
        <v>0</v>
      </c>
      <c r="M6194" s="1109">
        <v>0</v>
      </c>
      <c r="N6194" s="1109">
        <v>0</v>
      </c>
      <c r="O6194" s="1109">
        <v>0</v>
      </c>
      <c r="P6194" s="1109">
        <v>0</v>
      </c>
      <c r="Q6194" s="1109">
        <v>0</v>
      </c>
    </row>
    <row r="6195" spans="1:17">
      <c r="A6195" s="1109">
        <v>21736</v>
      </c>
      <c r="B6195" s="1110" t="s">
        <v>0</v>
      </c>
      <c r="C6195" s="1109">
        <v>5</v>
      </c>
      <c r="D6195" s="1109">
        <v>4.4080000000000004</v>
      </c>
      <c r="E6195" s="1109">
        <v>15</v>
      </c>
      <c r="F6195" s="1109">
        <v>0</v>
      </c>
      <c r="G6195" s="1110" t="s">
        <v>10843</v>
      </c>
      <c r="H6195" s="1110" t="s">
        <v>4654</v>
      </c>
      <c r="I6195" s="1110" t="s">
        <v>10839</v>
      </c>
      <c r="J6195" s="1109">
        <v>0</v>
      </c>
      <c r="K6195" s="1109">
        <v>0</v>
      </c>
      <c r="L6195" s="1109">
        <v>0</v>
      </c>
      <c r="M6195" s="1109">
        <v>0</v>
      </c>
      <c r="N6195" s="1109">
        <v>0</v>
      </c>
      <c r="O6195" s="1109">
        <v>0</v>
      </c>
      <c r="P6195" s="1109">
        <v>0</v>
      </c>
      <c r="Q6195" s="1109">
        <v>0</v>
      </c>
    </row>
    <row r="6196" spans="1:17">
      <c r="A6196" s="1109">
        <v>21737</v>
      </c>
      <c r="B6196" s="1110" t="s">
        <v>0</v>
      </c>
      <c r="C6196" s="1109">
        <v>5</v>
      </c>
      <c r="D6196" s="1109">
        <v>4.4080000000000004</v>
      </c>
      <c r="E6196" s="1109">
        <v>15</v>
      </c>
      <c r="F6196" s="1109">
        <v>0</v>
      </c>
      <c r="G6196" s="1110" t="s">
        <v>10843</v>
      </c>
      <c r="H6196" s="1110" t="s">
        <v>4654</v>
      </c>
      <c r="I6196" s="1110" t="s">
        <v>10850</v>
      </c>
      <c r="J6196" s="1109">
        <v>0</v>
      </c>
      <c r="K6196" s="1109">
        <v>0</v>
      </c>
      <c r="L6196" s="1109">
        <v>0</v>
      </c>
      <c r="M6196" s="1109">
        <v>0</v>
      </c>
      <c r="N6196" s="1109">
        <v>0</v>
      </c>
      <c r="O6196" s="1109">
        <v>0</v>
      </c>
      <c r="P6196" s="1109">
        <v>0</v>
      </c>
      <c r="Q6196" s="1109">
        <v>0</v>
      </c>
    </row>
    <row r="6197" spans="1:17">
      <c r="A6197" s="1109">
        <v>21738</v>
      </c>
      <c r="B6197" s="1110" t="s">
        <v>0</v>
      </c>
      <c r="C6197" s="1109">
        <v>5</v>
      </c>
      <c r="D6197" s="1109">
        <v>4.4080000000000004</v>
      </c>
      <c r="E6197" s="1109">
        <v>15</v>
      </c>
      <c r="F6197" s="1109">
        <v>0</v>
      </c>
      <c r="G6197" s="1110" t="s">
        <v>10741</v>
      </c>
      <c r="H6197" s="1110" t="s">
        <v>4654</v>
      </c>
      <c r="I6197" s="1110" t="s">
        <v>10841</v>
      </c>
      <c r="J6197" s="1109">
        <v>0</v>
      </c>
      <c r="K6197" s="1109">
        <v>0</v>
      </c>
      <c r="L6197" s="1109">
        <v>0</v>
      </c>
      <c r="M6197" s="1109">
        <v>0</v>
      </c>
      <c r="N6197" s="1109">
        <v>0</v>
      </c>
      <c r="O6197" s="1109">
        <v>0</v>
      </c>
      <c r="P6197" s="1109">
        <v>0</v>
      </c>
      <c r="Q6197" s="1109">
        <v>0</v>
      </c>
    </row>
    <row r="6198" spans="1:17">
      <c r="A6198" s="1109">
        <v>21739</v>
      </c>
      <c r="B6198" s="1110" t="s">
        <v>0</v>
      </c>
      <c r="C6198" s="1109">
        <v>5</v>
      </c>
      <c r="D6198" s="1109">
        <v>4.4080000000000004</v>
      </c>
      <c r="E6198" s="1109">
        <v>15</v>
      </c>
      <c r="F6198" s="1109">
        <v>0</v>
      </c>
      <c r="G6198" s="1110" t="s">
        <v>10741</v>
      </c>
      <c r="H6198" s="1110" t="s">
        <v>4654</v>
      </c>
      <c r="I6198" s="1110" t="s">
        <v>10847</v>
      </c>
      <c r="J6198" s="1109">
        <v>0</v>
      </c>
      <c r="K6198" s="1109">
        <v>0</v>
      </c>
      <c r="L6198" s="1109">
        <v>0</v>
      </c>
      <c r="M6198" s="1109">
        <v>0</v>
      </c>
      <c r="N6198" s="1109">
        <v>0</v>
      </c>
      <c r="O6198" s="1109">
        <v>0</v>
      </c>
      <c r="P6198" s="1109">
        <v>0</v>
      </c>
      <c r="Q6198" s="1109">
        <v>0</v>
      </c>
    </row>
    <row r="6199" spans="1:17">
      <c r="A6199" s="1109">
        <v>21740</v>
      </c>
      <c r="B6199" s="1110" t="s">
        <v>0</v>
      </c>
      <c r="C6199" s="1109">
        <v>5</v>
      </c>
      <c r="D6199" s="1109">
        <v>4.4080000000000004</v>
      </c>
      <c r="E6199" s="1109">
        <v>15</v>
      </c>
      <c r="F6199" s="1109">
        <v>0</v>
      </c>
      <c r="G6199" s="1110" t="s">
        <v>10741</v>
      </c>
      <c r="H6199" s="1110" t="s">
        <v>4654</v>
      </c>
      <c r="I6199" s="1110" t="s">
        <v>10760</v>
      </c>
      <c r="J6199" s="1109">
        <v>0</v>
      </c>
      <c r="K6199" s="1109">
        <v>0</v>
      </c>
      <c r="L6199" s="1109">
        <v>0</v>
      </c>
      <c r="M6199" s="1109">
        <v>0</v>
      </c>
      <c r="N6199" s="1109">
        <v>0</v>
      </c>
      <c r="O6199" s="1109">
        <v>0</v>
      </c>
      <c r="P6199" s="1109">
        <v>0</v>
      </c>
      <c r="Q6199" s="1109">
        <v>0</v>
      </c>
    </row>
    <row r="6200" spans="1:17">
      <c r="A6200" s="1109">
        <v>21741</v>
      </c>
      <c r="B6200" s="1110" t="s">
        <v>0</v>
      </c>
      <c r="C6200" s="1109">
        <v>5</v>
      </c>
      <c r="D6200" s="1109">
        <v>4.4080000000000004</v>
      </c>
      <c r="E6200" s="1109">
        <v>15</v>
      </c>
      <c r="F6200" s="1109">
        <v>0</v>
      </c>
      <c r="G6200" s="1110" t="s">
        <v>10741</v>
      </c>
      <c r="H6200" s="1110" t="s">
        <v>4654</v>
      </c>
      <c r="I6200" s="1110" t="s">
        <v>10849</v>
      </c>
      <c r="J6200" s="1109">
        <v>0</v>
      </c>
      <c r="K6200" s="1109">
        <v>0</v>
      </c>
      <c r="L6200" s="1109">
        <v>0</v>
      </c>
      <c r="M6200" s="1109">
        <v>0</v>
      </c>
      <c r="N6200" s="1109">
        <v>0</v>
      </c>
      <c r="O6200" s="1109">
        <v>0</v>
      </c>
      <c r="P6200" s="1109">
        <v>0</v>
      </c>
      <c r="Q6200" s="1109">
        <v>0</v>
      </c>
    </row>
    <row r="6201" spans="1:17">
      <c r="A6201" s="1109">
        <v>21742</v>
      </c>
      <c r="B6201" s="1110" t="s">
        <v>0</v>
      </c>
      <c r="C6201" s="1109">
        <v>5</v>
      </c>
      <c r="D6201" s="1109">
        <v>4.4080000000000004</v>
      </c>
      <c r="E6201" s="1109">
        <v>15</v>
      </c>
      <c r="F6201" s="1109">
        <v>0</v>
      </c>
      <c r="G6201" s="1110" t="s">
        <v>10741</v>
      </c>
      <c r="H6201" s="1110" t="s">
        <v>4654</v>
      </c>
      <c r="I6201" s="1110" t="s">
        <v>10736</v>
      </c>
      <c r="J6201" s="1109">
        <v>0</v>
      </c>
      <c r="K6201" s="1109">
        <v>0</v>
      </c>
      <c r="L6201" s="1109">
        <v>0</v>
      </c>
      <c r="M6201" s="1109">
        <v>0</v>
      </c>
      <c r="N6201" s="1109">
        <v>0</v>
      </c>
      <c r="O6201" s="1109">
        <v>0</v>
      </c>
      <c r="P6201" s="1109">
        <v>0</v>
      </c>
      <c r="Q6201" s="1109">
        <v>0</v>
      </c>
    </row>
    <row r="6202" spans="1:17">
      <c r="A6202" s="1109">
        <v>21743</v>
      </c>
      <c r="B6202" s="1110" t="s">
        <v>0</v>
      </c>
      <c r="C6202" s="1109">
        <v>5</v>
      </c>
      <c r="D6202" s="1109">
        <v>4.4080000000000004</v>
      </c>
      <c r="E6202" s="1109">
        <v>15</v>
      </c>
      <c r="F6202" s="1109">
        <v>0</v>
      </c>
      <c r="G6202" s="1110" t="s">
        <v>10741</v>
      </c>
      <c r="H6202" s="1110" t="s">
        <v>4654</v>
      </c>
      <c r="I6202" s="1110" t="s">
        <v>10832</v>
      </c>
      <c r="J6202" s="1109">
        <v>0</v>
      </c>
      <c r="K6202" s="1109">
        <v>0</v>
      </c>
      <c r="L6202" s="1109">
        <v>0</v>
      </c>
      <c r="M6202" s="1109">
        <v>0</v>
      </c>
      <c r="N6202" s="1109">
        <v>0</v>
      </c>
      <c r="O6202" s="1109">
        <v>0</v>
      </c>
      <c r="P6202" s="1109">
        <v>0</v>
      </c>
      <c r="Q6202" s="1109">
        <v>0</v>
      </c>
    </row>
    <row r="6203" spans="1:17">
      <c r="A6203" s="1109">
        <v>21744</v>
      </c>
      <c r="B6203" s="1110" t="s">
        <v>0</v>
      </c>
      <c r="C6203" s="1109">
        <v>5</v>
      </c>
      <c r="D6203" s="1109">
        <v>4.4080000000000004</v>
      </c>
      <c r="E6203" s="1109">
        <v>15</v>
      </c>
      <c r="F6203" s="1109">
        <v>0</v>
      </c>
      <c r="G6203" s="1110" t="s">
        <v>10741</v>
      </c>
      <c r="H6203" s="1110" t="s">
        <v>4654</v>
      </c>
      <c r="I6203" s="1110" t="s">
        <v>10839</v>
      </c>
      <c r="J6203" s="1109">
        <v>0</v>
      </c>
      <c r="K6203" s="1109">
        <v>0</v>
      </c>
      <c r="L6203" s="1109">
        <v>0</v>
      </c>
      <c r="M6203" s="1109">
        <v>0</v>
      </c>
      <c r="N6203" s="1109">
        <v>0</v>
      </c>
      <c r="O6203" s="1109">
        <v>0</v>
      </c>
      <c r="P6203" s="1109">
        <v>0</v>
      </c>
      <c r="Q6203" s="1109">
        <v>0</v>
      </c>
    </row>
    <row r="6204" spans="1:17">
      <c r="A6204" s="1109">
        <v>21745</v>
      </c>
      <c r="B6204" s="1110" t="s">
        <v>0</v>
      </c>
      <c r="C6204" s="1109">
        <v>5</v>
      </c>
      <c r="D6204" s="1109">
        <v>4.4080000000000004</v>
      </c>
      <c r="E6204" s="1109">
        <v>15</v>
      </c>
      <c r="F6204" s="1109">
        <v>0</v>
      </c>
      <c r="G6204" s="1110" t="s">
        <v>10833</v>
      </c>
      <c r="H6204" s="1110" t="s">
        <v>4654</v>
      </c>
      <c r="I6204" s="1110" t="s">
        <v>10841</v>
      </c>
      <c r="J6204" s="1109">
        <v>0</v>
      </c>
      <c r="K6204" s="1109">
        <v>0</v>
      </c>
      <c r="L6204" s="1109">
        <v>0</v>
      </c>
      <c r="M6204" s="1109">
        <v>0</v>
      </c>
      <c r="N6204" s="1109">
        <v>0</v>
      </c>
      <c r="O6204" s="1109">
        <v>0</v>
      </c>
      <c r="P6204" s="1109">
        <v>0</v>
      </c>
      <c r="Q6204" s="1109">
        <v>0</v>
      </c>
    </row>
    <row r="6205" spans="1:17">
      <c r="A6205" s="1109">
        <v>21746</v>
      </c>
      <c r="B6205" s="1110" t="s">
        <v>0</v>
      </c>
      <c r="C6205" s="1109">
        <v>5</v>
      </c>
      <c r="D6205" s="1109">
        <v>4.4080000000000004</v>
      </c>
      <c r="E6205" s="1109">
        <v>15</v>
      </c>
      <c r="F6205" s="1109">
        <v>0</v>
      </c>
      <c r="G6205" s="1110" t="s">
        <v>10833</v>
      </c>
      <c r="H6205" s="1110" t="s">
        <v>4654</v>
      </c>
      <c r="I6205" s="1110" t="s">
        <v>10847</v>
      </c>
      <c r="J6205" s="1109">
        <v>0</v>
      </c>
      <c r="K6205" s="1109">
        <v>0</v>
      </c>
      <c r="L6205" s="1109">
        <v>0</v>
      </c>
      <c r="M6205" s="1109">
        <v>0</v>
      </c>
      <c r="N6205" s="1109">
        <v>0</v>
      </c>
      <c r="O6205" s="1109">
        <v>0</v>
      </c>
      <c r="P6205" s="1109">
        <v>0</v>
      </c>
      <c r="Q6205" s="1109">
        <v>0</v>
      </c>
    </row>
    <row r="6206" spans="1:17">
      <c r="A6206" s="1109">
        <v>21747</v>
      </c>
      <c r="B6206" s="1110" t="s">
        <v>0</v>
      </c>
      <c r="C6206" s="1109">
        <v>5</v>
      </c>
      <c r="D6206" s="1109">
        <v>4.4080000000000004</v>
      </c>
      <c r="E6206" s="1109">
        <v>15</v>
      </c>
      <c r="F6206" s="1109">
        <v>0</v>
      </c>
      <c r="G6206" s="1110" t="s">
        <v>10833</v>
      </c>
      <c r="H6206" s="1110" t="s">
        <v>4654</v>
      </c>
      <c r="I6206" s="1110" t="s">
        <v>10760</v>
      </c>
      <c r="J6206" s="1109">
        <v>0</v>
      </c>
      <c r="K6206" s="1109">
        <v>0</v>
      </c>
      <c r="L6206" s="1109">
        <v>0</v>
      </c>
      <c r="M6206" s="1109">
        <v>0</v>
      </c>
      <c r="N6206" s="1109">
        <v>0</v>
      </c>
      <c r="O6206" s="1109">
        <v>0</v>
      </c>
      <c r="P6206" s="1109">
        <v>0</v>
      </c>
      <c r="Q6206" s="1109">
        <v>0</v>
      </c>
    </row>
    <row r="6207" spans="1:17">
      <c r="A6207" s="1109">
        <v>21748</v>
      </c>
      <c r="B6207" s="1110" t="s">
        <v>0</v>
      </c>
      <c r="C6207" s="1109">
        <v>5</v>
      </c>
      <c r="D6207" s="1109">
        <v>4.4080000000000004</v>
      </c>
      <c r="E6207" s="1109">
        <v>15</v>
      </c>
      <c r="F6207" s="1109">
        <v>0</v>
      </c>
      <c r="G6207" s="1110" t="s">
        <v>10833</v>
      </c>
      <c r="H6207" s="1110" t="s">
        <v>4654</v>
      </c>
      <c r="I6207" s="1110" t="s">
        <v>10849</v>
      </c>
      <c r="J6207" s="1109">
        <v>0</v>
      </c>
      <c r="K6207" s="1109">
        <v>0</v>
      </c>
      <c r="L6207" s="1109">
        <v>0</v>
      </c>
      <c r="M6207" s="1109">
        <v>0</v>
      </c>
      <c r="N6207" s="1109">
        <v>0</v>
      </c>
      <c r="O6207" s="1109">
        <v>0</v>
      </c>
      <c r="P6207" s="1109">
        <v>0</v>
      </c>
      <c r="Q6207" s="1109">
        <v>0</v>
      </c>
    </row>
    <row r="6208" spans="1:17">
      <c r="A6208" s="1109">
        <v>21749</v>
      </c>
      <c r="B6208" s="1110" t="s">
        <v>0</v>
      </c>
      <c r="C6208" s="1109">
        <v>5</v>
      </c>
      <c r="D6208" s="1109">
        <v>4.4080000000000004</v>
      </c>
      <c r="E6208" s="1109">
        <v>15</v>
      </c>
      <c r="F6208" s="1109">
        <v>0</v>
      </c>
      <c r="G6208" s="1110" t="s">
        <v>10833</v>
      </c>
      <c r="H6208" s="1110" t="s">
        <v>4654</v>
      </c>
      <c r="I6208" s="1110" t="s">
        <v>10736</v>
      </c>
      <c r="J6208" s="1109">
        <v>0</v>
      </c>
      <c r="K6208" s="1109">
        <v>0</v>
      </c>
      <c r="L6208" s="1109">
        <v>0</v>
      </c>
      <c r="M6208" s="1109">
        <v>0</v>
      </c>
      <c r="N6208" s="1109">
        <v>0</v>
      </c>
      <c r="O6208" s="1109">
        <v>0</v>
      </c>
      <c r="P6208" s="1109">
        <v>0</v>
      </c>
      <c r="Q6208" s="1109">
        <v>0</v>
      </c>
    </row>
    <row r="6209" spans="1:17">
      <c r="A6209" s="1109">
        <v>21750</v>
      </c>
      <c r="B6209" s="1110" t="s">
        <v>0</v>
      </c>
      <c r="C6209" s="1109">
        <v>5</v>
      </c>
      <c r="D6209" s="1109">
        <v>4.4080000000000004</v>
      </c>
      <c r="E6209" s="1109">
        <v>15</v>
      </c>
      <c r="F6209" s="1109">
        <v>0</v>
      </c>
      <c r="G6209" s="1110" t="s">
        <v>10833</v>
      </c>
      <c r="H6209" s="1110" t="s">
        <v>4654</v>
      </c>
      <c r="I6209" s="1110" t="s">
        <v>10832</v>
      </c>
      <c r="J6209" s="1109">
        <v>0</v>
      </c>
      <c r="K6209" s="1109">
        <v>0</v>
      </c>
      <c r="L6209" s="1109">
        <v>0</v>
      </c>
      <c r="M6209" s="1109">
        <v>0</v>
      </c>
      <c r="N6209" s="1109">
        <v>0</v>
      </c>
      <c r="O6209" s="1109">
        <v>0</v>
      </c>
      <c r="P6209" s="1109">
        <v>0</v>
      </c>
      <c r="Q6209" s="1109">
        <v>0</v>
      </c>
    </row>
    <row r="6210" spans="1:17">
      <c r="A6210" s="1109">
        <v>21751</v>
      </c>
      <c r="B6210" s="1110" t="s">
        <v>0</v>
      </c>
      <c r="C6210" s="1109">
        <v>5</v>
      </c>
      <c r="D6210" s="1109">
        <v>4.4080000000000004</v>
      </c>
      <c r="E6210" s="1109">
        <v>15</v>
      </c>
      <c r="F6210" s="1109">
        <v>0</v>
      </c>
      <c r="G6210" s="1110" t="s">
        <v>10833</v>
      </c>
      <c r="H6210" s="1110" t="s">
        <v>4654</v>
      </c>
      <c r="I6210" s="1110" t="s">
        <v>10839</v>
      </c>
      <c r="J6210" s="1109">
        <v>0</v>
      </c>
      <c r="K6210" s="1109">
        <v>0</v>
      </c>
      <c r="L6210" s="1109">
        <v>0</v>
      </c>
      <c r="M6210" s="1109">
        <v>0</v>
      </c>
      <c r="N6210" s="1109">
        <v>0</v>
      </c>
      <c r="O6210" s="1109">
        <v>0</v>
      </c>
      <c r="P6210" s="1109">
        <v>0</v>
      </c>
      <c r="Q6210" s="1109">
        <v>0</v>
      </c>
    </row>
    <row r="6211" spans="1:17">
      <c r="A6211" s="1109">
        <v>21752</v>
      </c>
      <c r="B6211" s="1110" t="s">
        <v>0</v>
      </c>
      <c r="C6211" s="1109">
        <v>5</v>
      </c>
      <c r="D6211" s="1109">
        <v>4.4080000000000004</v>
      </c>
      <c r="E6211" s="1109">
        <v>15</v>
      </c>
      <c r="F6211" s="1109">
        <v>0</v>
      </c>
      <c r="G6211" s="1110" t="s">
        <v>10833</v>
      </c>
      <c r="H6211" s="1110" t="s">
        <v>4654</v>
      </c>
      <c r="I6211" s="1110" t="s">
        <v>10850</v>
      </c>
      <c r="J6211" s="1109">
        <v>0</v>
      </c>
      <c r="K6211" s="1109">
        <v>0</v>
      </c>
      <c r="L6211" s="1109">
        <v>0</v>
      </c>
      <c r="M6211" s="1109">
        <v>0</v>
      </c>
      <c r="N6211" s="1109">
        <v>0</v>
      </c>
      <c r="O6211" s="1109">
        <v>0</v>
      </c>
      <c r="P6211" s="1109">
        <v>0</v>
      </c>
      <c r="Q6211" s="1109">
        <v>0</v>
      </c>
    </row>
    <row r="6212" spans="1:17">
      <c r="A6212" s="1109">
        <v>21753</v>
      </c>
      <c r="B6212" s="1110" t="s">
        <v>0</v>
      </c>
      <c r="C6212" s="1109">
        <v>5</v>
      </c>
      <c r="D6212" s="1109">
        <v>4.4080000000000004</v>
      </c>
      <c r="E6212" s="1109">
        <v>15</v>
      </c>
      <c r="F6212" s="1109">
        <v>0</v>
      </c>
      <c r="G6212" s="1110" t="s">
        <v>10737</v>
      </c>
      <c r="H6212" s="1110" t="s">
        <v>4654</v>
      </c>
      <c r="I6212" s="1110" t="s">
        <v>10841</v>
      </c>
      <c r="J6212" s="1109">
        <v>0</v>
      </c>
      <c r="K6212" s="1109">
        <v>0</v>
      </c>
      <c r="L6212" s="1109">
        <v>0</v>
      </c>
      <c r="M6212" s="1109">
        <v>0</v>
      </c>
      <c r="N6212" s="1109">
        <v>0</v>
      </c>
      <c r="O6212" s="1109">
        <v>0</v>
      </c>
      <c r="P6212" s="1109">
        <v>0</v>
      </c>
      <c r="Q6212" s="1109">
        <v>0</v>
      </c>
    </row>
    <row r="6213" spans="1:17">
      <c r="A6213" s="1109">
        <v>21754</v>
      </c>
      <c r="B6213" s="1110" t="s">
        <v>0</v>
      </c>
      <c r="C6213" s="1109">
        <v>5</v>
      </c>
      <c r="D6213" s="1109">
        <v>4.4080000000000004</v>
      </c>
      <c r="E6213" s="1109">
        <v>15</v>
      </c>
      <c r="F6213" s="1109">
        <v>0</v>
      </c>
      <c r="G6213" s="1110" t="s">
        <v>10737</v>
      </c>
      <c r="H6213" s="1110" t="s">
        <v>4654</v>
      </c>
      <c r="I6213" s="1110" t="s">
        <v>10847</v>
      </c>
      <c r="J6213" s="1109">
        <v>0</v>
      </c>
      <c r="K6213" s="1109">
        <v>0</v>
      </c>
      <c r="L6213" s="1109">
        <v>0</v>
      </c>
      <c r="M6213" s="1109">
        <v>0</v>
      </c>
      <c r="N6213" s="1109">
        <v>0</v>
      </c>
      <c r="O6213" s="1109">
        <v>0</v>
      </c>
      <c r="P6213" s="1109">
        <v>0</v>
      </c>
      <c r="Q6213" s="1109">
        <v>0</v>
      </c>
    </row>
    <row r="6214" spans="1:17">
      <c r="A6214" s="1109">
        <v>21755</v>
      </c>
      <c r="B6214" s="1110" t="s">
        <v>0</v>
      </c>
      <c r="C6214" s="1109">
        <v>5</v>
      </c>
      <c r="D6214" s="1109">
        <v>4.4080000000000004</v>
      </c>
      <c r="E6214" s="1109">
        <v>15</v>
      </c>
      <c r="F6214" s="1109">
        <v>0</v>
      </c>
      <c r="G6214" s="1110" t="s">
        <v>10737</v>
      </c>
      <c r="H6214" s="1110" t="s">
        <v>4654</v>
      </c>
      <c r="I6214" s="1110" t="s">
        <v>10760</v>
      </c>
      <c r="J6214" s="1109">
        <v>0</v>
      </c>
      <c r="K6214" s="1109">
        <v>0</v>
      </c>
      <c r="L6214" s="1109">
        <v>0</v>
      </c>
      <c r="M6214" s="1109">
        <v>0</v>
      </c>
      <c r="N6214" s="1109">
        <v>0</v>
      </c>
      <c r="O6214" s="1109">
        <v>0</v>
      </c>
      <c r="P6214" s="1109">
        <v>0</v>
      </c>
      <c r="Q6214" s="1109">
        <v>0</v>
      </c>
    </row>
    <row r="6215" spans="1:17">
      <c r="A6215" s="1109">
        <v>21756</v>
      </c>
      <c r="B6215" s="1110" t="s">
        <v>0</v>
      </c>
      <c r="C6215" s="1109">
        <v>5</v>
      </c>
      <c r="D6215" s="1109">
        <v>4.4080000000000004</v>
      </c>
      <c r="E6215" s="1109">
        <v>15</v>
      </c>
      <c r="F6215" s="1109">
        <v>0</v>
      </c>
      <c r="G6215" s="1110" t="s">
        <v>10737</v>
      </c>
      <c r="H6215" s="1110" t="s">
        <v>4654</v>
      </c>
      <c r="I6215" s="1110" t="s">
        <v>10849</v>
      </c>
      <c r="J6215" s="1109">
        <v>0</v>
      </c>
      <c r="K6215" s="1109">
        <v>0</v>
      </c>
      <c r="L6215" s="1109">
        <v>0</v>
      </c>
      <c r="M6215" s="1109">
        <v>0</v>
      </c>
      <c r="N6215" s="1109">
        <v>0</v>
      </c>
      <c r="O6215" s="1109">
        <v>0</v>
      </c>
      <c r="P6215" s="1109">
        <v>0</v>
      </c>
      <c r="Q6215" s="1109">
        <v>0</v>
      </c>
    </row>
    <row r="6216" spans="1:17">
      <c r="A6216" s="1109">
        <v>21757</v>
      </c>
      <c r="B6216" s="1110" t="s">
        <v>0</v>
      </c>
      <c r="C6216" s="1109">
        <v>5</v>
      </c>
      <c r="D6216" s="1109">
        <v>4.4080000000000004</v>
      </c>
      <c r="E6216" s="1109">
        <v>15</v>
      </c>
      <c r="F6216" s="1109">
        <v>0</v>
      </c>
      <c r="G6216" s="1110" t="s">
        <v>10737</v>
      </c>
      <c r="H6216" s="1110" t="s">
        <v>4654</v>
      </c>
      <c r="I6216" s="1110" t="s">
        <v>10850</v>
      </c>
      <c r="J6216" s="1109">
        <v>0</v>
      </c>
      <c r="K6216" s="1109">
        <v>0</v>
      </c>
      <c r="L6216" s="1109">
        <v>0</v>
      </c>
      <c r="M6216" s="1109">
        <v>0</v>
      </c>
      <c r="N6216" s="1109">
        <v>0</v>
      </c>
      <c r="O6216" s="1109">
        <v>0</v>
      </c>
      <c r="P6216" s="1109">
        <v>0</v>
      </c>
      <c r="Q6216" s="1109">
        <v>0</v>
      </c>
    </row>
    <row r="6217" spans="1:17">
      <c r="A6217" s="1109">
        <v>21758</v>
      </c>
      <c r="B6217" s="1110" t="s">
        <v>0</v>
      </c>
      <c r="C6217" s="1109">
        <v>5</v>
      </c>
      <c r="D6217" s="1109">
        <v>4.4080000000000004</v>
      </c>
      <c r="E6217" s="1109">
        <v>15</v>
      </c>
      <c r="F6217" s="1109">
        <v>0</v>
      </c>
      <c r="G6217" s="1110" t="s">
        <v>10737</v>
      </c>
      <c r="H6217" s="1110" t="s">
        <v>4654</v>
      </c>
      <c r="I6217" s="1110" t="s">
        <v>10832</v>
      </c>
      <c r="J6217" s="1109">
        <v>0</v>
      </c>
      <c r="K6217" s="1109">
        <v>0</v>
      </c>
      <c r="L6217" s="1109">
        <v>0</v>
      </c>
      <c r="M6217" s="1109">
        <v>0</v>
      </c>
      <c r="N6217" s="1109">
        <v>0</v>
      </c>
      <c r="O6217" s="1109">
        <v>0</v>
      </c>
      <c r="P6217" s="1109">
        <v>0</v>
      </c>
      <c r="Q6217" s="1109">
        <v>0</v>
      </c>
    </row>
    <row r="6218" spans="1:17">
      <c r="A6218" s="1109">
        <v>21759</v>
      </c>
      <c r="B6218" s="1110" t="s">
        <v>0</v>
      </c>
      <c r="C6218" s="1109">
        <v>5</v>
      </c>
      <c r="D6218" s="1109">
        <v>4.4080000000000004</v>
      </c>
      <c r="E6218" s="1109">
        <v>15</v>
      </c>
      <c r="F6218" s="1109">
        <v>0</v>
      </c>
      <c r="G6218" s="1110" t="s">
        <v>10737</v>
      </c>
      <c r="H6218" s="1110" t="s">
        <v>4654</v>
      </c>
      <c r="I6218" s="1110" t="s">
        <v>10839</v>
      </c>
      <c r="J6218" s="1109">
        <v>0</v>
      </c>
      <c r="K6218" s="1109">
        <v>0</v>
      </c>
      <c r="L6218" s="1109">
        <v>0</v>
      </c>
      <c r="M6218" s="1109">
        <v>0</v>
      </c>
      <c r="N6218" s="1109">
        <v>0</v>
      </c>
      <c r="O6218" s="1109">
        <v>0</v>
      </c>
      <c r="P6218" s="1109">
        <v>0</v>
      </c>
      <c r="Q6218" s="1109">
        <v>0</v>
      </c>
    </row>
    <row r="6219" spans="1:17">
      <c r="A6219" s="1109">
        <v>21760</v>
      </c>
      <c r="B6219" s="1110" t="s">
        <v>0</v>
      </c>
      <c r="C6219" s="1109">
        <v>5</v>
      </c>
      <c r="D6219" s="1109">
        <v>4.4080000000000004</v>
      </c>
      <c r="E6219" s="1109">
        <v>15</v>
      </c>
      <c r="F6219" s="1109">
        <v>0</v>
      </c>
      <c r="G6219" s="1110" t="s">
        <v>10838</v>
      </c>
      <c r="H6219" s="1110" t="s">
        <v>4654</v>
      </c>
      <c r="I6219" s="1110" t="s">
        <v>10760</v>
      </c>
      <c r="J6219" s="1109">
        <v>0</v>
      </c>
      <c r="K6219" s="1109">
        <v>0</v>
      </c>
      <c r="L6219" s="1109">
        <v>0</v>
      </c>
      <c r="M6219" s="1109">
        <v>0</v>
      </c>
      <c r="N6219" s="1109">
        <v>0</v>
      </c>
      <c r="O6219" s="1109">
        <v>0</v>
      </c>
      <c r="P6219" s="1109">
        <v>0</v>
      </c>
      <c r="Q6219" s="1109">
        <v>0</v>
      </c>
    </row>
    <row r="6220" spans="1:17">
      <c r="A6220" s="1109">
        <v>21761</v>
      </c>
      <c r="B6220" s="1110" t="s">
        <v>0</v>
      </c>
      <c r="C6220" s="1109">
        <v>5</v>
      </c>
      <c r="D6220" s="1109">
        <v>4.4080000000000004</v>
      </c>
      <c r="E6220" s="1109">
        <v>15</v>
      </c>
      <c r="F6220" s="1109">
        <v>0</v>
      </c>
      <c r="G6220" s="1110" t="s">
        <v>10838</v>
      </c>
      <c r="H6220" s="1110" t="s">
        <v>4654</v>
      </c>
      <c r="I6220" s="1110" t="s">
        <v>10736</v>
      </c>
      <c r="J6220" s="1109">
        <v>0</v>
      </c>
      <c r="K6220" s="1109">
        <v>0</v>
      </c>
      <c r="L6220" s="1109">
        <v>0</v>
      </c>
      <c r="M6220" s="1109">
        <v>0</v>
      </c>
      <c r="N6220" s="1109">
        <v>0</v>
      </c>
      <c r="O6220" s="1109">
        <v>0</v>
      </c>
      <c r="P6220" s="1109">
        <v>0</v>
      </c>
      <c r="Q6220" s="1109">
        <v>0</v>
      </c>
    </row>
    <row r="6221" spans="1:17">
      <c r="A6221" s="1109">
        <v>21762</v>
      </c>
      <c r="B6221" s="1110" t="s">
        <v>0</v>
      </c>
      <c r="C6221" s="1109">
        <v>5</v>
      </c>
      <c r="D6221" s="1109">
        <v>4.4080000000000004</v>
      </c>
      <c r="E6221" s="1109">
        <v>15</v>
      </c>
      <c r="F6221" s="1109">
        <v>0</v>
      </c>
      <c r="G6221" s="1110" t="s">
        <v>10753</v>
      </c>
      <c r="H6221" s="1110" t="s">
        <v>4654</v>
      </c>
      <c r="I6221" s="1110" t="s">
        <v>10841</v>
      </c>
      <c r="J6221" s="1109">
        <v>0</v>
      </c>
      <c r="K6221" s="1109">
        <v>0</v>
      </c>
      <c r="L6221" s="1109">
        <v>0</v>
      </c>
      <c r="M6221" s="1109">
        <v>0</v>
      </c>
      <c r="N6221" s="1109">
        <v>0</v>
      </c>
      <c r="O6221" s="1109">
        <v>0</v>
      </c>
      <c r="P6221" s="1109">
        <v>0</v>
      </c>
      <c r="Q6221" s="1109">
        <v>0</v>
      </c>
    </row>
    <row r="6222" spans="1:17">
      <c r="A6222" s="1109">
        <v>21763</v>
      </c>
      <c r="B6222" s="1110" t="s">
        <v>0</v>
      </c>
      <c r="C6222" s="1109">
        <v>5</v>
      </c>
      <c r="D6222" s="1109">
        <v>4.4080000000000004</v>
      </c>
      <c r="E6222" s="1109">
        <v>15</v>
      </c>
      <c r="F6222" s="1109">
        <v>0</v>
      </c>
      <c r="G6222" s="1110" t="s">
        <v>10753</v>
      </c>
      <c r="H6222" s="1110" t="s">
        <v>4654</v>
      </c>
      <c r="I6222" s="1110" t="s">
        <v>10847</v>
      </c>
      <c r="J6222" s="1109">
        <v>0</v>
      </c>
      <c r="K6222" s="1109">
        <v>0</v>
      </c>
      <c r="L6222" s="1109">
        <v>0</v>
      </c>
      <c r="M6222" s="1109">
        <v>0</v>
      </c>
      <c r="N6222" s="1109">
        <v>0</v>
      </c>
      <c r="O6222" s="1109">
        <v>0</v>
      </c>
      <c r="P6222" s="1109">
        <v>0</v>
      </c>
      <c r="Q6222" s="1109">
        <v>0</v>
      </c>
    </row>
    <row r="6223" spans="1:17">
      <c r="A6223" s="1109">
        <v>21764</v>
      </c>
      <c r="B6223" s="1110" t="s">
        <v>0</v>
      </c>
      <c r="C6223" s="1109">
        <v>5</v>
      </c>
      <c r="D6223" s="1109">
        <v>4.4080000000000004</v>
      </c>
      <c r="E6223" s="1109">
        <v>15</v>
      </c>
      <c r="F6223" s="1109">
        <v>0</v>
      </c>
      <c r="G6223" s="1110" t="s">
        <v>10753</v>
      </c>
      <c r="H6223" s="1110" t="s">
        <v>4654</v>
      </c>
      <c r="I6223" s="1110" t="s">
        <v>10760</v>
      </c>
      <c r="J6223" s="1109">
        <v>0</v>
      </c>
      <c r="K6223" s="1109">
        <v>0</v>
      </c>
      <c r="L6223" s="1109">
        <v>0</v>
      </c>
      <c r="M6223" s="1109">
        <v>0</v>
      </c>
      <c r="N6223" s="1109">
        <v>0</v>
      </c>
      <c r="O6223" s="1109">
        <v>0</v>
      </c>
      <c r="P6223" s="1109">
        <v>0</v>
      </c>
      <c r="Q6223" s="1109">
        <v>0</v>
      </c>
    </row>
    <row r="6224" spans="1:17">
      <c r="A6224" s="1109">
        <v>21765</v>
      </c>
      <c r="B6224" s="1110" t="s">
        <v>0</v>
      </c>
      <c r="C6224" s="1109">
        <v>5</v>
      </c>
      <c r="D6224" s="1109">
        <v>4.4080000000000004</v>
      </c>
      <c r="E6224" s="1109">
        <v>15</v>
      </c>
      <c r="F6224" s="1109">
        <v>0</v>
      </c>
      <c r="G6224" s="1110" t="s">
        <v>10753</v>
      </c>
      <c r="H6224" s="1110" t="s">
        <v>4654</v>
      </c>
      <c r="I6224" s="1110" t="s">
        <v>10849</v>
      </c>
      <c r="J6224" s="1109">
        <v>0</v>
      </c>
      <c r="K6224" s="1109">
        <v>0</v>
      </c>
      <c r="L6224" s="1109">
        <v>0</v>
      </c>
      <c r="M6224" s="1109">
        <v>0</v>
      </c>
      <c r="N6224" s="1109">
        <v>0</v>
      </c>
      <c r="O6224" s="1109">
        <v>0</v>
      </c>
      <c r="P6224" s="1109">
        <v>0</v>
      </c>
      <c r="Q6224" s="1109">
        <v>0</v>
      </c>
    </row>
    <row r="6225" spans="1:17">
      <c r="A6225" s="1109">
        <v>21766</v>
      </c>
      <c r="B6225" s="1110" t="s">
        <v>0</v>
      </c>
      <c r="C6225" s="1109">
        <v>5</v>
      </c>
      <c r="D6225" s="1109">
        <v>4.4080000000000004</v>
      </c>
      <c r="E6225" s="1109">
        <v>15</v>
      </c>
      <c r="F6225" s="1109">
        <v>0</v>
      </c>
      <c r="G6225" s="1110" t="s">
        <v>10753</v>
      </c>
      <c r="H6225" s="1110" t="s">
        <v>4654</v>
      </c>
      <c r="I6225" s="1110" t="s">
        <v>10736</v>
      </c>
      <c r="J6225" s="1109">
        <v>0</v>
      </c>
      <c r="K6225" s="1109">
        <v>0</v>
      </c>
      <c r="L6225" s="1109">
        <v>0</v>
      </c>
      <c r="M6225" s="1109">
        <v>0</v>
      </c>
      <c r="N6225" s="1109">
        <v>0</v>
      </c>
      <c r="O6225" s="1109">
        <v>0</v>
      </c>
      <c r="P6225" s="1109">
        <v>0</v>
      </c>
      <c r="Q6225" s="1109">
        <v>0</v>
      </c>
    </row>
    <row r="6226" spans="1:17">
      <c r="A6226" s="1109">
        <v>21767</v>
      </c>
      <c r="B6226" s="1110" t="s">
        <v>0</v>
      </c>
      <c r="C6226" s="1109">
        <v>5</v>
      </c>
      <c r="D6226" s="1109">
        <v>4.4080000000000004</v>
      </c>
      <c r="E6226" s="1109">
        <v>15</v>
      </c>
      <c r="F6226" s="1109">
        <v>0</v>
      </c>
      <c r="G6226" s="1110" t="s">
        <v>10753</v>
      </c>
      <c r="H6226" s="1110" t="s">
        <v>4654</v>
      </c>
      <c r="I6226" s="1110" t="s">
        <v>10850</v>
      </c>
      <c r="J6226" s="1109">
        <v>0</v>
      </c>
      <c r="K6226" s="1109">
        <v>0</v>
      </c>
      <c r="L6226" s="1109">
        <v>0</v>
      </c>
      <c r="M6226" s="1109">
        <v>0</v>
      </c>
      <c r="N6226" s="1109">
        <v>0</v>
      </c>
      <c r="O6226" s="1109">
        <v>0</v>
      </c>
      <c r="P6226" s="1109">
        <v>0</v>
      </c>
      <c r="Q6226" s="1109">
        <v>0</v>
      </c>
    </row>
    <row r="6227" spans="1:17">
      <c r="A6227" s="1109">
        <v>21768</v>
      </c>
      <c r="B6227" s="1110" t="s">
        <v>0</v>
      </c>
      <c r="C6227" s="1109">
        <v>5</v>
      </c>
      <c r="D6227" s="1109">
        <v>4.4080000000000004</v>
      </c>
      <c r="E6227" s="1109">
        <v>15</v>
      </c>
      <c r="F6227" s="1109">
        <v>0</v>
      </c>
      <c r="G6227" s="1110" t="s">
        <v>10753</v>
      </c>
      <c r="H6227" s="1110" t="s">
        <v>4654</v>
      </c>
      <c r="I6227" s="1110" t="s">
        <v>10832</v>
      </c>
      <c r="J6227" s="1109">
        <v>0</v>
      </c>
      <c r="K6227" s="1109">
        <v>0</v>
      </c>
      <c r="L6227" s="1109">
        <v>0</v>
      </c>
      <c r="M6227" s="1109">
        <v>0</v>
      </c>
      <c r="N6227" s="1109">
        <v>0</v>
      </c>
      <c r="O6227" s="1109">
        <v>0</v>
      </c>
      <c r="P6227" s="1109">
        <v>0</v>
      </c>
      <c r="Q6227" s="1109">
        <v>0</v>
      </c>
    </row>
    <row r="6228" spans="1:17">
      <c r="A6228" s="1109">
        <v>21769</v>
      </c>
      <c r="B6228" s="1110" t="s">
        <v>0</v>
      </c>
      <c r="C6228" s="1109">
        <v>5</v>
      </c>
      <c r="D6228" s="1109">
        <v>4.4080000000000004</v>
      </c>
      <c r="E6228" s="1109">
        <v>15</v>
      </c>
      <c r="F6228" s="1109">
        <v>0</v>
      </c>
      <c r="G6228" s="1110" t="s">
        <v>10753</v>
      </c>
      <c r="H6228" s="1110" t="s">
        <v>4654</v>
      </c>
      <c r="I6228" s="1110" t="s">
        <v>10839</v>
      </c>
      <c r="J6228" s="1109">
        <v>0</v>
      </c>
      <c r="K6228" s="1109">
        <v>0</v>
      </c>
      <c r="L6228" s="1109">
        <v>0</v>
      </c>
      <c r="M6228" s="1109">
        <v>0</v>
      </c>
      <c r="N6228" s="1109">
        <v>0</v>
      </c>
      <c r="O6228" s="1109">
        <v>0</v>
      </c>
      <c r="P6228" s="1109">
        <v>0</v>
      </c>
      <c r="Q6228" s="1109">
        <v>0</v>
      </c>
    </row>
    <row r="6229" spans="1:17">
      <c r="A6229" s="1109">
        <v>21770</v>
      </c>
      <c r="B6229" s="1110" t="s">
        <v>0</v>
      </c>
      <c r="C6229" s="1109">
        <v>5</v>
      </c>
      <c r="D6229" s="1109">
        <v>4.4080000000000004</v>
      </c>
      <c r="E6229" s="1109">
        <v>15</v>
      </c>
      <c r="F6229" s="1109">
        <v>0</v>
      </c>
      <c r="G6229" s="1110" t="s">
        <v>10734</v>
      </c>
      <c r="H6229" s="1110" t="s">
        <v>4654</v>
      </c>
      <c r="I6229" s="1110" t="s">
        <v>10847</v>
      </c>
      <c r="J6229" s="1109">
        <v>0</v>
      </c>
      <c r="K6229" s="1109">
        <v>0</v>
      </c>
      <c r="L6229" s="1109">
        <v>0</v>
      </c>
      <c r="M6229" s="1109">
        <v>0</v>
      </c>
      <c r="N6229" s="1109">
        <v>0</v>
      </c>
      <c r="O6229" s="1109">
        <v>0</v>
      </c>
      <c r="P6229" s="1109">
        <v>0</v>
      </c>
      <c r="Q6229" s="1109">
        <v>0</v>
      </c>
    </row>
    <row r="6230" spans="1:17">
      <c r="A6230" s="1109">
        <v>21771</v>
      </c>
      <c r="B6230" s="1110" t="s">
        <v>0</v>
      </c>
      <c r="C6230" s="1109">
        <v>5</v>
      </c>
      <c r="D6230" s="1109">
        <v>4.4080000000000004</v>
      </c>
      <c r="E6230" s="1109">
        <v>15</v>
      </c>
      <c r="F6230" s="1109">
        <v>0</v>
      </c>
      <c r="G6230" s="1110" t="s">
        <v>10734</v>
      </c>
      <c r="H6230" s="1110" t="s">
        <v>4654</v>
      </c>
      <c r="I6230" s="1110" t="s">
        <v>10760</v>
      </c>
      <c r="J6230" s="1109">
        <v>0</v>
      </c>
      <c r="K6230" s="1109">
        <v>0</v>
      </c>
      <c r="L6230" s="1109">
        <v>0</v>
      </c>
      <c r="M6230" s="1109">
        <v>0</v>
      </c>
      <c r="N6230" s="1109">
        <v>0</v>
      </c>
      <c r="O6230" s="1109">
        <v>0</v>
      </c>
      <c r="P6230" s="1109">
        <v>0</v>
      </c>
      <c r="Q6230" s="1109">
        <v>0</v>
      </c>
    </row>
    <row r="6231" spans="1:17">
      <c r="A6231" s="1109">
        <v>21772</v>
      </c>
      <c r="B6231" s="1110" t="s">
        <v>0</v>
      </c>
      <c r="C6231" s="1109">
        <v>5</v>
      </c>
      <c r="D6231" s="1109">
        <v>4.4080000000000004</v>
      </c>
      <c r="E6231" s="1109">
        <v>15</v>
      </c>
      <c r="F6231" s="1109">
        <v>0</v>
      </c>
      <c r="G6231" s="1110" t="s">
        <v>10734</v>
      </c>
      <c r="H6231" s="1110" t="s">
        <v>4654</v>
      </c>
      <c r="I6231" s="1110" t="s">
        <v>10849</v>
      </c>
      <c r="J6231" s="1109">
        <v>0</v>
      </c>
      <c r="K6231" s="1109">
        <v>0</v>
      </c>
      <c r="L6231" s="1109">
        <v>0</v>
      </c>
      <c r="M6231" s="1109">
        <v>0</v>
      </c>
      <c r="N6231" s="1109">
        <v>0</v>
      </c>
      <c r="O6231" s="1109">
        <v>0</v>
      </c>
      <c r="P6231" s="1109">
        <v>0</v>
      </c>
      <c r="Q6231" s="1109">
        <v>0</v>
      </c>
    </row>
    <row r="6232" spans="1:17">
      <c r="A6232" s="1109">
        <v>21773</v>
      </c>
      <c r="B6232" s="1110" t="s">
        <v>0</v>
      </c>
      <c r="C6232" s="1109">
        <v>5</v>
      </c>
      <c r="D6232" s="1109">
        <v>4.4080000000000004</v>
      </c>
      <c r="E6232" s="1109">
        <v>15</v>
      </c>
      <c r="F6232" s="1109">
        <v>0</v>
      </c>
      <c r="G6232" s="1110" t="s">
        <v>10734</v>
      </c>
      <c r="H6232" s="1110" t="s">
        <v>4654</v>
      </c>
      <c r="I6232" s="1110" t="s">
        <v>10736</v>
      </c>
      <c r="J6232" s="1109">
        <v>0</v>
      </c>
      <c r="K6232" s="1109">
        <v>0</v>
      </c>
      <c r="L6232" s="1109">
        <v>0</v>
      </c>
      <c r="M6232" s="1109">
        <v>0</v>
      </c>
      <c r="N6232" s="1109">
        <v>0</v>
      </c>
      <c r="O6232" s="1109">
        <v>0</v>
      </c>
      <c r="P6232" s="1109">
        <v>0</v>
      </c>
      <c r="Q6232" s="1109">
        <v>0</v>
      </c>
    </row>
    <row r="6233" spans="1:17">
      <c r="A6233" s="1109">
        <v>21774</v>
      </c>
      <c r="B6233" s="1110" t="s">
        <v>0</v>
      </c>
      <c r="C6233" s="1109">
        <v>5</v>
      </c>
      <c r="D6233" s="1109">
        <v>4.4080000000000004</v>
      </c>
      <c r="E6233" s="1109">
        <v>15</v>
      </c>
      <c r="F6233" s="1109">
        <v>0</v>
      </c>
      <c r="G6233" s="1110" t="s">
        <v>10734</v>
      </c>
      <c r="H6233" s="1110" t="s">
        <v>4654</v>
      </c>
      <c r="I6233" s="1110" t="s">
        <v>10735</v>
      </c>
      <c r="J6233" s="1109">
        <v>0</v>
      </c>
      <c r="K6233" s="1109">
        <v>0</v>
      </c>
      <c r="L6233" s="1109">
        <v>0</v>
      </c>
      <c r="M6233" s="1109">
        <v>0</v>
      </c>
      <c r="N6233" s="1109">
        <v>0</v>
      </c>
      <c r="O6233" s="1109">
        <v>0</v>
      </c>
      <c r="P6233" s="1109">
        <v>0</v>
      </c>
      <c r="Q6233" s="1109">
        <v>0</v>
      </c>
    </row>
    <row r="6234" spans="1:17">
      <c r="A6234" s="1109">
        <v>21775</v>
      </c>
      <c r="B6234" s="1110" t="s">
        <v>0</v>
      </c>
      <c r="C6234" s="1109">
        <v>5</v>
      </c>
      <c r="D6234" s="1109">
        <v>4.4080000000000004</v>
      </c>
      <c r="E6234" s="1109">
        <v>15</v>
      </c>
      <c r="F6234" s="1109">
        <v>0</v>
      </c>
      <c r="G6234" s="1110" t="s">
        <v>10734</v>
      </c>
      <c r="H6234" s="1110" t="s">
        <v>4654</v>
      </c>
      <c r="I6234" s="1110" t="s">
        <v>10850</v>
      </c>
      <c r="J6234" s="1109">
        <v>0</v>
      </c>
      <c r="K6234" s="1109">
        <v>0</v>
      </c>
      <c r="L6234" s="1109">
        <v>0</v>
      </c>
      <c r="M6234" s="1109">
        <v>0</v>
      </c>
      <c r="N6234" s="1109">
        <v>0</v>
      </c>
      <c r="O6234" s="1109">
        <v>0</v>
      </c>
      <c r="P6234" s="1109">
        <v>0</v>
      </c>
      <c r="Q6234" s="1109">
        <v>0</v>
      </c>
    </row>
    <row r="6235" spans="1:17">
      <c r="A6235" s="1109">
        <v>21776</v>
      </c>
      <c r="B6235" s="1110" t="s">
        <v>0</v>
      </c>
      <c r="C6235" s="1109">
        <v>5</v>
      </c>
      <c r="D6235" s="1109">
        <v>4.4080000000000004</v>
      </c>
      <c r="E6235" s="1109">
        <v>15</v>
      </c>
      <c r="F6235" s="1109">
        <v>0</v>
      </c>
      <c r="G6235" s="1110" t="s">
        <v>10775</v>
      </c>
      <c r="H6235" s="1110" t="s">
        <v>4654</v>
      </c>
      <c r="I6235" s="1110" t="s">
        <v>10847</v>
      </c>
      <c r="J6235" s="1109">
        <v>0</v>
      </c>
      <c r="K6235" s="1109">
        <v>0</v>
      </c>
      <c r="L6235" s="1109">
        <v>0</v>
      </c>
      <c r="M6235" s="1109">
        <v>0</v>
      </c>
      <c r="N6235" s="1109">
        <v>0</v>
      </c>
      <c r="O6235" s="1109">
        <v>0</v>
      </c>
      <c r="P6235" s="1109">
        <v>0</v>
      </c>
      <c r="Q6235" s="1109">
        <v>0</v>
      </c>
    </row>
    <row r="6236" spans="1:17">
      <c r="A6236" s="1109">
        <v>21777</v>
      </c>
      <c r="B6236" s="1110" t="s">
        <v>0</v>
      </c>
      <c r="C6236" s="1109">
        <v>5</v>
      </c>
      <c r="D6236" s="1109">
        <v>4.4080000000000004</v>
      </c>
      <c r="E6236" s="1109">
        <v>15</v>
      </c>
      <c r="F6236" s="1109">
        <v>0</v>
      </c>
      <c r="G6236" s="1110" t="s">
        <v>10775</v>
      </c>
      <c r="H6236" s="1110" t="s">
        <v>4654</v>
      </c>
      <c r="I6236" s="1110" t="s">
        <v>10760</v>
      </c>
      <c r="J6236" s="1109">
        <v>0</v>
      </c>
      <c r="K6236" s="1109">
        <v>0</v>
      </c>
      <c r="L6236" s="1109">
        <v>0</v>
      </c>
      <c r="M6236" s="1109">
        <v>0</v>
      </c>
      <c r="N6236" s="1109">
        <v>0</v>
      </c>
      <c r="O6236" s="1109">
        <v>0</v>
      </c>
      <c r="P6236" s="1109">
        <v>0</v>
      </c>
      <c r="Q6236" s="1109">
        <v>0</v>
      </c>
    </row>
    <row r="6237" spans="1:17">
      <c r="A6237" s="1109">
        <v>21778</v>
      </c>
      <c r="B6237" s="1110" t="s">
        <v>0</v>
      </c>
      <c r="C6237" s="1109">
        <v>5</v>
      </c>
      <c r="D6237" s="1109">
        <v>4.4080000000000004</v>
      </c>
      <c r="E6237" s="1109">
        <v>15</v>
      </c>
      <c r="F6237" s="1109">
        <v>0</v>
      </c>
      <c r="G6237" s="1110" t="s">
        <v>10775</v>
      </c>
      <c r="H6237" s="1110" t="s">
        <v>4654</v>
      </c>
      <c r="I6237" s="1110" t="s">
        <v>10849</v>
      </c>
      <c r="J6237" s="1109">
        <v>0</v>
      </c>
      <c r="K6237" s="1109">
        <v>0</v>
      </c>
      <c r="L6237" s="1109">
        <v>0</v>
      </c>
      <c r="M6237" s="1109">
        <v>0</v>
      </c>
      <c r="N6237" s="1109">
        <v>0</v>
      </c>
      <c r="O6237" s="1109">
        <v>0</v>
      </c>
      <c r="P6237" s="1109">
        <v>0</v>
      </c>
      <c r="Q6237" s="1109">
        <v>0</v>
      </c>
    </row>
    <row r="6238" spans="1:17">
      <c r="A6238" s="1109">
        <v>21779</v>
      </c>
      <c r="B6238" s="1110" t="s">
        <v>0</v>
      </c>
      <c r="C6238" s="1109">
        <v>5</v>
      </c>
      <c r="D6238" s="1109">
        <v>4.4080000000000004</v>
      </c>
      <c r="E6238" s="1109">
        <v>15</v>
      </c>
      <c r="F6238" s="1109">
        <v>0</v>
      </c>
      <c r="G6238" s="1110" t="s">
        <v>10775</v>
      </c>
      <c r="H6238" s="1110" t="s">
        <v>4654</v>
      </c>
      <c r="I6238" s="1110" t="s">
        <v>10736</v>
      </c>
      <c r="J6238" s="1109">
        <v>0</v>
      </c>
      <c r="K6238" s="1109">
        <v>0</v>
      </c>
      <c r="L6238" s="1109">
        <v>0</v>
      </c>
      <c r="M6238" s="1109">
        <v>0</v>
      </c>
      <c r="N6238" s="1109">
        <v>0</v>
      </c>
      <c r="O6238" s="1109">
        <v>0</v>
      </c>
      <c r="P6238" s="1109">
        <v>0</v>
      </c>
      <c r="Q6238" s="1109">
        <v>0</v>
      </c>
    </row>
    <row r="6239" spans="1:17">
      <c r="A6239" s="1109">
        <v>21780</v>
      </c>
      <c r="B6239" s="1110" t="s">
        <v>0</v>
      </c>
      <c r="C6239" s="1109">
        <v>5</v>
      </c>
      <c r="D6239" s="1109">
        <v>4.4080000000000004</v>
      </c>
      <c r="E6239" s="1109">
        <v>15</v>
      </c>
      <c r="F6239" s="1109">
        <v>0</v>
      </c>
      <c r="G6239" s="1110" t="s">
        <v>10775</v>
      </c>
      <c r="H6239" s="1110" t="s">
        <v>4654</v>
      </c>
      <c r="I6239" s="1110" t="s">
        <v>10735</v>
      </c>
      <c r="J6239" s="1109">
        <v>0</v>
      </c>
      <c r="K6239" s="1109">
        <v>0</v>
      </c>
      <c r="L6239" s="1109">
        <v>0</v>
      </c>
      <c r="M6239" s="1109">
        <v>0</v>
      </c>
      <c r="N6239" s="1109">
        <v>0</v>
      </c>
      <c r="O6239" s="1109">
        <v>0</v>
      </c>
      <c r="P6239" s="1109">
        <v>0</v>
      </c>
      <c r="Q6239" s="1109">
        <v>0</v>
      </c>
    </row>
    <row r="6240" spans="1:17">
      <c r="A6240" s="1109">
        <v>21781</v>
      </c>
      <c r="B6240" s="1110" t="s">
        <v>0</v>
      </c>
      <c r="C6240" s="1109">
        <v>5</v>
      </c>
      <c r="D6240" s="1109">
        <v>4.4080000000000004</v>
      </c>
      <c r="E6240" s="1109">
        <v>15</v>
      </c>
      <c r="F6240" s="1109">
        <v>0</v>
      </c>
      <c r="G6240" s="1110" t="s">
        <v>10775</v>
      </c>
      <c r="H6240" s="1110" t="s">
        <v>4654</v>
      </c>
      <c r="I6240" s="1110" t="s">
        <v>10850</v>
      </c>
      <c r="J6240" s="1109">
        <v>0</v>
      </c>
      <c r="K6240" s="1109">
        <v>0</v>
      </c>
      <c r="L6240" s="1109">
        <v>0</v>
      </c>
      <c r="M6240" s="1109">
        <v>0</v>
      </c>
      <c r="N6240" s="1109">
        <v>0</v>
      </c>
      <c r="O6240" s="1109">
        <v>0</v>
      </c>
      <c r="P6240" s="1109">
        <v>0</v>
      </c>
      <c r="Q6240" s="1109">
        <v>0</v>
      </c>
    </row>
    <row r="6241" spans="1:17">
      <c r="A6241" s="1109">
        <v>21782</v>
      </c>
      <c r="B6241" s="1110" t="s">
        <v>0</v>
      </c>
      <c r="C6241" s="1109">
        <v>5</v>
      </c>
      <c r="D6241" s="1109">
        <v>4.4080000000000004</v>
      </c>
      <c r="E6241" s="1109">
        <v>15</v>
      </c>
      <c r="F6241" s="1109">
        <v>0</v>
      </c>
      <c r="G6241" s="1110" t="s">
        <v>10779</v>
      </c>
      <c r="H6241" s="1110" t="s">
        <v>4654</v>
      </c>
      <c r="I6241" s="1110" t="s">
        <v>10841</v>
      </c>
      <c r="J6241" s="1109">
        <v>0</v>
      </c>
      <c r="K6241" s="1109">
        <v>0</v>
      </c>
      <c r="L6241" s="1109">
        <v>0</v>
      </c>
      <c r="M6241" s="1109">
        <v>0</v>
      </c>
      <c r="N6241" s="1109">
        <v>0</v>
      </c>
      <c r="O6241" s="1109">
        <v>0</v>
      </c>
      <c r="P6241" s="1109">
        <v>0</v>
      </c>
      <c r="Q6241" s="1109">
        <v>0</v>
      </c>
    </row>
    <row r="6242" spans="1:17">
      <c r="A6242" s="1109">
        <v>21783</v>
      </c>
      <c r="B6242" s="1110" t="s">
        <v>0</v>
      </c>
      <c r="C6242" s="1109">
        <v>5</v>
      </c>
      <c r="D6242" s="1109">
        <v>4.4080000000000004</v>
      </c>
      <c r="E6242" s="1109">
        <v>15</v>
      </c>
      <c r="F6242" s="1109">
        <v>0</v>
      </c>
      <c r="G6242" s="1110" t="s">
        <v>10779</v>
      </c>
      <c r="H6242" s="1110" t="s">
        <v>4654</v>
      </c>
      <c r="I6242" s="1110" t="s">
        <v>10847</v>
      </c>
      <c r="J6242" s="1109">
        <v>0</v>
      </c>
      <c r="K6242" s="1109">
        <v>0</v>
      </c>
      <c r="L6242" s="1109">
        <v>0</v>
      </c>
      <c r="M6242" s="1109">
        <v>0</v>
      </c>
      <c r="N6242" s="1109">
        <v>0</v>
      </c>
      <c r="O6242" s="1109">
        <v>0</v>
      </c>
      <c r="P6242" s="1109">
        <v>0</v>
      </c>
      <c r="Q6242" s="1109">
        <v>0</v>
      </c>
    </row>
    <row r="6243" spans="1:17">
      <c r="A6243" s="1109">
        <v>21784</v>
      </c>
      <c r="B6243" s="1110" t="s">
        <v>0</v>
      </c>
      <c r="C6243" s="1109">
        <v>5</v>
      </c>
      <c r="D6243" s="1109">
        <v>4.4080000000000004</v>
      </c>
      <c r="E6243" s="1109">
        <v>15</v>
      </c>
      <c r="F6243" s="1109">
        <v>0</v>
      </c>
      <c r="G6243" s="1110" t="s">
        <v>10779</v>
      </c>
      <c r="H6243" s="1110" t="s">
        <v>4654</v>
      </c>
      <c r="I6243" s="1110" t="s">
        <v>10760</v>
      </c>
      <c r="J6243" s="1109">
        <v>0</v>
      </c>
      <c r="K6243" s="1109">
        <v>0</v>
      </c>
      <c r="L6243" s="1109">
        <v>0</v>
      </c>
      <c r="M6243" s="1109">
        <v>0</v>
      </c>
      <c r="N6243" s="1109">
        <v>0</v>
      </c>
      <c r="O6243" s="1109">
        <v>0</v>
      </c>
      <c r="P6243" s="1109">
        <v>0</v>
      </c>
      <c r="Q6243" s="1109">
        <v>0</v>
      </c>
    </row>
    <row r="6244" spans="1:17">
      <c r="A6244" s="1109">
        <v>21785</v>
      </c>
      <c r="B6244" s="1110" t="s">
        <v>0</v>
      </c>
      <c r="C6244" s="1109">
        <v>5</v>
      </c>
      <c r="D6244" s="1109">
        <v>4.4080000000000004</v>
      </c>
      <c r="E6244" s="1109">
        <v>15</v>
      </c>
      <c r="F6244" s="1109">
        <v>0</v>
      </c>
      <c r="G6244" s="1110" t="s">
        <v>10779</v>
      </c>
      <c r="H6244" s="1110" t="s">
        <v>4654</v>
      </c>
      <c r="I6244" s="1110" t="s">
        <v>10736</v>
      </c>
      <c r="J6244" s="1109">
        <v>0</v>
      </c>
      <c r="K6244" s="1109">
        <v>0</v>
      </c>
      <c r="L6244" s="1109">
        <v>0</v>
      </c>
      <c r="M6244" s="1109">
        <v>0</v>
      </c>
      <c r="N6244" s="1109">
        <v>0</v>
      </c>
      <c r="O6244" s="1109">
        <v>0</v>
      </c>
      <c r="P6244" s="1109">
        <v>0</v>
      </c>
      <c r="Q6244" s="1109">
        <v>0</v>
      </c>
    </row>
    <row r="6245" spans="1:17">
      <c r="A6245" s="1109">
        <v>21786</v>
      </c>
      <c r="B6245" s="1110" t="s">
        <v>0</v>
      </c>
      <c r="C6245" s="1109">
        <v>5</v>
      </c>
      <c r="D6245" s="1109">
        <v>4.4080000000000004</v>
      </c>
      <c r="E6245" s="1109">
        <v>15</v>
      </c>
      <c r="F6245" s="1109">
        <v>0</v>
      </c>
      <c r="G6245" s="1110" t="s">
        <v>10779</v>
      </c>
      <c r="H6245" s="1110" t="s">
        <v>4654</v>
      </c>
      <c r="I6245" s="1110" t="s">
        <v>10850</v>
      </c>
      <c r="J6245" s="1109">
        <v>0</v>
      </c>
      <c r="K6245" s="1109">
        <v>0</v>
      </c>
      <c r="L6245" s="1109">
        <v>0</v>
      </c>
      <c r="M6245" s="1109">
        <v>0</v>
      </c>
      <c r="N6245" s="1109">
        <v>0</v>
      </c>
      <c r="O6245" s="1109">
        <v>0</v>
      </c>
      <c r="P6245" s="1109">
        <v>0</v>
      </c>
      <c r="Q6245" s="1109">
        <v>0</v>
      </c>
    </row>
    <row r="6246" spans="1:17">
      <c r="A6246" s="1109">
        <v>21787</v>
      </c>
      <c r="B6246" s="1110" t="s">
        <v>0</v>
      </c>
      <c r="C6246" s="1109">
        <v>5</v>
      </c>
      <c r="D6246" s="1109">
        <v>4.4080000000000004</v>
      </c>
      <c r="E6246" s="1109">
        <v>15</v>
      </c>
      <c r="F6246" s="1109">
        <v>0</v>
      </c>
      <c r="G6246" s="1110" t="s">
        <v>10779</v>
      </c>
      <c r="H6246" s="1110" t="s">
        <v>4654</v>
      </c>
      <c r="I6246" s="1110" t="s">
        <v>10832</v>
      </c>
      <c r="J6246" s="1109">
        <v>0</v>
      </c>
      <c r="K6246" s="1109">
        <v>0</v>
      </c>
      <c r="L6246" s="1109">
        <v>0</v>
      </c>
      <c r="M6246" s="1109">
        <v>0</v>
      </c>
      <c r="N6246" s="1109">
        <v>0</v>
      </c>
      <c r="O6246" s="1109">
        <v>0</v>
      </c>
      <c r="P6246" s="1109">
        <v>0</v>
      </c>
      <c r="Q6246" s="1109">
        <v>0</v>
      </c>
    </row>
    <row r="6247" spans="1:17">
      <c r="A6247" s="1109">
        <v>21788</v>
      </c>
      <c r="B6247" s="1110" t="s">
        <v>0</v>
      </c>
      <c r="C6247" s="1109">
        <v>5</v>
      </c>
      <c r="D6247" s="1109">
        <v>4.4080000000000004</v>
      </c>
      <c r="E6247" s="1109">
        <v>15</v>
      </c>
      <c r="F6247" s="1109">
        <v>0</v>
      </c>
      <c r="G6247" s="1110" t="s">
        <v>10779</v>
      </c>
      <c r="H6247" s="1110" t="s">
        <v>4654</v>
      </c>
      <c r="I6247" s="1110" t="s">
        <v>10839</v>
      </c>
      <c r="J6247" s="1109">
        <v>0</v>
      </c>
      <c r="K6247" s="1109">
        <v>0</v>
      </c>
      <c r="L6247" s="1109">
        <v>0</v>
      </c>
      <c r="M6247" s="1109">
        <v>0</v>
      </c>
      <c r="N6247" s="1109">
        <v>0</v>
      </c>
      <c r="O6247" s="1109">
        <v>0</v>
      </c>
      <c r="P6247" s="1109">
        <v>0</v>
      </c>
      <c r="Q6247" s="1109">
        <v>0</v>
      </c>
    </row>
    <row r="6248" spans="1:17">
      <c r="A6248" s="1109">
        <v>21789</v>
      </c>
      <c r="B6248" s="1110" t="s">
        <v>0</v>
      </c>
      <c r="C6248" s="1109">
        <v>5</v>
      </c>
      <c r="D6248" s="1109">
        <v>4.4080000000000004</v>
      </c>
      <c r="E6248" s="1109">
        <v>15</v>
      </c>
      <c r="F6248" s="1109">
        <v>0</v>
      </c>
      <c r="G6248" s="1110" t="s">
        <v>10739</v>
      </c>
      <c r="H6248" s="1110" t="s">
        <v>4654</v>
      </c>
      <c r="I6248" s="1110" t="s">
        <v>10841</v>
      </c>
      <c r="J6248" s="1109">
        <v>0</v>
      </c>
      <c r="K6248" s="1109">
        <v>0</v>
      </c>
      <c r="L6248" s="1109">
        <v>0</v>
      </c>
      <c r="M6248" s="1109">
        <v>0</v>
      </c>
      <c r="N6248" s="1109">
        <v>0</v>
      </c>
      <c r="O6248" s="1109">
        <v>0</v>
      </c>
      <c r="P6248" s="1109">
        <v>0</v>
      </c>
      <c r="Q6248" s="1109">
        <v>0</v>
      </c>
    </row>
    <row r="6249" spans="1:17">
      <c r="A6249" s="1109">
        <v>21790</v>
      </c>
      <c r="B6249" s="1110" t="s">
        <v>0</v>
      </c>
      <c r="C6249" s="1109">
        <v>5</v>
      </c>
      <c r="D6249" s="1109">
        <v>4.4080000000000004</v>
      </c>
      <c r="E6249" s="1109">
        <v>15</v>
      </c>
      <c r="F6249" s="1109">
        <v>0</v>
      </c>
      <c r="G6249" s="1110" t="s">
        <v>10739</v>
      </c>
      <c r="H6249" s="1110" t="s">
        <v>4654</v>
      </c>
      <c r="I6249" s="1110" t="s">
        <v>10847</v>
      </c>
      <c r="J6249" s="1109">
        <v>0</v>
      </c>
      <c r="K6249" s="1109">
        <v>0</v>
      </c>
      <c r="L6249" s="1109">
        <v>0</v>
      </c>
      <c r="M6249" s="1109">
        <v>0</v>
      </c>
      <c r="N6249" s="1109">
        <v>0</v>
      </c>
      <c r="O6249" s="1109">
        <v>0</v>
      </c>
      <c r="P6249" s="1109">
        <v>0</v>
      </c>
      <c r="Q6249" s="1109">
        <v>0</v>
      </c>
    </row>
    <row r="6250" spans="1:17">
      <c r="A6250" s="1109">
        <v>21791</v>
      </c>
      <c r="B6250" s="1110" t="s">
        <v>0</v>
      </c>
      <c r="C6250" s="1109">
        <v>5</v>
      </c>
      <c r="D6250" s="1109">
        <v>4.4080000000000004</v>
      </c>
      <c r="E6250" s="1109">
        <v>15</v>
      </c>
      <c r="F6250" s="1109">
        <v>0</v>
      </c>
      <c r="G6250" s="1110" t="s">
        <v>10739</v>
      </c>
      <c r="H6250" s="1110" t="s">
        <v>4654</v>
      </c>
      <c r="I6250" s="1110" t="s">
        <v>10760</v>
      </c>
      <c r="J6250" s="1109">
        <v>0</v>
      </c>
      <c r="K6250" s="1109">
        <v>0</v>
      </c>
      <c r="L6250" s="1109">
        <v>0</v>
      </c>
      <c r="M6250" s="1109">
        <v>0</v>
      </c>
      <c r="N6250" s="1109">
        <v>0</v>
      </c>
      <c r="O6250" s="1109">
        <v>0</v>
      </c>
      <c r="P6250" s="1109">
        <v>0</v>
      </c>
      <c r="Q6250" s="1109">
        <v>0</v>
      </c>
    </row>
    <row r="6251" spans="1:17">
      <c r="A6251" s="1109">
        <v>21792</v>
      </c>
      <c r="B6251" s="1110" t="s">
        <v>0</v>
      </c>
      <c r="C6251" s="1109">
        <v>5</v>
      </c>
      <c r="D6251" s="1109">
        <v>4.4080000000000004</v>
      </c>
      <c r="E6251" s="1109">
        <v>15</v>
      </c>
      <c r="F6251" s="1109">
        <v>0</v>
      </c>
      <c r="G6251" s="1110" t="s">
        <v>10739</v>
      </c>
      <c r="H6251" s="1110" t="s">
        <v>4654</v>
      </c>
      <c r="I6251" s="1110" t="s">
        <v>10736</v>
      </c>
      <c r="J6251" s="1109">
        <v>0</v>
      </c>
      <c r="K6251" s="1109">
        <v>0</v>
      </c>
      <c r="L6251" s="1109">
        <v>0</v>
      </c>
      <c r="M6251" s="1109">
        <v>0</v>
      </c>
      <c r="N6251" s="1109">
        <v>0</v>
      </c>
      <c r="O6251" s="1109">
        <v>0</v>
      </c>
      <c r="P6251" s="1109">
        <v>0</v>
      </c>
      <c r="Q6251" s="1109">
        <v>0</v>
      </c>
    </row>
    <row r="6252" spans="1:17">
      <c r="A6252" s="1109">
        <v>21793</v>
      </c>
      <c r="B6252" s="1110" t="s">
        <v>0</v>
      </c>
      <c r="C6252" s="1109">
        <v>5</v>
      </c>
      <c r="D6252" s="1109">
        <v>4.4080000000000004</v>
      </c>
      <c r="E6252" s="1109">
        <v>15</v>
      </c>
      <c r="F6252" s="1109">
        <v>0</v>
      </c>
      <c r="G6252" s="1110" t="s">
        <v>10739</v>
      </c>
      <c r="H6252" s="1110" t="s">
        <v>4654</v>
      </c>
      <c r="I6252" s="1110" t="s">
        <v>10850</v>
      </c>
      <c r="J6252" s="1109">
        <v>0</v>
      </c>
      <c r="K6252" s="1109">
        <v>0</v>
      </c>
      <c r="L6252" s="1109">
        <v>0</v>
      </c>
      <c r="M6252" s="1109">
        <v>0</v>
      </c>
      <c r="N6252" s="1109">
        <v>0</v>
      </c>
      <c r="O6252" s="1109">
        <v>0</v>
      </c>
      <c r="P6252" s="1109">
        <v>0</v>
      </c>
      <c r="Q6252" s="1109">
        <v>0</v>
      </c>
    </row>
    <row r="6253" spans="1:17">
      <c r="A6253" s="1109">
        <v>21794</v>
      </c>
      <c r="B6253" s="1110" t="s">
        <v>0</v>
      </c>
      <c r="C6253" s="1109">
        <v>5</v>
      </c>
      <c r="D6253" s="1109">
        <v>4.4080000000000004</v>
      </c>
      <c r="E6253" s="1109">
        <v>15</v>
      </c>
      <c r="F6253" s="1109">
        <v>0</v>
      </c>
      <c r="G6253" s="1110" t="s">
        <v>10739</v>
      </c>
      <c r="H6253" s="1110" t="s">
        <v>4654</v>
      </c>
      <c r="I6253" s="1110" t="s">
        <v>10832</v>
      </c>
      <c r="J6253" s="1109">
        <v>0</v>
      </c>
      <c r="K6253" s="1109">
        <v>0</v>
      </c>
      <c r="L6253" s="1109">
        <v>0</v>
      </c>
      <c r="M6253" s="1109">
        <v>0</v>
      </c>
      <c r="N6253" s="1109">
        <v>0</v>
      </c>
      <c r="O6253" s="1109">
        <v>0</v>
      </c>
      <c r="P6253" s="1109">
        <v>0</v>
      </c>
      <c r="Q6253" s="1109">
        <v>0</v>
      </c>
    </row>
    <row r="6254" spans="1:17">
      <c r="A6254" s="1109">
        <v>21795</v>
      </c>
      <c r="B6254" s="1110" t="s">
        <v>0</v>
      </c>
      <c r="C6254" s="1109">
        <v>5</v>
      </c>
      <c r="D6254" s="1109">
        <v>4.4080000000000004</v>
      </c>
      <c r="E6254" s="1109">
        <v>15</v>
      </c>
      <c r="F6254" s="1109">
        <v>0</v>
      </c>
      <c r="G6254" s="1110" t="s">
        <v>10739</v>
      </c>
      <c r="H6254" s="1110" t="s">
        <v>4654</v>
      </c>
      <c r="I6254" s="1110" t="s">
        <v>10839</v>
      </c>
      <c r="J6254" s="1109">
        <v>0</v>
      </c>
      <c r="K6254" s="1109">
        <v>0</v>
      </c>
      <c r="L6254" s="1109">
        <v>0</v>
      </c>
      <c r="M6254" s="1109">
        <v>0</v>
      </c>
      <c r="N6254" s="1109">
        <v>0</v>
      </c>
      <c r="O6254" s="1109">
        <v>0</v>
      </c>
      <c r="P6254" s="1109">
        <v>0</v>
      </c>
      <c r="Q6254" s="1109">
        <v>0</v>
      </c>
    </row>
    <row r="6255" spans="1:17">
      <c r="A6255" s="1109">
        <v>21796</v>
      </c>
      <c r="B6255" s="1110" t="s">
        <v>0</v>
      </c>
      <c r="C6255" s="1109">
        <v>5</v>
      </c>
      <c r="D6255" s="1109">
        <v>4.4080000000000004</v>
      </c>
      <c r="E6255" s="1109">
        <v>15</v>
      </c>
      <c r="F6255" s="1109">
        <v>0</v>
      </c>
      <c r="G6255" s="1110" t="s">
        <v>10844</v>
      </c>
      <c r="H6255" s="1110" t="s">
        <v>4654</v>
      </c>
      <c r="I6255" s="1110" t="s">
        <v>10847</v>
      </c>
      <c r="J6255" s="1109">
        <v>0</v>
      </c>
      <c r="K6255" s="1109">
        <v>0</v>
      </c>
      <c r="L6255" s="1109">
        <v>0</v>
      </c>
      <c r="M6255" s="1109">
        <v>0</v>
      </c>
      <c r="N6255" s="1109">
        <v>0</v>
      </c>
      <c r="O6255" s="1109">
        <v>0</v>
      </c>
      <c r="P6255" s="1109">
        <v>0</v>
      </c>
      <c r="Q6255" s="1109">
        <v>0</v>
      </c>
    </row>
    <row r="6256" spans="1:17">
      <c r="A6256" s="1109">
        <v>21797</v>
      </c>
      <c r="B6256" s="1110" t="s">
        <v>0</v>
      </c>
      <c r="C6256" s="1109">
        <v>5</v>
      </c>
      <c r="D6256" s="1109">
        <v>4.4080000000000004</v>
      </c>
      <c r="E6256" s="1109">
        <v>15</v>
      </c>
      <c r="F6256" s="1109">
        <v>0</v>
      </c>
      <c r="G6256" s="1110" t="s">
        <v>10844</v>
      </c>
      <c r="H6256" s="1110" t="s">
        <v>4654</v>
      </c>
      <c r="I6256" s="1110" t="s">
        <v>10760</v>
      </c>
      <c r="J6256" s="1109">
        <v>0</v>
      </c>
      <c r="K6256" s="1109">
        <v>0</v>
      </c>
      <c r="L6256" s="1109">
        <v>0</v>
      </c>
      <c r="M6256" s="1109">
        <v>0</v>
      </c>
      <c r="N6256" s="1109">
        <v>0</v>
      </c>
      <c r="O6256" s="1109">
        <v>0</v>
      </c>
      <c r="P6256" s="1109">
        <v>0</v>
      </c>
      <c r="Q6256" s="1109">
        <v>0</v>
      </c>
    </row>
    <row r="6257" spans="1:17">
      <c r="A6257" s="1109">
        <v>21798</v>
      </c>
      <c r="B6257" s="1110" t="s">
        <v>0</v>
      </c>
      <c r="C6257" s="1109">
        <v>5</v>
      </c>
      <c r="D6257" s="1109">
        <v>4.4080000000000004</v>
      </c>
      <c r="E6257" s="1109">
        <v>15</v>
      </c>
      <c r="F6257" s="1109">
        <v>0</v>
      </c>
      <c r="G6257" s="1110" t="s">
        <v>10844</v>
      </c>
      <c r="H6257" s="1110" t="s">
        <v>4654</v>
      </c>
      <c r="I6257" s="1110" t="s">
        <v>10849</v>
      </c>
      <c r="J6257" s="1109">
        <v>0</v>
      </c>
      <c r="K6257" s="1109">
        <v>0</v>
      </c>
      <c r="L6257" s="1109">
        <v>0</v>
      </c>
      <c r="M6257" s="1109">
        <v>0</v>
      </c>
      <c r="N6257" s="1109">
        <v>0</v>
      </c>
      <c r="O6257" s="1109">
        <v>0</v>
      </c>
      <c r="P6257" s="1109">
        <v>0</v>
      </c>
      <c r="Q6257" s="1109">
        <v>0</v>
      </c>
    </row>
    <row r="6258" spans="1:17">
      <c r="A6258" s="1109">
        <v>21799</v>
      </c>
      <c r="B6258" s="1110" t="s">
        <v>0</v>
      </c>
      <c r="C6258" s="1109">
        <v>5</v>
      </c>
      <c r="D6258" s="1109">
        <v>4.4080000000000004</v>
      </c>
      <c r="E6258" s="1109">
        <v>15</v>
      </c>
      <c r="F6258" s="1109">
        <v>0</v>
      </c>
      <c r="G6258" s="1110" t="s">
        <v>10844</v>
      </c>
      <c r="H6258" s="1110" t="s">
        <v>4654</v>
      </c>
      <c r="I6258" s="1110" t="s">
        <v>10736</v>
      </c>
      <c r="J6258" s="1109">
        <v>0</v>
      </c>
      <c r="K6258" s="1109">
        <v>0</v>
      </c>
      <c r="L6258" s="1109">
        <v>0</v>
      </c>
      <c r="M6258" s="1109">
        <v>0</v>
      </c>
      <c r="N6258" s="1109">
        <v>0</v>
      </c>
      <c r="O6258" s="1109">
        <v>0</v>
      </c>
      <c r="P6258" s="1109">
        <v>0</v>
      </c>
      <c r="Q6258" s="1109">
        <v>0</v>
      </c>
    </row>
    <row r="6259" spans="1:17">
      <c r="A6259" s="1109">
        <v>21800</v>
      </c>
      <c r="B6259" s="1110" t="s">
        <v>0</v>
      </c>
      <c r="C6259" s="1109">
        <v>5</v>
      </c>
      <c r="D6259" s="1109">
        <v>4.4080000000000004</v>
      </c>
      <c r="E6259" s="1109">
        <v>15</v>
      </c>
      <c r="F6259" s="1109">
        <v>0</v>
      </c>
      <c r="G6259" s="1110" t="s">
        <v>10844</v>
      </c>
      <c r="H6259" s="1110" t="s">
        <v>4654</v>
      </c>
      <c r="I6259" s="1110" t="s">
        <v>10850</v>
      </c>
      <c r="J6259" s="1109">
        <v>0</v>
      </c>
      <c r="K6259" s="1109">
        <v>0</v>
      </c>
      <c r="L6259" s="1109">
        <v>0</v>
      </c>
      <c r="M6259" s="1109">
        <v>0</v>
      </c>
      <c r="N6259" s="1109">
        <v>0</v>
      </c>
      <c r="O6259" s="1109">
        <v>0</v>
      </c>
      <c r="P6259" s="1109">
        <v>0</v>
      </c>
      <c r="Q6259" s="1109">
        <v>0</v>
      </c>
    </row>
    <row r="6260" spans="1:17">
      <c r="A6260" s="1109">
        <v>21801</v>
      </c>
      <c r="B6260" s="1110" t="s">
        <v>0</v>
      </c>
      <c r="C6260" s="1109">
        <v>5</v>
      </c>
      <c r="D6260" s="1109">
        <v>4.4939999999999998</v>
      </c>
      <c r="E6260" s="1109">
        <v>13</v>
      </c>
      <c r="F6260" s="1109">
        <v>0</v>
      </c>
      <c r="G6260" s="1110" t="s">
        <v>10838</v>
      </c>
      <c r="H6260" s="1110" t="s">
        <v>4654</v>
      </c>
      <c r="I6260" s="1110" t="s">
        <v>10760</v>
      </c>
      <c r="J6260" s="1109">
        <v>0</v>
      </c>
      <c r="K6260" s="1109">
        <v>0</v>
      </c>
      <c r="L6260" s="1109">
        <v>0</v>
      </c>
      <c r="M6260" s="1109">
        <v>0</v>
      </c>
      <c r="N6260" s="1109">
        <v>0</v>
      </c>
      <c r="O6260" s="1109">
        <v>0</v>
      </c>
      <c r="P6260" s="1109">
        <v>0</v>
      </c>
      <c r="Q6260" s="1109">
        <v>0</v>
      </c>
    </row>
    <row r="6261" spans="1:17">
      <c r="A6261" s="1109">
        <v>21802</v>
      </c>
      <c r="B6261" s="1110" t="s">
        <v>0</v>
      </c>
      <c r="C6261" s="1109">
        <v>5</v>
      </c>
      <c r="D6261" s="1109">
        <v>4.4939999999999998</v>
      </c>
      <c r="E6261" s="1109">
        <v>13</v>
      </c>
      <c r="F6261" s="1109">
        <v>0</v>
      </c>
      <c r="G6261" s="1110" t="s">
        <v>10838</v>
      </c>
      <c r="H6261" s="1110" t="s">
        <v>4654</v>
      </c>
      <c r="I6261" s="1110" t="s">
        <v>10736</v>
      </c>
      <c r="J6261" s="1109">
        <v>0</v>
      </c>
      <c r="K6261" s="1109">
        <v>0</v>
      </c>
      <c r="L6261" s="1109">
        <v>0</v>
      </c>
      <c r="M6261" s="1109">
        <v>0</v>
      </c>
      <c r="N6261" s="1109">
        <v>0</v>
      </c>
      <c r="O6261" s="1109">
        <v>0</v>
      </c>
      <c r="P6261" s="1109">
        <v>0</v>
      </c>
      <c r="Q6261" s="1109">
        <v>0</v>
      </c>
    </row>
    <row r="6262" spans="1:17">
      <c r="A6262" s="1109">
        <v>21803</v>
      </c>
      <c r="B6262" s="1110" t="s">
        <v>0</v>
      </c>
      <c r="C6262" s="1109">
        <v>5</v>
      </c>
      <c r="D6262" s="1109">
        <v>4.4939999999999998</v>
      </c>
      <c r="E6262" s="1109">
        <v>13</v>
      </c>
      <c r="F6262" s="1109">
        <v>0</v>
      </c>
      <c r="G6262" s="1110" t="s">
        <v>10838</v>
      </c>
      <c r="H6262" s="1110" t="s">
        <v>4654</v>
      </c>
      <c r="I6262" s="1110" t="s">
        <v>10735</v>
      </c>
      <c r="J6262" s="1109">
        <v>0</v>
      </c>
      <c r="K6262" s="1109">
        <v>0</v>
      </c>
      <c r="L6262" s="1109">
        <v>0</v>
      </c>
      <c r="M6262" s="1109">
        <v>0</v>
      </c>
      <c r="N6262" s="1109">
        <v>0</v>
      </c>
      <c r="O6262" s="1109">
        <v>0</v>
      </c>
      <c r="P6262" s="1109">
        <v>0</v>
      </c>
      <c r="Q6262" s="1109">
        <v>0</v>
      </c>
    </row>
    <row r="6263" spans="1:17">
      <c r="A6263" s="1109">
        <v>21804</v>
      </c>
      <c r="B6263" s="1110" t="s">
        <v>0</v>
      </c>
      <c r="C6263" s="1109">
        <v>5</v>
      </c>
      <c r="D6263" s="1109">
        <v>4.4939999999999998</v>
      </c>
      <c r="E6263" s="1109">
        <v>13</v>
      </c>
      <c r="F6263" s="1109">
        <v>0</v>
      </c>
      <c r="G6263" s="1110" t="s">
        <v>10734</v>
      </c>
      <c r="H6263" s="1110" t="s">
        <v>4654</v>
      </c>
      <c r="I6263" s="1110" t="s">
        <v>10760</v>
      </c>
      <c r="J6263" s="1109">
        <v>0</v>
      </c>
      <c r="K6263" s="1109">
        <v>0</v>
      </c>
      <c r="L6263" s="1109">
        <v>0</v>
      </c>
      <c r="M6263" s="1109">
        <v>0</v>
      </c>
      <c r="N6263" s="1109">
        <v>0</v>
      </c>
      <c r="O6263" s="1109">
        <v>0</v>
      </c>
      <c r="P6263" s="1109">
        <v>0</v>
      </c>
      <c r="Q6263" s="1109">
        <v>0</v>
      </c>
    </row>
    <row r="6264" spans="1:17">
      <c r="A6264" s="1109">
        <v>21805</v>
      </c>
      <c r="B6264" s="1110" t="s">
        <v>0</v>
      </c>
      <c r="C6264" s="1109">
        <v>5</v>
      </c>
      <c r="D6264" s="1109">
        <v>4.4939999999999998</v>
      </c>
      <c r="E6264" s="1109">
        <v>13</v>
      </c>
      <c r="F6264" s="1109">
        <v>0</v>
      </c>
      <c r="G6264" s="1110" t="s">
        <v>10734</v>
      </c>
      <c r="H6264" s="1110" t="s">
        <v>4654</v>
      </c>
      <c r="I6264" s="1110" t="s">
        <v>10847</v>
      </c>
      <c r="J6264" s="1109">
        <v>0</v>
      </c>
      <c r="K6264" s="1109">
        <v>0</v>
      </c>
      <c r="L6264" s="1109">
        <v>0</v>
      </c>
      <c r="M6264" s="1109">
        <v>0</v>
      </c>
      <c r="N6264" s="1109">
        <v>0</v>
      </c>
      <c r="O6264" s="1109">
        <v>0</v>
      </c>
      <c r="P6264" s="1109">
        <v>0</v>
      </c>
      <c r="Q6264" s="1109">
        <v>0</v>
      </c>
    </row>
    <row r="6265" spans="1:17">
      <c r="A6265" s="1109">
        <v>21806</v>
      </c>
      <c r="B6265" s="1110" t="s">
        <v>0</v>
      </c>
      <c r="C6265" s="1109">
        <v>5</v>
      </c>
      <c r="D6265" s="1109">
        <v>4.4939999999999998</v>
      </c>
      <c r="E6265" s="1109">
        <v>13</v>
      </c>
      <c r="F6265" s="1109">
        <v>0</v>
      </c>
      <c r="G6265" s="1110" t="s">
        <v>10734</v>
      </c>
      <c r="H6265" s="1110" t="s">
        <v>4654</v>
      </c>
      <c r="I6265" s="1110" t="s">
        <v>10849</v>
      </c>
      <c r="J6265" s="1109">
        <v>0</v>
      </c>
      <c r="K6265" s="1109">
        <v>0</v>
      </c>
      <c r="L6265" s="1109">
        <v>0</v>
      </c>
      <c r="M6265" s="1109">
        <v>0</v>
      </c>
      <c r="N6265" s="1109">
        <v>0</v>
      </c>
      <c r="O6265" s="1109">
        <v>0</v>
      </c>
      <c r="P6265" s="1109">
        <v>0</v>
      </c>
      <c r="Q6265" s="1109">
        <v>0</v>
      </c>
    </row>
    <row r="6266" spans="1:17">
      <c r="A6266" s="1109">
        <v>21807</v>
      </c>
      <c r="B6266" s="1110" t="s">
        <v>0</v>
      </c>
      <c r="C6266" s="1109">
        <v>5</v>
      </c>
      <c r="D6266" s="1109">
        <v>4.4939999999999998</v>
      </c>
      <c r="E6266" s="1109">
        <v>13</v>
      </c>
      <c r="F6266" s="1109">
        <v>0</v>
      </c>
      <c r="G6266" s="1110" t="s">
        <v>10734</v>
      </c>
      <c r="H6266" s="1110" t="s">
        <v>4654</v>
      </c>
      <c r="I6266" s="1110" t="s">
        <v>10735</v>
      </c>
      <c r="J6266" s="1109">
        <v>0</v>
      </c>
      <c r="K6266" s="1109">
        <v>0</v>
      </c>
      <c r="L6266" s="1109">
        <v>0</v>
      </c>
      <c r="M6266" s="1109">
        <v>0</v>
      </c>
      <c r="N6266" s="1109">
        <v>0</v>
      </c>
      <c r="O6266" s="1109">
        <v>0</v>
      </c>
      <c r="P6266" s="1109">
        <v>0</v>
      </c>
      <c r="Q6266" s="1109">
        <v>0</v>
      </c>
    </row>
    <row r="6267" spans="1:17">
      <c r="A6267" s="1109">
        <v>21808</v>
      </c>
      <c r="B6267" s="1110" t="s">
        <v>0</v>
      </c>
      <c r="C6267" s="1109">
        <v>5</v>
      </c>
      <c r="D6267" s="1109">
        <v>4.4939999999999998</v>
      </c>
      <c r="E6267" s="1109">
        <v>13</v>
      </c>
      <c r="F6267" s="1109">
        <v>0</v>
      </c>
      <c r="G6267" s="1110" t="s">
        <v>10775</v>
      </c>
      <c r="H6267" s="1110" t="s">
        <v>4654</v>
      </c>
      <c r="I6267" s="1110" t="s">
        <v>10760</v>
      </c>
      <c r="J6267" s="1109">
        <v>0</v>
      </c>
      <c r="K6267" s="1109">
        <v>0</v>
      </c>
      <c r="L6267" s="1109">
        <v>0</v>
      </c>
      <c r="M6267" s="1109">
        <v>0</v>
      </c>
      <c r="N6267" s="1109">
        <v>0</v>
      </c>
      <c r="O6267" s="1109">
        <v>0</v>
      </c>
      <c r="P6267" s="1109">
        <v>0</v>
      </c>
      <c r="Q6267" s="1109">
        <v>0</v>
      </c>
    </row>
    <row r="6268" spans="1:17">
      <c r="A6268" s="1109">
        <v>21809</v>
      </c>
      <c r="B6268" s="1110" t="s">
        <v>0</v>
      </c>
      <c r="C6268" s="1109">
        <v>5</v>
      </c>
      <c r="D6268" s="1109">
        <v>4.4939999999999998</v>
      </c>
      <c r="E6268" s="1109">
        <v>13</v>
      </c>
      <c r="F6268" s="1109">
        <v>0</v>
      </c>
      <c r="G6268" s="1110" t="s">
        <v>10775</v>
      </c>
      <c r="H6268" s="1110" t="s">
        <v>4654</v>
      </c>
      <c r="I6268" s="1110" t="s">
        <v>10847</v>
      </c>
      <c r="J6268" s="1109">
        <v>0</v>
      </c>
      <c r="K6268" s="1109">
        <v>0</v>
      </c>
      <c r="L6268" s="1109">
        <v>0</v>
      </c>
      <c r="M6268" s="1109">
        <v>0</v>
      </c>
      <c r="N6268" s="1109">
        <v>0</v>
      </c>
      <c r="O6268" s="1109">
        <v>0</v>
      </c>
      <c r="P6268" s="1109">
        <v>0</v>
      </c>
      <c r="Q6268" s="1109">
        <v>0</v>
      </c>
    </row>
    <row r="6269" spans="1:17">
      <c r="A6269" s="1109">
        <v>21810</v>
      </c>
      <c r="B6269" s="1110" t="s">
        <v>0</v>
      </c>
      <c r="C6269" s="1109">
        <v>5</v>
      </c>
      <c r="D6269" s="1109">
        <v>4.4939999999999998</v>
      </c>
      <c r="E6269" s="1109">
        <v>13</v>
      </c>
      <c r="F6269" s="1109">
        <v>0</v>
      </c>
      <c r="G6269" s="1110" t="s">
        <v>10775</v>
      </c>
      <c r="H6269" s="1110" t="s">
        <v>4654</v>
      </c>
      <c r="I6269" s="1110" t="s">
        <v>10849</v>
      </c>
      <c r="J6269" s="1109">
        <v>0</v>
      </c>
      <c r="K6269" s="1109">
        <v>0</v>
      </c>
      <c r="L6269" s="1109">
        <v>0</v>
      </c>
      <c r="M6269" s="1109">
        <v>0</v>
      </c>
      <c r="N6269" s="1109">
        <v>0</v>
      </c>
      <c r="O6269" s="1109">
        <v>0</v>
      </c>
      <c r="P6269" s="1109">
        <v>0</v>
      </c>
      <c r="Q6269" s="1109">
        <v>0</v>
      </c>
    </row>
    <row r="6270" spans="1:17">
      <c r="A6270" s="1109">
        <v>21811</v>
      </c>
      <c r="B6270" s="1110" t="s">
        <v>0</v>
      </c>
      <c r="C6270" s="1109">
        <v>5</v>
      </c>
      <c r="D6270" s="1109">
        <v>4.4939999999999998</v>
      </c>
      <c r="E6270" s="1109">
        <v>13</v>
      </c>
      <c r="F6270" s="1109">
        <v>0</v>
      </c>
      <c r="G6270" s="1110" t="s">
        <v>10775</v>
      </c>
      <c r="H6270" s="1110" t="s">
        <v>4654</v>
      </c>
      <c r="I6270" s="1110" t="s">
        <v>10736</v>
      </c>
      <c r="J6270" s="1109">
        <v>0</v>
      </c>
      <c r="K6270" s="1109">
        <v>0</v>
      </c>
      <c r="L6270" s="1109">
        <v>0</v>
      </c>
      <c r="M6270" s="1109">
        <v>0</v>
      </c>
      <c r="N6270" s="1109">
        <v>0</v>
      </c>
      <c r="O6270" s="1109">
        <v>0</v>
      </c>
      <c r="P6270" s="1109">
        <v>0</v>
      </c>
      <c r="Q6270" s="1109">
        <v>0</v>
      </c>
    </row>
    <row r="6271" spans="1:17">
      <c r="A6271" s="1109">
        <v>21812</v>
      </c>
      <c r="B6271" s="1110" t="s">
        <v>0</v>
      </c>
      <c r="C6271" s="1109">
        <v>5</v>
      </c>
      <c r="D6271" s="1109">
        <v>4.4939999999999998</v>
      </c>
      <c r="E6271" s="1109">
        <v>13</v>
      </c>
      <c r="F6271" s="1109">
        <v>0</v>
      </c>
      <c r="G6271" s="1110" t="s">
        <v>10775</v>
      </c>
      <c r="H6271" s="1110" t="s">
        <v>4654</v>
      </c>
      <c r="I6271" s="1110" t="s">
        <v>10735</v>
      </c>
      <c r="J6271" s="1109">
        <v>0</v>
      </c>
      <c r="K6271" s="1109">
        <v>0</v>
      </c>
      <c r="L6271" s="1109">
        <v>0</v>
      </c>
      <c r="M6271" s="1109">
        <v>0</v>
      </c>
      <c r="N6271" s="1109">
        <v>0</v>
      </c>
      <c r="O6271" s="1109">
        <v>0</v>
      </c>
      <c r="P6271" s="1109">
        <v>0</v>
      </c>
      <c r="Q6271" s="1109">
        <v>0</v>
      </c>
    </row>
    <row r="6272" spans="1:17">
      <c r="A6272" s="1109">
        <v>21813</v>
      </c>
      <c r="B6272" s="1110" t="s">
        <v>0</v>
      </c>
      <c r="C6272" s="1109">
        <v>5</v>
      </c>
      <c r="D6272" s="1109">
        <v>4.5599999999999996</v>
      </c>
      <c r="E6272" s="1109">
        <v>11.5</v>
      </c>
      <c r="F6272" s="1109">
        <v>0</v>
      </c>
      <c r="G6272" s="1110" t="s">
        <v>10838</v>
      </c>
      <c r="H6272" s="1110" t="s">
        <v>4654</v>
      </c>
      <c r="I6272" s="1110" t="s">
        <v>10735</v>
      </c>
      <c r="J6272" s="1109">
        <v>0</v>
      </c>
      <c r="K6272" s="1109">
        <v>0</v>
      </c>
      <c r="L6272" s="1109">
        <v>0</v>
      </c>
      <c r="M6272" s="1109">
        <v>0</v>
      </c>
      <c r="N6272" s="1109">
        <v>0</v>
      </c>
      <c r="O6272" s="1109">
        <v>0</v>
      </c>
      <c r="P6272" s="1109">
        <v>0</v>
      </c>
      <c r="Q6272" s="1109">
        <v>0</v>
      </c>
    </row>
    <row r="6273" spans="1:17">
      <c r="A6273" s="1109">
        <v>21814</v>
      </c>
      <c r="B6273" s="1110" t="s">
        <v>0</v>
      </c>
      <c r="C6273" s="1109">
        <v>5</v>
      </c>
      <c r="D6273" s="1109">
        <v>4.5599999999999996</v>
      </c>
      <c r="E6273" s="1109">
        <v>11.5</v>
      </c>
      <c r="F6273" s="1109">
        <v>0</v>
      </c>
      <c r="G6273" s="1110" t="s">
        <v>10775</v>
      </c>
      <c r="H6273" s="1110" t="s">
        <v>4654</v>
      </c>
      <c r="I6273" s="1110" t="s">
        <v>10735</v>
      </c>
      <c r="J6273" s="1109">
        <v>0</v>
      </c>
      <c r="K6273" s="1109">
        <v>0</v>
      </c>
      <c r="L6273" s="1109">
        <v>0</v>
      </c>
      <c r="M6273" s="1109">
        <v>0</v>
      </c>
      <c r="N6273" s="1109">
        <v>0</v>
      </c>
      <c r="O6273" s="1109">
        <v>0</v>
      </c>
      <c r="P6273" s="1109">
        <v>0</v>
      </c>
      <c r="Q6273" s="1109">
        <v>0</v>
      </c>
    </row>
    <row r="6274" spans="1:17">
      <c r="A6274" s="1109">
        <v>21815</v>
      </c>
      <c r="B6274" s="1110" t="s">
        <v>0</v>
      </c>
      <c r="C6274" s="1109">
        <v>4.5</v>
      </c>
      <c r="D6274" s="1109">
        <v>3.24</v>
      </c>
      <c r="E6274" s="1109">
        <v>26.1</v>
      </c>
      <c r="F6274" s="1109">
        <v>0</v>
      </c>
      <c r="G6274" s="1110" t="s">
        <v>10840</v>
      </c>
      <c r="H6274" s="1110" t="s">
        <v>4654</v>
      </c>
      <c r="I6274" s="1110" t="s">
        <v>10832</v>
      </c>
      <c r="J6274" s="1109">
        <v>0</v>
      </c>
      <c r="K6274" s="1109">
        <v>0</v>
      </c>
      <c r="L6274" s="1109">
        <v>0</v>
      </c>
      <c r="M6274" s="1109">
        <v>0</v>
      </c>
      <c r="N6274" s="1109">
        <v>0</v>
      </c>
      <c r="O6274" s="1109">
        <v>0</v>
      </c>
      <c r="P6274" s="1109">
        <v>0</v>
      </c>
      <c r="Q6274" s="1109">
        <v>0</v>
      </c>
    </row>
    <row r="6275" spans="1:17">
      <c r="A6275" s="1109">
        <v>21816</v>
      </c>
      <c r="B6275" s="1110" t="s">
        <v>0</v>
      </c>
      <c r="C6275" s="1109">
        <v>4.5</v>
      </c>
      <c r="D6275" s="1109">
        <v>3.24</v>
      </c>
      <c r="E6275" s="1109">
        <v>26.1</v>
      </c>
      <c r="F6275" s="1109">
        <v>0</v>
      </c>
      <c r="G6275" s="1110" t="s">
        <v>10842</v>
      </c>
      <c r="H6275" s="1110" t="s">
        <v>4654</v>
      </c>
      <c r="I6275" s="1110" t="s">
        <v>10851</v>
      </c>
      <c r="J6275" s="1109">
        <v>0</v>
      </c>
      <c r="K6275" s="1109">
        <v>0</v>
      </c>
      <c r="L6275" s="1109">
        <v>0</v>
      </c>
      <c r="M6275" s="1109">
        <v>0</v>
      </c>
      <c r="N6275" s="1109">
        <v>0</v>
      </c>
      <c r="O6275" s="1109">
        <v>0</v>
      </c>
      <c r="P6275" s="1109">
        <v>0</v>
      </c>
      <c r="Q6275" s="1109">
        <v>0</v>
      </c>
    </row>
    <row r="6276" spans="1:17">
      <c r="A6276" s="1109">
        <v>21817</v>
      </c>
      <c r="B6276" s="1110" t="s">
        <v>0</v>
      </c>
      <c r="C6276" s="1109">
        <v>4.5</v>
      </c>
      <c r="D6276" s="1109">
        <v>3.24</v>
      </c>
      <c r="E6276" s="1109">
        <v>26.1</v>
      </c>
      <c r="F6276" s="1109">
        <v>0</v>
      </c>
      <c r="G6276" s="1110" t="s">
        <v>10842</v>
      </c>
      <c r="H6276" s="1110" t="s">
        <v>4654</v>
      </c>
      <c r="I6276" s="1110" t="s">
        <v>10832</v>
      </c>
      <c r="J6276" s="1109">
        <v>0</v>
      </c>
      <c r="K6276" s="1109">
        <v>0</v>
      </c>
      <c r="L6276" s="1109">
        <v>0</v>
      </c>
      <c r="M6276" s="1109">
        <v>0</v>
      </c>
      <c r="N6276" s="1109">
        <v>0</v>
      </c>
      <c r="O6276" s="1109">
        <v>0</v>
      </c>
      <c r="P6276" s="1109">
        <v>0</v>
      </c>
      <c r="Q6276" s="1109">
        <v>0</v>
      </c>
    </row>
    <row r="6277" spans="1:17">
      <c r="A6277" s="1109">
        <v>21818</v>
      </c>
      <c r="B6277" s="1110" t="s">
        <v>0</v>
      </c>
      <c r="C6277" s="1109">
        <v>4.5</v>
      </c>
      <c r="D6277" s="1109">
        <v>3.24</v>
      </c>
      <c r="E6277" s="1109">
        <v>26.1</v>
      </c>
      <c r="F6277" s="1109">
        <v>0</v>
      </c>
      <c r="G6277" s="1110" t="s">
        <v>10843</v>
      </c>
      <c r="H6277" s="1110" t="s">
        <v>4654</v>
      </c>
      <c r="I6277" s="1110" t="s">
        <v>10851</v>
      </c>
      <c r="J6277" s="1109">
        <v>0</v>
      </c>
      <c r="K6277" s="1109">
        <v>0</v>
      </c>
      <c r="L6277" s="1109">
        <v>0</v>
      </c>
      <c r="M6277" s="1109">
        <v>0</v>
      </c>
      <c r="N6277" s="1109">
        <v>0</v>
      </c>
      <c r="O6277" s="1109">
        <v>0</v>
      </c>
      <c r="P6277" s="1109">
        <v>0</v>
      </c>
      <c r="Q6277" s="1109">
        <v>0</v>
      </c>
    </row>
    <row r="6278" spans="1:17">
      <c r="A6278" s="1109">
        <v>21819</v>
      </c>
      <c r="B6278" s="1110" t="s">
        <v>0</v>
      </c>
      <c r="C6278" s="1109">
        <v>4.5</v>
      </c>
      <c r="D6278" s="1109">
        <v>3.24</v>
      </c>
      <c r="E6278" s="1109">
        <v>26.1</v>
      </c>
      <c r="F6278" s="1109">
        <v>0</v>
      </c>
      <c r="G6278" s="1110" t="s">
        <v>10843</v>
      </c>
      <c r="H6278" s="1110" t="s">
        <v>4654</v>
      </c>
      <c r="I6278" s="1110" t="s">
        <v>10832</v>
      </c>
      <c r="J6278" s="1109">
        <v>0</v>
      </c>
      <c r="K6278" s="1109">
        <v>0</v>
      </c>
      <c r="L6278" s="1109">
        <v>0</v>
      </c>
      <c r="M6278" s="1109">
        <v>0</v>
      </c>
      <c r="N6278" s="1109">
        <v>0</v>
      </c>
      <c r="O6278" s="1109">
        <v>0</v>
      </c>
      <c r="P6278" s="1109">
        <v>0</v>
      </c>
      <c r="Q6278" s="1109">
        <v>0</v>
      </c>
    </row>
    <row r="6279" spans="1:17">
      <c r="A6279" s="1109">
        <v>21820</v>
      </c>
      <c r="B6279" s="1110" t="s">
        <v>0</v>
      </c>
      <c r="C6279" s="1109">
        <v>4.5</v>
      </c>
      <c r="D6279" s="1109">
        <v>3.24</v>
      </c>
      <c r="E6279" s="1109">
        <v>26.1</v>
      </c>
      <c r="F6279" s="1109">
        <v>0</v>
      </c>
      <c r="G6279" s="1110" t="s">
        <v>10784</v>
      </c>
      <c r="H6279" s="1110" t="s">
        <v>4654</v>
      </c>
      <c r="I6279" s="1110" t="s">
        <v>10832</v>
      </c>
      <c r="J6279" s="1109">
        <v>0</v>
      </c>
      <c r="K6279" s="1109">
        <v>0</v>
      </c>
      <c r="L6279" s="1109">
        <v>0</v>
      </c>
      <c r="M6279" s="1109">
        <v>0</v>
      </c>
      <c r="N6279" s="1109">
        <v>0</v>
      </c>
      <c r="O6279" s="1109">
        <v>0</v>
      </c>
      <c r="P6279" s="1109">
        <v>0</v>
      </c>
      <c r="Q6279" s="1109">
        <v>0</v>
      </c>
    </row>
    <row r="6280" spans="1:17">
      <c r="A6280" s="1109">
        <v>21821</v>
      </c>
      <c r="B6280" s="1110" t="s">
        <v>0</v>
      </c>
      <c r="C6280" s="1109">
        <v>4.5</v>
      </c>
      <c r="D6280" s="1109">
        <v>3.24</v>
      </c>
      <c r="E6280" s="1109">
        <v>26.1</v>
      </c>
      <c r="F6280" s="1109">
        <v>0</v>
      </c>
      <c r="G6280" s="1110" t="s">
        <v>10741</v>
      </c>
      <c r="H6280" s="1110" t="s">
        <v>4654</v>
      </c>
      <c r="I6280" s="1110" t="s">
        <v>10851</v>
      </c>
      <c r="J6280" s="1109">
        <v>0</v>
      </c>
      <c r="K6280" s="1109">
        <v>0</v>
      </c>
      <c r="L6280" s="1109">
        <v>0</v>
      </c>
      <c r="M6280" s="1109">
        <v>0</v>
      </c>
      <c r="N6280" s="1109">
        <v>0</v>
      </c>
      <c r="O6280" s="1109">
        <v>0</v>
      </c>
      <c r="P6280" s="1109">
        <v>0</v>
      </c>
      <c r="Q6280" s="1109">
        <v>0</v>
      </c>
    </row>
    <row r="6281" spans="1:17">
      <c r="A6281" s="1109">
        <v>21822</v>
      </c>
      <c r="B6281" s="1110" t="s">
        <v>0</v>
      </c>
      <c r="C6281" s="1109">
        <v>4.5</v>
      </c>
      <c r="D6281" s="1109">
        <v>3.24</v>
      </c>
      <c r="E6281" s="1109">
        <v>26.1</v>
      </c>
      <c r="F6281" s="1109">
        <v>0</v>
      </c>
      <c r="G6281" s="1110" t="s">
        <v>10741</v>
      </c>
      <c r="H6281" s="1110" t="s">
        <v>4654</v>
      </c>
      <c r="I6281" s="1110" t="s">
        <v>10832</v>
      </c>
      <c r="J6281" s="1109">
        <v>0</v>
      </c>
      <c r="K6281" s="1109">
        <v>0</v>
      </c>
      <c r="L6281" s="1109">
        <v>0</v>
      </c>
      <c r="M6281" s="1109">
        <v>0</v>
      </c>
      <c r="N6281" s="1109">
        <v>0</v>
      </c>
      <c r="O6281" s="1109">
        <v>0</v>
      </c>
      <c r="P6281" s="1109">
        <v>0</v>
      </c>
      <c r="Q6281" s="1109">
        <v>0</v>
      </c>
    </row>
    <row r="6282" spans="1:17">
      <c r="A6282" s="1109">
        <v>21823</v>
      </c>
      <c r="B6282" s="1110" t="s">
        <v>0</v>
      </c>
      <c r="C6282" s="1109">
        <v>4.5</v>
      </c>
      <c r="D6282" s="1109">
        <v>3.24</v>
      </c>
      <c r="E6282" s="1109">
        <v>26.1</v>
      </c>
      <c r="F6282" s="1109">
        <v>0</v>
      </c>
      <c r="G6282" s="1110" t="s">
        <v>10790</v>
      </c>
      <c r="H6282" s="1110" t="s">
        <v>4654</v>
      </c>
      <c r="I6282" s="1110" t="s">
        <v>10851</v>
      </c>
      <c r="J6282" s="1109">
        <v>0</v>
      </c>
      <c r="K6282" s="1109">
        <v>0</v>
      </c>
      <c r="L6282" s="1109">
        <v>0</v>
      </c>
      <c r="M6282" s="1109">
        <v>0</v>
      </c>
      <c r="N6282" s="1109">
        <v>0</v>
      </c>
      <c r="O6282" s="1109">
        <v>0</v>
      </c>
      <c r="P6282" s="1109">
        <v>0</v>
      </c>
      <c r="Q6282" s="1109">
        <v>0</v>
      </c>
    </row>
    <row r="6283" spans="1:17">
      <c r="A6283" s="1109">
        <v>21824</v>
      </c>
      <c r="B6283" s="1110" t="s">
        <v>0</v>
      </c>
      <c r="C6283" s="1109">
        <v>4.5</v>
      </c>
      <c r="D6283" s="1109">
        <v>3.24</v>
      </c>
      <c r="E6283" s="1109">
        <v>26.1</v>
      </c>
      <c r="F6283" s="1109">
        <v>0</v>
      </c>
      <c r="G6283" s="1110" t="s">
        <v>10790</v>
      </c>
      <c r="H6283" s="1110" t="s">
        <v>4654</v>
      </c>
      <c r="I6283" s="1110" t="s">
        <v>10832</v>
      </c>
      <c r="J6283" s="1109">
        <v>0</v>
      </c>
      <c r="K6283" s="1109">
        <v>0</v>
      </c>
      <c r="L6283" s="1109">
        <v>0</v>
      </c>
      <c r="M6283" s="1109">
        <v>0</v>
      </c>
      <c r="N6283" s="1109">
        <v>0</v>
      </c>
      <c r="O6283" s="1109">
        <v>0</v>
      </c>
      <c r="P6283" s="1109">
        <v>0</v>
      </c>
      <c r="Q6283" s="1109">
        <v>0</v>
      </c>
    </row>
    <row r="6284" spans="1:17">
      <c r="A6284" s="1109">
        <v>21825</v>
      </c>
      <c r="B6284" s="1110" t="s">
        <v>0</v>
      </c>
      <c r="C6284" s="1109">
        <v>4.5</v>
      </c>
      <c r="D6284" s="1109">
        <v>3.24</v>
      </c>
      <c r="E6284" s="1109">
        <v>26.1</v>
      </c>
      <c r="F6284" s="1109">
        <v>0</v>
      </c>
      <c r="G6284" s="1110" t="s">
        <v>10833</v>
      </c>
      <c r="H6284" s="1110" t="s">
        <v>4654</v>
      </c>
      <c r="I6284" s="1110" t="s">
        <v>10851</v>
      </c>
      <c r="J6284" s="1109">
        <v>0</v>
      </c>
      <c r="K6284" s="1109">
        <v>0</v>
      </c>
      <c r="L6284" s="1109">
        <v>0</v>
      </c>
      <c r="M6284" s="1109">
        <v>0</v>
      </c>
      <c r="N6284" s="1109">
        <v>0</v>
      </c>
      <c r="O6284" s="1109">
        <v>0</v>
      </c>
      <c r="P6284" s="1109">
        <v>0</v>
      </c>
      <c r="Q6284" s="1109">
        <v>0</v>
      </c>
    </row>
    <row r="6285" spans="1:17">
      <c r="A6285" s="1109">
        <v>21826</v>
      </c>
      <c r="B6285" s="1110" t="s">
        <v>0</v>
      </c>
      <c r="C6285" s="1109">
        <v>4.5</v>
      </c>
      <c r="D6285" s="1109">
        <v>3.24</v>
      </c>
      <c r="E6285" s="1109">
        <v>26.1</v>
      </c>
      <c r="F6285" s="1109">
        <v>0</v>
      </c>
      <c r="G6285" s="1110" t="s">
        <v>10833</v>
      </c>
      <c r="H6285" s="1110" t="s">
        <v>4654</v>
      </c>
      <c r="I6285" s="1110" t="s">
        <v>10832</v>
      </c>
      <c r="J6285" s="1109">
        <v>0</v>
      </c>
      <c r="K6285" s="1109">
        <v>0</v>
      </c>
      <c r="L6285" s="1109">
        <v>0</v>
      </c>
      <c r="M6285" s="1109">
        <v>0</v>
      </c>
      <c r="N6285" s="1109">
        <v>0</v>
      </c>
      <c r="O6285" s="1109">
        <v>0</v>
      </c>
      <c r="P6285" s="1109">
        <v>0</v>
      </c>
      <c r="Q6285" s="1109">
        <v>0</v>
      </c>
    </row>
    <row r="6286" spans="1:17">
      <c r="A6286" s="1109">
        <v>21827</v>
      </c>
      <c r="B6286" s="1110" t="s">
        <v>0</v>
      </c>
      <c r="C6286" s="1109">
        <v>4.5</v>
      </c>
      <c r="D6286" s="1109">
        <v>3.24</v>
      </c>
      <c r="E6286" s="1109">
        <v>26.1</v>
      </c>
      <c r="F6286" s="1109">
        <v>0</v>
      </c>
      <c r="G6286" s="1110" t="s">
        <v>10753</v>
      </c>
      <c r="H6286" s="1110" t="s">
        <v>4654</v>
      </c>
      <c r="I6286" s="1110" t="s">
        <v>10851</v>
      </c>
      <c r="J6286" s="1109">
        <v>0</v>
      </c>
      <c r="K6286" s="1109">
        <v>0</v>
      </c>
      <c r="L6286" s="1109">
        <v>0</v>
      </c>
      <c r="M6286" s="1109">
        <v>0</v>
      </c>
      <c r="N6286" s="1109">
        <v>0</v>
      </c>
      <c r="O6286" s="1109">
        <v>0</v>
      </c>
      <c r="P6286" s="1109">
        <v>0</v>
      </c>
      <c r="Q6286" s="1109">
        <v>0</v>
      </c>
    </row>
    <row r="6287" spans="1:17">
      <c r="A6287" s="1109">
        <v>21828</v>
      </c>
      <c r="B6287" s="1110" t="s">
        <v>0</v>
      </c>
      <c r="C6287" s="1109">
        <v>4.5</v>
      </c>
      <c r="D6287" s="1109">
        <v>3.24</v>
      </c>
      <c r="E6287" s="1109">
        <v>26.1</v>
      </c>
      <c r="F6287" s="1109">
        <v>0</v>
      </c>
      <c r="G6287" s="1110" t="s">
        <v>10753</v>
      </c>
      <c r="H6287" s="1110" t="s">
        <v>4654</v>
      </c>
      <c r="I6287" s="1110" t="s">
        <v>10832</v>
      </c>
      <c r="J6287" s="1109">
        <v>0</v>
      </c>
      <c r="K6287" s="1109">
        <v>0</v>
      </c>
      <c r="L6287" s="1109">
        <v>0</v>
      </c>
      <c r="M6287" s="1109">
        <v>0</v>
      </c>
      <c r="N6287" s="1109">
        <v>0</v>
      </c>
      <c r="O6287" s="1109">
        <v>0</v>
      </c>
      <c r="P6287" s="1109">
        <v>0</v>
      </c>
      <c r="Q6287" s="1109">
        <v>0</v>
      </c>
    </row>
    <row r="6288" spans="1:17">
      <c r="A6288" s="1109">
        <v>21829</v>
      </c>
      <c r="B6288" s="1110" t="s">
        <v>0</v>
      </c>
      <c r="C6288" s="1109">
        <v>4.5</v>
      </c>
      <c r="D6288" s="1109">
        <v>3.24</v>
      </c>
      <c r="E6288" s="1109">
        <v>26.1</v>
      </c>
      <c r="F6288" s="1109">
        <v>0</v>
      </c>
      <c r="G6288" s="1110" t="s">
        <v>10739</v>
      </c>
      <c r="H6288" s="1110" t="s">
        <v>4654</v>
      </c>
      <c r="I6288" s="1110" t="s">
        <v>10851</v>
      </c>
      <c r="J6288" s="1109">
        <v>0</v>
      </c>
      <c r="K6288" s="1109">
        <v>0</v>
      </c>
      <c r="L6288" s="1109">
        <v>0</v>
      </c>
      <c r="M6288" s="1109">
        <v>0</v>
      </c>
      <c r="N6288" s="1109">
        <v>0</v>
      </c>
      <c r="O6288" s="1109">
        <v>0</v>
      </c>
      <c r="P6288" s="1109">
        <v>0</v>
      </c>
      <c r="Q6288" s="1109">
        <v>0</v>
      </c>
    </row>
    <row r="6289" spans="1:17">
      <c r="A6289" s="1109">
        <v>21830</v>
      </c>
      <c r="B6289" s="1110" t="s">
        <v>0</v>
      </c>
      <c r="C6289" s="1109">
        <v>4.5</v>
      </c>
      <c r="D6289" s="1109">
        <v>3.24</v>
      </c>
      <c r="E6289" s="1109">
        <v>26.1</v>
      </c>
      <c r="F6289" s="1109">
        <v>0</v>
      </c>
      <c r="G6289" s="1110" t="s">
        <v>10739</v>
      </c>
      <c r="H6289" s="1110" t="s">
        <v>4654</v>
      </c>
      <c r="I6289" s="1110" t="s">
        <v>10832</v>
      </c>
      <c r="J6289" s="1109">
        <v>0</v>
      </c>
      <c r="K6289" s="1109">
        <v>0</v>
      </c>
      <c r="L6289" s="1109">
        <v>0</v>
      </c>
      <c r="M6289" s="1109">
        <v>0</v>
      </c>
      <c r="N6289" s="1109">
        <v>0</v>
      </c>
      <c r="O6289" s="1109">
        <v>0</v>
      </c>
      <c r="P6289" s="1109">
        <v>0</v>
      </c>
      <c r="Q6289" s="1109">
        <v>0</v>
      </c>
    </row>
    <row r="6290" spans="1:17">
      <c r="A6290" s="1109">
        <v>21831</v>
      </c>
      <c r="B6290" s="1110" t="s">
        <v>0</v>
      </c>
      <c r="C6290" s="1109">
        <v>4.5</v>
      </c>
      <c r="D6290" s="1109">
        <v>3.24</v>
      </c>
      <c r="E6290" s="1109">
        <v>26.1</v>
      </c>
      <c r="F6290" s="1109">
        <v>0</v>
      </c>
      <c r="G6290" s="1110" t="s">
        <v>10844</v>
      </c>
      <c r="H6290" s="1110" t="s">
        <v>4654</v>
      </c>
      <c r="I6290" s="1110" t="s">
        <v>10851</v>
      </c>
      <c r="J6290" s="1109">
        <v>0</v>
      </c>
      <c r="K6290" s="1109">
        <v>0</v>
      </c>
      <c r="L6290" s="1109">
        <v>0</v>
      </c>
      <c r="M6290" s="1109">
        <v>0</v>
      </c>
      <c r="N6290" s="1109">
        <v>0</v>
      </c>
      <c r="O6290" s="1109">
        <v>0</v>
      </c>
      <c r="P6290" s="1109">
        <v>0</v>
      </c>
      <c r="Q6290" s="1109">
        <v>0</v>
      </c>
    </row>
    <row r="6291" spans="1:17">
      <c r="A6291" s="1109">
        <v>21832</v>
      </c>
      <c r="B6291" s="1110" t="s">
        <v>0</v>
      </c>
      <c r="C6291" s="1109">
        <v>4.5</v>
      </c>
      <c r="D6291" s="1109">
        <v>3.24</v>
      </c>
      <c r="E6291" s="1109">
        <v>26.1</v>
      </c>
      <c r="F6291" s="1109">
        <v>0</v>
      </c>
      <c r="G6291" s="1110" t="s">
        <v>10844</v>
      </c>
      <c r="H6291" s="1110" t="s">
        <v>4654</v>
      </c>
      <c r="I6291" s="1110" t="s">
        <v>10832</v>
      </c>
      <c r="J6291" s="1109">
        <v>0</v>
      </c>
      <c r="K6291" s="1109">
        <v>0</v>
      </c>
      <c r="L6291" s="1109">
        <v>0</v>
      </c>
      <c r="M6291" s="1109">
        <v>0</v>
      </c>
      <c r="N6291" s="1109">
        <v>0</v>
      </c>
      <c r="O6291" s="1109">
        <v>0</v>
      </c>
      <c r="P6291" s="1109">
        <v>0</v>
      </c>
      <c r="Q6291" s="1109">
        <v>0</v>
      </c>
    </row>
    <row r="6292" spans="1:17">
      <c r="A6292" s="1109">
        <v>21833</v>
      </c>
      <c r="B6292" s="1110" t="s">
        <v>0</v>
      </c>
      <c r="C6292" s="1109">
        <v>4.5</v>
      </c>
      <c r="D6292" s="1109">
        <v>3.25</v>
      </c>
      <c r="E6292" s="1109">
        <v>25.8</v>
      </c>
      <c r="F6292" s="1109">
        <v>0</v>
      </c>
      <c r="G6292" s="1110" t="s">
        <v>10840</v>
      </c>
      <c r="H6292" s="1110" t="s">
        <v>4654</v>
      </c>
      <c r="I6292" s="1110" t="s">
        <v>10841</v>
      </c>
      <c r="J6292" s="1109">
        <v>0</v>
      </c>
      <c r="K6292" s="1109">
        <v>0</v>
      </c>
      <c r="L6292" s="1109">
        <v>0</v>
      </c>
      <c r="M6292" s="1109">
        <v>0</v>
      </c>
      <c r="N6292" s="1109">
        <v>0</v>
      </c>
      <c r="O6292" s="1109">
        <v>0</v>
      </c>
      <c r="P6292" s="1109">
        <v>0</v>
      </c>
      <c r="Q6292" s="1109">
        <v>0</v>
      </c>
    </row>
    <row r="6293" spans="1:17">
      <c r="A6293" s="1109">
        <v>21834</v>
      </c>
      <c r="B6293" s="1110" t="s">
        <v>0</v>
      </c>
      <c r="C6293" s="1109">
        <v>4.5</v>
      </c>
      <c r="D6293" s="1109">
        <v>3.25</v>
      </c>
      <c r="E6293" s="1109">
        <v>25.8</v>
      </c>
      <c r="F6293" s="1109">
        <v>0</v>
      </c>
      <c r="G6293" s="1110" t="s">
        <v>10840</v>
      </c>
      <c r="H6293" s="1110" t="s">
        <v>4654</v>
      </c>
      <c r="I6293" s="1110" t="s">
        <v>10832</v>
      </c>
      <c r="J6293" s="1109">
        <v>0</v>
      </c>
      <c r="K6293" s="1109">
        <v>0</v>
      </c>
      <c r="L6293" s="1109">
        <v>0</v>
      </c>
      <c r="M6293" s="1109">
        <v>0</v>
      </c>
      <c r="N6293" s="1109">
        <v>0</v>
      </c>
      <c r="O6293" s="1109">
        <v>0</v>
      </c>
      <c r="P6293" s="1109">
        <v>0</v>
      </c>
      <c r="Q6293" s="1109">
        <v>0</v>
      </c>
    </row>
    <row r="6294" spans="1:17">
      <c r="A6294" s="1109">
        <v>21835</v>
      </c>
      <c r="B6294" s="1110" t="s">
        <v>0</v>
      </c>
      <c r="C6294" s="1109">
        <v>4.5</v>
      </c>
      <c r="D6294" s="1109">
        <v>3.25</v>
      </c>
      <c r="E6294" s="1109">
        <v>25.8</v>
      </c>
      <c r="F6294" s="1109">
        <v>0</v>
      </c>
      <c r="G6294" s="1110" t="s">
        <v>10840</v>
      </c>
      <c r="H6294" s="1110" t="s">
        <v>4654</v>
      </c>
      <c r="I6294" s="1110" t="s">
        <v>10839</v>
      </c>
      <c r="J6294" s="1109">
        <v>0</v>
      </c>
      <c r="K6294" s="1109">
        <v>0</v>
      </c>
      <c r="L6294" s="1109">
        <v>0</v>
      </c>
      <c r="M6294" s="1109">
        <v>0</v>
      </c>
      <c r="N6294" s="1109">
        <v>0</v>
      </c>
      <c r="O6294" s="1109">
        <v>0</v>
      </c>
      <c r="P6294" s="1109">
        <v>0</v>
      </c>
      <c r="Q6294" s="1109">
        <v>0</v>
      </c>
    </row>
    <row r="6295" spans="1:17">
      <c r="A6295" s="1109">
        <v>21836</v>
      </c>
      <c r="B6295" s="1110" t="s">
        <v>0</v>
      </c>
      <c r="C6295" s="1109">
        <v>4.5</v>
      </c>
      <c r="D6295" s="1109">
        <v>3.25</v>
      </c>
      <c r="E6295" s="1109">
        <v>25.8</v>
      </c>
      <c r="F6295" s="1109">
        <v>0</v>
      </c>
      <c r="G6295" s="1110" t="s">
        <v>10842</v>
      </c>
      <c r="H6295" s="1110" t="s">
        <v>4654</v>
      </c>
      <c r="I6295" s="1110" t="s">
        <v>10841</v>
      </c>
      <c r="J6295" s="1109">
        <v>0</v>
      </c>
      <c r="K6295" s="1109">
        <v>0</v>
      </c>
      <c r="L6295" s="1109">
        <v>0</v>
      </c>
      <c r="M6295" s="1109">
        <v>0</v>
      </c>
      <c r="N6295" s="1109">
        <v>0</v>
      </c>
      <c r="O6295" s="1109">
        <v>0</v>
      </c>
      <c r="P6295" s="1109">
        <v>0</v>
      </c>
      <c r="Q6295" s="1109">
        <v>0</v>
      </c>
    </row>
    <row r="6296" spans="1:17">
      <c r="A6296" s="1109">
        <v>21837</v>
      </c>
      <c r="B6296" s="1110" t="s">
        <v>0</v>
      </c>
      <c r="C6296" s="1109">
        <v>4.5</v>
      </c>
      <c r="D6296" s="1109">
        <v>3.25</v>
      </c>
      <c r="E6296" s="1109">
        <v>25.8</v>
      </c>
      <c r="F6296" s="1109">
        <v>0</v>
      </c>
      <c r="G6296" s="1110" t="s">
        <v>10842</v>
      </c>
      <c r="H6296" s="1110" t="s">
        <v>4654</v>
      </c>
      <c r="I6296" s="1110" t="s">
        <v>10832</v>
      </c>
      <c r="J6296" s="1109">
        <v>0</v>
      </c>
      <c r="K6296" s="1109">
        <v>0</v>
      </c>
      <c r="L6296" s="1109">
        <v>0</v>
      </c>
      <c r="M6296" s="1109">
        <v>0</v>
      </c>
      <c r="N6296" s="1109">
        <v>0</v>
      </c>
      <c r="O6296" s="1109">
        <v>0</v>
      </c>
      <c r="P6296" s="1109">
        <v>0</v>
      </c>
      <c r="Q6296" s="1109">
        <v>0</v>
      </c>
    </row>
    <row r="6297" spans="1:17">
      <c r="A6297" s="1109">
        <v>21838</v>
      </c>
      <c r="B6297" s="1110" t="s">
        <v>0</v>
      </c>
      <c r="C6297" s="1109">
        <v>4.5</v>
      </c>
      <c r="D6297" s="1109">
        <v>3.25</v>
      </c>
      <c r="E6297" s="1109">
        <v>25.8</v>
      </c>
      <c r="F6297" s="1109">
        <v>0</v>
      </c>
      <c r="G6297" s="1110" t="s">
        <v>10842</v>
      </c>
      <c r="H6297" s="1110" t="s">
        <v>4654</v>
      </c>
      <c r="I6297" s="1110" t="s">
        <v>10839</v>
      </c>
      <c r="J6297" s="1109">
        <v>0</v>
      </c>
      <c r="K6297" s="1109">
        <v>0</v>
      </c>
      <c r="L6297" s="1109">
        <v>0</v>
      </c>
      <c r="M6297" s="1109">
        <v>0</v>
      </c>
      <c r="N6297" s="1109">
        <v>0</v>
      </c>
      <c r="O6297" s="1109">
        <v>0</v>
      </c>
      <c r="P6297" s="1109">
        <v>0</v>
      </c>
      <c r="Q6297" s="1109">
        <v>0</v>
      </c>
    </row>
    <row r="6298" spans="1:17">
      <c r="A6298" s="1109">
        <v>21839</v>
      </c>
      <c r="B6298" s="1110" t="s">
        <v>0</v>
      </c>
      <c r="C6298" s="1109">
        <v>4.5</v>
      </c>
      <c r="D6298" s="1109">
        <v>3.25</v>
      </c>
      <c r="E6298" s="1109">
        <v>25.8</v>
      </c>
      <c r="F6298" s="1109">
        <v>0</v>
      </c>
      <c r="G6298" s="1110" t="s">
        <v>10784</v>
      </c>
      <c r="H6298" s="1110" t="s">
        <v>4654</v>
      </c>
      <c r="I6298" s="1110" t="s">
        <v>10841</v>
      </c>
      <c r="J6298" s="1109">
        <v>0</v>
      </c>
      <c r="K6298" s="1109">
        <v>0</v>
      </c>
      <c r="L6298" s="1109">
        <v>0</v>
      </c>
      <c r="M6298" s="1109">
        <v>0</v>
      </c>
      <c r="N6298" s="1109">
        <v>0</v>
      </c>
      <c r="O6298" s="1109">
        <v>0</v>
      </c>
      <c r="P6298" s="1109">
        <v>0</v>
      </c>
      <c r="Q6298" s="1109">
        <v>0</v>
      </c>
    </row>
    <row r="6299" spans="1:17">
      <c r="A6299" s="1109">
        <v>21840</v>
      </c>
      <c r="B6299" s="1110" t="s">
        <v>0</v>
      </c>
      <c r="C6299" s="1109">
        <v>4.5</v>
      </c>
      <c r="D6299" s="1109">
        <v>3.25</v>
      </c>
      <c r="E6299" s="1109">
        <v>25.8</v>
      </c>
      <c r="F6299" s="1109">
        <v>0</v>
      </c>
      <c r="G6299" s="1110" t="s">
        <v>10784</v>
      </c>
      <c r="H6299" s="1110" t="s">
        <v>4654</v>
      </c>
      <c r="I6299" s="1110" t="s">
        <v>10832</v>
      </c>
      <c r="J6299" s="1109">
        <v>0</v>
      </c>
      <c r="K6299" s="1109">
        <v>0</v>
      </c>
      <c r="L6299" s="1109">
        <v>0</v>
      </c>
      <c r="M6299" s="1109">
        <v>0</v>
      </c>
      <c r="N6299" s="1109">
        <v>0</v>
      </c>
      <c r="O6299" s="1109">
        <v>0</v>
      </c>
      <c r="P6299" s="1109">
        <v>0</v>
      </c>
      <c r="Q6299" s="1109">
        <v>0</v>
      </c>
    </row>
    <row r="6300" spans="1:17">
      <c r="A6300" s="1109">
        <v>21841</v>
      </c>
      <c r="B6300" s="1110" t="s">
        <v>0</v>
      </c>
      <c r="C6300" s="1109">
        <v>4.5</v>
      </c>
      <c r="D6300" s="1109">
        <v>3.25</v>
      </c>
      <c r="E6300" s="1109">
        <v>25.8</v>
      </c>
      <c r="F6300" s="1109">
        <v>0</v>
      </c>
      <c r="G6300" s="1110" t="s">
        <v>10784</v>
      </c>
      <c r="H6300" s="1110" t="s">
        <v>4654</v>
      </c>
      <c r="I6300" s="1110" t="s">
        <v>10839</v>
      </c>
      <c r="J6300" s="1109">
        <v>0</v>
      </c>
      <c r="K6300" s="1109">
        <v>0</v>
      </c>
      <c r="L6300" s="1109">
        <v>0</v>
      </c>
      <c r="M6300" s="1109">
        <v>0</v>
      </c>
      <c r="N6300" s="1109">
        <v>0</v>
      </c>
      <c r="O6300" s="1109">
        <v>0</v>
      </c>
      <c r="P6300" s="1109">
        <v>0</v>
      </c>
      <c r="Q6300" s="1109">
        <v>0</v>
      </c>
    </row>
    <row r="6301" spans="1:17">
      <c r="A6301" s="1109">
        <v>21842</v>
      </c>
      <c r="B6301" s="1110" t="s">
        <v>0</v>
      </c>
      <c r="C6301" s="1109">
        <v>4.5</v>
      </c>
      <c r="D6301" s="1109">
        <v>3.25</v>
      </c>
      <c r="E6301" s="1109">
        <v>25.8</v>
      </c>
      <c r="F6301" s="1109">
        <v>0</v>
      </c>
      <c r="G6301" s="1110" t="s">
        <v>10741</v>
      </c>
      <c r="H6301" s="1110" t="s">
        <v>4654</v>
      </c>
      <c r="I6301" s="1110" t="s">
        <v>10841</v>
      </c>
      <c r="J6301" s="1109">
        <v>0</v>
      </c>
      <c r="K6301" s="1109">
        <v>0</v>
      </c>
      <c r="L6301" s="1109">
        <v>0</v>
      </c>
      <c r="M6301" s="1109">
        <v>0</v>
      </c>
      <c r="N6301" s="1109">
        <v>0</v>
      </c>
      <c r="O6301" s="1109">
        <v>0</v>
      </c>
      <c r="P6301" s="1109">
        <v>0</v>
      </c>
      <c r="Q6301" s="1109">
        <v>0</v>
      </c>
    </row>
    <row r="6302" spans="1:17">
      <c r="A6302" s="1109">
        <v>21843</v>
      </c>
      <c r="B6302" s="1110" t="s">
        <v>0</v>
      </c>
      <c r="C6302" s="1109">
        <v>4.5</v>
      </c>
      <c r="D6302" s="1109">
        <v>3.25</v>
      </c>
      <c r="E6302" s="1109">
        <v>25.8</v>
      </c>
      <c r="F6302" s="1109">
        <v>0</v>
      </c>
      <c r="G6302" s="1110" t="s">
        <v>10741</v>
      </c>
      <c r="H6302" s="1110" t="s">
        <v>4654</v>
      </c>
      <c r="I6302" s="1110" t="s">
        <v>10832</v>
      </c>
      <c r="J6302" s="1109">
        <v>0</v>
      </c>
      <c r="K6302" s="1109">
        <v>0</v>
      </c>
      <c r="L6302" s="1109">
        <v>0</v>
      </c>
      <c r="M6302" s="1109">
        <v>0</v>
      </c>
      <c r="N6302" s="1109">
        <v>0</v>
      </c>
      <c r="O6302" s="1109">
        <v>0</v>
      </c>
      <c r="P6302" s="1109">
        <v>0</v>
      </c>
      <c r="Q6302" s="1109">
        <v>0</v>
      </c>
    </row>
    <row r="6303" spans="1:17">
      <c r="A6303" s="1109">
        <v>21844</v>
      </c>
      <c r="B6303" s="1110" t="s">
        <v>0</v>
      </c>
      <c r="C6303" s="1109">
        <v>4.5</v>
      </c>
      <c r="D6303" s="1109">
        <v>3.25</v>
      </c>
      <c r="E6303" s="1109">
        <v>25.8</v>
      </c>
      <c r="F6303" s="1109">
        <v>0</v>
      </c>
      <c r="G6303" s="1110" t="s">
        <v>10741</v>
      </c>
      <c r="H6303" s="1110" t="s">
        <v>4654</v>
      </c>
      <c r="I6303" s="1110" t="s">
        <v>10839</v>
      </c>
      <c r="J6303" s="1109">
        <v>0</v>
      </c>
      <c r="K6303" s="1109">
        <v>0</v>
      </c>
      <c r="L6303" s="1109">
        <v>0</v>
      </c>
      <c r="M6303" s="1109">
        <v>0</v>
      </c>
      <c r="N6303" s="1109">
        <v>0</v>
      </c>
      <c r="O6303" s="1109">
        <v>0</v>
      </c>
      <c r="P6303" s="1109">
        <v>0</v>
      </c>
      <c r="Q6303" s="1109">
        <v>0</v>
      </c>
    </row>
    <row r="6304" spans="1:17">
      <c r="A6304" s="1109">
        <v>21845</v>
      </c>
      <c r="B6304" s="1110" t="s">
        <v>0</v>
      </c>
      <c r="C6304" s="1109">
        <v>4.5</v>
      </c>
      <c r="D6304" s="1109">
        <v>3.25</v>
      </c>
      <c r="E6304" s="1109">
        <v>25.8</v>
      </c>
      <c r="F6304" s="1109">
        <v>0</v>
      </c>
      <c r="G6304" s="1110" t="s">
        <v>10833</v>
      </c>
      <c r="H6304" s="1110" t="s">
        <v>4654</v>
      </c>
      <c r="I6304" s="1110" t="s">
        <v>10841</v>
      </c>
      <c r="J6304" s="1109">
        <v>0</v>
      </c>
      <c r="K6304" s="1109">
        <v>0</v>
      </c>
      <c r="L6304" s="1109">
        <v>0</v>
      </c>
      <c r="M6304" s="1109">
        <v>0</v>
      </c>
      <c r="N6304" s="1109">
        <v>0</v>
      </c>
      <c r="O6304" s="1109">
        <v>0</v>
      </c>
      <c r="P6304" s="1109">
        <v>0</v>
      </c>
      <c r="Q6304" s="1109">
        <v>0</v>
      </c>
    </row>
    <row r="6305" spans="1:17">
      <c r="A6305" s="1109">
        <v>21846</v>
      </c>
      <c r="B6305" s="1110" t="s">
        <v>0</v>
      </c>
      <c r="C6305" s="1109">
        <v>4.5</v>
      </c>
      <c r="D6305" s="1109">
        <v>3.25</v>
      </c>
      <c r="E6305" s="1109">
        <v>25.8</v>
      </c>
      <c r="F6305" s="1109">
        <v>0</v>
      </c>
      <c r="G6305" s="1110" t="s">
        <v>10833</v>
      </c>
      <c r="H6305" s="1110" t="s">
        <v>4654</v>
      </c>
      <c r="I6305" s="1110" t="s">
        <v>10832</v>
      </c>
      <c r="J6305" s="1109">
        <v>0</v>
      </c>
      <c r="K6305" s="1109">
        <v>0</v>
      </c>
      <c r="L6305" s="1109">
        <v>0</v>
      </c>
      <c r="M6305" s="1109">
        <v>0</v>
      </c>
      <c r="N6305" s="1109">
        <v>0</v>
      </c>
      <c r="O6305" s="1109">
        <v>0</v>
      </c>
      <c r="P6305" s="1109">
        <v>0</v>
      </c>
      <c r="Q6305" s="1109">
        <v>0</v>
      </c>
    </row>
    <row r="6306" spans="1:17">
      <c r="A6306" s="1109">
        <v>21847</v>
      </c>
      <c r="B6306" s="1110" t="s">
        <v>0</v>
      </c>
      <c r="C6306" s="1109">
        <v>4.5</v>
      </c>
      <c r="D6306" s="1109">
        <v>3.25</v>
      </c>
      <c r="E6306" s="1109">
        <v>25.8</v>
      </c>
      <c r="F6306" s="1109">
        <v>0</v>
      </c>
      <c r="G6306" s="1110" t="s">
        <v>10833</v>
      </c>
      <c r="H6306" s="1110" t="s">
        <v>4654</v>
      </c>
      <c r="I6306" s="1110" t="s">
        <v>10839</v>
      </c>
      <c r="J6306" s="1109">
        <v>0</v>
      </c>
      <c r="K6306" s="1109">
        <v>0</v>
      </c>
      <c r="L6306" s="1109">
        <v>0</v>
      </c>
      <c r="M6306" s="1109">
        <v>0</v>
      </c>
      <c r="N6306" s="1109">
        <v>0</v>
      </c>
      <c r="O6306" s="1109">
        <v>0</v>
      </c>
      <c r="P6306" s="1109">
        <v>0</v>
      </c>
      <c r="Q6306" s="1109">
        <v>0</v>
      </c>
    </row>
    <row r="6307" spans="1:17">
      <c r="A6307" s="1109">
        <v>21848</v>
      </c>
      <c r="B6307" s="1110" t="s">
        <v>0</v>
      </c>
      <c r="C6307" s="1109">
        <v>4.5</v>
      </c>
      <c r="D6307" s="1109">
        <v>3.25</v>
      </c>
      <c r="E6307" s="1109">
        <v>25.8</v>
      </c>
      <c r="F6307" s="1109">
        <v>0</v>
      </c>
      <c r="G6307" s="1110" t="s">
        <v>10753</v>
      </c>
      <c r="H6307" s="1110" t="s">
        <v>4654</v>
      </c>
      <c r="I6307" s="1110" t="s">
        <v>10841</v>
      </c>
      <c r="J6307" s="1109">
        <v>0</v>
      </c>
      <c r="K6307" s="1109">
        <v>0</v>
      </c>
      <c r="L6307" s="1109">
        <v>0</v>
      </c>
      <c r="M6307" s="1109">
        <v>0</v>
      </c>
      <c r="N6307" s="1109">
        <v>0</v>
      </c>
      <c r="O6307" s="1109">
        <v>0</v>
      </c>
      <c r="P6307" s="1109">
        <v>0</v>
      </c>
      <c r="Q6307" s="1109">
        <v>0</v>
      </c>
    </row>
    <row r="6308" spans="1:17">
      <c r="A6308" s="1109">
        <v>21849</v>
      </c>
      <c r="B6308" s="1110" t="s">
        <v>0</v>
      </c>
      <c r="C6308" s="1109">
        <v>4.5</v>
      </c>
      <c r="D6308" s="1109">
        <v>3.25</v>
      </c>
      <c r="E6308" s="1109">
        <v>25.8</v>
      </c>
      <c r="F6308" s="1109">
        <v>0</v>
      </c>
      <c r="G6308" s="1110" t="s">
        <v>10753</v>
      </c>
      <c r="H6308" s="1110" t="s">
        <v>4654</v>
      </c>
      <c r="I6308" s="1110" t="s">
        <v>10832</v>
      </c>
      <c r="J6308" s="1109">
        <v>0</v>
      </c>
      <c r="K6308" s="1109">
        <v>0</v>
      </c>
      <c r="L6308" s="1109">
        <v>0</v>
      </c>
      <c r="M6308" s="1109">
        <v>0</v>
      </c>
      <c r="N6308" s="1109">
        <v>0</v>
      </c>
      <c r="O6308" s="1109">
        <v>0</v>
      </c>
      <c r="P6308" s="1109">
        <v>0</v>
      </c>
      <c r="Q6308" s="1109">
        <v>0</v>
      </c>
    </row>
    <row r="6309" spans="1:17">
      <c r="A6309" s="1109">
        <v>21850</v>
      </c>
      <c r="B6309" s="1110" t="s">
        <v>0</v>
      </c>
      <c r="C6309" s="1109">
        <v>4.5</v>
      </c>
      <c r="D6309" s="1109">
        <v>3.25</v>
      </c>
      <c r="E6309" s="1109">
        <v>25.8</v>
      </c>
      <c r="F6309" s="1109">
        <v>0</v>
      </c>
      <c r="G6309" s="1110" t="s">
        <v>10753</v>
      </c>
      <c r="H6309" s="1110" t="s">
        <v>4654</v>
      </c>
      <c r="I6309" s="1110" t="s">
        <v>10839</v>
      </c>
      <c r="J6309" s="1109">
        <v>0</v>
      </c>
      <c r="K6309" s="1109">
        <v>0</v>
      </c>
      <c r="L6309" s="1109">
        <v>0</v>
      </c>
      <c r="M6309" s="1109">
        <v>0</v>
      </c>
      <c r="N6309" s="1109">
        <v>0</v>
      </c>
      <c r="O6309" s="1109">
        <v>0</v>
      </c>
      <c r="P6309" s="1109">
        <v>0</v>
      </c>
      <c r="Q6309" s="1109">
        <v>0</v>
      </c>
    </row>
    <row r="6310" spans="1:17">
      <c r="A6310" s="1109">
        <v>21851</v>
      </c>
      <c r="B6310" s="1110" t="s">
        <v>0</v>
      </c>
      <c r="C6310" s="1109">
        <v>4.5</v>
      </c>
      <c r="D6310" s="1109">
        <v>3.25</v>
      </c>
      <c r="E6310" s="1109">
        <v>25.8</v>
      </c>
      <c r="F6310" s="1109">
        <v>0</v>
      </c>
      <c r="G6310" s="1110" t="s">
        <v>10739</v>
      </c>
      <c r="H6310" s="1110" t="s">
        <v>4654</v>
      </c>
      <c r="I6310" s="1110" t="s">
        <v>10841</v>
      </c>
      <c r="J6310" s="1109">
        <v>0</v>
      </c>
      <c r="K6310" s="1109">
        <v>0</v>
      </c>
      <c r="L6310" s="1109">
        <v>0</v>
      </c>
      <c r="M6310" s="1109">
        <v>0</v>
      </c>
      <c r="N6310" s="1109">
        <v>0</v>
      </c>
      <c r="O6310" s="1109">
        <v>0</v>
      </c>
      <c r="P6310" s="1109">
        <v>0</v>
      </c>
      <c r="Q6310" s="1109">
        <v>0</v>
      </c>
    </row>
    <row r="6311" spans="1:17">
      <c r="A6311" s="1109">
        <v>21852</v>
      </c>
      <c r="B6311" s="1110" t="s">
        <v>0</v>
      </c>
      <c r="C6311" s="1109">
        <v>4.5</v>
      </c>
      <c r="D6311" s="1109">
        <v>3.25</v>
      </c>
      <c r="E6311" s="1109">
        <v>25.8</v>
      </c>
      <c r="F6311" s="1109">
        <v>0</v>
      </c>
      <c r="G6311" s="1110" t="s">
        <v>10739</v>
      </c>
      <c r="H6311" s="1110" t="s">
        <v>4654</v>
      </c>
      <c r="I6311" s="1110" t="s">
        <v>10832</v>
      </c>
      <c r="J6311" s="1109">
        <v>0</v>
      </c>
      <c r="K6311" s="1109">
        <v>0</v>
      </c>
      <c r="L6311" s="1109">
        <v>0</v>
      </c>
      <c r="M6311" s="1109">
        <v>0</v>
      </c>
      <c r="N6311" s="1109">
        <v>0</v>
      </c>
      <c r="O6311" s="1109">
        <v>0</v>
      </c>
      <c r="P6311" s="1109">
        <v>0</v>
      </c>
      <c r="Q6311" s="1109">
        <v>0</v>
      </c>
    </row>
    <row r="6312" spans="1:17">
      <c r="A6312" s="1109">
        <v>21853</v>
      </c>
      <c r="B6312" s="1110" t="s">
        <v>0</v>
      </c>
      <c r="C6312" s="1109">
        <v>4.5</v>
      </c>
      <c r="D6312" s="1109">
        <v>3.25</v>
      </c>
      <c r="E6312" s="1109">
        <v>25.8</v>
      </c>
      <c r="F6312" s="1109">
        <v>0</v>
      </c>
      <c r="G6312" s="1110" t="s">
        <v>10739</v>
      </c>
      <c r="H6312" s="1110" t="s">
        <v>4654</v>
      </c>
      <c r="I6312" s="1110" t="s">
        <v>10839</v>
      </c>
      <c r="J6312" s="1109">
        <v>0</v>
      </c>
      <c r="K6312" s="1109">
        <v>0</v>
      </c>
      <c r="L6312" s="1109">
        <v>0</v>
      </c>
      <c r="M6312" s="1109">
        <v>0</v>
      </c>
      <c r="N6312" s="1109">
        <v>0</v>
      </c>
      <c r="O6312" s="1109">
        <v>0</v>
      </c>
      <c r="P6312" s="1109">
        <v>0</v>
      </c>
      <c r="Q6312" s="1109">
        <v>0</v>
      </c>
    </row>
    <row r="6313" spans="1:17">
      <c r="A6313" s="1109">
        <v>21854</v>
      </c>
      <c r="B6313" s="1110" t="s">
        <v>0</v>
      </c>
      <c r="C6313" s="1109">
        <v>4.5</v>
      </c>
      <c r="D6313" s="1109">
        <v>3.38</v>
      </c>
      <c r="E6313" s="1109">
        <v>23.7</v>
      </c>
      <c r="F6313" s="1109">
        <v>0</v>
      </c>
      <c r="G6313" s="1110" t="s">
        <v>10840</v>
      </c>
      <c r="H6313" s="1110" t="s">
        <v>4654</v>
      </c>
      <c r="I6313" s="1110" t="s">
        <v>10841</v>
      </c>
      <c r="J6313" s="1109">
        <v>0</v>
      </c>
      <c r="K6313" s="1109">
        <v>0</v>
      </c>
      <c r="L6313" s="1109">
        <v>0</v>
      </c>
      <c r="M6313" s="1109">
        <v>0</v>
      </c>
      <c r="N6313" s="1109">
        <v>0</v>
      </c>
      <c r="O6313" s="1109">
        <v>0</v>
      </c>
      <c r="P6313" s="1109">
        <v>0</v>
      </c>
      <c r="Q6313" s="1109">
        <v>0</v>
      </c>
    </row>
    <row r="6314" spans="1:17">
      <c r="A6314" s="1109">
        <v>21855</v>
      </c>
      <c r="B6314" s="1110" t="s">
        <v>0</v>
      </c>
      <c r="C6314" s="1109">
        <v>4.5</v>
      </c>
      <c r="D6314" s="1109">
        <v>3.38</v>
      </c>
      <c r="E6314" s="1109">
        <v>23.7</v>
      </c>
      <c r="F6314" s="1109">
        <v>0</v>
      </c>
      <c r="G6314" s="1110" t="s">
        <v>10840</v>
      </c>
      <c r="H6314" s="1110" t="s">
        <v>4654</v>
      </c>
      <c r="I6314" s="1110" t="s">
        <v>10832</v>
      </c>
      <c r="J6314" s="1109">
        <v>0</v>
      </c>
      <c r="K6314" s="1109">
        <v>0</v>
      </c>
      <c r="L6314" s="1109">
        <v>0</v>
      </c>
      <c r="M6314" s="1109">
        <v>0</v>
      </c>
      <c r="N6314" s="1109">
        <v>0</v>
      </c>
      <c r="O6314" s="1109">
        <v>0</v>
      </c>
      <c r="P6314" s="1109">
        <v>0</v>
      </c>
      <c r="Q6314" s="1109">
        <v>0</v>
      </c>
    </row>
    <row r="6315" spans="1:17">
      <c r="A6315" s="1109">
        <v>21856</v>
      </c>
      <c r="B6315" s="1110" t="s">
        <v>0</v>
      </c>
      <c r="C6315" s="1109">
        <v>4.5</v>
      </c>
      <c r="D6315" s="1109">
        <v>3.38</v>
      </c>
      <c r="E6315" s="1109">
        <v>23.7</v>
      </c>
      <c r="F6315" s="1109">
        <v>0</v>
      </c>
      <c r="G6315" s="1110" t="s">
        <v>10840</v>
      </c>
      <c r="H6315" s="1110" t="s">
        <v>4654</v>
      </c>
      <c r="I6315" s="1110" t="s">
        <v>10839</v>
      </c>
      <c r="J6315" s="1109">
        <v>0</v>
      </c>
      <c r="K6315" s="1109">
        <v>0</v>
      </c>
      <c r="L6315" s="1109">
        <v>0</v>
      </c>
      <c r="M6315" s="1109">
        <v>0</v>
      </c>
      <c r="N6315" s="1109">
        <v>0</v>
      </c>
      <c r="O6315" s="1109">
        <v>0</v>
      </c>
      <c r="P6315" s="1109">
        <v>0</v>
      </c>
      <c r="Q6315" s="1109">
        <v>0</v>
      </c>
    </row>
    <row r="6316" spans="1:17">
      <c r="A6316" s="1109">
        <v>21857</v>
      </c>
      <c r="B6316" s="1110" t="s">
        <v>0</v>
      </c>
      <c r="C6316" s="1109">
        <v>4.5</v>
      </c>
      <c r="D6316" s="1109">
        <v>3.3759999999999999</v>
      </c>
      <c r="E6316" s="1109">
        <v>23.7</v>
      </c>
      <c r="F6316" s="1109">
        <v>0</v>
      </c>
      <c r="G6316" s="1110" t="s">
        <v>10840</v>
      </c>
      <c r="H6316" s="1110" t="s">
        <v>4654</v>
      </c>
      <c r="I6316" s="1110" t="s">
        <v>10832</v>
      </c>
      <c r="J6316" s="1109">
        <v>0</v>
      </c>
      <c r="K6316" s="1109">
        <v>0</v>
      </c>
      <c r="L6316" s="1109">
        <v>0</v>
      </c>
      <c r="M6316" s="1109">
        <v>0</v>
      </c>
      <c r="N6316" s="1109">
        <v>0</v>
      </c>
      <c r="O6316" s="1109">
        <v>0</v>
      </c>
      <c r="P6316" s="1109">
        <v>0</v>
      </c>
      <c r="Q6316" s="1109">
        <v>0</v>
      </c>
    </row>
    <row r="6317" spans="1:17">
      <c r="A6317" s="1109">
        <v>21858</v>
      </c>
      <c r="B6317" s="1110" t="s">
        <v>0</v>
      </c>
      <c r="C6317" s="1109">
        <v>4.5</v>
      </c>
      <c r="D6317" s="1109">
        <v>3.38</v>
      </c>
      <c r="E6317" s="1109">
        <v>23.7</v>
      </c>
      <c r="F6317" s="1109">
        <v>0</v>
      </c>
      <c r="G6317" s="1110" t="s">
        <v>10842</v>
      </c>
      <c r="H6317" s="1110" t="s">
        <v>4654</v>
      </c>
      <c r="I6317" s="1110" t="s">
        <v>10841</v>
      </c>
      <c r="J6317" s="1109">
        <v>0</v>
      </c>
      <c r="K6317" s="1109">
        <v>0</v>
      </c>
      <c r="L6317" s="1109">
        <v>0</v>
      </c>
      <c r="M6317" s="1109">
        <v>0</v>
      </c>
      <c r="N6317" s="1109">
        <v>0</v>
      </c>
      <c r="O6317" s="1109">
        <v>0</v>
      </c>
      <c r="P6317" s="1109">
        <v>0</v>
      </c>
      <c r="Q6317" s="1109">
        <v>0</v>
      </c>
    </row>
    <row r="6318" spans="1:17">
      <c r="A6318" s="1109">
        <v>21859</v>
      </c>
      <c r="B6318" s="1110" t="s">
        <v>0</v>
      </c>
      <c r="C6318" s="1109">
        <v>4.5</v>
      </c>
      <c r="D6318" s="1109">
        <v>3.38</v>
      </c>
      <c r="E6318" s="1109">
        <v>23.7</v>
      </c>
      <c r="F6318" s="1109">
        <v>0</v>
      </c>
      <c r="G6318" s="1110" t="s">
        <v>10842</v>
      </c>
      <c r="H6318" s="1110" t="s">
        <v>4654</v>
      </c>
      <c r="I6318" s="1110" t="s">
        <v>10851</v>
      </c>
      <c r="J6318" s="1109">
        <v>0</v>
      </c>
      <c r="K6318" s="1109">
        <v>0</v>
      </c>
      <c r="L6318" s="1109">
        <v>0</v>
      </c>
      <c r="M6318" s="1109">
        <v>0</v>
      </c>
      <c r="N6318" s="1109">
        <v>0</v>
      </c>
      <c r="O6318" s="1109">
        <v>0</v>
      </c>
      <c r="P6318" s="1109">
        <v>0</v>
      </c>
      <c r="Q6318" s="1109">
        <v>0</v>
      </c>
    </row>
    <row r="6319" spans="1:17">
      <c r="A6319" s="1109">
        <v>21860</v>
      </c>
      <c r="B6319" s="1110" t="s">
        <v>0</v>
      </c>
      <c r="C6319" s="1109">
        <v>4.5</v>
      </c>
      <c r="D6319" s="1109">
        <v>3.38</v>
      </c>
      <c r="E6319" s="1109">
        <v>23.7</v>
      </c>
      <c r="F6319" s="1109">
        <v>0</v>
      </c>
      <c r="G6319" s="1110" t="s">
        <v>10842</v>
      </c>
      <c r="H6319" s="1110" t="s">
        <v>4654</v>
      </c>
      <c r="I6319" s="1110" t="s">
        <v>10832</v>
      </c>
      <c r="J6319" s="1109">
        <v>0</v>
      </c>
      <c r="K6319" s="1109">
        <v>0</v>
      </c>
      <c r="L6319" s="1109">
        <v>0</v>
      </c>
      <c r="M6319" s="1109">
        <v>0</v>
      </c>
      <c r="N6319" s="1109">
        <v>0</v>
      </c>
      <c r="O6319" s="1109">
        <v>0</v>
      </c>
      <c r="P6319" s="1109">
        <v>0</v>
      </c>
      <c r="Q6319" s="1109">
        <v>0</v>
      </c>
    </row>
    <row r="6320" spans="1:17">
      <c r="A6320" s="1109">
        <v>21861</v>
      </c>
      <c r="B6320" s="1110" t="s">
        <v>0</v>
      </c>
      <c r="C6320" s="1109">
        <v>4.5</v>
      </c>
      <c r="D6320" s="1109">
        <v>3.38</v>
      </c>
      <c r="E6320" s="1109">
        <v>23.7</v>
      </c>
      <c r="F6320" s="1109">
        <v>0</v>
      </c>
      <c r="G6320" s="1110" t="s">
        <v>10842</v>
      </c>
      <c r="H6320" s="1110" t="s">
        <v>4654</v>
      </c>
      <c r="I6320" s="1110" t="s">
        <v>10839</v>
      </c>
      <c r="J6320" s="1109">
        <v>0</v>
      </c>
      <c r="K6320" s="1109">
        <v>0</v>
      </c>
      <c r="L6320" s="1109">
        <v>0</v>
      </c>
      <c r="M6320" s="1109">
        <v>0</v>
      </c>
      <c r="N6320" s="1109">
        <v>0</v>
      </c>
      <c r="O6320" s="1109">
        <v>0</v>
      </c>
      <c r="P6320" s="1109">
        <v>0</v>
      </c>
      <c r="Q6320" s="1109">
        <v>0</v>
      </c>
    </row>
    <row r="6321" spans="1:17">
      <c r="A6321" s="1109">
        <v>21862</v>
      </c>
      <c r="B6321" s="1110" t="s">
        <v>0</v>
      </c>
      <c r="C6321" s="1109">
        <v>4.5</v>
      </c>
      <c r="D6321" s="1109">
        <v>3.3759999999999999</v>
      </c>
      <c r="E6321" s="1109">
        <v>23.7</v>
      </c>
      <c r="F6321" s="1109">
        <v>0</v>
      </c>
      <c r="G6321" s="1110" t="s">
        <v>10842</v>
      </c>
      <c r="H6321" s="1110" t="s">
        <v>4654</v>
      </c>
      <c r="I6321" s="1110" t="s">
        <v>10832</v>
      </c>
      <c r="J6321" s="1109">
        <v>0</v>
      </c>
      <c r="K6321" s="1109">
        <v>0</v>
      </c>
      <c r="L6321" s="1109">
        <v>0</v>
      </c>
      <c r="M6321" s="1109">
        <v>0</v>
      </c>
      <c r="N6321" s="1109">
        <v>0</v>
      </c>
      <c r="O6321" s="1109">
        <v>0</v>
      </c>
      <c r="P6321" s="1109">
        <v>0</v>
      </c>
      <c r="Q6321" s="1109">
        <v>0</v>
      </c>
    </row>
    <row r="6322" spans="1:17">
      <c r="A6322" s="1109">
        <v>21863</v>
      </c>
      <c r="B6322" s="1110" t="s">
        <v>0</v>
      </c>
      <c r="C6322" s="1109">
        <v>4.5</v>
      </c>
      <c r="D6322" s="1109">
        <v>3.38</v>
      </c>
      <c r="E6322" s="1109">
        <v>23.7</v>
      </c>
      <c r="F6322" s="1109">
        <v>0</v>
      </c>
      <c r="G6322" s="1110" t="s">
        <v>10843</v>
      </c>
      <c r="H6322" s="1110" t="s">
        <v>4654</v>
      </c>
      <c r="I6322" s="1110" t="s">
        <v>10851</v>
      </c>
      <c r="J6322" s="1109">
        <v>0</v>
      </c>
      <c r="K6322" s="1109">
        <v>0</v>
      </c>
      <c r="L6322" s="1109">
        <v>0</v>
      </c>
      <c r="M6322" s="1109">
        <v>0</v>
      </c>
      <c r="N6322" s="1109">
        <v>0</v>
      </c>
      <c r="O6322" s="1109">
        <v>0</v>
      </c>
      <c r="P6322" s="1109">
        <v>0</v>
      </c>
      <c r="Q6322" s="1109">
        <v>0</v>
      </c>
    </row>
    <row r="6323" spans="1:17">
      <c r="A6323" s="1109">
        <v>21864</v>
      </c>
      <c r="B6323" s="1110" t="s">
        <v>0</v>
      </c>
      <c r="C6323" s="1109">
        <v>4.5</v>
      </c>
      <c r="D6323" s="1109">
        <v>3.38</v>
      </c>
      <c r="E6323" s="1109">
        <v>23.7</v>
      </c>
      <c r="F6323" s="1109">
        <v>0</v>
      </c>
      <c r="G6323" s="1110" t="s">
        <v>10843</v>
      </c>
      <c r="H6323" s="1110" t="s">
        <v>4654</v>
      </c>
      <c r="I6323" s="1110" t="s">
        <v>10832</v>
      </c>
      <c r="J6323" s="1109">
        <v>0</v>
      </c>
      <c r="K6323" s="1109">
        <v>0</v>
      </c>
      <c r="L6323" s="1109">
        <v>0</v>
      </c>
      <c r="M6323" s="1109">
        <v>0</v>
      </c>
      <c r="N6323" s="1109">
        <v>0</v>
      </c>
      <c r="O6323" s="1109">
        <v>0</v>
      </c>
      <c r="P6323" s="1109">
        <v>0</v>
      </c>
      <c r="Q6323" s="1109">
        <v>0</v>
      </c>
    </row>
    <row r="6324" spans="1:17">
      <c r="A6324" s="1109">
        <v>21865</v>
      </c>
      <c r="B6324" s="1110" t="s">
        <v>0</v>
      </c>
      <c r="C6324" s="1109">
        <v>4.5</v>
      </c>
      <c r="D6324" s="1109">
        <v>3.38</v>
      </c>
      <c r="E6324" s="1109">
        <v>23.7</v>
      </c>
      <c r="F6324" s="1109">
        <v>0</v>
      </c>
      <c r="G6324" s="1110" t="s">
        <v>10784</v>
      </c>
      <c r="H6324" s="1110" t="s">
        <v>4654</v>
      </c>
      <c r="I6324" s="1110" t="s">
        <v>10841</v>
      </c>
      <c r="J6324" s="1109">
        <v>0</v>
      </c>
      <c r="K6324" s="1109">
        <v>0</v>
      </c>
      <c r="L6324" s="1109">
        <v>0</v>
      </c>
      <c r="M6324" s="1109">
        <v>0</v>
      </c>
      <c r="N6324" s="1109">
        <v>0</v>
      </c>
      <c r="O6324" s="1109">
        <v>0</v>
      </c>
      <c r="P6324" s="1109">
        <v>0</v>
      </c>
      <c r="Q6324" s="1109">
        <v>0</v>
      </c>
    </row>
    <row r="6325" spans="1:17">
      <c r="A6325" s="1109">
        <v>21866</v>
      </c>
      <c r="B6325" s="1110" t="s">
        <v>0</v>
      </c>
      <c r="C6325" s="1109">
        <v>4.5</v>
      </c>
      <c r="D6325" s="1109">
        <v>3.38</v>
      </c>
      <c r="E6325" s="1109">
        <v>23.7</v>
      </c>
      <c r="F6325" s="1109">
        <v>0</v>
      </c>
      <c r="G6325" s="1110" t="s">
        <v>10784</v>
      </c>
      <c r="H6325" s="1110" t="s">
        <v>4654</v>
      </c>
      <c r="I6325" s="1110" t="s">
        <v>10832</v>
      </c>
      <c r="J6325" s="1109">
        <v>0</v>
      </c>
      <c r="K6325" s="1109">
        <v>0</v>
      </c>
      <c r="L6325" s="1109">
        <v>0</v>
      </c>
      <c r="M6325" s="1109">
        <v>0</v>
      </c>
      <c r="N6325" s="1109">
        <v>0</v>
      </c>
      <c r="O6325" s="1109">
        <v>0</v>
      </c>
      <c r="P6325" s="1109">
        <v>0</v>
      </c>
      <c r="Q6325" s="1109">
        <v>0</v>
      </c>
    </row>
    <row r="6326" spans="1:17">
      <c r="A6326" s="1109">
        <v>21867</v>
      </c>
      <c r="B6326" s="1110" t="s">
        <v>0</v>
      </c>
      <c r="C6326" s="1109">
        <v>4.5</v>
      </c>
      <c r="D6326" s="1109">
        <v>3.38</v>
      </c>
      <c r="E6326" s="1109">
        <v>23.7</v>
      </c>
      <c r="F6326" s="1109">
        <v>0</v>
      </c>
      <c r="G6326" s="1110" t="s">
        <v>10784</v>
      </c>
      <c r="H6326" s="1110" t="s">
        <v>4654</v>
      </c>
      <c r="I6326" s="1110" t="s">
        <v>10839</v>
      </c>
      <c r="J6326" s="1109">
        <v>0</v>
      </c>
      <c r="K6326" s="1109">
        <v>0</v>
      </c>
      <c r="L6326" s="1109">
        <v>0</v>
      </c>
      <c r="M6326" s="1109">
        <v>0</v>
      </c>
      <c r="N6326" s="1109">
        <v>0</v>
      </c>
      <c r="O6326" s="1109">
        <v>0</v>
      </c>
      <c r="P6326" s="1109">
        <v>0</v>
      </c>
      <c r="Q6326" s="1109">
        <v>0</v>
      </c>
    </row>
    <row r="6327" spans="1:17">
      <c r="A6327" s="1109">
        <v>21868</v>
      </c>
      <c r="B6327" s="1110" t="s">
        <v>0</v>
      </c>
      <c r="C6327" s="1109">
        <v>4.5</v>
      </c>
      <c r="D6327" s="1109">
        <v>3.3759999999999999</v>
      </c>
      <c r="E6327" s="1109">
        <v>23.7</v>
      </c>
      <c r="F6327" s="1109">
        <v>0</v>
      </c>
      <c r="G6327" s="1110" t="s">
        <v>10784</v>
      </c>
      <c r="H6327" s="1110" t="s">
        <v>4654</v>
      </c>
      <c r="I6327" s="1110" t="s">
        <v>10832</v>
      </c>
      <c r="J6327" s="1109">
        <v>0</v>
      </c>
      <c r="K6327" s="1109">
        <v>0</v>
      </c>
      <c r="L6327" s="1109">
        <v>0</v>
      </c>
      <c r="M6327" s="1109">
        <v>0</v>
      </c>
      <c r="N6327" s="1109">
        <v>0</v>
      </c>
      <c r="O6327" s="1109">
        <v>0</v>
      </c>
      <c r="P6327" s="1109">
        <v>0</v>
      </c>
      <c r="Q6327" s="1109">
        <v>0</v>
      </c>
    </row>
    <row r="6328" spans="1:17">
      <c r="A6328" s="1109">
        <v>21869</v>
      </c>
      <c r="B6328" s="1110" t="s">
        <v>0</v>
      </c>
      <c r="C6328" s="1109">
        <v>4.5</v>
      </c>
      <c r="D6328" s="1109">
        <v>3.38</v>
      </c>
      <c r="E6328" s="1109">
        <v>23.7</v>
      </c>
      <c r="F6328" s="1109">
        <v>0</v>
      </c>
      <c r="G6328" s="1110" t="s">
        <v>10741</v>
      </c>
      <c r="H6328" s="1110" t="s">
        <v>4654</v>
      </c>
      <c r="I6328" s="1110" t="s">
        <v>10841</v>
      </c>
      <c r="J6328" s="1109">
        <v>0</v>
      </c>
      <c r="K6328" s="1109">
        <v>0</v>
      </c>
      <c r="L6328" s="1109">
        <v>0</v>
      </c>
      <c r="M6328" s="1109">
        <v>0</v>
      </c>
      <c r="N6328" s="1109">
        <v>0</v>
      </c>
      <c r="O6328" s="1109">
        <v>0</v>
      </c>
      <c r="P6328" s="1109">
        <v>0</v>
      </c>
      <c r="Q6328" s="1109">
        <v>0</v>
      </c>
    </row>
    <row r="6329" spans="1:17">
      <c r="A6329" s="1109">
        <v>21870</v>
      </c>
      <c r="B6329" s="1110" t="s">
        <v>0</v>
      </c>
      <c r="C6329" s="1109">
        <v>4.5</v>
      </c>
      <c r="D6329" s="1109">
        <v>3.38</v>
      </c>
      <c r="E6329" s="1109">
        <v>23.7</v>
      </c>
      <c r="F6329" s="1109">
        <v>0</v>
      </c>
      <c r="G6329" s="1110" t="s">
        <v>10741</v>
      </c>
      <c r="H6329" s="1110" t="s">
        <v>4654</v>
      </c>
      <c r="I6329" s="1110" t="s">
        <v>10851</v>
      </c>
      <c r="J6329" s="1109">
        <v>0</v>
      </c>
      <c r="K6329" s="1109">
        <v>0</v>
      </c>
      <c r="L6329" s="1109">
        <v>0</v>
      </c>
      <c r="M6329" s="1109">
        <v>0</v>
      </c>
      <c r="N6329" s="1109">
        <v>0</v>
      </c>
      <c r="O6329" s="1109">
        <v>0</v>
      </c>
      <c r="P6329" s="1109">
        <v>0</v>
      </c>
      <c r="Q6329" s="1109">
        <v>0</v>
      </c>
    </row>
    <row r="6330" spans="1:17">
      <c r="A6330" s="1109">
        <v>21871</v>
      </c>
      <c r="B6330" s="1110" t="s">
        <v>0</v>
      </c>
      <c r="C6330" s="1109">
        <v>4.5</v>
      </c>
      <c r="D6330" s="1109">
        <v>3.38</v>
      </c>
      <c r="E6330" s="1109">
        <v>23.7</v>
      </c>
      <c r="F6330" s="1109">
        <v>0</v>
      </c>
      <c r="G6330" s="1110" t="s">
        <v>10741</v>
      </c>
      <c r="H6330" s="1110" t="s">
        <v>4654</v>
      </c>
      <c r="I6330" s="1110" t="s">
        <v>10832</v>
      </c>
      <c r="J6330" s="1109">
        <v>0</v>
      </c>
      <c r="K6330" s="1109">
        <v>0</v>
      </c>
      <c r="L6330" s="1109">
        <v>0</v>
      </c>
      <c r="M6330" s="1109">
        <v>0</v>
      </c>
      <c r="N6330" s="1109">
        <v>0</v>
      </c>
      <c r="O6330" s="1109">
        <v>0</v>
      </c>
      <c r="P6330" s="1109">
        <v>0</v>
      </c>
      <c r="Q6330" s="1109">
        <v>0</v>
      </c>
    </row>
    <row r="6331" spans="1:17">
      <c r="A6331" s="1109">
        <v>21872</v>
      </c>
      <c r="B6331" s="1110" t="s">
        <v>0</v>
      </c>
      <c r="C6331" s="1109">
        <v>4.5</v>
      </c>
      <c r="D6331" s="1109">
        <v>3.38</v>
      </c>
      <c r="E6331" s="1109">
        <v>23.7</v>
      </c>
      <c r="F6331" s="1109">
        <v>0</v>
      </c>
      <c r="G6331" s="1110" t="s">
        <v>10741</v>
      </c>
      <c r="H6331" s="1110" t="s">
        <v>4654</v>
      </c>
      <c r="I6331" s="1110" t="s">
        <v>10839</v>
      </c>
      <c r="J6331" s="1109">
        <v>0</v>
      </c>
      <c r="K6331" s="1109">
        <v>0</v>
      </c>
      <c r="L6331" s="1109">
        <v>0</v>
      </c>
      <c r="M6331" s="1109">
        <v>0</v>
      </c>
      <c r="N6331" s="1109">
        <v>0</v>
      </c>
      <c r="O6331" s="1109">
        <v>0</v>
      </c>
      <c r="P6331" s="1109">
        <v>0</v>
      </c>
      <c r="Q6331" s="1109">
        <v>0</v>
      </c>
    </row>
    <row r="6332" spans="1:17">
      <c r="A6332" s="1109">
        <v>21873</v>
      </c>
      <c r="B6332" s="1110" t="s">
        <v>0</v>
      </c>
      <c r="C6332" s="1109">
        <v>4.5</v>
      </c>
      <c r="D6332" s="1109">
        <v>3.3759999999999999</v>
      </c>
      <c r="E6332" s="1109">
        <v>23.7</v>
      </c>
      <c r="F6332" s="1109">
        <v>0</v>
      </c>
      <c r="G6332" s="1110" t="s">
        <v>10741</v>
      </c>
      <c r="H6332" s="1110" t="s">
        <v>4654</v>
      </c>
      <c r="I6332" s="1110" t="s">
        <v>10832</v>
      </c>
      <c r="J6332" s="1109">
        <v>0</v>
      </c>
      <c r="K6332" s="1109">
        <v>0</v>
      </c>
      <c r="L6332" s="1109">
        <v>0</v>
      </c>
      <c r="M6332" s="1109">
        <v>0</v>
      </c>
      <c r="N6332" s="1109">
        <v>0</v>
      </c>
      <c r="O6332" s="1109">
        <v>0</v>
      </c>
      <c r="P6332" s="1109">
        <v>0</v>
      </c>
      <c r="Q6332" s="1109">
        <v>0</v>
      </c>
    </row>
    <row r="6333" spans="1:17">
      <c r="A6333" s="1109">
        <v>21874</v>
      </c>
      <c r="B6333" s="1110" t="s">
        <v>0</v>
      </c>
      <c r="C6333" s="1109">
        <v>4.5</v>
      </c>
      <c r="D6333" s="1109">
        <v>3.38</v>
      </c>
      <c r="E6333" s="1109">
        <v>23.7</v>
      </c>
      <c r="F6333" s="1109">
        <v>0</v>
      </c>
      <c r="G6333" s="1110" t="s">
        <v>10790</v>
      </c>
      <c r="H6333" s="1110" t="s">
        <v>4654</v>
      </c>
      <c r="I6333" s="1110" t="s">
        <v>10851</v>
      </c>
      <c r="J6333" s="1109">
        <v>0</v>
      </c>
      <c r="K6333" s="1109">
        <v>0</v>
      </c>
      <c r="L6333" s="1109">
        <v>0</v>
      </c>
      <c r="M6333" s="1109">
        <v>0</v>
      </c>
      <c r="N6333" s="1109">
        <v>0</v>
      </c>
      <c r="O6333" s="1109">
        <v>0</v>
      </c>
      <c r="P6333" s="1109">
        <v>0</v>
      </c>
      <c r="Q6333" s="1109">
        <v>0</v>
      </c>
    </row>
    <row r="6334" spans="1:17">
      <c r="A6334" s="1109">
        <v>21875</v>
      </c>
      <c r="B6334" s="1110" t="s">
        <v>0</v>
      </c>
      <c r="C6334" s="1109">
        <v>4.5</v>
      </c>
      <c r="D6334" s="1109">
        <v>3.38</v>
      </c>
      <c r="E6334" s="1109">
        <v>23.7</v>
      </c>
      <c r="F6334" s="1109">
        <v>0</v>
      </c>
      <c r="G6334" s="1110" t="s">
        <v>10790</v>
      </c>
      <c r="H6334" s="1110" t="s">
        <v>4654</v>
      </c>
      <c r="I6334" s="1110" t="s">
        <v>10832</v>
      </c>
      <c r="J6334" s="1109">
        <v>0</v>
      </c>
      <c r="K6334" s="1109">
        <v>0</v>
      </c>
      <c r="L6334" s="1109">
        <v>0</v>
      </c>
      <c r="M6334" s="1109">
        <v>0</v>
      </c>
      <c r="N6334" s="1109">
        <v>0</v>
      </c>
      <c r="O6334" s="1109">
        <v>0</v>
      </c>
      <c r="P6334" s="1109">
        <v>0</v>
      </c>
      <c r="Q6334" s="1109">
        <v>0</v>
      </c>
    </row>
    <row r="6335" spans="1:17">
      <c r="A6335" s="1109">
        <v>21876</v>
      </c>
      <c r="B6335" s="1110" t="s">
        <v>0</v>
      </c>
      <c r="C6335" s="1109">
        <v>4.5</v>
      </c>
      <c r="D6335" s="1109">
        <v>3.38</v>
      </c>
      <c r="E6335" s="1109">
        <v>23.7</v>
      </c>
      <c r="F6335" s="1109">
        <v>0</v>
      </c>
      <c r="G6335" s="1110" t="s">
        <v>10833</v>
      </c>
      <c r="H6335" s="1110" t="s">
        <v>4654</v>
      </c>
      <c r="I6335" s="1110" t="s">
        <v>10841</v>
      </c>
      <c r="J6335" s="1109">
        <v>0</v>
      </c>
      <c r="K6335" s="1109">
        <v>0</v>
      </c>
      <c r="L6335" s="1109">
        <v>0</v>
      </c>
      <c r="M6335" s="1109">
        <v>0</v>
      </c>
      <c r="N6335" s="1109">
        <v>0</v>
      </c>
      <c r="O6335" s="1109">
        <v>0</v>
      </c>
      <c r="P6335" s="1109">
        <v>0</v>
      </c>
      <c r="Q6335" s="1109">
        <v>0</v>
      </c>
    </row>
    <row r="6336" spans="1:17">
      <c r="A6336" s="1109">
        <v>21877</v>
      </c>
      <c r="B6336" s="1110" t="s">
        <v>0</v>
      </c>
      <c r="C6336" s="1109">
        <v>4.5</v>
      </c>
      <c r="D6336" s="1109">
        <v>3.38</v>
      </c>
      <c r="E6336" s="1109">
        <v>23.7</v>
      </c>
      <c r="F6336" s="1109">
        <v>0</v>
      </c>
      <c r="G6336" s="1110" t="s">
        <v>10833</v>
      </c>
      <c r="H6336" s="1110" t="s">
        <v>4654</v>
      </c>
      <c r="I6336" s="1110" t="s">
        <v>10851</v>
      </c>
      <c r="J6336" s="1109">
        <v>0</v>
      </c>
      <c r="K6336" s="1109">
        <v>0</v>
      </c>
      <c r="L6336" s="1109">
        <v>0</v>
      </c>
      <c r="M6336" s="1109">
        <v>0</v>
      </c>
      <c r="N6336" s="1109">
        <v>0</v>
      </c>
      <c r="O6336" s="1109">
        <v>0</v>
      </c>
      <c r="P6336" s="1109">
        <v>0</v>
      </c>
      <c r="Q6336" s="1109">
        <v>0</v>
      </c>
    </row>
    <row r="6337" spans="1:17">
      <c r="A6337" s="1109">
        <v>21878</v>
      </c>
      <c r="B6337" s="1110" t="s">
        <v>0</v>
      </c>
      <c r="C6337" s="1109">
        <v>4.5</v>
      </c>
      <c r="D6337" s="1109">
        <v>3.38</v>
      </c>
      <c r="E6337" s="1109">
        <v>23.7</v>
      </c>
      <c r="F6337" s="1109">
        <v>0</v>
      </c>
      <c r="G6337" s="1110" t="s">
        <v>10833</v>
      </c>
      <c r="H6337" s="1110" t="s">
        <v>4654</v>
      </c>
      <c r="I6337" s="1110" t="s">
        <v>10832</v>
      </c>
      <c r="J6337" s="1109">
        <v>0</v>
      </c>
      <c r="K6337" s="1109">
        <v>0</v>
      </c>
      <c r="L6337" s="1109">
        <v>0</v>
      </c>
      <c r="M6337" s="1109">
        <v>0</v>
      </c>
      <c r="N6337" s="1109">
        <v>0</v>
      </c>
      <c r="O6337" s="1109">
        <v>0</v>
      </c>
      <c r="P6337" s="1109">
        <v>0</v>
      </c>
      <c r="Q6337" s="1109">
        <v>0</v>
      </c>
    </row>
    <row r="6338" spans="1:17">
      <c r="A6338" s="1109">
        <v>21879</v>
      </c>
      <c r="B6338" s="1110" t="s">
        <v>0</v>
      </c>
      <c r="C6338" s="1109">
        <v>4.5</v>
      </c>
      <c r="D6338" s="1109">
        <v>3.38</v>
      </c>
      <c r="E6338" s="1109">
        <v>23.7</v>
      </c>
      <c r="F6338" s="1109">
        <v>0</v>
      </c>
      <c r="G6338" s="1110" t="s">
        <v>10833</v>
      </c>
      <c r="H6338" s="1110" t="s">
        <v>4654</v>
      </c>
      <c r="I6338" s="1110" t="s">
        <v>10839</v>
      </c>
      <c r="J6338" s="1109">
        <v>0</v>
      </c>
      <c r="K6338" s="1109">
        <v>0</v>
      </c>
      <c r="L6338" s="1109">
        <v>0</v>
      </c>
      <c r="M6338" s="1109">
        <v>0</v>
      </c>
      <c r="N6338" s="1109">
        <v>0</v>
      </c>
      <c r="O6338" s="1109">
        <v>0</v>
      </c>
      <c r="P6338" s="1109">
        <v>0</v>
      </c>
      <c r="Q6338" s="1109">
        <v>0</v>
      </c>
    </row>
    <row r="6339" spans="1:17">
      <c r="A6339" s="1109">
        <v>21880</v>
      </c>
      <c r="B6339" s="1110" t="s">
        <v>0</v>
      </c>
      <c r="C6339" s="1109">
        <v>4.5</v>
      </c>
      <c r="D6339" s="1109">
        <v>3.3759999999999999</v>
      </c>
      <c r="E6339" s="1109">
        <v>23.7</v>
      </c>
      <c r="F6339" s="1109">
        <v>0</v>
      </c>
      <c r="G6339" s="1110" t="s">
        <v>10833</v>
      </c>
      <c r="H6339" s="1110" t="s">
        <v>4654</v>
      </c>
      <c r="I6339" s="1110" t="s">
        <v>10832</v>
      </c>
      <c r="J6339" s="1109">
        <v>0</v>
      </c>
      <c r="K6339" s="1109">
        <v>0</v>
      </c>
      <c r="L6339" s="1109">
        <v>0</v>
      </c>
      <c r="M6339" s="1109">
        <v>0</v>
      </c>
      <c r="N6339" s="1109">
        <v>0</v>
      </c>
      <c r="O6339" s="1109">
        <v>0</v>
      </c>
      <c r="P6339" s="1109">
        <v>0</v>
      </c>
      <c r="Q6339" s="1109">
        <v>0</v>
      </c>
    </row>
    <row r="6340" spans="1:17">
      <c r="A6340" s="1109">
        <v>21881</v>
      </c>
      <c r="B6340" s="1110" t="s">
        <v>0</v>
      </c>
      <c r="C6340" s="1109">
        <v>4.5</v>
      </c>
      <c r="D6340" s="1109">
        <v>3.38</v>
      </c>
      <c r="E6340" s="1109">
        <v>23.7</v>
      </c>
      <c r="F6340" s="1109">
        <v>0</v>
      </c>
      <c r="G6340" s="1110" t="s">
        <v>10753</v>
      </c>
      <c r="H6340" s="1110" t="s">
        <v>4654</v>
      </c>
      <c r="I6340" s="1110" t="s">
        <v>10841</v>
      </c>
      <c r="J6340" s="1109">
        <v>0</v>
      </c>
      <c r="K6340" s="1109">
        <v>0</v>
      </c>
      <c r="L6340" s="1109">
        <v>0</v>
      </c>
      <c r="M6340" s="1109">
        <v>0</v>
      </c>
      <c r="N6340" s="1109">
        <v>0</v>
      </c>
      <c r="O6340" s="1109">
        <v>0</v>
      </c>
      <c r="P6340" s="1109">
        <v>0</v>
      </c>
      <c r="Q6340" s="1109">
        <v>0</v>
      </c>
    </row>
    <row r="6341" spans="1:17">
      <c r="A6341" s="1109">
        <v>21882</v>
      </c>
      <c r="B6341" s="1110" t="s">
        <v>0</v>
      </c>
      <c r="C6341" s="1109">
        <v>4.5</v>
      </c>
      <c r="D6341" s="1109">
        <v>3.38</v>
      </c>
      <c r="E6341" s="1109">
        <v>23.7</v>
      </c>
      <c r="F6341" s="1109">
        <v>0</v>
      </c>
      <c r="G6341" s="1110" t="s">
        <v>10753</v>
      </c>
      <c r="H6341" s="1110" t="s">
        <v>4654</v>
      </c>
      <c r="I6341" s="1110" t="s">
        <v>10851</v>
      </c>
      <c r="J6341" s="1109">
        <v>0</v>
      </c>
      <c r="K6341" s="1109">
        <v>0</v>
      </c>
      <c r="L6341" s="1109">
        <v>0</v>
      </c>
      <c r="M6341" s="1109">
        <v>0</v>
      </c>
      <c r="N6341" s="1109">
        <v>0</v>
      </c>
      <c r="O6341" s="1109">
        <v>0</v>
      </c>
      <c r="P6341" s="1109">
        <v>0</v>
      </c>
      <c r="Q6341" s="1109">
        <v>0</v>
      </c>
    </row>
    <row r="6342" spans="1:17">
      <c r="A6342" s="1109">
        <v>21883</v>
      </c>
      <c r="B6342" s="1110" t="s">
        <v>0</v>
      </c>
      <c r="C6342" s="1109">
        <v>4.5</v>
      </c>
      <c r="D6342" s="1109">
        <v>3.38</v>
      </c>
      <c r="E6342" s="1109">
        <v>23.7</v>
      </c>
      <c r="F6342" s="1109">
        <v>0</v>
      </c>
      <c r="G6342" s="1110" t="s">
        <v>10753</v>
      </c>
      <c r="H6342" s="1110" t="s">
        <v>4654</v>
      </c>
      <c r="I6342" s="1110" t="s">
        <v>10832</v>
      </c>
      <c r="J6342" s="1109">
        <v>0</v>
      </c>
      <c r="K6342" s="1109">
        <v>0</v>
      </c>
      <c r="L6342" s="1109">
        <v>0</v>
      </c>
      <c r="M6342" s="1109">
        <v>0</v>
      </c>
      <c r="N6342" s="1109">
        <v>0</v>
      </c>
      <c r="O6342" s="1109">
        <v>0</v>
      </c>
      <c r="P6342" s="1109">
        <v>0</v>
      </c>
      <c r="Q6342" s="1109">
        <v>0</v>
      </c>
    </row>
    <row r="6343" spans="1:17">
      <c r="A6343" s="1109">
        <v>21884</v>
      </c>
      <c r="B6343" s="1110" t="s">
        <v>0</v>
      </c>
      <c r="C6343" s="1109">
        <v>4.5</v>
      </c>
      <c r="D6343" s="1109">
        <v>3.38</v>
      </c>
      <c r="E6343" s="1109">
        <v>23.7</v>
      </c>
      <c r="F6343" s="1109">
        <v>0</v>
      </c>
      <c r="G6343" s="1110" t="s">
        <v>10753</v>
      </c>
      <c r="H6343" s="1110" t="s">
        <v>4654</v>
      </c>
      <c r="I6343" s="1110" t="s">
        <v>10839</v>
      </c>
      <c r="J6343" s="1109">
        <v>0</v>
      </c>
      <c r="K6343" s="1109">
        <v>0</v>
      </c>
      <c r="L6343" s="1109">
        <v>0</v>
      </c>
      <c r="M6343" s="1109">
        <v>0</v>
      </c>
      <c r="N6343" s="1109">
        <v>0</v>
      </c>
      <c r="O6343" s="1109">
        <v>0</v>
      </c>
      <c r="P6343" s="1109">
        <v>0</v>
      </c>
      <c r="Q6343" s="1109">
        <v>0</v>
      </c>
    </row>
    <row r="6344" spans="1:17">
      <c r="A6344" s="1109">
        <v>21885</v>
      </c>
      <c r="B6344" s="1110" t="s">
        <v>0</v>
      </c>
      <c r="C6344" s="1109">
        <v>4.5</v>
      </c>
      <c r="D6344" s="1109">
        <v>3.3759999999999999</v>
      </c>
      <c r="E6344" s="1109">
        <v>23.7</v>
      </c>
      <c r="F6344" s="1109">
        <v>0</v>
      </c>
      <c r="G6344" s="1110" t="s">
        <v>10753</v>
      </c>
      <c r="H6344" s="1110" t="s">
        <v>4654</v>
      </c>
      <c r="I6344" s="1110" t="s">
        <v>10832</v>
      </c>
      <c r="J6344" s="1109">
        <v>0</v>
      </c>
      <c r="K6344" s="1109">
        <v>0</v>
      </c>
      <c r="L6344" s="1109">
        <v>0</v>
      </c>
      <c r="M6344" s="1109">
        <v>0</v>
      </c>
      <c r="N6344" s="1109">
        <v>0</v>
      </c>
      <c r="O6344" s="1109">
        <v>0</v>
      </c>
      <c r="P6344" s="1109">
        <v>0</v>
      </c>
      <c r="Q6344" s="1109">
        <v>0</v>
      </c>
    </row>
    <row r="6345" spans="1:17">
      <c r="A6345" s="1109">
        <v>21886</v>
      </c>
      <c r="B6345" s="1110" t="s">
        <v>0</v>
      </c>
      <c r="C6345" s="1109">
        <v>4.5</v>
      </c>
      <c r="D6345" s="1109">
        <v>3.38</v>
      </c>
      <c r="E6345" s="1109">
        <v>23.7</v>
      </c>
      <c r="F6345" s="1109">
        <v>0</v>
      </c>
      <c r="G6345" s="1110" t="s">
        <v>10739</v>
      </c>
      <c r="H6345" s="1110" t="s">
        <v>4654</v>
      </c>
      <c r="I6345" s="1110" t="s">
        <v>10841</v>
      </c>
      <c r="J6345" s="1109">
        <v>0</v>
      </c>
      <c r="K6345" s="1109">
        <v>0</v>
      </c>
      <c r="L6345" s="1109">
        <v>0</v>
      </c>
      <c r="M6345" s="1109">
        <v>0</v>
      </c>
      <c r="N6345" s="1109">
        <v>0</v>
      </c>
      <c r="O6345" s="1109">
        <v>0</v>
      </c>
      <c r="P6345" s="1109">
        <v>0</v>
      </c>
      <c r="Q6345" s="1109">
        <v>0</v>
      </c>
    </row>
    <row r="6346" spans="1:17">
      <c r="A6346" s="1109">
        <v>21887</v>
      </c>
      <c r="B6346" s="1110" t="s">
        <v>0</v>
      </c>
      <c r="C6346" s="1109">
        <v>4.5</v>
      </c>
      <c r="D6346" s="1109">
        <v>3.38</v>
      </c>
      <c r="E6346" s="1109">
        <v>23.7</v>
      </c>
      <c r="F6346" s="1109">
        <v>0</v>
      </c>
      <c r="G6346" s="1110" t="s">
        <v>10739</v>
      </c>
      <c r="H6346" s="1110" t="s">
        <v>4654</v>
      </c>
      <c r="I6346" s="1110" t="s">
        <v>10851</v>
      </c>
      <c r="J6346" s="1109">
        <v>0</v>
      </c>
      <c r="K6346" s="1109">
        <v>0</v>
      </c>
      <c r="L6346" s="1109">
        <v>0</v>
      </c>
      <c r="M6346" s="1109">
        <v>0</v>
      </c>
      <c r="N6346" s="1109">
        <v>0</v>
      </c>
      <c r="O6346" s="1109">
        <v>0</v>
      </c>
      <c r="P6346" s="1109">
        <v>0</v>
      </c>
      <c r="Q6346" s="1109">
        <v>0</v>
      </c>
    </row>
    <row r="6347" spans="1:17">
      <c r="A6347" s="1109">
        <v>21888</v>
      </c>
      <c r="B6347" s="1110" t="s">
        <v>0</v>
      </c>
      <c r="C6347" s="1109">
        <v>4.5</v>
      </c>
      <c r="D6347" s="1109">
        <v>3.38</v>
      </c>
      <c r="E6347" s="1109">
        <v>23.7</v>
      </c>
      <c r="F6347" s="1109">
        <v>0</v>
      </c>
      <c r="G6347" s="1110" t="s">
        <v>10739</v>
      </c>
      <c r="H6347" s="1110" t="s">
        <v>4654</v>
      </c>
      <c r="I6347" s="1110" t="s">
        <v>10832</v>
      </c>
      <c r="J6347" s="1109">
        <v>0</v>
      </c>
      <c r="K6347" s="1109">
        <v>0</v>
      </c>
      <c r="L6347" s="1109">
        <v>0</v>
      </c>
      <c r="M6347" s="1109">
        <v>0</v>
      </c>
      <c r="N6347" s="1109">
        <v>0</v>
      </c>
      <c r="O6347" s="1109">
        <v>0</v>
      </c>
      <c r="P6347" s="1109">
        <v>0</v>
      </c>
      <c r="Q6347" s="1109">
        <v>0</v>
      </c>
    </row>
    <row r="6348" spans="1:17">
      <c r="A6348" s="1109">
        <v>21889</v>
      </c>
      <c r="B6348" s="1110" t="s">
        <v>0</v>
      </c>
      <c r="C6348" s="1109">
        <v>4.5</v>
      </c>
      <c r="D6348" s="1109">
        <v>3.38</v>
      </c>
      <c r="E6348" s="1109">
        <v>23.7</v>
      </c>
      <c r="F6348" s="1109">
        <v>0</v>
      </c>
      <c r="G6348" s="1110" t="s">
        <v>10739</v>
      </c>
      <c r="H6348" s="1110" t="s">
        <v>4654</v>
      </c>
      <c r="I6348" s="1110" t="s">
        <v>10839</v>
      </c>
      <c r="J6348" s="1109">
        <v>0</v>
      </c>
      <c r="K6348" s="1109">
        <v>0</v>
      </c>
      <c r="L6348" s="1109">
        <v>0</v>
      </c>
      <c r="M6348" s="1109">
        <v>0</v>
      </c>
      <c r="N6348" s="1109">
        <v>0</v>
      </c>
      <c r="O6348" s="1109">
        <v>0</v>
      </c>
      <c r="P6348" s="1109">
        <v>0</v>
      </c>
      <c r="Q6348" s="1109">
        <v>0</v>
      </c>
    </row>
    <row r="6349" spans="1:17">
      <c r="A6349" s="1109">
        <v>21890</v>
      </c>
      <c r="B6349" s="1110" t="s">
        <v>0</v>
      </c>
      <c r="C6349" s="1109">
        <v>4.5</v>
      </c>
      <c r="D6349" s="1109">
        <v>3.3759999999999999</v>
      </c>
      <c r="E6349" s="1109">
        <v>23.7</v>
      </c>
      <c r="F6349" s="1109">
        <v>0</v>
      </c>
      <c r="G6349" s="1110" t="s">
        <v>10739</v>
      </c>
      <c r="H6349" s="1110" t="s">
        <v>4654</v>
      </c>
      <c r="I6349" s="1110" t="s">
        <v>10832</v>
      </c>
      <c r="J6349" s="1109">
        <v>0</v>
      </c>
      <c r="K6349" s="1109">
        <v>0</v>
      </c>
      <c r="L6349" s="1109">
        <v>0</v>
      </c>
      <c r="M6349" s="1109">
        <v>0</v>
      </c>
      <c r="N6349" s="1109">
        <v>0</v>
      </c>
      <c r="O6349" s="1109">
        <v>0</v>
      </c>
      <c r="P6349" s="1109">
        <v>0</v>
      </c>
      <c r="Q6349" s="1109">
        <v>0</v>
      </c>
    </row>
    <row r="6350" spans="1:17">
      <c r="A6350" s="1109">
        <v>21891</v>
      </c>
      <c r="B6350" s="1110" t="s">
        <v>0</v>
      </c>
      <c r="C6350" s="1109">
        <v>4.5</v>
      </c>
      <c r="D6350" s="1109">
        <v>3.38</v>
      </c>
      <c r="E6350" s="1109">
        <v>23.7</v>
      </c>
      <c r="F6350" s="1109">
        <v>0</v>
      </c>
      <c r="G6350" s="1110" t="s">
        <v>10844</v>
      </c>
      <c r="H6350" s="1110" t="s">
        <v>4654</v>
      </c>
      <c r="I6350" s="1110" t="s">
        <v>10851</v>
      </c>
      <c r="J6350" s="1109">
        <v>0</v>
      </c>
      <c r="K6350" s="1109">
        <v>0</v>
      </c>
      <c r="L6350" s="1109">
        <v>0</v>
      </c>
      <c r="M6350" s="1109">
        <v>0</v>
      </c>
      <c r="N6350" s="1109">
        <v>0</v>
      </c>
      <c r="O6350" s="1109">
        <v>0</v>
      </c>
      <c r="P6350" s="1109">
        <v>0</v>
      </c>
      <c r="Q6350" s="1109">
        <v>0</v>
      </c>
    </row>
    <row r="6351" spans="1:17">
      <c r="A6351" s="1109">
        <v>21892</v>
      </c>
      <c r="B6351" s="1110" t="s">
        <v>0</v>
      </c>
      <c r="C6351" s="1109">
        <v>4.5</v>
      </c>
      <c r="D6351" s="1109">
        <v>3.38</v>
      </c>
      <c r="E6351" s="1109">
        <v>23.7</v>
      </c>
      <c r="F6351" s="1109">
        <v>0</v>
      </c>
      <c r="G6351" s="1110" t="s">
        <v>10844</v>
      </c>
      <c r="H6351" s="1110" t="s">
        <v>4654</v>
      </c>
      <c r="I6351" s="1110" t="s">
        <v>10832</v>
      </c>
      <c r="J6351" s="1109">
        <v>0</v>
      </c>
      <c r="K6351" s="1109">
        <v>0</v>
      </c>
      <c r="L6351" s="1109">
        <v>0</v>
      </c>
      <c r="M6351" s="1109">
        <v>0</v>
      </c>
      <c r="N6351" s="1109">
        <v>0</v>
      </c>
      <c r="O6351" s="1109">
        <v>0</v>
      </c>
      <c r="P6351" s="1109">
        <v>0</v>
      </c>
      <c r="Q6351" s="1109">
        <v>0</v>
      </c>
    </row>
    <row r="6352" spans="1:17">
      <c r="A6352" s="1109">
        <v>21893</v>
      </c>
      <c r="B6352" s="1110" t="s">
        <v>0</v>
      </c>
      <c r="C6352" s="1109">
        <v>4.5</v>
      </c>
      <c r="D6352" s="1109">
        <v>3.5</v>
      </c>
      <c r="E6352" s="1109">
        <v>21.5</v>
      </c>
      <c r="F6352" s="1109">
        <v>0</v>
      </c>
      <c r="G6352" s="1110" t="s">
        <v>10840</v>
      </c>
      <c r="H6352" s="1110" t="s">
        <v>4654</v>
      </c>
      <c r="I6352" s="1110" t="s">
        <v>10841</v>
      </c>
      <c r="J6352" s="1109">
        <v>0</v>
      </c>
      <c r="K6352" s="1109">
        <v>0</v>
      </c>
      <c r="L6352" s="1109">
        <v>0</v>
      </c>
      <c r="M6352" s="1109">
        <v>0</v>
      </c>
      <c r="N6352" s="1109">
        <v>0</v>
      </c>
      <c r="O6352" s="1109">
        <v>0</v>
      </c>
      <c r="P6352" s="1109">
        <v>0</v>
      </c>
      <c r="Q6352" s="1109">
        <v>0</v>
      </c>
    </row>
    <row r="6353" spans="1:17">
      <c r="A6353" s="1109">
        <v>21894</v>
      </c>
      <c r="B6353" s="1110" t="s">
        <v>0</v>
      </c>
      <c r="C6353" s="1109">
        <v>4.5</v>
      </c>
      <c r="D6353" s="1109">
        <v>3.5</v>
      </c>
      <c r="E6353" s="1109">
        <v>21.5</v>
      </c>
      <c r="F6353" s="1109">
        <v>0</v>
      </c>
      <c r="G6353" s="1110" t="s">
        <v>10840</v>
      </c>
      <c r="H6353" s="1110" t="s">
        <v>4654</v>
      </c>
      <c r="I6353" s="1110" t="s">
        <v>10832</v>
      </c>
      <c r="J6353" s="1109">
        <v>0</v>
      </c>
      <c r="K6353" s="1109">
        <v>0</v>
      </c>
      <c r="L6353" s="1109">
        <v>0</v>
      </c>
      <c r="M6353" s="1109">
        <v>0</v>
      </c>
      <c r="N6353" s="1109">
        <v>0</v>
      </c>
      <c r="O6353" s="1109">
        <v>0</v>
      </c>
      <c r="P6353" s="1109">
        <v>0</v>
      </c>
      <c r="Q6353" s="1109">
        <v>0</v>
      </c>
    </row>
    <row r="6354" spans="1:17">
      <c r="A6354" s="1109">
        <v>21895</v>
      </c>
      <c r="B6354" s="1110" t="s">
        <v>0</v>
      </c>
      <c r="C6354" s="1109">
        <v>4.5</v>
      </c>
      <c r="D6354" s="1109">
        <v>3.5</v>
      </c>
      <c r="E6354" s="1109">
        <v>21.5</v>
      </c>
      <c r="F6354" s="1109">
        <v>0</v>
      </c>
      <c r="G6354" s="1110" t="s">
        <v>10840</v>
      </c>
      <c r="H6354" s="1110" t="s">
        <v>4654</v>
      </c>
      <c r="I6354" s="1110" t="s">
        <v>10839</v>
      </c>
      <c r="J6354" s="1109">
        <v>0</v>
      </c>
      <c r="K6354" s="1109">
        <v>0</v>
      </c>
      <c r="L6354" s="1109">
        <v>0</v>
      </c>
      <c r="M6354" s="1109">
        <v>0</v>
      </c>
      <c r="N6354" s="1109">
        <v>0</v>
      </c>
      <c r="O6354" s="1109">
        <v>0</v>
      </c>
      <c r="P6354" s="1109">
        <v>0</v>
      </c>
      <c r="Q6354" s="1109">
        <v>0</v>
      </c>
    </row>
    <row r="6355" spans="1:17">
      <c r="A6355" s="1109">
        <v>21896</v>
      </c>
      <c r="B6355" s="1110" t="s">
        <v>0</v>
      </c>
      <c r="C6355" s="1109">
        <v>4.5</v>
      </c>
      <c r="D6355" s="1109">
        <v>3.5</v>
      </c>
      <c r="E6355" s="1109">
        <v>21.5</v>
      </c>
      <c r="F6355" s="1109">
        <v>0</v>
      </c>
      <c r="G6355" s="1110" t="s">
        <v>10842</v>
      </c>
      <c r="H6355" s="1110" t="s">
        <v>4654</v>
      </c>
      <c r="I6355" s="1110" t="s">
        <v>10841</v>
      </c>
      <c r="J6355" s="1109">
        <v>0</v>
      </c>
      <c r="K6355" s="1109">
        <v>0</v>
      </c>
      <c r="L6355" s="1109">
        <v>0</v>
      </c>
      <c r="M6355" s="1109">
        <v>0</v>
      </c>
      <c r="N6355" s="1109">
        <v>0</v>
      </c>
      <c r="O6355" s="1109">
        <v>0</v>
      </c>
      <c r="P6355" s="1109">
        <v>0</v>
      </c>
      <c r="Q6355" s="1109">
        <v>0</v>
      </c>
    </row>
    <row r="6356" spans="1:17">
      <c r="A6356" s="1109">
        <v>21897</v>
      </c>
      <c r="B6356" s="1110" t="s">
        <v>0</v>
      </c>
      <c r="C6356" s="1109">
        <v>4.5</v>
      </c>
      <c r="D6356" s="1109">
        <v>3.5</v>
      </c>
      <c r="E6356" s="1109">
        <v>21.5</v>
      </c>
      <c r="F6356" s="1109">
        <v>0</v>
      </c>
      <c r="G6356" s="1110" t="s">
        <v>10842</v>
      </c>
      <c r="H6356" s="1110" t="s">
        <v>4654</v>
      </c>
      <c r="I6356" s="1110" t="s">
        <v>10851</v>
      </c>
      <c r="J6356" s="1109">
        <v>0</v>
      </c>
      <c r="K6356" s="1109">
        <v>0</v>
      </c>
      <c r="L6356" s="1109">
        <v>0</v>
      </c>
      <c r="M6356" s="1109">
        <v>0</v>
      </c>
      <c r="N6356" s="1109">
        <v>0</v>
      </c>
      <c r="O6356" s="1109">
        <v>0</v>
      </c>
      <c r="P6356" s="1109">
        <v>0</v>
      </c>
      <c r="Q6356" s="1109">
        <v>0</v>
      </c>
    </row>
    <row r="6357" spans="1:17">
      <c r="A6357" s="1109">
        <v>21898</v>
      </c>
      <c r="B6357" s="1110" t="s">
        <v>0</v>
      </c>
      <c r="C6357" s="1109">
        <v>4.5</v>
      </c>
      <c r="D6357" s="1109">
        <v>3.5</v>
      </c>
      <c r="E6357" s="1109">
        <v>21.5</v>
      </c>
      <c r="F6357" s="1109">
        <v>0</v>
      </c>
      <c r="G6357" s="1110" t="s">
        <v>10842</v>
      </c>
      <c r="H6357" s="1110" t="s">
        <v>4654</v>
      </c>
      <c r="I6357" s="1110" t="s">
        <v>10832</v>
      </c>
      <c r="J6357" s="1109">
        <v>0</v>
      </c>
      <c r="K6357" s="1109">
        <v>0</v>
      </c>
      <c r="L6357" s="1109">
        <v>0</v>
      </c>
      <c r="M6357" s="1109">
        <v>0</v>
      </c>
      <c r="N6357" s="1109">
        <v>0</v>
      </c>
      <c r="O6357" s="1109">
        <v>0</v>
      </c>
      <c r="P6357" s="1109">
        <v>0</v>
      </c>
      <c r="Q6357" s="1109">
        <v>0</v>
      </c>
    </row>
    <row r="6358" spans="1:17">
      <c r="A6358" s="1109">
        <v>21899</v>
      </c>
      <c r="B6358" s="1110" t="s">
        <v>0</v>
      </c>
      <c r="C6358" s="1109">
        <v>4.5</v>
      </c>
      <c r="D6358" s="1109">
        <v>3.5</v>
      </c>
      <c r="E6358" s="1109">
        <v>21.5</v>
      </c>
      <c r="F6358" s="1109">
        <v>0</v>
      </c>
      <c r="G6358" s="1110" t="s">
        <v>10842</v>
      </c>
      <c r="H6358" s="1110" t="s">
        <v>4654</v>
      </c>
      <c r="I6358" s="1110" t="s">
        <v>10839</v>
      </c>
      <c r="J6358" s="1109">
        <v>0</v>
      </c>
      <c r="K6358" s="1109">
        <v>0</v>
      </c>
      <c r="L6358" s="1109">
        <v>0</v>
      </c>
      <c r="M6358" s="1109">
        <v>0</v>
      </c>
      <c r="N6358" s="1109">
        <v>0</v>
      </c>
      <c r="O6358" s="1109">
        <v>0</v>
      </c>
      <c r="P6358" s="1109">
        <v>0</v>
      </c>
      <c r="Q6358" s="1109">
        <v>0</v>
      </c>
    </row>
    <row r="6359" spans="1:17">
      <c r="A6359" s="1109">
        <v>21900</v>
      </c>
      <c r="B6359" s="1110" t="s">
        <v>0</v>
      </c>
      <c r="C6359" s="1109">
        <v>4.5</v>
      </c>
      <c r="D6359" s="1109">
        <v>3.5</v>
      </c>
      <c r="E6359" s="1109">
        <v>21.5</v>
      </c>
      <c r="F6359" s="1109">
        <v>0</v>
      </c>
      <c r="G6359" s="1110" t="s">
        <v>10843</v>
      </c>
      <c r="H6359" s="1110" t="s">
        <v>4654</v>
      </c>
      <c r="I6359" s="1110" t="s">
        <v>10851</v>
      </c>
      <c r="J6359" s="1109">
        <v>0</v>
      </c>
      <c r="K6359" s="1109">
        <v>0</v>
      </c>
      <c r="L6359" s="1109">
        <v>0</v>
      </c>
      <c r="M6359" s="1109">
        <v>0</v>
      </c>
      <c r="N6359" s="1109">
        <v>0</v>
      </c>
      <c r="O6359" s="1109">
        <v>0</v>
      </c>
      <c r="P6359" s="1109">
        <v>0</v>
      </c>
      <c r="Q6359" s="1109">
        <v>0</v>
      </c>
    </row>
    <row r="6360" spans="1:17">
      <c r="A6360" s="1109">
        <v>21901</v>
      </c>
      <c r="B6360" s="1110" t="s">
        <v>0</v>
      </c>
      <c r="C6360" s="1109">
        <v>4.5</v>
      </c>
      <c r="D6360" s="1109">
        <v>3.5</v>
      </c>
      <c r="E6360" s="1109">
        <v>21.5</v>
      </c>
      <c r="F6360" s="1109">
        <v>0</v>
      </c>
      <c r="G6360" s="1110" t="s">
        <v>10843</v>
      </c>
      <c r="H6360" s="1110" t="s">
        <v>4654</v>
      </c>
      <c r="I6360" s="1110" t="s">
        <v>10832</v>
      </c>
      <c r="J6360" s="1109">
        <v>0</v>
      </c>
      <c r="K6360" s="1109">
        <v>0</v>
      </c>
      <c r="L6360" s="1109">
        <v>0</v>
      </c>
      <c r="M6360" s="1109">
        <v>0</v>
      </c>
      <c r="N6360" s="1109">
        <v>0</v>
      </c>
      <c r="O6360" s="1109">
        <v>0</v>
      </c>
      <c r="P6360" s="1109">
        <v>0</v>
      </c>
      <c r="Q6360" s="1109">
        <v>0</v>
      </c>
    </row>
    <row r="6361" spans="1:17">
      <c r="A6361" s="1109">
        <v>21902</v>
      </c>
      <c r="B6361" s="1110" t="s">
        <v>0</v>
      </c>
      <c r="C6361" s="1109">
        <v>4.5</v>
      </c>
      <c r="D6361" s="1109">
        <v>3.5</v>
      </c>
      <c r="E6361" s="1109">
        <v>21.5</v>
      </c>
      <c r="F6361" s="1109">
        <v>0</v>
      </c>
      <c r="G6361" s="1110" t="s">
        <v>10784</v>
      </c>
      <c r="H6361" s="1110" t="s">
        <v>4654</v>
      </c>
      <c r="I6361" s="1110" t="s">
        <v>10841</v>
      </c>
      <c r="J6361" s="1109">
        <v>0</v>
      </c>
      <c r="K6361" s="1109">
        <v>0</v>
      </c>
      <c r="L6361" s="1109">
        <v>0</v>
      </c>
      <c r="M6361" s="1109">
        <v>0</v>
      </c>
      <c r="N6361" s="1109">
        <v>0</v>
      </c>
      <c r="O6361" s="1109">
        <v>0</v>
      </c>
      <c r="P6361" s="1109">
        <v>0</v>
      </c>
      <c r="Q6361" s="1109">
        <v>0</v>
      </c>
    </row>
    <row r="6362" spans="1:17">
      <c r="A6362" s="1109">
        <v>21903</v>
      </c>
      <c r="B6362" s="1110" t="s">
        <v>0</v>
      </c>
      <c r="C6362" s="1109">
        <v>4.5</v>
      </c>
      <c r="D6362" s="1109">
        <v>3.5</v>
      </c>
      <c r="E6362" s="1109">
        <v>21.5</v>
      </c>
      <c r="F6362" s="1109">
        <v>0</v>
      </c>
      <c r="G6362" s="1110" t="s">
        <v>10784</v>
      </c>
      <c r="H6362" s="1110" t="s">
        <v>4654</v>
      </c>
      <c r="I6362" s="1110" t="s">
        <v>10832</v>
      </c>
      <c r="J6362" s="1109">
        <v>0</v>
      </c>
      <c r="K6362" s="1109">
        <v>0</v>
      </c>
      <c r="L6362" s="1109">
        <v>0</v>
      </c>
      <c r="M6362" s="1109">
        <v>0</v>
      </c>
      <c r="N6362" s="1109">
        <v>0</v>
      </c>
      <c r="O6362" s="1109">
        <v>0</v>
      </c>
      <c r="P6362" s="1109">
        <v>0</v>
      </c>
      <c r="Q6362" s="1109">
        <v>0</v>
      </c>
    </row>
    <row r="6363" spans="1:17">
      <c r="A6363" s="1109">
        <v>21904</v>
      </c>
      <c r="B6363" s="1110" t="s">
        <v>0</v>
      </c>
      <c r="C6363" s="1109">
        <v>4.5</v>
      </c>
      <c r="D6363" s="1109">
        <v>3.5</v>
      </c>
      <c r="E6363" s="1109">
        <v>21.5</v>
      </c>
      <c r="F6363" s="1109">
        <v>0</v>
      </c>
      <c r="G6363" s="1110" t="s">
        <v>10784</v>
      </c>
      <c r="H6363" s="1110" t="s">
        <v>4654</v>
      </c>
      <c r="I6363" s="1110" t="s">
        <v>10839</v>
      </c>
      <c r="J6363" s="1109">
        <v>0</v>
      </c>
      <c r="K6363" s="1109">
        <v>0</v>
      </c>
      <c r="L6363" s="1109">
        <v>0</v>
      </c>
      <c r="M6363" s="1109">
        <v>0</v>
      </c>
      <c r="N6363" s="1109">
        <v>0</v>
      </c>
      <c r="O6363" s="1109">
        <v>0</v>
      </c>
      <c r="P6363" s="1109">
        <v>0</v>
      </c>
      <c r="Q6363" s="1109">
        <v>0</v>
      </c>
    </row>
    <row r="6364" spans="1:17">
      <c r="A6364" s="1109">
        <v>21905</v>
      </c>
      <c r="B6364" s="1110" t="s">
        <v>0</v>
      </c>
      <c r="C6364" s="1109">
        <v>4.5</v>
      </c>
      <c r="D6364" s="1109">
        <v>3.5</v>
      </c>
      <c r="E6364" s="1109">
        <v>21.5</v>
      </c>
      <c r="F6364" s="1109">
        <v>0</v>
      </c>
      <c r="G6364" s="1110" t="s">
        <v>10741</v>
      </c>
      <c r="H6364" s="1110" t="s">
        <v>4654</v>
      </c>
      <c r="I6364" s="1110" t="s">
        <v>10841</v>
      </c>
      <c r="J6364" s="1109">
        <v>0</v>
      </c>
      <c r="K6364" s="1109">
        <v>0</v>
      </c>
      <c r="L6364" s="1109">
        <v>0</v>
      </c>
      <c r="M6364" s="1109">
        <v>0</v>
      </c>
      <c r="N6364" s="1109">
        <v>0</v>
      </c>
      <c r="O6364" s="1109">
        <v>0</v>
      </c>
      <c r="P6364" s="1109">
        <v>0</v>
      </c>
      <c r="Q6364" s="1109">
        <v>0</v>
      </c>
    </row>
    <row r="6365" spans="1:17">
      <c r="A6365" s="1109">
        <v>21906</v>
      </c>
      <c r="B6365" s="1110" t="s">
        <v>0</v>
      </c>
      <c r="C6365" s="1109">
        <v>4.5</v>
      </c>
      <c r="D6365" s="1109">
        <v>3.5</v>
      </c>
      <c r="E6365" s="1109">
        <v>21.5</v>
      </c>
      <c r="F6365" s="1109">
        <v>0</v>
      </c>
      <c r="G6365" s="1110" t="s">
        <v>10741</v>
      </c>
      <c r="H6365" s="1110" t="s">
        <v>4654</v>
      </c>
      <c r="I6365" s="1110" t="s">
        <v>10851</v>
      </c>
      <c r="J6365" s="1109">
        <v>0</v>
      </c>
      <c r="K6365" s="1109">
        <v>0</v>
      </c>
      <c r="L6365" s="1109">
        <v>0</v>
      </c>
      <c r="M6365" s="1109">
        <v>0</v>
      </c>
      <c r="N6365" s="1109">
        <v>0</v>
      </c>
      <c r="O6365" s="1109">
        <v>0</v>
      </c>
      <c r="P6365" s="1109">
        <v>0</v>
      </c>
      <c r="Q6365" s="1109">
        <v>0</v>
      </c>
    </row>
    <row r="6366" spans="1:17">
      <c r="A6366" s="1109">
        <v>21907</v>
      </c>
      <c r="B6366" s="1110" t="s">
        <v>0</v>
      </c>
      <c r="C6366" s="1109">
        <v>4.5</v>
      </c>
      <c r="D6366" s="1109">
        <v>3.5</v>
      </c>
      <c r="E6366" s="1109">
        <v>21.5</v>
      </c>
      <c r="F6366" s="1109">
        <v>0</v>
      </c>
      <c r="G6366" s="1110" t="s">
        <v>10741</v>
      </c>
      <c r="H6366" s="1110" t="s">
        <v>4654</v>
      </c>
      <c r="I6366" s="1110" t="s">
        <v>10832</v>
      </c>
      <c r="J6366" s="1109">
        <v>0</v>
      </c>
      <c r="K6366" s="1109">
        <v>0</v>
      </c>
      <c r="L6366" s="1109">
        <v>0</v>
      </c>
      <c r="M6366" s="1109">
        <v>0</v>
      </c>
      <c r="N6366" s="1109">
        <v>0</v>
      </c>
      <c r="O6366" s="1109">
        <v>0</v>
      </c>
      <c r="P6366" s="1109">
        <v>0</v>
      </c>
      <c r="Q6366" s="1109">
        <v>0</v>
      </c>
    </row>
    <row r="6367" spans="1:17">
      <c r="A6367" s="1109">
        <v>21908</v>
      </c>
      <c r="B6367" s="1110" t="s">
        <v>0</v>
      </c>
      <c r="C6367" s="1109">
        <v>4.5</v>
      </c>
      <c r="D6367" s="1109">
        <v>3.5</v>
      </c>
      <c r="E6367" s="1109">
        <v>21.5</v>
      </c>
      <c r="F6367" s="1109">
        <v>0</v>
      </c>
      <c r="G6367" s="1110" t="s">
        <v>10741</v>
      </c>
      <c r="H6367" s="1110" t="s">
        <v>4654</v>
      </c>
      <c r="I6367" s="1110" t="s">
        <v>10839</v>
      </c>
      <c r="J6367" s="1109">
        <v>0</v>
      </c>
      <c r="K6367" s="1109">
        <v>0</v>
      </c>
      <c r="L6367" s="1109">
        <v>0</v>
      </c>
      <c r="M6367" s="1109">
        <v>0</v>
      </c>
      <c r="N6367" s="1109">
        <v>0</v>
      </c>
      <c r="O6367" s="1109">
        <v>0</v>
      </c>
      <c r="P6367" s="1109">
        <v>0</v>
      </c>
      <c r="Q6367" s="1109">
        <v>0</v>
      </c>
    </row>
    <row r="6368" spans="1:17">
      <c r="A6368" s="1109">
        <v>21909</v>
      </c>
      <c r="B6368" s="1110" t="s">
        <v>0</v>
      </c>
      <c r="C6368" s="1109">
        <v>4.5</v>
      </c>
      <c r="D6368" s="1109">
        <v>3.5</v>
      </c>
      <c r="E6368" s="1109">
        <v>21.5</v>
      </c>
      <c r="F6368" s="1109">
        <v>0</v>
      </c>
      <c r="G6368" s="1110" t="s">
        <v>10790</v>
      </c>
      <c r="H6368" s="1110" t="s">
        <v>4654</v>
      </c>
      <c r="I6368" s="1110" t="s">
        <v>10851</v>
      </c>
      <c r="J6368" s="1109">
        <v>0</v>
      </c>
      <c r="K6368" s="1109">
        <v>0</v>
      </c>
      <c r="L6368" s="1109">
        <v>0</v>
      </c>
      <c r="M6368" s="1109">
        <v>0</v>
      </c>
      <c r="N6368" s="1109">
        <v>0</v>
      </c>
      <c r="O6368" s="1109">
        <v>0</v>
      </c>
      <c r="P6368" s="1109">
        <v>0</v>
      </c>
      <c r="Q6368" s="1109">
        <v>0</v>
      </c>
    </row>
    <row r="6369" spans="1:17">
      <c r="A6369" s="1109">
        <v>21910</v>
      </c>
      <c r="B6369" s="1110" t="s">
        <v>0</v>
      </c>
      <c r="C6369" s="1109">
        <v>4.5</v>
      </c>
      <c r="D6369" s="1109">
        <v>3.5</v>
      </c>
      <c r="E6369" s="1109">
        <v>21.5</v>
      </c>
      <c r="F6369" s="1109">
        <v>0</v>
      </c>
      <c r="G6369" s="1110" t="s">
        <v>10790</v>
      </c>
      <c r="H6369" s="1110" t="s">
        <v>4654</v>
      </c>
      <c r="I6369" s="1110" t="s">
        <v>10832</v>
      </c>
      <c r="J6369" s="1109">
        <v>0</v>
      </c>
      <c r="K6369" s="1109">
        <v>0</v>
      </c>
      <c r="L6369" s="1109">
        <v>0</v>
      </c>
      <c r="M6369" s="1109">
        <v>0</v>
      </c>
      <c r="N6369" s="1109">
        <v>0</v>
      </c>
      <c r="O6369" s="1109">
        <v>0</v>
      </c>
      <c r="P6369" s="1109">
        <v>0</v>
      </c>
      <c r="Q6369" s="1109">
        <v>0</v>
      </c>
    </row>
    <row r="6370" spans="1:17">
      <c r="A6370" s="1109">
        <v>21911</v>
      </c>
      <c r="B6370" s="1110" t="s">
        <v>0</v>
      </c>
      <c r="C6370" s="1109">
        <v>4.5</v>
      </c>
      <c r="D6370" s="1109">
        <v>3.5</v>
      </c>
      <c r="E6370" s="1109">
        <v>21.5</v>
      </c>
      <c r="F6370" s="1109">
        <v>0</v>
      </c>
      <c r="G6370" s="1110" t="s">
        <v>10833</v>
      </c>
      <c r="H6370" s="1110" t="s">
        <v>4654</v>
      </c>
      <c r="I6370" s="1110" t="s">
        <v>10841</v>
      </c>
      <c r="J6370" s="1109">
        <v>0</v>
      </c>
      <c r="K6370" s="1109">
        <v>0</v>
      </c>
      <c r="L6370" s="1109">
        <v>0</v>
      </c>
      <c r="M6370" s="1109">
        <v>0</v>
      </c>
      <c r="N6370" s="1109">
        <v>0</v>
      </c>
      <c r="O6370" s="1109">
        <v>0</v>
      </c>
      <c r="P6370" s="1109">
        <v>0</v>
      </c>
      <c r="Q6370" s="1109">
        <v>0</v>
      </c>
    </row>
    <row r="6371" spans="1:17">
      <c r="A6371" s="1109">
        <v>21912</v>
      </c>
      <c r="B6371" s="1110" t="s">
        <v>0</v>
      </c>
      <c r="C6371" s="1109">
        <v>4.5</v>
      </c>
      <c r="D6371" s="1109">
        <v>3.5</v>
      </c>
      <c r="E6371" s="1109">
        <v>21.5</v>
      </c>
      <c r="F6371" s="1109">
        <v>0</v>
      </c>
      <c r="G6371" s="1110" t="s">
        <v>10833</v>
      </c>
      <c r="H6371" s="1110" t="s">
        <v>4654</v>
      </c>
      <c r="I6371" s="1110" t="s">
        <v>10851</v>
      </c>
      <c r="J6371" s="1109">
        <v>0</v>
      </c>
      <c r="K6371" s="1109">
        <v>0</v>
      </c>
      <c r="L6371" s="1109">
        <v>0</v>
      </c>
      <c r="M6371" s="1109">
        <v>0</v>
      </c>
      <c r="N6371" s="1109">
        <v>0</v>
      </c>
      <c r="O6371" s="1109">
        <v>0</v>
      </c>
      <c r="P6371" s="1109">
        <v>0</v>
      </c>
      <c r="Q6371" s="1109">
        <v>0</v>
      </c>
    </row>
    <row r="6372" spans="1:17">
      <c r="A6372" s="1109">
        <v>21913</v>
      </c>
      <c r="B6372" s="1110" t="s">
        <v>0</v>
      </c>
      <c r="C6372" s="1109">
        <v>4.5</v>
      </c>
      <c r="D6372" s="1109">
        <v>3.5</v>
      </c>
      <c r="E6372" s="1109">
        <v>21.5</v>
      </c>
      <c r="F6372" s="1109">
        <v>0</v>
      </c>
      <c r="G6372" s="1110" t="s">
        <v>10833</v>
      </c>
      <c r="H6372" s="1110" t="s">
        <v>4654</v>
      </c>
      <c r="I6372" s="1110" t="s">
        <v>10832</v>
      </c>
      <c r="J6372" s="1109">
        <v>0</v>
      </c>
      <c r="K6372" s="1109">
        <v>0</v>
      </c>
      <c r="L6372" s="1109">
        <v>0</v>
      </c>
      <c r="M6372" s="1109">
        <v>0</v>
      </c>
      <c r="N6372" s="1109">
        <v>0</v>
      </c>
      <c r="O6372" s="1109">
        <v>0</v>
      </c>
      <c r="P6372" s="1109">
        <v>0</v>
      </c>
      <c r="Q6372" s="1109">
        <v>0</v>
      </c>
    </row>
    <row r="6373" spans="1:17">
      <c r="A6373" s="1109">
        <v>21914</v>
      </c>
      <c r="B6373" s="1110" t="s">
        <v>0</v>
      </c>
      <c r="C6373" s="1109">
        <v>4.5</v>
      </c>
      <c r="D6373" s="1109">
        <v>3.5</v>
      </c>
      <c r="E6373" s="1109">
        <v>21.5</v>
      </c>
      <c r="F6373" s="1109">
        <v>0</v>
      </c>
      <c r="G6373" s="1110" t="s">
        <v>10833</v>
      </c>
      <c r="H6373" s="1110" t="s">
        <v>4654</v>
      </c>
      <c r="I6373" s="1110" t="s">
        <v>10839</v>
      </c>
      <c r="J6373" s="1109">
        <v>0</v>
      </c>
      <c r="K6373" s="1109">
        <v>0</v>
      </c>
      <c r="L6373" s="1109">
        <v>0</v>
      </c>
      <c r="M6373" s="1109">
        <v>0</v>
      </c>
      <c r="N6373" s="1109">
        <v>0</v>
      </c>
      <c r="O6373" s="1109">
        <v>0</v>
      </c>
      <c r="P6373" s="1109">
        <v>0</v>
      </c>
      <c r="Q6373" s="1109">
        <v>0</v>
      </c>
    </row>
    <row r="6374" spans="1:17">
      <c r="A6374" s="1109">
        <v>21915</v>
      </c>
      <c r="B6374" s="1110" t="s">
        <v>0</v>
      </c>
      <c r="C6374" s="1109">
        <v>4.5</v>
      </c>
      <c r="D6374" s="1109">
        <v>3.5</v>
      </c>
      <c r="E6374" s="1109">
        <v>21.5</v>
      </c>
      <c r="F6374" s="1109">
        <v>0</v>
      </c>
      <c r="G6374" s="1110" t="s">
        <v>10753</v>
      </c>
      <c r="H6374" s="1110" t="s">
        <v>4654</v>
      </c>
      <c r="I6374" s="1110" t="s">
        <v>10841</v>
      </c>
      <c r="J6374" s="1109">
        <v>0</v>
      </c>
      <c r="K6374" s="1109">
        <v>0</v>
      </c>
      <c r="L6374" s="1109">
        <v>0</v>
      </c>
      <c r="M6374" s="1109">
        <v>0</v>
      </c>
      <c r="N6374" s="1109">
        <v>0</v>
      </c>
      <c r="O6374" s="1109">
        <v>0</v>
      </c>
      <c r="P6374" s="1109">
        <v>0</v>
      </c>
      <c r="Q6374" s="1109">
        <v>0</v>
      </c>
    </row>
    <row r="6375" spans="1:17">
      <c r="A6375" s="1109">
        <v>21916</v>
      </c>
      <c r="B6375" s="1110" t="s">
        <v>0</v>
      </c>
      <c r="C6375" s="1109">
        <v>4.5</v>
      </c>
      <c r="D6375" s="1109">
        <v>3.5</v>
      </c>
      <c r="E6375" s="1109">
        <v>21.5</v>
      </c>
      <c r="F6375" s="1109">
        <v>0</v>
      </c>
      <c r="G6375" s="1110" t="s">
        <v>10753</v>
      </c>
      <c r="H6375" s="1110" t="s">
        <v>4654</v>
      </c>
      <c r="I6375" s="1110" t="s">
        <v>10851</v>
      </c>
      <c r="J6375" s="1109">
        <v>0</v>
      </c>
      <c r="K6375" s="1109">
        <v>0</v>
      </c>
      <c r="L6375" s="1109">
        <v>0</v>
      </c>
      <c r="M6375" s="1109">
        <v>0</v>
      </c>
      <c r="N6375" s="1109">
        <v>0</v>
      </c>
      <c r="O6375" s="1109">
        <v>0</v>
      </c>
      <c r="P6375" s="1109">
        <v>0</v>
      </c>
      <c r="Q6375" s="1109">
        <v>0</v>
      </c>
    </row>
    <row r="6376" spans="1:17">
      <c r="A6376" s="1109">
        <v>21917</v>
      </c>
      <c r="B6376" s="1110" t="s">
        <v>0</v>
      </c>
      <c r="C6376" s="1109">
        <v>4.5</v>
      </c>
      <c r="D6376" s="1109">
        <v>3.5</v>
      </c>
      <c r="E6376" s="1109">
        <v>21.5</v>
      </c>
      <c r="F6376" s="1109">
        <v>0</v>
      </c>
      <c r="G6376" s="1110" t="s">
        <v>10753</v>
      </c>
      <c r="H6376" s="1110" t="s">
        <v>4654</v>
      </c>
      <c r="I6376" s="1110" t="s">
        <v>10832</v>
      </c>
      <c r="J6376" s="1109">
        <v>0</v>
      </c>
      <c r="K6376" s="1109">
        <v>0</v>
      </c>
      <c r="L6376" s="1109">
        <v>0</v>
      </c>
      <c r="M6376" s="1109">
        <v>0</v>
      </c>
      <c r="N6376" s="1109">
        <v>0</v>
      </c>
      <c r="O6376" s="1109">
        <v>0</v>
      </c>
      <c r="P6376" s="1109">
        <v>0</v>
      </c>
      <c r="Q6376" s="1109">
        <v>0</v>
      </c>
    </row>
    <row r="6377" spans="1:17">
      <c r="A6377" s="1109">
        <v>21918</v>
      </c>
      <c r="B6377" s="1110" t="s">
        <v>0</v>
      </c>
      <c r="C6377" s="1109">
        <v>4.5</v>
      </c>
      <c r="D6377" s="1109">
        <v>3.5</v>
      </c>
      <c r="E6377" s="1109">
        <v>21.5</v>
      </c>
      <c r="F6377" s="1109">
        <v>0</v>
      </c>
      <c r="G6377" s="1110" t="s">
        <v>10753</v>
      </c>
      <c r="H6377" s="1110" t="s">
        <v>4654</v>
      </c>
      <c r="I6377" s="1110" t="s">
        <v>10839</v>
      </c>
      <c r="J6377" s="1109">
        <v>0</v>
      </c>
      <c r="K6377" s="1109">
        <v>0</v>
      </c>
      <c r="L6377" s="1109">
        <v>0</v>
      </c>
      <c r="M6377" s="1109">
        <v>0</v>
      </c>
      <c r="N6377" s="1109">
        <v>0</v>
      </c>
      <c r="O6377" s="1109">
        <v>0</v>
      </c>
      <c r="P6377" s="1109">
        <v>0</v>
      </c>
      <c r="Q6377" s="1109">
        <v>0</v>
      </c>
    </row>
    <row r="6378" spans="1:17">
      <c r="A6378" s="1109">
        <v>21919</v>
      </c>
      <c r="B6378" s="1110" t="s">
        <v>0</v>
      </c>
      <c r="C6378" s="1109">
        <v>4.5</v>
      </c>
      <c r="D6378" s="1109">
        <v>3.5</v>
      </c>
      <c r="E6378" s="1109">
        <v>21.5</v>
      </c>
      <c r="F6378" s="1109">
        <v>0</v>
      </c>
      <c r="G6378" s="1110" t="s">
        <v>10739</v>
      </c>
      <c r="H6378" s="1110" t="s">
        <v>4654</v>
      </c>
      <c r="I6378" s="1110" t="s">
        <v>10841</v>
      </c>
      <c r="J6378" s="1109">
        <v>0</v>
      </c>
      <c r="K6378" s="1109">
        <v>0</v>
      </c>
      <c r="L6378" s="1109">
        <v>0</v>
      </c>
      <c r="M6378" s="1109">
        <v>0</v>
      </c>
      <c r="N6378" s="1109">
        <v>0</v>
      </c>
      <c r="O6378" s="1109">
        <v>0</v>
      </c>
      <c r="P6378" s="1109">
        <v>0</v>
      </c>
      <c r="Q6378" s="1109">
        <v>0</v>
      </c>
    </row>
    <row r="6379" spans="1:17">
      <c r="A6379" s="1109">
        <v>21920</v>
      </c>
      <c r="B6379" s="1110" t="s">
        <v>0</v>
      </c>
      <c r="C6379" s="1109">
        <v>4.5</v>
      </c>
      <c r="D6379" s="1109">
        <v>3.5</v>
      </c>
      <c r="E6379" s="1109">
        <v>21.5</v>
      </c>
      <c r="F6379" s="1109">
        <v>0</v>
      </c>
      <c r="G6379" s="1110" t="s">
        <v>10739</v>
      </c>
      <c r="H6379" s="1110" t="s">
        <v>4654</v>
      </c>
      <c r="I6379" s="1110" t="s">
        <v>10851</v>
      </c>
      <c r="J6379" s="1109">
        <v>0</v>
      </c>
      <c r="K6379" s="1109">
        <v>0</v>
      </c>
      <c r="L6379" s="1109">
        <v>0</v>
      </c>
      <c r="M6379" s="1109">
        <v>0</v>
      </c>
      <c r="N6379" s="1109">
        <v>0</v>
      </c>
      <c r="O6379" s="1109">
        <v>0</v>
      </c>
      <c r="P6379" s="1109">
        <v>0</v>
      </c>
      <c r="Q6379" s="1109">
        <v>0</v>
      </c>
    </row>
    <row r="6380" spans="1:17">
      <c r="A6380" s="1109">
        <v>21921</v>
      </c>
      <c r="B6380" s="1110" t="s">
        <v>0</v>
      </c>
      <c r="C6380" s="1109">
        <v>4.5</v>
      </c>
      <c r="D6380" s="1109">
        <v>3.5</v>
      </c>
      <c r="E6380" s="1109">
        <v>21.5</v>
      </c>
      <c r="F6380" s="1109">
        <v>0</v>
      </c>
      <c r="G6380" s="1110" t="s">
        <v>10739</v>
      </c>
      <c r="H6380" s="1110" t="s">
        <v>4654</v>
      </c>
      <c r="I6380" s="1110" t="s">
        <v>10832</v>
      </c>
      <c r="J6380" s="1109">
        <v>0</v>
      </c>
      <c r="K6380" s="1109">
        <v>0</v>
      </c>
      <c r="L6380" s="1109">
        <v>0</v>
      </c>
      <c r="M6380" s="1109">
        <v>0</v>
      </c>
      <c r="N6380" s="1109">
        <v>0</v>
      </c>
      <c r="O6380" s="1109">
        <v>0</v>
      </c>
      <c r="P6380" s="1109">
        <v>0</v>
      </c>
      <c r="Q6380" s="1109">
        <v>0</v>
      </c>
    </row>
    <row r="6381" spans="1:17">
      <c r="A6381" s="1109">
        <v>21922</v>
      </c>
      <c r="B6381" s="1110" t="s">
        <v>0</v>
      </c>
      <c r="C6381" s="1109">
        <v>4.5</v>
      </c>
      <c r="D6381" s="1109">
        <v>3.5</v>
      </c>
      <c r="E6381" s="1109">
        <v>21.5</v>
      </c>
      <c r="F6381" s="1109">
        <v>0</v>
      </c>
      <c r="G6381" s="1110" t="s">
        <v>10739</v>
      </c>
      <c r="H6381" s="1110" t="s">
        <v>4654</v>
      </c>
      <c r="I6381" s="1110" t="s">
        <v>10839</v>
      </c>
      <c r="J6381" s="1109">
        <v>0</v>
      </c>
      <c r="K6381" s="1109">
        <v>0</v>
      </c>
      <c r="L6381" s="1109">
        <v>0</v>
      </c>
      <c r="M6381" s="1109">
        <v>0</v>
      </c>
      <c r="N6381" s="1109">
        <v>0</v>
      </c>
      <c r="O6381" s="1109">
        <v>0</v>
      </c>
      <c r="P6381" s="1109">
        <v>0</v>
      </c>
      <c r="Q6381" s="1109">
        <v>0</v>
      </c>
    </row>
    <row r="6382" spans="1:17">
      <c r="A6382" s="1109">
        <v>21923</v>
      </c>
      <c r="B6382" s="1110" t="s">
        <v>0</v>
      </c>
      <c r="C6382" s="1109">
        <v>4.5</v>
      </c>
      <c r="D6382" s="1109">
        <v>3.5</v>
      </c>
      <c r="E6382" s="1109">
        <v>21.5</v>
      </c>
      <c r="F6382" s="1109">
        <v>0</v>
      </c>
      <c r="G6382" s="1110" t="s">
        <v>10844</v>
      </c>
      <c r="H6382" s="1110" t="s">
        <v>4654</v>
      </c>
      <c r="I6382" s="1110" t="s">
        <v>10851</v>
      </c>
      <c r="J6382" s="1109">
        <v>0</v>
      </c>
      <c r="K6382" s="1109">
        <v>0</v>
      </c>
      <c r="L6382" s="1109">
        <v>0</v>
      </c>
      <c r="M6382" s="1109">
        <v>0</v>
      </c>
      <c r="N6382" s="1109">
        <v>0</v>
      </c>
      <c r="O6382" s="1109">
        <v>0</v>
      </c>
      <c r="P6382" s="1109">
        <v>0</v>
      </c>
      <c r="Q6382" s="1109">
        <v>0</v>
      </c>
    </row>
    <row r="6383" spans="1:17">
      <c r="A6383" s="1109">
        <v>21924</v>
      </c>
      <c r="B6383" s="1110" t="s">
        <v>0</v>
      </c>
      <c r="C6383" s="1109">
        <v>4.5</v>
      </c>
      <c r="D6383" s="1109">
        <v>3.5</v>
      </c>
      <c r="E6383" s="1109">
        <v>21.5</v>
      </c>
      <c r="F6383" s="1109">
        <v>0</v>
      </c>
      <c r="G6383" s="1110" t="s">
        <v>10844</v>
      </c>
      <c r="H6383" s="1110" t="s">
        <v>4654</v>
      </c>
      <c r="I6383" s="1110" t="s">
        <v>10832</v>
      </c>
      <c r="J6383" s="1109">
        <v>0</v>
      </c>
      <c r="K6383" s="1109">
        <v>0</v>
      </c>
      <c r="L6383" s="1109">
        <v>0</v>
      </c>
      <c r="M6383" s="1109">
        <v>0</v>
      </c>
      <c r="N6383" s="1109">
        <v>0</v>
      </c>
      <c r="O6383" s="1109">
        <v>0</v>
      </c>
      <c r="P6383" s="1109">
        <v>0</v>
      </c>
      <c r="Q6383" s="1109">
        <v>0</v>
      </c>
    </row>
    <row r="6384" spans="1:17">
      <c r="A6384" s="1109">
        <v>21925</v>
      </c>
      <c r="B6384" s="1110" t="s">
        <v>0</v>
      </c>
      <c r="C6384" s="1109">
        <v>4.5</v>
      </c>
      <c r="D6384" s="1109">
        <v>3.64</v>
      </c>
      <c r="E6384" s="1109">
        <v>18.899999999999999</v>
      </c>
      <c r="F6384" s="1109">
        <v>0</v>
      </c>
      <c r="G6384" s="1110" t="s">
        <v>10840</v>
      </c>
      <c r="H6384" s="1110" t="s">
        <v>4654</v>
      </c>
      <c r="I6384" s="1110" t="s">
        <v>10841</v>
      </c>
      <c r="J6384" s="1109">
        <v>0</v>
      </c>
      <c r="K6384" s="1109">
        <v>0</v>
      </c>
      <c r="L6384" s="1109">
        <v>0</v>
      </c>
      <c r="M6384" s="1109">
        <v>0</v>
      </c>
      <c r="N6384" s="1109">
        <v>0</v>
      </c>
      <c r="O6384" s="1109">
        <v>0</v>
      </c>
      <c r="P6384" s="1109">
        <v>0</v>
      </c>
      <c r="Q6384" s="1109">
        <v>0</v>
      </c>
    </row>
    <row r="6385" spans="1:17">
      <c r="A6385" s="1109">
        <v>21926</v>
      </c>
      <c r="B6385" s="1110" t="s">
        <v>0</v>
      </c>
      <c r="C6385" s="1109">
        <v>4.5</v>
      </c>
      <c r="D6385" s="1109">
        <v>3.64</v>
      </c>
      <c r="E6385" s="1109">
        <v>18.899999999999999</v>
      </c>
      <c r="F6385" s="1109">
        <v>0</v>
      </c>
      <c r="G6385" s="1110" t="s">
        <v>10840</v>
      </c>
      <c r="H6385" s="1110" t="s">
        <v>4654</v>
      </c>
      <c r="I6385" s="1110" t="s">
        <v>10832</v>
      </c>
      <c r="J6385" s="1109">
        <v>0</v>
      </c>
      <c r="K6385" s="1109">
        <v>0</v>
      </c>
      <c r="L6385" s="1109">
        <v>0</v>
      </c>
      <c r="M6385" s="1109">
        <v>0</v>
      </c>
      <c r="N6385" s="1109">
        <v>0</v>
      </c>
      <c r="O6385" s="1109">
        <v>0</v>
      </c>
      <c r="P6385" s="1109">
        <v>0</v>
      </c>
      <c r="Q6385" s="1109">
        <v>0</v>
      </c>
    </row>
    <row r="6386" spans="1:17">
      <c r="A6386" s="1109">
        <v>21927</v>
      </c>
      <c r="B6386" s="1110" t="s">
        <v>0</v>
      </c>
      <c r="C6386" s="1109">
        <v>4.5</v>
      </c>
      <c r="D6386" s="1109">
        <v>3.64</v>
      </c>
      <c r="E6386" s="1109">
        <v>18.899999999999999</v>
      </c>
      <c r="F6386" s="1109">
        <v>0</v>
      </c>
      <c r="G6386" s="1110" t="s">
        <v>10840</v>
      </c>
      <c r="H6386" s="1110" t="s">
        <v>4654</v>
      </c>
      <c r="I6386" s="1110" t="s">
        <v>10839</v>
      </c>
      <c r="J6386" s="1109">
        <v>0</v>
      </c>
      <c r="K6386" s="1109">
        <v>0</v>
      </c>
      <c r="L6386" s="1109">
        <v>0</v>
      </c>
      <c r="M6386" s="1109">
        <v>0</v>
      </c>
      <c r="N6386" s="1109">
        <v>0</v>
      </c>
      <c r="O6386" s="1109">
        <v>0</v>
      </c>
      <c r="P6386" s="1109">
        <v>0</v>
      </c>
      <c r="Q6386" s="1109">
        <v>0</v>
      </c>
    </row>
    <row r="6387" spans="1:17">
      <c r="A6387" s="1109">
        <v>21928</v>
      </c>
      <c r="B6387" s="1110" t="s">
        <v>0</v>
      </c>
      <c r="C6387" s="1109">
        <v>4.5</v>
      </c>
      <c r="D6387" s="1109">
        <v>3.64</v>
      </c>
      <c r="E6387" s="1109">
        <v>18.899999999999999</v>
      </c>
      <c r="F6387" s="1109">
        <v>0</v>
      </c>
      <c r="G6387" s="1110" t="s">
        <v>10842</v>
      </c>
      <c r="H6387" s="1110" t="s">
        <v>4654</v>
      </c>
      <c r="I6387" s="1110" t="s">
        <v>10841</v>
      </c>
      <c r="J6387" s="1109">
        <v>0</v>
      </c>
      <c r="K6387" s="1109">
        <v>0</v>
      </c>
      <c r="L6387" s="1109">
        <v>0</v>
      </c>
      <c r="M6387" s="1109">
        <v>0</v>
      </c>
      <c r="N6387" s="1109">
        <v>0</v>
      </c>
      <c r="O6387" s="1109">
        <v>0</v>
      </c>
      <c r="P6387" s="1109">
        <v>0</v>
      </c>
      <c r="Q6387" s="1109">
        <v>0</v>
      </c>
    </row>
    <row r="6388" spans="1:17">
      <c r="A6388" s="1109">
        <v>21929</v>
      </c>
      <c r="B6388" s="1110" t="s">
        <v>0</v>
      </c>
      <c r="C6388" s="1109">
        <v>4.5</v>
      </c>
      <c r="D6388" s="1109">
        <v>3.64</v>
      </c>
      <c r="E6388" s="1109">
        <v>18.899999999999999</v>
      </c>
      <c r="F6388" s="1109">
        <v>0</v>
      </c>
      <c r="G6388" s="1110" t="s">
        <v>10842</v>
      </c>
      <c r="H6388" s="1110" t="s">
        <v>4654</v>
      </c>
      <c r="I6388" s="1110" t="s">
        <v>10851</v>
      </c>
      <c r="J6388" s="1109">
        <v>0</v>
      </c>
      <c r="K6388" s="1109">
        <v>0</v>
      </c>
      <c r="L6388" s="1109">
        <v>0</v>
      </c>
      <c r="M6388" s="1109">
        <v>0</v>
      </c>
      <c r="N6388" s="1109">
        <v>0</v>
      </c>
      <c r="O6388" s="1109">
        <v>0</v>
      </c>
      <c r="P6388" s="1109">
        <v>0</v>
      </c>
      <c r="Q6388" s="1109">
        <v>0</v>
      </c>
    </row>
    <row r="6389" spans="1:17">
      <c r="A6389" s="1109">
        <v>21930</v>
      </c>
      <c r="B6389" s="1110" t="s">
        <v>0</v>
      </c>
      <c r="C6389" s="1109">
        <v>4.5</v>
      </c>
      <c r="D6389" s="1109">
        <v>3.64</v>
      </c>
      <c r="E6389" s="1109">
        <v>18.899999999999999</v>
      </c>
      <c r="F6389" s="1109">
        <v>0</v>
      </c>
      <c r="G6389" s="1110" t="s">
        <v>10842</v>
      </c>
      <c r="H6389" s="1110" t="s">
        <v>4654</v>
      </c>
      <c r="I6389" s="1110" t="s">
        <v>10832</v>
      </c>
      <c r="J6389" s="1109">
        <v>0</v>
      </c>
      <c r="K6389" s="1109">
        <v>0</v>
      </c>
      <c r="L6389" s="1109">
        <v>0</v>
      </c>
      <c r="M6389" s="1109">
        <v>0</v>
      </c>
      <c r="N6389" s="1109">
        <v>0</v>
      </c>
      <c r="O6389" s="1109">
        <v>0</v>
      </c>
      <c r="P6389" s="1109">
        <v>0</v>
      </c>
      <c r="Q6389" s="1109">
        <v>0</v>
      </c>
    </row>
    <row r="6390" spans="1:17">
      <c r="A6390" s="1109">
        <v>21931</v>
      </c>
      <c r="B6390" s="1110" t="s">
        <v>0</v>
      </c>
      <c r="C6390" s="1109">
        <v>4.5</v>
      </c>
      <c r="D6390" s="1109">
        <v>3.64</v>
      </c>
      <c r="E6390" s="1109">
        <v>18.899999999999999</v>
      </c>
      <c r="F6390" s="1109">
        <v>0</v>
      </c>
      <c r="G6390" s="1110" t="s">
        <v>10842</v>
      </c>
      <c r="H6390" s="1110" t="s">
        <v>4654</v>
      </c>
      <c r="I6390" s="1110" t="s">
        <v>10839</v>
      </c>
      <c r="J6390" s="1109">
        <v>0</v>
      </c>
      <c r="K6390" s="1109">
        <v>0</v>
      </c>
      <c r="L6390" s="1109">
        <v>0</v>
      </c>
      <c r="M6390" s="1109">
        <v>0</v>
      </c>
      <c r="N6390" s="1109">
        <v>0</v>
      </c>
      <c r="O6390" s="1109">
        <v>0</v>
      </c>
      <c r="P6390" s="1109">
        <v>0</v>
      </c>
      <c r="Q6390" s="1109">
        <v>0</v>
      </c>
    </row>
    <row r="6391" spans="1:17">
      <c r="A6391" s="1109">
        <v>21932</v>
      </c>
      <c r="B6391" s="1110" t="s">
        <v>0</v>
      </c>
      <c r="C6391" s="1109">
        <v>4.5</v>
      </c>
      <c r="D6391" s="1109">
        <v>3.64</v>
      </c>
      <c r="E6391" s="1109">
        <v>18.899999999999999</v>
      </c>
      <c r="F6391" s="1109">
        <v>0</v>
      </c>
      <c r="G6391" s="1110" t="s">
        <v>10843</v>
      </c>
      <c r="H6391" s="1110" t="s">
        <v>4654</v>
      </c>
      <c r="I6391" s="1110" t="s">
        <v>10851</v>
      </c>
      <c r="J6391" s="1109">
        <v>0</v>
      </c>
      <c r="K6391" s="1109">
        <v>0</v>
      </c>
      <c r="L6391" s="1109">
        <v>0</v>
      </c>
      <c r="M6391" s="1109">
        <v>0</v>
      </c>
      <c r="N6391" s="1109">
        <v>0</v>
      </c>
      <c r="O6391" s="1109">
        <v>0</v>
      </c>
      <c r="P6391" s="1109">
        <v>0</v>
      </c>
      <c r="Q6391" s="1109">
        <v>0</v>
      </c>
    </row>
    <row r="6392" spans="1:17">
      <c r="A6392" s="1109">
        <v>21933</v>
      </c>
      <c r="B6392" s="1110" t="s">
        <v>0</v>
      </c>
      <c r="C6392" s="1109">
        <v>4.5</v>
      </c>
      <c r="D6392" s="1109">
        <v>3.64</v>
      </c>
      <c r="E6392" s="1109">
        <v>18.899999999999999</v>
      </c>
      <c r="F6392" s="1109">
        <v>0</v>
      </c>
      <c r="G6392" s="1110" t="s">
        <v>10843</v>
      </c>
      <c r="H6392" s="1110" t="s">
        <v>4654</v>
      </c>
      <c r="I6392" s="1110" t="s">
        <v>10832</v>
      </c>
      <c r="J6392" s="1109">
        <v>0</v>
      </c>
      <c r="K6392" s="1109">
        <v>0</v>
      </c>
      <c r="L6392" s="1109">
        <v>0</v>
      </c>
      <c r="M6392" s="1109">
        <v>0</v>
      </c>
      <c r="N6392" s="1109">
        <v>0</v>
      </c>
      <c r="O6392" s="1109">
        <v>0</v>
      </c>
      <c r="P6392" s="1109">
        <v>0</v>
      </c>
      <c r="Q6392" s="1109">
        <v>0</v>
      </c>
    </row>
    <row r="6393" spans="1:17">
      <c r="A6393" s="1109">
        <v>21934</v>
      </c>
      <c r="B6393" s="1110" t="s">
        <v>0</v>
      </c>
      <c r="C6393" s="1109">
        <v>4.5</v>
      </c>
      <c r="D6393" s="1109">
        <v>3.64</v>
      </c>
      <c r="E6393" s="1109">
        <v>18.899999999999999</v>
      </c>
      <c r="F6393" s="1109">
        <v>0</v>
      </c>
      <c r="G6393" s="1110" t="s">
        <v>10784</v>
      </c>
      <c r="H6393" s="1110" t="s">
        <v>4654</v>
      </c>
      <c r="I6393" s="1110" t="s">
        <v>10841</v>
      </c>
      <c r="J6393" s="1109">
        <v>0</v>
      </c>
      <c r="K6393" s="1109">
        <v>0</v>
      </c>
      <c r="L6393" s="1109">
        <v>0</v>
      </c>
      <c r="M6393" s="1109">
        <v>0</v>
      </c>
      <c r="N6393" s="1109">
        <v>0</v>
      </c>
      <c r="O6393" s="1109">
        <v>0</v>
      </c>
      <c r="P6393" s="1109">
        <v>0</v>
      </c>
      <c r="Q6393" s="1109">
        <v>0</v>
      </c>
    </row>
    <row r="6394" spans="1:17">
      <c r="A6394" s="1109">
        <v>21935</v>
      </c>
      <c r="B6394" s="1110" t="s">
        <v>0</v>
      </c>
      <c r="C6394" s="1109">
        <v>4.5</v>
      </c>
      <c r="D6394" s="1109">
        <v>3.64</v>
      </c>
      <c r="E6394" s="1109">
        <v>18.899999999999999</v>
      </c>
      <c r="F6394" s="1109">
        <v>0</v>
      </c>
      <c r="G6394" s="1110" t="s">
        <v>10784</v>
      </c>
      <c r="H6394" s="1110" t="s">
        <v>4654</v>
      </c>
      <c r="I6394" s="1110" t="s">
        <v>10832</v>
      </c>
      <c r="J6394" s="1109">
        <v>0</v>
      </c>
      <c r="K6394" s="1109">
        <v>0</v>
      </c>
      <c r="L6394" s="1109">
        <v>0</v>
      </c>
      <c r="M6394" s="1109">
        <v>0</v>
      </c>
      <c r="N6394" s="1109">
        <v>0</v>
      </c>
      <c r="O6394" s="1109">
        <v>0</v>
      </c>
      <c r="P6394" s="1109">
        <v>0</v>
      </c>
      <c r="Q6394" s="1109">
        <v>0</v>
      </c>
    </row>
    <row r="6395" spans="1:17">
      <c r="A6395" s="1109">
        <v>21936</v>
      </c>
      <c r="B6395" s="1110" t="s">
        <v>0</v>
      </c>
      <c r="C6395" s="1109">
        <v>4.5</v>
      </c>
      <c r="D6395" s="1109">
        <v>3.64</v>
      </c>
      <c r="E6395" s="1109">
        <v>18.899999999999999</v>
      </c>
      <c r="F6395" s="1109">
        <v>0</v>
      </c>
      <c r="G6395" s="1110" t="s">
        <v>10784</v>
      </c>
      <c r="H6395" s="1110" t="s">
        <v>4654</v>
      </c>
      <c r="I6395" s="1110" t="s">
        <v>10839</v>
      </c>
      <c r="J6395" s="1109">
        <v>0</v>
      </c>
      <c r="K6395" s="1109">
        <v>0</v>
      </c>
      <c r="L6395" s="1109">
        <v>0</v>
      </c>
      <c r="M6395" s="1109">
        <v>0</v>
      </c>
      <c r="N6395" s="1109">
        <v>0</v>
      </c>
      <c r="O6395" s="1109">
        <v>0</v>
      </c>
      <c r="P6395" s="1109">
        <v>0</v>
      </c>
      <c r="Q6395" s="1109">
        <v>0</v>
      </c>
    </row>
    <row r="6396" spans="1:17">
      <c r="A6396" s="1109">
        <v>21937</v>
      </c>
      <c r="B6396" s="1110" t="s">
        <v>0</v>
      </c>
      <c r="C6396" s="1109">
        <v>4.5</v>
      </c>
      <c r="D6396" s="1109">
        <v>3.64</v>
      </c>
      <c r="E6396" s="1109">
        <v>18.899999999999999</v>
      </c>
      <c r="F6396" s="1109">
        <v>0</v>
      </c>
      <c r="G6396" s="1110" t="s">
        <v>10741</v>
      </c>
      <c r="H6396" s="1110" t="s">
        <v>4654</v>
      </c>
      <c r="I6396" s="1110" t="s">
        <v>10841</v>
      </c>
      <c r="J6396" s="1109">
        <v>0</v>
      </c>
      <c r="K6396" s="1109">
        <v>0</v>
      </c>
      <c r="L6396" s="1109">
        <v>0</v>
      </c>
      <c r="M6396" s="1109">
        <v>0</v>
      </c>
      <c r="N6396" s="1109">
        <v>0</v>
      </c>
      <c r="O6396" s="1109">
        <v>0</v>
      </c>
      <c r="P6396" s="1109">
        <v>0</v>
      </c>
      <c r="Q6396" s="1109">
        <v>0</v>
      </c>
    </row>
    <row r="6397" spans="1:17">
      <c r="A6397" s="1109">
        <v>21938</v>
      </c>
      <c r="B6397" s="1110" t="s">
        <v>0</v>
      </c>
      <c r="C6397" s="1109">
        <v>4.5</v>
      </c>
      <c r="D6397" s="1109">
        <v>3.64</v>
      </c>
      <c r="E6397" s="1109">
        <v>18.899999999999999</v>
      </c>
      <c r="F6397" s="1109">
        <v>0</v>
      </c>
      <c r="G6397" s="1110" t="s">
        <v>10741</v>
      </c>
      <c r="H6397" s="1110" t="s">
        <v>4654</v>
      </c>
      <c r="I6397" s="1110" t="s">
        <v>10851</v>
      </c>
      <c r="J6397" s="1109">
        <v>0</v>
      </c>
      <c r="K6397" s="1109">
        <v>0</v>
      </c>
      <c r="L6397" s="1109">
        <v>0</v>
      </c>
      <c r="M6397" s="1109">
        <v>0</v>
      </c>
      <c r="N6397" s="1109">
        <v>0</v>
      </c>
      <c r="O6397" s="1109">
        <v>0</v>
      </c>
      <c r="P6397" s="1109">
        <v>0</v>
      </c>
      <c r="Q6397" s="1109">
        <v>0</v>
      </c>
    </row>
    <row r="6398" spans="1:17">
      <c r="A6398" s="1109">
        <v>21939</v>
      </c>
      <c r="B6398" s="1110" t="s">
        <v>0</v>
      </c>
      <c r="C6398" s="1109">
        <v>4.5</v>
      </c>
      <c r="D6398" s="1109">
        <v>3.64</v>
      </c>
      <c r="E6398" s="1109">
        <v>18.899999999999999</v>
      </c>
      <c r="F6398" s="1109">
        <v>0</v>
      </c>
      <c r="G6398" s="1110" t="s">
        <v>10741</v>
      </c>
      <c r="H6398" s="1110" t="s">
        <v>4654</v>
      </c>
      <c r="I6398" s="1110" t="s">
        <v>10832</v>
      </c>
      <c r="J6398" s="1109">
        <v>0</v>
      </c>
      <c r="K6398" s="1109">
        <v>0</v>
      </c>
      <c r="L6398" s="1109">
        <v>0</v>
      </c>
      <c r="M6398" s="1109">
        <v>0</v>
      </c>
      <c r="N6398" s="1109">
        <v>0</v>
      </c>
      <c r="O6398" s="1109">
        <v>0</v>
      </c>
      <c r="P6398" s="1109">
        <v>0</v>
      </c>
      <c r="Q6398" s="1109">
        <v>0</v>
      </c>
    </row>
    <row r="6399" spans="1:17">
      <c r="A6399" s="1109">
        <v>21940</v>
      </c>
      <c r="B6399" s="1110" t="s">
        <v>0</v>
      </c>
      <c r="C6399" s="1109">
        <v>4.5</v>
      </c>
      <c r="D6399" s="1109">
        <v>3.64</v>
      </c>
      <c r="E6399" s="1109">
        <v>18.899999999999999</v>
      </c>
      <c r="F6399" s="1109">
        <v>0</v>
      </c>
      <c r="G6399" s="1110" t="s">
        <v>10741</v>
      </c>
      <c r="H6399" s="1110" t="s">
        <v>4654</v>
      </c>
      <c r="I6399" s="1110" t="s">
        <v>10839</v>
      </c>
      <c r="J6399" s="1109">
        <v>0</v>
      </c>
      <c r="K6399" s="1109">
        <v>0</v>
      </c>
      <c r="L6399" s="1109">
        <v>0</v>
      </c>
      <c r="M6399" s="1109">
        <v>0</v>
      </c>
      <c r="N6399" s="1109">
        <v>0</v>
      </c>
      <c r="O6399" s="1109">
        <v>0</v>
      </c>
      <c r="P6399" s="1109">
        <v>0</v>
      </c>
      <c r="Q6399" s="1109">
        <v>0</v>
      </c>
    </row>
    <row r="6400" spans="1:17">
      <c r="A6400" s="1109">
        <v>21941</v>
      </c>
      <c r="B6400" s="1110" t="s">
        <v>0</v>
      </c>
      <c r="C6400" s="1109">
        <v>4.5</v>
      </c>
      <c r="D6400" s="1109">
        <v>3.64</v>
      </c>
      <c r="E6400" s="1109">
        <v>18.899999999999999</v>
      </c>
      <c r="F6400" s="1109">
        <v>0</v>
      </c>
      <c r="G6400" s="1110" t="s">
        <v>10790</v>
      </c>
      <c r="H6400" s="1110" t="s">
        <v>4654</v>
      </c>
      <c r="I6400" s="1110" t="s">
        <v>10851</v>
      </c>
      <c r="J6400" s="1109">
        <v>0</v>
      </c>
      <c r="K6400" s="1109">
        <v>0</v>
      </c>
      <c r="L6400" s="1109">
        <v>0</v>
      </c>
      <c r="M6400" s="1109">
        <v>0</v>
      </c>
      <c r="N6400" s="1109">
        <v>0</v>
      </c>
      <c r="O6400" s="1109">
        <v>0</v>
      </c>
      <c r="P6400" s="1109">
        <v>0</v>
      </c>
      <c r="Q6400" s="1109">
        <v>0</v>
      </c>
    </row>
    <row r="6401" spans="1:17">
      <c r="A6401" s="1109">
        <v>21942</v>
      </c>
      <c r="B6401" s="1110" t="s">
        <v>0</v>
      </c>
      <c r="C6401" s="1109">
        <v>4.5</v>
      </c>
      <c r="D6401" s="1109">
        <v>3.64</v>
      </c>
      <c r="E6401" s="1109">
        <v>18.899999999999999</v>
      </c>
      <c r="F6401" s="1109">
        <v>0</v>
      </c>
      <c r="G6401" s="1110" t="s">
        <v>10790</v>
      </c>
      <c r="H6401" s="1110" t="s">
        <v>4654</v>
      </c>
      <c r="I6401" s="1110" t="s">
        <v>10832</v>
      </c>
      <c r="J6401" s="1109">
        <v>0</v>
      </c>
      <c r="K6401" s="1109">
        <v>0</v>
      </c>
      <c r="L6401" s="1109">
        <v>0</v>
      </c>
      <c r="M6401" s="1109">
        <v>0</v>
      </c>
      <c r="N6401" s="1109">
        <v>0</v>
      </c>
      <c r="O6401" s="1109">
        <v>0</v>
      </c>
      <c r="P6401" s="1109">
        <v>0</v>
      </c>
      <c r="Q6401" s="1109">
        <v>0</v>
      </c>
    </row>
    <row r="6402" spans="1:17">
      <c r="A6402" s="1109">
        <v>21943</v>
      </c>
      <c r="B6402" s="1110" t="s">
        <v>0</v>
      </c>
      <c r="C6402" s="1109">
        <v>4.5</v>
      </c>
      <c r="D6402" s="1109">
        <v>3.64</v>
      </c>
      <c r="E6402" s="1109">
        <v>18.899999999999999</v>
      </c>
      <c r="F6402" s="1109">
        <v>0</v>
      </c>
      <c r="G6402" s="1110" t="s">
        <v>10833</v>
      </c>
      <c r="H6402" s="1110" t="s">
        <v>4654</v>
      </c>
      <c r="I6402" s="1110" t="s">
        <v>10841</v>
      </c>
      <c r="J6402" s="1109">
        <v>0</v>
      </c>
      <c r="K6402" s="1109">
        <v>0</v>
      </c>
      <c r="L6402" s="1109">
        <v>0</v>
      </c>
      <c r="M6402" s="1109">
        <v>0</v>
      </c>
      <c r="N6402" s="1109">
        <v>0</v>
      </c>
      <c r="O6402" s="1109">
        <v>0</v>
      </c>
      <c r="P6402" s="1109">
        <v>0</v>
      </c>
      <c r="Q6402" s="1109">
        <v>0</v>
      </c>
    </row>
    <row r="6403" spans="1:17">
      <c r="A6403" s="1109">
        <v>21944</v>
      </c>
      <c r="B6403" s="1110" t="s">
        <v>0</v>
      </c>
      <c r="C6403" s="1109">
        <v>4.5</v>
      </c>
      <c r="D6403" s="1109">
        <v>3.64</v>
      </c>
      <c r="E6403" s="1109">
        <v>18.899999999999999</v>
      </c>
      <c r="F6403" s="1109">
        <v>0</v>
      </c>
      <c r="G6403" s="1110" t="s">
        <v>10833</v>
      </c>
      <c r="H6403" s="1110" t="s">
        <v>4654</v>
      </c>
      <c r="I6403" s="1110" t="s">
        <v>10851</v>
      </c>
      <c r="J6403" s="1109">
        <v>0</v>
      </c>
      <c r="K6403" s="1109">
        <v>0</v>
      </c>
      <c r="L6403" s="1109">
        <v>0</v>
      </c>
      <c r="M6403" s="1109">
        <v>0</v>
      </c>
      <c r="N6403" s="1109">
        <v>0</v>
      </c>
      <c r="O6403" s="1109">
        <v>0</v>
      </c>
      <c r="P6403" s="1109">
        <v>0</v>
      </c>
      <c r="Q6403" s="1109">
        <v>0</v>
      </c>
    </row>
    <row r="6404" spans="1:17">
      <c r="A6404" s="1109">
        <v>21945</v>
      </c>
      <c r="B6404" s="1110" t="s">
        <v>0</v>
      </c>
      <c r="C6404" s="1109">
        <v>4.5</v>
      </c>
      <c r="D6404" s="1109">
        <v>3.64</v>
      </c>
      <c r="E6404" s="1109">
        <v>18.899999999999999</v>
      </c>
      <c r="F6404" s="1109">
        <v>0</v>
      </c>
      <c r="G6404" s="1110" t="s">
        <v>10833</v>
      </c>
      <c r="H6404" s="1110" t="s">
        <v>4654</v>
      </c>
      <c r="I6404" s="1110" t="s">
        <v>10832</v>
      </c>
      <c r="J6404" s="1109">
        <v>0</v>
      </c>
      <c r="K6404" s="1109">
        <v>0</v>
      </c>
      <c r="L6404" s="1109">
        <v>0</v>
      </c>
      <c r="M6404" s="1109">
        <v>0</v>
      </c>
      <c r="N6404" s="1109">
        <v>0</v>
      </c>
      <c r="O6404" s="1109">
        <v>0</v>
      </c>
      <c r="P6404" s="1109">
        <v>0</v>
      </c>
      <c r="Q6404" s="1109">
        <v>0</v>
      </c>
    </row>
    <row r="6405" spans="1:17">
      <c r="A6405" s="1109">
        <v>21946</v>
      </c>
      <c r="B6405" s="1110" t="s">
        <v>0</v>
      </c>
      <c r="C6405" s="1109">
        <v>4.5</v>
      </c>
      <c r="D6405" s="1109">
        <v>3.64</v>
      </c>
      <c r="E6405" s="1109">
        <v>18.899999999999999</v>
      </c>
      <c r="F6405" s="1109">
        <v>0</v>
      </c>
      <c r="G6405" s="1110" t="s">
        <v>10833</v>
      </c>
      <c r="H6405" s="1110" t="s">
        <v>4654</v>
      </c>
      <c r="I6405" s="1110" t="s">
        <v>10839</v>
      </c>
      <c r="J6405" s="1109">
        <v>0</v>
      </c>
      <c r="K6405" s="1109">
        <v>0</v>
      </c>
      <c r="L6405" s="1109">
        <v>0</v>
      </c>
      <c r="M6405" s="1109">
        <v>0</v>
      </c>
      <c r="N6405" s="1109">
        <v>0</v>
      </c>
      <c r="O6405" s="1109">
        <v>0</v>
      </c>
      <c r="P6405" s="1109">
        <v>0</v>
      </c>
      <c r="Q6405" s="1109">
        <v>0</v>
      </c>
    </row>
    <row r="6406" spans="1:17">
      <c r="A6406" s="1109">
        <v>21947</v>
      </c>
      <c r="B6406" s="1110" t="s">
        <v>0</v>
      </c>
      <c r="C6406" s="1109">
        <v>4.5</v>
      </c>
      <c r="D6406" s="1109">
        <v>3.64</v>
      </c>
      <c r="E6406" s="1109">
        <v>18.899999999999999</v>
      </c>
      <c r="F6406" s="1109">
        <v>0</v>
      </c>
      <c r="G6406" s="1110" t="s">
        <v>10753</v>
      </c>
      <c r="H6406" s="1110" t="s">
        <v>4654</v>
      </c>
      <c r="I6406" s="1110" t="s">
        <v>10841</v>
      </c>
      <c r="J6406" s="1109">
        <v>0</v>
      </c>
      <c r="K6406" s="1109">
        <v>0</v>
      </c>
      <c r="L6406" s="1109">
        <v>0</v>
      </c>
      <c r="M6406" s="1109">
        <v>0</v>
      </c>
      <c r="N6406" s="1109">
        <v>0</v>
      </c>
      <c r="O6406" s="1109">
        <v>0</v>
      </c>
      <c r="P6406" s="1109">
        <v>0</v>
      </c>
      <c r="Q6406" s="1109">
        <v>0</v>
      </c>
    </row>
    <row r="6407" spans="1:17">
      <c r="A6407" s="1109">
        <v>21948</v>
      </c>
      <c r="B6407" s="1110" t="s">
        <v>0</v>
      </c>
      <c r="C6407" s="1109">
        <v>4.5</v>
      </c>
      <c r="D6407" s="1109">
        <v>3.64</v>
      </c>
      <c r="E6407" s="1109">
        <v>18.899999999999999</v>
      </c>
      <c r="F6407" s="1109">
        <v>0</v>
      </c>
      <c r="G6407" s="1110" t="s">
        <v>10753</v>
      </c>
      <c r="H6407" s="1110" t="s">
        <v>4654</v>
      </c>
      <c r="I6407" s="1110" t="s">
        <v>10851</v>
      </c>
      <c r="J6407" s="1109">
        <v>0</v>
      </c>
      <c r="K6407" s="1109">
        <v>0</v>
      </c>
      <c r="L6407" s="1109">
        <v>0</v>
      </c>
      <c r="M6407" s="1109">
        <v>0</v>
      </c>
      <c r="N6407" s="1109">
        <v>0</v>
      </c>
      <c r="O6407" s="1109">
        <v>0</v>
      </c>
      <c r="P6407" s="1109">
        <v>0</v>
      </c>
      <c r="Q6407" s="1109">
        <v>0</v>
      </c>
    </row>
    <row r="6408" spans="1:17">
      <c r="A6408" s="1109">
        <v>21949</v>
      </c>
      <c r="B6408" s="1110" t="s">
        <v>0</v>
      </c>
      <c r="C6408" s="1109">
        <v>4.5</v>
      </c>
      <c r="D6408" s="1109">
        <v>3.64</v>
      </c>
      <c r="E6408" s="1109">
        <v>18.899999999999999</v>
      </c>
      <c r="F6408" s="1109">
        <v>0</v>
      </c>
      <c r="G6408" s="1110" t="s">
        <v>10753</v>
      </c>
      <c r="H6408" s="1110" t="s">
        <v>4654</v>
      </c>
      <c r="I6408" s="1110" t="s">
        <v>10832</v>
      </c>
      <c r="J6408" s="1109">
        <v>0</v>
      </c>
      <c r="K6408" s="1109">
        <v>0</v>
      </c>
      <c r="L6408" s="1109">
        <v>0</v>
      </c>
      <c r="M6408" s="1109">
        <v>0</v>
      </c>
      <c r="N6408" s="1109">
        <v>0</v>
      </c>
      <c r="O6408" s="1109">
        <v>0</v>
      </c>
      <c r="P6408" s="1109">
        <v>0</v>
      </c>
      <c r="Q6408" s="1109">
        <v>0</v>
      </c>
    </row>
    <row r="6409" spans="1:17">
      <c r="A6409" s="1109">
        <v>21950</v>
      </c>
      <c r="B6409" s="1110" t="s">
        <v>0</v>
      </c>
      <c r="C6409" s="1109">
        <v>4.5</v>
      </c>
      <c r="D6409" s="1109">
        <v>3.64</v>
      </c>
      <c r="E6409" s="1109">
        <v>18.899999999999999</v>
      </c>
      <c r="F6409" s="1109">
        <v>0</v>
      </c>
      <c r="G6409" s="1110" t="s">
        <v>10753</v>
      </c>
      <c r="H6409" s="1110" t="s">
        <v>4654</v>
      </c>
      <c r="I6409" s="1110" t="s">
        <v>10839</v>
      </c>
      <c r="J6409" s="1109">
        <v>0</v>
      </c>
      <c r="K6409" s="1109">
        <v>0</v>
      </c>
      <c r="L6409" s="1109">
        <v>0</v>
      </c>
      <c r="M6409" s="1109">
        <v>0</v>
      </c>
      <c r="N6409" s="1109">
        <v>0</v>
      </c>
      <c r="O6409" s="1109">
        <v>0</v>
      </c>
      <c r="P6409" s="1109">
        <v>0</v>
      </c>
      <c r="Q6409" s="1109">
        <v>0</v>
      </c>
    </row>
    <row r="6410" spans="1:17">
      <c r="A6410" s="1109">
        <v>21951</v>
      </c>
      <c r="B6410" s="1110" t="s">
        <v>0</v>
      </c>
      <c r="C6410" s="1109">
        <v>4.5</v>
      </c>
      <c r="D6410" s="1109">
        <v>3.64</v>
      </c>
      <c r="E6410" s="1109">
        <v>18.899999999999999</v>
      </c>
      <c r="F6410" s="1109">
        <v>0</v>
      </c>
      <c r="G6410" s="1110" t="s">
        <v>10739</v>
      </c>
      <c r="H6410" s="1110" t="s">
        <v>4654</v>
      </c>
      <c r="I6410" s="1110" t="s">
        <v>10841</v>
      </c>
      <c r="J6410" s="1109">
        <v>0</v>
      </c>
      <c r="K6410" s="1109">
        <v>0</v>
      </c>
      <c r="L6410" s="1109">
        <v>0</v>
      </c>
      <c r="M6410" s="1109">
        <v>0</v>
      </c>
      <c r="N6410" s="1109">
        <v>0</v>
      </c>
      <c r="O6410" s="1109">
        <v>0</v>
      </c>
      <c r="P6410" s="1109">
        <v>0</v>
      </c>
      <c r="Q6410" s="1109">
        <v>0</v>
      </c>
    </row>
    <row r="6411" spans="1:17">
      <c r="A6411" s="1109">
        <v>21952</v>
      </c>
      <c r="B6411" s="1110" t="s">
        <v>0</v>
      </c>
      <c r="C6411" s="1109">
        <v>4.5</v>
      </c>
      <c r="D6411" s="1109">
        <v>3.64</v>
      </c>
      <c r="E6411" s="1109">
        <v>18.899999999999999</v>
      </c>
      <c r="F6411" s="1109">
        <v>0</v>
      </c>
      <c r="G6411" s="1110" t="s">
        <v>10739</v>
      </c>
      <c r="H6411" s="1110" t="s">
        <v>4654</v>
      </c>
      <c r="I6411" s="1110" t="s">
        <v>10851</v>
      </c>
      <c r="J6411" s="1109">
        <v>0</v>
      </c>
      <c r="K6411" s="1109">
        <v>0</v>
      </c>
      <c r="L6411" s="1109">
        <v>0</v>
      </c>
      <c r="M6411" s="1109">
        <v>0</v>
      </c>
      <c r="N6411" s="1109">
        <v>0</v>
      </c>
      <c r="O6411" s="1109">
        <v>0</v>
      </c>
      <c r="P6411" s="1109">
        <v>0</v>
      </c>
      <c r="Q6411" s="1109">
        <v>0</v>
      </c>
    </row>
    <row r="6412" spans="1:17">
      <c r="A6412" s="1109">
        <v>21953</v>
      </c>
      <c r="B6412" s="1110" t="s">
        <v>0</v>
      </c>
      <c r="C6412" s="1109">
        <v>4.5</v>
      </c>
      <c r="D6412" s="1109">
        <v>3.64</v>
      </c>
      <c r="E6412" s="1109">
        <v>18.899999999999999</v>
      </c>
      <c r="F6412" s="1109">
        <v>0</v>
      </c>
      <c r="G6412" s="1110" t="s">
        <v>10739</v>
      </c>
      <c r="H6412" s="1110" t="s">
        <v>4654</v>
      </c>
      <c r="I6412" s="1110" t="s">
        <v>10832</v>
      </c>
      <c r="J6412" s="1109">
        <v>0</v>
      </c>
      <c r="K6412" s="1109">
        <v>0</v>
      </c>
      <c r="L6412" s="1109">
        <v>0</v>
      </c>
      <c r="M6412" s="1109">
        <v>0</v>
      </c>
      <c r="N6412" s="1109">
        <v>0</v>
      </c>
      <c r="O6412" s="1109">
        <v>0</v>
      </c>
      <c r="P6412" s="1109">
        <v>0</v>
      </c>
      <c r="Q6412" s="1109">
        <v>0</v>
      </c>
    </row>
    <row r="6413" spans="1:17">
      <c r="A6413" s="1109">
        <v>21954</v>
      </c>
      <c r="B6413" s="1110" t="s">
        <v>0</v>
      </c>
      <c r="C6413" s="1109">
        <v>4.5</v>
      </c>
      <c r="D6413" s="1109">
        <v>3.64</v>
      </c>
      <c r="E6413" s="1109">
        <v>18.899999999999999</v>
      </c>
      <c r="F6413" s="1109">
        <v>0</v>
      </c>
      <c r="G6413" s="1110" t="s">
        <v>10739</v>
      </c>
      <c r="H6413" s="1110" t="s">
        <v>4654</v>
      </c>
      <c r="I6413" s="1110" t="s">
        <v>10839</v>
      </c>
      <c r="J6413" s="1109">
        <v>0</v>
      </c>
      <c r="K6413" s="1109">
        <v>0</v>
      </c>
      <c r="L6413" s="1109">
        <v>0</v>
      </c>
      <c r="M6413" s="1109">
        <v>0</v>
      </c>
      <c r="N6413" s="1109">
        <v>0</v>
      </c>
      <c r="O6413" s="1109">
        <v>0</v>
      </c>
      <c r="P6413" s="1109">
        <v>0</v>
      </c>
      <c r="Q6413" s="1109">
        <v>0</v>
      </c>
    </row>
    <row r="6414" spans="1:17">
      <c r="A6414" s="1109">
        <v>21955</v>
      </c>
      <c r="B6414" s="1110" t="s">
        <v>0</v>
      </c>
      <c r="C6414" s="1109">
        <v>4.5</v>
      </c>
      <c r="D6414" s="1109">
        <v>3.64</v>
      </c>
      <c r="E6414" s="1109">
        <v>18.899999999999999</v>
      </c>
      <c r="F6414" s="1109">
        <v>0</v>
      </c>
      <c r="G6414" s="1110" t="s">
        <v>10844</v>
      </c>
      <c r="H6414" s="1110" t="s">
        <v>4654</v>
      </c>
      <c r="I6414" s="1110" t="s">
        <v>10851</v>
      </c>
      <c r="J6414" s="1109">
        <v>0</v>
      </c>
      <c r="K6414" s="1109">
        <v>0</v>
      </c>
      <c r="L6414" s="1109">
        <v>0</v>
      </c>
      <c r="M6414" s="1109">
        <v>0</v>
      </c>
      <c r="N6414" s="1109">
        <v>0</v>
      </c>
      <c r="O6414" s="1109">
        <v>0</v>
      </c>
      <c r="P6414" s="1109">
        <v>0</v>
      </c>
      <c r="Q6414" s="1109">
        <v>0</v>
      </c>
    </row>
    <row r="6415" spans="1:17">
      <c r="A6415" s="1109">
        <v>21956</v>
      </c>
      <c r="B6415" s="1110" t="s">
        <v>0</v>
      </c>
      <c r="C6415" s="1109">
        <v>4.5</v>
      </c>
      <c r="D6415" s="1109">
        <v>3.64</v>
      </c>
      <c r="E6415" s="1109">
        <v>18.899999999999999</v>
      </c>
      <c r="F6415" s="1109">
        <v>0</v>
      </c>
      <c r="G6415" s="1110" t="s">
        <v>10844</v>
      </c>
      <c r="H6415" s="1110" t="s">
        <v>4654</v>
      </c>
      <c r="I6415" s="1110" t="s">
        <v>10832</v>
      </c>
      <c r="J6415" s="1109">
        <v>0</v>
      </c>
      <c r="K6415" s="1109">
        <v>0</v>
      </c>
      <c r="L6415" s="1109">
        <v>0</v>
      </c>
      <c r="M6415" s="1109">
        <v>0</v>
      </c>
      <c r="N6415" s="1109">
        <v>0</v>
      </c>
      <c r="O6415" s="1109">
        <v>0</v>
      </c>
      <c r="P6415" s="1109">
        <v>0</v>
      </c>
      <c r="Q6415" s="1109">
        <v>0</v>
      </c>
    </row>
    <row r="6416" spans="1:17">
      <c r="A6416" s="1109">
        <v>21957</v>
      </c>
      <c r="B6416" s="1110" t="s">
        <v>0</v>
      </c>
      <c r="C6416" s="1109">
        <v>4.5</v>
      </c>
      <c r="D6416" s="1109">
        <v>3.74</v>
      </c>
      <c r="E6416" s="1109">
        <v>17</v>
      </c>
      <c r="F6416" s="1109">
        <v>0</v>
      </c>
      <c r="G6416" s="1110" t="s">
        <v>10840</v>
      </c>
      <c r="H6416" s="1110" t="s">
        <v>4654</v>
      </c>
      <c r="I6416" s="1110" t="s">
        <v>10832</v>
      </c>
      <c r="J6416" s="1109">
        <v>0</v>
      </c>
      <c r="K6416" s="1109">
        <v>0</v>
      </c>
      <c r="L6416" s="1109">
        <v>0</v>
      </c>
      <c r="M6416" s="1109">
        <v>0</v>
      </c>
      <c r="N6416" s="1109">
        <v>0</v>
      </c>
      <c r="O6416" s="1109">
        <v>0</v>
      </c>
      <c r="P6416" s="1109">
        <v>0</v>
      </c>
      <c r="Q6416" s="1109">
        <v>0</v>
      </c>
    </row>
    <row r="6417" spans="1:17">
      <c r="A6417" s="1109">
        <v>21958</v>
      </c>
      <c r="B6417" s="1110" t="s">
        <v>0</v>
      </c>
      <c r="C6417" s="1109">
        <v>4.5</v>
      </c>
      <c r="D6417" s="1109">
        <v>3.74</v>
      </c>
      <c r="E6417" s="1109">
        <v>17</v>
      </c>
      <c r="F6417" s="1109">
        <v>0</v>
      </c>
      <c r="G6417" s="1110" t="s">
        <v>10842</v>
      </c>
      <c r="H6417" s="1110" t="s">
        <v>4654</v>
      </c>
      <c r="I6417" s="1110" t="s">
        <v>10851</v>
      </c>
      <c r="J6417" s="1109">
        <v>0</v>
      </c>
      <c r="K6417" s="1109">
        <v>0</v>
      </c>
      <c r="L6417" s="1109">
        <v>0</v>
      </c>
      <c r="M6417" s="1109">
        <v>0</v>
      </c>
      <c r="N6417" s="1109">
        <v>0</v>
      </c>
      <c r="O6417" s="1109">
        <v>0</v>
      </c>
      <c r="P6417" s="1109">
        <v>0</v>
      </c>
      <c r="Q6417" s="1109">
        <v>0</v>
      </c>
    </row>
    <row r="6418" spans="1:17">
      <c r="A6418" s="1109">
        <v>21959</v>
      </c>
      <c r="B6418" s="1110" t="s">
        <v>0</v>
      </c>
      <c r="C6418" s="1109">
        <v>4.5</v>
      </c>
      <c r="D6418" s="1109">
        <v>3.74</v>
      </c>
      <c r="E6418" s="1109">
        <v>17</v>
      </c>
      <c r="F6418" s="1109">
        <v>0</v>
      </c>
      <c r="G6418" s="1110" t="s">
        <v>10842</v>
      </c>
      <c r="H6418" s="1110" t="s">
        <v>4654</v>
      </c>
      <c r="I6418" s="1110" t="s">
        <v>10832</v>
      </c>
      <c r="J6418" s="1109">
        <v>0</v>
      </c>
      <c r="K6418" s="1109">
        <v>0</v>
      </c>
      <c r="L6418" s="1109">
        <v>0</v>
      </c>
      <c r="M6418" s="1109">
        <v>0</v>
      </c>
      <c r="N6418" s="1109">
        <v>0</v>
      </c>
      <c r="O6418" s="1109">
        <v>0</v>
      </c>
      <c r="P6418" s="1109">
        <v>0</v>
      </c>
      <c r="Q6418" s="1109">
        <v>0</v>
      </c>
    </row>
    <row r="6419" spans="1:17">
      <c r="A6419" s="1109">
        <v>21960</v>
      </c>
      <c r="B6419" s="1110" t="s">
        <v>0</v>
      </c>
      <c r="C6419" s="1109">
        <v>4.5</v>
      </c>
      <c r="D6419" s="1109">
        <v>3.74</v>
      </c>
      <c r="E6419" s="1109">
        <v>17</v>
      </c>
      <c r="F6419" s="1109">
        <v>0</v>
      </c>
      <c r="G6419" s="1110" t="s">
        <v>10843</v>
      </c>
      <c r="H6419" s="1110" t="s">
        <v>4654</v>
      </c>
      <c r="I6419" s="1110" t="s">
        <v>10851</v>
      </c>
      <c r="J6419" s="1109">
        <v>0</v>
      </c>
      <c r="K6419" s="1109">
        <v>0</v>
      </c>
      <c r="L6419" s="1109">
        <v>0</v>
      </c>
      <c r="M6419" s="1109">
        <v>0</v>
      </c>
      <c r="N6419" s="1109">
        <v>0</v>
      </c>
      <c r="O6419" s="1109">
        <v>0</v>
      </c>
      <c r="P6419" s="1109">
        <v>0</v>
      </c>
      <c r="Q6419" s="1109">
        <v>0</v>
      </c>
    </row>
    <row r="6420" spans="1:17">
      <c r="A6420" s="1109">
        <v>21961</v>
      </c>
      <c r="B6420" s="1110" t="s">
        <v>0</v>
      </c>
      <c r="C6420" s="1109">
        <v>4.5</v>
      </c>
      <c r="D6420" s="1109">
        <v>3.74</v>
      </c>
      <c r="E6420" s="1109">
        <v>17</v>
      </c>
      <c r="F6420" s="1109">
        <v>0</v>
      </c>
      <c r="G6420" s="1110" t="s">
        <v>10843</v>
      </c>
      <c r="H6420" s="1110" t="s">
        <v>4654</v>
      </c>
      <c r="I6420" s="1110" t="s">
        <v>10832</v>
      </c>
      <c r="J6420" s="1109">
        <v>0</v>
      </c>
      <c r="K6420" s="1109">
        <v>0</v>
      </c>
      <c r="L6420" s="1109">
        <v>0</v>
      </c>
      <c r="M6420" s="1109">
        <v>0</v>
      </c>
      <c r="N6420" s="1109">
        <v>0</v>
      </c>
      <c r="O6420" s="1109">
        <v>0</v>
      </c>
      <c r="P6420" s="1109">
        <v>0</v>
      </c>
      <c r="Q6420" s="1109">
        <v>0</v>
      </c>
    </row>
    <row r="6421" spans="1:17">
      <c r="A6421" s="1109">
        <v>21962</v>
      </c>
      <c r="B6421" s="1110" t="s">
        <v>0</v>
      </c>
      <c r="C6421" s="1109">
        <v>4.5</v>
      </c>
      <c r="D6421" s="1109">
        <v>3.74</v>
      </c>
      <c r="E6421" s="1109">
        <v>17</v>
      </c>
      <c r="F6421" s="1109">
        <v>0</v>
      </c>
      <c r="G6421" s="1110" t="s">
        <v>10784</v>
      </c>
      <c r="H6421" s="1110" t="s">
        <v>4654</v>
      </c>
      <c r="I6421" s="1110" t="s">
        <v>10832</v>
      </c>
      <c r="J6421" s="1109">
        <v>0</v>
      </c>
      <c r="K6421" s="1109">
        <v>0</v>
      </c>
      <c r="L6421" s="1109">
        <v>0</v>
      </c>
      <c r="M6421" s="1109">
        <v>0</v>
      </c>
      <c r="N6421" s="1109">
        <v>0</v>
      </c>
      <c r="O6421" s="1109">
        <v>0</v>
      </c>
      <c r="P6421" s="1109">
        <v>0</v>
      </c>
      <c r="Q6421" s="1109">
        <v>0</v>
      </c>
    </row>
    <row r="6422" spans="1:17">
      <c r="A6422" s="1109">
        <v>21963</v>
      </c>
      <c r="B6422" s="1110" t="s">
        <v>0</v>
      </c>
      <c r="C6422" s="1109">
        <v>4.5</v>
      </c>
      <c r="D6422" s="1109">
        <v>3.74</v>
      </c>
      <c r="E6422" s="1109">
        <v>17</v>
      </c>
      <c r="F6422" s="1109">
        <v>0</v>
      </c>
      <c r="G6422" s="1110" t="s">
        <v>10741</v>
      </c>
      <c r="H6422" s="1110" t="s">
        <v>4654</v>
      </c>
      <c r="I6422" s="1110" t="s">
        <v>10851</v>
      </c>
      <c r="J6422" s="1109">
        <v>0</v>
      </c>
      <c r="K6422" s="1109">
        <v>0</v>
      </c>
      <c r="L6422" s="1109">
        <v>0</v>
      </c>
      <c r="M6422" s="1109">
        <v>0</v>
      </c>
      <c r="N6422" s="1109">
        <v>0</v>
      </c>
      <c r="O6422" s="1109">
        <v>0</v>
      </c>
      <c r="P6422" s="1109">
        <v>0</v>
      </c>
      <c r="Q6422" s="1109">
        <v>0</v>
      </c>
    </row>
    <row r="6423" spans="1:17">
      <c r="A6423" s="1109">
        <v>21964</v>
      </c>
      <c r="B6423" s="1110" t="s">
        <v>0</v>
      </c>
      <c r="C6423" s="1109">
        <v>4.5</v>
      </c>
      <c r="D6423" s="1109">
        <v>3.74</v>
      </c>
      <c r="E6423" s="1109">
        <v>17</v>
      </c>
      <c r="F6423" s="1109">
        <v>0</v>
      </c>
      <c r="G6423" s="1110" t="s">
        <v>10741</v>
      </c>
      <c r="H6423" s="1110" t="s">
        <v>4654</v>
      </c>
      <c r="I6423" s="1110" t="s">
        <v>10832</v>
      </c>
      <c r="J6423" s="1109">
        <v>0</v>
      </c>
      <c r="K6423" s="1109">
        <v>0</v>
      </c>
      <c r="L6423" s="1109">
        <v>0</v>
      </c>
      <c r="M6423" s="1109">
        <v>0</v>
      </c>
      <c r="N6423" s="1109">
        <v>0</v>
      </c>
      <c r="O6423" s="1109">
        <v>0</v>
      </c>
      <c r="P6423" s="1109">
        <v>0</v>
      </c>
      <c r="Q6423" s="1109">
        <v>0</v>
      </c>
    </row>
    <row r="6424" spans="1:17">
      <c r="A6424" s="1109">
        <v>21965</v>
      </c>
      <c r="B6424" s="1110" t="s">
        <v>0</v>
      </c>
      <c r="C6424" s="1109">
        <v>4.5</v>
      </c>
      <c r="D6424" s="1109">
        <v>3.74</v>
      </c>
      <c r="E6424" s="1109">
        <v>17</v>
      </c>
      <c r="F6424" s="1109">
        <v>0</v>
      </c>
      <c r="G6424" s="1110" t="s">
        <v>10790</v>
      </c>
      <c r="H6424" s="1110" t="s">
        <v>4654</v>
      </c>
      <c r="I6424" s="1110" t="s">
        <v>10851</v>
      </c>
      <c r="J6424" s="1109">
        <v>0</v>
      </c>
      <c r="K6424" s="1109">
        <v>0</v>
      </c>
      <c r="L6424" s="1109">
        <v>0</v>
      </c>
      <c r="M6424" s="1109">
        <v>0</v>
      </c>
      <c r="N6424" s="1109">
        <v>0</v>
      </c>
      <c r="O6424" s="1109">
        <v>0</v>
      </c>
      <c r="P6424" s="1109">
        <v>0</v>
      </c>
      <c r="Q6424" s="1109">
        <v>0</v>
      </c>
    </row>
    <row r="6425" spans="1:17">
      <c r="A6425" s="1109">
        <v>21966</v>
      </c>
      <c r="B6425" s="1110" t="s">
        <v>0</v>
      </c>
      <c r="C6425" s="1109">
        <v>4.5</v>
      </c>
      <c r="D6425" s="1109">
        <v>3.74</v>
      </c>
      <c r="E6425" s="1109">
        <v>17</v>
      </c>
      <c r="F6425" s="1109">
        <v>0</v>
      </c>
      <c r="G6425" s="1110" t="s">
        <v>10790</v>
      </c>
      <c r="H6425" s="1110" t="s">
        <v>4654</v>
      </c>
      <c r="I6425" s="1110" t="s">
        <v>10832</v>
      </c>
      <c r="J6425" s="1109">
        <v>0</v>
      </c>
      <c r="K6425" s="1109">
        <v>0</v>
      </c>
      <c r="L6425" s="1109">
        <v>0</v>
      </c>
      <c r="M6425" s="1109">
        <v>0</v>
      </c>
      <c r="N6425" s="1109">
        <v>0</v>
      </c>
      <c r="O6425" s="1109">
        <v>0</v>
      </c>
      <c r="P6425" s="1109">
        <v>0</v>
      </c>
      <c r="Q6425" s="1109">
        <v>0</v>
      </c>
    </row>
    <row r="6426" spans="1:17">
      <c r="A6426" s="1109">
        <v>21967</v>
      </c>
      <c r="B6426" s="1110" t="s">
        <v>0</v>
      </c>
      <c r="C6426" s="1109">
        <v>4.5</v>
      </c>
      <c r="D6426" s="1109">
        <v>3.74</v>
      </c>
      <c r="E6426" s="1109">
        <v>17</v>
      </c>
      <c r="F6426" s="1109">
        <v>0</v>
      </c>
      <c r="G6426" s="1110" t="s">
        <v>10833</v>
      </c>
      <c r="H6426" s="1110" t="s">
        <v>4654</v>
      </c>
      <c r="I6426" s="1110" t="s">
        <v>10851</v>
      </c>
      <c r="J6426" s="1109">
        <v>0</v>
      </c>
      <c r="K6426" s="1109">
        <v>0</v>
      </c>
      <c r="L6426" s="1109">
        <v>0</v>
      </c>
      <c r="M6426" s="1109">
        <v>0</v>
      </c>
      <c r="N6426" s="1109">
        <v>0</v>
      </c>
      <c r="O6426" s="1109">
        <v>0</v>
      </c>
      <c r="P6426" s="1109">
        <v>0</v>
      </c>
      <c r="Q6426" s="1109">
        <v>0</v>
      </c>
    </row>
    <row r="6427" spans="1:17">
      <c r="A6427" s="1109">
        <v>21968</v>
      </c>
      <c r="B6427" s="1110" t="s">
        <v>0</v>
      </c>
      <c r="C6427" s="1109">
        <v>4.5</v>
      </c>
      <c r="D6427" s="1109">
        <v>3.74</v>
      </c>
      <c r="E6427" s="1109">
        <v>17</v>
      </c>
      <c r="F6427" s="1109">
        <v>0</v>
      </c>
      <c r="G6427" s="1110" t="s">
        <v>10833</v>
      </c>
      <c r="H6427" s="1110" t="s">
        <v>4654</v>
      </c>
      <c r="I6427" s="1110" t="s">
        <v>10832</v>
      </c>
      <c r="J6427" s="1109">
        <v>0</v>
      </c>
      <c r="K6427" s="1109">
        <v>0</v>
      </c>
      <c r="L6427" s="1109">
        <v>0</v>
      </c>
      <c r="M6427" s="1109">
        <v>0</v>
      </c>
      <c r="N6427" s="1109">
        <v>0</v>
      </c>
      <c r="O6427" s="1109">
        <v>0</v>
      </c>
      <c r="P6427" s="1109">
        <v>0</v>
      </c>
      <c r="Q6427" s="1109">
        <v>0</v>
      </c>
    </row>
    <row r="6428" spans="1:17">
      <c r="A6428" s="1109">
        <v>21969</v>
      </c>
      <c r="B6428" s="1110" t="s">
        <v>0</v>
      </c>
      <c r="C6428" s="1109">
        <v>4.5</v>
      </c>
      <c r="D6428" s="1109">
        <v>3.74</v>
      </c>
      <c r="E6428" s="1109">
        <v>17</v>
      </c>
      <c r="F6428" s="1109">
        <v>0</v>
      </c>
      <c r="G6428" s="1110" t="s">
        <v>10753</v>
      </c>
      <c r="H6428" s="1110" t="s">
        <v>4654</v>
      </c>
      <c r="I6428" s="1110" t="s">
        <v>10851</v>
      </c>
      <c r="J6428" s="1109">
        <v>0</v>
      </c>
      <c r="K6428" s="1109">
        <v>0</v>
      </c>
      <c r="L6428" s="1109">
        <v>0</v>
      </c>
      <c r="M6428" s="1109">
        <v>0</v>
      </c>
      <c r="N6428" s="1109">
        <v>0</v>
      </c>
      <c r="O6428" s="1109">
        <v>0</v>
      </c>
      <c r="P6428" s="1109">
        <v>0</v>
      </c>
      <c r="Q6428" s="1109">
        <v>0</v>
      </c>
    </row>
    <row r="6429" spans="1:17">
      <c r="A6429" s="1109">
        <v>21970</v>
      </c>
      <c r="B6429" s="1110" t="s">
        <v>0</v>
      </c>
      <c r="C6429" s="1109">
        <v>4.5</v>
      </c>
      <c r="D6429" s="1109">
        <v>3.74</v>
      </c>
      <c r="E6429" s="1109">
        <v>17</v>
      </c>
      <c r="F6429" s="1109">
        <v>0</v>
      </c>
      <c r="G6429" s="1110" t="s">
        <v>10753</v>
      </c>
      <c r="H6429" s="1110" t="s">
        <v>4654</v>
      </c>
      <c r="I6429" s="1110" t="s">
        <v>10832</v>
      </c>
      <c r="J6429" s="1109">
        <v>0</v>
      </c>
      <c r="K6429" s="1109">
        <v>0</v>
      </c>
      <c r="L6429" s="1109">
        <v>0</v>
      </c>
      <c r="M6429" s="1109">
        <v>0</v>
      </c>
      <c r="N6429" s="1109">
        <v>0</v>
      </c>
      <c r="O6429" s="1109">
        <v>0</v>
      </c>
      <c r="P6429" s="1109">
        <v>0</v>
      </c>
      <c r="Q6429" s="1109">
        <v>0</v>
      </c>
    </row>
    <row r="6430" spans="1:17">
      <c r="A6430" s="1109">
        <v>21971</v>
      </c>
      <c r="B6430" s="1110" t="s">
        <v>0</v>
      </c>
      <c r="C6430" s="1109">
        <v>4.5</v>
      </c>
      <c r="D6430" s="1109">
        <v>3.74</v>
      </c>
      <c r="E6430" s="1109">
        <v>17</v>
      </c>
      <c r="F6430" s="1109">
        <v>0</v>
      </c>
      <c r="G6430" s="1110" t="s">
        <v>10739</v>
      </c>
      <c r="H6430" s="1110" t="s">
        <v>4654</v>
      </c>
      <c r="I6430" s="1110" t="s">
        <v>10851</v>
      </c>
      <c r="J6430" s="1109">
        <v>0</v>
      </c>
      <c r="K6430" s="1109">
        <v>0</v>
      </c>
      <c r="L6430" s="1109">
        <v>0</v>
      </c>
      <c r="M6430" s="1109">
        <v>0</v>
      </c>
      <c r="N6430" s="1109">
        <v>0</v>
      </c>
      <c r="O6430" s="1109">
        <v>0</v>
      </c>
      <c r="P6430" s="1109">
        <v>0</v>
      </c>
      <c r="Q6430" s="1109">
        <v>0</v>
      </c>
    </row>
    <row r="6431" spans="1:17">
      <c r="A6431" s="1109">
        <v>21972</v>
      </c>
      <c r="B6431" s="1110" t="s">
        <v>0</v>
      </c>
      <c r="C6431" s="1109">
        <v>4.5</v>
      </c>
      <c r="D6431" s="1109">
        <v>3.74</v>
      </c>
      <c r="E6431" s="1109">
        <v>17</v>
      </c>
      <c r="F6431" s="1109">
        <v>0</v>
      </c>
      <c r="G6431" s="1110" t="s">
        <v>10739</v>
      </c>
      <c r="H6431" s="1110" t="s">
        <v>4654</v>
      </c>
      <c r="I6431" s="1110" t="s">
        <v>10832</v>
      </c>
      <c r="J6431" s="1109">
        <v>0</v>
      </c>
      <c r="K6431" s="1109">
        <v>0</v>
      </c>
      <c r="L6431" s="1109">
        <v>0</v>
      </c>
      <c r="M6431" s="1109">
        <v>0</v>
      </c>
      <c r="N6431" s="1109">
        <v>0</v>
      </c>
      <c r="O6431" s="1109">
        <v>0</v>
      </c>
      <c r="P6431" s="1109">
        <v>0</v>
      </c>
      <c r="Q6431" s="1109">
        <v>0</v>
      </c>
    </row>
    <row r="6432" spans="1:17">
      <c r="A6432" s="1109">
        <v>21973</v>
      </c>
      <c r="B6432" s="1110" t="s">
        <v>0</v>
      </c>
      <c r="C6432" s="1109">
        <v>4.5</v>
      </c>
      <c r="D6432" s="1109">
        <v>3.74</v>
      </c>
      <c r="E6432" s="1109">
        <v>17</v>
      </c>
      <c r="F6432" s="1109">
        <v>0</v>
      </c>
      <c r="G6432" s="1110" t="s">
        <v>10844</v>
      </c>
      <c r="H6432" s="1110" t="s">
        <v>4654</v>
      </c>
      <c r="I6432" s="1110" t="s">
        <v>10851</v>
      </c>
      <c r="J6432" s="1109">
        <v>0</v>
      </c>
      <c r="K6432" s="1109">
        <v>0</v>
      </c>
      <c r="L6432" s="1109">
        <v>0</v>
      </c>
      <c r="M6432" s="1109">
        <v>0</v>
      </c>
      <c r="N6432" s="1109">
        <v>0</v>
      </c>
      <c r="O6432" s="1109">
        <v>0</v>
      </c>
      <c r="P6432" s="1109">
        <v>0</v>
      </c>
      <c r="Q6432" s="1109">
        <v>0</v>
      </c>
    </row>
    <row r="6433" spans="1:17">
      <c r="A6433" s="1109">
        <v>21974</v>
      </c>
      <c r="B6433" s="1110" t="s">
        <v>0</v>
      </c>
      <c r="C6433" s="1109">
        <v>4.5</v>
      </c>
      <c r="D6433" s="1109">
        <v>3.74</v>
      </c>
      <c r="E6433" s="1109">
        <v>17</v>
      </c>
      <c r="F6433" s="1109">
        <v>0</v>
      </c>
      <c r="G6433" s="1110" t="s">
        <v>10844</v>
      </c>
      <c r="H6433" s="1110" t="s">
        <v>4654</v>
      </c>
      <c r="I6433" s="1110" t="s">
        <v>10832</v>
      </c>
      <c r="J6433" s="1109">
        <v>0</v>
      </c>
      <c r="K6433" s="1109">
        <v>0</v>
      </c>
      <c r="L6433" s="1109">
        <v>0</v>
      </c>
      <c r="M6433" s="1109">
        <v>0</v>
      </c>
      <c r="N6433" s="1109">
        <v>0</v>
      </c>
      <c r="O6433" s="1109">
        <v>0</v>
      </c>
      <c r="P6433" s="1109">
        <v>0</v>
      </c>
      <c r="Q6433" s="1109">
        <v>0</v>
      </c>
    </row>
    <row r="6434" spans="1:17">
      <c r="A6434" s="1109">
        <v>21975</v>
      </c>
      <c r="B6434" s="1110" t="s">
        <v>0</v>
      </c>
      <c r="C6434" s="1109">
        <v>4.5</v>
      </c>
      <c r="D6434" s="1109">
        <v>3.8260000000000001</v>
      </c>
      <c r="E6434" s="1109">
        <v>15.2</v>
      </c>
      <c r="F6434" s="1109">
        <v>0</v>
      </c>
      <c r="G6434" s="1110" t="s">
        <v>10840</v>
      </c>
      <c r="H6434" s="1110" t="s">
        <v>4654</v>
      </c>
      <c r="I6434" s="1110" t="s">
        <v>10832</v>
      </c>
      <c r="J6434" s="1109">
        <v>0</v>
      </c>
      <c r="K6434" s="1109">
        <v>0</v>
      </c>
      <c r="L6434" s="1109">
        <v>0</v>
      </c>
      <c r="M6434" s="1109">
        <v>0</v>
      </c>
      <c r="N6434" s="1109">
        <v>0</v>
      </c>
      <c r="O6434" s="1109">
        <v>0</v>
      </c>
      <c r="P6434" s="1109">
        <v>0</v>
      </c>
      <c r="Q6434" s="1109">
        <v>0</v>
      </c>
    </row>
    <row r="6435" spans="1:17">
      <c r="A6435" s="1109">
        <v>21976</v>
      </c>
      <c r="B6435" s="1110" t="s">
        <v>0</v>
      </c>
      <c r="C6435" s="1109">
        <v>4.5</v>
      </c>
      <c r="D6435" s="1109">
        <v>3.8260000000000001</v>
      </c>
      <c r="E6435" s="1109">
        <v>15.2</v>
      </c>
      <c r="F6435" s="1109">
        <v>0</v>
      </c>
      <c r="G6435" s="1110" t="s">
        <v>10842</v>
      </c>
      <c r="H6435" s="1110" t="s">
        <v>4654</v>
      </c>
      <c r="I6435" s="1110" t="s">
        <v>10851</v>
      </c>
      <c r="J6435" s="1109">
        <v>0</v>
      </c>
      <c r="K6435" s="1109">
        <v>0</v>
      </c>
      <c r="L6435" s="1109">
        <v>0</v>
      </c>
      <c r="M6435" s="1109">
        <v>0</v>
      </c>
      <c r="N6435" s="1109">
        <v>0</v>
      </c>
      <c r="O6435" s="1109">
        <v>0</v>
      </c>
      <c r="P6435" s="1109">
        <v>0</v>
      </c>
      <c r="Q6435" s="1109">
        <v>0</v>
      </c>
    </row>
    <row r="6436" spans="1:17">
      <c r="A6436" s="1109">
        <v>21977</v>
      </c>
      <c r="B6436" s="1110" t="s">
        <v>0</v>
      </c>
      <c r="C6436" s="1109">
        <v>4.5</v>
      </c>
      <c r="D6436" s="1109">
        <v>3.8260000000000001</v>
      </c>
      <c r="E6436" s="1109">
        <v>15.2</v>
      </c>
      <c r="F6436" s="1109">
        <v>0</v>
      </c>
      <c r="G6436" s="1110" t="s">
        <v>10842</v>
      </c>
      <c r="H6436" s="1110" t="s">
        <v>4654</v>
      </c>
      <c r="I6436" s="1110" t="s">
        <v>10832</v>
      </c>
      <c r="J6436" s="1109">
        <v>0</v>
      </c>
      <c r="K6436" s="1109">
        <v>0</v>
      </c>
      <c r="L6436" s="1109">
        <v>0</v>
      </c>
      <c r="M6436" s="1109">
        <v>0</v>
      </c>
      <c r="N6436" s="1109">
        <v>0</v>
      </c>
      <c r="O6436" s="1109">
        <v>0</v>
      </c>
      <c r="P6436" s="1109">
        <v>0</v>
      </c>
      <c r="Q6436" s="1109">
        <v>0</v>
      </c>
    </row>
    <row r="6437" spans="1:17">
      <c r="A6437" s="1109">
        <v>21978</v>
      </c>
      <c r="B6437" s="1110" t="s">
        <v>0</v>
      </c>
      <c r="C6437" s="1109">
        <v>4.5</v>
      </c>
      <c r="D6437" s="1109">
        <v>3.8260000000000001</v>
      </c>
      <c r="E6437" s="1109">
        <v>15.2</v>
      </c>
      <c r="F6437" s="1109">
        <v>0</v>
      </c>
      <c r="G6437" s="1110" t="s">
        <v>10843</v>
      </c>
      <c r="H6437" s="1110" t="s">
        <v>4654</v>
      </c>
      <c r="I6437" s="1110" t="s">
        <v>10851</v>
      </c>
      <c r="J6437" s="1109">
        <v>0</v>
      </c>
      <c r="K6437" s="1109">
        <v>0</v>
      </c>
      <c r="L6437" s="1109">
        <v>0</v>
      </c>
      <c r="M6437" s="1109">
        <v>0</v>
      </c>
      <c r="N6437" s="1109">
        <v>0</v>
      </c>
      <c r="O6437" s="1109">
        <v>0</v>
      </c>
      <c r="P6437" s="1109">
        <v>0</v>
      </c>
      <c r="Q6437" s="1109">
        <v>0</v>
      </c>
    </row>
    <row r="6438" spans="1:17">
      <c r="A6438" s="1109">
        <v>21979</v>
      </c>
      <c r="B6438" s="1110" t="s">
        <v>0</v>
      </c>
      <c r="C6438" s="1109">
        <v>4.5</v>
      </c>
      <c r="D6438" s="1109">
        <v>3.8260000000000001</v>
      </c>
      <c r="E6438" s="1109">
        <v>15.2</v>
      </c>
      <c r="F6438" s="1109">
        <v>0</v>
      </c>
      <c r="G6438" s="1110" t="s">
        <v>10843</v>
      </c>
      <c r="H6438" s="1110" t="s">
        <v>4654</v>
      </c>
      <c r="I6438" s="1110" t="s">
        <v>10832</v>
      </c>
      <c r="J6438" s="1109">
        <v>0</v>
      </c>
      <c r="K6438" s="1109">
        <v>0</v>
      </c>
      <c r="L6438" s="1109">
        <v>0</v>
      </c>
      <c r="M6438" s="1109">
        <v>0</v>
      </c>
      <c r="N6438" s="1109">
        <v>0</v>
      </c>
      <c r="O6438" s="1109">
        <v>0</v>
      </c>
      <c r="P6438" s="1109">
        <v>0</v>
      </c>
      <c r="Q6438" s="1109">
        <v>0</v>
      </c>
    </row>
    <row r="6439" spans="1:17">
      <c r="A6439" s="1109">
        <v>21980</v>
      </c>
      <c r="B6439" s="1110" t="s">
        <v>0</v>
      </c>
      <c r="C6439" s="1109">
        <v>4.5</v>
      </c>
      <c r="D6439" s="1109">
        <v>3.8260000000000001</v>
      </c>
      <c r="E6439" s="1109">
        <v>15.2</v>
      </c>
      <c r="F6439" s="1109">
        <v>0</v>
      </c>
      <c r="G6439" s="1110" t="s">
        <v>10784</v>
      </c>
      <c r="H6439" s="1110" t="s">
        <v>4654</v>
      </c>
      <c r="I6439" s="1110" t="s">
        <v>10832</v>
      </c>
      <c r="J6439" s="1109">
        <v>0</v>
      </c>
      <c r="K6439" s="1109">
        <v>0</v>
      </c>
      <c r="L6439" s="1109">
        <v>0</v>
      </c>
      <c r="M6439" s="1109">
        <v>0</v>
      </c>
      <c r="N6439" s="1109">
        <v>0</v>
      </c>
      <c r="O6439" s="1109">
        <v>0</v>
      </c>
      <c r="P6439" s="1109">
        <v>0</v>
      </c>
      <c r="Q6439" s="1109">
        <v>0</v>
      </c>
    </row>
    <row r="6440" spans="1:17">
      <c r="A6440" s="1109">
        <v>21981</v>
      </c>
      <c r="B6440" s="1110" t="s">
        <v>0</v>
      </c>
      <c r="C6440" s="1109">
        <v>4.5</v>
      </c>
      <c r="D6440" s="1109">
        <v>3.8260000000000001</v>
      </c>
      <c r="E6440" s="1109">
        <v>15.2</v>
      </c>
      <c r="F6440" s="1109">
        <v>0</v>
      </c>
      <c r="G6440" s="1110" t="s">
        <v>10741</v>
      </c>
      <c r="H6440" s="1110" t="s">
        <v>4654</v>
      </c>
      <c r="I6440" s="1110" t="s">
        <v>10851</v>
      </c>
      <c r="J6440" s="1109">
        <v>0</v>
      </c>
      <c r="K6440" s="1109">
        <v>0</v>
      </c>
      <c r="L6440" s="1109">
        <v>0</v>
      </c>
      <c r="M6440" s="1109">
        <v>0</v>
      </c>
      <c r="N6440" s="1109">
        <v>0</v>
      </c>
      <c r="O6440" s="1109">
        <v>0</v>
      </c>
      <c r="P6440" s="1109">
        <v>0</v>
      </c>
      <c r="Q6440" s="1109">
        <v>0</v>
      </c>
    </row>
    <row r="6441" spans="1:17">
      <c r="A6441" s="1109">
        <v>21982</v>
      </c>
      <c r="B6441" s="1110" t="s">
        <v>0</v>
      </c>
      <c r="C6441" s="1109">
        <v>4.5</v>
      </c>
      <c r="D6441" s="1109">
        <v>3.8260000000000001</v>
      </c>
      <c r="E6441" s="1109">
        <v>15.2</v>
      </c>
      <c r="F6441" s="1109">
        <v>0</v>
      </c>
      <c r="G6441" s="1110" t="s">
        <v>10741</v>
      </c>
      <c r="H6441" s="1110" t="s">
        <v>4654</v>
      </c>
      <c r="I6441" s="1110" t="s">
        <v>10832</v>
      </c>
      <c r="J6441" s="1109">
        <v>0</v>
      </c>
      <c r="K6441" s="1109">
        <v>0</v>
      </c>
      <c r="L6441" s="1109">
        <v>0</v>
      </c>
      <c r="M6441" s="1109">
        <v>0</v>
      </c>
      <c r="N6441" s="1109">
        <v>0</v>
      </c>
      <c r="O6441" s="1109">
        <v>0</v>
      </c>
      <c r="P6441" s="1109">
        <v>0</v>
      </c>
      <c r="Q6441" s="1109">
        <v>0</v>
      </c>
    </row>
    <row r="6442" spans="1:17">
      <c r="A6442" s="1109">
        <v>21983</v>
      </c>
      <c r="B6442" s="1110" t="s">
        <v>0</v>
      </c>
      <c r="C6442" s="1109">
        <v>4.5</v>
      </c>
      <c r="D6442" s="1109">
        <v>3.8260000000000001</v>
      </c>
      <c r="E6442" s="1109">
        <v>15.2</v>
      </c>
      <c r="F6442" s="1109">
        <v>0</v>
      </c>
      <c r="G6442" s="1110" t="s">
        <v>10790</v>
      </c>
      <c r="H6442" s="1110" t="s">
        <v>4654</v>
      </c>
      <c r="I6442" s="1110" t="s">
        <v>10851</v>
      </c>
      <c r="J6442" s="1109">
        <v>0</v>
      </c>
      <c r="K6442" s="1109">
        <v>0</v>
      </c>
      <c r="L6442" s="1109">
        <v>0</v>
      </c>
      <c r="M6442" s="1109">
        <v>0</v>
      </c>
      <c r="N6442" s="1109">
        <v>0</v>
      </c>
      <c r="O6442" s="1109">
        <v>0</v>
      </c>
      <c r="P6442" s="1109">
        <v>0</v>
      </c>
      <c r="Q6442" s="1109">
        <v>0</v>
      </c>
    </row>
    <row r="6443" spans="1:17">
      <c r="A6443" s="1109">
        <v>21984</v>
      </c>
      <c r="B6443" s="1110" t="s">
        <v>0</v>
      </c>
      <c r="C6443" s="1109">
        <v>4.5</v>
      </c>
      <c r="D6443" s="1109">
        <v>3.8260000000000001</v>
      </c>
      <c r="E6443" s="1109">
        <v>15.2</v>
      </c>
      <c r="F6443" s="1109">
        <v>0</v>
      </c>
      <c r="G6443" s="1110" t="s">
        <v>10790</v>
      </c>
      <c r="H6443" s="1110" t="s">
        <v>4654</v>
      </c>
      <c r="I6443" s="1110" t="s">
        <v>10832</v>
      </c>
      <c r="J6443" s="1109">
        <v>0</v>
      </c>
      <c r="K6443" s="1109">
        <v>0</v>
      </c>
      <c r="L6443" s="1109">
        <v>0</v>
      </c>
      <c r="M6443" s="1109">
        <v>0</v>
      </c>
      <c r="N6443" s="1109">
        <v>0</v>
      </c>
      <c r="O6443" s="1109">
        <v>0</v>
      </c>
      <c r="P6443" s="1109">
        <v>0</v>
      </c>
      <c r="Q6443" s="1109">
        <v>0</v>
      </c>
    </row>
    <row r="6444" spans="1:17">
      <c r="A6444" s="1109">
        <v>21985</v>
      </c>
      <c r="B6444" s="1110" t="s">
        <v>0</v>
      </c>
      <c r="C6444" s="1109">
        <v>4.5</v>
      </c>
      <c r="D6444" s="1109">
        <v>3.8260000000000001</v>
      </c>
      <c r="E6444" s="1109">
        <v>15.2</v>
      </c>
      <c r="F6444" s="1109">
        <v>0</v>
      </c>
      <c r="G6444" s="1110" t="s">
        <v>10833</v>
      </c>
      <c r="H6444" s="1110" t="s">
        <v>4654</v>
      </c>
      <c r="I6444" s="1110" t="s">
        <v>10851</v>
      </c>
      <c r="J6444" s="1109">
        <v>0</v>
      </c>
      <c r="K6444" s="1109">
        <v>0</v>
      </c>
      <c r="L6444" s="1109">
        <v>0</v>
      </c>
      <c r="M6444" s="1109">
        <v>0</v>
      </c>
      <c r="N6444" s="1109">
        <v>0</v>
      </c>
      <c r="O6444" s="1109">
        <v>0</v>
      </c>
      <c r="P6444" s="1109">
        <v>0</v>
      </c>
      <c r="Q6444" s="1109">
        <v>0</v>
      </c>
    </row>
    <row r="6445" spans="1:17">
      <c r="A6445" s="1109">
        <v>21986</v>
      </c>
      <c r="B6445" s="1110" t="s">
        <v>0</v>
      </c>
      <c r="C6445" s="1109">
        <v>4.5</v>
      </c>
      <c r="D6445" s="1109">
        <v>3.8260000000000001</v>
      </c>
      <c r="E6445" s="1109">
        <v>15.2</v>
      </c>
      <c r="F6445" s="1109">
        <v>0</v>
      </c>
      <c r="G6445" s="1110" t="s">
        <v>10833</v>
      </c>
      <c r="H6445" s="1110" t="s">
        <v>4654</v>
      </c>
      <c r="I6445" s="1110" t="s">
        <v>10832</v>
      </c>
      <c r="J6445" s="1109">
        <v>0</v>
      </c>
      <c r="K6445" s="1109">
        <v>0</v>
      </c>
      <c r="L6445" s="1109">
        <v>0</v>
      </c>
      <c r="M6445" s="1109">
        <v>0</v>
      </c>
      <c r="N6445" s="1109">
        <v>0</v>
      </c>
      <c r="O6445" s="1109">
        <v>0</v>
      </c>
      <c r="P6445" s="1109">
        <v>0</v>
      </c>
      <c r="Q6445" s="1109">
        <v>0</v>
      </c>
    </row>
    <row r="6446" spans="1:17">
      <c r="A6446" s="1109">
        <v>21987</v>
      </c>
      <c r="B6446" s="1110" t="s">
        <v>0</v>
      </c>
      <c r="C6446" s="1109">
        <v>4.5</v>
      </c>
      <c r="D6446" s="1109">
        <v>3.8260000000000001</v>
      </c>
      <c r="E6446" s="1109">
        <v>15.2</v>
      </c>
      <c r="F6446" s="1109">
        <v>0</v>
      </c>
      <c r="G6446" s="1110" t="s">
        <v>10753</v>
      </c>
      <c r="H6446" s="1110" t="s">
        <v>4654</v>
      </c>
      <c r="I6446" s="1110" t="s">
        <v>10851</v>
      </c>
      <c r="J6446" s="1109">
        <v>0</v>
      </c>
      <c r="K6446" s="1109">
        <v>0</v>
      </c>
      <c r="L6446" s="1109">
        <v>0</v>
      </c>
      <c r="M6446" s="1109">
        <v>0</v>
      </c>
      <c r="N6446" s="1109">
        <v>0</v>
      </c>
      <c r="O6446" s="1109">
        <v>0</v>
      </c>
      <c r="P6446" s="1109">
        <v>0</v>
      </c>
      <c r="Q6446" s="1109">
        <v>0</v>
      </c>
    </row>
    <row r="6447" spans="1:17">
      <c r="A6447" s="1109">
        <v>21988</v>
      </c>
      <c r="B6447" s="1110" t="s">
        <v>0</v>
      </c>
      <c r="C6447" s="1109">
        <v>4.5</v>
      </c>
      <c r="D6447" s="1109">
        <v>3.8260000000000001</v>
      </c>
      <c r="E6447" s="1109">
        <v>15.2</v>
      </c>
      <c r="F6447" s="1109">
        <v>0</v>
      </c>
      <c r="G6447" s="1110" t="s">
        <v>10753</v>
      </c>
      <c r="H6447" s="1110" t="s">
        <v>4654</v>
      </c>
      <c r="I6447" s="1110" t="s">
        <v>10832</v>
      </c>
      <c r="J6447" s="1109">
        <v>0</v>
      </c>
      <c r="K6447" s="1109">
        <v>0</v>
      </c>
      <c r="L6447" s="1109">
        <v>0</v>
      </c>
      <c r="M6447" s="1109">
        <v>0</v>
      </c>
      <c r="N6447" s="1109">
        <v>0</v>
      </c>
      <c r="O6447" s="1109">
        <v>0</v>
      </c>
      <c r="P6447" s="1109">
        <v>0</v>
      </c>
      <c r="Q6447" s="1109">
        <v>0</v>
      </c>
    </row>
    <row r="6448" spans="1:17">
      <c r="A6448" s="1109">
        <v>21989</v>
      </c>
      <c r="B6448" s="1110" t="s">
        <v>0</v>
      </c>
      <c r="C6448" s="1109">
        <v>4.5</v>
      </c>
      <c r="D6448" s="1109">
        <v>3.8260000000000001</v>
      </c>
      <c r="E6448" s="1109">
        <v>15.2</v>
      </c>
      <c r="F6448" s="1109">
        <v>0</v>
      </c>
      <c r="G6448" s="1110" t="s">
        <v>10739</v>
      </c>
      <c r="H6448" s="1110" t="s">
        <v>4654</v>
      </c>
      <c r="I6448" s="1110" t="s">
        <v>10851</v>
      </c>
      <c r="J6448" s="1109">
        <v>0</v>
      </c>
      <c r="K6448" s="1109">
        <v>0</v>
      </c>
      <c r="L6448" s="1109">
        <v>0</v>
      </c>
      <c r="M6448" s="1109">
        <v>0</v>
      </c>
      <c r="N6448" s="1109">
        <v>0</v>
      </c>
      <c r="O6448" s="1109">
        <v>0</v>
      </c>
      <c r="P6448" s="1109">
        <v>0</v>
      </c>
      <c r="Q6448" s="1109">
        <v>0</v>
      </c>
    </row>
    <row r="6449" spans="1:17">
      <c r="A6449" s="1109">
        <v>21990</v>
      </c>
      <c r="B6449" s="1110" t="s">
        <v>0</v>
      </c>
      <c r="C6449" s="1109">
        <v>4.5</v>
      </c>
      <c r="D6449" s="1109">
        <v>3.8260000000000001</v>
      </c>
      <c r="E6449" s="1109">
        <v>15.2</v>
      </c>
      <c r="F6449" s="1109">
        <v>0</v>
      </c>
      <c r="G6449" s="1110" t="s">
        <v>10739</v>
      </c>
      <c r="H6449" s="1110" t="s">
        <v>4654</v>
      </c>
      <c r="I6449" s="1110" t="s">
        <v>10832</v>
      </c>
      <c r="J6449" s="1109">
        <v>0</v>
      </c>
      <c r="K6449" s="1109">
        <v>0</v>
      </c>
      <c r="L6449" s="1109">
        <v>0</v>
      </c>
      <c r="M6449" s="1109">
        <v>0</v>
      </c>
      <c r="N6449" s="1109">
        <v>0</v>
      </c>
      <c r="O6449" s="1109">
        <v>0</v>
      </c>
      <c r="P6449" s="1109">
        <v>0</v>
      </c>
      <c r="Q6449" s="1109">
        <v>0</v>
      </c>
    </row>
    <row r="6450" spans="1:17">
      <c r="A6450" s="1109">
        <v>21991</v>
      </c>
      <c r="B6450" s="1110" t="s">
        <v>0</v>
      </c>
      <c r="C6450" s="1109">
        <v>4.5</v>
      </c>
      <c r="D6450" s="1109">
        <v>3.8260000000000001</v>
      </c>
      <c r="E6450" s="1109">
        <v>15.2</v>
      </c>
      <c r="F6450" s="1109">
        <v>0</v>
      </c>
      <c r="G6450" s="1110" t="s">
        <v>10844</v>
      </c>
      <c r="H6450" s="1110" t="s">
        <v>4654</v>
      </c>
      <c r="I6450" s="1110" t="s">
        <v>10851</v>
      </c>
      <c r="J6450" s="1109">
        <v>0</v>
      </c>
      <c r="K6450" s="1109">
        <v>0</v>
      </c>
      <c r="L6450" s="1109">
        <v>0</v>
      </c>
      <c r="M6450" s="1109">
        <v>0</v>
      </c>
      <c r="N6450" s="1109">
        <v>0</v>
      </c>
      <c r="O6450" s="1109">
        <v>0</v>
      </c>
      <c r="P6450" s="1109">
        <v>0</v>
      </c>
      <c r="Q6450" s="1109">
        <v>0</v>
      </c>
    </row>
    <row r="6451" spans="1:17">
      <c r="A6451" s="1109">
        <v>21992</v>
      </c>
      <c r="B6451" s="1110" t="s">
        <v>0</v>
      </c>
      <c r="C6451" s="1109">
        <v>4.5</v>
      </c>
      <c r="D6451" s="1109">
        <v>3.8260000000000001</v>
      </c>
      <c r="E6451" s="1109">
        <v>15.2</v>
      </c>
      <c r="F6451" s="1109">
        <v>0</v>
      </c>
      <c r="G6451" s="1110" t="s">
        <v>10844</v>
      </c>
      <c r="H6451" s="1110" t="s">
        <v>4654</v>
      </c>
      <c r="I6451" s="1110" t="s">
        <v>10832</v>
      </c>
      <c r="J6451" s="1109">
        <v>0</v>
      </c>
      <c r="K6451" s="1109">
        <v>0</v>
      </c>
      <c r="L6451" s="1109">
        <v>0</v>
      </c>
      <c r="M6451" s="1109">
        <v>0</v>
      </c>
      <c r="N6451" s="1109">
        <v>0</v>
      </c>
      <c r="O6451" s="1109">
        <v>0</v>
      </c>
      <c r="P6451" s="1109">
        <v>0</v>
      </c>
      <c r="Q6451" s="1109">
        <v>0</v>
      </c>
    </row>
    <row r="6452" spans="1:17">
      <c r="A6452" s="1109">
        <v>21993</v>
      </c>
      <c r="B6452" s="1110" t="s">
        <v>0</v>
      </c>
      <c r="C6452" s="1109">
        <v>4.5</v>
      </c>
      <c r="D6452" s="1109">
        <v>3.8260000000000001</v>
      </c>
      <c r="E6452" s="1109">
        <v>15.1</v>
      </c>
      <c r="F6452" s="1109">
        <v>0</v>
      </c>
      <c r="G6452" s="1110" t="s">
        <v>10840</v>
      </c>
      <c r="H6452" s="1110" t="s">
        <v>4654</v>
      </c>
      <c r="I6452" s="1110" t="s">
        <v>10847</v>
      </c>
      <c r="J6452" s="1109">
        <v>0</v>
      </c>
      <c r="K6452" s="1109">
        <v>0</v>
      </c>
      <c r="L6452" s="1109">
        <v>0</v>
      </c>
      <c r="M6452" s="1109">
        <v>0</v>
      </c>
      <c r="N6452" s="1109">
        <v>0</v>
      </c>
      <c r="O6452" s="1109">
        <v>0</v>
      </c>
      <c r="P6452" s="1109">
        <v>0</v>
      </c>
      <c r="Q6452" s="1109">
        <v>0</v>
      </c>
    </row>
    <row r="6453" spans="1:17">
      <c r="A6453" s="1109">
        <v>21994</v>
      </c>
      <c r="B6453" s="1110" t="s">
        <v>0</v>
      </c>
      <c r="C6453" s="1109">
        <v>4.5</v>
      </c>
      <c r="D6453" s="1109">
        <v>3.8260000000000001</v>
      </c>
      <c r="E6453" s="1109">
        <v>15.1</v>
      </c>
      <c r="F6453" s="1109">
        <v>0</v>
      </c>
      <c r="G6453" s="1110" t="s">
        <v>10840</v>
      </c>
      <c r="H6453" s="1110" t="s">
        <v>4654</v>
      </c>
      <c r="I6453" s="1110" t="s">
        <v>10846</v>
      </c>
      <c r="J6453" s="1109">
        <v>0</v>
      </c>
      <c r="K6453" s="1109">
        <v>0</v>
      </c>
      <c r="L6453" s="1109">
        <v>0</v>
      </c>
      <c r="M6453" s="1109">
        <v>0</v>
      </c>
      <c r="N6453" s="1109">
        <v>0</v>
      </c>
      <c r="O6453" s="1109">
        <v>0</v>
      </c>
      <c r="P6453" s="1109">
        <v>0</v>
      </c>
      <c r="Q6453" s="1109">
        <v>0</v>
      </c>
    </row>
    <row r="6454" spans="1:17">
      <c r="A6454" s="1109">
        <v>21995</v>
      </c>
      <c r="B6454" s="1110" t="s">
        <v>0</v>
      </c>
      <c r="C6454" s="1109">
        <v>4.5</v>
      </c>
      <c r="D6454" s="1109">
        <v>3.8260000000000001</v>
      </c>
      <c r="E6454" s="1109">
        <v>15.1</v>
      </c>
      <c r="F6454" s="1109">
        <v>0</v>
      </c>
      <c r="G6454" s="1110" t="s">
        <v>10840</v>
      </c>
      <c r="H6454" s="1110" t="s">
        <v>4654</v>
      </c>
      <c r="I6454" s="1110" t="s">
        <v>10841</v>
      </c>
      <c r="J6454" s="1109">
        <v>0</v>
      </c>
      <c r="K6454" s="1109">
        <v>0</v>
      </c>
      <c r="L6454" s="1109">
        <v>0</v>
      </c>
      <c r="M6454" s="1109">
        <v>0</v>
      </c>
      <c r="N6454" s="1109">
        <v>0</v>
      </c>
      <c r="O6454" s="1109">
        <v>0</v>
      </c>
      <c r="P6454" s="1109">
        <v>0</v>
      </c>
      <c r="Q6454" s="1109">
        <v>0</v>
      </c>
    </row>
    <row r="6455" spans="1:17">
      <c r="A6455" s="1109">
        <v>21996</v>
      </c>
      <c r="B6455" s="1110" t="s">
        <v>0</v>
      </c>
      <c r="C6455" s="1109">
        <v>4.5</v>
      </c>
      <c r="D6455" s="1109">
        <v>3.8260000000000001</v>
      </c>
      <c r="E6455" s="1109">
        <v>15.1</v>
      </c>
      <c r="F6455" s="1109">
        <v>0</v>
      </c>
      <c r="G6455" s="1110" t="s">
        <v>10840</v>
      </c>
      <c r="H6455" s="1110" t="s">
        <v>4654</v>
      </c>
      <c r="I6455" s="1110" t="s">
        <v>10760</v>
      </c>
      <c r="J6455" s="1109">
        <v>0</v>
      </c>
      <c r="K6455" s="1109">
        <v>0</v>
      </c>
      <c r="L6455" s="1109">
        <v>0</v>
      </c>
      <c r="M6455" s="1109">
        <v>0</v>
      </c>
      <c r="N6455" s="1109">
        <v>0</v>
      </c>
      <c r="O6455" s="1109">
        <v>0</v>
      </c>
      <c r="P6455" s="1109">
        <v>0</v>
      </c>
      <c r="Q6455" s="1109">
        <v>0</v>
      </c>
    </row>
    <row r="6456" spans="1:17">
      <c r="A6456" s="1109">
        <v>21997</v>
      </c>
      <c r="B6456" s="1110" t="s">
        <v>0</v>
      </c>
      <c r="C6456" s="1109">
        <v>4.5</v>
      </c>
      <c r="D6456" s="1109">
        <v>3.8260000000000001</v>
      </c>
      <c r="E6456" s="1109">
        <v>15.1</v>
      </c>
      <c r="F6456" s="1109">
        <v>0</v>
      </c>
      <c r="G6456" s="1110" t="s">
        <v>10840</v>
      </c>
      <c r="H6456" s="1110" t="s">
        <v>4654</v>
      </c>
      <c r="I6456" s="1110" t="s">
        <v>10836</v>
      </c>
      <c r="J6456" s="1109">
        <v>0</v>
      </c>
      <c r="K6456" s="1109">
        <v>0</v>
      </c>
      <c r="L6456" s="1109">
        <v>0</v>
      </c>
      <c r="M6456" s="1109">
        <v>0</v>
      </c>
      <c r="N6456" s="1109">
        <v>0</v>
      </c>
      <c r="O6456" s="1109">
        <v>0</v>
      </c>
      <c r="P6456" s="1109">
        <v>0</v>
      </c>
      <c r="Q6456" s="1109">
        <v>0</v>
      </c>
    </row>
    <row r="6457" spans="1:17">
      <c r="A6457" s="1109">
        <v>21998</v>
      </c>
      <c r="B6457" s="1110" t="s">
        <v>0</v>
      </c>
      <c r="C6457" s="1109">
        <v>4.5</v>
      </c>
      <c r="D6457" s="1109">
        <v>3.8260000000000001</v>
      </c>
      <c r="E6457" s="1109">
        <v>15.1</v>
      </c>
      <c r="F6457" s="1109">
        <v>0</v>
      </c>
      <c r="G6457" s="1110" t="s">
        <v>10840</v>
      </c>
      <c r="H6457" s="1110" t="s">
        <v>4654</v>
      </c>
      <c r="I6457" s="1110" t="s">
        <v>10832</v>
      </c>
      <c r="J6457" s="1109">
        <v>0</v>
      </c>
      <c r="K6457" s="1109">
        <v>0</v>
      </c>
      <c r="L6457" s="1109">
        <v>0</v>
      </c>
      <c r="M6457" s="1109">
        <v>0</v>
      </c>
      <c r="N6457" s="1109">
        <v>0</v>
      </c>
      <c r="O6457" s="1109">
        <v>0</v>
      </c>
      <c r="P6457" s="1109">
        <v>0</v>
      </c>
      <c r="Q6457" s="1109">
        <v>0</v>
      </c>
    </row>
    <row r="6458" spans="1:17">
      <c r="A6458" s="1109">
        <v>21999</v>
      </c>
      <c r="B6458" s="1110" t="s">
        <v>0</v>
      </c>
      <c r="C6458" s="1109">
        <v>4.5</v>
      </c>
      <c r="D6458" s="1109">
        <v>3.8260000000000001</v>
      </c>
      <c r="E6458" s="1109">
        <v>15.1</v>
      </c>
      <c r="F6458" s="1109">
        <v>0</v>
      </c>
      <c r="G6458" s="1110" t="s">
        <v>10840</v>
      </c>
      <c r="H6458" s="1110" t="s">
        <v>4654</v>
      </c>
      <c r="I6458" s="1110" t="s">
        <v>10736</v>
      </c>
      <c r="J6458" s="1109">
        <v>0</v>
      </c>
      <c r="K6458" s="1109">
        <v>0</v>
      </c>
      <c r="L6458" s="1109">
        <v>0</v>
      </c>
      <c r="M6458" s="1109">
        <v>0</v>
      </c>
      <c r="N6458" s="1109">
        <v>0</v>
      </c>
      <c r="O6458" s="1109">
        <v>0</v>
      </c>
      <c r="P6458" s="1109">
        <v>0</v>
      </c>
      <c r="Q6458" s="1109">
        <v>0</v>
      </c>
    </row>
    <row r="6459" spans="1:17">
      <c r="A6459" s="1109">
        <v>22000</v>
      </c>
      <c r="B6459" s="1110" t="s">
        <v>0</v>
      </c>
      <c r="C6459" s="1109">
        <v>4.5</v>
      </c>
      <c r="D6459" s="1109">
        <v>3.8260000000000001</v>
      </c>
      <c r="E6459" s="1109">
        <v>15.1</v>
      </c>
      <c r="F6459" s="1109">
        <v>0</v>
      </c>
      <c r="G6459" s="1110" t="s">
        <v>10840</v>
      </c>
      <c r="H6459" s="1110" t="s">
        <v>4654</v>
      </c>
      <c r="I6459" s="1110" t="s">
        <v>10839</v>
      </c>
      <c r="J6459" s="1109">
        <v>0</v>
      </c>
      <c r="K6459" s="1109">
        <v>0</v>
      </c>
      <c r="L6459" s="1109">
        <v>0</v>
      </c>
      <c r="M6459" s="1109">
        <v>0</v>
      </c>
      <c r="N6459" s="1109">
        <v>0</v>
      </c>
      <c r="O6459" s="1109">
        <v>0</v>
      </c>
      <c r="P6459" s="1109">
        <v>0</v>
      </c>
      <c r="Q6459" s="1109">
        <v>0</v>
      </c>
    </row>
    <row r="6460" spans="1:17">
      <c r="A6460" s="1109">
        <v>22001</v>
      </c>
      <c r="B6460" s="1110" t="s">
        <v>0</v>
      </c>
      <c r="C6460" s="1109">
        <v>4.5</v>
      </c>
      <c r="D6460" s="1109">
        <v>3.8260000000000001</v>
      </c>
      <c r="E6460" s="1109">
        <v>15.1</v>
      </c>
      <c r="F6460" s="1109">
        <v>0</v>
      </c>
      <c r="G6460" s="1110" t="s">
        <v>10842</v>
      </c>
      <c r="H6460" s="1110" t="s">
        <v>4654</v>
      </c>
      <c r="I6460" s="1110" t="s">
        <v>10841</v>
      </c>
      <c r="J6460" s="1109">
        <v>0</v>
      </c>
      <c r="K6460" s="1109">
        <v>0</v>
      </c>
      <c r="L6460" s="1109">
        <v>0</v>
      </c>
      <c r="M6460" s="1109">
        <v>0</v>
      </c>
      <c r="N6460" s="1109">
        <v>0</v>
      </c>
      <c r="O6460" s="1109">
        <v>0</v>
      </c>
      <c r="P6460" s="1109">
        <v>0</v>
      </c>
      <c r="Q6460" s="1109">
        <v>0</v>
      </c>
    </row>
    <row r="6461" spans="1:17">
      <c r="A6461" s="1109">
        <v>22002</v>
      </c>
      <c r="B6461" s="1110" t="s">
        <v>0</v>
      </c>
      <c r="C6461" s="1109">
        <v>4.5</v>
      </c>
      <c r="D6461" s="1109">
        <v>3.8260000000000001</v>
      </c>
      <c r="E6461" s="1109">
        <v>15.1</v>
      </c>
      <c r="F6461" s="1109">
        <v>0</v>
      </c>
      <c r="G6461" s="1110" t="s">
        <v>10842</v>
      </c>
      <c r="H6461" s="1110" t="s">
        <v>4654</v>
      </c>
      <c r="I6461" s="1110" t="s">
        <v>10832</v>
      </c>
      <c r="J6461" s="1109">
        <v>0</v>
      </c>
      <c r="K6461" s="1109">
        <v>0</v>
      </c>
      <c r="L6461" s="1109">
        <v>0</v>
      </c>
      <c r="M6461" s="1109">
        <v>0</v>
      </c>
      <c r="N6461" s="1109">
        <v>0</v>
      </c>
      <c r="O6461" s="1109">
        <v>0</v>
      </c>
      <c r="P6461" s="1109">
        <v>0</v>
      </c>
      <c r="Q6461" s="1109">
        <v>0</v>
      </c>
    </row>
    <row r="6462" spans="1:17">
      <c r="A6462" s="1109">
        <v>22003</v>
      </c>
      <c r="B6462" s="1110" t="s">
        <v>0</v>
      </c>
      <c r="C6462" s="1109">
        <v>4.5</v>
      </c>
      <c r="D6462" s="1109">
        <v>3.8260000000000001</v>
      </c>
      <c r="E6462" s="1109">
        <v>15.1</v>
      </c>
      <c r="F6462" s="1109">
        <v>0</v>
      </c>
      <c r="G6462" s="1110" t="s">
        <v>10842</v>
      </c>
      <c r="H6462" s="1110" t="s">
        <v>4654</v>
      </c>
      <c r="I6462" s="1110" t="s">
        <v>10839</v>
      </c>
      <c r="J6462" s="1109">
        <v>0</v>
      </c>
      <c r="K6462" s="1109">
        <v>0</v>
      </c>
      <c r="L6462" s="1109">
        <v>0</v>
      </c>
      <c r="M6462" s="1109">
        <v>0</v>
      </c>
      <c r="N6462" s="1109">
        <v>0</v>
      </c>
      <c r="O6462" s="1109">
        <v>0</v>
      </c>
      <c r="P6462" s="1109">
        <v>0</v>
      </c>
      <c r="Q6462" s="1109">
        <v>0</v>
      </c>
    </row>
    <row r="6463" spans="1:17">
      <c r="A6463" s="1109">
        <v>22004</v>
      </c>
      <c r="B6463" s="1110" t="s">
        <v>0</v>
      </c>
      <c r="C6463" s="1109">
        <v>4.5</v>
      </c>
      <c r="D6463" s="1109">
        <v>3.8260000000000001</v>
      </c>
      <c r="E6463" s="1109">
        <v>15.1</v>
      </c>
      <c r="F6463" s="1109">
        <v>0</v>
      </c>
      <c r="G6463" s="1110" t="s">
        <v>10784</v>
      </c>
      <c r="H6463" s="1110" t="s">
        <v>4654</v>
      </c>
      <c r="I6463" s="1110" t="s">
        <v>10847</v>
      </c>
      <c r="J6463" s="1109">
        <v>0</v>
      </c>
      <c r="K6463" s="1109">
        <v>0</v>
      </c>
      <c r="L6463" s="1109">
        <v>0</v>
      </c>
      <c r="M6463" s="1109">
        <v>0</v>
      </c>
      <c r="N6463" s="1109">
        <v>0</v>
      </c>
      <c r="O6463" s="1109">
        <v>0</v>
      </c>
      <c r="P6463" s="1109">
        <v>0</v>
      </c>
      <c r="Q6463" s="1109">
        <v>0</v>
      </c>
    </row>
    <row r="6464" spans="1:17">
      <c r="A6464" s="1109">
        <v>22005</v>
      </c>
      <c r="B6464" s="1110" t="s">
        <v>0</v>
      </c>
      <c r="C6464" s="1109">
        <v>4.5</v>
      </c>
      <c r="D6464" s="1109">
        <v>3.8260000000000001</v>
      </c>
      <c r="E6464" s="1109">
        <v>15.1</v>
      </c>
      <c r="F6464" s="1109">
        <v>0</v>
      </c>
      <c r="G6464" s="1110" t="s">
        <v>10784</v>
      </c>
      <c r="H6464" s="1110" t="s">
        <v>4654</v>
      </c>
      <c r="I6464" s="1110" t="s">
        <v>10849</v>
      </c>
      <c r="J6464" s="1109">
        <v>0</v>
      </c>
      <c r="K6464" s="1109">
        <v>0</v>
      </c>
      <c r="L6464" s="1109">
        <v>0</v>
      </c>
      <c r="M6464" s="1109">
        <v>0</v>
      </c>
      <c r="N6464" s="1109">
        <v>0</v>
      </c>
      <c r="O6464" s="1109">
        <v>0</v>
      </c>
      <c r="P6464" s="1109">
        <v>0</v>
      </c>
      <c r="Q6464" s="1109">
        <v>0</v>
      </c>
    </row>
    <row r="6465" spans="1:17">
      <c r="A6465" s="1109">
        <v>22006</v>
      </c>
      <c r="B6465" s="1110" t="s">
        <v>0</v>
      </c>
      <c r="C6465" s="1109">
        <v>4.5</v>
      </c>
      <c r="D6465" s="1109">
        <v>3.8260000000000001</v>
      </c>
      <c r="E6465" s="1109">
        <v>15.1</v>
      </c>
      <c r="F6465" s="1109">
        <v>0</v>
      </c>
      <c r="G6465" s="1110" t="s">
        <v>10784</v>
      </c>
      <c r="H6465" s="1110" t="s">
        <v>4654</v>
      </c>
      <c r="I6465" s="1110" t="s">
        <v>10848</v>
      </c>
      <c r="J6465" s="1109">
        <v>0</v>
      </c>
      <c r="K6465" s="1109">
        <v>0</v>
      </c>
      <c r="L6465" s="1109">
        <v>0</v>
      </c>
      <c r="M6465" s="1109">
        <v>0</v>
      </c>
      <c r="N6465" s="1109">
        <v>0</v>
      </c>
      <c r="O6465" s="1109">
        <v>0</v>
      </c>
      <c r="P6465" s="1109">
        <v>0</v>
      </c>
      <c r="Q6465" s="1109">
        <v>0</v>
      </c>
    </row>
    <row r="6466" spans="1:17">
      <c r="A6466" s="1109">
        <v>22007</v>
      </c>
      <c r="B6466" s="1110" t="s">
        <v>0</v>
      </c>
      <c r="C6466" s="1109">
        <v>4.5</v>
      </c>
      <c r="D6466" s="1109">
        <v>3.8260000000000001</v>
      </c>
      <c r="E6466" s="1109">
        <v>15.1</v>
      </c>
      <c r="F6466" s="1109">
        <v>0</v>
      </c>
      <c r="G6466" s="1110" t="s">
        <v>10784</v>
      </c>
      <c r="H6466" s="1110" t="s">
        <v>4654</v>
      </c>
      <c r="I6466" s="1110" t="s">
        <v>10841</v>
      </c>
      <c r="J6466" s="1109">
        <v>0</v>
      </c>
      <c r="K6466" s="1109">
        <v>0</v>
      </c>
      <c r="L6466" s="1109">
        <v>0</v>
      </c>
      <c r="M6466" s="1109">
        <v>0</v>
      </c>
      <c r="N6466" s="1109">
        <v>0</v>
      </c>
      <c r="O6466" s="1109">
        <v>0</v>
      </c>
      <c r="P6466" s="1109">
        <v>0</v>
      </c>
      <c r="Q6466" s="1109">
        <v>0</v>
      </c>
    </row>
    <row r="6467" spans="1:17">
      <c r="A6467" s="1109">
        <v>22008</v>
      </c>
      <c r="B6467" s="1110" t="s">
        <v>0</v>
      </c>
      <c r="C6467" s="1109">
        <v>4.5</v>
      </c>
      <c r="D6467" s="1109">
        <v>3.8260000000000001</v>
      </c>
      <c r="E6467" s="1109">
        <v>15.1</v>
      </c>
      <c r="F6467" s="1109">
        <v>0</v>
      </c>
      <c r="G6467" s="1110" t="s">
        <v>10784</v>
      </c>
      <c r="H6467" s="1110" t="s">
        <v>4654</v>
      </c>
      <c r="I6467" s="1110" t="s">
        <v>10760</v>
      </c>
      <c r="J6467" s="1109">
        <v>0</v>
      </c>
      <c r="K6467" s="1109">
        <v>0</v>
      </c>
      <c r="L6467" s="1109">
        <v>0</v>
      </c>
      <c r="M6467" s="1109">
        <v>0</v>
      </c>
      <c r="N6467" s="1109">
        <v>0</v>
      </c>
      <c r="O6467" s="1109">
        <v>0</v>
      </c>
      <c r="P6467" s="1109">
        <v>0</v>
      </c>
      <c r="Q6467" s="1109">
        <v>0</v>
      </c>
    </row>
    <row r="6468" spans="1:17">
      <c r="A6468" s="1109">
        <v>22009</v>
      </c>
      <c r="B6468" s="1110" t="s">
        <v>0</v>
      </c>
      <c r="C6468" s="1109">
        <v>4.5</v>
      </c>
      <c r="D6468" s="1109">
        <v>3.8260000000000001</v>
      </c>
      <c r="E6468" s="1109">
        <v>15.1</v>
      </c>
      <c r="F6468" s="1109">
        <v>0</v>
      </c>
      <c r="G6468" s="1110" t="s">
        <v>10784</v>
      </c>
      <c r="H6468" s="1110" t="s">
        <v>4654</v>
      </c>
      <c r="I6468" s="1110" t="s">
        <v>10845</v>
      </c>
      <c r="J6468" s="1109">
        <v>0</v>
      </c>
      <c r="K6468" s="1109">
        <v>0</v>
      </c>
      <c r="L6468" s="1109">
        <v>0</v>
      </c>
      <c r="M6468" s="1109">
        <v>0</v>
      </c>
      <c r="N6468" s="1109">
        <v>0</v>
      </c>
      <c r="O6468" s="1109">
        <v>0</v>
      </c>
      <c r="P6468" s="1109">
        <v>0</v>
      </c>
      <c r="Q6468" s="1109">
        <v>0</v>
      </c>
    </row>
    <row r="6469" spans="1:17">
      <c r="A6469" s="1109">
        <v>22010</v>
      </c>
      <c r="B6469" s="1110" t="s">
        <v>0</v>
      </c>
      <c r="C6469" s="1109">
        <v>4.5</v>
      </c>
      <c r="D6469" s="1109">
        <v>3.8260000000000001</v>
      </c>
      <c r="E6469" s="1109">
        <v>15.1</v>
      </c>
      <c r="F6469" s="1109">
        <v>0</v>
      </c>
      <c r="G6469" s="1110" t="s">
        <v>10784</v>
      </c>
      <c r="H6469" s="1110" t="s">
        <v>4654</v>
      </c>
      <c r="I6469" s="1110" t="s">
        <v>10736</v>
      </c>
      <c r="J6469" s="1109">
        <v>0</v>
      </c>
      <c r="K6469" s="1109">
        <v>0</v>
      </c>
      <c r="L6469" s="1109">
        <v>0</v>
      </c>
      <c r="M6469" s="1109">
        <v>0</v>
      </c>
      <c r="N6469" s="1109">
        <v>0</v>
      </c>
      <c r="O6469" s="1109">
        <v>0</v>
      </c>
      <c r="P6469" s="1109">
        <v>0</v>
      </c>
      <c r="Q6469" s="1109">
        <v>0</v>
      </c>
    </row>
    <row r="6470" spans="1:17">
      <c r="A6470" s="1109">
        <v>22011</v>
      </c>
      <c r="B6470" s="1110" t="s">
        <v>0</v>
      </c>
      <c r="C6470" s="1109">
        <v>4.5</v>
      </c>
      <c r="D6470" s="1109">
        <v>3.8260000000000001</v>
      </c>
      <c r="E6470" s="1109">
        <v>15.1</v>
      </c>
      <c r="F6470" s="1109">
        <v>0</v>
      </c>
      <c r="G6470" s="1110" t="s">
        <v>10784</v>
      </c>
      <c r="H6470" s="1110" t="s">
        <v>4654</v>
      </c>
      <c r="I6470" s="1110" t="s">
        <v>10832</v>
      </c>
      <c r="J6470" s="1109">
        <v>0</v>
      </c>
      <c r="K6470" s="1109">
        <v>0</v>
      </c>
      <c r="L6470" s="1109">
        <v>0</v>
      </c>
      <c r="M6470" s="1109">
        <v>0</v>
      </c>
      <c r="N6470" s="1109">
        <v>0</v>
      </c>
      <c r="O6470" s="1109">
        <v>0</v>
      </c>
      <c r="P6470" s="1109">
        <v>0</v>
      </c>
      <c r="Q6470" s="1109">
        <v>0</v>
      </c>
    </row>
    <row r="6471" spans="1:17">
      <c r="A6471" s="1109">
        <v>22012</v>
      </c>
      <c r="B6471" s="1110" t="s">
        <v>0</v>
      </c>
      <c r="C6471" s="1109">
        <v>4.5</v>
      </c>
      <c r="D6471" s="1109">
        <v>3.8260000000000001</v>
      </c>
      <c r="E6471" s="1109">
        <v>15.1</v>
      </c>
      <c r="F6471" s="1109">
        <v>0</v>
      </c>
      <c r="G6471" s="1110" t="s">
        <v>10784</v>
      </c>
      <c r="H6471" s="1110" t="s">
        <v>4654</v>
      </c>
      <c r="I6471" s="1110" t="s">
        <v>10839</v>
      </c>
      <c r="J6471" s="1109">
        <v>0</v>
      </c>
      <c r="K6471" s="1109">
        <v>0</v>
      </c>
      <c r="L6471" s="1109">
        <v>0</v>
      </c>
      <c r="M6471" s="1109">
        <v>0</v>
      </c>
      <c r="N6471" s="1109">
        <v>0</v>
      </c>
      <c r="O6471" s="1109">
        <v>0</v>
      </c>
      <c r="P6471" s="1109">
        <v>0</v>
      </c>
      <c r="Q6471" s="1109">
        <v>0</v>
      </c>
    </row>
    <row r="6472" spans="1:17">
      <c r="A6472" s="1109">
        <v>22013</v>
      </c>
      <c r="B6472" s="1110" t="s">
        <v>0</v>
      </c>
      <c r="C6472" s="1109">
        <v>4.5</v>
      </c>
      <c r="D6472" s="1109">
        <v>3.8260000000000001</v>
      </c>
      <c r="E6472" s="1109">
        <v>15.1</v>
      </c>
      <c r="F6472" s="1109">
        <v>0</v>
      </c>
      <c r="G6472" s="1110" t="s">
        <v>10741</v>
      </c>
      <c r="H6472" s="1110" t="s">
        <v>4654</v>
      </c>
      <c r="I6472" s="1110" t="s">
        <v>10847</v>
      </c>
      <c r="J6472" s="1109">
        <v>0</v>
      </c>
      <c r="K6472" s="1109">
        <v>0</v>
      </c>
      <c r="L6472" s="1109">
        <v>0</v>
      </c>
      <c r="M6472" s="1109">
        <v>0</v>
      </c>
      <c r="N6472" s="1109">
        <v>0</v>
      </c>
      <c r="O6472" s="1109">
        <v>0</v>
      </c>
      <c r="P6472" s="1109">
        <v>0</v>
      </c>
      <c r="Q6472" s="1109">
        <v>0</v>
      </c>
    </row>
    <row r="6473" spans="1:17">
      <c r="A6473" s="1109">
        <v>22014</v>
      </c>
      <c r="B6473" s="1110" t="s">
        <v>0</v>
      </c>
      <c r="C6473" s="1109">
        <v>4.5</v>
      </c>
      <c r="D6473" s="1109">
        <v>3.8260000000000001</v>
      </c>
      <c r="E6473" s="1109">
        <v>15.1</v>
      </c>
      <c r="F6473" s="1109">
        <v>0</v>
      </c>
      <c r="G6473" s="1110" t="s">
        <v>10741</v>
      </c>
      <c r="H6473" s="1110" t="s">
        <v>4654</v>
      </c>
      <c r="I6473" s="1110" t="s">
        <v>10841</v>
      </c>
      <c r="J6473" s="1109">
        <v>0</v>
      </c>
      <c r="K6473" s="1109">
        <v>0</v>
      </c>
      <c r="L6473" s="1109">
        <v>0</v>
      </c>
      <c r="M6473" s="1109">
        <v>0</v>
      </c>
      <c r="N6473" s="1109">
        <v>0</v>
      </c>
      <c r="O6473" s="1109">
        <v>0</v>
      </c>
      <c r="P6473" s="1109">
        <v>0</v>
      </c>
      <c r="Q6473" s="1109">
        <v>0</v>
      </c>
    </row>
    <row r="6474" spans="1:17">
      <c r="A6474" s="1109">
        <v>22015</v>
      </c>
      <c r="B6474" s="1110" t="s">
        <v>0</v>
      </c>
      <c r="C6474" s="1109">
        <v>4.5</v>
      </c>
      <c r="D6474" s="1109">
        <v>3.8260000000000001</v>
      </c>
      <c r="E6474" s="1109">
        <v>15.1</v>
      </c>
      <c r="F6474" s="1109">
        <v>0</v>
      </c>
      <c r="G6474" s="1110" t="s">
        <v>10741</v>
      </c>
      <c r="H6474" s="1110" t="s">
        <v>4654</v>
      </c>
      <c r="I6474" s="1110" t="s">
        <v>10849</v>
      </c>
      <c r="J6474" s="1109">
        <v>0</v>
      </c>
      <c r="K6474" s="1109">
        <v>0</v>
      </c>
      <c r="L6474" s="1109">
        <v>0</v>
      </c>
      <c r="M6474" s="1109">
        <v>0</v>
      </c>
      <c r="N6474" s="1109">
        <v>0</v>
      </c>
      <c r="O6474" s="1109">
        <v>0</v>
      </c>
      <c r="P6474" s="1109">
        <v>0</v>
      </c>
      <c r="Q6474" s="1109">
        <v>0</v>
      </c>
    </row>
    <row r="6475" spans="1:17">
      <c r="A6475" s="1109">
        <v>22016</v>
      </c>
      <c r="B6475" s="1110" t="s">
        <v>0</v>
      </c>
      <c r="C6475" s="1109">
        <v>4.5</v>
      </c>
      <c r="D6475" s="1109">
        <v>3.8260000000000001</v>
      </c>
      <c r="E6475" s="1109">
        <v>15.1</v>
      </c>
      <c r="F6475" s="1109">
        <v>0</v>
      </c>
      <c r="G6475" s="1110" t="s">
        <v>10741</v>
      </c>
      <c r="H6475" s="1110" t="s">
        <v>4654</v>
      </c>
      <c r="I6475" s="1110" t="s">
        <v>10760</v>
      </c>
      <c r="J6475" s="1109">
        <v>0</v>
      </c>
      <c r="K6475" s="1109">
        <v>0</v>
      </c>
      <c r="L6475" s="1109">
        <v>0</v>
      </c>
      <c r="M6475" s="1109">
        <v>0</v>
      </c>
      <c r="N6475" s="1109">
        <v>0</v>
      </c>
      <c r="O6475" s="1109">
        <v>0</v>
      </c>
      <c r="P6475" s="1109">
        <v>0</v>
      </c>
      <c r="Q6475" s="1109">
        <v>0</v>
      </c>
    </row>
    <row r="6476" spans="1:17">
      <c r="A6476" s="1109">
        <v>22017</v>
      </c>
      <c r="B6476" s="1110" t="s">
        <v>0</v>
      </c>
      <c r="C6476" s="1109">
        <v>4.5</v>
      </c>
      <c r="D6476" s="1109">
        <v>3.8260000000000001</v>
      </c>
      <c r="E6476" s="1109">
        <v>15.1</v>
      </c>
      <c r="F6476" s="1109">
        <v>0</v>
      </c>
      <c r="G6476" s="1110" t="s">
        <v>10741</v>
      </c>
      <c r="H6476" s="1110" t="s">
        <v>4654</v>
      </c>
      <c r="I6476" s="1110" t="s">
        <v>10845</v>
      </c>
      <c r="J6476" s="1109">
        <v>0</v>
      </c>
      <c r="K6476" s="1109">
        <v>0</v>
      </c>
      <c r="L6476" s="1109">
        <v>0</v>
      </c>
      <c r="M6476" s="1109">
        <v>0</v>
      </c>
      <c r="N6476" s="1109">
        <v>0</v>
      </c>
      <c r="O6476" s="1109">
        <v>0</v>
      </c>
      <c r="P6476" s="1109">
        <v>0</v>
      </c>
      <c r="Q6476" s="1109">
        <v>0</v>
      </c>
    </row>
    <row r="6477" spans="1:17">
      <c r="A6477" s="1109">
        <v>22018</v>
      </c>
      <c r="B6477" s="1110" t="s">
        <v>0</v>
      </c>
      <c r="C6477" s="1109">
        <v>4.5</v>
      </c>
      <c r="D6477" s="1109">
        <v>3.8260000000000001</v>
      </c>
      <c r="E6477" s="1109">
        <v>15.1</v>
      </c>
      <c r="F6477" s="1109">
        <v>0</v>
      </c>
      <c r="G6477" s="1110" t="s">
        <v>10741</v>
      </c>
      <c r="H6477" s="1110" t="s">
        <v>4654</v>
      </c>
      <c r="I6477" s="1110" t="s">
        <v>10832</v>
      </c>
      <c r="J6477" s="1109">
        <v>0</v>
      </c>
      <c r="K6477" s="1109">
        <v>0</v>
      </c>
      <c r="L6477" s="1109">
        <v>0</v>
      </c>
      <c r="M6477" s="1109">
        <v>0</v>
      </c>
      <c r="N6477" s="1109">
        <v>0</v>
      </c>
      <c r="O6477" s="1109">
        <v>0</v>
      </c>
      <c r="P6477" s="1109">
        <v>0</v>
      </c>
      <c r="Q6477" s="1109">
        <v>0</v>
      </c>
    </row>
    <row r="6478" spans="1:17">
      <c r="A6478" s="1109">
        <v>22019</v>
      </c>
      <c r="B6478" s="1110" t="s">
        <v>0</v>
      </c>
      <c r="C6478" s="1109">
        <v>4.5</v>
      </c>
      <c r="D6478" s="1109">
        <v>3.8260000000000001</v>
      </c>
      <c r="E6478" s="1109">
        <v>15.1</v>
      </c>
      <c r="F6478" s="1109">
        <v>0</v>
      </c>
      <c r="G6478" s="1110" t="s">
        <v>10741</v>
      </c>
      <c r="H6478" s="1110" t="s">
        <v>4654</v>
      </c>
      <c r="I6478" s="1110" t="s">
        <v>10839</v>
      </c>
      <c r="J6478" s="1109">
        <v>0</v>
      </c>
      <c r="K6478" s="1109">
        <v>0</v>
      </c>
      <c r="L6478" s="1109">
        <v>0</v>
      </c>
      <c r="M6478" s="1109">
        <v>0</v>
      </c>
      <c r="N6478" s="1109">
        <v>0</v>
      </c>
      <c r="O6478" s="1109">
        <v>0</v>
      </c>
      <c r="P6478" s="1109">
        <v>0</v>
      </c>
      <c r="Q6478" s="1109">
        <v>0</v>
      </c>
    </row>
    <row r="6479" spans="1:17">
      <c r="A6479" s="1109">
        <v>22020</v>
      </c>
      <c r="B6479" s="1110" t="s">
        <v>0</v>
      </c>
      <c r="C6479" s="1109">
        <v>4.5</v>
      </c>
      <c r="D6479" s="1109">
        <v>3.8260000000000001</v>
      </c>
      <c r="E6479" s="1109">
        <v>15.1</v>
      </c>
      <c r="F6479" s="1109">
        <v>0</v>
      </c>
      <c r="G6479" s="1110" t="s">
        <v>10833</v>
      </c>
      <c r="H6479" s="1110" t="s">
        <v>4654</v>
      </c>
      <c r="I6479" s="1110" t="s">
        <v>10847</v>
      </c>
      <c r="J6479" s="1109">
        <v>0</v>
      </c>
      <c r="K6479" s="1109">
        <v>0</v>
      </c>
      <c r="L6479" s="1109">
        <v>0</v>
      </c>
      <c r="M6479" s="1109">
        <v>0</v>
      </c>
      <c r="N6479" s="1109">
        <v>0</v>
      </c>
      <c r="O6479" s="1109">
        <v>0</v>
      </c>
      <c r="P6479" s="1109">
        <v>0</v>
      </c>
      <c r="Q6479" s="1109">
        <v>0</v>
      </c>
    </row>
    <row r="6480" spans="1:17">
      <c r="A6480" s="1109">
        <v>22021</v>
      </c>
      <c r="B6480" s="1110" t="s">
        <v>0</v>
      </c>
      <c r="C6480" s="1109">
        <v>4.5</v>
      </c>
      <c r="D6480" s="1109">
        <v>3.8260000000000001</v>
      </c>
      <c r="E6480" s="1109">
        <v>15.1</v>
      </c>
      <c r="F6480" s="1109">
        <v>0</v>
      </c>
      <c r="G6480" s="1110" t="s">
        <v>10833</v>
      </c>
      <c r="H6480" s="1110" t="s">
        <v>4654</v>
      </c>
      <c r="I6480" s="1110" t="s">
        <v>10841</v>
      </c>
      <c r="J6480" s="1109">
        <v>0</v>
      </c>
      <c r="K6480" s="1109">
        <v>0</v>
      </c>
      <c r="L6480" s="1109">
        <v>0</v>
      </c>
      <c r="M6480" s="1109">
        <v>0</v>
      </c>
      <c r="N6480" s="1109">
        <v>0</v>
      </c>
      <c r="O6480" s="1109">
        <v>0</v>
      </c>
      <c r="P6480" s="1109">
        <v>0</v>
      </c>
      <c r="Q6480" s="1109">
        <v>0</v>
      </c>
    </row>
    <row r="6481" spans="1:17">
      <c r="A6481" s="1109">
        <v>22022</v>
      </c>
      <c r="B6481" s="1110" t="s">
        <v>0</v>
      </c>
      <c r="C6481" s="1109">
        <v>4.5</v>
      </c>
      <c r="D6481" s="1109">
        <v>3.8260000000000001</v>
      </c>
      <c r="E6481" s="1109">
        <v>15.1</v>
      </c>
      <c r="F6481" s="1109">
        <v>0</v>
      </c>
      <c r="G6481" s="1110" t="s">
        <v>10833</v>
      </c>
      <c r="H6481" s="1110" t="s">
        <v>4654</v>
      </c>
      <c r="I6481" s="1110" t="s">
        <v>10849</v>
      </c>
      <c r="J6481" s="1109">
        <v>0</v>
      </c>
      <c r="K6481" s="1109">
        <v>0</v>
      </c>
      <c r="L6481" s="1109">
        <v>0</v>
      </c>
      <c r="M6481" s="1109">
        <v>0</v>
      </c>
      <c r="N6481" s="1109">
        <v>0</v>
      </c>
      <c r="O6481" s="1109">
        <v>0</v>
      </c>
      <c r="P6481" s="1109">
        <v>0</v>
      </c>
      <c r="Q6481" s="1109">
        <v>0</v>
      </c>
    </row>
    <row r="6482" spans="1:17">
      <c r="A6482" s="1109">
        <v>22023</v>
      </c>
      <c r="B6482" s="1110" t="s">
        <v>0</v>
      </c>
      <c r="C6482" s="1109">
        <v>4.5</v>
      </c>
      <c r="D6482" s="1109">
        <v>3.8260000000000001</v>
      </c>
      <c r="E6482" s="1109">
        <v>15.1</v>
      </c>
      <c r="F6482" s="1109">
        <v>0</v>
      </c>
      <c r="G6482" s="1110" t="s">
        <v>10833</v>
      </c>
      <c r="H6482" s="1110" t="s">
        <v>4654</v>
      </c>
      <c r="I6482" s="1110" t="s">
        <v>10760</v>
      </c>
      <c r="J6482" s="1109">
        <v>0</v>
      </c>
      <c r="K6482" s="1109">
        <v>0</v>
      </c>
      <c r="L6482" s="1109">
        <v>0</v>
      </c>
      <c r="M6482" s="1109">
        <v>0</v>
      </c>
      <c r="N6482" s="1109">
        <v>0</v>
      </c>
      <c r="O6482" s="1109">
        <v>0</v>
      </c>
      <c r="P6482" s="1109">
        <v>0</v>
      </c>
      <c r="Q6482" s="1109">
        <v>0</v>
      </c>
    </row>
    <row r="6483" spans="1:17">
      <c r="A6483" s="1109">
        <v>22024</v>
      </c>
      <c r="B6483" s="1110" t="s">
        <v>0</v>
      </c>
      <c r="C6483" s="1109">
        <v>4.5</v>
      </c>
      <c r="D6483" s="1109">
        <v>3.8260000000000001</v>
      </c>
      <c r="E6483" s="1109">
        <v>15.1</v>
      </c>
      <c r="F6483" s="1109">
        <v>0</v>
      </c>
      <c r="G6483" s="1110" t="s">
        <v>10833</v>
      </c>
      <c r="H6483" s="1110" t="s">
        <v>4654</v>
      </c>
      <c r="I6483" s="1110" t="s">
        <v>10832</v>
      </c>
      <c r="J6483" s="1109">
        <v>0</v>
      </c>
      <c r="K6483" s="1109">
        <v>0</v>
      </c>
      <c r="L6483" s="1109">
        <v>0</v>
      </c>
      <c r="M6483" s="1109">
        <v>0</v>
      </c>
      <c r="N6483" s="1109">
        <v>0</v>
      </c>
      <c r="O6483" s="1109">
        <v>0</v>
      </c>
      <c r="P6483" s="1109">
        <v>0</v>
      </c>
      <c r="Q6483" s="1109">
        <v>0</v>
      </c>
    </row>
    <row r="6484" spans="1:17">
      <c r="A6484" s="1109">
        <v>22025</v>
      </c>
      <c r="B6484" s="1110" t="s">
        <v>0</v>
      </c>
      <c r="C6484" s="1109">
        <v>4.5</v>
      </c>
      <c r="D6484" s="1109">
        <v>3.8260000000000001</v>
      </c>
      <c r="E6484" s="1109">
        <v>15.1</v>
      </c>
      <c r="F6484" s="1109">
        <v>0</v>
      </c>
      <c r="G6484" s="1110" t="s">
        <v>10833</v>
      </c>
      <c r="H6484" s="1110" t="s">
        <v>4654</v>
      </c>
      <c r="I6484" s="1110" t="s">
        <v>10845</v>
      </c>
      <c r="J6484" s="1109">
        <v>0</v>
      </c>
      <c r="K6484" s="1109">
        <v>0</v>
      </c>
      <c r="L6484" s="1109">
        <v>0</v>
      </c>
      <c r="M6484" s="1109">
        <v>0</v>
      </c>
      <c r="N6484" s="1109">
        <v>0</v>
      </c>
      <c r="O6484" s="1109">
        <v>0</v>
      </c>
      <c r="P6484" s="1109">
        <v>0</v>
      </c>
      <c r="Q6484" s="1109">
        <v>0</v>
      </c>
    </row>
    <row r="6485" spans="1:17">
      <c r="A6485" s="1109">
        <v>22026</v>
      </c>
      <c r="B6485" s="1110" t="s">
        <v>0</v>
      </c>
      <c r="C6485" s="1109">
        <v>4.5</v>
      </c>
      <c r="D6485" s="1109">
        <v>3.8260000000000001</v>
      </c>
      <c r="E6485" s="1109">
        <v>15.1</v>
      </c>
      <c r="F6485" s="1109">
        <v>0</v>
      </c>
      <c r="G6485" s="1110" t="s">
        <v>10833</v>
      </c>
      <c r="H6485" s="1110" t="s">
        <v>4654</v>
      </c>
      <c r="I6485" s="1110" t="s">
        <v>10736</v>
      </c>
      <c r="J6485" s="1109">
        <v>0</v>
      </c>
      <c r="K6485" s="1109">
        <v>0</v>
      </c>
      <c r="L6485" s="1109">
        <v>0</v>
      </c>
      <c r="M6485" s="1109">
        <v>0</v>
      </c>
      <c r="N6485" s="1109">
        <v>0</v>
      </c>
      <c r="O6485" s="1109">
        <v>0</v>
      </c>
      <c r="P6485" s="1109">
        <v>0</v>
      </c>
      <c r="Q6485" s="1109">
        <v>0</v>
      </c>
    </row>
    <row r="6486" spans="1:17">
      <c r="A6486" s="1109">
        <v>22027</v>
      </c>
      <c r="B6486" s="1110" t="s">
        <v>0</v>
      </c>
      <c r="C6486" s="1109">
        <v>4.5</v>
      </c>
      <c r="D6486" s="1109">
        <v>3.8260000000000001</v>
      </c>
      <c r="E6486" s="1109">
        <v>15.1</v>
      </c>
      <c r="F6486" s="1109">
        <v>0</v>
      </c>
      <c r="G6486" s="1110" t="s">
        <v>10833</v>
      </c>
      <c r="H6486" s="1110" t="s">
        <v>4654</v>
      </c>
      <c r="I6486" s="1110" t="s">
        <v>10839</v>
      </c>
      <c r="J6486" s="1109">
        <v>0</v>
      </c>
      <c r="K6486" s="1109">
        <v>0</v>
      </c>
      <c r="L6486" s="1109">
        <v>0</v>
      </c>
      <c r="M6486" s="1109">
        <v>0</v>
      </c>
      <c r="N6486" s="1109">
        <v>0</v>
      </c>
      <c r="O6486" s="1109">
        <v>0</v>
      </c>
      <c r="P6486" s="1109">
        <v>0</v>
      </c>
      <c r="Q6486" s="1109">
        <v>0</v>
      </c>
    </row>
    <row r="6487" spans="1:17">
      <c r="A6487" s="1109">
        <v>22028</v>
      </c>
      <c r="B6487" s="1110" t="s">
        <v>0</v>
      </c>
      <c r="C6487" s="1109">
        <v>4.5</v>
      </c>
      <c r="D6487" s="1109">
        <v>3.8260000000000001</v>
      </c>
      <c r="E6487" s="1109">
        <v>15.1</v>
      </c>
      <c r="F6487" s="1109">
        <v>0</v>
      </c>
      <c r="G6487" s="1110" t="s">
        <v>10753</v>
      </c>
      <c r="H6487" s="1110" t="s">
        <v>4654</v>
      </c>
      <c r="I6487" s="1110" t="s">
        <v>10841</v>
      </c>
      <c r="J6487" s="1109">
        <v>0</v>
      </c>
      <c r="K6487" s="1109">
        <v>0</v>
      </c>
      <c r="L6487" s="1109">
        <v>0</v>
      </c>
      <c r="M6487" s="1109">
        <v>0</v>
      </c>
      <c r="N6487" s="1109">
        <v>0</v>
      </c>
      <c r="O6487" s="1109">
        <v>0</v>
      </c>
      <c r="P6487" s="1109">
        <v>0</v>
      </c>
      <c r="Q6487" s="1109">
        <v>0</v>
      </c>
    </row>
    <row r="6488" spans="1:17">
      <c r="A6488" s="1109">
        <v>22029</v>
      </c>
      <c r="B6488" s="1110" t="s">
        <v>0</v>
      </c>
      <c r="C6488" s="1109">
        <v>4.5</v>
      </c>
      <c r="D6488" s="1109">
        <v>3.8260000000000001</v>
      </c>
      <c r="E6488" s="1109">
        <v>15.1</v>
      </c>
      <c r="F6488" s="1109">
        <v>0</v>
      </c>
      <c r="G6488" s="1110" t="s">
        <v>10753</v>
      </c>
      <c r="H6488" s="1110" t="s">
        <v>4654</v>
      </c>
      <c r="I6488" s="1110" t="s">
        <v>10832</v>
      </c>
      <c r="J6488" s="1109">
        <v>0</v>
      </c>
      <c r="K6488" s="1109">
        <v>0</v>
      </c>
      <c r="L6488" s="1109">
        <v>0</v>
      </c>
      <c r="M6488" s="1109">
        <v>0</v>
      </c>
      <c r="N6488" s="1109">
        <v>0</v>
      </c>
      <c r="O6488" s="1109">
        <v>0</v>
      </c>
      <c r="P6488" s="1109">
        <v>0</v>
      </c>
      <c r="Q6488" s="1109">
        <v>0</v>
      </c>
    </row>
    <row r="6489" spans="1:17">
      <c r="A6489" s="1109">
        <v>22030</v>
      </c>
      <c r="B6489" s="1110" t="s">
        <v>0</v>
      </c>
      <c r="C6489" s="1109">
        <v>4.5</v>
      </c>
      <c r="D6489" s="1109">
        <v>3.8260000000000001</v>
      </c>
      <c r="E6489" s="1109">
        <v>15.1</v>
      </c>
      <c r="F6489" s="1109">
        <v>0</v>
      </c>
      <c r="G6489" s="1110" t="s">
        <v>10753</v>
      </c>
      <c r="H6489" s="1110" t="s">
        <v>4654</v>
      </c>
      <c r="I6489" s="1110" t="s">
        <v>10839</v>
      </c>
      <c r="J6489" s="1109">
        <v>0</v>
      </c>
      <c r="K6489" s="1109">
        <v>0</v>
      </c>
      <c r="L6489" s="1109">
        <v>0</v>
      </c>
      <c r="M6489" s="1109">
        <v>0</v>
      </c>
      <c r="N6489" s="1109">
        <v>0</v>
      </c>
      <c r="O6489" s="1109">
        <v>0</v>
      </c>
      <c r="P6489" s="1109">
        <v>0</v>
      </c>
      <c r="Q6489" s="1109">
        <v>0</v>
      </c>
    </row>
    <row r="6490" spans="1:17">
      <c r="A6490" s="1109">
        <v>22031</v>
      </c>
      <c r="B6490" s="1110" t="s">
        <v>0</v>
      </c>
      <c r="C6490" s="1109">
        <v>4.5</v>
      </c>
      <c r="D6490" s="1109">
        <v>3.8260000000000001</v>
      </c>
      <c r="E6490" s="1109">
        <v>15.1</v>
      </c>
      <c r="F6490" s="1109">
        <v>0</v>
      </c>
      <c r="G6490" s="1110" t="s">
        <v>10739</v>
      </c>
      <c r="H6490" s="1110" t="s">
        <v>4654</v>
      </c>
      <c r="I6490" s="1110" t="s">
        <v>10841</v>
      </c>
      <c r="J6490" s="1109">
        <v>0</v>
      </c>
      <c r="K6490" s="1109">
        <v>0</v>
      </c>
      <c r="L6490" s="1109">
        <v>0</v>
      </c>
      <c r="M6490" s="1109">
        <v>0</v>
      </c>
      <c r="N6490" s="1109">
        <v>0</v>
      </c>
      <c r="O6490" s="1109">
        <v>0</v>
      </c>
      <c r="P6490" s="1109">
        <v>0</v>
      </c>
      <c r="Q6490" s="1109">
        <v>0</v>
      </c>
    </row>
    <row r="6491" spans="1:17">
      <c r="A6491" s="1109">
        <v>22032</v>
      </c>
      <c r="B6491" s="1110" t="s">
        <v>0</v>
      </c>
      <c r="C6491" s="1109">
        <v>4.5</v>
      </c>
      <c r="D6491" s="1109">
        <v>3.8260000000000001</v>
      </c>
      <c r="E6491" s="1109">
        <v>15.1</v>
      </c>
      <c r="F6491" s="1109">
        <v>0</v>
      </c>
      <c r="G6491" s="1110" t="s">
        <v>10739</v>
      </c>
      <c r="H6491" s="1110" t="s">
        <v>4654</v>
      </c>
      <c r="I6491" s="1110" t="s">
        <v>10832</v>
      </c>
      <c r="J6491" s="1109">
        <v>0</v>
      </c>
      <c r="K6491" s="1109">
        <v>0</v>
      </c>
      <c r="L6491" s="1109">
        <v>0</v>
      </c>
      <c r="M6491" s="1109">
        <v>0</v>
      </c>
      <c r="N6491" s="1109">
        <v>0</v>
      </c>
      <c r="O6491" s="1109">
        <v>0</v>
      </c>
      <c r="P6491" s="1109">
        <v>0</v>
      </c>
      <c r="Q6491" s="1109">
        <v>0</v>
      </c>
    </row>
    <row r="6492" spans="1:17">
      <c r="A6492" s="1109">
        <v>22033</v>
      </c>
      <c r="B6492" s="1110" t="s">
        <v>0</v>
      </c>
      <c r="C6492" s="1109">
        <v>4.5</v>
      </c>
      <c r="D6492" s="1109">
        <v>3.8260000000000001</v>
      </c>
      <c r="E6492" s="1109">
        <v>15.1</v>
      </c>
      <c r="F6492" s="1109">
        <v>0</v>
      </c>
      <c r="G6492" s="1110" t="s">
        <v>10739</v>
      </c>
      <c r="H6492" s="1110" t="s">
        <v>4654</v>
      </c>
      <c r="I6492" s="1110" t="s">
        <v>10839</v>
      </c>
      <c r="J6492" s="1109">
        <v>0</v>
      </c>
      <c r="K6492" s="1109">
        <v>0</v>
      </c>
      <c r="L6492" s="1109">
        <v>0</v>
      </c>
      <c r="M6492" s="1109">
        <v>0</v>
      </c>
      <c r="N6492" s="1109">
        <v>0</v>
      </c>
      <c r="O6492" s="1109">
        <v>0</v>
      </c>
      <c r="P6492" s="1109">
        <v>0</v>
      </c>
      <c r="Q6492" s="1109">
        <v>0</v>
      </c>
    </row>
    <row r="6493" spans="1:17">
      <c r="A6493" s="1109">
        <v>22034</v>
      </c>
      <c r="B6493" s="1110" t="s">
        <v>0</v>
      </c>
      <c r="C6493" s="1109">
        <v>4.5</v>
      </c>
      <c r="D6493" s="1109">
        <v>3.92</v>
      </c>
      <c r="E6493" s="1109">
        <v>13.5</v>
      </c>
      <c r="F6493" s="1109">
        <v>0</v>
      </c>
      <c r="G6493" s="1110" t="s">
        <v>10842</v>
      </c>
      <c r="H6493" s="1110" t="s">
        <v>4654</v>
      </c>
      <c r="I6493" s="1110" t="s">
        <v>10841</v>
      </c>
      <c r="J6493" s="1109">
        <v>0</v>
      </c>
      <c r="K6493" s="1109">
        <v>0</v>
      </c>
      <c r="L6493" s="1109">
        <v>0</v>
      </c>
      <c r="M6493" s="1109">
        <v>0</v>
      </c>
      <c r="N6493" s="1109">
        <v>0</v>
      </c>
      <c r="O6493" s="1109">
        <v>0</v>
      </c>
      <c r="P6493" s="1109">
        <v>0</v>
      </c>
      <c r="Q6493" s="1109">
        <v>0</v>
      </c>
    </row>
    <row r="6494" spans="1:17">
      <c r="A6494" s="1109">
        <v>22035</v>
      </c>
      <c r="B6494" s="1110" t="s">
        <v>0</v>
      </c>
      <c r="C6494" s="1109">
        <v>4.5</v>
      </c>
      <c r="D6494" s="1109">
        <v>3.92</v>
      </c>
      <c r="E6494" s="1109">
        <v>13.5</v>
      </c>
      <c r="F6494" s="1109">
        <v>0</v>
      </c>
      <c r="G6494" s="1110" t="s">
        <v>10842</v>
      </c>
      <c r="H6494" s="1110" t="s">
        <v>4654</v>
      </c>
      <c r="I6494" s="1110" t="s">
        <v>10847</v>
      </c>
      <c r="J6494" s="1109">
        <v>0</v>
      </c>
      <c r="K6494" s="1109">
        <v>0</v>
      </c>
      <c r="L6494" s="1109">
        <v>0</v>
      </c>
      <c r="M6494" s="1109">
        <v>0</v>
      </c>
      <c r="N6494" s="1109">
        <v>0</v>
      </c>
      <c r="O6494" s="1109">
        <v>0</v>
      </c>
      <c r="P6494" s="1109">
        <v>0</v>
      </c>
      <c r="Q6494" s="1109">
        <v>0</v>
      </c>
    </row>
    <row r="6495" spans="1:17">
      <c r="A6495" s="1109">
        <v>22036</v>
      </c>
      <c r="B6495" s="1110" t="s">
        <v>0</v>
      </c>
      <c r="C6495" s="1109">
        <v>4.5</v>
      </c>
      <c r="D6495" s="1109">
        <v>3.92</v>
      </c>
      <c r="E6495" s="1109">
        <v>13.5</v>
      </c>
      <c r="F6495" s="1109">
        <v>0</v>
      </c>
      <c r="G6495" s="1110" t="s">
        <v>10842</v>
      </c>
      <c r="H6495" s="1110" t="s">
        <v>4654</v>
      </c>
      <c r="I6495" s="1110" t="s">
        <v>10760</v>
      </c>
      <c r="J6495" s="1109">
        <v>0</v>
      </c>
      <c r="K6495" s="1109">
        <v>0</v>
      </c>
      <c r="L6495" s="1109">
        <v>0</v>
      </c>
      <c r="M6495" s="1109">
        <v>0</v>
      </c>
      <c r="N6495" s="1109">
        <v>0</v>
      </c>
      <c r="O6495" s="1109">
        <v>0</v>
      </c>
      <c r="P6495" s="1109">
        <v>0</v>
      </c>
      <c r="Q6495" s="1109">
        <v>0</v>
      </c>
    </row>
    <row r="6496" spans="1:17">
      <c r="A6496" s="1109">
        <v>22037</v>
      </c>
      <c r="B6496" s="1110" t="s">
        <v>0</v>
      </c>
      <c r="C6496" s="1109">
        <v>4.5</v>
      </c>
      <c r="D6496" s="1109">
        <v>3.92</v>
      </c>
      <c r="E6496" s="1109">
        <v>13.5</v>
      </c>
      <c r="F6496" s="1109">
        <v>0</v>
      </c>
      <c r="G6496" s="1110" t="s">
        <v>10842</v>
      </c>
      <c r="H6496" s="1110" t="s">
        <v>4654</v>
      </c>
      <c r="I6496" s="1110" t="s">
        <v>10736</v>
      </c>
      <c r="J6496" s="1109">
        <v>0</v>
      </c>
      <c r="K6496" s="1109">
        <v>0</v>
      </c>
      <c r="L6496" s="1109">
        <v>0</v>
      </c>
      <c r="M6496" s="1109">
        <v>0</v>
      </c>
      <c r="N6496" s="1109">
        <v>0</v>
      </c>
      <c r="O6496" s="1109">
        <v>0</v>
      </c>
      <c r="P6496" s="1109">
        <v>0</v>
      </c>
      <c r="Q6496" s="1109">
        <v>0</v>
      </c>
    </row>
    <row r="6497" spans="1:17">
      <c r="A6497" s="1109">
        <v>22038</v>
      </c>
      <c r="B6497" s="1110" t="s">
        <v>0</v>
      </c>
      <c r="C6497" s="1109">
        <v>4.5</v>
      </c>
      <c r="D6497" s="1109">
        <v>3.92</v>
      </c>
      <c r="E6497" s="1109">
        <v>13.5</v>
      </c>
      <c r="F6497" s="1109">
        <v>0</v>
      </c>
      <c r="G6497" s="1110" t="s">
        <v>10842</v>
      </c>
      <c r="H6497" s="1110" t="s">
        <v>4654</v>
      </c>
      <c r="I6497" s="1110" t="s">
        <v>10832</v>
      </c>
      <c r="J6497" s="1109">
        <v>0</v>
      </c>
      <c r="K6497" s="1109">
        <v>0</v>
      </c>
      <c r="L6497" s="1109">
        <v>0</v>
      </c>
      <c r="M6497" s="1109">
        <v>0</v>
      </c>
      <c r="N6497" s="1109">
        <v>0</v>
      </c>
      <c r="O6497" s="1109">
        <v>0</v>
      </c>
      <c r="P6497" s="1109">
        <v>0</v>
      </c>
      <c r="Q6497" s="1109">
        <v>0</v>
      </c>
    </row>
    <row r="6498" spans="1:17">
      <c r="A6498" s="1109">
        <v>22039</v>
      </c>
      <c r="B6498" s="1110" t="s">
        <v>0</v>
      </c>
      <c r="C6498" s="1109">
        <v>4.5</v>
      </c>
      <c r="D6498" s="1109">
        <v>3.92</v>
      </c>
      <c r="E6498" s="1109">
        <v>13.5</v>
      </c>
      <c r="F6498" s="1109">
        <v>0</v>
      </c>
      <c r="G6498" s="1110" t="s">
        <v>10842</v>
      </c>
      <c r="H6498" s="1110" t="s">
        <v>4654</v>
      </c>
      <c r="I6498" s="1110" t="s">
        <v>10839</v>
      </c>
      <c r="J6498" s="1109">
        <v>0</v>
      </c>
      <c r="K6498" s="1109">
        <v>0</v>
      </c>
      <c r="L6498" s="1109">
        <v>0</v>
      </c>
      <c r="M6498" s="1109">
        <v>0</v>
      </c>
      <c r="N6498" s="1109">
        <v>0</v>
      </c>
      <c r="O6498" s="1109">
        <v>0</v>
      </c>
      <c r="P6498" s="1109">
        <v>0</v>
      </c>
      <c r="Q6498" s="1109">
        <v>0</v>
      </c>
    </row>
    <row r="6499" spans="1:17">
      <c r="A6499" s="1109">
        <v>22040</v>
      </c>
      <c r="B6499" s="1110" t="s">
        <v>0</v>
      </c>
      <c r="C6499" s="1109">
        <v>4.5</v>
      </c>
      <c r="D6499" s="1109">
        <v>3.92</v>
      </c>
      <c r="E6499" s="1109">
        <v>13.5</v>
      </c>
      <c r="F6499" s="1109">
        <v>0</v>
      </c>
      <c r="G6499" s="1110" t="s">
        <v>10843</v>
      </c>
      <c r="H6499" s="1110" t="s">
        <v>4654</v>
      </c>
      <c r="I6499" s="1110" t="s">
        <v>10841</v>
      </c>
      <c r="J6499" s="1109">
        <v>0</v>
      </c>
      <c r="K6499" s="1109">
        <v>0</v>
      </c>
      <c r="L6499" s="1109">
        <v>0</v>
      </c>
      <c r="M6499" s="1109">
        <v>0</v>
      </c>
      <c r="N6499" s="1109">
        <v>0</v>
      </c>
      <c r="O6499" s="1109">
        <v>0</v>
      </c>
      <c r="P6499" s="1109">
        <v>0</v>
      </c>
      <c r="Q6499" s="1109">
        <v>0</v>
      </c>
    </row>
    <row r="6500" spans="1:17">
      <c r="A6500" s="1109">
        <v>22041</v>
      </c>
      <c r="B6500" s="1110" t="s">
        <v>0</v>
      </c>
      <c r="C6500" s="1109">
        <v>4.5</v>
      </c>
      <c r="D6500" s="1109">
        <v>3.92</v>
      </c>
      <c r="E6500" s="1109">
        <v>13.5</v>
      </c>
      <c r="F6500" s="1109">
        <v>0</v>
      </c>
      <c r="G6500" s="1110" t="s">
        <v>10843</v>
      </c>
      <c r="H6500" s="1110" t="s">
        <v>4654</v>
      </c>
      <c r="I6500" s="1110" t="s">
        <v>10847</v>
      </c>
      <c r="J6500" s="1109">
        <v>0</v>
      </c>
      <c r="K6500" s="1109">
        <v>0</v>
      </c>
      <c r="L6500" s="1109">
        <v>0</v>
      </c>
      <c r="M6500" s="1109">
        <v>0</v>
      </c>
      <c r="N6500" s="1109">
        <v>0</v>
      </c>
      <c r="O6500" s="1109">
        <v>0</v>
      </c>
      <c r="P6500" s="1109">
        <v>0</v>
      </c>
      <c r="Q6500" s="1109">
        <v>0</v>
      </c>
    </row>
    <row r="6501" spans="1:17">
      <c r="A6501" s="1109">
        <v>22042</v>
      </c>
      <c r="B6501" s="1110" t="s">
        <v>0</v>
      </c>
      <c r="C6501" s="1109">
        <v>4.5</v>
      </c>
      <c r="D6501" s="1109">
        <v>3.92</v>
      </c>
      <c r="E6501" s="1109">
        <v>13.5</v>
      </c>
      <c r="F6501" s="1109">
        <v>0</v>
      </c>
      <c r="G6501" s="1110" t="s">
        <v>10843</v>
      </c>
      <c r="H6501" s="1110" t="s">
        <v>4654</v>
      </c>
      <c r="I6501" s="1110" t="s">
        <v>10849</v>
      </c>
      <c r="J6501" s="1109">
        <v>0</v>
      </c>
      <c r="K6501" s="1109">
        <v>0</v>
      </c>
      <c r="L6501" s="1109">
        <v>0</v>
      </c>
      <c r="M6501" s="1109">
        <v>0</v>
      </c>
      <c r="N6501" s="1109">
        <v>0</v>
      </c>
      <c r="O6501" s="1109">
        <v>0</v>
      </c>
      <c r="P6501" s="1109">
        <v>0</v>
      </c>
      <c r="Q6501" s="1109">
        <v>0</v>
      </c>
    </row>
    <row r="6502" spans="1:17">
      <c r="A6502" s="1109">
        <v>22043</v>
      </c>
      <c r="B6502" s="1110" t="s">
        <v>0</v>
      </c>
      <c r="C6502" s="1109">
        <v>4.5</v>
      </c>
      <c r="D6502" s="1109">
        <v>3.92</v>
      </c>
      <c r="E6502" s="1109">
        <v>13.5</v>
      </c>
      <c r="F6502" s="1109">
        <v>0</v>
      </c>
      <c r="G6502" s="1110" t="s">
        <v>10843</v>
      </c>
      <c r="H6502" s="1110" t="s">
        <v>4654</v>
      </c>
      <c r="I6502" s="1110" t="s">
        <v>10832</v>
      </c>
      <c r="J6502" s="1109">
        <v>0</v>
      </c>
      <c r="K6502" s="1109">
        <v>0</v>
      </c>
      <c r="L6502" s="1109">
        <v>0</v>
      </c>
      <c r="M6502" s="1109">
        <v>0</v>
      </c>
      <c r="N6502" s="1109">
        <v>0</v>
      </c>
      <c r="O6502" s="1109">
        <v>0</v>
      </c>
      <c r="P6502" s="1109">
        <v>0</v>
      </c>
      <c r="Q6502" s="1109">
        <v>0</v>
      </c>
    </row>
    <row r="6503" spans="1:17">
      <c r="A6503" s="1109">
        <v>22044</v>
      </c>
      <c r="B6503" s="1110" t="s">
        <v>0</v>
      </c>
      <c r="C6503" s="1109">
        <v>4.5</v>
      </c>
      <c r="D6503" s="1109">
        <v>3.92</v>
      </c>
      <c r="E6503" s="1109">
        <v>13.5</v>
      </c>
      <c r="F6503" s="1109">
        <v>0</v>
      </c>
      <c r="G6503" s="1110" t="s">
        <v>10843</v>
      </c>
      <c r="H6503" s="1110" t="s">
        <v>4654</v>
      </c>
      <c r="I6503" s="1110" t="s">
        <v>10760</v>
      </c>
      <c r="J6503" s="1109">
        <v>0</v>
      </c>
      <c r="K6503" s="1109">
        <v>0</v>
      </c>
      <c r="L6503" s="1109">
        <v>0</v>
      </c>
      <c r="M6503" s="1109">
        <v>0</v>
      </c>
      <c r="N6503" s="1109">
        <v>0</v>
      </c>
      <c r="O6503" s="1109">
        <v>0</v>
      </c>
      <c r="P6503" s="1109">
        <v>0</v>
      </c>
      <c r="Q6503" s="1109">
        <v>0</v>
      </c>
    </row>
    <row r="6504" spans="1:17">
      <c r="A6504" s="1109">
        <v>22045</v>
      </c>
      <c r="B6504" s="1110" t="s">
        <v>0</v>
      </c>
      <c r="C6504" s="1109">
        <v>4.5</v>
      </c>
      <c r="D6504" s="1109">
        <v>3.92</v>
      </c>
      <c r="E6504" s="1109">
        <v>13.5</v>
      </c>
      <c r="F6504" s="1109">
        <v>0</v>
      </c>
      <c r="G6504" s="1110" t="s">
        <v>10843</v>
      </c>
      <c r="H6504" s="1110" t="s">
        <v>4654</v>
      </c>
      <c r="I6504" s="1110" t="s">
        <v>10845</v>
      </c>
      <c r="J6504" s="1109">
        <v>0</v>
      </c>
      <c r="K6504" s="1109">
        <v>0</v>
      </c>
      <c r="L6504" s="1109">
        <v>0</v>
      </c>
      <c r="M6504" s="1109">
        <v>0</v>
      </c>
      <c r="N6504" s="1109">
        <v>0</v>
      </c>
      <c r="O6504" s="1109">
        <v>0</v>
      </c>
      <c r="P6504" s="1109">
        <v>0</v>
      </c>
      <c r="Q6504" s="1109">
        <v>0</v>
      </c>
    </row>
    <row r="6505" spans="1:17">
      <c r="A6505" s="1109">
        <v>22046</v>
      </c>
      <c r="B6505" s="1110" t="s">
        <v>0</v>
      </c>
      <c r="C6505" s="1109">
        <v>4.5</v>
      </c>
      <c r="D6505" s="1109">
        <v>3.92</v>
      </c>
      <c r="E6505" s="1109">
        <v>13.5</v>
      </c>
      <c r="F6505" s="1109">
        <v>0</v>
      </c>
      <c r="G6505" s="1110" t="s">
        <v>10843</v>
      </c>
      <c r="H6505" s="1110" t="s">
        <v>4654</v>
      </c>
      <c r="I6505" s="1110" t="s">
        <v>10736</v>
      </c>
      <c r="J6505" s="1109">
        <v>0</v>
      </c>
      <c r="K6505" s="1109">
        <v>0</v>
      </c>
      <c r="L6505" s="1109">
        <v>0</v>
      </c>
      <c r="M6505" s="1109">
        <v>0</v>
      </c>
      <c r="N6505" s="1109">
        <v>0</v>
      </c>
      <c r="O6505" s="1109">
        <v>0</v>
      </c>
      <c r="P6505" s="1109">
        <v>0</v>
      </c>
      <c r="Q6505" s="1109">
        <v>0</v>
      </c>
    </row>
    <row r="6506" spans="1:17">
      <c r="A6506" s="1109">
        <v>22047</v>
      </c>
      <c r="B6506" s="1110" t="s">
        <v>0</v>
      </c>
      <c r="C6506" s="1109">
        <v>4.5</v>
      </c>
      <c r="D6506" s="1109">
        <v>3.92</v>
      </c>
      <c r="E6506" s="1109">
        <v>13.5</v>
      </c>
      <c r="F6506" s="1109">
        <v>0</v>
      </c>
      <c r="G6506" s="1110" t="s">
        <v>10843</v>
      </c>
      <c r="H6506" s="1110" t="s">
        <v>4654</v>
      </c>
      <c r="I6506" s="1110" t="s">
        <v>10839</v>
      </c>
      <c r="J6506" s="1109">
        <v>0</v>
      </c>
      <c r="K6506" s="1109">
        <v>0</v>
      </c>
      <c r="L6506" s="1109">
        <v>0</v>
      </c>
      <c r="M6506" s="1109">
        <v>0</v>
      </c>
      <c r="N6506" s="1109">
        <v>0</v>
      </c>
      <c r="O6506" s="1109">
        <v>0</v>
      </c>
      <c r="P6506" s="1109">
        <v>0</v>
      </c>
      <c r="Q6506" s="1109">
        <v>0</v>
      </c>
    </row>
    <row r="6507" spans="1:17">
      <c r="A6507" s="1109">
        <v>22048</v>
      </c>
      <c r="B6507" s="1110" t="s">
        <v>0</v>
      </c>
      <c r="C6507" s="1109">
        <v>4.5</v>
      </c>
      <c r="D6507" s="1109">
        <v>3.92</v>
      </c>
      <c r="E6507" s="1109">
        <v>13.5</v>
      </c>
      <c r="F6507" s="1109">
        <v>0</v>
      </c>
      <c r="G6507" s="1110" t="s">
        <v>10741</v>
      </c>
      <c r="H6507" s="1110" t="s">
        <v>4654</v>
      </c>
      <c r="I6507" s="1110" t="s">
        <v>10841</v>
      </c>
      <c r="J6507" s="1109">
        <v>0</v>
      </c>
      <c r="K6507" s="1109">
        <v>0</v>
      </c>
      <c r="L6507" s="1109">
        <v>0</v>
      </c>
      <c r="M6507" s="1109">
        <v>0</v>
      </c>
      <c r="N6507" s="1109">
        <v>0</v>
      </c>
      <c r="O6507" s="1109">
        <v>0</v>
      </c>
      <c r="P6507" s="1109">
        <v>0</v>
      </c>
      <c r="Q6507" s="1109">
        <v>0</v>
      </c>
    </row>
    <row r="6508" spans="1:17">
      <c r="A6508" s="1109">
        <v>22049</v>
      </c>
      <c r="B6508" s="1110" t="s">
        <v>0</v>
      </c>
      <c r="C6508" s="1109">
        <v>4.5</v>
      </c>
      <c r="D6508" s="1109">
        <v>3.92</v>
      </c>
      <c r="E6508" s="1109">
        <v>13.5</v>
      </c>
      <c r="F6508" s="1109">
        <v>0</v>
      </c>
      <c r="G6508" s="1110" t="s">
        <v>10741</v>
      </c>
      <c r="H6508" s="1110" t="s">
        <v>4654</v>
      </c>
      <c r="I6508" s="1110" t="s">
        <v>10847</v>
      </c>
      <c r="J6508" s="1109">
        <v>0</v>
      </c>
      <c r="K6508" s="1109">
        <v>0</v>
      </c>
      <c r="L6508" s="1109">
        <v>0</v>
      </c>
      <c r="M6508" s="1109">
        <v>0</v>
      </c>
      <c r="N6508" s="1109">
        <v>0</v>
      </c>
      <c r="O6508" s="1109">
        <v>0</v>
      </c>
      <c r="P6508" s="1109">
        <v>0</v>
      </c>
      <c r="Q6508" s="1109">
        <v>0</v>
      </c>
    </row>
    <row r="6509" spans="1:17">
      <c r="A6509" s="1109">
        <v>22050</v>
      </c>
      <c r="B6509" s="1110" t="s">
        <v>0</v>
      </c>
      <c r="C6509" s="1109">
        <v>4.5</v>
      </c>
      <c r="D6509" s="1109">
        <v>3.92</v>
      </c>
      <c r="E6509" s="1109">
        <v>13.5</v>
      </c>
      <c r="F6509" s="1109">
        <v>0</v>
      </c>
      <c r="G6509" s="1110" t="s">
        <v>10741</v>
      </c>
      <c r="H6509" s="1110" t="s">
        <v>4654</v>
      </c>
      <c r="I6509" s="1110" t="s">
        <v>10760</v>
      </c>
      <c r="J6509" s="1109">
        <v>0</v>
      </c>
      <c r="K6509" s="1109">
        <v>0</v>
      </c>
      <c r="L6509" s="1109">
        <v>0</v>
      </c>
      <c r="M6509" s="1109">
        <v>0</v>
      </c>
      <c r="N6509" s="1109">
        <v>0</v>
      </c>
      <c r="O6509" s="1109">
        <v>0</v>
      </c>
      <c r="P6509" s="1109">
        <v>0</v>
      </c>
      <c r="Q6509" s="1109">
        <v>0</v>
      </c>
    </row>
    <row r="6510" spans="1:17">
      <c r="A6510" s="1109">
        <v>22051</v>
      </c>
      <c r="B6510" s="1110" t="s">
        <v>0</v>
      </c>
      <c r="C6510" s="1109">
        <v>4.5</v>
      </c>
      <c r="D6510" s="1109">
        <v>3.92</v>
      </c>
      <c r="E6510" s="1109">
        <v>13.5</v>
      </c>
      <c r="F6510" s="1109">
        <v>0</v>
      </c>
      <c r="G6510" s="1110" t="s">
        <v>10741</v>
      </c>
      <c r="H6510" s="1110" t="s">
        <v>4654</v>
      </c>
      <c r="I6510" s="1110" t="s">
        <v>10845</v>
      </c>
      <c r="J6510" s="1109">
        <v>0</v>
      </c>
      <c r="K6510" s="1109">
        <v>0</v>
      </c>
      <c r="L6510" s="1109">
        <v>0</v>
      </c>
      <c r="M6510" s="1109">
        <v>0</v>
      </c>
      <c r="N6510" s="1109">
        <v>0</v>
      </c>
      <c r="O6510" s="1109">
        <v>0</v>
      </c>
      <c r="P6510" s="1109">
        <v>0</v>
      </c>
      <c r="Q6510" s="1109">
        <v>0</v>
      </c>
    </row>
    <row r="6511" spans="1:17">
      <c r="A6511" s="1109">
        <v>22052</v>
      </c>
      <c r="B6511" s="1110" t="s">
        <v>0</v>
      </c>
      <c r="C6511" s="1109">
        <v>4.5</v>
      </c>
      <c r="D6511" s="1109">
        <v>3.92</v>
      </c>
      <c r="E6511" s="1109">
        <v>13.5</v>
      </c>
      <c r="F6511" s="1109">
        <v>0</v>
      </c>
      <c r="G6511" s="1110" t="s">
        <v>10741</v>
      </c>
      <c r="H6511" s="1110" t="s">
        <v>4654</v>
      </c>
      <c r="I6511" s="1110" t="s">
        <v>10849</v>
      </c>
      <c r="J6511" s="1109">
        <v>0</v>
      </c>
      <c r="K6511" s="1109">
        <v>0</v>
      </c>
      <c r="L6511" s="1109">
        <v>0</v>
      </c>
      <c r="M6511" s="1109">
        <v>0</v>
      </c>
      <c r="N6511" s="1109">
        <v>0</v>
      </c>
      <c r="O6511" s="1109">
        <v>0</v>
      </c>
      <c r="P6511" s="1109">
        <v>0</v>
      </c>
      <c r="Q6511" s="1109">
        <v>0</v>
      </c>
    </row>
    <row r="6512" spans="1:17">
      <c r="A6512" s="1109">
        <v>22053</v>
      </c>
      <c r="B6512" s="1110" t="s">
        <v>0</v>
      </c>
      <c r="C6512" s="1109">
        <v>4.5</v>
      </c>
      <c r="D6512" s="1109">
        <v>3.92</v>
      </c>
      <c r="E6512" s="1109">
        <v>13.5</v>
      </c>
      <c r="F6512" s="1109">
        <v>0</v>
      </c>
      <c r="G6512" s="1110" t="s">
        <v>10741</v>
      </c>
      <c r="H6512" s="1110" t="s">
        <v>4654</v>
      </c>
      <c r="I6512" s="1110" t="s">
        <v>10736</v>
      </c>
      <c r="J6512" s="1109">
        <v>0</v>
      </c>
      <c r="K6512" s="1109">
        <v>0</v>
      </c>
      <c r="L6512" s="1109">
        <v>0</v>
      </c>
      <c r="M6512" s="1109">
        <v>0</v>
      </c>
      <c r="N6512" s="1109">
        <v>0</v>
      </c>
      <c r="O6512" s="1109">
        <v>0</v>
      </c>
      <c r="P6512" s="1109">
        <v>0</v>
      </c>
      <c r="Q6512" s="1109">
        <v>0</v>
      </c>
    </row>
    <row r="6513" spans="1:17">
      <c r="A6513" s="1109">
        <v>22054</v>
      </c>
      <c r="B6513" s="1110" t="s">
        <v>0</v>
      </c>
      <c r="C6513" s="1109">
        <v>4.5</v>
      </c>
      <c r="D6513" s="1109">
        <v>3.92</v>
      </c>
      <c r="E6513" s="1109">
        <v>13.5</v>
      </c>
      <c r="F6513" s="1109">
        <v>0</v>
      </c>
      <c r="G6513" s="1110" t="s">
        <v>10741</v>
      </c>
      <c r="H6513" s="1110" t="s">
        <v>4654</v>
      </c>
      <c r="I6513" s="1110" t="s">
        <v>10832</v>
      </c>
      <c r="J6513" s="1109">
        <v>0</v>
      </c>
      <c r="K6513" s="1109">
        <v>0</v>
      </c>
      <c r="L6513" s="1109">
        <v>0</v>
      </c>
      <c r="M6513" s="1109">
        <v>0</v>
      </c>
      <c r="N6513" s="1109">
        <v>0</v>
      </c>
      <c r="O6513" s="1109">
        <v>0</v>
      </c>
      <c r="P6513" s="1109">
        <v>0</v>
      </c>
      <c r="Q6513" s="1109">
        <v>0</v>
      </c>
    </row>
    <row r="6514" spans="1:17">
      <c r="A6514" s="1109">
        <v>22055</v>
      </c>
      <c r="B6514" s="1110" t="s">
        <v>0</v>
      </c>
      <c r="C6514" s="1109">
        <v>4.5</v>
      </c>
      <c r="D6514" s="1109">
        <v>3.92</v>
      </c>
      <c r="E6514" s="1109">
        <v>13.5</v>
      </c>
      <c r="F6514" s="1109">
        <v>0</v>
      </c>
      <c r="G6514" s="1110" t="s">
        <v>10741</v>
      </c>
      <c r="H6514" s="1110" t="s">
        <v>4654</v>
      </c>
      <c r="I6514" s="1110" t="s">
        <v>10839</v>
      </c>
      <c r="J6514" s="1109">
        <v>0</v>
      </c>
      <c r="K6514" s="1109">
        <v>0</v>
      </c>
      <c r="L6514" s="1109">
        <v>0</v>
      </c>
      <c r="M6514" s="1109">
        <v>0</v>
      </c>
      <c r="N6514" s="1109">
        <v>0</v>
      </c>
      <c r="O6514" s="1109">
        <v>0</v>
      </c>
      <c r="P6514" s="1109">
        <v>0</v>
      </c>
      <c r="Q6514" s="1109">
        <v>0</v>
      </c>
    </row>
    <row r="6515" spans="1:17">
      <c r="A6515" s="1109">
        <v>22056</v>
      </c>
      <c r="B6515" s="1110" t="s">
        <v>0</v>
      </c>
      <c r="C6515" s="1109">
        <v>4.5</v>
      </c>
      <c r="D6515" s="1109">
        <v>3.92</v>
      </c>
      <c r="E6515" s="1109">
        <v>13.5</v>
      </c>
      <c r="F6515" s="1109">
        <v>0</v>
      </c>
      <c r="G6515" s="1110" t="s">
        <v>10833</v>
      </c>
      <c r="H6515" s="1110" t="s">
        <v>4654</v>
      </c>
      <c r="I6515" s="1110" t="s">
        <v>10841</v>
      </c>
      <c r="J6515" s="1109">
        <v>0</v>
      </c>
      <c r="K6515" s="1109">
        <v>0</v>
      </c>
      <c r="L6515" s="1109">
        <v>0</v>
      </c>
      <c r="M6515" s="1109">
        <v>0</v>
      </c>
      <c r="N6515" s="1109">
        <v>0</v>
      </c>
      <c r="O6515" s="1109">
        <v>0</v>
      </c>
      <c r="P6515" s="1109">
        <v>0</v>
      </c>
      <c r="Q6515" s="1109">
        <v>0</v>
      </c>
    </row>
    <row r="6516" spans="1:17">
      <c r="A6516" s="1109">
        <v>22057</v>
      </c>
      <c r="B6516" s="1110" t="s">
        <v>0</v>
      </c>
      <c r="C6516" s="1109">
        <v>4.5</v>
      </c>
      <c r="D6516" s="1109">
        <v>3.92</v>
      </c>
      <c r="E6516" s="1109">
        <v>13.5</v>
      </c>
      <c r="F6516" s="1109">
        <v>0</v>
      </c>
      <c r="G6516" s="1110" t="s">
        <v>10833</v>
      </c>
      <c r="H6516" s="1110" t="s">
        <v>4654</v>
      </c>
      <c r="I6516" s="1110" t="s">
        <v>10847</v>
      </c>
      <c r="J6516" s="1109">
        <v>0</v>
      </c>
      <c r="K6516" s="1109">
        <v>0</v>
      </c>
      <c r="L6516" s="1109">
        <v>0</v>
      </c>
      <c r="M6516" s="1109">
        <v>0</v>
      </c>
      <c r="N6516" s="1109">
        <v>0</v>
      </c>
      <c r="O6516" s="1109">
        <v>0</v>
      </c>
      <c r="P6516" s="1109">
        <v>0</v>
      </c>
      <c r="Q6516" s="1109">
        <v>0</v>
      </c>
    </row>
    <row r="6517" spans="1:17">
      <c r="A6517" s="1109">
        <v>22058</v>
      </c>
      <c r="B6517" s="1110" t="s">
        <v>0</v>
      </c>
      <c r="C6517" s="1109">
        <v>4.5</v>
      </c>
      <c r="D6517" s="1109">
        <v>3.92</v>
      </c>
      <c r="E6517" s="1109">
        <v>13.5</v>
      </c>
      <c r="F6517" s="1109">
        <v>0</v>
      </c>
      <c r="G6517" s="1110" t="s">
        <v>10833</v>
      </c>
      <c r="H6517" s="1110" t="s">
        <v>4654</v>
      </c>
      <c r="I6517" s="1110" t="s">
        <v>10832</v>
      </c>
      <c r="J6517" s="1109">
        <v>0</v>
      </c>
      <c r="K6517" s="1109">
        <v>0</v>
      </c>
      <c r="L6517" s="1109">
        <v>0</v>
      </c>
      <c r="M6517" s="1109">
        <v>0</v>
      </c>
      <c r="N6517" s="1109">
        <v>0</v>
      </c>
      <c r="O6517" s="1109">
        <v>0</v>
      </c>
      <c r="P6517" s="1109">
        <v>0</v>
      </c>
      <c r="Q6517" s="1109">
        <v>0</v>
      </c>
    </row>
    <row r="6518" spans="1:17">
      <c r="A6518" s="1109">
        <v>22059</v>
      </c>
      <c r="B6518" s="1110" t="s">
        <v>0</v>
      </c>
      <c r="C6518" s="1109">
        <v>4.5</v>
      </c>
      <c r="D6518" s="1109">
        <v>3.92</v>
      </c>
      <c r="E6518" s="1109">
        <v>13.5</v>
      </c>
      <c r="F6518" s="1109">
        <v>0</v>
      </c>
      <c r="G6518" s="1110" t="s">
        <v>10833</v>
      </c>
      <c r="H6518" s="1110" t="s">
        <v>4654</v>
      </c>
      <c r="I6518" s="1110" t="s">
        <v>10760</v>
      </c>
      <c r="J6518" s="1109">
        <v>0</v>
      </c>
      <c r="K6518" s="1109">
        <v>0</v>
      </c>
      <c r="L6518" s="1109">
        <v>0</v>
      </c>
      <c r="M6518" s="1109">
        <v>0</v>
      </c>
      <c r="N6518" s="1109">
        <v>0</v>
      </c>
      <c r="O6518" s="1109">
        <v>0</v>
      </c>
      <c r="P6518" s="1109">
        <v>0</v>
      </c>
      <c r="Q6518" s="1109">
        <v>0</v>
      </c>
    </row>
    <row r="6519" spans="1:17">
      <c r="A6519" s="1109">
        <v>22060</v>
      </c>
      <c r="B6519" s="1110" t="s">
        <v>0</v>
      </c>
      <c r="C6519" s="1109">
        <v>4.5</v>
      </c>
      <c r="D6519" s="1109">
        <v>3.92</v>
      </c>
      <c r="E6519" s="1109">
        <v>13.5</v>
      </c>
      <c r="F6519" s="1109">
        <v>0</v>
      </c>
      <c r="G6519" s="1110" t="s">
        <v>10833</v>
      </c>
      <c r="H6519" s="1110" t="s">
        <v>4654</v>
      </c>
      <c r="I6519" s="1110" t="s">
        <v>10845</v>
      </c>
      <c r="J6519" s="1109">
        <v>0</v>
      </c>
      <c r="K6519" s="1109">
        <v>0</v>
      </c>
      <c r="L6519" s="1109">
        <v>0</v>
      </c>
      <c r="M6519" s="1109">
        <v>0</v>
      </c>
      <c r="N6519" s="1109">
        <v>0</v>
      </c>
      <c r="O6519" s="1109">
        <v>0</v>
      </c>
      <c r="P6519" s="1109">
        <v>0</v>
      </c>
      <c r="Q6519" s="1109">
        <v>0</v>
      </c>
    </row>
    <row r="6520" spans="1:17">
      <c r="A6520" s="1109">
        <v>22061</v>
      </c>
      <c r="B6520" s="1110" t="s">
        <v>0</v>
      </c>
      <c r="C6520" s="1109">
        <v>4.5</v>
      </c>
      <c r="D6520" s="1109">
        <v>3.92</v>
      </c>
      <c r="E6520" s="1109">
        <v>13.5</v>
      </c>
      <c r="F6520" s="1109">
        <v>0</v>
      </c>
      <c r="G6520" s="1110" t="s">
        <v>10833</v>
      </c>
      <c r="H6520" s="1110" t="s">
        <v>4654</v>
      </c>
      <c r="I6520" s="1110" t="s">
        <v>10849</v>
      </c>
      <c r="J6520" s="1109">
        <v>0</v>
      </c>
      <c r="K6520" s="1109">
        <v>0</v>
      </c>
      <c r="L6520" s="1109">
        <v>0</v>
      </c>
      <c r="M6520" s="1109">
        <v>0</v>
      </c>
      <c r="N6520" s="1109">
        <v>0</v>
      </c>
      <c r="O6520" s="1109">
        <v>0</v>
      </c>
      <c r="P6520" s="1109">
        <v>0</v>
      </c>
      <c r="Q6520" s="1109">
        <v>0</v>
      </c>
    </row>
    <row r="6521" spans="1:17">
      <c r="A6521" s="1109">
        <v>22062</v>
      </c>
      <c r="B6521" s="1110" t="s">
        <v>0</v>
      </c>
      <c r="C6521" s="1109">
        <v>4.5</v>
      </c>
      <c r="D6521" s="1109">
        <v>3.92</v>
      </c>
      <c r="E6521" s="1109">
        <v>13.5</v>
      </c>
      <c r="F6521" s="1109">
        <v>0</v>
      </c>
      <c r="G6521" s="1110" t="s">
        <v>10833</v>
      </c>
      <c r="H6521" s="1110" t="s">
        <v>4654</v>
      </c>
      <c r="I6521" s="1110" t="s">
        <v>10736</v>
      </c>
      <c r="J6521" s="1109">
        <v>0</v>
      </c>
      <c r="K6521" s="1109">
        <v>0</v>
      </c>
      <c r="L6521" s="1109">
        <v>0</v>
      </c>
      <c r="M6521" s="1109">
        <v>0</v>
      </c>
      <c r="N6521" s="1109">
        <v>0</v>
      </c>
      <c r="O6521" s="1109">
        <v>0</v>
      </c>
      <c r="P6521" s="1109">
        <v>0</v>
      </c>
      <c r="Q6521" s="1109">
        <v>0</v>
      </c>
    </row>
    <row r="6522" spans="1:17">
      <c r="A6522" s="1109">
        <v>22063</v>
      </c>
      <c r="B6522" s="1110" t="s">
        <v>0</v>
      </c>
      <c r="C6522" s="1109">
        <v>4.5</v>
      </c>
      <c r="D6522" s="1109">
        <v>3.92</v>
      </c>
      <c r="E6522" s="1109">
        <v>13.5</v>
      </c>
      <c r="F6522" s="1109">
        <v>0</v>
      </c>
      <c r="G6522" s="1110" t="s">
        <v>10833</v>
      </c>
      <c r="H6522" s="1110" t="s">
        <v>4654</v>
      </c>
      <c r="I6522" s="1110" t="s">
        <v>10839</v>
      </c>
      <c r="J6522" s="1109">
        <v>0</v>
      </c>
      <c r="K6522" s="1109">
        <v>0</v>
      </c>
      <c r="L6522" s="1109">
        <v>0</v>
      </c>
      <c r="M6522" s="1109">
        <v>0</v>
      </c>
      <c r="N6522" s="1109">
        <v>0</v>
      </c>
      <c r="O6522" s="1109">
        <v>0</v>
      </c>
      <c r="P6522" s="1109">
        <v>0</v>
      </c>
      <c r="Q6522" s="1109">
        <v>0</v>
      </c>
    </row>
    <row r="6523" spans="1:17">
      <c r="A6523" s="1109">
        <v>22064</v>
      </c>
      <c r="B6523" s="1110" t="s">
        <v>0</v>
      </c>
      <c r="C6523" s="1109">
        <v>4.5</v>
      </c>
      <c r="D6523" s="1109">
        <v>3.92</v>
      </c>
      <c r="E6523" s="1109">
        <v>13.5</v>
      </c>
      <c r="F6523" s="1109">
        <v>0</v>
      </c>
      <c r="G6523" s="1110" t="s">
        <v>10737</v>
      </c>
      <c r="H6523" s="1110" t="s">
        <v>4654</v>
      </c>
      <c r="I6523" s="1110" t="s">
        <v>10841</v>
      </c>
      <c r="J6523" s="1109">
        <v>0</v>
      </c>
      <c r="K6523" s="1109">
        <v>0</v>
      </c>
      <c r="L6523" s="1109">
        <v>0</v>
      </c>
      <c r="M6523" s="1109">
        <v>0</v>
      </c>
      <c r="N6523" s="1109">
        <v>0</v>
      </c>
      <c r="O6523" s="1109">
        <v>0</v>
      </c>
      <c r="P6523" s="1109">
        <v>0</v>
      </c>
      <c r="Q6523" s="1109">
        <v>0</v>
      </c>
    </row>
    <row r="6524" spans="1:17">
      <c r="A6524" s="1109">
        <v>22065</v>
      </c>
      <c r="B6524" s="1110" t="s">
        <v>0</v>
      </c>
      <c r="C6524" s="1109">
        <v>4.5</v>
      </c>
      <c r="D6524" s="1109">
        <v>3.92</v>
      </c>
      <c r="E6524" s="1109">
        <v>13.5</v>
      </c>
      <c r="F6524" s="1109">
        <v>0</v>
      </c>
      <c r="G6524" s="1110" t="s">
        <v>10737</v>
      </c>
      <c r="H6524" s="1110" t="s">
        <v>4654</v>
      </c>
      <c r="I6524" s="1110" t="s">
        <v>10847</v>
      </c>
      <c r="J6524" s="1109">
        <v>0</v>
      </c>
      <c r="K6524" s="1109">
        <v>0</v>
      </c>
      <c r="L6524" s="1109">
        <v>0</v>
      </c>
      <c r="M6524" s="1109">
        <v>0</v>
      </c>
      <c r="N6524" s="1109">
        <v>0</v>
      </c>
      <c r="O6524" s="1109">
        <v>0</v>
      </c>
      <c r="P6524" s="1109">
        <v>0</v>
      </c>
      <c r="Q6524" s="1109">
        <v>0</v>
      </c>
    </row>
    <row r="6525" spans="1:17">
      <c r="A6525" s="1109">
        <v>22066</v>
      </c>
      <c r="B6525" s="1110" t="s">
        <v>0</v>
      </c>
      <c r="C6525" s="1109">
        <v>4.5</v>
      </c>
      <c r="D6525" s="1109">
        <v>3.92</v>
      </c>
      <c r="E6525" s="1109">
        <v>13.5</v>
      </c>
      <c r="F6525" s="1109">
        <v>0</v>
      </c>
      <c r="G6525" s="1110" t="s">
        <v>10737</v>
      </c>
      <c r="H6525" s="1110" t="s">
        <v>4654</v>
      </c>
      <c r="I6525" s="1110" t="s">
        <v>10760</v>
      </c>
      <c r="J6525" s="1109">
        <v>0</v>
      </c>
      <c r="K6525" s="1109">
        <v>0</v>
      </c>
      <c r="L6525" s="1109">
        <v>0</v>
      </c>
      <c r="M6525" s="1109">
        <v>0</v>
      </c>
      <c r="N6525" s="1109">
        <v>0</v>
      </c>
      <c r="O6525" s="1109">
        <v>0</v>
      </c>
      <c r="P6525" s="1109">
        <v>0</v>
      </c>
      <c r="Q6525" s="1109">
        <v>0</v>
      </c>
    </row>
    <row r="6526" spans="1:17">
      <c r="A6526" s="1109">
        <v>22067</v>
      </c>
      <c r="B6526" s="1110" t="s">
        <v>0</v>
      </c>
      <c r="C6526" s="1109">
        <v>4.5</v>
      </c>
      <c r="D6526" s="1109">
        <v>3.92</v>
      </c>
      <c r="E6526" s="1109">
        <v>13.5</v>
      </c>
      <c r="F6526" s="1109">
        <v>0</v>
      </c>
      <c r="G6526" s="1110" t="s">
        <v>10737</v>
      </c>
      <c r="H6526" s="1110" t="s">
        <v>4654</v>
      </c>
      <c r="I6526" s="1110" t="s">
        <v>10845</v>
      </c>
      <c r="J6526" s="1109">
        <v>0</v>
      </c>
      <c r="K6526" s="1109">
        <v>0</v>
      </c>
      <c r="L6526" s="1109">
        <v>0</v>
      </c>
      <c r="M6526" s="1109">
        <v>0</v>
      </c>
      <c r="N6526" s="1109">
        <v>0</v>
      </c>
      <c r="O6526" s="1109">
        <v>0</v>
      </c>
      <c r="P6526" s="1109">
        <v>0</v>
      </c>
      <c r="Q6526" s="1109">
        <v>0</v>
      </c>
    </row>
    <row r="6527" spans="1:17">
      <c r="A6527" s="1109">
        <v>22068</v>
      </c>
      <c r="B6527" s="1110" t="s">
        <v>0</v>
      </c>
      <c r="C6527" s="1109">
        <v>4.5</v>
      </c>
      <c r="D6527" s="1109">
        <v>3.92</v>
      </c>
      <c r="E6527" s="1109">
        <v>13.5</v>
      </c>
      <c r="F6527" s="1109">
        <v>0</v>
      </c>
      <c r="G6527" s="1110" t="s">
        <v>10737</v>
      </c>
      <c r="H6527" s="1110" t="s">
        <v>4654</v>
      </c>
      <c r="I6527" s="1110" t="s">
        <v>10849</v>
      </c>
      <c r="J6527" s="1109">
        <v>0</v>
      </c>
      <c r="K6527" s="1109">
        <v>0</v>
      </c>
      <c r="L6527" s="1109">
        <v>0</v>
      </c>
      <c r="M6527" s="1109">
        <v>0</v>
      </c>
      <c r="N6527" s="1109">
        <v>0</v>
      </c>
      <c r="O6527" s="1109">
        <v>0</v>
      </c>
      <c r="P6527" s="1109">
        <v>0</v>
      </c>
      <c r="Q6527" s="1109">
        <v>0</v>
      </c>
    </row>
    <row r="6528" spans="1:17">
      <c r="A6528" s="1109">
        <v>22069</v>
      </c>
      <c r="B6528" s="1110" t="s">
        <v>0</v>
      </c>
      <c r="C6528" s="1109">
        <v>4.5</v>
      </c>
      <c r="D6528" s="1109">
        <v>3.92</v>
      </c>
      <c r="E6528" s="1109">
        <v>13.5</v>
      </c>
      <c r="F6528" s="1109">
        <v>0</v>
      </c>
      <c r="G6528" s="1110" t="s">
        <v>10737</v>
      </c>
      <c r="H6528" s="1110" t="s">
        <v>4654</v>
      </c>
      <c r="I6528" s="1110" t="s">
        <v>10832</v>
      </c>
      <c r="J6528" s="1109">
        <v>0</v>
      </c>
      <c r="K6528" s="1109">
        <v>0</v>
      </c>
      <c r="L6528" s="1109">
        <v>0</v>
      </c>
      <c r="M6528" s="1109">
        <v>0</v>
      </c>
      <c r="N6528" s="1109">
        <v>0</v>
      </c>
      <c r="O6528" s="1109">
        <v>0</v>
      </c>
      <c r="P6528" s="1109">
        <v>0</v>
      </c>
      <c r="Q6528" s="1109">
        <v>0</v>
      </c>
    </row>
    <row r="6529" spans="1:17">
      <c r="A6529" s="1109">
        <v>22070</v>
      </c>
      <c r="B6529" s="1110" t="s">
        <v>0</v>
      </c>
      <c r="C6529" s="1109">
        <v>4.5</v>
      </c>
      <c r="D6529" s="1109">
        <v>3.92</v>
      </c>
      <c r="E6529" s="1109">
        <v>13.5</v>
      </c>
      <c r="F6529" s="1109">
        <v>0</v>
      </c>
      <c r="G6529" s="1110" t="s">
        <v>10737</v>
      </c>
      <c r="H6529" s="1110" t="s">
        <v>4654</v>
      </c>
      <c r="I6529" s="1110" t="s">
        <v>10839</v>
      </c>
      <c r="J6529" s="1109">
        <v>0</v>
      </c>
      <c r="K6529" s="1109">
        <v>0</v>
      </c>
      <c r="L6529" s="1109">
        <v>0</v>
      </c>
      <c r="M6529" s="1109">
        <v>0</v>
      </c>
      <c r="N6529" s="1109">
        <v>0</v>
      </c>
      <c r="O6529" s="1109">
        <v>0</v>
      </c>
      <c r="P6529" s="1109">
        <v>0</v>
      </c>
      <c r="Q6529" s="1109">
        <v>0</v>
      </c>
    </row>
    <row r="6530" spans="1:17">
      <c r="A6530" s="1109">
        <v>22071</v>
      </c>
      <c r="B6530" s="1110" t="s">
        <v>0</v>
      </c>
      <c r="C6530" s="1109">
        <v>4.5</v>
      </c>
      <c r="D6530" s="1109">
        <v>3.92</v>
      </c>
      <c r="E6530" s="1109">
        <v>13.5</v>
      </c>
      <c r="F6530" s="1109">
        <v>0</v>
      </c>
      <c r="G6530" s="1110" t="s">
        <v>10838</v>
      </c>
      <c r="H6530" s="1110" t="s">
        <v>4654</v>
      </c>
      <c r="I6530" s="1110" t="s">
        <v>10760</v>
      </c>
      <c r="J6530" s="1109">
        <v>0</v>
      </c>
      <c r="K6530" s="1109">
        <v>0</v>
      </c>
      <c r="L6530" s="1109">
        <v>0</v>
      </c>
      <c r="M6530" s="1109">
        <v>0</v>
      </c>
      <c r="N6530" s="1109">
        <v>0</v>
      </c>
      <c r="O6530" s="1109">
        <v>0</v>
      </c>
      <c r="P6530" s="1109">
        <v>0</v>
      </c>
      <c r="Q6530" s="1109">
        <v>0</v>
      </c>
    </row>
    <row r="6531" spans="1:17">
      <c r="A6531" s="1109">
        <v>22072</v>
      </c>
      <c r="B6531" s="1110" t="s">
        <v>0</v>
      </c>
      <c r="C6531" s="1109">
        <v>4.5</v>
      </c>
      <c r="D6531" s="1109">
        <v>3.92</v>
      </c>
      <c r="E6531" s="1109">
        <v>13.5</v>
      </c>
      <c r="F6531" s="1109">
        <v>0</v>
      </c>
      <c r="G6531" s="1110" t="s">
        <v>10838</v>
      </c>
      <c r="H6531" s="1110" t="s">
        <v>4654</v>
      </c>
      <c r="I6531" s="1110" t="s">
        <v>10736</v>
      </c>
      <c r="J6531" s="1109">
        <v>0</v>
      </c>
      <c r="K6531" s="1109">
        <v>0</v>
      </c>
      <c r="L6531" s="1109">
        <v>0</v>
      </c>
      <c r="M6531" s="1109">
        <v>0</v>
      </c>
      <c r="N6531" s="1109">
        <v>0</v>
      </c>
      <c r="O6531" s="1109">
        <v>0</v>
      </c>
      <c r="P6531" s="1109">
        <v>0</v>
      </c>
      <c r="Q6531" s="1109">
        <v>0</v>
      </c>
    </row>
    <row r="6532" spans="1:17">
      <c r="A6532" s="1109">
        <v>22073</v>
      </c>
      <c r="B6532" s="1110" t="s">
        <v>0</v>
      </c>
      <c r="C6532" s="1109">
        <v>4.5</v>
      </c>
      <c r="D6532" s="1109">
        <v>3.92</v>
      </c>
      <c r="E6532" s="1109">
        <v>13.5</v>
      </c>
      <c r="F6532" s="1109">
        <v>0</v>
      </c>
      <c r="G6532" s="1110" t="s">
        <v>10753</v>
      </c>
      <c r="H6532" s="1110" t="s">
        <v>4654</v>
      </c>
      <c r="I6532" s="1110" t="s">
        <v>10841</v>
      </c>
      <c r="J6532" s="1109">
        <v>0</v>
      </c>
      <c r="K6532" s="1109">
        <v>0</v>
      </c>
      <c r="L6532" s="1109">
        <v>0</v>
      </c>
      <c r="M6532" s="1109">
        <v>0</v>
      </c>
      <c r="N6532" s="1109">
        <v>0</v>
      </c>
      <c r="O6532" s="1109">
        <v>0</v>
      </c>
      <c r="P6532" s="1109">
        <v>0</v>
      </c>
      <c r="Q6532" s="1109">
        <v>0</v>
      </c>
    </row>
    <row r="6533" spans="1:17">
      <c r="A6533" s="1109">
        <v>22074</v>
      </c>
      <c r="B6533" s="1110" t="s">
        <v>0</v>
      </c>
      <c r="C6533" s="1109">
        <v>4.5</v>
      </c>
      <c r="D6533" s="1109">
        <v>3.92</v>
      </c>
      <c r="E6533" s="1109">
        <v>13.5</v>
      </c>
      <c r="F6533" s="1109">
        <v>0</v>
      </c>
      <c r="G6533" s="1110" t="s">
        <v>10753</v>
      </c>
      <c r="H6533" s="1110" t="s">
        <v>4654</v>
      </c>
      <c r="I6533" s="1110" t="s">
        <v>10847</v>
      </c>
      <c r="J6533" s="1109">
        <v>0</v>
      </c>
      <c r="K6533" s="1109">
        <v>0</v>
      </c>
      <c r="L6533" s="1109">
        <v>0</v>
      </c>
      <c r="M6533" s="1109">
        <v>0</v>
      </c>
      <c r="N6533" s="1109">
        <v>0</v>
      </c>
      <c r="O6533" s="1109">
        <v>0</v>
      </c>
      <c r="P6533" s="1109">
        <v>0</v>
      </c>
      <c r="Q6533" s="1109">
        <v>0</v>
      </c>
    </row>
    <row r="6534" spans="1:17">
      <c r="A6534" s="1109">
        <v>22075</v>
      </c>
      <c r="B6534" s="1110" t="s">
        <v>0</v>
      </c>
      <c r="C6534" s="1109">
        <v>4.5</v>
      </c>
      <c r="D6534" s="1109">
        <v>3.92</v>
      </c>
      <c r="E6534" s="1109">
        <v>13.5</v>
      </c>
      <c r="F6534" s="1109">
        <v>0</v>
      </c>
      <c r="G6534" s="1110" t="s">
        <v>10753</v>
      </c>
      <c r="H6534" s="1110" t="s">
        <v>4654</v>
      </c>
      <c r="I6534" s="1110" t="s">
        <v>10849</v>
      </c>
      <c r="J6534" s="1109">
        <v>0</v>
      </c>
      <c r="K6534" s="1109">
        <v>0</v>
      </c>
      <c r="L6534" s="1109">
        <v>0</v>
      </c>
      <c r="M6534" s="1109">
        <v>0</v>
      </c>
      <c r="N6534" s="1109">
        <v>0</v>
      </c>
      <c r="O6534" s="1109">
        <v>0</v>
      </c>
      <c r="P6534" s="1109">
        <v>0</v>
      </c>
      <c r="Q6534" s="1109">
        <v>0</v>
      </c>
    </row>
    <row r="6535" spans="1:17">
      <c r="A6535" s="1109">
        <v>22076</v>
      </c>
      <c r="B6535" s="1110" t="s">
        <v>0</v>
      </c>
      <c r="C6535" s="1109">
        <v>4.5</v>
      </c>
      <c r="D6535" s="1109">
        <v>3.92</v>
      </c>
      <c r="E6535" s="1109">
        <v>13.5</v>
      </c>
      <c r="F6535" s="1109">
        <v>0</v>
      </c>
      <c r="G6535" s="1110" t="s">
        <v>10753</v>
      </c>
      <c r="H6535" s="1110" t="s">
        <v>4654</v>
      </c>
      <c r="I6535" s="1110" t="s">
        <v>10760</v>
      </c>
      <c r="J6535" s="1109">
        <v>0</v>
      </c>
      <c r="K6535" s="1109">
        <v>0</v>
      </c>
      <c r="L6535" s="1109">
        <v>0</v>
      </c>
      <c r="M6535" s="1109">
        <v>0</v>
      </c>
      <c r="N6535" s="1109">
        <v>0</v>
      </c>
      <c r="O6535" s="1109">
        <v>0</v>
      </c>
      <c r="P6535" s="1109">
        <v>0</v>
      </c>
      <c r="Q6535" s="1109">
        <v>0</v>
      </c>
    </row>
    <row r="6536" spans="1:17">
      <c r="A6536" s="1109">
        <v>22077</v>
      </c>
      <c r="B6536" s="1110" t="s">
        <v>0</v>
      </c>
      <c r="C6536" s="1109">
        <v>4.5</v>
      </c>
      <c r="D6536" s="1109">
        <v>3.92</v>
      </c>
      <c r="E6536" s="1109">
        <v>13.5</v>
      </c>
      <c r="F6536" s="1109">
        <v>0</v>
      </c>
      <c r="G6536" s="1110" t="s">
        <v>10753</v>
      </c>
      <c r="H6536" s="1110" t="s">
        <v>4654</v>
      </c>
      <c r="I6536" s="1110" t="s">
        <v>10845</v>
      </c>
      <c r="J6536" s="1109">
        <v>0</v>
      </c>
      <c r="K6536" s="1109">
        <v>0</v>
      </c>
      <c r="L6536" s="1109">
        <v>0</v>
      </c>
      <c r="M6536" s="1109">
        <v>0</v>
      </c>
      <c r="N6536" s="1109">
        <v>0</v>
      </c>
      <c r="O6536" s="1109">
        <v>0</v>
      </c>
      <c r="P6536" s="1109">
        <v>0</v>
      </c>
      <c r="Q6536" s="1109">
        <v>0</v>
      </c>
    </row>
    <row r="6537" spans="1:17">
      <c r="A6537" s="1109">
        <v>22078</v>
      </c>
      <c r="B6537" s="1110" t="s">
        <v>0</v>
      </c>
      <c r="C6537" s="1109">
        <v>4.5</v>
      </c>
      <c r="D6537" s="1109">
        <v>3.92</v>
      </c>
      <c r="E6537" s="1109">
        <v>13.5</v>
      </c>
      <c r="F6537" s="1109">
        <v>0</v>
      </c>
      <c r="G6537" s="1110" t="s">
        <v>10753</v>
      </c>
      <c r="H6537" s="1110" t="s">
        <v>4654</v>
      </c>
      <c r="I6537" s="1110" t="s">
        <v>10736</v>
      </c>
      <c r="J6537" s="1109">
        <v>0</v>
      </c>
      <c r="K6537" s="1109">
        <v>0</v>
      </c>
      <c r="L6537" s="1109">
        <v>0</v>
      </c>
      <c r="M6537" s="1109">
        <v>0</v>
      </c>
      <c r="N6537" s="1109">
        <v>0</v>
      </c>
      <c r="O6537" s="1109">
        <v>0</v>
      </c>
      <c r="P6537" s="1109">
        <v>0</v>
      </c>
      <c r="Q6537" s="1109">
        <v>0</v>
      </c>
    </row>
    <row r="6538" spans="1:17">
      <c r="A6538" s="1109">
        <v>22079</v>
      </c>
      <c r="B6538" s="1110" t="s">
        <v>0</v>
      </c>
      <c r="C6538" s="1109">
        <v>4.5</v>
      </c>
      <c r="D6538" s="1109">
        <v>3.92</v>
      </c>
      <c r="E6538" s="1109">
        <v>13.5</v>
      </c>
      <c r="F6538" s="1109">
        <v>0</v>
      </c>
      <c r="G6538" s="1110" t="s">
        <v>10753</v>
      </c>
      <c r="H6538" s="1110" t="s">
        <v>4654</v>
      </c>
      <c r="I6538" s="1110" t="s">
        <v>10832</v>
      </c>
      <c r="J6538" s="1109">
        <v>0</v>
      </c>
      <c r="K6538" s="1109">
        <v>0</v>
      </c>
      <c r="L6538" s="1109">
        <v>0</v>
      </c>
      <c r="M6538" s="1109">
        <v>0</v>
      </c>
      <c r="N6538" s="1109">
        <v>0</v>
      </c>
      <c r="O6538" s="1109">
        <v>0</v>
      </c>
      <c r="P6538" s="1109">
        <v>0</v>
      </c>
      <c r="Q6538" s="1109">
        <v>0</v>
      </c>
    </row>
    <row r="6539" spans="1:17">
      <c r="A6539" s="1109">
        <v>22080</v>
      </c>
      <c r="B6539" s="1110" t="s">
        <v>0</v>
      </c>
      <c r="C6539" s="1109">
        <v>4.5</v>
      </c>
      <c r="D6539" s="1109">
        <v>3.92</v>
      </c>
      <c r="E6539" s="1109">
        <v>13.5</v>
      </c>
      <c r="F6539" s="1109">
        <v>0</v>
      </c>
      <c r="G6539" s="1110" t="s">
        <v>10753</v>
      </c>
      <c r="H6539" s="1110" t="s">
        <v>4654</v>
      </c>
      <c r="I6539" s="1110" t="s">
        <v>10839</v>
      </c>
      <c r="J6539" s="1109">
        <v>0</v>
      </c>
      <c r="K6539" s="1109">
        <v>0</v>
      </c>
      <c r="L6539" s="1109">
        <v>0</v>
      </c>
      <c r="M6539" s="1109">
        <v>0</v>
      </c>
      <c r="N6539" s="1109">
        <v>0</v>
      </c>
      <c r="O6539" s="1109">
        <v>0</v>
      </c>
      <c r="P6539" s="1109">
        <v>0</v>
      </c>
      <c r="Q6539" s="1109">
        <v>0</v>
      </c>
    </row>
    <row r="6540" spans="1:17">
      <c r="A6540" s="1109">
        <v>22081</v>
      </c>
      <c r="B6540" s="1110" t="s">
        <v>0</v>
      </c>
      <c r="C6540" s="1109">
        <v>4.5</v>
      </c>
      <c r="D6540" s="1109">
        <v>3.92</v>
      </c>
      <c r="E6540" s="1109">
        <v>13.5</v>
      </c>
      <c r="F6540" s="1109">
        <v>0</v>
      </c>
      <c r="G6540" s="1110" t="s">
        <v>10779</v>
      </c>
      <c r="H6540" s="1110" t="s">
        <v>4654</v>
      </c>
      <c r="I6540" s="1110" t="s">
        <v>10841</v>
      </c>
      <c r="J6540" s="1109">
        <v>0</v>
      </c>
      <c r="K6540" s="1109">
        <v>0</v>
      </c>
      <c r="L6540" s="1109">
        <v>0</v>
      </c>
      <c r="M6540" s="1109">
        <v>0</v>
      </c>
      <c r="N6540" s="1109">
        <v>0</v>
      </c>
      <c r="O6540" s="1109">
        <v>0</v>
      </c>
      <c r="P6540" s="1109">
        <v>0</v>
      </c>
      <c r="Q6540" s="1109">
        <v>0</v>
      </c>
    </row>
    <row r="6541" spans="1:17">
      <c r="A6541" s="1109">
        <v>22082</v>
      </c>
      <c r="B6541" s="1110" t="s">
        <v>0</v>
      </c>
      <c r="C6541" s="1109">
        <v>4.5</v>
      </c>
      <c r="D6541" s="1109">
        <v>3.92</v>
      </c>
      <c r="E6541" s="1109">
        <v>13.5</v>
      </c>
      <c r="F6541" s="1109">
        <v>0</v>
      </c>
      <c r="G6541" s="1110" t="s">
        <v>10779</v>
      </c>
      <c r="H6541" s="1110" t="s">
        <v>4654</v>
      </c>
      <c r="I6541" s="1110" t="s">
        <v>10847</v>
      </c>
      <c r="J6541" s="1109">
        <v>0</v>
      </c>
      <c r="K6541" s="1109">
        <v>0</v>
      </c>
      <c r="L6541" s="1109">
        <v>0</v>
      </c>
      <c r="M6541" s="1109">
        <v>0</v>
      </c>
      <c r="N6541" s="1109">
        <v>0</v>
      </c>
      <c r="O6541" s="1109">
        <v>0</v>
      </c>
      <c r="P6541" s="1109">
        <v>0</v>
      </c>
      <c r="Q6541" s="1109">
        <v>0</v>
      </c>
    </row>
    <row r="6542" spans="1:17">
      <c r="A6542" s="1109">
        <v>22083</v>
      </c>
      <c r="B6542" s="1110" t="s">
        <v>0</v>
      </c>
      <c r="C6542" s="1109">
        <v>4.5</v>
      </c>
      <c r="D6542" s="1109">
        <v>3.92</v>
      </c>
      <c r="E6542" s="1109">
        <v>13.5</v>
      </c>
      <c r="F6542" s="1109">
        <v>0</v>
      </c>
      <c r="G6542" s="1110" t="s">
        <v>10779</v>
      </c>
      <c r="H6542" s="1110" t="s">
        <v>4654</v>
      </c>
      <c r="I6542" s="1110" t="s">
        <v>10760</v>
      </c>
      <c r="J6542" s="1109">
        <v>0</v>
      </c>
      <c r="K6542" s="1109">
        <v>0</v>
      </c>
      <c r="L6542" s="1109">
        <v>0</v>
      </c>
      <c r="M6542" s="1109">
        <v>0</v>
      </c>
      <c r="N6542" s="1109">
        <v>0</v>
      </c>
      <c r="O6542" s="1109">
        <v>0</v>
      </c>
      <c r="P6542" s="1109">
        <v>0</v>
      </c>
      <c r="Q6542" s="1109">
        <v>0</v>
      </c>
    </row>
    <row r="6543" spans="1:17">
      <c r="A6543" s="1109">
        <v>22084</v>
      </c>
      <c r="B6543" s="1110" t="s">
        <v>0</v>
      </c>
      <c r="C6543" s="1109">
        <v>4.5</v>
      </c>
      <c r="D6543" s="1109">
        <v>3.92</v>
      </c>
      <c r="E6543" s="1109">
        <v>13.5</v>
      </c>
      <c r="F6543" s="1109">
        <v>0</v>
      </c>
      <c r="G6543" s="1110" t="s">
        <v>10779</v>
      </c>
      <c r="H6543" s="1110" t="s">
        <v>4654</v>
      </c>
      <c r="I6543" s="1110" t="s">
        <v>10736</v>
      </c>
      <c r="J6543" s="1109">
        <v>0</v>
      </c>
      <c r="K6543" s="1109">
        <v>0</v>
      </c>
      <c r="L6543" s="1109">
        <v>0</v>
      </c>
      <c r="M6543" s="1109">
        <v>0</v>
      </c>
      <c r="N6543" s="1109">
        <v>0</v>
      </c>
      <c r="O6543" s="1109">
        <v>0</v>
      </c>
      <c r="P6543" s="1109">
        <v>0</v>
      </c>
      <c r="Q6543" s="1109">
        <v>0</v>
      </c>
    </row>
    <row r="6544" spans="1:17">
      <c r="A6544" s="1109">
        <v>22085</v>
      </c>
      <c r="B6544" s="1110" t="s">
        <v>0</v>
      </c>
      <c r="C6544" s="1109">
        <v>4.5</v>
      </c>
      <c r="D6544" s="1109">
        <v>3.92</v>
      </c>
      <c r="E6544" s="1109">
        <v>13.5</v>
      </c>
      <c r="F6544" s="1109">
        <v>0</v>
      </c>
      <c r="G6544" s="1110" t="s">
        <v>10779</v>
      </c>
      <c r="H6544" s="1110" t="s">
        <v>4654</v>
      </c>
      <c r="I6544" s="1110" t="s">
        <v>10832</v>
      </c>
      <c r="J6544" s="1109">
        <v>0</v>
      </c>
      <c r="K6544" s="1109">
        <v>0</v>
      </c>
      <c r="L6544" s="1109">
        <v>0</v>
      </c>
      <c r="M6544" s="1109">
        <v>0</v>
      </c>
      <c r="N6544" s="1109">
        <v>0</v>
      </c>
      <c r="O6544" s="1109">
        <v>0</v>
      </c>
      <c r="P6544" s="1109">
        <v>0</v>
      </c>
      <c r="Q6544" s="1109">
        <v>0</v>
      </c>
    </row>
    <row r="6545" spans="1:17">
      <c r="A6545" s="1109">
        <v>22086</v>
      </c>
      <c r="B6545" s="1110" t="s">
        <v>0</v>
      </c>
      <c r="C6545" s="1109">
        <v>4.5</v>
      </c>
      <c r="D6545" s="1109">
        <v>3.92</v>
      </c>
      <c r="E6545" s="1109">
        <v>13.5</v>
      </c>
      <c r="F6545" s="1109">
        <v>0</v>
      </c>
      <c r="G6545" s="1110" t="s">
        <v>10779</v>
      </c>
      <c r="H6545" s="1110" t="s">
        <v>4654</v>
      </c>
      <c r="I6545" s="1110" t="s">
        <v>10839</v>
      </c>
      <c r="J6545" s="1109">
        <v>0</v>
      </c>
      <c r="K6545" s="1109">
        <v>0</v>
      </c>
      <c r="L6545" s="1109">
        <v>0</v>
      </c>
      <c r="M6545" s="1109">
        <v>0</v>
      </c>
      <c r="N6545" s="1109">
        <v>0</v>
      </c>
      <c r="O6545" s="1109">
        <v>0</v>
      </c>
      <c r="P6545" s="1109">
        <v>0</v>
      </c>
      <c r="Q6545" s="1109">
        <v>0</v>
      </c>
    </row>
    <row r="6546" spans="1:17">
      <c r="A6546" s="1109">
        <v>22087</v>
      </c>
      <c r="B6546" s="1110" t="s">
        <v>0</v>
      </c>
      <c r="C6546" s="1109">
        <v>4.5</v>
      </c>
      <c r="D6546" s="1109">
        <v>3.92</v>
      </c>
      <c r="E6546" s="1109">
        <v>13.5</v>
      </c>
      <c r="F6546" s="1109">
        <v>0</v>
      </c>
      <c r="G6546" s="1110" t="s">
        <v>10739</v>
      </c>
      <c r="H6546" s="1110" t="s">
        <v>4654</v>
      </c>
      <c r="I6546" s="1110" t="s">
        <v>10841</v>
      </c>
      <c r="J6546" s="1109">
        <v>0</v>
      </c>
      <c r="K6546" s="1109">
        <v>0</v>
      </c>
      <c r="L6546" s="1109">
        <v>0</v>
      </c>
      <c r="M6546" s="1109">
        <v>0</v>
      </c>
      <c r="N6546" s="1109">
        <v>0</v>
      </c>
      <c r="O6546" s="1109">
        <v>0</v>
      </c>
      <c r="P6546" s="1109">
        <v>0</v>
      </c>
      <c r="Q6546" s="1109">
        <v>0</v>
      </c>
    </row>
    <row r="6547" spans="1:17">
      <c r="A6547" s="1109">
        <v>22088</v>
      </c>
      <c r="B6547" s="1110" t="s">
        <v>0</v>
      </c>
      <c r="C6547" s="1109">
        <v>4.5</v>
      </c>
      <c r="D6547" s="1109">
        <v>3.92</v>
      </c>
      <c r="E6547" s="1109">
        <v>13.5</v>
      </c>
      <c r="F6547" s="1109">
        <v>0</v>
      </c>
      <c r="G6547" s="1110" t="s">
        <v>10739</v>
      </c>
      <c r="H6547" s="1110" t="s">
        <v>4654</v>
      </c>
      <c r="I6547" s="1110" t="s">
        <v>10847</v>
      </c>
      <c r="J6547" s="1109">
        <v>0</v>
      </c>
      <c r="K6547" s="1109">
        <v>0</v>
      </c>
      <c r="L6547" s="1109">
        <v>0</v>
      </c>
      <c r="M6547" s="1109">
        <v>0</v>
      </c>
      <c r="N6547" s="1109">
        <v>0</v>
      </c>
      <c r="O6547" s="1109">
        <v>0</v>
      </c>
      <c r="P6547" s="1109">
        <v>0</v>
      </c>
      <c r="Q6547" s="1109">
        <v>0</v>
      </c>
    </row>
    <row r="6548" spans="1:17">
      <c r="A6548" s="1109">
        <v>22089</v>
      </c>
      <c r="B6548" s="1110" t="s">
        <v>0</v>
      </c>
      <c r="C6548" s="1109">
        <v>4.5</v>
      </c>
      <c r="D6548" s="1109">
        <v>3.92</v>
      </c>
      <c r="E6548" s="1109">
        <v>13.5</v>
      </c>
      <c r="F6548" s="1109">
        <v>0</v>
      </c>
      <c r="G6548" s="1110" t="s">
        <v>10739</v>
      </c>
      <c r="H6548" s="1110" t="s">
        <v>4654</v>
      </c>
      <c r="I6548" s="1110" t="s">
        <v>10760</v>
      </c>
      <c r="J6548" s="1109">
        <v>0</v>
      </c>
      <c r="K6548" s="1109">
        <v>0</v>
      </c>
      <c r="L6548" s="1109">
        <v>0</v>
      </c>
      <c r="M6548" s="1109">
        <v>0</v>
      </c>
      <c r="N6548" s="1109">
        <v>0</v>
      </c>
      <c r="O6548" s="1109">
        <v>0</v>
      </c>
      <c r="P6548" s="1109">
        <v>0</v>
      </c>
      <c r="Q6548" s="1109">
        <v>0</v>
      </c>
    </row>
    <row r="6549" spans="1:17">
      <c r="A6549" s="1109">
        <v>22090</v>
      </c>
      <c r="B6549" s="1110" t="s">
        <v>0</v>
      </c>
      <c r="C6549" s="1109">
        <v>4.5</v>
      </c>
      <c r="D6549" s="1109">
        <v>3.92</v>
      </c>
      <c r="E6549" s="1109">
        <v>13.5</v>
      </c>
      <c r="F6549" s="1109">
        <v>0</v>
      </c>
      <c r="G6549" s="1110" t="s">
        <v>10739</v>
      </c>
      <c r="H6549" s="1110" t="s">
        <v>4654</v>
      </c>
      <c r="I6549" s="1110" t="s">
        <v>10736</v>
      </c>
      <c r="J6549" s="1109">
        <v>0</v>
      </c>
      <c r="K6549" s="1109">
        <v>0</v>
      </c>
      <c r="L6549" s="1109">
        <v>0</v>
      </c>
      <c r="M6549" s="1109">
        <v>0</v>
      </c>
      <c r="N6549" s="1109">
        <v>0</v>
      </c>
      <c r="O6549" s="1109">
        <v>0</v>
      </c>
      <c r="P6549" s="1109">
        <v>0</v>
      </c>
      <c r="Q6549" s="1109">
        <v>0</v>
      </c>
    </row>
    <row r="6550" spans="1:17">
      <c r="A6550" s="1109">
        <v>22091</v>
      </c>
      <c r="B6550" s="1110" t="s">
        <v>0</v>
      </c>
      <c r="C6550" s="1109">
        <v>4.5</v>
      </c>
      <c r="D6550" s="1109">
        <v>3.92</v>
      </c>
      <c r="E6550" s="1109">
        <v>13.5</v>
      </c>
      <c r="F6550" s="1109">
        <v>0</v>
      </c>
      <c r="G6550" s="1110" t="s">
        <v>10739</v>
      </c>
      <c r="H6550" s="1110" t="s">
        <v>4654</v>
      </c>
      <c r="I6550" s="1110" t="s">
        <v>10832</v>
      </c>
      <c r="J6550" s="1109">
        <v>0</v>
      </c>
      <c r="K6550" s="1109">
        <v>0</v>
      </c>
      <c r="L6550" s="1109">
        <v>0</v>
      </c>
      <c r="M6550" s="1109">
        <v>0</v>
      </c>
      <c r="N6550" s="1109">
        <v>0</v>
      </c>
      <c r="O6550" s="1109">
        <v>0</v>
      </c>
      <c r="P6550" s="1109">
        <v>0</v>
      </c>
      <c r="Q6550" s="1109">
        <v>0</v>
      </c>
    </row>
    <row r="6551" spans="1:17">
      <c r="A6551" s="1109">
        <v>22092</v>
      </c>
      <c r="B6551" s="1110" t="s">
        <v>0</v>
      </c>
      <c r="C6551" s="1109">
        <v>4.5</v>
      </c>
      <c r="D6551" s="1109">
        <v>3.92</v>
      </c>
      <c r="E6551" s="1109">
        <v>13.5</v>
      </c>
      <c r="F6551" s="1109">
        <v>0</v>
      </c>
      <c r="G6551" s="1110" t="s">
        <v>10739</v>
      </c>
      <c r="H6551" s="1110" t="s">
        <v>4654</v>
      </c>
      <c r="I6551" s="1110" t="s">
        <v>10839</v>
      </c>
      <c r="J6551" s="1109">
        <v>0</v>
      </c>
      <c r="K6551" s="1109">
        <v>0</v>
      </c>
      <c r="L6551" s="1109">
        <v>0</v>
      </c>
      <c r="M6551" s="1109">
        <v>0</v>
      </c>
      <c r="N6551" s="1109">
        <v>0</v>
      </c>
      <c r="O6551" s="1109">
        <v>0</v>
      </c>
      <c r="P6551" s="1109">
        <v>0</v>
      </c>
      <c r="Q6551" s="1109">
        <v>0</v>
      </c>
    </row>
    <row r="6552" spans="1:17">
      <c r="A6552" s="1109">
        <v>22093</v>
      </c>
      <c r="B6552" s="1110" t="s">
        <v>0</v>
      </c>
      <c r="C6552" s="1109">
        <v>4.5</v>
      </c>
      <c r="D6552" s="1109">
        <v>3.92</v>
      </c>
      <c r="E6552" s="1109">
        <v>13.5</v>
      </c>
      <c r="F6552" s="1109">
        <v>0</v>
      </c>
      <c r="G6552" s="1110" t="s">
        <v>10844</v>
      </c>
      <c r="H6552" s="1110" t="s">
        <v>4654</v>
      </c>
      <c r="I6552" s="1110" t="s">
        <v>10847</v>
      </c>
      <c r="J6552" s="1109">
        <v>0</v>
      </c>
      <c r="K6552" s="1109">
        <v>0</v>
      </c>
      <c r="L6552" s="1109">
        <v>0</v>
      </c>
      <c r="M6552" s="1109">
        <v>0</v>
      </c>
      <c r="N6552" s="1109">
        <v>0</v>
      </c>
      <c r="O6552" s="1109">
        <v>0</v>
      </c>
      <c r="P6552" s="1109">
        <v>0</v>
      </c>
      <c r="Q6552" s="1109">
        <v>0</v>
      </c>
    </row>
    <row r="6553" spans="1:17">
      <c r="A6553" s="1109">
        <v>22094</v>
      </c>
      <c r="B6553" s="1110" t="s">
        <v>0</v>
      </c>
      <c r="C6553" s="1109">
        <v>4.5</v>
      </c>
      <c r="D6553" s="1109">
        <v>3.92</v>
      </c>
      <c r="E6553" s="1109">
        <v>13.5</v>
      </c>
      <c r="F6553" s="1109">
        <v>0</v>
      </c>
      <c r="G6553" s="1110" t="s">
        <v>10844</v>
      </c>
      <c r="H6553" s="1110" t="s">
        <v>4654</v>
      </c>
      <c r="I6553" s="1110" t="s">
        <v>10760</v>
      </c>
      <c r="J6553" s="1109">
        <v>0</v>
      </c>
      <c r="K6553" s="1109">
        <v>0</v>
      </c>
      <c r="L6553" s="1109">
        <v>0</v>
      </c>
      <c r="M6553" s="1109">
        <v>0</v>
      </c>
      <c r="N6553" s="1109">
        <v>0</v>
      </c>
      <c r="O6553" s="1109">
        <v>0</v>
      </c>
      <c r="P6553" s="1109">
        <v>0</v>
      </c>
      <c r="Q6553" s="1109">
        <v>0</v>
      </c>
    </row>
    <row r="6554" spans="1:17">
      <c r="A6554" s="1109">
        <v>22095</v>
      </c>
      <c r="B6554" s="1110" t="s">
        <v>0</v>
      </c>
      <c r="C6554" s="1109">
        <v>4.5</v>
      </c>
      <c r="D6554" s="1109">
        <v>3.92</v>
      </c>
      <c r="E6554" s="1109">
        <v>13.5</v>
      </c>
      <c r="F6554" s="1109">
        <v>0</v>
      </c>
      <c r="G6554" s="1110" t="s">
        <v>10844</v>
      </c>
      <c r="H6554" s="1110" t="s">
        <v>4654</v>
      </c>
      <c r="I6554" s="1110" t="s">
        <v>10845</v>
      </c>
      <c r="J6554" s="1109">
        <v>0</v>
      </c>
      <c r="K6554" s="1109">
        <v>0</v>
      </c>
      <c r="L6554" s="1109">
        <v>0</v>
      </c>
      <c r="M6554" s="1109">
        <v>0</v>
      </c>
      <c r="N6554" s="1109">
        <v>0</v>
      </c>
      <c r="O6554" s="1109">
        <v>0</v>
      </c>
      <c r="P6554" s="1109">
        <v>0</v>
      </c>
      <c r="Q6554" s="1109">
        <v>0</v>
      </c>
    </row>
    <row r="6555" spans="1:17">
      <c r="A6555" s="1109">
        <v>22096</v>
      </c>
      <c r="B6555" s="1110" t="s">
        <v>0</v>
      </c>
      <c r="C6555" s="1109">
        <v>4.5</v>
      </c>
      <c r="D6555" s="1109">
        <v>3.92</v>
      </c>
      <c r="E6555" s="1109">
        <v>13.5</v>
      </c>
      <c r="F6555" s="1109">
        <v>0</v>
      </c>
      <c r="G6555" s="1110" t="s">
        <v>10844</v>
      </c>
      <c r="H6555" s="1110" t="s">
        <v>4654</v>
      </c>
      <c r="I6555" s="1110" t="s">
        <v>10849</v>
      </c>
      <c r="J6555" s="1109">
        <v>0</v>
      </c>
      <c r="K6555" s="1109">
        <v>0</v>
      </c>
      <c r="L6555" s="1109">
        <v>0</v>
      </c>
      <c r="M6555" s="1109">
        <v>0</v>
      </c>
      <c r="N6555" s="1109">
        <v>0</v>
      </c>
      <c r="O6555" s="1109">
        <v>0</v>
      </c>
      <c r="P6555" s="1109">
        <v>0</v>
      </c>
      <c r="Q6555" s="1109">
        <v>0</v>
      </c>
    </row>
    <row r="6556" spans="1:17">
      <c r="A6556" s="1109">
        <v>22097</v>
      </c>
      <c r="B6556" s="1110" t="s">
        <v>0</v>
      </c>
      <c r="C6556" s="1109">
        <v>4.5</v>
      </c>
      <c r="D6556" s="1109">
        <v>3.92</v>
      </c>
      <c r="E6556" s="1109">
        <v>13.5</v>
      </c>
      <c r="F6556" s="1109">
        <v>0</v>
      </c>
      <c r="G6556" s="1110" t="s">
        <v>10844</v>
      </c>
      <c r="H6556" s="1110" t="s">
        <v>4654</v>
      </c>
      <c r="I6556" s="1110" t="s">
        <v>10736</v>
      </c>
      <c r="J6556" s="1109">
        <v>0</v>
      </c>
      <c r="K6556" s="1109">
        <v>0</v>
      </c>
      <c r="L6556" s="1109">
        <v>0</v>
      </c>
      <c r="M6556" s="1109">
        <v>0</v>
      </c>
      <c r="N6556" s="1109">
        <v>0</v>
      </c>
      <c r="O6556" s="1109">
        <v>0</v>
      </c>
      <c r="P6556" s="1109">
        <v>0</v>
      </c>
      <c r="Q6556" s="1109">
        <v>0</v>
      </c>
    </row>
    <row r="6557" spans="1:17">
      <c r="A6557" s="1109">
        <v>22098</v>
      </c>
      <c r="B6557" s="1110" t="s">
        <v>0</v>
      </c>
      <c r="C6557" s="1109">
        <v>4.5</v>
      </c>
      <c r="D6557" s="1109">
        <v>3.9580000000000002</v>
      </c>
      <c r="E6557" s="1109">
        <v>12.75</v>
      </c>
      <c r="F6557" s="1109">
        <v>0</v>
      </c>
      <c r="G6557" s="1110" t="s">
        <v>10842</v>
      </c>
      <c r="H6557" s="1110" t="s">
        <v>4654</v>
      </c>
      <c r="I6557" s="1110" t="s">
        <v>10771</v>
      </c>
      <c r="J6557" s="1109">
        <v>0</v>
      </c>
      <c r="K6557" s="1109">
        <v>0</v>
      </c>
      <c r="L6557" s="1109">
        <v>0</v>
      </c>
      <c r="M6557" s="1109">
        <v>0</v>
      </c>
      <c r="N6557" s="1109">
        <v>0</v>
      </c>
      <c r="O6557" s="1109">
        <v>0</v>
      </c>
      <c r="P6557" s="1109">
        <v>0</v>
      </c>
      <c r="Q6557" s="1109">
        <v>0</v>
      </c>
    </row>
    <row r="6558" spans="1:17">
      <c r="A6558" s="1109">
        <v>22099</v>
      </c>
      <c r="B6558" s="1110" t="s">
        <v>0</v>
      </c>
      <c r="C6558" s="1109">
        <v>4.5</v>
      </c>
      <c r="D6558" s="1109">
        <v>3.9580000000000002</v>
      </c>
      <c r="E6558" s="1109">
        <v>12.75</v>
      </c>
      <c r="F6558" s="1109">
        <v>0</v>
      </c>
      <c r="G6558" s="1110" t="s">
        <v>10842</v>
      </c>
      <c r="H6558" s="1110" t="s">
        <v>4654</v>
      </c>
      <c r="I6558" s="1110" t="s">
        <v>10851</v>
      </c>
      <c r="J6558" s="1109">
        <v>0</v>
      </c>
      <c r="K6558" s="1109">
        <v>0</v>
      </c>
      <c r="L6558" s="1109">
        <v>0</v>
      </c>
      <c r="M6558" s="1109">
        <v>0</v>
      </c>
      <c r="N6558" s="1109">
        <v>0</v>
      </c>
      <c r="O6558" s="1109">
        <v>0</v>
      </c>
      <c r="P6558" s="1109">
        <v>0</v>
      </c>
      <c r="Q6558" s="1109">
        <v>0</v>
      </c>
    </row>
    <row r="6559" spans="1:17">
      <c r="A6559" s="1109">
        <v>22100</v>
      </c>
      <c r="B6559" s="1110" t="s">
        <v>0</v>
      </c>
      <c r="C6559" s="1109">
        <v>4.5</v>
      </c>
      <c r="D6559" s="1109">
        <v>3.9580000000000002</v>
      </c>
      <c r="E6559" s="1109">
        <v>12.75</v>
      </c>
      <c r="F6559" s="1109">
        <v>0</v>
      </c>
      <c r="G6559" s="1110" t="s">
        <v>10842</v>
      </c>
      <c r="H6559" s="1110" t="s">
        <v>4654</v>
      </c>
      <c r="I6559" s="1110" t="s">
        <v>10832</v>
      </c>
      <c r="J6559" s="1109">
        <v>0</v>
      </c>
      <c r="K6559" s="1109">
        <v>0</v>
      </c>
      <c r="L6559" s="1109">
        <v>0</v>
      </c>
      <c r="M6559" s="1109">
        <v>0</v>
      </c>
      <c r="N6559" s="1109">
        <v>0</v>
      </c>
      <c r="O6559" s="1109">
        <v>0</v>
      </c>
      <c r="P6559" s="1109">
        <v>0</v>
      </c>
      <c r="Q6559" s="1109">
        <v>0</v>
      </c>
    </row>
    <row r="6560" spans="1:17">
      <c r="A6560" s="1109">
        <v>22101</v>
      </c>
      <c r="B6560" s="1110" t="s">
        <v>0</v>
      </c>
      <c r="C6560" s="1109">
        <v>4.5</v>
      </c>
      <c r="D6560" s="1109">
        <v>3.9580000000000002</v>
      </c>
      <c r="E6560" s="1109">
        <v>12.75</v>
      </c>
      <c r="F6560" s="1109">
        <v>0</v>
      </c>
      <c r="G6560" s="1110" t="s">
        <v>10843</v>
      </c>
      <c r="H6560" s="1110" t="s">
        <v>4654</v>
      </c>
      <c r="I6560" s="1110" t="s">
        <v>10771</v>
      </c>
      <c r="J6560" s="1109">
        <v>0</v>
      </c>
      <c r="K6560" s="1109">
        <v>0</v>
      </c>
      <c r="L6560" s="1109">
        <v>0</v>
      </c>
      <c r="M6560" s="1109">
        <v>0</v>
      </c>
      <c r="N6560" s="1109">
        <v>0</v>
      </c>
      <c r="O6560" s="1109">
        <v>0</v>
      </c>
      <c r="P6560" s="1109">
        <v>0</v>
      </c>
      <c r="Q6560" s="1109">
        <v>0</v>
      </c>
    </row>
    <row r="6561" spans="1:17">
      <c r="A6561" s="1109">
        <v>22102</v>
      </c>
      <c r="B6561" s="1110" t="s">
        <v>0</v>
      </c>
      <c r="C6561" s="1109">
        <v>4.5</v>
      </c>
      <c r="D6561" s="1109">
        <v>3.9580000000000002</v>
      </c>
      <c r="E6561" s="1109">
        <v>12.75</v>
      </c>
      <c r="F6561" s="1109">
        <v>0</v>
      </c>
      <c r="G6561" s="1110" t="s">
        <v>10843</v>
      </c>
      <c r="H6561" s="1110" t="s">
        <v>4654</v>
      </c>
      <c r="I6561" s="1110" t="s">
        <v>10851</v>
      </c>
      <c r="J6561" s="1109">
        <v>0</v>
      </c>
      <c r="K6561" s="1109">
        <v>0</v>
      </c>
      <c r="L6561" s="1109">
        <v>0</v>
      </c>
      <c r="M6561" s="1109">
        <v>0</v>
      </c>
      <c r="N6561" s="1109">
        <v>0</v>
      </c>
      <c r="O6561" s="1109">
        <v>0</v>
      </c>
      <c r="P6561" s="1109">
        <v>0</v>
      </c>
      <c r="Q6561" s="1109">
        <v>0</v>
      </c>
    </row>
    <row r="6562" spans="1:17">
      <c r="A6562" s="1109">
        <v>22103</v>
      </c>
      <c r="B6562" s="1110" t="s">
        <v>0</v>
      </c>
      <c r="C6562" s="1109">
        <v>4.5</v>
      </c>
      <c r="D6562" s="1109">
        <v>3.9580000000000002</v>
      </c>
      <c r="E6562" s="1109">
        <v>12.75</v>
      </c>
      <c r="F6562" s="1109">
        <v>0</v>
      </c>
      <c r="G6562" s="1110" t="s">
        <v>10843</v>
      </c>
      <c r="H6562" s="1110" t="s">
        <v>4654</v>
      </c>
      <c r="I6562" s="1110" t="s">
        <v>10832</v>
      </c>
      <c r="J6562" s="1109">
        <v>0</v>
      </c>
      <c r="K6562" s="1109">
        <v>0</v>
      </c>
      <c r="L6562" s="1109">
        <v>0</v>
      </c>
      <c r="M6562" s="1109">
        <v>0</v>
      </c>
      <c r="N6562" s="1109">
        <v>0</v>
      </c>
      <c r="O6562" s="1109">
        <v>0</v>
      </c>
      <c r="P6562" s="1109">
        <v>0</v>
      </c>
      <c r="Q6562" s="1109">
        <v>0</v>
      </c>
    </row>
    <row r="6563" spans="1:17">
      <c r="A6563" s="1109">
        <v>22104</v>
      </c>
      <c r="B6563" s="1110" t="s">
        <v>0</v>
      </c>
      <c r="C6563" s="1109">
        <v>4.5</v>
      </c>
      <c r="D6563" s="1109">
        <v>3.9580000000000002</v>
      </c>
      <c r="E6563" s="1109">
        <v>12.75</v>
      </c>
      <c r="F6563" s="1109">
        <v>0</v>
      </c>
      <c r="G6563" s="1110" t="s">
        <v>10741</v>
      </c>
      <c r="H6563" s="1110" t="s">
        <v>4654</v>
      </c>
      <c r="I6563" s="1110" t="s">
        <v>10851</v>
      </c>
      <c r="J6563" s="1109">
        <v>0</v>
      </c>
      <c r="K6563" s="1109">
        <v>0</v>
      </c>
      <c r="L6563" s="1109">
        <v>0</v>
      </c>
      <c r="M6563" s="1109">
        <v>0</v>
      </c>
      <c r="N6563" s="1109">
        <v>0</v>
      </c>
      <c r="O6563" s="1109">
        <v>0</v>
      </c>
      <c r="P6563" s="1109">
        <v>0</v>
      </c>
      <c r="Q6563" s="1109">
        <v>0</v>
      </c>
    </row>
    <row r="6564" spans="1:17">
      <c r="A6564" s="1109">
        <v>22105</v>
      </c>
      <c r="B6564" s="1110" t="s">
        <v>0</v>
      </c>
      <c r="C6564" s="1109">
        <v>4.5</v>
      </c>
      <c r="D6564" s="1109">
        <v>3.9580000000000002</v>
      </c>
      <c r="E6564" s="1109">
        <v>12.75</v>
      </c>
      <c r="F6564" s="1109">
        <v>0</v>
      </c>
      <c r="G6564" s="1110" t="s">
        <v>10790</v>
      </c>
      <c r="H6564" s="1110" t="s">
        <v>4654</v>
      </c>
      <c r="I6564" s="1110" t="s">
        <v>10851</v>
      </c>
      <c r="J6564" s="1109">
        <v>0</v>
      </c>
      <c r="K6564" s="1109">
        <v>0</v>
      </c>
      <c r="L6564" s="1109">
        <v>0</v>
      </c>
      <c r="M6564" s="1109">
        <v>0</v>
      </c>
      <c r="N6564" s="1109">
        <v>0</v>
      </c>
      <c r="O6564" s="1109">
        <v>0</v>
      </c>
      <c r="P6564" s="1109">
        <v>0</v>
      </c>
      <c r="Q6564" s="1109">
        <v>0</v>
      </c>
    </row>
    <row r="6565" spans="1:17">
      <c r="A6565" s="1109">
        <v>22106</v>
      </c>
      <c r="B6565" s="1110" t="s">
        <v>0</v>
      </c>
      <c r="C6565" s="1109">
        <v>4.5</v>
      </c>
      <c r="D6565" s="1109">
        <v>3.9580000000000002</v>
      </c>
      <c r="E6565" s="1109">
        <v>12.75</v>
      </c>
      <c r="F6565" s="1109">
        <v>0</v>
      </c>
      <c r="G6565" s="1110" t="s">
        <v>10833</v>
      </c>
      <c r="H6565" s="1110" t="s">
        <v>4654</v>
      </c>
      <c r="I6565" s="1110" t="s">
        <v>10771</v>
      </c>
      <c r="J6565" s="1109">
        <v>0</v>
      </c>
      <c r="K6565" s="1109">
        <v>0</v>
      </c>
      <c r="L6565" s="1109">
        <v>0</v>
      </c>
      <c r="M6565" s="1109">
        <v>0</v>
      </c>
      <c r="N6565" s="1109">
        <v>0</v>
      </c>
      <c r="O6565" s="1109">
        <v>0</v>
      </c>
      <c r="P6565" s="1109">
        <v>0</v>
      </c>
      <c r="Q6565" s="1109">
        <v>0</v>
      </c>
    </row>
    <row r="6566" spans="1:17">
      <c r="A6566" s="1109">
        <v>22107</v>
      </c>
      <c r="B6566" s="1110" t="s">
        <v>0</v>
      </c>
      <c r="C6566" s="1109">
        <v>4.5</v>
      </c>
      <c r="D6566" s="1109">
        <v>3.9580000000000002</v>
      </c>
      <c r="E6566" s="1109">
        <v>12.75</v>
      </c>
      <c r="F6566" s="1109">
        <v>0</v>
      </c>
      <c r="G6566" s="1110" t="s">
        <v>10833</v>
      </c>
      <c r="H6566" s="1110" t="s">
        <v>4654</v>
      </c>
      <c r="I6566" s="1110" t="s">
        <v>10851</v>
      </c>
      <c r="J6566" s="1109">
        <v>0</v>
      </c>
      <c r="K6566" s="1109">
        <v>0</v>
      </c>
      <c r="L6566" s="1109">
        <v>0</v>
      </c>
      <c r="M6566" s="1109">
        <v>0</v>
      </c>
      <c r="N6566" s="1109">
        <v>0</v>
      </c>
      <c r="O6566" s="1109">
        <v>0</v>
      </c>
      <c r="P6566" s="1109">
        <v>0</v>
      </c>
      <c r="Q6566" s="1109">
        <v>0</v>
      </c>
    </row>
    <row r="6567" spans="1:17">
      <c r="A6567" s="1109">
        <v>22108</v>
      </c>
      <c r="B6567" s="1110" t="s">
        <v>0</v>
      </c>
      <c r="C6567" s="1109">
        <v>4.5</v>
      </c>
      <c r="D6567" s="1109">
        <v>3.9580000000000002</v>
      </c>
      <c r="E6567" s="1109">
        <v>12.75</v>
      </c>
      <c r="F6567" s="1109">
        <v>0</v>
      </c>
      <c r="G6567" s="1110" t="s">
        <v>10833</v>
      </c>
      <c r="H6567" s="1110" t="s">
        <v>4654</v>
      </c>
      <c r="I6567" s="1110" t="s">
        <v>10832</v>
      </c>
      <c r="J6567" s="1109">
        <v>0</v>
      </c>
      <c r="K6567" s="1109">
        <v>0</v>
      </c>
      <c r="L6567" s="1109">
        <v>0</v>
      </c>
      <c r="M6567" s="1109">
        <v>0</v>
      </c>
      <c r="N6567" s="1109">
        <v>0</v>
      </c>
      <c r="O6567" s="1109">
        <v>0</v>
      </c>
      <c r="P6567" s="1109">
        <v>0</v>
      </c>
      <c r="Q6567" s="1109">
        <v>0</v>
      </c>
    </row>
    <row r="6568" spans="1:17">
      <c r="A6568" s="1109">
        <v>22109</v>
      </c>
      <c r="B6568" s="1110" t="s">
        <v>0</v>
      </c>
      <c r="C6568" s="1109">
        <v>4.5</v>
      </c>
      <c r="D6568" s="1109">
        <v>3.9580000000000002</v>
      </c>
      <c r="E6568" s="1109">
        <v>12.75</v>
      </c>
      <c r="F6568" s="1109">
        <v>0</v>
      </c>
      <c r="G6568" s="1110" t="s">
        <v>10737</v>
      </c>
      <c r="H6568" s="1110" t="s">
        <v>4654</v>
      </c>
      <c r="I6568" s="1110" t="s">
        <v>10771</v>
      </c>
      <c r="J6568" s="1109">
        <v>0</v>
      </c>
      <c r="K6568" s="1109">
        <v>0</v>
      </c>
      <c r="L6568" s="1109">
        <v>0</v>
      </c>
      <c r="M6568" s="1109">
        <v>0</v>
      </c>
      <c r="N6568" s="1109">
        <v>0</v>
      </c>
      <c r="O6568" s="1109">
        <v>0</v>
      </c>
      <c r="P6568" s="1109">
        <v>0</v>
      </c>
      <c r="Q6568" s="1109">
        <v>0</v>
      </c>
    </row>
    <row r="6569" spans="1:17">
      <c r="A6569" s="1109">
        <v>22110</v>
      </c>
      <c r="B6569" s="1110" t="s">
        <v>0</v>
      </c>
      <c r="C6569" s="1109">
        <v>4.5</v>
      </c>
      <c r="D6569" s="1109">
        <v>3.9580000000000002</v>
      </c>
      <c r="E6569" s="1109">
        <v>12.75</v>
      </c>
      <c r="F6569" s="1109">
        <v>0</v>
      </c>
      <c r="G6569" s="1110" t="s">
        <v>10737</v>
      </c>
      <c r="H6569" s="1110" t="s">
        <v>4654</v>
      </c>
      <c r="I6569" s="1110" t="s">
        <v>10851</v>
      </c>
      <c r="J6569" s="1109">
        <v>0</v>
      </c>
      <c r="K6569" s="1109">
        <v>0</v>
      </c>
      <c r="L6569" s="1109">
        <v>0</v>
      </c>
      <c r="M6569" s="1109">
        <v>0</v>
      </c>
      <c r="N6569" s="1109">
        <v>0</v>
      </c>
      <c r="O6569" s="1109">
        <v>0</v>
      </c>
      <c r="P6569" s="1109">
        <v>0</v>
      </c>
      <c r="Q6569" s="1109">
        <v>0</v>
      </c>
    </row>
    <row r="6570" spans="1:17">
      <c r="A6570" s="1109">
        <v>22111</v>
      </c>
      <c r="B6570" s="1110" t="s">
        <v>0</v>
      </c>
      <c r="C6570" s="1109">
        <v>4.5</v>
      </c>
      <c r="D6570" s="1109">
        <v>3.9580000000000002</v>
      </c>
      <c r="E6570" s="1109">
        <v>12.75</v>
      </c>
      <c r="F6570" s="1109">
        <v>0</v>
      </c>
      <c r="G6570" s="1110" t="s">
        <v>10737</v>
      </c>
      <c r="H6570" s="1110" t="s">
        <v>4654</v>
      </c>
      <c r="I6570" s="1110" t="s">
        <v>10832</v>
      </c>
      <c r="J6570" s="1109">
        <v>0</v>
      </c>
      <c r="K6570" s="1109">
        <v>0</v>
      </c>
      <c r="L6570" s="1109">
        <v>0</v>
      </c>
      <c r="M6570" s="1109">
        <v>0</v>
      </c>
      <c r="N6570" s="1109">
        <v>0</v>
      </c>
      <c r="O6570" s="1109">
        <v>0</v>
      </c>
      <c r="P6570" s="1109">
        <v>0</v>
      </c>
      <c r="Q6570" s="1109">
        <v>0</v>
      </c>
    </row>
    <row r="6571" spans="1:17">
      <c r="A6571" s="1109">
        <v>22112</v>
      </c>
      <c r="B6571" s="1110" t="s">
        <v>0</v>
      </c>
      <c r="C6571" s="1109">
        <v>4.5</v>
      </c>
      <c r="D6571" s="1109">
        <v>3.9580000000000002</v>
      </c>
      <c r="E6571" s="1109">
        <v>12.75</v>
      </c>
      <c r="F6571" s="1109">
        <v>0</v>
      </c>
      <c r="G6571" s="1110" t="s">
        <v>10753</v>
      </c>
      <c r="H6571" s="1110" t="s">
        <v>4654</v>
      </c>
      <c r="I6571" s="1110" t="s">
        <v>10771</v>
      </c>
      <c r="J6571" s="1109">
        <v>0</v>
      </c>
      <c r="K6571" s="1109">
        <v>0</v>
      </c>
      <c r="L6571" s="1109">
        <v>0</v>
      </c>
      <c r="M6571" s="1109">
        <v>0</v>
      </c>
      <c r="N6571" s="1109">
        <v>0</v>
      </c>
      <c r="O6571" s="1109">
        <v>0</v>
      </c>
      <c r="P6571" s="1109">
        <v>0</v>
      </c>
      <c r="Q6571" s="1109">
        <v>0</v>
      </c>
    </row>
    <row r="6572" spans="1:17">
      <c r="A6572" s="1109">
        <v>22113</v>
      </c>
      <c r="B6572" s="1110" t="s">
        <v>0</v>
      </c>
      <c r="C6572" s="1109">
        <v>4.5</v>
      </c>
      <c r="D6572" s="1109">
        <v>3.9580000000000002</v>
      </c>
      <c r="E6572" s="1109">
        <v>12.75</v>
      </c>
      <c r="F6572" s="1109">
        <v>0</v>
      </c>
      <c r="G6572" s="1110" t="s">
        <v>10753</v>
      </c>
      <c r="H6572" s="1110" t="s">
        <v>4654</v>
      </c>
      <c r="I6572" s="1110" t="s">
        <v>10851</v>
      </c>
      <c r="J6572" s="1109">
        <v>0</v>
      </c>
      <c r="K6572" s="1109">
        <v>0</v>
      </c>
      <c r="L6572" s="1109">
        <v>0</v>
      </c>
      <c r="M6572" s="1109">
        <v>0</v>
      </c>
      <c r="N6572" s="1109">
        <v>0</v>
      </c>
      <c r="O6572" s="1109">
        <v>0</v>
      </c>
      <c r="P6572" s="1109">
        <v>0</v>
      </c>
      <c r="Q6572" s="1109">
        <v>0</v>
      </c>
    </row>
    <row r="6573" spans="1:17">
      <c r="A6573" s="1109">
        <v>22114</v>
      </c>
      <c r="B6573" s="1110" t="s">
        <v>0</v>
      </c>
      <c r="C6573" s="1109">
        <v>4.5</v>
      </c>
      <c r="D6573" s="1109">
        <v>3.9580000000000002</v>
      </c>
      <c r="E6573" s="1109">
        <v>12.75</v>
      </c>
      <c r="F6573" s="1109">
        <v>0</v>
      </c>
      <c r="G6573" s="1110" t="s">
        <v>10753</v>
      </c>
      <c r="H6573" s="1110" t="s">
        <v>4654</v>
      </c>
      <c r="I6573" s="1110" t="s">
        <v>10832</v>
      </c>
      <c r="J6573" s="1109">
        <v>0</v>
      </c>
      <c r="K6573" s="1109">
        <v>0</v>
      </c>
      <c r="L6573" s="1109">
        <v>0</v>
      </c>
      <c r="M6573" s="1109">
        <v>0</v>
      </c>
      <c r="N6573" s="1109">
        <v>0</v>
      </c>
      <c r="O6573" s="1109">
        <v>0</v>
      </c>
      <c r="P6573" s="1109">
        <v>0</v>
      </c>
      <c r="Q6573" s="1109">
        <v>0</v>
      </c>
    </row>
    <row r="6574" spans="1:17">
      <c r="A6574" s="1109">
        <v>22115</v>
      </c>
      <c r="B6574" s="1110" t="s">
        <v>0</v>
      </c>
      <c r="C6574" s="1109">
        <v>4.5</v>
      </c>
      <c r="D6574" s="1109">
        <v>3.9580000000000002</v>
      </c>
      <c r="E6574" s="1109">
        <v>12.75</v>
      </c>
      <c r="F6574" s="1109">
        <v>0</v>
      </c>
      <c r="G6574" s="1110" t="s">
        <v>10775</v>
      </c>
      <c r="H6574" s="1110" t="s">
        <v>4654</v>
      </c>
      <c r="I6574" s="1110" t="s">
        <v>10771</v>
      </c>
      <c r="J6574" s="1109">
        <v>0</v>
      </c>
      <c r="K6574" s="1109">
        <v>0</v>
      </c>
      <c r="L6574" s="1109">
        <v>0</v>
      </c>
      <c r="M6574" s="1109">
        <v>0</v>
      </c>
      <c r="N6574" s="1109">
        <v>0</v>
      </c>
      <c r="O6574" s="1109">
        <v>0</v>
      </c>
      <c r="P6574" s="1109">
        <v>0</v>
      </c>
      <c r="Q6574" s="1109">
        <v>0</v>
      </c>
    </row>
    <row r="6575" spans="1:17">
      <c r="A6575" s="1109">
        <v>22116</v>
      </c>
      <c r="B6575" s="1110" t="s">
        <v>0</v>
      </c>
      <c r="C6575" s="1109">
        <v>4.5</v>
      </c>
      <c r="D6575" s="1109">
        <v>3.9580000000000002</v>
      </c>
      <c r="E6575" s="1109">
        <v>12.75</v>
      </c>
      <c r="F6575" s="1109">
        <v>0</v>
      </c>
      <c r="G6575" s="1110" t="s">
        <v>10738</v>
      </c>
      <c r="H6575" s="1110" t="s">
        <v>4654</v>
      </c>
      <c r="I6575" s="1110" t="s">
        <v>10771</v>
      </c>
      <c r="J6575" s="1109">
        <v>0</v>
      </c>
      <c r="K6575" s="1109">
        <v>0</v>
      </c>
      <c r="L6575" s="1109">
        <v>0</v>
      </c>
      <c r="M6575" s="1109">
        <v>0</v>
      </c>
      <c r="N6575" s="1109">
        <v>0</v>
      </c>
      <c r="O6575" s="1109">
        <v>0</v>
      </c>
      <c r="P6575" s="1109">
        <v>0</v>
      </c>
      <c r="Q6575" s="1109">
        <v>0</v>
      </c>
    </row>
    <row r="6576" spans="1:17">
      <c r="A6576" s="1109">
        <v>22117</v>
      </c>
      <c r="B6576" s="1110" t="s">
        <v>0</v>
      </c>
      <c r="C6576" s="1109">
        <v>4.5</v>
      </c>
      <c r="D6576" s="1109">
        <v>3.9580000000000002</v>
      </c>
      <c r="E6576" s="1109">
        <v>12.75</v>
      </c>
      <c r="F6576" s="1109">
        <v>0</v>
      </c>
      <c r="G6576" s="1110" t="s">
        <v>10739</v>
      </c>
      <c r="H6576" s="1110" t="s">
        <v>4654</v>
      </c>
      <c r="I6576" s="1110" t="s">
        <v>10771</v>
      </c>
      <c r="J6576" s="1109">
        <v>0</v>
      </c>
      <c r="K6576" s="1109">
        <v>0</v>
      </c>
      <c r="L6576" s="1109">
        <v>0</v>
      </c>
      <c r="M6576" s="1109">
        <v>0</v>
      </c>
      <c r="N6576" s="1109">
        <v>0</v>
      </c>
      <c r="O6576" s="1109">
        <v>0</v>
      </c>
      <c r="P6576" s="1109">
        <v>0</v>
      </c>
      <c r="Q6576" s="1109">
        <v>0</v>
      </c>
    </row>
    <row r="6577" spans="1:17">
      <c r="A6577" s="1109">
        <v>22118</v>
      </c>
      <c r="B6577" s="1110" t="s">
        <v>0</v>
      </c>
      <c r="C6577" s="1109">
        <v>4.5</v>
      </c>
      <c r="D6577" s="1109">
        <v>3.9580000000000002</v>
      </c>
      <c r="E6577" s="1109">
        <v>12.75</v>
      </c>
      <c r="F6577" s="1109">
        <v>0</v>
      </c>
      <c r="G6577" s="1110" t="s">
        <v>10739</v>
      </c>
      <c r="H6577" s="1110" t="s">
        <v>4654</v>
      </c>
      <c r="I6577" s="1110" t="s">
        <v>10851</v>
      </c>
      <c r="J6577" s="1109">
        <v>0</v>
      </c>
      <c r="K6577" s="1109">
        <v>0</v>
      </c>
      <c r="L6577" s="1109">
        <v>0</v>
      </c>
      <c r="M6577" s="1109">
        <v>0</v>
      </c>
      <c r="N6577" s="1109">
        <v>0</v>
      </c>
      <c r="O6577" s="1109">
        <v>0</v>
      </c>
      <c r="P6577" s="1109">
        <v>0</v>
      </c>
      <c r="Q6577" s="1109">
        <v>0</v>
      </c>
    </row>
    <row r="6578" spans="1:17">
      <c r="A6578" s="1109">
        <v>22119</v>
      </c>
      <c r="B6578" s="1110" t="s">
        <v>0</v>
      </c>
      <c r="C6578" s="1109">
        <v>4.5</v>
      </c>
      <c r="D6578" s="1109">
        <v>3.9580000000000002</v>
      </c>
      <c r="E6578" s="1109">
        <v>12.75</v>
      </c>
      <c r="F6578" s="1109">
        <v>0</v>
      </c>
      <c r="G6578" s="1110" t="s">
        <v>10739</v>
      </c>
      <c r="H6578" s="1110" t="s">
        <v>4654</v>
      </c>
      <c r="I6578" s="1110" t="s">
        <v>10832</v>
      </c>
      <c r="J6578" s="1109">
        <v>0</v>
      </c>
      <c r="K6578" s="1109">
        <v>0</v>
      </c>
      <c r="L6578" s="1109">
        <v>0</v>
      </c>
      <c r="M6578" s="1109">
        <v>0</v>
      </c>
      <c r="N6578" s="1109">
        <v>0</v>
      </c>
      <c r="O6578" s="1109">
        <v>0</v>
      </c>
      <c r="P6578" s="1109">
        <v>0</v>
      </c>
      <c r="Q6578" s="1109">
        <v>0</v>
      </c>
    </row>
    <row r="6579" spans="1:17">
      <c r="A6579" s="1109">
        <v>22120</v>
      </c>
      <c r="B6579" s="1110" t="s">
        <v>0</v>
      </c>
      <c r="C6579" s="1109">
        <v>4.5</v>
      </c>
      <c r="D6579" s="1109">
        <v>3.9580000000000002</v>
      </c>
      <c r="E6579" s="1109">
        <v>12.75</v>
      </c>
      <c r="F6579" s="1109">
        <v>0</v>
      </c>
      <c r="G6579" s="1110" t="s">
        <v>10844</v>
      </c>
      <c r="H6579" s="1110" t="s">
        <v>4654</v>
      </c>
      <c r="I6579" s="1110" t="s">
        <v>10771</v>
      </c>
      <c r="J6579" s="1109">
        <v>0</v>
      </c>
      <c r="K6579" s="1109">
        <v>0</v>
      </c>
      <c r="L6579" s="1109">
        <v>0</v>
      </c>
      <c r="M6579" s="1109">
        <v>0</v>
      </c>
      <c r="N6579" s="1109">
        <v>0</v>
      </c>
      <c r="O6579" s="1109">
        <v>0</v>
      </c>
      <c r="P6579" s="1109">
        <v>0</v>
      </c>
      <c r="Q6579" s="1109">
        <v>0</v>
      </c>
    </row>
    <row r="6580" spans="1:17">
      <c r="A6580" s="1109">
        <v>22121</v>
      </c>
      <c r="B6580" s="1110" t="s">
        <v>0</v>
      </c>
      <c r="C6580" s="1109">
        <v>4.5</v>
      </c>
      <c r="D6580" s="1109">
        <v>3.9580000000000002</v>
      </c>
      <c r="E6580" s="1109">
        <v>12.75</v>
      </c>
      <c r="F6580" s="1109">
        <v>0</v>
      </c>
      <c r="G6580" s="1110" t="s">
        <v>10844</v>
      </c>
      <c r="H6580" s="1110" t="s">
        <v>4654</v>
      </c>
      <c r="I6580" s="1110" t="s">
        <v>10851</v>
      </c>
      <c r="J6580" s="1109">
        <v>0</v>
      </c>
      <c r="K6580" s="1109">
        <v>0</v>
      </c>
      <c r="L6580" s="1109">
        <v>0</v>
      </c>
      <c r="M6580" s="1109">
        <v>0</v>
      </c>
      <c r="N6580" s="1109">
        <v>0</v>
      </c>
      <c r="O6580" s="1109">
        <v>0</v>
      </c>
      <c r="P6580" s="1109">
        <v>0</v>
      </c>
      <c r="Q6580" s="1109">
        <v>0</v>
      </c>
    </row>
    <row r="6581" spans="1:17">
      <c r="A6581" s="1109">
        <v>22122</v>
      </c>
      <c r="B6581" s="1110" t="s">
        <v>0</v>
      </c>
      <c r="C6581" s="1109">
        <v>4.5</v>
      </c>
      <c r="D6581" s="1109">
        <v>3.9580000000000002</v>
      </c>
      <c r="E6581" s="1109">
        <v>12.75</v>
      </c>
      <c r="F6581" s="1109">
        <v>0</v>
      </c>
      <c r="G6581" s="1110" t="s">
        <v>10844</v>
      </c>
      <c r="H6581" s="1110" t="s">
        <v>4654</v>
      </c>
      <c r="I6581" s="1110" t="s">
        <v>10832</v>
      </c>
      <c r="J6581" s="1109">
        <v>0</v>
      </c>
      <c r="K6581" s="1109">
        <v>0</v>
      </c>
      <c r="L6581" s="1109">
        <v>0</v>
      </c>
      <c r="M6581" s="1109">
        <v>0</v>
      </c>
      <c r="N6581" s="1109">
        <v>0</v>
      </c>
      <c r="O6581" s="1109">
        <v>0</v>
      </c>
      <c r="P6581" s="1109">
        <v>0</v>
      </c>
      <c r="Q6581" s="1109">
        <v>0</v>
      </c>
    </row>
    <row r="6582" spans="1:17">
      <c r="A6582" s="1109">
        <v>22123</v>
      </c>
      <c r="B6582" s="1110" t="s">
        <v>0</v>
      </c>
      <c r="C6582" s="1109">
        <v>4.5</v>
      </c>
      <c r="D6582" s="1109">
        <v>3.9580000000000002</v>
      </c>
      <c r="E6582" s="1109">
        <v>12.6</v>
      </c>
      <c r="F6582" s="1109">
        <v>0</v>
      </c>
      <c r="G6582" s="1110" t="s">
        <v>10840</v>
      </c>
      <c r="H6582" s="1110" t="s">
        <v>4654</v>
      </c>
      <c r="I6582" s="1110" t="s">
        <v>10832</v>
      </c>
      <c r="J6582" s="1109">
        <v>0</v>
      </c>
      <c r="K6582" s="1109">
        <v>0</v>
      </c>
      <c r="L6582" s="1109">
        <v>0</v>
      </c>
      <c r="M6582" s="1109">
        <v>0</v>
      </c>
      <c r="N6582" s="1109">
        <v>0</v>
      </c>
      <c r="O6582" s="1109">
        <v>0</v>
      </c>
      <c r="P6582" s="1109">
        <v>0</v>
      </c>
      <c r="Q6582" s="1109">
        <v>0</v>
      </c>
    </row>
    <row r="6583" spans="1:17">
      <c r="A6583" s="1109">
        <v>22124</v>
      </c>
      <c r="B6583" s="1110" t="s">
        <v>0</v>
      </c>
      <c r="C6583" s="1109">
        <v>4.5</v>
      </c>
      <c r="D6583" s="1109">
        <v>3.9580000000000002</v>
      </c>
      <c r="E6583" s="1109">
        <v>12.6</v>
      </c>
      <c r="F6583" s="1109">
        <v>0</v>
      </c>
      <c r="G6583" s="1110" t="s">
        <v>10842</v>
      </c>
      <c r="H6583" s="1110" t="s">
        <v>4654</v>
      </c>
      <c r="I6583" s="1110" t="s">
        <v>10852</v>
      </c>
      <c r="J6583" s="1109">
        <v>0</v>
      </c>
      <c r="K6583" s="1109">
        <v>0</v>
      </c>
      <c r="L6583" s="1109">
        <v>0</v>
      </c>
      <c r="M6583" s="1109">
        <v>0</v>
      </c>
      <c r="N6583" s="1109">
        <v>0</v>
      </c>
      <c r="O6583" s="1109">
        <v>0</v>
      </c>
      <c r="P6583" s="1109">
        <v>0</v>
      </c>
      <c r="Q6583" s="1109">
        <v>0</v>
      </c>
    </row>
    <row r="6584" spans="1:17">
      <c r="A6584" s="1109">
        <v>22125</v>
      </c>
      <c r="B6584" s="1110" t="s">
        <v>0</v>
      </c>
      <c r="C6584" s="1109">
        <v>4.5</v>
      </c>
      <c r="D6584" s="1109">
        <v>3.9580000000000002</v>
      </c>
      <c r="E6584" s="1109">
        <v>12.6</v>
      </c>
      <c r="F6584" s="1109">
        <v>0</v>
      </c>
      <c r="G6584" s="1110" t="s">
        <v>10842</v>
      </c>
      <c r="H6584" s="1110" t="s">
        <v>4654</v>
      </c>
      <c r="I6584" s="1110" t="s">
        <v>10851</v>
      </c>
      <c r="J6584" s="1109">
        <v>0</v>
      </c>
      <c r="K6584" s="1109">
        <v>0</v>
      </c>
      <c r="L6584" s="1109">
        <v>0</v>
      </c>
      <c r="M6584" s="1109">
        <v>0</v>
      </c>
      <c r="N6584" s="1109">
        <v>0</v>
      </c>
      <c r="O6584" s="1109">
        <v>0</v>
      </c>
      <c r="P6584" s="1109">
        <v>0</v>
      </c>
      <c r="Q6584" s="1109">
        <v>0</v>
      </c>
    </row>
    <row r="6585" spans="1:17">
      <c r="A6585" s="1109">
        <v>22126</v>
      </c>
      <c r="B6585" s="1110" t="s">
        <v>0</v>
      </c>
      <c r="C6585" s="1109">
        <v>4.5</v>
      </c>
      <c r="D6585" s="1109">
        <v>3.9580000000000002</v>
      </c>
      <c r="E6585" s="1109">
        <v>12.6</v>
      </c>
      <c r="F6585" s="1109">
        <v>0</v>
      </c>
      <c r="G6585" s="1110" t="s">
        <v>10842</v>
      </c>
      <c r="H6585" s="1110" t="s">
        <v>4654</v>
      </c>
      <c r="I6585" s="1110" t="s">
        <v>10832</v>
      </c>
      <c r="J6585" s="1109">
        <v>0</v>
      </c>
      <c r="K6585" s="1109">
        <v>0</v>
      </c>
      <c r="L6585" s="1109">
        <v>0</v>
      </c>
      <c r="M6585" s="1109">
        <v>0</v>
      </c>
      <c r="N6585" s="1109">
        <v>0</v>
      </c>
      <c r="O6585" s="1109">
        <v>0</v>
      </c>
      <c r="P6585" s="1109">
        <v>0</v>
      </c>
      <c r="Q6585" s="1109">
        <v>0</v>
      </c>
    </row>
    <row r="6586" spans="1:17">
      <c r="A6586" s="1109">
        <v>22127</v>
      </c>
      <c r="B6586" s="1110" t="s">
        <v>0</v>
      </c>
      <c r="C6586" s="1109">
        <v>4.5</v>
      </c>
      <c r="D6586" s="1109">
        <v>3.9580000000000002</v>
      </c>
      <c r="E6586" s="1109">
        <v>12.6</v>
      </c>
      <c r="F6586" s="1109">
        <v>0</v>
      </c>
      <c r="G6586" s="1110" t="s">
        <v>10843</v>
      </c>
      <c r="H6586" s="1110" t="s">
        <v>4654</v>
      </c>
      <c r="I6586" s="1110" t="s">
        <v>10851</v>
      </c>
      <c r="J6586" s="1109">
        <v>0</v>
      </c>
      <c r="K6586" s="1109">
        <v>0</v>
      </c>
      <c r="L6586" s="1109">
        <v>0</v>
      </c>
      <c r="M6586" s="1109">
        <v>0</v>
      </c>
      <c r="N6586" s="1109">
        <v>0</v>
      </c>
      <c r="O6586" s="1109">
        <v>0</v>
      </c>
      <c r="P6586" s="1109">
        <v>0</v>
      </c>
      <c r="Q6586" s="1109">
        <v>0</v>
      </c>
    </row>
    <row r="6587" spans="1:17">
      <c r="A6587" s="1109">
        <v>22128</v>
      </c>
      <c r="B6587" s="1110" t="s">
        <v>0</v>
      </c>
      <c r="C6587" s="1109">
        <v>4.5</v>
      </c>
      <c r="D6587" s="1109">
        <v>3.9580000000000002</v>
      </c>
      <c r="E6587" s="1109">
        <v>12.6</v>
      </c>
      <c r="F6587" s="1109">
        <v>0</v>
      </c>
      <c r="G6587" s="1110" t="s">
        <v>10843</v>
      </c>
      <c r="H6587" s="1110" t="s">
        <v>4654</v>
      </c>
      <c r="I6587" s="1110" t="s">
        <v>10832</v>
      </c>
      <c r="J6587" s="1109">
        <v>0</v>
      </c>
      <c r="K6587" s="1109">
        <v>0</v>
      </c>
      <c r="L6587" s="1109">
        <v>0</v>
      </c>
      <c r="M6587" s="1109">
        <v>0</v>
      </c>
      <c r="N6587" s="1109">
        <v>0</v>
      </c>
      <c r="O6587" s="1109">
        <v>0</v>
      </c>
      <c r="P6587" s="1109">
        <v>0</v>
      </c>
      <c r="Q6587" s="1109">
        <v>0</v>
      </c>
    </row>
    <row r="6588" spans="1:17">
      <c r="A6588" s="1109">
        <v>22129</v>
      </c>
      <c r="B6588" s="1110" t="s">
        <v>0</v>
      </c>
      <c r="C6588" s="1109">
        <v>4.5</v>
      </c>
      <c r="D6588" s="1109">
        <v>3.9580000000000002</v>
      </c>
      <c r="E6588" s="1109">
        <v>12.6</v>
      </c>
      <c r="F6588" s="1109">
        <v>0</v>
      </c>
      <c r="G6588" s="1110" t="s">
        <v>10843</v>
      </c>
      <c r="H6588" s="1110" t="s">
        <v>4654</v>
      </c>
      <c r="I6588" s="1110" t="s">
        <v>10852</v>
      </c>
      <c r="J6588" s="1109">
        <v>0</v>
      </c>
      <c r="K6588" s="1109">
        <v>0</v>
      </c>
      <c r="L6588" s="1109">
        <v>0</v>
      </c>
      <c r="M6588" s="1109">
        <v>0</v>
      </c>
      <c r="N6588" s="1109">
        <v>0</v>
      </c>
      <c r="O6588" s="1109">
        <v>0</v>
      </c>
      <c r="P6588" s="1109">
        <v>0</v>
      </c>
      <c r="Q6588" s="1109">
        <v>0</v>
      </c>
    </row>
    <row r="6589" spans="1:17">
      <c r="A6589" s="1109">
        <v>22130</v>
      </c>
      <c r="B6589" s="1110" t="s">
        <v>0</v>
      </c>
      <c r="C6589" s="1109">
        <v>4.5</v>
      </c>
      <c r="D6589" s="1109">
        <v>3.9580000000000002</v>
      </c>
      <c r="E6589" s="1109">
        <v>12.6</v>
      </c>
      <c r="F6589" s="1109">
        <v>0</v>
      </c>
      <c r="G6589" s="1110" t="s">
        <v>10784</v>
      </c>
      <c r="H6589" s="1110" t="s">
        <v>4654</v>
      </c>
      <c r="I6589" s="1110" t="s">
        <v>10832</v>
      </c>
      <c r="J6589" s="1109">
        <v>0</v>
      </c>
      <c r="K6589" s="1109">
        <v>0</v>
      </c>
      <c r="L6589" s="1109">
        <v>0</v>
      </c>
      <c r="M6589" s="1109">
        <v>0</v>
      </c>
      <c r="N6589" s="1109">
        <v>0</v>
      </c>
      <c r="O6589" s="1109">
        <v>0</v>
      </c>
      <c r="P6589" s="1109">
        <v>0</v>
      </c>
      <c r="Q6589" s="1109">
        <v>0</v>
      </c>
    </row>
    <row r="6590" spans="1:17">
      <c r="A6590" s="1109">
        <v>22131</v>
      </c>
      <c r="B6590" s="1110" t="s">
        <v>0</v>
      </c>
      <c r="C6590" s="1109">
        <v>4.5</v>
      </c>
      <c r="D6590" s="1109">
        <v>3.9580000000000002</v>
      </c>
      <c r="E6590" s="1109">
        <v>12.6</v>
      </c>
      <c r="F6590" s="1109">
        <v>0</v>
      </c>
      <c r="G6590" s="1110" t="s">
        <v>10741</v>
      </c>
      <c r="H6590" s="1110" t="s">
        <v>4654</v>
      </c>
      <c r="I6590" s="1110" t="s">
        <v>10832</v>
      </c>
      <c r="J6590" s="1109">
        <v>0</v>
      </c>
      <c r="K6590" s="1109">
        <v>0</v>
      </c>
      <c r="L6590" s="1109">
        <v>0</v>
      </c>
      <c r="M6590" s="1109">
        <v>0</v>
      </c>
      <c r="N6590" s="1109">
        <v>0</v>
      </c>
      <c r="O6590" s="1109">
        <v>0</v>
      </c>
      <c r="P6590" s="1109">
        <v>0</v>
      </c>
      <c r="Q6590" s="1109">
        <v>0</v>
      </c>
    </row>
    <row r="6591" spans="1:17">
      <c r="A6591" s="1109">
        <v>22132</v>
      </c>
      <c r="B6591" s="1110" t="s">
        <v>0</v>
      </c>
      <c r="C6591" s="1109">
        <v>4.5</v>
      </c>
      <c r="D6591" s="1109">
        <v>3.9580000000000002</v>
      </c>
      <c r="E6591" s="1109">
        <v>12.6</v>
      </c>
      <c r="F6591" s="1109">
        <v>0</v>
      </c>
      <c r="G6591" s="1110" t="s">
        <v>10790</v>
      </c>
      <c r="H6591" s="1110" t="s">
        <v>4654</v>
      </c>
      <c r="I6591" s="1110" t="s">
        <v>10832</v>
      </c>
      <c r="J6591" s="1109">
        <v>0</v>
      </c>
      <c r="K6591" s="1109">
        <v>0</v>
      </c>
      <c r="L6591" s="1109">
        <v>0</v>
      </c>
      <c r="M6591" s="1109">
        <v>0</v>
      </c>
      <c r="N6591" s="1109">
        <v>0</v>
      </c>
      <c r="O6591" s="1109">
        <v>0</v>
      </c>
      <c r="P6591" s="1109">
        <v>0</v>
      </c>
      <c r="Q6591" s="1109">
        <v>0</v>
      </c>
    </row>
    <row r="6592" spans="1:17">
      <c r="A6592" s="1109">
        <v>22133</v>
      </c>
      <c r="B6592" s="1110" t="s">
        <v>0</v>
      </c>
      <c r="C6592" s="1109">
        <v>4.5</v>
      </c>
      <c r="D6592" s="1109">
        <v>3.9580000000000002</v>
      </c>
      <c r="E6592" s="1109">
        <v>12.6</v>
      </c>
      <c r="F6592" s="1109">
        <v>0</v>
      </c>
      <c r="G6592" s="1110" t="s">
        <v>10833</v>
      </c>
      <c r="H6592" s="1110" t="s">
        <v>4654</v>
      </c>
      <c r="I6592" s="1110" t="s">
        <v>10851</v>
      </c>
      <c r="J6592" s="1109">
        <v>0</v>
      </c>
      <c r="K6592" s="1109">
        <v>0</v>
      </c>
      <c r="L6592" s="1109">
        <v>0</v>
      </c>
      <c r="M6592" s="1109">
        <v>0</v>
      </c>
      <c r="N6592" s="1109">
        <v>0</v>
      </c>
      <c r="O6592" s="1109">
        <v>0</v>
      </c>
      <c r="P6592" s="1109">
        <v>0</v>
      </c>
      <c r="Q6592" s="1109">
        <v>0</v>
      </c>
    </row>
    <row r="6593" spans="1:17">
      <c r="A6593" s="1109">
        <v>22134</v>
      </c>
      <c r="B6593" s="1110" t="s">
        <v>0</v>
      </c>
      <c r="C6593" s="1109">
        <v>4.5</v>
      </c>
      <c r="D6593" s="1109">
        <v>3.9580000000000002</v>
      </c>
      <c r="E6593" s="1109">
        <v>12.6</v>
      </c>
      <c r="F6593" s="1109">
        <v>0</v>
      </c>
      <c r="G6593" s="1110" t="s">
        <v>10833</v>
      </c>
      <c r="H6593" s="1110" t="s">
        <v>4654</v>
      </c>
      <c r="I6593" s="1110" t="s">
        <v>10832</v>
      </c>
      <c r="J6593" s="1109">
        <v>0</v>
      </c>
      <c r="K6593" s="1109">
        <v>0</v>
      </c>
      <c r="L6593" s="1109">
        <v>0</v>
      </c>
      <c r="M6593" s="1109">
        <v>0</v>
      </c>
      <c r="N6593" s="1109">
        <v>0</v>
      </c>
      <c r="O6593" s="1109">
        <v>0</v>
      </c>
      <c r="P6593" s="1109">
        <v>0</v>
      </c>
      <c r="Q6593" s="1109">
        <v>0</v>
      </c>
    </row>
    <row r="6594" spans="1:17">
      <c r="A6594" s="1109">
        <v>22135</v>
      </c>
      <c r="B6594" s="1110" t="s">
        <v>0</v>
      </c>
      <c r="C6594" s="1109">
        <v>4.5</v>
      </c>
      <c r="D6594" s="1109">
        <v>3.9580000000000002</v>
      </c>
      <c r="E6594" s="1109">
        <v>12.6</v>
      </c>
      <c r="F6594" s="1109">
        <v>0</v>
      </c>
      <c r="G6594" s="1110" t="s">
        <v>10833</v>
      </c>
      <c r="H6594" s="1110" t="s">
        <v>4654</v>
      </c>
      <c r="I6594" s="1110" t="s">
        <v>10852</v>
      </c>
      <c r="J6594" s="1109">
        <v>0</v>
      </c>
      <c r="K6594" s="1109">
        <v>0</v>
      </c>
      <c r="L6594" s="1109">
        <v>0</v>
      </c>
      <c r="M6594" s="1109">
        <v>0</v>
      </c>
      <c r="N6594" s="1109">
        <v>0</v>
      </c>
      <c r="O6594" s="1109">
        <v>0</v>
      </c>
      <c r="P6594" s="1109">
        <v>0</v>
      </c>
      <c r="Q6594" s="1109">
        <v>0</v>
      </c>
    </row>
    <row r="6595" spans="1:17">
      <c r="A6595" s="1109">
        <v>22136</v>
      </c>
      <c r="B6595" s="1110" t="s">
        <v>0</v>
      </c>
      <c r="C6595" s="1109">
        <v>4.5</v>
      </c>
      <c r="D6595" s="1109">
        <v>3.9580000000000002</v>
      </c>
      <c r="E6595" s="1109">
        <v>12.6</v>
      </c>
      <c r="F6595" s="1109">
        <v>0</v>
      </c>
      <c r="G6595" s="1110" t="s">
        <v>10737</v>
      </c>
      <c r="H6595" s="1110" t="s">
        <v>4654</v>
      </c>
      <c r="I6595" s="1110" t="s">
        <v>10852</v>
      </c>
      <c r="J6595" s="1109">
        <v>0</v>
      </c>
      <c r="K6595" s="1109">
        <v>0</v>
      </c>
      <c r="L6595" s="1109">
        <v>0</v>
      </c>
      <c r="M6595" s="1109">
        <v>0</v>
      </c>
      <c r="N6595" s="1109">
        <v>0</v>
      </c>
      <c r="O6595" s="1109">
        <v>0</v>
      </c>
      <c r="P6595" s="1109">
        <v>0</v>
      </c>
      <c r="Q6595" s="1109">
        <v>0</v>
      </c>
    </row>
    <row r="6596" spans="1:17">
      <c r="A6596" s="1109">
        <v>22137</v>
      </c>
      <c r="B6596" s="1110" t="s">
        <v>0</v>
      </c>
      <c r="C6596" s="1109">
        <v>4.5</v>
      </c>
      <c r="D6596" s="1109">
        <v>3.9580000000000002</v>
      </c>
      <c r="E6596" s="1109">
        <v>12.6</v>
      </c>
      <c r="F6596" s="1109">
        <v>0</v>
      </c>
      <c r="G6596" s="1110" t="s">
        <v>10737</v>
      </c>
      <c r="H6596" s="1110" t="s">
        <v>4654</v>
      </c>
      <c r="I6596" s="1110" t="s">
        <v>10851</v>
      </c>
      <c r="J6596" s="1109">
        <v>0</v>
      </c>
      <c r="K6596" s="1109">
        <v>0</v>
      </c>
      <c r="L6596" s="1109">
        <v>0</v>
      </c>
      <c r="M6596" s="1109">
        <v>0</v>
      </c>
      <c r="N6596" s="1109">
        <v>0</v>
      </c>
      <c r="O6596" s="1109">
        <v>0</v>
      </c>
      <c r="P6596" s="1109">
        <v>0</v>
      </c>
      <c r="Q6596" s="1109">
        <v>0</v>
      </c>
    </row>
    <row r="6597" spans="1:17">
      <c r="A6597" s="1109">
        <v>22138</v>
      </c>
      <c r="B6597" s="1110" t="s">
        <v>0</v>
      </c>
      <c r="C6597" s="1109">
        <v>4.5</v>
      </c>
      <c r="D6597" s="1109">
        <v>3.9580000000000002</v>
      </c>
      <c r="E6597" s="1109">
        <v>12.6</v>
      </c>
      <c r="F6597" s="1109">
        <v>0</v>
      </c>
      <c r="G6597" s="1110" t="s">
        <v>10737</v>
      </c>
      <c r="H6597" s="1110" t="s">
        <v>4654</v>
      </c>
      <c r="I6597" s="1110" t="s">
        <v>10832</v>
      </c>
      <c r="J6597" s="1109">
        <v>0</v>
      </c>
      <c r="K6597" s="1109">
        <v>0</v>
      </c>
      <c r="L6597" s="1109">
        <v>0</v>
      </c>
      <c r="M6597" s="1109">
        <v>0</v>
      </c>
      <c r="N6597" s="1109">
        <v>0</v>
      </c>
      <c r="O6597" s="1109">
        <v>0</v>
      </c>
      <c r="P6597" s="1109">
        <v>0</v>
      </c>
      <c r="Q6597" s="1109">
        <v>0</v>
      </c>
    </row>
    <row r="6598" spans="1:17">
      <c r="A6598" s="1109">
        <v>22139</v>
      </c>
      <c r="B6598" s="1110" t="s">
        <v>0</v>
      </c>
      <c r="C6598" s="1109">
        <v>4.5</v>
      </c>
      <c r="D6598" s="1109">
        <v>3.9580000000000002</v>
      </c>
      <c r="E6598" s="1109">
        <v>12.6</v>
      </c>
      <c r="F6598" s="1109">
        <v>0</v>
      </c>
      <c r="G6598" s="1110" t="s">
        <v>10753</v>
      </c>
      <c r="H6598" s="1110" t="s">
        <v>4654</v>
      </c>
      <c r="I6598" s="1110" t="s">
        <v>10852</v>
      </c>
      <c r="J6598" s="1109">
        <v>0</v>
      </c>
      <c r="K6598" s="1109">
        <v>0</v>
      </c>
      <c r="L6598" s="1109">
        <v>0</v>
      </c>
      <c r="M6598" s="1109">
        <v>0</v>
      </c>
      <c r="N6598" s="1109">
        <v>0</v>
      </c>
      <c r="O6598" s="1109">
        <v>0</v>
      </c>
      <c r="P6598" s="1109">
        <v>0</v>
      </c>
      <c r="Q6598" s="1109">
        <v>0</v>
      </c>
    </row>
    <row r="6599" spans="1:17">
      <c r="A6599" s="1109">
        <v>22140</v>
      </c>
      <c r="B6599" s="1110" t="s">
        <v>0</v>
      </c>
      <c r="C6599" s="1109">
        <v>4.5</v>
      </c>
      <c r="D6599" s="1109">
        <v>3.9580000000000002</v>
      </c>
      <c r="E6599" s="1109">
        <v>12.6</v>
      </c>
      <c r="F6599" s="1109">
        <v>0</v>
      </c>
      <c r="G6599" s="1110" t="s">
        <v>10753</v>
      </c>
      <c r="H6599" s="1110" t="s">
        <v>4654</v>
      </c>
      <c r="I6599" s="1110" t="s">
        <v>10851</v>
      </c>
      <c r="J6599" s="1109">
        <v>0</v>
      </c>
      <c r="K6599" s="1109">
        <v>0</v>
      </c>
      <c r="L6599" s="1109">
        <v>0</v>
      </c>
      <c r="M6599" s="1109">
        <v>0</v>
      </c>
      <c r="N6599" s="1109">
        <v>0</v>
      </c>
      <c r="O6599" s="1109">
        <v>0</v>
      </c>
      <c r="P6599" s="1109">
        <v>0</v>
      </c>
      <c r="Q6599" s="1109">
        <v>0</v>
      </c>
    </row>
    <row r="6600" spans="1:17">
      <c r="A6600" s="1109">
        <v>22141</v>
      </c>
      <c r="B6600" s="1110" t="s">
        <v>0</v>
      </c>
      <c r="C6600" s="1109">
        <v>4.5</v>
      </c>
      <c r="D6600" s="1109">
        <v>3.9580000000000002</v>
      </c>
      <c r="E6600" s="1109">
        <v>12.6</v>
      </c>
      <c r="F6600" s="1109">
        <v>0</v>
      </c>
      <c r="G6600" s="1110" t="s">
        <v>10753</v>
      </c>
      <c r="H6600" s="1110" t="s">
        <v>4654</v>
      </c>
      <c r="I6600" s="1110" t="s">
        <v>10832</v>
      </c>
      <c r="J6600" s="1109">
        <v>0</v>
      </c>
      <c r="K6600" s="1109">
        <v>0</v>
      </c>
      <c r="L6600" s="1109">
        <v>0</v>
      </c>
      <c r="M6600" s="1109">
        <v>0</v>
      </c>
      <c r="N6600" s="1109">
        <v>0</v>
      </c>
      <c r="O6600" s="1109">
        <v>0</v>
      </c>
      <c r="P6600" s="1109">
        <v>0</v>
      </c>
      <c r="Q6600" s="1109">
        <v>0</v>
      </c>
    </row>
    <row r="6601" spans="1:17">
      <c r="A6601" s="1109">
        <v>22142</v>
      </c>
      <c r="B6601" s="1110" t="s">
        <v>0</v>
      </c>
      <c r="C6601" s="1109">
        <v>4.5</v>
      </c>
      <c r="D6601" s="1109">
        <v>3.9580000000000002</v>
      </c>
      <c r="E6601" s="1109">
        <v>12.6</v>
      </c>
      <c r="F6601" s="1109">
        <v>0</v>
      </c>
      <c r="G6601" s="1110" t="s">
        <v>10775</v>
      </c>
      <c r="H6601" s="1110" t="s">
        <v>4654</v>
      </c>
      <c r="I6601" s="1110" t="s">
        <v>10852</v>
      </c>
      <c r="J6601" s="1109">
        <v>0</v>
      </c>
      <c r="K6601" s="1109">
        <v>0</v>
      </c>
      <c r="L6601" s="1109">
        <v>0</v>
      </c>
      <c r="M6601" s="1109">
        <v>0</v>
      </c>
      <c r="N6601" s="1109">
        <v>0</v>
      </c>
      <c r="O6601" s="1109">
        <v>0</v>
      </c>
      <c r="P6601" s="1109">
        <v>0</v>
      </c>
      <c r="Q6601" s="1109">
        <v>0</v>
      </c>
    </row>
    <row r="6602" spans="1:17">
      <c r="A6602" s="1109">
        <v>22143</v>
      </c>
      <c r="B6602" s="1110" t="s">
        <v>0</v>
      </c>
      <c r="C6602" s="1109">
        <v>4.5</v>
      </c>
      <c r="D6602" s="1109">
        <v>3.9580000000000002</v>
      </c>
      <c r="E6602" s="1109">
        <v>12.6</v>
      </c>
      <c r="F6602" s="1109">
        <v>0</v>
      </c>
      <c r="G6602" s="1110" t="s">
        <v>10738</v>
      </c>
      <c r="H6602" s="1110" t="s">
        <v>4654</v>
      </c>
      <c r="I6602" s="1110" t="s">
        <v>10852</v>
      </c>
      <c r="J6602" s="1109">
        <v>0</v>
      </c>
      <c r="K6602" s="1109">
        <v>0</v>
      </c>
      <c r="L6602" s="1109">
        <v>0</v>
      </c>
      <c r="M6602" s="1109">
        <v>0</v>
      </c>
      <c r="N6602" s="1109">
        <v>0</v>
      </c>
      <c r="O6602" s="1109">
        <v>0</v>
      </c>
      <c r="P6602" s="1109">
        <v>0</v>
      </c>
      <c r="Q6602" s="1109">
        <v>0</v>
      </c>
    </row>
    <row r="6603" spans="1:17">
      <c r="A6603" s="1109">
        <v>22144</v>
      </c>
      <c r="B6603" s="1110" t="s">
        <v>0</v>
      </c>
      <c r="C6603" s="1109">
        <v>4.5</v>
      </c>
      <c r="D6603" s="1109">
        <v>3.9580000000000002</v>
      </c>
      <c r="E6603" s="1109">
        <v>12.6</v>
      </c>
      <c r="F6603" s="1109">
        <v>0</v>
      </c>
      <c r="G6603" s="1110" t="s">
        <v>10739</v>
      </c>
      <c r="H6603" s="1110" t="s">
        <v>4654</v>
      </c>
      <c r="I6603" s="1110" t="s">
        <v>10852</v>
      </c>
      <c r="J6603" s="1109">
        <v>0</v>
      </c>
      <c r="K6603" s="1109">
        <v>0</v>
      </c>
      <c r="L6603" s="1109">
        <v>0</v>
      </c>
      <c r="M6603" s="1109">
        <v>0</v>
      </c>
      <c r="N6603" s="1109">
        <v>0</v>
      </c>
      <c r="O6603" s="1109">
        <v>0</v>
      </c>
      <c r="P6603" s="1109">
        <v>0</v>
      </c>
      <c r="Q6603" s="1109">
        <v>0</v>
      </c>
    </row>
    <row r="6604" spans="1:17">
      <c r="A6604" s="1109">
        <v>22145</v>
      </c>
      <c r="B6604" s="1110" t="s">
        <v>0</v>
      </c>
      <c r="C6604" s="1109">
        <v>4.5</v>
      </c>
      <c r="D6604" s="1109">
        <v>3.9580000000000002</v>
      </c>
      <c r="E6604" s="1109">
        <v>12.6</v>
      </c>
      <c r="F6604" s="1109">
        <v>0</v>
      </c>
      <c r="G6604" s="1110" t="s">
        <v>10739</v>
      </c>
      <c r="H6604" s="1110" t="s">
        <v>4654</v>
      </c>
      <c r="I6604" s="1110" t="s">
        <v>10851</v>
      </c>
      <c r="J6604" s="1109">
        <v>0</v>
      </c>
      <c r="K6604" s="1109">
        <v>0</v>
      </c>
      <c r="L6604" s="1109">
        <v>0</v>
      </c>
      <c r="M6604" s="1109">
        <v>0</v>
      </c>
      <c r="N6604" s="1109">
        <v>0</v>
      </c>
      <c r="O6604" s="1109">
        <v>0</v>
      </c>
      <c r="P6604" s="1109">
        <v>0</v>
      </c>
      <c r="Q6604" s="1109">
        <v>0</v>
      </c>
    </row>
    <row r="6605" spans="1:17">
      <c r="A6605" s="1109">
        <v>22146</v>
      </c>
      <c r="B6605" s="1110" t="s">
        <v>0</v>
      </c>
      <c r="C6605" s="1109">
        <v>4.5</v>
      </c>
      <c r="D6605" s="1109">
        <v>3.9580000000000002</v>
      </c>
      <c r="E6605" s="1109">
        <v>12.6</v>
      </c>
      <c r="F6605" s="1109">
        <v>0</v>
      </c>
      <c r="G6605" s="1110" t="s">
        <v>10739</v>
      </c>
      <c r="H6605" s="1110" t="s">
        <v>4654</v>
      </c>
      <c r="I6605" s="1110" t="s">
        <v>10832</v>
      </c>
      <c r="J6605" s="1109">
        <v>0</v>
      </c>
      <c r="K6605" s="1109">
        <v>0</v>
      </c>
      <c r="L6605" s="1109">
        <v>0</v>
      </c>
      <c r="M6605" s="1109">
        <v>0</v>
      </c>
      <c r="N6605" s="1109">
        <v>0</v>
      </c>
      <c r="O6605" s="1109">
        <v>0</v>
      </c>
      <c r="P6605" s="1109">
        <v>0</v>
      </c>
      <c r="Q6605" s="1109">
        <v>0</v>
      </c>
    </row>
    <row r="6606" spans="1:17">
      <c r="A6606" s="1109">
        <v>22147</v>
      </c>
      <c r="B6606" s="1110" t="s">
        <v>0</v>
      </c>
      <c r="C6606" s="1109">
        <v>4.5</v>
      </c>
      <c r="D6606" s="1109">
        <v>3.9580000000000002</v>
      </c>
      <c r="E6606" s="1109">
        <v>12.6</v>
      </c>
      <c r="F6606" s="1109">
        <v>0</v>
      </c>
      <c r="G6606" s="1110" t="s">
        <v>10844</v>
      </c>
      <c r="H6606" s="1110" t="s">
        <v>4654</v>
      </c>
      <c r="I6606" s="1110" t="s">
        <v>10852</v>
      </c>
      <c r="J6606" s="1109">
        <v>0</v>
      </c>
      <c r="K6606" s="1109">
        <v>0</v>
      </c>
      <c r="L6606" s="1109">
        <v>0</v>
      </c>
      <c r="M6606" s="1109">
        <v>0</v>
      </c>
      <c r="N6606" s="1109">
        <v>0</v>
      </c>
      <c r="O6606" s="1109">
        <v>0</v>
      </c>
      <c r="P6606" s="1109">
        <v>0</v>
      </c>
      <c r="Q6606" s="1109">
        <v>0</v>
      </c>
    </row>
    <row r="6607" spans="1:17">
      <c r="A6607" s="1109">
        <v>22148</v>
      </c>
      <c r="B6607" s="1110" t="s">
        <v>0</v>
      </c>
      <c r="C6607" s="1109">
        <v>4.5</v>
      </c>
      <c r="D6607" s="1109">
        <v>3.9580000000000002</v>
      </c>
      <c r="E6607" s="1109">
        <v>12.6</v>
      </c>
      <c r="F6607" s="1109">
        <v>0</v>
      </c>
      <c r="G6607" s="1110" t="s">
        <v>10844</v>
      </c>
      <c r="H6607" s="1110" t="s">
        <v>4654</v>
      </c>
      <c r="I6607" s="1110" t="s">
        <v>10851</v>
      </c>
      <c r="J6607" s="1109">
        <v>0</v>
      </c>
      <c r="K6607" s="1109">
        <v>0</v>
      </c>
      <c r="L6607" s="1109">
        <v>0</v>
      </c>
      <c r="M6607" s="1109">
        <v>0</v>
      </c>
      <c r="N6607" s="1109">
        <v>0</v>
      </c>
      <c r="O6607" s="1109">
        <v>0</v>
      </c>
      <c r="P6607" s="1109">
        <v>0</v>
      </c>
      <c r="Q6607" s="1109">
        <v>0</v>
      </c>
    </row>
    <row r="6608" spans="1:17">
      <c r="A6608" s="1109">
        <v>22149</v>
      </c>
      <c r="B6608" s="1110" t="s">
        <v>0</v>
      </c>
      <c r="C6608" s="1109">
        <v>4.5</v>
      </c>
      <c r="D6608" s="1109">
        <v>3.9580000000000002</v>
      </c>
      <c r="E6608" s="1109">
        <v>12.6</v>
      </c>
      <c r="F6608" s="1109">
        <v>0</v>
      </c>
      <c r="G6608" s="1110" t="s">
        <v>10844</v>
      </c>
      <c r="H6608" s="1110" t="s">
        <v>4654</v>
      </c>
      <c r="I6608" s="1110" t="s">
        <v>10832</v>
      </c>
      <c r="J6608" s="1109">
        <v>0</v>
      </c>
      <c r="K6608" s="1109">
        <v>0</v>
      </c>
      <c r="L6608" s="1109">
        <v>0</v>
      </c>
      <c r="M6608" s="1109">
        <v>0</v>
      </c>
      <c r="N6608" s="1109">
        <v>0</v>
      </c>
      <c r="O6608" s="1109">
        <v>0</v>
      </c>
      <c r="P6608" s="1109">
        <v>0</v>
      </c>
      <c r="Q6608" s="1109">
        <v>0</v>
      </c>
    </row>
    <row r="6609" spans="1:17">
      <c r="A6609" s="1109">
        <v>22150</v>
      </c>
      <c r="B6609" s="1110" t="s">
        <v>0</v>
      </c>
      <c r="C6609" s="1109">
        <v>4.5</v>
      </c>
      <c r="D6609" s="1109">
        <v>4</v>
      </c>
      <c r="E6609" s="1109">
        <v>11.6</v>
      </c>
      <c r="F6609" s="1109">
        <v>0</v>
      </c>
      <c r="G6609" s="1110" t="s">
        <v>10842</v>
      </c>
      <c r="H6609" s="1110" t="s">
        <v>4654</v>
      </c>
      <c r="I6609" s="1110" t="s">
        <v>10841</v>
      </c>
      <c r="J6609" s="1109">
        <v>0</v>
      </c>
      <c r="K6609" s="1109">
        <v>0</v>
      </c>
      <c r="L6609" s="1109">
        <v>0</v>
      </c>
      <c r="M6609" s="1109">
        <v>0</v>
      </c>
      <c r="N6609" s="1109">
        <v>0</v>
      </c>
      <c r="O6609" s="1109">
        <v>0</v>
      </c>
      <c r="P6609" s="1109">
        <v>0</v>
      </c>
      <c r="Q6609" s="1109">
        <v>0</v>
      </c>
    </row>
    <row r="6610" spans="1:17">
      <c r="A6610" s="1109">
        <v>22151</v>
      </c>
      <c r="B6610" s="1110" t="s">
        <v>0</v>
      </c>
      <c r="C6610" s="1109">
        <v>4.5</v>
      </c>
      <c r="D6610" s="1109">
        <v>4</v>
      </c>
      <c r="E6610" s="1109">
        <v>11.6</v>
      </c>
      <c r="F6610" s="1109">
        <v>0</v>
      </c>
      <c r="G6610" s="1110" t="s">
        <v>10842</v>
      </c>
      <c r="H6610" s="1110" t="s">
        <v>4654</v>
      </c>
      <c r="I6610" s="1110" t="s">
        <v>10760</v>
      </c>
      <c r="J6610" s="1109">
        <v>0</v>
      </c>
      <c r="K6610" s="1109">
        <v>0</v>
      </c>
      <c r="L6610" s="1109">
        <v>0</v>
      </c>
      <c r="M6610" s="1109">
        <v>0</v>
      </c>
      <c r="N6610" s="1109">
        <v>0</v>
      </c>
      <c r="O6610" s="1109">
        <v>0</v>
      </c>
      <c r="P6610" s="1109">
        <v>0</v>
      </c>
      <c r="Q6610" s="1109">
        <v>0</v>
      </c>
    </row>
    <row r="6611" spans="1:17">
      <c r="A6611" s="1109">
        <v>22152</v>
      </c>
      <c r="B6611" s="1110" t="s">
        <v>0</v>
      </c>
      <c r="C6611" s="1109">
        <v>4.5</v>
      </c>
      <c r="D6611" s="1109">
        <v>4</v>
      </c>
      <c r="E6611" s="1109">
        <v>11.6</v>
      </c>
      <c r="F6611" s="1109">
        <v>0</v>
      </c>
      <c r="G6611" s="1110" t="s">
        <v>10842</v>
      </c>
      <c r="H6611" s="1110" t="s">
        <v>4654</v>
      </c>
      <c r="I6611" s="1110" t="s">
        <v>10847</v>
      </c>
      <c r="J6611" s="1109">
        <v>0</v>
      </c>
      <c r="K6611" s="1109">
        <v>0</v>
      </c>
      <c r="L6611" s="1109">
        <v>0</v>
      </c>
      <c r="M6611" s="1109">
        <v>0</v>
      </c>
      <c r="N6611" s="1109">
        <v>0</v>
      </c>
      <c r="O6611" s="1109">
        <v>0</v>
      </c>
      <c r="P6611" s="1109">
        <v>0</v>
      </c>
      <c r="Q6611" s="1109">
        <v>0</v>
      </c>
    </row>
    <row r="6612" spans="1:17">
      <c r="A6612" s="1109">
        <v>22153</v>
      </c>
      <c r="B6612" s="1110" t="s">
        <v>0</v>
      </c>
      <c r="C6612" s="1109">
        <v>4.5</v>
      </c>
      <c r="D6612" s="1109">
        <v>4</v>
      </c>
      <c r="E6612" s="1109">
        <v>11.6</v>
      </c>
      <c r="F6612" s="1109">
        <v>0</v>
      </c>
      <c r="G6612" s="1110" t="s">
        <v>10842</v>
      </c>
      <c r="H6612" s="1110" t="s">
        <v>4654</v>
      </c>
      <c r="I6612" s="1110" t="s">
        <v>10736</v>
      </c>
      <c r="J6612" s="1109">
        <v>0</v>
      </c>
      <c r="K6612" s="1109">
        <v>0</v>
      </c>
      <c r="L6612" s="1109">
        <v>0</v>
      </c>
      <c r="M6612" s="1109">
        <v>0</v>
      </c>
      <c r="N6612" s="1109">
        <v>0</v>
      </c>
      <c r="O6612" s="1109">
        <v>0</v>
      </c>
      <c r="P6612" s="1109">
        <v>0</v>
      </c>
      <c r="Q6612" s="1109">
        <v>0</v>
      </c>
    </row>
    <row r="6613" spans="1:17">
      <c r="A6613" s="1109">
        <v>22154</v>
      </c>
      <c r="B6613" s="1110" t="s">
        <v>0</v>
      </c>
      <c r="C6613" s="1109">
        <v>4.5</v>
      </c>
      <c r="D6613" s="1109">
        <v>4</v>
      </c>
      <c r="E6613" s="1109">
        <v>11.6</v>
      </c>
      <c r="F6613" s="1109">
        <v>0</v>
      </c>
      <c r="G6613" s="1110" t="s">
        <v>10842</v>
      </c>
      <c r="H6613" s="1110" t="s">
        <v>4654</v>
      </c>
      <c r="I6613" s="1110" t="s">
        <v>10832</v>
      </c>
      <c r="J6613" s="1109">
        <v>0</v>
      </c>
      <c r="K6613" s="1109">
        <v>0</v>
      </c>
      <c r="L6613" s="1109">
        <v>0</v>
      </c>
      <c r="M6613" s="1109">
        <v>0</v>
      </c>
      <c r="N6613" s="1109">
        <v>0</v>
      </c>
      <c r="O6613" s="1109">
        <v>0</v>
      </c>
      <c r="P6613" s="1109">
        <v>0</v>
      </c>
      <c r="Q6613" s="1109">
        <v>0</v>
      </c>
    </row>
    <row r="6614" spans="1:17">
      <c r="A6614" s="1109">
        <v>22155</v>
      </c>
      <c r="B6614" s="1110" t="s">
        <v>0</v>
      </c>
      <c r="C6614" s="1109">
        <v>4.5</v>
      </c>
      <c r="D6614" s="1109">
        <v>4</v>
      </c>
      <c r="E6614" s="1109">
        <v>11.6</v>
      </c>
      <c r="F6614" s="1109">
        <v>0</v>
      </c>
      <c r="G6614" s="1110" t="s">
        <v>10842</v>
      </c>
      <c r="H6614" s="1110" t="s">
        <v>4654</v>
      </c>
      <c r="I6614" s="1110" t="s">
        <v>10839</v>
      </c>
      <c r="J6614" s="1109">
        <v>0</v>
      </c>
      <c r="K6614" s="1109">
        <v>0</v>
      </c>
      <c r="L6614" s="1109">
        <v>0</v>
      </c>
      <c r="M6614" s="1109">
        <v>0</v>
      </c>
      <c r="N6614" s="1109">
        <v>0</v>
      </c>
      <c r="O6614" s="1109">
        <v>0</v>
      </c>
      <c r="P6614" s="1109">
        <v>0</v>
      </c>
      <c r="Q6614" s="1109">
        <v>0</v>
      </c>
    </row>
    <row r="6615" spans="1:17">
      <c r="A6615" s="1109">
        <v>22156</v>
      </c>
      <c r="B6615" s="1110" t="s">
        <v>0</v>
      </c>
      <c r="C6615" s="1109">
        <v>4.5</v>
      </c>
      <c r="D6615" s="1109">
        <v>4</v>
      </c>
      <c r="E6615" s="1109">
        <v>11.6</v>
      </c>
      <c r="F6615" s="1109">
        <v>0</v>
      </c>
      <c r="G6615" s="1110" t="s">
        <v>10843</v>
      </c>
      <c r="H6615" s="1110" t="s">
        <v>4654</v>
      </c>
      <c r="I6615" s="1110" t="s">
        <v>10841</v>
      </c>
      <c r="J6615" s="1109">
        <v>0</v>
      </c>
      <c r="K6615" s="1109">
        <v>0</v>
      </c>
      <c r="L6615" s="1109">
        <v>0</v>
      </c>
      <c r="M6615" s="1109">
        <v>0</v>
      </c>
      <c r="N6615" s="1109">
        <v>0</v>
      </c>
      <c r="O6615" s="1109">
        <v>0</v>
      </c>
      <c r="P6615" s="1109">
        <v>0</v>
      </c>
      <c r="Q6615" s="1109">
        <v>0</v>
      </c>
    </row>
    <row r="6616" spans="1:17">
      <c r="A6616" s="1109">
        <v>22157</v>
      </c>
      <c r="B6616" s="1110" t="s">
        <v>0</v>
      </c>
      <c r="C6616" s="1109">
        <v>4.5</v>
      </c>
      <c r="D6616" s="1109">
        <v>4</v>
      </c>
      <c r="E6616" s="1109">
        <v>11.6</v>
      </c>
      <c r="F6616" s="1109">
        <v>0</v>
      </c>
      <c r="G6616" s="1110" t="s">
        <v>10843</v>
      </c>
      <c r="H6616" s="1110" t="s">
        <v>4654</v>
      </c>
      <c r="I6616" s="1110" t="s">
        <v>10832</v>
      </c>
      <c r="J6616" s="1109">
        <v>0</v>
      </c>
      <c r="K6616" s="1109">
        <v>0</v>
      </c>
      <c r="L6616" s="1109">
        <v>0</v>
      </c>
      <c r="M6616" s="1109">
        <v>0</v>
      </c>
      <c r="N6616" s="1109">
        <v>0</v>
      </c>
      <c r="O6616" s="1109">
        <v>0</v>
      </c>
      <c r="P6616" s="1109">
        <v>0</v>
      </c>
      <c r="Q6616" s="1109">
        <v>0</v>
      </c>
    </row>
    <row r="6617" spans="1:17">
      <c r="A6617" s="1109">
        <v>22158</v>
      </c>
      <c r="B6617" s="1110" t="s">
        <v>0</v>
      </c>
      <c r="C6617" s="1109">
        <v>4.5</v>
      </c>
      <c r="D6617" s="1109">
        <v>4</v>
      </c>
      <c r="E6617" s="1109">
        <v>11.6</v>
      </c>
      <c r="F6617" s="1109">
        <v>0</v>
      </c>
      <c r="G6617" s="1110" t="s">
        <v>10843</v>
      </c>
      <c r="H6617" s="1110" t="s">
        <v>4654</v>
      </c>
      <c r="I6617" s="1110" t="s">
        <v>10760</v>
      </c>
      <c r="J6617" s="1109">
        <v>0</v>
      </c>
      <c r="K6617" s="1109">
        <v>0</v>
      </c>
      <c r="L6617" s="1109">
        <v>0</v>
      </c>
      <c r="M6617" s="1109">
        <v>0</v>
      </c>
      <c r="N6617" s="1109">
        <v>0</v>
      </c>
      <c r="O6617" s="1109">
        <v>0</v>
      </c>
      <c r="P6617" s="1109">
        <v>0</v>
      </c>
      <c r="Q6617" s="1109">
        <v>0</v>
      </c>
    </row>
    <row r="6618" spans="1:17">
      <c r="A6618" s="1109">
        <v>22159</v>
      </c>
      <c r="B6618" s="1110" t="s">
        <v>0</v>
      </c>
      <c r="C6618" s="1109">
        <v>4.5</v>
      </c>
      <c r="D6618" s="1109">
        <v>4</v>
      </c>
      <c r="E6618" s="1109">
        <v>11.6</v>
      </c>
      <c r="F6618" s="1109">
        <v>0</v>
      </c>
      <c r="G6618" s="1110" t="s">
        <v>10843</v>
      </c>
      <c r="H6618" s="1110" t="s">
        <v>4654</v>
      </c>
      <c r="I6618" s="1110" t="s">
        <v>10847</v>
      </c>
      <c r="J6618" s="1109">
        <v>0</v>
      </c>
      <c r="K6618" s="1109">
        <v>0</v>
      </c>
      <c r="L6618" s="1109">
        <v>0</v>
      </c>
      <c r="M6618" s="1109">
        <v>0</v>
      </c>
      <c r="N6618" s="1109">
        <v>0</v>
      </c>
      <c r="O6618" s="1109">
        <v>0</v>
      </c>
      <c r="P6618" s="1109">
        <v>0</v>
      </c>
      <c r="Q6618" s="1109">
        <v>0</v>
      </c>
    </row>
    <row r="6619" spans="1:17">
      <c r="A6619" s="1109">
        <v>22160</v>
      </c>
      <c r="B6619" s="1110" t="s">
        <v>0</v>
      </c>
      <c r="C6619" s="1109">
        <v>4.5</v>
      </c>
      <c r="D6619" s="1109">
        <v>4</v>
      </c>
      <c r="E6619" s="1109">
        <v>11.6</v>
      </c>
      <c r="F6619" s="1109">
        <v>0</v>
      </c>
      <c r="G6619" s="1110" t="s">
        <v>10843</v>
      </c>
      <c r="H6619" s="1110" t="s">
        <v>4654</v>
      </c>
      <c r="I6619" s="1110" t="s">
        <v>10849</v>
      </c>
      <c r="J6619" s="1109">
        <v>0</v>
      </c>
      <c r="K6619" s="1109">
        <v>0</v>
      </c>
      <c r="L6619" s="1109">
        <v>0</v>
      </c>
      <c r="M6619" s="1109">
        <v>0</v>
      </c>
      <c r="N6619" s="1109">
        <v>0</v>
      </c>
      <c r="O6619" s="1109">
        <v>0</v>
      </c>
      <c r="P6619" s="1109">
        <v>0</v>
      </c>
      <c r="Q6619" s="1109">
        <v>0</v>
      </c>
    </row>
    <row r="6620" spans="1:17">
      <c r="A6620" s="1109">
        <v>22161</v>
      </c>
      <c r="B6620" s="1110" t="s">
        <v>0</v>
      </c>
      <c r="C6620" s="1109">
        <v>4.5</v>
      </c>
      <c r="D6620" s="1109">
        <v>4</v>
      </c>
      <c r="E6620" s="1109">
        <v>11.6</v>
      </c>
      <c r="F6620" s="1109">
        <v>0</v>
      </c>
      <c r="G6620" s="1110" t="s">
        <v>10843</v>
      </c>
      <c r="H6620" s="1110" t="s">
        <v>4654</v>
      </c>
      <c r="I6620" s="1110" t="s">
        <v>10736</v>
      </c>
      <c r="J6620" s="1109">
        <v>0</v>
      </c>
      <c r="K6620" s="1109">
        <v>0</v>
      </c>
      <c r="L6620" s="1109">
        <v>0</v>
      </c>
      <c r="M6620" s="1109">
        <v>0</v>
      </c>
      <c r="N6620" s="1109">
        <v>0</v>
      </c>
      <c r="O6620" s="1109">
        <v>0</v>
      </c>
      <c r="P6620" s="1109">
        <v>0</v>
      </c>
      <c r="Q6620" s="1109">
        <v>0</v>
      </c>
    </row>
    <row r="6621" spans="1:17">
      <c r="A6621" s="1109">
        <v>22162</v>
      </c>
      <c r="B6621" s="1110" t="s">
        <v>0</v>
      </c>
      <c r="C6621" s="1109">
        <v>4.5</v>
      </c>
      <c r="D6621" s="1109">
        <v>4</v>
      </c>
      <c r="E6621" s="1109">
        <v>11.6</v>
      </c>
      <c r="F6621" s="1109">
        <v>0</v>
      </c>
      <c r="G6621" s="1110" t="s">
        <v>10843</v>
      </c>
      <c r="H6621" s="1110" t="s">
        <v>4654</v>
      </c>
      <c r="I6621" s="1110" t="s">
        <v>10839</v>
      </c>
      <c r="J6621" s="1109">
        <v>0</v>
      </c>
      <c r="K6621" s="1109">
        <v>0</v>
      </c>
      <c r="L6621" s="1109">
        <v>0</v>
      </c>
      <c r="M6621" s="1109">
        <v>0</v>
      </c>
      <c r="N6621" s="1109">
        <v>0</v>
      </c>
      <c r="O6621" s="1109">
        <v>0</v>
      </c>
      <c r="P6621" s="1109">
        <v>0</v>
      </c>
      <c r="Q6621" s="1109">
        <v>0</v>
      </c>
    </row>
    <row r="6622" spans="1:17">
      <c r="A6622" s="1109">
        <v>22163</v>
      </c>
      <c r="B6622" s="1110" t="s">
        <v>0</v>
      </c>
      <c r="C6622" s="1109">
        <v>4.5</v>
      </c>
      <c r="D6622" s="1109">
        <v>4</v>
      </c>
      <c r="E6622" s="1109">
        <v>11.6</v>
      </c>
      <c r="F6622" s="1109">
        <v>0</v>
      </c>
      <c r="G6622" s="1110" t="s">
        <v>10741</v>
      </c>
      <c r="H6622" s="1110" t="s">
        <v>4654</v>
      </c>
      <c r="I6622" s="1110" t="s">
        <v>10841</v>
      </c>
      <c r="J6622" s="1109">
        <v>0</v>
      </c>
      <c r="K6622" s="1109">
        <v>0</v>
      </c>
      <c r="L6622" s="1109">
        <v>0</v>
      </c>
      <c r="M6622" s="1109">
        <v>0</v>
      </c>
      <c r="N6622" s="1109">
        <v>0</v>
      </c>
      <c r="O6622" s="1109">
        <v>0</v>
      </c>
      <c r="P6622" s="1109">
        <v>0</v>
      </c>
      <c r="Q6622" s="1109">
        <v>0</v>
      </c>
    </row>
    <row r="6623" spans="1:17">
      <c r="A6623" s="1109">
        <v>22164</v>
      </c>
      <c r="B6623" s="1110" t="s">
        <v>0</v>
      </c>
      <c r="C6623" s="1109">
        <v>4.5</v>
      </c>
      <c r="D6623" s="1109">
        <v>4</v>
      </c>
      <c r="E6623" s="1109">
        <v>11.6</v>
      </c>
      <c r="F6623" s="1109">
        <v>0</v>
      </c>
      <c r="G6623" s="1110" t="s">
        <v>10741</v>
      </c>
      <c r="H6623" s="1110" t="s">
        <v>4654</v>
      </c>
      <c r="I6623" s="1110" t="s">
        <v>10760</v>
      </c>
      <c r="J6623" s="1109">
        <v>0</v>
      </c>
      <c r="K6623" s="1109">
        <v>0</v>
      </c>
      <c r="L6623" s="1109">
        <v>0</v>
      </c>
      <c r="M6623" s="1109">
        <v>0</v>
      </c>
      <c r="N6623" s="1109">
        <v>0</v>
      </c>
      <c r="O6623" s="1109">
        <v>0</v>
      </c>
      <c r="P6623" s="1109">
        <v>0</v>
      </c>
      <c r="Q6623" s="1109">
        <v>0</v>
      </c>
    </row>
    <row r="6624" spans="1:17">
      <c r="A6624" s="1109">
        <v>22165</v>
      </c>
      <c r="B6624" s="1110" t="s">
        <v>0</v>
      </c>
      <c r="C6624" s="1109">
        <v>4.5</v>
      </c>
      <c r="D6624" s="1109">
        <v>4</v>
      </c>
      <c r="E6624" s="1109">
        <v>11.6</v>
      </c>
      <c r="F6624" s="1109">
        <v>0</v>
      </c>
      <c r="G6624" s="1110" t="s">
        <v>10741</v>
      </c>
      <c r="H6624" s="1110" t="s">
        <v>4654</v>
      </c>
      <c r="I6624" s="1110" t="s">
        <v>10847</v>
      </c>
      <c r="J6624" s="1109">
        <v>0</v>
      </c>
      <c r="K6624" s="1109">
        <v>0</v>
      </c>
      <c r="L6624" s="1109">
        <v>0</v>
      </c>
      <c r="M6624" s="1109">
        <v>0</v>
      </c>
      <c r="N6624" s="1109">
        <v>0</v>
      </c>
      <c r="O6624" s="1109">
        <v>0</v>
      </c>
      <c r="P6624" s="1109">
        <v>0</v>
      </c>
      <c r="Q6624" s="1109">
        <v>0</v>
      </c>
    </row>
    <row r="6625" spans="1:17">
      <c r="A6625" s="1109">
        <v>22166</v>
      </c>
      <c r="B6625" s="1110" t="s">
        <v>0</v>
      </c>
      <c r="C6625" s="1109">
        <v>4.5</v>
      </c>
      <c r="D6625" s="1109">
        <v>4</v>
      </c>
      <c r="E6625" s="1109">
        <v>11.6</v>
      </c>
      <c r="F6625" s="1109">
        <v>0</v>
      </c>
      <c r="G6625" s="1110" t="s">
        <v>10741</v>
      </c>
      <c r="H6625" s="1110" t="s">
        <v>4654</v>
      </c>
      <c r="I6625" s="1110" t="s">
        <v>10849</v>
      </c>
      <c r="J6625" s="1109">
        <v>0</v>
      </c>
      <c r="K6625" s="1109">
        <v>0</v>
      </c>
      <c r="L6625" s="1109">
        <v>0</v>
      </c>
      <c r="M6625" s="1109">
        <v>0</v>
      </c>
      <c r="N6625" s="1109">
        <v>0</v>
      </c>
      <c r="O6625" s="1109">
        <v>0</v>
      </c>
      <c r="P6625" s="1109">
        <v>0</v>
      </c>
      <c r="Q6625" s="1109">
        <v>0</v>
      </c>
    </row>
    <row r="6626" spans="1:17">
      <c r="A6626" s="1109">
        <v>22167</v>
      </c>
      <c r="B6626" s="1110" t="s">
        <v>0</v>
      </c>
      <c r="C6626" s="1109">
        <v>4.5</v>
      </c>
      <c r="D6626" s="1109">
        <v>4</v>
      </c>
      <c r="E6626" s="1109">
        <v>11.6</v>
      </c>
      <c r="F6626" s="1109">
        <v>0</v>
      </c>
      <c r="G6626" s="1110" t="s">
        <v>10741</v>
      </c>
      <c r="H6626" s="1110" t="s">
        <v>4654</v>
      </c>
      <c r="I6626" s="1110" t="s">
        <v>10736</v>
      </c>
      <c r="J6626" s="1109">
        <v>0</v>
      </c>
      <c r="K6626" s="1109">
        <v>0</v>
      </c>
      <c r="L6626" s="1109">
        <v>0</v>
      </c>
      <c r="M6626" s="1109">
        <v>0</v>
      </c>
      <c r="N6626" s="1109">
        <v>0</v>
      </c>
      <c r="O6626" s="1109">
        <v>0</v>
      </c>
      <c r="P6626" s="1109">
        <v>0</v>
      </c>
      <c r="Q6626" s="1109">
        <v>0</v>
      </c>
    </row>
    <row r="6627" spans="1:17">
      <c r="A6627" s="1109">
        <v>22168</v>
      </c>
      <c r="B6627" s="1110" t="s">
        <v>0</v>
      </c>
      <c r="C6627" s="1109">
        <v>4.5</v>
      </c>
      <c r="D6627" s="1109">
        <v>4</v>
      </c>
      <c r="E6627" s="1109">
        <v>11.6</v>
      </c>
      <c r="F6627" s="1109">
        <v>0</v>
      </c>
      <c r="G6627" s="1110" t="s">
        <v>10741</v>
      </c>
      <c r="H6627" s="1110" t="s">
        <v>4654</v>
      </c>
      <c r="I6627" s="1110" t="s">
        <v>10832</v>
      </c>
      <c r="J6627" s="1109">
        <v>0</v>
      </c>
      <c r="K6627" s="1109">
        <v>0</v>
      </c>
      <c r="L6627" s="1109">
        <v>0</v>
      </c>
      <c r="M6627" s="1109">
        <v>0</v>
      </c>
      <c r="N6627" s="1109">
        <v>0</v>
      </c>
      <c r="O6627" s="1109">
        <v>0</v>
      </c>
      <c r="P6627" s="1109">
        <v>0</v>
      </c>
      <c r="Q6627" s="1109">
        <v>0</v>
      </c>
    </row>
    <row r="6628" spans="1:17">
      <c r="A6628" s="1109">
        <v>22169</v>
      </c>
      <c r="B6628" s="1110" t="s">
        <v>0</v>
      </c>
      <c r="C6628" s="1109">
        <v>4.5</v>
      </c>
      <c r="D6628" s="1109">
        <v>4</v>
      </c>
      <c r="E6628" s="1109">
        <v>11.6</v>
      </c>
      <c r="F6628" s="1109">
        <v>0</v>
      </c>
      <c r="G6628" s="1110" t="s">
        <v>10741</v>
      </c>
      <c r="H6628" s="1110" t="s">
        <v>4654</v>
      </c>
      <c r="I6628" s="1110" t="s">
        <v>10839</v>
      </c>
      <c r="J6628" s="1109">
        <v>0</v>
      </c>
      <c r="K6628" s="1109">
        <v>0</v>
      </c>
      <c r="L6628" s="1109">
        <v>0</v>
      </c>
      <c r="M6628" s="1109">
        <v>0</v>
      </c>
      <c r="N6628" s="1109">
        <v>0</v>
      </c>
      <c r="O6628" s="1109">
        <v>0</v>
      </c>
      <c r="P6628" s="1109">
        <v>0</v>
      </c>
      <c r="Q6628" s="1109">
        <v>0</v>
      </c>
    </row>
    <row r="6629" spans="1:17">
      <c r="A6629" s="1109">
        <v>22170</v>
      </c>
      <c r="B6629" s="1110" t="s">
        <v>0</v>
      </c>
      <c r="C6629" s="1109">
        <v>4.5</v>
      </c>
      <c r="D6629" s="1109">
        <v>4</v>
      </c>
      <c r="E6629" s="1109">
        <v>11.6</v>
      </c>
      <c r="F6629" s="1109">
        <v>0</v>
      </c>
      <c r="G6629" s="1110" t="s">
        <v>10833</v>
      </c>
      <c r="H6629" s="1110" t="s">
        <v>4654</v>
      </c>
      <c r="I6629" s="1110" t="s">
        <v>10841</v>
      </c>
      <c r="J6629" s="1109">
        <v>0</v>
      </c>
      <c r="K6629" s="1109">
        <v>0</v>
      </c>
      <c r="L6629" s="1109">
        <v>0</v>
      </c>
      <c r="M6629" s="1109">
        <v>0</v>
      </c>
      <c r="N6629" s="1109">
        <v>0</v>
      </c>
      <c r="O6629" s="1109">
        <v>0</v>
      </c>
      <c r="P6629" s="1109">
        <v>0</v>
      </c>
      <c r="Q6629" s="1109">
        <v>0</v>
      </c>
    </row>
    <row r="6630" spans="1:17">
      <c r="A6630" s="1109">
        <v>22171</v>
      </c>
      <c r="B6630" s="1110" t="s">
        <v>0</v>
      </c>
      <c r="C6630" s="1109">
        <v>4.5</v>
      </c>
      <c r="D6630" s="1109">
        <v>4</v>
      </c>
      <c r="E6630" s="1109">
        <v>11.6</v>
      </c>
      <c r="F6630" s="1109">
        <v>0</v>
      </c>
      <c r="G6630" s="1110" t="s">
        <v>10833</v>
      </c>
      <c r="H6630" s="1110" t="s">
        <v>4654</v>
      </c>
      <c r="I6630" s="1110" t="s">
        <v>10832</v>
      </c>
      <c r="J6630" s="1109">
        <v>0</v>
      </c>
      <c r="K6630" s="1109">
        <v>0</v>
      </c>
      <c r="L6630" s="1109">
        <v>0</v>
      </c>
      <c r="M6630" s="1109">
        <v>0</v>
      </c>
      <c r="N6630" s="1109">
        <v>0</v>
      </c>
      <c r="O6630" s="1109">
        <v>0</v>
      </c>
      <c r="P6630" s="1109">
        <v>0</v>
      </c>
      <c r="Q6630" s="1109">
        <v>0</v>
      </c>
    </row>
    <row r="6631" spans="1:17">
      <c r="A6631" s="1109">
        <v>22172</v>
      </c>
      <c r="B6631" s="1110" t="s">
        <v>0</v>
      </c>
      <c r="C6631" s="1109">
        <v>4.5</v>
      </c>
      <c r="D6631" s="1109">
        <v>4</v>
      </c>
      <c r="E6631" s="1109">
        <v>11.6</v>
      </c>
      <c r="F6631" s="1109">
        <v>0</v>
      </c>
      <c r="G6631" s="1110" t="s">
        <v>10833</v>
      </c>
      <c r="H6631" s="1110" t="s">
        <v>4654</v>
      </c>
      <c r="I6631" s="1110" t="s">
        <v>10760</v>
      </c>
      <c r="J6631" s="1109">
        <v>0</v>
      </c>
      <c r="K6631" s="1109">
        <v>0</v>
      </c>
      <c r="L6631" s="1109">
        <v>0</v>
      </c>
      <c r="M6631" s="1109">
        <v>0</v>
      </c>
      <c r="N6631" s="1109">
        <v>0</v>
      </c>
      <c r="O6631" s="1109">
        <v>0</v>
      </c>
      <c r="P6631" s="1109">
        <v>0</v>
      </c>
      <c r="Q6631" s="1109">
        <v>0</v>
      </c>
    </row>
    <row r="6632" spans="1:17">
      <c r="A6632" s="1109">
        <v>22173</v>
      </c>
      <c r="B6632" s="1110" t="s">
        <v>0</v>
      </c>
      <c r="C6632" s="1109">
        <v>4.5</v>
      </c>
      <c r="D6632" s="1109">
        <v>4</v>
      </c>
      <c r="E6632" s="1109">
        <v>11.6</v>
      </c>
      <c r="F6632" s="1109">
        <v>0</v>
      </c>
      <c r="G6632" s="1110" t="s">
        <v>10833</v>
      </c>
      <c r="H6632" s="1110" t="s">
        <v>4654</v>
      </c>
      <c r="I6632" s="1110" t="s">
        <v>10847</v>
      </c>
      <c r="J6632" s="1109">
        <v>0</v>
      </c>
      <c r="K6632" s="1109">
        <v>0</v>
      </c>
      <c r="L6632" s="1109">
        <v>0</v>
      </c>
      <c r="M6632" s="1109">
        <v>0</v>
      </c>
      <c r="N6632" s="1109">
        <v>0</v>
      </c>
      <c r="O6632" s="1109">
        <v>0</v>
      </c>
      <c r="P6632" s="1109">
        <v>0</v>
      </c>
      <c r="Q6632" s="1109">
        <v>0</v>
      </c>
    </row>
    <row r="6633" spans="1:17">
      <c r="A6633" s="1109">
        <v>22174</v>
      </c>
      <c r="B6633" s="1110" t="s">
        <v>0</v>
      </c>
      <c r="C6633" s="1109">
        <v>4.5</v>
      </c>
      <c r="D6633" s="1109">
        <v>4</v>
      </c>
      <c r="E6633" s="1109">
        <v>11.6</v>
      </c>
      <c r="F6633" s="1109">
        <v>0</v>
      </c>
      <c r="G6633" s="1110" t="s">
        <v>10833</v>
      </c>
      <c r="H6633" s="1110" t="s">
        <v>4654</v>
      </c>
      <c r="I6633" s="1110" t="s">
        <v>10849</v>
      </c>
      <c r="J6633" s="1109">
        <v>0</v>
      </c>
      <c r="K6633" s="1109">
        <v>0</v>
      </c>
      <c r="L6633" s="1109">
        <v>0</v>
      </c>
      <c r="M6633" s="1109">
        <v>0</v>
      </c>
      <c r="N6633" s="1109">
        <v>0</v>
      </c>
      <c r="O6633" s="1109">
        <v>0</v>
      </c>
      <c r="P6633" s="1109">
        <v>0</v>
      </c>
      <c r="Q6633" s="1109">
        <v>0</v>
      </c>
    </row>
    <row r="6634" spans="1:17">
      <c r="A6634" s="1109">
        <v>22175</v>
      </c>
      <c r="B6634" s="1110" t="s">
        <v>0</v>
      </c>
      <c r="C6634" s="1109">
        <v>4.5</v>
      </c>
      <c r="D6634" s="1109">
        <v>4</v>
      </c>
      <c r="E6634" s="1109">
        <v>11.6</v>
      </c>
      <c r="F6634" s="1109">
        <v>0</v>
      </c>
      <c r="G6634" s="1110" t="s">
        <v>10833</v>
      </c>
      <c r="H6634" s="1110" t="s">
        <v>4654</v>
      </c>
      <c r="I6634" s="1110" t="s">
        <v>10736</v>
      </c>
      <c r="J6634" s="1109">
        <v>0</v>
      </c>
      <c r="K6634" s="1109">
        <v>0</v>
      </c>
      <c r="L6634" s="1109">
        <v>0</v>
      </c>
      <c r="M6634" s="1109">
        <v>0</v>
      </c>
      <c r="N6634" s="1109">
        <v>0</v>
      </c>
      <c r="O6634" s="1109">
        <v>0</v>
      </c>
      <c r="P6634" s="1109">
        <v>0</v>
      </c>
      <c r="Q6634" s="1109">
        <v>0</v>
      </c>
    </row>
    <row r="6635" spans="1:17">
      <c r="A6635" s="1109">
        <v>22176</v>
      </c>
      <c r="B6635" s="1110" t="s">
        <v>0</v>
      </c>
      <c r="C6635" s="1109">
        <v>4.5</v>
      </c>
      <c r="D6635" s="1109">
        <v>4</v>
      </c>
      <c r="E6635" s="1109">
        <v>11.6</v>
      </c>
      <c r="F6635" s="1109">
        <v>0</v>
      </c>
      <c r="G6635" s="1110" t="s">
        <v>10833</v>
      </c>
      <c r="H6635" s="1110" t="s">
        <v>4654</v>
      </c>
      <c r="I6635" s="1110" t="s">
        <v>10839</v>
      </c>
      <c r="J6635" s="1109">
        <v>0</v>
      </c>
      <c r="K6635" s="1109">
        <v>0</v>
      </c>
      <c r="L6635" s="1109">
        <v>0</v>
      </c>
      <c r="M6635" s="1109">
        <v>0</v>
      </c>
      <c r="N6635" s="1109">
        <v>0</v>
      </c>
      <c r="O6635" s="1109">
        <v>0</v>
      </c>
      <c r="P6635" s="1109">
        <v>0</v>
      </c>
      <c r="Q6635" s="1109">
        <v>0</v>
      </c>
    </row>
    <row r="6636" spans="1:17">
      <c r="A6636" s="1109">
        <v>22177</v>
      </c>
      <c r="B6636" s="1110" t="s">
        <v>0</v>
      </c>
      <c r="C6636" s="1109">
        <v>4.5</v>
      </c>
      <c r="D6636" s="1109">
        <v>4</v>
      </c>
      <c r="E6636" s="1109">
        <v>11.6</v>
      </c>
      <c r="F6636" s="1109">
        <v>0</v>
      </c>
      <c r="G6636" s="1110" t="s">
        <v>10737</v>
      </c>
      <c r="H6636" s="1110" t="s">
        <v>4654</v>
      </c>
      <c r="I6636" s="1110" t="s">
        <v>10841</v>
      </c>
      <c r="J6636" s="1109">
        <v>0</v>
      </c>
      <c r="K6636" s="1109">
        <v>0</v>
      </c>
      <c r="L6636" s="1109">
        <v>0</v>
      </c>
      <c r="M6636" s="1109">
        <v>0</v>
      </c>
      <c r="N6636" s="1109">
        <v>0</v>
      </c>
      <c r="O6636" s="1109">
        <v>0</v>
      </c>
      <c r="P6636" s="1109">
        <v>0</v>
      </c>
      <c r="Q6636" s="1109">
        <v>0</v>
      </c>
    </row>
    <row r="6637" spans="1:17">
      <c r="A6637" s="1109">
        <v>22178</v>
      </c>
      <c r="B6637" s="1110" t="s">
        <v>0</v>
      </c>
      <c r="C6637" s="1109">
        <v>4.5</v>
      </c>
      <c r="D6637" s="1109">
        <v>4</v>
      </c>
      <c r="E6637" s="1109">
        <v>11.6</v>
      </c>
      <c r="F6637" s="1109">
        <v>0</v>
      </c>
      <c r="G6637" s="1110" t="s">
        <v>10737</v>
      </c>
      <c r="H6637" s="1110" t="s">
        <v>4654</v>
      </c>
      <c r="I6637" s="1110" t="s">
        <v>10760</v>
      </c>
      <c r="J6637" s="1109">
        <v>0</v>
      </c>
      <c r="K6637" s="1109">
        <v>0</v>
      </c>
      <c r="L6637" s="1109">
        <v>0</v>
      </c>
      <c r="M6637" s="1109">
        <v>0</v>
      </c>
      <c r="N6637" s="1109">
        <v>0</v>
      </c>
      <c r="O6637" s="1109">
        <v>0</v>
      </c>
      <c r="P6637" s="1109">
        <v>0</v>
      </c>
      <c r="Q6637" s="1109">
        <v>0</v>
      </c>
    </row>
    <row r="6638" spans="1:17">
      <c r="A6638" s="1109">
        <v>22179</v>
      </c>
      <c r="B6638" s="1110" t="s">
        <v>0</v>
      </c>
      <c r="C6638" s="1109">
        <v>4.5</v>
      </c>
      <c r="D6638" s="1109">
        <v>4</v>
      </c>
      <c r="E6638" s="1109">
        <v>11.6</v>
      </c>
      <c r="F6638" s="1109">
        <v>0</v>
      </c>
      <c r="G6638" s="1110" t="s">
        <v>10737</v>
      </c>
      <c r="H6638" s="1110" t="s">
        <v>4654</v>
      </c>
      <c r="I6638" s="1110" t="s">
        <v>10847</v>
      </c>
      <c r="J6638" s="1109">
        <v>0</v>
      </c>
      <c r="K6638" s="1109">
        <v>0</v>
      </c>
      <c r="L6638" s="1109">
        <v>0</v>
      </c>
      <c r="M6638" s="1109">
        <v>0</v>
      </c>
      <c r="N6638" s="1109">
        <v>0</v>
      </c>
      <c r="O6638" s="1109">
        <v>0</v>
      </c>
      <c r="P6638" s="1109">
        <v>0</v>
      </c>
      <c r="Q6638" s="1109">
        <v>0</v>
      </c>
    </row>
    <row r="6639" spans="1:17">
      <c r="A6639" s="1109">
        <v>22180</v>
      </c>
      <c r="B6639" s="1110" t="s">
        <v>0</v>
      </c>
      <c r="C6639" s="1109">
        <v>4.5</v>
      </c>
      <c r="D6639" s="1109">
        <v>4</v>
      </c>
      <c r="E6639" s="1109">
        <v>11.6</v>
      </c>
      <c r="F6639" s="1109">
        <v>0</v>
      </c>
      <c r="G6639" s="1110" t="s">
        <v>10737</v>
      </c>
      <c r="H6639" s="1110" t="s">
        <v>4654</v>
      </c>
      <c r="I6639" s="1110" t="s">
        <v>10849</v>
      </c>
      <c r="J6639" s="1109">
        <v>0</v>
      </c>
      <c r="K6639" s="1109">
        <v>0</v>
      </c>
      <c r="L6639" s="1109">
        <v>0</v>
      </c>
      <c r="M6639" s="1109">
        <v>0</v>
      </c>
      <c r="N6639" s="1109">
        <v>0</v>
      </c>
      <c r="O6639" s="1109">
        <v>0</v>
      </c>
      <c r="P6639" s="1109">
        <v>0</v>
      </c>
      <c r="Q6639" s="1109">
        <v>0</v>
      </c>
    </row>
    <row r="6640" spans="1:17">
      <c r="A6640" s="1109">
        <v>22181</v>
      </c>
      <c r="B6640" s="1110" t="s">
        <v>0</v>
      </c>
      <c r="C6640" s="1109">
        <v>4.5</v>
      </c>
      <c r="D6640" s="1109">
        <v>4</v>
      </c>
      <c r="E6640" s="1109">
        <v>11.6</v>
      </c>
      <c r="F6640" s="1109">
        <v>0</v>
      </c>
      <c r="G6640" s="1110" t="s">
        <v>10737</v>
      </c>
      <c r="H6640" s="1110" t="s">
        <v>4654</v>
      </c>
      <c r="I6640" s="1110" t="s">
        <v>10736</v>
      </c>
      <c r="J6640" s="1109">
        <v>0</v>
      </c>
      <c r="K6640" s="1109">
        <v>0</v>
      </c>
      <c r="L6640" s="1109">
        <v>0</v>
      </c>
      <c r="M6640" s="1109">
        <v>0</v>
      </c>
      <c r="N6640" s="1109">
        <v>0</v>
      </c>
      <c r="O6640" s="1109">
        <v>0</v>
      </c>
      <c r="P6640" s="1109">
        <v>0</v>
      </c>
      <c r="Q6640" s="1109">
        <v>0</v>
      </c>
    </row>
    <row r="6641" spans="1:17">
      <c r="A6641" s="1109">
        <v>22182</v>
      </c>
      <c r="B6641" s="1110" t="s">
        <v>0</v>
      </c>
      <c r="C6641" s="1109">
        <v>4.5</v>
      </c>
      <c r="D6641" s="1109">
        <v>4</v>
      </c>
      <c r="E6641" s="1109">
        <v>11.6</v>
      </c>
      <c r="F6641" s="1109">
        <v>0</v>
      </c>
      <c r="G6641" s="1110" t="s">
        <v>10737</v>
      </c>
      <c r="H6641" s="1110" t="s">
        <v>4654</v>
      </c>
      <c r="I6641" s="1110" t="s">
        <v>10832</v>
      </c>
      <c r="J6641" s="1109">
        <v>0</v>
      </c>
      <c r="K6641" s="1109">
        <v>0</v>
      </c>
      <c r="L6641" s="1109">
        <v>0</v>
      </c>
      <c r="M6641" s="1109">
        <v>0</v>
      </c>
      <c r="N6641" s="1109">
        <v>0</v>
      </c>
      <c r="O6641" s="1109">
        <v>0</v>
      </c>
      <c r="P6641" s="1109">
        <v>0</v>
      </c>
      <c r="Q6641" s="1109">
        <v>0</v>
      </c>
    </row>
    <row r="6642" spans="1:17">
      <c r="A6642" s="1109">
        <v>22183</v>
      </c>
      <c r="B6642" s="1110" t="s">
        <v>0</v>
      </c>
      <c r="C6642" s="1109">
        <v>4.5</v>
      </c>
      <c r="D6642" s="1109">
        <v>4</v>
      </c>
      <c r="E6642" s="1109">
        <v>11.6</v>
      </c>
      <c r="F6642" s="1109">
        <v>0</v>
      </c>
      <c r="G6642" s="1110" t="s">
        <v>10737</v>
      </c>
      <c r="H6642" s="1110" t="s">
        <v>4654</v>
      </c>
      <c r="I6642" s="1110" t="s">
        <v>10839</v>
      </c>
      <c r="J6642" s="1109">
        <v>0</v>
      </c>
      <c r="K6642" s="1109">
        <v>0</v>
      </c>
      <c r="L6642" s="1109">
        <v>0</v>
      </c>
      <c r="M6642" s="1109">
        <v>0</v>
      </c>
      <c r="N6642" s="1109">
        <v>0</v>
      </c>
      <c r="O6642" s="1109">
        <v>0</v>
      </c>
      <c r="P6642" s="1109">
        <v>0</v>
      </c>
      <c r="Q6642" s="1109">
        <v>0</v>
      </c>
    </row>
    <row r="6643" spans="1:17">
      <c r="A6643" s="1109">
        <v>22184</v>
      </c>
      <c r="B6643" s="1110" t="s">
        <v>0</v>
      </c>
      <c r="C6643" s="1109">
        <v>4.5</v>
      </c>
      <c r="D6643" s="1109">
        <v>4</v>
      </c>
      <c r="E6643" s="1109">
        <v>11.6</v>
      </c>
      <c r="F6643" s="1109">
        <v>0</v>
      </c>
      <c r="G6643" s="1110" t="s">
        <v>10838</v>
      </c>
      <c r="H6643" s="1110" t="s">
        <v>4654</v>
      </c>
      <c r="I6643" s="1110" t="s">
        <v>10760</v>
      </c>
      <c r="J6643" s="1109">
        <v>0</v>
      </c>
      <c r="K6643" s="1109">
        <v>0</v>
      </c>
      <c r="L6643" s="1109">
        <v>0</v>
      </c>
      <c r="M6643" s="1109">
        <v>0</v>
      </c>
      <c r="N6643" s="1109">
        <v>0</v>
      </c>
      <c r="O6643" s="1109">
        <v>0</v>
      </c>
      <c r="P6643" s="1109">
        <v>0</v>
      </c>
      <c r="Q6643" s="1109">
        <v>0</v>
      </c>
    </row>
    <row r="6644" spans="1:17">
      <c r="A6644" s="1109">
        <v>22185</v>
      </c>
      <c r="B6644" s="1110" t="s">
        <v>0</v>
      </c>
      <c r="C6644" s="1109">
        <v>4.5</v>
      </c>
      <c r="D6644" s="1109">
        <v>4</v>
      </c>
      <c r="E6644" s="1109">
        <v>11.6</v>
      </c>
      <c r="F6644" s="1109">
        <v>0</v>
      </c>
      <c r="G6644" s="1110" t="s">
        <v>10838</v>
      </c>
      <c r="H6644" s="1110" t="s">
        <v>4654</v>
      </c>
      <c r="I6644" s="1110" t="s">
        <v>10736</v>
      </c>
      <c r="J6644" s="1109">
        <v>0</v>
      </c>
      <c r="K6644" s="1109">
        <v>0</v>
      </c>
      <c r="L6644" s="1109">
        <v>0</v>
      </c>
      <c r="M6644" s="1109">
        <v>0</v>
      </c>
      <c r="N6644" s="1109">
        <v>0</v>
      </c>
      <c r="O6644" s="1109">
        <v>0</v>
      </c>
      <c r="P6644" s="1109">
        <v>0</v>
      </c>
      <c r="Q6644" s="1109">
        <v>0</v>
      </c>
    </row>
    <row r="6645" spans="1:17">
      <c r="A6645" s="1109">
        <v>22186</v>
      </c>
      <c r="B6645" s="1110" t="s">
        <v>0</v>
      </c>
      <c r="C6645" s="1109">
        <v>4.5</v>
      </c>
      <c r="D6645" s="1109">
        <v>4</v>
      </c>
      <c r="E6645" s="1109">
        <v>11.6</v>
      </c>
      <c r="F6645" s="1109">
        <v>0</v>
      </c>
      <c r="G6645" s="1110" t="s">
        <v>10753</v>
      </c>
      <c r="H6645" s="1110" t="s">
        <v>4654</v>
      </c>
      <c r="I6645" s="1110" t="s">
        <v>10841</v>
      </c>
      <c r="J6645" s="1109">
        <v>0</v>
      </c>
      <c r="K6645" s="1109">
        <v>0</v>
      </c>
      <c r="L6645" s="1109">
        <v>0</v>
      </c>
      <c r="M6645" s="1109">
        <v>0</v>
      </c>
      <c r="N6645" s="1109">
        <v>0</v>
      </c>
      <c r="O6645" s="1109">
        <v>0</v>
      </c>
      <c r="P6645" s="1109">
        <v>0</v>
      </c>
      <c r="Q6645" s="1109">
        <v>0</v>
      </c>
    </row>
    <row r="6646" spans="1:17">
      <c r="A6646" s="1109">
        <v>22187</v>
      </c>
      <c r="B6646" s="1110" t="s">
        <v>0</v>
      </c>
      <c r="C6646" s="1109">
        <v>4.5</v>
      </c>
      <c r="D6646" s="1109">
        <v>4</v>
      </c>
      <c r="E6646" s="1109">
        <v>11.6</v>
      </c>
      <c r="F6646" s="1109">
        <v>0</v>
      </c>
      <c r="G6646" s="1110" t="s">
        <v>10753</v>
      </c>
      <c r="H6646" s="1110" t="s">
        <v>4654</v>
      </c>
      <c r="I6646" s="1110" t="s">
        <v>10760</v>
      </c>
      <c r="J6646" s="1109">
        <v>0</v>
      </c>
      <c r="K6646" s="1109">
        <v>0</v>
      </c>
      <c r="L6646" s="1109">
        <v>0</v>
      </c>
      <c r="M6646" s="1109">
        <v>0</v>
      </c>
      <c r="N6646" s="1109">
        <v>0</v>
      </c>
      <c r="O6646" s="1109">
        <v>0</v>
      </c>
      <c r="P6646" s="1109">
        <v>0</v>
      </c>
      <c r="Q6646" s="1109">
        <v>0</v>
      </c>
    </row>
    <row r="6647" spans="1:17">
      <c r="A6647" s="1109">
        <v>22188</v>
      </c>
      <c r="B6647" s="1110" t="s">
        <v>0</v>
      </c>
      <c r="C6647" s="1109">
        <v>4.5</v>
      </c>
      <c r="D6647" s="1109">
        <v>4</v>
      </c>
      <c r="E6647" s="1109">
        <v>11.6</v>
      </c>
      <c r="F6647" s="1109">
        <v>0</v>
      </c>
      <c r="G6647" s="1110" t="s">
        <v>10753</v>
      </c>
      <c r="H6647" s="1110" t="s">
        <v>4654</v>
      </c>
      <c r="I6647" s="1110" t="s">
        <v>10847</v>
      </c>
      <c r="J6647" s="1109">
        <v>0</v>
      </c>
      <c r="K6647" s="1109">
        <v>0</v>
      </c>
      <c r="L6647" s="1109">
        <v>0</v>
      </c>
      <c r="M6647" s="1109">
        <v>0</v>
      </c>
      <c r="N6647" s="1109">
        <v>0</v>
      </c>
      <c r="O6647" s="1109">
        <v>0</v>
      </c>
      <c r="P6647" s="1109">
        <v>0</v>
      </c>
      <c r="Q6647" s="1109">
        <v>0</v>
      </c>
    </row>
    <row r="6648" spans="1:17">
      <c r="A6648" s="1109">
        <v>22189</v>
      </c>
      <c r="B6648" s="1110" t="s">
        <v>0</v>
      </c>
      <c r="C6648" s="1109">
        <v>4.5</v>
      </c>
      <c r="D6648" s="1109">
        <v>4</v>
      </c>
      <c r="E6648" s="1109">
        <v>11.6</v>
      </c>
      <c r="F6648" s="1109">
        <v>0</v>
      </c>
      <c r="G6648" s="1110" t="s">
        <v>10753</v>
      </c>
      <c r="H6648" s="1110" t="s">
        <v>4654</v>
      </c>
      <c r="I6648" s="1110" t="s">
        <v>10849</v>
      </c>
      <c r="J6648" s="1109">
        <v>0</v>
      </c>
      <c r="K6648" s="1109">
        <v>0</v>
      </c>
      <c r="L6648" s="1109">
        <v>0</v>
      </c>
      <c r="M6648" s="1109">
        <v>0</v>
      </c>
      <c r="N6648" s="1109">
        <v>0</v>
      </c>
      <c r="O6648" s="1109">
        <v>0</v>
      </c>
      <c r="P6648" s="1109">
        <v>0</v>
      </c>
      <c r="Q6648" s="1109">
        <v>0</v>
      </c>
    </row>
    <row r="6649" spans="1:17">
      <c r="A6649" s="1109">
        <v>22190</v>
      </c>
      <c r="B6649" s="1110" t="s">
        <v>0</v>
      </c>
      <c r="C6649" s="1109">
        <v>4.5</v>
      </c>
      <c r="D6649" s="1109">
        <v>4</v>
      </c>
      <c r="E6649" s="1109">
        <v>11.6</v>
      </c>
      <c r="F6649" s="1109">
        <v>0</v>
      </c>
      <c r="G6649" s="1110" t="s">
        <v>10753</v>
      </c>
      <c r="H6649" s="1110" t="s">
        <v>4654</v>
      </c>
      <c r="I6649" s="1110" t="s">
        <v>10736</v>
      </c>
      <c r="J6649" s="1109">
        <v>0</v>
      </c>
      <c r="K6649" s="1109">
        <v>0</v>
      </c>
      <c r="L6649" s="1109">
        <v>0</v>
      </c>
      <c r="M6649" s="1109">
        <v>0</v>
      </c>
      <c r="N6649" s="1109">
        <v>0</v>
      </c>
      <c r="O6649" s="1109">
        <v>0</v>
      </c>
      <c r="P6649" s="1109">
        <v>0</v>
      </c>
      <c r="Q6649" s="1109">
        <v>0</v>
      </c>
    </row>
    <row r="6650" spans="1:17">
      <c r="A6650" s="1109">
        <v>22191</v>
      </c>
      <c r="B6650" s="1110" t="s">
        <v>0</v>
      </c>
      <c r="C6650" s="1109">
        <v>4.5</v>
      </c>
      <c r="D6650" s="1109">
        <v>4</v>
      </c>
      <c r="E6650" s="1109">
        <v>11.6</v>
      </c>
      <c r="F6650" s="1109">
        <v>0</v>
      </c>
      <c r="G6650" s="1110" t="s">
        <v>10753</v>
      </c>
      <c r="H6650" s="1110" t="s">
        <v>4654</v>
      </c>
      <c r="I6650" s="1110" t="s">
        <v>10832</v>
      </c>
      <c r="J6650" s="1109">
        <v>0</v>
      </c>
      <c r="K6650" s="1109">
        <v>0</v>
      </c>
      <c r="L6650" s="1109">
        <v>0</v>
      </c>
      <c r="M6650" s="1109">
        <v>0</v>
      </c>
      <c r="N6650" s="1109">
        <v>0</v>
      </c>
      <c r="O6650" s="1109">
        <v>0</v>
      </c>
      <c r="P6650" s="1109">
        <v>0</v>
      </c>
      <c r="Q6650" s="1109">
        <v>0</v>
      </c>
    </row>
    <row r="6651" spans="1:17">
      <c r="A6651" s="1109">
        <v>22192</v>
      </c>
      <c r="B6651" s="1110" t="s">
        <v>0</v>
      </c>
      <c r="C6651" s="1109">
        <v>4.5</v>
      </c>
      <c r="D6651" s="1109">
        <v>4</v>
      </c>
      <c r="E6651" s="1109">
        <v>11.6</v>
      </c>
      <c r="F6651" s="1109">
        <v>0</v>
      </c>
      <c r="G6651" s="1110" t="s">
        <v>10753</v>
      </c>
      <c r="H6651" s="1110" t="s">
        <v>4654</v>
      </c>
      <c r="I6651" s="1110" t="s">
        <v>10839</v>
      </c>
      <c r="J6651" s="1109">
        <v>0</v>
      </c>
      <c r="K6651" s="1109">
        <v>0</v>
      </c>
      <c r="L6651" s="1109">
        <v>0</v>
      </c>
      <c r="M6651" s="1109">
        <v>0</v>
      </c>
      <c r="N6651" s="1109">
        <v>0</v>
      </c>
      <c r="O6651" s="1109">
        <v>0</v>
      </c>
      <c r="P6651" s="1109">
        <v>0</v>
      </c>
      <c r="Q6651" s="1109">
        <v>0</v>
      </c>
    </row>
    <row r="6652" spans="1:17">
      <c r="A6652" s="1109">
        <v>22193</v>
      </c>
      <c r="B6652" s="1110" t="s">
        <v>0</v>
      </c>
      <c r="C6652" s="1109">
        <v>4.5</v>
      </c>
      <c r="D6652" s="1109">
        <v>4</v>
      </c>
      <c r="E6652" s="1109">
        <v>11.6</v>
      </c>
      <c r="F6652" s="1109">
        <v>0</v>
      </c>
      <c r="G6652" s="1110" t="s">
        <v>10734</v>
      </c>
      <c r="H6652" s="1110" t="s">
        <v>4654</v>
      </c>
      <c r="I6652" s="1110" t="s">
        <v>10760</v>
      </c>
      <c r="J6652" s="1109">
        <v>0</v>
      </c>
      <c r="K6652" s="1109">
        <v>0</v>
      </c>
      <c r="L6652" s="1109">
        <v>0</v>
      </c>
      <c r="M6652" s="1109">
        <v>0</v>
      </c>
      <c r="N6652" s="1109">
        <v>0</v>
      </c>
      <c r="O6652" s="1109">
        <v>0</v>
      </c>
      <c r="P6652" s="1109">
        <v>0</v>
      </c>
      <c r="Q6652" s="1109">
        <v>0</v>
      </c>
    </row>
    <row r="6653" spans="1:17">
      <c r="A6653" s="1109">
        <v>22194</v>
      </c>
      <c r="B6653" s="1110" t="s">
        <v>0</v>
      </c>
      <c r="C6653" s="1109">
        <v>4.5</v>
      </c>
      <c r="D6653" s="1109">
        <v>4</v>
      </c>
      <c r="E6653" s="1109">
        <v>11.6</v>
      </c>
      <c r="F6653" s="1109">
        <v>0</v>
      </c>
      <c r="G6653" s="1110" t="s">
        <v>10734</v>
      </c>
      <c r="H6653" s="1110" t="s">
        <v>4654</v>
      </c>
      <c r="I6653" s="1110" t="s">
        <v>10847</v>
      </c>
      <c r="J6653" s="1109">
        <v>0</v>
      </c>
      <c r="K6653" s="1109">
        <v>0</v>
      </c>
      <c r="L6653" s="1109">
        <v>0</v>
      </c>
      <c r="M6653" s="1109">
        <v>0</v>
      </c>
      <c r="N6653" s="1109">
        <v>0</v>
      </c>
      <c r="O6653" s="1109">
        <v>0</v>
      </c>
      <c r="P6653" s="1109">
        <v>0</v>
      </c>
      <c r="Q6653" s="1109">
        <v>0</v>
      </c>
    </row>
    <row r="6654" spans="1:17">
      <c r="A6654" s="1109">
        <v>22195</v>
      </c>
      <c r="B6654" s="1110" t="s">
        <v>0</v>
      </c>
      <c r="C6654" s="1109">
        <v>4.5</v>
      </c>
      <c r="D6654" s="1109">
        <v>4</v>
      </c>
      <c r="E6654" s="1109">
        <v>11.6</v>
      </c>
      <c r="F6654" s="1109">
        <v>0</v>
      </c>
      <c r="G6654" s="1110" t="s">
        <v>10734</v>
      </c>
      <c r="H6654" s="1110" t="s">
        <v>4654</v>
      </c>
      <c r="I6654" s="1110" t="s">
        <v>10849</v>
      </c>
      <c r="J6654" s="1109">
        <v>0</v>
      </c>
      <c r="K6654" s="1109">
        <v>0</v>
      </c>
      <c r="L6654" s="1109">
        <v>0</v>
      </c>
      <c r="M6654" s="1109">
        <v>0</v>
      </c>
      <c r="N6654" s="1109">
        <v>0</v>
      </c>
      <c r="O6654" s="1109">
        <v>0</v>
      </c>
      <c r="P6654" s="1109">
        <v>0</v>
      </c>
      <c r="Q6654" s="1109">
        <v>0</v>
      </c>
    </row>
    <row r="6655" spans="1:17">
      <c r="A6655" s="1109">
        <v>22196</v>
      </c>
      <c r="B6655" s="1110" t="s">
        <v>0</v>
      </c>
      <c r="C6655" s="1109">
        <v>4.5</v>
      </c>
      <c r="D6655" s="1109">
        <v>4</v>
      </c>
      <c r="E6655" s="1109">
        <v>11.6</v>
      </c>
      <c r="F6655" s="1109">
        <v>0</v>
      </c>
      <c r="G6655" s="1110" t="s">
        <v>10734</v>
      </c>
      <c r="H6655" s="1110" t="s">
        <v>4654</v>
      </c>
      <c r="I6655" s="1110" t="s">
        <v>10736</v>
      </c>
      <c r="J6655" s="1109">
        <v>0</v>
      </c>
      <c r="K6655" s="1109">
        <v>0</v>
      </c>
      <c r="L6655" s="1109">
        <v>0</v>
      </c>
      <c r="M6655" s="1109">
        <v>0</v>
      </c>
      <c r="N6655" s="1109">
        <v>0</v>
      </c>
      <c r="O6655" s="1109">
        <v>0</v>
      </c>
      <c r="P6655" s="1109">
        <v>0</v>
      </c>
      <c r="Q6655" s="1109">
        <v>0</v>
      </c>
    </row>
    <row r="6656" spans="1:17">
      <c r="A6656" s="1109">
        <v>22197</v>
      </c>
      <c r="B6656" s="1110" t="s">
        <v>0</v>
      </c>
      <c r="C6656" s="1109">
        <v>4.5</v>
      </c>
      <c r="D6656" s="1109">
        <v>4</v>
      </c>
      <c r="E6656" s="1109">
        <v>11.6</v>
      </c>
      <c r="F6656" s="1109">
        <v>0</v>
      </c>
      <c r="G6656" s="1110" t="s">
        <v>10734</v>
      </c>
      <c r="H6656" s="1110" t="s">
        <v>4654</v>
      </c>
      <c r="I6656" s="1110" t="s">
        <v>10735</v>
      </c>
      <c r="J6656" s="1109">
        <v>0</v>
      </c>
      <c r="K6656" s="1109">
        <v>0</v>
      </c>
      <c r="L6656" s="1109">
        <v>0</v>
      </c>
      <c r="M6656" s="1109">
        <v>0</v>
      </c>
      <c r="N6656" s="1109">
        <v>0</v>
      </c>
      <c r="O6656" s="1109">
        <v>0</v>
      </c>
      <c r="P6656" s="1109">
        <v>0</v>
      </c>
      <c r="Q6656" s="1109">
        <v>0</v>
      </c>
    </row>
    <row r="6657" spans="1:17">
      <c r="A6657" s="1109">
        <v>22198</v>
      </c>
      <c r="B6657" s="1110" t="s">
        <v>0</v>
      </c>
      <c r="C6657" s="1109">
        <v>4.5</v>
      </c>
      <c r="D6657" s="1109">
        <v>4</v>
      </c>
      <c r="E6657" s="1109">
        <v>11.6</v>
      </c>
      <c r="F6657" s="1109">
        <v>0</v>
      </c>
      <c r="G6657" s="1110" t="s">
        <v>10775</v>
      </c>
      <c r="H6657" s="1110" t="s">
        <v>4654</v>
      </c>
      <c r="I6657" s="1110" t="s">
        <v>10760</v>
      </c>
      <c r="J6657" s="1109">
        <v>0</v>
      </c>
      <c r="K6657" s="1109">
        <v>0</v>
      </c>
      <c r="L6657" s="1109">
        <v>0</v>
      </c>
      <c r="M6657" s="1109">
        <v>0</v>
      </c>
      <c r="N6657" s="1109">
        <v>0</v>
      </c>
      <c r="O6657" s="1109">
        <v>0</v>
      </c>
      <c r="P6657" s="1109">
        <v>0</v>
      </c>
      <c r="Q6657" s="1109">
        <v>0</v>
      </c>
    </row>
    <row r="6658" spans="1:17">
      <c r="A6658" s="1109">
        <v>22199</v>
      </c>
      <c r="B6658" s="1110" t="s">
        <v>0</v>
      </c>
      <c r="C6658" s="1109">
        <v>4.5</v>
      </c>
      <c r="D6658" s="1109">
        <v>4</v>
      </c>
      <c r="E6658" s="1109">
        <v>11.6</v>
      </c>
      <c r="F6658" s="1109">
        <v>0</v>
      </c>
      <c r="G6658" s="1110" t="s">
        <v>10775</v>
      </c>
      <c r="H6658" s="1110" t="s">
        <v>4654</v>
      </c>
      <c r="I6658" s="1110" t="s">
        <v>10847</v>
      </c>
      <c r="J6658" s="1109">
        <v>0</v>
      </c>
      <c r="K6658" s="1109">
        <v>0</v>
      </c>
      <c r="L6658" s="1109">
        <v>0</v>
      </c>
      <c r="M6658" s="1109">
        <v>0</v>
      </c>
      <c r="N6658" s="1109">
        <v>0</v>
      </c>
      <c r="O6658" s="1109">
        <v>0</v>
      </c>
      <c r="P6658" s="1109">
        <v>0</v>
      </c>
      <c r="Q6658" s="1109">
        <v>0</v>
      </c>
    </row>
    <row r="6659" spans="1:17">
      <c r="A6659" s="1109">
        <v>22200</v>
      </c>
      <c r="B6659" s="1110" t="s">
        <v>0</v>
      </c>
      <c r="C6659" s="1109">
        <v>4.5</v>
      </c>
      <c r="D6659" s="1109">
        <v>4</v>
      </c>
      <c r="E6659" s="1109">
        <v>11.6</v>
      </c>
      <c r="F6659" s="1109">
        <v>0</v>
      </c>
      <c r="G6659" s="1110" t="s">
        <v>10775</v>
      </c>
      <c r="H6659" s="1110" t="s">
        <v>4654</v>
      </c>
      <c r="I6659" s="1110" t="s">
        <v>10849</v>
      </c>
      <c r="J6659" s="1109">
        <v>0</v>
      </c>
      <c r="K6659" s="1109">
        <v>0</v>
      </c>
      <c r="L6659" s="1109">
        <v>0</v>
      </c>
      <c r="M6659" s="1109">
        <v>0</v>
      </c>
      <c r="N6659" s="1109">
        <v>0</v>
      </c>
      <c r="O6659" s="1109">
        <v>0</v>
      </c>
      <c r="P6659" s="1109">
        <v>0</v>
      </c>
      <c r="Q6659" s="1109">
        <v>0</v>
      </c>
    </row>
    <row r="6660" spans="1:17">
      <c r="A6660" s="1109">
        <v>22201</v>
      </c>
      <c r="B6660" s="1110" t="s">
        <v>0</v>
      </c>
      <c r="C6660" s="1109">
        <v>4.5</v>
      </c>
      <c r="D6660" s="1109">
        <v>4</v>
      </c>
      <c r="E6660" s="1109">
        <v>11.6</v>
      </c>
      <c r="F6660" s="1109">
        <v>0</v>
      </c>
      <c r="G6660" s="1110" t="s">
        <v>10775</v>
      </c>
      <c r="H6660" s="1110" t="s">
        <v>4654</v>
      </c>
      <c r="I6660" s="1110" t="s">
        <v>10736</v>
      </c>
      <c r="J6660" s="1109">
        <v>0</v>
      </c>
      <c r="K6660" s="1109">
        <v>0</v>
      </c>
      <c r="L6660" s="1109">
        <v>0</v>
      </c>
      <c r="M6660" s="1109">
        <v>0</v>
      </c>
      <c r="N6660" s="1109">
        <v>0</v>
      </c>
      <c r="O6660" s="1109">
        <v>0</v>
      </c>
      <c r="P6660" s="1109">
        <v>0</v>
      </c>
      <c r="Q6660" s="1109">
        <v>0</v>
      </c>
    </row>
    <row r="6661" spans="1:17">
      <c r="A6661" s="1109">
        <v>22202</v>
      </c>
      <c r="B6661" s="1110" t="s">
        <v>0</v>
      </c>
      <c r="C6661" s="1109">
        <v>4.5</v>
      </c>
      <c r="D6661" s="1109">
        <v>4</v>
      </c>
      <c r="E6661" s="1109">
        <v>11.6</v>
      </c>
      <c r="F6661" s="1109">
        <v>0</v>
      </c>
      <c r="G6661" s="1110" t="s">
        <v>10775</v>
      </c>
      <c r="H6661" s="1110" t="s">
        <v>4654</v>
      </c>
      <c r="I6661" s="1110" t="s">
        <v>10735</v>
      </c>
      <c r="J6661" s="1109">
        <v>0</v>
      </c>
      <c r="K6661" s="1109">
        <v>0</v>
      </c>
      <c r="L6661" s="1109">
        <v>0</v>
      </c>
      <c r="M6661" s="1109">
        <v>0</v>
      </c>
      <c r="N6661" s="1109">
        <v>0</v>
      </c>
      <c r="O6661" s="1109">
        <v>0</v>
      </c>
      <c r="P6661" s="1109">
        <v>0</v>
      </c>
      <c r="Q6661" s="1109">
        <v>0</v>
      </c>
    </row>
    <row r="6662" spans="1:17">
      <c r="A6662" s="1109">
        <v>22203</v>
      </c>
      <c r="B6662" s="1110" t="s">
        <v>0</v>
      </c>
      <c r="C6662" s="1109">
        <v>4.5</v>
      </c>
      <c r="D6662" s="1109">
        <v>4</v>
      </c>
      <c r="E6662" s="1109">
        <v>11.6</v>
      </c>
      <c r="F6662" s="1109">
        <v>0</v>
      </c>
      <c r="G6662" s="1110" t="s">
        <v>10779</v>
      </c>
      <c r="H6662" s="1110" t="s">
        <v>4654</v>
      </c>
      <c r="I6662" s="1110" t="s">
        <v>10841</v>
      </c>
      <c r="J6662" s="1109">
        <v>0</v>
      </c>
      <c r="K6662" s="1109">
        <v>0</v>
      </c>
      <c r="L6662" s="1109">
        <v>0</v>
      </c>
      <c r="M6662" s="1109">
        <v>0</v>
      </c>
      <c r="N6662" s="1109">
        <v>0</v>
      </c>
      <c r="O6662" s="1109">
        <v>0</v>
      </c>
      <c r="P6662" s="1109">
        <v>0</v>
      </c>
      <c r="Q6662" s="1109">
        <v>0</v>
      </c>
    </row>
    <row r="6663" spans="1:17">
      <c r="A6663" s="1109">
        <v>22204</v>
      </c>
      <c r="B6663" s="1110" t="s">
        <v>0</v>
      </c>
      <c r="C6663" s="1109">
        <v>4.5</v>
      </c>
      <c r="D6663" s="1109">
        <v>4</v>
      </c>
      <c r="E6663" s="1109">
        <v>11.6</v>
      </c>
      <c r="F6663" s="1109">
        <v>0</v>
      </c>
      <c r="G6663" s="1110" t="s">
        <v>10779</v>
      </c>
      <c r="H6663" s="1110" t="s">
        <v>4654</v>
      </c>
      <c r="I6663" s="1110" t="s">
        <v>10760</v>
      </c>
      <c r="J6663" s="1109">
        <v>0</v>
      </c>
      <c r="K6663" s="1109">
        <v>0</v>
      </c>
      <c r="L6663" s="1109">
        <v>0</v>
      </c>
      <c r="M6663" s="1109">
        <v>0</v>
      </c>
      <c r="N6663" s="1109">
        <v>0</v>
      </c>
      <c r="O6663" s="1109">
        <v>0</v>
      </c>
      <c r="P6663" s="1109">
        <v>0</v>
      </c>
      <c r="Q6663" s="1109">
        <v>0</v>
      </c>
    </row>
    <row r="6664" spans="1:17">
      <c r="A6664" s="1109">
        <v>22205</v>
      </c>
      <c r="B6664" s="1110" t="s">
        <v>0</v>
      </c>
      <c r="C6664" s="1109">
        <v>4.5</v>
      </c>
      <c r="D6664" s="1109">
        <v>4</v>
      </c>
      <c r="E6664" s="1109">
        <v>11.6</v>
      </c>
      <c r="F6664" s="1109">
        <v>0</v>
      </c>
      <c r="G6664" s="1110" t="s">
        <v>10779</v>
      </c>
      <c r="H6664" s="1110" t="s">
        <v>4654</v>
      </c>
      <c r="I6664" s="1110" t="s">
        <v>10847</v>
      </c>
      <c r="J6664" s="1109">
        <v>0</v>
      </c>
      <c r="K6664" s="1109">
        <v>0</v>
      </c>
      <c r="L6664" s="1109">
        <v>0</v>
      </c>
      <c r="M6664" s="1109">
        <v>0</v>
      </c>
      <c r="N6664" s="1109">
        <v>0</v>
      </c>
      <c r="O6664" s="1109">
        <v>0</v>
      </c>
      <c r="P6664" s="1109">
        <v>0</v>
      </c>
      <c r="Q6664" s="1109">
        <v>0</v>
      </c>
    </row>
    <row r="6665" spans="1:17">
      <c r="A6665" s="1109">
        <v>22206</v>
      </c>
      <c r="B6665" s="1110" t="s">
        <v>0</v>
      </c>
      <c r="C6665" s="1109">
        <v>4.5</v>
      </c>
      <c r="D6665" s="1109">
        <v>4</v>
      </c>
      <c r="E6665" s="1109">
        <v>11.6</v>
      </c>
      <c r="F6665" s="1109">
        <v>0</v>
      </c>
      <c r="G6665" s="1110" t="s">
        <v>10779</v>
      </c>
      <c r="H6665" s="1110" t="s">
        <v>4654</v>
      </c>
      <c r="I6665" s="1110" t="s">
        <v>10736</v>
      </c>
      <c r="J6665" s="1109">
        <v>0</v>
      </c>
      <c r="K6665" s="1109">
        <v>0</v>
      </c>
      <c r="L6665" s="1109">
        <v>0</v>
      </c>
      <c r="M6665" s="1109">
        <v>0</v>
      </c>
      <c r="N6665" s="1109">
        <v>0</v>
      </c>
      <c r="O6665" s="1109">
        <v>0</v>
      </c>
      <c r="P6665" s="1109">
        <v>0</v>
      </c>
      <c r="Q6665" s="1109">
        <v>0</v>
      </c>
    </row>
    <row r="6666" spans="1:17">
      <c r="A6666" s="1109">
        <v>22207</v>
      </c>
      <c r="B6666" s="1110" t="s">
        <v>0</v>
      </c>
      <c r="C6666" s="1109">
        <v>4.5</v>
      </c>
      <c r="D6666" s="1109">
        <v>4</v>
      </c>
      <c r="E6666" s="1109">
        <v>11.6</v>
      </c>
      <c r="F6666" s="1109">
        <v>0</v>
      </c>
      <c r="G6666" s="1110" t="s">
        <v>10779</v>
      </c>
      <c r="H6666" s="1110" t="s">
        <v>4654</v>
      </c>
      <c r="I6666" s="1110" t="s">
        <v>10832</v>
      </c>
      <c r="J6666" s="1109">
        <v>0</v>
      </c>
      <c r="K6666" s="1109">
        <v>0</v>
      </c>
      <c r="L6666" s="1109">
        <v>0</v>
      </c>
      <c r="M6666" s="1109">
        <v>0</v>
      </c>
      <c r="N6666" s="1109">
        <v>0</v>
      </c>
      <c r="O6666" s="1109">
        <v>0</v>
      </c>
      <c r="P6666" s="1109">
        <v>0</v>
      </c>
      <c r="Q6666" s="1109">
        <v>0</v>
      </c>
    </row>
    <row r="6667" spans="1:17">
      <c r="A6667" s="1109">
        <v>22208</v>
      </c>
      <c r="B6667" s="1110" t="s">
        <v>0</v>
      </c>
      <c r="C6667" s="1109">
        <v>4.5</v>
      </c>
      <c r="D6667" s="1109">
        <v>4</v>
      </c>
      <c r="E6667" s="1109">
        <v>11.6</v>
      </c>
      <c r="F6667" s="1109">
        <v>0</v>
      </c>
      <c r="G6667" s="1110" t="s">
        <v>10779</v>
      </c>
      <c r="H6667" s="1110" t="s">
        <v>4654</v>
      </c>
      <c r="I6667" s="1110" t="s">
        <v>10839</v>
      </c>
      <c r="J6667" s="1109">
        <v>0</v>
      </c>
      <c r="K6667" s="1109">
        <v>0</v>
      </c>
      <c r="L6667" s="1109">
        <v>0</v>
      </c>
      <c r="M6667" s="1109">
        <v>0</v>
      </c>
      <c r="N6667" s="1109">
        <v>0</v>
      </c>
      <c r="O6667" s="1109">
        <v>0</v>
      </c>
      <c r="P6667" s="1109">
        <v>0</v>
      </c>
      <c r="Q6667" s="1109">
        <v>0</v>
      </c>
    </row>
    <row r="6668" spans="1:17">
      <c r="A6668" s="1109">
        <v>22209</v>
      </c>
      <c r="B6668" s="1110" t="s">
        <v>0</v>
      </c>
      <c r="C6668" s="1109">
        <v>4.5</v>
      </c>
      <c r="D6668" s="1109">
        <v>4</v>
      </c>
      <c r="E6668" s="1109">
        <v>11.6</v>
      </c>
      <c r="F6668" s="1109">
        <v>0</v>
      </c>
      <c r="G6668" s="1110" t="s">
        <v>10739</v>
      </c>
      <c r="H6668" s="1110" t="s">
        <v>4654</v>
      </c>
      <c r="I6668" s="1110" t="s">
        <v>10841</v>
      </c>
      <c r="J6668" s="1109">
        <v>0</v>
      </c>
      <c r="K6668" s="1109">
        <v>0</v>
      </c>
      <c r="L6668" s="1109">
        <v>0</v>
      </c>
      <c r="M6668" s="1109">
        <v>0</v>
      </c>
      <c r="N6668" s="1109">
        <v>0</v>
      </c>
      <c r="O6668" s="1109">
        <v>0</v>
      </c>
      <c r="P6668" s="1109">
        <v>0</v>
      </c>
      <c r="Q6668" s="1109">
        <v>0</v>
      </c>
    </row>
    <row r="6669" spans="1:17">
      <c r="A6669" s="1109">
        <v>22210</v>
      </c>
      <c r="B6669" s="1110" t="s">
        <v>0</v>
      </c>
      <c r="C6669" s="1109">
        <v>4.5</v>
      </c>
      <c r="D6669" s="1109">
        <v>4</v>
      </c>
      <c r="E6669" s="1109">
        <v>11.6</v>
      </c>
      <c r="F6669" s="1109">
        <v>0</v>
      </c>
      <c r="G6669" s="1110" t="s">
        <v>10739</v>
      </c>
      <c r="H6669" s="1110" t="s">
        <v>4654</v>
      </c>
      <c r="I6669" s="1110" t="s">
        <v>10760</v>
      </c>
      <c r="J6669" s="1109">
        <v>0</v>
      </c>
      <c r="K6669" s="1109">
        <v>0</v>
      </c>
      <c r="L6669" s="1109">
        <v>0</v>
      </c>
      <c r="M6669" s="1109">
        <v>0</v>
      </c>
      <c r="N6669" s="1109">
        <v>0</v>
      </c>
      <c r="O6669" s="1109">
        <v>0</v>
      </c>
      <c r="P6669" s="1109">
        <v>0</v>
      </c>
      <c r="Q6669" s="1109">
        <v>0</v>
      </c>
    </row>
    <row r="6670" spans="1:17">
      <c r="A6670" s="1109">
        <v>22211</v>
      </c>
      <c r="B6670" s="1110" t="s">
        <v>0</v>
      </c>
      <c r="C6670" s="1109">
        <v>4.5</v>
      </c>
      <c r="D6670" s="1109">
        <v>4</v>
      </c>
      <c r="E6670" s="1109">
        <v>11.6</v>
      </c>
      <c r="F6670" s="1109">
        <v>0</v>
      </c>
      <c r="G6670" s="1110" t="s">
        <v>10739</v>
      </c>
      <c r="H6670" s="1110" t="s">
        <v>4654</v>
      </c>
      <c r="I6670" s="1110" t="s">
        <v>10847</v>
      </c>
      <c r="J6670" s="1109">
        <v>0</v>
      </c>
      <c r="K6670" s="1109">
        <v>0</v>
      </c>
      <c r="L6670" s="1109">
        <v>0</v>
      </c>
      <c r="M6670" s="1109">
        <v>0</v>
      </c>
      <c r="N6670" s="1109">
        <v>0</v>
      </c>
      <c r="O6670" s="1109">
        <v>0</v>
      </c>
      <c r="P6670" s="1109">
        <v>0</v>
      </c>
      <c r="Q6670" s="1109">
        <v>0</v>
      </c>
    </row>
    <row r="6671" spans="1:17">
      <c r="A6671" s="1109">
        <v>22212</v>
      </c>
      <c r="B6671" s="1110" t="s">
        <v>0</v>
      </c>
      <c r="C6671" s="1109">
        <v>4.5</v>
      </c>
      <c r="D6671" s="1109">
        <v>4</v>
      </c>
      <c r="E6671" s="1109">
        <v>11.6</v>
      </c>
      <c r="F6671" s="1109">
        <v>0</v>
      </c>
      <c r="G6671" s="1110" t="s">
        <v>10739</v>
      </c>
      <c r="H6671" s="1110" t="s">
        <v>4654</v>
      </c>
      <c r="I6671" s="1110" t="s">
        <v>10736</v>
      </c>
      <c r="J6671" s="1109">
        <v>0</v>
      </c>
      <c r="K6671" s="1109">
        <v>0</v>
      </c>
      <c r="L6671" s="1109">
        <v>0</v>
      </c>
      <c r="M6671" s="1109">
        <v>0</v>
      </c>
      <c r="N6671" s="1109">
        <v>0</v>
      </c>
      <c r="O6671" s="1109">
        <v>0</v>
      </c>
      <c r="P6671" s="1109">
        <v>0</v>
      </c>
      <c r="Q6671" s="1109">
        <v>0</v>
      </c>
    </row>
    <row r="6672" spans="1:17">
      <c r="A6672" s="1109">
        <v>22213</v>
      </c>
      <c r="B6672" s="1110" t="s">
        <v>0</v>
      </c>
      <c r="C6672" s="1109">
        <v>4.5</v>
      </c>
      <c r="D6672" s="1109">
        <v>4</v>
      </c>
      <c r="E6672" s="1109">
        <v>11.6</v>
      </c>
      <c r="F6672" s="1109">
        <v>0</v>
      </c>
      <c r="G6672" s="1110" t="s">
        <v>10739</v>
      </c>
      <c r="H6672" s="1110" t="s">
        <v>4654</v>
      </c>
      <c r="I6672" s="1110" t="s">
        <v>10832</v>
      </c>
      <c r="J6672" s="1109">
        <v>0</v>
      </c>
      <c r="K6672" s="1109">
        <v>0</v>
      </c>
      <c r="L6672" s="1109">
        <v>0</v>
      </c>
      <c r="M6672" s="1109">
        <v>0</v>
      </c>
      <c r="N6672" s="1109">
        <v>0</v>
      </c>
      <c r="O6672" s="1109">
        <v>0</v>
      </c>
      <c r="P6672" s="1109">
        <v>0</v>
      </c>
      <c r="Q6672" s="1109">
        <v>0</v>
      </c>
    </row>
    <row r="6673" spans="1:17">
      <c r="A6673" s="1109">
        <v>22214</v>
      </c>
      <c r="B6673" s="1110" t="s">
        <v>0</v>
      </c>
      <c r="C6673" s="1109">
        <v>4.5</v>
      </c>
      <c r="D6673" s="1109">
        <v>4</v>
      </c>
      <c r="E6673" s="1109">
        <v>11.6</v>
      </c>
      <c r="F6673" s="1109">
        <v>0</v>
      </c>
      <c r="G6673" s="1110" t="s">
        <v>10739</v>
      </c>
      <c r="H6673" s="1110" t="s">
        <v>4654</v>
      </c>
      <c r="I6673" s="1110" t="s">
        <v>10839</v>
      </c>
      <c r="J6673" s="1109">
        <v>0</v>
      </c>
      <c r="K6673" s="1109">
        <v>0</v>
      </c>
      <c r="L6673" s="1109">
        <v>0</v>
      </c>
      <c r="M6673" s="1109">
        <v>0</v>
      </c>
      <c r="N6673" s="1109">
        <v>0</v>
      </c>
      <c r="O6673" s="1109">
        <v>0</v>
      </c>
      <c r="P6673" s="1109">
        <v>0</v>
      </c>
      <c r="Q6673" s="1109">
        <v>0</v>
      </c>
    </row>
    <row r="6674" spans="1:17">
      <c r="A6674" s="1109">
        <v>22215</v>
      </c>
      <c r="B6674" s="1110" t="s">
        <v>0</v>
      </c>
      <c r="C6674" s="1109">
        <v>4.5</v>
      </c>
      <c r="D6674" s="1109">
        <v>4</v>
      </c>
      <c r="E6674" s="1109">
        <v>11.6</v>
      </c>
      <c r="F6674" s="1109">
        <v>0</v>
      </c>
      <c r="G6674" s="1110" t="s">
        <v>10844</v>
      </c>
      <c r="H6674" s="1110" t="s">
        <v>4654</v>
      </c>
      <c r="I6674" s="1110" t="s">
        <v>10760</v>
      </c>
      <c r="J6674" s="1109">
        <v>0</v>
      </c>
      <c r="K6674" s="1109">
        <v>0</v>
      </c>
      <c r="L6674" s="1109">
        <v>0</v>
      </c>
      <c r="M6674" s="1109">
        <v>0</v>
      </c>
      <c r="N6674" s="1109">
        <v>0</v>
      </c>
      <c r="O6674" s="1109">
        <v>0</v>
      </c>
      <c r="P6674" s="1109">
        <v>0</v>
      </c>
      <c r="Q6674" s="1109">
        <v>0</v>
      </c>
    </row>
    <row r="6675" spans="1:17">
      <c r="A6675" s="1109">
        <v>22216</v>
      </c>
      <c r="B6675" s="1110" t="s">
        <v>0</v>
      </c>
      <c r="C6675" s="1109">
        <v>4.5</v>
      </c>
      <c r="D6675" s="1109">
        <v>4</v>
      </c>
      <c r="E6675" s="1109">
        <v>11.6</v>
      </c>
      <c r="F6675" s="1109">
        <v>0</v>
      </c>
      <c r="G6675" s="1110" t="s">
        <v>10844</v>
      </c>
      <c r="H6675" s="1110" t="s">
        <v>4654</v>
      </c>
      <c r="I6675" s="1110" t="s">
        <v>10847</v>
      </c>
      <c r="J6675" s="1109">
        <v>0</v>
      </c>
      <c r="K6675" s="1109">
        <v>0</v>
      </c>
      <c r="L6675" s="1109">
        <v>0</v>
      </c>
      <c r="M6675" s="1109">
        <v>0</v>
      </c>
      <c r="N6675" s="1109">
        <v>0</v>
      </c>
      <c r="O6675" s="1109">
        <v>0</v>
      </c>
      <c r="P6675" s="1109">
        <v>0</v>
      </c>
      <c r="Q6675" s="1109">
        <v>0</v>
      </c>
    </row>
    <row r="6676" spans="1:17">
      <c r="A6676" s="1109">
        <v>22217</v>
      </c>
      <c r="B6676" s="1110" t="s">
        <v>0</v>
      </c>
      <c r="C6676" s="1109">
        <v>4.5</v>
      </c>
      <c r="D6676" s="1109">
        <v>4</v>
      </c>
      <c r="E6676" s="1109">
        <v>11.6</v>
      </c>
      <c r="F6676" s="1109">
        <v>0</v>
      </c>
      <c r="G6676" s="1110" t="s">
        <v>10844</v>
      </c>
      <c r="H6676" s="1110" t="s">
        <v>4654</v>
      </c>
      <c r="I6676" s="1110" t="s">
        <v>10849</v>
      </c>
      <c r="J6676" s="1109">
        <v>0</v>
      </c>
      <c r="K6676" s="1109">
        <v>0</v>
      </c>
      <c r="L6676" s="1109">
        <v>0</v>
      </c>
      <c r="M6676" s="1109">
        <v>0</v>
      </c>
      <c r="N6676" s="1109">
        <v>0</v>
      </c>
      <c r="O6676" s="1109">
        <v>0</v>
      </c>
      <c r="P6676" s="1109">
        <v>0</v>
      </c>
      <c r="Q6676" s="1109">
        <v>0</v>
      </c>
    </row>
    <row r="6677" spans="1:17">
      <c r="A6677" s="1109">
        <v>22218</v>
      </c>
      <c r="B6677" s="1110" t="s">
        <v>0</v>
      </c>
      <c r="C6677" s="1109">
        <v>4.5</v>
      </c>
      <c r="D6677" s="1109">
        <v>4</v>
      </c>
      <c r="E6677" s="1109">
        <v>11.6</v>
      </c>
      <c r="F6677" s="1109">
        <v>0</v>
      </c>
      <c r="G6677" s="1110" t="s">
        <v>10844</v>
      </c>
      <c r="H6677" s="1110" t="s">
        <v>4654</v>
      </c>
      <c r="I6677" s="1110" t="s">
        <v>10736</v>
      </c>
      <c r="J6677" s="1109">
        <v>0</v>
      </c>
      <c r="K6677" s="1109">
        <v>0</v>
      </c>
      <c r="L6677" s="1109">
        <v>0</v>
      </c>
      <c r="M6677" s="1109">
        <v>0</v>
      </c>
      <c r="N6677" s="1109">
        <v>0</v>
      </c>
      <c r="O6677" s="1109">
        <v>0</v>
      </c>
      <c r="P6677" s="1109">
        <v>0</v>
      </c>
      <c r="Q6677" s="1109">
        <v>0</v>
      </c>
    </row>
    <row r="6678" spans="1:17">
      <c r="A6678" s="1109">
        <v>22219</v>
      </c>
      <c r="B6678" s="1110" t="s">
        <v>0</v>
      </c>
      <c r="C6678" s="1109">
        <v>4.5</v>
      </c>
      <c r="D6678" s="1109">
        <v>4.0519999999999996</v>
      </c>
      <c r="E6678" s="1109">
        <v>10.5</v>
      </c>
      <c r="F6678" s="1109">
        <v>0</v>
      </c>
      <c r="G6678" s="1110" t="s">
        <v>10838</v>
      </c>
      <c r="H6678" s="1110" t="s">
        <v>4654</v>
      </c>
      <c r="I6678" s="1110" t="s">
        <v>10760</v>
      </c>
      <c r="J6678" s="1109">
        <v>0</v>
      </c>
      <c r="K6678" s="1109">
        <v>0</v>
      </c>
      <c r="L6678" s="1109">
        <v>0</v>
      </c>
      <c r="M6678" s="1109">
        <v>0</v>
      </c>
      <c r="N6678" s="1109">
        <v>0</v>
      </c>
      <c r="O6678" s="1109">
        <v>0</v>
      </c>
      <c r="P6678" s="1109">
        <v>0</v>
      </c>
      <c r="Q6678" s="1109">
        <v>0</v>
      </c>
    </row>
    <row r="6679" spans="1:17">
      <c r="A6679" s="1109">
        <v>22220</v>
      </c>
      <c r="B6679" s="1110" t="s">
        <v>0</v>
      </c>
      <c r="C6679" s="1109">
        <v>4.5</v>
      </c>
      <c r="D6679" s="1109">
        <v>4.0519999999999996</v>
      </c>
      <c r="E6679" s="1109">
        <v>10.5</v>
      </c>
      <c r="F6679" s="1109">
        <v>0</v>
      </c>
      <c r="G6679" s="1110" t="s">
        <v>10838</v>
      </c>
      <c r="H6679" s="1110" t="s">
        <v>4654</v>
      </c>
      <c r="I6679" s="1110" t="s">
        <v>10735</v>
      </c>
      <c r="J6679" s="1109">
        <v>0</v>
      </c>
      <c r="K6679" s="1109">
        <v>0</v>
      </c>
      <c r="L6679" s="1109">
        <v>0</v>
      </c>
      <c r="M6679" s="1109">
        <v>0</v>
      </c>
      <c r="N6679" s="1109">
        <v>0</v>
      </c>
      <c r="O6679" s="1109">
        <v>0</v>
      </c>
      <c r="P6679" s="1109">
        <v>0</v>
      </c>
      <c r="Q6679" s="1109">
        <v>0</v>
      </c>
    </row>
    <row r="6680" spans="1:17">
      <c r="A6680" s="1109">
        <v>22221</v>
      </c>
      <c r="B6680" s="1110" t="s">
        <v>0</v>
      </c>
      <c r="C6680" s="1109">
        <v>4.5</v>
      </c>
      <c r="D6680" s="1109">
        <v>4.0519999999999996</v>
      </c>
      <c r="E6680" s="1109">
        <v>10.5</v>
      </c>
      <c r="F6680" s="1109">
        <v>0</v>
      </c>
      <c r="G6680" s="1110" t="s">
        <v>10734</v>
      </c>
      <c r="H6680" s="1110" t="s">
        <v>4654</v>
      </c>
      <c r="I6680" s="1110" t="s">
        <v>10760</v>
      </c>
      <c r="J6680" s="1109">
        <v>0</v>
      </c>
      <c r="K6680" s="1109">
        <v>0</v>
      </c>
      <c r="L6680" s="1109">
        <v>0</v>
      </c>
      <c r="M6680" s="1109">
        <v>0</v>
      </c>
      <c r="N6680" s="1109">
        <v>0</v>
      </c>
      <c r="O6680" s="1109">
        <v>0</v>
      </c>
      <c r="P6680" s="1109">
        <v>0</v>
      </c>
      <c r="Q6680" s="1109">
        <v>0</v>
      </c>
    </row>
    <row r="6681" spans="1:17">
      <c r="A6681" s="1109">
        <v>22222</v>
      </c>
      <c r="B6681" s="1110" t="s">
        <v>0</v>
      </c>
      <c r="C6681" s="1109">
        <v>4.5</v>
      </c>
      <c r="D6681" s="1109">
        <v>4.0519999999999996</v>
      </c>
      <c r="E6681" s="1109">
        <v>10.5</v>
      </c>
      <c r="F6681" s="1109">
        <v>0</v>
      </c>
      <c r="G6681" s="1110" t="s">
        <v>10734</v>
      </c>
      <c r="H6681" s="1110" t="s">
        <v>4654</v>
      </c>
      <c r="I6681" s="1110" t="s">
        <v>10847</v>
      </c>
      <c r="J6681" s="1109">
        <v>0</v>
      </c>
      <c r="K6681" s="1109">
        <v>0</v>
      </c>
      <c r="L6681" s="1109">
        <v>0</v>
      </c>
      <c r="M6681" s="1109">
        <v>0</v>
      </c>
      <c r="N6681" s="1109">
        <v>0</v>
      </c>
      <c r="O6681" s="1109">
        <v>0</v>
      </c>
      <c r="P6681" s="1109">
        <v>0</v>
      </c>
      <c r="Q6681" s="1109">
        <v>0</v>
      </c>
    </row>
    <row r="6682" spans="1:17">
      <c r="A6682" s="1109">
        <v>22223</v>
      </c>
      <c r="B6682" s="1110" t="s">
        <v>0</v>
      </c>
      <c r="C6682" s="1109">
        <v>4.5</v>
      </c>
      <c r="D6682" s="1109">
        <v>4.0519999999999996</v>
      </c>
      <c r="E6682" s="1109">
        <v>10.5</v>
      </c>
      <c r="F6682" s="1109">
        <v>0</v>
      </c>
      <c r="G6682" s="1110" t="s">
        <v>10775</v>
      </c>
      <c r="H6682" s="1110" t="s">
        <v>4654</v>
      </c>
      <c r="I6682" s="1110" t="s">
        <v>10760</v>
      </c>
      <c r="J6682" s="1109">
        <v>0</v>
      </c>
      <c r="K6682" s="1109">
        <v>0</v>
      </c>
      <c r="L6682" s="1109">
        <v>0</v>
      </c>
      <c r="M6682" s="1109">
        <v>0</v>
      </c>
      <c r="N6682" s="1109">
        <v>0</v>
      </c>
      <c r="O6682" s="1109">
        <v>0</v>
      </c>
      <c r="P6682" s="1109">
        <v>0</v>
      </c>
      <c r="Q6682" s="1109">
        <v>0</v>
      </c>
    </row>
    <row r="6683" spans="1:17">
      <c r="A6683" s="1109">
        <v>22224</v>
      </c>
      <c r="B6683" s="1110" t="s">
        <v>0</v>
      </c>
      <c r="C6683" s="1109">
        <v>4.5</v>
      </c>
      <c r="D6683" s="1109">
        <v>4.0519999999999996</v>
      </c>
      <c r="E6683" s="1109">
        <v>10.5</v>
      </c>
      <c r="F6683" s="1109">
        <v>0</v>
      </c>
      <c r="G6683" s="1110" t="s">
        <v>10775</v>
      </c>
      <c r="H6683" s="1110" t="s">
        <v>4654</v>
      </c>
      <c r="I6683" s="1110" t="s">
        <v>10847</v>
      </c>
      <c r="J6683" s="1109">
        <v>0</v>
      </c>
      <c r="K6683" s="1109">
        <v>0</v>
      </c>
      <c r="L6683" s="1109">
        <v>0</v>
      </c>
      <c r="M6683" s="1109">
        <v>0</v>
      </c>
      <c r="N6683" s="1109">
        <v>0</v>
      </c>
      <c r="O6683" s="1109">
        <v>0</v>
      </c>
      <c r="P6683" s="1109">
        <v>0</v>
      </c>
      <c r="Q6683" s="1109">
        <v>0</v>
      </c>
    </row>
    <row r="6684" spans="1:17">
      <c r="A6684" s="1109">
        <v>22225</v>
      </c>
      <c r="B6684" s="1110" t="s">
        <v>0</v>
      </c>
      <c r="C6684" s="1109">
        <v>4.5</v>
      </c>
      <c r="D6684" s="1109">
        <v>4.0519999999999996</v>
      </c>
      <c r="E6684" s="1109">
        <v>10.5</v>
      </c>
      <c r="F6684" s="1109">
        <v>0</v>
      </c>
      <c r="G6684" s="1110" t="s">
        <v>10775</v>
      </c>
      <c r="H6684" s="1110" t="s">
        <v>4654</v>
      </c>
      <c r="I6684" s="1110" t="s">
        <v>10735</v>
      </c>
      <c r="J6684" s="1109">
        <v>0</v>
      </c>
      <c r="K6684" s="1109">
        <v>0</v>
      </c>
      <c r="L6684" s="1109">
        <v>0</v>
      </c>
      <c r="M6684" s="1109">
        <v>0</v>
      </c>
      <c r="N6684" s="1109">
        <v>0</v>
      </c>
      <c r="O6684" s="1109">
        <v>0</v>
      </c>
      <c r="P6684" s="1109">
        <v>0</v>
      </c>
      <c r="Q6684" s="1109">
        <v>0</v>
      </c>
    </row>
    <row r="6685" spans="1:17">
      <c r="A6685" s="1109">
        <v>22226</v>
      </c>
      <c r="B6685" s="1110" t="s">
        <v>0</v>
      </c>
      <c r="C6685" s="1109">
        <v>4.5</v>
      </c>
      <c r="D6685" s="1109">
        <v>4.09</v>
      </c>
      <c r="E6685" s="1109">
        <v>9.5</v>
      </c>
      <c r="F6685" s="1109">
        <v>0</v>
      </c>
      <c r="G6685" s="1110" t="s">
        <v>10838</v>
      </c>
      <c r="H6685" s="1110" t="s">
        <v>4654</v>
      </c>
      <c r="I6685" s="1110" t="s">
        <v>10735</v>
      </c>
      <c r="J6685" s="1109">
        <v>0</v>
      </c>
      <c r="K6685" s="1109">
        <v>0</v>
      </c>
      <c r="L6685" s="1109">
        <v>0</v>
      </c>
      <c r="M6685" s="1109">
        <v>0</v>
      </c>
      <c r="N6685" s="1109">
        <v>0</v>
      </c>
      <c r="O6685" s="1109">
        <v>0</v>
      </c>
      <c r="P6685" s="1109">
        <v>0</v>
      </c>
      <c r="Q6685" s="1109">
        <v>0</v>
      </c>
    </row>
    <row r="6686" spans="1:17">
      <c r="A6686" s="1109">
        <v>22227</v>
      </c>
      <c r="B6686" s="1110" t="s">
        <v>0</v>
      </c>
      <c r="C6686" s="1109">
        <v>4.5</v>
      </c>
      <c r="D6686" s="1109">
        <v>4.09</v>
      </c>
      <c r="E6686" s="1109">
        <v>9.5</v>
      </c>
      <c r="F6686" s="1109">
        <v>0</v>
      </c>
      <c r="G6686" s="1110" t="s">
        <v>10775</v>
      </c>
      <c r="H6686" s="1110" t="s">
        <v>4654</v>
      </c>
      <c r="I6686" s="1110" t="s">
        <v>10735</v>
      </c>
      <c r="J6686" s="1109">
        <v>0</v>
      </c>
      <c r="K6686" s="1109">
        <v>0</v>
      </c>
      <c r="L6686" s="1109">
        <v>0</v>
      </c>
      <c r="M6686" s="1109">
        <v>0</v>
      </c>
      <c r="N6686" s="1109">
        <v>0</v>
      </c>
      <c r="O6686" s="1109">
        <v>0</v>
      </c>
      <c r="P6686" s="1109">
        <v>0</v>
      </c>
      <c r="Q6686" s="1109">
        <v>0</v>
      </c>
    </row>
    <row r="6687" spans="1:17">
      <c r="A6687" s="1109">
        <v>22228</v>
      </c>
      <c r="B6687" s="1110" t="s">
        <v>0</v>
      </c>
      <c r="C6687" s="1109">
        <v>4.5</v>
      </c>
      <c r="D6687" s="1109">
        <v>4.09</v>
      </c>
      <c r="E6687" s="1109">
        <v>9.5</v>
      </c>
      <c r="F6687" s="1109">
        <v>0</v>
      </c>
      <c r="G6687" s="1110" t="s">
        <v>10738</v>
      </c>
      <c r="H6687" s="1110" t="s">
        <v>4654</v>
      </c>
      <c r="I6687" s="1110" t="s">
        <v>10735</v>
      </c>
      <c r="J6687" s="1109">
        <v>0</v>
      </c>
      <c r="K6687" s="1109">
        <v>0</v>
      </c>
      <c r="L6687" s="1109">
        <v>0</v>
      </c>
      <c r="M6687" s="1109">
        <v>0</v>
      </c>
      <c r="N6687" s="1109">
        <v>0</v>
      </c>
      <c r="O6687" s="1109">
        <v>0</v>
      </c>
      <c r="P6687" s="1109">
        <v>0</v>
      </c>
      <c r="Q6687" s="1109">
        <v>0</v>
      </c>
    </row>
    <row r="6688" spans="1:17">
      <c r="A6688" s="1109">
        <v>22229</v>
      </c>
      <c r="B6688" s="1110" t="s">
        <v>0</v>
      </c>
      <c r="C6688" s="1109">
        <v>4</v>
      </c>
      <c r="D6688" s="1109">
        <v>2.78</v>
      </c>
      <c r="E6688" s="1109">
        <v>22.2</v>
      </c>
      <c r="F6688" s="1109">
        <v>0</v>
      </c>
      <c r="G6688" s="1110" t="s">
        <v>10840</v>
      </c>
      <c r="H6688" s="1110" t="s">
        <v>4654</v>
      </c>
      <c r="I6688" s="1110" t="s">
        <v>10841</v>
      </c>
      <c r="J6688" s="1109">
        <v>0</v>
      </c>
      <c r="K6688" s="1109">
        <v>0</v>
      </c>
      <c r="L6688" s="1109">
        <v>0</v>
      </c>
      <c r="M6688" s="1109">
        <v>0</v>
      </c>
      <c r="N6688" s="1109">
        <v>0</v>
      </c>
      <c r="O6688" s="1109">
        <v>0</v>
      </c>
      <c r="P6688" s="1109">
        <v>0</v>
      </c>
      <c r="Q6688" s="1109">
        <v>0</v>
      </c>
    </row>
    <row r="6689" spans="1:17">
      <c r="A6689" s="1109">
        <v>22230</v>
      </c>
      <c r="B6689" s="1110" t="s">
        <v>0</v>
      </c>
      <c r="C6689" s="1109">
        <v>4</v>
      </c>
      <c r="D6689" s="1109">
        <v>2.78</v>
      </c>
      <c r="E6689" s="1109">
        <v>22.2</v>
      </c>
      <c r="F6689" s="1109">
        <v>0</v>
      </c>
      <c r="G6689" s="1110" t="s">
        <v>10840</v>
      </c>
      <c r="H6689" s="1110" t="s">
        <v>4654</v>
      </c>
      <c r="I6689" s="1110" t="s">
        <v>10832</v>
      </c>
      <c r="J6689" s="1109">
        <v>0</v>
      </c>
      <c r="K6689" s="1109">
        <v>0</v>
      </c>
      <c r="L6689" s="1109">
        <v>0</v>
      </c>
      <c r="M6689" s="1109">
        <v>0</v>
      </c>
      <c r="N6689" s="1109">
        <v>0</v>
      </c>
      <c r="O6689" s="1109">
        <v>0</v>
      </c>
      <c r="P6689" s="1109">
        <v>0</v>
      </c>
      <c r="Q6689" s="1109">
        <v>0</v>
      </c>
    </row>
    <row r="6690" spans="1:17">
      <c r="A6690" s="1109">
        <v>22231</v>
      </c>
      <c r="B6690" s="1110" t="s">
        <v>0</v>
      </c>
      <c r="C6690" s="1109">
        <v>4</v>
      </c>
      <c r="D6690" s="1109">
        <v>2.78</v>
      </c>
      <c r="E6690" s="1109">
        <v>22.2</v>
      </c>
      <c r="F6690" s="1109">
        <v>0</v>
      </c>
      <c r="G6690" s="1110" t="s">
        <v>10840</v>
      </c>
      <c r="H6690" s="1110" t="s">
        <v>4654</v>
      </c>
      <c r="I6690" s="1110" t="s">
        <v>10839</v>
      </c>
      <c r="J6690" s="1109">
        <v>0</v>
      </c>
      <c r="K6690" s="1109">
        <v>0</v>
      </c>
      <c r="L6690" s="1109">
        <v>0</v>
      </c>
      <c r="M6690" s="1109">
        <v>0</v>
      </c>
      <c r="N6690" s="1109">
        <v>0</v>
      </c>
      <c r="O6690" s="1109">
        <v>0</v>
      </c>
      <c r="P6690" s="1109">
        <v>0</v>
      </c>
      <c r="Q6690" s="1109">
        <v>0</v>
      </c>
    </row>
    <row r="6691" spans="1:17">
      <c r="A6691" s="1109">
        <v>22232</v>
      </c>
      <c r="B6691" s="1110" t="s">
        <v>0</v>
      </c>
      <c r="C6691" s="1109">
        <v>4</v>
      </c>
      <c r="D6691" s="1109">
        <v>2.78</v>
      </c>
      <c r="E6691" s="1109">
        <v>22.2</v>
      </c>
      <c r="F6691" s="1109">
        <v>0</v>
      </c>
      <c r="G6691" s="1110" t="s">
        <v>10842</v>
      </c>
      <c r="H6691" s="1110" t="s">
        <v>4654</v>
      </c>
      <c r="I6691" s="1110" t="s">
        <v>10841</v>
      </c>
      <c r="J6691" s="1109">
        <v>0</v>
      </c>
      <c r="K6691" s="1109">
        <v>0</v>
      </c>
      <c r="L6691" s="1109">
        <v>0</v>
      </c>
      <c r="M6691" s="1109">
        <v>0</v>
      </c>
      <c r="N6691" s="1109">
        <v>0</v>
      </c>
      <c r="O6691" s="1109">
        <v>0</v>
      </c>
      <c r="P6691" s="1109">
        <v>0</v>
      </c>
      <c r="Q6691" s="1109">
        <v>0</v>
      </c>
    </row>
    <row r="6692" spans="1:17">
      <c r="A6692" s="1109">
        <v>22233</v>
      </c>
      <c r="B6692" s="1110" t="s">
        <v>0</v>
      </c>
      <c r="C6692" s="1109">
        <v>4</v>
      </c>
      <c r="D6692" s="1109">
        <v>2.78</v>
      </c>
      <c r="E6692" s="1109">
        <v>22.2</v>
      </c>
      <c r="F6692" s="1109">
        <v>0</v>
      </c>
      <c r="G6692" s="1110" t="s">
        <v>10842</v>
      </c>
      <c r="H6692" s="1110" t="s">
        <v>4654</v>
      </c>
      <c r="I6692" s="1110" t="s">
        <v>10851</v>
      </c>
      <c r="J6692" s="1109">
        <v>0</v>
      </c>
      <c r="K6692" s="1109">
        <v>0</v>
      </c>
      <c r="L6692" s="1109">
        <v>0</v>
      </c>
      <c r="M6692" s="1109">
        <v>0</v>
      </c>
      <c r="N6692" s="1109">
        <v>0</v>
      </c>
      <c r="O6692" s="1109">
        <v>0</v>
      </c>
      <c r="P6692" s="1109">
        <v>0</v>
      </c>
      <c r="Q6692" s="1109">
        <v>0</v>
      </c>
    </row>
    <row r="6693" spans="1:17">
      <c r="A6693" s="1109">
        <v>22234</v>
      </c>
      <c r="B6693" s="1110" t="s">
        <v>0</v>
      </c>
      <c r="C6693" s="1109">
        <v>4</v>
      </c>
      <c r="D6693" s="1109">
        <v>2.78</v>
      </c>
      <c r="E6693" s="1109">
        <v>22.2</v>
      </c>
      <c r="F6693" s="1109">
        <v>0</v>
      </c>
      <c r="G6693" s="1110" t="s">
        <v>10842</v>
      </c>
      <c r="H6693" s="1110" t="s">
        <v>4654</v>
      </c>
      <c r="I6693" s="1110" t="s">
        <v>10832</v>
      </c>
      <c r="J6693" s="1109">
        <v>0</v>
      </c>
      <c r="K6693" s="1109">
        <v>0</v>
      </c>
      <c r="L6693" s="1109">
        <v>0</v>
      </c>
      <c r="M6693" s="1109">
        <v>0</v>
      </c>
      <c r="N6693" s="1109">
        <v>0</v>
      </c>
      <c r="O6693" s="1109">
        <v>0</v>
      </c>
      <c r="P6693" s="1109">
        <v>0</v>
      </c>
      <c r="Q6693" s="1109">
        <v>0</v>
      </c>
    </row>
    <row r="6694" spans="1:17">
      <c r="A6694" s="1109">
        <v>22235</v>
      </c>
      <c r="B6694" s="1110" t="s">
        <v>0</v>
      </c>
      <c r="C6694" s="1109">
        <v>4</v>
      </c>
      <c r="D6694" s="1109">
        <v>2.78</v>
      </c>
      <c r="E6694" s="1109">
        <v>22.2</v>
      </c>
      <c r="F6694" s="1109">
        <v>0</v>
      </c>
      <c r="G6694" s="1110" t="s">
        <v>10842</v>
      </c>
      <c r="H6694" s="1110" t="s">
        <v>4654</v>
      </c>
      <c r="I6694" s="1110" t="s">
        <v>10839</v>
      </c>
      <c r="J6694" s="1109">
        <v>0</v>
      </c>
      <c r="K6694" s="1109">
        <v>0</v>
      </c>
      <c r="L6694" s="1109">
        <v>0</v>
      </c>
      <c r="M6694" s="1109">
        <v>0</v>
      </c>
      <c r="N6694" s="1109">
        <v>0</v>
      </c>
      <c r="O6694" s="1109">
        <v>0</v>
      </c>
      <c r="P6694" s="1109">
        <v>0</v>
      </c>
      <c r="Q6694" s="1109">
        <v>0</v>
      </c>
    </row>
    <row r="6695" spans="1:17">
      <c r="A6695" s="1109">
        <v>22236</v>
      </c>
      <c r="B6695" s="1110" t="s">
        <v>0</v>
      </c>
      <c r="C6695" s="1109">
        <v>4</v>
      </c>
      <c r="D6695" s="1109">
        <v>2.78</v>
      </c>
      <c r="E6695" s="1109">
        <v>22.2</v>
      </c>
      <c r="F6695" s="1109">
        <v>0</v>
      </c>
      <c r="G6695" s="1110" t="s">
        <v>10843</v>
      </c>
      <c r="H6695" s="1110" t="s">
        <v>4654</v>
      </c>
      <c r="I6695" s="1110" t="s">
        <v>10841</v>
      </c>
      <c r="J6695" s="1109">
        <v>0</v>
      </c>
      <c r="K6695" s="1109">
        <v>0</v>
      </c>
      <c r="L6695" s="1109">
        <v>0</v>
      </c>
      <c r="M6695" s="1109">
        <v>0</v>
      </c>
      <c r="N6695" s="1109">
        <v>0</v>
      </c>
      <c r="O6695" s="1109">
        <v>0</v>
      </c>
      <c r="P6695" s="1109">
        <v>0</v>
      </c>
      <c r="Q6695" s="1109">
        <v>0</v>
      </c>
    </row>
    <row r="6696" spans="1:17">
      <c r="A6696" s="1109">
        <v>22237</v>
      </c>
      <c r="B6696" s="1110" t="s">
        <v>0</v>
      </c>
      <c r="C6696" s="1109">
        <v>4</v>
      </c>
      <c r="D6696" s="1109">
        <v>2.78</v>
      </c>
      <c r="E6696" s="1109">
        <v>22.2</v>
      </c>
      <c r="F6696" s="1109">
        <v>0</v>
      </c>
      <c r="G6696" s="1110" t="s">
        <v>10843</v>
      </c>
      <c r="H6696" s="1110" t="s">
        <v>4654</v>
      </c>
      <c r="I6696" s="1110" t="s">
        <v>10851</v>
      </c>
      <c r="J6696" s="1109">
        <v>0</v>
      </c>
      <c r="K6696" s="1109">
        <v>0</v>
      </c>
      <c r="L6696" s="1109">
        <v>0</v>
      </c>
      <c r="M6696" s="1109">
        <v>0</v>
      </c>
      <c r="N6696" s="1109">
        <v>0</v>
      </c>
      <c r="O6696" s="1109">
        <v>0</v>
      </c>
      <c r="P6696" s="1109">
        <v>0</v>
      </c>
      <c r="Q6696" s="1109">
        <v>0</v>
      </c>
    </row>
    <row r="6697" spans="1:17">
      <c r="A6697" s="1109">
        <v>22238</v>
      </c>
      <c r="B6697" s="1110" t="s">
        <v>0</v>
      </c>
      <c r="C6697" s="1109">
        <v>4</v>
      </c>
      <c r="D6697" s="1109">
        <v>2.78</v>
      </c>
      <c r="E6697" s="1109">
        <v>22.2</v>
      </c>
      <c r="F6697" s="1109">
        <v>0</v>
      </c>
      <c r="G6697" s="1110" t="s">
        <v>10843</v>
      </c>
      <c r="H6697" s="1110" t="s">
        <v>4654</v>
      </c>
      <c r="I6697" s="1110" t="s">
        <v>10832</v>
      </c>
      <c r="J6697" s="1109">
        <v>0</v>
      </c>
      <c r="K6697" s="1109">
        <v>0</v>
      </c>
      <c r="L6697" s="1109">
        <v>0</v>
      </c>
      <c r="M6697" s="1109">
        <v>0</v>
      </c>
      <c r="N6697" s="1109">
        <v>0</v>
      </c>
      <c r="O6697" s="1109">
        <v>0</v>
      </c>
      <c r="P6697" s="1109">
        <v>0</v>
      </c>
      <c r="Q6697" s="1109">
        <v>0</v>
      </c>
    </row>
    <row r="6698" spans="1:17">
      <c r="A6698" s="1109">
        <v>22239</v>
      </c>
      <c r="B6698" s="1110" t="s">
        <v>0</v>
      </c>
      <c r="C6698" s="1109">
        <v>4</v>
      </c>
      <c r="D6698" s="1109">
        <v>2.78</v>
      </c>
      <c r="E6698" s="1109">
        <v>22.2</v>
      </c>
      <c r="F6698" s="1109">
        <v>0</v>
      </c>
      <c r="G6698" s="1110" t="s">
        <v>10843</v>
      </c>
      <c r="H6698" s="1110" t="s">
        <v>4654</v>
      </c>
      <c r="I6698" s="1110" t="s">
        <v>10839</v>
      </c>
      <c r="J6698" s="1109">
        <v>0</v>
      </c>
      <c r="K6698" s="1109">
        <v>0</v>
      </c>
      <c r="L6698" s="1109">
        <v>0</v>
      </c>
      <c r="M6698" s="1109">
        <v>0</v>
      </c>
      <c r="N6698" s="1109">
        <v>0</v>
      </c>
      <c r="O6698" s="1109">
        <v>0</v>
      </c>
      <c r="P6698" s="1109">
        <v>0</v>
      </c>
      <c r="Q6698" s="1109">
        <v>0</v>
      </c>
    </row>
    <row r="6699" spans="1:17">
      <c r="A6699" s="1109">
        <v>22240</v>
      </c>
      <c r="B6699" s="1110" t="s">
        <v>0</v>
      </c>
      <c r="C6699" s="1109">
        <v>4</v>
      </c>
      <c r="D6699" s="1109">
        <v>2.78</v>
      </c>
      <c r="E6699" s="1109">
        <v>22.2</v>
      </c>
      <c r="F6699" s="1109">
        <v>0</v>
      </c>
      <c r="G6699" s="1110" t="s">
        <v>10784</v>
      </c>
      <c r="H6699" s="1110" t="s">
        <v>4654</v>
      </c>
      <c r="I6699" s="1110" t="s">
        <v>10841</v>
      </c>
      <c r="J6699" s="1109">
        <v>0</v>
      </c>
      <c r="K6699" s="1109">
        <v>0</v>
      </c>
      <c r="L6699" s="1109">
        <v>0</v>
      </c>
      <c r="M6699" s="1109">
        <v>0</v>
      </c>
      <c r="N6699" s="1109">
        <v>0</v>
      </c>
      <c r="O6699" s="1109">
        <v>0</v>
      </c>
      <c r="P6699" s="1109">
        <v>0</v>
      </c>
      <c r="Q6699" s="1109">
        <v>0</v>
      </c>
    </row>
    <row r="6700" spans="1:17">
      <c r="A6700" s="1109">
        <v>22241</v>
      </c>
      <c r="B6700" s="1110" t="s">
        <v>0</v>
      </c>
      <c r="C6700" s="1109">
        <v>4</v>
      </c>
      <c r="D6700" s="1109">
        <v>2.78</v>
      </c>
      <c r="E6700" s="1109">
        <v>22.2</v>
      </c>
      <c r="F6700" s="1109">
        <v>0</v>
      </c>
      <c r="G6700" s="1110" t="s">
        <v>10784</v>
      </c>
      <c r="H6700" s="1110" t="s">
        <v>4654</v>
      </c>
      <c r="I6700" s="1110" t="s">
        <v>10832</v>
      </c>
      <c r="J6700" s="1109">
        <v>0</v>
      </c>
      <c r="K6700" s="1109">
        <v>0</v>
      </c>
      <c r="L6700" s="1109">
        <v>0</v>
      </c>
      <c r="M6700" s="1109">
        <v>0</v>
      </c>
      <c r="N6700" s="1109">
        <v>0</v>
      </c>
      <c r="O6700" s="1109">
        <v>0</v>
      </c>
      <c r="P6700" s="1109">
        <v>0</v>
      </c>
      <c r="Q6700" s="1109">
        <v>0</v>
      </c>
    </row>
    <row r="6701" spans="1:17">
      <c r="A6701" s="1109">
        <v>22242</v>
      </c>
      <c r="B6701" s="1110" t="s">
        <v>0</v>
      </c>
      <c r="C6701" s="1109">
        <v>4</v>
      </c>
      <c r="D6701" s="1109">
        <v>2.78</v>
      </c>
      <c r="E6701" s="1109">
        <v>22.2</v>
      </c>
      <c r="F6701" s="1109">
        <v>0</v>
      </c>
      <c r="G6701" s="1110" t="s">
        <v>10784</v>
      </c>
      <c r="H6701" s="1110" t="s">
        <v>4654</v>
      </c>
      <c r="I6701" s="1110" t="s">
        <v>10839</v>
      </c>
      <c r="J6701" s="1109">
        <v>0</v>
      </c>
      <c r="K6701" s="1109">
        <v>0</v>
      </c>
      <c r="L6701" s="1109">
        <v>0</v>
      </c>
      <c r="M6701" s="1109">
        <v>0</v>
      </c>
      <c r="N6701" s="1109">
        <v>0</v>
      </c>
      <c r="O6701" s="1109">
        <v>0</v>
      </c>
      <c r="P6701" s="1109">
        <v>0</v>
      </c>
      <c r="Q6701" s="1109">
        <v>0</v>
      </c>
    </row>
    <row r="6702" spans="1:17">
      <c r="A6702" s="1109">
        <v>22243</v>
      </c>
      <c r="B6702" s="1110" t="s">
        <v>0</v>
      </c>
      <c r="C6702" s="1109">
        <v>4</v>
      </c>
      <c r="D6702" s="1109">
        <v>2.78</v>
      </c>
      <c r="E6702" s="1109">
        <v>22.2</v>
      </c>
      <c r="F6702" s="1109">
        <v>0</v>
      </c>
      <c r="G6702" s="1110" t="s">
        <v>10741</v>
      </c>
      <c r="H6702" s="1110" t="s">
        <v>4654</v>
      </c>
      <c r="I6702" s="1110" t="s">
        <v>10841</v>
      </c>
      <c r="J6702" s="1109">
        <v>0</v>
      </c>
      <c r="K6702" s="1109">
        <v>0</v>
      </c>
      <c r="L6702" s="1109">
        <v>0</v>
      </c>
      <c r="M6702" s="1109">
        <v>0</v>
      </c>
      <c r="N6702" s="1109">
        <v>0</v>
      </c>
      <c r="O6702" s="1109">
        <v>0</v>
      </c>
      <c r="P6702" s="1109">
        <v>0</v>
      </c>
      <c r="Q6702" s="1109">
        <v>0</v>
      </c>
    </row>
    <row r="6703" spans="1:17">
      <c r="A6703" s="1109">
        <v>22244</v>
      </c>
      <c r="B6703" s="1110" t="s">
        <v>0</v>
      </c>
      <c r="C6703" s="1109">
        <v>4</v>
      </c>
      <c r="D6703" s="1109">
        <v>2.78</v>
      </c>
      <c r="E6703" s="1109">
        <v>22.2</v>
      </c>
      <c r="F6703" s="1109">
        <v>0</v>
      </c>
      <c r="G6703" s="1110" t="s">
        <v>10741</v>
      </c>
      <c r="H6703" s="1110" t="s">
        <v>4654</v>
      </c>
      <c r="I6703" s="1110" t="s">
        <v>10851</v>
      </c>
      <c r="J6703" s="1109">
        <v>0</v>
      </c>
      <c r="K6703" s="1109">
        <v>0</v>
      </c>
      <c r="L6703" s="1109">
        <v>0</v>
      </c>
      <c r="M6703" s="1109">
        <v>0</v>
      </c>
      <c r="N6703" s="1109">
        <v>0</v>
      </c>
      <c r="O6703" s="1109">
        <v>0</v>
      </c>
      <c r="P6703" s="1109">
        <v>0</v>
      </c>
      <c r="Q6703" s="1109">
        <v>0</v>
      </c>
    </row>
    <row r="6704" spans="1:17">
      <c r="A6704" s="1109">
        <v>22245</v>
      </c>
      <c r="B6704" s="1110" t="s">
        <v>0</v>
      </c>
      <c r="C6704" s="1109">
        <v>4</v>
      </c>
      <c r="D6704" s="1109">
        <v>2.78</v>
      </c>
      <c r="E6704" s="1109">
        <v>22.2</v>
      </c>
      <c r="F6704" s="1109">
        <v>0</v>
      </c>
      <c r="G6704" s="1110" t="s">
        <v>10741</v>
      </c>
      <c r="H6704" s="1110" t="s">
        <v>4654</v>
      </c>
      <c r="I6704" s="1110" t="s">
        <v>10832</v>
      </c>
      <c r="J6704" s="1109">
        <v>0</v>
      </c>
      <c r="K6704" s="1109">
        <v>0</v>
      </c>
      <c r="L6704" s="1109">
        <v>0</v>
      </c>
      <c r="M6704" s="1109">
        <v>0</v>
      </c>
      <c r="N6704" s="1109">
        <v>0</v>
      </c>
      <c r="O6704" s="1109">
        <v>0</v>
      </c>
      <c r="P6704" s="1109">
        <v>0</v>
      </c>
      <c r="Q6704" s="1109">
        <v>0</v>
      </c>
    </row>
    <row r="6705" spans="1:17">
      <c r="A6705" s="1109">
        <v>22246</v>
      </c>
      <c r="B6705" s="1110" t="s">
        <v>0</v>
      </c>
      <c r="C6705" s="1109">
        <v>4</v>
      </c>
      <c r="D6705" s="1109">
        <v>2.78</v>
      </c>
      <c r="E6705" s="1109">
        <v>22.2</v>
      </c>
      <c r="F6705" s="1109">
        <v>0</v>
      </c>
      <c r="G6705" s="1110" t="s">
        <v>10741</v>
      </c>
      <c r="H6705" s="1110" t="s">
        <v>4654</v>
      </c>
      <c r="I6705" s="1110" t="s">
        <v>10839</v>
      </c>
      <c r="J6705" s="1109">
        <v>0</v>
      </c>
      <c r="K6705" s="1109">
        <v>0</v>
      </c>
      <c r="L6705" s="1109">
        <v>0</v>
      </c>
      <c r="M6705" s="1109">
        <v>0</v>
      </c>
      <c r="N6705" s="1109">
        <v>0</v>
      </c>
      <c r="O6705" s="1109">
        <v>0</v>
      </c>
      <c r="P6705" s="1109">
        <v>0</v>
      </c>
      <c r="Q6705" s="1109">
        <v>0</v>
      </c>
    </row>
    <row r="6706" spans="1:17">
      <c r="A6706" s="1109">
        <v>22247</v>
      </c>
      <c r="B6706" s="1110" t="s">
        <v>0</v>
      </c>
      <c r="C6706" s="1109">
        <v>4</v>
      </c>
      <c r="D6706" s="1109">
        <v>2.78</v>
      </c>
      <c r="E6706" s="1109">
        <v>22.2</v>
      </c>
      <c r="F6706" s="1109">
        <v>0</v>
      </c>
      <c r="G6706" s="1110" t="s">
        <v>10790</v>
      </c>
      <c r="H6706" s="1110" t="s">
        <v>4654</v>
      </c>
      <c r="I6706" s="1110" t="s">
        <v>10841</v>
      </c>
      <c r="J6706" s="1109">
        <v>0</v>
      </c>
      <c r="K6706" s="1109">
        <v>0</v>
      </c>
      <c r="L6706" s="1109">
        <v>0</v>
      </c>
      <c r="M6706" s="1109">
        <v>0</v>
      </c>
      <c r="N6706" s="1109">
        <v>0</v>
      </c>
      <c r="O6706" s="1109">
        <v>0</v>
      </c>
      <c r="P6706" s="1109">
        <v>0</v>
      </c>
      <c r="Q6706" s="1109">
        <v>0</v>
      </c>
    </row>
    <row r="6707" spans="1:17">
      <c r="A6707" s="1109">
        <v>22248</v>
      </c>
      <c r="B6707" s="1110" t="s">
        <v>0</v>
      </c>
      <c r="C6707" s="1109">
        <v>4</v>
      </c>
      <c r="D6707" s="1109">
        <v>2.78</v>
      </c>
      <c r="E6707" s="1109">
        <v>22.2</v>
      </c>
      <c r="F6707" s="1109">
        <v>0</v>
      </c>
      <c r="G6707" s="1110" t="s">
        <v>10790</v>
      </c>
      <c r="H6707" s="1110" t="s">
        <v>4654</v>
      </c>
      <c r="I6707" s="1110" t="s">
        <v>10851</v>
      </c>
      <c r="J6707" s="1109">
        <v>0</v>
      </c>
      <c r="K6707" s="1109">
        <v>0</v>
      </c>
      <c r="L6707" s="1109">
        <v>0</v>
      </c>
      <c r="M6707" s="1109">
        <v>0</v>
      </c>
      <c r="N6707" s="1109">
        <v>0</v>
      </c>
      <c r="O6707" s="1109">
        <v>0</v>
      </c>
      <c r="P6707" s="1109">
        <v>0</v>
      </c>
      <c r="Q6707" s="1109">
        <v>0</v>
      </c>
    </row>
    <row r="6708" spans="1:17">
      <c r="A6708" s="1109">
        <v>22249</v>
      </c>
      <c r="B6708" s="1110" t="s">
        <v>0</v>
      </c>
      <c r="C6708" s="1109">
        <v>4</v>
      </c>
      <c r="D6708" s="1109">
        <v>2.78</v>
      </c>
      <c r="E6708" s="1109">
        <v>22.2</v>
      </c>
      <c r="F6708" s="1109">
        <v>0</v>
      </c>
      <c r="G6708" s="1110" t="s">
        <v>10790</v>
      </c>
      <c r="H6708" s="1110" t="s">
        <v>4654</v>
      </c>
      <c r="I6708" s="1110" t="s">
        <v>10832</v>
      </c>
      <c r="J6708" s="1109">
        <v>0</v>
      </c>
      <c r="K6708" s="1109">
        <v>0</v>
      </c>
      <c r="L6708" s="1109">
        <v>0</v>
      </c>
      <c r="M6708" s="1109">
        <v>0</v>
      </c>
      <c r="N6708" s="1109">
        <v>0</v>
      </c>
      <c r="O6708" s="1109">
        <v>0</v>
      </c>
      <c r="P6708" s="1109">
        <v>0</v>
      </c>
      <c r="Q6708" s="1109">
        <v>0</v>
      </c>
    </row>
    <row r="6709" spans="1:17">
      <c r="A6709" s="1109">
        <v>22250</v>
      </c>
      <c r="B6709" s="1110" t="s">
        <v>0</v>
      </c>
      <c r="C6709" s="1109">
        <v>4</v>
      </c>
      <c r="D6709" s="1109">
        <v>2.78</v>
      </c>
      <c r="E6709" s="1109">
        <v>22.2</v>
      </c>
      <c r="F6709" s="1109">
        <v>0</v>
      </c>
      <c r="G6709" s="1110" t="s">
        <v>10790</v>
      </c>
      <c r="H6709" s="1110" t="s">
        <v>4654</v>
      </c>
      <c r="I6709" s="1110" t="s">
        <v>10839</v>
      </c>
      <c r="J6709" s="1109">
        <v>0</v>
      </c>
      <c r="K6709" s="1109">
        <v>0</v>
      </c>
      <c r="L6709" s="1109">
        <v>0</v>
      </c>
      <c r="M6709" s="1109">
        <v>0</v>
      </c>
      <c r="N6709" s="1109">
        <v>0</v>
      </c>
      <c r="O6709" s="1109">
        <v>0</v>
      </c>
      <c r="P6709" s="1109">
        <v>0</v>
      </c>
      <c r="Q6709" s="1109">
        <v>0</v>
      </c>
    </row>
    <row r="6710" spans="1:17">
      <c r="A6710" s="1109">
        <v>22251</v>
      </c>
      <c r="B6710" s="1110" t="s">
        <v>0</v>
      </c>
      <c r="C6710" s="1109">
        <v>4</v>
      </c>
      <c r="D6710" s="1109">
        <v>2.78</v>
      </c>
      <c r="E6710" s="1109">
        <v>22.2</v>
      </c>
      <c r="F6710" s="1109">
        <v>0</v>
      </c>
      <c r="G6710" s="1110" t="s">
        <v>10833</v>
      </c>
      <c r="H6710" s="1110" t="s">
        <v>4654</v>
      </c>
      <c r="I6710" s="1110" t="s">
        <v>10841</v>
      </c>
      <c r="J6710" s="1109">
        <v>0</v>
      </c>
      <c r="K6710" s="1109">
        <v>0</v>
      </c>
      <c r="L6710" s="1109">
        <v>0</v>
      </c>
      <c r="M6710" s="1109">
        <v>0</v>
      </c>
      <c r="N6710" s="1109">
        <v>0</v>
      </c>
      <c r="O6710" s="1109">
        <v>0</v>
      </c>
      <c r="P6710" s="1109">
        <v>0</v>
      </c>
      <c r="Q6710" s="1109">
        <v>0</v>
      </c>
    </row>
    <row r="6711" spans="1:17">
      <c r="A6711" s="1109">
        <v>22252</v>
      </c>
      <c r="B6711" s="1110" t="s">
        <v>0</v>
      </c>
      <c r="C6711" s="1109">
        <v>4</v>
      </c>
      <c r="D6711" s="1109">
        <v>2.78</v>
      </c>
      <c r="E6711" s="1109">
        <v>22.2</v>
      </c>
      <c r="F6711" s="1109">
        <v>0</v>
      </c>
      <c r="G6711" s="1110" t="s">
        <v>10833</v>
      </c>
      <c r="H6711" s="1110" t="s">
        <v>4654</v>
      </c>
      <c r="I6711" s="1110" t="s">
        <v>10851</v>
      </c>
      <c r="J6711" s="1109">
        <v>0</v>
      </c>
      <c r="K6711" s="1109">
        <v>0</v>
      </c>
      <c r="L6711" s="1109">
        <v>0</v>
      </c>
      <c r="M6711" s="1109">
        <v>0</v>
      </c>
      <c r="N6711" s="1109">
        <v>0</v>
      </c>
      <c r="O6711" s="1109">
        <v>0</v>
      </c>
      <c r="P6711" s="1109">
        <v>0</v>
      </c>
      <c r="Q6711" s="1109">
        <v>0</v>
      </c>
    </row>
    <row r="6712" spans="1:17">
      <c r="A6712" s="1109">
        <v>22253</v>
      </c>
      <c r="B6712" s="1110" t="s">
        <v>0</v>
      </c>
      <c r="C6712" s="1109">
        <v>4</v>
      </c>
      <c r="D6712" s="1109">
        <v>2.78</v>
      </c>
      <c r="E6712" s="1109">
        <v>22.2</v>
      </c>
      <c r="F6712" s="1109">
        <v>0</v>
      </c>
      <c r="G6712" s="1110" t="s">
        <v>10833</v>
      </c>
      <c r="H6712" s="1110" t="s">
        <v>4654</v>
      </c>
      <c r="I6712" s="1110" t="s">
        <v>10832</v>
      </c>
      <c r="J6712" s="1109">
        <v>0</v>
      </c>
      <c r="K6712" s="1109">
        <v>0</v>
      </c>
      <c r="L6712" s="1109">
        <v>0</v>
      </c>
      <c r="M6712" s="1109">
        <v>0</v>
      </c>
      <c r="N6712" s="1109">
        <v>0</v>
      </c>
      <c r="O6712" s="1109">
        <v>0</v>
      </c>
      <c r="P6712" s="1109">
        <v>0</v>
      </c>
      <c r="Q6712" s="1109">
        <v>0</v>
      </c>
    </row>
    <row r="6713" spans="1:17">
      <c r="A6713" s="1109">
        <v>22254</v>
      </c>
      <c r="B6713" s="1110" t="s">
        <v>0</v>
      </c>
      <c r="C6713" s="1109">
        <v>4</v>
      </c>
      <c r="D6713" s="1109">
        <v>2.78</v>
      </c>
      <c r="E6713" s="1109">
        <v>22.2</v>
      </c>
      <c r="F6713" s="1109">
        <v>0</v>
      </c>
      <c r="G6713" s="1110" t="s">
        <v>10833</v>
      </c>
      <c r="H6713" s="1110" t="s">
        <v>4654</v>
      </c>
      <c r="I6713" s="1110" t="s">
        <v>10839</v>
      </c>
      <c r="J6713" s="1109">
        <v>0</v>
      </c>
      <c r="K6713" s="1109">
        <v>0</v>
      </c>
      <c r="L6713" s="1109">
        <v>0</v>
      </c>
      <c r="M6713" s="1109">
        <v>0</v>
      </c>
      <c r="N6713" s="1109">
        <v>0</v>
      </c>
      <c r="O6713" s="1109">
        <v>0</v>
      </c>
      <c r="P6713" s="1109">
        <v>0</v>
      </c>
      <c r="Q6713" s="1109">
        <v>0</v>
      </c>
    </row>
    <row r="6714" spans="1:17">
      <c r="A6714" s="1109">
        <v>22255</v>
      </c>
      <c r="B6714" s="1110" t="s">
        <v>0</v>
      </c>
      <c r="C6714" s="1109">
        <v>4</v>
      </c>
      <c r="D6714" s="1109">
        <v>2.78</v>
      </c>
      <c r="E6714" s="1109">
        <v>22.2</v>
      </c>
      <c r="F6714" s="1109">
        <v>0</v>
      </c>
      <c r="G6714" s="1110" t="s">
        <v>10753</v>
      </c>
      <c r="H6714" s="1110" t="s">
        <v>4654</v>
      </c>
      <c r="I6714" s="1110" t="s">
        <v>10841</v>
      </c>
      <c r="J6714" s="1109">
        <v>0</v>
      </c>
      <c r="K6714" s="1109">
        <v>0</v>
      </c>
      <c r="L6714" s="1109">
        <v>0</v>
      </c>
      <c r="M6714" s="1109">
        <v>0</v>
      </c>
      <c r="N6714" s="1109">
        <v>0</v>
      </c>
      <c r="O6714" s="1109">
        <v>0</v>
      </c>
      <c r="P6714" s="1109">
        <v>0</v>
      </c>
      <c r="Q6714" s="1109">
        <v>0</v>
      </c>
    </row>
    <row r="6715" spans="1:17">
      <c r="A6715" s="1109">
        <v>22256</v>
      </c>
      <c r="B6715" s="1110" t="s">
        <v>0</v>
      </c>
      <c r="C6715" s="1109">
        <v>4</v>
      </c>
      <c r="D6715" s="1109">
        <v>2.78</v>
      </c>
      <c r="E6715" s="1109">
        <v>22.2</v>
      </c>
      <c r="F6715" s="1109">
        <v>0</v>
      </c>
      <c r="G6715" s="1110" t="s">
        <v>10753</v>
      </c>
      <c r="H6715" s="1110" t="s">
        <v>4654</v>
      </c>
      <c r="I6715" s="1110" t="s">
        <v>10851</v>
      </c>
      <c r="J6715" s="1109">
        <v>0</v>
      </c>
      <c r="K6715" s="1109">
        <v>0</v>
      </c>
      <c r="L6715" s="1109">
        <v>0</v>
      </c>
      <c r="M6715" s="1109">
        <v>0</v>
      </c>
      <c r="N6715" s="1109">
        <v>0</v>
      </c>
      <c r="O6715" s="1109">
        <v>0</v>
      </c>
      <c r="P6715" s="1109">
        <v>0</v>
      </c>
      <c r="Q6715" s="1109">
        <v>0</v>
      </c>
    </row>
    <row r="6716" spans="1:17">
      <c r="A6716" s="1109">
        <v>22257</v>
      </c>
      <c r="B6716" s="1110" t="s">
        <v>0</v>
      </c>
      <c r="C6716" s="1109">
        <v>4</v>
      </c>
      <c r="D6716" s="1109">
        <v>2.78</v>
      </c>
      <c r="E6716" s="1109">
        <v>22.2</v>
      </c>
      <c r="F6716" s="1109">
        <v>0</v>
      </c>
      <c r="G6716" s="1110" t="s">
        <v>10753</v>
      </c>
      <c r="H6716" s="1110" t="s">
        <v>4654</v>
      </c>
      <c r="I6716" s="1110" t="s">
        <v>10832</v>
      </c>
      <c r="J6716" s="1109">
        <v>0</v>
      </c>
      <c r="K6716" s="1109">
        <v>0</v>
      </c>
      <c r="L6716" s="1109">
        <v>0</v>
      </c>
      <c r="M6716" s="1109">
        <v>0</v>
      </c>
      <c r="N6716" s="1109">
        <v>0</v>
      </c>
      <c r="O6716" s="1109">
        <v>0</v>
      </c>
      <c r="P6716" s="1109">
        <v>0</v>
      </c>
      <c r="Q6716" s="1109">
        <v>0</v>
      </c>
    </row>
    <row r="6717" spans="1:17">
      <c r="A6717" s="1109">
        <v>22258</v>
      </c>
      <c r="B6717" s="1110" t="s">
        <v>0</v>
      </c>
      <c r="C6717" s="1109">
        <v>4</v>
      </c>
      <c r="D6717" s="1109">
        <v>2.78</v>
      </c>
      <c r="E6717" s="1109">
        <v>22.2</v>
      </c>
      <c r="F6717" s="1109">
        <v>0</v>
      </c>
      <c r="G6717" s="1110" t="s">
        <v>10753</v>
      </c>
      <c r="H6717" s="1110" t="s">
        <v>4654</v>
      </c>
      <c r="I6717" s="1110" t="s">
        <v>10839</v>
      </c>
      <c r="J6717" s="1109">
        <v>0</v>
      </c>
      <c r="K6717" s="1109">
        <v>0</v>
      </c>
      <c r="L6717" s="1109">
        <v>0</v>
      </c>
      <c r="M6717" s="1109">
        <v>0</v>
      </c>
      <c r="N6717" s="1109">
        <v>0</v>
      </c>
      <c r="O6717" s="1109">
        <v>0</v>
      </c>
      <c r="P6717" s="1109">
        <v>0</v>
      </c>
      <c r="Q6717" s="1109">
        <v>0</v>
      </c>
    </row>
    <row r="6718" spans="1:17">
      <c r="A6718" s="1109">
        <v>22259</v>
      </c>
      <c r="B6718" s="1110" t="s">
        <v>0</v>
      </c>
      <c r="C6718" s="1109">
        <v>4</v>
      </c>
      <c r="D6718" s="1109">
        <v>2.78</v>
      </c>
      <c r="E6718" s="1109">
        <v>22.2</v>
      </c>
      <c r="F6718" s="1109">
        <v>0</v>
      </c>
      <c r="G6718" s="1110" t="s">
        <v>10739</v>
      </c>
      <c r="H6718" s="1110" t="s">
        <v>4654</v>
      </c>
      <c r="I6718" s="1110" t="s">
        <v>10841</v>
      </c>
      <c r="J6718" s="1109">
        <v>0</v>
      </c>
      <c r="K6718" s="1109">
        <v>0</v>
      </c>
      <c r="L6718" s="1109">
        <v>0</v>
      </c>
      <c r="M6718" s="1109">
        <v>0</v>
      </c>
      <c r="N6718" s="1109">
        <v>0</v>
      </c>
      <c r="O6718" s="1109">
        <v>0</v>
      </c>
      <c r="P6718" s="1109">
        <v>0</v>
      </c>
      <c r="Q6718" s="1109">
        <v>0</v>
      </c>
    </row>
    <row r="6719" spans="1:17">
      <c r="A6719" s="1109">
        <v>22260</v>
      </c>
      <c r="B6719" s="1110" t="s">
        <v>0</v>
      </c>
      <c r="C6719" s="1109">
        <v>4</v>
      </c>
      <c r="D6719" s="1109">
        <v>2.78</v>
      </c>
      <c r="E6719" s="1109">
        <v>22.2</v>
      </c>
      <c r="F6719" s="1109">
        <v>0</v>
      </c>
      <c r="G6719" s="1110" t="s">
        <v>10739</v>
      </c>
      <c r="H6719" s="1110" t="s">
        <v>4654</v>
      </c>
      <c r="I6719" s="1110" t="s">
        <v>10851</v>
      </c>
      <c r="J6719" s="1109">
        <v>0</v>
      </c>
      <c r="K6719" s="1109">
        <v>0</v>
      </c>
      <c r="L6719" s="1109">
        <v>0</v>
      </c>
      <c r="M6719" s="1109">
        <v>0</v>
      </c>
      <c r="N6719" s="1109">
        <v>0</v>
      </c>
      <c r="O6719" s="1109">
        <v>0</v>
      </c>
      <c r="P6719" s="1109">
        <v>0</v>
      </c>
      <c r="Q6719" s="1109">
        <v>0</v>
      </c>
    </row>
    <row r="6720" spans="1:17">
      <c r="A6720" s="1109">
        <v>22261</v>
      </c>
      <c r="B6720" s="1110" t="s">
        <v>0</v>
      </c>
      <c r="C6720" s="1109">
        <v>4</v>
      </c>
      <c r="D6720" s="1109">
        <v>2.78</v>
      </c>
      <c r="E6720" s="1109">
        <v>22.2</v>
      </c>
      <c r="F6720" s="1109">
        <v>0</v>
      </c>
      <c r="G6720" s="1110" t="s">
        <v>10739</v>
      </c>
      <c r="H6720" s="1110" t="s">
        <v>4654</v>
      </c>
      <c r="I6720" s="1110" t="s">
        <v>10832</v>
      </c>
      <c r="J6720" s="1109">
        <v>0</v>
      </c>
      <c r="K6720" s="1109">
        <v>0</v>
      </c>
      <c r="L6720" s="1109">
        <v>0</v>
      </c>
      <c r="M6720" s="1109">
        <v>0</v>
      </c>
      <c r="N6720" s="1109">
        <v>0</v>
      </c>
      <c r="O6720" s="1109">
        <v>0</v>
      </c>
      <c r="P6720" s="1109">
        <v>0</v>
      </c>
      <c r="Q6720" s="1109">
        <v>0</v>
      </c>
    </row>
    <row r="6721" spans="1:17">
      <c r="A6721" s="1109">
        <v>22262</v>
      </c>
      <c r="B6721" s="1110" t="s">
        <v>0</v>
      </c>
      <c r="C6721" s="1109">
        <v>4</v>
      </c>
      <c r="D6721" s="1109">
        <v>2.78</v>
      </c>
      <c r="E6721" s="1109">
        <v>22.2</v>
      </c>
      <c r="F6721" s="1109">
        <v>0</v>
      </c>
      <c r="G6721" s="1110" t="s">
        <v>10739</v>
      </c>
      <c r="H6721" s="1110" t="s">
        <v>4654</v>
      </c>
      <c r="I6721" s="1110" t="s">
        <v>10839</v>
      </c>
      <c r="J6721" s="1109">
        <v>0</v>
      </c>
      <c r="K6721" s="1109">
        <v>0</v>
      </c>
      <c r="L6721" s="1109">
        <v>0</v>
      </c>
      <c r="M6721" s="1109">
        <v>0</v>
      </c>
      <c r="N6721" s="1109">
        <v>0</v>
      </c>
      <c r="O6721" s="1109">
        <v>0</v>
      </c>
      <c r="P6721" s="1109">
        <v>0</v>
      </c>
      <c r="Q6721" s="1109">
        <v>0</v>
      </c>
    </row>
    <row r="6722" spans="1:17">
      <c r="A6722" s="1109">
        <v>22263</v>
      </c>
      <c r="B6722" s="1110" t="s">
        <v>0</v>
      </c>
      <c r="C6722" s="1109">
        <v>4</v>
      </c>
      <c r="D6722" s="1109">
        <v>2.78</v>
      </c>
      <c r="E6722" s="1109">
        <v>22.2</v>
      </c>
      <c r="F6722" s="1109">
        <v>0</v>
      </c>
      <c r="G6722" s="1110" t="s">
        <v>10844</v>
      </c>
      <c r="H6722" s="1110" t="s">
        <v>4654</v>
      </c>
      <c r="I6722" s="1110" t="s">
        <v>10841</v>
      </c>
      <c r="J6722" s="1109">
        <v>0</v>
      </c>
      <c r="K6722" s="1109">
        <v>0</v>
      </c>
      <c r="L6722" s="1109">
        <v>0</v>
      </c>
      <c r="M6722" s="1109">
        <v>0</v>
      </c>
      <c r="N6722" s="1109">
        <v>0</v>
      </c>
      <c r="O6722" s="1109">
        <v>0</v>
      </c>
      <c r="P6722" s="1109">
        <v>0</v>
      </c>
      <c r="Q6722" s="1109">
        <v>0</v>
      </c>
    </row>
    <row r="6723" spans="1:17">
      <c r="A6723" s="1109">
        <v>22264</v>
      </c>
      <c r="B6723" s="1110" t="s">
        <v>0</v>
      </c>
      <c r="C6723" s="1109">
        <v>4</v>
      </c>
      <c r="D6723" s="1109">
        <v>2.78</v>
      </c>
      <c r="E6723" s="1109">
        <v>22.2</v>
      </c>
      <c r="F6723" s="1109">
        <v>0</v>
      </c>
      <c r="G6723" s="1110" t="s">
        <v>10844</v>
      </c>
      <c r="H6723" s="1110" t="s">
        <v>4654</v>
      </c>
      <c r="I6723" s="1110" t="s">
        <v>10851</v>
      </c>
      <c r="J6723" s="1109">
        <v>0</v>
      </c>
      <c r="K6723" s="1109">
        <v>0</v>
      </c>
      <c r="L6723" s="1109">
        <v>0</v>
      </c>
      <c r="M6723" s="1109">
        <v>0</v>
      </c>
      <c r="N6723" s="1109">
        <v>0</v>
      </c>
      <c r="O6723" s="1109">
        <v>0</v>
      </c>
      <c r="P6723" s="1109">
        <v>0</v>
      </c>
      <c r="Q6723" s="1109">
        <v>0</v>
      </c>
    </row>
    <row r="6724" spans="1:17">
      <c r="A6724" s="1109">
        <v>22265</v>
      </c>
      <c r="B6724" s="1110" t="s">
        <v>0</v>
      </c>
      <c r="C6724" s="1109">
        <v>4</v>
      </c>
      <c r="D6724" s="1109">
        <v>2.78</v>
      </c>
      <c r="E6724" s="1109">
        <v>22.2</v>
      </c>
      <c r="F6724" s="1109">
        <v>0</v>
      </c>
      <c r="G6724" s="1110" t="s">
        <v>10844</v>
      </c>
      <c r="H6724" s="1110" t="s">
        <v>4654</v>
      </c>
      <c r="I6724" s="1110" t="s">
        <v>10832</v>
      </c>
      <c r="J6724" s="1109">
        <v>0</v>
      </c>
      <c r="K6724" s="1109">
        <v>0</v>
      </c>
      <c r="L6724" s="1109">
        <v>0</v>
      </c>
      <c r="M6724" s="1109">
        <v>0</v>
      </c>
      <c r="N6724" s="1109">
        <v>0</v>
      </c>
      <c r="O6724" s="1109">
        <v>0</v>
      </c>
      <c r="P6724" s="1109">
        <v>0</v>
      </c>
      <c r="Q6724" s="1109">
        <v>0</v>
      </c>
    </row>
    <row r="6725" spans="1:17">
      <c r="A6725" s="1109">
        <v>22266</v>
      </c>
      <c r="B6725" s="1110" t="s">
        <v>0</v>
      </c>
      <c r="C6725" s="1109">
        <v>4</v>
      </c>
      <c r="D6725" s="1109">
        <v>2.78</v>
      </c>
      <c r="E6725" s="1109">
        <v>22.2</v>
      </c>
      <c r="F6725" s="1109">
        <v>0</v>
      </c>
      <c r="G6725" s="1110" t="s">
        <v>10844</v>
      </c>
      <c r="H6725" s="1110" t="s">
        <v>4654</v>
      </c>
      <c r="I6725" s="1110" t="s">
        <v>10839</v>
      </c>
      <c r="J6725" s="1109">
        <v>0</v>
      </c>
      <c r="K6725" s="1109">
        <v>0</v>
      </c>
      <c r="L6725" s="1109">
        <v>0</v>
      </c>
      <c r="M6725" s="1109">
        <v>0</v>
      </c>
      <c r="N6725" s="1109">
        <v>0</v>
      </c>
      <c r="O6725" s="1109">
        <v>0</v>
      </c>
      <c r="P6725" s="1109">
        <v>0</v>
      </c>
      <c r="Q6725" s="1109">
        <v>0</v>
      </c>
    </row>
    <row r="6726" spans="1:17">
      <c r="A6726" s="1109">
        <v>22267</v>
      </c>
      <c r="B6726" s="1110" t="s">
        <v>0</v>
      </c>
      <c r="C6726" s="1109">
        <v>4</v>
      </c>
      <c r="D6726" s="1109">
        <v>3</v>
      </c>
      <c r="E6726" s="1109">
        <v>18.899999999999999</v>
      </c>
      <c r="F6726" s="1109">
        <v>0</v>
      </c>
      <c r="G6726" s="1110" t="s">
        <v>10840</v>
      </c>
      <c r="H6726" s="1110" t="s">
        <v>4654</v>
      </c>
      <c r="I6726" s="1110" t="s">
        <v>10841</v>
      </c>
      <c r="J6726" s="1109">
        <v>0</v>
      </c>
      <c r="K6726" s="1109">
        <v>0</v>
      </c>
      <c r="L6726" s="1109">
        <v>0</v>
      </c>
      <c r="M6726" s="1109">
        <v>0</v>
      </c>
      <c r="N6726" s="1109">
        <v>0</v>
      </c>
      <c r="O6726" s="1109">
        <v>0</v>
      </c>
      <c r="P6726" s="1109">
        <v>0</v>
      </c>
      <c r="Q6726" s="1109">
        <v>0</v>
      </c>
    </row>
    <row r="6727" spans="1:17">
      <c r="A6727" s="1109">
        <v>22268</v>
      </c>
      <c r="B6727" s="1110" t="s">
        <v>0</v>
      </c>
      <c r="C6727" s="1109">
        <v>4</v>
      </c>
      <c r="D6727" s="1109">
        <v>3</v>
      </c>
      <c r="E6727" s="1109">
        <v>18.899999999999999</v>
      </c>
      <c r="F6727" s="1109">
        <v>0</v>
      </c>
      <c r="G6727" s="1110" t="s">
        <v>10840</v>
      </c>
      <c r="H6727" s="1110" t="s">
        <v>4654</v>
      </c>
      <c r="I6727" s="1110" t="s">
        <v>10832</v>
      </c>
      <c r="J6727" s="1109">
        <v>0</v>
      </c>
      <c r="K6727" s="1109">
        <v>0</v>
      </c>
      <c r="L6727" s="1109">
        <v>0</v>
      </c>
      <c r="M6727" s="1109">
        <v>0</v>
      </c>
      <c r="N6727" s="1109">
        <v>0</v>
      </c>
      <c r="O6727" s="1109">
        <v>0</v>
      </c>
      <c r="P6727" s="1109">
        <v>0</v>
      </c>
      <c r="Q6727" s="1109">
        <v>0</v>
      </c>
    </row>
    <row r="6728" spans="1:17">
      <c r="A6728" s="1109">
        <v>22269</v>
      </c>
      <c r="B6728" s="1110" t="s">
        <v>0</v>
      </c>
      <c r="C6728" s="1109">
        <v>4</v>
      </c>
      <c r="D6728" s="1109">
        <v>3</v>
      </c>
      <c r="E6728" s="1109">
        <v>18.899999999999999</v>
      </c>
      <c r="F6728" s="1109">
        <v>0</v>
      </c>
      <c r="G6728" s="1110" t="s">
        <v>10840</v>
      </c>
      <c r="H6728" s="1110" t="s">
        <v>4654</v>
      </c>
      <c r="I6728" s="1110" t="s">
        <v>10839</v>
      </c>
      <c r="J6728" s="1109">
        <v>0</v>
      </c>
      <c r="K6728" s="1109">
        <v>0</v>
      </c>
      <c r="L6728" s="1109">
        <v>0</v>
      </c>
      <c r="M6728" s="1109">
        <v>0</v>
      </c>
      <c r="N6728" s="1109">
        <v>0</v>
      </c>
      <c r="O6728" s="1109">
        <v>0</v>
      </c>
      <c r="P6728" s="1109">
        <v>0</v>
      </c>
      <c r="Q6728" s="1109">
        <v>0</v>
      </c>
    </row>
    <row r="6729" spans="1:17">
      <c r="A6729" s="1109">
        <v>22270</v>
      </c>
      <c r="B6729" s="1110" t="s">
        <v>0</v>
      </c>
      <c r="C6729" s="1109">
        <v>4</v>
      </c>
      <c r="D6729" s="1109">
        <v>3</v>
      </c>
      <c r="E6729" s="1109">
        <v>18.899999999999999</v>
      </c>
      <c r="F6729" s="1109">
        <v>0</v>
      </c>
      <c r="G6729" s="1110" t="s">
        <v>10842</v>
      </c>
      <c r="H6729" s="1110" t="s">
        <v>4654</v>
      </c>
      <c r="I6729" s="1110" t="s">
        <v>10841</v>
      </c>
      <c r="J6729" s="1109">
        <v>0</v>
      </c>
      <c r="K6729" s="1109">
        <v>0</v>
      </c>
      <c r="L6729" s="1109">
        <v>0</v>
      </c>
      <c r="M6729" s="1109">
        <v>0</v>
      </c>
      <c r="N6729" s="1109">
        <v>0</v>
      </c>
      <c r="O6729" s="1109">
        <v>0</v>
      </c>
      <c r="P6729" s="1109">
        <v>0</v>
      </c>
      <c r="Q6729" s="1109">
        <v>0</v>
      </c>
    </row>
    <row r="6730" spans="1:17">
      <c r="A6730" s="1109">
        <v>22271</v>
      </c>
      <c r="B6730" s="1110" t="s">
        <v>0</v>
      </c>
      <c r="C6730" s="1109">
        <v>4</v>
      </c>
      <c r="D6730" s="1109">
        <v>3</v>
      </c>
      <c r="E6730" s="1109">
        <v>18.899999999999999</v>
      </c>
      <c r="F6730" s="1109">
        <v>0</v>
      </c>
      <c r="G6730" s="1110" t="s">
        <v>10842</v>
      </c>
      <c r="H6730" s="1110" t="s">
        <v>4654</v>
      </c>
      <c r="I6730" s="1110" t="s">
        <v>10851</v>
      </c>
      <c r="J6730" s="1109">
        <v>0</v>
      </c>
      <c r="K6730" s="1109">
        <v>0</v>
      </c>
      <c r="L6730" s="1109">
        <v>0</v>
      </c>
      <c r="M6730" s="1109">
        <v>0</v>
      </c>
      <c r="N6730" s="1109">
        <v>0</v>
      </c>
      <c r="O6730" s="1109">
        <v>0</v>
      </c>
      <c r="P6730" s="1109">
        <v>0</v>
      </c>
      <c r="Q6730" s="1109">
        <v>0</v>
      </c>
    </row>
    <row r="6731" spans="1:17">
      <c r="A6731" s="1109">
        <v>22272</v>
      </c>
      <c r="B6731" s="1110" t="s">
        <v>0</v>
      </c>
      <c r="C6731" s="1109">
        <v>4</v>
      </c>
      <c r="D6731" s="1109">
        <v>3</v>
      </c>
      <c r="E6731" s="1109">
        <v>18.899999999999999</v>
      </c>
      <c r="F6731" s="1109">
        <v>0</v>
      </c>
      <c r="G6731" s="1110" t="s">
        <v>10842</v>
      </c>
      <c r="H6731" s="1110" t="s">
        <v>4654</v>
      </c>
      <c r="I6731" s="1110" t="s">
        <v>10832</v>
      </c>
      <c r="J6731" s="1109">
        <v>0</v>
      </c>
      <c r="K6731" s="1109">
        <v>0</v>
      </c>
      <c r="L6731" s="1109">
        <v>0</v>
      </c>
      <c r="M6731" s="1109">
        <v>0</v>
      </c>
      <c r="N6731" s="1109">
        <v>0</v>
      </c>
      <c r="O6731" s="1109">
        <v>0</v>
      </c>
      <c r="P6731" s="1109">
        <v>0</v>
      </c>
      <c r="Q6731" s="1109">
        <v>0</v>
      </c>
    </row>
    <row r="6732" spans="1:17">
      <c r="A6732" s="1109">
        <v>22273</v>
      </c>
      <c r="B6732" s="1110" t="s">
        <v>0</v>
      </c>
      <c r="C6732" s="1109">
        <v>4</v>
      </c>
      <c r="D6732" s="1109">
        <v>3</v>
      </c>
      <c r="E6732" s="1109">
        <v>18.899999999999999</v>
      </c>
      <c r="F6732" s="1109">
        <v>0</v>
      </c>
      <c r="G6732" s="1110" t="s">
        <v>10842</v>
      </c>
      <c r="H6732" s="1110" t="s">
        <v>4654</v>
      </c>
      <c r="I6732" s="1110" t="s">
        <v>10839</v>
      </c>
      <c r="J6732" s="1109">
        <v>0</v>
      </c>
      <c r="K6732" s="1109">
        <v>0</v>
      </c>
      <c r="L6732" s="1109">
        <v>0</v>
      </c>
      <c r="M6732" s="1109">
        <v>0</v>
      </c>
      <c r="N6732" s="1109">
        <v>0</v>
      </c>
      <c r="O6732" s="1109">
        <v>0</v>
      </c>
      <c r="P6732" s="1109">
        <v>0</v>
      </c>
      <c r="Q6732" s="1109">
        <v>0</v>
      </c>
    </row>
    <row r="6733" spans="1:17">
      <c r="A6733" s="1109">
        <v>22274</v>
      </c>
      <c r="B6733" s="1110" t="s">
        <v>0</v>
      </c>
      <c r="C6733" s="1109">
        <v>4</v>
      </c>
      <c r="D6733" s="1109">
        <v>3</v>
      </c>
      <c r="E6733" s="1109">
        <v>18.899999999999999</v>
      </c>
      <c r="F6733" s="1109">
        <v>0</v>
      </c>
      <c r="G6733" s="1110" t="s">
        <v>10843</v>
      </c>
      <c r="H6733" s="1110" t="s">
        <v>4654</v>
      </c>
      <c r="I6733" s="1110" t="s">
        <v>10841</v>
      </c>
      <c r="J6733" s="1109">
        <v>0</v>
      </c>
      <c r="K6733" s="1109">
        <v>0</v>
      </c>
      <c r="L6733" s="1109">
        <v>0</v>
      </c>
      <c r="M6733" s="1109">
        <v>0</v>
      </c>
      <c r="N6733" s="1109">
        <v>0</v>
      </c>
      <c r="O6733" s="1109">
        <v>0</v>
      </c>
      <c r="P6733" s="1109">
        <v>0</v>
      </c>
      <c r="Q6733" s="1109">
        <v>0</v>
      </c>
    </row>
    <row r="6734" spans="1:17">
      <c r="A6734" s="1109">
        <v>22275</v>
      </c>
      <c r="B6734" s="1110" t="s">
        <v>0</v>
      </c>
      <c r="C6734" s="1109">
        <v>4</v>
      </c>
      <c r="D6734" s="1109">
        <v>3</v>
      </c>
      <c r="E6734" s="1109">
        <v>18.899999999999999</v>
      </c>
      <c r="F6734" s="1109">
        <v>0</v>
      </c>
      <c r="G6734" s="1110" t="s">
        <v>10843</v>
      </c>
      <c r="H6734" s="1110" t="s">
        <v>4654</v>
      </c>
      <c r="I6734" s="1110" t="s">
        <v>10851</v>
      </c>
      <c r="J6734" s="1109">
        <v>0</v>
      </c>
      <c r="K6734" s="1109">
        <v>0</v>
      </c>
      <c r="L6734" s="1109">
        <v>0</v>
      </c>
      <c r="M6734" s="1109">
        <v>0</v>
      </c>
      <c r="N6734" s="1109">
        <v>0</v>
      </c>
      <c r="O6734" s="1109">
        <v>0</v>
      </c>
      <c r="P6734" s="1109">
        <v>0</v>
      </c>
      <c r="Q6734" s="1109">
        <v>0</v>
      </c>
    </row>
    <row r="6735" spans="1:17">
      <c r="A6735" s="1109">
        <v>22276</v>
      </c>
      <c r="B6735" s="1110" t="s">
        <v>0</v>
      </c>
      <c r="C6735" s="1109">
        <v>4</v>
      </c>
      <c r="D6735" s="1109">
        <v>3</v>
      </c>
      <c r="E6735" s="1109">
        <v>18.899999999999999</v>
      </c>
      <c r="F6735" s="1109">
        <v>0</v>
      </c>
      <c r="G6735" s="1110" t="s">
        <v>10843</v>
      </c>
      <c r="H6735" s="1110" t="s">
        <v>4654</v>
      </c>
      <c r="I6735" s="1110" t="s">
        <v>10832</v>
      </c>
      <c r="J6735" s="1109">
        <v>0</v>
      </c>
      <c r="K6735" s="1109">
        <v>0</v>
      </c>
      <c r="L6735" s="1109">
        <v>0</v>
      </c>
      <c r="M6735" s="1109">
        <v>0</v>
      </c>
      <c r="N6735" s="1109">
        <v>0</v>
      </c>
      <c r="O6735" s="1109">
        <v>0</v>
      </c>
      <c r="P6735" s="1109">
        <v>0</v>
      </c>
      <c r="Q6735" s="1109">
        <v>0</v>
      </c>
    </row>
    <row r="6736" spans="1:17">
      <c r="A6736" s="1109">
        <v>22277</v>
      </c>
      <c r="B6736" s="1110" t="s">
        <v>0</v>
      </c>
      <c r="C6736" s="1109">
        <v>4</v>
      </c>
      <c r="D6736" s="1109">
        <v>3</v>
      </c>
      <c r="E6736" s="1109">
        <v>18.899999999999999</v>
      </c>
      <c r="F6736" s="1109">
        <v>0</v>
      </c>
      <c r="G6736" s="1110" t="s">
        <v>10843</v>
      </c>
      <c r="H6736" s="1110" t="s">
        <v>4654</v>
      </c>
      <c r="I6736" s="1110" t="s">
        <v>10839</v>
      </c>
      <c r="J6736" s="1109">
        <v>0</v>
      </c>
      <c r="K6736" s="1109">
        <v>0</v>
      </c>
      <c r="L6736" s="1109">
        <v>0</v>
      </c>
      <c r="M6736" s="1109">
        <v>0</v>
      </c>
      <c r="N6736" s="1109">
        <v>0</v>
      </c>
      <c r="O6736" s="1109">
        <v>0</v>
      </c>
      <c r="P6736" s="1109">
        <v>0</v>
      </c>
      <c r="Q6736" s="1109">
        <v>0</v>
      </c>
    </row>
    <row r="6737" spans="1:17">
      <c r="A6737" s="1109">
        <v>22278</v>
      </c>
      <c r="B6737" s="1110" t="s">
        <v>0</v>
      </c>
      <c r="C6737" s="1109">
        <v>4</v>
      </c>
      <c r="D6737" s="1109">
        <v>3</v>
      </c>
      <c r="E6737" s="1109">
        <v>18.899999999999999</v>
      </c>
      <c r="F6737" s="1109">
        <v>0</v>
      </c>
      <c r="G6737" s="1110" t="s">
        <v>10784</v>
      </c>
      <c r="H6737" s="1110" t="s">
        <v>4654</v>
      </c>
      <c r="I6737" s="1110" t="s">
        <v>10841</v>
      </c>
      <c r="J6737" s="1109">
        <v>0</v>
      </c>
      <c r="K6737" s="1109">
        <v>0</v>
      </c>
      <c r="L6737" s="1109">
        <v>0</v>
      </c>
      <c r="M6737" s="1109">
        <v>0</v>
      </c>
      <c r="N6737" s="1109">
        <v>0</v>
      </c>
      <c r="O6737" s="1109">
        <v>0</v>
      </c>
      <c r="P6737" s="1109">
        <v>0</v>
      </c>
      <c r="Q6737" s="1109">
        <v>0</v>
      </c>
    </row>
    <row r="6738" spans="1:17">
      <c r="A6738" s="1109">
        <v>22279</v>
      </c>
      <c r="B6738" s="1110" t="s">
        <v>0</v>
      </c>
      <c r="C6738" s="1109">
        <v>4</v>
      </c>
      <c r="D6738" s="1109">
        <v>3</v>
      </c>
      <c r="E6738" s="1109">
        <v>18.899999999999999</v>
      </c>
      <c r="F6738" s="1109">
        <v>0</v>
      </c>
      <c r="G6738" s="1110" t="s">
        <v>10784</v>
      </c>
      <c r="H6738" s="1110" t="s">
        <v>4654</v>
      </c>
      <c r="I6738" s="1110" t="s">
        <v>10832</v>
      </c>
      <c r="J6738" s="1109">
        <v>0</v>
      </c>
      <c r="K6738" s="1109">
        <v>0</v>
      </c>
      <c r="L6738" s="1109">
        <v>0</v>
      </c>
      <c r="M6738" s="1109">
        <v>0</v>
      </c>
      <c r="N6738" s="1109">
        <v>0</v>
      </c>
      <c r="O6738" s="1109">
        <v>0</v>
      </c>
      <c r="P6738" s="1109">
        <v>0</v>
      </c>
      <c r="Q6738" s="1109">
        <v>0</v>
      </c>
    </row>
    <row r="6739" spans="1:17">
      <c r="A6739" s="1109">
        <v>22280</v>
      </c>
      <c r="B6739" s="1110" t="s">
        <v>0</v>
      </c>
      <c r="C6739" s="1109">
        <v>4</v>
      </c>
      <c r="D6739" s="1109">
        <v>3</v>
      </c>
      <c r="E6739" s="1109">
        <v>18.899999999999999</v>
      </c>
      <c r="F6739" s="1109">
        <v>0</v>
      </c>
      <c r="G6739" s="1110" t="s">
        <v>10784</v>
      </c>
      <c r="H6739" s="1110" t="s">
        <v>4654</v>
      </c>
      <c r="I6739" s="1110" t="s">
        <v>10839</v>
      </c>
      <c r="J6739" s="1109">
        <v>0</v>
      </c>
      <c r="K6739" s="1109">
        <v>0</v>
      </c>
      <c r="L6739" s="1109">
        <v>0</v>
      </c>
      <c r="M6739" s="1109">
        <v>0</v>
      </c>
      <c r="N6739" s="1109">
        <v>0</v>
      </c>
      <c r="O6739" s="1109">
        <v>0</v>
      </c>
      <c r="P6739" s="1109">
        <v>0</v>
      </c>
      <c r="Q6739" s="1109">
        <v>0</v>
      </c>
    </row>
    <row r="6740" spans="1:17">
      <c r="A6740" s="1109">
        <v>22281</v>
      </c>
      <c r="B6740" s="1110" t="s">
        <v>0</v>
      </c>
      <c r="C6740" s="1109">
        <v>4</v>
      </c>
      <c r="D6740" s="1109">
        <v>3</v>
      </c>
      <c r="E6740" s="1109">
        <v>18.899999999999999</v>
      </c>
      <c r="F6740" s="1109">
        <v>0</v>
      </c>
      <c r="G6740" s="1110" t="s">
        <v>10741</v>
      </c>
      <c r="H6740" s="1110" t="s">
        <v>4654</v>
      </c>
      <c r="I6740" s="1110" t="s">
        <v>10841</v>
      </c>
      <c r="J6740" s="1109">
        <v>0</v>
      </c>
      <c r="K6740" s="1109">
        <v>0</v>
      </c>
      <c r="L6740" s="1109">
        <v>0</v>
      </c>
      <c r="M6740" s="1109">
        <v>0</v>
      </c>
      <c r="N6740" s="1109">
        <v>0</v>
      </c>
      <c r="O6740" s="1109">
        <v>0</v>
      </c>
      <c r="P6740" s="1109">
        <v>0</v>
      </c>
      <c r="Q6740" s="1109">
        <v>0</v>
      </c>
    </row>
    <row r="6741" spans="1:17">
      <c r="A6741" s="1109">
        <v>22282</v>
      </c>
      <c r="B6741" s="1110" t="s">
        <v>0</v>
      </c>
      <c r="C6741" s="1109">
        <v>4</v>
      </c>
      <c r="D6741" s="1109">
        <v>3</v>
      </c>
      <c r="E6741" s="1109">
        <v>18.899999999999999</v>
      </c>
      <c r="F6741" s="1109">
        <v>0</v>
      </c>
      <c r="G6741" s="1110" t="s">
        <v>10741</v>
      </c>
      <c r="H6741" s="1110" t="s">
        <v>4654</v>
      </c>
      <c r="I6741" s="1110" t="s">
        <v>10851</v>
      </c>
      <c r="J6741" s="1109">
        <v>0</v>
      </c>
      <c r="K6741" s="1109">
        <v>0</v>
      </c>
      <c r="L6741" s="1109">
        <v>0</v>
      </c>
      <c r="M6741" s="1109">
        <v>0</v>
      </c>
      <c r="N6741" s="1109">
        <v>0</v>
      </c>
      <c r="O6741" s="1109">
        <v>0</v>
      </c>
      <c r="P6741" s="1109">
        <v>0</v>
      </c>
      <c r="Q6741" s="1109">
        <v>0</v>
      </c>
    </row>
    <row r="6742" spans="1:17">
      <c r="A6742" s="1109">
        <v>22283</v>
      </c>
      <c r="B6742" s="1110" t="s">
        <v>0</v>
      </c>
      <c r="C6742" s="1109">
        <v>4</v>
      </c>
      <c r="D6742" s="1109">
        <v>3</v>
      </c>
      <c r="E6742" s="1109">
        <v>18.899999999999999</v>
      </c>
      <c r="F6742" s="1109">
        <v>0</v>
      </c>
      <c r="G6742" s="1110" t="s">
        <v>10741</v>
      </c>
      <c r="H6742" s="1110" t="s">
        <v>4654</v>
      </c>
      <c r="I6742" s="1110" t="s">
        <v>10832</v>
      </c>
      <c r="J6742" s="1109">
        <v>0</v>
      </c>
      <c r="K6742" s="1109">
        <v>0</v>
      </c>
      <c r="L6742" s="1109">
        <v>0</v>
      </c>
      <c r="M6742" s="1109">
        <v>0</v>
      </c>
      <c r="N6742" s="1109">
        <v>0</v>
      </c>
      <c r="O6742" s="1109">
        <v>0</v>
      </c>
      <c r="P6742" s="1109">
        <v>0</v>
      </c>
      <c r="Q6742" s="1109">
        <v>0</v>
      </c>
    </row>
    <row r="6743" spans="1:17">
      <c r="A6743" s="1109">
        <v>22284</v>
      </c>
      <c r="B6743" s="1110" t="s">
        <v>0</v>
      </c>
      <c r="C6743" s="1109">
        <v>4</v>
      </c>
      <c r="D6743" s="1109">
        <v>3</v>
      </c>
      <c r="E6743" s="1109">
        <v>18.899999999999999</v>
      </c>
      <c r="F6743" s="1109">
        <v>0</v>
      </c>
      <c r="G6743" s="1110" t="s">
        <v>10741</v>
      </c>
      <c r="H6743" s="1110" t="s">
        <v>4654</v>
      </c>
      <c r="I6743" s="1110" t="s">
        <v>10839</v>
      </c>
      <c r="J6743" s="1109">
        <v>0</v>
      </c>
      <c r="K6743" s="1109">
        <v>0</v>
      </c>
      <c r="L6743" s="1109">
        <v>0</v>
      </c>
      <c r="M6743" s="1109">
        <v>0</v>
      </c>
      <c r="N6743" s="1109">
        <v>0</v>
      </c>
      <c r="O6743" s="1109">
        <v>0</v>
      </c>
      <c r="P6743" s="1109">
        <v>0</v>
      </c>
      <c r="Q6743" s="1109">
        <v>0</v>
      </c>
    </row>
    <row r="6744" spans="1:17">
      <c r="A6744" s="1109">
        <v>22285</v>
      </c>
      <c r="B6744" s="1110" t="s">
        <v>0</v>
      </c>
      <c r="C6744" s="1109">
        <v>4</v>
      </c>
      <c r="D6744" s="1109">
        <v>3</v>
      </c>
      <c r="E6744" s="1109">
        <v>18.899999999999999</v>
      </c>
      <c r="F6744" s="1109">
        <v>0</v>
      </c>
      <c r="G6744" s="1110" t="s">
        <v>10790</v>
      </c>
      <c r="H6744" s="1110" t="s">
        <v>4654</v>
      </c>
      <c r="I6744" s="1110" t="s">
        <v>10841</v>
      </c>
      <c r="J6744" s="1109">
        <v>0</v>
      </c>
      <c r="K6744" s="1109">
        <v>0</v>
      </c>
      <c r="L6744" s="1109">
        <v>0</v>
      </c>
      <c r="M6744" s="1109">
        <v>0</v>
      </c>
      <c r="N6744" s="1109">
        <v>0</v>
      </c>
      <c r="O6744" s="1109">
        <v>0</v>
      </c>
      <c r="P6744" s="1109">
        <v>0</v>
      </c>
      <c r="Q6744" s="1109">
        <v>0</v>
      </c>
    </row>
    <row r="6745" spans="1:17">
      <c r="A6745" s="1109">
        <v>22286</v>
      </c>
      <c r="B6745" s="1110" t="s">
        <v>0</v>
      </c>
      <c r="C6745" s="1109">
        <v>4</v>
      </c>
      <c r="D6745" s="1109">
        <v>3</v>
      </c>
      <c r="E6745" s="1109">
        <v>18.899999999999999</v>
      </c>
      <c r="F6745" s="1109">
        <v>0</v>
      </c>
      <c r="G6745" s="1110" t="s">
        <v>10790</v>
      </c>
      <c r="H6745" s="1110" t="s">
        <v>4654</v>
      </c>
      <c r="I6745" s="1110" t="s">
        <v>10851</v>
      </c>
      <c r="J6745" s="1109">
        <v>0</v>
      </c>
      <c r="K6745" s="1109">
        <v>0</v>
      </c>
      <c r="L6745" s="1109">
        <v>0</v>
      </c>
      <c r="M6745" s="1109">
        <v>0</v>
      </c>
      <c r="N6745" s="1109">
        <v>0</v>
      </c>
      <c r="O6745" s="1109">
        <v>0</v>
      </c>
      <c r="P6745" s="1109">
        <v>0</v>
      </c>
      <c r="Q6745" s="1109">
        <v>0</v>
      </c>
    </row>
    <row r="6746" spans="1:17">
      <c r="A6746" s="1109">
        <v>22287</v>
      </c>
      <c r="B6746" s="1110" t="s">
        <v>0</v>
      </c>
      <c r="C6746" s="1109">
        <v>4</v>
      </c>
      <c r="D6746" s="1109">
        <v>3</v>
      </c>
      <c r="E6746" s="1109">
        <v>18.899999999999999</v>
      </c>
      <c r="F6746" s="1109">
        <v>0</v>
      </c>
      <c r="G6746" s="1110" t="s">
        <v>10790</v>
      </c>
      <c r="H6746" s="1110" t="s">
        <v>4654</v>
      </c>
      <c r="I6746" s="1110" t="s">
        <v>10832</v>
      </c>
      <c r="J6746" s="1109">
        <v>0</v>
      </c>
      <c r="K6746" s="1109">
        <v>0</v>
      </c>
      <c r="L6746" s="1109">
        <v>0</v>
      </c>
      <c r="M6746" s="1109">
        <v>0</v>
      </c>
      <c r="N6746" s="1109">
        <v>0</v>
      </c>
      <c r="O6746" s="1109">
        <v>0</v>
      </c>
      <c r="P6746" s="1109">
        <v>0</v>
      </c>
      <c r="Q6746" s="1109">
        <v>0</v>
      </c>
    </row>
    <row r="6747" spans="1:17">
      <c r="A6747" s="1109">
        <v>22288</v>
      </c>
      <c r="B6747" s="1110" t="s">
        <v>0</v>
      </c>
      <c r="C6747" s="1109">
        <v>4</v>
      </c>
      <c r="D6747" s="1109">
        <v>3</v>
      </c>
      <c r="E6747" s="1109">
        <v>18.899999999999999</v>
      </c>
      <c r="F6747" s="1109">
        <v>0</v>
      </c>
      <c r="G6747" s="1110" t="s">
        <v>10790</v>
      </c>
      <c r="H6747" s="1110" t="s">
        <v>4654</v>
      </c>
      <c r="I6747" s="1110" t="s">
        <v>10839</v>
      </c>
      <c r="J6747" s="1109">
        <v>0</v>
      </c>
      <c r="K6747" s="1109">
        <v>0</v>
      </c>
      <c r="L6747" s="1109">
        <v>0</v>
      </c>
      <c r="M6747" s="1109">
        <v>0</v>
      </c>
      <c r="N6747" s="1109">
        <v>0</v>
      </c>
      <c r="O6747" s="1109">
        <v>0</v>
      </c>
      <c r="P6747" s="1109">
        <v>0</v>
      </c>
      <c r="Q6747" s="1109">
        <v>0</v>
      </c>
    </row>
    <row r="6748" spans="1:17">
      <c r="A6748" s="1109">
        <v>22289</v>
      </c>
      <c r="B6748" s="1110" t="s">
        <v>0</v>
      </c>
      <c r="C6748" s="1109">
        <v>4</v>
      </c>
      <c r="D6748" s="1109">
        <v>3</v>
      </c>
      <c r="E6748" s="1109">
        <v>18.899999999999999</v>
      </c>
      <c r="F6748" s="1109">
        <v>0</v>
      </c>
      <c r="G6748" s="1110" t="s">
        <v>10833</v>
      </c>
      <c r="H6748" s="1110" t="s">
        <v>4654</v>
      </c>
      <c r="I6748" s="1110" t="s">
        <v>10841</v>
      </c>
      <c r="J6748" s="1109">
        <v>0</v>
      </c>
      <c r="K6748" s="1109">
        <v>0</v>
      </c>
      <c r="L6748" s="1109">
        <v>0</v>
      </c>
      <c r="M6748" s="1109">
        <v>0</v>
      </c>
      <c r="N6748" s="1109">
        <v>0</v>
      </c>
      <c r="O6748" s="1109">
        <v>0</v>
      </c>
      <c r="P6748" s="1109">
        <v>0</v>
      </c>
      <c r="Q6748" s="1109">
        <v>0</v>
      </c>
    </row>
    <row r="6749" spans="1:17">
      <c r="A6749" s="1109">
        <v>22290</v>
      </c>
      <c r="B6749" s="1110" t="s">
        <v>0</v>
      </c>
      <c r="C6749" s="1109">
        <v>4</v>
      </c>
      <c r="D6749" s="1109">
        <v>3</v>
      </c>
      <c r="E6749" s="1109">
        <v>18.899999999999999</v>
      </c>
      <c r="F6749" s="1109">
        <v>0</v>
      </c>
      <c r="G6749" s="1110" t="s">
        <v>10833</v>
      </c>
      <c r="H6749" s="1110" t="s">
        <v>4654</v>
      </c>
      <c r="I6749" s="1110" t="s">
        <v>10851</v>
      </c>
      <c r="J6749" s="1109">
        <v>0</v>
      </c>
      <c r="K6749" s="1109">
        <v>0</v>
      </c>
      <c r="L6749" s="1109">
        <v>0</v>
      </c>
      <c r="M6749" s="1109">
        <v>0</v>
      </c>
      <c r="N6749" s="1109">
        <v>0</v>
      </c>
      <c r="O6749" s="1109">
        <v>0</v>
      </c>
      <c r="P6749" s="1109">
        <v>0</v>
      </c>
      <c r="Q6749" s="1109">
        <v>0</v>
      </c>
    </row>
    <row r="6750" spans="1:17">
      <c r="A6750" s="1109">
        <v>22291</v>
      </c>
      <c r="B6750" s="1110" t="s">
        <v>0</v>
      </c>
      <c r="C6750" s="1109">
        <v>4</v>
      </c>
      <c r="D6750" s="1109">
        <v>3</v>
      </c>
      <c r="E6750" s="1109">
        <v>18.899999999999999</v>
      </c>
      <c r="F6750" s="1109">
        <v>0</v>
      </c>
      <c r="G6750" s="1110" t="s">
        <v>10833</v>
      </c>
      <c r="H6750" s="1110" t="s">
        <v>4654</v>
      </c>
      <c r="I6750" s="1110" t="s">
        <v>10832</v>
      </c>
      <c r="J6750" s="1109">
        <v>0</v>
      </c>
      <c r="K6750" s="1109">
        <v>0</v>
      </c>
      <c r="L6750" s="1109">
        <v>0</v>
      </c>
      <c r="M6750" s="1109">
        <v>0</v>
      </c>
      <c r="N6750" s="1109">
        <v>0</v>
      </c>
      <c r="O6750" s="1109">
        <v>0</v>
      </c>
      <c r="P6750" s="1109">
        <v>0</v>
      </c>
      <c r="Q6750" s="1109">
        <v>0</v>
      </c>
    </row>
    <row r="6751" spans="1:17">
      <c r="A6751" s="1109">
        <v>22292</v>
      </c>
      <c r="B6751" s="1110" t="s">
        <v>0</v>
      </c>
      <c r="C6751" s="1109">
        <v>4</v>
      </c>
      <c r="D6751" s="1109">
        <v>3</v>
      </c>
      <c r="E6751" s="1109">
        <v>18.899999999999999</v>
      </c>
      <c r="F6751" s="1109">
        <v>0</v>
      </c>
      <c r="G6751" s="1110" t="s">
        <v>10833</v>
      </c>
      <c r="H6751" s="1110" t="s">
        <v>4654</v>
      </c>
      <c r="I6751" s="1110" t="s">
        <v>10839</v>
      </c>
      <c r="J6751" s="1109">
        <v>0</v>
      </c>
      <c r="K6751" s="1109">
        <v>0</v>
      </c>
      <c r="L6751" s="1109">
        <v>0</v>
      </c>
      <c r="M6751" s="1109">
        <v>0</v>
      </c>
      <c r="N6751" s="1109">
        <v>0</v>
      </c>
      <c r="O6751" s="1109">
        <v>0</v>
      </c>
      <c r="P6751" s="1109">
        <v>0</v>
      </c>
      <c r="Q6751" s="1109">
        <v>0</v>
      </c>
    </row>
    <row r="6752" spans="1:17">
      <c r="A6752" s="1109">
        <v>22293</v>
      </c>
      <c r="B6752" s="1110" t="s">
        <v>0</v>
      </c>
      <c r="C6752" s="1109">
        <v>4</v>
      </c>
      <c r="D6752" s="1109">
        <v>3</v>
      </c>
      <c r="E6752" s="1109">
        <v>18.899999999999999</v>
      </c>
      <c r="F6752" s="1109">
        <v>0</v>
      </c>
      <c r="G6752" s="1110" t="s">
        <v>10753</v>
      </c>
      <c r="H6752" s="1110" t="s">
        <v>4654</v>
      </c>
      <c r="I6752" s="1110" t="s">
        <v>10841</v>
      </c>
      <c r="J6752" s="1109">
        <v>0</v>
      </c>
      <c r="K6752" s="1109">
        <v>0</v>
      </c>
      <c r="L6752" s="1109">
        <v>0</v>
      </c>
      <c r="M6752" s="1109">
        <v>0</v>
      </c>
      <c r="N6752" s="1109">
        <v>0</v>
      </c>
      <c r="O6752" s="1109">
        <v>0</v>
      </c>
      <c r="P6752" s="1109">
        <v>0</v>
      </c>
      <c r="Q6752" s="1109">
        <v>0</v>
      </c>
    </row>
    <row r="6753" spans="1:17">
      <c r="A6753" s="1109">
        <v>22294</v>
      </c>
      <c r="B6753" s="1110" t="s">
        <v>0</v>
      </c>
      <c r="C6753" s="1109">
        <v>4</v>
      </c>
      <c r="D6753" s="1109">
        <v>3</v>
      </c>
      <c r="E6753" s="1109">
        <v>18.899999999999999</v>
      </c>
      <c r="F6753" s="1109">
        <v>0</v>
      </c>
      <c r="G6753" s="1110" t="s">
        <v>10753</v>
      </c>
      <c r="H6753" s="1110" t="s">
        <v>4654</v>
      </c>
      <c r="I6753" s="1110" t="s">
        <v>10851</v>
      </c>
      <c r="J6753" s="1109">
        <v>0</v>
      </c>
      <c r="K6753" s="1109">
        <v>0</v>
      </c>
      <c r="L6753" s="1109">
        <v>0</v>
      </c>
      <c r="M6753" s="1109">
        <v>0</v>
      </c>
      <c r="N6753" s="1109">
        <v>0</v>
      </c>
      <c r="O6753" s="1109">
        <v>0</v>
      </c>
      <c r="P6753" s="1109">
        <v>0</v>
      </c>
      <c r="Q6753" s="1109">
        <v>0</v>
      </c>
    </row>
    <row r="6754" spans="1:17">
      <c r="A6754" s="1109">
        <v>22295</v>
      </c>
      <c r="B6754" s="1110" t="s">
        <v>0</v>
      </c>
      <c r="C6754" s="1109">
        <v>4</v>
      </c>
      <c r="D6754" s="1109">
        <v>3</v>
      </c>
      <c r="E6754" s="1109">
        <v>18.899999999999999</v>
      </c>
      <c r="F6754" s="1109">
        <v>0</v>
      </c>
      <c r="G6754" s="1110" t="s">
        <v>10753</v>
      </c>
      <c r="H6754" s="1110" t="s">
        <v>4654</v>
      </c>
      <c r="I6754" s="1110" t="s">
        <v>10832</v>
      </c>
      <c r="J6754" s="1109">
        <v>0</v>
      </c>
      <c r="K6754" s="1109">
        <v>0</v>
      </c>
      <c r="L6754" s="1109">
        <v>0</v>
      </c>
      <c r="M6754" s="1109">
        <v>0</v>
      </c>
      <c r="N6754" s="1109">
        <v>0</v>
      </c>
      <c r="O6754" s="1109">
        <v>0</v>
      </c>
      <c r="P6754" s="1109">
        <v>0</v>
      </c>
      <c r="Q6754" s="1109">
        <v>0</v>
      </c>
    </row>
    <row r="6755" spans="1:17">
      <c r="A6755" s="1109">
        <v>22296</v>
      </c>
      <c r="B6755" s="1110" t="s">
        <v>0</v>
      </c>
      <c r="C6755" s="1109">
        <v>4</v>
      </c>
      <c r="D6755" s="1109">
        <v>3</v>
      </c>
      <c r="E6755" s="1109">
        <v>18.899999999999999</v>
      </c>
      <c r="F6755" s="1109">
        <v>0</v>
      </c>
      <c r="G6755" s="1110" t="s">
        <v>10753</v>
      </c>
      <c r="H6755" s="1110" t="s">
        <v>4654</v>
      </c>
      <c r="I6755" s="1110" t="s">
        <v>10839</v>
      </c>
      <c r="J6755" s="1109">
        <v>0</v>
      </c>
      <c r="K6755" s="1109">
        <v>0</v>
      </c>
      <c r="L6755" s="1109">
        <v>0</v>
      </c>
      <c r="M6755" s="1109">
        <v>0</v>
      </c>
      <c r="N6755" s="1109">
        <v>0</v>
      </c>
      <c r="O6755" s="1109">
        <v>0</v>
      </c>
      <c r="P6755" s="1109">
        <v>0</v>
      </c>
      <c r="Q6755" s="1109">
        <v>0</v>
      </c>
    </row>
    <row r="6756" spans="1:17">
      <c r="A6756" s="1109">
        <v>22297</v>
      </c>
      <c r="B6756" s="1110" t="s">
        <v>0</v>
      </c>
      <c r="C6756" s="1109">
        <v>4</v>
      </c>
      <c r="D6756" s="1109">
        <v>3</v>
      </c>
      <c r="E6756" s="1109">
        <v>18.899999999999999</v>
      </c>
      <c r="F6756" s="1109">
        <v>0</v>
      </c>
      <c r="G6756" s="1110" t="s">
        <v>10739</v>
      </c>
      <c r="H6756" s="1110" t="s">
        <v>4654</v>
      </c>
      <c r="I6756" s="1110" t="s">
        <v>10841</v>
      </c>
      <c r="J6756" s="1109">
        <v>0</v>
      </c>
      <c r="K6756" s="1109">
        <v>0</v>
      </c>
      <c r="L6756" s="1109">
        <v>0</v>
      </c>
      <c r="M6756" s="1109">
        <v>0</v>
      </c>
      <c r="N6756" s="1109">
        <v>0</v>
      </c>
      <c r="O6756" s="1109">
        <v>0</v>
      </c>
      <c r="P6756" s="1109">
        <v>0</v>
      </c>
      <c r="Q6756" s="1109">
        <v>0</v>
      </c>
    </row>
    <row r="6757" spans="1:17">
      <c r="A6757" s="1109">
        <v>22298</v>
      </c>
      <c r="B6757" s="1110" t="s">
        <v>0</v>
      </c>
      <c r="C6757" s="1109">
        <v>4</v>
      </c>
      <c r="D6757" s="1109">
        <v>3</v>
      </c>
      <c r="E6757" s="1109">
        <v>18.899999999999999</v>
      </c>
      <c r="F6757" s="1109">
        <v>0</v>
      </c>
      <c r="G6757" s="1110" t="s">
        <v>10739</v>
      </c>
      <c r="H6757" s="1110" t="s">
        <v>4654</v>
      </c>
      <c r="I6757" s="1110" t="s">
        <v>10851</v>
      </c>
      <c r="J6757" s="1109">
        <v>0</v>
      </c>
      <c r="K6757" s="1109">
        <v>0</v>
      </c>
      <c r="L6757" s="1109">
        <v>0</v>
      </c>
      <c r="M6757" s="1109">
        <v>0</v>
      </c>
      <c r="N6757" s="1109">
        <v>0</v>
      </c>
      <c r="O6757" s="1109">
        <v>0</v>
      </c>
      <c r="P6757" s="1109">
        <v>0</v>
      </c>
      <c r="Q6757" s="1109">
        <v>0</v>
      </c>
    </row>
    <row r="6758" spans="1:17">
      <c r="A6758" s="1109">
        <v>22299</v>
      </c>
      <c r="B6758" s="1110" t="s">
        <v>0</v>
      </c>
      <c r="C6758" s="1109">
        <v>4</v>
      </c>
      <c r="D6758" s="1109">
        <v>3</v>
      </c>
      <c r="E6758" s="1109">
        <v>18.899999999999999</v>
      </c>
      <c r="F6758" s="1109">
        <v>0</v>
      </c>
      <c r="G6758" s="1110" t="s">
        <v>10739</v>
      </c>
      <c r="H6758" s="1110" t="s">
        <v>4654</v>
      </c>
      <c r="I6758" s="1110" t="s">
        <v>10832</v>
      </c>
      <c r="J6758" s="1109">
        <v>0</v>
      </c>
      <c r="K6758" s="1109">
        <v>0</v>
      </c>
      <c r="L6758" s="1109">
        <v>0</v>
      </c>
      <c r="M6758" s="1109">
        <v>0</v>
      </c>
      <c r="N6758" s="1109">
        <v>0</v>
      </c>
      <c r="O6758" s="1109">
        <v>0</v>
      </c>
      <c r="P6758" s="1109">
        <v>0</v>
      </c>
      <c r="Q6758" s="1109">
        <v>0</v>
      </c>
    </row>
    <row r="6759" spans="1:17">
      <c r="A6759" s="1109">
        <v>22300</v>
      </c>
      <c r="B6759" s="1110" t="s">
        <v>0</v>
      </c>
      <c r="C6759" s="1109">
        <v>4</v>
      </c>
      <c r="D6759" s="1109">
        <v>3</v>
      </c>
      <c r="E6759" s="1109">
        <v>18.899999999999999</v>
      </c>
      <c r="F6759" s="1109">
        <v>0</v>
      </c>
      <c r="G6759" s="1110" t="s">
        <v>10739</v>
      </c>
      <c r="H6759" s="1110" t="s">
        <v>4654</v>
      </c>
      <c r="I6759" s="1110" t="s">
        <v>10839</v>
      </c>
      <c r="J6759" s="1109">
        <v>0</v>
      </c>
      <c r="K6759" s="1109">
        <v>0</v>
      </c>
      <c r="L6759" s="1109">
        <v>0</v>
      </c>
      <c r="M6759" s="1109">
        <v>0</v>
      </c>
      <c r="N6759" s="1109">
        <v>0</v>
      </c>
      <c r="O6759" s="1109">
        <v>0</v>
      </c>
      <c r="P6759" s="1109">
        <v>0</v>
      </c>
      <c r="Q6759" s="1109">
        <v>0</v>
      </c>
    </row>
    <row r="6760" spans="1:17">
      <c r="A6760" s="1109">
        <v>22301</v>
      </c>
      <c r="B6760" s="1110" t="s">
        <v>0</v>
      </c>
      <c r="C6760" s="1109">
        <v>4</v>
      </c>
      <c r="D6760" s="1109">
        <v>3</v>
      </c>
      <c r="E6760" s="1109">
        <v>18.899999999999999</v>
      </c>
      <c r="F6760" s="1109">
        <v>0</v>
      </c>
      <c r="G6760" s="1110" t="s">
        <v>10844</v>
      </c>
      <c r="H6760" s="1110" t="s">
        <v>4654</v>
      </c>
      <c r="I6760" s="1110" t="s">
        <v>10841</v>
      </c>
      <c r="J6760" s="1109">
        <v>0</v>
      </c>
      <c r="K6760" s="1109">
        <v>0</v>
      </c>
      <c r="L6760" s="1109">
        <v>0</v>
      </c>
      <c r="M6760" s="1109">
        <v>0</v>
      </c>
      <c r="N6760" s="1109">
        <v>0</v>
      </c>
      <c r="O6760" s="1109">
        <v>0</v>
      </c>
      <c r="P6760" s="1109">
        <v>0</v>
      </c>
      <c r="Q6760" s="1109">
        <v>0</v>
      </c>
    </row>
    <row r="6761" spans="1:17">
      <c r="A6761" s="1109">
        <v>22302</v>
      </c>
      <c r="B6761" s="1110" t="s">
        <v>0</v>
      </c>
      <c r="C6761" s="1109">
        <v>4</v>
      </c>
      <c r="D6761" s="1109">
        <v>3</v>
      </c>
      <c r="E6761" s="1109">
        <v>18.899999999999999</v>
      </c>
      <c r="F6761" s="1109">
        <v>0</v>
      </c>
      <c r="G6761" s="1110" t="s">
        <v>10844</v>
      </c>
      <c r="H6761" s="1110" t="s">
        <v>4654</v>
      </c>
      <c r="I6761" s="1110" t="s">
        <v>10851</v>
      </c>
      <c r="J6761" s="1109">
        <v>0</v>
      </c>
      <c r="K6761" s="1109">
        <v>0</v>
      </c>
      <c r="L6761" s="1109">
        <v>0</v>
      </c>
      <c r="M6761" s="1109">
        <v>0</v>
      </c>
      <c r="N6761" s="1109">
        <v>0</v>
      </c>
      <c r="O6761" s="1109">
        <v>0</v>
      </c>
      <c r="P6761" s="1109">
        <v>0</v>
      </c>
      <c r="Q6761" s="1109">
        <v>0</v>
      </c>
    </row>
    <row r="6762" spans="1:17">
      <c r="A6762" s="1109">
        <v>22303</v>
      </c>
      <c r="B6762" s="1110" t="s">
        <v>0</v>
      </c>
      <c r="C6762" s="1109">
        <v>4</v>
      </c>
      <c r="D6762" s="1109">
        <v>3</v>
      </c>
      <c r="E6762" s="1109">
        <v>18.899999999999999</v>
      </c>
      <c r="F6762" s="1109">
        <v>0</v>
      </c>
      <c r="G6762" s="1110" t="s">
        <v>10844</v>
      </c>
      <c r="H6762" s="1110" t="s">
        <v>4654</v>
      </c>
      <c r="I6762" s="1110" t="s">
        <v>10832</v>
      </c>
      <c r="J6762" s="1109">
        <v>0</v>
      </c>
      <c r="K6762" s="1109">
        <v>0</v>
      </c>
      <c r="L6762" s="1109">
        <v>0</v>
      </c>
      <c r="M6762" s="1109">
        <v>0</v>
      </c>
      <c r="N6762" s="1109">
        <v>0</v>
      </c>
      <c r="O6762" s="1109">
        <v>0</v>
      </c>
      <c r="P6762" s="1109">
        <v>0</v>
      </c>
      <c r="Q6762" s="1109">
        <v>0</v>
      </c>
    </row>
    <row r="6763" spans="1:17">
      <c r="A6763" s="1109">
        <v>22304</v>
      </c>
      <c r="B6763" s="1110" t="s">
        <v>0</v>
      </c>
      <c r="C6763" s="1109">
        <v>4</v>
      </c>
      <c r="D6763" s="1109">
        <v>3</v>
      </c>
      <c r="E6763" s="1109">
        <v>18.899999999999999</v>
      </c>
      <c r="F6763" s="1109">
        <v>0</v>
      </c>
      <c r="G6763" s="1110" t="s">
        <v>10844</v>
      </c>
      <c r="H6763" s="1110" t="s">
        <v>4654</v>
      </c>
      <c r="I6763" s="1110" t="s">
        <v>10839</v>
      </c>
      <c r="J6763" s="1109">
        <v>0</v>
      </c>
      <c r="K6763" s="1109">
        <v>0</v>
      </c>
      <c r="L6763" s="1109">
        <v>0</v>
      </c>
      <c r="M6763" s="1109">
        <v>0</v>
      </c>
      <c r="N6763" s="1109">
        <v>0</v>
      </c>
      <c r="O6763" s="1109">
        <v>0</v>
      </c>
      <c r="P6763" s="1109">
        <v>0</v>
      </c>
      <c r="Q6763" s="1109">
        <v>0</v>
      </c>
    </row>
    <row r="6764" spans="1:17">
      <c r="A6764" s="1109">
        <v>22305</v>
      </c>
      <c r="B6764" s="1110" t="s">
        <v>0</v>
      </c>
      <c r="C6764" s="1109">
        <v>4</v>
      </c>
      <c r="D6764" s="1109">
        <v>3.17</v>
      </c>
      <c r="E6764" s="1109">
        <v>16.100000000000001</v>
      </c>
      <c r="F6764" s="1109">
        <v>0</v>
      </c>
      <c r="G6764" s="1110" t="s">
        <v>10840</v>
      </c>
      <c r="H6764" s="1110" t="s">
        <v>4654</v>
      </c>
      <c r="I6764" s="1110" t="s">
        <v>10841</v>
      </c>
      <c r="J6764" s="1109">
        <v>0</v>
      </c>
      <c r="K6764" s="1109">
        <v>0</v>
      </c>
      <c r="L6764" s="1109">
        <v>0</v>
      </c>
      <c r="M6764" s="1109">
        <v>0</v>
      </c>
      <c r="N6764" s="1109">
        <v>0</v>
      </c>
      <c r="O6764" s="1109">
        <v>0</v>
      </c>
      <c r="P6764" s="1109">
        <v>0</v>
      </c>
      <c r="Q6764" s="1109">
        <v>0</v>
      </c>
    </row>
    <row r="6765" spans="1:17">
      <c r="A6765" s="1109">
        <v>22306</v>
      </c>
      <c r="B6765" s="1110" t="s">
        <v>0</v>
      </c>
      <c r="C6765" s="1109">
        <v>4</v>
      </c>
      <c r="D6765" s="1109">
        <v>3.17</v>
      </c>
      <c r="E6765" s="1109">
        <v>16.100000000000001</v>
      </c>
      <c r="F6765" s="1109">
        <v>0</v>
      </c>
      <c r="G6765" s="1110" t="s">
        <v>10840</v>
      </c>
      <c r="H6765" s="1110" t="s">
        <v>4654</v>
      </c>
      <c r="I6765" s="1110" t="s">
        <v>10832</v>
      </c>
      <c r="J6765" s="1109">
        <v>0</v>
      </c>
      <c r="K6765" s="1109">
        <v>0</v>
      </c>
      <c r="L6765" s="1109">
        <v>0</v>
      </c>
      <c r="M6765" s="1109">
        <v>0</v>
      </c>
      <c r="N6765" s="1109">
        <v>0</v>
      </c>
      <c r="O6765" s="1109">
        <v>0</v>
      </c>
      <c r="P6765" s="1109">
        <v>0</v>
      </c>
      <c r="Q6765" s="1109">
        <v>0</v>
      </c>
    </row>
    <row r="6766" spans="1:17">
      <c r="A6766" s="1109">
        <v>22307</v>
      </c>
      <c r="B6766" s="1110" t="s">
        <v>0</v>
      </c>
      <c r="C6766" s="1109">
        <v>4</v>
      </c>
      <c r="D6766" s="1109">
        <v>3.17</v>
      </c>
      <c r="E6766" s="1109">
        <v>16.100000000000001</v>
      </c>
      <c r="F6766" s="1109">
        <v>0</v>
      </c>
      <c r="G6766" s="1110" t="s">
        <v>10840</v>
      </c>
      <c r="H6766" s="1110" t="s">
        <v>4654</v>
      </c>
      <c r="I6766" s="1110" t="s">
        <v>10839</v>
      </c>
      <c r="J6766" s="1109">
        <v>0</v>
      </c>
      <c r="K6766" s="1109">
        <v>0</v>
      </c>
      <c r="L6766" s="1109">
        <v>0</v>
      </c>
      <c r="M6766" s="1109">
        <v>0</v>
      </c>
      <c r="N6766" s="1109">
        <v>0</v>
      </c>
      <c r="O6766" s="1109">
        <v>0</v>
      </c>
      <c r="P6766" s="1109">
        <v>0</v>
      </c>
      <c r="Q6766" s="1109">
        <v>0</v>
      </c>
    </row>
    <row r="6767" spans="1:17">
      <c r="A6767" s="1109">
        <v>22308</v>
      </c>
      <c r="B6767" s="1110" t="s">
        <v>0</v>
      </c>
      <c r="C6767" s="1109">
        <v>4</v>
      </c>
      <c r="D6767" s="1109">
        <v>3.17</v>
      </c>
      <c r="E6767" s="1109">
        <v>16.100000000000001</v>
      </c>
      <c r="F6767" s="1109">
        <v>0</v>
      </c>
      <c r="G6767" s="1110" t="s">
        <v>10842</v>
      </c>
      <c r="H6767" s="1110" t="s">
        <v>4654</v>
      </c>
      <c r="I6767" s="1110" t="s">
        <v>10841</v>
      </c>
      <c r="J6767" s="1109">
        <v>0</v>
      </c>
      <c r="K6767" s="1109">
        <v>0</v>
      </c>
      <c r="L6767" s="1109">
        <v>0</v>
      </c>
      <c r="M6767" s="1109">
        <v>0</v>
      </c>
      <c r="N6767" s="1109">
        <v>0</v>
      </c>
      <c r="O6767" s="1109">
        <v>0</v>
      </c>
      <c r="P6767" s="1109">
        <v>0</v>
      </c>
      <c r="Q6767" s="1109">
        <v>0</v>
      </c>
    </row>
    <row r="6768" spans="1:17">
      <c r="A6768" s="1109">
        <v>22309</v>
      </c>
      <c r="B6768" s="1110" t="s">
        <v>0</v>
      </c>
      <c r="C6768" s="1109">
        <v>4</v>
      </c>
      <c r="D6768" s="1109">
        <v>3.17</v>
      </c>
      <c r="E6768" s="1109">
        <v>16.100000000000001</v>
      </c>
      <c r="F6768" s="1109">
        <v>0</v>
      </c>
      <c r="G6768" s="1110" t="s">
        <v>10842</v>
      </c>
      <c r="H6768" s="1110" t="s">
        <v>4654</v>
      </c>
      <c r="I6768" s="1110" t="s">
        <v>10851</v>
      </c>
      <c r="J6768" s="1109">
        <v>0</v>
      </c>
      <c r="K6768" s="1109">
        <v>0</v>
      </c>
      <c r="L6768" s="1109">
        <v>0</v>
      </c>
      <c r="M6768" s="1109">
        <v>0</v>
      </c>
      <c r="N6768" s="1109">
        <v>0</v>
      </c>
      <c r="O6768" s="1109">
        <v>0</v>
      </c>
      <c r="P6768" s="1109">
        <v>0</v>
      </c>
      <c r="Q6768" s="1109">
        <v>0</v>
      </c>
    </row>
    <row r="6769" spans="1:17">
      <c r="A6769" s="1109">
        <v>22310</v>
      </c>
      <c r="B6769" s="1110" t="s">
        <v>0</v>
      </c>
      <c r="C6769" s="1109">
        <v>4</v>
      </c>
      <c r="D6769" s="1109">
        <v>3.17</v>
      </c>
      <c r="E6769" s="1109">
        <v>16.100000000000001</v>
      </c>
      <c r="F6769" s="1109">
        <v>0</v>
      </c>
      <c r="G6769" s="1110" t="s">
        <v>10842</v>
      </c>
      <c r="H6769" s="1110" t="s">
        <v>4654</v>
      </c>
      <c r="I6769" s="1110" t="s">
        <v>10832</v>
      </c>
      <c r="J6769" s="1109">
        <v>0</v>
      </c>
      <c r="K6769" s="1109">
        <v>0</v>
      </c>
      <c r="L6769" s="1109">
        <v>0</v>
      </c>
      <c r="M6769" s="1109">
        <v>0</v>
      </c>
      <c r="N6769" s="1109">
        <v>0</v>
      </c>
      <c r="O6769" s="1109">
        <v>0</v>
      </c>
      <c r="P6769" s="1109">
        <v>0</v>
      </c>
      <c r="Q6769" s="1109">
        <v>0</v>
      </c>
    </row>
    <row r="6770" spans="1:17">
      <c r="A6770" s="1109">
        <v>22311</v>
      </c>
      <c r="B6770" s="1110" t="s">
        <v>0</v>
      </c>
      <c r="C6770" s="1109">
        <v>4</v>
      </c>
      <c r="D6770" s="1109">
        <v>3.17</v>
      </c>
      <c r="E6770" s="1109">
        <v>16.100000000000001</v>
      </c>
      <c r="F6770" s="1109">
        <v>0</v>
      </c>
      <c r="G6770" s="1110" t="s">
        <v>10842</v>
      </c>
      <c r="H6770" s="1110" t="s">
        <v>4654</v>
      </c>
      <c r="I6770" s="1110" t="s">
        <v>10839</v>
      </c>
      <c r="J6770" s="1109">
        <v>0</v>
      </c>
      <c r="K6770" s="1109">
        <v>0</v>
      </c>
      <c r="L6770" s="1109">
        <v>0</v>
      </c>
      <c r="M6770" s="1109">
        <v>0</v>
      </c>
      <c r="N6770" s="1109">
        <v>0</v>
      </c>
      <c r="O6770" s="1109">
        <v>0</v>
      </c>
      <c r="P6770" s="1109">
        <v>0</v>
      </c>
      <c r="Q6770" s="1109">
        <v>0</v>
      </c>
    </row>
    <row r="6771" spans="1:17">
      <c r="A6771" s="1109">
        <v>22312</v>
      </c>
      <c r="B6771" s="1110" t="s">
        <v>0</v>
      </c>
      <c r="C6771" s="1109">
        <v>4</v>
      </c>
      <c r="D6771" s="1109">
        <v>3.17</v>
      </c>
      <c r="E6771" s="1109">
        <v>16.100000000000001</v>
      </c>
      <c r="F6771" s="1109">
        <v>0</v>
      </c>
      <c r="G6771" s="1110" t="s">
        <v>10843</v>
      </c>
      <c r="H6771" s="1110" t="s">
        <v>4654</v>
      </c>
      <c r="I6771" s="1110" t="s">
        <v>10841</v>
      </c>
      <c r="J6771" s="1109">
        <v>0</v>
      </c>
      <c r="K6771" s="1109">
        <v>0</v>
      </c>
      <c r="L6771" s="1109">
        <v>0</v>
      </c>
      <c r="M6771" s="1109">
        <v>0</v>
      </c>
      <c r="N6771" s="1109">
        <v>0</v>
      </c>
      <c r="O6771" s="1109">
        <v>0</v>
      </c>
      <c r="P6771" s="1109">
        <v>0</v>
      </c>
      <c r="Q6771" s="1109">
        <v>0</v>
      </c>
    </row>
    <row r="6772" spans="1:17">
      <c r="A6772" s="1109">
        <v>22313</v>
      </c>
      <c r="B6772" s="1110" t="s">
        <v>0</v>
      </c>
      <c r="C6772" s="1109">
        <v>4</v>
      </c>
      <c r="D6772" s="1109">
        <v>3.17</v>
      </c>
      <c r="E6772" s="1109">
        <v>16.100000000000001</v>
      </c>
      <c r="F6772" s="1109">
        <v>0</v>
      </c>
      <c r="G6772" s="1110" t="s">
        <v>10843</v>
      </c>
      <c r="H6772" s="1110" t="s">
        <v>4654</v>
      </c>
      <c r="I6772" s="1110" t="s">
        <v>10851</v>
      </c>
      <c r="J6772" s="1109">
        <v>0</v>
      </c>
      <c r="K6772" s="1109">
        <v>0</v>
      </c>
      <c r="L6772" s="1109">
        <v>0</v>
      </c>
      <c r="M6772" s="1109">
        <v>0</v>
      </c>
      <c r="N6772" s="1109">
        <v>0</v>
      </c>
      <c r="O6772" s="1109">
        <v>0</v>
      </c>
      <c r="P6772" s="1109">
        <v>0</v>
      </c>
      <c r="Q6772" s="1109">
        <v>0</v>
      </c>
    </row>
    <row r="6773" spans="1:17">
      <c r="A6773" s="1109">
        <v>22314</v>
      </c>
      <c r="B6773" s="1110" t="s">
        <v>0</v>
      </c>
      <c r="C6773" s="1109">
        <v>4</v>
      </c>
      <c r="D6773" s="1109">
        <v>3.17</v>
      </c>
      <c r="E6773" s="1109">
        <v>16.100000000000001</v>
      </c>
      <c r="F6773" s="1109">
        <v>0</v>
      </c>
      <c r="G6773" s="1110" t="s">
        <v>10843</v>
      </c>
      <c r="H6773" s="1110" t="s">
        <v>4654</v>
      </c>
      <c r="I6773" s="1110" t="s">
        <v>10832</v>
      </c>
      <c r="J6773" s="1109">
        <v>0</v>
      </c>
      <c r="K6773" s="1109">
        <v>0</v>
      </c>
      <c r="L6773" s="1109">
        <v>0</v>
      </c>
      <c r="M6773" s="1109">
        <v>0</v>
      </c>
      <c r="N6773" s="1109">
        <v>0</v>
      </c>
      <c r="O6773" s="1109">
        <v>0</v>
      </c>
      <c r="P6773" s="1109">
        <v>0</v>
      </c>
      <c r="Q6773" s="1109">
        <v>0</v>
      </c>
    </row>
    <row r="6774" spans="1:17">
      <c r="A6774" s="1109">
        <v>22315</v>
      </c>
      <c r="B6774" s="1110" t="s">
        <v>0</v>
      </c>
      <c r="C6774" s="1109">
        <v>4</v>
      </c>
      <c r="D6774" s="1109">
        <v>3.17</v>
      </c>
      <c r="E6774" s="1109">
        <v>16.100000000000001</v>
      </c>
      <c r="F6774" s="1109">
        <v>0</v>
      </c>
      <c r="G6774" s="1110" t="s">
        <v>10843</v>
      </c>
      <c r="H6774" s="1110" t="s">
        <v>4654</v>
      </c>
      <c r="I6774" s="1110" t="s">
        <v>10839</v>
      </c>
      <c r="J6774" s="1109">
        <v>0</v>
      </c>
      <c r="K6774" s="1109">
        <v>0</v>
      </c>
      <c r="L6774" s="1109">
        <v>0</v>
      </c>
      <c r="M6774" s="1109">
        <v>0</v>
      </c>
      <c r="N6774" s="1109">
        <v>0</v>
      </c>
      <c r="O6774" s="1109">
        <v>0</v>
      </c>
      <c r="P6774" s="1109">
        <v>0</v>
      </c>
      <c r="Q6774" s="1109">
        <v>0</v>
      </c>
    </row>
    <row r="6775" spans="1:17">
      <c r="A6775" s="1109">
        <v>22316</v>
      </c>
      <c r="B6775" s="1110" t="s">
        <v>0</v>
      </c>
      <c r="C6775" s="1109">
        <v>4</v>
      </c>
      <c r="D6775" s="1109">
        <v>3.17</v>
      </c>
      <c r="E6775" s="1109">
        <v>16.100000000000001</v>
      </c>
      <c r="F6775" s="1109">
        <v>0</v>
      </c>
      <c r="G6775" s="1110" t="s">
        <v>10784</v>
      </c>
      <c r="H6775" s="1110" t="s">
        <v>4654</v>
      </c>
      <c r="I6775" s="1110" t="s">
        <v>10841</v>
      </c>
      <c r="J6775" s="1109">
        <v>0</v>
      </c>
      <c r="K6775" s="1109">
        <v>0</v>
      </c>
      <c r="L6775" s="1109">
        <v>0</v>
      </c>
      <c r="M6775" s="1109">
        <v>0</v>
      </c>
      <c r="N6775" s="1109">
        <v>0</v>
      </c>
      <c r="O6775" s="1109">
        <v>0</v>
      </c>
      <c r="P6775" s="1109">
        <v>0</v>
      </c>
      <c r="Q6775" s="1109">
        <v>0</v>
      </c>
    </row>
    <row r="6776" spans="1:17">
      <c r="A6776" s="1109">
        <v>22317</v>
      </c>
      <c r="B6776" s="1110" t="s">
        <v>0</v>
      </c>
      <c r="C6776" s="1109">
        <v>4</v>
      </c>
      <c r="D6776" s="1109">
        <v>3.17</v>
      </c>
      <c r="E6776" s="1109">
        <v>16.100000000000001</v>
      </c>
      <c r="F6776" s="1109">
        <v>0</v>
      </c>
      <c r="G6776" s="1110" t="s">
        <v>10784</v>
      </c>
      <c r="H6776" s="1110" t="s">
        <v>4654</v>
      </c>
      <c r="I6776" s="1110" t="s">
        <v>10832</v>
      </c>
      <c r="J6776" s="1109">
        <v>0</v>
      </c>
      <c r="K6776" s="1109">
        <v>0</v>
      </c>
      <c r="L6776" s="1109">
        <v>0</v>
      </c>
      <c r="M6776" s="1109">
        <v>0</v>
      </c>
      <c r="N6776" s="1109">
        <v>0</v>
      </c>
      <c r="O6776" s="1109">
        <v>0</v>
      </c>
      <c r="P6776" s="1109">
        <v>0</v>
      </c>
      <c r="Q6776" s="1109">
        <v>0</v>
      </c>
    </row>
    <row r="6777" spans="1:17">
      <c r="A6777" s="1109">
        <v>22318</v>
      </c>
      <c r="B6777" s="1110" t="s">
        <v>0</v>
      </c>
      <c r="C6777" s="1109">
        <v>4</v>
      </c>
      <c r="D6777" s="1109">
        <v>3.17</v>
      </c>
      <c r="E6777" s="1109">
        <v>16.100000000000001</v>
      </c>
      <c r="F6777" s="1109">
        <v>0</v>
      </c>
      <c r="G6777" s="1110" t="s">
        <v>10784</v>
      </c>
      <c r="H6777" s="1110" t="s">
        <v>4654</v>
      </c>
      <c r="I6777" s="1110" t="s">
        <v>10839</v>
      </c>
      <c r="J6777" s="1109">
        <v>0</v>
      </c>
      <c r="K6777" s="1109">
        <v>0</v>
      </c>
      <c r="L6777" s="1109">
        <v>0</v>
      </c>
      <c r="M6777" s="1109">
        <v>0</v>
      </c>
      <c r="N6777" s="1109">
        <v>0</v>
      </c>
      <c r="O6777" s="1109">
        <v>0</v>
      </c>
      <c r="P6777" s="1109">
        <v>0</v>
      </c>
      <c r="Q6777" s="1109">
        <v>0</v>
      </c>
    </row>
    <row r="6778" spans="1:17">
      <c r="A6778" s="1109">
        <v>22319</v>
      </c>
      <c r="B6778" s="1110" t="s">
        <v>0</v>
      </c>
      <c r="C6778" s="1109">
        <v>4</v>
      </c>
      <c r="D6778" s="1109">
        <v>3.17</v>
      </c>
      <c r="E6778" s="1109">
        <v>16.100000000000001</v>
      </c>
      <c r="F6778" s="1109">
        <v>0</v>
      </c>
      <c r="G6778" s="1110" t="s">
        <v>10741</v>
      </c>
      <c r="H6778" s="1110" t="s">
        <v>4654</v>
      </c>
      <c r="I6778" s="1110" t="s">
        <v>10841</v>
      </c>
      <c r="J6778" s="1109">
        <v>0</v>
      </c>
      <c r="K6778" s="1109">
        <v>0</v>
      </c>
      <c r="L6778" s="1109">
        <v>0</v>
      </c>
      <c r="M6778" s="1109">
        <v>0</v>
      </c>
      <c r="N6778" s="1109">
        <v>0</v>
      </c>
      <c r="O6778" s="1109">
        <v>0</v>
      </c>
      <c r="P6778" s="1109">
        <v>0</v>
      </c>
      <c r="Q6778" s="1109">
        <v>0</v>
      </c>
    </row>
    <row r="6779" spans="1:17">
      <c r="A6779" s="1109">
        <v>22320</v>
      </c>
      <c r="B6779" s="1110" t="s">
        <v>0</v>
      </c>
      <c r="C6779" s="1109">
        <v>4</v>
      </c>
      <c r="D6779" s="1109">
        <v>3.17</v>
      </c>
      <c r="E6779" s="1109">
        <v>16.100000000000001</v>
      </c>
      <c r="F6779" s="1109">
        <v>0</v>
      </c>
      <c r="G6779" s="1110" t="s">
        <v>10741</v>
      </c>
      <c r="H6779" s="1110" t="s">
        <v>4654</v>
      </c>
      <c r="I6779" s="1110" t="s">
        <v>10851</v>
      </c>
      <c r="J6779" s="1109">
        <v>0</v>
      </c>
      <c r="K6779" s="1109">
        <v>0</v>
      </c>
      <c r="L6779" s="1109">
        <v>0</v>
      </c>
      <c r="M6779" s="1109">
        <v>0</v>
      </c>
      <c r="N6779" s="1109">
        <v>0</v>
      </c>
      <c r="O6779" s="1109">
        <v>0</v>
      </c>
      <c r="P6779" s="1109">
        <v>0</v>
      </c>
      <c r="Q6779" s="1109">
        <v>0</v>
      </c>
    </row>
    <row r="6780" spans="1:17">
      <c r="A6780" s="1109">
        <v>22321</v>
      </c>
      <c r="B6780" s="1110" t="s">
        <v>0</v>
      </c>
      <c r="C6780" s="1109">
        <v>4</v>
      </c>
      <c r="D6780" s="1109">
        <v>3.17</v>
      </c>
      <c r="E6780" s="1109">
        <v>16.100000000000001</v>
      </c>
      <c r="F6780" s="1109">
        <v>0</v>
      </c>
      <c r="G6780" s="1110" t="s">
        <v>10741</v>
      </c>
      <c r="H6780" s="1110" t="s">
        <v>4654</v>
      </c>
      <c r="I6780" s="1110" t="s">
        <v>10832</v>
      </c>
      <c r="J6780" s="1109">
        <v>0</v>
      </c>
      <c r="K6780" s="1109">
        <v>0</v>
      </c>
      <c r="L6780" s="1109">
        <v>0</v>
      </c>
      <c r="M6780" s="1109">
        <v>0</v>
      </c>
      <c r="N6780" s="1109">
        <v>0</v>
      </c>
      <c r="O6780" s="1109">
        <v>0</v>
      </c>
      <c r="P6780" s="1109">
        <v>0</v>
      </c>
      <c r="Q6780" s="1109">
        <v>0</v>
      </c>
    </row>
    <row r="6781" spans="1:17">
      <c r="A6781" s="1109">
        <v>22322</v>
      </c>
      <c r="B6781" s="1110" t="s">
        <v>0</v>
      </c>
      <c r="C6781" s="1109">
        <v>4</v>
      </c>
      <c r="D6781" s="1109">
        <v>3.17</v>
      </c>
      <c r="E6781" s="1109">
        <v>16.100000000000001</v>
      </c>
      <c r="F6781" s="1109">
        <v>0</v>
      </c>
      <c r="G6781" s="1110" t="s">
        <v>10741</v>
      </c>
      <c r="H6781" s="1110" t="s">
        <v>4654</v>
      </c>
      <c r="I6781" s="1110" t="s">
        <v>10839</v>
      </c>
      <c r="J6781" s="1109">
        <v>0</v>
      </c>
      <c r="K6781" s="1109">
        <v>0</v>
      </c>
      <c r="L6781" s="1109">
        <v>0</v>
      </c>
      <c r="M6781" s="1109">
        <v>0</v>
      </c>
      <c r="N6781" s="1109">
        <v>0</v>
      </c>
      <c r="O6781" s="1109">
        <v>0</v>
      </c>
      <c r="P6781" s="1109">
        <v>0</v>
      </c>
      <c r="Q6781" s="1109">
        <v>0</v>
      </c>
    </row>
    <row r="6782" spans="1:17">
      <c r="A6782" s="1109">
        <v>22323</v>
      </c>
      <c r="B6782" s="1110" t="s">
        <v>0</v>
      </c>
      <c r="C6782" s="1109">
        <v>4</v>
      </c>
      <c r="D6782" s="1109">
        <v>3.17</v>
      </c>
      <c r="E6782" s="1109">
        <v>16.100000000000001</v>
      </c>
      <c r="F6782" s="1109">
        <v>0</v>
      </c>
      <c r="G6782" s="1110" t="s">
        <v>10790</v>
      </c>
      <c r="H6782" s="1110" t="s">
        <v>4654</v>
      </c>
      <c r="I6782" s="1110" t="s">
        <v>10841</v>
      </c>
      <c r="J6782" s="1109">
        <v>0</v>
      </c>
      <c r="K6782" s="1109">
        <v>0</v>
      </c>
      <c r="L6782" s="1109">
        <v>0</v>
      </c>
      <c r="M6782" s="1109">
        <v>0</v>
      </c>
      <c r="N6782" s="1109">
        <v>0</v>
      </c>
      <c r="O6782" s="1109">
        <v>0</v>
      </c>
      <c r="P6782" s="1109">
        <v>0</v>
      </c>
      <c r="Q6782" s="1109">
        <v>0</v>
      </c>
    </row>
    <row r="6783" spans="1:17">
      <c r="A6783" s="1109">
        <v>22324</v>
      </c>
      <c r="B6783" s="1110" t="s">
        <v>0</v>
      </c>
      <c r="C6783" s="1109">
        <v>4</v>
      </c>
      <c r="D6783" s="1109">
        <v>3.17</v>
      </c>
      <c r="E6783" s="1109">
        <v>16.100000000000001</v>
      </c>
      <c r="F6783" s="1109">
        <v>0</v>
      </c>
      <c r="G6783" s="1110" t="s">
        <v>10790</v>
      </c>
      <c r="H6783" s="1110" t="s">
        <v>4654</v>
      </c>
      <c r="I6783" s="1110" t="s">
        <v>10851</v>
      </c>
      <c r="J6783" s="1109">
        <v>0</v>
      </c>
      <c r="K6783" s="1109">
        <v>0</v>
      </c>
      <c r="L6783" s="1109">
        <v>0</v>
      </c>
      <c r="M6783" s="1109">
        <v>0</v>
      </c>
      <c r="N6783" s="1109">
        <v>0</v>
      </c>
      <c r="O6783" s="1109">
        <v>0</v>
      </c>
      <c r="P6783" s="1109">
        <v>0</v>
      </c>
      <c r="Q6783" s="1109">
        <v>0</v>
      </c>
    </row>
    <row r="6784" spans="1:17">
      <c r="A6784" s="1109">
        <v>22325</v>
      </c>
      <c r="B6784" s="1110" t="s">
        <v>0</v>
      </c>
      <c r="C6784" s="1109">
        <v>4</v>
      </c>
      <c r="D6784" s="1109">
        <v>3.17</v>
      </c>
      <c r="E6784" s="1109">
        <v>16.100000000000001</v>
      </c>
      <c r="F6784" s="1109">
        <v>0</v>
      </c>
      <c r="G6784" s="1110" t="s">
        <v>10790</v>
      </c>
      <c r="H6784" s="1110" t="s">
        <v>4654</v>
      </c>
      <c r="I6784" s="1110" t="s">
        <v>10832</v>
      </c>
      <c r="J6784" s="1109">
        <v>0</v>
      </c>
      <c r="K6784" s="1109">
        <v>0</v>
      </c>
      <c r="L6784" s="1109">
        <v>0</v>
      </c>
      <c r="M6784" s="1109">
        <v>0</v>
      </c>
      <c r="N6784" s="1109">
        <v>0</v>
      </c>
      <c r="O6784" s="1109">
        <v>0</v>
      </c>
      <c r="P6784" s="1109">
        <v>0</v>
      </c>
      <c r="Q6784" s="1109">
        <v>0</v>
      </c>
    </row>
    <row r="6785" spans="1:17">
      <c r="A6785" s="1109">
        <v>22326</v>
      </c>
      <c r="B6785" s="1110" t="s">
        <v>0</v>
      </c>
      <c r="C6785" s="1109">
        <v>4</v>
      </c>
      <c r="D6785" s="1109">
        <v>3.17</v>
      </c>
      <c r="E6785" s="1109">
        <v>16.100000000000001</v>
      </c>
      <c r="F6785" s="1109">
        <v>0</v>
      </c>
      <c r="G6785" s="1110" t="s">
        <v>10790</v>
      </c>
      <c r="H6785" s="1110" t="s">
        <v>4654</v>
      </c>
      <c r="I6785" s="1110" t="s">
        <v>10839</v>
      </c>
      <c r="J6785" s="1109">
        <v>0</v>
      </c>
      <c r="K6785" s="1109">
        <v>0</v>
      </c>
      <c r="L6785" s="1109">
        <v>0</v>
      </c>
      <c r="M6785" s="1109">
        <v>0</v>
      </c>
      <c r="N6785" s="1109">
        <v>0</v>
      </c>
      <c r="O6785" s="1109">
        <v>0</v>
      </c>
      <c r="P6785" s="1109">
        <v>0</v>
      </c>
      <c r="Q6785" s="1109">
        <v>0</v>
      </c>
    </row>
    <row r="6786" spans="1:17">
      <c r="A6786" s="1109">
        <v>22327</v>
      </c>
      <c r="B6786" s="1110" t="s">
        <v>0</v>
      </c>
      <c r="C6786" s="1109">
        <v>4</v>
      </c>
      <c r="D6786" s="1109">
        <v>3.17</v>
      </c>
      <c r="E6786" s="1109">
        <v>16.100000000000001</v>
      </c>
      <c r="F6786" s="1109">
        <v>0</v>
      </c>
      <c r="G6786" s="1110" t="s">
        <v>10833</v>
      </c>
      <c r="H6786" s="1110" t="s">
        <v>4654</v>
      </c>
      <c r="I6786" s="1110" t="s">
        <v>10841</v>
      </c>
      <c r="J6786" s="1109">
        <v>0</v>
      </c>
      <c r="K6786" s="1109">
        <v>0</v>
      </c>
      <c r="L6786" s="1109">
        <v>0</v>
      </c>
      <c r="M6786" s="1109">
        <v>0</v>
      </c>
      <c r="N6786" s="1109">
        <v>0</v>
      </c>
      <c r="O6786" s="1109">
        <v>0</v>
      </c>
      <c r="P6786" s="1109">
        <v>0</v>
      </c>
      <c r="Q6786" s="1109">
        <v>0</v>
      </c>
    </row>
    <row r="6787" spans="1:17">
      <c r="A6787" s="1109">
        <v>22328</v>
      </c>
      <c r="B6787" s="1110" t="s">
        <v>0</v>
      </c>
      <c r="C6787" s="1109">
        <v>4</v>
      </c>
      <c r="D6787" s="1109">
        <v>3.17</v>
      </c>
      <c r="E6787" s="1109">
        <v>16.100000000000001</v>
      </c>
      <c r="F6787" s="1109">
        <v>0</v>
      </c>
      <c r="G6787" s="1110" t="s">
        <v>10833</v>
      </c>
      <c r="H6787" s="1110" t="s">
        <v>4654</v>
      </c>
      <c r="I6787" s="1110" t="s">
        <v>10851</v>
      </c>
      <c r="J6787" s="1109">
        <v>0</v>
      </c>
      <c r="K6787" s="1109">
        <v>0</v>
      </c>
      <c r="L6787" s="1109">
        <v>0</v>
      </c>
      <c r="M6787" s="1109">
        <v>0</v>
      </c>
      <c r="N6787" s="1109">
        <v>0</v>
      </c>
      <c r="O6787" s="1109">
        <v>0</v>
      </c>
      <c r="P6787" s="1109">
        <v>0</v>
      </c>
      <c r="Q6787" s="1109">
        <v>0</v>
      </c>
    </row>
    <row r="6788" spans="1:17">
      <c r="A6788" s="1109">
        <v>22329</v>
      </c>
      <c r="B6788" s="1110" t="s">
        <v>0</v>
      </c>
      <c r="C6788" s="1109">
        <v>4</v>
      </c>
      <c r="D6788" s="1109">
        <v>3.17</v>
      </c>
      <c r="E6788" s="1109">
        <v>16.100000000000001</v>
      </c>
      <c r="F6788" s="1109">
        <v>0</v>
      </c>
      <c r="G6788" s="1110" t="s">
        <v>10833</v>
      </c>
      <c r="H6788" s="1110" t="s">
        <v>4654</v>
      </c>
      <c r="I6788" s="1110" t="s">
        <v>10832</v>
      </c>
      <c r="J6788" s="1109">
        <v>0</v>
      </c>
      <c r="K6788" s="1109">
        <v>0</v>
      </c>
      <c r="L6788" s="1109">
        <v>0</v>
      </c>
      <c r="M6788" s="1109">
        <v>0</v>
      </c>
      <c r="N6788" s="1109">
        <v>0</v>
      </c>
      <c r="O6788" s="1109">
        <v>0</v>
      </c>
      <c r="P6788" s="1109">
        <v>0</v>
      </c>
      <c r="Q6788" s="1109">
        <v>0</v>
      </c>
    </row>
    <row r="6789" spans="1:17">
      <c r="A6789" s="1109">
        <v>22330</v>
      </c>
      <c r="B6789" s="1110" t="s">
        <v>0</v>
      </c>
      <c r="C6789" s="1109">
        <v>4</v>
      </c>
      <c r="D6789" s="1109">
        <v>3.17</v>
      </c>
      <c r="E6789" s="1109">
        <v>16.100000000000001</v>
      </c>
      <c r="F6789" s="1109">
        <v>0</v>
      </c>
      <c r="G6789" s="1110" t="s">
        <v>10833</v>
      </c>
      <c r="H6789" s="1110" t="s">
        <v>4654</v>
      </c>
      <c r="I6789" s="1110" t="s">
        <v>10839</v>
      </c>
      <c r="J6789" s="1109">
        <v>0</v>
      </c>
      <c r="K6789" s="1109">
        <v>0</v>
      </c>
      <c r="L6789" s="1109">
        <v>0</v>
      </c>
      <c r="M6789" s="1109">
        <v>0</v>
      </c>
      <c r="N6789" s="1109">
        <v>0</v>
      </c>
      <c r="O6789" s="1109">
        <v>0</v>
      </c>
      <c r="P6789" s="1109">
        <v>0</v>
      </c>
      <c r="Q6789" s="1109">
        <v>0</v>
      </c>
    </row>
    <row r="6790" spans="1:17">
      <c r="A6790" s="1109">
        <v>22331</v>
      </c>
      <c r="B6790" s="1110" t="s">
        <v>0</v>
      </c>
      <c r="C6790" s="1109">
        <v>4</v>
      </c>
      <c r="D6790" s="1109">
        <v>3.17</v>
      </c>
      <c r="E6790" s="1109">
        <v>16.100000000000001</v>
      </c>
      <c r="F6790" s="1109">
        <v>0</v>
      </c>
      <c r="G6790" s="1110" t="s">
        <v>10753</v>
      </c>
      <c r="H6790" s="1110" t="s">
        <v>4654</v>
      </c>
      <c r="I6790" s="1110" t="s">
        <v>10841</v>
      </c>
      <c r="J6790" s="1109">
        <v>0</v>
      </c>
      <c r="K6790" s="1109">
        <v>0</v>
      </c>
      <c r="L6790" s="1109">
        <v>0</v>
      </c>
      <c r="M6790" s="1109">
        <v>0</v>
      </c>
      <c r="N6790" s="1109">
        <v>0</v>
      </c>
      <c r="O6790" s="1109">
        <v>0</v>
      </c>
      <c r="P6790" s="1109">
        <v>0</v>
      </c>
      <c r="Q6790" s="1109">
        <v>0</v>
      </c>
    </row>
    <row r="6791" spans="1:17">
      <c r="A6791" s="1109">
        <v>22332</v>
      </c>
      <c r="B6791" s="1110" t="s">
        <v>0</v>
      </c>
      <c r="C6791" s="1109">
        <v>4</v>
      </c>
      <c r="D6791" s="1109">
        <v>3.17</v>
      </c>
      <c r="E6791" s="1109">
        <v>16.100000000000001</v>
      </c>
      <c r="F6791" s="1109">
        <v>0</v>
      </c>
      <c r="G6791" s="1110" t="s">
        <v>10753</v>
      </c>
      <c r="H6791" s="1110" t="s">
        <v>4654</v>
      </c>
      <c r="I6791" s="1110" t="s">
        <v>10851</v>
      </c>
      <c r="J6791" s="1109">
        <v>0</v>
      </c>
      <c r="K6791" s="1109">
        <v>0</v>
      </c>
      <c r="L6791" s="1109">
        <v>0</v>
      </c>
      <c r="M6791" s="1109">
        <v>0</v>
      </c>
      <c r="N6791" s="1109">
        <v>0</v>
      </c>
      <c r="O6791" s="1109">
        <v>0</v>
      </c>
      <c r="P6791" s="1109">
        <v>0</v>
      </c>
      <c r="Q6791" s="1109">
        <v>0</v>
      </c>
    </row>
    <row r="6792" spans="1:17">
      <c r="A6792" s="1109">
        <v>22333</v>
      </c>
      <c r="B6792" s="1110" t="s">
        <v>0</v>
      </c>
      <c r="C6792" s="1109">
        <v>4</v>
      </c>
      <c r="D6792" s="1109">
        <v>3.17</v>
      </c>
      <c r="E6792" s="1109">
        <v>16.100000000000001</v>
      </c>
      <c r="F6792" s="1109">
        <v>0</v>
      </c>
      <c r="G6792" s="1110" t="s">
        <v>10753</v>
      </c>
      <c r="H6792" s="1110" t="s">
        <v>4654</v>
      </c>
      <c r="I6792" s="1110" t="s">
        <v>10832</v>
      </c>
      <c r="J6792" s="1109">
        <v>0</v>
      </c>
      <c r="K6792" s="1109">
        <v>0</v>
      </c>
      <c r="L6792" s="1109">
        <v>0</v>
      </c>
      <c r="M6792" s="1109">
        <v>0</v>
      </c>
      <c r="N6792" s="1109">
        <v>0</v>
      </c>
      <c r="O6792" s="1109">
        <v>0</v>
      </c>
      <c r="P6792" s="1109">
        <v>0</v>
      </c>
      <c r="Q6792" s="1109">
        <v>0</v>
      </c>
    </row>
    <row r="6793" spans="1:17">
      <c r="A6793" s="1109">
        <v>22334</v>
      </c>
      <c r="B6793" s="1110" t="s">
        <v>0</v>
      </c>
      <c r="C6793" s="1109">
        <v>4</v>
      </c>
      <c r="D6793" s="1109">
        <v>3.17</v>
      </c>
      <c r="E6793" s="1109">
        <v>16.100000000000001</v>
      </c>
      <c r="F6793" s="1109">
        <v>0</v>
      </c>
      <c r="G6793" s="1110" t="s">
        <v>10753</v>
      </c>
      <c r="H6793" s="1110" t="s">
        <v>4654</v>
      </c>
      <c r="I6793" s="1110" t="s">
        <v>10839</v>
      </c>
      <c r="J6793" s="1109">
        <v>0</v>
      </c>
      <c r="K6793" s="1109">
        <v>0</v>
      </c>
      <c r="L6793" s="1109">
        <v>0</v>
      </c>
      <c r="M6793" s="1109">
        <v>0</v>
      </c>
      <c r="N6793" s="1109">
        <v>0</v>
      </c>
      <c r="O6793" s="1109">
        <v>0</v>
      </c>
      <c r="P6793" s="1109">
        <v>0</v>
      </c>
      <c r="Q6793" s="1109">
        <v>0</v>
      </c>
    </row>
    <row r="6794" spans="1:17">
      <c r="A6794" s="1109">
        <v>22335</v>
      </c>
      <c r="B6794" s="1110" t="s">
        <v>0</v>
      </c>
      <c r="C6794" s="1109">
        <v>4</v>
      </c>
      <c r="D6794" s="1109">
        <v>3.17</v>
      </c>
      <c r="E6794" s="1109">
        <v>16.100000000000001</v>
      </c>
      <c r="F6794" s="1109">
        <v>0</v>
      </c>
      <c r="G6794" s="1110" t="s">
        <v>10739</v>
      </c>
      <c r="H6794" s="1110" t="s">
        <v>4654</v>
      </c>
      <c r="I6794" s="1110" t="s">
        <v>10841</v>
      </c>
      <c r="J6794" s="1109">
        <v>0</v>
      </c>
      <c r="K6794" s="1109">
        <v>0</v>
      </c>
      <c r="L6794" s="1109">
        <v>0</v>
      </c>
      <c r="M6794" s="1109">
        <v>0</v>
      </c>
      <c r="N6794" s="1109">
        <v>0</v>
      </c>
      <c r="O6794" s="1109">
        <v>0</v>
      </c>
      <c r="P6794" s="1109">
        <v>0</v>
      </c>
      <c r="Q6794" s="1109">
        <v>0</v>
      </c>
    </row>
    <row r="6795" spans="1:17">
      <c r="A6795" s="1109">
        <v>22336</v>
      </c>
      <c r="B6795" s="1110" t="s">
        <v>0</v>
      </c>
      <c r="C6795" s="1109">
        <v>4</v>
      </c>
      <c r="D6795" s="1109">
        <v>3.17</v>
      </c>
      <c r="E6795" s="1109">
        <v>16.100000000000001</v>
      </c>
      <c r="F6795" s="1109">
        <v>0</v>
      </c>
      <c r="G6795" s="1110" t="s">
        <v>10739</v>
      </c>
      <c r="H6795" s="1110" t="s">
        <v>4654</v>
      </c>
      <c r="I6795" s="1110" t="s">
        <v>10851</v>
      </c>
      <c r="J6795" s="1109">
        <v>0</v>
      </c>
      <c r="K6795" s="1109">
        <v>0</v>
      </c>
      <c r="L6795" s="1109">
        <v>0</v>
      </c>
      <c r="M6795" s="1109">
        <v>0</v>
      </c>
      <c r="N6795" s="1109">
        <v>0</v>
      </c>
      <c r="O6795" s="1109">
        <v>0</v>
      </c>
      <c r="P6795" s="1109">
        <v>0</v>
      </c>
      <c r="Q6795" s="1109">
        <v>0</v>
      </c>
    </row>
    <row r="6796" spans="1:17">
      <c r="A6796" s="1109">
        <v>22337</v>
      </c>
      <c r="B6796" s="1110" t="s">
        <v>0</v>
      </c>
      <c r="C6796" s="1109">
        <v>4</v>
      </c>
      <c r="D6796" s="1109">
        <v>3.17</v>
      </c>
      <c r="E6796" s="1109">
        <v>16.100000000000001</v>
      </c>
      <c r="F6796" s="1109">
        <v>0</v>
      </c>
      <c r="G6796" s="1110" t="s">
        <v>10739</v>
      </c>
      <c r="H6796" s="1110" t="s">
        <v>4654</v>
      </c>
      <c r="I6796" s="1110" t="s">
        <v>10832</v>
      </c>
      <c r="J6796" s="1109">
        <v>0</v>
      </c>
      <c r="K6796" s="1109">
        <v>0</v>
      </c>
      <c r="L6796" s="1109">
        <v>0</v>
      </c>
      <c r="M6796" s="1109">
        <v>0</v>
      </c>
      <c r="N6796" s="1109">
        <v>0</v>
      </c>
      <c r="O6796" s="1109">
        <v>0</v>
      </c>
      <c r="P6796" s="1109">
        <v>0</v>
      </c>
      <c r="Q6796" s="1109">
        <v>0</v>
      </c>
    </row>
    <row r="6797" spans="1:17">
      <c r="A6797" s="1109">
        <v>22338</v>
      </c>
      <c r="B6797" s="1110" t="s">
        <v>0</v>
      </c>
      <c r="C6797" s="1109">
        <v>4</v>
      </c>
      <c r="D6797" s="1109">
        <v>3.17</v>
      </c>
      <c r="E6797" s="1109">
        <v>16.100000000000001</v>
      </c>
      <c r="F6797" s="1109">
        <v>0</v>
      </c>
      <c r="G6797" s="1110" t="s">
        <v>10739</v>
      </c>
      <c r="H6797" s="1110" t="s">
        <v>4654</v>
      </c>
      <c r="I6797" s="1110" t="s">
        <v>10839</v>
      </c>
      <c r="J6797" s="1109">
        <v>0</v>
      </c>
      <c r="K6797" s="1109">
        <v>0</v>
      </c>
      <c r="L6797" s="1109">
        <v>0</v>
      </c>
      <c r="M6797" s="1109">
        <v>0</v>
      </c>
      <c r="N6797" s="1109">
        <v>0</v>
      </c>
      <c r="O6797" s="1109">
        <v>0</v>
      </c>
      <c r="P6797" s="1109">
        <v>0</v>
      </c>
      <c r="Q6797" s="1109">
        <v>0</v>
      </c>
    </row>
    <row r="6798" spans="1:17">
      <c r="A6798" s="1109">
        <v>22339</v>
      </c>
      <c r="B6798" s="1110" t="s">
        <v>0</v>
      </c>
      <c r="C6798" s="1109">
        <v>4</v>
      </c>
      <c r="D6798" s="1109">
        <v>3.17</v>
      </c>
      <c r="E6798" s="1109">
        <v>16.100000000000001</v>
      </c>
      <c r="F6798" s="1109">
        <v>0</v>
      </c>
      <c r="G6798" s="1110" t="s">
        <v>10844</v>
      </c>
      <c r="H6798" s="1110" t="s">
        <v>4654</v>
      </c>
      <c r="I6798" s="1110" t="s">
        <v>10841</v>
      </c>
      <c r="J6798" s="1109">
        <v>0</v>
      </c>
      <c r="K6798" s="1109">
        <v>0</v>
      </c>
      <c r="L6798" s="1109">
        <v>0</v>
      </c>
      <c r="M6798" s="1109">
        <v>0</v>
      </c>
      <c r="N6798" s="1109">
        <v>0</v>
      </c>
      <c r="O6798" s="1109">
        <v>0</v>
      </c>
      <c r="P6798" s="1109">
        <v>0</v>
      </c>
      <c r="Q6798" s="1109">
        <v>0</v>
      </c>
    </row>
    <row r="6799" spans="1:17">
      <c r="A6799" s="1109">
        <v>22340</v>
      </c>
      <c r="B6799" s="1110" t="s">
        <v>0</v>
      </c>
      <c r="C6799" s="1109">
        <v>4</v>
      </c>
      <c r="D6799" s="1109">
        <v>3.17</v>
      </c>
      <c r="E6799" s="1109">
        <v>16.100000000000001</v>
      </c>
      <c r="F6799" s="1109">
        <v>0</v>
      </c>
      <c r="G6799" s="1110" t="s">
        <v>10844</v>
      </c>
      <c r="H6799" s="1110" t="s">
        <v>4654</v>
      </c>
      <c r="I6799" s="1110" t="s">
        <v>10851</v>
      </c>
      <c r="J6799" s="1109">
        <v>0</v>
      </c>
      <c r="K6799" s="1109">
        <v>0</v>
      </c>
      <c r="L6799" s="1109">
        <v>0</v>
      </c>
      <c r="M6799" s="1109">
        <v>0</v>
      </c>
      <c r="N6799" s="1109">
        <v>0</v>
      </c>
      <c r="O6799" s="1109">
        <v>0</v>
      </c>
      <c r="P6799" s="1109">
        <v>0</v>
      </c>
      <c r="Q6799" s="1109">
        <v>0</v>
      </c>
    </row>
    <row r="6800" spans="1:17">
      <c r="A6800" s="1109">
        <v>22341</v>
      </c>
      <c r="B6800" s="1110" t="s">
        <v>0</v>
      </c>
      <c r="C6800" s="1109">
        <v>4</v>
      </c>
      <c r="D6800" s="1109">
        <v>3.17</v>
      </c>
      <c r="E6800" s="1109">
        <v>16.100000000000001</v>
      </c>
      <c r="F6800" s="1109">
        <v>0</v>
      </c>
      <c r="G6800" s="1110" t="s">
        <v>10844</v>
      </c>
      <c r="H6800" s="1110" t="s">
        <v>4654</v>
      </c>
      <c r="I6800" s="1110" t="s">
        <v>10832</v>
      </c>
      <c r="J6800" s="1109">
        <v>0</v>
      </c>
      <c r="K6800" s="1109">
        <v>0</v>
      </c>
      <c r="L6800" s="1109">
        <v>0</v>
      </c>
      <c r="M6800" s="1109">
        <v>0</v>
      </c>
      <c r="N6800" s="1109">
        <v>0</v>
      </c>
      <c r="O6800" s="1109">
        <v>0</v>
      </c>
      <c r="P6800" s="1109">
        <v>0</v>
      </c>
      <c r="Q6800" s="1109">
        <v>0</v>
      </c>
    </row>
    <row r="6801" spans="1:17">
      <c r="A6801" s="1109">
        <v>22342</v>
      </c>
      <c r="B6801" s="1110" t="s">
        <v>0</v>
      </c>
      <c r="C6801" s="1109">
        <v>4</v>
      </c>
      <c r="D6801" s="1109">
        <v>3.17</v>
      </c>
      <c r="E6801" s="1109">
        <v>16.100000000000001</v>
      </c>
      <c r="F6801" s="1109">
        <v>0</v>
      </c>
      <c r="G6801" s="1110" t="s">
        <v>10844</v>
      </c>
      <c r="H6801" s="1110" t="s">
        <v>4654</v>
      </c>
      <c r="I6801" s="1110" t="s">
        <v>10839</v>
      </c>
      <c r="J6801" s="1109">
        <v>0</v>
      </c>
      <c r="K6801" s="1109">
        <v>0</v>
      </c>
      <c r="L6801" s="1109">
        <v>0</v>
      </c>
      <c r="M6801" s="1109">
        <v>0</v>
      </c>
      <c r="N6801" s="1109">
        <v>0</v>
      </c>
      <c r="O6801" s="1109">
        <v>0</v>
      </c>
      <c r="P6801" s="1109">
        <v>0</v>
      </c>
      <c r="Q6801" s="1109">
        <v>0</v>
      </c>
    </row>
    <row r="6802" spans="1:17">
      <c r="A6802" s="1109">
        <v>22343</v>
      </c>
      <c r="B6802" s="1110" t="s">
        <v>0</v>
      </c>
      <c r="C6802" s="1109">
        <v>4</v>
      </c>
      <c r="D6802" s="1109">
        <v>3.34</v>
      </c>
      <c r="E6802" s="1109">
        <v>13.2</v>
      </c>
      <c r="F6802" s="1109">
        <v>0</v>
      </c>
      <c r="G6802" s="1110" t="s">
        <v>10840</v>
      </c>
      <c r="H6802" s="1110" t="s">
        <v>4654</v>
      </c>
      <c r="I6802" s="1110" t="s">
        <v>10841</v>
      </c>
      <c r="J6802" s="1109">
        <v>0</v>
      </c>
      <c r="K6802" s="1109">
        <v>0</v>
      </c>
      <c r="L6802" s="1109">
        <v>0</v>
      </c>
      <c r="M6802" s="1109">
        <v>0</v>
      </c>
      <c r="N6802" s="1109">
        <v>0</v>
      </c>
      <c r="O6802" s="1109">
        <v>0</v>
      </c>
      <c r="P6802" s="1109">
        <v>0</v>
      </c>
      <c r="Q6802" s="1109">
        <v>0</v>
      </c>
    </row>
    <row r="6803" spans="1:17">
      <c r="A6803" s="1109">
        <v>22344</v>
      </c>
      <c r="B6803" s="1110" t="s">
        <v>0</v>
      </c>
      <c r="C6803" s="1109">
        <v>4</v>
      </c>
      <c r="D6803" s="1109">
        <v>3.34</v>
      </c>
      <c r="E6803" s="1109">
        <v>13.2</v>
      </c>
      <c r="F6803" s="1109">
        <v>0</v>
      </c>
      <c r="G6803" s="1110" t="s">
        <v>10840</v>
      </c>
      <c r="H6803" s="1110" t="s">
        <v>4654</v>
      </c>
      <c r="I6803" s="1110" t="s">
        <v>10832</v>
      </c>
      <c r="J6803" s="1109">
        <v>0</v>
      </c>
      <c r="K6803" s="1109">
        <v>0</v>
      </c>
      <c r="L6803" s="1109">
        <v>0</v>
      </c>
      <c r="M6803" s="1109">
        <v>0</v>
      </c>
      <c r="N6803" s="1109">
        <v>0</v>
      </c>
      <c r="O6803" s="1109">
        <v>0</v>
      </c>
      <c r="P6803" s="1109">
        <v>0</v>
      </c>
      <c r="Q6803" s="1109">
        <v>0</v>
      </c>
    </row>
    <row r="6804" spans="1:17">
      <c r="A6804" s="1109">
        <v>22345</v>
      </c>
      <c r="B6804" s="1110" t="s">
        <v>0</v>
      </c>
      <c r="C6804" s="1109">
        <v>4</v>
      </c>
      <c r="D6804" s="1109">
        <v>3.34</v>
      </c>
      <c r="E6804" s="1109">
        <v>13.2</v>
      </c>
      <c r="F6804" s="1109">
        <v>0</v>
      </c>
      <c r="G6804" s="1110" t="s">
        <v>10840</v>
      </c>
      <c r="H6804" s="1110" t="s">
        <v>4654</v>
      </c>
      <c r="I6804" s="1110" t="s">
        <v>10839</v>
      </c>
      <c r="J6804" s="1109">
        <v>0</v>
      </c>
      <c r="K6804" s="1109">
        <v>0</v>
      </c>
      <c r="L6804" s="1109">
        <v>0</v>
      </c>
      <c r="M6804" s="1109">
        <v>0</v>
      </c>
      <c r="N6804" s="1109">
        <v>0</v>
      </c>
      <c r="O6804" s="1109">
        <v>0</v>
      </c>
      <c r="P6804" s="1109">
        <v>0</v>
      </c>
      <c r="Q6804" s="1109">
        <v>0</v>
      </c>
    </row>
    <row r="6805" spans="1:17">
      <c r="A6805" s="1109">
        <v>22346</v>
      </c>
      <c r="B6805" s="1110" t="s">
        <v>0</v>
      </c>
      <c r="C6805" s="1109">
        <v>4</v>
      </c>
      <c r="D6805" s="1109">
        <v>3.34</v>
      </c>
      <c r="E6805" s="1109">
        <v>13.2</v>
      </c>
      <c r="F6805" s="1109">
        <v>0</v>
      </c>
      <c r="G6805" s="1110" t="s">
        <v>10842</v>
      </c>
      <c r="H6805" s="1110" t="s">
        <v>4654</v>
      </c>
      <c r="I6805" s="1110" t="s">
        <v>10841</v>
      </c>
      <c r="J6805" s="1109">
        <v>0</v>
      </c>
      <c r="K6805" s="1109">
        <v>0</v>
      </c>
      <c r="L6805" s="1109">
        <v>0</v>
      </c>
      <c r="M6805" s="1109">
        <v>0</v>
      </c>
      <c r="N6805" s="1109">
        <v>0</v>
      </c>
      <c r="O6805" s="1109">
        <v>0</v>
      </c>
      <c r="P6805" s="1109">
        <v>0</v>
      </c>
      <c r="Q6805" s="1109">
        <v>0</v>
      </c>
    </row>
    <row r="6806" spans="1:17">
      <c r="A6806" s="1109">
        <v>22347</v>
      </c>
      <c r="B6806" s="1110" t="s">
        <v>0</v>
      </c>
      <c r="C6806" s="1109">
        <v>4</v>
      </c>
      <c r="D6806" s="1109">
        <v>3.34</v>
      </c>
      <c r="E6806" s="1109">
        <v>13.2</v>
      </c>
      <c r="F6806" s="1109">
        <v>0</v>
      </c>
      <c r="G6806" s="1110" t="s">
        <v>10842</v>
      </c>
      <c r="H6806" s="1110" t="s">
        <v>4654</v>
      </c>
      <c r="I6806" s="1110" t="s">
        <v>10851</v>
      </c>
      <c r="J6806" s="1109">
        <v>0</v>
      </c>
      <c r="K6806" s="1109">
        <v>0</v>
      </c>
      <c r="L6806" s="1109">
        <v>0</v>
      </c>
      <c r="M6806" s="1109">
        <v>0</v>
      </c>
      <c r="N6806" s="1109">
        <v>0</v>
      </c>
      <c r="O6806" s="1109">
        <v>0</v>
      </c>
      <c r="P6806" s="1109">
        <v>0</v>
      </c>
      <c r="Q6806" s="1109">
        <v>0</v>
      </c>
    </row>
    <row r="6807" spans="1:17">
      <c r="A6807" s="1109">
        <v>22348</v>
      </c>
      <c r="B6807" s="1110" t="s">
        <v>0</v>
      </c>
      <c r="C6807" s="1109">
        <v>4</v>
      </c>
      <c r="D6807" s="1109">
        <v>3.34</v>
      </c>
      <c r="E6807" s="1109">
        <v>13.2</v>
      </c>
      <c r="F6807" s="1109">
        <v>0</v>
      </c>
      <c r="G6807" s="1110" t="s">
        <v>10842</v>
      </c>
      <c r="H6807" s="1110" t="s">
        <v>4654</v>
      </c>
      <c r="I6807" s="1110" t="s">
        <v>10832</v>
      </c>
      <c r="J6807" s="1109">
        <v>0</v>
      </c>
      <c r="K6807" s="1109">
        <v>0</v>
      </c>
      <c r="L6807" s="1109">
        <v>0</v>
      </c>
      <c r="M6807" s="1109">
        <v>0</v>
      </c>
      <c r="N6807" s="1109">
        <v>0</v>
      </c>
      <c r="O6807" s="1109">
        <v>0</v>
      </c>
      <c r="P6807" s="1109">
        <v>0</v>
      </c>
      <c r="Q6807" s="1109">
        <v>0</v>
      </c>
    </row>
    <row r="6808" spans="1:17">
      <c r="A6808" s="1109">
        <v>22349</v>
      </c>
      <c r="B6808" s="1110" t="s">
        <v>0</v>
      </c>
      <c r="C6808" s="1109">
        <v>4</v>
      </c>
      <c r="D6808" s="1109">
        <v>3.34</v>
      </c>
      <c r="E6808" s="1109">
        <v>13.2</v>
      </c>
      <c r="F6808" s="1109">
        <v>0</v>
      </c>
      <c r="G6808" s="1110" t="s">
        <v>10842</v>
      </c>
      <c r="H6808" s="1110" t="s">
        <v>4654</v>
      </c>
      <c r="I6808" s="1110" t="s">
        <v>10839</v>
      </c>
      <c r="J6808" s="1109">
        <v>0</v>
      </c>
      <c r="K6808" s="1109">
        <v>0</v>
      </c>
      <c r="L6808" s="1109">
        <v>0</v>
      </c>
      <c r="M6808" s="1109">
        <v>0</v>
      </c>
      <c r="N6808" s="1109">
        <v>0</v>
      </c>
      <c r="O6808" s="1109">
        <v>0</v>
      </c>
      <c r="P6808" s="1109">
        <v>0</v>
      </c>
      <c r="Q6808" s="1109">
        <v>0</v>
      </c>
    </row>
    <row r="6809" spans="1:17">
      <c r="A6809" s="1109">
        <v>22350</v>
      </c>
      <c r="B6809" s="1110" t="s">
        <v>0</v>
      </c>
      <c r="C6809" s="1109">
        <v>4</v>
      </c>
      <c r="D6809" s="1109">
        <v>3.34</v>
      </c>
      <c r="E6809" s="1109">
        <v>13.2</v>
      </c>
      <c r="F6809" s="1109">
        <v>0</v>
      </c>
      <c r="G6809" s="1110" t="s">
        <v>10843</v>
      </c>
      <c r="H6809" s="1110" t="s">
        <v>4654</v>
      </c>
      <c r="I6809" s="1110" t="s">
        <v>10841</v>
      </c>
      <c r="J6809" s="1109">
        <v>0</v>
      </c>
      <c r="K6809" s="1109">
        <v>0</v>
      </c>
      <c r="L6809" s="1109">
        <v>0</v>
      </c>
      <c r="M6809" s="1109">
        <v>0</v>
      </c>
      <c r="N6809" s="1109">
        <v>0</v>
      </c>
      <c r="O6809" s="1109">
        <v>0</v>
      </c>
      <c r="P6809" s="1109">
        <v>0</v>
      </c>
      <c r="Q6809" s="1109">
        <v>0</v>
      </c>
    </row>
    <row r="6810" spans="1:17">
      <c r="A6810" s="1109">
        <v>22351</v>
      </c>
      <c r="B6810" s="1110" t="s">
        <v>0</v>
      </c>
      <c r="C6810" s="1109">
        <v>4</v>
      </c>
      <c r="D6810" s="1109">
        <v>3.34</v>
      </c>
      <c r="E6810" s="1109">
        <v>13.2</v>
      </c>
      <c r="F6810" s="1109">
        <v>0</v>
      </c>
      <c r="G6810" s="1110" t="s">
        <v>10843</v>
      </c>
      <c r="H6810" s="1110" t="s">
        <v>4654</v>
      </c>
      <c r="I6810" s="1110" t="s">
        <v>10851</v>
      </c>
      <c r="J6810" s="1109">
        <v>0</v>
      </c>
      <c r="K6810" s="1109">
        <v>0</v>
      </c>
      <c r="L6810" s="1109">
        <v>0</v>
      </c>
      <c r="M6810" s="1109">
        <v>0</v>
      </c>
      <c r="N6810" s="1109">
        <v>0</v>
      </c>
      <c r="O6810" s="1109">
        <v>0</v>
      </c>
      <c r="P6810" s="1109">
        <v>0</v>
      </c>
      <c r="Q6810" s="1109">
        <v>0</v>
      </c>
    </row>
    <row r="6811" spans="1:17">
      <c r="A6811" s="1109">
        <v>22352</v>
      </c>
      <c r="B6811" s="1110" t="s">
        <v>0</v>
      </c>
      <c r="C6811" s="1109">
        <v>4</v>
      </c>
      <c r="D6811" s="1109">
        <v>3.34</v>
      </c>
      <c r="E6811" s="1109">
        <v>13.2</v>
      </c>
      <c r="F6811" s="1109">
        <v>0</v>
      </c>
      <c r="G6811" s="1110" t="s">
        <v>10843</v>
      </c>
      <c r="H6811" s="1110" t="s">
        <v>4654</v>
      </c>
      <c r="I6811" s="1110" t="s">
        <v>10832</v>
      </c>
      <c r="J6811" s="1109">
        <v>0</v>
      </c>
      <c r="K6811" s="1109">
        <v>0</v>
      </c>
      <c r="L6811" s="1109">
        <v>0</v>
      </c>
      <c r="M6811" s="1109">
        <v>0</v>
      </c>
      <c r="N6811" s="1109">
        <v>0</v>
      </c>
      <c r="O6811" s="1109">
        <v>0</v>
      </c>
      <c r="P6811" s="1109">
        <v>0</v>
      </c>
      <c r="Q6811" s="1109">
        <v>0</v>
      </c>
    </row>
    <row r="6812" spans="1:17">
      <c r="A6812" s="1109">
        <v>22353</v>
      </c>
      <c r="B6812" s="1110" t="s">
        <v>0</v>
      </c>
      <c r="C6812" s="1109">
        <v>4</v>
      </c>
      <c r="D6812" s="1109">
        <v>3.34</v>
      </c>
      <c r="E6812" s="1109">
        <v>13.2</v>
      </c>
      <c r="F6812" s="1109">
        <v>0</v>
      </c>
      <c r="G6812" s="1110" t="s">
        <v>10843</v>
      </c>
      <c r="H6812" s="1110" t="s">
        <v>4654</v>
      </c>
      <c r="I6812" s="1110" t="s">
        <v>10839</v>
      </c>
      <c r="J6812" s="1109">
        <v>0</v>
      </c>
      <c r="K6812" s="1109">
        <v>0</v>
      </c>
      <c r="L6812" s="1109">
        <v>0</v>
      </c>
      <c r="M6812" s="1109">
        <v>0</v>
      </c>
      <c r="N6812" s="1109">
        <v>0</v>
      </c>
      <c r="O6812" s="1109">
        <v>0</v>
      </c>
      <c r="P6812" s="1109">
        <v>0</v>
      </c>
      <c r="Q6812" s="1109">
        <v>0</v>
      </c>
    </row>
    <row r="6813" spans="1:17">
      <c r="A6813" s="1109">
        <v>22354</v>
      </c>
      <c r="B6813" s="1110" t="s">
        <v>0</v>
      </c>
      <c r="C6813" s="1109">
        <v>4</v>
      </c>
      <c r="D6813" s="1109">
        <v>3.34</v>
      </c>
      <c r="E6813" s="1109">
        <v>13.2</v>
      </c>
      <c r="F6813" s="1109">
        <v>0</v>
      </c>
      <c r="G6813" s="1110" t="s">
        <v>10784</v>
      </c>
      <c r="H6813" s="1110" t="s">
        <v>4654</v>
      </c>
      <c r="I6813" s="1110" t="s">
        <v>10841</v>
      </c>
      <c r="J6813" s="1109">
        <v>0</v>
      </c>
      <c r="K6813" s="1109">
        <v>0</v>
      </c>
      <c r="L6813" s="1109">
        <v>0</v>
      </c>
      <c r="M6813" s="1109">
        <v>0</v>
      </c>
      <c r="N6813" s="1109">
        <v>0</v>
      </c>
      <c r="O6813" s="1109">
        <v>0</v>
      </c>
      <c r="P6813" s="1109">
        <v>0</v>
      </c>
      <c r="Q6813" s="1109">
        <v>0</v>
      </c>
    </row>
    <row r="6814" spans="1:17">
      <c r="A6814" s="1109">
        <v>22355</v>
      </c>
      <c r="B6814" s="1110" t="s">
        <v>0</v>
      </c>
      <c r="C6814" s="1109">
        <v>4</v>
      </c>
      <c r="D6814" s="1109">
        <v>3.34</v>
      </c>
      <c r="E6814" s="1109">
        <v>13.2</v>
      </c>
      <c r="F6814" s="1109">
        <v>0</v>
      </c>
      <c r="G6814" s="1110" t="s">
        <v>10784</v>
      </c>
      <c r="H6814" s="1110" t="s">
        <v>4654</v>
      </c>
      <c r="I6814" s="1110" t="s">
        <v>10832</v>
      </c>
      <c r="J6814" s="1109">
        <v>0</v>
      </c>
      <c r="K6814" s="1109">
        <v>0</v>
      </c>
      <c r="L6814" s="1109">
        <v>0</v>
      </c>
      <c r="M6814" s="1109">
        <v>0</v>
      </c>
      <c r="N6814" s="1109">
        <v>0</v>
      </c>
      <c r="O6814" s="1109">
        <v>0</v>
      </c>
      <c r="P6814" s="1109">
        <v>0</v>
      </c>
      <c r="Q6814" s="1109">
        <v>0</v>
      </c>
    </row>
    <row r="6815" spans="1:17">
      <c r="A6815" s="1109">
        <v>22356</v>
      </c>
      <c r="B6815" s="1110" t="s">
        <v>0</v>
      </c>
      <c r="C6815" s="1109">
        <v>4</v>
      </c>
      <c r="D6815" s="1109">
        <v>3.34</v>
      </c>
      <c r="E6815" s="1109">
        <v>13.2</v>
      </c>
      <c r="F6815" s="1109">
        <v>0</v>
      </c>
      <c r="G6815" s="1110" t="s">
        <v>10784</v>
      </c>
      <c r="H6815" s="1110" t="s">
        <v>4654</v>
      </c>
      <c r="I6815" s="1110" t="s">
        <v>10839</v>
      </c>
      <c r="J6815" s="1109">
        <v>0</v>
      </c>
      <c r="K6815" s="1109">
        <v>0</v>
      </c>
      <c r="L6815" s="1109">
        <v>0</v>
      </c>
      <c r="M6815" s="1109">
        <v>0</v>
      </c>
      <c r="N6815" s="1109">
        <v>0</v>
      </c>
      <c r="O6815" s="1109">
        <v>0</v>
      </c>
      <c r="P6815" s="1109">
        <v>0</v>
      </c>
      <c r="Q6815" s="1109">
        <v>0</v>
      </c>
    </row>
    <row r="6816" spans="1:17">
      <c r="A6816" s="1109">
        <v>22357</v>
      </c>
      <c r="B6816" s="1110" t="s">
        <v>0</v>
      </c>
      <c r="C6816" s="1109">
        <v>4</v>
      </c>
      <c r="D6816" s="1109">
        <v>3.34</v>
      </c>
      <c r="E6816" s="1109">
        <v>13.2</v>
      </c>
      <c r="F6816" s="1109">
        <v>0</v>
      </c>
      <c r="G6816" s="1110" t="s">
        <v>10741</v>
      </c>
      <c r="H6816" s="1110" t="s">
        <v>4654</v>
      </c>
      <c r="I6816" s="1110" t="s">
        <v>10841</v>
      </c>
      <c r="J6816" s="1109">
        <v>0</v>
      </c>
      <c r="K6816" s="1109">
        <v>0</v>
      </c>
      <c r="L6816" s="1109">
        <v>0</v>
      </c>
      <c r="M6816" s="1109">
        <v>0</v>
      </c>
      <c r="N6816" s="1109">
        <v>0</v>
      </c>
      <c r="O6816" s="1109">
        <v>0</v>
      </c>
      <c r="P6816" s="1109">
        <v>0</v>
      </c>
      <c r="Q6816" s="1109">
        <v>0</v>
      </c>
    </row>
    <row r="6817" spans="1:17">
      <c r="A6817" s="1109">
        <v>22358</v>
      </c>
      <c r="B6817" s="1110" t="s">
        <v>0</v>
      </c>
      <c r="C6817" s="1109">
        <v>4</v>
      </c>
      <c r="D6817" s="1109">
        <v>3.34</v>
      </c>
      <c r="E6817" s="1109">
        <v>13.2</v>
      </c>
      <c r="F6817" s="1109">
        <v>0</v>
      </c>
      <c r="G6817" s="1110" t="s">
        <v>10741</v>
      </c>
      <c r="H6817" s="1110" t="s">
        <v>4654</v>
      </c>
      <c r="I6817" s="1110" t="s">
        <v>10851</v>
      </c>
      <c r="J6817" s="1109">
        <v>0</v>
      </c>
      <c r="K6817" s="1109">
        <v>0</v>
      </c>
      <c r="L6817" s="1109">
        <v>0</v>
      </c>
      <c r="M6817" s="1109">
        <v>0</v>
      </c>
      <c r="N6817" s="1109">
        <v>0</v>
      </c>
      <c r="O6817" s="1109">
        <v>0</v>
      </c>
      <c r="P6817" s="1109">
        <v>0</v>
      </c>
      <c r="Q6817" s="1109">
        <v>0</v>
      </c>
    </row>
    <row r="6818" spans="1:17">
      <c r="A6818" s="1109">
        <v>22359</v>
      </c>
      <c r="B6818" s="1110" t="s">
        <v>0</v>
      </c>
      <c r="C6818" s="1109">
        <v>4</v>
      </c>
      <c r="D6818" s="1109">
        <v>3.34</v>
      </c>
      <c r="E6818" s="1109">
        <v>13.2</v>
      </c>
      <c r="F6818" s="1109">
        <v>0</v>
      </c>
      <c r="G6818" s="1110" t="s">
        <v>10741</v>
      </c>
      <c r="H6818" s="1110" t="s">
        <v>4654</v>
      </c>
      <c r="I6818" s="1110" t="s">
        <v>10832</v>
      </c>
      <c r="J6818" s="1109">
        <v>0</v>
      </c>
      <c r="K6818" s="1109">
        <v>0</v>
      </c>
      <c r="L6818" s="1109">
        <v>0</v>
      </c>
      <c r="M6818" s="1109">
        <v>0</v>
      </c>
      <c r="N6818" s="1109">
        <v>0</v>
      </c>
      <c r="O6818" s="1109">
        <v>0</v>
      </c>
      <c r="P6818" s="1109">
        <v>0</v>
      </c>
      <c r="Q6818" s="1109">
        <v>0</v>
      </c>
    </row>
    <row r="6819" spans="1:17">
      <c r="A6819" s="1109">
        <v>22360</v>
      </c>
      <c r="B6819" s="1110" t="s">
        <v>0</v>
      </c>
      <c r="C6819" s="1109">
        <v>4</v>
      </c>
      <c r="D6819" s="1109">
        <v>3.34</v>
      </c>
      <c r="E6819" s="1109">
        <v>13.2</v>
      </c>
      <c r="F6819" s="1109">
        <v>0</v>
      </c>
      <c r="G6819" s="1110" t="s">
        <v>10741</v>
      </c>
      <c r="H6819" s="1110" t="s">
        <v>4654</v>
      </c>
      <c r="I6819" s="1110" t="s">
        <v>10839</v>
      </c>
      <c r="J6819" s="1109">
        <v>0</v>
      </c>
      <c r="K6819" s="1109">
        <v>0</v>
      </c>
      <c r="L6819" s="1109">
        <v>0</v>
      </c>
      <c r="M6819" s="1109">
        <v>0</v>
      </c>
      <c r="N6819" s="1109">
        <v>0</v>
      </c>
      <c r="O6819" s="1109">
        <v>0</v>
      </c>
      <c r="P6819" s="1109">
        <v>0</v>
      </c>
      <c r="Q6819" s="1109">
        <v>0</v>
      </c>
    </row>
    <row r="6820" spans="1:17">
      <c r="A6820" s="1109">
        <v>22361</v>
      </c>
      <c r="B6820" s="1110" t="s">
        <v>0</v>
      </c>
      <c r="C6820" s="1109">
        <v>4</v>
      </c>
      <c r="D6820" s="1109">
        <v>3.34</v>
      </c>
      <c r="E6820" s="1109">
        <v>13.2</v>
      </c>
      <c r="F6820" s="1109">
        <v>0</v>
      </c>
      <c r="G6820" s="1110" t="s">
        <v>10790</v>
      </c>
      <c r="H6820" s="1110" t="s">
        <v>4654</v>
      </c>
      <c r="I6820" s="1110" t="s">
        <v>10841</v>
      </c>
      <c r="J6820" s="1109">
        <v>0</v>
      </c>
      <c r="K6820" s="1109">
        <v>0</v>
      </c>
      <c r="L6820" s="1109">
        <v>0</v>
      </c>
      <c r="M6820" s="1109">
        <v>0</v>
      </c>
      <c r="N6820" s="1109">
        <v>0</v>
      </c>
      <c r="O6820" s="1109">
        <v>0</v>
      </c>
      <c r="P6820" s="1109">
        <v>0</v>
      </c>
      <c r="Q6820" s="1109">
        <v>0</v>
      </c>
    </row>
    <row r="6821" spans="1:17">
      <c r="A6821" s="1109">
        <v>22362</v>
      </c>
      <c r="B6821" s="1110" t="s">
        <v>0</v>
      </c>
      <c r="C6821" s="1109">
        <v>4</v>
      </c>
      <c r="D6821" s="1109">
        <v>3.34</v>
      </c>
      <c r="E6821" s="1109">
        <v>13.2</v>
      </c>
      <c r="F6821" s="1109">
        <v>0</v>
      </c>
      <c r="G6821" s="1110" t="s">
        <v>10790</v>
      </c>
      <c r="H6821" s="1110" t="s">
        <v>4654</v>
      </c>
      <c r="I6821" s="1110" t="s">
        <v>10851</v>
      </c>
      <c r="J6821" s="1109">
        <v>0</v>
      </c>
      <c r="K6821" s="1109">
        <v>0</v>
      </c>
      <c r="L6821" s="1109">
        <v>0</v>
      </c>
      <c r="M6821" s="1109">
        <v>0</v>
      </c>
      <c r="N6821" s="1109">
        <v>0</v>
      </c>
      <c r="O6821" s="1109">
        <v>0</v>
      </c>
      <c r="P6821" s="1109">
        <v>0</v>
      </c>
      <c r="Q6821" s="1109">
        <v>0</v>
      </c>
    </row>
    <row r="6822" spans="1:17">
      <c r="A6822" s="1109">
        <v>22363</v>
      </c>
      <c r="B6822" s="1110" t="s">
        <v>0</v>
      </c>
      <c r="C6822" s="1109">
        <v>4</v>
      </c>
      <c r="D6822" s="1109">
        <v>3.34</v>
      </c>
      <c r="E6822" s="1109">
        <v>13.2</v>
      </c>
      <c r="F6822" s="1109">
        <v>0</v>
      </c>
      <c r="G6822" s="1110" t="s">
        <v>10790</v>
      </c>
      <c r="H6822" s="1110" t="s">
        <v>4654</v>
      </c>
      <c r="I6822" s="1110" t="s">
        <v>10832</v>
      </c>
      <c r="J6822" s="1109">
        <v>0</v>
      </c>
      <c r="K6822" s="1109">
        <v>0</v>
      </c>
      <c r="L6822" s="1109">
        <v>0</v>
      </c>
      <c r="M6822" s="1109">
        <v>0</v>
      </c>
      <c r="N6822" s="1109">
        <v>0</v>
      </c>
      <c r="O6822" s="1109">
        <v>0</v>
      </c>
      <c r="P6822" s="1109">
        <v>0</v>
      </c>
      <c r="Q6822" s="1109">
        <v>0</v>
      </c>
    </row>
    <row r="6823" spans="1:17">
      <c r="A6823" s="1109">
        <v>22364</v>
      </c>
      <c r="B6823" s="1110" t="s">
        <v>0</v>
      </c>
      <c r="C6823" s="1109">
        <v>4</v>
      </c>
      <c r="D6823" s="1109">
        <v>3.34</v>
      </c>
      <c r="E6823" s="1109">
        <v>13.2</v>
      </c>
      <c r="F6823" s="1109">
        <v>0</v>
      </c>
      <c r="G6823" s="1110" t="s">
        <v>10790</v>
      </c>
      <c r="H6823" s="1110" t="s">
        <v>4654</v>
      </c>
      <c r="I6823" s="1110" t="s">
        <v>10839</v>
      </c>
      <c r="J6823" s="1109">
        <v>0</v>
      </c>
      <c r="K6823" s="1109">
        <v>0</v>
      </c>
      <c r="L6823" s="1109">
        <v>0</v>
      </c>
      <c r="M6823" s="1109">
        <v>0</v>
      </c>
      <c r="N6823" s="1109">
        <v>0</v>
      </c>
      <c r="O6823" s="1109">
        <v>0</v>
      </c>
      <c r="P6823" s="1109">
        <v>0</v>
      </c>
      <c r="Q6823" s="1109">
        <v>0</v>
      </c>
    </row>
    <row r="6824" spans="1:17">
      <c r="A6824" s="1109">
        <v>22365</v>
      </c>
      <c r="B6824" s="1110" t="s">
        <v>0</v>
      </c>
      <c r="C6824" s="1109">
        <v>4</v>
      </c>
      <c r="D6824" s="1109">
        <v>3.34</v>
      </c>
      <c r="E6824" s="1109">
        <v>13.2</v>
      </c>
      <c r="F6824" s="1109">
        <v>0</v>
      </c>
      <c r="G6824" s="1110" t="s">
        <v>10833</v>
      </c>
      <c r="H6824" s="1110" t="s">
        <v>4654</v>
      </c>
      <c r="I6824" s="1110" t="s">
        <v>10841</v>
      </c>
      <c r="J6824" s="1109">
        <v>0</v>
      </c>
      <c r="K6824" s="1109">
        <v>0</v>
      </c>
      <c r="L6824" s="1109">
        <v>0</v>
      </c>
      <c r="M6824" s="1109">
        <v>0</v>
      </c>
      <c r="N6824" s="1109">
        <v>0</v>
      </c>
      <c r="O6824" s="1109">
        <v>0</v>
      </c>
      <c r="P6824" s="1109">
        <v>0</v>
      </c>
      <c r="Q6824" s="1109">
        <v>0</v>
      </c>
    </row>
    <row r="6825" spans="1:17">
      <c r="A6825" s="1109">
        <v>22366</v>
      </c>
      <c r="B6825" s="1110" t="s">
        <v>0</v>
      </c>
      <c r="C6825" s="1109">
        <v>4</v>
      </c>
      <c r="D6825" s="1109">
        <v>3.34</v>
      </c>
      <c r="E6825" s="1109">
        <v>13.2</v>
      </c>
      <c r="F6825" s="1109">
        <v>0</v>
      </c>
      <c r="G6825" s="1110" t="s">
        <v>10833</v>
      </c>
      <c r="H6825" s="1110" t="s">
        <v>4654</v>
      </c>
      <c r="I6825" s="1110" t="s">
        <v>10851</v>
      </c>
      <c r="J6825" s="1109">
        <v>0</v>
      </c>
      <c r="K6825" s="1109">
        <v>0</v>
      </c>
      <c r="L6825" s="1109">
        <v>0</v>
      </c>
      <c r="M6825" s="1109">
        <v>0</v>
      </c>
      <c r="N6825" s="1109">
        <v>0</v>
      </c>
      <c r="O6825" s="1109">
        <v>0</v>
      </c>
      <c r="P6825" s="1109">
        <v>0</v>
      </c>
      <c r="Q6825" s="1109">
        <v>0</v>
      </c>
    </row>
    <row r="6826" spans="1:17">
      <c r="A6826" s="1109">
        <v>22367</v>
      </c>
      <c r="B6826" s="1110" t="s">
        <v>0</v>
      </c>
      <c r="C6826" s="1109">
        <v>4</v>
      </c>
      <c r="D6826" s="1109">
        <v>3.34</v>
      </c>
      <c r="E6826" s="1109">
        <v>13.2</v>
      </c>
      <c r="F6826" s="1109">
        <v>0</v>
      </c>
      <c r="G6826" s="1110" t="s">
        <v>10833</v>
      </c>
      <c r="H6826" s="1110" t="s">
        <v>4654</v>
      </c>
      <c r="I6826" s="1110" t="s">
        <v>10832</v>
      </c>
      <c r="J6826" s="1109">
        <v>0</v>
      </c>
      <c r="K6826" s="1109">
        <v>0</v>
      </c>
      <c r="L6826" s="1109">
        <v>0</v>
      </c>
      <c r="M6826" s="1109">
        <v>0</v>
      </c>
      <c r="N6826" s="1109">
        <v>0</v>
      </c>
      <c r="O6826" s="1109">
        <v>0</v>
      </c>
      <c r="P6826" s="1109">
        <v>0</v>
      </c>
      <c r="Q6826" s="1109">
        <v>0</v>
      </c>
    </row>
    <row r="6827" spans="1:17">
      <c r="A6827" s="1109">
        <v>22368</v>
      </c>
      <c r="B6827" s="1110" t="s">
        <v>0</v>
      </c>
      <c r="C6827" s="1109">
        <v>4</v>
      </c>
      <c r="D6827" s="1109">
        <v>3.34</v>
      </c>
      <c r="E6827" s="1109">
        <v>13.2</v>
      </c>
      <c r="F6827" s="1109">
        <v>0</v>
      </c>
      <c r="G6827" s="1110" t="s">
        <v>10833</v>
      </c>
      <c r="H6827" s="1110" t="s">
        <v>4654</v>
      </c>
      <c r="I6827" s="1110" t="s">
        <v>10839</v>
      </c>
      <c r="J6827" s="1109">
        <v>0</v>
      </c>
      <c r="K6827" s="1109">
        <v>0</v>
      </c>
      <c r="L6827" s="1109">
        <v>0</v>
      </c>
      <c r="M6827" s="1109">
        <v>0</v>
      </c>
      <c r="N6827" s="1109">
        <v>0</v>
      </c>
      <c r="O6827" s="1109">
        <v>0</v>
      </c>
      <c r="P6827" s="1109">
        <v>0</v>
      </c>
      <c r="Q6827" s="1109">
        <v>0</v>
      </c>
    </row>
    <row r="6828" spans="1:17">
      <c r="A6828" s="1109">
        <v>22369</v>
      </c>
      <c r="B6828" s="1110" t="s">
        <v>0</v>
      </c>
      <c r="C6828" s="1109">
        <v>4</v>
      </c>
      <c r="D6828" s="1109">
        <v>3.34</v>
      </c>
      <c r="E6828" s="1109">
        <v>13.2</v>
      </c>
      <c r="F6828" s="1109">
        <v>0</v>
      </c>
      <c r="G6828" s="1110" t="s">
        <v>10753</v>
      </c>
      <c r="H6828" s="1110" t="s">
        <v>4654</v>
      </c>
      <c r="I6828" s="1110" t="s">
        <v>10841</v>
      </c>
      <c r="J6828" s="1109">
        <v>0</v>
      </c>
      <c r="K6828" s="1109">
        <v>0</v>
      </c>
      <c r="L6828" s="1109">
        <v>0</v>
      </c>
      <c r="M6828" s="1109">
        <v>0</v>
      </c>
      <c r="N6828" s="1109">
        <v>0</v>
      </c>
      <c r="O6828" s="1109">
        <v>0</v>
      </c>
      <c r="P6828" s="1109">
        <v>0</v>
      </c>
      <c r="Q6828" s="1109">
        <v>0</v>
      </c>
    </row>
    <row r="6829" spans="1:17">
      <c r="A6829" s="1109">
        <v>22370</v>
      </c>
      <c r="B6829" s="1110" t="s">
        <v>0</v>
      </c>
      <c r="C6829" s="1109">
        <v>4</v>
      </c>
      <c r="D6829" s="1109">
        <v>3.34</v>
      </c>
      <c r="E6829" s="1109">
        <v>13.2</v>
      </c>
      <c r="F6829" s="1109">
        <v>0</v>
      </c>
      <c r="G6829" s="1110" t="s">
        <v>10753</v>
      </c>
      <c r="H6829" s="1110" t="s">
        <v>4654</v>
      </c>
      <c r="I6829" s="1110" t="s">
        <v>10851</v>
      </c>
      <c r="J6829" s="1109">
        <v>0</v>
      </c>
      <c r="K6829" s="1109">
        <v>0</v>
      </c>
      <c r="L6829" s="1109">
        <v>0</v>
      </c>
      <c r="M6829" s="1109">
        <v>0</v>
      </c>
      <c r="N6829" s="1109">
        <v>0</v>
      </c>
      <c r="O6829" s="1109">
        <v>0</v>
      </c>
      <c r="P6829" s="1109">
        <v>0</v>
      </c>
      <c r="Q6829" s="1109">
        <v>0</v>
      </c>
    </row>
    <row r="6830" spans="1:17">
      <c r="A6830" s="1109">
        <v>22371</v>
      </c>
      <c r="B6830" s="1110" t="s">
        <v>0</v>
      </c>
      <c r="C6830" s="1109">
        <v>4</v>
      </c>
      <c r="D6830" s="1109">
        <v>3.34</v>
      </c>
      <c r="E6830" s="1109">
        <v>13.2</v>
      </c>
      <c r="F6830" s="1109">
        <v>0</v>
      </c>
      <c r="G6830" s="1110" t="s">
        <v>10753</v>
      </c>
      <c r="H6830" s="1110" t="s">
        <v>4654</v>
      </c>
      <c r="I6830" s="1110" t="s">
        <v>10832</v>
      </c>
      <c r="J6830" s="1109">
        <v>0</v>
      </c>
      <c r="K6830" s="1109">
        <v>0</v>
      </c>
      <c r="L6830" s="1109">
        <v>0</v>
      </c>
      <c r="M6830" s="1109">
        <v>0</v>
      </c>
      <c r="N6830" s="1109">
        <v>0</v>
      </c>
      <c r="O6830" s="1109">
        <v>0</v>
      </c>
      <c r="P6830" s="1109">
        <v>0</v>
      </c>
      <c r="Q6830" s="1109">
        <v>0</v>
      </c>
    </row>
    <row r="6831" spans="1:17">
      <c r="A6831" s="1109">
        <v>22372</v>
      </c>
      <c r="B6831" s="1110" t="s">
        <v>0</v>
      </c>
      <c r="C6831" s="1109">
        <v>4</v>
      </c>
      <c r="D6831" s="1109">
        <v>3.34</v>
      </c>
      <c r="E6831" s="1109">
        <v>13.2</v>
      </c>
      <c r="F6831" s="1109">
        <v>0</v>
      </c>
      <c r="G6831" s="1110" t="s">
        <v>10753</v>
      </c>
      <c r="H6831" s="1110" t="s">
        <v>4654</v>
      </c>
      <c r="I6831" s="1110" t="s">
        <v>10839</v>
      </c>
      <c r="J6831" s="1109">
        <v>0</v>
      </c>
      <c r="K6831" s="1109">
        <v>0</v>
      </c>
      <c r="L6831" s="1109">
        <v>0</v>
      </c>
      <c r="M6831" s="1109">
        <v>0</v>
      </c>
      <c r="N6831" s="1109">
        <v>0</v>
      </c>
      <c r="O6831" s="1109">
        <v>0</v>
      </c>
      <c r="P6831" s="1109">
        <v>0</v>
      </c>
      <c r="Q6831" s="1109">
        <v>0</v>
      </c>
    </row>
    <row r="6832" spans="1:17">
      <c r="A6832" s="1109">
        <v>22373</v>
      </c>
      <c r="B6832" s="1110" t="s">
        <v>0</v>
      </c>
      <c r="C6832" s="1109">
        <v>4</v>
      </c>
      <c r="D6832" s="1109">
        <v>3.34</v>
      </c>
      <c r="E6832" s="1109">
        <v>13.2</v>
      </c>
      <c r="F6832" s="1109">
        <v>0</v>
      </c>
      <c r="G6832" s="1110" t="s">
        <v>10739</v>
      </c>
      <c r="H6832" s="1110" t="s">
        <v>4654</v>
      </c>
      <c r="I6832" s="1110" t="s">
        <v>10841</v>
      </c>
      <c r="J6832" s="1109">
        <v>0</v>
      </c>
      <c r="K6832" s="1109">
        <v>0</v>
      </c>
      <c r="L6832" s="1109">
        <v>0</v>
      </c>
      <c r="M6832" s="1109">
        <v>0</v>
      </c>
      <c r="N6832" s="1109">
        <v>0</v>
      </c>
      <c r="O6832" s="1109">
        <v>0</v>
      </c>
      <c r="P6832" s="1109">
        <v>0</v>
      </c>
      <c r="Q6832" s="1109">
        <v>0</v>
      </c>
    </row>
    <row r="6833" spans="1:17">
      <c r="A6833" s="1109">
        <v>22374</v>
      </c>
      <c r="B6833" s="1110" t="s">
        <v>0</v>
      </c>
      <c r="C6833" s="1109">
        <v>4</v>
      </c>
      <c r="D6833" s="1109">
        <v>3.34</v>
      </c>
      <c r="E6833" s="1109">
        <v>13.2</v>
      </c>
      <c r="F6833" s="1109">
        <v>0</v>
      </c>
      <c r="G6833" s="1110" t="s">
        <v>10739</v>
      </c>
      <c r="H6833" s="1110" t="s">
        <v>4654</v>
      </c>
      <c r="I6833" s="1110" t="s">
        <v>10851</v>
      </c>
      <c r="J6833" s="1109">
        <v>0</v>
      </c>
      <c r="K6833" s="1109">
        <v>0</v>
      </c>
      <c r="L6833" s="1109">
        <v>0</v>
      </c>
      <c r="M6833" s="1109">
        <v>0</v>
      </c>
      <c r="N6833" s="1109">
        <v>0</v>
      </c>
      <c r="O6833" s="1109">
        <v>0</v>
      </c>
      <c r="P6833" s="1109">
        <v>0</v>
      </c>
      <c r="Q6833" s="1109">
        <v>0</v>
      </c>
    </row>
    <row r="6834" spans="1:17">
      <c r="A6834" s="1109">
        <v>22375</v>
      </c>
      <c r="B6834" s="1110" t="s">
        <v>0</v>
      </c>
      <c r="C6834" s="1109">
        <v>4</v>
      </c>
      <c r="D6834" s="1109">
        <v>3.34</v>
      </c>
      <c r="E6834" s="1109">
        <v>13.2</v>
      </c>
      <c r="F6834" s="1109">
        <v>0</v>
      </c>
      <c r="G6834" s="1110" t="s">
        <v>10739</v>
      </c>
      <c r="H6834" s="1110" t="s">
        <v>4654</v>
      </c>
      <c r="I6834" s="1110" t="s">
        <v>10832</v>
      </c>
      <c r="J6834" s="1109">
        <v>0</v>
      </c>
      <c r="K6834" s="1109">
        <v>0</v>
      </c>
      <c r="L6834" s="1109">
        <v>0</v>
      </c>
      <c r="M6834" s="1109">
        <v>0</v>
      </c>
      <c r="N6834" s="1109">
        <v>0</v>
      </c>
      <c r="O6834" s="1109">
        <v>0</v>
      </c>
      <c r="P6834" s="1109">
        <v>0</v>
      </c>
      <c r="Q6834" s="1109">
        <v>0</v>
      </c>
    </row>
    <row r="6835" spans="1:17">
      <c r="A6835" s="1109">
        <v>22376</v>
      </c>
      <c r="B6835" s="1110" t="s">
        <v>0</v>
      </c>
      <c r="C6835" s="1109">
        <v>4</v>
      </c>
      <c r="D6835" s="1109">
        <v>3.34</v>
      </c>
      <c r="E6835" s="1109">
        <v>13.2</v>
      </c>
      <c r="F6835" s="1109">
        <v>0</v>
      </c>
      <c r="G6835" s="1110" t="s">
        <v>10739</v>
      </c>
      <c r="H6835" s="1110" t="s">
        <v>4654</v>
      </c>
      <c r="I6835" s="1110" t="s">
        <v>10839</v>
      </c>
      <c r="J6835" s="1109">
        <v>0</v>
      </c>
      <c r="K6835" s="1109">
        <v>0</v>
      </c>
      <c r="L6835" s="1109">
        <v>0</v>
      </c>
      <c r="M6835" s="1109">
        <v>0</v>
      </c>
      <c r="N6835" s="1109">
        <v>0</v>
      </c>
      <c r="O6835" s="1109">
        <v>0</v>
      </c>
      <c r="P6835" s="1109">
        <v>0</v>
      </c>
      <c r="Q6835" s="1109">
        <v>0</v>
      </c>
    </row>
    <row r="6836" spans="1:17">
      <c r="A6836" s="1109">
        <v>22377</v>
      </c>
      <c r="B6836" s="1110" t="s">
        <v>0</v>
      </c>
      <c r="C6836" s="1109">
        <v>4</v>
      </c>
      <c r="D6836" s="1109">
        <v>3.34</v>
      </c>
      <c r="E6836" s="1109">
        <v>13.2</v>
      </c>
      <c r="F6836" s="1109">
        <v>0</v>
      </c>
      <c r="G6836" s="1110" t="s">
        <v>10844</v>
      </c>
      <c r="H6836" s="1110" t="s">
        <v>4654</v>
      </c>
      <c r="I6836" s="1110" t="s">
        <v>10841</v>
      </c>
      <c r="J6836" s="1109">
        <v>0</v>
      </c>
      <c r="K6836" s="1109">
        <v>0</v>
      </c>
      <c r="L6836" s="1109">
        <v>0</v>
      </c>
      <c r="M6836" s="1109">
        <v>0</v>
      </c>
      <c r="N6836" s="1109">
        <v>0</v>
      </c>
      <c r="O6836" s="1109">
        <v>0</v>
      </c>
      <c r="P6836" s="1109">
        <v>0</v>
      </c>
      <c r="Q6836" s="1109">
        <v>0</v>
      </c>
    </row>
    <row r="6837" spans="1:17">
      <c r="A6837" s="1109">
        <v>22378</v>
      </c>
      <c r="B6837" s="1110" t="s">
        <v>0</v>
      </c>
      <c r="C6837" s="1109">
        <v>4</v>
      </c>
      <c r="D6837" s="1109">
        <v>3.34</v>
      </c>
      <c r="E6837" s="1109">
        <v>13.2</v>
      </c>
      <c r="F6837" s="1109">
        <v>0</v>
      </c>
      <c r="G6837" s="1110" t="s">
        <v>10844</v>
      </c>
      <c r="H6837" s="1110" t="s">
        <v>4654</v>
      </c>
      <c r="I6837" s="1110" t="s">
        <v>10851</v>
      </c>
      <c r="J6837" s="1109">
        <v>0</v>
      </c>
      <c r="K6837" s="1109">
        <v>0</v>
      </c>
      <c r="L6837" s="1109">
        <v>0</v>
      </c>
      <c r="M6837" s="1109">
        <v>0</v>
      </c>
      <c r="N6837" s="1109">
        <v>0</v>
      </c>
      <c r="O6837" s="1109">
        <v>0</v>
      </c>
      <c r="P6837" s="1109">
        <v>0</v>
      </c>
      <c r="Q6837" s="1109">
        <v>0</v>
      </c>
    </row>
    <row r="6838" spans="1:17">
      <c r="A6838" s="1109">
        <v>22379</v>
      </c>
      <c r="B6838" s="1110" t="s">
        <v>0</v>
      </c>
      <c r="C6838" s="1109">
        <v>4</v>
      </c>
      <c r="D6838" s="1109">
        <v>3.34</v>
      </c>
      <c r="E6838" s="1109">
        <v>13.2</v>
      </c>
      <c r="F6838" s="1109">
        <v>0</v>
      </c>
      <c r="G6838" s="1110" t="s">
        <v>10844</v>
      </c>
      <c r="H6838" s="1110" t="s">
        <v>4654</v>
      </c>
      <c r="I6838" s="1110" t="s">
        <v>10832</v>
      </c>
      <c r="J6838" s="1109">
        <v>0</v>
      </c>
      <c r="K6838" s="1109">
        <v>0</v>
      </c>
      <c r="L6838" s="1109">
        <v>0</v>
      </c>
      <c r="M6838" s="1109">
        <v>0</v>
      </c>
      <c r="N6838" s="1109">
        <v>0</v>
      </c>
      <c r="O6838" s="1109">
        <v>0</v>
      </c>
      <c r="P6838" s="1109">
        <v>0</v>
      </c>
      <c r="Q6838" s="1109">
        <v>0</v>
      </c>
    </row>
    <row r="6839" spans="1:17">
      <c r="A6839" s="1109">
        <v>22380</v>
      </c>
      <c r="B6839" s="1110" t="s">
        <v>0</v>
      </c>
      <c r="C6839" s="1109">
        <v>4</v>
      </c>
      <c r="D6839" s="1109">
        <v>3.34</v>
      </c>
      <c r="E6839" s="1109">
        <v>13.2</v>
      </c>
      <c r="F6839" s="1109">
        <v>0</v>
      </c>
      <c r="G6839" s="1110" t="s">
        <v>10844</v>
      </c>
      <c r="H6839" s="1110" t="s">
        <v>4654</v>
      </c>
      <c r="I6839" s="1110" t="s">
        <v>10839</v>
      </c>
      <c r="J6839" s="1109">
        <v>0</v>
      </c>
      <c r="K6839" s="1109">
        <v>0</v>
      </c>
      <c r="L6839" s="1109">
        <v>0</v>
      </c>
      <c r="M6839" s="1109">
        <v>0</v>
      </c>
      <c r="N6839" s="1109">
        <v>0</v>
      </c>
      <c r="O6839" s="1109">
        <v>0</v>
      </c>
      <c r="P6839" s="1109">
        <v>0</v>
      </c>
      <c r="Q6839" s="1109">
        <v>0</v>
      </c>
    </row>
    <row r="6840" spans="1:17">
      <c r="A6840" s="1109">
        <v>22381</v>
      </c>
      <c r="B6840" s="1110" t="s">
        <v>0</v>
      </c>
      <c r="C6840" s="1109">
        <v>4</v>
      </c>
      <c r="D6840" s="1109">
        <v>3.476</v>
      </c>
      <c r="E6840" s="1109">
        <v>11</v>
      </c>
      <c r="F6840" s="1109">
        <v>0</v>
      </c>
      <c r="G6840" s="1110" t="s">
        <v>10840</v>
      </c>
      <c r="H6840" s="1110" t="s">
        <v>4654</v>
      </c>
      <c r="I6840" s="1110" t="s">
        <v>10841</v>
      </c>
      <c r="J6840" s="1109">
        <v>0</v>
      </c>
      <c r="K6840" s="1109">
        <v>0</v>
      </c>
      <c r="L6840" s="1109">
        <v>0</v>
      </c>
      <c r="M6840" s="1109">
        <v>0</v>
      </c>
      <c r="N6840" s="1109">
        <v>0</v>
      </c>
      <c r="O6840" s="1109">
        <v>0</v>
      </c>
      <c r="P6840" s="1109">
        <v>0</v>
      </c>
      <c r="Q6840" s="1109">
        <v>0</v>
      </c>
    </row>
    <row r="6841" spans="1:17">
      <c r="A6841" s="1109">
        <v>22382</v>
      </c>
      <c r="B6841" s="1110" t="s">
        <v>0</v>
      </c>
      <c r="C6841" s="1109">
        <v>4</v>
      </c>
      <c r="D6841" s="1109">
        <v>3.476</v>
      </c>
      <c r="E6841" s="1109">
        <v>11</v>
      </c>
      <c r="F6841" s="1109">
        <v>0</v>
      </c>
      <c r="G6841" s="1110" t="s">
        <v>10840</v>
      </c>
      <c r="H6841" s="1110" t="s">
        <v>4654</v>
      </c>
      <c r="I6841" s="1110" t="s">
        <v>10832</v>
      </c>
      <c r="J6841" s="1109">
        <v>0</v>
      </c>
      <c r="K6841" s="1109">
        <v>0</v>
      </c>
      <c r="L6841" s="1109">
        <v>0</v>
      </c>
      <c r="M6841" s="1109">
        <v>0</v>
      </c>
      <c r="N6841" s="1109">
        <v>0</v>
      </c>
      <c r="O6841" s="1109">
        <v>0</v>
      </c>
      <c r="P6841" s="1109">
        <v>0</v>
      </c>
      <c r="Q6841" s="1109">
        <v>0</v>
      </c>
    </row>
    <row r="6842" spans="1:17">
      <c r="A6842" s="1109">
        <v>22383</v>
      </c>
      <c r="B6842" s="1110" t="s">
        <v>0</v>
      </c>
      <c r="C6842" s="1109">
        <v>4</v>
      </c>
      <c r="D6842" s="1109">
        <v>3.476</v>
      </c>
      <c r="E6842" s="1109">
        <v>11</v>
      </c>
      <c r="F6842" s="1109">
        <v>0</v>
      </c>
      <c r="G6842" s="1110" t="s">
        <v>10840</v>
      </c>
      <c r="H6842" s="1110" t="s">
        <v>4654</v>
      </c>
      <c r="I6842" s="1110" t="s">
        <v>10839</v>
      </c>
      <c r="J6842" s="1109">
        <v>0</v>
      </c>
      <c r="K6842" s="1109">
        <v>0</v>
      </c>
      <c r="L6842" s="1109">
        <v>0</v>
      </c>
      <c r="M6842" s="1109">
        <v>0</v>
      </c>
      <c r="N6842" s="1109">
        <v>0</v>
      </c>
      <c r="O6842" s="1109">
        <v>0</v>
      </c>
      <c r="P6842" s="1109">
        <v>0</v>
      </c>
      <c r="Q6842" s="1109">
        <v>0</v>
      </c>
    </row>
    <row r="6843" spans="1:17">
      <c r="A6843" s="1109">
        <v>22384</v>
      </c>
      <c r="B6843" s="1110" t="s">
        <v>0</v>
      </c>
      <c r="C6843" s="1109">
        <v>4</v>
      </c>
      <c r="D6843" s="1109">
        <v>3.476</v>
      </c>
      <c r="E6843" s="1109">
        <v>11</v>
      </c>
      <c r="F6843" s="1109">
        <v>0</v>
      </c>
      <c r="G6843" s="1110" t="s">
        <v>10842</v>
      </c>
      <c r="H6843" s="1110" t="s">
        <v>4654</v>
      </c>
      <c r="I6843" s="1110" t="s">
        <v>10841</v>
      </c>
      <c r="J6843" s="1109">
        <v>0</v>
      </c>
      <c r="K6843" s="1109">
        <v>0</v>
      </c>
      <c r="L6843" s="1109">
        <v>0</v>
      </c>
      <c r="M6843" s="1109">
        <v>0</v>
      </c>
      <c r="N6843" s="1109">
        <v>0</v>
      </c>
      <c r="O6843" s="1109">
        <v>0</v>
      </c>
      <c r="P6843" s="1109">
        <v>0</v>
      </c>
      <c r="Q6843" s="1109">
        <v>0</v>
      </c>
    </row>
    <row r="6844" spans="1:17">
      <c r="A6844" s="1109">
        <v>22385</v>
      </c>
      <c r="B6844" s="1110" t="s">
        <v>0</v>
      </c>
      <c r="C6844" s="1109">
        <v>4</v>
      </c>
      <c r="D6844" s="1109">
        <v>3.476</v>
      </c>
      <c r="E6844" s="1109">
        <v>11</v>
      </c>
      <c r="F6844" s="1109">
        <v>0</v>
      </c>
      <c r="G6844" s="1110" t="s">
        <v>10842</v>
      </c>
      <c r="H6844" s="1110" t="s">
        <v>4654</v>
      </c>
      <c r="I6844" s="1110" t="s">
        <v>10771</v>
      </c>
      <c r="J6844" s="1109">
        <v>0</v>
      </c>
      <c r="K6844" s="1109">
        <v>0</v>
      </c>
      <c r="L6844" s="1109">
        <v>0</v>
      </c>
      <c r="M6844" s="1109">
        <v>0</v>
      </c>
      <c r="N6844" s="1109">
        <v>0</v>
      </c>
      <c r="O6844" s="1109">
        <v>0</v>
      </c>
      <c r="P6844" s="1109">
        <v>0</v>
      </c>
      <c r="Q6844" s="1109">
        <v>0</v>
      </c>
    </row>
    <row r="6845" spans="1:17">
      <c r="A6845" s="1109">
        <v>22386</v>
      </c>
      <c r="B6845" s="1110" t="s">
        <v>0</v>
      </c>
      <c r="C6845" s="1109">
        <v>4</v>
      </c>
      <c r="D6845" s="1109">
        <v>3.476</v>
      </c>
      <c r="E6845" s="1109">
        <v>11</v>
      </c>
      <c r="F6845" s="1109">
        <v>0</v>
      </c>
      <c r="G6845" s="1110" t="s">
        <v>10842</v>
      </c>
      <c r="H6845" s="1110" t="s">
        <v>4654</v>
      </c>
      <c r="I6845" s="1110" t="s">
        <v>10851</v>
      </c>
      <c r="J6845" s="1109">
        <v>0</v>
      </c>
      <c r="K6845" s="1109">
        <v>0</v>
      </c>
      <c r="L6845" s="1109">
        <v>0</v>
      </c>
      <c r="M6845" s="1109">
        <v>0</v>
      </c>
      <c r="N6845" s="1109">
        <v>0</v>
      </c>
      <c r="O6845" s="1109">
        <v>0</v>
      </c>
      <c r="P6845" s="1109">
        <v>0</v>
      </c>
      <c r="Q6845" s="1109">
        <v>0</v>
      </c>
    </row>
    <row r="6846" spans="1:17">
      <c r="A6846" s="1109">
        <v>22387</v>
      </c>
      <c r="B6846" s="1110" t="s">
        <v>0</v>
      </c>
      <c r="C6846" s="1109">
        <v>4</v>
      </c>
      <c r="D6846" s="1109">
        <v>3.476</v>
      </c>
      <c r="E6846" s="1109">
        <v>11</v>
      </c>
      <c r="F6846" s="1109">
        <v>0</v>
      </c>
      <c r="G6846" s="1110" t="s">
        <v>10842</v>
      </c>
      <c r="H6846" s="1110" t="s">
        <v>4654</v>
      </c>
      <c r="I6846" s="1110" t="s">
        <v>10832</v>
      </c>
      <c r="J6846" s="1109">
        <v>0</v>
      </c>
      <c r="K6846" s="1109">
        <v>0</v>
      </c>
      <c r="L6846" s="1109">
        <v>0</v>
      </c>
      <c r="M6846" s="1109">
        <v>0</v>
      </c>
      <c r="N6846" s="1109">
        <v>0</v>
      </c>
      <c r="O6846" s="1109">
        <v>0</v>
      </c>
      <c r="P6846" s="1109">
        <v>0</v>
      </c>
      <c r="Q6846" s="1109">
        <v>0</v>
      </c>
    </row>
    <row r="6847" spans="1:17">
      <c r="A6847" s="1109">
        <v>22388</v>
      </c>
      <c r="B6847" s="1110" t="s">
        <v>0</v>
      </c>
      <c r="C6847" s="1109">
        <v>4</v>
      </c>
      <c r="D6847" s="1109">
        <v>3.476</v>
      </c>
      <c r="E6847" s="1109">
        <v>11</v>
      </c>
      <c r="F6847" s="1109">
        <v>0</v>
      </c>
      <c r="G6847" s="1110" t="s">
        <v>10842</v>
      </c>
      <c r="H6847" s="1110" t="s">
        <v>4654</v>
      </c>
      <c r="I6847" s="1110" t="s">
        <v>10839</v>
      </c>
      <c r="J6847" s="1109">
        <v>0</v>
      </c>
      <c r="K6847" s="1109">
        <v>0</v>
      </c>
      <c r="L6847" s="1109">
        <v>0</v>
      </c>
      <c r="M6847" s="1109">
        <v>0</v>
      </c>
      <c r="N6847" s="1109">
        <v>0</v>
      </c>
      <c r="O6847" s="1109">
        <v>0</v>
      </c>
      <c r="P6847" s="1109">
        <v>0</v>
      </c>
      <c r="Q6847" s="1109">
        <v>0</v>
      </c>
    </row>
    <row r="6848" spans="1:17">
      <c r="A6848" s="1109">
        <v>22389</v>
      </c>
      <c r="B6848" s="1110" t="s">
        <v>0</v>
      </c>
      <c r="C6848" s="1109">
        <v>4</v>
      </c>
      <c r="D6848" s="1109">
        <v>3.476</v>
      </c>
      <c r="E6848" s="1109">
        <v>11</v>
      </c>
      <c r="F6848" s="1109">
        <v>0</v>
      </c>
      <c r="G6848" s="1110" t="s">
        <v>10843</v>
      </c>
      <c r="H6848" s="1110" t="s">
        <v>4654</v>
      </c>
      <c r="I6848" s="1110" t="s">
        <v>10841</v>
      </c>
      <c r="J6848" s="1109">
        <v>0</v>
      </c>
      <c r="K6848" s="1109">
        <v>0</v>
      </c>
      <c r="L6848" s="1109">
        <v>0</v>
      </c>
      <c r="M6848" s="1109">
        <v>0</v>
      </c>
      <c r="N6848" s="1109">
        <v>0</v>
      </c>
      <c r="O6848" s="1109">
        <v>0</v>
      </c>
      <c r="P6848" s="1109">
        <v>0</v>
      </c>
      <c r="Q6848" s="1109">
        <v>0</v>
      </c>
    </row>
    <row r="6849" spans="1:17">
      <c r="A6849" s="1109">
        <v>22390</v>
      </c>
      <c r="B6849" s="1110" t="s">
        <v>0</v>
      </c>
      <c r="C6849" s="1109">
        <v>4</v>
      </c>
      <c r="D6849" s="1109">
        <v>3.476</v>
      </c>
      <c r="E6849" s="1109">
        <v>11</v>
      </c>
      <c r="F6849" s="1109">
        <v>0</v>
      </c>
      <c r="G6849" s="1110" t="s">
        <v>10843</v>
      </c>
      <c r="H6849" s="1110" t="s">
        <v>4654</v>
      </c>
      <c r="I6849" s="1110" t="s">
        <v>10771</v>
      </c>
      <c r="J6849" s="1109">
        <v>0</v>
      </c>
      <c r="K6849" s="1109">
        <v>0</v>
      </c>
      <c r="L6849" s="1109">
        <v>0</v>
      </c>
      <c r="M6849" s="1109">
        <v>0</v>
      </c>
      <c r="N6849" s="1109">
        <v>0</v>
      </c>
      <c r="O6849" s="1109">
        <v>0</v>
      </c>
      <c r="P6849" s="1109">
        <v>0</v>
      </c>
      <c r="Q6849" s="1109">
        <v>0</v>
      </c>
    </row>
    <row r="6850" spans="1:17">
      <c r="A6850" s="1109">
        <v>22391</v>
      </c>
      <c r="B6850" s="1110" t="s">
        <v>0</v>
      </c>
      <c r="C6850" s="1109">
        <v>4</v>
      </c>
      <c r="D6850" s="1109">
        <v>3.476</v>
      </c>
      <c r="E6850" s="1109">
        <v>11</v>
      </c>
      <c r="F6850" s="1109">
        <v>0</v>
      </c>
      <c r="G6850" s="1110" t="s">
        <v>10843</v>
      </c>
      <c r="H6850" s="1110" t="s">
        <v>4654</v>
      </c>
      <c r="I6850" s="1110" t="s">
        <v>10851</v>
      </c>
      <c r="J6850" s="1109">
        <v>0</v>
      </c>
      <c r="K6850" s="1109">
        <v>0</v>
      </c>
      <c r="L6850" s="1109">
        <v>0</v>
      </c>
      <c r="M6850" s="1109">
        <v>0</v>
      </c>
      <c r="N6850" s="1109">
        <v>0</v>
      </c>
      <c r="O6850" s="1109">
        <v>0</v>
      </c>
      <c r="P6850" s="1109">
        <v>0</v>
      </c>
      <c r="Q6850" s="1109">
        <v>0</v>
      </c>
    </row>
    <row r="6851" spans="1:17">
      <c r="A6851" s="1109">
        <v>22392</v>
      </c>
      <c r="B6851" s="1110" t="s">
        <v>0</v>
      </c>
      <c r="C6851" s="1109">
        <v>4</v>
      </c>
      <c r="D6851" s="1109">
        <v>3.476</v>
      </c>
      <c r="E6851" s="1109">
        <v>11</v>
      </c>
      <c r="F6851" s="1109">
        <v>0</v>
      </c>
      <c r="G6851" s="1110" t="s">
        <v>10843</v>
      </c>
      <c r="H6851" s="1110" t="s">
        <v>4654</v>
      </c>
      <c r="I6851" s="1110" t="s">
        <v>10832</v>
      </c>
      <c r="J6851" s="1109">
        <v>0</v>
      </c>
      <c r="K6851" s="1109">
        <v>0</v>
      </c>
      <c r="L6851" s="1109">
        <v>0</v>
      </c>
      <c r="M6851" s="1109">
        <v>0</v>
      </c>
      <c r="N6851" s="1109">
        <v>0</v>
      </c>
      <c r="O6851" s="1109">
        <v>0</v>
      </c>
      <c r="P6851" s="1109">
        <v>0</v>
      </c>
      <c r="Q6851" s="1109">
        <v>0</v>
      </c>
    </row>
    <row r="6852" spans="1:17">
      <c r="A6852" s="1109">
        <v>22393</v>
      </c>
      <c r="B6852" s="1110" t="s">
        <v>0</v>
      </c>
      <c r="C6852" s="1109">
        <v>4</v>
      </c>
      <c r="D6852" s="1109">
        <v>3.476</v>
      </c>
      <c r="E6852" s="1109">
        <v>11</v>
      </c>
      <c r="F6852" s="1109">
        <v>0</v>
      </c>
      <c r="G6852" s="1110" t="s">
        <v>10843</v>
      </c>
      <c r="H6852" s="1110" t="s">
        <v>4654</v>
      </c>
      <c r="I6852" s="1110" t="s">
        <v>10839</v>
      </c>
      <c r="J6852" s="1109">
        <v>0</v>
      </c>
      <c r="K6852" s="1109">
        <v>0</v>
      </c>
      <c r="L6852" s="1109">
        <v>0</v>
      </c>
      <c r="M6852" s="1109">
        <v>0</v>
      </c>
      <c r="N6852" s="1109">
        <v>0</v>
      </c>
      <c r="O6852" s="1109">
        <v>0</v>
      </c>
      <c r="P6852" s="1109">
        <v>0</v>
      </c>
      <c r="Q6852" s="1109">
        <v>0</v>
      </c>
    </row>
    <row r="6853" spans="1:17">
      <c r="A6853" s="1109">
        <v>22394</v>
      </c>
      <c r="B6853" s="1110" t="s">
        <v>0</v>
      </c>
      <c r="C6853" s="1109">
        <v>4</v>
      </c>
      <c r="D6853" s="1109">
        <v>3.476</v>
      </c>
      <c r="E6853" s="1109">
        <v>11</v>
      </c>
      <c r="F6853" s="1109">
        <v>0</v>
      </c>
      <c r="G6853" s="1110" t="s">
        <v>10784</v>
      </c>
      <c r="H6853" s="1110" t="s">
        <v>4654</v>
      </c>
      <c r="I6853" s="1110" t="s">
        <v>10841</v>
      </c>
      <c r="J6853" s="1109">
        <v>0</v>
      </c>
      <c r="K6853" s="1109">
        <v>0</v>
      </c>
      <c r="L6853" s="1109">
        <v>0</v>
      </c>
      <c r="M6853" s="1109">
        <v>0</v>
      </c>
      <c r="N6853" s="1109">
        <v>0</v>
      </c>
      <c r="O6853" s="1109">
        <v>0</v>
      </c>
      <c r="P6853" s="1109">
        <v>0</v>
      </c>
      <c r="Q6853" s="1109">
        <v>0</v>
      </c>
    </row>
    <row r="6854" spans="1:17">
      <c r="A6854" s="1109">
        <v>22395</v>
      </c>
      <c r="B6854" s="1110" t="s">
        <v>0</v>
      </c>
      <c r="C6854" s="1109">
        <v>4</v>
      </c>
      <c r="D6854" s="1109">
        <v>3.476</v>
      </c>
      <c r="E6854" s="1109">
        <v>11</v>
      </c>
      <c r="F6854" s="1109">
        <v>0</v>
      </c>
      <c r="G6854" s="1110" t="s">
        <v>10784</v>
      </c>
      <c r="H6854" s="1110" t="s">
        <v>4654</v>
      </c>
      <c r="I6854" s="1110" t="s">
        <v>10832</v>
      </c>
      <c r="J6854" s="1109">
        <v>0</v>
      </c>
      <c r="K6854" s="1109">
        <v>0</v>
      </c>
      <c r="L6854" s="1109">
        <v>0</v>
      </c>
      <c r="M6854" s="1109">
        <v>0</v>
      </c>
      <c r="N6854" s="1109">
        <v>0</v>
      </c>
      <c r="O6854" s="1109">
        <v>0</v>
      </c>
      <c r="P6854" s="1109">
        <v>0</v>
      </c>
      <c r="Q6854" s="1109">
        <v>0</v>
      </c>
    </row>
    <row r="6855" spans="1:17">
      <c r="A6855" s="1109">
        <v>22396</v>
      </c>
      <c r="B6855" s="1110" t="s">
        <v>0</v>
      </c>
      <c r="C6855" s="1109">
        <v>4</v>
      </c>
      <c r="D6855" s="1109">
        <v>3.476</v>
      </c>
      <c r="E6855" s="1109">
        <v>11</v>
      </c>
      <c r="F6855" s="1109">
        <v>0</v>
      </c>
      <c r="G6855" s="1110" t="s">
        <v>10784</v>
      </c>
      <c r="H6855" s="1110" t="s">
        <v>4654</v>
      </c>
      <c r="I6855" s="1110" t="s">
        <v>10839</v>
      </c>
      <c r="J6855" s="1109">
        <v>0</v>
      </c>
      <c r="K6855" s="1109">
        <v>0</v>
      </c>
      <c r="L6855" s="1109">
        <v>0</v>
      </c>
      <c r="M6855" s="1109">
        <v>0</v>
      </c>
      <c r="N6855" s="1109">
        <v>0</v>
      </c>
      <c r="O6855" s="1109">
        <v>0</v>
      </c>
      <c r="P6855" s="1109">
        <v>0</v>
      </c>
      <c r="Q6855" s="1109">
        <v>0</v>
      </c>
    </row>
    <row r="6856" spans="1:17">
      <c r="A6856" s="1109">
        <v>22397</v>
      </c>
      <c r="B6856" s="1110" t="s">
        <v>0</v>
      </c>
      <c r="C6856" s="1109">
        <v>4</v>
      </c>
      <c r="D6856" s="1109">
        <v>3.476</v>
      </c>
      <c r="E6856" s="1109">
        <v>11</v>
      </c>
      <c r="F6856" s="1109">
        <v>0</v>
      </c>
      <c r="G6856" s="1110" t="s">
        <v>10741</v>
      </c>
      <c r="H6856" s="1110" t="s">
        <v>4654</v>
      </c>
      <c r="I6856" s="1110" t="s">
        <v>10841</v>
      </c>
      <c r="J6856" s="1109">
        <v>0</v>
      </c>
      <c r="K6856" s="1109">
        <v>0</v>
      </c>
      <c r="L6856" s="1109">
        <v>0</v>
      </c>
      <c r="M6856" s="1109">
        <v>0</v>
      </c>
      <c r="N6856" s="1109">
        <v>0</v>
      </c>
      <c r="O6856" s="1109">
        <v>0</v>
      </c>
      <c r="P6856" s="1109">
        <v>0</v>
      </c>
      <c r="Q6856" s="1109">
        <v>0</v>
      </c>
    </row>
    <row r="6857" spans="1:17">
      <c r="A6857" s="1109">
        <v>22398</v>
      </c>
      <c r="B6857" s="1110" t="s">
        <v>0</v>
      </c>
      <c r="C6857" s="1109">
        <v>4</v>
      </c>
      <c r="D6857" s="1109">
        <v>3.476</v>
      </c>
      <c r="E6857" s="1109">
        <v>11</v>
      </c>
      <c r="F6857" s="1109">
        <v>0</v>
      </c>
      <c r="G6857" s="1110" t="s">
        <v>10741</v>
      </c>
      <c r="H6857" s="1110" t="s">
        <v>4654</v>
      </c>
      <c r="I6857" s="1110" t="s">
        <v>10851</v>
      </c>
      <c r="J6857" s="1109">
        <v>0</v>
      </c>
      <c r="K6857" s="1109">
        <v>0</v>
      </c>
      <c r="L6857" s="1109">
        <v>0</v>
      </c>
      <c r="M6857" s="1109">
        <v>0</v>
      </c>
      <c r="N6857" s="1109">
        <v>0</v>
      </c>
      <c r="O6857" s="1109">
        <v>0</v>
      </c>
      <c r="P6857" s="1109">
        <v>0</v>
      </c>
      <c r="Q6857" s="1109">
        <v>0</v>
      </c>
    </row>
    <row r="6858" spans="1:17">
      <c r="A6858" s="1109">
        <v>22399</v>
      </c>
      <c r="B6858" s="1110" t="s">
        <v>0</v>
      </c>
      <c r="C6858" s="1109">
        <v>4</v>
      </c>
      <c r="D6858" s="1109">
        <v>3.476</v>
      </c>
      <c r="E6858" s="1109">
        <v>11</v>
      </c>
      <c r="F6858" s="1109">
        <v>0</v>
      </c>
      <c r="G6858" s="1110" t="s">
        <v>10741</v>
      </c>
      <c r="H6858" s="1110" t="s">
        <v>4654</v>
      </c>
      <c r="I6858" s="1110" t="s">
        <v>10832</v>
      </c>
      <c r="J6858" s="1109">
        <v>0</v>
      </c>
      <c r="K6858" s="1109">
        <v>0</v>
      </c>
      <c r="L6858" s="1109">
        <v>0</v>
      </c>
      <c r="M6858" s="1109">
        <v>0</v>
      </c>
      <c r="N6858" s="1109">
        <v>0</v>
      </c>
      <c r="O6858" s="1109">
        <v>0</v>
      </c>
      <c r="P6858" s="1109">
        <v>0</v>
      </c>
      <c r="Q6858" s="1109">
        <v>0</v>
      </c>
    </row>
    <row r="6859" spans="1:17">
      <c r="A6859" s="1109">
        <v>22400</v>
      </c>
      <c r="B6859" s="1110" t="s">
        <v>0</v>
      </c>
      <c r="C6859" s="1109">
        <v>4</v>
      </c>
      <c r="D6859" s="1109">
        <v>3.476</v>
      </c>
      <c r="E6859" s="1109">
        <v>11</v>
      </c>
      <c r="F6859" s="1109">
        <v>0</v>
      </c>
      <c r="G6859" s="1110" t="s">
        <v>10741</v>
      </c>
      <c r="H6859" s="1110" t="s">
        <v>4654</v>
      </c>
      <c r="I6859" s="1110" t="s">
        <v>10839</v>
      </c>
      <c r="J6859" s="1109">
        <v>0</v>
      </c>
      <c r="K6859" s="1109">
        <v>0</v>
      </c>
      <c r="L6859" s="1109">
        <v>0</v>
      </c>
      <c r="M6859" s="1109">
        <v>0</v>
      </c>
      <c r="N6859" s="1109">
        <v>0</v>
      </c>
      <c r="O6859" s="1109">
        <v>0</v>
      </c>
      <c r="P6859" s="1109">
        <v>0</v>
      </c>
      <c r="Q6859" s="1109">
        <v>0</v>
      </c>
    </row>
    <row r="6860" spans="1:17">
      <c r="A6860" s="1109">
        <v>22401</v>
      </c>
      <c r="B6860" s="1110" t="s">
        <v>0</v>
      </c>
      <c r="C6860" s="1109">
        <v>4</v>
      </c>
      <c r="D6860" s="1109">
        <v>3.476</v>
      </c>
      <c r="E6860" s="1109">
        <v>11</v>
      </c>
      <c r="F6860" s="1109">
        <v>0</v>
      </c>
      <c r="G6860" s="1110" t="s">
        <v>10790</v>
      </c>
      <c r="H6860" s="1110" t="s">
        <v>4654</v>
      </c>
      <c r="I6860" s="1110" t="s">
        <v>10841</v>
      </c>
      <c r="J6860" s="1109">
        <v>0</v>
      </c>
      <c r="K6860" s="1109">
        <v>0</v>
      </c>
      <c r="L6860" s="1109">
        <v>0</v>
      </c>
      <c r="M6860" s="1109">
        <v>0</v>
      </c>
      <c r="N6860" s="1109">
        <v>0</v>
      </c>
      <c r="O6860" s="1109">
        <v>0</v>
      </c>
      <c r="P6860" s="1109">
        <v>0</v>
      </c>
      <c r="Q6860" s="1109">
        <v>0</v>
      </c>
    </row>
    <row r="6861" spans="1:17">
      <c r="A6861" s="1109">
        <v>22402</v>
      </c>
      <c r="B6861" s="1110" t="s">
        <v>0</v>
      </c>
      <c r="C6861" s="1109">
        <v>4</v>
      </c>
      <c r="D6861" s="1109">
        <v>3.476</v>
      </c>
      <c r="E6861" s="1109">
        <v>11</v>
      </c>
      <c r="F6861" s="1109">
        <v>0</v>
      </c>
      <c r="G6861" s="1110" t="s">
        <v>10790</v>
      </c>
      <c r="H6861" s="1110" t="s">
        <v>4654</v>
      </c>
      <c r="I6861" s="1110" t="s">
        <v>10851</v>
      </c>
      <c r="J6861" s="1109">
        <v>0</v>
      </c>
      <c r="K6861" s="1109">
        <v>0</v>
      </c>
      <c r="L6861" s="1109">
        <v>0</v>
      </c>
      <c r="M6861" s="1109">
        <v>0</v>
      </c>
      <c r="N6861" s="1109">
        <v>0</v>
      </c>
      <c r="O6861" s="1109">
        <v>0</v>
      </c>
      <c r="P6861" s="1109">
        <v>0</v>
      </c>
      <c r="Q6861" s="1109">
        <v>0</v>
      </c>
    </row>
    <row r="6862" spans="1:17">
      <c r="A6862" s="1109">
        <v>22403</v>
      </c>
      <c r="B6862" s="1110" t="s">
        <v>0</v>
      </c>
      <c r="C6862" s="1109">
        <v>4</v>
      </c>
      <c r="D6862" s="1109">
        <v>3.476</v>
      </c>
      <c r="E6862" s="1109">
        <v>11</v>
      </c>
      <c r="F6862" s="1109">
        <v>0</v>
      </c>
      <c r="G6862" s="1110" t="s">
        <v>10790</v>
      </c>
      <c r="H6862" s="1110" t="s">
        <v>4654</v>
      </c>
      <c r="I6862" s="1110" t="s">
        <v>10832</v>
      </c>
      <c r="J6862" s="1109">
        <v>0</v>
      </c>
      <c r="K6862" s="1109">
        <v>0</v>
      </c>
      <c r="L6862" s="1109">
        <v>0</v>
      </c>
      <c r="M6862" s="1109">
        <v>0</v>
      </c>
      <c r="N6862" s="1109">
        <v>0</v>
      </c>
      <c r="O6862" s="1109">
        <v>0</v>
      </c>
      <c r="P6862" s="1109">
        <v>0</v>
      </c>
      <c r="Q6862" s="1109">
        <v>0</v>
      </c>
    </row>
    <row r="6863" spans="1:17">
      <c r="A6863" s="1109">
        <v>22404</v>
      </c>
      <c r="B6863" s="1110" t="s">
        <v>0</v>
      </c>
      <c r="C6863" s="1109">
        <v>4</v>
      </c>
      <c r="D6863" s="1109">
        <v>3.476</v>
      </c>
      <c r="E6863" s="1109">
        <v>11</v>
      </c>
      <c r="F6863" s="1109">
        <v>0</v>
      </c>
      <c r="G6863" s="1110" t="s">
        <v>10790</v>
      </c>
      <c r="H6863" s="1110" t="s">
        <v>4654</v>
      </c>
      <c r="I6863" s="1110" t="s">
        <v>10839</v>
      </c>
      <c r="J6863" s="1109">
        <v>0</v>
      </c>
      <c r="K6863" s="1109">
        <v>0</v>
      </c>
      <c r="L6863" s="1109">
        <v>0</v>
      </c>
      <c r="M6863" s="1109">
        <v>0</v>
      </c>
      <c r="N6863" s="1109">
        <v>0</v>
      </c>
      <c r="O6863" s="1109">
        <v>0</v>
      </c>
      <c r="P6863" s="1109">
        <v>0</v>
      </c>
      <c r="Q6863" s="1109">
        <v>0</v>
      </c>
    </row>
    <row r="6864" spans="1:17">
      <c r="A6864" s="1109">
        <v>22405</v>
      </c>
      <c r="B6864" s="1110" t="s">
        <v>0</v>
      </c>
      <c r="C6864" s="1109">
        <v>4</v>
      </c>
      <c r="D6864" s="1109">
        <v>3.476</v>
      </c>
      <c r="E6864" s="1109">
        <v>11</v>
      </c>
      <c r="F6864" s="1109">
        <v>0</v>
      </c>
      <c r="G6864" s="1110" t="s">
        <v>10833</v>
      </c>
      <c r="H6864" s="1110" t="s">
        <v>4654</v>
      </c>
      <c r="I6864" s="1110" t="s">
        <v>10841</v>
      </c>
      <c r="J6864" s="1109">
        <v>0</v>
      </c>
      <c r="K6864" s="1109">
        <v>0</v>
      </c>
      <c r="L6864" s="1109">
        <v>0</v>
      </c>
      <c r="M6864" s="1109">
        <v>0</v>
      </c>
      <c r="N6864" s="1109">
        <v>0</v>
      </c>
      <c r="O6864" s="1109">
        <v>0</v>
      </c>
      <c r="P6864" s="1109">
        <v>0</v>
      </c>
      <c r="Q6864" s="1109">
        <v>0</v>
      </c>
    </row>
    <row r="6865" spans="1:17">
      <c r="A6865" s="1109">
        <v>22406</v>
      </c>
      <c r="B6865" s="1110" t="s">
        <v>0</v>
      </c>
      <c r="C6865" s="1109">
        <v>4</v>
      </c>
      <c r="D6865" s="1109">
        <v>3.476</v>
      </c>
      <c r="E6865" s="1109">
        <v>11</v>
      </c>
      <c r="F6865" s="1109">
        <v>0</v>
      </c>
      <c r="G6865" s="1110" t="s">
        <v>10833</v>
      </c>
      <c r="H6865" s="1110" t="s">
        <v>4654</v>
      </c>
      <c r="I6865" s="1110" t="s">
        <v>10771</v>
      </c>
      <c r="J6865" s="1109">
        <v>0</v>
      </c>
      <c r="K6865" s="1109">
        <v>0</v>
      </c>
      <c r="L6865" s="1109">
        <v>0</v>
      </c>
      <c r="M6865" s="1109">
        <v>0</v>
      </c>
      <c r="N6865" s="1109">
        <v>0</v>
      </c>
      <c r="O6865" s="1109">
        <v>0</v>
      </c>
      <c r="P6865" s="1109">
        <v>0</v>
      </c>
      <c r="Q6865" s="1109">
        <v>0</v>
      </c>
    </row>
    <row r="6866" spans="1:17">
      <c r="A6866" s="1109">
        <v>22407</v>
      </c>
      <c r="B6866" s="1110" t="s">
        <v>0</v>
      </c>
      <c r="C6866" s="1109">
        <v>4</v>
      </c>
      <c r="D6866" s="1109">
        <v>3.476</v>
      </c>
      <c r="E6866" s="1109">
        <v>11</v>
      </c>
      <c r="F6866" s="1109">
        <v>0</v>
      </c>
      <c r="G6866" s="1110" t="s">
        <v>10833</v>
      </c>
      <c r="H6866" s="1110" t="s">
        <v>4654</v>
      </c>
      <c r="I6866" s="1110" t="s">
        <v>10851</v>
      </c>
      <c r="J6866" s="1109">
        <v>0</v>
      </c>
      <c r="K6866" s="1109">
        <v>0</v>
      </c>
      <c r="L6866" s="1109">
        <v>0</v>
      </c>
      <c r="M6866" s="1109">
        <v>0</v>
      </c>
      <c r="N6866" s="1109">
        <v>0</v>
      </c>
      <c r="O6866" s="1109">
        <v>0</v>
      </c>
      <c r="P6866" s="1109">
        <v>0</v>
      </c>
      <c r="Q6866" s="1109">
        <v>0</v>
      </c>
    </row>
    <row r="6867" spans="1:17">
      <c r="A6867" s="1109">
        <v>22408</v>
      </c>
      <c r="B6867" s="1110" t="s">
        <v>0</v>
      </c>
      <c r="C6867" s="1109">
        <v>4</v>
      </c>
      <c r="D6867" s="1109">
        <v>3.476</v>
      </c>
      <c r="E6867" s="1109">
        <v>11</v>
      </c>
      <c r="F6867" s="1109">
        <v>0</v>
      </c>
      <c r="G6867" s="1110" t="s">
        <v>10833</v>
      </c>
      <c r="H6867" s="1110" t="s">
        <v>4654</v>
      </c>
      <c r="I6867" s="1110" t="s">
        <v>10832</v>
      </c>
      <c r="J6867" s="1109">
        <v>0</v>
      </c>
      <c r="K6867" s="1109">
        <v>0</v>
      </c>
      <c r="L6867" s="1109">
        <v>0</v>
      </c>
      <c r="M6867" s="1109">
        <v>0</v>
      </c>
      <c r="N6867" s="1109">
        <v>0</v>
      </c>
      <c r="O6867" s="1109">
        <v>0</v>
      </c>
      <c r="P6867" s="1109">
        <v>0</v>
      </c>
      <c r="Q6867" s="1109">
        <v>0</v>
      </c>
    </row>
    <row r="6868" spans="1:17">
      <c r="A6868" s="1109">
        <v>22409</v>
      </c>
      <c r="B6868" s="1110" t="s">
        <v>0</v>
      </c>
      <c r="C6868" s="1109">
        <v>4</v>
      </c>
      <c r="D6868" s="1109">
        <v>3.476</v>
      </c>
      <c r="E6868" s="1109">
        <v>11</v>
      </c>
      <c r="F6868" s="1109">
        <v>0</v>
      </c>
      <c r="G6868" s="1110" t="s">
        <v>10833</v>
      </c>
      <c r="H6868" s="1110" t="s">
        <v>4654</v>
      </c>
      <c r="I6868" s="1110" t="s">
        <v>10839</v>
      </c>
      <c r="J6868" s="1109">
        <v>0</v>
      </c>
      <c r="K6868" s="1109">
        <v>0</v>
      </c>
      <c r="L6868" s="1109">
        <v>0</v>
      </c>
      <c r="M6868" s="1109">
        <v>0</v>
      </c>
      <c r="N6868" s="1109">
        <v>0</v>
      </c>
      <c r="O6868" s="1109">
        <v>0</v>
      </c>
      <c r="P6868" s="1109">
        <v>0</v>
      </c>
      <c r="Q6868" s="1109">
        <v>0</v>
      </c>
    </row>
    <row r="6869" spans="1:17">
      <c r="A6869" s="1109">
        <v>22410</v>
      </c>
      <c r="B6869" s="1110" t="s">
        <v>0</v>
      </c>
      <c r="C6869" s="1109">
        <v>4</v>
      </c>
      <c r="D6869" s="1109">
        <v>3.476</v>
      </c>
      <c r="E6869" s="1109">
        <v>11</v>
      </c>
      <c r="F6869" s="1109">
        <v>0</v>
      </c>
      <c r="G6869" s="1110" t="s">
        <v>10737</v>
      </c>
      <c r="H6869" s="1110" t="s">
        <v>4654</v>
      </c>
      <c r="I6869" s="1110" t="s">
        <v>10841</v>
      </c>
      <c r="J6869" s="1109">
        <v>0</v>
      </c>
      <c r="K6869" s="1109">
        <v>0</v>
      </c>
      <c r="L6869" s="1109">
        <v>0</v>
      </c>
      <c r="M6869" s="1109">
        <v>0</v>
      </c>
      <c r="N6869" s="1109">
        <v>0</v>
      </c>
      <c r="O6869" s="1109">
        <v>0</v>
      </c>
      <c r="P6869" s="1109">
        <v>0</v>
      </c>
      <c r="Q6869" s="1109">
        <v>0</v>
      </c>
    </row>
    <row r="6870" spans="1:17">
      <c r="A6870" s="1109">
        <v>22411</v>
      </c>
      <c r="B6870" s="1110" t="s">
        <v>0</v>
      </c>
      <c r="C6870" s="1109">
        <v>4</v>
      </c>
      <c r="D6870" s="1109">
        <v>3.476</v>
      </c>
      <c r="E6870" s="1109">
        <v>11</v>
      </c>
      <c r="F6870" s="1109">
        <v>0</v>
      </c>
      <c r="G6870" s="1110" t="s">
        <v>10737</v>
      </c>
      <c r="H6870" s="1110" t="s">
        <v>4654</v>
      </c>
      <c r="I6870" s="1110" t="s">
        <v>10771</v>
      </c>
      <c r="J6870" s="1109">
        <v>0</v>
      </c>
      <c r="K6870" s="1109">
        <v>0</v>
      </c>
      <c r="L6870" s="1109">
        <v>0</v>
      </c>
      <c r="M6870" s="1109">
        <v>0</v>
      </c>
      <c r="N6870" s="1109">
        <v>0</v>
      </c>
      <c r="O6870" s="1109">
        <v>0</v>
      </c>
      <c r="P6870" s="1109">
        <v>0</v>
      </c>
      <c r="Q6870" s="1109">
        <v>0</v>
      </c>
    </row>
    <row r="6871" spans="1:17">
      <c r="A6871" s="1109">
        <v>22412</v>
      </c>
      <c r="B6871" s="1110" t="s">
        <v>0</v>
      </c>
      <c r="C6871" s="1109">
        <v>4</v>
      </c>
      <c r="D6871" s="1109">
        <v>3.476</v>
      </c>
      <c r="E6871" s="1109">
        <v>11</v>
      </c>
      <c r="F6871" s="1109">
        <v>0</v>
      </c>
      <c r="G6871" s="1110" t="s">
        <v>10737</v>
      </c>
      <c r="H6871" s="1110" t="s">
        <v>4654</v>
      </c>
      <c r="I6871" s="1110" t="s">
        <v>10851</v>
      </c>
      <c r="J6871" s="1109">
        <v>0</v>
      </c>
      <c r="K6871" s="1109">
        <v>0</v>
      </c>
      <c r="L6871" s="1109">
        <v>0</v>
      </c>
      <c r="M6871" s="1109">
        <v>0</v>
      </c>
      <c r="N6871" s="1109">
        <v>0</v>
      </c>
      <c r="O6871" s="1109">
        <v>0</v>
      </c>
      <c r="P6871" s="1109">
        <v>0</v>
      </c>
      <c r="Q6871" s="1109">
        <v>0</v>
      </c>
    </row>
    <row r="6872" spans="1:17">
      <c r="A6872" s="1109">
        <v>22413</v>
      </c>
      <c r="B6872" s="1110" t="s">
        <v>0</v>
      </c>
      <c r="C6872" s="1109">
        <v>4</v>
      </c>
      <c r="D6872" s="1109">
        <v>3.476</v>
      </c>
      <c r="E6872" s="1109">
        <v>11</v>
      </c>
      <c r="F6872" s="1109">
        <v>0</v>
      </c>
      <c r="G6872" s="1110" t="s">
        <v>10737</v>
      </c>
      <c r="H6872" s="1110" t="s">
        <v>4654</v>
      </c>
      <c r="I6872" s="1110" t="s">
        <v>10832</v>
      </c>
      <c r="J6872" s="1109">
        <v>0</v>
      </c>
      <c r="K6872" s="1109">
        <v>0</v>
      </c>
      <c r="L6872" s="1109">
        <v>0</v>
      </c>
      <c r="M6872" s="1109">
        <v>0</v>
      </c>
      <c r="N6872" s="1109">
        <v>0</v>
      </c>
      <c r="O6872" s="1109">
        <v>0</v>
      </c>
      <c r="P6872" s="1109">
        <v>0</v>
      </c>
      <c r="Q6872" s="1109">
        <v>0</v>
      </c>
    </row>
    <row r="6873" spans="1:17">
      <c r="A6873" s="1109">
        <v>22414</v>
      </c>
      <c r="B6873" s="1110" t="s">
        <v>0</v>
      </c>
      <c r="C6873" s="1109">
        <v>4</v>
      </c>
      <c r="D6873" s="1109">
        <v>3.476</v>
      </c>
      <c r="E6873" s="1109">
        <v>11</v>
      </c>
      <c r="F6873" s="1109">
        <v>0</v>
      </c>
      <c r="G6873" s="1110" t="s">
        <v>10737</v>
      </c>
      <c r="H6873" s="1110" t="s">
        <v>4654</v>
      </c>
      <c r="I6873" s="1110" t="s">
        <v>10839</v>
      </c>
      <c r="J6873" s="1109">
        <v>0</v>
      </c>
      <c r="K6873" s="1109">
        <v>0</v>
      </c>
      <c r="L6873" s="1109">
        <v>0</v>
      </c>
      <c r="M6873" s="1109">
        <v>0</v>
      </c>
      <c r="N6873" s="1109">
        <v>0</v>
      </c>
      <c r="O6873" s="1109">
        <v>0</v>
      </c>
      <c r="P6873" s="1109">
        <v>0</v>
      </c>
      <c r="Q6873" s="1109">
        <v>0</v>
      </c>
    </row>
    <row r="6874" spans="1:17">
      <c r="A6874" s="1109">
        <v>22415</v>
      </c>
      <c r="B6874" s="1110" t="s">
        <v>0</v>
      </c>
      <c r="C6874" s="1109">
        <v>4</v>
      </c>
      <c r="D6874" s="1109">
        <v>3.476</v>
      </c>
      <c r="E6874" s="1109">
        <v>11</v>
      </c>
      <c r="F6874" s="1109">
        <v>0</v>
      </c>
      <c r="G6874" s="1110" t="s">
        <v>10753</v>
      </c>
      <c r="H6874" s="1110" t="s">
        <v>4654</v>
      </c>
      <c r="I6874" s="1110" t="s">
        <v>10841</v>
      </c>
      <c r="J6874" s="1109">
        <v>0</v>
      </c>
      <c r="K6874" s="1109">
        <v>0</v>
      </c>
      <c r="L6874" s="1109">
        <v>0</v>
      </c>
      <c r="M6874" s="1109">
        <v>0</v>
      </c>
      <c r="N6874" s="1109">
        <v>0</v>
      </c>
      <c r="O6874" s="1109">
        <v>0</v>
      </c>
      <c r="P6874" s="1109">
        <v>0</v>
      </c>
      <c r="Q6874" s="1109">
        <v>0</v>
      </c>
    </row>
    <row r="6875" spans="1:17">
      <c r="A6875" s="1109">
        <v>22416</v>
      </c>
      <c r="B6875" s="1110" t="s">
        <v>0</v>
      </c>
      <c r="C6875" s="1109">
        <v>4</v>
      </c>
      <c r="D6875" s="1109">
        <v>3.476</v>
      </c>
      <c r="E6875" s="1109">
        <v>11</v>
      </c>
      <c r="F6875" s="1109">
        <v>0</v>
      </c>
      <c r="G6875" s="1110" t="s">
        <v>10753</v>
      </c>
      <c r="H6875" s="1110" t="s">
        <v>4654</v>
      </c>
      <c r="I6875" s="1110" t="s">
        <v>10771</v>
      </c>
      <c r="J6875" s="1109">
        <v>0</v>
      </c>
      <c r="K6875" s="1109">
        <v>0</v>
      </c>
      <c r="L6875" s="1109">
        <v>0</v>
      </c>
      <c r="M6875" s="1109">
        <v>0</v>
      </c>
      <c r="N6875" s="1109">
        <v>0</v>
      </c>
      <c r="O6875" s="1109">
        <v>0</v>
      </c>
      <c r="P6875" s="1109">
        <v>0</v>
      </c>
      <c r="Q6875" s="1109">
        <v>0</v>
      </c>
    </row>
    <row r="6876" spans="1:17">
      <c r="A6876" s="1109">
        <v>22417</v>
      </c>
      <c r="B6876" s="1110" t="s">
        <v>0</v>
      </c>
      <c r="C6876" s="1109">
        <v>4</v>
      </c>
      <c r="D6876" s="1109">
        <v>3.476</v>
      </c>
      <c r="E6876" s="1109">
        <v>11</v>
      </c>
      <c r="F6876" s="1109">
        <v>0</v>
      </c>
      <c r="G6876" s="1110" t="s">
        <v>10753</v>
      </c>
      <c r="H6876" s="1110" t="s">
        <v>4654</v>
      </c>
      <c r="I6876" s="1110" t="s">
        <v>10851</v>
      </c>
      <c r="J6876" s="1109">
        <v>0</v>
      </c>
      <c r="K6876" s="1109">
        <v>0</v>
      </c>
      <c r="L6876" s="1109">
        <v>0</v>
      </c>
      <c r="M6876" s="1109">
        <v>0</v>
      </c>
      <c r="N6876" s="1109">
        <v>0</v>
      </c>
      <c r="O6876" s="1109">
        <v>0</v>
      </c>
      <c r="P6876" s="1109">
        <v>0</v>
      </c>
      <c r="Q6876" s="1109">
        <v>0</v>
      </c>
    </row>
    <row r="6877" spans="1:17">
      <c r="A6877" s="1109">
        <v>22418</v>
      </c>
      <c r="B6877" s="1110" t="s">
        <v>0</v>
      </c>
      <c r="C6877" s="1109">
        <v>4</v>
      </c>
      <c r="D6877" s="1109">
        <v>3.476</v>
      </c>
      <c r="E6877" s="1109">
        <v>11</v>
      </c>
      <c r="F6877" s="1109">
        <v>0</v>
      </c>
      <c r="G6877" s="1110" t="s">
        <v>10753</v>
      </c>
      <c r="H6877" s="1110" t="s">
        <v>4654</v>
      </c>
      <c r="I6877" s="1110" t="s">
        <v>10832</v>
      </c>
      <c r="J6877" s="1109">
        <v>0</v>
      </c>
      <c r="K6877" s="1109">
        <v>0</v>
      </c>
      <c r="L6877" s="1109">
        <v>0</v>
      </c>
      <c r="M6877" s="1109">
        <v>0</v>
      </c>
      <c r="N6877" s="1109">
        <v>0</v>
      </c>
      <c r="O6877" s="1109">
        <v>0</v>
      </c>
      <c r="P6877" s="1109">
        <v>0</v>
      </c>
      <c r="Q6877" s="1109">
        <v>0</v>
      </c>
    </row>
    <row r="6878" spans="1:17">
      <c r="A6878" s="1109">
        <v>22419</v>
      </c>
      <c r="B6878" s="1110" t="s">
        <v>0</v>
      </c>
      <c r="C6878" s="1109">
        <v>4</v>
      </c>
      <c r="D6878" s="1109">
        <v>3.476</v>
      </c>
      <c r="E6878" s="1109">
        <v>11</v>
      </c>
      <c r="F6878" s="1109">
        <v>0</v>
      </c>
      <c r="G6878" s="1110" t="s">
        <v>10753</v>
      </c>
      <c r="H6878" s="1110" t="s">
        <v>4654</v>
      </c>
      <c r="I6878" s="1110" t="s">
        <v>10839</v>
      </c>
      <c r="J6878" s="1109">
        <v>0</v>
      </c>
      <c r="K6878" s="1109">
        <v>0</v>
      </c>
      <c r="L6878" s="1109">
        <v>0</v>
      </c>
      <c r="M6878" s="1109">
        <v>0</v>
      </c>
      <c r="N6878" s="1109">
        <v>0</v>
      </c>
      <c r="O6878" s="1109">
        <v>0</v>
      </c>
      <c r="P6878" s="1109">
        <v>0</v>
      </c>
      <c r="Q6878" s="1109">
        <v>0</v>
      </c>
    </row>
    <row r="6879" spans="1:17">
      <c r="A6879" s="1109">
        <v>22420</v>
      </c>
      <c r="B6879" s="1110" t="s">
        <v>0</v>
      </c>
      <c r="C6879" s="1109">
        <v>4</v>
      </c>
      <c r="D6879" s="1109">
        <v>3.476</v>
      </c>
      <c r="E6879" s="1109">
        <v>11</v>
      </c>
      <c r="F6879" s="1109">
        <v>0</v>
      </c>
      <c r="G6879" s="1110" t="s">
        <v>10775</v>
      </c>
      <c r="H6879" s="1110" t="s">
        <v>4654</v>
      </c>
      <c r="I6879" s="1110" t="s">
        <v>10771</v>
      </c>
      <c r="J6879" s="1109">
        <v>0</v>
      </c>
      <c r="K6879" s="1109">
        <v>0</v>
      </c>
      <c r="L6879" s="1109">
        <v>0</v>
      </c>
      <c r="M6879" s="1109">
        <v>0</v>
      </c>
      <c r="N6879" s="1109">
        <v>0</v>
      </c>
      <c r="O6879" s="1109">
        <v>0</v>
      </c>
      <c r="P6879" s="1109">
        <v>0</v>
      </c>
      <c r="Q6879" s="1109">
        <v>0</v>
      </c>
    </row>
    <row r="6880" spans="1:17">
      <c r="A6880" s="1109">
        <v>22421</v>
      </c>
      <c r="B6880" s="1110" t="s">
        <v>0</v>
      </c>
      <c r="C6880" s="1109">
        <v>4</v>
      </c>
      <c r="D6880" s="1109">
        <v>3.476</v>
      </c>
      <c r="E6880" s="1109">
        <v>11</v>
      </c>
      <c r="F6880" s="1109">
        <v>0</v>
      </c>
      <c r="G6880" s="1110" t="s">
        <v>10738</v>
      </c>
      <c r="H6880" s="1110" t="s">
        <v>4654</v>
      </c>
      <c r="I6880" s="1110" t="s">
        <v>10771</v>
      </c>
      <c r="J6880" s="1109">
        <v>0</v>
      </c>
      <c r="K6880" s="1109">
        <v>0</v>
      </c>
      <c r="L6880" s="1109">
        <v>0</v>
      </c>
      <c r="M6880" s="1109">
        <v>0</v>
      </c>
      <c r="N6880" s="1109">
        <v>0</v>
      </c>
      <c r="O6880" s="1109">
        <v>0</v>
      </c>
      <c r="P6880" s="1109">
        <v>0</v>
      </c>
      <c r="Q6880" s="1109">
        <v>0</v>
      </c>
    </row>
    <row r="6881" spans="1:17">
      <c r="A6881" s="1109">
        <v>22422</v>
      </c>
      <c r="B6881" s="1110" t="s">
        <v>0</v>
      </c>
      <c r="C6881" s="1109">
        <v>4</v>
      </c>
      <c r="D6881" s="1109">
        <v>3.476</v>
      </c>
      <c r="E6881" s="1109">
        <v>11</v>
      </c>
      <c r="F6881" s="1109">
        <v>0</v>
      </c>
      <c r="G6881" s="1110" t="s">
        <v>10739</v>
      </c>
      <c r="H6881" s="1110" t="s">
        <v>4654</v>
      </c>
      <c r="I6881" s="1110" t="s">
        <v>10841</v>
      </c>
      <c r="J6881" s="1109">
        <v>0</v>
      </c>
      <c r="K6881" s="1109">
        <v>0</v>
      </c>
      <c r="L6881" s="1109">
        <v>0</v>
      </c>
      <c r="M6881" s="1109">
        <v>0</v>
      </c>
      <c r="N6881" s="1109">
        <v>0</v>
      </c>
      <c r="O6881" s="1109">
        <v>0</v>
      </c>
      <c r="P6881" s="1109">
        <v>0</v>
      </c>
      <c r="Q6881" s="1109">
        <v>0</v>
      </c>
    </row>
    <row r="6882" spans="1:17">
      <c r="A6882" s="1109">
        <v>22423</v>
      </c>
      <c r="B6882" s="1110" t="s">
        <v>0</v>
      </c>
      <c r="C6882" s="1109">
        <v>4</v>
      </c>
      <c r="D6882" s="1109">
        <v>3.476</v>
      </c>
      <c r="E6882" s="1109">
        <v>11</v>
      </c>
      <c r="F6882" s="1109">
        <v>0</v>
      </c>
      <c r="G6882" s="1110" t="s">
        <v>10739</v>
      </c>
      <c r="H6882" s="1110" t="s">
        <v>4654</v>
      </c>
      <c r="I6882" s="1110" t="s">
        <v>10771</v>
      </c>
      <c r="J6882" s="1109">
        <v>0</v>
      </c>
      <c r="K6882" s="1109">
        <v>0</v>
      </c>
      <c r="L6882" s="1109">
        <v>0</v>
      </c>
      <c r="M6882" s="1109">
        <v>0</v>
      </c>
      <c r="N6882" s="1109">
        <v>0</v>
      </c>
      <c r="O6882" s="1109">
        <v>0</v>
      </c>
      <c r="P6882" s="1109">
        <v>0</v>
      </c>
      <c r="Q6882" s="1109">
        <v>0</v>
      </c>
    </row>
    <row r="6883" spans="1:17">
      <c r="A6883" s="1109">
        <v>22424</v>
      </c>
      <c r="B6883" s="1110" t="s">
        <v>0</v>
      </c>
      <c r="C6883" s="1109">
        <v>4</v>
      </c>
      <c r="D6883" s="1109">
        <v>3.476</v>
      </c>
      <c r="E6883" s="1109">
        <v>11</v>
      </c>
      <c r="F6883" s="1109">
        <v>0</v>
      </c>
      <c r="G6883" s="1110" t="s">
        <v>10739</v>
      </c>
      <c r="H6883" s="1110" t="s">
        <v>4654</v>
      </c>
      <c r="I6883" s="1110" t="s">
        <v>10851</v>
      </c>
      <c r="J6883" s="1109">
        <v>0</v>
      </c>
      <c r="K6883" s="1109">
        <v>0</v>
      </c>
      <c r="L6883" s="1109">
        <v>0</v>
      </c>
      <c r="M6883" s="1109">
        <v>0</v>
      </c>
      <c r="N6883" s="1109">
        <v>0</v>
      </c>
      <c r="O6883" s="1109">
        <v>0</v>
      </c>
      <c r="P6883" s="1109">
        <v>0</v>
      </c>
      <c r="Q6883" s="1109">
        <v>0</v>
      </c>
    </row>
    <row r="6884" spans="1:17">
      <c r="A6884" s="1109">
        <v>22425</v>
      </c>
      <c r="B6884" s="1110" t="s">
        <v>0</v>
      </c>
      <c r="C6884" s="1109">
        <v>4</v>
      </c>
      <c r="D6884" s="1109">
        <v>3.476</v>
      </c>
      <c r="E6884" s="1109">
        <v>11</v>
      </c>
      <c r="F6884" s="1109">
        <v>0</v>
      </c>
      <c r="G6884" s="1110" t="s">
        <v>10739</v>
      </c>
      <c r="H6884" s="1110" t="s">
        <v>4654</v>
      </c>
      <c r="I6884" s="1110" t="s">
        <v>10832</v>
      </c>
      <c r="J6884" s="1109">
        <v>0</v>
      </c>
      <c r="K6884" s="1109">
        <v>0</v>
      </c>
      <c r="L6884" s="1109">
        <v>0</v>
      </c>
      <c r="M6884" s="1109">
        <v>0</v>
      </c>
      <c r="N6884" s="1109">
        <v>0</v>
      </c>
      <c r="O6884" s="1109">
        <v>0</v>
      </c>
      <c r="P6884" s="1109">
        <v>0</v>
      </c>
      <c r="Q6884" s="1109">
        <v>0</v>
      </c>
    </row>
    <row r="6885" spans="1:17">
      <c r="A6885" s="1109">
        <v>22426</v>
      </c>
      <c r="B6885" s="1110" t="s">
        <v>0</v>
      </c>
      <c r="C6885" s="1109">
        <v>4</v>
      </c>
      <c r="D6885" s="1109">
        <v>3.476</v>
      </c>
      <c r="E6885" s="1109">
        <v>11</v>
      </c>
      <c r="F6885" s="1109">
        <v>0</v>
      </c>
      <c r="G6885" s="1110" t="s">
        <v>10739</v>
      </c>
      <c r="H6885" s="1110" t="s">
        <v>4654</v>
      </c>
      <c r="I6885" s="1110" t="s">
        <v>10839</v>
      </c>
      <c r="J6885" s="1109">
        <v>0</v>
      </c>
      <c r="K6885" s="1109">
        <v>0</v>
      </c>
      <c r="L6885" s="1109">
        <v>0</v>
      </c>
      <c r="M6885" s="1109">
        <v>0</v>
      </c>
      <c r="N6885" s="1109">
        <v>0</v>
      </c>
      <c r="O6885" s="1109">
        <v>0</v>
      </c>
      <c r="P6885" s="1109">
        <v>0</v>
      </c>
      <c r="Q6885" s="1109">
        <v>0</v>
      </c>
    </row>
    <row r="6886" spans="1:17">
      <c r="A6886" s="1109">
        <v>22427</v>
      </c>
      <c r="B6886" s="1110" t="s">
        <v>0</v>
      </c>
      <c r="C6886" s="1109">
        <v>4</v>
      </c>
      <c r="D6886" s="1109">
        <v>3.476</v>
      </c>
      <c r="E6886" s="1109">
        <v>11</v>
      </c>
      <c r="F6886" s="1109">
        <v>0</v>
      </c>
      <c r="G6886" s="1110" t="s">
        <v>10844</v>
      </c>
      <c r="H6886" s="1110" t="s">
        <v>4654</v>
      </c>
      <c r="I6886" s="1110" t="s">
        <v>10841</v>
      </c>
      <c r="J6886" s="1109">
        <v>0</v>
      </c>
      <c r="K6886" s="1109">
        <v>0</v>
      </c>
      <c r="L6886" s="1109">
        <v>0</v>
      </c>
      <c r="M6886" s="1109">
        <v>0</v>
      </c>
      <c r="N6886" s="1109">
        <v>0</v>
      </c>
      <c r="O6886" s="1109">
        <v>0</v>
      </c>
      <c r="P6886" s="1109">
        <v>0</v>
      </c>
      <c r="Q6886" s="1109">
        <v>0</v>
      </c>
    </row>
    <row r="6887" spans="1:17">
      <c r="A6887" s="1109">
        <v>22428</v>
      </c>
      <c r="B6887" s="1110" t="s">
        <v>0</v>
      </c>
      <c r="C6887" s="1109">
        <v>4</v>
      </c>
      <c r="D6887" s="1109">
        <v>3.476</v>
      </c>
      <c r="E6887" s="1109">
        <v>11</v>
      </c>
      <c r="F6887" s="1109">
        <v>0</v>
      </c>
      <c r="G6887" s="1110" t="s">
        <v>10844</v>
      </c>
      <c r="H6887" s="1110" t="s">
        <v>4654</v>
      </c>
      <c r="I6887" s="1110" t="s">
        <v>10771</v>
      </c>
      <c r="J6887" s="1109">
        <v>0</v>
      </c>
      <c r="K6887" s="1109">
        <v>0</v>
      </c>
      <c r="L6887" s="1109">
        <v>0</v>
      </c>
      <c r="M6887" s="1109">
        <v>0</v>
      </c>
      <c r="N6887" s="1109">
        <v>0</v>
      </c>
      <c r="O6887" s="1109">
        <v>0</v>
      </c>
      <c r="P6887" s="1109">
        <v>0</v>
      </c>
      <c r="Q6887" s="1109">
        <v>0</v>
      </c>
    </row>
    <row r="6888" spans="1:17">
      <c r="A6888" s="1109">
        <v>22429</v>
      </c>
      <c r="B6888" s="1110" t="s">
        <v>0</v>
      </c>
      <c r="C6888" s="1109">
        <v>4</v>
      </c>
      <c r="D6888" s="1109">
        <v>3.476</v>
      </c>
      <c r="E6888" s="1109">
        <v>11</v>
      </c>
      <c r="F6888" s="1109">
        <v>0</v>
      </c>
      <c r="G6888" s="1110" t="s">
        <v>10844</v>
      </c>
      <c r="H6888" s="1110" t="s">
        <v>4654</v>
      </c>
      <c r="I6888" s="1110" t="s">
        <v>10851</v>
      </c>
      <c r="J6888" s="1109">
        <v>0</v>
      </c>
      <c r="K6888" s="1109">
        <v>0</v>
      </c>
      <c r="L6888" s="1109">
        <v>0</v>
      </c>
      <c r="M6888" s="1109">
        <v>0</v>
      </c>
      <c r="N6888" s="1109">
        <v>0</v>
      </c>
      <c r="O6888" s="1109">
        <v>0</v>
      </c>
      <c r="P6888" s="1109">
        <v>0</v>
      </c>
      <c r="Q6888" s="1109">
        <v>0</v>
      </c>
    </row>
    <row r="6889" spans="1:17">
      <c r="A6889" s="1109">
        <v>22430</v>
      </c>
      <c r="B6889" s="1110" t="s">
        <v>0</v>
      </c>
      <c r="C6889" s="1109">
        <v>4</v>
      </c>
      <c r="D6889" s="1109">
        <v>3.476</v>
      </c>
      <c r="E6889" s="1109">
        <v>11</v>
      </c>
      <c r="F6889" s="1109">
        <v>0</v>
      </c>
      <c r="G6889" s="1110" t="s">
        <v>10844</v>
      </c>
      <c r="H6889" s="1110" t="s">
        <v>4654</v>
      </c>
      <c r="I6889" s="1110" t="s">
        <v>10832</v>
      </c>
      <c r="J6889" s="1109">
        <v>0</v>
      </c>
      <c r="K6889" s="1109">
        <v>0</v>
      </c>
      <c r="L6889" s="1109">
        <v>0</v>
      </c>
      <c r="M6889" s="1109">
        <v>0</v>
      </c>
      <c r="N6889" s="1109">
        <v>0</v>
      </c>
      <c r="O6889" s="1109">
        <v>0</v>
      </c>
      <c r="P6889" s="1109">
        <v>0</v>
      </c>
      <c r="Q6889" s="1109">
        <v>0</v>
      </c>
    </row>
    <row r="6890" spans="1:17">
      <c r="A6890" s="1109">
        <v>22431</v>
      </c>
      <c r="B6890" s="1110" t="s">
        <v>0</v>
      </c>
      <c r="C6890" s="1109">
        <v>4</v>
      </c>
      <c r="D6890" s="1109">
        <v>3.476</v>
      </c>
      <c r="E6890" s="1109">
        <v>11</v>
      </c>
      <c r="F6890" s="1109">
        <v>0</v>
      </c>
      <c r="G6890" s="1110" t="s">
        <v>10844</v>
      </c>
      <c r="H6890" s="1110" t="s">
        <v>4654</v>
      </c>
      <c r="I6890" s="1110" t="s">
        <v>10839</v>
      </c>
      <c r="J6890" s="1109">
        <v>0</v>
      </c>
      <c r="K6890" s="1109">
        <v>0</v>
      </c>
      <c r="L6890" s="1109">
        <v>0</v>
      </c>
      <c r="M6890" s="1109">
        <v>0</v>
      </c>
      <c r="N6890" s="1109">
        <v>0</v>
      </c>
      <c r="O6890" s="1109">
        <v>0</v>
      </c>
      <c r="P6890" s="1109">
        <v>0</v>
      </c>
      <c r="Q6890" s="1109">
        <v>0</v>
      </c>
    </row>
    <row r="6891" spans="1:17">
      <c r="A6891" s="1109">
        <v>22432</v>
      </c>
      <c r="B6891" s="1110" t="s">
        <v>0</v>
      </c>
      <c r="C6891" s="1109">
        <v>4</v>
      </c>
      <c r="D6891" s="1109">
        <v>3.548</v>
      </c>
      <c r="E6891" s="1109">
        <v>9.5</v>
      </c>
      <c r="F6891" s="1109">
        <v>0</v>
      </c>
      <c r="G6891" s="1110" t="s">
        <v>10842</v>
      </c>
      <c r="H6891" s="1110" t="s">
        <v>4654</v>
      </c>
      <c r="I6891" s="1110" t="s">
        <v>10841</v>
      </c>
      <c r="J6891" s="1109">
        <v>0</v>
      </c>
      <c r="K6891" s="1109">
        <v>0</v>
      </c>
      <c r="L6891" s="1109">
        <v>0</v>
      </c>
      <c r="M6891" s="1109">
        <v>0</v>
      </c>
      <c r="N6891" s="1109">
        <v>0</v>
      </c>
      <c r="O6891" s="1109">
        <v>0</v>
      </c>
      <c r="P6891" s="1109">
        <v>0</v>
      </c>
      <c r="Q6891" s="1109">
        <v>0</v>
      </c>
    </row>
    <row r="6892" spans="1:17">
      <c r="A6892" s="1109">
        <v>22433</v>
      </c>
      <c r="B6892" s="1110" t="s">
        <v>0</v>
      </c>
      <c r="C6892" s="1109">
        <v>4</v>
      </c>
      <c r="D6892" s="1109">
        <v>3.548</v>
      </c>
      <c r="E6892" s="1109">
        <v>9.5</v>
      </c>
      <c r="F6892" s="1109">
        <v>0</v>
      </c>
      <c r="G6892" s="1110" t="s">
        <v>10842</v>
      </c>
      <c r="H6892" s="1110" t="s">
        <v>4654</v>
      </c>
      <c r="I6892" s="1110" t="s">
        <v>10852</v>
      </c>
      <c r="J6892" s="1109">
        <v>0</v>
      </c>
      <c r="K6892" s="1109">
        <v>0</v>
      </c>
      <c r="L6892" s="1109">
        <v>0</v>
      </c>
      <c r="M6892" s="1109">
        <v>0</v>
      </c>
      <c r="N6892" s="1109">
        <v>0</v>
      </c>
      <c r="O6892" s="1109">
        <v>0</v>
      </c>
      <c r="P6892" s="1109">
        <v>0</v>
      </c>
      <c r="Q6892" s="1109">
        <v>0</v>
      </c>
    </row>
    <row r="6893" spans="1:17">
      <c r="A6893" s="1109">
        <v>22434</v>
      </c>
      <c r="B6893" s="1110" t="s">
        <v>0</v>
      </c>
      <c r="C6893" s="1109">
        <v>4</v>
      </c>
      <c r="D6893" s="1109">
        <v>3.548</v>
      </c>
      <c r="E6893" s="1109">
        <v>9.5</v>
      </c>
      <c r="F6893" s="1109">
        <v>0</v>
      </c>
      <c r="G6893" s="1110" t="s">
        <v>10842</v>
      </c>
      <c r="H6893" s="1110" t="s">
        <v>4654</v>
      </c>
      <c r="I6893" s="1110" t="s">
        <v>10851</v>
      </c>
      <c r="J6893" s="1109">
        <v>0</v>
      </c>
      <c r="K6893" s="1109">
        <v>0</v>
      </c>
      <c r="L6893" s="1109">
        <v>0</v>
      </c>
      <c r="M6893" s="1109">
        <v>0</v>
      </c>
      <c r="N6893" s="1109">
        <v>0</v>
      </c>
      <c r="O6893" s="1109">
        <v>0</v>
      </c>
      <c r="P6893" s="1109">
        <v>0</v>
      </c>
      <c r="Q6893" s="1109">
        <v>0</v>
      </c>
    </row>
    <row r="6894" spans="1:17">
      <c r="A6894" s="1109">
        <v>22435</v>
      </c>
      <c r="B6894" s="1110" t="s">
        <v>0</v>
      </c>
      <c r="C6894" s="1109">
        <v>4</v>
      </c>
      <c r="D6894" s="1109">
        <v>3.548</v>
      </c>
      <c r="E6894" s="1109">
        <v>9.5</v>
      </c>
      <c r="F6894" s="1109">
        <v>0</v>
      </c>
      <c r="G6894" s="1110" t="s">
        <v>10842</v>
      </c>
      <c r="H6894" s="1110" t="s">
        <v>4654</v>
      </c>
      <c r="I6894" s="1110" t="s">
        <v>10832</v>
      </c>
      <c r="J6894" s="1109">
        <v>0</v>
      </c>
      <c r="K6894" s="1109">
        <v>0</v>
      </c>
      <c r="L6894" s="1109">
        <v>0</v>
      </c>
      <c r="M6894" s="1109">
        <v>0</v>
      </c>
      <c r="N6894" s="1109">
        <v>0</v>
      </c>
      <c r="O6894" s="1109">
        <v>0</v>
      </c>
      <c r="P6894" s="1109">
        <v>0</v>
      </c>
      <c r="Q6894" s="1109">
        <v>0</v>
      </c>
    </row>
    <row r="6895" spans="1:17">
      <c r="A6895" s="1109">
        <v>22436</v>
      </c>
      <c r="B6895" s="1110" t="s">
        <v>0</v>
      </c>
      <c r="C6895" s="1109">
        <v>4</v>
      </c>
      <c r="D6895" s="1109">
        <v>3.548</v>
      </c>
      <c r="E6895" s="1109">
        <v>9.5</v>
      </c>
      <c r="F6895" s="1109">
        <v>0</v>
      </c>
      <c r="G6895" s="1110" t="s">
        <v>10842</v>
      </c>
      <c r="H6895" s="1110" t="s">
        <v>4654</v>
      </c>
      <c r="I6895" s="1110" t="s">
        <v>10839</v>
      </c>
      <c r="J6895" s="1109">
        <v>0</v>
      </c>
      <c r="K6895" s="1109">
        <v>0</v>
      </c>
      <c r="L6895" s="1109">
        <v>0</v>
      </c>
      <c r="M6895" s="1109">
        <v>0</v>
      </c>
      <c r="N6895" s="1109">
        <v>0</v>
      </c>
      <c r="O6895" s="1109">
        <v>0</v>
      </c>
      <c r="P6895" s="1109">
        <v>0</v>
      </c>
      <c r="Q6895" s="1109">
        <v>0</v>
      </c>
    </row>
    <row r="6896" spans="1:17">
      <c r="A6896" s="1109">
        <v>22437</v>
      </c>
      <c r="B6896" s="1110" t="s">
        <v>0</v>
      </c>
      <c r="C6896" s="1109">
        <v>4</v>
      </c>
      <c r="D6896" s="1109">
        <v>3.548</v>
      </c>
      <c r="E6896" s="1109">
        <v>9.5</v>
      </c>
      <c r="F6896" s="1109">
        <v>0</v>
      </c>
      <c r="G6896" s="1110" t="s">
        <v>10843</v>
      </c>
      <c r="H6896" s="1110" t="s">
        <v>4654</v>
      </c>
      <c r="I6896" s="1110" t="s">
        <v>10841</v>
      </c>
      <c r="J6896" s="1109">
        <v>0</v>
      </c>
      <c r="K6896" s="1109">
        <v>0</v>
      </c>
      <c r="L6896" s="1109">
        <v>0</v>
      </c>
      <c r="M6896" s="1109">
        <v>0</v>
      </c>
      <c r="N6896" s="1109">
        <v>0</v>
      </c>
      <c r="O6896" s="1109">
        <v>0</v>
      </c>
      <c r="P6896" s="1109">
        <v>0</v>
      </c>
      <c r="Q6896" s="1109">
        <v>0</v>
      </c>
    </row>
    <row r="6897" spans="1:17">
      <c r="A6897" s="1109">
        <v>22438</v>
      </c>
      <c r="B6897" s="1110" t="s">
        <v>0</v>
      </c>
      <c r="C6897" s="1109">
        <v>4</v>
      </c>
      <c r="D6897" s="1109">
        <v>3.548</v>
      </c>
      <c r="E6897" s="1109">
        <v>9.5</v>
      </c>
      <c r="F6897" s="1109">
        <v>0</v>
      </c>
      <c r="G6897" s="1110" t="s">
        <v>10843</v>
      </c>
      <c r="H6897" s="1110" t="s">
        <v>4654</v>
      </c>
      <c r="I6897" s="1110" t="s">
        <v>10851</v>
      </c>
      <c r="J6897" s="1109">
        <v>0</v>
      </c>
      <c r="K6897" s="1109">
        <v>0</v>
      </c>
      <c r="L6897" s="1109">
        <v>0</v>
      </c>
      <c r="M6897" s="1109">
        <v>0</v>
      </c>
      <c r="N6897" s="1109">
        <v>0</v>
      </c>
      <c r="O6897" s="1109">
        <v>0</v>
      </c>
      <c r="P6897" s="1109">
        <v>0</v>
      </c>
      <c r="Q6897" s="1109">
        <v>0</v>
      </c>
    </row>
    <row r="6898" spans="1:17">
      <c r="A6898" s="1109">
        <v>22439</v>
      </c>
      <c r="B6898" s="1110" t="s">
        <v>0</v>
      </c>
      <c r="C6898" s="1109">
        <v>4</v>
      </c>
      <c r="D6898" s="1109">
        <v>3.548</v>
      </c>
      <c r="E6898" s="1109">
        <v>9.5</v>
      </c>
      <c r="F6898" s="1109">
        <v>0</v>
      </c>
      <c r="G6898" s="1110" t="s">
        <v>10843</v>
      </c>
      <c r="H6898" s="1110" t="s">
        <v>4654</v>
      </c>
      <c r="I6898" s="1110" t="s">
        <v>10832</v>
      </c>
      <c r="J6898" s="1109">
        <v>0</v>
      </c>
      <c r="K6898" s="1109">
        <v>0</v>
      </c>
      <c r="L6898" s="1109">
        <v>0</v>
      </c>
      <c r="M6898" s="1109">
        <v>0</v>
      </c>
      <c r="N6898" s="1109">
        <v>0</v>
      </c>
      <c r="O6898" s="1109">
        <v>0</v>
      </c>
      <c r="P6898" s="1109">
        <v>0</v>
      </c>
      <c r="Q6898" s="1109">
        <v>0</v>
      </c>
    </row>
    <row r="6899" spans="1:17">
      <c r="A6899" s="1109">
        <v>22440</v>
      </c>
      <c r="B6899" s="1110" t="s">
        <v>0</v>
      </c>
      <c r="C6899" s="1109">
        <v>4</v>
      </c>
      <c r="D6899" s="1109">
        <v>3.548</v>
      </c>
      <c r="E6899" s="1109">
        <v>9.5</v>
      </c>
      <c r="F6899" s="1109">
        <v>0</v>
      </c>
      <c r="G6899" s="1110" t="s">
        <v>10843</v>
      </c>
      <c r="H6899" s="1110" t="s">
        <v>4654</v>
      </c>
      <c r="I6899" s="1110" t="s">
        <v>10852</v>
      </c>
      <c r="J6899" s="1109">
        <v>0</v>
      </c>
      <c r="K6899" s="1109">
        <v>0</v>
      </c>
      <c r="L6899" s="1109">
        <v>0</v>
      </c>
      <c r="M6899" s="1109">
        <v>0</v>
      </c>
      <c r="N6899" s="1109">
        <v>0</v>
      </c>
      <c r="O6899" s="1109">
        <v>0</v>
      </c>
      <c r="P6899" s="1109">
        <v>0</v>
      </c>
      <c r="Q6899" s="1109">
        <v>0</v>
      </c>
    </row>
    <row r="6900" spans="1:17">
      <c r="A6900" s="1109">
        <v>22441</v>
      </c>
      <c r="B6900" s="1110" t="s">
        <v>0</v>
      </c>
      <c r="C6900" s="1109">
        <v>4</v>
      </c>
      <c r="D6900" s="1109">
        <v>3.548</v>
      </c>
      <c r="E6900" s="1109">
        <v>9.5</v>
      </c>
      <c r="F6900" s="1109">
        <v>0</v>
      </c>
      <c r="G6900" s="1110" t="s">
        <v>10843</v>
      </c>
      <c r="H6900" s="1110" t="s">
        <v>4654</v>
      </c>
      <c r="I6900" s="1110" t="s">
        <v>10839</v>
      </c>
      <c r="J6900" s="1109">
        <v>0</v>
      </c>
      <c r="K6900" s="1109">
        <v>0</v>
      </c>
      <c r="L6900" s="1109">
        <v>0</v>
      </c>
      <c r="M6900" s="1109">
        <v>0</v>
      </c>
      <c r="N6900" s="1109">
        <v>0</v>
      </c>
      <c r="O6900" s="1109">
        <v>0</v>
      </c>
      <c r="P6900" s="1109">
        <v>0</v>
      </c>
      <c r="Q6900" s="1109">
        <v>0</v>
      </c>
    </row>
    <row r="6901" spans="1:17">
      <c r="A6901" s="1109">
        <v>22442</v>
      </c>
      <c r="B6901" s="1110" t="s">
        <v>0</v>
      </c>
      <c r="C6901" s="1109">
        <v>4</v>
      </c>
      <c r="D6901" s="1109">
        <v>3.548</v>
      </c>
      <c r="E6901" s="1109">
        <v>9.5</v>
      </c>
      <c r="F6901" s="1109">
        <v>0</v>
      </c>
      <c r="G6901" s="1110" t="s">
        <v>10833</v>
      </c>
      <c r="H6901" s="1110" t="s">
        <v>4654</v>
      </c>
      <c r="I6901" s="1110" t="s">
        <v>10841</v>
      </c>
      <c r="J6901" s="1109">
        <v>0</v>
      </c>
      <c r="K6901" s="1109">
        <v>0</v>
      </c>
      <c r="L6901" s="1109">
        <v>0</v>
      </c>
      <c r="M6901" s="1109">
        <v>0</v>
      </c>
      <c r="N6901" s="1109">
        <v>0</v>
      </c>
      <c r="O6901" s="1109">
        <v>0</v>
      </c>
      <c r="P6901" s="1109">
        <v>0</v>
      </c>
      <c r="Q6901" s="1109">
        <v>0</v>
      </c>
    </row>
    <row r="6902" spans="1:17">
      <c r="A6902" s="1109">
        <v>22443</v>
      </c>
      <c r="B6902" s="1110" t="s">
        <v>0</v>
      </c>
      <c r="C6902" s="1109">
        <v>4</v>
      </c>
      <c r="D6902" s="1109">
        <v>3.548</v>
      </c>
      <c r="E6902" s="1109">
        <v>9.5</v>
      </c>
      <c r="F6902" s="1109">
        <v>0</v>
      </c>
      <c r="G6902" s="1110" t="s">
        <v>10833</v>
      </c>
      <c r="H6902" s="1110" t="s">
        <v>4654</v>
      </c>
      <c r="I6902" s="1110" t="s">
        <v>10851</v>
      </c>
      <c r="J6902" s="1109">
        <v>0</v>
      </c>
      <c r="K6902" s="1109">
        <v>0</v>
      </c>
      <c r="L6902" s="1109">
        <v>0</v>
      </c>
      <c r="M6902" s="1109">
        <v>0</v>
      </c>
      <c r="N6902" s="1109">
        <v>0</v>
      </c>
      <c r="O6902" s="1109">
        <v>0</v>
      </c>
      <c r="P6902" s="1109">
        <v>0</v>
      </c>
      <c r="Q6902" s="1109">
        <v>0</v>
      </c>
    </row>
    <row r="6903" spans="1:17">
      <c r="A6903" s="1109">
        <v>22444</v>
      </c>
      <c r="B6903" s="1110" t="s">
        <v>0</v>
      </c>
      <c r="C6903" s="1109">
        <v>4</v>
      </c>
      <c r="D6903" s="1109">
        <v>3.548</v>
      </c>
      <c r="E6903" s="1109">
        <v>9.5</v>
      </c>
      <c r="F6903" s="1109">
        <v>0</v>
      </c>
      <c r="G6903" s="1110" t="s">
        <v>10833</v>
      </c>
      <c r="H6903" s="1110" t="s">
        <v>4654</v>
      </c>
      <c r="I6903" s="1110" t="s">
        <v>10832</v>
      </c>
      <c r="J6903" s="1109">
        <v>0</v>
      </c>
      <c r="K6903" s="1109">
        <v>0</v>
      </c>
      <c r="L6903" s="1109">
        <v>0</v>
      </c>
      <c r="M6903" s="1109">
        <v>0</v>
      </c>
      <c r="N6903" s="1109">
        <v>0</v>
      </c>
      <c r="O6903" s="1109">
        <v>0</v>
      </c>
      <c r="P6903" s="1109">
        <v>0</v>
      </c>
      <c r="Q6903" s="1109">
        <v>0</v>
      </c>
    </row>
    <row r="6904" spans="1:17">
      <c r="A6904" s="1109">
        <v>22445</v>
      </c>
      <c r="B6904" s="1110" t="s">
        <v>0</v>
      </c>
      <c r="C6904" s="1109">
        <v>4</v>
      </c>
      <c r="D6904" s="1109">
        <v>3.548</v>
      </c>
      <c r="E6904" s="1109">
        <v>9.5</v>
      </c>
      <c r="F6904" s="1109">
        <v>0</v>
      </c>
      <c r="G6904" s="1110" t="s">
        <v>10833</v>
      </c>
      <c r="H6904" s="1110" t="s">
        <v>4654</v>
      </c>
      <c r="I6904" s="1110" t="s">
        <v>10852</v>
      </c>
      <c r="J6904" s="1109">
        <v>0</v>
      </c>
      <c r="K6904" s="1109">
        <v>0</v>
      </c>
      <c r="L6904" s="1109">
        <v>0</v>
      </c>
      <c r="M6904" s="1109">
        <v>0</v>
      </c>
      <c r="N6904" s="1109">
        <v>0</v>
      </c>
      <c r="O6904" s="1109">
        <v>0</v>
      </c>
      <c r="P6904" s="1109">
        <v>0</v>
      </c>
      <c r="Q6904" s="1109">
        <v>0</v>
      </c>
    </row>
    <row r="6905" spans="1:17">
      <c r="A6905" s="1109">
        <v>22446</v>
      </c>
      <c r="B6905" s="1110" t="s">
        <v>0</v>
      </c>
      <c r="C6905" s="1109">
        <v>4</v>
      </c>
      <c r="D6905" s="1109">
        <v>3.548</v>
      </c>
      <c r="E6905" s="1109">
        <v>9.5</v>
      </c>
      <c r="F6905" s="1109">
        <v>0</v>
      </c>
      <c r="G6905" s="1110" t="s">
        <v>10833</v>
      </c>
      <c r="H6905" s="1110" t="s">
        <v>4654</v>
      </c>
      <c r="I6905" s="1110" t="s">
        <v>10839</v>
      </c>
      <c r="J6905" s="1109">
        <v>0</v>
      </c>
      <c r="K6905" s="1109">
        <v>0</v>
      </c>
      <c r="L6905" s="1109">
        <v>0</v>
      </c>
      <c r="M6905" s="1109">
        <v>0</v>
      </c>
      <c r="N6905" s="1109">
        <v>0</v>
      </c>
      <c r="O6905" s="1109">
        <v>0</v>
      </c>
      <c r="P6905" s="1109">
        <v>0</v>
      </c>
      <c r="Q6905" s="1109">
        <v>0</v>
      </c>
    </row>
    <row r="6906" spans="1:17">
      <c r="A6906" s="1109">
        <v>22447</v>
      </c>
      <c r="B6906" s="1110" t="s">
        <v>0</v>
      </c>
      <c r="C6906" s="1109">
        <v>4</v>
      </c>
      <c r="D6906" s="1109">
        <v>3.548</v>
      </c>
      <c r="E6906" s="1109">
        <v>9.5</v>
      </c>
      <c r="F6906" s="1109">
        <v>0</v>
      </c>
      <c r="G6906" s="1110" t="s">
        <v>10737</v>
      </c>
      <c r="H6906" s="1110" t="s">
        <v>4654</v>
      </c>
      <c r="I6906" s="1110" t="s">
        <v>10841</v>
      </c>
      <c r="J6906" s="1109">
        <v>0</v>
      </c>
      <c r="K6906" s="1109">
        <v>0</v>
      </c>
      <c r="L6906" s="1109">
        <v>0</v>
      </c>
      <c r="M6906" s="1109">
        <v>0</v>
      </c>
      <c r="N6906" s="1109">
        <v>0</v>
      </c>
      <c r="O6906" s="1109">
        <v>0</v>
      </c>
      <c r="P6906" s="1109">
        <v>0</v>
      </c>
      <c r="Q6906" s="1109">
        <v>0</v>
      </c>
    </row>
    <row r="6907" spans="1:17">
      <c r="A6907" s="1109">
        <v>22448</v>
      </c>
      <c r="B6907" s="1110" t="s">
        <v>0</v>
      </c>
      <c r="C6907" s="1109">
        <v>4</v>
      </c>
      <c r="D6907" s="1109">
        <v>3.548</v>
      </c>
      <c r="E6907" s="1109">
        <v>9.5</v>
      </c>
      <c r="F6907" s="1109">
        <v>0</v>
      </c>
      <c r="G6907" s="1110" t="s">
        <v>10737</v>
      </c>
      <c r="H6907" s="1110" t="s">
        <v>4654</v>
      </c>
      <c r="I6907" s="1110" t="s">
        <v>10852</v>
      </c>
      <c r="J6907" s="1109">
        <v>0</v>
      </c>
      <c r="K6907" s="1109">
        <v>0</v>
      </c>
      <c r="L6907" s="1109">
        <v>0</v>
      </c>
      <c r="M6907" s="1109">
        <v>0</v>
      </c>
      <c r="N6907" s="1109">
        <v>0</v>
      </c>
      <c r="O6907" s="1109">
        <v>0</v>
      </c>
      <c r="P6907" s="1109">
        <v>0</v>
      </c>
      <c r="Q6907" s="1109">
        <v>0</v>
      </c>
    </row>
    <row r="6908" spans="1:17">
      <c r="A6908" s="1109">
        <v>22449</v>
      </c>
      <c r="B6908" s="1110" t="s">
        <v>0</v>
      </c>
      <c r="C6908" s="1109">
        <v>4</v>
      </c>
      <c r="D6908" s="1109">
        <v>3.548</v>
      </c>
      <c r="E6908" s="1109">
        <v>9.5</v>
      </c>
      <c r="F6908" s="1109">
        <v>0</v>
      </c>
      <c r="G6908" s="1110" t="s">
        <v>10737</v>
      </c>
      <c r="H6908" s="1110" t="s">
        <v>4654</v>
      </c>
      <c r="I6908" s="1110" t="s">
        <v>10851</v>
      </c>
      <c r="J6908" s="1109">
        <v>0</v>
      </c>
      <c r="K6908" s="1109">
        <v>0</v>
      </c>
      <c r="L6908" s="1109">
        <v>0</v>
      </c>
      <c r="M6908" s="1109">
        <v>0</v>
      </c>
      <c r="N6908" s="1109">
        <v>0</v>
      </c>
      <c r="O6908" s="1109">
        <v>0</v>
      </c>
      <c r="P6908" s="1109">
        <v>0</v>
      </c>
      <c r="Q6908" s="1109">
        <v>0</v>
      </c>
    </row>
    <row r="6909" spans="1:17">
      <c r="A6909" s="1109">
        <v>22450</v>
      </c>
      <c r="B6909" s="1110" t="s">
        <v>0</v>
      </c>
      <c r="C6909" s="1109">
        <v>4</v>
      </c>
      <c r="D6909" s="1109">
        <v>3.548</v>
      </c>
      <c r="E6909" s="1109">
        <v>9.5</v>
      </c>
      <c r="F6909" s="1109">
        <v>0</v>
      </c>
      <c r="G6909" s="1110" t="s">
        <v>10737</v>
      </c>
      <c r="H6909" s="1110" t="s">
        <v>4654</v>
      </c>
      <c r="I6909" s="1110" t="s">
        <v>10832</v>
      </c>
      <c r="J6909" s="1109">
        <v>0</v>
      </c>
      <c r="K6909" s="1109">
        <v>0</v>
      </c>
      <c r="L6909" s="1109">
        <v>0</v>
      </c>
      <c r="M6909" s="1109">
        <v>0</v>
      </c>
      <c r="N6909" s="1109">
        <v>0</v>
      </c>
      <c r="O6909" s="1109">
        <v>0</v>
      </c>
      <c r="P6909" s="1109">
        <v>0</v>
      </c>
      <c r="Q6909" s="1109">
        <v>0</v>
      </c>
    </row>
    <row r="6910" spans="1:17">
      <c r="A6910" s="1109">
        <v>22451</v>
      </c>
      <c r="B6910" s="1110" t="s">
        <v>0</v>
      </c>
      <c r="C6910" s="1109">
        <v>4</v>
      </c>
      <c r="D6910" s="1109">
        <v>3.548</v>
      </c>
      <c r="E6910" s="1109">
        <v>9.5</v>
      </c>
      <c r="F6910" s="1109">
        <v>0</v>
      </c>
      <c r="G6910" s="1110" t="s">
        <v>10737</v>
      </c>
      <c r="H6910" s="1110" t="s">
        <v>4654</v>
      </c>
      <c r="I6910" s="1110" t="s">
        <v>10839</v>
      </c>
      <c r="J6910" s="1109">
        <v>0</v>
      </c>
      <c r="K6910" s="1109">
        <v>0</v>
      </c>
      <c r="L6910" s="1109">
        <v>0</v>
      </c>
      <c r="M6910" s="1109">
        <v>0</v>
      </c>
      <c r="N6910" s="1109">
        <v>0</v>
      </c>
      <c r="O6910" s="1109">
        <v>0</v>
      </c>
      <c r="P6910" s="1109">
        <v>0</v>
      </c>
      <c r="Q6910" s="1109">
        <v>0</v>
      </c>
    </row>
    <row r="6911" spans="1:17">
      <c r="A6911" s="1109">
        <v>22452</v>
      </c>
      <c r="B6911" s="1110" t="s">
        <v>0</v>
      </c>
      <c r="C6911" s="1109">
        <v>4</v>
      </c>
      <c r="D6911" s="1109">
        <v>3.548</v>
      </c>
      <c r="E6911" s="1109">
        <v>9.5</v>
      </c>
      <c r="F6911" s="1109">
        <v>0</v>
      </c>
      <c r="G6911" s="1110" t="s">
        <v>10753</v>
      </c>
      <c r="H6911" s="1110" t="s">
        <v>4654</v>
      </c>
      <c r="I6911" s="1110" t="s">
        <v>10841</v>
      </c>
      <c r="J6911" s="1109">
        <v>0</v>
      </c>
      <c r="K6911" s="1109">
        <v>0</v>
      </c>
      <c r="L6911" s="1109">
        <v>0</v>
      </c>
      <c r="M6911" s="1109">
        <v>0</v>
      </c>
      <c r="N6911" s="1109">
        <v>0</v>
      </c>
      <c r="O6911" s="1109">
        <v>0</v>
      </c>
      <c r="P6911" s="1109">
        <v>0</v>
      </c>
      <c r="Q6911" s="1109">
        <v>0</v>
      </c>
    </row>
    <row r="6912" spans="1:17">
      <c r="A6912" s="1109">
        <v>22453</v>
      </c>
      <c r="B6912" s="1110" t="s">
        <v>0</v>
      </c>
      <c r="C6912" s="1109">
        <v>4</v>
      </c>
      <c r="D6912" s="1109">
        <v>3.548</v>
      </c>
      <c r="E6912" s="1109">
        <v>9.5</v>
      </c>
      <c r="F6912" s="1109">
        <v>0</v>
      </c>
      <c r="G6912" s="1110" t="s">
        <v>10753</v>
      </c>
      <c r="H6912" s="1110" t="s">
        <v>4654</v>
      </c>
      <c r="I6912" s="1110" t="s">
        <v>10852</v>
      </c>
      <c r="J6912" s="1109">
        <v>0</v>
      </c>
      <c r="K6912" s="1109">
        <v>0</v>
      </c>
      <c r="L6912" s="1109">
        <v>0</v>
      </c>
      <c r="M6912" s="1109">
        <v>0</v>
      </c>
      <c r="N6912" s="1109">
        <v>0</v>
      </c>
      <c r="O6912" s="1109">
        <v>0</v>
      </c>
      <c r="P6912" s="1109">
        <v>0</v>
      </c>
      <c r="Q6912" s="1109">
        <v>0</v>
      </c>
    </row>
    <row r="6913" spans="1:17">
      <c r="A6913" s="1109">
        <v>22454</v>
      </c>
      <c r="B6913" s="1110" t="s">
        <v>0</v>
      </c>
      <c r="C6913" s="1109">
        <v>4</v>
      </c>
      <c r="D6913" s="1109">
        <v>3.548</v>
      </c>
      <c r="E6913" s="1109">
        <v>9.5</v>
      </c>
      <c r="F6913" s="1109">
        <v>0</v>
      </c>
      <c r="G6913" s="1110" t="s">
        <v>10753</v>
      </c>
      <c r="H6913" s="1110" t="s">
        <v>4654</v>
      </c>
      <c r="I6913" s="1110" t="s">
        <v>10851</v>
      </c>
      <c r="J6913" s="1109">
        <v>0</v>
      </c>
      <c r="K6913" s="1109">
        <v>0</v>
      </c>
      <c r="L6913" s="1109">
        <v>0</v>
      </c>
      <c r="M6913" s="1109">
        <v>0</v>
      </c>
      <c r="N6913" s="1109">
        <v>0</v>
      </c>
      <c r="O6913" s="1109">
        <v>0</v>
      </c>
      <c r="P6913" s="1109">
        <v>0</v>
      </c>
      <c r="Q6913" s="1109">
        <v>0</v>
      </c>
    </row>
    <row r="6914" spans="1:17">
      <c r="A6914" s="1109">
        <v>22455</v>
      </c>
      <c r="B6914" s="1110" t="s">
        <v>0</v>
      </c>
      <c r="C6914" s="1109">
        <v>4</v>
      </c>
      <c r="D6914" s="1109">
        <v>3.548</v>
      </c>
      <c r="E6914" s="1109">
        <v>9.5</v>
      </c>
      <c r="F6914" s="1109">
        <v>0</v>
      </c>
      <c r="G6914" s="1110" t="s">
        <v>10753</v>
      </c>
      <c r="H6914" s="1110" t="s">
        <v>4654</v>
      </c>
      <c r="I6914" s="1110" t="s">
        <v>10832</v>
      </c>
      <c r="J6914" s="1109">
        <v>0</v>
      </c>
      <c r="K6914" s="1109">
        <v>0</v>
      </c>
      <c r="L6914" s="1109">
        <v>0</v>
      </c>
      <c r="M6914" s="1109">
        <v>0</v>
      </c>
      <c r="N6914" s="1109">
        <v>0</v>
      </c>
      <c r="O6914" s="1109">
        <v>0</v>
      </c>
      <c r="P6914" s="1109">
        <v>0</v>
      </c>
      <c r="Q6914" s="1109">
        <v>0</v>
      </c>
    </row>
    <row r="6915" spans="1:17">
      <c r="A6915" s="1109">
        <v>22456</v>
      </c>
      <c r="B6915" s="1110" t="s">
        <v>0</v>
      </c>
      <c r="C6915" s="1109">
        <v>4</v>
      </c>
      <c r="D6915" s="1109">
        <v>3.548</v>
      </c>
      <c r="E6915" s="1109">
        <v>9.5</v>
      </c>
      <c r="F6915" s="1109">
        <v>0</v>
      </c>
      <c r="G6915" s="1110" t="s">
        <v>10753</v>
      </c>
      <c r="H6915" s="1110" t="s">
        <v>4654</v>
      </c>
      <c r="I6915" s="1110" t="s">
        <v>10839</v>
      </c>
      <c r="J6915" s="1109">
        <v>0</v>
      </c>
      <c r="K6915" s="1109">
        <v>0</v>
      </c>
      <c r="L6915" s="1109">
        <v>0</v>
      </c>
      <c r="M6915" s="1109">
        <v>0</v>
      </c>
      <c r="N6915" s="1109">
        <v>0</v>
      </c>
      <c r="O6915" s="1109">
        <v>0</v>
      </c>
      <c r="P6915" s="1109">
        <v>0</v>
      </c>
      <c r="Q6915" s="1109">
        <v>0</v>
      </c>
    </row>
    <row r="6916" spans="1:17">
      <c r="A6916" s="1109">
        <v>22457</v>
      </c>
      <c r="B6916" s="1110" t="s">
        <v>0</v>
      </c>
      <c r="C6916" s="1109">
        <v>4</v>
      </c>
      <c r="D6916" s="1109">
        <v>3.548</v>
      </c>
      <c r="E6916" s="1109">
        <v>9.5</v>
      </c>
      <c r="F6916" s="1109">
        <v>0</v>
      </c>
      <c r="G6916" s="1110" t="s">
        <v>10775</v>
      </c>
      <c r="H6916" s="1110" t="s">
        <v>4654</v>
      </c>
      <c r="I6916" s="1110" t="s">
        <v>10852</v>
      </c>
      <c r="J6916" s="1109">
        <v>0</v>
      </c>
      <c r="K6916" s="1109">
        <v>0</v>
      </c>
      <c r="L6916" s="1109">
        <v>0</v>
      </c>
      <c r="M6916" s="1109">
        <v>0</v>
      </c>
      <c r="N6916" s="1109">
        <v>0</v>
      </c>
      <c r="O6916" s="1109">
        <v>0</v>
      </c>
      <c r="P6916" s="1109">
        <v>0</v>
      </c>
      <c r="Q6916" s="1109">
        <v>0</v>
      </c>
    </row>
    <row r="6917" spans="1:17">
      <c r="A6917" s="1109">
        <v>22458</v>
      </c>
      <c r="B6917" s="1110" t="s">
        <v>0</v>
      </c>
      <c r="C6917" s="1109">
        <v>4</v>
      </c>
      <c r="D6917" s="1109">
        <v>3.548</v>
      </c>
      <c r="E6917" s="1109">
        <v>9.5</v>
      </c>
      <c r="F6917" s="1109">
        <v>0</v>
      </c>
      <c r="G6917" s="1110" t="s">
        <v>10738</v>
      </c>
      <c r="H6917" s="1110" t="s">
        <v>4654</v>
      </c>
      <c r="I6917" s="1110" t="s">
        <v>10852</v>
      </c>
      <c r="J6917" s="1109">
        <v>0</v>
      </c>
      <c r="K6917" s="1109">
        <v>0</v>
      </c>
      <c r="L6917" s="1109">
        <v>0</v>
      </c>
      <c r="M6917" s="1109">
        <v>0</v>
      </c>
      <c r="N6917" s="1109">
        <v>0</v>
      </c>
      <c r="O6917" s="1109">
        <v>0</v>
      </c>
      <c r="P6917" s="1109">
        <v>0</v>
      </c>
      <c r="Q6917" s="1109">
        <v>0</v>
      </c>
    </row>
    <row r="6918" spans="1:17">
      <c r="A6918" s="1109">
        <v>22459</v>
      </c>
      <c r="B6918" s="1110" t="s">
        <v>0</v>
      </c>
      <c r="C6918" s="1109">
        <v>4</v>
      </c>
      <c r="D6918" s="1109">
        <v>3.548</v>
      </c>
      <c r="E6918" s="1109">
        <v>9.5</v>
      </c>
      <c r="F6918" s="1109">
        <v>0</v>
      </c>
      <c r="G6918" s="1110" t="s">
        <v>10739</v>
      </c>
      <c r="H6918" s="1110" t="s">
        <v>4654</v>
      </c>
      <c r="I6918" s="1110" t="s">
        <v>10841</v>
      </c>
      <c r="J6918" s="1109">
        <v>0</v>
      </c>
      <c r="K6918" s="1109">
        <v>0</v>
      </c>
      <c r="L6918" s="1109">
        <v>0</v>
      </c>
      <c r="M6918" s="1109">
        <v>0</v>
      </c>
      <c r="N6918" s="1109">
        <v>0</v>
      </c>
      <c r="O6918" s="1109">
        <v>0</v>
      </c>
      <c r="P6918" s="1109">
        <v>0</v>
      </c>
      <c r="Q6918" s="1109">
        <v>0</v>
      </c>
    </row>
    <row r="6919" spans="1:17">
      <c r="A6919" s="1109">
        <v>22460</v>
      </c>
      <c r="B6919" s="1110" t="s">
        <v>0</v>
      </c>
      <c r="C6919" s="1109">
        <v>4</v>
      </c>
      <c r="D6919" s="1109">
        <v>3.548</v>
      </c>
      <c r="E6919" s="1109">
        <v>9.5</v>
      </c>
      <c r="F6919" s="1109">
        <v>0</v>
      </c>
      <c r="G6919" s="1110" t="s">
        <v>10739</v>
      </c>
      <c r="H6919" s="1110" t="s">
        <v>4654</v>
      </c>
      <c r="I6919" s="1110" t="s">
        <v>10852</v>
      </c>
      <c r="J6919" s="1109">
        <v>0</v>
      </c>
      <c r="K6919" s="1109">
        <v>0</v>
      </c>
      <c r="L6919" s="1109">
        <v>0</v>
      </c>
      <c r="M6919" s="1109">
        <v>0</v>
      </c>
      <c r="N6919" s="1109">
        <v>0</v>
      </c>
      <c r="O6919" s="1109">
        <v>0</v>
      </c>
      <c r="P6919" s="1109">
        <v>0</v>
      </c>
      <c r="Q6919" s="1109">
        <v>0</v>
      </c>
    </row>
    <row r="6920" spans="1:17">
      <c r="A6920" s="1109">
        <v>22461</v>
      </c>
      <c r="B6920" s="1110" t="s">
        <v>0</v>
      </c>
      <c r="C6920" s="1109">
        <v>4</v>
      </c>
      <c r="D6920" s="1109">
        <v>3.548</v>
      </c>
      <c r="E6920" s="1109">
        <v>9.5</v>
      </c>
      <c r="F6920" s="1109">
        <v>0</v>
      </c>
      <c r="G6920" s="1110" t="s">
        <v>10739</v>
      </c>
      <c r="H6920" s="1110" t="s">
        <v>4654</v>
      </c>
      <c r="I6920" s="1110" t="s">
        <v>10851</v>
      </c>
      <c r="J6920" s="1109">
        <v>0</v>
      </c>
      <c r="K6920" s="1109">
        <v>0</v>
      </c>
      <c r="L6920" s="1109">
        <v>0</v>
      </c>
      <c r="M6920" s="1109">
        <v>0</v>
      </c>
      <c r="N6920" s="1109">
        <v>0</v>
      </c>
      <c r="O6920" s="1109">
        <v>0</v>
      </c>
      <c r="P6920" s="1109">
        <v>0</v>
      </c>
      <c r="Q6920" s="1109">
        <v>0</v>
      </c>
    </row>
    <row r="6921" spans="1:17">
      <c r="A6921" s="1109">
        <v>22462</v>
      </c>
      <c r="B6921" s="1110" t="s">
        <v>0</v>
      </c>
      <c r="C6921" s="1109">
        <v>4</v>
      </c>
      <c r="D6921" s="1109">
        <v>3.548</v>
      </c>
      <c r="E6921" s="1109">
        <v>9.5</v>
      </c>
      <c r="F6921" s="1109">
        <v>0</v>
      </c>
      <c r="G6921" s="1110" t="s">
        <v>10739</v>
      </c>
      <c r="H6921" s="1110" t="s">
        <v>4654</v>
      </c>
      <c r="I6921" s="1110" t="s">
        <v>10832</v>
      </c>
      <c r="J6921" s="1109">
        <v>0</v>
      </c>
      <c r="K6921" s="1109">
        <v>0</v>
      </c>
      <c r="L6921" s="1109">
        <v>0</v>
      </c>
      <c r="M6921" s="1109">
        <v>0</v>
      </c>
      <c r="N6921" s="1109">
        <v>0</v>
      </c>
      <c r="O6921" s="1109">
        <v>0</v>
      </c>
      <c r="P6921" s="1109">
        <v>0</v>
      </c>
      <c r="Q6921" s="1109">
        <v>0</v>
      </c>
    </row>
    <row r="6922" spans="1:17">
      <c r="A6922" s="1109">
        <v>22463</v>
      </c>
      <c r="B6922" s="1110" t="s">
        <v>0</v>
      </c>
      <c r="C6922" s="1109">
        <v>4</v>
      </c>
      <c r="D6922" s="1109">
        <v>3.548</v>
      </c>
      <c r="E6922" s="1109">
        <v>9.5</v>
      </c>
      <c r="F6922" s="1109">
        <v>0</v>
      </c>
      <c r="G6922" s="1110" t="s">
        <v>10739</v>
      </c>
      <c r="H6922" s="1110" t="s">
        <v>4654</v>
      </c>
      <c r="I6922" s="1110" t="s">
        <v>10839</v>
      </c>
      <c r="J6922" s="1109">
        <v>0</v>
      </c>
      <c r="K6922" s="1109">
        <v>0</v>
      </c>
      <c r="L6922" s="1109">
        <v>0</v>
      </c>
      <c r="M6922" s="1109">
        <v>0</v>
      </c>
      <c r="N6922" s="1109">
        <v>0</v>
      </c>
      <c r="O6922" s="1109">
        <v>0</v>
      </c>
      <c r="P6922" s="1109">
        <v>0</v>
      </c>
      <c r="Q6922" s="1109">
        <v>0</v>
      </c>
    </row>
    <row r="6923" spans="1:17">
      <c r="A6923" s="1109">
        <v>22464</v>
      </c>
      <c r="B6923" s="1110" t="s">
        <v>0</v>
      </c>
      <c r="C6923" s="1109">
        <v>4</v>
      </c>
      <c r="D6923" s="1109">
        <v>3.548</v>
      </c>
      <c r="E6923" s="1109">
        <v>9.5</v>
      </c>
      <c r="F6923" s="1109">
        <v>0</v>
      </c>
      <c r="G6923" s="1110" t="s">
        <v>10844</v>
      </c>
      <c r="H6923" s="1110" t="s">
        <v>4654</v>
      </c>
      <c r="I6923" s="1110" t="s">
        <v>10841</v>
      </c>
      <c r="J6923" s="1109">
        <v>0</v>
      </c>
      <c r="K6923" s="1109">
        <v>0</v>
      </c>
      <c r="L6923" s="1109">
        <v>0</v>
      </c>
      <c r="M6923" s="1109">
        <v>0</v>
      </c>
      <c r="N6923" s="1109">
        <v>0</v>
      </c>
      <c r="O6923" s="1109">
        <v>0</v>
      </c>
      <c r="P6923" s="1109">
        <v>0</v>
      </c>
      <c r="Q6923" s="1109">
        <v>0</v>
      </c>
    </row>
    <row r="6924" spans="1:17">
      <c r="A6924" s="1109">
        <v>22465</v>
      </c>
      <c r="B6924" s="1110" t="s">
        <v>0</v>
      </c>
      <c r="C6924" s="1109">
        <v>4</v>
      </c>
      <c r="D6924" s="1109">
        <v>3.548</v>
      </c>
      <c r="E6924" s="1109">
        <v>9.5</v>
      </c>
      <c r="F6924" s="1109">
        <v>0</v>
      </c>
      <c r="G6924" s="1110" t="s">
        <v>10844</v>
      </c>
      <c r="H6924" s="1110" t="s">
        <v>4654</v>
      </c>
      <c r="I6924" s="1110" t="s">
        <v>10852</v>
      </c>
      <c r="J6924" s="1109">
        <v>0</v>
      </c>
      <c r="K6924" s="1109">
        <v>0</v>
      </c>
      <c r="L6924" s="1109">
        <v>0</v>
      </c>
      <c r="M6924" s="1109">
        <v>0</v>
      </c>
      <c r="N6924" s="1109">
        <v>0</v>
      </c>
      <c r="O6924" s="1109">
        <v>0</v>
      </c>
      <c r="P6924" s="1109">
        <v>0</v>
      </c>
      <c r="Q6924" s="1109">
        <v>0</v>
      </c>
    </row>
    <row r="6925" spans="1:17">
      <c r="A6925" s="1109">
        <v>22466</v>
      </c>
      <c r="B6925" s="1110" t="s">
        <v>0</v>
      </c>
      <c r="C6925" s="1109">
        <v>4</v>
      </c>
      <c r="D6925" s="1109">
        <v>3.548</v>
      </c>
      <c r="E6925" s="1109">
        <v>9.5</v>
      </c>
      <c r="F6925" s="1109">
        <v>0</v>
      </c>
      <c r="G6925" s="1110" t="s">
        <v>10844</v>
      </c>
      <c r="H6925" s="1110" t="s">
        <v>4654</v>
      </c>
      <c r="I6925" s="1110" t="s">
        <v>10851</v>
      </c>
      <c r="J6925" s="1109">
        <v>0</v>
      </c>
      <c r="K6925" s="1109">
        <v>0</v>
      </c>
      <c r="L6925" s="1109">
        <v>0</v>
      </c>
      <c r="M6925" s="1109">
        <v>0</v>
      </c>
      <c r="N6925" s="1109">
        <v>0</v>
      </c>
      <c r="O6925" s="1109">
        <v>0</v>
      </c>
      <c r="P6925" s="1109">
        <v>0</v>
      </c>
      <c r="Q6925" s="1109">
        <v>0</v>
      </c>
    </row>
    <row r="6926" spans="1:17">
      <c r="A6926" s="1109">
        <v>22467</v>
      </c>
      <c r="B6926" s="1110" t="s">
        <v>0</v>
      </c>
      <c r="C6926" s="1109">
        <v>4</v>
      </c>
      <c r="D6926" s="1109">
        <v>3.548</v>
      </c>
      <c r="E6926" s="1109">
        <v>9.5</v>
      </c>
      <c r="F6926" s="1109">
        <v>0</v>
      </c>
      <c r="G6926" s="1110" t="s">
        <v>10844</v>
      </c>
      <c r="H6926" s="1110" t="s">
        <v>4654</v>
      </c>
      <c r="I6926" s="1110" t="s">
        <v>10832</v>
      </c>
      <c r="J6926" s="1109">
        <v>0</v>
      </c>
      <c r="K6926" s="1109">
        <v>0</v>
      </c>
      <c r="L6926" s="1109">
        <v>0</v>
      </c>
      <c r="M6926" s="1109">
        <v>0</v>
      </c>
      <c r="N6926" s="1109">
        <v>0</v>
      </c>
      <c r="O6926" s="1109">
        <v>0</v>
      </c>
      <c r="P6926" s="1109">
        <v>0</v>
      </c>
      <c r="Q6926" s="1109">
        <v>0</v>
      </c>
    </row>
    <row r="6927" spans="1:17">
      <c r="A6927" s="1109">
        <v>22468</v>
      </c>
      <c r="B6927" s="1110" t="s">
        <v>0</v>
      </c>
      <c r="C6927" s="1109">
        <v>4</v>
      </c>
      <c r="D6927" s="1109">
        <v>3.548</v>
      </c>
      <c r="E6927" s="1109">
        <v>9.5</v>
      </c>
      <c r="F6927" s="1109">
        <v>0</v>
      </c>
      <c r="G6927" s="1110" t="s">
        <v>10844</v>
      </c>
      <c r="H6927" s="1110" t="s">
        <v>4654</v>
      </c>
      <c r="I6927" s="1110" t="s">
        <v>10839</v>
      </c>
      <c r="J6927" s="1109">
        <v>0</v>
      </c>
      <c r="K6927" s="1109">
        <v>0</v>
      </c>
      <c r="L6927" s="1109">
        <v>0</v>
      </c>
      <c r="M6927" s="1109">
        <v>0</v>
      </c>
      <c r="N6927" s="1109">
        <v>0</v>
      </c>
      <c r="O6927" s="1109">
        <v>0</v>
      </c>
      <c r="P6927" s="1109">
        <v>0</v>
      </c>
      <c r="Q6927" s="1109">
        <v>0</v>
      </c>
    </row>
    <row r="6928" spans="1:17">
      <c r="A6928" s="1109">
        <v>22469</v>
      </c>
      <c r="B6928" s="1110" t="s">
        <v>0</v>
      </c>
      <c r="C6928" s="1109">
        <v>3.5</v>
      </c>
      <c r="D6928" s="1109">
        <v>2.44</v>
      </c>
      <c r="E6928" s="1109">
        <v>17</v>
      </c>
      <c r="F6928" s="1109">
        <v>0</v>
      </c>
      <c r="G6928" s="1110" t="s">
        <v>10840</v>
      </c>
      <c r="H6928" s="1110" t="s">
        <v>4654</v>
      </c>
      <c r="I6928" s="1110" t="s">
        <v>10841</v>
      </c>
      <c r="J6928" s="1109">
        <v>0</v>
      </c>
      <c r="K6928" s="1109">
        <v>0</v>
      </c>
      <c r="L6928" s="1109">
        <v>0</v>
      </c>
      <c r="M6928" s="1109">
        <v>0</v>
      </c>
      <c r="N6928" s="1109">
        <v>0</v>
      </c>
      <c r="O6928" s="1109">
        <v>0</v>
      </c>
      <c r="P6928" s="1109">
        <v>0</v>
      </c>
      <c r="Q6928" s="1109">
        <v>0</v>
      </c>
    </row>
    <row r="6929" spans="1:17">
      <c r="A6929" s="1109">
        <v>22470</v>
      </c>
      <c r="B6929" s="1110" t="s">
        <v>0</v>
      </c>
      <c r="C6929" s="1109">
        <v>3.5</v>
      </c>
      <c r="D6929" s="1109">
        <v>2.44</v>
      </c>
      <c r="E6929" s="1109">
        <v>17</v>
      </c>
      <c r="F6929" s="1109">
        <v>0</v>
      </c>
      <c r="G6929" s="1110" t="s">
        <v>10840</v>
      </c>
      <c r="H6929" s="1110" t="s">
        <v>4654</v>
      </c>
      <c r="I6929" s="1110" t="s">
        <v>10832</v>
      </c>
      <c r="J6929" s="1109">
        <v>0</v>
      </c>
      <c r="K6929" s="1109">
        <v>0</v>
      </c>
      <c r="L6929" s="1109">
        <v>0</v>
      </c>
      <c r="M6929" s="1109">
        <v>0</v>
      </c>
      <c r="N6929" s="1109">
        <v>0</v>
      </c>
      <c r="O6929" s="1109">
        <v>0</v>
      </c>
      <c r="P6929" s="1109">
        <v>0</v>
      </c>
      <c r="Q6929" s="1109">
        <v>0</v>
      </c>
    </row>
    <row r="6930" spans="1:17">
      <c r="A6930" s="1109">
        <v>22471</v>
      </c>
      <c r="B6930" s="1110" t="s">
        <v>0</v>
      </c>
      <c r="C6930" s="1109">
        <v>3.5</v>
      </c>
      <c r="D6930" s="1109">
        <v>2.44</v>
      </c>
      <c r="E6930" s="1109">
        <v>17</v>
      </c>
      <c r="F6930" s="1109">
        <v>0</v>
      </c>
      <c r="G6930" s="1110" t="s">
        <v>10840</v>
      </c>
      <c r="H6930" s="1110" t="s">
        <v>4654</v>
      </c>
      <c r="I6930" s="1110" t="s">
        <v>10839</v>
      </c>
      <c r="J6930" s="1109">
        <v>0</v>
      </c>
      <c r="K6930" s="1109">
        <v>0</v>
      </c>
      <c r="L6930" s="1109">
        <v>0</v>
      </c>
      <c r="M6930" s="1109">
        <v>0</v>
      </c>
      <c r="N6930" s="1109">
        <v>0</v>
      </c>
      <c r="O6930" s="1109">
        <v>0</v>
      </c>
      <c r="P6930" s="1109">
        <v>0</v>
      </c>
      <c r="Q6930" s="1109">
        <v>0</v>
      </c>
    </row>
    <row r="6931" spans="1:17">
      <c r="A6931" s="1109">
        <v>22472</v>
      </c>
      <c r="B6931" s="1110" t="s">
        <v>0</v>
      </c>
      <c r="C6931" s="1109">
        <v>3.5</v>
      </c>
      <c r="D6931" s="1109">
        <v>2.44</v>
      </c>
      <c r="E6931" s="1109">
        <v>17</v>
      </c>
      <c r="F6931" s="1109">
        <v>0</v>
      </c>
      <c r="G6931" s="1110" t="s">
        <v>10842</v>
      </c>
      <c r="H6931" s="1110" t="s">
        <v>4654</v>
      </c>
      <c r="I6931" s="1110" t="s">
        <v>10841</v>
      </c>
      <c r="J6931" s="1109">
        <v>0</v>
      </c>
      <c r="K6931" s="1109">
        <v>0</v>
      </c>
      <c r="L6931" s="1109">
        <v>0</v>
      </c>
      <c r="M6931" s="1109">
        <v>0</v>
      </c>
      <c r="N6931" s="1109">
        <v>0</v>
      </c>
      <c r="O6931" s="1109">
        <v>0</v>
      </c>
      <c r="P6931" s="1109">
        <v>0</v>
      </c>
      <c r="Q6931" s="1109">
        <v>0</v>
      </c>
    </row>
    <row r="6932" spans="1:17">
      <c r="A6932" s="1109">
        <v>22473</v>
      </c>
      <c r="B6932" s="1110" t="s">
        <v>0</v>
      </c>
      <c r="C6932" s="1109">
        <v>3.5</v>
      </c>
      <c r="D6932" s="1109">
        <v>2.44</v>
      </c>
      <c r="E6932" s="1109">
        <v>17</v>
      </c>
      <c r="F6932" s="1109">
        <v>0</v>
      </c>
      <c r="G6932" s="1110" t="s">
        <v>10842</v>
      </c>
      <c r="H6932" s="1110" t="s">
        <v>4654</v>
      </c>
      <c r="I6932" s="1110" t="s">
        <v>10851</v>
      </c>
      <c r="J6932" s="1109">
        <v>0</v>
      </c>
      <c r="K6932" s="1109">
        <v>0</v>
      </c>
      <c r="L6932" s="1109">
        <v>0</v>
      </c>
      <c r="M6932" s="1109">
        <v>0</v>
      </c>
      <c r="N6932" s="1109">
        <v>0</v>
      </c>
      <c r="O6932" s="1109">
        <v>0</v>
      </c>
      <c r="P6932" s="1109">
        <v>0</v>
      </c>
      <c r="Q6932" s="1109">
        <v>0</v>
      </c>
    </row>
    <row r="6933" spans="1:17">
      <c r="A6933" s="1109">
        <v>22474</v>
      </c>
      <c r="B6933" s="1110" t="s">
        <v>0</v>
      </c>
      <c r="C6933" s="1109">
        <v>3.5</v>
      </c>
      <c r="D6933" s="1109">
        <v>2.44</v>
      </c>
      <c r="E6933" s="1109">
        <v>17</v>
      </c>
      <c r="F6933" s="1109">
        <v>0</v>
      </c>
      <c r="G6933" s="1110" t="s">
        <v>10842</v>
      </c>
      <c r="H6933" s="1110" t="s">
        <v>4654</v>
      </c>
      <c r="I6933" s="1110" t="s">
        <v>10832</v>
      </c>
      <c r="J6933" s="1109">
        <v>0</v>
      </c>
      <c r="K6933" s="1109">
        <v>0</v>
      </c>
      <c r="L6933" s="1109">
        <v>0</v>
      </c>
      <c r="M6933" s="1109">
        <v>0</v>
      </c>
      <c r="N6933" s="1109">
        <v>0</v>
      </c>
      <c r="O6933" s="1109">
        <v>0</v>
      </c>
      <c r="P6933" s="1109">
        <v>0</v>
      </c>
      <c r="Q6933" s="1109">
        <v>0</v>
      </c>
    </row>
    <row r="6934" spans="1:17">
      <c r="A6934" s="1109">
        <v>22475</v>
      </c>
      <c r="B6934" s="1110" t="s">
        <v>0</v>
      </c>
      <c r="C6934" s="1109">
        <v>3.5</v>
      </c>
      <c r="D6934" s="1109">
        <v>2.44</v>
      </c>
      <c r="E6934" s="1109">
        <v>17</v>
      </c>
      <c r="F6934" s="1109">
        <v>0</v>
      </c>
      <c r="G6934" s="1110" t="s">
        <v>10842</v>
      </c>
      <c r="H6934" s="1110" t="s">
        <v>4654</v>
      </c>
      <c r="I6934" s="1110" t="s">
        <v>10839</v>
      </c>
      <c r="J6934" s="1109">
        <v>0</v>
      </c>
      <c r="K6934" s="1109">
        <v>0</v>
      </c>
      <c r="L6934" s="1109">
        <v>0</v>
      </c>
      <c r="M6934" s="1109">
        <v>0</v>
      </c>
      <c r="N6934" s="1109">
        <v>0</v>
      </c>
      <c r="O6934" s="1109">
        <v>0</v>
      </c>
      <c r="P6934" s="1109">
        <v>0</v>
      </c>
      <c r="Q6934" s="1109">
        <v>0</v>
      </c>
    </row>
    <row r="6935" spans="1:17">
      <c r="A6935" s="1109">
        <v>22476</v>
      </c>
      <c r="B6935" s="1110" t="s">
        <v>0</v>
      </c>
      <c r="C6935" s="1109">
        <v>3.5</v>
      </c>
      <c r="D6935" s="1109">
        <v>2.44</v>
      </c>
      <c r="E6935" s="1109">
        <v>17</v>
      </c>
      <c r="F6935" s="1109">
        <v>0</v>
      </c>
      <c r="G6935" s="1110" t="s">
        <v>10843</v>
      </c>
      <c r="H6935" s="1110" t="s">
        <v>4654</v>
      </c>
      <c r="I6935" s="1110" t="s">
        <v>10841</v>
      </c>
      <c r="J6935" s="1109">
        <v>0</v>
      </c>
      <c r="K6935" s="1109">
        <v>0</v>
      </c>
      <c r="L6935" s="1109">
        <v>0</v>
      </c>
      <c r="M6935" s="1109">
        <v>0</v>
      </c>
      <c r="N6935" s="1109">
        <v>0</v>
      </c>
      <c r="O6935" s="1109">
        <v>0</v>
      </c>
      <c r="P6935" s="1109">
        <v>0</v>
      </c>
      <c r="Q6935" s="1109">
        <v>0</v>
      </c>
    </row>
    <row r="6936" spans="1:17">
      <c r="A6936" s="1109">
        <v>22477</v>
      </c>
      <c r="B6936" s="1110" t="s">
        <v>0</v>
      </c>
      <c r="C6936" s="1109">
        <v>3.5</v>
      </c>
      <c r="D6936" s="1109">
        <v>2.44</v>
      </c>
      <c r="E6936" s="1109">
        <v>17</v>
      </c>
      <c r="F6936" s="1109">
        <v>0</v>
      </c>
      <c r="G6936" s="1110" t="s">
        <v>10843</v>
      </c>
      <c r="H6936" s="1110" t="s">
        <v>4654</v>
      </c>
      <c r="I6936" s="1110" t="s">
        <v>10851</v>
      </c>
      <c r="J6936" s="1109">
        <v>0</v>
      </c>
      <c r="K6936" s="1109">
        <v>0</v>
      </c>
      <c r="L6936" s="1109">
        <v>0</v>
      </c>
      <c r="M6936" s="1109">
        <v>0</v>
      </c>
      <c r="N6936" s="1109">
        <v>0</v>
      </c>
      <c r="O6936" s="1109">
        <v>0</v>
      </c>
      <c r="P6936" s="1109">
        <v>0</v>
      </c>
      <c r="Q6936" s="1109">
        <v>0</v>
      </c>
    </row>
    <row r="6937" spans="1:17">
      <c r="A6937" s="1109">
        <v>22478</v>
      </c>
      <c r="B6937" s="1110" t="s">
        <v>0</v>
      </c>
      <c r="C6937" s="1109">
        <v>3.5</v>
      </c>
      <c r="D6937" s="1109">
        <v>2.44</v>
      </c>
      <c r="E6937" s="1109">
        <v>17</v>
      </c>
      <c r="F6937" s="1109">
        <v>0</v>
      </c>
      <c r="G6937" s="1110" t="s">
        <v>10843</v>
      </c>
      <c r="H6937" s="1110" t="s">
        <v>4654</v>
      </c>
      <c r="I6937" s="1110" t="s">
        <v>10832</v>
      </c>
      <c r="J6937" s="1109">
        <v>0</v>
      </c>
      <c r="K6937" s="1109">
        <v>0</v>
      </c>
      <c r="L6937" s="1109">
        <v>0</v>
      </c>
      <c r="M6937" s="1109">
        <v>0</v>
      </c>
      <c r="N6937" s="1109">
        <v>0</v>
      </c>
      <c r="O6937" s="1109">
        <v>0</v>
      </c>
      <c r="P6937" s="1109">
        <v>0</v>
      </c>
      <c r="Q6937" s="1109">
        <v>0</v>
      </c>
    </row>
    <row r="6938" spans="1:17">
      <c r="A6938" s="1109">
        <v>22479</v>
      </c>
      <c r="B6938" s="1110" t="s">
        <v>0</v>
      </c>
      <c r="C6938" s="1109">
        <v>3.5</v>
      </c>
      <c r="D6938" s="1109">
        <v>2.44</v>
      </c>
      <c r="E6938" s="1109">
        <v>17</v>
      </c>
      <c r="F6938" s="1109">
        <v>0</v>
      </c>
      <c r="G6938" s="1110" t="s">
        <v>10843</v>
      </c>
      <c r="H6938" s="1110" t="s">
        <v>4654</v>
      </c>
      <c r="I6938" s="1110" t="s">
        <v>10839</v>
      </c>
      <c r="J6938" s="1109">
        <v>0</v>
      </c>
      <c r="K6938" s="1109">
        <v>0</v>
      </c>
      <c r="L6938" s="1109">
        <v>0</v>
      </c>
      <c r="M6938" s="1109">
        <v>0</v>
      </c>
      <c r="N6938" s="1109">
        <v>0</v>
      </c>
      <c r="O6938" s="1109">
        <v>0</v>
      </c>
      <c r="P6938" s="1109">
        <v>0</v>
      </c>
      <c r="Q6938" s="1109">
        <v>0</v>
      </c>
    </row>
    <row r="6939" spans="1:17">
      <c r="A6939" s="1109">
        <v>22480</v>
      </c>
      <c r="B6939" s="1110" t="s">
        <v>0</v>
      </c>
      <c r="C6939" s="1109">
        <v>3.5</v>
      </c>
      <c r="D6939" s="1109">
        <v>2.44</v>
      </c>
      <c r="E6939" s="1109">
        <v>17</v>
      </c>
      <c r="F6939" s="1109">
        <v>0</v>
      </c>
      <c r="G6939" s="1110" t="s">
        <v>10784</v>
      </c>
      <c r="H6939" s="1110" t="s">
        <v>4654</v>
      </c>
      <c r="I6939" s="1110" t="s">
        <v>10841</v>
      </c>
      <c r="J6939" s="1109">
        <v>0</v>
      </c>
      <c r="K6939" s="1109">
        <v>0</v>
      </c>
      <c r="L6939" s="1109">
        <v>0</v>
      </c>
      <c r="M6939" s="1109">
        <v>0</v>
      </c>
      <c r="N6939" s="1109">
        <v>0</v>
      </c>
      <c r="O6939" s="1109">
        <v>0</v>
      </c>
      <c r="P6939" s="1109">
        <v>0</v>
      </c>
      <c r="Q6939" s="1109">
        <v>0</v>
      </c>
    </row>
    <row r="6940" spans="1:17">
      <c r="A6940" s="1109">
        <v>22481</v>
      </c>
      <c r="B6940" s="1110" t="s">
        <v>0</v>
      </c>
      <c r="C6940" s="1109">
        <v>3.5</v>
      </c>
      <c r="D6940" s="1109">
        <v>2.44</v>
      </c>
      <c r="E6940" s="1109">
        <v>17</v>
      </c>
      <c r="F6940" s="1109">
        <v>0</v>
      </c>
      <c r="G6940" s="1110" t="s">
        <v>10784</v>
      </c>
      <c r="H6940" s="1110" t="s">
        <v>4654</v>
      </c>
      <c r="I6940" s="1110" t="s">
        <v>10832</v>
      </c>
      <c r="J6940" s="1109">
        <v>0</v>
      </c>
      <c r="K6940" s="1109">
        <v>0</v>
      </c>
      <c r="L6940" s="1109">
        <v>0</v>
      </c>
      <c r="M6940" s="1109">
        <v>0</v>
      </c>
      <c r="N6940" s="1109">
        <v>0</v>
      </c>
      <c r="O6940" s="1109">
        <v>0</v>
      </c>
      <c r="P6940" s="1109">
        <v>0</v>
      </c>
      <c r="Q6940" s="1109">
        <v>0</v>
      </c>
    </row>
    <row r="6941" spans="1:17">
      <c r="A6941" s="1109">
        <v>22482</v>
      </c>
      <c r="B6941" s="1110" t="s">
        <v>0</v>
      </c>
      <c r="C6941" s="1109">
        <v>3.5</v>
      </c>
      <c r="D6941" s="1109">
        <v>2.44</v>
      </c>
      <c r="E6941" s="1109">
        <v>17</v>
      </c>
      <c r="F6941" s="1109">
        <v>0</v>
      </c>
      <c r="G6941" s="1110" t="s">
        <v>10784</v>
      </c>
      <c r="H6941" s="1110" t="s">
        <v>4654</v>
      </c>
      <c r="I6941" s="1110" t="s">
        <v>10839</v>
      </c>
      <c r="J6941" s="1109">
        <v>0</v>
      </c>
      <c r="K6941" s="1109">
        <v>0</v>
      </c>
      <c r="L6941" s="1109">
        <v>0</v>
      </c>
      <c r="M6941" s="1109">
        <v>0</v>
      </c>
      <c r="N6941" s="1109">
        <v>0</v>
      </c>
      <c r="O6941" s="1109">
        <v>0</v>
      </c>
      <c r="P6941" s="1109">
        <v>0</v>
      </c>
      <c r="Q6941" s="1109">
        <v>0</v>
      </c>
    </row>
    <row r="6942" spans="1:17">
      <c r="A6942" s="1109">
        <v>22483</v>
      </c>
      <c r="B6942" s="1110" t="s">
        <v>0</v>
      </c>
      <c r="C6942" s="1109">
        <v>3.5</v>
      </c>
      <c r="D6942" s="1109">
        <v>2.44</v>
      </c>
      <c r="E6942" s="1109">
        <v>17</v>
      </c>
      <c r="F6942" s="1109">
        <v>0</v>
      </c>
      <c r="G6942" s="1110" t="s">
        <v>10741</v>
      </c>
      <c r="H6942" s="1110" t="s">
        <v>4654</v>
      </c>
      <c r="I6942" s="1110" t="s">
        <v>10841</v>
      </c>
      <c r="J6942" s="1109">
        <v>0</v>
      </c>
      <c r="K6942" s="1109">
        <v>0</v>
      </c>
      <c r="L6942" s="1109">
        <v>0</v>
      </c>
      <c r="M6942" s="1109">
        <v>0</v>
      </c>
      <c r="N6942" s="1109">
        <v>0</v>
      </c>
      <c r="O6942" s="1109">
        <v>0</v>
      </c>
      <c r="P6942" s="1109">
        <v>0</v>
      </c>
      <c r="Q6942" s="1109">
        <v>0</v>
      </c>
    </row>
    <row r="6943" spans="1:17">
      <c r="A6943" s="1109">
        <v>22484</v>
      </c>
      <c r="B6943" s="1110" t="s">
        <v>0</v>
      </c>
      <c r="C6943" s="1109">
        <v>3.5</v>
      </c>
      <c r="D6943" s="1109">
        <v>2.44</v>
      </c>
      <c r="E6943" s="1109">
        <v>17</v>
      </c>
      <c r="F6943" s="1109">
        <v>0</v>
      </c>
      <c r="G6943" s="1110" t="s">
        <v>10741</v>
      </c>
      <c r="H6943" s="1110" t="s">
        <v>4654</v>
      </c>
      <c r="I6943" s="1110" t="s">
        <v>10851</v>
      </c>
      <c r="J6943" s="1109">
        <v>0</v>
      </c>
      <c r="K6943" s="1109">
        <v>0</v>
      </c>
      <c r="L6943" s="1109">
        <v>0</v>
      </c>
      <c r="M6943" s="1109">
        <v>0</v>
      </c>
      <c r="N6943" s="1109">
        <v>0</v>
      </c>
      <c r="O6943" s="1109">
        <v>0</v>
      </c>
      <c r="P6943" s="1109">
        <v>0</v>
      </c>
      <c r="Q6943" s="1109">
        <v>0</v>
      </c>
    </row>
    <row r="6944" spans="1:17">
      <c r="A6944" s="1109">
        <v>22485</v>
      </c>
      <c r="B6944" s="1110" t="s">
        <v>0</v>
      </c>
      <c r="C6944" s="1109">
        <v>3.5</v>
      </c>
      <c r="D6944" s="1109">
        <v>2.44</v>
      </c>
      <c r="E6944" s="1109">
        <v>17</v>
      </c>
      <c r="F6944" s="1109">
        <v>0</v>
      </c>
      <c r="G6944" s="1110" t="s">
        <v>10741</v>
      </c>
      <c r="H6944" s="1110" t="s">
        <v>4654</v>
      </c>
      <c r="I6944" s="1110" t="s">
        <v>10832</v>
      </c>
      <c r="J6944" s="1109">
        <v>0</v>
      </c>
      <c r="K6944" s="1109">
        <v>0</v>
      </c>
      <c r="L6944" s="1109">
        <v>0</v>
      </c>
      <c r="M6944" s="1109">
        <v>0</v>
      </c>
      <c r="N6944" s="1109">
        <v>0</v>
      </c>
      <c r="O6944" s="1109">
        <v>0</v>
      </c>
      <c r="P6944" s="1109">
        <v>0</v>
      </c>
      <c r="Q6944" s="1109">
        <v>0</v>
      </c>
    </row>
    <row r="6945" spans="1:17">
      <c r="A6945" s="1109">
        <v>22486</v>
      </c>
      <c r="B6945" s="1110" t="s">
        <v>0</v>
      </c>
      <c r="C6945" s="1109">
        <v>3.5</v>
      </c>
      <c r="D6945" s="1109">
        <v>2.44</v>
      </c>
      <c r="E6945" s="1109">
        <v>17</v>
      </c>
      <c r="F6945" s="1109">
        <v>0</v>
      </c>
      <c r="G6945" s="1110" t="s">
        <v>10741</v>
      </c>
      <c r="H6945" s="1110" t="s">
        <v>4654</v>
      </c>
      <c r="I6945" s="1110" t="s">
        <v>10839</v>
      </c>
      <c r="J6945" s="1109">
        <v>0</v>
      </c>
      <c r="K6945" s="1109">
        <v>0</v>
      </c>
      <c r="L6945" s="1109">
        <v>0</v>
      </c>
      <c r="M6945" s="1109">
        <v>0</v>
      </c>
      <c r="N6945" s="1109">
        <v>0</v>
      </c>
      <c r="O6945" s="1109">
        <v>0</v>
      </c>
      <c r="P6945" s="1109">
        <v>0</v>
      </c>
      <c r="Q6945" s="1109">
        <v>0</v>
      </c>
    </row>
    <row r="6946" spans="1:17">
      <c r="A6946" s="1109">
        <v>22487</v>
      </c>
      <c r="B6946" s="1110" t="s">
        <v>0</v>
      </c>
      <c r="C6946" s="1109">
        <v>3.5</v>
      </c>
      <c r="D6946" s="1109">
        <v>2.44</v>
      </c>
      <c r="E6946" s="1109">
        <v>17</v>
      </c>
      <c r="F6946" s="1109">
        <v>0</v>
      </c>
      <c r="G6946" s="1110" t="s">
        <v>10790</v>
      </c>
      <c r="H6946" s="1110" t="s">
        <v>4654</v>
      </c>
      <c r="I6946" s="1110" t="s">
        <v>10841</v>
      </c>
      <c r="J6946" s="1109">
        <v>0</v>
      </c>
      <c r="K6946" s="1109">
        <v>0</v>
      </c>
      <c r="L6946" s="1109">
        <v>0</v>
      </c>
      <c r="M6946" s="1109">
        <v>0</v>
      </c>
      <c r="N6946" s="1109">
        <v>0</v>
      </c>
      <c r="O6946" s="1109">
        <v>0</v>
      </c>
      <c r="P6946" s="1109">
        <v>0</v>
      </c>
      <c r="Q6946" s="1109">
        <v>0</v>
      </c>
    </row>
    <row r="6947" spans="1:17">
      <c r="A6947" s="1109">
        <v>22488</v>
      </c>
      <c r="B6947" s="1110" t="s">
        <v>0</v>
      </c>
      <c r="C6947" s="1109">
        <v>3.5</v>
      </c>
      <c r="D6947" s="1109">
        <v>2.44</v>
      </c>
      <c r="E6947" s="1109">
        <v>17</v>
      </c>
      <c r="F6947" s="1109">
        <v>0</v>
      </c>
      <c r="G6947" s="1110" t="s">
        <v>10790</v>
      </c>
      <c r="H6947" s="1110" t="s">
        <v>4654</v>
      </c>
      <c r="I6947" s="1110" t="s">
        <v>10851</v>
      </c>
      <c r="J6947" s="1109">
        <v>0</v>
      </c>
      <c r="K6947" s="1109">
        <v>0</v>
      </c>
      <c r="L6947" s="1109">
        <v>0</v>
      </c>
      <c r="M6947" s="1109">
        <v>0</v>
      </c>
      <c r="N6947" s="1109">
        <v>0</v>
      </c>
      <c r="O6947" s="1109">
        <v>0</v>
      </c>
      <c r="P6947" s="1109">
        <v>0</v>
      </c>
      <c r="Q6947" s="1109">
        <v>0</v>
      </c>
    </row>
    <row r="6948" spans="1:17">
      <c r="A6948" s="1109">
        <v>22489</v>
      </c>
      <c r="B6948" s="1110" t="s">
        <v>0</v>
      </c>
      <c r="C6948" s="1109">
        <v>3.5</v>
      </c>
      <c r="D6948" s="1109">
        <v>2.44</v>
      </c>
      <c r="E6948" s="1109">
        <v>17</v>
      </c>
      <c r="F6948" s="1109">
        <v>0</v>
      </c>
      <c r="G6948" s="1110" t="s">
        <v>10790</v>
      </c>
      <c r="H6948" s="1110" t="s">
        <v>4654</v>
      </c>
      <c r="I6948" s="1110" t="s">
        <v>10832</v>
      </c>
      <c r="J6948" s="1109">
        <v>0</v>
      </c>
      <c r="K6948" s="1109">
        <v>0</v>
      </c>
      <c r="L6948" s="1109">
        <v>0</v>
      </c>
      <c r="M6948" s="1109">
        <v>0</v>
      </c>
      <c r="N6948" s="1109">
        <v>0</v>
      </c>
      <c r="O6948" s="1109">
        <v>0</v>
      </c>
      <c r="P6948" s="1109">
        <v>0</v>
      </c>
      <c r="Q6948" s="1109">
        <v>0</v>
      </c>
    </row>
    <row r="6949" spans="1:17">
      <c r="A6949" s="1109">
        <v>22490</v>
      </c>
      <c r="B6949" s="1110" t="s">
        <v>0</v>
      </c>
      <c r="C6949" s="1109">
        <v>3.5</v>
      </c>
      <c r="D6949" s="1109">
        <v>2.44</v>
      </c>
      <c r="E6949" s="1109">
        <v>17</v>
      </c>
      <c r="F6949" s="1109">
        <v>0</v>
      </c>
      <c r="G6949" s="1110" t="s">
        <v>10790</v>
      </c>
      <c r="H6949" s="1110" t="s">
        <v>4654</v>
      </c>
      <c r="I6949" s="1110" t="s">
        <v>10839</v>
      </c>
      <c r="J6949" s="1109">
        <v>0</v>
      </c>
      <c r="K6949" s="1109">
        <v>0</v>
      </c>
      <c r="L6949" s="1109">
        <v>0</v>
      </c>
      <c r="M6949" s="1109">
        <v>0</v>
      </c>
      <c r="N6949" s="1109">
        <v>0</v>
      </c>
      <c r="O6949" s="1109">
        <v>0</v>
      </c>
      <c r="P6949" s="1109">
        <v>0</v>
      </c>
      <c r="Q6949" s="1109">
        <v>0</v>
      </c>
    </row>
    <row r="6950" spans="1:17">
      <c r="A6950" s="1109">
        <v>22491</v>
      </c>
      <c r="B6950" s="1110" t="s">
        <v>0</v>
      </c>
      <c r="C6950" s="1109">
        <v>3.5</v>
      </c>
      <c r="D6950" s="1109">
        <v>2.44</v>
      </c>
      <c r="E6950" s="1109">
        <v>17</v>
      </c>
      <c r="F6950" s="1109">
        <v>0</v>
      </c>
      <c r="G6950" s="1110" t="s">
        <v>10833</v>
      </c>
      <c r="H6950" s="1110" t="s">
        <v>4654</v>
      </c>
      <c r="I6950" s="1110" t="s">
        <v>10841</v>
      </c>
      <c r="J6950" s="1109">
        <v>0</v>
      </c>
      <c r="K6950" s="1109">
        <v>0</v>
      </c>
      <c r="L6950" s="1109">
        <v>0</v>
      </c>
      <c r="M6950" s="1109">
        <v>0</v>
      </c>
      <c r="N6950" s="1109">
        <v>0</v>
      </c>
      <c r="O6950" s="1109">
        <v>0</v>
      </c>
      <c r="P6950" s="1109">
        <v>0</v>
      </c>
      <c r="Q6950" s="1109">
        <v>0</v>
      </c>
    </row>
    <row r="6951" spans="1:17">
      <c r="A6951" s="1109">
        <v>22492</v>
      </c>
      <c r="B6951" s="1110" t="s">
        <v>0</v>
      </c>
      <c r="C6951" s="1109">
        <v>3.5</v>
      </c>
      <c r="D6951" s="1109">
        <v>2.44</v>
      </c>
      <c r="E6951" s="1109">
        <v>17</v>
      </c>
      <c r="F6951" s="1109">
        <v>0</v>
      </c>
      <c r="G6951" s="1110" t="s">
        <v>10833</v>
      </c>
      <c r="H6951" s="1110" t="s">
        <v>4654</v>
      </c>
      <c r="I6951" s="1110" t="s">
        <v>10851</v>
      </c>
      <c r="J6951" s="1109">
        <v>0</v>
      </c>
      <c r="K6951" s="1109">
        <v>0</v>
      </c>
      <c r="L6951" s="1109">
        <v>0</v>
      </c>
      <c r="M6951" s="1109">
        <v>0</v>
      </c>
      <c r="N6951" s="1109">
        <v>0</v>
      </c>
      <c r="O6951" s="1109">
        <v>0</v>
      </c>
      <c r="P6951" s="1109">
        <v>0</v>
      </c>
      <c r="Q6951" s="1109">
        <v>0</v>
      </c>
    </row>
    <row r="6952" spans="1:17">
      <c r="A6952" s="1109">
        <v>22493</v>
      </c>
      <c r="B6952" s="1110" t="s">
        <v>0</v>
      </c>
      <c r="C6952" s="1109">
        <v>3.5</v>
      </c>
      <c r="D6952" s="1109">
        <v>2.44</v>
      </c>
      <c r="E6952" s="1109">
        <v>17</v>
      </c>
      <c r="F6952" s="1109">
        <v>0</v>
      </c>
      <c r="G6952" s="1110" t="s">
        <v>10833</v>
      </c>
      <c r="H6952" s="1110" t="s">
        <v>4654</v>
      </c>
      <c r="I6952" s="1110" t="s">
        <v>10832</v>
      </c>
      <c r="J6952" s="1109">
        <v>0</v>
      </c>
      <c r="K6952" s="1109">
        <v>0</v>
      </c>
      <c r="L6952" s="1109">
        <v>0</v>
      </c>
      <c r="M6952" s="1109">
        <v>0</v>
      </c>
      <c r="N6952" s="1109">
        <v>0</v>
      </c>
      <c r="O6952" s="1109">
        <v>0</v>
      </c>
      <c r="P6952" s="1109">
        <v>0</v>
      </c>
      <c r="Q6952" s="1109">
        <v>0</v>
      </c>
    </row>
    <row r="6953" spans="1:17">
      <c r="A6953" s="1109">
        <v>22494</v>
      </c>
      <c r="B6953" s="1110" t="s">
        <v>0</v>
      </c>
      <c r="C6953" s="1109">
        <v>3.5</v>
      </c>
      <c r="D6953" s="1109">
        <v>2.44</v>
      </c>
      <c r="E6953" s="1109">
        <v>17</v>
      </c>
      <c r="F6953" s="1109">
        <v>0</v>
      </c>
      <c r="G6953" s="1110" t="s">
        <v>10833</v>
      </c>
      <c r="H6953" s="1110" t="s">
        <v>4654</v>
      </c>
      <c r="I6953" s="1110" t="s">
        <v>10839</v>
      </c>
      <c r="J6953" s="1109">
        <v>0</v>
      </c>
      <c r="K6953" s="1109">
        <v>0</v>
      </c>
      <c r="L6953" s="1109">
        <v>0</v>
      </c>
      <c r="M6953" s="1109">
        <v>0</v>
      </c>
      <c r="N6953" s="1109">
        <v>0</v>
      </c>
      <c r="O6953" s="1109">
        <v>0</v>
      </c>
      <c r="P6953" s="1109">
        <v>0</v>
      </c>
      <c r="Q6953" s="1109">
        <v>0</v>
      </c>
    </row>
    <row r="6954" spans="1:17">
      <c r="A6954" s="1109">
        <v>22495</v>
      </c>
      <c r="B6954" s="1110" t="s">
        <v>0</v>
      </c>
      <c r="C6954" s="1109">
        <v>3.5</v>
      </c>
      <c r="D6954" s="1109">
        <v>2.44</v>
      </c>
      <c r="E6954" s="1109">
        <v>17</v>
      </c>
      <c r="F6954" s="1109">
        <v>0</v>
      </c>
      <c r="G6954" s="1110" t="s">
        <v>10753</v>
      </c>
      <c r="H6954" s="1110" t="s">
        <v>4654</v>
      </c>
      <c r="I6954" s="1110" t="s">
        <v>10841</v>
      </c>
      <c r="J6954" s="1109">
        <v>0</v>
      </c>
      <c r="K6954" s="1109">
        <v>0</v>
      </c>
      <c r="L6954" s="1109">
        <v>0</v>
      </c>
      <c r="M6954" s="1109">
        <v>0</v>
      </c>
      <c r="N6954" s="1109">
        <v>0</v>
      </c>
      <c r="O6954" s="1109">
        <v>0</v>
      </c>
      <c r="P6954" s="1109">
        <v>0</v>
      </c>
      <c r="Q6954" s="1109">
        <v>0</v>
      </c>
    </row>
    <row r="6955" spans="1:17">
      <c r="A6955" s="1109">
        <v>22496</v>
      </c>
      <c r="B6955" s="1110" t="s">
        <v>0</v>
      </c>
      <c r="C6955" s="1109">
        <v>3.5</v>
      </c>
      <c r="D6955" s="1109">
        <v>2.44</v>
      </c>
      <c r="E6955" s="1109">
        <v>17</v>
      </c>
      <c r="F6955" s="1109">
        <v>0</v>
      </c>
      <c r="G6955" s="1110" t="s">
        <v>10753</v>
      </c>
      <c r="H6955" s="1110" t="s">
        <v>4654</v>
      </c>
      <c r="I6955" s="1110" t="s">
        <v>10851</v>
      </c>
      <c r="J6955" s="1109">
        <v>0</v>
      </c>
      <c r="K6955" s="1109">
        <v>0</v>
      </c>
      <c r="L6955" s="1109">
        <v>0</v>
      </c>
      <c r="M6955" s="1109">
        <v>0</v>
      </c>
      <c r="N6955" s="1109">
        <v>0</v>
      </c>
      <c r="O6955" s="1109">
        <v>0</v>
      </c>
      <c r="P6955" s="1109">
        <v>0</v>
      </c>
      <c r="Q6955" s="1109">
        <v>0</v>
      </c>
    </row>
    <row r="6956" spans="1:17">
      <c r="A6956" s="1109">
        <v>22497</v>
      </c>
      <c r="B6956" s="1110" t="s">
        <v>0</v>
      </c>
      <c r="C6956" s="1109">
        <v>3.5</v>
      </c>
      <c r="D6956" s="1109">
        <v>2.44</v>
      </c>
      <c r="E6956" s="1109">
        <v>17</v>
      </c>
      <c r="F6956" s="1109">
        <v>0</v>
      </c>
      <c r="G6956" s="1110" t="s">
        <v>10753</v>
      </c>
      <c r="H6956" s="1110" t="s">
        <v>4654</v>
      </c>
      <c r="I6956" s="1110" t="s">
        <v>10832</v>
      </c>
      <c r="J6956" s="1109">
        <v>0</v>
      </c>
      <c r="K6956" s="1109">
        <v>0</v>
      </c>
      <c r="L6956" s="1109">
        <v>0</v>
      </c>
      <c r="M6956" s="1109">
        <v>0</v>
      </c>
      <c r="N6956" s="1109">
        <v>0</v>
      </c>
      <c r="O6956" s="1109">
        <v>0</v>
      </c>
      <c r="P6956" s="1109">
        <v>0</v>
      </c>
      <c r="Q6956" s="1109">
        <v>0</v>
      </c>
    </row>
    <row r="6957" spans="1:17">
      <c r="A6957" s="1109">
        <v>22498</v>
      </c>
      <c r="B6957" s="1110" t="s">
        <v>0</v>
      </c>
      <c r="C6957" s="1109">
        <v>3.5</v>
      </c>
      <c r="D6957" s="1109">
        <v>2.44</v>
      </c>
      <c r="E6957" s="1109">
        <v>17</v>
      </c>
      <c r="F6957" s="1109">
        <v>0</v>
      </c>
      <c r="G6957" s="1110" t="s">
        <v>10753</v>
      </c>
      <c r="H6957" s="1110" t="s">
        <v>4654</v>
      </c>
      <c r="I6957" s="1110" t="s">
        <v>10839</v>
      </c>
      <c r="J6957" s="1109">
        <v>0</v>
      </c>
      <c r="K6957" s="1109">
        <v>0</v>
      </c>
      <c r="L6957" s="1109">
        <v>0</v>
      </c>
      <c r="M6957" s="1109">
        <v>0</v>
      </c>
      <c r="N6957" s="1109">
        <v>0</v>
      </c>
      <c r="O6957" s="1109">
        <v>0</v>
      </c>
      <c r="P6957" s="1109">
        <v>0</v>
      </c>
      <c r="Q6957" s="1109">
        <v>0</v>
      </c>
    </row>
    <row r="6958" spans="1:17">
      <c r="A6958" s="1109">
        <v>22499</v>
      </c>
      <c r="B6958" s="1110" t="s">
        <v>0</v>
      </c>
      <c r="C6958" s="1109">
        <v>3.5</v>
      </c>
      <c r="D6958" s="1109">
        <v>2.44</v>
      </c>
      <c r="E6958" s="1109">
        <v>17</v>
      </c>
      <c r="F6958" s="1109">
        <v>0</v>
      </c>
      <c r="G6958" s="1110" t="s">
        <v>10739</v>
      </c>
      <c r="H6958" s="1110" t="s">
        <v>4654</v>
      </c>
      <c r="I6958" s="1110" t="s">
        <v>10841</v>
      </c>
      <c r="J6958" s="1109">
        <v>0</v>
      </c>
      <c r="K6958" s="1109">
        <v>0</v>
      </c>
      <c r="L6958" s="1109">
        <v>0</v>
      </c>
      <c r="M6958" s="1109">
        <v>0</v>
      </c>
      <c r="N6958" s="1109">
        <v>0</v>
      </c>
      <c r="O6958" s="1109">
        <v>0</v>
      </c>
      <c r="P6958" s="1109">
        <v>0</v>
      </c>
      <c r="Q6958" s="1109">
        <v>0</v>
      </c>
    </row>
    <row r="6959" spans="1:17">
      <c r="A6959" s="1109">
        <v>22500</v>
      </c>
      <c r="B6959" s="1110" t="s">
        <v>0</v>
      </c>
      <c r="C6959" s="1109">
        <v>3.5</v>
      </c>
      <c r="D6959" s="1109">
        <v>2.44</v>
      </c>
      <c r="E6959" s="1109">
        <v>17</v>
      </c>
      <c r="F6959" s="1109">
        <v>0</v>
      </c>
      <c r="G6959" s="1110" t="s">
        <v>10739</v>
      </c>
      <c r="H6959" s="1110" t="s">
        <v>4654</v>
      </c>
      <c r="I6959" s="1110" t="s">
        <v>10851</v>
      </c>
      <c r="J6959" s="1109">
        <v>0</v>
      </c>
      <c r="K6959" s="1109">
        <v>0</v>
      </c>
      <c r="L6959" s="1109">
        <v>0</v>
      </c>
      <c r="M6959" s="1109">
        <v>0</v>
      </c>
      <c r="N6959" s="1109">
        <v>0</v>
      </c>
      <c r="O6959" s="1109">
        <v>0</v>
      </c>
      <c r="P6959" s="1109">
        <v>0</v>
      </c>
      <c r="Q6959" s="1109">
        <v>0</v>
      </c>
    </row>
    <row r="6960" spans="1:17">
      <c r="A6960" s="1109">
        <v>22501</v>
      </c>
      <c r="B6960" s="1110" t="s">
        <v>0</v>
      </c>
      <c r="C6960" s="1109">
        <v>3.5</v>
      </c>
      <c r="D6960" s="1109">
        <v>2.44</v>
      </c>
      <c r="E6960" s="1109">
        <v>17</v>
      </c>
      <c r="F6960" s="1109">
        <v>0</v>
      </c>
      <c r="G6960" s="1110" t="s">
        <v>10739</v>
      </c>
      <c r="H6960" s="1110" t="s">
        <v>4654</v>
      </c>
      <c r="I6960" s="1110" t="s">
        <v>10832</v>
      </c>
      <c r="J6960" s="1109">
        <v>0</v>
      </c>
      <c r="K6960" s="1109">
        <v>0</v>
      </c>
      <c r="L6960" s="1109">
        <v>0</v>
      </c>
      <c r="M6960" s="1109">
        <v>0</v>
      </c>
      <c r="N6960" s="1109">
        <v>0</v>
      </c>
      <c r="O6960" s="1109">
        <v>0</v>
      </c>
      <c r="P6960" s="1109">
        <v>0</v>
      </c>
      <c r="Q6960" s="1109">
        <v>0</v>
      </c>
    </row>
    <row r="6961" spans="1:17">
      <c r="A6961" s="1109">
        <v>22502</v>
      </c>
      <c r="B6961" s="1110" t="s">
        <v>0</v>
      </c>
      <c r="C6961" s="1109">
        <v>3.5</v>
      </c>
      <c r="D6961" s="1109">
        <v>2.44</v>
      </c>
      <c r="E6961" s="1109">
        <v>17</v>
      </c>
      <c r="F6961" s="1109">
        <v>0</v>
      </c>
      <c r="G6961" s="1110" t="s">
        <v>10739</v>
      </c>
      <c r="H6961" s="1110" t="s">
        <v>4654</v>
      </c>
      <c r="I6961" s="1110" t="s">
        <v>10839</v>
      </c>
      <c r="J6961" s="1109">
        <v>0</v>
      </c>
      <c r="K6961" s="1109">
        <v>0</v>
      </c>
      <c r="L6961" s="1109">
        <v>0</v>
      </c>
      <c r="M6961" s="1109">
        <v>0</v>
      </c>
      <c r="N6961" s="1109">
        <v>0</v>
      </c>
      <c r="O6961" s="1109">
        <v>0</v>
      </c>
      <c r="P6961" s="1109">
        <v>0</v>
      </c>
      <c r="Q6961" s="1109">
        <v>0</v>
      </c>
    </row>
    <row r="6962" spans="1:17">
      <c r="A6962" s="1109">
        <v>22503</v>
      </c>
      <c r="B6962" s="1110" t="s">
        <v>0</v>
      </c>
      <c r="C6962" s="1109">
        <v>3.5</v>
      </c>
      <c r="D6962" s="1109">
        <v>2.44</v>
      </c>
      <c r="E6962" s="1109">
        <v>17</v>
      </c>
      <c r="F6962" s="1109">
        <v>0</v>
      </c>
      <c r="G6962" s="1110" t="s">
        <v>10844</v>
      </c>
      <c r="H6962" s="1110" t="s">
        <v>4654</v>
      </c>
      <c r="I6962" s="1110" t="s">
        <v>10841</v>
      </c>
      <c r="J6962" s="1109">
        <v>0</v>
      </c>
      <c r="K6962" s="1109">
        <v>0</v>
      </c>
      <c r="L6962" s="1109">
        <v>0</v>
      </c>
      <c r="M6962" s="1109">
        <v>0</v>
      </c>
      <c r="N6962" s="1109">
        <v>0</v>
      </c>
      <c r="O6962" s="1109">
        <v>0</v>
      </c>
      <c r="P6962" s="1109">
        <v>0</v>
      </c>
      <c r="Q6962" s="1109">
        <v>0</v>
      </c>
    </row>
    <row r="6963" spans="1:17">
      <c r="A6963" s="1109">
        <v>22504</v>
      </c>
      <c r="B6963" s="1110" t="s">
        <v>0</v>
      </c>
      <c r="C6963" s="1109">
        <v>3.5</v>
      </c>
      <c r="D6963" s="1109">
        <v>2.44</v>
      </c>
      <c r="E6963" s="1109">
        <v>17</v>
      </c>
      <c r="F6963" s="1109">
        <v>0</v>
      </c>
      <c r="G6963" s="1110" t="s">
        <v>10844</v>
      </c>
      <c r="H6963" s="1110" t="s">
        <v>4654</v>
      </c>
      <c r="I6963" s="1110" t="s">
        <v>10851</v>
      </c>
      <c r="J6963" s="1109">
        <v>0</v>
      </c>
      <c r="K6963" s="1109">
        <v>0</v>
      </c>
      <c r="L6963" s="1109">
        <v>0</v>
      </c>
      <c r="M6963" s="1109">
        <v>0</v>
      </c>
      <c r="N6963" s="1109">
        <v>0</v>
      </c>
      <c r="O6963" s="1109">
        <v>0</v>
      </c>
      <c r="P6963" s="1109">
        <v>0</v>
      </c>
      <c r="Q6963" s="1109">
        <v>0</v>
      </c>
    </row>
    <row r="6964" spans="1:17">
      <c r="A6964" s="1109">
        <v>22505</v>
      </c>
      <c r="B6964" s="1110" t="s">
        <v>0</v>
      </c>
      <c r="C6964" s="1109">
        <v>3.5</v>
      </c>
      <c r="D6964" s="1109">
        <v>2.44</v>
      </c>
      <c r="E6964" s="1109">
        <v>17</v>
      </c>
      <c r="F6964" s="1109">
        <v>0</v>
      </c>
      <c r="G6964" s="1110" t="s">
        <v>10844</v>
      </c>
      <c r="H6964" s="1110" t="s">
        <v>4654</v>
      </c>
      <c r="I6964" s="1110" t="s">
        <v>10832</v>
      </c>
      <c r="J6964" s="1109">
        <v>0</v>
      </c>
      <c r="K6964" s="1109">
        <v>0</v>
      </c>
      <c r="L6964" s="1109">
        <v>0</v>
      </c>
      <c r="M6964" s="1109">
        <v>0</v>
      </c>
      <c r="N6964" s="1109">
        <v>0</v>
      </c>
      <c r="O6964" s="1109">
        <v>0</v>
      </c>
      <c r="P6964" s="1109">
        <v>0</v>
      </c>
      <c r="Q6964" s="1109">
        <v>0</v>
      </c>
    </row>
    <row r="6965" spans="1:17">
      <c r="A6965" s="1109">
        <v>22506</v>
      </c>
      <c r="B6965" s="1110" t="s">
        <v>0</v>
      </c>
      <c r="C6965" s="1109">
        <v>3.5</v>
      </c>
      <c r="D6965" s="1109">
        <v>2.44</v>
      </c>
      <c r="E6965" s="1109">
        <v>17</v>
      </c>
      <c r="F6965" s="1109">
        <v>0</v>
      </c>
      <c r="G6965" s="1110" t="s">
        <v>10844</v>
      </c>
      <c r="H6965" s="1110" t="s">
        <v>4654</v>
      </c>
      <c r="I6965" s="1110" t="s">
        <v>10839</v>
      </c>
      <c r="J6965" s="1109">
        <v>0</v>
      </c>
      <c r="K6965" s="1109">
        <v>0</v>
      </c>
      <c r="L6965" s="1109">
        <v>0</v>
      </c>
      <c r="M6965" s="1109">
        <v>0</v>
      </c>
      <c r="N6965" s="1109">
        <v>0</v>
      </c>
      <c r="O6965" s="1109">
        <v>0</v>
      </c>
      <c r="P6965" s="1109">
        <v>0</v>
      </c>
      <c r="Q6965" s="1109">
        <v>0</v>
      </c>
    </row>
    <row r="6966" spans="1:17">
      <c r="A6966" s="1109">
        <v>22507</v>
      </c>
      <c r="B6966" s="1110" t="s">
        <v>0</v>
      </c>
      <c r="C6966" s="1109">
        <v>3.5</v>
      </c>
      <c r="D6966" s="1109">
        <v>2.548</v>
      </c>
      <c r="E6966" s="1109">
        <v>15.5</v>
      </c>
      <c r="F6966" s="1109">
        <v>0</v>
      </c>
      <c r="G6966" s="1110" t="s">
        <v>10840</v>
      </c>
      <c r="H6966" s="1110" t="s">
        <v>4654</v>
      </c>
      <c r="I6966" s="1110" t="s">
        <v>10841</v>
      </c>
      <c r="J6966" s="1109">
        <v>0</v>
      </c>
      <c r="K6966" s="1109">
        <v>0</v>
      </c>
      <c r="L6966" s="1109">
        <v>0</v>
      </c>
      <c r="M6966" s="1109">
        <v>0</v>
      </c>
      <c r="N6966" s="1109">
        <v>0</v>
      </c>
      <c r="O6966" s="1109">
        <v>0</v>
      </c>
      <c r="P6966" s="1109">
        <v>0</v>
      </c>
      <c r="Q6966" s="1109">
        <v>0</v>
      </c>
    </row>
    <row r="6967" spans="1:17">
      <c r="A6967" s="1109">
        <v>22508</v>
      </c>
      <c r="B6967" s="1110" t="s">
        <v>0</v>
      </c>
      <c r="C6967" s="1109">
        <v>3.5</v>
      </c>
      <c r="D6967" s="1109">
        <v>2.548</v>
      </c>
      <c r="E6967" s="1109">
        <v>15.5</v>
      </c>
      <c r="F6967" s="1109">
        <v>0</v>
      </c>
      <c r="G6967" s="1110" t="s">
        <v>10840</v>
      </c>
      <c r="H6967" s="1110" t="s">
        <v>4654</v>
      </c>
      <c r="I6967" s="1110" t="s">
        <v>10832</v>
      </c>
      <c r="J6967" s="1109">
        <v>0</v>
      </c>
      <c r="K6967" s="1109">
        <v>0</v>
      </c>
      <c r="L6967" s="1109">
        <v>0</v>
      </c>
      <c r="M6967" s="1109">
        <v>0</v>
      </c>
      <c r="N6967" s="1109">
        <v>0</v>
      </c>
      <c r="O6967" s="1109">
        <v>0</v>
      </c>
      <c r="P6967" s="1109">
        <v>0</v>
      </c>
      <c r="Q6967" s="1109">
        <v>0</v>
      </c>
    </row>
    <row r="6968" spans="1:17">
      <c r="A6968" s="1109">
        <v>22509</v>
      </c>
      <c r="B6968" s="1110" t="s">
        <v>0</v>
      </c>
      <c r="C6968" s="1109">
        <v>3.5</v>
      </c>
      <c r="D6968" s="1109">
        <v>2.548</v>
      </c>
      <c r="E6968" s="1109">
        <v>15.5</v>
      </c>
      <c r="F6968" s="1109">
        <v>0</v>
      </c>
      <c r="G6968" s="1110" t="s">
        <v>10840</v>
      </c>
      <c r="H6968" s="1110" t="s">
        <v>4654</v>
      </c>
      <c r="I6968" s="1110" t="s">
        <v>10839</v>
      </c>
      <c r="J6968" s="1109">
        <v>0</v>
      </c>
      <c r="K6968" s="1109">
        <v>0</v>
      </c>
      <c r="L6968" s="1109">
        <v>0</v>
      </c>
      <c r="M6968" s="1109">
        <v>0</v>
      </c>
      <c r="N6968" s="1109">
        <v>0</v>
      </c>
      <c r="O6968" s="1109">
        <v>0</v>
      </c>
      <c r="P6968" s="1109">
        <v>0</v>
      </c>
      <c r="Q6968" s="1109">
        <v>0</v>
      </c>
    </row>
    <row r="6969" spans="1:17">
      <c r="A6969" s="1109">
        <v>22510</v>
      </c>
      <c r="B6969" s="1110" t="s">
        <v>0</v>
      </c>
      <c r="C6969" s="1109">
        <v>3.5</v>
      </c>
      <c r="D6969" s="1109">
        <v>2.548</v>
      </c>
      <c r="E6969" s="1109">
        <v>15.5</v>
      </c>
      <c r="F6969" s="1109">
        <v>0</v>
      </c>
      <c r="G6969" s="1110" t="s">
        <v>10842</v>
      </c>
      <c r="H6969" s="1110" t="s">
        <v>4654</v>
      </c>
      <c r="I6969" s="1110" t="s">
        <v>10841</v>
      </c>
      <c r="J6969" s="1109">
        <v>0</v>
      </c>
      <c r="K6969" s="1109">
        <v>0</v>
      </c>
      <c r="L6969" s="1109">
        <v>0</v>
      </c>
      <c r="M6969" s="1109">
        <v>0</v>
      </c>
      <c r="N6969" s="1109">
        <v>0</v>
      </c>
      <c r="O6969" s="1109">
        <v>0</v>
      </c>
      <c r="P6969" s="1109">
        <v>0</v>
      </c>
      <c r="Q6969" s="1109">
        <v>0</v>
      </c>
    </row>
    <row r="6970" spans="1:17">
      <c r="A6970" s="1109">
        <v>22511</v>
      </c>
      <c r="B6970" s="1110" t="s">
        <v>0</v>
      </c>
      <c r="C6970" s="1109">
        <v>3.5</v>
      </c>
      <c r="D6970" s="1109">
        <v>2.548</v>
      </c>
      <c r="E6970" s="1109">
        <v>15.5</v>
      </c>
      <c r="F6970" s="1109">
        <v>0</v>
      </c>
      <c r="G6970" s="1110" t="s">
        <v>10842</v>
      </c>
      <c r="H6970" s="1110" t="s">
        <v>4654</v>
      </c>
      <c r="I6970" s="1110" t="s">
        <v>10851</v>
      </c>
      <c r="J6970" s="1109">
        <v>0</v>
      </c>
      <c r="K6970" s="1109">
        <v>0</v>
      </c>
      <c r="L6970" s="1109">
        <v>0</v>
      </c>
      <c r="M6970" s="1109">
        <v>0</v>
      </c>
      <c r="N6970" s="1109">
        <v>0</v>
      </c>
      <c r="O6970" s="1109">
        <v>0</v>
      </c>
      <c r="P6970" s="1109">
        <v>0</v>
      </c>
      <c r="Q6970" s="1109">
        <v>0</v>
      </c>
    </row>
    <row r="6971" spans="1:17">
      <c r="A6971" s="1109">
        <v>22512</v>
      </c>
      <c r="B6971" s="1110" t="s">
        <v>0</v>
      </c>
      <c r="C6971" s="1109">
        <v>3.5</v>
      </c>
      <c r="D6971" s="1109">
        <v>2.548</v>
      </c>
      <c r="E6971" s="1109">
        <v>15.5</v>
      </c>
      <c r="F6971" s="1109">
        <v>0</v>
      </c>
      <c r="G6971" s="1110" t="s">
        <v>10842</v>
      </c>
      <c r="H6971" s="1110" t="s">
        <v>4654</v>
      </c>
      <c r="I6971" s="1110" t="s">
        <v>10832</v>
      </c>
      <c r="J6971" s="1109">
        <v>0</v>
      </c>
      <c r="K6971" s="1109">
        <v>0</v>
      </c>
      <c r="L6971" s="1109">
        <v>0</v>
      </c>
      <c r="M6971" s="1109">
        <v>0</v>
      </c>
      <c r="N6971" s="1109">
        <v>0</v>
      </c>
      <c r="O6971" s="1109">
        <v>0</v>
      </c>
      <c r="P6971" s="1109">
        <v>0</v>
      </c>
      <c r="Q6971" s="1109">
        <v>0</v>
      </c>
    </row>
    <row r="6972" spans="1:17">
      <c r="A6972" s="1109">
        <v>22513</v>
      </c>
      <c r="B6972" s="1110" t="s">
        <v>0</v>
      </c>
      <c r="C6972" s="1109">
        <v>3.5</v>
      </c>
      <c r="D6972" s="1109">
        <v>2.548</v>
      </c>
      <c r="E6972" s="1109">
        <v>15.5</v>
      </c>
      <c r="F6972" s="1109">
        <v>0</v>
      </c>
      <c r="G6972" s="1110" t="s">
        <v>10842</v>
      </c>
      <c r="H6972" s="1110" t="s">
        <v>4654</v>
      </c>
      <c r="I6972" s="1110" t="s">
        <v>10839</v>
      </c>
      <c r="J6972" s="1109">
        <v>0</v>
      </c>
      <c r="K6972" s="1109">
        <v>0</v>
      </c>
      <c r="L6972" s="1109">
        <v>0</v>
      </c>
      <c r="M6972" s="1109">
        <v>0</v>
      </c>
      <c r="N6972" s="1109">
        <v>0</v>
      </c>
      <c r="O6972" s="1109">
        <v>0</v>
      </c>
      <c r="P6972" s="1109">
        <v>0</v>
      </c>
      <c r="Q6972" s="1109">
        <v>0</v>
      </c>
    </row>
    <row r="6973" spans="1:17">
      <c r="A6973" s="1109">
        <v>22514</v>
      </c>
      <c r="B6973" s="1110" t="s">
        <v>0</v>
      </c>
      <c r="C6973" s="1109">
        <v>3.5</v>
      </c>
      <c r="D6973" s="1109">
        <v>2.548</v>
      </c>
      <c r="E6973" s="1109">
        <v>15.5</v>
      </c>
      <c r="F6973" s="1109">
        <v>0</v>
      </c>
      <c r="G6973" s="1110" t="s">
        <v>10843</v>
      </c>
      <c r="H6973" s="1110" t="s">
        <v>4654</v>
      </c>
      <c r="I6973" s="1110" t="s">
        <v>10841</v>
      </c>
      <c r="J6973" s="1109">
        <v>0</v>
      </c>
      <c r="K6973" s="1109">
        <v>0</v>
      </c>
      <c r="L6973" s="1109">
        <v>0</v>
      </c>
      <c r="M6973" s="1109">
        <v>0</v>
      </c>
      <c r="N6973" s="1109">
        <v>0</v>
      </c>
      <c r="O6973" s="1109">
        <v>0</v>
      </c>
      <c r="P6973" s="1109">
        <v>0</v>
      </c>
      <c r="Q6973" s="1109">
        <v>0</v>
      </c>
    </row>
    <row r="6974" spans="1:17">
      <c r="A6974" s="1109">
        <v>22515</v>
      </c>
      <c r="B6974" s="1110" t="s">
        <v>0</v>
      </c>
      <c r="C6974" s="1109">
        <v>3.5</v>
      </c>
      <c r="D6974" s="1109">
        <v>2.548</v>
      </c>
      <c r="E6974" s="1109">
        <v>15.5</v>
      </c>
      <c r="F6974" s="1109">
        <v>0</v>
      </c>
      <c r="G6974" s="1110" t="s">
        <v>10843</v>
      </c>
      <c r="H6974" s="1110" t="s">
        <v>4654</v>
      </c>
      <c r="I6974" s="1110" t="s">
        <v>10851</v>
      </c>
      <c r="J6974" s="1109">
        <v>0</v>
      </c>
      <c r="K6974" s="1109">
        <v>0</v>
      </c>
      <c r="L6974" s="1109">
        <v>0</v>
      </c>
      <c r="M6974" s="1109">
        <v>0</v>
      </c>
      <c r="N6974" s="1109">
        <v>0</v>
      </c>
      <c r="O6974" s="1109">
        <v>0</v>
      </c>
      <c r="P6974" s="1109">
        <v>0</v>
      </c>
      <c r="Q6974" s="1109">
        <v>0</v>
      </c>
    </row>
    <row r="6975" spans="1:17">
      <c r="A6975" s="1109">
        <v>22516</v>
      </c>
      <c r="B6975" s="1110" t="s">
        <v>0</v>
      </c>
      <c r="C6975" s="1109">
        <v>3.5</v>
      </c>
      <c r="D6975" s="1109">
        <v>2.548</v>
      </c>
      <c r="E6975" s="1109">
        <v>15.5</v>
      </c>
      <c r="F6975" s="1109">
        <v>0</v>
      </c>
      <c r="G6975" s="1110" t="s">
        <v>10843</v>
      </c>
      <c r="H6975" s="1110" t="s">
        <v>4654</v>
      </c>
      <c r="I6975" s="1110" t="s">
        <v>10832</v>
      </c>
      <c r="J6975" s="1109">
        <v>0</v>
      </c>
      <c r="K6975" s="1109">
        <v>0</v>
      </c>
      <c r="L6975" s="1109">
        <v>0</v>
      </c>
      <c r="M6975" s="1109">
        <v>0</v>
      </c>
      <c r="N6975" s="1109">
        <v>0</v>
      </c>
      <c r="O6975" s="1109">
        <v>0</v>
      </c>
      <c r="P6975" s="1109">
        <v>0</v>
      </c>
      <c r="Q6975" s="1109">
        <v>0</v>
      </c>
    </row>
    <row r="6976" spans="1:17">
      <c r="A6976" s="1109">
        <v>22517</v>
      </c>
      <c r="B6976" s="1110" t="s">
        <v>0</v>
      </c>
      <c r="C6976" s="1109">
        <v>3.5</v>
      </c>
      <c r="D6976" s="1109">
        <v>2.548</v>
      </c>
      <c r="E6976" s="1109">
        <v>15.5</v>
      </c>
      <c r="F6976" s="1109">
        <v>0</v>
      </c>
      <c r="G6976" s="1110" t="s">
        <v>10843</v>
      </c>
      <c r="H6976" s="1110" t="s">
        <v>4654</v>
      </c>
      <c r="I6976" s="1110" t="s">
        <v>10839</v>
      </c>
      <c r="J6976" s="1109">
        <v>0</v>
      </c>
      <c r="K6976" s="1109">
        <v>0</v>
      </c>
      <c r="L6976" s="1109">
        <v>0</v>
      </c>
      <c r="M6976" s="1109">
        <v>0</v>
      </c>
      <c r="N6976" s="1109">
        <v>0</v>
      </c>
      <c r="O6976" s="1109">
        <v>0</v>
      </c>
      <c r="P6976" s="1109">
        <v>0</v>
      </c>
      <c r="Q6976" s="1109">
        <v>0</v>
      </c>
    </row>
    <row r="6977" spans="1:17">
      <c r="A6977" s="1109">
        <v>22518</v>
      </c>
      <c r="B6977" s="1110" t="s">
        <v>0</v>
      </c>
      <c r="C6977" s="1109">
        <v>3.5</v>
      </c>
      <c r="D6977" s="1109">
        <v>2.548</v>
      </c>
      <c r="E6977" s="1109">
        <v>15.5</v>
      </c>
      <c r="F6977" s="1109">
        <v>0</v>
      </c>
      <c r="G6977" s="1110" t="s">
        <v>10784</v>
      </c>
      <c r="H6977" s="1110" t="s">
        <v>4654</v>
      </c>
      <c r="I6977" s="1110" t="s">
        <v>10841</v>
      </c>
      <c r="J6977" s="1109">
        <v>0</v>
      </c>
      <c r="K6977" s="1109">
        <v>0</v>
      </c>
      <c r="L6977" s="1109">
        <v>0</v>
      </c>
      <c r="M6977" s="1109">
        <v>0</v>
      </c>
      <c r="N6977" s="1109">
        <v>0</v>
      </c>
      <c r="O6977" s="1109">
        <v>0</v>
      </c>
      <c r="P6977" s="1109">
        <v>0</v>
      </c>
      <c r="Q6977" s="1109">
        <v>0</v>
      </c>
    </row>
    <row r="6978" spans="1:17">
      <c r="A6978" s="1109">
        <v>22519</v>
      </c>
      <c r="B6978" s="1110" t="s">
        <v>0</v>
      </c>
      <c r="C6978" s="1109">
        <v>3.5</v>
      </c>
      <c r="D6978" s="1109">
        <v>2.548</v>
      </c>
      <c r="E6978" s="1109">
        <v>15.5</v>
      </c>
      <c r="F6978" s="1109">
        <v>0</v>
      </c>
      <c r="G6978" s="1110" t="s">
        <v>10784</v>
      </c>
      <c r="H6978" s="1110" t="s">
        <v>4654</v>
      </c>
      <c r="I6978" s="1110" t="s">
        <v>10832</v>
      </c>
      <c r="J6978" s="1109">
        <v>0</v>
      </c>
      <c r="K6978" s="1109">
        <v>0</v>
      </c>
      <c r="L6978" s="1109">
        <v>0</v>
      </c>
      <c r="M6978" s="1109">
        <v>0</v>
      </c>
      <c r="N6978" s="1109">
        <v>0</v>
      </c>
      <c r="O6978" s="1109">
        <v>0</v>
      </c>
      <c r="P6978" s="1109">
        <v>0</v>
      </c>
      <c r="Q6978" s="1109">
        <v>0</v>
      </c>
    </row>
    <row r="6979" spans="1:17">
      <c r="A6979" s="1109">
        <v>22520</v>
      </c>
      <c r="B6979" s="1110" t="s">
        <v>0</v>
      </c>
      <c r="C6979" s="1109">
        <v>3.5</v>
      </c>
      <c r="D6979" s="1109">
        <v>2.548</v>
      </c>
      <c r="E6979" s="1109">
        <v>15.5</v>
      </c>
      <c r="F6979" s="1109">
        <v>0</v>
      </c>
      <c r="G6979" s="1110" t="s">
        <v>10784</v>
      </c>
      <c r="H6979" s="1110" t="s">
        <v>4654</v>
      </c>
      <c r="I6979" s="1110" t="s">
        <v>10839</v>
      </c>
      <c r="J6979" s="1109">
        <v>0</v>
      </c>
      <c r="K6979" s="1109">
        <v>0</v>
      </c>
      <c r="L6979" s="1109">
        <v>0</v>
      </c>
      <c r="M6979" s="1109">
        <v>0</v>
      </c>
      <c r="N6979" s="1109">
        <v>0</v>
      </c>
      <c r="O6979" s="1109">
        <v>0</v>
      </c>
      <c r="P6979" s="1109">
        <v>0</v>
      </c>
      <c r="Q6979" s="1109">
        <v>0</v>
      </c>
    </row>
    <row r="6980" spans="1:17">
      <c r="A6980" s="1109">
        <v>22521</v>
      </c>
      <c r="B6980" s="1110" t="s">
        <v>0</v>
      </c>
      <c r="C6980" s="1109">
        <v>3.5</v>
      </c>
      <c r="D6980" s="1109">
        <v>2.548</v>
      </c>
      <c r="E6980" s="1109">
        <v>15.5</v>
      </c>
      <c r="F6980" s="1109">
        <v>0</v>
      </c>
      <c r="G6980" s="1110" t="s">
        <v>10741</v>
      </c>
      <c r="H6980" s="1110" t="s">
        <v>4654</v>
      </c>
      <c r="I6980" s="1110" t="s">
        <v>10841</v>
      </c>
      <c r="J6980" s="1109">
        <v>0</v>
      </c>
      <c r="K6980" s="1109">
        <v>0</v>
      </c>
      <c r="L6980" s="1109">
        <v>0</v>
      </c>
      <c r="M6980" s="1109">
        <v>0</v>
      </c>
      <c r="N6980" s="1109">
        <v>0</v>
      </c>
      <c r="O6980" s="1109">
        <v>0</v>
      </c>
      <c r="P6980" s="1109">
        <v>0</v>
      </c>
      <c r="Q6980" s="1109">
        <v>0</v>
      </c>
    </row>
    <row r="6981" spans="1:17">
      <c r="A6981" s="1109">
        <v>22522</v>
      </c>
      <c r="B6981" s="1110" t="s">
        <v>0</v>
      </c>
      <c r="C6981" s="1109">
        <v>3.5</v>
      </c>
      <c r="D6981" s="1109">
        <v>2.548</v>
      </c>
      <c r="E6981" s="1109">
        <v>15.5</v>
      </c>
      <c r="F6981" s="1109">
        <v>0</v>
      </c>
      <c r="G6981" s="1110" t="s">
        <v>10741</v>
      </c>
      <c r="H6981" s="1110" t="s">
        <v>4654</v>
      </c>
      <c r="I6981" s="1110" t="s">
        <v>10851</v>
      </c>
      <c r="J6981" s="1109">
        <v>0</v>
      </c>
      <c r="K6981" s="1109">
        <v>0</v>
      </c>
      <c r="L6981" s="1109">
        <v>0</v>
      </c>
      <c r="M6981" s="1109">
        <v>0</v>
      </c>
      <c r="N6981" s="1109">
        <v>0</v>
      </c>
      <c r="O6981" s="1109">
        <v>0</v>
      </c>
      <c r="P6981" s="1109">
        <v>0</v>
      </c>
      <c r="Q6981" s="1109">
        <v>0</v>
      </c>
    </row>
    <row r="6982" spans="1:17">
      <c r="A6982" s="1109">
        <v>22523</v>
      </c>
      <c r="B6982" s="1110" t="s">
        <v>0</v>
      </c>
      <c r="C6982" s="1109">
        <v>3.5</v>
      </c>
      <c r="D6982" s="1109">
        <v>2.548</v>
      </c>
      <c r="E6982" s="1109">
        <v>15.5</v>
      </c>
      <c r="F6982" s="1109">
        <v>0</v>
      </c>
      <c r="G6982" s="1110" t="s">
        <v>10741</v>
      </c>
      <c r="H6982" s="1110" t="s">
        <v>4654</v>
      </c>
      <c r="I6982" s="1110" t="s">
        <v>10832</v>
      </c>
      <c r="J6982" s="1109">
        <v>0</v>
      </c>
      <c r="K6982" s="1109">
        <v>0</v>
      </c>
      <c r="L6982" s="1109">
        <v>0</v>
      </c>
      <c r="M6982" s="1109">
        <v>0</v>
      </c>
      <c r="N6982" s="1109">
        <v>0</v>
      </c>
      <c r="O6982" s="1109">
        <v>0</v>
      </c>
      <c r="P6982" s="1109">
        <v>0</v>
      </c>
      <c r="Q6982" s="1109">
        <v>0</v>
      </c>
    </row>
    <row r="6983" spans="1:17">
      <c r="A6983" s="1109">
        <v>22524</v>
      </c>
      <c r="B6983" s="1110" t="s">
        <v>0</v>
      </c>
      <c r="C6983" s="1109">
        <v>3.5</v>
      </c>
      <c r="D6983" s="1109">
        <v>2.548</v>
      </c>
      <c r="E6983" s="1109">
        <v>15.5</v>
      </c>
      <c r="F6983" s="1109">
        <v>0</v>
      </c>
      <c r="G6983" s="1110" t="s">
        <v>10741</v>
      </c>
      <c r="H6983" s="1110" t="s">
        <v>4654</v>
      </c>
      <c r="I6983" s="1110" t="s">
        <v>10839</v>
      </c>
      <c r="J6983" s="1109">
        <v>0</v>
      </c>
      <c r="K6983" s="1109">
        <v>0</v>
      </c>
      <c r="L6983" s="1109">
        <v>0</v>
      </c>
      <c r="M6983" s="1109">
        <v>0</v>
      </c>
      <c r="N6983" s="1109">
        <v>0</v>
      </c>
      <c r="O6983" s="1109">
        <v>0</v>
      </c>
      <c r="P6983" s="1109">
        <v>0</v>
      </c>
      <c r="Q6983" s="1109">
        <v>0</v>
      </c>
    </row>
    <row r="6984" spans="1:17">
      <c r="A6984" s="1109">
        <v>22525</v>
      </c>
      <c r="B6984" s="1110" t="s">
        <v>0</v>
      </c>
      <c r="C6984" s="1109">
        <v>3.5</v>
      </c>
      <c r="D6984" s="1109">
        <v>2.548</v>
      </c>
      <c r="E6984" s="1109">
        <v>15.5</v>
      </c>
      <c r="F6984" s="1109">
        <v>0</v>
      </c>
      <c r="G6984" s="1110" t="s">
        <v>10790</v>
      </c>
      <c r="H6984" s="1110" t="s">
        <v>4654</v>
      </c>
      <c r="I6984" s="1110" t="s">
        <v>10841</v>
      </c>
      <c r="J6984" s="1109">
        <v>0</v>
      </c>
      <c r="K6984" s="1109">
        <v>0</v>
      </c>
      <c r="L6984" s="1109">
        <v>0</v>
      </c>
      <c r="M6984" s="1109">
        <v>0</v>
      </c>
      <c r="N6984" s="1109">
        <v>0</v>
      </c>
      <c r="O6984" s="1109">
        <v>0</v>
      </c>
      <c r="P6984" s="1109">
        <v>0</v>
      </c>
      <c r="Q6984" s="1109">
        <v>0</v>
      </c>
    </row>
    <row r="6985" spans="1:17">
      <c r="A6985" s="1109">
        <v>22526</v>
      </c>
      <c r="B6985" s="1110" t="s">
        <v>0</v>
      </c>
      <c r="C6985" s="1109">
        <v>3.5</v>
      </c>
      <c r="D6985" s="1109">
        <v>2.548</v>
      </c>
      <c r="E6985" s="1109">
        <v>15.5</v>
      </c>
      <c r="F6985" s="1109">
        <v>0</v>
      </c>
      <c r="G6985" s="1110" t="s">
        <v>10790</v>
      </c>
      <c r="H6985" s="1110" t="s">
        <v>4654</v>
      </c>
      <c r="I6985" s="1110" t="s">
        <v>10851</v>
      </c>
      <c r="J6985" s="1109">
        <v>0</v>
      </c>
      <c r="K6985" s="1109">
        <v>0</v>
      </c>
      <c r="L6985" s="1109">
        <v>0</v>
      </c>
      <c r="M6985" s="1109">
        <v>0</v>
      </c>
      <c r="N6985" s="1109">
        <v>0</v>
      </c>
      <c r="O6985" s="1109">
        <v>0</v>
      </c>
      <c r="P6985" s="1109">
        <v>0</v>
      </c>
      <c r="Q6985" s="1109">
        <v>0</v>
      </c>
    </row>
    <row r="6986" spans="1:17">
      <c r="A6986" s="1109">
        <v>22527</v>
      </c>
      <c r="B6986" s="1110" t="s">
        <v>0</v>
      </c>
      <c r="C6986" s="1109">
        <v>3.5</v>
      </c>
      <c r="D6986" s="1109">
        <v>2.548</v>
      </c>
      <c r="E6986" s="1109">
        <v>15.5</v>
      </c>
      <c r="F6986" s="1109">
        <v>0</v>
      </c>
      <c r="G6986" s="1110" t="s">
        <v>10790</v>
      </c>
      <c r="H6986" s="1110" t="s">
        <v>4654</v>
      </c>
      <c r="I6986" s="1110" t="s">
        <v>10832</v>
      </c>
      <c r="J6986" s="1109">
        <v>0</v>
      </c>
      <c r="K6986" s="1109">
        <v>0</v>
      </c>
      <c r="L6986" s="1109">
        <v>0</v>
      </c>
      <c r="M6986" s="1109">
        <v>0</v>
      </c>
      <c r="N6986" s="1109">
        <v>0</v>
      </c>
      <c r="O6986" s="1109">
        <v>0</v>
      </c>
      <c r="P6986" s="1109">
        <v>0</v>
      </c>
      <c r="Q6986" s="1109">
        <v>0</v>
      </c>
    </row>
    <row r="6987" spans="1:17">
      <c r="A6987" s="1109">
        <v>22528</v>
      </c>
      <c r="B6987" s="1110" t="s">
        <v>0</v>
      </c>
      <c r="C6987" s="1109">
        <v>3.5</v>
      </c>
      <c r="D6987" s="1109">
        <v>2.548</v>
      </c>
      <c r="E6987" s="1109">
        <v>15.5</v>
      </c>
      <c r="F6987" s="1109">
        <v>0</v>
      </c>
      <c r="G6987" s="1110" t="s">
        <v>10790</v>
      </c>
      <c r="H6987" s="1110" t="s">
        <v>4654</v>
      </c>
      <c r="I6987" s="1110" t="s">
        <v>10839</v>
      </c>
      <c r="J6987" s="1109">
        <v>0</v>
      </c>
      <c r="K6987" s="1109">
        <v>0</v>
      </c>
      <c r="L6987" s="1109">
        <v>0</v>
      </c>
      <c r="M6987" s="1109">
        <v>0</v>
      </c>
      <c r="N6987" s="1109">
        <v>0</v>
      </c>
      <c r="O6987" s="1109">
        <v>0</v>
      </c>
      <c r="P6987" s="1109">
        <v>0</v>
      </c>
      <c r="Q6987" s="1109">
        <v>0</v>
      </c>
    </row>
    <row r="6988" spans="1:17">
      <c r="A6988" s="1109">
        <v>22529</v>
      </c>
      <c r="B6988" s="1110" t="s">
        <v>0</v>
      </c>
      <c r="C6988" s="1109">
        <v>3.5</v>
      </c>
      <c r="D6988" s="1109">
        <v>2.548</v>
      </c>
      <c r="E6988" s="1109">
        <v>15.5</v>
      </c>
      <c r="F6988" s="1109">
        <v>0</v>
      </c>
      <c r="G6988" s="1110" t="s">
        <v>10833</v>
      </c>
      <c r="H6988" s="1110" t="s">
        <v>4654</v>
      </c>
      <c r="I6988" s="1110" t="s">
        <v>10841</v>
      </c>
      <c r="J6988" s="1109">
        <v>0</v>
      </c>
      <c r="K6988" s="1109">
        <v>0</v>
      </c>
      <c r="L6988" s="1109">
        <v>0</v>
      </c>
      <c r="M6988" s="1109">
        <v>0</v>
      </c>
      <c r="N6988" s="1109">
        <v>0</v>
      </c>
      <c r="O6988" s="1109">
        <v>0</v>
      </c>
      <c r="P6988" s="1109">
        <v>0</v>
      </c>
      <c r="Q6988" s="1109">
        <v>0</v>
      </c>
    </row>
    <row r="6989" spans="1:17">
      <c r="A6989" s="1109">
        <v>22530</v>
      </c>
      <c r="B6989" s="1110" t="s">
        <v>0</v>
      </c>
      <c r="C6989" s="1109">
        <v>3.5</v>
      </c>
      <c r="D6989" s="1109">
        <v>2.548</v>
      </c>
      <c r="E6989" s="1109">
        <v>15.5</v>
      </c>
      <c r="F6989" s="1109">
        <v>0</v>
      </c>
      <c r="G6989" s="1110" t="s">
        <v>10833</v>
      </c>
      <c r="H6989" s="1110" t="s">
        <v>4654</v>
      </c>
      <c r="I6989" s="1110" t="s">
        <v>10851</v>
      </c>
      <c r="J6989" s="1109">
        <v>0</v>
      </c>
      <c r="K6989" s="1109">
        <v>0</v>
      </c>
      <c r="L6989" s="1109">
        <v>0</v>
      </c>
      <c r="M6989" s="1109">
        <v>0</v>
      </c>
      <c r="N6989" s="1109">
        <v>0</v>
      </c>
      <c r="O6989" s="1109">
        <v>0</v>
      </c>
      <c r="P6989" s="1109">
        <v>0</v>
      </c>
      <c r="Q6989" s="1109">
        <v>0</v>
      </c>
    </row>
    <row r="6990" spans="1:17">
      <c r="A6990" s="1109">
        <v>22531</v>
      </c>
      <c r="B6990" s="1110" t="s">
        <v>0</v>
      </c>
      <c r="C6990" s="1109">
        <v>3.5</v>
      </c>
      <c r="D6990" s="1109">
        <v>2.548</v>
      </c>
      <c r="E6990" s="1109">
        <v>15.5</v>
      </c>
      <c r="F6990" s="1109">
        <v>0</v>
      </c>
      <c r="G6990" s="1110" t="s">
        <v>10833</v>
      </c>
      <c r="H6990" s="1110" t="s">
        <v>4654</v>
      </c>
      <c r="I6990" s="1110" t="s">
        <v>10832</v>
      </c>
      <c r="J6990" s="1109">
        <v>0</v>
      </c>
      <c r="K6990" s="1109">
        <v>0</v>
      </c>
      <c r="L6990" s="1109">
        <v>0</v>
      </c>
      <c r="M6990" s="1109">
        <v>0</v>
      </c>
      <c r="N6990" s="1109">
        <v>0</v>
      </c>
      <c r="O6990" s="1109">
        <v>0</v>
      </c>
      <c r="P6990" s="1109">
        <v>0</v>
      </c>
      <c r="Q6990" s="1109">
        <v>0</v>
      </c>
    </row>
    <row r="6991" spans="1:17">
      <c r="A6991" s="1109">
        <v>22532</v>
      </c>
      <c r="B6991" s="1110" t="s">
        <v>0</v>
      </c>
      <c r="C6991" s="1109">
        <v>3.5</v>
      </c>
      <c r="D6991" s="1109">
        <v>2.548</v>
      </c>
      <c r="E6991" s="1109">
        <v>15.5</v>
      </c>
      <c r="F6991" s="1109">
        <v>0</v>
      </c>
      <c r="G6991" s="1110" t="s">
        <v>10833</v>
      </c>
      <c r="H6991" s="1110" t="s">
        <v>4654</v>
      </c>
      <c r="I6991" s="1110" t="s">
        <v>10839</v>
      </c>
      <c r="J6991" s="1109">
        <v>0</v>
      </c>
      <c r="K6991" s="1109">
        <v>0</v>
      </c>
      <c r="L6991" s="1109">
        <v>0</v>
      </c>
      <c r="M6991" s="1109">
        <v>0</v>
      </c>
      <c r="N6991" s="1109">
        <v>0</v>
      </c>
      <c r="O6991" s="1109">
        <v>0</v>
      </c>
      <c r="P6991" s="1109">
        <v>0</v>
      </c>
      <c r="Q6991" s="1109">
        <v>0</v>
      </c>
    </row>
    <row r="6992" spans="1:17">
      <c r="A6992" s="1109">
        <v>22533</v>
      </c>
      <c r="B6992" s="1110" t="s">
        <v>0</v>
      </c>
      <c r="C6992" s="1109">
        <v>3.5</v>
      </c>
      <c r="D6992" s="1109">
        <v>2.548</v>
      </c>
      <c r="E6992" s="1109">
        <v>15.5</v>
      </c>
      <c r="F6992" s="1109">
        <v>0</v>
      </c>
      <c r="G6992" s="1110" t="s">
        <v>10753</v>
      </c>
      <c r="H6992" s="1110" t="s">
        <v>4654</v>
      </c>
      <c r="I6992" s="1110" t="s">
        <v>10841</v>
      </c>
      <c r="J6992" s="1109">
        <v>0</v>
      </c>
      <c r="K6992" s="1109">
        <v>0</v>
      </c>
      <c r="L6992" s="1109">
        <v>0</v>
      </c>
      <c r="M6992" s="1109">
        <v>0</v>
      </c>
      <c r="N6992" s="1109">
        <v>0</v>
      </c>
      <c r="O6992" s="1109">
        <v>0</v>
      </c>
      <c r="P6992" s="1109">
        <v>0</v>
      </c>
      <c r="Q6992" s="1109">
        <v>0</v>
      </c>
    </row>
    <row r="6993" spans="1:17">
      <c r="A6993" s="1109">
        <v>22534</v>
      </c>
      <c r="B6993" s="1110" t="s">
        <v>0</v>
      </c>
      <c r="C6993" s="1109">
        <v>3.5</v>
      </c>
      <c r="D6993" s="1109">
        <v>2.548</v>
      </c>
      <c r="E6993" s="1109">
        <v>15.5</v>
      </c>
      <c r="F6993" s="1109">
        <v>0</v>
      </c>
      <c r="G6993" s="1110" t="s">
        <v>10753</v>
      </c>
      <c r="H6993" s="1110" t="s">
        <v>4654</v>
      </c>
      <c r="I6993" s="1110" t="s">
        <v>10851</v>
      </c>
      <c r="J6993" s="1109">
        <v>0</v>
      </c>
      <c r="K6993" s="1109">
        <v>0</v>
      </c>
      <c r="L6993" s="1109">
        <v>0</v>
      </c>
      <c r="M6993" s="1109">
        <v>0</v>
      </c>
      <c r="N6993" s="1109">
        <v>0</v>
      </c>
      <c r="O6993" s="1109">
        <v>0</v>
      </c>
      <c r="P6993" s="1109">
        <v>0</v>
      </c>
      <c r="Q6993" s="1109">
        <v>0</v>
      </c>
    </row>
    <row r="6994" spans="1:17">
      <c r="A6994" s="1109">
        <v>22535</v>
      </c>
      <c r="B6994" s="1110" t="s">
        <v>0</v>
      </c>
      <c r="C6994" s="1109">
        <v>3.5</v>
      </c>
      <c r="D6994" s="1109">
        <v>2.548</v>
      </c>
      <c r="E6994" s="1109">
        <v>15.5</v>
      </c>
      <c r="F6994" s="1109">
        <v>0</v>
      </c>
      <c r="G6994" s="1110" t="s">
        <v>10753</v>
      </c>
      <c r="H6994" s="1110" t="s">
        <v>4654</v>
      </c>
      <c r="I6994" s="1110" t="s">
        <v>10832</v>
      </c>
      <c r="J6994" s="1109">
        <v>0</v>
      </c>
      <c r="K6994" s="1109">
        <v>0</v>
      </c>
      <c r="L6994" s="1109">
        <v>0</v>
      </c>
      <c r="M6994" s="1109">
        <v>0</v>
      </c>
      <c r="N6994" s="1109">
        <v>0</v>
      </c>
      <c r="O6994" s="1109">
        <v>0</v>
      </c>
      <c r="P6994" s="1109">
        <v>0</v>
      </c>
      <c r="Q6994" s="1109">
        <v>0</v>
      </c>
    </row>
    <row r="6995" spans="1:17">
      <c r="A6995" s="1109">
        <v>22536</v>
      </c>
      <c r="B6995" s="1110" t="s">
        <v>0</v>
      </c>
      <c r="C6995" s="1109">
        <v>3.5</v>
      </c>
      <c r="D6995" s="1109">
        <v>2.548</v>
      </c>
      <c r="E6995" s="1109">
        <v>15.5</v>
      </c>
      <c r="F6995" s="1109">
        <v>0</v>
      </c>
      <c r="G6995" s="1110" t="s">
        <v>10753</v>
      </c>
      <c r="H6995" s="1110" t="s">
        <v>4654</v>
      </c>
      <c r="I6995" s="1110" t="s">
        <v>10839</v>
      </c>
      <c r="J6995" s="1109">
        <v>0</v>
      </c>
      <c r="K6995" s="1109">
        <v>0</v>
      </c>
      <c r="L6995" s="1109">
        <v>0</v>
      </c>
      <c r="M6995" s="1109">
        <v>0</v>
      </c>
      <c r="N6995" s="1109">
        <v>0</v>
      </c>
      <c r="O6995" s="1109">
        <v>0</v>
      </c>
      <c r="P6995" s="1109">
        <v>0</v>
      </c>
      <c r="Q6995" s="1109">
        <v>0</v>
      </c>
    </row>
    <row r="6996" spans="1:17">
      <c r="A6996" s="1109">
        <v>22537</v>
      </c>
      <c r="B6996" s="1110" t="s">
        <v>0</v>
      </c>
      <c r="C6996" s="1109">
        <v>3.5</v>
      </c>
      <c r="D6996" s="1109">
        <v>2.548</v>
      </c>
      <c r="E6996" s="1109">
        <v>15.5</v>
      </c>
      <c r="F6996" s="1109">
        <v>0</v>
      </c>
      <c r="G6996" s="1110" t="s">
        <v>10739</v>
      </c>
      <c r="H6996" s="1110" t="s">
        <v>4654</v>
      </c>
      <c r="I6996" s="1110" t="s">
        <v>10841</v>
      </c>
      <c r="J6996" s="1109">
        <v>0</v>
      </c>
      <c r="K6996" s="1109">
        <v>0</v>
      </c>
      <c r="L6996" s="1109">
        <v>0</v>
      </c>
      <c r="M6996" s="1109">
        <v>0</v>
      </c>
      <c r="N6996" s="1109">
        <v>0</v>
      </c>
      <c r="O6996" s="1109">
        <v>0</v>
      </c>
      <c r="P6996" s="1109">
        <v>0</v>
      </c>
      <c r="Q6996" s="1109">
        <v>0</v>
      </c>
    </row>
    <row r="6997" spans="1:17">
      <c r="A6997" s="1109">
        <v>22538</v>
      </c>
      <c r="B6997" s="1110" t="s">
        <v>0</v>
      </c>
      <c r="C6997" s="1109">
        <v>3.5</v>
      </c>
      <c r="D6997" s="1109">
        <v>2.548</v>
      </c>
      <c r="E6997" s="1109">
        <v>15.5</v>
      </c>
      <c r="F6997" s="1109">
        <v>0</v>
      </c>
      <c r="G6997" s="1110" t="s">
        <v>10739</v>
      </c>
      <c r="H6997" s="1110" t="s">
        <v>4654</v>
      </c>
      <c r="I6997" s="1110" t="s">
        <v>10851</v>
      </c>
      <c r="J6997" s="1109">
        <v>0</v>
      </c>
      <c r="K6997" s="1109">
        <v>0</v>
      </c>
      <c r="L6997" s="1109">
        <v>0</v>
      </c>
      <c r="M6997" s="1109">
        <v>0</v>
      </c>
      <c r="N6997" s="1109">
        <v>0</v>
      </c>
      <c r="O6997" s="1109">
        <v>0</v>
      </c>
      <c r="P6997" s="1109">
        <v>0</v>
      </c>
      <c r="Q6997" s="1109">
        <v>0</v>
      </c>
    </row>
    <row r="6998" spans="1:17">
      <c r="A6998" s="1109">
        <v>22539</v>
      </c>
      <c r="B6998" s="1110" t="s">
        <v>0</v>
      </c>
      <c r="C6998" s="1109">
        <v>3.5</v>
      </c>
      <c r="D6998" s="1109">
        <v>2.548</v>
      </c>
      <c r="E6998" s="1109">
        <v>15.5</v>
      </c>
      <c r="F6998" s="1109">
        <v>0</v>
      </c>
      <c r="G6998" s="1110" t="s">
        <v>10739</v>
      </c>
      <c r="H6998" s="1110" t="s">
        <v>4654</v>
      </c>
      <c r="I6998" s="1110" t="s">
        <v>10832</v>
      </c>
      <c r="J6998" s="1109">
        <v>0</v>
      </c>
      <c r="K6998" s="1109">
        <v>0</v>
      </c>
      <c r="L6998" s="1109">
        <v>0</v>
      </c>
      <c r="M6998" s="1109">
        <v>0</v>
      </c>
      <c r="N6998" s="1109">
        <v>0</v>
      </c>
      <c r="O6998" s="1109">
        <v>0</v>
      </c>
      <c r="P6998" s="1109">
        <v>0</v>
      </c>
      <c r="Q6998" s="1109">
        <v>0</v>
      </c>
    </row>
    <row r="6999" spans="1:17">
      <c r="A6999" s="1109">
        <v>22540</v>
      </c>
      <c r="B6999" s="1110" t="s">
        <v>0</v>
      </c>
      <c r="C6999" s="1109">
        <v>3.5</v>
      </c>
      <c r="D6999" s="1109">
        <v>2.548</v>
      </c>
      <c r="E6999" s="1109">
        <v>15.5</v>
      </c>
      <c r="F6999" s="1109">
        <v>0</v>
      </c>
      <c r="G6999" s="1110" t="s">
        <v>10739</v>
      </c>
      <c r="H6999" s="1110" t="s">
        <v>4654</v>
      </c>
      <c r="I6999" s="1110" t="s">
        <v>10839</v>
      </c>
      <c r="J6999" s="1109">
        <v>0</v>
      </c>
      <c r="K6999" s="1109">
        <v>0</v>
      </c>
      <c r="L6999" s="1109">
        <v>0</v>
      </c>
      <c r="M6999" s="1109">
        <v>0</v>
      </c>
      <c r="N6999" s="1109">
        <v>0</v>
      </c>
      <c r="O6999" s="1109">
        <v>0</v>
      </c>
      <c r="P6999" s="1109">
        <v>0</v>
      </c>
      <c r="Q6999" s="1109">
        <v>0</v>
      </c>
    </row>
    <row r="7000" spans="1:17">
      <c r="A7000" s="1109">
        <v>22541</v>
      </c>
      <c r="B7000" s="1110" t="s">
        <v>0</v>
      </c>
      <c r="C7000" s="1109">
        <v>3.5</v>
      </c>
      <c r="D7000" s="1109">
        <v>2.548</v>
      </c>
      <c r="E7000" s="1109">
        <v>15.5</v>
      </c>
      <c r="F7000" s="1109">
        <v>0</v>
      </c>
      <c r="G7000" s="1110" t="s">
        <v>10844</v>
      </c>
      <c r="H7000" s="1110" t="s">
        <v>4654</v>
      </c>
      <c r="I7000" s="1110" t="s">
        <v>10841</v>
      </c>
      <c r="J7000" s="1109">
        <v>0</v>
      </c>
      <c r="K7000" s="1109">
        <v>0</v>
      </c>
      <c r="L7000" s="1109">
        <v>0</v>
      </c>
      <c r="M7000" s="1109">
        <v>0</v>
      </c>
      <c r="N7000" s="1109">
        <v>0</v>
      </c>
      <c r="O7000" s="1109">
        <v>0</v>
      </c>
      <c r="P7000" s="1109">
        <v>0</v>
      </c>
      <c r="Q7000" s="1109">
        <v>0</v>
      </c>
    </row>
    <row r="7001" spans="1:17">
      <c r="A7001" s="1109">
        <v>22542</v>
      </c>
      <c r="B7001" s="1110" t="s">
        <v>0</v>
      </c>
      <c r="C7001" s="1109">
        <v>3.5</v>
      </c>
      <c r="D7001" s="1109">
        <v>2.548</v>
      </c>
      <c r="E7001" s="1109">
        <v>15.5</v>
      </c>
      <c r="F7001" s="1109">
        <v>0</v>
      </c>
      <c r="G7001" s="1110" t="s">
        <v>10844</v>
      </c>
      <c r="H7001" s="1110" t="s">
        <v>4654</v>
      </c>
      <c r="I7001" s="1110" t="s">
        <v>10851</v>
      </c>
      <c r="J7001" s="1109">
        <v>0</v>
      </c>
      <c r="K7001" s="1109">
        <v>0</v>
      </c>
      <c r="L7001" s="1109">
        <v>0</v>
      </c>
      <c r="M7001" s="1109">
        <v>0</v>
      </c>
      <c r="N7001" s="1109">
        <v>0</v>
      </c>
      <c r="O7001" s="1109">
        <v>0</v>
      </c>
      <c r="P7001" s="1109">
        <v>0</v>
      </c>
      <c r="Q7001" s="1109">
        <v>0</v>
      </c>
    </row>
    <row r="7002" spans="1:17">
      <c r="A7002" s="1109">
        <v>22543</v>
      </c>
      <c r="B7002" s="1110" t="s">
        <v>0</v>
      </c>
      <c r="C7002" s="1109">
        <v>3.5</v>
      </c>
      <c r="D7002" s="1109">
        <v>2.548</v>
      </c>
      <c r="E7002" s="1109">
        <v>15.5</v>
      </c>
      <c r="F7002" s="1109">
        <v>0</v>
      </c>
      <c r="G7002" s="1110" t="s">
        <v>10844</v>
      </c>
      <c r="H7002" s="1110" t="s">
        <v>4654</v>
      </c>
      <c r="I7002" s="1110" t="s">
        <v>10832</v>
      </c>
      <c r="J7002" s="1109">
        <v>0</v>
      </c>
      <c r="K7002" s="1109">
        <v>0</v>
      </c>
      <c r="L7002" s="1109">
        <v>0</v>
      </c>
      <c r="M7002" s="1109">
        <v>0</v>
      </c>
      <c r="N7002" s="1109">
        <v>0</v>
      </c>
      <c r="O7002" s="1109">
        <v>0</v>
      </c>
      <c r="P7002" s="1109">
        <v>0</v>
      </c>
      <c r="Q7002" s="1109">
        <v>0</v>
      </c>
    </row>
    <row r="7003" spans="1:17">
      <c r="A7003" s="1109">
        <v>22544</v>
      </c>
      <c r="B7003" s="1110" t="s">
        <v>0</v>
      </c>
      <c r="C7003" s="1109">
        <v>3.5</v>
      </c>
      <c r="D7003" s="1109">
        <v>2.548</v>
      </c>
      <c r="E7003" s="1109">
        <v>15.5</v>
      </c>
      <c r="F7003" s="1109">
        <v>0</v>
      </c>
      <c r="G7003" s="1110" t="s">
        <v>10844</v>
      </c>
      <c r="H7003" s="1110" t="s">
        <v>4654</v>
      </c>
      <c r="I7003" s="1110" t="s">
        <v>10839</v>
      </c>
      <c r="J7003" s="1109">
        <v>0</v>
      </c>
      <c r="K7003" s="1109">
        <v>0</v>
      </c>
      <c r="L7003" s="1109">
        <v>0</v>
      </c>
      <c r="M7003" s="1109">
        <v>0</v>
      </c>
      <c r="N7003" s="1109">
        <v>0</v>
      </c>
      <c r="O7003" s="1109">
        <v>0</v>
      </c>
      <c r="P7003" s="1109">
        <v>0</v>
      </c>
      <c r="Q7003" s="1109">
        <v>0</v>
      </c>
    </row>
    <row r="7004" spans="1:17">
      <c r="A7004" s="1109">
        <v>22545</v>
      </c>
      <c r="B7004" s="1110" t="s">
        <v>0</v>
      </c>
      <c r="C7004" s="1109">
        <v>3.5</v>
      </c>
      <c r="D7004" s="1109">
        <v>2.64</v>
      </c>
      <c r="E7004" s="1109">
        <v>14.3</v>
      </c>
      <c r="F7004" s="1109">
        <v>0</v>
      </c>
      <c r="G7004" s="1110" t="s">
        <v>10840</v>
      </c>
      <c r="H7004" s="1110" t="s">
        <v>4654</v>
      </c>
      <c r="I7004" s="1110" t="s">
        <v>10841</v>
      </c>
      <c r="J7004" s="1109">
        <v>0</v>
      </c>
      <c r="K7004" s="1109">
        <v>0</v>
      </c>
      <c r="L7004" s="1109">
        <v>0</v>
      </c>
      <c r="M7004" s="1109">
        <v>0</v>
      </c>
      <c r="N7004" s="1109">
        <v>0</v>
      </c>
      <c r="O7004" s="1109">
        <v>0</v>
      </c>
      <c r="P7004" s="1109">
        <v>0</v>
      </c>
      <c r="Q7004" s="1109">
        <v>0</v>
      </c>
    </row>
    <row r="7005" spans="1:17">
      <c r="A7005" s="1109">
        <v>22546</v>
      </c>
      <c r="B7005" s="1110" t="s">
        <v>0</v>
      </c>
      <c r="C7005" s="1109">
        <v>3.5</v>
      </c>
      <c r="D7005" s="1109">
        <v>2.64</v>
      </c>
      <c r="E7005" s="1109">
        <v>14.3</v>
      </c>
      <c r="F7005" s="1109">
        <v>0</v>
      </c>
      <c r="G7005" s="1110" t="s">
        <v>10840</v>
      </c>
      <c r="H7005" s="1110" t="s">
        <v>4654</v>
      </c>
      <c r="I7005" s="1110" t="s">
        <v>10832</v>
      </c>
      <c r="J7005" s="1109">
        <v>0</v>
      </c>
      <c r="K7005" s="1109">
        <v>0</v>
      </c>
      <c r="L7005" s="1109">
        <v>0</v>
      </c>
      <c r="M7005" s="1109">
        <v>0</v>
      </c>
      <c r="N7005" s="1109">
        <v>0</v>
      </c>
      <c r="O7005" s="1109">
        <v>0</v>
      </c>
      <c r="P7005" s="1109">
        <v>0</v>
      </c>
      <c r="Q7005" s="1109">
        <v>0</v>
      </c>
    </row>
    <row r="7006" spans="1:17">
      <c r="A7006" s="1109">
        <v>22547</v>
      </c>
      <c r="B7006" s="1110" t="s">
        <v>0</v>
      </c>
      <c r="C7006" s="1109">
        <v>3.5</v>
      </c>
      <c r="D7006" s="1109">
        <v>2.64</v>
      </c>
      <c r="E7006" s="1109">
        <v>14.3</v>
      </c>
      <c r="F7006" s="1109">
        <v>0</v>
      </c>
      <c r="G7006" s="1110" t="s">
        <v>10840</v>
      </c>
      <c r="H7006" s="1110" t="s">
        <v>4654</v>
      </c>
      <c r="I7006" s="1110" t="s">
        <v>10839</v>
      </c>
      <c r="J7006" s="1109">
        <v>0</v>
      </c>
      <c r="K7006" s="1109">
        <v>0</v>
      </c>
      <c r="L7006" s="1109">
        <v>0</v>
      </c>
      <c r="M7006" s="1109">
        <v>0</v>
      </c>
      <c r="N7006" s="1109">
        <v>0</v>
      </c>
      <c r="O7006" s="1109">
        <v>0</v>
      </c>
      <c r="P7006" s="1109">
        <v>0</v>
      </c>
      <c r="Q7006" s="1109">
        <v>0</v>
      </c>
    </row>
    <row r="7007" spans="1:17">
      <c r="A7007" s="1109">
        <v>22548</v>
      </c>
      <c r="B7007" s="1110" t="s">
        <v>0</v>
      </c>
      <c r="C7007" s="1109">
        <v>3.5</v>
      </c>
      <c r="D7007" s="1109">
        <v>2.64</v>
      </c>
      <c r="E7007" s="1109">
        <v>14.3</v>
      </c>
      <c r="F7007" s="1109">
        <v>0</v>
      </c>
      <c r="G7007" s="1110" t="s">
        <v>10842</v>
      </c>
      <c r="H7007" s="1110" t="s">
        <v>4654</v>
      </c>
      <c r="I7007" s="1110" t="s">
        <v>10841</v>
      </c>
      <c r="J7007" s="1109">
        <v>0</v>
      </c>
      <c r="K7007" s="1109">
        <v>0</v>
      </c>
      <c r="L7007" s="1109">
        <v>0</v>
      </c>
      <c r="M7007" s="1109">
        <v>0</v>
      </c>
      <c r="N7007" s="1109">
        <v>0</v>
      </c>
      <c r="O7007" s="1109">
        <v>0</v>
      </c>
      <c r="P7007" s="1109">
        <v>0</v>
      </c>
      <c r="Q7007" s="1109">
        <v>0</v>
      </c>
    </row>
    <row r="7008" spans="1:17">
      <c r="A7008" s="1109">
        <v>22549</v>
      </c>
      <c r="B7008" s="1110" t="s">
        <v>0</v>
      </c>
      <c r="C7008" s="1109">
        <v>3.5</v>
      </c>
      <c r="D7008" s="1109">
        <v>2.64</v>
      </c>
      <c r="E7008" s="1109">
        <v>14.3</v>
      </c>
      <c r="F7008" s="1109">
        <v>0</v>
      </c>
      <c r="G7008" s="1110" t="s">
        <v>10842</v>
      </c>
      <c r="H7008" s="1110" t="s">
        <v>4654</v>
      </c>
      <c r="I7008" s="1110" t="s">
        <v>10851</v>
      </c>
      <c r="J7008" s="1109">
        <v>0</v>
      </c>
      <c r="K7008" s="1109">
        <v>0</v>
      </c>
      <c r="L7008" s="1109">
        <v>0</v>
      </c>
      <c r="M7008" s="1109">
        <v>0</v>
      </c>
      <c r="N7008" s="1109">
        <v>0</v>
      </c>
      <c r="O7008" s="1109">
        <v>0</v>
      </c>
      <c r="P7008" s="1109">
        <v>0</v>
      </c>
      <c r="Q7008" s="1109">
        <v>0</v>
      </c>
    </row>
    <row r="7009" spans="1:17">
      <c r="A7009" s="1109">
        <v>22550</v>
      </c>
      <c r="B7009" s="1110" t="s">
        <v>0</v>
      </c>
      <c r="C7009" s="1109">
        <v>3.5</v>
      </c>
      <c r="D7009" s="1109">
        <v>2.64</v>
      </c>
      <c r="E7009" s="1109">
        <v>14.3</v>
      </c>
      <c r="F7009" s="1109">
        <v>0</v>
      </c>
      <c r="G7009" s="1110" t="s">
        <v>10842</v>
      </c>
      <c r="H7009" s="1110" t="s">
        <v>4654</v>
      </c>
      <c r="I7009" s="1110" t="s">
        <v>10832</v>
      </c>
      <c r="J7009" s="1109">
        <v>0</v>
      </c>
      <c r="K7009" s="1109">
        <v>0</v>
      </c>
      <c r="L7009" s="1109">
        <v>0</v>
      </c>
      <c r="M7009" s="1109">
        <v>0</v>
      </c>
      <c r="N7009" s="1109">
        <v>0</v>
      </c>
      <c r="O7009" s="1109">
        <v>0</v>
      </c>
      <c r="P7009" s="1109">
        <v>0</v>
      </c>
      <c r="Q7009" s="1109">
        <v>0</v>
      </c>
    </row>
    <row r="7010" spans="1:17">
      <c r="A7010" s="1109">
        <v>22551</v>
      </c>
      <c r="B7010" s="1110" t="s">
        <v>0</v>
      </c>
      <c r="C7010" s="1109">
        <v>3.5</v>
      </c>
      <c r="D7010" s="1109">
        <v>2.64</v>
      </c>
      <c r="E7010" s="1109">
        <v>14.3</v>
      </c>
      <c r="F7010" s="1109">
        <v>0</v>
      </c>
      <c r="G7010" s="1110" t="s">
        <v>10842</v>
      </c>
      <c r="H7010" s="1110" t="s">
        <v>4654</v>
      </c>
      <c r="I7010" s="1110" t="s">
        <v>10839</v>
      </c>
      <c r="J7010" s="1109">
        <v>0</v>
      </c>
      <c r="K7010" s="1109">
        <v>0</v>
      </c>
      <c r="L7010" s="1109">
        <v>0</v>
      </c>
      <c r="M7010" s="1109">
        <v>0</v>
      </c>
      <c r="N7010" s="1109">
        <v>0</v>
      </c>
      <c r="O7010" s="1109">
        <v>0</v>
      </c>
      <c r="P7010" s="1109">
        <v>0</v>
      </c>
      <c r="Q7010" s="1109">
        <v>0</v>
      </c>
    </row>
    <row r="7011" spans="1:17">
      <c r="A7011" s="1109">
        <v>22552</v>
      </c>
      <c r="B7011" s="1110" t="s">
        <v>0</v>
      </c>
      <c r="C7011" s="1109">
        <v>3.5</v>
      </c>
      <c r="D7011" s="1109">
        <v>2.64</v>
      </c>
      <c r="E7011" s="1109">
        <v>14.3</v>
      </c>
      <c r="F7011" s="1109">
        <v>0</v>
      </c>
      <c r="G7011" s="1110" t="s">
        <v>10843</v>
      </c>
      <c r="H7011" s="1110" t="s">
        <v>4654</v>
      </c>
      <c r="I7011" s="1110" t="s">
        <v>10841</v>
      </c>
      <c r="J7011" s="1109">
        <v>0</v>
      </c>
      <c r="K7011" s="1109">
        <v>0</v>
      </c>
      <c r="L7011" s="1109">
        <v>0</v>
      </c>
      <c r="M7011" s="1109">
        <v>0</v>
      </c>
      <c r="N7011" s="1109">
        <v>0</v>
      </c>
      <c r="O7011" s="1109">
        <v>0</v>
      </c>
      <c r="P7011" s="1109">
        <v>0</v>
      </c>
      <c r="Q7011" s="1109">
        <v>0</v>
      </c>
    </row>
    <row r="7012" spans="1:17">
      <c r="A7012" s="1109">
        <v>22553</v>
      </c>
      <c r="B7012" s="1110" t="s">
        <v>0</v>
      </c>
      <c r="C7012" s="1109">
        <v>3.5</v>
      </c>
      <c r="D7012" s="1109">
        <v>2.64</v>
      </c>
      <c r="E7012" s="1109">
        <v>14.3</v>
      </c>
      <c r="F7012" s="1109">
        <v>0</v>
      </c>
      <c r="G7012" s="1110" t="s">
        <v>10843</v>
      </c>
      <c r="H7012" s="1110" t="s">
        <v>4654</v>
      </c>
      <c r="I7012" s="1110" t="s">
        <v>10851</v>
      </c>
      <c r="J7012" s="1109">
        <v>0</v>
      </c>
      <c r="K7012" s="1109">
        <v>0</v>
      </c>
      <c r="L7012" s="1109">
        <v>0</v>
      </c>
      <c r="M7012" s="1109">
        <v>0</v>
      </c>
      <c r="N7012" s="1109">
        <v>0</v>
      </c>
      <c r="O7012" s="1109">
        <v>0</v>
      </c>
      <c r="P7012" s="1109">
        <v>0</v>
      </c>
      <c r="Q7012" s="1109">
        <v>0</v>
      </c>
    </row>
    <row r="7013" spans="1:17">
      <c r="A7013" s="1109">
        <v>22554</v>
      </c>
      <c r="B7013" s="1110" t="s">
        <v>0</v>
      </c>
      <c r="C7013" s="1109">
        <v>3.5</v>
      </c>
      <c r="D7013" s="1109">
        <v>2.64</v>
      </c>
      <c r="E7013" s="1109">
        <v>14.3</v>
      </c>
      <c r="F7013" s="1109">
        <v>0</v>
      </c>
      <c r="G7013" s="1110" t="s">
        <v>10843</v>
      </c>
      <c r="H7013" s="1110" t="s">
        <v>4654</v>
      </c>
      <c r="I7013" s="1110" t="s">
        <v>10832</v>
      </c>
      <c r="J7013" s="1109">
        <v>0</v>
      </c>
      <c r="K7013" s="1109">
        <v>0</v>
      </c>
      <c r="L7013" s="1109">
        <v>0</v>
      </c>
      <c r="M7013" s="1109">
        <v>0</v>
      </c>
      <c r="N7013" s="1109">
        <v>0</v>
      </c>
      <c r="O7013" s="1109">
        <v>0</v>
      </c>
      <c r="P7013" s="1109">
        <v>0</v>
      </c>
      <c r="Q7013" s="1109">
        <v>0</v>
      </c>
    </row>
    <row r="7014" spans="1:17">
      <c r="A7014" s="1109">
        <v>22555</v>
      </c>
      <c r="B7014" s="1110" t="s">
        <v>0</v>
      </c>
      <c r="C7014" s="1109">
        <v>3.5</v>
      </c>
      <c r="D7014" s="1109">
        <v>2.64</v>
      </c>
      <c r="E7014" s="1109">
        <v>14.3</v>
      </c>
      <c r="F7014" s="1109">
        <v>0</v>
      </c>
      <c r="G7014" s="1110" t="s">
        <v>10843</v>
      </c>
      <c r="H7014" s="1110" t="s">
        <v>4654</v>
      </c>
      <c r="I7014" s="1110" t="s">
        <v>10839</v>
      </c>
      <c r="J7014" s="1109">
        <v>0</v>
      </c>
      <c r="K7014" s="1109">
        <v>0</v>
      </c>
      <c r="L7014" s="1109">
        <v>0</v>
      </c>
      <c r="M7014" s="1109">
        <v>0</v>
      </c>
      <c r="N7014" s="1109">
        <v>0</v>
      </c>
      <c r="O7014" s="1109">
        <v>0</v>
      </c>
      <c r="P7014" s="1109">
        <v>0</v>
      </c>
      <c r="Q7014" s="1109">
        <v>0</v>
      </c>
    </row>
    <row r="7015" spans="1:17">
      <c r="A7015" s="1109">
        <v>22556</v>
      </c>
      <c r="B7015" s="1110" t="s">
        <v>0</v>
      </c>
      <c r="C7015" s="1109">
        <v>3.5</v>
      </c>
      <c r="D7015" s="1109">
        <v>2.64</v>
      </c>
      <c r="E7015" s="1109">
        <v>14.3</v>
      </c>
      <c r="F7015" s="1109">
        <v>0</v>
      </c>
      <c r="G7015" s="1110" t="s">
        <v>10784</v>
      </c>
      <c r="H7015" s="1110" t="s">
        <v>4654</v>
      </c>
      <c r="I7015" s="1110" t="s">
        <v>10841</v>
      </c>
      <c r="J7015" s="1109">
        <v>0</v>
      </c>
      <c r="K7015" s="1109">
        <v>0</v>
      </c>
      <c r="L7015" s="1109">
        <v>0</v>
      </c>
      <c r="M7015" s="1109">
        <v>0</v>
      </c>
      <c r="N7015" s="1109">
        <v>0</v>
      </c>
      <c r="O7015" s="1109">
        <v>0</v>
      </c>
      <c r="P7015" s="1109">
        <v>0</v>
      </c>
      <c r="Q7015" s="1109">
        <v>0</v>
      </c>
    </row>
    <row r="7016" spans="1:17">
      <c r="A7016" s="1109">
        <v>22557</v>
      </c>
      <c r="B7016" s="1110" t="s">
        <v>0</v>
      </c>
      <c r="C7016" s="1109">
        <v>3.5</v>
      </c>
      <c r="D7016" s="1109">
        <v>2.64</v>
      </c>
      <c r="E7016" s="1109">
        <v>14.3</v>
      </c>
      <c r="F7016" s="1109">
        <v>0</v>
      </c>
      <c r="G7016" s="1110" t="s">
        <v>10784</v>
      </c>
      <c r="H7016" s="1110" t="s">
        <v>4654</v>
      </c>
      <c r="I7016" s="1110" t="s">
        <v>10832</v>
      </c>
      <c r="J7016" s="1109">
        <v>0</v>
      </c>
      <c r="K7016" s="1109">
        <v>0</v>
      </c>
      <c r="L7016" s="1109">
        <v>0</v>
      </c>
      <c r="M7016" s="1109">
        <v>0</v>
      </c>
      <c r="N7016" s="1109">
        <v>0</v>
      </c>
      <c r="O7016" s="1109">
        <v>0</v>
      </c>
      <c r="P7016" s="1109">
        <v>0</v>
      </c>
      <c r="Q7016" s="1109">
        <v>0</v>
      </c>
    </row>
    <row r="7017" spans="1:17">
      <c r="A7017" s="1109">
        <v>22558</v>
      </c>
      <c r="B7017" s="1110" t="s">
        <v>0</v>
      </c>
      <c r="C7017" s="1109">
        <v>3.5</v>
      </c>
      <c r="D7017" s="1109">
        <v>2.64</v>
      </c>
      <c r="E7017" s="1109">
        <v>14.3</v>
      </c>
      <c r="F7017" s="1109">
        <v>0</v>
      </c>
      <c r="G7017" s="1110" t="s">
        <v>10784</v>
      </c>
      <c r="H7017" s="1110" t="s">
        <v>4654</v>
      </c>
      <c r="I7017" s="1110" t="s">
        <v>10839</v>
      </c>
      <c r="J7017" s="1109">
        <v>0</v>
      </c>
      <c r="K7017" s="1109">
        <v>0</v>
      </c>
      <c r="L7017" s="1109">
        <v>0</v>
      </c>
      <c r="M7017" s="1109">
        <v>0</v>
      </c>
      <c r="N7017" s="1109">
        <v>0</v>
      </c>
      <c r="O7017" s="1109">
        <v>0</v>
      </c>
      <c r="P7017" s="1109">
        <v>0</v>
      </c>
      <c r="Q7017" s="1109">
        <v>0</v>
      </c>
    </row>
    <row r="7018" spans="1:17">
      <c r="A7018" s="1109">
        <v>22559</v>
      </c>
      <c r="B7018" s="1110" t="s">
        <v>0</v>
      </c>
      <c r="C7018" s="1109">
        <v>3.5</v>
      </c>
      <c r="D7018" s="1109">
        <v>2.64</v>
      </c>
      <c r="E7018" s="1109">
        <v>14.3</v>
      </c>
      <c r="F7018" s="1109">
        <v>0</v>
      </c>
      <c r="G7018" s="1110" t="s">
        <v>10741</v>
      </c>
      <c r="H7018" s="1110" t="s">
        <v>4654</v>
      </c>
      <c r="I7018" s="1110" t="s">
        <v>10841</v>
      </c>
      <c r="J7018" s="1109">
        <v>0</v>
      </c>
      <c r="K7018" s="1109">
        <v>0</v>
      </c>
      <c r="L7018" s="1109">
        <v>0</v>
      </c>
      <c r="M7018" s="1109">
        <v>0</v>
      </c>
      <c r="N7018" s="1109">
        <v>0</v>
      </c>
      <c r="O7018" s="1109">
        <v>0</v>
      </c>
      <c r="P7018" s="1109">
        <v>0</v>
      </c>
      <c r="Q7018" s="1109">
        <v>0</v>
      </c>
    </row>
    <row r="7019" spans="1:17">
      <c r="A7019" s="1109">
        <v>22560</v>
      </c>
      <c r="B7019" s="1110" t="s">
        <v>0</v>
      </c>
      <c r="C7019" s="1109">
        <v>3.5</v>
      </c>
      <c r="D7019" s="1109">
        <v>2.64</v>
      </c>
      <c r="E7019" s="1109">
        <v>14.3</v>
      </c>
      <c r="F7019" s="1109">
        <v>0</v>
      </c>
      <c r="G7019" s="1110" t="s">
        <v>10741</v>
      </c>
      <c r="H7019" s="1110" t="s">
        <v>4654</v>
      </c>
      <c r="I7019" s="1110" t="s">
        <v>10851</v>
      </c>
      <c r="J7019" s="1109">
        <v>0</v>
      </c>
      <c r="K7019" s="1109">
        <v>0</v>
      </c>
      <c r="L7019" s="1109">
        <v>0</v>
      </c>
      <c r="M7019" s="1109">
        <v>0</v>
      </c>
      <c r="N7019" s="1109">
        <v>0</v>
      </c>
      <c r="O7019" s="1109">
        <v>0</v>
      </c>
      <c r="P7019" s="1109">
        <v>0</v>
      </c>
      <c r="Q7019" s="1109">
        <v>0</v>
      </c>
    </row>
    <row r="7020" spans="1:17">
      <c r="A7020" s="1109">
        <v>22561</v>
      </c>
      <c r="B7020" s="1110" t="s">
        <v>0</v>
      </c>
      <c r="C7020" s="1109">
        <v>3.5</v>
      </c>
      <c r="D7020" s="1109">
        <v>2.64</v>
      </c>
      <c r="E7020" s="1109">
        <v>14.3</v>
      </c>
      <c r="F7020" s="1109">
        <v>0</v>
      </c>
      <c r="G7020" s="1110" t="s">
        <v>10741</v>
      </c>
      <c r="H7020" s="1110" t="s">
        <v>4654</v>
      </c>
      <c r="I7020" s="1110" t="s">
        <v>10832</v>
      </c>
      <c r="J7020" s="1109">
        <v>0</v>
      </c>
      <c r="K7020" s="1109">
        <v>0</v>
      </c>
      <c r="L7020" s="1109">
        <v>0</v>
      </c>
      <c r="M7020" s="1109">
        <v>0</v>
      </c>
      <c r="N7020" s="1109">
        <v>0</v>
      </c>
      <c r="O7020" s="1109">
        <v>0</v>
      </c>
      <c r="P7020" s="1109">
        <v>0</v>
      </c>
      <c r="Q7020" s="1109">
        <v>0</v>
      </c>
    </row>
    <row r="7021" spans="1:17">
      <c r="A7021" s="1109">
        <v>22562</v>
      </c>
      <c r="B7021" s="1110" t="s">
        <v>0</v>
      </c>
      <c r="C7021" s="1109">
        <v>3.5</v>
      </c>
      <c r="D7021" s="1109">
        <v>2.64</v>
      </c>
      <c r="E7021" s="1109">
        <v>14.3</v>
      </c>
      <c r="F7021" s="1109">
        <v>0</v>
      </c>
      <c r="G7021" s="1110" t="s">
        <v>10741</v>
      </c>
      <c r="H7021" s="1110" t="s">
        <v>4654</v>
      </c>
      <c r="I7021" s="1110" t="s">
        <v>10839</v>
      </c>
      <c r="J7021" s="1109">
        <v>0</v>
      </c>
      <c r="K7021" s="1109">
        <v>0</v>
      </c>
      <c r="L7021" s="1109">
        <v>0</v>
      </c>
      <c r="M7021" s="1109">
        <v>0</v>
      </c>
      <c r="N7021" s="1109">
        <v>0</v>
      </c>
      <c r="O7021" s="1109">
        <v>0</v>
      </c>
      <c r="P7021" s="1109">
        <v>0</v>
      </c>
      <c r="Q7021" s="1109">
        <v>0</v>
      </c>
    </row>
    <row r="7022" spans="1:17">
      <c r="A7022" s="1109">
        <v>22563</v>
      </c>
      <c r="B7022" s="1110" t="s">
        <v>0</v>
      </c>
      <c r="C7022" s="1109">
        <v>3.5</v>
      </c>
      <c r="D7022" s="1109">
        <v>2.64</v>
      </c>
      <c r="E7022" s="1109">
        <v>14.3</v>
      </c>
      <c r="F7022" s="1109">
        <v>0</v>
      </c>
      <c r="G7022" s="1110" t="s">
        <v>10790</v>
      </c>
      <c r="H7022" s="1110" t="s">
        <v>4654</v>
      </c>
      <c r="I7022" s="1110" t="s">
        <v>10841</v>
      </c>
      <c r="J7022" s="1109">
        <v>0</v>
      </c>
      <c r="K7022" s="1109">
        <v>0</v>
      </c>
      <c r="L7022" s="1109">
        <v>0</v>
      </c>
      <c r="M7022" s="1109">
        <v>0</v>
      </c>
      <c r="N7022" s="1109">
        <v>0</v>
      </c>
      <c r="O7022" s="1109">
        <v>0</v>
      </c>
      <c r="P7022" s="1109">
        <v>0</v>
      </c>
      <c r="Q7022" s="1109">
        <v>0</v>
      </c>
    </row>
    <row r="7023" spans="1:17">
      <c r="A7023" s="1109">
        <v>22564</v>
      </c>
      <c r="B7023" s="1110" t="s">
        <v>0</v>
      </c>
      <c r="C7023" s="1109">
        <v>3.5</v>
      </c>
      <c r="D7023" s="1109">
        <v>2.64</v>
      </c>
      <c r="E7023" s="1109">
        <v>14.3</v>
      </c>
      <c r="F7023" s="1109">
        <v>0</v>
      </c>
      <c r="G7023" s="1110" t="s">
        <v>10790</v>
      </c>
      <c r="H7023" s="1110" t="s">
        <v>4654</v>
      </c>
      <c r="I7023" s="1110" t="s">
        <v>10851</v>
      </c>
      <c r="J7023" s="1109">
        <v>0</v>
      </c>
      <c r="K7023" s="1109">
        <v>0</v>
      </c>
      <c r="L7023" s="1109">
        <v>0</v>
      </c>
      <c r="M7023" s="1109">
        <v>0</v>
      </c>
      <c r="N7023" s="1109">
        <v>0</v>
      </c>
      <c r="O7023" s="1109">
        <v>0</v>
      </c>
      <c r="P7023" s="1109">
        <v>0</v>
      </c>
      <c r="Q7023" s="1109">
        <v>0</v>
      </c>
    </row>
    <row r="7024" spans="1:17">
      <c r="A7024" s="1109">
        <v>22565</v>
      </c>
      <c r="B7024" s="1110" t="s">
        <v>0</v>
      </c>
      <c r="C7024" s="1109">
        <v>3.5</v>
      </c>
      <c r="D7024" s="1109">
        <v>2.64</v>
      </c>
      <c r="E7024" s="1109">
        <v>14.3</v>
      </c>
      <c r="F7024" s="1109">
        <v>0</v>
      </c>
      <c r="G7024" s="1110" t="s">
        <v>10790</v>
      </c>
      <c r="H7024" s="1110" t="s">
        <v>4654</v>
      </c>
      <c r="I7024" s="1110" t="s">
        <v>10832</v>
      </c>
      <c r="J7024" s="1109">
        <v>0</v>
      </c>
      <c r="K7024" s="1109">
        <v>0</v>
      </c>
      <c r="L7024" s="1109">
        <v>0</v>
      </c>
      <c r="M7024" s="1109">
        <v>0</v>
      </c>
      <c r="N7024" s="1109">
        <v>0</v>
      </c>
      <c r="O7024" s="1109">
        <v>0</v>
      </c>
      <c r="P7024" s="1109">
        <v>0</v>
      </c>
      <c r="Q7024" s="1109">
        <v>0</v>
      </c>
    </row>
    <row r="7025" spans="1:17">
      <c r="A7025" s="1109">
        <v>22566</v>
      </c>
      <c r="B7025" s="1110" t="s">
        <v>0</v>
      </c>
      <c r="C7025" s="1109">
        <v>3.5</v>
      </c>
      <c r="D7025" s="1109">
        <v>2.64</v>
      </c>
      <c r="E7025" s="1109">
        <v>14.3</v>
      </c>
      <c r="F7025" s="1109">
        <v>0</v>
      </c>
      <c r="G7025" s="1110" t="s">
        <v>10790</v>
      </c>
      <c r="H7025" s="1110" t="s">
        <v>4654</v>
      </c>
      <c r="I7025" s="1110" t="s">
        <v>10839</v>
      </c>
      <c r="J7025" s="1109">
        <v>0</v>
      </c>
      <c r="K7025" s="1109">
        <v>0</v>
      </c>
      <c r="L7025" s="1109">
        <v>0</v>
      </c>
      <c r="M7025" s="1109">
        <v>0</v>
      </c>
      <c r="N7025" s="1109">
        <v>0</v>
      </c>
      <c r="O7025" s="1109">
        <v>0</v>
      </c>
      <c r="P7025" s="1109">
        <v>0</v>
      </c>
      <c r="Q7025" s="1109">
        <v>0</v>
      </c>
    </row>
    <row r="7026" spans="1:17">
      <c r="A7026" s="1109">
        <v>22567</v>
      </c>
      <c r="B7026" s="1110" t="s">
        <v>0</v>
      </c>
      <c r="C7026" s="1109">
        <v>3.5</v>
      </c>
      <c r="D7026" s="1109">
        <v>2.64</v>
      </c>
      <c r="E7026" s="1109">
        <v>14.3</v>
      </c>
      <c r="F7026" s="1109">
        <v>0</v>
      </c>
      <c r="G7026" s="1110" t="s">
        <v>10833</v>
      </c>
      <c r="H7026" s="1110" t="s">
        <v>4654</v>
      </c>
      <c r="I7026" s="1110" t="s">
        <v>10841</v>
      </c>
      <c r="J7026" s="1109">
        <v>0</v>
      </c>
      <c r="K7026" s="1109">
        <v>0</v>
      </c>
      <c r="L7026" s="1109">
        <v>0</v>
      </c>
      <c r="M7026" s="1109">
        <v>0</v>
      </c>
      <c r="N7026" s="1109">
        <v>0</v>
      </c>
      <c r="O7026" s="1109">
        <v>0</v>
      </c>
      <c r="P7026" s="1109">
        <v>0</v>
      </c>
      <c r="Q7026" s="1109">
        <v>0</v>
      </c>
    </row>
    <row r="7027" spans="1:17">
      <c r="A7027" s="1109">
        <v>22568</v>
      </c>
      <c r="B7027" s="1110" t="s">
        <v>0</v>
      </c>
      <c r="C7027" s="1109">
        <v>3.5</v>
      </c>
      <c r="D7027" s="1109">
        <v>2.64</v>
      </c>
      <c r="E7027" s="1109">
        <v>14.3</v>
      </c>
      <c r="F7027" s="1109">
        <v>0</v>
      </c>
      <c r="G7027" s="1110" t="s">
        <v>10833</v>
      </c>
      <c r="H7027" s="1110" t="s">
        <v>4654</v>
      </c>
      <c r="I7027" s="1110" t="s">
        <v>10851</v>
      </c>
      <c r="J7027" s="1109">
        <v>0</v>
      </c>
      <c r="K7027" s="1109">
        <v>0</v>
      </c>
      <c r="L7027" s="1109">
        <v>0</v>
      </c>
      <c r="M7027" s="1109">
        <v>0</v>
      </c>
      <c r="N7027" s="1109">
        <v>0</v>
      </c>
      <c r="O7027" s="1109">
        <v>0</v>
      </c>
      <c r="P7027" s="1109">
        <v>0</v>
      </c>
      <c r="Q7027" s="1109">
        <v>0</v>
      </c>
    </row>
    <row r="7028" spans="1:17">
      <c r="A7028" s="1109">
        <v>22569</v>
      </c>
      <c r="B7028" s="1110" t="s">
        <v>0</v>
      </c>
      <c r="C7028" s="1109">
        <v>3.5</v>
      </c>
      <c r="D7028" s="1109">
        <v>2.64</v>
      </c>
      <c r="E7028" s="1109">
        <v>14.3</v>
      </c>
      <c r="F7028" s="1109">
        <v>0</v>
      </c>
      <c r="G7028" s="1110" t="s">
        <v>10833</v>
      </c>
      <c r="H7028" s="1110" t="s">
        <v>4654</v>
      </c>
      <c r="I7028" s="1110" t="s">
        <v>10832</v>
      </c>
      <c r="J7028" s="1109">
        <v>0</v>
      </c>
      <c r="K7028" s="1109">
        <v>0</v>
      </c>
      <c r="L7028" s="1109">
        <v>0</v>
      </c>
      <c r="M7028" s="1109">
        <v>0</v>
      </c>
      <c r="N7028" s="1109">
        <v>0</v>
      </c>
      <c r="O7028" s="1109">
        <v>0</v>
      </c>
      <c r="P7028" s="1109">
        <v>0</v>
      </c>
      <c r="Q7028" s="1109">
        <v>0</v>
      </c>
    </row>
    <row r="7029" spans="1:17">
      <c r="A7029" s="1109">
        <v>22570</v>
      </c>
      <c r="B7029" s="1110" t="s">
        <v>0</v>
      </c>
      <c r="C7029" s="1109">
        <v>3.5</v>
      </c>
      <c r="D7029" s="1109">
        <v>2.64</v>
      </c>
      <c r="E7029" s="1109">
        <v>14.3</v>
      </c>
      <c r="F7029" s="1109">
        <v>0</v>
      </c>
      <c r="G7029" s="1110" t="s">
        <v>10833</v>
      </c>
      <c r="H7029" s="1110" t="s">
        <v>4654</v>
      </c>
      <c r="I7029" s="1110" t="s">
        <v>10839</v>
      </c>
      <c r="J7029" s="1109">
        <v>0</v>
      </c>
      <c r="K7029" s="1109">
        <v>0</v>
      </c>
      <c r="L7029" s="1109">
        <v>0</v>
      </c>
      <c r="M7029" s="1109">
        <v>0</v>
      </c>
      <c r="N7029" s="1109">
        <v>0</v>
      </c>
      <c r="O7029" s="1109">
        <v>0</v>
      </c>
      <c r="P7029" s="1109">
        <v>0</v>
      </c>
      <c r="Q7029" s="1109">
        <v>0</v>
      </c>
    </row>
    <row r="7030" spans="1:17">
      <c r="A7030" s="1109">
        <v>22571</v>
      </c>
      <c r="B7030" s="1110" t="s">
        <v>0</v>
      </c>
      <c r="C7030" s="1109">
        <v>3.5</v>
      </c>
      <c r="D7030" s="1109">
        <v>2.64</v>
      </c>
      <c r="E7030" s="1109">
        <v>14.3</v>
      </c>
      <c r="F7030" s="1109">
        <v>0</v>
      </c>
      <c r="G7030" s="1110" t="s">
        <v>10753</v>
      </c>
      <c r="H7030" s="1110" t="s">
        <v>4654</v>
      </c>
      <c r="I7030" s="1110" t="s">
        <v>10841</v>
      </c>
      <c r="J7030" s="1109">
        <v>0</v>
      </c>
      <c r="K7030" s="1109">
        <v>0</v>
      </c>
      <c r="L7030" s="1109">
        <v>0</v>
      </c>
      <c r="M7030" s="1109">
        <v>0</v>
      </c>
      <c r="N7030" s="1109">
        <v>0</v>
      </c>
      <c r="O7030" s="1109">
        <v>0</v>
      </c>
      <c r="P7030" s="1109">
        <v>0</v>
      </c>
      <c r="Q7030" s="1109">
        <v>0</v>
      </c>
    </row>
    <row r="7031" spans="1:17">
      <c r="A7031" s="1109">
        <v>22572</v>
      </c>
      <c r="B7031" s="1110" t="s">
        <v>0</v>
      </c>
      <c r="C7031" s="1109">
        <v>3.5</v>
      </c>
      <c r="D7031" s="1109">
        <v>2.64</v>
      </c>
      <c r="E7031" s="1109">
        <v>14.3</v>
      </c>
      <c r="F7031" s="1109">
        <v>0</v>
      </c>
      <c r="G7031" s="1110" t="s">
        <v>10753</v>
      </c>
      <c r="H7031" s="1110" t="s">
        <v>4654</v>
      </c>
      <c r="I7031" s="1110" t="s">
        <v>10851</v>
      </c>
      <c r="J7031" s="1109">
        <v>0</v>
      </c>
      <c r="K7031" s="1109">
        <v>0</v>
      </c>
      <c r="L7031" s="1109">
        <v>0</v>
      </c>
      <c r="M7031" s="1109">
        <v>0</v>
      </c>
      <c r="N7031" s="1109">
        <v>0</v>
      </c>
      <c r="O7031" s="1109">
        <v>0</v>
      </c>
      <c r="P7031" s="1109">
        <v>0</v>
      </c>
      <c r="Q7031" s="1109">
        <v>0</v>
      </c>
    </row>
    <row r="7032" spans="1:17">
      <c r="A7032" s="1109">
        <v>22573</v>
      </c>
      <c r="B7032" s="1110" t="s">
        <v>0</v>
      </c>
      <c r="C7032" s="1109">
        <v>3.5</v>
      </c>
      <c r="D7032" s="1109">
        <v>2.64</v>
      </c>
      <c r="E7032" s="1109">
        <v>14.3</v>
      </c>
      <c r="F7032" s="1109">
        <v>0</v>
      </c>
      <c r="G7032" s="1110" t="s">
        <v>10753</v>
      </c>
      <c r="H7032" s="1110" t="s">
        <v>4654</v>
      </c>
      <c r="I7032" s="1110" t="s">
        <v>10832</v>
      </c>
      <c r="J7032" s="1109">
        <v>0</v>
      </c>
      <c r="K7032" s="1109">
        <v>0</v>
      </c>
      <c r="L7032" s="1109">
        <v>0</v>
      </c>
      <c r="M7032" s="1109">
        <v>0</v>
      </c>
      <c r="N7032" s="1109">
        <v>0</v>
      </c>
      <c r="O7032" s="1109">
        <v>0</v>
      </c>
      <c r="P7032" s="1109">
        <v>0</v>
      </c>
      <c r="Q7032" s="1109">
        <v>0</v>
      </c>
    </row>
    <row r="7033" spans="1:17">
      <c r="A7033" s="1109">
        <v>22574</v>
      </c>
      <c r="B7033" s="1110" t="s">
        <v>0</v>
      </c>
      <c r="C7033" s="1109">
        <v>3.5</v>
      </c>
      <c r="D7033" s="1109">
        <v>2.64</v>
      </c>
      <c r="E7033" s="1109">
        <v>14.3</v>
      </c>
      <c r="F7033" s="1109">
        <v>0</v>
      </c>
      <c r="G7033" s="1110" t="s">
        <v>10753</v>
      </c>
      <c r="H7033" s="1110" t="s">
        <v>4654</v>
      </c>
      <c r="I7033" s="1110" t="s">
        <v>10839</v>
      </c>
      <c r="J7033" s="1109">
        <v>0</v>
      </c>
      <c r="K7033" s="1109">
        <v>0</v>
      </c>
      <c r="L7033" s="1109">
        <v>0</v>
      </c>
      <c r="M7033" s="1109">
        <v>0</v>
      </c>
      <c r="N7033" s="1109">
        <v>0</v>
      </c>
      <c r="O7033" s="1109">
        <v>0</v>
      </c>
      <c r="P7033" s="1109">
        <v>0</v>
      </c>
      <c r="Q7033" s="1109">
        <v>0</v>
      </c>
    </row>
    <row r="7034" spans="1:17">
      <c r="A7034" s="1109">
        <v>22575</v>
      </c>
      <c r="B7034" s="1110" t="s">
        <v>0</v>
      </c>
      <c r="C7034" s="1109">
        <v>3.5</v>
      </c>
      <c r="D7034" s="1109">
        <v>2.64</v>
      </c>
      <c r="E7034" s="1109">
        <v>14.3</v>
      </c>
      <c r="F7034" s="1109">
        <v>0</v>
      </c>
      <c r="G7034" s="1110" t="s">
        <v>10739</v>
      </c>
      <c r="H7034" s="1110" t="s">
        <v>4654</v>
      </c>
      <c r="I7034" s="1110" t="s">
        <v>10841</v>
      </c>
      <c r="J7034" s="1109">
        <v>0</v>
      </c>
      <c r="K7034" s="1109">
        <v>0</v>
      </c>
      <c r="L7034" s="1109">
        <v>0</v>
      </c>
      <c r="M7034" s="1109">
        <v>0</v>
      </c>
      <c r="N7034" s="1109">
        <v>0</v>
      </c>
      <c r="O7034" s="1109">
        <v>0</v>
      </c>
      <c r="P7034" s="1109">
        <v>0</v>
      </c>
      <c r="Q7034" s="1109">
        <v>0</v>
      </c>
    </row>
    <row r="7035" spans="1:17">
      <c r="A7035" s="1109">
        <v>22576</v>
      </c>
      <c r="B7035" s="1110" t="s">
        <v>0</v>
      </c>
      <c r="C7035" s="1109">
        <v>3.5</v>
      </c>
      <c r="D7035" s="1109">
        <v>2.64</v>
      </c>
      <c r="E7035" s="1109">
        <v>14.3</v>
      </c>
      <c r="F7035" s="1109">
        <v>0</v>
      </c>
      <c r="G7035" s="1110" t="s">
        <v>10739</v>
      </c>
      <c r="H7035" s="1110" t="s">
        <v>4654</v>
      </c>
      <c r="I7035" s="1110" t="s">
        <v>10851</v>
      </c>
      <c r="J7035" s="1109">
        <v>0</v>
      </c>
      <c r="K7035" s="1109">
        <v>0</v>
      </c>
      <c r="L7035" s="1109">
        <v>0</v>
      </c>
      <c r="M7035" s="1109">
        <v>0</v>
      </c>
      <c r="N7035" s="1109">
        <v>0</v>
      </c>
      <c r="O7035" s="1109">
        <v>0</v>
      </c>
      <c r="P7035" s="1109">
        <v>0</v>
      </c>
      <c r="Q7035" s="1109">
        <v>0</v>
      </c>
    </row>
    <row r="7036" spans="1:17">
      <c r="A7036" s="1109">
        <v>22577</v>
      </c>
      <c r="B7036" s="1110" t="s">
        <v>0</v>
      </c>
      <c r="C7036" s="1109">
        <v>3.5</v>
      </c>
      <c r="D7036" s="1109">
        <v>2.64</v>
      </c>
      <c r="E7036" s="1109">
        <v>14.3</v>
      </c>
      <c r="F7036" s="1109">
        <v>0</v>
      </c>
      <c r="G7036" s="1110" t="s">
        <v>10739</v>
      </c>
      <c r="H7036" s="1110" t="s">
        <v>4654</v>
      </c>
      <c r="I7036" s="1110" t="s">
        <v>10832</v>
      </c>
      <c r="J7036" s="1109">
        <v>0</v>
      </c>
      <c r="K7036" s="1109">
        <v>0</v>
      </c>
      <c r="L7036" s="1109">
        <v>0</v>
      </c>
      <c r="M7036" s="1109">
        <v>0</v>
      </c>
      <c r="N7036" s="1109">
        <v>0</v>
      </c>
      <c r="O7036" s="1109">
        <v>0</v>
      </c>
      <c r="P7036" s="1109">
        <v>0</v>
      </c>
      <c r="Q7036" s="1109">
        <v>0</v>
      </c>
    </row>
    <row r="7037" spans="1:17">
      <c r="A7037" s="1109">
        <v>22578</v>
      </c>
      <c r="B7037" s="1110" t="s">
        <v>0</v>
      </c>
      <c r="C7037" s="1109">
        <v>3.5</v>
      </c>
      <c r="D7037" s="1109">
        <v>2.64</v>
      </c>
      <c r="E7037" s="1109">
        <v>14.3</v>
      </c>
      <c r="F7037" s="1109">
        <v>0</v>
      </c>
      <c r="G7037" s="1110" t="s">
        <v>10739</v>
      </c>
      <c r="H7037" s="1110" t="s">
        <v>4654</v>
      </c>
      <c r="I7037" s="1110" t="s">
        <v>10839</v>
      </c>
      <c r="J7037" s="1109">
        <v>0</v>
      </c>
      <c r="K7037" s="1109">
        <v>0</v>
      </c>
      <c r="L7037" s="1109">
        <v>0</v>
      </c>
      <c r="M7037" s="1109">
        <v>0</v>
      </c>
      <c r="N7037" s="1109">
        <v>0</v>
      </c>
      <c r="O7037" s="1109">
        <v>0</v>
      </c>
      <c r="P7037" s="1109">
        <v>0</v>
      </c>
      <c r="Q7037" s="1109">
        <v>0</v>
      </c>
    </row>
    <row r="7038" spans="1:17">
      <c r="A7038" s="1109">
        <v>22579</v>
      </c>
      <c r="B7038" s="1110" t="s">
        <v>0</v>
      </c>
      <c r="C7038" s="1109">
        <v>3.5</v>
      </c>
      <c r="D7038" s="1109">
        <v>2.64</v>
      </c>
      <c r="E7038" s="1109">
        <v>14.3</v>
      </c>
      <c r="F7038" s="1109">
        <v>0</v>
      </c>
      <c r="G7038" s="1110" t="s">
        <v>10844</v>
      </c>
      <c r="H7038" s="1110" t="s">
        <v>4654</v>
      </c>
      <c r="I7038" s="1110" t="s">
        <v>10841</v>
      </c>
      <c r="J7038" s="1109">
        <v>0</v>
      </c>
      <c r="K7038" s="1109">
        <v>0</v>
      </c>
      <c r="L7038" s="1109">
        <v>0</v>
      </c>
      <c r="M7038" s="1109">
        <v>0</v>
      </c>
      <c r="N7038" s="1109">
        <v>0</v>
      </c>
      <c r="O7038" s="1109">
        <v>0</v>
      </c>
      <c r="P7038" s="1109">
        <v>0</v>
      </c>
      <c r="Q7038" s="1109">
        <v>0</v>
      </c>
    </row>
    <row r="7039" spans="1:17">
      <c r="A7039" s="1109">
        <v>22580</v>
      </c>
      <c r="B7039" s="1110" t="s">
        <v>0</v>
      </c>
      <c r="C7039" s="1109">
        <v>3.5</v>
      </c>
      <c r="D7039" s="1109">
        <v>2.64</v>
      </c>
      <c r="E7039" s="1109">
        <v>14.3</v>
      </c>
      <c r="F7039" s="1109">
        <v>0</v>
      </c>
      <c r="G7039" s="1110" t="s">
        <v>10844</v>
      </c>
      <c r="H7039" s="1110" t="s">
        <v>4654</v>
      </c>
      <c r="I7039" s="1110" t="s">
        <v>10851</v>
      </c>
      <c r="J7039" s="1109">
        <v>0</v>
      </c>
      <c r="K7039" s="1109">
        <v>0</v>
      </c>
      <c r="L7039" s="1109">
        <v>0</v>
      </c>
      <c r="M7039" s="1109">
        <v>0</v>
      </c>
      <c r="N7039" s="1109">
        <v>0</v>
      </c>
      <c r="O7039" s="1109">
        <v>0</v>
      </c>
      <c r="P7039" s="1109">
        <v>0</v>
      </c>
      <c r="Q7039" s="1109">
        <v>0</v>
      </c>
    </row>
    <row r="7040" spans="1:17">
      <c r="A7040" s="1109">
        <v>22581</v>
      </c>
      <c r="B7040" s="1110" t="s">
        <v>0</v>
      </c>
      <c r="C7040" s="1109">
        <v>3.5</v>
      </c>
      <c r="D7040" s="1109">
        <v>2.64</v>
      </c>
      <c r="E7040" s="1109">
        <v>14.3</v>
      </c>
      <c r="F7040" s="1109">
        <v>0</v>
      </c>
      <c r="G7040" s="1110" t="s">
        <v>10844</v>
      </c>
      <c r="H7040" s="1110" t="s">
        <v>4654</v>
      </c>
      <c r="I7040" s="1110" t="s">
        <v>10832</v>
      </c>
      <c r="J7040" s="1109">
        <v>0</v>
      </c>
      <c r="K7040" s="1109">
        <v>0</v>
      </c>
      <c r="L7040" s="1109">
        <v>0</v>
      </c>
      <c r="M7040" s="1109">
        <v>0</v>
      </c>
      <c r="N7040" s="1109">
        <v>0</v>
      </c>
      <c r="O7040" s="1109">
        <v>0</v>
      </c>
      <c r="P7040" s="1109">
        <v>0</v>
      </c>
      <c r="Q7040" s="1109">
        <v>0</v>
      </c>
    </row>
    <row r="7041" spans="1:17">
      <c r="A7041" s="1109">
        <v>22582</v>
      </c>
      <c r="B7041" s="1110" t="s">
        <v>0</v>
      </c>
      <c r="C7041" s="1109">
        <v>3.5</v>
      </c>
      <c r="D7041" s="1109">
        <v>2.64</v>
      </c>
      <c r="E7041" s="1109">
        <v>14.3</v>
      </c>
      <c r="F7041" s="1109">
        <v>0</v>
      </c>
      <c r="G7041" s="1110" t="s">
        <v>10844</v>
      </c>
      <c r="H7041" s="1110" t="s">
        <v>4654</v>
      </c>
      <c r="I7041" s="1110" t="s">
        <v>10839</v>
      </c>
      <c r="J7041" s="1109">
        <v>0</v>
      </c>
      <c r="K7041" s="1109">
        <v>0</v>
      </c>
      <c r="L7041" s="1109">
        <v>0</v>
      </c>
      <c r="M7041" s="1109">
        <v>0</v>
      </c>
      <c r="N7041" s="1109">
        <v>0</v>
      </c>
      <c r="O7041" s="1109">
        <v>0</v>
      </c>
      <c r="P7041" s="1109">
        <v>0</v>
      </c>
      <c r="Q7041" s="1109">
        <v>0</v>
      </c>
    </row>
    <row r="7042" spans="1:17">
      <c r="A7042" s="1109">
        <v>22583</v>
      </c>
      <c r="B7042" s="1110" t="s">
        <v>0</v>
      </c>
      <c r="C7042" s="1109">
        <v>3.5</v>
      </c>
      <c r="D7042" s="1109">
        <v>2.75</v>
      </c>
      <c r="E7042" s="1109">
        <v>12.95</v>
      </c>
      <c r="F7042" s="1109">
        <v>0</v>
      </c>
      <c r="G7042" s="1110" t="s">
        <v>10842</v>
      </c>
      <c r="H7042" s="1110" t="s">
        <v>4654</v>
      </c>
      <c r="I7042" s="1110" t="s">
        <v>10853</v>
      </c>
      <c r="J7042" s="1109">
        <v>0</v>
      </c>
      <c r="K7042" s="1109">
        <v>0</v>
      </c>
      <c r="L7042" s="1109">
        <v>0</v>
      </c>
      <c r="M7042" s="1109">
        <v>0</v>
      </c>
      <c r="N7042" s="1109">
        <v>0</v>
      </c>
      <c r="O7042" s="1109">
        <v>0</v>
      </c>
      <c r="P7042" s="1109">
        <v>0</v>
      </c>
      <c r="Q7042" s="1109">
        <v>0</v>
      </c>
    </row>
    <row r="7043" spans="1:17">
      <c r="A7043" s="1109">
        <v>22584</v>
      </c>
      <c r="B7043" s="1110" t="s">
        <v>0</v>
      </c>
      <c r="C7043" s="1109">
        <v>3.5</v>
      </c>
      <c r="D7043" s="1109">
        <v>2.75</v>
      </c>
      <c r="E7043" s="1109">
        <v>12.95</v>
      </c>
      <c r="F7043" s="1109">
        <v>0</v>
      </c>
      <c r="G7043" s="1110" t="s">
        <v>10842</v>
      </c>
      <c r="H7043" s="1110" t="s">
        <v>4654</v>
      </c>
      <c r="I7043" s="1110" t="s">
        <v>10771</v>
      </c>
      <c r="J7043" s="1109">
        <v>0</v>
      </c>
      <c r="K7043" s="1109">
        <v>0</v>
      </c>
      <c r="L7043" s="1109">
        <v>0</v>
      </c>
      <c r="M7043" s="1109">
        <v>0</v>
      </c>
      <c r="N7043" s="1109">
        <v>0</v>
      </c>
      <c r="O7043" s="1109">
        <v>0</v>
      </c>
      <c r="P7043" s="1109">
        <v>0</v>
      </c>
      <c r="Q7043" s="1109">
        <v>0</v>
      </c>
    </row>
    <row r="7044" spans="1:17">
      <c r="A7044" s="1109">
        <v>22585</v>
      </c>
      <c r="B7044" s="1110" t="s">
        <v>0</v>
      </c>
      <c r="C7044" s="1109">
        <v>3.5</v>
      </c>
      <c r="D7044" s="1109">
        <v>2.75</v>
      </c>
      <c r="E7044" s="1109">
        <v>12.95</v>
      </c>
      <c r="F7044" s="1109">
        <v>0</v>
      </c>
      <c r="G7044" s="1110" t="s">
        <v>10842</v>
      </c>
      <c r="H7044" s="1110" t="s">
        <v>4654</v>
      </c>
      <c r="I7044" s="1110" t="s">
        <v>10851</v>
      </c>
      <c r="J7044" s="1109">
        <v>0</v>
      </c>
      <c r="K7044" s="1109">
        <v>0</v>
      </c>
      <c r="L7044" s="1109">
        <v>0</v>
      </c>
      <c r="M7044" s="1109">
        <v>0</v>
      </c>
      <c r="N7044" s="1109">
        <v>0</v>
      </c>
      <c r="O7044" s="1109">
        <v>0</v>
      </c>
      <c r="P7044" s="1109">
        <v>0</v>
      </c>
      <c r="Q7044" s="1109">
        <v>0</v>
      </c>
    </row>
    <row r="7045" spans="1:17">
      <c r="A7045" s="1109">
        <v>22586</v>
      </c>
      <c r="B7045" s="1110" t="s">
        <v>0</v>
      </c>
      <c r="C7045" s="1109">
        <v>3.5</v>
      </c>
      <c r="D7045" s="1109">
        <v>2.75</v>
      </c>
      <c r="E7045" s="1109">
        <v>12.95</v>
      </c>
      <c r="F7045" s="1109">
        <v>0</v>
      </c>
      <c r="G7045" s="1110" t="s">
        <v>10843</v>
      </c>
      <c r="H7045" s="1110" t="s">
        <v>4654</v>
      </c>
      <c r="I7045" s="1110" t="s">
        <v>10853</v>
      </c>
      <c r="J7045" s="1109">
        <v>0</v>
      </c>
      <c r="K7045" s="1109">
        <v>0</v>
      </c>
      <c r="L7045" s="1109">
        <v>0</v>
      </c>
      <c r="M7045" s="1109">
        <v>0</v>
      </c>
      <c r="N7045" s="1109">
        <v>0</v>
      </c>
      <c r="O7045" s="1109">
        <v>0</v>
      </c>
      <c r="P7045" s="1109">
        <v>0</v>
      </c>
      <c r="Q7045" s="1109">
        <v>0</v>
      </c>
    </row>
    <row r="7046" spans="1:17">
      <c r="A7046" s="1109">
        <v>22587</v>
      </c>
      <c r="B7046" s="1110" t="s">
        <v>0</v>
      </c>
      <c r="C7046" s="1109">
        <v>3.5</v>
      </c>
      <c r="D7046" s="1109">
        <v>2.75</v>
      </c>
      <c r="E7046" s="1109">
        <v>12.95</v>
      </c>
      <c r="F7046" s="1109">
        <v>0</v>
      </c>
      <c r="G7046" s="1110" t="s">
        <v>10843</v>
      </c>
      <c r="H7046" s="1110" t="s">
        <v>4654</v>
      </c>
      <c r="I7046" s="1110" t="s">
        <v>10771</v>
      </c>
      <c r="J7046" s="1109">
        <v>0</v>
      </c>
      <c r="K7046" s="1109">
        <v>0</v>
      </c>
      <c r="L7046" s="1109">
        <v>0</v>
      </c>
      <c r="M7046" s="1109">
        <v>0</v>
      </c>
      <c r="N7046" s="1109">
        <v>0</v>
      </c>
      <c r="O7046" s="1109">
        <v>0</v>
      </c>
      <c r="P7046" s="1109">
        <v>0</v>
      </c>
      <c r="Q7046" s="1109">
        <v>0</v>
      </c>
    </row>
    <row r="7047" spans="1:17">
      <c r="A7047" s="1109">
        <v>22588</v>
      </c>
      <c r="B7047" s="1110" t="s">
        <v>0</v>
      </c>
      <c r="C7047" s="1109">
        <v>3.5</v>
      </c>
      <c r="D7047" s="1109">
        <v>2.75</v>
      </c>
      <c r="E7047" s="1109">
        <v>12.95</v>
      </c>
      <c r="F7047" s="1109">
        <v>0</v>
      </c>
      <c r="G7047" s="1110" t="s">
        <v>10843</v>
      </c>
      <c r="H7047" s="1110" t="s">
        <v>4654</v>
      </c>
      <c r="I7047" s="1110" t="s">
        <v>10851</v>
      </c>
      <c r="J7047" s="1109">
        <v>0</v>
      </c>
      <c r="K7047" s="1109">
        <v>0</v>
      </c>
      <c r="L7047" s="1109">
        <v>0</v>
      </c>
      <c r="M7047" s="1109">
        <v>0</v>
      </c>
      <c r="N7047" s="1109">
        <v>0</v>
      </c>
      <c r="O7047" s="1109">
        <v>0</v>
      </c>
      <c r="P7047" s="1109">
        <v>0</v>
      </c>
      <c r="Q7047" s="1109">
        <v>0</v>
      </c>
    </row>
    <row r="7048" spans="1:17">
      <c r="A7048" s="1109">
        <v>22589</v>
      </c>
      <c r="B7048" s="1110" t="s">
        <v>0</v>
      </c>
      <c r="C7048" s="1109">
        <v>3.5</v>
      </c>
      <c r="D7048" s="1109">
        <v>2.75</v>
      </c>
      <c r="E7048" s="1109">
        <v>12.95</v>
      </c>
      <c r="F7048" s="1109">
        <v>0</v>
      </c>
      <c r="G7048" s="1110" t="s">
        <v>10741</v>
      </c>
      <c r="H7048" s="1110" t="s">
        <v>4654</v>
      </c>
      <c r="I7048" s="1110" t="s">
        <v>10853</v>
      </c>
      <c r="J7048" s="1109">
        <v>0</v>
      </c>
      <c r="K7048" s="1109">
        <v>0</v>
      </c>
      <c r="L7048" s="1109">
        <v>0</v>
      </c>
      <c r="M7048" s="1109">
        <v>0</v>
      </c>
      <c r="N7048" s="1109">
        <v>0</v>
      </c>
      <c r="O7048" s="1109">
        <v>0</v>
      </c>
      <c r="P7048" s="1109">
        <v>0</v>
      </c>
      <c r="Q7048" s="1109">
        <v>0</v>
      </c>
    </row>
    <row r="7049" spans="1:17">
      <c r="A7049" s="1109">
        <v>22590</v>
      </c>
      <c r="B7049" s="1110" t="s">
        <v>0</v>
      </c>
      <c r="C7049" s="1109">
        <v>3.5</v>
      </c>
      <c r="D7049" s="1109">
        <v>2.75</v>
      </c>
      <c r="E7049" s="1109">
        <v>12.95</v>
      </c>
      <c r="F7049" s="1109">
        <v>0</v>
      </c>
      <c r="G7049" s="1110" t="s">
        <v>10741</v>
      </c>
      <c r="H7049" s="1110" t="s">
        <v>4654</v>
      </c>
      <c r="I7049" s="1110" t="s">
        <v>10771</v>
      </c>
      <c r="J7049" s="1109">
        <v>0</v>
      </c>
      <c r="K7049" s="1109">
        <v>0</v>
      </c>
      <c r="L7049" s="1109">
        <v>0</v>
      </c>
      <c r="M7049" s="1109">
        <v>0</v>
      </c>
      <c r="N7049" s="1109">
        <v>0</v>
      </c>
      <c r="O7049" s="1109">
        <v>0</v>
      </c>
      <c r="P7049" s="1109">
        <v>0</v>
      </c>
      <c r="Q7049" s="1109">
        <v>0</v>
      </c>
    </row>
    <row r="7050" spans="1:17">
      <c r="A7050" s="1109">
        <v>22591</v>
      </c>
      <c r="B7050" s="1110" t="s">
        <v>0</v>
      </c>
      <c r="C7050" s="1109">
        <v>3.5</v>
      </c>
      <c r="D7050" s="1109">
        <v>2.75</v>
      </c>
      <c r="E7050" s="1109">
        <v>12.95</v>
      </c>
      <c r="F7050" s="1109">
        <v>0</v>
      </c>
      <c r="G7050" s="1110" t="s">
        <v>10741</v>
      </c>
      <c r="H7050" s="1110" t="s">
        <v>4654</v>
      </c>
      <c r="I7050" s="1110" t="s">
        <v>10851</v>
      </c>
      <c r="J7050" s="1109">
        <v>0</v>
      </c>
      <c r="K7050" s="1109">
        <v>0</v>
      </c>
      <c r="L7050" s="1109">
        <v>0</v>
      </c>
      <c r="M7050" s="1109">
        <v>0</v>
      </c>
      <c r="N7050" s="1109">
        <v>0</v>
      </c>
      <c r="O7050" s="1109">
        <v>0</v>
      </c>
      <c r="P7050" s="1109">
        <v>0</v>
      </c>
      <c r="Q7050" s="1109">
        <v>0</v>
      </c>
    </row>
    <row r="7051" spans="1:17">
      <c r="A7051" s="1109">
        <v>22592</v>
      </c>
      <c r="B7051" s="1110" t="s">
        <v>0</v>
      </c>
      <c r="C7051" s="1109">
        <v>3.5</v>
      </c>
      <c r="D7051" s="1109">
        <v>2.75</v>
      </c>
      <c r="E7051" s="1109">
        <v>12.95</v>
      </c>
      <c r="F7051" s="1109">
        <v>0</v>
      </c>
      <c r="G7051" s="1110" t="s">
        <v>10790</v>
      </c>
      <c r="H7051" s="1110" t="s">
        <v>4654</v>
      </c>
      <c r="I7051" s="1110" t="s">
        <v>10853</v>
      </c>
      <c r="J7051" s="1109">
        <v>0</v>
      </c>
      <c r="K7051" s="1109">
        <v>0</v>
      </c>
      <c r="L7051" s="1109">
        <v>0</v>
      </c>
      <c r="M7051" s="1109">
        <v>0</v>
      </c>
      <c r="N7051" s="1109">
        <v>0</v>
      </c>
      <c r="O7051" s="1109">
        <v>0</v>
      </c>
      <c r="P7051" s="1109">
        <v>0</v>
      </c>
      <c r="Q7051" s="1109">
        <v>0</v>
      </c>
    </row>
    <row r="7052" spans="1:17">
      <c r="A7052" s="1109">
        <v>22593</v>
      </c>
      <c r="B7052" s="1110" t="s">
        <v>0</v>
      </c>
      <c r="C7052" s="1109">
        <v>3.5</v>
      </c>
      <c r="D7052" s="1109">
        <v>2.75</v>
      </c>
      <c r="E7052" s="1109">
        <v>12.95</v>
      </c>
      <c r="F7052" s="1109">
        <v>0</v>
      </c>
      <c r="G7052" s="1110" t="s">
        <v>10790</v>
      </c>
      <c r="H7052" s="1110" t="s">
        <v>4654</v>
      </c>
      <c r="I7052" s="1110" t="s">
        <v>10771</v>
      </c>
      <c r="J7052" s="1109">
        <v>0</v>
      </c>
      <c r="K7052" s="1109">
        <v>0</v>
      </c>
      <c r="L7052" s="1109">
        <v>0</v>
      </c>
      <c r="M7052" s="1109">
        <v>0</v>
      </c>
      <c r="N7052" s="1109">
        <v>0</v>
      </c>
      <c r="O7052" s="1109">
        <v>0</v>
      </c>
      <c r="P7052" s="1109">
        <v>0</v>
      </c>
      <c r="Q7052" s="1109">
        <v>0</v>
      </c>
    </row>
    <row r="7053" spans="1:17">
      <c r="A7053" s="1109">
        <v>22594</v>
      </c>
      <c r="B7053" s="1110" t="s">
        <v>0</v>
      </c>
      <c r="C7053" s="1109">
        <v>3.5</v>
      </c>
      <c r="D7053" s="1109">
        <v>2.75</v>
      </c>
      <c r="E7053" s="1109">
        <v>12.95</v>
      </c>
      <c r="F7053" s="1109">
        <v>0</v>
      </c>
      <c r="G7053" s="1110" t="s">
        <v>10790</v>
      </c>
      <c r="H7053" s="1110" t="s">
        <v>4654</v>
      </c>
      <c r="I7053" s="1110" t="s">
        <v>10851</v>
      </c>
      <c r="J7053" s="1109">
        <v>0</v>
      </c>
      <c r="K7053" s="1109">
        <v>0</v>
      </c>
      <c r="L7053" s="1109">
        <v>0</v>
      </c>
      <c r="M7053" s="1109">
        <v>0</v>
      </c>
      <c r="N7053" s="1109">
        <v>0</v>
      </c>
      <c r="O7053" s="1109">
        <v>0</v>
      </c>
      <c r="P7053" s="1109">
        <v>0</v>
      </c>
      <c r="Q7053" s="1109">
        <v>0</v>
      </c>
    </row>
    <row r="7054" spans="1:17">
      <c r="A7054" s="1109">
        <v>22595</v>
      </c>
      <c r="B7054" s="1110" t="s">
        <v>0</v>
      </c>
      <c r="C7054" s="1109">
        <v>3.5</v>
      </c>
      <c r="D7054" s="1109">
        <v>2.75</v>
      </c>
      <c r="E7054" s="1109">
        <v>12.95</v>
      </c>
      <c r="F7054" s="1109">
        <v>0</v>
      </c>
      <c r="G7054" s="1110" t="s">
        <v>10833</v>
      </c>
      <c r="H7054" s="1110" t="s">
        <v>4654</v>
      </c>
      <c r="I7054" s="1110" t="s">
        <v>10853</v>
      </c>
      <c r="J7054" s="1109">
        <v>0</v>
      </c>
      <c r="K7054" s="1109">
        <v>0</v>
      </c>
      <c r="L7054" s="1109">
        <v>0</v>
      </c>
      <c r="M7054" s="1109">
        <v>0</v>
      </c>
      <c r="N7054" s="1109">
        <v>0</v>
      </c>
      <c r="O7054" s="1109">
        <v>0</v>
      </c>
      <c r="P7054" s="1109">
        <v>0</v>
      </c>
      <c r="Q7054" s="1109">
        <v>0</v>
      </c>
    </row>
    <row r="7055" spans="1:17">
      <c r="A7055" s="1109">
        <v>22596</v>
      </c>
      <c r="B7055" s="1110" t="s">
        <v>0</v>
      </c>
      <c r="C7055" s="1109">
        <v>3.5</v>
      </c>
      <c r="D7055" s="1109">
        <v>2.75</v>
      </c>
      <c r="E7055" s="1109">
        <v>12.95</v>
      </c>
      <c r="F7055" s="1109">
        <v>0</v>
      </c>
      <c r="G7055" s="1110" t="s">
        <v>10833</v>
      </c>
      <c r="H7055" s="1110" t="s">
        <v>4654</v>
      </c>
      <c r="I7055" s="1110" t="s">
        <v>10771</v>
      </c>
      <c r="J7055" s="1109">
        <v>0</v>
      </c>
      <c r="K7055" s="1109">
        <v>0</v>
      </c>
      <c r="L7055" s="1109">
        <v>0</v>
      </c>
      <c r="M7055" s="1109">
        <v>0</v>
      </c>
      <c r="N7055" s="1109">
        <v>0</v>
      </c>
      <c r="O7055" s="1109">
        <v>0</v>
      </c>
      <c r="P7055" s="1109">
        <v>0</v>
      </c>
      <c r="Q7055" s="1109">
        <v>0</v>
      </c>
    </row>
    <row r="7056" spans="1:17">
      <c r="A7056" s="1109">
        <v>22597</v>
      </c>
      <c r="B7056" s="1110" t="s">
        <v>0</v>
      </c>
      <c r="C7056" s="1109">
        <v>3.5</v>
      </c>
      <c r="D7056" s="1109">
        <v>2.75</v>
      </c>
      <c r="E7056" s="1109">
        <v>12.95</v>
      </c>
      <c r="F7056" s="1109">
        <v>0</v>
      </c>
      <c r="G7056" s="1110" t="s">
        <v>10833</v>
      </c>
      <c r="H7056" s="1110" t="s">
        <v>4654</v>
      </c>
      <c r="I7056" s="1110" t="s">
        <v>10851</v>
      </c>
      <c r="J7056" s="1109">
        <v>0</v>
      </c>
      <c r="K7056" s="1109">
        <v>0</v>
      </c>
      <c r="L7056" s="1109">
        <v>0</v>
      </c>
      <c r="M7056" s="1109">
        <v>0</v>
      </c>
      <c r="N7056" s="1109">
        <v>0</v>
      </c>
      <c r="O7056" s="1109">
        <v>0</v>
      </c>
      <c r="P7056" s="1109">
        <v>0</v>
      </c>
      <c r="Q7056" s="1109">
        <v>0</v>
      </c>
    </row>
    <row r="7057" spans="1:17">
      <c r="A7057" s="1109">
        <v>22598</v>
      </c>
      <c r="B7057" s="1110" t="s">
        <v>0</v>
      </c>
      <c r="C7057" s="1109">
        <v>3.5</v>
      </c>
      <c r="D7057" s="1109">
        <v>2.75</v>
      </c>
      <c r="E7057" s="1109">
        <v>12.95</v>
      </c>
      <c r="F7057" s="1109">
        <v>0</v>
      </c>
      <c r="G7057" s="1110" t="s">
        <v>10737</v>
      </c>
      <c r="H7057" s="1110" t="s">
        <v>4654</v>
      </c>
      <c r="I7057" s="1110" t="s">
        <v>10853</v>
      </c>
      <c r="J7057" s="1109">
        <v>0</v>
      </c>
      <c r="K7057" s="1109">
        <v>0</v>
      </c>
      <c r="L7057" s="1109">
        <v>0</v>
      </c>
      <c r="M7057" s="1109">
        <v>0</v>
      </c>
      <c r="N7057" s="1109">
        <v>0</v>
      </c>
      <c r="O7057" s="1109">
        <v>0</v>
      </c>
      <c r="P7057" s="1109">
        <v>0</v>
      </c>
      <c r="Q7057" s="1109">
        <v>0</v>
      </c>
    </row>
    <row r="7058" spans="1:17">
      <c r="A7058" s="1109">
        <v>22599</v>
      </c>
      <c r="B7058" s="1110" t="s">
        <v>0</v>
      </c>
      <c r="C7058" s="1109">
        <v>3.5</v>
      </c>
      <c r="D7058" s="1109">
        <v>2.75</v>
      </c>
      <c r="E7058" s="1109">
        <v>12.95</v>
      </c>
      <c r="F7058" s="1109">
        <v>0</v>
      </c>
      <c r="G7058" s="1110" t="s">
        <v>10737</v>
      </c>
      <c r="H7058" s="1110" t="s">
        <v>4654</v>
      </c>
      <c r="I7058" s="1110" t="s">
        <v>10771</v>
      </c>
      <c r="J7058" s="1109">
        <v>0</v>
      </c>
      <c r="K7058" s="1109">
        <v>0</v>
      </c>
      <c r="L7058" s="1109">
        <v>0</v>
      </c>
      <c r="M7058" s="1109">
        <v>0</v>
      </c>
      <c r="N7058" s="1109">
        <v>0</v>
      </c>
      <c r="O7058" s="1109">
        <v>0</v>
      </c>
      <c r="P7058" s="1109">
        <v>0</v>
      </c>
      <c r="Q7058" s="1109">
        <v>0</v>
      </c>
    </row>
    <row r="7059" spans="1:17">
      <c r="A7059" s="1109">
        <v>22600</v>
      </c>
      <c r="B7059" s="1110" t="s">
        <v>0</v>
      </c>
      <c r="C7059" s="1109">
        <v>3.5</v>
      </c>
      <c r="D7059" s="1109">
        <v>2.75</v>
      </c>
      <c r="E7059" s="1109">
        <v>12.95</v>
      </c>
      <c r="F7059" s="1109">
        <v>0</v>
      </c>
      <c r="G7059" s="1110" t="s">
        <v>10737</v>
      </c>
      <c r="H7059" s="1110" t="s">
        <v>4654</v>
      </c>
      <c r="I7059" s="1110" t="s">
        <v>10851</v>
      </c>
      <c r="J7059" s="1109">
        <v>0</v>
      </c>
      <c r="K7059" s="1109">
        <v>0</v>
      </c>
      <c r="L7059" s="1109">
        <v>0</v>
      </c>
      <c r="M7059" s="1109">
        <v>0</v>
      </c>
      <c r="N7059" s="1109">
        <v>0</v>
      </c>
      <c r="O7059" s="1109">
        <v>0</v>
      </c>
      <c r="P7059" s="1109">
        <v>0</v>
      </c>
      <c r="Q7059" s="1109">
        <v>0</v>
      </c>
    </row>
    <row r="7060" spans="1:17">
      <c r="A7060" s="1109">
        <v>22601</v>
      </c>
      <c r="B7060" s="1110" t="s">
        <v>0</v>
      </c>
      <c r="C7060" s="1109">
        <v>3.5</v>
      </c>
      <c r="D7060" s="1109">
        <v>2.75</v>
      </c>
      <c r="E7060" s="1109">
        <v>12.95</v>
      </c>
      <c r="F7060" s="1109">
        <v>0</v>
      </c>
      <c r="G7060" s="1110" t="s">
        <v>10753</v>
      </c>
      <c r="H7060" s="1110" t="s">
        <v>4654</v>
      </c>
      <c r="I7060" s="1110" t="s">
        <v>10853</v>
      </c>
      <c r="J7060" s="1109">
        <v>0</v>
      </c>
      <c r="K7060" s="1109">
        <v>0</v>
      </c>
      <c r="L7060" s="1109">
        <v>0</v>
      </c>
      <c r="M7060" s="1109">
        <v>0</v>
      </c>
      <c r="N7060" s="1109">
        <v>0</v>
      </c>
      <c r="O7060" s="1109">
        <v>0</v>
      </c>
      <c r="P7060" s="1109">
        <v>0</v>
      </c>
      <c r="Q7060" s="1109">
        <v>0</v>
      </c>
    </row>
    <row r="7061" spans="1:17">
      <c r="A7061" s="1109">
        <v>22602</v>
      </c>
      <c r="B7061" s="1110" t="s">
        <v>0</v>
      </c>
      <c r="C7061" s="1109">
        <v>3.5</v>
      </c>
      <c r="D7061" s="1109">
        <v>2.75</v>
      </c>
      <c r="E7061" s="1109">
        <v>12.95</v>
      </c>
      <c r="F7061" s="1109">
        <v>0</v>
      </c>
      <c r="G7061" s="1110" t="s">
        <v>10753</v>
      </c>
      <c r="H7061" s="1110" t="s">
        <v>4654</v>
      </c>
      <c r="I7061" s="1110" t="s">
        <v>10771</v>
      </c>
      <c r="J7061" s="1109">
        <v>0</v>
      </c>
      <c r="K7061" s="1109">
        <v>0</v>
      </c>
      <c r="L7061" s="1109">
        <v>0</v>
      </c>
      <c r="M7061" s="1109">
        <v>0</v>
      </c>
      <c r="N7061" s="1109">
        <v>0</v>
      </c>
      <c r="O7061" s="1109">
        <v>0</v>
      </c>
      <c r="P7061" s="1109">
        <v>0</v>
      </c>
      <c r="Q7061" s="1109">
        <v>0</v>
      </c>
    </row>
    <row r="7062" spans="1:17">
      <c r="A7062" s="1109">
        <v>22603</v>
      </c>
      <c r="B7062" s="1110" t="s">
        <v>0</v>
      </c>
      <c r="C7062" s="1109">
        <v>3.5</v>
      </c>
      <c r="D7062" s="1109">
        <v>2.75</v>
      </c>
      <c r="E7062" s="1109">
        <v>12.95</v>
      </c>
      <c r="F7062" s="1109">
        <v>0</v>
      </c>
      <c r="G7062" s="1110" t="s">
        <v>10753</v>
      </c>
      <c r="H7062" s="1110" t="s">
        <v>4654</v>
      </c>
      <c r="I7062" s="1110" t="s">
        <v>10851</v>
      </c>
      <c r="J7062" s="1109">
        <v>0</v>
      </c>
      <c r="K7062" s="1109">
        <v>0</v>
      </c>
      <c r="L7062" s="1109">
        <v>0</v>
      </c>
      <c r="M7062" s="1109">
        <v>0</v>
      </c>
      <c r="N7062" s="1109">
        <v>0</v>
      </c>
      <c r="O7062" s="1109">
        <v>0</v>
      </c>
      <c r="P7062" s="1109">
        <v>0</v>
      </c>
      <c r="Q7062" s="1109">
        <v>0</v>
      </c>
    </row>
    <row r="7063" spans="1:17">
      <c r="A7063" s="1109">
        <v>22604</v>
      </c>
      <c r="B7063" s="1110" t="s">
        <v>0</v>
      </c>
      <c r="C7063" s="1109">
        <v>3.5</v>
      </c>
      <c r="D7063" s="1109">
        <v>2.75</v>
      </c>
      <c r="E7063" s="1109">
        <v>12.95</v>
      </c>
      <c r="F7063" s="1109">
        <v>0</v>
      </c>
      <c r="G7063" s="1110" t="s">
        <v>10739</v>
      </c>
      <c r="H7063" s="1110" t="s">
        <v>4654</v>
      </c>
      <c r="I7063" s="1110" t="s">
        <v>10853</v>
      </c>
      <c r="J7063" s="1109">
        <v>0</v>
      </c>
      <c r="K7063" s="1109">
        <v>0</v>
      </c>
      <c r="L7063" s="1109">
        <v>0</v>
      </c>
      <c r="M7063" s="1109">
        <v>0</v>
      </c>
      <c r="N7063" s="1109">
        <v>0</v>
      </c>
      <c r="O7063" s="1109">
        <v>0</v>
      </c>
      <c r="P7063" s="1109">
        <v>0</v>
      </c>
      <c r="Q7063" s="1109">
        <v>0</v>
      </c>
    </row>
    <row r="7064" spans="1:17">
      <c r="A7064" s="1109">
        <v>22605</v>
      </c>
      <c r="B7064" s="1110" t="s">
        <v>0</v>
      </c>
      <c r="C7064" s="1109">
        <v>3.5</v>
      </c>
      <c r="D7064" s="1109">
        <v>2.75</v>
      </c>
      <c r="E7064" s="1109">
        <v>12.95</v>
      </c>
      <c r="F7064" s="1109">
        <v>0</v>
      </c>
      <c r="G7064" s="1110" t="s">
        <v>10739</v>
      </c>
      <c r="H7064" s="1110" t="s">
        <v>4654</v>
      </c>
      <c r="I7064" s="1110" t="s">
        <v>10771</v>
      </c>
      <c r="J7064" s="1109">
        <v>0</v>
      </c>
      <c r="K7064" s="1109">
        <v>0</v>
      </c>
      <c r="L7064" s="1109">
        <v>0</v>
      </c>
      <c r="M7064" s="1109">
        <v>0</v>
      </c>
      <c r="N7064" s="1109">
        <v>0</v>
      </c>
      <c r="O7064" s="1109">
        <v>0</v>
      </c>
      <c r="P7064" s="1109">
        <v>0</v>
      </c>
      <c r="Q7064" s="1109">
        <v>0</v>
      </c>
    </row>
    <row r="7065" spans="1:17">
      <c r="A7065" s="1109">
        <v>22606</v>
      </c>
      <c r="B7065" s="1110" t="s">
        <v>0</v>
      </c>
      <c r="C7065" s="1109">
        <v>3.5</v>
      </c>
      <c r="D7065" s="1109">
        <v>2.75</v>
      </c>
      <c r="E7065" s="1109">
        <v>12.95</v>
      </c>
      <c r="F7065" s="1109">
        <v>0</v>
      </c>
      <c r="G7065" s="1110" t="s">
        <v>10739</v>
      </c>
      <c r="H7065" s="1110" t="s">
        <v>4654</v>
      </c>
      <c r="I7065" s="1110" t="s">
        <v>10851</v>
      </c>
      <c r="J7065" s="1109">
        <v>0</v>
      </c>
      <c r="K7065" s="1109">
        <v>0</v>
      </c>
      <c r="L7065" s="1109">
        <v>0</v>
      </c>
      <c r="M7065" s="1109">
        <v>0</v>
      </c>
      <c r="N7065" s="1109">
        <v>0</v>
      </c>
      <c r="O7065" s="1109">
        <v>0</v>
      </c>
      <c r="P7065" s="1109">
        <v>0</v>
      </c>
      <c r="Q7065" s="1109">
        <v>0</v>
      </c>
    </row>
    <row r="7066" spans="1:17">
      <c r="A7066" s="1109">
        <v>22607</v>
      </c>
      <c r="B7066" s="1110" t="s">
        <v>0</v>
      </c>
      <c r="C7066" s="1109">
        <v>3.5</v>
      </c>
      <c r="D7066" s="1109">
        <v>2.75</v>
      </c>
      <c r="E7066" s="1109">
        <v>12.95</v>
      </c>
      <c r="F7066" s="1109">
        <v>0</v>
      </c>
      <c r="G7066" s="1110" t="s">
        <v>10844</v>
      </c>
      <c r="H7066" s="1110" t="s">
        <v>4654</v>
      </c>
      <c r="I7066" s="1110" t="s">
        <v>10853</v>
      </c>
      <c r="J7066" s="1109">
        <v>0</v>
      </c>
      <c r="K7066" s="1109">
        <v>0</v>
      </c>
      <c r="L7066" s="1109">
        <v>0</v>
      </c>
      <c r="M7066" s="1109">
        <v>0</v>
      </c>
      <c r="N7066" s="1109">
        <v>0</v>
      </c>
      <c r="O7066" s="1109">
        <v>0</v>
      </c>
      <c r="P7066" s="1109">
        <v>0</v>
      </c>
      <c r="Q7066" s="1109">
        <v>0</v>
      </c>
    </row>
    <row r="7067" spans="1:17">
      <c r="A7067" s="1109">
        <v>22608</v>
      </c>
      <c r="B7067" s="1110" t="s">
        <v>0</v>
      </c>
      <c r="C7067" s="1109">
        <v>3.5</v>
      </c>
      <c r="D7067" s="1109">
        <v>2.75</v>
      </c>
      <c r="E7067" s="1109">
        <v>12.95</v>
      </c>
      <c r="F7067" s="1109">
        <v>0</v>
      </c>
      <c r="G7067" s="1110" t="s">
        <v>10844</v>
      </c>
      <c r="H7067" s="1110" t="s">
        <v>4654</v>
      </c>
      <c r="I7067" s="1110" t="s">
        <v>10771</v>
      </c>
      <c r="J7067" s="1109">
        <v>0</v>
      </c>
      <c r="K7067" s="1109">
        <v>0</v>
      </c>
      <c r="L7067" s="1109">
        <v>0</v>
      </c>
      <c r="M7067" s="1109">
        <v>0</v>
      </c>
      <c r="N7067" s="1109">
        <v>0</v>
      </c>
      <c r="O7067" s="1109">
        <v>0</v>
      </c>
      <c r="P7067" s="1109">
        <v>0</v>
      </c>
      <c r="Q7067" s="1109">
        <v>0</v>
      </c>
    </row>
    <row r="7068" spans="1:17">
      <c r="A7068" s="1109">
        <v>22609</v>
      </c>
      <c r="B7068" s="1110" t="s">
        <v>0</v>
      </c>
      <c r="C7068" s="1109">
        <v>3.5</v>
      </c>
      <c r="D7068" s="1109">
        <v>2.75</v>
      </c>
      <c r="E7068" s="1109">
        <v>12.95</v>
      </c>
      <c r="F7068" s="1109">
        <v>0</v>
      </c>
      <c r="G7068" s="1110" t="s">
        <v>10844</v>
      </c>
      <c r="H7068" s="1110" t="s">
        <v>4654</v>
      </c>
      <c r="I7068" s="1110" t="s">
        <v>10851</v>
      </c>
      <c r="J7068" s="1109">
        <v>0</v>
      </c>
      <c r="K7068" s="1109">
        <v>0</v>
      </c>
      <c r="L7068" s="1109">
        <v>0</v>
      </c>
      <c r="M7068" s="1109">
        <v>0</v>
      </c>
      <c r="N7068" s="1109">
        <v>0</v>
      </c>
      <c r="O7068" s="1109">
        <v>0</v>
      </c>
      <c r="P7068" s="1109">
        <v>0</v>
      </c>
      <c r="Q7068" s="1109">
        <v>0</v>
      </c>
    </row>
    <row r="7069" spans="1:17">
      <c r="A7069" s="1109">
        <v>22610</v>
      </c>
      <c r="B7069" s="1110" t="s">
        <v>0</v>
      </c>
      <c r="C7069" s="1109">
        <v>3.5</v>
      </c>
      <c r="D7069" s="1109">
        <v>2.75</v>
      </c>
      <c r="E7069" s="1109">
        <v>12.7</v>
      </c>
      <c r="F7069" s="1109">
        <v>0</v>
      </c>
      <c r="G7069" s="1110" t="s">
        <v>10840</v>
      </c>
      <c r="H7069" s="1110" t="s">
        <v>4654</v>
      </c>
      <c r="I7069" s="1110" t="s">
        <v>10841</v>
      </c>
      <c r="J7069" s="1109">
        <v>0</v>
      </c>
      <c r="K7069" s="1109">
        <v>0</v>
      </c>
      <c r="L7069" s="1109">
        <v>0</v>
      </c>
      <c r="M7069" s="1109">
        <v>0</v>
      </c>
      <c r="N7069" s="1109">
        <v>0</v>
      </c>
      <c r="O7069" s="1109">
        <v>0</v>
      </c>
      <c r="P7069" s="1109">
        <v>0</v>
      </c>
      <c r="Q7069" s="1109">
        <v>0</v>
      </c>
    </row>
    <row r="7070" spans="1:17">
      <c r="A7070" s="1109">
        <v>22611</v>
      </c>
      <c r="B7070" s="1110" t="s">
        <v>0</v>
      </c>
      <c r="C7070" s="1109">
        <v>3.5</v>
      </c>
      <c r="D7070" s="1109">
        <v>2.75</v>
      </c>
      <c r="E7070" s="1109">
        <v>12.7</v>
      </c>
      <c r="F7070" s="1109">
        <v>0</v>
      </c>
      <c r="G7070" s="1110" t="s">
        <v>10840</v>
      </c>
      <c r="H7070" s="1110" t="s">
        <v>4654</v>
      </c>
      <c r="I7070" s="1110" t="s">
        <v>10832</v>
      </c>
      <c r="J7070" s="1109">
        <v>0</v>
      </c>
      <c r="K7070" s="1109">
        <v>0</v>
      </c>
      <c r="L7070" s="1109">
        <v>0</v>
      </c>
      <c r="M7070" s="1109">
        <v>0</v>
      </c>
      <c r="N7070" s="1109">
        <v>0</v>
      </c>
      <c r="O7070" s="1109">
        <v>0</v>
      </c>
      <c r="P7070" s="1109">
        <v>0</v>
      </c>
      <c r="Q7070" s="1109">
        <v>0</v>
      </c>
    </row>
    <row r="7071" spans="1:17">
      <c r="A7071" s="1109">
        <v>22612</v>
      </c>
      <c r="B7071" s="1110" t="s">
        <v>0</v>
      </c>
      <c r="C7071" s="1109">
        <v>3.5</v>
      </c>
      <c r="D7071" s="1109">
        <v>2.75</v>
      </c>
      <c r="E7071" s="1109">
        <v>12.7</v>
      </c>
      <c r="F7071" s="1109">
        <v>0</v>
      </c>
      <c r="G7071" s="1110" t="s">
        <v>10840</v>
      </c>
      <c r="H7071" s="1110" t="s">
        <v>4654</v>
      </c>
      <c r="I7071" s="1110" t="s">
        <v>10839</v>
      </c>
      <c r="J7071" s="1109">
        <v>0</v>
      </c>
      <c r="K7071" s="1109">
        <v>0</v>
      </c>
      <c r="L7071" s="1109">
        <v>0</v>
      </c>
      <c r="M7071" s="1109">
        <v>0</v>
      </c>
      <c r="N7071" s="1109">
        <v>0</v>
      </c>
      <c r="O7071" s="1109">
        <v>0</v>
      </c>
      <c r="P7071" s="1109">
        <v>0</v>
      </c>
      <c r="Q7071" s="1109">
        <v>0</v>
      </c>
    </row>
    <row r="7072" spans="1:17">
      <c r="A7072" s="1109">
        <v>22613</v>
      </c>
      <c r="B7072" s="1110" t="s">
        <v>0</v>
      </c>
      <c r="C7072" s="1109">
        <v>3.5</v>
      </c>
      <c r="D7072" s="1109">
        <v>2.75</v>
      </c>
      <c r="E7072" s="1109">
        <v>12.7</v>
      </c>
      <c r="F7072" s="1109">
        <v>0</v>
      </c>
      <c r="G7072" s="1110" t="s">
        <v>10842</v>
      </c>
      <c r="H7072" s="1110" t="s">
        <v>4654</v>
      </c>
      <c r="I7072" s="1110" t="s">
        <v>10841</v>
      </c>
      <c r="J7072" s="1109">
        <v>0</v>
      </c>
      <c r="K7072" s="1109">
        <v>0</v>
      </c>
      <c r="L7072" s="1109">
        <v>0</v>
      </c>
      <c r="M7072" s="1109">
        <v>0</v>
      </c>
      <c r="N7072" s="1109">
        <v>0</v>
      </c>
      <c r="O7072" s="1109">
        <v>0</v>
      </c>
      <c r="P7072" s="1109">
        <v>0</v>
      </c>
      <c r="Q7072" s="1109">
        <v>0</v>
      </c>
    </row>
    <row r="7073" spans="1:17">
      <c r="A7073" s="1109">
        <v>22614</v>
      </c>
      <c r="B7073" s="1110" t="s">
        <v>0</v>
      </c>
      <c r="C7073" s="1109">
        <v>3.5</v>
      </c>
      <c r="D7073" s="1109">
        <v>2.75</v>
      </c>
      <c r="E7073" s="1109">
        <v>12.7</v>
      </c>
      <c r="F7073" s="1109">
        <v>0</v>
      </c>
      <c r="G7073" s="1110" t="s">
        <v>10842</v>
      </c>
      <c r="H7073" s="1110" t="s">
        <v>4654</v>
      </c>
      <c r="I7073" s="1110" t="s">
        <v>10852</v>
      </c>
      <c r="J7073" s="1109">
        <v>0</v>
      </c>
      <c r="K7073" s="1109">
        <v>0</v>
      </c>
      <c r="L7073" s="1109">
        <v>0</v>
      </c>
      <c r="M7073" s="1109">
        <v>0</v>
      </c>
      <c r="N7073" s="1109">
        <v>0</v>
      </c>
      <c r="O7073" s="1109">
        <v>0</v>
      </c>
      <c r="P7073" s="1109">
        <v>0</v>
      </c>
      <c r="Q7073" s="1109">
        <v>0</v>
      </c>
    </row>
    <row r="7074" spans="1:17">
      <c r="A7074" s="1109">
        <v>22615</v>
      </c>
      <c r="B7074" s="1110" t="s">
        <v>0</v>
      </c>
      <c r="C7074" s="1109">
        <v>3.5</v>
      </c>
      <c r="D7074" s="1109">
        <v>2.75</v>
      </c>
      <c r="E7074" s="1109">
        <v>12.7</v>
      </c>
      <c r="F7074" s="1109">
        <v>0</v>
      </c>
      <c r="G7074" s="1110" t="s">
        <v>10842</v>
      </c>
      <c r="H7074" s="1110" t="s">
        <v>4654</v>
      </c>
      <c r="I7074" s="1110" t="s">
        <v>10832</v>
      </c>
      <c r="J7074" s="1109">
        <v>0</v>
      </c>
      <c r="K7074" s="1109">
        <v>0</v>
      </c>
      <c r="L7074" s="1109">
        <v>0</v>
      </c>
      <c r="M7074" s="1109">
        <v>0</v>
      </c>
      <c r="N7074" s="1109">
        <v>0</v>
      </c>
      <c r="O7074" s="1109">
        <v>0</v>
      </c>
      <c r="P7074" s="1109">
        <v>0</v>
      </c>
      <c r="Q7074" s="1109">
        <v>0</v>
      </c>
    </row>
    <row r="7075" spans="1:17">
      <c r="A7075" s="1109">
        <v>22616</v>
      </c>
      <c r="B7075" s="1110" t="s">
        <v>0</v>
      </c>
      <c r="C7075" s="1109">
        <v>3.5</v>
      </c>
      <c r="D7075" s="1109">
        <v>2.75</v>
      </c>
      <c r="E7075" s="1109">
        <v>12.7</v>
      </c>
      <c r="F7075" s="1109">
        <v>0</v>
      </c>
      <c r="G7075" s="1110" t="s">
        <v>10842</v>
      </c>
      <c r="H7075" s="1110" t="s">
        <v>4654</v>
      </c>
      <c r="I7075" s="1110" t="s">
        <v>10839</v>
      </c>
      <c r="J7075" s="1109">
        <v>0</v>
      </c>
      <c r="K7075" s="1109">
        <v>0</v>
      </c>
      <c r="L7075" s="1109">
        <v>0</v>
      </c>
      <c r="M7075" s="1109">
        <v>0</v>
      </c>
      <c r="N7075" s="1109">
        <v>0</v>
      </c>
      <c r="O7075" s="1109">
        <v>0</v>
      </c>
      <c r="P7075" s="1109">
        <v>0</v>
      </c>
      <c r="Q7075" s="1109">
        <v>0</v>
      </c>
    </row>
    <row r="7076" spans="1:17">
      <c r="A7076" s="1109">
        <v>22617</v>
      </c>
      <c r="B7076" s="1110" t="s">
        <v>0</v>
      </c>
      <c r="C7076" s="1109">
        <v>3.5</v>
      </c>
      <c r="D7076" s="1109">
        <v>2.75</v>
      </c>
      <c r="E7076" s="1109">
        <v>12.7</v>
      </c>
      <c r="F7076" s="1109">
        <v>0</v>
      </c>
      <c r="G7076" s="1110" t="s">
        <v>10843</v>
      </c>
      <c r="H7076" s="1110" t="s">
        <v>4654</v>
      </c>
      <c r="I7076" s="1110" t="s">
        <v>10841</v>
      </c>
      <c r="J7076" s="1109">
        <v>0</v>
      </c>
      <c r="K7076" s="1109">
        <v>0</v>
      </c>
      <c r="L7076" s="1109">
        <v>0</v>
      </c>
      <c r="M7076" s="1109">
        <v>0</v>
      </c>
      <c r="N7076" s="1109">
        <v>0</v>
      </c>
      <c r="O7076" s="1109">
        <v>0</v>
      </c>
      <c r="P7076" s="1109">
        <v>0</v>
      </c>
      <c r="Q7076" s="1109">
        <v>0</v>
      </c>
    </row>
    <row r="7077" spans="1:17">
      <c r="A7077" s="1109">
        <v>22618</v>
      </c>
      <c r="B7077" s="1110" t="s">
        <v>0</v>
      </c>
      <c r="C7077" s="1109">
        <v>3.5</v>
      </c>
      <c r="D7077" s="1109">
        <v>2.75</v>
      </c>
      <c r="E7077" s="1109">
        <v>12.7</v>
      </c>
      <c r="F7077" s="1109">
        <v>0</v>
      </c>
      <c r="G7077" s="1110" t="s">
        <v>10843</v>
      </c>
      <c r="H7077" s="1110" t="s">
        <v>4654</v>
      </c>
      <c r="I7077" s="1110" t="s">
        <v>10832</v>
      </c>
      <c r="J7077" s="1109">
        <v>0</v>
      </c>
      <c r="K7077" s="1109">
        <v>0</v>
      </c>
      <c r="L7077" s="1109">
        <v>0</v>
      </c>
      <c r="M7077" s="1109">
        <v>0</v>
      </c>
      <c r="N7077" s="1109">
        <v>0</v>
      </c>
      <c r="O7077" s="1109">
        <v>0</v>
      </c>
      <c r="P7077" s="1109">
        <v>0</v>
      </c>
      <c r="Q7077" s="1109">
        <v>0</v>
      </c>
    </row>
    <row r="7078" spans="1:17">
      <c r="A7078" s="1109">
        <v>22619</v>
      </c>
      <c r="B7078" s="1110" t="s">
        <v>0</v>
      </c>
      <c r="C7078" s="1109">
        <v>3.5</v>
      </c>
      <c r="D7078" s="1109">
        <v>2.75</v>
      </c>
      <c r="E7078" s="1109">
        <v>12.7</v>
      </c>
      <c r="F7078" s="1109">
        <v>0</v>
      </c>
      <c r="G7078" s="1110" t="s">
        <v>10843</v>
      </c>
      <c r="H7078" s="1110" t="s">
        <v>4654</v>
      </c>
      <c r="I7078" s="1110" t="s">
        <v>10852</v>
      </c>
      <c r="J7078" s="1109">
        <v>0</v>
      </c>
      <c r="K7078" s="1109">
        <v>0</v>
      </c>
      <c r="L7078" s="1109">
        <v>0</v>
      </c>
      <c r="M7078" s="1109">
        <v>0</v>
      </c>
      <c r="N7078" s="1109">
        <v>0</v>
      </c>
      <c r="O7078" s="1109">
        <v>0</v>
      </c>
      <c r="P7078" s="1109">
        <v>0</v>
      </c>
      <c r="Q7078" s="1109">
        <v>0</v>
      </c>
    </row>
    <row r="7079" spans="1:17">
      <c r="A7079" s="1109">
        <v>22620</v>
      </c>
      <c r="B7079" s="1110" t="s">
        <v>0</v>
      </c>
      <c r="C7079" s="1109">
        <v>3.5</v>
      </c>
      <c r="D7079" s="1109">
        <v>2.75</v>
      </c>
      <c r="E7079" s="1109">
        <v>12.7</v>
      </c>
      <c r="F7079" s="1109">
        <v>0</v>
      </c>
      <c r="G7079" s="1110" t="s">
        <v>10843</v>
      </c>
      <c r="H7079" s="1110" t="s">
        <v>4654</v>
      </c>
      <c r="I7079" s="1110" t="s">
        <v>10839</v>
      </c>
      <c r="J7079" s="1109">
        <v>0</v>
      </c>
      <c r="K7079" s="1109">
        <v>0</v>
      </c>
      <c r="L7079" s="1109">
        <v>0</v>
      </c>
      <c r="M7079" s="1109">
        <v>0</v>
      </c>
      <c r="N7079" s="1109">
        <v>0</v>
      </c>
      <c r="O7079" s="1109">
        <v>0</v>
      </c>
      <c r="P7079" s="1109">
        <v>0</v>
      </c>
      <c r="Q7079" s="1109">
        <v>0</v>
      </c>
    </row>
    <row r="7080" spans="1:17">
      <c r="A7080" s="1109">
        <v>22621</v>
      </c>
      <c r="B7080" s="1110" t="s">
        <v>0</v>
      </c>
      <c r="C7080" s="1109">
        <v>3.5</v>
      </c>
      <c r="D7080" s="1109">
        <v>2.75</v>
      </c>
      <c r="E7080" s="1109">
        <v>12.7</v>
      </c>
      <c r="F7080" s="1109">
        <v>0</v>
      </c>
      <c r="G7080" s="1110" t="s">
        <v>10784</v>
      </c>
      <c r="H7080" s="1110" t="s">
        <v>4654</v>
      </c>
      <c r="I7080" s="1110" t="s">
        <v>10841</v>
      </c>
      <c r="J7080" s="1109">
        <v>0</v>
      </c>
      <c r="K7080" s="1109">
        <v>0</v>
      </c>
      <c r="L7080" s="1109">
        <v>0</v>
      </c>
      <c r="M7080" s="1109">
        <v>0</v>
      </c>
      <c r="N7080" s="1109">
        <v>0</v>
      </c>
      <c r="O7080" s="1109">
        <v>0</v>
      </c>
      <c r="P7080" s="1109">
        <v>0</v>
      </c>
      <c r="Q7080" s="1109">
        <v>0</v>
      </c>
    </row>
    <row r="7081" spans="1:17">
      <c r="A7081" s="1109">
        <v>22622</v>
      </c>
      <c r="B7081" s="1110" t="s">
        <v>0</v>
      </c>
      <c r="C7081" s="1109">
        <v>3.5</v>
      </c>
      <c r="D7081" s="1109">
        <v>2.75</v>
      </c>
      <c r="E7081" s="1109">
        <v>12.7</v>
      </c>
      <c r="F7081" s="1109">
        <v>0</v>
      </c>
      <c r="G7081" s="1110" t="s">
        <v>10784</v>
      </c>
      <c r="H7081" s="1110" t="s">
        <v>4654</v>
      </c>
      <c r="I7081" s="1110" t="s">
        <v>10832</v>
      </c>
      <c r="J7081" s="1109">
        <v>0</v>
      </c>
      <c r="K7081" s="1109">
        <v>0</v>
      </c>
      <c r="L7081" s="1109">
        <v>0</v>
      </c>
      <c r="M7081" s="1109">
        <v>0</v>
      </c>
      <c r="N7081" s="1109">
        <v>0</v>
      </c>
      <c r="O7081" s="1109">
        <v>0</v>
      </c>
      <c r="P7081" s="1109">
        <v>0</v>
      </c>
      <c r="Q7081" s="1109">
        <v>0</v>
      </c>
    </row>
    <row r="7082" spans="1:17">
      <c r="A7082" s="1109">
        <v>22623</v>
      </c>
      <c r="B7082" s="1110" t="s">
        <v>0</v>
      </c>
      <c r="C7082" s="1109">
        <v>3.5</v>
      </c>
      <c r="D7082" s="1109">
        <v>2.75</v>
      </c>
      <c r="E7082" s="1109">
        <v>12.7</v>
      </c>
      <c r="F7082" s="1109">
        <v>0</v>
      </c>
      <c r="G7082" s="1110" t="s">
        <v>10784</v>
      </c>
      <c r="H7082" s="1110" t="s">
        <v>4654</v>
      </c>
      <c r="I7082" s="1110" t="s">
        <v>10839</v>
      </c>
      <c r="J7082" s="1109">
        <v>0</v>
      </c>
      <c r="K7082" s="1109">
        <v>0</v>
      </c>
      <c r="L7082" s="1109">
        <v>0</v>
      </c>
      <c r="M7082" s="1109">
        <v>0</v>
      </c>
      <c r="N7082" s="1109">
        <v>0</v>
      </c>
      <c r="O7082" s="1109">
        <v>0</v>
      </c>
      <c r="P7082" s="1109">
        <v>0</v>
      </c>
      <c r="Q7082" s="1109">
        <v>0</v>
      </c>
    </row>
    <row r="7083" spans="1:17">
      <c r="A7083" s="1109">
        <v>22624</v>
      </c>
      <c r="B7083" s="1110" t="s">
        <v>0</v>
      </c>
      <c r="C7083" s="1109">
        <v>3.5</v>
      </c>
      <c r="D7083" s="1109">
        <v>2.75</v>
      </c>
      <c r="E7083" s="1109">
        <v>12.7</v>
      </c>
      <c r="F7083" s="1109">
        <v>0</v>
      </c>
      <c r="G7083" s="1110" t="s">
        <v>10741</v>
      </c>
      <c r="H7083" s="1110" t="s">
        <v>4654</v>
      </c>
      <c r="I7083" s="1110" t="s">
        <v>10841</v>
      </c>
      <c r="J7083" s="1109">
        <v>0</v>
      </c>
      <c r="K7083" s="1109">
        <v>0</v>
      </c>
      <c r="L7083" s="1109">
        <v>0</v>
      </c>
      <c r="M7083" s="1109">
        <v>0</v>
      </c>
      <c r="N7083" s="1109">
        <v>0</v>
      </c>
      <c r="O7083" s="1109">
        <v>0</v>
      </c>
      <c r="P7083" s="1109">
        <v>0</v>
      </c>
      <c r="Q7083" s="1109">
        <v>0</v>
      </c>
    </row>
    <row r="7084" spans="1:17">
      <c r="A7084" s="1109">
        <v>22625</v>
      </c>
      <c r="B7084" s="1110" t="s">
        <v>0</v>
      </c>
      <c r="C7084" s="1109">
        <v>3.5</v>
      </c>
      <c r="D7084" s="1109">
        <v>2.75</v>
      </c>
      <c r="E7084" s="1109">
        <v>12.7</v>
      </c>
      <c r="F7084" s="1109">
        <v>0</v>
      </c>
      <c r="G7084" s="1110" t="s">
        <v>10741</v>
      </c>
      <c r="H7084" s="1110" t="s">
        <v>4654</v>
      </c>
      <c r="I7084" s="1110" t="s">
        <v>10852</v>
      </c>
      <c r="J7084" s="1109">
        <v>0</v>
      </c>
      <c r="K7084" s="1109">
        <v>0</v>
      </c>
      <c r="L7084" s="1109">
        <v>0</v>
      </c>
      <c r="M7084" s="1109">
        <v>0</v>
      </c>
      <c r="N7084" s="1109">
        <v>0</v>
      </c>
      <c r="O7084" s="1109">
        <v>0</v>
      </c>
      <c r="P7084" s="1109">
        <v>0</v>
      </c>
      <c r="Q7084" s="1109">
        <v>0</v>
      </c>
    </row>
    <row r="7085" spans="1:17">
      <c r="A7085" s="1109">
        <v>22626</v>
      </c>
      <c r="B7085" s="1110" t="s">
        <v>0</v>
      </c>
      <c r="C7085" s="1109">
        <v>3.5</v>
      </c>
      <c r="D7085" s="1109">
        <v>2.75</v>
      </c>
      <c r="E7085" s="1109">
        <v>12.7</v>
      </c>
      <c r="F7085" s="1109">
        <v>0</v>
      </c>
      <c r="G7085" s="1110" t="s">
        <v>10741</v>
      </c>
      <c r="H7085" s="1110" t="s">
        <v>4654</v>
      </c>
      <c r="I7085" s="1110" t="s">
        <v>10854</v>
      </c>
      <c r="J7085" s="1109">
        <v>0</v>
      </c>
      <c r="K7085" s="1109">
        <v>0</v>
      </c>
      <c r="L7085" s="1109">
        <v>0</v>
      </c>
      <c r="M7085" s="1109">
        <v>0</v>
      </c>
      <c r="N7085" s="1109">
        <v>0</v>
      </c>
      <c r="O7085" s="1109">
        <v>0</v>
      </c>
      <c r="P7085" s="1109">
        <v>0</v>
      </c>
      <c r="Q7085" s="1109">
        <v>0</v>
      </c>
    </row>
    <row r="7086" spans="1:17">
      <c r="A7086" s="1109">
        <v>22627</v>
      </c>
      <c r="B7086" s="1110" t="s">
        <v>0</v>
      </c>
      <c r="C7086" s="1109">
        <v>3.5</v>
      </c>
      <c r="D7086" s="1109">
        <v>2.75</v>
      </c>
      <c r="E7086" s="1109">
        <v>12.7</v>
      </c>
      <c r="F7086" s="1109">
        <v>0</v>
      </c>
      <c r="G7086" s="1110" t="s">
        <v>10741</v>
      </c>
      <c r="H7086" s="1110" t="s">
        <v>4654</v>
      </c>
      <c r="I7086" s="1110" t="s">
        <v>10832</v>
      </c>
      <c r="J7086" s="1109">
        <v>0</v>
      </c>
      <c r="K7086" s="1109">
        <v>0</v>
      </c>
      <c r="L7086" s="1109">
        <v>0</v>
      </c>
      <c r="M7086" s="1109">
        <v>0</v>
      </c>
      <c r="N7086" s="1109">
        <v>0</v>
      </c>
      <c r="O7086" s="1109">
        <v>0</v>
      </c>
      <c r="P7086" s="1109">
        <v>0</v>
      </c>
      <c r="Q7086" s="1109">
        <v>0</v>
      </c>
    </row>
    <row r="7087" spans="1:17">
      <c r="A7087" s="1109">
        <v>22628</v>
      </c>
      <c r="B7087" s="1110" t="s">
        <v>0</v>
      </c>
      <c r="C7087" s="1109">
        <v>3.5</v>
      </c>
      <c r="D7087" s="1109">
        <v>2.75</v>
      </c>
      <c r="E7087" s="1109">
        <v>12.7</v>
      </c>
      <c r="F7087" s="1109">
        <v>0</v>
      </c>
      <c r="G7087" s="1110" t="s">
        <v>10741</v>
      </c>
      <c r="H7087" s="1110" t="s">
        <v>4654</v>
      </c>
      <c r="I7087" s="1110" t="s">
        <v>10839</v>
      </c>
      <c r="J7087" s="1109">
        <v>0</v>
      </c>
      <c r="K7087" s="1109">
        <v>0</v>
      </c>
      <c r="L7087" s="1109">
        <v>0</v>
      </c>
      <c r="M7087" s="1109">
        <v>0</v>
      </c>
      <c r="N7087" s="1109">
        <v>0</v>
      </c>
      <c r="O7087" s="1109">
        <v>0</v>
      </c>
      <c r="P7087" s="1109">
        <v>0</v>
      </c>
      <c r="Q7087" s="1109">
        <v>0</v>
      </c>
    </row>
    <row r="7088" spans="1:17">
      <c r="A7088" s="1109">
        <v>22629</v>
      </c>
      <c r="B7088" s="1110" t="s">
        <v>0</v>
      </c>
      <c r="C7088" s="1109">
        <v>3.5</v>
      </c>
      <c r="D7088" s="1109">
        <v>2.75</v>
      </c>
      <c r="E7088" s="1109">
        <v>12.7</v>
      </c>
      <c r="F7088" s="1109">
        <v>0</v>
      </c>
      <c r="G7088" s="1110" t="s">
        <v>10790</v>
      </c>
      <c r="H7088" s="1110" t="s">
        <v>4654</v>
      </c>
      <c r="I7088" s="1110" t="s">
        <v>10841</v>
      </c>
      <c r="J7088" s="1109">
        <v>0</v>
      </c>
      <c r="K7088" s="1109">
        <v>0</v>
      </c>
      <c r="L7088" s="1109">
        <v>0</v>
      </c>
      <c r="M7088" s="1109">
        <v>0</v>
      </c>
      <c r="N7088" s="1109">
        <v>0</v>
      </c>
      <c r="O7088" s="1109">
        <v>0</v>
      </c>
      <c r="P7088" s="1109">
        <v>0</v>
      </c>
      <c r="Q7088" s="1109">
        <v>0</v>
      </c>
    </row>
    <row r="7089" spans="1:17">
      <c r="A7089" s="1109">
        <v>22630</v>
      </c>
      <c r="B7089" s="1110" t="s">
        <v>0</v>
      </c>
      <c r="C7089" s="1109">
        <v>3.5</v>
      </c>
      <c r="D7089" s="1109">
        <v>2.75</v>
      </c>
      <c r="E7089" s="1109">
        <v>12.7</v>
      </c>
      <c r="F7089" s="1109">
        <v>0</v>
      </c>
      <c r="G7089" s="1110" t="s">
        <v>10790</v>
      </c>
      <c r="H7089" s="1110" t="s">
        <v>4654</v>
      </c>
      <c r="I7089" s="1110" t="s">
        <v>10852</v>
      </c>
      <c r="J7089" s="1109">
        <v>0</v>
      </c>
      <c r="K7089" s="1109">
        <v>0</v>
      </c>
      <c r="L7089" s="1109">
        <v>0</v>
      </c>
      <c r="M7089" s="1109">
        <v>0</v>
      </c>
      <c r="N7089" s="1109">
        <v>0</v>
      </c>
      <c r="O7089" s="1109">
        <v>0</v>
      </c>
      <c r="P7089" s="1109">
        <v>0</v>
      </c>
      <c r="Q7089" s="1109">
        <v>0</v>
      </c>
    </row>
    <row r="7090" spans="1:17">
      <c r="A7090" s="1109">
        <v>22631</v>
      </c>
      <c r="B7090" s="1110" t="s">
        <v>0</v>
      </c>
      <c r="C7090" s="1109">
        <v>3.5</v>
      </c>
      <c r="D7090" s="1109">
        <v>2.75</v>
      </c>
      <c r="E7090" s="1109">
        <v>12.7</v>
      </c>
      <c r="F7090" s="1109">
        <v>0</v>
      </c>
      <c r="G7090" s="1110" t="s">
        <v>10790</v>
      </c>
      <c r="H7090" s="1110" t="s">
        <v>4654</v>
      </c>
      <c r="I7090" s="1110" t="s">
        <v>10854</v>
      </c>
      <c r="J7090" s="1109">
        <v>0</v>
      </c>
      <c r="K7090" s="1109">
        <v>0</v>
      </c>
      <c r="L7090" s="1109">
        <v>0</v>
      </c>
      <c r="M7090" s="1109">
        <v>0</v>
      </c>
      <c r="N7090" s="1109">
        <v>0</v>
      </c>
      <c r="O7090" s="1109">
        <v>0</v>
      </c>
      <c r="P7090" s="1109">
        <v>0</v>
      </c>
      <c r="Q7090" s="1109">
        <v>0</v>
      </c>
    </row>
    <row r="7091" spans="1:17">
      <c r="A7091" s="1109">
        <v>22632</v>
      </c>
      <c r="B7091" s="1110" t="s">
        <v>0</v>
      </c>
      <c r="C7091" s="1109">
        <v>3.5</v>
      </c>
      <c r="D7091" s="1109">
        <v>2.75</v>
      </c>
      <c r="E7091" s="1109">
        <v>12.7</v>
      </c>
      <c r="F7091" s="1109">
        <v>0</v>
      </c>
      <c r="G7091" s="1110" t="s">
        <v>10790</v>
      </c>
      <c r="H7091" s="1110" t="s">
        <v>4654</v>
      </c>
      <c r="I7091" s="1110" t="s">
        <v>10832</v>
      </c>
      <c r="J7091" s="1109">
        <v>0</v>
      </c>
      <c r="K7091" s="1109">
        <v>0</v>
      </c>
      <c r="L7091" s="1109">
        <v>0</v>
      </c>
      <c r="M7091" s="1109">
        <v>0</v>
      </c>
      <c r="N7091" s="1109">
        <v>0</v>
      </c>
      <c r="O7091" s="1109">
        <v>0</v>
      </c>
      <c r="P7091" s="1109">
        <v>0</v>
      </c>
      <c r="Q7091" s="1109">
        <v>0</v>
      </c>
    </row>
    <row r="7092" spans="1:17">
      <c r="A7092" s="1109">
        <v>22633</v>
      </c>
      <c r="B7092" s="1110" t="s">
        <v>0</v>
      </c>
      <c r="C7092" s="1109">
        <v>3.5</v>
      </c>
      <c r="D7092" s="1109">
        <v>2.75</v>
      </c>
      <c r="E7092" s="1109">
        <v>12.7</v>
      </c>
      <c r="F7092" s="1109">
        <v>0</v>
      </c>
      <c r="G7092" s="1110" t="s">
        <v>10790</v>
      </c>
      <c r="H7092" s="1110" t="s">
        <v>4654</v>
      </c>
      <c r="I7092" s="1110" t="s">
        <v>10839</v>
      </c>
      <c r="J7092" s="1109">
        <v>0</v>
      </c>
      <c r="K7092" s="1109">
        <v>0</v>
      </c>
      <c r="L7092" s="1109">
        <v>0</v>
      </c>
      <c r="M7092" s="1109">
        <v>0</v>
      </c>
      <c r="N7092" s="1109">
        <v>0</v>
      </c>
      <c r="O7092" s="1109">
        <v>0</v>
      </c>
      <c r="P7092" s="1109">
        <v>0</v>
      </c>
      <c r="Q7092" s="1109">
        <v>0</v>
      </c>
    </row>
    <row r="7093" spans="1:17">
      <c r="A7093" s="1109">
        <v>22634</v>
      </c>
      <c r="B7093" s="1110" t="s">
        <v>0</v>
      </c>
      <c r="C7093" s="1109">
        <v>3.5</v>
      </c>
      <c r="D7093" s="1109">
        <v>2.75</v>
      </c>
      <c r="E7093" s="1109">
        <v>12.7</v>
      </c>
      <c r="F7093" s="1109">
        <v>0</v>
      </c>
      <c r="G7093" s="1110" t="s">
        <v>10833</v>
      </c>
      <c r="H7093" s="1110" t="s">
        <v>4654</v>
      </c>
      <c r="I7093" s="1110" t="s">
        <v>10841</v>
      </c>
      <c r="J7093" s="1109">
        <v>0</v>
      </c>
      <c r="K7093" s="1109">
        <v>0</v>
      </c>
      <c r="L7093" s="1109">
        <v>0</v>
      </c>
      <c r="M7093" s="1109">
        <v>0</v>
      </c>
      <c r="N7093" s="1109">
        <v>0</v>
      </c>
      <c r="O7093" s="1109">
        <v>0</v>
      </c>
      <c r="P7093" s="1109">
        <v>0</v>
      </c>
      <c r="Q7093" s="1109">
        <v>0</v>
      </c>
    </row>
    <row r="7094" spans="1:17">
      <c r="A7094" s="1109">
        <v>22635</v>
      </c>
      <c r="B7094" s="1110" t="s">
        <v>0</v>
      </c>
      <c r="C7094" s="1109">
        <v>3.5</v>
      </c>
      <c r="D7094" s="1109">
        <v>2.75</v>
      </c>
      <c r="E7094" s="1109">
        <v>12.7</v>
      </c>
      <c r="F7094" s="1109">
        <v>0</v>
      </c>
      <c r="G7094" s="1110" t="s">
        <v>10833</v>
      </c>
      <c r="H7094" s="1110" t="s">
        <v>4654</v>
      </c>
      <c r="I7094" s="1110" t="s">
        <v>10832</v>
      </c>
      <c r="J7094" s="1109">
        <v>0</v>
      </c>
      <c r="K7094" s="1109">
        <v>0</v>
      </c>
      <c r="L7094" s="1109">
        <v>0</v>
      </c>
      <c r="M7094" s="1109">
        <v>0</v>
      </c>
      <c r="N7094" s="1109">
        <v>0</v>
      </c>
      <c r="O7094" s="1109">
        <v>0</v>
      </c>
      <c r="P7094" s="1109">
        <v>0</v>
      </c>
      <c r="Q7094" s="1109">
        <v>0</v>
      </c>
    </row>
    <row r="7095" spans="1:17">
      <c r="A7095" s="1109">
        <v>22636</v>
      </c>
      <c r="B7095" s="1110" t="s">
        <v>0</v>
      </c>
      <c r="C7095" s="1109">
        <v>3.5</v>
      </c>
      <c r="D7095" s="1109">
        <v>2.75</v>
      </c>
      <c r="E7095" s="1109">
        <v>12.7</v>
      </c>
      <c r="F7095" s="1109">
        <v>0</v>
      </c>
      <c r="G7095" s="1110" t="s">
        <v>10833</v>
      </c>
      <c r="H7095" s="1110" t="s">
        <v>4654</v>
      </c>
      <c r="I7095" s="1110" t="s">
        <v>10852</v>
      </c>
      <c r="J7095" s="1109">
        <v>0</v>
      </c>
      <c r="K7095" s="1109">
        <v>0</v>
      </c>
      <c r="L7095" s="1109">
        <v>0</v>
      </c>
      <c r="M7095" s="1109">
        <v>0</v>
      </c>
      <c r="N7095" s="1109">
        <v>0</v>
      </c>
      <c r="O7095" s="1109">
        <v>0</v>
      </c>
      <c r="P7095" s="1109">
        <v>0</v>
      </c>
      <c r="Q7095" s="1109">
        <v>0</v>
      </c>
    </row>
    <row r="7096" spans="1:17">
      <c r="A7096" s="1109">
        <v>22637</v>
      </c>
      <c r="B7096" s="1110" t="s">
        <v>0</v>
      </c>
      <c r="C7096" s="1109">
        <v>3.5</v>
      </c>
      <c r="D7096" s="1109">
        <v>2.75</v>
      </c>
      <c r="E7096" s="1109">
        <v>12.7</v>
      </c>
      <c r="F7096" s="1109">
        <v>0</v>
      </c>
      <c r="G7096" s="1110" t="s">
        <v>10833</v>
      </c>
      <c r="H7096" s="1110" t="s">
        <v>4654</v>
      </c>
      <c r="I7096" s="1110" t="s">
        <v>10839</v>
      </c>
      <c r="J7096" s="1109">
        <v>0</v>
      </c>
      <c r="K7096" s="1109">
        <v>0</v>
      </c>
      <c r="L7096" s="1109">
        <v>0</v>
      </c>
      <c r="M7096" s="1109">
        <v>0</v>
      </c>
      <c r="N7096" s="1109">
        <v>0</v>
      </c>
      <c r="O7096" s="1109">
        <v>0</v>
      </c>
      <c r="P7096" s="1109">
        <v>0</v>
      </c>
      <c r="Q7096" s="1109">
        <v>0</v>
      </c>
    </row>
    <row r="7097" spans="1:17">
      <c r="A7097" s="1109">
        <v>22638</v>
      </c>
      <c r="B7097" s="1110" t="s">
        <v>0</v>
      </c>
      <c r="C7097" s="1109">
        <v>3.5</v>
      </c>
      <c r="D7097" s="1109">
        <v>2.75</v>
      </c>
      <c r="E7097" s="1109">
        <v>12.7</v>
      </c>
      <c r="F7097" s="1109">
        <v>0</v>
      </c>
      <c r="G7097" s="1110" t="s">
        <v>10737</v>
      </c>
      <c r="H7097" s="1110" t="s">
        <v>4654</v>
      </c>
      <c r="I7097" s="1110" t="s">
        <v>10841</v>
      </c>
      <c r="J7097" s="1109">
        <v>0</v>
      </c>
      <c r="K7097" s="1109">
        <v>0</v>
      </c>
      <c r="L7097" s="1109">
        <v>0</v>
      </c>
      <c r="M7097" s="1109">
        <v>0</v>
      </c>
      <c r="N7097" s="1109">
        <v>0</v>
      </c>
      <c r="O7097" s="1109">
        <v>0</v>
      </c>
      <c r="P7097" s="1109">
        <v>0</v>
      </c>
      <c r="Q7097" s="1109">
        <v>0</v>
      </c>
    </row>
    <row r="7098" spans="1:17">
      <c r="A7098" s="1109">
        <v>22639</v>
      </c>
      <c r="B7098" s="1110" t="s">
        <v>0</v>
      </c>
      <c r="C7098" s="1109">
        <v>3.5</v>
      </c>
      <c r="D7098" s="1109">
        <v>2.75</v>
      </c>
      <c r="E7098" s="1109">
        <v>12.7</v>
      </c>
      <c r="F7098" s="1109">
        <v>0</v>
      </c>
      <c r="G7098" s="1110" t="s">
        <v>10737</v>
      </c>
      <c r="H7098" s="1110" t="s">
        <v>4654</v>
      </c>
      <c r="I7098" s="1110" t="s">
        <v>10852</v>
      </c>
      <c r="J7098" s="1109">
        <v>0</v>
      </c>
      <c r="K7098" s="1109">
        <v>0</v>
      </c>
      <c r="L7098" s="1109">
        <v>0</v>
      </c>
      <c r="M7098" s="1109">
        <v>0</v>
      </c>
      <c r="N7098" s="1109">
        <v>0</v>
      </c>
      <c r="O7098" s="1109">
        <v>0</v>
      </c>
      <c r="P7098" s="1109">
        <v>0</v>
      </c>
      <c r="Q7098" s="1109">
        <v>0</v>
      </c>
    </row>
    <row r="7099" spans="1:17">
      <c r="A7099" s="1109">
        <v>22640</v>
      </c>
      <c r="B7099" s="1110" t="s">
        <v>0</v>
      </c>
      <c r="C7099" s="1109">
        <v>3.5</v>
      </c>
      <c r="D7099" s="1109">
        <v>2.75</v>
      </c>
      <c r="E7099" s="1109">
        <v>12.7</v>
      </c>
      <c r="F7099" s="1109">
        <v>0</v>
      </c>
      <c r="G7099" s="1110" t="s">
        <v>10737</v>
      </c>
      <c r="H7099" s="1110" t="s">
        <v>4654</v>
      </c>
      <c r="I7099" s="1110" t="s">
        <v>10832</v>
      </c>
      <c r="J7099" s="1109">
        <v>0</v>
      </c>
      <c r="K7099" s="1109">
        <v>0</v>
      </c>
      <c r="L7099" s="1109">
        <v>0</v>
      </c>
      <c r="M7099" s="1109">
        <v>0</v>
      </c>
      <c r="N7099" s="1109">
        <v>0</v>
      </c>
      <c r="O7099" s="1109">
        <v>0</v>
      </c>
      <c r="P7099" s="1109">
        <v>0</v>
      </c>
      <c r="Q7099" s="1109">
        <v>0</v>
      </c>
    </row>
    <row r="7100" spans="1:17">
      <c r="A7100" s="1109">
        <v>22641</v>
      </c>
      <c r="B7100" s="1110" t="s">
        <v>0</v>
      </c>
      <c r="C7100" s="1109">
        <v>3.5</v>
      </c>
      <c r="D7100" s="1109">
        <v>2.75</v>
      </c>
      <c r="E7100" s="1109">
        <v>12.7</v>
      </c>
      <c r="F7100" s="1109">
        <v>0</v>
      </c>
      <c r="G7100" s="1110" t="s">
        <v>10737</v>
      </c>
      <c r="H7100" s="1110" t="s">
        <v>4654</v>
      </c>
      <c r="I7100" s="1110" t="s">
        <v>10839</v>
      </c>
      <c r="J7100" s="1109">
        <v>0</v>
      </c>
      <c r="K7100" s="1109">
        <v>0</v>
      </c>
      <c r="L7100" s="1109">
        <v>0</v>
      </c>
      <c r="M7100" s="1109">
        <v>0</v>
      </c>
      <c r="N7100" s="1109">
        <v>0</v>
      </c>
      <c r="O7100" s="1109">
        <v>0</v>
      </c>
      <c r="P7100" s="1109">
        <v>0</v>
      </c>
      <c r="Q7100" s="1109">
        <v>0</v>
      </c>
    </row>
    <row r="7101" spans="1:17">
      <c r="A7101" s="1109">
        <v>22642</v>
      </c>
      <c r="B7101" s="1110" t="s">
        <v>0</v>
      </c>
      <c r="C7101" s="1109">
        <v>3.5</v>
      </c>
      <c r="D7101" s="1109">
        <v>2.75</v>
      </c>
      <c r="E7101" s="1109">
        <v>12.7</v>
      </c>
      <c r="F7101" s="1109">
        <v>0</v>
      </c>
      <c r="G7101" s="1110" t="s">
        <v>10753</v>
      </c>
      <c r="H7101" s="1110" t="s">
        <v>4654</v>
      </c>
      <c r="I7101" s="1110" t="s">
        <v>10841</v>
      </c>
      <c r="J7101" s="1109">
        <v>0</v>
      </c>
      <c r="K7101" s="1109">
        <v>0</v>
      </c>
      <c r="L7101" s="1109">
        <v>0</v>
      </c>
      <c r="M7101" s="1109">
        <v>0</v>
      </c>
      <c r="N7101" s="1109">
        <v>0</v>
      </c>
      <c r="O7101" s="1109">
        <v>0</v>
      </c>
      <c r="P7101" s="1109">
        <v>0</v>
      </c>
      <c r="Q7101" s="1109">
        <v>0</v>
      </c>
    </row>
    <row r="7102" spans="1:17">
      <c r="A7102" s="1109">
        <v>22643</v>
      </c>
      <c r="B7102" s="1110" t="s">
        <v>0</v>
      </c>
      <c r="C7102" s="1109">
        <v>3.5</v>
      </c>
      <c r="D7102" s="1109">
        <v>2.75</v>
      </c>
      <c r="E7102" s="1109">
        <v>12.7</v>
      </c>
      <c r="F7102" s="1109">
        <v>0</v>
      </c>
      <c r="G7102" s="1110" t="s">
        <v>10753</v>
      </c>
      <c r="H7102" s="1110" t="s">
        <v>4654</v>
      </c>
      <c r="I7102" s="1110" t="s">
        <v>10852</v>
      </c>
      <c r="J7102" s="1109">
        <v>0</v>
      </c>
      <c r="K7102" s="1109">
        <v>0</v>
      </c>
      <c r="L7102" s="1109">
        <v>0</v>
      </c>
      <c r="M7102" s="1109">
        <v>0</v>
      </c>
      <c r="N7102" s="1109">
        <v>0</v>
      </c>
      <c r="O7102" s="1109">
        <v>0</v>
      </c>
      <c r="P7102" s="1109">
        <v>0</v>
      </c>
      <c r="Q7102" s="1109">
        <v>0</v>
      </c>
    </row>
    <row r="7103" spans="1:17">
      <c r="A7103" s="1109">
        <v>22644</v>
      </c>
      <c r="B7103" s="1110" t="s">
        <v>0</v>
      </c>
      <c r="C7103" s="1109">
        <v>3.5</v>
      </c>
      <c r="D7103" s="1109">
        <v>2.75</v>
      </c>
      <c r="E7103" s="1109">
        <v>12.7</v>
      </c>
      <c r="F7103" s="1109">
        <v>0</v>
      </c>
      <c r="G7103" s="1110" t="s">
        <v>10753</v>
      </c>
      <c r="H7103" s="1110" t="s">
        <v>4654</v>
      </c>
      <c r="I7103" s="1110" t="s">
        <v>10832</v>
      </c>
      <c r="J7103" s="1109">
        <v>0</v>
      </c>
      <c r="K7103" s="1109">
        <v>0</v>
      </c>
      <c r="L7103" s="1109">
        <v>0</v>
      </c>
      <c r="M7103" s="1109">
        <v>0</v>
      </c>
      <c r="N7103" s="1109">
        <v>0</v>
      </c>
      <c r="O7103" s="1109">
        <v>0</v>
      </c>
      <c r="P7103" s="1109">
        <v>0</v>
      </c>
      <c r="Q7103" s="1109">
        <v>0</v>
      </c>
    </row>
    <row r="7104" spans="1:17">
      <c r="A7104" s="1109">
        <v>22645</v>
      </c>
      <c r="B7104" s="1110" t="s">
        <v>0</v>
      </c>
      <c r="C7104" s="1109">
        <v>3.5</v>
      </c>
      <c r="D7104" s="1109">
        <v>2.75</v>
      </c>
      <c r="E7104" s="1109">
        <v>12.7</v>
      </c>
      <c r="F7104" s="1109">
        <v>0</v>
      </c>
      <c r="G7104" s="1110" t="s">
        <v>10753</v>
      </c>
      <c r="H7104" s="1110" t="s">
        <v>4654</v>
      </c>
      <c r="I7104" s="1110" t="s">
        <v>10839</v>
      </c>
      <c r="J7104" s="1109">
        <v>0</v>
      </c>
      <c r="K7104" s="1109">
        <v>0</v>
      </c>
      <c r="L7104" s="1109">
        <v>0</v>
      </c>
      <c r="M7104" s="1109">
        <v>0</v>
      </c>
      <c r="N7104" s="1109">
        <v>0</v>
      </c>
      <c r="O7104" s="1109">
        <v>0</v>
      </c>
      <c r="P7104" s="1109">
        <v>0</v>
      </c>
      <c r="Q7104" s="1109">
        <v>0</v>
      </c>
    </row>
    <row r="7105" spans="1:17">
      <c r="A7105" s="1109">
        <v>22646</v>
      </c>
      <c r="B7105" s="1110" t="s">
        <v>0</v>
      </c>
      <c r="C7105" s="1109">
        <v>3.5</v>
      </c>
      <c r="D7105" s="1109">
        <v>2.75</v>
      </c>
      <c r="E7105" s="1109">
        <v>12.7</v>
      </c>
      <c r="F7105" s="1109">
        <v>0</v>
      </c>
      <c r="G7105" s="1110" t="s">
        <v>10739</v>
      </c>
      <c r="H7105" s="1110" t="s">
        <v>4654</v>
      </c>
      <c r="I7105" s="1110" t="s">
        <v>10841</v>
      </c>
      <c r="J7105" s="1109">
        <v>0</v>
      </c>
      <c r="K7105" s="1109">
        <v>0</v>
      </c>
      <c r="L7105" s="1109">
        <v>0</v>
      </c>
      <c r="M7105" s="1109">
        <v>0</v>
      </c>
      <c r="N7105" s="1109">
        <v>0</v>
      </c>
      <c r="O7105" s="1109">
        <v>0</v>
      </c>
      <c r="P7105" s="1109">
        <v>0</v>
      </c>
      <c r="Q7105" s="1109">
        <v>0</v>
      </c>
    </row>
    <row r="7106" spans="1:17">
      <c r="A7106" s="1109">
        <v>22647</v>
      </c>
      <c r="B7106" s="1110" t="s">
        <v>0</v>
      </c>
      <c r="C7106" s="1109">
        <v>3.5</v>
      </c>
      <c r="D7106" s="1109">
        <v>2.75</v>
      </c>
      <c r="E7106" s="1109">
        <v>12.7</v>
      </c>
      <c r="F7106" s="1109">
        <v>0</v>
      </c>
      <c r="G7106" s="1110" t="s">
        <v>10739</v>
      </c>
      <c r="H7106" s="1110" t="s">
        <v>4654</v>
      </c>
      <c r="I7106" s="1110" t="s">
        <v>10852</v>
      </c>
      <c r="J7106" s="1109">
        <v>0</v>
      </c>
      <c r="K7106" s="1109">
        <v>0</v>
      </c>
      <c r="L7106" s="1109">
        <v>0</v>
      </c>
      <c r="M7106" s="1109">
        <v>0</v>
      </c>
      <c r="N7106" s="1109">
        <v>0</v>
      </c>
      <c r="O7106" s="1109">
        <v>0</v>
      </c>
      <c r="P7106" s="1109">
        <v>0</v>
      </c>
      <c r="Q7106" s="1109">
        <v>0</v>
      </c>
    </row>
    <row r="7107" spans="1:17">
      <c r="A7107" s="1109">
        <v>22648</v>
      </c>
      <c r="B7107" s="1110" t="s">
        <v>0</v>
      </c>
      <c r="C7107" s="1109">
        <v>3.5</v>
      </c>
      <c r="D7107" s="1109">
        <v>2.75</v>
      </c>
      <c r="E7107" s="1109">
        <v>12.7</v>
      </c>
      <c r="F7107" s="1109">
        <v>0</v>
      </c>
      <c r="G7107" s="1110" t="s">
        <v>10739</v>
      </c>
      <c r="H7107" s="1110" t="s">
        <v>4654</v>
      </c>
      <c r="I7107" s="1110" t="s">
        <v>10832</v>
      </c>
      <c r="J7107" s="1109">
        <v>0</v>
      </c>
      <c r="K7107" s="1109">
        <v>0</v>
      </c>
      <c r="L7107" s="1109">
        <v>0</v>
      </c>
      <c r="M7107" s="1109">
        <v>0</v>
      </c>
      <c r="N7107" s="1109">
        <v>0</v>
      </c>
      <c r="O7107" s="1109">
        <v>0</v>
      </c>
      <c r="P7107" s="1109">
        <v>0</v>
      </c>
      <c r="Q7107" s="1109">
        <v>0</v>
      </c>
    </row>
    <row r="7108" spans="1:17">
      <c r="A7108" s="1109">
        <v>22649</v>
      </c>
      <c r="B7108" s="1110" t="s">
        <v>0</v>
      </c>
      <c r="C7108" s="1109">
        <v>3.5</v>
      </c>
      <c r="D7108" s="1109">
        <v>2.75</v>
      </c>
      <c r="E7108" s="1109">
        <v>12.7</v>
      </c>
      <c r="F7108" s="1109">
        <v>0</v>
      </c>
      <c r="G7108" s="1110" t="s">
        <v>10739</v>
      </c>
      <c r="H7108" s="1110" t="s">
        <v>4654</v>
      </c>
      <c r="I7108" s="1110" t="s">
        <v>10839</v>
      </c>
      <c r="J7108" s="1109">
        <v>0</v>
      </c>
      <c r="K7108" s="1109">
        <v>0</v>
      </c>
      <c r="L7108" s="1109">
        <v>0</v>
      </c>
      <c r="M7108" s="1109">
        <v>0</v>
      </c>
      <c r="N7108" s="1109">
        <v>0</v>
      </c>
      <c r="O7108" s="1109">
        <v>0</v>
      </c>
      <c r="P7108" s="1109">
        <v>0</v>
      </c>
      <c r="Q7108" s="1109">
        <v>0</v>
      </c>
    </row>
    <row r="7109" spans="1:17">
      <c r="A7109" s="1109">
        <v>22650</v>
      </c>
      <c r="B7109" s="1110" t="s">
        <v>0</v>
      </c>
      <c r="C7109" s="1109">
        <v>3.5</v>
      </c>
      <c r="D7109" s="1109">
        <v>2.75</v>
      </c>
      <c r="E7109" s="1109">
        <v>12.7</v>
      </c>
      <c r="F7109" s="1109">
        <v>0</v>
      </c>
      <c r="G7109" s="1110" t="s">
        <v>10844</v>
      </c>
      <c r="H7109" s="1110" t="s">
        <v>4654</v>
      </c>
      <c r="I7109" s="1110" t="s">
        <v>10841</v>
      </c>
      <c r="J7109" s="1109">
        <v>0</v>
      </c>
      <c r="K7109" s="1109">
        <v>0</v>
      </c>
      <c r="L7109" s="1109">
        <v>0</v>
      </c>
      <c r="M7109" s="1109">
        <v>0</v>
      </c>
      <c r="N7109" s="1109">
        <v>0</v>
      </c>
      <c r="O7109" s="1109">
        <v>0</v>
      </c>
      <c r="P7109" s="1109">
        <v>0</v>
      </c>
      <c r="Q7109" s="1109">
        <v>0</v>
      </c>
    </row>
    <row r="7110" spans="1:17">
      <c r="A7110" s="1109">
        <v>22651</v>
      </c>
      <c r="B7110" s="1110" t="s">
        <v>0</v>
      </c>
      <c r="C7110" s="1109">
        <v>3.5</v>
      </c>
      <c r="D7110" s="1109">
        <v>2.75</v>
      </c>
      <c r="E7110" s="1109">
        <v>12.7</v>
      </c>
      <c r="F7110" s="1109">
        <v>0</v>
      </c>
      <c r="G7110" s="1110" t="s">
        <v>10844</v>
      </c>
      <c r="H7110" s="1110" t="s">
        <v>4654</v>
      </c>
      <c r="I7110" s="1110" t="s">
        <v>10852</v>
      </c>
      <c r="J7110" s="1109">
        <v>0</v>
      </c>
      <c r="K7110" s="1109">
        <v>0</v>
      </c>
      <c r="L7110" s="1109">
        <v>0</v>
      </c>
      <c r="M7110" s="1109">
        <v>0</v>
      </c>
      <c r="N7110" s="1109">
        <v>0</v>
      </c>
      <c r="O7110" s="1109">
        <v>0</v>
      </c>
      <c r="P7110" s="1109">
        <v>0</v>
      </c>
      <c r="Q7110" s="1109">
        <v>0</v>
      </c>
    </row>
    <row r="7111" spans="1:17">
      <c r="A7111" s="1109">
        <v>22652</v>
      </c>
      <c r="B7111" s="1110" t="s">
        <v>0</v>
      </c>
      <c r="C7111" s="1109">
        <v>3.5</v>
      </c>
      <c r="D7111" s="1109">
        <v>2.75</v>
      </c>
      <c r="E7111" s="1109">
        <v>12.7</v>
      </c>
      <c r="F7111" s="1109">
        <v>0</v>
      </c>
      <c r="G7111" s="1110" t="s">
        <v>10844</v>
      </c>
      <c r="H7111" s="1110" t="s">
        <v>4654</v>
      </c>
      <c r="I7111" s="1110" t="s">
        <v>10832</v>
      </c>
      <c r="J7111" s="1109">
        <v>0</v>
      </c>
      <c r="K7111" s="1109">
        <v>0</v>
      </c>
      <c r="L7111" s="1109">
        <v>0</v>
      </c>
      <c r="M7111" s="1109">
        <v>0</v>
      </c>
      <c r="N7111" s="1109">
        <v>0</v>
      </c>
      <c r="O7111" s="1109">
        <v>0</v>
      </c>
      <c r="P7111" s="1109">
        <v>0</v>
      </c>
      <c r="Q7111" s="1109">
        <v>0</v>
      </c>
    </row>
    <row r="7112" spans="1:17">
      <c r="A7112" s="1109">
        <v>22653</v>
      </c>
      <c r="B7112" s="1110" t="s">
        <v>0</v>
      </c>
      <c r="C7112" s="1109">
        <v>3.5</v>
      </c>
      <c r="D7112" s="1109">
        <v>2.75</v>
      </c>
      <c r="E7112" s="1109">
        <v>12.7</v>
      </c>
      <c r="F7112" s="1109">
        <v>0</v>
      </c>
      <c r="G7112" s="1110" t="s">
        <v>10844</v>
      </c>
      <c r="H7112" s="1110" t="s">
        <v>4654</v>
      </c>
      <c r="I7112" s="1110" t="s">
        <v>10839</v>
      </c>
      <c r="J7112" s="1109">
        <v>0</v>
      </c>
      <c r="K7112" s="1109">
        <v>0</v>
      </c>
      <c r="L7112" s="1109">
        <v>0</v>
      </c>
      <c r="M7112" s="1109">
        <v>0</v>
      </c>
      <c r="N7112" s="1109">
        <v>0</v>
      </c>
      <c r="O7112" s="1109">
        <v>0</v>
      </c>
      <c r="P7112" s="1109">
        <v>0</v>
      </c>
      <c r="Q7112" s="1109">
        <v>0</v>
      </c>
    </row>
    <row r="7113" spans="1:17">
      <c r="A7113" s="1109">
        <v>22654</v>
      </c>
      <c r="B7113" s="1110" t="s">
        <v>0</v>
      </c>
      <c r="C7113" s="1109">
        <v>3.5</v>
      </c>
      <c r="D7113" s="1109">
        <v>2.9220000000000002</v>
      </c>
      <c r="E7113" s="1109">
        <v>10.3</v>
      </c>
      <c r="F7113" s="1109">
        <v>0</v>
      </c>
      <c r="G7113" s="1110" t="s">
        <v>10842</v>
      </c>
      <c r="H7113" s="1110" t="s">
        <v>4654</v>
      </c>
      <c r="I7113" s="1110" t="s">
        <v>10851</v>
      </c>
      <c r="J7113" s="1109">
        <v>0</v>
      </c>
      <c r="K7113" s="1109">
        <v>0</v>
      </c>
      <c r="L7113" s="1109">
        <v>0</v>
      </c>
      <c r="M7113" s="1109">
        <v>0</v>
      </c>
      <c r="N7113" s="1109">
        <v>0</v>
      </c>
      <c r="O7113" s="1109">
        <v>0</v>
      </c>
      <c r="P7113" s="1109">
        <v>0</v>
      </c>
      <c r="Q7113" s="1109">
        <v>0</v>
      </c>
    </row>
    <row r="7114" spans="1:17">
      <c r="A7114" s="1109">
        <v>22655</v>
      </c>
      <c r="B7114" s="1110" t="s">
        <v>0</v>
      </c>
      <c r="C7114" s="1109">
        <v>3.5</v>
      </c>
      <c r="D7114" s="1109">
        <v>2.9220000000000002</v>
      </c>
      <c r="E7114" s="1109">
        <v>10.3</v>
      </c>
      <c r="F7114" s="1109">
        <v>0</v>
      </c>
      <c r="G7114" s="1110" t="s">
        <v>10843</v>
      </c>
      <c r="H7114" s="1110" t="s">
        <v>4654</v>
      </c>
      <c r="I7114" s="1110" t="s">
        <v>10851</v>
      </c>
      <c r="J7114" s="1109">
        <v>0</v>
      </c>
      <c r="K7114" s="1109">
        <v>0</v>
      </c>
      <c r="L7114" s="1109">
        <v>0</v>
      </c>
      <c r="M7114" s="1109">
        <v>0</v>
      </c>
      <c r="N7114" s="1109">
        <v>0</v>
      </c>
      <c r="O7114" s="1109">
        <v>0</v>
      </c>
      <c r="P7114" s="1109">
        <v>0</v>
      </c>
      <c r="Q7114" s="1109">
        <v>0</v>
      </c>
    </row>
    <row r="7115" spans="1:17">
      <c r="A7115" s="1109">
        <v>22656</v>
      </c>
      <c r="B7115" s="1110" t="s">
        <v>0</v>
      </c>
      <c r="C7115" s="1109">
        <v>3.5</v>
      </c>
      <c r="D7115" s="1109">
        <v>2.9220000000000002</v>
      </c>
      <c r="E7115" s="1109">
        <v>10.3</v>
      </c>
      <c r="F7115" s="1109">
        <v>0</v>
      </c>
      <c r="G7115" s="1110" t="s">
        <v>10741</v>
      </c>
      <c r="H7115" s="1110" t="s">
        <v>4654</v>
      </c>
      <c r="I7115" s="1110" t="s">
        <v>10851</v>
      </c>
      <c r="J7115" s="1109">
        <v>0</v>
      </c>
      <c r="K7115" s="1109">
        <v>0</v>
      </c>
      <c r="L7115" s="1109">
        <v>0</v>
      </c>
      <c r="M7115" s="1109">
        <v>0</v>
      </c>
      <c r="N7115" s="1109">
        <v>0</v>
      </c>
      <c r="O7115" s="1109">
        <v>0</v>
      </c>
      <c r="P7115" s="1109">
        <v>0</v>
      </c>
      <c r="Q7115" s="1109">
        <v>0</v>
      </c>
    </row>
    <row r="7116" spans="1:17">
      <c r="A7116" s="1109">
        <v>22657</v>
      </c>
      <c r="B7116" s="1110" t="s">
        <v>0</v>
      </c>
      <c r="C7116" s="1109">
        <v>3.5</v>
      </c>
      <c r="D7116" s="1109">
        <v>2.9220000000000002</v>
      </c>
      <c r="E7116" s="1109">
        <v>10.3</v>
      </c>
      <c r="F7116" s="1109">
        <v>0</v>
      </c>
      <c r="G7116" s="1110" t="s">
        <v>10790</v>
      </c>
      <c r="H7116" s="1110" t="s">
        <v>4654</v>
      </c>
      <c r="I7116" s="1110" t="s">
        <v>10851</v>
      </c>
      <c r="J7116" s="1109">
        <v>0</v>
      </c>
      <c r="K7116" s="1109">
        <v>0</v>
      </c>
      <c r="L7116" s="1109">
        <v>0</v>
      </c>
      <c r="M7116" s="1109">
        <v>0</v>
      </c>
      <c r="N7116" s="1109">
        <v>0</v>
      </c>
      <c r="O7116" s="1109">
        <v>0</v>
      </c>
      <c r="P7116" s="1109">
        <v>0</v>
      </c>
      <c r="Q7116" s="1109">
        <v>0</v>
      </c>
    </row>
    <row r="7117" spans="1:17">
      <c r="A7117" s="1109">
        <v>22658</v>
      </c>
      <c r="B7117" s="1110" t="s">
        <v>0</v>
      </c>
      <c r="C7117" s="1109">
        <v>3.5</v>
      </c>
      <c r="D7117" s="1109">
        <v>2.9220000000000002</v>
      </c>
      <c r="E7117" s="1109">
        <v>10.3</v>
      </c>
      <c r="F7117" s="1109">
        <v>0</v>
      </c>
      <c r="G7117" s="1110" t="s">
        <v>10833</v>
      </c>
      <c r="H7117" s="1110" t="s">
        <v>4654</v>
      </c>
      <c r="I7117" s="1110" t="s">
        <v>10851</v>
      </c>
      <c r="J7117" s="1109">
        <v>0</v>
      </c>
      <c r="K7117" s="1109">
        <v>0</v>
      </c>
      <c r="L7117" s="1109">
        <v>0</v>
      </c>
      <c r="M7117" s="1109">
        <v>0</v>
      </c>
      <c r="N7117" s="1109">
        <v>0</v>
      </c>
      <c r="O7117" s="1109">
        <v>0</v>
      </c>
      <c r="P7117" s="1109">
        <v>0</v>
      </c>
      <c r="Q7117" s="1109">
        <v>0</v>
      </c>
    </row>
    <row r="7118" spans="1:17">
      <c r="A7118" s="1109">
        <v>22659</v>
      </c>
      <c r="B7118" s="1110" t="s">
        <v>0</v>
      </c>
      <c r="C7118" s="1109">
        <v>3.5</v>
      </c>
      <c r="D7118" s="1109">
        <v>2.9220000000000002</v>
      </c>
      <c r="E7118" s="1109">
        <v>10.3</v>
      </c>
      <c r="F7118" s="1109">
        <v>0</v>
      </c>
      <c r="G7118" s="1110" t="s">
        <v>10737</v>
      </c>
      <c r="H7118" s="1110" t="s">
        <v>4654</v>
      </c>
      <c r="I7118" s="1110" t="s">
        <v>10851</v>
      </c>
      <c r="J7118" s="1109">
        <v>0</v>
      </c>
      <c r="K7118" s="1109">
        <v>0</v>
      </c>
      <c r="L7118" s="1109">
        <v>0</v>
      </c>
      <c r="M7118" s="1109">
        <v>0</v>
      </c>
      <c r="N7118" s="1109">
        <v>0</v>
      </c>
      <c r="O7118" s="1109">
        <v>0</v>
      </c>
      <c r="P7118" s="1109">
        <v>0</v>
      </c>
      <c r="Q7118" s="1109">
        <v>0</v>
      </c>
    </row>
    <row r="7119" spans="1:17">
      <c r="A7119" s="1109">
        <v>22660</v>
      </c>
      <c r="B7119" s="1110" t="s">
        <v>0</v>
      </c>
      <c r="C7119" s="1109">
        <v>3.5</v>
      </c>
      <c r="D7119" s="1109">
        <v>2.9220000000000002</v>
      </c>
      <c r="E7119" s="1109">
        <v>10.3</v>
      </c>
      <c r="F7119" s="1109">
        <v>0</v>
      </c>
      <c r="G7119" s="1110" t="s">
        <v>10753</v>
      </c>
      <c r="H7119" s="1110" t="s">
        <v>4654</v>
      </c>
      <c r="I7119" s="1110" t="s">
        <v>10851</v>
      </c>
      <c r="J7119" s="1109">
        <v>0</v>
      </c>
      <c r="K7119" s="1109">
        <v>0</v>
      </c>
      <c r="L7119" s="1109">
        <v>0</v>
      </c>
      <c r="M7119" s="1109">
        <v>0</v>
      </c>
      <c r="N7119" s="1109">
        <v>0</v>
      </c>
      <c r="O7119" s="1109">
        <v>0</v>
      </c>
      <c r="P7119" s="1109">
        <v>0</v>
      </c>
      <c r="Q7119" s="1109">
        <v>0</v>
      </c>
    </row>
    <row r="7120" spans="1:17">
      <c r="A7120" s="1109">
        <v>22661</v>
      </c>
      <c r="B7120" s="1110" t="s">
        <v>0</v>
      </c>
      <c r="C7120" s="1109">
        <v>3.5</v>
      </c>
      <c r="D7120" s="1109">
        <v>2.9220000000000002</v>
      </c>
      <c r="E7120" s="1109">
        <v>10.3</v>
      </c>
      <c r="F7120" s="1109">
        <v>0</v>
      </c>
      <c r="G7120" s="1110" t="s">
        <v>10775</v>
      </c>
      <c r="H7120" s="1110" t="s">
        <v>4654</v>
      </c>
      <c r="I7120" s="1110" t="s">
        <v>10851</v>
      </c>
      <c r="J7120" s="1109">
        <v>0</v>
      </c>
      <c r="K7120" s="1109">
        <v>0</v>
      </c>
      <c r="L7120" s="1109">
        <v>0</v>
      </c>
      <c r="M7120" s="1109">
        <v>0</v>
      </c>
      <c r="N7120" s="1109">
        <v>0</v>
      </c>
      <c r="O7120" s="1109">
        <v>0</v>
      </c>
      <c r="P7120" s="1109">
        <v>0</v>
      </c>
      <c r="Q7120" s="1109">
        <v>0</v>
      </c>
    </row>
    <row r="7121" spans="1:17">
      <c r="A7121" s="1109">
        <v>22662</v>
      </c>
      <c r="B7121" s="1110" t="s">
        <v>0</v>
      </c>
      <c r="C7121" s="1109">
        <v>3.5</v>
      </c>
      <c r="D7121" s="1109">
        <v>2.9220000000000002</v>
      </c>
      <c r="E7121" s="1109">
        <v>10.3</v>
      </c>
      <c r="F7121" s="1109">
        <v>0</v>
      </c>
      <c r="G7121" s="1110" t="s">
        <v>10739</v>
      </c>
      <c r="H7121" s="1110" t="s">
        <v>4654</v>
      </c>
      <c r="I7121" s="1110" t="s">
        <v>10851</v>
      </c>
      <c r="J7121" s="1109">
        <v>0</v>
      </c>
      <c r="K7121" s="1109">
        <v>0</v>
      </c>
      <c r="L7121" s="1109">
        <v>0</v>
      </c>
      <c r="M7121" s="1109">
        <v>0</v>
      </c>
      <c r="N7121" s="1109">
        <v>0</v>
      </c>
      <c r="O7121" s="1109">
        <v>0</v>
      </c>
      <c r="P7121" s="1109">
        <v>0</v>
      </c>
      <c r="Q7121" s="1109">
        <v>0</v>
      </c>
    </row>
    <row r="7122" spans="1:17">
      <c r="A7122" s="1109">
        <v>22663</v>
      </c>
      <c r="B7122" s="1110" t="s">
        <v>0</v>
      </c>
      <c r="C7122" s="1109">
        <v>3.5</v>
      </c>
      <c r="D7122" s="1109">
        <v>2.9220000000000002</v>
      </c>
      <c r="E7122" s="1109">
        <v>10.3</v>
      </c>
      <c r="F7122" s="1109">
        <v>0</v>
      </c>
      <c r="G7122" s="1110" t="s">
        <v>10844</v>
      </c>
      <c r="H7122" s="1110" t="s">
        <v>4654</v>
      </c>
      <c r="I7122" s="1110" t="s">
        <v>10851</v>
      </c>
      <c r="J7122" s="1109">
        <v>0</v>
      </c>
      <c r="K7122" s="1109">
        <v>0</v>
      </c>
      <c r="L7122" s="1109">
        <v>0</v>
      </c>
      <c r="M7122" s="1109">
        <v>0</v>
      </c>
      <c r="N7122" s="1109">
        <v>0</v>
      </c>
      <c r="O7122" s="1109">
        <v>0</v>
      </c>
      <c r="P7122" s="1109">
        <v>0</v>
      </c>
      <c r="Q7122" s="1109">
        <v>0</v>
      </c>
    </row>
    <row r="7123" spans="1:17">
      <c r="A7123" s="1109">
        <v>22664</v>
      </c>
      <c r="B7123" s="1110" t="s">
        <v>0</v>
      </c>
      <c r="C7123" s="1109">
        <v>3.5</v>
      </c>
      <c r="D7123" s="1109">
        <v>2.9220000000000002</v>
      </c>
      <c r="E7123" s="1109">
        <v>10.199999999999999</v>
      </c>
      <c r="F7123" s="1109">
        <v>0</v>
      </c>
      <c r="G7123" s="1110" t="s">
        <v>10840</v>
      </c>
      <c r="H7123" s="1110" t="s">
        <v>4654</v>
      </c>
      <c r="I7123" s="1110" t="s">
        <v>10841</v>
      </c>
      <c r="J7123" s="1109">
        <v>0</v>
      </c>
      <c r="K7123" s="1109">
        <v>0</v>
      </c>
      <c r="L7123" s="1109">
        <v>0</v>
      </c>
      <c r="M7123" s="1109">
        <v>0</v>
      </c>
      <c r="N7123" s="1109">
        <v>0</v>
      </c>
      <c r="O7123" s="1109">
        <v>0</v>
      </c>
      <c r="P7123" s="1109">
        <v>0</v>
      </c>
      <c r="Q7123" s="1109">
        <v>0</v>
      </c>
    </row>
    <row r="7124" spans="1:17">
      <c r="A7124" s="1109">
        <v>22665</v>
      </c>
      <c r="B7124" s="1110" t="s">
        <v>0</v>
      </c>
      <c r="C7124" s="1109">
        <v>3.5</v>
      </c>
      <c r="D7124" s="1109">
        <v>2.9220000000000002</v>
      </c>
      <c r="E7124" s="1109">
        <v>10.199999999999999</v>
      </c>
      <c r="F7124" s="1109">
        <v>0</v>
      </c>
      <c r="G7124" s="1110" t="s">
        <v>10840</v>
      </c>
      <c r="H7124" s="1110" t="s">
        <v>4654</v>
      </c>
      <c r="I7124" s="1110" t="s">
        <v>10832</v>
      </c>
      <c r="J7124" s="1109">
        <v>0</v>
      </c>
      <c r="K7124" s="1109">
        <v>0</v>
      </c>
      <c r="L7124" s="1109">
        <v>0</v>
      </c>
      <c r="M7124" s="1109">
        <v>0</v>
      </c>
      <c r="N7124" s="1109">
        <v>0</v>
      </c>
      <c r="O7124" s="1109">
        <v>0</v>
      </c>
      <c r="P7124" s="1109">
        <v>0</v>
      </c>
      <c r="Q7124" s="1109">
        <v>0</v>
      </c>
    </row>
    <row r="7125" spans="1:17">
      <c r="A7125" s="1109">
        <v>22666</v>
      </c>
      <c r="B7125" s="1110" t="s">
        <v>0</v>
      </c>
      <c r="C7125" s="1109">
        <v>3.5</v>
      </c>
      <c r="D7125" s="1109">
        <v>2.9220000000000002</v>
      </c>
      <c r="E7125" s="1109">
        <v>10.199999999999999</v>
      </c>
      <c r="F7125" s="1109">
        <v>0</v>
      </c>
      <c r="G7125" s="1110" t="s">
        <v>10840</v>
      </c>
      <c r="H7125" s="1110" t="s">
        <v>4654</v>
      </c>
      <c r="I7125" s="1110" t="s">
        <v>10839</v>
      </c>
      <c r="J7125" s="1109">
        <v>0</v>
      </c>
      <c r="K7125" s="1109">
        <v>0</v>
      </c>
      <c r="L7125" s="1109">
        <v>0</v>
      </c>
      <c r="M7125" s="1109">
        <v>0</v>
      </c>
      <c r="N7125" s="1109">
        <v>0</v>
      </c>
      <c r="O7125" s="1109">
        <v>0</v>
      </c>
      <c r="P7125" s="1109">
        <v>0</v>
      </c>
      <c r="Q7125" s="1109">
        <v>0</v>
      </c>
    </row>
    <row r="7126" spans="1:17">
      <c r="A7126" s="1109">
        <v>22667</v>
      </c>
      <c r="B7126" s="1110" t="s">
        <v>0</v>
      </c>
      <c r="C7126" s="1109">
        <v>3.5</v>
      </c>
      <c r="D7126" s="1109">
        <v>2.9220000000000002</v>
      </c>
      <c r="E7126" s="1109">
        <v>10.199999999999999</v>
      </c>
      <c r="F7126" s="1109">
        <v>0</v>
      </c>
      <c r="G7126" s="1110" t="s">
        <v>10842</v>
      </c>
      <c r="H7126" s="1110" t="s">
        <v>4654</v>
      </c>
      <c r="I7126" s="1110" t="s">
        <v>10841</v>
      </c>
      <c r="J7126" s="1109">
        <v>0</v>
      </c>
      <c r="K7126" s="1109">
        <v>0</v>
      </c>
      <c r="L7126" s="1109">
        <v>0</v>
      </c>
      <c r="M7126" s="1109">
        <v>0</v>
      </c>
      <c r="N7126" s="1109">
        <v>0</v>
      </c>
      <c r="O7126" s="1109">
        <v>0</v>
      </c>
      <c r="P7126" s="1109">
        <v>0</v>
      </c>
      <c r="Q7126" s="1109">
        <v>0</v>
      </c>
    </row>
    <row r="7127" spans="1:17">
      <c r="A7127" s="1109">
        <v>22668</v>
      </c>
      <c r="B7127" s="1110" t="s">
        <v>0</v>
      </c>
      <c r="C7127" s="1109">
        <v>3.5</v>
      </c>
      <c r="D7127" s="1109">
        <v>2.9220000000000002</v>
      </c>
      <c r="E7127" s="1109">
        <v>10.199999999999999</v>
      </c>
      <c r="F7127" s="1109">
        <v>0</v>
      </c>
      <c r="G7127" s="1110" t="s">
        <v>10842</v>
      </c>
      <c r="H7127" s="1110" t="s">
        <v>4654</v>
      </c>
      <c r="I7127" s="1110" t="s">
        <v>10852</v>
      </c>
      <c r="J7127" s="1109">
        <v>0</v>
      </c>
      <c r="K7127" s="1109">
        <v>0</v>
      </c>
      <c r="L7127" s="1109">
        <v>0</v>
      </c>
      <c r="M7127" s="1109">
        <v>0</v>
      </c>
      <c r="N7127" s="1109">
        <v>0</v>
      </c>
      <c r="O7127" s="1109">
        <v>0</v>
      </c>
      <c r="P7127" s="1109">
        <v>0</v>
      </c>
      <c r="Q7127" s="1109">
        <v>0</v>
      </c>
    </row>
    <row r="7128" spans="1:17">
      <c r="A7128" s="1109">
        <v>22669</v>
      </c>
      <c r="B7128" s="1110" t="s">
        <v>0</v>
      </c>
      <c r="C7128" s="1109">
        <v>3.5</v>
      </c>
      <c r="D7128" s="1109">
        <v>2.9220000000000002</v>
      </c>
      <c r="E7128" s="1109">
        <v>10.199999999999999</v>
      </c>
      <c r="F7128" s="1109">
        <v>0</v>
      </c>
      <c r="G7128" s="1110" t="s">
        <v>10842</v>
      </c>
      <c r="H7128" s="1110" t="s">
        <v>4654</v>
      </c>
      <c r="I7128" s="1110" t="s">
        <v>10851</v>
      </c>
      <c r="J7128" s="1109">
        <v>0</v>
      </c>
      <c r="K7128" s="1109">
        <v>0</v>
      </c>
      <c r="L7128" s="1109">
        <v>0</v>
      </c>
      <c r="M7128" s="1109">
        <v>0</v>
      </c>
      <c r="N7128" s="1109">
        <v>0</v>
      </c>
      <c r="O7128" s="1109">
        <v>0</v>
      </c>
      <c r="P7128" s="1109">
        <v>0</v>
      </c>
      <c r="Q7128" s="1109">
        <v>0</v>
      </c>
    </row>
    <row r="7129" spans="1:17">
      <c r="A7129" s="1109">
        <v>22670</v>
      </c>
      <c r="B7129" s="1110" t="s">
        <v>0</v>
      </c>
      <c r="C7129" s="1109">
        <v>3.5</v>
      </c>
      <c r="D7129" s="1109">
        <v>2.9220000000000002</v>
      </c>
      <c r="E7129" s="1109">
        <v>10.199999999999999</v>
      </c>
      <c r="F7129" s="1109">
        <v>0</v>
      </c>
      <c r="G7129" s="1110" t="s">
        <v>10842</v>
      </c>
      <c r="H7129" s="1110" t="s">
        <v>4654</v>
      </c>
      <c r="I7129" s="1110" t="s">
        <v>10832</v>
      </c>
      <c r="J7129" s="1109">
        <v>0</v>
      </c>
      <c r="K7129" s="1109">
        <v>0</v>
      </c>
      <c r="L7129" s="1109">
        <v>0</v>
      </c>
      <c r="M7129" s="1109">
        <v>0</v>
      </c>
      <c r="N7129" s="1109">
        <v>0</v>
      </c>
      <c r="O7129" s="1109">
        <v>0</v>
      </c>
      <c r="P7129" s="1109">
        <v>0</v>
      </c>
      <c r="Q7129" s="1109">
        <v>0</v>
      </c>
    </row>
    <row r="7130" spans="1:17">
      <c r="A7130" s="1109">
        <v>22671</v>
      </c>
      <c r="B7130" s="1110" t="s">
        <v>0</v>
      </c>
      <c r="C7130" s="1109">
        <v>3.5</v>
      </c>
      <c r="D7130" s="1109">
        <v>2.9220000000000002</v>
      </c>
      <c r="E7130" s="1109">
        <v>10.199999999999999</v>
      </c>
      <c r="F7130" s="1109">
        <v>0</v>
      </c>
      <c r="G7130" s="1110" t="s">
        <v>10842</v>
      </c>
      <c r="H7130" s="1110" t="s">
        <v>4654</v>
      </c>
      <c r="I7130" s="1110" t="s">
        <v>10839</v>
      </c>
      <c r="J7130" s="1109">
        <v>0</v>
      </c>
      <c r="K7130" s="1109">
        <v>0</v>
      </c>
      <c r="L7130" s="1109">
        <v>0</v>
      </c>
      <c r="M7130" s="1109">
        <v>0</v>
      </c>
      <c r="N7130" s="1109">
        <v>0</v>
      </c>
      <c r="O7130" s="1109">
        <v>0</v>
      </c>
      <c r="P7130" s="1109">
        <v>0</v>
      </c>
      <c r="Q7130" s="1109">
        <v>0</v>
      </c>
    </row>
    <row r="7131" spans="1:17">
      <c r="A7131" s="1109">
        <v>22672</v>
      </c>
      <c r="B7131" s="1110" t="s">
        <v>0</v>
      </c>
      <c r="C7131" s="1109">
        <v>3.5</v>
      </c>
      <c r="D7131" s="1109">
        <v>2.9220000000000002</v>
      </c>
      <c r="E7131" s="1109">
        <v>10.199999999999999</v>
      </c>
      <c r="F7131" s="1109">
        <v>0</v>
      </c>
      <c r="G7131" s="1110" t="s">
        <v>10843</v>
      </c>
      <c r="H7131" s="1110" t="s">
        <v>4654</v>
      </c>
      <c r="I7131" s="1110" t="s">
        <v>10841</v>
      </c>
      <c r="J7131" s="1109">
        <v>0</v>
      </c>
      <c r="K7131" s="1109">
        <v>0</v>
      </c>
      <c r="L7131" s="1109">
        <v>0</v>
      </c>
      <c r="M7131" s="1109">
        <v>0</v>
      </c>
      <c r="N7131" s="1109">
        <v>0</v>
      </c>
      <c r="O7131" s="1109">
        <v>0</v>
      </c>
      <c r="P7131" s="1109">
        <v>0</v>
      </c>
      <c r="Q7131" s="1109">
        <v>0</v>
      </c>
    </row>
    <row r="7132" spans="1:17">
      <c r="A7132" s="1109">
        <v>22673</v>
      </c>
      <c r="B7132" s="1110" t="s">
        <v>0</v>
      </c>
      <c r="C7132" s="1109">
        <v>3.5</v>
      </c>
      <c r="D7132" s="1109">
        <v>2.9220000000000002</v>
      </c>
      <c r="E7132" s="1109">
        <v>10.199999999999999</v>
      </c>
      <c r="F7132" s="1109">
        <v>0</v>
      </c>
      <c r="G7132" s="1110" t="s">
        <v>10843</v>
      </c>
      <c r="H7132" s="1110" t="s">
        <v>4654</v>
      </c>
      <c r="I7132" s="1110" t="s">
        <v>10851</v>
      </c>
      <c r="J7132" s="1109">
        <v>0</v>
      </c>
      <c r="K7132" s="1109">
        <v>0</v>
      </c>
      <c r="L7132" s="1109">
        <v>0</v>
      </c>
      <c r="M7132" s="1109">
        <v>0</v>
      </c>
      <c r="N7132" s="1109">
        <v>0</v>
      </c>
      <c r="O7132" s="1109">
        <v>0</v>
      </c>
      <c r="P7132" s="1109">
        <v>0</v>
      </c>
      <c r="Q7132" s="1109">
        <v>0</v>
      </c>
    </row>
    <row r="7133" spans="1:17">
      <c r="A7133" s="1109">
        <v>22674</v>
      </c>
      <c r="B7133" s="1110" t="s">
        <v>0</v>
      </c>
      <c r="C7133" s="1109">
        <v>3.5</v>
      </c>
      <c r="D7133" s="1109">
        <v>2.9220000000000002</v>
      </c>
      <c r="E7133" s="1109">
        <v>10.199999999999999</v>
      </c>
      <c r="F7133" s="1109">
        <v>0</v>
      </c>
      <c r="G7133" s="1110" t="s">
        <v>10843</v>
      </c>
      <c r="H7133" s="1110" t="s">
        <v>4654</v>
      </c>
      <c r="I7133" s="1110" t="s">
        <v>10832</v>
      </c>
      <c r="J7133" s="1109">
        <v>0</v>
      </c>
      <c r="K7133" s="1109">
        <v>0</v>
      </c>
      <c r="L7133" s="1109">
        <v>0</v>
      </c>
      <c r="M7133" s="1109">
        <v>0</v>
      </c>
      <c r="N7133" s="1109">
        <v>0</v>
      </c>
      <c r="O7133" s="1109">
        <v>0</v>
      </c>
      <c r="P7133" s="1109">
        <v>0</v>
      </c>
      <c r="Q7133" s="1109">
        <v>0</v>
      </c>
    </row>
    <row r="7134" spans="1:17">
      <c r="A7134" s="1109">
        <v>22675</v>
      </c>
      <c r="B7134" s="1110" t="s">
        <v>0</v>
      </c>
      <c r="C7134" s="1109">
        <v>3.5</v>
      </c>
      <c r="D7134" s="1109">
        <v>2.9220000000000002</v>
      </c>
      <c r="E7134" s="1109">
        <v>10.199999999999999</v>
      </c>
      <c r="F7134" s="1109">
        <v>0</v>
      </c>
      <c r="G7134" s="1110" t="s">
        <v>10843</v>
      </c>
      <c r="H7134" s="1110" t="s">
        <v>4654</v>
      </c>
      <c r="I7134" s="1110" t="s">
        <v>10852</v>
      </c>
      <c r="J7134" s="1109">
        <v>0</v>
      </c>
      <c r="K7134" s="1109">
        <v>0</v>
      </c>
      <c r="L7134" s="1109">
        <v>0</v>
      </c>
      <c r="M7134" s="1109">
        <v>0</v>
      </c>
      <c r="N7134" s="1109">
        <v>0</v>
      </c>
      <c r="O7134" s="1109">
        <v>0</v>
      </c>
      <c r="P7134" s="1109">
        <v>0</v>
      </c>
      <c r="Q7134" s="1109">
        <v>0</v>
      </c>
    </row>
    <row r="7135" spans="1:17">
      <c r="A7135" s="1109">
        <v>22676</v>
      </c>
      <c r="B7135" s="1110" t="s">
        <v>0</v>
      </c>
      <c r="C7135" s="1109">
        <v>3.5</v>
      </c>
      <c r="D7135" s="1109">
        <v>2.9220000000000002</v>
      </c>
      <c r="E7135" s="1109">
        <v>10.199999999999999</v>
      </c>
      <c r="F7135" s="1109">
        <v>0</v>
      </c>
      <c r="G7135" s="1110" t="s">
        <v>10843</v>
      </c>
      <c r="H7135" s="1110" t="s">
        <v>4654</v>
      </c>
      <c r="I7135" s="1110" t="s">
        <v>10839</v>
      </c>
      <c r="J7135" s="1109">
        <v>0</v>
      </c>
      <c r="K7135" s="1109">
        <v>0</v>
      </c>
      <c r="L7135" s="1109">
        <v>0</v>
      </c>
      <c r="M7135" s="1109">
        <v>0</v>
      </c>
      <c r="N7135" s="1109">
        <v>0</v>
      </c>
      <c r="O7135" s="1109">
        <v>0</v>
      </c>
      <c r="P7135" s="1109">
        <v>0</v>
      </c>
      <c r="Q7135" s="1109">
        <v>0</v>
      </c>
    </row>
    <row r="7136" spans="1:17">
      <c r="A7136" s="1109">
        <v>22677</v>
      </c>
      <c r="B7136" s="1110" t="s">
        <v>0</v>
      </c>
      <c r="C7136" s="1109">
        <v>3.5</v>
      </c>
      <c r="D7136" s="1109">
        <v>2.9220000000000002</v>
      </c>
      <c r="E7136" s="1109">
        <v>10.199999999999999</v>
      </c>
      <c r="F7136" s="1109">
        <v>0</v>
      </c>
      <c r="G7136" s="1110" t="s">
        <v>10784</v>
      </c>
      <c r="H7136" s="1110" t="s">
        <v>4654</v>
      </c>
      <c r="I7136" s="1110" t="s">
        <v>10841</v>
      </c>
      <c r="J7136" s="1109">
        <v>0</v>
      </c>
      <c r="K7136" s="1109">
        <v>0</v>
      </c>
      <c r="L7136" s="1109">
        <v>0</v>
      </c>
      <c r="M7136" s="1109">
        <v>0</v>
      </c>
      <c r="N7136" s="1109">
        <v>0</v>
      </c>
      <c r="O7136" s="1109">
        <v>0</v>
      </c>
      <c r="P7136" s="1109">
        <v>0</v>
      </c>
      <c r="Q7136" s="1109">
        <v>0</v>
      </c>
    </row>
    <row r="7137" spans="1:17">
      <c r="A7137" s="1109">
        <v>22678</v>
      </c>
      <c r="B7137" s="1110" t="s">
        <v>0</v>
      </c>
      <c r="C7137" s="1109">
        <v>3.5</v>
      </c>
      <c r="D7137" s="1109">
        <v>2.9220000000000002</v>
      </c>
      <c r="E7137" s="1109">
        <v>10.199999999999999</v>
      </c>
      <c r="F7137" s="1109">
        <v>0</v>
      </c>
      <c r="G7137" s="1110" t="s">
        <v>10784</v>
      </c>
      <c r="H7137" s="1110" t="s">
        <v>4654</v>
      </c>
      <c r="I7137" s="1110" t="s">
        <v>10832</v>
      </c>
      <c r="J7137" s="1109">
        <v>0</v>
      </c>
      <c r="K7137" s="1109">
        <v>0</v>
      </c>
      <c r="L7137" s="1109">
        <v>0</v>
      </c>
      <c r="M7137" s="1109">
        <v>0</v>
      </c>
      <c r="N7137" s="1109">
        <v>0</v>
      </c>
      <c r="O7137" s="1109">
        <v>0</v>
      </c>
      <c r="P7137" s="1109">
        <v>0</v>
      </c>
      <c r="Q7137" s="1109">
        <v>0</v>
      </c>
    </row>
    <row r="7138" spans="1:17">
      <c r="A7138" s="1109">
        <v>22679</v>
      </c>
      <c r="B7138" s="1110" t="s">
        <v>0</v>
      </c>
      <c r="C7138" s="1109">
        <v>3.5</v>
      </c>
      <c r="D7138" s="1109">
        <v>2.9220000000000002</v>
      </c>
      <c r="E7138" s="1109">
        <v>10.199999999999999</v>
      </c>
      <c r="F7138" s="1109">
        <v>0</v>
      </c>
      <c r="G7138" s="1110" t="s">
        <v>10784</v>
      </c>
      <c r="H7138" s="1110" t="s">
        <v>4654</v>
      </c>
      <c r="I7138" s="1110" t="s">
        <v>10839</v>
      </c>
      <c r="J7138" s="1109">
        <v>0</v>
      </c>
      <c r="K7138" s="1109">
        <v>0</v>
      </c>
      <c r="L7138" s="1109">
        <v>0</v>
      </c>
      <c r="M7138" s="1109">
        <v>0</v>
      </c>
      <c r="N7138" s="1109">
        <v>0</v>
      </c>
      <c r="O7138" s="1109">
        <v>0</v>
      </c>
      <c r="P7138" s="1109">
        <v>0</v>
      </c>
      <c r="Q7138" s="1109">
        <v>0</v>
      </c>
    </row>
    <row r="7139" spans="1:17">
      <c r="A7139" s="1109">
        <v>22680</v>
      </c>
      <c r="B7139" s="1110" t="s">
        <v>0</v>
      </c>
      <c r="C7139" s="1109">
        <v>3.5</v>
      </c>
      <c r="D7139" s="1109">
        <v>2.9220000000000002</v>
      </c>
      <c r="E7139" s="1109">
        <v>10.199999999999999</v>
      </c>
      <c r="F7139" s="1109">
        <v>0</v>
      </c>
      <c r="G7139" s="1110" t="s">
        <v>10741</v>
      </c>
      <c r="H7139" s="1110" t="s">
        <v>4654</v>
      </c>
      <c r="I7139" s="1110" t="s">
        <v>10841</v>
      </c>
      <c r="J7139" s="1109">
        <v>0</v>
      </c>
      <c r="K7139" s="1109">
        <v>0</v>
      </c>
      <c r="L7139" s="1109">
        <v>0</v>
      </c>
      <c r="M7139" s="1109">
        <v>0</v>
      </c>
      <c r="N7139" s="1109">
        <v>0</v>
      </c>
      <c r="O7139" s="1109">
        <v>0</v>
      </c>
      <c r="P7139" s="1109">
        <v>0</v>
      </c>
      <c r="Q7139" s="1109">
        <v>0</v>
      </c>
    </row>
    <row r="7140" spans="1:17">
      <c r="A7140" s="1109">
        <v>22681</v>
      </c>
      <c r="B7140" s="1110" t="s">
        <v>0</v>
      </c>
      <c r="C7140" s="1109">
        <v>3.5</v>
      </c>
      <c r="D7140" s="1109">
        <v>2.9220000000000002</v>
      </c>
      <c r="E7140" s="1109">
        <v>10.199999999999999</v>
      </c>
      <c r="F7140" s="1109">
        <v>0</v>
      </c>
      <c r="G7140" s="1110" t="s">
        <v>10741</v>
      </c>
      <c r="H7140" s="1110" t="s">
        <v>4654</v>
      </c>
      <c r="I7140" s="1110" t="s">
        <v>10832</v>
      </c>
      <c r="J7140" s="1109">
        <v>0</v>
      </c>
      <c r="K7140" s="1109">
        <v>0</v>
      </c>
      <c r="L7140" s="1109">
        <v>0</v>
      </c>
      <c r="M7140" s="1109">
        <v>0</v>
      </c>
      <c r="N7140" s="1109">
        <v>0</v>
      </c>
      <c r="O7140" s="1109">
        <v>0</v>
      </c>
      <c r="P7140" s="1109">
        <v>0</v>
      </c>
      <c r="Q7140" s="1109">
        <v>0</v>
      </c>
    </row>
    <row r="7141" spans="1:17">
      <c r="A7141" s="1109">
        <v>22682</v>
      </c>
      <c r="B7141" s="1110" t="s">
        <v>0</v>
      </c>
      <c r="C7141" s="1109">
        <v>3.5</v>
      </c>
      <c r="D7141" s="1109">
        <v>2.9220000000000002</v>
      </c>
      <c r="E7141" s="1109">
        <v>10.199999999999999</v>
      </c>
      <c r="F7141" s="1109">
        <v>0</v>
      </c>
      <c r="G7141" s="1110" t="s">
        <v>10741</v>
      </c>
      <c r="H7141" s="1110" t="s">
        <v>4654</v>
      </c>
      <c r="I7141" s="1110" t="s">
        <v>10839</v>
      </c>
      <c r="J7141" s="1109">
        <v>0</v>
      </c>
      <c r="K7141" s="1109">
        <v>0</v>
      </c>
      <c r="L7141" s="1109">
        <v>0</v>
      </c>
      <c r="M7141" s="1109">
        <v>0</v>
      </c>
      <c r="N7141" s="1109">
        <v>0</v>
      </c>
      <c r="O7141" s="1109">
        <v>0</v>
      </c>
      <c r="P7141" s="1109">
        <v>0</v>
      </c>
      <c r="Q7141" s="1109">
        <v>0</v>
      </c>
    </row>
    <row r="7142" spans="1:17">
      <c r="A7142" s="1109">
        <v>22683</v>
      </c>
      <c r="B7142" s="1110" t="s">
        <v>0</v>
      </c>
      <c r="C7142" s="1109">
        <v>3.5</v>
      </c>
      <c r="D7142" s="1109">
        <v>2.9220000000000002</v>
      </c>
      <c r="E7142" s="1109">
        <v>10.199999999999999</v>
      </c>
      <c r="F7142" s="1109">
        <v>0</v>
      </c>
      <c r="G7142" s="1110" t="s">
        <v>10790</v>
      </c>
      <c r="H7142" s="1110" t="s">
        <v>4654</v>
      </c>
      <c r="I7142" s="1110" t="s">
        <v>10841</v>
      </c>
      <c r="J7142" s="1109">
        <v>0</v>
      </c>
      <c r="K7142" s="1109">
        <v>0</v>
      </c>
      <c r="L7142" s="1109">
        <v>0</v>
      </c>
      <c r="M7142" s="1109">
        <v>0</v>
      </c>
      <c r="N7142" s="1109">
        <v>0</v>
      </c>
      <c r="O7142" s="1109">
        <v>0</v>
      </c>
      <c r="P7142" s="1109">
        <v>0</v>
      </c>
      <c r="Q7142" s="1109">
        <v>0</v>
      </c>
    </row>
    <row r="7143" spans="1:17">
      <c r="A7143" s="1109">
        <v>22684</v>
      </c>
      <c r="B7143" s="1110" t="s">
        <v>0</v>
      </c>
      <c r="C7143" s="1109">
        <v>3.5</v>
      </c>
      <c r="D7143" s="1109">
        <v>2.9220000000000002</v>
      </c>
      <c r="E7143" s="1109">
        <v>10.199999999999999</v>
      </c>
      <c r="F7143" s="1109">
        <v>0</v>
      </c>
      <c r="G7143" s="1110" t="s">
        <v>10790</v>
      </c>
      <c r="H7143" s="1110" t="s">
        <v>4654</v>
      </c>
      <c r="I7143" s="1110" t="s">
        <v>10832</v>
      </c>
      <c r="J7143" s="1109">
        <v>0</v>
      </c>
      <c r="K7143" s="1109">
        <v>0</v>
      </c>
      <c r="L7143" s="1109">
        <v>0</v>
      </c>
      <c r="M7143" s="1109">
        <v>0</v>
      </c>
      <c r="N7143" s="1109">
        <v>0</v>
      </c>
      <c r="O7143" s="1109">
        <v>0</v>
      </c>
      <c r="P7143" s="1109">
        <v>0</v>
      </c>
      <c r="Q7143" s="1109">
        <v>0</v>
      </c>
    </row>
    <row r="7144" spans="1:17">
      <c r="A7144" s="1109">
        <v>22685</v>
      </c>
      <c r="B7144" s="1110" t="s">
        <v>0</v>
      </c>
      <c r="C7144" s="1109">
        <v>3.5</v>
      </c>
      <c r="D7144" s="1109">
        <v>2.9220000000000002</v>
      </c>
      <c r="E7144" s="1109">
        <v>10.199999999999999</v>
      </c>
      <c r="F7144" s="1109">
        <v>0</v>
      </c>
      <c r="G7144" s="1110" t="s">
        <v>10790</v>
      </c>
      <c r="H7144" s="1110" t="s">
        <v>4654</v>
      </c>
      <c r="I7144" s="1110" t="s">
        <v>10839</v>
      </c>
      <c r="J7144" s="1109">
        <v>0</v>
      </c>
      <c r="K7144" s="1109">
        <v>0</v>
      </c>
      <c r="L7144" s="1109">
        <v>0</v>
      </c>
      <c r="M7144" s="1109">
        <v>0</v>
      </c>
      <c r="N7144" s="1109">
        <v>0</v>
      </c>
      <c r="O7144" s="1109">
        <v>0</v>
      </c>
      <c r="P7144" s="1109">
        <v>0</v>
      </c>
      <c r="Q7144" s="1109">
        <v>0</v>
      </c>
    </row>
    <row r="7145" spans="1:17">
      <c r="A7145" s="1109">
        <v>22686</v>
      </c>
      <c r="B7145" s="1110" t="s">
        <v>0</v>
      </c>
      <c r="C7145" s="1109">
        <v>3.5</v>
      </c>
      <c r="D7145" s="1109">
        <v>2.9220000000000002</v>
      </c>
      <c r="E7145" s="1109">
        <v>10.199999999999999</v>
      </c>
      <c r="F7145" s="1109">
        <v>0</v>
      </c>
      <c r="G7145" s="1110" t="s">
        <v>10833</v>
      </c>
      <c r="H7145" s="1110" t="s">
        <v>4654</v>
      </c>
      <c r="I7145" s="1110" t="s">
        <v>10841</v>
      </c>
      <c r="J7145" s="1109">
        <v>0</v>
      </c>
      <c r="K7145" s="1109">
        <v>0</v>
      </c>
      <c r="L7145" s="1109">
        <v>0</v>
      </c>
      <c r="M7145" s="1109">
        <v>0</v>
      </c>
      <c r="N7145" s="1109">
        <v>0</v>
      </c>
      <c r="O7145" s="1109">
        <v>0</v>
      </c>
      <c r="P7145" s="1109">
        <v>0</v>
      </c>
      <c r="Q7145" s="1109">
        <v>0</v>
      </c>
    </row>
    <row r="7146" spans="1:17">
      <c r="A7146" s="1109">
        <v>22687</v>
      </c>
      <c r="B7146" s="1110" t="s">
        <v>0</v>
      </c>
      <c r="C7146" s="1109">
        <v>3.5</v>
      </c>
      <c r="D7146" s="1109">
        <v>2.9220000000000002</v>
      </c>
      <c r="E7146" s="1109">
        <v>10.199999999999999</v>
      </c>
      <c r="F7146" s="1109">
        <v>0</v>
      </c>
      <c r="G7146" s="1110" t="s">
        <v>10833</v>
      </c>
      <c r="H7146" s="1110" t="s">
        <v>4654</v>
      </c>
      <c r="I7146" s="1110" t="s">
        <v>10851</v>
      </c>
      <c r="J7146" s="1109">
        <v>0</v>
      </c>
      <c r="K7146" s="1109">
        <v>0</v>
      </c>
      <c r="L7146" s="1109">
        <v>0</v>
      </c>
      <c r="M7146" s="1109">
        <v>0</v>
      </c>
      <c r="N7146" s="1109">
        <v>0</v>
      </c>
      <c r="O7146" s="1109">
        <v>0</v>
      </c>
      <c r="P7146" s="1109">
        <v>0</v>
      </c>
      <c r="Q7146" s="1109">
        <v>0</v>
      </c>
    </row>
    <row r="7147" spans="1:17">
      <c r="A7147" s="1109">
        <v>22688</v>
      </c>
      <c r="B7147" s="1110" t="s">
        <v>0</v>
      </c>
      <c r="C7147" s="1109">
        <v>3.5</v>
      </c>
      <c r="D7147" s="1109">
        <v>2.9220000000000002</v>
      </c>
      <c r="E7147" s="1109">
        <v>10.199999999999999</v>
      </c>
      <c r="F7147" s="1109">
        <v>0</v>
      </c>
      <c r="G7147" s="1110" t="s">
        <v>10833</v>
      </c>
      <c r="H7147" s="1110" t="s">
        <v>4654</v>
      </c>
      <c r="I7147" s="1110" t="s">
        <v>10832</v>
      </c>
      <c r="J7147" s="1109">
        <v>0</v>
      </c>
      <c r="K7147" s="1109">
        <v>0</v>
      </c>
      <c r="L7147" s="1109">
        <v>0</v>
      </c>
      <c r="M7147" s="1109">
        <v>0</v>
      </c>
      <c r="N7147" s="1109">
        <v>0</v>
      </c>
      <c r="O7147" s="1109">
        <v>0</v>
      </c>
      <c r="P7147" s="1109">
        <v>0</v>
      </c>
      <c r="Q7147" s="1109">
        <v>0</v>
      </c>
    </row>
    <row r="7148" spans="1:17">
      <c r="A7148" s="1109">
        <v>22689</v>
      </c>
      <c r="B7148" s="1110" t="s">
        <v>0</v>
      </c>
      <c r="C7148" s="1109">
        <v>3.5</v>
      </c>
      <c r="D7148" s="1109">
        <v>2.9220000000000002</v>
      </c>
      <c r="E7148" s="1109">
        <v>10.199999999999999</v>
      </c>
      <c r="F7148" s="1109">
        <v>0</v>
      </c>
      <c r="G7148" s="1110" t="s">
        <v>10833</v>
      </c>
      <c r="H7148" s="1110" t="s">
        <v>4654</v>
      </c>
      <c r="I7148" s="1110" t="s">
        <v>10852</v>
      </c>
      <c r="J7148" s="1109">
        <v>0</v>
      </c>
      <c r="K7148" s="1109">
        <v>0</v>
      </c>
      <c r="L7148" s="1109">
        <v>0</v>
      </c>
      <c r="M7148" s="1109">
        <v>0</v>
      </c>
      <c r="N7148" s="1109">
        <v>0</v>
      </c>
      <c r="O7148" s="1109">
        <v>0</v>
      </c>
      <c r="P7148" s="1109">
        <v>0</v>
      </c>
      <c r="Q7148" s="1109">
        <v>0</v>
      </c>
    </row>
    <row r="7149" spans="1:17">
      <c r="A7149" s="1109">
        <v>22690</v>
      </c>
      <c r="B7149" s="1110" t="s">
        <v>0</v>
      </c>
      <c r="C7149" s="1109">
        <v>3.5</v>
      </c>
      <c r="D7149" s="1109">
        <v>2.9220000000000002</v>
      </c>
      <c r="E7149" s="1109">
        <v>10.199999999999999</v>
      </c>
      <c r="F7149" s="1109">
        <v>0</v>
      </c>
      <c r="G7149" s="1110" t="s">
        <v>10833</v>
      </c>
      <c r="H7149" s="1110" t="s">
        <v>4654</v>
      </c>
      <c r="I7149" s="1110" t="s">
        <v>10839</v>
      </c>
      <c r="J7149" s="1109">
        <v>0</v>
      </c>
      <c r="K7149" s="1109">
        <v>0</v>
      </c>
      <c r="L7149" s="1109">
        <v>0</v>
      </c>
      <c r="M7149" s="1109">
        <v>0</v>
      </c>
      <c r="N7149" s="1109">
        <v>0</v>
      </c>
      <c r="O7149" s="1109">
        <v>0</v>
      </c>
      <c r="P7149" s="1109">
        <v>0</v>
      </c>
      <c r="Q7149" s="1109">
        <v>0</v>
      </c>
    </row>
    <row r="7150" spans="1:17">
      <c r="A7150" s="1109">
        <v>22691</v>
      </c>
      <c r="B7150" s="1110" t="s">
        <v>0</v>
      </c>
      <c r="C7150" s="1109">
        <v>3.5</v>
      </c>
      <c r="D7150" s="1109">
        <v>2.9220000000000002</v>
      </c>
      <c r="E7150" s="1109">
        <v>10.199999999999999</v>
      </c>
      <c r="F7150" s="1109">
        <v>0</v>
      </c>
      <c r="G7150" s="1110" t="s">
        <v>10737</v>
      </c>
      <c r="H7150" s="1110" t="s">
        <v>4654</v>
      </c>
      <c r="I7150" s="1110" t="s">
        <v>10841</v>
      </c>
      <c r="J7150" s="1109">
        <v>0</v>
      </c>
      <c r="K7150" s="1109">
        <v>0</v>
      </c>
      <c r="L7150" s="1109">
        <v>0</v>
      </c>
      <c r="M7150" s="1109">
        <v>0</v>
      </c>
      <c r="N7150" s="1109">
        <v>0</v>
      </c>
      <c r="O7150" s="1109">
        <v>0</v>
      </c>
      <c r="P7150" s="1109">
        <v>0</v>
      </c>
      <c r="Q7150" s="1109">
        <v>0</v>
      </c>
    </row>
    <row r="7151" spans="1:17">
      <c r="A7151" s="1109">
        <v>22692</v>
      </c>
      <c r="B7151" s="1110" t="s">
        <v>0</v>
      </c>
      <c r="C7151" s="1109">
        <v>3.5</v>
      </c>
      <c r="D7151" s="1109">
        <v>2.9220000000000002</v>
      </c>
      <c r="E7151" s="1109">
        <v>10.199999999999999</v>
      </c>
      <c r="F7151" s="1109">
        <v>0</v>
      </c>
      <c r="G7151" s="1110" t="s">
        <v>10737</v>
      </c>
      <c r="H7151" s="1110" t="s">
        <v>4654</v>
      </c>
      <c r="I7151" s="1110" t="s">
        <v>10852</v>
      </c>
      <c r="J7151" s="1109">
        <v>0</v>
      </c>
      <c r="K7151" s="1109">
        <v>0</v>
      </c>
      <c r="L7151" s="1109">
        <v>0</v>
      </c>
      <c r="M7151" s="1109">
        <v>0</v>
      </c>
      <c r="N7151" s="1109">
        <v>0</v>
      </c>
      <c r="O7151" s="1109">
        <v>0</v>
      </c>
      <c r="P7151" s="1109">
        <v>0</v>
      </c>
      <c r="Q7151" s="1109">
        <v>0</v>
      </c>
    </row>
    <row r="7152" spans="1:17">
      <c r="A7152" s="1109">
        <v>22693</v>
      </c>
      <c r="B7152" s="1110" t="s">
        <v>0</v>
      </c>
      <c r="C7152" s="1109">
        <v>3.5</v>
      </c>
      <c r="D7152" s="1109">
        <v>2.9220000000000002</v>
      </c>
      <c r="E7152" s="1109">
        <v>10.199999999999999</v>
      </c>
      <c r="F7152" s="1109">
        <v>0</v>
      </c>
      <c r="G7152" s="1110" t="s">
        <v>10737</v>
      </c>
      <c r="H7152" s="1110" t="s">
        <v>4654</v>
      </c>
      <c r="I7152" s="1110" t="s">
        <v>10851</v>
      </c>
      <c r="J7152" s="1109">
        <v>0</v>
      </c>
      <c r="K7152" s="1109">
        <v>0</v>
      </c>
      <c r="L7152" s="1109">
        <v>0</v>
      </c>
      <c r="M7152" s="1109">
        <v>0</v>
      </c>
      <c r="N7152" s="1109">
        <v>0</v>
      </c>
      <c r="O7152" s="1109">
        <v>0</v>
      </c>
      <c r="P7152" s="1109">
        <v>0</v>
      </c>
      <c r="Q7152" s="1109">
        <v>0</v>
      </c>
    </row>
    <row r="7153" spans="1:17">
      <c r="A7153" s="1109">
        <v>22694</v>
      </c>
      <c r="B7153" s="1110" t="s">
        <v>0</v>
      </c>
      <c r="C7153" s="1109">
        <v>3.5</v>
      </c>
      <c r="D7153" s="1109">
        <v>2.9220000000000002</v>
      </c>
      <c r="E7153" s="1109">
        <v>10.199999999999999</v>
      </c>
      <c r="F7153" s="1109">
        <v>0</v>
      </c>
      <c r="G7153" s="1110" t="s">
        <v>10737</v>
      </c>
      <c r="H7153" s="1110" t="s">
        <v>4654</v>
      </c>
      <c r="I7153" s="1110" t="s">
        <v>10832</v>
      </c>
      <c r="J7153" s="1109">
        <v>0</v>
      </c>
      <c r="K7153" s="1109">
        <v>0</v>
      </c>
      <c r="L7153" s="1109">
        <v>0</v>
      </c>
      <c r="M7153" s="1109">
        <v>0</v>
      </c>
      <c r="N7153" s="1109">
        <v>0</v>
      </c>
      <c r="O7153" s="1109">
        <v>0</v>
      </c>
      <c r="P7153" s="1109">
        <v>0</v>
      </c>
      <c r="Q7153" s="1109">
        <v>0</v>
      </c>
    </row>
    <row r="7154" spans="1:17">
      <c r="A7154" s="1109">
        <v>22695</v>
      </c>
      <c r="B7154" s="1110" t="s">
        <v>0</v>
      </c>
      <c r="C7154" s="1109">
        <v>3.5</v>
      </c>
      <c r="D7154" s="1109">
        <v>2.9220000000000002</v>
      </c>
      <c r="E7154" s="1109">
        <v>10.199999999999999</v>
      </c>
      <c r="F7154" s="1109">
        <v>0</v>
      </c>
      <c r="G7154" s="1110" t="s">
        <v>10737</v>
      </c>
      <c r="H7154" s="1110" t="s">
        <v>4654</v>
      </c>
      <c r="I7154" s="1110" t="s">
        <v>10839</v>
      </c>
      <c r="J7154" s="1109">
        <v>0</v>
      </c>
      <c r="K7154" s="1109">
        <v>0</v>
      </c>
      <c r="L7154" s="1109">
        <v>0</v>
      </c>
      <c r="M7154" s="1109">
        <v>0</v>
      </c>
      <c r="N7154" s="1109">
        <v>0</v>
      </c>
      <c r="O7154" s="1109">
        <v>0</v>
      </c>
      <c r="P7154" s="1109">
        <v>0</v>
      </c>
      <c r="Q7154" s="1109">
        <v>0</v>
      </c>
    </row>
    <row r="7155" spans="1:17">
      <c r="A7155" s="1109">
        <v>22696</v>
      </c>
      <c r="B7155" s="1110" t="s">
        <v>0</v>
      </c>
      <c r="C7155" s="1109">
        <v>3.5</v>
      </c>
      <c r="D7155" s="1109">
        <v>2.9220000000000002</v>
      </c>
      <c r="E7155" s="1109">
        <v>10.199999999999999</v>
      </c>
      <c r="F7155" s="1109">
        <v>0</v>
      </c>
      <c r="G7155" s="1110" t="s">
        <v>10753</v>
      </c>
      <c r="H7155" s="1110" t="s">
        <v>4654</v>
      </c>
      <c r="I7155" s="1110" t="s">
        <v>10841</v>
      </c>
      <c r="J7155" s="1109">
        <v>0</v>
      </c>
      <c r="K7155" s="1109">
        <v>0</v>
      </c>
      <c r="L7155" s="1109">
        <v>0</v>
      </c>
      <c r="M7155" s="1109">
        <v>0</v>
      </c>
      <c r="N7155" s="1109">
        <v>0</v>
      </c>
      <c r="O7155" s="1109">
        <v>0</v>
      </c>
      <c r="P7155" s="1109">
        <v>0</v>
      </c>
      <c r="Q7155" s="1109">
        <v>0</v>
      </c>
    </row>
    <row r="7156" spans="1:17">
      <c r="A7156" s="1109">
        <v>22697</v>
      </c>
      <c r="B7156" s="1110" t="s">
        <v>0</v>
      </c>
      <c r="C7156" s="1109">
        <v>3.5</v>
      </c>
      <c r="D7156" s="1109">
        <v>2.9220000000000002</v>
      </c>
      <c r="E7156" s="1109">
        <v>10.199999999999999</v>
      </c>
      <c r="F7156" s="1109">
        <v>0</v>
      </c>
      <c r="G7156" s="1110" t="s">
        <v>10753</v>
      </c>
      <c r="H7156" s="1110" t="s">
        <v>4654</v>
      </c>
      <c r="I7156" s="1110" t="s">
        <v>10852</v>
      </c>
      <c r="J7156" s="1109">
        <v>0</v>
      </c>
      <c r="K7156" s="1109">
        <v>0</v>
      </c>
      <c r="L7156" s="1109">
        <v>0</v>
      </c>
      <c r="M7156" s="1109">
        <v>0</v>
      </c>
      <c r="N7156" s="1109">
        <v>0</v>
      </c>
      <c r="O7156" s="1109">
        <v>0</v>
      </c>
      <c r="P7156" s="1109">
        <v>0</v>
      </c>
      <c r="Q7156" s="1109">
        <v>0</v>
      </c>
    </row>
    <row r="7157" spans="1:17">
      <c r="A7157" s="1109">
        <v>22698</v>
      </c>
      <c r="B7157" s="1110" t="s">
        <v>0</v>
      </c>
      <c r="C7157" s="1109">
        <v>3.5</v>
      </c>
      <c r="D7157" s="1109">
        <v>2.9220000000000002</v>
      </c>
      <c r="E7157" s="1109">
        <v>10.199999999999999</v>
      </c>
      <c r="F7157" s="1109">
        <v>0</v>
      </c>
      <c r="G7157" s="1110" t="s">
        <v>10753</v>
      </c>
      <c r="H7157" s="1110" t="s">
        <v>4654</v>
      </c>
      <c r="I7157" s="1110" t="s">
        <v>10851</v>
      </c>
      <c r="J7157" s="1109">
        <v>0</v>
      </c>
      <c r="K7157" s="1109">
        <v>0</v>
      </c>
      <c r="L7157" s="1109">
        <v>0</v>
      </c>
      <c r="M7157" s="1109">
        <v>0</v>
      </c>
      <c r="N7157" s="1109">
        <v>0</v>
      </c>
      <c r="O7157" s="1109">
        <v>0</v>
      </c>
      <c r="P7157" s="1109">
        <v>0</v>
      </c>
      <c r="Q7157" s="1109">
        <v>0</v>
      </c>
    </row>
    <row r="7158" spans="1:17">
      <c r="A7158" s="1109">
        <v>22699</v>
      </c>
      <c r="B7158" s="1110" t="s">
        <v>0</v>
      </c>
      <c r="C7158" s="1109">
        <v>3.5</v>
      </c>
      <c r="D7158" s="1109">
        <v>2.9220000000000002</v>
      </c>
      <c r="E7158" s="1109">
        <v>10.199999999999999</v>
      </c>
      <c r="F7158" s="1109">
        <v>0</v>
      </c>
      <c r="G7158" s="1110" t="s">
        <v>10753</v>
      </c>
      <c r="H7158" s="1110" t="s">
        <v>4654</v>
      </c>
      <c r="I7158" s="1110" t="s">
        <v>10832</v>
      </c>
      <c r="J7158" s="1109">
        <v>0</v>
      </c>
      <c r="K7158" s="1109">
        <v>0</v>
      </c>
      <c r="L7158" s="1109">
        <v>0</v>
      </c>
      <c r="M7158" s="1109">
        <v>0</v>
      </c>
      <c r="N7158" s="1109">
        <v>0</v>
      </c>
      <c r="O7158" s="1109">
        <v>0</v>
      </c>
      <c r="P7158" s="1109">
        <v>0</v>
      </c>
      <c r="Q7158" s="1109">
        <v>0</v>
      </c>
    </row>
    <row r="7159" spans="1:17">
      <c r="A7159" s="1109">
        <v>22700</v>
      </c>
      <c r="B7159" s="1110" t="s">
        <v>0</v>
      </c>
      <c r="C7159" s="1109">
        <v>3.5</v>
      </c>
      <c r="D7159" s="1109">
        <v>2.9220000000000002</v>
      </c>
      <c r="E7159" s="1109">
        <v>10.199999999999999</v>
      </c>
      <c r="F7159" s="1109">
        <v>0</v>
      </c>
      <c r="G7159" s="1110" t="s">
        <v>10753</v>
      </c>
      <c r="H7159" s="1110" t="s">
        <v>4654</v>
      </c>
      <c r="I7159" s="1110" t="s">
        <v>10839</v>
      </c>
      <c r="J7159" s="1109">
        <v>0</v>
      </c>
      <c r="K7159" s="1109">
        <v>0</v>
      </c>
      <c r="L7159" s="1109">
        <v>0</v>
      </c>
      <c r="M7159" s="1109">
        <v>0</v>
      </c>
      <c r="N7159" s="1109">
        <v>0</v>
      </c>
      <c r="O7159" s="1109">
        <v>0</v>
      </c>
      <c r="P7159" s="1109">
        <v>0</v>
      </c>
      <c r="Q7159" s="1109">
        <v>0</v>
      </c>
    </row>
    <row r="7160" spans="1:17">
      <c r="A7160" s="1109">
        <v>22701</v>
      </c>
      <c r="B7160" s="1110" t="s">
        <v>0</v>
      </c>
      <c r="C7160" s="1109">
        <v>3.5</v>
      </c>
      <c r="D7160" s="1109">
        <v>2.9220000000000002</v>
      </c>
      <c r="E7160" s="1109">
        <v>10.199999999999999</v>
      </c>
      <c r="F7160" s="1109">
        <v>0</v>
      </c>
      <c r="G7160" s="1110" t="s">
        <v>10775</v>
      </c>
      <c r="H7160" s="1110" t="s">
        <v>4654</v>
      </c>
      <c r="I7160" s="1110" t="s">
        <v>10852</v>
      </c>
      <c r="J7160" s="1109">
        <v>0</v>
      </c>
      <c r="K7160" s="1109">
        <v>0</v>
      </c>
      <c r="L7160" s="1109">
        <v>0</v>
      </c>
      <c r="M7160" s="1109">
        <v>0</v>
      </c>
      <c r="N7160" s="1109">
        <v>0</v>
      </c>
      <c r="O7160" s="1109">
        <v>0</v>
      </c>
      <c r="P7160" s="1109">
        <v>0</v>
      </c>
      <c r="Q7160" s="1109">
        <v>0</v>
      </c>
    </row>
    <row r="7161" spans="1:17">
      <c r="A7161" s="1109">
        <v>22702</v>
      </c>
      <c r="B7161" s="1110" t="s">
        <v>0</v>
      </c>
      <c r="C7161" s="1109">
        <v>3.5</v>
      </c>
      <c r="D7161" s="1109">
        <v>2.9220000000000002</v>
      </c>
      <c r="E7161" s="1109">
        <v>10.199999999999999</v>
      </c>
      <c r="F7161" s="1109">
        <v>0</v>
      </c>
      <c r="G7161" s="1110" t="s">
        <v>10738</v>
      </c>
      <c r="H7161" s="1110" t="s">
        <v>4654</v>
      </c>
      <c r="I7161" s="1110" t="s">
        <v>10852</v>
      </c>
      <c r="J7161" s="1109">
        <v>0</v>
      </c>
      <c r="K7161" s="1109">
        <v>0</v>
      </c>
      <c r="L7161" s="1109">
        <v>0</v>
      </c>
      <c r="M7161" s="1109">
        <v>0</v>
      </c>
      <c r="N7161" s="1109">
        <v>0</v>
      </c>
      <c r="O7161" s="1109">
        <v>0</v>
      </c>
      <c r="P7161" s="1109">
        <v>0</v>
      </c>
      <c r="Q7161" s="1109">
        <v>0</v>
      </c>
    </row>
    <row r="7162" spans="1:17">
      <c r="A7162" s="1109">
        <v>22703</v>
      </c>
      <c r="B7162" s="1110" t="s">
        <v>0</v>
      </c>
      <c r="C7162" s="1109">
        <v>3.5</v>
      </c>
      <c r="D7162" s="1109">
        <v>2.9220000000000002</v>
      </c>
      <c r="E7162" s="1109">
        <v>10.199999999999999</v>
      </c>
      <c r="F7162" s="1109">
        <v>0</v>
      </c>
      <c r="G7162" s="1110" t="s">
        <v>10739</v>
      </c>
      <c r="H7162" s="1110" t="s">
        <v>4654</v>
      </c>
      <c r="I7162" s="1110" t="s">
        <v>10841</v>
      </c>
      <c r="J7162" s="1109">
        <v>0</v>
      </c>
      <c r="K7162" s="1109">
        <v>0</v>
      </c>
      <c r="L7162" s="1109">
        <v>0</v>
      </c>
      <c r="M7162" s="1109">
        <v>0</v>
      </c>
      <c r="N7162" s="1109">
        <v>0</v>
      </c>
      <c r="O7162" s="1109">
        <v>0</v>
      </c>
      <c r="P7162" s="1109">
        <v>0</v>
      </c>
      <c r="Q7162" s="1109">
        <v>0</v>
      </c>
    </row>
    <row r="7163" spans="1:17">
      <c r="A7163" s="1109">
        <v>22704</v>
      </c>
      <c r="B7163" s="1110" t="s">
        <v>0</v>
      </c>
      <c r="C7163" s="1109">
        <v>3.5</v>
      </c>
      <c r="D7163" s="1109">
        <v>2.9220000000000002</v>
      </c>
      <c r="E7163" s="1109">
        <v>10.199999999999999</v>
      </c>
      <c r="F7163" s="1109">
        <v>0</v>
      </c>
      <c r="G7163" s="1110" t="s">
        <v>10739</v>
      </c>
      <c r="H7163" s="1110" t="s">
        <v>4654</v>
      </c>
      <c r="I7163" s="1110" t="s">
        <v>10852</v>
      </c>
      <c r="J7163" s="1109">
        <v>0</v>
      </c>
      <c r="K7163" s="1109">
        <v>0</v>
      </c>
      <c r="L7163" s="1109">
        <v>0</v>
      </c>
      <c r="M7163" s="1109">
        <v>0</v>
      </c>
      <c r="N7163" s="1109">
        <v>0</v>
      </c>
      <c r="O7163" s="1109">
        <v>0</v>
      </c>
      <c r="P7163" s="1109">
        <v>0</v>
      </c>
      <c r="Q7163" s="1109">
        <v>0</v>
      </c>
    </row>
    <row r="7164" spans="1:17">
      <c r="A7164" s="1109">
        <v>22705</v>
      </c>
      <c r="B7164" s="1110" t="s">
        <v>0</v>
      </c>
      <c r="C7164" s="1109">
        <v>3.5</v>
      </c>
      <c r="D7164" s="1109">
        <v>2.9220000000000002</v>
      </c>
      <c r="E7164" s="1109">
        <v>10.199999999999999</v>
      </c>
      <c r="F7164" s="1109">
        <v>0</v>
      </c>
      <c r="G7164" s="1110" t="s">
        <v>10739</v>
      </c>
      <c r="H7164" s="1110" t="s">
        <v>4654</v>
      </c>
      <c r="I7164" s="1110" t="s">
        <v>10851</v>
      </c>
      <c r="J7164" s="1109">
        <v>0</v>
      </c>
      <c r="K7164" s="1109">
        <v>0</v>
      </c>
      <c r="L7164" s="1109">
        <v>0</v>
      </c>
      <c r="M7164" s="1109">
        <v>0</v>
      </c>
      <c r="N7164" s="1109">
        <v>0</v>
      </c>
      <c r="O7164" s="1109">
        <v>0</v>
      </c>
      <c r="P7164" s="1109">
        <v>0</v>
      </c>
      <c r="Q7164" s="1109">
        <v>0</v>
      </c>
    </row>
    <row r="7165" spans="1:17">
      <c r="A7165" s="1109">
        <v>22706</v>
      </c>
      <c r="B7165" s="1110" t="s">
        <v>0</v>
      </c>
      <c r="C7165" s="1109">
        <v>3.5</v>
      </c>
      <c r="D7165" s="1109">
        <v>2.9220000000000002</v>
      </c>
      <c r="E7165" s="1109">
        <v>10.199999999999999</v>
      </c>
      <c r="F7165" s="1109">
        <v>0</v>
      </c>
      <c r="G7165" s="1110" t="s">
        <v>10739</v>
      </c>
      <c r="H7165" s="1110" t="s">
        <v>4654</v>
      </c>
      <c r="I7165" s="1110" t="s">
        <v>10832</v>
      </c>
      <c r="J7165" s="1109">
        <v>0</v>
      </c>
      <c r="K7165" s="1109">
        <v>0</v>
      </c>
      <c r="L7165" s="1109">
        <v>0</v>
      </c>
      <c r="M7165" s="1109">
        <v>0</v>
      </c>
      <c r="N7165" s="1109">
        <v>0</v>
      </c>
      <c r="O7165" s="1109">
        <v>0</v>
      </c>
      <c r="P7165" s="1109">
        <v>0</v>
      </c>
      <c r="Q7165" s="1109">
        <v>0</v>
      </c>
    </row>
    <row r="7166" spans="1:17">
      <c r="A7166" s="1109">
        <v>22707</v>
      </c>
      <c r="B7166" s="1110" t="s">
        <v>0</v>
      </c>
      <c r="C7166" s="1109">
        <v>3.5</v>
      </c>
      <c r="D7166" s="1109">
        <v>2.9220000000000002</v>
      </c>
      <c r="E7166" s="1109">
        <v>10.199999999999999</v>
      </c>
      <c r="F7166" s="1109">
        <v>0</v>
      </c>
      <c r="G7166" s="1110" t="s">
        <v>10739</v>
      </c>
      <c r="H7166" s="1110" t="s">
        <v>4654</v>
      </c>
      <c r="I7166" s="1110" t="s">
        <v>10839</v>
      </c>
      <c r="J7166" s="1109">
        <v>0</v>
      </c>
      <c r="K7166" s="1109">
        <v>0</v>
      </c>
      <c r="L7166" s="1109">
        <v>0</v>
      </c>
      <c r="M7166" s="1109">
        <v>0</v>
      </c>
      <c r="N7166" s="1109">
        <v>0</v>
      </c>
      <c r="O7166" s="1109">
        <v>0</v>
      </c>
      <c r="P7166" s="1109">
        <v>0</v>
      </c>
      <c r="Q7166" s="1109">
        <v>0</v>
      </c>
    </row>
    <row r="7167" spans="1:17">
      <c r="A7167" s="1109">
        <v>22708</v>
      </c>
      <c r="B7167" s="1110" t="s">
        <v>0</v>
      </c>
      <c r="C7167" s="1109">
        <v>3.5</v>
      </c>
      <c r="D7167" s="1109">
        <v>2.9220000000000002</v>
      </c>
      <c r="E7167" s="1109">
        <v>10.199999999999999</v>
      </c>
      <c r="F7167" s="1109">
        <v>0</v>
      </c>
      <c r="G7167" s="1110" t="s">
        <v>10844</v>
      </c>
      <c r="H7167" s="1110" t="s">
        <v>4654</v>
      </c>
      <c r="I7167" s="1110" t="s">
        <v>10841</v>
      </c>
      <c r="J7167" s="1109">
        <v>0</v>
      </c>
      <c r="K7167" s="1109">
        <v>0</v>
      </c>
      <c r="L7167" s="1109">
        <v>0</v>
      </c>
      <c r="M7167" s="1109">
        <v>0</v>
      </c>
      <c r="N7167" s="1109">
        <v>0</v>
      </c>
      <c r="O7167" s="1109">
        <v>0</v>
      </c>
      <c r="P7167" s="1109">
        <v>0</v>
      </c>
      <c r="Q7167" s="1109">
        <v>0</v>
      </c>
    </row>
    <row r="7168" spans="1:17">
      <c r="A7168" s="1109">
        <v>22709</v>
      </c>
      <c r="B7168" s="1110" t="s">
        <v>0</v>
      </c>
      <c r="C7168" s="1109">
        <v>3.5</v>
      </c>
      <c r="D7168" s="1109">
        <v>2.9220000000000002</v>
      </c>
      <c r="E7168" s="1109">
        <v>10.199999999999999</v>
      </c>
      <c r="F7168" s="1109">
        <v>0</v>
      </c>
      <c r="G7168" s="1110" t="s">
        <v>10844</v>
      </c>
      <c r="H7168" s="1110" t="s">
        <v>4654</v>
      </c>
      <c r="I7168" s="1110" t="s">
        <v>10852</v>
      </c>
      <c r="J7168" s="1109">
        <v>0</v>
      </c>
      <c r="K7168" s="1109">
        <v>0</v>
      </c>
      <c r="L7168" s="1109">
        <v>0</v>
      </c>
      <c r="M7168" s="1109">
        <v>0</v>
      </c>
      <c r="N7168" s="1109">
        <v>0</v>
      </c>
      <c r="O7168" s="1109">
        <v>0</v>
      </c>
      <c r="P7168" s="1109">
        <v>0</v>
      </c>
      <c r="Q7168" s="1109">
        <v>0</v>
      </c>
    </row>
    <row r="7169" spans="1:17">
      <c r="A7169" s="1109">
        <v>22710</v>
      </c>
      <c r="B7169" s="1110" t="s">
        <v>0</v>
      </c>
      <c r="C7169" s="1109">
        <v>3.5</v>
      </c>
      <c r="D7169" s="1109">
        <v>2.9220000000000002</v>
      </c>
      <c r="E7169" s="1109">
        <v>10.199999999999999</v>
      </c>
      <c r="F7169" s="1109">
        <v>0</v>
      </c>
      <c r="G7169" s="1110" t="s">
        <v>10844</v>
      </c>
      <c r="H7169" s="1110" t="s">
        <v>4654</v>
      </c>
      <c r="I7169" s="1110" t="s">
        <v>10851</v>
      </c>
      <c r="J7169" s="1109">
        <v>0</v>
      </c>
      <c r="K7169" s="1109">
        <v>0</v>
      </c>
      <c r="L7169" s="1109">
        <v>0</v>
      </c>
      <c r="M7169" s="1109">
        <v>0</v>
      </c>
      <c r="N7169" s="1109">
        <v>0</v>
      </c>
      <c r="O7169" s="1109">
        <v>0</v>
      </c>
      <c r="P7169" s="1109">
        <v>0</v>
      </c>
      <c r="Q7169" s="1109">
        <v>0</v>
      </c>
    </row>
    <row r="7170" spans="1:17">
      <c r="A7170" s="1109">
        <v>22711</v>
      </c>
      <c r="B7170" s="1110" t="s">
        <v>0</v>
      </c>
      <c r="C7170" s="1109">
        <v>3.5</v>
      </c>
      <c r="D7170" s="1109">
        <v>2.9220000000000002</v>
      </c>
      <c r="E7170" s="1109">
        <v>10.199999999999999</v>
      </c>
      <c r="F7170" s="1109">
        <v>0</v>
      </c>
      <c r="G7170" s="1110" t="s">
        <v>10844</v>
      </c>
      <c r="H7170" s="1110" t="s">
        <v>4654</v>
      </c>
      <c r="I7170" s="1110" t="s">
        <v>10832</v>
      </c>
      <c r="J7170" s="1109">
        <v>0</v>
      </c>
      <c r="K7170" s="1109">
        <v>0</v>
      </c>
      <c r="L7170" s="1109">
        <v>0</v>
      </c>
      <c r="M7170" s="1109">
        <v>0</v>
      </c>
      <c r="N7170" s="1109">
        <v>0</v>
      </c>
      <c r="O7170" s="1109">
        <v>0</v>
      </c>
      <c r="P7170" s="1109">
        <v>0</v>
      </c>
      <c r="Q7170" s="1109">
        <v>0</v>
      </c>
    </row>
    <row r="7171" spans="1:17">
      <c r="A7171" s="1109">
        <v>22712</v>
      </c>
      <c r="B7171" s="1110" t="s">
        <v>0</v>
      </c>
      <c r="C7171" s="1109">
        <v>3.5</v>
      </c>
      <c r="D7171" s="1109">
        <v>2.9220000000000002</v>
      </c>
      <c r="E7171" s="1109">
        <v>10.199999999999999</v>
      </c>
      <c r="F7171" s="1109">
        <v>0</v>
      </c>
      <c r="G7171" s="1110" t="s">
        <v>10844</v>
      </c>
      <c r="H7171" s="1110" t="s">
        <v>4654</v>
      </c>
      <c r="I7171" s="1110" t="s">
        <v>10839</v>
      </c>
      <c r="J7171" s="1109">
        <v>0</v>
      </c>
      <c r="K7171" s="1109">
        <v>0</v>
      </c>
      <c r="L7171" s="1109">
        <v>0</v>
      </c>
      <c r="M7171" s="1109">
        <v>0</v>
      </c>
      <c r="N7171" s="1109">
        <v>0</v>
      </c>
      <c r="O7171" s="1109">
        <v>0</v>
      </c>
      <c r="P7171" s="1109">
        <v>0</v>
      </c>
      <c r="Q7171" s="1109">
        <v>0</v>
      </c>
    </row>
    <row r="7172" spans="1:17">
      <c r="A7172" s="1109">
        <v>22713</v>
      </c>
      <c r="B7172" s="1110" t="s">
        <v>0</v>
      </c>
      <c r="C7172" s="1109">
        <v>3.5</v>
      </c>
      <c r="D7172" s="1109">
        <v>2.992</v>
      </c>
      <c r="E7172" s="1109">
        <v>9.3000000000000007</v>
      </c>
      <c r="F7172" s="1109">
        <v>0</v>
      </c>
      <c r="G7172" s="1110" t="s">
        <v>10842</v>
      </c>
      <c r="H7172" s="1110" t="s">
        <v>4654</v>
      </c>
      <c r="I7172" s="1110" t="s">
        <v>10771</v>
      </c>
      <c r="J7172" s="1109">
        <v>0</v>
      </c>
      <c r="K7172" s="1109">
        <v>0</v>
      </c>
      <c r="L7172" s="1109">
        <v>0</v>
      </c>
      <c r="M7172" s="1109">
        <v>0</v>
      </c>
      <c r="N7172" s="1109">
        <v>0</v>
      </c>
      <c r="O7172" s="1109">
        <v>0</v>
      </c>
      <c r="P7172" s="1109">
        <v>0</v>
      </c>
      <c r="Q7172" s="1109">
        <v>0</v>
      </c>
    </row>
    <row r="7173" spans="1:17">
      <c r="A7173" s="1109">
        <v>22714</v>
      </c>
      <c r="B7173" s="1110" t="s">
        <v>0</v>
      </c>
      <c r="C7173" s="1109">
        <v>3.5</v>
      </c>
      <c r="D7173" s="1109">
        <v>2.992</v>
      </c>
      <c r="E7173" s="1109">
        <v>9.3000000000000007</v>
      </c>
      <c r="F7173" s="1109">
        <v>0</v>
      </c>
      <c r="G7173" s="1110" t="s">
        <v>10842</v>
      </c>
      <c r="H7173" s="1110" t="s">
        <v>4654</v>
      </c>
      <c r="I7173" s="1110" t="s">
        <v>10853</v>
      </c>
      <c r="J7173" s="1109">
        <v>0</v>
      </c>
      <c r="K7173" s="1109">
        <v>0</v>
      </c>
      <c r="L7173" s="1109">
        <v>0</v>
      </c>
      <c r="M7173" s="1109">
        <v>0</v>
      </c>
      <c r="N7173" s="1109">
        <v>0</v>
      </c>
      <c r="O7173" s="1109">
        <v>0</v>
      </c>
      <c r="P7173" s="1109">
        <v>0</v>
      </c>
      <c r="Q7173" s="1109">
        <v>0</v>
      </c>
    </row>
    <row r="7174" spans="1:17">
      <c r="A7174" s="1109">
        <v>22715</v>
      </c>
      <c r="B7174" s="1110" t="s">
        <v>0</v>
      </c>
      <c r="C7174" s="1109">
        <v>3.5</v>
      </c>
      <c r="D7174" s="1109">
        <v>2.992</v>
      </c>
      <c r="E7174" s="1109">
        <v>9.3000000000000007</v>
      </c>
      <c r="F7174" s="1109">
        <v>0</v>
      </c>
      <c r="G7174" s="1110" t="s">
        <v>10842</v>
      </c>
      <c r="H7174" s="1110" t="s">
        <v>4654</v>
      </c>
      <c r="I7174" s="1110" t="s">
        <v>10851</v>
      </c>
      <c r="J7174" s="1109">
        <v>0</v>
      </c>
      <c r="K7174" s="1109">
        <v>0</v>
      </c>
      <c r="L7174" s="1109">
        <v>0</v>
      </c>
      <c r="M7174" s="1109">
        <v>0</v>
      </c>
      <c r="N7174" s="1109">
        <v>0</v>
      </c>
      <c r="O7174" s="1109">
        <v>0</v>
      </c>
      <c r="P7174" s="1109">
        <v>0</v>
      </c>
      <c r="Q7174" s="1109">
        <v>0</v>
      </c>
    </row>
    <row r="7175" spans="1:17">
      <c r="A7175" s="1109">
        <v>22716</v>
      </c>
      <c r="B7175" s="1110" t="s">
        <v>0</v>
      </c>
      <c r="C7175" s="1109">
        <v>3.5</v>
      </c>
      <c r="D7175" s="1109">
        <v>2.992</v>
      </c>
      <c r="E7175" s="1109">
        <v>9.3000000000000007</v>
      </c>
      <c r="F7175" s="1109">
        <v>0</v>
      </c>
      <c r="G7175" s="1110" t="s">
        <v>10843</v>
      </c>
      <c r="H7175" s="1110" t="s">
        <v>4654</v>
      </c>
      <c r="I7175" s="1110" t="s">
        <v>10771</v>
      </c>
      <c r="J7175" s="1109">
        <v>0</v>
      </c>
      <c r="K7175" s="1109">
        <v>0</v>
      </c>
      <c r="L7175" s="1109">
        <v>0</v>
      </c>
      <c r="M7175" s="1109">
        <v>0</v>
      </c>
      <c r="N7175" s="1109">
        <v>0</v>
      </c>
      <c r="O7175" s="1109">
        <v>0</v>
      </c>
      <c r="P7175" s="1109">
        <v>0</v>
      </c>
      <c r="Q7175" s="1109">
        <v>0</v>
      </c>
    </row>
    <row r="7176" spans="1:17">
      <c r="A7176" s="1109">
        <v>22717</v>
      </c>
      <c r="B7176" s="1110" t="s">
        <v>0</v>
      </c>
      <c r="C7176" s="1109">
        <v>3.5</v>
      </c>
      <c r="D7176" s="1109">
        <v>2.992</v>
      </c>
      <c r="E7176" s="1109">
        <v>9.3000000000000007</v>
      </c>
      <c r="F7176" s="1109">
        <v>0</v>
      </c>
      <c r="G7176" s="1110" t="s">
        <v>10843</v>
      </c>
      <c r="H7176" s="1110" t="s">
        <v>4654</v>
      </c>
      <c r="I7176" s="1110" t="s">
        <v>10853</v>
      </c>
      <c r="J7176" s="1109">
        <v>0</v>
      </c>
      <c r="K7176" s="1109">
        <v>0</v>
      </c>
      <c r="L7176" s="1109">
        <v>0</v>
      </c>
      <c r="M7176" s="1109">
        <v>0</v>
      </c>
      <c r="N7176" s="1109">
        <v>0</v>
      </c>
      <c r="O7176" s="1109">
        <v>0</v>
      </c>
      <c r="P7176" s="1109">
        <v>0</v>
      </c>
      <c r="Q7176" s="1109">
        <v>0</v>
      </c>
    </row>
    <row r="7177" spans="1:17">
      <c r="A7177" s="1109">
        <v>22718</v>
      </c>
      <c r="B7177" s="1110" t="s">
        <v>0</v>
      </c>
      <c r="C7177" s="1109">
        <v>3.5</v>
      </c>
      <c r="D7177" s="1109">
        <v>2.992</v>
      </c>
      <c r="E7177" s="1109">
        <v>9.3000000000000007</v>
      </c>
      <c r="F7177" s="1109">
        <v>0</v>
      </c>
      <c r="G7177" s="1110" t="s">
        <v>10843</v>
      </c>
      <c r="H7177" s="1110" t="s">
        <v>4654</v>
      </c>
      <c r="I7177" s="1110" t="s">
        <v>10851</v>
      </c>
      <c r="J7177" s="1109">
        <v>0</v>
      </c>
      <c r="K7177" s="1109">
        <v>0</v>
      </c>
      <c r="L7177" s="1109">
        <v>0</v>
      </c>
      <c r="M7177" s="1109">
        <v>0</v>
      </c>
      <c r="N7177" s="1109">
        <v>0</v>
      </c>
      <c r="O7177" s="1109">
        <v>0</v>
      </c>
      <c r="P7177" s="1109">
        <v>0</v>
      </c>
      <c r="Q7177" s="1109">
        <v>0</v>
      </c>
    </row>
    <row r="7178" spans="1:17">
      <c r="A7178" s="1109">
        <v>22719</v>
      </c>
      <c r="B7178" s="1110" t="s">
        <v>0</v>
      </c>
      <c r="C7178" s="1109">
        <v>3.5</v>
      </c>
      <c r="D7178" s="1109">
        <v>2.992</v>
      </c>
      <c r="E7178" s="1109">
        <v>9.3000000000000007</v>
      </c>
      <c r="F7178" s="1109">
        <v>0</v>
      </c>
      <c r="G7178" s="1110" t="s">
        <v>10741</v>
      </c>
      <c r="H7178" s="1110" t="s">
        <v>4654</v>
      </c>
      <c r="I7178" s="1110" t="s">
        <v>10771</v>
      </c>
      <c r="J7178" s="1109">
        <v>0</v>
      </c>
      <c r="K7178" s="1109">
        <v>0</v>
      </c>
      <c r="L7178" s="1109">
        <v>0</v>
      </c>
      <c r="M7178" s="1109">
        <v>0</v>
      </c>
      <c r="N7178" s="1109">
        <v>0</v>
      </c>
      <c r="O7178" s="1109">
        <v>0</v>
      </c>
      <c r="P7178" s="1109">
        <v>0</v>
      </c>
      <c r="Q7178" s="1109">
        <v>0</v>
      </c>
    </row>
    <row r="7179" spans="1:17">
      <c r="A7179" s="1109">
        <v>22720</v>
      </c>
      <c r="B7179" s="1110" t="s">
        <v>0</v>
      </c>
      <c r="C7179" s="1109">
        <v>3.5</v>
      </c>
      <c r="D7179" s="1109">
        <v>2.992</v>
      </c>
      <c r="E7179" s="1109">
        <v>9.3000000000000007</v>
      </c>
      <c r="F7179" s="1109">
        <v>0</v>
      </c>
      <c r="G7179" s="1110" t="s">
        <v>10741</v>
      </c>
      <c r="H7179" s="1110" t="s">
        <v>4654</v>
      </c>
      <c r="I7179" s="1110" t="s">
        <v>10853</v>
      </c>
      <c r="J7179" s="1109">
        <v>0</v>
      </c>
      <c r="K7179" s="1109">
        <v>0</v>
      </c>
      <c r="L7179" s="1109">
        <v>0</v>
      </c>
      <c r="M7179" s="1109">
        <v>0</v>
      </c>
      <c r="N7179" s="1109">
        <v>0</v>
      </c>
      <c r="O7179" s="1109">
        <v>0</v>
      </c>
      <c r="P7179" s="1109">
        <v>0</v>
      </c>
      <c r="Q7179" s="1109">
        <v>0</v>
      </c>
    </row>
    <row r="7180" spans="1:17">
      <c r="A7180" s="1109">
        <v>22721</v>
      </c>
      <c r="B7180" s="1110" t="s">
        <v>0</v>
      </c>
      <c r="C7180" s="1109">
        <v>3.5</v>
      </c>
      <c r="D7180" s="1109">
        <v>2.992</v>
      </c>
      <c r="E7180" s="1109">
        <v>9.3000000000000007</v>
      </c>
      <c r="F7180" s="1109">
        <v>0</v>
      </c>
      <c r="G7180" s="1110" t="s">
        <v>10741</v>
      </c>
      <c r="H7180" s="1110" t="s">
        <v>4654</v>
      </c>
      <c r="I7180" s="1110" t="s">
        <v>10851</v>
      </c>
      <c r="J7180" s="1109">
        <v>0</v>
      </c>
      <c r="K7180" s="1109">
        <v>0</v>
      </c>
      <c r="L7180" s="1109">
        <v>0</v>
      </c>
      <c r="M7180" s="1109">
        <v>0</v>
      </c>
      <c r="N7180" s="1109">
        <v>0</v>
      </c>
      <c r="O7180" s="1109">
        <v>0</v>
      </c>
      <c r="P7180" s="1109">
        <v>0</v>
      </c>
      <c r="Q7180" s="1109">
        <v>0</v>
      </c>
    </row>
    <row r="7181" spans="1:17">
      <c r="A7181" s="1109">
        <v>22722</v>
      </c>
      <c r="B7181" s="1110" t="s">
        <v>0</v>
      </c>
      <c r="C7181" s="1109">
        <v>3.5</v>
      </c>
      <c r="D7181" s="1109">
        <v>2.992</v>
      </c>
      <c r="E7181" s="1109">
        <v>9.3000000000000007</v>
      </c>
      <c r="F7181" s="1109">
        <v>0</v>
      </c>
      <c r="G7181" s="1110" t="s">
        <v>10790</v>
      </c>
      <c r="H7181" s="1110" t="s">
        <v>4654</v>
      </c>
      <c r="I7181" s="1110" t="s">
        <v>10771</v>
      </c>
      <c r="J7181" s="1109">
        <v>0</v>
      </c>
      <c r="K7181" s="1109">
        <v>0</v>
      </c>
      <c r="L7181" s="1109">
        <v>0</v>
      </c>
      <c r="M7181" s="1109">
        <v>0</v>
      </c>
      <c r="N7181" s="1109">
        <v>0</v>
      </c>
      <c r="O7181" s="1109">
        <v>0</v>
      </c>
      <c r="P7181" s="1109">
        <v>0</v>
      </c>
      <c r="Q7181" s="1109">
        <v>0</v>
      </c>
    </row>
    <row r="7182" spans="1:17">
      <c r="A7182" s="1109">
        <v>22723</v>
      </c>
      <c r="B7182" s="1110" t="s">
        <v>0</v>
      </c>
      <c r="C7182" s="1109">
        <v>3.5</v>
      </c>
      <c r="D7182" s="1109">
        <v>2.992</v>
      </c>
      <c r="E7182" s="1109">
        <v>9.3000000000000007</v>
      </c>
      <c r="F7182" s="1109">
        <v>0</v>
      </c>
      <c r="G7182" s="1110" t="s">
        <v>10790</v>
      </c>
      <c r="H7182" s="1110" t="s">
        <v>4654</v>
      </c>
      <c r="I7182" s="1110" t="s">
        <v>10853</v>
      </c>
      <c r="J7182" s="1109">
        <v>0</v>
      </c>
      <c r="K7182" s="1109">
        <v>0</v>
      </c>
      <c r="L7182" s="1109">
        <v>0</v>
      </c>
      <c r="M7182" s="1109">
        <v>0</v>
      </c>
      <c r="N7182" s="1109">
        <v>0</v>
      </c>
      <c r="O7182" s="1109">
        <v>0</v>
      </c>
      <c r="P7182" s="1109">
        <v>0</v>
      </c>
      <c r="Q7182" s="1109">
        <v>0</v>
      </c>
    </row>
    <row r="7183" spans="1:17">
      <c r="A7183" s="1109">
        <v>22724</v>
      </c>
      <c r="B7183" s="1110" t="s">
        <v>0</v>
      </c>
      <c r="C7183" s="1109">
        <v>3.5</v>
      </c>
      <c r="D7183" s="1109">
        <v>2.992</v>
      </c>
      <c r="E7183" s="1109">
        <v>9.3000000000000007</v>
      </c>
      <c r="F7183" s="1109">
        <v>0</v>
      </c>
      <c r="G7183" s="1110" t="s">
        <v>10790</v>
      </c>
      <c r="H7183" s="1110" t="s">
        <v>4654</v>
      </c>
      <c r="I7183" s="1110" t="s">
        <v>10851</v>
      </c>
      <c r="J7183" s="1109">
        <v>0</v>
      </c>
      <c r="K7183" s="1109">
        <v>0</v>
      </c>
      <c r="L7183" s="1109">
        <v>0</v>
      </c>
      <c r="M7183" s="1109">
        <v>0</v>
      </c>
      <c r="N7183" s="1109">
        <v>0</v>
      </c>
      <c r="O7183" s="1109">
        <v>0</v>
      </c>
      <c r="P7183" s="1109">
        <v>0</v>
      </c>
      <c r="Q7183" s="1109">
        <v>0</v>
      </c>
    </row>
    <row r="7184" spans="1:17">
      <c r="A7184" s="1109">
        <v>22725</v>
      </c>
      <c r="B7184" s="1110" t="s">
        <v>0</v>
      </c>
      <c r="C7184" s="1109">
        <v>3.5</v>
      </c>
      <c r="D7184" s="1109">
        <v>2.992</v>
      </c>
      <c r="E7184" s="1109">
        <v>9.3000000000000007</v>
      </c>
      <c r="F7184" s="1109">
        <v>0</v>
      </c>
      <c r="G7184" s="1110" t="s">
        <v>10833</v>
      </c>
      <c r="H7184" s="1110" t="s">
        <v>4654</v>
      </c>
      <c r="I7184" s="1110" t="s">
        <v>10771</v>
      </c>
      <c r="J7184" s="1109">
        <v>0</v>
      </c>
      <c r="K7184" s="1109">
        <v>0</v>
      </c>
      <c r="L7184" s="1109">
        <v>0</v>
      </c>
      <c r="M7184" s="1109">
        <v>0</v>
      </c>
      <c r="N7184" s="1109">
        <v>0</v>
      </c>
      <c r="O7184" s="1109">
        <v>0</v>
      </c>
      <c r="P7184" s="1109">
        <v>0</v>
      </c>
      <c r="Q7184" s="1109">
        <v>0</v>
      </c>
    </row>
    <row r="7185" spans="1:17">
      <c r="A7185" s="1109">
        <v>22726</v>
      </c>
      <c r="B7185" s="1110" t="s">
        <v>0</v>
      </c>
      <c r="C7185" s="1109">
        <v>3.5</v>
      </c>
      <c r="D7185" s="1109">
        <v>2.992</v>
      </c>
      <c r="E7185" s="1109">
        <v>9.3000000000000007</v>
      </c>
      <c r="F7185" s="1109">
        <v>0</v>
      </c>
      <c r="G7185" s="1110" t="s">
        <v>10833</v>
      </c>
      <c r="H7185" s="1110" t="s">
        <v>4654</v>
      </c>
      <c r="I7185" s="1110" t="s">
        <v>10853</v>
      </c>
      <c r="J7185" s="1109">
        <v>0</v>
      </c>
      <c r="K7185" s="1109">
        <v>0</v>
      </c>
      <c r="L7185" s="1109">
        <v>0</v>
      </c>
      <c r="M7185" s="1109">
        <v>0</v>
      </c>
      <c r="N7185" s="1109">
        <v>0</v>
      </c>
      <c r="O7185" s="1109">
        <v>0</v>
      </c>
      <c r="P7185" s="1109">
        <v>0</v>
      </c>
      <c r="Q7185" s="1109">
        <v>0</v>
      </c>
    </row>
    <row r="7186" spans="1:17">
      <c r="A7186" s="1109">
        <v>22727</v>
      </c>
      <c r="B7186" s="1110" t="s">
        <v>0</v>
      </c>
      <c r="C7186" s="1109">
        <v>3.5</v>
      </c>
      <c r="D7186" s="1109">
        <v>2.992</v>
      </c>
      <c r="E7186" s="1109">
        <v>9.3000000000000007</v>
      </c>
      <c r="F7186" s="1109">
        <v>0</v>
      </c>
      <c r="G7186" s="1110" t="s">
        <v>10833</v>
      </c>
      <c r="H7186" s="1110" t="s">
        <v>4654</v>
      </c>
      <c r="I7186" s="1110" t="s">
        <v>10851</v>
      </c>
      <c r="J7186" s="1109">
        <v>0</v>
      </c>
      <c r="K7186" s="1109">
        <v>0</v>
      </c>
      <c r="L7186" s="1109">
        <v>0</v>
      </c>
      <c r="M7186" s="1109">
        <v>0</v>
      </c>
      <c r="N7186" s="1109">
        <v>0</v>
      </c>
      <c r="O7186" s="1109">
        <v>0</v>
      </c>
      <c r="P7186" s="1109">
        <v>0</v>
      </c>
      <c r="Q7186" s="1109">
        <v>0</v>
      </c>
    </row>
    <row r="7187" spans="1:17">
      <c r="A7187" s="1109">
        <v>22728</v>
      </c>
      <c r="B7187" s="1110" t="s">
        <v>0</v>
      </c>
      <c r="C7187" s="1109">
        <v>3.5</v>
      </c>
      <c r="D7187" s="1109">
        <v>2.992</v>
      </c>
      <c r="E7187" s="1109">
        <v>9.3000000000000007</v>
      </c>
      <c r="F7187" s="1109">
        <v>0</v>
      </c>
      <c r="G7187" s="1110" t="s">
        <v>10737</v>
      </c>
      <c r="H7187" s="1110" t="s">
        <v>4654</v>
      </c>
      <c r="I7187" s="1110" t="s">
        <v>10771</v>
      </c>
      <c r="J7187" s="1109">
        <v>0</v>
      </c>
      <c r="K7187" s="1109">
        <v>0</v>
      </c>
      <c r="L7187" s="1109">
        <v>0</v>
      </c>
      <c r="M7187" s="1109">
        <v>0</v>
      </c>
      <c r="N7187" s="1109">
        <v>0</v>
      </c>
      <c r="O7187" s="1109">
        <v>0</v>
      </c>
      <c r="P7187" s="1109">
        <v>0</v>
      </c>
      <c r="Q7187" s="1109">
        <v>0</v>
      </c>
    </row>
    <row r="7188" spans="1:17">
      <c r="A7188" s="1109">
        <v>22729</v>
      </c>
      <c r="B7188" s="1110" t="s">
        <v>0</v>
      </c>
      <c r="C7188" s="1109">
        <v>3.5</v>
      </c>
      <c r="D7188" s="1109">
        <v>2.992</v>
      </c>
      <c r="E7188" s="1109">
        <v>9.3000000000000007</v>
      </c>
      <c r="F7188" s="1109">
        <v>0</v>
      </c>
      <c r="G7188" s="1110" t="s">
        <v>10737</v>
      </c>
      <c r="H7188" s="1110" t="s">
        <v>4654</v>
      </c>
      <c r="I7188" s="1110" t="s">
        <v>10853</v>
      </c>
      <c r="J7188" s="1109">
        <v>0</v>
      </c>
      <c r="K7188" s="1109">
        <v>0</v>
      </c>
      <c r="L7188" s="1109">
        <v>0</v>
      </c>
      <c r="M7188" s="1109">
        <v>0</v>
      </c>
      <c r="N7188" s="1109">
        <v>0</v>
      </c>
      <c r="O7188" s="1109">
        <v>0</v>
      </c>
      <c r="P7188" s="1109">
        <v>0</v>
      </c>
      <c r="Q7188" s="1109">
        <v>0</v>
      </c>
    </row>
    <row r="7189" spans="1:17">
      <c r="A7189" s="1109">
        <v>22730</v>
      </c>
      <c r="B7189" s="1110" t="s">
        <v>0</v>
      </c>
      <c r="C7189" s="1109">
        <v>3.5</v>
      </c>
      <c r="D7189" s="1109">
        <v>2.992</v>
      </c>
      <c r="E7189" s="1109">
        <v>9.3000000000000007</v>
      </c>
      <c r="F7189" s="1109">
        <v>0</v>
      </c>
      <c r="G7189" s="1110" t="s">
        <v>10737</v>
      </c>
      <c r="H7189" s="1110" t="s">
        <v>4654</v>
      </c>
      <c r="I7189" s="1110" t="s">
        <v>10851</v>
      </c>
      <c r="J7189" s="1109">
        <v>0</v>
      </c>
      <c r="K7189" s="1109">
        <v>0</v>
      </c>
      <c r="L7189" s="1109">
        <v>0</v>
      </c>
      <c r="M7189" s="1109">
        <v>0</v>
      </c>
      <c r="N7189" s="1109">
        <v>0</v>
      </c>
      <c r="O7189" s="1109">
        <v>0</v>
      </c>
      <c r="P7189" s="1109">
        <v>0</v>
      </c>
      <c r="Q7189" s="1109">
        <v>0</v>
      </c>
    </row>
    <row r="7190" spans="1:17">
      <c r="A7190" s="1109">
        <v>22731</v>
      </c>
      <c r="B7190" s="1110" t="s">
        <v>0</v>
      </c>
      <c r="C7190" s="1109">
        <v>3.5</v>
      </c>
      <c r="D7190" s="1109">
        <v>2.992</v>
      </c>
      <c r="E7190" s="1109">
        <v>9.3000000000000007</v>
      </c>
      <c r="F7190" s="1109">
        <v>0</v>
      </c>
      <c r="G7190" s="1110" t="s">
        <v>10753</v>
      </c>
      <c r="H7190" s="1110" t="s">
        <v>4654</v>
      </c>
      <c r="I7190" s="1110" t="s">
        <v>10771</v>
      </c>
      <c r="J7190" s="1109">
        <v>0</v>
      </c>
      <c r="K7190" s="1109">
        <v>0</v>
      </c>
      <c r="L7190" s="1109">
        <v>0</v>
      </c>
      <c r="M7190" s="1109">
        <v>0</v>
      </c>
      <c r="N7190" s="1109">
        <v>0</v>
      </c>
      <c r="O7190" s="1109">
        <v>0</v>
      </c>
      <c r="P7190" s="1109">
        <v>0</v>
      </c>
      <c r="Q7190" s="1109">
        <v>0</v>
      </c>
    </row>
    <row r="7191" spans="1:17">
      <c r="A7191" s="1109">
        <v>22732</v>
      </c>
      <c r="B7191" s="1110" t="s">
        <v>0</v>
      </c>
      <c r="C7191" s="1109">
        <v>3.5</v>
      </c>
      <c r="D7191" s="1109">
        <v>2.992</v>
      </c>
      <c r="E7191" s="1109">
        <v>9.3000000000000007</v>
      </c>
      <c r="F7191" s="1109">
        <v>0</v>
      </c>
      <c r="G7191" s="1110" t="s">
        <v>10753</v>
      </c>
      <c r="H7191" s="1110" t="s">
        <v>4654</v>
      </c>
      <c r="I7191" s="1110" t="s">
        <v>10853</v>
      </c>
      <c r="J7191" s="1109">
        <v>0</v>
      </c>
      <c r="K7191" s="1109">
        <v>0</v>
      </c>
      <c r="L7191" s="1109">
        <v>0</v>
      </c>
      <c r="M7191" s="1109">
        <v>0</v>
      </c>
      <c r="N7191" s="1109">
        <v>0</v>
      </c>
      <c r="O7191" s="1109">
        <v>0</v>
      </c>
      <c r="P7191" s="1109">
        <v>0</v>
      </c>
      <c r="Q7191" s="1109">
        <v>0</v>
      </c>
    </row>
    <row r="7192" spans="1:17">
      <c r="A7192" s="1109">
        <v>22733</v>
      </c>
      <c r="B7192" s="1110" t="s">
        <v>0</v>
      </c>
      <c r="C7192" s="1109">
        <v>3.5</v>
      </c>
      <c r="D7192" s="1109">
        <v>2.992</v>
      </c>
      <c r="E7192" s="1109">
        <v>9.3000000000000007</v>
      </c>
      <c r="F7192" s="1109">
        <v>0</v>
      </c>
      <c r="G7192" s="1110" t="s">
        <v>10753</v>
      </c>
      <c r="H7192" s="1110" t="s">
        <v>4654</v>
      </c>
      <c r="I7192" s="1110" t="s">
        <v>10851</v>
      </c>
      <c r="J7192" s="1109">
        <v>0</v>
      </c>
      <c r="K7192" s="1109">
        <v>0</v>
      </c>
      <c r="L7192" s="1109">
        <v>0</v>
      </c>
      <c r="M7192" s="1109">
        <v>0</v>
      </c>
      <c r="N7192" s="1109">
        <v>0</v>
      </c>
      <c r="O7192" s="1109">
        <v>0</v>
      </c>
      <c r="P7192" s="1109">
        <v>0</v>
      </c>
      <c r="Q7192" s="1109">
        <v>0</v>
      </c>
    </row>
    <row r="7193" spans="1:17">
      <c r="A7193" s="1109">
        <v>22734</v>
      </c>
      <c r="B7193" s="1110" t="s">
        <v>0</v>
      </c>
      <c r="C7193" s="1109">
        <v>3.5</v>
      </c>
      <c r="D7193" s="1109">
        <v>2.992</v>
      </c>
      <c r="E7193" s="1109">
        <v>9.3000000000000007</v>
      </c>
      <c r="F7193" s="1109">
        <v>0</v>
      </c>
      <c r="G7193" s="1110" t="s">
        <v>10775</v>
      </c>
      <c r="H7193" s="1110" t="s">
        <v>4654</v>
      </c>
      <c r="I7193" s="1110" t="s">
        <v>10771</v>
      </c>
      <c r="J7193" s="1109">
        <v>0</v>
      </c>
      <c r="K7193" s="1109">
        <v>0</v>
      </c>
      <c r="L7193" s="1109">
        <v>0</v>
      </c>
      <c r="M7193" s="1109">
        <v>0</v>
      </c>
      <c r="N7193" s="1109">
        <v>0</v>
      </c>
      <c r="O7193" s="1109">
        <v>0</v>
      </c>
      <c r="P7193" s="1109">
        <v>0</v>
      </c>
      <c r="Q7193" s="1109">
        <v>0</v>
      </c>
    </row>
    <row r="7194" spans="1:17">
      <c r="A7194" s="1109">
        <v>22735</v>
      </c>
      <c r="B7194" s="1110" t="s">
        <v>0</v>
      </c>
      <c r="C7194" s="1109">
        <v>3.5</v>
      </c>
      <c r="D7194" s="1109">
        <v>2.992</v>
      </c>
      <c r="E7194" s="1109">
        <v>9.3000000000000007</v>
      </c>
      <c r="F7194" s="1109">
        <v>0</v>
      </c>
      <c r="G7194" s="1110" t="s">
        <v>10775</v>
      </c>
      <c r="H7194" s="1110" t="s">
        <v>4654</v>
      </c>
      <c r="I7194" s="1110" t="s">
        <v>10853</v>
      </c>
      <c r="J7194" s="1109">
        <v>0</v>
      </c>
      <c r="K7194" s="1109">
        <v>0</v>
      </c>
      <c r="L7194" s="1109">
        <v>0</v>
      </c>
      <c r="M7194" s="1109">
        <v>0</v>
      </c>
      <c r="N7194" s="1109">
        <v>0</v>
      </c>
      <c r="O7194" s="1109">
        <v>0</v>
      </c>
      <c r="P7194" s="1109">
        <v>0</v>
      </c>
      <c r="Q7194" s="1109">
        <v>0</v>
      </c>
    </row>
    <row r="7195" spans="1:17">
      <c r="A7195" s="1109">
        <v>22736</v>
      </c>
      <c r="B7195" s="1110" t="s">
        <v>0</v>
      </c>
      <c r="C7195" s="1109">
        <v>3.5</v>
      </c>
      <c r="D7195" s="1109">
        <v>2.992</v>
      </c>
      <c r="E7195" s="1109">
        <v>9.3000000000000007</v>
      </c>
      <c r="F7195" s="1109">
        <v>0</v>
      </c>
      <c r="G7195" s="1110" t="s">
        <v>10738</v>
      </c>
      <c r="H7195" s="1110" t="s">
        <v>4654</v>
      </c>
      <c r="I7195" s="1110" t="s">
        <v>10771</v>
      </c>
      <c r="J7195" s="1109">
        <v>0</v>
      </c>
      <c r="K7195" s="1109">
        <v>0</v>
      </c>
      <c r="L7195" s="1109">
        <v>0</v>
      </c>
      <c r="M7195" s="1109">
        <v>0</v>
      </c>
      <c r="N7195" s="1109">
        <v>0</v>
      </c>
      <c r="O7195" s="1109">
        <v>0</v>
      </c>
      <c r="P7195" s="1109">
        <v>0</v>
      </c>
      <c r="Q7195" s="1109">
        <v>0</v>
      </c>
    </row>
    <row r="7196" spans="1:17">
      <c r="A7196" s="1109">
        <v>22737</v>
      </c>
      <c r="B7196" s="1110" t="s">
        <v>0</v>
      </c>
      <c r="C7196" s="1109">
        <v>3.5</v>
      </c>
      <c r="D7196" s="1109">
        <v>2.992</v>
      </c>
      <c r="E7196" s="1109">
        <v>9.3000000000000007</v>
      </c>
      <c r="F7196" s="1109">
        <v>0</v>
      </c>
      <c r="G7196" s="1110" t="s">
        <v>10738</v>
      </c>
      <c r="H7196" s="1110" t="s">
        <v>4654</v>
      </c>
      <c r="I7196" s="1110" t="s">
        <v>10853</v>
      </c>
      <c r="J7196" s="1109">
        <v>0</v>
      </c>
      <c r="K7196" s="1109">
        <v>0</v>
      </c>
      <c r="L7196" s="1109">
        <v>0</v>
      </c>
      <c r="M7196" s="1109">
        <v>0</v>
      </c>
      <c r="N7196" s="1109">
        <v>0</v>
      </c>
      <c r="O7196" s="1109">
        <v>0</v>
      </c>
      <c r="P7196" s="1109">
        <v>0</v>
      </c>
      <c r="Q7196" s="1109">
        <v>0</v>
      </c>
    </row>
    <row r="7197" spans="1:17">
      <c r="A7197" s="1109">
        <v>22738</v>
      </c>
      <c r="B7197" s="1110" t="s">
        <v>0</v>
      </c>
      <c r="C7197" s="1109">
        <v>3.5</v>
      </c>
      <c r="D7197" s="1109">
        <v>2.992</v>
      </c>
      <c r="E7197" s="1109">
        <v>9.3000000000000007</v>
      </c>
      <c r="F7197" s="1109">
        <v>0</v>
      </c>
      <c r="G7197" s="1110" t="s">
        <v>10739</v>
      </c>
      <c r="H7197" s="1110" t="s">
        <v>4654</v>
      </c>
      <c r="I7197" s="1110" t="s">
        <v>10771</v>
      </c>
      <c r="J7197" s="1109">
        <v>0</v>
      </c>
      <c r="K7197" s="1109">
        <v>0</v>
      </c>
      <c r="L7197" s="1109">
        <v>0</v>
      </c>
      <c r="M7197" s="1109">
        <v>0</v>
      </c>
      <c r="N7197" s="1109">
        <v>0</v>
      </c>
      <c r="O7197" s="1109">
        <v>0</v>
      </c>
      <c r="P7197" s="1109">
        <v>0</v>
      </c>
      <c r="Q7197" s="1109">
        <v>0</v>
      </c>
    </row>
    <row r="7198" spans="1:17">
      <c r="A7198" s="1109">
        <v>22739</v>
      </c>
      <c r="B7198" s="1110" t="s">
        <v>0</v>
      </c>
      <c r="C7198" s="1109">
        <v>3.5</v>
      </c>
      <c r="D7198" s="1109">
        <v>2.992</v>
      </c>
      <c r="E7198" s="1109">
        <v>9.3000000000000007</v>
      </c>
      <c r="F7198" s="1109">
        <v>0</v>
      </c>
      <c r="G7198" s="1110" t="s">
        <v>10739</v>
      </c>
      <c r="H7198" s="1110" t="s">
        <v>4654</v>
      </c>
      <c r="I7198" s="1110" t="s">
        <v>10853</v>
      </c>
      <c r="J7198" s="1109">
        <v>0</v>
      </c>
      <c r="K7198" s="1109">
        <v>0</v>
      </c>
      <c r="L7198" s="1109">
        <v>0</v>
      </c>
      <c r="M7198" s="1109">
        <v>0</v>
      </c>
      <c r="N7198" s="1109">
        <v>0</v>
      </c>
      <c r="O7198" s="1109">
        <v>0</v>
      </c>
      <c r="P7198" s="1109">
        <v>0</v>
      </c>
      <c r="Q7198" s="1109">
        <v>0</v>
      </c>
    </row>
    <row r="7199" spans="1:17">
      <c r="A7199" s="1109">
        <v>22740</v>
      </c>
      <c r="B7199" s="1110" t="s">
        <v>0</v>
      </c>
      <c r="C7199" s="1109">
        <v>3.5</v>
      </c>
      <c r="D7199" s="1109">
        <v>2.992</v>
      </c>
      <c r="E7199" s="1109">
        <v>9.3000000000000007</v>
      </c>
      <c r="F7199" s="1109">
        <v>0</v>
      </c>
      <c r="G7199" s="1110" t="s">
        <v>10739</v>
      </c>
      <c r="H7199" s="1110" t="s">
        <v>4654</v>
      </c>
      <c r="I7199" s="1110" t="s">
        <v>10851</v>
      </c>
      <c r="J7199" s="1109">
        <v>0</v>
      </c>
      <c r="K7199" s="1109">
        <v>0</v>
      </c>
      <c r="L7199" s="1109">
        <v>0</v>
      </c>
      <c r="M7199" s="1109">
        <v>0</v>
      </c>
      <c r="N7199" s="1109">
        <v>0</v>
      </c>
      <c r="O7199" s="1109">
        <v>0</v>
      </c>
      <c r="P7199" s="1109">
        <v>0</v>
      </c>
      <c r="Q7199" s="1109">
        <v>0</v>
      </c>
    </row>
    <row r="7200" spans="1:17">
      <c r="A7200" s="1109">
        <v>22741</v>
      </c>
      <c r="B7200" s="1110" t="s">
        <v>0</v>
      </c>
      <c r="C7200" s="1109">
        <v>3.5</v>
      </c>
      <c r="D7200" s="1109">
        <v>2.992</v>
      </c>
      <c r="E7200" s="1109">
        <v>9.3000000000000007</v>
      </c>
      <c r="F7200" s="1109">
        <v>0</v>
      </c>
      <c r="G7200" s="1110" t="s">
        <v>10844</v>
      </c>
      <c r="H7200" s="1110" t="s">
        <v>4654</v>
      </c>
      <c r="I7200" s="1110" t="s">
        <v>10771</v>
      </c>
      <c r="J7200" s="1109">
        <v>0</v>
      </c>
      <c r="K7200" s="1109">
        <v>0</v>
      </c>
      <c r="L7200" s="1109">
        <v>0</v>
      </c>
      <c r="M7200" s="1109">
        <v>0</v>
      </c>
      <c r="N7200" s="1109">
        <v>0</v>
      </c>
      <c r="O7200" s="1109">
        <v>0</v>
      </c>
      <c r="P7200" s="1109">
        <v>0</v>
      </c>
      <c r="Q7200" s="1109">
        <v>0</v>
      </c>
    </row>
    <row r="7201" spans="1:17">
      <c r="A7201" s="1109">
        <v>22742</v>
      </c>
      <c r="B7201" s="1110" t="s">
        <v>0</v>
      </c>
      <c r="C7201" s="1109">
        <v>3.5</v>
      </c>
      <c r="D7201" s="1109">
        <v>2.992</v>
      </c>
      <c r="E7201" s="1109">
        <v>9.3000000000000007</v>
      </c>
      <c r="F7201" s="1109">
        <v>0</v>
      </c>
      <c r="G7201" s="1110" t="s">
        <v>10844</v>
      </c>
      <c r="H7201" s="1110" t="s">
        <v>4654</v>
      </c>
      <c r="I7201" s="1110" t="s">
        <v>10853</v>
      </c>
      <c r="J7201" s="1109">
        <v>0</v>
      </c>
      <c r="K7201" s="1109">
        <v>0</v>
      </c>
      <c r="L7201" s="1109">
        <v>0</v>
      </c>
      <c r="M7201" s="1109">
        <v>0</v>
      </c>
      <c r="N7201" s="1109">
        <v>0</v>
      </c>
      <c r="O7201" s="1109">
        <v>0</v>
      </c>
      <c r="P7201" s="1109">
        <v>0</v>
      </c>
      <c r="Q7201" s="1109">
        <v>0</v>
      </c>
    </row>
    <row r="7202" spans="1:17">
      <c r="A7202" s="1109">
        <v>22743</v>
      </c>
      <c r="B7202" s="1110" t="s">
        <v>0</v>
      </c>
      <c r="C7202" s="1109">
        <v>3.5</v>
      </c>
      <c r="D7202" s="1109">
        <v>2.992</v>
      </c>
      <c r="E7202" s="1109">
        <v>9.3000000000000007</v>
      </c>
      <c r="F7202" s="1109">
        <v>0</v>
      </c>
      <c r="G7202" s="1110" t="s">
        <v>10844</v>
      </c>
      <c r="H7202" s="1110" t="s">
        <v>4654</v>
      </c>
      <c r="I7202" s="1110" t="s">
        <v>10851</v>
      </c>
      <c r="J7202" s="1109">
        <v>0</v>
      </c>
      <c r="K7202" s="1109">
        <v>0</v>
      </c>
      <c r="L7202" s="1109">
        <v>0</v>
      </c>
      <c r="M7202" s="1109">
        <v>0</v>
      </c>
      <c r="N7202" s="1109">
        <v>0</v>
      </c>
      <c r="O7202" s="1109">
        <v>0</v>
      </c>
      <c r="P7202" s="1109">
        <v>0</v>
      </c>
      <c r="Q7202" s="1109">
        <v>0</v>
      </c>
    </row>
    <row r="7203" spans="1:17">
      <c r="A7203" s="1109">
        <v>22744</v>
      </c>
      <c r="B7203" s="1110" t="s">
        <v>0</v>
      </c>
      <c r="C7203" s="1109">
        <v>3.5</v>
      </c>
      <c r="D7203" s="1109">
        <v>2.992</v>
      </c>
      <c r="E7203" s="1109">
        <v>9.1999999999999993</v>
      </c>
      <c r="F7203" s="1109">
        <v>0</v>
      </c>
      <c r="G7203" s="1110" t="s">
        <v>10840</v>
      </c>
      <c r="H7203" s="1110" t="s">
        <v>4654</v>
      </c>
      <c r="I7203" s="1110" t="s">
        <v>10841</v>
      </c>
      <c r="J7203" s="1109">
        <v>0</v>
      </c>
      <c r="K7203" s="1109">
        <v>0</v>
      </c>
      <c r="L7203" s="1109">
        <v>0</v>
      </c>
      <c r="M7203" s="1109">
        <v>0</v>
      </c>
      <c r="N7203" s="1109">
        <v>0</v>
      </c>
      <c r="O7203" s="1109">
        <v>0</v>
      </c>
      <c r="P7203" s="1109">
        <v>0</v>
      </c>
      <c r="Q7203" s="1109">
        <v>0</v>
      </c>
    </row>
    <row r="7204" spans="1:17">
      <c r="A7204" s="1109">
        <v>22745</v>
      </c>
      <c r="B7204" s="1110" t="s">
        <v>0</v>
      </c>
      <c r="C7204" s="1109">
        <v>3.5</v>
      </c>
      <c r="D7204" s="1109">
        <v>2.992</v>
      </c>
      <c r="E7204" s="1109">
        <v>9.1999999999999993</v>
      </c>
      <c r="F7204" s="1109">
        <v>0</v>
      </c>
      <c r="G7204" s="1110" t="s">
        <v>10840</v>
      </c>
      <c r="H7204" s="1110" t="s">
        <v>4654</v>
      </c>
      <c r="I7204" s="1110" t="s">
        <v>10832</v>
      </c>
      <c r="J7204" s="1109">
        <v>0</v>
      </c>
      <c r="K7204" s="1109">
        <v>0</v>
      </c>
      <c r="L7204" s="1109">
        <v>0</v>
      </c>
      <c r="M7204" s="1109">
        <v>0</v>
      </c>
      <c r="N7204" s="1109">
        <v>0</v>
      </c>
      <c r="O7204" s="1109">
        <v>0</v>
      </c>
      <c r="P7204" s="1109">
        <v>0</v>
      </c>
      <c r="Q7204" s="1109">
        <v>0</v>
      </c>
    </row>
    <row r="7205" spans="1:17">
      <c r="A7205" s="1109">
        <v>22746</v>
      </c>
      <c r="B7205" s="1110" t="s">
        <v>0</v>
      </c>
      <c r="C7205" s="1109">
        <v>3.5</v>
      </c>
      <c r="D7205" s="1109">
        <v>2.992</v>
      </c>
      <c r="E7205" s="1109">
        <v>9.1999999999999993</v>
      </c>
      <c r="F7205" s="1109">
        <v>0</v>
      </c>
      <c r="G7205" s="1110" t="s">
        <v>10840</v>
      </c>
      <c r="H7205" s="1110" t="s">
        <v>4654</v>
      </c>
      <c r="I7205" s="1110" t="s">
        <v>10839</v>
      </c>
      <c r="J7205" s="1109">
        <v>0</v>
      </c>
      <c r="K7205" s="1109">
        <v>0</v>
      </c>
      <c r="L7205" s="1109">
        <v>0</v>
      </c>
      <c r="M7205" s="1109">
        <v>0</v>
      </c>
      <c r="N7205" s="1109">
        <v>0</v>
      </c>
      <c r="O7205" s="1109">
        <v>0</v>
      </c>
      <c r="P7205" s="1109">
        <v>0</v>
      </c>
      <c r="Q7205" s="1109">
        <v>0</v>
      </c>
    </row>
    <row r="7206" spans="1:17">
      <c r="A7206" s="1109">
        <v>22747</v>
      </c>
      <c r="B7206" s="1110" t="s">
        <v>0</v>
      </c>
      <c r="C7206" s="1109">
        <v>3.5</v>
      </c>
      <c r="D7206" s="1109">
        <v>2.992</v>
      </c>
      <c r="E7206" s="1109">
        <v>9.1999999999999993</v>
      </c>
      <c r="F7206" s="1109">
        <v>0</v>
      </c>
      <c r="G7206" s="1110" t="s">
        <v>10842</v>
      </c>
      <c r="H7206" s="1110" t="s">
        <v>4654</v>
      </c>
      <c r="I7206" s="1110" t="s">
        <v>10841</v>
      </c>
      <c r="J7206" s="1109">
        <v>0</v>
      </c>
      <c r="K7206" s="1109">
        <v>0</v>
      </c>
      <c r="L7206" s="1109">
        <v>0</v>
      </c>
      <c r="M7206" s="1109">
        <v>0</v>
      </c>
      <c r="N7206" s="1109">
        <v>0</v>
      </c>
      <c r="O7206" s="1109">
        <v>0</v>
      </c>
      <c r="P7206" s="1109">
        <v>0</v>
      </c>
      <c r="Q7206" s="1109">
        <v>0</v>
      </c>
    </row>
    <row r="7207" spans="1:17">
      <c r="A7207" s="1109">
        <v>22748</v>
      </c>
      <c r="B7207" s="1110" t="s">
        <v>0</v>
      </c>
      <c r="C7207" s="1109">
        <v>3.5</v>
      </c>
      <c r="D7207" s="1109">
        <v>2.992</v>
      </c>
      <c r="E7207" s="1109">
        <v>9.1999999999999993</v>
      </c>
      <c r="F7207" s="1109">
        <v>0</v>
      </c>
      <c r="G7207" s="1110" t="s">
        <v>10842</v>
      </c>
      <c r="H7207" s="1110" t="s">
        <v>4654</v>
      </c>
      <c r="I7207" s="1110" t="s">
        <v>10852</v>
      </c>
      <c r="J7207" s="1109">
        <v>0</v>
      </c>
      <c r="K7207" s="1109">
        <v>0</v>
      </c>
      <c r="L7207" s="1109">
        <v>0</v>
      </c>
      <c r="M7207" s="1109">
        <v>0</v>
      </c>
      <c r="N7207" s="1109">
        <v>0</v>
      </c>
      <c r="O7207" s="1109">
        <v>0</v>
      </c>
      <c r="P7207" s="1109">
        <v>0</v>
      </c>
      <c r="Q7207" s="1109">
        <v>0</v>
      </c>
    </row>
    <row r="7208" spans="1:17">
      <c r="A7208" s="1109">
        <v>22749</v>
      </c>
      <c r="B7208" s="1110" t="s">
        <v>0</v>
      </c>
      <c r="C7208" s="1109">
        <v>3.5</v>
      </c>
      <c r="D7208" s="1109">
        <v>2.992</v>
      </c>
      <c r="E7208" s="1109">
        <v>9.1999999999999993</v>
      </c>
      <c r="F7208" s="1109">
        <v>0</v>
      </c>
      <c r="G7208" s="1110" t="s">
        <v>10842</v>
      </c>
      <c r="H7208" s="1110" t="s">
        <v>4654</v>
      </c>
      <c r="I7208" s="1110" t="s">
        <v>10832</v>
      </c>
      <c r="J7208" s="1109">
        <v>0</v>
      </c>
      <c r="K7208" s="1109">
        <v>0</v>
      </c>
      <c r="L7208" s="1109">
        <v>0</v>
      </c>
      <c r="M7208" s="1109">
        <v>0</v>
      </c>
      <c r="N7208" s="1109">
        <v>0</v>
      </c>
      <c r="O7208" s="1109">
        <v>0</v>
      </c>
      <c r="P7208" s="1109">
        <v>0</v>
      </c>
      <c r="Q7208" s="1109">
        <v>0</v>
      </c>
    </row>
    <row r="7209" spans="1:17">
      <c r="A7209" s="1109">
        <v>22750</v>
      </c>
      <c r="B7209" s="1110" t="s">
        <v>0</v>
      </c>
      <c r="C7209" s="1109">
        <v>3.5</v>
      </c>
      <c r="D7209" s="1109">
        <v>2.992</v>
      </c>
      <c r="E7209" s="1109">
        <v>9.1999999999999993</v>
      </c>
      <c r="F7209" s="1109">
        <v>0</v>
      </c>
      <c r="G7209" s="1110" t="s">
        <v>10842</v>
      </c>
      <c r="H7209" s="1110" t="s">
        <v>4654</v>
      </c>
      <c r="I7209" s="1110" t="s">
        <v>10839</v>
      </c>
      <c r="J7209" s="1109">
        <v>0</v>
      </c>
      <c r="K7209" s="1109">
        <v>0</v>
      </c>
      <c r="L7209" s="1109">
        <v>0</v>
      </c>
      <c r="M7209" s="1109">
        <v>0</v>
      </c>
      <c r="N7209" s="1109">
        <v>0</v>
      </c>
      <c r="O7209" s="1109">
        <v>0</v>
      </c>
      <c r="P7209" s="1109">
        <v>0</v>
      </c>
      <c r="Q7209" s="1109">
        <v>0</v>
      </c>
    </row>
    <row r="7210" spans="1:17">
      <c r="A7210" s="1109">
        <v>22751</v>
      </c>
      <c r="B7210" s="1110" t="s">
        <v>0</v>
      </c>
      <c r="C7210" s="1109">
        <v>3.5</v>
      </c>
      <c r="D7210" s="1109">
        <v>2.992</v>
      </c>
      <c r="E7210" s="1109">
        <v>9.1999999999999993</v>
      </c>
      <c r="F7210" s="1109">
        <v>0</v>
      </c>
      <c r="G7210" s="1110" t="s">
        <v>10843</v>
      </c>
      <c r="H7210" s="1110" t="s">
        <v>4654</v>
      </c>
      <c r="I7210" s="1110" t="s">
        <v>10841</v>
      </c>
      <c r="J7210" s="1109">
        <v>0</v>
      </c>
      <c r="K7210" s="1109">
        <v>0</v>
      </c>
      <c r="L7210" s="1109">
        <v>0</v>
      </c>
      <c r="M7210" s="1109">
        <v>0</v>
      </c>
      <c r="N7210" s="1109">
        <v>0</v>
      </c>
      <c r="O7210" s="1109">
        <v>0</v>
      </c>
      <c r="P7210" s="1109">
        <v>0</v>
      </c>
      <c r="Q7210" s="1109">
        <v>0</v>
      </c>
    </row>
    <row r="7211" spans="1:17">
      <c r="A7211" s="1109">
        <v>22752</v>
      </c>
      <c r="B7211" s="1110" t="s">
        <v>0</v>
      </c>
      <c r="C7211" s="1109">
        <v>3.5</v>
      </c>
      <c r="D7211" s="1109">
        <v>2.992</v>
      </c>
      <c r="E7211" s="1109">
        <v>9.1999999999999993</v>
      </c>
      <c r="F7211" s="1109">
        <v>0</v>
      </c>
      <c r="G7211" s="1110" t="s">
        <v>10843</v>
      </c>
      <c r="H7211" s="1110" t="s">
        <v>4654</v>
      </c>
      <c r="I7211" s="1110" t="s">
        <v>10832</v>
      </c>
      <c r="J7211" s="1109">
        <v>0</v>
      </c>
      <c r="K7211" s="1109">
        <v>0</v>
      </c>
      <c r="L7211" s="1109">
        <v>0</v>
      </c>
      <c r="M7211" s="1109">
        <v>0</v>
      </c>
      <c r="N7211" s="1109">
        <v>0</v>
      </c>
      <c r="O7211" s="1109">
        <v>0</v>
      </c>
      <c r="P7211" s="1109">
        <v>0</v>
      </c>
      <c r="Q7211" s="1109">
        <v>0</v>
      </c>
    </row>
    <row r="7212" spans="1:17">
      <c r="A7212" s="1109">
        <v>22753</v>
      </c>
      <c r="B7212" s="1110" t="s">
        <v>0</v>
      </c>
      <c r="C7212" s="1109">
        <v>3.5</v>
      </c>
      <c r="D7212" s="1109">
        <v>2.992</v>
      </c>
      <c r="E7212" s="1109">
        <v>9.1999999999999993</v>
      </c>
      <c r="F7212" s="1109">
        <v>0</v>
      </c>
      <c r="G7212" s="1110" t="s">
        <v>10843</v>
      </c>
      <c r="H7212" s="1110" t="s">
        <v>4654</v>
      </c>
      <c r="I7212" s="1110" t="s">
        <v>10852</v>
      </c>
      <c r="J7212" s="1109">
        <v>0</v>
      </c>
      <c r="K7212" s="1109">
        <v>0</v>
      </c>
      <c r="L7212" s="1109">
        <v>0</v>
      </c>
      <c r="M7212" s="1109">
        <v>0</v>
      </c>
      <c r="N7212" s="1109">
        <v>0</v>
      </c>
      <c r="O7212" s="1109">
        <v>0</v>
      </c>
      <c r="P7212" s="1109">
        <v>0</v>
      </c>
      <c r="Q7212" s="1109">
        <v>0</v>
      </c>
    </row>
    <row r="7213" spans="1:17">
      <c r="A7213" s="1109">
        <v>22754</v>
      </c>
      <c r="B7213" s="1110" t="s">
        <v>0</v>
      </c>
      <c r="C7213" s="1109">
        <v>3.5</v>
      </c>
      <c r="D7213" s="1109">
        <v>2.992</v>
      </c>
      <c r="E7213" s="1109">
        <v>9.1999999999999993</v>
      </c>
      <c r="F7213" s="1109">
        <v>0</v>
      </c>
      <c r="G7213" s="1110" t="s">
        <v>10843</v>
      </c>
      <c r="H7213" s="1110" t="s">
        <v>4654</v>
      </c>
      <c r="I7213" s="1110" t="s">
        <v>10839</v>
      </c>
      <c r="J7213" s="1109">
        <v>0</v>
      </c>
      <c r="K7213" s="1109">
        <v>0</v>
      </c>
      <c r="L7213" s="1109">
        <v>0</v>
      </c>
      <c r="M7213" s="1109">
        <v>0</v>
      </c>
      <c r="N7213" s="1109">
        <v>0</v>
      </c>
      <c r="O7213" s="1109">
        <v>0</v>
      </c>
      <c r="P7213" s="1109">
        <v>0</v>
      </c>
      <c r="Q7213" s="1109">
        <v>0</v>
      </c>
    </row>
    <row r="7214" spans="1:17">
      <c r="A7214" s="1109">
        <v>22755</v>
      </c>
      <c r="B7214" s="1110" t="s">
        <v>0</v>
      </c>
      <c r="C7214" s="1109">
        <v>3.5</v>
      </c>
      <c r="D7214" s="1109">
        <v>2.992</v>
      </c>
      <c r="E7214" s="1109">
        <v>9.1999999999999993</v>
      </c>
      <c r="F7214" s="1109">
        <v>0</v>
      </c>
      <c r="G7214" s="1110" t="s">
        <v>10784</v>
      </c>
      <c r="H7214" s="1110" t="s">
        <v>4654</v>
      </c>
      <c r="I7214" s="1110" t="s">
        <v>10841</v>
      </c>
      <c r="J7214" s="1109">
        <v>0</v>
      </c>
      <c r="K7214" s="1109">
        <v>0</v>
      </c>
      <c r="L7214" s="1109">
        <v>0</v>
      </c>
      <c r="M7214" s="1109">
        <v>0</v>
      </c>
      <c r="N7214" s="1109">
        <v>0</v>
      </c>
      <c r="O7214" s="1109">
        <v>0</v>
      </c>
      <c r="P7214" s="1109">
        <v>0</v>
      </c>
      <c r="Q7214" s="1109">
        <v>0</v>
      </c>
    </row>
    <row r="7215" spans="1:17">
      <c r="A7215" s="1109">
        <v>22756</v>
      </c>
      <c r="B7215" s="1110" t="s">
        <v>0</v>
      </c>
      <c r="C7215" s="1109">
        <v>3.5</v>
      </c>
      <c r="D7215" s="1109">
        <v>2.992</v>
      </c>
      <c r="E7215" s="1109">
        <v>9.1999999999999993</v>
      </c>
      <c r="F7215" s="1109">
        <v>0</v>
      </c>
      <c r="G7215" s="1110" t="s">
        <v>10784</v>
      </c>
      <c r="H7215" s="1110" t="s">
        <v>4654</v>
      </c>
      <c r="I7215" s="1110" t="s">
        <v>10832</v>
      </c>
      <c r="J7215" s="1109">
        <v>0</v>
      </c>
      <c r="K7215" s="1109">
        <v>0</v>
      </c>
      <c r="L7215" s="1109">
        <v>0</v>
      </c>
      <c r="M7215" s="1109">
        <v>0</v>
      </c>
      <c r="N7215" s="1109">
        <v>0</v>
      </c>
      <c r="O7215" s="1109">
        <v>0</v>
      </c>
      <c r="P7215" s="1109">
        <v>0</v>
      </c>
      <c r="Q7215" s="1109">
        <v>0</v>
      </c>
    </row>
    <row r="7216" spans="1:17">
      <c r="A7216" s="1109">
        <v>22757</v>
      </c>
      <c r="B7216" s="1110" t="s">
        <v>0</v>
      </c>
      <c r="C7216" s="1109">
        <v>3.5</v>
      </c>
      <c r="D7216" s="1109">
        <v>2.992</v>
      </c>
      <c r="E7216" s="1109">
        <v>9.1999999999999993</v>
      </c>
      <c r="F7216" s="1109">
        <v>0</v>
      </c>
      <c r="G7216" s="1110" t="s">
        <v>10784</v>
      </c>
      <c r="H7216" s="1110" t="s">
        <v>4654</v>
      </c>
      <c r="I7216" s="1110" t="s">
        <v>10839</v>
      </c>
      <c r="J7216" s="1109">
        <v>0</v>
      </c>
      <c r="K7216" s="1109">
        <v>0</v>
      </c>
      <c r="L7216" s="1109">
        <v>0</v>
      </c>
      <c r="M7216" s="1109">
        <v>0</v>
      </c>
      <c r="N7216" s="1109">
        <v>0</v>
      </c>
      <c r="O7216" s="1109">
        <v>0</v>
      </c>
      <c r="P7216" s="1109">
        <v>0</v>
      </c>
      <c r="Q7216" s="1109">
        <v>0</v>
      </c>
    </row>
    <row r="7217" spans="1:17">
      <c r="A7217" s="1109">
        <v>22758</v>
      </c>
      <c r="B7217" s="1110" t="s">
        <v>0</v>
      </c>
      <c r="C7217" s="1109">
        <v>3.5</v>
      </c>
      <c r="D7217" s="1109">
        <v>2.992</v>
      </c>
      <c r="E7217" s="1109">
        <v>9.1999999999999993</v>
      </c>
      <c r="F7217" s="1109">
        <v>0</v>
      </c>
      <c r="G7217" s="1110" t="s">
        <v>10741</v>
      </c>
      <c r="H7217" s="1110" t="s">
        <v>4654</v>
      </c>
      <c r="I7217" s="1110" t="s">
        <v>10841</v>
      </c>
      <c r="J7217" s="1109">
        <v>0</v>
      </c>
      <c r="K7217" s="1109">
        <v>0</v>
      </c>
      <c r="L7217" s="1109">
        <v>0</v>
      </c>
      <c r="M7217" s="1109">
        <v>0</v>
      </c>
      <c r="N7217" s="1109">
        <v>0</v>
      </c>
      <c r="O7217" s="1109">
        <v>0</v>
      </c>
      <c r="P7217" s="1109">
        <v>0</v>
      </c>
      <c r="Q7217" s="1109">
        <v>0</v>
      </c>
    </row>
    <row r="7218" spans="1:17">
      <c r="A7218" s="1109">
        <v>22759</v>
      </c>
      <c r="B7218" s="1110" t="s">
        <v>0</v>
      </c>
      <c r="C7218" s="1109">
        <v>3.5</v>
      </c>
      <c r="D7218" s="1109">
        <v>2.992</v>
      </c>
      <c r="E7218" s="1109">
        <v>9.1999999999999993</v>
      </c>
      <c r="F7218" s="1109">
        <v>0</v>
      </c>
      <c r="G7218" s="1110" t="s">
        <v>10741</v>
      </c>
      <c r="H7218" s="1110" t="s">
        <v>4654</v>
      </c>
      <c r="I7218" s="1110" t="s">
        <v>10852</v>
      </c>
      <c r="J7218" s="1109">
        <v>0</v>
      </c>
      <c r="K7218" s="1109">
        <v>0</v>
      </c>
      <c r="L7218" s="1109">
        <v>0</v>
      </c>
      <c r="M7218" s="1109">
        <v>0</v>
      </c>
      <c r="N7218" s="1109">
        <v>0</v>
      </c>
      <c r="O7218" s="1109">
        <v>0</v>
      </c>
      <c r="P7218" s="1109">
        <v>0</v>
      </c>
      <c r="Q7218" s="1109">
        <v>0</v>
      </c>
    </row>
    <row r="7219" spans="1:17">
      <c r="A7219" s="1109">
        <v>22760</v>
      </c>
      <c r="B7219" s="1110" t="s">
        <v>0</v>
      </c>
      <c r="C7219" s="1109">
        <v>3.5</v>
      </c>
      <c r="D7219" s="1109">
        <v>2.992</v>
      </c>
      <c r="E7219" s="1109">
        <v>9.1999999999999993</v>
      </c>
      <c r="F7219" s="1109">
        <v>0</v>
      </c>
      <c r="G7219" s="1110" t="s">
        <v>10741</v>
      </c>
      <c r="H7219" s="1110" t="s">
        <v>4654</v>
      </c>
      <c r="I7219" s="1110" t="s">
        <v>10832</v>
      </c>
      <c r="J7219" s="1109">
        <v>0</v>
      </c>
      <c r="K7219" s="1109">
        <v>0</v>
      </c>
      <c r="L7219" s="1109">
        <v>0</v>
      </c>
      <c r="M7219" s="1109">
        <v>0</v>
      </c>
      <c r="N7219" s="1109">
        <v>0</v>
      </c>
      <c r="O7219" s="1109">
        <v>0</v>
      </c>
      <c r="P7219" s="1109">
        <v>0</v>
      </c>
      <c r="Q7219" s="1109">
        <v>0</v>
      </c>
    </row>
    <row r="7220" spans="1:17">
      <c r="A7220" s="1109">
        <v>22761</v>
      </c>
      <c r="B7220" s="1110" t="s">
        <v>0</v>
      </c>
      <c r="C7220" s="1109">
        <v>3.5</v>
      </c>
      <c r="D7220" s="1109">
        <v>2.992</v>
      </c>
      <c r="E7220" s="1109">
        <v>9.1999999999999993</v>
      </c>
      <c r="F7220" s="1109">
        <v>0</v>
      </c>
      <c r="G7220" s="1110" t="s">
        <v>10741</v>
      </c>
      <c r="H7220" s="1110" t="s">
        <v>4654</v>
      </c>
      <c r="I7220" s="1110" t="s">
        <v>10839</v>
      </c>
      <c r="J7220" s="1109">
        <v>0</v>
      </c>
      <c r="K7220" s="1109">
        <v>0</v>
      </c>
      <c r="L7220" s="1109">
        <v>0</v>
      </c>
      <c r="M7220" s="1109">
        <v>0</v>
      </c>
      <c r="N7220" s="1109">
        <v>0</v>
      </c>
      <c r="O7220" s="1109">
        <v>0</v>
      </c>
      <c r="P7220" s="1109">
        <v>0</v>
      </c>
      <c r="Q7220" s="1109">
        <v>0</v>
      </c>
    </row>
    <row r="7221" spans="1:17">
      <c r="A7221" s="1109">
        <v>22762</v>
      </c>
      <c r="B7221" s="1110" t="s">
        <v>0</v>
      </c>
      <c r="C7221" s="1109">
        <v>3.5</v>
      </c>
      <c r="D7221" s="1109">
        <v>2.992</v>
      </c>
      <c r="E7221" s="1109">
        <v>9.1999999999999993</v>
      </c>
      <c r="F7221" s="1109">
        <v>0</v>
      </c>
      <c r="G7221" s="1110" t="s">
        <v>10790</v>
      </c>
      <c r="H7221" s="1110" t="s">
        <v>4654</v>
      </c>
      <c r="I7221" s="1110" t="s">
        <v>10841</v>
      </c>
      <c r="J7221" s="1109">
        <v>0</v>
      </c>
      <c r="K7221" s="1109">
        <v>0</v>
      </c>
      <c r="L7221" s="1109">
        <v>0</v>
      </c>
      <c r="M7221" s="1109">
        <v>0</v>
      </c>
      <c r="N7221" s="1109">
        <v>0</v>
      </c>
      <c r="O7221" s="1109">
        <v>0</v>
      </c>
      <c r="P7221" s="1109">
        <v>0</v>
      </c>
      <c r="Q7221" s="1109">
        <v>0</v>
      </c>
    </row>
    <row r="7222" spans="1:17">
      <c r="A7222" s="1109">
        <v>22763</v>
      </c>
      <c r="B7222" s="1110" t="s">
        <v>0</v>
      </c>
      <c r="C7222" s="1109">
        <v>3.5</v>
      </c>
      <c r="D7222" s="1109">
        <v>2.992</v>
      </c>
      <c r="E7222" s="1109">
        <v>9.1999999999999993</v>
      </c>
      <c r="F7222" s="1109">
        <v>0</v>
      </c>
      <c r="G7222" s="1110" t="s">
        <v>10790</v>
      </c>
      <c r="H7222" s="1110" t="s">
        <v>4654</v>
      </c>
      <c r="I7222" s="1110" t="s">
        <v>10852</v>
      </c>
      <c r="J7222" s="1109">
        <v>0</v>
      </c>
      <c r="K7222" s="1109">
        <v>0</v>
      </c>
      <c r="L7222" s="1109">
        <v>0</v>
      </c>
      <c r="M7222" s="1109">
        <v>0</v>
      </c>
      <c r="N7222" s="1109">
        <v>0</v>
      </c>
      <c r="O7222" s="1109">
        <v>0</v>
      </c>
      <c r="P7222" s="1109">
        <v>0</v>
      </c>
      <c r="Q7222" s="1109">
        <v>0</v>
      </c>
    </row>
    <row r="7223" spans="1:17">
      <c r="A7223" s="1109">
        <v>22764</v>
      </c>
      <c r="B7223" s="1110" t="s">
        <v>0</v>
      </c>
      <c r="C7223" s="1109">
        <v>3.5</v>
      </c>
      <c r="D7223" s="1109">
        <v>2.992</v>
      </c>
      <c r="E7223" s="1109">
        <v>9.1999999999999993</v>
      </c>
      <c r="F7223" s="1109">
        <v>0</v>
      </c>
      <c r="G7223" s="1110" t="s">
        <v>10790</v>
      </c>
      <c r="H7223" s="1110" t="s">
        <v>4654</v>
      </c>
      <c r="I7223" s="1110" t="s">
        <v>10832</v>
      </c>
      <c r="J7223" s="1109">
        <v>0</v>
      </c>
      <c r="K7223" s="1109">
        <v>0</v>
      </c>
      <c r="L7223" s="1109">
        <v>0</v>
      </c>
      <c r="M7223" s="1109">
        <v>0</v>
      </c>
      <c r="N7223" s="1109">
        <v>0</v>
      </c>
      <c r="O7223" s="1109">
        <v>0</v>
      </c>
      <c r="P7223" s="1109">
        <v>0</v>
      </c>
      <c r="Q7223" s="1109">
        <v>0</v>
      </c>
    </row>
    <row r="7224" spans="1:17">
      <c r="A7224" s="1109">
        <v>22765</v>
      </c>
      <c r="B7224" s="1110" t="s">
        <v>0</v>
      </c>
      <c r="C7224" s="1109">
        <v>3.5</v>
      </c>
      <c r="D7224" s="1109">
        <v>2.992</v>
      </c>
      <c r="E7224" s="1109">
        <v>9.1999999999999993</v>
      </c>
      <c r="F7224" s="1109">
        <v>0</v>
      </c>
      <c r="G7224" s="1110" t="s">
        <v>10790</v>
      </c>
      <c r="H7224" s="1110" t="s">
        <v>4654</v>
      </c>
      <c r="I7224" s="1110" t="s">
        <v>10839</v>
      </c>
      <c r="J7224" s="1109">
        <v>0</v>
      </c>
      <c r="K7224" s="1109">
        <v>0</v>
      </c>
      <c r="L7224" s="1109">
        <v>0</v>
      </c>
      <c r="M7224" s="1109">
        <v>0</v>
      </c>
      <c r="N7224" s="1109">
        <v>0</v>
      </c>
      <c r="O7224" s="1109">
        <v>0</v>
      </c>
      <c r="P7224" s="1109">
        <v>0</v>
      </c>
      <c r="Q7224" s="1109">
        <v>0</v>
      </c>
    </row>
    <row r="7225" spans="1:17">
      <c r="A7225" s="1109">
        <v>22766</v>
      </c>
      <c r="B7225" s="1110" t="s">
        <v>0</v>
      </c>
      <c r="C7225" s="1109">
        <v>3.5</v>
      </c>
      <c r="D7225" s="1109">
        <v>2.992</v>
      </c>
      <c r="E7225" s="1109">
        <v>9.1999999999999993</v>
      </c>
      <c r="F7225" s="1109">
        <v>0</v>
      </c>
      <c r="G7225" s="1110" t="s">
        <v>10833</v>
      </c>
      <c r="H7225" s="1110" t="s">
        <v>4654</v>
      </c>
      <c r="I7225" s="1110" t="s">
        <v>10841</v>
      </c>
      <c r="J7225" s="1109">
        <v>0</v>
      </c>
      <c r="K7225" s="1109">
        <v>0</v>
      </c>
      <c r="L7225" s="1109">
        <v>0</v>
      </c>
      <c r="M7225" s="1109">
        <v>0</v>
      </c>
      <c r="N7225" s="1109">
        <v>0</v>
      </c>
      <c r="O7225" s="1109">
        <v>0</v>
      </c>
      <c r="P7225" s="1109">
        <v>0</v>
      </c>
      <c r="Q7225" s="1109">
        <v>0</v>
      </c>
    </row>
    <row r="7226" spans="1:17">
      <c r="A7226" s="1109">
        <v>22767</v>
      </c>
      <c r="B7226" s="1110" t="s">
        <v>0</v>
      </c>
      <c r="C7226" s="1109">
        <v>3.5</v>
      </c>
      <c r="D7226" s="1109">
        <v>2.992</v>
      </c>
      <c r="E7226" s="1109">
        <v>9.1999999999999993</v>
      </c>
      <c r="F7226" s="1109">
        <v>0</v>
      </c>
      <c r="G7226" s="1110" t="s">
        <v>10833</v>
      </c>
      <c r="H7226" s="1110" t="s">
        <v>4654</v>
      </c>
      <c r="I7226" s="1110" t="s">
        <v>10832</v>
      </c>
      <c r="J7226" s="1109">
        <v>0</v>
      </c>
      <c r="K7226" s="1109">
        <v>0</v>
      </c>
      <c r="L7226" s="1109">
        <v>0</v>
      </c>
      <c r="M7226" s="1109">
        <v>0</v>
      </c>
      <c r="N7226" s="1109">
        <v>0</v>
      </c>
      <c r="O7226" s="1109">
        <v>0</v>
      </c>
      <c r="P7226" s="1109">
        <v>0</v>
      </c>
      <c r="Q7226" s="1109">
        <v>0</v>
      </c>
    </row>
    <row r="7227" spans="1:17">
      <c r="A7227" s="1109">
        <v>22768</v>
      </c>
      <c r="B7227" s="1110" t="s">
        <v>0</v>
      </c>
      <c r="C7227" s="1109">
        <v>3.5</v>
      </c>
      <c r="D7227" s="1109">
        <v>2.992</v>
      </c>
      <c r="E7227" s="1109">
        <v>9.1999999999999993</v>
      </c>
      <c r="F7227" s="1109">
        <v>0</v>
      </c>
      <c r="G7227" s="1110" t="s">
        <v>10833</v>
      </c>
      <c r="H7227" s="1110" t="s">
        <v>4654</v>
      </c>
      <c r="I7227" s="1110" t="s">
        <v>10852</v>
      </c>
      <c r="J7227" s="1109">
        <v>0</v>
      </c>
      <c r="K7227" s="1109">
        <v>0</v>
      </c>
      <c r="L7227" s="1109">
        <v>0</v>
      </c>
      <c r="M7227" s="1109">
        <v>0</v>
      </c>
      <c r="N7227" s="1109">
        <v>0</v>
      </c>
      <c r="O7227" s="1109">
        <v>0</v>
      </c>
      <c r="P7227" s="1109">
        <v>0</v>
      </c>
      <c r="Q7227" s="1109">
        <v>0</v>
      </c>
    </row>
    <row r="7228" spans="1:17">
      <c r="A7228" s="1109">
        <v>22769</v>
      </c>
      <c r="B7228" s="1110" t="s">
        <v>0</v>
      </c>
      <c r="C7228" s="1109">
        <v>3.5</v>
      </c>
      <c r="D7228" s="1109">
        <v>2.992</v>
      </c>
      <c r="E7228" s="1109">
        <v>9.1999999999999993</v>
      </c>
      <c r="F7228" s="1109">
        <v>0</v>
      </c>
      <c r="G7228" s="1110" t="s">
        <v>10833</v>
      </c>
      <c r="H7228" s="1110" t="s">
        <v>4654</v>
      </c>
      <c r="I7228" s="1110" t="s">
        <v>10839</v>
      </c>
      <c r="J7228" s="1109">
        <v>0</v>
      </c>
      <c r="K7228" s="1109">
        <v>0</v>
      </c>
      <c r="L7228" s="1109">
        <v>0</v>
      </c>
      <c r="M7228" s="1109">
        <v>0</v>
      </c>
      <c r="N7228" s="1109">
        <v>0</v>
      </c>
      <c r="O7228" s="1109">
        <v>0</v>
      </c>
      <c r="P7228" s="1109">
        <v>0</v>
      </c>
      <c r="Q7228" s="1109">
        <v>0</v>
      </c>
    </row>
    <row r="7229" spans="1:17">
      <c r="A7229" s="1109">
        <v>22770</v>
      </c>
      <c r="B7229" s="1110" t="s">
        <v>0</v>
      </c>
      <c r="C7229" s="1109">
        <v>3.5</v>
      </c>
      <c r="D7229" s="1109">
        <v>2.992</v>
      </c>
      <c r="E7229" s="1109">
        <v>9.1999999999999993</v>
      </c>
      <c r="F7229" s="1109">
        <v>0</v>
      </c>
      <c r="G7229" s="1110" t="s">
        <v>10737</v>
      </c>
      <c r="H7229" s="1110" t="s">
        <v>4654</v>
      </c>
      <c r="I7229" s="1110" t="s">
        <v>10841</v>
      </c>
      <c r="J7229" s="1109">
        <v>0</v>
      </c>
      <c r="K7229" s="1109">
        <v>0</v>
      </c>
      <c r="L7229" s="1109">
        <v>0</v>
      </c>
      <c r="M7229" s="1109">
        <v>0</v>
      </c>
      <c r="N7229" s="1109">
        <v>0</v>
      </c>
      <c r="O7229" s="1109">
        <v>0</v>
      </c>
      <c r="P7229" s="1109">
        <v>0</v>
      </c>
      <c r="Q7229" s="1109">
        <v>0</v>
      </c>
    </row>
    <row r="7230" spans="1:17">
      <c r="A7230" s="1109">
        <v>22771</v>
      </c>
      <c r="B7230" s="1110" t="s">
        <v>0</v>
      </c>
      <c r="C7230" s="1109">
        <v>3.5</v>
      </c>
      <c r="D7230" s="1109">
        <v>2.992</v>
      </c>
      <c r="E7230" s="1109">
        <v>9.1999999999999993</v>
      </c>
      <c r="F7230" s="1109">
        <v>0</v>
      </c>
      <c r="G7230" s="1110" t="s">
        <v>10737</v>
      </c>
      <c r="H7230" s="1110" t="s">
        <v>4654</v>
      </c>
      <c r="I7230" s="1110" t="s">
        <v>10852</v>
      </c>
      <c r="J7230" s="1109">
        <v>0</v>
      </c>
      <c r="K7230" s="1109">
        <v>0</v>
      </c>
      <c r="L7230" s="1109">
        <v>0</v>
      </c>
      <c r="M7230" s="1109">
        <v>0</v>
      </c>
      <c r="N7230" s="1109">
        <v>0</v>
      </c>
      <c r="O7230" s="1109">
        <v>0</v>
      </c>
      <c r="P7230" s="1109">
        <v>0</v>
      </c>
      <c r="Q7230" s="1109">
        <v>0</v>
      </c>
    </row>
    <row r="7231" spans="1:17">
      <c r="A7231" s="1109">
        <v>22772</v>
      </c>
      <c r="B7231" s="1110" t="s">
        <v>0</v>
      </c>
      <c r="C7231" s="1109">
        <v>3.5</v>
      </c>
      <c r="D7231" s="1109">
        <v>2.992</v>
      </c>
      <c r="E7231" s="1109">
        <v>9.1999999999999993</v>
      </c>
      <c r="F7231" s="1109">
        <v>0</v>
      </c>
      <c r="G7231" s="1110" t="s">
        <v>10737</v>
      </c>
      <c r="H7231" s="1110" t="s">
        <v>4654</v>
      </c>
      <c r="I7231" s="1110" t="s">
        <v>10832</v>
      </c>
      <c r="J7231" s="1109">
        <v>0</v>
      </c>
      <c r="K7231" s="1109">
        <v>0</v>
      </c>
      <c r="L7231" s="1109">
        <v>0</v>
      </c>
      <c r="M7231" s="1109">
        <v>0</v>
      </c>
      <c r="N7231" s="1109">
        <v>0</v>
      </c>
      <c r="O7231" s="1109">
        <v>0</v>
      </c>
      <c r="P7231" s="1109">
        <v>0</v>
      </c>
      <c r="Q7231" s="1109">
        <v>0</v>
      </c>
    </row>
    <row r="7232" spans="1:17">
      <c r="A7232" s="1109">
        <v>22773</v>
      </c>
      <c r="B7232" s="1110" t="s">
        <v>0</v>
      </c>
      <c r="C7232" s="1109">
        <v>3.5</v>
      </c>
      <c r="D7232" s="1109">
        <v>2.992</v>
      </c>
      <c r="E7232" s="1109">
        <v>9.1999999999999993</v>
      </c>
      <c r="F7232" s="1109">
        <v>0</v>
      </c>
      <c r="G7232" s="1110" t="s">
        <v>10737</v>
      </c>
      <c r="H7232" s="1110" t="s">
        <v>4654</v>
      </c>
      <c r="I7232" s="1110" t="s">
        <v>10839</v>
      </c>
      <c r="J7232" s="1109">
        <v>0</v>
      </c>
      <c r="K7232" s="1109">
        <v>0</v>
      </c>
      <c r="L7232" s="1109">
        <v>0</v>
      </c>
      <c r="M7232" s="1109">
        <v>0</v>
      </c>
      <c r="N7232" s="1109">
        <v>0</v>
      </c>
      <c r="O7232" s="1109">
        <v>0</v>
      </c>
      <c r="P7232" s="1109">
        <v>0</v>
      </c>
      <c r="Q7232" s="1109">
        <v>0</v>
      </c>
    </row>
    <row r="7233" spans="1:17">
      <c r="A7233" s="1109">
        <v>22774</v>
      </c>
      <c r="B7233" s="1110" t="s">
        <v>0</v>
      </c>
      <c r="C7233" s="1109">
        <v>3.5</v>
      </c>
      <c r="D7233" s="1109">
        <v>2.992</v>
      </c>
      <c r="E7233" s="1109">
        <v>9.1999999999999993</v>
      </c>
      <c r="F7233" s="1109">
        <v>0</v>
      </c>
      <c r="G7233" s="1110" t="s">
        <v>10753</v>
      </c>
      <c r="H7233" s="1110" t="s">
        <v>4654</v>
      </c>
      <c r="I7233" s="1110" t="s">
        <v>10841</v>
      </c>
      <c r="J7233" s="1109">
        <v>0</v>
      </c>
      <c r="K7233" s="1109">
        <v>0</v>
      </c>
      <c r="L7233" s="1109">
        <v>0</v>
      </c>
      <c r="M7233" s="1109">
        <v>0</v>
      </c>
      <c r="N7233" s="1109">
        <v>0</v>
      </c>
      <c r="O7233" s="1109">
        <v>0</v>
      </c>
      <c r="P7233" s="1109">
        <v>0</v>
      </c>
      <c r="Q7233" s="1109">
        <v>0</v>
      </c>
    </row>
    <row r="7234" spans="1:17">
      <c r="A7234" s="1109">
        <v>22775</v>
      </c>
      <c r="B7234" s="1110" t="s">
        <v>0</v>
      </c>
      <c r="C7234" s="1109">
        <v>3.5</v>
      </c>
      <c r="D7234" s="1109">
        <v>2.992</v>
      </c>
      <c r="E7234" s="1109">
        <v>9.1999999999999993</v>
      </c>
      <c r="F7234" s="1109">
        <v>0</v>
      </c>
      <c r="G7234" s="1110" t="s">
        <v>10753</v>
      </c>
      <c r="H7234" s="1110" t="s">
        <v>4654</v>
      </c>
      <c r="I7234" s="1110" t="s">
        <v>10852</v>
      </c>
      <c r="J7234" s="1109">
        <v>0</v>
      </c>
      <c r="K7234" s="1109">
        <v>0</v>
      </c>
      <c r="L7234" s="1109">
        <v>0</v>
      </c>
      <c r="M7234" s="1109">
        <v>0</v>
      </c>
      <c r="N7234" s="1109">
        <v>0</v>
      </c>
      <c r="O7234" s="1109">
        <v>0</v>
      </c>
      <c r="P7234" s="1109">
        <v>0</v>
      </c>
      <c r="Q7234" s="1109">
        <v>0</v>
      </c>
    </row>
    <row r="7235" spans="1:17">
      <c r="A7235" s="1109">
        <v>22776</v>
      </c>
      <c r="B7235" s="1110" t="s">
        <v>0</v>
      </c>
      <c r="C7235" s="1109">
        <v>3.5</v>
      </c>
      <c r="D7235" s="1109">
        <v>2.992</v>
      </c>
      <c r="E7235" s="1109">
        <v>9.1999999999999993</v>
      </c>
      <c r="F7235" s="1109">
        <v>0</v>
      </c>
      <c r="G7235" s="1110" t="s">
        <v>10753</v>
      </c>
      <c r="H7235" s="1110" t="s">
        <v>4654</v>
      </c>
      <c r="I7235" s="1110" t="s">
        <v>10832</v>
      </c>
      <c r="J7235" s="1109">
        <v>0</v>
      </c>
      <c r="K7235" s="1109">
        <v>0</v>
      </c>
      <c r="L7235" s="1109">
        <v>0</v>
      </c>
      <c r="M7235" s="1109">
        <v>0</v>
      </c>
      <c r="N7235" s="1109">
        <v>0</v>
      </c>
      <c r="O7235" s="1109">
        <v>0</v>
      </c>
      <c r="P7235" s="1109">
        <v>0</v>
      </c>
      <c r="Q7235" s="1109">
        <v>0</v>
      </c>
    </row>
    <row r="7236" spans="1:17">
      <c r="A7236" s="1109">
        <v>22777</v>
      </c>
      <c r="B7236" s="1110" t="s">
        <v>0</v>
      </c>
      <c r="C7236" s="1109">
        <v>3.5</v>
      </c>
      <c r="D7236" s="1109">
        <v>2.992</v>
      </c>
      <c r="E7236" s="1109">
        <v>9.1999999999999993</v>
      </c>
      <c r="F7236" s="1109">
        <v>0</v>
      </c>
      <c r="G7236" s="1110" t="s">
        <v>10753</v>
      </c>
      <c r="H7236" s="1110" t="s">
        <v>4654</v>
      </c>
      <c r="I7236" s="1110" t="s">
        <v>10839</v>
      </c>
      <c r="J7236" s="1109">
        <v>0</v>
      </c>
      <c r="K7236" s="1109">
        <v>0</v>
      </c>
      <c r="L7236" s="1109">
        <v>0</v>
      </c>
      <c r="M7236" s="1109">
        <v>0</v>
      </c>
      <c r="N7236" s="1109">
        <v>0</v>
      </c>
      <c r="O7236" s="1109">
        <v>0</v>
      </c>
      <c r="P7236" s="1109">
        <v>0</v>
      </c>
      <c r="Q7236" s="1109">
        <v>0</v>
      </c>
    </row>
    <row r="7237" spans="1:17">
      <c r="A7237" s="1109">
        <v>22778</v>
      </c>
      <c r="B7237" s="1110" t="s">
        <v>0</v>
      </c>
      <c r="C7237" s="1109">
        <v>3.5</v>
      </c>
      <c r="D7237" s="1109">
        <v>2.992</v>
      </c>
      <c r="E7237" s="1109">
        <v>9.1999999999999993</v>
      </c>
      <c r="F7237" s="1109">
        <v>0</v>
      </c>
      <c r="G7237" s="1110" t="s">
        <v>10775</v>
      </c>
      <c r="H7237" s="1110" t="s">
        <v>4654</v>
      </c>
      <c r="I7237" s="1110" t="s">
        <v>10852</v>
      </c>
      <c r="J7237" s="1109">
        <v>0</v>
      </c>
      <c r="K7237" s="1109">
        <v>0</v>
      </c>
      <c r="L7237" s="1109">
        <v>0</v>
      </c>
      <c r="M7237" s="1109">
        <v>0</v>
      </c>
      <c r="N7237" s="1109">
        <v>0</v>
      </c>
      <c r="O7237" s="1109">
        <v>0</v>
      </c>
      <c r="P7237" s="1109">
        <v>0</v>
      </c>
      <c r="Q7237" s="1109">
        <v>0</v>
      </c>
    </row>
    <row r="7238" spans="1:17">
      <c r="A7238" s="1109">
        <v>22779</v>
      </c>
      <c r="B7238" s="1110" t="s">
        <v>0</v>
      </c>
      <c r="C7238" s="1109">
        <v>3.5</v>
      </c>
      <c r="D7238" s="1109">
        <v>2.992</v>
      </c>
      <c r="E7238" s="1109">
        <v>9.1999999999999993</v>
      </c>
      <c r="F7238" s="1109">
        <v>0</v>
      </c>
      <c r="G7238" s="1110" t="s">
        <v>10738</v>
      </c>
      <c r="H7238" s="1110" t="s">
        <v>4654</v>
      </c>
      <c r="I7238" s="1110" t="s">
        <v>10852</v>
      </c>
      <c r="J7238" s="1109">
        <v>0</v>
      </c>
      <c r="K7238" s="1109">
        <v>0</v>
      </c>
      <c r="L7238" s="1109">
        <v>0</v>
      </c>
      <c r="M7238" s="1109">
        <v>0</v>
      </c>
      <c r="N7238" s="1109">
        <v>0</v>
      </c>
      <c r="O7238" s="1109">
        <v>0</v>
      </c>
      <c r="P7238" s="1109">
        <v>0</v>
      </c>
      <c r="Q7238" s="1109">
        <v>0</v>
      </c>
    </row>
    <row r="7239" spans="1:17">
      <c r="A7239" s="1109">
        <v>22780</v>
      </c>
      <c r="B7239" s="1110" t="s">
        <v>0</v>
      </c>
      <c r="C7239" s="1109">
        <v>3.5</v>
      </c>
      <c r="D7239" s="1109">
        <v>2.992</v>
      </c>
      <c r="E7239" s="1109">
        <v>9.1999999999999993</v>
      </c>
      <c r="F7239" s="1109">
        <v>0</v>
      </c>
      <c r="G7239" s="1110" t="s">
        <v>10739</v>
      </c>
      <c r="H7239" s="1110" t="s">
        <v>4654</v>
      </c>
      <c r="I7239" s="1110" t="s">
        <v>10841</v>
      </c>
      <c r="J7239" s="1109">
        <v>0</v>
      </c>
      <c r="K7239" s="1109">
        <v>0</v>
      </c>
      <c r="L7239" s="1109">
        <v>0</v>
      </c>
      <c r="M7239" s="1109">
        <v>0</v>
      </c>
      <c r="N7239" s="1109">
        <v>0</v>
      </c>
      <c r="O7239" s="1109">
        <v>0</v>
      </c>
      <c r="P7239" s="1109">
        <v>0</v>
      </c>
      <c r="Q7239" s="1109">
        <v>0</v>
      </c>
    </row>
    <row r="7240" spans="1:17">
      <c r="A7240" s="1109">
        <v>22781</v>
      </c>
      <c r="B7240" s="1110" t="s">
        <v>0</v>
      </c>
      <c r="C7240" s="1109">
        <v>3.5</v>
      </c>
      <c r="D7240" s="1109">
        <v>2.992</v>
      </c>
      <c r="E7240" s="1109">
        <v>9.1999999999999993</v>
      </c>
      <c r="F7240" s="1109">
        <v>0</v>
      </c>
      <c r="G7240" s="1110" t="s">
        <v>10739</v>
      </c>
      <c r="H7240" s="1110" t="s">
        <v>4654</v>
      </c>
      <c r="I7240" s="1110" t="s">
        <v>10852</v>
      </c>
      <c r="J7240" s="1109">
        <v>0</v>
      </c>
      <c r="K7240" s="1109">
        <v>0</v>
      </c>
      <c r="L7240" s="1109">
        <v>0</v>
      </c>
      <c r="M7240" s="1109">
        <v>0</v>
      </c>
      <c r="N7240" s="1109">
        <v>0</v>
      </c>
      <c r="O7240" s="1109">
        <v>0</v>
      </c>
      <c r="P7240" s="1109">
        <v>0</v>
      </c>
      <c r="Q7240" s="1109">
        <v>0</v>
      </c>
    </row>
    <row r="7241" spans="1:17">
      <c r="A7241" s="1109">
        <v>22782</v>
      </c>
      <c r="B7241" s="1110" t="s">
        <v>0</v>
      </c>
      <c r="C7241" s="1109">
        <v>3.5</v>
      </c>
      <c r="D7241" s="1109">
        <v>2.992</v>
      </c>
      <c r="E7241" s="1109">
        <v>9.1999999999999993</v>
      </c>
      <c r="F7241" s="1109">
        <v>0</v>
      </c>
      <c r="G7241" s="1110" t="s">
        <v>10739</v>
      </c>
      <c r="H7241" s="1110" t="s">
        <v>4654</v>
      </c>
      <c r="I7241" s="1110" t="s">
        <v>10832</v>
      </c>
      <c r="J7241" s="1109">
        <v>0</v>
      </c>
      <c r="K7241" s="1109">
        <v>0</v>
      </c>
      <c r="L7241" s="1109">
        <v>0</v>
      </c>
      <c r="M7241" s="1109">
        <v>0</v>
      </c>
      <c r="N7241" s="1109">
        <v>0</v>
      </c>
      <c r="O7241" s="1109">
        <v>0</v>
      </c>
      <c r="P7241" s="1109">
        <v>0</v>
      </c>
      <c r="Q7241" s="1109">
        <v>0</v>
      </c>
    </row>
    <row r="7242" spans="1:17">
      <c r="A7242" s="1109">
        <v>22783</v>
      </c>
      <c r="B7242" s="1110" t="s">
        <v>0</v>
      </c>
      <c r="C7242" s="1109">
        <v>3.5</v>
      </c>
      <c r="D7242" s="1109">
        <v>2.992</v>
      </c>
      <c r="E7242" s="1109">
        <v>9.1999999999999993</v>
      </c>
      <c r="F7242" s="1109">
        <v>0</v>
      </c>
      <c r="G7242" s="1110" t="s">
        <v>10739</v>
      </c>
      <c r="H7242" s="1110" t="s">
        <v>4654</v>
      </c>
      <c r="I7242" s="1110" t="s">
        <v>10839</v>
      </c>
      <c r="J7242" s="1109">
        <v>0</v>
      </c>
      <c r="K7242" s="1109">
        <v>0</v>
      </c>
      <c r="L7242" s="1109">
        <v>0</v>
      </c>
      <c r="M7242" s="1109">
        <v>0</v>
      </c>
      <c r="N7242" s="1109">
        <v>0</v>
      </c>
      <c r="O7242" s="1109">
        <v>0</v>
      </c>
      <c r="P7242" s="1109">
        <v>0</v>
      </c>
      <c r="Q7242" s="1109">
        <v>0</v>
      </c>
    </row>
    <row r="7243" spans="1:17">
      <c r="A7243" s="1109">
        <v>22784</v>
      </c>
      <c r="B7243" s="1110" t="s">
        <v>0</v>
      </c>
      <c r="C7243" s="1109">
        <v>3.5</v>
      </c>
      <c r="D7243" s="1109">
        <v>2.992</v>
      </c>
      <c r="E7243" s="1109">
        <v>9.1999999999999993</v>
      </c>
      <c r="F7243" s="1109">
        <v>0</v>
      </c>
      <c r="G7243" s="1110" t="s">
        <v>10844</v>
      </c>
      <c r="H7243" s="1110" t="s">
        <v>4654</v>
      </c>
      <c r="I7243" s="1110" t="s">
        <v>10841</v>
      </c>
      <c r="J7243" s="1109">
        <v>0</v>
      </c>
      <c r="K7243" s="1109">
        <v>0</v>
      </c>
      <c r="L7243" s="1109">
        <v>0</v>
      </c>
      <c r="M7243" s="1109">
        <v>0</v>
      </c>
      <c r="N7243" s="1109">
        <v>0</v>
      </c>
      <c r="O7243" s="1109">
        <v>0</v>
      </c>
      <c r="P7243" s="1109">
        <v>0</v>
      </c>
      <c r="Q7243" s="1109">
        <v>0</v>
      </c>
    </row>
    <row r="7244" spans="1:17">
      <c r="A7244" s="1109">
        <v>22785</v>
      </c>
      <c r="B7244" s="1110" t="s">
        <v>0</v>
      </c>
      <c r="C7244" s="1109">
        <v>3.5</v>
      </c>
      <c r="D7244" s="1109">
        <v>2.992</v>
      </c>
      <c r="E7244" s="1109">
        <v>9.1999999999999993</v>
      </c>
      <c r="F7244" s="1109">
        <v>0</v>
      </c>
      <c r="G7244" s="1110" t="s">
        <v>10844</v>
      </c>
      <c r="H7244" s="1110" t="s">
        <v>4654</v>
      </c>
      <c r="I7244" s="1110" t="s">
        <v>10852</v>
      </c>
      <c r="J7244" s="1109">
        <v>0</v>
      </c>
      <c r="K7244" s="1109">
        <v>0</v>
      </c>
      <c r="L7244" s="1109">
        <v>0</v>
      </c>
      <c r="M7244" s="1109">
        <v>0</v>
      </c>
      <c r="N7244" s="1109">
        <v>0</v>
      </c>
      <c r="O7244" s="1109">
        <v>0</v>
      </c>
      <c r="P7244" s="1109">
        <v>0</v>
      </c>
      <c r="Q7244" s="1109">
        <v>0</v>
      </c>
    </row>
    <row r="7245" spans="1:17">
      <c r="A7245" s="1109">
        <v>22786</v>
      </c>
      <c r="B7245" s="1110" t="s">
        <v>0</v>
      </c>
      <c r="C7245" s="1109">
        <v>3.5</v>
      </c>
      <c r="D7245" s="1109">
        <v>2.992</v>
      </c>
      <c r="E7245" s="1109">
        <v>9.1999999999999993</v>
      </c>
      <c r="F7245" s="1109">
        <v>0</v>
      </c>
      <c r="G7245" s="1110" t="s">
        <v>10844</v>
      </c>
      <c r="H7245" s="1110" t="s">
        <v>4654</v>
      </c>
      <c r="I7245" s="1110" t="s">
        <v>10832</v>
      </c>
      <c r="J7245" s="1109">
        <v>0</v>
      </c>
      <c r="K7245" s="1109">
        <v>0</v>
      </c>
      <c r="L7245" s="1109">
        <v>0</v>
      </c>
      <c r="M7245" s="1109">
        <v>0</v>
      </c>
      <c r="N7245" s="1109">
        <v>0</v>
      </c>
      <c r="O7245" s="1109">
        <v>0</v>
      </c>
      <c r="P7245" s="1109">
        <v>0</v>
      </c>
      <c r="Q7245" s="1109">
        <v>0</v>
      </c>
    </row>
    <row r="7246" spans="1:17">
      <c r="A7246" s="1109">
        <v>22787</v>
      </c>
      <c r="B7246" s="1110" t="s">
        <v>0</v>
      </c>
      <c r="C7246" s="1109">
        <v>3.5</v>
      </c>
      <c r="D7246" s="1109">
        <v>2.992</v>
      </c>
      <c r="E7246" s="1109">
        <v>9.1999999999999993</v>
      </c>
      <c r="F7246" s="1109">
        <v>0</v>
      </c>
      <c r="G7246" s="1110" t="s">
        <v>10844</v>
      </c>
      <c r="H7246" s="1110" t="s">
        <v>4654</v>
      </c>
      <c r="I7246" s="1110" t="s">
        <v>10839</v>
      </c>
      <c r="J7246" s="1109">
        <v>0</v>
      </c>
      <c r="K7246" s="1109">
        <v>0</v>
      </c>
      <c r="L7246" s="1109">
        <v>0</v>
      </c>
      <c r="M7246" s="1109">
        <v>0</v>
      </c>
      <c r="N7246" s="1109">
        <v>0</v>
      </c>
      <c r="O7246" s="1109">
        <v>0</v>
      </c>
      <c r="P7246" s="1109">
        <v>0</v>
      </c>
      <c r="Q7246" s="1109">
        <v>0</v>
      </c>
    </row>
    <row r="7247" spans="1:17">
      <c r="A7247" s="1109">
        <v>22788</v>
      </c>
      <c r="B7247" s="1110" t="s">
        <v>0</v>
      </c>
      <c r="C7247" s="1109">
        <v>3.5</v>
      </c>
      <c r="D7247" s="1109">
        <v>3.0680000000000001</v>
      </c>
      <c r="E7247" s="1109">
        <v>7.7</v>
      </c>
      <c r="F7247" s="1109">
        <v>0</v>
      </c>
      <c r="G7247" s="1110" t="s">
        <v>10842</v>
      </c>
      <c r="H7247" s="1110" t="s">
        <v>4654</v>
      </c>
      <c r="I7247" s="1110" t="s">
        <v>10841</v>
      </c>
      <c r="J7247" s="1109">
        <v>0</v>
      </c>
      <c r="K7247" s="1109">
        <v>0</v>
      </c>
      <c r="L7247" s="1109">
        <v>0</v>
      </c>
      <c r="M7247" s="1109">
        <v>0</v>
      </c>
      <c r="N7247" s="1109">
        <v>0</v>
      </c>
      <c r="O7247" s="1109">
        <v>0</v>
      </c>
      <c r="P7247" s="1109">
        <v>0</v>
      </c>
      <c r="Q7247" s="1109">
        <v>0</v>
      </c>
    </row>
    <row r="7248" spans="1:17">
      <c r="A7248" s="1109">
        <v>22789</v>
      </c>
      <c r="B7248" s="1110" t="s">
        <v>0</v>
      </c>
      <c r="C7248" s="1109">
        <v>3.5</v>
      </c>
      <c r="D7248" s="1109">
        <v>3.0680000000000001</v>
      </c>
      <c r="E7248" s="1109">
        <v>7.7</v>
      </c>
      <c r="F7248" s="1109">
        <v>0</v>
      </c>
      <c r="G7248" s="1110" t="s">
        <v>10842</v>
      </c>
      <c r="H7248" s="1110" t="s">
        <v>4654</v>
      </c>
      <c r="I7248" s="1110" t="s">
        <v>10852</v>
      </c>
      <c r="J7248" s="1109">
        <v>0</v>
      </c>
      <c r="K7248" s="1109">
        <v>0</v>
      </c>
      <c r="L7248" s="1109">
        <v>0</v>
      </c>
      <c r="M7248" s="1109">
        <v>0</v>
      </c>
      <c r="N7248" s="1109">
        <v>0</v>
      </c>
      <c r="O7248" s="1109">
        <v>0</v>
      </c>
      <c r="P7248" s="1109">
        <v>0</v>
      </c>
      <c r="Q7248" s="1109">
        <v>0</v>
      </c>
    </row>
    <row r="7249" spans="1:17">
      <c r="A7249" s="1109">
        <v>22790</v>
      </c>
      <c r="B7249" s="1110" t="s">
        <v>0</v>
      </c>
      <c r="C7249" s="1109">
        <v>3.5</v>
      </c>
      <c r="D7249" s="1109">
        <v>3.0680000000000001</v>
      </c>
      <c r="E7249" s="1109">
        <v>7.7</v>
      </c>
      <c r="F7249" s="1109">
        <v>0</v>
      </c>
      <c r="G7249" s="1110" t="s">
        <v>10842</v>
      </c>
      <c r="H7249" s="1110" t="s">
        <v>4654</v>
      </c>
      <c r="I7249" s="1110" t="s">
        <v>10832</v>
      </c>
      <c r="J7249" s="1109">
        <v>0</v>
      </c>
      <c r="K7249" s="1109">
        <v>0</v>
      </c>
      <c r="L7249" s="1109">
        <v>0</v>
      </c>
      <c r="M7249" s="1109">
        <v>0</v>
      </c>
      <c r="N7249" s="1109">
        <v>0</v>
      </c>
      <c r="O7249" s="1109">
        <v>0</v>
      </c>
      <c r="P7249" s="1109">
        <v>0</v>
      </c>
      <c r="Q7249" s="1109">
        <v>0</v>
      </c>
    </row>
    <row r="7250" spans="1:17">
      <c r="A7250" s="1109">
        <v>22791</v>
      </c>
      <c r="B7250" s="1110" t="s">
        <v>0</v>
      </c>
      <c r="C7250" s="1109">
        <v>3.5</v>
      </c>
      <c r="D7250" s="1109">
        <v>3.0680000000000001</v>
      </c>
      <c r="E7250" s="1109">
        <v>7.7</v>
      </c>
      <c r="F7250" s="1109">
        <v>0</v>
      </c>
      <c r="G7250" s="1110" t="s">
        <v>10842</v>
      </c>
      <c r="H7250" s="1110" t="s">
        <v>4654</v>
      </c>
      <c r="I7250" s="1110" t="s">
        <v>10839</v>
      </c>
      <c r="J7250" s="1109">
        <v>0</v>
      </c>
      <c r="K7250" s="1109">
        <v>0</v>
      </c>
      <c r="L7250" s="1109">
        <v>0</v>
      </c>
      <c r="M7250" s="1109">
        <v>0</v>
      </c>
      <c r="N7250" s="1109">
        <v>0</v>
      </c>
      <c r="O7250" s="1109">
        <v>0</v>
      </c>
      <c r="P7250" s="1109">
        <v>0</v>
      </c>
      <c r="Q7250" s="1109">
        <v>0</v>
      </c>
    </row>
    <row r="7251" spans="1:17">
      <c r="A7251" s="1109">
        <v>22792</v>
      </c>
      <c r="B7251" s="1110" t="s">
        <v>0</v>
      </c>
      <c r="C7251" s="1109">
        <v>3.5</v>
      </c>
      <c r="D7251" s="1109">
        <v>3.0680000000000001</v>
      </c>
      <c r="E7251" s="1109">
        <v>7.7</v>
      </c>
      <c r="F7251" s="1109">
        <v>0</v>
      </c>
      <c r="G7251" s="1110" t="s">
        <v>10843</v>
      </c>
      <c r="H7251" s="1110" t="s">
        <v>4654</v>
      </c>
      <c r="I7251" s="1110" t="s">
        <v>10841</v>
      </c>
      <c r="J7251" s="1109">
        <v>0</v>
      </c>
      <c r="K7251" s="1109">
        <v>0</v>
      </c>
      <c r="L7251" s="1109">
        <v>0</v>
      </c>
      <c r="M7251" s="1109">
        <v>0</v>
      </c>
      <c r="N7251" s="1109">
        <v>0</v>
      </c>
      <c r="O7251" s="1109">
        <v>0</v>
      </c>
      <c r="P7251" s="1109">
        <v>0</v>
      </c>
      <c r="Q7251" s="1109">
        <v>0</v>
      </c>
    </row>
    <row r="7252" spans="1:17">
      <c r="A7252" s="1109">
        <v>22793</v>
      </c>
      <c r="B7252" s="1110" t="s">
        <v>0</v>
      </c>
      <c r="C7252" s="1109">
        <v>3.5</v>
      </c>
      <c r="D7252" s="1109">
        <v>3.0680000000000001</v>
      </c>
      <c r="E7252" s="1109">
        <v>7.7</v>
      </c>
      <c r="F7252" s="1109">
        <v>0</v>
      </c>
      <c r="G7252" s="1110" t="s">
        <v>10843</v>
      </c>
      <c r="H7252" s="1110" t="s">
        <v>4654</v>
      </c>
      <c r="I7252" s="1110" t="s">
        <v>10832</v>
      </c>
      <c r="J7252" s="1109">
        <v>0</v>
      </c>
      <c r="K7252" s="1109">
        <v>0</v>
      </c>
      <c r="L7252" s="1109">
        <v>0</v>
      </c>
      <c r="M7252" s="1109">
        <v>0</v>
      </c>
      <c r="N7252" s="1109">
        <v>0</v>
      </c>
      <c r="O7252" s="1109">
        <v>0</v>
      </c>
      <c r="P7252" s="1109">
        <v>0</v>
      </c>
      <c r="Q7252" s="1109">
        <v>0</v>
      </c>
    </row>
    <row r="7253" spans="1:17">
      <c r="A7253" s="1109">
        <v>22794</v>
      </c>
      <c r="B7253" s="1110" t="s">
        <v>0</v>
      </c>
      <c r="C7253" s="1109">
        <v>3.5</v>
      </c>
      <c r="D7253" s="1109">
        <v>3.0680000000000001</v>
      </c>
      <c r="E7253" s="1109">
        <v>7.7</v>
      </c>
      <c r="F7253" s="1109">
        <v>0</v>
      </c>
      <c r="G7253" s="1110" t="s">
        <v>10843</v>
      </c>
      <c r="H7253" s="1110" t="s">
        <v>4654</v>
      </c>
      <c r="I7253" s="1110" t="s">
        <v>10852</v>
      </c>
      <c r="J7253" s="1109">
        <v>0</v>
      </c>
      <c r="K7253" s="1109">
        <v>0</v>
      </c>
      <c r="L7253" s="1109">
        <v>0</v>
      </c>
      <c r="M7253" s="1109">
        <v>0</v>
      </c>
      <c r="N7253" s="1109">
        <v>0</v>
      </c>
      <c r="O7253" s="1109">
        <v>0</v>
      </c>
      <c r="P7253" s="1109">
        <v>0</v>
      </c>
      <c r="Q7253" s="1109">
        <v>0</v>
      </c>
    </row>
    <row r="7254" spans="1:17">
      <c r="A7254" s="1109">
        <v>22795</v>
      </c>
      <c r="B7254" s="1110" t="s">
        <v>0</v>
      </c>
      <c r="C7254" s="1109">
        <v>3.5</v>
      </c>
      <c r="D7254" s="1109">
        <v>3.0680000000000001</v>
      </c>
      <c r="E7254" s="1109">
        <v>7.7</v>
      </c>
      <c r="F7254" s="1109">
        <v>0</v>
      </c>
      <c r="G7254" s="1110" t="s">
        <v>10843</v>
      </c>
      <c r="H7254" s="1110" t="s">
        <v>4654</v>
      </c>
      <c r="I7254" s="1110" t="s">
        <v>10839</v>
      </c>
      <c r="J7254" s="1109">
        <v>0</v>
      </c>
      <c r="K7254" s="1109">
        <v>0</v>
      </c>
      <c r="L7254" s="1109">
        <v>0</v>
      </c>
      <c r="M7254" s="1109">
        <v>0</v>
      </c>
      <c r="N7254" s="1109">
        <v>0</v>
      </c>
      <c r="O7254" s="1109">
        <v>0</v>
      </c>
      <c r="P7254" s="1109">
        <v>0</v>
      </c>
      <c r="Q7254" s="1109">
        <v>0</v>
      </c>
    </row>
    <row r="7255" spans="1:17">
      <c r="A7255" s="1109">
        <v>22796</v>
      </c>
      <c r="B7255" s="1110" t="s">
        <v>0</v>
      </c>
      <c r="C7255" s="1109">
        <v>3.5</v>
      </c>
      <c r="D7255" s="1109">
        <v>3.0680000000000001</v>
      </c>
      <c r="E7255" s="1109">
        <v>7.7</v>
      </c>
      <c r="F7255" s="1109">
        <v>0</v>
      </c>
      <c r="G7255" s="1110" t="s">
        <v>10833</v>
      </c>
      <c r="H7255" s="1110" t="s">
        <v>4654</v>
      </c>
      <c r="I7255" s="1110" t="s">
        <v>10841</v>
      </c>
      <c r="J7255" s="1109">
        <v>0</v>
      </c>
      <c r="K7255" s="1109">
        <v>0</v>
      </c>
      <c r="L7255" s="1109">
        <v>0</v>
      </c>
      <c r="M7255" s="1109">
        <v>0</v>
      </c>
      <c r="N7255" s="1109">
        <v>0</v>
      </c>
      <c r="O7255" s="1109">
        <v>0</v>
      </c>
      <c r="P7255" s="1109">
        <v>0</v>
      </c>
      <c r="Q7255" s="1109">
        <v>0</v>
      </c>
    </row>
    <row r="7256" spans="1:17">
      <c r="A7256" s="1109">
        <v>22797</v>
      </c>
      <c r="B7256" s="1110" t="s">
        <v>0</v>
      </c>
      <c r="C7256" s="1109">
        <v>3.5</v>
      </c>
      <c r="D7256" s="1109">
        <v>3.0680000000000001</v>
      </c>
      <c r="E7256" s="1109">
        <v>7.7</v>
      </c>
      <c r="F7256" s="1109">
        <v>0</v>
      </c>
      <c r="G7256" s="1110" t="s">
        <v>10833</v>
      </c>
      <c r="H7256" s="1110" t="s">
        <v>4654</v>
      </c>
      <c r="I7256" s="1110" t="s">
        <v>10832</v>
      </c>
      <c r="J7256" s="1109">
        <v>0</v>
      </c>
      <c r="K7256" s="1109">
        <v>0</v>
      </c>
      <c r="L7256" s="1109">
        <v>0</v>
      </c>
      <c r="M7256" s="1109">
        <v>0</v>
      </c>
      <c r="N7256" s="1109">
        <v>0</v>
      </c>
      <c r="O7256" s="1109">
        <v>0</v>
      </c>
      <c r="P7256" s="1109">
        <v>0</v>
      </c>
      <c r="Q7256" s="1109">
        <v>0</v>
      </c>
    </row>
    <row r="7257" spans="1:17">
      <c r="A7257" s="1109">
        <v>22798</v>
      </c>
      <c r="B7257" s="1110" t="s">
        <v>0</v>
      </c>
      <c r="C7257" s="1109">
        <v>3.5</v>
      </c>
      <c r="D7257" s="1109">
        <v>3.0680000000000001</v>
      </c>
      <c r="E7257" s="1109">
        <v>7.7</v>
      </c>
      <c r="F7257" s="1109">
        <v>0</v>
      </c>
      <c r="G7257" s="1110" t="s">
        <v>10833</v>
      </c>
      <c r="H7257" s="1110" t="s">
        <v>4654</v>
      </c>
      <c r="I7257" s="1110" t="s">
        <v>10852</v>
      </c>
      <c r="J7257" s="1109">
        <v>0</v>
      </c>
      <c r="K7257" s="1109">
        <v>0</v>
      </c>
      <c r="L7257" s="1109">
        <v>0</v>
      </c>
      <c r="M7257" s="1109">
        <v>0</v>
      </c>
      <c r="N7257" s="1109">
        <v>0</v>
      </c>
      <c r="O7257" s="1109">
        <v>0</v>
      </c>
      <c r="P7257" s="1109">
        <v>0</v>
      </c>
      <c r="Q7257" s="1109">
        <v>0</v>
      </c>
    </row>
    <row r="7258" spans="1:17">
      <c r="A7258" s="1109">
        <v>22799</v>
      </c>
      <c r="B7258" s="1110" t="s">
        <v>0</v>
      </c>
      <c r="C7258" s="1109">
        <v>3.5</v>
      </c>
      <c r="D7258" s="1109">
        <v>3.0680000000000001</v>
      </c>
      <c r="E7258" s="1109">
        <v>7.7</v>
      </c>
      <c r="F7258" s="1109">
        <v>0</v>
      </c>
      <c r="G7258" s="1110" t="s">
        <v>10833</v>
      </c>
      <c r="H7258" s="1110" t="s">
        <v>4654</v>
      </c>
      <c r="I7258" s="1110" t="s">
        <v>10839</v>
      </c>
      <c r="J7258" s="1109">
        <v>0</v>
      </c>
      <c r="K7258" s="1109">
        <v>0</v>
      </c>
      <c r="L7258" s="1109">
        <v>0</v>
      </c>
      <c r="M7258" s="1109">
        <v>0</v>
      </c>
      <c r="N7258" s="1109">
        <v>0</v>
      </c>
      <c r="O7258" s="1109">
        <v>0</v>
      </c>
      <c r="P7258" s="1109">
        <v>0</v>
      </c>
      <c r="Q7258" s="1109">
        <v>0</v>
      </c>
    </row>
    <row r="7259" spans="1:17">
      <c r="A7259" s="1109">
        <v>22800</v>
      </c>
      <c r="B7259" s="1110" t="s">
        <v>0</v>
      </c>
      <c r="C7259" s="1109">
        <v>3.5</v>
      </c>
      <c r="D7259" s="1109">
        <v>3.0680000000000001</v>
      </c>
      <c r="E7259" s="1109">
        <v>7.7</v>
      </c>
      <c r="F7259" s="1109">
        <v>0</v>
      </c>
      <c r="G7259" s="1110" t="s">
        <v>10737</v>
      </c>
      <c r="H7259" s="1110" t="s">
        <v>4654</v>
      </c>
      <c r="I7259" s="1110" t="s">
        <v>10841</v>
      </c>
      <c r="J7259" s="1109">
        <v>0</v>
      </c>
      <c r="K7259" s="1109">
        <v>0</v>
      </c>
      <c r="L7259" s="1109">
        <v>0</v>
      </c>
      <c r="M7259" s="1109">
        <v>0</v>
      </c>
      <c r="N7259" s="1109">
        <v>0</v>
      </c>
      <c r="O7259" s="1109">
        <v>0</v>
      </c>
      <c r="P7259" s="1109">
        <v>0</v>
      </c>
      <c r="Q7259" s="1109">
        <v>0</v>
      </c>
    </row>
    <row r="7260" spans="1:17">
      <c r="A7260" s="1109">
        <v>22801</v>
      </c>
      <c r="B7260" s="1110" t="s">
        <v>0</v>
      </c>
      <c r="C7260" s="1109">
        <v>3.5</v>
      </c>
      <c r="D7260" s="1109">
        <v>3.0680000000000001</v>
      </c>
      <c r="E7260" s="1109">
        <v>7.7</v>
      </c>
      <c r="F7260" s="1109">
        <v>0</v>
      </c>
      <c r="G7260" s="1110" t="s">
        <v>10737</v>
      </c>
      <c r="H7260" s="1110" t="s">
        <v>4654</v>
      </c>
      <c r="I7260" s="1110" t="s">
        <v>10852</v>
      </c>
      <c r="J7260" s="1109">
        <v>0</v>
      </c>
      <c r="K7260" s="1109">
        <v>0</v>
      </c>
      <c r="L7260" s="1109">
        <v>0</v>
      </c>
      <c r="M7260" s="1109">
        <v>0</v>
      </c>
      <c r="N7260" s="1109">
        <v>0</v>
      </c>
      <c r="O7260" s="1109">
        <v>0</v>
      </c>
      <c r="P7260" s="1109">
        <v>0</v>
      </c>
      <c r="Q7260" s="1109">
        <v>0</v>
      </c>
    </row>
    <row r="7261" spans="1:17">
      <c r="A7261" s="1109">
        <v>22802</v>
      </c>
      <c r="B7261" s="1110" t="s">
        <v>0</v>
      </c>
      <c r="C7261" s="1109">
        <v>3.5</v>
      </c>
      <c r="D7261" s="1109">
        <v>3.0680000000000001</v>
      </c>
      <c r="E7261" s="1109">
        <v>7.7</v>
      </c>
      <c r="F7261" s="1109">
        <v>0</v>
      </c>
      <c r="G7261" s="1110" t="s">
        <v>10737</v>
      </c>
      <c r="H7261" s="1110" t="s">
        <v>4654</v>
      </c>
      <c r="I7261" s="1110" t="s">
        <v>10832</v>
      </c>
      <c r="J7261" s="1109">
        <v>0</v>
      </c>
      <c r="K7261" s="1109">
        <v>0</v>
      </c>
      <c r="L7261" s="1109">
        <v>0</v>
      </c>
      <c r="M7261" s="1109">
        <v>0</v>
      </c>
      <c r="N7261" s="1109">
        <v>0</v>
      </c>
      <c r="O7261" s="1109">
        <v>0</v>
      </c>
      <c r="P7261" s="1109">
        <v>0</v>
      </c>
      <c r="Q7261" s="1109">
        <v>0</v>
      </c>
    </row>
    <row r="7262" spans="1:17">
      <c r="A7262" s="1109">
        <v>22803</v>
      </c>
      <c r="B7262" s="1110" t="s">
        <v>0</v>
      </c>
      <c r="C7262" s="1109">
        <v>3.5</v>
      </c>
      <c r="D7262" s="1109">
        <v>3.0680000000000001</v>
      </c>
      <c r="E7262" s="1109">
        <v>7.7</v>
      </c>
      <c r="F7262" s="1109">
        <v>0</v>
      </c>
      <c r="G7262" s="1110" t="s">
        <v>10737</v>
      </c>
      <c r="H7262" s="1110" t="s">
        <v>4654</v>
      </c>
      <c r="I7262" s="1110" t="s">
        <v>10839</v>
      </c>
      <c r="J7262" s="1109">
        <v>0</v>
      </c>
      <c r="K7262" s="1109">
        <v>0</v>
      </c>
      <c r="L7262" s="1109">
        <v>0</v>
      </c>
      <c r="M7262" s="1109">
        <v>0</v>
      </c>
      <c r="N7262" s="1109">
        <v>0</v>
      </c>
      <c r="O7262" s="1109">
        <v>0</v>
      </c>
      <c r="P7262" s="1109">
        <v>0</v>
      </c>
      <c r="Q7262" s="1109">
        <v>0</v>
      </c>
    </row>
    <row r="7263" spans="1:17">
      <c r="A7263" s="1109">
        <v>22804</v>
      </c>
      <c r="B7263" s="1110" t="s">
        <v>0</v>
      </c>
      <c r="C7263" s="1109">
        <v>3.5</v>
      </c>
      <c r="D7263" s="1109">
        <v>3.0680000000000001</v>
      </c>
      <c r="E7263" s="1109">
        <v>7.7</v>
      </c>
      <c r="F7263" s="1109">
        <v>0</v>
      </c>
      <c r="G7263" s="1110" t="s">
        <v>10753</v>
      </c>
      <c r="H7263" s="1110" t="s">
        <v>4654</v>
      </c>
      <c r="I7263" s="1110" t="s">
        <v>10841</v>
      </c>
      <c r="J7263" s="1109">
        <v>0</v>
      </c>
      <c r="K7263" s="1109">
        <v>0</v>
      </c>
      <c r="L7263" s="1109">
        <v>0</v>
      </c>
      <c r="M7263" s="1109">
        <v>0</v>
      </c>
      <c r="N7263" s="1109">
        <v>0</v>
      </c>
      <c r="O7263" s="1109">
        <v>0</v>
      </c>
      <c r="P7263" s="1109">
        <v>0</v>
      </c>
      <c r="Q7263" s="1109">
        <v>0</v>
      </c>
    </row>
    <row r="7264" spans="1:17">
      <c r="A7264" s="1109">
        <v>22805</v>
      </c>
      <c r="B7264" s="1110" t="s">
        <v>0</v>
      </c>
      <c r="C7264" s="1109">
        <v>3.5</v>
      </c>
      <c r="D7264" s="1109">
        <v>3.0680000000000001</v>
      </c>
      <c r="E7264" s="1109">
        <v>7.7</v>
      </c>
      <c r="F7264" s="1109">
        <v>0</v>
      </c>
      <c r="G7264" s="1110" t="s">
        <v>10753</v>
      </c>
      <c r="H7264" s="1110" t="s">
        <v>4654</v>
      </c>
      <c r="I7264" s="1110" t="s">
        <v>10852</v>
      </c>
      <c r="J7264" s="1109">
        <v>0</v>
      </c>
      <c r="K7264" s="1109">
        <v>0</v>
      </c>
      <c r="L7264" s="1109">
        <v>0</v>
      </c>
      <c r="M7264" s="1109">
        <v>0</v>
      </c>
      <c r="N7264" s="1109">
        <v>0</v>
      </c>
      <c r="O7264" s="1109">
        <v>0</v>
      </c>
      <c r="P7264" s="1109">
        <v>0</v>
      </c>
      <c r="Q7264" s="1109">
        <v>0</v>
      </c>
    </row>
    <row r="7265" spans="1:17">
      <c r="A7265" s="1109">
        <v>22806</v>
      </c>
      <c r="B7265" s="1110" t="s">
        <v>0</v>
      </c>
      <c r="C7265" s="1109">
        <v>3.5</v>
      </c>
      <c r="D7265" s="1109">
        <v>3.0680000000000001</v>
      </c>
      <c r="E7265" s="1109">
        <v>7.7</v>
      </c>
      <c r="F7265" s="1109">
        <v>0</v>
      </c>
      <c r="G7265" s="1110" t="s">
        <v>10753</v>
      </c>
      <c r="H7265" s="1110" t="s">
        <v>4654</v>
      </c>
      <c r="I7265" s="1110" t="s">
        <v>10832</v>
      </c>
      <c r="J7265" s="1109">
        <v>0</v>
      </c>
      <c r="K7265" s="1109">
        <v>0</v>
      </c>
      <c r="L7265" s="1109">
        <v>0</v>
      </c>
      <c r="M7265" s="1109">
        <v>0</v>
      </c>
      <c r="N7265" s="1109">
        <v>0</v>
      </c>
      <c r="O7265" s="1109">
        <v>0</v>
      </c>
      <c r="P7265" s="1109">
        <v>0</v>
      </c>
      <c r="Q7265" s="1109">
        <v>0</v>
      </c>
    </row>
    <row r="7266" spans="1:17">
      <c r="A7266" s="1109">
        <v>22807</v>
      </c>
      <c r="B7266" s="1110" t="s">
        <v>0</v>
      </c>
      <c r="C7266" s="1109">
        <v>3.5</v>
      </c>
      <c r="D7266" s="1109">
        <v>3.0680000000000001</v>
      </c>
      <c r="E7266" s="1109">
        <v>7.7</v>
      </c>
      <c r="F7266" s="1109">
        <v>0</v>
      </c>
      <c r="G7266" s="1110" t="s">
        <v>10753</v>
      </c>
      <c r="H7266" s="1110" t="s">
        <v>4654</v>
      </c>
      <c r="I7266" s="1110" t="s">
        <v>10839</v>
      </c>
      <c r="J7266" s="1109">
        <v>0</v>
      </c>
      <c r="K7266" s="1109">
        <v>0</v>
      </c>
      <c r="L7266" s="1109">
        <v>0</v>
      </c>
      <c r="M7266" s="1109">
        <v>0</v>
      </c>
      <c r="N7266" s="1109">
        <v>0</v>
      </c>
      <c r="O7266" s="1109">
        <v>0</v>
      </c>
      <c r="P7266" s="1109">
        <v>0</v>
      </c>
      <c r="Q7266" s="1109">
        <v>0</v>
      </c>
    </row>
    <row r="7267" spans="1:17">
      <c r="A7267" s="1109">
        <v>22808</v>
      </c>
      <c r="B7267" s="1110" t="s">
        <v>0</v>
      </c>
      <c r="C7267" s="1109">
        <v>3.5</v>
      </c>
      <c r="D7267" s="1109">
        <v>3.0680000000000001</v>
      </c>
      <c r="E7267" s="1109">
        <v>7.7</v>
      </c>
      <c r="F7267" s="1109">
        <v>0</v>
      </c>
      <c r="G7267" s="1110" t="s">
        <v>10775</v>
      </c>
      <c r="H7267" s="1110" t="s">
        <v>4654</v>
      </c>
      <c r="I7267" s="1110" t="s">
        <v>10852</v>
      </c>
      <c r="J7267" s="1109">
        <v>0</v>
      </c>
      <c r="K7267" s="1109">
        <v>0</v>
      </c>
      <c r="L7267" s="1109">
        <v>0</v>
      </c>
      <c r="M7267" s="1109">
        <v>0</v>
      </c>
      <c r="N7267" s="1109">
        <v>0</v>
      </c>
      <c r="O7267" s="1109">
        <v>0</v>
      </c>
      <c r="P7267" s="1109">
        <v>0</v>
      </c>
      <c r="Q7267" s="1109">
        <v>0</v>
      </c>
    </row>
    <row r="7268" spans="1:17">
      <c r="A7268" s="1109">
        <v>22809</v>
      </c>
      <c r="B7268" s="1110" t="s">
        <v>0</v>
      </c>
      <c r="C7268" s="1109">
        <v>3.5</v>
      </c>
      <c r="D7268" s="1109">
        <v>3.0680000000000001</v>
      </c>
      <c r="E7268" s="1109">
        <v>7.7</v>
      </c>
      <c r="F7268" s="1109">
        <v>0</v>
      </c>
      <c r="G7268" s="1110" t="s">
        <v>10738</v>
      </c>
      <c r="H7268" s="1110" t="s">
        <v>4654</v>
      </c>
      <c r="I7268" s="1110" t="s">
        <v>10852</v>
      </c>
      <c r="J7268" s="1109">
        <v>0</v>
      </c>
      <c r="K7268" s="1109">
        <v>0</v>
      </c>
      <c r="L7268" s="1109">
        <v>0</v>
      </c>
      <c r="M7268" s="1109">
        <v>0</v>
      </c>
      <c r="N7268" s="1109">
        <v>0</v>
      </c>
      <c r="O7268" s="1109">
        <v>0</v>
      </c>
      <c r="P7268" s="1109">
        <v>0</v>
      </c>
      <c r="Q7268" s="1109">
        <v>0</v>
      </c>
    </row>
    <row r="7269" spans="1:17">
      <c r="A7269" s="1109">
        <v>22810</v>
      </c>
      <c r="B7269" s="1110" t="s">
        <v>0</v>
      </c>
      <c r="C7269" s="1109">
        <v>3.5</v>
      </c>
      <c r="D7269" s="1109">
        <v>3.0680000000000001</v>
      </c>
      <c r="E7269" s="1109">
        <v>7.7</v>
      </c>
      <c r="F7269" s="1109">
        <v>0</v>
      </c>
      <c r="G7269" s="1110" t="s">
        <v>10739</v>
      </c>
      <c r="H7269" s="1110" t="s">
        <v>4654</v>
      </c>
      <c r="I7269" s="1110" t="s">
        <v>10841</v>
      </c>
      <c r="J7269" s="1109">
        <v>0</v>
      </c>
      <c r="K7269" s="1109">
        <v>0</v>
      </c>
      <c r="L7269" s="1109">
        <v>0</v>
      </c>
      <c r="M7269" s="1109">
        <v>0</v>
      </c>
      <c r="N7269" s="1109">
        <v>0</v>
      </c>
      <c r="O7269" s="1109">
        <v>0</v>
      </c>
      <c r="P7269" s="1109">
        <v>0</v>
      </c>
      <c r="Q7269" s="1109">
        <v>0</v>
      </c>
    </row>
    <row r="7270" spans="1:17">
      <c r="A7270" s="1109">
        <v>22811</v>
      </c>
      <c r="B7270" s="1110" t="s">
        <v>0</v>
      </c>
      <c r="C7270" s="1109">
        <v>3.5</v>
      </c>
      <c r="D7270" s="1109">
        <v>3.0680000000000001</v>
      </c>
      <c r="E7270" s="1109">
        <v>7.7</v>
      </c>
      <c r="F7270" s="1109">
        <v>0</v>
      </c>
      <c r="G7270" s="1110" t="s">
        <v>10739</v>
      </c>
      <c r="H7270" s="1110" t="s">
        <v>4654</v>
      </c>
      <c r="I7270" s="1110" t="s">
        <v>10852</v>
      </c>
      <c r="J7270" s="1109">
        <v>0</v>
      </c>
      <c r="K7270" s="1109">
        <v>0</v>
      </c>
      <c r="L7270" s="1109">
        <v>0</v>
      </c>
      <c r="M7270" s="1109">
        <v>0</v>
      </c>
      <c r="N7270" s="1109">
        <v>0</v>
      </c>
      <c r="O7270" s="1109">
        <v>0</v>
      </c>
      <c r="P7270" s="1109">
        <v>0</v>
      </c>
      <c r="Q7270" s="1109">
        <v>0</v>
      </c>
    </row>
    <row r="7271" spans="1:17">
      <c r="A7271" s="1109">
        <v>22812</v>
      </c>
      <c r="B7271" s="1110" t="s">
        <v>0</v>
      </c>
      <c r="C7271" s="1109">
        <v>3.5</v>
      </c>
      <c r="D7271" s="1109">
        <v>3.0680000000000001</v>
      </c>
      <c r="E7271" s="1109">
        <v>7.7</v>
      </c>
      <c r="F7271" s="1109">
        <v>0</v>
      </c>
      <c r="G7271" s="1110" t="s">
        <v>10739</v>
      </c>
      <c r="H7271" s="1110" t="s">
        <v>4654</v>
      </c>
      <c r="I7271" s="1110" t="s">
        <v>10832</v>
      </c>
      <c r="J7271" s="1109">
        <v>0</v>
      </c>
      <c r="K7271" s="1109">
        <v>0</v>
      </c>
      <c r="L7271" s="1109">
        <v>0</v>
      </c>
      <c r="M7271" s="1109">
        <v>0</v>
      </c>
      <c r="N7271" s="1109">
        <v>0</v>
      </c>
      <c r="O7271" s="1109">
        <v>0</v>
      </c>
      <c r="P7271" s="1109">
        <v>0</v>
      </c>
      <c r="Q7271" s="1109">
        <v>0</v>
      </c>
    </row>
    <row r="7272" spans="1:17">
      <c r="A7272" s="1109">
        <v>22813</v>
      </c>
      <c r="B7272" s="1110" t="s">
        <v>0</v>
      </c>
      <c r="C7272" s="1109">
        <v>3.5</v>
      </c>
      <c r="D7272" s="1109">
        <v>3.0680000000000001</v>
      </c>
      <c r="E7272" s="1109">
        <v>7.7</v>
      </c>
      <c r="F7272" s="1109">
        <v>0</v>
      </c>
      <c r="G7272" s="1110" t="s">
        <v>10739</v>
      </c>
      <c r="H7272" s="1110" t="s">
        <v>4654</v>
      </c>
      <c r="I7272" s="1110" t="s">
        <v>10839</v>
      </c>
      <c r="J7272" s="1109">
        <v>0</v>
      </c>
      <c r="K7272" s="1109">
        <v>0</v>
      </c>
      <c r="L7272" s="1109">
        <v>0</v>
      </c>
      <c r="M7272" s="1109">
        <v>0</v>
      </c>
      <c r="N7272" s="1109">
        <v>0</v>
      </c>
      <c r="O7272" s="1109">
        <v>0</v>
      </c>
      <c r="P7272" s="1109">
        <v>0</v>
      </c>
      <c r="Q7272" s="1109">
        <v>0</v>
      </c>
    </row>
    <row r="7273" spans="1:17">
      <c r="A7273" s="1109">
        <v>22814</v>
      </c>
      <c r="B7273" s="1110" t="s">
        <v>0</v>
      </c>
      <c r="C7273" s="1109">
        <v>3.5</v>
      </c>
      <c r="D7273" s="1109">
        <v>3.0680000000000001</v>
      </c>
      <c r="E7273" s="1109">
        <v>7.7</v>
      </c>
      <c r="F7273" s="1109">
        <v>0</v>
      </c>
      <c r="G7273" s="1110" t="s">
        <v>10844</v>
      </c>
      <c r="H7273" s="1110" t="s">
        <v>4654</v>
      </c>
      <c r="I7273" s="1110" t="s">
        <v>10841</v>
      </c>
      <c r="J7273" s="1109">
        <v>0</v>
      </c>
      <c r="K7273" s="1109">
        <v>0</v>
      </c>
      <c r="L7273" s="1109">
        <v>0</v>
      </c>
      <c r="M7273" s="1109">
        <v>0</v>
      </c>
      <c r="N7273" s="1109">
        <v>0</v>
      </c>
      <c r="O7273" s="1109">
        <v>0</v>
      </c>
      <c r="P7273" s="1109">
        <v>0</v>
      </c>
      <c r="Q7273" s="1109">
        <v>0</v>
      </c>
    </row>
    <row r="7274" spans="1:17">
      <c r="A7274" s="1109">
        <v>22815</v>
      </c>
      <c r="B7274" s="1110" t="s">
        <v>0</v>
      </c>
      <c r="C7274" s="1109">
        <v>3.5</v>
      </c>
      <c r="D7274" s="1109">
        <v>3.0680000000000001</v>
      </c>
      <c r="E7274" s="1109">
        <v>7.7</v>
      </c>
      <c r="F7274" s="1109">
        <v>0</v>
      </c>
      <c r="G7274" s="1110" t="s">
        <v>10844</v>
      </c>
      <c r="H7274" s="1110" t="s">
        <v>4654</v>
      </c>
      <c r="I7274" s="1110" t="s">
        <v>10852</v>
      </c>
      <c r="J7274" s="1109">
        <v>0</v>
      </c>
      <c r="K7274" s="1109">
        <v>0</v>
      </c>
      <c r="L7274" s="1109">
        <v>0</v>
      </c>
      <c r="M7274" s="1109">
        <v>0</v>
      </c>
      <c r="N7274" s="1109">
        <v>0</v>
      </c>
      <c r="O7274" s="1109">
        <v>0</v>
      </c>
      <c r="P7274" s="1109">
        <v>0</v>
      </c>
      <c r="Q7274" s="1109">
        <v>0</v>
      </c>
    </row>
    <row r="7275" spans="1:17">
      <c r="A7275" s="1109">
        <v>22816</v>
      </c>
      <c r="B7275" s="1110" t="s">
        <v>0</v>
      </c>
      <c r="C7275" s="1109">
        <v>3.5</v>
      </c>
      <c r="D7275" s="1109">
        <v>3.0680000000000001</v>
      </c>
      <c r="E7275" s="1109">
        <v>7.7</v>
      </c>
      <c r="F7275" s="1109">
        <v>0</v>
      </c>
      <c r="G7275" s="1110" t="s">
        <v>10844</v>
      </c>
      <c r="H7275" s="1110" t="s">
        <v>4654</v>
      </c>
      <c r="I7275" s="1110" t="s">
        <v>10832</v>
      </c>
      <c r="J7275" s="1109">
        <v>0</v>
      </c>
      <c r="K7275" s="1109">
        <v>0</v>
      </c>
      <c r="L7275" s="1109">
        <v>0</v>
      </c>
      <c r="M7275" s="1109">
        <v>0</v>
      </c>
      <c r="N7275" s="1109">
        <v>0</v>
      </c>
      <c r="O7275" s="1109">
        <v>0</v>
      </c>
      <c r="P7275" s="1109">
        <v>0</v>
      </c>
      <c r="Q7275" s="1109">
        <v>0</v>
      </c>
    </row>
    <row r="7276" spans="1:17">
      <c r="A7276" s="1109">
        <v>22817</v>
      </c>
      <c r="B7276" s="1110" t="s">
        <v>0</v>
      </c>
      <c r="C7276" s="1109">
        <v>3.5</v>
      </c>
      <c r="D7276" s="1109">
        <v>3.0680000000000001</v>
      </c>
      <c r="E7276" s="1109">
        <v>7.7</v>
      </c>
      <c r="F7276" s="1109">
        <v>0</v>
      </c>
      <c r="G7276" s="1110" t="s">
        <v>10844</v>
      </c>
      <c r="H7276" s="1110" t="s">
        <v>4654</v>
      </c>
      <c r="I7276" s="1110" t="s">
        <v>10839</v>
      </c>
      <c r="J7276" s="1109">
        <v>0</v>
      </c>
      <c r="K7276" s="1109">
        <v>0</v>
      </c>
      <c r="L7276" s="1109">
        <v>0</v>
      </c>
      <c r="M7276" s="1109">
        <v>0</v>
      </c>
      <c r="N7276" s="1109">
        <v>0</v>
      </c>
      <c r="O7276" s="1109">
        <v>0</v>
      </c>
      <c r="P7276" s="1109">
        <v>0</v>
      </c>
      <c r="Q7276" s="1109">
        <v>0</v>
      </c>
    </row>
    <row r="7277" spans="1:17">
      <c r="A7277" s="1109">
        <v>22818</v>
      </c>
      <c r="B7277" s="1110" t="s">
        <v>0</v>
      </c>
      <c r="C7277" s="1109">
        <v>2.875</v>
      </c>
      <c r="D7277" s="1109">
        <v>1.9950000000000001</v>
      </c>
      <c r="E7277" s="1109">
        <v>11.5</v>
      </c>
      <c r="F7277" s="1109">
        <v>0</v>
      </c>
      <c r="G7277" s="1110" t="s">
        <v>10840</v>
      </c>
      <c r="H7277" s="1110" t="s">
        <v>4654</v>
      </c>
      <c r="I7277" s="1110" t="s">
        <v>10841</v>
      </c>
      <c r="J7277" s="1109">
        <v>0</v>
      </c>
      <c r="K7277" s="1109">
        <v>0</v>
      </c>
      <c r="L7277" s="1109">
        <v>0</v>
      </c>
      <c r="M7277" s="1109">
        <v>0</v>
      </c>
      <c r="N7277" s="1109">
        <v>0</v>
      </c>
      <c r="O7277" s="1109">
        <v>0</v>
      </c>
      <c r="P7277" s="1109">
        <v>0</v>
      </c>
      <c r="Q7277" s="1109">
        <v>0</v>
      </c>
    </row>
    <row r="7278" spans="1:17">
      <c r="A7278" s="1109">
        <v>22819</v>
      </c>
      <c r="B7278" s="1110" t="s">
        <v>0</v>
      </c>
      <c r="C7278" s="1109">
        <v>2.875</v>
      </c>
      <c r="D7278" s="1109">
        <v>1.9950000000000001</v>
      </c>
      <c r="E7278" s="1109">
        <v>11.5</v>
      </c>
      <c r="F7278" s="1109">
        <v>0</v>
      </c>
      <c r="G7278" s="1110" t="s">
        <v>10840</v>
      </c>
      <c r="H7278" s="1110" t="s">
        <v>4654</v>
      </c>
      <c r="I7278" s="1110" t="s">
        <v>10832</v>
      </c>
      <c r="J7278" s="1109">
        <v>0</v>
      </c>
      <c r="K7278" s="1109">
        <v>0</v>
      </c>
      <c r="L7278" s="1109">
        <v>0</v>
      </c>
      <c r="M7278" s="1109">
        <v>0</v>
      </c>
      <c r="N7278" s="1109">
        <v>0</v>
      </c>
      <c r="O7278" s="1109">
        <v>0</v>
      </c>
      <c r="P7278" s="1109">
        <v>0</v>
      </c>
      <c r="Q7278" s="1109">
        <v>0</v>
      </c>
    </row>
    <row r="7279" spans="1:17">
      <c r="A7279" s="1109">
        <v>22820</v>
      </c>
      <c r="B7279" s="1110" t="s">
        <v>0</v>
      </c>
      <c r="C7279" s="1109">
        <v>2.875</v>
      </c>
      <c r="D7279" s="1109">
        <v>1.9950000000000001</v>
      </c>
      <c r="E7279" s="1109">
        <v>11.5</v>
      </c>
      <c r="F7279" s="1109">
        <v>0</v>
      </c>
      <c r="G7279" s="1110" t="s">
        <v>10840</v>
      </c>
      <c r="H7279" s="1110" t="s">
        <v>4654</v>
      </c>
      <c r="I7279" s="1110" t="s">
        <v>10839</v>
      </c>
      <c r="J7279" s="1109">
        <v>0</v>
      </c>
      <c r="K7279" s="1109">
        <v>0</v>
      </c>
      <c r="L7279" s="1109">
        <v>0</v>
      </c>
      <c r="M7279" s="1109">
        <v>0</v>
      </c>
      <c r="N7279" s="1109">
        <v>0</v>
      </c>
      <c r="O7279" s="1109">
        <v>0</v>
      </c>
      <c r="P7279" s="1109">
        <v>0</v>
      </c>
      <c r="Q7279" s="1109">
        <v>0</v>
      </c>
    </row>
    <row r="7280" spans="1:17">
      <c r="A7280" s="1109">
        <v>22821</v>
      </c>
      <c r="B7280" s="1110" t="s">
        <v>0</v>
      </c>
      <c r="C7280" s="1109">
        <v>2.875</v>
      </c>
      <c r="D7280" s="1109">
        <v>1.9950000000000001</v>
      </c>
      <c r="E7280" s="1109">
        <v>11.5</v>
      </c>
      <c r="F7280" s="1109">
        <v>0</v>
      </c>
      <c r="G7280" s="1110" t="s">
        <v>10842</v>
      </c>
      <c r="H7280" s="1110" t="s">
        <v>4654</v>
      </c>
      <c r="I7280" s="1110" t="s">
        <v>10841</v>
      </c>
      <c r="J7280" s="1109">
        <v>0</v>
      </c>
      <c r="K7280" s="1109">
        <v>0</v>
      </c>
      <c r="L7280" s="1109">
        <v>0</v>
      </c>
      <c r="M7280" s="1109">
        <v>0</v>
      </c>
      <c r="N7280" s="1109">
        <v>0</v>
      </c>
      <c r="O7280" s="1109">
        <v>0</v>
      </c>
      <c r="P7280" s="1109">
        <v>0</v>
      </c>
      <c r="Q7280" s="1109">
        <v>0</v>
      </c>
    </row>
    <row r="7281" spans="1:17">
      <c r="A7281" s="1109">
        <v>22822</v>
      </c>
      <c r="B7281" s="1110" t="s">
        <v>0</v>
      </c>
      <c r="C7281" s="1109">
        <v>2.875</v>
      </c>
      <c r="D7281" s="1109">
        <v>1.9950000000000001</v>
      </c>
      <c r="E7281" s="1109">
        <v>11.5</v>
      </c>
      <c r="F7281" s="1109">
        <v>0</v>
      </c>
      <c r="G7281" s="1110" t="s">
        <v>10842</v>
      </c>
      <c r="H7281" s="1110" t="s">
        <v>4654</v>
      </c>
      <c r="I7281" s="1110" t="s">
        <v>10851</v>
      </c>
      <c r="J7281" s="1109">
        <v>0</v>
      </c>
      <c r="K7281" s="1109">
        <v>0</v>
      </c>
      <c r="L7281" s="1109">
        <v>0</v>
      </c>
      <c r="M7281" s="1109">
        <v>0</v>
      </c>
      <c r="N7281" s="1109">
        <v>0</v>
      </c>
      <c r="O7281" s="1109">
        <v>0</v>
      </c>
      <c r="P7281" s="1109">
        <v>0</v>
      </c>
      <c r="Q7281" s="1109">
        <v>0</v>
      </c>
    </row>
    <row r="7282" spans="1:17">
      <c r="A7282" s="1109">
        <v>22823</v>
      </c>
      <c r="B7282" s="1110" t="s">
        <v>0</v>
      </c>
      <c r="C7282" s="1109">
        <v>2.875</v>
      </c>
      <c r="D7282" s="1109">
        <v>1.9950000000000001</v>
      </c>
      <c r="E7282" s="1109">
        <v>11.5</v>
      </c>
      <c r="F7282" s="1109">
        <v>0</v>
      </c>
      <c r="G7282" s="1110" t="s">
        <v>10842</v>
      </c>
      <c r="H7282" s="1110" t="s">
        <v>4654</v>
      </c>
      <c r="I7282" s="1110" t="s">
        <v>10832</v>
      </c>
      <c r="J7282" s="1109">
        <v>0</v>
      </c>
      <c r="K7282" s="1109">
        <v>0</v>
      </c>
      <c r="L7282" s="1109">
        <v>0</v>
      </c>
      <c r="M7282" s="1109">
        <v>0</v>
      </c>
      <c r="N7282" s="1109">
        <v>0</v>
      </c>
      <c r="O7282" s="1109">
        <v>0</v>
      </c>
      <c r="P7282" s="1109">
        <v>0</v>
      </c>
      <c r="Q7282" s="1109">
        <v>0</v>
      </c>
    </row>
    <row r="7283" spans="1:17">
      <c r="A7283" s="1109">
        <v>22824</v>
      </c>
      <c r="B7283" s="1110" t="s">
        <v>0</v>
      </c>
      <c r="C7283" s="1109">
        <v>2.875</v>
      </c>
      <c r="D7283" s="1109">
        <v>1.9950000000000001</v>
      </c>
      <c r="E7283" s="1109">
        <v>11.5</v>
      </c>
      <c r="F7283" s="1109">
        <v>0</v>
      </c>
      <c r="G7283" s="1110" t="s">
        <v>10842</v>
      </c>
      <c r="H7283" s="1110" t="s">
        <v>4654</v>
      </c>
      <c r="I7283" s="1110" t="s">
        <v>10839</v>
      </c>
      <c r="J7283" s="1109">
        <v>0</v>
      </c>
      <c r="K7283" s="1109">
        <v>0</v>
      </c>
      <c r="L7283" s="1109">
        <v>0</v>
      </c>
      <c r="M7283" s="1109">
        <v>0</v>
      </c>
      <c r="N7283" s="1109">
        <v>0</v>
      </c>
      <c r="O7283" s="1109">
        <v>0</v>
      </c>
      <c r="P7283" s="1109">
        <v>0</v>
      </c>
      <c r="Q7283" s="1109">
        <v>0</v>
      </c>
    </row>
    <row r="7284" spans="1:17">
      <c r="A7284" s="1109">
        <v>22825</v>
      </c>
      <c r="B7284" s="1110" t="s">
        <v>0</v>
      </c>
      <c r="C7284" s="1109">
        <v>2.875</v>
      </c>
      <c r="D7284" s="1109">
        <v>1.9950000000000001</v>
      </c>
      <c r="E7284" s="1109">
        <v>11.5</v>
      </c>
      <c r="F7284" s="1109">
        <v>0</v>
      </c>
      <c r="G7284" s="1110" t="s">
        <v>10843</v>
      </c>
      <c r="H7284" s="1110" t="s">
        <v>4654</v>
      </c>
      <c r="I7284" s="1110" t="s">
        <v>10841</v>
      </c>
      <c r="J7284" s="1109">
        <v>0</v>
      </c>
      <c r="K7284" s="1109">
        <v>0</v>
      </c>
      <c r="L7284" s="1109">
        <v>0</v>
      </c>
      <c r="M7284" s="1109">
        <v>0</v>
      </c>
      <c r="N7284" s="1109">
        <v>0</v>
      </c>
      <c r="O7284" s="1109">
        <v>0</v>
      </c>
      <c r="P7284" s="1109">
        <v>0</v>
      </c>
      <c r="Q7284" s="1109">
        <v>0</v>
      </c>
    </row>
    <row r="7285" spans="1:17">
      <c r="A7285" s="1109">
        <v>22826</v>
      </c>
      <c r="B7285" s="1110" t="s">
        <v>0</v>
      </c>
      <c r="C7285" s="1109">
        <v>2.875</v>
      </c>
      <c r="D7285" s="1109">
        <v>1.9950000000000001</v>
      </c>
      <c r="E7285" s="1109">
        <v>11.5</v>
      </c>
      <c r="F7285" s="1109">
        <v>0</v>
      </c>
      <c r="G7285" s="1110" t="s">
        <v>10843</v>
      </c>
      <c r="H7285" s="1110" t="s">
        <v>4654</v>
      </c>
      <c r="I7285" s="1110" t="s">
        <v>10851</v>
      </c>
      <c r="J7285" s="1109">
        <v>0</v>
      </c>
      <c r="K7285" s="1109">
        <v>0</v>
      </c>
      <c r="L7285" s="1109">
        <v>0</v>
      </c>
      <c r="M7285" s="1109">
        <v>0</v>
      </c>
      <c r="N7285" s="1109">
        <v>0</v>
      </c>
      <c r="O7285" s="1109">
        <v>0</v>
      </c>
      <c r="P7285" s="1109">
        <v>0</v>
      </c>
      <c r="Q7285" s="1109">
        <v>0</v>
      </c>
    </row>
    <row r="7286" spans="1:17">
      <c r="A7286" s="1109">
        <v>22827</v>
      </c>
      <c r="B7286" s="1110" t="s">
        <v>0</v>
      </c>
      <c r="C7286" s="1109">
        <v>2.875</v>
      </c>
      <c r="D7286" s="1109">
        <v>1.9950000000000001</v>
      </c>
      <c r="E7286" s="1109">
        <v>11.5</v>
      </c>
      <c r="F7286" s="1109">
        <v>0</v>
      </c>
      <c r="G7286" s="1110" t="s">
        <v>10843</v>
      </c>
      <c r="H7286" s="1110" t="s">
        <v>4654</v>
      </c>
      <c r="I7286" s="1110" t="s">
        <v>10832</v>
      </c>
      <c r="J7286" s="1109">
        <v>0</v>
      </c>
      <c r="K7286" s="1109">
        <v>0</v>
      </c>
      <c r="L7286" s="1109">
        <v>0</v>
      </c>
      <c r="M7286" s="1109">
        <v>0</v>
      </c>
      <c r="N7286" s="1109">
        <v>0</v>
      </c>
      <c r="O7286" s="1109">
        <v>0</v>
      </c>
      <c r="P7286" s="1109">
        <v>0</v>
      </c>
      <c r="Q7286" s="1109">
        <v>0</v>
      </c>
    </row>
    <row r="7287" spans="1:17">
      <c r="A7287" s="1109">
        <v>22828</v>
      </c>
      <c r="B7287" s="1110" t="s">
        <v>0</v>
      </c>
      <c r="C7287" s="1109">
        <v>2.875</v>
      </c>
      <c r="D7287" s="1109">
        <v>1.9950000000000001</v>
      </c>
      <c r="E7287" s="1109">
        <v>11.5</v>
      </c>
      <c r="F7287" s="1109">
        <v>0</v>
      </c>
      <c r="G7287" s="1110" t="s">
        <v>10843</v>
      </c>
      <c r="H7287" s="1110" t="s">
        <v>4654</v>
      </c>
      <c r="I7287" s="1110" t="s">
        <v>10839</v>
      </c>
      <c r="J7287" s="1109">
        <v>0</v>
      </c>
      <c r="K7287" s="1109">
        <v>0</v>
      </c>
      <c r="L7287" s="1109">
        <v>0</v>
      </c>
      <c r="M7287" s="1109">
        <v>0</v>
      </c>
      <c r="N7287" s="1109">
        <v>0</v>
      </c>
      <c r="O7287" s="1109">
        <v>0</v>
      </c>
      <c r="P7287" s="1109">
        <v>0</v>
      </c>
      <c r="Q7287" s="1109">
        <v>0</v>
      </c>
    </row>
    <row r="7288" spans="1:17">
      <c r="A7288" s="1109">
        <v>22829</v>
      </c>
      <c r="B7288" s="1110" t="s">
        <v>0</v>
      </c>
      <c r="C7288" s="1109">
        <v>2.875</v>
      </c>
      <c r="D7288" s="1109">
        <v>1.9950000000000001</v>
      </c>
      <c r="E7288" s="1109">
        <v>11.5</v>
      </c>
      <c r="F7288" s="1109">
        <v>0</v>
      </c>
      <c r="G7288" s="1110" t="s">
        <v>10784</v>
      </c>
      <c r="H7288" s="1110" t="s">
        <v>4654</v>
      </c>
      <c r="I7288" s="1110" t="s">
        <v>10841</v>
      </c>
      <c r="J7288" s="1109">
        <v>0</v>
      </c>
      <c r="K7288" s="1109">
        <v>0</v>
      </c>
      <c r="L7288" s="1109">
        <v>0</v>
      </c>
      <c r="M7288" s="1109">
        <v>0</v>
      </c>
      <c r="N7288" s="1109">
        <v>0</v>
      </c>
      <c r="O7288" s="1109">
        <v>0</v>
      </c>
      <c r="P7288" s="1109">
        <v>0</v>
      </c>
      <c r="Q7288" s="1109">
        <v>0</v>
      </c>
    </row>
    <row r="7289" spans="1:17">
      <c r="A7289" s="1109">
        <v>22830</v>
      </c>
      <c r="B7289" s="1110" t="s">
        <v>0</v>
      </c>
      <c r="C7289" s="1109">
        <v>2.875</v>
      </c>
      <c r="D7289" s="1109">
        <v>1.9950000000000001</v>
      </c>
      <c r="E7289" s="1109">
        <v>11.5</v>
      </c>
      <c r="F7289" s="1109">
        <v>0</v>
      </c>
      <c r="G7289" s="1110" t="s">
        <v>10784</v>
      </c>
      <c r="H7289" s="1110" t="s">
        <v>4654</v>
      </c>
      <c r="I7289" s="1110" t="s">
        <v>10832</v>
      </c>
      <c r="J7289" s="1109">
        <v>0</v>
      </c>
      <c r="K7289" s="1109">
        <v>0</v>
      </c>
      <c r="L7289" s="1109">
        <v>0</v>
      </c>
      <c r="M7289" s="1109">
        <v>0</v>
      </c>
      <c r="N7289" s="1109">
        <v>0</v>
      </c>
      <c r="O7289" s="1109">
        <v>0</v>
      </c>
      <c r="P7289" s="1109">
        <v>0</v>
      </c>
      <c r="Q7289" s="1109">
        <v>0</v>
      </c>
    </row>
    <row r="7290" spans="1:17">
      <c r="A7290" s="1109">
        <v>22831</v>
      </c>
      <c r="B7290" s="1110" t="s">
        <v>0</v>
      </c>
      <c r="C7290" s="1109">
        <v>2.875</v>
      </c>
      <c r="D7290" s="1109">
        <v>1.9950000000000001</v>
      </c>
      <c r="E7290" s="1109">
        <v>11.5</v>
      </c>
      <c r="F7290" s="1109">
        <v>0</v>
      </c>
      <c r="G7290" s="1110" t="s">
        <v>10784</v>
      </c>
      <c r="H7290" s="1110" t="s">
        <v>4654</v>
      </c>
      <c r="I7290" s="1110" t="s">
        <v>10839</v>
      </c>
      <c r="J7290" s="1109">
        <v>0</v>
      </c>
      <c r="K7290" s="1109">
        <v>0</v>
      </c>
      <c r="L7290" s="1109">
        <v>0</v>
      </c>
      <c r="M7290" s="1109">
        <v>0</v>
      </c>
      <c r="N7290" s="1109">
        <v>0</v>
      </c>
      <c r="O7290" s="1109">
        <v>0</v>
      </c>
      <c r="P7290" s="1109">
        <v>0</v>
      </c>
      <c r="Q7290" s="1109">
        <v>0</v>
      </c>
    </row>
    <row r="7291" spans="1:17">
      <c r="A7291" s="1109">
        <v>22832</v>
      </c>
      <c r="B7291" s="1110" t="s">
        <v>0</v>
      </c>
      <c r="C7291" s="1109">
        <v>2.875</v>
      </c>
      <c r="D7291" s="1109">
        <v>1.9950000000000001</v>
      </c>
      <c r="E7291" s="1109">
        <v>11.5</v>
      </c>
      <c r="F7291" s="1109">
        <v>0</v>
      </c>
      <c r="G7291" s="1110" t="s">
        <v>10741</v>
      </c>
      <c r="H7291" s="1110" t="s">
        <v>4654</v>
      </c>
      <c r="I7291" s="1110" t="s">
        <v>10841</v>
      </c>
      <c r="J7291" s="1109">
        <v>0</v>
      </c>
      <c r="K7291" s="1109">
        <v>0</v>
      </c>
      <c r="L7291" s="1109">
        <v>0</v>
      </c>
      <c r="M7291" s="1109">
        <v>0</v>
      </c>
      <c r="N7291" s="1109">
        <v>0</v>
      </c>
      <c r="O7291" s="1109">
        <v>0</v>
      </c>
      <c r="P7291" s="1109">
        <v>0</v>
      </c>
      <c r="Q7291" s="1109">
        <v>0</v>
      </c>
    </row>
    <row r="7292" spans="1:17">
      <c r="A7292" s="1109">
        <v>22833</v>
      </c>
      <c r="B7292" s="1110" t="s">
        <v>0</v>
      </c>
      <c r="C7292" s="1109">
        <v>2.875</v>
      </c>
      <c r="D7292" s="1109">
        <v>1.9950000000000001</v>
      </c>
      <c r="E7292" s="1109">
        <v>11.5</v>
      </c>
      <c r="F7292" s="1109">
        <v>0</v>
      </c>
      <c r="G7292" s="1110" t="s">
        <v>10741</v>
      </c>
      <c r="H7292" s="1110" t="s">
        <v>4654</v>
      </c>
      <c r="I7292" s="1110" t="s">
        <v>10851</v>
      </c>
      <c r="J7292" s="1109">
        <v>0</v>
      </c>
      <c r="K7292" s="1109">
        <v>0</v>
      </c>
      <c r="L7292" s="1109">
        <v>0</v>
      </c>
      <c r="M7292" s="1109">
        <v>0</v>
      </c>
      <c r="N7292" s="1109">
        <v>0</v>
      </c>
      <c r="O7292" s="1109">
        <v>0</v>
      </c>
      <c r="P7292" s="1109">
        <v>0</v>
      </c>
      <c r="Q7292" s="1109">
        <v>0</v>
      </c>
    </row>
    <row r="7293" spans="1:17">
      <c r="A7293" s="1109">
        <v>22834</v>
      </c>
      <c r="B7293" s="1110" t="s">
        <v>0</v>
      </c>
      <c r="C7293" s="1109">
        <v>2.875</v>
      </c>
      <c r="D7293" s="1109">
        <v>1.9950000000000001</v>
      </c>
      <c r="E7293" s="1109">
        <v>11.5</v>
      </c>
      <c r="F7293" s="1109">
        <v>0</v>
      </c>
      <c r="G7293" s="1110" t="s">
        <v>10741</v>
      </c>
      <c r="H7293" s="1110" t="s">
        <v>4654</v>
      </c>
      <c r="I7293" s="1110" t="s">
        <v>10832</v>
      </c>
      <c r="J7293" s="1109">
        <v>0</v>
      </c>
      <c r="K7293" s="1109">
        <v>0</v>
      </c>
      <c r="L7293" s="1109">
        <v>0</v>
      </c>
      <c r="M7293" s="1109">
        <v>0</v>
      </c>
      <c r="N7293" s="1109">
        <v>0</v>
      </c>
      <c r="O7293" s="1109">
        <v>0</v>
      </c>
      <c r="P7293" s="1109">
        <v>0</v>
      </c>
      <c r="Q7293" s="1109">
        <v>0</v>
      </c>
    </row>
    <row r="7294" spans="1:17">
      <c r="A7294" s="1109">
        <v>22835</v>
      </c>
      <c r="B7294" s="1110" t="s">
        <v>0</v>
      </c>
      <c r="C7294" s="1109">
        <v>2.875</v>
      </c>
      <c r="D7294" s="1109">
        <v>1.9950000000000001</v>
      </c>
      <c r="E7294" s="1109">
        <v>11.5</v>
      </c>
      <c r="F7294" s="1109">
        <v>0</v>
      </c>
      <c r="G7294" s="1110" t="s">
        <v>10741</v>
      </c>
      <c r="H7294" s="1110" t="s">
        <v>4654</v>
      </c>
      <c r="I7294" s="1110" t="s">
        <v>10839</v>
      </c>
      <c r="J7294" s="1109">
        <v>0</v>
      </c>
      <c r="K7294" s="1109">
        <v>0</v>
      </c>
      <c r="L7294" s="1109">
        <v>0</v>
      </c>
      <c r="M7294" s="1109">
        <v>0</v>
      </c>
      <c r="N7294" s="1109">
        <v>0</v>
      </c>
      <c r="O7294" s="1109">
        <v>0</v>
      </c>
      <c r="P7294" s="1109">
        <v>0</v>
      </c>
      <c r="Q7294" s="1109">
        <v>0</v>
      </c>
    </row>
    <row r="7295" spans="1:17">
      <c r="A7295" s="1109">
        <v>22836</v>
      </c>
      <c r="B7295" s="1110" t="s">
        <v>0</v>
      </c>
      <c r="C7295" s="1109">
        <v>2.875</v>
      </c>
      <c r="D7295" s="1109">
        <v>1.9950000000000001</v>
      </c>
      <c r="E7295" s="1109">
        <v>11.5</v>
      </c>
      <c r="F7295" s="1109">
        <v>0</v>
      </c>
      <c r="G7295" s="1110" t="s">
        <v>10790</v>
      </c>
      <c r="H7295" s="1110" t="s">
        <v>4654</v>
      </c>
      <c r="I7295" s="1110" t="s">
        <v>10841</v>
      </c>
      <c r="J7295" s="1109">
        <v>0</v>
      </c>
      <c r="K7295" s="1109">
        <v>0</v>
      </c>
      <c r="L7295" s="1109">
        <v>0</v>
      </c>
      <c r="M7295" s="1109">
        <v>0</v>
      </c>
      <c r="N7295" s="1109">
        <v>0</v>
      </c>
      <c r="O7295" s="1109">
        <v>0</v>
      </c>
      <c r="P7295" s="1109">
        <v>0</v>
      </c>
      <c r="Q7295" s="1109">
        <v>0</v>
      </c>
    </row>
    <row r="7296" spans="1:17">
      <c r="A7296" s="1109">
        <v>22837</v>
      </c>
      <c r="B7296" s="1110" t="s">
        <v>0</v>
      </c>
      <c r="C7296" s="1109">
        <v>2.875</v>
      </c>
      <c r="D7296" s="1109">
        <v>1.9950000000000001</v>
      </c>
      <c r="E7296" s="1109">
        <v>11.5</v>
      </c>
      <c r="F7296" s="1109">
        <v>0</v>
      </c>
      <c r="G7296" s="1110" t="s">
        <v>10790</v>
      </c>
      <c r="H7296" s="1110" t="s">
        <v>4654</v>
      </c>
      <c r="I7296" s="1110" t="s">
        <v>10851</v>
      </c>
      <c r="J7296" s="1109">
        <v>0</v>
      </c>
      <c r="K7296" s="1109">
        <v>0</v>
      </c>
      <c r="L7296" s="1109">
        <v>0</v>
      </c>
      <c r="M7296" s="1109">
        <v>0</v>
      </c>
      <c r="N7296" s="1109">
        <v>0</v>
      </c>
      <c r="O7296" s="1109">
        <v>0</v>
      </c>
      <c r="P7296" s="1109">
        <v>0</v>
      </c>
      <c r="Q7296" s="1109">
        <v>0</v>
      </c>
    </row>
    <row r="7297" spans="1:17">
      <c r="A7297" s="1109">
        <v>22838</v>
      </c>
      <c r="B7297" s="1110" t="s">
        <v>0</v>
      </c>
      <c r="C7297" s="1109">
        <v>2.875</v>
      </c>
      <c r="D7297" s="1109">
        <v>1.9950000000000001</v>
      </c>
      <c r="E7297" s="1109">
        <v>11.5</v>
      </c>
      <c r="F7297" s="1109">
        <v>0</v>
      </c>
      <c r="G7297" s="1110" t="s">
        <v>10790</v>
      </c>
      <c r="H7297" s="1110" t="s">
        <v>4654</v>
      </c>
      <c r="I7297" s="1110" t="s">
        <v>10832</v>
      </c>
      <c r="J7297" s="1109">
        <v>0</v>
      </c>
      <c r="K7297" s="1109">
        <v>0</v>
      </c>
      <c r="L7297" s="1109">
        <v>0</v>
      </c>
      <c r="M7297" s="1109">
        <v>0</v>
      </c>
      <c r="N7297" s="1109">
        <v>0</v>
      </c>
      <c r="O7297" s="1109">
        <v>0</v>
      </c>
      <c r="P7297" s="1109">
        <v>0</v>
      </c>
      <c r="Q7297" s="1109">
        <v>0</v>
      </c>
    </row>
    <row r="7298" spans="1:17">
      <c r="A7298" s="1109">
        <v>22839</v>
      </c>
      <c r="B7298" s="1110" t="s">
        <v>0</v>
      </c>
      <c r="C7298" s="1109">
        <v>2.875</v>
      </c>
      <c r="D7298" s="1109">
        <v>1.9950000000000001</v>
      </c>
      <c r="E7298" s="1109">
        <v>11.5</v>
      </c>
      <c r="F7298" s="1109">
        <v>0</v>
      </c>
      <c r="G7298" s="1110" t="s">
        <v>10790</v>
      </c>
      <c r="H7298" s="1110" t="s">
        <v>4654</v>
      </c>
      <c r="I7298" s="1110" t="s">
        <v>10839</v>
      </c>
      <c r="J7298" s="1109">
        <v>0</v>
      </c>
      <c r="K7298" s="1109">
        <v>0</v>
      </c>
      <c r="L7298" s="1109">
        <v>0</v>
      </c>
      <c r="M7298" s="1109">
        <v>0</v>
      </c>
      <c r="N7298" s="1109">
        <v>0</v>
      </c>
      <c r="O7298" s="1109">
        <v>0</v>
      </c>
      <c r="P7298" s="1109">
        <v>0</v>
      </c>
      <c r="Q7298" s="1109">
        <v>0</v>
      </c>
    </row>
    <row r="7299" spans="1:17">
      <c r="A7299" s="1109">
        <v>22840</v>
      </c>
      <c r="B7299" s="1110" t="s">
        <v>0</v>
      </c>
      <c r="C7299" s="1109">
        <v>2.875</v>
      </c>
      <c r="D7299" s="1109">
        <v>1.9950000000000001</v>
      </c>
      <c r="E7299" s="1109">
        <v>11.5</v>
      </c>
      <c r="F7299" s="1109">
        <v>0</v>
      </c>
      <c r="G7299" s="1110" t="s">
        <v>10833</v>
      </c>
      <c r="H7299" s="1110" t="s">
        <v>4654</v>
      </c>
      <c r="I7299" s="1110" t="s">
        <v>10841</v>
      </c>
      <c r="J7299" s="1109">
        <v>0</v>
      </c>
      <c r="K7299" s="1109">
        <v>0</v>
      </c>
      <c r="L7299" s="1109">
        <v>0</v>
      </c>
      <c r="M7299" s="1109">
        <v>0</v>
      </c>
      <c r="N7299" s="1109">
        <v>0</v>
      </c>
      <c r="O7299" s="1109">
        <v>0</v>
      </c>
      <c r="P7299" s="1109">
        <v>0</v>
      </c>
      <c r="Q7299" s="1109">
        <v>0</v>
      </c>
    </row>
    <row r="7300" spans="1:17">
      <c r="A7300" s="1109">
        <v>22841</v>
      </c>
      <c r="B7300" s="1110" t="s">
        <v>0</v>
      </c>
      <c r="C7300" s="1109">
        <v>2.875</v>
      </c>
      <c r="D7300" s="1109">
        <v>1.9950000000000001</v>
      </c>
      <c r="E7300" s="1109">
        <v>11.5</v>
      </c>
      <c r="F7300" s="1109">
        <v>0</v>
      </c>
      <c r="G7300" s="1110" t="s">
        <v>10833</v>
      </c>
      <c r="H7300" s="1110" t="s">
        <v>4654</v>
      </c>
      <c r="I7300" s="1110" t="s">
        <v>10851</v>
      </c>
      <c r="J7300" s="1109">
        <v>0</v>
      </c>
      <c r="K7300" s="1109">
        <v>0</v>
      </c>
      <c r="L7300" s="1109">
        <v>0</v>
      </c>
      <c r="M7300" s="1109">
        <v>0</v>
      </c>
      <c r="N7300" s="1109">
        <v>0</v>
      </c>
      <c r="O7300" s="1109">
        <v>0</v>
      </c>
      <c r="P7300" s="1109">
        <v>0</v>
      </c>
      <c r="Q7300" s="1109">
        <v>0</v>
      </c>
    </row>
    <row r="7301" spans="1:17">
      <c r="A7301" s="1109">
        <v>22842</v>
      </c>
      <c r="B7301" s="1110" t="s">
        <v>0</v>
      </c>
      <c r="C7301" s="1109">
        <v>2.875</v>
      </c>
      <c r="D7301" s="1109">
        <v>1.9950000000000001</v>
      </c>
      <c r="E7301" s="1109">
        <v>11.5</v>
      </c>
      <c r="F7301" s="1109">
        <v>0</v>
      </c>
      <c r="G7301" s="1110" t="s">
        <v>10833</v>
      </c>
      <c r="H7301" s="1110" t="s">
        <v>4654</v>
      </c>
      <c r="I7301" s="1110" t="s">
        <v>10832</v>
      </c>
      <c r="J7301" s="1109">
        <v>0</v>
      </c>
      <c r="K7301" s="1109">
        <v>0</v>
      </c>
      <c r="L7301" s="1109">
        <v>0</v>
      </c>
      <c r="M7301" s="1109">
        <v>0</v>
      </c>
      <c r="N7301" s="1109">
        <v>0</v>
      </c>
      <c r="O7301" s="1109">
        <v>0</v>
      </c>
      <c r="P7301" s="1109">
        <v>0</v>
      </c>
      <c r="Q7301" s="1109">
        <v>0</v>
      </c>
    </row>
    <row r="7302" spans="1:17">
      <c r="A7302" s="1109">
        <v>22843</v>
      </c>
      <c r="B7302" s="1110" t="s">
        <v>0</v>
      </c>
      <c r="C7302" s="1109">
        <v>2.875</v>
      </c>
      <c r="D7302" s="1109">
        <v>1.9950000000000001</v>
      </c>
      <c r="E7302" s="1109">
        <v>11.5</v>
      </c>
      <c r="F7302" s="1109">
        <v>0</v>
      </c>
      <c r="G7302" s="1110" t="s">
        <v>10833</v>
      </c>
      <c r="H7302" s="1110" t="s">
        <v>4654</v>
      </c>
      <c r="I7302" s="1110" t="s">
        <v>10839</v>
      </c>
      <c r="J7302" s="1109">
        <v>0</v>
      </c>
      <c r="K7302" s="1109">
        <v>0</v>
      </c>
      <c r="L7302" s="1109">
        <v>0</v>
      </c>
      <c r="M7302" s="1109">
        <v>0</v>
      </c>
      <c r="N7302" s="1109">
        <v>0</v>
      </c>
      <c r="O7302" s="1109">
        <v>0</v>
      </c>
      <c r="P7302" s="1109">
        <v>0</v>
      </c>
      <c r="Q7302" s="1109">
        <v>0</v>
      </c>
    </row>
    <row r="7303" spans="1:17">
      <c r="A7303" s="1109">
        <v>22844</v>
      </c>
      <c r="B7303" s="1110" t="s">
        <v>0</v>
      </c>
      <c r="C7303" s="1109">
        <v>2.875</v>
      </c>
      <c r="D7303" s="1109">
        <v>1.9950000000000001</v>
      </c>
      <c r="E7303" s="1109">
        <v>11.5</v>
      </c>
      <c r="F7303" s="1109">
        <v>0</v>
      </c>
      <c r="G7303" s="1110" t="s">
        <v>10753</v>
      </c>
      <c r="H7303" s="1110" t="s">
        <v>4654</v>
      </c>
      <c r="I7303" s="1110" t="s">
        <v>10841</v>
      </c>
      <c r="J7303" s="1109">
        <v>0</v>
      </c>
      <c r="K7303" s="1109">
        <v>0</v>
      </c>
      <c r="L7303" s="1109">
        <v>0</v>
      </c>
      <c r="M7303" s="1109">
        <v>0</v>
      </c>
      <c r="N7303" s="1109">
        <v>0</v>
      </c>
      <c r="O7303" s="1109">
        <v>0</v>
      </c>
      <c r="P7303" s="1109">
        <v>0</v>
      </c>
      <c r="Q7303" s="1109">
        <v>0</v>
      </c>
    </row>
    <row r="7304" spans="1:17">
      <c r="A7304" s="1109">
        <v>22845</v>
      </c>
      <c r="B7304" s="1110" t="s">
        <v>0</v>
      </c>
      <c r="C7304" s="1109">
        <v>2.875</v>
      </c>
      <c r="D7304" s="1109">
        <v>1.9950000000000001</v>
      </c>
      <c r="E7304" s="1109">
        <v>11.5</v>
      </c>
      <c r="F7304" s="1109">
        <v>0</v>
      </c>
      <c r="G7304" s="1110" t="s">
        <v>10753</v>
      </c>
      <c r="H7304" s="1110" t="s">
        <v>4654</v>
      </c>
      <c r="I7304" s="1110" t="s">
        <v>10851</v>
      </c>
      <c r="J7304" s="1109">
        <v>0</v>
      </c>
      <c r="K7304" s="1109">
        <v>0</v>
      </c>
      <c r="L7304" s="1109">
        <v>0</v>
      </c>
      <c r="M7304" s="1109">
        <v>0</v>
      </c>
      <c r="N7304" s="1109">
        <v>0</v>
      </c>
      <c r="O7304" s="1109">
        <v>0</v>
      </c>
      <c r="P7304" s="1109">
        <v>0</v>
      </c>
      <c r="Q7304" s="1109">
        <v>0</v>
      </c>
    </row>
    <row r="7305" spans="1:17">
      <c r="A7305" s="1109">
        <v>22846</v>
      </c>
      <c r="B7305" s="1110" t="s">
        <v>0</v>
      </c>
      <c r="C7305" s="1109">
        <v>2.875</v>
      </c>
      <c r="D7305" s="1109">
        <v>1.9950000000000001</v>
      </c>
      <c r="E7305" s="1109">
        <v>11.5</v>
      </c>
      <c r="F7305" s="1109">
        <v>0</v>
      </c>
      <c r="G7305" s="1110" t="s">
        <v>10753</v>
      </c>
      <c r="H7305" s="1110" t="s">
        <v>4654</v>
      </c>
      <c r="I7305" s="1110" t="s">
        <v>10832</v>
      </c>
      <c r="J7305" s="1109">
        <v>0</v>
      </c>
      <c r="K7305" s="1109">
        <v>0</v>
      </c>
      <c r="L7305" s="1109">
        <v>0</v>
      </c>
      <c r="M7305" s="1109">
        <v>0</v>
      </c>
      <c r="N7305" s="1109">
        <v>0</v>
      </c>
      <c r="O7305" s="1109">
        <v>0</v>
      </c>
      <c r="P7305" s="1109">
        <v>0</v>
      </c>
      <c r="Q7305" s="1109">
        <v>0</v>
      </c>
    </row>
    <row r="7306" spans="1:17">
      <c r="A7306" s="1109">
        <v>22847</v>
      </c>
      <c r="B7306" s="1110" t="s">
        <v>0</v>
      </c>
      <c r="C7306" s="1109">
        <v>2.875</v>
      </c>
      <c r="D7306" s="1109">
        <v>1.9950000000000001</v>
      </c>
      <c r="E7306" s="1109">
        <v>11.5</v>
      </c>
      <c r="F7306" s="1109">
        <v>0</v>
      </c>
      <c r="G7306" s="1110" t="s">
        <v>10753</v>
      </c>
      <c r="H7306" s="1110" t="s">
        <v>4654</v>
      </c>
      <c r="I7306" s="1110" t="s">
        <v>10839</v>
      </c>
      <c r="J7306" s="1109">
        <v>0</v>
      </c>
      <c r="K7306" s="1109">
        <v>0</v>
      </c>
      <c r="L7306" s="1109">
        <v>0</v>
      </c>
      <c r="M7306" s="1109">
        <v>0</v>
      </c>
      <c r="N7306" s="1109">
        <v>0</v>
      </c>
      <c r="O7306" s="1109">
        <v>0</v>
      </c>
      <c r="P7306" s="1109">
        <v>0</v>
      </c>
      <c r="Q7306" s="1109">
        <v>0</v>
      </c>
    </row>
    <row r="7307" spans="1:17">
      <c r="A7307" s="1109">
        <v>22848</v>
      </c>
      <c r="B7307" s="1110" t="s">
        <v>0</v>
      </c>
      <c r="C7307" s="1109">
        <v>2.875</v>
      </c>
      <c r="D7307" s="1109">
        <v>1.9950000000000001</v>
      </c>
      <c r="E7307" s="1109">
        <v>11.5</v>
      </c>
      <c r="F7307" s="1109">
        <v>0</v>
      </c>
      <c r="G7307" s="1110" t="s">
        <v>10739</v>
      </c>
      <c r="H7307" s="1110" t="s">
        <v>4654</v>
      </c>
      <c r="I7307" s="1110" t="s">
        <v>10841</v>
      </c>
      <c r="J7307" s="1109">
        <v>0</v>
      </c>
      <c r="K7307" s="1109">
        <v>0</v>
      </c>
      <c r="L7307" s="1109">
        <v>0</v>
      </c>
      <c r="M7307" s="1109">
        <v>0</v>
      </c>
      <c r="N7307" s="1109">
        <v>0</v>
      </c>
      <c r="O7307" s="1109">
        <v>0</v>
      </c>
      <c r="P7307" s="1109">
        <v>0</v>
      </c>
      <c r="Q7307" s="1109">
        <v>0</v>
      </c>
    </row>
    <row r="7308" spans="1:17">
      <c r="A7308" s="1109">
        <v>22849</v>
      </c>
      <c r="B7308" s="1110" t="s">
        <v>0</v>
      </c>
      <c r="C7308" s="1109">
        <v>2.875</v>
      </c>
      <c r="D7308" s="1109">
        <v>1.9950000000000001</v>
      </c>
      <c r="E7308" s="1109">
        <v>11.5</v>
      </c>
      <c r="F7308" s="1109">
        <v>0</v>
      </c>
      <c r="G7308" s="1110" t="s">
        <v>10739</v>
      </c>
      <c r="H7308" s="1110" t="s">
        <v>4654</v>
      </c>
      <c r="I7308" s="1110" t="s">
        <v>10851</v>
      </c>
      <c r="J7308" s="1109">
        <v>0</v>
      </c>
      <c r="K7308" s="1109">
        <v>0</v>
      </c>
      <c r="L7308" s="1109">
        <v>0</v>
      </c>
      <c r="M7308" s="1109">
        <v>0</v>
      </c>
      <c r="N7308" s="1109">
        <v>0</v>
      </c>
      <c r="O7308" s="1109">
        <v>0</v>
      </c>
      <c r="P7308" s="1109">
        <v>0</v>
      </c>
      <c r="Q7308" s="1109">
        <v>0</v>
      </c>
    </row>
    <row r="7309" spans="1:17">
      <c r="A7309" s="1109">
        <v>22850</v>
      </c>
      <c r="B7309" s="1110" t="s">
        <v>0</v>
      </c>
      <c r="C7309" s="1109">
        <v>2.875</v>
      </c>
      <c r="D7309" s="1109">
        <v>1.9950000000000001</v>
      </c>
      <c r="E7309" s="1109">
        <v>11.5</v>
      </c>
      <c r="F7309" s="1109">
        <v>0</v>
      </c>
      <c r="G7309" s="1110" t="s">
        <v>10739</v>
      </c>
      <c r="H7309" s="1110" t="s">
        <v>4654</v>
      </c>
      <c r="I7309" s="1110" t="s">
        <v>10832</v>
      </c>
      <c r="J7309" s="1109">
        <v>0</v>
      </c>
      <c r="K7309" s="1109">
        <v>0</v>
      </c>
      <c r="L7309" s="1109">
        <v>0</v>
      </c>
      <c r="M7309" s="1109">
        <v>0</v>
      </c>
      <c r="N7309" s="1109">
        <v>0</v>
      </c>
      <c r="O7309" s="1109">
        <v>0</v>
      </c>
      <c r="P7309" s="1109">
        <v>0</v>
      </c>
      <c r="Q7309" s="1109">
        <v>0</v>
      </c>
    </row>
    <row r="7310" spans="1:17">
      <c r="A7310" s="1109">
        <v>22851</v>
      </c>
      <c r="B7310" s="1110" t="s">
        <v>0</v>
      </c>
      <c r="C7310" s="1109">
        <v>2.875</v>
      </c>
      <c r="D7310" s="1109">
        <v>1.9950000000000001</v>
      </c>
      <c r="E7310" s="1109">
        <v>11.5</v>
      </c>
      <c r="F7310" s="1109">
        <v>0</v>
      </c>
      <c r="G7310" s="1110" t="s">
        <v>10739</v>
      </c>
      <c r="H7310" s="1110" t="s">
        <v>4654</v>
      </c>
      <c r="I7310" s="1110" t="s">
        <v>10839</v>
      </c>
      <c r="J7310" s="1109">
        <v>0</v>
      </c>
      <c r="K7310" s="1109">
        <v>0</v>
      </c>
      <c r="L7310" s="1109">
        <v>0</v>
      </c>
      <c r="M7310" s="1109">
        <v>0</v>
      </c>
      <c r="N7310" s="1109">
        <v>0</v>
      </c>
      <c r="O7310" s="1109">
        <v>0</v>
      </c>
      <c r="P7310" s="1109">
        <v>0</v>
      </c>
      <c r="Q7310" s="1109">
        <v>0</v>
      </c>
    </row>
    <row r="7311" spans="1:17">
      <c r="A7311" s="1109">
        <v>22852</v>
      </c>
      <c r="B7311" s="1110" t="s">
        <v>0</v>
      </c>
      <c r="C7311" s="1109">
        <v>2.875</v>
      </c>
      <c r="D7311" s="1109">
        <v>1.9950000000000001</v>
      </c>
      <c r="E7311" s="1109">
        <v>11.5</v>
      </c>
      <c r="F7311" s="1109">
        <v>0</v>
      </c>
      <c r="G7311" s="1110" t="s">
        <v>10844</v>
      </c>
      <c r="H7311" s="1110" t="s">
        <v>4654</v>
      </c>
      <c r="I7311" s="1110" t="s">
        <v>10841</v>
      </c>
      <c r="J7311" s="1109">
        <v>0</v>
      </c>
      <c r="K7311" s="1109">
        <v>0</v>
      </c>
      <c r="L7311" s="1109">
        <v>0</v>
      </c>
      <c r="M7311" s="1109">
        <v>0</v>
      </c>
      <c r="N7311" s="1109">
        <v>0</v>
      </c>
      <c r="O7311" s="1109">
        <v>0</v>
      </c>
      <c r="P7311" s="1109">
        <v>0</v>
      </c>
      <c r="Q7311" s="1109">
        <v>0</v>
      </c>
    </row>
    <row r="7312" spans="1:17">
      <c r="A7312" s="1109">
        <v>22853</v>
      </c>
      <c r="B7312" s="1110" t="s">
        <v>0</v>
      </c>
      <c r="C7312" s="1109">
        <v>2.875</v>
      </c>
      <c r="D7312" s="1109">
        <v>1.9950000000000001</v>
      </c>
      <c r="E7312" s="1109">
        <v>11.5</v>
      </c>
      <c r="F7312" s="1109">
        <v>0</v>
      </c>
      <c r="G7312" s="1110" t="s">
        <v>10844</v>
      </c>
      <c r="H7312" s="1110" t="s">
        <v>4654</v>
      </c>
      <c r="I7312" s="1110" t="s">
        <v>10851</v>
      </c>
      <c r="J7312" s="1109">
        <v>0</v>
      </c>
      <c r="K7312" s="1109">
        <v>0</v>
      </c>
      <c r="L7312" s="1109">
        <v>0</v>
      </c>
      <c r="M7312" s="1109">
        <v>0</v>
      </c>
      <c r="N7312" s="1109">
        <v>0</v>
      </c>
      <c r="O7312" s="1109">
        <v>0</v>
      </c>
      <c r="P7312" s="1109">
        <v>0</v>
      </c>
      <c r="Q7312" s="1109">
        <v>0</v>
      </c>
    </row>
    <row r="7313" spans="1:17">
      <c r="A7313" s="1109">
        <v>22854</v>
      </c>
      <c r="B7313" s="1110" t="s">
        <v>0</v>
      </c>
      <c r="C7313" s="1109">
        <v>2.875</v>
      </c>
      <c r="D7313" s="1109">
        <v>1.9950000000000001</v>
      </c>
      <c r="E7313" s="1109">
        <v>11.5</v>
      </c>
      <c r="F7313" s="1109">
        <v>0</v>
      </c>
      <c r="G7313" s="1110" t="s">
        <v>10844</v>
      </c>
      <c r="H7313" s="1110" t="s">
        <v>4654</v>
      </c>
      <c r="I7313" s="1110" t="s">
        <v>10832</v>
      </c>
      <c r="J7313" s="1109">
        <v>0</v>
      </c>
      <c r="K7313" s="1109">
        <v>0</v>
      </c>
      <c r="L7313" s="1109">
        <v>0</v>
      </c>
      <c r="M7313" s="1109">
        <v>0</v>
      </c>
      <c r="N7313" s="1109">
        <v>0</v>
      </c>
      <c r="O7313" s="1109">
        <v>0</v>
      </c>
      <c r="P7313" s="1109">
        <v>0</v>
      </c>
      <c r="Q7313" s="1109">
        <v>0</v>
      </c>
    </row>
    <row r="7314" spans="1:17">
      <c r="A7314" s="1109">
        <v>22855</v>
      </c>
      <c r="B7314" s="1110" t="s">
        <v>0</v>
      </c>
      <c r="C7314" s="1109">
        <v>2.875</v>
      </c>
      <c r="D7314" s="1109">
        <v>1.9950000000000001</v>
      </c>
      <c r="E7314" s="1109">
        <v>11.5</v>
      </c>
      <c r="F7314" s="1109">
        <v>0</v>
      </c>
      <c r="G7314" s="1110" t="s">
        <v>10844</v>
      </c>
      <c r="H7314" s="1110" t="s">
        <v>4654</v>
      </c>
      <c r="I7314" s="1110" t="s">
        <v>10839</v>
      </c>
      <c r="J7314" s="1109">
        <v>0</v>
      </c>
      <c r="K7314" s="1109">
        <v>0</v>
      </c>
      <c r="L7314" s="1109">
        <v>0</v>
      </c>
      <c r="M7314" s="1109">
        <v>0</v>
      </c>
      <c r="N7314" s="1109">
        <v>0</v>
      </c>
      <c r="O7314" s="1109">
        <v>0</v>
      </c>
      <c r="P7314" s="1109">
        <v>0</v>
      </c>
      <c r="Q7314" s="1109">
        <v>0</v>
      </c>
    </row>
    <row r="7315" spans="1:17">
      <c r="A7315" s="1109">
        <v>22856</v>
      </c>
      <c r="B7315" s="1110" t="s">
        <v>0</v>
      </c>
      <c r="C7315" s="1109">
        <v>2.875</v>
      </c>
      <c r="D7315" s="1109">
        <v>2.0910000000000002</v>
      </c>
      <c r="E7315" s="1109">
        <v>10.5</v>
      </c>
      <c r="F7315" s="1109">
        <v>0</v>
      </c>
      <c r="G7315" s="1110" t="s">
        <v>10840</v>
      </c>
      <c r="H7315" s="1110" t="s">
        <v>4654</v>
      </c>
      <c r="I7315" s="1110" t="s">
        <v>10841</v>
      </c>
      <c r="J7315" s="1109">
        <v>0</v>
      </c>
      <c r="K7315" s="1109">
        <v>0</v>
      </c>
      <c r="L7315" s="1109">
        <v>0</v>
      </c>
      <c r="M7315" s="1109">
        <v>0</v>
      </c>
      <c r="N7315" s="1109">
        <v>0</v>
      </c>
      <c r="O7315" s="1109">
        <v>0</v>
      </c>
      <c r="P7315" s="1109">
        <v>0</v>
      </c>
      <c r="Q7315" s="1109">
        <v>0</v>
      </c>
    </row>
    <row r="7316" spans="1:17">
      <c r="A7316" s="1109">
        <v>22857</v>
      </c>
      <c r="B7316" s="1110" t="s">
        <v>0</v>
      </c>
      <c r="C7316" s="1109">
        <v>2.875</v>
      </c>
      <c r="D7316" s="1109">
        <v>2.0910000000000002</v>
      </c>
      <c r="E7316" s="1109">
        <v>10.5</v>
      </c>
      <c r="F7316" s="1109">
        <v>0</v>
      </c>
      <c r="G7316" s="1110" t="s">
        <v>10840</v>
      </c>
      <c r="H7316" s="1110" t="s">
        <v>4654</v>
      </c>
      <c r="I7316" s="1110" t="s">
        <v>10832</v>
      </c>
      <c r="J7316" s="1109">
        <v>0</v>
      </c>
      <c r="K7316" s="1109">
        <v>0</v>
      </c>
      <c r="L7316" s="1109">
        <v>0</v>
      </c>
      <c r="M7316" s="1109">
        <v>0</v>
      </c>
      <c r="N7316" s="1109">
        <v>0</v>
      </c>
      <c r="O7316" s="1109">
        <v>0</v>
      </c>
      <c r="P7316" s="1109">
        <v>0</v>
      </c>
      <c r="Q7316" s="1109">
        <v>0</v>
      </c>
    </row>
    <row r="7317" spans="1:17">
      <c r="A7317" s="1109">
        <v>22858</v>
      </c>
      <c r="B7317" s="1110" t="s">
        <v>0</v>
      </c>
      <c r="C7317" s="1109">
        <v>2.875</v>
      </c>
      <c r="D7317" s="1109">
        <v>2.0910000000000002</v>
      </c>
      <c r="E7317" s="1109">
        <v>10.5</v>
      </c>
      <c r="F7317" s="1109">
        <v>0</v>
      </c>
      <c r="G7317" s="1110" t="s">
        <v>10840</v>
      </c>
      <c r="H7317" s="1110" t="s">
        <v>4654</v>
      </c>
      <c r="I7317" s="1110" t="s">
        <v>10839</v>
      </c>
      <c r="J7317" s="1109">
        <v>0</v>
      </c>
      <c r="K7317" s="1109">
        <v>0</v>
      </c>
      <c r="L7317" s="1109">
        <v>0</v>
      </c>
      <c r="M7317" s="1109">
        <v>0</v>
      </c>
      <c r="N7317" s="1109">
        <v>0</v>
      </c>
      <c r="O7317" s="1109">
        <v>0</v>
      </c>
      <c r="P7317" s="1109">
        <v>0</v>
      </c>
      <c r="Q7317" s="1109">
        <v>0</v>
      </c>
    </row>
    <row r="7318" spans="1:17">
      <c r="A7318" s="1109">
        <v>22859</v>
      </c>
      <c r="B7318" s="1110" t="s">
        <v>0</v>
      </c>
      <c r="C7318" s="1109">
        <v>2.875</v>
      </c>
      <c r="D7318" s="1109">
        <v>2.0910000000000002</v>
      </c>
      <c r="E7318" s="1109">
        <v>10.5</v>
      </c>
      <c r="F7318" s="1109">
        <v>0</v>
      </c>
      <c r="G7318" s="1110" t="s">
        <v>10842</v>
      </c>
      <c r="H7318" s="1110" t="s">
        <v>4654</v>
      </c>
      <c r="I7318" s="1110" t="s">
        <v>10841</v>
      </c>
      <c r="J7318" s="1109">
        <v>0</v>
      </c>
      <c r="K7318" s="1109">
        <v>0</v>
      </c>
      <c r="L7318" s="1109">
        <v>0</v>
      </c>
      <c r="M7318" s="1109">
        <v>0</v>
      </c>
      <c r="N7318" s="1109">
        <v>0</v>
      </c>
      <c r="O7318" s="1109">
        <v>0</v>
      </c>
      <c r="P7318" s="1109">
        <v>0</v>
      </c>
      <c r="Q7318" s="1109">
        <v>0</v>
      </c>
    </row>
    <row r="7319" spans="1:17">
      <c r="A7319" s="1109">
        <v>22860</v>
      </c>
      <c r="B7319" s="1110" t="s">
        <v>0</v>
      </c>
      <c r="C7319" s="1109">
        <v>2.875</v>
      </c>
      <c r="D7319" s="1109">
        <v>2.0910000000000002</v>
      </c>
      <c r="E7319" s="1109">
        <v>10.5</v>
      </c>
      <c r="F7319" s="1109">
        <v>0</v>
      </c>
      <c r="G7319" s="1110" t="s">
        <v>10842</v>
      </c>
      <c r="H7319" s="1110" t="s">
        <v>4654</v>
      </c>
      <c r="I7319" s="1110" t="s">
        <v>10851</v>
      </c>
      <c r="J7319" s="1109">
        <v>0</v>
      </c>
      <c r="K7319" s="1109">
        <v>0</v>
      </c>
      <c r="L7319" s="1109">
        <v>0</v>
      </c>
      <c r="M7319" s="1109">
        <v>0</v>
      </c>
      <c r="N7319" s="1109">
        <v>0</v>
      </c>
      <c r="O7319" s="1109">
        <v>0</v>
      </c>
      <c r="P7319" s="1109">
        <v>0</v>
      </c>
      <c r="Q7319" s="1109">
        <v>0</v>
      </c>
    </row>
    <row r="7320" spans="1:17">
      <c r="A7320" s="1109">
        <v>22861</v>
      </c>
      <c r="B7320" s="1110" t="s">
        <v>0</v>
      </c>
      <c r="C7320" s="1109">
        <v>2.875</v>
      </c>
      <c r="D7320" s="1109">
        <v>2.0910000000000002</v>
      </c>
      <c r="E7320" s="1109">
        <v>10.5</v>
      </c>
      <c r="F7320" s="1109">
        <v>0</v>
      </c>
      <c r="G7320" s="1110" t="s">
        <v>10842</v>
      </c>
      <c r="H7320" s="1110" t="s">
        <v>4654</v>
      </c>
      <c r="I7320" s="1110" t="s">
        <v>10832</v>
      </c>
      <c r="J7320" s="1109">
        <v>0</v>
      </c>
      <c r="K7320" s="1109">
        <v>0</v>
      </c>
      <c r="L7320" s="1109">
        <v>0</v>
      </c>
      <c r="M7320" s="1109">
        <v>0</v>
      </c>
      <c r="N7320" s="1109">
        <v>0</v>
      </c>
      <c r="O7320" s="1109">
        <v>0</v>
      </c>
      <c r="P7320" s="1109">
        <v>0</v>
      </c>
      <c r="Q7320" s="1109">
        <v>0</v>
      </c>
    </row>
    <row r="7321" spans="1:17">
      <c r="A7321" s="1109">
        <v>22862</v>
      </c>
      <c r="B7321" s="1110" t="s">
        <v>0</v>
      </c>
      <c r="C7321" s="1109">
        <v>2.875</v>
      </c>
      <c r="D7321" s="1109">
        <v>2.0910000000000002</v>
      </c>
      <c r="E7321" s="1109">
        <v>10.5</v>
      </c>
      <c r="F7321" s="1109">
        <v>0</v>
      </c>
      <c r="G7321" s="1110" t="s">
        <v>10842</v>
      </c>
      <c r="H7321" s="1110" t="s">
        <v>4654</v>
      </c>
      <c r="I7321" s="1110" t="s">
        <v>10839</v>
      </c>
      <c r="J7321" s="1109">
        <v>0</v>
      </c>
      <c r="K7321" s="1109">
        <v>0</v>
      </c>
      <c r="L7321" s="1109">
        <v>0</v>
      </c>
      <c r="M7321" s="1109">
        <v>0</v>
      </c>
      <c r="N7321" s="1109">
        <v>0</v>
      </c>
      <c r="O7321" s="1109">
        <v>0</v>
      </c>
      <c r="P7321" s="1109">
        <v>0</v>
      </c>
      <c r="Q7321" s="1109">
        <v>0</v>
      </c>
    </row>
    <row r="7322" spans="1:17">
      <c r="A7322" s="1109">
        <v>22863</v>
      </c>
      <c r="B7322" s="1110" t="s">
        <v>0</v>
      </c>
      <c r="C7322" s="1109">
        <v>2.875</v>
      </c>
      <c r="D7322" s="1109">
        <v>2.0910000000000002</v>
      </c>
      <c r="E7322" s="1109">
        <v>10.5</v>
      </c>
      <c r="F7322" s="1109">
        <v>0</v>
      </c>
      <c r="G7322" s="1110" t="s">
        <v>10843</v>
      </c>
      <c r="H7322" s="1110" t="s">
        <v>4654</v>
      </c>
      <c r="I7322" s="1110" t="s">
        <v>10841</v>
      </c>
      <c r="J7322" s="1109">
        <v>0</v>
      </c>
      <c r="K7322" s="1109">
        <v>0</v>
      </c>
      <c r="L7322" s="1109">
        <v>0</v>
      </c>
      <c r="M7322" s="1109">
        <v>0</v>
      </c>
      <c r="N7322" s="1109">
        <v>0</v>
      </c>
      <c r="O7322" s="1109">
        <v>0</v>
      </c>
      <c r="P7322" s="1109">
        <v>0</v>
      </c>
      <c r="Q7322" s="1109">
        <v>0</v>
      </c>
    </row>
    <row r="7323" spans="1:17">
      <c r="A7323" s="1109">
        <v>22864</v>
      </c>
      <c r="B7323" s="1110" t="s">
        <v>0</v>
      </c>
      <c r="C7323" s="1109">
        <v>2.875</v>
      </c>
      <c r="D7323" s="1109">
        <v>2.0910000000000002</v>
      </c>
      <c r="E7323" s="1109">
        <v>10.5</v>
      </c>
      <c r="F7323" s="1109">
        <v>0</v>
      </c>
      <c r="G7323" s="1110" t="s">
        <v>10843</v>
      </c>
      <c r="H7323" s="1110" t="s">
        <v>4654</v>
      </c>
      <c r="I7323" s="1110" t="s">
        <v>10851</v>
      </c>
      <c r="J7323" s="1109">
        <v>0</v>
      </c>
      <c r="K7323" s="1109">
        <v>0</v>
      </c>
      <c r="L7323" s="1109">
        <v>0</v>
      </c>
      <c r="M7323" s="1109">
        <v>0</v>
      </c>
      <c r="N7323" s="1109">
        <v>0</v>
      </c>
      <c r="O7323" s="1109">
        <v>0</v>
      </c>
      <c r="P7323" s="1109">
        <v>0</v>
      </c>
      <c r="Q7323" s="1109">
        <v>0</v>
      </c>
    </row>
    <row r="7324" spans="1:17">
      <c r="A7324" s="1109">
        <v>22865</v>
      </c>
      <c r="B7324" s="1110" t="s">
        <v>0</v>
      </c>
      <c r="C7324" s="1109">
        <v>2.875</v>
      </c>
      <c r="D7324" s="1109">
        <v>2.0910000000000002</v>
      </c>
      <c r="E7324" s="1109">
        <v>10.5</v>
      </c>
      <c r="F7324" s="1109">
        <v>0</v>
      </c>
      <c r="G7324" s="1110" t="s">
        <v>10843</v>
      </c>
      <c r="H7324" s="1110" t="s">
        <v>4654</v>
      </c>
      <c r="I7324" s="1110" t="s">
        <v>10832</v>
      </c>
      <c r="J7324" s="1109">
        <v>0</v>
      </c>
      <c r="K7324" s="1109">
        <v>0</v>
      </c>
      <c r="L7324" s="1109">
        <v>0</v>
      </c>
      <c r="M7324" s="1109">
        <v>0</v>
      </c>
      <c r="N7324" s="1109">
        <v>0</v>
      </c>
      <c r="O7324" s="1109">
        <v>0</v>
      </c>
      <c r="P7324" s="1109">
        <v>0</v>
      </c>
      <c r="Q7324" s="1109">
        <v>0</v>
      </c>
    </row>
    <row r="7325" spans="1:17">
      <c r="A7325" s="1109">
        <v>22866</v>
      </c>
      <c r="B7325" s="1110" t="s">
        <v>0</v>
      </c>
      <c r="C7325" s="1109">
        <v>2.875</v>
      </c>
      <c r="D7325" s="1109">
        <v>2.0910000000000002</v>
      </c>
      <c r="E7325" s="1109">
        <v>10.5</v>
      </c>
      <c r="F7325" s="1109">
        <v>0</v>
      </c>
      <c r="G7325" s="1110" t="s">
        <v>10843</v>
      </c>
      <c r="H7325" s="1110" t="s">
        <v>4654</v>
      </c>
      <c r="I7325" s="1110" t="s">
        <v>10839</v>
      </c>
      <c r="J7325" s="1109">
        <v>0</v>
      </c>
      <c r="K7325" s="1109">
        <v>0</v>
      </c>
      <c r="L7325" s="1109">
        <v>0</v>
      </c>
      <c r="M7325" s="1109">
        <v>0</v>
      </c>
      <c r="N7325" s="1109">
        <v>0</v>
      </c>
      <c r="O7325" s="1109">
        <v>0</v>
      </c>
      <c r="P7325" s="1109">
        <v>0</v>
      </c>
      <c r="Q7325" s="1109">
        <v>0</v>
      </c>
    </row>
    <row r="7326" spans="1:17">
      <c r="A7326" s="1109">
        <v>22867</v>
      </c>
      <c r="B7326" s="1110" t="s">
        <v>0</v>
      </c>
      <c r="C7326" s="1109">
        <v>2.875</v>
      </c>
      <c r="D7326" s="1109">
        <v>2.0910000000000002</v>
      </c>
      <c r="E7326" s="1109">
        <v>10.5</v>
      </c>
      <c r="F7326" s="1109">
        <v>0</v>
      </c>
      <c r="G7326" s="1110" t="s">
        <v>10784</v>
      </c>
      <c r="H7326" s="1110" t="s">
        <v>4654</v>
      </c>
      <c r="I7326" s="1110" t="s">
        <v>10841</v>
      </c>
      <c r="J7326" s="1109">
        <v>0</v>
      </c>
      <c r="K7326" s="1109">
        <v>0</v>
      </c>
      <c r="L7326" s="1109">
        <v>0</v>
      </c>
      <c r="M7326" s="1109">
        <v>0</v>
      </c>
      <c r="N7326" s="1109">
        <v>0</v>
      </c>
      <c r="O7326" s="1109">
        <v>0</v>
      </c>
      <c r="P7326" s="1109">
        <v>0</v>
      </c>
      <c r="Q7326" s="1109">
        <v>0</v>
      </c>
    </row>
    <row r="7327" spans="1:17">
      <c r="A7327" s="1109">
        <v>22868</v>
      </c>
      <c r="B7327" s="1110" t="s">
        <v>0</v>
      </c>
      <c r="C7327" s="1109">
        <v>2.875</v>
      </c>
      <c r="D7327" s="1109">
        <v>2.0910000000000002</v>
      </c>
      <c r="E7327" s="1109">
        <v>10.5</v>
      </c>
      <c r="F7327" s="1109">
        <v>0</v>
      </c>
      <c r="G7327" s="1110" t="s">
        <v>10784</v>
      </c>
      <c r="H7327" s="1110" t="s">
        <v>4654</v>
      </c>
      <c r="I7327" s="1110" t="s">
        <v>10832</v>
      </c>
      <c r="J7327" s="1109">
        <v>0</v>
      </c>
      <c r="K7327" s="1109">
        <v>0</v>
      </c>
      <c r="L7327" s="1109">
        <v>0</v>
      </c>
      <c r="M7327" s="1109">
        <v>0</v>
      </c>
      <c r="N7327" s="1109">
        <v>0</v>
      </c>
      <c r="O7327" s="1109">
        <v>0</v>
      </c>
      <c r="P7327" s="1109">
        <v>0</v>
      </c>
      <c r="Q7327" s="1109">
        <v>0</v>
      </c>
    </row>
    <row r="7328" spans="1:17">
      <c r="A7328" s="1109">
        <v>22869</v>
      </c>
      <c r="B7328" s="1110" t="s">
        <v>0</v>
      </c>
      <c r="C7328" s="1109">
        <v>2.875</v>
      </c>
      <c r="D7328" s="1109">
        <v>2.0910000000000002</v>
      </c>
      <c r="E7328" s="1109">
        <v>10.5</v>
      </c>
      <c r="F7328" s="1109">
        <v>0</v>
      </c>
      <c r="G7328" s="1110" t="s">
        <v>10784</v>
      </c>
      <c r="H7328" s="1110" t="s">
        <v>4654</v>
      </c>
      <c r="I7328" s="1110" t="s">
        <v>10839</v>
      </c>
      <c r="J7328" s="1109">
        <v>0</v>
      </c>
      <c r="K7328" s="1109">
        <v>0</v>
      </c>
      <c r="L7328" s="1109">
        <v>0</v>
      </c>
      <c r="M7328" s="1109">
        <v>0</v>
      </c>
      <c r="N7328" s="1109">
        <v>0</v>
      </c>
      <c r="O7328" s="1109">
        <v>0</v>
      </c>
      <c r="P7328" s="1109">
        <v>0</v>
      </c>
      <c r="Q7328" s="1109">
        <v>0</v>
      </c>
    </row>
    <row r="7329" spans="1:17">
      <c r="A7329" s="1109">
        <v>22870</v>
      </c>
      <c r="B7329" s="1110" t="s">
        <v>0</v>
      </c>
      <c r="C7329" s="1109">
        <v>2.875</v>
      </c>
      <c r="D7329" s="1109">
        <v>2.0910000000000002</v>
      </c>
      <c r="E7329" s="1109">
        <v>10.5</v>
      </c>
      <c r="F7329" s="1109">
        <v>0</v>
      </c>
      <c r="G7329" s="1110" t="s">
        <v>10741</v>
      </c>
      <c r="H7329" s="1110" t="s">
        <v>4654</v>
      </c>
      <c r="I7329" s="1110" t="s">
        <v>10841</v>
      </c>
      <c r="J7329" s="1109">
        <v>0</v>
      </c>
      <c r="K7329" s="1109">
        <v>0</v>
      </c>
      <c r="L7329" s="1109">
        <v>0</v>
      </c>
      <c r="M7329" s="1109">
        <v>0</v>
      </c>
      <c r="N7329" s="1109">
        <v>0</v>
      </c>
      <c r="O7329" s="1109">
        <v>0</v>
      </c>
      <c r="P7329" s="1109">
        <v>0</v>
      </c>
      <c r="Q7329" s="1109">
        <v>0</v>
      </c>
    </row>
    <row r="7330" spans="1:17">
      <c r="A7330" s="1109">
        <v>22871</v>
      </c>
      <c r="B7330" s="1110" t="s">
        <v>0</v>
      </c>
      <c r="C7330" s="1109">
        <v>2.875</v>
      </c>
      <c r="D7330" s="1109">
        <v>2.0910000000000002</v>
      </c>
      <c r="E7330" s="1109">
        <v>10.5</v>
      </c>
      <c r="F7330" s="1109">
        <v>0</v>
      </c>
      <c r="G7330" s="1110" t="s">
        <v>10741</v>
      </c>
      <c r="H7330" s="1110" t="s">
        <v>4654</v>
      </c>
      <c r="I7330" s="1110" t="s">
        <v>10851</v>
      </c>
      <c r="J7330" s="1109">
        <v>0</v>
      </c>
      <c r="K7330" s="1109">
        <v>0</v>
      </c>
      <c r="L7330" s="1109">
        <v>0</v>
      </c>
      <c r="M7330" s="1109">
        <v>0</v>
      </c>
      <c r="N7330" s="1109">
        <v>0</v>
      </c>
      <c r="O7330" s="1109">
        <v>0</v>
      </c>
      <c r="P7330" s="1109">
        <v>0</v>
      </c>
      <c r="Q7330" s="1109">
        <v>0</v>
      </c>
    </row>
    <row r="7331" spans="1:17">
      <c r="A7331" s="1109">
        <v>22872</v>
      </c>
      <c r="B7331" s="1110" t="s">
        <v>0</v>
      </c>
      <c r="C7331" s="1109">
        <v>2.875</v>
      </c>
      <c r="D7331" s="1109">
        <v>2.0910000000000002</v>
      </c>
      <c r="E7331" s="1109">
        <v>10.5</v>
      </c>
      <c r="F7331" s="1109">
        <v>0</v>
      </c>
      <c r="G7331" s="1110" t="s">
        <v>10741</v>
      </c>
      <c r="H7331" s="1110" t="s">
        <v>4654</v>
      </c>
      <c r="I7331" s="1110" t="s">
        <v>10832</v>
      </c>
      <c r="J7331" s="1109">
        <v>0</v>
      </c>
      <c r="K7331" s="1109">
        <v>0</v>
      </c>
      <c r="L7331" s="1109">
        <v>0</v>
      </c>
      <c r="M7331" s="1109">
        <v>0</v>
      </c>
      <c r="N7331" s="1109">
        <v>0</v>
      </c>
      <c r="O7331" s="1109">
        <v>0</v>
      </c>
      <c r="P7331" s="1109">
        <v>0</v>
      </c>
      <c r="Q7331" s="1109">
        <v>0</v>
      </c>
    </row>
    <row r="7332" spans="1:17">
      <c r="A7332" s="1109">
        <v>22873</v>
      </c>
      <c r="B7332" s="1110" t="s">
        <v>0</v>
      </c>
      <c r="C7332" s="1109">
        <v>2.875</v>
      </c>
      <c r="D7332" s="1109">
        <v>2.0910000000000002</v>
      </c>
      <c r="E7332" s="1109">
        <v>10.5</v>
      </c>
      <c r="F7332" s="1109">
        <v>0</v>
      </c>
      <c r="G7332" s="1110" t="s">
        <v>10741</v>
      </c>
      <c r="H7332" s="1110" t="s">
        <v>4654</v>
      </c>
      <c r="I7332" s="1110" t="s">
        <v>10839</v>
      </c>
      <c r="J7332" s="1109">
        <v>0</v>
      </c>
      <c r="K7332" s="1109">
        <v>0</v>
      </c>
      <c r="L7332" s="1109">
        <v>0</v>
      </c>
      <c r="M7332" s="1109">
        <v>0</v>
      </c>
      <c r="N7332" s="1109">
        <v>0</v>
      </c>
      <c r="O7332" s="1109">
        <v>0</v>
      </c>
      <c r="P7332" s="1109">
        <v>0</v>
      </c>
      <c r="Q7332" s="1109">
        <v>0</v>
      </c>
    </row>
    <row r="7333" spans="1:17">
      <c r="A7333" s="1109">
        <v>22874</v>
      </c>
      <c r="B7333" s="1110" t="s">
        <v>0</v>
      </c>
      <c r="C7333" s="1109">
        <v>2.875</v>
      </c>
      <c r="D7333" s="1109">
        <v>2.0910000000000002</v>
      </c>
      <c r="E7333" s="1109">
        <v>10.5</v>
      </c>
      <c r="F7333" s="1109">
        <v>0</v>
      </c>
      <c r="G7333" s="1110" t="s">
        <v>10790</v>
      </c>
      <c r="H7333" s="1110" t="s">
        <v>4654</v>
      </c>
      <c r="I7333" s="1110" t="s">
        <v>10841</v>
      </c>
      <c r="J7333" s="1109">
        <v>0</v>
      </c>
      <c r="K7333" s="1109">
        <v>0</v>
      </c>
      <c r="L7333" s="1109">
        <v>0</v>
      </c>
      <c r="M7333" s="1109">
        <v>0</v>
      </c>
      <c r="N7333" s="1109">
        <v>0</v>
      </c>
      <c r="O7333" s="1109">
        <v>0</v>
      </c>
      <c r="P7333" s="1109">
        <v>0</v>
      </c>
      <c r="Q7333" s="1109">
        <v>0</v>
      </c>
    </row>
    <row r="7334" spans="1:17">
      <c r="A7334" s="1109">
        <v>22875</v>
      </c>
      <c r="B7334" s="1110" t="s">
        <v>0</v>
      </c>
      <c r="C7334" s="1109">
        <v>2.875</v>
      </c>
      <c r="D7334" s="1109">
        <v>2.0910000000000002</v>
      </c>
      <c r="E7334" s="1109">
        <v>10.5</v>
      </c>
      <c r="F7334" s="1109">
        <v>0</v>
      </c>
      <c r="G7334" s="1110" t="s">
        <v>10790</v>
      </c>
      <c r="H7334" s="1110" t="s">
        <v>4654</v>
      </c>
      <c r="I7334" s="1110" t="s">
        <v>10851</v>
      </c>
      <c r="J7334" s="1109">
        <v>0</v>
      </c>
      <c r="K7334" s="1109">
        <v>0</v>
      </c>
      <c r="L7334" s="1109">
        <v>0</v>
      </c>
      <c r="M7334" s="1109">
        <v>0</v>
      </c>
      <c r="N7334" s="1109">
        <v>0</v>
      </c>
      <c r="O7334" s="1109">
        <v>0</v>
      </c>
      <c r="P7334" s="1109">
        <v>0</v>
      </c>
      <c r="Q7334" s="1109">
        <v>0</v>
      </c>
    </row>
    <row r="7335" spans="1:17">
      <c r="A7335" s="1109">
        <v>22876</v>
      </c>
      <c r="B7335" s="1110" t="s">
        <v>0</v>
      </c>
      <c r="C7335" s="1109">
        <v>2.875</v>
      </c>
      <c r="D7335" s="1109">
        <v>2.0910000000000002</v>
      </c>
      <c r="E7335" s="1109">
        <v>10.5</v>
      </c>
      <c r="F7335" s="1109">
        <v>0</v>
      </c>
      <c r="G7335" s="1110" t="s">
        <v>10790</v>
      </c>
      <c r="H7335" s="1110" t="s">
        <v>4654</v>
      </c>
      <c r="I7335" s="1110" t="s">
        <v>10832</v>
      </c>
      <c r="J7335" s="1109">
        <v>0</v>
      </c>
      <c r="K7335" s="1109">
        <v>0</v>
      </c>
      <c r="L7335" s="1109">
        <v>0</v>
      </c>
      <c r="M7335" s="1109">
        <v>0</v>
      </c>
      <c r="N7335" s="1109">
        <v>0</v>
      </c>
      <c r="O7335" s="1109">
        <v>0</v>
      </c>
      <c r="P7335" s="1109">
        <v>0</v>
      </c>
      <c r="Q7335" s="1109">
        <v>0</v>
      </c>
    </row>
    <row r="7336" spans="1:17">
      <c r="A7336" s="1109">
        <v>22877</v>
      </c>
      <c r="B7336" s="1110" t="s">
        <v>0</v>
      </c>
      <c r="C7336" s="1109">
        <v>2.875</v>
      </c>
      <c r="D7336" s="1109">
        <v>2.0910000000000002</v>
      </c>
      <c r="E7336" s="1109">
        <v>10.5</v>
      </c>
      <c r="F7336" s="1109">
        <v>0</v>
      </c>
      <c r="G7336" s="1110" t="s">
        <v>10790</v>
      </c>
      <c r="H7336" s="1110" t="s">
        <v>4654</v>
      </c>
      <c r="I7336" s="1110" t="s">
        <v>10839</v>
      </c>
      <c r="J7336" s="1109">
        <v>0</v>
      </c>
      <c r="K7336" s="1109">
        <v>0</v>
      </c>
      <c r="L7336" s="1109">
        <v>0</v>
      </c>
      <c r="M7336" s="1109">
        <v>0</v>
      </c>
      <c r="N7336" s="1109">
        <v>0</v>
      </c>
      <c r="O7336" s="1109">
        <v>0</v>
      </c>
      <c r="P7336" s="1109">
        <v>0</v>
      </c>
      <c r="Q7336" s="1109">
        <v>0</v>
      </c>
    </row>
    <row r="7337" spans="1:17">
      <c r="A7337" s="1109">
        <v>22878</v>
      </c>
      <c r="B7337" s="1110" t="s">
        <v>0</v>
      </c>
      <c r="C7337" s="1109">
        <v>2.875</v>
      </c>
      <c r="D7337" s="1109">
        <v>2.0910000000000002</v>
      </c>
      <c r="E7337" s="1109">
        <v>10.5</v>
      </c>
      <c r="F7337" s="1109">
        <v>0</v>
      </c>
      <c r="G7337" s="1110" t="s">
        <v>10833</v>
      </c>
      <c r="H7337" s="1110" t="s">
        <v>4654</v>
      </c>
      <c r="I7337" s="1110" t="s">
        <v>10841</v>
      </c>
      <c r="J7337" s="1109">
        <v>0</v>
      </c>
      <c r="K7337" s="1109">
        <v>0</v>
      </c>
      <c r="L7337" s="1109">
        <v>0</v>
      </c>
      <c r="M7337" s="1109">
        <v>0</v>
      </c>
      <c r="N7337" s="1109">
        <v>0</v>
      </c>
      <c r="O7337" s="1109">
        <v>0</v>
      </c>
      <c r="P7337" s="1109">
        <v>0</v>
      </c>
      <c r="Q7337" s="1109">
        <v>0</v>
      </c>
    </row>
    <row r="7338" spans="1:17">
      <c r="A7338" s="1109">
        <v>22879</v>
      </c>
      <c r="B7338" s="1110" t="s">
        <v>0</v>
      </c>
      <c r="C7338" s="1109">
        <v>2.875</v>
      </c>
      <c r="D7338" s="1109">
        <v>2.0910000000000002</v>
      </c>
      <c r="E7338" s="1109">
        <v>10.5</v>
      </c>
      <c r="F7338" s="1109">
        <v>0</v>
      </c>
      <c r="G7338" s="1110" t="s">
        <v>10833</v>
      </c>
      <c r="H7338" s="1110" t="s">
        <v>4654</v>
      </c>
      <c r="I7338" s="1110" t="s">
        <v>10851</v>
      </c>
      <c r="J7338" s="1109">
        <v>0</v>
      </c>
      <c r="K7338" s="1109">
        <v>0</v>
      </c>
      <c r="L7338" s="1109">
        <v>0</v>
      </c>
      <c r="M7338" s="1109">
        <v>0</v>
      </c>
      <c r="N7338" s="1109">
        <v>0</v>
      </c>
      <c r="O7338" s="1109">
        <v>0</v>
      </c>
      <c r="P7338" s="1109">
        <v>0</v>
      </c>
      <c r="Q7338" s="1109">
        <v>0</v>
      </c>
    </row>
    <row r="7339" spans="1:17">
      <c r="A7339" s="1109">
        <v>22880</v>
      </c>
      <c r="B7339" s="1110" t="s">
        <v>0</v>
      </c>
      <c r="C7339" s="1109">
        <v>2.875</v>
      </c>
      <c r="D7339" s="1109">
        <v>2.0910000000000002</v>
      </c>
      <c r="E7339" s="1109">
        <v>10.5</v>
      </c>
      <c r="F7339" s="1109">
        <v>0</v>
      </c>
      <c r="G7339" s="1110" t="s">
        <v>10833</v>
      </c>
      <c r="H7339" s="1110" t="s">
        <v>4654</v>
      </c>
      <c r="I7339" s="1110" t="s">
        <v>10832</v>
      </c>
      <c r="J7339" s="1109">
        <v>0</v>
      </c>
      <c r="K7339" s="1109">
        <v>0</v>
      </c>
      <c r="L7339" s="1109">
        <v>0</v>
      </c>
      <c r="M7339" s="1109">
        <v>0</v>
      </c>
      <c r="N7339" s="1109">
        <v>0</v>
      </c>
      <c r="O7339" s="1109">
        <v>0</v>
      </c>
      <c r="P7339" s="1109">
        <v>0</v>
      </c>
      <c r="Q7339" s="1109">
        <v>0</v>
      </c>
    </row>
    <row r="7340" spans="1:17">
      <c r="A7340" s="1109">
        <v>22881</v>
      </c>
      <c r="B7340" s="1110" t="s">
        <v>0</v>
      </c>
      <c r="C7340" s="1109">
        <v>2.875</v>
      </c>
      <c r="D7340" s="1109">
        <v>2.0910000000000002</v>
      </c>
      <c r="E7340" s="1109">
        <v>10.5</v>
      </c>
      <c r="F7340" s="1109">
        <v>0</v>
      </c>
      <c r="G7340" s="1110" t="s">
        <v>10833</v>
      </c>
      <c r="H7340" s="1110" t="s">
        <v>4654</v>
      </c>
      <c r="I7340" s="1110" t="s">
        <v>10839</v>
      </c>
      <c r="J7340" s="1109">
        <v>0</v>
      </c>
      <c r="K7340" s="1109">
        <v>0</v>
      </c>
      <c r="L7340" s="1109">
        <v>0</v>
      </c>
      <c r="M7340" s="1109">
        <v>0</v>
      </c>
      <c r="N7340" s="1109">
        <v>0</v>
      </c>
      <c r="O7340" s="1109">
        <v>0</v>
      </c>
      <c r="P7340" s="1109">
        <v>0</v>
      </c>
      <c r="Q7340" s="1109">
        <v>0</v>
      </c>
    </row>
    <row r="7341" spans="1:17">
      <c r="A7341" s="1109">
        <v>22882</v>
      </c>
      <c r="B7341" s="1110" t="s">
        <v>0</v>
      </c>
      <c r="C7341" s="1109">
        <v>2.875</v>
      </c>
      <c r="D7341" s="1109">
        <v>2.0910000000000002</v>
      </c>
      <c r="E7341" s="1109">
        <v>10.5</v>
      </c>
      <c r="F7341" s="1109">
        <v>0</v>
      </c>
      <c r="G7341" s="1110" t="s">
        <v>10753</v>
      </c>
      <c r="H7341" s="1110" t="s">
        <v>4654</v>
      </c>
      <c r="I7341" s="1110" t="s">
        <v>10841</v>
      </c>
      <c r="J7341" s="1109">
        <v>0</v>
      </c>
      <c r="K7341" s="1109">
        <v>0</v>
      </c>
      <c r="L7341" s="1109">
        <v>0</v>
      </c>
      <c r="M7341" s="1109">
        <v>0</v>
      </c>
      <c r="N7341" s="1109">
        <v>0</v>
      </c>
      <c r="O7341" s="1109">
        <v>0</v>
      </c>
      <c r="P7341" s="1109">
        <v>0</v>
      </c>
      <c r="Q7341" s="1109">
        <v>0</v>
      </c>
    </row>
    <row r="7342" spans="1:17">
      <c r="A7342" s="1109">
        <v>22883</v>
      </c>
      <c r="B7342" s="1110" t="s">
        <v>0</v>
      </c>
      <c r="C7342" s="1109">
        <v>2.875</v>
      </c>
      <c r="D7342" s="1109">
        <v>2.0910000000000002</v>
      </c>
      <c r="E7342" s="1109">
        <v>10.5</v>
      </c>
      <c r="F7342" s="1109">
        <v>0</v>
      </c>
      <c r="G7342" s="1110" t="s">
        <v>10753</v>
      </c>
      <c r="H7342" s="1110" t="s">
        <v>4654</v>
      </c>
      <c r="I7342" s="1110" t="s">
        <v>10851</v>
      </c>
      <c r="J7342" s="1109">
        <v>0</v>
      </c>
      <c r="K7342" s="1109">
        <v>0</v>
      </c>
      <c r="L7342" s="1109">
        <v>0</v>
      </c>
      <c r="M7342" s="1109">
        <v>0</v>
      </c>
      <c r="N7342" s="1109">
        <v>0</v>
      </c>
      <c r="O7342" s="1109">
        <v>0</v>
      </c>
      <c r="P7342" s="1109">
        <v>0</v>
      </c>
      <c r="Q7342" s="1109">
        <v>0</v>
      </c>
    </row>
    <row r="7343" spans="1:17">
      <c r="A7343" s="1109">
        <v>22884</v>
      </c>
      <c r="B7343" s="1110" t="s">
        <v>0</v>
      </c>
      <c r="C7343" s="1109">
        <v>2.875</v>
      </c>
      <c r="D7343" s="1109">
        <v>2.0910000000000002</v>
      </c>
      <c r="E7343" s="1109">
        <v>10.5</v>
      </c>
      <c r="F7343" s="1109">
        <v>0</v>
      </c>
      <c r="G7343" s="1110" t="s">
        <v>10753</v>
      </c>
      <c r="H7343" s="1110" t="s">
        <v>4654</v>
      </c>
      <c r="I7343" s="1110" t="s">
        <v>10832</v>
      </c>
      <c r="J7343" s="1109">
        <v>0</v>
      </c>
      <c r="K7343" s="1109">
        <v>0</v>
      </c>
      <c r="L7343" s="1109">
        <v>0</v>
      </c>
      <c r="M7343" s="1109">
        <v>0</v>
      </c>
      <c r="N7343" s="1109">
        <v>0</v>
      </c>
      <c r="O7343" s="1109">
        <v>0</v>
      </c>
      <c r="P7343" s="1109">
        <v>0</v>
      </c>
      <c r="Q7343" s="1109">
        <v>0</v>
      </c>
    </row>
    <row r="7344" spans="1:17">
      <c r="A7344" s="1109">
        <v>22885</v>
      </c>
      <c r="B7344" s="1110" t="s">
        <v>0</v>
      </c>
      <c r="C7344" s="1109">
        <v>2.875</v>
      </c>
      <c r="D7344" s="1109">
        <v>2.0910000000000002</v>
      </c>
      <c r="E7344" s="1109">
        <v>10.5</v>
      </c>
      <c r="F7344" s="1109">
        <v>0</v>
      </c>
      <c r="G7344" s="1110" t="s">
        <v>10753</v>
      </c>
      <c r="H7344" s="1110" t="s">
        <v>4654</v>
      </c>
      <c r="I7344" s="1110" t="s">
        <v>10839</v>
      </c>
      <c r="J7344" s="1109">
        <v>0</v>
      </c>
      <c r="K7344" s="1109">
        <v>0</v>
      </c>
      <c r="L7344" s="1109">
        <v>0</v>
      </c>
      <c r="M7344" s="1109">
        <v>0</v>
      </c>
      <c r="N7344" s="1109">
        <v>0</v>
      </c>
      <c r="O7344" s="1109">
        <v>0</v>
      </c>
      <c r="P7344" s="1109">
        <v>0</v>
      </c>
      <c r="Q7344" s="1109">
        <v>0</v>
      </c>
    </row>
    <row r="7345" spans="1:17">
      <c r="A7345" s="1109">
        <v>22886</v>
      </c>
      <c r="B7345" s="1110" t="s">
        <v>0</v>
      </c>
      <c r="C7345" s="1109">
        <v>2.875</v>
      </c>
      <c r="D7345" s="1109">
        <v>2.0910000000000002</v>
      </c>
      <c r="E7345" s="1109">
        <v>10.5</v>
      </c>
      <c r="F7345" s="1109">
        <v>0</v>
      </c>
      <c r="G7345" s="1110" t="s">
        <v>10739</v>
      </c>
      <c r="H7345" s="1110" t="s">
        <v>4654</v>
      </c>
      <c r="I7345" s="1110" t="s">
        <v>10841</v>
      </c>
      <c r="J7345" s="1109">
        <v>0</v>
      </c>
      <c r="K7345" s="1109">
        <v>0</v>
      </c>
      <c r="L7345" s="1109">
        <v>0</v>
      </c>
      <c r="M7345" s="1109">
        <v>0</v>
      </c>
      <c r="N7345" s="1109">
        <v>0</v>
      </c>
      <c r="O7345" s="1109">
        <v>0</v>
      </c>
      <c r="P7345" s="1109">
        <v>0</v>
      </c>
      <c r="Q7345" s="1109">
        <v>0</v>
      </c>
    </row>
    <row r="7346" spans="1:17">
      <c r="A7346" s="1109">
        <v>22887</v>
      </c>
      <c r="B7346" s="1110" t="s">
        <v>0</v>
      </c>
      <c r="C7346" s="1109">
        <v>2.875</v>
      </c>
      <c r="D7346" s="1109">
        <v>2.0910000000000002</v>
      </c>
      <c r="E7346" s="1109">
        <v>10.5</v>
      </c>
      <c r="F7346" s="1109">
        <v>0</v>
      </c>
      <c r="G7346" s="1110" t="s">
        <v>10739</v>
      </c>
      <c r="H7346" s="1110" t="s">
        <v>4654</v>
      </c>
      <c r="I7346" s="1110" t="s">
        <v>10851</v>
      </c>
      <c r="J7346" s="1109">
        <v>0</v>
      </c>
      <c r="K7346" s="1109">
        <v>0</v>
      </c>
      <c r="L7346" s="1109">
        <v>0</v>
      </c>
      <c r="M7346" s="1109">
        <v>0</v>
      </c>
      <c r="N7346" s="1109">
        <v>0</v>
      </c>
      <c r="O7346" s="1109">
        <v>0</v>
      </c>
      <c r="P7346" s="1109">
        <v>0</v>
      </c>
      <c r="Q7346" s="1109">
        <v>0</v>
      </c>
    </row>
    <row r="7347" spans="1:17">
      <c r="A7347" s="1109">
        <v>22888</v>
      </c>
      <c r="B7347" s="1110" t="s">
        <v>0</v>
      </c>
      <c r="C7347" s="1109">
        <v>2.875</v>
      </c>
      <c r="D7347" s="1109">
        <v>2.0910000000000002</v>
      </c>
      <c r="E7347" s="1109">
        <v>10.5</v>
      </c>
      <c r="F7347" s="1109">
        <v>0</v>
      </c>
      <c r="G7347" s="1110" t="s">
        <v>10739</v>
      </c>
      <c r="H7347" s="1110" t="s">
        <v>4654</v>
      </c>
      <c r="I7347" s="1110" t="s">
        <v>10832</v>
      </c>
      <c r="J7347" s="1109">
        <v>0</v>
      </c>
      <c r="K7347" s="1109">
        <v>0</v>
      </c>
      <c r="L7347" s="1109">
        <v>0</v>
      </c>
      <c r="M7347" s="1109">
        <v>0</v>
      </c>
      <c r="N7347" s="1109">
        <v>0</v>
      </c>
      <c r="O7347" s="1109">
        <v>0</v>
      </c>
      <c r="P7347" s="1109">
        <v>0</v>
      </c>
      <c r="Q7347" s="1109">
        <v>0</v>
      </c>
    </row>
    <row r="7348" spans="1:17">
      <c r="A7348" s="1109">
        <v>22889</v>
      </c>
      <c r="B7348" s="1110" t="s">
        <v>0</v>
      </c>
      <c r="C7348" s="1109">
        <v>2.875</v>
      </c>
      <c r="D7348" s="1109">
        <v>2.0910000000000002</v>
      </c>
      <c r="E7348" s="1109">
        <v>10.5</v>
      </c>
      <c r="F7348" s="1109">
        <v>0</v>
      </c>
      <c r="G7348" s="1110" t="s">
        <v>10739</v>
      </c>
      <c r="H7348" s="1110" t="s">
        <v>4654</v>
      </c>
      <c r="I7348" s="1110" t="s">
        <v>10839</v>
      </c>
      <c r="J7348" s="1109">
        <v>0</v>
      </c>
      <c r="K7348" s="1109">
        <v>0</v>
      </c>
      <c r="L7348" s="1109">
        <v>0</v>
      </c>
      <c r="M7348" s="1109">
        <v>0</v>
      </c>
      <c r="N7348" s="1109">
        <v>0</v>
      </c>
      <c r="O7348" s="1109">
        <v>0</v>
      </c>
      <c r="P7348" s="1109">
        <v>0</v>
      </c>
      <c r="Q7348" s="1109">
        <v>0</v>
      </c>
    </row>
    <row r="7349" spans="1:17">
      <c r="A7349" s="1109">
        <v>22890</v>
      </c>
      <c r="B7349" s="1110" t="s">
        <v>0</v>
      </c>
      <c r="C7349" s="1109">
        <v>2.875</v>
      </c>
      <c r="D7349" s="1109">
        <v>2.0910000000000002</v>
      </c>
      <c r="E7349" s="1109">
        <v>10.5</v>
      </c>
      <c r="F7349" s="1109">
        <v>0</v>
      </c>
      <c r="G7349" s="1110" t="s">
        <v>10844</v>
      </c>
      <c r="H7349" s="1110" t="s">
        <v>4654</v>
      </c>
      <c r="I7349" s="1110" t="s">
        <v>10841</v>
      </c>
      <c r="J7349" s="1109">
        <v>0</v>
      </c>
      <c r="K7349" s="1109">
        <v>0</v>
      </c>
      <c r="L7349" s="1109">
        <v>0</v>
      </c>
      <c r="M7349" s="1109">
        <v>0</v>
      </c>
      <c r="N7349" s="1109">
        <v>0</v>
      </c>
      <c r="O7349" s="1109">
        <v>0</v>
      </c>
      <c r="P7349" s="1109">
        <v>0</v>
      </c>
      <c r="Q7349" s="1109">
        <v>0</v>
      </c>
    </row>
    <row r="7350" spans="1:17">
      <c r="A7350" s="1109">
        <v>22891</v>
      </c>
      <c r="B7350" s="1110" t="s">
        <v>0</v>
      </c>
      <c r="C7350" s="1109">
        <v>2.875</v>
      </c>
      <c r="D7350" s="1109">
        <v>2.0910000000000002</v>
      </c>
      <c r="E7350" s="1109">
        <v>10.5</v>
      </c>
      <c r="F7350" s="1109">
        <v>0</v>
      </c>
      <c r="G7350" s="1110" t="s">
        <v>10844</v>
      </c>
      <c r="H7350" s="1110" t="s">
        <v>4654</v>
      </c>
      <c r="I7350" s="1110" t="s">
        <v>10851</v>
      </c>
      <c r="J7350" s="1109">
        <v>0</v>
      </c>
      <c r="K7350" s="1109">
        <v>0</v>
      </c>
      <c r="L7350" s="1109">
        <v>0</v>
      </c>
      <c r="M7350" s="1109">
        <v>0</v>
      </c>
      <c r="N7350" s="1109">
        <v>0</v>
      </c>
      <c r="O7350" s="1109">
        <v>0</v>
      </c>
      <c r="P7350" s="1109">
        <v>0</v>
      </c>
      <c r="Q7350" s="1109">
        <v>0</v>
      </c>
    </row>
    <row r="7351" spans="1:17">
      <c r="A7351" s="1109">
        <v>22892</v>
      </c>
      <c r="B7351" s="1110" t="s">
        <v>0</v>
      </c>
      <c r="C7351" s="1109">
        <v>2.875</v>
      </c>
      <c r="D7351" s="1109">
        <v>2.0910000000000002</v>
      </c>
      <c r="E7351" s="1109">
        <v>10.5</v>
      </c>
      <c r="F7351" s="1109">
        <v>0</v>
      </c>
      <c r="G7351" s="1110" t="s">
        <v>10844</v>
      </c>
      <c r="H7351" s="1110" t="s">
        <v>4654</v>
      </c>
      <c r="I7351" s="1110" t="s">
        <v>10832</v>
      </c>
      <c r="J7351" s="1109">
        <v>0</v>
      </c>
      <c r="K7351" s="1109">
        <v>0</v>
      </c>
      <c r="L7351" s="1109">
        <v>0</v>
      </c>
      <c r="M7351" s="1109">
        <v>0</v>
      </c>
      <c r="N7351" s="1109">
        <v>0</v>
      </c>
      <c r="O7351" s="1109">
        <v>0</v>
      </c>
      <c r="P7351" s="1109">
        <v>0</v>
      </c>
      <c r="Q7351" s="1109">
        <v>0</v>
      </c>
    </row>
    <row r="7352" spans="1:17">
      <c r="A7352" s="1109">
        <v>22893</v>
      </c>
      <c r="B7352" s="1110" t="s">
        <v>0</v>
      </c>
      <c r="C7352" s="1109">
        <v>2.875</v>
      </c>
      <c r="D7352" s="1109">
        <v>2.0910000000000002</v>
      </c>
      <c r="E7352" s="1109">
        <v>10.5</v>
      </c>
      <c r="F7352" s="1109">
        <v>0</v>
      </c>
      <c r="G7352" s="1110" t="s">
        <v>10844</v>
      </c>
      <c r="H7352" s="1110" t="s">
        <v>4654</v>
      </c>
      <c r="I7352" s="1110" t="s">
        <v>10839</v>
      </c>
      <c r="J7352" s="1109">
        <v>0</v>
      </c>
      <c r="K7352" s="1109">
        <v>0</v>
      </c>
      <c r="L7352" s="1109">
        <v>0</v>
      </c>
      <c r="M7352" s="1109">
        <v>0</v>
      </c>
      <c r="N7352" s="1109">
        <v>0</v>
      </c>
      <c r="O7352" s="1109">
        <v>0</v>
      </c>
      <c r="P7352" s="1109">
        <v>0</v>
      </c>
      <c r="Q7352" s="1109">
        <v>0</v>
      </c>
    </row>
    <row r="7353" spans="1:17">
      <c r="A7353" s="1109">
        <v>22894</v>
      </c>
      <c r="B7353" s="1110" t="s">
        <v>0</v>
      </c>
      <c r="C7353" s="1109">
        <v>2.875</v>
      </c>
      <c r="D7353" s="1109">
        <v>2.1949999999999998</v>
      </c>
      <c r="E7353" s="1109">
        <v>9.4499999999999993</v>
      </c>
      <c r="F7353" s="1109">
        <v>0</v>
      </c>
      <c r="G7353" s="1110" t="s">
        <v>10842</v>
      </c>
      <c r="H7353" s="1110" t="s">
        <v>4654</v>
      </c>
      <c r="I7353" s="1110" t="s">
        <v>10771</v>
      </c>
      <c r="J7353" s="1109">
        <v>0</v>
      </c>
      <c r="K7353" s="1109">
        <v>0</v>
      </c>
      <c r="L7353" s="1109">
        <v>0</v>
      </c>
      <c r="M7353" s="1109">
        <v>0</v>
      </c>
      <c r="N7353" s="1109">
        <v>0</v>
      </c>
      <c r="O7353" s="1109">
        <v>0</v>
      </c>
      <c r="P7353" s="1109">
        <v>0</v>
      </c>
      <c r="Q7353" s="1109">
        <v>0</v>
      </c>
    </row>
    <row r="7354" spans="1:17">
      <c r="A7354" s="1109">
        <v>22895</v>
      </c>
      <c r="B7354" s="1110" t="s">
        <v>0</v>
      </c>
      <c r="C7354" s="1109">
        <v>2.875</v>
      </c>
      <c r="D7354" s="1109">
        <v>2.1949999999999998</v>
      </c>
      <c r="E7354" s="1109">
        <v>9.4499999999999993</v>
      </c>
      <c r="F7354" s="1109">
        <v>0</v>
      </c>
      <c r="G7354" s="1110" t="s">
        <v>10741</v>
      </c>
      <c r="H7354" s="1110" t="s">
        <v>4654</v>
      </c>
      <c r="I7354" s="1110" t="s">
        <v>10771</v>
      </c>
      <c r="J7354" s="1109">
        <v>0</v>
      </c>
      <c r="K7354" s="1109">
        <v>0</v>
      </c>
      <c r="L7354" s="1109">
        <v>0</v>
      </c>
      <c r="M7354" s="1109">
        <v>0</v>
      </c>
      <c r="N7354" s="1109">
        <v>0</v>
      </c>
      <c r="O7354" s="1109">
        <v>0</v>
      </c>
      <c r="P7354" s="1109">
        <v>0</v>
      </c>
      <c r="Q7354" s="1109">
        <v>0</v>
      </c>
    </row>
    <row r="7355" spans="1:17">
      <c r="A7355" s="1109">
        <v>22896</v>
      </c>
      <c r="B7355" s="1110" t="s">
        <v>0</v>
      </c>
      <c r="C7355" s="1109">
        <v>2.875</v>
      </c>
      <c r="D7355" s="1109">
        <v>2.1949999999999998</v>
      </c>
      <c r="E7355" s="1109">
        <v>9.4499999999999993</v>
      </c>
      <c r="F7355" s="1109">
        <v>0</v>
      </c>
      <c r="G7355" s="1110" t="s">
        <v>10753</v>
      </c>
      <c r="H7355" s="1110" t="s">
        <v>4654</v>
      </c>
      <c r="I7355" s="1110" t="s">
        <v>10771</v>
      </c>
      <c r="J7355" s="1109">
        <v>0</v>
      </c>
      <c r="K7355" s="1109">
        <v>0</v>
      </c>
      <c r="L7355" s="1109">
        <v>0</v>
      </c>
      <c r="M7355" s="1109">
        <v>0</v>
      </c>
      <c r="N7355" s="1109">
        <v>0</v>
      </c>
      <c r="O7355" s="1109">
        <v>0</v>
      </c>
      <c r="P7355" s="1109">
        <v>0</v>
      </c>
      <c r="Q7355" s="1109">
        <v>0</v>
      </c>
    </row>
    <row r="7356" spans="1:17">
      <c r="A7356" s="1109">
        <v>22897</v>
      </c>
      <c r="B7356" s="1110" t="s">
        <v>0</v>
      </c>
      <c r="C7356" s="1109">
        <v>2.875</v>
      </c>
      <c r="D7356" s="1109">
        <v>2.1949999999999998</v>
      </c>
      <c r="E7356" s="1109">
        <v>9.4499999999999993</v>
      </c>
      <c r="F7356" s="1109">
        <v>0</v>
      </c>
      <c r="G7356" s="1110" t="s">
        <v>10739</v>
      </c>
      <c r="H7356" s="1110" t="s">
        <v>4654</v>
      </c>
      <c r="I7356" s="1110" t="s">
        <v>10771</v>
      </c>
      <c r="J7356" s="1109">
        <v>0</v>
      </c>
      <c r="K7356" s="1109">
        <v>0</v>
      </c>
      <c r="L7356" s="1109">
        <v>0</v>
      </c>
      <c r="M7356" s="1109">
        <v>0</v>
      </c>
      <c r="N7356" s="1109">
        <v>0</v>
      </c>
      <c r="O7356" s="1109">
        <v>0</v>
      </c>
      <c r="P7356" s="1109">
        <v>0</v>
      </c>
      <c r="Q7356" s="1109">
        <v>0</v>
      </c>
    </row>
    <row r="7357" spans="1:17">
      <c r="A7357" s="1109">
        <v>22898</v>
      </c>
      <c r="B7357" s="1110" t="s">
        <v>0</v>
      </c>
      <c r="C7357" s="1109">
        <v>2.875</v>
      </c>
      <c r="D7357" s="1109">
        <v>2.1949999999999998</v>
      </c>
      <c r="E7357" s="1109">
        <v>9.35</v>
      </c>
      <c r="F7357" s="1109">
        <v>0</v>
      </c>
      <c r="G7357" s="1110" t="s">
        <v>10840</v>
      </c>
      <c r="H7357" s="1110" t="s">
        <v>4654</v>
      </c>
      <c r="I7357" s="1110" t="s">
        <v>10841</v>
      </c>
      <c r="J7357" s="1109">
        <v>0</v>
      </c>
      <c r="K7357" s="1109">
        <v>0</v>
      </c>
      <c r="L7357" s="1109">
        <v>0</v>
      </c>
      <c r="M7357" s="1109">
        <v>0</v>
      </c>
      <c r="N7357" s="1109">
        <v>0</v>
      </c>
      <c r="O7357" s="1109">
        <v>0</v>
      </c>
      <c r="P7357" s="1109">
        <v>0</v>
      </c>
      <c r="Q7357" s="1109">
        <v>0</v>
      </c>
    </row>
    <row r="7358" spans="1:17">
      <c r="A7358" s="1109">
        <v>22899</v>
      </c>
      <c r="B7358" s="1110" t="s">
        <v>0</v>
      </c>
      <c r="C7358" s="1109">
        <v>2.875</v>
      </c>
      <c r="D7358" s="1109">
        <v>2.1949999999999998</v>
      </c>
      <c r="E7358" s="1109">
        <v>9.35</v>
      </c>
      <c r="F7358" s="1109">
        <v>0</v>
      </c>
      <c r="G7358" s="1110" t="s">
        <v>10840</v>
      </c>
      <c r="H7358" s="1110" t="s">
        <v>4654</v>
      </c>
      <c r="I7358" s="1110" t="s">
        <v>10832</v>
      </c>
      <c r="J7358" s="1109">
        <v>0</v>
      </c>
      <c r="K7358" s="1109">
        <v>0</v>
      </c>
      <c r="L7358" s="1109">
        <v>0</v>
      </c>
      <c r="M7358" s="1109">
        <v>0</v>
      </c>
      <c r="N7358" s="1109">
        <v>0</v>
      </c>
      <c r="O7358" s="1109">
        <v>0</v>
      </c>
      <c r="P7358" s="1109">
        <v>0</v>
      </c>
      <c r="Q7358" s="1109">
        <v>0</v>
      </c>
    </row>
    <row r="7359" spans="1:17">
      <c r="A7359" s="1109">
        <v>22900</v>
      </c>
      <c r="B7359" s="1110" t="s">
        <v>0</v>
      </c>
      <c r="C7359" s="1109">
        <v>2.875</v>
      </c>
      <c r="D7359" s="1109">
        <v>2.1949999999999998</v>
      </c>
      <c r="E7359" s="1109">
        <v>9.35</v>
      </c>
      <c r="F7359" s="1109">
        <v>0</v>
      </c>
      <c r="G7359" s="1110" t="s">
        <v>10840</v>
      </c>
      <c r="H7359" s="1110" t="s">
        <v>4654</v>
      </c>
      <c r="I7359" s="1110" t="s">
        <v>10839</v>
      </c>
      <c r="J7359" s="1109">
        <v>0</v>
      </c>
      <c r="K7359" s="1109">
        <v>0</v>
      </c>
      <c r="L7359" s="1109">
        <v>0</v>
      </c>
      <c r="M7359" s="1109">
        <v>0</v>
      </c>
      <c r="N7359" s="1109">
        <v>0</v>
      </c>
      <c r="O7359" s="1109">
        <v>0</v>
      </c>
      <c r="P7359" s="1109">
        <v>0</v>
      </c>
      <c r="Q7359" s="1109">
        <v>0</v>
      </c>
    </row>
    <row r="7360" spans="1:17">
      <c r="A7360" s="1109">
        <v>22901</v>
      </c>
      <c r="B7360" s="1110" t="s">
        <v>0</v>
      </c>
      <c r="C7360" s="1109">
        <v>2.875</v>
      </c>
      <c r="D7360" s="1109">
        <v>2.1949999999999998</v>
      </c>
      <c r="E7360" s="1109">
        <v>9.35</v>
      </c>
      <c r="F7360" s="1109">
        <v>0</v>
      </c>
      <c r="G7360" s="1110" t="s">
        <v>10842</v>
      </c>
      <c r="H7360" s="1110" t="s">
        <v>4654</v>
      </c>
      <c r="I7360" s="1110" t="s">
        <v>10841</v>
      </c>
      <c r="J7360" s="1109">
        <v>0</v>
      </c>
      <c r="K7360" s="1109">
        <v>0</v>
      </c>
      <c r="L7360" s="1109">
        <v>0</v>
      </c>
      <c r="M7360" s="1109">
        <v>0</v>
      </c>
      <c r="N7360" s="1109">
        <v>0</v>
      </c>
      <c r="O7360" s="1109">
        <v>0</v>
      </c>
      <c r="P7360" s="1109">
        <v>0</v>
      </c>
      <c r="Q7360" s="1109">
        <v>0</v>
      </c>
    </row>
    <row r="7361" spans="1:17">
      <c r="A7361" s="1109">
        <v>22902</v>
      </c>
      <c r="B7361" s="1110" t="s">
        <v>0</v>
      </c>
      <c r="C7361" s="1109">
        <v>2.875</v>
      </c>
      <c r="D7361" s="1109">
        <v>2.1949999999999998</v>
      </c>
      <c r="E7361" s="1109">
        <v>9.35</v>
      </c>
      <c r="F7361" s="1109">
        <v>0</v>
      </c>
      <c r="G7361" s="1110" t="s">
        <v>10842</v>
      </c>
      <c r="H7361" s="1110" t="s">
        <v>4654</v>
      </c>
      <c r="I7361" s="1110" t="s">
        <v>10851</v>
      </c>
      <c r="J7361" s="1109">
        <v>0</v>
      </c>
      <c r="K7361" s="1109">
        <v>0</v>
      </c>
      <c r="L7361" s="1109">
        <v>0</v>
      </c>
      <c r="M7361" s="1109">
        <v>0</v>
      </c>
      <c r="N7361" s="1109">
        <v>0</v>
      </c>
      <c r="O7361" s="1109">
        <v>0</v>
      </c>
      <c r="P7361" s="1109">
        <v>0</v>
      </c>
      <c r="Q7361" s="1109">
        <v>0</v>
      </c>
    </row>
    <row r="7362" spans="1:17">
      <c r="A7362" s="1109">
        <v>22903</v>
      </c>
      <c r="B7362" s="1110" t="s">
        <v>0</v>
      </c>
      <c r="C7362" s="1109">
        <v>2.875</v>
      </c>
      <c r="D7362" s="1109">
        <v>2.1949999999999998</v>
      </c>
      <c r="E7362" s="1109">
        <v>9.35</v>
      </c>
      <c r="F7362" s="1109">
        <v>0</v>
      </c>
      <c r="G7362" s="1110" t="s">
        <v>10842</v>
      </c>
      <c r="H7362" s="1110" t="s">
        <v>4654</v>
      </c>
      <c r="I7362" s="1110" t="s">
        <v>10832</v>
      </c>
      <c r="J7362" s="1109">
        <v>0</v>
      </c>
      <c r="K7362" s="1109">
        <v>0</v>
      </c>
      <c r="L7362" s="1109">
        <v>0</v>
      </c>
      <c r="M7362" s="1109">
        <v>0</v>
      </c>
      <c r="N7362" s="1109">
        <v>0</v>
      </c>
      <c r="O7362" s="1109">
        <v>0</v>
      </c>
      <c r="P7362" s="1109">
        <v>0</v>
      </c>
      <c r="Q7362" s="1109">
        <v>0</v>
      </c>
    </row>
    <row r="7363" spans="1:17">
      <c r="A7363" s="1109">
        <v>22904</v>
      </c>
      <c r="B7363" s="1110" t="s">
        <v>0</v>
      </c>
      <c r="C7363" s="1109">
        <v>2.875</v>
      </c>
      <c r="D7363" s="1109">
        <v>2.1949999999999998</v>
      </c>
      <c r="E7363" s="1109">
        <v>9.35</v>
      </c>
      <c r="F7363" s="1109">
        <v>0</v>
      </c>
      <c r="G7363" s="1110" t="s">
        <v>10842</v>
      </c>
      <c r="H7363" s="1110" t="s">
        <v>4654</v>
      </c>
      <c r="I7363" s="1110" t="s">
        <v>10839</v>
      </c>
      <c r="J7363" s="1109">
        <v>0</v>
      </c>
      <c r="K7363" s="1109">
        <v>0</v>
      </c>
      <c r="L7363" s="1109">
        <v>0</v>
      </c>
      <c r="M7363" s="1109">
        <v>0</v>
      </c>
      <c r="N7363" s="1109">
        <v>0</v>
      </c>
      <c r="O7363" s="1109">
        <v>0</v>
      </c>
      <c r="P7363" s="1109">
        <v>0</v>
      </c>
      <c r="Q7363" s="1109">
        <v>0</v>
      </c>
    </row>
    <row r="7364" spans="1:17">
      <c r="A7364" s="1109">
        <v>22905</v>
      </c>
      <c r="B7364" s="1110" t="s">
        <v>0</v>
      </c>
      <c r="C7364" s="1109">
        <v>2.875</v>
      </c>
      <c r="D7364" s="1109">
        <v>2.1949999999999998</v>
      </c>
      <c r="E7364" s="1109">
        <v>9.35</v>
      </c>
      <c r="F7364" s="1109">
        <v>0</v>
      </c>
      <c r="G7364" s="1110" t="s">
        <v>10843</v>
      </c>
      <c r="H7364" s="1110" t="s">
        <v>4654</v>
      </c>
      <c r="I7364" s="1110" t="s">
        <v>10841</v>
      </c>
      <c r="J7364" s="1109">
        <v>0</v>
      </c>
      <c r="K7364" s="1109">
        <v>0</v>
      </c>
      <c r="L7364" s="1109">
        <v>0</v>
      </c>
      <c r="M7364" s="1109">
        <v>0</v>
      </c>
      <c r="N7364" s="1109">
        <v>0</v>
      </c>
      <c r="O7364" s="1109">
        <v>0</v>
      </c>
      <c r="P7364" s="1109">
        <v>0</v>
      </c>
      <c r="Q7364" s="1109">
        <v>0</v>
      </c>
    </row>
    <row r="7365" spans="1:17">
      <c r="A7365" s="1109">
        <v>22906</v>
      </c>
      <c r="B7365" s="1110" t="s">
        <v>0</v>
      </c>
      <c r="C7365" s="1109">
        <v>2.875</v>
      </c>
      <c r="D7365" s="1109">
        <v>2.1949999999999998</v>
      </c>
      <c r="E7365" s="1109">
        <v>9.35</v>
      </c>
      <c r="F7365" s="1109">
        <v>0</v>
      </c>
      <c r="G7365" s="1110" t="s">
        <v>10843</v>
      </c>
      <c r="H7365" s="1110" t="s">
        <v>4654</v>
      </c>
      <c r="I7365" s="1110" t="s">
        <v>10851</v>
      </c>
      <c r="J7365" s="1109">
        <v>0</v>
      </c>
      <c r="K7365" s="1109">
        <v>0</v>
      </c>
      <c r="L7365" s="1109">
        <v>0</v>
      </c>
      <c r="M7365" s="1109">
        <v>0</v>
      </c>
      <c r="N7365" s="1109">
        <v>0</v>
      </c>
      <c r="O7365" s="1109">
        <v>0</v>
      </c>
      <c r="P7365" s="1109">
        <v>0</v>
      </c>
      <c r="Q7365" s="1109">
        <v>0</v>
      </c>
    </row>
    <row r="7366" spans="1:17">
      <c r="A7366" s="1109">
        <v>22907</v>
      </c>
      <c r="B7366" s="1110" t="s">
        <v>0</v>
      </c>
      <c r="C7366" s="1109">
        <v>2.875</v>
      </c>
      <c r="D7366" s="1109">
        <v>2.1949999999999998</v>
      </c>
      <c r="E7366" s="1109">
        <v>9.35</v>
      </c>
      <c r="F7366" s="1109">
        <v>0</v>
      </c>
      <c r="G7366" s="1110" t="s">
        <v>10843</v>
      </c>
      <c r="H7366" s="1110" t="s">
        <v>4654</v>
      </c>
      <c r="I7366" s="1110" t="s">
        <v>10832</v>
      </c>
      <c r="J7366" s="1109">
        <v>0</v>
      </c>
      <c r="K7366" s="1109">
        <v>0</v>
      </c>
      <c r="L7366" s="1109">
        <v>0</v>
      </c>
      <c r="M7366" s="1109">
        <v>0</v>
      </c>
      <c r="N7366" s="1109">
        <v>0</v>
      </c>
      <c r="O7366" s="1109">
        <v>0</v>
      </c>
      <c r="P7366" s="1109">
        <v>0</v>
      </c>
      <c r="Q7366" s="1109">
        <v>0</v>
      </c>
    </row>
    <row r="7367" spans="1:17">
      <c r="A7367" s="1109">
        <v>22908</v>
      </c>
      <c r="B7367" s="1110" t="s">
        <v>0</v>
      </c>
      <c r="C7367" s="1109">
        <v>2.875</v>
      </c>
      <c r="D7367" s="1109">
        <v>2.1949999999999998</v>
      </c>
      <c r="E7367" s="1109">
        <v>9.35</v>
      </c>
      <c r="F7367" s="1109">
        <v>0</v>
      </c>
      <c r="G7367" s="1110" t="s">
        <v>10843</v>
      </c>
      <c r="H7367" s="1110" t="s">
        <v>4654</v>
      </c>
      <c r="I7367" s="1110" t="s">
        <v>10839</v>
      </c>
      <c r="J7367" s="1109">
        <v>0</v>
      </c>
      <c r="K7367" s="1109">
        <v>0</v>
      </c>
      <c r="L7367" s="1109">
        <v>0</v>
      </c>
      <c r="M7367" s="1109">
        <v>0</v>
      </c>
      <c r="N7367" s="1109">
        <v>0</v>
      </c>
      <c r="O7367" s="1109">
        <v>0</v>
      </c>
      <c r="P7367" s="1109">
        <v>0</v>
      </c>
      <c r="Q7367" s="1109">
        <v>0</v>
      </c>
    </row>
    <row r="7368" spans="1:17">
      <c r="A7368" s="1109">
        <v>22909</v>
      </c>
      <c r="B7368" s="1110" t="s">
        <v>0</v>
      </c>
      <c r="C7368" s="1109">
        <v>2.875</v>
      </c>
      <c r="D7368" s="1109">
        <v>2.1949999999999998</v>
      </c>
      <c r="E7368" s="1109">
        <v>9.35</v>
      </c>
      <c r="F7368" s="1109">
        <v>0</v>
      </c>
      <c r="G7368" s="1110" t="s">
        <v>10784</v>
      </c>
      <c r="H7368" s="1110" t="s">
        <v>4654</v>
      </c>
      <c r="I7368" s="1110" t="s">
        <v>10841</v>
      </c>
      <c r="J7368" s="1109">
        <v>0</v>
      </c>
      <c r="K7368" s="1109">
        <v>0</v>
      </c>
      <c r="L7368" s="1109">
        <v>0</v>
      </c>
      <c r="M7368" s="1109">
        <v>0</v>
      </c>
      <c r="N7368" s="1109">
        <v>0</v>
      </c>
      <c r="O7368" s="1109">
        <v>0</v>
      </c>
      <c r="P7368" s="1109">
        <v>0</v>
      </c>
      <c r="Q7368" s="1109">
        <v>0</v>
      </c>
    </row>
    <row r="7369" spans="1:17">
      <c r="A7369" s="1109">
        <v>22910</v>
      </c>
      <c r="B7369" s="1110" t="s">
        <v>0</v>
      </c>
      <c r="C7369" s="1109">
        <v>2.875</v>
      </c>
      <c r="D7369" s="1109">
        <v>2.1949999999999998</v>
      </c>
      <c r="E7369" s="1109">
        <v>9.35</v>
      </c>
      <c r="F7369" s="1109">
        <v>0</v>
      </c>
      <c r="G7369" s="1110" t="s">
        <v>10784</v>
      </c>
      <c r="H7369" s="1110" t="s">
        <v>4654</v>
      </c>
      <c r="I7369" s="1110" t="s">
        <v>10832</v>
      </c>
      <c r="J7369" s="1109">
        <v>0</v>
      </c>
      <c r="K7369" s="1109">
        <v>0</v>
      </c>
      <c r="L7369" s="1109">
        <v>0</v>
      </c>
      <c r="M7369" s="1109">
        <v>0</v>
      </c>
      <c r="N7369" s="1109">
        <v>0</v>
      </c>
      <c r="O7369" s="1109">
        <v>0</v>
      </c>
      <c r="P7369" s="1109">
        <v>0</v>
      </c>
      <c r="Q7369" s="1109">
        <v>0</v>
      </c>
    </row>
    <row r="7370" spans="1:17">
      <c r="A7370" s="1109">
        <v>22911</v>
      </c>
      <c r="B7370" s="1110" t="s">
        <v>0</v>
      </c>
      <c r="C7370" s="1109">
        <v>2.875</v>
      </c>
      <c r="D7370" s="1109">
        <v>2.1949999999999998</v>
      </c>
      <c r="E7370" s="1109">
        <v>9.35</v>
      </c>
      <c r="F7370" s="1109">
        <v>0</v>
      </c>
      <c r="G7370" s="1110" t="s">
        <v>10784</v>
      </c>
      <c r="H7370" s="1110" t="s">
        <v>4654</v>
      </c>
      <c r="I7370" s="1110" t="s">
        <v>10839</v>
      </c>
      <c r="J7370" s="1109">
        <v>0</v>
      </c>
      <c r="K7370" s="1109">
        <v>0</v>
      </c>
      <c r="L7370" s="1109">
        <v>0</v>
      </c>
      <c r="M7370" s="1109">
        <v>0</v>
      </c>
      <c r="N7370" s="1109">
        <v>0</v>
      </c>
      <c r="O7370" s="1109">
        <v>0</v>
      </c>
      <c r="P7370" s="1109">
        <v>0</v>
      </c>
      <c r="Q7370" s="1109">
        <v>0</v>
      </c>
    </row>
    <row r="7371" spans="1:17">
      <c r="A7371" s="1109">
        <v>22912</v>
      </c>
      <c r="B7371" s="1110" t="s">
        <v>0</v>
      </c>
      <c r="C7371" s="1109">
        <v>2.875</v>
      </c>
      <c r="D7371" s="1109">
        <v>2.1949999999999998</v>
      </c>
      <c r="E7371" s="1109">
        <v>9.35</v>
      </c>
      <c r="F7371" s="1109">
        <v>0</v>
      </c>
      <c r="G7371" s="1110" t="s">
        <v>10741</v>
      </c>
      <c r="H7371" s="1110" t="s">
        <v>4654</v>
      </c>
      <c r="I7371" s="1110" t="s">
        <v>10841</v>
      </c>
      <c r="J7371" s="1109">
        <v>0</v>
      </c>
      <c r="K7371" s="1109">
        <v>0</v>
      </c>
      <c r="L7371" s="1109">
        <v>0</v>
      </c>
      <c r="M7371" s="1109">
        <v>0</v>
      </c>
      <c r="N7371" s="1109">
        <v>0</v>
      </c>
      <c r="O7371" s="1109">
        <v>0</v>
      </c>
      <c r="P7371" s="1109">
        <v>0</v>
      </c>
      <c r="Q7371" s="1109">
        <v>0</v>
      </c>
    </row>
    <row r="7372" spans="1:17">
      <c r="A7372" s="1109">
        <v>22913</v>
      </c>
      <c r="B7372" s="1110" t="s">
        <v>0</v>
      </c>
      <c r="C7372" s="1109">
        <v>2.875</v>
      </c>
      <c r="D7372" s="1109">
        <v>2.1949999999999998</v>
      </c>
      <c r="E7372" s="1109">
        <v>9.35</v>
      </c>
      <c r="F7372" s="1109">
        <v>0</v>
      </c>
      <c r="G7372" s="1110" t="s">
        <v>10741</v>
      </c>
      <c r="H7372" s="1110" t="s">
        <v>4654</v>
      </c>
      <c r="I7372" s="1110" t="s">
        <v>10851</v>
      </c>
      <c r="J7372" s="1109">
        <v>0</v>
      </c>
      <c r="K7372" s="1109">
        <v>0</v>
      </c>
      <c r="L7372" s="1109">
        <v>0</v>
      </c>
      <c r="M7372" s="1109">
        <v>0</v>
      </c>
      <c r="N7372" s="1109">
        <v>0</v>
      </c>
      <c r="O7372" s="1109">
        <v>0</v>
      </c>
      <c r="P7372" s="1109">
        <v>0</v>
      </c>
      <c r="Q7372" s="1109">
        <v>0</v>
      </c>
    </row>
    <row r="7373" spans="1:17">
      <c r="A7373" s="1109">
        <v>22914</v>
      </c>
      <c r="B7373" s="1110" t="s">
        <v>0</v>
      </c>
      <c r="C7373" s="1109">
        <v>2.875</v>
      </c>
      <c r="D7373" s="1109">
        <v>2.1949999999999998</v>
      </c>
      <c r="E7373" s="1109">
        <v>9.35</v>
      </c>
      <c r="F7373" s="1109">
        <v>0</v>
      </c>
      <c r="G7373" s="1110" t="s">
        <v>10741</v>
      </c>
      <c r="H7373" s="1110" t="s">
        <v>4654</v>
      </c>
      <c r="I7373" s="1110" t="s">
        <v>10832</v>
      </c>
      <c r="J7373" s="1109">
        <v>0</v>
      </c>
      <c r="K7373" s="1109">
        <v>0</v>
      </c>
      <c r="L7373" s="1109">
        <v>0</v>
      </c>
      <c r="M7373" s="1109">
        <v>0</v>
      </c>
      <c r="N7373" s="1109">
        <v>0</v>
      </c>
      <c r="O7373" s="1109">
        <v>0</v>
      </c>
      <c r="P7373" s="1109">
        <v>0</v>
      </c>
      <c r="Q7373" s="1109">
        <v>0</v>
      </c>
    </row>
    <row r="7374" spans="1:17">
      <c r="A7374" s="1109">
        <v>22915</v>
      </c>
      <c r="B7374" s="1110" t="s">
        <v>0</v>
      </c>
      <c r="C7374" s="1109">
        <v>2.875</v>
      </c>
      <c r="D7374" s="1109">
        <v>2.1949999999999998</v>
      </c>
      <c r="E7374" s="1109">
        <v>9.35</v>
      </c>
      <c r="F7374" s="1109">
        <v>0</v>
      </c>
      <c r="G7374" s="1110" t="s">
        <v>10741</v>
      </c>
      <c r="H7374" s="1110" t="s">
        <v>4654</v>
      </c>
      <c r="I7374" s="1110" t="s">
        <v>10839</v>
      </c>
      <c r="J7374" s="1109">
        <v>0</v>
      </c>
      <c r="K7374" s="1109">
        <v>0</v>
      </c>
      <c r="L7374" s="1109">
        <v>0</v>
      </c>
      <c r="M7374" s="1109">
        <v>0</v>
      </c>
      <c r="N7374" s="1109">
        <v>0</v>
      </c>
      <c r="O7374" s="1109">
        <v>0</v>
      </c>
      <c r="P7374" s="1109">
        <v>0</v>
      </c>
      <c r="Q7374" s="1109">
        <v>0</v>
      </c>
    </row>
    <row r="7375" spans="1:17">
      <c r="A7375" s="1109">
        <v>22916</v>
      </c>
      <c r="B7375" s="1110" t="s">
        <v>0</v>
      </c>
      <c r="C7375" s="1109">
        <v>2.875</v>
      </c>
      <c r="D7375" s="1109">
        <v>2.1949999999999998</v>
      </c>
      <c r="E7375" s="1109">
        <v>9.35</v>
      </c>
      <c r="F7375" s="1109">
        <v>0</v>
      </c>
      <c r="G7375" s="1110" t="s">
        <v>10790</v>
      </c>
      <c r="H7375" s="1110" t="s">
        <v>4654</v>
      </c>
      <c r="I7375" s="1110" t="s">
        <v>10841</v>
      </c>
      <c r="J7375" s="1109">
        <v>0</v>
      </c>
      <c r="K7375" s="1109">
        <v>0</v>
      </c>
      <c r="L7375" s="1109">
        <v>0</v>
      </c>
      <c r="M7375" s="1109">
        <v>0</v>
      </c>
      <c r="N7375" s="1109">
        <v>0</v>
      </c>
      <c r="O7375" s="1109">
        <v>0</v>
      </c>
      <c r="P7375" s="1109">
        <v>0</v>
      </c>
      <c r="Q7375" s="1109">
        <v>0</v>
      </c>
    </row>
    <row r="7376" spans="1:17">
      <c r="A7376" s="1109">
        <v>22917</v>
      </c>
      <c r="B7376" s="1110" t="s">
        <v>0</v>
      </c>
      <c r="C7376" s="1109">
        <v>2.875</v>
      </c>
      <c r="D7376" s="1109">
        <v>2.1949999999999998</v>
      </c>
      <c r="E7376" s="1109">
        <v>9.35</v>
      </c>
      <c r="F7376" s="1109">
        <v>0</v>
      </c>
      <c r="G7376" s="1110" t="s">
        <v>10790</v>
      </c>
      <c r="H7376" s="1110" t="s">
        <v>4654</v>
      </c>
      <c r="I7376" s="1110" t="s">
        <v>10851</v>
      </c>
      <c r="J7376" s="1109">
        <v>0</v>
      </c>
      <c r="K7376" s="1109">
        <v>0</v>
      </c>
      <c r="L7376" s="1109">
        <v>0</v>
      </c>
      <c r="M7376" s="1109">
        <v>0</v>
      </c>
      <c r="N7376" s="1109">
        <v>0</v>
      </c>
      <c r="O7376" s="1109">
        <v>0</v>
      </c>
      <c r="P7376" s="1109">
        <v>0</v>
      </c>
      <c r="Q7376" s="1109">
        <v>0</v>
      </c>
    </row>
    <row r="7377" spans="1:17">
      <c r="A7377" s="1109">
        <v>22918</v>
      </c>
      <c r="B7377" s="1110" t="s">
        <v>0</v>
      </c>
      <c r="C7377" s="1109">
        <v>2.875</v>
      </c>
      <c r="D7377" s="1109">
        <v>2.1949999999999998</v>
      </c>
      <c r="E7377" s="1109">
        <v>9.35</v>
      </c>
      <c r="F7377" s="1109">
        <v>0</v>
      </c>
      <c r="G7377" s="1110" t="s">
        <v>10790</v>
      </c>
      <c r="H7377" s="1110" t="s">
        <v>4654</v>
      </c>
      <c r="I7377" s="1110" t="s">
        <v>10832</v>
      </c>
      <c r="J7377" s="1109">
        <v>0</v>
      </c>
      <c r="K7377" s="1109">
        <v>0</v>
      </c>
      <c r="L7377" s="1109">
        <v>0</v>
      </c>
      <c r="M7377" s="1109">
        <v>0</v>
      </c>
      <c r="N7377" s="1109">
        <v>0</v>
      </c>
      <c r="O7377" s="1109">
        <v>0</v>
      </c>
      <c r="P7377" s="1109">
        <v>0</v>
      </c>
      <c r="Q7377" s="1109">
        <v>0</v>
      </c>
    </row>
    <row r="7378" spans="1:17">
      <c r="A7378" s="1109">
        <v>22919</v>
      </c>
      <c r="B7378" s="1110" t="s">
        <v>0</v>
      </c>
      <c r="C7378" s="1109">
        <v>2.875</v>
      </c>
      <c r="D7378" s="1109">
        <v>2.1949999999999998</v>
      </c>
      <c r="E7378" s="1109">
        <v>9.35</v>
      </c>
      <c r="F7378" s="1109">
        <v>0</v>
      </c>
      <c r="G7378" s="1110" t="s">
        <v>10790</v>
      </c>
      <c r="H7378" s="1110" t="s">
        <v>4654</v>
      </c>
      <c r="I7378" s="1110" t="s">
        <v>10839</v>
      </c>
      <c r="J7378" s="1109">
        <v>0</v>
      </c>
      <c r="K7378" s="1109">
        <v>0</v>
      </c>
      <c r="L7378" s="1109">
        <v>0</v>
      </c>
      <c r="M7378" s="1109">
        <v>0</v>
      </c>
      <c r="N7378" s="1109">
        <v>0</v>
      </c>
      <c r="O7378" s="1109">
        <v>0</v>
      </c>
      <c r="P7378" s="1109">
        <v>0</v>
      </c>
      <c r="Q7378" s="1109">
        <v>0</v>
      </c>
    </row>
    <row r="7379" spans="1:17">
      <c r="A7379" s="1109">
        <v>22920</v>
      </c>
      <c r="B7379" s="1110" t="s">
        <v>0</v>
      </c>
      <c r="C7379" s="1109">
        <v>2.875</v>
      </c>
      <c r="D7379" s="1109">
        <v>2.1949999999999998</v>
      </c>
      <c r="E7379" s="1109">
        <v>9.35</v>
      </c>
      <c r="F7379" s="1109">
        <v>0</v>
      </c>
      <c r="G7379" s="1110" t="s">
        <v>10833</v>
      </c>
      <c r="H7379" s="1110" t="s">
        <v>4654</v>
      </c>
      <c r="I7379" s="1110" t="s">
        <v>10841</v>
      </c>
      <c r="J7379" s="1109">
        <v>0</v>
      </c>
      <c r="K7379" s="1109">
        <v>0</v>
      </c>
      <c r="L7379" s="1109">
        <v>0</v>
      </c>
      <c r="M7379" s="1109">
        <v>0</v>
      </c>
      <c r="N7379" s="1109">
        <v>0</v>
      </c>
      <c r="O7379" s="1109">
        <v>0</v>
      </c>
      <c r="P7379" s="1109">
        <v>0</v>
      </c>
      <c r="Q7379" s="1109">
        <v>0</v>
      </c>
    </row>
    <row r="7380" spans="1:17">
      <c r="A7380" s="1109">
        <v>22921</v>
      </c>
      <c r="B7380" s="1110" t="s">
        <v>0</v>
      </c>
      <c r="C7380" s="1109">
        <v>2.875</v>
      </c>
      <c r="D7380" s="1109">
        <v>2.1949999999999998</v>
      </c>
      <c r="E7380" s="1109">
        <v>9.35</v>
      </c>
      <c r="F7380" s="1109">
        <v>0</v>
      </c>
      <c r="G7380" s="1110" t="s">
        <v>10833</v>
      </c>
      <c r="H7380" s="1110" t="s">
        <v>4654</v>
      </c>
      <c r="I7380" s="1110" t="s">
        <v>10851</v>
      </c>
      <c r="J7380" s="1109">
        <v>0</v>
      </c>
      <c r="K7380" s="1109">
        <v>0</v>
      </c>
      <c r="L7380" s="1109">
        <v>0</v>
      </c>
      <c r="M7380" s="1109">
        <v>0</v>
      </c>
      <c r="N7380" s="1109">
        <v>0</v>
      </c>
      <c r="O7380" s="1109">
        <v>0</v>
      </c>
      <c r="P7380" s="1109">
        <v>0</v>
      </c>
      <c r="Q7380" s="1109">
        <v>0</v>
      </c>
    </row>
    <row r="7381" spans="1:17">
      <c r="A7381" s="1109">
        <v>22922</v>
      </c>
      <c r="B7381" s="1110" t="s">
        <v>0</v>
      </c>
      <c r="C7381" s="1109">
        <v>2.875</v>
      </c>
      <c r="D7381" s="1109">
        <v>2.1949999999999998</v>
      </c>
      <c r="E7381" s="1109">
        <v>9.35</v>
      </c>
      <c r="F7381" s="1109">
        <v>0</v>
      </c>
      <c r="G7381" s="1110" t="s">
        <v>10833</v>
      </c>
      <c r="H7381" s="1110" t="s">
        <v>4654</v>
      </c>
      <c r="I7381" s="1110" t="s">
        <v>10832</v>
      </c>
      <c r="J7381" s="1109">
        <v>0</v>
      </c>
      <c r="K7381" s="1109">
        <v>0</v>
      </c>
      <c r="L7381" s="1109">
        <v>0</v>
      </c>
      <c r="M7381" s="1109">
        <v>0</v>
      </c>
      <c r="N7381" s="1109">
        <v>0</v>
      </c>
      <c r="O7381" s="1109">
        <v>0</v>
      </c>
      <c r="P7381" s="1109">
        <v>0</v>
      </c>
      <c r="Q7381" s="1109">
        <v>0</v>
      </c>
    </row>
    <row r="7382" spans="1:17">
      <c r="A7382" s="1109">
        <v>22923</v>
      </c>
      <c r="B7382" s="1110" t="s">
        <v>0</v>
      </c>
      <c r="C7382" s="1109">
        <v>2.875</v>
      </c>
      <c r="D7382" s="1109">
        <v>2.1949999999999998</v>
      </c>
      <c r="E7382" s="1109">
        <v>9.35</v>
      </c>
      <c r="F7382" s="1109">
        <v>0</v>
      </c>
      <c r="G7382" s="1110" t="s">
        <v>10833</v>
      </c>
      <c r="H7382" s="1110" t="s">
        <v>4654</v>
      </c>
      <c r="I7382" s="1110" t="s">
        <v>10839</v>
      </c>
      <c r="J7382" s="1109">
        <v>0</v>
      </c>
      <c r="K7382" s="1109">
        <v>0</v>
      </c>
      <c r="L7382" s="1109">
        <v>0</v>
      </c>
      <c r="M7382" s="1109">
        <v>0</v>
      </c>
      <c r="N7382" s="1109">
        <v>0</v>
      </c>
      <c r="O7382" s="1109">
        <v>0</v>
      </c>
      <c r="P7382" s="1109">
        <v>0</v>
      </c>
      <c r="Q7382" s="1109">
        <v>0</v>
      </c>
    </row>
    <row r="7383" spans="1:17">
      <c r="A7383" s="1109">
        <v>22924</v>
      </c>
      <c r="B7383" s="1110" t="s">
        <v>0</v>
      </c>
      <c r="C7383" s="1109">
        <v>2.875</v>
      </c>
      <c r="D7383" s="1109">
        <v>2.1949999999999998</v>
      </c>
      <c r="E7383" s="1109">
        <v>9.35</v>
      </c>
      <c r="F7383" s="1109">
        <v>0</v>
      </c>
      <c r="G7383" s="1110" t="s">
        <v>10753</v>
      </c>
      <c r="H7383" s="1110" t="s">
        <v>4654</v>
      </c>
      <c r="I7383" s="1110" t="s">
        <v>10841</v>
      </c>
      <c r="J7383" s="1109">
        <v>0</v>
      </c>
      <c r="K7383" s="1109">
        <v>0</v>
      </c>
      <c r="L7383" s="1109">
        <v>0</v>
      </c>
      <c r="M7383" s="1109">
        <v>0</v>
      </c>
      <c r="N7383" s="1109">
        <v>0</v>
      </c>
      <c r="O7383" s="1109">
        <v>0</v>
      </c>
      <c r="P7383" s="1109">
        <v>0</v>
      </c>
      <c r="Q7383" s="1109">
        <v>0</v>
      </c>
    </row>
    <row r="7384" spans="1:17">
      <c r="A7384" s="1109">
        <v>22925</v>
      </c>
      <c r="B7384" s="1110" t="s">
        <v>0</v>
      </c>
      <c r="C7384" s="1109">
        <v>2.875</v>
      </c>
      <c r="D7384" s="1109">
        <v>2.1949999999999998</v>
      </c>
      <c r="E7384" s="1109">
        <v>9.35</v>
      </c>
      <c r="F7384" s="1109">
        <v>0</v>
      </c>
      <c r="G7384" s="1110" t="s">
        <v>10753</v>
      </c>
      <c r="H7384" s="1110" t="s">
        <v>4654</v>
      </c>
      <c r="I7384" s="1110" t="s">
        <v>10851</v>
      </c>
      <c r="J7384" s="1109">
        <v>0</v>
      </c>
      <c r="K7384" s="1109">
        <v>0</v>
      </c>
      <c r="L7384" s="1109">
        <v>0</v>
      </c>
      <c r="M7384" s="1109">
        <v>0</v>
      </c>
      <c r="N7384" s="1109">
        <v>0</v>
      </c>
      <c r="O7384" s="1109">
        <v>0</v>
      </c>
      <c r="P7384" s="1109">
        <v>0</v>
      </c>
      <c r="Q7384" s="1109">
        <v>0</v>
      </c>
    </row>
    <row r="7385" spans="1:17">
      <c r="A7385" s="1109">
        <v>22926</v>
      </c>
      <c r="B7385" s="1110" t="s">
        <v>0</v>
      </c>
      <c r="C7385" s="1109">
        <v>2.875</v>
      </c>
      <c r="D7385" s="1109">
        <v>2.1949999999999998</v>
      </c>
      <c r="E7385" s="1109">
        <v>9.35</v>
      </c>
      <c r="F7385" s="1109">
        <v>0</v>
      </c>
      <c r="G7385" s="1110" t="s">
        <v>10753</v>
      </c>
      <c r="H7385" s="1110" t="s">
        <v>4654</v>
      </c>
      <c r="I7385" s="1110" t="s">
        <v>10832</v>
      </c>
      <c r="J7385" s="1109">
        <v>0</v>
      </c>
      <c r="K7385" s="1109">
        <v>0</v>
      </c>
      <c r="L7385" s="1109">
        <v>0</v>
      </c>
      <c r="M7385" s="1109">
        <v>0</v>
      </c>
      <c r="N7385" s="1109">
        <v>0</v>
      </c>
      <c r="O7385" s="1109">
        <v>0</v>
      </c>
      <c r="P7385" s="1109">
        <v>0</v>
      </c>
      <c r="Q7385" s="1109">
        <v>0</v>
      </c>
    </row>
    <row r="7386" spans="1:17">
      <c r="A7386" s="1109">
        <v>22927</v>
      </c>
      <c r="B7386" s="1110" t="s">
        <v>0</v>
      </c>
      <c r="C7386" s="1109">
        <v>2.875</v>
      </c>
      <c r="D7386" s="1109">
        <v>2.1949999999999998</v>
      </c>
      <c r="E7386" s="1109">
        <v>9.35</v>
      </c>
      <c r="F7386" s="1109">
        <v>0</v>
      </c>
      <c r="G7386" s="1110" t="s">
        <v>10753</v>
      </c>
      <c r="H7386" s="1110" t="s">
        <v>4654</v>
      </c>
      <c r="I7386" s="1110" t="s">
        <v>10839</v>
      </c>
      <c r="J7386" s="1109">
        <v>0</v>
      </c>
      <c r="K7386" s="1109">
        <v>0</v>
      </c>
      <c r="L7386" s="1109">
        <v>0</v>
      </c>
      <c r="M7386" s="1109">
        <v>0</v>
      </c>
      <c r="N7386" s="1109">
        <v>0</v>
      </c>
      <c r="O7386" s="1109">
        <v>0</v>
      </c>
      <c r="P7386" s="1109">
        <v>0</v>
      </c>
      <c r="Q7386" s="1109">
        <v>0</v>
      </c>
    </row>
    <row r="7387" spans="1:17">
      <c r="A7387" s="1109">
        <v>22928</v>
      </c>
      <c r="B7387" s="1110" t="s">
        <v>0</v>
      </c>
      <c r="C7387" s="1109">
        <v>2.875</v>
      </c>
      <c r="D7387" s="1109">
        <v>2.1949999999999998</v>
      </c>
      <c r="E7387" s="1109">
        <v>9.35</v>
      </c>
      <c r="F7387" s="1109">
        <v>0</v>
      </c>
      <c r="G7387" s="1110" t="s">
        <v>10739</v>
      </c>
      <c r="H7387" s="1110" t="s">
        <v>4654</v>
      </c>
      <c r="I7387" s="1110" t="s">
        <v>10841</v>
      </c>
      <c r="J7387" s="1109">
        <v>0</v>
      </c>
      <c r="K7387" s="1109">
        <v>0</v>
      </c>
      <c r="L7387" s="1109">
        <v>0</v>
      </c>
      <c r="M7387" s="1109">
        <v>0</v>
      </c>
      <c r="N7387" s="1109">
        <v>0</v>
      </c>
      <c r="O7387" s="1109">
        <v>0</v>
      </c>
      <c r="P7387" s="1109">
        <v>0</v>
      </c>
      <c r="Q7387" s="1109">
        <v>0</v>
      </c>
    </row>
    <row r="7388" spans="1:17">
      <c r="A7388" s="1109">
        <v>22929</v>
      </c>
      <c r="B7388" s="1110" t="s">
        <v>0</v>
      </c>
      <c r="C7388" s="1109">
        <v>2.875</v>
      </c>
      <c r="D7388" s="1109">
        <v>2.1949999999999998</v>
      </c>
      <c r="E7388" s="1109">
        <v>9.35</v>
      </c>
      <c r="F7388" s="1109">
        <v>0</v>
      </c>
      <c r="G7388" s="1110" t="s">
        <v>10739</v>
      </c>
      <c r="H7388" s="1110" t="s">
        <v>4654</v>
      </c>
      <c r="I7388" s="1110" t="s">
        <v>10851</v>
      </c>
      <c r="J7388" s="1109">
        <v>0</v>
      </c>
      <c r="K7388" s="1109">
        <v>0</v>
      </c>
      <c r="L7388" s="1109">
        <v>0</v>
      </c>
      <c r="M7388" s="1109">
        <v>0</v>
      </c>
      <c r="N7388" s="1109">
        <v>0</v>
      </c>
      <c r="O7388" s="1109">
        <v>0</v>
      </c>
      <c r="P7388" s="1109">
        <v>0</v>
      </c>
      <c r="Q7388" s="1109">
        <v>0</v>
      </c>
    </row>
    <row r="7389" spans="1:17">
      <c r="A7389" s="1109">
        <v>22930</v>
      </c>
      <c r="B7389" s="1110" t="s">
        <v>0</v>
      </c>
      <c r="C7389" s="1109">
        <v>2.875</v>
      </c>
      <c r="D7389" s="1109">
        <v>2.1949999999999998</v>
      </c>
      <c r="E7389" s="1109">
        <v>9.35</v>
      </c>
      <c r="F7389" s="1109">
        <v>0</v>
      </c>
      <c r="G7389" s="1110" t="s">
        <v>10739</v>
      </c>
      <c r="H7389" s="1110" t="s">
        <v>4654</v>
      </c>
      <c r="I7389" s="1110" t="s">
        <v>10832</v>
      </c>
      <c r="J7389" s="1109">
        <v>0</v>
      </c>
      <c r="K7389" s="1109">
        <v>0</v>
      </c>
      <c r="L7389" s="1109">
        <v>0</v>
      </c>
      <c r="M7389" s="1109">
        <v>0</v>
      </c>
      <c r="N7389" s="1109">
        <v>0</v>
      </c>
      <c r="O7389" s="1109">
        <v>0</v>
      </c>
      <c r="P7389" s="1109">
        <v>0</v>
      </c>
      <c r="Q7389" s="1109">
        <v>0</v>
      </c>
    </row>
    <row r="7390" spans="1:17">
      <c r="A7390" s="1109">
        <v>22931</v>
      </c>
      <c r="B7390" s="1110" t="s">
        <v>0</v>
      </c>
      <c r="C7390" s="1109">
        <v>2.875</v>
      </c>
      <c r="D7390" s="1109">
        <v>2.1949999999999998</v>
      </c>
      <c r="E7390" s="1109">
        <v>9.35</v>
      </c>
      <c r="F7390" s="1109">
        <v>0</v>
      </c>
      <c r="G7390" s="1110" t="s">
        <v>10739</v>
      </c>
      <c r="H7390" s="1110" t="s">
        <v>4654</v>
      </c>
      <c r="I7390" s="1110" t="s">
        <v>10839</v>
      </c>
      <c r="J7390" s="1109">
        <v>0</v>
      </c>
      <c r="K7390" s="1109">
        <v>0</v>
      </c>
      <c r="L7390" s="1109">
        <v>0</v>
      </c>
      <c r="M7390" s="1109">
        <v>0</v>
      </c>
      <c r="N7390" s="1109">
        <v>0</v>
      </c>
      <c r="O7390" s="1109">
        <v>0</v>
      </c>
      <c r="P7390" s="1109">
        <v>0</v>
      </c>
      <c r="Q7390" s="1109">
        <v>0</v>
      </c>
    </row>
    <row r="7391" spans="1:17">
      <c r="A7391" s="1109">
        <v>22932</v>
      </c>
      <c r="B7391" s="1110" t="s">
        <v>0</v>
      </c>
      <c r="C7391" s="1109">
        <v>2.875</v>
      </c>
      <c r="D7391" s="1109">
        <v>2.1949999999999998</v>
      </c>
      <c r="E7391" s="1109">
        <v>9.35</v>
      </c>
      <c r="F7391" s="1109">
        <v>0</v>
      </c>
      <c r="G7391" s="1110" t="s">
        <v>10844</v>
      </c>
      <c r="H7391" s="1110" t="s">
        <v>4654</v>
      </c>
      <c r="I7391" s="1110" t="s">
        <v>10841</v>
      </c>
      <c r="J7391" s="1109">
        <v>0</v>
      </c>
      <c r="K7391" s="1109">
        <v>0</v>
      </c>
      <c r="L7391" s="1109">
        <v>0</v>
      </c>
      <c r="M7391" s="1109">
        <v>0</v>
      </c>
      <c r="N7391" s="1109">
        <v>0</v>
      </c>
      <c r="O7391" s="1109">
        <v>0</v>
      </c>
      <c r="P7391" s="1109">
        <v>0</v>
      </c>
      <c r="Q7391" s="1109">
        <v>0</v>
      </c>
    </row>
    <row r="7392" spans="1:17">
      <c r="A7392" s="1109">
        <v>22933</v>
      </c>
      <c r="B7392" s="1110" t="s">
        <v>0</v>
      </c>
      <c r="C7392" s="1109">
        <v>2.875</v>
      </c>
      <c r="D7392" s="1109">
        <v>2.1949999999999998</v>
      </c>
      <c r="E7392" s="1109">
        <v>9.35</v>
      </c>
      <c r="F7392" s="1109">
        <v>0</v>
      </c>
      <c r="G7392" s="1110" t="s">
        <v>10844</v>
      </c>
      <c r="H7392" s="1110" t="s">
        <v>4654</v>
      </c>
      <c r="I7392" s="1110" t="s">
        <v>10851</v>
      </c>
      <c r="J7392" s="1109">
        <v>0</v>
      </c>
      <c r="K7392" s="1109">
        <v>0</v>
      </c>
      <c r="L7392" s="1109">
        <v>0</v>
      </c>
      <c r="M7392" s="1109">
        <v>0</v>
      </c>
      <c r="N7392" s="1109">
        <v>0</v>
      </c>
      <c r="O7392" s="1109">
        <v>0</v>
      </c>
      <c r="P7392" s="1109">
        <v>0</v>
      </c>
      <c r="Q7392" s="1109">
        <v>0</v>
      </c>
    </row>
    <row r="7393" spans="1:17">
      <c r="A7393" s="1109">
        <v>22934</v>
      </c>
      <c r="B7393" s="1110" t="s">
        <v>0</v>
      </c>
      <c r="C7393" s="1109">
        <v>2.875</v>
      </c>
      <c r="D7393" s="1109">
        <v>2.1949999999999998</v>
      </c>
      <c r="E7393" s="1109">
        <v>9.35</v>
      </c>
      <c r="F7393" s="1109">
        <v>0</v>
      </c>
      <c r="G7393" s="1110" t="s">
        <v>10844</v>
      </c>
      <c r="H7393" s="1110" t="s">
        <v>4654</v>
      </c>
      <c r="I7393" s="1110" t="s">
        <v>10832</v>
      </c>
      <c r="J7393" s="1109">
        <v>0</v>
      </c>
      <c r="K7393" s="1109">
        <v>0</v>
      </c>
      <c r="L7393" s="1109">
        <v>0</v>
      </c>
      <c r="M7393" s="1109">
        <v>0</v>
      </c>
      <c r="N7393" s="1109">
        <v>0</v>
      </c>
      <c r="O7393" s="1109">
        <v>0</v>
      </c>
      <c r="P7393" s="1109">
        <v>0</v>
      </c>
      <c r="Q7393" s="1109">
        <v>0</v>
      </c>
    </row>
    <row r="7394" spans="1:17">
      <c r="A7394" s="1109">
        <v>22935</v>
      </c>
      <c r="B7394" s="1110" t="s">
        <v>0</v>
      </c>
      <c r="C7394" s="1109">
        <v>2.875</v>
      </c>
      <c r="D7394" s="1109">
        <v>2.1949999999999998</v>
      </c>
      <c r="E7394" s="1109">
        <v>9.35</v>
      </c>
      <c r="F7394" s="1109">
        <v>0</v>
      </c>
      <c r="G7394" s="1110" t="s">
        <v>10844</v>
      </c>
      <c r="H7394" s="1110" t="s">
        <v>4654</v>
      </c>
      <c r="I7394" s="1110" t="s">
        <v>10839</v>
      </c>
      <c r="J7394" s="1109">
        <v>0</v>
      </c>
      <c r="K7394" s="1109">
        <v>0</v>
      </c>
      <c r="L7394" s="1109">
        <v>0</v>
      </c>
      <c r="M7394" s="1109">
        <v>0</v>
      </c>
      <c r="N7394" s="1109">
        <v>0</v>
      </c>
      <c r="O7394" s="1109">
        <v>0</v>
      </c>
      <c r="P7394" s="1109">
        <v>0</v>
      </c>
      <c r="Q7394" s="1109">
        <v>0</v>
      </c>
    </row>
    <row r="7395" spans="1:17">
      <c r="A7395" s="1109">
        <v>22936</v>
      </c>
      <c r="B7395" s="1110" t="s">
        <v>0</v>
      </c>
      <c r="C7395" s="1109">
        <v>2.875</v>
      </c>
      <c r="D7395" s="1109">
        <v>2.2589999999999999</v>
      </c>
      <c r="E7395" s="1109">
        <v>8.6999999999999993</v>
      </c>
      <c r="F7395" s="1109">
        <v>0</v>
      </c>
      <c r="G7395" s="1110" t="s">
        <v>10842</v>
      </c>
      <c r="H7395" s="1110" t="s">
        <v>4654</v>
      </c>
      <c r="I7395" s="1110" t="s">
        <v>10853</v>
      </c>
      <c r="J7395" s="1109">
        <v>0</v>
      </c>
      <c r="K7395" s="1109">
        <v>0</v>
      </c>
      <c r="L7395" s="1109">
        <v>0</v>
      </c>
      <c r="M7395" s="1109">
        <v>0</v>
      </c>
      <c r="N7395" s="1109">
        <v>0</v>
      </c>
      <c r="O7395" s="1109">
        <v>0</v>
      </c>
      <c r="P7395" s="1109">
        <v>0</v>
      </c>
      <c r="Q7395" s="1109">
        <v>0</v>
      </c>
    </row>
    <row r="7396" spans="1:17">
      <c r="A7396" s="1109">
        <v>22937</v>
      </c>
      <c r="B7396" s="1110" t="s">
        <v>0</v>
      </c>
      <c r="C7396" s="1109">
        <v>2.875</v>
      </c>
      <c r="D7396" s="1109">
        <v>2.2589999999999999</v>
      </c>
      <c r="E7396" s="1109">
        <v>8.6999999999999993</v>
      </c>
      <c r="F7396" s="1109">
        <v>0</v>
      </c>
      <c r="G7396" s="1110" t="s">
        <v>10842</v>
      </c>
      <c r="H7396" s="1110" t="s">
        <v>4654</v>
      </c>
      <c r="I7396" s="1110" t="s">
        <v>10771</v>
      </c>
      <c r="J7396" s="1109">
        <v>0</v>
      </c>
      <c r="K7396" s="1109">
        <v>0</v>
      </c>
      <c r="L7396" s="1109">
        <v>0</v>
      </c>
      <c r="M7396" s="1109">
        <v>0</v>
      </c>
      <c r="N7396" s="1109">
        <v>0</v>
      </c>
      <c r="O7396" s="1109">
        <v>0</v>
      </c>
      <c r="P7396" s="1109">
        <v>0</v>
      </c>
      <c r="Q7396" s="1109">
        <v>0</v>
      </c>
    </row>
    <row r="7397" spans="1:17">
      <c r="A7397" s="1109">
        <v>22938</v>
      </c>
      <c r="B7397" s="1110" t="s">
        <v>0</v>
      </c>
      <c r="C7397" s="1109">
        <v>2.875</v>
      </c>
      <c r="D7397" s="1109">
        <v>2.2589999999999999</v>
      </c>
      <c r="E7397" s="1109">
        <v>8.6999999999999993</v>
      </c>
      <c r="F7397" s="1109">
        <v>0</v>
      </c>
      <c r="G7397" s="1110" t="s">
        <v>10842</v>
      </c>
      <c r="H7397" s="1110" t="s">
        <v>4654</v>
      </c>
      <c r="I7397" s="1110" t="s">
        <v>10851</v>
      </c>
      <c r="J7397" s="1109">
        <v>0</v>
      </c>
      <c r="K7397" s="1109">
        <v>0</v>
      </c>
      <c r="L7397" s="1109">
        <v>0</v>
      </c>
      <c r="M7397" s="1109">
        <v>0</v>
      </c>
      <c r="N7397" s="1109">
        <v>0</v>
      </c>
      <c r="O7397" s="1109">
        <v>0</v>
      </c>
      <c r="P7397" s="1109">
        <v>0</v>
      </c>
      <c r="Q7397" s="1109">
        <v>0</v>
      </c>
    </row>
    <row r="7398" spans="1:17">
      <c r="A7398" s="1109">
        <v>22939</v>
      </c>
      <c r="B7398" s="1110" t="s">
        <v>0</v>
      </c>
      <c r="C7398" s="1109">
        <v>2.875</v>
      </c>
      <c r="D7398" s="1109">
        <v>2.2589999999999999</v>
      </c>
      <c r="E7398" s="1109">
        <v>8.6999999999999993</v>
      </c>
      <c r="F7398" s="1109">
        <v>0</v>
      </c>
      <c r="G7398" s="1110" t="s">
        <v>10843</v>
      </c>
      <c r="H7398" s="1110" t="s">
        <v>4654</v>
      </c>
      <c r="I7398" s="1110" t="s">
        <v>10853</v>
      </c>
      <c r="J7398" s="1109">
        <v>0</v>
      </c>
      <c r="K7398" s="1109">
        <v>0</v>
      </c>
      <c r="L7398" s="1109">
        <v>0</v>
      </c>
      <c r="M7398" s="1109">
        <v>0</v>
      </c>
      <c r="N7398" s="1109">
        <v>0</v>
      </c>
      <c r="O7398" s="1109">
        <v>0</v>
      </c>
      <c r="P7398" s="1109">
        <v>0</v>
      </c>
      <c r="Q7398" s="1109">
        <v>0</v>
      </c>
    </row>
    <row r="7399" spans="1:17">
      <c r="A7399" s="1109">
        <v>22940</v>
      </c>
      <c r="B7399" s="1110" t="s">
        <v>0</v>
      </c>
      <c r="C7399" s="1109">
        <v>2.875</v>
      </c>
      <c r="D7399" s="1109">
        <v>2.2589999999999999</v>
      </c>
      <c r="E7399" s="1109">
        <v>8.6999999999999993</v>
      </c>
      <c r="F7399" s="1109">
        <v>0</v>
      </c>
      <c r="G7399" s="1110" t="s">
        <v>10843</v>
      </c>
      <c r="H7399" s="1110" t="s">
        <v>4654</v>
      </c>
      <c r="I7399" s="1110" t="s">
        <v>10771</v>
      </c>
      <c r="J7399" s="1109">
        <v>0</v>
      </c>
      <c r="K7399" s="1109">
        <v>0</v>
      </c>
      <c r="L7399" s="1109">
        <v>0</v>
      </c>
      <c r="M7399" s="1109">
        <v>0</v>
      </c>
      <c r="N7399" s="1109">
        <v>0</v>
      </c>
      <c r="O7399" s="1109">
        <v>0</v>
      </c>
      <c r="P7399" s="1109">
        <v>0</v>
      </c>
      <c r="Q7399" s="1109">
        <v>0</v>
      </c>
    </row>
    <row r="7400" spans="1:17">
      <c r="A7400" s="1109">
        <v>22941</v>
      </c>
      <c r="B7400" s="1110" t="s">
        <v>0</v>
      </c>
      <c r="C7400" s="1109">
        <v>2.875</v>
      </c>
      <c r="D7400" s="1109">
        <v>2.2589999999999999</v>
      </c>
      <c r="E7400" s="1109">
        <v>8.6999999999999993</v>
      </c>
      <c r="F7400" s="1109">
        <v>0</v>
      </c>
      <c r="G7400" s="1110" t="s">
        <v>10843</v>
      </c>
      <c r="H7400" s="1110" t="s">
        <v>4654</v>
      </c>
      <c r="I7400" s="1110" t="s">
        <v>10851</v>
      </c>
      <c r="J7400" s="1109">
        <v>0</v>
      </c>
      <c r="K7400" s="1109">
        <v>0</v>
      </c>
      <c r="L7400" s="1109">
        <v>0</v>
      </c>
      <c r="M7400" s="1109">
        <v>0</v>
      </c>
      <c r="N7400" s="1109">
        <v>0</v>
      </c>
      <c r="O7400" s="1109">
        <v>0</v>
      </c>
      <c r="P7400" s="1109">
        <v>0</v>
      </c>
      <c r="Q7400" s="1109">
        <v>0</v>
      </c>
    </row>
    <row r="7401" spans="1:17">
      <c r="A7401" s="1109">
        <v>22942</v>
      </c>
      <c r="B7401" s="1110" t="s">
        <v>0</v>
      </c>
      <c r="C7401" s="1109">
        <v>2.875</v>
      </c>
      <c r="D7401" s="1109">
        <v>2.2589999999999999</v>
      </c>
      <c r="E7401" s="1109">
        <v>8.6999999999999993</v>
      </c>
      <c r="F7401" s="1109">
        <v>0</v>
      </c>
      <c r="G7401" s="1110" t="s">
        <v>10741</v>
      </c>
      <c r="H7401" s="1110" t="s">
        <v>4654</v>
      </c>
      <c r="I7401" s="1110" t="s">
        <v>10853</v>
      </c>
      <c r="J7401" s="1109">
        <v>0</v>
      </c>
      <c r="K7401" s="1109">
        <v>0</v>
      </c>
      <c r="L7401" s="1109">
        <v>0</v>
      </c>
      <c r="M7401" s="1109">
        <v>0</v>
      </c>
      <c r="N7401" s="1109">
        <v>0</v>
      </c>
      <c r="O7401" s="1109">
        <v>0</v>
      </c>
      <c r="P7401" s="1109">
        <v>0</v>
      </c>
      <c r="Q7401" s="1109">
        <v>0</v>
      </c>
    </row>
    <row r="7402" spans="1:17">
      <c r="A7402" s="1109">
        <v>22943</v>
      </c>
      <c r="B7402" s="1110" t="s">
        <v>0</v>
      </c>
      <c r="C7402" s="1109">
        <v>2.875</v>
      </c>
      <c r="D7402" s="1109">
        <v>2.2589999999999999</v>
      </c>
      <c r="E7402" s="1109">
        <v>8.6999999999999993</v>
      </c>
      <c r="F7402" s="1109">
        <v>0</v>
      </c>
      <c r="G7402" s="1110" t="s">
        <v>10741</v>
      </c>
      <c r="H7402" s="1110" t="s">
        <v>4654</v>
      </c>
      <c r="I7402" s="1110" t="s">
        <v>10771</v>
      </c>
      <c r="J7402" s="1109">
        <v>0</v>
      </c>
      <c r="K7402" s="1109">
        <v>0</v>
      </c>
      <c r="L7402" s="1109">
        <v>0</v>
      </c>
      <c r="M7402" s="1109">
        <v>0</v>
      </c>
      <c r="N7402" s="1109">
        <v>0</v>
      </c>
      <c r="O7402" s="1109">
        <v>0</v>
      </c>
      <c r="P7402" s="1109">
        <v>0</v>
      </c>
      <c r="Q7402" s="1109">
        <v>0</v>
      </c>
    </row>
    <row r="7403" spans="1:17">
      <c r="A7403" s="1109">
        <v>22944</v>
      </c>
      <c r="B7403" s="1110" t="s">
        <v>0</v>
      </c>
      <c r="C7403" s="1109">
        <v>2.875</v>
      </c>
      <c r="D7403" s="1109">
        <v>2.2589999999999999</v>
      </c>
      <c r="E7403" s="1109">
        <v>8.6999999999999993</v>
      </c>
      <c r="F7403" s="1109">
        <v>0</v>
      </c>
      <c r="G7403" s="1110" t="s">
        <v>10741</v>
      </c>
      <c r="H7403" s="1110" t="s">
        <v>4654</v>
      </c>
      <c r="I7403" s="1110" t="s">
        <v>10851</v>
      </c>
      <c r="J7403" s="1109">
        <v>0</v>
      </c>
      <c r="K7403" s="1109">
        <v>0</v>
      </c>
      <c r="L7403" s="1109">
        <v>0</v>
      </c>
      <c r="M7403" s="1109">
        <v>0</v>
      </c>
      <c r="N7403" s="1109">
        <v>0</v>
      </c>
      <c r="O7403" s="1109">
        <v>0</v>
      </c>
      <c r="P7403" s="1109">
        <v>0</v>
      </c>
      <c r="Q7403" s="1109">
        <v>0</v>
      </c>
    </row>
    <row r="7404" spans="1:17">
      <c r="A7404" s="1109">
        <v>22945</v>
      </c>
      <c r="B7404" s="1110" t="s">
        <v>0</v>
      </c>
      <c r="C7404" s="1109">
        <v>2.875</v>
      </c>
      <c r="D7404" s="1109">
        <v>2.2589999999999999</v>
      </c>
      <c r="E7404" s="1109">
        <v>8.6999999999999993</v>
      </c>
      <c r="F7404" s="1109">
        <v>0</v>
      </c>
      <c r="G7404" s="1110" t="s">
        <v>10790</v>
      </c>
      <c r="H7404" s="1110" t="s">
        <v>4654</v>
      </c>
      <c r="I7404" s="1110" t="s">
        <v>10853</v>
      </c>
      <c r="J7404" s="1109">
        <v>0</v>
      </c>
      <c r="K7404" s="1109">
        <v>0</v>
      </c>
      <c r="L7404" s="1109">
        <v>0</v>
      </c>
      <c r="M7404" s="1109">
        <v>0</v>
      </c>
      <c r="N7404" s="1109">
        <v>0</v>
      </c>
      <c r="O7404" s="1109">
        <v>0</v>
      </c>
      <c r="P7404" s="1109">
        <v>0</v>
      </c>
      <c r="Q7404" s="1109">
        <v>0</v>
      </c>
    </row>
    <row r="7405" spans="1:17">
      <c r="A7405" s="1109">
        <v>22946</v>
      </c>
      <c r="B7405" s="1110" t="s">
        <v>0</v>
      </c>
      <c r="C7405" s="1109">
        <v>2.875</v>
      </c>
      <c r="D7405" s="1109">
        <v>2.2589999999999999</v>
      </c>
      <c r="E7405" s="1109">
        <v>8.6999999999999993</v>
      </c>
      <c r="F7405" s="1109">
        <v>0</v>
      </c>
      <c r="G7405" s="1110" t="s">
        <v>10790</v>
      </c>
      <c r="H7405" s="1110" t="s">
        <v>4654</v>
      </c>
      <c r="I7405" s="1110" t="s">
        <v>10771</v>
      </c>
      <c r="J7405" s="1109">
        <v>0</v>
      </c>
      <c r="K7405" s="1109">
        <v>0</v>
      </c>
      <c r="L7405" s="1109">
        <v>0</v>
      </c>
      <c r="M7405" s="1109">
        <v>0</v>
      </c>
      <c r="N7405" s="1109">
        <v>0</v>
      </c>
      <c r="O7405" s="1109">
        <v>0</v>
      </c>
      <c r="P7405" s="1109">
        <v>0</v>
      </c>
      <c r="Q7405" s="1109">
        <v>0</v>
      </c>
    </row>
    <row r="7406" spans="1:17">
      <c r="A7406" s="1109">
        <v>22947</v>
      </c>
      <c r="B7406" s="1110" t="s">
        <v>0</v>
      </c>
      <c r="C7406" s="1109">
        <v>2.875</v>
      </c>
      <c r="D7406" s="1109">
        <v>2.2589999999999999</v>
      </c>
      <c r="E7406" s="1109">
        <v>8.6999999999999993</v>
      </c>
      <c r="F7406" s="1109">
        <v>0</v>
      </c>
      <c r="G7406" s="1110" t="s">
        <v>10790</v>
      </c>
      <c r="H7406" s="1110" t="s">
        <v>4654</v>
      </c>
      <c r="I7406" s="1110" t="s">
        <v>10851</v>
      </c>
      <c r="J7406" s="1109">
        <v>0</v>
      </c>
      <c r="K7406" s="1109">
        <v>0</v>
      </c>
      <c r="L7406" s="1109">
        <v>0</v>
      </c>
      <c r="M7406" s="1109">
        <v>0</v>
      </c>
      <c r="N7406" s="1109">
        <v>0</v>
      </c>
      <c r="O7406" s="1109">
        <v>0</v>
      </c>
      <c r="P7406" s="1109">
        <v>0</v>
      </c>
      <c r="Q7406" s="1109">
        <v>0</v>
      </c>
    </row>
    <row r="7407" spans="1:17">
      <c r="A7407" s="1109">
        <v>22948</v>
      </c>
      <c r="B7407" s="1110" t="s">
        <v>0</v>
      </c>
      <c r="C7407" s="1109">
        <v>2.875</v>
      </c>
      <c r="D7407" s="1109">
        <v>2.2589999999999999</v>
      </c>
      <c r="E7407" s="1109">
        <v>8.6999999999999993</v>
      </c>
      <c r="F7407" s="1109">
        <v>0</v>
      </c>
      <c r="G7407" s="1110" t="s">
        <v>10833</v>
      </c>
      <c r="H7407" s="1110" t="s">
        <v>4654</v>
      </c>
      <c r="I7407" s="1110" t="s">
        <v>10853</v>
      </c>
      <c r="J7407" s="1109">
        <v>0</v>
      </c>
      <c r="K7407" s="1109">
        <v>0</v>
      </c>
      <c r="L7407" s="1109">
        <v>0</v>
      </c>
      <c r="M7407" s="1109">
        <v>0</v>
      </c>
      <c r="N7407" s="1109">
        <v>0</v>
      </c>
      <c r="O7407" s="1109">
        <v>0</v>
      </c>
      <c r="P7407" s="1109">
        <v>0</v>
      </c>
      <c r="Q7407" s="1109">
        <v>0</v>
      </c>
    </row>
    <row r="7408" spans="1:17">
      <c r="A7408" s="1109">
        <v>22949</v>
      </c>
      <c r="B7408" s="1110" t="s">
        <v>0</v>
      </c>
      <c r="C7408" s="1109">
        <v>2.875</v>
      </c>
      <c r="D7408" s="1109">
        <v>2.2589999999999999</v>
      </c>
      <c r="E7408" s="1109">
        <v>8.6999999999999993</v>
      </c>
      <c r="F7408" s="1109">
        <v>0</v>
      </c>
      <c r="G7408" s="1110" t="s">
        <v>10833</v>
      </c>
      <c r="H7408" s="1110" t="s">
        <v>4654</v>
      </c>
      <c r="I7408" s="1110" t="s">
        <v>10771</v>
      </c>
      <c r="J7408" s="1109">
        <v>0</v>
      </c>
      <c r="K7408" s="1109">
        <v>0</v>
      </c>
      <c r="L7408" s="1109">
        <v>0</v>
      </c>
      <c r="M7408" s="1109">
        <v>0</v>
      </c>
      <c r="N7408" s="1109">
        <v>0</v>
      </c>
      <c r="O7408" s="1109">
        <v>0</v>
      </c>
      <c r="P7408" s="1109">
        <v>0</v>
      </c>
      <c r="Q7408" s="1109">
        <v>0</v>
      </c>
    </row>
    <row r="7409" spans="1:17">
      <c r="A7409" s="1109">
        <v>22950</v>
      </c>
      <c r="B7409" s="1110" t="s">
        <v>0</v>
      </c>
      <c r="C7409" s="1109">
        <v>2.875</v>
      </c>
      <c r="D7409" s="1109">
        <v>2.2589999999999999</v>
      </c>
      <c r="E7409" s="1109">
        <v>8.6999999999999993</v>
      </c>
      <c r="F7409" s="1109">
        <v>0</v>
      </c>
      <c r="G7409" s="1110" t="s">
        <v>10833</v>
      </c>
      <c r="H7409" s="1110" t="s">
        <v>4654</v>
      </c>
      <c r="I7409" s="1110" t="s">
        <v>10851</v>
      </c>
      <c r="J7409" s="1109">
        <v>0</v>
      </c>
      <c r="K7409" s="1109">
        <v>0</v>
      </c>
      <c r="L7409" s="1109">
        <v>0</v>
      </c>
      <c r="M7409" s="1109">
        <v>0</v>
      </c>
      <c r="N7409" s="1109">
        <v>0</v>
      </c>
      <c r="O7409" s="1109">
        <v>0</v>
      </c>
      <c r="P7409" s="1109">
        <v>0</v>
      </c>
      <c r="Q7409" s="1109">
        <v>0</v>
      </c>
    </row>
    <row r="7410" spans="1:17">
      <c r="A7410" s="1109">
        <v>22951</v>
      </c>
      <c r="B7410" s="1110" t="s">
        <v>0</v>
      </c>
      <c r="C7410" s="1109">
        <v>2.875</v>
      </c>
      <c r="D7410" s="1109">
        <v>2.2589999999999999</v>
      </c>
      <c r="E7410" s="1109">
        <v>8.6999999999999993</v>
      </c>
      <c r="F7410" s="1109">
        <v>0</v>
      </c>
      <c r="G7410" s="1110" t="s">
        <v>10737</v>
      </c>
      <c r="H7410" s="1110" t="s">
        <v>4654</v>
      </c>
      <c r="I7410" s="1110" t="s">
        <v>10853</v>
      </c>
      <c r="J7410" s="1109">
        <v>0</v>
      </c>
      <c r="K7410" s="1109">
        <v>0</v>
      </c>
      <c r="L7410" s="1109">
        <v>0</v>
      </c>
      <c r="M7410" s="1109">
        <v>0</v>
      </c>
      <c r="N7410" s="1109">
        <v>0</v>
      </c>
      <c r="O7410" s="1109">
        <v>0</v>
      </c>
      <c r="P7410" s="1109">
        <v>0</v>
      </c>
      <c r="Q7410" s="1109">
        <v>0</v>
      </c>
    </row>
    <row r="7411" spans="1:17">
      <c r="A7411" s="1109">
        <v>22952</v>
      </c>
      <c r="B7411" s="1110" t="s">
        <v>0</v>
      </c>
      <c r="C7411" s="1109">
        <v>2.875</v>
      </c>
      <c r="D7411" s="1109">
        <v>2.2589999999999999</v>
      </c>
      <c r="E7411" s="1109">
        <v>8.6999999999999993</v>
      </c>
      <c r="F7411" s="1109">
        <v>0</v>
      </c>
      <c r="G7411" s="1110" t="s">
        <v>10737</v>
      </c>
      <c r="H7411" s="1110" t="s">
        <v>4654</v>
      </c>
      <c r="I7411" s="1110" t="s">
        <v>10771</v>
      </c>
      <c r="J7411" s="1109">
        <v>0</v>
      </c>
      <c r="K7411" s="1109">
        <v>0</v>
      </c>
      <c r="L7411" s="1109">
        <v>0</v>
      </c>
      <c r="M7411" s="1109">
        <v>0</v>
      </c>
      <c r="N7411" s="1109">
        <v>0</v>
      </c>
      <c r="O7411" s="1109">
        <v>0</v>
      </c>
      <c r="P7411" s="1109">
        <v>0</v>
      </c>
      <c r="Q7411" s="1109">
        <v>0</v>
      </c>
    </row>
    <row r="7412" spans="1:17">
      <c r="A7412" s="1109">
        <v>22953</v>
      </c>
      <c r="B7412" s="1110" t="s">
        <v>0</v>
      </c>
      <c r="C7412" s="1109">
        <v>2.875</v>
      </c>
      <c r="D7412" s="1109">
        <v>2.2589999999999999</v>
      </c>
      <c r="E7412" s="1109">
        <v>8.6999999999999993</v>
      </c>
      <c r="F7412" s="1109">
        <v>0</v>
      </c>
      <c r="G7412" s="1110" t="s">
        <v>10737</v>
      </c>
      <c r="H7412" s="1110" t="s">
        <v>4654</v>
      </c>
      <c r="I7412" s="1110" t="s">
        <v>10851</v>
      </c>
      <c r="J7412" s="1109">
        <v>0</v>
      </c>
      <c r="K7412" s="1109">
        <v>0</v>
      </c>
      <c r="L7412" s="1109">
        <v>0</v>
      </c>
      <c r="M7412" s="1109">
        <v>0</v>
      </c>
      <c r="N7412" s="1109">
        <v>0</v>
      </c>
      <c r="O7412" s="1109">
        <v>0</v>
      </c>
      <c r="P7412" s="1109">
        <v>0</v>
      </c>
      <c r="Q7412" s="1109">
        <v>0</v>
      </c>
    </row>
    <row r="7413" spans="1:17">
      <c r="A7413" s="1109">
        <v>22954</v>
      </c>
      <c r="B7413" s="1110" t="s">
        <v>0</v>
      </c>
      <c r="C7413" s="1109">
        <v>2.875</v>
      </c>
      <c r="D7413" s="1109">
        <v>2.2589999999999999</v>
      </c>
      <c r="E7413" s="1109">
        <v>8.6999999999999993</v>
      </c>
      <c r="F7413" s="1109">
        <v>0</v>
      </c>
      <c r="G7413" s="1110" t="s">
        <v>10753</v>
      </c>
      <c r="H7413" s="1110" t="s">
        <v>4654</v>
      </c>
      <c r="I7413" s="1110" t="s">
        <v>10853</v>
      </c>
      <c r="J7413" s="1109">
        <v>0</v>
      </c>
      <c r="K7413" s="1109">
        <v>0</v>
      </c>
      <c r="L7413" s="1109">
        <v>0</v>
      </c>
      <c r="M7413" s="1109">
        <v>0</v>
      </c>
      <c r="N7413" s="1109">
        <v>0</v>
      </c>
      <c r="O7413" s="1109">
        <v>0</v>
      </c>
      <c r="P7413" s="1109">
        <v>0</v>
      </c>
      <c r="Q7413" s="1109">
        <v>0</v>
      </c>
    </row>
    <row r="7414" spans="1:17">
      <c r="A7414" s="1109">
        <v>22955</v>
      </c>
      <c r="B7414" s="1110" t="s">
        <v>0</v>
      </c>
      <c r="C7414" s="1109">
        <v>2.875</v>
      </c>
      <c r="D7414" s="1109">
        <v>2.2589999999999999</v>
      </c>
      <c r="E7414" s="1109">
        <v>8.6999999999999993</v>
      </c>
      <c r="F7414" s="1109">
        <v>0</v>
      </c>
      <c r="G7414" s="1110" t="s">
        <v>10753</v>
      </c>
      <c r="H7414" s="1110" t="s">
        <v>4654</v>
      </c>
      <c r="I7414" s="1110" t="s">
        <v>10771</v>
      </c>
      <c r="J7414" s="1109">
        <v>0</v>
      </c>
      <c r="K7414" s="1109">
        <v>0</v>
      </c>
      <c r="L7414" s="1109">
        <v>0</v>
      </c>
      <c r="M7414" s="1109">
        <v>0</v>
      </c>
      <c r="N7414" s="1109">
        <v>0</v>
      </c>
      <c r="O7414" s="1109">
        <v>0</v>
      </c>
      <c r="P7414" s="1109">
        <v>0</v>
      </c>
      <c r="Q7414" s="1109">
        <v>0</v>
      </c>
    </row>
    <row r="7415" spans="1:17">
      <c r="A7415" s="1109">
        <v>22956</v>
      </c>
      <c r="B7415" s="1110" t="s">
        <v>0</v>
      </c>
      <c r="C7415" s="1109">
        <v>2.875</v>
      </c>
      <c r="D7415" s="1109">
        <v>2.2589999999999999</v>
      </c>
      <c r="E7415" s="1109">
        <v>8.6999999999999993</v>
      </c>
      <c r="F7415" s="1109">
        <v>0</v>
      </c>
      <c r="G7415" s="1110" t="s">
        <v>10753</v>
      </c>
      <c r="H7415" s="1110" t="s">
        <v>4654</v>
      </c>
      <c r="I7415" s="1110" t="s">
        <v>10851</v>
      </c>
      <c r="J7415" s="1109">
        <v>0</v>
      </c>
      <c r="K7415" s="1109">
        <v>0</v>
      </c>
      <c r="L7415" s="1109">
        <v>0</v>
      </c>
      <c r="M7415" s="1109">
        <v>0</v>
      </c>
      <c r="N7415" s="1109">
        <v>0</v>
      </c>
      <c r="O7415" s="1109">
        <v>0</v>
      </c>
      <c r="P7415" s="1109">
        <v>0</v>
      </c>
      <c r="Q7415" s="1109">
        <v>0</v>
      </c>
    </row>
    <row r="7416" spans="1:17">
      <c r="A7416" s="1109">
        <v>22957</v>
      </c>
      <c r="B7416" s="1110" t="s">
        <v>0</v>
      </c>
      <c r="C7416" s="1109">
        <v>2.875</v>
      </c>
      <c r="D7416" s="1109">
        <v>2.2589999999999999</v>
      </c>
      <c r="E7416" s="1109">
        <v>8.6999999999999993</v>
      </c>
      <c r="F7416" s="1109">
        <v>0</v>
      </c>
      <c r="G7416" s="1110" t="s">
        <v>10739</v>
      </c>
      <c r="H7416" s="1110" t="s">
        <v>4654</v>
      </c>
      <c r="I7416" s="1110" t="s">
        <v>10853</v>
      </c>
      <c r="J7416" s="1109">
        <v>0</v>
      </c>
      <c r="K7416" s="1109">
        <v>0</v>
      </c>
      <c r="L7416" s="1109">
        <v>0</v>
      </c>
      <c r="M7416" s="1109">
        <v>0</v>
      </c>
      <c r="N7416" s="1109">
        <v>0</v>
      </c>
      <c r="O7416" s="1109">
        <v>0</v>
      </c>
      <c r="P7416" s="1109">
        <v>0</v>
      </c>
      <c r="Q7416" s="1109">
        <v>0</v>
      </c>
    </row>
    <row r="7417" spans="1:17">
      <c r="A7417" s="1109">
        <v>22958</v>
      </c>
      <c r="B7417" s="1110" t="s">
        <v>0</v>
      </c>
      <c r="C7417" s="1109">
        <v>2.875</v>
      </c>
      <c r="D7417" s="1109">
        <v>2.2589999999999999</v>
      </c>
      <c r="E7417" s="1109">
        <v>8.6999999999999993</v>
      </c>
      <c r="F7417" s="1109">
        <v>0</v>
      </c>
      <c r="G7417" s="1110" t="s">
        <v>10739</v>
      </c>
      <c r="H7417" s="1110" t="s">
        <v>4654</v>
      </c>
      <c r="I7417" s="1110" t="s">
        <v>10771</v>
      </c>
      <c r="J7417" s="1109">
        <v>0</v>
      </c>
      <c r="K7417" s="1109">
        <v>0</v>
      </c>
      <c r="L7417" s="1109">
        <v>0</v>
      </c>
      <c r="M7417" s="1109">
        <v>0</v>
      </c>
      <c r="N7417" s="1109">
        <v>0</v>
      </c>
      <c r="O7417" s="1109">
        <v>0</v>
      </c>
      <c r="P7417" s="1109">
        <v>0</v>
      </c>
      <c r="Q7417" s="1109">
        <v>0</v>
      </c>
    </row>
    <row r="7418" spans="1:17">
      <c r="A7418" s="1109">
        <v>22959</v>
      </c>
      <c r="B7418" s="1110" t="s">
        <v>0</v>
      </c>
      <c r="C7418" s="1109">
        <v>2.875</v>
      </c>
      <c r="D7418" s="1109">
        <v>2.2589999999999999</v>
      </c>
      <c r="E7418" s="1109">
        <v>8.6999999999999993</v>
      </c>
      <c r="F7418" s="1109">
        <v>0</v>
      </c>
      <c r="G7418" s="1110" t="s">
        <v>10739</v>
      </c>
      <c r="H7418" s="1110" t="s">
        <v>4654</v>
      </c>
      <c r="I7418" s="1110" t="s">
        <v>10851</v>
      </c>
      <c r="J7418" s="1109">
        <v>0</v>
      </c>
      <c r="K7418" s="1109">
        <v>0</v>
      </c>
      <c r="L7418" s="1109">
        <v>0</v>
      </c>
      <c r="M7418" s="1109">
        <v>0</v>
      </c>
      <c r="N7418" s="1109">
        <v>0</v>
      </c>
      <c r="O7418" s="1109">
        <v>0</v>
      </c>
      <c r="P7418" s="1109">
        <v>0</v>
      </c>
      <c r="Q7418" s="1109">
        <v>0</v>
      </c>
    </row>
    <row r="7419" spans="1:17">
      <c r="A7419" s="1109">
        <v>22960</v>
      </c>
      <c r="B7419" s="1110" t="s">
        <v>0</v>
      </c>
      <c r="C7419" s="1109">
        <v>2.875</v>
      </c>
      <c r="D7419" s="1109">
        <v>2.2589999999999999</v>
      </c>
      <c r="E7419" s="1109">
        <v>8.6999999999999993</v>
      </c>
      <c r="F7419" s="1109">
        <v>0</v>
      </c>
      <c r="G7419" s="1110" t="s">
        <v>10844</v>
      </c>
      <c r="H7419" s="1110" t="s">
        <v>4654</v>
      </c>
      <c r="I7419" s="1110" t="s">
        <v>10853</v>
      </c>
      <c r="J7419" s="1109">
        <v>0</v>
      </c>
      <c r="K7419" s="1109">
        <v>0</v>
      </c>
      <c r="L7419" s="1109">
        <v>0</v>
      </c>
      <c r="M7419" s="1109">
        <v>0</v>
      </c>
      <c r="N7419" s="1109">
        <v>0</v>
      </c>
      <c r="O7419" s="1109">
        <v>0</v>
      </c>
      <c r="P7419" s="1109">
        <v>0</v>
      </c>
      <c r="Q7419" s="1109">
        <v>0</v>
      </c>
    </row>
    <row r="7420" spans="1:17">
      <c r="A7420" s="1109">
        <v>22961</v>
      </c>
      <c r="B7420" s="1110" t="s">
        <v>0</v>
      </c>
      <c r="C7420" s="1109">
        <v>2.875</v>
      </c>
      <c r="D7420" s="1109">
        <v>2.2589999999999999</v>
      </c>
      <c r="E7420" s="1109">
        <v>8.6999999999999993</v>
      </c>
      <c r="F7420" s="1109">
        <v>0</v>
      </c>
      <c r="G7420" s="1110" t="s">
        <v>10844</v>
      </c>
      <c r="H7420" s="1110" t="s">
        <v>4654</v>
      </c>
      <c r="I7420" s="1110" t="s">
        <v>10771</v>
      </c>
      <c r="J7420" s="1109">
        <v>0</v>
      </c>
      <c r="K7420" s="1109">
        <v>0</v>
      </c>
      <c r="L7420" s="1109">
        <v>0</v>
      </c>
      <c r="M7420" s="1109">
        <v>0</v>
      </c>
      <c r="N7420" s="1109">
        <v>0</v>
      </c>
      <c r="O7420" s="1109">
        <v>0</v>
      </c>
      <c r="P7420" s="1109">
        <v>0</v>
      </c>
      <c r="Q7420" s="1109">
        <v>0</v>
      </c>
    </row>
    <row r="7421" spans="1:17">
      <c r="A7421" s="1109">
        <v>22962</v>
      </c>
      <c r="B7421" s="1110" t="s">
        <v>0</v>
      </c>
      <c r="C7421" s="1109">
        <v>2.875</v>
      </c>
      <c r="D7421" s="1109">
        <v>2.2589999999999999</v>
      </c>
      <c r="E7421" s="1109">
        <v>8.6999999999999993</v>
      </c>
      <c r="F7421" s="1109">
        <v>0</v>
      </c>
      <c r="G7421" s="1110" t="s">
        <v>10844</v>
      </c>
      <c r="H7421" s="1110" t="s">
        <v>4654</v>
      </c>
      <c r="I7421" s="1110" t="s">
        <v>10851</v>
      </c>
      <c r="J7421" s="1109">
        <v>0</v>
      </c>
      <c r="K7421" s="1109">
        <v>0</v>
      </c>
      <c r="L7421" s="1109">
        <v>0</v>
      </c>
      <c r="M7421" s="1109">
        <v>0</v>
      </c>
      <c r="N7421" s="1109">
        <v>0</v>
      </c>
      <c r="O7421" s="1109">
        <v>0</v>
      </c>
      <c r="P7421" s="1109">
        <v>0</v>
      </c>
      <c r="Q7421" s="1109">
        <v>0</v>
      </c>
    </row>
    <row r="7422" spans="1:17">
      <c r="A7422" s="1109">
        <v>22963</v>
      </c>
      <c r="B7422" s="1110" t="s">
        <v>0</v>
      </c>
      <c r="C7422" s="1109">
        <v>2.875</v>
      </c>
      <c r="D7422" s="1109">
        <v>2.2589999999999999</v>
      </c>
      <c r="E7422" s="1109">
        <v>8.6</v>
      </c>
      <c r="F7422" s="1109">
        <v>0</v>
      </c>
      <c r="G7422" s="1110" t="s">
        <v>10840</v>
      </c>
      <c r="H7422" s="1110" t="s">
        <v>4654</v>
      </c>
      <c r="I7422" s="1110" t="s">
        <v>10841</v>
      </c>
      <c r="J7422" s="1109">
        <v>0</v>
      </c>
      <c r="K7422" s="1109">
        <v>0</v>
      </c>
      <c r="L7422" s="1109">
        <v>0</v>
      </c>
      <c r="M7422" s="1109">
        <v>0</v>
      </c>
      <c r="N7422" s="1109">
        <v>0</v>
      </c>
      <c r="O7422" s="1109">
        <v>0</v>
      </c>
      <c r="P7422" s="1109">
        <v>0</v>
      </c>
      <c r="Q7422" s="1109">
        <v>0</v>
      </c>
    </row>
    <row r="7423" spans="1:17">
      <c r="A7423" s="1109">
        <v>22964</v>
      </c>
      <c r="B7423" s="1110" t="s">
        <v>0</v>
      </c>
      <c r="C7423" s="1109">
        <v>2.875</v>
      </c>
      <c r="D7423" s="1109">
        <v>2.2589999999999999</v>
      </c>
      <c r="E7423" s="1109">
        <v>8.6</v>
      </c>
      <c r="F7423" s="1109">
        <v>0</v>
      </c>
      <c r="G7423" s="1110" t="s">
        <v>10840</v>
      </c>
      <c r="H7423" s="1110" t="s">
        <v>4654</v>
      </c>
      <c r="I7423" s="1110" t="s">
        <v>10832</v>
      </c>
      <c r="J7423" s="1109">
        <v>0</v>
      </c>
      <c r="K7423" s="1109">
        <v>0</v>
      </c>
      <c r="L7423" s="1109">
        <v>0</v>
      </c>
      <c r="M7423" s="1109">
        <v>0</v>
      </c>
      <c r="N7423" s="1109">
        <v>0</v>
      </c>
      <c r="O7423" s="1109">
        <v>0</v>
      </c>
      <c r="P7423" s="1109">
        <v>0</v>
      </c>
      <c r="Q7423" s="1109">
        <v>0</v>
      </c>
    </row>
    <row r="7424" spans="1:17">
      <c r="A7424" s="1109">
        <v>22965</v>
      </c>
      <c r="B7424" s="1110" t="s">
        <v>0</v>
      </c>
      <c r="C7424" s="1109">
        <v>2.875</v>
      </c>
      <c r="D7424" s="1109">
        <v>2.2589999999999999</v>
      </c>
      <c r="E7424" s="1109">
        <v>8.6</v>
      </c>
      <c r="F7424" s="1109">
        <v>0</v>
      </c>
      <c r="G7424" s="1110" t="s">
        <v>10840</v>
      </c>
      <c r="H7424" s="1110" t="s">
        <v>4654</v>
      </c>
      <c r="I7424" s="1110" t="s">
        <v>10839</v>
      </c>
      <c r="J7424" s="1109">
        <v>0</v>
      </c>
      <c r="K7424" s="1109">
        <v>0</v>
      </c>
      <c r="L7424" s="1109">
        <v>0</v>
      </c>
      <c r="M7424" s="1109">
        <v>0</v>
      </c>
      <c r="N7424" s="1109">
        <v>0</v>
      </c>
      <c r="O7424" s="1109">
        <v>0</v>
      </c>
      <c r="P7424" s="1109">
        <v>0</v>
      </c>
      <c r="Q7424" s="1109">
        <v>0</v>
      </c>
    </row>
    <row r="7425" spans="1:17">
      <c r="A7425" s="1109">
        <v>22966</v>
      </c>
      <c r="B7425" s="1110" t="s">
        <v>0</v>
      </c>
      <c r="C7425" s="1109">
        <v>2.875</v>
      </c>
      <c r="D7425" s="1109">
        <v>2.2589999999999999</v>
      </c>
      <c r="E7425" s="1109">
        <v>8.6</v>
      </c>
      <c r="F7425" s="1109">
        <v>0</v>
      </c>
      <c r="G7425" s="1110" t="s">
        <v>10842</v>
      </c>
      <c r="H7425" s="1110" t="s">
        <v>4654</v>
      </c>
      <c r="I7425" s="1110" t="s">
        <v>10841</v>
      </c>
      <c r="J7425" s="1109">
        <v>0</v>
      </c>
      <c r="K7425" s="1109">
        <v>0</v>
      </c>
      <c r="L7425" s="1109">
        <v>0</v>
      </c>
      <c r="M7425" s="1109">
        <v>0</v>
      </c>
      <c r="N7425" s="1109">
        <v>0</v>
      </c>
      <c r="O7425" s="1109">
        <v>0</v>
      </c>
      <c r="P7425" s="1109">
        <v>0</v>
      </c>
      <c r="Q7425" s="1109">
        <v>0</v>
      </c>
    </row>
    <row r="7426" spans="1:17">
      <c r="A7426" s="1109">
        <v>22967</v>
      </c>
      <c r="B7426" s="1110" t="s">
        <v>0</v>
      </c>
      <c r="C7426" s="1109">
        <v>2.875</v>
      </c>
      <c r="D7426" s="1109">
        <v>2.2589999999999999</v>
      </c>
      <c r="E7426" s="1109">
        <v>8.6</v>
      </c>
      <c r="F7426" s="1109">
        <v>0</v>
      </c>
      <c r="G7426" s="1110" t="s">
        <v>10842</v>
      </c>
      <c r="H7426" s="1110" t="s">
        <v>4654</v>
      </c>
      <c r="I7426" s="1110" t="s">
        <v>10852</v>
      </c>
      <c r="J7426" s="1109">
        <v>0</v>
      </c>
      <c r="K7426" s="1109">
        <v>0</v>
      </c>
      <c r="L7426" s="1109">
        <v>0</v>
      </c>
      <c r="M7426" s="1109">
        <v>0</v>
      </c>
      <c r="N7426" s="1109">
        <v>0</v>
      </c>
      <c r="O7426" s="1109">
        <v>0</v>
      </c>
      <c r="P7426" s="1109">
        <v>0</v>
      </c>
      <c r="Q7426" s="1109">
        <v>0</v>
      </c>
    </row>
    <row r="7427" spans="1:17">
      <c r="A7427" s="1109">
        <v>22968</v>
      </c>
      <c r="B7427" s="1110" t="s">
        <v>0</v>
      </c>
      <c r="C7427" s="1109">
        <v>2.875</v>
      </c>
      <c r="D7427" s="1109">
        <v>2.2589999999999999</v>
      </c>
      <c r="E7427" s="1109">
        <v>8.6</v>
      </c>
      <c r="F7427" s="1109">
        <v>0</v>
      </c>
      <c r="G7427" s="1110" t="s">
        <v>10842</v>
      </c>
      <c r="H7427" s="1110" t="s">
        <v>4654</v>
      </c>
      <c r="I7427" s="1110" t="s">
        <v>10832</v>
      </c>
      <c r="J7427" s="1109">
        <v>0</v>
      </c>
      <c r="K7427" s="1109">
        <v>0</v>
      </c>
      <c r="L7427" s="1109">
        <v>0</v>
      </c>
      <c r="M7427" s="1109">
        <v>0</v>
      </c>
      <c r="N7427" s="1109">
        <v>0</v>
      </c>
      <c r="O7427" s="1109">
        <v>0</v>
      </c>
      <c r="P7427" s="1109">
        <v>0</v>
      </c>
      <c r="Q7427" s="1109">
        <v>0</v>
      </c>
    </row>
    <row r="7428" spans="1:17">
      <c r="A7428" s="1109">
        <v>22969</v>
      </c>
      <c r="B7428" s="1110" t="s">
        <v>0</v>
      </c>
      <c r="C7428" s="1109">
        <v>2.875</v>
      </c>
      <c r="D7428" s="1109">
        <v>2.2589999999999999</v>
      </c>
      <c r="E7428" s="1109">
        <v>8.6</v>
      </c>
      <c r="F7428" s="1109">
        <v>0</v>
      </c>
      <c r="G7428" s="1110" t="s">
        <v>10842</v>
      </c>
      <c r="H7428" s="1110" t="s">
        <v>4654</v>
      </c>
      <c r="I7428" s="1110" t="s">
        <v>10839</v>
      </c>
      <c r="J7428" s="1109">
        <v>0</v>
      </c>
      <c r="K7428" s="1109">
        <v>0</v>
      </c>
      <c r="L7428" s="1109">
        <v>0</v>
      </c>
      <c r="M7428" s="1109">
        <v>0</v>
      </c>
      <c r="N7428" s="1109">
        <v>0</v>
      </c>
      <c r="O7428" s="1109">
        <v>0</v>
      </c>
      <c r="P7428" s="1109">
        <v>0</v>
      </c>
      <c r="Q7428" s="1109">
        <v>0</v>
      </c>
    </row>
    <row r="7429" spans="1:17">
      <c r="A7429" s="1109">
        <v>22970</v>
      </c>
      <c r="B7429" s="1110" t="s">
        <v>0</v>
      </c>
      <c r="C7429" s="1109">
        <v>2.875</v>
      </c>
      <c r="D7429" s="1109">
        <v>2.2589999999999999</v>
      </c>
      <c r="E7429" s="1109">
        <v>8.6</v>
      </c>
      <c r="F7429" s="1109">
        <v>0</v>
      </c>
      <c r="G7429" s="1110" t="s">
        <v>10843</v>
      </c>
      <c r="H7429" s="1110" t="s">
        <v>4654</v>
      </c>
      <c r="I7429" s="1110" t="s">
        <v>10841</v>
      </c>
      <c r="J7429" s="1109">
        <v>0</v>
      </c>
      <c r="K7429" s="1109">
        <v>0</v>
      </c>
      <c r="L7429" s="1109">
        <v>0</v>
      </c>
      <c r="M7429" s="1109">
        <v>0</v>
      </c>
      <c r="N7429" s="1109">
        <v>0</v>
      </c>
      <c r="O7429" s="1109">
        <v>0</v>
      </c>
      <c r="P7429" s="1109">
        <v>0</v>
      </c>
      <c r="Q7429" s="1109">
        <v>0</v>
      </c>
    </row>
    <row r="7430" spans="1:17">
      <c r="A7430" s="1109">
        <v>22971</v>
      </c>
      <c r="B7430" s="1110" t="s">
        <v>0</v>
      </c>
      <c r="C7430" s="1109">
        <v>2.875</v>
      </c>
      <c r="D7430" s="1109">
        <v>2.2589999999999999</v>
      </c>
      <c r="E7430" s="1109">
        <v>8.6</v>
      </c>
      <c r="F7430" s="1109">
        <v>0</v>
      </c>
      <c r="G7430" s="1110" t="s">
        <v>10843</v>
      </c>
      <c r="H7430" s="1110" t="s">
        <v>4654</v>
      </c>
      <c r="I7430" s="1110" t="s">
        <v>10832</v>
      </c>
      <c r="J7430" s="1109">
        <v>0</v>
      </c>
      <c r="K7430" s="1109">
        <v>0</v>
      </c>
      <c r="L7430" s="1109">
        <v>0</v>
      </c>
      <c r="M7430" s="1109">
        <v>0</v>
      </c>
      <c r="N7430" s="1109">
        <v>0</v>
      </c>
      <c r="O7430" s="1109">
        <v>0</v>
      </c>
      <c r="P7430" s="1109">
        <v>0</v>
      </c>
      <c r="Q7430" s="1109">
        <v>0</v>
      </c>
    </row>
    <row r="7431" spans="1:17">
      <c r="A7431" s="1109">
        <v>22972</v>
      </c>
      <c r="B7431" s="1110" t="s">
        <v>0</v>
      </c>
      <c r="C7431" s="1109">
        <v>2.875</v>
      </c>
      <c r="D7431" s="1109">
        <v>2.2589999999999999</v>
      </c>
      <c r="E7431" s="1109">
        <v>8.6</v>
      </c>
      <c r="F7431" s="1109">
        <v>0</v>
      </c>
      <c r="G7431" s="1110" t="s">
        <v>10843</v>
      </c>
      <c r="H7431" s="1110" t="s">
        <v>4654</v>
      </c>
      <c r="I7431" s="1110" t="s">
        <v>10852</v>
      </c>
      <c r="J7431" s="1109">
        <v>0</v>
      </c>
      <c r="K7431" s="1109">
        <v>0</v>
      </c>
      <c r="L7431" s="1109">
        <v>0</v>
      </c>
      <c r="M7431" s="1109">
        <v>0</v>
      </c>
      <c r="N7431" s="1109">
        <v>0</v>
      </c>
      <c r="O7431" s="1109">
        <v>0</v>
      </c>
      <c r="P7431" s="1109">
        <v>0</v>
      </c>
      <c r="Q7431" s="1109">
        <v>0</v>
      </c>
    </row>
    <row r="7432" spans="1:17">
      <c r="A7432" s="1109">
        <v>22973</v>
      </c>
      <c r="B7432" s="1110" t="s">
        <v>0</v>
      </c>
      <c r="C7432" s="1109">
        <v>2.875</v>
      </c>
      <c r="D7432" s="1109">
        <v>2.2589999999999999</v>
      </c>
      <c r="E7432" s="1109">
        <v>8.6</v>
      </c>
      <c r="F7432" s="1109">
        <v>0</v>
      </c>
      <c r="G7432" s="1110" t="s">
        <v>10843</v>
      </c>
      <c r="H7432" s="1110" t="s">
        <v>4654</v>
      </c>
      <c r="I7432" s="1110" t="s">
        <v>10839</v>
      </c>
      <c r="J7432" s="1109">
        <v>0</v>
      </c>
      <c r="K7432" s="1109">
        <v>0</v>
      </c>
      <c r="L7432" s="1109">
        <v>0</v>
      </c>
      <c r="M7432" s="1109">
        <v>0</v>
      </c>
      <c r="N7432" s="1109">
        <v>0</v>
      </c>
      <c r="O7432" s="1109">
        <v>0</v>
      </c>
      <c r="P7432" s="1109">
        <v>0</v>
      </c>
      <c r="Q7432" s="1109">
        <v>0</v>
      </c>
    </row>
    <row r="7433" spans="1:17">
      <c r="A7433" s="1109">
        <v>22974</v>
      </c>
      <c r="B7433" s="1110" t="s">
        <v>0</v>
      </c>
      <c r="C7433" s="1109">
        <v>2.875</v>
      </c>
      <c r="D7433" s="1109">
        <v>2.2589999999999999</v>
      </c>
      <c r="E7433" s="1109">
        <v>8.6</v>
      </c>
      <c r="F7433" s="1109">
        <v>0</v>
      </c>
      <c r="G7433" s="1110" t="s">
        <v>10784</v>
      </c>
      <c r="H7433" s="1110" t="s">
        <v>4654</v>
      </c>
      <c r="I7433" s="1110" t="s">
        <v>10841</v>
      </c>
      <c r="J7433" s="1109">
        <v>0</v>
      </c>
      <c r="K7433" s="1109">
        <v>0</v>
      </c>
      <c r="L7433" s="1109">
        <v>0</v>
      </c>
      <c r="M7433" s="1109">
        <v>0</v>
      </c>
      <c r="N7433" s="1109">
        <v>0</v>
      </c>
      <c r="O7433" s="1109">
        <v>0</v>
      </c>
      <c r="P7433" s="1109">
        <v>0</v>
      </c>
      <c r="Q7433" s="1109">
        <v>0</v>
      </c>
    </row>
    <row r="7434" spans="1:17">
      <c r="A7434" s="1109">
        <v>22975</v>
      </c>
      <c r="B7434" s="1110" t="s">
        <v>0</v>
      </c>
      <c r="C7434" s="1109">
        <v>2.875</v>
      </c>
      <c r="D7434" s="1109">
        <v>2.2589999999999999</v>
      </c>
      <c r="E7434" s="1109">
        <v>8.6</v>
      </c>
      <c r="F7434" s="1109">
        <v>0</v>
      </c>
      <c r="G7434" s="1110" t="s">
        <v>10784</v>
      </c>
      <c r="H7434" s="1110" t="s">
        <v>4654</v>
      </c>
      <c r="I7434" s="1110" t="s">
        <v>10832</v>
      </c>
      <c r="J7434" s="1109">
        <v>0</v>
      </c>
      <c r="K7434" s="1109">
        <v>0</v>
      </c>
      <c r="L7434" s="1109">
        <v>0</v>
      </c>
      <c r="M7434" s="1109">
        <v>0</v>
      </c>
      <c r="N7434" s="1109">
        <v>0</v>
      </c>
      <c r="O7434" s="1109">
        <v>0</v>
      </c>
      <c r="P7434" s="1109">
        <v>0</v>
      </c>
      <c r="Q7434" s="1109">
        <v>0</v>
      </c>
    </row>
    <row r="7435" spans="1:17">
      <c r="A7435" s="1109">
        <v>22976</v>
      </c>
      <c r="B7435" s="1110" t="s">
        <v>0</v>
      </c>
      <c r="C7435" s="1109">
        <v>2.875</v>
      </c>
      <c r="D7435" s="1109">
        <v>2.2589999999999999</v>
      </c>
      <c r="E7435" s="1109">
        <v>8.6</v>
      </c>
      <c r="F7435" s="1109">
        <v>0</v>
      </c>
      <c r="G7435" s="1110" t="s">
        <v>10784</v>
      </c>
      <c r="H7435" s="1110" t="s">
        <v>4654</v>
      </c>
      <c r="I7435" s="1110" t="s">
        <v>10839</v>
      </c>
      <c r="J7435" s="1109">
        <v>0</v>
      </c>
      <c r="K7435" s="1109">
        <v>0</v>
      </c>
      <c r="L7435" s="1109">
        <v>0</v>
      </c>
      <c r="M7435" s="1109">
        <v>0</v>
      </c>
      <c r="N7435" s="1109">
        <v>0</v>
      </c>
      <c r="O7435" s="1109">
        <v>0</v>
      </c>
      <c r="P7435" s="1109">
        <v>0</v>
      </c>
      <c r="Q7435" s="1109">
        <v>0</v>
      </c>
    </row>
    <row r="7436" spans="1:17">
      <c r="A7436" s="1109">
        <v>22977</v>
      </c>
      <c r="B7436" s="1110" t="s">
        <v>0</v>
      </c>
      <c r="C7436" s="1109">
        <v>2.875</v>
      </c>
      <c r="D7436" s="1109">
        <v>2.2589999999999999</v>
      </c>
      <c r="E7436" s="1109">
        <v>8.6</v>
      </c>
      <c r="F7436" s="1109">
        <v>0</v>
      </c>
      <c r="G7436" s="1110" t="s">
        <v>10741</v>
      </c>
      <c r="H7436" s="1110" t="s">
        <v>4654</v>
      </c>
      <c r="I7436" s="1110" t="s">
        <v>10841</v>
      </c>
      <c r="J7436" s="1109">
        <v>0</v>
      </c>
      <c r="K7436" s="1109">
        <v>0</v>
      </c>
      <c r="L7436" s="1109">
        <v>0</v>
      </c>
      <c r="M7436" s="1109">
        <v>0</v>
      </c>
      <c r="N7436" s="1109">
        <v>0</v>
      </c>
      <c r="O7436" s="1109">
        <v>0</v>
      </c>
      <c r="P7436" s="1109">
        <v>0</v>
      </c>
      <c r="Q7436" s="1109">
        <v>0</v>
      </c>
    </row>
    <row r="7437" spans="1:17">
      <c r="A7437" s="1109">
        <v>22978</v>
      </c>
      <c r="B7437" s="1110" t="s">
        <v>0</v>
      </c>
      <c r="C7437" s="1109">
        <v>2.875</v>
      </c>
      <c r="D7437" s="1109">
        <v>2.2589999999999999</v>
      </c>
      <c r="E7437" s="1109">
        <v>8.6</v>
      </c>
      <c r="F7437" s="1109">
        <v>0</v>
      </c>
      <c r="G7437" s="1110" t="s">
        <v>10741</v>
      </c>
      <c r="H7437" s="1110" t="s">
        <v>4654</v>
      </c>
      <c r="I7437" s="1110" t="s">
        <v>10852</v>
      </c>
      <c r="J7437" s="1109">
        <v>0</v>
      </c>
      <c r="K7437" s="1109">
        <v>0</v>
      </c>
      <c r="L7437" s="1109">
        <v>0</v>
      </c>
      <c r="M7437" s="1109">
        <v>0</v>
      </c>
      <c r="N7437" s="1109">
        <v>0</v>
      </c>
      <c r="O7437" s="1109">
        <v>0</v>
      </c>
      <c r="P7437" s="1109">
        <v>0</v>
      </c>
      <c r="Q7437" s="1109">
        <v>0</v>
      </c>
    </row>
    <row r="7438" spans="1:17">
      <c r="A7438" s="1109">
        <v>22979</v>
      </c>
      <c r="B7438" s="1110" t="s">
        <v>0</v>
      </c>
      <c r="C7438" s="1109">
        <v>2.875</v>
      </c>
      <c r="D7438" s="1109">
        <v>2.2589999999999999</v>
      </c>
      <c r="E7438" s="1109">
        <v>8.6</v>
      </c>
      <c r="F7438" s="1109">
        <v>0</v>
      </c>
      <c r="G7438" s="1110" t="s">
        <v>10741</v>
      </c>
      <c r="H7438" s="1110" t="s">
        <v>4654</v>
      </c>
      <c r="I7438" s="1110" t="s">
        <v>10832</v>
      </c>
      <c r="J7438" s="1109">
        <v>0</v>
      </c>
      <c r="K7438" s="1109">
        <v>0</v>
      </c>
      <c r="L7438" s="1109">
        <v>0</v>
      </c>
      <c r="M7438" s="1109">
        <v>0</v>
      </c>
      <c r="N7438" s="1109">
        <v>0</v>
      </c>
      <c r="O7438" s="1109">
        <v>0</v>
      </c>
      <c r="P7438" s="1109">
        <v>0</v>
      </c>
      <c r="Q7438" s="1109">
        <v>0</v>
      </c>
    </row>
    <row r="7439" spans="1:17">
      <c r="A7439" s="1109">
        <v>22980</v>
      </c>
      <c r="B7439" s="1110" t="s">
        <v>0</v>
      </c>
      <c r="C7439" s="1109">
        <v>2.875</v>
      </c>
      <c r="D7439" s="1109">
        <v>2.2589999999999999</v>
      </c>
      <c r="E7439" s="1109">
        <v>8.6</v>
      </c>
      <c r="F7439" s="1109">
        <v>0</v>
      </c>
      <c r="G7439" s="1110" t="s">
        <v>10741</v>
      </c>
      <c r="H7439" s="1110" t="s">
        <v>4654</v>
      </c>
      <c r="I7439" s="1110" t="s">
        <v>10839</v>
      </c>
      <c r="J7439" s="1109">
        <v>0</v>
      </c>
      <c r="K7439" s="1109">
        <v>0</v>
      </c>
      <c r="L7439" s="1109">
        <v>0</v>
      </c>
      <c r="M7439" s="1109">
        <v>0</v>
      </c>
      <c r="N7439" s="1109">
        <v>0</v>
      </c>
      <c r="O7439" s="1109">
        <v>0</v>
      </c>
      <c r="P7439" s="1109">
        <v>0</v>
      </c>
      <c r="Q7439" s="1109">
        <v>0</v>
      </c>
    </row>
    <row r="7440" spans="1:17">
      <c r="A7440" s="1109">
        <v>22981</v>
      </c>
      <c r="B7440" s="1110" t="s">
        <v>0</v>
      </c>
      <c r="C7440" s="1109">
        <v>2.875</v>
      </c>
      <c r="D7440" s="1109">
        <v>2.2589999999999999</v>
      </c>
      <c r="E7440" s="1109">
        <v>8.6</v>
      </c>
      <c r="F7440" s="1109">
        <v>0</v>
      </c>
      <c r="G7440" s="1110" t="s">
        <v>10790</v>
      </c>
      <c r="H7440" s="1110" t="s">
        <v>4654</v>
      </c>
      <c r="I7440" s="1110" t="s">
        <v>10841</v>
      </c>
      <c r="J7440" s="1109">
        <v>0</v>
      </c>
      <c r="K7440" s="1109">
        <v>0</v>
      </c>
      <c r="L7440" s="1109">
        <v>0</v>
      </c>
      <c r="M7440" s="1109">
        <v>0</v>
      </c>
      <c r="N7440" s="1109">
        <v>0</v>
      </c>
      <c r="O7440" s="1109">
        <v>0</v>
      </c>
      <c r="P7440" s="1109">
        <v>0</v>
      </c>
      <c r="Q7440" s="1109">
        <v>0</v>
      </c>
    </row>
    <row r="7441" spans="1:17">
      <c r="A7441" s="1109">
        <v>22982</v>
      </c>
      <c r="B7441" s="1110" t="s">
        <v>0</v>
      </c>
      <c r="C7441" s="1109">
        <v>2.875</v>
      </c>
      <c r="D7441" s="1109">
        <v>2.2589999999999999</v>
      </c>
      <c r="E7441" s="1109">
        <v>8.6</v>
      </c>
      <c r="F7441" s="1109">
        <v>0</v>
      </c>
      <c r="G7441" s="1110" t="s">
        <v>10790</v>
      </c>
      <c r="H7441" s="1110" t="s">
        <v>4654</v>
      </c>
      <c r="I7441" s="1110" t="s">
        <v>10852</v>
      </c>
      <c r="J7441" s="1109">
        <v>0</v>
      </c>
      <c r="K7441" s="1109">
        <v>0</v>
      </c>
      <c r="L7441" s="1109">
        <v>0</v>
      </c>
      <c r="M7441" s="1109">
        <v>0</v>
      </c>
      <c r="N7441" s="1109">
        <v>0</v>
      </c>
      <c r="O7441" s="1109">
        <v>0</v>
      </c>
      <c r="P7441" s="1109">
        <v>0</v>
      </c>
      <c r="Q7441" s="1109">
        <v>0</v>
      </c>
    </row>
    <row r="7442" spans="1:17">
      <c r="A7442" s="1109">
        <v>22983</v>
      </c>
      <c r="B7442" s="1110" t="s">
        <v>0</v>
      </c>
      <c r="C7442" s="1109">
        <v>2.875</v>
      </c>
      <c r="D7442" s="1109">
        <v>2.2589999999999999</v>
      </c>
      <c r="E7442" s="1109">
        <v>8.6</v>
      </c>
      <c r="F7442" s="1109">
        <v>0</v>
      </c>
      <c r="G7442" s="1110" t="s">
        <v>10790</v>
      </c>
      <c r="H7442" s="1110" t="s">
        <v>4654</v>
      </c>
      <c r="I7442" s="1110" t="s">
        <v>10832</v>
      </c>
      <c r="J7442" s="1109">
        <v>0</v>
      </c>
      <c r="K7442" s="1109">
        <v>0</v>
      </c>
      <c r="L7442" s="1109">
        <v>0</v>
      </c>
      <c r="M7442" s="1109">
        <v>0</v>
      </c>
      <c r="N7442" s="1109">
        <v>0</v>
      </c>
      <c r="O7442" s="1109">
        <v>0</v>
      </c>
      <c r="P7442" s="1109">
        <v>0</v>
      </c>
      <c r="Q7442" s="1109">
        <v>0</v>
      </c>
    </row>
    <row r="7443" spans="1:17">
      <c r="A7443" s="1109">
        <v>22984</v>
      </c>
      <c r="B7443" s="1110" t="s">
        <v>0</v>
      </c>
      <c r="C7443" s="1109">
        <v>2.875</v>
      </c>
      <c r="D7443" s="1109">
        <v>2.2589999999999999</v>
      </c>
      <c r="E7443" s="1109">
        <v>8.6</v>
      </c>
      <c r="F7443" s="1109">
        <v>0</v>
      </c>
      <c r="G7443" s="1110" t="s">
        <v>10790</v>
      </c>
      <c r="H7443" s="1110" t="s">
        <v>4654</v>
      </c>
      <c r="I7443" s="1110" t="s">
        <v>10839</v>
      </c>
      <c r="J7443" s="1109">
        <v>0</v>
      </c>
      <c r="K7443" s="1109">
        <v>0</v>
      </c>
      <c r="L7443" s="1109">
        <v>0</v>
      </c>
      <c r="M7443" s="1109">
        <v>0</v>
      </c>
      <c r="N7443" s="1109">
        <v>0</v>
      </c>
      <c r="O7443" s="1109">
        <v>0</v>
      </c>
      <c r="P7443" s="1109">
        <v>0</v>
      </c>
      <c r="Q7443" s="1109">
        <v>0</v>
      </c>
    </row>
    <row r="7444" spans="1:17">
      <c r="A7444" s="1109">
        <v>22985</v>
      </c>
      <c r="B7444" s="1110" t="s">
        <v>0</v>
      </c>
      <c r="C7444" s="1109">
        <v>2.875</v>
      </c>
      <c r="D7444" s="1109">
        <v>2.2589999999999999</v>
      </c>
      <c r="E7444" s="1109">
        <v>8.6</v>
      </c>
      <c r="F7444" s="1109">
        <v>0</v>
      </c>
      <c r="G7444" s="1110" t="s">
        <v>10833</v>
      </c>
      <c r="H7444" s="1110" t="s">
        <v>4654</v>
      </c>
      <c r="I7444" s="1110" t="s">
        <v>10841</v>
      </c>
      <c r="J7444" s="1109">
        <v>0</v>
      </c>
      <c r="K7444" s="1109">
        <v>0</v>
      </c>
      <c r="L7444" s="1109">
        <v>0</v>
      </c>
      <c r="M7444" s="1109">
        <v>0</v>
      </c>
      <c r="N7444" s="1109">
        <v>0</v>
      </c>
      <c r="O7444" s="1109">
        <v>0</v>
      </c>
      <c r="P7444" s="1109">
        <v>0</v>
      </c>
      <c r="Q7444" s="1109">
        <v>0</v>
      </c>
    </row>
    <row r="7445" spans="1:17">
      <c r="A7445" s="1109">
        <v>22986</v>
      </c>
      <c r="B7445" s="1110" t="s">
        <v>0</v>
      </c>
      <c r="C7445" s="1109">
        <v>2.875</v>
      </c>
      <c r="D7445" s="1109">
        <v>2.2589999999999999</v>
      </c>
      <c r="E7445" s="1109">
        <v>8.6</v>
      </c>
      <c r="F7445" s="1109">
        <v>0</v>
      </c>
      <c r="G7445" s="1110" t="s">
        <v>10833</v>
      </c>
      <c r="H7445" s="1110" t="s">
        <v>4654</v>
      </c>
      <c r="I7445" s="1110" t="s">
        <v>10832</v>
      </c>
      <c r="J7445" s="1109">
        <v>0</v>
      </c>
      <c r="K7445" s="1109">
        <v>0</v>
      </c>
      <c r="L7445" s="1109">
        <v>0</v>
      </c>
      <c r="M7445" s="1109">
        <v>0</v>
      </c>
      <c r="N7445" s="1109">
        <v>0</v>
      </c>
      <c r="O7445" s="1109">
        <v>0</v>
      </c>
      <c r="P7445" s="1109">
        <v>0</v>
      </c>
      <c r="Q7445" s="1109">
        <v>0</v>
      </c>
    </row>
    <row r="7446" spans="1:17">
      <c r="A7446" s="1109">
        <v>22987</v>
      </c>
      <c r="B7446" s="1110" t="s">
        <v>0</v>
      </c>
      <c r="C7446" s="1109">
        <v>2.875</v>
      </c>
      <c r="D7446" s="1109">
        <v>2.2589999999999999</v>
      </c>
      <c r="E7446" s="1109">
        <v>8.6</v>
      </c>
      <c r="F7446" s="1109">
        <v>0</v>
      </c>
      <c r="G7446" s="1110" t="s">
        <v>10833</v>
      </c>
      <c r="H7446" s="1110" t="s">
        <v>4654</v>
      </c>
      <c r="I7446" s="1110" t="s">
        <v>10852</v>
      </c>
      <c r="J7446" s="1109">
        <v>0</v>
      </c>
      <c r="K7446" s="1109">
        <v>0</v>
      </c>
      <c r="L7446" s="1109">
        <v>0</v>
      </c>
      <c r="M7446" s="1109">
        <v>0</v>
      </c>
      <c r="N7446" s="1109">
        <v>0</v>
      </c>
      <c r="O7446" s="1109">
        <v>0</v>
      </c>
      <c r="P7446" s="1109">
        <v>0</v>
      </c>
      <c r="Q7446" s="1109">
        <v>0</v>
      </c>
    </row>
    <row r="7447" spans="1:17">
      <c r="A7447" s="1109">
        <v>22988</v>
      </c>
      <c r="B7447" s="1110" t="s">
        <v>0</v>
      </c>
      <c r="C7447" s="1109">
        <v>2.875</v>
      </c>
      <c r="D7447" s="1109">
        <v>2.2589999999999999</v>
      </c>
      <c r="E7447" s="1109">
        <v>8.6</v>
      </c>
      <c r="F7447" s="1109">
        <v>0</v>
      </c>
      <c r="G7447" s="1110" t="s">
        <v>10833</v>
      </c>
      <c r="H7447" s="1110" t="s">
        <v>4654</v>
      </c>
      <c r="I7447" s="1110" t="s">
        <v>10839</v>
      </c>
      <c r="J7447" s="1109">
        <v>0</v>
      </c>
      <c r="K7447" s="1109">
        <v>0</v>
      </c>
      <c r="L7447" s="1109">
        <v>0</v>
      </c>
      <c r="M7447" s="1109">
        <v>0</v>
      </c>
      <c r="N7447" s="1109">
        <v>0</v>
      </c>
      <c r="O7447" s="1109">
        <v>0</v>
      </c>
      <c r="P7447" s="1109">
        <v>0</v>
      </c>
      <c r="Q7447" s="1109">
        <v>0</v>
      </c>
    </row>
    <row r="7448" spans="1:17">
      <c r="A7448" s="1109">
        <v>22989</v>
      </c>
      <c r="B7448" s="1110" t="s">
        <v>0</v>
      </c>
      <c r="C7448" s="1109">
        <v>2.875</v>
      </c>
      <c r="D7448" s="1109">
        <v>2.2589999999999999</v>
      </c>
      <c r="E7448" s="1109">
        <v>8.6</v>
      </c>
      <c r="F7448" s="1109">
        <v>0</v>
      </c>
      <c r="G7448" s="1110" t="s">
        <v>10737</v>
      </c>
      <c r="H7448" s="1110" t="s">
        <v>4654</v>
      </c>
      <c r="I7448" s="1110" t="s">
        <v>10841</v>
      </c>
      <c r="J7448" s="1109">
        <v>0</v>
      </c>
      <c r="K7448" s="1109">
        <v>0</v>
      </c>
      <c r="L7448" s="1109">
        <v>0</v>
      </c>
      <c r="M7448" s="1109">
        <v>0</v>
      </c>
      <c r="N7448" s="1109">
        <v>0</v>
      </c>
      <c r="O7448" s="1109">
        <v>0</v>
      </c>
      <c r="P7448" s="1109">
        <v>0</v>
      </c>
      <c r="Q7448" s="1109">
        <v>0</v>
      </c>
    </row>
    <row r="7449" spans="1:17">
      <c r="A7449" s="1109">
        <v>22990</v>
      </c>
      <c r="B7449" s="1110" t="s">
        <v>0</v>
      </c>
      <c r="C7449" s="1109">
        <v>2.875</v>
      </c>
      <c r="D7449" s="1109">
        <v>2.2589999999999999</v>
      </c>
      <c r="E7449" s="1109">
        <v>8.6</v>
      </c>
      <c r="F7449" s="1109">
        <v>0</v>
      </c>
      <c r="G7449" s="1110" t="s">
        <v>10737</v>
      </c>
      <c r="H7449" s="1110" t="s">
        <v>4654</v>
      </c>
      <c r="I7449" s="1110" t="s">
        <v>10852</v>
      </c>
      <c r="J7449" s="1109">
        <v>0</v>
      </c>
      <c r="K7449" s="1109">
        <v>0</v>
      </c>
      <c r="L7449" s="1109">
        <v>0</v>
      </c>
      <c r="M7449" s="1109">
        <v>0</v>
      </c>
      <c r="N7449" s="1109">
        <v>0</v>
      </c>
      <c r="O7449" s="1109">
        <v>0</v>
      </c>
      <c r="P7449" s="1109">
        <v>0</v>
      </c>
      <c r="Q7449" s="1109">
        <v>0</v>
      </c>
    </row>
    <row r="7450" spans="1:17">
      <c r="A7450" s="1109">
        <v>22991</v>
      </c>
      <c r="B7450" s="1110" t="s">
        <v>0</v>
      </c>
      <c r="C7450" s="1109">
        <v>2.875</v>
      </c>
      <c r="D7450" s="1109">
        <v>2.2589999999999999</v>
      </c>
      <c r="E7450" s="1109">
        <v>8.6</v>
      </c>
      <c r="F7450" s="1109">
        <v>0</v>
      </c>
      <c r="G7450" s="1110" t="s">
        <v>10737</v>
      </c>
      <c r="H7450" s="1110" t="s">
        <v>4654</v>
      </c>
      <c r="I7450" s="1110" t="s">
        <v>10832</v>
      </c>
      <c r="J7450" s="1109">
        <v>0</v>
      </c>
      <c r="K7450" s="1109">
        <v>0</v>
      </c>
      <c r="L7450" s="1109">
        <v>0</v>
      </c>
      <c r="M7450" s="1109">
        <v>0</v>
      </c>
      <c r="N7450" s="1109">
        <v>0</v>
      </c>
      <c r="O7450" s="1109">
        <v>0</v>
      </c>
      <c r="P7450" s="1109">
        <v>0</v>
      </c>
      <c r="Q7450" s="1109">
        <v>0</v>
      </c>
    </row>
    <row r="7451" spans="1:17">
      <c r="A7451" s="1109">
        <v>22992</v>
      </c>
      <c r="B7451" s="1110" t="s">
        <v>0</v>
      </c>
      <c r="C7451" s="1109">
        <v>2.875</v>
      </c>
      <c r="D7451" s="1109">
        <v>2.2589999999999999</v>
      </c>
      <c r="E7451" s="1109">
        <v>8.6</v>
      </c>
      <c r="F7451" s="1109">
        <v>0</v>
      </c>
      <c r="G7451" s="1110" t="s">
        <v>10737</v>
      </c>
      <c r="H7451" s="1110" t="s">
        <v>4654</v>
      </c>
      <c r="I7451" s="1110" t="s">
        <v>10839</v>
      </c>
      <c r="J7451" s="1109">
        <v>0</v>
      </c>
      <c r="K7451" s="1109">
        <v>0</v>
      </c>
      <c r="L7451" s="1109">
        <v>0</v>
      </c>
      <c r="M7451" s="1109">
        <v>0</v>
      </c>
      <c r="N7451" s="1109">
        <v>0</v>
      </c>
      <c r="O7451" s="1109">
        <v>0</v>
      </c>
      <c r="P7451" s="1109">
        <v>0</v>
      </c>
      <c r="Q7451" s="1109">
        <v>0</v>
      </c>
    </row>
    <row r="7452" spans="1:17">
      <c r="A7452" s="1109">
        <v>22993</v>
      </c>
      <c r="B7452" s="1110" t="s">
        <v>0</v>
      </c>
      <c r="C7452" s="1109">
        <v>2.875</v>
      </c>
      <c r="D7452" s="1109">
        <v>2.2589999999999999</v>
      </c>
      <c r="E7452" s="1109">
        <v>8.6</v>
      </c>
      <c r="F7452" s="1109">
        <v>0</v>
      </c>
      <c r="G7452" s="1110" t="s">
        <v>10753</v>
      </c>
      <c r="H7452" s="1110" t="s">
        <v>4654</v>
      </c>
      <c r="I7452" s="1110" t="s">
        <v>10841</v>
      </c>
      <c r="J7452" s="1109">
        <v>0</v>
      </c>
      <c r="K7452" s="1109">
        <v>0</v>
      </c>
      <c r="L7452" s="1109">
        <v>0</v>
      </c>
      <c r="M7452" s="1109">
        <v>0</v>
      </c>
      <c r="N7452" s="1109">
        <v>0</v>
      </c>
      <c r="O7452" s="1109">
        <v>0</v>
      </c>
      <c r="P7452" s="1109">
        <v>0</v>
      </c>
      <c r="Q7452" s="1109">
        <v>0</v>
      </c>
    </row>
    <row r="7453" spans="1:17">
      <c r="A7453" s="1109">
        <v>22994</v>
      </c>
      <c r="B7453" s="1110" t="s">
        <v>0</v>
      </c>
      <c r="C7453" s="1109">
        <v>2.875</v>
      </c>
      <c r="D7453" s="1109">
        <v>2.2589999999999999</v>
      </c>
      <c r="E7453" s="1109">
        <v>8.6</v>
      </c>
      <c r="F7453" s="1109">
        <v>0</v>
      </c>
      <c r="G7453" s="1110" t="s">
        <v>10753</v>
      </c>
      <c r="H7453" s="1110" t="s">
        <v>4654</v>
      </c>
      <c r="I7453" s="1110" t="s">
        <v>10852</v>
      </c>
      <c r="J7453" s="1109">
        <v>0</v>
      </c>
      <c r="K7453" s="1109">
        <v>0</v>
      </c>
      <c r="L7453" s="1109">
        <v>0</v>
      </c>
      <c r="M7453" s="1109">
        <v>0</v>
      </c>
      <c r="N7453" s="1109">
        <v>0</v>
      </c>
      <c r="O7453" s="1109">
        <v>0</v>
      </c>
      <c r="P7453" s="1109">
        <v>0</v>
      </c>
      <c r="Q7453" s="1109">
        <v>0</v>
      </c>
    </row>
    <row r="7454" spans="1:17">
      <c r="A7454" s="1109">
        <v>22995</v>
      </c>
      <c r="B7454" s="1110" t="s">
        <v>0</v>
      </c>
      <c r="C7454" s="1109">
        <v>2.875</v>
      </c>
      <c r="D7454" s="1109">
        <v>2.2589999999999999</v>
      </c>
      <c r="E7454" s="1109">
        <v>8.6</v>
      </c>
      <c r="F7454" s="1109">
        <v>0</v>
      </c>
      <c r="G7454" s="1110" t="s">
        <v>10753</v>
      </c>
      <c r="H7454" s="1110" t="s">
        <v>4654</v>
      </c>
      <c r="I7454" s="1110" t="s">
        <v>10832</v>
      </c>
      <c r="J7454" s="1109">
        <v>0</v>
      </c>
      <c r="K7454" s="1109">
        <v>0</v>
      </c>
      <c r="L7454" s="1109">
        <v>0</v>
      </c>
      <c r="M7454" s="1109">
        <v>0</v>
      </c>
      <c r="N7454" s="1109">
        <v>0</v>
      </c>
      <c r="O7454" s="1109">
        <v>0</v>
      </c>
      <c r="P7454" s="1109">
        <v>0</v>
      </c>
      <c r="Q7454" s="1109">
        <v>0</v>
      </c>
    </row>
    <row r="7455" spans="1:17">
      <c r="A7455" s="1109">
        <v>22996</v>
      </c>
      <c r="B7455" s="1110" t="s">
        <v>0</v>
      </c>
      <c r="C7455" s="1109">
        <v>2.875</v>
      </c>
      <c r="D7455" s="1109">
        <v>2.2589999999999999</v>
      </c>
      <c r="E7455" s="1109">
        <v>8.6</v>
      </c>
      <c r="F7455" s="1109">
        <v>0</v>
      </c>
      <c r="G7455" s="1110" t="s">
        <v>10753</v>
      </c>
      <c r="H7455" s="1110" t="s">
        <v>4654</v>
      </c>
      <c r="I7455" s="1110" t="s">
        <v>10839</v>
      </c>
      <c r="J7455" s="1109">
        <v>0</v>
      </c>
      <c r="K7455" s="1109">
        <v>0</v>
      </c>
      <c r="L7455" s="1109">
        <v>0</v>
      </c>
      <c r="M7455" s="1109">
        <v>0</v>
      </c>
      <c r="N7455" s="1109">
        <v>0</v>
      </c>
      <c r="O7455" s="1109">
        <v>0</v>
      </c>
      <c r="P7455" s="1109">
        <v>0</v>
      </c>
      <c r="Q7455" s="1109">
        <v>0</v>
      </c>
    </row>
    <row r="7456" spans="1:17">
      <c r="A7456" s="1109">
        <v>22997</v>
      </c>
      <c r="B7456" s="1110" t="s">
        <v>0</v>
      </c>
      <c r="C7456" s="1109">
        <v>2.875</v>
      </c>
      <c r="D7456" s="1109">
        <v>2.2589999999999999</v>
      </c>
      <c r="E7456" s="1109">
        <v>8.6</v>
      </c>
      <c r="F7456" s="1109">
        <v>0</v>
      </c>
      <c r="G7456" s="1110" t="s">
        <v>10739</v>
      </c>
      <c r="H7456" s="1110" t="s">
        <v>4654</v>
      </c>
      <c r="I7456" s="1110" t="s">
        <v>10841</v>
      </c>
      <c r="J7456" s="1109">
        <v>0</v>
      </c>
      <c r="K7456" s="1109">
        <v>0</v>
      </c>
      <c r="L7456" s="1109">
        <v>0</v>
      </c>
      <c r="M7456" s="1109">
        <v>0</v>
      </c>
      <c r="N7456" s="1109">
        <v>0</v>
      </c>
      <c r="O7456" s="1109">
        <v>0</v>
      </c>
      <c r="P7456" s="1109">
        <v>0</v>
      </c>
      <c r="Q7456" s="1109">
        <v>0</v>
      </c>
    </row>
    <row r="7457" spans="1:17">
      <c r="A7457" s="1109">
        <v>22998</v>
      </c>
      <c r="B7457" s="1110" t="s">
        <v>0</v>
      </c>
      <c r="C7457" s="1109">
        <v>2.875</v>
      </c>
      <c r="D7457" s="1109">
        <v>2.2589999999999999</v>
      </c>
      <c r="E7457" s="1109">
        <v>8.6</v>
      </c>
      <c r="F7457" s="1109">
        <v>0</v>
      </c>
      <c r="G7457" s="1110" t="s">
        <v>10739</v>
      </c>
      <c r="H7457" s="1110" t="s">
        <v>4654</v>
      </c>
      <c r="I7457" s="1110" t="s">
        <v>10852</v>
      </c>
      <c r="J7457" s="1109">
        <v>0</v>
      </c>
      <c r="K7457" s="1109">
        <v>0</v>
      </c>
      <c r="L7457" s="1109">
        <v>0</v>
      </c>
      <c r="M7457" s="1109">
        <v>0</v>
      </c>
      <c r="N7457" s="1109">
        <v>0</v>
      </c>
      <c r="O7457" s="1109">
        <v>0</v>
      </c>
      <c r="P7457" s="1109">
        <v>0</v>
      </c>
      <c r="Q7457" s="1109">
        <v>0</v>
      </c>
    </row>
    <row r="7458" spans="1:17">
      <c r="A7458" s="1109">
        <v>22999</v>
      </c>
      <c r="B7458" s="1110" t="s">
        <v>0</v>
      </c>
      <c r="C7458" s="1109">
        <v>2.875</v>
      </c>
      <c r="D7458" s="1109">
        <v>2.2589999999999999</v>
      </c>
      <c r="E7458" s="1109">
        <v>8.6</v>
      </c>
      <c r="F7458" s="1109">
        <v>0</v>
      </c>
      <c r="G7458" s="1110" t="s">
        <v>10739</v>
      </c>
      <c r="H7458" s="1110" t="s">
        <v>4654</v>
      </c>
      <c r="I7458" s="1110" t="s">
        <v>10832</v>
      </c>
      <c r="J7458" s="1109">
        <v>0</v>
      </c>
      <c r="K7458" s="1109">
        <v>0</v>
      </c>
      <c r="L7458" s="1109">
        <v>0</v>
      </c>
      <c r="M7458" s="1109">
        <v>0</v>
      </c>
      <c r="N7458" s="1109">
        <v>0</v>
      </c>
      <c r="O7458" s="1109">
        <v>0</v>
      </c>
      <c r="P7458" s="1109">
        <v>0</v>
      </c>
      <c r="Q7458" s="1109">
        <v>0</v>
      </c>
    </row>
    <row r="7459" spans="1:17">
      <c r="A7459" s="1109">
        <v>23000</v>
      </c>
      <c r="B7459" s="1110" t="s">
        <v>0</v>
      </c>
      <c r="C7459" s="1109">
        <v>2.875</v>
      </c>
      <c r="D7459" s="1109">
        <v>2.2589999999999999</v>
      </c>
      <c r="E7459" s="1109">
        <v>8.6</v>
      </c>
      <c r="F7459" s="1109">
        <v>0</v>
      </c>
      <c r="G7459" s="1110" t="s">
        <v>10739</v>
      </c>
      <c r="H7459" s="1110" t="s">
        <v>4654</v>
      </c>
      <c r="I7459" s="1110" t="s">
        <v>10839</v>
      </c>
      <c r="J7459" s="1109">
        <v>0</v>
      </c>
      <c r="K7459" s="1109">
        <v>0</v>
      </c>
      <c r="L7459" s="1109">
        <v>0</v>
      </c>
      <c r="M7459" s="1109">
        <v>0</v>
      </c>
      <c r="N7459" s="1109">
        <v>0</v>
      </c>
      <c r="O7459" s="1109">
        <v>0</v>
      </c>
      <c r="P7459" s="1109">
        <v>0</v>
      </c>
      <c r="Q7459" s="1109">
        <v>0</v>
      </c>
    </row>
    <row r="7460" spans="1:17">
      <c r="A7460" s="1109">
        <v>23001</v>
      </c>
      <c r="B7460" s="1110" t="s">
        <v>0</v>
      </c>
      <c r="C7460" s="1109">
        <v>2.875</v>
      </c>
      <c r="D7460" s="1109">
        <v>2.2589999999999999</v>
      </c>
      <c r="E7460" s="1109">
        <v>8.6</v>
      </c>
      <c r="F7460" s="1109">
        <v>0</v>
      </c>
      <c r="G7460" s="1110" t="s">
        <v>10844</v>
      </c>
      <c r="H7460" s="1110" t="s">
        <v>4654</v>
      </c>
      <c r="I7460" s="1110" t="s">
        <v>10841</v>
      </c>
      <c r="J7460" s="1109">
        <v>0</v>
      </c>
      <c r="K7460" s="1109">
        <v>0</v>
      </c>
      <c r="L7460" s="1109">
        <v>0</v>
      </c>
      <c r="M7460" s="1109">
        <v>0</v>
      </c>
      <c r="N7460" s="1109">
        <v>0</v>
      </c>
      <c r="O7460" s="1109">
        <v>0</v>
      </c>
      <c r="P7460" s="1109">
        <v>0</v>
      </c>
      <c r="Q7460" s="1109">
        <v>0</v>
      </c>
    </row>
    <row r="7461" spans="1:17">
      <c r="A7461" s="1109">
        <v>23002</v>
      </c>
      <c r="B7461" s="1110" t="s">
        <v>0</v>
      </c>
      <c r="C7461" s="1109">
        <v>2.875</v>
      </c>
      <c r="D7461" s="1109">
        <v>2.2589999999999999</v>
      </c>
      <c r="E7461" s="1109">
        <v>8.6</v>
      </c>
      <c r="F7461" s="1109">
        <v>0</v>
      </c>
      <c r="G7461" s="1110" t="s">
        <v>10844</v>
      </c>
      <c r="H7461" s="1110" t="s">
        <v>4654</v>
      </c>
      <c r="I7461" s="1110" t="s">
        <v>10852</v>
      </c>
      <c r="J7461" s="1109">
        <v>0</v>
      </c>
      <c r="K7461" s="1109">
        <v>0</v>
      </c>
      <c r="L7461" s="1109">
        <v>0</v>
      </c>
      <c r="M7461" s="1109">
        <v>0</v>
      </c>
      <c r="N7461" s="1109">
        <v>0</v>
      </c>
      <c r="O7461" s="1109">
        <v>0</v>
      </c>
      <c r="P7461" s="1109">
        <v>0</v>
      </c>
      <c r="Q7461" s="1109">
        <v>0</v>
      </c>
    </row>
    <row r="7462" spans="1:17">
      <c r="A7462" s="1109">
        <v>23003</v>
      </c>
      <c r="B7462" s="1110" t="s">
        <v>0</v>
      </c>
      <c r="C7462" s="1109">
        <v>2.875</v>
      </c>
      <c r="D7462" s="1109">
        <v>2.2589999999999999</v>
      </c>
      <c r="E7462" s="1109">
        <v>8.6</v>
      </c>
      <c r="F7462" s="1109">
        <v>0</v>
      </c>
      <c r="G7462" s="1110" t="s">
        <v>10844</v>
      </c>
      <c r="H7462" s="1110" t="s">
        <v>4654</v>
      </c>
      <c r="I7462" s="1110" t="s">
        <v>10832</v>
      </c>
      <c r="J7462" s="1109">
        <v>0</v>
      </c>
      <c r="K7462" s="1109">
        <v>0</v>
      </c>
      <c r="L7462" s="1109">
        <v>0</v>
      </c>
      <c r="M7462" s="1109">
        <v>0</v>
      </c>
      <c r="N7462" s="1109">
        <v>0</v>
      </c>
      <c r="O7462" s="1109">
        <v>0</v>
      </c>
      <c r="P7462" s="1109">
        <v>0</v>
      </c>
      <c r="Q7462" s="1109">
        <v>0</v>
      </c>
    </row>
    <row r="7463" spans="1:17">
      <c r="A7463" s="1109">
        <v>23004</v>
      </c>
      <c r="B7463" s="1110" t="s">
        <v>0</v>
      </c>
      <c r="C7463" s="1109">
        <v>2.875</v>
      </c>
      <c r="D7463" s="1109">
        <v>2.2589999999999999</v>
      </c>
      <c r="E7463" s="1109">
        <v>8.6</v>
      </c>
      <c r="F7463" s="1109">
        <v>0</v>
      </c>
      <c r="G7463" s="1110" t="s">
        <v>10844</v>
      </c>
      <c r="H7463" s="1110" t="s">
        <v>4654</v>
      </c>
      <c r="I7463" s="1110" t="s">
        <v>10839</v>
      </c>
      <c r="J7463" s="1109">
        <v>0</v>
      </c>
      <c r="K7463" s="1109">
        <v>0</v>
      </c>
      <c r="L7463" s="1109">
        <v>0</v>
      </c>
      <c r="M7463" s="1109">
        <v>0</v>
      </c>
      <c r="N7463" s="1109">
        <v>0</v>
      </c>
      <c r="O7463" s="1109">
        <v>0</v>
      </c>
      <c r="P7463" s="1109">
        <v>0</v>
      </c>
      <c r="Q7463" s="1109">
        <v>0</v>
      </c>
    </row>
    <row r="7464" spans="1:17">
      <c r="A7464" s="1109">
        <v>23005</v>
      </c>
      <c r="B7464" s="1110" t="s">
        <v>0</v>
      </c>
      <c r="C7464" s="1109">
        <v>2.875</v>
      </c>
      <c r="D7464" s="1109">
        <v>2.323</v>
      </c>
      <c r="E7464" s="1109">
        <v>7.9</v>
      </c>
      <c r="F7464" s="1109">
        <v>0</v>
      </c>
      <c r="G7464" s="1110" t="s">
        <v>10842</v>
      </c>
      <c r="H7464" s="1110" t="s">
        <v>4654</v>
      </c>
      <c r="I7464" s="1110" t="s">
        <v>10853</v>
      </c>
      <c r="J7464" s="1109">
        <v>0</v>
      </c>
      <c r="K7464" s="1109">
        <v>0</v>
      </c>
      <c r="L7464" s="1109">
        <v>0</v>
      </c>
      <c r="M7464" s="1109">
        <v>0</v>
      </c>
      <c r="N7464" s="1109">
        <v>0</v>
      </c>
      <c r="O7464" s="1109">
        <v>0</v>
      </c>
      <c r="P7464" s="1109">
        <v>0</v>
      </c>
      <c r="Q7464" s="1109">
        <v>0</v>
      </c>
    </row>
    <row r="7465" spans="1:17">
      <c r="A7465" s="1109">
        <v>23006</v>
      </c>
      <c r="B7465" s="1110" t="s">
        <v>0</v>
      </c>
      <c r="C7465" s="1109">
        <v>2.875</v>
      </c>
      <c r="D7465" s="1109">
        <v>2.323</v>
      </c>
      <c r="E7465" s="1109">
        <v>7.9</v>
      </c>
      <c r="F7465" s="1109">
        <v>0</v>
      </c>
      <c r="G7465" s="1110" t="s">
        <v>10842</v>
      </c>
      <c r="H7465" s="1110" t="s">
        <v>4654</v>
      </c>
      <c r="I7465" s="1110" t="s">
        <v>10771</v>
      </c>
      <c r="J7465" s="1109">
        <v>0</v>
      </c>
      <c r="K7465" s="1109">
        <v>0</v>
      </c>
      <c r="L7465" s="1109">
        <v>0</v>
      </c>
      <c r="M7465" s="1109">
        <v>0</v>
      </c>
      <c r="N7465" s="1109">
        <v>0</v>
      </c>
      <c r="O7465" s="1109">
        <v>0</v>
      </c>
      <c r="P7465" s="1109">
        <v>0</v>
      </c>
      <c r="Q7465" s="1109">
        <v>0</v>
      </c>
    </row>
    <row r="7466" spans="1:17">
      <c r="A7466" s="1109">
        <v>23007</v>
      </c>
      <c r="B7466" s="1110" t="s">
        <v>0</v>
      </c>
      <c r="C7466" s="1109">
        <v>2.875</v>
      </c>
      <c r="D7466" s="1109">
        <v>2.323</v>
      </c>
      <c r="E7466" s="1109">
        <v>7.9</v>
      </c>
      <c r="F7466" s="1109">
        <v>0</v>
      </c>
      <c r="G7466" s="1110" t="s">
        <v>10842</v>
      </c>
      <c r="H7466" s="1110" t="s">
        <v>4654</v>
      </c>
      <c r="I7466" s="1110" t="s">
        <v>10851</v>
      </c>
      <c r="J7466" s="1109">
        <v>0</v>
      </c>
      <c r="K7466" s="1109">
        <v>0</v>
      </c>
      <c r="L7466" s="1109">
        <v>0</v>
      </c>
      <c r="M7466" s="1109">
        <v>0</v>
      </c>
      <c r="N7466" s="1109">
        <v>0</v>
      </c>
      <c r="O7466" s="1109">
        <v>0</v>
      </c>
      <c r="P7466" s="1109">
        <v>0</v>
      </c>
      <c r="Q7466" s="1109">
        <v>0</v>
      </c>
    </row>
    <row r="7467" spans="1:17">
      <c r="A7467" s="1109">
        <v>23008</v>
      </c>
      <c r="B7467" s="1110" t="s">
        <v>0</v>
      </c>
      <c r="C7467" s="1109">
        <v>2.875</v>
      </c>
      <c r="D7467" s="1109">
        <v>2.323</v>
      </c>
      <c r="E7467" s="1109">
        <v>7.9</v>
      </c>
      <c r="F7467" s="1109">
        <v>0</v>
      </c>
      <c r="G7467" s="1110" t="s">
        <v>10843</v>
      </c>
      <c r="H7467" s="1110" t="s">
        <v>4654</v>
      </c>
      <c r="I7467" s="1110" t="s">
        <v>10853</v>
      </c>
      <c r="J7467" s="1109">
        <v>0</v>
      </c>
      <c r="K7467" s="1109">
        <v>0</v>
      </c>
      <c r="L7467" s="1109">
        <v>0</v>
      </c>
      <c r="M7467" s="1109">
        <v>0</v>
      </c>
      <c r="N7467" s="1109">
        <v>0</v>
      </c>
      <c r="O7467" s="1109">
        <v>0</v>
      </c>
      <c r="P7467" s="1109">
        <v>0</v>
      </c>
      <c r="Q7467" s="1109">
        <v>0</v>
      </c>
    </row>
    <row r="7468" spans="1:17">
      <c r="A7468" s="1109">
        <v>23009</v>
      </c>
      <c r="B7468" s="1110" t="s">
        <v>0</v>
      </c>
      <c r="C7468" s="1109">
        <v>2.875</v>
      </c>
      <c r="D7468" s="1109">
        <v>2.323</v>
      </c>
      <c r="E7468" s="1109">
        <v>7.9</v>
      </c>
      <c r="F7468" s="1109">
        <v>0</v>
      </c>
      <c r="G7468" s="1110" t="s">
        <v>10843</v>
      </c>
      <c r="H7468" s="1110" t="s">
        <v>4654</v>
      </c>
      <c r="I7468" s="1110" t="s">
        <v>10771</v>
      </c>
      <c r="J7468" s="1109">
        <v>0</v>
      </c>
      <c r="K7468" s="1109">
        <v>0</v>
      </c>
      <c r="L7468" s="1109">
        <v>0</v>
      </c>
      <c r="M7468" s="1109">
        <v>0</v>
      </c>
      <c r="N7468" s="1109">
        <v>0</v>
      </c>
      <c r="O7468" s="1109">
        <v>0</v>
      </c>
      <c r="P7468" s="1109">
        <v>0</v>
      </c>
      <c r="Q7468" s="1109">
        <v>0</v>
      </c>
    </row>
    <row r="7469" spans="1:17">
      <c r="A7469" s="1109">
        <v>23010</v>
      </c>
      <c r="B7469" s="1110" t="s">
        <v>0</v>
      </c>
      <c r="C7469" s="1109">
        <v>2.875</v>
      </c>
      <c r="D7469" s="1109">
        <v>2.323</v>
      </c>
      <c r="E7469" s="1109">
        <v>7.9</v>
      </c>
      <c r="F7469" s="1109">
        <v>0</v>
      </c>
      <c r="G7469" s="1110" t="s">
        <v>10843</v>
      </c>
      <c r="H7469" s="1110" t="s">
        <v>4654</v>
      </c>
      <c r="I7469" s="1110" t="s">
        <v>10851</v>
      </c>
      <c r="J7469" s="1109">
        <v>0</v>
      </c>
      <c r="K7469" s="1109">
        <v>0</v>
      </c>
      <c r="L7469" s="1109">
        <v>0</v>
      </c>
      <c r="M7469" s="1109">
        <v>0</v>
      </c>
      <c r="N7469" s="1109">
        <v>0</v>
      </c>
      <c r="O7469" s="1109">
        <v>0</v>
      </c>
      <c r="P7469" s="1109">
        <v>0</v>
      </c>
      <c r="Q7469" s="1109">
        <v>0</v>
      </c>
    </row>
    <row r="7470" spans="1:17">
      <c r="A7470" s="1109">
        <v>23011</v>
      </c>
      <c r="B7470" s="1110" t="s">
        <v>0</v>
      </c>
      <c r="C7470" s="1109">
        <v>2.875</v>
      </c>
      <c r="D7470" s="1109">
        <v>2.323</v>
      </c>
      <c r="E7470" s="1109">
        <v>7.9</v>
      </c>
      <c r="F7470" s="1109">
        <v>0</v>
      </c>
      <c r="G7470" s="1110" t="s">
        <v>10741</v>
      </c>
      <c r="H7470" s="1110" t="s">
        <v>4654</v>
      </c>
      <c r="I7470" s="1110" t="s">
        <v>10853</v>
      </c>
      <c r="J7470" s="1109">
        <v>0</v>
      </c>
      <c r="K7470" s="1109">
        <v>0</v>
      </c>
      <c r="L7470" s="1109">
        <v>0</v>
      </c>
      <c r="M7470" s="1109">
        <v>0</v>
      </c>
      <c r="N7470" s="1109">
        <v>0</v>
      </c>
      <c r="O7470" s="1109">
        <v>0</v>
      </c>
      <c r="P7470" s="1109">
        <v>0</v>
      </c>
      <c r="Q7470" s="1109">
        <v>0</v>
      </c>
    </row>
    <row r="7471" spans="1:17">
      <c r="A7471" s="1109">
        <v>23012</v>
      </c>
      <c r="B7471" s="1110" t="s">
        <v>0</v>
      </c>
      <c r="C7471" s="1109">
        <v>2.875</v>
      </c>
      <c r="D7471" s="1109">
        <v>2.323</v>
      </c>
      <c r="E7471" s="1109">
        <v>7.9</v>
      </c>
      <c r="F7471" s="1109">
        <v>0</v>
      </c>
      <c r="G7471" s="1110" t="s">
        <v>10741</v>
      </c>
      <c r="H7471" s="1110" t="s">
        <v>4654</v>
      </c>
      <c r="I7471" s="1110" t="s">
        <v>10771</v>
      </c>
      <c r="J7471" s="1109">
        <v>0</v>
      </c>
      <c r="K7471" s="1109">
        <v>0</v>
      </c>
      <c r="L7471" s="1109">
        <v>0</v>
      </c>
      <c r="M7471" s="1109">
        <v>0</v>
      </c>
      <c r="N7471" s="1109">
        <v>0</v>
      </c>
      <c r="O7471" s="1109">
        <v>0</v>
      </c>
      <c r="P7471" s="1109">
        <v>0</v>
      </c>
      <c r="Q7471" s="1109">
        <v>0</v>
      </c>
    </row>
    <row r="7472" spans="1:17">
      <c r="A7472" s="1109">
        <v>23013</v>
      </c>
      <c r="B7472" s="1110" t="s">
        <v>0</v>
      </c>
      <c r="C7472" s="1109">
        <v>2.875</v>
      </c>
      <c r="D7472" s="1109">
        <v>2.323</v>
      </c>
      <c r="E7472" s="1109">
        <v>7.9</v>
      </c>
      <c r="F7472" s="1109">
        <v>0</v>
      </c>
      <c r="G7472" s="1110" t="s">
        <v>10741</v>
      </c>
      <c r="H7472" s="1110" t="s">
        <v>4654</v>
      </c>
      <c r="I7472" s="1110" t="s">
        <v>10851</v>
      </c>
      <c r="J7472" s="1109">
        <v>0</v>
      </c>
      <c r="K7472" s="1109">
        <v>0</v>
      </c>
      <c r="L7472" s="1109">
        <v>0</v>
      </c>
      <c r="M7472" s="1109">
        <v>0</v>
      </c>
      <c r="N7472" s="1109">
        <v>0</v>
      </c>
      <c r="O7472" s="1109">
        <v>0</v>
      </c>
      <c r="P7472" s="1109">
        <v>0</v>
      </c>
      <c r="Q7472" s="1109">
        <v>0</v>
      </c>
    </row>
    <row r="7473" spans="1:17">
      <c r="A7473" s="1109">
        <v>23014</v>
      </c>
      <c r="B7473" s="1110" t="s">
        <v>0</v>
      </c>
      <c r="C7473" s="1109">
        <v>2.875</v>
      </c>
      <c r="D7473" s="1109">
        <v>2.323</v>
      </c>
      <c r="E7473" s="1109">
        <v>7.9</v>
      </c>
      <c r="F7473" s="1109">
        <v>0</v>
      </c>
      <c r="G7473" s="1110" t="s">
        <v>10790</v>
      </c>
      <c r="H7473" s="1110" t="s">
        <v>4654</v>
      </c>
      <c r="I7473" s="1110" t="s">
        <v>10853</v>
      </c>
      <c r="J7473" s="1109">
        <v>0</v>
      </c>
      <c r="K7473" s="1109">
        <v>0</v>
      </c>
      <c r="L7473" s="1109">
        <v>0</v>
      </c>
      <c r="M7473" s="1109">
        <v>0</v>
      </c>
      <c r="N7473" s="1109">
        <v>0</v>
      </c>
      <c r="O7473" s="1109">
        <v>0</v>
      </c>
      <c r="P7473" s="1109">
        <v>0</v>
      </c>
      <c r="Q7473" s="1109">
        <v>0</v>
      </c>
    </row>
    <row r="7474" spans="1:17">
      <c r="A7474" s="1109">
        <v>23015</v>
      </c>
      <c r="B7474" s="1110" t="s">
        <v>0</v>
      </c>
      <c r="C7474" s="1109">
        <v>2.875</v>
      </c>
      <c r="D7474" s="1109">
        <v>2.323</v>
      </c>
      <c r="E7474" s="1109">
        <v>7.9</v>
      </c>
      <c r="F7474" s="1109">
        <v>0</v>
      </c>
      <c r="G7474" s="1110" t="s">
        <v>10790</v>
      </c>
      <c r="H7474" s="1110" t="s">
        <v>4654</v>
      </c>
      <c r="I7474" s="1110" t="s">
        <v>10771</v>
      </c>
      <c r="J7474" s="1109">
        <v>0</v>
      </c>
      <c r="K7474" s="1109">
        <v>0</v>
      </c>
      <c r="L7474" s="1109">
        <v>0</v>
      </c>
      <c r="M7474" s="1109">
        <v>0</v>
      </c>
      <c r="N7474" s="1109">
        <v>0</v>
      </c>
      <c r="O7474" s="1109">
        <v>0</v>
      </c>
      <c r="P7474" s="1109">
        <v>0</v>
      </c>
      <c r="Q7474" s="1109">
        <v>0</v>
      </c>
    </row>
    <row r="7475" spans="1:17">
      <c r="A7475" s="1109">
        <v>23016</v>
      </c>
      <c r="B7475" s="1110" t="s">
        <v>0</v>
      </c>
      <c r="C7475" s="1109">
        <v>2.875</v>
      </c>
      <c r="D7475" s="1109">
        <v>2.323</v>
      </c>
      <c r="E7475" s="1109">
        <v>7.9</v>
      </c>
      <c r="F7475" s="1109">
        <v>0</v>
      </c>
      <c r="G7475" s="1110" t="s">
        <v>10790</v>
      </c>
      <c r="H7475" s="1110" t="s">
        <v>4654</v>
      </c>
      <c r="I7475" s="1110" t="s">
        <v>10851</v>
      </c>
      <c r="J7475" s="1109">
        <v>0</v>
      </c>
      <c r="K7475" s="1109">
        <v>0</v>
      </c>
      <c r="L7475" s="1109">
        <v>0</v>
      </c>
      <c r="M7475" s="1109">
        <v>0</v>
      </c>
      <c r="N7475" s="1109">
        <v>0</v>
      </c>
      <c r="O7475" s="1109">
        <v>0</v>
      </c>
      <c r="P7475" s="1109">
        <v>0</v>
      </c>
      <c r="Q7475" s="1109">
        <v>0</v>
      </c>
    </row>
    <row r="7476" spans="1:17">
      <c r="A7476" s="1109">
        <v>23017</v>
      </c>
      <c r="B7476" s="1110" t="s">
        <v>0</v>
      </c>
      <c r="C7476" s="1109">
        <v>2.875</v>
      </c>
      <c r="D7476" s="1109">
        <v>2.323</v>
      </c>
      <c r="E7476" s="1109">
        <v>7.9</v>
      </c>
      <c r="F7476" s="1109">
        <v>0</v>
      </c>
      <c r="G7476" s="1110" t="s">
        <v>10833</v>
      </c>
      <c r="H7476" s="1110" t="s">
        <v>4654</v>
      </c>
      <c r="I7476" s="1110" t="s">
        <v>10853</v>
      </c>
      <c r="J7476" s="1109">
        <v>0</v>
      </c>
      <c r="K7476" s="1109">
        <v>0</v>
      </c>
      <c r="L7476" s="1109">
        <v>0</v>
      </c>
      <c r="M7476" s="1109">
        <v>0</v>
      </c>
      <c r="N7476" s="1109">
        <v>0</v>
      </c>
      <c r="O7476" s="1109">
        <v>0</v>
      </c>
      <c r="P7476" s="1109">
        <v>0</v>
      </c>
      <c r="Q7476" s="1109">
        <v>0</v>
      </c>
    </row>
    <row r="7477" spans="1:17">
      <c r="A7477" s="1109">
        <v>23018</v>
      </c>
      <c r="B7477" s="1110" t="s">
        <v>0</v>
      </c>
      <c r="C7477" s="1109">
        <v>2.875</v>
      </c>
      <c r="D7477" s="1109">
        <v>2.323</v>
      </c>
      <c r="E7477" s="1109">
        <v>7.9</v>
      </c>
      <c r="F7477" s="1109">
        <v>0</v>
      </c>
      <c r="G7477" s="1110" t="s">
        <v>10833</v>
      </c>
      <c r="H7477" s="1110" t="s">
        <v>4654</v>
      </c>
      <c r="I7477" s="1110" t="s">
        <v>10771</v>
      </c>
      <c r="J7477" s="1109">
        <v>0</v>
      </c>
      <c r="K7477" s="1109">
        <v>0</v>
      </c>
      <c r="L7477" s="1109">
        <v>0</v>
      </c>
      <c r="M7477" s="1109">
        <v>0</v>
      </c>
      <c r="N7477" s="1109">
        <v>0</v>
      </c>
      <c r="O7477" s="1109">
        <v>0</v>
      </c>
      <c r="P7477" s="1109">
        <v>0</v>
      </c>
      <c r="Q7477" s="1109">
        <v>0</v>
      </c>
    </row>
    <row r="7478" spans="1:17">
      <c r="A7478" s="1109">
        <v>23019</v>
      </c>
      <c r="B7478" s="1110" t="s">
        <v>0</v>
      </c>
      <c r="C7478" s="1109">
        <v>2.875</v>
      </c>
      <c r="D7478" s="1109">
        <v>2.323</v>
      </c>
      <c r="E7478" s="1109">
        <v>7.9</v>
      </c>
      <c r="F7478" s="1109">
        <v>0</v>
      </c>
      <c r="G7478" s="1110" t="s">
        <v>10833</v>
      </c>
      <c r="H7478" s="1110" t="s">
        <v>4654</v>
      </c>
      <c r="I7478" s="1110" t="s">
        <v>10851</v>
      </c>
      <c r="J7478" s="1109">
        <v>0</v>
      </c>
      <c r="K7478" s="1109">
        <v>0</v>
      </c>
      <c r="L7478" s="1109">
        <v>0</v>
      </c>
      <c r="M7478" s="1109">
        <v>0</v>
      </c>
      <c r="N7478" s="1109">
        <v>0</v>
      </c>
      <c r="O7478" s="1109">
        <v>0</v>
      </c>
      <c r="P7478" s="1109">
        <v>0</v>
      </c>
      <c r="Q7478" s="1109">
        <v>0</v>
      </c>
    </row>
    <row r="7479" spans="1:17">
      <c r="A7479" s="1109">
        <v>23020</v>
      </c>
      <c r="B7479" s="1110" t="s">
        <v>0</v>
      </c>
      <c r="C7479" s="1109">
        <v>2.875</v>
      </c>
      <c r="D7479" s="1109">
        <v>2.323</v>
      </c>
      <c r="E7479" s="1109">
        <v>7.9</v>
      </c>
      <c r="F7479" s="1109">
        <v>0</v>
      </c>
      <c r="G7479" s="1110" t="s">
        <v>10737</v>
      </c>
      <c r="H7479" s="1110" t="s">
        <v>4654</v>
      </c>
      <c r="I7479" s="1110" t="s">
        <v>10853</v>
      </c>
      <c r="J7479" s="1109">
        <v>0</v>
      </c>
      <c r="K7479" s="1109">
        <v>0</v>
      </c>
      <c r="L7479" s="1109">
        <v>0</v>
      </c>
      <c r="M7479" s="1109">
        <v>0</v>
      </c>
      <c r="N7479" s="1109">
        <v>0</v>
      </c>
      <c r="O7479" s="1109">
        <v>0</v>
      </c>
      <c r="P7479" s="1109">
        <v>0</v>
      </c>
      <c r="Q7479" s="1109">
        <v>0</v>
      </c>
    </row>
    <row r="7480" spans="1:17">
      <c r="A7480" s="1109">
        <v>23021</v>
      </c>
      <c r="B7480" s="1110" t="s">
        <v>0</v>
      </c>
      <c r="C7480" s="1109">
        <v>2.875</v>
      </c>
      <c r="D7480" s="1109">
        <v>2.323</v>
      </c>
      <c r="E7480" s="1109">
        <v>7.9</v>
      </c>
      <c r="F7480" s="1109">
        <v>0</v>
      </c>
      <c r="G7480" s="1110" t="s">
        <v>10737</v>
      </c>
      <c r="H7480" s="1110" t="s">
        <v>4654</v>
      </c>
      <c r="I7480" s="1110" t="s">
        <v>10771</v>
      </c>
      <c r="J7480" s="1109">
        <v>0</v>
      </c>
      <c r="K7480" s="1109">
        <v>0</v>
      </c>
      <c r="L7480" s="1109">
        <v>0</v>
      </c>
      <c r="M7480" s="1109">
        <v>0</v>
      </c>
      <c r="N7480" s="1109">
        <v>0</v>
      </c>
      <c r="O7480" s="1109">
        <v>0</v>
      </c>
      <c r="P7480" s="1109">
        <v>0</v>
      </c>
      <c r="Q7480" s="1109">
        <v>0</v>
      </c>
    </row>
    <row r="7481" spans="1:17">
      <c r="A7481" s="1109">
        <v>23022</v>
      </c>
      <c r="B7481" s="1110" t="s">
        <v>0</v>
      </c>
      <c r="C7481" s="1109">
        <v>2.875</v>
      </c>
      <c r="D7481" s="1109">
        <v>2.323</v>
      </c>
      <c r="E7481" s="1109">
        <v>7.9</v>
      </c>
      <c r="F7481" s="1109">
        <v>0</v>
      </c>
      <c r="G7481" s="1110" t="s">
        <v>10737</v>
      </c>
      <c r="H7481" s="1110" t="s">
        <v>4654</v>
      </c>
      <c r="I7481" s="1110" t="s">
        <v>10851</v>
      </c>
      <c r="J7481" s="1109">
        <v>0</v>
      </c>
      <c r="K7481" s="1109">
        <v>0</v>
      </c>
      <c r="L7481" s="1109">
        <v>0</v>
      </c>
      <c r="M7481" s="1109">
        <v>0</v>
      </c>
      <c r="N7481" s="1109">
        <v>0</v>
      </c>
      <c r="O7481" s="1109">
        <v>0</v>
      </c>
      <c r="P7481" s="1109">
        <v>0</v>
      </c>
      <c r="Q7481" s="1109">
        <v>0</v>
      </c>
    </row>
    <row r="7482" spans="1:17">
      <c r="A7482" s="1109">
        <v>23023</v>
      </c>
      <c r="B7482" s="1110" t="s">
        <v>0</v>
      </c>
      <c r="C7482" s="1109">
        <v>2.875</v>
      </c>
      <c r="D7482" s="1109">
        <v>2.323</v>
      </c>
      <c r="E7482" s="1109">
        <v>7.9</v>
      </c>
      <c r="F7482" s="1109">
        <v>0</v>
      </c>
      <c r="G7482" s="1110" t="s">
        <v>10753</v>
      </c>
      <c r="H7482" s="1110" t="s">
        <v>4654</v>
      </c>
      <c r="I7482" s="1110" t="s">
        <v>10853</v>
      </c>
      <c r="J7482" s="1109">
        <v>0</v>
      </c>
      <c r="K7482" s="1109">
        <v>0</v>
      </c>
      <c r="L7482" s="1109">
        <v>0</v>
      </c>
      <c r="M7482" s="1109">
        <v>0</v>
      </c>
      <c r="N7482" s="1109">
        <v>0</v>
      </c>
      <c r="O7482" s="1109">
        <v>0</v>
      </c>
      <c r="P7482" s="1109">
        <v>0</v>
      </c>
      <c r="Q7482" s="1109">
        <v>0</v>
      </c>
    </row>
    <row r="7483" spans="1:17">
      <c r="A7483" s="1109">
        <v>23024</v>
      </c>
      <c r="B7483" s="1110" t="s">
        <v>0</v>
      </c>
      <c r="C7483" s="1109">
        <v>2.875</v>
      </c>
      <c r="D7483" s="1109">
        <v>2.323</v>
      </c>
      <c r="E7483" s="1109">
        <v>7.9</v>
      </c>
      <c r="F7483" s="1109">
        <v>0</v>
      </c>
      <c r="G7483" s="1110" t="s">
        <v>10753</v>
      </c>
      <c r="H7483" s="1110" t="s">
        <v>4654</v>
      </c>
      <c r="I7483" s="1110" t="s">
        <v>10771</v>
      </c>
      <c r="J7483" s="1109">
        <v>0</v>
      </c>
      <c r="K7483" s="1109">
        <v>0</v>
      </c>
      <c r="L7483" s="1109">
        <v>0</v>
      </c>
      <c r="M7483" s="1109">
        <v>0</v>
      </c>
      <c r="N7483" s="1109">
        <v>0</v>
      </c>
      <c r="O7483" s="1109">
        <v>0</v>
      </c>
      <c r="P7483" s="1109">
        <v>0</v>
      </c>
      <c r="Q7483" s="1109">
        <v>0</v>
      </c>
    </row>
    <row r="7484" spans="1:17">
      <c r="A7484" s="1109">
        <v>23025</v>
      </c>
      <c r="B7484" s="1110" t="s">
        <v>0</v>
      </c>
      <c r="C7484" s="1109">
        <v>2.875</v>
      </c>
      <c r="D7484" s="1109">
        <v>2.323</v>
      </c>
      <c r="E7484" s="1109">
        <v>7.9</v>
      </c>
      <c r="F7484" s="1109">
        <v>0</v>
      </c>
      <c r="G7484" s="1110" t="s">
        <v>10753</v>
      </c>
      <c r="H7484" s="1110" t="s">
        <v>4654</v>
      </c>
      <c r="I7484" s="1110" t="s">
        <v>10851</v>
      </c>
      <c r="J7484" s="1109">
        <v>0</v>
      </c>
      <c r="K7484" s="1109">
        <v>0</v>
      </c>
      <c r="L7484" s="1109">
        <v>0</v>
      </c>
      <c r="M7484" s="1109">
        <v>0</v>
      </c>
      <c r="N7484" s="1109">
        <v>0</v>
      </c>
      <c r="O7484" s="1109">
        <v>0</v>
      </c>
      <c r="P7484" s="1109">
        <v>0</v>
      </c>
      <c r="Q7484" s="1109">
        <v>0</v>
      </c>
    </row>
    <row r="7485" spans="1:17">
      <c r="A7485" s="1109">
        <v>23026</v>
      </c>
      <c r="B7485" s="1110" t="s">
        <v>0</v>
      </c>
      <c r="C7485" s="1109">
        <v>2.875</v>
      </c>
      <c r="D7485" s="1109">
        <v>2.323</v>
      </c>
      <c r="E7485" s="1109">
        <v>7.9</v>
      </c>
      <c r="F7485" s="1109">
        <v>0</v>
      </c>
      <c r="G7485" s="1110" t="s">
        <v>10739</v>
      </c>
      <c r="H7485" s="1110" t="s">
        <v>4654</v>
      </c>
      <c r="I7485" s="1110" t="s">
        <v>10853</v>
      </c>
      <c r="J7485" s="1109">
        <v>0</v>
      </c>
      <c r="K7485" s="1109">
        <v>0</v>
      </c>
      <c r="L7485" s="1109">
        <v>0</v>
      </c>
      <c r="M7485" s="1109">
        <v>0</v>
      </c>
      <c r="N7485" s="1109">
        <v>0</v>
      </c>
      <c r="O7485" s="1109">
        <v>0</v>
      </c>
      <c r="P7485" s="1109">
        <v>0</v>
      </c>
      <c r="Q7485" s="1109">
        <v>0</v>
      </c>
    </row>
    <row r="7486" spans="1:17">
      <c r="A7486" s="1109">
        <v>23027</v>
      </c>
      <c r="B7486" s="1110" t="s">
        <v>0</v>
      </c>
      <c r="C7486" s="1109">
        <v>2.875</v>
      </c>
      <c r="D7486" s="1109">
        <v>2.323</v>
      </c>
      <c r="E7486" s="1109">
        <v>7.9</v>
      </c>
      <c r="F7486" s="1109">
        <v>0</v>
      </c>
      <c r="G7486" s="1110" t="s">
        <v>10739</v>
      </c>
      <c r="H7486" s="1110" t="s">
        <v>4654</v>
      </c>
      <c r="I7486" s="1110" t="s">
        <v>10771</v>
      </c>
      <c r="J7486" s="1109">
        <v>0</v>
      </c>
      <c r="K7486" s="1109">
        <v>0</v>
      </c>
      <c r="L7486" s="1109">
        <v>0</v>
      </c>
      <c r="M7486" s="1109">
        <v>0</v>
      </c>
      <c r="N7486" s="1109">
        <v>0</v>
      </c>
      <c r="O7486" s="1109">
        <v>0</v>
      </c>
      <c r="P7486" s="1109">
        <v>0</v>
      </c>
      <c r="Q7486" s="1109">
        <v>0</v>
      </c>
    </row>
    <row r="7487" spans="1:17">
      <c r="A7487" s="1109">
        <v>23028</v>
      </c>
      <c r="B7487" s="1110" t="s">
        <v>0</v>
      </c>
      <c r="C7487" s="1109">
        <v>2.875</v>
      </c>
      <c r="D7487" s="1109">
        <v>2.323</v>
      </c>
      <c r="E7487" s="1109">
        <v>7.9</v>
      </c>
      <c r="F7487" s="1109">
        <v>0</v>
      </c>
      <c r="G7487" s="1110" t="s">
        <v>10739</v>
      </c>
      <c r="H7487" s="1110" t="s">
        <v>4654</v>
      </c>
      <c r="I7487" s="1110" t="s">
        <v>10851</v>
      </c>
      <c r="J7487" s="1109">
        <v>0</v>
      </c>
      <c r="K7487" s="1109">
        <v>0</v>
      </c>
      <c r="L7487" s="1109">
        <v>0</v>
      </c>
      <c r="M7487" s="1109">
        <v>0</v>
      </c>
      <c r="N7487" s="1109">
        <v>0</v>
      </c>
      <c r="O7487" s="1109">
        <v>0</v>
      </c>
      <c r="P7487" s="1109">
        <v>0</v>
      </c>
      <c r="Q7487" s="1109">
        <v>0</v>
      </c>
    </row>
    <row r="7488" spans="1:17">
      <c r="A7488" s="1109">
        <v>23029</v>
      </c>
      <c r="B7488" s="1110" t="s">
        <v>0</v>
      </c>
      <c r="C7488" s="1109">
        <v>2.875</v>
      </c>
      <c r="D7488" s="1109">
        <v>2.323</v>
      </c>
      <c r="E7488" s="1109">
        <v>7.9</v>
      </c>
      <c r="F7488" s="1109">
        <v>0</v>
      </c>
      <c r="G7488" s="1110" t="s">
        <v>10844</v>
      </c>
      <c r="H7488" s="1110" t="s">
        <v>4654</v>
      </c>
      <c r="I7488" s="1110" t="s">
        <v>10853</v>
      </c>
      <c r="J7488" s="1109">
        <v>0</v>
      </c>
      <c r="K7488" s="1109">
        <v>0</v>
      </c>
      <c r="L7488" s="1109">
        <v>0</v>
      </c>
      <c r="M7488" s="1109">
        <v>0</v>
      </c>
      <c r="N7488" s="1109">
        <v>0</v>
      </c>
      <c r="O7488" s="1109">
        <v>0</v>
      </c>
      <c r="P7488" s="1109">
        <v>0</v>
      </c>
      <c r="Q7488" s="1109">
        <v>0</v>
      </c>
    </row>
    <row r="7489" spans="1:17">
      <c r="A7489" s="1109">
        <v>23030</v>
      </c>
      <c r="B7489" s="1110" t="s">
        <v>0</v>
      </c>
      <c r="C7489" s="1109">
        <v>2.875</v>
      </c>
      <c r="D7489" s="1109">
        <v>2.323</v>
      </c>
      <c r="E7489" s="1109">
        <v>7.9</v>
      </c>
      <c r="F7489" s="1109">
        <v>0</v>
      </c>
      <c r="G7489" s="1110" t="s">
        <v>10844</v>
      </c>
      <c r="H7489" s="1110" t="s">
        <v>4654</v>
      </c>
      <c r="I7489" s="1110" t="s">
        <v>10771</v>
      </c>
      <c r="J7489" s="1109">
        <v>0</v>
      </c>
      <c r="K7489" s="1109">
        <v>0</v>
      </c>
      <c r="L7489" s="1109">
        <v>0</v>
      </c>
      <c r="M7489" s="1109">
        <v>0</v>
      </c>
      <c r="N7489" s="1109">
        <v>0</v>
      </c>
      <c r="O7489" s="1109">
        <v>0</v>
      </c>
      <c r="P7489" s="1109">
        <v>0</v>
      </c>
      <c r="Q7489" s="1109">
        <v>0</v>
      </c>
    </row>
    <row r="7490" spans="1:17">
      <c r="A7490" s="1109">
        <v>23031</v>
      </c>
      <c r="B7490" s="1110" t="s">
        <v>0</v>
      </c>
      <c r="C7490" s="1109">
        <v>2.875</v>
      </c>
      <c r="D7490" s="1109">
        <v>2.323</v>
      </c>
      <c r="E7490" s="1109">
        <v>7.9</v>
      </c>
      <c r="F7490" s="1109">
        <v>0</v>
      </c>
      <c r="G7490" s="1110" t="s">
        <v>10844</v>
      </c>
      <c r="H7490" s="1110" t="s">
        <v>4654</v>
      </c>
      <c r="I7490" s="1110" t="s">
        <v>10851</v>
      </c>
      <c r="J7490" s="1109">
        <v>0</v>
      </c>
      <c r="K7490" s="1109">
        <v>0</v>
      </c>
      <c r="L7490" s="1109">
        <v>0</v>
      </c>
      <c r="M7490" s="1109">
        <v>0</v>
      </c>
      <c r="N7490" s="1109">
        <v>0</v>
      </c>
      <c r="O7490" s="1109">
        <v>0</v>
      </c>
      <c r="P7490" s="1109">
        <v>0</v>
      </c>
      <c r="Q7490" s="1109">
        <v>0</v>
      </c>
    </row>
    <row r="7491" spans="1:17">
      <c r="A7491" s="1109">
        <v>23032</v>
      </c>
      <c r="B7491" s="1110" t="s">
        <v>0</v>
      </c>
      <c r="C7491" s="1109">
        <v>2.875</v>
      </c>
      <c r="D7491" s="1109">
        <v>2.323</v>
      </c>
      <c r="E7491" s="1109">
        <v>7.8</v>
      </c>
      <c r="F7491" s="1109">
        <v>0</v>
      </c>
      <c r="G7491" s="1110" t="s">
        <v>10840</v>
      </c>
      <c r="H7491" s="1110" t="s">
        <v>4654</v>
      </c>
      <c r="I7491" s="1110" t="s">
        <v>10841</v>
      </c>
      <c r="J7491" s="1109">
        <v>0</v>
      </c>
      <c r="K7491" s="1109">
        <v>0</v>
      </c>
      <c r="L7491" s="1109">
        <v>0</v>
      </c>
      <c r="M7491" s="1109">
        <v>0</v>
      </c>
      <c r="N7491" s="1109">
        <v>0</v>
      </c>
      <c r="O7491" s="1109">
        <v>0</v>
      </c>
      <c r="P7491" s="1109">
        <v>0</v>
      </c>
      <c r="Q7491" s="1109">
        <v>0</v>
      </c>
    </row>
    <row r="7492" spans="1:17">
      <c r="A7492" s="1109">
        <v>23033</v>
      </c>
      <c r="B7492" s="1110" t="s">
        <v>0</v>
      </c>
      <c r="C7492" s="1109">
        <v>2.875</v>
      </c>
      <c r="D7492" s="1109">
        <v>2.323</v>
      </c>
      <c r="E7492" s="1109">
        <v>7.8</v>
      </c>
      <c r="F7492" s="1109">
        <v>0</v>
      </c>
      <c r="G7492" s="1110" t="s">
        <v>10840</v>
      </c>
      <c r="H7492" s="1110" t="s">
        <v>4654</v>
      </c>
      <c r="I7492" s="1110" t="s">
        <v>10832</v>
      </c>
      <c r="J7492" s="1109">
        <v>0</v>
      </c>
      <c r="K7492" s="1109">
        <v>0</v>
      </c>
      <c r="L7492" s="1109">
        <v>0</v>
      </c>
      <c r="M7492" s="1109">
        <v>0</v>
      </c>
      <c r="N7492" s="1109">
        <v>0</v>
      </c>
      <c r="O7492" s="1109">
        <v>0</v>
      </c>
      <c r="P7492" s="1109">
        <v>0</v>
      </c>
      <c r="Q7492" s="1109">
        <v>0</v>
      </c>
    </row>
    <row r="7493" spans="1:17">
      <c r="A7493" s="1109">
        <v>23034</v>
      </c>
      <c r="B7493" s="1110" t="s">
        <v>0</v>
      </c>
      <c r="C7493" s="1109">
        <v>2.875</v>
      </c>
      <c r="D7493" s="1109">
        <v>2.323</v>
      </c>
      <c r="E7493" s="1109">
        <v>7.8</v>
      </c>
      <c r="F7493" s="1109">
        <v>0</v>
      </c>
      <c r="G7493" s="1110" t="s">
        <v>10840</v>
      </c>
      <c r="H7493" s="1110" t="s">
        <v>4654</v>
      </c>
      <c r="I7493" s="1110" t="s">
        <v>10839</v>
      </c>
      <c r="J7493" s="1109">
        <v>0</v>
      </c>
      <c r="K7493" s="1109">
        <v>0</v>
      </c>
      <c r="L7493" s="1109">
        <v>0</v>
      </c>
      <c r="M7493" s="1109">
        <v>0</v>
      </c>
      <c r="N7493" s="1109">
        <v>0</v>
      </c>
      <c r="O7493" s="1109">
        <v>0</v>
      </c>
      <c r="P7493" s="1109">
        <v>0</v>
      </c>
      <c r="Q7493" s="1109">
        <v>0</v>
      </c>
    </row>
    <row r="7494" spans="1:17">
      <c r="A7494" s="1109">
        <v>23035</v>
      </c>
      <c r="B7494" s="1110" t="s">
        <v>0</v>
      </c>
      <c r="C7494" s="1109">
        <v>2.875</v>
      </c>
      <c r="D7494" s="1109">
        <v>2.323</v>
      </c>
      <c r="E7494" s="1109">
        <v>7.8</v>
      </c>
      <c r="F7494" s="1109">
        <v>0</v>
      </c>
      <c r="G7494" s="1110" t="s">
        <v>10842</v>
      </c>
      <c r="H7494" s="1110" t="s">
        <v>4654</v>
      </c>
      <c r="I7494" s="1110" t="s">
        <v>10841</v>
      </c>
      <c r="J7494" s="1109">
        <v>0</v>
      </c>
      <c r="K7494" s="1109">
        <v>0</v>
      </c>
      <c r="L7494" s="1109">
        <v>0</v>
      </c>
      <c r="M7494" s="1109">
        <v>0</v>
      </c>
      <c r="N7494" s="1109">
        <v>0</v>
      </c>
      <c r="O7494" s="1109">
        <v>0</v>
      </c>
      <c r="P7494" s="1109">
        <v>0</v>
      </c>
      <c r="Q7494" s="1109">
        <v>0</v>
      </c>
    </row>
    <row r="7495" spans="1:17">
      <c r="A7495" s="1109">
        <v>23036</v>
      </c>
      <c r="B7495" s="1110" t="s">
        <v>0</v>
      </c>
      <c r="C7495" s="1109">
        <v>2.875</v>
      </c>
      <c r="D7495" s="1109">
        <v>2.323</v>
      </c>
      <c r="E7495" s="1109">
        <v>7.8</v>
      </c>
      <c r="F7495" s="1109">
        <v>0</v>
      </c>
      <c r="G7495" s="1110" t="s">
        <v>10842</v>
      </c>
      <c r="H7495" s="1110" t="s">
        <v>4654</v>
      </c>
      <c r="I7495" s="1110" t="s">
        <v>10852</v>
      </c>
      <c r="J7495" s="1109">
        <v>0</v>
      </c>
      <c r="K7495" s="1109">
        <v>0</v>
      </c>
      <c r="L7495" s="1109">
        <v>0</v>
      </c>
      <c r="M7495" s="1109">
        <v>0</v>
      </c>
      <c r="N7495" s="1109">
        <v>0</v>
      </c>
      <c r="O7495" s="1109">
        <v>0</v>
      </c>
      <c r="P7495" s="1109">
        <v>0</v>
      </c>
      <c r="Q7495" s="1109">
        <v>0</v>
      </c>
    </row>
    <row r="7496" spans="1:17">
      <c r="A7496" s="1109">
        <v>23037</v>
      </c>
      <c r="B7496" s="1110" t="s">
        <v>0</v>
      </c>
      <c r="C7496" s="1109">
        <v>2.875</v>
      </c>
      <c r="D7496" s="1109">
        <v>2.323</v>
      </c>
      <c r="E7496" s="1109">
        <v>7.8</v>
      </c>
      <c r="F7496" s="1109">
        <v>0</v>
      </c>
      <c r="G7496" s="1110" t="s">
        <v>10842</v>
      </c>
      <c r="H7496" s="1110" t="s">
        <v>4654</v>
      </c>
      <c r="I7496" s="1110" t="s">
        <v>10832</v>
      </c>
      <c r="J7496" s="1109">
        <v>0</v>
      </c>
      <c r="K7496" s="1109">
        <v>0</v>
      </c>
      <c r="L7496" s="1109">
        <v>0</v>
      </c>
      <c r="M7496" s="1109">
        <v>0</v>
      </c>
      <c r="N7496" s="1109">
        <v>0</v>
      </c>
      <c r="O7496" s="1109">
        <v>0</v>
      </c>
      <c r="P7496" s="1109">
        <v>0</v>
      </c>
      <c r="Q7496" s="1109">
        <v>0</v>
      </c>
    </row>
    <row r="7497" spans="1:17">
      <c r="A7497" s="1109">
        <v>23038</v>
      </c>
      <c r="B7497" s="1110" t="s">
        <v>0</v>
      </c>
      <c r="C7497" s="1109">
        <v>2.875</v>
      </c>
      <c r="D7497" s="1109">
        <v>2.323</v>
      </c>
      <c r="E7497" s="1109">
        <v>7.8</v>
      </c>
      <c r="F7497" s="1109">
        <v>0</v>
      </c>
      <c r="G7497" s="1110" t="s">
        <v>10842</v>
      </c>
      <c r="H7497" s="1110" t="s">
        <v>4654</v>
      </c>
      <c r="I7497" s="1110" t="s">
        <v>10839</v>
      </c>
      <c r="J7497" s="1109">
        <v>0</v>
      </c>
      <c r="K7497" s="1109">
        <v>0</v>
      </c>
      <c r="L7497" s="1109">
        <v>0</v>
      </c>
      <c r="M7497" s="1109">
        <v>0</v>
      </c>
      <c r="N7497" s="1109">
        <v>0</v>
      </c>
      <c r="O7497" s="1109">
        <v>0</v>
      </c>
      <c r="P7497" s="1109">
        <v>0</v>
      </c>
      <c r="Q7497" s="1109">
        <v>0</v>
      </c>
    </row>
    <row r="7498" spans="1:17">
      <c r="A7498" s="1109">
        <v>23039</v>
      </c>
      <c r="B7498" s="1110" t="s">
        <v>0</v>
      </c>
      <c r="C7498" s="1109">
        <v>2.875</v>
      </c>
      <c r="D7498" s="1109">
        <v>2.323</v>
      </c>
      <c r="E7498" s="1109">
        <v>7.8</v>
      </c>
      <c r="F7498" s="1109">
        <v>0</v>
      </c>
      <c r="G7498" s="1110" t="s">
        <v>10843</v>
      </c>
      <c r="H7498" s="1110" t="s">
        <v>4654</v>
      </c>
      <c r="I7498" s="1110" t="s">
        <v>10841</v>
      </c>
      <c r="J7498" s="1109">
        <v>0</v>
      </c>
      <c r="K7498" s="1109">
        <v>0</v>
      </c>
      <c r="L7498" s="1109">
        <v>0</v>
      </c>
      <c r="M7498" s="1109">
        <v>0</v>
      </c>
      <c r="N7498" s="1109">
        <v>0</v>
      </c>
      <c r="O7498" s="1109">
        <v>0</v>
      </c>
      <c r="P7498" s="1109">
        <v>0</v>
      </c>
      <c r="Q7498" s="1109">
        <v>0</v>
      </c>
    </row>
    <row r="7499" spans="1:17">
      <c r="A7499" s="1109">
        <v>23040</v>
      </c>
      <c r="B7499" s="1110" t="s">
        <v>0</v>
      </c>
      <c r="C7499" s="1109">
        <v>2.875</v>
      </c>
      <c r="D7499" s="1109">
        <v>2.323</v>
      </c>
      <c r="E7499" s="1109">
        <v>7.8</v>
      </c>
      <c r="F7499" s="1109">
        <v>0</v>
      </c>
      <c r="G7499" s="1110" t="s">
        <v>10843</v>
      </c>
      <c r="H7499" s="1110" t="s">
        <v>4654</v>
      </c>
      <c r="I7499" s="1110" t="s">
        <v>10832</v>
      </c>
      <c r="J7499" s="1109">
        <v>0</v>
      </c>
      <c r="K7499" s="1109">
        <v>0</v>
      </c>
      <c r="L7499" s="1109">
        <v>0</v>
      </c>
      <c r="M7499" s="1109">
        <v>0</v>
      </c>
      <c r="N7499" s="1109">
        <v>0</v>
      </c>
      <c r="O7499" s="1109">
        <v>0</v>
      </c>
      <c r="P7499" s="1109">
        <v>0</v>
      </c>
      <c r="Q7499" s="1109">
        <v>0</v>
      </c>
    </row>
    <row r="7500" spans="1:17">
      <c r="A7500" s="1109">
        <v>23041</v>
      </c>
      <c r="B7500" s="1110" t="s">
        <v>0</v>
      </c>
      <c r="C7500" s="1109">
        <v>2.875</v>
      </c>
      <c r="D7500" s="1109">
        <v>2.323</v>
      </c>
      <c r="E7500" s="1109">
        <v>7.8</v>
      </c>
      <c r="F7500" s="1109">
        <v>0</v>
      </c>
      <c r="G7500" s="1110" t="s">
        <v>10843</v>
      </c>
      <c r="H7500" s="1110" t="s">
        <v>4654</v>
      </c>
      <c r="I7500" s="1110" t="s">
        <v>10852</v>
      </c>
      <c r="J7500" s="1109">
        <v>0</v>
      </c>
      <c r="K7500" s="1109">
        <v>0</v>
      </c>
      <c r="L7500" s="1109">
        <v>0</v>
      </c>
      <c r="M7500" s="1109">
        <v>0</v>
      </c>
      <c r="N7500" s="1109">
        <v>0</v>
      </c>
      <c r="O7500" s="1109">
        <v>0</v>
      </c>
      <c r="P7500" s="1109">
        <v>0</v>
      </c>
      <c r="Q7500" s="1109">
        <v>0</v>
      </c>
    </row>
    <row r="7501" spans="1:17">
      <c r="A7501" s="1109">
        <v>23042</v>
      </c>
      <c r="B7501" s="1110" t="s">
        <v>0</v>
      </c>
      <c r="C7501" s="1109">
        <v>2.875</v>
      </c>
      <c r="D7501" s="1109">
        <v>2.323</v>
      </c>
      <c r="E7501" s="1109">
        <v>7.8</v>
      </c>
      <c r="F7501" s="1109">
        <v>0</v>
      </c>
      <c r="G7501" s="1110" t="s">
        <v>10843</v>
      </c>
      <c r="H7501" s="1110" t="s">
        <v>4654</v>
      </c>
      <c r="I7501" s="1110" t="s">
        <v>10839</v>
      </c>
      <c r="J7501" s="1109">
        <v>0</v>
      </c>
      <c r="K7501" s="1109">
        <v>0</v>
      </c>
      <c r="L7501" s="1109">
        <v>0</v>
      </c>
      <c r="M7501" s="1109">
        <v>0</v>
      </c>
      <c r="N7501" s="1109">
        <v>0</v>
      </c>
      <c r="O7501" s="1109">
        <v>0</v>
      </c>
      <c r="P7501" s="1109">
        <v>0</v>
      </c>
      <c r="Q7501" s="1109">
        <v>0</v>
      </c>
    </row>
    <row r="7502" spans="1:17">
      <c r="A7502" s="1109">
        <v>23043</v>
      </c>
      <c r="B7502" s="1110" t="s">
        <v>0</v>
      </c>
      <c r="C7502" s="1109">
        <v>2.875</v>
      </c>
      <c r="D7502" s="1109">
        <v>2.323</v>
      </c>
      <c r="E7502" s="1109">
        <v>7.8</v>
      </c>
      <c r="F7502" s="1109">
        <v>0</v>
      </c>
      <c r="G7502" s="1110" t="s">
        <v>10784</v>
      </c>
      <c r="H7502" s="1110" t="s">
        <v>4654</v>
      </c>
      <c r="I7502" s="1110" t="s">
        <v>10841</v>
      </c>
      <c r="J7502" s="1109">
        <v>0</v>
      </c>
      <c r="K7502" s="1109">
        <v>0</v>
      </c>
      <c r="L7502" s="1109">
        <v>0</v>
      </c>
      <c r="M7502" s="1109">
        <v>0</v>
      </c>
      <c r="N7502" s="1109">
        <v>0</v>
      </c>
      <c r="O7502" s="1109">
        <v>0</v>
      </c>
      <c r="P7502" s="1109">
        <v>0</v>
      </c>
      <c r="Q7502" s="1109">
        <v>0</v>
      </c>
    </row>
    <row r="7503" spans="1:17">
      <c r="A7503" s="1109">
        <v>23044</v>
      </c>
      <c r="B7503" s="1110" t="s">
        <v>0</v>
      </c>
      <c r="C7503" s="1109">
        <v>2.875</v>
      </c>
      <c r="D7503" s="1109">
        <v>2.323</v>
      </c>
      <c r="E7503" s="1109">
        <v>7.8</v>
      </c>
      <c r="F7503" s="1109">
        <v>0</v>
      </c>
      <c r="G7503" s="1110" t="s">
        <v>10784</v>
      </c>
      <c r="H7503" s="1110" t="s">
        <v>4654</v>
      </c>
      <c r="I7503" s="1110" t="s">
        <v>10832</v>
      </c>
      <c r="J7503" s="1109">
        <v>0</v>
      </c>
      <c r="K7503" s="1109">
        <v>0</v>
      </c>
      <c r="L7503" s="1109">
        <v>0</v>
      </c>
      <c r="M7503" s="1109">
        <v>0</v>
      </c>
      <c r="N7503" s="1109">
        <v>0</v>
      </c>
      <c r="O7503" s="1109">
        <v>0</v>
      </c>
      <c r="P7503" s="1109">
        <v>0</v>
      </c>
      <c r="Q7503" s="1109">
        <v>0</v>
      </c>
    </row>
    <row r="7504" spans="1:17">
      <c r="A7504" s="1109">
        <v>23045</v>
      </c>
      <c r="B7504" s="1110" t="s">
        <v>0</v>
      </c>
      <c r="C7504" s="1109">
        <v>2.875</v>
      </c>
      <c r="D7504" s="1109">
        <v>2.323</v>
      </c>
      <c r="E7504" s="1109">
        <v>7.8</v>
      </c>
      <c r="F7504" s="1109">
        <v>0</v>
      </c>
      <c r="G7504" s="1110" t="s">
        <v>10784</v>
      </c>
      <c r="H7504" s="1110" t="s">
        <v>4654</v>
      </c>
      <c r="I7504" s="1110" t="s">
        <v>10839</v>
      </c>
      <c r="J7504" s="1109">
        <v>0</v>
      </c>
      <c r="K7504" s="1109">
        <v>0</v>
      </c>
      <c r="L7504" s="1109">
        <v>0</v>
      </c>
      <c r="M7504" s="1109">
        <v>0</v>
      </c>
      <c r="N7504" s="1109">
        <v>0</v>
      </c>
      <c r="O7504" s="1109">
        <v>0</v>
      </c>
      <c r="P7504" s="1109">
        <v>0</v>
      </c>
      <c r="Q7504" s="1109">
        <v>0</v>
      </c>
    </row>
    <row r="7505" spans="1:17">
      <c r="A7505" s="1109">
        <v>23046</v>
      </c>
      <c r="B7505" s="1110" t="s">
        <v>0</v>
      </c>
      <c r="C7505" s="1109">
        <v>2.875</v>
      </c>
      <c r="D7505" s="1109">
        <v>2.323</v>
      </c>
      <c r="E7505" s="1109">
        <v>7.8</v>
      </c>
      <c r="F7505" s="1109">
        <v>0</v>
      </c>
      <c r="G7505" s="1110" t="s">
        <v>10741</v>
      </c>
      <c r="H7505" s="1110" t="s">
        <v>4654</v>
      </c>
      <c r="I7505" s="1110" t="s">
        <v>10841</v>
      </c>
      <c r="J7505" s="1109">
        <v>0</v>
      </c>
      <c r="K7505" s="1109">
        <v>0</v>
      </c>
      <c r="L7505" s="1109">
        <v>0</v>
      </c>
      <c r="M7505" s="1109">
        <v>0</v>
      </c>
      <c r="N7505" s="1109">
        <v>0</v>
      </c>
      <c r="O7505" s="1109">
        <v>0</v>
      </c>
      <c r="P7505" s="1109">
        <v>0</v>
      </c>
      <c r="Q7505" s="1109">
        <v>0</v>
      </c>
    </row>
    <row r="7506" spans="1:17">
      <c r="A7506" s="1109">
        <v>23047</v>
      </c>
      <c r="B7506" s="1110" t="s">
        <v>0</v>
      </c>
      <c r="C7506" s="1109">
        <v>2.875</v>
      </c>
      <c r="D7506" s="1109">
        <v>2.323</v>
      </c>
      <c r="E7506" s="1109">
        <v>7.8</v>
      </c>
      <c r="F7506" s="1109">
        <v>0</v>
      </c>
      <c r="G7506" s="1110" t="s">
        <v>10741</v>
      </c>
      <c r="H7506" s="1110" t="s">
        <v>4654</v>
      </c>
      <c r="I7506" s="1110" t="s">
        <v>10852</v>
      </c>
      <c r="J7506" s="1109">
        <v>0</v>
      </c>
      <c r="K7506" s="1109">
        <v>0</v>
      </c>
      <c r="L7506" s="1109">
        <v>0</v>
      </c>
      <c r="M7506" s="1109">
        <v>0</v>
      </c>
      <c r="N7506" s="1109">
        <v>0</v>
      </c>
      <c r="O7506" s="1109">
        <v>0</v>
      </c>
      <c r="P7506" s="1109">
        <v>0</v>
      </c>
      <c r="Q7506" s="1109">
        <v>0</v>
      </c>
    </row>
    <row r="7507" spans="1:17">
      <c r="A7507" s="1109">
        <v>23048</v>
      </c>
      <c r="B7507" s="1110" t="s">
        <v>0</v>
      </c>
      <c r="C7507" s="1109">
        <v>2.875</v>
      </c>
      <c r="D7507" s="1109">
        <v>2.323</v>
      </c>
      <c r="E7507" s="1109">
        <v>7.8</v>
      </c>
      <c r="F7507" s="1109">
        <v>0</v>
      </c>
      <c r="G7507" s="1110" t="s">
        <v>10741</v>
      </c>
      <c r="H7507" s="1110" t="s">
        <v>4654</v>
      </c>
      <c r="I7507" s="1110" t="s">
        <v>10832</v>
      </c>
      <c r="J7507" s="1109">
        <v>0</v>
      </c>
      <c r="K7507" s="1109">
        <v>0</v>
      </c>
      <c r="L7507" s="1109">
        <v>0</v>
      </c>
      <c r="M7507" s="1109">
        <v>0</v>
      </c>
      <c r="N7507" s="1109">
        <v>0</v>
      </c>
      <c r="O7507" s="1109">
        <v>0</v>
      </c>
      <c r="P7507" s="1109">
        <v>0</v>
      </c>
      <c r="Q7507" s="1109">
        <v>0</v>
      </c>
    </row>
    <row r="7508" spans="1:17">
      <c r="A7508" s="1109">
        <v>23049</v>
      </c>
      <c r="B7508" s="1110" t="s">
        <v>0</v>
      </c>
      <c r="C7508" s="1109">
        <v>2.875</v>
      </c>
      <c r="D7508" s="1109">
        <v>2.323</v>
      </c>
      <c r="E7508" s="1109">
        <v>7.8</v>
      </c>
      <c r="F7508" s="1109">
        <v>0</v>
      </c>
      <c r="G7508" s="1110" t="s">
        <v>10741</v>
      </c>
      <c r="H7508" s="1110" t="s">
        <v>4654</v>
      </c>
      <c r="I7508" s="1110" t="s">
        <v>10839</v>
      </c>
      <c r="J7508" s="1109">
        <v>0</v>
      </c>
      <c r="K7508" s="1109">
        <v>0</v>
      </c>
      <c r="L7508" s="1109">
        <v>0</v>
      </c>
      <c r="M7508" s="1109">
        <v>0</v>
      </c>
      <c r="N7508" s="1109">
        <v>0</v>
      </c>
      <c r="O7508" s="1109">
        <v>0</v>
      </c>
      <c r="P7508" s="1109">
        <v>0</v>
      </c>
      <c r="Q7508" s="1109">
        <v>0</v>
      </c>
    </row>
    <row r="7509" spans="1:17">
      <c r="A7509" s="1109">
        <v>23050</v>
      </c>
      <c r="B7509" s="1110" t="s">
        <v>0</v>
      </c>
      <c r="C7509" s="1109">
        <v>2.875</v>
      </c>
      <c r="D7509" s="1109">
        <v>2.323</v>
      </c>
      <c r="E7509" s="1109">
        <v>7.8</v>
      </c>
      <c r="F7509" s="1109">
        <v>0</v>
      </c>
      <c r="G7509" s="1110" t="s">
        <v>10790</v>
      </c>
      <c r="H7509" s="1110" t="s">
        <v>4654</v>
      </c>
      <c r="I7509" s="1110" t="s">
        <v>10841</v>
      </c>
      <c r="J7509" s="1109">
        <v>0</v>
      </c>
      <c r="K7509" s="1109">
        <v>0</v>
      </c>
      <c r="L7509" s="1109">
        <v>0</v>
      </c>
      <c r="M7509" s="1109">
        <v>0</v>
      </c>
      <c r="N7509" s="1109">
        <v>0</v>
      </c>
      <c r="O7509" s="1109">
        <v>0</v>
      </c>
      <c r="P7509" s="1109">
        <v>0</v>
      </c>
      <c r="Q7509" s="1109">
        <v>0</v>
      </c>
    </row>
    <row r="7510" spans="1:17">
      <c r="A7510" s="1109">
        <v>23051</v>
      </c>
      <c r="B7510" s="1110" t="s">
        <v>0</v>
      </c>
      <c r="C7510" s="1109">
        <v>2.875</v>
      </c>
      <c r="D7510" s="1109">
        <v>2.323</v>
      </c>
      <c r="E7510" s="1109">
        <v>7.8</v>
      </c>
      <c r="F7510" s="1109">
        <v>0</v>
      </c>
      <c r="G7510" s="1110" t="s">
        <v>10790</v>
      </c>
      <c r="H7510" s="1110" t="s">
        <v>4654</v>
      </c>
      <c r="I7510" s="1110" t="s">
        <v>10852</v>
      </c>
      <c r="J7510" s="1109">
        <v>0</v>
      </c>
      <c r="K7510" s="1109">
        <v>0</v>
      </c>
      <c r="L7510" s="1109">
        <v>0</v>
      </c>
      <c r="M7510" s="1109">
        <v>0</v>
      </c>
      <c r="N7510" s="1109">
        <v>0</v>
      </c>
      <c r="O7510" s="1109">
        <v>0</v>
      </c>
      <c r="P7510" s="1109">
        <v>0</v>
      </c>
      <c r="Q7510" s="1109">
        <v>0</v>
      </c>
    </row>
    <row r="7511" spans="1:17">
      <c r="A7511" s="1109">
        <v>23052</v>
      </c>
      <c r="B7511" s="1110" t="s">
        <v>0</v>
      </c>
      <c r="C7511" s="1109">
        <v>2.875</v>
      </c>
      <c r="D7511" s="1109">
        <v>2.323</v>
      </c>
      <c r="E7511" s="1109">
        <v>7.8</v>
      </c>
      <c r="F7511" s="1109">
        <v>0</v>
      </c>
      <c r="G7511" s="1110" t="s">
        <v>10790</v>
      </c>
      <c r="H7511" s="1110" t="s">
        <v>4654</v>
      </c>
      <c r="I7511" s="1110" t="s">
        <v>10832</v>
      </c>
      <c r="J7511" s="1109">
        <v>0</v>
      </c>
      <c r="K7511" s="1109">
        <v>0</v>
      </c>
      <c r="L7511" s="1109">
        <v>0</v>
      </c>
      <c r="M7511" s="1109">
        <v>0</v>
      </c>
      <c r="N7511" s="1109">
        <v>0</v>
      </c>
      <c r="O7511" s="1109">
        <v>0</v>
      </c>
      <c r="P7511" s="1109">
        <v>0</v>
      </c>
      <c r="Q7511" s="1109">
        <v>0</v>
      </c>
    </row>
    <row r="7512" spans="1:17">
      <c r="A7512" s="1109">
        <v>23053</v>
      </c>
      <c r="B7512" s="1110" t="s">
        <v>0</v>
      </c>
      <c r="C7512" s="1109">
        <v>2.875</v>
      </c>
      <c r="D7512" s="1109">
        <v>2.323</v>
      </c>
      <c r="E7512" s="1109">
        <v>7.8</v>
      </c>
      <c r="F7512" s="1109">
        <v>0</v>
      </c>
      <c r="G7512" s="1110" t="s">
        <v>10790</v>
      </c>
      <c r="H7512" s="1110" t="s">
        <v>4654</v>
      </c>
      <c r="I7512" s="1110" t="s">
        <v>10839</v>
      </c>
      <c r="J7512" s="1109">
        <v>0</v>
      </c>
      <c r="K7512" s="1109">
        <v>0</v>
      </c>
      <c r="L7512" s="1109">
        <v>0</v>
      </c>
      <c r="M7512" s="1109">
        <v>0</v>
      </c>
      <c r="N7512" s="1109">
        <v>0</v>
      </c>
      <c r="O7512" s="1109">
        <v>0</v>
      </c>
      <c r="P7512" s="1109">
        <v>0</v>
      </c>
      <c r="Q7512" s="1109">
        <v>0</v>
      </c>
    </row>
    <row r="7513" spans="1:17">
      <c r="A7513" s="1109">
        <v>23054</v>
      </c>
      <c r="B7513" s="1110" t="s">
        <v>0</v>
      </c>
      <c r="C7513" s="1109">
        <v>2.875</v>
      </c>
      <c r="D7513" s="1109">
        <v>2.323</v>
      </c>
      <c r="E7513" s="1109">
        <v>7.8</v>
      </c>
      <c r="F7513" s="1109">
        <v>0</v>
      </c>
      <c r="G7513" s="1110" t="s">
        <v>10833</v>
      </c>
      <c r="H7513" s="1110" t="s">
        <v>4654</v>
      </c>
      <c r="I7513" s="1110" t="s">
        <v>10841</v>
      </c>
      <c r="J7513" s="1109">
        <v>0</v>
      </c>
      <c r="K7513" s="1109">
        <v>0</v>
      </c>
      <c r="L7513" s="1109">
        <v>0</v>
      </c>
      <c r="M7513" s="1109">
        <v>0</v>
      </c>
      <c r="N7513" s="1109">
        <v>0</v>
      </c>
      <c r="O7513" s="1109">
        <v>0</v>
      </c>
      <c r="P7513" s="1109">
        <v>0</v>
      </c>
      <c r="Q7513" s="1109">
        <v>0</v>
      </c>
    </row>
    <row r="7514" spans="1:17">
      <c r="A7514" s="1109">
        <v>23055</v>
      </c>
      <c r="B7514" s="1110" t="s">
        <v>0</v>
      </c>
      <c r="C7514" s="1109">
        <v>2.875</v>
      </c>
      <c r="D7514" s="1109">
        <v>2.323</v>
      </c>
      <c r="E7514" s="1109">
        <v>7.8</v>
      </c>
      <c r="F7514" s="1109">
        <v>0</v>
      </c>
      <c r="G7514" s="1110" t="s">
        <v>10833</v>
      </c>
      <c r="H7514" s="1110" t="s">
        <v>4654</v>
      </c>
      <c r="I7514" s="1110" t="s">
        <v>10832</v>
      </c>
      <c r="J7514" s="1109">
        <v>0</v>
      </c>
      <c r="K7514" s="1109">
        <v>0</v>
      </c>
      <c r="L7514" s="1109">
        <v>0</v>
      </c>
      <c r="M7514" s="1109">
        <v>0</v>
      </c>
      <c r="N7514" s="1109">
        <v>0</v>
      </c>
      <c r="O7514" s="1109">
        <v>0</v>
      </c>
      <c r="P7514" s="1109">
        <v>0</v>
      </c>
      <c r="Q7514" s="1109">
        <v>0</v>
      </c>
    </row>
    <row r="7515" spans="1:17">
      <c r="A7515" s="1109">
        <v>23056</v>
      </c>
      <c r="B7515" s="1110" t="s">
        <v>0</v>
      </c>
      <c r="C7515" s="1109">
        <v>2.875</v>
      </c>
      <c r="D7515" s="1109">
        <v>2.323</v>
      </c>
      <c r="E7515" s="1109">
        <v>7.8</v>
      </c>
      <c r="F7515" s="1109">
        <v>0</v>
      </c>
      <c r="G7515" s="1110" t="s">
        <v>10833</v>
      </c>
      <c r="H7515" s="1110" t="s">
        <v>4654</v>
      </c>
      <c r="I7515" s="1110" t="s">
        <v>10852</v>
      </c>
      <c r="J7515" s="1109">
        <v>0</v>
      </c>
      <c r="K7515" s="1109">
        <v>0</v>
      </c>
      <c r="L7515" s="1109">
        <v>0</v>
      </c>
      <c r="M7515" s="1109">
        <v>0</v>
      </c>
      <c r="N7515" s="1109">
        <v>0</v>
      </c>
      <c r="O7515" s="1109">
        <v>0</v>
      </c>
      <c r="P7515" s="1109">
        <v>0</v>
      </c>
      <c r="Q7515" s="1109">
        <v>0</v>
      </c>
    </row>
    <row r="7516" spans="1:17">
      <c r="A7516" s="1109">
        <v>23057</v>
      </c>
      <c r="B7516" s="1110" t="s">
        <v>0</v>
      </c>
      <c r="C7516" s="1109">
        <v>2.875</v>
      </c>
      <c r="D7516" s="1109">
        <v>2.323</v>
      </c>
      <c r="E7516" s="1109">
        <v>7.8</v>
      </c>
      <c r="F7516" s="1109">
        <v>0</v>
      </c>
      <c r="G7516" s="1110" t="s">
        <v>10833</v>
      </c>
      <c r="H7516" s="1110" t="s">
        <v>4654</v>
      </c>
      <c r="I7516" s="1110" t="s">
        <v>10839</v>
      </c>
      <c r="J7516" s="1109">
        <v>0</v>
      </c>
      <c r="K7516" s="1109">
        <v>0</v>
      </c>
      <c r="L7516" s="1109">
        <v>0</v>
      </c>
      <c r="M7516" s="1109">
        <v>0</v>
      </c>
      <c r="N7516" s="1109">
        <v>0</v>
      </c>
      <c r="O7516" s="1109">
        <v>0</v>
      </c>
      <c r="P7516" s="1109">
        <v>0</v>
      </c>
      <c r="Q7516" s="1109">
        <v>0</v>
      </c>
    </row>
    <row r="7517" spans="1:17">
      <c r="A7517" s="1109">
        <v>23058</v>
      </c>
      <c r="B7517" s="1110" t="s">
        <v>0</v>
      </c>
      <c r="C7517" s="1109">
        <v>2.875</v>
      </c>
      <c r="D7517" s="1109">
        <v>2.323</v>
      </c>
      <c r="E7517" s="1109">
        <v>7.8</v>
      </c>
      <c r="F7517" s="1109">
        <v>0</v>
      </c>
      <c r="G7517" s="1110" t="s">
        <v>10737</v>
      </c>
      <c r="H7517" s="1110" t="s">
        <v>4654</v>
      </c>
      <c r="I7517" s="1110" t="s">
        <v>10841</v>
      </c>
      <c r="J7517" s="1109">
        <v>0</v>
      </c>
      <c r="K7517" s="1109">
        <v>0</v>
      </c>
      <c r="L7517" s="1109">
        <v>0</v>
      </c>
      <c r="M7517" s="1109">
        <v>0</v>
      </c>
      <c r="N7517" s="1109">
        <v>0</v>
      </c>
      <c r="O7517" s="1109">
        <v>0</v>
      </c>
      <c r="P7517" s="1109">
        <v>0</v>
      </c>
      <c r="Q7517" s="1109">
        <v>0</v>
      </c>
    </row>
    <row r="7518" spans="1:17">
      <c r="A7518" s="1109">
        <v>23059</v>
      </c>
      <c r="B7518" s="1110" t="s">
        <v>0</v>
      </c>
      <c r="C7518" s="1109">
        <v>2.875</v>
      </c>
      <c r="D7518" s="1109">
        <v>2.323</v>
      </c>
      <c r="E7518" s="1109">
        <v>7.8</v>
      </c>
      <c r="F7518" s="1109">
        <v>0</v>
      </c>
      <c r="G7518" s="1110" t="s">
        <v>10737</v>
      </c>
      <c r="H7518" s="1110" t="s">
        <v>4654</v>
      </c>
      <c r="I7518" s="1110" t="s">
        <v>10852</v>
      </c>
      <c r="J7518" s="1109">
        <v>0</v>
      </c>
      <c r="K7518" s="1109">
        <v>0</v>
      </c>
      <c r="L7518" s="1109">
        <v>0</v>
      </c>
      <c r="M7518" s="1109">
        <v>0</v>
      </c>
      <c r="N7518" s="1109">
        <v>0</v>
      </c>
      <c r="O7518" s="1109">
        <v>0</v>
      </c>
      <c r="P7518" s="1109">
        <v>0</v>
      </c>
      <c r="Q7518" s="1109">
        <v>0</v>
      </c>
    </row>
    <row r="7519" spans="1:17">
      <c r="A7519" s="1109">
        <v>23060</v>
      </c>
      <c r="B7519" s="1110" t="s">
        <v>0</v>
      </c>
      <c r="C7519" s="1109">
        <v>2.875</v>
      </c>
      <c r="D7519" s="1109">
        <v>2.323</v>
      </c>
      <c r="E7519" s="1109">
        <v>7.8</v>
      </c>
      <c r="F7519" s="1109">
        <v>0</v>
      </c>
      <c r="G7519" s="1110" t="s">
        <v>10737</v>
      </c>
      <c r="H7519" s="1110" t="s">
        <v>4654</v>
      </c>
      <c r="I7519" s="1110" t="s">
        <v>10832</v>
      </c>
      <c r="J7519" s="1109">
        <v>0</v>
      </c>
      <c r="K7519" s="1109">
        <v>0</v>
      </c>
      <c r="L7519" s="1109">
        <v>0</v>
      </c>
      <c r="M7519" s="1109">
        <v>0</v>
      </c>
      <c r="N7519" s="1109">
        <v>0</v>
      </c>
      <c r="O7519" s="1109">
        <v>0</v>
      </c>
      <c r="P7519" s="1109">
        <v>0</v>
      </c>
      <c r="Q7519" s="1109">
        <v>0</v>
      </c>
    </row>
    <row r="7520" spans="1:17">
      <c r="A7520" s="1109">
        <v>23061</v>
      </c>
      <c r="B7520" s="1110" t="s">
        <v>0</v>
      </c>
      <c r="C7520" s="1109">
        <v>2.875</v>
      </c>
      <c r="D7520" s="1109">
        <v>2.323</v>
      </c>
      <c r="E7520" s="1109">
        <v>7.8</v>
      </c>
      <c r="F7520" s="1109">
        <v>0</v>
      </c>
      <c r="G7520" s="1110" t="s">
        <v>10737</v>
      </c>
      <c r="H7520" s="1110" t="s">
        <v>4654</v>
      </c>
      <c r="I7520" s="1110" t="s">
        <v>10839</v>
      </c>
      <c r="J7520" s="1109">
        <v>0</v>
      </c>
      <c r="K7520" s="1109">
        <v>0</v>
      </c>
      <c r="L7520" s="1109">
        <v>0</v>
      </c>
      <c r="M7520" s="1109">
        <v>0</v>
      </c>
      <c r="N7520" s="1109">
        <v>0</v>
      </c>
      <c r="O7520" s="1109">
        <v>0</v>
      </c>
      <c r="P7520" s="1109">
        <v>0</v>
      </c>
      <c r="Q7520" s="1109">
        <v>0</v>
      </c>
    </row>
    <row r="7521" spans="1:17">
      <c r="A7521" s="1109">
        <v>23062</v>
      </c>
      <c r="B7521" s="1110" t="s">
        <v>0</v>
      </c>
      <c r="C7521" s="1109">
        <v>2.875</v>
      </c>
      <c r="D7521" s="1109">
        <v>2.323</v>
      </c>
      <c r="E7521" s="1109">
        <v>7.8</v>
      </c>
      <c r="F7521" s="1109">
        <v>0</v>
      </c>
      <c r="G7521" s="1110" t="s">
        <v>10753</v>
      </c>
      <c r="H7521" s="1110" t="s">
        <v>4654</v>
      </c>
      <c r="I7521" s="1110" t="s">
        <v>10841</v>
      </c>
      <c r="J7521" s="1109">
        <v>0</v>
      </c>
      <c r="K7521" s="1109">
        <v>0</v>
      </c>
      <c r="L7521" s="1109">
        <v>0</v>
      </c>
      <c r="M7521" s="1109">
        <v>0</v>
      </c>
      <c r="N7521" s="1109">
        <v>0</v>
      </c>
      <c r="O7521" s="1109">
        <v>0</v>
      </c>
      <c r="P7521" s="1109">
        <v>0</v>
      </c>
      <c r="Q7521" s="1109">
        <v>0</v>
      </c>
    </row>
    <row r="7522" spans="1:17">
      <c r="A7522" s="1109">
        <v>23063</v>
      </c>
      <c r="B7522" s="1110" t="s">
        <v>0</v>
      </c>
      <c r="C7522" s="1109">
        <v>2.875</v>
      </c>
      <c r="D7522" s="1109">
        <v>2.323</v>
      </c>
      <c r="E7522" s="1109">
        <v>7.8</v>
      </c>
      <c r="F7522" s="1109">
        <v>0</v>
      </c>
      <c r="G7522" s="1110" t="s">
        <v>10753</v>
      </c>
      <c r="H7522" s="1110" t="s">
        <v>4654</v>
      </c>
      <c r="I7522" s="1110" t="s">
        <v>10852</v>
      </c>
      <c r="J7522" s="1109">
        <v>0</v>
      </c>
      <c r="K7522" s="1109">
        <v>0</v>
      </c>
      <c r="L7522" s="1109">
        <v>0</v>
      </c>
      <c r="M7522" s="1109">
        <v>0</v>
      </c>
      <c r="N7522" s="1109">
        <v>0</v>
      </c>
      <c r="O7522" s="1109">
        <v>0</v>
      </c>
      <c r="P7522" s="1109">
        <v>0</v>
      </c>
      <c r="Q7522" s="1109">
        <v>0</v>
      </c>
    </row>
    <row r="7523" spans="1:17">
      <c r="A7523" s="1109">
        <v>23064</v>
      </c>
      <c r="B7523" s="1110" t="s">
        <v>0</v>
      </c>
      <c r="C7523" s="1109">
        <v>2.875</v>
      </c>
      <c r="D7523" s="1109">
        <v>2.323</v>
      </c>
      <c r="E7523" s="1109">
        <v>7.8</v>
      </c>
      <c r="F7523" s="1109">
        <v>0</v>
      </c>
      <c r="G7523" s="1110" t="s">
        <v>10753</v>
      </c>
      <c r="H7523" s="1110" t="s">
        <v>4654</v>
      </c>
      <c r="I7523" s="1110" t="s">
        <v>10832</v>
      </c>
      <c r="J7523" s="1109">
        <v>0</v>
      </c>
      <c r="K7523" s="1109">
        <v>0</v>
      </c>
      <c r="L7523" s="1109">
        <v>0</v>
      </c>
      <c r="M7523" s="1109">
        <v>0</v>
      </c>
      <c r="N7523" s="1109">
        <v>0</v>
      </c>
      <c r="O7523" s="1109">
        <v>0</v>
      </c>
      <c r="P7523" s="1109">
        <v>0</v>
      </c>
      <c r="Q7523" s="1109">
        <v>0</v>
      </c>
    </row>
    <row r="7524" spans="1:17">
      <c r="A7524" s="1109">
        <v>23065</v>
      </c>
      <c r="B7524" s="1110" t="s">
        <v>0</v>
      </c>
      <c r="C7524" s="1109">
        <v>2.875</v>
      </c>
      <c r="D7524" s="1109">
        <v>2.323</v>
      </c>
      <c r="E7524" s="1109">
        <v>7.8</v>
      </c>
      <c r="F7524" s="1109">
        <v>0</v>
      </c>
      <c r="G7524" s="1110" t="s">
        <v>10753</v>
      </c>
      <c r="H7524" s="1110" t="s">
        <v>4654</v>
      </c>
      <c r="I7524" s="1110" t="s">
        <v>10839</v>
      </c>
      <c r="J7524" s="1109">
        <v>0</v>
      </c>
      <c r="K7524" s="1109">
        <v>0</v>
      </c>
      <c r="L7524" s="1109">
        <v>0</v>
      </c>
      <c r="M7524" s="1109">
        <v>0</v>
      </c>
      <c r="N7524" s="1109">
        <v>0</v>
      </c>
      <c r="O7524" s="1109">
        <v>0</v>
      </c>
      <c r="P7524" s="1109">
        <v>0</v>
      </c>
      <c r="Q7524" s="1109">
        <v>0</v>
      </c>
    </row>
    <row r="7525" spans="1:17">
      <c r="A7525" s="1109">
        <v>23066</v>
      </c>
      <c r="B7525" s="1110" t="s">
        <v>0</v>
      </c>
      <c r="C7525" s="1109">
        <v>2.875</v>
      </c>
      <c r="D7525" s="1109">
        <v>2.323</v>
      </c>
      <c r="E7525" s="1109">
        <v>7.8</v>
      </c>
      <c r="F7525" s="1109">
        <v>0</v>
      </c>
      <c r="G7525" s="1110" t="s">
        <v>10739</v>
      </c>
      <c r="H7525" s="1110" t="s">
        <v>4654</v>
      </c>
      <c r="I7525" s="1110" t="s">
        <v>10841</v>
      </c>
      <c r="J7525" s="1109">
        <v>0</v>
      </c>
      <c r="K7525" s="1109">
        <v>0</v>
      </c>
      <c r="L7525" s="1109">
        <v>0</v>
      </c>
      <c r="M7525" s="1109">
        <v>0</v>
      </c>
      <c r="N7525" s="1109">
        <v>0</v>
      </c>
      <c r="O7525" s="1109">
        <v>0</v>
      </c>
      <c r="P7525" s="1109">
        <v>0</v>
      </c>
      <c r="Q7525" s="1109">
        <v>0</v>
      </c>
    </row>
    <row r="7526" spans="1:17">
      <c r="A7526" s="1109">
        <v>23067</v>
      </c>
      <c r="B7526" s="1110" t="s">
        <v>0</v>
      </c>
      <c r="C7526" s="1109">
        <v>2.875</v>
      </c>
      <c r="D7526" s="1109">
        <v>2.323</v>
      </c>
      <c r="E7526" s="1109">
        <v>7.8</v>
      </c>
      <c r="F7526" s="1109">
        <v>0</v>
      </c>
      <c r="G7526" s="1110" t="s">
        <v>10739</v>
      </c>
      <c r="H7526" s="1110" t="s">
        <v>4654</v>
      </c>
      <c r="I7526" s="1110" t="s">
        <v>10852</v>
      </c>
      <c r="J7526" s="1109">
        <v>0</v>
      </c>
      <c r="K7526" s="1109">
        <v>0</v>
      </c>
      <c r="L7526" s="1109">
        <v>0</v>
      </c>
      <c r="M7526" s="1109">
        <v>0</v>
      </c>
      <c r="N7526" s="1109">
        <v>0</v>
      </c>
      <c r="O7526" s="1109">
        <v>0</v>
      </c>
      <c r="P7526" s="1109">
        <v>0</v>
      </c>
      <c r="Q7526" s="1109">
        <v>0</v>
      </c>
    </row>
    <row r="7527" spans="1:17">
      <c r="A7527" s="1109">
        <v>23068</v>
      </c>
      <c r="B7527" s="1110" t="s">
        <v>0</v>
      </c>
      <c r="C7527" s="1109">
        <v>2.875</v>
      </c>
      <c r="D7527" s="1109">
        <v>2.323</v>
      </c>
      <c r="E7527" s="1109">
        <v>7.8</v>
      </c>
      <c r="F7527" s="1109">
        <v>0</v>
      </c>
      <c r="G7527" s="1110" t="s">
        <v>10739</v>
      </c>
      <c r="H7527" s="1110" t="s">
        <v>4654</v>
      </c>
      <c r="I7527" s="1110" t="s">
        <v>10832</v>
      </c>
      <c r="J7527" s="1109">
        <v>0</v>
      </c>
      <c r="K7527" s="1109">
        <v>0</v>
      </c>
      <c r="L7527" s="1109">
        <v>0</v>
      </c>
      <c r="M7527" s="1109">
        <v>0</v>
      </c>
      <c r="N7527" s="1109">
        <v>0</v>
      </c>
      <c r="O7527" s="1109">
        <v>0</v>
      </c>
      <c r="P7527" s="1109">
        <v>0</v>
      </c>
      <c r="Q7527" s="1109">
        <v>0</v>
      </c>
    </row>
    <row r="7528" spans="1:17">
      <c r="A7528" s="1109">
        <v>23069</v>
      </c>
      <c r="B7528" s="1110" t="s">
        <v>0</v>
      </c>
      <c r="C7528" s="1109">
        <v>2.875</v>
      </c>
      <c r="D7528" s="1109">
        <v>2.323</v>
      </c>
      <c r="E7528" s="1109">
        <v>7.8</v>
      </c>
      <c r="F7528" s="1109">
        <v>0</v>
      </c>
      <c r="G7528" s="1110" t="s">
        <v>10739</v>
      </c>
      <c r="H7528" s="1110" t="s">
        <v>4654</v>
      </c>
      <c r="I7528" s="1110" t="s">
        <v>10839</v>
      </c>
      <c r="J7528" s="1109">
        <v>0</v>
      </c>
      <c r="K7528" s="1109">
        <v>0</v>
      </c>
      <c r="L7528" s="1109">
        <v>0</v>
      </c>
      <c r="M7528" s="1109">
        <v>0</v>
      </c>
      <c r="N7528" s="1109">
        <v>0</v>
      </c>
      <c r="O7528" s="1109">
        <v>0</v>
      </c>
      <c r="P7528" s="1109">
        <v>0</v>
      </c>
      <c r="Q7528" s="1109">
        <v>0</v>
      </c>
    </row>
    <row r="7529" spans="1:17">
      <c r="A7529" s="1109">
        <v>23070</v>
      </c>
      <c r="B7529" s="1110" t="s">
        <v>0</v>
      </c>
      <c r="C7529" s="1109">
        <v>2.875</v>
      </c>
      <c r="D7529" s="1109">
        <v>2.323</v>
      </c>
      <c r="E7529" s="1109">
        <v>7.8</v>
      </c>
      <c r="F7529" s="1109">
        <v>0</v>
      </c>
      <c r="G7529" s="1110" t="s">
        <v>10844</v>
      </c>
      <c r="H7529" s="1110" t="s">
        <v>4654</v>
      </c>
      <c r="I7529" s="1110" t="s">
        <v>10841</v>
      </c>
      <c r="J7529" s="1109">
        <v>0</v>
      </c>
      <c r="K7529" s="1109">
        <v>0</v>
      </c>
      <c r="L7529" s="1109">
        <v>0</v>
      </c>
      <c r="M7529" s="1109">
        <v>0</v>
      </c>
      <c r="N7529" s="1109">
        <v>0</v>
      </c>
      <c r="O7529" s="1109">
        <v>0</v>
      </c>
      <c r="P7529" s="1109">
        <v>0</v>
      </c>
      <c r="Q7529" s="1109">
        <v>0</v>
      </c>
    </row>
    <row r="7530" spans="1:17">
      <c r="A7530" s="1109">
        <v>23071</v>
      </c>
      <c r="B7530" s="1110" t="s">
        <v>0</v>
      </c>
      <c r="C7530" s="1109">
        <v>2.875</v>
      </c>
      <c r="D7530" s="1109">
        <v>2.323</v>
      </c>
      <c r="E7530" s="1109">
        <v>7.8</v>
      </c>
      <c r="F7530" s="1109">
        <v>0</v>
      </c>
      <c r="G7530" s="1110" t="s">
        <v>10844</v>
      </c>
      <c r="H7530" s="1110" t="s">
        <v>4654</v>
      </c>
      <c r="I7530" s="1110" t="s">
        <v>10852</v>
      </c>
      <c r="J7530" s="1109">
        <v>0</v>
      </c>
      <c r="K7530" s="1109">
        <v>0</v>
      </c>
      <c r="L7530" s="1109">
        <v>0</v>
      </c>
      <c r="M7530" s="1109">
        <v>0</v>
      </c>
      <c r="N7530" s="1109">
        <v>0</v>
      </c>
      <c r="O7530" s="1109">
        <v>0</v>
      </c>
      <c r="P7530" s="1109">
        <v>0</v>
      </c>
      <c r="Q7530" s="1109">
        <v>0</v>
      </c>
    </row>
    <row r="7531" spans="1:17">
      <c r="A7531" s="1109">
        <v>23072</v>
      </c>
      <c r="B7531" s="1110" t="s">
        <v>0</v>
      </c>
      <c r="C7531" s="1109">
        <v>2.875</v>
      </c>
      <c r="D7531" s="1109">
        <v>2.323</v>
      </c>
      <c r="E7531" s="1109">
        <v>7.8</v>
      </c>
      <c r="F7531" s="1109">
        <v>0</v>
      </c>
      <c r="G7531" s="1110" t="s">
        <v>10844</v>
      </c>
      <c r="H7531" s="1110" t="s">
        <v>4654</v>
      </c>
      <c r="I7531" s="1110" t="s">
        <v>10832</v>
      </c>
      <c r="J7531" s="1109">
        <v>0</v>
      </c>
      <c r="K7531" s="1109">
        <v>0</v>
      </c>
      <c r="L7531" s="1109">
        <v>0</v>
      </c>
      <c r="M7531" s="1109">
        <v>0</v>
      </c>
      <c r="N7531" s="1109">
        <v>0</v>
      </c>
      <c r="O7531" s="1109">
        <v>0</v>
      </c>
      <c r="P7531" s="1109">
        <v>0</v>
      </c>
      <c r="Q7531" s="1109">
        <v>0</v>
      </c>
    </row>
    <row r="7532" spans="1:17">
      <c r="A7532" s="1109">
        <v>23073</v>
      </c>
      <c r="B7532" s="1110" t="s">
        <v>0</v>
      </c>
      <c r="C7532" s="1109">
        <v>2.875</v>
      </c>
      <c r="D7532" s="1109">
        <v>2.323</v>
      </c>
      <c r="E7532" s="1109">
        <v>7.8</v>
      </c>
      <c r="F7532" s="1109">
        <v>0</v>
      </c>
      <c r="G7532" s="1110" t="s">
        <v>10844</v>
      </c>
      <c r="H7532" s="1110" t="s">
        <v>4654</v>
      </c>
      <c r="I7532" s="1110" t="s">
        <v>10839</v>
      </c>
      <c r="J7532" s="1109">
        <v>0</v>
      </c>
      <c r="K7532" s="1109">
        <v>0</v>
      </c>
      <c r="L7532" s="1109">
        <v>0</v>
      </c>
      <c r="M7532" s="1109">
        <v>0</v>
      </c>
      <c r="N7532" s="1109">
        <v>0</v>
      </c>
      <c r="O7532" s="1109">
        <v>0</v>
      </c>
      <c r="P7532" s="1109">
        <v>0</v>
      </c>
      <c r="Q7532" s="1109">
        <v>0</v>
      </c>
    </row>
    <row r="7533" spans="1:17">
      <c r="A7533" s="1109">
        <v>23074</v>
      </c>
      <c r="B7533" s="1110" t="s">
        <v>0</v>
      </c>
      <c r="C7533" s="1109">
        <v>2.875</v>
      </c>
      <c r="D7533" s="1109">
        <v>2.4409999999999998</v>
      </c>
      <c r="E7533" s="1109">
        <v>6.5</v>
      </c>
      <c r="F7533" s="1109">
        <v>0</v>
      </c>
      <c r="G7533" s="1110" t="s">
        <v>10842</v>
      </c>
      <c r="H7533" s="1110" t="s">
        <v>4654</v>
      </c>
      <c r="I7533" s="1110" t="s">
        <v>10771</v>
      </c>
      <c r="J7533" s="1109">
        <v>0</v>
      </c>
      <c r="K7533" s="1109">
        <v>0</v>
      </c>
      <c r="L7533" s="1109">
        <v>0</v>
      </c>
      <c r="M7533" s="1109">
        <v>0</v>
      </c>
      <c r="N7533" s="1109">
        <v>0</v>
      </c>
      <c r="O7533" s="1109">
        <v>0</v>
      </c>
      <c r="P7533" s="1109">
        <v>0</v>
      </c>
      <c r="Q7533" s="1109">
        <v>0</v>
      </c>
    </row>
    <row r="7534" spans="1:17">
      <c r="A7534" s="1109">
        <v>23075</v>
      </c>
      <c r="B7534" s="1110" t="s">
        <v>0</v>
      </c>
      <c r="C7534" s="1109">
        <v>2.875</v>
      </c>
      <c r="D7534" s="1109">
        <v>2.4409999999999998</v>
      </c>
      <c r="E7534" s="1109">
        <v>6.5</v>
      </c>
      <c r="F7534" s="1109">
        <v>0</v>
      </c>
      <c r="G7534" s="1110" t="s">
        <v>10842</v>
      </c>
      <c r="H7534" s="1110" t="s">
        <v>4654</v>
      </c>
      <c r="I7534" s="1110" t="s">
        <v>10853</v>
      </c>
      <c r="J7534" s="1109">
        <v>0</v>
      </c>
      <c r="K7534" s="1109">
        <v>0</v>
      </c>
      <c r="L7534" s="1109">
        <v>0</v>
      </c>
      <c r="M7534" s="1109">
        <v>0</v>
      </c>
      <c r="N7534" s="1109">
        <v>0</v>
      </c>
      <c r="O7534" s="1109">
        <v>0</v>
      </c>
      <c r="P7534" s="1109">
        <v>0</v>
      </c>
      <c r="Q7534" s="1109">
        <v>0</v>
      </c>
    </row>
    <row r="7535" spans="1:17">
      <c r="A7535" s="1109">
        <v>23076</v>
      </c>
      <c r="B7535" s="1110" t="s">
        <v>0</v>
      </c>
      <c r="C7535" s="1109">
        <v>2.875</v>
      </c>
      <c r="D7535" s="1109">
        <v>2.4409999999999998</v>
      </c>
      <c r="E7535" s="1109">
        <v>6.5</v>
      </c>
      <c r="F7535" s="1109">
        <v>0</v>
      </c>
      <c r="G7535" s="1110" t="s">
        <v>10842</v>
      </c>
      <c r="H7535" s="1110" t="s">
        <v>4654</v>
      </c>
      <c r="I7535" s="1110" t="s">
        <v>10851</v>
      </c>
      <c r="J7535" s="1109">
        <v>0</v>
      </c>
      <c r="K7535" s="1109">
        <v>0</v>
      </c>
      <c r="L7535" s="1109">
        <v>0</v>
      </c>
      <c r="M7535" s="1109">
        <v>0</v>
      </c>
      <c r="N7535" s="1109">
        <v>0</v>
      </c>
      <c r="O7535" s="1109">
        <v>0</v>
      </c>
      <c r="P7535" s="1109">
        <v>0</v>
      </c>
      <c r="Q7535" s="1109">
        <v>0</v>
      </c>
    </row>
    <row r="7536" spans="1:17">
      <c r="A7536" s="1109">
        <v>23077</v>
      </c>
      <c r="B7536" s="1110" t="s">
        <v>0</v>
      </c>
      <c r="C7536" s="1109">
        <v>2.875</v>
      </c>
      <c r="D7536" s="1109">
        <v>2.4409999999999998</v>
      </c>
      <c r="E7536" s="1109">
        <v>6.5</v>
      </c>
      <c r="F7536" s="1109">
        <v>0</v>
      </c>
      <c r="G7536" s="1110" t="s">
        <v>10843</v>
      </c>
      <c r="H7536" s="1110" t="s">
        <v>4654</v>
      </c>
      <c r="I7536" s="1110" t="s">
        <v>10771</v>
      </c>
      <c r="J7536" s="1109">
        <v>0</v>
      </c>
      <c r="K7536" s="1109">
        <v>0</v>
      </c>
      <c r="L7536" s="1109">
        <v>0</v>
      </c>
      <c r="M7536" s="1109">
        <v>0</v>
      </c>
      <c r="N7536" s="1109">
        <v>0</v>
      </c>
      <c r="O7536" s="1109">
        <v>0</v>
      </c>
      <c r="P7536" s="1109">
        <v>0</v>
      </c>
      <c r="Q7536" s="1109">
        <v>0</v>
      </c>
    </row>
    <row r="7537" spans="1:17">
      <c r="A7537" s="1109">
        <v>23078</v>
      </c>
      <c r="B7537" s="1110" t="s">
        <v>0</v>
      </c>
      <c r="C7537" s="1109">
        <v>2.875</v>
      </c>
      <c r="D7537" s="1109">
        <v>2.4409999999999998</v>
      </c>
      <c r="E7537" s="1109">
        <v>6.5</v>
      </c>
      <c r="F7537" s="1109">
        <v>0</v>
      </c>
      <c r="G7537" s="1110" t="s">
        <v>10843</v>
      </c>
      <c r="H7537" s="1110" t="s">
        <v>4654</v>
      </c>
      <c r="I7537" s="1110" t="s">
        <v>10853</v>
      </c>
      <c r="J7537" s="1109">
        <v>0</v>
      </c>
      <c r="K7537" s="1109">
        <v>0</v>
      </c>
      <c r="L7537" s="1109">
        <v>0</v>
      </c>
      <c r="M7537" s="1109">
        <v>0</v>
      </c>
      <c r="N7537" s="1109">
        <v>0</v>
      </c>
      <c r="O7537" s="1109">
        <v>0</v>
      </c>
      <c r="P7537" s="1109">
        <v>0</v>
      </c>
      <c r="Q7537" s="1109">
        <v>0</v>
      </c>
    </row>
    <row r="7538" spans="1:17">
      <c r="A7538" s="1109">
        <v>23079</v>
      </c>
      <c r="B7538" s="1110" t="s">
        <v>0</v>
      </c>
      <c r="C7538" s="1109">
        <v>2.875</v>
      </c>
      <c r="D7538" s="1109">
        <v>2.4409999999999998</v>
      </c>
      <c r="E7538" s="1109">
        <v>6.5</v>
      </c>
      <c r="F7538" s="1109">
        <v>0</v>
      </c>
      <c r="G7538" s="1110" t="s">
        <v>10843</v>
      </c>
      <c r="H7538" s="1110" t="s">
        <v>4654</v>
      </c>
      <c r="I7538" s="1110" t="s">
        <v>10851</v>
      </c>
      <c r="J7538" s="1109">
        <v>0</v>
      </c>
      <c r="K7538" s="1109">
        <v>0</v>
      </c>
      <c r="L7538" s="1109">
        <v>0</v>
      </c>
      <c r="M7538" s="1109">
        <v>0</v>
      </c>
      <c r="N7538" s="1109">
        <v>0</v>
      </c>
      <c r="O7538" s="1109">
        <v>0</v>
      </c>
      <c r="P7538" s="1109">
        <v>0</v>
      </c>
      <c r="Q7538" s="1109">
        <v>0</v>
      </c>
    </row>
    <row r="7539" spans="1:17">
      <c r="A7539" s="1109">
        <v>23080</v>
      </c>
      <c r="B7539" s="1110" t="s">
        <v>0</v>
      </c>
      <c r="C7539" s="1109">
        <v>2.875</v>
      </c>
      <c r="D7539" s="1109">
        <v>2.4409999999999998</v>
      </c>
      <c r="E7539" s="1109">
        <v>6.5</v>
      </c>
      <c r="F7539" s="1109">
        <v>0</v>
      </c>
      <c r="G7539" s="1110" t="s">
        <v>10741</v>
      </c>
      <c r="H7539" s="1110" t="s">
        <v>4654</v>
      </c>
      <c r="I7539" s="1110" t="s">
        <v>10771</v>
      </c>
      <c r="J7539" s="1109">
        <v>0</v>
      </c>
      <c r="K7539" s="1109">
        <v>0</v>
      </c>
      <c r="L7539" s="1109">
        <v>0</v>
      </c>
      <c r="M7539" s="1109">
        <v>0</v>
      </c>
      <c r="N7539" s="1109">
        <v>0</v>
      </c>
      <c r="O7539" s="1109">
        <v>0</v>
      </c>
      <c r="P7539" s="1109">
        <v>0</v>
      </c>
      <c r="Q7539" s="1109">
        <v>0</v>
      </c>
    </row>
    <row r="7540" spans="1:17">
      <c r="A7540" s="1109">
        <v>23081</v>
      </c>
      <c r="B7540" s="1110" t="s">
        <v>0</v>
      </c>
      <c r="C7540" s="1109">
        <v>2.875</v>
      </c>
      <c r="D7540" s="1109">
        <v>2.4409999999999998</v>
      </c>
      <c r="E7540" s="1109">
        <v>6.5</v>
      </c>
      <c r="F7540" s="1109">
        <v>0</v>
      </c>
      <c r="G7540" s="1110" t="s">
        <v>10741</v>
      </c>
      <c r="H7540" s="1110" t="s">
        <v>4654</v>
      </c>
      <c r="I7540" s="1110" t="s">
        <v>10853</v>
      </c>
      <c r="J7540" s="1109">
        <v>0</v>
      </c>
      <c r="K7540" s="1109">
        <v>0</v>
      </c>
      <c r="L7540" s="1109">
        <v>0</v>
      </c>
      <c r="M7540" s="1109">
        <v>0</v>
      </c>
      <c r="N7540" s="1109">
        <v>0</v>
      </c>
      <c r="O7540" s="1109">
        <v>0</v>
      </c>
      <c r="P7540" s="1109">
        <v>0</v>
      </c>
      <c r="Q7540" s="1109">
        <v>0</v>
      </c>
    </row>
    <row r="7541" spans="1:17">
      <c r="A7541" s="1109">
        <v>23082</v>
      </c>
      <c r="B7541" s="1110" t="s">
        <v>0</v>
      </c>
      <c r="C7541" s="1109">
        <v>2.875</v>
      </c>
      <c r="D7541" s="1109">
        <v>2.4409999999999998</v>
      </c>
      <c r="E7541" s="1109">
        <v>6.5</v>
      </c>
      <c r="F7541" s="1109">
        <v>0</v>
      </c>
      <c r="G7541" s="1110" t="s">
        <v>10741</v>
      </c>
      <c r="H7541" s="1110" t="s">
        <v>4654</v>
      </c>
      <c r="I7541" s="1110" t="s">
        <v>10851</v>
      </c>
      <c r="J7541" s="1109">
        <v>0</v>
      </c>
      <c r="K7541" s="1109">
        <v>0</v>
      </c>
      <c r="L7541" s="1109">
        <v>0</v>
      </c>
      <c r="M7541" s="1109">
        <v>0</v>
      </c>
      <c r="N7541" s="1109">
        <v>0</v>
      </c>
      <c r="O7541" s="1109">
        <v>0</v>
      </c>
      <c r="P7541" s="1109">
        <v>0</v>
      </c>
      <c r="Q7541" s="1109">
        <v>0</v>
      </c>
    </row>
    <row r="7542" spans="1:17">
      <c r="A7542" s="1109">
        <v>23083</v>
      </c>
      <c r="B7542" s="1110" t="s">
        <v>0</v>
      </c>
      <c r="C7542" s="1109">
        <v>2.875</v>
      </c>
      <c r="D7542" s="1109">
        <v>2.4409999999999998</v>
      </c>
      <c r="E7542" s="1109">
        <v>6.5</v>
      </c>
      <c r="F7542" s="1109">
        <v>0</v>
      </c>
      <c r="G7542" s="1110" t="s">
        <v>10790</v>
      </c>
      <c r="H7542" s="1110" t="s">
        <v>4654</v>
      </c>
      <c r="I7542" s="1110" t="s">
        <v>10771</v>
      </c>
      <c r="J7542" s="1109">
        <v>0</v>
      </c>
      <c r="K7542" s="1109">
        <v>0</v>
      </c>
      <c r="L7542" s="1109">
        <v>0</v>
      </c>
      <c r="M7542" s="1109">
        <v>0</v>
      </c>
      <c r="N7542" s="1109">
        <v>0</v>
      </c>
      <c r="O7542" s="1109">
        <v>0</v>
      </c>
      <c r="P7542" s="1109">
        <v>0</v>
      </c>
      <c r="Q7542" s="1109">
        <v>0</v>
      </c>
    </row>
    <row r="7543" spans="1:17">
      <c r="A7543" s="1109">
        <v>23084</v>
      </c>
      <c r="B7543" s="1110" t="s">
        <v>0</v>
      </c>
      <c r="C7543" s="1109">
        <v>2.875</v>
      </c>
      <c r="D7543" s="1109">
        <v>2.4409999999999998</v>
      </c>
      <c r="E7543" s="1109">
        <v>6.5</v>
      </c>
      <c r="F7543" s="1109">
        <v>0</v>
      </c>
      <c r="G7543" s="1110" t="s">
        <v>10790</v>
      </c>
      <c r="H7543" s="1110" t="s">
        <v>4654</v>
      </c>
      <c r="I7543" s="1110" t="s">
        <v>10853</v>
      </c>
      <c r="J7543" s="1109">
        <v>0</v>
      </c>
      <c r="K7543" s="1109">
        <v>0</v>
      </c>
      <c r="L7543" s="1109">
        <v>0</v>
      </c>
      <c r="M7543" s="1109">
        <v>0</v>
      </c>
      <c r="N7543" s="1109">
        <v>0</v>
      </c>
      <c r="O7543" s="1109">
        <v>0</v>
      </c>
      <c r="P7543" s="1109">
        <v>0</v>
      </c>
      <c r="Q7543" s="1109">
        <v>0</v>
      </c>
    </row>
    <row r="7544" spans="1:17">
      <c r="A7544" s="1109">
        <v>23085</v>
      </c>
      <c r="B7544" s="1110" t="s">
        <v>0</v>
      </c>
      <c r="C7544" s="1109">
        <v>2.875</v>
      </c>
      <c r="D7544" s="1109">
        <v>2.4409999999999998</v>
      </c>
      <c r="E7544" s="1109">
        <v>6.5</v>
      </c>
      <c r="F7544" s="1109">
        <v>0</v>
      </c>
      <c r="G7544" s="1110" t="s">
        <v>10790</v>
      </c>
      <c r="H7544" s="1110" t="s">
        <v>4654</v>
      </c>
      <c r="I7544" s="1110" t="s">
        <v>10851</v>
      </c>
      <c r="J7544" s="1109">
        <v>0</v>
      </c>
      <c r="K7544" s="1109">
        <v>0</v>
      </c>
      <c r="L7544" s="1109">
        <v>0</v>
      </c>
      <c r="M7544" s="1109">
        <v>0</v>
      </c>
      <c r="N7544" s="1109">
        <v>0</v>
      </c>
      <c r="O7544" s="1109">
        <v>0</v>
      </c>
      <c r="P7544" s="1109">
        <v>0</v>
      </c>
      <c r="Q7544" s="1109">
        <v>0</v>
      </c>
    </row>
    <row r="7545" spans="1:17">
      <c r="A7545" s="1109">
        <v>23086</v>
      </c>
      <c r="B7545" s="1110" t="s">
        <v>0</v>
      </c>
      <c r="C7545" s="1109">
        <v>2.875</v>
      </c>
      <c r="D7545" s="1109">
        <v>2.4409999999999998</v>
      </c>
      <c r="E7545" s="1109">
        <v>6.5</v>
      </c>
      <c r="F7545" s="1109">
        <v>0</v>
      </c>
      <c r="G7545" s="1110" t="s">
        <v>10833</v>
      </c>
      <c r="H7545" s="1110" t="s">
        <v>4654</v>
      </c>
      <c r="I7545" s="1110" t="s">
        <v>10771</v>
      </c>
      <c r="J7545" s="1109">
        <v>0</v>
      </c>
      <c r="K7545" s="1109">
        <v>0</v>
      </c>
      <c r="L7545" s="1109">
        <v>0</v>
      </c>
      <c r="M7545" s="1109">
        <v>0</v>
      </c>
      <c r="N7545" s="1109">
        <v>0</v>
      </c>
      <c r="O7545" s="1109">
        <v>0</v>
      </c>
      <c r="P7545" s="1109">
        <v>0</v>
      </c>
      <c r="Q7545" s="1109">
        <v>0</v>
      </c>
    </row>
    <row r="7546" spans="1:17">
      <c r="A7546" s="1109">
        <v>23087</v>
      </c>
      <c r="B7546" s="1110" t="s">
        <v>0</v>
      </c>
      <c r="C7546" s="1109">
        <v>2.875</v>
      </c>
      <c r="D7546" s="1109">
        <v>2.4409999999999998</v>
      </c>
      <c r="E7546" s="1109">
        <v>6.5</v>
      </c>
      <c r="F7546" s="1109">
        <v>0</v>
      </c>
      <c r="G7546" s="1110" t="s">
        <v>10833</v>
      </c>
      <c r="H7546" s="1110" t="s">
        <v>4654</v>
      </c>
      <c r="I7546" s="1110" t="s">
        <v>10853</v>
      </c>
      <c r="J7546" s="1109">
        <v>0</v>
      </c>
      <c r="K7546" s="1109">
        <v>0</v>
      </c>
      <c r="L7546" s="1109">
        <v>0</v>
      </c>
      <c r="M7546" s="1109">
        <v>0</v>
      </c>
      <c r="N7546" s="1109">
        <v>0</v>
      </c>
      <c r="O7546" s="1109">
        <v>0</v>
      </c>
      <c r="P7546" s="1109">
        <v>0</v>
      </c>
      <c r="Q7546" s="1109">
        <v>0</v>
      </c>
    </row>
    <row r="7547" spans="1:17">
      <c r="A7547" s="1109">
        <v>23088</v>
      </c>
      <c r="B7547" s="1110" t="s">
        <v>0</v>
      </c>
      <c r="C7547" s="1109">
        <v>2.875</v>
      </c>
      <c r="D7547" s="1109">
        <v>2.4409999999999998</v>
      </c>
      <c r="E7547" s="1109">
        <v>6.5</v>
      </c>
      <c r="F7547" s="1109">
        <v>0</v>
      </c>
      <c r="G7547" s="1110" t="s">
        <v>10833</v>
      </c>
      <c r="H7547" s="1110" t="s">
        <v>4654</v>
      </c>
      <c r="I7547" s="1110" t="s">
        <v>10851</v>
      </c>
      <c r="J7547" s="1109">
        <v>0</v>
      </c>
      <c r="K7547" s="1109">
        <v>0</v>
      </c>
      <c r="L7547" s="1109">
        <v>0</v>
      </c>
      <c r="M7547" s="1109">
        <v>0</v>
      </c>
      <c r="N7547" s="1109">
        <v>0</v>
      </c>
      <c r="O7547" s="1109">
        <v>0</v>
      </c>
      <c r="P7547" s="1109">
        <v>0</v>
      </c>
      <c r="Q7547" s="1109">
        <v>0</v>
      </c>
    </row>
    <row r="7548" spans="1:17">
      <c r="A7548" s="1109">
        <v>23089</v>
      </c>
      <c r="B7548" s="1110" t="s">
        <v>0</v>
      </c>
      <c r="C7548" s="1109">
        <v>2.875</v>
      </c>
      <c r="D7548" s="1109">
        <v>2.4409999999999998</v>
      </c>
      <c r="E7548" s="1109">
        <v>6.5</v>
      </c>
      <c r="F7548" s="1109">
        <v>0</v>
      </c>
      <c r="G7548" s="1110" t="s">
        <v>10737</v>
      </c>
      <c r="H7548" s="1110" t="s">
        <v>4654</v>
      </c>
      <c r="I7548" s="1110" t="s">
        <v>10771</v>
      </c>
      <c r="J7548" s="1109">
        <v>0</v>
      </c>
      <c r="K7548" s="1109">
        <v>0</v>
      </c>
      <c r="L7548" s="1109">
        <v>0</v>
      </c>
      <c r="M7548" s="1109">
        <v>0</v>
      </c>
      <c r="N7548" s="1109">
        <v>0</v>
      </c>
      <c r="O7548" s="1109">
        <v>0</v>
      </c>
      <c r="P7548" s="1109">
        <v>0</v>
      </c>
      <c r="Q7548" s="1109">
        <v>0</v>
      </c>
    </row>
    <row r="7549" spans="1:17">
      <c r="A7549" s="1109">
        <v>23090</v>
      </c>
      <c r="B7549" s="1110" t="s">
        <v>0</v>
      </c>
      <c r="C7549" s="1109">
        <v>2.875</v>
      </c>
      <c r="D7549" s="1109">
        <v>2.4409999999999998</v>
      </c>
      <c r="E7549" s="1109">
        <v>6.5</v>
      </c>
      <c r="F7549" s="1109">
        <v>0</v>
      </c>
      <c r="G7549" s="1110" t="s">
        <v>10737</v>
      </c>
      <c r="H7549" s="1110" t="s">
        <v>4654</v>
      </c>
      <c r="I7549" s="1110" t="s">
        <v>10853</v>
      </c>
      <c r="J7549" s="1109">
        <v>0</v>
      </c>
      <c r="K7549" s="1109">
        <v>0</v>
      </c>
      <c r="L7549" s="1109">
        <v>0</v>
      </c>
      <c r="M7549" s="1109">
        <v>0</v>
      </c>
      <c r="N7549" s="1109">
        <v>0</v>
      </c>
      <c r="O7549" s="1109">
        <v>0</v>
      </c>
      <c r="P7549" s="1109">
        <v>0</v>
      </c>
      <c r="Q7549" s="1109">
        <v>0</v>
      </c>
    </row>
    <row r="7550" spans="1:17">
      <c r="A7550" s="1109">
        <v>23091</v>
      </c>
      <c r="B7550" s="1110" t="s">
        <v>0</v>
      </c>
      <c r="C7550" s="1109">
        <v>2.875</v>
      </c>
      <c r="D7550" s="1109">
        <v>2.4409999999999998</v>
      </c>
      <c r="E7550" s="1109">
        <v>6.5</v>
      </c>
      <c r="F7550" s="1109">
        <v>0</v>
      </c>
      <c r="G7550" s="1110" t="s">
        <v>10737</v>
      </c>
      <c r="H7550" s="1110" t="s">
        <v>4654</v>
      </c>
      <c r="I7550" s="1110" t="s">
        <v>10851</v>
      </c>
      <c r="J7550" s="1109">
        <v>0</v>
      </c>
      <c r="K7550" s="1109">
        <v>0</v>
      </c>
      <c r="L7550" s="1109">
        <v>0</v>
      </c>
      <c r="M7550" s="1109">
        <v>0</v>
      </c>
      <c r="N7550" s="1109">
        <v>0</v>
      </c>
      <c r="O7550" s="1109">
        <v>0</v>
      </c>
      <c r="P7550" s="1109">
        <v>0</v>
      </c>
      <c r="Q7550" s="1109">
        <v>0</v>
      </c>
    </row>
    <row r="7551" spans="1:17">
      <c r="A7551" s="1109">
        <v>23092</v>
      </c>
      <c r="B7551" s="1110" t="s">
        <v>0</v>
      </c>
      <c r="C7551" s="1109">
        <v>2.875</v>
      </c>
      <c r="D7551" s="1109">
        <v>2.4409999999999998</v>
      </c>
      <c r="E7551" s="1109">
        <v>6.5</v>
      </c>
      <c r="F7551" s="1109">
        <v>0</v>
      </c>
      <c r="G7551" s="1110" t="s">
        <v>10753</v>
      </c>
      <c r="H7551" s="1110" t="s">
        <v>4654</v>
      </c>
      <c r="I7551" s="1110" t="s">
        <v>10771</v>
      </c>
      <c r="J7551" s="1109">
        <v>0</v>
      </c>
      <c r="K7551" s="1109">
        <v>0</v>
      </c>
      <c r="L7551" s="1109">
        <v>0</v>
      </c>
      <c r="M7551" s="1109">
        <v>0</v>
      </c>
      <c r="N7551" s="1109">
        <v>0</v>
      </c>
      <c r="O7551" s="1109">
        <v>0</v>
      </c>
      <c r="P7551" s="1109">
        <v>0</v>
      </c>
      <c r="Q7551" s="1109">
        <v>0</v>
      </c>
    </row>
    <row r="7552" spans="1:17">
      <c r="A7552" s="1109">
        <v>23093</v>
      </c>
      <c r="B7552" s="1110" t="s">
        <v>0</v>
      </c>
      <c r="C7552" s="1109">
        <v>2.875</v>
      </c>
      <c r="D7552" s="1109">
        <v>2.4409999999999998</v>
      </c>
      <c r="E7552" s="1109">
        <v>6.5</v>
      </c>
      <c r="F7552" s="1109">
        <v>0</v>
      </c>
      <c r="G7552" s="1110" t="s">
        <v>10753</v>
      </c>
      <c r="H7552" s="1110" t="s">
        <v>4654</v>
      </c>
      <c r="I7552" s="1110" t="s">
        <v>10853</v>
      </c>
      <c r="J7552" s="1109">
        <v>0</v>
      </c>
      <c r="K7552" s="1109">
        <v>0</v>
      </c>
      <c r="L7552" s="1109">
        <v>0</v>
      </c>
      <c r="M7552" s="1109">
        <v>0</v>
      </c>
      <c r="N7552" s="1109">
        <v>0</v>
      </c>
      <c r="O7552" s="1109">
        <v>0</v>
      </c>
      <c r="P7552" s="1109">
        <v>0</v>
      </c>
      <c r="Q7552" s="1109">
        <v>0</v>
      </c>
    </row>
    <row r="7553" spans="1:17">
      <c r="A7553" s="1109">
        <v>23094</v>
      </c>
      <c r="B7553" s="1110" t="s">
        <v>0</v>
      </c>
      <c r="C7553" s="1109">
        <v>2.875</v>
      </c>
      <c r="D7553" s="1109">
        <v>2.4409999999999998</v>
      </c>
      <c r="E7553" s="1109">
        <v>6.5</v>
      </c>
      <c r="F7553" s="1109">
        <v>0</v>
      </c>
      <c r="G7553" s="1110" t="s">
        <v>10753</v>
      </c>
      <c r="H7553" s="1110" t="s">
        <v>4654</v>
      </c>
      <c r="I7553" s="1110" t="s">
        <v>10851</v>
      </c>
      <c r="J7553" s="1109">
        <v>0</v>
      </c>
      <c r="K7553" s="1109">
        <v>0</v>
      </c>
      <c r="L7553" s="1109">
        <v>0</v>
      </c>
      <c r="M7553" s="1109">
        <v>0</v>
      </c>
      <c r="N7553" s="1109">
        <v>0</v>
      </c>
      <c r="O7553" s="1109">
        <v>0</v>
      </c>
      <c r="P7553" s="1109">
        <v>0</v>
      </c>
      <c r="Q7553" s="1109">
        <v>0</v>
      </c>
    </row>
    <row r="7554" spans="1:17">
      <c r="A7554" s="1109">
        <v>23095</v>
      </c>
      <c r="B7554" s="1110" t="s">
        <v>0</v>
      </c>
      <c r="C7554" s="1109">
        <v>2.875</v>
      </c>
      <c r="D7554" s="1109">
        <v>2.4409999999999998</v>
      </c>
      <c r="E7554" s="1109">
        <v>6.5</v>
      </c>
      <c r="F7554" s="1109">
        <v>0</v>
      </c>
      <c r="G7554" s="1110" t="s">
        <v>10775</v>
      </c>
      <c r="H7554" s="1110" t="s">
        <v>4654</v>
      </c>
      <c r="I7554" s="1110" t="s">
        <v>10771</v>
      </c>
      <c r="J7554" s="1109">
        <v>0</v>
      </c>
      <c r="K7554" s="1109">
        <v>0</v>
      </c>
      <c r="L7554" s="1109">
        <v>0</v>
      </c>
      <c r="M7554" s="1109">
        <v>0</v>
      </c>
      <c r="N7554" s="1109">
        <v>0</v>
      </c>
      <c r="O7554" s="1109">
        <v>0</v>
      </c>
      <c r="P7554" s="1109">
        <v>0</v>
      </c>
      <c r="Q7554" s="1109">
        <v>0</v>
      </c>
    </row>
    <row r="7555" spans="1:17">
      <c r="A7555" s="1109">
        <v>23096</v>
      </c>
      <c r="B7555" s="1110" t="s">
        <v>0</v>
      </c>
      <c r="C7555" s="1109">
        <v>2.875</v>
      </c>
      <c r="D7555" s="1109">
        <v>2.4409999999999998</v>
      </c>
      <c r="E7555" s="1109">
        <v>6.5</v>
      </c>
      <c r="F7555" s="1109">
        <v>0</v>
      </c>
      <c r="G7555" s="1110" t="s">
        <v>10775</v>
      </c>
      <c r="H7555" s="1110" t="s">
        <v>4654</v>
      </c>
      <c r="I7555" s="1110" t="s">
        <v>10853</v>
      </c>
      <c r="J7555" s="1109">
        <v>0</v>
      </c>
      <c r="K7555" s="1109">
        <v>0</v>
      </c>
      <c r="L7555" s="1109">
        <v>0</v>
      </c>
      <c r="M7555" s="1109">
        <v>0</v>
      </c>
      <c r="N7555" s="1109">
        <v>0</v>
      </c>
      <c r="O7555" s="1109">
        <v>0</v>
      </c>
      <c r="P7555" s="1109">
        <v>0</v>
      </c>
      <c r="Q7555" s="1109">
        <v>0</v>
      </c>
    </row>
    <row r="7556" spans="1:17">
      <c r="A7556" s="1109">
        <v>23097</v>
      </c>
      <c r="B7556" s="1110" t="s">
        <v>0</v>
      </c>
      <c r="C7556" s="1109">
        <v>2.875</v>
      </c>
      <c r="D7556" s="1109">
        <v>2.4409999999999998</v>
      </c>
      <c r="E7556" s="1109">
        <v>6.5</v>
      </c>
      <c r="F7556" s="1109">
        <v>0</v>
      </c>
      <c r="G7556" s="1110" t="s">
        <v>10738</v>
      </c>
      <c r="H7556" s="1110" t="s">
        <v>4654</v>
      </c>
      <c r="I7556" s="1110" t="s">
        <v>10771</v>
      </c>
      <c r="J7556" s="1109">
        <v>0</v>
      </c>
      <c r="K7556" s="1109">
        <v>0</v>
      </c>
      <c r="L7556" s="1109">
        <v>0</v>
      </c>
      <c r="M7556" s="1109">
        <v>0</v>
      </c>
      <c r="N7556" s="1109">
        <v>0</v>
      </c>
      <c r="O7556" s="1109">
        <v>0</v>
      </c>
      <c r="P7556" s="1109">
        <v>0</v>
      </c>
      <c r="Q7556" s="1109">
        <v>0</v>
      </c>
    </row>
    <row r="7557" spans="1:17">
      <c r="A7557" s="1109">
        <v>23098</v>
      </c>
      <c r="B7557" s="1110" t="s">
        <v>0</v>
      </c>
      <c r="C7557" s="1109">
        <v>2.875</v>
      </c>
      <c r="D7557" s="1109">
        <v>2.4409999999999998</v>
      </c>
      <c r="E7557" s="1109">
        <v>6.5</v>
      </c>
      <c r="F7557" s="1109">
        <v>0</v>
      </c>
      <c r="G7557" s="1110" t="s">
        <v>10738</v>
      </c>
      <c r="H7557" s="1110" t="s">
        <v>4654</v>
      </c>
      <c r="I7557" s="1110" t="s">
        <v>10853</v>
      </c>
      <c r="J7557" s="1109">
        <v>0</v>
      </c>
      <c r="K7557" s="1109">
        <v>0</v>
      </c>
      <c r="L7557" s="1109">
        <v>0</v>
      </c>
      <c r="M7557" s="1109">
        <v>0</v>
      </c>
      <c r="N7557" s="1109">
        <v>0</v>
      </c>
      <c r="O7557" s="1109">
        <v>0</v>
      </c>
      <c r="P7557" s="1109">
        <v>0</v>
      </c>
      <c r="Q7557" s="1109">
        <v>0</v>
      </c>
    </row>
    <row r="7558" spans="1:17">
      <c r="A7558" s="1109">
        <v>23099</v>
      </c>
      <c r="B7558" s="1110" t="s">
        <v>0</v>
      </c>
      <c r="C7558" s="1109">
        <v>2.875</v>
      </c>
      <c r="D7558" s="1109">
        <v>2.4409999999999998</v>
      </c>
      <c r="E7558" s="1109">
        <v>6.5</v>
      </c>
      <c r="F7558" s="1109">
        <v>0</v>
      </c>
      <c r="G7558" s="1110" t="s">
        <v>10739</v>
      </c>
      <c r="H7558" s="1110" t="s">
        <v>4654</v>
      </c>
      <c r="I7558" s="1110" t="s">
        <v>10771</v>
      </c>
      <c r="J7558" s="1109">
        <v>0</v>
      </c>
      <c r="K7558" s="1109">
        <v>0</v>
      </c>
      <c r="L7558" s="1109">
        <v>0</v>
      </c>
      <c r="M7558" s="1109">
        <v>0</v>
      </c>
      <c r="N7558" s="1109">
        <v>0</v>
      </c>
      <c r="O7558" s="1109">
        <v>0</v>
      </c>
      <c r="P7558" s="1109">
        <v>0</v>
      </c>
      <c r="Q7558" s="1109">
        <v>0</v>
      </c>
    </row>
    <row r="7559" spans="1:17">
      <c r="A7559" s="1109">
        <v>23100</v>
      </c>
      <c r="B7559" s="1110" t="s">
        <v>0</v>
      </c>
      <c r="C7559" s="1109">
        <v>2.875</v>
      </c>
      <c r="D7559" s="1109">
        <v>2.4409999999999998</v>
      </c>
      <c r="E7559" s="1109">
        <v>6.5</v>
      </c>
      <c r="F7559" s="1109">
        <v>0</v>
      </c>
      <c r="G7559" s="1110" t="s">
        <v>10739</v>
      </c>
      <c r="H7559" s="1110" t="s">
        <v>4654</v>
      </c>
      <c r="I7559" s="1110" t="s">
        <v>10853</v>
      </c>
      <c r="J7559" s="1109">
        <v>0</v>
      </c>
      <c r="K7559" s="1109">
        <v>0</v>
      </c>
      <c r="L7559" s="1109">
        <v>0</v>
      </c>
      <c r="M7559" s="1109">
        <v>0</v>
      </c>
      <c r="N7559" s="1109">
        <v>0</v>
      </c>
      <c r="O7559" s="1109">
        <v>0</v>
      </c>
      <c r="P7559" s="1109">
        <v>0</v>
      </c>
      <c r="Q7559" s="1109">
        <v>0</v>
      </c>
    </row>
    <row r="7560" spans="1:17">
      <c r="A7560" s="1109">
        <v>23101</v>
      </c>
      <c r="B7560" s="1110" t="s">
        <v>0</v>
      </c>
      <c r="C7560" s="1109">
        <v>2.875</v>
      </c>
      <c r="D7560" s="1109">
        <v>2.4409999999999998</v>
      </c>
      <c r="E7560" s="1109">
        <v>6.5</v>
      </c>
      <c r="F7560" s="1109">
        <v>0</v>
      </c>
      <c r="G7560" s="1110" t="s">
        <v>10739</v>
      </c>
      <c r="H7560" s="1110" t="s">
        <v>4654</v>
      </c>
      <c r="I7560" s="1110" t="s">
        <v>10851</v>
      </c>
      <c r="J7560" s="1109">
        <v>0</v>
      </c>
      <c r="K7560" s="1109">
        <v>0</v>
      </c>
      <c r="L7560" s="1109">
        <v>0</v>
      </c>
      <c r="M7560" s="1109">
        <v>0</v>
      </c>
      <c r="N7560" s="1109">
        <v>0</v>
      </c>
      <c r="O7560" s="1109">
        <v>0</v>
      </c>
      <c r="P7560" s="1109">
        <v>0</v>
      </c>
      <c r="Q7560" s="1109">
        <v>0</v>
      </c>
    </row>
    <row r="7561" spans="1:17">
      <c r="A7561" s="1109">
        <v>23102</v>
      </c>
      <c r="B7561" s="1110" t="s">
        <v>0</v>
      </c>
      <c r="C7561" s="1109">
        <v>2.875</v>
      </c>
      <c r="D7561" s="1109">
        <v>2.4409999999999998</v>
      </c>
      <c r="E7561" s="1109">
        <v>6.5</v>
      </c>
      <c r="F7561" s="1109">
        <v>0</v>
      </c>
      <c r="G7561" s="1110" t="s">
        <v>10844</v>
      </c>
      <c r="H7561" s="1110" t="s">
        <v>4654</v>
      </c>
      <c r="I7561" s="1110" t="s">
        <v>10771</v>
      </c>
      <c r="J7561" s="1109">
        <v>0</v>
      </c>
      <c r="K7561" s="1109">
        <v>0</v>
      </c>
      <c r="L7561" s="1109">
        <v>0</v>
      </c>
      <c r="M7561" s="1109">
        <v>0</v>
      </c>
      <c r="N7561" s="1109">
        <v>0</v>
      </c>
      <c r="O7561" s="1109">
        <v>0</v>
      </c>
      <c r="P7561" s="1109">
        <v>0</v>
      </c>
      <c r="Q7561" s="1109">
        <v>0</v>
      </c>
    </row>
    <row r="7562" spans="1:17">
      <c r="A7562" s="1109">
        <v>23103</v>
      </c>
      <c r="B7562" s="1110" t="s">
        <v>0</v>
      </c>
      <c r="C7562" s="1109">
        <v>2.875</v>
      </c>
      <c r="D7562" s="1109">
        <v>2.4409999999999998</v>
      </c>
      <c r="E7562" s="1109">
        <v>6.5</v>
      </c>
      <c r="F7562" s="1109">
        <v>0</v>
      </c>
      <c r="G7562" s="1110" t="s">
        <v>10844</v>
      </c>
      <c r="H7562" s="1110" t="s">
        <v>4654</v>
      </c>
      <c r="I7562" s="1110" t="s">
        <v>10853</v>
      </c>
      <c r="J7562" s="1109">
        <v>0</v>
      </c>
      <c r="K7562" s="1109">
        <v>0</v>
      </c>
      <c r="L7562" s="1109">
        <v>0</v>
      </c>
      <c r="M7562" s="1109">
        <v>0</v>
      </c>
      <c r="N7562" s="1109">
        <v>0</v>
      </c>
      <c r="O7562" s="1109">
        <v>0</v>
      </c>
      <c r="P7562" s="1109">
        <v>0</v>
      </c>
      <c r="Q7562" s="1109">
        <v>0</v>
      </c>
    </row>
    <row r="7563" spans="1:17">
      <c r="A7563" s="1109">
        <v>23104</v>
      </c>
      <c r="B7563" s="1110" t="s">
        <v>0</v>
      </c>
      <c r="C7563" s="1109">
        <v>2.875</v>
      </c>
      <c r="D7563" s="1109">
        <v>2.4409999999999998</v>
      </c>
      <c r="E7563" s="1109">
        <v>6.5</v>
      </c>
      <c r="F7563" s="1109">
        <v>0</v>
      </c>
      <c r="G7563" s="1110" t="s">
        <v>10844</v>
      </c>
      <c r="H7563" s="1110" t="s">
        <v>4654</v>
      </c>
      <c r="I7563" s="1110" t="s">
        <v>10851</v>
      </c>
      <c r="J7563" s="1109">
        <v>0</v>
      </c>
      <c r="K7563" s="1109">
        <v>0</v>
      </c>
      <c r="L7563" s="1109">
        <v>0</v>
      </c>
      <c r="M7563" s="1109">
        <v>0</v>
      </c>
      <c r="N7563" s="1109">
        <v>0</v>
      </c>
      <c r="O7563" s="1109">
        <v>0</v>
      </c>
      <c r="P7563" s="1109">
        <v>0</v>
      </c>
      <c r="Q7563" s="1109">
        <v>0</v>
      </c>
    </row>
    <row r="7564" spans="1:17">
      <c r="A7564" s="1109">
        <v>23105</v>
      </c>
      <c r="B7564" s="1110" t="s">
        <v>0</v>
      </c>
      <c r="C7564" s="1109">
        <v>2.875</v>
      </c>
      <c r="D7564" s="1109">
        <v>2.4409999999999998</v>
      </c>
      <c r="E7564" s="1109">
        <v>6.4</v>
      </c>
      <c r="F7564" s="1109">
        <v>0</v>
      </c>
      <c r="G7564" s="1110" t="s">
        <v>10840</v>
      </c>
      <c r="H7564" s="1110" t="s">
        <v>4654</v>
      </c>
      <c r="I7564" s="1110" t="s">
        <v>10841</v>
      </c>
      <c r="J7564" s="1109">
        <v>0</v>
      </c>
      <c r="K7564" s="1109">
        <v>0</v>
      </c>
      <c r="L7564" s="1109">
        <v>0</v>
      </c>
      <c r="M7564" s="1109">
        <v>0</v>
      </c>
      <c r="N7564" s="1109">
        <v>0</v>
      </c>
      <c r="O7564" s="1109">
        <v>0</v>
      </c>
      <c r="P7564" s="1109">
        <v>0</v>
      </c>
      <c r="Q7564" s="1109">
        <v>0</v>
      </c>
    </row>
    <row r="7565" spans="1:17">
      <c r="A7565" s="1109">
        <v>23106</v>
      </c>
      <c r="B7565" s="1110" t="s">
        <v>0</v>
      </c>
      <c r="C7565" s="1109">
        <v>2.875</v>
      </c>
      <c r="D7565" s="1109">
        <v>2.4409999999999998</v>
      </c>
      <c r="E7565" s="1109">
        <v>6.4</v>
      </c>
      <c r="F7565" s="1109">
        <v>0</v>
      </c>
      <c r="G7565" s="1110" t="s">
        <v>10840</v>
      </c>
      <c r="H7565" s="1110" t="s">
        <v>4654</v>
      </c>
      <c r="I7565" s="1110" t="s">
        <v>10832</v>
      </c>
      <c r="J7565" s="1109">
        <v>0</v>
      </c>
      <c r="K7565" s="1109">
        <v>0</v>
      </c>
      <c r="L7565" s="1109">
        <v>0</v>
      </c>
      <c r="M7565" s="1109">
        <v>0</v>
      </c>
      <c r="N7565" s="1109">
        <v>0</v>
      </c>
      <c r="O7565" s="1109">
        <v>0</v>
      </c>
      <c r="P7565" s="1109">
        <v>0</v>
      </c>
      <c r="Q7565" s="1109">
        <v>0</v>
      </c>
    </row>
    <row r="7566" spans="1:17">
      <c r="A7566" s="1109">
        <v>23107</v>
      </c>
      <c r="B7566" s="1110" t="s">
        <v>0</v>
      </c>
      <c r="C7566" s="1109">
        <v>2.875</v>
      </c>
      <c r="D7566" s="1109">
        <v>2.4409999999999998</v>
      </c>
      <c r="E7566" s="1109">
        <v>6.4</v>
      </c>
      <c r="F7566" s="1109">
        <v>0</v>
      </c>
      <c r="G7566" s="1110" t="s">
        <v>10840</v>
      </c>
      <c r="H7566" s="1110" t="s">
        <v>4654</v>
      </c>
      <c r="I7566" s="1110" t="s">
        <v>10839</v>
      </c>
      <c r="J7566" s="1109">
        <v>0</v>
      </c>
      <c r="K7566" s="1109">
        <v>0</v>
      </c>
      <c r="L7566" s="1109">
        <v>0</v>
      </c>
      <c r="M7566" s="1109">
        <v>0</v>
      </c>
      <c r="N7566" s="1109">
        <v>0</v>
      </c>
      <c r="O7566" s="1109">
        <v>0</v>
      </c>
      <c r="P7566" s="1109">
        <v>0</v>
      </c>
      <c r="Q7566" s="1109">
        <v>0</v>
      </c>
    </row>
    <row r="7567" spans="1:17">
      <c r="A7567" s="1109">
        <v>23108</v>
      </c>
      <c r="B7567" s="1110" t="s">
        <v>0</v>
      </c>
      <c r="C7567" s="1109">
        <v>2.875</v>
      </c>
      <c r="D7567" s="1109">
        <v>2.4409999999999998</v>
      </c>
      <c r="E7567" s="1109">
        <v>6.4</v>
      </c>
      <c r="F7567" s="1109">
        <v>0</v>
      </c>
      <c r="G7567" s="1110" t="s">
        <v>10842</v>
      </c>
      <c r="H7567" s="1110" t="s">
        <v>4654</v>
      </c>
      <c r="I7567" s="1110" t="s">
        <v>10841</v>
      </c>
      <c r="J7567" s="1109">
        <v>0</v>
      </c>
      <c r="K7567" s="1109">
        <v>0</v>
      </c>
      <c r="L7567" s="1109">
        <v>0</v>
      </c>
      <c r="M7567" s="1109">
        <v>0</v>
      </c>
      <c r="N7567" s="1109">
        <v>0</v>
      </c>
      <c r="O7567" s="1109">
        <v>0</v>
      </c>
      <c r="P7567" s="1109">
        <v>0</v>
      </c>
      <c r="Q7567" s="1109">
        <v>0</v>
      </c>
    </row>
    <row r="7568" spans="1:17">
      <c r="A7568" s="1109">
        <v>23109</v>
      </c>
      <c r="B7568" s="1110" t="s">
        <v>0</v>
      </c>
      <c r="C7568" s="1109">
        <v>2.875</v>
      </c>
      <c r="D7568" s="1109">
        <v>2.4409999999999998</v>
      </c>
      <c r="E7568" s="1109">
        <v>6.4</v>
      </c>
      <c r="F7568" s="1109">
        <v>0</v>
      </c>
      <c r="G7568" s="1110" t="s">
        <v>10842</v>
      </c>
      <c r="H7568" s="1110" t="s">
        <v>4654</v>
      </c>
      <c r="I7568" s="1110" t="s">
        <v>10852</v>
      </c>
      <c r="J7568" s="1109">
        <v>0</v>
      </c>
      <c r="K7568" s="1109">
        <v>0</v>
      </c>
      <c r="L7568" s="1109">
        <v>0</v>
      </c>
      <c r="M7568" s="1109">
        <v>0</v>
      </c>
      <c r="N7568" s="1109">
        <v>0</v>
      </c>
      <c r="O7568" s="1109">
        <v>0</v>
      </c>
      <c r="P7568" s="1109">
        <v>0</v>
      </c>
      <c r="Q7568" s="1109">
        <v>0</v>
      </c>
    </row>
    <row r="7569" spans="1:17">
      <c r="A7569" s="1109">
        <v>23110</v>
      </c>
      <c r="B7569" s="1110" t="s">
        <v>0</v>
      </c>
      <c r="C7569" s="1109">
        <v>2.875</v>
      </c>
      <c r="D7569" s="1109">
        <v>2.4409999999999998</v>
      </c>
      <c r="E7569" s="1109">
        <v>6.4</v>
      </c>
      <c r="F7569" s="1109">
        <v>0</v>
      </c>
      <c r="G7569" s="1110" t="s">
        <v>10842</v>
      </c>
      <c r="H7569" s="1110" t="s">
        <v>4654</v>
      </c>
      <c r="I7569" s="1110" t="s">
        <v>10832</v>
      </c>
      <c r="J7569" s="1109">
        <v>0</v>
      </c>
      <c r="K7569" s="1109">
        <v>0</v>
      </c>
      <c r="L7569" s="1109">
        <v>0</v>
      </c>
      <c r="M7569" s="1109">
        <v>0</v>
      </c>
      <c r="N7569" s="1109">
        <v>0</v>
      </c>
      <c r="O7569" s="1109">
        <v>0</v>
      </c>
      <c r="P7569" s="1109">
        <v>0</v>
      </c>
      <c r="Q7569" s="1109">
        <v>0</v>
      </c>
    </row>
    <row r="7570" spans="1:17">
      <c r="A7570" s="1109">
        <v>23111</v>
      </c>
      <c r="B7570" s="1110" t="s">
        <v>0</v>
      </c>
      <c r="C7570" s="1109">
        <v>2.875</v>
      </c>
      <c r="D7570" s="1109">
        <v>2.4409999999999998</v>
      </c>
      <c r="E7570" s="1109">
        <v>6.4</v>
      </c>
      <c r="F7570" s="1109">
        <v>0</v>
      </c>
      <c r="G7570" s="1110" t="s">
        <v>10842</v>
      </c>
      <c r="H7570" s="1110" t="s">
        <v>4654</v>
      </c>
      <c r="I7570" s="1110" t="s">
        <v>10839</v>
      </c>
      <c r="J7570" s="1109">
        <v>0</v>
      </c>
      <c r="K7570" s="1109">
        <v>0</v>
      </c>
      <c r="L7570" s="1109">
        <v>0</v>
      </c>
      <c r="M7570" s="1109">
        <v>0</v>
      </c>
      <c r="N7570" s="1109">
        <v>0</v>
      </c>
      <c r="O7570" s="1109">
        <v>0</v>
      </c>
      <c r="P7570" s="1109">
        <v>0</v>
      </c>
      <c r="Q7570" s="1109">
        <v>0</v>
      </c>
    </row>
    <row r="7571" spans="1:17">
      <c r="A7571" s="1109">
        <v>23112</v>
      </c>
      <c r="B7571" s="1110" t="s">
        <v>0</v>
      </c>
      <c r="C7571" s="1109">
        <v>2.875</v>
      </c>
      <c r="D7571" s="1109">
        <v>2.4409999999999998</v>
      </c>
      <c r="E7571" s="1109">
        <v>6.4</v>
      </c>
      <c r="F7571" s="1109">
        <v>0</v>
      </c>
      <c r="G7571" s="1110" t="s">
        <v>10843</v>
      </c>
      <c r="H7571" s="1110" t="s">
        <v>4654</v>
      </c>
      <c r="I7571" s="1110" t="s">
        <v>10841</v>
      </c>
      <c r="J7571" s="1109">
        <v>0</v>
      </c>
      <c r="K7571" s="1109">
        <v>0</v>
      </c>
      <c r="L7571" s="1109">
        <v>0</v>
      </c>
      <c r="M7571" s="1109">
        <v>0</v>
      </c>
      <c r="N7571" s="1109">
        <v>0</v>
      </c>
      <c r="O7571" s="1109">
        <v>0</v>
      </c>
      <c r="P7571" s="1109">
        <v>0</v>
      </c>
      <c r="Q7571" s="1109">
        <v>0</v>
      </c>
    </row>
    <row r="7572" spans="1:17">
      <c r="A7572" s="1109">
        <v>23113</v>
      </c>
      <c r="B7572" s="1110" t="s">
        <v>0</v>
      </c>
      <c r="C7572" s="1109">
        <v>2.875</v>
      </c>
      <c r="D7572" s="1109">
        <v>2.4409999999999998</v>
      </c>
      <c r="E7572" s="1109">
        <v>6.4</v>
      </c>
      <c r="F7572" s="1109">
        <v>0</v>
      </c>
      <c r="G7572" s="1110" t="s">
        <v>10843</v>
      </c>
      <c r="H7572" s="1110" t="s">
        <v>4654</v>
      </c>
      <c r="I7572" s="1110" t="s">
        <v>10832</v>
      </c>
      <c r="J7572" s="1109">
        <v>0</v>
      </c>
      <c r="K7572" s="1109">
        <v>0</v>
      </c>
      <c r="L7572" s="1109">
        <v>0</v>
      </c>
      <c r="M7572" s="1109">
        <v>0</v>
      </c>
      <c r="N7572" s="1109">
        <v>0</v>
      </c>
      <c r="O7572" s="1109">
        <v>0</v>
      </c>
      <c r="P7572" s="1109">
        <v>0</v>
      </c>
      <c r="Q7572" s="1109">
        <v>0</v>
      </c>
    </row>
    <row r="7573" spans="1:17">
      <c r="A7573" s="1109">
        <v>23114</v>
      </c>
      <c r="B7573" s="1110" t="s">
        <v>0</v>
      </c>
      <c r="C7573" s="1109">
        <v>2.875</v>
      </c>
      <c r="D7573" s="1109">
        <v>2.4409999999999998</v>
      </c>
      <c r="E7573" s="1109">
        <v>6.4</v>
      </c>
      <c r="F7573" s="1109">
        <v>0</v>
      </c>
      <c r="G7573" s="1110" t="s">
        <v>10843</v>
      </c>
      <c r="H7573" s="1110" t="s">
        <v>4654</v>
      </c>
      <c r="I7573" s="1110" t="s">
        <v>10852</v>
      </c>
      <c r="J7573" s="1109">
        <v>0</v>
      </c>
      <c r="K7573" s="1109">
        <v>0</v>
      </c>
      <c r="L7573" s="1109">
        <v>0</v>
      </c>
      <c r="M7573" s="1109">
        <v>0</v>
      </c>
      <c r="N7573" s="1109">
        <v>0</v>
      </c>
      <c r="O7573" s="1109">
        <v>0</v>
      </c>
      <c r="P7573" s="1109">
        <v>0</v>
      </c>
      <c r="Q7573" s="1109">
        <v>0</v>
      </c>
    </row>
    <row r="7574" spans="1:17">
      <c r="A7574" s="1109">
        <v>23115</v>
      </c>
      <c r="B7574" s="1110" t="s">
        <v>0</v>
      </c>
      <c r="C7574" s="1109">
        <v>2.875</v>
      </c>
      <c r="D7574" s="1109">
        <v>2.4409999999999998</v>
      </c>
      <c r="E7574" s="1109">
        <v>6.4</v>
      </c>
      <c r="F7574" s="1109">
        <v>0</v>
      </c>
      <c r="G7574" s="1110" t="s">
        <v>10843</v>
      </c>
      <c r="H7574" s="1110" t="s">
        <v>4654</v>
      </c>
      <c r="I7574" s="1110" t="s">
        <v>10839</v>
      </c>
      <c r="J7574" s="1109">
        <v>0</v>
      </c>
      <c r="K7574" s="1109">
        <v>0</v>
      </c>
      <c r="L7574" s="1109">
        <v>0</v>
      </c>
      <c r="M7574" s="1109">
        <v>0</v>
      </c>
      <c r="N7574" s="1109">
        <v>0</v>
      </c>
      <c r="O7574" s="1109">
        <v>0</v>
      </c>
      <c r="P7574" s="1109">
        <v>0</v>
      </c>
      <c r="Q7574" s="1109">
        <v>0</v>
      </c>
    </row>
    <row r="7575" spans="1:17">
      <c r="A7575" s="1109">
        <v>23116</v>
      </c>
      <c r="B7575" s="1110" t="s">
        <v>0</v>
      </c>
      <c r="C7575" s="1109">
        <v>2.875</v>
      </c>
      <c r="D7575" s="1109">
        <v>2.4409999999999998</v>
      </c>
      <c r="E7575" s="1109">
        <v>6.4</v>
      </c>
      <c r="F7575" s="1109">
        <v>0</v>
      </c>
      <c r="G7575" s="1110" t="s">
        <v>10784</v>
      </c>
      <c r="H7575" s="1110" t="s">
        <v>4654</v>
      </c>
      <c r="I7575" s="1110" t="s">
        <v>10841</v>
      </c>
      <c r="J7575" s="1109">
        <v>0</v>
      </c>
      <c r="K7575" s="1109">
        <v>0</v>
      </c>
      <c r="L7575" s="1109">
        <v>0</v>
      </c>
      <c r="M7575" s="1109">
        <v>0</v>
      </c>
      <c r="N7575" s="1109">
        <v>0</v>
      </c>
      <c r="O7575" s="1109">
        <v>0</v>
      </c>
      <c r="P7575" s="1109">
        <v>0</v>
      </c>
      <c r="Q7575" s="1109">
        <v>0</v>
      </c>
    </row>
    <row r="7576" spans="1:17">
      <c r="A7576" s="1109">
        <v>23117</v>
      </c>
      <c r="B7576" s="1110" t="s">
        <v>0</v>
      </c>
      <c r="C7576" s="1109">
        <v>2.875</v>
      </c>
      <c r="D7576" s="1109">
        <v>2.4409999999999998</v>
      </c>
      <c r="E7576" s="1109">
        <v>6.4</v>
      </c>
      <c r="F7576" s="1109">
        <v>0</v>
      </c>
      <c r="G7576" s="1110" t="s">
        <v>10784</v>
      </c>
      <c r="H7576" s="1110" t="s">
        <v>4654</v>
      </c>
      <c r="I7576" s="1110" t="s">
        <v>10832</v>
      </c>
      <c r="J7576" s="1109">
        <v>0</v>
      </c>
      <c r="K7576" s="1109">
        <v>0</v>
      </c>
      <c r="L7576" s="1109">
        <v>0</v>
      </c>
      <c r="M7576" s="1109">
        <v>0</v>
      </c>
      <c r="N7576" s="1109">
        <v>0</v>
      </c>
      <c r="O7576" s="1109">
        <v>0</v>
      </c>
      <c r="P7576" s="1109">
        <v>0</v>
      </c>
      <c r="Q7576" s="1109">
        <v>0</v>
      </c>
    </row>
    <row r="7577" spans="1:17">
      <c r="A7577" s="1109">
        <v>23118</v>
      </c>
      <c r="B7577" s="1110" t="s">
        <v>0</v>
      </c>
      <c r="C7577" s="1109">
        <v>2.875</v>
      </c>
      <c r="D7577" s="1109">
        <v>2.4409999999999998</v>
      </c>
      <c r="E7577" s="1109">
        <v>6.4</v>
      </c>
      <c r="F7577" s="1109">
        <v>0</v>
      </c>
      <c r="G7577" s="1110" t="s">
        <v>10784</v>
      </c>
      <c r="H7577" s="1110" t="s">
        <v>4654</v>
      </c>
      <c r="I7577" s="1110" t="s">
        <v>10839</v>
      </c>
      <c r="J7577" s="1109">
        <v>0</v>
      </c>
      <c r="K7577" s="1109">
        <v>0</v>
      </c>
      <c r="L7577" s="1109">
        <v>0</v>
      </c>
      <c r="M7577" s="1109">
        <v>0</v>
      </c>
      <c r="N7577" s="1109">
        <v>0</v>
      </c>
      <c r="O7577" s="1109">
        <v>0</v>
      </c>
      <c r="P7577" s="1109">
        <v>0</v>
      </c>
      <c r="Q7577" s="1109">
        <v>0</v>
      </c>
    </row>
    <row r="7578" spans="1:17">
      <c r="A7578" s="1109">
        <v>23119</v>
      </c>
      <c r="B7578" s="1110" t="s">
        <v>0</v>
      </c>
      <c r="C7578" s="1109">
        <v>2.875</v>
      </c>
      <c r="D7578" s="1109">
        <v>2.4409999999999998</v>
      </c>
      <c r="E7578" s="1109">
        <v>6.4</v>
      </c>
      <c r="F7578" s="1109">
        <v>0</v>
      </c>
      <c r="G7578" s="1110" t="s">
        <v>10741</v>
      </c>
      <c r="H7578" s="1110" t="s">
        <v>4654</v>
      </c>
      <c r="I7578" s="1110" t="s">
        <v>10841</v>
      </c>
      <c r="J7578" s="1109">
        <v>0</v>
      </c>
      <c r="K7578" s="1109">
        <v>0</v>
      </c>
      <c r="L7578" s="1109">
        <v>0</v>
      </c>
      <c r="M7578" s="1109">
        <v>0</v>
      </c>
      <c r="N7578" s="1109">
        <v>0</v>
      </c>
      <c r="O7578" s="1109">
        <v>0</v>
      </c>
      <c r="P7578" s="1109">
        <v>0</v>
      </c>
      <c r="Q7578" s="1109">
        <v>0</v>
      </c>
    </row>
    <row r="7579" spans="1:17">
      <c r="A7579" s="1109">
        <v>23120</v>
      </c>
      <c r="B7579" s="1110" t="s">
        <v>0</v>
      </c>
      <c r="C7579" s="1109">
        <v>2.875</v>
      </c>
      <c r="D7579" s="1109">
        <v>2.4409999999999998</v>
      </c>
      <c r="E7579" s="1109">
        <v>6.4</v>
      </c>
      <c r="F7579" s="1109">
        <v>0</v>
      </c>
      <c r="G7579" s="1110" t="s">
        <v>10741</v>
      </c>
      <c r="H7579" s="1110" t="s">
        <v>4654</v>
      </c>
      <c r="I7579" s="1110" t="s">
        <v>10852</v>
      </c>
      <c r="J7579" s="1109">
        <v>0</v>
      </c>
      <c r="K7579" s="1109">
        <v>0</v>
      </c>
      <c r="L7579" s="1109">
        <v>0</v>
      </c>
      <c r="M7579" s="1109">
        <v>0</v>
      </c>
      <c r="N7579" s="1109">
        <v>0</v>
      </c>
      <c r="O7579" s="1109">
        <v>0</v>
      </c>
      <c r="P7579" s="1109">
        <v>0</v>
      </c>
      <c r="Q7579" s="1109">
        <v>0</v>
      </c>
    </row>
    <row r="7580" spans="1:17">
      <c r="A7580" s="1109">
        <v>23121</v>
      </c>
      <c r="B7580" s="1110" t="s">
        <v>0</v>
      </c>
      <c r="C7580" s="1109">
        <v>2.875</v>
      </c>
      <c r="D7580" s="1109">
        <v>2.4409999999999998</v>
      </c>
      <c r="E7580" s="1109">
        <v>6.4</v>
      </c>
      <c r="F7580" s="1109">
        <v>0</v>
      </c>
      <c r="G7580" s="1110" t="s">
        <v>10741</v>
      </c>
      <c r="H7580" s="1110" t="s">
        <v>4654</v>
      </c>
      <c r="I7580" s="1110" t="s">
        <v>10832</v>
      </c>
      <c r="J7580" s="1109">
        <v>0</v>
      </c>
      <c r="K7580" s="1109">
        <v>0</v>
      </c>
      <c r="L7580" s="1109">
        <v>0</v>
      </c>
      <c r="M7580" s="1109">
        <v>0</v>
      </c>
      <c r="N7580" s="1109">
        <v>0</v>
      </c>
      <c r="O7580" s="1109">
        <v>0</v>
      </c>
      <c r="P7580" s="1109">
        <v>0</v>
      </c>
      <c r="Q7580" s="1109">
        <v>0</v>
      </c>
    </row>
    <row r="7581" spans="1:17">
      <c r="A7581" s="1109">
        <v>23122</v>
      </c>
      <c r="B7581" s="1110" t="s">
        <v>0</v>
      </c>
      <c r="C7581" s="1109">
        <v>2.875</v>
      </c>
      <c r="D7581" s="1109">
        <v>2.4409999999999998</v>
      </c>
      <c r="E7581" s="1109">
        <v>6.4</v>
      </c>
      <c r="F7581" s="1109">
        <v>0</v>
      </c>
      <c r="G7581" s="1110" t="s">
        <v>10741</v>
      </c>
      <c r="H7581" s="1110" t="s">
        <v>4654</v>
      </c>
      <c r="I7581" s="1110" t="s">
        <v>10839</v>
      </c>
      <c r="J7581" s="1109">
        <v>0</v>
      </c>
      <c r="K7581" s="1109">
        <v>0</v>
      </c>
      <c r="L7581" s="1109">
        <v>0</v>
      </c>
      <c r="M7581" s="1109">
        <v>0</v>
      </c>
      <c r="N7581" s="1109">
        <v>0</v>
      </c>
      <c r="O7581" s="1109">
        <v>0</v>
      </c>
      <c r="P7581" s="1109">
        <v>0</v>
      </c>
      <c r="Q7581" s="1109">
        <v>0</v>
      </c>
    </row>
    <row r="7582" spans="1:17">
      <c r="A7582" s="1109">
        <v>23123</v>
      </c>
      <c r="B7582" s="1110" t="s">
        <v>0</v>
      </c>
      <c r="C7582" s="1109">
        <v>2.875</v>
      </c>
      <c r="D7582" s="1109">
        <v>2.4409999999999998</v>
      </c>
      <c r="E7582" s="1109">
        <v>6.4</v>
      </c>
      <c r="F7582" s="1109">
        <v>0</v>
      </c>
      <c r="G7582" s="1110" t="s">
        <v>10790</v>
      </c>
      <c r="H7582" s="1110" t="s">
        <v>4654</v>
      </c>
      <c r="I7582" s="1110" t="s">
        <v>10841</v>
      </c>
      <c r="J7582" s="1109">
        <v>0</v>
      </c>
      <c r="K7582" s="1109">
        <v>0</v>
      </c>
      <c r="L7582" s="1109">
        <v>0</v>
      </c>
      <c r="M7582" s="1109">
        <v>0</v>
      </c>
      <c r="N7582" s="1109">
        <v>0</v>
      </c>
      <c r="O7582" s="1109">
        <v>0</v>
      </c>
      <c r="P7582" s="1109">
        <v>0</v>
      </c>
      <c r="Q7582" s="1109">
        <v>0</v>
      </c>
    </row>
    <row r="7583" spans="1:17">
      <c r="A7583" s="1109">
        <v>23124</v>
      </c>
      <c r="B7583" s="1110" t="s">
        <v>0</v>
      </c>
      <c r="C7583" s="1109">
        <v>2.875</v>
      </c>
      <c r="D7583" s="1109">
        <v>2.4409999999999998</v>
      </c>
      <c r="E7583" s="1109">
        <v>6.4</v>
      </c>
      <c r="F7583" s="1109">
        <v>0</v>
      </c>
      <c r="G7583" s="1110" t="s">
        <v>10790</v>
      </c>
      <c r="H7583" s="1110" t="s">
        <v>4654</v>
      </c>
      <c r="I7583" s="1110" t="s">
        <v>10852</v>
      </c>
      <c r="J7583" s="1109">
        <v>0</v>
      </c>
      <c r="K7583" s="1109">
        <v>0</v>
      </c>
      <c r="L7583" s="1109">
        <v>0</v>
      </c>
      <c r="M7583" s="1109">
        <v>0</v>
      </c>
      <c r="N7583" s="1109">
        <v>0</v>
      </c>
      <c r="O7583" s="1109">
        <v>0</v>
      </c>
      <c r="P7583" s="1109">
        <v>0</v>
      </c>
      <c r="Q7583" s="1109">
        <v>0</v>
      </c>
    </row>
    <row r="7584" spans="1:17">
      <c r="A7584" s="1109">
        <v>23125</v>
      </c>
      <c r="B7584" s="1110" t="s">
        <v>0</v>
      </c>
      <c r="C7584" s="1109">
        <v>2.875</v>
      </c>
      <c r="D7584" s="1109">
        <v>2.4409999999999998</v>
      </c>
      <c r="E7584" s="1109">
        <v>6.4</v>
      </c>
      <c r="F7584" s="1109">
        <v>0</v>
      </c>
      <c r="G7584" s="1110" t="s">
        <v>10790</v>
      </c>
      <c r="H7584" s="1110" t="s">
        <v>4654</v>
      </c>
      <c r="I7584" s="1110" t="s">
        <v>10832</v>
      </c>
      <c r="J7584" s="1109">
        <v>0</v>
      </c>
      <c r="K7584" s="1109">
        <v>0</v>
      </c>
      <c r="L7584" s="1109">
        <v>0</v>
      </c>
      <c r="M7584" s="1109">
        <v>0</v>
      </c>
      <c r="N7584" s="1109">
        <v>0</v>
      </c>
      <c r="O7584" s="1109">
        <v>0</v>
      </c>
      <c r="P7584" s="1109">
        <v>0</v>
      </c>
      <c r="Q7584" s="1109">
        <v>0</v>
      </c>
    </row>
    <row r="7585" spans="1:17">
      <c r="A7585" s="1109">
        <v>23126</v>
      </c>
      <c r="B7585" s="1110" t="s">
        <v>0</v>
      </c>
      <c r="C7585" s="1109">
        <v>2.875</v>
      </c>
      <c r="D7585" s="1109">
        <v>2.4409999999999998</v>
      </c>
      <c r="E7585" s="1109">
        <v>6.4</v>
      </c>
      <c r="F7585" s="1109">
        <v>0</v>
      </c>
      <c r="G7585" s="1110" t="s">
        <v>10790</v>
      </c>
      <c r="H7585" s="1110" t="s">
        <v>4654</v>
      </c>
      <c r="I7585" s="1110" t="s">
        <v>10839</v>
      </c>
      <c r="J7585" s="1109">
        <v>0</v>
      </c>
      <c r="K7585" s="1109">
        <v>0</v>
      </c>
      <c r="L7585" s="1109">
        <v>0</v>
      </c>
      <c r="M7585" s="1109">
        <v>0</v>
      </c>
      <c r="N7585" s="1109">
        <v>0</v>
      </c>
      <c r="O7585" s="1109">
        <v>0</v>
      </c>
      <c r="P7585" s="1109">
        <v>0</v>
      </c>
      <c r="Q7585" s="1109">
        <v>0</v>
      </c>
    </row>
    <row r="7586" spans="1:17">
      <c r="A7586" s="1109">
        <v>23127</v>
      </c>
      <c r="B7586" s="1110" t="s">
        <v>0</v>
      </c>
      <c r="C7586" s="1109">
        <v>2.875</v>
      </c>
      <c r="D7586" s="1109">
        <v>2.4409999999999998</v>
      </c>
      <c r="E7586" s="1109">
        <v>6.4</v>
      </c>
      <c r="F7586" s="1109">
        <v>0</v>
      </c>
      <c r="G7586" s="1110" t="s">
        <v>10833</v>
      </c>
      <c r="H7586" s="1110" t="s">
        <v>4654</v>
      </c>
      <c r="I7586" s="1110" t="s">
        <v>10841</v>
      </c>
      <c r="J7586" s="1109">
        <v>0</v>
      </c>
      <c r="K7586" s="1109">
        <v>0</v>
      </c>
      <c r="L7586" s="1109">
        <v>0</v>
      </c>
      <c r="M7586" s="1109">
        <v>0</v>
      </c>
      <c r="N7586" s="1109">
        <v>0</v>
      </c>
      <c r="O7586" s="1109">
        <v>0</v>
      </c>
      <c r="P7586" s="1109">
        <v>0</v>
      </c>
      <c r="Q7586" s="1109">
        <v>0</v>
      </c>
    </row>
    <row r="7587" spans="1:17">
      <c r="A7587" s="1109">
        <v>23128</v>
      </c>
      <c r="B7587" s="1110" t="s">
        <v>0</v>
      </c>
      <c r="C7587" s="1109">
        <v>2.875</v>
      </c>
      <c r="D7587" s="1109">
        <v>2.4409999999999998</v>
      </c>
      <c r="E7587" s="1109">
        <v>6.4</v>
      </c>
      <c r="F7587" s="1109">
        <v>0</v>
      </c>
      <c r="G7587" s="1110" t="s">
        <v>10833</v>
      </c>
      <c r="H7587" s="1110" t="s">
        <v>4654</v>
      </c>
      <c r="I7587" s="1110" t="s">
        <v>10832</v>
      </c>
      <c r="J7587" s="1109">
        <v>0</v>
      </c>
      <c r="K7587" s="1109">
        <v>0</v>
      </c>
      <c r="L7587" s="1109">
        <v>0</v>
      </c>
      <c r="M7587" s="1109">
        <v>0</v>
      </c>
      <c r="N7587" s="1109">
        <v>0</v>
      </c>
      <c r="O7587" s="1109">
        <v>0</v>
      </c>
      <c r="P7587" s="1109">
        <v>0</v>
      </c>
      <c r="Q7587" s="1109">
        <v>0</v>
      </c>
    </row>
    <row r="7588" spans="1:17">
      <c r="A7588" s="1109">
        <v>23129</v>
      </c>
      <c r="B7588" s="1110" t="s">
        <v>0</v>
      </c>
      <c r="C7588" s="1109">
        <v>2.875</v>
      </c>
      <c r="D7588" s="1109">
        <v>2.4409999999999998</v>
      </c>
      <c r="E7588" s="1109">
        <v>6.4</v>
      </c>
      <c r="F7588" s="1109">
        <v>0</v>
      </c>
      <c r="G7588" s="1110" t="s">
        <v>10833</v>
      </c>
      <c r="H7588" s="1110" t="s">
        <v>4654</v>
      </c>
      <c r="I7588" s="1110" t="s">
        <v>10852</v>
      </c>
      <c r="J7588" s="1109">
        <v>0</v>
      </c>
      <c r="K7588" s="1109">
        <v>0</v>
      </c>
      <c r="L7588" s="1109">
        <v>0</v>
      </c>
      <c r="M7588" s="1109">
        <v>0</v>
      </c>
      <c r="N7588" s="1109">
        <v>0</v>
      </c>
      <c r="O7588" s="1109">
        <v>0</v>
      </c>
      <c r="P7588" s="1109">
        <v>0</v>
      </c>
      <c r="Q7588" s="1109">
        <v>0</v>
      </c>
    </row>
    <row r="7589" spans="1:17">
      <c r="A7589" s="1109">
        <v>23130</v>
      </c>
      <c r="B7589" s="1110" t="s">
        <v>0</v>
      </c>
      <c r="C7589" s="1109">
        <v>2.875</v>
      </c>
      <c r="D7589" s="1109">
        <v>2.4409999999999998</v>
      </c>
      <c r="E7589" s="1109">
        <v>6.4</v>
      </c>
      <c r="F7589" s="1109">
        <v>0</v>
      </c>
      <c r="G7589" s="1110" t="s">
        <v>10833</v>
      </c>
      <c r="H7589" s="1110" t="s">
        <v>4654</v>
      </c>
      <c r="I7589" s="1110" t="s">
        <v>10839</v>
      </c>
      <c r="J7589" s="1109">
        <v>0</v>
      </c>
      <c r="K7589" s="1109">
        <v>0</v>
      </c>
      <c r="L7589" s="1109">
        <v>0</v>
      </c>
      <c r="M7589" s="1109">
        <v>0</v>
      </c>
      <c r="N7589" s="1109">
        <v>0</v>
      </c>
      <c r="O7589" s="1109">
        <v>0</v>
      </c>
      <c r="P7589" s="1109">
        <v>0</v>
      </c>
      <c r="Q7589" s="1109">
        <v>0</v>
      </c>
    </row>
    <row r="7590" spans="1:17">
      <c r="A7590" s="1109">
        <v>23131</v>
      </c>
      <c r="B7590" s="1110" t="s">
        <v>0</v>
      </c>
      <c r="C7590" s="1109">
        <v>2.875</v>
      </c>
      <c r="D7590" s="1109">
        <v>2.4409999999999998</v>
      </c>
      <c r="E7590" s="1109">
        <v>6.4</v>
      </c>
      <c r="F7590" s="1109">
        <v>0</v>
      </c>
      <c r="G7590" s="1110" t="s">
        <v>10737</v>
      </c>
      <c r="H7590" s="1110" t="s">
        <v>4654</v>
      </c>
      <c r="I7590" s="1110" t="s">
        <v>10841</v>
      </c>
      <c r="J7590" s="1109">
        <v>0</v>
      </c>
      <c r="K7590" s="1109">
        <v>0</v>
      </c>
      <c r="L7590" s="1109">
        <v>0</v>
      </c>
      <c r="M7590" s="1109">
        <v>0</v>
      </c>
      <c r="N7590" s="1109">
        <v>0</v>
      </c>
      <c r="O7590" s="1109">
        <v>0</v>
      </c>
      <c r="P7590" s="1109">
        <v>0</v>
      </c>
      <c r="Q7590" s="1109">
        <v>0</v>
      </c>
    </row>
    <row r="7591" spans="1:17">
      <c r="A7591" s="1109">
        <v>23132</v>
      </c>
      <c r="B7591" s="1110" t="s">
        <v>0</v>
      </c>
      <c r="C7591" s="1109">
        <v>2.875</v>
      </c>
      <c r="D7591" s="1109">
        <v>2.4409999999999998</v>
      </c>
      <c r="E7591" s="1109">
        <v>6.4</v>
      </c>
      <c r="F7591" s="1109">
        <v>0</v>
      </c>
      <c r="G7591" s="1110" t="s">
        <v>10737</v>
      </c>
      <c r="H7591" s="1110" t="s">
        <v>4654</v>
      </c>
      <c r="I7591" s="1110" t="s">
        <v>10852</v>
      </c>
      <c r="J7591" s="1109">
        <v>0</v>
      </c>
      <c r="K7591" s="1109">
        <v>0</v>
      </c>
      <c r="L7591" s="1109">
        <v>0</v>
      </c>
      <c r="M7591" s="1109">
        <v>0</v>
      </c>
      <c r="N7591" s="1109">
        <v>0</v>
      </c>
      <c r="O7591" s="1109">
        <v>0</v>
      </c>
      <c r="P7591" s="1109">
        <v>0</v>
      </c>
      <c r="Q7591" s="1109">
        <v>0</v>
      </c>
    </row>
    <row r="7592" spans="1:17">
      <c r="A7592" s="1109">
        <v>23133</v>
      </c>
      <c r="B7592" s="1110" t="s">
        <v>0</v>
      </c>
      <c r="C7592" s="1109">
        <v>2.875</v>
      </c>
      <c r="D7592" s="1109">
        <v>2.4409999999999998</v>
      </c>
      <c r="E7592" s="1109">
        <v>6.4</v>
      </c>
      <c r="F7592" s="1109">
        <v>0</v>
      </c>
      <c r="G7592" s="1110" t="s">
        <v>10737</v>
      </c>
      <c r="H7592" s="1110" t="s">
        <v>4654</v>
      </c>
      <c r="I7592" s="1110" t="s">
        <v>10832</v>
      </c>
      <c r="J7592" s="1109">
        <v>0</v>
      </c>
      <c r="K7592" s="1109">
        <v>0</v>
      </c>
      <c r="L7592" s="1109">
        <v>0</v>
      </c>
      <c r="M7592" s="1109">
        <v>0</v>
      </c>
      <c r="N7592" s="1109">
        <v>0</v>
      </c>
      <c r="O7592" s="1109">
        <v>0</v>
      </c>
      <c r="P7592" s="1109">
        <v>0</v>
      </c>
      <c r="Q7592" s="1109">
        <v>0</v>
      </c>
    </row>
    <row r="7593" spans="1:17">
      <c r="A7593" s="1109">
        <v>23134</v>
      </c>
      <c r="B7593" s="1110" t="s">
        <v>0</v>
      </c>
      <c r="C7593" s="1109">
        <v>2.875</v>
      </c>
      <c r="D7593" s="1109">
        <v>2.4409999999999998</v>
      </c>
      <c r="E7593" s="1109">
        <v>6.4</v>
      </c>
      <c r="F7593" s="1109">
        <v>0</v>
      </c>
      <c r="G7593" s="1110" t="s">
        <v>10737</v>
      </c>
      <c r="H7593" s="1110" t="s">
        <v>4654</v>
      </c>
      <c r="I7593" s="1110" t="s">
        <v>10839</v>
      </c>
      <c r="J7593" s="1109">
        <v>0</v>
      </c>
      <c r="K7593" s="1109">
        <v>0</v>
      </c>
      <c r="L7593" s="1109">
        <v>0</v>
      </c>
      <c r="M7593" s="1109">
        <v>0</v>
      </c>
      <c r="N7593" s="1109">
        <v>0</v>
      </c>
      <c r="O7593" s="1109">
        <v>0</v>
      </c>
      <c r="P7593" s="1109">
        <v>0</v>
      </c>
      <c r="Q7593" s="1109">
        <v>0</v>
      </c>
    </row>
    <row r="7594" spans="1:17">
      <c r="A7594" s="1109">
        <v>23135</v>
      </c>
      <c r="B7594" s="1110" t="s">
        <v>0</v>
      </c>
      <c r="C7594" s="1109">
        <v>2.875</v>
      </c>
      <c r="D7594" s="1109">
        <v>2.4409999999999998</v>
      </c>
      <c r="E7594" s="1109">
        <v>6.4</v>
      </c>
      <c r="F7594" s="1109">
        <v>0</v>
      </c>
      <c r="G7594" s="1110" t="s">
        <v>10753</v>
      </c>
      <c r="H7594" s="1110" t="s">
        <v>4654</v>
      </c>
      <c r="I7594" s="1110" t="s">
        <v>10841</v>
      </c>
      <c r="J7594" s="1109">
        <v>0</v>
      </c>
      <c r="K7594" s="1109">
        <v>0</v>
      </c>
      <c r="L7594" s="1109">
        <v>0</v>
      </c>
      <c r="M7594" s="1109">
        <v>0</v>
      </c>
      <c r="N7594" s="1109">
        <v>0</v>
      </c>
      <c r="O7594" s="1109">
        <v>0</v>
      </c>
      <c r="P7594" s="1109">
        <v>0</v>
      </c>
      <c r="Q7594" s="1109">
        <v>0</v>
      </c>
    </row>
    <row r="7595" spans="1:17">
      <c r="A7595" s="1109">
        <v>23136</v>
      </c>
      <c r="B7595" s="1110" t="s">
        <v>0</v>
      </c>
      <c r="C7595" s="1109">
        <v>2.875</v>
      </c>
      <c r="D7595" s="1109">
        <v>2.4409999999999998</v>
      </c>
      <c r="E7595" s="1109">
        <v>6.4</v>
      </c>
      <c r="F7595" s="1109">
        <v>0</v>
      </c>
      <c r="G7595" s="1110" t="s">
        <v>10753</v>
      </c>
      <c r="H7595" s="1110" t="s">
        <v>4654</v>
      </c>
      <c r="I7595" s="1110" t="s">
        <v>10852</v>
      </c>
      <c r="J7595" s="1109">
        <v>0</v>
      </c>
      <c r="K7595" s="1109">
        <v>0</v>
      </c>
      <c r="L7595" s="1109">
        <v>0</v>
      </c>
      <c r="M7595" s="1109">
        <v>0</v>
      </c>
      <c r="N7595" s="1109">
        <v>0</v>
      </c>
      <c r="O7595" s="1109">
        <v>0</v>
      </c>
      <c r="P7595" s="1109">
        <v>0</v>
      </c>
      <c r="Q7595" s="1109">
        <v>0</v>
      </c>
    </row>
    <row r="7596" spans="1:17">
      <c r="A7596" s="1109">
        <v>23137</v>
      </c>
      <c r="B7596" s="1110" t="s">
        <v>0</v>
      </c>
      <c r="C7596" s="1109">
        <v>2.875</v>
      </c>
      <c r="D7596" s="1109">
        <v>2.4409999999999998</v>
      </c>
      <c r="E7596" s="1109">
        <v>6.4</v>
      </c>
      <c r="F7596" s="1109">
        <v>0</v>
      </c>
      <c r="G7596" s="1110" t="s">
        <v>10753</v>
      </c>
      <c r="H7596" s="1110" t="s">
        <v>4654</v>
      </c>
      <c r="I7596" s="1110" t="s">
        <v>10832</v>
      </c>
      <c r="J7596" s="1109">
        <v>0</v>
      </c>
      <c r="K7596" s="1109">
        <v>0</v>
      </c>
      <c r="L7596" s="1109">
        <v>0</v>
      </c>
      <c r="M7596" s="1109">
        <v>0</v>
      </c>
      <c r="N7596" s="1109">
        <v>0</v>
      </c>
      <c r="O7596" s="1109">
        <v>0</v>
      </c>
      <c r="P7596" s="1109">
        <v>0</v>
      </c>
      <c r="Q7596" s="1109">
        <v>0</v>
      </c>
    </row>
    <row r="7597" spans="1:17">
      <c r="A7597" s="1109">
        <v>23138</v>
      </c>
      <c r="B7597" s="1110" t="s">
        <v>0</v>
      </c>
      <c r="C7597" s="1109">
        <v>2.875</v>
      </c>
      <c r="D7597" s="1109">
        <v>2.4409999999999998</v>
      </c>
      <c r="E7597" s="1109">
        <v>6.4</v>
      </c>
      <c r="F7597" s="1109">
        <v>0</v>
      </c>
      <c r="G7597" s="1110" t="s">
        <v>10753</v>
      </c>
      <c r="H7597" s="1110" t="s">
        <v>4654</v>
      </c>
      <c r="I7597" s="1110" t="s">
        <v>10839</v>
      </c>
      <c r="J7597" s="1109">
        <v>0</v>
      </c>
      <c r="K7597" s="1109">
        <v>0</v>
      </c>
      <c r="L7597" s="1109">
        <v>0</v>
      </c>
      <c r="M7597" s="1109">
        <v>0</v>
      </c>
      <c r="N7597" s="1109">
        <v>0</v>
      </c>
      <c r="O7597" s="1109">
        <v>0</v>
      </c>
      <c r="P7597" s="1109">
        <v>0</v>
      </c>
      <c r="Q7597" s="1109">
        <v>0</v>
      </c>
    </row>
    <row r="7598" spans="1:17">
      <c r="A7598" s="1109">
        <v>23139</v>
      </c>
      <c r="B7598" s="1110" t="s">
        <v>0</v>
      </c>
      <c r="C7598" s="1109">
        <v>2.875</v>
      </c>
      <c r="D7598" s="1109">
        <v>2.4409999999999998</v>
      </c>
      <c r="E7598" s="1109">
        <v>6.4</v>
      </c>
      <c r="F7598" s="1109">
        <v>0</v>
      </c>
      <c r="G7598" s="1110" t="s">
        <v>10775</v>
      </c>
      <c r="H7598" s="1110" t="s">
        <v>4654</v>
      </c>
      <c r="I7598" s="1110" t="s">
        <v>10852</v>
      </c>
      <c r="J7598" s="1109">
        <v>0</v>
      </c>
      <c r="K7598" s="1109">
        <v>0</v>
      </c>
      <c r="L7598" s="1109">
        <v>0</v>
      </c>
      <c r="M7598" s="1109">
        <v>0</v>
      </c>
      <c r="N7598" s="1109">
        <v>0</v>
      </c>
      <c r="O7598" s="1109">
        <v>0</v>
      </c>
      <c r="P7598" s="1109">
        <v>0</v>
      </c>
      <c r="Q7598" s="1109">
        <v>0</v>
      </c>
    </row>
    <row r="7599" spans="1:17">
      <c r="A7599" s="1109">
        <v>23140</v>
      </c>
      <c r="B7599" s="1110" t="s">
        <v>0</v>
      </c>
      <c r="C7599" s="1109">
        <v>2.875</v>
      </c>
      <c r="D7599" s="1109">
        <v>2.4409999999999998</v>
      </c>
      <c r="E7599" s="1109">
        <v>6.4</v>
      </c>
      <c r="F7599" s="1109">
        <v>0</v>
      </c>
      <c r="G7599" s="1110" t="s">
        <v>10738</v>
      </c>
      <c r="H7599" s="1110" t="s">
        <v>4654</v>
      </c>
      <c r="I7599" s="1110" t="s">
        <v>10852</v>
      </c>
      <c r="J7599" s="1109">
        <v>0</v>
      </c>
      <c r="K7599" s="1109">
        <v>0</v>
      </c>
      <c r="L7599" s="1109">
        <v>0</v>
      </c>
      <c r="M7599" s="1109">
        <v>0</v>
      </c>
      <c r="N7599" s="1109">
        <v>0</v>
      </c>
      <c r="O7599" s="1109">
        <v>0</v>
      </c>
      <c r="P7599" s="1109">
        <v>0</v>
      </c>
      <c r="Q7599" s="1109">
        <v>0</v>
      </c>
    </row>
    <row r="7600" spans="1:17">
      <c r="A7600" s="1109">
        <v>23141</v>
      </c>
      <c r="B7600" s="1110" t="s">
        <v>0</v>
      </c>
      <c r="C7600" s="1109">
        <v>2.875</v>
      </c>
      <c r="D7600" s="1109">
        <v>2.4409999999999998</v>
      </c>
      <c r="E7600" s="1109">
        <v>6.4</v>
      </c>
      <c r="F7600" s="1109">
        <v>0</v>
      </c>
      <c r="G7600" s="1110" t="s">
        <v>10739</v>
      </c>
      <c r="H7600" s="1110" t="s">
        <v>4654</v>
      </c>
      <c r="I7600" s="1110" t="s">
        <v>10841</v>
      </c>
      <c r="J7600" s="1109">
        <v>0</v>
      </c>
      <c r="K7600" s="1109">
        <v>0</v>
      </c>
      <c r="L7600" s="1109">
        <v>0</v>
      </c>
      <c r="M7600" s="1109">
        <v>0</v>
      </c>
      <c r="N7600" s="1109">
        <v>0</v>
      </c>
      <c r="O7600" s="1109">
        <v>0</v>
      </c>
      <c r="P7600" s="1109">
        <v>0</v>
      </c>
      <c r="Q7600" s="1109">
        <v>0</v>
      </c>
    </row>
    <row r="7601" spans="1:17">
      <c r="A7601" s="1109">
        <v>23142</v>
      </c>
      <c r="B7601" s="1110" t="s">
        <v>0</v>
      </c>
      <c r="C7601" s="1109">
        <v>2.875</v>
      </c>
      <c r="D7601" s="1109">
        <v>2.4409999999999998</v>
      </c>
      <c r="E7601" s="1109">
        <v>6.4</v>
      </c>
      <c r="F7601" s="1109">
        <v>0</v>
      </c>
      <c r="G7601" s="1110" t="s">
        <v>10739</v>
      </c>
      <c r="H7601" s="1110" t="s">
        <v>4654</v>
      </c>
      <c r="I7601" s="1110" t="s">
        <v>10852</v>
      </c>
      <c r="J7601" s="1109">
        <v>0</v>
      </c>
      <c r="K7601" s="1109">
        <v>0</v>
      </c>
      <c r="L7601" s="1109">
        <v>0</v>
      </c>
      <c r="M7601" s="1109">
        <v>0</v>
      </c>
      <c r="N7601" s="1109">
        <v>0</v>
      </c>
      <c r="O7601" s="1109">
        <v>0</v>
      </c>
      <c r="P7601" s="1109">
        <v>0</v>
      </c>
      <c r="Q7601" s="1109">
        <v>0</v>
      </c>
    </row>
    <row r="7602" spans="1:17">
      <c r="A7602" s="1109">
        <v>23143</v>
      </c>
      <c r="B7602" s="1110" t="s">
        <v>0</v>
      </c>
      <c r="C7602" s="1109">
        <v>2.875</v>
      </c>
      <c r="D7602" s="1109">
        <v>2.4409999999999998</v>
      </c>
      <c r="E7602" s="1109">
        <v>6.4</v>
      </c>
      <c r="F7602" s="1109">
        <v>0</v>
      </c>
      <c r="G7602" s="1110" t="s">
        <v>10739</v>
      </c>
      <c r="H7602" s="1110" t="s">
        <v>4654</v>
      </c>
      <c r="I7602" s="1110" t="s">
        <v>10832</v>
      </c>
      <c r="J7602" s="1109">
        <v>0</v>
      </c>
      <c r="K7602" s="1109">
        <v>0</v>
      </c>
      <c r="L7602" s="1109">
        <v>0</v>
      </c>
      <c r="M7602" s="1109">
        <v>0</v>
      </c>
      <c r="N7602" s="1109">
        <v>0</v>
      </c>
      <c r="O7602" s="1109">
        <v>0</v>
      </c>
      <c r="P7602" s="1109">
        <v>0</v>
      </c>
      <c r="Q7602" s="1109">
        <v>0</v>
      </c>
    </row>
    <row r="7603" spans="1:17">
      <c r="A7603" s="1109">
        <v>23144</v>
      </c>
      <c r="B7603" s="1110" t="s">
        <v>0</v>
      </c>
      <c r="C7603" s="1109">
        <v>2.875</v>
      </c>
      <c r="D7603" s="1109">
        <v>2.4409999999999998</v>
      </c>
      <c r="E7603" s="1109">
        <v>6.4</v>
      </c>
      <c r="F7603" s="1109">
        <v>0</v>
      </c>
      <c r="G7603" s="1110" t="s">
        <v>10739</v>
      </c>
      <c r="H7603" s="1110" t="s">
        <v>4654</v>
      </c>
      <c r="I7603" s="1110" t="s">
        <v>10839</v>
      </c>
      <c r="J7603" s="1109">
        <v>0</v>
      </c>
      <c r="K7603" s="1109">
        <v>0</v>
      </c>
      <c r="L7603" s="1109">
        <v>0</v>
      </c>
      <c r="M7603" s="1109">
        <v>0</v>
      </c>
      <c r="N7603" s="1109">
        <v>0</v>
      </c>
      <c r="O7603" s="1109">
        <v>0</v>
      </c>
      <c r="P7603" s="1109">
        <v>0</v>
      </c>
      <c r="Q7603" s="1109">
        <v>0</v>
      </c>
    </row>
    <row r="7604" spans="1:17">
      <c r="A7604" s="1109">
        <v>23145</v>
      </c>
      <c r="B7604" s="1110" t="s">
        <v>0</v>
      </c>
      <c r="C7604" s="1109">
        <v>2.875</v>
      </c>
      <c r="D7604" s="1109">
        <v>2.4409999999999998</v>
      </c>
      <c r="E7604" s="1109">
        <v>6.4</v>
      </c>
      <c r="F7604" s="1109">
        <v>0</v>
      </c>
      <c r="G7604" s="1110" t="s">
        <v>10844</v>
      </c>
      <c r="H7604" s="1110" t="s">
        <v>4654</v>
      </c>
      <c r="I7604" s="1110" t="s">
        <v>10841</v>
      </c>
      <c r="J7604" s="1109">
        <v>0</v>
      </c>
      <c r="K7604" s="1109">
        <v>0</v>
      </c>
      <c r="L7604" s="1109">
        <v>0</v>
      </c>
      <c r="M7604" s="1109">
        <v>0</v>
      </c>
      <c r="N7604" s="1109">
        <v>0</v>
      </c>
      <c r="O7604" s="1109">
        <v>0</v>
      </c>
      <c r="P7604" s="1109">
        <v>0</v>
      </c>
      <c r="Q7604" s="1109">
        <v>0</v>
      </c>
    </row>
    <row r="7605" spans="1:17">
      <c r="A7605" s="1109">
        <v>23146</v>
      </c>
      <c r="B7605" s="1110" t="s">
        <v>0</v>
      </c>
      <c r="C7605" s="1109">
        <v>2.875</v>
      </c>
      <c r="D7605" s="1109">
        <v>2.4409999999999998</v>
      </c>
      <c r="E7605" s="1109">
        <v>6.4</v>
      </c>
      <c r="F7605" s="1109">
        <v>0</v>
      </c>
      <c r="G7605" s="1110" t="s">
        <v>10844</v>
      </c>
      <c r="H7605" s="1110" t="s">
        <v>4654</v>
      </c>
      <c r="I7605" s="1110" t="s">
        <v>10852</v>
      </c>
      <c r="J7605" s="1109">
        <v>0</v>
      </c>
      <c r="K7605" s="1109">
        <v>0</v>
      </c>
      <c r="L7605" s="1109">
        <v>0</v>
      </c>
      <c r="M7605" s="1109">
        <v>0</v>
      </c>
      <c r="N7605" s="1109">
        <v>0</v>
      </c>
      <c r="O7605" s="1109">
        <v>0</v>
      </c>
      <c r="P7605" s="1109">
        <v>0</v>
      </c>
      <c r="Q7605" s="1109">
        <v>0</v>
      </c>
    </row>
    <row r="7606" spans="1:17">
      <c r="A7606" s="1109">
        <v>23147</v>
      </c>
      <c r="B7606" s="1110" t="s">
        <v>0</v>
      </c>
      <c r="C7606" s="1109">
        <v>2.875</v>
      </c>
      <c r="D7606" s="1109">
        <v>2.4409999999999998</v>
      </c>
      <c r="E7606" s="1109">
        <v>6.4</v>
      </c>
      <c r="F7606" s="1109">
        <v>0</v>
      </c>
      <c r="G7606" s="1110" t="s">
        <v>10844</v>
      </c>
      <c r="H7606" s="1110" t="s">
        <v>4654</v>
      </c>
      <c r="I7606" s="1110" t="s">
        <v>10832</v>
      </c>
      <c r="J7606" s="1109">
        <v>0</v>
      </c>
      <c r="K7606" s="1109">
        <v>0</v>
      </c>
      <c r="L7606" s="1109">
        <v>0</v>
      </c>
      <c r="M7606" s="1109">
        <v>0</v>
      </c>
      <c r="N7606" s="1109">
        <v>0</v>
      </c>
      <c r="O7606" s="1109">
        <v>0</v>
      </c>
      <c r="P7606" s="1109">
        <v>0</v>
      </c>
      <c r="Q7606" s="1109">
        <v>0</v>
      </c>
    </row>
    <row r="7607" spans="1:17">
      <c r="A7607" s="1109">
        <v>23148</v>
      </c>
      <c r="B7607" s="1110" t="s">
        <v>0</v>
      </c>
      <c r="C7607" s="1109">
        <v>2.875</v>
      </c>
      <c r="D7607" s="1109">
        <v>2.4409999999999998</v>
      </c>
      <c r="E7607" s="1109">
        <v>6.4</v>
      </c>
      <c r="F7607" s="1109">
        <v>0</v>
      </c>
      <c r="G7607" s="1110" t="s">
        <v>10844</v>
      </c>
      <c r="H7607" s="1110" t="s">
        <v>4654</v>
      </c>
      <c r="I7607" s="1110" t="s">
        <v>10839</v>
      </c>
      <c r="J7607" s="1109">
        <v>0</v>
      </c>
      <c r="K7607" s="1109">
        <v>0</v>
      </c>
      <c r="L7607" s="1109">
        <v>0</v>
      </c>
      <c r="M7607" s="1109">
        <v>0</v>
      </c>
      <c r="N7607" s="1109">
        <v>0</v>
      </c>
      <c r="O7607" s="1109">
        <v>0</v>
      </c>
      <c r="P7607" s="1109">
        <v>0</v>
      </c>
      <c r="Q7607" s="1109">
        <v>0</v>
      </c>
    </row>
    <row r="7608" spans="1:17">
      <c r="A7608" s="1109">
        <v>23149</v>
      </c>
      <c r="B7608" s="1110" t="s">
        <v>0</v>
      </c>
      <c r="C7608" s="1109">
        <v>2.375</v>
      </c>
      <c r="D7608" s="1109">
        <v>1.7030000000000001</v>
      </c>
      <c r="E7608" s="1109">
        <v>7.45</v>
      </c>
      <c r="F7608" s="1109">
        <v>0</v>
      </c>
      <c r="G7608" s="1110" t="s">
        <v>10842</v>
      </c>
      <c r="H7608" s="1110" t="s">
        <v>4654</v>
      </c>
      <c r="I7608" s="1110" t="s">
        <v>10771</v>
      </c>
      <c r="J7608" s="1109">
        <v>0</v>
      </c>
      <c r="K7608" s="1109">
        <v>0</v>
      </c>
      <c r="L7608" s="1109">
        <v>0</v>
      </c>
      <c r="M7608" s="1109">
        <v>0</v>
      </c>
      <c r="N7608" s="1109">
        <v>0</v>
      </c>
      <c r="O7608" s="1109">
        <v>0</v>
      </c>
      <c r="P7608" s="1109">
        <v>0</v>
      </c>
      <c r="Q7608" s="1109">
        <v>0</v>
      </c>
    </row>
    <row r="7609" spans="1:17">
      <c r="A7609" s="1109">
        <v>23150</v>
      </c>
      <c r="B7609" s="1110" t="s">
        <v>0</v>
      </c>
      <c r="C7609" s="1109">
        <v>2.375</v>
      </c>
      <c r="D7609" s="1109">
        <v>1.7030000000000001</v>
      </c>
      <c r="E7609" s="1109">
        <v>7.45</v>
      </c>
      <c r="F7609" s="1109">
        <v>0</v>
      </c>
      <c r="G7609" s="1110" t="s">
        <v>10741</v>
      </c>
      <c r="H7609" s="1110" t="s">
        <v>4654</v>
      </c>
      <c r="I7609" s="1110" t="s">
        <v>10771</v>
      </c>
      <c r="J7609" s="1109">
        <v>0</v>
      </c>
      <c r="K7609" s="1109">
        <v>0</v>
      </c>
      <c r="L7609" s="1109">
        <v>0</v>
      </c>
      <c r="M7609" s="1109">
        <v>0</v>
      </c>
      <c r="N7609" s="1109">
        <v>0</v>
      </c>
      <c r="O7609" s="1109">
        <v>0</v>
      </c>
      <c r="P7609" s="1109">
        <v>0</v>
      </c>
      <c r="Q7609" s="1109">
        <v>0</v>
      </c>
    </row>
    <row r="7610" spans="1:17">
      <c r="A7610" s="1109">
        <v>23151</v>
      </c>
      <c r="B7610" s="1110" t="s">
        <v>0</v>
      </c>
      <c r="C7610" s="1109">
        <v>2.375</v>
      </c>
      <c r="D7610" s="1109">
        <v>1.7030000000000001</v>
      </c>
      <c r="E7610" s="1109">
        <v>7.45</v>
      </c>
      <c r="F7610" s="1109">
        <v>0</v>
      </c>
      <c r="G7610" s="1110" t="s">
        <v>10753</v>
      </c>
      <c r="H7610" s="1110" t="s">
        <v>4654</v>
      </c>
      <c r="I7610" s="1110" t="s">
        <v>10771</v>
      </c>
      <c r="J7610" s="1109">
        <v>0</v>
      </c>
      <c r="K7610" s="1109">
        <v>0</v>
      </c>
      <c r="L7610" s="1109">
        <v>0</v>
      </c>
      <c r="M7610" s="1109">
        <v>0</v>
      </c>
      <c r="N7610" s="1109">
        <v>0</v>
      </c>
      <c r="O7610" s="1109">
        <v>0</v>
      </c>
      <c r="P7610" s="1109">
        <v>0</v>
      </c>
      <c r="Q7610" s="1109">
        <v>0</v>
      </c>
    </row>
    <row r="7611" spans="1:17">
      <c r="A7611" s="1109">
        <v>23152</v>
      </c>
      <c r="B7611" s="1110" t="s">
        <v>0</v>
      </c>
      <c r="C7611" s="1109">
        <v>2.375</v>
      </c>
      <c r="D7611" s="1109">
        <v>1.7030000000000001</v>
      </c>
      <c r="E7611" s="1109">
        <v>7.45</v>
      </c>
      <c r="F7611" s="1109">
        <v>0</v>
      </c>
      <c r="G7611" s="1110" t="s">
        <v>10739</v>
      </c>
      <c r="H7611" s="1110" t="s">
        <v>4654</v>
      </c>
      <c r="I7611" s="1110" t="s">
        <v>10771</v>
      </c>
      <c r="J7611" s="1109">
        <v>0</v>
      </c>
      <c r="K7611" s="1109">
        <v>0</v>
      </c>
      <c r="L7611" s="1109">
        <v>0</v>
      </c>
      <c r="M7611" s="1109">
        <v>0</v>
      </c>
      <c r="N7611" s="1109">
        <v>0</v>
      </c>
      <c r="O7611" s="1109">
        <v>0</v>
      </c>
      <c r="P7611" s="1109">
        <v>0</v>
      </c>
      <c r="Q7611" s="1109">
        <v>0</v>
      </c>
    </row>
    <row r="7612" spans="1:17">
      <c r="A7612" s="1109">
        <v>23153</v>
      </c>
      <c r="B7612" s="1110" t="s">
        <v>0</v>
      </c>
      <c r="C7612" s="1109">
        <v>2.375</v>
      </c>
      <c r="D7612" s="1109">
        <v>1.7030000000000001</v>
      </c>
      <c r="E7612" s="1109">
        <v>7.35</v>
      </c>
      <c r="F7612" s="1109">
        <v>0</v>
      </c>
      <c r="G7612" s="1110" t="s">
        <v>10840</v>
      </c>
      <c r="H7612" s="1110" t="s">
        <v>4654</v>
      </c>
      <c r="I7612" s="1110" t="s">
        <v>10841</v>
      </c>
      <c r="J7612" s="1109">
        <v>0</v>
      </c>
      <c r="K7612" s="1109">
        <v>0</v>
      </c>
      <c r="L7612" s="1109">
        <v>0</v>
      </c>
      <c r="M7612" s="1109">
        <v>0</v>
      </c>
      <c r="N7612" s="1109">
        <v>0</v>
      </c>
      <c r="O7612" s="1109">
        <v>0</v>
      </c>
      <c r="P7612" s="1109">
        <v>0</v>
      </c>
      <c r="Q7612" s="1109">
        <v>0</v>
      </c>
    </row>
    <row r="7613" spans="1:17">
      <c r="A7613" s="1109">
        <v>23154</v>
      </c>
      <c r="B7613" s="1110" t="s">
        <v>0</v>
      </c>
      <c r="C7613" s="1109">
        <v>2.375</v>
      </c>
      <c r="D7613" s="1109">
        <v>1.7030000000000001</v>
      </c>
      <c r="E7613" s="1109">
        <v>7.35</v>
      </c>
      <c r="F7613" s="1109">
        <v>0</v>
      </c>
      <c r="G7613" s="1110" t="s">
        <v>10840</v>
      </c>
      <c r="H7613" s="1110" t="s">
        <v>4654</v>
      </c>
      <c r="I7613" s="1110" t="s">
        <v>10832</v>
      </c>
      <c r="J7613" s="1109">
        <v>0</v>
      </c>
      <c r="K7613" s="1109">
        <v>0</v>
      </c>
      <c r="L7613" s="1109">
        <v>0</v>
      </c>
      <c r="M7613" s="1109">
        <v>0</v>
      </c>
      <c r="N7613" s="1109">
        <v>0</v>
      </c>
      <c r="O7613" s="1109">
        <v>0</v>
      </c>
      <c r="P7613" s="1109">
        <v>0</v>
      </c>
      <c r="Q7613" s="1109">
        <v>0</v>
      </c>
    </row>
    <row r="7614" spans="1:17">
      <c r="A7614" s="1109">
        <v>23155</v>
      </c>
      <c r="B7614" s="1110" t="s">
        <v>0</v>
      </c>
      <c r="C7614" s="1109">
        <v>2.375</v>
      </c>
      <c r="D7614" s="1109">
        <v>1.7030000000000001</v>
      </c>
      <c r="E7614" s="1109">
        <v>7.35</v>
      </c>
      <c r="F7614" s="1109">
        <v>0</v>
      </c>
      <c r="G7614" s="1110" t="s">
        <v>10840</v>
      </c>
      <c r="H7614" s="1110" t="s">
        <v>4654</v>
      </c>
      <c r="I7614" s="1110" t="s">
        <v>10839</v>
      </c>
      <c r="J7614" s="1109">
        <v>0</v>
      </c>
      <c r="K7614" s="1109">
        <v>0</v>
      </c>
      <c r="L7614" s="1109">
        <v>0</v>
      </c>
      <c r="M7614" s="1109">
        <v>0</v>
      </c>
      <c r="N7614" s="1109">
        <v>0</v>
      </c>
      <c r="O7614" s="1109">
        <v>0</v>
      </c>
      <c r="P7614" s="1109">
        <v>0</v>
      </c>
      <c r="Q7614" s="1109">
        <v>0</v>
      </c>
    </row>
    <row r="7615" spans="1:17">
      <c r="A7615" s="1109">
        <v>23156</v>
      </c>
      <c r="B7615" s="1110" t="s">
        <v>0</v>
      </c>
      <c r="C7615" s="1109">
        <v>2.375</v>
      </c>
      <c r="D7615" s="1109">
        <v>1.7030000000000001</v>
      </c>
      <c r="E7615" s="1109">
        <v>7.35</v>
      </c>
      <c r="F7615" s="1109">
        <v>0</v>
      </c>
      <c r="G7615" s="1110" t="s">
        <v>10842</v>
      </c>
      <c r="H7615" s="1110" t="s">
        <v>4654</v>
      </c>
      <c r="I7615" s="1110" t="s">
        <v>10841</v>
      </c>
      <c r="J7615" s="1109">
        <v>0</v>
      </c>
      <c r="K7615" s="1109">
        <v>0</v>
      </c>
      <c r="L7615" s="1109">
        <v>0</v>
      </c>
      <c r="M7615" s="1109">
        <v>0</v>
      </c>
      <c r="N7615" s="1109">
        <v>0</v>
      </c>
      <c r="O7615" s="1109">
        <v>0</v>
      </c>
      <c r="P7615" s="1109">
        <v>0</v>
      </c>
      <c r="Q7615" s="1109">
        <v>0</v>
      </c>
    </row>
    <row r="7616" spans="1:17">
      <c r="A7616" s="1109">
        <v>23157</v>
      </c>
      <c r="B7616" s="1110" t="s">
        <v>0</v>
      </c>
      <c r="C7616" s="1109">
        <v>2.375</v>
      </c>
      <c r="D7616" s="1109">
        <v>1.7030000000000001</v>
      </c>
      <c r="E7616" s="1109">
        <v>7.35</v>
      </c>
      <c r="F7616" s="1109">
        <v>0</v>
      </c>
      <c r="G7616" s="1110" t="s">
        <v>10842</v>
      </c>
      <c r="H7616" s="1110" t="s">
        <v>4654</v>
      </c>
      <c r="I7616" s="1110" t="s">
        <v>10851</v>
      </c>
      <c r="J7616" s="1109">
        <v>0</v>
      </c>
      <c r="K7616" s="1109">
        <v>0</v>
      </c>
      <c r="L7616" s="1109">
        <v>0</v>
      </c>
      <c r="M7616" s="1109">
        <v>0</v>
      </c>
      <c r="N7616" s="1109">
        <v>0</v>
      </c>
      <c r="O7616" s="1109">
        <v>0</v>
      </c>
      <c r="P7616" s="1109">
        <v>0</v>
      </c>
      <c r="Q7616" s="1109">
        <v>0</v>
      </c>
    </row>
    <row r="7617" spans="1:17">
      <c r="A7617" s="1109">
        <v>23158</v>
      </c>
      <c r="B7617" s="1110" t="s">
        <v>0</v>
      </c>
      <c r="C7617" s="1109">
        <v>2.375</v>
      </c>
      <c r="D7617" s="1109">
        <v>1.7030000000000001</v>
      </c>
      <c r="E7617" s="1109">
        <v>7.35</v>
      </c>
      <c r="F7617" s="1109">
        <v>0</v>
      </c>
      <c r="G7617" s="1110" t="s">
        <v>10842</v>
      </c>
      <c r="H7617" s="1110" t="s">
        <v>4654</v>
      </c>
      <c r="I7617" s="1110" t="s">
        <v>10832</v>
      </c>
      <c r="J7617" s="1109">
        <v>0</v>
      </c>
      <c r="K7617" s="1109">
        <v>0</v>
      </c>
      <c r="L7617" s="1109">
        <v>0</v>
      </c>
      <c r="M7617" s="1109">
        <v>0</v>
      </c>
      <c r="N7617" s="1109">
        <v>0</v>
      </c>
      <c r="O7617" s="1109">
        <v>0</v>
      </c>
      <c r="P7617" s="1109">
        <v>0</v>
      </c>
      <c r="Q7617" s="1109">
        <v>0</v>
      </c>
    </row>
    <row r="7618" spans="1:17">
      <c r="A7618" s="1109">
        <v>23159</v>
      </c>
      <c r="B7618" s="1110" t="s">
        <v>0</v>
      </c>
      <c r="C7618" s="1109">
        <v>2.375</v>
      </c>
      <c r="D7618" s="1109">
        <v>1.7030000000000001</v>
      </c>
      <c r="E7618" s="1109">
        <v>7.35</v>
      </c>
      <c r="F7618" s="1109">
        <v>0</v>
      </c>
      <c r="G7618" s="1110" t="s">
        <v>10842</v>
      </c>
      <c r="H7618" s="1110" t="s">
        <v>4654</v>
      </c>
      <c r="I7618" s="1110" t="s">
        <v>10839</v>
      </c>
      <c r="J7618" s="1109">
        <v>0</v>
      </c>
      <c r="K7618" s="1109">
        <v>0</v>
      </c>
      <c r="L7618" s="1109">
        <v>0</v>
      </c>
      <c r="M7618" s="1109">
        <v>0</v>
      </c>
      <c r="N7618" s="1109">
        <v>0</v>
      </c>
      <c r="O7618" s="1109">
        <v>0</v>
      </c>
      <c r="P7618" s="1109">
        <v>0</v>
      </c>
      <c r="Q7618" s="1109">
        <v>0</v>
      </c>
    </row>
    <row r="7619" spans="1:17">
      <c r="A7619" s="1109">
        <v>23160</v>
      </c>
      <c r="B7619" s="1110" t="s">
        <v>0</v>
      </c>
      <c r="C7619" s="1109">
        <v>2.375</v>
      </c>
      <c r="D7619" s="1109">
        <v>1.7030000000000001</v>
      </c>
      <c r="E7619" s="1109">
        <v>7.35</v>
      </c>
      <c r="F7619" s="1109">
        <v>0</v>
      </c>
      <c r="G7619" s="1110" t="s">
        <v>10843</v>
      </c>
      <c r="H7619" s="1110" t="s">
        <v>4654</v>
      </c>
      <c r="I7619" s="1110" t="s">
        <v>10841</v>
      </c>
      <c r="J7619" s="1109">
        <v>0</v>
      </c>
      <c r="K7619" s="1109">
        <v>0</v>
      </c>
      <c r="L7619" s="1109">
        <v>0</v>
      </c>
      <c r="M7619" s="1109">
        <v>0</v>
      </c>
      <c r="N7619" s="1109">
        <v>0</v>
      </c>
      <c r="O7619" s="1109">
        <v>0</v>
      </c>
      <c r="P7619" s="1109">
        <v>0</v>
      </c>
      <c r="Q7619" s="1109">
        <v>0</v>
      </c>
    </row>
    <row r="7620" spans="1:17">
      <c r="A7620" s="1109">
        <v>23161</v>
      </c>
      <c r="B7620" s="1110" t="s">
        <v>0</v>
      </c>
      <c r="C7620" s="1109">
        <v>2.375</v>
      </c>
      <c r="D7620" s="1109">
        <v>1.7030000000000001</v>
      </c>
      <c r="E7620" s="1109">
        <v>7.35</v>
      </c>
      <c r="F7620" s="1109">
        <v>0</v>
      </c>
      <c r="G7620" s="1110" t="s">
        <v>10843</v>
      </c>
      <c r="H7620" s="1110" t="s">
        <v>4654</v>
      </c>
      <c r="I7620" s="1110" t="s">
        <v>10851</v>
      </c>
      <c r="J7620" s="1109">
        <v>0</v>
      </c>
      <c r="K7620" s="1109">
        <v>0</v>
      </c>
      <c r="L7620" s="1109">
        <v>0</v>
      </c>
      <c r="M7620" s="1109">
        <v>0</v>
      </c>
      <c r="N7620" s="1109">
        <v>0</v>
      </c>
      <c r="O7620" s="1109">
        <v>0</v>
      </c>
      <c r="P7620" s="1109">
        <v>0</v>
      </c>
      <c r="Q7620" s="1109">
        <v>0</v>
      </c>
    </row>
    <row r="7621" spans="1:17">
      <c r="A7621" s="1109">
        <v>23162</v>
      </c>
      <c r="B7621" s="1110" t="s">
        <v>0</v>
      </c>
      <c r="C7621" s="1109">
        <v>2.375</v>
      </c>
      <c r="D7621" s="1109">
        <v>1.7030000000000001</v>
      </c>
      <c r="E7621" s="1109">
        <v>7.35</v>
      </c>
      <c r="F7621" s="1109">
        <v>0</v>
      </c>
      <c r="G7621" s="1110" t="s">
        <v>10843</v>
      </c>
      <c r="H7621" s="1110" t="s">
        <v>4654</v>
      </c>
      <c r="I7621" s="1110" t="s">
        <v>10832</v>
      </c>
      <c r="J7621" s="1109">
        <v>0</v>
      </c>
      <c r="K7621" s="1109">
        <v>0</v>
      </c>
      <c r="L7621" s="1109">
        <v>0</v>
      </c>
      <c r="M7621" s="1109">
        <v>0</v>
      </c>
      <c r="N7621" s="1109">
        <v>0</v>
      </c>
      <c r="O7621" s="1109">
        <v>0</v>
      </c>
      <c r="P7621" s="1109">
        <v>0</v>
      </c>
      <c r="Q7621" s="1109">
        <v>0</v>
      </c>
    </row>
    <row r="7622" spans="1:17">
      <c r="A7622" s="1109">
        <v>23163</v>
      </c>
      <c r="B7622" s="1110" t="s">
        <v>0</v>
      </c>
      <c r="C7622" s="1109">
        <v>2.375</v>
      </c>
      <c r="D7622" s="1109">
        <v>1.7030000000000001</v>
      </c>
      <c r="E7622" s="1109">
        <v>7.35</v>
      </c>
      <c r="F7622" s="1109">
        <v>0</v>
      </c>
      <c r="G7622" s="1110" t="s">
        <v>10843</v>
      </c>
      <c r="H7622" s="1110" t="s">
        <v>4654</v>
      </c>
      <c r="I7622" s="1110" t="s">
        <v>10839</v>
      </c>
      <c r="J7622" s="1109">
        <v>0</v>
      </c>
      <c r="K7622" s="1109">
        <v>0</v>
      </c>
      <c r="L7622" s="1109">
        <v>0</v>
      </c>
      <c r="M7622" s="1109">
        <v>0</v>
      </c>
      <c r="N7622" s="1109">
        <v>0</v>
      </c>
      <c r="O7622" s="1109">
        <v>0</v>
      </c>
      <c r="P7622" s="1109">
        <v>0</v>
      </c>
      <c r="Q7622" s="1109">
        <v>0</v>
      </c>
    </row>
    <row r="7623" spans="1:17">
      <c r="A7623" s="1109">
        <v>23164</v>
      </c>
      <c r="B7623" s="1110" t="s">
        <v>0</v>
      </c>
      <c r="C7623" s="1109">
        <v>2.375</v>
      </c>
      <c r="D7623" s="1109">
        <v>1.7030000000000001</v>
      </c>
      <c r="E7623" s="1109">
        <v>7.35</v>
      </c>
      <c r="F7623" s="1109">
        <v>0</v>
      </c>
      <c r="G7623" s="1110" t="s">
        <v>10784</v>
      </c>
      <c r="H7623" s="1110" t="s">
        <v>4654</v>
      </c>
      <c r="I7623" s="1110" t="s">
        <v>10841</v>
      </c>
      <c r="J7623" s="1109">
        <v>0</v>
      </c>
      <c r="K7623" s="1109">
        <v>0</v>
      </c>
      <c r="L7623" s="1109">
        <v>0</v>
      </c>
      <c r="M7623" s="1109">
        <v>0</v>
      </c>
      <c r="N7623" s="1109">
        <v>0</v>
      </c>
      <c r="O7623" s="1109">
        <v>0</v>
      </c>
      <c r="P7623" s="1109">
        <v>0</v>
      </c>
      <c r="Q7623" s="1109">
        <v>0</v>
      </c>
    </row>
    <row r="7624" spans="1:17">
      <c r="A7624" s="1109">
        <v>23165</v>
      </c>
      <c r="B7624" s="1110" t="s">
        <v>0</v>
      </c>
      <c r="C7624" s="1109">
        <v>2.375</v>
      </c>
      <c r="D7624" s="1109">
        <v>1.7030000000000001</v>
      </c>
      <c r="E7624" s="1109">
        <v>7.35</v>
      </c>
      <c r="F7624" s="1109">
        <v>0</v>
      </c>
      <c r="G7624" s="1110" t="s">
        <v>10784</v>
      </c>
      <c r="H7624" s="1110" t="s">
        <v>4654</v>
      </c>
      <c r="I7624" s="1110" t="s">
        <v>10832</v>
      </c>
      <c r="J7624" s="1109">
        <v>0</v>
      </c>
      <c r="K7624" s="1109">
        <v>0</v>
      </c>
      <c r="L7624" s="1109">
        <v>0</v>
      </c>
      <c r="M7624" s="1109">
        <v>0</v>
      </c>
      <c r="N7624" s="1109">
        <v>0</v>
      </c>
      <c r="O7624" s="1109">
        <v>0</v>
      </c>
      <c r="P7624" s="1109">
        <v>0</v>
      </c>
      <c r="Q7624" s="1109">
        <v>0</v>
      </c>
    </row>
    <row r="7625" spans="1:17">
      <c r="A7625" s="1109">
        <v>23166</v>
      </c>
      <c r="B7625" s="1110" t="s">
        <v>0</v>
      </c>
      <c r="C7625" s="1109">
        <v>2.375</v>
      </c>
      <c r="D7625" s="1109">
        <v>1.7030000000000001</v>
      </c>
      <c r="E7625" s="1109">
        <v>7.35</v>
      </c>
      <c r="F7625" s="1109">
        <v>0</v>
      </c>
      <c r="G7625" s="1110" t="s">
        <v>10784</v>
      </c>
      <c r="H7625" s="1110" t="s">
        <v>4654</v>
      </c>
      <c r="I7625" s="1110" t="s">
        <v>10839</v>
      </c>
      <c r="J7625" s="1109">
        <v>0</v>
      </c>
      <c r="K7625" s="1109">
        <v>0</v>
      </c>
      <c r="L7625" s="1109">
        <v>0</v>
      </c>
      <c r="M7625" s="1109">
        <v>0</v>
      </c>
      <c r="N7625" s="1109">
        <v>0</v>
      </c>
      <c r="O7625" s="1109">
        <v>0</v>
      </c>
      <c r="P7625" s="1109">
        <v>0</v>
      </c>
      <c r="Q7625" s="1109">
        <v>0</v>
      </c>
    </row>
    <row r="7626" spans="1:17">
      <c r="A7626" s="1109">
        <v>23167</v>
      </c>
      <c r="B7626" s="1110" t="s">
        <v>0</v>
      </c>
      <c r="C7626" s="1109">
        <v>2.375</v>
      </c>
      <c r="D7626" s="1109">
        <v>1.7030000000000001</v>
      </c>
      <c r="E7626" s="1109">
        <v>7.35</v>
      </c>
      <c r="F7626" s="1109">
        <v>0</v>
      </c>
      <c r="G7626" s="1110" t="s">
        <v>10741</v>
      </c>
      <c r="H7626" s="1110" t="s">
        <v>4654</v>
      </c>
      <c r="I7626" s="1110" t="s">
        <v>10841</v>
      </c>
      <c r="J7626" s="1109">
        <v>0</v>
      </c>
      <c r="K7626" s="1109">
        <v>0</v>
      </c>
      <c r="L7626" s="1109">
        <v>0</v>
      </c>
      <c r="M7626" s="1109">
        <v>0</v>
      </c>
      <c r="N7626" s="1109">
        <v>0</v>
      </c>
      <c r="O7626" s="1109">
        <v>0</v>
      </c>
      <c r="P7626" s="1109">
        <v>0</v>
      </c>
      <c r="Q7626" s="1109">
        <v>0</v>
      </c>
    </row>
    <row r="7627" spans="1:17">
      <c r="A7627" s="1109">
        <v>23168</v>
      </c>
      <c r="B7627" s="1110" t="s">
        <v>0</v>
      </c>
      <c r="C7627" s="1109">
        <v>2.375</v>
      </c>
      <c r="D7627" s="1109">
        <v>1.7030000000000001</v>
      </c>
      <c r="E7627" s="1109">
        <v>7.35</v>
      </c>
      <c r="F7627" s="1109">
        <v>0</v>
      </c>
      <c r="G7627" s="1110" t="s">
        <v>10741</v>
      </c>
      <c r="H7627" s="1110" t="s">
        <v>4654</v>
      </c>
      <c r="I7627" s="1110" t="s">
        <v>10851</v>
      </c>
      <c r="J7627" s="1109">
        <v>0</v>
      </c>
      <c r="K7627" s="1109">
        <v>0</v>
      </c>
      <c r="L7627" s="1109">
        <v>0</v>
      </c>
      <c r="M7627" s="1109">
        <v>0</v>
      </c>
      <c r="N7627" s="1109">
        <v>0</v>
      </c>
      <c r="O7627" s="1109">
        <v>0</v>
      </c>
      <c r="P7627" s="1109">
        <v>0</v>
      </c>
      <c r="Q7627" s="1109">
        <v>0</v>
      </c>
    </row>
    <row r="7628" spans="1:17">
      <c r="A7628" s="1109">
        <v>23169</v>
      </c>
      <c r="B7628" s="1110" t="s">
        <v>0</v>
      </c>
      <c r="C7628" s="1109">
        <v>2.375</v>
      </c>
      <c r="D7628" s="1109">
        <v>1.7030000000000001</v>
      </c>
      <c r="E7628" s="1109">
        <v>7.35</v>
      </c>
      <c r="F7628" s="1109">
        <v>0</v>
      </c>
      <c r="G7628" s="1110" t="s">
        <v>10741</v>
      </c>
      <c r="H7628" s="1110" t="s">
        <v>4654</v>
      </c>
      <c r="I7628" s="1110" t="s">
        <v>10832</v>
      </c>
      <c r="J7628" s="1109">
        <v>0</v>
      </c>
      <c r="K7628" s="1109">
        <v>0</v>
      </c>
      <c r="L7628" s="1109">
        <v>0</v>
      </c>
      <c r="M7628" s="1109">
        <v>0</v>
      </c>
      <c r="N7628" s="1109">
        <v>0</v>
      </c>
      <c r="O7628" s="1109">
        <v>0</v>
      </c>
      <c r="P7628" s="1109">
        <v>0</v>
      </c>
      <c r="Q7628" s="1109">
        <v>0</v>
      </c>
    </row>
    <row r="7629" spans="1:17">
      <c r="A7629" s="1109">
        <v>23170</v>
      </c>
      <c r="B7629" s="1110" t="s">
        <v>0</v>
      </c>
      <c r="C7629" s="1109">
        <v>2.375</v>
      </c>
      <c r="D7629" s="1109">
        <v>1.7030000000000001</v>
      </c>
      <c r="E7629" s="1109">
        <v>7.35</v>
      </c>
      <c r="F7629" s="1109">
        <v>0</v>
      </c>
      <c r="G7629" s="1110" t="s">
        <v>10741</v>
      </c>
      <c r="H7629" s="1110" t="s">
        <v>4654</v>
      </c>
      <c r="I7629" s="1110" t="s">
        <v>10839</v>
      </c>
      <c r="J7629" s="1109">
        <v>0</v>
      </c>
      <c r="K7629" s="1109">
        <v>0</v>
      </c>
      <c r="L7629" s="1109">
        <v>0</v>
      </c>
      <c r="M7629" s="1109">
        <v>0</v>
      </c>
      <c r="N7629" s="1109">
        <v>0</v>
      </c>
      <c r="O7629" s="1109">
        <v>0</v>
      </c>
      <c r="P7629" s="1109">
        <v>0</v>
      </c>
      <c r="Q7629" s="1109">
        <v>0</v>
      </c>
    </row>
    <row r="7630" spans="1:17">
      <c r="A7630" s="1109">
        <v>23171</v>
      </c>
      <c r="B7630" s="1110" t="s">
        <v>0</v>
      </c>
      <c r="C7630" s="1109">
        <v>2.375</v>
      </c>
      <c r="D7630" s="1109">
        <v>1.7030000000000001</v>
      </c>
      <c r="E7630" s="1109">
        <v>7.35</v>
      </c>
      <c r="F7630" s="1109">
        <v>0</v>
      </c>
      <c r="G7630" s="1110" t="s">
        <v>10790</v>
      </c>
      <c r="H7630" s="1110" t="s">
        <v>4654</v>
      </c>
      <c r="I7630" s="1110" t="s">
        <v>10841</v>
      </c>
      <c r="J7630" s="1109">
        <v>0</v>
      </c>
      <c r="K7630" s="1109">
        <v>0</v>
      </c>
      <c r="L7630" s="1109">
        <v>0</v>
      </c>
      <c r="M7630" s="1109">
        <v>0</v>
      </c>
      <c r="N7630" s="1109">
        <v>0</v>
      </c>
      <c r="O7630" s="1109">
        <v>0</v>
      </c>
      <c r="P7630" s="1109">
        <v>0</v>
      </c>
      <c r="Q7630" s="1109">
        <v>0</v>
      </c>
    </row>
    <row r="7631" spans="1:17">
      <c r="A7631" s="1109">
        <v>23172</v>
      </c>
      <c r="B7631" s="1110" t="s">
        <v>0</v>
      </c>
      <c r="C7631" s="1109">
        <v>2.375</v>
      </c>
      <c r="D7631" s="1109">
        <v>1.7030000000000001</v>
      </c>
      <c r="E7631" s="1109">
        <v>7.35</v>
      </c>
      <c r="F7631" s="1109">
        <v>0</v>
      </c>
      <c r="G7631" s="1110" t="s">
        <v>10790</v>
      </c>
      <c r="H7631" s="1110" t="s">
        <v>4654</v>
      </c>
      <c r="I7631" s="1110" t="s">
        <v>10851</v>
      </c>
      <c r="J7631" s="1109">
        <v>0</v>
      </c>
      <c r="K7631" s="1109">
        <v>0</v>
      </c>
      <c r="L7631" s="1109">
        <v>0</v>
      </c>
      <c r="M7631" s="1109">
        <v>0</v>
      </c>
      <c r="N7631" s="1109">
        <v>0</v>
      </c>
      <c r="O7631" s="1109">
        <v>0</v>
      </c>
      <c r="P7631" s="1109">
        <v>0</v>
      </c>
      <c r="Q7631" s="1109">
        <v>0</v>
      </c>
    </row>
    <row r="7632" spans="1:17">
      <c r="A7632" s="1109">
        <v>23173</v>
      </c>
      <c r="B7632" s="1110" t="s">
        <v>0</v>
      </c>
      <c r="C7632" s="1109">
        <v>2.375</v>
      </c>
      <c r="D7632" s="1109">
        <v>1.7030000000000001</v>
      </c>
      <c r="E7632" s="1109">
        <v>7.35</v>
      </c>
      <c r="F7632" s="1109">
        <v>0</v>
      </c>
      <c r="G7632" s="1110" t="s">
        <v>10790</v>
      </c>
      <c r="H7632" s="1110" t="s">
        <v>4654</v>
      </c>
      <c r="I7632" s="1110" t="s">
        <v>10832</v>
      </c>
      <c r="J7632" s="1109">
        <v>0</v>
      </c>
      <c r="K7632" s="1109">
        <v>0</v>
      </c>
      <c r="L7632" s="1109">
        <v>0</v>
      </c>
      <c r="M7632" s="1109">
        <v>0</v>
      </c>
      <c r="N7632" s="1109">
        <v>0</v>
      </c>
      <c r="O7632" s="1109">
        <v>0</v>
      </c>
      <c r="P7632" s="1109">
        <v>0</v>
      </c>
      <c r="Q7632" s="1109">
        <v>0</v>
      </c>
    </row>
    <row r="7633" spans="1:17">
      <c r="A7633" s="1109">
        <v>23174</v>
      </c>
      <c r="B7633" s="1110" t="s">
        <v>0</v>
      </c>
      <c r="C7633" s="1109">
        <v>2.375</v>
      </c>
      <c r="D7633" s="1109">
        <v>1.7030000000000001</v>
      </c>
      <c r="E7633" s="1109">
        <v>7.35</v>
      </c>
      <c r="F7633" s="1109">
        <v>0</v>
      </c>
      <c r="G7633" s="1110" t="s">
        <v>10790</v>
      </c>
      <c r="H7633" s="1110" t="s">
        <v>4654</v>
      </c>
      <c r="I7633" s="1110" t="s">
        <v>10839</v>
      </c>
      <c r="J7633" s="1109">
        <v>0</v>
      </c>
      <c r="K7633" s="1109">
        <v>0</v>
      </c>
      <c r="L7633" s="1109">
        <v>0</v>
      </c>
      <c r="M7633" s="1109">
        <v>0</v>
      </c>
      <c r="N7633" s="1109">
        <v>0</v>
      </c>
      <c r="O7633" s="1109">
        <v>0</v>
      </c>
      <c r="P7633" s="1109">
        <v>0</v>
      </c>
      <c r="Q7633" s="1109">
        <v>0</v>
      </c>
    </row>
    <row r="7634" spans="1:17">
      <c r="A7634" s="1109">
        <v>23175</v>
      </c>
      <c r="B7634" s="1110" t="s">
        <v>0</v>
      </c>
      <c r="C7634" s="1109">
        <v>2.375</v>
      </c>
      <c r="D7634" s="1109">
        <v>1.7030000000000001</v>
      </c>
      <c r="E7634" s="1109">
        <v>7.35</v>
      </c>
      <c r="F7634" s="1109">
        <v>0</v>
      </c>
      <c r="G7634" s="1110" t="s">
        <v>10833</v>
      </c>
      <c r="H7634" s="1110" t="s">
        <v>4654</v>
      </c>
      <c r="I7634" s="1110" t="s">
        <v>10841</v>
      </c>
      <c r="J7634" s="1109">
        <v>0</v>
      </c>
      <c r="K7634" s="1109">
        <v>0</v>
      </c>
      <c r="L7634" s="1109">
        <v>0</v>
      </c>
      <c r="M7634" s="1109">
        <v>0</v>
      </c>
      <c r="N7634" s="1109">
        <v>0</v>
      </c>
      <c r="O7634" s="1109">
        <v>0</v>
      </c>
      <c r="P7634" s="1109">
        <v>0</v>
      </c>
      <c r="Q7634" s="1109">
        <v>0</v>
      </c>
    </row>
    <row r="7635" spans="1:17">
      <c r="A7635" s="1109">
        <v>23176</v>
      </c>
      <c r="B7635" s="1110" t="s">
        <v>0</v>
      </c>
      <c r="C7635" s="1109">
        <v>2.375</v>
      </c>
      <c r="D7635" s="1109">
        <v>1.7030000000000001</v>
      </c>
      <c r="E7635" s="1109">
        <v>7.35</v>
      </c>
      <c r="F7635" s="1109">
        <v>0</v>
      </c>
      <c r="G7635" s="1110" t="s">
        <v>10833</v>
      </c>
      <c r="H7635" s="1110" t="s">
        <v>4654</v>
      </c>
      <c r="I7635" s="1110" t="s">
        <v>10851</v>
      </c>
      <c r="J7635" s="1109">
        <v>0</v>
      </c>
      <c r="K7635" s="1109">
        <v>0</v>
      </c>
      <c r="L7635" s="1109">
        <v>0</v>
      </c>
      <c r="M7635" s="1109">
        <v>0</v>
      </c>
      <c r="N7635" s="1109">
        <v>0</v>
      </c>
      <c r="O7635" s="1109">
        <v>0</v>
      </c>
      <c r="P7635" s="1109">
        <v>0</v>
      </c>
      <c r="Q7635" s="1109">
        <v>0</v>
      </c>
    </row>
    <row r="7636" spans="1:17">
      <c r="A7636" s="1109">
        <v>23177</v>
      </c>
      <c r="B7636" s="1110" t="s">
        <v>0</v>
      </c>
      <c r="C7636" s="1109">
        <v>2.375</v>
      </c>
      <c r="D7636" s="1109">
        <v>1.7030000000000001</v>
      </c>
      <c r="E7636" s="1109">
        <v>7.35</v>
      </c>
      <c r="F7636" s="1109">
        <v>0</v>
      </c>
      <c r="G7636" s="1110" t="s">
        <v>10833</v>
      </c>
      <c r="H7636" s="1110" t="s">
        <v>4654</v>
      </c>
      <c r="I7636" s="1110" t="s">
        <v>10832</v>
      </c>
      <c r="J7636" s="1109">
        <v>0</v>
      </c>
      <c r="K7636" s="1109">
        <v>0</v>
      </c>
      <c r="L7636" s="1109">
        <v>0</v>
      </c>
      <c r="M7636" s="1109">
        <v>0</v>
      </c>
      <c r="N7636" s="1109">
        <v>0</v>
      </c>
      <c r="O7636" s="1109">
        <v>0</v>
      </c>
      <c r="P7636" s="1109">
        <v>0</v>
      </c>
      <c r="Q7636" s="1109">
        <v>0</v>
      </c>
    </row>
    <row r="7637" spans="1:17">
      <c r="A7637" s="1109">
        <v>23178</v>
      </c>
      <c r="B7637" s="1110" t="s">
        <v>0</v>
      </c>
      <c r="C7637" s="1109">
        <v>2.375</v>
      </c>
      <c r="D7637" s="1109">
        <v>1.7030000000000001</v>
      </c>
      <c r="E7637" s="1109">
        <v>7.35</v>
      </c>
      <c r="F7637" s="1109">
        <v>0</v>
      </c>
      <c r="G7637" s="1110" t="s">
        <v>10833</v>
      </c>
      <c r="H7637" s="1110" t="s">
        <v>4654</v>
      </c>
      <c r="I7637" s="1110" t="s">
        <v>10839</v>
      </c>
      <c r="J7637" s="1109">
        <v>0</v>
      </c>
      <c r="K7637" s="1109">
        <v>0</v>
      </c>
      <c r="L7637" s="1109">
        <v>0</v>
      </c>
      <c r="M7637" s="1109">
        <v>0</v>
      </c>
      <c r="N7637" s="1109">
        <v>0</v>
      </c>
      <c r="O7637" s="1109">
        <v>0</v>
      </c>
      <c r="P7637" s="1109">
        <v>0</v>
      </c>
      <c r="Q7637" s="1109">
        <v>0</v>
      </c>
    </row>
    <row r="7638" spans="1:17">
      <c r="A7638" s="1109">
        <v>23179</v>
      </c>
      <c r="B7638" s="1110" t="s">
        <v>0</v>
      </c>
      <c r="C7638" s="1109">
        <v>2.375</v>
      </c>
      <c r="D7638" s="1109">
        <v>1.7030000000000001</v>
      </c>
      <c r="E7638" s="1109">
        <v>7.35</v>
      </c>
      <c r="F7638" s="1109">
        <v>0</v>
      </c>
      <c r="G7638" s="1110" t="s">
        <v>10753</v>
      </c>
      <c r="H7638" s="1110" t="s">
        <v>4654</v>
      </c>
      <c r="I7638" s="1110" t="s">
        <v>10841</v>
      </c>
      <c r="J7638" s="1109">
        <v>0</v>
      </c>
      <c r="K7638" s="1109">
        <v>0</v>
      </c>
      <c r="L7638" s="1109">
        <v>0</v>
      </c>
      <c r="M7638" s="1109">
        <v>0</v>
      </c>
      <c r="N7638" s="1109">
        <v>0</v>
      </c>
      <c r="O7638" s="1109">
        <v>0</v>
      </c>
      <c r="P7638" s="1109">
        <v>0</v>
      </c>
      <c r="Q7638" s="1109">
        <v>0</v>
      </c>
    </row>
    <row r="7639" spans="1:17">
      <c r="A7639" s="1109">
        <v>23180</v>
      </c>
      <c r="B7639" s="1110" t="s">
        <v>0</v>
      </c>
      <c r="C7639" s="1109">
        <v>2.375</v>
      </c>
      <c r="D7639" s="1109">
        <v>1.7030000000000001</v>
      </c>
      <c r="E7639" s="1109">
        <v>7.35</v>
      </c>
      <c r="F7639" s="1109">
        <v>0</v>
      </c>
      <c r="G7639" s="1110" t="s">
        <v>10753</v>
      </c>
      <c r="H7639" s="1110" t="s">
        <v>4654</v>
      </c>
      <c r="I7639" s="1110" t="s">
        <v>10851</v>
      </c>
      <c r="J7639" s="1109">
        <v>0</v>
      </c>
      <c r="K7639" s="1109">
        <v>0</v>
      </c>
      <c r="L7639" s="1109">
        <v>0</v>
      </c>
      <c r="M7639" s="1109">
        <v>0</v>
      </c>
      <c r="N7639" s="1109">
        <v>0</v>
      </c>
      <c r="O7639" s="1109">
        <v>0</v>
      </c>
      <c r="P7639" s="1109">
        <v>0</v>
      </c>
      <c r="Q7639" s="1109">
        <v>0</v>
      </c>
    </row>
    <row r="7640" spans="1:17">
      <c r="A7640" s="1109">
        <v>23181</v>
      </c>
      <c r="B7640" s="1110" t="s">
        <v>0</v>
      </c>
      <c r="C7640" s="1109">
        <v>2.375</v>
      </c>
      <c r="D7640" s="1109">
        <v>1.7030000000000001</v>
      </c>
      <c r="E7640" s="1109">
        <v>7.35</v>
      </c>
      <c r="F7640" s="1109">
        <v>0</v>
      </c>
      <c r="G7640" s="1110" t="s">
        <v>10753</v>
      </c>
      <c r="H7640" s="1110" t="s">
        <v>4654</v>
      </c>
      <c r="I7640" s="1110" t="s">
        <v>10832</v>
      </c>
      <c r="J7640" s="1109">
        <v>0</v>
      </c>
      <c r="K7640" s="1109">
        <v>0</v>
      </c>
      <c r="L7640" s="1109">
        <v>0</v>
      </c>
      <c r="M7640" s="1109">
        <v>0</v>
      </c>
      <c r="N7640" s="1109">
        <v>0</v>
      </c>
      <c r="O7640" s="1109">
        <v>0</v>
      </c>
      <c r="P7640" s="1109">
        <v>0</v>
      </c>
      <c r="Q7640" s="1109">
        <v>0</v>
      </c>
    </row>
    <row r="7641" spans="1:17">
      <c r="A7641" s="1109">
        <v>23182</v>
      </c>
      <c r="B7641" s="1110" t="s">
        <v>0</v>
      </c>
      <c r="C7641" s="1109">
        <v>2.375</v>
      </c>
      <c r="D7641" s="1109">
        <v>1.7030000000000001</v>
      </c>
      <c r="E7641" s="1109">
        <v>7.35</v>
      </c>
      <c r="F7641" s="1109">
        <v>0</v>
      </c>
      <c r="G7641" s="1110" t="s">
        <v>10753</v>
      </c>
      <c r="H7641" s="1110" t="s">
        <v>4654</v>
      </c>
      <c r="I7641" s="1110" t="s">
        <v>10839</v>
      </c>
      <c r="J7641" s="1109">
        <v>0</v>
      </c>
      <c r="K7641" s="1109">
        <v>0</v>
      </c>
      <c r="L7641" s="1109">
        <v>0</v>
      </c>
      <c r="M7641" s="1109">
        <v>0</v>
      </c>
      <c r="N7641" s="1109">
        <v>0</v>
      </c>
      <c r="O7641" s="1109">
        <v>0</v>
      </c>
      <c r="P7641" s="1109">
        <v>0</v>
      </c>
      <c r="Q7641" s="1109">
        <v>0</v>
      </c>
    </row>
    <row r="7642" spans="1:17">
      <c r="A7642" s="1109">
        <v>23183</v>
      </c>
      <c r="B7642" s="1110" t="s">
        <v>0</v>
      </c>
      <c r="C7642" s="1109">
        <v>2.375</v>
      </c>
      <c r="D7642" s="1109">
        <v>1.7030000000000001</v>
      </c>
      <c r="E7642" s="1109">
        <v>7.35</v>
      </c>
      <c r="F7642" s="1109">
        <v>0</v>
      </c>
      <c r="G7642" s="1110" t="s">
        <v>10739</v>
      </c>
      <c r="H7642" s="1110" t="s">
        <v>4654</v>
      </c>
      <c r="I7642" s="1110" t="s">
        <v>10841</v>
      </c>
      <c r="J7642" s="1109">
        <v>0</v>
      </c>
      <c r="K7642" s="1109">
        <v>0</v>
      </c>
      <c r="L7642" s="1109">
        <v>0</v>
      </c>
      <c r="M7642" s="1109">
        <v>0</v>
      </c>
      <c r="N7642" s="1109">
        <v>0</v>
      </c>
      <c r="O7642" s="1109">
        <v>0</v>
      </c>
      <c r="P7642" s="1109">
        <v>0</v>
      </c>
      <c r="Q7642" s="1109">
        <v>0</v>
      </c>
    </row>
    <row r="7643" spans="1:17">
      <c r="A7643" s="1109">
        <v>23184</v>
      </c>
      <c r="B7643" s="1110" t="s">
        <v>0</v>
      </c>
      <c r="C7643" s="1109">
        <v>2.375</v>
      </c>
      <c r="D7643" s="1109">
        <v>1.7030000000000001</v>
      </c>
      <c r="E7643" s="1109">
        <v>7.35</v>
      </c>
      <c r="F7643" s="1109">
        <v>0</v>
      </c>
      <c r="G7643" s="1110" t="s">
        <v>10739</v>
      </c>
      <c r="H7643" s="1110" t="s">
        <v>4654</v>
      </c>
      <c r="I7643" s="1110" t="s">
        <v>10851</v>
      </c>
      <c r="J7643" s="1109">
        <v>0</v>
      </c>
      <c r="K7643" s="1109">
        <v>0</v>
      </c>
      <c r="L7643" s="1109">
        <v>0</v>
      </c>
      <c r="M7643" s="1109">
        <v>0</v>
      </c>
      <c r="N7643" s="1109">
        <v>0</v>
      </c>
      <c r="O7643" s="1109">
        <v>0</v>
      </c>
      <c r="P7643" s="1109">
        <v>0</v>
      </c>
      <c r="Q7643" s="1109">
        <v>0</v>
      </c>
    </row>
    <row r="7644" spans="1:17">
      <c r="A7644" s="1109">
        <v>23185</v>
      </c>
      <c r="B7644" s="1110" t="s">
        <v>0</v>
      </c>
      <c r="C7644" s="1109">
        <v>2.375</v>
      </c>
      <c r="D7644" s="1109">
        <v>1.7030000000000001</v>
      </c>
      <c r="E7644" s="1109">
        <v>7.35</v>
      </c>
      <c r="F7644" s="1109">
        <v>0</v>
      </c>
      <c r="G7644" s="1110" t="s">
        <v>10739</v>
      </c>
      <c r="H7644" s="1110" t="s">
        <v>4654</v>
      </c>
      <c r="I7644" s="1110" t="s">
        <v>10832</v>
      </c>
      <c r="J7644" s="1109">
        <v>0</v>
      </c>
      <c r="K7644" s="1109">
        <v>0</v>
      </c>
      <c r="L7644" s="1109">
        <v>0</v>
      </c>
      <c r="M7644" s="1109">
        <v>0</v>
      </c>
      <c r="N7644" s="1109">
        <v>0</v>
      </c>
      <c r="O7644" s="1109">
        <v>0</v>
      </c>
      <c r="P7644" s="1109">
        <v>0</v>
      </c>
      <c r="Q7644" s="1109">
        <v>0</v>
      </c>
    </row>
    <row r="7645" spans="1:17">
      <c r="A7645" s="1109">
        <v>23186</v>
      </c>
      <c r="B7645" s="1110" t="s">
        <v>0</v>
      </c>
      <c r="C7645" s="1109">
        <v>2.375</v>
      </c>
      <c r="D7645" s="1109">
        <v>1.7030000000000001</v>
      </c>
      <c r="E7645" s="1109">
        <v>7.35</v>
      </c>
      <c r="F7645" s="1109">
        <v>0</v>
      </c>
      <c r="G7645" s="1110" t="s">
        <v>10739</v>
      </c>
      <c r="H7645" s="1110" t="s">
        <v>4654</v>
      </c>
      <c r="I7645" s="1110" t="s">
        <v>10839</v>
      </c>
      <c r="J7645" s="1109">
        <v>0</v>
      </c>
      <c r="K7645" s="1109">
        <v>0</v>
      </c>
      <c r="L7645" s="1109">
        <v>0</v>
      </c>
      <c r="M7645" s="1109">
        <v>0</v>
      </c>
      <c r="N7645" s="1109">
        <v>0</v>
      </c>
      <c r="O7645" s="1109">
        <v>0</v>
      </c>
      <c r="P7645" s="1109">
        <v>0</v>
      </c>
      <c r="Q7645" s="1109">
        <v>0</v>
      </c>
    </row>
    <row r="7646" spans="1:17">
      <c r="A7646" s="1109">
        <v>23187</v>
      </c>
      <c r="B7646" s="1110" t="s">
        <v>0</v>
      </c>
      <c r="C7646" s="1109">
        <v>2.375</v>
      </c>
      <c r="D7646" s="1109">
        <v>1.7030000000000001</v>
      </c>
      <c r="E7646" s="1109">
        <v>7.35</v>
      </c>
      <c r="F7646" s="1109">
        <v>0</v>
      </c>
      <c r="G7646" s="1110" t="s">
        <v>10844</v>
      </c>
      <c r="H7646" s="1110" t="s">
        <v>4654</v>
      </c>
      <c r="I7646" s="1110" t="s">
        <v>10841</v>
      </c>
      <c r="J7646" s="1109">
        <v>0</v>
      </c>
      <c r="K7646" s="1109">
        <v>0</v>
      </c>
      <c r="L7646" s="1109">
        <v>0</v>
      </c>
      <c r="M7646" s="1109">
        <v>0</v>
      </c>
      <c r="N7646" s="1109">
        <v>0</v>
      </c>
      <c r="O7646" s="1109">
        <v>0</v>
      </c>
      <c r="P7646" s="1109">
        <v>0</v>
      </c>
      <c r="Q7646" s="1109">
        <v>0</v>
      </c>
    </row>
    <row r="7647" spans="1:17">
      <c r="A7647" s="1109">
        <v>23188</v>
      </c>
      <c r="B7647" s="1110" t="s">
        <v>0</v>
      </c>
      <c r="C7647" s="1109">
        <v>2.375</v>
      </c>
      <c r="D7647" s="1109">
        <v>1.7030000000000001</v>
      </c>
      <c r="E7647" s="1109">
        <v>7.35</v>
      </c>
      <c r="F7647" s="1109">
        <v>0</v>
      </c>
      <c r="G7647" s="1110" t="s">
        <v>10844</v>
      </c>
      <c r="H7647" s="1110" t="s">
        <v>4654</v>
      </c>
      <c r="I7647" s="1110" t="s">
        <v>10851</v>
      </c>
      <c r="J7647" s="1109">
        <v>0</v>
      </c>
      <c r="K7647" s="1109">
        <v>0</v>
      </c>
      <c r="L7647" s="1109">
        <v>0</v>
      </c>
      <c r="M7647" s="1109">
        <v>0</v>
      </c>
      <c r="N7647" s="1109">
        <v>0</v>
      </c>
      <c r="O7647" s="1109">
        <v>0</v>
      </c>
      <c r="P7647" s="1109">
        <v>0</v>
      </c>
      <c r="Q7647" s="1109">
        <v>0</v>
      </c>
    </row>
    <row r="7648" spans="1:17">
      <c r="A7648" s="1109">
        <v>23189</v>
      </c>
      <c r="B7648" s="1110" t="s">
        <v>0</v>
      </c>
      <c r="C7648" s="1109">
        <v>2.375</v>
      </c>
      <c r="D7648" s="1109">
        <v>1.7030000000000001</v>
      </c>
      <c r="E7648" s="1109">
        <v>7.35</v>
      </c>
      <c r="F7648" s="1109">
        <v>0</v>
      </c>
      <c r="G7648" s="1110" t="s">
        <v>10844</v>
      </c>
      <c r="H7648" s="1110" t="s">
        <v>4654</v>
      </c>
      <c r="I7648" s="1110" t="s">
        <v>10832</v>
      </c>
      <c r="J7648" s="1109">
        <v>0</v>
      </c>
      <c r="K7648" s="1109">
        <v>0</v>
      </c>
      <c r="L7648" s="1109">
        <v>0</v>
      </c>
      <c r="M7648" s="1109">
        <v>0</v>
      </c>
      <c r="N7648" s="1109">
        <v>0</v>
      </c>
      <c r="O7648" s="1109">
        <v>0</v>
      </c>
      <c r="P7648" s="1109">
        <v>0</v>
      </c>
      <c r="Q7648" s="1109">
        <v>0</v>
      </c>
    </row>
    <row r="7649" spans="1:17">
      <c r="A7649" s="1109">
        <v>23190</v>
      </c>
      <c r="B7649" s="1110" t="s">
        <v>0</v>
      </c>
      <c r="C7649" s="1109">
        <v>2.375</v>
      </c>
      <c r="D7649" s="1109">
        <v>1.7030000000000001</v>
      </c>
      <c r="E7649" s="1109">
        <v>7.35</v>
      </c>
      <c r="F7649" s="1109">
        <v>0</v>
      </c>
      <c r="G7649" s="1110" t="s">
        <v>10844</v>
      </c>
      <c r="H7649" s="1110" t="s">
        <v>4654</v>
      </c>
      <c r="I7649" s="1110" t="s">
        <v>10839</v>
      </c>
      <c r="J7649" s="1109">
        <v>0</v>
      </c>
      <c r="K7649" s="1109">
        <v>0</v>
      </c>
      <c r="L7649" s="1109">
        <v>0</v>
      </c>
      <c r="M7649" s="1109">
        <v>0</v>
      </c>
      <c r="N7649" s="1109">
        <v>0</v>
      </c>
      <c r="O7649" s="1109">
        <v>0</v>
      </c>
      <c r="P7649" s="1109">
        <v>0</v>
      </c>
      <c r="Q7649" s="1109">
        <v>0</v>
      </c>
    </row>
    <row r="7650" spans="1:17">
      <c r="A7650" s="1109">
        <v>23191</v>
      </c>
      <c r="B7650" s="1110" t="s">
        <v>0</v>
      </c>
      <c r="C7650" s="1109">
        <v>2.375</v>
      </c>
      <c r="D7650" s="1109">
        <v>1.7849999999999999</v>
      </c>
      <c r="E7650" s="1109">
        <v>6.6</v>
      </c>
      <c r="F7650" s="1109">
        <v>0</v>
      </c>
      <c r="G7650" s="1110" t="s">
        <v>10840</v>
      </c>
      <c r="H7650" s="1110" t="s">
        <v>4654</v>
      </c>
      <c r="I7650" s="1110" t="s">
        <v>10841</v>
      </c>
      <c r="J7650" s="1109">
        <v>0</v>
      </c>
      <c r="K7650" s="1109">
        <v>0</v>
      </c>
      <c r="L7650" s="1109">
        <v>0</v>
      </c>
      <c r="M7650" s="1109">
        <v>0</v>
      </c>
      <c r="N7650" s="1109">
        <v>0</v>
      </c>
      <c r="O7650" s="1109">
        <v>0</v>
      </c>
      <c r="P7650" s="1109">
        <v>0</v>
      </c>
      <c r="Q7650" s="1109">
        <v>0</v>
      </c>
    </row>
    <row r="7651" spans="1:17">
      <c r="A7651" s="1109">
        <v>23192</v>
      </c>
      <c r="B7651" s="1110" t="s">
        <v>0</v>
      </c>
      <c r="C7651" s="1109">
        <v>2.375</v>
      </c>
      <c r="D7651" s="1109">
        <v>1.7849999999999999</v>
      </c>
      <c r="E7651" s="1109">
        <v>6.6</v>
      </c>
      <c r="F7651" s="1109">
        <v>0</v>
      </c>
      <c r="G7651" s="1110" t="s">
        <v>10840</v>
      </c>
      <c r="H7651" s="1110" t="s">
        <v>4654</v>
      </c>
      <c r="I7651" s="1110" t="s">
        <v>10832</v>
      </c>
      <c r="J7651" s="1109">
        <v>0</v>
      </c>
      <c r="K7651" s="1109">
        <v>0</v>
      </c>
      <c r="L7651" s="1109">
        <v>0</v>
      </c>
      <c r="M7651" s="1109">
        <v>0</v>
      </c>
      <c r="N7651" s="1109">
        <v>0</v>
      </c>
      <c r="O7651" s="1109">
        <v>0</v>
      </c>
      <c r="P7651" s="1109">
        <v>0</v>
      </c>
      <c r="Q7651" s="1109">
        <v>0</v>
      </c>
    </row>
    <row r="7652" spans="1:17">
      <c r="A7652" s="1109">
        <v>23193</v>
      </c>
      <c r="B7652" s="1110" t="s">
        <v>0</v>
      </c>
      <c r="C7652" s="1109">
        <v>2.375</v>
      </c>
      <c r="D7652" s="1109">
        <v>1.7849999999999999</v>
      </c>
      <c r="E7652" s="1109">
        <v>6.6</v>
      </c>
      <c r="F7652" s="1109">
        <v>0</v>
      </c>
      <c r="G7652" s="1110" t="s">
        <v>10840</v>
      </c>
      <c r="H7652" s="1110" t="s">
        <v>4654</v>
      </c>
      <c r="I7652" s="1110" t="s">
        <v>10839</v>
      </c>
      <c r="J7652" s="1109">
        <v>0</v>
      </c>
      <c r="K7652" s="1109">
        <v>0</v>
      </c>
      <c r="L7652" s="1109">
        <v>0</v>
      </c>
      <c r="M7652" s="1109">
        <v>0</v>
      </c>
      <c r="N7652" s="1109">
        <v>0</v>
      </c>
      <c r="O7652" s="1109">
        <v>0</v>
      </c>
      <c r="P7652" s="1109">
        <v>0</v>
      </c>
      <c r="Q7652" s="1109">
        <v>0</v>
      </c>
    </row>
    <row r="7653" spans="1:17">
      <c r="A7653" s="1109">
        <v>23194</v>
      </c>
      <c r="B7653" s="1110" t="s">
        <v>0</v>
      </c>
      <c r="C7653" s="1109">
        <v>2.375</v>
      </c>
      <c r="D7653" s="1109">
        <v>1.7849999999999999</v>
      </c>
      <c r="E7653" s="1109">
        <v>6.6</v>
      </c>
      <c r="F7653" s="1109">
        <v>0</v>
      </c>
      <c r="G7653" s="1110" t="s">
        <v>10842</v>
      </c>
      <c r="H7653" s="1110" t="s">
        <v>4654</v>
      </c>
      <c r="I7653" s="1110" t="s">
        <v>10841</v>
      </c>
      <c r="J7653" s="1109">
        <v>0</v>
      </c>
      <c r="K7653" s="1109">
        <v>0</v>
      </c>
      <c r="L7653" s="1109">
        <v>0</v>
      </c>
      <c r="M7653" s="1109">
        <v>0</v>
      </c>
      <c r="N7653" s="1109">
        <v>0</v>
      </c>
      <c r="O7653" s="1109">
        <v>0</v>
      </c>
      <c r="P7653" s="1109">
        <v>0</v>
      </c>
      <c r="Q7653" s="1109">
        <v>0</v>
      </c>
    </row>
    <row r="7654" spans="1:17">
      <c r="A7654" s="1109">
        <v>23195</v>
      </c>
      <c r="B7654" s="1110" t="s">
        <v>0</v>
      </c>
      <c r="C7654" s="1109">
        <v>2.375</v>
      </c>
      <c r="D7654" s="1109">
        <v>1.7849999999999999</v>
      </c>
      <c r="E7654" s="1109">
        <v>6.6</v>
      </c>
      <c r="F7654" s="1109">
        <v>0</v>
      </c>
      <c r="G7654" s="1110" t="s">
        <v>10842</v>
      </c>
      <c r="H7654" s="1110" t="s">
        <v>4654</v>
      </c>
      <c r="I7654" s="1110" t="s">
        <v>10851</v>
      </c>
      <c r="J7654" s="1109">
        <v>0</v>
      </c>
      <c r="K7654" s="1109">
        <v>0</v>
      </c>
      <c r="L7654" s="1109">
        <v>0</v>
      </c>
      <c r="M7654" s="1109">
        <v>0</v>
      </c>
      <c r="N7654" s="1109">
        <v>0</v>
      </c>
      <c r="O7654" s="1109">
        <v>0</v>
      </c>
      <c r="P7654" s="1109">
        <v>0</v>
      </c>
      <c r="Q7654" s="1109">
        <v>0</v>
      </c>
    </row>
    <row r="7655" spans="1:17">
      <c r="A7655" s="1109">
        <v>23196</v>
      </c>
      <c r="B7655" s="1110" t="s">
        <v>0</v>
      </c>
      <c r="C7655" s="1109">
        <v>2.375</v>
      </c>
      <c r="D7655" s="1109">
        <v>1.7849999999999999</v>
      </c>
      <c r="E7655" s="1109">
        <v>6.6</v>
      </c>
      <c r="F7655" s="1109">
        <v>0</v>
      </c>
      <c r="G7655" s="1110" t="s">
        <v>10842</v>
      </c>
      <c r="H7655" s="1110" t="s">
        <v>4654</v>
      </c>
      <c r="I7655" s="1110" t="s">
        <v>10832</v>
      </c>
      <c r="J7655" s="1109">
        <v>0</v>
      </c>
      <c r="K7655" s="1109">
        <v>0</v>
      </c>
      <c r="L7655" s="1109">
        <v>0</v>
      </c>
      <c r="M7655" s="1109">
        <v>0</v>
      </c>
      <c r="N7655" s="1109">
        <v>0</v>
      </c>
      <c r="O7655" s="1109">
        <v>0</v>
      </c>
      <c r="P7655" s="1109">
        <v>0</v>
      </c>
      <c r="Q7655" s="1109">
        <v>0</v>
      </c>
    </row>
    <row r="7656" spans="1:17">
      <c r="A7656" s="1109">
        <v>23197</v>
      </c>
      <c r="B7656" s="1110" t="s">
        <v>0</v>
      </c>
      <c r="C7656" s="1109">
        <v>2.375</v>
      </c>
      <c r="D7656" s="1109">
        <v>1.7849999999999999</v>
      </c>
      <c r="E7656" s="1109">
        <v>6.6</v>
      </c>
      <c r="F7656" s="1109">
        <v>0</v>
      </c>
      <c r="G7656" s="1110" t="s">
        <v>10842</v>
      </c>
      <c r="H7656" s="1110" t="s">
        <v>4654</v>
      </c>
      <c r="I7656" s="1110" t="s">
        <v>10839</v>
      </c>
      <c r="J7656" s="1109">
        <v>0</v>
      </c>
      <c r="K7656" s="1109">
        <v>0</v>
      </c>
      <c r="L7656" s="1109">
        <v>0</v>
      </c>
      <c r="M7656" s="1109">
        <v>0</v>
      </c>
      <c r="N7656" s="1109">
        <v>0</v>
      </c>
      <c r="O7656" s="1109">
        <v>0</v>
      </c>
      <c r="P7656" s="1109">
        <v>0</v>
      </c>
      <c r="Q7656" s="1109">
        <v>0</v>
      </c>
    </row>
    <row r="7657" spans="1:17">
      <c r="A7657" s="1109">
        <v>23198</v>
      </c>
      <c r="B7657" s="1110" t="s">
        <v>0</v>
      </c>
      <c r="C7657" s="1109">
        <v>2.375</v>
      </c>
      <c r="D7657" s="1109">
        <v>1.7849999999999999</v>
      </c>
      <c r="E7657" s="1109">
        <v>6.6</v>
      </c>
      <c r="F7657" s="1109">
        <v>0</v>
      </c>
      <c r="G7657" s="1110" t="s">
        <v>10843</v>
      </c>
      <c r="H7657" s="1110" t="s">
        <v>4654</v>
      </c>
      <c r="I7657" s="1110" t="s">
        <v>10841</v>
      </c>
      <c r="J7657" s="1109">
        <v>0</v>
      </c>
      <c r="K7657" s="1109">
        <v>0</v>
      </c>
      <c r="L7657" s="1109">
        <v>0</v>
      </c>
      <c r="M7657" s="1109">
        <v>0</v>
      </c>
      <c r="N7657" s="1109">
        <v>0</v>
      </c>
      <c r="O7657" s="1109">
        <v>0</v>
      </c>
      <c r="P7657" s="1109">
        <v>0</v>
      </c>
      <c r="Q7657" s="1109">
        <v>0</v>
      </c>
    </row>
    <row r="7658" spans="1:17">
      <c r="A7658" s="1109">
        <v>23199</v>
      </c>
      <c r="B7658" s="1110" t="s">
        <v>0</v>
      </c>
      <c r="C7658" s="1109">
        <v>2.375</v>
      </c>
      <c r="D7658" s="1109">
        <v>1.7849999999999999</v>
      </c>
      <c r="E7658" s="1109">
        <v>6.6</v>
      </c>
      <c r="F7658" s="1109">
        <v>0</v>
      </c>
      <c r="G7658" s="1110" t="s">
        <v>10843</v>
      </c>
      <c r="H7658" s="1110" t="s">
        <v>4654</v>
      </c>
      <c r="I7658" s="1110" t="s">
        <v>10851</v>
      </c>
      <c r="J7658" s="1109">
        <v>0</v>
      </c>
      <c r="K7658" s="1109">
        <v>0</v>
      </c>
      <c r="L7658" s="1109">
        <v>0</v>
      </c>
      <c r="M7658" s="1109">
        <v>0</v>
      </c>
      <c r="N7658" s="1109">
        <v>0</v>
      </c>
      <c r="O7658" s="1109">
        <v>0</v>
      </c>
      <c r="P7658" s="1109">
        <v>0</v>
      </c>
      <c r="Q7658" s="1109">
        <v>0</v>
      </c>
    </row>
    <row r="7659" spans="1:17">
      <c r="A7659" s="1109">
        <v>23200</v>
      </c>
      <c r="B7659" s="1110" t="s">
        <v>0</v>
      </c>
      <c r="C7659" s="1109">
        <v>2.375</v>
      </c>
      <c r="D7659" s="1109">
        <v>1.7849999999999999</v>
      </c>
      <c r="E7659" s="1109">
        <v>6.6</v>
      </c>
      <c r="F7659" s="1109">
        <v>0</v>
      </c>
      <c r="G7659" s="1110" t="s">
        <v>10843</v>
      </c>
      <c r="H7659" s="1110" t="s">
        <v>4654</v>
      </c>
      <c r="I7659" s="1110" t="s">
        <v>10832</v>
      </c>
      <c r="J7659" s="1109">
        <v>0</v>
      </c>
      <c r="K7659" s="1109">
        <v>0</v>
      </c>
      <c r="L7659" s="1109">
        <v>0</v>
      </c>
      <c r="M7659" s="1109">
        <v>0</v>
      </c>
      <c r="N7659" s="1109">
        <v>0</v>
      </c>
      <c r="O7659" s="1109">
        <v>0</v>
      </c>
      <c r="P7659" s="1109">
        <v>0</v>
      </c>
      <c r="Q7659" s="1109">
        <v>0</v>
      </c>
    </row>
    <row r="7660" spans="1:17">
      <c r="A7660" s="1109">
        <v>23201</v>
      </c>
      <c r="B7660" s="1110" t="s">
        <v>0</v>
      </c>
      <c r="C7660" s="1109">
        <v>2.375</v>
      </c>
      <c r="D7660" s="1109">
        <v>1.7849999999999999</v>
      </c>
      <c r="E7660" s="1109">
        <v>6.6</v>
      </c>
      <c r="F7660" s="1109">
        <v>0</v>
      </c>
      <c r="G7660" s="1110" t="s">
        <v>10843</v>
      </c>
      <c r="H7660" s="1110" t="s">
        <v>4654</v>
      </c>
      <c r="I7660" s="1110" t="s">
        <v>10839</v>
      </c>
      <c r="J7660" s="1109">
        <v>0</v>
      </c>
      <c r="K7660" s="1109">
        <v>0</v>
      </c>
      <c r="L7660" s="1109">
        <v>0</v>
      </c>
      <c r="M7660" s="1109">
        <v>0</v>
      </c>
      <c r="N7660" s="1109">
        <v>0</v>
      </c>
      <c r="O7660" s="1109">
        <v>0</v>
      </c>
      <c r="P7660" s="1109">
        <v>0</v>
      </c>
      <c r="Q7660" s="1109">
        <v>0</v>
      </c>
    </row>
    <row r="7661" spans="1:17">
      <c r="A7661" s="1109">
        <v>23202</v>
      </c>
      <c r="B7661" s="1110" t="s">
        <v>0</v>
      </c>
      <c r="C7661" s="1109">
        <v>2.375</v>
      </c>
      <c r="D7661" s="1109">
        <v>1.7849999999999999</v>
      </c>
      <c r="E7661" s="1109">
        <v>6.6</v>
      </c>
      <c r="F7661" s="1109">
        <v>0</v>
      </c>
      <c r="G7661" s="1110" t="s">
        <v>10784</v>
      </c>
      <c r="H7661" s="1110" t="s">
        <v>4654</v>
      </c>
      <c r="I7661" s="1110" t="s">
        <v>10841</v>
      </c>
      <c r="J7661" s="1109">
        <v>0</v>
      </c>
      <c r="K7661" s="1109">
        <v>0</v>
      </c>
      <c r="L7661" s="1109">
        <v>0</v>
      </c>
      <c r="M7661" s="1109">
        <v>0</v>
      </c>
      <c r="N7661" s="1109">
        <v>0</v>
      </c>
      <c r="O7661" s="1109">
        <v>0</v>
      </c>
      <c r="P7661" s="1109">
        <v>0</v>
      </c>
      <c r="Q7661" s="1109">
        <v>0</v>
      </c>
    </row>
    <row r="7662" spans="1:17">
      <c r="A7662" s="1109">
        <v>23203</v>
      </c>
      <c r="B7662" s="1110" t="s">
        <v>0</v>
      </c>
      <c r="C7662" s="1109">
        <v>2.375</v>
      </c>
      <c r="D7662" s="1109">
        <v>1.7849999999999999</v>
      </c>
      <c r="E7662" s="1109">
        <v>6.6</v>
      </c>
      <c r="F7662" s="1109">
        <v>0</v>
      </c>
      <c r="G7662" s="1110" t="s">
        <v>10784</v>
      </c>
      <c r="H7662" s="1110" t="s">
        <v>4654</v>
      </c>
      <c r="I7662" s="1110" t="s">
        <v>10832</v>
      </c>
      <c r="J7662" s="1109">
        <v>0</v>
      </c>
      <c r="K7662" s="1109">
        <v>0</v>
      </c>
      <c r="L7662" s="1109">
        <v>0</v>
      </c>
      <c r="M7662" s="1109">
        <v>0</v>
      </c>
      <c r="N7662" s="1109">
        <v>0</v>
      </c>
      <c r="O7662" s="1109">
        <v>0</v>
      </c>
      <c r="P7662" s="1109">
        <v>0</v>
      </c>
      <c r="Q7662" s="1109">
        <v>0</v>
      </c>
    </row>
    <row r="7663" spans="1:17">
      <c r="A7663" s="1109">
        <v>23204</v>
      </c>
      <c r="B7663" s="1110" t="s">
        <v>0</v>
      </c>
      <c r="C7663" s="1109">
        <v>2.375</v>
      </c>
      <c r="D7663" s="1109">
        <v>1.7849999999999999</v>
      </c>
      <c r="E7663" s="1109">
        <v>6.6</v>
      </c>
      <c r="F7663" s="1109">
        <v>0</v>
      </c>
      <c r="G7663" s="1110" t="s">
        <v>10784</v>
      </c>
      <c r="H7663" s="1110" t="s">
        <v>4654</v>
      </c>
      <c r="I7663" s="1110" t="s">
        <v>10839</v>
      </c>
      <c r="J7663" s="1109">
        <v>0</v>
      </c>
      <c r="K7663" s="1109">
        <v>0</v>
      </c>
      <c r="L7663" s="1109">
        <v>0</v>
      </c>
      <c r="M7663" s="1109">
        <v>0</v>
      </c>
      <c r="N7663" s="1109">
        <v>0</v>
      </c>
      <c r="O7663" s="1109">
        <v>0</v>
      </c>
      <c r="P7663" s="1109">
        <v>0</v>
      </c>
      <c r="Q7663" s="1109">
        <v>0</v>
      </c>
    </row>
    <row r="7664" spans="1:17">
      <c r="A7664" s="1109">
        <v>23205</v>
      </c>
      <c r="B7664" s="1110" t="s">
        <v>0</v>
      </c>
      <c r="C7664" s="1109">
        <v>2.375</v>
      </c>
      <c r="D7664" s="1109">
        <v>1.7849999999999999</v>
      </c>
      <c r="E7664" s="1109">
        <v>6.6</v>
      </c>
      <c r="F7664" s="1109">
        <v>0</v>
      </c>
      <c r="G7664" s="1110" t="s">
        <v>10741</v>
      </c>
      <c r="H7664" s="1110" t="s">
        <v>4654</v>
      </c>
      <c r="I7664" s="1110" t="s">
        <v>10841</v>
      </c>
      <c r="J7664" s="1109">
        <v>0</v>
      </c>
      <c r="K7664" s="1109">
        <v>0</v>
      </c>
      <c r="L7664" s="1109">
        <v>0</v>
      </c>
      <c r="M7664" s="1109">
        <v>0</v>
      </c>
      <c r="N7664" s="1109">
        <v>0</v>
      </c>
      <c r="O7664" s="1109">
        <v>0</v>
      </c>
      <c r="P7664" s="1109">
        <v>0</v>
      </c>
      <c r="Q7664" s="1109">
        <v>0</v>
      </c>
    </row>
    <row r="7665" spans="1:17">
      <c r="A7665" s="1109">
        <v>23206</v>
      </c>
      <c r="B7665" s="1110" t="s">
        <v>0</v>
      </c>
      <c r="C7665" s="1109">
        <v>2.375</v>
      </c>
      <c r="D7665" s="1109">
        <v>1.7849999999999999</v>
      </c>
      <c r="E7665" s="1109">
        <v>6.6</v>
      </c>
      <c r="F7665" s="1109">
        <v>0</v>
      </c>
      <c r="G7665" s="1110" t="s">
        <v>10741</v>
      </c>
      <c r="H7665" s="1110" t="s">
        <v>4654</v>
      </c>
      <c r="I7665" s="1110" t="s">
        <v>10851</v>
      </c>
      <c r="J7665" s="1109">
        <v>0</v>
      </c>
      <c r="K7665" s="1109">
        <v>0</v>
      </c>
      <c r="L7665" s="1109">
        <v>0</v>
      </c>
      <c r="M7665" s="1109">
        <v>0</v>
      </c>
      <c r="N7665" s="1109">
        <v>0</v>
      </c>
      <c r="O7665" s="1109">
        <v>0</v>
      </c>
      <c r="P7665" s="1109">
        <v>0</v>
      </c>
      <c r="Q7665" s="1109">
        <v>0</v>
      </c>
    </row>
    <row r="7666" spans="1:17">
      <c r="A7666" s="1109">
        <v>23207</v>
      </c>
      <c r="B7666" s="1110" t="s">
        <v>0</v>
      </c>
      <c r="C7666" s="1109">
        <v>2.375</v>
      </c>
      <c r="D7666" s="1109">
        <v>1.7849999999999999</v>
      </c>
      <c r="E7666" s="1109">
        <v>6.6</v>
      </c>
      <c r="F7666" s="1109">
        <v>0</v>
      </c>
      <c r="G7666" s="1110" t="s">
        <v>10741</v>
      </c>
      <c r="H7666" s="1110" t="s">
        <v>4654</v>
      </c>
      <c r="I7666" s="1110" t="s">
        <v>10832</v>
      </c>
      <c r="J7666" s="1109">
        <v>0</v>
      </c>
      <c r="K7666" s="1109">
        <v>0</v>
      </c>
      <c r="L7666" s="1109">
        <v>0</v>
      </c>
      <c r="M7666" s="1109">
        <v>0</v>
      </c>
      <c r="N7666" s="1109">
        <v>0</v>
      </c>
      <c r="O7666" s="1109">
        <v>0</v>
      </c>
      <c r="P7666" s="1109">
        <v>0</v>
      </c>
      <c r="Q7666" s="1109">
        <v>0</v>
      </c>
    </row>
    <row r="7667" spans="1:17">
      <c r="A7667" s="1109">
        <v>23208</v>
      </c>
      <c r="B7667" s="1110" t="s">
        <v>0</v>
      </c>
      <c r="C7667" s="1109">
        <v>2.375</v>
      </c>
      <c r="D7667" s="1109">
        <v>1.7849999999999999</v>
      </c>
      <c r="E7667" s="1109">
        <v>6.6</v>
      </c>
      <c r="F7667" s="1109">
        <v>0</v>
      </c>
      <c r="G7667" s="1110" t="s">
        <v>10741</v>
      </c>
      <c r="H7667" s="1110" t="s">
        <v>4654</v>
      </c>
      <c r="I7667" s="1110" t="s">
        <v>10839</v>
      </c>
      <c r="J7667" s="1109">
        <v>0</v>
      </c>
      <c r="K7667" s="1109">
        <v>0</v>
      </c>
      <c r="L7667" s="1109">
        <v>0</v>
      </c>
      <c r="M7667" s="1109">
        <v>0</v>
      </c>
      <c r="N7667" s="1109">
        <v>0</v>
      </c>
      <c r="O7667" s="1109">
        <v>0</v>
      </c>
      <c r="P7667" s="1109">
        <v>0</v>
      </c>
      <c r="Q7667" s="1109">
        <v>0</v>
      </c>
    </row>
    <row r="7668" spans="1:17">
      <c r="A7668" s="1109">
        <v>23209</v>
      </c>
      <c r="B7668" s="1110" t="s">
        <v>0</v>
      </c>
      <c r="C7668" s="1109">
        <v>2.375</v>
      </c>
      <c r="D7668" s="1109">
        <v>1.7849999999999999</v>
      </c>
      <c r="E7668" s="1109">
        <v>6.6</v>
      </c>
      <c r="F7668" s="1109">
        <v>0</v>
      </c>
      <c r="G7668" s="1110" t="s">
        <v>10790</v>
      </c>
      <c r="H7668" s="1110" t="s">
        <v>4654</v>
      </c>
      <c r="I7668" s="1110" t="s">
        <v>10841</v>
      </c>
      <c r="J7668" s="1109">
        <v>0</v>
      </c>
      <c r="K7668" s="1109">
        <v>0</v>
      </c>
      <c r="L7668" s="1109">
        <v>0</v>
      </c>
      <c r="M7668" s="1109">
        <v>0</v>
      </c>
      <c r="N7668" s="1109">
        <v>0</v>
      </c>
      <c r="O7668" s="1109">
        <v>0</v>
      </c>
      <c r="P7668" s="1109">
        <v>0</v>
      </c>
      <c r="Q7668" s="1109">
        <v>0</v>
      </c>
    </row>
    <row r="7669" spans="1:17">
      <c r="A7669" s="1109">
        <v>23210</v>
      </c>
      <c r="B7669" s="1110" t="s">
        <v>0</v>
      </c>
      <c r="C7669" s="1109">
        <v>2.375</v>
      </c>
      <c r="D7669" s="1109">
        <v>1.7849999999999999</v>
      </c>
      <c r="E7669" s="1109">
        <v>6.6</v>
      </c>
      <c r="F7669" s="1109">
        <v>0</v>
      </c>
      <c r="G7669" s="1110" t="s">
        <v>10790</v>
      </c>
      <c r="H7669" s="1110" t="s">
        <v>4654</v>
      </c>
      <c r="I7669" s="1110" t="s">
        <v>10851</v>
      </c>
      <c r="J7669" s="1109">
        <v>0</v>
      </c>
      <c r="K7669" s="1109">
        <v>0</v>
      </c>
      <c r="L7669" s="1109">
        <v>0</v>
      </c>
      <c r="M7669" s="1109">
        <v>0</v>
      </c>
      <c r="N7669" s="1109">
        <v>0</v>
      </c>
      <c r="O7669" s="1109">
        <v>0</v>
      </c>
      <c r="P7669" s="1109">
        <v>0</v>
      </c>
      <c r="Q7669" s="1109">
        <v>0</v>
      </c>
    </row>
    <row r="7670" spans="1:17">
      <c r="A7670" s="1109">
        <v>23211</v>
      </c>
      <c r="B7670" s="1110" t="s">
        <v>0</v>
      </c>
      <c r="C7670" s="1109">
        <v>2.375</v>
      </c>
      <c r="D7670" s="1109">
        <v>1.7849999999999999</v>
      </c>
      <c r="E7670" s="1109">
        <v>6.6</v>
      </c>
      <c r="F7670" s="1109">
        <v>0</v>
      </c>
      <c r="G7670" s="1110" t="s">
        <v>10790</v>
      </c>
      <c r="H7670" s="1110" t="s">
        <v>4654</v>
      </c>
      <c r="I7670" s="1110" t="s">
        <v>10832</v>
      </c>
      <c r="J7670" s="1109">
        <v>0</v>
      </c>
      <c r="K7670" s="1109">
        <v>0</v>
      </c>
      <c r="L7670" s="1109">
        <v>0</v>
      </c>
      <c r="M7670" s="1109">
        <v>0</v>
      </c>
      <c r="N7670" s="1109">
        <v>0</v>
      </c>
      <c r="O7670" s="1109">
        <v>0</v>
      </c>
      <c r="P7670" s="1109">
        <v>0</v>
      </c>
      <c r="Q7670" s="1109">
        <v>0</v>
      </c>
    </row>
    <row r="7671" spans="1:17">
      <c r="A7671" s="1109">
        <v>23212</v>
      </c>
      <c r="B7671" s="1110" t="s">
        <v>0</v>
      </c>
      <c r="C7671" s="1109">
        <v>2.375</v>
      </c>
      <c r="D7671" s="1109">
        <v>1.7849999999999999</v>
      </c>
      <c r="E7671" s="1109">
        <v>6.6</v>
      </c>
      <c r="F7671" s="1109">
        <v>0</v>
      </c>
      <c r="G7671" s="1110" t="s">
        <v>10790</v>
      </c>
      <c r="H7671" s="1110" t="s">
        <v>4654</v>
      </c>
      <c r="I7671" s="1110" t="s">
        <v>10839</v>
      </c>
      <c r="J7671" s="1109">
        <v>0</v>
      </c>
      <c r="K7671" s="1109">
        <v>0</v>
      </c>
      <c r="L7671" s="1109">
        <v>0</v>
      </c>
      <c r="M7671" s="1109">
        <v>0</v>
      </c>
      <c r="N7671" s="1109">
        <v>0</v>
      </c>
      <c r="O7671" s="1109">
        <v>0</v>
      </c>
      <c r="P7671" s="1109">
        <v>0</v>
      </c>
      <c r="Q7671" s="1109">
        <v>0</v>
      </c>
    </row>
    <row r="7672" spans="1:17">
      <c r="A7672" s="1109">
        <v>23213</v>
      </c>
      <c r="B7672" s="1110" t="s">
        <v>0</v>
      </c>
      <c r="C7672" s="1109">
        <v>2.375</v>
      </c>
      <c r="D7672" s="1109">
        <v>1.7849999999999999</v>
      </c>
      <c r="E7672" s="1109">
        <v>6.6</v>
      </c>
      <c r="F7672" s="1109">
        <v>0</v>
      </c>
      <c r="G7672" s="1110" t="s">
        <v>10833</v>
      </c>
      <c r="H7672" s="1110" t="s">
        <v>4654</v>
      </c>
      <c r="I7672" s="1110" t="s">
        <v>10841</v>
      </c>
      <c r="J7672" s="1109">
        <v>0</v>
      </c>
      <c r="K7672" s="1109">
        <v>0</v>
      </c>
      <c r="L7672" s="1109">
        <v>0</v>
      </c>
      <c r="M7672" s="1109">
        <v>0</v>
      </c>
      <c r="N7672" s="1109">
        <v>0</v>
      </c>
      <c r="O7672" s="1109">
        <v>0</v>
      </c>
      <c r="P7672" s="1109">
        <v>0</v>
      </c>
      <c r="Q7672" s="1109">
        <v>0</v>
      </c>
    </row>
    <row r="7673" spans="1:17">
      <c r="A7673" s="1109">
        <v>23214</v>
      </c>
      <c r="B7673" s="1110" t="s">
        <v>0</v>
      </c>
      <c r="C7673" s="1109">
        <v>2.375</v>
      </c>
      <c r="D7673" s="1109">
        <v>1.7849999999999999</v>
      </c>
      <c r="E7673" s="1109">
        <v>6.6</v>
      </c>
      <c r="F7673" s="1109">
        <v>0</v>
      </c>
      <c r="G7673" s="1110" t="s">
        <v>10833</v>
      </c>
      <c r="H7673" s="1110" t="s">
        <v>4654</v>
      </c>
      <c r="I7673" s="1110" t="s">
        <v>10851</v>
      </c>
      <c r="J7673" s="1109">
        <v>0</v>
      </c>
      <c r="K7673" s="1109">
        <v>0</v>
      </c>
      <c r="L7673" s="1109">
        <v>0</v>
      </c>
      <c r="M7673" s="1109">
        <v>0</v>
      </c>
      <c r="N7673" s="1109">
        <v>0</v>
      </c>
      <c r="O7673" s="1109">
        <v>0</v>
      </c>
      <c r="P7673" s="1109">
        <v>0</v>
      </c>
      <c r="Q7673" s="1109">
        <v>0</v>
      </c>
    </row>
    <row r="7674" spans="1:17">
      <c r="A7674" s="1109">
        <v>23215</v>
      </c>
      <c r="B7674" s="1110" t="s">
        <v>0</v>
      </c>
      <c r="C7674" s="1109">
        <v>2.375</v>
      </c>
      <c r="D7674" s="1109">
        <v>1.7849999999999999</v>
      </c>
      <c r="E7674" s="1109">
        <v>6.6</v>
      </c>
      <c r="F7674" s="1109">
        <v>0</v>
      </c>
      <c r="G7674" s="1110" t="s">
        <v>10833</v>
      </c>
      <c r="H7674" s="1110" t="s">
        <v>4654</v>
      </c>
      <c r="I7674" s="1110" t="s">
        <v>10832</v>
      </c>
      <c r="J7674" s="1109">
        <v>0</v>
      </c>
      <c r="K7674" s="1109">
        <v>0</v>
      </c>
      <c r="L7674" s="1109">
        <v>0</v>
      </c>
      <c r="M7674" s="1109">
        <v>0</v>
      </c>
      <c r="N7674" s="1109">
        <v>0</v>
      </c>
      <c r="O7674" s="1109">
        <v>0</v>
      </c>
      <c r="P7674" s="1109">
        <v>0</v>
      </c>
      <c r="Q7674" s="1109">
        <v>0</v>
      </c>
    </row>
    <row r="7675" spans="1:17">
      <c r="A7675" s="1109">
        <v>23216</v>
      </c>
      <c r="B7675" s="1110" t="s">
        <v>0</v>
      </c>
      <c r="C7675" s="1109">
        <v>2.375</v>
      </c>
      <c r="D7675" s="1109">
        <v>1.7849999999999999</v>
      </c>
      <c r="E7675" s="1109">
        <v>6.6</v>
      </c>
      <c r="F7675" s="1109">
        <v>0</v>
      </c>
      <c r="G7675" s="1110" t="s">
        <v>10833</v>
      </c>
      <c r="H7675" s="1110" t="s">
        <v>4654</v>
      </c>
      <c r="I7675" s="1110" t="s">
        <v>10839</v>
      </c>
      <c r="J7675" s="1109">
        <v>0</v>
      </c>
      <c r="K7675" s="1109">
        <v>0</v>
      </c>
      <c r="L7675" s="1109">
        <v>0</v>
      </c>
      <c r="M7675" s="1109">
        <v>0</v>
      </c>
      <c r="N7675" s="1109">
        <v>0</v>
      </c>
      <c r="O7675" s="1109">
        <v>0</v>
      </c>
      <c r="P7675" s="1109">
        <v>0</v>
      </c>
      <c r="Q7675" s="1109">
        <v>0</v>
      </c>
    </row>
    <row r="7676" spans="1:17">
      <c r="A7676" s="1109">
        <v>23217</v>
      </c>
      <c r="B7676" s="1110" t="s">
        <v>0</v>
      </c>
      <c r="C7676" s="1109">
        <v>2.375</v>
      </c>
      <c r="D7676" s="1109">
        <v>1.7849999999999999</v>
      </c>
      <c r="E7676" s="1109">
        <v>6.6</v>
      </c>
      <c r="F7676" s="1109">
        <v>0</v>
      </c>
      <c r="G7676" s="1110" t="s">
        <v>10753</v>
      </c>
      <c r="H7676" s="1110" t="s">
        <v>4654</v>
      </c>
      <c r="I7676" s="1110" t="s">
        <v>10841</v>
      </c>
      <c r="J7676" s="1109">
        <v>0</v>
      </c>
      <c r="K7676" s="1109">
        <v>0</v>
      </c>
      <c r="L7676" s="1109">
        <v>0</v>
      </c>
      <c r="M7676" s="1109">
        <v>0</v>
      </c>
      <c r="N7676" s="1109">
        <v>0</v>
      </c>
      <c r="O7676" s="1109">
        <v>0</v>
      </c>
      <c r="P7676" s="1109">
        <v>0</v>
      </c>
      <c r="Q7676" s="1109">
        <v>0</v>
      </c>
    </row>
    <row r="7677" spans="1:17">
      <c r="A7677" s="1109">
        <v>23218</v>
      </c>
      <c r="B7677" s="1110" t="s">
        <v>0</v>
      </c>
      <c r="C7677" s="1109">
        <v>2.375</v>
      </c>
      <c r="D7677" s="1109">
        <v>1.7849999999999999</v>
      </c>
      <c r="E7677" s="1109">
        <v>6.6</v>
      </c>
      <c r="F7677" s="1109">
        <v>0</v>
      </c>
      <c r="G7677" s="1110" t="s">
        <v>10753</v>
      </c>
      <c r="H7677" s="1110" t="s">
        <v>4654</v>
      </c>
      <c r="I7677" s="1110" t="s">
        <v>10851</v>
      </c>
      <c r="J7677" s="1109">
        <v>0</v>
      </c>
      <c r="K7677" s="1109">
        <v>0</v>
      </c>
      <c r="L7677" s="1109">
        <v>0</v>
      </c>
      <c r="M7677" s="1109">
        <v>0</v>
      </c>
      <c r="N7677" s="1109">
        <v>0</v>
      </c>
      <c r="O7677" s="1109">
        <v>0</v>
      </c>
      <c r="P7677" s="1109">
        <v>0</v>
      </c>
      <c r="Q7677" s="1109">
        <v>0</v>
      </c>
    </row>
    <row r="7678" spans="1:17">
      <c r="A7678" s="1109">
        <v>23219</v>
      </c>
      <c r="B7678" s="1110" t="s">
        <v>0</v>
      </c>
      <c r="C7678" s="1109">
        <v>2.375</v>
      </c>
      <c r="D7678" s="1109">
        <v>1.7849999999999999</v>
      </c>
      <c r="E7678" s="1109">
        <v>6.6</v>
      </c>
      <c r="F7678" s="1109">
        <v>0</v>
      </c>
      <c r="G7678" s="1110" t="s">
        <v>10753</v>
      </c>
      <c r="H7678" s="1110" t="s">
        <v>4654</v>
      </c>
      <c r="I7678" s="1110" t="s">
        <v>10832</v>
      </c>
      <c r="J7678" s="1109">
        <v>0</v>
      </c>
      <c r="K7678" s="1109">
        <v>0</v>
      </c>
      <c r="L7678" s="1109">
        <v>0</v>
      </c>
      <c r="M7678" s="1109">
        <v>0</v>
      </c>
      <c r="N7678" s="1109">
        <v>0</v>
      </c>
      <c r="O7678" s="1109">
        <v>0</v>
      </c>
      <c r="P7678" s="1109">
        <v>0</v>
      </c>
      <c r="Q7678" s="1109">
        <v>0</v>
      </c>
    </row>
    <row r="7679" spans="1:17">
      <c r="A7679" s="1109">
        <v>23220</v>
      </c>
      <c r="B7679" s="1110" t="s">
        <v>0</v>
      </c>
      <c r="C7679" s="1109">
        <v>2.375</v>
      </c>
      <c r="D7679" s="1109">
        <v>1.7849999999999999</v>
      </c>
      <c r="E7679" s="1109">
        <v>6.6</v>
      </c>
      <c r="F7679" s="1109">
        <v>0</v>
      </c>
      <c r="G7679" s="1110" t="s">
        <v>10753</v>
      </c>
      <c r="H7679" s="1110" t="s">
        <v>4654</v>
      </c>
      <c r="I7679" s="1110" t="s">
        <v>10839</v>
      </c>
      <c r="J7679" s="1109">
        <v>0</v>
      </c>
      <c r="K7679" s="1109">
        <v>0</v>
      </c>
      <c r="L7679" s="1109">
        <v>0</v>
      </c>
      <c r="M7679" s="1109">
        <v>0</v>
      </c>
      <c r="N7679" s="1109">
        <v>0</v>
      </c>
      <c r="O7679" s="1109">
        <v>0</v>
      </c>
      <c r="P7679" s="1109">
        <v>0</v>
      </c>
      <c r="Q7679" s="1109">
        <v>0</v>
      </c>
    </row>
    <row r="7680" spans="1:17">
      <c r="A7680" s="1109">
        <v>23221</v>
      </c>
      <c r="B7680" s="1110" t="s">
        <v>0</v>
      </c>
      <c r="C7680" s="1109">
        <v>2.375</v>
      </c>
      <c r="D7680" s="1109">
        <v>1.7849999999999999</v>
      </c>
      <c r="E7680" s="1109">
        <v>6.6</v>
      </c>
      <c r="F7680" s="1109">
        <v>0</v>
      </c>
      <c r="G7680" s="1110" t="s">
        <v>10739</v>
      </c>
      <c r="H7680" s="1110" t="s">
        <v>4654</v>
      </c>
      <c r="I7680" s="1110" t="s">
        <v>10841</v>
      </c>
      <c r="J7680" s="1109">
        <v>0</v>
      </c>
      <c r="K7680" s="1109">
        <v>0</v>
      </c>
      <c r="L7680" s="1109">
        <v>0</v>
      </c>
      <c r="M7680" s="1109">
        <v>0</v>
      </c>
      <c r="N7680" s="1109">
        <v>0</v>
      </c>
      <c r="O7680" s="1109">
        <v>0</v>
      </c>
      <c r="P7680" s="1109">
        <v>0</v>
      </c>
      <c r="Q7680" s="1109">
        <v>0</v>
      </c>
    </row>
    <row r="7681" spans="1:17">
      <c r="A7681" s="1109">
        <v>23222</v>
      </c>
      <c r="B7681" s="1110" t="s">
        <v>0</v>
      </c>
      <c r="C7681" s="1109">
        <v>2.375</v>
      </c>
      <c r="D7681" s="1109">
        <v>1.7849999999999999</v>
      </c>
      <c r="E7681" s="1109">
        <v>6.6</v>
      </c>
      <c r="F7681" s="1109">
        <v>0</v>
      </c>
      <c r="G7681" s="1110" t="s">
        <v>10739</v>
      </c>
      <c r="H7681" s="1110" t="s">
        <v>4654</v>
      </c>
      <c r="I7681" s="1110" t="s">
        <v>10851</v>
      </c>
      <c r="J7681" s="1109">
        <v>0</v>
      </c>
      <c r="K7681" s="1109">
        <v>0</v>
      </c>
      <c r="L7681" s="1109">
        <v>0</v>
      </c>
      <c r="M7681" s="1109">
        <v>0</v>
      </c>
      <c r="N7681" s="1109">
        <v>0</v>
      </c>
      <c r="O7681" s="1109">
        <v>0</v>
      </c>
      <c r="P7681" s="1109">
        <v>0</v>
      </c>
      <c r="Q7681" s="1109">
        <v>0</v>
      </c>
    </row>
    <row r="7682" spans="1:17">
      <c r="A7682" s="1109">
        <v>23223</v>
      </c>
      <c r="B7682" s="1110" t="s">
        <v>0</v>
      </c>
      <c r="C7682" s="1109">
        <v>2.375</v>
      </c>
      <c r="D7682" s="1109">
        <v>1.7849999999999999</v>
      </c>
      <c r="E7682" s="1109">
        <v>6.6</v>
      </c>
      <c r="F7682" s="1109">
        <v>0</v>
      </c>
      <c r="G7682" s="1110" t="s">
        <v>10739</v>
      </c>
      <c r="H7682" s="1110" t="s">
        <v>4654</v>
      </c>
      <c r="I7682" s="1110" t="s">
        <v>10832</v>
      </c>
      <c r="J7682" s="1109">
        <v>0</v>
      </c>
      <c r="K7682" s="1109">
        <v>0</v>
      </c>
      <c r="L7682" s="1109">
        <v>0</v>
      </c>
      <c r="M7682" s="1109">
        <v>0</v>
      </c>
      <c r="N7682" s="1109">
        <v>0</v>
      </c>
      <c r="O7682" s="1109">
        <v>0</v>
      </c>
      <c r="P7682" s="1109">
        <v>0</v>
      </c>
      <c r="Q7682" s="1109">
        <v>0</v>
      </c>
    </row>
    <row r="7683" spans="1:17">
      <c r="A7683" s="1109">
        <v>23224</v>
      </c>
      <c r="B7683" s="1110" t="s">
        <v>0</v>
      </c>
      <c r="C7683" s="1109">
        <v>2.375</v>
      </c>
      <c r="D7683" s="1109">
        <v>1.7849999999999999</v>
      </c>
      <c r="E7683" s="1109">
        <v>6.6</v>
      </c>
      <c r="F7683" s="1109">
        <v>0</v>
      </c>
      <c r="G7683" s="1110" t="s">
        <v>10739</v>
      </c>
      <c r="H7683" s="1110" t="s">
        <v>4654</v>
      </c>
      <c r="I7683" s="1110" t="s">
        <v>10839</v>
      </c>
      <c r="J7683" s="1109">
        <v>0</v>
      </c>
      <c r="K7683" s="1109">
        <v>0</v>
      </c>
      <c r="L7683" s="1109">
        <v>0</v>
      </c>
      <c r="M7683" s="1109">
        <v>0</v>
      </c>
      <c r="N7683" s="1109">
        <v>0</v>
      </c>
      <c r="O7683" s="1109">
        <v>0</v>
      </c>
      <c r="P7683" s="1109">
        <v>0</v>
      </c>
      <c r="Q7683" s="1109">
        <v>0</v>
      </c>
    </row>
    <row r="7684" spans="1:17">
      <c r="A7684" s="1109">
        <v>23225</v>
      </c>
      <c r="B7684" s="1110" t="s">
        <v>0</v>
      </c>
      <c r="C7684" s="1109">
        <v>2.375</v>
      </c>
      <c r="D7684" s="1109">
        <v>1.7849999999999999</v>
      </c>
      <c r="E7684" s="1109">
        <v>6.6</v>
      </c>
      <c r="F7684" s="1109">
        <v>0</v>
      </c>
      <c r="G7684" s="1110" t="s">
        <v>10844</v>
      </c>
      <c r="H7684" s="1110" t="s">
        <v>4654</v>
      </c>
      <c r="I7684" s="1110" t="s">
        <v>10841</v>
      </c>
      <c r="J7684" s="1109">
        <v>0</v>
      </c>
      <c r="K7684" s="1109">
        <v>0</v>
      </c>
      <c r="L7684" s="1109">
        <v>0</v>
      </c>
      <c r="M7684" s="1109">
        <v>0</v>
      </c>
      <c r="N7684" s="1109">
        <v>0</v>
      </c>
      <c r="O7684" s="1109">
        <v>0</v>
      </c>
      <c r="P7684" s="1109">
        <v>0</v>
      </c>
      <c r="Q7684" s="1109">
        <v>0</v>
      </c>
    </row>
    <row r="7685" spans="1:17">
      <c r="A7685" s="1109">
        <v>23226</v>
      </c>
      <c r="B7685" s="1110" t="s">
        <v>0</v>
      </c>
      <c r="C7685" s="1109">
        <v>2.375</v>
      </c>
      <c r="D7685" s="1109">
        <v>1.7849999999999999</v>
      </c>
      <c r="E7685" s="1109">
        <v>6.6</v>
      </c>
      <c r="F7685" s="1109">
        <v>0</v>
      </c>
      <c r="G7685" s="1110" t="s">
        <v>10844</v>
      </c>
      <c r="H7685" s="1110" t="s">
        <v>4654</v>
      </c>
      <c r="I7685" s="1110" t="s">
        <v>10851</v>
      </c>
      <c r="J7685" s="1109">
        <v>0</v>
      </c>
      <c r="K7685" s="1109">
        <v>0</v>
      </c>
      <c r="L7685" s="1109">
        <v>0</v>
      </c>
      <c r="M7685" s="1109">
        <v>0</v>
      </c>
      <c r="N7685" s="1109">
        <v>0</v>
      </c>
      <c r="O7685" s="1109">
        <v>0</v>
      </c>
      <c r="P7685" s="1109">
        <v>0</v>
      </c>
      <c r="Q7685" s="1109">
        <v>0</v>
      </c>
    </row>
    <row r="7686" spans="1:17">
      <c r="A7686" s="1109">
        <v>23227</v>
      </c>
      <c r="B7686" s="1110" t="s">
        <v>0</v>
      </c>
      <c r="C7686" s="1109">
        <v>2.375</v>
      </c>
      <c r="D7686" s="1109">
        <v>1.7849999999999999</v>
      </c>
      <c r="E7686" s="1109">
        <v>6.6</v>
      </c>
      <c r="F7686" s="1109">
        <v>0</v>
      </c>
      <c r="G7686" s="1110" t="s">
        <v>10844</v>
      </c>
      <c r="H7686" s="1110" t="s">
        <v>4654</v>
      </c>
      <c r="I7686" s="1110" t="s">
        <v>10832</v>
      </c>
      <c r="J7686" s="1109">
        <v>0</v>
      </c>
      <c r="K7686" s="1109">
        <v>0</v>
      </c>
      <c r="L7686" s="1109">
        <v>0</v>
      </c>
      <c r="M7686" s="1109">
        <v>0</v>
      </c>
      <c r="N7686" s="1109">
        <v>0</v>
      </c>
      <c r="O7686" s="1109">
        <v>0</v>
      </c>
      <c r="P7686" s="1109">
        <v>0</v>
      </c>
      <c r="Q7686" s="1109">
        <v>0</v>
      </c>
    </row>
    <row r="7687" spans="1:17">
      <c r="A7687" s="1109">
        <v>23228</v>
      </c>
      <c r="B7687" s="1110" t="s">
        <v>0</v>
      </c>
      <c r="C7687" s="1109">
        <v>2.375</v>
      </c>
      <c r="D7687" s="1109">
        <v>1.7849999999999999</v>
      </c>
      <c r="E7687" s="1109">
        <v>6.6</v>
      </c>
      <c r="F7687" s="1109">
        <v>0</v>
      </c>
      <c r="G7687" s="1110" t="s">
        <v>10844</v>
      </c>
      <c r="H7687" s="1110" t="s">
        <v>4654</v>
      </c>
      <c r="I7687" s="1110" t="s">
        <v>10839</v>
      </c>
      <c r="J7687" s="1109">
        <v>0</v>
      </c>
      <c r="K7687" s="1109">
        <v>0</v>
      </c>
      <c r="L7687" s="1109">
        <v>0</v>
      </c>
      <c r="M7687" s="1109">
        <v>0</v>
      </c>
      <c r="N7687" s="1109">
        <v>0</v>
      </c>
      <c r="O7687" s="1109">
        <v>0</v>
      </c>
      <c r="P7687" s="1109">
        <v>0</v>
      </c>
      <c r="Q7687" s="1109">
        <v>0</v>
      </c>
    </row>
    <row r="7688" spans="1:17">
      <c r="A7688" s="1109">
        <v>23229</v>
      </c>
      <c r="B7688" s="1110" t="s">
        <v>0</v>
      </c>
      <c r="C7688" s="1109">
        <v>2.375</v>
      </c>
      <c r="D7688" s="1109">
        <v>1.867</v>
      </c>
      <c r="E7688" s="1109">
        <v>5.95</v>
      </c>
      <c r="F7688" s="1109">
        <v>0</v>
      </c>
      <c r="G7688" s="1110" t="s">
        <v>10842</v>
      </c>
      <c r="H7688" s="1110" t="s">
        <v>4654</v>
      </c>
      <c r="I7688" s="1110" t="s">
        <v>10853</v>
      </c>
      <c r="J7688" s="1109">
        <v>0</v>
      </c>
      <c r="K7688" s="1109">
        <v>0</v>
      </c>
      <c r="L7688" s="1109">
        <v>0</v>
      </c>
      <c r="M7688" s="1109">
        <v>0</v>
      </c>
      <c r="N7688" s="1109">
        <v>0</v>
      </c>
      <c r="O7688" s="1109">
        <v>0</v>
      </c>
      <c r="P7688" s="1109">
        <v>0</v>
      </c>
      <c r="Q7688" s="1109">
        <v>0</v>
      </c>
    </row>
    <row r="7689" spans="1:17">
      <c r="A7689" s="1109">
        <v>23230</v>
      </c>
      <c r="B7689" s="1110" t="s">
        <v>0</v>
      </c>
      <c r="C7689" s="1109">
        <v>2.375</v>
      </c>
      <c r="D7689" s="1109">
        <v>1.867</v>
      </c>
      <c r="E7689" s="1109">
        <v>5.95</v>
      </c>
      <c r="F7689" s="1109">
        <v>0</v>
      </c>
      <c r="G7689" s="1110" t="s">
        <v>10842</v>
      </c>
      <c r="H7689" s="1110" t="s">
        <v>4654</v>
      </c>
      <c r="I7689" s="1110" t="s">
        <v>10771</v>
      </c>
      <c r="J7689" s="1109">
        <v>0</v>
      </c>
      <c r="K7689" s="1109">
        <v>0</v>
      </c>
      <c r="L7689" s="1109">
        <v>0</v>
      </c>
      <c r="M7689" s="1109">
        <v>0</v>
      </c>
      <c r="N7689" s="1109">
        <v>0</v>
      </c>
      <c r="O7689" s="1109">
        <v>0</v>
      </c>
      <c r="P7689" s="1109">
        <v>0</v>
      </c>
      <c r="Q7689" s="1109">
        <v>0</v>
      </c>
    </row>
    <row r="7690" spans="1:17">
      <c r="A7690" s="1109">
        <v>23231</v>
      </c>
      <c r="B7690" s="1110" t="s">
        <v>0</v>
      </c>
      <c r="C7690" s="1109">
        <v>2.375</v>
      </c>
      <c r="D7690" s="1109">
        <v>1.867</v>
      </c>
      <c r="E7690" s="1109">
        <v>5.95</v>
      </c>
      <c r="F7690" s="1109">
        <v>0</v>
      </c>
      <c r="G7690" s="1110" t="s">
        <v>10842</v>
      </c>
      <c r="H7690" s="1110" t="s">
        <v>4654</v>
      </c>
      <c r="I7690" s="1110" t="s">
        <v>10851</v>
      </c>
      <c r="J7690" s="1109">
        <v>0</v>
      </c>
      <c r="K7690" s="1109">
        <v>0</v>
      </c>
      <c r="L7690" s="1109">
        <v>0</v>
      </c>
      <c r="M7690" s="1109">
        <v>0</v>
      </c>
      <c r="N7690" s="1109">
        <v>0</v>
      </c>
      <c r="O7690" s="1109">
        <v>0</v>
      </c>
      <c r="P7690" s="1109">
        <v>0</v>
      </c>
      <c r="Q7690" s="1109">
        <v>0</v>
      </c>
    </row>
    <row r="7691" spans="1:17">
      <c r="A7691" s="1109">
        <v>23232</v>
      </c>
      <c r="B7691" s="1110" t="s">
        <v>0</v>
      </c>
      <c r="C7691" s="1109">
        <v>2.375</v>
      </c>
      <c r="D7691" s="1109">
        <v>1.867</v>
      </c>
      <c r="E7691" s="1109">
        <v>5.95</v>
      </c>
      <c r="F7691" s="1109">
        <v>0</v>
      </c>
      <c r="G7691" s="1110" t="s">
        <v>10843</v>
      </c>
      <c r="H7691" s="1110" t="s">
        <v>4654</v>
      </c>
      <c r="I7691" s="1110" t="s">
        <v>10853</v>
      </c>
      <c r="J7691" s="1109">
        <v>0</v>
      </c>
      <c r="K7691" s="1109">
        <v>0</v>
      </c>
      <c r="L7691" s="1109">
        <v>0</v>
      </c>
      <c r="M7691" s="1109">
        <v>0</v>
      </c>
      <c r="N7691" s="1109">
        <v>0</v>
      </c>
      <c r="O7691" s="1109">
        <v>0</v>
      </c>
      <c r="P7691" s="1109">
        <v>0</v>
      </c>
      <c r="Q7691" s="1109">
        <v>0</v>
      </c>
    </row>
    <row r="7692" spans="1:17">
      <c r="A7692" s="1109">
        <v>23233</v>
      </c>
      <c r="B7692" s="1110" t="s">
        <v>0</v>
      </c>
      <c r="C7692" s="1109">
        <v>2.375</v>
      </c>
      <c r="D7692" s="1109">
        <v>1.867</v>
      </c>
      <c r="E7692" s="1109">
        <v>5.95</v>
      </c>
      <c r="F7692" s="1109">
        <v>0</v>
      </c>
      <c r="G7692" s="1110" t="s">
        <v>10843</v>
      </c>
      <c r="H7692" s="1110" t="s">
        <v>4654</v>
      </c>
      <c r="I7692" s="1110" t="s">
        <v>10771</v>
      </c>
      <c r="J7692" s="1109">
        <v>0</v>
      </c>
      <c r="K7692" s="1109">
        <v>0</v>
      </c>
      <c r="L7692" s="1109">
        <v>0</v>
      </c>
      <c r="M7692" s="1109">
        <v>0</v>
      </c>
      <c r="N7692" s="1109">
        <v>0</v>
      </c>
      <c r="O7692" s="1109">
        <v>0</v>
      </c>
      <c r="P7692" s="1109">
        <v>0</v>
      </c>
      <c r="Q7692" s="1109">
        <v>0</v>
      </c>
    </row>
    <row r="7693" spans="1:17">
      <c r="A7693" s="1109">
        <v>23234</v>
      </c>
      <c r="B7693" s="1110" t="s">
        <v>0</v>
      </c>
      <c r="C7693" s="1109">
        <v>2.375</v>
      </c>
      <c r="D7693" s="1109">
        <v>1.867</v>
      </c>
      <c r="E7693" s="1109">
        <v>5.95</v>
      </c>
      <c r="F7693" s="1109">
        <v>0</v>
      </c>
      <c r="G7693" s="1110" t="s">
        <v>10843</v>
      </c>
      <c r="H7693" s="1110" t="s">
        <v>4654</v>
      </c>
      <c r="I7693" s="1110" t="s">
        <v>10851</v>
      </c>
      <c r="J7693" s="1109">
        <v>0</v>
      </c>
      <c r="K7693" s="1109">
        <v>0</v>
      </c>
      <c r="L7693" s="1109">
        <v>0</v>
      </c>
      <c r="M7693" s="1109">
        <v>0</v>
      </c>
      <c r="N7693" s="1109">
        <v>0</v>
      </c>
      <c r="O7693" s="1109">
        <v>0</v>
      </c>
      <c r="P7693" s="1109">
        <v>0</v>
      </c>
      <c r="Q7693" s="1109">
        <v>0</v>
      </c>
    </row>
    <row r="7694" spans="1:17">
      <c r="A7694" s="1109">
        <v>23235</v>
      </c>
      <c r="B7694" s="1110" t="s">
        <v>0</v>
      </c>
      <c r="C7694" s="1109">
        <v>2.375</v>
      </c>
      <c r="D7694" s="1109">
        <v>1.867</v>
      </c>
      <c r="E7694" s="1109">
        <v>5.95</v>
      </c>
      <c r="F7694" s="1109">
        <v>0</v>
      </c>
      <c r="G7694" s="1110" t="s">
        <v>10741</v>
      </c>
      <c r="H7694" s="1110" t="s">
        <v>4654</v>
      </c>
      <c r="I7694" s="1110" t="s">
        <v>10853</v>
      </c>
      <c r="J7694" s="1109">
        <v>0</v>
      </c>
      <c r="K7694" s="1109">
        <v>0</v>
      </c>
      <c r="L7694" s="1109">
        <v>0</v>
      </c>
      <c r="M7694" s="1109">
        <v>0</v>
      </c>
      <c r="N7694" s="1109">
        <v>0</v>
      </c>
      <c r="O7694" s="1109">
        <v>0</v>
      </c>
      <c r="P7694" s="1109">
        <v>0</v>
      </c>
      <c r="Q7694" s="1109">
        <v>0</v>
      </c>
    </row>
    <row r="7695" spans="1:17">
      <c r="A7695" s="1109">
        <v>23236</v>
      </c>
      <c r="B7695" s="1110" t="s">
        <v>0</v>
      </c>
      <c r="C7695" s="1109">
        <v>2.375</v>
      </c>
      <c r="D7695" s="1109">
        <v>1.867</v>
      </c>
      <c r="E7695" s="1109">
        <v>5.95</v>
      </c>
      <c r="F7695" s="1109">
        <v>0</v>
      </c>
      <c r="G7695" s="1110" t="s">
        <v>10741</v>
      </c>
      <c r="H7695" s="1110" t="s">
        <v>4654</v>
      </c>
      <c r="I7695" s="1110" t="s">
        <v>10771</v>
      </c>
      <c r="J7695" s="1109">
        <v>0</v>
      </c>
      <c r="K7695" s="1109">
        <v>0</v>
      </c>
      <c r="L7695" s="1109">
        <v>0</v>
      </c>
      <c r="M7695" s="1109">
        <v>0</v>
      </c>
      <c r="N7695" s="1109">
        <v>0</v>
      </c>
      <c r="O7695" s="1109">
        <v>0</v>
      </c>
      <c r="P7695" s="1109">
        <v>0</v>
      </c>
      <c r="Q7695" s="1109">
        <v>0</v>
      </c>
    </row>
    <row r="7696" spans="1:17">
      <c r="A7696" s="1109">
        <v>23237</v>
      </c>
      <c r="B7696" s="1110" t="s">
        <v>0</v>
      </c>
      <c r="C7696" s="1109">
        <v>2.375</v>
      </c>
      <c r="D7696" s="1109">
        <v>1.867</v>
      </c>
      <c r="E7696" s="1109">
        <v>5.95</v>
      </c>
      <c r="F7696" s="1109">
        <v>0</v>
      </c>
      <c r="G7696" s="1110" t="s">
        <v>10741</v>
      </c>
      <c r="H7696" s="1110" t="s">
        <v>4654</v>
      </c>
      <c r="I7696" s="1110" t="s">
        <v>10851</v>
      </c>
      <c r="J7696" s="1109">
        <v>0</v>
      </c>
      <c r="K7696" s="1109">
        <v>0</v>
      </c>
      <c r="L7696" s="1109">
        <v>0</v>
      </c>
      <c r="M7696" s="1109">
        <v>0</v>
      </c>
      <c r="N7696" s="1109">
        <v>0</v>
      </c>
      <c r="O7696" s="1109">
        <v>0</v>
      </c>
      <c r="P7696" s="1109">
        <v>0</v>
      </c>
      <c r="Q7696" s="1109">
        <v>0</v>
      </c>
    </row>
    <row r="7697" spans="1:17">
      <c r="A7697" s="1109">
        <v>23238</v>
      </c>
      <c r="B7697" s="1110" t="s">
        <v>0</v>
      </c>
      <c r="C7697" s="1109">
        <v>2.375</v>
      </c>
      <c r="D7697" s="1109">
        <v>1.867</v>
      </c>
      <c r="E7697" s="1109">
        <v>5.95</v>
      </c>
      <c r="F7697" s="1109">
        <v>0</v>
      </c>
      <c r="G7697" s="1110" t="s">
        <v>10790</v>
      </c>
      <c r="H7697" s="1110" t="s">
        <v>4654</v>
      </c>
      <c r="I7697" s="1110" t="s">
        <v>10853</v>
      </c>
      <c r="J7697" s="1109">
        <v>0</v>
      </c>
      <c r="K7697" s="1109">
        <v>0</v>
      </c>
      <c r="L7697" s="1109">
        <v>0</v>
      </c>
      <c r="M7697" s="1109">
        <v>0</v>
      </c>
      <c r="N7697" s="1109">
        <v>0</v>
      </c>
      <c r="O7697" s="1109">
        <v>0</v>
      </c>
      <c r="P7697" s="1109">
        <v>0</v>
      </c>
      <c r="Q7697" s="1109">
        <v>0</v>
      </c>
    </row>
    <row r="7698" spans="1:17">
      <c r="A7698" s="1109">
        <v>23239</v>
      </c>
      <c r="B7698" s="1110" t="s">
        <v>0</v>
      </c>
      <c r="C7698" s="1109">
        <v>2.375</v>
      </c>
      <c r="D7698" s="1109">
        <v>1.867</v>
      </c>
      <c r="E7698" s="1109">
        <v>5.95</v>
      </c>
      <c r="F7698" s="1109">
        <v>0</v>
      </c>
      <c r="G7698" s="1110" t="s">
        <v>10790</v>
      </c>
      <c r="H7698" s="1110" t="s">
        <v>4654</v>
      </c>
      <c r="I7698" s="1110" t="s">
        <v>10771</v>
      </c>
      <c r="J7698" s="1109">
        <v>0</v>
      </c>
      <c r="K7698" s="1109">
        <v>0</v>
      </c>
      <c r="L7698" s="1109">
        <v>0</v>
      </c>
      <c r="M7698" s="1109">
        <v>0</v>
      </c>
      <c r="N7698" s="1109">
        <v>0</v>
      </c>
      <c r="O7698" s="1109">
        <v>0</v>
      </c>
      <c r="P7698" s="1109">
        <v>0</v>
      </c>
      <c r="Q7698" s="1109">
        <v>0</v>
      </c>
    </row>
    <row r="7699" spans="1:17">
      <c r="A7699" s="1109">
        <v>23240</v>
      </c>
      <c r="B7699" s="1110" t="s">
        <v>0</v>
      </c>
      <c r="C7699" s="1109">
        <v>2.375</v>
      </c>
      <c r="D7699" s="1109">
        <v>1.867</v>
      </c>
      <c r="E7699" s="1109">
        <v>5.95</v>
      </c>
      <c r="F7699" s="1109">
        <v>0</v>
      </c>
      <c r="G7699" s="1110" t="s">
        <v>10790</v>
      </c>
      <c r="H7699" s="1110" t="s">
        <v>4654</v>
      </c>
      <c r="I7699" s="1110" t="s">
        <v>10851</v>
      </c>
      <c r="J7699" s="1109">
        <v>0</v>
      </c>
      <c r="K7699" s="1109">
        <v>0</v>
      </c>
      <c r="L7699" s="1109">
        <v>0</v>
      </c>
      <c r="M7699" s="1109">
        <v>0</v>
      </c>
      <c r="N7699" s="1109">
        <v>0</v>
      </c>
      <c r="O7699" s="1109">
        <v>0</v>
      </c>
      <c r="P7699" s="1109">
        <v>0</v>
      </c>
      <c r="Q7699" s="1109">
        <v>0</v>
      </c>
    </row>
    <row r="7700" spans="1:17">
      <c r="A7700" s="1109">
        <v>23241</v>
      </c>
      <c r="B7700" s="1110" t="s">
        <v>0</v>
      </c>
      <c r="C7700" s="1109">
        <v>2.375</v>
      </c>
      <c r="D7700" s="1109">
        <v>1.867</v>
      </c>
      <c r="E7700" s="1109">
        <v>5.95</v>
      </c>
      <c r="F7700" s="1109">
        <v>0</v>
      </c>
      <c r="G7700" s="1110" t="s">
        <v>10833</v>
      </c>
      <c r="H7700" s="1110" t="s">
        <v>4654</v>
      </c>
      <c r="I7700" s="1110" t="s">
        <v>10853</v>
      </c>
      <c r="J7700" s="1109">
        <v>0</v>
      </c>
      <c r="K7700" s="1109">
        <v>0</v>
      </c>
      <c r="L7700" s="1109">
        <v>0</v>
      </c>
      <c r="M7700" s="1109">
        <v>0</v>
      </c>
      <c r="N7700" s="1109">
        <v>0</v>
      </c>
      <c r="O7700" s="1109">
        <v>0</v>
      </c>
      <c r="P7700" s="1109">
        <v>0</v>
      </c>
      <c r="Q7700" s="1109">
        <v>0</v>
      </c>
    </row>
    <row r="7701" spans="1:17">
      <c r="A7701" s="1109">
        <v>23242</v>
      </c>
      <c r="B7701" s="1110" t="s">
        <v>0</v>
      </c>
      <c r="C7701" s="1109">
        <v>2.375</v>
      </c>
      <c r="D7701" s="1109">
        <v>1.867</v>
      </c>
      <c r="E7701" s="1109">
        <v>5.95</v>
      </c>
      <c r="F7701" s="1109">
        <v>0</v>
      </c>
      <c r="G7701" s="1110" t="s">
        <v>10833</v>
      </c>
      <c r="H7701" s="1110" t="s">
        <v>4654</v>
      </c>
      <c r="I7701" s="1110" t="s">
        <v>10771</v>
      </c>
      <c r="J7701" s="1109">
        <v>0</v>
      </c>
      <c r="K7701" s="1109">
        <v>0</v>
      </c>
      <c r="L7701" s="1109">
        <v>0</v>
      </c>
      <c r="M7701" s="1109">
        <v>0</v>
      </c>
      <c r="N7701" s="1109">
        <v>0</v>
      </c>
      <c r="O7701" s="1109">
        <v>0</v>
      </c>
      <c r="P7701" s="1109">
        <v>0</v>
      </c>
      <c r="Q7701" s="1109">
        <v>0</v>
      </c>
    </row>
    <row r="7702" spans="1:17">
      <c r="A7702" s="1109">
        <v>23243</v>
      </c>
      <c r="B7702" s="1110" t="s">
        <v>0</v>
      </c>
      <c r="C7702" s="1109">
        <v>2.375</v>
      </c>
      <c r="D7702" s="1109">
        <v>1.867</v>
      </c>
      <c r="E7702" s="1109">
        <v>5.95</v>
      </c>
      <c r="F7702" s="1109">
        <v>0</v>
      </c>
      <c r="G7702" s="1110" t="s">
        <v>10833</v>
      </c>
      <c r="H7702" s="1110" t="s">
        <v>4654</v>
      </c>
      <c r="I7702" s="1110" t="s">
        <v>10851</v>
      </c>
      <c r="J7702" s="1109">
        <v>0</v>
      </c>
      <c r="K7702" s="1109">
        <v>0</v>
      </c>
      <c r="L7702" s="1109">
        <v>0</v>
      </c>
      <c r="M7702" s="1109">
        <v>0</v>
      </c>
      <c r="N7702" s="1109">
        <v>0</v>
      </c>
      <c r="O7702" s="1109">
        <v>0</v>
      </c>
      <c r="P7702" s="1109">
        <v>0</v>
      </c>
      <c r="Q7702" s="1109">
        <v>0</v>
      </c>
    </row>
    <row r="7703" spans="1:17">
      <c r="A7703" s="1109">
        <v>23244</v>
      </c>
      <c r="B7703" s="1110" t="s">
        <v>0</v>
      </c>
      <c r="C7703" s="1109">
        <v>2.375</v>
      </c>
      <c r="D7703" s="1109">
        <v>1.867</v>
      </c>
      <c r="E7703" s="1109">
        <v>5.95</v>
      </c>
      <c r="F7703" s="1109">
        <v>0</v>
      </c>
      <c r="G7703" s="1110" t="s">
        <v>10737</v>
      </c>
      <c r="H7703" s="1110" t="s">
        <v>4654</v>
      </c>
      <c r="I7703" s="1110" t="s">
        <v>10853</v>
      </c>
      <c r="J7703" s="1109">
        <v>0</v>
      </c>
      <c r="K7703" s="1109">
        <v>0</v>
      </c>
      <c r="L7703" s="1109">
        <v>0</v>
      </c>
      <c r="M7703" s="1109">
        <v>0</v>
      </c>
      <c r="N7703" s="1109">
        <v>0</v>
      </c>
      <c r="O7703" s="1109">
        <v>0</v>
      </c>
      <c r="P7703" s="1109">
        <v>0</v>
      </c>
      <c r="Q7703" s="1109">
        <v>0</v>
      </c>
    </row>
    <row r="7704" spans="1:17">
      <c r="A7704" s="1109">
        <v>23245</v>
      </c>
      <c r="B7704" s="1110" t="s">
        <v>0</v>
      </c>
      <c r="C7704" s="1109">
        <v>2.375</v>
      </c>
      <c r="D7704" s="1109">
        <v>1.867</v>
      </c>
      <c r="E7704" s="1109">
        <v>5.95</v>
      </c>
      <c r="F7704" s="1109">
        <v>0</v>
      </c>
      <c r="G7704" s="1110" t="s">
        <v>10737</v>
      </c>
      <c r="H7704" s="1110" t="s">
        <v>4654</v>
      </c>
      <c r="I7704" s="1110" t="s">
        <v>10771</v>
      </c>
      <c r="J7704" s="1109">
        <v>0</v>
      </c>
      <c r="K7704" s="1109">
        <v>0</v>
      </c>
      <c r="L7704" s="1109">
        <v>0</v>
      </c>
      <c r="M7704" s="1109">
        <v>0</v>
      </c>
      <c r="N7704" s="1109">
        <v>0</v>
      </c>
      <c r="O7704" s="1109">
        <v>0</v>
      </c>
      <c r="P7704" s="1109">
        <v>0</v>
      </c>
      <c r="Q7704" s="1109">
        <v>0</v>
      </c>
    </row>
    <row r="7705" spans="1:17">
      <c r="A7705" s="1109">
        <v>23246</v>
      </c>
      <c r="B7705" s="1110" t="s">
        <v>0</v>
      </c>
      <c r="C7705" s="1109">
        <v>2.375</v>
      </c>
      <c r="D7705" s="1109">
        <v>1.867</v>
      </c>
      <c r="E7705" s="1109">
        <v>5.95</v>
      </c>
      <c r="F7705" s="1109">
        <v>0</v>
      </c>
      <c r="G7705" s="1110" t="s">
        <v>10737</v>
      </c>
      <c r="H7705" s="1110" t="s">
        <v>4654</v>
      </c>
      <c r="I7705" s="1110" t="s">
        <v>10851</v>
      </c>
      <c r="J7705" s="1109">
        <v>0</v>
      </c>
      <c r="K7705" s="1109">
        <v>0</v>
      </c>
      <c r="L7705" s="1109">
        <v>0</v>
      </c>
      <c r="M7705" s="1109">
        <v>0</v>
      </c>
      <c r="N7705" s="1109">
        <v>0</v>
      </c>
      <c r="O7705" s="1109">
        <v>0</v>
      </c>
      <c r="P7705" s="1109">
        <v>0</v>
      </c>
      <c r="Q7705" s="1109">
        <v>0</v>
      </c>
    </row>
    <row r="7706" spans="1:17">
      <c r="A7706" s="1109">
        <v>23247</v>
      </c>
      <c r="B7706" s="1110" t="s">
        <v>0</v>
      </c>
      <c r="C7706" s="1109">
        <v>2.375</v>
      </c>
      <c r="D7706" s="1109">
        <v>1.867</v>
      </c>
      <c r="E7706" s="1109">
        <v>5.95</v>
      </c>
      <c r="F7706" s="1109">
        <v>0</v>
      </c>
      <c r="G7706" s="1110" t="s">
        <v>10753</v>
      </c>
      <c r="H7706" s="1110" t="s">
        <v>4654</v>
      </c>
      <c r="I7706" s="1110" t="s">
        <v>10853</v>
      </c>
      <c r="J7706" s="1109">
        <v>0</v>
      </c>
      <c r="K7706" s="1109">
        <v>0</v>
      </c>
      <c r="L7706" s="1109">
        <v>0</v>
      </c>
      <c r="M7706" s="1109">
        <v>0</v>
      </c>
      <c r="N7706" s="1109">
        <v>0</v>
      </c>
      <c r="O7706" s="1109">
        <v>0</v>
      </c>
      <c r="P7706" s="1109">
        <v>0</v>
      </c>
      <c r="Q7706" s="1109">
        <v>0</v>
      </c>
    </row>
    <row r="7707" spans="1:17">
      <c r="A7707" s="1109">
        <v>23248</v>
      </c>
      <c r="B7707" s="1110" t="s">
        <v>0</v>
      </c>
      <c r="C7707" s="1109">
        <v>2.375</v>
      </c>
      <c r="D7707" s="1109">
        <v>1.867</v>
      </c>
      <c r="E7707" s="1109">
        <v>5.95</v>
      </c>
      <c r="F7707" s="1109">
        <v>0</v>
      </c>
      <c r="G7707" s="1110" t="s">
        <v>10753</v>
      </c>
      <c r="H7707" s="1110" t="s">
        <v>4654</v>
      </c>
      <c r="I7707" s="1110" t="s">
        <v>10771</v>
      </c>
      <c r="J7707" s="1109">
        <v>0</v>
      </c>
      <c r="K7707" s="1109">
        <v>0</v>
      </c>
      <c r="L7707" s="1109">
        <v>0</v>
      </c>
      <c r="M7707" s="1109">
        <v>0</v>
      </c>
      <c r="N7707" s="1109">
        <v>0</v>
      </c>
      <c r="O7707" s="1109">
        <v>0</v>
      </c>
      <c r="P7707" s="1109">
        <v>0</v>
      </c>
      <c r="Q7707" s="1109">
        <v>0</v>
      </c>
    </row>
    <row r="7708" spans="1:17">
      <c r="A7708" s="1109">
        <v>23249</v>
      </c>
      <c r="B7708" s="1110" t="s">
        <v>0</v>
      </c>
      <c r="C7708" s="1109">
        <v>2.375</v>
      </c>
      <c r="D7708" s="1109">
        <v>1.867</v>
      </c>
      <c r="E7708" s="1109">
        <v>5.95</v>
      </c>
      <c r="F7708" s="1109">
        <v>0</v>
      </c>
      <c r="G7708" s="1110" t="s">
        <v>10753</v>
      </c>
      <c r="H7708" s="1110" t="s">
        <v>4654</v>
      </c>
      <c r="I7708" s="1110" t="s">
        <v>10851</v>
      </c>
      <c r="J7708" s="1109">
        <v>0</v>
      </c>
      <c r="K7708" s="1109">
        <v>0</v>
      </c>
      <c r="L7708" s="1109">
        <v>0</v>
      </c>
      <c r="M7708" s="1109">
        <v>0</v>
      </c>
      <c r="N7708" s="1109">
        <v>0</v>
      </c>
      <c r="O7708" s="1109">
        <v>0</v>
      </c>
      <c r="P7708" s="1109">
        <v>0</v>
      </c>
      <c r="Q7708" s="1109">
        <v>0</v>
      </c>
    </row>
    <row r="7709" spans="1:17">
      <c r="A7709" s="1109">
        <v>23250</v>
      </c>
      <c r="B7709" s="1110" t="s">
        <v>0</v>
      </c>
      <c r="C7709" s="1109">
        <v>2.375</v>
      </c>
      <c r="D7709" s="1109">
        <v>1.867</v>
      </c>
      <c r="E7709" s="1109">
        <v>5.95</v>
      </c>
      <c r="F7709" s="1109">
        <v>0</v>
      </c>
      <c r="G7709" s="1110" t="s">
        <v>10739</v>
      </c>
      <c r="H7709" s="1110" t="s">
        <v>4654</v>
      </c>
      <c r="I7709" s="1110" t="s">
        <v>10853</v>
      </c>
      <c r="J7709" s="1109">
        <v>0</v>
      </c>
      <c r="K7709" s="1109">
        <v>0</v>
      </c>
      <c r="L7709" s="1109">
        <v>0</v>
      </c>
      <c r="M7709" s="1109">
        <v>0</v>
      </c>
      <c r="N7709" s="1109">
        <v>0</v>
      </c>
      <c r="O7709" s="1109">
        <v>0</v>
      </c>
      <c r="P7709" s="1109">
        <v>0</v>
      </c>
      <c r="Q7709" s="1109">
        <v>0</v>
      </c>
    </row>
    <row r="7710" spans="1:17">
      <c r="A7710" s="1109">
        <v>23251</v>
      </c>
      <c r="B7710" s="1110" t="s">
        <v>0</v>
      </c>
      <c r="C7710" s="1109">
        <v>2.375</v>
      </c>
      <c r="D7710" s="1109">
        <v>1.867</v>
      </c>
      <c r="E7710" s="1109">
        <v>5.95</v>
      </c>
      <c r="F7710" s="1109">
        <v>0</v>
      </c>
      <c r="G7710" s="1110" t="s">
        <v>10739</v>
      </c>
      <c r="H7710" s="1110" t="s">
        <v>4654</v>
      </c>
      <c r="I7710" s="1110" t="s">
        <v>10771</v>
      </c>
      <c r="J7710" s="1109">
        <v>0</v>
      </c>
      <c r="K7710" s="1109">
        <v>0</v>
      </c>
      <c r="L7710" s="1109">
        <v>0</v>
      </c>
      <c r="M7710" s="1109">
        <v>0</v>
      </c>
      <c r="N7710" s="1109">
        <v>0</v>
      </c>
      <c r="O7710" s="1109">
        <v>0</v>
      </c>
      <c r="P7710" s="1109">
        <v>0</v>
      </c>
      <c r="Q7710" s="1109">
        <v>0</v>
      </c>
    </row>
    <row r="7711" spans="1:17">
      <c r="A7711" s="1109">
        <v>23252</v>
      </c>
      <c r="B7711" s="1110" t="s">
        <v>0</v>
      </c>
      <c r="C7711" s="1109">
        <v>2.375</v>
      </c>
      <c r="D7711" s="1109">
        <v>1.867</v>
      </c>
      <c r="E7711" s="1109">
        <v>5.95</v>
      </c>
      <c r="F7711" s="1109">
        <v>0</v>
      </c>
      <c r="G7711" s="1110" t="s">
        <v>10739</v>
      </c>
      <c r="H7711" s="1110" t="s">
        <v>4654</v>
      </c>
      <c r="I7711" s="1110" t="s">
        <v>10851</v>
      </c>
      <c r="J7711" s="1109">
        <v>0</v>
      </c>
      <c r="K7711" s="1109">
        <v>0</v>
      </c>
      <c r="L7711" s="1109">
        <v>0</v>
      </c>
      <c r="M7711" s="1109">
        <v>0</v>
      </c>
      <c r="N7711" s="1109">
        <v>0</v>
      </c>
      <c r="O7711" s="1109">
        <v>0</v>
      </c>
      <c r="P7711" s="1109">
        <v>0</v>
      </c>
      <c r="Q7711" s="1109">
        <v>0</v>
      </c>
    </row>
    <row r="7712" spans="1:17">
      <c r="A7712" s="1109">
        <v>23253</v>
      </c>
      <c r="B7712" s="1110" t="s">
        <v>0</v>
      </c>
      <c r="C7712" s="1109">
        <v>2.375</v>
      </c>
      <c r="D7712" s="1109">
        <v>1.867</v>
      </c>
      <c r="E7712" s="1109">
        <v>5.95</v>
      </c>
      <c r="F7712" s="1109">
        <v>0</v>
      </c>
      <c r="G7712" s="1110" t="s">
        <v>10844</v>
      </c>
      <c r="H7712" s="1110" t="s">
        <v>4654</v>
      </c>
      <c r="I7712" s="1110" t="s">
        <v>10853</v>
      </c>
      <c r="J7712" s="1109">
        <v>0</v>
      </c>
      <c r="K7712" s="1109">
        <v>0</v>
      </c>
      <c r="L7712" s="1109">
        <v>0</v>
      </c>
      <c r="M7712" s="1109">
        <v>0</v>
      </c>
      <c r="N7712" s="1109">
        <v>0</v>
      </c>
      <c r="O7712" s="1109">
        <v>0</v>
      </c>
      <c r="P7712" s="1109">
        <v>0</v>
      </c>
      <c r="Q7712" s="1109">
        <v>0</v>
      </c>
    </row>
    <row r="7713" spans="1:17">
      <c r="A7713" s="1109">
        <v>23254</v>
      </c>
      <c r="B7713" s="1110" t="s">
        <v>0</v>
      </c>
      <c r="C7713" s="1109">
        <v>2.375</v>
      </c>
      <c r="D7713" s="1109">
        <v>1.867</v>
      </c>
      <c r="E7713" s="1109">
        <v>5.95</v>
      </c>
      <c r="F7713" s="1109">
        <v>0</v>
      </c>
      <c r="G7713" s="1110" t="s">
        <v>10844</v>
      </c>
      <c r="H7713" s="1110" t="s">
        <v>4654</v>
      </c>
      <c r="I7713" s="1110" t="s">
        <v>10771</v>
      </c>
      <c r="J7713" s="1109">
        <v>0</v>
      </c>
      <c r="K7713" s="1109">
        <v>0</v>
      </c>
      <c r="L7713" s="1109">
        <v>0</v>
      </c>
      <c r="M7713" s="1109">
        <v>0</v>
      </c>
      <c r="N7713" s="1109">
        <v>0</v>
      </c>
      <c r="O7713" s="1109">
        <v>0</v>
      </c>
      <c r="P7713" s="1109">
        <v>0</v>
      </c>
      <c r="Q7713" s="1109">
        <v>0</v>
      </c>
    </row>
    <row r="7714" spans="1:17">
      <c r="A7714" s="1109">
        <v>23255</v>
      </c>
      <c r="B7714" s="1110" t="s">
        <v>0</v>
      </c>
      <c r="C7714" s="1109">
        <v>2.375</v>
      </c>
      <c r="D7714" s="1109">
        <v>1.867</v>
      </c>
      <c r="E7714" s="1109">
        <v>5.95</v>
      </c>
      <c r="F7714" s="1109">
        <v>0</v>
      </c>
      <c r="G7714" s="1110" t="s">
        <v>10844</v>
      </c>
      <c r="H7714" s="1110" t="s">
        <v>4654</v>
      </c>
      <c r="I7714" s="1110" t="s">
        <v>10851</v>
      </c>
      <c r="J7714" s="1109">
        <v>0</v>
      </c>
      <c r="K7714" s="1109">
        <v>0</v>
      </c>
      <c r="L7714" s="1109">
        <v>0</v>
      </c>
      <c r="M7714" s="1109">
        <v>0</v>
      </c>
      <c r="N7714" s="1109">
        <v>0</v>
      </c>
      <c r="O7714" s="1109">
        <v>0</v>
      </c>
      <c r="P7714" s="1109">
        <v>0</v>
      </c>
      <c r="Q7714" s="1109">
        <v>0</v>
      </c>
    </row>
    <row r="7715" spans="1:17">
      <c r="A7715" s="1109">
        <v>23256</v>
      </c>
      <c r="B7715" s="1110" t="s">
        <v>0</v>
      </c>
      <c r="C7715" s="1109">
        <v>2.375</v>
      </c>
      <c r="D7715" s="1109">
        <v>1.867</v>
      </c>
      <c r="E7715" s="1109">
        <v>5.8</v>
      </c>
      <c r="F7715" s="1109">
        <v>0</v>
      </c>
      <c r="G7715" s="1110" t="s">
        <v>10840</v>
      </c>
      <c r="H7715" s="1110" t="s">
        <v>4654</v>
      </c>
      <c r="I7715" s="1110" t="s">
        <v>10841</v>
      </c>
      <c r="J7715" s="1109">
        <v>0</v>
      </c>
      <c r="K7715" s="1109">
        <v>0</v>
      </c>
      <c r="L7715" s="1109">
        <v>0</v>
      </c>
      <c r="M7715" s="1109">
        <v>0</v>
      </c>
      <c r="N7715" s="1109">
        <v>0</v>
      </c>
      <c r="O7715" s="1109">
        <v>0</v>
      </c>
      <c r="P7715" s="1109">
        <v>0</v>
      </c>
      <c r="Q7715" s="1109">
        <v>0</v>
      </c>
    </row>
    <row r="7716" spans="1:17">
      <c r="A7716" s="1109">
        <v>23257</v>
      </c>
      <c r="B7716" s="1110" t="s">
        <v>0</v>
      </c>
      <c r="C7716" s="1109">
        <v>2.375</v>
      </c>
      <c r="D7716" s="1109">
        <v>1.867</v>
      </c>
      <c r="E7716" s="1109">
        <v>5.8</v>
      </c>
      <c r="F7716" s="1109">
        <v>0</v>
      </c>
      <c r="G7716" s="1110" t="s">
        <v>10840</v>
      </c>
      <c r="H7716" s="1110" t="s">
        <v>4654</v>
      </c>
      <c r="I7716" s="1110" t="s">
        <v>10832</v>
      </c>
      <c r="J7716" s="1109">
        <v>0</v>
      </c>
      <c r="K7716" s="1109">
        <v>0</v>
      </c>
      <c r="L7716" s="1109">
        <v>0</v>
      </c>
      <c r="M7716" s="1109">
        <v>0</v>
      </c>
      <c r="N7716" s="1109">
        <v>0</v>
      </c>
      <c r="O7716" s="1109">
        <v>0</v>
      </c>
      <c r="P7716" s="1109">
        <v>0</v>
      </c>
      <c r="Q7716" s="1109">
        <v>0</v>
      </c>
    </row>
    <row r="7717" spans="1:17">
      <c r="A7717" s="1109">
        <v>23258</v>
      </c>
      <c r="B7717" s="1110" t="s">
        <v>0</v>
      </c>
      <c r="C7717" s="1109">
        <v>2.375</v>
      </c>
      <c r="D7717" s="1109">
        <v>1.867</v>
      </c>
      <c r="E7717" s="1109">
        <v>5.8</v>
      </c>
      <c r="F7717" s="1109">
        <v>0</v>
      </c>
      <c r="G7717" s="1110" t="s">
        <v>10840</v>
      </c>
      <c r="H7717" s="1110" t="s">
        <v>4654</v>
      </c>
      <c r="I7717" s="1110" t="s">
        <v>10839</v>
      </c>
      <c r="J7717" s="1109">
        <v>0</v>
      </c>
      <c r="K7717" s="1109">
        <v>0</v>
      </c>
      <c r="L7717" s="1109">
        <v>0</v>
      </c>
      <c r="M7717" s="1109">
        <v>0</v>
      </c>
      <c r="N7717" s="1109">
        <v>0</v>
      </c>
      <c r="O7717" s="1109">
        <v>0</v>
      </c>
      <c r="P7717" s="1109">
        <v>0</v>
      </c>
      <c r="Q7717" s="1109">
        <v>0</v>
      </c>
    </row>
    <row r="7718" spans="1:17">
      <c r="A7718" s="1109">
        <v>23259</v>
      </c>
      <c r="B7718" s="1110" t="s">
        <v>0</v>
      </c>
      <c r="C7718" s="1109">
        <v>2.375</v>
      </c>
      <c r="D7718" s="1109">
        <v>1.867</v>
      </c>
      <c r="E7718" s="1109">
        <v>5.8</v>
      </c>
      <c r="F7718" s="1109">
        <v>0</v>
      </c>
      <c r="G7718" s="1110" t="s">
        <v>10842</v>
      </c>
      <c r="H7718" s="1110" t="s">
        <v>4654</v>
      </c>
      <c r="I7718" s="1110" t="s">
        <v>10841</v>
      </c>
      <c r="J7718" s="1109">
        <v>0</v>
      </c>
      <c r="K7718" s="1109">
        <v>0</v>
      </c>
      <c r="L7718" s="1109">
        <v>0</v>
      </c>
      <c r="M7718" s="1109">
        <v>0</v>
      </c>
      <c r="N7718" s="1109">
        <v>0</v>
      </c>
      <c r="O7718" s="1109">
        <v>0</v>
      </c>
      <c r="P7718" s="1109">
        <v>0</v>
      </c>
      <c r="Q7718" s="1109">
        <v>0</v>
      </c>
    </row>
    <row r="7719" spans="1:17">
      <c r="A7719" s="1109">
        <v>23260</v>
      </c>
      <c r="B7719" s="1110" t="s">
        <v>0</v>
      </c>
      <c r="C7719" s="1109">
        <v>2.375</v>
      </c>
      <c r="D7719" s="1109">
        <v>1.867</v>
      </c>
      <c r="E7719" s="1109">
        <v>5.8</v>
      </c>
      <c r="F7719" s="1109">
        <v>0</v>
      </c>
      <c r="G7719" s="1110" t="s">
        <v>10842</v>
      </c>
      <c r="H7719" s="1110" t="s">
        <v>4654</v>
      </c>
      <c r="I7719" s="1110" t="s">
        <v>10852</v>
      </c>
      <c r="J7719" s="1109">
        <v>0</v>
      </c>
      <c r="K7719" s="1109">
        <v>0</v>
      </c>
      <c r="L7719" s="1109">
        <v>0</v>
      </c>
      <c r="M7719" s="1109">
        <v>0</v>
      </c>
      <c r="N7719" s="1109">
        <v>0</v>
      </c>
      <c r="O7719" s="1109">
        <v>0</v>
      </c>
      <c r="P7719" s="1109">
        <v>0</v>
      </c>
      <c r="Q7719" s="1109">
        <v>0</v>
      </c>
    </row>
    <row r="7720" spans="1:17">
      <c r="A7720" s="1109">
        <v>23261</v>
      </c>
      <c r="B7720" s="1110" t="s">
        <v>0</v>
      </c>
      <c r="C7720" s="1109">
        <v>2.375</v>
      </c>
      <c r="D7720" s="1109">
        <v>1.867</v>
      </c>
      <c r="E7720" s="1109">
        <v>5.8</v>
      </c>
      <c r="F7720" s="1109">
        <v>0</v>
      </c>
      <c r="G7720" s="1110" t="s">
        <v>10842</v>
      </c>
      <c r="H7720" s="1110" t="s">
        <v>4654</v>
      </c>
      <c r="I7720" s="1110" t="s">
        <v>10832</v>
      </c>
      <c r="J7720" s="1109">
        <v>0</v>
      </c>
      <c r="K7720" s="1109">
        <v>0</v>
      </c>
      <c r="L7720" s="1109">
        <v>0</v>
      </c>
      <c r="M7720" s="1109">
        <v>0</v>
      </c>
      <c r="N7720" s="1109">
        <v>0</v>
      </c>
      <c r="O7720" s="1109">
        <v>0</v>
      </c>
      <c r="P7720" s="1109">
        <v>0</v>
      </c>
      <c r="Q7720" s="1109">
        <v>0</v>
      </c>
    </row>
    <row r="7721" spans="1:17">
      <c r="A7721" s="1109">
        <v>23262</v>
      </c>
      <c r="B7721" s="1110" t="s">
        <v>0</v>
      </c>
      <c r="C7721" s="1109">
        <v>2.375</v>
      </c>
      <c r="D7721" s="1109">
        <v>1.867</v>
      </c>
      <c r="E7721" s="1109">
        <v>5.8</v>
      </c>
      <c r="F7721" s="1109">
        <v>0</v>
      </c>
      <c r="G7721" s="1110" t="s">
        <v>10842</v>
      </c>
      <c r="H7721" s="1110" t="s">
        <v>4654</v>
      </c>
      <c r="I7721" s="1110" t="s">
        <v>10839</v>
      </c>
      <c r="J7721" s="1109">
        <v>0</v>
      </c>
      <c r="K7721" s="1109">
        <v>0</v>
      </c>
      <c r="L7721" s="1109">
        <v>0</v>
      </c>
      <c r="M7721" s="1109">
        <v>0</v>
      </c>
      <c r="N7721" s="1109">
        <v>0</v>
      </c>
      <c r="O7721" s="1109">
        <v>0</v>
      </c>
      <c r="P7721" s="1109">
        <v>0</v>
      </c>
      <c r="Q7721" s="1109">
        <v>0</v>
      </c>
    </row>
    <row r="7722" spans="1:17">
      <c r="A7722" s="1109">
        <v>23263</v>
      </c>
      <c r="B7722" s="1110" t="s">
        <v>0</v>
      </c>
      <c r="C7722" s="1109">
        <v>2.375</v>
      </c>
      <c r="D7722" s="1109">
        <v>1.867</v>
      </c>
      <c r="E7722" s="1109">
        <v>5.8</v>
      </c>
      <c r="F7722" s="1109">
        <v>0</v>
      </c>
      <c r="G7722" s="1110" t="s">
        <v>10843</v>
      </c>
      <c r="H7722" s="1110" t="s">
        <v>4654</v>
      </c>
      <c r="I7722" s="1110" t="s">
        <v>10841</v>
      </c>
      <c r="J7722" s="1109">
        <v>0</v>
      </c>
      <c r="K7722" s="1109">
        <v>0</v>
      </c>
      <c r="L7722" s="1109">
        <v>0</v>
      </c>
      <c r="M7722" s="1109">
        <v>0</v>
      </c>
      <c r="N7722" s="1109">
        <v>0</v>
      </c>
      <c r="O7722" s="1109">
        <v>0</v>
      </c>
      <c r="P7722" s="1109">
        <v>0</v>
      </c>
      <c r="Q7722" s="1109">
        <v>0</v>
      </c>
    </row>
    <row r="7723" spans="1:17">
      <c r="A7723" s="1109">
        <v>23264</v>
      </c>
      <c r="B7723" s="1110" t="s">
        <v>0</v>
      </c>
      <c r="C7723" s="1109">
        <v>2.375</v>
      </c>
      <c r="D7723" s="1109">
        <v>1.867</v>
      </c>
      <c r="E7723" s="1109">
        <v>5.8</v>
      </c>
      <c r="F7723" s="1109">
        <v>0</v>
      </c>
      <c r="G7723" s="1110" t="s">
        <v>10843</v>
      </c>
      <c r="H7723" s="1110" t="s">
        <v>4654</v>
      </c>
      <c r="I7723" s="1110" t="s">
        <v>10832</v>
      </c>
      <c r="J7723" s="1109">
        <v>0</v>
      </c>
      <c r="K7723" s="1109">
        <v>0</v>
      </c>
      <c r="L7723" s="1109">
        <v>0</v>
      </c>
      <c r="M7723" s="1109">
        <v>0</v>
      </c>
      <c r="N7723" s="1109">
        <v>0</v>
      </c>
      <c r="O7723" s="1109">
        <v>0</v>
      </c>
      <c r="P7723" s="1109">
        <v>0</v>
      </c>
      <c r="Q7723" s="1109">
        <v>0</v>
      </c>
    </row>
    <row r="7724" spans="1:17">
      <c r="A7724" s="1109">
        <v>23265</v>
      </c>
      <c r="B7724" s="1110" t="s">
        <v>0</v>
      </c>
      <c r="C7724" s="1109">
        <v>2.375</v>
      </c>
      <c r="D7724" s="1109">
        <v>1.867</v>
      </c>
      <c r="E7724" s="1109">
        <v>5.8</v>
      </c>
      <c r="F7724" s="1109">
        <v>0</v>
      </c>
      <c r="G7724" s="1110" t="s">
        <v>10843</v>
      </c>
      <c r="H7724" s="1110" t="s">
        <v>4654</v>
      </c>
      <c r="I7724" s="1110" t="s">
        <v>10852</v>
      </c>
      <c r="J7724" s="1109">
        <v>0</v>
      </c>
      <c r="K7724" s="1109">
        <v>0</v>
      </c>
      <c r="L7724" s="1109">
        <v>0</v>
      </c>
      <c r="M7724" s="1109">
        <v>0</v>
      </c>
      <c r="N7724" s="1109">
        <v>0</v>
      </c>
      <c r="O7724" s="1109">
        <v>0</v>
      </c>
      <c r="P7724" s="1109">
        <v>0</v>
      </c>
      <c r="Q7724" s="1109">
        <v>0</v>
      </c>
    </row>
    <row r="7725" spans="1:17">
      <c r="A7725" s="1109">
        <v>23266</v>
      </c>
      <c r="B7725" s="1110" t="s">
        <v>0</v>
      </c>
      <c r="C7725" s="1109">
        <v>2.375</v>
      </c>
      <c r="D7725" s="1109">
        <v>1.867</v>
      </c>
      <c r="E7725" s="1109">
        <v>5.8</v>
      </c>
      <c r="F7725" s="1109">
        <v>0</v>
      </c>
      <c r="G7725" s="1110" t="s">
        <v>10843</v>
      </c>
      <c r="H7725" s="1110" t="s">
        <v>4654</v>
      </c>
      <c r="I7725" s="1110" t="s">
        <v>10839</v>
      </c>
      <c r="J7725" s="1109">
        <v>0</v>
      </c>
      <c r="K7725" s="1109">
        <v>0</v>
      </c>
      <c r="L7725" s="1109">
        <v>0</v>
      </c>
      <c r="M7725" s="1109">
        <v>0</v>
      </c>
      <c r="N7725" s="1109">
        <v>0</v>
      </c>
      <c r="O7725" s="1109">
        <v>0</v>
      </c>
      <c r="P7725" s="1109">
        <v>0</v>
      </c>
      <c r="Q7725" s="1109">
        <v>0</v>
      </c>
    </row>
    <row r="7726" spans="1:17">
      <c r="A7726" s="1109">
        <v>23267</v>
      </c>
      <c r="B7726" s="1110" t="s">
        <v>0</v>
      </c>
      <c r="C7726" s="1109">
        <v>2.375</v>
      </c>
      <c r="D7726" s="1109">
        <v>1.867</v>
      </c>
      <c r="E7726" s="1109">
        <v>5.8</v>
      </c>
      <c r="F7726" s="1109">
        <v>0</v>
      </c>
      <c r="G7726" s="1110" t="s">
        <v>10784</v>
      </c>
      <c r="H7726" s="1110" t="s">
        <v>4654</v>
      </c>
      <c r="I7726" s="1110" t="s">
        <v>10841</v>
      </c>
      <c r="J7726" s="1109">
        <v>0</v>
      </c>
      <c r="K7726" s="1109">
        <v>0</v>
      </c>
      <c r="L7726" s="1109">
        <v>0</v>
      </c>
      <c r="M7726" s="1109">
        <v>0</v>
      </c>
      <c r="N7726" s="1109">
        <v>0</v>
      </c>
      <c r="O7726" s="1109">
        <v>0</v>
      </c>
      <c r="P7726" s="1109">
        <v>0</v>
      </c>
      <c r="Q7726" s="1109">
        <v>0</v>
      </c>
    </row>
    <row r="7727" spans="1:17">
      <c r="A7727" s="1109">
        <v>23268</v>
      </c>
      <c r="B7727" s="1110" t="s">
        <v>0</v>
      </c>
      <c r="C7727" s="1109">
        <v>2.375</v>
      </c>
      <c r="D7727" s="1109">
        <v>1.867</v>
      </c>
      <c r="E7727" s="1109">
        <v>5.8</v>
      </c>
      <c r="F7727" s="1109">
        <v>0</v>
      </c>
      <c r="G7727" s="1110" t="s">
        <v>10784</v>
      </c>
      <c r="H7727" s="1110" t="s">
        <v>4654</v>
      </c>
      <c r="I7727" s="1110" t="s">
        <v>10832</v>
      </c>
      <c r="J7727" s="1109">
        <v>0</v>
      </c>
      <c r="K7727" s="1109">
        <v>0</v>
      </c>
      <c r="L7727" s="1109">
        <v>0</v>
      </c>
      <c r="M7727" s="1109">
        <v>0</v>
      </c>
      <c r="N7727" s="1109">
        <v>0</v>
      </c>
      <c r="O7727" s="1109">
        <v>0</v>
      </c>
      <c r="P7727" s="1109">
        <v>0</v>
      </c>
      <c r="Q7727" s="1109">
        <v>0</v>
      </c>
    </row>
    <row r="7728" spans="1:17">
      <c r="A7728" s="1109">
        <v>23269</v>
      </c>
      <c r="B7728" s="1110" t="s">
        <v>0</v>
      </c>
      <c r="C7728" s="1109">
        <v>2.375</v>
      </c>
      <c r="D7728" s="1109">
        <v>1.867</v>
      </c>
      <c r="E7728" s="1109">
        <v>5.8</v>
      </c>
      <c r="F7728" s="1109">
        <v>0</v>
      </c>
      <c r="G7728" s="1110" t="s">
        <v>10784</v>
      </c>
      <c r="H7728" s="1110" t="s">
        <v>4654</v>
      </c>
      <c r="I7728" s="1110" t="s">
        <v>10839</v>
      </c>
      <c r="J7728" s="1109">
        <v>0</v>
      </c>
      <c r="K7728" s="1109">
        <v>0</v>
      </c>
      <c r="L7728" s="1109">
        <v>0</v>
      </c>
      <c r="M7728" s="1109">
        <v>0</v>
      </c>
      <c r="N7728" s="1109">
        <v>0</v>
      </c>
      <c r="O7728" s="1109">
        <v>0</v>
      </c>
      <c r="P7728" s="1109">
        <v>0</v>
      </c>
      <c r="Q7728" s="1109">
        <v>0</v>
      </c>
    </row>
    <row r="7729" spans="1:17">
      <c r="A7729" s="1109">
        <v>23270</v>
      </c>
      <c r="B7729" s="1110" t="s">
        <v>0</v>
      </c>
      <c r="C7729" s="1109">
        <v>2.375</v>
      </c>
      <c r="D7729" s="1109">
        <v>1.867</v>
      </c>
      <c r="E7729" s="1109">
        <v>5.8</v>
      </c>
      <c r="F7729" s="1109">
        <v>0</v>
      </c>
      <c r="G7729" s="1110" t="s">
        <v>10741</v>
      </c>
      <c r="H7729" s="1110" t="s">
        <v>4654</v>
      </c>
      <c r="I7729" s="1110" t="s">
        <v>10841</v>
      </c>
      <c r="J7729" s="1109">
        <v>0</v>
      </c>
      <c r="K7729" s="1109">
        <v>0</v>
      </c>
      <c r="L7729" s="1109">
        <v>0</v>
      </c>
      <c r="M7729" s="1109">
        <v>0</v>
      </c>
      <c r="N7729" s="1109">
        <v>0</v>
      </c>
      <c r="O7729" s="1109">
        <v>0</v>
      </c>
      <c r="P7729" s="1109">
        <v>0</v>
      </c>
      <c r="Q7729" s="1109">
        <v>0</v>
      </c>
    </row>
    <row r="7730" spans="1:17">
      <c r="A7730" s="1109">
        <v>23271</v>
      </c>
      <c r="B7730" s="1110" t="s">
        <v>0</v>
      </c>
      <c r="C7730" s="1109">
        <v>2.375</v>
      </c>
      <c r="D7730" s="1109">
        <v>1.867</v>
      </c>
      <c r="E7730" s="1109">
        <v>5.8</v>
      </c>
      <c r="F7730" s="1109">
        <v>0</v>
      </c>
      <c r="G7730" s="1110" t="s">
        <v>10741</v>
      </c>
      <c r="H7730" s="1110" t="s">
        <v>4654</v>
      </c>
      <c r="I7730" s="1110" t="s">
        <v>10852</v>
      </c>
      <c r="J7730" s="1109">
        <v>0</v>
      </c>
      <c r="K7730" s="1109">
        <v>0</v>
      </c>
      <c r="L7730" s="1109">
        <v>0</v>
      </c>
      <c r="M7730" s="1109">
        <v>0</v>
      </c>
      <c r="N7730" s="1109">
        <v>0</v>
      </c>
      <c r="O7730" s="1109">
        <v>0</v>
      </c>
      <c r="P7730" s="1109">
        <v>0</v>
      </c>
      <c r="Q7730" s="1109">
        <v>0</v>
      </c>
    </row>
    <row r="7731" spans="1:17">
      <c r="A7731" s="1109">
        <v>23272</v>
      </c>
      <c r="B7731" s="1110" t="s">
        <v>0</v>
      </c>
      <c r="C7731" s="1109">
        <v>2.375</v>
      </c>
      <c r="D7731" s="1109">
        <v>1.867</v>
      </c>
      <c r="E7731" s="1109">
        <v>5.8</v>
      </c>
      <c r="F7731" s="1109">
        <v>0</v>
      </c>
      <c r="G7731" s="1110" t="s">
        <v>10741</v>
      </c>
      <c r="H7731" s="1110" t="s">
        <v>4654</v>
      </c>
      <c r="I7731" s="1110" t="s">
        <v>10832</v>
      </c>
      <c r="J7731" s="1109">
        <v>0</v>
      </c>
      <c r="K7731" s="1109">
        <v>0</v>
      </c>
      <c r="L7731" s="1109">
        <v>0</v>
      </c>
      <c r="M7731" s="1109">
        <v>0</v>
      </c>
      <c r="N7731" s="1109">
        <v>0</v>
      </c>
      <c r="O7731" s="1109">
        <v>0</v>
      </c>
      <c r="P7731" s="1109">
        <v>0</v>
      </c>
      <c r="Q7731" s="1109">
        <v>0</v>
      </c>
    </row>
    <row r="7732" spans="1:17">
      <c r="A7732" s="1109">
        <v>23273</v>
      </c>
      <c r="B7732" s="1110" t="s">
        <v>0</v>
      </c>
      <c r="C7732" s="1109">
        <v>2.375</v>
      </c>
      <c r="D7732" s="1109">
        <v>1.867</v>
      </c>
      <c r="E7732" s="1109">
        <v>5.8</v>
      </c>
      <c r="F7732" s="1109">
        <v>0</v>
      </c>
      <c r="G7732" s="1110" t="s">
        <v>10741</v>
      </c>
      <c r="H7732" s="1110" t="s">
        <v>4654</v>
      </c>
      <c r="I7732" s="1110" t="s">
        <v>10839</v>
      </c>
      <c r="J7732" s="1109">
        <v>0</v>
      </c>
      <c r="K7732" s="1109">
        <v>0</v>
      </c>
      <c r="L7732" s="1109">
        <v>0</v>
      </c>
      <c r="M7732" s="1109">
        <v>0</v>
      </c>
      <c r="N7732" s="1109">
        <v>0</v>
      </c>
      <c r="O7732" s="1109">
        <v>0</v>
      </c>
      <c r="P7732" s="1109">
        <v>0</v>
      </c>
      <c r="Q7732" s="1109">
        <v>0</v>
      </c>
    </row>
    <row r="7733" spans="1:17">
      <c r="A7733" s="1109">
        <v>23274</v>
      </c>
      <c r="B7733" s="1110" t="s">
        <v>0</v>
      </c>
      <c r="C7733" s="1109">
        <v>2.375</v>
      </c>
      <c r="D7733" s="1109">
        <v>1.867</v>
      </c>
      <c r="E7733" s="1109">
        <v>5.8</v>
      </c>
      <c r="F7733" s="1109">
        <v>0</v>
      </c>
      <c r="G7733" s="1110" t="s">
        <v>10790</v>
      </c>
      <c r="H7733" s="1110" t="s">
        <v>4654</v>
      </c>
      <c r="I7733" s="1110" t="s">
        <v>10841</v>
      </c>
      <c r="J7733" s="1109">
        <v>0</v>
      </c>
      <c r="K7733" s="1109">
        <v>0</v>
      </c>
      <c r="L7733" s="1109">
        <v>0</v>
      </c>
      <c r="M7733" s="1109">
        <v>0</v>
      </c>
      <c r="N7733" s="1109">
        <v>0</v>
      </c>
      <c r="O7733" s="1109">
        <v>0</v>
      </c>
      <c r="P7733" s="1109">
        <v>0</v>
      </c>
      <c r="Q7733" s="1109">
        <v>0</v>
      </c>
    </row>
    <row r="7734" spans="1:17">
      <c r="A7734" s="1109">
        <v>23275</v>
      </c>
      <c r="B7734" s="1110" t="s">
        <v>0</v>
      </c>
      <c r="C7734" s="1109">
        <v>2.375</v>
      </c>
      <c r="D7734" s="1109">
        <v>1.867</v>
      </c>
      <c r="E7734" s="1109">
        <v>5.8</v>
      </c>
      <c r="F7734" s="1109">
        <v>0</v>
      </c>
      <c r="G7734" s="1110" t="s">
        <v>10790</v>
      </c>
      <c r="H7734" s="1110" t="s">
        <v>4654</v>
      </c>
      <c r="I7734" s="1110" t="s">
        <v>10852</v>
      </c>
      <c r="J7734" s="1109">
        <v>0</v>
      </c>
      <c r="K7734" s="1109">
        <v>0</v>
      </c>
      <c r="L7734" s="1109">
        <v>0</v>
      </c>
      <c r="M7734" s="1109">
        <v>0</v>
      </c>
      <c r="N7734" s="1109">
        <v>0</v>
      </c>
      <c r="O7734" s="1109">
        <v>0</v>
      </c>
      <c r="P7734" s="1109">
        <v>0</v>
      </c>
      <c r="Q7734" s="1109">
        <v>0</v>
      </c>
    </row>
    <row r="7735" spans="1:17">
      <c r="A7735" s="1109">
        <v>23276</v>
      </c>
      <c r="B7735" s="1110" t="s">
        <v>0</v>
      </c>
      <c r="C7735" s="1109">
        <v>2.375</v>
      </c>
      <c r="D7735" s="1109">
        <v>1.867</v>
      </c>
      <c r="E7735" s="1109">
        <v>5.8</v>
      </c>
      <c r="F7735" s="1109">
        <v>0</v>
      </c>
      <c r="G7735" s="1110" t="s">
        <v>10790</v>
      </c>
      <c r="H7735" s="1110" t="s">
        <v>4654</v>
      </c>
      <c r="I7735" s="1110" t="s">
        <v>10832</v>
      </c>
      <c r="J7735" s="1109">
        <v>0</v>
      </c>
      <c r="K7735" s="1109">
        <v>0</v>
      </c>
      <c r="L7735" s="1109">
        <v>0</v>
      </c>
      <c r="M7735" s="1109">
        <v>0</v>
      </c>
      <c r="N7735" s="1109">
        <v>0</v>
      </c>
      <c r="O7735" s="1109">
        <v>0</v>
      </c>
      <c r="P7735" s="1109">
        <v>0</v>
      </c>
      <c r="Q7735" s="1109">
        <v>0</v>
      </c>
    </row>
    <row r="7736" spans="1:17">
      <c r="A7736" s="1109">
        <v>23277</v>
      </c>
      <c r="B7736" s="1110" t="s">
        <v>0</v>
      </c>
      <c r="C7736" s="1109">
        <v>2.375</v>
      </c>
      <c r="D7736" s="1109">
        <v>1.867</v>
      </c>
      <c r="E7736" s="1109">
        <v>5.8</v>
      </c>
      <c r="F7736" s="1109">
        <v>0</v>
      </c>
      <c r="G7736" s="1110" t="s">
        <v>10790</v>
      </c>
      <c r="H7736" s="1110" t="s">
        <v>4654</v>
      </c>
      <c r="I7736" s="1110" t="s">
        <v>10839</v>
      </c>
      <c r="J7736" s="1109">
        <v>0</v>
      </c>
      <c r="K7736" s="1109">
        <v>0</v>
      </c>
      <c r="L7736" s="1109">
        <v>0</v>
      </c>
      <c r="M7736" s="1109">
        <v>0</v>
      </c>
      <c r="N7736" s="1109">
        <v>0</v>
      </c>
      <c r="O7736" s="1109">
        <v>0</v>
      </c>
      <c r="P7736" s="1109">
        <v>0</v>
      </c>
      <c r="Q7736" s="1109">
        <v>0</v>
      </c>
    </row>
    <row r="7737" spans="1:17">
      <c r="A7737" s="1109">
        <v>23278</v>
      </c>
      <c r="B7737" s="1110" t="s">
        <v>0</v>
      </c>
      <c r="C7737" s="1109">
        <v>2.375</v>
      </c>
      <c r="D7737" s="1109">
        <v>1.867</v>
      </c>
      <c r="E7737" s="1109">
        <v>5.8</v>
      </c>
      <c r="F7737" s="1109">
        <v>0</v>
      </c>
      <c r="G7737" s="1110" t="s">
        <v>10833</v>
      </c>
      <c r="H7737" s="1110" t="s">
        <v>4654</v>
      </c>
      <c r="I7737" s="1110" t="s">
        <v>10841</v>
      </c>
      <c r="J7737" s="1109">
        <v>0</v>
      </c>
      <c r="K7737" s="1109">
        <v>0</v>
      </c>
      <c r="L7737" s="1109">
        <v>0</v>
      </c>
      <c r="M7737" s="1109">
        <v>0</v>
      </c>
      <c r="N7737" s="1109">
        <v>0</v>
      </c>
      <c r="O7737" s="1109">
        <v>0</v>
      </c>
      <c r="P7737" s="1109">
        <v>0</v>
      </c>
      <c r="Q7737" s="1109">
        <v>0</v>
      </c>
    </row>
    <row r="7738" spans="1:17">
      <c r="A7738" s="1109">
        <v>23279</v>
      </c>
      <c r="B7738" s="1110" t="s">
        <v>0</v>
      </c>
      <c r="C7738" s="1109">
        <v>2.375</v>
      </c>
      <c r="D7738" s="1109">
        <v>1.867</v>
      </c>
      <c r="E7738" s="1109">
        <v>5.8</v>
      </c>
      <c r="F7738" s="1109">
        <v>0</v>
      </c>
      <c r="G7738" s="1110" t="s">
        <v>10833</v>
      </c>
      <c r="H7738" s="1110" t="s">
        <v>4654</v>
      </c>
      <c r="I7738" s="1110" t="s">
        <v>10832</v>
      </c>
      <c r="J7738" s="1109">
        <v>0</v>
      </c>
      <c r="K7738" s="1109">
        <v>0</v>
      </c>
      <c r="L7738" s="1109">
        <v>0</v>
      </c>
      <c r="M7738" s="1109">
        <v>0</v>
      </c>
      <c r="N7738" s="1109">
        <v>0</v>
      </c>
      <c r="O7738" s="1109">
        <v>0</v>
      </c>
      <c r="P7738" s="1109">
        <v>0</v>
      </c>
      <c r="Q7738" s="1109">
        <v>0</v>
      </c>
    </row>
    <row r="7739" spans="1:17">
      <c r="A7739" s="1109">
        <v>23280</v>
      </c>
      <c r="B7739" s="1110" t="s">
        <v>0</v>
      </c>
      <c r="C7739" s="1109">
        <v>2.375</v>
      </c>
      <c r="D7739" s="1109">
        <v>1.867</v>
      </c>
      <c r="E7739" s="1109">
        <v>5.8</v>
      </c>
      <c r="F7739" s="1109">
        <v>0</v>
      </c>
      <c r="G7739" s="1110" t="s">
        <v>10833</v>
      </c>
      <c r="H7739" s="1110" t="s">
        <v>4654</v>
      </c>
      <c r="I7739" s="1110" t="s">
        <v>10852</v>
      </c>
      <c r="J7739" s="1109">
        <v>0</v>
      </c>
      <c r="K7739" s="1109">
        <v>0</v>
      </c>
      <c r="L7739" s="1109">
        <v>0</v>
      </c>
      <c r="M7739" s="1109">
        <v>0</v>
      </c>
      <c r="N7739" s="1109">
        <v>0</v>
      </c>
      <c r="O7739" s="1109">
        <v>0</v>
      </c>
      <c r="P7739" s="1109">
        <v>0</v>
      </c>
      <c r="Q7739" s="1109">
        <v>0</v>
      </c>
    </row>
    <row r="7740" spans="1:17">
      <c r="A7740" s="1109">
        <v>23281</v>
      </c>
      <c r="B7740" s="1110" t="s">
        <v>0</v>
      </c>
      <c r="C7740" s="1109">
        <v>2.375</v>
      </c>
      <c r="D7740" s="1109">
        <v>1.867</v>
      </c>
      <c r="E7740" s="1109">
        <v>5.8</v>
      </c>
      <c r="F7740" s="1109">
        <v>0</v>
      </c>
      <c r="G7740" s="1110" t="s">
        <v>10833</v>
      </c>
      <c r="H7740" s="1110" t="s">
        <v>4654</v>
      </c>
      <c r="I7740" s="1110" t="s">
        <v>10839</v>
      </c>
      <c r="J7740" s="1109">
        <v>0</v>
      </c>
      <c r="K7740" s="1109">
        <v>0</v>
      </c>
      <c r="L7740" s="1109">
        <v>0</v>
      </c>
      <c r="M7740" s="1109">
        <v>0</v>
      </c>
      <c r="N7740" s="1109">
        <v>0</v>
      </c>
      <c r="O7740" s="1109">
        <v>0</v>
      </c>
      <c r="P7740" s="1109">
        <v>0</v>
      </c>
      <c r="Q7740" s="1109">
        <v>0</v>
      </c>
    </row>
    <row r="7741" spans="1:17">
      <c r="A7741" s="1109">
        <v>23282</v>
      </c>
      <c r="B7741" s="1110" t="s">
        <v>0</v>
      </c>
      <c r="C7741" s="1109">
        <v>2.375</v>
      </c>
      <c r="D7741" s="1109">
        <v>1.867</v>
      </c>
      <c r="E7741" s="1109">
        <v>5.8</v>
      </c>
      <c r="F7741" s="1109">
        <v>0</v>
      </c>
      <c r="G7741" s="1110" t="s">
        <v>10737</v>
      </c>
      <c r="H7741" s="1110" t="s">
        <v>4654</v>
      </c>
      <c r="I7741" s="1110" t="s">
        <v>10841</v>
      </c>
      <c r="J7741" s="1109">
        <v>0</v>
      </c>
      <c r="K7741" s="1109">
        <v>0</v>
      </c>
      <c r="L7741" s="1109">
        <v>0</v>
      </c>
      <c r="M7741" s="1109">
        <v>0</v>
      </c>
      <c r="N7741" s="1109">
        <v>0</v>
      </c>
      <c r="O7741" s="1109">
        <v>0</v>
      </c>
      <c r="P7741" s="1109">
        <v>0</v>
      </c>
      <c r="Q7741" s="1109">
        <v>0</v>
      </c>
    </row>
    <row r="7742" spans="1:17">
      <c r="A7742" s="1109">
        <v>23283</v>
      </c>
      <c r="B7742" s="1110" t="s">
        <v>0</v>
      </c>
      <c r="C7742" s="1109">
        <v>2.375</v>
      </c>
      <c r="D7742" s="1109">
        <v>1.867</v>
      </c>
      <c r="E7742" s="1109">
        <v>5.8</v>
      </c>
      <c r="F7742" s="1109">
        <v>0</v>
      </c>
      <c r="G7742" s="1110" t="s">
        <v>10737</v>
      </c>
      <c r="H7742" s="1110" t="s">
        <v>4654</v>
      </c>
      <c r="I7742" s="1110" t="s">
        <v>10852</v>
      </c>
      <c r="J7742" s="1109">
        <v>0</v>
      </c>
      <c r="K7742" s="1109">
        <v>0</v>
      </c>
      <c r="L7742" s="1109">
        <v>0</v>
      </c>
      <c r="M7742" s="1109">
        <v>0</v>
      </c>
      <c r="N7742" s="1109">
        <v>0</v>
      </c>
      <c r="O7742" s="1109">
        <v>0</v>
      </c>
      <c r="P7742" s="1109">
        <v>0</v>
      </c>
      <c r="Q7742" s="1109">
        <v>0</v>
      </c>
    </row>
    <row r="7743" spans="1:17">
      <c r="A7743" s="1109">
        <v>23284</v>
      </c>
      <c r="B7743" s="1110" t="s">
        <v>0</v>
      </c>
      <c r="C7743" s="1109">
        <v>2.375</v>
      </c>
      <c r="D7743" s="1109">
        <v>1.867</v>
      </c>
      <c r="E7743" s="1109">
        <v>5.8</v>
      </c>
      <c r="F7743" s="1109">
        <v>0</v>
      </c>
      <c r="G7743" s="1110" t="s">
        <v>10737</v>
      </c>
      <c r="H7743" s="1110" t="s">
        <v>4654</v>
      </c>
      <c r="I7743" s="1110" t="s">
        <v>10832</v>
      </c>
      <c r="J7743" s="1109">
        <v>0</v>
      </c>
      <c r="K7743" s="1109">
        <v>0</v>
      </c>
      <c r="L7743" s="1109">
        <v>0</v>
      </c>
      <c r="M7743" s="1109">
        <v>0</v>
      </c>
      <c r="N7743" s="1109">
        <v>0</v>
      </c>
      <c r="O7743" s="1109">
        <v>0</v>
      </c>
      <c r="P7743" s="1109">
        <v>0</v>
      </c>
      <c r="Q7743" s="1109">
        <v>0</v>
      </c>
    </row>
    <row r="7744" spans="1:17">
      <c r="A7744" s="1109">
        <v>23285</v>
      </c>
      <c r="B7744" s="1110" t="s">
        <v>0</v>
      </c>
      <c r="C7744" s="1109">
        <v>2.375</v>
      </c>
      <c r="D7744" s="1109">
        <v>1.867</v>
      </c>
      <c r="E7744" s="1109">
        <v>5.8</v>
      </c>
      <c r="F7744" s="1109">
        <v>0</v>
      </c>
      <c r="G7744" s="1110" t="s">
        <v>10737</v>
      </c>
      <c r="H7744" s="1110" t="s">
        <v>4654</v>
      </c>
      <c r="I7744" s="1110" t="s">
        <v>10839</v>
      </c>
      <c r="J7744" s="1109">
        <v>0</v>
      </c>
      <c r="K7744" s="1109">
        <v>0</v>
      </c>
      <c r="L7744" s="1109">
        <v>0</v>
      </c>
      <c r="M7744" s="1109">
        <v>0</v>
      </c>
      <c r="N7744" s="1109">
        <v>0</v>
      </c>
      <c r="O7744" s="1109">
        <v>0</v>
      </c>
      <c r="P7744" s="1109">
        <v>0</v>
      </c>
      <c r="Q7744" s="1109">
        <v>0</v>
      </c>
    </row>
    <row r="7745" spans="1:17">
      <c r="A7745" s="1109">
        <v>23286</v>
      </c>
      <c r="B7745" s="1110" t="s">
        <v>0</v>
      </c>
      <c r="C7745" s="1109">
        <v>2.375</v>
      </c>
      <c r="D7745" s="1109">
        <v>1.867</v>
      </c>
      <c r="E7745" s="1109">
        <v>5.8</v>
      </c>
      <c r="F7745" s="1109">
        <v>0</v>
      </c>
      <c r="G7745" s="1110" t="s">
        <v>10753</v>
      </c>
      <c r="H7745" s="1110" t="s">
        <v>4654</v>
      </c>
      <c r="I7745" s="1110" t="s">
        <v>10841</v>
      </c>
      <c r="J7745" s="1109">
        <v>0</v>
      </c>
      <c r="K7745" s="1109">
        <v>0</v>
      </c>
      <c r="L7745" s="1109">
        <v>0</v>
      </c>
      <c r="M7745" s="1109">
        <v>0</v>
      </c>
      <c r="N7745" s="1109">
        <v>0</v>
      </c>
      <c r="O7745" s="1109">
        <v>0</v>
      </c>
      <c r="P7745" s="1109">
        <v>0</v>
      </c>
      <c r="Q7745" s="1109">
        <v>0</v>
      </c>
    </row>
    <row r="7746" spans="1:17">
      <c r="A7746" s="1109">
        <v>23287</v>
      </c>
      <c r="B7746" s="1110" t="s">
        <v>0</v>
      </c>
      <c r="C7746" s="1109">
        <v>2.375</v>
      </c>
      <c r="D7746" s="1109">
        <v>1.867</v>
      </c>
      <c r="E7746" s="1109">
        <v>5.8</v>
      </c>
      <c r="F7746" s="1109">
        <v>0</v>
      </c>
      <c r="G7746" s="1110" t="s">
        <v>10753</v>
      </c>
      <c r="H7746" s="1110" t="s">
        <v>4654</v>
      </c>
      <c r="I7746" s="1110" t="s">
        <v>10852</v>
      </c>
      <c r="J7746" s="1109">
        <v>0</v>
      </c>
      <c r="K7746" s="1109">
        <v>0</v>
      </c>
      <c r="L7746" s="1109">
        <v>0</v>
      </c>
      <c r="M7746" s="1109">
        <v>0</v>
      </c>
      <c r="N7746" s="1109">
        <v>0</v>
      </c>
      <c r="O7746" s="1109">
        <v>0</v>
      </c>
      <c r="P7746" s="1109">
        <v>0</v>
      </c>
      <c r="Q7746" s="1109">
        <v>0</v>
      </c>
    </row>
    <row r="7747" spans="1:17">
      <c r="A7747" s="1109">
        <v>23288</v>
      </c>
      <c r="B7747" s="1110" t="s">
        <v>0</v>
      </c>
      <c r="C7747" s="1109">
        <v>2.375</v>
      </c>
      <c r="D7747" s="1109">
        <v>1.867</v>
      </c>
      <c r="E7747" s="1109">
        <v>5.8</v>
      </c>
      <c r="F7747" s="1109">
        <v>0</v>
      </c>
      <c r="G7747" s="1110" t="s">
        <v>10753</v>
      </c>
      <c r="H7747" s="1110" t="s">
        <v>4654</v>
      </c>
      <c r="I7747" s="1110" t="s">
        <v>10832</v>
      </c>
      <c r="J7747" s="1109">
        <v>0</v>
      </c>
      <c r="K7747" s="1109">
        <v>0</v>
      </c>
      <c r="L7747" s="1109">
        <v>0</v>
      </c>
      <c r="M7747" s="1109">
        <v>0</v>
      </c>
      <c r="N7747" s="1109">
        <v>0</v>
      </c>
      <c r="O7747" s="1109">
        <v>0</v>
      </c>
      <c r="P7747" s="1109">
        <v>0</v>
      </c>
      <c r="Q7747" s="1109">
        <v>0</v>
      </c>
    </row>
    <row r="7748" spans="1:17">
      <c r="A7748" s="1109">
        <v>23289</v>
      </c>
      <c r="B7748" s="1110" t="s">
        <v>0</v>
      </c>
      <c r="C7748" s="1109">
        <v>2.375</v>
      </c>
      <c r="D7748" s="1109">
        <v>1.867</v>
      </c>
      <c r="E7748" s="1109">
        <v>5.8</v>
      </c>
      <c r="F7748" s="1109">
        <v>0</v>
      </c>
      <c r="G7748" s="1110" t="s">
        <v>10753</v>
      </c>
      <c r="H7748" s="1110" t="s">
        <v>4654</v>
      </c>
      <c r="I7748" s="1110" t="s">
        <v>10839</v>
      </c>
      <c r="J7748" s="1109">
        <v>0</v>
      </c>
      <c r="K7748" s="1109">
        <v>0</v>
      </c>
      <c r="L7748" s="1109">
        <v>0</v>
      </c>
      <c r="M7748" s="1109">
        <v>0</v>
      </c>
      <c r="N7748" s="1109">
        <v>0</v>
      </c>
      <c r="O7748" s="1109">
        <v>0</v>
      </c>
      <c r="P7748" s="1109">
        <v>0</v>
      </c>
      <c r="Q7748" s="1109">
        <v>0</v>
      </c>
    </row>
    <row r="7749" spans="1:17">
      <c r="A7749" s="1109">
        <v>23290</v>
      </c>
      <c r="B7749" s="1110" t="s">
        <v>0</v>
      </c>
      <c r="C7749" s="1109">
        <v>2.375</v>
      </c>
      <c r="D7749" s="1109">
        <v>1.867</v>
      </c>
      <c r="E7749" s="1109">
        <v>5.8</v>
      </c>
      <c r="F7749" s="1109">
        <v>0</v>
      </c>
      <c r="G7749" s="1110" t="s">
        <v>10739</v>
      </c>
      <c r="H7749" s="1110" t="s">
        <v>4654</v>
      </c>
      <c r="I7749" s="1110" t="s">
        <v>10841</v>
      </c>
      <c r="J7749" s="1109">
        <v>0</v>
      </c>
      <c r="K7749" s="1109">
        <v>0</v>
      </c>
      <c r="L7749" s="1109">
        <v>0</v>
      </c>
      <c r="M7749" s="1109">
        <v>0</v>
      </c>
      <c r="N7749" s="1109">
        <v>0</v>
      </c>
      <c r="O7749" s="1109">
        <v>0</v>
      </c>
      <c r="P7749" s="1109">
        <v>0</v>
      </c>
      <c r="Q7749" s="1109">
        <v>0</v>
      </c>
    </row>
    <row r="7750" spans="1:17">
      <c r="A7750" s="1109">
        <v>23291</v>
      </c>
      <c r="B7750" s="1110" t="s">
        <v>0</v>
      </c>
      <c r="C7750" s="1109">
        <v>2.375</v>
      </c>
      <c r="D7750" s="1109">
        <v>1.867</v>
      </c>
      <c r="E7750" s="1109">
        <v>5.8</v>
      </c>
      <c r="F7750" s="1109">
        <v>0</v>
      </c>
      <c r="G7750" s="1110" t="s">
        <v>10739</v>
      </c>
      <c r="H7750" s="1110" t="s">
        <v>4654</v>
      </c>
      <c r="I7750" s="1110" t="s">
        <v>10852</v>
      </c>
      <c r="J7750" s="1109">
        <v>0</v>
      </c>
      <c r="K7750" s="1109">
        <v>0</v>
      </c>
      <c r="L7750" s="1109">
        <v>0</v>
      </c>
      <c r="M7750" s="1109">
        <v>0</v>
      </c>
      <c r="N7750" s="1109">
        <v>0</v>
      </c>
      <c r="O7750" s="1109">
        <v>0</v>
      </c>
      <c r="P7750" s="1109">
        <v>0</v>
      </c>
      <c r="Q7750" s="1109">
        <v>0</v>
      </c>
    </row>
    <row r="7751" spans="1:17">
      <c r="A7751" s="1109">
        <v>23292</v>
      </c>
      <c r="B7751" s="1110" t="s">
        <v>0</v>
      </c>
      <c r="C7751" s="1109">
        <v>2.375</v>
      </c>
      <c r="D7751" s="1109">
        <v>1.867</v>
      </c>
      <c r="E7751" s="1109">
        <v>5.8</v>
      </c>
      <c r="F7751" s="1109">
        <v>0</v>
      </c>
      <c r="G7751" s="1110" t="s">
        <v>10739</v>
      </c>
      <c r="H7751" s="1110" t="s">
        <v>4654</v>
      </c>
      <c r="I7751" s="1110" t="s">
        <v>10832</v>
      </c>
      <c r="J7751" s="1109">
        <v>0</v>
      </c>
      <c r="K7751" s="1109">
        <v>0</v>
      </c>
      <c r="L7751" s="1109">
        <v>0</v>
      </c>
      <c r="M7751" s="1109">
        <v>0</v>
      </c>
      <c r="N7751" s="1109">
        <v>0</v>
      </c>
      <c r="O7751" s="1109">
        <v>0</v>
      </c>
      <c r="P7751" s="1109">
        <v>0</v>
      </c>
      <c r="Q7751" s="1109">
        <v>0</v>
      </c>
    </row>
    <row r="7752" spans="1:17">
      <c r="A7752" s="1109">
        <v>23293</v>
      </c>
      <c r="B7752" s="1110" t="s">
        <v>0</v>
      </c>
      <c r="C7752" s="1109">
        <v>2.375</v>
      </c>
      <c r="D7752" s="1109">
        <v>1.867</v>
      </c>
      <c r="E7752" s="1109">
        <v>5.8</v>
      </c>
      <c r="F7752" s="1109">
        <v>0</v>
      </c>
      <c r="G7752" s="1110" t="s">
        <v>10739</v>
      </c>
      <c r="H7752" s="1110" t="s">
        <v>4654</v>
      </c>
      <c r="I7752" s="1110" t="s">
        <v>10839</v>
      </c>
      <c r="J7752" s="1109">
        <v>0</v>
      </c>
      <c r="K7752" s="1109">
        <v>0</v>
      </c>
      <c r="L7752" s="1109">
        <v>0</v>
      </c>
      <c r="M7752" s="1109">
        <v>0</v>
      </c>
      <c r="N7752" s="1109">
        <v>0</v>
      </c>
      <c r="O7752" s="1109">
        <v>0</v>
      </c>
      <c r="P7752" s="1109">
        <v>0</v>
      </c>
      <c r="Q7752" s="1109">
        <v>0</v>
      </c>
    </row>
    <row r="7753" spans="1:17">
      <c r="A7753" s="1109">
        <v>23294</v>
      </c>
      <c r="B7753" s="1110" t="s">
        <v>0</v>
      </c>
      <c r="C7753" s="1109">
        <v>2.375</v>
      </c>
      <c r="D7753" s="1109">
        <v>1.867</v>
      </c>
      <c r="E7753" s="1109">
        <v>5.8</v>
      </c>
      <c r="F7753" s="1109">
        <v>0</v>
      </c>
      <c r="G7753" s="1110" t="s">
        <v>10844</v>
      </c>
      <c r="H7753" s="1110" t="s">
        <v>4654</v>
      </c>
      <c r="I7753" s="1110" t="s">
        <v>10841</v>
      </c>
      <c r="J7753" s="1109">
        <v>0</v>
      </c>
      <c r="K7753" s="1109">
        <v>0</v>
      </c>
      <c r="L7753" s="1109">
        <v>0</v>
      </c>
      <c r="M7753" s="1109">
        <v>0</v>
      </c>
      <c r="N7753" s="1109">
        <v>0</v>
      </c>
      <c r="O7753" s="1109">
        <v>0</v>
      </c>
      <c r="P7753" s="1109">
        <v>0</v>
      </c>
      <c r="Q7753" s="1109">
        <v>0</v>
      </c>
    </row>
    <row r="7754" spans="1:17">
      <c r="A7754" s="1109">
        <v>23295</v>
      </c>
      <c r="B7754" s="1110" t="s">
        <v>0</v>
      </c>
      <c r="C7754" s="1109">
        <v>2.375</v>
      </c>
      <c r="D7754" s="1109">
        <v>1.867</v>
      </c>
      <c r="E7754" s="1109">
        <v>5.8</v>
      </c>
      <c r="F7754" s="1109">
        <v>0</v>
      </c>
      <c r="G7754" s="1110" t="s">
        <v>10844</v>
      </c>
      <c r="H7754" s="1110" t="s">
        <v>4654</v>
      </c>
      <c r="I7754" s="1110" t="s">
        <v>10852</v>
      </c>
      <c r="J7754" s="1109">
        <v>0</v>
      </c>
      <c r="K7754" s="1109">
        <v>0</v>
      </c>
      <c r="L7754" s="1109">
        <v>0</v>
      </c>
      <c r="M7754" s="1109">
        <v>0</v>
      </c>
      <c r="N7754" s="1109">
        <v>0</v>
      </c>
      <c r="O7754" s="1109">
        <v>0</v>
      </c>
      <c r="P7754" s="1109">
        <v>0</v>
      </c>
      <c r="Q7754" s="1109">
        <v>0</v>
      </c>
    </row>
    <row r="7755" spans="1:17">
      <c r="A7755" s="1109">
        <v>23296</v>
      </c>
      <c r="B7755" s="1110" t="s">
        <v>0</v>
      </c>
      <c r="C7755" s="1109">
        <v>2.375</v>
      </c>
      <c r="D7755" s="1109">
        <v>1.867</v>
      </c>
      <c r="E7755" s="1109">
        <v>5.8</v>
      </c>
      <c r="F7755" s="1109">
        <v>0</v>
      </c>
      <c r="G7755" s="1110" t="s">
        <v>10844</v>
      </c>
      <c r="H7755" s="1110" t="s">
        <v>4654</v>
      </c>
      <c r="I7755" s="1110" t="s">
        <v>10832</v>
      </c>
      <c r="J7755" s="1109">
        <v>0</v>
      </c>
      <c r="K7755" s="1109">
        <v>0</v>
      </c>
      <c r="L7755" s="1109">
        <v>0</v>
      </c>
      <c r="M7755" s="1109">
        <v>0</v>
      </c>
      <c r="N7755" s="1109">
        <v>0</v>
      </c>
      <c r="O7755" s="1109">
        <v>0</v>
      </c>
      <c r="P7755" s="1109">
        <v>0</v>
      </c>
      <c r="Q7755" s="1109">
        <v>0</v>
      </c>
    </row>
    <row r="7756" spans="1:17">
      <c r="A7756" s="1109">
        <v>23297</v>
      </c>
      <c r="B7756" s="1110" t="s">
        <v>0</v>
      </c>
      <c r="C7756" s="1109">
        <v>2.375</v>
      </c>
      <c r="D7756" s="1109">
        <v>1.867</v>
      </c>
      <c r="E7756" s="1109">
        <v>5.8</v>
      </c>
      <c r="F7756" s="1109">
        <v>0</v>
      </c>
      <c r="G7756" s="1110" t="s">
        <v>10844</v>
      </c>
      <c r="H7756" s="1110" t="s">
        <v>4654</v>
      </c>
      <c r="I7756" s="1110" t="s">
        <v>10839</v>
      </c>
      <c r="J7756" s="1109">
        <v>0</v>
      </c>
      <c r="K7756" s="1109">
        <v>0</v>
      </c>
      <c r="L7756" s="1109">
        <v>0</v>
      </c>
      <c r="M7756" s="1109">
        <v>0</v>
      </c>
      <c r="N7756" s="1109">
        <v>0</v>
      </c>
      <c r="O7756" s="1109">
        <v>0</v>
      </c>
      <c r="P7756" s="1109">
        <v>0</v>
      </c>
      <c r="Q7756" s="1109">
        <v>0</v>
      </c>
    </row>
    <row r="7757" spans="1:17">
      <c r="A7757" s="1109">
        <v>23298</v>
      </c>
      <c r="B7757" s="1110" t="s">
        <v>0</v>
      </c>
      <c r="C7757" s="1109">
        <v>2.375</v>
      </c>
      <c r="D7757" s="1109">
        <v>1.9950000000000001</v>
      </c>
      <c r="E7757" s="1109">
        <v>4.7</v>
      </c>
      <c r="F7757" s="1109">
        <v>0</v>
      </c>
      <c r="G7757" s="1110" t="s">
        <v>10842</v>
      </c>
      <c r="H7757" s="1110" t="s">
        <v>4654</v>
      </c>
      <c r="I7757" s="1110" t="s">
        <v>10771</v>
      </c>
      <c r="J7757" s="1109">
        <v>0</v>
      </c>
      <c r="K7757" s="1109">
        <v>0</v>
      </c>
      <c r="L7757" s="1109">
        <v>0</v>
      </c>
      <c r="M7757" s="1109">
        <v>0</v>
      </c>
      <c r="N7757" s="1109">
        <v>0</v>
      </c>
      <c r="O7757" s="1109">
        <v>0</v>
      </c>
      <c r="P7757" s="1109">
        <v>0</v>
      </c>
      <c r="Q7757" s="1109">
        <v>0</v>
      </c>
    </row>
    <row r="7758" spans="1:17">
      <c r="A7758" s="1109">
        <v>23299</v>
      </c>
      <c r="B7758" s="1110" t="s">
        <v>0</v>
      </c>
      <c r="C7758" s="1109">
        <v>2.375</v>
      </c>
      <c r="D7758" s="1109">
        <v>1.9950000000000001</v>
      </c>
      <c r="E7758" s="1109">
        <v>4.7</v>
      </c>
      <c r="F7758" s="1109">
        <v>0</v>
      </c>
      <c r="G7758" s="1110" t="s">
        <v>10842</v>
      </c>
      <c r="H7758" s="1110" t="s">
        <v>4654</v>
      </c>
      <c r="I7758" s="1110" t="s">
        <v>10853</v>
      </c>
      <c r="J7758" s="1109">
        <v>0</v>
      </c>
      <c r="K7758" s="1109">
        <v>0</v>
      </c>
      <c r="L7758" s="1109">
        <v>0</v>
      </c>
      <c r="M7758" s="1109">
        <v>0</v>
      </c>
      <c r="N7758" s="1109">
        <v>0</v>
      </c>
      <c r="O7758" s="1109">
        <v>0</v>
      </c>
      <c r="P7758" s="1109">
        <v>0</v>
      </c>
      <c r="Q7758" s="1109">
        <v>0</v>
      </c>
    </row>
    <row r="7759" spans="1:17">
      <c r="A7759" s="1109">
        <v>23300</v>
      </c>
      <c r="B7759" s="1110" t="s">
        <v>0</v>
      </c>
      <c r="C7759" s="1109">
        <v>2.375</v>
      </c>
      <c r="D7759" s="1109">
        <v>1.9950000000000001</v>
      </c>
      <c r="E7759" s="1109">
        <v>4.7</v>
      </c>
      <c r="F7759" s="1109">
        <v>0</v>
      </c>
      <c r="G7759" s="1110" t="s">
        <v>10842</v>
      </c>
      <c r="H7759" s="1110" t="s">
        <v>4654</v>
      </c>
      <c r="I7759" s="1110" t="s">
        <v>10851</v>
      </c>
      <c r="J7759" s="1109">
        <v>0</v>
      </c>
      <c r="K7759" s="1109">
        <v>0</v>
      </c>
      <c r="L7759" s="1109">
        <v>0</v>
      </c>
      <c r="M7759" s="1109">
        <v>0</v>
      </c>
      <c r="N7759" s="1109">
        <v>0</v>
      </c>
      <c r="O7759" s="1109">
        <v>0</v>
      </c>
      <c r="P7759" s="1109">
        <v>0</v>
      </c>
      <c r="Q7759" s="1109">
        <v>0</v>
      </c>
    </row>
    <row r="7760" spans="1:17">
      <c r="A7760" s="1109">
        <v>23301</v>
      </c>
      <c r="B7760" s="1110" t="s">
        <v>0</v>
      </c>
      <c r="C7760" s="1109">
        <v>2.375</v>
      </c>
      <c r="D7760" s="1109">
        <v>1.9950000000000001</v>
      </c>
      <c r="E7760" s="1109">
        <v>4.7</v>
      </c>
      <c r="F7760" s="1109">
        <v>0</v>
      </c>
      <c r="G7760" s="1110" t="s">
        <v>10843</v>
      </c>
      <c r="H7760" s="1110" t="s">
        <v>4654</v>
      </c>
      <c r="I7760" s="1110" t="s">
        <v>10771</v>
      </c>
      <c r="J7760" s="1109">
        <v>0</v>
      </c>
      <c r="K7760" s="1109">
        <v>0</v>
      </c>
      <c r="L7760" s="1109">
        <v>0</v>
      </c>
      <c r="M7760" s="1109">
        <v>0</v>
      </c>
      <c r="N7760" s="1109">
        <v>0</v>
      </c>
      <c r="O7760" s="1109">
        <v>0</v>
      </c>
      <c r="P7760" s="1109">
        <v>0</v>
      </c>
      <c r="Q7760" s="1109">
        <v>0</v>
      </c>
    </row>
    <row r="7761" spans="1:17">
      <c r="A7761" s="1109">
        <v>23302</v>
      </c>
      <c r="B7761" s="1110" t="s">
        <v>0</v>
      </c>
      <c r="C7761" s="1109">
        <v>2.375</v>
      </c>
      <c r="D7761" s="1109">
        <v>1.9950000000000001</v>
      </c>
      <c r="E7761" s="1109">
        <v>4.7</v>
      </c>
      <c r="F7761" s="1109">
        <v>0</v>
      </c>
      <c r="G7761" s="1110" t="s">
        <v>10843</v>
      </c>
      <c r="H7761" s="1110" t="s">
        <v>4654</v>
      </c>
      <c r="I7761" s="1110" t="s">
        <v>10853</v>
      </c>
      <c r="J7761" s="1109">
        <v>0</v>
      </c>
      <c r="K7761" s="1109">
        <v>0</v>
      </c>
      <c r="L7761" s="1109">
        <v>0</v>
      </c>
      <c r="M7761" s="1109">
        <v>0</v>
      </c>
      <c r="N7761" s="1109">
        <v>0</v>
      </c>
      <c r="O7761" s="1109">
        <v>0</v>
      </c>
      <c r="P7761" s="1109">
        <v>0</v>
      </c>
      <c r="Q7761" s="1109">
        <v>0</v>
      </c>
    </row>
    <row r="7762" spans="1:17">
      <c r="A7762" s="1109">
        <v>23303</v>
      </c>
      <c r="B7762" s="1110" t="s">
        <v>0</v>
      </c>
      <c r="C7762" s="1109">
        <v>2.375</v>
      </c>
      <c r="D7762" s="1109">
        <v>1.9950000000000001</v>
      </c>
      <c r="E7762" s="1109">
        <v>4.7</v>
      </c>
      <c r="F7762" s="1109">
        <v>0</v>
      </c>
      <c r="G7762" s="1110" t="s">
        <v>10843</v>
      </c>
      <c r="H7762" s="1110" t="s">
        <v>4654</v>
      </c>
      <c r="I7762" s="1110" t="s">
        <v>10851</v>
      </c>
      <c r="J7762" s="1109">
        <v>0</v>
      </c>
      <c r="K7762" s="1109">
        <v>0</v>
      </c>
      <c r="L7762" s="1109">
        <v>0</v>
      </c>
      <c r="M7762" s="1109">
        <v>0</v>
      </c>
      <c r="N7762" s="1109">
        <v>0</v>
      </c>
      <c r="O7762" s="1109">
        <v>0</v>
      </c>
      <c r="P7762" s="1109">
        <v>0</v>
      </c>
      <c r="Q7762" s="1109">
        <v>0</v>
      </c>
    </row>
    <row r="7763" spans="1:17">
      <c r="A7763" s="1109">
        <v>23304</v>
      </c>
      <c r="B7763" s="1110" t="s">
        <v>0</v>
      </c>
      <c r="C7763" s="1109">
        <v>2.375</v>
      </c>
      <c r="D7763" s="1109">
        <v>1.9950000000000001</v>
      </c>
      <c r="E7763" s="1109">
        <v>4.7</v>
      </c>
      <c r="F7763" s="1109">
        <v>0</v>
      </c>
      <c r="G7763" s="1110" t="s">
        <v>10741</v>
      </c>
      <c r="H7763" s="1110" t="s">
        <v>4654</v>
      </c>
      <c r="I7763" s="1110" t="s">
        <v>10771</v>
      </c>
      <c r="J7763" s="1109">
        <v>0</v>
      </c>
      <c r="K7763" s="1109">
        <v>0</v>
      </c>
      <c r="L7763" s="1109">
        <v>0</v>
      </c>
      <c r="M7763" s="1109">
        <v>0</v>
      </c>
      <c r="N7763" s="1109">
        <v>0</v>
      </c>
      <c r="O7763" s="1109">
        <v>0</v>
      </c>
      <c r="P7763" s="1109">
        <v>0</v>
      </c>
      <c r="Q7763" s="1109">
        <v>0</v>
      </c>
    </row>
    <row r="7764" spans="1:17">
      <c r="A7764" s="1109">
        <v>23305</v>
      </c>
      <c r="B7764" s="1110" t="s">
        <v>0</v>
      </c>
      <c r="C7764" s="1109">
        <v>2.375</v>
      </c>
      <c r="D7764" s="1109">
        <v>1.9950000000000001</v>
      </c>
      <c r="E7764" s="1109">
        <v>4.7</v>
      </c>
      <c r="F7764" s="1109">
        <v>0</v>
      </c>
      <c r="G7764" s="1110" t="s">
        <v>10741</v>
      </c>
      <c r="H7764" s="1110" t="s">
        <v>4654</v>
      </c>
      <c r="I7764" s="1110" t="s">
        <v>10853</v>
      </c>
      <c r="J7764" s="1109">
        <v>0</v>
      </c>
      <c r="K7764" s="1109">
        <v>0</v>
      </c>
      <c r="L7764" s="1109">
        <v>0</v>
      </c>
      <c r="M7764" s="1109">
        <v>0</v>
      </c>
      <c r="N7764" s="1109">
        <v>0</v>
      </c>
      <c r="O7764" s="1109">
        <v>0</v>
      </c>
      <c r="P7764" s="1109">
        <v>0</v>
      </c>
      <c r="Q7764" s="1109">
        <v>0</v>
      </c>
    </row>
    <row r="7765" spans="1:17">
      <c r="A7765" s="1109">
        <v>23306</v>
      </c>
      <c r="B7765" s="1110" t="s">
        <v>0</v>
      </c>
      <c r="C7765" s="1109">
        <v>2.375</v>
      </c>
      <c r="D7765" s="1109">
        <v>1.9950000000000001</v>
      </c>
      <c r="E7765" s="1109">
        <v>4.7</v>
      </c>
      <c r="F7765" s="1109">
        <v>0</v>
      </c>
      <c r="G7765" s="1110" t="s">
        <v>10741</v>
      </c>
      <c r="H7765" s="1110" t="s">
        <v>4654</v>
      </c>
      <c r="I7765" s="1110" t="s">
        <v>10851</v>
      </c>
      <c r="J7765" s="1109">
        <v>0</v>
      </c>
      <c r="K7765" s="1109">
        <v>0</v>
      </c>
      <c r="L7765" s="1109">
        <v>0</v>
      </c>
      <c r="M7765" s="1109">
        <v>0</v>
      </c>
      <c r="N7765" s="1109">
        <v>0</v>
      </c>
      <c r="O7765" s="1109">
        <v>0</v>
      </c>
      <c r="P7765" s="1109">
        <v>0</v>
      </c>
      <c r="Q7765" s="1109">
        <v>0</v>
      </c>
    </row>
    <row r="7766" spans="1:17">
      <c r="A7766" s="1109">
        <v>23307</v>
      </c>
      <c r="B7766" s="1110" t="s">
        <v>0</v>
      </c>
      <c r="C7766" s="1109">
        <v>2.375</v>
      </c>
      <c r="D7766" s="1109">
        <v>1.9950000000000001</v>
      </c>
      <c r="E7766" s="1109">
        <v>4.7</v>
      </c>
      <c r="F7766" s="1109">
        <v>0</v>
      </c>
      <c r="G7766" s="1110" t="s">
        <v>10790</v>
      </c>
      <c r="H7766" s="1110" t="s">
        <v>4654</v>
      </c>
      <c r="I7766" s="1110" t="s">
        <v>10771</v>
      </c>
      <c r="J7766" s="1109">
        <v>0</v>
      </c>
      <c r="K7766" s="1109">
        <v>0</v>
      </c>
      <c r="L7766" s="1109">
        <v>0</v>
      </c>
      <c r="M7766" s="1109">
        <v>0</v>
      </c>
      <c r="N7766" s="1109">
        <v>0</v>
      </c>
      <c r="O7766" s="1109">
        <v>0</v>
      </c>
      <c r="P7766" s="1109">
        <v>0</v>
      </c>
      <c r="Q7766" s="1109">
        <v>0</v>
      </c>
    </row>
    <row r="7767" spans="1:17">
      <c r="A7767" s="1109">
        <v>23308</v>
      </c>
      <c r="B7767" s="1110" t="s">
        <v>0</v>
      </c>
      <c r="C7767" s="1109">
        <v>2.375</v>
      </c>
      <c r="D7767" s="1109">
        <v>1.9950000000000001</v>
      </c>
      <c r="E7767" s="1109">
        <v>4.7</v>
      </c>
      <c r="F7767" s="1109">
        <v>0</v>
      </c>
      <c r="G7767" s="1110" t="s">
        <v>10790</v>
      </c>
      <c r="H7767" s="1110" t="s">
        <v>4654</v>
      </c>
      <c r="I7767" s="1110" t="s">
        <v>10853</v>
      </c>
      <c r="J7767" s="1109">
        <v>0</v>
      </c>
      <c r="K7767" s="1109">
        <v>0</v>
      </c>
      <c r="L7767" s="1109">
        <v>0</v>
      </c>
      <c r="M7767" s="1109">
        <v>0</v>
      </c>
      <c r="N7767" s="1109">
        <v>0</v>
      </c>
      <c r="O7767" s="1109">
        <v>0</v>
      </c>
      <c r="P7767" s="1109">
        <v>0</v>
      </c>
      <c r="Q7767" s="1109">
        <v>0</v>
      </c>
    </row>
    <row r="7768" spans="1:17">
      <c r="A7768" s="1109">
        <v>23309</v>
      </c>
      <c r="B7768" s="1110" t="s">
        <v>0</v>
      </c>
      <c r="C7768" s="1109">
        <v>2.375</v>
      </c>
      <c r="D7768" s="1109">
        <v>1.9950000000000001</v>
      </c>
      <c r="E7768" s="1109">
        <v>4.7</v>
      </c>
      <c r="F7768" s="1109">
        <v>0</v>
      </c>
      <c r="G7768" s="1110" t="s">
        <v>10790</v>
      </c>
      <c r="H7768" s="1110" t="s">
        <v>4654</v>
      </c>
      <c r="I7768" s="1110" t="s">
        <v>10851</v>
      </c>
      <c r="J7768" s="1109">
        <v>0</v>
      </c>
      <c r="K7768" s="1109">
        <v>0</v>
      </c>
      <c r="L7768" s="1109">
        <v>0</v>
      </c>
      <c r="M7768" s="1109">
        <v>0</v>
      </c>
      <c r="N7768" s="1109">
        <v>0</v>
      </c>
      <c r="O7768" s="1109">
        <v>0</v>
      </c>
      <c r="P7768" s="1109">
        <v>0</v>
      </c>
      <c r="Q7768" s="1109">
        <v>0</v>
      </c>
    </row>
    <row r="7769" spans="1:17">
      <c r="A7769" s="1109">
        <v>23310</v>
      </c>
      <c r="B7769" s="1110" t="s">
        <v>0</v>
      </c>
      <c r="C7769" s="1109">
        <v>2.375</v>
      </c>
      <c r="D7769" s="1109">
        <v>1.9950000000000001</v>
      </c>
      <c r="E7769" s="1109">
        <v>4.7</v>
      </c>
      <c r="F7769" s="1109">
        <v>0</v>
      </c>
      <c r="G7769" s="1110" t="s">
        <v>10833</v>
      </c>
      <c r="H7769" s="1110" t="s">
        <v>4654</v>
      </c>
      <c r="I7769" s="1110" t="s">
        <v>10771</v>
      </c>
      <c r="J7769" s="1109">
        <v>0</v>
      </c>
      <c r="K7769" s="1109">
        <v>0</v>
      </c>
      <c r="L7769" s="1109">
        <v>0</v>
      </c>
      <c r="M7769" s="1109">
        <v>0</v>
      </c>
      <c r="N7769" s="1109">
        <v>0</v>
      </c>
      <c r="O7769" s="1109">
        <v>0</v>
      </c>
      <c r="P7769" s="1109">
        <v>0</v>
      </c>
      <c r="Q7769" s="1109">
        <v>0</v>
      </c>
    </row>
    <row r="7770" spans="1:17">
      <c r="A7770" s="1109">
        <v>23311</v>
      </c>
      <c r="B7770" s="1110" t="s">
        <v>0</v>
      </c>
      <c r="C7770" s="1109">
        <v>2.375</v>
      </c>
      <c r="D7770" s="1109">
        <v>1.9950000000000001</v>
      </c>
      <c r="E7770" s="1109">
        <v>4.7</v>
      </c>
      <c r="F7770" s="1109">
        <v>0</v>
      </c>
      <c r="G7770" s="1110" t="s">
        <v>10833</v>
      </c>
      <c r="H7770" s="1110" t="s">
        <v>4654</v>
      </c>
      <c r="I7770" s="1110" t="s">
        <v>10853</v>
      </c>
      <c r="J7770" s="1109">
        <v>0</v>
      </c>
      <c r="K7770" s="1109">
        <v>0</v>
      </c>
      <c r="L7770" s="1109">
        <v>0</v>
      </c>
      <c r="M7770" s="1109">
        <v>0</v>
      </c>
      <c r="N7770" s="1109">
        <v>0</v>
      </c>
      <c r="O7770" s="1109">
        <v>0</v>
      </c>
      <c r="P7770" s="1109">
        <v>0</v>
      </c>
      <c r="Q7770" s="1109">
        <v>0</v>
      </c>
    </row>
    <row r="7771" spans="1:17">
      <c r="A7771" s="1109">
        <v>23312</v>
      </c>
      <c r="B7771" s="1110" t="s">
        <v>0</v>
      </c>
      <c r="C7771" s="1109">
        <v>2.375</v>
      </c>
      <c r="D7771" s="1109">
        <v>1.9950000000000001</v>
      </c>
      <c r="E7771" s="1109">
        <v>4.7</v>
      </c>
      <c r="F7771" s="1109">
        <v>0</v>
      </c>
      <c r="G7771" s="1110" t="s">
        <v>10833</v>
      </c>
      <c r="H7771" s="1110" t="s">
        <v>4654</v>
      </c>
      <c r="I7771" s="1110" t="s">
        <v>10851</v>
      </c>
      <c r="J7771" s="1109">
        <v>0</v>
      </c>
      <c r="K7771" s="1109">
        <v>0</v>
      </c>
      <c r="L7771" s="1109">
        <v>0</v>
      </c>
      <c r="M7771" s="1109">
        <v>0</v>
      </c>
      <c r="N7771" s="1109">
        <v>0</v>
      </c>
      <c r="O7771" s="1109">
        <v>0</v>
      </c>
      <c r="P7771" s="1109">
        <v>0</v>
      </c>
      <c r="Q7771" s="1109">
        <v>0</v>
      </c>
    </row>
    <row r="7772" spans="1:17">
      <c r="A7772" s="1109">
        <v>23313</v>
      </c>
      <c r="B7772" s="1110" t="s">
        <v>0</v>
      </c>
      <c r="C7772" s="1109">
        <v>2.375</v>
      </c>
      <c r="D7772" s="1109">
        <v>1.9950000000000001</v>
      </c>
      <c r="E7772" s="1109">
        <v>4.7</v>
      </c>
      <c r="F7772" s="1109">
        <v>0</v>
      </c>
      <c r="G7772" s="1110" t="s">
        <v>10737</v>
      </c>
      <c r="H7772" s="1110" t="s">
        <v>4654</v>
      </c>
      <c r="I7772" s="1110" t="s">
        <v>10771</v>
      </c>
      <c r="J7772" s="1109">
        <v>0</v>
      </c>
      <c r="K7772" s="1109">
        <v>0</v>
      </c>
      <c r="L7772" s="1109">
        <v>0</v>
      </c>
      <c r="M7772" s="1109">
        <v>0</v>
      </c>
      <c r="N7772" s="1109">
        <v>0</v>
      </c>
      <c r="O7772" s="1109">
        <v>0</v>
      </c>
      <c r="P7772" s="1109">
        <v>0</v>
      </c>
      <c r="Q7772" s="1109">
        <v>0</v>
      </c>
    </row>
    <row r="7773" spans="1:17">
      <c r="A7773" s="1109">
        <v>23314</v>
      </c>
      <c r="B7773" s="1110" t="s">
        <v>0</v>
      </c>
      <c r="C7773" s="1109">
        <v>2.375</v>
      </c>
      <c r="D7773" s="1109">
        <v>1.9950000000000001</v>
      </c>
      <c r="E7773" s="1109">
        <v>4.7</v>
      </c>
      <c r="F7773" s="1109">
        <v>0</v>
      </c>
      <c r="G7773" s="1110" t="s">
        <v>10737</v>
      </c>
      <c r="H7773" s="1110" t="s">
        <v>4654</v>
      </c>
      <c r="I7773" s="1110" t="s">
        <v>10853</v>
      </c>
      <c r="J7773" s="1109">
        <v>0</v>
      </c>
      <c r="K7773" s="1109">
        <v>0</v>
      </c>
      <c r="L7773" s="1109">
        <v>0</v>
      </c>
      <c r="M7773" s="1109">
        <v>0</v>
      </c>
      <c r="N7773" s="1109">
        <v>0</v>
      </c>
      <c r="O7773" s="1109">
        <v>0</v>
      </c>
      <c r="P7773" s="1109">
        <v>0</v>
      </c>
      <c r="Q7773" s="1109">
        <v>0</v>
      </c>
    </row>
    <row r="7774" spans="1:17">
      <c r="A7774" s="1109">
        <v>23315</v>
      </c>
      <c r="B7774" s="1110" t="s">
        <v>0</v>
      </c>
      <c r="C7774" s="1109">
        <v>2.375</v>
      </c>
      <c r="D7774" s="1109">
        <v>1.9950000000000001</v>
      </c>
      <c r="E7774" s="1109">
        <v>4.7</v>
      </c>
      <c r="F7774" s="1109">
        <v>0</v>
      </c>
      <c r="G7774" s="1110" t="s">
        <v>10737</v>
      </c>
      <c r="H7774" s="1110" t="s">
        <v>4654</v>
      </c>
      <c r="I7774" s="1110" t="s">
        <v>10851</v>
      </c>
      <c r="J7774" s="1109">
        <v>0</v>
      </c>
      <c r="K7774" s="1109">
        <v>0</v>
      </c>
      <c r="L7774" s="1109">
        <v>0</v>
      </c>
      <c r="M7774" s="1109">
        <v>0</v>
      </c>
      <c r="N7774" s="1109">
        <v>0</v>
      </c>
      <c r="O7774" s="1109">
        <v>0</v>
      </c>
      <c r="P7774" s="1109">
        <v>0</v>
      </c>
      <c r="Q7774" s="1109">
        <v>0</v>
      </c>
    </row>
    <row r="7775" spans="1:17">
      <c r="A7775" s="1109">
        <v>23316</v>
      </c>
      <c r="B7775" s="1110" t="s">
        <v>0</v>
      </c>
      <c r="C7775" s="1109">
        <v>2.375</v>
      </c>
      <c r="D7775" s="1109">
        <v>1.9950000000000001</v>
      </c>
      <c r="E7775" s="1109">
        <v>4.7</v>
      </c>
      <c r="F7775" s="1109">
        <v>0</v>
      </c>
      <c r="G7775" s="1110" t="s">
        <v>10753</v>
      </c>
      <c r="H7775" s="1110" t="s">
        <v>4654</v>
      </c>
      <c r="I7775" s="1110" t="s">
        <v>10771</v>
      </c>
      <c r="J7775" s="1109">
        <v>0</v>
      </c>
      <c r="K7775" s="1109">
        <v>0</v>
      </c>
      <c r="L7775" s="1109">
        <v>0</v>
      </c>
      <c r="M7775" s="1109">
        <v>0</v>
      </c>
      <c r="N7775" s="1109">
        <v>0</v>
      </c>
      <c r="O7775" s="1109">
        <v>0</v>
      </c>
      <c r="P7775" s="1109">
        <v>0</v>
      </c>
      <c r="Q7775" s="1109">
        <v>0</v>
      </c>
    </row>
    <row r="7776" spans="1:17">
      <c r="A7776" s="1109">
        <v>23317</v>
      </c>
      <c r="B7776" s="1110" t="s">
        <v>0</v>
      </c>
      <c r="C7776" s="1109">
        <v>2.375</v>
      </c>
      <c r="D7776" s="1109">
        <v>1.9950000000000001</v>
      </c>
      <c r="E7776" s="1109">
        <v>4.7</v>
      </c>
      <c r="F7776" s="1109">
        <v>0</v>
      </c>
      <c r="G7776" s="1110" t="s">
        <v>10753</v>
      </c>
      <c r="H7776" s="1110" t="s">
        <v>4654</v>
      </c>
      <c r="I7776" s="1110" t="s">
        <v>10853</v>
      </c>
      <c r="J7776" s="1109">
        <v>0</v>
      </c>
      <c r="K7776" s="1109">
        <v>0</v>
      </c>
      <c r="L7776" s="1109">
        <v>0</v>
      </c>
      <c r="M7776" s="1109">
        <v>0</v>
      </c>
      <c r="N7776" s="1109">
        <v>0</v>
      </c>
      <c r="O7776" s="1109">
        <v>0</v>
      </c>
      <c r="P7776" s="1109">
        <v>0</v>
      </c>
      <c r="Q7776" s="1109">
        <v>0</v>
      </c>
    </row>
    <row r="7777" spans="1:17">
      <c r="A7777" s="1109">
        <v>23318</v>
      </c>
      <c r="B7777" s="1110" t="s">
        <v>0</v>
      </c>
      <c r="C7777" s="1109">
        <v>2.375</v>
      </c>
      <c r="D7777" s="1109">
        <v>1.9950000000000001</v>
      </c>
      <c r="E7777" s="1109">
        <v>4.7</v>
      </c>
      <c r="F7777" s="1109">
        <v>0</v>
      </c>
      <c r="G7777" s="1110" t="s">
        <v>10753</v>
      </c>
      <c r="H7777" s="1110" t="s">
        <v>4654</v>
      </c>
      <c r="I7777" s="1110" t="s">
        <v>10851</v>
      </c>
      <c r="J7777" s="1109">
        <v>0</v>
      </c>
      <c r="K7777" s="1109">
        <v>0</v>
      </c>
      <c r="L7777" s="1109">
        <v>0</v>
      </c>
      <c r="M7777" s="1109">
        <v>0</v>
      </c>
      <c r="N7777" s="1109">
        <v>0</v>
      </c>
      <c r="O7777" s="1109">
        <v>0</v>
      </c>
      <c r="P7777" s="1109">
        <v>0</v>
      </c>
      <c r="Q7777" s="1109">
        <v>0</v>
      </c>
    </row>
    <row r="7778" spans="1:17">
      <c r="A7778" s="1109">
        <v>23319</v>
      </c>
      <c r="B7778" s="1110" t="s">
        <v>0</v>
      </c>
      <c r="C7778" s="1109">
        <v>2.375</v>
      </c>
      <c r="D7778" s="1109">
        <v>1.9950000000000001</v>
      </c>
      <c r="E7778" s="1109">
        <v>4.7</v>
      </c>
      <c r="F7778" s="1109">
        <v>0</v>
      </c>
      <c r="G7778" s="1110" t="s">
        <v>10775</v>
      </c>
      <c r="H7778" s="1110" t="s">
        <v>4654</v>
      </c>
      <c r="I7778" s="1110" t="s">
        <v>10771</v>
      </c>
      <c r="J7778" s="1109">
        <v>0</v>
      </c>
      <c r="K7778" s="1109">
        <v>0</v>
      </c>
      <c r="L7778" s="1109">
        <v>0</v>
      </c>
      <c r="M7778" s="1109">
        <v>0</v>
      </c>
      <c r="N7778" s="1109">
        <v>0</v>
      </c>
      <c r="O7778" s="1109">
        <v>0</v>
      </c>
      <c r="P7778" s="1109">
        <v>0</v>
      </c>
      <c r="Q7778" s="1109">
        <v>0</v>
      </c>
    </row>
    <row r="7779" spans="1:17">
      <c r="A7779" s="1109">
        <v>23320</v>
      </c>
      <c r="B7779" s="1110" t="s">
        <v>0</v>
      </c>
      <c r="C7779" s="1109">
        <v>2.375</v>
      </c>
      <c r="D7779" s="1109">
        <v>1.9950000000000001</v>
      </c>
      <c r="E7779" s="1109">
        <v>4.7</v>
      </c>
      <c r="F7779" s="1109">
        <v>0</v>
      </c>
      <c r="G7779" s="1110" t="s">
        <v>10775</v>
      </c>
      <c r="H7779" s="1110" t="s">
        <v>4654</v>
      </c>
      <c r="I7779" s="1110" t="s">
        <v>10853</v>
      </c>
      <c r="J7779" s="1109">
        <v>0</v>
      </c>
      <c r="K7779" s="1109">
        <v>0</v>
      </c>
      <c r="L7779" s="1109">
        <v>0</v>
      </c>
      <c r="M7779" s="1109">
        <v>0</v>
      </c>
      <c r="N7779" s="1109">
        <v>0</v>
      </c>
      <c r="O7779" s="1109">
        <v>0</v>
      </c>
      <c r="P7779" s="1109">
        <v>0</v>
      </c>
      <c r="Q7779" s="1109">
        <v>0</v>
      </c>
    </row>
    <row r="7780" spans="1:17">
      <c r="A7780" s="1109">
        <v>23321</v>
      </c>
      <c r="B7780" s="1110" t="s">
        <v>0</v>
      </c>
      <c r="C7780" s="1109">
        <v>2.375</v>
      </c>
      <c r="D7780" s="1109">
        <v>1.9950000000000001</v>
      </c>
      <c r="E7780" s="1109">
        <v>4.7</v>
      </c>
      <c r="F7780" s="1109">
        <v>0</v>
      </c>
      <c r="G7780" s="1110" t="s">
        <v>10738</v>
      </c>
      <c r="H7780" s="1110" t="s">
        <v>4654</v>
      </c>
      <c r="I7780" s="1110" t="s">
        <v>10771</v>
      </c>
      <c r="J7780" s="1109">
        <v>0</v>
      </c>
      <c r="K7780" s="1109">
        <v>0</v>
      </c>
      <c r="L7780" s="1109">
        <v>0</v>
      </c>
      <c r="M7780" s="1109">
        <v>0</v>
      </c>
      <c r="N7780" s="1109">
        <v>0</v>
      </c>
      <c r="O7780" s="1109">
        <v>0</v>
      </c>
      <c r="P7780" s="1109">
        <v>0</v>
      </c>
      <c r="Q7780" s="1109">
        <v>0</v>
      </c>
    </row>
    <row r="7781" spans="1:17">
      <c r="A7781" s="1109">
        <v>23322</v>
      </c>
      <c r="B7781" s="1110" t="s">
        <v>0</v>
      </c>
      <c r="C7781" s="1109">
        <v>2.375</v>
      </c>
      <c r="D7781" s="1109">
        <v>1.9950000000000001</v>
      </c>
      <c r="E7781" s="1109">
        <v>4.7</v>
      </c>
      <c r="F7781" s="1109">
        <v>0</v>
      </c>
      <c r="G7781" s="1110" t="s">
        <v>10738</v>
      </c>
      <c r="H7781" s="1110" t="s">
        <v>4654</v>
      </c>
      <c r="I7781" s="1110" t="s">
        <v>10853</v>
      </c>
      <c r="J7781" s="1109">
        <v>0</v>
      </c>
      <c r="K7781" s="1109">
        <v>0</v>
      </c>
      <c r="L7781" s="1109">
        <v>0</v>
      </c>
      <c r="M7781" s="1109">
        <v>0</v>
      </c>
      <c r="N7781" s="1109">
        <v>0</v>
      </c>
      <c r="O7781" s="1109">
        <v>0</v>
      </c>
      <c r="P7781" s="1109">
        <v>0</v>
      </c>
      <c r="Q7781" s="1109">
        <v>0</v>
      </c>
    </row>
    <row r="7782" spans="1:17">
      <c r="A7782" s="1109">
        <v>23323</v>
      </c>
      <c r="B7782" s="1110" t="s">
        <v>0</v>
      </c>
      <c r="C7782" s="1109">
        <v>2.375</v>
      </c>
      <c r="D7782" s="1109">
        <v>1.9950000000000001</v>
      </c>
      <c r="E7782" s="1109">
        <v>4.7</v>
      </c>
      <c r="F7782" s="1109">
        <v>0</v>
      </c>
      <c r="G7782" s="1110" t="s">
        <v>10739</v>
      </c>
      <c r="H7782" s="1110" t="s">
        <v>4654</v>
      </c>
      <c r="I7782" s="1110" t="s">
        <v>10771</v>
      </c>
      <c r="J7782" s="1109">
        <v>0</v>
      </c>
      <c r="K7782" s="1109">
        <v>0</v>
      </c>
      <c r="L7782" s="1109">
        <v>0</v>
      </c>
      <c r="M7782" s="1109">
        <v>0</v>
      </c>
      <c r="N7782" s="1109">
        <v>0</v>
      </c>
      <c r="O7782" s="1109">
        <v>0</v>
      </c>
      <c r="P7782" s="1109">
        <v>0</v>
      </c>
      <c r="Q7782" s="1109">
        <v>0</v>
      </c>
    </row>
    <row r="7783" spans="1:17">
      <c r="A7783" s="1109">
        <v>23324</v>
      </c>
      <c r="B7783" s="1110" t="s">
        <v>0</v>
      </c>
      <c r="C7783" s="1109">
        <v>2.375</v>
      </c>
      <c r="D7783" s="1109">
        <v>1.9950000000000001</v>
      </c>
      <c r="E7783" s="1109">
        <v>4.7</v>
      </c>
      <c r="F7783" s="1109">
        <v>0</v>
      </c>
      <c r="G7783" s="1110" t="s">
        <v>10739</v>
      </c>
      <c r="H7783" s="1110" t="s">
        <v>4654</v>
      </c>
      <c r="I7783" s="1110" t="s">
        <v>10853</v>
      </c>
      <c r="J7783" s="1109">
        <v>0</v>
      </c>
      <c r="K7783" s="1109">
        <v>0</v>
      </c>
      <c r="L7783" s="1109">
        <v>0</v>
      </c>
      <c r="M7783" s="1109">
        <v>0</v>
      </c>
      <c r="N7783" s="1109">
        <v>0</v>
      </c>
      <c r="O7783" s="1109">
        <v>0</v>
      </c>
      <c r="P7783" s="1109">
        <v>0</v>
      </c>
      <c r="Q7783" s="1109">
        <v>0</v>
      </c>
    </row>
    <row r="7784" spans="1:17">
      <c r="A7784" s="1109">
        <v>23325</v>
      </c>
      <c r="B7784" s="1110" t="s">
        <v>0</v>
      </c>
      <c r="C7784" s="1109">
        <v>2.375</v>
      </c>
      <c r="D7784" s="1109">
        <v>1.9950000000000001</v>
      </c>
      <c r="E7784" s="1109">
        <v>4.7</v>
      </c>
      <c r="F7784" s="1109">
        <v>0</v>
      </c>
      <c r="G7784" s="1110" t="s">
        <v>10739</v>
      </c>
      <c r="H7784" s="1110" t="s">
        <v>4654</v>
      </c>
      <c r="I7784" s="1110" t="s">
        <v>10851</v>
      </c>
      <c r="J7784" s="1109">
        <v>0</v>
      </c>
      <c r="K7784" s="1109">
        <v>0</v>
      </c>
      <c r="L7784" s="1109">
        <v>0</v>
      </c>
      <c r="M7784" s="1109">
        <v>0</v>
      </c>
      <c r="N7784" s="1109">
        <v>0</v>
      </c>
      <c r="O7784" s="1109">
        <v>0</v>
      </c>
      <c r="P7784" s="1109">
        <v>0</v>
      </c>
      <c r="Q7784" s="1109">
        <v>0</v>
      </c>
    </row>
    <row r="7785" spans="1:17">
      <c r="A7785" s="1109">
        <v>23326</v>
      </c>
      <c r="B7785" s="1110" t="s">
        <v>0</v>
      </c>
      <c r="C7785" s="1109">
        <v>2.375</v>
      </c>
      <c r="D7785" s="1109">
        <v>1.9950000000000001</v>
      </c>
      <c r="E7785" s="1109">
        <v>4.7</v>
      </c>
      <c r="F7785" s="1109">
        <v>0</v>
      </c>
      <c r="G7785" s="1110" t="s">
        <v>10844</v>
      </c>
      <c r="H7785" s="1110" t="s">
        <v>4654</v>
      </c>
      <c r="I7785" s="1110" t="s">
        <v>10771</v>
      </c>
      <c r="J7785" s="1109">
        <v>0</v>
      </c>
      <c r="K7785" s="1109">
        <v>0</v>
      </c>
      <c r="L7785" s="1109">
        <v>0</v>
      </c>
      <c r="M7785" s="1109">
        <v>0</v>
      </c>
      <c r="N7785" s="1109">
        <v>0</v>
      </c>
      <c r="O7785" s="1109">
        <v>0</v>
      </c>
      <c r="P7785" s="1109">
        <v>0</v>
      </c>
      <c r="Q7785" s="1109">
        <v>0</v>
      </c>
    </row>
    <row r="7786" spans="1:17">
      <c r="A7786" s="1109">
        <v>23327</v>
      </c>
      <c r="B7786" s="1110" t="s">
        <v>0</v>
      </c>
      <c r="C7786" s="1109">
        <v>2.375</v>
      </c>
      <c r="D7786" s="1109">
        <v>1.9950000000000001</v>
      </c>
      <c r="E7786" s="1109">
        <v>4.7</v>
      </c>
      <c r="F7786" s="1109">
        <v>0</v>
      </c>
      <c r="G7786" s="1110" t="s">
        <v>10844</v>
      </c>
      <c r="H7786" s="1110" t="s">
        <v>4654</v>
      </c>
      <c r="I7786" s="1110" t="s">
        <v>10853</v>
      </c>
      <c r="J7786" s="1109">
        <v>0</v>
      </c>
      <c r="K7786" s="1109">
        <v>0</v>
      </c>
      <c r="L7786" s="1109">
        <v>0</v>
      </c>
      <c r="M7786" s="1109">
        <v>0</v>
      </c>
      <c r="N7786" s="1109">
        <v>0</v>
      </c>
      <c r="O7786" s="1109">
        <v>0</v>
      </c>
      <c r="P7786" s="1109">
        <v>0</v>
      </c>
      <c r="Q7786" s="1109">
        <v>0</v>
      </c>
    </row>
    <row r="7787" spans="1:17">
      <c r="A7787" s="1109">
        <v>23328</v>
      </c>
      <c r="B7787" s="1110" t="s">
        <v>0</v>
      </c>
      <c r="C7787" s="1109">
        <v>2.375</v>
      </c>
      <c r="D7787" s="1109">
        <v>1.9950000000000001</v>
      </c>
      <c r="E7787" s="1109">
        <v>4.7</v>
      </c>
      <c r="F7787" s="1109">
        <v>0</v>
      </c>
      <c r="G7787" s="1110" t="s">
        <v>10844</v>
      </c>
      <c r="H7787" s="1110" t="s">
        <v>4654</v>
      </c>
      <c r="I7787" s="1110" t="s">
        <v>10851</v>
      </c>
      <c r="J7787" s="1109">
        <v>0</v>
      </c>
      <c r="K7787" s="1109">
        <v>0</v>
      </c>
      <c r="L7787" s="1109">
        <v>0</v>
      </c>
      <c r="M7787" s="1109">
        <v>0</v>
      </c>
      <c r="N7787" s="1109">
        <v>0</v>
      </c>
      <c r="O7787" s="1109">
        <v>0</v>
      </c>
      <c r="P7787" s="1109">
        <v>0</v>
      </c>
      <c r="Q7787" s="1109">
        <v>0</v>
      </c>
    </row>
    <row r="7788" spans="1:17">
      <c r="A7788" s="1109">
        <v>23329</v>
      </c>
      <c r="B7788" s="1110" t="s">
        <v>0</v>
      </c>
      <c r="C7788" s="1109">
        <v>2.375</v>
      </c>
      <c r="D7788" s="1109">
        <v>1.9950000000000001</v>
      </c>
      <c r="E7788" s="1109">
        <v>4.5999999999999996</v>
      </c>
      <c r="F7788" s="1109">
        <v>0</v>
      </c>
      <c r="G7788" s="1110" t="s">
        <v>10840</v>
      </c>
      <c r="H7788" s="1110" t="s">
        <v>4654</v>
      </c>
      <c r="I7788" s="1110" t="s">
        <v>10841</v>
      </c>
      <c r="J7788" s="1109">
        <v>0</v>
      </c>
      <c r="K7788" s="1109">
        <v>0</v>
      </c>
      <c r="L7788" s="1109">
        <v>0</v>
      </c>
      <c r="M7788" s="1109">
        <v>0</v>
      </c>
      <c r="N7788" s="1109">
        <v>0</v>
      </c>
      <c r="O7788" s="1109">
        <v>0</v>
      </c>
      <c r="P7788" s="1109">
        <v>0</v>
      </c>
      <c r="Q7788" s="1109">
        <v>0</v>
      </c>
    </row>
    <row r="7789" spans="1:17">
      <c r="A7789" s="1109">
        <v>23330</v>
      </c>
      <c r="B7789" s="1110" t="s">
        <v>0</v>
      </c>
      <c r="C7789" s="1109">
        <v>2.375</v>
      </c>
      <c r="D7789" s="1109">
        <v>1.9950000000000001</v>
      </c>
      <c r="E7789" s="1109">
        <v>4.5999999999999996</v>
      </c>
      <c r="F7789" s="1109">
        <v>0</v>
      </c>
      <c r="G7789" s="1110" t="s">
        <v>10840</v>
      </c>
      <c r="H7789" s="1110" t="s">
        <v>4654</v>
      </c>
      <c r="I7789" s="1110" t="s">
        <v>10832</v>
      </c>
      <c r="J7789" s="1109">
        <v>0</v>
      </c>
      <c r="K7789" s="1109">
        <v>0</v>
      </c>
      <c r="L7789" s="1109">
        <v>0</v>
      </c>
      <c r="M7789" s="1109">
        <v>0</v>
      </c>
      <c r="N7789" s="1109">
        <v>0</v>
      </c>
      <c r="O7789" s="1109">
        <v>0</v>
      </c>
      <c r="P7789" s="1109">
        <v>0</v>
      </c>
      <c r="Q7789" s="1109">
        <v>0</v>
      </c>
    </row>
    <row r="7790" spans="1:17">
      <c r="A7790" s="1109">
        <v>23331</v>
      </c>
      <c r="B7790" s="1110" t="s">
        <v>0</v>
      </c>
      <c r="C7790" s="1109">
        <v>2.375</v>
      </c>
      <c r="D7790" s="1109">
        <v>1.9950000000000001</v>
      </c>
      <c r="E7790" s="1109">
        <v>4.5999999999999996</v>
      </c>
      <c r="F7790" s="1109">
        <v>0</v>
      </c>
      <c r="G7790" s="1110" t="s">
        <v>10840</v>
      </c>
      <c r="H7790" s="1110" t="s">
        <v>4654</v>
      </c>
      <c r="I7790" s="1110" t="s">
        <v>10839</v>
      </c>
      <c r="J7790" s="1109">
        <v>0</v>
      </c>
      <c r="K7790" s="1109">
        <v>0</v>
      </c>
      <c r="L7790" s="1109">
        <v>0</v>
      </c>
      <c r="M7790" s="1109">
        <v>0</v>
      </c>
      <c r="N7790" s="1109">
        <v>0</v>
      </c>
      <c r="O7790" s="1109">
        <v>0</v>
      </c>
      <c r="P7790" s="1109">
        <v>0</v>
      </c>
      <c r="Q7790" s="1109">
        <v>0</v>
      </c>
    </row>
    <row r="7791" spans="1:17">
      <c r="A7791" s="1109">
        <v>23332</v>
      </c>
      <c r="B7791" s="1110" t="s">
        <v>0</v>
      </c>
      <c r="C7791" s="1109">
        <v>2.375</v>
      </c>
      <c r="D7791" s="1109">
        <v>1.9950000000000001</v>
      </c>
      <c r="E7791" s="1109">
        <v>4.5999999999999996</v>
      </c>
      <c r="F7791" s="1109">
        <v>0</v>
      </c>
      <c r="G7791" s="1110" t="s">
        <v>10842</v>
      </c>
      <c r="H7791" s="1110" t="s">
        <v>4654</v>
      </c>
      <c r="I7791" s="1110" t="s">
        <v>10841</v>
      </c>
      <c r="J7791" s="1109">
        <v>0</v>
      </c>
      <c r="K7791" s="1109">
        <v>0</v>
      </c>
      <c r="L7791" s="1109">
        <v>0</v>
      </c>
      <c r="M7791" s="1109">
        <v>0</v>
      </c>
      <c r="N7791" s="1109">
        <v>0</v>
      </c>
      <c r="O7791" s="1109">
        <v>0</v>
      </c>
      <c r="P7791" s="1109">
        <v>0</v>
      </c>
      <c r="Q7791" s="1109">
        <v>0</v>
      </c>
    </row>
    <row r="7792" spans="1:17">
      <c r="A7792" s="1109">
        <v>23333</v>
      </c>
      <c r="B7792" s="1110" t="s">
        <v>0</v>
      </c>
      <c r="C7792" s="1109">
        <v>2.375</v>
      </c>
      <c r="D7792" s="1109">
        <v>1.9950000000000001</v>
      </c>
      <c r="E7792" s="1109">
        <v>4.5999999999999996</v>
      </c>
      <c r="F7792" s="1109">
        <v>0</v>
      </c>
      <c r="G7792" s="1110" t="s">
        <v>10842</v>
      </c>
      <c r="H7792" s="1110" t="s">
        <v>4654</v>
      </c>
      <c r="I7792" s="1110" t="s">
        <v>10852</v>
      </c>
      <c r="J7792" s="1109">
        <v>0</v>
      </c>
      <c r="K7792" s="1109">
        <v>0</v>
      </c>
      <c r="L7792" s="1109">
        <v>0</v>
      </c>
      <c r="M7792" s="1109">
        <v>0</v>
      </c>
      <c r="N7792" s="1109">
        <v>0</v>
      </c>
      <c r="O7792" s="1109">
        <v>0</v>
      </c>
      <c r="P7792" s="1109">
        <v>0</v>
      </c>
      <c r="Q7792" s="1109">
        <v>0</v>
      </c>
    </row>
    <row r="7793" spans="1:17">
      <c r="A7793" s="1109">
        <v>23334</v>
      </c>
      <c r="B7793" s="1110" t="s">
        <v>0</v>
      </c>
      <c r="C7793" s="1109">
        <v>2.375</v>
      </c>
      <c r="D7793" s="1109">
        <v>1.9950000000000001</v>
      </c>
      <c r="E7793" s="1109">
        <v>4.5999999999999996</v>
      </c>
      <c r="F7793" s="1109">
        <v>0</v>
      </c>
      <c r="G7793" s="1110" t="s">
        <v>10842</v>
      </c>
      <c r="H7793" s="1110" t="s">
        <v>4654</v>
      </c>
      <c r="I7793" s="1110" t="s">
        <v>10832</v>
      </c>
      <c r="J7793" s="1109">
        <v>0</v>
      </c>
      <c r="K7793" s="1109">
        <v>0</v>
      </c>
      <c r="L7793" s="1109">
        <v>0</v>
      </c>
      <c r="M7793" s="1109">
        <v>0</v>
      </c>
      <c r="N7793" s="1109">
        <v>0</v>
      </c>
      <c r="O7793" s="1109">
        <v>0</v>
      </c>
      <c r="P7793" s="1109">
        <v>0</v>
      </c>
      <c r="Q7793" s="1109">
        <v>0</v>
      </c>
    </row>
    <row r="7794" spans="1:17">
      <c r="A7794" s="1109">
        <v>23335</v>
      </c>
      <c r="B7794" s="1110" t="s">
        <v>0</v>
      </c>
      <c r="C7794" s="1109">
        <v>2.375</v>
      </c>
      <c r="D7794" s="1109">
        <v>1.9950000000000001</v>
      </c>
      <c r="E7794" s="1109">
        <v>4.5999999999999996</v>
      </c>
      <c r="F7794" s="1109">
        <v>0</v>
      </c>
      <c r="G7794" s="1110" t="s">
        <v>10842</v>
      </c>
      <c r="H7794" s="1110" t="s">
        <v>4654</v>
      </c>
      <c r="I7794" s="1110" t="s">
        <v>10839</v>
      </c>
      <c r="J7794" s="1109">
        <v>0</v>
      </c>
      <c r="K7794" s="1109">
        <v>0</v>
      </c>
      <c r="L7794" s="1109">
        <v>0</v>
      </c>
      <c r="M7794" s="1109">
        <v>0</v>
      </c>
      <c r="N7794" s="1109">
        <v>0</v>
      </c>
      <c r="O7794" s="1109">
        <v>0</v>
      </c>
      <c r="P7794" s="1109">
        <v>0</v>
      </c>
      <c r="Q7794" s="1109">
        <v>0</v>
      </c>
    </row>
    <row r="7795" spans="1:17">
      <c r="A7795" s="1109">
        <v>23336</v>
      </c>
      <c r="B7795" s="1110" t="s">
        <v>0</v>
      </c>
      <c r="C7795" s="1109">
        <v>2.375</v>
      </c>
      <c r="D7795" s="1109">
        <v>1.9950000000000001</v>
      </c>
      <c r="E7795" s="1109">
        <v>4.5999999999999996</v>
      </c>
      <c r="F7795" s="1109">
        <v>0</v>
      </c>
      <c r="G7795" s="1110" t="s">
        <v>10843</v>
      </c>
      <c r="H7795" s="1110" t="s">
        <v>4654</v>
      </c>
      <c r="I7795" s="1110" t="s">
        <v>10841</v>
      </c>
      <c r="J7795" s="1109">
        <v>0</v>
      </c>
      <c r="K7795" s="1109">
        <v>0</v>
      </c>
      <c r="L7795" s="1109">
        <v>0</v>
      </c>
      <c r="M7795" s="1109">
        <v>0</v>
      </c>
      <c r="N7795" s="1109">
        <v>0</v>
      </c>
      <c r="O7795" s="1109">
        <v>0</v>
      </c>
      <c r="P7795" s="1109">
        <v>0</v>
      </c>
      <c r="Q7795" s="1109">
        <v>0</v>
      </c>
    </row>
    <row r="7796" spans="1:17">
      <c r="A7796" s="1109">
        <v>23337</v>
      </c>
      <c r="B7796" s="1110" t="s">
        <v>0</v>
      </c>
      <c r="C7796" s="1109">
        <v>2.375</v>
      </c>
      <c r="D7796" s="1109">
        <v>1.9950000000000001</v>
      </c>
      <c r="E7796" s="1109">
        <v>4.5999999999999996</v>
      </c>
      <c r="F7796" s="1109">
        <v>0</v>
      </c>
      <c r="G7796" s="1110" t="s">
        <v>10843</v>
      </c>
      <c r="H7796" s="1110" t="s">
        <v>4654</v>
      </c>
      <c r="I7796" s="1110" t="s">
        <v>10832</v>
      </c>
      <c r="J7796" s="1109">
        <v>0</v>
      </c>
      <c r="K7796" s="1109">
        <v>0</v>
      </c>
      <c r="L7796" s="1109">
        <v>0</v>
      </c>
      <c r="M7796" s="1109">
        <v>0</v>
      </c>
      <c r="N7796" s="1109">
        <v>0</v>
      </c>
      <c r="O7796" s="1109">
        <v>0</v>
      </c>
      <c r="P7796" s="1109">
        <v>0</v>
      </c>
      <c r="Q7796" s="1109">
        <v>0</v>
      </c>
    </row>
    <row r="7797" spans="1:17">
      <c r="A7797" s="1109">
        <v>23338</v>
      </c>
      <c r="B7797" s="1110" t="s">
        <v>0</v>
      </c>
      <c r="C7797" s="1109">
        <v>2.375</v>
      </c>
      <c r="D7797" s="1109">
        <v>1.9950000000000001</v>
      </c>
      <c r="E7797" s="1109">
        <v>4.5999999999999996</v>
      </c>
      <c r="F7797" s="1109">
        <v>0</v>
      </c>
      <c r="G7797" s="1110" t="s">
        <v>10843</v>
      </c>
      <c r="H7797" s="1110" t="s">
        <v>4654</v>
      </c>
      <c r="I7797" s="1110" t="s">
        <v>10852</v>
      </c>
      <c r="J7797" s="1109">
        <v>0</v>
      </c>
      <c r="K7797" s="1109">
        <v>0</v>
      </c>
      <c r="L7797" s="1109">
        <v>0</v>
      </c>
      <c r="M7797" s="1109">
        <v>0</v>
      </c>
      <c r="N7797" s="1109">
        <v>0</v>
      </c>
      <c r="O7797" s="1109">
        <v>0</v>
      </c>
      <c r="P7797" s="1109">
        <v>0</v>
      </c>
      <c r="Q7797" s="1109">
        <v>0</v>
      </c>
    </row>
    <row r="7798" spans="1:17">
      <c r="A7798" s="1109">
        <v>23339</v>
      </c>
      <c r="B7798" s="1110" t="s">
        <v>0</v>
      </c>
      <c r="C7798" s="1109">
        <v>2.375</v>
      </c>
      <c r="D7798" s="1109">
        <v>1.9950000000000001</v>
      </c>
      <c r="E7798" s="1109">
        <v>4.5999999999999996</v>
      </c>
      <c r="F7798" s="1109">
        <v>0</v>
      </c>
      <c r="G7798" s="1110" t="s">
        <v>10843</v>
      </c>
      <c r="H7798" s="1110" t="s">
        <v>4654</v>
      </c>
      <c r="I7798" s="1110" t="s">
        <v>10839</v>
      </c>
      <c r="J7798" s="1109">
        <v>0</v>
      </c>
      <c r="K7798" s="1109">
        <v>0</v>
      </c>
      <c r="L7798" s="1109">
        <v>0</v>
      </c>
      <c r="M7798" s="1109">
        <v>0</v>
      </c>
      <c r="N7798" s="1109">
        <v>0</v>
      </c>
      <c r="O7798" s="1109">
        <v>0</v>
      </c>
      <c r="P7798" s="1109">
        <v>0</v>
      </c>
      <c r="Q7798" s="1109">
        <v>0</v>
      </c>
    </row>
    <row r="7799" spans="1:17">
      <c r="A7799" s="1109">
        <v>23340</v>
      </c>
      <c r="B7799" s="1110" t="s">
        <v>0</v>
      </c>
      <c r="C7799" s="1109">
        <v>2.375</v>
      </c>
      <c r="D7799" s="1109">
        <v>1.9950000000000001</v>
      </c>
      <c r="E7799" s="1109">
        <v>4.5999999999999996</v>
      </c>
      <c r="F7799" s="1109">
        <v>0</v>
      </c>
      <c r="G7799" s="1110" t="s">
        <v>10784</v>
      </c>
      <c r="H7799" s="1110" t="s">
        <v>4654</v>
      </c>
      <c r="I7799" s="1110" t="s">
        <v>10841</v>
      </c>
      <c r="J7799" s="1109">
        <v>0</v>
      </c>
      <c r="K7799" s="1109">
        <v>0</v>
      </c>
      <c r="L7799" s="1109">
        <v>0</v>
      </c>
      <c r="M7799" s="1109">
        <v>0</v>
      </c>
      <c r="N7799" s="1109">
        <v>0</v>
      </c>
      <c r="O7799" s="1109">
        <v>0</v>
      </c>
      <c r="P7799" s="1109">
        <v>0</v>
      </c>
      <c r="Q7799" s="1109">
        <v>0</v>
      </c>
    </row>
    <row r="7800" spans="1:17">
      <c r="A7800" s="1109">
        <v>23341</v>
      </c>
      <c r="B7800" s="1110" t="s">
        <v>0</v>
      </c>
      <c r="C7800" s="1109">
        <v>2.375</v>
      </c>
      <c r="D7800" s="1109">
        <v>1.9950000000000001</v>
      </c>
      <c r="E7800" s="1109">
        <v>4.5999999999999996</v>
      </c>
      <c r="F7800" s="1109">
        <v>0</v>
      </c>
      <c r="G7800" s="1110" t="s">
        <v>10784</v>
      </c>
      <c r="H7800" s="1110" t="s">
        <v>4654</v>
      </c>
      <c r="I7800" s="1110" t="s">
        <v>10832</v>
      </c>
      <c r="J7800" s="1109">
        <v>0</v>
      </c>
      <c r="K7800" s="1109">
        <v>0</v>
      </c>
      <c r="L7800" s="1109">
        <v>0</v>
      </c>
      <c r="M7800" s="1109">
        <v>0</v>
      </c>
      <c r="N7800" s="1109">
        <v>0</v>
      </c>
      <c r="O7800" s="1109">
        <v>0</v>
      </c>
      <c r="P7800" s="1109">
        <v>0</v>
      </c>
      <c r="Q7800" s="1109">
        <v>0</v>
      </c>
    </row>
    <row r="7801" spans="1:17">
      <c r="A7801" s="1109">
        <v>23342</v>
      </c>
      <c r="B7801" s="1110" t="s">
        <v>0</v>
      </c>
      <c r="C7801" s="1109">
        <v>2.375</v>
      </c>
      <c r="D7801" s="1109">
        <v>1.9950000000000001</v>
      </c>
      <c r="E7801" s="1109">
        <v>4.5999999999999996</v>
      </c>
      <c r="F7801" s="1109">
        <v>0</v>
      </c>
      <c r="G7801" s="1110" t="s">
        <v>10784</v>
      </c>
      <c r="H7801" s="1110" t="s">
        <v>4654</v>
      </c>
      <c r="I7801" s="1110" t="s">
        <v>10839</v>
      </c>
      <c r="J7801" s="1109">
        <v>0</v>
      </c>
      <c r="K7801" s="1109">
        <v>0</v>
      </c>
      <c r="L7801" s="1109">
        <v>0</v>
      </c>
      <c r="M7801" s="1109">
        <v>0</v>
      </c>
      <c r="N7801" s="1109">
        <v>0</v>
      </c>
      <c r="O7801" s="1109">
        <v>0</v>
      </c>
      <c r="P7801" s="1109">
        <v>0</v>
      </c>
      <c r="Q7801" s="1109">
        <v>0</v>
      </c>
    </row>
    <row r="7802" spans="1:17">
      <c r="A7802" s="1109">
        <v>23343</v>
      </c>
      <c r="B7802" s="1110" t="s">
        <v>0</v>
      </c>
      <c r="C7802" s="1109">
        <v>2.375</v>
      </c>
      <c r="D7802" s="1109">
        <v>1.9950000000000001</v>
      </c>
      <c r="E7802" s="1109">
        <v>4.5999999999999996</v>
      </c>
      <c r="F7802" s="1109">
        <v>0</v>
      </c>
      <c r="G7802" s="1110" t="s">
        <v>10741</v>
      </c>
      <c r="H7802" s="1110" t="s">
        <v>4654</v>
      </c>
      <c r="I7802" s="1110" t="s">
        <v>10841</v>
      </c>
      <c r="J7802" s="1109">
        <v>0</v>
      </c>
      <c r="K7802" s="1109">
        <v>0</v>
      </c>
      <c r="L7802" s="1109">
        <v>0</v>
      </c>
      <c r="M7802" s="1109">
        <v>0</v>
      </c>
      <c r="N7802" s="1109">
        <v>0</v>
      </c>
      <c r="O7802" s="1109">
        <v>0</v>
      </c>
      <c r="P7802" s="1109">
        <v>0</v>
      </c>
      <c r="Q7802" s="1109">
        <v>0</v>
      </c>
    </row>
    <row r="7803" spans="1:17">
      <c r="A7803" s="1109">
        <v>23344</v>
      </c>
      <c r="B7803" s="1110" t="s">
        <v>0</v>
      </c>
      <c r="C7803" s="1109">
        <v>2.375</v>
      </c>
      <c r="D7803" s="1109">
        <v>1.9950000000000001</v>
      </c>
      <c r="E7803" s="1109">
        <v>4.5999999999999996</v>
      </c>
      <c r="F7803" s="1109">
        <v>0</v>
      </c>
      <c r="G7803" s="1110" t="s">
        <v>10741</v>
      </c>
      <c r="H7803" s="1110" t="s">
        <v>4654</v>
      </c>
      <c r="I7803" s="1110" t="s">
        <v>10852</v>
      </c>
      <c r="J7803" s="1109">
        <v>0</v>
      </c>
      <c r="K7803" s="1109">
        <v>0</v>
      </c>
      <c r="L7803" s="1109">
        <v>0</v>
      </c>
      <c r="M7803" s="1109">
        <v>0</v>
      </c>
      <c r="N7803" s="1109">
        <v>0</v>
      </c>
      <c r="O7803" s="1109">
        <v>0</v>
      </c>
      <c r="P7803" s="1109">
        <v>0</v>
      </c>
      <c r="Q7803" s="1109">
        <v>0</v>
      </c>
    </row>
    <row r="7804" spans="1:17">
      <c r="A7804" s="1109">
        <v>23345</v>
      </c>
      <c r="B7804" s="1110" t="s">
        <v>0</v>
      </c>
      <c r="C7804" s="1109">
        <v>2.375</v>
      </c>
      <c r="D7804" s="1109">
        <v>1.9950000000000001</v>
      </c>
      <c r="E7804" s="1109">
        <v>4.5999999999999996</v>
      </c>
      <c r="F7804" s="1109">
        <v>0</v>
      </c>
      <c r="G7804" s="1110" t="s">
        <v>10741</v>
      </c>
      <c r="H7804" s="1110" t="s">
        <v>4654</v>
      </c>
      <c r="I7804" s="1110" t="s">
        <v>10832</v>
      </c>
      <c r="J7804" s="1109">
        <v>0</v>
      </c>
      <c r="K7804" s="1109">
        <v>0</v>
      </c>
      <c r="L7804" s="1109">
        <v>0</v>
      </c>
      <c r="M7804" s="1109">
        <v>0</v>
      </c>
      <c r="N7804" s="1109">
        <v>0</v>
      </c>
      <c r="O7804" s="1109">
        <v>0</v>
      </c>
      <c r="P7804" s="1109">
        <v>0</v>
      </c>
      <c r="Q7804" s="1109">
        <v>0</v>
      </c>
    </row>
    <row r="7805" spans="1:17">
      <c r="A7805" s="1109">
        <v>23346</v>
      </c>
      <c r="B7805" s="1110" t="s">
        <v>0</v>
      </c>
      <c r="C7805" s="1109">
        <v>2.375</v>
      </c>
      <c r="D7805" s="1109">
        <v>1.9950000000000001</v>
      </c>
      <c r="E7805" s="1109">
        <v>4.5999999999999996</v>
      </c>
      <c r="F7805" s="1109">
        <v>0</v>
      </c>
      <c r="G7805" s="1110" t="s">
        <v>10741</v>
      </c>
      <c r="H7805" s="1110" t="s">
        <v>4654</v>
      </c>
      <c r="I7805" s="1110" t="s">
        <v>10839</v>
      </c>
      <c r="J7805" s="1109">
        <v>0</v>
      </c>
      <c r="K7805" s="1109">
        <v>0</v>
      </c>
      <c r="L7805" s="1109">
        <v>0</v>
      </c>
      <c r="M7805" s="1109">
        <v>0</v>
      </c>
      <c r="N7805" s="1109">
        <v>0</v>
      </c>
      <c r="O7805" s="1109">
        <v>0</v>
      </c>
      <c r="P7805" s="1109">
        <v>0</v>
      </c>
      <c r="Q7805" s="1109">
        <v>0</v>
      </c>
    </row>
    <row r="7806" spans="1:17">
      <c r="A7806" s="1109">
        <v>23347</v>
      </c>
      <c r="B7806" s="1110" t="s">
        <v>0</v>
      </c>
      <c r="C7806" s="1109">
        <v>2.375</v>
      </c>
      <c r="D7806" s="1109">
        <v>1.9950000000000001</v>
      </c>
      <c r="E7806" s="1109">
        <v>4.5999999999999996</v>
      </c>
      <c r="F7806" s="1109">
        <v>0</v>
      </c>
      <c r="G7806" s="1110" t="s">
        <v>10790</v>
      </c>
      <c r="H7806" s="1110" t="s">
        <v>4654</v>
      </c>
      <c r="I7806" s="1110" t="s">
        <v>10841</v>
      </c>
      <c r="J7806" s="1109">
        <v>0</v>
      </c>
      <c r="K7806" s="1109">
        <v>0</v>
      </c>
      <c r="L7806" s="1109">
        <v>0</v>
      </c>
      <c r="M7806" s="1109">
        <v>0</v>
      </c>
      <c r="N7806" s="1109">
        <v>0</v>
      </c>
      <c r="O7806" s="1109">
        <v>0</v>
      </c>
      <c r="P7806" s="1109">
        <v>0</v>
      </c>
      <c r="Q7806" s="1109">
        <v>0</v>
      </c>
    </row>
    <row r="7807" spans="1:17">
      <c r="A7807" s="1109">
        <v>23348</v>
      </c>
      <c r="B7807" s="1110" t="s">
        <v>0</v>
      </c>
      <c r="C7807" s="1109">
        <v>2.375</v>
      </c>
      <c r="D7807" s="1109">
        <v>1.9950000000000001</v>
      </c>
      <c r="E7807" s="1109">
        <v>4.5999999999999996</v>
      </c>
      <c r="F7807" s="1109">
        <v>0</v>
      </c>
      <c r="G7807" s="1110" t="s">
        <v>10790</v>
      </c>
      <c r="H7807" s="1110" t="s">
        <v>4654</v>
      </c>
      <c r="I7807" s="1110" t="s">
        <v>10852</v>
      </c>
      <c r="J7807" s="1109">
        <v>0</v>
      </c>
      <c r="K7807" s="1109">
        <v>0</v>
      </c>
      <c r="L7807" s="1109">
        <v>0</v>
      </c>
      <c r="M7807" s="1109">
        <v>0</v>
      </c>
      <c r="N7807" s="1109">
        <v>0</v>
      </c>
      <c r="O7807" s="1109">
        <v>0</v>
      </c>
      <c r="P7807" s="1109">
        <v>0</v>
      </c>
      <c r="Q7807" s="1109">
        <v>0</v>
      </c>
    </row>
    <row r="7808" spans="1:17">
      <c r="A7808" s="1109">
        <v>23349</v>
      </c>
      <c r="B7808" s="1110" t="s">
        <v>0</v>
      </c>
      <c r="C7808" s="1109">
        <v>2.375</v>
      </c>
      <c r="D7808" s="1109">
        <v>1.9950000000000001</v>
      </c>
      <c r="E7808" s="1109">
        <v>4.5999999999999996</v>
      </c>
      <c r="F7808" s="1109">
        <v>0</v>
      </c>
      <c r="G7808" s="1110" t="s">
        <v>10790</v>
      </c>
      <c r="H7808" s="1110" t="s">
        <v>4654</v>
      </c>
      <c r="I7808" s="1110" t="s">
        <v>10832</v>
      </c>
      <c r="J7808" s="1109">
        <v>0</v>
      </c>
      <c r="K7808" s="1109">
        <v>0</v>
      </c>
      <c r="L7808" s="1109">
        <v>0</v>
      </c>
      <c r="M7808" s="1109">
        <v>0</v>
      </c>
      <c r="N7808" s="1109">
        <v>0</v>
      </c>
      <c r="O7808" s="1109">
        <v>0</v>
      </c>
      <c r="P7808" s="1109">
        <v>0</v>
      </c>
      <c r="Q7808" s="1109">
        <v>0</v>
      </c>
    </row>
    <row r="7809" spans="1:17">
      <c r="A7809" s="1109">
        <v>23350</v>
      </c>
      <c r="B7809" s="1110" t="s">
        <v>0</v>
      </c>
      <c r="C7809" s="1109">
        <v>2.375</v>
      </c>
      <c r="D7809" s="1109">
        <v>1.9950000000000001</v>
      </c>
      <c r="E7809" s="1109">
        <v>4.5999999999999996</v>
      </c>
      <c r="F7809" s="1109">
        <v>0</v>
      </c>
      <c r="G7809" s="1110" t="s">
        <v>10790</v>
      </c>
      <c r="H7809" s="1110" t="s">
        <v>4654</v>
      </c>
      <c r="I7809" s="1110" t="s">
        <v>10839</v>
      </c>
      <c r="J7809" s="1109">
        <v>0</v>
      </c>
      <c r="K7809" s="1109">
        <v>0</v>
      </c>
      <c r="L7809" s="1109">
        <v>0</v>
      </c>
      <c r="M7809" s="1109">
        <v>0</v>
      </c>
      <c r="N7809" s="1109">
        <v>0</v>
      </c>
      <c r="O7809" s="1109">
        <v>0</v>
      </c>
      <c r="P7809" s="1109">
        <v>0</v>
      </c>
      <c r="Q7809" s="1109">
        <v>0</v>
      </c>
    </row>
    <row r="7810" spans="1:17">
      <c r="A7810" s="1109">
        <v>23351</v>
      </c>
      <c r="B7810" s="1110" t="s">
        <v>0</v>
      </c>
      <c r="C7810" s="1109">
        <v>2.375</v>
      </c>
      <c r="D7810" s="1109">
        <v>1.9950000000000001</v>
      </c>
      <c r="E7810" s="1109">
        <v>4.5999999999999996</v>
      </c>
      <c r="F7810" s="1109">
        <v>0</v>
      </c>
      <c r="G7810" s="1110" t="s">
        <v>10833</v>
      </c>
      <c r="H7810" s="1110" t="s">
        <v>4654</v>
      </c>
      <c r="I7810" s="1110" t="s">
        <v>10841</v>
      </c>
      <c r="J7810" s="1109">
        <v>0</v>
      </c>
      <c r="K7810" s="1109">
        <v>0</v>
      </c>
      <c r="L7810" s="1109">
        <v>0</v>
      </c>
      <c r="M7810" s="1109">
        <v>0</v>
      </c>
      <c r="N7810" s="1109">
        <v>0</v>
      </c>
      <c r="O7810" s="1109">
        <v>0</v>
      </c>
      <c r="P7810" s="1109">
        <v>0</v>
      </c>
      <c r="Q7810" s="1109">
        <v>0</v>
      </c>
    </row>
    <row r="7811" spans="1:17">
      <c r="A7811" s="1109">
        <v>23352</v>
      </c>
      <c r="B7811" s="1110" t="s">
        <v>0</v>
      </c>
      <c r="C7811" s="1109">
        <v>2.375</v>
      </c>
      <c r="D7811" s="1109">
        <v>1.9950000000000001</v>
      </c>
      <c r="E7811" s="1109">
        <v>4.5999999999999996</v>
      </c>
      <c r="F7811" s="1109">
        <v>0</v>
      </c>
      <c r="G7811" s="1110" t="s">
        <v>10833</v>
      </c>
      <c r="H7811" s="1110" t="s">
        <v>4654</v>
      </c>
      <c r="I7811" s="1110" t="s">
        <v>10832</v>
      </c>
      <c r="J7811" s="1109">
        <v>0</v>
      </c>
      <c r="K7811" s="1109">
        <v>0</v>
      </c>
      <c r="L7811" s="1109">
        <v>0</v>
      </c>
      <c r="M7811" s="1109">
        <v>0</v>
      </c>
      <c r="N7811" s="1109">
        <v>0</v>
      </c>
      <c r="O7811" s="1109">
        <v>0</v>
      </c>
      <c r="P7811" s="1109">
        <v>0</v>
      </c>
      <c r="Q7811" s="1109">
        <v>0</v>
      </c>
    </row>
    <row r="7812" spans="1:17">
      <c r="A7812" s="1109">
        <v>23353</v>
      </c>
      <c r="B7812" s="1110" t="s">
        <v>0</v>
      </c>
      <c r="C7812" s="1109">
        <v>2.375</v>
      </c>
      <c r="D7812" s="1109">
        <v>1.9950000000000001</v>
      </c>
      <c r="E7812" s="1109">
        <v>4.5999999999999996</v>
      </c>
      <c r="F7812" s="1109">
        <v>0</v>
      </c>
      <c r="G7812" s="1110" t="s">
        <v>10833</v>
      </c>
      <c r="H7812" s="1110" t="s">
        <v>4654</v>
      </c>
      <c r="I7812" s="1110" t="s">
        <v>10852</v>
      </c>
      <c r="J7812" s="1109">
        <v>0</v>
      </c>
      <c r="K7812" s="1109">
        <v>0</v>
      </c>
      <c r="L7812" s="1109">
        <v>0</v>
      </c>
      <c r="M7812" s="1109">
        <v>0</v>
      </c>
      <c r="N7812" s="1109">
        <v>0</v>
      </c>
      <c r="O7812" s="1109">
        <v>0</v>
      </c>
      <c r="P7812" s="1109">
        <v>0</v>
      </c>
      <c r="Q7812" s="1109">
        <v>0</v>
      </c>
    </row>
    <row r="7813" spans="1:17">
      <c r="A7813" s="1109">
        <v>23354</v>
      </c>
      <c r="B7813" s="1110" t="s">
        <v>0</v>
      </c>
      <c r="C7813" s="1109">
        <v>2.375</v>
      </c>
      <c r="D7813" s="1109">
        <v>1.9950000000000001</v>
      </c>
      <c r="E7813" s="1109">
        <v>4.5999999999999996</v>
      </c>
      <c r="F7813" s="1109">
        <v>0</v>
      </c>
      <c r="G7813" s="1110" t="s">
        <v>10833</v>
      </c>
      <c r="H7813" s="1110" t="s">
        <v>4654</v>
      </c>
      <c r="I7813" s="1110" t="s">
        <v>10839</v>
      </c>
      <c r="J7813" s="1109">
        <v>0</v>
      </c>
      <c r="K7813" s="1109">
        <v>0</v>
      </c>
      <c r="L7813" s="1109">
        <v>0</v>
      </c>
      <c r="M7813" s="1109">
        <v>0</v>
      </c>
      <c r="N7813" s="1109">
        <v>0</v>
      </c>
      <c r="O7813" s="1109">
        <v>0</v>
      </c>
      <c r="P7813" s="1109">
        <v>0</v>
      </c>
      <c r="Q7813" s="1109">
        <v>0</v>
      </c>
    </row>
    <row r="7814" spans="1:17">
      <c r="A7814" s="1109">
        <v>23355</v>
      </c>
      <c r="B7814" s="1110" t="s">
        <v>0</v>
      </c>
      <c r="C7814" s="1109">
        <v>2.375</v>
      </c>
      <c r="D7814" s="1109">
        <v>1.9950000000000001</v>
      </c>
      <c r="E7814" s="1109">
        <v>4.5999999999999996</v>
      </c>
      <c r="F7814" s="1109">
        <v>0</v>
      </c>
      <c r="G7814" s="1110" t="s">
        <v>10737</v>
      </c>
      <c r="H7814" s="1110" t="s">
        <v>4654</v>
      </c>
      <c r="I7814" s="1110" t="s">
        <v>10841</v>
      </c>
      <c r="J7814" s="1109">
        <v>0</v>
      </c>
      <c r="K7814" s="1109">
        <v>0</v>
      </c>
      <c r="L7814" s="1109">
        <v>0</v>
      </c>
      <c r="M7814" s="1109">
        <v>0</v>
      </c>
      <c r="N7814" s="1109">
        <v>0</v>
      </c>
      <c r="O7814" s="1109">
        <v>0</v>
      </c>
      <c r="P7814" s="1109">
        <v>0</v>
      </c>
      <c r="Q7814" s="1109">
        <v>0</v>
      </c>
    </row>
    <row r="7815" spans="1:17">
      <c r="A7815" s="1109">
        <v>23356</v>
      </c>
      <c r="B7815" s="1110" t="s">
        <v>0</v>
      </c>
      <c r="C7815" s="1109">
        <v>2.375</v>
      </c>
      <c r="D7815" s="1109">
        <v>1.9950000000000001</v>
      </c>
      <c r="E7815" s="1109">
        <v>4.5999999999999996</v>
      </c>
      <c r="F7815" s="1109">
        <v>0</v>
      </c>
      <c r="G7815" s="1110" t="s">
        <v>10737</v>
      </c>
      <c r="H7815" s="1110" t="s">
        <v>4654</v>
      </c>
      <c r="I7815" s="1110" t="s">
        <v>10852</v>
      </c>
      <c r="J7815" s="1109">
        <v>0</v>
      </c>
      <c r="K7815" s="1109">
        <v>0</v>
      </c>
      <c r="L7815" s="1109">
        <v>0</v>
      </c>
      <c r="M7815" s="1109">
        <v>0</v>
      </c>
      <c r="N7815" s="1109">
        <v>0</v>
      </c>
      <c r="O7815" s="1109">
        <v>0</v>
      </c>
      <c r="P7815" s="1109">
        <v>0</v>
      </c>
      <c r="Q7815" s="1109">
        <v>0</v>
      </c>
    </row>
    <row r="7816" spans="1:17">
      <c r="A7816" s="1109">
        <v>23357</v>
      </c>
      <c r="B7816" s="1110" t="s">
        <v>0</v>
      </c>
      <c r="C7816" s="1109">
        <v>2.375</v>
      </c>
      <c r="D7816" s="1109">
        <v>1.9950000000000001</v>
      </c>
      <c r="E7816" s="1109">
        <v>4.5999999999999996</v>
      </c>
      <c r="F7816" s="1109">
        <v>0</v>
      </c>
      <c r="G7816" s="1110" t="s">
        <v>10737</v>
      </c>
      <c r="H7816" s="1110" t="s">
        <v>4654</v>
      </c>
      <c r="I7816" s="1110" t="s">
        <v>10832</v>
      </c>
      <c r="J7816" s="1109">
        <v>0</v>
      </c>
      <c r="K7816" s="1109">
        <v>0</v>
      </c>
      <c r="L7816" s="1109">
        <v>0</v>
      </c>
      <c r="M7816" s="1109">
        <v>0</v>
      </c>
      <c r="N7816" s="1109">
        <v>0</v>
      </c>
      <c r="O7816" s="1109">
        <v>0</v>
      </c>
      <c r="P7816" s="1109">
        <v>0</v>
      </c>
      <c r="Q7816" s="1109">
        <v>0</v>
      </c>
    </row>
    <row r="7817" spans="1:17">
      <c r="A7817" s="1109">
        <v>23358</v>
      </c>
      <c r="B7817" s="1110" t="s">
        <v>0</v>
      </c>
      <c r="C7817" s="1109">
        <v>2.375</v>
      </c>
      <c r="D7817" s="1109">
        <v>1.9950000000000001</v>
      </c>
      <c r="E7817" s="1109">
        <v>4.5999999999999996</v>
      </c>
      <c r="F7817" s="1109">
        <v>0</v>
      </c>
      <c r="G7817" s="1110" t="s">
        <v>10737</v>
      </c>
      <c r="H7817" s="1110" t="s">
        <v>4654</v>
      </c>
      <c r="I7817" s="1110" t="s">
        <v>10839</v>
      </c>
      <c r="J7817" s="1109">
        <v>0</v>
      </c>
      <c r="K7817" s="1109">
        <v>0</v>
      </c>
      <c r="L7817" s="1109">
        <v>0</v>
      </c>
      <c r="M7817" s="1109">
        <v>0</v>
      </c>
      <c r="N7817" s="1109">
        <v>0</v>
      </c>
      <c r="O7817" s="1109">
        <v>0</v>
      </c>
      <c r="P7817" s="1109">
        <v>0</v>
      </c>
      <c r="Q7817" s="1109">
        <v>0</v>
      </c>
    </row>
    <row r="7818" spans="1:17">
      <c r="A7818" s="1109">
        <v>23359</v>
      </c>
      <c r="B7818" s="1110" t="s">
        <v>0</v>
      </c>
      <c r="C7818" s="1109">
        <v>2.375</v>
      </c>
      <c r="D7818" s="1109">
        <v>1.9950000000000001</v>
      </c>
      <c r="E7818" s="1109">
        <v>4.5999999999999996</v>
      </c>
      <c r="F7818" s="1109">
        <v>0</v>
      </c>
      <c r="G7818" s="1110" t="s">
        <v>10753</v>
      </c>
      <c r="H7818" s="1110" t="s">
        <v>4654</v>
      </c>
      <c r="I7818" s="1110" t="s">
        <v>10841</v>
      </c>
      <c r="J7818" s="1109">
        <v>0</v>
      </c>
      <c r="K7818" s="1109">
        <v>0</v>
      </c>
      <c r="L7818" s="1109">
        <v>0</v>
      </c>
      <c r="M7818" s="1109">
        <v>0</v>
      </c>
      <c r="N7818" s="1109">
        <v>0</v>
      </c>
      <c r="O7818" s="1109">
        <v>0</v>
      </c>
      <c r="P7818" s="1109">
        <v>0</v>
      </c>
      <c r="Q7818" s="1109">
        <v>0</v>
      </c>
    </row>
    <row r="7819" spans="1:17">
      <c r="A7819" s="1109">
        <v>23360</v>
      </c>
      <c r="B7819" s="1110" t="s">
        <v>0</v>
      </c>
      <c r="C7819" s="1109">
        <v>2.375</v>
      </c>
      <c r="D7819" s="1109">
        <v>1.9950000000000001</v>
      </c>
      <c r="E7819" s="1109">
        <v>4.5999999999999996</v>
      </c>
      <c r="F7819" s="1109">
        <v>0</v>
      </c>
      <c r="G7819" s="1110" t="s">
        <v>10753</v>
      </c>
      <c r="H7819" s="1110" t="s">
        <v>4654</v>
      </c>
      <c r="I7819" s="1110" t="s">
        <v>10852</v>
      </c>
      <c r="J7819" s="1109">
        <v>0</v>
      </c>
      <c r="K7819" s="1109">
        <v>0</v>
      </c>
      <c r="L7819" s="1109">
        <v>0</v>
      </c>
      <c r="M7819" s="1109">
        <v>0</v>
      </c>
      <c r="N7819" s="1109">
        <v>0</v>
      </c>
      <c r="O7819" s="1109">
        <v>0</v>
      </c>
      <c r="P7819" s="1109">
        <v>0</v>
      </c>
      <c r="Q7819" s="1109">
        <v>0</v>
      </c>
    </row>
    <row r="7820" spans="1:17">
      <c r="A7820" s="1109">
        <v>23361</v>
      </c>
      <c r="B7820" s="1110" t="s">
        <v>0</v>
      </c>
      <c r="C7820" s="1109">
        <v>2.375</v>
      </c>
      <c r="D7820" s="1109">
        <v>1.9950000000000001</v>
      </c>
      <c r="E7820" s="1109">
        <v>4.5999999999999996</v>
      </c>
      <c r="F7820" s="1109">
        <v>0</v>
      </c>
      <c r="G7820" s="1110" t="s">
        <v>10753</v>
      </c>
      <c r="H7820" s="1110" t="s">
        <v>4654</v>
      </c>
      <c r="I7820" s="1110" t="s">
        <v>10832</v>
      </c>
      <c r="J7820" s="1109">
        <v>0</v>
      </c>
      <c r="K7820" s="1109">
        <v>0</v>
      </c>
      <c r="L7820" s="1109">
        <v>0</v>
      </c>
      <c r="M7820" s="1109">
        <v>0</v>
      </c>
      <c r="N7820" s="1109">
        <v>0</v>
      </c>
      <c r="O7820" s="1109">
        <v>0</v>
      </c>
      <c r="P7820" s="1109">
        <v>0</v>
      </c>
      <c r="Q7820" s="1109">
        <v>0</v>
      </c>
    </row>
    <row r="7821" spans="1:17">
      <c r="A7821" s="1109">
        <v>23362</v>
      </c>
      <c r="B7821" s="1110" t="s">
        <v>0</v>
      </c>
      <c r="C7821" s="1109">
        <v>2.375</v>
      </c>
      <c r="D7821" s="1109">
        <v>1.9950000000000001</v>
      </c>
      <c r="E7821" s="1109">
        <v>4.5999999999999996</v>
      </c>
      <c r="F7821" s="1109">
        <v>0</v>
      </c>
      <c r="G7821" s="1110" t="s">
        <v>10753</v>
      </c>
      <c r="H7821" s="1110" t="s">
        <v>4654</v>
      </c>
      <c r="I7821" s="1110" t="s">
        <v>10839</v>
      </c>
      <c r="J7821" s="1109">
        <v>0</v>
      </c>
      <c r="K7821" s="1109">
        <v>0</v>
      </c>
      <c r="L7821" s="1109">
        <v>0</v>
      </c>
      <c r="M7821" s="1109">
        <v>0</v>
      </c>
      <c r="N7821" s="1109">
        <v>0</v>
      </c>
      <c r="O7821" s="1109">
        <v>0</v>
      </c>
      <c r="P7821" s="1109">
        <v>0</v>
      </c>
      <c r="Q7821" s="1109">
        <v>0</v>
      </c>
    </row>
    <row r="7822" spans="1:17">
      <c r="A7822" s="1109">
        <v>23363</v>
      </c>
      <c r="B7822" s="1110" t="s">
        <v>0</v>
      </c>
      <c r="C7822" s="1109">
        <v>2.375</v>
      </c>
      <c r="D7822" s="1109">
        <v>1.9950000000000001</v>
      </c>
      <c r="E7822" s="1109">
        <v>4.5999999999999996</v>
      </c>
      <c r="F7822" s="1109">
        <v>0</v>
      </c>
      <c r="G7822" s="1110" t="s">
        <v>10775</v>
      </c>
      <c r="H7822" s="1110" t="s">
        <v>4654</v>
      </c>
      <c r="I7822" s="1110" t="s">
        <v>10852</v>
      </c>
      <c r="J7822" s="1109">
        <v>0</v>
      </c>
      <c r="K7822" s="1109">
        <v>0</v>
      </c>
      <c r="L7822" s="1109">
        <v>0</v>
      </c>
      <c r="M7822" s="1109">
        <v>0</v>
      </c>
      <c r="N7822" s="1109">
        <v>0</v>
      </c>
      <c r="O7822" s="1109">
        <v>0</v>
      </c>
      <c r="P7822" s="1109">
        <v>0</v>
      </c>
      <c r="Q7822" s="1109">
        <v>0</v>
      </c>
    </row>
    <row r="7823" spans="1:17">
      <c r="A7823" s="1109">
        <v>23364</v>
      </c>
      <c r="B7823" s="1110" t="s">
        <v>0</v>
      </c>
      <c r="C7823" s="1109">
        <v>2.375</v>
      </c>
      <c r="D7823" s="1109">
        <v>1.9950000000000001</v>
      </c>
      <c r="E7823" s="1109">
        <v>4.5999999999999996</v>
      </c>
      <c r="F7823" s="1109">
        <v>0</v>
      </c>
      <c r="G7823" s="1110" t="s">
        <v>10738</v>
      </c>
      <c r="H7823" s="1110" t="s">
        <v>4654</v>
      </c>
      <c r="I7823" s="1110" t="s">
        <v>10852</v>
      </c>
      <c r="J7823" s="1109">
        <v>0</v>
      </c>
      <c r="K7823" s="1109">
        <v>0</v>
      </c>
      <c r="L7823" s="1109">
        <v>0</v>
      </c>
      <c r="M7823" s="1109">
        <v>0</v>
      </c>
      <c r="N7823" s="1109">
        <v>0</v>
      </c>
      <c r="O7823" s="1109">
        <v>0</v>
      </c>
      <c r="P7823" s="1109">
        <v>0</v>
      </c>
      <c r="Q7823" s="1109">
        <v>0</v>
      </c>
    </row>
    <row r="7824" spans="1:17">
      <c r="A7824" s="1109">
        <v>23365</v>
      </c>
      <c r="B7824" s="1110" t="s">
        <v>0</v>
      </c>
      <c r="C7824" s="1109">
        <v>2.375</v>
      </c>
      <c r="D7824" s="1109">
        <v>1.9950000000000001</v>
      </c>
      <c r="E7824" s="1109">
        <v>4.5999999999999996</v>
      </c>
      <c r="F7824" s="1109">
        <v>0</v>
      </c>
      <c r="G7824" s="1110" t="s">
        <v>10739</v>
      </c>
      <c r="H7824" s="1110" t="s">
        <v>4654</v>
      </c>
      <c r="I7824" s="1110" t="s">
        <v>10841</v>
      </c>
      <c r="J7824" s="1109">
        <v>0</v>
      </c>
      <c r="K7824" s="1109">
        <v>0</v>
      </c>
      <c r="L7824" s="1109">
        <v>0</v>
      </c>
      <c r="M7824" s="1109">
        <v>0</v>
      </c>
      <c r="N7824" s="1109">
        <v>0</v>
      </c>
      <c r="O7824" s="1109">
        <v>0</v>
      </c>
      <c r="P7824" s="1109">
        <v>0</v>
      </c>
      <c r="Q7824" s="1109">
        <v>0</v>
      </c>
    </row>
    <row r="7825" spans="1:17">
      <c r="A7825" s="1109">
        <v>23366</v>
      </c>
      <c r="B7825" s="1110" t="s">
        <v>0</v>
      </c>
      <c r="C7825" s="1109">
        <v>2.375</v>
      </c>
      <c r="D7825" s="1109">
        <v>1.9950000000000001</v>
      </c>
      <c r="E7825" s="1109">
        <v>4.5999999999999996</v>
      </c>
      <c r="F7825" s="1109">
        <v>0</v>
      </c>
      <c r="G7825" s="1110" t="s">
        <v>10739</v>
      </c>
      <c r="H7825" s="1110" t="s">
        <v>4654</v>
      </c>
      <c r="I7825" s="1110" t="s">
        <v>10852</v>
      </c>
      <c r="J7825" s="1109">
        <v>0</v>
      </c>
      <c r="K7825" s="1109">
        <v>0</v>
      </c>
      <c r="L7825" s="1109">
        <v>0</v>
      </c>
      <c r="M7825" s="1109">
        <v>0</v>
      </c>
      <c r="N7825" s="1109">
        <v>0</v>
      </c>
      <c r="O7825" s="1109">
        <v>0</v>
      </c>
      <c r="P7825" s="1109">
        <v>0</v>
      </c>
      <c r="Q7825" s="1109">
        <v>0</v>
      </c>
    </row>
    <row r="7826" spans="1:17">
      <c r="A7826" s="1109">
        <v>23367</v>
      </c>
      <c r="B7826" s="1110" t="s">
        <v>0</v>
      </c>
      <c r="C7826" s="1109">
        <v>2.375</v>
      </c>
      <c r="D7826" s="1109">
        <v>1.9950000000000001</v>
      </c>
      <c r="E7826" s="1109">
        <v>4.5999999999999996</v>
      </c>
      <c r="F7826" s="1109">
        <v>0</v>
      </c>
      <c r="G7826" s="1110" t="s">
        <v>10739</v>
      </c>
      <c r="H7826" s="1110" t="s">
        <v>4654</v>
      </c>
      <c r="I7826" s="1110" t="s">
        <v>10832</v>
      </c>
      <c r="J7826" s="1109">
        <v>0</v>
      </c>
      <c r="K7826" s="1109">
        <v>0</v>
      </c>
      <c r="L7826" s="1109">
        <v>0</v>
      </c>
      <c r="M7826" s="1109">
        <v>0</v>
      </c>
      <c r="N7826" s="1109">
        <v>0</v>
      </c>
      <c r="O7826" s="1109">
        <v>0</v>
      </c>
      <c r="P7826" s="1109">
        <v>0</v>
      </c>
      <c r="Q7826" s="1109">
        <v>0</v>
      </c>
    </row>
    <row r="7827" spans="1:17">
      <c r="A7827" s="1109">
        <v>23368</v>
      </c>
      <c r="B7827" s="1110" t="s">
        <v>0</v>
      </c>
      <c r="C7827" s="1109">
        <v>2.375</v>
      </c>
      <c r="D7827" s="1109">
        <v>1.9950000000000001</v>
      </c>
      <c r="E7827" s="1109">
        <v>4.5999999999999996</v>
      </c>
      <c r="F7827" s="1109">
        <v>0</v>
      </c>
      <c r="G7827" s="1110" t="s">
        <v>10739</v>
      </c>
      <c r="H7827" s="1110" t="s">
        <v>4654</v>
      </c>
      <c r="I7827" s="1110" t="s">
        <v>10839</v>
      </c>
      <c r="J7827" s="1109">
        <v>0</v>
      </c>
      <c r="K7827" s="1109">
        <v>0</v>
      </c>
      <c r="L7827" s="1109">
        <v>0</v>
      </c>
      <c r="M7827" s="1109">
        <v>0</v>
      </c>
      <c r="N7827" s="1109">
        <v>0</v>
      </c>
      <c r="O7827" s="1109">
        <v>0</v>
      </c>
      <c r="P7827" s="1109">
        <v>0</v>
      </c>
      <c r="Q7827" s="1109">
        <v>0</v>
      </c>
    </row>
    <row r="7828" spans="1:17">
      <c r="A7828" s="1109">
        <v>23369</v>
      </c>
      <c r="B7828" s="1110" t="s">
        <v>0</v>
      </c>
      <c r="C7828" s="1109">
        <v>2.375</v>
      </c>
      <c r="D7828" s="1109">
        <v>1.9950000000000001</v>
      </c>
      <c r="E7828" s="1109">
        <v>4.5999999999999996</v>
      </c>
      <c r="F7828" s="1109">
        <v>0</v>
      </c>
      <c r="G7828" s="1110" t="s">
        <v>10844</v>
      </c>
      <c r="H7828" s="1110" t="s">
        <v>4654</v>
      </c>
      <c r="I7828" s="1110" t="s">
        <v>10841</v>
      </c>
      <c r="J7828" s="1109">
        <v>0</v>
      </c>
      <c r="K7828" s="1109">
        <v>0</v>
      </c>
      <c r="L7828" s="1109">
        <v>0</v>
      </c>
      <c r="M7828" s="1109">
        <v>0</v>
      </c>
      <c r="N7828" s="1109">
        <v>0</v>
      </c>
      <c r="O7828" s="1109">
        <v>0</v>
      </c>
      <c r="P7828" s="1109">
        <v>0</v>
      </c>
      <c r="Q7828" s="1109">
        <v>0</v>
      </c>
    </row>
    <row r="7829" spans="1:17">
      <c r="A7829" s="1109">
        <v>23370</v>
      </c>
      <c r="B7829" s="1110" t="s">
        <v>0</v>
      </c>
      <c r="C7829" s="1109">
        <v>2.375</v>
      </c>
      <c r="D7829" s="1109">
        <v>1.9950000000000001</v>
      </c>
      <c r="E7829" s="1109">
        <v>4.5999999999999996</v>
      </c>
      <c r="F7829" s="1109">
        <v>0</v>
      </c>
      <c r="G7829" s="1110" t="s">
        <v>10844</v>
      </c>
      <c r="H7829" s="1110" t="s">
        <v>4654</v>
      </c>
      <c r="I7829" s="1110" t="s">
        <v>10852</v>
      </c>
      <c r="J7829" s="1109">
        <v>0</v>
      </c>
      <c r="K7829" s="1109">
        <v>0</v>
      </c>
      <c r="L7829" s="1109">
        <v>0</v>
      </c>
      <c r="M7829" s="1109">
        <v>0</v>
      </c>
      <c r="N7829" s="1109">
        <v>0</v>
      </c>
      <c r="O7829" s="1109">
        <v>0</v>
      </c>
      <c r="P7829" s="1109">
        <v>0</v>
      </c>
      <c r="Q7829" s="1109">
        <v>0</v>
      </c>
    </row>
    <row r="7830" spans="1:17">
      <c r="A7830" s="1109">
        <v>23371</v>
      </c>
      <c r="B7830" s="1110" t="s">
        <v>0</v>
      </c>
      <c r="C7830" s="1109">
        <v>2.375</v>
      </c>
      <c r="D7830" s="1109">
        <v>1.9950000000000001</v>
      </c>
      <c r="E7830" s="1109">
        <v>4.5999999999999996</v>
      </c>
      <c r="F7830" s="1109">
        <v>0</v>
      </c>
      <c r="G7830" s="1110" t="s">
        <v>10844</v>
      </c>
      <c r="H7830" s="1110" t="s">
        <v>4654</v>
      </c>
      <c r="I7830" s="1110" t="s">
        <v>10832</v>
      </c>
      <c r="J7830" s="1109">
        <v>0</v>
      </c>
      <c r="K7830" s="1109">
        <v>0</v>
      </c>
      <c r="L7830" s="1109">
        <v>0</v>
      </c>
      <c r="M7830" s="1109">
        <v>0</v>
      </c>
      <c r="N7830" s="1109">
        <v>0</v>
      </c>
      <c r="O7830" s="1109">
        <v>0</v>
      </c>
      <c r="P7830" s="1109">
        <v>0</v>
      </c>
      <c r="Q7830" s="1109">
        <v>0</v>
      </c>
    </row>
    <row r="7831" spans="1:17">
      <c r="A7831" s="1109">
        <v>23372</v>
      </c>
      <c r="B7831" s="1110" t="s">
        <v>0</v>
      </c>
      <c r="C7831" s="1109">
        <v>2.375</v>
      </c>
      <c r="D7831" s="1109">
        <v>1.9950000000000001</v>
      </c>
      <c r="E7831" s="1109">
        <v>4.5999999999999996</v>
      </c>
      <c r="F7831" s="1109">
        <v>0</v>
      </c>
      <c r="G7831" s="1110" t="s">
        <v>10844</v>
      </c>
      <c r="H7831" s="1110" t="s">
        <v>4654</v>
      </c>
      <c r="I7831" s="1110" t="s">
        <v>10839</v>
      </c>
      <c r="J7831" s="1109">
        <v>0</v>
      </c>
      <c r="K7831" s="1109">
        <v>0</v>
      </c>
      <c r="L7831" s="1109">
        <v>0</v>
      </c>
      <c r="M7831" s="1109">
        <v>0</v>
      </c>
      <c r="N7831" s="1109">
        <v>0</v>
      </c>
      <c r="O7831" s="1109">
        <v>0</v>
      </c>
      <c r="P7831" s="1109">
        <v>0</v>
      </c>
      <c r="Q7831" s="1109">
        <v>0</v>
      </c>
    </row>
    <row r="7832" spans="1:17">
      <c r="A7832" s="1109">
        <v>23373</v>
      </c>
      <c r="B7832" s="1110" t="s">
        <v>0</v>
      </c>
      <c r="C7832" s="1109">
        <v>2.375</v>
      </c>
      <c r="D7832" s="1109">
        <v>2.0409999999999999</v>
      </c>
      <c r="E7832" s="1109">
        <v>4</v>
      </c>
      <c r="F7832" s="1109">
        <v>0</v>
      </c>
      <c r="G7832" s="1110" t="s">
        <v>10842</v>
      </c>
      <c r="H7832" s="1110" t="s">
        <v>4654</v>
      </c>
      <c r="I7832" s="1110" t="s">
        <v>10841</v>
      </c>
      <c r="J7832" s="1109">
        <v>0</v>
      </c>
      <c r="K7832" s="1109">
        <v>0</v>
      </c>
      <c r="L7832" s="1109">
        <v>0</v>
      </c>
      <c r="M7832" s="1109">
        <v>0</v>
      </c>
      <c r="N7832" s="1109">
        <v>0</v>
      </c>
      <c r="O7832" s="1109">
        <v>0</v>
      </c>
      <c r="P7832" s="1109">
        <v>0</v>
      </c>
      <c r="Q7832" s="1109">
        <v>0</v>
      </c>
    </row>
    <row r="7833" spans="1:17">
      <c r="A7833" s="1109">
        <v>23374</v>
      </c>
      <c r="B7833" s="1110" t="s">
        <v>0</v>
      </c>
      <c r="C7833" s="1109">
        <v>2.375</v>
      </c>
      <c r="D7833" s="1109">
        <v>2.0409999999999999</v>
      </c>
      <c r="E7833" s="1109">
        <v>4</v>
      </c>
      <c r="F7833" s="1109">
        <v>0</v>
      </c>
      <c r="G7833" s="1110" t="s">
        <v>10842</v>
      </c>
      <c r="H7833" s="1110" t="s">
        <v>4654</v>
      </c>
      <c r="I7833" s="1110" t="s">
        <v>10852</v>
      </c>
      <c r="J7833" s="1109">
        <v>0</v>
      </c>
      <c r="K7833" s="1109">
        <v>0</v>
      </c>
      <c r="L7833" s="1109">
        <v>0</v>
      </c>
      <c r="M7833" s="1109">
        <v>0</v>
      </c>
      <c r="N7833" s="1109">
        <v>0</v>
      </c>
      <c r="O7833" s="1109">
        <v>0</v>
      </c>
      <c r="P7833" s="1109">
        <v>0</v>
      </c>
      <c r="Q7833" s="1109">
        <v>0</v>
      </c>
    </row>
    <row r="7834" spans="1:17">
      <c r="A7834" s="1109">
        <v>23375</v>
      </c>
      <c r="B7834" s="1110" t="s">
        <v>0</v>
      </c>
      <c r="C7834" s="1109">
        <v>2.375</v>
      </c>
      <c r="D7834" s="1109">
        <v>2.0409999999999999</v>
      </c>
      <c r="E7834" s="1109">
        <v>4</v>
      </c>
      <c r="F7834" s="1109">
        <v>0</v>
      </c>
      <c r="G7834" s="1110" t="s">
        <v>10842</v>
      </c>
      <c r="H7834" s="1110" t="s">
        <v>4654</v>
      </c>
      <c r="I7834" s="1110" t="s">
        <v>10851</v>
      </c>
      <c r="J7834" s="1109">
        <v>0</v>
      </c>
      <c r="K7834" s="1109">
        <v>0</v>
      </c>
      <c r="L7834" s="1109">
        <v>0</v>
      </c>
      <c r="M7834" s="1109">
        <v>0</v>
      </c>
      <c r="N7834" s="1109">
        <v>0</v>
      </c>
      <c r="O7834" s="1109">
        <v>0</v>
      </c>
      <c r="P7834" s="1109">
        <v>0</v>
      </c>
      <c r="Q7834" s="1109">
        <v>0</v>
      </c>
    </row>
    <row r="7835" spans="1:17">
      <c r="A7835" s="1109">
        <v>23376</v>
      </c>
      <c r="B7835" s="1110" t="s">
        <v>0</v>
      </c>
      <c r="C7835" s="1109">
        <v>2.375</v>
      </c>
      <c r="D7835" s="1109">
        <v>2.0409999999999999</v>
      </c>
      <c r="E7835" s="1109">
        <v>4</v>
      </c>
      <c r="F7835" s="1109">
        <v>0</v>
      </c>
      <c r="G7835" s="1110" t="s">
        <v>10842</v>
      </c>
      <c r="H7835" s="1110" t="s">
        <v>4654</v>
      </c>
      <c r="I7835" s="1110" t="s">
        <v>10832</v>
      </c>
      <c r="J7835" s="1109">
        <v>0</v>
      </c>
      <c r="K7835" s="1109">
        <v>0</v>
      </c>
      <c r="L7835" s="1109">
        <v>0</v>
      </c>
      <c r="M7835" s="1109">
        <v>0</v>
      </c>
      <c r="N7835" s="1109">
        <v>0</v>
      </c>
      <c r="O7835" s="1109">
        <v>0</v>
      </c>
      <c r="P7835" s="1109">
        <v>0</v>
      </c>
      <c r="Q7835" s="1109">
        <v>0</v>
      </c>
    </row>
    <row r="7836" spans="1:17">
      <c r="A7836" s="1109">
        <v>23377</v>
      </c>
      <c r="B7836" s="1110" t="s">
        <v>0</v>
      </c>
      <c r="C7836" s="1109">
        <v>2.375</v>
      </c>
      <c r="D7836" s="1109">
        <v>2.0409999999999999</v>
      </c>
      <c r="E7836" s="1109">
        <v>4</v>
      </c>
      <c r="F7836" s="1109">
        <v>0</v>
      </c>
      <c r="G7836" s="1110" t="s">
        <v>10842</v>
      </c>
      <c r="H7836" s="1110" t="s">
        <v>4654</v>
      </c>
      <c r="I7836" s="1110" t="s">
        <v>10839</v>
      </c>
      <c r="J7836" s="1109">
        <v>0</v>
      </c>
      <c r="K7836" s="1109">
        <v>0</v>
      </c>
      <c r="L7836" s="1109">
        <v>0</v>
      </c>
      <c r="M7836" s="1109">
        <v>0</v>
      </c>
      <c r="N7836" s="1109">
        <v>0</v>
      </c>
      <c r="O7836" s="1109">
        <v>0</v>
      </c>
      <c r="P7836" s="1109">
        <v>0</v>
      </c>
      <c r="Q7836" s="1109">
        <v>0</v>
      </c>
    </row>
    <row r="7837" spans="1:17">
      <c r="A7837" s="1109">
        <v>23378</v>
      </c>
      <c r="B7837" s="1110" t="s">
        <v>0</v>
      </c>
      <c r="C7837" s="1109">
        <v>2.375</v>
      </c>
      <c r="D7837" s="1109">
        <v>2.0409999999999999</v>
      </c>
      <c r="E7837" s="1109">
        <v>4</v>
      </c>
      <c r="F7837" s="1109">
        <v>0</v>
      </c>
      <c r="G7837" s="1110" t="s">
        <v>10843</v>
      </c>
      <c r="H7837" s="1110" t="s">
        <v>4654</v>
      </c>
      <c r="I7837" s="1110" t="s">
        <v>10841</v>
      </c>
      <c r="J7837" s="1109">
        <v>0</v>
      </c>
      <c r="K7837" s="1109">
        <v>0</v>
      </c>
      <c r="L7837" s="1109">
        <v>0</v>
      </c>
      <c r="M7837" s="1109">
        <v>0</v>
      </c>
      <c r="N7837" s="1109">
        <v>0</v>
      </c>
      <c r="O7837" s="1109">
        <v>0</v>
      </c>
      <c r="P7837" s="1109">
        <v>0</v>
      </c>
      <c r="Q7837" s="1109">
        <v>0</v>
      </c>
    </row>
    <row r="7838" spans="1:17">
      <c r="A7838" s="1109">
        <v>23379</v>
      </c>
      <c r="B7838" s="1110" t="s">
        <v>0</v>
      </c>
      <c r="C7838" s="1109">
        <v>2.375</v>
      </c>
      <c r="D7838" s="1109">
        <v>2.0409999999999999</v>
      </c>
      <c r="E7838" s="1109">
        <v>4</v>
      </c>
      <c r="F7838" s="1109">
        <v>0</v>
      </c>
      <c r="G7838" s="1110" t="s">
        <v>10843</v>
      </c>
      <c r="H7838" s="1110" t="s">
        <v>4654</v>
      </c>
      <c r="I7838" s="1110" t="s">
        <v>10851</v>
      </c>
      <c r="J7838" s="1109">
        <v>0</v>
      </c>
      <c r="K7838" s="1109">
        <v>0</v>
      </c>
      <c r="L7838" s="1109">
        <v>0</v>
      </c>
      <c r="M7838" s="1109">
        <v>0</v>
      </c>
      <c r="N7838" s="1109">
        <v>0</v>
      </c>
      <c r="O7838" s="1109">
        <v>0</v>
      </c>
      <c r="P7838" s="1109">
        <v>0</v>
      </c>
      <c r="Q7838" s="1109">
        <v>0</v>
      </c>
    </row>
    <row r="7839" spans="1:17">
      <c r="A7839" s="1109">
        <v>23380</v>
      </c>
      <c r="B7839" s="1110" t="s">
        <v>0</v>
      </c>
      <c r="C7839" s="1109">
        <v>2.375</v>
      </c>
      <c r="D7839" s="1109">
        <v>2.0409999999999999</v>
      </c>
      <c r="E7839" s="1109">
        <v>4</v>
      </c>
      <c r="F7839" s="1109">
        <v>0</v>
      </c>
      <c r="G7839" s="1110" t="s">
        <v>10843</v>
      </c>
      <c r="H7839" s="1110" t="s">
        <v>4654</v>
      </c>
      <c r="I7839" s="1110" t="s">
        <v>10832</v>
      </c>
      <c r="J7839" s="1109">
        <v>0</v>
      </c>
      <c r="K7839" s="1109">
        <v>0</v>
      </c>
      <c r="L7839" s="1109">
        <v>0</v>
      </c>
      <c r="M7839" s="1109">
        <v>0</v>
      </c>
      <c r="N7839" s="1109">
        <v>0</v>
      </c>
      <c r="O7839" s="1109">
        <v>0</v>
      </c>
      <c r="P7839" s="1109">
        <v>0</v>
      </c>
      <c r="Q7839" s="1109">
        <v>0</v>
      </c>
    </row>
    <row r="7840" spans="1:17">
      <c r="A7840" s="1109">
        <v>23381</v>
      </c>
      <c r="B7840" s="1110" t="s">
        <v>0</v>
      </c>
      <c r="C7840" s="1109">
        <v>2.375</v>
      </c>
      <c r="D7840" s="1109">
        <v>2.0409999999999999</v>
      </c>
      <c r="E7840" s="1109">
        <v>4</v>
      </c>
      <c r="F7840" s="1109">
        <v>0</v>
      </c>
      <c r="G7840" s="1110" t="s">
        <v>10843</v>
      </c>
      <c r="H7840" s="1110" t="s">
        <v>4654</v>
      </c>
      <c r="I7840" s="1110" t="s">
        <v>10852</v>
      </c>
      <c r="J7840" s="1109">
        <v>0</v>
      </c>
      <c r="K7840" s="1109">
        <v>0</v>
      </c>
      <c r="L7840" s="1109">
        <v>0</v>
      </c>
      <c r="M7840" s="1109">
        <v>0</v>
      </c>
      <c r="N7840" s="1109">
        <v>0</v>
      </c>
      <c r="O7840" s="1109">
        <v>0</v>
      </c>
      <c r="P7840" s="1109">
        <v>0</v>
      </c>
      <c r="Q7840" s="1109">
        <v>0</v>
      </c>
    </row>
    <row r="7841" spans="1:17">
      <c r="A7841" s="1109">
        <v>23382</v>
      </c>
      <c r="B7841" s="1110" t="s">
        <v>0</v>
      </c>
      <c r="C7841" s="1109">
        <v>2.375</v>
      </c>
      <c r="D7841" s="1109">
        <v>2.0409999999999999</v>
      </c>
      <c r="E7841" s="1109">
        <v>4</v>
      </c>
      <c r="F7841" s="1109">
        <v>0</v>
      </c>
      <c r="G7841" s="1110" t="s">
        <v>10843</v>
      </c>
      <c r="H7841" s="1110" t="s">
        <v>4654</v>
      </c>
      <c r="I7841" s="1110" t="s">
        <v>10839</v>
      </c>
      <c r="J7841" s="1109">
        <v>0</v>
      </c>
      <c r="K7841" s="1109">
        <v>0</v>
      </c>
      <c r="L7841" s="1109">
        <v>0</v>
      </c>
      <c r="M7841" s="1109">
        <v>0</v>
      </c>
      <c r="N7841" s="1109">
        <v>0</v>
      </c>
      <c r="O7841" s="1109">
        <v>0</v>
      </c>
      <c r="P7841" s="1109">
        <v>0</v>
      </c>
      <c r="Q7841" s="1109">
        <v>0</v>
      </c>
    </row>
    <row r="7842" spans="1:17">
      <c r="A7842" s="1109">
        <v>23383</v>
      </c>
      <c r="B7842" s="1110" t="s">
        <v>0</v>
      </c>
      <c r="C7842" s="1109">
        <v>2.375</v>
      </c>
      <c r="D7842" s="1109">
        <v>2.0409999999999999</v>
      </c>
      <c r="E7842" s="1109">
        <v>4</v>
      </c>
      <c r="F7842" s="1109">
        <v>0</v>
      </c>
      <c r="G7842" s="1110" t="s">
        <v>10833</v>
      </c>
      <c r="H7842" s="1110" t="s">
        <v>4654</v>
      </c>
      <c r="I7842" s="1110" t="s">
        <v>10841</v>
      </c>
      <c r="J7842" s="1109">
        <v>0</v>
      </c>
      <c r="K7842" s="1109">
        <v>0</v>
      </c>
      <c r="L7842" s="1109">
        <v>0</v>
      </c>
      <c r="M7842" s="1109">
        <v>0</v>
      </c>
      <c r="N7842" s="1109">
        <v>0</v>
      </c>
      <c r="O7842" s="1109">
        <v>0</v>
      </c>
      <c r="P7842" s="1109">
        <v>0</v>
      </c>
      <c r="Q7842" s="1109">
        <v>0</v>
      </c>
    </row>
    <row r="7843" spans="1:17">
      <c r="A7843" s="1109">
        <v>23384</v>
      </c>
      <c r="B7843" s="1110" t="s">
        <v>0</v>
      </c>
      <c r="C7843" s="1109">
        <v>2.375</v>
      </c>
      <c r="D7843" s="1109">
        <v>2.0409999999999999</v>
      </c>
      <c r="E7843" s="1109">
        <v>4</v>
      </c>
      <c r="F7843" s="1109">
        <v>0</v>
      </c>
      <c r="G7843" s="1110" t="s">
        <v>10833</v>
      </c>
      <c r="H7843" s="1110" t="s">
        <v>4654</v>
      </c>
      <c r="I7843" s="1110" t="s">
        <v>10851</v>
      </c>
      <c r="J7843" s="1109">
        <v>0</v>
      </c>
      <c r="K7843" s="1109">
        <v>0</v>
      </c>
      <c r="L7843" s="1109">
        <v>0</v>
      </c>
      <c r="M7843" s="1109">
        <v>0</v>
      </c>
      <c r="N7843" s="1109">
        <v>0</v>
      </c>
      <c r="O7843" s="1109">
        <v>0</v>
      </c>
      <c r="P7843" s="1109">
        <v>0</v>
      </c>
      <c r="Q7843" s="1109">
        <v>0</v>
      </c>
    </row>
    <row r="7844" spans="1:17">
      <c r="A7844" s="1109">
        <v>23385</v>
      </c>
      <c r="B7844" s="1110" t="s">
        <v>0</v>
      </c>
      <c r="C7844" s="1109">
        <v>2.375</v>
      </c>
      <c r="D7844" s="1109">
        <v>2.0409999999999999</v>
      </c>
      <c r="E7844" s="1109">
        <v>4</v>
      </c>
      <c r="F7844" s="1109">
        <v>0</v>
      </c>
      <c r="G7844" s="1110" t="s">
        <v>10833</v>
      </c>
      <c r="H7844" s="1110" t="s">
        <v>4654</v>
      </c>
      <c r="I7844" s="1110" t="s">
        <v>10832</v>
      </c>
      <c r="J7844" s="1109">
        <v>0</v>
      </c>
      <c r="K7844" s="1109">
        <v>0</v>
      </c>
      <c r="L7844" s="1109">
        <v>0</v>
      </c>
      <c r="M7844" s="1109">
        <v>0</v>
      </c>
      <c r="N7844" s="1109">
        <v>0</v>
      </c>
      <c r="O7844" s="1109">
        <v>0</v>
      </c>
      <c r="P7844" s="1109">
        <v>0</v>
      </c>
      <c r="Q7844" s="1109">
        <v>0</v>
      </c>
    </row>
    <row r="7845" spans="1:17">
      <c r="A7845" s="1109">
        <v>23386</v>
      </c>
      <c r="B7845" s="1110" t="s">
        <v>0</v>
      </c>
      <c r="C7845" s="1109">
        <v>2.375</v>
      </c>
      <c r="D7845" s="1109">
        <v>2.0409999999999999</v>
      </c>
      <c r="E7845" s="1109">
        <v>4</v>
      </c>
      <c r="F7845" s="1109">
        <v>0</v>
      </c>
      <c r="G7845" s="1110" t="s">
        <v>10833</v>
      </c>
      <c r="H7845" s="1110" t="s">
        <v>4654</v>
      </c>
      <c r="I7845" s="1110" t="s">
        <v>10852</v>
      </c>
      <c r="J7845" s="1109">
        <v>0</v>
      </c>
      <c r="K7845" s="1109">
        <v>0</v>
      </c>
      <c r="L7845" s="1109">
        <v>0</v>
      </c>
      <c r="M7845" s="1109">
        <v>0</v>
      </c>
      <c r="N7845" s="1109">
        <v>0</v>
      </c>
      <c r="O7845" s="1109">
        <v>0</v>
      </c>
      <c r="P7845" s="1109">
        <v>0</v>
      </c>
      <c r="Q7845" s="1109">
        <v>0</v>
      </c>
    </row>
    <row r="7846" spans="1:17">
      <c r="A7846" s="1109">
        <v>23387</v>
      </c>
      <c r="B7846" s="1110" t="s">
        <v>0</v>
      </c>
      <c r="C7846" s="1109">
        <v>2.375</v>
      </c>
      <c r="D7846" s="1109">
        <v>2.0409999999999999</v>
      </c>
      <c r="E7846" s="1109">
        <v>4</v>
      </c>
      <c r="F7846" s="1109">
        <v>0</v>
      </c>
      <c r="G7846" s="1110" t="s">
        <v>10833</v>
      </c>
      <c r="H7846" s="1110" t="s">
        <v>4654</v>
      </c>
      <c r="I7846" s="1110" t="s">
        <v>10839</v>
      </c>
      <c r="J7846" s="1109">
        <v>0</v>
      </c>
      <c r="K7846" s="1109">
        <v>0</v>
      </c>
      <c r="L7846" s="1109">
        <v>0</v>
      </c>
      <c r="M7846" s="1109">
        <v>0</v>
      </c>
      <c r="N7846" s="1109">
        <v>0</v>
      </c>
      <c r="O7846" s="1109">
        <v>0</v>
      </c>
      <c r="P7846" s="1109">
        <v>0</v>
      </c>
      <c r="Q7846" s="1109">
        <v>0</v>
      </c>
    </row>
    <row r="7847" spans="1:17">
      <c r="A7847" s="1109">
        <v>23388</v>
      </c>
      <c r="B7847" s="1110" t="s">
        <v>0</v>
      </c>
      <c r="C7847" s="1109">
        <v>2.375</v>
      </c>
      <c r="D7847" s="1109">
        <v>2.0409999999999999</v>
      </c>
      <c r="E7847" s="1109">
        <v>4</v>
      </c>
      <c r="F7847" s="1109">
        <v>0</v>
      </c>
      <c r="G7847" s="1110" t="s">
        <v>10737</v>
      </c>
      <c r="H7847" s="1110" t="s">
        <v>4654</v>
      </c>
      <c r="I7847" s="1110" t="s">
        <v>10841</v>
      </c>
      <c r="J7847" s="1109">
        <v>0</v>
      </c>
      <c r="K7847" s="1109">
        <v>0</v>
      </c>
      <c r="L7847" s="1109">
        <v>0</v>
      </c>
      <c r="M7847" s="1109">
        <v>0</v>
      </c>
      <c r="N7847" s="1109">
        <v>0</v>
      </c>
      <c r="O7847" s="1109">
        <v>0</v>
      </c>
      <c r="P7847" s="1109">
        <v>0</v>
      </c>
      <c r="Q7847" s="1109">
        <v>0</v>
      </c>
    </row>
    <row r="7848" spans="1:17">
      <c r="A7848" s="1109">
        <v>23389</v>
      </c>
      <c r="B7848" s="1110" t="s">
        <v>0</v>
      </c>
      <c r="C7848" s="1109">
        <v>2.375</v>
      </c>
      <c r="D7848" s="1109">
        <v>2.0409999999999999</v>
      </c>
      <c r="E7848" s="1109">
        <v>4</v>
      </c>
      <c r="F7848" s="1109">
        <v>0</v>
      </c>
      <c r="G7848" s="1110" t="s">
        <v>10737</v>
      </c>
      <c r="H7848" s="1110" t="s">
        <v>4654</v>
      </c>
      <c r="I7848" s="1110" t="s">
        <v>10852</v>
      </c>
      <c r="J7848" s="1109">
        <v>0</v>
      </c>
      <c r="K7848" s="1109">
        <v>0</v>
      </c>
      <c r="L7848" s="1109">
        <v>0</v>
      </c>
      <c r="M7848" s="1109">
        <v>0</v>
      </c>
      <c r="N7848" s="1109">
        <v>0</v>
      </c>
      <c r="O7848" s="1109">
        <v>0</v>
      </c>
      <c r="P7848" s="1109">
        <v>0</v>
      </c>
      <c r="Q7848" s="1109">
        <v>0</v>
      </c>
    </row>
    <row r="7849" spans="1:17">
      <c r="A7849" s="1109">
        <v>23390</v>
      </c>
      <c r="B7849" s="1110" t="s">
        <v>0</v>
      </c>
      <c r="C7849" s="1109">
        <v>2.375</v>
      </c>
      <c r="D7849" s="1109">
        <v>2.0409999999999999</v>
      </c>
      <c r="E7849" s="1109">
        <v>4</v>
      </c>
      <c r="F7849" s="1109">
        <v>0</v>
      </c>
      <c r="G7849" s="1110" t="s">
        <v>10737</v>
      </c>
      <c r="H7849" s="1110" t="s">
        <v>4654</v>
      </c>
      <c r="I7849" s="1110" t="s">
        <v>10851</v>
      </c>
      <c r="J7849" s="1109">
        <v>0</v>
      </c>
      <c r="K7849" s="1109">
        <v>0</v>
      </c>
      <c r="L7849" s="1109">
        <v>0</v>
      </c>
      <c r="M7849" s="1109">
        <v>0</v>
      </c>
      <c r="N7849" s="1109">
        <v>0</v>
      </c>
      <c r="O7849" s="1109">
        <v>0</v>
      </c>
      <c r="P7849" s="1109">
        <v>0</v>
      </c>
      <c r="Q7849" s="1109">
        <v>0</v>
      </c>
    </row>
    <row r="7850" spans="1:17">
      <c r="A7850" s="1109">
        <v>23391</v>
      </c>
      <c r="B7850" s="1110" t="s">
        <v>0</v>
      </c>
      <c r="C7850" s="1109">
        <v>2.375</v>
      </c>
      <c r="D7850" s="1109">
        <v>2.0409999999999999</v>
      </c>
      <c r="E7850" s="1109">
        <v>4</v>
      </c>
      <c r="F7850" s="1109">
        <v>0</v>
      </c>
      <c r="G7850" s="1110" t="s">
        <v>10737</v>
      </c>
      <c r="H7850" s="1110" t="s">
        <v>4654</v>
      </c>
      <c r="I7850" s="1110" t="s">
        <v>10832</v>
      </c>
      <c r="J7850" s="1109">
        <v>0</v>
      </c>
      <c r="K7850" s="1109">
        <v>0</v>
      </c>
      <c r="L7850" s="1109">
        <v>0</v>
      </c>
      <c r="M7850" s="1109">
        <v>0</v>
      </c>
      <c r="N7850" s="1109">
        <v>0</v>
      </c>
      <c r="O7850" s="1109">
        <v>0</v>
      </c>
      <c r="P7850" s="1109">
        <v>0</v>
      </c>
      <c r="Q7850" s="1109">
        <v>0</v>
      </c>
    </row>
    <row r="7851" spans="1:17">
      <c r="A7851" s="1109">
        <v>23392</v>
      </c>
      <c r="B7851" s="1110" t="s">
        <v>0</v>
      </c>
      <c r="C7851" s="1109">
        <v>2.375</v>
      </c>
      <c r="D7851" s="1109">
        <v>2.0409999999999999</v>
      </c>
      <c r="E7851" s="1109">
        <v>4</v>
      </c>
      <c r="F7851" s="1109">
        <v>0</v>
      </c>
      <c r="G7851" s="1110" t="s">
        <v>10737</v>
      </c>
      <c r="H7851" s="1110" t="s">
        <v>4654</v>
      </c>
      <c r="I7851" s="1110" t="s">
        <v>10839</v>
      </c>
      <c r="J7851" s="1109">
        <v>0</v>
      </c>
      <c r="K7851" s="1109">
        <v>0</v>
      </c>
      <c r="L7851" s="1109">
        <v>0</v>
      </c>
      <c r="M7851" s="1109">
        <v>0</v>
      </c>
      <c r="N7851" s="1109">
        <v>0</v>
      </c>
      <c r="O7851" s="1109">
        <v>0</v>
      </c>
      <c r="P7851" s="1109">
        <v>0</v>
      </c>
      <c r="Q7851" s="1109">
        <v>0</v>
      </c>
    </row>
    <row r="7852" spans="1:17">
      <c r="A7852" s="1109">
        <v>23393</v>
      </c>
      <c r="B7852" s="1110" t="s">
        <v>0</v>
      </c>
      <c r="C7852" s="1109">
        <v>2.375</v>
      </c>
      <c r="D7852" s="1109">
        <v>2.0409999999999999</v>
      </c>
      <c r="E7852" s="1109">
        <v>4</v>
      </c>
      <c r="F7852" s="1109">
        <v>0</v>
      </c>
      <c r="G7852" s="1110" t="s">
        <v>10753</v>
      </c>
      <c r="H7852" s="1110" t="s">
        <v>4654</v>
      </c>
      <c r="I7852" s="1110" t="s">
        <v>10841</v>
      </c>
      <c r="J7852" s="1109">
        <v>0</v>
      </c>
      <c r="K7852" s="1109">
        <v>0</v>
      </c>
      <c r="L7852" s="1109">
        <v>0</v>
      </c>
      <c r="M7852" s="1109">
        <v>0</v>
      </c>
      <c r="N7852" s="1109">
        <v>0</v>
      </c>
      <c r="O7852" s="1109">
        <v>0</v>
      </c>
      <c r="P7852" s="1109">
        <v>0</v>
      </c>
      <c r="Q7852" s="1109">
        <v>0</v>
      </c>
    </row>
    <row r="7853" spans="1:17">
      <c r="A7853" s="1109">
        <v>23394</v>
      </c>
      <c r="B7853" s="1110" t="s">
        <v>0</v>
      </c>
      <c r="C7853" s="1109">
        <v>2.375</v>
      </c>
      <c r="D7853" s="1109">
        <v>2.0409999999999999</v>
      </c>
      <c r="E7853" s="1109">
        <v>4</v>
      </c>
      <c r="F7853" s="1109">
        <v>0</v>
      </c>
      <c r="G7853" s="1110" t="s">
        <v>10753</v>
      </c>
      <c r="H7853" s="1110" t="s">
        <v>4654</v>
      </c>
      <c r="I7853" s="1110" t="s">
        <v>10852</v>
      </c>
      <c r="J7853" s="1109">
        <v>0</v>
      </c>
      <c r="K7853" s="1109">
        <v>0</v>
      </c>
      <c r="L7853" s="1109">
        <v>0</v>
      </c>
      <c r="M7853" s="1109">
        <v>0</v>
      </c>
      <c r="N7853" s="1109">
        <v>0</v>
      </c>
      <c r="O7853" s="1109">
        <v>0</v>
      </c>
      <c r="P7853" s="1109">
        <v>0</v>
      </c>
      <c r="Q7853" s="1109">
        <v>0</v>
      </c>
    </row>
    <row r="7854" spans="1:17">
      <c r="A7854" s="1109">
        <v>23395</v>
      </c>
      <c r="B7854" s="1110" t="s">
        <v>0</v>
      </c>
      <c r="C7854" s="1109">
        <v>2.375</v>
      </c>
      <c r="D7854" s="1109">
        <v>2.0409999999999999</v>
      </c>
      <c r="E7854" s="1109">
        <v>4</v>
      </c>
      <c r="F7854" s="1109">
        <v>0</v>
      </c>
      <c r="G7854" s="1110" t="s">
        <v>10753</v>
      </c>
      <c r="H7854" s="1110" t="s">
        <v>4654</v>
      </c>
      <c r="I7854" s="1110" t="s">
        <v>10851</v>
      </c>
      <c r="J7854" s="1109">
        <v>0</v>
      </c>
      <c r="K7854" s="1109">
        <v>0</v>
      </c>
      <c r="L7854" s="1109">
        <v>0</v>
      </c>
      <c r="M7854" s="1109">
        <v>0</v>
      </c>
      <c r="N7854" s="1109">
        <v>0</v>
      </c>
      <c r="O7854" s="1109">
        <v>0</v>
      </c>
      <c r="P7854" s="1109">
        <v>0</v>
      </c>
      <c r="Q7854" s="1109">
        <v>0</v>
      </c>
    </row>
    <row r="7855" spans="1:17">
      <c r="A7855" s="1109">
        <v>23396</v>
      </c>
      <c r="B7855" s="1110" t="s">
        <v>0</v>
      </c>
      <c r="C7855" s="1109">
        <v>2.375</v>
      </c>
      <c r="D7855" s="1109">
        <v>2.0409999999999999</v>
      </c>
      <c r="E7855" s="1109">
        <v>4</v>
      </c>
      <c r="F7855" s="1109">
        <v>0</v>
      </c>
      <c r="G7855" s="1110" t="s">
        <v>10753</v>
      </c>
      <c r="H7855" s="1110" t="s">
        <v>4654</v>
      </c>
      <c r="I7855" s="1110" t="s">
        <v>10832</v>
      </c>
      <c r="J7855" s="1109">
        <v>0</v>
      </c>
      <c r="K7855" s="1109">
        <v>0</v>
      </c>
      <c r="L7855" s="1109">
        <v>0</v>
      </c>
      <c r="M7855" s="1109">
        <v>0</v>
      </c>
      <c r="N7855" s="1109">
        <v>0</v>
      </c>
      <c r="O7855" s="1109">
        <v>0</v>
      </c>
      <c r="P7855" s="1109">
        <v>0</v>
      </c>
      <c r="Q7855" s="1109">
        <v>0</v>
      </c>
    </row>
    <row r="7856" spans="1:17">
      <c r="A7856" s="1109">
        <v>23397</v>
      </c>
      <c r="B7856" s="1110" t="s">
        <v>0</v>
      </c>
      <c r="C7856" s="1109">
        <v>2.375</v>
      </c>
      <c r="D7856" s="1109">
        <v>2.0409999999999999</v>
      </c>
      <c r="E7856" s="1109">
        <v>4</v>
      </c>
      <c r="F7856" s="1109">
        <v>0</v>
      </c>
      <c r="G7856" s="1110" t="s">
        <v>10753</v>
      </c>
      <c r="H7856" s="1110" t="s">
        <v>4654</v>
      </c>
      <c r="I7856" s="1110" t="s">
        <v>10839</v>
      </c>
      <c r="J7856" s="1109">
        <v>0</v>
      </c>
      <c r="K7856" s="1109">
        <v>0</v>
      </c>
      <c r="L7856" s="1109">
        <v>0</v>
      </c>
      <c r="M7856" s="1109">
        <v>0</v>
      </c>
      <c r="N7856" s="1109">
        <v>0</v>
      </c>
      <c r="O7856" s="1109">
        <v>0</v>
      </c>
      <c r="P7856" s="1109">
        <v>0</v>
      </c>
      <c r="Q7856" s="1109">
        <v>0</v>
      </c>
    </row>
    <row r="7857" spans="1:17">
      <c r="A7857" s="1109">
        <v>23398</v>
      </c>
      <c r="B7857" s="1110" t="s">
        <v>0</v>
      </c>
      <c r="C7857" s="1109">
        <v>2.375</v>
      </c>
      <c r="D7857" s="1109">
        <v>2.0409999999999999</v>
      </c>
      <c r="E7857" s="1109">
        <v>4</v>
      </c>
      <c r="F7857" s="1109">
        <v>0</v>
      </c>
      <c r="G7857" s="1110" t="s">
        <v>10775</v>
      </c>
      <c r="H7857" s="1110" t="s">
        <v>4654</v>
      </c>
      <c r="I7857" s="1110" t="s">
        <v>10852</v>
      </c>
      <c r="J7857" s="1109">
        <v>0</v>
      </c>
      <c r="K7857" s="1109">
        <v>0</v>
      </c>
      <c r="L7857" s="1109">
        <v>0</v>
      </c>
      <c r="M7857" s="1109">
        <v>0</v>
      </c>
      <c r="N7857" s="1109">
        <v>0</v>
      </c>
      <c r="O7857" s="1109">
        <v>0</v>
      </c>
      <c r="P7857" s="1109">
        <v>0</v>
      </c>
      <c r="Q7857" s="1109">
        <v>0</v>
      </c>
    </row>
    <row r="7858" spans="1:17">
      <c r="A7858" s="1109">
        <v>23399</v>
      </c>
      <c r="B7858" s="1110" t="s">
        <v>0</v>
      </c>
      <c r="C7858" s="1109">
        <v>2.375</v>
      </c>
      <c r="D7858" s="1109">
        <v>2.0409999999999999</v>
      </c>
      <c r="E7858" s="1109">
        <v>4</v>
      </c>
      <c r="F7858" s="1109">
        <v>0</v>
      </c>
      <c r="G7858" s="1110" t="s">
        <v>10738</v>
      </c>
      <c r="H7858" s="1110" t="s">
        <v>4654</v>
      </c>
      <c r="I7858" s="1110" t="s">
        <v>10852</v>
      </c>
      <c r="J7858" s="1109">
        <v>0</v>
      </c>
      <c r="K7858" s="1109">
        <v>0</v>
      </c>
      <c r="L7858" s="1109">
        <v>0</v>
      </c>
      <c r="M7858" s="1109">
        <v>0</v>
      </c>
      <c r="N7858" s="1109">
        <v>0</v>
      </c>
      <c r="O7858" s="1109">
        <v>0</v>
      </c>
      <c r="P7858" s="1109">
        <v>0</v>
      </c>
      <c r="Q7858" s="1109">
        <v>0</v>
      </c>
    </row>
    <row r="7859" spans="1:17">
      <c r="A7859" s="1109">
        <v>23400</v>
      </c>
      <c r="B7859" s="1110" t="s">
        <v>0</v>
      </c>
      <c r="C7859" s="1109">
        <v>2.375</v>
      </c>
      <c r="D7859" s="1109">
        <v>2.0409999999999999</v>
      </c>
      <c r="E7859" s="1109">
        <v>4</v>
      </c>
      <c r="F7859" s="1109">
        <v>0</v>
      </c>
      <c r="G7859" s="1110" t="s">
        <v>10739</v>
      </c>
      <c r="H7859" s="1110" t="s">
        <v>4654</v>
      </c>
      <c r="I7859" s="1110" t="s">
        <v>10841</v>
      </c>
      <c r="J7859" s="1109">
        <v>0</v>
      </c>
      <c r="K7859" s="1109">
        <v>0</v>
      </c>
      <c r="L7859" s="1109">
        <v>0</v>
      </c>
      <c r="M7859" s="1109">
        <v>0</v>
      </c>
      <c r="N7859" s="1109">
        <v>0</v>
      </c>
      <c r="O7859" s="1109">
        <v>0</v>
      </c>
      <c r="P7859" s="1109">
        <v>0</v>
      </c>
      <c r="Q7859" s="1109">
        <v>0</v>
      </c>
    </row>
    <row r="7860" spans="1:17">
      <c r="A7860" s="1109">
        <v>23401</v>
      </c>
      <c r="B7860" s="1110" t="s">
        <v>0</v>
      </c>
      <c r="C7860" s="1109">
        <v>2.375</v>
      </c>
      <c r="D7860" s="1109">
        <v>2.0409999999999999</v>
      </c>
      <c r="E7860" s="1109">
        <v>4</v>
      </c>
      <c r="F7860" s="1109">
        <v>0</v>
      </c>
      <c r="G7860" s="1110" t="s">
        <v>10739</v>
      </c>
      <c r="H7860" s="1110" t="s">
        <v>4654</v>
      </c>
      <c r="I7860" s="1110" t="s">
        <v>10852</v>
      </c>
      <c r="J7860" s="1109">
        <v>0</v>
      </c>
      <c r="K7860" s="1109">
        <v>0</v>
      </c>
      <c r="L7860" s="1109">
        <v>0</v>
      </c>
      <c r="M7860" s="1109">
        <v>0</v>
      </c>
      <c r="N7860" s="1109">
        <v>0</v>
      </c>
      <c r="O7860" s="1109">
        <v>0</v>
      </c>
      <c r="P7860" s="1109">
        <v>0</v>
      </c>
      <c r="Q7860" s="1109">
        <v>0</v>
      </c>
    </row>
    <row r="7861" spans="1:17">
      <c r="A7861" s="1109">
        <v>23402</v>
      </c>
      <c r="B7861" s="1110" t="s">
        <v>0</v>
      </c>
      <c r="C7861" s="1109">
        <v>2.375</v>
      </c>
      <c r="D7861" s="1109">
        <v>2.0409999999999999</v>
      </c>
      <c r="E7861" s="1109">
        <v>4</v>
      </c>
      <c r="F7861" s="1109">
        <v>0</v>
      </c>
      <c r="G7861" s="1110" t="s">
        <v>10739</v>
      </c>
      <c r="H7861" s="1110" t="s">
        <v>4654</v>
      </c>
      <c r="I7861" s="1110" t="s">
        <v>10851</v>
      </c>
      <c r="J7861" s="1109">
        <v>0</v>
      </c>
      <c r="K7861" s="1109">
        <v>0</v>
      </c>
      <c r="L7861" s="1109">
        <v>0</v>
      </c>
      <c r="M7861" s="1109">
        <v>0</v>
      </c>
      <c r="N7861" s="1109">
        <v>0</v>
      </c>
      <c r="O7861" s="1109">
        <v>0</v>
      </c>
      <c r="P7861" s="1109">
        <v>0</v>
      </c>
      <c r="Q7861" s="1109">
        <v>0</v>
      </c>
    </row>
    <row r="7862" spans="1:17">
      <c r="A7862" s="1109">
        <v>23403</v>
      </c>
      <c r="B7862" s="1110" t="s">
        <v>0</v>
      </c>
      <c r="C7862" s="1109">
        <v>2.375</v>
      </c>
      <c r="D7862" s="1109">
        <v>2.0409999999999999</v>
      </c>
      <c r="E7862" s="1109">
        <v>4</v>
      </c>
      <c r="F7862" s="1109">
        <v>0</v>
      </c>
      <c r="G7862" s="1110" t="s">
        <v>10739</v>
      </c>
      <c r="H7862" s="1110" t="s">
        <v>4654</v>
      </c>
      <c r="I7862" s="1110" t="s">
        <v>10832</v>
      </c>
      <c r="J7862" s="1109">
        <v>0</v>
      </c>
      <c r="K7862" s="1109">
        <v>0</v>
      </c>
      <c r="L7862" s="1109">
        <v>0</v>
      </c>
      <c r="M7862" s="1109">
        <v>0</v>
      </c>
      <c r="N7862" s="1109">
        <v>0</v>
      </c>
      <c r="O7862" s="1109">
        <v>0</v>
      </c>
      <c r="P7862" s="1109">
        <v>0</v>
      </c>
      <c r="Q7862" s="1109">
        <v>0</v>
      </c>
    </row>
    <row r="7863" spans="1:17">
      <c r="A7863" s="1109">
        <v>23404</v>
      </c>
      <c r="B7863" s="1110" t="s">
        <v>0</v>
      </c>
      <c r="C7863" s="1109">
        <v>2.375</v>
      </c>
      <c r="D7863" s="1109">
        <v>2.0409999999999999</v>
      </c>
      <c r="E7863" s="1109">
        <v>4</v>
      </c>
      <c r="F7863" s="1109">
        <v>0</v>
      </c>
      <c r="G7863" s="1110" t="s">
        <v>10739</v>
      </c>
      <c r="H7863" s="1110" t="s">
        <v>4654</v>
      </c>
      <c r="I7863" s="1110" t="s">
        <v>10839</v>
      </c>
      <c r="J7863" s="1109">
        <v>0</v>
      </c>
      <c r="K7863" s="1109">
        <v>0</v>
      </c>
      <c r="L7863" s="1109">
        <v>0</v>
      </c>
      <c r="M7863" s="1109">
        <v>0</v>
      </c>
      <c r="N7863" s="1109">
        <v>0</v>
      </c>
      <c r="O7863" s="1109">
        <v>0</v>
      </c>
      <c r="P7863" s="1109">
        <v>0</v>
      </c>
      <c r="Q7863" s="1109">
        <v>0</v>
      </c>
    </row>
    <row r="7864" spans="1:17">
      <c r="A7864" s="1109">
        <v>23405</v>
      </c>
      <c r="B7864" s="1110" t="s">
        <v>0</v>
      </c>
      <c r="C7864" s="1109">
        <v>2.375</v>
      </c>
      <c r="D7864" s="1109">
        <v>2.0409999999999999</v>
      </c>
      <c r="E7864" s="1109">
        <v>4</v>
      </c>
      <c r="F7864" s="1109">
        <v>0</v>
      </c>
      <c r="G7864" s="1110" t="s">
        <v>10844</v>
      </c>
      <c r="H7864" s="1110" t="s">
        <v>4654</v>
      </c>
      <c r="I7864" s="1110" t="s">
        <v>10841</v>
      </c>
      <c r="J7864" s="1109">
        <v>0</v>
      </c>
      <c r="K7864" s="1109">
        <v>0</v>
      </c>
      <c r="L7864" s="1109">
        <v>0</v>
      </c>
      <c r="M7864" s="1109">
        <v>0</v>
      </c>
      <c r="N7864" s="1109">
        <v>0</v>
      </c>
      <c r="O7864" s="1109">
        <v>0</v>
      </c>
      <c r="P7864" s="1109">
        <v>0</v>
      </c>
      <c r="Q7864" s="1109">
        <v>0</v>
      </c>
    </row>
    <row r="7865" spans="1:17">
      <c r="A7865" s="1109">
        <v>23406</v>
      </c>
      <c r="B7865" s="1110" t="s">
        <v>0</v>
      </c>
      <c r="C7865" s="1109">
        <v>2.375</v>
      </c>
      <c r="D7865" s="1109">
        <v>2.0409999999999999</v>
      </c>
      <c r="E7865" s="1109">
        <v>4</v>
      </c>
      <c r="F7865" s="1109">
        <v>0</v>
      </c>
      <c r="G7865" s="1110" t="s">
        <v>10844</v>
      </c>
      <c r="H7865" s="1110" t="s">
        <v>4654</v>
      </c>
      <c r="I7865" s="1110" t="s">
        <v>10852</v>
      </c>
      <c r="J7865" s="1109">
        <v>0</v>
      </c>
      <c r="K7865" s="1109">
        <v>0</v>
      </c>
      <c r="L7865" s="1109">
        <v>0</v>
      </c>
      <c r="M7865" s="1109">
        <v>0</v>
      </c>
      <c r="N7865" s="1109">
        <v>0</v>
      </c>
      <c r="O7865" s="1109">
        <v>0</v>
      </c>
      <c r="P7865" s="1109">
        <v>0</v>
      </c>
      <c r="Q7865" s="1109">
        <v>0</v>
      </c>
    </row>
    <row r="7866" spans="1:17">
      <c r="A7866" s="1109">
        <v>23407</v>
      </c>
      <c r="B7866" s="1110" t="s">
        <v>0</v>
      </c>
      <c r="C7866" s="1109">
        <v>2.375</v>
      </c>
      <c r="D7866" s="1109">
        <v>2.0409999999999999</v>
      </c>
      <c r="E7866" s="1109">
        <v>4</v>
      </c>
      <c r="F7866" s="1109">
        <v>0</v>
      </c>
      <c r="G7866" s="1110" t="s">
        <v>10844</v>
      </c>
      <c r="H7866" s="1110" t="s">
        <v>4654</v>
      </c>
      <c r="I7866" s="1110" t="s">
        <v>10851</v>
      </c>
      <c r="J7866" s="1109">
        <v>0</v>
      </c>
      <c r="K7866" s="1109">
        <v>0</v>
      </c>
      <c r="L7866" s="1109">
        <v>0</v>
      </c>
      <c r="M7866" s="1109">
        <v>0</v>
      </c>
      <c r="N7866" s="1109">
        <v>0</v>
      </c>
      <c r="O7866" s="1109">
        <v>0</v>
      </c>
      <c r="P7866" s="1109">
        <v>0</v>
      </c>
      <c r="Q7866" s="1109">
        <v>0</v>
      </c>
    </row>
    <row r="7867" spans="1:17">
      <c r="A7867" s="1109">
        <v>23408</v>
      </c>
      <c r="B7867" s="1110" t="s">
        <v>0</v>
      </c>
      <c r="C7867" s="1109">
        <v>2.375</v>
      </c>
      <c r="D7867" s="1109">
        <v>2.0409999999999999</v>
      </c>
      <c r="E7867" s="1109">
        <v>4</v>
      </c>
      <c r="F7867" s="1109">
        <v>0</v>
      </c>
      <c r="G7867" s="1110" t="s">
        <v>10844</v>
      </c>
      <c r="H7867" s="1110" t="s">
        <v>4654</v>
      </c>
      <c r="I7867" s="1110" t="s">
        <v>10832</v>
      </c>
      <c r="J7867" s="1109">
        <v>0</v>
      </c>
      <c r="K7867" s="1109">
        <v>0</v>
      </c>
      <c r="L7867" s="1109">
        <v>0</v>
      </c>
      <c r="M7867" s="1109">
        <v>0</v>
      </c>
      <c r="N7867" s="1109">
        <v>0</v>
      </c>
      <c r="O7867" s="1109">
        <v>0</v>
      </c>
      <c r="P7867" s="1109">
        <v>0</v>
      </c>
      <c r="Q7867" s="1109">
        <v>0</v>
      </c>
    </row>
    <row r="7868" spans="1:17">
      <c r="A7868" s="1109">
        <v>23409</v>
      </c>
      <c r="B7868" s="1110" t="s">
        <v>0</v>
      </c>
      <c r="C7868" s="1109">
        <v>2.375</v>
      </c>
      <c r="D7868" s="1109">
        <v>2.0409999999999999</v>
      </c>
      <c r="E7868" s="1109">
        <v>4</v>
      </c>
      <c r="F7868" s="1109">
        <v>0</v>
      </c>
      <c r="G7868" s="1110" t="s">
        <v>10844</v>
      </c>
      <c r="H7868" s="1110" t="s">
        <v>4654</v>
      </c>
      <c r="I7868" s="1110" t="s">
        <v>10839</v>
      </c>
      <c r="J7868" s="1109">
        <v>0</v>
      </c>
      <c r="K7868" s="1109">
        <v>0</v>
      </c>
      <c r="L7868" s="1109">
        <v>0</v>
      </c>
      <c r="M7868" s="1109">
        <v>0</v>
      </c>
      <c r="N7868" s="1109">
        <v>0</v>
      </c>
      <c r="O7868" s="1109">
        <v>0</v>
      </c>
      <c r="P7868" s="1109">
        <v>0</v>
      </c>
      <c r="Q7868" s="1109">
        <v>0</v>
      </c>
    </row>
    <row r="7869" spans="1:17">
      <c r="A7869" s="1109">
        <v>23762</v>
      </c>
      <c r="B7869" s="1110" t="s">
        <v>10855</v>
      </c>
      <c r="C7869" s="1109">
        <v>0.625</v>
      </c>
      <c r="D7869" s="1109">
        <v>0.45100000000000001</v>
      </c>
      <c r="E7869" s="1109">
        <v>0.5</v>
      </c>
      <c r="F7869" s="1109">
        <v>0</v>
      </c>
      <c r="G7869" s="1110" t="s">
        <v>4654</v>
      </c>
      <c r="H7869" s="1110" t="s">
        <v>4654</v>
      </c>
      <c r="I7869" s="1110" t="s">
        <v>4654</v>
      </c>
      <c r="J7869" s="1109">
        <v>0</v>
      </c>
      <c r="K7869" s="1109">
        <v>0</v>
      </c>
      <c r="L7869" s="1109">
        <v>0</v>
      </c>
      <c r="M7869" s="1109">
        <v>0</v>
      </c>
      <c r="N7869" s="1109">
        <v>0</v>
      </c>
      <c r="O7869" s="1109">
        <v>0</v>
      </c>
      <c r="P7869" s="1109">
        <v>0</v>
      </c>
      <c r="Q7869" s="1109">
        <v>0</v>
      </c>
    </row>
    <row r="7870" spans="1:17">
      <c r="A7870" s="1109">
        <v>23763</v>
      </c>
      <c r="B7870" s="1110" t="s">
        <v>10855</v>
      </c>
      <c r="C7870" s="1109">
        <v>0.625</v>
      </c>
      <c r="D7870" s="1109">
        <v>0.435</v>
      </c>
      <c r="E7870" s="1109">
        <v>0.53800000000000003</v>
      </c>
      <c r="F7870" s="1109">
        <v>0</v>
      </c>
      <c r="G7870" s="1110" t="s">
        <v>4654</v>
      </c>
      <c r="H7870" s="1110" t="s">
        <v>4654</v>
      </c>
      <c r="I7870" s="1110" t="s">
        <v>4654</v>
      </c>
      <c r="J7870" s="1109">
        <v>0</v>
      </c>
      <c r="K7870" s="1109">
        <v>0</v>
      </c>
      <c r="L7870" s="1109">
        <v>0</v>
      </c>
      <c r="M7870" s="1109">
        <v>0</v>
      </c>
      <c r="N7870" s="1109">
        <v>0</v>
      </c>
      <c r="O7870" s="1109">
        <v>0</v>
      </c>
      <c r="P7870" s="1109">
        <v>0</v>
      </c>
      <c r="Q7870" s="1109">
        <v>0</v>
      </c>
    </row>
    <row r="7871" spans="1:17">
      <c r="A7871" s="1109">
        <v>23764</v>
      </c>
      <c r="B7871" s="1110" t="s">
        <v>10855</v>
      </c>
      <c r="C7871" s="1109">
        <v>0.625</v>
      </c>
      <c r="D7871" s="1109">
        <v>0.42099999999999999</v>
      </c>
      <c r="E7871" s="1109">
        <v>0.56999999999999995</v>
      </c>
      <c r="F7871" s="1109">
        <v>0</v>
      </c>
      <c r="G7871" s="1110" t="s">
        <v>4654</v>
      </c>
      <c r="H7871" s="1110" t="s">
        <v>4654</v>
      </c>
      <c r="I7871" s="1110" t="s">
        <v>4654</v>
      </c>
      <c r="J7871" s="1109">
        <v>0</v>
      </c>
      <c r="K7871" s="1109">
        <v>0</v>
      </c>
      <c r="L7871" s="1109">
        <v>0</v>
      </c>
      <c r="M7871" s="1109">
        <v>0</v>
      </c>
      <c r="N7871" s="1109">
        <v>0</v>
      </c>
      <c r="O7871" s="1109">
        <v>0</v>
      </c>
      <c r="P7871" s="1109">
        <v>0</v>
      </c>
      <c r="Q7871" s="1109">
        <v>0</v>
      </c>
    </row>
    <row r="7872" spans="1:17">
      <c r="A7872" s="1109">
        <v>23765</v>
      </c>
      <c r="B7872" s="1110" t="s">
        <v>10855</v>
      </c>
      <c r="C7872" s="1109">
        <v>0.75</v>
      </c>
      <c r="D7872" s="1109">
        <v>0.57599999999999996</v>
      </c>
      <c r="E7872" s="1109">
        <v>0.61699999999999999</v>
      </c>
      <c r="F7872" s="1109">
        <v>0</v>
      </c>
      <c r="G7872" s="1110" t="s">
        <v>4654</v>
      </c>
      <c r="H7872" s="1110" t="s">
        <v>4654</v>
      </c>
      <c r="I7872" s="1110" t="s">
        <v>4654</v>
      </c>
      <c r="J7872" s="1109">
        <v>0</v>
      </c>
      <c r="K7872" s="1109">
        <v>0</v>
      </c>
      <c r="L7872" s="1109">
        <v>0</v>
      </c>
      <c r="M7872" s="1109">
        <v>0</v>
      </c>
      <c r="N7872" s="1109">
        <v>0</v>
      </c>
      <c r="O7872" s="1109">
        <v>0</v>
      </c>
      <c r="P7872" s="1109">
        <v>0</v>
      </c>
      <c r="Q7872" s="1109">
        <v>0</v>
      </c>
    </row>
    <row r="7873" spans="1:17">
      <c r="A7873" s="1109">
        <v>23766</v>
      </c>
      <c r="B7873" s="1110" t="s">
        <v>10855</v>
      </c>
      <c r="C7873" s="1109">
        <v>0.75</v>
      </c>
      <c r="D7873" s="1109">
        <v>0.56000000000000005</v>
      </c>
      <c r="E7873" s="1109">
        <v>0.66500000000000004</v>
      </c>
      <c r="F7873" s="1109">
        <v>0</v>
      </c>
      <c r="G7873" s="1110" t="s">
        <v>4654</v>
      </c>
      <c r="H7873" s="1110" t="s">
        <v>4654</v>
      </c>
      <c r="I7873" s="1110" t="s">
        <v>4654</v>
      </c>
      <c r="J7873" s="1109">
        <v>0</v>
      </c>
      <c r="K7873" s="1109">
        <v>0</v>
      </c>
      <c r="L7873" s="1109">
        <v>0</v>
      </c>
      <c r="M7873" s="1109">
        <v>0</v>
      </c>
      <c r="N7873" s="1109">
        <v>0</v>
      </c>
      <c r="O7873" s="1109">
        <v>0</v>
      </c>
      <c r="P7873" s="1109">
        <v>0</v>
      </c>
      <c r="Q7873" s="1109">
        <v>0</v>
      </c>
    </row>
    <row r="7874" spans="1:17">
      <c r="A7874" s="1109">
        <v>23767</v>
      </c>
      <c r="B7874" s="1110" t="s">
        <v>10855</v>
      </c>
      <c r="C7874" s="1109">
        <v>0.75</v>
      </c>
      <c r="D7874" s="1109">
        <v>0.54600000000000004</v>
      </c>
      <c r="E7874" s="1109">
        <v>0.70699999999999996</v>
      </c>
      <c r="F7874" s="1109">
        <v>0</v>
      </c>
      <c r="G7874" s="1110" t="s">
        <v>4654</v>
      </c>
      <c r="H7874" s="1110" t="s">
        <v>4654</v>
      </c>
      <c r="I7874" s="1110" t="s">
        <v>4654</v>
      </c>
      <c r="J7874" s="1109">
        <v>0</v>
      </c>
      <c r="K7874" s="1109">
        <v>0</v>
      </c>
      <c r="L7874" s="1109">
        <v>0</v>
      </c>
      <c r="M7874" s="1109">
        <v>0</v>
      </c>
      <c r="N7874" s="1109">
        <v>0</v>
      </c>
      <c r="O7874" s="1109">
        <v>0</v>
      </c>
      <c r="P7874" s="1109">
        <v>0</v>
      </c>
      <c r="Q7874" s="1109">
        <v>0</v>
      </c>
    </row>
    <row r="7875" spans="1:17">
      <c r="A7875" s="1109">
        <v>23768</v>
      </c>
      <c r="B7875" s="1110" t="s">
        <v>10855</v>
      </c>
      <c r="C7875" s="1109">
        <v>0.75</v>
      </c>
      <c r="D7875" s="1109">
        <v>0.53200000000000003</v>
      </c>
      <c r="E7875" s="1109">
        <v>0.747</v>
      </c>
      <c r="F7875" s="1109">
        <v>0</v>
      </c>
      <c r="G7875" s="1110" t="s">
        <v>4654</v>
      </c>
      <c r="H7875" s="1110" t="s">
        <v>4654</v>
      </c>
      <c r="I7875" s="1110" t="s">
        <v>4654</v>
      </c>
      <c r="J7875" s="1109">
        <v>0</v>
      </c>
      <c r="K7875" s="1109">
        <v>0</v>
      </c>
      <c r="L7875" s="1109">
        <v>0</v>
      </c>
      <c r="M7875" s="1109">
        <v>0</v>
      </c>
      <c r="N7875" s="1109">
        <v>0</v>
      </c>
      <c r="O7875" s="1109">
        <v>0</v>
      </c>
      <c r="P7875" s="1109">
        <v>0</v>
      </c>
      <c r="Q7875" s="1109">
        <v>0</v>
      </c>
    </row>
    <row r="7876" spans="1:17">
      <c r="A7876" s="1109">
        <v>23769</v>
      </c>
      <c r="B7876" s="1110" t="s">
        <v>10855</v>
      </c>
      <c r="C7876" s="1109">
        <v>1</v>
      </c>
      <c r="D7876" s="1109">
        <v>0.82599999999999996</v>
      </c>
      <c r="E7876" s="1109">
        <v>0.84899999999999998</v>
      </c>
      <c r="F7876" s="1109">
        <v>0</v>
      </c>
      <c r="G7876" s="1110" t="s">
        <v>4654</v>
      </c>
      <c r="H7876" s="1110" t="s">
        <v>4654</v>
      </c>
      <c r="I7876" s="1110" t="s">
        <v>4654</v>
      </c>
      <c r="J7876" s="1109">
        <v>0</v>
      </c>
      <c r="K7876" s="1109">
        <v>0</v>
      </c>
      <c r="L7876" s="1109">
        <v>0</v>
      </c>
      <c r="M7876" s="1109">
        <v>0</v>
      </c>
      <c r="N7876" s="1109">
        <v>0</v>
      </c>
      <c r="O7876" s="1109">
        <v>0</v>
      </c>
      <c r="P7876" s="1109">
        <v>0</v>
      </c>
      <c r="Q7876" s="1109">
        <v>0</v>
      </c>
    </row>
    <row r="7877" spans="1:17">
      <c r="A7877" s="1109">
        <v>23770</v>
      </c>
      <c r="B7877" s="1110" t="s">
        <v>10855</v>
      </c>
      <c r="C7877" s="1109">
        <v>1</v>
      </c>
      <c r="D7877" s="1109">
        <v>0.81</v>
      </c>
      <c r="E7877" s="1109">
        <v>0.91900000000000004</v>
      </c>
      <c r="F7877" s="1109">
        <v>0</v>
      </c>
      <c r="G7877" s="1110" t="s">
        <v>4654</v>
      </c>
      <c r="H7877" s="1110" t="s">
        <v>4654</v>
      </c>
      <c r="I7877" s="1110" t="s">
        <v>4654</v>
      </c>
      <c r="J7877" s="1109">
        <v>0</v>
      </c>
      <c r="K7877" s="1109">
        <v>0</v>
      </c>
      <c r="L7877" s="1109">
        <v>0</v>
      </c>
      <c r="M7877" s="1109">
        <v>0</v>
      </c>
      <c r="N7877" s="1109">
        <v>0</v>
      </c>
      <c r="O7877" s="1109">
        <v>0</v>
      </c>
      <c r="P7877" s="1109">
        <v>0</v>
      </c>
      <c r="Q7877" s="1109">
        <v>0</v>
      </c>
    </row>
    <row r="7878" spans="1:17">
      <c r="A7878" s="1109">
        <v>23771</v>
      </c>
      <c r="B7878" s="1110" t="s">
        <v>10855</v>
      </c>
      <c r="C7878" s="1109">
        <v>1</v>
      </c>
      <c r="D7878" s="1109">
        <v>0.79600000000000004</v>
      </c>
      <c r="E7878" s="1109">
        <v>0.97899999999999998</v>
      </c>
      <c r="F7878" s="1109">
        <v>0</v>
      </c>
      <c r="G7878" s="1110" t="s">
        <v>4654</v>
      </c>
      <c r="H7878" s="1110" t="s">
        <v>4654</v>
      </c>
      <c r="I7878" s="1110" t="s">
        <v>4654</v>
      </c>
      <c r="J7878" s="1109">
        <v>0</v>
      </c>
      <c r="K7878" s="1109">
        <v>0</v>
      </c>
      <c r="L7878" s="1109">
        <v>0</v>
      </c>
      <c r="M7878" s="1109">
        <v>0</v>
      </c>
      <c r="N7878" s="1109">
        <v>0</v>
      </c>
      <c r="O7878" s="1109">
        <v>0</v>
      </c>
      <c r="P7878" s="1109">
        <v>0</v>
      </c>
      <c r="Q7878" s="1109">
        <v>0</v>
      </c>
    </row>
    <row r="7879" spans="1:17">
      <c r="A7879" s="1109">
        <v>23772</v>
      </c>
      <c r="B7879" s="1110" t="s">
        <v>10855</v>
      </c>
      <c r="C7879" s="1109">
        <v>1</v>
      </c>
      <c r="D7879" s="1109">
        <v>0.78200000000000003</v>
      </c>
      <c r="E7879" s="1109">
        <v>1.038</v>
      </c>
      <c r="F7879" s="1109">
        <v>0</v>
      </c>
      <c r="G7879" s="1110" t="s">
        <v>4654</v>
      </c>
      <c r="H7879" s="1110" t="s">
        <v>4654</v>
      </c>
      <c r="I7879" s="1110" t="s">
        <v>4654</v>
      </c>
      <c r="J7879" s="1109">
        <v>0</v>
      </c>
      <c r="K7879" s="1109">
        <v>0</v>
      </c>
      <c r="L7879" s="1109">
        <v>0</v>
      </c>
      <c r="M7879" s="1109">
        <v>0</v>
      </c>
      <c r="N7879" s="1109">
        <v>0</v>
      </c>
      <c r="O7879" s="1109">
        <v>0</v>
      </c>
      <c r="P7879" s="1109">
        <v>0</v>
      </c>
      <c r="Q7879" s="1109">
        <v>0</v>
      </c>
    </row>
    <row r="7880" spans="1:17">
      <c r="A7880" s="1109">
        <v>23773</v>
      </c>
      <c r="B7880" s="1110" t="s">
        <v>10855</v>
      </c>
      <c r="C7880" s="1109">
        <v>1.25</v>
      </c>
      <c r="D7880" s="1109">
        <v>1.0760000000000001</v>
      </c>
      <c r="E7880" s="1109">
        <v>1.0820000000000001</v>
      </c>
      <c r="F7880" s="1109">
        <v>0</v>
      </c>
      <c r="G7880" s="1110" t="s">
        <v>4654</v>
      </c>
      <c r="H7880" s="1110" t="s">
        <v>4654</v>
      </c>
      <c r="I7880" s="1110" t="s">
        <v>4654</v>
      </c>
      <c r="J7880" s="1109">
        <v>0</v>
      </c>
      <c r="K7880" s="1109">
        <v>0</v>
      </c>
      <c r="L7880" s="1109">
        <v>0</v>
      </c>
      <c r="M7880" s="1109">
        <v>0</v>
      </c>
      <c r="N7880" s="1109">
        <v>0</v>
      </c>
      <c r="O7880" s="1109">
        <v>0</v>
      </c>
      <c r="P7880" s="1109">
        <v>0</v>
      </c>
      <c r="Q7880" s="1109">
        <v>0</v>
      </c>
    </row>
    <row r="7881" spans="1:17">
      <c r="A7881" s="1109">
        <v>23774</v>
      </c>
      <c r="B7881" s="1110" t="s">
        <v>10855</v>
      </c>
      <c r="C7881" s="1109">
        <v>1.25</v>
      </c>
      <c r="D7881" s="1109">
        <v>1.06</v>
      </c>
      <c r="E7881" s="1109">
        <v>1.173</v>
      </c>
      <c r="F7881" s="1109">
        <v>0</v>
      </c>
      <c r="G7881" s="1110" t="s">
        <v>4654</v>
      </c>
      <c r="H7881" s="1110" t="s">
        <v>4654</v>
      </c>
      <c r="I7881" s="1110" t="s">
        <v>4654</v>
      </c>
      <c r="J7881" s="1109">
        <v>0</v>
      </c>
      <c r="K7881" s="1109">
        <v>0</v>
      </c>
      <c r="L7881" s="1109">
        <v>0</v>
      </c>
      <c r="M7881" s="1109">
        <v>0</v>
      </c>
      <c r="N7881" s="1109">
        <v>0</v>
      </c>
      <c r="O7881" s="1109">
        <v>0</v>
      </c>
      <c r="P7881" s="1109">
        <v>0</v>
      </c>
      <c r="Q7881" s="1109">
        <v>0</v>
      </c>
    </row>
    <row r="7882" spans="1:17">
      <c r="A7882" s="1109">
        <v>23775</v>
      </c>
      <c r="B7882" s="1110" t="s">
        <v>10855</v>
      </c>
      <c r="C7882" s="1109">
        <v>1.25</v>
      </c>
      <c r="D7882" s="1109">
        <v>1.046</v>
      </c>
      <c r="E7882" s="1109">
        <v>1.252</v>
      </c>
      <c r="F7882" s="1109">
        <v>0</v>
      </c>
      <c r="G7882" s="1110" t="s">
        <v>4654</v>
      </c>
      <c r="H7882" s="1110" t="s">
        <v>4654</v>
      </c>
      <c r="I7882" s="1110" t="s">
        <v>4654</v>
      </c>
      <c r="J7882" s="1109">
        <v>0</v>
      </c>
      <c r="K7882" s="1109">
        <v>0</v>
      </c>
      <c r="L7882" s="1109">
        <v>0</v>
      </c>
      <c r="M7882" s="1109">
        <v>0</v>
      </c>
      <c r="N7882" s="1109">
        <v>0</v>
      </c>
      <c r="O7882" s="1109">
        <v>0</v>
      </c>
      <c r="P7882" s="1109">
        <v>0</v>
      </c>
      <c r="Q7882" s="1109">
        <v>0</v>
      </c>
    </row>
    <row r="7883" spans="1:17">
      <c r="A7883" s="1109">
        <v>23776</v>
      </c>
      <c r="B7883" s="1110" t="s">
        <v>10855</v>
      </c>
      <c r="C7883" s="1109">
        <v>1.25</v>
      </c>
      <c r="D7883" s="1109">
        <v>1.032</v>
      </c>
      <c r="E7883" s="1109">
        <v>1.33</v>
      </c>
      <c r="F7883" s="1109">
        <v>0</v>
      </c>
      <c r="G7883" s="1110" t="s">
        <v>4654</v>
      </c>
      <c r="H7883" s="1110" t="s">
        <v>4654</v>
      </c>
      <c r="I7883" s="1110" t="s">
        <v>4654</v>
      </c>
      <c r="J7883" s="1109">
        <v>0</v>
      </c>
      <c r="K7883" s="1109">
        <v>0</v>
      </c>
      <c r="L7883" s="1109">
        <v>0</v>
      </c>
      <c r="M7883" s="1109">
        <v>0</v>
      </c>
      <c r="N7883" s="1109">
        <v>0</v>
      </c>
      <c r="O7883" s="1109">
        <v>0</v>
      </c>
      <c r="P7883" s="1109">
        <v>0</v>
      </c>
      <c r="Q7883" s="1109">
        <v>0</v>
      </c>
    </row>
    <row r="7884" spans="1:17">
      <c r="A7884" s="1109">
        <v>23777</v>
      </c>
      <c r="B7884" s="1110" t="s">
        <v>10855</v>
      </c>
      <c r="C7884" s="1109">
        <v>1.25</v>
      </c>
      <c r="D7884" s="1109">
        <v>1.014</v>
      </c>
      <c r="E7884" s="1109">
        <v>1.4279999999999999</v>
      </c>
      <c r="F7884" s="1109">
        <v>0</v>
      </c>
      <c r="G7884" s="1110" t="s">
        <v>4654</v>
      </c>
      <c r="H7884" s="1110" t="s">
        <v>4654</v>
      </c>
      <c r="I7884" s="1110" t="s">
        <v>4654</v>
      </c>
      <c r="J7884" s="1109">
        <v>0</v>
      </c>
      <c r="K7884" s="1109">
        <v>0</v>
      </c>
      <c r="L7884" s="1109">
        <v>0</v>
      </c>
      <c r="M7884" s="1109">
        <v>0</v>
      </c>
      <c r="N7884" s="1109">
        <v>0</v>
      </c>
      <c r="O7884" s="1109">
        <v>0</v>
      </c>
      <c r="P7884" s="1109">
        <v>0</v>
      </c>
      <c r="Q7884" s="1109">
        <v>0</v>
      </c>
    </row>
    <row r="7885" spans="1:17">
      <c r="A7885" s="1109">
        <v>23778</v>
      </c>
      <c r="B7885" s="1110" t="s">
        <v>10855</v>
      </c>
      <c r="C7885" s="1109">
        <v>1.25</v>
      </c>
      <c r="D7885" s="1109">
        <v>1</v>
      </c>
      <c r="E7885" s="1109">
        <v>1.5029999999999999</v>
      </c>
      <c r="F7885" s="1109">
        <v>0</v>
      </c>
      <c r="G7885" s="1110" t="s">
        <v>4654</v>
      </c>
      <c r="H7885" s="1110" t="s">
        <v>4654</v>
      </c>
      <c r="I7885" s="1110" t="s">
        <v>4654</v>
      </c>
      <c r="J7885" s="1109">
        <v>0</v>
      </c>
      <c r="K7885" s="1109">
        <v>0</v>
      </c>
      <c r="L7885" s="1109">
        <v>0</v>
      </c>
      <c r="M7885" s="1109">
        <v>0</v>
      </c>
      <c r="N7885" s="1109">
        <v>0</v>
      </c>
      <c r="O7885" s="1109">
        <v>0</v>
      </c>
      <c r="P7885" s="1109">
        <v>0</v>
      </c>
      <c r="Q7885" s="1109">
        <v>0</v>
      </c>
    </row>
    <row r="7886" spans="1:17">
      <c r="A7886" s="1109">
        <v>23779</v>
      </c>
      <c r="B7886" s="1110" t="s">
        <v>10855</v>
      </c>
      <c r="C7886" s="1109">
        <v>1.25</v>
      </c>
      <c r="D7886" s="1109">
        <v>0.98199999999999998</v>
      </c>
      <c r="E7886" s="1109">
        <v>1.599</v>
      </c>
      <c r="F7886" s="1109">
        <v>0</v>
      </c>
      <c r="G7886" s="1110" t="s">
        <v>4654</v>
      </c>
      <c r="H7886" s="1110" t="s">
        <v>4654</v>
      </c>
      <c r="I7886" s="1110" t="s">
        <v>4654</v>
      </c>
      <c r="J7886" s="1109">
        <v>0</v>
      </c>
      <c r="K7886" s="1109">
        <v>0</v>
      </c>
      <c r="L7886" s="1109">
        <v>0</v>
      </c>
      <c r="M7886" s="1109">
        <v>0</v>
      </c>
      <c r="N7886" s="1109">
        <v>0</v>
      </c>
      <c r="O7886" s="1109">
        <v>0</v>
      </c>
      <c r="P7886" s="1109">
        <v>0</v>
      </c>
      <c r="Q7886" s="1109">
        <v>0</v>
      </c>
    </row>
    <row r="7887" spans="1:17">
      <c r="A7887" s="1109">
        <v>23780</v>
      </c>
      <c r="B7887" s="1110" t="s">
        <v>10855</v>
      </c>
      <c r="C7887" s="1109">
        <v>1.25</v>
      </c>
      <c r="D7887" s="1109">
        <v>0.93799999999999994</v>
      </c>
      <c r="E7887" s="1109">
        <v>1.8240000000000001</v>
      </c>
      <c r="F7887" s="1109">
        <v>0</v>
      </c>
      <c r="G7887" s="1110" t="s">
        <v>4654</v>
      </c>
      <c r="H7887" s="1110" t="s">
        <v>4654</v>
      </c>
      <c r="I7887" s="1110" t="s">
        <v>4654</v>
      </c>
      <c r="J7887" s="1109">
        <v>0</v>
      </c>
      <c r="K7887" s="1109">
        <v>0</v>
      </c>
      <c r="L7887" s="1109">
        <v>0</v>
      </c>
      <c r="M7887" s="1109">
        <v>0</v>
      </c>
      <c r="N7887" s="1109">
        <v>0</v>
      </c>
      <c r="O7887" s="1109">
        <v>0</v>
      </c>
      <c r="P7887" s="1109">
        <v>0</v>
      </c>
      <c r="Q7887" s="1109">
        <v>0</v>
      </c>
    </row>
    <row r="7888" spans="1:17">
      <c r="A7888" s="1109">
        <v>23781</v>
      </c>
      <c r="B7888" s="1110" t="s">
        <v>10855</v>
      </c>
      <c r="C7888" s="1109">
        <v>1.25</v>
      </c>
      <c r="D7888" s="1109">
        <v>0.9</v>
      </c>
      <c r="E7888" s="1109">
        <v>2.0110000000000001</v>
      </c>
      <c r="F7888" s="1109">
        <v>0</v>
      </c>
      <c r="G7888" s="1110" t="s">
        <v>4654</v>
      </c>
      <c r="H7888" s="1110" t="s">
        <v>4654</v>
      </c>
      <c r="I7888" s="1110" t="s">
        <v>4654</v>
      </c>
      <c r="J7888" s="1109">
        <v>0</v>
      </c>
      <c r="K7888" s="1109">
        <v>0</v>
      </c>
      <c r="L7888" s="1109">
        <v>0</v>
      </c>
      <c r="M7888" s="1109">
        <v>0</v>
      </c>
      <c r="N7888" s="1109">
        <v>0</v>
      </c>
      <c r="O7888" s="1109">
        <v>0</v>
      </c>
      <c r="P7888" s="1109">
        <v>0</v>
      </c>
      <c r="Q7888" s="1109">
        <v>0</v>
      </c>
    </row>
    <row r="7889" spans="1:17">
      <c r="A7889" s="1109">
        <v>23782</v>
      </c>
      <c r="B7889" s="1110" t="s">
        <v>10855</v>
      </c>
      <c r="C7889" s="1109">
        <v>1.5</v>
      </c>
      <c r="D7889" s="1109">
        <v>1.31</v>
      </c>
      <c r="E7889" s="1109">
        <v>1.427</v>
      </c>
      <c r="F7889" s="1109">
        <v>0</v>
      </c>
      <c r="G7889" s="1110" t="s">
        <v>4654</v>
      </c>
      <c r="H7889" s="1110" t="s">
        <v>4654</v>
      </c>
      <c r="I7889" s="1110" t="s">
        <v>4654</v>
      </c>
      <c r="J7889" s="1109">
        <v>0</v>
      </c>
      <c r="K7889" s="1109">
        <v>0</v>
      </c>
      <c r="L7889" s="1109">
        <v>0</v>
      </c>
      <c r="M7889" s="1109">
        <v>0</v>
      </c>
      <c r="N7889" s="1109">
        <v>0</v>
      </c>
      <c r="O7889" s="1109">
        <v>0</v>
      </c>
      <c r="P7889" s="1109">
        <v>0</v>
      </c>
      <c r="Q7889" s="1109">
        <v>0</v>
      </c>
    </row>
    <row r="7890" spans="1:17">
      <c r="A7890" s="1109">
        <v>23783</v>
      </c>
      <c r="B7890" s="1110" t="s">
        <v>10855</v>
      </c>
      <c r="C7890" s="1109">
        <v>1.5</v>
      </c>
      <c r="D7890" s="1109">
        <v>1.296</v>
      </c>
      <c r="E7890" s="1109">
        <v>1.524</v>
      </c>
      <c r="F7890" s="1109">
        <v>0</v>
      </c>
      <c r="G7890" s="1110" t="s">
        <v>4654</v>
      </c>
      <c r="H7890" s="1110" t="s">
        <v>4654</v>
      </c>
      <c r="I7890" s="1110" t="s">
        <v>4654</v>
      </c>
      <c r="J7890" s="1109">
        <v>0</v>
      </c>
      <c r="K7890" s="1109">
        <v>0</v>
      </c>
      <c r="L7890" s="1109">
        <v>0</v>
      </c>
      <c r="M7890" s="1109">
        <v>0</v>
      </c>
      <c r="N7890" s="1109">
        <v>0</v>
      </c>
      <c r="O7890" s="1109">
        <v>0</v>
      </c>
      <c r="P7890" s="1109">
        <v>0</v>
      </c>
      <c r="Q7890" s="1109">
        <v>0</v>
      </c>
    </row>
    <row r="7891" spans="1:17">
      <c r="A7891" s="1109">
        <v>23784</v>
      </c>
      <c r="B7891" s="1110" t="s">
        <v>10855</v>
      </c>
      <c r="C7891" s="1109">
        <v>1.5</v>
      </c>
      <c r="D7891" s="1109">
        <v>1.282</v>
      </c>
      <c r="E7891" s="1109">
        <v>1.621</v>
      </c>
      <c r="F7891" s="1109">
        <v>0</v>
      </c>
      <c r="G7891" s="1110" t="s">
        <v>4654</v>
      </c>
      <c r="H7891" s="1110" t="s">
        <v>4654</v>
      </c>
      <c r="I7891" s="1110" t="s">
        <v>4654</v>
      </c>
      <c r="J7891" s="1109">
        <v>0</v>
      </c>
      <c r="K7891" s="1109">
        <v>0</v>
      </c>
      <c r="L7891" s="1109">
        <v>0</v>
      </c>
      <c r="M7891" s="1109">
        <v>0</v>
      </c>
      <c r="N7891" s="1109">
        <v>0</v>
      </c>
      <c r="O7891" s="1109">
        <v>0</v>
      </c>
      <c r="P7891" s="1109">
        <v>0</v>
      </c>
      <c r="Q7891" s="1109">
        <v>0</v>
      </c>
    </row>
    <row r="7892" spans="1:17">
      <c r="A7892" s="1109">
        <v>23785</v>
      </c>
      <c r="B7892" s="1110" t="s">
        <v>10855</v>
      </c>
      <c r="C7892" s="1109">
        <v>1.5</v>
      </c>
      <c r="D7892" s="1109">
        <v>1.264</v>
      </c>
      <c r="E7892" s="1109">
        <v>1.7430000000000001</v>
      </c>
      <c r="F7892" s="1109">
        <v>0</v>
      </c>
      <c r="G7892" s="1110" t="s">
        <v>4654</v>
      </c>
      <c r="H7892" s="1110" t="s">
        <v>4654</v>
      </c>
      <c r="I7892" s="1110" t="s">
        <v>4654</v>
      </c>
      <c r="J7892" s="1109">
        <v>0</v>
      </c>
      <c r="K7892" s="1109">
        <v>0</v>
      </c>
      <c r="L7892" s="1109">
        <v>0</v>
      </c>
      <c r="M7892" s="1109">
        <v>0</v>
      </c>
      <c r="N7892" s="1109">
        <v>0</v>
      </c>
      <c r="O7892" s="1109">
        <v>0</v>
      </c>
      <c r="P7892" s="1109">
        <v>0</v>
      </c>
      <c r="Q7892" s="1109">
        <v>0</v>
      </c>
    </row>
    <row r="7893" spans="1:17">
      <c r="A7893" s="1109">
        <v>23786</v>
      </c>
      <c r="B7893" s="1110" t="s">
        <v>10855</v>
      </c>
      <c r="C7893" s="1109">
        <v>1.5</v>
      </c>
      <c r="D7893" s="1109">
        <v>1.25</v>
      </c>
      <c r="E7893" s="1109">
        <v>1.837</v>
      </c>
      <c r="F7893" s="1109">
        <v>0</v>
      </c>
      <c r="G7893" s="1110" t="s">
        <v>4654</v>
      </c>
      <c r="H7893" s="1110" t="s">
        <v>4654</v>
      </c>
      <c r="I7893" s="1110" t="s">
        <v>4654</v>
      </c>
      <c r="J7893" s="1109">
        <v>0</v>
      </c>
      <c r="K7893" s="1109">
        <v>0</v>
      </c>
      <c r="L7893" s="1109">
        <v>0</v>
      </c>
      <c r="M7893" s="1109">
        <v>0</v>
      </c>
      <c r="N7893" s="1109">
        <v>0</v>
      </c>
      <c r="O7893" s="1109">
        <v>0</v>
      </c>
      <c r="P7893" s="1109">
        <v>0</v>
      </c>
      <c r="Q7893" s="1109">
        <v>0</v>
      </c>
    </row>
    <row r="7894" spans="1:17">
      <c r="A7894" s="1109">
        <v>23787</v>
      </c>
      <c r="B7894" s="1110" t="s">
        <v>10855</v>
      </c>
      <c r="C7894" s="1109">
        <v>1.5</v>
      </c>
      <c r="D7894" s="1109">
        <v>1.232</v>
      </c>
      <c r="E7894" s="1109">
        <v>1.9570000000000001</v>
      </c>
      <c r="F7894" s="1109">
        <v>0</v>
      </c>
      <c r="G7894" s="1110" t="s">
        <v>4654</v>
      </c>
      <c r="H7894" s="1110" t="s">
        <v>4654</v>
      </c>
      <c r="I7894" s="1110" t="s">
        <v>4654</v>
      </c>
      <c r="J7894" s="1109">
        <v>0</v>
      </c>
      <c r="K7894" s="1109">
        <v>0</v>
      </c>
      <c r="L7894" s="1109">
        <v>0</v>
      </c>
      <c r="M7894" s="1109">
        <v>0</v>
      </c>
      <c r="N7894" s="1109">
        <v>0</v>
      </c>
      <c r="O7894" s="1109">
        <v>0</v>
      </c>
      <c r="P7894" s="1109">
        <v>0</v>
      </c>
      <c r="Q7894" s="1109">
        <v>0</v>
      </c>
    </row>
    <row r="7895" spans="1:17">
      <c r="A7895" s="1109">
        <v>23788</v>
      </c>
      <c r="B7895" s="1110" t="s">
        <v>10855</v>
      </c>
      <c r="C7895" s="1109">
        <v>1.5</v>
      </c>
      <c r="D7895" s="1109">
        <v>1.1879999999999999</v>
      </c>
      <c r="E7895" s="1109">
        <v>2.2410000000000001</v>
      </c>
      <c r="F7895" s="1109">
        <v>0</v>
      </c>
      <c r="G7895" s="1110" t="s">
        <v>4654</v>
      </c>
      <c r="H7895" s="1110" t="s">
        <v>4654</v>
      </c>
      <c r="I7895" s="1110" t="s">
        <v>4654</v>
      </c>
      <c r="J7895" s="1109">
        <v>0</v>
      </c>
      <c r="K7895" s="1109">
        <v>0</v>
      </c>
      <c r="L7895" s="1109">
        <v>0</v>
      </c>
      <c r="M7895" s="1109">
        <v>0</v>
      </c>
      <c r="N7895" s="1109">
        <v>0</v>
      </c>
      <c r="O7895" s="1109">
        <v>0</v>
      </c>
      <c r="P7895" s="1109">
        <v>0</v>
      </c>
      <c r="Q7895" s="1109">
        <v>0</v>
      </c>
    </row>
    <row r="7896" spans="1:17">
      <c r="A7896" s="1109">
        <v>23789</v>
      </c>
      <c r="B7896" s="1110" t="s">
        <v>10855</v>
      </c>
      <c r="C7896" s="1109">
        <v>1.5</v>
      </c>
      <c r="D7896" s="1109">
        <v>1.1499999999999999</v>
      </c>
      <c r="E7896" s="1109">
        <v>2.4790000000000001</v>
      </c>
      <c r="F7896" s="1109">
        <v>0</v>
      </c>
      <c r="G7896" s="1110" t="s">
        <v>4654</v>
      </c>
      <c r="H7896" s="1110" t="s">
        <v>4654</v>
      </c>
      <c r="I7896" s="1110" t="s">
        <v>4654</v>
      </c>
      <c r="J7896" s="1109">
        <v>0</v>
      </c>
      <c r="K7896" s="1109">
        <v>0</v>
      </c>
      <c r="L7896" s="1109">
        <v>0</v>
      </c>
      <c r="M7896" s="1109">
        <v>0</v>
      </c>
      <c r="N7896" s="1109">
        <v>0</v>
      </c>
      <c r="O7896" s="1109">
        <v>0</v>
      </c>
      <c r="P7896" s="1109">
        <v>0</v>
      </c>
      <c r="Q7896" s="1109">
        <v>0</v>
      </c>
    </row>
    <row r="7897" spans="1:17">
      <c r="A7897" s="1109">
        <v>23790</v>
      </c>
      <c r="B7897" s="1110" t="s">
        <v>10855</v>
      </c>
      <c r="C7897" s="1109">
        <v>1.5</v>
      </c>
      <c r="D7897" s="1109">
        <v>1.1240000000000001</v>
      </c>
      <c r="E7897" s="1109">
        <v>2.637</v>
      </c>
      <c r="F7897" s="1109">
        <v>0</v>
      </c>
      <c r="G7897" s="1110" t="s">
        <v>4654</v>
      </c>
      <c r="H7897" s="1110" t="s">
        <v>4654</v>
      </c>
      <c r="I7897" s="1110" t="s">
        <v>4654</v>
      </c>
      <c r="J7897" s="1109">
        <v>0</v>
      </c>
      <c r="K7897" s="1109">
        <v>0</v>
      </c>
      <c r="L7897" s="1109">
        <v>0</v>
      </c>
      <c r="M7897" s="1109">
        <v>0</v>
      </c>
      <c r="N7897" s="1109">
        <v>0</v>
      </c>
      <c r="O7897" s="1109">
        <v>0</v>
      </c>
      <c r="P7897" s="1109">
        <v>0</v>
      </c>
      <c r="Q7897" s="1109">
        <v>0</v>
      </c>
    </row>
    <row r="7898" spans="1:17">
      <c r="A7898" s="1109">
        <v>23791</v>
      </c>
      <c r="B7898" s="1110" t="s">
        <v>10855</v>
      </c>
      <c r="C7898" s="1109">
        <v>1.75</v>
      </c>
      <c r="D7898" s="1109">
        <v>1.532</v>
      </c>
      <c r="E7898" s="1109">
        <v>1.9119999999999999</v>
      </c>
      <c r="F7898" s="1109">
        <v>0</v>
      </c>
      <c r="G7898" s="1110" t="s">
        <v>4654</v>
      </c>
      <c r="H7898" s="1110" t="s">
        <v>4654</v>
      </c>
      <c r="I7898" s="1110" t="s">
        <v>4654</v>
      </c>
      <c r="J7898" s="1109">
        <v>0</v>
      </c>
      <c r="K7898" s="1109">
        <v>0</v>
      </c>
      <c r="L7898" s="1109">
        <v>0</v>
      </c>
      <c r="M7898" s="1109">
        <v>0</v>
      </c>
      <c r="N7898" s="1109">
        <v>0</v>
      </c>
      <c r="O7898" s="1109">
        <v>0</v>
      </c>
      <c r="P7898" s="1109">
        <v>0</v>
      </c>
      <c r="Q7898" s="1109">
        <v>0</v>
      </c>
    </row>
    <row r="7899" spans="1:17">
      <c r="A7899" s="1109">
        <v>23792</v>
      </c>
      <c r="B7899" s="1110" t="s">
        <v>10855</v>
      </c>
      <c r="C7899" s="1109">
        <v>1.75</v>
      </c>
      <c r="D7899" s="1109">
        <v>1.514</v>
      </c>
      <c r="E7899" s="1109">
        <v>2.0590000000000002</v>
      </c>
      <c r="F7899" s="1109">
        <v>0</v>
      </c>
      <c r="G7899" s="1110" t="s">
        <v>4654</v>
      </c>
      <c r="H7899" s="1110" t="s">
        <v>4654</v>
      </c>
      <c r="I7899" s="1110" t="s">
        <v>4654</v>
      </c>
      <c r="J7899" s="1109">
        <v>0</v>
      </c>
      <c r="K7899" s="1109">
        <v>0</v>
      </c>
      <c r="L7899" s="1109">
        <v>0</v>
      </c>
      <c r="M7899" s="1109">
        <v>0</v>
      </c>
      <c r="N7899" s="1109">
        <v>0</v>
      </c>
      <c r="O7899" s="1109">
        <v>0</v>
      </c>
      <c r="P7899" s="1109">
        <v>0</v>
      </c>
      <c r="Q7899" s="1109">
        <v>0</v>
      </c>
    </row>
    <row r="7900" spans="1:17">
      <c r="A7900" s="1109">
        <v>23793</v>
      </c>
      <c r="B7900" s="1110" t="s">
        <v>10855</v>
      </c>
      <c r="C7900" s="1109">
        <v>1.75</v>
      </c>
      <c r="D7900" s="1109">
        <v>1.5</v>
      </c>
      <c r="E7900" s="1109">
        <v>2.1709999999999998</v>
      </c>
      <c r="F7900" s="1109">
        <v>0</v>
      </c>
      <c r="G7900" s="1110" t="s">
        <v>4654</v>
      </c>
      <c r="H7900" s="1110" t="s">
        <v>4654</v>
      </c>
      <c r="I7900" s="1110" t="s">
        <v>4654</v>
      </c>
      <c r="J7900" s="1109">
        <v>0</v>
      </c>
      <c r="K7900" s="1109">
        <v>0</v>
      </c>
      <c r="L7900" s="1109">
        <v>0</v>
      </c>
      <c r="M7900" s="1109">
        <v>0</v>
      </c>
      <c r="N7900" s="1109">
        <v>0</v>
      </c>
      <c r="O7900" s="1109">
        <v>0</v>
      </c>
      <c r="P7900" s="1109">
        <v>0</v>
      </c>
      <c r="Q7900" s="1109">
        <v>0</v>
      </c>
    </row>
    <row r="7901" spans="1:17">
      <c r="A7901" s="1109">
        <v>23794</v>
      </c>
      <c r="B7901" s="1110" t="s">
        <v>10855</v>
      </c>
      <c r="C7901" s="1109">
        <v>1.75</v>
      </c>
      <c r="D7901" s="1109">
        <v>1.482</v>
      </c>
      <c r="E7901" s="1109">
        <v>2.3149999999999999</v>
      </c>
      <c r="F7901" s="1109">
        <v>0</v>
      </c>
      <c r="G7901" s="1110" t="s">
        <v>4654</v>
      </c>
      <c r="H7901" s="1110" t="s">
        <v>4654</v>
      </c>
      <c r="I7901" s="1110" t="s">
        <v>4654</v>
      </c>
      <c r="J7901" s="1109">
        <v>0</v>
      </c>
      <c r="K7901" s="1109">
        <v>0</v>
      </c>
      <c r="L7901" s="1109">
        <v>0</v>
      </c>
      <c r="M7901" s="1109">
        <v>0</v>
      </c>
      <c r="N7901" s="1109">
        <v>0</v>
      </c>
      <c r="O7901" s="1109">
        <v>0</v>
      </c>
      <c r="P7901" s="1109">
        <v>0</v>
      </c>
      <c r="Q7901" s="1109">
        <v>0</v>
      </c>
    </row>
    <row r="7902" spans="1:17">
      <c r="A7902" s="1109">
        <v>23795</v>
      </c>
      <c r="B7902" s="1110" t="s">
        <v>10855</v>
      </c>
      <c r="C7902" s="1109">
        <v>1.75</v>
      </c>
      <c r="D7902" s="1109">
        <v>1.46</v>
      </c>
      <c r="E7902" s="1109">
        <v>2.488</v>
      </c>
      <c r="F7902" s="1109">
        <v>0</v>
      </c>
      <c r="G7902" s="1110" t="s">
        <v>4654</v>
      </c>
      <c r="H7902" s="1110" t="s">
        <v>4654</v>
      </c>
      <c r="I7902" s="1110" t="s">
        <v>4654</v>
      </c>
      <c r="J7902" s="1109">
        <v>0</v>
      </c>
      <c r="K7902" s="1109">
        <v>0</v>
      </c>
      <c r="L7902" s="1109">
        <v>0</v>
      </c>
      <c r="M7902" s="1109">
        <v>0</v>
      </c>
      <c r="N7902" s="1109">
        <v>0</v>
      </c>
      <c r="O7902" s="1109">
        <v>0</v>
      </c>
      <c r="P7902" s="1109">
        <v>0</v>
      </c>
      <c r="Q7902" s="1109">
        <v>0</v>
      </c>
    </row>
    <row r="7903" spans="1:17">
      <c r="A7903" s="1109">
        <v>23796</v>
      </c>
      <c r="B7903" s="1110" t="s">
        <v>10855</v>
      </c>
      <c r="C7903" s="1109">
        <v>1.75</v>
      </c>
      <c r="D7903" s="1109">
        <v>1.4379999999999999</v>
      </c>
      <c r="E7903" s="1109">
        <v>2.6579999999999999</v>
      </c>
      <c r="F7903" s="1109">
        <v>0</v>
      </c>
      <c r="G7903" s="1110" t="s">
        <v>4654</v>
      </c>
      <c r="H7903" s="1110" t="s">
        <v>4654</v>
      </c>
      <c r="I7903" s="1110" t="s">
        <v>4654</v>
      </c>
      <c r="J7903" s="1109">
        <v>0</v>
      </c>
      <c r="K7903" s="1109">
        <v>0</v>
      </c>
      <c r="L7903" s="1109">
        <v>0</v>
      </c>
      <c r="M7903" s="1109">
        <v>0</v>
      </c>
      <c r="N7903" s="1109">
        <v>0</v>
      </c>
      <c r="O7903" s="1109">
        <v>0</v>
      </c>
      <c r="P7903" s="1109">
        <v>0</v>
      </c>
      <c r="Q7903" s="1109">
        <v>0</v>
      </c>
    </row>
    <row r="7904" spans="1:17">
      <c r="A7904" s="1109">
        <v>23797</v>
      </c>
      <c r="B7904" s="1110" t="s">
        <v>10855</v>
      </c>
      <c r="C7904" s="1109">
        <v>1.75</v>
      </c>
      <c r="D7904" s="1109">
        <v>1.4</v>
      </c>
      <c r="E7904" s="1109">
        <v>2.9460000000000002</v>
      </c>
      <c r="F7904" s="1109">
        <v>0</v>
      </c>
      <c r="G7904" s="1110" t="s">
        <v>4654</v>
      </c>
      <c r="H7904" s="1110" t="s">
        <v>4654</v>
      </c>
      <c r="I7904" s="1110" t="s">
        <v>4654</v>
      </c>
      <c r="J7904" s="1109">
        <v>0</v>
      </c>
      <c r="K7904" s="1109">
        <v>0</v>
      </c>
      <c r="L7904" s="1109">
        <v>0</v>
      </c>
      <c r="M7904" s="1109">
        <v>0</v>
      </c>
      <c r="N7904" s="1109">
        <v>0</v>
      </c>
      <c r="O7904" s="1109">
        <v>0</v>
      </c>
      <c r="P7904" s="1109">
        <v>0</v>
      </c>
      <c r="Q7904" s="1109">
        <v>0</v>
      </c>
    </row>
    <row r="7905" spans="1:17">
      <c r="A7905" s="1109">
        <v>23798</v>
      </c>
      <c r="B7905" s="1110" t="s">
        <v>10855</v>
      </c>
      <c r="C7905" s="1109">
        <v>1.75</v>
      </c>
      <c r="D7905" s="1109">
        <v>1.3740000000000001</v>
      </c>
      <c r="E7905" s="1109">
        <v>3.1389999999999998</v>
      </c>
      <c r="F7905" s="1109">
        <v>0</v>
      </c>
      <c r="G7905" s="1110" t="s">
        <v>4654</v>
      </c>
      <c r="H7905" s="1110" t="s">
        <v>4654</v>
      </c>
      <c r="I7905" s="1110" t="s">
        <v>4654</v>
      </c>
      <c r="J7905" s="1109">
        <v>0</v>
      </c>
      <c r="K7905" s="1109">
        <v>0</v>
      </c>
      <c r="L7905" s="1109">
        <v>0</v>
      </c>
      <c r="M7905" s="1109">
        <v>0</v>
      </c>
      <c r="N7905" s="1109">
        <v>0</v>
      </c>
      <c r="O7905" s="1109">
        <v>0</v>
      </c>
      <c r="P7905" s="1109">
        <v>0</v>
      </c>
      <c r="Q7905" s="1109">
        <v>0</v>
      </c>
    </row>
    <row r="7906" spans="1:17">
      <c r="A7906" s="1109">
        <v>23799</v>
      </c>
      <c r="B7906" s="1110" t="s">
        <v>10855</v>
      </c>
      <c r="C7906" s="1109">
        <v>1.75</v>
      </c>
      <c r="D7906" s="1109">
        <v>1.3440000000000001</v>
      </c>
      <c r="E7906" s="1109">
        <v>3.3570000000000002</v>
      </c>
      <c r="F7906" s="1109">
        <v>0</v>
      </c>
      <c r="G7906" s="1110" t="s">
        <v>4654</v>
      </c>
      <c r="H7906" s="1110" t="s">
        <v>4654</v>
      </c>
      <c r="I7906" s="1110" t="s">
        <v>4654</v>
      </c>
      <c r="J7906" s="1109">
        <v>0</v>
      </c>
      <c r="K7906" s="1109">
        <v>0</v>
      </c>
      <c r="L7906" s="1109">
        <v>0</v>
      </c>
      <c r="M7906" s="1109">
        <v>0</v>
      </c>
      <c r="N7906" s="1109">
        <v>0</v>
      </c>
      <c r="O7906" s="1109">
        <v>0</v>
      </c>
      <c r="P7906" s="1109">
        <v>0</v>
      </c>
      <c r="Q7906" s="1109">
        <v>0</v>
      </c>
    </row>
    <row r="7907" spans="1:17">
      <c r="A7907" s="1109">
        <v>23800</v>
      </c>
      <c r="B7907" s="1110" t="s">
        <v>10855</v>
      </c>
      <c r="C7907" s="1109">
        <v>2</v>
      </c>
      <c r="D7907" s="1109">
        <v>1.75</v>
      </c>
      <c r="E7907" s="1109">
        <v>2.5049999999999999</v>
      </c>
      <c r="F7907" s="1109">
        <v>0</v>
      </c>
      <c r="G7907" s="1110" t="s">
        <v>4654</v>
      </c>
      <c r="H7907" s="1110" t="s">
        <v>4654</v>
      </c>
      <c r="I7907" s="1110" t="s">
        <v>4654</v>
      </c>
      <c r="J7907" s="1109">
        <v>0</v>
      </c>
      <c r="K7907" s="1109">
        <v>0</v>
      </c>
      <c r="L7907" s="1109">
        <v>0</v>
      </c>
      <c r="M7907" s="1109">
        <v>0</v>
      </c>
      <c r="N7907" s="1109">
        <v>0</v>
      </c>
      <c r="O7907" s="1109">
        <v>0</v>
      </c>
      <c r="P7907" s="1109">
        <v>0</v>
      </c>
      <c r="Q7907" s="1109">
        <v>0</v>
      </c>
    </row>
    <row r="7908" spans="1:17">
      <c r="A7908" s="1109">
        <v>23801</v>
      </c>
      <c r="B7908" s="1110" t="s">
        <v>10855</v>
      </c>
      <c r="C7908" s="1109">
        <v>2</v>
      </c>
      <c r="D7908" s="1109">
        <v>1.732</v>
      </c>
      <c r="E7908" s="1109">
        <v>2.673</v>
      </c>
      <c r="F7908" s="1109">
        <v>0</v>
      </c>
      <c r="G7908" s="1110" t="s">
        <v>4654</v>
      </c>
      <c r="H7908" s="1110" t="s">
        <v>4654</v>
      </c>
      <c r="I7908" s="1110" t="s">
        <v>4654</v>
      </c>
      <c r="J7908" s="1109">
        <v>0</v>
      </c>
      <c r="K7908" s="1109">
        <v>0</v>
      </c>
      <c r="L7908" s="1109">
        <v>0</v>
      </c>
      <c r="M7908" s="1109">
        <v>0</v>
      </c>
      <c r="N7908" s="1109">
        <v>0</v>
      </c>
      <c r="O7908" s="1109">
        <v>0</v>
      </c>
      <c r="P7908" s="1109">
        <v>0</v>
      </c>
      <c r="Q7908" s="1109">
        <v>0</v>
      </c>
    </row>
    <row r="7909" spans="1:17">
      <c r="A7909" s="1109">
        <v>23802</v>
      </c>
      <c r="B7909" s="1110" t="s">
        <v>10855</v>
      </c>
      <c r="C7909" s="1109">
        <v>2</v>
      </c>
      <c r="D7909" s="1109">
        <v>1.6879999999999999</v>
      </c>
      <c r="E7909" s="1109">
        <v>3.0750000000000002</v>
      </c>
      <c r="F7909" s="1109">
        <v>0</v>
      </c>
      <c r="G7909" s="1110" t="s">
        <v>4654</v>
      </c>
      <c r="H7909" s="1110" t="s">
        <v>4654</v>
      </c>
      <c r="I7909" s="1110" t="s">
        <v>4654</v>
      </c>
      <c r="J7909" s="1109">
        <v>0</v>
      </c>
      <c r="K7909" s="1109">
        <v>0</v>
      </c>
      <c r="L7909" s="1109">
        <v>0</v>
      </c>
      <c r="M7909" s="1109">
        <v>0</v>
      </c>
      <c r="N7909" s="1109">
        <v>0</v>
      </c>
      <c r="O7909" s="1109">
        <v>0</v>
      </c>
      <c r="P7909" s="1109">
        <v>0</v>
      </c>
      <c r="Q7909" s="1109">
        <v>0</v>
      </c>
    </row>
    <row r="7910" spans="1:17">
      <c r="A7910" s="1109">
        <v>23803</v>
      </c>
      <c r="B7910" s="1110" t="s">
        <v>10855</v>
      </c>
      <c r="C7910" s="1109">
        <v>2</v>
      </c>
      <c r="D7910" s="1109">
        <v>1.65</v>
      </c>
      <c r="E7910" s="1109">
        <v>3.4140000000000001</v>
      </c>
      <c r="F7910" s="1109">
        <v>0</v>
      </c>
      <c r="G7910" s="1110" t="s">
        <v>4654</v>
      </c>
      <c r="H7910" s="1110" t="s">
        <v>4654</v>
      </c>
      <c r="I7910" s="1110" t="s">
        <v>4654</v>
      </c>
      <c r="J7910" s="1109">
        <v>0</v>
      </c>
      <c r="K7910" s="1109">
        <v>0</v>
      </c>
      <c r="L7910" s="1109">
        <v>0</v>
      </c>
      <c r="M7910" s="1109">
        <v>0</v>
      </c>
      <c r="N7910" s="1109">
        <v>0</v>
      </c>
      <c r="O7910" s="1109">
        <v>0</v>
      </c>
      <c r="P7910" s="1109">
        <v>0</v>
      </c>
      <c r="Q7910" s="1109">
        <v>0</v>
      </c>
    </row>
    <row r="7911" spans="1:17">
      <c r="A7911" s="1109">
        <v>23804</v>
      </c>
      <c r="B7911" s="1110" t="s">
        <v>10855</v>
      </c>
      <c r="C7911" s="1109">
        <v>2</v>
      </c>
      <c r="D7911" s="1109">
        <v>1.6240000000000001</v>
      </c>
      <c r="E7911" s="1109">
        <v>3.6419999999999999</v>
      </c>
      <c r="F7911" s="1109">
        <v>0</v>
      </c>
      <c r="G7911" s="1110" t="s">
        <v>4654</v>
      </c>
      <c r="H7911" s="1110" t="s">
        <v>4654</v>
      </c>
      <c r="I7911" s="1110" t="s">
        <v>4654</v>
      </c>
      <c r="J7911" s="1109">
        <v>0</v>
      </c>
      <c r="K7911" s="1109">
        <v>0</v>
      </c>
      <c r="L7911" s="1109">
        <v>0</v>
      </c>
      <c r="M7911" s="1109">
        <v>0</v>
      </c>
      <c r="N7911" s="1109">
        <v>0</v>
      </c>
      <c r="O7911" s="1109">
        <v>0</v>
      </c>
      <c r="P7911" s="1109">
        <v>0</v>
      </c>
      <c r="Q7911" s="1109">
        <v>0</v>
      </c>
    </row>
    <row r="7912" spans="1:17">
      <c r="A7912" s="1109">
        <v>23805</v>
      </c>
      <c r="B7912" s="1110" t="s">
        <v>10855</v>
      </c>
      <c r="C7912" s="1109">
        <v>2</v>
      </c>
      <c r="D7912" s="1109">
        <v>1.5940000000000001</v>
      </c>
      <c r="E7912" s="1109">
        <v>3.9</v>
      </c>
      <c r="F7912" s="1109">
        <v>0</v>
      </c>
      <c r="G7912" s="1110" t="s">
        <v>4654</v>
      </c>
      <c r="H7912" s="1110" t="s">
        <v>4654</v>
      </c>
      <c r="I7912" s="1110" t="s">
        <v>4654</v>
      </c>
      <c r="J7912" s="1109">
        <v>0</v>
      </c>
      <c r="K7912" s="1109">
        <v>0</v>
      </c>
      <c r="L7912" s="1109">
        <v>0</v>
      </c>
      <c r="M7912" s="1109">
        <v>0</v>
      </c>
      <c r="N7912" s="1109">
        <v>0</v>
      </c>
      <c r="O7912" s="1109">
        <v>0</v>
      </c>
      <c r="P7912" s="1109">
        <v>0</v>
      </c>
      <c r="Q7912" s="1109">
        <v>0</v>
      </c>
    </row>
    <row r="7913" spans="1:17">
      <c r="A7913" s="1109">
        <v>23806</v>
      </c>
      <c r="B7913" s="1110" t="s">
        <v>10855</v>
      </c>
      <c r="C7913" s="1109">
        <v>2</v>
      </c>
      <c r="D7913" s="1109">
        <v>1.552</v>
      </c>
      <c r="E7913" s="1109">
        <v>4.2530000000000001</v>
      </c>
      <c r="F7913" s="1109">
        <v>0</v>
      </c>
      <c r="G7913" s="1110" t="s">
        <v>4654</v>
      </c>
      <c r="H7913" s="1110" t="s">
        <v>4654</v>
      </c>
      <c r="I7913" s="1110" t="s">
        <v>4654</v>
      </c>
      <c r="J7913" s="1109">
        <v>0</v>
      </c>
      <c r="K7913" s="1109">
        <v>0</v>
      </c>
      <c r="L7913" s="1109">
        <v>0</v>
      </c>
      <c r="M7913" s="1109">
        <v>0</v>
      </c>
      <c r="N7913" s="1109">
        <v>0</v>
      </c>
      <c r="O7913" s="1109">
        <v>0</v>
      </c>
      <c r="P7913" s="1109">
        <v>0</v>
      </c>
      <c r="Q7913" s="1109">
        <v>0</v>
      </c>
    </row>
    <row r="7914" spans="1:17">
      <c r="A7914" s="1109">
        <v>23807</v>
      </c>
      <c r="B7914" s="1110" t="s">
        <v>10855</v>
      </c>
      <c r="C7914" s="1109">
        <v>2.375</v>
      </c>
      <c r="D7914" s="1109">
        <v>2.1070000000000002</v>
      </c>
      <c r="E7914" s="1109">
        <v>3.21</v>
      </c>
      <c r="F7914" s="1109">
        <v>0</v>
      </c>
      <c r="G7914" s="1110" t="s">
        <v>4654</v>
      </c>
      <c r="H7914" s="1110" t="s">
        <v>4654</v>
      </c>
      <c r="I7914" s="1110" t="s">
        <v>4654</v>
      </c>
      <c r="J7914" s="1109">
        <v>0</v>
      </c>
      <c r="K7914" s="1109">
        <v>0</v>
      </c>
      <c r="L7914" s="1109">
        <v>0</v>
      </c>
      <c r="M7914" s="1109">
        <v>0</v>
      </c>
      <c r="N7914" s="1109">
        <v>0</v>
      </c>
      <c r="O7914" s="1109">
        <v>0</v>
      </c>
      <c r="P7914" s="1109">
        <v>0</v>
      </c>
      <c r="Q7914" s="1109">
        <v>0</v>
      </c>
    </row>
    <row r="7915" spans="1:17">
      <c r="A7915" s="1109">
        <v>23808</v>
      </c>
      <c r="B7915" s="1110" t="s">
        <v>10855</v>
      </c>
      <c r="C7915" s="1109">
        <v>2.375</v>
      </c>
      <c r="D7915" s="1109">
        <v>2.085</v>
      </c>
      <c r="E7915" s="1109">
        <v>3.4569999999999999</v>
      </c>
      <c r="F7915" s="1109">
        <v>0</v>
      </c>
      <c r="G7915" s="1110" t="s">
        <v>4654</v>
      </c>
      <c r="H7915" s="1110" t="s">
        <v>4654</v>
      </c>
      <c r="I7915" s="1110" t="s">
        <v>4654</v>
      </c>
      <c r="J7915" s="1109">
        <v>0</v>
      </c>
      <c r="K7915" s="1109">
        <v>0</v>
      </c>
      <c r="L7915" s="1109">
        <v>0</v>
      </c>
      <c r="M7915" s="1109">
        <v>0</v>
      </c>
      <c r="N7915" s="1109">
        <v>0</v>
      </c>
      <c r="O7915" s="1109">
        <v>0</v>
      </c>
      <c r="P7915" s="1109">
        <v>0</v>
      </c>
      <c r="Q7915" s="1109">
        <v>0</v>
      </c>
    </row>
    <row r="7916" spans="1:17">
      <c r="A7916" s="1109">
        <v>23809</v>
      </c>
      <c r="B7916" s="1110" t="s">
        <v>10855</v>
      </c>
      <c r="C7916" s="1109">
        <v>2.375</v>
      </c>
      <c r="D7916" s="1109">
        <v>2.0630000000000002</v>
      </c>
      <c r="E7916" s="1109">
        <v>3.7</v>
      </c>
      <c r="F7916" s="1109">
        <v>0</v>
      </c>
      <c r="G7916" s="1110" t="s">
        <v>4654</v>
      </c>
      <c r="H7916" s="1110" t="s">
        <v>4654</v>
      </c>
      <c r="I7916" s="1110" t="s">
        <v>4654</v>
      </c>
      <c r="J7916" s="1109">
        <v>0</v>
      </c>
      <c r="K7916" s="1109">
        <v>0</v>
      </c>
      <c r="L7916" s="1109">
        <v>0</v>
      </c>
      <c r="M7916" s="1109">
        <v>0</v>
      </c>
      <c r="N7916" s="1109">
        <v>0</v>
      </c>
      <c r="O7916" s="1109">
        <v>0</v>
      </c>
      <c r="P7916" s="1109">
        <v>0</v>
      </c>
      <c r="Q7916" s="1109">
        <v>0</v>
      </c>
    </row>
    <row r="7917" spans="1:17">
      <c r="A7917" s="1109">
        <v>23810</v>
      </c>
      <c r="B7917" s="1110" t="s">
        <v>10855</v>
      </c>
      <c r="C7917" s="1109">
        <v>2.375</v>
      </c>
      <c r="D7917" s="1109">
        <v>2.0249999999999999</v>
      </c>
      <c r="E7917" s="1109">
        <v>4.1159999999999997</v>
      </c>
      <c r="F7917" s="1109">
        <v>0</v>
      </c>
      <c r="G7917" s="1110" t="s">
        <v>4654</v>
      </c>
      <c r="H7917" s="1110" t="s">
        <v>4654</v>
      </c>
      <c r="I7917" s="1110" t="s">
        <v>4654</v>
      </c>
      <c r="J7917" s="1109">
        <v>0</v>
      </c>
      <c r="K7917" s="1109">
        <v>0</v>
      </c>
      <c r="L7917" s="1109">
        <v>0</v>
      </c>
      <c r="M7917" s="1109">
        <v>0</v>
      </c>
      <c r="N7917" s="1109">
        <v>0</v>
      </c>
      <c r="O7917" s="1109">
        <v>0</v>
      </c>
      <c r="P7917" s="1109">
        <v>0</v>
      </c>
      <c r="Q7917" s="1109">
        <v>0</v>
      </c>
    </row>
    <row r="7918" spans="1:17">
      <c r="A7918" s="1109">
        <v>23811</v>
      </c>
      <c r="B7918" s="1110" t="s">
        <v>10855</v>
      </c>
      <c r="C7918" s="1109">
        <v>2.375</v>
      </c>
      <c r="D7918" s="1109">
        <v>1.9990000000000001</v>
      </c>
      <c r="E7918" s="1109">
        <v>4.3949999999999996</v>
      </c>
      <c r="F7918" s="1109">
        <v>0</v>
      </c>
      <c r="G7918" s="1110" t="s">
        <v>4654</v>
      </c>
      <c r="H7918" s="1110" t="s">
        <v>4654</v>
      </c>
      <c r="I7918" s="1110" t="s">
        <v>4654</v>
      </c>
      <c r="J7918" s="1109">
        <v>0</v>
      </c>
      <c r="K7918" s="1109">
        <v>0</v>
      </c>
      <c r="L7918" s="1109">
        <v>0</v>
      </c>
      <c r="M7918" s="1109">
        <v>0</v>
      </c>
      <c r="N7918" s="1109">
        <v>0</v>
      </c>
      <c r="O7918" s="1109">
        <v>0</v>
      </c>
      <c r="P7918" s="1109">
        <v>0</v>
      </c>
      <c r="Q7918" s="1109">
        <v>0</v>
      </c>
    </row>
    <row r="7919" spans="1:17">
      <c r="A7919" s="1109">
        <v>23812</v>
      </c>
      <c r="B7919" s="1110" t="s">
        <v>10855</v>
      </c>
      <c r="C7919" s="1109">
        <v>2.375</v>
      </c>
      <c r="D7919" s="1109">
        <v>1.9690000000000001</v>
      </c>
      <c r="E7919" s="1109">
        <v>4.7130000000000001</v>
      </c>
      <c r="F7919" s="1109">
        <v>0</v>
      </c>
      <c r="G7919" s="1110" t="s">
        <v>4654</v>
      </c>
      <c r="H7919" s="1110" t="s">
        <v>4654</v>
      </c>
      <c r="I7919" s="1110" t="s">
        <v>4654</v>
      </c>
      <c r="J7919" s="1109">
        <v>0</v>
      </c>
      <c r="K7919" s="1109">
        <v>0</v>
      </c>
      <c r="L7919" s="1109">
        <v>0</v>
      </c>
      <c r="M7919" s="1109">
        <v>0</v>
      </c>
      <c r="N7919" s="1109">
        <v>0</v>
      </c>
      <c r="O7919" s="1109">
        <v>0</v>
      </c>
      <c r="P7919" s="1109">
        <v>0</v>
      </c>
      <c r="Q7919" s="1109">
        <v>0</v>
      </c>
    </row>
    <row r="7920" spans="1:17">
      <c r="A7920" s="1109">
        <v>23813</v>
      </c>
      <c r="B7920" s="1110" t="s">
        <v>10855</v>
      </c>
      <c r="C7920" s="1109">
        <v>2.375</v>
      </c>
      <c r="D7920" s="1109">
        <v>1.927</v>
      </c>
      <c r="E7920" s="1109">
        <v>5.1509999999999998</v>
      </c>
      <c r="F7920" s="1109">
        <v>0</v>
      </c>
      <c r="G7920" s="1110" t="s">
        <v>4654</v>
      </c>
      <c r="H7920" s="1110" t="s">
        <v>4654</v>
      </c>
      <c r="I7920" s="1110" t="s">
        <v>4654</v>
      </c>
      <c r="J7920" s="1109">
        <v>0</v>
      </c>
      <c r="K7920" s="1109">
        <v>0</v>
      </c>
      <c r="L7920" s="1109">
        <v>0</v>
      </c>
      <c r="M7920" s="1109">
        <v>0</v>
      </c>
      <c r="N7920" s="1109">
        <v>0</v>
      </c>
      <c r="O7920" s="1109">
        <v>0</v>
      </c>
      <c r="P7920" s="1109">
        <v>0</v>
      </c>
      <c r="Q7920" s="1109">
        <v>0</v>
      </c>
    </row>
    <row r="7921" spans="1:17">
      <c r="A7921" s="1109">
        <v>23814</v>
      </c>
      <c r="B7921" s="1110" t="s">
        <v>10855</v>
      </c>
      <c r="C7921" s="1109">
        <v>2.375</v>
      </c>
      <c r="D7921" s="1109">
        <v>1.903</v>
      </c>
      <c r="E7921" s="1109">
        <v>5.3959999999999999</v>
      </c>
      <c r="F7921" s="1109">
        <v>0</v>
      </c>
      <c r="G7921" s="1110" t="s">
        <v>4654</v>
      </c>
      <c r="H7921" s="1110" t="s">
        <v>4654</v>
      </c>
      <c r="I7921" s="1110" t="s">
        <v>4654</v>
      </c>
      <c r="J7921" s="1109">
        <v>0</v>
      </c>
      <c r="K7921" s="1109">
        <v>0</v>
      </c>
      <c r="L7921" s="1109">
        <v>0</v>
      </c>
      <c r="M7921" s="1109">
        <v>0</v>
      </c>
      <c r="N7921" s="1109">
        <v>0</v>
      </c>
      <c r="O7921" s="1109">
        <v>0</v>
      </c>
      <c r="P7921" s="1109">
        <v>0</v>
      </c>
      <c r="Q7921" s="1109">
        <v>0</v>
      </c>
    </row>
    <row r="7922" spans="1:17">
      <c r="A7922" s="1109">
        <v>23815</v>
      </c>
      <c r="B7922" s="1110" t="s">
        <v>10856</v>
      </c>
      <c r="C7922" s="1109">
        <v>0.625</v>
      </c>
      <c r="D7922" s="1109">
        <v>0.45100000000000001</v>
      </c>
      <c r="E7922" s="1109">
        <v>0.5</v>
      </c>
      <c r="F7922" s="1109">
        <v>0</v>
      </c>
      <c r="G7922" s="1110" t="s">
        <v>4654</v>
      </c>
      <c r="H7922" s="1110" t="s">
        <v>4654</v>
      </c>
      <c r="I7922" s="1110" t="s">
        <v>4654</v>
      </c>
      <c r="J7922" s="1109">
        <v>0</v>
      </c>
      <c r="K7922" s="1109">
        <v>0</v>
      </c>
      <c r="L7922" s="1109">
        <v>0</v>
      </c>
      <c r="M7922" s="1109">
        <v>0</v>
      </c>
      <c r="N7922" s="1109">
        <v>0</v>
      </c>
      <c r="O7922" s="1109">
        <v>0</v>
      </c>
      <c r="P7922" s="1109">
        <v>0</v>
      </c>
      <c r="Q7922" s="1109">
        <v>0</v>
      </c>
    </row>
    <row r="7923" spans="1:17">
      <c r="A7923" s="1109">
        <v>23816</v>
      </c>
      <c r="B7923" s="1110" t="s">
        <v>10856</v>
      </c>
      <c r="C7923" s="1109">
        <v>0.625</v>
      </c>
      <c r="D7923" s="1109">
        <v>0.435</v>
      </c>
      <c r="E7923" s="1109">
        <v>0.53800000000000003</v>
      </c>
      <c r="F7923" s="1109">
        <v>0</v>
      </c>
      <c r="G7923" s="1110" t="s">
        <v>4654</v>
      </c>
      <c r="H7923" s="1110" t="s">
        <v>4654</v>
      </c>
      <c r="I7923" s="1110" t="s">
        <v>4654</v>
      </c>
      <c r="J7923" s="1109">
        <v>0</v>
      </c>
      <c r="K7923" s="1109">
        <v>0</v>
      </c>
      <c r="L7923" s="1109">
        <v>0</v>
      </c>
      <c r="M7923" s="1109">
        <v>0</v>
      </c>
      <c r="N7923" s="1109">
        <v>0</v>
      </c>
      <c r="O7923" s="1109">
        <v>0</v>
      </c>
      <c r="P7923" s="1109">
        <v>0</v>
      </c>
      <c r="Q7923" s="1109">
        <v>0</v>
      </c>
    </row>
    <row r="7924" spans="1:17">
      <c r="A7924" s="1109">
        <v>23817</v>
      </c>
      <c r="B7924" s="1110" t="s">
        <v>10856</v>
      </c>
      <c r="C7924" s="1109">
        <v>0.625</v>
      </c>
      <c r="D7924" s="1109">
        <v>0.42099999999999999</v>
      </c>
      <c r="E7924" s="1109">
        <v>0.56999999999999995</v>
      </c>
      <c r="F7924" s="1109">
        <v>0</v>
      </c>
      <c r="G7924" s="1110" t="s">
        <v>4654</v>
      </c>
      <c r="H7924" s="1110" t="s">
        <v>4654</v>
      </c>
      <c r="I7924" s="1110" t="s">
        <v>4654</v>
      </c>
      <c r="J7924" s="1109">
        <v>0</v>
      </c>
      <c r="K7924" s="1109">
        <v>0</v>
      </c>
      <c r="L7924" s="1109">
        <v>0</v>
      </c>
      <c r="M7924" s="1109">
        <v>0</v>
      </c>
      <c r="N7924" s="1109">
        <v>0</v>
      </c>
      <c r="O7924" s="1109">
        <v>0</v>
      </c>
      <c r="P7924" s="1109">
        <v>0</v>
      </c>
      <c r="Q7924" s="1109">
        <v>0</v>
      </c>
    </row>
    <row r="7925" spans="1:17">
      <c r="A7925" s="1109">
        <v>23818</v>
      </c>
      <c r="B7925" s="1110" t="s">
        <v>10856</v>
      </c>
      <c r="C7925" s="1109">
        <v>0.75</v>
      </c>
      <c r="D7925" s="1109">
        <v>0.57599999999999996</v>
      </c>
      <c r="E7925" s="1109">
        <v>0.61699999999999999</v>
      </c>
      <c r="F7925" s="1109">
        <v>0</v>
      </c>
      <c r="G7925" s="1110" t="s">
        <v>4654</v>
      </c>
      <c r="H7925" s="1110" t="s">
        <v>4654</v>
      </c>
      <c r="I7925" s="1110" t="s">
        <v>4654</v>
      </c>
      <c r="J7925" s="1109">
        <v>0</v>
      </c>
      <c r="K7925" s="1109">
        <v>0</v>
      </c>
      <c r="L7925" s="1109">
        <v>0</v>
      </c>
      <c r="M7925" s="1109">
        <v>0</v>
      </c>
      <c r="N7925" s="1109">
        <v>0</v>
      </c>
      <c r="O7925" s="1109">
        <v>0</v>
      </c>
      <c r="P7925" s="1109">
        <v>0</v>
      </c>
      <c r="Q7925" s="1109">
        <v>0</v>
      </c>
    </row>
    <row r="7926" spans="1:17">
      <c r="A7926" s="1109">
        <v>23819</v>
      </c>
      <c r="B7926" s="1110" t="s">
        <v>10856</v>
      </c>
      <c r="C7926" s="1109">
        <v>0.75</v>
      </c>
      <c r="D7926" s="1109">
        <v>0.56000000000000005</v>
      </c>
      <c r="E7926" s="1109">
        <v>0.66500000000000004</v>
      </c>
      <c r="F7926" s="1109">
        <v>0</v>
      </c>
      <c r="G7926" s="1110" t="s">
        <v>4654</v>
      </c>
      <c r="H7926" s="1110" t="s">
        <v>4654</v>
      </c>
      <c r="I7926" s="1110" t="s">
        <v>4654</v>
      </c>
      <c r="J7926" s="1109">
        <v>0</v>
      </c>
      <c r="K7926" s="1109">
        <v>0</v>
      </c>
      <c r="L7926" s="1109">
        <v>0</v>
      </c>
      <c r="M7926" s="1109">
        <v>0</v>
      </c>
      <c r="N7926" s="1109">
        <v>0</v>
      </c>
      <c r="O7926" s="1109">
        <v>0</v>
      </c>
      <c r="P7926" s="1109">
        <v>0</v>
      </c>
      <c r="Q7926" s="1109">
        <v>0</v>
      </c>
    </row>
    <row r="7927" spans="1:17">
      <c r="A7927" s="1109">
        <v>23820</v>
      </c>
      <c r="B7927" s="1110" t="s">
        <v>10856</v>
      </c>
      <c r="C7927" s="1109">
        <v>0.75</v>
      </c>
      <c r="D7927" s="1109">
        <v>0.54600000000000004</v>
      </c>
      <c r="E7927" s="1109">
        <v>0.70699999999999996</v>
      </c>
      <c r="F7927" s="1109">
        <v>0</v>
      </c>
      <c r="G7927" s="1110" t="s">
        <v>4654</v>
      </c>
      <c r="H7927" s="1110" t="s">
        <v>4654</v>
      </c>
      <c r="I7927" s="1110" t="s">
        <v>4654</v>
      </c>
      <c r="J7927" s="1109">
        <v>0</v>
      </c>
      <c r="K7927" s="1109">
        <v>0</v>
      </c>
      <c r="L7927" s="1109">
        <v>0</v>
      </c>
      <c r="M7927" s="1109">
        <v>0</v>
      </c>
      <c r="N7927" s="1109">
        <v>0</v>
      </c>
      <c r="O7927" s="1109">
        <v>0</v>
      </c>
      <c r="P7927" s="1109">
        <v>0</v>
      </c>
      <c r="Q7927" s="1109">
        <v>0</v>
      </c>
    </row>
    <row r="7928" spans="1:17">
      <c r="A7928" s="1109">
        <v>23821</v>
      </c>
      <c r="B7928" s="1110" t="s">
        <v>10856</v>
      </c>
      <c r="C7928" s="1109">
        <v>0.75</v>
      </c>
      <c r="D7928" s="1109">
        <v>0.53200000000000003</v>
      </c>
      <c r="E7928" s="1109">
        <v>0.747</v>
      </c>
      <c r="F7928" s="1109">
        <v>0</v>
      </c>
      <c r="G7928" s="1110" t="s">
        <v>4654</v>
      </c>
      <c r="H7928" s="1110" t="s">
        <v>4654</v>
      </c>
      <c r="I7928" s="1110" t="s">
        <v>4654</v>
      </c>
      <c r="J7928" s="1109">
        <v>0</v>
      </c>
      <c r="K7928" s="1109">
        <v>0</v>
      </c>
      <c r="L7928" s="1109">
        <v>0</v>
      </c>
      <c r="M7928" s="1109">
        <v>0</v>
      </c>
      <c r="N7928" s="1109">
        <v>0</v>
      </c>
      <c r="O7928" s="1109">
        <v>0</v>
      </c>
      <c r="P7928" s="1109">
        <v>0</v>
      </c>
      <c r="Q7928" s="1109">
        <v>0</v>
      </c>
    </row>
    <row r="7929" spans="1:17">
      <c r="A7929" s="1109">
        <v>23822</v>
      </c>
      <c r="B7929" s="1110" t="s">
        <v>10856</v>
      </c>
      <c r="C7929" s="1109">
        <v>1</v>
      </c>
      <c r="D7929" s="1109">
        <v>0.82599999999999996</v>
      </c>
      <c r="E7929" s="1109">
        <v>0.84899999999999998</v>
      </c>
      <c r="F7929" s="1109">
        <v>0</v>
      </c>
      <c r="G7929" s="1110" t="s">
        <v>4654</v>
      </c>
      <c r="H7929" s="1110" t="s">
        <v>4654</v>
      </c>
      <c r="I7929" s="1110" t="s">
        <v>4654</v>
      </c>
      <c r="J7929" s="1109">
        <v>0</v>
      </c>
      <c r="K7929" s="1109">
        <v>0</v>
      </c>
      <c r="L7929" s="1109">
        <v>0</v>
      </c>
      <c r="M7929" s="1109">
        <v>0</v>
      </c>
      <c r="N7929" s="1109">
        <v>0</v>
      </c>
      <c r="O7929" s="1109">
        <v>0</v>
      </c>
      <c r="P7929" s="1109">
        <v>0</v>
      </c>
      <c r="Q7929" s="1109">
        <v>0</v>
      </c>
    </row>
    <row r="7930" spans="1:17">
      <c r="A7930" s="1109">
        <v>23823</v>
      </c>
      <c r="B7930" s="1110" t="s">
        <v>10856</v>
      </c>
      <c r="C7930" s="1109">
        <v>1</v>
      </c>
      <c r="D7930" s="1109">
        <v>0.81</v>
      </c>
      <c r="E7930" s="1109">
        <v>0.91900000000000004</v>
      </c>
      <c r="F7930" s="1109">
        <v>0</v>
      </c>
      <c r="G7930" s="1110" t="s">
        <v>4654</v>
      </c>
      <c r="H7930" s="1110" t="s">
        <v>4654</v>
      </c>
      <c r="I7930" s="1110" t="s">
        <v>4654</v>
      </c>
      <c r="J7930" s="1109">
        <v>0</v>
      </c>
      <c r="K7930" s="1109">
        <v>0</v>
      </c>
      <c r="L7930" s="1109">
        <v>0</v>
      </c>
      <c r="M7930" s="1109">
        <v>0</v>
      </c>
      <c r="N7930" s="1109">
        <v>0</v>
      </c>
      <c r="O7930" s="1109">
        <v>0</v>
      </c>
      <c r="P7930" s="1109">
        <v>0</v>
      </c>
      <c r="Q7930" s="1109">
        <v>0</v>
      </c>
    </row>
    <row r="7931" spans="1:17">
      <c r="A7931" s="1109">
        <v>23824</v>
      </c>
      <c r="B7931" s="1110" t="s">
        <v>10856</v>
      </c>
      <c r="C7931" s="1109">
        <v>1</v>
      </c>
      <c r="D7931" s="1109">
        <v>0.79600000000000004</v>
      </c>
      <c r="E7931" s="1109">
        <v>0.97899999999999998</v>
      </c>
      <c r="F7931" s="1109">
        <v>0</v>
      </c>
      <c r="G7931" s="1110" t="s">
        <v>4654</v>
      </c>
      <c r="H7931" s="1110" t="s">
        <v>4654</v>
      </c>
      <c r="I7931" s="1110" t="s">
        <v>4654</v>
      </c>
      <c r="J7931" s="1109">
        <v>0</v>
      </c>
      <c r="K7931" s="1109">
        <v>0</v>
      </c>
      <c r="L7931" s="1109">
        <v>0</v>
      </c>
      <c r="M7931" s="1109">
        <v>0</v>
      </c>
      <c r="N7931" s="1109">
        <v>0</v>
      </c>
      <c r="O7931" s="1109">
        <v>0</v>
      </c>
      <c r="P7931" s="1109">
        <v>0</v>
      </c>
      <c r="Q7931" s="1109">
        <v>0</v>
      </c>
    </row>
    <row r="7932" spans="1:17">
      <c r="A7932" s="1109">
        <v>23825</v>
      </c>
      <c r="B7932" s="1110" t="s">
        <v>10856</v>
      </c>
      <c r="C7932" s="1109">
        <v>1</v>
      </c>
      <c r="D7932" s="1109">
        <v>0.78200000000000003</v>
      </c>
      <c r="E7932" s="1109">
        <v>1.038</v>
      </c>
      <c r="F7932" s="1109">
        <v>0</v>
      </c>
      <c r="G7932" s="1110" t="s">
        <v>4654</v>
      </c>
      <c r="H7932" s="1110" t="s">
        <v>4654</v>
      </c>
      <c r="I7932" s="1110" t="s">
        <v>4654</v>
      </c>
      <c r="J7932" s="1109">
        <v>0</v>
      </c>
      <c r="K7932" s="1109">
        <v>0</v>
      </c>
      <c r="L7932" s="1109">
        <v>0</v>
      </c>
      <c r="M7932" s="1109">
        <v>0</v>
      </c>
      <c r="N7932" s="1109">
        <v>0</v>
      </c>
      <c r="O7932" s="1109">
        <v>0</v>
      </c>
      <c r="P7932" s="1109">
        <v>0</v>
      </c>
      <c r="Q7932" s="1109">
        <v>0</v>
      </c>
    </row>
    <row r="7933" spans="1:17">
      <c r="A7933" s="1109">
        <v>23826</v>
      </c>
      <c r="B7933" s="1110" t="s">
        <v>10856</v>
      </c>
      <c r="C7933" s="1109">
        <v>1</v>
      </c>
      <c r="D7933" s="1109">
        <v>0.76400000000000001</v>
      </c>
      <c r="E7933" s="1109">
        <v>1.113</v>
      </c>
      <c r="F7933" s="1109">
        <v>0</v>
      </c>
      <c r="G7933" s="1110" t="s">
        <v>4654</v>
      </c>
      <c r="H7933" s="1110" t="s">
        <v>4654</v>
      </c>
      <c r="I7933" s="1110" t="s">
        <v>4654</v>
      </c>
      <c r="J7933" s="1109">
        <v>0</v>
      </c>
      <c r="K7933" s="1109">
        <v>0</v>
      </c>
      <c r="L7933" s="1109">
        <v>0</v>
      </c>
      <c r="M7933" s="1109">
        <v>0</v>
      </c>
      <c r="N7933" s="1109">
        <v>0</v>
      </c>
      <c r="O7933" s="1109">
        <v>0</v>
      </c>
      <c r="P7933" s="1109">
        <v>0</v>
      </c>
      <c r="Q7933" s="1109">
        <v>0</v>
      </c>
    </row>
    <row r="7934" spans="1:17">
      <c r="A7934" s="1109">
        <v>23827</v>
      </c>
      <c r="B7934" s="1110" t="s">
        <v>10856</v>
      </c>
      <c r="C7934" s="1109">
        <v>1</v>
      </c>
      <c r="D7934" s="1109">
        <v>0.75</v>
      </c>
      <c r="E7934" s="1109">
        <v>1.169</v>
      </c>
      <c r="F7934" s="1109">
        <v>0</v>
      </c>
      <c r="G7934" s="1110" t="s">
        <v>4654</v>
      </c>
      <c r="H7934" s="1110" t="s">
        <v>4654</v>
      </c>
      <c r="I7934" s="1110" t="s">
        <v>4654</v>
      </c>
      <c r="J7934" s="1109">
        <v>0</v>
      </c>
      <c r="K7934" s="1109">
        <v>0</v>
      </c>
      <c r="L7934" s="1109">
        <v>0</v>
      </c>
      <c r="M7934" s="1109">
        <v>0</v>
      </c>
      <c r="N7934" s="1109">
        <v>0</v>
      </c>
      <c r="O7934" s="1109">
        <v>0</v>
      </c>
      <c r="P7934" s="1109">
        <v>0</v>
      </c>
      <c r="Q7934" s="1109">
        <v>0</v>
      </c>
    </row>
    <row r="7935" spans="1:17">
      <c r="A7935" s="1109">
        <v>23828</v>
      </c>
      <c r="B7935" s="1110" t="s">
        <v>10856</v>
      </c>
      <c r="C7935" s="1109">
        <v>1.25</v>
      </c>
      <c r="D7935" s="1109">
        <v>1.0760000000000001</v>
      </c>
      <c r="E7935" s="1109">
        <v>1.0820000000000001</v>
      </c>
      <c r="F7935" s="1109">
        <v>0</v>
      </c>
      <c r="G7935" s="1110" t="s">
        <v>4654</v>
      </c>
      <c r="H7935" s="1110" t="s">
        <v>4654</v>
      </c>
      <c r="I7935" s="1110" t="s">
        <v>4654</v>
      </c>
      <c r="J7935" s="1109">
        <v>0</v>
      </c>
      <c r="K7935" s="1109">
        <v>0</v>
      </c>
      <c r="L7935" s="1109">
        <v>0</v>
      </c>
      <c r="M7935" s="1109">
        <v>0</v>
      </c>
      <c r="N7935" s="1109">
        <v>0</v>
      </c>
      <c r="O7935" s="1109">
        <v>0</v>
      </c>
      <c r="P7935" s="1109">
        <v>0</v>
      </c>
      <c r="Q7935" s="1109">
        <v>0</v>
      </c>
    </row>
    <row r="7936" spans="1:17">
      <c r="A7936" s="1109">
        <v>23829</v>
      </c>
      <c r="B7936" s="1110" t="s">
        <v>10856</v>
      </c>
      <c r="C7936" s="1109">
        <v>1.25</v>
      </c>
      <c r="D7936" s="1109">
        <v>1.06</v>
      </c>
      <c r="E7936" s="1109">
        <v>1.173</v>
      </c>
      <c r="F7936" s="1109">
        <v>0</v>
      </c>
      <c r="G7936" s="1110" t="s">
        <v>4654</v>
      </c>
      <c r="H7936" s="1110" t="s">
        <v>4654</v>
      </c>
      <c r="I7936" s="1110" t="s">
        <v>4654</v>
      </c>
      <c r="J7936" s="1109">
        <v>0</v>
      </c>
      <c r="K7936" s="1109">
        <v>0</v>
      </c>
      <c r="L7936" s="1109">
        <v>0</v>
      </c>
      <c r="M7936" s="1109">
        <v>0</v>
      </c>
      <c r="N7936" s="1109">
        <v>0</v>
      </c>
      <c r="O7936" s="1109">
        <v>0</v>
      </c>
      <c r="P7936" s="1109">
        <v>0</v>
      </c>
      <c r="Q7936" s="1109">
        <v>0</v>
      </c>
    </row>
    <row r="7937" spans="1:17">
      <c r="A7937" s="1109">
        <v>23830</v>
      </c>
      <c r="B7937" s="1110" t="s">
        <v>10856</v>
      </c>
      <c r="C7937" s="1109">
        <v>1.25</v>
      </c>
      <c r="D7937" s="1109">
        <v>1.046</v>
      </c>
      <c r="E7937" s="1109">
        <v>1.252</v>
      </c>
      <c r="F7937" s="1109">
        <v>0</v>
      </c>
      <c r="G7937" s="1110" t="s">
        <v>4654</v>
      </c>
      <c r="H7937" s="1110" t="s">
        <v>4654</v>
      </c>
      <c r="I7937" s="1110" t="s">
        <v>4654</v>
      </c>
      <c r="J7937" s="1109">
        <v>0</v>
      </c>
      <c r="K7937" s="1109">
        <v>0</v>
      </c>
      <c r="L7937" s="1109">
        <v>0</v>
      </c>
      <c r="M7937" s="1109">
        <v>0</v>
      </c>
      <c r="N7937" s="1109">
        <v>0</v>
      </c>
      <c r="O7937" s="1109">
        <v>0</v>
      </c>
      <c r="P7937" s="1109">
        <v>0</v>
      </c>
      <c r="Q7937" s="1109">
        <v>0</v>
      </c>
    </row>
    <row r="7938" spans="1:17">
      <c r="A7938" s="1109">
        <v>23831</v>
      </c>
      <c r="B7938" s="1110" t="s">
        <v>10856</v>
      </c>
      <c r="C7938" s="1109">
        <v>1.25</v>
      </c>
      <c r="D7938" s="1109">
        <v>1.032</v>
      </c>
      <c r="E7938" s="1109">
        <v>1.33</v>
      </c>
      <c r="F7938" s="1109">
        <v>0</v>
      </c>
      <c r="G7938" s="1110" t="s">
        <v>4654</v>
      </c>
      <c r="H7938" s="1110" t="s">
        <v>4654</v>
      </c>
      <c r="I7938" s="1110" t="s">
        <v>4654</v>
      </c>
      <c r="J7938" s="1109">
        <v>0</v>
      </c>
      <c r="K7938" s="1109">
        <v>0</v>
      </c>
      <c r="L7938" s="1109">
        <v>0</v>
      </c>
      <c r="M7938" s="1109">
        <v>0</v>
      </c>
      <c r="N7938" s="1109">
        <v>0</v>
      </c>
      <c r="O7938" s="1109">
        <v>0</v>
      </c>
      <c r="P7938" s="1109">
        <v>0</v>
      </c>
      <c r="Q7938" s="1109">
        <v>0</v>
      </c>
    </row>
    <row r="7939" spans="1:17">
      <c r="A7939" s="1109">
        <v>23832</v>
      </c>
      <c r="B7939" s="1110" t="s">
        <v>10856</v>
      </c>
      <c r="C7939" s="1109">
        <v>1.25</v>
      </c>
      <c r="D7939" s="1109">
        <v>1.014</v>
      </c>
      <c r="E7939" s="1109">
        <v>1.4279999999999999</v>
      </c>
      <c r="F7939" s="1109">
        <v>0</v>
      </c>
      <c r="G7939" s="1110" t="s">
        <v>4654</v>
      </c>
      <c r="H7939" s="1110" t="s">
        <v>4654</v>
      </c>
      <c r="I7939" s="1110" t="s">
        <v>4654</v>
      </c>
      <c r="J7939" s="1109">
        <v>0</v>
      </c>
      <c r="K7939" s="1109">
        <v>0</v>
      </c>
      <c r="L7939" s="1109">
        <v>0</v>
      </c>
      <c r="M7939" s="1109">
        <v>0</v>
      </c>
      <c r="N7939" s="1109">
        <v>0</v>
      </c>
      <c r="O7939" s="1109">
        <v>0</v>
      </c>
      <c r="P7939" s="1109">
        <v>0</v>
      </c>
      <c r="Q7939" s="1109">
        <v>0</v>
      </c>
    </row>
    <row r="7940" spans="1:17">
      <c r="A7940" s="1109">
        <v>23833</v>
      </c>
      <c r="B7940" s="1110" t="s">
        <v>10856</v>
      </c>
      <c r="C7940" s="1109">
        <v>1.25</v>
      </c>
      <c r="D7940" s="1109">
        <v>1</v>
      </c>
      <c r="E7940" s="1109">
        <v>1.5029999999999999</v>
      </c>
      <c r="F7940" s="1109">
        <v>0</v>
      </c>
      <c r="G7940" s="1110" t="s">
        <v>4654</v>
      </c>
      <c r="H7940" s="1110" t="s">
        <v>4654</v>
      </c>
      <c r="I7940" s="1110" t="s">
        <v>4654</v>
      </c>
      <c r="J7940" s="1109">
        <v>0</v>
      </c>
      <c r="K7940" s="1109">
        <v>0</v>
      </c>
      <c r="L7940" s="1109">
        <v>0</v>
      </c>
      <c r="M7940" s="1109">
        <v>0</v>
      </c>
      <c r="N7940" s="1109">
        <v>0</v>
      </c>
      <c r="O7940" s="1109">
        <v>0</v>
      </c>
      <c r="P7940" s="1109">
        <v>0</v>
      </c>
      <c r="Q7940" s="1109">
        <v>0</v>
      </c>
    </row>
    <row r="7941" spans="1:17">
      <c r="A7941" s="1109">
        <v>23834</v>
      </c>
      <c r="B7941" s="1110" t="s">
        <v>10856</v>
      </c>
      <c r="C7941" s="1109">
        <v>1.25</v>
      </c>
      <c r="D7941" s="1109">
        <v>0.98199999999999998</v>
      </c>
      <c r="E7941" s="1109">
        <v>1.599</v>
      </c>
      <c r="F7941" s="1109">
        <v>0</v>
      </c>
      <c r="G7941" s="1110" t="s">
        <v>4654</v>
      </c>
      <c r="H7941" s="1110" t="s">
        <v>4654</v>
      </c>
      <c r="I7941" s="1110" t="s">
        <v>4654</v>
      </c>
      <c r="J7941" s="1109">
        <v>0</v>
      </c>
      <c r="K7941" s="1109">
        <v>0</v>
      </c>
      <c r="L7941" s="1109">
        <v>0</v>
      </c>
      <c r="M7941" s="1109">
        <v>0</v>
      </c>
      <c r="N7941" s="1109">
        <v>0</v>
      </c>
      <c r="O7941" s="1109">
        <v>0</v>
      </c>
      <c r="P7941" s="1109">
        <v>0</v>
      </c>
      <c r="Q7941" s="1109">
        <v>0</v>
      </c>
    </row>
    <row r="7942" spans="1:17">
      <c r="A7942" s="1109">
        <v>23835</v>
      </c>
      <c r="B7942" s="1110" t="s">
        <v>10856</v>
      </c>
      <c r="C7942" s="1109">
        <v>1.25</v>
      </c>
      <c r="D7942" s="1109">
        <v>0.96</v>
      </c>
      <c r="E7942" s="1109">
        <v>1.7130000000000001</v>
      </c>
      <c r="F7942" s="1109">
        <v>0</v>
      </c>
      <c r="G7942" s="1110" t="s">
        <v>4654</v>
      </c>
      <c r="H7942" s="1110" t="s">
        <v>4654</v>
      </c>
      <c r="I7942" s="1110" t="s">
        <v>4654</v>
      </c>
      <c r="J7942" s="1109">
        <v>0</v>
      </c>
      <c r="K7942" s="1109">
        <v>0</v>
      </c>
      <c r="L7942" s="1109">
        <v>0</v>
      </c>
      <c r="M7942" s="1109">
        <v>0</v>
      </c>
      <c r="N7942" s="1109">
        <v>0</v>
      </c>
      <c r="O7942" s="1109">
        <v>0</v>
      </c>
      <c r="P7942" s="1109">
        <v>0</v>
      </c>
      <c r="Q7942" s="1109">
        <v>0</v>
      </c>
    </row>
    <row r="7943" spans="1:17">
      <c r="A7943" s="1109">
        <v>23836</v>
      </c>
      <c r="B7943" s="1110" t="s">
        <v>10856</v>
      </c>
      <c r="C7943" s="1109">
        <v>1.25</v>
      </c>
      <c r="D7943" s="1109">
        <v>0.93799999999999994</v>
      </c>
      <c r="E7943" s="1109">
        <v>1.8240000000000001</v>
      </c>
      <c r="F7943" s="1109">
        <v>0</v>
      </c>
      <c r="G7943" s="1110" t="s">
        <v>4654</v>
      </c>
      <c r="H7943" s="1110" t="s">
        <v>4654</v>
      </c>
      <c r="I7943" s="1110" t="s">
        <v>4654</v>
      </c>
      <c r="J7943" s="1109">
        <v>0</v>
      </c>
      <c r="K7943" s="1109">
        <v>0</v>
      </c>
      <c r="L7943" s="1109">
        <v>0</v>
      </c>
      <c r="M7943" s="1109">
        <v>0</v>
      </c>
      <c r="N7943" s="1109">
        <v>0</v>
      </c>
      <c r="O7943" s="1109">
        <v>0</v>
      </c>
      <c r="P7943" s="1109">
        <v>0</v>
      </c>
      <c r="Q7943" s="1109">
        <v>0</v>
      </c>
    </row>
    <row r="7944" spans="1:17">
      <c r="A7944" s="1109">
        <v>23837</v>
      </c>
      <c r="B7944" s="1110" t="s">
        <v>10856</v>
      </c>
      <c r="C7944" s="1109">
        <v>1.25</v>
      </c>
      <c r="D7944" s="1109">
        <v>0.9</v>
      </c>
      <c r="E7944" s="1109">
        <v>2.0110000000000001</v>
      </c>
      <c r="F7944" s="1109">
        <v>0</v>
      </c>
      <c r="G7944" s="1110" t="s">
        <v>4654</v>
      </c>
      <c r="H7944" s="1110" t="s">
        <v>4654</v>
      </c>
      <c r="I7944" s="1110" t="s">
        <v>4654</v>
      </c>
      <c r="J7944" s="1109">
        <v>0</v>
      </c>
      <c r="K7944" s="1109">
        <v>0</v>
      </c>
      <c r="L7944" s="1109">
        <v>0</v>
      </c>
      <c r="M7944" s="1109">
        <v>0</v>
      </c>
      <c r="N7944" s="1109">
        <v>0</v>
      </c>
      <c r="O7944" s="1109">
        <v>0</v>
      </c>
      <c r="P7944" s="1109">
        <v>0</v>
      </c>
      <c r="Q7944" s="1109">
        <v>0</v>
      </c>
    </row>
    <row r="7945" spans="1:17">
      <c r="A7945" s="1109">
        <v>23838</v>
      </c>
      <c r="B7945" s="1110" t="s">
        <v>10856</v>
      </c>
      <c r="C7945" s="1109">
        <v>1.25</v>
      </c>
      <c r="D7945" s="1109">
        <v>0.874</v>
      </c>
      <c r="E7945" s="1109">
        <v>2.1339999999999999</v>
      </c>
      <c r="F7945" s="1109">
        <v>0</v>
      </c>
      <c r="G7945" s="1110" t="s">
        <v>4654</v>
      </c>
      <c r="H7945" s="1110" t="s">
        <v>4654</v>
      </c>
      <c r="I7945" s="1110" t="s">
        <v>4654</v>
      </c>
      <c r="J7945" s="1109">
        <v>0</v>
      </c>
      <c r="K7945" s="1109">
        <v>0</v>
      </c>
      <c r="L7945" s="1109">
        <v>0</v>
      </c>
      <c r="M7945" s="1109">
        <v>0</v>
      </c>
      <c r="N7945" s="1109">
        <v>0</v>
      </c>
      <c r="O7945" s="1109">
        <v>0</v>
      </c>
      <c r="P7945" s="1109">
        <v>0</v>
      </c>
      <c r="Q7945" s="1109">
        <v>0</v>
      </c>
    </row>
    <row r="7946" spans="1:17">
      <c r="A7946" s="1109">
        <v>23839</v>
      </c>
      <c r="B7946" s="1110" t="s">
        <v>10856</v>
      </c>
      <c r="C7946" s="1109">
        <v>1.5</v>
      </c>
      <c r="D7946" s="1109">
        <v>1.31</v>
      </c>
      <c r="E7946" s="1109">
        <v>1.427</v>
      </c>
      <c r="F7946" s="1109">
        <v>0</v>
      </c>
      <c r="G7946" s="1110" t="s">
        <v>4654</v>
      </c>
      <c r="H7946" s="1110" t="s">
        <v>4654</v>
      </c>
      <c r="I7946" s="1110" t="s">
        <v>4654</v>
      </c>
      <c r="J7946" s="1109">
        <v>0</v>
      </c>
      <c r="K7946" s="1109">
        <v>0</v>
      </c>
      <c r="L7946" s="1109">
        <v>0</v>
      </c>
      <c r="M7946" s="1109">
        <v>0</v>
      </c>
      <c r="N7946" s="1109">
        <v>0</v>
      </c>
      <c r="O7946" s="1109">
        <v>0</v>
      </c>
      <c r="P7946" s="1109">
        <v>0</v>
      </c>
      <c r="Q7946" s="1109">
        <v>0</v>
      </c>
    </row>
    <row r="7947" spans="1:17">
      <c r="A7947" s="1109">
        <v>23840</v>
      </c>
      <c r="B7947" s="1110" t="s">
        <v>10856</v>
      </c>
      <c r="C7947" s="1109">
        <v>1.5</v>
      </c>
      <c r="D7947" s="1109">
        <v>1.296</v>
      </c>
      <c r="E7947" s="1109">
        <v>1.524</v>
      </c>
      <c r="F7947" s="1109">
        <v>0</v>
      </c>
      <c r="G7947" s="1110" t="s">
        <v>4654</v>
      </c>
      <c r="H7947" s="1110" t="s">
        <v>4654</v>
      </c>
      <c r="I7947" s="1110" t="s">
        <v>4654</v>
      </c>
      <c r="J7947" s="1109">
        <v>0</v>
      </c>
      <c r="K7947" s="1109">
        <v>0</v>
      </c>
      <c r="L7947" s="1109">
        <v>0</v>
      </c>
      <c r="M7947" s="1109">
        <v>0</v>
      </c>
      <c r="N7947" s="1109">
        <v>0</v>
      </c>
      <c r="O7947" s="1109">
        <v>0</v>
      </c>
      <c r="P7947" s="1109">
        <v>0</v>
      </c>
      <c r="Q7947" s="1109">
        <v>0</v>
      </c>
    </row>
    <row r="7948" spans="1:17">
      <c r="A7948" s="1109">
        <v>23841</v>
      </c>
      <c r="B7948" s="1110" t="s">
        <v>10856</v>
      </c>
      <c r="C7948" s="1109">
        <v>1.5</v>
      </c>
      <c r="D7948" s="1109">
        <v>1.282</v>
      </c>
      <c r="E7948" s="1109">
        <v>1.621</v>
      </c>
      <c r="F7948" s="1109">
        <v>0</v>
      </c>
      <c r="G7948" s="1110" t="s">
        <v>4654</v>
      </c>
      <c r="H7948" s="1110" t="s">
        <v>4654</v>
      </c>
      <c r="I7948" s="1110" t="s">
        <v>4654</v>
      </c>
      <c r="J7948" s="1109">
        <v>0</v>
      </c>
      <c r="K7948" s="1109">
        <v>0</v>
      </c>
      <c r="L7948" s="1109">
        <v>0</v>
      </c>
      <c r="M7948" s="1109">
        <v>0</v>
      </c>
      <c r="N7948" s="1109">
        <v>0</v>
      </c>
      <c r="O7948" s="1109">
        <v>0</v>
      </c>
      <c r="P7948" s="1109">
        <v>0</v>
      </c>
      <c r="Q7948" s="1109">
        <v>0</v>
      </c>
    </row>
    <row r="7949" spans="1:17">
      <c r="A7949" s="1109">
        <v>23842</v>
      </c>
      <c r="B7949" s="1110" t="s">
        <v>10856</v>
      </c>
      <c r="C7949" s="1109">
        <v>1.5</v>
      </c>
      <c r="D7949" s="1109">
        <v>1.264</v>
      </c>
      <c r="E7949" s="1109">
        <v>1.7430000000000001</v>
      </c>
      <c r="F7949" s="1109">
        <v>0</v>
      </c>
      <c r="G7949" s="1110" t="s">
        <v>4654</v>
      </c>
      <c r="H7949" s="1110" t="s">
        <v>4654</v>
      </c>
      <c r="I7949" s="1110" t="s">
        <v>4654</v>
      </c>
      <c r="J7949" s="1109">
        <v>0</v>
      </c>
      <c r="K7949" s="1109">
        <v>0</v>
      </c>
      <c r="L7949" s="1109">
        <v>0</v>
      </c>
      <c r="M7949" s="1109">
        <v>0</v>
      </c>
      <c r="N7949" s="1109">
        <v>0</v>
      </c>
      <c r="O7949" s="1109">
        <v>0</v>
      </c>
      <c r="P7949" s="1109">
        <v>0</v>
      </c>
      <c r="Q7949" s="1109">
        <v>0</v>
      </c>
    </row>
    <row r="7950" spans="1:17">
      <c r="A7950" s="1109">
        <v>23843</v>
      </c>
      <c r="B7950" s="1110" t="s">
        <v>10856</v>
      </c>
      <c r="C7950" s="1109">
        <v>1.5</v>
      </c>
      <c r="D7950" s="1109">
        <v>1.25</v>
      </c>
      <c r="E7950" s="1109">
        <v>1.837</v>
      </c>
      <c r="F7950" s="1109">
        <v>0</v>
      </c>
      <c r="G7950" s="1110" t="s">
        <v>4654</v>
      </c>
      <c r="H7950" s="1110" t="s">
        <v>4654</v>
      </c>
      <c r="I7950" s="1110" t="s">
        <v>4654</v>
      </c>
      <c r="J7950" s="1109">
        <v>0</v>
      </c>
      <c r="K7950" s="1109">
        <v>0</v>
      </c>
      <c r="L7950" s="1109">
        <v>0</v>
      </c>
      <c r="M7950" s="1109">
        <v>0</v>
      </c>
      <c r="N7950" s="1109">
        <v>0</v>
      </c>
      <c r="O7950" s="1109">
        <v>0</v>
      </c>
      <c r="P7950" s="1109">
        <v>0</v>
      </c>
      <c r="Q7950" s="1109">
        <v>0</v>
      </c>
    </row>
    <row r="7951" spans="1:17">
      <c r="A7951" s="1109">
        <v>23844</v>
      </c>
      <c r="B7951" s="1110" t="s">
        <v>10856</v>
      </c>
      <c r="C7951" s="1109">
        <v>1.5</v>
      </c>
      <c r="D7951" s="1109">
        <v>1.232</v>
      </c>
      <c r="E7951" s="1109">
        <v>1.9570000000000001</v>
      </c>
      <c r="F7951" s="1109">
        <v>0</v>
      </c>
      <c r="G7951" s="1110" t="s">
        <v>4654</v>
      </c>
      <c r="H7951" s="1110" t="s">
        <v>4654</v>
      </c>
      <c r="I7951" s="1110" t="s">
        <v>4654</v>
      </c>
      <c r="J7951" s="1109">
        <v>0</v>
      </c>
      <c r="K7951" s="1109">
        <v>0</v>
      </c>
      <c r="L7951" s="1109">
        <v>0</v>
      </c>
      <c r="M7951" s="1109">
        <v>0</v>
      </c>
      <c r="N7951" s="1109">
        <v>0</v>
      </c>
      <c r="O7951" s="1109">
        <v>0</v>
      </c>
      <c r="P7951" s="1109">
        <v>0</v>
      </c>
      <c r="Q7951" s="1109">
        <v>0</v>
      </c>
    </row>
    <row r="7952" spans="1:17">
      <c r="A7952" s="1109">
        <v>23845</v>
      </c>
      <c r="B7952" s="1110" t="s">
        <v>10856</v>
      </c>
      <c r="C7952" s="1109">
        <v>1.5</v>
      </c>
      <c r="D7952" s="1109">
        <v>1.21</v>
      </c>
      <c r="E7952" s="1109">
        <v>2.1</v>
      </c>
      <c r="F7952" s="1109">
        <v>0</v>
      </c>
      <c r="G7952" s="1110" t="s">
        <v>4654</v>
      </c>
      <c r="H7952" s="1110" t="s">
        <v>4654</v>
      </c>
      <c r="I7952" s="1110" t="s">
        <v>4654</v>
      </c>
      <c r="J7952" s="1109">
        <v>0</v>
      </c>
      <c r="K7952" s="1109">
        <v>0</v>
      </c>
      <c r="L7952" s="1109">
        <v>0</v>
      </c>
      <c r="M7952" s="1109">
        <v>0</v>
      </c>
      <c r="N7952" s="1109">
        <v>0</v>
      </c>
      <c r="O7952" s="1109">
        <v>0</v>
      </c>
      <c r="P7952" s="1109">
        <v>0</v>
      </c>
      <c r="Q7952" s="1109">
        <v>0</v>
      </c>
    </row>
    <row r="7953" spans="1:17">
      <c r="A7953" s="1109">
        <v>23846</v>
      </c>
      <c r="B7953" s="1110" t="s">
        <v>10856</v>
      </c>
      <c r="C7953" s="1109">
        <v>1.5</v>
      </c>
      <c r="D7953" s="1109">
        <v>1.1879999999999999</v>
      </c>
      <c r="E7953" s="1109">
        <v>2.2410000000000001</v>
      </c>
      <c r="F7953" s="1109">
        <v>0</v>
      </c>
      <c r="G7953" s="1110" t="s">
        <v>4654</v>
      </c>
      <c r="H7953" s="1110" t="s">
        <v>4654</v>
      </c>
      <c r="I7953" s="1110" t="s">
        <v>4654</v>
      </c>
      <c r="J7953" s="1109">
        <v>0</v>
      </c>
      <c r="K7953" s="1109">
        <v>0</v>
      </c>
      <c r="L7953" s="1109">
        <v>0</v>
      </c>
      <c r="M7953" s="1109">
        <v>0</v>
      </c>
      <c r="N7953" s="1109">
        <v>0</v>
      </c>
      <c r="O7953" s="1109">
        <v>0</v>
      </c>
      <c r="P7953" s="1109">
        <v>0</v>
      </c>
      <c r="Q7953" s="1109">
        <v>0</v>
      </c>
    </row>
    <row r="7954" spans="1:17">
      <c r="A7954" s="1109">
        <v>23847</v>
      </c>
      <c r="B7954" s="1110" t="s">
        <v>10856</v>
      </c>
      <c r="C7954" s="1109">
        <v>1.5</v>
      </c>
      <c r="D7954" s="1109">
        <v>1.1499999999999999</v>
      </c>
      <c r="E7954" s="1109">
        <v>2.4790000000000001</v>
      </c>
      <c r="F7954" s="1109">
        <v>0</v>
      </c>
      <c r="G7954" s="1110" t="s">
        <v>4654</v>
      </c>
      <c r="H7954" s="1110" t="s">
        <v>4654</v>
      </c>
      <c r="I7954" s="1110" t="s">
        <v>4654</v>
      </c>
      <c r="J7954" s="1109">
        <v>0</v>
      </c>
      <c r="K7954" s="1109">
        <v>0</v>
      </c>
      <c r="L7954" s="1109">
        <v>0</v>
      </c>
      <c r="M7954" s="1109">
        <v>0</v>
      </c>
      <c r="N7954" s="1109">
        <v>0</v>
      </c>
      <c r="O7954" s="1109">
        <v>0</v>
      </c>
      <c r="P7954" s="1109">
        <v>0</v>
      </c>
      <c r="Q7954" s="1109">
        <v>0</v>
      </c>
    </row>
    <row r="7955" spans="1:17">
      <c r="A7955" s="1109">
        <v>23848</v>
      </c>
      <c r="B7955" s="1110" t="s">
        <v>10856</v>
      </c>
      <c r="C7955" s="1109">
        <v>1.5</v>
      </c>
      <c r="D7955" s="1109">
        <v>1.1240000000000001</v>
      </c>
      <c r="E7955" s="1109">
        <v>2.637</v>
      </c>
      <c r="F7955" s="1109">
        <v>0</v>
      </c>
      <c r="G7955" s="1110" t="s">
        <v>4654</v>
      </c>
      <c r="H7955" s="1110" t="s">
        <v>4654</v>
      </c>
      <c r="I7955" s="1110" t="s">
        <v>4654</v>
      </c>
      <c r="J7955" s="1109">
        <v>0</v>
      </c>
      <c r="K7955" s="1109">
        <v>0</v>
      </c>
      <c r="L7955" s="1109">
        <v>0</v>
      </c>
      <c r="M7955" s="1109">
        <v>0</v>
      </c>
      <c r="N7955" s="1109">
        <v>0</v>
      </c>
      <c r="O7955" s="1109">
        <v>0</v>
      </c>
      <c r="P7955" s="1109">
        <v>0</v>
      </c>
      <c r="Q7955" s="1109">
        <v>0</v>
      </c>
    </row>
    <row r="7956" spans="1:17">
      <c r="A7956" s="1109">
        <v>23849</v>
      </c>
      <c r="B7956" s="1110" t="s">
        <v>10856</v>
      </c>
      <c r="C7956" s="1109">
        <v>1.5</v>
      </c>
      <c r="D7956" s="1109">
        <v>1.0940000000000001</v>
      </c>
      <c r="E7956" s="1109">
        <v>2.8149999999999999</v>
      </c>
      <c r="F7956" s="1109">
        <v>0</v>
      </c>
      <c r="G7956" s="1110" t="s">
        <v>4654</v>
      </c>
      <c r="H7956" s="1110" t="s">
        <v>4654</v>
      </c>
      <c r="I7956" s="1110" t="s">
        <v>4654</v>
      </c>
      <c r="J7956" s="1109">
        <v>0</v>
      </c>
      <c r="K7956" s="1109">
        <v>0</v>
      </c>
      <c r="L7956" s="1109">
        <v>0</v>
      </c>
      <c r="M7956" s="1109">
        <v>0</v>
      </c>
      <c r="N7956" s="1109">
        <v>0</v>
      </c>
      <c r="O7956" s="1109">
        <v>0</v>
      </c>
      <c r="P7956" s="1109">
        <v>0</v>
      </c>
      <c r="Q7956" s="1109">
        <v>0</v>
      </c>
    </row>
    <row r="7957" spans="1:17">
      <c r="A7957" s="1109">
        <v>23850</v>
      </c>
      <c r="B7957" s="1110" t="s">
        <v>10856</v>
      </c>
      <c r="C7957" s="1109">
        <v>1.75</v>
      </c>
      <c r="D7957" s="1109">
        <v>1.532</v>
      </c>
      <c r="E7957" s="1109">
        <v>1.9119999999999999</v>
      </c>
      <c r="F7957" s="1109">
        <v>0</v>
      </c>
      <c r="G7957" s="1110" t="s">
        <v>4654</v>
      </c>
      <c r="H7957" s="1110" t="s">
        <v>4654</v>
      </c>
      <c r="I7957" s="1110" t="s">
        <v>4654</v>
      </c>
      <c r="J7957" s="1109">
        <v>0</v>
      </c>
      <c r="K7957" s="1109">
        <v>0</v>
      </c>
      <c r="L7957" s="1109">
        <v>0</v>
      </c>
      <c r="M7957" s="1109">
        <v>0</v>
      </c>
      <c r="N7957" s="1109">
        <v>0</v>
      </c>
      <c r="O7957" s="1109">
        <v>0</v>
      </c>
      <c r="P7957" s="1109">
        <v>0</v>
      </c>
      <c r="Q7957" s="1109">
        <v>0</v>
      </c>
    </row>
    <row r="7958" spans="1:17">
      <c r="A7958" s="1109">
        <v>23851</v>
      </c>
      <c r="B7958" s="1110" t="s">
        <v>10856</v>
      </c>
      <c r="C7958" s="1109">
        <v>1.75</v>
      </c>
      <c r="D7958" s="1109">
        <v>1.514</v>
      </c>
      <c r="E7958" s="1109">
        <v>2.0590000000000002</v>
      </c>
      <c r="F7958" s="1109">
        <v>0</v>
      </c>
      <c r="G7958" s="1110" t="s">
        <v>4654</v>
      </c>
      <c r="H7958" s="1110" t="s">
        <v>4654</v>
      </c>
      <c r="I7958" s="1110" t="s">
        <v>4654</v>
      </c>
      <c r="J7958" s="1109">
        <v>0</v>
      </c>
      <c r="K7958" s="1109">
        <v>0</v>
      </c>
      <c r="L7958" s="1109">
        <v>0</v>
      </c>
      <c r="M7958" s="1109">
        <v>0</v>
      </c>
      <c r="N7958" s="1109">
        <v>0</v>
      </c>
      <c r="O7958" s="1109">
        <v>0</v>
      </c>
      <c r="P7958" s="1109">
        <v>0</v>
      </c>
      <c r="Q7958" s="1109">
        <v>0</v>
      </c>
    </row>
    <row r="7959" spans="1:17">
      <c r="A7959" s="1109">
        <v>23852</v>
      </c>
      <c r="B7959" s="1110" t="s">
        <v>10856</v>
      </c>
      <c r="C7959" s="1109">
        <v>1.75</v>
      </c>
      <c r="D7959" s="1109">
        <v>1.5</v>
      </c>
      <c r="E7959" s="1109">
        <v>2.1709999999999998</v>
      </c>
      <c r="F7959" s="1109">
        <v>0</v>
      </c>
      <c r="G7959" s="1110" t="s">
        <v>4654</v>
      </c>
      <c r="H7959" s="1110" t="s">
        <v>4654</v>
      </c>
      <c r="I7959" s="1110" t="s">
        <v>4654</v>
      </c>
      <c r="J7959" s="1109">
        <v>0</v>
      </c>
      <c r="K7959" s="1109">
        <v>0</v>
      </c>
      <c r="L7959" s="1109">
        <v>0</v>
      </c>
      <c r="M7959" s="1109">
        <v>0</v>
      </c>
      <c r="N7959" s="1109">
        <v>0</v>
      </c>
      <c r="O7959" s="1109">
        <v>0</v>
      </c>
      <c r="P7959" s="1109">
        <v>0</v>
      </c>
      <c r="Q7959" s="1109">
        <v>0</v>
      </c>
    </row>
    <row r="7960" spans="1:17">
      <c r="A7960" s="1109">
        <v>23853</v>
      </c>
      <c r="B7960" s="1110" t="s">
        <v>10856</v>
      </c>
      <c r="C7960" s="1109">
        <v>1.75</v>
      </c>
      <c r="D7960" s="1109">
        <v>1.482</v>
      </c>
      <c r="E7960" s="1109">
        <v>2.3149999999999999</v>
      </c>
      <c r="F7960" s="1109">
        <v>0</v>
      </c>
      <c r="G7960" s="1110" t="s">
        <v>4654</v>
      </c>
      <c r="H7960" s="1110" t="s">
        <v>4654</v>
      </c>
      <c r="I7960" s="1110" t="s">
        <v>4654</v>
      </c>
      <c r="J7960" s="1109">
        <v>0</v>
      </c>
      <c r="K7960" s="1109">
        <v>0</v>
      </c>
      <c r="L7960" s="1109">
        <v>0</v>
      </c>
      <c r="M7960" s="1109">
        <v>0</v>
      </c>
      <c r="N7960" s="1109">
        <v>0</v>
      </c>
      <c r="O7960" s="1109">
        <v>0</v>
      </c>
      <c r="P7960" s="1109">
        <v>0</v>
      </c>
      <c r="Q7960" s="1109">
        <v>0</v>
      </c>
    </row>
    <row r="7961" spans="1:17">
      <c r="A7961" s="1109">
        <v>23854</v>
      </c>
      <c r="B7961" s="1110" t="s">
        <v>10856</v>
      </c>
      <c r="C7961" s="1109">
        <v>1.75</v>
      </c>
      <c r="D7961" s="1109">
        <v>1.46</v>
      </c>
      <c r="E7961" s="1109">
        <v>2.488</v>
      </c>
      <c r="F7961" s="1109">
        <v>0</v>
      </c>
      <c r="G7961" s="1110" t="s">
        <v>4654</v>
      </c>
      <c r="H7961" s="1110" t="s">
        <v>4654</v>
      </c>
      <c r="I7961" s="1110" t="s">
        <v>4654</v>
      </c>
      <c r="J7961" s="1109">
        <v>0</v>
      </c>
      <c r="K7961" s="1109">
        <v>0</v>
      </c>
      <c r="L7961" s="1109">
        <v>0</v>
      </c>
      <c r="M7961" s="1109">
        <v>0</v>
      </c>
      <c r="N7961" s="1109">
        <v>0</v>
      </c>
      <c r="O7961" s="1109">
        <v>0</v>
      </c>
      <c r="P7961" s="1109">
        <v>0</v>
      </c>
      <c r="Q7961" s="1109">
        <v>0</v>
      </c>
    </row>
    <row r="7962" spans="1:17">
      <c r="A7962" s="1109">
        <v>23855</v>
      </c>
      <c r="B7962" s="1110" t="s">
        <v>10856</v>
      </c>
      <c r="C7962" s="1109">
        <v>1.75</v>
      </c>
      <c r="D7962" s="1109">
        <v>1.4379999999999999</v>
      </c>
      <c r="E7962" s="1109">
        <v>2.6579999999999999</v>
      </c>
      <c r="F7962" s="1109">
        <v>0</v>
      </c>
      <c r="G7962" s="1110" t="s">
        <v>4654</v>
      </c>
      <c r="H7962" s="1110" t="s">
        <v>4654</v>
      </c>
      <c r="I7962" s="1110" t="s">
        <v>4654</v>
      </c>
      <c r="J7962" s="1109">
        <v>0</v>
      </c>
      <c r="K7962" s="1109">
        <v>0</v>
      </c>
      <c r="L7962" s="1109">
        <v>0</v>
      </c>
      <c r="M7962" s="1109">
        <v>0</v>
      </c>
      <c r="N7962" s="1109">
        <v>0</v>
      </c>
      <c r="O7962" s="1109">
        <v>0</v>
      </c>
      <c r="P7962" s="1109">
        <v>0</v>
      </c>
      <c r="Q7962" s="1109">
        <v>0</v>
      </c>
    </row>
    <row r="7963" spans="1:17">
      <c r="A7963" s="1109">
        <v>23856</v>
      </c>
      <c r="B7963" s="1110" t="s">
        <v>10856</v>
      </c>
      <c r="C7963" s="1109">
        <v>1.75</v>
      </c>
      <c r="D7963" s="1109">
        <v>1.4</v>
      </c>
      <c r="E7963" s="1109">
        <v>2.9460000000000002</v>
      </c>
      <c r="F7963" s="1109">
        <v>0</v>
      </c>
      <c r="G7963" s="1110" t="s">
        <v>4654</v>
      </c>
      <c r="H7963" s="1110" t="s">
        <v>4654</v>
      </c>
      <c r="I7963" s="1110" t="s">
        <v>4654</v>
      </c>
      <c r="J7963" s="1109">
        <v>0</v>
      </c>
      <c r="K7963" s="1109">
        <v>0</v>
      </c>
      <c r="L7963" s="1109">
        <v>0</v>
      </c>
      <c r="M7963" s="1109">
        <v>0</v>
      </c>
      <c r="N7963" s="1109">
        <v>0</v>
      </c>
      <c r="O7963" s="1109">
        <v>0</v>
      </c>
      <c r="P7963" s="1109">
        <v>0</v>
      </c>
      <c r="Q7963" s="1109">
        <v>0</v>
      </c>
    </row>
    <row r="7964" spans="1:17">
      <c r="A7964" s="1109">
        <v>23857</v>
      </c>
      <c r="B7964" s="1110" t="s">
        <v>10856</v>
      </c>
      <c r="C7964" s="1109">
        <v>1.75</v>
      </c>
      <c r="D7964" s="1109">
        <v>1.3740000000000001</v>
      </c>
      <c r="E7964" s="1109">
        <v>3.1389999999999998</v>
      </c>
      <c r="F7964" s="1109">
        <v>0</v>
      </c>
      <c r="G7964" s="1110" t="s">
        <v>4654</v>
      </c>
      <c r="H7964" s="1110" t="s">
        <v>4654</v>
      </c>
      <c r="I7964" s="1110" t="s">
        <v>4654</v>
      </c>
      <c r="J7964" s="1109">
        <v>0</v>
      </c>
      <c r="K7964" s="1109">
        <v>0</v>
      </c>
      <c r="L7964" s="1109">
        <v>0</v>
      </c>
      <c r="M7964" s="1109">
        <v>0</v>
      </c>
      <c r="N7964" s="1109">
        <v>0</v>
      </c>
      <c r="O7964" s="1109">
        <v>0</v>
      </c>
      <c r="P7964" s="1109">
        <v>0</v>
      </c>
      <c r="Q7964" s="1109">
        <v>0</v>
      </c>
    </row>
    <row r="7965" spans="1:17">
      <c r="A7965" s="1109">
        <v>23858</v>
      </c>
      <c r="B7965" s="1110" t="s">
        <v>10856</v>
      </c>
      <c r="C7965" s="1109">
        <v>1.75</v>
      </c>
      <c r="D7965" s="1109">
        <v>1.3440000000000001</v>
      </c>
      <c r="E7965" s="1109">
        <v>3.3570000000000002</v>
      </c>
      <c r="F7965" s="1109">
        <v>0</v>
      </c>
      <c r="G7965" s="1110" t="s">
        <v>4654</v>
      </c>
      <c r="H7965" s="1110" t="s">
        <v>4654</v>
      </c>
      <c r="I7965" s="1110" t="s">
        <v>4654</v>
      </c>
      <c r="J7965" s="1109">
        <v>0</v>
      </c>
      <c r="K7965" s="1109">
        <v>0</v>
      </c>
      <c r="L7965" s="1109">
        <v>0</v>
      </c>
      <c r="M7965" s="1109">
        <v>0</v>
      </c>
      <c r="N7965" s="1109">
        <v>0</v>
      </c>
      <c r="O7965" s="1109">
        <v>0</v>
      </c>
      <c r="P7965" s="1109">
        <v>0</v>
      </c>
      <c r="Q7965" s="1109">
        <v>0</v>
      </c>
    </row>
    <row r="7966" spans="1:17">
      <c r="A7966" s="1109">
        <v>23859</v>
      </c>
      <c r="B7966" s="1110" t="s">
        <v>10856</v>
      </c>
      <c r="C7966" s="1109">
        <v>1.75</v>
      </c>
      <c r="D7966" s="1109">
        <v>1.302</v>
      </c>
      <c r="E7966" s="1109">
        <v>3.6539999999999999</v>
      </c>
      <c r="F7966" s="1109">
        <v>0</v>
      </c>
      <c r="G7966" s="1110" t="s">
        <v>4654</v>
      </c>
      <c r="H7966" s="1110" t="s">
        <v>4654</v>
      </c>
      <c r="I7966" s="1110" t="s">
        <v>4654</v>
      </c>
      <c r="J7966" s="1109">
        <v>0</v>
      </c>
      <c r="K7966" s="1109">
        <v>0</v>
      </c>
      <c r="L7966" s="1109">
        <v>0</v>
      </c>
      <c r="M7966" s="1109">
        <v>0</v>
      </c>
      <c r="N7966" s="1109">
        <v>0</v>
      </c>
      <c r="O7966" s="1109">
        <v>0</v>
      </c>
      <c r="P7966" s="1109">
        <v>0</v>
      </c>
      <c r="Q7966" s="1109">
        <v>0</v>
      </c>
    </row>
    <row r="7967" spans="1:17">
      <c r="A7967" s="1109">
        <v>23860</v>
      </c>
      <c r="B7967" s="1110" t="s">
        <v>10856</v>
      </c>
      <c r="C7967" s="1109">
        <v>1.75</v>
      </c>
      <c r="D7967" s="1109">
        <v>1.278</v>
      </c>
      <c r="E7967" s="1109">
        <v>3.82</v>
      </c>
      <c r="F7967" s="1109">
        <v>0</v>
      </c>
      <c r="G7967" s="1110" t="s">
        <v>4654</v>
      </c>
      <c r="H7967" s="1110" t="s">
        <v>4654</v>
      </c>
      <c r="I7967" s="1110" t="s">
        <v>4654</v>
      </c>
      <c r="J7967" s="1109">
        <v>0</v>
      </c>
      <c r="K7967" s="1109">
        <v>0</v>
      </c>
      <c r="L7967" s="1109">
        <v>0</v>
      </c>
      <c r="M7967" s="1109">
        <v>0</v>
      </c>
      <c r="N7967" s="1109">
        <v>0</v>
      </c>
      <c r="O7967" s="1109">
        <v>0</v>
      </c>
      <c r="P7967" s="1109">
        <v>0</v>
      </c>
      <c r="Q7967" s="1109">
        <v>0</v>
      </c>
    </row>
    <row r="7968" spans="1:17">
      <c r="A7968" s="1109">
        <v>23861</v>
      </c>
      <c r="B7968" s="1110" t="s">
        <v>10856</v>
      </c>
      <c r="C7968" s="1109">
        <v>2</v>
      </c>
      <c r="D7968" s="1109">
        <v>1.75</v>
      </c>
      <c r="E7968" s="1109">
        <v>2.5049999999999999</v>
      </c>
      <c r="F7968" s="1109">
        <v>0</v>
      </c>
      <c r="G7968" s="1110" t="s">
        <v>4654</v>
      </c>
      <c r="H7968" s="1110" t="s">
        <v>4654</v>
      </c>
      <c r="I7968" s="1110" t="s">
        <v>4654</v>
      </c>
      <c r="J7968" s="1109">
        <v>0</v>
      </c>
      <c r="K7968" s="1109">
        <v>0</v>
      </c>
      <c r="L7968" s="1109">
        <v>0</v>
      </c>
      <c r="M7968" s="1109">
        <v>0</v>
      </c>
      <c r="N7968" s="1109">
        <v>0</v>
      </c>
      <c r="O7968" s="1109">
        <v>0</v>
      </c>
      <c r="P7968" s="1109">
        <v>0</v>
      </c>
      <c r="Q7968" s="1109">
        <v>0</v>
      </c>
    </row>
    <row r="7969" spans="1:17">
      <c r="A7969" s="1109">
        <v>23862</v>
      </c>
      <c r="B7969" s="1110" t="s">
        <v>10856</v>
      </c>
      <c r="C7969" s="1109">
        <v>2</v>
      </c>
      <c r="D7969" s="1109">
        <v>1.732</v>
      </c>
      <c r="E7969" s="1109">
        <v>2.673</v>
      </c>
      <c r="F7969" s="1109">
        <v>0</v>
      </c>
      <c r="G7969" s="1110" t="s">
        <v>4654</v>
      </c>
      <c r="H7969" s="1110" t="s">
        <v>4654</v>
      </c>
      <c r="I7969" s="1110" t="s">
        <v>4654</v>
      </c>
      <c r="J7969" s="1109">
        <v>0</v>
      </c>
      <c r="K7969" s="1109">
        <v>0</v>
      </c>
      <c r="L7969" s="1109">
        <v>0</v>
      </c>
      <c r="M7969" s="1109">
        <v>0</v>
      </c>
      <c r="N7969" s="1109">
        <v>0</v>
      </c>
      <c r="O7969" s="1109">
        <v>0</v>
      </c>
      <c r="P7969" s="1109">
        <v>0</v>
      </c>
      <c r="Q7969" s="1109">
        <v>0</v>
      </c>
    </row>
    <row r="7970" spans="1:17">
      <c r="A7970" s="1109">
        <v>23863</v>
      </c>
      <c r="B7970" s="1110" t="s">
        <v>10856</v>
      </c>
      <c r="C7970" s="1109">
        <v>2</v>
      </c>
      <c r="D7970" s="1109">
        <v>1.71</v>
      </c>
      <c r="E7970" s="1109">
        <v>2.875</v>
      </c>
      <c r="F7970" s="1109">
        <v>0</v>
      </c>
      <c r="G7970" s="1110" t="s">
        <v>4654</v>
      </c>
      <c r="H7970" s="1110" t="s">
        <v>4654</v>
      </c>
      <c r="I7970" s="1110" t="s">
        <v>4654</v>
      </c>
      <c r="J7970" s="1109">
        <v>0</v>
      </c>
      <c r="K7970" s="1109">
        <v>0</v>
      </c>
      <c r="L7970" s="1109">
        <v>0</v>
      </c>
      <c r="M7970" s="1109">
        <v>0</v>
      </c>
      <c r="N7970" s="1109">
        <v>0</v>
      </c>
      <c r="O7970" s="1109">
        <v>0</v>
      </c>
      <c r="P7970" s="1109">
        <v>0</v>
      </c>
      <c r="Q7970" s="1109">
        <v>0</v>
      </c>
    </row>
    <row r="7971" spans="1:17">
      <c r="A7971" s="1109">
        <v>23864</v>
      </c>
      <c r="B7971" s="1110" t="s">
        <v>10856</v>
      </c>
      <c r="C7971" s="1109">
        <v>2</v>
      </c>
      <c r="D7971" s="1109">
        <v>1.6879999999999999</v>
      </c>
      <c r="E7971" s="1109">
        <v>3.0750000000000002</v>
      </c>
      <c r="F7971" s="1109">
        <v>0</v>
      </c>
      <c r="G7971" s="1110" t="s">
        <v>4654</v>
      </c>
      <c r="H7971" s="1110" t="s">
        <v>4654</v>
      </c>
      <c r="I7971" s="1110" t="s">
        <v>4654</v>
      </c>
      <c r="J7971" s="1109">
        <v>0</v>
      </c>
      <c r="K7971" s="1109">
        <v>0</v>
      </c>
      <c r="L7971" s="1109">
        <v>0</v>
      </c>
      <c r="M7971" s="1109">
        <v>0</v>
      </c>
      <c r="N7971" s="1109">
        <v>0</v>
      </c>
      <c r="O7971" s="1109">
        <v>0</v>
      </c>
      <c r="P7971" s="1109">
        <v>0</v>
      </c>
      <c r="Q7971" s="1109">
        <v>0</v>
      </c>
    </row>
    <row r="7972" spans="1:17">
      <c r="A7972" s="1109">
        <v>23865</v>
      </c>
      <c r="B7972" s="1110" t="s">
        <v>10856</v>
      </c>
      <c r="C7972" s="1109">
        <v>2</v>
      </c>
      <c r="D7972" s="1109">
        <v>1.65</v>
      </c>
      <c r="E7972" s="1109">
        <v>3.4140000000000001</v>
      </c>
      <c r="F7972" s="1109">
        <v>0</v>
      </c>
      <c r="G7972" s="1110" t="s">
        <v>4654</v>
      </c>
      <c r="H7972" s="1110" t="s">
        <v>4654</v>
      </c>
      <c r="I7972" s="1110" t="s">
        <v>4654</v>
      </c>
      <c r="J7972" s="1109">
        <v>0</v>
      </c>
      <c r="K7972" s="1109">
        <v>0</v>
      </c>
      <c r="L7972" s="1109">
        <v>0</v>
      </c>
      <c r="M7972" s="1109">
        <v>0</v>
      </c>
      <c r="N7972" s="1109">
        <v>0</v>
      </c>
      <c r="O7972" s="1109">
        <v>0</v>
      </c>
      <c r="P7972" s="1109">
        <v>0</v>
      </c>
      <c r="Q7972" s="1109">
        <v>0</v>
      </c>
    </row>
    <row r="7973" spans="1:17">
      <c r="A7973" s="1109">
        <v>23866</v>
      </c>
      <c r="B7973" s="1110" t="s">
        <v>10856</v>
      </c>
      <c r="C7973" s="1109">
        <v>2</v>
      </c>
      <c r="D7973" s="1109">
        <v>1.6240000000000001</v>
      </c>
      <c r="E7973" s="1109">
        <v>3.6419999999999999</v>
      </c>
      <c r="F7973" s="1109">
        <v>0</v>
      </c>
      <c r="G7973" s="1110" t="s">
        <v>4654</v>
      </c>
      <c r="H7973" s="1110" t="s">
        <v>4654</v>
      </c>
      <c r="I7973" s="1110" t="s">
        <v>4654</v>
      </c>
      <c r="J7973" s="1109">
        <v>0</v>
      </c>
      <c r="K7973" s="1109">
        <v>0</v>
      </c>
      <c r="L7973" s="1109">
        <v>0</v>
      </c>
      <c r="M7973" s="1109">
        <v>0</v>
      </c>
      <c r="N7973" s="1109">
        <v>0</v>
      </c>
      <c r="O7973" s="1109">
        <v>0</v>
      </c>
      <c r="P7973" s="1109">
        <v>0</v>
      </c>
      <c r="Q7973" s="1109">
        <v>0</v>
      </c>
    </row>
    <row r="7974" spans="1:17">
      <c r="A7974" s="1109">
        <v>23867</v>
      </c>
      <c r="B7974" s="1110" t="s">
        <v>10856</v>
      </c>
      <c r="C7974" s="1109">
        <v>2</v>
      </c>
      <c r="D7974" s="1109">
        <v>1.5940000000000001</v>
      </c>
      <c r="E7974" s="1109">
        <v>3.9</v>
      </c>
      <c r="F7974" s="1109">
        <v>0</v>
      </c>
      <c r="G7974" s="1110" t="s">
        <v>4654</v>
      </c>
      <c r="H7974" s="1110" t="s">
        <v>4654</v>
      </c>
      <c r="I7974" s="1110" t="s">
        <v>4654</v>
      </c>
      <c r="J7974" s="1109">
        <v>0</v>
      </c>
      <c r="K7974" s="1109">
        <v>0</v>
      </c>
      <c r="L7974" s="1109">
        <v>0</v>
      </c>
      <c r="M7974" s="1109">
        <v>0</v>
      </c>
      <c r="N7974" s="1109">
        <v>0</v>
      </c>
      <c r="O7974" s="1109">
        <v>0</v>
      </c>
      <c r="P7974" s="1109">
        <v>0</v>
      </c>
      <c r="Q7974" s="1109">
        <v>0</v>
      </c>
    </row>
    <row r="7975" spans="1:17">
      <c r="A7975" s="1109">
        <v>23868</v>
      </c>
      <c r="B7975" s="1110" t="s">
        <v>10856</v>
      </c>
      <c r="C7975" s="1109">
        <v>2</v>
      </c>
      <c r="D7975" s="1109">
        <v>1.552</v>
      </c>
      <c r="E7975" s="1109">
        <v>4.2530000000000001</v>
      </c>
      <c r="F7975" s="1109">
        <v>0</v>
      </c>
      <c r="G7975" s="1110" t="s">
        <v>4654</v>
      </c>
      <c r="H7975" s="1110" t="s">
        <v>4654</v>
      </c>
      <c r="I7975" s="1110" t="s">
        <v>4654</v>
      </c>
      <c r="J7975" s="1109">
        <v>0</v>
      </c>
      <c r="K7975" s="1109">
        <v>0</v>
      </c>
      <c r="L7975" s="1109">
        <v>0</v>
      </c>
      <c r="M7975" s="1109">
        <v>0</v>
      </c>
      <c r="N7975" s="1109">
        <v>0</v>
      </c>
      <c r="O7975" s="1109">
        <v>0</v>
      </c>
      <c r="P7975" s="1109">
        <v>0</v>
      </c>
      <c r="Q7975" s="1109">
        <v>0</v>
      </c>
    </row>
    <row r="7976" spans="1:17">
      <c r="A7976" s="1109">
        <v>23869</v>
      </c>
      <c r="B7976" s="1110" t="s">
        <v>10856</v>
      </c>
      <c r="C7976" s="1109">
        <v>2</v>
      </c>
      <c r="D7976" s="1109">
        <v>1.528</v>
      </c>
      <c r="E7976" s="1109">
        <v>4.45</v>
      </c>
      <c r="F7976" s="1109">
        <v>0</v>
      </c>
      <c r="G7976" s="1110" t="s">
        <v>4654</v>
      </c>
      <c r="H7976" s="1110" t="s">
        <v>4654</v>
      </c>
      <c r="I7976" s="1110" t="s">
        <v>4654</v>
      </c>
      <c r="J7976" s="1109">
        <v>0</v>
      </c>
      <c r="K7976" s="1109">
        <v>0</v>
      </c>
      <c r="L7976" s="1109">
        <v>0</v>
      </c>
      <c r="M7976" s="1109">
        <v>0</v>
      </c>
      <c r="N7976" s="1109">
        <v>0</v>
      </c>
      <c r="O7976" s="1109">
        <v>0</v>
      </c>
      <c r="P7976" s="1109">
        <v>0</v>
      </c>
      <c r="Q7976" s="1109">
        <v>0</v>
      </c>
    </row>
    <row r="7977" spans="1:17">
      <c r="A7977" s="1109">
        <v>23870</v>
      </c>
      <c r="B7977" s="1110" t="s">
        <v>10856</v>
      </c>
      <c r="C7977" s="1109">
        <v>2.375</v>
      </c>
      <c r="D7977" s="1109">
        <v>2.125</v>
      </c>
      <c r="E7977" s="1109">
        <v>3.0070000000000001</v>
      </c>
      <c r="F7977" s="1109">
        <v>0</v>
      </c>
      <c r="G7977" s="1110" t="s">
        <v>4654</v>
      </c>
      <c r="H7977" s="1110" t="s">
        <v>4654</v>
      </c>
      <c r="I7977" s="1110" t="s">
        <v>4654</v>
      </c>
      <c r="J7977" s="1109">
        <v>0</v>
      </c>
      <c r="K7977" s="1109">
        <v>0</v>
      </c>
      <c r="L7977" s="1109">
        <v>0</v>
      </c>
      <c r="M7977" s="1109">
        <v>0</v>
      </c>
      <c r="N7977" s="1109">
        <v>0</v>
      </c>
      <c r="O7977" s="1109">
        <v>0</v>
      </c>
      <c r="P7977" s="1109">
        <v>0</v>
      </c>
      <c r="Q7977" s="1109">
        <v>0</v>
      </c>
    </row>
    <row r="7978" spans="1:17">
      <c r="A7978" s="1109">
        <v>23871</v>
      </c>
      <c r="B7978" s="1110" t="s">
        <v>10856</v>
      </c>
      <c r="C7978" s="1109">
        <v>2.375</v>
      </c>
      <c r="D7978" s="1109">
        <v>2.1070000000000002</v>
      </c>
      <c r="E7978" s="1109">
        <v>3.21</v>
      </c>
      <c r="F7978" s="1109">
        <v>0</v>
      </c>
      <c r="G7978" s="1110" t="s">
        <v>4654</v>
      </c>
      <c r="H7978" s="1110" t="s">
        <v>4654</v>
      </c>
      <c r="I7978" s="1110" t="s">
        <v>4654</v>
      </c>
      <c r="J7978" s="1109">
        <v>0</v>
      </c>
      <c r="K7978" s="1109">
        <v>0</v>
      </c>
      <c r="L7978" s="1109">
        <v>0</v>
      </c>
      <c r="M7978" s="1109">
        <v>0</v>
      </c>
      <c r="N7978" s="1109">
        <v>0</v>
      </c>
      <c r="O7978" s="1109">
        <v>0</v>
      </c>
      <c r="P7978" s="1109">
        <v>0</v>
      </c>
      <c r="Q7978" s="1109">
        <v>0</v>
      </c>
    </row>
    <row r="7979" spans="1:17">
      <c r="A7979" s="1109">
        <v>23872</v>
      </c>
      <c r="B7979" s="1110" t="s">
        <v>10856</v>
      </c>
      <c r="C7979" s="1109">
        <v>2.375</v>
      </c>
      <c r="D7979" s="1109">
        <v>2.085</v>
      </c>
      <c r="E7979" s="1109">
        <v>3.4569999999999999</v>
      </c>
      <c r="F7979" s="1109">
        <v>0</v>
      </c>
      <c r="G7979" s="1110" t="s">
        <v>4654</v>
      </c>
      <c r="H7979" s="1110" t="s">
        <v>4654</v>
      </c>
      <c r="I7979" s="1110" t="s">
        <v>4654</v>
      </c>
      <c r="J7979" s="1109">
        <v>0</v>
      </c>
      <c r="K7979" s="1109">
        <v>0</v>
      </c>
      <c r="L7979" s="1109">
        <v>0</v>
      </c>
      <c r="M7979" s="1109">
        <v>0</v>
      </c>
      <c r="N7979" s="1109">
        <v>0</v>
      </c>
      <c r="O7979" s="1109">
        <v>0</v>
      </c>
      <c r="P7979" s="1109">
        <v>0</v>
      </c>
      <c r="Q7979" s="1109">
        <v>0</v>
      </c>
    </row>
    <row r="7980" spans="1:17">
      <c r="A7980" s="1109">
        <v>23873</v>
      </c>
      <c r="B7980" s="1110" t="s">
        <v>10856</v>
      </c>
      <c r="C7980" s="1109">
        <v>2.375</v>
      </c>
      <c r="D7980" s="1109">
        <v>2.0630000000000002</v>
      </c>
      <c r="E7980" s="1109">
        <v>3.7</v>
      </c>
      <c r="F7980" s="1109">
        <v>0</v>
      </c>
      <c r="G7980" s="1110" t="s">
        <v>4654</v>
      </c>
      <c r="H7980" s="1110" t="s">
        <v>4654</v>
      </c>
      <c r="I7980" s="1110" t="s">
        <v>4654</v>
      </c>
      <c r="J7980" s="1109">
        <v>0</v>
      </c>
      <c r="K7980" s="1109">
        <v>0</v>
      </c>
      <c r="L7980" s="1109">
        <v>0</v>
      </c>
      <c r="M7980" s="1109">
        <v>0</v>
      </c>
      <c r="N7980" s="1109">
        <v>0</v>
      </c>
      <c r="O7980" s="1109">
        <v>0</v>
      </c>
      <c r="P7980" s="1109">
        <v>0</v>
      </c>
      <c r="Q7980" s="1109">
        <v>0</v>
      </c>
    </row>
    <row r="7981" spans="1:17">
      <c r="A7981" s="1109">
        <v>23874</v>
      </c>
      <c r="B7981" s="1110" t="s">
        <v>10856</v>
      </c>
      <c r="C7981" s="1109">
        <v>2.375</v>
      </c>
      <c r="D7981" s="1109">
        <v>2.0249999999999999</v>
      </c>
      <c r="E7981" s="1109">
        <v>4.1159999999999997</v>
      </c>
      <c r="F7981" s="1109">
        <v>0</v>
      </c>
      <c r="G7981" s="1110" t="s">
        <v>4654</v>
      </c>
      <c r="H7981" s="1110" t="s">
        <v>4654</v>
      </c>
      <c r="I7981" s="1110" t="s">
        <v>4654</v>
      </c>
      <c r="J7981" s="1109">
        <v>0</v>
      </c>
      <c r="K7981" s="1109">
        <v>0</v>
      </c>
      <c r="L7981" s="1109">
        <v>0</v>
      </c>
      <c r="M7981" s="1109">
        <v>0</v>
      </c>
      <c r="N7981" s="1109">
        <v>0</v>
      </c>
      <c r="O7981" s="1109">
        <v>0</v>
      </c>
      <c r="P7981" s="1109">
        <v>0</v>
      </c>
      <c r="Q7981" s="1109">
        <v>0</v>
      </c>
    </row>
    <row r="7982" spans="1:17">
      <c r="A7982" s="1109">
        <v>23875</v>
      </c>
      <c r="B7982" s="1110" t="s">
        <v>10856</v>
      </c>
      <c r="C7982" s="1109">
        <v>2.375</v>
      </c>
      <c r="D7982" s="1109">
        <v>1.9990000000000001</v>
      </c>
      <c r="E7982" s="1109">
        <v>4.3949999999999996</v>
      </c>
      <c r="F7982" s="1109">
        <v>0</v>
      </c>
      <c r="G7982" s="1110" t="s">
        <v>4654</v>
      </c>
      <c r="H7982" s="1110" t="s">
        <v>4654</v>
      </c>
      <c r="I7982" s="1110" t="s">
        <v>4654</v>
      </c>
      <c r="J7982" s="1109">
        <v>0</v>
      </c>
      <c r="K7982" s="1109">
        <v>0</v>
      </c>
      <c r="L7982" s="1109">
        <v>0</v>
      </c>
      <c r="M7982" s="1109">
        <v>0</v>
      </c>
      <c r="N7982" s="1109">
        <v>0</v>
      </c>
      <c r="O7982" s="1109">
        <v>0</v>
      </c>
      <c r="P7982" s="1109">
        <v>0</v>
      </c>
      <c r="Q7982" s="1109">
        <v>0</v>
      </c>
    </row>
    <row r="7983" spans="1:17">
      <c r="A7983" s="1109">
        <v>23876</v>
      </c>
      <c r="B7983" s="1110" t="s">
        <v>10856</v>
      </c>
      <c r="C7983" s="1109">
        <v>2.375</v>
      </c>
      <c r="D7983" s="1109">
        <v>1.9690000000000001</v>
      </c>
      <c r="E7983" s="1109">
        <v>4.7130000000000001</v>
      </c>
      <c r="F7983" s="1109">
        <v>0</v>
      </c>
      <c r="G7983" s="1110" t="s">
        <v>4654</v>
      </c>
      <c r="H7983" s="1110" t="s">
        <v>4654</v>
      </c>
      <c r="I7983" s="1110" t="s">
        <v>4654</v>
      </c>
      <c r="J7983" s="1109">
        <v>0</v>
      </c>
      <c r="K7983" s="1109">
        <v>0</v>
      </c>
      <c r="L7983" s="1109">
        <v>0</v>
      </c>
      <c r="M7983" s="1109">
        <v>0</v>
      </c>
      <c r="N7983" s="1109">
        <v>0</v>
      </c>
      <c r="O7983" s="1109">
        <v>0</v>
      </c>
      <c r="P7983" s="1109">
        <v>0</v>
      </c>
      <c r="Q7983" s="1109">
        <v>0</v>
      </c>
    </row>
    <row r="7984" spans="1:17">
      <c r="A7984" s="1109">
        <v>23877</v>
      </c>
      <c r="B7984" s="1110" t="s">
        <v>10856</v>
      </c>
      <c r="C7984" s="1109">
        <v>2.375</v>
      </c>
      <c r="D7984" s="1109">
        <v>1.927</v>
      </c>
      <c r="E7984" s="1109">
        <v>5.1509999999999998</v>
      </c>
      <c r="F7984" s="1109">
        <v>0</v>
      </c>
      <c r="G7984" s="1110" t="s">
        <v>4654</v>
      </c>
      <c r="H7984" s="1110" t="s">
        <v>4654</v>
      </c>
      <c r="I7984" s="1110" t="s">
        <v>4654</v>
      </c>
      <c r="J7984" s="1109">
        <v>0</v>
      </c>
      <c r="K7984" s="1109">
        <v>0</v>
      </c>
      <c r="L7984" s="1109">
        <v>0</v>
      </c>
      <c r="M7984" s="1109">
        <v>0</v>
      </c>
      <c r="N7984" s="1109">
        <v>0</v>
      </c>
      <c r="O7984" s="1109">
        <v>0</v>
      </c>
      <c r="P7984" s="1109">
        <v>0</v>
      </c>
      <c r="Q7984" s="1109">
        <v>0</v>
      </c>
    </row>
    <row r="7985" spans="1:17">
      <c r="A7985" s="1109">
        <v>23878</v>
      </c>
      <c r="B7985" s="1110" t="s">
        <v>10856</v>
      </c>
      <c r="C7985" s="1109">
        <v>2.375</v>
      </c>
      <c r="D7985" s="1109">
        <v>1.903</v>
      </c>
      <c r="E7985" s="1109">
        <v>5.3959999999999999</v>
      </c>
      <c r="F7985" s="1109">
        <v>0</v>
      </c>
      <c r="G7985" s="1110" t="s">
        <v>4654</v>
      </c>
      <c r="H7985" s="1110" t="s">
        <v>4654</v>
      </c>
      <c r="I7985" s="1110" t="s">
        <v>4654</v>
      </c>
      <c r="J7985" s="1109">
        <v>0</v>
      </c>
      <c r="K7985" s="1109">
        <v>0</v>
      </c>
      <c r="L7985" s="1109">
        <v>0</v>
      </c>
      <c r="M7985" s="1109">
        <v>0</v>
      </c>
      <c r="N7985" s="1109">
        <v>0</v>
      </c>
      <c r="O7985" s="1109">
        <v>0</v>
      </c>
      <c r="P7985" s="1109">
        <v>0</v>
      </c>
      <c r="Q7985" s="1109">
        <v>0</v>
      </c>
    </row>
    <row r="7986" spans="1:17">
      <c r="A7986" s="1109">
        <v>23879</v>
      </c>
      <c r="B7986" s="1110" t="s">
        <v>10857</v>
      </c>
      <c r="C7986" s="1109">
        <v>0.625</v>
      </c>
      <c r="D7986" s="1109">
        <v>0.45100000000000001</v>
      </c>
      <c r="E7986" s="1109">
        <v>0.5</v>
      </c>
      <c r="F7986" s="1109">
        <v>0</v>
      </c>
      <c r="G7986" s="1110" t="s">
        <v>4654</v>
      </c>
      <c r="H7986" s="1110" t="s">
        <v>4654</v>
      </c>
      <c r="I7986" s="1110" t="s">
        <v>4654</v>
      </c>
      <c r="J7986" s="1109">
        <v>0</v>
      </c>
      <c r="K7986" s="1109">
        <v>0</v>
      </c>
      <c r="L7986" s="1109">
        <v>0</v>
      </c>
      <c r="M7986" s="1109">
        <v>0</v>
      </c>
      <c r="N7986" s="1109">
        <v>0</v>
      </c>
      <c r="O7986" s="1109">
        <v>0</v>
      </c>
      <c r="P7986" s="1109">
        <v>0</v>
      </c>
      <c r="Q7986" s="1109">
        <v>0</v>
      </c>
    </row>
    <row r="7987" spans="1:17">
      <c r="A7987" s="1109">
        <v>23880</v>
      </c>
      <c r="B7987" s="1110" t="s">
        <v>10857</v>
      </c>
      <c r="C7987" s="1109">
        <v>0.625</v>
      </c>
      <c r="D7987" s="1109">
        <v>0.435</v>
      </c>
      <c r="E7987" s="1109">
        <v>0.53800000000000003</v>
      </c>
      <c r="F7987" s="1109">
        <v>0</v>
      </c>
      <c r="G7987" s="1110" t="s">
        <v>4654</v>
      </c>
      <c r="H7987" s="1110" t="s">
        <v>4654</v>
      </c>
      <c r="I7987" s="1110" t="s">
        <v>4654</v>
      </c>
      <c r="J7987" s="1109">
        <v>0</v>
      </c>
      <c r="K7987" s="1109">
        <v>0</v>
      </c>
      <c r="L7987" s="1109">
        <v>0</v>
      </c>
      <c r="M7987" s="1109">
        <v>0</v>
      </c>
      <c r="N7987" s="1109">
        <v>0</v>
      </c>
      <c r="O7987" s="1109">
        <v>0</v>
      </c>
      <c r="P7987" s="1109">
        <v>0</v>
      </c>
      <c r="Q7987" s="1109">
        <v>0</v>
      </c>
    </row>
    <row r="7988" spans="1:17">
      <c r="A7988" s="1109">
        <v>23881</v>
      </c>
      <c r="B7988" s="1110" t="s">
        <v>10857</v>
      </c>
      <c r="C7988" s="1109">
        <v>0.625</v>
      </c>
      <c r="D7988" s="1109">
        <v>0.42099999999999999</v>
      </c>
      <c r="E7988" s="1109">
        <v>0.56999999999999995</v>
      </c>
      <c r="F7988" s="1109">
        <v>0</v>
      </c>
      <c r="G7988" s="1110" t="s">
        <v>4654</v>
      </c>
      <c r="H7988" s="1110" t="s">
        <v>4654</v>
      </c>
      <c r="I7988" s="1110" t="s">
        <v>4654</v>
      </c>
      <c r="J7988" s="1109">
        <v>0</v>
      </c>
      <c r="K7988" s="1109">
        <v>0</v>
      </c>
      <c r="L7988" s="1109">
        <v>0</v>
      </c>
      <c r="M7988" s="1109">
        <v>0</v>
      </c>
      <c r="N7988" s="1109">
        <v>0</v>
      </c>
      <c r="O7988" s="1109">
        <v>0</v>
      </c>
      <c r="P7988" s="1109">
        <v>0</v>
      </c>
      <c r="Q7988" s="1109">
        <v>0</v>
      </c>
    </row>
    <row r="7989" spans="1:17">
      <c r="A7989" s="1109">
        <v>23882</v>
      </c>
      <c r="B7989" s="1110" t="s">
        <v>10857</v>
      </c>
      <c r="C7989" s="1109">
        <v>0.75</v>
      </c>
      <c r="D7989" s="1109">
        <v>0.57599999999999996</v>
      </c>
      <c r="E7989" s="1109">
        <v>0.61699999999999999</v>
      </c>
      <c r="F7989" s="1109">
        <v>0</v>
      </c>
      <c r="G7989" s="1110" t="s">
        <v>4654</v>
      </c>
      <c r="H7989" s="1110" t="s">
        <v>4654</v>
      </c>
      <c r="I7989" s="1110" t="s">
        <v>4654</v>
      </c>
      <c r="J7989" s="1109">
        <v>0</v>
      </c>
      <c r="K7989" s="1109">
        <v>0</v>
      </c>
      <c r="L7989" s="1109">
        <v>0</v>
      </c>
      <c r="M7989" s="1109">
        <v>0</v>
      </c>
      <c r="N7989" s="1109">
        <v>0</v>
      </c>
      <c r="O7989" s="1109">
        <v>0</v>
      </c>
      <c r="P7989" s="1109">
        <v>0</v>
      </c>
      <c r="Q7989" s="1109">
        <v>0</v>
      </c>
    </row>
    <row r="7990" spans="1:17">
      <c r="A7990" s="1109">
        <v>23883</v>
      </c>
      <c r="B7990" s="1110" t="s">
        <v>10857</v>
      </c>
      <c r="C7990" s="1109">
        <v>0.75</v>
      </c>
      <c r="D7990" s="1109">
        <v>0.56000000000000005</v>
      </c>
      <c r="E7990" s="1109">
        <v>0.66500000000000004</v>
      </c>
      <c r="F7990" s="1109">
        <v>0</v>
      </c>
      <c r="G7990" s="1110" t="s">
        <v>4654</v>
      </c>
      <c r="H7990" s="1110" t="s">
        <v>4654</v>
      </c>
      <c r="I7990" s="1110" t="s">
        <v>4654</v>
      </c>
      <c r="J7990" s="1109">
        <v>0</v>
      </c>
      <c r="K7990" s="1109">
        <v>0</v>
      </c>
      <c r="L7990" s="1109">
        <v>0</v>
      </c>
      <c r="M7990" s="1109">
        <v>0</v>
      </c>
      <c r="N7990" s="1109">
        <v>0</v>
      </c>
      <c r="O7990" s="1109">
        <v>0</v>
      </c>
      <c r="P7990" s="1109">
        <v>0</v>
      </c>
      <c r="Q7990" s="1109">
        <v>0</v>
      </c>
    </row>
    <row r="7991" spans="1:17">
      <c r="A7991" s="1109">
        <v>23884</v>
      </c>
      <c r="B7991" s="1110" t="s">
        <v>10857</v>
      </c>
      <c r="C7991" s="1109">
        <v>0.75</v>
      </c>
      <c r="D7991" s="1109">
        <v>0.54600000000000004</v>
      </c>
      <c r="E7991" s="1109">
        <v>0.70699999999999996</v>
      </c>
      <c r="F7991" s="1109">
        <v>0</v>
      </c>
      <c r="G7991" s="1110" t="s">
        <v>4654</v>
      </c>
      <c r="H7991" s="1110" t="s">
        <v>4654</v>
      </c>
      <c r="I7991" s="1110" t="s">
        <v>4654</v>
      </c>
      <c r="J7991" s="1109">
        <v>0</v>
      </c>
      <c r="K7991" s="1109">
        <v>0</v>
      </c>
      <c r="L7991" s="1109">
        <v>0</v>
      </c>
      <c r="M7991" s="1109">
        <v>0</v>
      </c>
      <c r="N7991" s="1109">
        <v>0</v>
      </c>
      <c r="O7991" s="1109">
        <v>0</v>
      </c>
      <c r="P7991" s="1109">
        <v>0</v>
      </c>
      <c r="Q7991" s="1109">
        <v>0</v>
      </c>
    </row>
    <row r="7992" spans="1:17">
      <c r="A7992" s="1109">
        <v>23885</v>
      </c>
      <c r="B7992" s="1110" t="s">
        <v>10857</v>
      </c>
      <c r="C7992" s="1109">
        <v>0.75</v>
      </c>
      <c r="D7992" s="1109">
        <v>0.53200000000000003</v>
      </c>
      <c r="E7992" s="1109">
        <v>0.747</v>
      </c>
      <c r="F7992" s="1109">
        <v>0</v>
      </c>
      <c r="G7992" s="1110" t="s">
        <v>4654</v>
      </c>
      <c r="H7992" s="1110" t="s">
        <v>4654</v>
      </c>
      <c r="I7992" s="1110" t="s">
        <v>4654</v>
      </c>
      <c r="J7992" s="1109">
        <v>0</v>
      </c>
      <c r="K7992" s="1109">
        <v>0</v>
      </c>
      <c r="L7992" s="1109">
        <v>0</v>
      </c>
      <c r="M7992" s="1109">
        <v>0</v>
      </c>
      <c r="N7992" s="1109">
        <v>0</v>
      </c>
      <c r="O7992" s="1109">
        <v>0</v>
      </c>
      <c r="P7992" s="1109">
        <v>0</v>
      </c>
      <c r="Q7992" s="1109">
        <v>0</v>
      </c>
    </row>
    <row r="7993" spans="1:17">
      <c r="A7993" s="1109">
        <v>23886</v>
      </c>
      <c r="B7993" s="1110" t="s">
        <v>10857</v>
      </c>
      <c r="C7993" s="1109">
        <v>1</v>
      </c>
      <c r="D7993" s="1109">
        <v>0.82599999999999996</v>
      </c>
      <c r="E7993" s="1109">
        <v>0.84899999999999998</v>
      </c>
      <c r="F7993" s="1109">
        <v>0</v>
      </c>
      <c r="G7993" s="1110" t="s">
        <v>4654</v>
      </c>
      <c r="H7993" s="1110" t="s">
        <v>4654</v>
      </c>
      <c r="I7993" s="1110" t="s">
        <v>4654</v>
      </c>
      <c r="J7993" s="1109">
        <v>0</v>
      </c>
      <c r="K7993" s="1109">
        <v>0</v>
      </c>
      <c r="L7993" s="1109">
        <v>0</v>
      </c>
      <c r="M7993" s="1109">
        <v>0</v>
      </c>
      <c r="N7993" s="1109">
        <v>0</v>
      </c>
      <c r="O7993" s="1109">
        <v>0</v>
      </c>
      <c r="P7993" s="1109">
        <v>0</v>
      </c>
      <c r="Q7993" s="1109">
        <v>0</v>
      </c>
    </row>
    <row r="7994" spans="1:17">
      <c r="A7994" s="1109">
        <v>23887</v>
      </c>
      <c r="B7994" s="1110" t="s">
        <v>10857</v>
      </c>
      <c r="C7994" s="1109">
        <v>1</v>
      </c>
      <c r="D7994" s="1109">
        <v>0.81</v>
      </c>
      <c r="E7994" s="1109">
        <v>0.91900000000000004</v>
      </c>
      <c r="F7994" s="1109">
        <v>0</v>
      </c>
      <c r="G7994" s="1110" t="s">
        <v>4654</v>
      </c>
      <c r="H7994" s="1110" t="s">
        <v>4654</v>
      </c>
      <c r="I7994" s="1110" t="s">
        <v>4654</v>
      </c>
      <c r="J7994" s="1109">
        <v>0</v>
      </c>
      <c r="K7994" s="1109">
        <v>0</v>
      </c>
      <c r="L7994" s="1109">
        <v>0</v>
      </c>
      <c r="M7994" s="1109">
        <v>0</v>
      </c>
      <c r="N7994" s="1109">
        <v>0</v>
      </c>
      <c r="O7994" s="1109">
        <v>0</v>
      </c>
      <c r="P7994" s="1109">
        <v>0</v>
      </c>
      <c r="Q7994" s="1109">
        <v>0</v>
      </c>
    </row>
    <row r="7995" spans="1:17">
      <c r="A7995" s="1109">
        <v>23888</v>
      </c>
      <c r="B7995" s="1110" t="s">
        <v>10857</v>
      </c>
      <c r="C7995" s="1109">
        <v>1</v>
      </c>
      <c r="D7995" s="1109">
        <v>0.79600000000000004</v>
      </c>
      <c r="E7995" s="1109">
        <v>0.97899999999999998</v>
      </c>
      <c r="F7995" s="1109">
        <v>0</v>
      </c>
      <c r="G7995" s="1110" t="s">
        <v>4654</v>
      </c>
      <c r="H7995" s="1110" t="s">
        <v>4654</v>
      </c>
      <c r="I7995" s="1110" t="s">
        <v>4654</v>
      </c>
      <c r="J7995" s="1109">
        <v>0</v>
      </c>
      <c r="K7995" s="1109">
        <v>0</v>
      </c>
      <c r="L7995" s="1109">
        <v>0</v>
      </c>
      <c r="M7995" s="1109">
        <v>0</v>
      </c>
      <c r="N7995" s="1109">
        <v>0</v>
      </c>
      <c r="O7995" s="1109">
        <v>0</v>
      </c>
      <c r="P7995" s="1109">
        <v>0</v>
      </c>
      <c r="Q7995" s="1109">
        <v>0</v>
      </c>
    </row>
    <row r="7996" spans="1:17">
      <c r="A7996" s="1109">
        <v>23889</v>
      </c>
      <c r="B7996" s="1110" t="s">
        <v>10857</v>
      </c>
      <c r="C7996" s="1109">
        <v>1</v>
      </c>
      <c r="D7996" s="1109">
        <v>0.78200000000000003</v>
      </c>
      <c r="E7996" s="1109">
        <v>1.038</v>
      </c>
      <c r="F7996" s="1109">
        <v>0</v>
      </c>
      <c r="G7996" s="1110" t="s">
        <v>4654</v>
      </c>
      <c r="H7996" s="1110" t="s">
        <v>4654</v>
      </c>
      <c r="I7996" s="1110" t="s">
        <v>4654</v>
      </c>
      <c r="J7996" s="1109">
        <v>0</v>
      </c>
      <c r="K7996" s="1109">
        <v>0</v>
      </c>
      <c r="L7996" s="1109">
        <v>0</v>
      </c>
      <c r="M7996" s="1109">
        <v>0</v>
      </c>
      <c r="N7996" s="1109">
        <v>0</v>
      </c>
      <c r="O7996" s="1109">
        <v>0</v>
      </c>
      <c r="P7996" s="1109">
        <v>0</v>
      </c>
      <c r="Q7996" s="1109">
        <v>0</v>
      </c>
    </row>
    <row r="7997" spans="1:17">
      <c r="A7997" s="1109">
        <v>23890</v>
      </c>
      <c r="B7997" s="1110" t="s">
        <v>10857</v>
      </c>
      <c r="C7997" s="1109">
        <v>1</v>
      </c>
      <c r="D7997" s="1109">
        <v>0.76400000000000001</v>
      </c>
      <c r="E7997" s="1109">
        <v>1.113</v>
      </c>
      <c r="F7997" s="1109">
        <v>0</v>
      </c>
      <c r="G7997" s="1110" t="s">
        <v>4654</v>
      </c>
      <c r="H7997" s="1110" t="s">
        <v>4654</v>
      </c>
      <c r="I7997" s="1110" t="s">
        <v>4654</v>
      </c>
      <c r="J7997" s="1109">
        <v>0</v>
      </c>
      <c r="K7997" s="1109">
        <v>0</v>
      </c>
      <c r="L7997" s="1109">
        <v>0</v>
      </c>
      <c r="M7997" s="1109">
        <v>0</v>
      </c>
      <c r="N7997" s="1109">
        <v>0</v>
      </c>
      <c r="O7997" s="1109">
        <v>0</v>
      </c>
      <c r="P7997" s="1109">
        <v>0</v>
      </c>
      <c r="Q7997" s="1109">
        <v>0</v>
      </c>
    </row>
    <row r="7998" spans="1:17">
      <c r="A7998" s="1109">
        <v>23891</v>
      </c>
      <c r="B7998" s="1110" t="s">
        <v>10857</v>
      </c>
      <c r="C7998" s="1109">
        <v>1</v>
      </c>
      <c r="D7998" s="1109">
        <v>0.75</v>
      </c>
      <c r="E7998" s="1109">
        <v>1.169</v>
      </c>
      <c r="F7998" s="1109">
        <v>0</v>
      </c>
      <c r="G7998" s="1110" t="s">
        <v>4654</v>
      </c>
      <c r="H7998" s="1110" t="s">
        <v>4654</v>
      </c>
      <c r="I7998" s="1110" t="s">
        <v>4654</v>
      </c>
      <c r="J7998" s="1109">
        <v>0</v>
      </c>
      <c r="K7998" s="1109">
        <v>0</v>
      </c>
      <c r="L7998" s="1109">
        <v>0</v>
      </c>
      <c r="M7998" s="1109">
        <v>0</v>
      </c>
      <c r="N7998" s="1109">
        <v>0</v>
      </c>
      <c r="O7998" s="1109">
        <v>0</v>
      </c>
      <c r="P7998" s="1109">
        <v>0</v>
      </c>
      <c r="Q7998" s="1109">
        <v>0</v>
      </c>
    </row>
    <row r="7999" spans="1:17">
      <c r="A7999" s="1109">
        <v>23892</v>
      </c>
      <c r="B7999" s="1110" t="s">
        <v>10857</v>
      </c>
      <c r="C7999" s="1109">
        <v>1.25</v>
      </c>
      <c r="D7999" s="1109">
        <v>1.0760000000000001</v>
      </c>
      <c r="E7999" s="1109">
        <v>1.0820000000000001</v>
      </c>
      <c r="F7999" s="1109">
        <v>0</v>
      </c>
      <c r="G7999" s="1110" t="s">
        <v>4654</v>
      </c>
      <c r="H7999" s="1110" t="s">
        <v>4654</v>
      </c>
      <c r="I7999" s="1110" t="s">
        <v>4654</v>
      </c>
      <c r="J7999" s="1109">
        <v>0</v>
      </c>
      <c r="K7999" s="1109">
        <v>0</v>
      </c>
      <c r="L7999" s="1109">
        <v>0</v>
      </c>
      <c r="M7999" s="1109">
        <v>0</v>
      </c>
      <c r="N7999" s="1109">
        <v>0</v>
      </c>
      <c r="O7999" s="1109">
        <v>0</v>
      </c>
      <c r="P7999" s="1109">
        <v>0</v>
      </c>
      <c r="Q7999" s="1109">
        <v>0</v>
      </c>
    </row>
    <row r="8000" spans="1:17">
      <c r="A8000" s="1109">
        <v>23893</v>
      </c>
      <c r="B8000" s="1110" t="s">
        <v>10857</v>
      </c>
      <c r="C8000" s="1109">
        <v>1.25</v>
      </c>
      <c r="D8000" s="1109">
        <v>1.06</v>
      </c>
      <c r="E8000" s="1109">
        <v>1.173</v>
      </c>
      <c r="F8000" s="1109">
        <v>0</v>
      </c>
      <c r="G8000" s="1110" t="s">
        <v>4654</v>
      </c>
      <c r="H8000" s="1110" t="s">
        <v>4654</v>
      </c>
      <c r="I8000" s="1110" t="s">
        <v>4654</v>
      </c>
      <c r="J8000" s="1109">
        <v>0</v>
      </c>
      <c r="K8000" s="1109">
        <v>0</v>
      </c>
      <c r="L8000" s="1109">
        <v>0</v>
      </c>
      <c r="M8000" s="1109">
        <v>0</v>
      </c>
      <c r="N8000" s="1109">
        <v>0</v>
      </c>
      <c r="O8000" s="1109">
        <v>0</v>
      </c>
      <c r="P8000" s="1109">
        <v>0</v>
      </c>
      <c r="Q8000" s="1109">
        <v>0</v>
      </c>
    </row>
    <row r="8001" spans="1:17">
      <c r="A8001" s="1109">
        <v>23894</v>
      </c>
      <c r="B8001" s="1110" t="s">
        <v>10857</v>
      </c>
      <c r="C8001" s="1109">
        <v>1.25</v>
      </c>
      <c r="D8001" s="1109">
        <v>1.046</v>
      </c>
      <c r="E8001" s="1109">
        <v>1.252</v>
      </c>
      <c r="F8001" s="1109">
        <v>0</v>
      </c>
      <c r="G8001" s="1110" t="s">
        <v>4654</v>
      </c>
      <c r="H8001" s="1110" t="s">
        <v>4654</v>
      </c>
      <c r="I8001" s="1110" t="s">
        <v>4654</v>
      </c>
      <c r="J8001" s="1109">
        <v>0</v>
      </c>
      <c r="K8001" s="1109">
        <v>0</v>
      </c>
      <c r="L8001" s="1109">
        <v>0</v>
      </c>
      <c r="M8001" s="1109">
        <v>0</v>
      </c>
      <c r="N8001" s="1109">
        <v>0</v>
      </c>
      <c r="O8001" s="1109">
        <v>0</v>
      </c>
      <c r="P8001" s="1109">
        <v>0</v>
      </c>
      <c r="Q8001" s="1109">
        <v>0</v>
      </c>
    </row>
    <row r="8002" spans="1:17">
      <c r="A8002" s="1109">
        <v>23895</v>
      </c>
      <c r="B8002" s="1110" t="s">
        <v>10857</v>
      </c>
      <c r="C8002" s="1109">
        <v>1.25</v>
      </c>
      <c r="D8002" s="1109">
        <v>1.032</v>
      </c>
      <c r="E8002" s="1109">
        <v>1.33</v>
      </c>
      <c r="F8002" s="1109">
        <v>0</v>
      </c>
      <c r="G8002" s="1110" t="s">
        <v>4654</v>
      </c>
      <c r="H8002" s="1110" t="s">
        <v>4654</v>
      </c>
      <c r="I8002" s="1110" t="s">
        <v>4654</v>
      </c>
      <c r="J8002" s="1109">
        <v>0</v>
      </c>
      <c r="K8002" s="1109">
        <v>0</v>
      </c>
      <c r="L8002" s="1109">
        <v>0</v>
      </c>
      <c r="M8002" s="1109">
        <v>0</v>
      </c>
      <c r="N8002" s="1109">
        <v>0</v>
      </c>
      <c r="O8002" s="1109">
        <v>0</v>
      </c>
      <c r="P8002" s="1109">
        <v>0</v>
      </c>
      <c r="Q8002" s="1109">
        <v>0</v>
      </c>
    </row>
    <row r="8003" spans="1:17">
      <c r="A8003" s="1109">
        <v>23896</v>
      </c>
      <c r="B8003" s="1110" t="s">
        <v>10857</v>
      </c>
      <c r="C8003" s="1109">
        <v>1.25</v>
      </c>
      <c r="D8003" s="1109">
        <v>1.014</v>
      </c>
      <c r="E8003" s="1109">
        <v>1.4279999999999999</v>
      </c>
      <c r="F8003" s="1109">
        <v>0</v>
      </c>
      <c r="G8003" s="1110" t="s">
        <v>4654</v>
      </c>
      <c r="H8003" s="1110" t="s">
        <v>4654</v>
      </c>
      <c r="I8003" s="1110" t="s">
        <v>4654</v>
      </c>
      <c r="J8003" s="1109">
        <v>0</v>
      </c>
      <c r="K8003" s="1109">
        <v>0</v>
      </c>
      <c r="L8003" s="1109">
        <v>0</v>
      </c>
      <c r="M8003" s="1109">
        <v>0</v>
      </c>
      <c r="N8003" s="1109">
        <v>0</v>
      </c>
      <c r="O8003" s="1109">
        <v>0</v>
      </c>
      <c r="P8003" s="1109">
        <v>0</v>
      </c>
      <c r="Q8003" s="1109">
        <v>0</v>
      </c>
    </row>
    <row r="8004" spans="1:17">
      <c r="A8004" s="1109">
        <v>23897</v>
      </c>
      <c r="B8004" s="1110" t="s">
        <v>10857</v>
      </c>
      <c r="C8004" s="1109">
        <v>1.25</v>
      </c>
      <c r="D8004" s="1109">
        <v>1</v>
      </c>
      <c r="E8004" s="1109">
        <v>1.5029999999999999</v>
      </c>
      <c r="F8004" s="1109">
        <v>0</v>
      </c>
      <c r="G8004" s="1110" t="s">
        <v>4654</v>
      </c>
      <c r="H8004" s="1110" t="s">
        <v>4654</v>
      </c>
      <c r="I8004" s="1110" t="s">
        <v>4654</v>
      </c>
      <c r="J8004" s="1109">
        <v>0</v>
      </c>
      <c r="K8004" s="1109">
        <v>0</v>
      </c>
      <c r="L8004" s="1109">
        <v>0</v>
      </c>
      <c r="M8004" s="1109">
        <v>0</v>
      </c>
      <c r="N8004" s="1109">
        <v>0</v>
      </c>
      <c r="O8004" s="1109">
        <v>0</v>
      </c>
      <c r="P8004" s="1109">
        <v>0</v>
      </c>
      <c r="Q8004" s="1109">
        <v>0</v>
      </c>
    </row>
    <row r="8005" spans="1:17">
      <c r="A8005" s="1109">
        <v>23898</v>
      </c>
      <c r="B8005" s="1110" t="s">
        <v>10857</v>
      </c>
      <c r="C8005" s="1109">
        <v>1.25</v>
      </c>
      <c r="D8005" s="1109">
        <v>0.98199999999999998</v>
      </c>
      <c r="E8005" s="1109">
        <v>1.599</v>
      </c>
      <c r="F8005" s="1109">
        <v>0</v>
      </c>
      <c r="G8005" s="1110" t="s">
        <v>4654</v>
      </c>
      <c r="H8005" s="1110" t="s">
        <v>4654</v>
      </c>
      <c r="I8005" s="1110" t="s">
        <v>4654</v>
      </c>
      <c r="J8005" s="1109">
        <v>0</v>
      </c>
      <c r="K8005" s="1109">
        <v>0</v>
      </c>
      <c r="L8005" s="1109">
        <v>0</v>
      </c>
      <c r="M8005" s="1109">
        <v>0</v>
      </c>
      <c r="N8005" s="1109">
        <v>0</v>
      </c>
      <c r="O8005" s="1109">
        <v>0</v>
      </c>
      <c r="P8005" s="1109">
        <v>0</v>
      </c>
      <c r="Q8005" s="1109">
        <v>0</v>
      </c>
    </row>
    <row r="8006" spans="1:17">
      <c r="A8006" s="1109">
        <v>23899</v>
      </c>
      <c r="B8006" s="1110" t="s">
        <v>10857</v>
      </c>
      <c r="C8006" s="1109">
        <v>1.25</v>
      </c>
      <c r="D8006" s="1109">
        <v>0.96</v>
      </c>
      <c r="E8006" s="1109">
        <v>1.7130000000000001</v>
      </c>
      <c r="F8006" s="1109">
        <v>0</v>
      </c>
      <c r="G8006" s="1110" t="s">
        <v>4654</v>
      </c>
      <c r="H8006" s="1110" t="s">
        <v>4654</v>
      </c>
      <c r="I8006" s="1110" t="s">
        <v>4654</v>
      </c>
      <c r="J8006" s="1109">
        <v>0</v>
      </c>
      <c r="K8006" s="1109">
        <v>0</v>
      </c>
      <c r="L8006" s="1109">
        <v>0</v>
      </c>
      <c r="M8006" s="1109">
        <v>0</v>
      </c>
      <c r="N8006" s="1109">
        <v>0</v>
      </c>
      <c r="O8006" s="1109">
        <v>0</v>
      </c>
      <c r="P8006" s="1109">
        <v>0</v>
      </c>
      <c r="Q8006" s="1109">
        <v>0</v>
      </c>
    </row>
    <row r="8007" spans="1:17">
      <c r="A8007" s="1109">
        <v>23900</v>
      </c>
      <c r="B8007" s="1110" t="s">
        <v>10857</v>
      </c>
      <c r="C8007" s="1109">
        <v>1.25</v>
      </c>
      <c r="D8007" s="1109">
        <v>0.93799999999999994</v>
      </c>
      <c r="E8007" s="1109">
        <v>1.8240000000000001</v>
      </c>
      <c r="F8007" s="1109">
        <v>0</v>
      </c>
      <c r="G8007" s="1110" t="s">
        <v>4654</v>
      </c>
      <c r="H8007" s="1110" t="s">
        <v>4654</v>
      </c>
      <c r="I8007" s="1110" t="s">
        <v>4654</v>
      </c>
      <c r="J8007" s="1109">
        <v>0</v>
      </c>
      <c r="K8007" s="1109">
        <v>0</v>
      </c>
      <c r="L8007" s="1109">
        <v>0</v>
      </c>
      <c r="M8007" s="1109">
        <v>0</v>
      </c>
      <c r="N8007" s="1109">
        <v>0</v>
      </c>
      <c r="O8007" s="1109">
        <v>0</v>
      </c>
      <c r="P8007" s="1109">
        <v>0</v>
      </c>
      <c r="Q8007" s="1109">
        <v>0</v>
      </c>
    </row>
    <row r="8008" spans="1:17">
      <c r="A8008" s="1109">
        <v>23901</v>
      </c>
      <c r="B8008" s="1110" t="s">
        <v>10857</v>
      </c>
      <c r="C8008" s="1109">
        <v>1.25</v>
      </c>
      <c r="D8008" s="1109">
        <v>0.9</v>
      </c>
      <c r="E8008" s="1109">
        <v>2.0110000000000001</v>
      </c>
      <c r="F8008" s="1109">
        <v>0</v>
      </c>
      <c r="G8008" s="1110" t="s">
        <v>4654</v>
      </c>
      <c r="H8008" s="1110" t="s">
        <v>4654</v>
      </c>
      <c r="I8008" s="1110" t="s">
        <v>4654</v>
      </c>
      <c r="J8008" s="1109">
        <v>0</v>
      </c>
      <c r="K8008" s="1109">
        <v>0</v>
      </c>
      <c r="L8008" s="1109">
        <v>0</v>
      </c>
      <c r="M8008" s="1109">
        <v>0</v>
      </c>
      <c r="N8008" s="1109">
        <v>0</v>
      </c>
      <c r="O8008" s="1109">
        <v>0</v>
      </c>
      <c r="P8008" s="1109">
        <v>0</v>
      </c>
      <c r="Q8008" s="1109">
        <v>0</v>
      </c>
    </row>
    <row r="8009" spans="1:17">
      <c r="A8009" s="1109">
        <v>23902</v>
      </c>
      <c r="B8009" s="1110" t="s">
        <v>10857</v>
      </c>
      <c r="C8009" s="1109">
        <v>1.25</v>
      </c>
      <c r="D8009" s="1109">
        <v>0.874</v>
      </c>
      <c r="E8009" s="1109">
        <v>2.1339999999999999</v>
      </c>
      <c r="F8009" s="1109">
        <v>0</v>
      </c>
      <c r="G8009" s="1110" t="s">
        <v>4654</v>
      </c>
      <c r="H8009" s="1110" t="s">
        <v>4654</v>
      </c>
      <c r="I8009" s="1110" t="s">
        <v>4654</v>
      </c>
      <c r="J8009" s="1109">
        <v>0</v>
      </c>
      <c r="K8009" s="1109">
        <v>0</v>
      </c>
      <c r="L8009" s="1109">
        <v>0</v>
      </c>
      <c r="M8009" s="1109">
        <v>0</v>
      </c>
      <c r="N8009" s="1109">
        <v>0</v>
      </c>
      <c r="O8009" s="1109">
        <v>0</v>
      </c>
      <c r="P8009" s="1109">
        <v>0</v>
      </c>
      <c r="Q8009" s="1109">
        <v>0</v>
      </c>
    </row>
    <row r="8010" spans="1:17">
      <c r="A8010" s="1109">
        <v>23903</v>
      </c>
      <c r="B8010" s="1110" t="s">
        <v>10857</v>
      </c>
      <c r="C8010" s="1109">
        <v>1.5</v>
      </c>
      <c r="D8010" s="1109">
        <v>1.31</v>
      </c>
      <c r="E8010" s="1109">
        <v>1.427</v>
      </c>
      <c r="F8010" s="1109">
        <v>0</v>
      </c>
      <c r="G8010" s="1110" t="s">
        <v>4654</v>
      </c>
      <c r="H8010" s="1110" t="s">
        <v>4654</v>
      </c>
      <c r="I8010" s="1110" t="s">
        <v>4654</v>
      </c>
      <c r="J8010" s="1109">
        <v>0</v>
      </c>
      <c r="K8010" s="1109">
        <v>0</v>
      </c>
      <c r="L8010" s="1109">
        <v>0</v>
      </c>
      <c r="M8010" s="1109">
        <v>0</v>
      </c>
      <c r="N8010" s="1109">
        <v>0</v>
      </c>
      <c r="O8010" s="1109">
        <v>0</v>
      </c>
      <c r="P8010" s="1109">
        <v>0</v>
      </c>
      <c r="Q8010" s="1109">
        <v>0</v>
      </c>
    </row>
    <row r="8011" spans="1:17">
      <c r="A8011" s="1109">
        <v>23904</v>
      </c>
      <c r="B8011" s="1110" t="s">
        <v>10857</v>
      </c>
      <c r="C8011" s="1109">
        <v>1.5</v>
      </c>
      <c r="D8011" s="1109">
        <v>1.296</v>
      </c>
      <c r="E8011" s="1109">
        <v>1.524</v>
      </c>
      <c r="F8011" s="1109">
        <v>0</v>
      </c>
      <c r="G8011" s="1110" t="s">
        <v>4654</v>
      </c>
      <c r="H8011" s="1110" t="s">
        <v>4654</v>
      </c>
      <c r="I8011" s="1110" t="s">
        <v>4654</v>
      </c>
      <c r="J8011" s="1109">
        <v>0</v>
      </c>
      <c r="K8011" s="1109">
        <v>0</v>
      </c>
      <c r="L8011" s="1109">
        <v>0</v>
      </c>
      <c r="M8011" s="1109">
        <v>0</v>
      </c>
      <c r="N8011" s="1109">
        <v>0</v>
      </c>
      <c r="O8011" s="1109">
        <v>0</v>
      </c>
      <c r="P8011" s="1109">
        <v>0</v>
      </c>
      <c r="Q8011" s="1109">
        <v>0</v>
      </c>
    </row>
    <row r="8012" spans="1:17">
      <c r="A8012" s="1109">
        <v>23905</v>
      </c>
      <c r="B8012" s="1110" t="s">
        <v>10857</v>
      </c>
      <c r="C8012" s="1109">
        <v>1.5</v>
      </c>
      <c r="D8012" s="1109">
        <v>1.282</v>
      </c>
      <c r="E8012" s="1109">
        <v>1.621</v>
      </c>
      <c r="F8012" s="1109">
        <v>0</v>
      </c>
      <c r="G8012" s="1110" t="s">
        <v>4654</v>
      </c>
      <c r="H8012" s="1110" t="s">
        <v>4654</v>
      </c>
      <c r="I8012" s="1110" t="s">
        <v>4654</v>
      </c>
      <c r="J8012" s="1109">
        <v>0</v>
      </c>
      <c r="K8012" s="1109">
        <v>0</v>
      </c>
      <c r="L8012" s="1109">
        <v>0</v>
      </c>
      <c r="M8012" s="1109">
        <v>0</v>
      </c>
      <c r="N8012" s="1109">
        <v>0</v>
      </c>
      <c r="O8012" s="1109">
        <v>0</v>
      </c>
      <c r="P8012" s="1109">
        <v>0</v>
      </c>
      <c r="Q8012" s="1109">
        <v>0</v>
      </c>
    </row>
    <row r="8013" spans="1:17">
      <c r="A8013" s="1109">
        <v>23906</v>
      </c>
      <c r="B8013" s="1110" t="s">
        <v>10857</v>
      </c>
      <c r="C8013" s="1109">
        <v>1.5</v>
      </c>
      <c r="D8013" s="1109">
        <v>1.264</v>
      </c>
      <c r="E8013" s="1109">
        <v>1.7430000000000001</v>
      </c>
      <c r="F8013" s="1109">
        <v>0</v>
      </c>
      <c r="G8013" s="1110" t="s">
        <v>4654</v>
      </c>
      <c r="H8013" s="1110" t="s">
        <v>4654</v>
      </c>
      <c r="I8013" s="1110" t="s">
        <v>4654</v>
      </c>
      <c r="J8013" s="1109">
        <v>0</v>
      </c>
      <c r="K8013" s="1109">
        <v>0</v>
      </c>
      <c r="L8013" s="1109">
        <v>0</v>
      </c>
      <c r="M8013" s="1109">
        <v>0</v>
      </c>
      <c r="N8013" s="1109">
        <v>0</v>
      </c>
      <c r="O8013" s="1109">
        <v>0</v>
      </c>
      <c r="P8013" s="1109">
        <v>0</v>
      </c>
      <c r="Q8013" s="1109">
        <v>0</v>
      </c>
    </row>
    <row r="8014" spans="1:17">
      <c r="A8014" s="1109">
        <v>23907</v>
      </c>
      <c r="B8014" s="1110" t="s">
        <v>10857</v>
      </c>
      <c r="C8014" s="1109">
        <v>1.5</v>
      </c>
      <c r="D8014" s="1109">
        <v>1.25</v>
      </c>
      <c r="E8014" s="1109">
        <v>1.837</v>
      </c>
      <c r="F8014" s="1109">
        <v>0</v>
      </c>
      <c r="G8014" s="1110" t="s">
        <v>4654</v>
      </c>
      <c r="H8014" s="1110" t="s">
        <v>4654</v>
      </c>
      <c r="I8014" s="1110" t="s">
        <v>4654</v>
      </c>
      <c r="J8014" s="1109">
        <v>0</v>
      </c>
      <c r="K8014" s="1109">
        <v>0</v>
      </c>
      <c r="L8014" s="1109">
        <v>0</v>
      </c>
      <c r="M8014" s="1109">
        <v>0</v>
      </c>
      <c r="N8014" s="1109">
        <v>0</v>
      </c>
      <c r="O8014" s="1109">
        <v>0</v>
      </c>
      <c r="P8014" s="1109">
        <v>0</v>
      </c>
      <c r="Q8014" s="1109">
        <v>0</v>
      </c>
    </row>
    <row r="8015" spans="1:17">
      <c r="A8015" s="1109">
        <v>23908</v>
      </c>
      <c r="B8015" s="1110" t="s">
        <v>10857</v>
      </c>
      <c r="C8015" s="1109">
        <v>1.5</v>
      </c>
      <c r="D8015" s="1109">
        <v>1.232</v>
      </c>
      <c r="E8015" s="1109">
        <v>1.9570000000000001</v>
      </c>
      <c r="F8015" s="1109">
        <v>0</v>
      </c>
      <c r="G8015" s="1110" t="s">
        <v>4654</v>
      </c>
      <c r="H8015" s="1110" t="s">
        <v>4654</v>
      </c>
      <c r="I8015" s="1110" t="s">
        <v>4654</v>
      </c>
      <c r="J8015" s="1109">
        <v>0</v>
      </c>
      <c r="K8015" s="1109">
        <v>0</v>
      </c>
      <c r="L8015" s="1109">
        <v>0</v>
      </c>
      <c r="M8015" s="1109">
        <v>0</v>
      </c>
      <c r="N8015" s="1109">
        <v>0</v>
      </c>
      <c r="O8015" s="1109">
        <v>0</v>
      </c>
      <c r="P8015" s="1109">
        <v>0</v>
      </c>
      <c r="Q8015" s="1109">
        <v>0</v>
      </c>
    </row>
    <row r="8016" spans="1:17">
      <c r="A8016" s="1109">
        <v>23909</v>
      </c>
      <c r="B8016" s="1110" t="s">
        <v>10857</v>
      </c>
      <c r="C8016" s="1109">
        <v>1.5</v>
      </c>
      <c r="D8016" s="1109">
        <v>1.21</v>
      </c>
      <c r="E8016" s="1109">
        <v>2.1</v>
      </c>
      <c r="F8016" s="1109">
        <v>0</v>
      </c>
      <c r="G8016" s="1110" t="s">
        <v>4654</v>
      </c>
      <c r="H8016" s="1110" t="s">
        <v>4654</v>
      </c>
      <c r="I8016" s="1110" t="s">
        <v>4654</v>
      </c>
      <c r="J8016" s="1109">
        <v>0</v>
      </c>
      <c r="K8016" s="1109">
        <v>0</v>
      </c>
      <c r="L8016" s="1109">
        <v>0</v>
      </c>
      <c r="M8016" s="1109">
        <v>0</v>
      </c>
      <c r="N8016" s="1109">
        <v>0</v>
      </c>
      <c r="O8016" s="1109">
        <v>0</v>
      </c>
      <c r="P8016" s="1109">
        <v>0</v>
      </c>
      <c r="Q8016" s="1109">
        <v>0</v>
      </c>
    </row>
    <row r="8017" spans="1:17">
      <c r="A8017" s="1109">
        <v>23910</v>
      </c>
      <c r="B8017" s="1110" t="s">
        <v>10857</v>
      </c>
      <c r="C8017" s="1109">
        <v>1.5</v>
      </c>
      <c r="D8017" s="1109">
        <v>1.1879999999999999</v>
      </c>
      <c r="E8017" s="1109">
        <v>2.2410000000000001</v>
      </c>
      <c r="F8017" s="1109">
        <v>0</v>
      </c>
      <c r="G8017" s="1110" t="s">
        <v>4654</v>
      </c>
      <c r="H8017" s="1110" t="s">
        <v>4654</v>
      </c>
      <c r="I8017" s="1110" t="s">
        <v>4654</v>
      </c>
      <c r="J8017" s="1109">
        <v>0</v>
      </c>
      <c r="K8017" s="1109">
        <v>0</v>
      </c>
      <c r="L8017" s="1109">
        <v>0</v>
      </c>
      <c r="M8017" s="1109">
        <v>0</v>
      </c>
      <c r="N8017" s="1109">
        <v>0</v>
      </c>
      <c r="O8017" s="1109">
        <v>0</v>
      </c>
      <c r="P8017" s="1109">
        <v>0</v>
      </c>
      <c r="Q8017" s="1109">
        <v>0</v>
      </c>
    </row>
    <row r="8018" spans="1:17">
      <c r="A8018" s="1109">
        <v>23911</v>
      </c>
      <c r="B8018" s="1110" t="s">
        <v>10857</v>
      </c>
      <c r="C8018" s="1109">
        <v>1.5</v>
      </c>
      <c r="D8018" s="1109">
        <v>1.1499999999999999</v>
      </c>
      <c r="E8018" s="1109">
        <v>2.4790000000000001</v>
      </c>
      <c r="F8018" s="1109">
        <v>0</v>
      </c>
      <c r="G8018" s="1110" t="s">
        <v>4654</v>
      </c>
      <c r="H8018" s="1110" t="s">
        <v>4654</v>
      </c>
      <c r="I8018" s="1110" t="s">
        <v>4654</v>
      </c>
      <c r="J8018" s="1109">
        <v>0</v>
      </c>
      <c r="K8018" s="1109">
        <v>0</v>
      </c>
      <c r="L8018" s="1109">
        <v>0</v>
      </c>
      <c r="M8018" s="1109">
        <v>0</v>
      </c>
      <c r="N8018" s="1109">
        <v>0</v>
      </c>
      <c r="O8018" s="1109">
        <v>0</v>
      </c>
      <c r="P8018" s="1109">
        <v>0</v>
      </c>
      <c r="Q8018" s="1109">
        <v>0</v>
      </c>
    </row>
    <row r="8019" spans="1:17">
      <c r="A8019" s="1109">
        <v>23912</v>
      </c>
      <c r="B8019" s="1110" t="s">
        <v>10857</v>
      </c>
      <c r="C8019" s="1109">
        <v>1.5</v>
      </c>
      <c r="D8019" s="1109">
        <v>1.1240000000000001</v>
      </c>
      <c r="E8019" s="1109">
        <v>2.637</v>
      </c>
      <c r="F8019" s="1109">
        <v>0</v>
      </c>
      <c r="G8019" s="1110" t="s">
        <v>4654</v>
      </c>
      <c r="H8019" s="1110" t="s">
        <v>4654</v>
      </c>
      <c r="I8019" s="1110" t="s">
        <v>4654</v>
      </c>
      <c r="J8019" s="1109">
        <v>0</v>
      </c>
      <c r="K8019" s="1109">
        <v>0</v>
      </c>
      <c r="L8019" s="1109">
        <v>0</v>
      </c>
      <c r="M8019" s="1109">
        <v>0</v>
      </c>
      <c r="N8019" s="1109">
        <v>0</v>
      </c>
      <c r="O8019" s="1109">
        <v>0</v>
      </c>
      <c r="P8019" s="1109">
        <v>0</v>
      </c>
      <c r="Q8019" s="1109">
        <v>0</v>
      </c>
    </row>
    <row r="8020" spans="1:17">
      <c r="A8020" s="1109">
        <v>23913</v>
      </c>
      <c r="B8020" s="1110" t="s">
        <v>10857</v>
      </c>
      <c r="C8020" s="1109">
        <v>1.5</v>
      </c>
      <c r="D8020" s="1109">
        <v>1.052</v>
      </c>
      <c r="E8020" s="1109">
        <v>3.0550000000000002</v>
      </c>
      <c r="F8020" s="1109">
        <v>0</v>
      </c>
      <c r="G8020" s="1110" t="s">
        <v>4654</v>
      </c>
      <c r="H8020" s="1110" t="s">
        <v>4654</v>
      </c>
      <c r="I8020" s="1110" t="s">
        <v>4654</v>
      </c>
      <c r="J8020" s="1109">
        <v>0</v>
      </c>
      <c r="K8020" s="1109">
        <v>0</v>
      </c>
      <c r="L8020" s="1109">
        <v>0</v>
      </c>
      <c r="M8020" s="1109">
        <v>0</v>
      </c>
      <c r="N8020" s="1109">
        <v>0</v>
      </c>
      <c r="O8020" s="1109">
        <v>0</v>
      </c>
      <c r="P8020" s="1109">
        <v>0</v>
      </c>
      <c r="Q8020" s="1109">
        <v>0</v>
      </c>
    </row>
    <row r="8021" spans="1:17">
      <c r="A8021" s="1109">
        <v>23914</v>
      </c>
      <c r="B8021" s="1110" t="s">
        <v>10857</v>
      </c>
      <c r="C8021" s="1109">
        <v>1.5</v>
      </c>
      <c r="D8021" s="1109">
        <v>1.028</v>
      </c>
      <c r="E8021" s="1109">
        <v>3.1890000000000001</v>
      </c>
      <c r="F8021" s="1109">
        <v>0</v>
      </c>
      <c r="G8021" s="1110" t="s">
        <v>4654</v>
      </c>
      <c r="H8021" s="1110" t="s">
        <v>4654</v>
      </c>
      <c r="I8021" s="1110" t="s">
        <v>4654</v>
      </c>
      <c r="J8021" s="1109">
        <v>0</v>
      </c>
      <c r="K8021" s="1109">
        <v>0</v>
      </c>
      <c r="L8021" s="1109">
        <v>0</v>
      </c>
      <c r="M8021" s="1109">
        <v>0</v>
      </c>
      <c r="N8021" s="1109">
        <v>0</v>
      </c>
      <c r="O8021" s="1109">
        <v>0</v>
      </c>
      <c r="P8021" s="1109">
        <v>0</v>
      </c>
      <c r="Q8021" s="1109">
        <v>0</v>
      </c>
    </row>
    <row r="8022" spans="1:17">
      <c r="A8022" s="1109">
        <v>23915</v>
      </c>
      <c r="B8022" s="1110" t="s">
        <v>10857</v>
      </c>
      <c r="C8022" s="1109">
        <v>1.75</v>
      </c>
      <c r="D8022" s="1109">
        <v>1.532</v>
      </c>
      <c r="E8022" s="1109">
        <v>1.9119999999999999</v>
      </c>
      <c r="F8022" s="1109">
        <v>0</v>
      </c>
      <c r="G8022" s="1110" t="s">
        <v>4654</v>
      </c>
      <c r="H8022" s="1110" t="s">
        <v>4654</v>
      </c>
      <c r="I8022" s="1110" t="s">
        <v>4654</v>
      </c>
      <c r="J8022" s="1109">
        <v>0</v>
      </c>
      <c r="K8022" s="1109">
        <v>0</v>
      </c>
      <c r="L8022" s="1109">
        <v>0</v>
      </c>
      <c r="M8022" s="1109">
        <v>0</v>
      </c>
      <c r="N8022" s="1109">
        <v>0</v>
      </c>
      <c r="O8022" s="1109">
        <v>0</v>
      </c>
      <c r="P8022" s="1109">
        <v>0</v>
      </c>
      <c r="Q8022" s="1109">
        <v>0</v>
      </c>
    </row>
    <row r="8023" spans="1:17">
      <c r="A8023" s="1109">
        <v>23916</v>
      </c>
      <c r="B8023" s="1110" t="s">
        <v>10857</v>
      </c>
      <c r="C8023" s="1109">
        <v>1.75</v>
      </c>
      <c r="D8023" s="1109">
        <v>1.514</v>
      </c>
      <c r="E8023" s="1109">
        <v>2.0590000000000002</v>
      </c>
      <c r="F8023" s="1109">
        <v>0</v>
      </c>
      <c r="G8023" s="1110" t="s">
        <v>4654</v>
      </c>
      <c r="H8023" s="1110" t="s">
        <v>4654</v>
      </c>
      <c r="I8023" s="1110" t="s">
        <v>4654</v>
      </c>
      <c r="J8023" s="1109">
        <v>0</v>
      </c>
      <c r="K8023" s="1109">
        <v>0</v>
      </c>
      <c r="L8023" s="1109">
        <v>0</v>
      </c>
      <c r="M8023" s="1109">
        <v>0</v>
      </c>
      <c r="N8023" s="1109">
        <v>0</v>
      </c>
      <c r="O8023" s="1109">
        <v>0</v>
      </c>
      <c r="P8023" s="1109">
        <v>0</v>
      </c>
      <c r="Q8023" s="1109">
        <v>0</v>
      </c>
    </row>
    <row r="8024" spans="1:17">
      <c r="A8024" s="1109">
        <v>23917</v>
      </c>
      <c r="B8024" s="1110" t="s">
        <v>10857</v>
      </c>
      <c r="C8024" s="1109">
        <v>1.75</v>
      </c>
      <c r="D8024" s="1109">
        <v>1.5</v>
      </c>
      <c r="E8024" s="1109">
        <v>2.1709999999999998</v>
      </c>
      <c r="F8024" s="1109">
        <v>0</v>
      </c>
      <c r="G8024" s="1110" t="s">
        <v>4654</v>
      </c>
      <c r="H8024" s="1110" t="s">
        <v>4654</v>
      </c>
      <c r="I8024" s="1110" t="s">
        <v>4654</v>
      </c>
      <c r="J8024" s="1109">
        <v>0</v>
      </c>
      <c r="K8024" s="1109">
        <v>0</v>
      </c>
      <c r="L8024" s="1109">
        <v>0</v>
      </c>
      <c r="M8024" s="1109">
        <v>0</v>
      </c>
      <c r="N8024" s="1109">
        <v>0</v>
      </c>
      <c r="O8024" s="1109">
        <v>0</v>
      </c>
      <c r="P8024" s="1109">
        <v>0</v>
      </c>
      <c r="Q8024" s="1109">
        <v>0</v>
      </c>
    </row>
    <row r="8025" spans="1:17">
      <c r="A8025" s="1109">
        <v>23918</v>
      </c>
      <c r="B8025" s="1110" t="s">
        <v>10857</v>
      </c>
      <c r="C8025" s="1109">
        <v>1.75</v>
      </c>
      <c r="D8025" s="1109">
        <v>1.482</v>
      </c>
      <c r="E8025" s="1109">
        <v>2.3149999999999999</v>
      </c>
      <c r="F8025" s="1109">
        <v>0</v>
      </c>
      <c r="G8025" s="1110" t="s">
        <v>4654</v>
      </c>
      <c r="H8025" s="1110" t="s">
        <v>4654</v>
      </c>
      <c r="I8025" s="1110" t="s">
        <v>4654</v>
      </c>
      <c r="J8025" s="1109">
        <v>0</v>
      </c>
      <c r="K8025" s="1109">
        <v>0</v>
      </c>
      <c r="L8025" s="1109">
        <v>0</v>
      </c>
      <c r="M8025" s="1109">
        <v>0</v>
      </c>
      <c r="N8025" s="1109">
        <v>0</v>
      </c>
      <c r="O8025" s="1109">
        <v>0</v>
      </c>
      <c r="P8025" s="1109">
        <v>0</v>
      </c>
      <c r="Q8025" s="1109">
        <v>0</v>
      </c>
    </row>
    <row r="8026" spans="1:17">
      <c r="A8026" s="1109">
        <v>23919</v>
      </c>
      <c r="B8026" s="1110" t="s">
        <v>10857</v>
      </c>
      <c r="C8026" s="1109">
        <v>1.75</v>
      </c>
      <c r="D8026" s="1109">
        <v>1.46</v>
      </c>
      <c r="E8026" s="1109">
        <v>2.488</v>
      </c>
      <c r="F8026" s="1109">
        <v>0</v>
      </c>
      <c r="G8026" s="1110" t="s">
        <v>4654</v>
      </c>
      <c r="H8026" s="1110" t="s">
        <v>4654</v>
      </c>
      <c r="I8026" s="1110" t="s">
        <v>4654</v>
      </c>
      <c r="J8026" s="1109">
        <v>0</v>
      </c>
      <c r="K8026" s="1109">
        <v>0</v>
      </c>
      <c r="L8026" s="1109">
        <v>0</v>
      </c>
      <c r="M8026" s="1109">
        <v>0</v>
      </c>
      <c r="N8026" s="1109">
        <v>0</v>
      </c>
      <c r="O8026" s="1109">
        <v>0</v>
      </c>
      <c r="P8026" s="1109">
        <v>0</v>
      </c>
      <c r="Q8026" s="1109">
        <v>0</v>
      </c>
    </row>
    <row r="8027" spans="1:17">
      <c r="A8027" s="1109">
        <v>23920</v>
      </c>
      <c r="B8027" s="1110" t="s">
        <v>10857</v>
      </c>
      <c r="C8027" s="1109">
        <v>1.75</v>
      </c>
      <c r="D8027" s="1109">
        <v>1.4379999999999999</v>
      </c>
      <c r="E8027" s="1109">
        <v>2.6579999999999999</v>
      </c>
      <c r="F8027" s="1109">
        <v>0</v>
      </c>
      <c r="G8027" s="1110" t="s">
        <v>4654</v>
      </c>
      <c r="H8027" s="1110" t="s">
        <v>4654</v>
      </c>
      <c r="I8027" s="1110" t="s">
        <v>4654</v>
      </c>
      <c r="J8027" s="1109">
        <v>0</v>
      </c>
      <c r="K8027" s="1109">
        <v>0</v>
      </c>
      <c r="L8027" s="1109">
        <v>0</v>
      </c>
      <c r="M8027" s="1109">
        <v>0</v>
      </c>
      <c r="N8027" s="1109">
        <v>0</v>
      </c>
      <c r="O8027" s="1109">
        <v>0</v>
      </c>
      <c r="P8027" s="1109">
        <v>0</v>
      </c>
      <c r="Q8027" s="1109">
        <v>0</v>
      </c>
    </row>
    <row r="8028" spans="1:17">
      <c r="A8028" s="1109">
        <v>23921</v>
      </c>
      <c r="B8028" s="1110" t="s">
        <v>10857</v>
      </c>
      <c r="C8028" s="1109">
        <v>1.75</v>
      </c>
      <c r="D8028" s="1109">
        <v>1.4</v>
      </c>
      <c r="E8028" s="1109">
        <v>2.9460000000000002</v>
      </c>
      <c r="F8028" s="1109">
        <v>0</v>
      </c>
      <c r="G8028" s="1110" t="s">
        <v>4654</v>
      </c>
      <c r="H8028" s="1110" t="s">
        <v>4654</v>
      </c>
      <c r="I8028" s="1110" t="s">
        <v>4654</v>
      </c>
      <c r="J8028" s="1109">
        <v>0</v>
      </c>
      <c r="K8028" s="1109">
        <v>0</v>
      </c>
      <c r="L8028" s="1109">
        <v>0</v>
      </c>
      <c r="M8028" s="1109">
        <v>0</v>
      </c>
      <c r="N8028" s="1109">
        <v>0</v>
      </c>
      <c r="O8028" s="1109">
        <v>0</v>
      </c>
      <c r="P8028" s="1109">
        <v>0</v>
      </c>
      <c r="Q8028" s="1109">
        <v>0</v>
      </c>
    </row>
    <row r="8029" spans="1:17">
      <c r="A8029" s="1109">
        <v>23922</v>
      </c>
      <c r="B8029" s="1110" t="s">
        <v>10857</v>
      </c>
      <c r="C8029" s="1109">
        <v>1.75</v>
      </c>
      <c r="D8029" s="1109">
        <v>1.3740000000000001</v>
      </c>
      <c r="E8029" s="1109">
        <v>3.1389999999999998</v>
      </c>
      <c r="F8029" s="1109">
        <v>0</v>
      </c>
      <c r="G8029" s="1110" t="s">
        <v>4654</v>
      </c>
      <c r="H8029" s="1110" t="s">
        <v>4654</v>
      </c>
      <c r="I8029" s="1110" t="s">
        <v>4654</v>
      </c>
      <c r="J8029" s="1109">
        <v>0</v>
      </c>
      <c r="K8029" s="1109">
        <v>0</v>
      </c>
      <c r="L8029" s="1109">
        <v>0</v>
      </c>
      <c r="M8029" s="1109">
        <v>0</v>
      </c>
      <c r="N8029" s="1109">
        <v>0</v>
      </c>
      <c r="O8029" s="1109">
        <v>0</v>
      </c>
      <c r="P8029" s="1109">
        <v>0</v>
      </c>
      <c r="Q8029" s="1109">
        <v>0</v>
      </c>
    </row>
    <row r="8030" spans="1:17">
      <c r="A8030" s="1109">
        <v>23923</v>
      </c>
      <c r="B8030" s="1110" t="s">
        <v>10857</v>
      </c>
      <c r="C8030" s="1109">
        <v>1.75</v>
      </c>
      <c r="D8030" s="1109">
        <v>1.3440000000000001</v>
      </c>
      <c r="E8030" s="1109">
        <v>3.3570000000000002</v>
      </c>
      <c r="F8030" s="1109">
        <v>0</v>
      </c>
      <c r="G8030" s="1110" t="s">
        <v>4654</v>
      </c>
      <c r="H8030" s="1110" t="s">
        <v>4654</v>
      </c>
      <c r="I8030" s="1110" t="s">
        <v>4654</v>
      </c>
      <c r="J8030" s="1109">
        <v>0</v>
      </c>
      <c r="K8030" s="1109">
        <v>0</v>
      </c>
      <c r="L8030" s="1109">
        <v>0</v>
      </c>
      <c r="M8030" s="1109">
        <v>0</v>
      </c>
      <c r="N8030" s="1109">
        <v>0</v>
      </c>
      <c r="O8030" s="1109">
        <v>0</v>
      </c>
      <c r="P8030" s="1109">
        <v>0</v>
      </c>
      <c r="Q8030" s="1109">
        <v>0</v>
      </c>
    </row>
    <row r="8031" spans="1:17">
      <c r="A8031" s="1109">
        <v>23924</v>
      </c>
      <c r="B8031" s="1110" t="s">
        <v>10857</v>
      </c>
      <c r="C8031" s="1109">
        <v>1.75</v>
      </c>
      <c r="D8031" s="1109">
        <v>1.302</v>
      </c>
      <c r="E8031" s="1109">
        <v>3.6539999999999999</v>
      </c>
      <c r="F8031" s="1109">
        <v>0</v>
      </c>
      <c r="G8031" s="1110" t="s">
        <v>4654</v>
      </c>
      <c r="H8031" s="1110" t="s">
        <v>4654</v>
      </c>
      <c r="I8031" s="1110" t="s">
        <v>4654</v>
      </c>
      <c r="J8031" s="1109">
        <v>0</v>
      </c>
      <c r="K8031" s="1109">
        <v>0</v>
      </c>
      <c r="L8031" s="1109">
        <v>0</v>
      </c>
      <c r="M8031" s="1109">
        <v>0</v>
      </c>
      <c r="N8031" s="1109">
        <v>0</v>
      </c>
      <c r="O8031" s="1109">
        <v>0</v>
      </c>
      <c r="P8031" s="1109">
        <v>0</v>
      </c>
      <c r="Q8031" s="1109">
        <v>0</v>
      </c>
    </row>
    <row r="8032" spans="1:17">
      <c r="A8032" s="1109">
        <v>23925</v>
      </c>
      <c r="B8032" s="1110" t="s">
        <v>10857</v>
      </c>
      <c r="C8032" s="1109">
        <v>1.75</v>
      </c>
      <c r="D8032" s="1109">
        <v>1.278</v>
      </c>
      <c r="E8032" s="1109">
        <v>3.82</v>
      </c>
      <c r="F8032" s="1109">
        <v>0</v>
      </c>
      <c r="G8032" s="1110" t="s">
        <v>4654</v>
      </c>
      <c r="H8032" s="1110" t="s">
        <v>4654</v>
      </c>
      <c r="I8032" s="1110" t="s">
        <v>4654</v>
      </c>
      <c r="J8032" s="1109">
        <v>0</v>
      </c>
      <c r="K8032" s="1109">
        <v>0</v>
      </c>
      <c r="L8032" s="1109">
        <v>0</v>
      </c>
      <c r="M8032" s="1109">
        <v>0</v>
      </c>
      <c r="N8032" s="1109">
        <v>0</v>
      </c>
      <c r="O8032" s="1109">
        <v>0</v>
      </c>
      <c r="P8032" s="1109">
        <v>0</v>
      </c>
      <c r="Q8032" s="1109">
        <v>0</v>
      </c>
    </row>
    <row r="8033" spans="1:17">
      <c r="A8033" s="1109">
        <v>23926</v>
      </c>
      <c r="B8033" s="1110" t="s">
        <v>10857</v>
      </c>
      <c r="C8033" s="1109">
        <v>2</v>
      </c>
      <c r="D8033" s="1109">
        <v>1.75</v>
      </c>
      <c r="E8033" s="1109">
        <v>2.5049999999999999</v>
      </c>
      <c r="F8033" s="1109">
        <v>0</v>
      </c>
      <c r="G8033" s="1110" t="s">
        <v>4654</v>
      </c>
      <c r="H8033" s="1110" t="s">
        <v>4654</v>
      </c>
      <c r="I8033" s="1110" t="s">
        <v>4654</v>
      </c>
      <c r="J8033" s="1109">
        <v>0</v>
      </c>
      <c r="K8033" s="1109">
        <v>0</v>
      </c>
      <c r="L8033" s="1109">
        <v>0</v>
      </c>
      <c r="M8033" s="1109">
        <v>0</v>
      </c>
      <c r="N8033" s="1109">
        <v>0</v>
      </c>
      <c r="O8033" s="1109">
        <v>0</v>
      </c>
      <c r="P8033" s="1109">
        <v>0</v>
      </c>
      <c r="Q8033" s="1109">
        <v>0</v>
      </c>
    </row>
    <row r="8034" spans="1:17">
      <c r="A8034" s="1109">
        <v>23927</v>
      </c>
      <c r="B8034" s="1110" t="s">
        <v>10857</v>
      </c>
      <c r="C8034" s="1109">
        <v>2</v>
      </c>
      <c r="D8034" s="1109">
        <v>1.732</v>
      </c>
      <c r="E8034" s="1109">
        <v>2.673</v>
      </c>
      <c r="F8034" s="1109">
        <v>0</v>
      </c>
      <c r="G8034" s="1110" t="s">
        <v>4654</v>
      </c>
      <c r="H8034" s="1110" t="s">
        <v>4654</v>
      </c>
      <c r="I8034" s="1110" t="s">
        <v>4654</v>
      </c>
      <c r="J8034" s="1109">
        <v>0</v>
      </c>
      <c r="K8034" s="1109">
        <v>0</v>
      </c>
      <c r="L8034" s="1109">
        <v>0</v>
      </c>
      <c r="M8034" s="1109">
        <v>0</v>
      </c>
      <c r="N8034" s="1109">
        <v>0</v>
      </c>
      <c r="O8034" s="1109">
        <v>0</v>
      </c>
      <c r="P8034" s="1109">
        <v>0</v>
      </c>
      <c r="Q8034" s="1109">
        <v>0</v>
      </c>
    </row>
    <row r="8035" spans="1:17">
      <c r="A8035" s="1109">
        <v>23928</v>
      </c>
      <c r="B8035" s="1110" t="s">
        <v>10857</v>
      </c>
      <c r="C8035" s="1109">
        <v>2</v>
      </c>
      <c r="D8035" s="1109">
        <v>1.71</v>
      </c>
      <c r="E8035" s="1109">
        <v>2.875</v>
      </c>
      <c r="F8035" s="1109">
        <v>0</v>
      </c>
      <c r="G8035" s="1110" t="s">
        <v>4654</v>
      </c>
      <c r="H8035" s="1110" t="s">
        <v>4654</v>
      </c>
      <c r="I8035" s="1110" t="s">
        <v>4654</v>
      </c>
      <c r="J8035" s="1109">
        <v>0</v>
      </c>
      <c r="K8035" s="1109">
        <v>0</v>
      </c>
      <c r="L8035" s="1109">
        <v>0</v>
      </c>
      <c r="M8035" s="1109">
        <v>0</v>
      </c>
      <c r="N8035" s="1109">
        <v>0</v>
      </c>
      <c r="O8035" s="1109">
        <v>0</v>
      </c>
      <c r="P8035" s="1109">
        <v>0</v>
      </c>
      <c r="Q8035" s="1109">
        <v>0</v>
      </c>
    </row>
    <row r="8036" spans="1:17">
      <c r="A8036" s="1109">
        <v>23929</v>
      </c>
      <c r="B8036" s="1110" t="s">
        <v>10857</v>
      </c>
      <c r="C8036" s="1109">
        <v>2</v>
      </c>
      <c r="D8036" s="1109">
        <v>1.6879999999999999</v>
      </c>
      <c r="E8036" s="1109">
        <v>3.0750000000000002</v>
      </c>
      <c r="F8036" s="1109">
        <v>0</v>
      </c>
      <c r="G8036" s="1110" t="s">
        <v>4654</v>
      </c>
      <c r="H8036" s="1110" t="s">
        <v>4654</v>
      </c>
      <c r="I8036" s="1110" t="s">
        <v>4654</v>
      </c>
      <c r="J8036" s="1109">
        <v>0</v>
      </c>
      <c r="K8036" s="1109">
        <v>0</v>
      </c>
      <c r="L8036" s="1109">
        <v>0</v>
      </c>
      <c r="M8036" s="1109">
        <v>0</v>
      </c>
      <c r="N8036" s="1109">
        <v>0</v>
      </c>
      <c r="O8036" s="1109">
        <v>0</v>
      </c>
      <c r="P8036" s="1109">
        <v>0</v>
      </c>
      <c r="Q8036" s="1109">
        <v>0</v>
      </c>
    </row>
    <row r="8037" spans="1:17">
      <c r="A8037" s="1109">
        <v>23930</v>
      </c>
      <c r="B8037" s="1110" t="s">
        <v>10857</v>
      </c>
      <c r="C8037" s="1109">
        <v>2</v>
      </c>
      <c r="D8037" s="1109">
        <v>1.65</v>
      </c>
      <c r="E8037" s="1109">
        <v>3.4140000000000001</v>
      </c>
      <c r="F8037" s="1109">
        <v>0</v>
      </c>
      <c r="G8037" s="1110" t="s">
        <v>4654</v>
      </c>
      <c r="H8037" s="1110" t="s">
        <v>4654</v>
      </c>
      <c r="I8037" s="1110" t="s">
        <v>4654</v>
      </c>
      <c r="J8037" s="1109">
        <v>0</v>
      </c>
      <c r="K8037" s="1109">
        <v>0</v>
      </c>
      <c r="L8037" s="1109">
        <v>0</v>
      </c>
      <c r="M8037" s="1109">
        <v>0</v>
      </c>
      <c r="N8037" s="1109">
        <v>0</v>
      </c>
      <c r="O8037" s="1109">
        <v>0</v>
      </c>
      <c r="P8037" s="1109">
        <v>0</v>
      </c>
      <c r="Q8037" s="1109">
        <v>0</v>
      </c>
    </row>
    <row r="8038" spans="1:17">
      <c r="A8038" s="1109">
        <v>23931</v>
      </c>
      <c r="B8038" s="1110" t="s">
        <v>10857</v>
      </c>
      <c r="C8038" s="1109">
        <v>2</v>
      </c>
      <c r="D8038" s="1109">
        <v>1.6240000000000001</v>
      </c>
      <c r="E8038" s="1109">
        <v>3.6419999999999999</v>
      </c>
      <c r="F8038" s="1109">
        <v>0</v>
      </c>
      <c r="G8038" s="1110" t="s">
        <v>4654</v>
      </c>
      <c r="H8038" s="1110" t="s">
        <v>4654</v>
      </c>
      <c r="I8038" s="1110" t="s">
        <v>4654</v>
      </c>
      <c r="J8038" s="1109">
        <v>0</v>
      </c>
      <c r="K8038" s="1109">
        <v>0</v>
      </c>
      <c r="L8038" s="1109">
        <v>0</v>
      </c>
      <c r="M8038" s="1109">
        <v>0</v>
      </c>
      <c r="N8038" s="1109">
        <v>0</v>
      </c>
      <c r="O8038" s="1109">
        <v>0</v>
      </c>
      <c r="P8038" s="1109">
        <v>0</v>
      </c>
      <c r="Q8038" s="1109">
        <v>0</v>
      </c>
    </row>
    <row r="8039" spans="1:17">
      <c r="A8039" s="1109">
        <v>23932</v>
      </c>
      <c r="B8039" s="1110" t="s">
        <v>10857</v>
      </c>
      <c r="C8039" s="1109">
        <v>2</v>
      </c>
      <c r="D8039" s="1109">
        <v>1.5940000000000001</v>
      </c>
      <c r="E8039" s="1109">
        <v>3.9</v>
      </c>
      <c r="F8039" s="1109">
        <v>0</v>
      </c>
      <c r="G8039" s="1110" t="s">
        <v>4654</v>
      </c>
      <c r="H8039" s="1110" t="s">
        <v>4654</v>
      </c>
      <c r="I8039" s="1110" t="s">
        <v>4654</v>
      </c>
      <c r="J8039" s="1109">
        <v>0</v>
      </c>
      <c r="K8039" s="1109">
        <v>0</v>
      </c>
      <c r="L8039" s="1109">
        <v>0</v>
      </c>
      <c r="M8039" s="1109">
        <v>0</v>
      </c>
      <c r="N8039" s="1109">
        <v>0</v>
      </c>
      <c r="O8039" s="1109">
        <v>0</v>
      </c>
      <c r="P8039" s="1109">
        <v>0</v>
      </c>
      <c r="Q8039" s="1109">
        <v>0</v>
      </c>
    </row>
    <row r="8040" spans="1:17">
      <c r="A8040" s="1109">
        <v>23933</v>
      </c>
      <c r="B8040" s="1110" t="s">
        <v>10857</v>
      </c>
      <c r="C8040" s="1109">
        <v>2</v>
      </c>
      <c r="D8040" s="1109">
        <v>1.552</v>
      </c>
      <c r="E8040" s="1109">
        <v>4.2530000000000001</v>
      </c>
      <c r="F8040" s="1109">
        <v>0</v>
      </c>
      <c r="G8040" s="1110" t="s">
        <v>4654</v>
      </c>
      <c r="H8040" s="1110" t="s">
        <v>4654</v>
      </c>
      <c r="I8040" s="1110" t="s">
        <v>4654</v>
      </c>
      <c r="J8040" s="1109">
        <v>0</v>
      </c>
      <c r="K8040" s="1109">
        <v>0</v>
      </c>
      <c r="L8040" s="1109">
        <v>0</v>
      </c>
      <c r="M8040" s="1109">
        <v>0</v>
      </c>
      <c r="N8040" s="1109">
        <v>0</v>
      </c>
      <c r="O8040" s="1109">
        <v>0</v>
      </c>
      <c r="P8040" s="1109">
        <v>0</v>
      </c>
      <c r="Q8040" s="1109">
        <v>0</v>
      </c>
    </row>
    <row r="8041" spans="1:17">
      <c r="A8041" s="1109">
        <v>23934</v>
      </c>
      <c r="B8041" s="1110" t="s">
        <v>10857</v>
      </c>
      <c r="C8041" s="1109">
        <v>2</v>
      </c>
      <c r="D8041" s="1109">
        <v>1.528</v>
      </c>
      <c r="E8041" s="1109">
        <v>4.45</v>
      </c>
      <c r="F8041" s="1109">
        <v>0</v>
      </c>
      <c r="G8041" s="1110" t="s">
        <v>4654</v>
      </c>
      <c r="H8041" s="1110" t="s">
        <v>4654</v>
      </c>
      <c r="I8041" s="1110" t="s">
        <v>4654</v>
      </c>
      <c r="J8041" s="1109">
        <v>0</v>
      </c>
      <c r="K8041" s="1109">
        <v>0</v>
      </c>
      <c r="L8041" s="1109">
        <v>0</v>
      </c>
      <c r="M8041" s="1109">
        <v>0</v>
      </c>
      <c r="N8041" s="1109">
        <v>0</v>
      </c>
      <c r="O8041" s="1109">
        <v>0</v>
      </c>
      <c r="P8041" s="1109">
        <v>0</v>
      </c>
      <c r="Q8041" s="1109">
        <v>0</v>
      </c>
    </row>
    <row r="8042" spans="1:17">
      <c r="A8042" s="1109">
        <v>23935</v>
      </c>
      <c r="B8042" s="1110" t="s">
        <v>10857</v>
      </c>
      <c r="C8042" s="1109">
        <v>2.375</v>
      </c>
      <c r="D8042" s="1109">
        <v>2.125</v>
      </c>
      <c r="E8042" s="1109">
        <v>3.0070000000000001</v>
      </c>
      <c r="F8042" s="1109">
        <v>0</v>
      </c>
      <c r="G8042" s="1110" t="s">
        <v>4654</v>
      </c>
      <c r="H8042" s="1110" t="s">
        <v>4654</v>
      </c>
      <c r="I8042" s="1110" t="s">
        <v>4654</v>
      </c>
      <c r="J8042" s="1109">
        <v>0</v>
      </c>
      <c r="K8042" s="1109">
        <v>0</v>
      </c>
      <c r="L8042" s="1109">
        <v>0</v>
      </c>
      <c r="M8042" s="1109">
        <v>0</v>
      </c>
      <c r="N8042" s="1109">
        <v>0</v>
      </c>
      <c r="O8042" s="1109">
        <v>0</v>
      </c>
      <c r="P8042" s="1109">
        <v>0</v>
      </c>
      <c r="Q8042" s="1109">
        <v>0</v>
      </c>
    </row>
    <row r="8043" spans="1:17">
      <c r="A8043" s="1109">
        <v>23936</v>
      </c>
      <c r="B8043" s="1110" t="s">
        <v>10857</v>
      </c>
      <c r="C8043" s="1109">
        <v>2.375</v>
      </c>
      <c r="D8043" s="1109">
        <v>2.1070000000000002</v>
      </c>
      <c r="E8043" s="1109">
        <v>3.21</v>
      </c>
      <c r="F8043" s="1109">
        <v>0</v>
      </c>
      <c r="G8043" s="1110" t="s">
        <v>4654</v>
      </c>
      <c r="H8043" s="1110" t="s">
        <v>4654</v>
      </c>
      <c r="I8043" s="1110" t="s">
        <v>4654</v>
      </c>
      <c r="J8043" s="1109">
        <v>0</v>
      </c>
      <c r="K8043" s="1109">
        <v>0</v>
      </c>
      <c r="L8043" s="1109">
        <v>0</v>
      </c>
      <c r="M8043" s="1109">
        <v>0</v>
      </c>
      <c r="N8043" s="1109">
        <v>0</v>
      </c>
      <c r="O8043" s="1109">
        <v>0</v>
      </c>
      <c r="P8043" s="1109">
        <v>0</v>
      </c>
      <c r="Q8043" s="1109">
        <v>0</v>
      </c>
    </row>
    <row r="8044" spans="1:17">
      <c r="A8044" s="1109">
        <v>23937</v>
      </c>
      <c r="B8044" s="1110" t="s">
        <v>10857</v>
      </c>
      <c r="C8044" s="1109">
        <v>2.375</v>
      </c>
      <c r="D8044" s="1109">
        <v>2.085</v>
      </c>
      <c r="E8044" s="1109">
        <v>3.4569999999999999</v>
      </c>
      <c r="F8044" s="1109">
        <v>0</v>
      </c>
      <c r="G8044" s="1110" t="s">
        <v>4654</v>
      </c>
      <c r="H8044" s="1110" t="s">
        <v>4654</v>
      </c>
      <c r="I8044" s="1110" t="s">
        <v>4654</v>
      </c>
      <c r="J8044" s="1109">
        <v>0</v>
      </c>
      <c r="K8044" s="1109">
        <v>0</v>
      </c>
      <c r="L8044" s="1109">
        <v>0</v>
      </c>
      <c r="M8044" s="1109">
        <v>0</v>
      </c>
      <c r="N8044" s="1109">
        <v>0</v>
      </c>
      <c r="O8044" s="1109">
        <v>0</v>
      </c>
      <c r="P8044" s="1109">
        <v>0</v>
      </c>
      <c r="Q8044" s="1109">
        <v>0</v>
      </c>
    </row>
    <row r="8045" spans="1:17">
      <c r="A8045" s="1109">
        <v>23938</v>
      </c>
      <c r="B8045" s="1110" t="s">
        <v>10857</v>
      </c>
      <c r="C8045" s="1109">
        <v>2.375</v>
      </c>
      <c r="D8045" s="1109">
        <v>2.0630000000000002</v>
      </c>
      <c r="E8045" s="1109">
        <v>3.7</v>
      </c>
      <c r="F8045" s="1109">
        <v>0</v>
      </c>
      <c r="G8045" s="1110" t="s">
        <v>4654</v>
      </c>
      <c r="H8045" s="1110" t="s">
        <v>4654</v>
      </c>
      <c r="I8045" s="1110" t="s">
        <v>4654</v>
      </c>
      <c r="J8045" s="1109">
        <v>0</v>
      </c>
      <c r="K8045" s="1109">
        <v>0</v>
      </c>
      <c r="L8045" s="1109">
        <v>0</v>
      </c>
      <c r="M8045" s="1109">
        <v>0</v>
      </c>
      <c r="N8045" s="1109">
        <v>0</v>
      </c>
      <c r="O8045" s="1109">
        <v>0</v>
      </c>
      <c r="P8045" s="1109">
        <v>0</v>
      </c>
      <c r="Q8045" s="1109">
        <v>0</v>
      </c>
    </row>
    <row r="8046" spans="1:17">
      <c r="A8046" s="1109">
        <v>23939</v>
      </c>
      <c r="B8046" s="1110" t="s">
        <v>10857</v>
      </c>
      <c r="C8046" s="1109">
        <v>2.375</v>
      </c>
      <c r="D8046" s="1109">
        <v>2.0249999999999999</v>
      </c>
      <c r="E8046" s="1109">
        <v>4.1159999999999997</v>
      </c>
      <c r="F8046" s="1109">
        <v>0</v>
      </c>
      <c r="G8046" s="1110" t="s">
        <v>4654</v>
      </c>
      <c r="H8046" s="1110" t="s">
        <v>4654</v>
      </c>
      <c r="I8046" s="1110" t="s">
        <v>4654</v>
      </c>
      <c r="J8046" s="1109">
        <v>0</v>
      </c>
      <c r="K8046" s="1109">
        <v>0</v>
      </c>
      <c r="L8046" s="1109">
        <v>0</v>
      </c>
      <c r="M8046" s="1109">
        <v>0</v>
      </c>
      <c r="N8046" s="1109">
        <v>0</v>
      </c>
      <c r="O8046" s="1109">
        <v>0</v>
      </c>
      <c r="P8046" s="1109">
        <v>0</v>
      </c>
      <c r="Q8046" s="1109">
        <v>0</v>
      </c>
    </row>
    <row r="8047" spans="1:17">
      <c r="A8047" s="1109">
        <v>23940</v>
      </c>
      <c r="B8047" s="1110" t="s">
        <v>10857</v>
      </c>
      <c r="C8047" s="1109">
        <v>2.375</v>
      </c>
      <c r="D8047" s="1109">
        <v>1.9990000000000001</v>
      </c>
      <c r="E8047" s="1109">
        <v>4.3949999999999996</v>
      </c>
      <c r="F8047" s="1109">
        <v>0</v>
      </c>
      <c r="G8047" s="1110" t="s">
        <v>4654</v>
      </c>
      <c r="H8047" s="1110" t="s">
        <v>4654</v>
      </c>
      <c r="I8047" s="1110" t="s">
        <v>4654</v>
      </c>
      <c r="J8047" s="1109">
        <v>0</v>
      </c>
      <c r="K8047" s="1109">
        <v>0</v>
      </c>
      <c r="L8047" s="1109">
        <v>0</v>
      </c>
      <c r="M8047" s="1109">
        <v>0</v>
      </c>
      <c r="N8047" s="1109">
        <v>0</v>
      </c>
      <c r="O8047" s="1109">
        <v>0</v>
      </c>
      <c r="P8047" s="1109">
        <v>0</v>
      </c>
      <c r="Q8047" s="1109">
        <v>0</v>
      </c>
    </row>
    <row r="8048" spans="1:17">
      <c r="A8048" s="1109">
        <v>23941</v>
      </c>
      <c r="B8048" s="1110" t="s">
        <v>10857</v>
      </c>
      <c r="C8048" s="1109">
        <v>2.375</v>
      </c>
      <c r="D8048" s="1109">
        <v>1.9690000000000001</v>
      </c>
      <c r="E8048" s="1109">
        <v>4.7130000000000001</v>
      </c>
      <c r="F8048" s="1109">
        <v>0</v>
      </c>
      <c r="G8048" s="1110" t="s">
        <v>4654</v>
      </c>
      <c r="H8048" s="1110" t="s">
        <v>4654</v>
      </c>
      <c r="I8048" s="1110" t="s">
        <v>4654</v>
      </c>
      <c r="J8048" s="1109">
        <v>0</v>
      </c>
      <c r="K8048" s="1109">
        <v>0</v>
      </c>
      <c r="L8048" s="1109">
        <v>0</v>
      </c>
      <c r="M8048" s="1109">
        <v>0</v>
      </c>
      <c r="N8048" s="1109">
        <v>0</v>
      </c>
      <c r="O8048" s="1109">
        <v>0</v>
      </c>
      <c r="P8048" s="1109">
        <v>0</v>
      </c>
      <c r="Q8048" s="1109">
        <v>0</v>
      </c>
    </row>
    <row r="8049" spans="1:17">
      <c r="A8049" s="1109">
        <v>23942</v>
      </c>
      <c r="B8049" s="1110" t="s">
        <v>10857</v>
      </c>
      <c r="C8049" s="1109">
        <v>2.375</v>
      </c>
      <c r="D8049" s="1109">
        <v>1.927</v>
      </c>
      <c r="E8049" s="1109">
        <v>5.1509999999999998</v>
      </c>
      <c r="F8049" s="1109">
        <v>0</v>
      </c>
      <c r="G8049" s="1110" t="s">
        <v>4654</v>
      </c>
      <c r="H8049" s="1110" t="s">
        <v>4654</v>
      </c>
      <c r="I8049" s="1110" t="s">
        <v>4654</v>
      </c>
      <c r="J8049" s="1109">
        <v>0</v>
      </c>
      <c r="K8049" s="1109">
        <v>0</v>
      </c>
      <c r="L8049" s="1109">
        <v>0</v>
      </c>
      <c r="M8049" s="1109">
        <v>0</v>
      </c>
      <c r="N8049" s="1109">
        <v>0</v>
      </c>
      <c r="O8049" s="1109">
        <v>0</v>
      </c>
      <c r="P8049" s="1109">
        <v>0</v>
      </c>
      <c r="Q8049" s="1109">
        <v>0</v>
      </c>
    </row>
    <row r="8050" spans="1:17">
      <c r="A8050" s="1109">
        <v>23943</v>
      </c>
      <c r="B8050" s="1110" t="s">
        <v>10857</v>
      </c>
      <c r="C8050" s="1109">
        <v>2.375</v>
      </c>
      <c r="D8050" s="1109">
        <v>1.903</v>
      </c>
      <c r="E8050" s="1109">
        <v>5.3959999999999999</v>
      </c>
      <c r="F8050" s="1109">
        <v>0</v>
      </c>
      <c r="G8050" s="1110" t="s">
        <v>4654</v>
      </c>
      <c r="H8050" s="1110" t="s">
        <v>4654</v>
      </c>
      <c r="I8050" s="1110" t="s">
        <v>4654</v>
      </c>
      <c r="J8050" s="1109">
        <v>0</v>
      </c>
      <c r="K8050" s="1109">
        <v>0</v>
      </c>
      <c r="L8050" s="1109">
        <v>0</v>
      </c>
      <c r="M8050" s="1109">
        <v>0</v>
      </c>
      <c r="N8050" s="1109">
        <v>0</v>
      </c>
      <c r="O8050" s="1109">
        <v>0</v>
      </c>
      <c r="P8050" s="1109">
        <v>0</v>
      </c>
      <c r="Q8050" s="1109">
        <v>0</v>
      </c>
    </row>
    <row r="8051" spans="1:17">
      <c r="A8051" s="1109">
        <v>23944</v>
      </c>
      <c r="B8051" s="1110" t="s">
        <v>10858</v>
      </c>
      <c r="C8051" s="1109">
        <v>1</v>
      </c>
      <c r="D8051" s="1109">
        <v>0.79600000000000004</v>
      </c>
      <c r="E8051" s="1109">
        <v>0.97899999999999998</v>
      </c>
      <c r="F8051" s="1109">
        <v>0</v>
      </c>
      <c r="G8051" s="1110" t="s">
        <v>4654</v>
      </c>
      <c r="H8051" s="1110" t="s">
        <v>4654</v>
      </c>
      <c r="I8051" s="1110" t="s">
        <v>4654</v>
      </c>
      <c r="J8051" s="1109">
        <v>0</v>
      </c>
      <c r="K8051" s="1109">
        <v>0</v>
      </c>
      <c r="L8051" s="1109">
        <v>0</v>
      </c>
      <c r="M8051" s="1109">
        <v>0</v>
      </c>
      <c r="N8051" s="1109">
        <v>0</v>
      </c>
      <c r="O8051" s="1109">
        <v>0</v>
      </c>
      <c r="P8051" s="1109">
        <v>0</v>
      </c>
      <c r="Q8051" s="1109">
        <v>0</v>
      </c>
    </row>
    <row r="8052" spans="1:17">
      <c r="A8052" s="1109">
        <v>23945</v>
      </c>
      <c r="B8052" s="1110" t="s">
        <v>10858</v>
      </c>
      <c r="C8052" s="1109">
        <v>1</v>
      </c>
      <c r="D8052" s="1109">
        <v>0.78200000000000003</v>
      </c>
      <c r="E8052" s="1109">
        <v>1.038</v>
      </c>
      <c r="F8052" s="1109">
        <v>0</v>
      </c>
      <c r="G8052" s="1110" t="s">
        <v>4654</v>
      </c>
      <c r="H8052" s="1110" t="s">
        <v>4654</v>
      </c>
      <c r="I8052" s="1110" t="s">
        <v>4654</v>
      </c>
      <c r="J8052" s="1109">
        <v>0</v>
      </c>
      <c r="K8052" s="1109">
        <v>0</v>
      </c>
      <c r="L8052" s="1109">
        <v>0</v>
      </c>
      <c r="M8052" s="1109">
        <v>0</v>
      </c>
      <c r="N8052" s="1109">
        <v>0</v>
      </c>
      <c r="O8052" s="1109">
        <v>0</v>
      </c>
      <c r="P8052" s="1109">
        <v>0</v>
      </c>
      <c r="Q8052" s="1109">
        <v>0</v>
      </c>
    </row>
    <row r="8053" spans="1:17">
      <c r="A8053" s="1109">
        <v>23946</v>
      </c>
      <c r="B8053" s="1110" t="s">
        <v>10858</v>
      </c>
      <c r="C8053" s="1109">
        <v>1.25</v>
      </c>
      <c r="D8053" s="1109">
        <v>1.046</v>
      </c>
      <c r="E8053" s="1109">
        <v>1.252</v>
      </c>
      <c r="F8053" s="1109">
        <v>0</v>
      </c>
      <c r="G8053" s="1110" t="s">
        <v>4654</v>
      </c>
      <c r="H8053" s="1110" t="s">
        <v>4654</v>
      </c>
      <c r="I8053" s="1110" t="s">
        <v>4654</v>
      </c>
      <c r="J8053" s="1109">
        <v>0</v>
      </c>
      <c r="K8053" s="1109">
        <v>0</v>
      </c>
      <c r="L8053" s="1109">
        <v>0</v>
      </c>
      <c r="M8053" s="1109">
        <v>0</v>
      </c>
      <c r="N8053" s="1109">
        <v>0</v>
      </c>
      <c r="O8053" s="1109">
        <v>0</v>
      </c>
      <c r="P8053" s="1109">
        <v>0</v>
      </c>
      <c r="Q8053" s="1109">
        <v>0</v>
      </c>
    </row>
    <row r="8054" spans="1:17">
      <c r="A8054" s="1109">
        <v>23947</v>
      </c>
      <c r="B8054" s="1110" t="s">
        <v>10858</v>
      </c>
      <c r="C8054" s="1109">
        <v>1.25</v>
      </c>
      <c r="D8054" s="1109">
        <v>1.032</v>
      </c>
      <c r="E8054" s="1109">
        <v>1.33</v>
      </c>
      <c r="F8054" s="1109">
        <v>0</v>
      </c>
      <c r="G8054" s="1110" t="s">
        <v>4654</v>
      </c>
      <c r="H8054" s="1110" t="s">
        <v>4654</v>
      </c>
      <c r="I8054" s="1110" t="s">
        <v>4654</v>
      </c>
      <c r="J8054" s="1109">
        <v>0</v>
      </c>
      <c r="K8054" s="1109">
        <v>0</v>
      </c>
      <c r="L8054" s="1109">
        <v>0</v>
      </c>
      <c r="M8054" s="1109">
        <v>0</v>
      </c>
      <c r="N8054" s="1109">
        <v>0</v>
      </c>
      <c r="O8054" s="1109">
        <v>0</v>
      </c>
      <c r="P8054" s="1109">
        <v>0</v>
      </c>
      <c r="Q8054" s="1109">
        <v>0</v>
      </c>
    </row>
    <row r="8055" spans="1:17">
      <c r="A8055" s="1109">
        <v>23948</v>
      </c>
      <c r="B8055" s="1110" t="s">
        <v>10858</v>
      </c>
      <c r="C8055" s="1109">
        <v>1.25</v>
      </c>
      <c r="D8055" s="1109">
        <v>1.014</v>
      </c>
      <c r="E8055" s="1109">
        <v>1.4279999999999999</v>
      </c>
      <c r="F8055" s="1109">
        <v>0</v>
      </c>
      <c r="G8055" s="1110" t="s">
        <v>4654</v>
      </c>
      <c r="H8055" s="1110" t="s">
        <v>4654</v>
      </c>
      <c r="I8055" s="1110" t="s">
        <v>4654</v>
      </c>
      <c r="J8055" s="1109">
        <v>0</v>
      </c>
      <c r="K8055" s="1109">
        <v>0</v>
      </c>
      <c r="L8055" s="1109">
        <v>0</v>
      </c>
      <c r="M8055" s="1109">
        <v>0</v>
      </c>
      <c r="N8055" s="1109">
        <v>0</v>
      </c>
      <c r="O8055" s="1109">
        <v>0</v>
      </c>
      <c r="P8055" s="1109">
        <v>0</v>
      </c>
      <c r="Q8055" s="1109">
        <v>0</v>
      </c>
    </row>
    <row r="8056" spans="1:17">
      <c r="A8056" s="1109">
        <v>23949</v>
      </c>
      <c r="B8056" s="1110" t="s">
        <v>10858</v>
      </c>
      <c r="C8056" s="1109">
        <v>1.25</v>
      </c>
      <c r="D8056" s="1109">
        <v>1</v>
      </c>
      <c r="E8056" s="1109">
        <v>1.5029999999999999</v>
      </c>
      <c r="F8056" s="1109">
        <v>0</v>
      </c>
      <c r="G8056" s="1110" t="s">
        <v>4654</v>
      </c>
      <c r="H8056" s="1110" t="s">
        <v>4654</v>
      </c>
      <c r="I8056" s="1110" t="s">
        <v>4654</v>
      </c>
      <c r="J8056" s="1109">
        <v>0</v>
      </c>
      <c r="K8056" s="1109">
        <v>0</v>
      </c>
      <c r="L8056" s="1109">
        <v>0</v>
      </c>
      <c r="M8056" s="1109">
        <v>0</v>
      </c>
      <c r="N8056" s="1109">
        <v>0</v>
      </c>
      <c r="O8056" s="1109">
        <v>0</v>
      </c>
      <c r="P8056" s="1109">
        <v>0</v>
      </c>
      <c r="Q8056" s="1109">
        <v>0</v>
      </c>
    </row>
    <row r="8057" spans="1:17">
      <c r="A8057" s="1109">
        <v>23950</v>
      </c>
      <c r="B8057" s="1110" t="s">
        <v>10858</v>
      </c>
      <c r="C8057" s="1109">
        <v>1.25</v>
      </c>
      <c r="D8057" s="1109">
        <v>0.98199999999999998</v>
      </c>
      <c r="E8057" s="1109">
        <v>1.599</v>
      </c>
      <c r="F8057" s="1109">
        <v>0</v>
      </c>
      <c r="G8057" s="1110" t="s">
        <v>4654</v>
      </c>
      <c r="H8057" s="1110" t="s">
        <v>4654</v>
      </c>
      <c r="I8057" s="1110" t="s">
        <v>4654</v>
      </c>
      <c r="J8057" s="1109">
        <v>0</v>
      </c>
      <c r="K8057" s="1109">
        <v>0</v>
      </c>
      <c r="L8057" s="1109">
        <v>0</v>
      </c>
      <c r="M8057" s="1109">
        <v>0</v>
      </c>
      <c r="N8057" s="1109">
        <v>0</v>
      </c>
      <c r="O8057" s="1109">
        <v>0</v>
      </c>
      <c r="P8057" s="1109">
        <v>0</v>
      </c>
      <c r="Q8057" s="1109">
        <v>0</v>
      </c>
    </row>
    <row r="8058" spans="1:17">
      <c r="A8058" s="1109">
        <v>23951</v>
      </c>
      <c r="B8058" s="1110" t="s">
        <v>10858</v>
      </c>
      <c r="C8058" s="1109">
        <v>1.25</v>
      </c>
      <c r="D8058" s="1109">
        <v>0.96</v>
      </c>
      <c r="E8058" s="1109">
        <v>1.7130000000000001</v>
      </c>
      <c r="F8058" s="1109">
        <v>0</v>
      </c>
      <c r="G8058" s="1110" t="s">
        <v>4654</v>
      </c>
      <c r="H8058" s="1110" t="s">
        <v>4654</v>
      </c>
      <c r="I8058" s="1110" t="s">
        <v>4654</v>
      </c>
      <c r="J8058" s="1109">
        <v>0</v>
      </c>
      <c r="K8058" s="1109">
        <v>0</v>
      </c>
      <c r="L8058" s="1109">
        <v>0</v>
      </c>
      <c r="M8058" s="1109">
        <v>0</v>
      </c>
      <c r="N8058" s="1109">
        <v>0</v>
      </c>
      <c r="O8058" s="1109">
        <v>0</v>
      </c>
      <c r="P8058" s="1109">
        <v>0</v>
      </c>
      <c r="Q8058" s="1109">
        <v>0</v>
      </c>
    </row>
    <row r="8059" spans="1:17">
      <c r="A8059" s="1109">
        <v>23952</v>
      </c>
      <c r="B8059" s="1110" t="s">
        <v>10858</v>
      </c>
      <c r="C8059" s="1109">
        <v>1.25</v>
      </c>
      <c r="D8059" s="1109">
        <v>0.93799999999999994</v>
      </c>
      <c r="E8059" s="1109">
        <v>1.8240000000000001</v>
      </c>
      <c r="F8059" s="1109">
        <v>0</v>
      </c>
      <c r="G8059" s="1110" t="s">
        <v>4654</v>
      </c>
      <c r="H8059" s="1110" t="s">
        <v>4654</v>
      </c>
      <c r="I8059" s="1110" t="s">
        <v>4654</v>
      </c>
      <c r="J8059" s="1109">
        <v>0</v>
      </c>
      <c r="K8059" s="1109">
        <v>0</v>
      </c>
      <c r="L8059" s="1109">
        <v>0</v>
      </c>
      <c r="M8059" s="1109">
        <v>0</v>
      </c>
      <c r="N8059" s="1109">
        <v>0</v>
      </c>
      <c r="O8059" s="1109">
        <v>0</v>
      </c>
      <c r="P8059" s="1109">
        <v>0</v>
      </c>
      <c r="Q8059" s="1109">
        <v>0</v>
      </c>
    </row>
    <row r="8060" spans="1:17">
      <c r="A8060" s="1109">
        <v>23953</v>
      </c>
      <c r="B8060" s="1110" t="s">
        <v>10858</v>
      </c>
      <c r="C8060" s="1109">
        <v>1.25</v>
      </c>
      <c r="D8060" s="1109">
        <v>0.9</v>
      </c>
      <c r="E8060" s="1109">
        <v>2.0110000000000001</v>
      </c>
      <c r="F8060" s="1109">
        <v>0</v>
      </c>
      <c r="G8060" s="1110" t="s">
        <v>4654</v>
      </c>
      <c r="H8060" s="1110" t="s">
        <v>4654</v>
      </c>
      <c r="I8060" s="1110" t="s">
        <v>4654</v>
      </c>
      <c r="J8060" s="1109">
        <v>0</v>
      </c>
      <c r="K8060" s="1109">
        <v>0</v>
      </c>
      <c r="L8060" s="1109">
        <v>0</v>
      </c>
      <c r="M8060" s="1109">
        <v>0</v>
      </c>
      <c r="N8060" s="1109">
        <v>0</v>
      </c>
      <c r="O8060" s="1109">
        <v>0</v>
      </c>
      <c r="P8060" s="1109">
        <v>0</v>
      </c>
      <c r="Q8060" s="1109">
        <v>0</v>
      </c>
    </row>
    <row r="8061" spans="1:17">
      <c r="A8061" s="1109">
        <v>23954</v>
      </c>
      <c r="B8061" s="1110" t="s">
        <v>10858</v>
      </c>
      <c r="C8061" s="1109">
        <v>1.5</v>
      </c>
      <c r="D8061" s="1109">
        <v>1.296</v>
      </c>
      <c r="E8061" s="1109">
        <v>1.524</v>
      </c>
      <c r="F8061" s="1109">
        <v>0</v>
      </c>
      <c r="G8061" s="1110" t="s">
        <v>4654</v>
      </c>
      <c r="H8061" s="1110" t="s">
        <v>4654</v>
      </c>
      <c r="I8061" s="1110" t="s">
        <v>4654</v>
      </c>
      <c r="J8061" s="1109">
        <v>0</v>
      </c>
      <c r="K8061" s="1109">
        <v>0</v>
      </c>
      <c r="L8061" s="1109">
        <v>0</v>
      </c>
      <c r="M8061" s="1109">
        <v>0</v>
      </c>
      <c r="N8061" s="1109">
        <v>0</v>
      </c>
      <c r="O8061" s="1109">
        <v>0</v>
      </c>
      <c r="P8061" s="1109">
        <v>0</v>
      </c>
      <c r="Q8061" s="1109">
        <v>0</v>
      </c>
    </row>
    <row r="8062" spans="1:17">
      <c r="A8062" s="1109">
        <v>23955</v>
      </c>
      <c r="B8062" s="1110" t="s">
        <v>10858</v>
      </c>
      <c r="C8062" s="1109">
        <v>1.5</v>
      </c>
      <c r="D8062" s="1109">
        <v>1.282</v>
      </c>
      <c r="E8062" s="1109">
        <v>1.621</v>
      </c>
      <c r="F8062" s="1109">
        <v>0</v>
      </c>
      <c r="G8062" s="1110" t="s">
        <v>4654</v>
      </c>
      <c r="H8062" s="1110" t="s">
        <v>4654</v>
      </c>
      <c r="I8062" s="1110" t="s">
        <v>4654</v>
      </c>
      <c r="J8062" s="1109">
        <v>0</v>
      </c>
      <c r="K8062" s="1109">
        <v>0</v>
      </c>
      <c r="L8062" s="1109">
        <v>0</v>
      </c>
      <c r="M8062" s="1109">
        <v>0</v>
      </c>
      <c r="N8062" s="1109">
        <v>0</v>
      </c>
      <c r="O8062" s="1109">
        <v>0</v>
      </c>
      <c r="P8062" s="1109">
        <v>0</v>
      </c>
      <c r="Q8062" s="1109">
        <v>0</v>
      </c>
    </row>
    <row r="8063" spans="1:17">
      <c r="A8063" s="1109">
        <v>23956</v>
      </c>
      <c r="B8063" s="1110" t="s">
        <v>10858</v>
      </c>
      <c r="C8063" s="1109">
        <v>1.5</v>
      </c>
      <c r="D8063" s="1109">
        <v>1.264</v>
      </c>
      <c r="E8063" s="1109">
        <v>1.7430000000000001</v>
      </c>
      <c r="F8063" s="1109">
        <v>0</v>
      </c>
      <c r="G8063" s="1110" t="s">
        <v>4654</v>
      </c>
      <c r="H8063" s="1110" t="s">
        <v>4654</v>
      </c>
      <c r="I8063" s="1110" t="s">
        <v>4654</v>
      </c>
      <c r="J8063" s="1109">
        <v>0</v>
      </c>
      <c r="K8063" s="1109">
        <v>0</v>
      </c>
      <c r="L8063" s="1109">
        <v>0</v>
      </c>
      <c r="M8063" s="1109">
        <v>0</v>
      </c>
      <c r="N8063" s="1109">
        <v>0</v>
      </c>
      <c r="O8063" s="1109">
        <v>0</v>
      </c>
      <c r="P8063" s="1109">
        <v>0</v>
      </c>
      <c r="Q8063" s="1109">
        <v>0</v>
      </c>
    </row>
    <row r="8064" spans="1:17">
      <c r="A8064" s="1109">
        <v>23957</v>
      </c>
      <c r="B8064" s="1110" t="s">
        <v>10858</v>
      </c>
      <c r="C8064" s="1109">
        <v>1.5</v>
      </c>
      <c r="D8064" s="1109">
        <v>1.25</v>
      </c>
      <c r="E8064" s="1109">
        <v>1.837</v>
      </c>
      <c r="F8064" s="1109">
        <v>0</v>
      </c>
      <c r="G8064" s="1110" t="s">
        <v>4654</v>
      </c>
      <c r="H8064" s="1110" t="s">
        <v>4654</v>
      </c>
      <c r="I8064" s="1110" t="s">
        <v>4654</v>
      </c>
      <c r="J8064" s="1109">
        <v>0</v>
      </c>
      <c r="K8064" s="1109">
        <v>0</v>
      </c>
      <c r="L8064" s="1109">
        <v>0</v>
      </c>
      <c r="M8064" s="1109">
        <v>0</v>
      </c>
      <c r="N8064" s="1109">
        <v>0</v>
      </c>
      <c r="O8064" s="1109">
        <v>0</v>
      </c>
      <c r="P8064" s="1109">
        <v>0</v>
      </c>
      <c r="Q8064" s="1109">
        <v>0</v>
      </c>
    </row>
    <row r="8065" spans="1:17">
      <c r="A8065" s="1109">
        <v>23958</v>
      </c>
      <c r="B8065" s="1110" t="s">
        <v>10858</v>
      </c>
      <c r="C8065" s="1109">
        <v>1.5</v>
      </c>
      <c r="D8065" s="1109">
        <v>1.232</v>
      </c>
      <c r="E8065" s="1109">
        <v>1.9570000000000001</v>
      </c>
      <c r="F8065" s="1109">
        <v>0</v>
      </c>
      <c r="G8065" s="1110" t="s">
        <v>4654</v>
      </c>
      <c r="H8065" s="1110" t="s">
        <v>4654</v>
      </c>
      <c r="I8065" s="1110" t="s">
        <v>4654</v>
      </c>
      <c r="J8065" s="1109">
        <v>0</v>
      </c>
      <c r="K8065" s="1109">
        <v>0</v>
      </c>
      <c r="L8065" s="1109">
        <v>0</v>
      </c>
      <c r="M8065" s="1109">
        <v>0</v>
      </c>
      <c r="N8065" s="1109">
        <v>0</v>
      </c>
      <c r="O8065" s="1109">
        <v>0</v>
      </c>
      <c r="P8065" s="1109">
        <v>0</v>
      </c>
      <c r="Q8065" s="1109">
        <v>0</v>
      </c>
    </row>
    <row r="8066" spans="1:17">
      <c r="A8066" s="1109">
        <v>23959</v>
      </c>
      <c r="B8066" s="1110" t="s">
        <v>10858</v>
      </c>
      <c r="C8066" s="1109">
        <v>1.5</v>
      </c>
      <c r="D8066" s="1109">
        <v>1.21</v>
      </c>
      <c r="E8066" s="1109">
        <v>2.1</v>
      </c>
      <c r="F8066" s="1109">
        <v>0</v>
      </c>
      <c r="G8066" s="1110" t="s">
        <v>4654</v>
      </c>
      <c r="H8066" s="1110" t="s">
        <v>4654</v>
      </c>
      <c r="I8066" s="1110" t="s">
        <v>4654</v>
      </c>
      <c r="J8066" s="1109">
        <v>0</v>
      </c>
      <c r="K8066" s="1109">
        <v>0</v>
      </c>
      <c r="L8066" s="1109">
        <v>0</v>
      </c>
      <c r="M8066" s="1109">
        <v>0</v>
      </c>
      <c r="N8066" s="1109">
        <v>0</v>
      </c>
      <c r="O8066" s="1109">
        <v>0</v>
      </c>
      <c r="P8066" s="1109">
        <v>0</v>
      </c>
      <c r="Q8066" s="1109">
        <v>0</v>
      </c>
    </row>
    <row r="8067" spans="1:17">
      <c r="A8067" s="1109">
        <v>23960</v>
      </c>
      <c r="B8067" s="1110" t="s">
        <v>10858</v>
      </c>
      <c r="C8067" s="1109">
        <v>1.5</v>
      </c>
      <c r="D8067" s="1109">
        <v>1.1879999999999999</v>
      </c>
      <c r="E8067" s="1109">
        <v>2.2410000000000001</v>
      </c>
      <c r="F8067" s="1109">
        <v>0</v>
      </c>
      <c r="G8067" s="1110" t="s">
        <v>4654</v>
      </c>
      <c r="H8067" s="1110" t="s">
        <v>4654</v>
      </c>
      <c r="I8067" s="1110" t="s">
        <v>4654</v>
      </c>
      <c r="J8067" s="1109">
        <v>0</v>
      </c>
      <c r="K8067" s="1109">
        <v>0</v>
      </c>
      <c r="L8067" s="1109">
        <v>0</v>
      </c>
      <c r="M8067" s="1109">
        <v>0</v>
      </c>
      <c r="N8067" s="1109">
        <v>0</v>
      </c>
      <c r="O8067" s="1109">
        <v>0</v>
      </c>
      <c r="P8067" s="1109">
        <v>0</v>
      </c>
      <c r="Q8067" s="1109">
        <v>0</v>
      </c>
    </row>
    <row r="8068" spans="1:17">
      <c r="A8068" s="1109">
        <v>23961</v>
      </c>
      <c r="B8068" s="1110" t="s">
        <v>10858</v>
      </c>
      <c r="C8068" s="1109">
        <v>1.5</v>
      </c>
      <c r="D8068" s="1109">
        <v>1.1499999999999999</v>
      </c>
      <c r="E8068" s="1109">
        <v>2.4790000000000001</v>
      </c>
      <c r="F8068" s="1109">
        <v>0</v>
      </c>
      <c r="G8068" s="1110" t="s">
        <v>4654</v>
      </c>
      <c r="H8068" s="1110" t="s">
        <v>4654</v>
      </c>
      <c r="I8068" s="1110" t="s">
        <v>4654</v>
      </c>
      <c r="J8068" s="1109">
        <v>0</v>
      </c>
      <c r="K8068" s="1109">
        <v>0</v>
      </c>
      <c r="L8068" s="1109">
        <v>0</v>
      </c>
      <c r="M8068" s="1109">
        <v>0</v>
      </c>
      <c r="N8068" s="1109">
        <v>0</v>
      </c>
      <c r="O8068" s="1109">
        <v>0</v>
      </c>
      <c r="P8068" s="1109">
        <v>0</v>
      </c>
      <c r="Q8068" s="1109">
        <v>0</v>
      </c>
    </row>
    <row r="8069" spans="1:17">
      <c r="A8069" s="1109">
        <v>23962</v>
      </c>
      <c r="B8069" s="1110" t="s">
        <v>10858</v>
      </c>
      <c r="C8069" s="1109">
        <v>1.5</v>
      </c>
      <c r="D8069" s="1109">
        <v>1.1240000000000001</v>
      </c>
      <c r="E8069" s="1109">
        <v>2.637</v>
      </c>
      <c r="F8069" s="1109">
        <v>0</v>
      </c>
      <c r="G8069" s="1110" t="s">
        <v>4654</v>
      </c>
      <c r="H8069" s="1110" t="s">
        <v>4654</v>
      </c>
      <c r="I8069" s="1110" t="s">
        <v>4654</v>
      </c>
      <c r="J8069" s="1109">
        <v>0</v>
      </c>
      <c r="K8069" s="1109">
        <v>0</v>
      </c>
      <c r="L8069" s="1109">
        <v>0</v>
      </c>
      <c r="M8069" s="1109">
        <v>0</v>
      </c>
      <c r="N8069" s="1109">
        <v>0</v>
      </c>
      <c r="O8069" s="1109">
        <v>0</v>
      </c>
      <c r="P8069" s="1109">
        <v>0</v>
      </c>
      <c r="Q8069" s="1109">
        <v>0</v>
      </c>
    </row>
    <row r="8070" spans="1:17">
      <c r="A8070" s="1109">
        <v>23963</v>
      </c>
      <c r="B8070" s="1110" t="s">
        <v>10858</v>
      </c>
      <c r="C8070" s="1109">
        <v>1.5</v>
      </c>
      <c r="D8070" s="1109">
        <v>1.0940000000000001</v>
      </c>
      <c r="E8070" s="1109">
        <v>2.8149999999999999</v>
      </c>
      <c r="F8070" s="1109">
        <v>0</v>
      </c>
      <c r="G8070" s="1110" t="s">
        <v>4654</v>
      </c>
      <c r="H8070" s="1110" t="s">
        <v>4654</v>
      </c>
      <c r="I8070" s="1110" t="s">
        <v>4654</v>
      </c>
      <c r="J8070" s="1109">
        <v>0</v>
      </c>
      <c r="K8070" s="1109">
        <v>0</v>
      </c>
      <c r="L8070" s="1109">
        <v>0</v>
      </c>
      <c r="M8070" s="1109">
        <v>0</v>
      </c>
      <c r="N8070" s="1109">
        <v>0</v>
      </c>
      <c r="O8070" s="1109">
        <v>0</v>
      </c>
      <c r="P8070" s="1109">
        <v>0</v>
      </c>
      <c r="Q8070" s="1109">
        <v>0</v>
      </c>
    </row>
    <row r="8071" spans="1:17">
      <c r="A8071" s="1109">
        <v>23964</v>
      </c>
      <c r="B8071" s="1110" t="s">
        <v>10858</v>
      </c>
      <c r="C8071" s="1109">
        <v>1.75</v>
      </c>
      <c r="D8071" s="1109">
        <v>1.532</v>
      </c>
      <c r="E8071" s="1109">
        <v>1.9119999999999999</v>
      </c>
      <c r="F8071" s="1109">
        <v>0</v>
      </c>
      <c r="G8071" s="1110" t="s">
        <v>4654</v>
      </c>
      <c r="H8071" s="1110" t="s">
        <v>4654</v>
      </c>
      <c r="I8071" s="1110" t="s">
        <v>4654</v>
      </c>
      <c r="J8071" s="1109">
        <v>0</v>
      </c>
      <c r="K8071" s="1109">
        <v>0</v>
      </c>
      <c r="L8071" s="1109">
        <v>0</v>
      </c>
      <c r="M8071" s="1109">
        <v>0</v>
      </c>
      <c r="N8071" s="1109">
        <v>0</v>
      </c>
      <c r="O8071" s="1109">
        <v>0</v>
      </c>
      <c r="P8071" s="1109">
        <v>0</v>
      </c>
      <c r="Q8071" s="1109">
        <v>0</v>
      </c>
    </row>
    <row r="8072" spans="1:17">
      <c r="A8072" s="1109">
        <v>23965</v>
      </c>
      <c r="B8072" s="1110" t="s">
        <v>10858</v>
      </c>
      <c r="C8072" s="1109">
        <v>1.75</v>
      </c>
      <c r="D8072" s="1109">
        <v>1.514</v>
      </c>
      <c r="E8072" s="1109">
        <v>2.0590000000000002</v>
      </c>
      <c r="F8072" s="1109">
        <v>0</v>
      </c>
      <c r="G8072" s="1110" t="s">
        <v>4654</v>
      </c>
      <c r="H8072" s="1110" t="s">
        <v>4654</v>
      </c>
      <c r="I8072" s="1110" t="s">
        <v>4654</v>
      </c>
      <c r="J8072" s="1109">
        <v>0</v>
      </c>
      <c r="K8072" s="1109">
        <v>0</v>
      </c>
      <c r="L8072" s="1109">
        <v>0</v>
      </c>
      <c r="M8072" s="1109">
        <v>0</v>
      </c>
      <c r="N8072" s="1109">
        <v>0</v>
      </c>
      <c r="O8072" s="1109">
        <v>0</v>
      </c>
      <c r="P8072" s="1109">
        <v>0</v>
      </c>
      <c r="Q8072" s="1109">
        <v>0</v>
      </c>
    </row>
    <row r="8073" spans="1:17">
      <c r="A8073" s="1109">
        <v>23966</v>
      </c>
      <c r="B8073" s="1110" t="s">
        <v>10858</v>
      </c>
      <c r="C8073" s="1109">
        <v>1.75</v>
      </c>
      <c r="D8073" s="1109">
        <v>1.5</v>
      </c>
      <c r="E8073" s="1109">
        <v>2.1709999999999998</v>
      </c>
      <c r="F8073" s="1109">
        <v>0</v>
      </c>
      <c r="G8073" s="1110" t="s">
        <v>4654</v>
      </c>
      <c r="H8073" s="1110" t="s">
        <v>4654</v>
      </c>
      <c r="I8073" s="1110" t="s">
        <v>4654</v>
      </c>
      <c r="J8073" s="1109">
        <v>0</v>
      </c>
      <c r="K8073" s="1109">
        <v>0</v>
      </c>
      <c r="L8073" s="1109">
        <v>0</v>
      </c>
      <c r="M8073" s="1109">
        <v>0</v>
      </c>
      <c r="N8073" s="1109">
        <v>0</v>
      </c>
      <c r="O8073" s="1109">
        <v>0</v>
      </c>
      <c r="P8073" s="1109">
        <v>0</v>
      </c>
      <c r="Q8073" s="1109">
        <v>0</v>
      </c>
    </row>
    <row r="8074" spans="1:17">
      <c r="A8074" s="1109">
        <v>23967</v>
      </c>
      <c r="B8074" s="1110" t="s">
        <v>10858</v>
      </c>
      <c r="C8074" s="1109">
        <v>1.75</v>
      </c>
      <c r="D8074" s="1109">
        <v>1.482</v>
      </c>
      <c r="E8074" s="1109">
        <v>2.3149999999999999</v>
      </c>
      <c r="F8074" s="1109">
        <v>0</v>
      </c>
      <c r="G8074" s="1110" t="s">
        <v>4654</v>
      </c>
      <c r="H8074" s="1110" t="s">
        <v>4654</v>
      </c>
      <c r="I8074" s="1110" t="s">
        <v>4654</v>
      </c>
      <c r="J8074" s="1109">
        <v>0</v>
      </c>
      <c r="K8074" s="1109">
        <v>0</v>
      </c>
      <c r="L8074" s="1109">
        <v>0</v>
      </c>
      <c r="M8074" s="1109">
        <v>0</v>
      </c>
      <c r="N8074" s="1109">
        <v>0</v>
      </c>
      <c r="O8074" s="1109">
        <v>0</v>
      </c>
      <c r="P8074" s="1109">
        <v>0</v>
      </c>
      <c r="Q8074" s="1109">
        <v>0</v>
      </c>
    </row>
    <row r="8075" spans="1:17">
      <c r="A8075" s="1109">
        <v>23968</v>
      </c>
      <c r="B8075" s="1110" t="s">
        <v>10858</v>
      </c>
      <c r="C8075" s="1109">
        <v>1.75</v>
      </c>
      <c r="D8075" s="1109">
        <v>1.46</v>
      </c>
      <c r="E8075" s="1109">
        <v>2.488</v>
      </c>
      <c r="F8075" s="1109">
        <v>0</v>
      </c>
      <c r="G8075" s="1110" t="s">
        <v>4654</v>
      </c>
      <c r="H8075" s="1110" t="s">
        <v>4654</v>
      </c>
      <c r="I8075" s="1110" t="s">
        <v>4654</v>
      </c>
      <c r="J8075" s="1109">
        <v>0</v>
      </c>
      <c r="K8075" s="1109">
        <v>0</v>
      </c>
      <c r="L8075" s="1109">
        <v>0</v>
      </c>
      <c r="M8075" s="1109">
        <v>0</v>
      </c>
      <c r="N8075" s="1109">
        <v>0</v>
      </c>
      <c r="O8075" s="1109">
        <v>0</v>
      </c>
      <c r="P8075" s="1109">
        <v>0</v>
      </c>
      <c r="Q8075" s="1109">
        <v>0</v>
      </c>
    </row>
    <row r="8076" spans="1:17">
      <c r="A8076" s="1109">
        <v>23969</v>
      </c>
      <c r="B8076" s="1110" t="s">
        <v>10858</v>
      </c>
      <c r="C8076" s="1109">
        <v>1.75</v>
      </c>
      <c r="D8076" s="1109">
        <v>1.4379999999999999</v>
      </c>
      <c r="E8076" s="1109">
        <v>2.6579999999999999</v>
      </c>
      <c r="F8076" s="1109">
        <v>0</v>
      </c>
      <c r="G8076" s="1110" t="s">
        <v>4654</v>
      </c>
      <c r="H8076" s="1110" t="s">
        <v>4654</v>
      </c>
      <c r="I8076" s="1110" t="s">
        <v>4654</v>
      </c>
      <c r="J8076" s="1109">
        <v>0</v>
      </c>
      <c r="K8076" s="1109">
        <v>0</v>
      </c>
      <c r="L8076" s="1109">
        <v>0</v>
      </c>
      <c r="M8076" s="1109">
        <v>0</v>
      </c>
      <c r="N8076" s="1109">
        <v>0</v>
      </c>
      <c r="O8076" s="1109">
        <v>0</v>
      </c>
      <c r="P8076" s="1109">
        <v>0</v>
      </c>
      <c r="Q8076" s="1109">
        <v>0</v>
      </c>
    </row>
    <row r="8077" spans="1:17">
      <c r="A8077" s="1109">
        <v>23970</v>
      </c>
      <c r="B8077" s="1110" t="s">
        <v>10858</v>
      </c>
      <c r="C8077" s="1109">
        <v>1.75</v>
      </c>
      <c r="D8077" s="1109">
        <v>1.4</v>
      </c>
      <c r="E8077" s="1109">
        <v>2.9460000000000002</v>
      </c>
      <c r="F8077" s="1109">
        <v>0</v>
      </c>
      <c r="G8077" s="1110" t="s">
        <v>4654</v>
      </c>
      <c r="H8077" s="1110" t="s">
        <v>4654</v>
      </c>
      <c r="I8077" s="1110" t="s">
        <v>4654</v>
      </c>
      <c r="J8077" s="1109">
        <v>0</v>
      </c>
      <c r="K8077" s="1109">
        <v>0</v>
      </c>
      <c r="L8077" s="1109">
        <v>0</v>
      </c>
      <c r="M8077" s="1109">
        <v>0</v>
      </c>
      <c r="N8077" s="1109">
        <v>0</v>
      </c>
      <c r="O8077" s="1109">
        <v>0</v>
      </c>
      <c r="P8077" s="1109">
        <v>0</v>
      </c>
      <c r="Q8077" s="1109">
        <v>0</v>
      </c>
    </row>
    <row r="8078" spans="1:17">
      <c r="A8078" s="1109">
        <v>23971</v>
      </c>
      <c r="B8078" s="1110" t="s">
        <v>10858</v>
      </c>
      <c r="C8078" s="1109">
        <v>1.75</v>
      </c>
      <c r="D8078" s="1109">
        <v>1.3740000000000001</v>
      </c>
      <c r="E8078" s="1109">
        <v>3.1389999999999998</v>
      </c>
      <c r="F8078" s="1109">
        <v>0</v>
      </c>
      <c r="G8078" s="1110" t="s">
        <v>4654</v>
      </c>
      <c r="H8078" s="1110" t="s">
        <v>4654</v>
      </c>
      <c r="I8078" s="1110" t="s">
        <v>4654</v>
      </c>
      <c r="J8078" s="1109">
        <v>0</v>
      </c>
      <c r="K8078" s="1109">
        <v>0</v>
      </c>
      <c r="L8078" s="1109">
        <v>0</v>
      </c>
      <c r="M8078" s="1109">
        <v>0</v>
      </c>
      <c r="N8078" s="1109">
        <v>0</v>
      </c>
      <c r="O8078" s="1109">
        <v>0</v>
      </c>
      <c r="P8078" s="1109">
        <v>0</v>
      </c>
      <c r="Q8078" s="1109">
        <v>0</v>
      </c>
    </row>
    <row r="8079" spans="1:17">
      <c r="A8079" s="1109">
        <v>23972</v>
      </c>
      <c r="B8079" s="1110" t="s">
        <v>10858</v>
      </c>
      <c r="C8079" s="1109">
        <v>1.75</v>
      </c>
      <c r="D8079" s="1109">
        <v>1.3440000000000001</v>
      </c>
      <c r="E8079" s="1109">
        <v>3.3570000000000002</v>
      </c>
      <c r="F8079" s="1109">
        <v>0</v>
      </c>
      <c r="G8079" s="1110" t="s">
        <v>4654</v>
      </c>
      <c r="H8079" s="1110" t="s">
        <v>4654</v>
      </c>
      <c r="I8079" s="1110" t="s">
        <v>4654</v>
      </c>
      <c r="J8079" s="1109">
        <v>0</v>
      </c>
      <c r="K8079" s="1109">
        <v>0</v>
      </c>
      <c r="L8079" s="1109">
        <v>0</v>
      </c>
      <c r="M8079" s="1109">
        <v>0</v>
      </c>
      <c r="N8079" s="1109">
        <v>0</v>
      </c>
      <c r="O8079" s="1109">
        <v>0</v>
      </c>
      <c r="P8079" s="1109">
        <v>0</v>
      </c>
      <c r="Q8079" s="1109">
        <v>0</v>
      </c>
    </row>
    <row r="8080" spans="1:17">
      <c r="A8080" s="1109">
        <v>23973</v>
      </c>
      <c r="B8080" s="1110" t="s">
        <v>10858</v>
      </c>
      <c r="C8080" s="1109">
        <v>1.75</v>
      </c>
      <c r="D8080" s="1109">
        <v>1.302</v>
      </c>
      <c r="E8080" s="1109">
        <v>3.6539999999999999</v>
      </c>
      <c r="F8080" s="1109">
        <v>0</v>
      </c>
      <c r="G8080" s="1110" t="s">
        <v>4654</v>
      </c>
      <c r="H8080" s="1110" t="s">
        <v>4654</v>
      </c>
      <c r="I8080" s="1110" t="s">
        <v>4654</v>
      </c>
      <c r="J8080" s="1109">
        <v>0</v>
      </c>
      <c r="K8080" s="1109">
        <v>0</v>
      </c>
      <c r="L8080" s="1109">
        <v>0</v>
      </c>
      <c r="M8080" s="1109">
        <v>0</v>
      </c>
      <c r="N8080" s="1109">
        <v>0</v>
      </c>
      <c r="O8080" s="1109">
        <v>0</v>
      </c>
      <c r="P8080" s="1109">
        <v>0</v>
      </c>
      <c r="Q8080" s="1109">
        <v>0</v>
      </c>
    </row>
    <row r="8081" spans="1:17">
      <c r="A8081" s="1109">
        <v>23974</v>
      </c>
      <c r="B8081" s="1110" t="s">
        <v>10858</v>
      </c>
      <c r="C8081" s="1109">
        <v>1.75</v>
      </c>
      <c r="D8081" s="1109">
        <v>1.278</v>
      </c>
      <c r="E8081" s="1109">
        <v>3.82</v>
      </c>
      <c r="F8081" s="1109">
        <v>0</v>
      </c>
      <c r="G8081" s="1110" t="s">
        <v>4654</v>
      </c>
      <c r="H8081" s="1110" t="s">
        <v>4654</v>
      </c>
      <c r="I8081" s="1110" t="s">
        <v>4654</v>
      </c>
      <c r="J8081" s="1109">
        <v>0</v>
      </c>
      <c r="K8081" s="1109">
        <v>0</v>
      </c>
      <c r="L8081" s="1109">
        <v>0</v>
      </c>
      <c r="M8081" s="1109">
        <v>0</v>
      </c>
      <c r="N8081" s="1109">
        <v>0</v>
      </c>
      <c r="O8081" s="1109">
        <v>0</v>
      </c>
      <c r="P8081" s="1109">
        <v>0</v>
      </c>
      <c r="Q8081" s="1109">
        <v>0</v>
      </c>
    </row>
    <row r="8082" spans="1:17">
      <c r="A8082" s="1109">
        <v>23975</v>
      </c>
      <c r="B8082" s="1110" t="s">
        <v>10858</v>
      </c>
      <c r="C8082" s="1109">
        <v>2</v>
      </c>
      <c r="D8082" s="1109">
        <v>1.75</v>
      </c>
      <c r="E8082" s="1109">
        <v>2.5049999999999999</v>
      </c>
      <c r="F8082" s="1109">
        <v>0</v>
      </c>
      <c r="G8082" s="1110" t="s">
        <v>4654</v>
      </c>
      <c r="H8082" s="1110" t="s">
        <v>4654</v>
      </c>
      <c r="I8082" s="1110" t="s">
        <v>4654</v>
      </c>
      <c r="J8082" s="1109">
        <v>0</v>
      </c>
      <c r="K8082" s="1109">
        <v>0</v>
      </c>
      <c r="L8082" s="1109">
        <v>0</v>
      </c>
      <c r="M8082" s="1109">
        <v>0</v>
      </c>
      <c r="N8082" s="1109">
        <v>0</v>
      </c>
      <c r="O8082" s="1109">
        <v>0</v>
      </c>
      <c r="P8082" s="1109">
        <v>0</v>
      </c>
      <c r="Q8082" s="1109">
        <v>0</v>
      </c>
    </row>
    <row r="8083" spans="1:17">
      <c r="A8083" s="1109">
        <v>23976</v>
      </c>
      <c r="B8083" s="1110" t="s">
        <v>10858</v>
      </c>
      <c r="C8083" s="1109">
        <v>2</v>
      </c>
      <c r="D8083" s="1109">
        <v>1.732</v>
      </c>
      <c r="E8083" s="1109">
        <v>2.673</v>
      </c>
      <c r="F8083" s="1109">
        <v>0</v>
      </c>
      <c r="G8083" s="1110" t="s">
        <v>4654</v>
      </c>
      <c r="H8083" s="1110" t="s">
        <v>4654</v>
      </c>
      <c r="I8083" s="1110" t="s">
        <v>4654</v>
      </c>
      <c r="J8083" s="1109">
        <v>0</v>
      </c>
      <c r="K8083" s="1109">
        <v>0</v>
      </c>
      <c r="L8083" s="1109">
        <v>0</v>
      </c>
      <c r="M8083" s="1109">
        <v>0</v>
      </c>
      <c r="N8083" s="1109">
        <v>0</v>
      </c>
      <c r="O8083" s="1109">
        <v>0</v>
      </c>
      <c r="P8083" s="1109">
        <v>0</v>
      </c>
      <c r="Q8083" s="1109">
        <v>0</v>
      </c>
    </row>
    <row r="8084" spans="1:17">
      <c r="A8084" s="1109">
        <v>23977</v>
      </c>
      <c r="B8084" s="1110" t="s">
        <v>10858</v>
      </c>
      <c r="C8084" s="1109">
        <v>2</v>
      </c>
      <c r="D8084" s="1109">
        <v>1.71</v>
      </c>
      <c r="E8084" s="1109">
        <v>2.875</v>
      </c>
      <c r="F8084" s="1109">
        <v>0</v>
      </c>
      <c r="G8084" s="1110" t="s">
        <v>4654</v>
      </c>
      <c r="H8084" s="1110" t="s">
        <v>4654</v>
      </c>
      <c r="I8084" s="1110" t="s">
        <v>4654</v>
      </c>
      <c r="J8084" s="1109">
        <v>0</v>
      </c>
      <c r="K8084" s="1109">
        <v>0</v>
      </c>
      <c r="L8084" s="1109">
        <v>0</v>
      </c>
      <c r="M8084" s="1109">
        <v>0</v>
      </c>
      <c r="N8084" s="1109">
        <v>0</v>
      </c>
      <c r="O8084" s="1109">
        <v>0</v>
      </c>
      <c r="P8084" s="1109">
        <v>0</v>
      </c>
      <c r="Q8084" s="1109">
        <v>0</v>
      </c>
    </row>
    <row r="8085" spans="1:17">
      <c r="A8085" s="1109">
        <v>23978</v>
      </c>
      <c r="B8085" s="1110" t="s">
        <v>10858</v>
      </c>
      <c r="C8085" s="1109">
        <v>2</v>
      </c>
      <c r="D8085" s="1109">
        <v>1.6879999999999999</v>
      </c>
      <c r="E8085" s="1109">
        <v>3.0750000000000002</v>
      </c>
      <c r="F8085" s="1109">
        <v>0</v>
      </c>
      <c r="G8085" s="1110" t="s">
        <v>4654</v>
      </c>
      <c r="H8085" s="1110" t="s">
        <v>4654</v>
      </c>
      <c r="I8085" s="1110" t="s">
        <v>4654</v>
      </c>
      <c r="J8085" s="1109">
        <v>0</v>
      </c>
      <c r="K8085" s="1109">
        <v>0</v>
      </c>
      <c r="L8085" s="1109">
        <v>0</v>
      </c>
      <c r="M8085" s="1109">
        <v>0</v>
      </c>
      <c r="N8085" s="1109">
        <v>0</v>
      </c>
      <c r="O8085" s="1109">
        <v>0</v>
      </c>
      <c r="P8085" s="1109">
        <v>0</v>
      </c>
      <c r="Q8085" s="1109">
        <v>0</v>
      </c>
    </row>
    <row r="8086" spans="1:17">
      <c r="A8086" s="1109">
        <v>23979</v>
      </c>
      <c r="B8086" s="1110" t="s">
        <v>10858</v>
      </c>
      <c r="C8086" s="1109">
        <v>2</v>
      </c>
      <c r="D8086" s="1109">
        <v>1.65</v>
      </c>
      <c r="E8086" s="1109">
        <v>3.4140000000000001</v>
      </c>
      <c r="F8086" s="1109">
        <v>0</v>
      </c>
      <c r="G8086" s="1110" t="s">
        <v>4654</v>
      </c>
      <c r="H8086" s="1110" t="s">
        <v>4654</v>
      </c>
      <c r="I8086" s="1110" t="s">
        <v>4654</v>
      </c>
      <c r="J8086" s="1109">
        <v>0</v>
      </c>
      <c r="K8086" s="1109">
        <v>0</v>
      </c>
      <c r="L8086" s="1109">
        <v>0</v>
      </c>
      <c r="M8086" s="1109">
        <v>0</v>
      </c>
      <c r="N8086" s="1109">
        <v>0</v>
      </c>
      <c r="O8086" s="1109">
        <v>0</v>
      </c>
      <c r="P8086" s="1109">
        <v>0</v>
      </c>
      <c r="Q8086" s="1109">
        <v>0</v>
      </c>
    </row>
    <row r="8087" spans="1:17">
      <c r="A8087" s="1109">
        <v>23980</v>
      </c>
      <c r="B8087" s="1110" t="s">
        <v>10858</v>
      </c>
      <c r="C8087" s="1109">
        <v>2</v>
      </c>
      <c r="D8087" s="1109">
        <v>1.6240000000000001</v>
      </c>
      <c r="E8087" s="1109">
        <v>3.6419999999999999</v>
      </c>
      <c r="F8087" s="1109">
        <v>0</v>
      </c>
      <c r="G8087" s="1110" t="s">
        <v>4654</v>
      </c>
      <c r="H8087" s="1110" t="s">
        <v>4654</v>
      </c>
      <c r="I8087" s="1110" t="s">
        <v>4654</v>
      </c>
      <c r="J8087" s="1109">
        <v>0</v>
      </c>
      <c r="K8087" s="1109">
        <v>0</v>
      </c>
      <c r="L8087" s="1109">
        <v>0</v>
      </c>
      <c r="M8087" s="1109">
        <v>0</v>
      </c>
      <c r="N8087" s="1109">
        <v>0</v>
      </c>
      <c r="O8087" s="1109">
        <v>0</v>
      </c>
      <c r="P8087" s="1109">
        <v>0</v>
      </c>
      <c r="Q8087" s="1109">
        <v>0</v>
      </c>
    </row>
    <row r="8088" spans="1:17">
      <c r="A8088" s="1109">
        <v>23981</v>
      </c>
      <c r="B8088" s="1110" t="s">
        <v>10858</v>
      </c>
      <c r="C8088" s="1109">
        <v>2</v>
      </c>
      <c r="D8088" s="1109">
        <v>1.5940000000000001</v>
      </c>
      <c r="E8088" s="1109">
        <v>3.9</v>
      </c>
      <c r="F8088" s="1109">
        <v>0</v>
      </c>
      <c r="G8088" s="1110" t="s">
        <v>4654</v>
      </c>
      <c r="H8088" s="1110" t="s">
        <v>4654</v>
      </c>
      <c r="I8088" s="1110" t="s">
        <v>4654</v>
      </c>
      <c r="J8088" s="1109">
        <v>0</v>
      </c>
      <c r="K8088" s="1109">
        <v>0</v>
      </c>
      <c r="L8088" s="1109">
        <v>0</v>
      </c>
      <c r="M8088" s="1109">
        <v>0</v>
      </c>
      <c r="N8088" s="1109">
        <v>0</v>
      </c>
      <c r="O8088" s="1109">
        <v>0</v>
      </c>
      <c r="P8088" s="1109">
        <v>0</v>
      </c>
      <c r="Q8088" s="1109">
        <v>0</v>
      </c>
    </row>
    <row r="8089" spans="1:17">
      <c r="A8089" s="1109">
        <v>23982</v>
      </c>
      <c r="B8089" s="1110" t="s">
        <v>10858</v>
      </c>
      <c r="C8089" s="1109">
        <v>2</v>
      </c>
      <c r="D8089" s="1109">
        <v>1.552</v>
      </c>
      <c r="E8089" s="1109">
        <v>4.2530000000000001</v>
      </c>
      <c r="F8089" s="1109">
        <v>0</v>
      </c>
      <c r="G8089" s="1110" t="s">
        <v>4654</v>
      </c>
      <c r="H8089" s="1110" t="s">
        <v>4654</v>
      </c>
      <c r="I8089" s="1110" t="s">
        <v>4654</v>
      </c>
      <c r="J8089" s="1109">
        <v>0</v>
      </c>
      <c r="K8089" s="1109">
        <v>0</v>
      </c>
      <c r="L8089" s="1109">
        <v>0</v>
      </c>
      <c r="M8089" s="1109">
        <v>0</v>
      </c>
      <c r="N8089" s="1109">
        <v>0</v>
      </c>
      <c r="O8089" s="1109">
        <v>0</v>
      </c>
      <c r="P8089" s="1109">
        <v>0</v>
      </c>
      <c r="Q8089" s="1109">
        <v>0</v>
      </c>
    </row>
    <row r="8090" spans="1:17">
      <c r="A8090" s="1109">
        <v>23983</v>
      </c>
      <c r="B8090" s="1110" t="s">
        <v>10858</v>
      </c>
      <c r="C8090" s="1109">
        <v>2</v>
      </c>
      <c r="D8090" s="1109">
        <v>1.528</v>
      </c>
      <c r="E8090" s="1109">
        <v>4.45</v>
      </c>
      <c r="F8090" s="1109">
        <v>0</v>
      </c>
      <c r="G8090" s="1110" t="s">
        <v>4654</v>
      </c>
      <c r="H8090" s="1110" t="s">
        <v>4654</v>
      </c>
      <c r="I8090" s="1110" t="s">
        <v>4654</v>
      </c>
      <c r="J8090" s="1109">
        <v>0</v>
      </c>
      <c r="K8090" s="1109">
        <v>0</v>
      </c>
      <c r="L8090" s="1109">
        <v>0</v>
      </c>
      <c r="M8090" s="1109">
        <v>0</v>
      </c>
      <c r="N8090" s="1109">
        <v>0</v>
      </c>
      <c r="O8090" s="1109">
        <v>0</v>
      </c>
      <c r="P8090" s="1109">
        <v>0</v>
      </c>
      <c r="Q8090" s="1109">
        <v>0</v>
      </c>
    </row>
    <row r="8091" spans="1:17">
      <c r="A8091" s="1109">
        <v>23984</v>
      </c>
      <c r="B8091" s="1110" t="s">
        <v>10858</v>
      </c>
      <c r="C8091" s="1109">
        <v>2.375</v>
      </c>
      <c r="D8091" s="1109">
        <v>2.125</v>
      </c>
      <c r="E8091" s="1109">
        <v>3.0070000000000001</v>
      </c>
      <c r="F8091" s="1109">
        <v>0</v>
      </c>
      <c r="G8091" s="1110" t="s">
        <v>4654</v>
      </c>
      <c r="H8091" s="1110" t="s">
        <v>4654</v>
      </c>
      <c r="I8091" s="1110" t="s">
        <v>4654</v>
      </c>
      <c r="J8091" s="1109">
        <v>0</v>
      </c>
      <c r="K8091" s="1109">
        <v>0</v>
      </c>
      <c r="L8091" s="1109">
        <v>0</v>
      </c>
      <c r="M8091" s="1109">
        <v>0</v>
      </c>
      <c r="N8091" s="1109">
        <v>0</v>
      </c>
      <c r="O8091" s="1109">
        <v>0</v>
      </c>
      <c r="P8091" s="1109">
        <v>0</v>
      </c>
      <c r="Q8091" s="1109">
        <v>0</v>
      </c>
    </row>
    <row r="8092" spans="1:17">
      <c r="A8092" s="1109">
        <v>23985</v>
      </c>
      <c r="B8092" s="1110" t="s">
        <v>10858</v>
      </c>
      <c r="C8092" s="1109">
        <v>2.375</v>
      </c>
      <c r="D8092" s="1109">
        <v>2.1070000000000002</v>
      </c>
      <c r="E8092" s="1109">
        <v>3.21</v>
      </c>
      <c r="F8092" s="1109">
        <v>0</v>
      </c>
      <c r="G8092" s="1110" t="s">
        <v>4654</v>
      </c>
      <c r="H8092" s="1110" t="s">
        <v>4654</v>
      </c>
      <c r="I8092" s="1110" t="s">
        <v>4654</v>
      </c>
      <c r="J8092" s="1109">
        <v>0</v>
      </c>
      <c r="K8092" s="1109">
        <v>0</v>
      </c>
      <c r="L8092" s="1109">
        <v>0</v>
      </c>
      <c r="M8092" s="1109">
        <v>0</v>
      </c>
      <c r="N8092" s="1109">
        <v>0</v>
      </c>
      <c r="O8092" s="1109">
        <v>0</v>
      </c>
      <c r="P8092" s="1109">
        <v>0</v>
      </c>
      <c r="Q8092" s="1109">
        <v>0</v>
      </c>
    </row>
    <row r="8093" spans="1:17">
      <c r="A8093" s="1109">
        <v>23986</v>
      </c>
      <c r="B8093" s="1110" t="s">
        <v>10858</v>
      </c>
      <c r="C8093" s="1109">
        <v>2.375</v>
      </c>
      <c r="D8093" s="1109">
        <v>2.085</v>
      </c>
      <c r="E8093" s="1109">
        <v>3.4569999999999999</v>
      </c>
      <c r="F8093" s="1109">
        <v>0</v>
      </c>
      <c r="G8093" s="1110" t="s">
        <v>4654</v>
      </c>
      <c r="H8093" s="1110" t="s">
        <v>4654</v>
      </c>
      <c r="I8093" s="1110" t="s">
        <v>4654</v>
      </c>
      <c r="J8093" s="1109">
        <v>0</v>
      </c>
      <c r="K8093" s="1109">
        <v>0</v>
      </c>
      <c r="L8093" s="1109">
        <v>0</v>
      </c>
      <c r="M8093" s="1109">
        <v>0</v>
      </c>
      <c r="N8093" s="1109">
        <v>0</v>
      </c>
      <c r="O8093" s="1109">
        <v>0</v>
      </c>
      <c r="P8093" s="1109">
        <v>0</v>
      </c>
      <c r="Q8093" s="1109">
        <v>0</v>
      </c>
    </row>
    <row r="8094" spans="1:17">
      <c r="A8094" s="1109">
        <v>23987</v>
      </c>
      <c r="B8094" s="1110" t="s">
        <v>10858</v>
      </c>
      <c r="C8094" s="1109">
        <v>2.375</v>
      </c>
      <c r="D8094" s="1109">
        <v>2.0630000000000002</v>
      </c>
      <c r="E8094" s="1109">
        <v>3.7</v>
      </c>
      <c r="F8094" s="1109">
        <v>0</v>
      </c>
      <c r="G8094" s="1110" t="s">
        <v>4654</v>
      </c>
      <c r="H8094" s="1110" t="s">
        <v>4654</v>
      </c>
      <c r="I8094" s="1110" t="s">
        <v>4654</v>
      </c>
      <c r="J8094" s="1109">
        <v>0</v>
      </c>
      <c r="K8094" s="1109">
        <v>0</v>
      </c>
      <c r="L8094" s="1109">
        <v>0</v>
      </c>
      <c r="M8094" s="1109">
        <v>0</v>
      </c>
      <c r="N8094" s="1109">
        <v>0</v>
      </c>
      <c r="O8094" s="1109">
        <v>0</v>
      </c>
      <c r="P8094" s="1109">
        <v>0</v>
      </c>
      <c r="Q8094" s="1109">
        <v>0</v>
      </c>
    </row>
    <row r="8095" spans="1:17">
      <c r="A8095" s="1109">
        <v>23988</v>
      </c>
      <c r="B8095" s="1110" t="s">
        <v>10858</v>
      </c>
      <c r="C8095" s="1109">
        <v>2.375</v>
      </c>
      <c r="D8095" s="1109">
        <v>2.0249999999999999</v>
      </c>
      <c r="E8095" s="1109">
        <v>4.1159999999999997</v>
      </c>
      <c r="F8095" s="1109">
        <v>0</v>
      </c>
      <c r="G8095" s="1110" t="s">
        <v>4654</v>
      </c>
      <c r="H8095" s="1110" t="s">
        <v>4654</v>
      </c>
      <c r="I8095" s="1110" t="s">
        <v>4654</v>
      </c>
      <c r="J8095" s="1109">
        <v>0</v>
      </c>
      <c r="K8095" s="1109">
        <v>0</v>
      </c>
      <c r="L8095" s="1109">
        <v>0</v>
      </c>
      <c r="M8095" s="1109">
        <v>0</v>
      </c>
      <c r="N8095" s="1109">
        <v>0</v>
      </c>
      <c r="O8095" s="1109">
        <v>0</v>
      </c>
      <c r="P8095" s="1109">
        <v>0</v>
      </c>
      <c r="Q8095" s="1109">
        <v>0</v>
      </c>
    </row>
    <row r="8096" spans="1:17">
      <c r="A8096" s="1109">
        <v>23989</v>
      </c>
      <c r="B8096" s="1110" t="s">
        <v>10858</v>
      </c>
      <c r="C8096" s="1109">
        <v>2.375</v>
      </c>
      <c r="D8096" s="1109">
        <v>1.9990000000000001</v>
      </c>
      <c r="E8096" s="1109">
        <v>4.3949999999999996</v>
      </c>
      <c r="F8096" s="1109">
        <v>0</v>
      </c>
      <c r="G8096" s="1110" t="s">
        <v>4654</v>
      </c>
      <c r="H8096" s="1110" t="s">
        <v>4654</v>
      </c>
      <c r="I8096" s="1110" t="s">
        <v>4654</v>
      </c>
      <c r="J8096" s="1109">
        <v>0</v>
      </c>
      <c r="K8096" s="1109">
        <v>0</v>
      </c>
      <c r="L8096" s="1109">
        <v>0</v>
      </c>
      <c r="M8096" s="1109">
        <v>0</v>
      </c>
      <c r="N8096" s="1109">
        <v>0</v>
      </c>
      <c r="O8096" s="1109">
        <v>0</v>
      </c>
      <c r="P8096" s="1109">
        <v>0</v>
      </c>
      <c r="Q8096" s="1109">
        <v>0</v>
      </c>
    </row>
    <row r="8097" spans="1:17">
      <c r="A8097" s="1109">
        <v>23990</v>
      </c>
      <c r="B8097" s="1110" t="s">
        <v>10858</v>
      </c>
      <c r="C8097" s="1109">
        <v>2.375</v>
      </c>
      <c r="D8097" s="1109">
        <v>1.9690000000000001</v>
      </c>
      <c r="E8097" s="1109">
        <v>4.7130000000000001</v>
      </c>
      <c r="F8097" s="1109">
        <v>0</v>
      </c>
      <c r="G8097" s="1110" t="s">
        <v>4654</v>
      </c>
      <c r="H8097" s="1110" t="s">
        <v>4654</v>
      </c>
      <c r="I8097" s="1110" t="s">
        <v>4654</v>
      </c>
      <c r="J8097" s="1109">
        <v>0</v>
      </c>
      <c r="K8097" s="1109">
        <v>0</v>
      </c>
      <c r="L8097" s="1109">
        <v>0</v>
      </c>
      <c r="M8097" s="1109">
        <v>0</v>
      </c>
      <c r="N8097" s="1109">
        <v>0</v>
      </c>
      <c r="O8097" s="1109">
        <v>0</v>
      </c>
      <c r="P8097" s="1109">
        <v>0</v>
      </c>
      <c r="Q8097" s="1109">
        <v>0</v>
      </c>
    </row>
    <row r="8098" spans="1:17">
      <c r="A8098" s="1109">
        <v>23991</v>
      </c>
      <c r="B8098" s="1110" t="s">
        <v>10858</v>
      </c>
      <c r="C8098" s="1109">
        <v>2.375</v>
      </c>
      <c r="D8098" s="1109">
        <v>1.927</v>
      </c>
      <c r="E8098" s="1109">
        <v>5.1509999999999998</v>
      </c>
      <c r="F8098" s="1109">
        <v>0</v>
      </c>
      <c r="G8098" s="1110" t="s">
        <v>4654</v>
      </c>
      <c r="H8098" s="1110" t="s">
        <v>4654</v>
      </c>
      <c r="I8098" s="1110" t="s">
        <v>4654</v>
      </c>
      <c r="J8098" s="1109">
        <v>0</v>
      </c>
      <c r="K8098" s="1109">
        <v>0</v>
      </c>
      <c r="L8098" s="1109">
        <v>0</v>
      </c>
      <c r="M8098" s="1109">
        <v>0</v>
      </c>
      <c r="N8098" s="1109">
        <v>0</v>
      </c>
      <c r="O8098" s="1109">
        <v>0</v>
      </c>
      <c r="P8098" s="1109">
        <v>0</v>
      </c>
      <c r="Q8098" s="1109">
        <v>0</v>
      </c>
    </row>
    <row r="8099" spans="1:17">
      <c r="A8099" s="1109">
        <v>23992</v>
      </c>
      <c r="B8099" s="1110" t="s">
        <v>10858</v>
      </c>
      <c r="C8099" s="1109">
        <v>2.375</v>
      </c>
      <c r="D8099" s="1109">
        <v>1.903</v>
      </c>
      <c r="E8099" s="1109">
        <v>5.3959999999999999</v>
      </c>
      <c r="F8099" s="1109">
        <v>0</v>
      </c>
      <c r="G8099" s="1110" t="s">
        <v>4654</v>
      </c>
      <c r="H8099" s="1110" t="s">
        <v>4654</v>
      </c>
      <c r="I8099" s="1110" t="s">
        <v>4654</v>
      </c>
      <c r="J8099" s="1109">
        <v>0</v>
      </c>
      <c r="K8099" s="1109">
        <v>0</v>
      </c>
      <c r="L8099" s="1109">
        <v>0</v>
      </c>
      <c r="M8099" s="1109">
        <v>0</v>
      </c>
      <c r="N8099" s="1109">
        <v>0</v>
      </c>
      <c r="O8099" s="1109">
        <v>0</v>
      </c>
      <c r="P8099" s="1109">
        <v>0</v>
      </c>
      <c r="Q8099" s="1109">
        <v>0</v>
      </c>
    </row>
    <row r="8100" spans="1:17">
      <c r="A8100" s="1109">
        <v>23995</v>
      </c>
      <c r="B8100" s="1110" t="s">
        <v>0</v>
      </c>
      <c r="C8100" s="1109">
        <v>6</v>
      </c>
      <c r="D8100" s="1109">
        <v>5.3520000000000003</v>
      </c>
      <c r="E8100" s="1109">
        <v>20</v>
      </c>
      <c r="F8100" s="1109">
        <v>0</v>
      </c>
      <c r="G8100" s="1110" t="s">
        <v>4654</v>
      </c>
      <c r="H8100" s="1110" t="s">
        <v>4654</v>
      </c>
      <c r="I8100" s="1110" t="s">
        <v>4654</v>
      </c>
      <c r="J8100" s="1109">
        <v>0</v>
      </c>
      <c r="K8100" s="1109">
        <v>0</v>
      </c>
      <c r="L8100" s="1109">
        <v>0</v>
      </c>
      <c r="M8100" s="1109">
        <v>0</v>
      </c>
      <c r="N8100" s="1109">
        <v>0</v>
      </c>
      <c r="O8100" s="1109">
        <v>0</v>
      </c>
      <c r="P8100" s="1109">
        <v>0</v>
      </c>
      <c r="Q8100" s="1109">
        <v>0</v>
      </c>
    </row>
    <row r="8101" spans="1:17">
      <c r="A8101" s="1198">
        <v>23996</v>
      </c>
      <c r="B8101" s="1199" t="s">
        <v>0</v>
      </c>
      <c r="C8101" s="1198">
        <v>6</v>
      </c>
      <c r="D8101" s="1198">
        <v>5.24</v>
      </c>
      <c r="E8101" s="1198">
        <v>24</v>
      </c>
      <c r="F8101" s="1198">
        <v>0</v>
      </c>
      <c r="G8101" s="1199" t="s">
        <v>4654</v>
      </c>
      <c r="H8101" s="1199" t="s">
        <v>4654</v>
      </c>
      <c r="I8101" s="1199" t="s">
        <v>4654</v>
      </c>
      <c r="J8101" s="1198">
        <v>0</v>
      </c>
      <c r="K8101" s="1198">
        <v>0</v>
      </c>
      <c r="L8101" s="1198">
        <v>0</v>
      </c>
      <c r="M8101" s="1198">
        <v>0</v>
      </c>
      <c r="N8101" s="1198">
        <v>0</v>
      </c>
      <c r="O8101" s="1198">
        <v>0</v>
      </c>
      <c r="P8101" s="1198">
        <v>0</v>
      </c>
      <c r="Q8101" s="1198">
        <v>0</v>
      </c>
    </row>
  </sheetData>
  <hyperlinks>
    <hyperlink ref="A1" location="Index" display="Back to Index" xr:uid="{00000000-0004-0000-2B00-000000000000}"/>
  </hyperlinks>
  <pageMargins left="0.7" right="0.7" top="0.75" bottom="0.75" header="0.3" footer="0.3"/>
  <pageSetup orientation="portrait" horizontalDpi="1200" verticalDpi="1200"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5"/>
  <dimension ref="A1:AU1047"/>
  <sheetViews>
    <sheetView zoomScale="115" zoomScaleNormal="115" workbookViewId="0">
      <pane ySplit="1" topLeftCell="A953" activePane="bottomLeft" state="frozen"/>
      <selection pane="bottomLeft"/>
    </sheetView>
  </sheetViews>
  <sheetFormatPr defaultColWidth="8" defaultRowHeight="11.1" customHeight="1"/>
  <cols>
    <col min="1" max="1" width="21.19921875" style="1188" bestFit="1" customWidth="1"/>
    <col min="2" max="2" width="11.19921875" style="1188" bestFit="1" customWidth="1"/>
    <col min="3" max="3" width="11.3984375" style="1188" bestFit="1" customWidth="1"/>
    <col min="4" max="6" width="11.19921875" style="1188" bestFit="1" customWidth="1"/>
    <col min="7" max="7" width="13.59765625" style="1189" bestFit="1" customWidth="1"/>
    <col min="8" max="8" width="13.19921875" style="1188" bestFit="1" customWidth="1"/>
    <col min="9" max="9" width="14.296875" style="1190" bestFit="1" customWidth="1"/>
    <col min="10" max="10" width="22" style="1191" bestFit="1" customWidth="1"/>
    <col min="11" max="11" width="21.59765625" style="1191" bestFit="1" customWidth="1"/>
    <col min="12" max="12" width="21.19921875" style="1191" bestFit="1" customWidth="1"/>
    <col min="13" max="13" width="13.8984375" style="1190" bestFit="1" customWidth="1"/>
    <col min="14" max="14" width="9.09765625" style="1190" bestFit="1" customWidth="1"/>
    <col min="15" max="15" width="11.59765625" style="1190" bestFit="1" customWidth="1"/>
    <col min="16" max="16" width="15.296875" style="1192" bestFit="1" customWidth="1"/>
    <col min="17" max="17" width="21.69921875" style="1192" bestFit="1" customWidth="1"/>
    <col min="18" max="18" width="17.3984375" style="1192" bestFit="1" customWidth="1"/>
    <col min="19" max="19" width="22" style="1192" bestFit="1" customWidth="1"/>
    <col min="20" max="20" width="23.5" style="1192" bestFit="1" customWidth="1"/>
    <col min="21" max="21" width="24" style="1192" bestFit="1" customWidth="1"/>
    <col min="22" max="22" width="17" style="1188" bestFit="1" customWidth="1"/>
    <col min="23" max="23" width="18.3984375" style="1188" bestFit="1" customWidth="1"/>
    <col min="24" max="24" width="41.5" style="1188" bestFit="1" customWidth="1"/>
    <col min="25" max="25" width="17.69921875" style="1188" bestFit="1" customWidth="1"/>
    <col min="26" max="26" width="21.59765625" style="1188" bestFit="1" customWidth="1"/>
    <col min="27" max="27" width="35.19921875" style="1188" bestFit="1" customWidth="1"/>
    <col min="28" max="28" width="39.8984375" style="1188" bestFit="1" customWidth="1"/>
    <col min="29" max="29" width="26.5" style="1188" bestFit="1" customWidth="1"/>
    <col min="30" max="30" width="9.296875" style="1188" bestFit="1" customWidth="1"/>
    <col min="31" max="31" width="17.69921875" style="1188" bestFit="1" customWidth="1"/>
    <col min="32" max="32" width="15" style="1193" bestFit="1" customWidth="1"/>
    <col min="33" max="33" width="14.796875" style="1193" bestFit="1" customWidth="1"/>
    <col min="34" max="34" width="16.296875" style="1188" bestFit="1" customWidth="1"/>
    <col min="35" max="35" width="25.09765625" style="1188" bestFit="1" customWidth="1"/>
    <col min="36" max="36" width="11.59765625" style="1188" bestFit="1" customWidth="1"/>
    <col min="37" max="37" width="20.3984375" style="1188" bestFit="1" customWidth="1"/>
    <col min="38" max="38" width="9.59765625" style="1188" bestFit="1" customWidth="1"/>
    <col min="39" max="39" width="18.59765625" style="1188" bestFit="1" customWidth="1"/>
    <col min="40" max="40" width="9.59765625" style="1188" bestFit="1" customWidth="1"/>
    <col min="41" max="41" width="23.296875" style="1188" bestFit="1" customWidth="1"/>
    <col min="42" max="42" width="27.59765625" style="1188" bestFit="1" customWidth="1"/>
    <col min="43" max="43" width="14.8984375" style="1188" bestFit="1" customWidth="1"/>
    <col min="44" max="44" width="9.796875" style="1193" bestFit="1" customWidth="1"/>
    <col min="45" max="45" width="16.09765625" style="1194" bestFit="1" customWidth="1"/>
    <col min="46" max="46" width="6.3984375" style="1188" hidden="1" customWidth="1"/>
    <col min="47" max="47" width="14.796875" style="1188" hidden="1" customWidth="1"/>
    <col min="48" max="53" width="8.5" style="1188" customWidth="1"/>
    <col min="54" max="16384" width="8" style="1188"/>
  </cols>
  <sheetData>
    <row r="1" spans="1:47" ht="12" customHeight="1">
      <c r="A1" s="1202" t="s">
        <v>5781</v>
      </c>
      <c r="B1" s="1179" t="s">
        <v>10889</v>
      </c>
      <c r="C1" s="1179" t="s">
        <v>10890</v>
      </c>
      <c r="D1" s="1179" t="s">
        <v>10891</v>
      </c>
      <c r="E1" s="1179" t="s">
        <v>10892</v>
      </c>
      <c r="F1" s="1179" t="s">
        <v>10893</v>
      </c>
      <c r="G1" s="1180" t="s">
        <v>10894</v>
      </c>
      <c r="H1" s="1179" t="s">
        <v>10895</v>
      </c>
      <c r="I1" s="1181" t="s">
        <v>10896</v>
      </c>
      <c r="J1" s="1182" t="s">
        <v>10897</v>
      </c>
      <c r="K1" s="1182" t="s">
        <v>10898</v>
      </c>
      <c r="L1" s="1182" t="s">
        <v>10899</v>
      </c>
      <c r="M1" s="1181" t="s">
        <v>10900</v>
      </c>
      <c r="N1" s="1181" t="s">
        <v>10901</v>
      </c>
      <c r="O1" s="1181" t="s">
        <v>10902</v>
      </c>
      <c r="P1" s="1183" t="s">
        <v>10903</v>
      </c>
      <c r="Q1" s="1183" t="s">
        <v>10904</v>
      </c>
      <c r="R1" s="1183" t="s">
        <v>10905</v>
      </c>
      <c r="S1" s="1183" t="s">
        <v>10906</v>
      </c>
      <c r="T1" s="1183" t="s">
        <v>10907</v>
      </c>
      <c r="U1" s="1183" t="s">
        <v>10908</v>
      </c>
      <c r="V1" s="1179" t="s">
        <v>10909</v>
      </c>
      <c r="W1" s="1179" t="s">
        <v>10910</v>
      </c>
      <c r="X1" s="1179" t="s">
        <v>10911</v>
      </c>
      <c r="Y1" s="1179" t="s">
        <v>10912</v>
      </c>
      <c r="Z1" s="1179" t="s">
        <v>10913</v>
      </c>
      <c r="AA1" s="1184" t="s">
        <v>10914</v>
      </c>
      <c r="AB1" s="1179" t="s">
        <v>10915</v>
      </c>
      <c r="AC1" s="1179" t="s">
        <v>10916</v>
      </c>
      <c r="AD1" s="1179" t="s">
        <v>10917</v>
      </c>
      <c r="AE1" s="1179" t="s">
        <v>10918</v>
      </c>
      <c r="AF1" s="1185" t="s">
        <v>10919</v>
      </c>
      <c r="AG1" s="1185" t="s">
        <v>10920</v>
      </c>
      <c r="AH1" s="1179" t="s">
        <v>10921</v>
      </c>
      <c r="AI1" s="1179" t="s">
        <v>10922</v>
      </c>
      <c r="AJ1" s="1179" t="s">
        <v>10923</v>
      </c>
      <c r="AK1" s="1184" t="s">
        <v>10924</v>
      </c>
      <c r="AL1" s="1179" t="s">
        <v>10925</v>
      </c>
      <c r="AM1" s="1179" t="s">
        <v>10926</v>
      </c>
      <c r="AN1" s="1179" t="s">
        <v>10927</v>
      </c>
      <c r="AO1" s="1179" t="s">
        <v>10928</v>
      </c>
      <c r="AP1" s="1179" t="s">
        <v>10929</v>
      </c>
      <c r="AQ1" s="1179" t="s">
        <v>10930</v>
      </c>
      <c r="AR1" s="1185" t="s">
        <v>10931</v>
      </c>
      <c r="AS1" s="1186" t="s">
        <v>10932</v>
      </c>
      <c r="AT1" s="1179" t="s">
        <v>10933</v>
      </c>
      <c r="AU1" s="1187" t="s">
        <v>10934</v>
      </c>
    </row>
    <row r="2" spans="1:47" ht="11.1" customHeight="1">
      <c r="A2" s="1188" t="s">
        <v>10935</v>
      </c>
      <c r="B2" s="1188" t="s">
        <v>10936</v>
      </c>
      <c r="C2" s="1188" t="s">
        <v>10936</v>
      </c>
      <c r="D2" s="1188" t="s">
        <v>10936</v>
      </c>
      <c r="E2" s="1188" t="s">
        <v>10936</v>
      </c>
      <c r="F2" s="1188" t="s">
        <v>10936</v>
      </c>
      <c r="G2" s="1189">
        <v>1.375</v>
      </c>
      <c r="H2" s="1189">
        <v>0.375</v>
      </c>
      <c r="I2" s="1190">
        <f t="shared" ref="I2:I65" si="0">(G2^2-H2^2)*2.67</f>
        <v>4.6724999999999994</v>
      </c>
      <c r="J2" s="1191">
        <f t="shared" ref="J2:J74" si="1">MIN(S2,Q2)</f>
        <v>281.3652448152057</v>
      </c>
      <c r="K2" s="1191">
        <f t="shared" ref="K2:K74" si="2">MIN(P2,R2)</f>
        <v>495.20283087476196</v>
      </c>
      <c r="L2" s="1191">
        <f t="shared" ref="L2:L74" si="3">MIN(T2,U2)</f>
        <v>70368.837168457438</v>
      </c>
      <c r="M2" s="1190">
        <f t="shared" ref="M2:M65" si="4">((G2^4-AO2^4)/G2)/((AP2^4-H2^4)/AP2)</f>
        <v>1.8814851495162694</v>
      </c>
      <c r="N2" s="1190">
        <f t="shared" ref="N2:N65" si="5">(PI()/4*(G2^2-H2^2)/144*1)*7.48052</f>
        <v>7.1399837994453402E-2</v>
      </c>
      <c r="O2" s="1190">
        <f t="shared" ref="O2:O65" si="6">(PI()/4*(H2)^2/144*1)*7.48052</f>
        <v>5.737486981697148E-3</v>
      </c>
      <c r="P2" s="1192">
        <f>(V2*AJ2/12)*((AD2/2/PI())+((AH2*0.08)/COS(AE2*PI()/180))+(AS2*0.08))</f>
        <v>743.73410830873843</v>
      </c>
      <c r="Q2" s="1192">
        <f>(W2*AJ2/12)*((AD2/2/PI())+((AH2*0.08)/COS(AE2*PI()/180))+(AS2*0.08))</f>
        <v>422.57619790269229</v>
      </c>
      <c r="R2" s="1192">
        <f>V2*AM2*((AD2/PI())/2+AH2*0.08/COS(AE2*PI()/180)+AS2*0.08)/12</f>
        <v>495.20283087476196</v>
      </c>
      <c r="S2" s="1192">
        <f>W2*AM2*((AD2/PI())/2+AH2*0.08/COS(AE2*PI()/180)+AS2*0.08)/12</f>
        <v>281.3652448152057</v>
      </c>
      <c r="T2" s="1192">
        <f>V2*AJ2</f>
        <v>71582.965825733772</v>
      </c>
      <c r="U2" s="1192">
        <f t="shared" ref="U2:U65" si="7">V2*(PI()*(G2/2)^2-(PI()*(AO2/2)^2))</f>
        <v>70368.837168457438</v>
      </c>
      <c r="V2" s="1189">
        <v>110000</v>
      </c>
      <c r="W2" s="1189">
        <v>62500</v>
      </c>
      <c r="X2" s="1193">
        <v>1.0629999999999999</v>
      </c>
      <c r="Y2" s="1189">
        <v>1.5</v>
      </c>
      <c r="Z2" s="1189">
        <v>1.5</v>
      </c>
      <c r="AA2" s="1193">
        <v>0.14410000000000001</v>
      </c>
      <c r="AB2" s="1193">
        <v>4.0599999999999997E-2</v>
      </c>
      <c r="AC2" s="1193">
        <v>1.204</v>
      </c>
      <c r="AD2" s="1189">
        <v>0.16666700000000001</v>
      </c>
      <c r="AE2" s="1189">
        <v>30</v>
      </c>
      <c r="AF2" s="1193" t="s">
        <v>10557</v>
      </c>
      <c r="AG2" s="1193" t="s">
        <v>10557</v>
      </c>
      <c r="AH2" s="1189">
        <f>(X2+(X2-(Z2-0.625)*Y2/12))/4</f>
        <v>0.50415624999999997</v>
      </c>
      <c r="AI2" s="1189">
        <f t="shared" ref="AI2:AI65" si="8">(G2+AC2)/4</f>
        <v>0.64474999999999993</v>
      </c>
      <c r="AJ2" s="1189">
        <f t="shared" ref="AJ2:AJ65" si="9">PI()*((X2-AL2)^2-H2^2)/4</f>
        <v>0.65075423477939798</v>
      </c>
      <c r="AK2" s="1189" t="s">
        <v>10557</v>
      </c>
      <c r="AL2" s="1189">
        <f>2*((AA2/2)-AB2)+Y2/8/12</f>
        <v>7.8525000000000011E-2</v>
      </c>
      <c r="AM2" s="1189">
        <f t="shared" ref="AM2:AM65" si="10">PI()*(G2^2-(AC2-AN2)^2)/4</f>
        <v>0.43329374794886094</v>
      </c>
      <c r="AN2" s="1189">
        <f>Y2*3/8/12</f>
        <v>4.6875E-2</v>
      </c>
      <c r="AO2" s="1189">
        <f>X2-(((Z2-0.625-AD2)*Y2)/12)+2*AQ2</f>
        <v>1.0373583749999999</v>
      </c>
      <c r="AP2" s="1189">
        <f>X2-2*AQ2-Y2/8/12</f>
        <v>0.98447499999999999</v>
      </c>
      <c r="AQ2" s="1189">
        <f>AA2/2-AB2</f>
        <v>3.1450000000000006E-2</v>
      </c>
      <c r="AR2" s="1193">
        <f>SQRT(4/PI()*AJ2+(AC2-AN2)^2)</f>
        <v>1.4722446438177317</v>
      </c>
      <c r="AS2" s="1194">
        <f t="shared" ref="AS2:AS65" si="11">IF(G2&lt;=AR2,AI2,1/4*(AR2+AC2))</f>
        <v>0.64474999999999993</v>
      </c>
      <c r="AT2" s="1188" t="s">
        <v>10937</v>
      </c>
      <c r="AU2" s="1188">
        <v>1.4881639435695537</v>
      </c>
    </row>
    <row r="3" spans="1:47" ht="11.1" customHeight="1">
      <c r="A3" s="1188" t="s">
        <v>10935</v>
      </c>
      <c r="B3" s="1188" t="s">
        <v>10936</v>
      </c>
      <c r="C3" s="1188" t="s">
        <v>10936</v>
      </c>
      <c r="D3" s="1188" t="s">
        <v>10936</v>
      </c>
      <c r="E3" s="1188" t="s">
        <v>10936</v>
      </c>
      <c r="F3" s="1188" t="s">
        <v>10936</v>
      </c>
      <c r="G3" s="1189">
        <v>1.375</v>
      </c>
      <c r="H3" s="1189">
        <v>0.5</v>
      </c>
      <c r="I3" s="1190">
        <f t="shared" si="0"/>
        <v>4.3804687499999995</v>
      </c>
      <c r="J3" s="1191">
        <f t="shared" si="1"/>
        <v>281.3652448152057</v>
      </c>
      <c r="K3" s="1191">
        <f t="shared" si="2"/>
        <v>495.20283087476196</v>
      </c>
      <c r="L3" s="1191">
        <f t="shared" si="3"/>
        <v>62133.644172358232</v>
      </c>
      <c r="M3" s="1190">
        <f t="shared" si="4"/>
        <v>1.9731626742327673</v>
      </c>
      <c r="N3" s="1190">
        <f t="shared" si="5"/>
        <v>6.6937348119800066E-2</v>
      </c>
      <c r="O3" s="1190">
        <f t="shared" si="6"/>
        <v>1.0199976856350487E-2</v>
      </c>
      <c r="P3" s="1192">
        <f>(V3*AJ3/12)*((AD3/2/PI())+((AH3*0.08)/COS(AE3*PI()/180))+(AS3*0.08))</f>
        <v>645.55736007083215</v>
      </c>
      <c r="Q3" s="1192">
        <f>(W3*AJ3/12)*((AD3/2/PI())+((AH3*0.08)/COS(AE3*PI()/180))+(AS3*0.08))</f>
        <v>366.79395458570013</v>
      </c>
      <c r="R3" s="1192">
        <f>V3*AM3*((AD3/PI())/2+AH3*0.08/COS(AE3*PI()/180)+AS3*0.08)/12</f>
        <v>495.20283087476196</v>
      </c>
      <c r="S3" s="1192">
        <f>W3*AM3*((AD3/PI())/2+AH3*0.08/COS(AE3*PI()/180)+AS3*0.08)/12</f>
        <v>281.3652448152057</v>
      </c>
      <c r="T3" s="1192">
        <f>V3*AJ3</f>
        <v>62133.644172358232</v>
      </c>
      <c r="U3" s="1192">
        <f t="shared" si="7"/>
        <v>70368.837168457438</v>
      </c>
      <c r="V3" s="1189">
        <v>110000</v>
      </c>
      <c r="W3" s="1189">
        <v>62500</v>
      </c>
      <c r="X3" s="1193">
        <v>1.0629999999999999</v>
      </c>
      <c r="Y3" s="1189">
        <v>1.5</v>
      </c>
      <c r="Z3" s="1189">
        <v>1.5</v>
      </c>
      <c r="AA3" s="1193">
        <v>0.14410000000000001</v>
      </c>
      <c r="AB3" s="1193">
        <v>4.0599999999999997E-2</v>
      </c>
      <c r="AC3" s="1193">
        <v>1.204</v>
      </c>
      <c r="AD3" s="1189">
        <v>0.16666700000000001</v>
      </c>
      <c r="AE3" s="1189">
        <v>30</v>
      </c>
      <c r="AF3" s="1193" t="s">
        <v>10557</v>
      </c>
      <c r="AG3" s="1193" t="s">
        <v>10557</v>
      </c>
      <c r="AH3" s="1189">
        <f t="shared" ref="AH3:AH66" si="12">(X3+(X3-(Z3-0.625)*Y3/12))/4</f>
        <v>0.50415624999999997</v>
      </c>
      <c r="AI3" s="1189">
        <f t="shared" si="8"/>
        <v>0.64474999999999993</v>
      </c>
      <c r="AJ3" s="1189">
        <f t="shared" si="9"/>
        <v>0.56485131065780214</v>
      </c>
      <c r="AK3" s="1189" t="s">
        <v>10557</v>
      </c>
      <c r="AL3" s="1189">
        <f>2*((AA3/2)-AB3)+Y3/8/12</f>
        <v>7.8525000000000011E-2</v>
      </c>
      <c r="AM3" s="1189">
        <f t="shared" si="10"/>
        <v>0.43329374794886094</v>
      </c>
      <c r="AN3" s="1189">
        <f>Y3*3/8/12</f>
        <v>4.6875E-2</v>
      </c>
      <c r="AO3" s="1189">
        <f t="shared" ref="AO3:AO66" si="13">X3-(((Z3-0.625-AD3)*Y3)/12)+2*AQ3</f>
        <v>1.0373583749999999</v>
      </c>
      <c r="AP3" s="1189">
        <f>X3-2*AQ3-Y3/8/12</f>
        <v>0.98447499999999999</v>
      </c>
      <c r="AQ3" s="1189">
        <f>AA3/2-AB3</f>
        <v>3.1450000000000006E-2</v>
      </c>
      <c r="AR3" s="1193">
        <f>SQRT(4/PI()*AJ3+(AC3-AN3)^2)</f>
        <v>1.4346181691481537</v>
      </c>
      <c r="AS3" s="1194">
        <f t="shared" si="11"/>
        <v>0.64474999999999993</v>
      </c>
      <c r="AT3" s="1188" t="s">
        <v>10938</v>
      </c>
      <c r="AU3" s="1188">
        <v>12.41933469488189</v>
      </c>
    </row>
    <row r="4" spans="1:47" ht="11.1" customHeight="1">
      <c r="A4" s="1188" t="s">
        <v>10935</v>
      </c>
      <c r="B4" s="1188" t="s">
        <v>10936</v>
      </c>
      <c r="C4" s="1188" t="s">
        <v>10936</v>
      </c>
      <c r="D4" s="1188" t="s">
        <v>10936</v>
      </c>
      <c r="E4" s="1188" t="s">
        <v>10936</v>
      </c>
      <c r="F4" s="1188" t="s">
        <v>10936</v>
      </c>
      <c r="G4" s="1189">
        <v>1.5</v>
      </c>
      <c r="H4" s="1189">
        <v>0.375</v>
      </c>
      <c r="I4" s="1190">
        <f t="shared" si="0"/>
        <v>5.6320312499999998</v>
      </c>
      <c r="J4" s="1191">
        <f t="shared" si="1"/>
        <v>429.16811079581771</v>
      </c>
      <c r="K4" s="1191">
        <f t="shared" si="2"/>
        <v>755.33587500063925</v>
      </c>
      <c r="L4" s="1191">
        <f t="shared" si="3"/>
        <v>71582.965825733772</v>
      </c>
      <c r="M4" s="1190">
        <f t="shared" si="4"/>
        <v>2.7867547918422071</v>
      </c>
      <c r="N4" s="1190">
        <f t="shared" si="5"/>
        <v>8.6062304725457214E-2</v>
      </c>
      <c r="O4" s="1190">
        <f t="shared" si="6"/>
        <v>5.737486981697148E-3</v>
      </c>
      <c r="P4" s="1192">
        <f>(V4*AJ4/12)*((AD4/2/PI())+((AH4*0.08)/COS(AE4*PI()/180))+(AS4*0.08))</f>
        <v>755.33587500063925</v>
      </c>
      <c r="Q4" s="1192">
        <f>(W4*AJ4/12)*((AD4/2/PI())+((AH4*0.08)/COS(AE4*PI()/180))+(AS4*0.08))</f>
        <v>429.16811079581771</v>
      </c>
      <c r="R4" s="1192">
        <f>V4*AM4*((AD4/PI())/2+AH4*0.08/COS(AE4*PI()/180)+AS4*0.08)/12</f>
        <v>830.54046513028698</v>
      </c>
      <c r="S4" s="1192">
        <f>W4*AM4*((AD4/PI())/2+AH4*0.08/COS(AE4*PI()/180)+AS4*0.08)/12</f>
        <v>471.89799155129936</v>
      </c>
      <c r="T4" s="1192">
        <f>V4*AJ4</f>
        <v>71582.965825733772</v>
      </c>
      <c r="U4" s="1192">
        <f t="shared" si="7"/>
        <v>101416.6083152628</v>
      </c>
      <c r="V4" s="1189">
        <v>110000</v>
      </c>
      <c r="W4" s="1189">
        <v>62500</v>
      </c>
      <c r="X4" s="1193">
        <v>1.0629999999999999</v>
      </c>
      <c r="Y4" s="1189">
        <v>1.5</v>
      </c>
      <c r="Z4" s="1189">
        <v>1.5</v>
      </c>
      <c r="AA4" s="1193">
        <v>0.14410000000000001</v>
      </c>
      <c r="AB4" s="1193">
        <v>4.0599999999999997E-2</v>
      </c>
      <c r="AC4" s="1193">
        <v>1.204</v>
      </c>
      <c r="AD4" s="1189">
        <v>0.16666700000000001</v>
      </c>
      <c r="AE4" s="1189">
        <v>30</v>
      </c>
      <c r="AF4" s="1193" t="s">
        <v>10557</v>
      </c>
      <c r="AG4" s="1193" t="s">
        <v>10557</v>
      </c>
      <c r="AH4" s="1189">
        <f t="shared" si="12"/>
        <v>0.50415624999999997</v>
      </c>
      <c r="AI4" s="1189">
        <f t="shared" si="8"/>
        <v>0.67599999999999993</v>
      </c>
      <c r="AJ4" s="1189">
        <f t="shared" si="9"/>
        <v>0.65075423477939798</v>
      </c>
      <c r="AK4" s="1189" t="s">
        <v>10557</v>
      </c>
      <c r="AL4" s="1189">
        <f>2*((AA4/2)-AB4)+Y4/8/12</f>
        <v>7.8525000000000011E-2</v>
      </c>
      <c r="AM4" s="1189">
        <f t="shared" si="10"/>
        <v>0.7155462129198189</v>
      </c>
      <c r="AN4" s="1189">
        <f>Y4*3/8/12</f>
        <v>4.6875E-2</v>
      </c>
      <c r="AO4" s="1189">
        <f t="shared" si="13"/>
        <v>1.0373583749999999</v>
      </c>
      <c r="AP4" s="1189">
        <f>X4-2*AQ4-Y4/8/12</f>
        <v>0.98447499999999999</v>
      </c>
      <c r="AQ4" s="1189">
        <f>AA4/2-AB4</f>
        <v>3.1450000000000006E-2</v>
      </c>
      <c r="AR4" s="1193">
        <f>SQRT(4/PI()*AJ4+(AC4-AN4)^2)</f>
        <v>1.4722446438177317</v>
      </c>
      <c r="AS4" s="1194">
        <f t="shared" si="11"/>
        <v>0.66906116095443291</v>
      </c>
      <c r="AT4" s="1188" t="s">
        <v>7379</v>
      </c>
      <c r="AU4" s="1188">
        <v>0.4448222</v>
      </c>
    </row>
    <row r="5" spans="1:47" ht="11.1" customHeight="1">
      <c r="A5" s="1188" t="s">
        <v>10935</v>
      </c>
      <c r="B5" s="1188" t="s">
        <v>10936</v>
      </c>
      <c r="C5" s="1188" t="s">
        <v>10936</v>
      </c>
      <c r="D5" s="1188" t="s">
        <v>10936</v>
      </c>
      <c r="E5" s="1188" t="s">
        <v>10936</v>
      </c>
      <c r="F5" s="1188" t="s">
        <v>10936</v>
      </c>
      <c r="G5" s="1189">
        <v>1.5</v>
      </c>
      <c r="H5" s="1189">
        <v>0.5</v>
      </c>
      <c r="I5" s="1190">
        <f t="shared" si="0"/>
        <v>5.34</v>
      </c>
      <c r="J5" s="1191">
        <f t="shared" si="1"/>
        <v>370.30180885469525</v>
      </c>
      <c r="K5" s="1191">
        <f t="shared" si="2"/>
        <v>651.73118358426359</v>
      </c>
      <c r="L5" s="1191">
        <f t="shared" si="3"/>
        <v>62133.644172358232</v>
      </c>
      <c r="M5" s="1190">
        <f t="shared" si="4"/>
        <v>2.9225426195450286</v>
      </c>
      <c r="N5" s="1190">
        <f t="shared" si="5"/>
        <v>8.1599814850803892E-2</v>
      </c>
      <c r="O5" s="1190">
        <f t="shared" si="6"/>
        <v>1.0199976856350487E-2</v>
      </c>
      <c r="P5" s="1192">
        <f>(V5*AJ5/12)*((AD5/2/PI())+((AH5*0.08)/COS(AE5*PI()/180))+(AS5*0.08))</f>
        <v>651.73118358426359</v>
      </c>
      <c r="Q5" s="1192">
        <f>(W5*AJ5/12)*((AD5/2/PI())+((AH5*0.08)/COS(AE5*PI()/180))+(AS5*0.08))</f>
        <v>370.30180885469525</v>
      </c>
      <c r="R5" s="1192">
        <f>V5*AM5*((AD5/PI())/2+AH5*0.08/COS(AE5*PI()/180)+AS5*0.08)/12</f>
        <v>825.6044935301411</v>
      </c>
      <c r="S5" s="1192">
        <f>W5*AM5*((AD5/PI())/2+AH5*0.08/COS(AE5*PI()/180)+AS5*0.08)/12</f>
        <v>469.0934622330347</v>
      </c>
      <c r="T5" s="1192">
        <f>V5*AJ5</f>
        <v>62133.644172358232</v>
      </c>
      <c r="U5" s="1192">
        <f t="shared" si="7"/>
        <v>101416.6083152628</v>
      </c>
      <c r="V5" s="1189">
        <v>110000</v>
      </c>
      <c r="W5" s="1189">
        <v>62500</v>
      </c>
      <c r="X5" s="1193">
        <v>1.0629999999999999</v>
      </c>
      <c r="Y5" s="1189">
        <v>1.5</v>
      </c>
      <c r="Z5" s="1189">
        <v>1.5</v>
      </c>
      <c r="AA5" s="1193">
        <v>0.14410000000000001</v>
      </c>
      <c r="AB5" s="1193">
        <v>4.0599999999999997E-2</v>
      </c>
      <c r="AC5" s="1193">
        <v>1.204</v>
      </c>
      <c r="AD5" s="1189">
        <v>0.16666700000000001</v>
      </c>
      <c r="AE5" s="1189">
        <v>30</v>
      </c>
      <c r="AF5" s="1193" t="s">
        <v>10557</v>
      </c>
      <c r="AG5" s="1193" t="s">
        <v>10557</v>
      </c>
      <c r="AH5" s="1189">
        <f t="shared" si="12"/>
        <v>0.50415624999999997</v>
      </c>
      <c r="AI5" s="1189">
        <f t="shared" si="8"/>
        <v>0.67599999999999993</v>
      </c>
      <c r="AJ5" s="1189">
        <f t="shared" si="9"/>
        <v>0.56485131065780214</v>
      </c>
      <c r="AK5" s="1189" t="s">
        <v>10557</v>
      </c>
      <c r="AL5" s="1189">
        <f>2*((AA5/2)-AB5)+Y5/8/12</f>
        <v>7.8525000000000011E-2</v>
      </c>
      <c r="AM5" s="1189">
        <f t="shared" si="10"/>
        <v>0.7155462129198189</v>
      </c>
      <c r="AN5" s="1189">
        <f>Y5*3/8/12</f>
        <v>4.6875E-2</v>
      </c>
      <c r="AO5" s="1189">
        <f t="shared" si="13"/>
        <v>1.0373583749999999</v>
      </c>
      <c r="AP5" s="1189">
        <f>X5-2*AQ5-Y5/8/12</f>
        <v>0.98447499999999999</v>
      </c>
      <c r="AQ5" s="1189">
        <f>AA5/2-AB5</f>
        <v>3.1450000000000006E-2</v>
      </c>
      <c r="AR5" s="1193">
        <f>SQRT(4/PI()*AJ5+(AC5-AN5)^2)</f>
        <v>1.4346181691481537</v>
      </c>
      <c r="AS5" s="1194">
        <f t="shared" si="11"/>
        <v>0.65965454228703835</v>
      </c>
      <c r="AT5" s="1188" t="s">
        <v>10939</v>
      </c>
      <c r="AU5" s="1188">
        <v>1.3558180656000003</v>
      </c>
    </row>
    <row r="6" spans="1:47" ht="11.1" customHeight="1">
      <c r="A6" s="1188" t="s">
        <v>10940</v>
      </c>
      <c r="B6" s="1188" t="s">
        <v>10936</v>
      </c>
      <c r="C6" s="1188" t="s">
        <v>10936</v>
      </c>
      <c r="D6" s="1188" t="s">
        <v>10936</v>
      </c>
      <c r="E6" s="1188" t="s">
        <v>10936</v>
      </c>
      <c r="F6" s="1188" t="s">
        <v>10936</v>
      </c>
      <c r="G6" s="1189">
        <v>1.625</v>
      </c>
      <c r="H6" s="1189">
        <v>0.625</v>
      </c>
      <c r="I6" s="1190">
        <f t="shared" si="0"/>
        <v>6.0075000000000003</v>
      </c>
      <c r="J6" s="1191">
        <f t="shared" si="1"/>
        <v>461.92110322794673</v>
      </c>
      <c r="K6" s="1191">
        <f t="shared" si="2"/>
        <v>812.98114168118627</v>
      </c>
      <c r="L6" s="1191">
        <f t="shared" si="3"/>
        <v>87870.95270593524</v>
      </c>
      <c r="M6" s="1190">
        <f t="shared" si="4"/>
        <v>1.9331027243564554</v>
      </c>
      <c r="N6" s="1190">
        <f t="shared" si="5"/>
        <v>9.1799791707154368E-2</v>
      </c>
      <c r="O6" s="1190">
        <f t="shared" si="6"/>
        <v>1.5937463838047637E-2</v>
      </c>
      <c r="P6" s="1192">
        <f>(V6*AJ6/12)*((AD6/2/PI())+((AH6*0.08)/COS(AE6*PI()/180))+(AS6*0.08))</f>
        <v>1042.1943782888302</v>
      </c>
      <c r="Q6" s="1192">
        <f>(W6*AJ6/12)*((AD6/2/PI())+((AH6*0.08)/COS(AE6*PI()/180))+(AS6*0.08))</f>
        <v>592.15589675501712</v>
      </c>
      <c r="R6" s="1192">
        <f>V6*AM6*((AD6/PI())/2+AH6*0.08/COS(AE6*PI()/180)+AS6*0.08)/12</f>
        <v>812.98114168118627</v>
      </c>
      <c r="S6" s="1192">
        <f>W6*AM6*((AD6/PI())/2+AH6*0.08/COS(AE6*PI()/180)+AS6*0.08)/12</f>
        <v>461.92110322794673</v>
      </c>
      <c r="T6" s="1192">
        <f>V6*AJ6</f>
        <v>87870.95270593524</v>
      </c>
      <c r="U6" s="1192">
        <f t="shared" si="7"/>
        <v>102039.64171962508</v>
      </c>
      <c r="V6" s="1189">
        <v>110000</v>
      </c>
      <c r="W6" s="1189">
        <v>62500</v>
      </c>
      <c r="X6" s="1193">
        <v>1.2649999999999999</v>
      </c>
      <c r="Y6" s="1189">
        <v>1.5</v>
      </c>
      <c r="Z6" s="1189">
        <v>1.75</v>
      </c>
      <c r="AA6" s="1193">
        <v>0.14410000000000001</v>
      </c>
      <c r="AB6" s="1193">
        <v>4.0599999999999997E-2</v>
      </c>
      <c r="AC6" s="1193">
        <v>1.4059999999999999</v>
      </c>
      <c r="AD6" s="1189">
        <v>0.16666700000000001</v>
      </c>
      <c r="AE6" s="1189">
        <v>30</v>
      </c>
      <c r="AF6" s="1193" t="s">
        <v>10557</v>
      </c>
      <c r="AG6" s="1193" t="s">
        <v>10557</v>
      </c>
      <c r="AH6" s="1189">
        <f t="shared" si="12"/>
        <v>0.59734374999999995</v>
      </c>
      <c r="AI6" s="1189">
        <f t="shared" si="8"/>
        <v>0.75774999999999992</v>
      </c>
      <c r="AJ6" s="1189">
        <f t="shared" si="9"/>
        <v>0.7988268427812294</v>
      </c>
      <c r="AK6" s="1189" t="s">
        <v>10557</v>
      </c>
      <c r="AL6" s="1189">
        <f t="shared" ref="AL6:AL12" si="14">2*((AA6/2)-AB6)+Y6/8/12</f>
        <v>7.8525000000000011E-2</v>
      </c>
      <c r="AM6" s="1189">
        <f t="shared" si="10"/>
        <v>0.62313822850988387</v>
      </c>
      <c r="AN6" s="1189">
        <f t="shared" ref="AN6:AN12" si="15">Y6*3/8/12</f>
        <v>4.6875E-2</v>
      </c>
      <c r="AO6" s="1189">
        <f t="shared" si="13"/>
        <v>1.2081083749999999</v>
      </c>
      <c r="AP6" s="1189">
        <f t="shared" ref="AP6:AP12" si="16">X6-2*AQ6-Y6/8/12</f>
        <v>1.1864749999999999</v>
      </c>
      <c r="AQ6" s="1189">
        <f t="shared" ref="AQ6:AQ12" si="17">AA6/2-AB6</f>
        <v>3.1450000000000006E-2</v>
      </c>
      <c r="AR6" s="1193">
        <f t="shared" ref="AR6:AR12" si="18">SQRT(4/PI()*AJ6+(AC6-AN6)^2)</f>
        <v>1.6924298187074107</v>
      </c>
      <c r="AS6" s="1194">
        <f t="shared" si="11"/>
        <v>0.75774999999999992</v>
      </c>
    </row>
    <row r="7" spans="1:47" ht="11.1" customHeight="1">
      <c r="A7" s="1188" t="s">
        <v>10940</v>
      </c>
      <c r="B7" s="1188" t="s">
        <v>10936</v>
      </c>
      <c r="C7" s="1188" t="s">
        <v>10936</v>
      </c>
      <c r="D7" s="1188" t="s">
        <v>10936</v>
      </c>
      <c r="E7" s="1188" t="s">
        <v>10936</v>
      </c>
      <c r="F7" s="1188" t="s">
        <v>10936</v>
      </c>
      <c r="G7" s="1189">
        <v>1.625</v>
      </c>
      <c r="H7" s="1189">
        <v>0.75</v>
      </c>
      <c r="I7" s="1190">
        <f t="shared" si="0"/>
        <v>5.5485937500000002</v>
      </c>
      <c r="J7" s="1191">
        <f t="shared" si="1"/>
        <v>461.92110322794673</v>
      </c>
      <c r="K7" s="1191">
        <f t="shared" si="2"/>
        <v>812.98114168118627</v>
      </c>
      <c r="L7" s="1191">
        <f t="shared" si="3"/>
        <v>73022.018679202229</v>
      </c>
      <c r="M7" s="1190">
        <f t="shared" si="4"/>
        <v>2.1232678473348101</v>
      </c>
      <c r="N7" s="1190">
        <f t="shared" si="5"/>
        <v>8.478730761841341E-2</v>
      </c>
      <c r="O7" s="1190">
        <f t="shared" si="6"/>
        <v>2.2949947926788592E-2</v>
      </c>
      <c r="P7" s="1192">
        <f t="shared" ref="P7:P12" si="19">(V7*AJ7/12)*((AD7/2/PI())+((AH7*0.08)/COS(AE7*PI()/180))+(AS7*0.08))</f>
        <v>866.07843678956874</v>
      </c>
      <c r="Q7" s="1192">
        <f t="shared" ref="Q7:Q12" si="20">(W7*AJ7/12)*((AD7/2/PI())+((AH7*0.08)/COS(AE7*PI()/180))+(AS7*0.08))</f>
        <v>492.09002090316397</v>
      </c>
      <c r="R7" s="1192">
        <f t="shared" ref="R7:R12" si="21">V7*AM7*((AD7/PI())/2+AH7*0.08/COS(AE7*PI()/180)+AS7*0.08)/12</f>
        <v>812.98114168118627</v>
      </c>
      <c r="S7" s="1192">
        <f t="shared" ref="S7:S12" si="22">W7*AM7*((AD7/PI())/2+AH7*0.08/COS(AE7*PI()/180)+AS7*0.08)/12</f>
        <v>461.92110322794673</v>
      </c>
      <c r="T7" s="1192">
        <f t="shared" ref="T7:T12" si="23">V7*AJ7</f>
        <v>73022.018679202229</v>
      </c>
      <c r="U7" s="1192">
        <f t="shared" si="7"/>
        <v>102039.64171962508</v>
      </c>
      <c r="V7" s="1189">
        <v>110000</v>
      </c>
      <c r="W7" s="1189">
        <v>62500</v>
      </c>
      <c r="X7" s="1193">
        <v>1.2649999999999999</v>
      </c>
      <c r="Y7" s="1189">
        <v>1.5</v>
      </c>
      <c r="Z7" s="1189">
        <v>1.75</v>
      </c>
      <c r="AA7" s="1193">
        <v>0.14410000000000001</v>
      </c>
      <c r="AB7" s="1193">
        <v>4.0599999999999997E-2</v>
      </c>
      <c r="AC7" s="1193">
        <v>1.4059999999999999</v>
      </c>
      <c r="AD7" s="1189">
        <v>0.16666700000000001</v>
      </c>
      <c r="AE7" s="1189">
        <v>30</v>
      </c>
      <c r="AF7" s="1193" t="s">
        <v>10557</v>
      </c>
      <c r="AG7" s="1193" t="s">
        <v>10557</v>
      </c>
      <c r="AH7" s="1189">
        <f t="shared" si="12"/>
        <v>0.59734374999999995</v>
      </c>
      <c r="AI7" s="1189">
        <f t="shared" si="8"/>
        <v>0.75774999999999992</v>
      </c>
      <c r="AJ7" s="1189">
        <f t="shared" si="9"/>
        <v>0.66383653344729299</v>
      </c>
      <c r="AK7" s="1189" t="s">
        <v>10557</v>
      </c>
      <c r="AL7" s="1189">
        <f t="shared" si="14"/>
        <v>7.8525000000000011E-2</v>
      </c>
      <c r="AM7" s="1189">
        <f t="shared" si="10"/>
        <v>0.62313822850988387</v>
      </c>
      <c r="AN7" s="1189">
        <f t="shared" si="15"/>
        <v>4.6875E-2</v>
      </c>
      <c r="AO7" s="1189">
        <f t="shared" si="13"/>
        <v>1.2081083749999999</v>
      </c>
      <c r="AP7" s="1189">
        <f t="shared" si="16"/>
        <v>1.1864749999999999</v>
      </c>
      <c r="AQ7" s="1189">
        <f t="shared" si="17"/>
        <v>3.1450000000000006E-2</v>
      </c>
      <c r="AR7" s="1193">
        <f t="shared" si="18"/>
        <v>1.640866749998305</v>
      </c>
      <c r="AS7" s="1194">
        <f t="shared" si="11"/>
        <v>0.75774999999999992</v>
      </c>
    </row>
    <row r="8" spans="1:47" ht="11.1" customHeight="1">
      <c r="A8" s="1188" t="s">
        <v>10940</v>
      </c>
      <c r="B8" s="1188" t="s">
        <v>10936</v>
      </c>
      <c r="C8" s="1188" t="s">
        <v>10936</v>
      </c>
      <c r="D8" s="1188" t="s">
        <v>10936</v>
      </c>
      <c r="E8" s="1188" t="s">
        <v>10936</v>
      </c>
      <c r="F8" s="1188" t="s">
        <v>10936</v>
      </c>
      <c r="G8" s="1189">
        <v>1.75</v>
      </c>
      <c r="H8" s="1189">
        <v>0.625</v>
      </c>
      <c r="I8" s="1190">
        <f t="shared" si="0"/>
        <v>7.1339062499999999</v>
      </c>
      <c r="J8" s="1191">
        <f t="shared" si="1"/>
        <v>597.76680812869961</v>
      </c>
      <c r="K8" s="1191">
        <f t="shared" si="2"/>
        <v>1052.0695823065116</v>
      </c>
      <c r="L8" s="1191">
        <f t="shared" si="3"/>
        <v>87870.95270593524</v>
      </c>
      <c r="M8" s="1190">
        <f t="shared" si="4"/>
        <v>2.686851205483344</v>
      </c>
      <c r="N8" s="1190">
        <f t="shared" si="5"/>
        <v>0.10901225265224582</v>
      </c>
      <c r="O8" s="1190">
        <f t="shared" si="6"/>
        <v>1.5937463838047637E-2</v>
      </c>
      <c r="P8" s="1192">
        <f t="shared" si="19"/>
        <v>1052.0695823065116</v>
      </c>
      <c r="Q8" s="1192">
        <f t="shared" si="20"/>
        <v>597.76680812869961</v>
      </c>
      <c r="R8" s="1192">
        <f t="shared" si="21"/>
        <v>1257.0651107257129</v>
      </c>
      <c r="S8" s="1192">
        <f t="shared" si="22"/>
        <v>714.24154018506431</v>
      </c>
      <c r="T8" s="1192">
        <f t="shared" si="23"/>
        <v>87870.95270593524</v>
      </c>
      <c r="U8" s="1192">
        <f t="shared" si="7"/>
        <v>138487.02523978788</v>
      </c>
      <c r="V8" s="1189">
        <v>110000</v>
      </c>
      <c r="W8" s="1189">
        <v>62500</v>
      </c>
      <c r="X8" s="1193">
        <v>1.2649999999999999</v>
      </c>
      <c r="Y8" s="1189">
        <v>1.5</v>
      </c>
      <c r="Z8" s="1189">
        <v>1.75</v>
      </c>
      <c r="AA8" s="1193">
        <v>0.14410000000000001</v>
      </c>
      <c r="AB8" s="1193">
        <v>4.0599999999999997E-2</v>
      </c>
      <c r="AC8" s="1193">
        <v>1.4059999999999999</v>
      </c>
      <c r="AD8" s="1189">
        <v>0.16666700000000001</v>
      </c>
      <c r="AE8" s="1189">
        <v>30</v>
      </c>
      <c r="AF8" s="1193" t="s">
        <v>10557</v>
      </c>
      <c r="AG8" s="1193" t="s">
        <v>10557</v>
      </c>
      <c r="AH8" s="1189">
        <f t="shared" si="12"/>
        <v>0.59734374999999995</v>
      </c>
      <c r="AI8" s="1189">
        <f t="shared" si="8"/>
        <v>0.78899999999999992</v>
      </c>
      <c r="AJ8" s="1189">
        <f t="shared" si="9"/>
        <v>0.7988268427812294</v>
      </c>
      <c r="AK8" s="1189" t="s">
        <v>10557</v>
      </c>
      <c r="AL8" s="1189">
        <f t="shared" si="14"/>
        <v>7.8525000000000011E-2</v>
      </c>
      <c r="AM8" s="1189">
        <f t="shared" si="10"/>
        <v>0.95447807869318235</v>
      </c>
      <c r="AN8" s="1189">
        <f t="shared" si="15"/>
        <v>4.6875E-2</v>
      </c>
      <c r="AO8" s="1189">
        <f t="shared" si="13"/>
        <v>1.2081083749999999</v>
      </c>
      <c r="AP8" s="1189">
        <f t="shared" si="16"/>
        <v>1.1864749999999999</v>
      </c>
      <c r="AQ8" s="1189">
        <f t="shared" si="17"/>
        <v>3.1450000000000006E-2</v>
      </c>
      <c r="AR8" s="1193">
        <f t="shared" si="18"/>
        <v>1.6924298187074107</v>
      </c>
      <c r="AS8" s="1194">
        <f t="shared" si="11"/>
        <v>0.77460745467685266</v>
      </c>
    </row>
    <row r="9" spans="1:47" ht="11.1" customHeight="1">
      <c r="A9" s="1188" t="s">
        <v>10940</v>
      </c>
      <c r="B9" s="1188" t="s">
        <v>10936</v>
      </c>
      <c r="C9" s="1188" t="s">
        <v>10936</v>
      </c>
      <c r="D9" s="1188" t="s">
        <v>10936</v>
      </c>
      <c r="E9" s="1188" t="s">
        <v>10936</v>
      </c>
      <c r="F9" s="1188" t="s">
        <v>10936</v>
      </c>
      <c r="G9" s="1189">
        <v>1.75</v>
      </c>
      <c r="H9" s="1189">
        <v>0.75</v>
      </c>
      <c r="I9" s="1190">
        <f t="shared" si="0"/>
        <v>6.6749999999999998</v>
      </c>
      <c r="J9" s="1191">
        <f t="shared" si="1"/>
        <v>493.18720093607544</v>
      </c>
      <c r="K9" s="1191">
        <f t="shared" si="2"/>
        <v>868.00947364749288</v>
      </c>
      <c r="L9" s="1191">
        <f t="shared" si="3"/>
        <v>73022.018679202229</v>
      </c>
      <c r="M9" s="1190">
        <f t="shared" si="4"/>
        <v>2.9511648311782115</v>
      </c>
      <c r="N9" s="1190">
        <f t="shared" si="5"/>
        <v>0.10199976856350486</v>
      </c>
      <c r="O9" s="1190">
        <f t="shared" si="6"/>
        <v>2.2949947926788592E-2</v>
      </c>
      <c r="P9" s="1192">
        <f t="shared" si="19"/>
        <v>868.00947364749288</v>
      </c>
      <c r="Q9" s="1192">
        <f t="shared" si="20"/>
        <v>493.18720093607544</v>
      </c>
      <c r="R9" s="1192">
        <f t="shared" si="21"/>
        <v>1248.0422106209978</v>
      </c>
      <c r="S9" s="1192">
        <f t="shared" si="22"/>
        <v>709.11489239829416</v>
      </c>
      <c r="T9" s="1192">
        <f t="shared" si="23"/>
        <v>73022.018679202229</v>
      </c>
      <c r="U9" s="1192">
        <f t="shared" si="7"/>
        <v>138487.02523978788</v>
      </c>
      <c r="V9" s="1189">
        <v>110000</v>
      </c>
      <c r="W9" s="1189">
        <v>62500</v>
      </c>
      <c r="X9" s="1193">
        <v>1.2649999999999999</v>
      </c>
      <c r="Y9" s="1189">
        <v>1.5</v>
      </c>
      <c r="Z9" s="1189">
        <v>1.75</v>
      </c>
      <c r="AA9" s="1193">
        <v>0.14410000000000001</v>
      </c>
      <c r="AB9" s="1193">
        <v>4.0599999999999997E-2</v>
      </c>
      <c r="AC9" s="1193">
        <v>1.4059999999999999</v>
      </c>
      <c r="AD9" s="1189">
        <v>0.16666700000000001</v>
      </c>
      <c r="AE9" s="1189">
        <v>30</v>
      </c>
      <c r="AF9" s="1193" t="s">
        <v>10557</v>
      </c>
      <c r="AG9" s="1193" t="s">
        <v>10557</v>
      </c>
      <c r="AH9" s="1189">
        <f t="shared" si="12"/>
        <v>0.59734374999999995</v>
      </c>
      <c r="AI9" s="1189">
        <f t="shared" si="8"/>
        <v>0.78899999999999992</v>
      </c>
      <c r="AJ9" s="1189">
        <f t="shared" si="9"/>
        <v>0.66383653344729299</v>
      </c>
      <c r="AK9" s="1189" t="s">
        <v>10557</v>
      </c>
      <c r="AL9" s="1189">
        <f t="shared" si="14"/>
        <v>7.8525000000000011E-2</v>
      </c>
      <c r="AM9" s="1189">
        <f t="shared" si="10"/>
        <v>0.95447807869318235</v>
      </c>
      <c r="AN9" s="1189">
        <f t="shared" si="15"/>
        <v>4.6875E-2</v>
      </c>
      <c r="AO9" s="1189">
        <f t="shared" si="13"/>
        <v>1.2081083749999999</v>
      </c>
      <c r="AP9" s="1189">
        <f t="shared" si="16"/>
        <v>1.1864749999999999</v>
      </c>
      <c r="AQ9" s="1189">
        <f t="shared" si="17"/>
        <v>3.1450000000000006E-2</v>
      </c>
      <c r="AR9" s="1193">
        <f t="shared" si="18"/>
        <v>1.640866749998305</v>
      </c>
      <c r="AS9" s="1194">
        <f t="shared" si="11"/>
        <v>0.76171668749957622</v>
      </c>
    </row>
    <row r="10" spans="1:47" ht="11.1" customHeight="1">
      <c r="A10" s="1188" t="s">
        <v>10941</v>
      </c>
      <c r="B10" s="1188" t="s">
        <v>10936</v>
      </c>
      <c r="C10" s="1188" t="s">
        <v>10936</v>
      </c>
      <c r="D10" s="1188" t="s">
        <v>10936</v>
      </c>
      <c r="E10" s="1188" t="s">
        <v>10936</v>
      </c>
      <c r="F10" s="1188" t="s">
        <v>10936</v>
      </c>
      <c r="G10" s="1189">
        <v>1.875</v>
      </c>
      <c r="H10" s="1189">
        <v>0.75</v>
      </c>
      <c r="I10" s="1190">
        <f t="shared" si="0"/>
        <v>7.8848437499999999</v>
      </c>
      <c r="J10" s="1191">
        <f t="shared" si="1"/>
        <v>734.87358329430094</v>
      </c>
      <c r="K10" s="1191">
        <f t="shared" si="2"/>
        <v>1293.3775065979696</v>
      </c>
      <c r="L10" s="1191">
        <f t="shared" si="3"/>
        <v>100224.6351414519</v>
      </c>
      <c r="M10" s="1190">
        <f t="shared" si="4"/>
        <v>2.4271330686124166</v>
      </c>
      <c r="N10" s="1190">
        <f t="shared" si="5"/>
        <v>0.12048722661564013</v>
      </c>
      <c r="O10" s="1190">
        <f t="shared" si="6"/>
        <v>2.2949947926788592E-2</v>
      </c>
      <c r="P10" s="1192">
        <f t="shared" si="19"/>
        <v>1293.3775065979696</v>
      </c>
      <c r="Q10" s="1192">
        <f t="shared" si="20"/>
        <v>734.87358329430094</v>
      </c>
      <c r="R10" s="1192">
        <f t="shared" si="21"/>
        <v>1460.5425305672063</v>
      </c>
      <c r="S10" s="1192">
        <f t="shared" si="22"/>
        <v>829.85371054954919</v>
      </c>
      <c r="T10" s="1192">
        <f t="shared" si="23"/>
        <v>100224.6351414519</v>
      </c>
      <c r="U10" s="1192">
        <f t="shared" si="7"/>
        <v>149960.61314821139</v>
      </c>
      <c r="V10" s="1189">
        <v>110000</v>
      </c>
      <c r="W10" s="1189">
        <v>62500</v>
      </c>
      <c r="X10" s="1193">
        <v>1.391</v>
      </c>
      <c r="Y10" s="1189">
        <v>1.5</v>
      </c>
      <c r="Z10" s="1189">
        <v>1.75</v>
      </c>
      <c r="AA10" s="1193">
        <v>0.14410000000000001</v>
      </c>
      <c r="AB10" s="1193">
        <v>4.0599999999999997E-2</v>
      </c>
      <c r="AC10" s="1193">
        <v>1.532</v>
      </c>
      <c r="AD10" s="1189">
        <v>0.16666700000000001</v>
      </c>
      <c r="AE10" s="1189">
        <v>30</v>
      </c>
      <c r="AF10" s="1193" t="s">
        <v>10557</v>
      </c>
      <c r="AG10" s="1193" t="s">
        <v>10557</v>
      </c>
      <c r="AH10" s="1189">
        <f t="shared" si="12"/>
        <v>0.66034375000000001</v>
      </c>
      <c r="AI10" s="1189">
        <f t="shared" si="8"/>
        <v>0.85175000000000001</v>
      </c>
      <c r="AJ10" s="1189">
        <f t="shared" si="9"/>
        <v>0.9111330467404718</v>
      </c>
      <c r="AK10" s="1189" t="s">
        <v>10557</v>
      </c>
      <c r="AL10" s="1189">
        <f t="shared" si="14"/>
        <v>7.8525000000000011E-2</v>
      </c>
      <c r="AM10" s="1189">
        <f t="shared" si="10"/>
        <v>1.0288941619760086</v>
      </c>
      <c r="AN10" s="1189">
        <f t="shared" si="15"/>
        <v>4.6875E-2</v>
      </c>
      <c r="AO10" s="1189">
        <f t="shared" si="13"/>
        <v>1.334108375</v>
      </c>
      <c r="AP10" s="1189">
        <f t="shared" si="16"/>
        <v>1.3124750000000001</v>
      </c>
      <c r="AQ10" s="1189">
        <f t="shared" si="17"/>
        <v>3.1450000000000006E-2</v>
      </c>
      <c r="AR10" s="1193">
        <f t="shared" si="18"/>
        <v>1.8345808489270785</v>
      </c>
      <c r="AS10" s="1194">
        <f t="shared" si="11"/>
        <v>0.84164521223176969</v>
      </c>
    </row>
    <row r="11" spans="1:47" ht="11.1" customHeight="1">
      <c r="A11" s="1188" t="s">
        <v>10941</v>
      </c>
      <c r="B11" s="1188" t="s">
        <v>10936</v>
      </c>
      <c r="C11" s="1188" t="s">
        <v>10936</v>
      </c>
      <c r="D11" s="1188" t="s">
        <v>10936</v>
      </c>
      <c r="E11" s="1188" t="s">
        <v>10936</v>
      </c>
      <c r="F11" s="1188" t="s">
        <v>10936</v>
      </c>
      <c r="G11" s="1189">
        <v>1.875</v>
      </c>
      <c r="H11" s="1189">
        <v>0.875</v>
      </c>
      <c r="I11" s="1190">
        <f t="shared" si="0"/>
        <v>7.3424999999999994</v>
      </c>
      <c r="J11" s="1191">
        <f t="shared" si="1"/>
        <v>601.79989866132166</v>
      </c>
      <c r="K11" s="1191">
        <f t="shared" si="2"/>
        <v>1059.1678216439261</v>
      </c>
      <c r="L11" s="1191">
        <f t="shared" si="3"/>
        <v>82675.894928040158</v>
      </c>
      <c r="M11" s="1190">
        <f t="shared" si="4"/>
        <v>2.702119690714889</v>
      </c>
      <c r="N11" s="1190">
        <f t="shared" si="5"/>
        <v>0.11219974541985533</v>
      </c>
      <c r="O11" s="1190">
        <f t="shared" si="6"/>
        <v>3.1237429122573362E-2</v>
      </c>
      <c r="P11" s="1192">
        <f>(V11*AJ11/12)*((AD11/2/PI())+((AH11*0.08)/COS(AE11*PI()/180))+(AS11*0.08))</f>
        <v>1059.1678216439261</v>
      </c>
      <c r="Q11" s="1192">
        <f>(W11*AJ11/12)*((AD11/2/PI())+((AH11*0.08)/COS(AE11*PI()/180))+(AS11*0.08))</f>
        <v>601.79989866132166</v>
      </c>
      <c r="R11" s="1192">
        <f>V11*AM11*((AD11/PI())/2+AH11*0.08/COS(AE11*PI()/180)+AS11*0.08)/12</f>
        <v>1449.9374311096151</v>
      </c>
      <c r="S11" s="1192">
        <f>W11*AM11*((AD11/PI())/2+AH11*0.08/COS(AE11*PI()/180)+AS11*0.08)/12</f>
        <v>823.82808585773591</v>
      </c>
      <c r="T11" s="1192">
        <f>V11*AJ11</f>
        <v>82675.894928040158</v>
      </c>
      <c r="U11" s="1192">
        <f t="shared" si="7"/>
        <v>149960.61314821139</v>
      </c>
      <c r="V11" s="1189">
        <v>110000</v>
      </c>
      <c r="W11" s="1189">
        <v>62500</v>
      </c>
      <c r="X11" s="1193">
        <v>1.391</v>
      </c>
      <c r="Y11" s="1189">
        <v>1.5</v>
      </c>
      <c r="Z11" s="1189">
        <v>1.75</v>
      </c>
      <c r="AA11" s="1193">
        <v>0.14410000000000001</v>
      </c>
      <c r="AB11" s="1193">
        <v>4.0599999999999997E-2</v>
      </c>
      <c r="AC11" s="1193">
        <v>1.532</v>
      </c>
      <c r="AD11" s="1189">
        <v>0.16666700000000001</v>
      </c>
      <c r="AE11" s="1189">
        <v>30</v>
      </c>
      <c r="AF11" s="1193" t="s">
        <v>10557</v>
      </c>
      <c r="AG11" s="1193" t="s">
        <v>10557</v>
      </c>
      <c r="AH11" s="1189">
        <f t="shared" si="12"/>
        <v>0.66034375000000001</v>
      </c>
      <c r="AI11" s="1189">
        <f t="shared" si="8"/>
        <v>0.85175000000000001</v>
      </c>
      <c r="AJ11" s="1189">
        <f t="shared" si="9"/>
        <v>0.7515990448003651</v>
      </c>
      <c r="AK11" s="1189" t="s">
        <v>10557</v>
      </c>
      <c r="AL11" s="1189">
        <f>2*((AA11/2)-AB11)+Y11/8/12</f>
        <v>7.8525000000000011E-2</v>
      </c>
      <c r="AM11" s="1189">
        <f t="shared" si="10"/>
        <v>1.0288941619760086</v>
      </c>
      <c r="AN11" s="1189">
        <f>Y11*3/8/12</f>
        <v>4.6875E-2</v>
      </c>
      <c r="AO11" s="1189">
        <f t="shared" si="13"/>
        <v>1.334108375</v>
      </c>
      <c r="AP11" s="1189">
        <f>X11-2*AQ11-Y11/8/12</f>
        <v>1.3124750000000001</v>
      </c>
      <c r="AQ11" s="1189">
        <f>AA11/2-AB11</f>
        <v>3.1450000000000006E-2</v>
      </c>
      <c r="AR11" s="1193">
        <f>SQRT(4/PI()*AJ11+(AC11-AN11)^2)</f>
        <v>1.778359325684773</v>
      </c>
      <c r="AS11" s="1194">
        <f t="shared" si="11"/>
        <v>0.82758983142119324</v>
      </c>
    </row>
    <row r="12" spans="1:47" ht="11.1" customHeight="1">
      <c r="A12" s="1188" t="s">
        <v>10942</v>
      </c>
      <c r="B12" s="1188" t="s">
        <v>10936</v>
      </c>
      <c r="C12" s="1188" t="s">
        <v>10936</v>
      </c>
      <c r="D12" s="1188" t="s">
        <v>10936</v>
      </c>
      <c r="E12" s="1188" t="s">
        <v>10936</v>
      </c>
      <c r="F12" s="1188" t="s">
        <v>10936</v>
      </c>
      <c r="G12" s="1189">
        <v>2</v>
      </c>
      <c r="H12" s="1189">
        <v>1</v>
      </c>
      <c r="I12" s="1190">
        <f t="shared" si="0"/>
        <v>8.01</v>
      </c>
      <c r="J12" s="1191">
        <f t="shared" si="1"/>
        <v>773.8568084101006</v>
      </c>
      <c r="K12" s="1191">
        <f t="shared" si="2"/>
        <v>1361.987982801777</v>
      </c>
      <c r="L12" s="1191">
        <f t="shared" si="3"/>
        <v>115971.03658091569</v>
      </c>
      <c r="M12" s="1190">
        <f t="shared" si="4"/>
        <v>1.7391178832461271</v>
      </c>
      <c r="N12" s="1190">
        <f t="shared" si="5"/>
        <v>0.12239972227620582</v>
      </c>
      <c r="O12" s="1190">
        <f t="shared" si="6"/>
        <v>4.0799907425401946E-2</v>
      </c>
      <c r="P12" s="1192">
        <f t="shared" si="19"/>
        <v>1668.1931871804952</v>
      </c>
      <c r="Q12" s="1192">
        <f t="shared" si="20"/>
        <v>947.83703817073604</v>
      </c>
      <c r="R12" s="1192">
        <f t="shared" si="21"/>
        <v>1361.987982801777</v>
      </c>
      <c r="S12" s="1192">
        <f t="shared" si="22"/>
        <v>773.8568084101006</v>
      </c>
      <c r="T12" s="1192">
        <f t="shared" si="23"/>
        <v>115971.03658091569</v>
      </c>
      <c r="U12" s="1192">
        <f t="shared" si="7"/>
        <v>137449.04159761721</v>
      </c>
      <c r="V12" s="1189">
        <v>110000</v>
      </c>
      <c r="W12" s="1189">
        <v>62500</v>
      </c>
      <c r="X12" s="1193">
        <v>1.609</v>
      </c>
      <c r="Y12" s="1189">
        <v>1.5</v>
      </c>
      <c r="Z12" s="1189">
        <v>1.75</v>
      </c>
      <c r="AA12" s="1193">
        <v>0.14410000000000001</v>
      </c>
      <c r="AB12" s="1193">
        <v>4.0599999999999997E-2</v>
      </c>
      <c r="AC12" s="1193">
        <v>1.7509999999999999</v>
      </c>
      <c r="AD12" s="1189">
        <v>0.16666700000000001</v>
      </c>
      <c r="AE12" s="1189">
        <v>30</v>
      </c>
      <c r="AF12" s="1193" t="s">
        <v>10557</v>
      </c>
      <c r="AG12" s="1193" t="s">
        <v>10557</v>
      </c>
      <c r="AH12" s="1189">
        <f t="shared" si="12"/>
        <v>0.76934374999999999</v>
      </c>
      <c r="AI12" s="1189">
        <f t="shared" si="8"/>
        <v>0.93774999999999997</v>
      </c>
      <c r="AJ12" s="1189">
        <f t="shared" si="9"/>
        <v>1.0542821507355973</v>
      </c>
      <c r="AK12" s="1189" t="s">
        <v>10557</v>
      </c>
      <c r="AL12" s="1189">
        <f t="shared" si="14"/>
        <v>7.8525000000000011E-2</v>
      </c>
      <c r="AM12" s="1189">
        <f t="shared" si="10"/>
        <v>0.86076338808889474</v>
      </c>
      <c r="AN12" s="1189">
        <f t="shared" si="15"/>
        <v>4.6875E-2</v>
      </c>
      <c r="AO12" s="1189">
        <f t="shared" si="13"/>
        <v>1.552108375</v>
      </c>
      <c r="AP12" s="1189">
        <f t="shared" si="16"/>
        <v>1.530475</v>
      </c>
      <c r="AQ12" s="1189">
        <f t="shared" si="17"/>
        <v>3.1450000000000006E-2</v>
      </c>
      <c r="AR12" s="1193">
        <f t="shared" si="18"/>
        <v>2.0606784662460078</v>
      </c>
      <c r="AS12" s="1194">
        <f t="shared" si="11"/>
        <v>0.93774999999999997</v>
      </c>
    </row>
    <row r="13" spans="1:47" ht="11.1" customHeight="1">
      <c r="A13" s="1188" t="s">
        <v>10942</v>
      </c>
      <c r="B13" s="1188" t="s">
        <v>10936</v>
      </c>
      <c r="C13" s="1188" t="s">
        <v>10936</v>
      </c>
      <c r="D13" s="1188" t="s">
        <v>10936</v>
      </c>
      <c r="E13" s="1188" t="s">
        <v>10936</v>
      </c>
      <c r="F13" s="1188" t="s">
        <v>10936</v>
      </c>
      <c r="G13" s="1189">
        <v>2</v>
      </c>
      <c r="H13" s="1189">
        <v>1.125</v>
      </c>
      <c r="I13" s="1190">
        <f t="shared" si="0"/>
        <v>7.30078125</v>
      </c>
      <c r="J13" s="1191">
        <f t="shared" si="1"/>
        <v>759.85502854179492</v>
      </c>
      <c r="K13" s="1191">
        <f t="shared" si="2"/>
        <v>1337.3448502335591</v>
      </c>
      <c r="L13" s="1191">
        <f t="shared" si="3"/>
        <v>93022.683994146515</v>
      </c>
      <c r="M13" s="1190">
        <f t="shared" si="4"/>
        <v>2.0085291344996152</v>
      </c>
      <c r="N13" s="1190">
        <f t="shared" si="5"/>
        <v>0.11156224686633344</v>
      </c>
      <c r="O13" s="1190">
        <f t="shared" si="6"/>
        <v>5.1637382835274338E-2</v>
      </c>
      <c r="P13" s="1192">
        <f>(V13*AJ13/12)*((AD13/2/PI())+((AH13*0.08)/COS(AE13*PI()/180))+(AS13*0.08))</f>
        <v>1337.3448502335591</v>
      </c>
      <c r="Q13" s="1192">
        <f>(W13*AJ13/12)*((AD13/2/PI())+((AH13*0.08)/COS(AE13*PI()/180))+(AS13*0.08))</f>
        <v>759.85502854179492</v>
      </c>
      <c r="R13" s="1192">
        <f>V13*AM13*((AD13/PI())/2+AH13*0.08/COS(AE13*PI()/180)+AS13*0.08)/12</f>
        <v>1361.2284427774421</v>
      </c>
      <c r="S13" s="1192">
        <f>W13*AM13*((AD13/PI())/2+AH13*0.08/COS(AE13*PI()/180)+AS13*0.08)/12</f>
        <v>773.42525157809212</v>
      </c>
      <c r="T13" s="1192">
        <f>V13*AJ13</f>
        <v>93022.683994146515</v>
      </c>
      <c r="U13" s="1192">
        <f t="shared" si="7"/>
        <v>137449.04159761721</v>
      </c>
      <c r="V13" s="1189">
        <v>110000</v>
      </c>
      <c r="W13" s="1189">
        <v>62500</v>
      </c>
      <c r="X13" s="1193">
        <v>1.609</v>
      </c>
      <c r="Y13" s="1189">
        <v>1.5</v>
      </c>
      <c r="Z13" s="1189">
        <v>1.75</v>
      </c>
      <c r="AA13" s="1193">
        <v>0.14410000000000001</v>
      </c>
      <c r="AB13" s="1193">
        <v>4.0599999999999997E-2</v>
      </c>
      <c r="AC13" s="1193">
        <v>1.7509999999999999</v>
      </c>
      <c r="AD13" s="1189">
        <v>0.16666700000000001</v>
      </c>
      <c r="AE13" s="1189">
        <v>30</v>
      </c>
      <c r="AF13" s="1193" t="s">
        <v>10557</v>
      </c>
      <c r="AG13" s="1193" t="s">
        <v>10557</v>
      </c>
      <c r="AH13" s="1189">
        <f t="shared" si="12"/>
        <v>0.76934374999999999</v>
      </c>
      <c r="AI13" s="1189">
        <f t="shared" si="8"/>
        <v>0.93774999999999997</v>
      </c>
      <c r="AJ13" s="1189">
        <f t="shared" si="9"/>
        <v>0.84566076358315012</v>
      </c>
      <c r="AK13" s="1189" t="s">
        <v>10557</v>
      </c>
      <c r="AL13" s="1189">
        <f>2*((AA13/2)-AB13)+Y13/8/12</f>
        <v>7.8525000000000011E-2</v>
      </c>
      <c r="AM13" s="1189">
        <f t="shared" si="10"/>
        <v>0.86076338808889474</v>
      </c>
      <c r="AN13" s="1189">
        <f>Y13*3/8/12</f>
        <v>4.6875E-2</v>
      </c>
      <c r="AO13" s="1189">
        <f t="shared" si="13"/>
        <v>1.552108375</v>
      </c>
      <c r="AP13" s="1189">
        <f>X13-2*AQ13-Y13/8/12</f>
        <v>1.530475</v>
      </c>
      <c r="AQ13" s="1189">
        <f>AA13/2-AB13</f>
        <v>3.1450000000000006E-2</v>
      </c>
      <c r="AR13" s="1193">
        <f>SQRT(4/PI()*AJ13+(AC13-AN13)^2)</f>
        <v>1.9951868938147121</v>
      </c>
      <c r="AS13" s="1194">
        <f t="shared" si="11"/>
        <v>0.93654672345367795</v>
      </c>
    </row>
    <row r="14" spans="1:47" ht="11.1" customHeight="1">
      <c r="A14" s="1188" t="s">
        <v>10942</v>
      </c>
      <c r="B14" s="1188" t="s">
        <v>10936</v>
      </c>
      <c r="C14" s="1188" t="s">
        <v>10936</v>
      </c>
      <c r="D14" s="1188" t="s">
        <v>10936</v>
      </c>
      <c r="E14" s="1188" t="s">
        <v>10936</v>
      </c>
      <c r="F14" s="1188" t="s">
        <v>10936</v>
      </c>
      <c r="G14" s="1189">
        <v>2.125</v>
      </c>
      <c r="H14" s="1189">
        <v>1</v>
      </c>
      <c r="I14" s="1190">
        <f t="shared" si="0"/>
        <v>9.38671875</v>
      </c>
      <c r="J14" s="1191">
        <f t="shared" si="1"/>
        <v>954.50081149335892</v>
      </c>
      <c r="K14" s="1191">
        <f t="shared" si="2"/>
        <v>1679.9214282283115</v>
      </c>
      <c r="L14" s="1191">
        <f t="shared" si="3"/>
        <v>115971.03658091569</v>
      </c>
      <c r="M14" s="1190">
        <f t="shared" si="4"/>
        <v>2.341669611723304</v>
      </c>
      <c r="N14" s="1190">
        <f t="shared" si="5"/>
        <v>0.14343717454242871</v>
      </c>
      <c r="O14" s="1190">
        <f t="shared" si="6"/>
        <v>4.0799907425401946E-2</v>
      </c>
      <c r="P14" s="1192">
        <f>(V14*AJ14/12)*((AD14/2/PI())+((AH14*0.08)/COS(AE14*PI()/180))+(AS14*0.08))</f>
        <v>1679.9214282283115</v>
      </c>
      <c r="Q14" s="1192">
        <f>(W14*AJ14/12)*((AD14/2/PI())+((AH14*0.08)/COS(AE14*PI()/180))+(AS14*0.08))</f>
        <v>954.50081149335892</v>
      </c>
      <c r="R14" s="1192">
        <f>V14*AM14*((AD14/PI())/2+AH14*0.08/COS(AE14*PI()/180)+AS14*0.08)/12</f>
        <v>2016.8549743169679</v>
      </c>
      <c r="S14" s="1192">
        <f>W14*AM14*((AD14/PI())/2+AH14*0.08/COS(AE14*PI()/180)+AS14*0.08)/12</f>
        <v>1145.9403263164588</v>
      </c>
      <c r="T14" s="1192">
        <f>V14*AJ14</f>
        <v>115971.03658091569</v>
      </c>
      <c r="U14" s="1192">
        <f t="shared" si="7"/>
        <v>181995.84367781621</v>
      </c>
      <c r="V14" s="1189">
        <v>110000</v>
      </c>
      <c r="W14" s="1189">
        <v>62500</v>
      </c>
      <c r="X14" s="1193">
        <v>1.609</v>
      </c>
      <c r="Y14" s="1189">
        <v>1.5</v>
      </c>
      <c r="Z14" s="1189">
        <v>1.75</v>
      </c>
      <c r="AA14" s="1193">
        <v>0.14410000000000001</v>
      </c>
      <c r="AB14" s="1193">
        <v>4.0599999999999997E-2</v>
      </c>
      <c r="AC14" s="1193">
        <v>1.7509999999999999</v>
      </c>
      <c r="AD14" s="1189">
        <v>0.16666700000000001</v>
      </c>
      <c r="AE14" s="1189">
        <v>30</v>
      </c>
      <c r="AF14" s="1193" t="s">
        <v>10557</v>
      </c>
      <c r="AG14" s="1193" t="s">
        <v>10557</v>
      </c>
      <c r="AH14" s="1189">
        <f t="shared" si="12"/>
        <v>0.76934374999999999</v>
      </c>
      <c r="AI14" s="1189">
        <f t="shared" si="8"/>
        <v>0.96899999999999997</v>
      </c>
      <c r="AJ14" s="1189">
        <f t="shared" si="9"/>
        <v>1.0542821507355973</v>
      </c>
      <c r="AK14" s="1189" t="s">
        <v>10557</v>
      </c>
      <c r="AL14" s="1189">
        <f>2*((AA14/2)-AB14)+Y14/8/12</f>
        <v>7.8525000000000011E-2</v>
      </c>
      <c r="AM14" s="1189">
        <f t="shared" si="10"/>
        <v>1.265734316090704</v>
      </c>
      <c r="AN14" s="1189">
        <f>Y14*3/8/12</f>
        <v>4.6875E-2</v>
      </c>
      <c r="AO14" s="1189">
        <f t="shared" si="13"/>
        <v>1.552108375</v>
      </c>
      <c r="AP14" s="1189">
        <f>X14-2*AQ14-Y14/8/12</f>
        <v>1.530475</v>
      </c>
      <c r="AQ14" s="1189">
        <f>AA14/2-AB14</f>
        <v>3.1450000000000006E-2</v>
      </c>
      <c r="AR14" s="1193">
        <f>SQRT(4/PI()*AJ14+(AC14-AN14)^2)</f>
        <v>2.0606784662460078</v>
      </c>
      <c r="AS14" s="1194">
        <f t="shared" si="11"/>
        <v>0.95291961656150193</v>
      </c>
    </row>
    <row r="15" spans="1:47" ht="11.1" customHeight="1">
      <c r="A15" s="1188" t="s">
        <v>10942</v>
      </c>
      <c r="B15" s="1188" t="s">
        <v>10936</v>
      </c>
      <c r="C15" s="1188" t="s">
        <v>10936</v>
      </c>
      <c r="D15" s="1188" t="s">
        <v>10936</v>
      </c>
      <c r="E15" s="1188" t="s">
        <v>10936</v>
      </c>
      <c r="F15" s="1188" t="s">
        <v>10936</v>
      </c>
      <c r="G15" s="1189">
        <v>2.125</v>
      </c>
      <c r="H15" s="1189">
        <v>1.125</v>
      </c>
      <c r="I15" s="1190">
        <f t="shared" si="0"/>
        <v>8.6775000000000002</v>
      </c>
      <c r="J15" s="1191">
        <f t="shared" si="1"/>
        <v>759.85502854179492</v>
      </c>
      <c r="K15" s="1191">
        <f t="shared" si="2"/>
        <v>1337.3448502335591</v>
      </c>
      <c r="L15" s="1191">
        <f t="shared" si="3"/>
        <v>93022.683994146515</v>
      </c>
      <c r="M15" s="1190">
        <f t="shared" si="4"/>
        <v>2.7044237103351239</v>
      </c>
      <c r="N15" s="1190">
        <f t="shared" si="5"/>
        <v>0.13259969913255631</v>
      </c>
      <c r="O15" s="1190">
        <f t="shared" si="6"/>
        <v>5.1637382835274338E-2</v>
      </c>
      <c r="P15" s="1192">
        <f>(V15*AJ15/12)*((AD15/2/PI())+((AH15*0.08)/COS(AE15*PI()/180))+(AS15*0.08))</f>
        <v>1337.3448502335591</v>
      </c>
      <c r="Q15" s="1192">
        <f>(W15*AJ15/12)*((AD15/2/PI())+((AH15*0.08)/COS(AE15*PI()/180))+(AS15*0.08))</f>
        <v>759.85502854179492</v>
      </c>
      <c r="R15" s="1192">
        <f>V15*AM15*((AD15/PI())/2+AH15*0.08/COS(AE15*PI()/180)+AS15*0.08)/12</f>
        <v>2001.6575703661117</v>
      </c>
      <c r="S15" s="1192">
        <f>W15*AM15*((AD15/PI())/2+AH15*0.08/COS(AE15*PI()/180)+AS15*0.08)/12</f>
        <v>1137.305437708018</v>
      </c>
      <c r="T15" s="1192">
        <f>V15*AJ15</f>
        <v>93022.683994146515</v>
      </c>
      <c r="U15" s="1192">
        <f t="shared" si="7"/>
        <v>181995.84367781621</v>
      </c>
      <c r="V15" s="1189">
        <v>110000</v>
      </c>
      <c r="W15" s="1189">
        <v>62500</v>
      </c>
      <c r="X15" s="1193">
        <v>1.609</v>
      </c>
      <c r="Y15" s="1189">
        <v>1.5</v>
      </c>
      <c r="Z15" s="1189">
        <v>1.75</v>
      </c>
      <c r="AA15" s="1193">
        <v>0.14410000000000001</v>
      </c>
      <c r="AB15" s="1193">
        <v>4.0599999999999997E-2</v>
      </c>
      <c r="AC15" s="1193">
        <v>1.7509999999999999</v>
      </c>
      <c r="AD15" s="1189">
        <v>0.16666700000000001</v>
      </c>
      <c r="AE15" s="1189">
        <v>30</v>
      </c>
      <c r="AF15" s="1193" t="s">
        <v>10557</v>
      </c>
      <c r="AG15" s="1193" t="s">
        <v>10557</v>
      </c>
      <c r="AH15" s="1189">
        <f t="shared" si="12"/>
        <v>0.76934374999999999</v>
      </c>
      <c r="AI15" s="1189">
        <f t="shared" si="8"/>
        <v>0.96899999999999997</v>
      </c>
      <c r="AJ15" s="1189">
        <f t="shared" si="9"/>
        <v>0.84566076358315012</v>
      </c>
      <c r="AK15" s="1189" t="s">
        <v>10557</v>
      </c>
      <c r="AL15" s="1189">
        <f>2*((AA15/2)-AB15)+Y15/8/12</f>
        <v>7.8525000000000011E-2</v>
      </c>
      <c r="AM15" s="1189">
        <f t="shared" si="10"/>
        <v>1.265734316090704</v>
      </c>
      <c r="AN15" s="1189">
        <f>Y15*3/8/12</f>
        <v>4.6875E-2</v>
      </c>
      <c r="AO15" s="1189">
        <f t="shared" si="13"/>
        <v>1.552108375</v>
      </c>
      <c r="AP15" s="1189">
        <f>X15-2*AQ15-Y15/8/12</f>
        <v>1.530475</v>
      </c>
      <c r="AQ15" s="1189">
        <f>AA15/2-AB15</f>
        <v>3.1450000000000006E-2</v>
      </c>
      <c r="AR15" s="1193">
        <f>SQRT(4/PI()*AJ15+(AC15-AN15)^2)</f>
        <v>1.9951868938147121</v>
      </c>
      <c r="AS15" s="1194">
        <f t="shared" si="11"/>
        <v>0.93654672345367795</v>
      </c>
    </row>
    <row r="16" spans="1:47" ht="11.1" customHeight="1">
      <c r="A16" s="1188" t="s">
        <v>10942</v>
      </c>
      <c r="B16" s="1188" t="s">
        <v>10936</v>
      </c>
      <c r="C16" s="1188" t="s">
        <v>10936</v>
      </c>
      <c r="D16" s="1188" t="s">
        <v>10936</v>
      </c>
      <c r="E16" s="1188" t="s">
        <v>10936</v>
      </c>
      <c r="F16" s="1188" t="s">
        <v>10936</v>
      </c>
      <c r="G16" s="1189">
        <v>2.25</v>
      </c>
      <c r="H16" s="1189">
        <v>1</v>
      </c>
      <c r="I16" s="1190">
        <f t="shared" si="0"/>
        <v>10.846874999999999</v>
      </c>
      <c r="J16" s="1191">
        <f t="shared" si="1"/>
        <v>954.50081149335892</v>
      </c>
      <c r="K16" s="1191">
        <f t="shared" si="2"/>
        <v>1679.9214282283115</v>
      </c>
      <c r="L16" s="1191">
        <f t="shared" si="3"/>
        <v>115971.03658091569</v>
      </c>
      <c r="M16" s="1190">
        <f t="shared" si="4"/>
        <v>3.0057092463086841</v>
      </c>
      <c r="N16" s="1190">
        <f t="shared" si="5"/>
        <v>0.16574962391569539</v>
      </c>
      <c r="O16" s="1190">
        <f t="shared" si="6"/>
        <v>4.0799907425401946E-2</v>
      </c>
      <c r="P16" s="1192">
        <f>(V16*AJ16/12)*((AD16/2/PI())+((AH16*0.08)/COS(AE16*PI()/180))+(AS16*0.08))</f>
        <v>1679.9214282283115</v>
      </c>
      <c r="Q16" s="1192">
        <f>(W16*AJ16/12)*((AD16/2/PI())+((AH16*0.08)/COS(AE16*PI()/180))+(AS16*0.08))</f>
        <v>954.50081149335892</v>
      </c>
      <c r="R16" s="1192">
        <f>V16*AM16*((AD16/PI())/2+AH16*0.08/COS(AE16*PI()/180)+AS16*0.08)/12</f>
        <v>2701.2550795385687</v>
      </c>
      <c r="S16" s="1192">
        <f>W16*AM16*((AD16/PI())/2+AH16*0.08/COS(AE16*PI()/180)+AS16*0.08)/12</f>
        <v>1534.8040224650958</v>
      </c>
      <c r="T16" s="1192">
        <f>V16*AJ16</f>
        <v>115971.03658091569</v>
      </c>
      <c r="U16" s="1192">
        <f t="shared" si="7"/>
        <v>229242.45194469398</v>
      </c>
      <c r="V16" s="1189">
        <v>110000</v>
      </c>
      <c r="W16" s="1189">
        <v>62500</v>
      </c>
      <c r="X16" s="1193">
        <v>1.609</v>
      </c>
      <c r="Y16" s="1189">
        <v>1.5</v>
      </c>
      <c r="Z16" s="1189">
        <v>1.75</v>
      </c>
      <c r="AA16" s="1193">
        <v>0.14410000000000001</v>
      </c>
      <c r="AB16" s="1193">
        <v>4.0599999999999997E-2</v>
      </c>
      <c r="AC16" s="1193">
        <v>1.7509999999999999</v>
      </c>
      <c r="AD16" s="1189">
        <v>0.16666700000000001</v>
      </c>
      <c r="AE16" s="1189">
        <v>30</v>
      </c>
      <c r="AF16" s="1193" t="s">
        <v>10557</v>
      </c>
      <c r="AG16" s="1193" t="s">
        <v>10557</v>
      </c>
      <c r="AH16" s="1189">
        <f t="shared" si="12"/>
        <v>0.76934374999999999</v>
      </c>
      <c r="AI16" s="1189">
        <f t="shared" si="8"/>
        <v>1.0002499999999999</v>
      </c>
      <c r="AJ16" s="1189">
        <f t="shared" si="9"/>
        <v>1.0542821507355973</v>
      </c>
      <c r="AK16" s="1189" t="s">
        <v>10557</v>
      </c>
      <c r="AL16" s="1189">
        <f>2*((AA16/2)-AB16)+Y16/8/12</f>
        <v>7.8525000000000011E-2</v>
      </c>
      <c r="AM16" s="1189">
        <f t="shared" si="10"/>
        <v>1.6952489366986836</v>
      </c>
      <c r="AN16" s="1189">
        <f>Y16*3/8/12</f>
        <v>4.6875E-2</v>
      </c>
      <c r="AO16" s="1189">
        <f t="shared" si="13"/>
        <v>1.552108375</v>
      </c>
      <c r="AP16" s="1189">
        <f>X16-2*AQ16-Y16/8/12</f>
        <v>1.530475</v>
      </c>
      <c r="AQ16" s="1189">
        <f>AA16/2-AB16</f>
        <v>3.1450000000000006E-2</v>
      </c>
      <c r="AR16" s="1193">
        <f>SQRT(4/PI()*AJ16+(AC16-AN16)^2)</f>
        <v>2.0606784662460078</v>
      </c>
      <c r="AS16" s="1194">
        <f t="shared" si="11"/>
        <v>0.95291961656150193</v>
      </c>
    </row>
    <row r="17" spans="1:45" ht="11.1" customHeight="1">
      <c r="A17" s="1188" t="s">
        <v>10942</v>
      </c>
      <c r="B17" s="1188" t="s">
        <v>10936</v>
      </c>
      <c r="C17" s="1188" t="s">
        <v>10936</v>
      </c>
      <c r="D17" s="1188" t="s">
        <v>10936</v>
      </c>
      <c r="E17" s="1188" t="s">
        <v>10936</v>
      </c>
      <c r="F17" s="1188" t="s">
        <v>10936</v>
      </c>
      <c r="G17" s="1189">
        <v>2.25</v>
      </c>
      <c r="H17" s="1189">
        <v>1.125</v>
      </c>
      <c r="I17" s="1190">
        <f t="shared" si="0"/>
        <v>10.137656249999999</v>
      </c>
      <c r="J17" s="1191">
        <f t="shared" si="1"/>
        <v>759.85502854179492</v>
      </c>
      <c r="K17" s="1191">
        <f t="shared" si="2"/>
        <v>1337.3448502335591</v>
      </c>
      <c r="L17" s="1191">
        <f t="shared" si="3"/>
        <v>93022.683994146515</v>
      </c>
      <c r="M17" s="1190">
        <f t="shared" si="4"/>
        <v>3.4713314429137423</v>
      </c>
      <c r="N17" s="1190">
        <f t="shared" si="5"/>
        <v>0.15491214850582299</v>
      </c>
      <c r="O17" s="1190">
        <f t="shared" si="6"/>
        <v>5.1637382835274338E-2</v>
      </c>
      <c r="P17" s="1192">
        <f>(V17*AJ17/12)*((AD17/2/PI())+((AH17*0.08)/COS(AE17*PI()/180))+(AS17*0.08))</f>
        <v>1337.3448502335591</v>
      </c>
      <c r="Q17" s="1192">
        <f>(W17*AJ17/12)*((AD17/2/PI())+((AH17*0.08)/COS(AE17*PI()/180))+(AS17*0.08))</f>
        <v>759.85502854179492</v>
      </c>
      <c r="R17" s="1192">
        <f>V17*AM17*((AD17/PI())/2+AH17*0.08/COS(AE17*PI()/180)+AS17*0.08)/12</f>
        <v>2680.9005844753069</v>
      </c>
      <c r="S17" s="1192">
        <f>W17*AM17*((AD17/PI())/2+AH17*0.08/COS(AE17*PI()/180)+AS17*0.08)/12</f>
        <v>1523.2389684518787</v>
      </c>
      <c r="T17" s="1192">
        <f>V17*AJ17</f>
        <v>93022.683994146515</v>
      </c>
      <c r="U17" s="1192">
        <f t="shared" si="7"/>
        <v>229242.45194469398</v>
      </c>
      <c r="V17" s="1189">
        <v>110000</v>
      </c>
      <c r="W17" s="1189">
        <v>62500</v>
      </c>
      <c r="X17" s="1193">
        <v>1.609</v>
      </c>
      <c r="Y17" s="1189">
        <v>1.5</v>
      </c>
      <c r="Z17" s="1189">
        <v>1.75</v>
      </c>
      <c r="AA17" s="1193">
        <v>0.14410000000000001</v>
      </c>
      <c r="AB17" s="1193">
        <v>4.0599999999999997E-2</v>
      </c>
      <c r="AC17" s="1193">
        <v>1.7509999999999999</v>
      </c>
      <c r="AD17" s="1189">
        <v>0.16666700000000001</v>
      </c>
      <c r="AE17" s="1189">
        <v>30</v>
      </c>
      <c r="AF17" s="1193" t="s">
        <v>10557</v>
      </c>
      <c r="AG17" s="1193" t="s">
        <v>10557</v>
      </c>
      <c r="AH17" s="1189">
        <f t="shared" si="12"/>
        <v>0.76934374999999999</v>
      </c>
      <c r="AI17" s="1189">
        <f t="shared" si="8"/>
        <v>1.0002499999999999</v>
      </c>
      <c r="AJ17" s="1189">
        <f t="shared" si="9"/>
        <v>0.84566076358315012</v>
      </c>
      <c r="AK17" s="1189" t="s">
        <v>10557</v>
      </c>
      <c r="AL17" s="1189">
        <f>2*((AA17/2)-AB17)+Y17/8/12</f>
        <v>7.8525000000000011E-2</v>
      </c>
      <c r="AM17" s="1189">
        <f t="shared" si="10"/>
        <v>1.6952489366986836</v>
      </c>
      <c r="AN17" s="1189">
        <f>Y17*3/8/12</f>
        <v>4.6875E-2</v>
      </c>
      <c r="AO17" s="1189">
        <f t="shared" si="13"/>
        <v>1.552108375</v>
      </c>
      <c r="AP17" s="1189">
        <f>X17-2*AQ17-Y17/8/12</f>
        <v>1.530475</v>
      </c>
      <c r="AQ17" s="1189">
        <f>AA17/2-AB17</f>
        <v>3.1450000000000006E-2</v>
      </c>
      <c r="AR17" s="1193">
        <f>SQRT(4/PI()*AJ17+(AC17-AN17)^2)</f>
        <v>1.9951868938147121</v>
      </c>
      <c r="AS17" s="1194">
        <f t="shared" si="11"/>
        <v>0.93654672345367795</v>
      </c>
    </row>
    <row r="18" spans="1:45" ht="11.1" customHeight="1">
      <c r="A18" s="1188" t="s">
        <v>10943</v>
      </c>
      <c r="B18" s="1188" t="s">
        <v>10936</v>
      </c>
      <c r="C18" s="1188" t="s">
        <v>10936</v>
      </c>
      <c r="D18" s="1188" t="s">
        <v>10936</v>
      </c>
      <c r="E18" s="1188" t="s">
        <v>10936</v>
      </c>
      <c r="F18" s="1188" t="s">
        <v>10936</v>
      </c>
      <c r="G18" s="1189">
        <v>3</v>
      </c>
      <c r="H18" s="1189">
        <v>1</v>
      </c>
      <c r="I18" s="1190">
        <f t="shared" si="0"/>
        <v>21.36</v>
      </c>
      <c r="J18" s="1191">
        <f t="shared" si="1"/>
        <v>2507.8389049169414</v>
      </c>
      <c r="K18" s="1191">
        <f t="shared" si="2"/>
        <v>4413.7964726538166</v>
      </c>
      <c r="L18" s="1191">
        <f t="shared" si="3"/>
        <v>329535.78757162485</v>
      </c>
      <c r="M18" s="1190">
        <f t="shared" si="4"/>
        <v>1.9785047405146081</v>
      </c>
      <c r="N18" s="1190">
        <f t="shared" si="5"/>
        <v>0.32639925940321557</v>
      </c>
      <c r="O18" s="1190">
        <f t="shared" si="6"/>
        <v>4.0799907425401946E-2</v>
      </c>
      <c r="P18" s="1192">
        <f t="shared" ref="P18:P67" si="24">(V18*AJ18/12)*((AD18/2/PI())+((AH18*0.08)/COS(AE18*PI()/180))+(AS18*0.08))</f>
        <v>6918.0586767768764</v>
      </c>
      <c r="Q18" s="1192">
        <f t="shared" ref="Q18:Q75" si="25">(W18*AJ18/12)*((AD18/2/PI())+((AH18*0.08)/COS(AE18*PI()/180))+(AS18*0.08))</f>
        <v>3930.715157259589</v>
      </c>
      <c r="R18" s="1192">
        <f t="shared" ref="R18:R75" si="26">V18*AM18*((AD18/PI())/2+AH18*0.08/COS(AE18*PI()/180)+AS18*0.08)/12</f>
        <v>4413.7964726538166</v>
      </c>
      <c r="S18" s="1192">
        <f t="shared" ref="S18:S75" si="27">W18*AM18*((AD18/PI())/2+AH18*0.08/COS(AE18*PI()/180)+AS18*0.08)/12</f>
        <v>2507.8389049169414</v>
      </c>
      <c r="T18" s="1192">
        <f t="shared" ref="T18:T31" si="28">V18*AJ18</f>
        <v>329535.78757162485</v>
      </c>
      <c r="U18" s="1192">
        <f t="shared" si="7"/>
        <v>381585.09713851137</v>
      </c>
      <c r="V18" s="1189">
        <v>110000</v>
      </c>
      <c r="W18" s="1189">
        <v>62500</v>
      </c>
      <c r="X18" s="1189">
        <v>2.355</v>
      </c>
      <c r="Y18" s="1189">
        <v>2</v>
      </c>
      <c r="Z18" s="1189">
        <v>3</v>
      </c>
      <c r="AA18" s="1189">
        <v>0.216005</v>
      </c>
      <c r="AB18" s="1189">
        <v>3.7999999999999999E-2</v>
      </c>
      <c r="AC18" s="1189">
        <v>2.625</v>
      </c>
      <c r="AD18" s="1189">
        <v>0.25</v>
      </c>
      <c r="AE18" s="1189">
        <v>30</v>
      </c>
      <c r="AF18" s="1193">
        <v>2.140625</v>
      </c>
      <c r="AG18" s="1193">
        <v>2.21875</v>
      </c>
      <c r="AH18" s="1189">
        <f t="shared" si="12"/>
        <v>1.0785416666666667</v>
      </c>
      <c r="AI18" s="1189">
        <f t="shared" si="8"/>
        <v>1.40625</v>
      </c>
      <c r="AJ18" s="1189">
        <f t="shared" si="9"/>
        <v>2.9957798870147712</v>
      </c>
      <c r="AK18" s="1189">
        <f t="shared" ref="AK18:AK35" si="29">PI()*(AF18^2-H18^2)/4</f>
        <v>2.8135125125807514</v>
      </c>
      <c r="AL18" s="1189">
        <f t="shared" ref="AL18:AL75" si="30">2*((AA18/2)-AB18)+Y18/8/12</f>
        <v>0.16083833333333333</v>
      </c>
      <c r="AM18" s="1189">
        <f t="shared" si="10"/>
        <v>1.911340061705509</v>
      </c>
      <c r="AN18" s="1189">
        <f t="shared" ref="AN18:AN75" si="31">Y18*3/8/12</f>
        <v>6.25E-2</v>
      </c>
      <c r="AO18" s="1189">
        <f t="shared" si="13"/>
        <v>2.1408383333333334</v>
      </c>
      <c r="AP18" s="1189">
        <f t="shared" ref="AP18:AP75" si="32">X18-2*AQ18-Y18/8/12</f>
        <v>2.1941616666666666</v>
      </c>
      <c r="AQ18" s="1189">
        <f t="shared" ref="AQ18:AQ75" si="33">AA18/2-AB18</f>
        <v>7.0002499999999995E-2</v>
      </c>
      <c r="AR18" s="1193">
        <f t="shared" ref="AR18:AR75" si="34">SQRT(4/PI()*AJ18+(AC18-AN18)^2)</f>
        <v>3.2219173902304576</v>
      </c>
      <c r="AS18" s="1194">
        <f t="shared" si="11"/>
        <v>1.40625</v>
      </c>
    </row>
    <row r="19" spans="1:45" ht="11.1" customHeight="1">
      <c r="A19" s="1188" t="s">
        <v>10943</v>
      </c>
      <c r="B19" s="1188" t="s">
        <v>10936</v>
      </c>
      <c r="C19" s="1188" t="s">
        <v>10936</v>
      </c>
      <c r="D19" s="1188" t="s">
        <v>10936</v>
      </c>
      <c r="E19" s="1188" t="s">
        <v>10936</v>
      </c>
      <c r="F19" s="1188" t="s">
        <v>10936</v>
      </c>
      <c r="G19" s="1189">
        <v>3</v>
      </c>
      <c r="H19" s="1189">
        <v>1.25</v>
      </c>
      <c r="I19" s="1190">
        <f t="shared" si="0"/>
        <v>19.858125000000001</v>
      </c>
      <c r="J19" s="1191">
        <f t="shared" si="1"/>
        <v>2507.8389049169414</v>
      </c>
      <c r="K19" s="1191">
        <f t="shared" si="2"/>
        <v>4413.7964726538166</v>
      </c>
      <c r="L19" s="1191">
        <f t="shared" si="3"/>
        <v>280939.27621140768</v>
      </c>
      <c r="M19" s="1190">
        <f t="shared" si="4"/>
        <v>2.116031659600178</v>
      </c>
      <c r="N19" s="1190">
        <f t="shared" si="5"/>
        <v>0.30344931147642695</v>
      </c>
      <c r="O19" s="1190">
        <f t="shared" si="6"/>
        <v>6.3749855352190549E-2</v>
      </c>
      <c r="P19" s="1192">
        <f t="shared" si="24"/>
        <v>5897.8553187316911</v>
      </c>
      <c r="Q19" s="1192">
        <f t="shared" si="25"/>
        <v>3351.0541583702798</v>
      </c>
      <c r="R19" s="1192">
        <f t="shared" si="26"/>
        <v>4413.7964726538166</v>
      </c>
      <c r="S19" s="1192">
        <f t="shared" si="27"/>
        <v>2507.8389049169414</v>
      </c>
      <c r="T19" s="1192">
        <f t="shared" si="28"/>
        <v>280939.27621140768</v>
      </c>
      <c r="U19" s="1192">
        <f t="shared" si="7"/>
        <v>381585.09713851137</v>
      </c>
      <c r="V19" s="1189">
        <v>110000</v>
      </c>
      <c r="W19" s="1189">
        <v>62500</v>
      </c>
      <c r="X19" s="1189">
        <v>2.355</v>
      </c>
      <c r="Y19" s="1189">
        <v>2</v>
      </c>
      <c r="Z19" s="1189">
        <v>3</v>
      </c>
      <c r="AA19" s="1189">
        <v>0.216005</v>
      </c>
      <c r="AB19" s="1189">
        <v>3.7999999999999999E-2</v>
      </c>
      <c r="AC19" s="1189">
        <v>2.625</v>
      </c>
      <c r="AD19" s="1189">
        <v>0.25</v>
      </c>
      <c r="AE19" s="1189">
        <v>30</v>
      </c>
      <c r="AF19" s="1193">
        <v>2.140625</v>
      </c>
      <c r="AG19" s="1193">
        <v>2.21875</v>
      </c>
      <c r="AH19" s="1189">
        <f t="shared" si="12"/>
        <v>1.0785416666666667</v>
      </c>
      <c r="AI19" s="1189">
        <f t="shared" si="8"/>
        <v>1.40625</v>
      </c>
      <c r="AJ19" s="1189">
        <f t="shared" si="9"/>
        <v>2.5539934201037062</v>
      </c>
      <c r="AK19" s="1189">
        <f t="shared" si="29"/>
        <v>2.3717260456696869</v>
      </c>
      <c r="AL19" s="1189">
        <f t="shared" si="30"/>
        <v>0.16083833333333333</v>
      </c>
      <c r="AM19" s="1189">
        <f t="shared" si="10"/>
        <v>1.911340061705509</v>
      </c>
      <c r="AN19" s="1189">
        <f t="shared" si="31"/>
        <v>6.25E-2</v>
      </c>
      <c r="AO19" s="1189">
        <f t="shared" si="13"/>
        <v>2.1408383333333334</v>
      </c>
      <c r="AP19" s="1189">
        <f t="shared" si="32"/>
        <v>2.1941616666666666</v>
      </c>
      <c r="AQ19" s="1189">
        <f t="shared" si="33"/>
        <v>7.0002499999999995E-2</v>
      </c>
      <c r="AR19" s="1193">
        <f t="shared" si="34"/>
        <v>3.1334089534354503</v>
      </c>
      <c r="AS19" s="1194">
        <f t="shared" si="11"/>
        <v>1.40625</v>
      </c>
    </row>
    <row r="20" spans="1:45" ht="11.1" customHeight="1">
      <c r="A20" s="1188" t="s">
        <v>10943</v>
      </c>
      <c r="B20" s="1188" t="s">
        <v>10936</v>
      </c>
      <c r="C20" s="1188" t="s">
        <v>10936</v>
      </c>
      <c r="D20" s="1188" t="s">
        <v>10936</v>
      </c>
      <c r="E20" s="1188" t="s">
        <v>10936</v>
      </c>
      <c r="F20" s="1188" t="s">
        <v>10936</v>
      </c>
      <c r="G20" s="1189">
        <v>3</v>
      </c>
      <c r="H20" s="1189">
        <v>1.5</v>
      </c>
      <c r="I20" s="1190">
        <f t="shared" si="0"/>
        <v>18.022500000000001</v>
      </c>
      <c r="J20" s="1191">
        <f t="shared" si="1"/>
        <v>2507.8389049169414</v>
      </c>
      <c r="K20" s="1191">
        <f t="shared" si="2"/>
        <v>4413.7964726538166</v>
      </c>
      <c r="L20" s="1191">
        <f t="shared" si="3"/>
        <v>221543.54010447566</v>
      </c>
      <c r="M20" s="1190">
        <f t="shared" si="4"/>
        <v>2.4221971694907318</v>
      </c>
      <c r="N20" s="1190">
        <f t="shared" si="5"/>
        <v>0.27539937512146312</v>
      </c>
      <c r="O20" s="1190">
        <f t="shared" si="6"/>
        <v>9.1799791707154368E-2</v>
      </c>
      <c r="P20" s="1192">
        <f t="shared" si="24"/>
        <v>4650.9401033431332</v>
      </c>
      <c r="Q20" s="1192">
        <f t="shared" si="25"/>
        <v>2642.5796041722351</v>
      </c>
      <c r="R20" s="1192">
        <f t="shared" si="26"/>
        <v>4413.7964726538166</v>
      </c>
      <c r="S20" s="1192">
        <f t="shared" si="27"/>
        <v>2507.8389049169414</v>
      </c>
      <c r="T20" s="1192">
        <f t="shared" si="28"/>
        <v>221543.54010447566</v>
      </c>
      <c r="U20" s="1192">
        <f t="shared" si="7"/>
        <v>381585.09713851137</v>
      </c>
      <c r="V20" s="1189">
        <v>110000</v>
      </c>
      <c r="W20" s="1189">
        <v>62500</v>
      </c>
      <c r="X20" s="1189">
        <v>2.355</v>
      </c>
      <c r="Y20" s="1189">
        <v>2</v>
      </c>
      <c r="Z20" s="1189">
        <v>3</v>
      </c>
      <c r="AA20" s="1189">
        <v>0.216005</v>
      </c>
      <c r="AB20" s="1189">
        <v>3.7999999999999999E-2</v>
      </c>
      <c r="AC20" s="1189">
        <v>2.625</v>
      </c>
      <c r="AD20" s="1189">
        <v>0.25</v>
      </c>
      <c r="AE20" s="1189">
        <v>30</v>
      </c>
      <c r="AF20" s="1193">
        <v>2.140625</v>
      </c>
      <c r="AG20" s="1193">
        <v>2.21875</v>
      </c>
      <c r="AH20" s="1189">
        <f t="shared" si="12"/>
        <v>1.0785416666666667</v>
      </c>
      <c r="AI20" s="1189">
        <f t="shared" si="8"/>
        <v>1.40625</v>
      </c>
      <c r="AJ20" s="1189">
        <f t="shared" si="9"/>
        <v>2.0140321827679606</v>
      </c>
      <c r="AK20" s="1189">
        <f t="shared" si="29"/>
        <v>1.8317648083339413</v>
      </c>
      <c r="AL20" s="1189">
        <f t="shared" si="30"/>
        <v>0.16083833333333333</v>
      </c>
      <c r="AM20" s="1189">
        <f t="shared" si="10"/>
        <v>1.911340061705509</v>
      </c>
      <c r="AN20" s="1189">
        <f t="shared" si="31"/>
        <v>6.25E-2</v>
      </c>
      <c r="AO20" s="1189">
        <f t="shared" si="13"/>
        <v>2.1408383333333334</v>
      </c>
      <c r="AP20" s="1189">
        <f t="shared" si="32"/>
        <v>2.1941616666666666</v>
      </c>
      <c r="AQ20" s="1189">
        <f t="shared" si="33"/>
        <v>7.0002499999999995E-2</v>
      </c>
      <c r="AR20" s="1193">
        <f t="shared" si="34"/>
        <v>3.0217133665305589</v>
      </c>
      <c r="AS20" s="1194">
        <f t="shared" si="11"/>
        <v>1.40625</v>
      </c>
    </row>
    <row r="21" spans="1:45" ht="11.1" customHeight="1">
      <c r="A21" s="1188" t="s">
        <v>10943</v>
      </c>
      <c r="B21" s="1188" t="s">
        <v>10936</v>
      </c>
      <c r="C21" s="1188" t="s">
        <v>10936</v>
      </c>
      <c r="D21" s="1188" t="s">
        <v>10936</v>
      </c>
      <c r="E21" s="1188" t="s">
        <v>10936</v>
      </c>
      <c r="F21" s="1188" t="s">
        <v>10936</v>
      </c>
      <c r="G21" s="1189">
        <v>3.125</v>
      </c>
      <c r="H21" s="1189">
        <v>1</v>
      </c>
      <c r="I21" s="1190">
        <f t="shared" si="0"/>
        <v>23.404218749999998</v>
      </c>
      <c r="J21" s="1191">
        <f t="shared" si="1"/>
        <v>3329.5388651745684</v>
      </c>
      <c r="K21" s="1191">
        <f t="shared" si="2"/>
        <v>5859.9884027072403</v>
      </c>
      <c r="L21" s="1191">
        <f t="shared" si="3"/>
        <v>329535.78757162485</v>
      </c>
      <c r="M21" s="1190">
        <f t="shared" si="4"/>
        <v>2.3542236564576489</v>
      </c>
      <c r="N21" s="1190">
        <f t="shared" si="5"/>
        <v>0.35763668852578889</v>
      </c>
      <c r="O21" s="1190">
        <f t="shared" si="6"/>
        <v>4.0799907425401946E-2</v>
      </c>
      <c r="P21" s="1192">
        <f t="shared" si="24"/>
        <v>6986.7119658542979</v>
      </c>
      <c r="Q21" s="1192">
        <f t="shared" si="25"/>
        <v>3969.7227078717606</v>
      </c>
      <c r="R21" s="1192">
        <f t="shared" si="26"/>
        <v>5859.9884027072403</v>
      </c>
      <c r="S21" s="1192">
        <f t="shared" si="27"/>
        <v>3329.5388651745684</v>
      </c>
      <c r="T21" s="1192">
        <f t="shared" si="28"/>
        <v>329535.78757162485</v>
      </c>
      <c r="U21" s="1192">
        <f t="shared" si="7"/>
        <v>447730.34871214023</v>
      </c>
      <c r="V21" s="1189">
        <v>110000</v>
      </c>
      <c r="W21" s="1189">
        <v>62500</v>
      </c>
      <c r="X21" s="1189">
        <v>2.355</v>
      </c>
      <c r="Y21" s="1189">
        <v>2</v>
      </c>
      <c r="Z21" s="1189">
        <v>3</v>
      </c>
      <c r="AA21" s="1189">
        <v>0.216005</v>
      </c>
      <c r="AB21" s="1189">
        <v>3.7999999999999999E-2</v>
      </c>
      <c r="AC21" s="1189">
        <v>2.625</v>
      </c>
      <c r="AD21" s="1189">
        <v>0.25</v>
      </c>
      <c r="AE21" s="1189">
        <v>30</v>
      </c>
      <c r="AF21" s="1193">
        <v>2.140625</v>
      </c>
      <c r="AG21" s="1193">
        <v>2.21875</v>
      </c>
      <c r="AH21" s="1189">
        <f t="shared" si="12"/>
        <v>1.0785416666666667</v>
      </c>
      <c r="AI21" s="1189">
        <f t="shared" si="8"/>
        <v>1.4375</v>
      </c>
      <c r="AJ21" s="1189">
        <f t="shared" si="9"/>
        <v>2.9957798870147712</v>
      </c>
      <c r="AK21" s="1189">
        <f t="shared" si="29"/>
        <v>2.8135125125807514</v>
      </c>
      <c r="AL21" s="1189">
        <f t="shared" si="30"/>
        <v>0.16083833333333333</v>
      </c>
      <c r="AM21" s="1189">
        <f t="shared" si="10"/>
        <v>2.5126605305566803</v>
      </c>
      <c r="AN21" s="1189">
        <f t="shared" si="31"/>
        <v>6.25E-2</v>
      </c>
      <c r="AO21" s="1189">
        <f t="shared" si="13"/>
        <v>2.1408383333333334</v>
      </c>
      <c r="AP21" s="1189">
        <f t="shared" si="32"/>
        <v>2.1941616666666666</v>
      </c>
      <c r="AQ21" s="1189">
        <f t="shared" si="33"/>
        <v>7.0002499999999995E-2</v>
      </c>
      <c r="AR21" s="1193">
        <f t="shared" si="34"/>
        <v>3.2219173902304576</v>
      </c>
      <c r="AS21" s="1194">
        <f t="shared" si="11"/>
        <v>1.4375</v>
      </c>
    </row>
    <row r="22" spans="1:45" ht="11.1" customHeight="1">
      <c r="A22" s="1188" t="s">
        <v>10943</v>
      </c>
      <c r="B22" s="1188" t="s">
        <v>10936</v>
      </c>
      <c r="C22" s="1188" t="s">
        <v>10936</v>
      </c>
      <c r="D22" s="1188" t="s">
        <v>10936</v>
      </c>
      <c r="E22" s="1188" t="s">
        <v>10936</v>
      </c>
      <c r="F22" s="1188" t="s">
        <v>10936</v>
      </c>
      <c r="G22" s="1189">
        <v>3.125</v>
      </c>
      <c r="H22" s="1189">
        <v>1.25</v>
      </c>
      <c r="I22" s="1190">
        <f t="shared" si="0"/>
        <v>21.90234375</v>
      </c>
      <c r="J22" s="1191">
        <f t="shared" si="1"/>
        <v>3329.5388651745684</v>
      </c>
      <c r="K22" s="1191">
        <f t="shared" si="2"/>
        <v>5859.9884027072403</v>
      </c>
      <c r="L22" s="1191">
        <f t="shared" si="3"/>
        <v>280939.27621140768</v>
      </c>
      <c r="M22" s="1190">
        <f t="shared" si="4"/>
        <v>2.5178669976541794</v>
      </c>
      <c r="N22" s="1190">
        <f t="shared" si="5"/>
        <v>0.33468674059900028</v>
      </c>
      <c r="O22" s="1190">
        <f t="shared" si="6"/>
        <v>6.3749855352190549E-2</v>
      </c>
      <c r="P22" s="1192">
        <f t="shared" si="24"/>
        <v>5956.384334609068</v>
      </c>
      <c r="Q22" s="1192">
        <f t="shared" si="25"/>
        <v>3384.3092810278799</v>
      </c>
      <c r="R22" s="1192">
        <f t="shared" si="26"/>
        <v>5859.9884027072403</v>
      </c>
      <c r="S22" s="1192">
        <f t="shared" si="27"/>
        <v>3329.5388651745684</v>
      </c>
      <c r="T22" s="1192">
        <f t="shared" si="28"/>
        <v>280939.27621140768</v>
      </c>
      <c r="U22" s="1192">
        <f t="shared" si="7"/>
        <v>447730.34871214023</v>
      </c>
      <c r="V22" s="1189">
        <v>110000</v>
      </c>
      <c r="W22" s="1189">
        <v>62500</v>
      </c>
      <c r="X22" s="1189">
        <v>2.355</v>
      </c>
      <c r="Y22" s="1189">
        <v>2</v>
      </c>
      <c r="Z22" s="1189">
        <v>3</v>
      </c>
      <c r="AA22" s="1189">
        <v>0.216005</v>
      </c>
      <c r="AB22" s="1189">
        <v>3.7999999999999999E-2</v>
      </c>
      <c r="AC22" s="1189">
        <v>2.625</v>
      </c>
      <c r="AD22" s="1189">
        <v>0.25</v>
      </c>
      <c r="AE22" s="1189">
        <v>30</v>
      </c>
      <c r="AF22" s="1193">
        <v>2.140625</v>
      </c>
      <c r="AG22" s="1193">
        <v>2.21875</v>
      </c>
      <c r="AH22" s="1189">
        <f t="shared" si="12"/>
        <v>1.0785416666666667</v>
      </c>
      <c r="AI22" s="1189">
        <f t="shared" si="8"/>
        <v>1.4375</v>
      </c>
      <c r="AJ22" s="1189">
        <f t="shared" si="9"/>
        <v>2.5539934201037062</v>
      </c>
      <c r="AK22" s="1189">
        <f t="shared" si="29"/>
        <v>2.3717260456696869</v>
      </c>
      <c r="AL22" s="1189">
        <f t="shared" si="30"/>
        <v>0.16083833333333333</v>
      </c>
      <c r="AM22" s="1189">
        <f t="shared" si="10"/>
        <v>2.5126605305566803</v>
      </c>
      <c r="AN22" s="1189">
        <f t="shared" si="31"/>
        <v>6.25E-2</v>
      </c>
      <c r="AO22" s="1189">
        <f t="shared" si="13"/>
        <v>2.1408383333333334</v>
      </c>
      <c r="AP22" s="1189">
        <f t="shared" si="32"/>
        <v>2.1941616666666666</v>
      </c>
      <c r="AQ22" s="1189">
        <f t="shared" si="33"/>
        <v>7.0002499999999995E-2</v>
      </c>
      <c r="AR22" s="1193">
        <f t="shared" si="34"/>
        <v>3.1334089534354503</v>
      </c>
      <c r="AS22" s="1194">
        <f t="shared" si="11"/>
        <v>1.4375</v>
      </c>
    </row>
    <row r="23" spans="1:45" ht="11.1" customHeight="1">
      <c r="A23" s="1188" t="s">
        <v>10943</v>
      </c>
      <c r="B23" s="1188" t="s">
        <v>10936</v>
      </c>
      <c r="C23" s="1188" t="s">
        <v>10936</v>
      </c>
      <c r="D23" s="1188" t="s">
        <v>10936</v>
      </c>
      <c r="E23" s="1188" t="s">
        <v>10936</v>
      </c>
      <c r="F23" s="1188" t="s">
        <v>10936</v>
      </c>
      <c r="G23" s="1189">
        <v>3.125</v>
      </c>
      <c r="H23" s="1189">
        <v>1.5</v>
      </c>
      <c r="I23" s="1190">
        <f t="shared" si="0"/>
        <v>20.06671875</v>
      </c>
      <c r="J23" s="1191">
        <f t="shared" si="1"/>
        <v>2647.1349603169001</v>
      </c>
      <c r="K23" s="1191">
        <f t="shared" si="2"/>
        <v>4658.9575301577443</v>
      </c>
      <c r="L23" s="1191">
        <f t="shared" si="3"/>
        <v>221543.54010447566</v>
      </c>
      <c r="M23" s="1190">
        <f t="shared" si="4"/>
        <v>2.88217347183947</v>
      </c>
      <c r="N23" s="1190">
        <f t="shared" si="5"/>
        <v>0.3066368042440365</v>
      </c>
      <c r="O23" s="1190">
        <f t="shared" si="6"/>
        <v>9.1799791707154368E-2</v>
      </c>
      <c r="P23" s="1192">
        <f t="shared" si="24"/>
        <v>4658.9575301577443</v>
      </c>
      <c r="Q23" s="1192">
        <f t="shared" si="25"/>
        <v>2647.1349603169001</v>
      </c>
      <c r="R23" s="1192">
        <f t="shared" si="26"/>
        <v>5812.4089573775718</v>
      </c>
      <c r="S23" s="1192">
        <f t="shared" si="27"/>
        <v>3302.5050894190749</v>
      </c>
      <c r="T23" s="1192">
        <f t="shared" si="28"/>
        <v>221543.54010447566</v>
      </c>
      <c r="U23" s="1192">
        <f t="shared" si="7"/>
        <v>447730.34871214023</v>
      </c>
      <c r="V23" s="1189">
        <v>110000</v>
      </c>
      <c r="W23" s="1189">
        <v>62500</v>
      </c>
      <c r="X23" s="1189">
        <v>2.355</v>
      </c>
      <c r="Y23" s="1189">
        <v>2</v>
      </c>
      <c r="Z23" s="1189">
        <v>3</v>
      </c>
      <c r="AA23" s="1189">
        <v>0.216005</v>
      </c>
      <c r="AB23" s="1189">
        <v>3.7999999999999999E-2</v>
      </c>
      <c r="AC23" s="1189">
        <v>2.625</v>
      </c>
      <c r="AD23" s="1189">
        <v>0.25</v>
      </c>
      <c r="AE23" s="1189">
        <v>30</v>
      </c>
      <c r="AF23" s="1193">
        <v>2.140625</v>
      </c>
      <c r="AG23" s="1193">
        <v>2.21875</v>
      </c>
      <c r="AH23" s="1189">
        <f t="shared" si="12"/>
        <v>1.0785416666666667</v>
      </c>
      <c r="AI23" s="1189">
        <f t="shared" si="8"/>
        <v>1.4375</v>
      </c>
      <c r="AJ23" s="1189">
        <f t="shared" si="9"/>
        <v>2.0140321827679606</v>
      </c>
      <c r="AK23" s="1189">
        <f t="shared" si="29"/>
        <v>1.8317648083339413</v>
      </c>
      <c r="AL23" s="1189">
        <f t="shared" si="30"/>
        <v>0.16083833333333333</v>
      </c>
      <c r="AM23" s="1189">
        <f t="shared" si="10"/>
        <v>2.5126605305566803</v>
      </c>
      <c r="AN23" s="1189">
        <f t="shared" si="31"/>
        <v>6.25E-2</v>
      </c>
      <c r="AO23" s="1189">
        <f t="shared" si="13"/>
        <v>2.1408383333333334</v>
      </c>
      <c r="AP23" s="1189">
        <f t="shared" si="32"/>
        <v>2.1941616666666666</v>
      </c>
      <c r="AQ23" s="1189">
        <f t="shared" si="33"/>
        <v>7.0002499999999995E-2</v>
      </c>
      <c r="AR23" s="1193">
        <f t="shared" si="34"/>
        <v>3.0217133665305589</v>
      </c>
      <c r="AS23" s="1194">
        <f t="shared" si="11"/>
        <v>1.4116783416326397</v>
      </c>
    </row>
    <row r="24" spans="1:45" ht="11.1" customHeight="1">
      <c r="A24" s="1188" t="s">
        <v>10943</v>
      </c>
      <c r="B24" s="1188" t="s">
        <v>10936</v>
      </c>
      <c r="C24" s="1188" t="s">
        <v>10936</v>
      </c>
      <c r="D24" s="1188" t="s">
        <v>10936</v>
      </c>
      <c r="E24" s="1188" t="s">
        <v>10936</v>
      </c>
      <c r="F24" s="1188" t="s">
        <v>10936</v>
      </c>
      <c r="G24" s="1189">
        <v>3.25</v>
      </c>
      <c r="H24" s="1189">
        <v>1</v>
      </c>
      <c r="I24" s="1190">
        <f t="shared" si="0"/>
        <v>25.531874999999999</v>
      </c>
      <c r="J24" s="1191">
        <f t="shared" si="1"/>
        <v>3999.9667879086733</v>
      </c>
      <c r="K24" s="1191">
        <f t="shared" si="2"/>
        <v>7039.9415467192648</v>
      </c>
      <c r="L24" s="1191">
        <f t="shared" si="3"/>
        <v>329535.78757162485</v>
      </c>
      <c r="M24" s="1190">
        <f t="shared" si="4"/>
        <v>2.7567958228185083</v>
      </c>
      <c r="N24" s="1190">
        <f t="shared" si="5"/>
        <v>0.39014911475540615</v>
      </c>
      <c r="O24" s="1190">
        <f t="shared" si="6"/>
        <v>4.0799907425401946E-2</v>
      </c>
      <c r="P24" s="1192">
        <f t="shared" si="24"/>
        <v>7039.9415467192648</v>
      </c>
      <c r="Q24" s="1192">
        <f t="shared" si="25"/>
        <v>3999.9667879086733</v>
      </c>
      <c r="R24" s="1192">
        <f t="shared" si="26"/>
        <v>7375.3851110640207</v>
      </c>
      <c r="S24" s="1192">
        <f t="shared" si="27"/>
        <v>4190.5597221954658</v>
      </c>
      <c r="T24" s="1192">
        <f t="shared" si="28"/>
        <v>329535.78757162485</v>
      </c>
      <c r="U24" s="1192">
        <f t="shared" si="7"/>
        <v>516575.40647244779</v>
      </c>
      <c r="V24" s="1189">
        <v>110000</v>
      </c>
      <c r="W24" s="1189">
        <v>62500</v>
      </c>
      <c r="X24" s="1189">
        <v>2.355</v>
      </c>
      <c r="Y24" s="1189">
        <v>2</v>
      </c>
      <c r="Z24" s="1189">
        <v>3</v>
      </c>
      <c r="AA24" s="1189">
        <v>0.216005</v>
      </c>
      <c r="AB24" s="1189">
        <v>3.7999999999999999E-2</v>
      </c>
      <c r="AC24" s="1189">
        <v>2.625</v>
      </c>
      <c r="AD24" s="1189">
        <v>0.25</v>
      </c>
      <c r="AE24" s="1189">
        <v>30</v>
      </c>
      <c r="AF24" s="1193">
        <v>2.140625</v>
      </c>
      <c r="AG24" s="1193">
        <v>2.21875</v>
      </c>
      <c r="AH24" s="1189">
        <f t="shared" si="12"/>
        <v>1.0785416666666667</v>
      </c>
      <c r="AI24" s="1189">
        <f t="shared" si="8"/>
        <v>1.46875</v>
      </c>
      <c r="AJ24" s="1189">
        <f t="shared" si="9"/>
        <v>2.9957798870147712</v>
      </c>
      <c r="AK24" s="1189">
        <f t="shared" si="29"/>
        <v>2.8135125125807514</v>
      </c>
      <c r="AL24" s="1189">
        <f t="shared" si="30"/>
        <v>0.16083833333333333</v>
      </c>
      <c r="AM24" s="1189">
        <f t="shared" si="10"/>
        <v>3.138524692014022</v>
      </c>
      <c r="AN24" s="1189">
        <f t="shared" si="31"/>
        <v>6.25E-2</v>
      </c>
      <c r="AO24" s="1189">
        <f t="shared" si="13"/>
        <v>2.1408383333333334</v>
      </c>
      <c r="AP24" s="1189">
        <f t="shared" si="32"/>
        <v>2.1941616666666666</v>
      </c>
      <c r="AQ24" s="1189">
        <f t="shared" si="33"/>
        <v>7.0002499999999995E-2</v>
      </c>
      <c r="AR24" s="1193">
        <f t="shared" si="34"/>
        <v>3.2219173902304576</v>
      </c>
      <c r="AS24" s="1194">
        <f t="shared" si="11"/>
        <v>1.4617293475576143</v>
      </c>
    </row>
    <row r="25" spans="1:45" ht="11.1" customHeight="1">
      <c r="A25" s="1188" t="s">
        <v>10943</v>
      </c>
      <c r="B25" s="1188" t="s">
        <v>10936</v>
      </c>
      <c r="C25" s="1188" t="s">
        <v>10936</v>
      </c>
      <c r="D25" s="1188" t="s">
        <v>10936</v>
      </c>
      <c r="E25" s="1188" t="s">
        <v>10936</v>
      </c>
      <c r="F25" s="1188" t="s">
        <v>10936</v>
      </c>
      <c r="G25" s="1189">
        <v>3.25</v>
      </c>
      <c r="H25" s="1189">
        <v>1.25</v>
      </c>
      <c r="I25" s="1190">
        <f t="shared" si="0"/>
        <v>24.03</v>
      </c>
      <c r="J25" s="1191">
        <f t="shared" si="1"/>
        <v>3386.5464072512241</v>
      </c>
      <c r="K25" s="1191">
        <f t="shared" si="2"/>
        <v>5960.3216767621534</v>
      </c>
      <c r="L25" s="1191">
        <f t="shared" si="3"/>
        <v>280939.27621140768</v>
      </c>
      <c r="M25" s="1190">
        <f t="shared" si="4"/>
        <v>2.9484221698757236</v>
      </c>
      <c r="N25" s="1190">
        <f t="shared" si="5"/>
        <v>0.36719916682861747</v>
      </c>
      <c r="O25" s="1190">
        <f t="shared" si="6"/>
        <v>6.3749855352190549E-2</v>
      </c>
      <c r="P25" s="1192">
        <f t="shared" si="24"/>
        <v>5960.3216767621534</v>
      </c>
      <c r="Q25" s="1192">
        <f t="shared" si="25"/>
        <v>3386.5464072512241</v>
      </c>
      <c r="R25" s="1192">
        <f t="shared" si="26"/>
        <v>7324.4576934363622</v>
      </c>
      <c r="S25" s="1192">
        <f t="shared" si="27"/>
        <v>4161.6236894524782</v>
      </c>
      <c r="T25" s="1192">
        <f t="shared" si="28"/>
        <v>280939.27621140768</v>
      </c>
      <c r="U25" s="1192">
        <f t="shared" si="7"/>
        <v>516575.40647244779</v>
      </c>
      <c r="V25" s="1189">
        <v>110000</v>
      </c>
      <c r="W25" s="1189">
        <v>62500</v>
      </c>
      <c r="X25" s="1189">
        <v>2.355</v>
      </c>
      <c r="Y25" s="1189">
        <v>2</v>
      </c>
      <c r="Z25" s="1189">
        <v>3</v>
      </c>
      <c r="AA25" s="1189">
        <v>0.216005</v>
      </c>
      <c r="AB25" s="1189">
        <v>3.7999999999999999E-2</v>
      </c>
      <c r="AC25" s="1189">
        <v>2.625</v>
      </c>
      <c r="AD25" s="1189">
        <v>0.25</v>
      </c>
      <c r="AE25" s="1189">
        <v>30</v>
      </c>
      <c r="AF25" s="1193">
        <v>2.140625</v>
      </c>
      <c r="AG25" s="1193">
        <v>2.21875</v>
      </c>
      <c r="AH25" s="1189">
        <f t="shared" si="12"/>
        <v>1.0785416666666667</v>
      </c>
      <c r="AI25" s="1189">
        <f t="shared" si="8"/>
        <v>1.46875</v>
      </c>
      <c r="AJ25" s="1189">
        <f t="shared" si="9"/>
        <v>2.5539934201037062</v>
      </c>
      <c r="AK25" s="1189">
        <f t="shared" si="29"/>
        <v>2.3717260456696869</v>
      </c>
      <c r="AL25" s="1189">
        <f t="shared" si="30"/>
        <v>0.16083833333333333</v>
      </c>
      <c r="AM25" s="1189">
        <f t="shared" si="10"/>
        <v>3.138524692014022</v>
      </c>
      <c r="AN25" s="1189">
        <f t="shared" si="31"/>
        <v>6.25E-2</v>
      </c>
      <c r="AO25" s="1189">
        <f t="shared" si="13"/>
        <v>2.1408383333333334</v>
      </c>
      <c r="AP25" s="1189">
        <f t="shared" si="32"/>
        <v>2.1941616666666666</v>
      </c>
      <c r="AQ25" s="1189">
        <f t="shared" si="33"/>
        <v>7.0002499999999995E-2</v>
      </c>
      <c r="AR25" s="1193">
        <f t="shared" si="34"/>
        <v>3.1334089534354503</v>
      </c>
      <c r="AS25" s="1194">
        <f t="shared" si="11"/>
        <v>1.4396022383588627</v>
      </c>
    </row>
    <row r="26" spans="1:45" ht="11.1" customHeight="1">
      <c r="A26" s="1188" t="s">
        <v>10943</v>
      </c>
      <c r="B26" s="1188" t="s">
        <v>10936</v>
      </c>
      <c r="C26" s="1188" t="s">
        <v>10936</v>
      </c>
      <c r="D26" s="1188" t="s">
        <v>10936</v>
      </c>
      <c r="E26" s="1188" t="s">
        <v>10936</v>
      </c>
      <c r="F26" s="1188" t="s">
        <v>10936</v>
      </c>
      <c r="G26" s="1189">
        <v>3.25</v>
      </c>
      <c r="H26" s="1189">
        <v>1.5</v>
      </c>
      <c r="I26" s="1190">
        <f t="shared" si="0"/>
        <v>22.194375000000001</v>
      </c>
      <c r="J26" s="1191">
        <f t="shared" si="1"/>
        <v>2647.1349603169001</v>
      </c>
      <c r="K26" s="1191">
        <f t="shared" si="2"/>
        <v>4658.9575301577443</v>
      </c>
      <c r="L26" s="1191">
        <f t="shared" si="3"/>
        <v>221543.54010447566</v>
      </c>
      <c r="M26" s="1190">
        <f t="shared" si="4"/>
        <v>3.3750250389382681</v>
      </c>
      <c r="N26" s="1190">
        <f t="shared" si="5"/>
        <v>0.33914923047365364</v>
      </c>
      <c r="O26" s="1190">
        <f t="shared" si="6"/>
        <v>9.1799791707154368E-2</v>
      </c>
      <c r="P26" s="1192">
        <f t="shared" si="24"/>
        <v>4658.9575301577443</v>
      </c>
      <c r="Q26" s="1192">
        <f t="shared" si="25"/>
        <v>2647.1349603169001</v>
      </c>
      <c r="R26" s="1192">
        <f t="shared" si="26"/>
        <v>7260.1884778965286</v>
      </c>
      <c r="S26" s="1192">
        <f t="shared" si="27"/>
        <v>4125.1070897139361</v>
      </c>
      <c r="T26" s="1192">
        <f t="shared" si="28"/>
        <v>221543.54010447566</v>
      </c>
      <c r="U26" s="1192">
        <f t="shared" si="7"/>
        <v>516575.40647244779</v>
      </c>
      <c r="V26" s="1189">
        <v>110000</v>
      </c>
      <c r="W26" s="1189">
        <v>62500</v>
      </c>
      <c r="X26" s="1189">
        <v>2.355</v>
      </c>
      <c r="Y26" s="1189">
        <v>2</v>
      </c>
      <c r="Z26" s="1189">
        <v>3</v>
      </c>
      <c r="AA26" s="1189">
        <v>0.216005</v>
      </c>
      <c r="AB26" s="1189">
        <v>3.7999999999999999E-2</v>
      </c>
      <c r="AC26" s="1189">
        <v>2.625</v>
      </c>
      <c r="AD26" s="1189">
        <v>0.25</v>
      </c>
      <c r="AE26" s="1189">
        <v>30</v>
      </c>
      <c r="AF26" s="1193">
        <v>2.140625</v>
      </c>
      <c r="AG26" s="1193">
        <v>2.21875</v>
      </c>
      <c r="AH26" s="1189">
        <f t="shared" si="12"/>
        <v>1.0785416666666667</v>
      </c>
      <c r="AI26" s="1189">
        <f t="shared" si="8"/>
        <v>1.46875</v>
      </c>
      <c r="AJ26" s="1189">
        <f t="shared" si="9"/>
        <v>2.0140321827679606</v>
      </c>
      <c r="AK26" s="1189">
        <f t="shared" si="29"/>
        <v>1.8317648083339413</v>
      </c>
      <c r="AL26" s="1189">
        <f t="shared" si="30"/>
        <v>0.16083833333333333</v>
      </c>
      <c r="AM26" s="1189">
        <f t="shared" si="10"/>
        <v>3.138524692014022</v>
      </c>
      <c r="AN26" s="1189">
        <f t="shared" si="31"/>
        <v>6.25E-2</v>
      </c>
      <c r="AO26" s="1189">
        <f t="shared" si="13"/>
        <v>2.1408383333333334</v>
      </c>
      <c r="AP26" s="1189">
        <f t="shared" si="32"/>
        <v>2.1941616666666666</v>
      </c>
      <c r="AQ26" s="1189">
        <f t="shared" si="33"/>
        <v>7.0002499999999995E-2</v>
      </c>
      <c r="AR26" s="1193">
        <f t="shared" si="34"/>
        <v>3.0217133665305589</v>
      </c>
      <c r="AS26" s="1194">
        <f t="shared" si="11"/>
        <v>1.4116783416326397</v>
      </c>
    </row>
    <row r="27" spans="1:45" ht="11.1" customHeight="1">
      <c r="A27" s="1188" t="s">
        <v>10674</v>
      </c>
      <c r="B27" s="1188" t="s">
        <v>10944</v>
      </c>
      <c r="C27" s="1188" t="s">
        <v>10945</v>
      </c>
      <c r="D27" s="1188" t="s">
        <v>10936</v>
      </c>
      <c r="E27" s="1188" t="s">
        <v>10936</v>
      </c>
      <c r="F27" s="1188" t="s">
        <v>10936</v>
      </c>
      <c r="G27" s="1189">
        <v>3.375</v>
      </c>
      <c r="H27" s="1189">
        <v>1.5</v>
      </c>
      <c r="I27" s="1190">
        <f t="shared" si="0"/>
        <v>24.405468750000001</v>
      </c>
      <c r="J27" s="1191">
        <f t="shared" si="1"/>
        <v>3580.9119420741958</v>
      </c>
      <c r="K27" s="1191">
        <f t="shared" si="2"/>
        <v>6302.4050180505847</v>
      </c>
      <c r="L27" s="1191">
        <f t="shared" si="3"/>
        <v>348673.24090271426</v>
      </c>
      <c r="M27" s="1190">
        <f t="shared" si="4"/>
        <v>2.0159997002623942</v>
      </c>
      <c r="N27" s="1190">
        <f t="shared" si="5"/>
        <v>0.37293665381031466</v>
      </c>
      <c r="O27" s="1190">
        <f t="shared" si="6"/>
        <v>9.1799791707154368E-2</v>
      </c>
      <c r="P27" s="1192">
        <f t="shared" si="24"/>
        <v>8139.3990204479906</v>
      </c>
      <c r="Q27" s="1192">
        <f t="shared" si="25"/>
        <v>4624.6585343454499</v>
      </c>
      <c r="R27" s="1192">
        <f t="shared" si="26"/>
        <v>6302.4050180505847</v>
      </c>
      <c r="S27" s="1192">
        <f t="shared" si="27"/>
        <v>3580.9119420741958</v>
      </c>
      <c r="T27" s="1192">
        <f t="shared" si="28"/>
        <v>348673.24090271426</v>
      </c>
      <c r="U27" s="1192">
        <f t="shared" si="7"/>
        <v>463874.42973103607</v>
      </c>
      <c r="V27" s="1189">
        <v>110000</v>
      </c>
      <c r="W27" s="1189">
        <v>62500</v>
      </c>
      <c r="X27" s="1189">
        <v>2.6680000000000001</v>
      </c>
      <c r="Y27" s="1189">
        <v>2</v>
      </c>
      <c r="Z27" s="1189">
        <v>3</v>
      </c>
      <c r="AA27" s="1189">
        <v>0.216005</v>
      </c>
      <c r="AB27" s="1189">
        <v>3.7999999999999999E-2</v>
      </c>
      <c r="AC27" s="1189">
        <v>2.9375</v>
      </c>
      <c r="AD27" s="1189">
        <v>0.25</v>
      </c>
      <c r="AE27" s="1189">
        <v>30</v>
      </c>
      <c r="AF27" s="1193">
        <v>2.375</v>
      </c>
      <c r="AG27" s="1193">
        <v>2.53125</v>
      </c>
      <c r="AH27" s="1189">
        <f t="shared" si="12"/>
        <v>1.2350416666666666</v>
      </c>
      <c r="AI27" s="1189">
        <f t="shared" si="8"/>
        <v>1.578125</v>
      </c>
      <c r="AJ27" s="1189">
        <f t="shared" si="9"/>
        <v>3.1697567354792207</v>
      </c>
      <c r="AK27" s="1189">
        <f t="shared" si="29"/>
        <v>2.6629906477694729</v>
      </c>
      <c r="AL27" s="1189">
        <f t="shared" si="30"/>
        <v>0.16083833333333333</v>
      </c>
      <c r="AM27" s="1189">
        <f t="shared" si="10"/>
        <v>2.454369260617026</v>
      </c>
      <c r="AN27" s="1189">
        <f t="shared" si="31"/>
        <v>6.25E-2</v>
      </c>
      <c r="AO27" s="1189">
        <f t="shared" si="13"/>
        <v>2.4538383333333336</v>
      </c>
      <c r="AP27" s="1189">
        <f t="shared" si="32"/>
        <v>2.5071616666666667</v>
      </c>
      <c r="AQ27" s="1189">
        <f t="shared" si="33"/>
        <v>7.0002499999999995E-2</v>
      </c>
      <c r="AR27" s="1193">
        <f t="shared" si="34"/>
        <v>3.5073472344213052</v>
      </c>
      <c r="AS27" s="1194">
        <f t="shared" si="11"/>
        <v>1.578125</v>
      </c>
    </row>
    <row r="28" spans="1:45" ht="11.1" customHeight="1">
      <c r="A28" s="1188" t="s">
        <v>10674</v>
      </c>
      <c r="B28" s="1188" t="s">
        <v>10944</v>
      </c>
      <c r="C28" s="1188" t="s">
        <v>10945</v>
      </c>
      <c r="D28" s="1188" t="s">
        <v>10936</v>
      </c>
      <c r="E28" s="1188" t="s">
        <v>10936</v>
      </c>
      <c r="F28" s="1188" t="s">
        <v>10936</v>
      </c>
      <c r="G28" s="1189">
        <v>3.375</v>
      </c>
      <c r="H28" s="1189">
        <v>1.75</v>
      </c>
      <c r="I28" s="1190">
        <f t="shared" si="0"/>
        <v>22.236093749999998</v>
      </c>
      <c r="J28" s="1191">
        <f t="shared" si="1"/>
        <v>3580.9119420741958</v>
      </c>
      <c r="K28" s="1191">
        <f t="shared" si="2"/>
        <v>6302.4050180505847</v>
      </c>
      <c r="L28" s="1191">
        <f t="shared" si="3"/>
        <v>278478.28004906734</v>
      </c>
      <c r="M28" s="1190">
        <f t="shared" si="4"/>
        <v>2.304780691989869</v>
      </c>
      <c r="N28" s="1190">
        <f t="shared" si="5"/>
        <v>0.33978672902717555</v>
      </c>
      <c r="O28" s="1190">
        <f t="shared" si="6"/>
        <v>0.12494971649029345</v>
      </c>
      <c r="P28" s="1192">
        <f t="shared" si="24"/>
        <v>6500.773715754839</v>
      </c>
      <c r="Q28" s="1192">
        <f t="shared" si="25"/>
        <v>3693.6214294061583</v>
      </c>
      <c r="R28" s="1192">
        <f t="shared" si="26"/>
        <v>6302.4050180505847</v>
      </c>
      <c r="S28" s="1192">
        <f t="shared" si="27"/>
        <v>3580.9119420741958</v>
      </c>
      <c r="T28" s="1192">
        <f t="shared" si="28"/>
        <v>278478.28004906734</v>
      </c>
      <c r="U28" s="1192">
        <f t="shared" si="7"/>
        <v>463874.42973103607</v>
      </c>
      <c r="V28" s="1189">
        <v>110000</v>
      </c>
      <c r="W28" s="1189">
        <v>62500</v>
      </c>
      <c r="X28" s="1189">
        <v>2.6680000000000001</v>
      </c>
      <c r="Y28" s="1189">
        <v>2</v>
      </c>
      <c r="Z28" s="1189">
        <v>3</v>
      </c>
      <c r="AA28" s="1189">
        <v>0.216005</v>
      </c>
      <c r="AB28" s="1189">
        <v>3.7999999999999999E-2</v>
      </c>
      <c r="AC28" s="1189">
        <v>2.9375</v>
      </c>
      <c r="AD28" s="1189">
        <v>0.25</v>
      </c>
      <c r="AE28" s="1189">
        <v>30</v>
      </c>
      <c r="AF28" s="1193">
        <v>2.375</v>
      </c>
      <c r="AG28" s="1193">
        <v>2.53125</v>
      </c>
      <c r="AH28" s="1189">
        <f t="shared" si="12"/>
        <v>1.2350416666666666</v>
      </c>
      <c r="AI28" s="1189">
        <f t="shared" si="8"/>
        <v>1.578125</v>
      </c>
      <c r="AJ28" s="1189">
        <f t="shared" si="9"/>
        <v>2.5316207277187939</v>
      </c>
      <c r="AK28" s="1189">
        <f t="shared" si="29"/>
        <v>2.0248546400090461</v>
      </c>
      <c r="AL28" s="1189">
        <f t="shared" si="30"/>
        <v>0.16083833333333333</v>
      </c>
      <c r="AM28" s="1189">
        <f t="shared" si="10"/>
        <v>2.454369260617026</v>
      </c>
      <c r="AN28" s="1189">
        <f t="shared" si="31"/>
        <v>6.25E-2</v>
      </c>
      <c r="AO28" s="1189">
        <f t="shared" si="13"/>
        <v>2.4538383333333336</v>
      </c>
      <c r="AP28" s="1189">
        <f t="shared" si="32"/>
        <v>2.5071616666666667</v>
      </c>
      <c r="AQ28" s="1189">
        <f t="shared" si="33"/>
        <v>7.0002499999999995E-2</v>
      </c>
      <c r="AR28" s="1193">
        <f t="shared" si="34"/>
        <v>3.3895404736929722</v>
      </c>
      <c r="AS28" s="1194">
        <f t="shared" si="11"/>
        <v>1.578125</v>
      </c>
    </row>
    <row r="29" spans="1:45" ht="11.1" customHeight="1">
      <c r="A29" s="1188" t="s">
        <v>10674</v>
      </c>
      <c r="B29" s="1188" t="s">
        <v>10944</v>
      </c>
      <c r="C29" s="1188" t="s">
        <v>10945</v>
      </c>
      <c r="D29" s="1188" t="s">
        <v>10936</v>
      </c>
      <c r="E29" s="1188" t="s">
        <v>10936</v>
      </c>
      <c r="F29" s="1188" t="s">
        <v>10936</v>
      </c>
      <c r="G29" s="1189">
        <v>3.5</v>
      </c>
      <c r="H29" s="1189">
        <v>1.25</v>
      </c>
      <c r="I29" s="1190">
        <f t="shared" si="0"/>
        <v>28.535625</v>
      </c>
      <c r="J29" s="1191">
        <f t="shared" si="1"/>
        <v>4606.4090908228127</v>
      </c>
      <c r="K29" s="1191">
        <f t="shared" si="2"/>
        <v>8107.2799998481496</v>
      </c>
      <c r="L29" s="1191">
        <f t="shared" si="3"/>
        <v>408068.9770096463</v>
      </c>
      <c r="M29" s="1190">
        <f t="shared" si="4"/>
        <v>2.1991265026579039</v>
      </c>
      <c r="N29" s="1190">
        <f t="shared" si="5"/>
        <v>0.43604901060898327</v>
      </c>
      <c r="O29" s="1190">
        <f t="shared" si="6"/>
        <v>6.3749855352190549E-2</v>
      </c>
      <c r="P29" s="1192">
        <f t="shared" si="24"/>
        <v>9610.9424946294639</v>
      </c>
      <c r="Q29" s="1192">
        <f t="shared" si="25"/>
        <v>5460.7627810394679</v>
      </c>
      <c r="R29" s="1192">
        <f t="shared" si="26"/>
        <v>8107.2799998481496</v>
      </c>
      <c r="S29" s="1192">
        <f t="shared" si="27"/>
        <v>4606.4090908228127</v>
      </c>
      <c r="T29" s="1192">
        <f t="shared" si="28"/>
        <v>408068.9770096463</v>
      </c>
      <c r="U29" s="1192">
        <f t="shared" si="7"/>
        <v>538119.09986470104</v>
      </c>
      <c r="V29" s="1189">
        <v>110000</v>
      </c>
      <c r="W29" s="1189">
        <v>62500</v>
      </c>
      <c r="X29" s="1189">
        <v>2.6680000000000001</v>
      </c>
      <c r="Y29" s="1189">
        <v>2</v>
      </c>
      <c r="Z29" s="1189">
        <v>3</v>
      </c>
      <c r="AA29" s="1189">
        <v>0.216005</v>
      </c>
      <c r="AB29" s="1189">
        <v>3.7999999999999999E-2</v>
      </c>
      <c r="AC29" s="1189">
        <v>2.9375</v>
      </c>
      <c r="AD29" s="1189">
        <v>0.25</v>
      </c>
      <c r="AE29" s="1189">
        <v>30</v>
      </c>
      <c r="AF29" s="1193">
        <v>2.375</v>
      </c>
      <c r="AG29" s="1193">
        <v>2.53125</v>
      </c>
      <c r="AH29" s="1189">
        <f t="shared" si="12"/>
        <v>1.2350416666666666</v>
      </c>
      <c r="AI29" s="1189">
        <f t="shared" si="8"/>
        <v>1.609375</v>
      </c>
      <c r="AJ29" s="1189">
        <f t="shared" si="9"/>
        <v>3.7097179728149663</v>
      </c>
      <c r="AK29" s="1189">
        <f t="shared" si="29"/>
        <v>3.2029518851052186</v>
      </c>
      <c r="AL29" s="1189">
        <f t="shared" si="30"/>
        <v>0.16083833333333333</v>
      </c>
      <c r="AM29" s="1189">
        <f t="shared" si="10"/>
        <v>3.129320807286708</v>
      </c>
      <c r="AN29" s="1189">
        <f t="shared" si="31"/>
        <v>6.25E-2</v>
      </c>
      <c r="AO29" s="1189">
        <f t="shared" si="13"/>
        <v>2.4538383333333336</v>
      </c>
      <c r="AP29" s="1189">
        <f t="shared" si="32"/>
        <v>2.5071616666666667</v>
      </c>
      <c r="AQ29" s="1189">
        <f t="shared" si="33"/>
        <v>7.0002499999999995E-2</v>
      </c>
      <c r="AR29" s="1193">
        <f t="shared" si="34"/>
        <v>3.604023393764638</v>
      </c>
      <c r="AS29" s="1194">
        <f t="shared" si="11"/>
        <v>1.609375</v>
      </c>
    </row>
    <row r="30" spans="1:45" ht="11.1" customHeight="1">
      <c r="A30" s="1188" t="s">
        <v>10674</v>
      </c>
      <c r="B30" s="1188" t="s">
        <v>10944</v>
      </c>
      <c r="C30" s="1188" t="s">
        <v>10945</v>
      </c>
      <c r="D30" s="1188" t="s">
        <v>10936</v>
      </c>
      <c r="E30" s="1188" t="s">
        <v>10936</v>
      </c>
      <c r="F30" s="1188" t="s">
        <v>10936</v>
      </c>
      <c r="G30" s="1189">
        <v>3.5</v>
      </c>
      <c r="H30" s="1189">
        <v>1.5</v>
      </c>
      <c r="I30" s="1190">
        <f t="shared" si="0"/>
        <v>26.7</v>
      </c>
      <c r="J30" s="1191">
        <f t="shared" si="1"/>
        <v>4606.4090908228127</v>
      </c>
      <c r="K30" s="1191">
        <f t="shared" si="2"/>
        <v>8107.2799998481496</v>
      </c>
      <c r="L30" s="1191">
        <f t="shared" si="3"/>
        <v>348673.24090271426</v>
      </c>
      <c r="M30" s="1190">
        <f t="shared" si="4"/>
        <v>2.3664471172263983</v>
      </c>
      <c r="N30" s="1190">
        <f t="shared" si="5"/>
        <v>0.40799907425401943</v>
      </c>
      <c r="O30" s="1190">
        <f t="shared" si="6"/>
        <v>9.1799791707154368E-2</v>
      </c>
      <c r="P30" s="1192">
        <f t="shared" si="24"/>
        <v>8212.0392789693888</v>
      </c>
      <c r="Q30" s="1192">
        <f t="shared" si="25"/>
        <v>4665.9314085053356</v>
      </c>
      <c r="R30" s="1192">
        <f t="shared" si="26"/>
        <v>8107.2799998481496</v>
      </c>
      <c r="S30" s="1192">
        <f t="shared" si="27"/>
        <v>4606.4090908228127</v>
      </c>
      <c r="T30" s="1192">
        <f t="shared" si="28"/>
        <v>348673.24090271426</v>
      </c>
      <c r="U30" s="1192">
        <f t="shared" si="7"/>
        <v>538119.09986470104</v>
      </c>
      <c r="V30" s="1189">
        <v>110000</v>
      </c>
      <c r="W30" s="1189">
        <v>62500</v>
      </c>
      <c r="X30" s="1189">
        <v>2.6680000000000001</v>
      </c>
      <c r="Y30" s="1189">
        <v>2</v>
      </c>
      <c r="Z30" s="1189">
        <v>3</v>
      </c>
      <c r="AA30" s="1189">
        <v>0.216005</v>
      </c>
      <c r="AB30" s="1189">
        <v>3.7999999999999999E-2</v>
      </c>
      <c r="AC30" s="1189">
        <v>2.9375</v>
      </c>
      <c r="AD30" s="1189">
        <v>0.25</v>
      </c>
      <c r="AE30" s="1189">
        <v>30</v>
      </c>
      <c r="AF30" s="1193">
        <v>2.375</v>
      </c>
      <c r="AG30" s="1193">
        <v>2.53125</v>
      </c>
      <c r="AH30" s="1189">
        <f t="shared" si="12"/>
        <v>1.2350416666666666</v>
      </c>
      <c r="AI30" s="1189">
        <f t="shared" si="8"/>
        <v>1.609375</v>
      </c>
      <c r="AJ30" s="1189">
        <f t="shared" si="9"/>
        <v>3.1697567354792207</v>
      </c>
      <c r="AK30" s="1189">
        <f t="shared" si="29"/>
        <v>2.6629906477694729</v>
      </c>
      <c r="AL30" s="1189">
        <f t="shared" si="30"/>
        <v>0.16083833333333333</v>
      </c>
      <c r="AM30" s="1189">
        <f t="shared" si="10"/>
        <v>3.129320807286708</v>
      </c>
      <c r="AN30" s="1189">
        <f t="shared" si="31"/>
        <v>6.25E-2</v>
      </c>
      <c r="AO30" s="1189">
        <f t="shared" si="13"/>
        <v>2.4538383333333336</v>
      </c>
      <c r="AP30" s="1189">
        <f t="shared" si="32"/>
        <v>2.5071616666666667</v>
      </c>
      <c r="AQ30" s="1189">
        <f t="shared" si="33"/>
        <v>7.0002499999999995E-2</v>
      </c>
      <c r="AR30" s="1193">
        <f t="shared" si="34"/>
        <v>3.5073472344213052</v>
      </c>
      <c r="AS30" s="1194">
        <f t="shared" si="11"/>
        <v>1.609375</v>
      </c>
    </row>
    <row r="31" spans="1:45" ht="11.1" customHeight="1">
      <c r="A31" s="1188" t="s">
        <v>10674</v>
      </c>
      <c r="B31" s="1188" t="s">
        <v>10944</v>
      </c>
      <c r="C31" s="1188" t="s">
        <v>10945</v>
      </c>
      <c r="D31" s="1188" t="s">
        <v>10936</v>
      </c>
      <c r="E31" s="1188" t="s">
        <v>10936</v>
      </c>
      <c r="F31" s="1188" t="s">
        <v>10936</v>
      </c>
      <c r="G31" s="1189">
        <v>3.5</v>
      </c>
      <c r="H31" s="1189">
        <v>1.75</v>
      </c>
      <c r="I31" s="1190">
        <f t="shared" si="0"/>
        <v>24.530625000000001</v>
      </c>
      <c r="J31" s="1191">
        <f t="shared" si="1"/>
        <v>3697.4559048844894</v>
      </c>
      <c r="K31" s="1191">
        <f t="shared" si="2"/>
        <v>6507.5223925967011</v>
      </c>
      <c r="L31" s="1191">
        <f t="shared" si="3"/>
        <v>278478.28004906734</v>
      </c>
      <c r="M31" s="1190">
        <f t="shared" si="4"/>
        <v>2.7054277952961008</v>
      </c>
      <c r="N31" s="1190">
        <f t="shared" si="5"/>
        <v>0.37484914947088038</v>
      </c>
      <c r="O31" s="1190">
        <f t="shared" si="6"/>
        <v>0.12494971649029345</v>
      </c>
      <c r="P31" s="1192">
        <f t="shared" si="24"/>
        <v>6507.5223925967011</v>
      </c>
      <c r="Q31" s="1192">
        <f t="shared" si="25"/>
        <v>3697.4559048844894</v>
      </c>
      <c r="R31" s="1192">
        <f t="shared" si="26"/>
        <v>8043.9083959416203</v>
      </c>
      <c r="S31" s="1192">
        <f t="shared" si="27"/>
        <v>4570.4024976941027</v>
      </c>
      <c r="T31" s="1192">
        <f t="shared" si="28"/>
        <v>278478.28004906734</v>
      </c>
      <c r="U31" s="1192">
        <f t="shared" si="7"/>
        <v>538119.09986470104</v>
      </c>
      <c r="V31" s="1189">
        <v>110000</v>
      </c>
      <c r="W31" s="1189">
        <v>62500</v>
      </c>
      <c r="X31" s="1189">
        <v>2.6680000000000001</v>
      </c>
      <c r="Y31" s="1189">
        <v>2</v>
      </c>
      <c r="Z31" s="1189">
        <v>3</v>
      </c>
      <c r="AA31" s="1189">
        <v>0.216005</v>
      </c>
      <c r="AB31" s="1189">
        <v>3.7999999999999999E-2</v>
      </c>
      <c r="AC31" s="1189">
        <v>2.9375</v>
      </c>
      <c r="AD31" s="1189">
        <v>0.25</v>
      </c>
      <c r="AE31" s="1189">
        <v>30</v>
      </c>
      <c r="AF31" s="1193">
        <v>2.375</v>
      </c>
      <c r="AG31" s="1193">
        <v>2.53125</v>
      </c>
      <c r="AH31" s="1189">
        <f t="shared" si="12"/>
        <v>1.2350416666666666</v>
      </c>
      <c r="AI31" s="1189">
        <f t="shared" si="8"/>
        <v>1.609375</v>
      </c>
      <c r="AJ31" s="1189">
        <f t="shared" si="9"/>
        <v>2.5316207277187939</v>
      </c>
      <c r="AK31" s="1189">
        <f t="shared" si="29"/>
        <v>2.0248546400090461</v>
      </c>
      <c r="AL31" s="1189">
        <f t="shared" si="30"/>
        <v>0.16083833333333333</v>
      </c>
      <c r="AM31" s="1189">
        <f t="shared" si="10"/>
        <v>3.129320807286708</v>
      </c>
      <c r="AN31" s="1189">
        <f t="shared" si="31"/>
        <v>6.25E-2</v>
      </c>
      <c r="AO31" s="1189">
        <f t="shared" si="13"/>
        <v>2.4538383333333336</v>
      </c>
      <c r="AP31" s="1189">
        <f t="shared" si="32"/>
        <v>2.5071616666666667</v>
      </c>
      <c r="AQ31" s="1189">
        <f t="shared" si="33"/>
        <v>7.0002499999999995E-2</v>
      </c>
      <c r="AR31" s="1193">
        <f t="shared" si="34"/>
        <v>3.3895404736929722</v>
      </c>
      <c r="AS31" s="1194">
        <f t="shared" si="11"/>
        <v>1.581760118423243</v>
      </c>
    </row>
    <row r="32" spans="1:45" ht="11.1" customHeight="1">
      <c r="A32" s="1188" t="s">
        <v>10674</v>
      </c>
      <c r="B32" s="1188" t="s">
        <v>10944</v>
      </c>
      <c r="C32" s="1188" t="s">
        <v>10945</v>
      </c>
      <c r="D32" s="1188" t="s">
        <v>10936</v>
      </c>
      <c r="E32" s="1188" t="s">
        <v>10936</v>
      </c>
      <c r="F32" s="1188" t="s">
        <v>10936</v>
      </c>
      <c r="G32" s="1189">
        <v>3.75</v>
      </c>
      <c r="H32" s="1189">
        <v>1.25</v>
      </c>
      <c r="I32" s="1190">
        <f t="shared" si="0"/>
        <v>33.375</v>
      </c>
      <c r="J32" s="1191">
        <f t="shared" si="1"/>
        <v>5500.9604324396641</v>
      </c>
      <c r="K32" s="1191">
        <f t="shared" si="2"/>
        <v>9681.6903610938098</v>
      </c>
      <c r="L32" s="1191">
        <f t="shared" si="3"/>
        <v>408068.9770096463</v>
      </c>
      <c r="M32" s="1190">
        <f t="shared" si="4"/>
        <v>2.9126425171777597</v>
      </c>
      <c r="N32" s="1190">
        <f t="shared" si="5"/>
        <v>0.50999884281752439</v>
      </c>
      <c r="O32" s="1190">
        <f t="shared" si="6"/>
        <v>6.3749855352190549E-2</v>
      </c>
      <c r="P32" s="1192">
        <f t="shared" si="24"/>
        <v>9681.6903610938098</v>
      </c>
      <c r="Q32" s="1192">
        <f t="shared" si="25"/>
        <v>5500.9604324396641</v>
      </c>
      <c r="R32" s="1192">
        <f t="shared" si="26"/>
        <v>11882.124863205463</v>
      </c>
      <c r="S32" s="1192">
        <f t="shared" si="27"/>
        <v>6751.2073086394666</v>
      </c>
      <c r="T32" s="1192">
        <f>V32*AJ32</f>
        <v>408068.9770096463</v>
      </c>
      <c r="U32" s="1192">
        <f t="shared" si="7"/>
        <v>694707.85869206733</v>
      </c>
      <c r="V32" s="1189">
        <v>110000</v>
      </c>
      <c r="W32" s="1189">
        <v>62500</v>
      </c>
      <c r="X32" s="1189">
        <v>2.6680000000000001</v>
      </c>
      <c r="Y32" s="1189">
        <v>2</v>
      </c>
      <c r="Z32" s="1189">
        <v>3</v>
      </c>
      <c r="AA32" s="1189">
        <v>0.216005</v>
      </c>
      <c r="AB32" s="1189">
        <v>3.7999999999999999E-2</v>
      </c>
      <c r="AC32" s="1189">
        <v>2.9375</v>
      </c>
      <c r="AD32" s="1189">
        <v>0.25</v>
      </c>
      <c r="AE32" s="1189">
        <v>30</v>
      </c>
      <c r="AF32" s="1193">
        <v>2.375</v>
      </c>
      <c r="AG32" s="1193">
        <v>2.53125</v>
      </c>
      <c r="AH32" s="1189">
        <f t="shared" si="12"/>
        <v>1.2350416666666666</v>
      </c>
      <c r="AI32" s="1189">
        <f t="shared" si="8"/>
        <v>1.671875</v>
      </c>
      <c r="AJ32" s="1189">
        <f t="shared" si="9"/>
        <v>3.7097179728149663</v>
      </c>
      <c r="AK32" s="1189">
        <f t="shared" si="29"/>
        <v>3.2029518851052186</v>
      </c>
      <c r="AL32" s="1189">
        <f t="shared" si="30"/>
        <v>0.16083833333333333</v>
      </c>
      <c r="AM32" s="1189">
        <f t="shared" si="10"/>
        <v>4.5528549784445831</v>
      </c>
      <c r="AN32" s="1189">
        <f t="shared" si="31"/>
        <v>6.25E-2</v>
      </c>
      <c r="AO32" s="1189">
        <f t="shared" si="13"/>
        <v>2.4538383333333336</v>
      </c>
      <c r="AP32" s="1189">
        <f t="shared" si="32"/>
        <v>2.5071616666666667</v>
      </c>
      <c r="AQ32" s="1189">
        <f t="shared" si="33"/>
        <v>7.0002499999999995E-2</v>
      </c>
      <c r="AR32" s="1193">
        <f t="shared" si="34"/>
        <v>3.604023393764638</v>
      </c>
      <c r="AS32" s="1194">
        <f t="shared" si="11"/>
        <v>1.6353808484411596</v>
      </c>
    </row>
    <row r="33" spans="1:45" ht="11.1" customHeight="1">
      <c r="A33" s="1188" t="s">
        <v>10674</v>
      </c>
      <c r="B33" s="1188" t="s">
        <v>10944</v>
      </c>
      <c r="C33" s="1188" t="s">
        <v>10945</v>
      </c>
      <c r="D33" s="1188" t="s">
        <v>10936</v>
      </c>
      <c r="E33" s="1188" t="s">
        <v>10936</v>
      </c>
      <c r="F33" s="1188" t="s">
        <v>10936</v>
      </c>
      <c r="G33" s="1189">
        <v>3.75</v>
      </c>
      <c r="H33" s="1189">
        <v>1.375</v>
      </c>
      <c r="I33" s="1190">
        <f t="shared" si="0"/>
        <v>32.498906249999997</v>
      </c>
      <c r="J33" s="1191">
        <f t="shared" si="1"/>
        <v>5102.3429073484331</v>
      </c>
      <c r="K33" s="1191">
        <f t="shared" si="2"/>
        <v>8980.1235169332413</v>
      </c>
      <c r="L33" s="1191">
        <f t="shared" si="3"/>
        <v>379721.01204951963</v>
      </c>
      <c r="M33" s="1190">
        <f t="shared" si="4"/>
        <v>3.0044736872131592</v>
      </c>
      <c r="N33" s="1190">
        <f t="shared" si="5"/>
        <v>0.4966113731935643</v>
      </c>
      <c r="O33" s="1190">
        <f t="shared" si="6"/>
        <v>7.7137324976150556E-2</v>
      </c>
      <c r="P33" s="1192">
        <f t="shared" si="24"/>
        <v>8980.1235169332413</v>
      </c>
      <c r="Q33" s="1192">
        <f t="shared" si="25"/>
        <v>5102.3429073484331</v>
      </c>
      <c r="R33" s="1192">
        <f t="shared" si="26"/>
        <v>11843.885020869851</v>
      </c>
      <c r="S33" s="1192">
        <f t="shared" si="27"/>
        <v>6729.4801254942349</v>
      </c>
      <c r="T33" s="1192">
        <f>V33*AJ33</f>
        <v>379721.01204951963</v>
      </c>
      <c r="U33" s="1192">
        <f t="shared" si="7"/>
        <v>694707.85869206733</v>
      </c>
      <c r="V33" s="1189">
        <v>110000</v>
      </c>
      <c r="W33" s="1189">
        <v>62500</v>
      </c>
      <c r="X33" s="1189">
        <v>2.6680000000000001</v>
      </c>
      <c r="Y33" s="1189">
        <v>2</v>
      </c>
      <c r="Z33" s="1189">
        <v>3</v>
      </c>
      <c r="AA33" s="1189">
        <v>0.216005</v>
      </c>
      <c r="AB33" s="1189">
        <v>3.7999999999999999E-2</v>
      </c>
      <c r="AC33" s="1189">
        <v>2.9375</v>
      </c>
      <c r="AD33" s="1189">
        <v>0.25</v>
      </c>
      <c r="AE33" s="1189">
        <v>30</v>
      </c>
      <c r="AF33" s="1193">
        <v>2.375</v>
      </c>
      <c r="AG33" s="1193">
        <v>2.53125</v>
      </c>
      <c r="AH33" s="1189">
        <f t="shared" si="12"/>
        <v>1.2350416666666666</v>
      </c>
      <c r="AI33" s="1189">
        <f t="shared" si="8"/>
        <v>1.671875</v>
      </c>
      <c r="AJ33" s="1189">
        <f t="shared" si="9"/>
        <v>3.4520092004501786</v>
      </c>
      <c r="AK33" s="1189">
        <f t="shared" si="29"/>
        <v>2.9452431127404308</v>
      </c>
      <c r="AL33" s="1189">
        <f t="shared" si="30"/>
        <v>0.16083833333333333</v>
      </c>
      <c r="AM33" s="1189">
        <f t="shared" si="10"/>
        <v>4.5528549784445831</v>
      </c>
      <c r="AN33" s="1189">
        <f t="shared" si="31"/>
        <v>6.25E-2</v>
      </c>
      <c r="AO33" s="1189">
        <f t="shared" si="13"/>
        <v>2.4538383333333336</v>
      </c>
      <c r="AP33" s="1189">
        <f t="shared" si="32"/>
        <v>2.5071616666666667</v>
      </c>
      <c r="AQ33" s="1189">
        <f t="shared" si="33"/>
        <v>7.0002499999999995E-2</v>
      </c>
      <c r="AR33" s="1193">
        <f t="shared" si="34"/>
        <v>3.5582101712522238</v>
      </c>
      <c r="AS33" s="1194">
        <f t="shared" si="11"/>
        <v>1.623927542813056</v>
      </c>
    </row>
    <row r="34" spans="1:45" ht="11.1" customHeight="1">
      <c r="A34" s="1188" t="s">
        <v>10674</v>
      </c>
      <c r="B34" s="1188" t="s">
        <v>10944</v>
      </c>
      <c r="C34" s="1188" t="s">
        <v>10945</v>
      </c>
      <c r="D34" s="1188" t="s">
        <v>10936</v>
      </c>
      <c r="E34" s="1188" t="s">
        <v>10936</v>
      </c>
      <c r="F34" s="1188" t="s">
        <v>10936</v>
      </c>
      <c r="G34" s="1189">
        <v>3.75</v>
      </c>
      <c r="H34" s="1189">
        <v>1.5</v>
      </c>
      <c r="I34" s="1190">
        <f t="shared" si="0"/>
        <v>31.539375</v>
      </c>
      <c r="J34" s="1191">
        <f t="shared" si="1"/>
        <v>4668.3573403588853</v>
      </c>
      <c r="K34" s="1191">
        <f t="shared" si="2"/>
        <v>8216.3089190316368</v>
      </c>
      <c r="L34" s="1191">
        <f t="shared" si="3"/>
        <v>348673.24090271426</v>
      </c>
      <c r="M34" s="1190">
        <f t="shared" si="4"/>
        <v>3.1342510219197544</v>
      </c>
      <c r="N34" s="1190">
        <f t="shared" si="5"/>
        <v>0.4819489064625605</v>
      </c>
      <c r="O34" s="1190">
        <f t="shared" si="6"/>
        <v>9.1799791707154368E-2</v>
      </c>
      <c r="P34" s="1192">
        <f t="shared" si="24"/>
        <v>8216.3089190316368</v>
      </c>
      <c r="Q34" s="1192">
        <f t="shared" si="25"/>
        <v>4668.3573403588853</v>
      </c>
      <c r="R34" s="1192">
        <f t="shared" si="26"/>
        <v>11801.430232088876</v>
      </c>
      <c r="S34" s="1192">
        <f t="shared" si="27"/>
        <v>6705.358086414134</v>
      </c>
      <c r="T34" s="1192">
        <f>V34*AJ34</f>
        <v>348673.24090271426</v>
      </c>
      <c r="U34" s="1192">
        <f t="shared" si="7"/>
        <v>694707.85869206733</v>
      </c>
      <c r="V34" s="1189">
        <v>110000</v>
      </c>
      <c r="W34" s="1189">
        <v>62500</v>
      </c>
      <c r="X34" s="1189">
        <v>2.6680000000000001</v>
      </c>
      <c r="Y34" s="1189">
        <v>2</v>
      </c>
      <c r="Z34" s="1189">
        <v>3</v>
      </c>
      <c r="AA34" s="1189">
        <v>0.216005</v>
      </c>
      <c r="AB34" s="1189">
        <v>3.7999999999999999E-2</v>
      </c>
      <c r="AC34" s="1189">
        <v>2.9375</v>
      </c>
      <c r="AD34" s="1189">
        <v>0.25</v>
      </c>
      <c r="AE34" s="1189">
        <v>30</v>
      </c>
      <c r="AF34" s="1193">
        <v>2.375</v>
      </c>
      <c r="AG34" s="1193">
        <v>2.53125</v>
      </c>
      <c r="AH34" s="1189">
        <f t="shared" si="12"/>
        <v>1.2350416666666666</v>
      </c>
      <c r="AI34" s="1189">
        <f t="shared" si="8"/>
        <v>1.671875</v>
      </c>
      <c r="AJ34" s="1189">
        <f t="shared" si="9"/>
        <v>3.1697567354792207</v>
      </c>
      <c r="AK34" s="1189">
        <f t="shared" si="29"/>
        <v>2.6629906477694729</v>
      </c>
      <c r="AL34" s="1189">
        <f t="shared" si="30"/>
        <v>0.16083833333333333</v>
      </c>
      <c r="AM34" s="1189">
        <f t="shared" si="10"/>
        <v>4.5528549784445831</v>
      </c>
      <c r="AN34" s="1189">
        <f t="shared" si="31"/>
        <v>6.25E-2</v>
      </c>
      <c r="AO34" s="1189">
        <f t="shared" si="13"/>
        <v>2.4538383333333336</v>
      </c>
      <c r="AP34" s="1189">
        <f t="shared" si="32"/>
        <v>2.5071616666666667</v>
      </c>
      <c r="AQ34" s="1189">
        <f t="shared" si="33"/>
        <v>7.0002499999999995E-2</v>
      </c>
      <c r="AR34" s="1193">
        <f t="shared" si="34"/>
        <v>3.5073472344213052</v>
      </c>
      <c r="AS34" s="1194">
        <f t="shared" si="11"/>
        <v>1.6112118086053262</v>
      </c>
    </row>
    <row r="35" spans="1:45" ht="11.1" customHeight="1">
      <c r="A35" s="1188" t="s">
        <v>10674</v>
      </c>
      <c r="B35" s="1188" t="s">
        <v>10944</v>
      </c>
      <c r="C35" s="1188" t="s">
        <v>10945</v>
      </c>
      <c r="D35" s="1188" t="s">
        <v>10936</v>
      </c>
      <c r="E35" s="1188" t="s">
        <v>10936</v>
      </c>
      <c r="F35" s="1188" t="s">
        <v>10936</v>
      </c>
      <c r="G35" s="1189">
        <v>3.75</v>
      </c>
      <c r="H35" s="1189">
        <v>1.75</v>
      </c>
      <c r="I35" s="1190">
        <f t="shared" si="0"/>
        <v>29.369999999999997</v>
      </c>
      <c r="J35" s="1191">
        <f t="shared" si="1"/>
        <v>3697.4559048844894</v>
      </c>
      <c r="K35" s="1191">
        <f t="shared" si="2"/>
        <v>6507.5223925967011</v>
      </c>
      <c r="L35" s="1191">
        <f t="shared" si="3"/>
        <v>278478.28004906734</v>
      </c>
      <c r="M35" s="1190">
        <f t="shared" si="4"/>
        <v>3.5832154331322319</v>
      </c>
      <c r="N35" s="1190">
        <f t="shared" si="5"/>
        <v>0.44879898167942134</v>
      </c>
      <c r="O35" s="1190">
        <f t="shared" si="6"/>
        <v>0.12494971649029345</v>
      </c>
      <c r="P35" s="1192">
        <f t="shared" si="24"/>
        <v>6507.5223925967011</v>
      </c>
      <c r="Q35" s="1192">
        <f t="shared" si="25"/>
        <v>3697.4559048844894</v>
      </c>
      <c r="R35" s="1192">
        <f t="shared" si="26"/>
        <v>11703.098097624867</v>
      </c>
      <c r="S35" s="1192">
        <f t="shared" si="27"/>
        <v>6649.4875554686741</v>
      </c>
      <c r="T35" s="1192">
        <f t="shared" ref="T35:T67" si="35">V35*AJ35</f>
        <v>278478.28004906734</v>
      </c>
      <c r="U35" s="1192">
        <f t="shared" si="7"/>
        <v>694707.85869206733</v>
      </c>
      <c r="V35" s="1189">
        <v>110000</v>
      </c>
      <c r="W35" s="1189">
        <v>62500</v>
      </c>
      <c r="X35" s="1189">
        <v>2.6680000000000001</v>
      </c>
      <c r="Y35" s="1189">
        <v>2</v>
      </c>
      <c r="Z35" s="1189">
        <v>3</v>
      </c>
      <c r="AA35" s="1189">
        <v>0.216005</v>
      </c>
      <c r="AB35" s="1189">
        <v>3.7999999999999999E-2</v>
      </c>
      <c r="AC35" s="1189">
        <v>2.9375</v>
      </c>
      <c r="AD35" s="1189">
        <v>0.25</v>
      </c>
      <c r="AE35" s="1189">
        <v>30</v>
      </c>
      <c r="AF35" s="1193">
        <v>2.375</v>
      </c>
      <c r="AG35" s="1193">
        <v>2.53125</v>
      </c>
      <c r="AH35" s="1189">
        <f t="shared" si="12"/>
        <v>1.2350416666666666</v>
      </c>
      <c r="AI35" s="1189">
        <f t="shared" si="8"/>
        <v>1.671875</v>
      </c>
      <c r="AJ35" s="1189">
        <f t="shared" si="9"/>
        <v>2.5316207277187939</v>
      </c>
      <c r="AK35" s="1189">
        <f t="shared" si="29"/>
        <v>2.0248546400090461</v>
      </c>
      <c r="AL35" s="1189">
        <f t="shared" si="30"/>
        <v>0.16083833333333333</v>
      </c>
      <c r="AM35" s="1189">
        <f t="shared" si="10"/>
        <v>4.5528549784445831</v>
      </c>
      <c r="AN35" s="1189">
        <f t="shared" si="31"/>
        <v>6.25E-2</v>
      </c>
      <c r="AO35" s="1189">
        <f t="shared" si="13"/>
        <v>2.4538383333333336</v>
      </c>
      <c r="AP35" s="1189">
        <f t="shared" si="32"/>
        <v>2.5071616666666667</v>
      </c>
      <c r="AQ35" s="1189">
        <f t="shared" si="33"/>
        <v>7.0002499999999995E-2</v>
      </c>
      <c r="AR35" s="1193">
        <f t="shared" si="34"/>
        <v>3.3895404736929722</v>
      </c>
      <c r="AS35" s="1194">
        <f t="shared" si="11"/>
        <v>1.581760118423243</v>
      </c>
    </row>
    <row r="36" spans="1:45" ht="11.1" customHeight="1">
      <c r="A36" s="1188" t="s">
        <v>10946</v>
      </c>
      <c r="B36" s="1188" t="s">
        <v>10936</v>
      </c>
      <c r="C36" s="1188" t="s">
        <v>10947</v>
      </c>
      <c r="D36" s="1188" t="s">
        <v>10948</v>
      </c>
      <c r="E36" s="1188" t="s">
        <v>10936</v>
      </c>
      <c r="F36" s="1188" t="s">
        <v>10936</v>
      </c>
      <c r="G36" s="1189">
        <v>3.875</v>
      </c>
      <c r="H36" s="1189">
        <v>1.25</v>
      </c>
      <c r="I36" s="1190">
        <f t="shared" si="0"/>
        <v>35.919843749999998</v>
      </c>
      <c r="J36" s="1191">
        <f t="shared" si="1"/>
        <v>4639.8732872868413</v>
      </c>
      <c r="K36" s="1191">
        <f t="shared" si="2"/>
        <v>8166.176985624842</v>
      </c>
      <c r="L36" s="1191">
        <f t="shared" si="3"/>
        <v>577930.09295851528</v>
      </c>
      <c r="M36" s="1190">
        <f t="shared" si="4"/>
        <v>1.5038397860132344</v>
      </c>
      <c r="N36" s="1190">
        <f t="shared" si="5"/>
        <v>0.54888625458236051</v>
      </c>
      <c r="O36" s="1190">
        <f t="shared" si="6"/>
        <v>6.3749855352190549E-2</v>
      </c>
      <c r="P36" s="1192">
        <f t="shared" si="24"/>
        <v>17567.708088236992</v>
      </c>
      <c r="Q36" s="1192">
        <f t="shared" si="25"/>
        <v>9981.6523228619299</v>
      </c>
      <c r="R36" s="1192">
        <f t="shared" si="26"/>
        <v>8166.176985624842</v>
      </c>
      <c r="S36" s="1192">
        <f t="shared" si="27"/>
        <v>4639.8732872868413</v>
      </c>
      <c r="T36" s="1192">
        <f t="shared" si="35"/>
        <v>654084.08715020271</v>
      </c>
      <c r="U36" s="1192">
        <f t="shared" si="7"/>
        <v>577930.09295851528</v>
      </c>
      <c r="V36" s="1189">
        <v>110000</v>
      </c>
      <c r="W36" s="1189">
        <v>62500</v>
      </c>
      <c r="X36" s="1189">
        <v>3.1829999999999998</v>
      </c>
      <c r="Y36" s="1189">
        <v>2</v>
      </c>
      <c r="Z36" s="1189">
        <v>3.5</v>
      </c>
      <c r="AA36" s="1189">
        <v>0.216005</v>
      </c>
      <c r="AB36" s="1189">
        <v>3.7999999999999999E-2</v>
      </c>
      <c r="AC36" s="1189">
        <v>3.453125</v>
      </c>
      <c r="AD36" s="1189">
        <v>0.25</v>
      </c>
      <c r="AE36" s="1189">
        <v>30</v>
      </c>
      <c r="AF36" s="1193" t="s">
        <v>10557</v>
      </c>
      <c r="AG36" s="1193" t="s">
        <v>10557</v>
      </c>
      <c r="AH36" s="1189">
        <f t="shared" si="12"/>
        <v>1.4717083333333334</v>
      </c>
      <c r="AI36" s="1189">
        <f t="shared" si="8"/>
        <v>1.83203125</v>
      </c>
      <c r="AJ36" s="1189">
        <f t="shared" si="9"/>
        <v>5.9462189740927522</v>
      </c>
      <c r="AK36" s="1189" t="s">
        <v>10557</v>
      </c>
      <c r="AL36" s="1189">
        <f t="shared" si="30"/>
        <v>0.16083833333333333</v>
      </c>
      <c r="AM36" s="1189">
        <f t="shared" si="10"/>
        <v>2.7640416321714398</v>
      </c>
      <c r="AN36" s="1189">
        <f t="shared" si="31"/>
        <v>6.25E-2</v>
      </c>
      <c r="AO36" s="1189">
        <f t="shared" si="13"/>
        <v>2.8855049999999998</v>
      </c>
      <c r="AP36" s="1189">
        <f t="shared" si="32"/>
        <v>3.0221616666666664</v>
      </c>
      <c r="AQ36" s="1189">
        <f t="shared" si="33"/>
        <v>7.0002499999999995E-2</v>
      </c>
      <c r="AR36" s="1193">
        <f t="shared" si="34"/>
        <v>4.3666118478855482</v>
      </c>
      <c r="AS36" s="1194">
        <f t="shared" si="11"/>
        <v>1.83203125</v>
      </c>
    </row>
    <row r="37" spans="1:45" ht="11.1" customHeight="1">
      <c r="A37" s="1188" t="s">
        <v>10946</v>
      </c>
      <c r="B37" s="1188" t="s">
        <v>10936</v>
      </c>
      <c r="C37" s="1188" t="s">
        <v>10947</v>
      </c>
      <c r="D37" s="1188" t="s">
        <v>10948</v>
      </c>
      <c r="E37" s="1188" t="s">
        <v>10936</v>
      </c>
      <c r="F37" s="1188" t="s">
        <v>10936</v>
      </c>
      <c r="G37" s="1189">
        <v>3.875</v>
      </c>
      <c r="H37" s="1189">
        <v>1.5</v>
      </c>
      <c r="I37" s="1190">
        <f t="shared" si="0"/>
        <v>34.084218749999998</v>
      </c>
      <c r="J37" s="1191">
        <f t="shared" si="1"/>
        <v>4639.8732872868413</v>
      </c>
      <c r="K37" s="1191">
        <f t="shared" si="2"/>
        <v>8166.176985624842</v>
      </c>
      <c r="L37" s="1191">
        <f t="shared" si="3"/>
        <v>577930.09295851528</v>
      </c>
      <c r="M37" s="1190">
        <f t="shared" si="4"/>
        <v>1.554143833623737</v>
      </c>
      <c r="N37" s="1190">
        <f t="shared" si="5"/>
        <v>0.52083631822739662</v>
      </c>
      <c r="O37" s="1190">
        <f t="shared" si="6"/>
        <v>9.1799791707154368E-2</v>
      </c>
      <c r="P37" s="1192">
        <f t="shared" si="24"/>
        <v>15972.42856055614</v>
      </c>
      <c r="Q37" s="1192">
        <f t="shared" si="25"/>
        <v>9075.2435003159881</v>
      </c>
      <c r="R37" s="1192">
        <f t="shared" si="26"/>
        <v>8166.176985624842</v>
      </c>
      <c r="S37" s="1192">
        <f t="shared" si="27"/>
        <v>4639.8732872868413</v>
      </c>
      <c r="T37" s="1192">
        <f t="shared" si="35"/>
        <v>594688.35104327078</v>
      </c>
      <c r="U37" s="1192">
        <f t="shared" si="7"/>
        <v>577930.09295851528</v>
      </c>
      <c r="V37" s="1189">
        <v>110000</v>
      </c>
      <c r="W37" s="1189">
        <v>62500</v>
      </c>
      <c r="X37" s="1189">
        <v>3.1829999999999998</v>
      </c>
      <c r="Y37" s="1189">
        <v>2</v>
      </c>
      <c r="Z37" s="1189">
        <v>3.5</v>
      </c>
      <c r="AA37" s="1189">
        <v>0.216005</v>
      </c>
      <c r="AB37" s="1189">
        <v>3.7999999999999999E-2</v>
      </c>
      <c r="AC37" s="1189">
        <v>3.453125</v>
      </c>
      <c r="AD37" s="1189">
        <v>0.25</v>
      </c>
      <c r="AE37" s="1189">
        <v>30</v>
      </c>
      <c r="AF37" s="1193" t="s">
        <v>10557</v>
      </c>
      <c r="AG37" s="1193" t="s">
        <v>10557</v>
      </c>
      <c r="AH37" s="1189">
        <f t="shared" si="12"/>
        <v>1.4717083333333334</v>
      </c>
      <c r="AI37" s="1189">
        <f t="shared" si="8"/>
        <v>1.83203125</v>
      </c>
      <c r="AJ37" s="1189">
        <f t="shared" si="9"/>
        <v>5.4062577367570066</v>
      </c>
      <c r="AK37" s="1189" t="s">
        <v>10557</v>
      </c>
      <c r="AL37" s="1189">
        <f t="shared" si="30"/>
        <v>0.16083833333333333</v>
      </c>
      <c r="AM37" s="1189">
        <f t="shared" si="10"/>
        <v>2.7640416321714398</v>
      </c>
      <c r="AN37" s="1189">
        <f t="shared" si="31"/>
        <v>6.25E-2</v>
      </c>
      <c r="AO37" s="1189">
        <f t="shared" si="13"/>
        <v>2.8855049999999998</v>
      </c>
      <c r="AP37" s="1189">
        <f t="shared" si="32"/>
        <v>3.0221616666666664</v>
      </c>
      <c r="AQ37" s="1189">
        <f t="shared" si="33"/>
        <v>7.0002499999999995E-2</v>
      </c>
      <c r="AR37" s="1193">
        <f t="shared" si="34"/>
        <v>4.2871667835639942</v>
      </c>
      <c r="AS37" s="1194">
        <f t="shared" si="11"/>
        <v>1.83203125</v>
      </c>
    </row>
    <row r="38" spans="1:45" ht="11.1" customHeight="1">
      <c r="A38" s="1188" t="s">
        <v>10946</v>
      </c>
      <c r="B38" s="1188" t="s">
        <v>10936</v>
      </c>
      <c r="C38" s="1188" t="s">
        <v>10947</v>
      </c>
      <c r="D38" s="1188" t="s">
        <v>10948</v>
      </c>
      <c r="E38" s="1188" t="s">
        <v>10936</v>
      </c>
      <c r="F38" s="1188" t="s">
        <v>10936</v>
      </c>
      <c r="G38" s="1189">
        <v>3.875</v>
      </c>
      <c r="H38" s="1189">
        <v>1.75</v>
      </c>
      <c r="I38" s="1190">
        <f t="shared" si="0"/>
        <v>31.914843749999999</v>
      </c>
      <c r="J38" s="1191">
        <f t="shared" si="1"/>
        <v>4639.8732872868413</v>
      </c>
      <c r="K38" s="1191">
        <f t="shared" si="2"/>
        <v>8166.176985624842</v>
      </c>
      <c r="L38" s="1191">
        <f t="shared" si="3"/>
        <v>524493.39018962381</v>
      </c>
      <c r="M38" s="1190">
        <f t="shared" si="4"/>
        <v>1.6447463036120369</v>
      </c>
      <c r="N38" s="1190">
        <f t="shared" si="5"/>
        <v>0.48768639344425763</v>
      </c>
      <c r="O38" s="1190">
        <f t="shared" si="6"/>
        <v>0.12494971649029345</v>
      </c>
      <c r="P38" s="1192">
        <f t="shared" si="24"/>
        <v>14087.09820966058</v>
      </c>
      <c r="Q38" s="1192">
        <f t="shared" si="25"/>
        <v>8004.0330736707847</v>
      </c>
      <c r="R38" s="1192">
        <f t="shared" si="26"/>
        <v>8166.176985624842</v>
      </c>
      <c r="S38" s="1192">
        <f t="shared" si="27"/>
        <v>4639.8732872868413</v>
      </c>
      <c r="T38" s="1192">
        <f t="shared" si="35"/>
        <v>524493.39018962381</v>
      </c>
      <c r="U38" s="1192">
        <f t="shared" si="7"/>
        <v>577930.09295851528</v>
      </c>
      <c r="V38" s="1189">
        <v>110000</v>
      </c>
      <c r="W38" s="1189">
        <v>62500</v>
      </c>
      <c r="X38" s="1189">
        <v>3.1829999999999998</v>
      </c>
      <c r="Y38" s="1189">
        <v>2</v>
      </c>
      <c r="Z38" s="1189">
        <v>3.5</v>
      </c>
      <c r="AA38" s="1189">
        <v>0.216005</v>
      </c>
      <c r="AB38" s="1189">
        <v>3.7999999999999999E-2</v>
      </c>
      <c r="AC38" s="1189">
        <v>3.453125</v>
      </c>
      <c r="AD38" s="1189">
        <v>0.25</v>
      </c>
      <c r="AE38" s="1189">
        <v>30</v>
      </c>
      <c r="AF38" s="1193" t="s">
        <v>10557</v>
      </c>
      <c r="AG38" s="1193" t="s">
        <v>10557</v>
      </c>
      <c r="AH38" s="1189">
        <f t="shared" si="12"/>
        <v>1.4717083333333334</v>
      </c>
      <c r="AI38" s="1189">
        <f t="shared" si="8"/>
        <v>1.83203125</v>
      </c>
      <c r="AJ38" s="1189">
        <f t="shared" si="9"/>
        <v>4.7681217289965803</v>
      </c>
      <c r="AK38" s="1189" t="s">
        <v>10557</v>
      </c>
      <c r="AL38" s="1189">
        <f t="shared" si="30"/>
        <v>0.16083833333333333</v>
      </c>
      <c r="AM38" s="1189">
        <f t="shared" si="10"/>
        <v>2.7640416321714398</v>
      </c>
      <c r="AN38" s="1189">
        <f t="shared" si="31"/>
        <v>6.25E-2</v>
      </c>
      <c r="AO38" s="1189">
        <f t="shared" si="13"/>
        <v>2.8855049999999998</v>
      </c>
      <c r="AP38" s="1189">
        <f t="shared" si="32"/>
        <v>3.0221616666666664</v>
      </c>
      <c r="AQ38" s="1189">
        <f t="shared" si="33"/>
        <v>7.0002499999999995E-2</v>
      </c>
      <c r="AR38" s="1193">
        <f t="shared" si="34"/>
        <v>4.191336186718317</v>
      </c>
      <c r="AS38" s="1194">
        <f t="shared" si="11"/>
        <v>1.83203125</v>
      </c>
    </row>
    <row r="39" spans="1:45" ht="11.1" customHeight="1">
      <c r="A39" s="1188" t="s">
        <v>10946</v>
      </c>
      <c r="B39" s="1188" t="s">
        <v>10936</v>
      </c>
      <c r="C39" s="1188" t="s">
        <v>10947</v>
      </c>
      <c r="D39" s="1188" t="s">
        <v>10948</v>
      </c>
      <c r="E39" s="1188" t="s">
        <v>10936</v>
      </c>
      <c r="F39" s="1188" t="s">
        <v>10936</v>
      </c>
      <c r="G39" s="1189">
        <v>3.875</v>
      </c>
      <c r="H39" s="1189">
        <v>2</v>
      </c>
      <c r="I39" s="1190">
        <f t="shared" si="0"/>
        <v>29.411718749999999</v>
      </c>
      <c r="J39" s="1191">
        <f t="shared" si="1"/>
        <v>4639.8732872868413</v>
      </c>
      <c r="K39" s="1191">
        <f t="shared" si="2"/>
        <v>8166.176985624842</v>
      </c>
      <c r="L39" s="1191">
        <f t="shared" si="3"/>
        <v>443499.20458926196</v>
      </c>
      <c r="M39" s="1190">
        <f t="shared" si="4"/>
        <v>1.8062710932593848</v>
      </c>
      <c r="N39" s="1190">
        <f t="shared" si="5"/>
        <v>0.4494364802329433</v>
      </c>
      <c r="O39" s="1190">
        <f t="shared" si="6"/>
        <v>0.16319962970160778</v>
      </c>
      <c r="P39" s="1192">
        <f t="shared" si="24"/>
        <v>11911.71703555032</v>
      </c>
      <c r="Q39" s="1192">
        <f t="shared" si="25"/>
        <v>6768.0210429263188</v>
      </c>
      <c r="R39" s="1192">
        <f t="shared" si="26"/>
        <v>8166.176985624842</v>
      </c>
      <c r="S39" s="1192">
        <f t="shared" si="27"/>
        <v>4639.8732872868413</v>
      </c>
      <c r="T39" s="1192">
        <f t="shared" si="35"/>
        <v>443499.20458926196</v>
      </c>
      <c r="U39" s="1192">
        <f t="shared" si="7"/>
        <v>577930.09295851528</v>
      </c>
      <c r="V39" s="1189">
        <v>110000</v>
      </c>
      <c r="W39" s="1189">
        <v>62500</v>
      </c>
      <c r="X39" s="1189">
        <v>3.1829999999999998</v>
      </c>
      <c r="Y39" s="1189">
        <v>2</v>
      </c>
      <c r="Z39" s="1189">
        <v>3.5</v>
      </c>
      <c r="AA39" s="1189">
        <v>0.216005</v>
      </c>
      <c r="AB39" s="1189">
        <v>3.7999999999999999E-2</v>
      </c>
      <c r="AC39" s="1189">
        <v>3.453125</v>
      </c>
      <c r="AD39" s="1189">
        <v>0.25</v>
      </c>
      <c r="AE39" s="1189">
        <v>30</v>
      </c>
      <c r="AF39" s="1193" t="s">
        <v>10557</v>
      </c>
      <c r="AG39" s="1193" t="s">
        <v>10557</v>
      </c>
      <c r="AH39" s="1189">
        <f t="shared" si="12"/>
        <v>1.4717083333333334</v>
      </c>
      <c r="AI39" s="1189">
        <f t="shared" si="8"/>
        <v>1.83203125</v>
      </c>
      <c r="AJ39" s="1189">
        <f t="shared" si="9"/>
        <v>4.0318109508114723</v>
      </c>
      <c r="AK39" s="1189" t="s">
        <v>10557</v>
      </c>
      <c r="AL39" s="1189">
        <f t="shared" si="30"/>
        <v>0.16083833333333333</v>
      </c>
      <c r="AM39" s="1189">
        <f t="shared" si="10"/>
        <v>2.7640416321714398</v>
      </c>
      <c r="AN39" s="1189">
        <f t="shared" si="31"/>
        <v>6.25E-2</v>
      </c>
      <c r="AO39" s="1189">
        <f t="shared" si="13"/>
        <v>2.8855049999999998</v>
      </c>
      <c r="AP39" s="1189">
        <f t="shared" si="32"/>
        <v>3.0221616666666664</v>
      </c>
      <c r="AQ39" s="1189">
        <f t="shared" si="33"/>
        <v>7.0002499999999995E-2</v>
      </c>
      <c r="AR39" s="1193">
        <f t="shared" si="34"/>
        <v>4.0779650599403672</v>
      </c>
      <c r="AS39" s="1194">
        <f t="shared" si="11"/>
        <v>1.83203125</v>
      </c>
    </row>
    <row r="40" spans="1:45" ht="11.1" customHeight="1">
      <c r="A40" s="1188" t="s">
        <v>10946</v>
      </c>
      <c r="B40" s="1188" t="s">
        <v>10936</v>
      </c>
      <c r="C40" s="1188" t="s">
        <v>10947</v>
      </c>
      <c r="D40" s="1188" t="s">
        <v>10948</v>
      </c>
      <c r="E40" s="1188" t="s">
        <v>10936</v>
      </c>
      <c r="F40" s="1188" t="s">
        <v>10936</v>
      </c>
      <c r="G40" s="1189">
        <v>3.875</v>
      </c>
      <c r="H40" s="1189">
        <v>2.125</v>
      </c>
      <c r="I40" s="1190">
        <f t="shared" si="0"/>
        <v>28.035</v>
      </c>
      <c r="J40" s="1191">
        <f t="shared" si="1"/>
        <v>4639.8732872868413</v>
      </c>
      <c r="K40" s="1191">
        <f t="shared" si="2"/>
        <v>8166.176985624842</v>
      </c>
      <c r="L40" s="1191">
        <f t="shared" si="3"/>
        <v>398952.40250906296</v>
      </c>
      <c r="M40" s="1190">
        <f t="shared" si="4"/>
        <v>1.9321031609568282</v>
      </c>
      <c r="N40" s="1190">
        <f t="shared" si="5"/>
        <v>0.42839902796672047</v>
      </c>
      <c r="O40" s="1190">
        <f t="shared" si="6"/>
        <v>0.18423708196783065</v>
      </c>
      <c r="P40" s="1192">
        <f>(V40*AJ40/12)*((AD40/2/PI())+((AH40*0.08)/COS(AE40*PI()/180))+(AS40*0.08))</f>
        <v>10715.25738978968</v>
      </c>
      <c r="Q40" s="1192">
        <f>(W40*AJ40/12)*((AD40/2/PI())+((AH40*0.08)/COS(AE40*PI()/180))+(AS40*0.08))</f>
        <v>6088.2144260168634</v>
      </c>
      <c r="R40" s="1192">
        <f>V40*AM40*((AD40/PI())/2+AH40*0.08/COS(AE40*PI()/180)+AS40*0.08)/12</f>
        <v>8166.176985624842</v>
      </c>
      <c r="S40" s="1192">
        <f>W40*AM40*((AD40/PI())/2+AH40*0.08/COS(AE40*PI()/180)+AS40*0.08)/12</f>
        <v>4639.8732872868413</v>
      </c>
      <c r="T40" s="1192">
        <f>V40*AJ40</f>
        <v>398952.40250906296</v>
      </c>
      <c r="U40" s="1192">
        <f t="shared" si="7"/>
        <v>577930.09295851528</v>
      </c>
      <c r="V40" s="1189">
        <v>110000</v>
      </c>
      <c r="W40" s="1189">
        <v>62500</v>
      </c>
      <c r="X40" s="1189">
        <v>3.1829999999999998</v>
      </c>
      <c r="Y40" s="1189">
        <v>2</v>
      </c>
      <c r="Z40" s="1189">
        <v>3.5</v>
      </c>
      <c r="AA40" s="1189">
        <v>0.216005</v>
      </c>
      <c r="AB40" s="1189">
        <v>3.7999999999999999E-2</v>
      </c>
      <c r="AC40" s="1189">
        <v>3.453125</v>
      </c>
      <c r="AD40" s="1189">
        <v>0.25</v>
      </c>
      <c r="AE40" s="1189">
        <v>30</v>
      </c>
      <c r="AF40" s="1193" t="s">
        <v>10557</v>
      </c>
      <c r="AG40" s="1193" t="s">
        <v>10557</v>
      </c>
      <c r="AH40" s="1189">
        <f>(X40+(X40-(Z40-0.625)*Y40/12))/4</f>
        <v>1.4717083333333334</v>
      </c>
      <c r="AI40" s="1189">
        <f t="shared" si="8"/>
        <v>1.83203125</v>
      </c>
      <c r="AJ40" s="1189">
        <f t="shared" si="9"/>
        <v>3.6268400228096631</v>
      </c>
      <c r="AK40" s="1189" t="s">
        <v>10557</v>
      </c>
      <c r="AL40" s="1189">
        <f>2*((AA40/2)-AB40)+Y40/8/12</f>
        <v>0.16083833333333333</v>
      </c>
      <c r="AM40" s="1189">
        <f t="shared" si="10"/>
        <v>2.7640416321714398</v>
      </c>
      <c r="AN40" s="1189">
        <f>Y40*3/8/12</f>
        <v>6.25E-2</v>
      </c>
      <c r="AO40" s="1189">
        <f>X40-(((Z40-0.625-AD40)*Y40)/12)+2*AQ40</f>
        <v>2.8855049999999998</v>
      </c>
      <c r="AP40" s="1189">
        <f>X40-2*AQ40-Y40/8/12</f>
        <v>3.0221616666666664</v>
      </c>
      <c r="AQ40" s="1189">
        <f>AA40/2-AB40</f>
        <v>7.0002499999999995E-2</v>
      </c>
      <c r="AR40" s="1193">
        <f>SQRT(4/PI()*AJ40+(AC40-AN40)^2)</f>
        <v>4.0142463838302751</v>
      </c>
      <c r="AS40" s="1194">
        <f t="shared" si="11"/>
        <v>1.83203125</v>
      </c>
    </row>
    <row r="41" spans="1:45" ht="11.1" customHeight="1">
      <c r="A41" s="1188" t="s">
        <v>10946</v>
      </c>
      <c r="B41" s="1188" t="s">
        <v>10936</v>
      </c>
      <c r="C41" s="1188" t="s">
        <v>10947</v>
      </c>
      <c r="D41" s="1188" t="s">
        <v>10948</v>
      </c>
      <c r="E41" s="1188" t="s">
        <v>10936</v>
      </c>
      <c r="F41" s="1188" t="s">
        <v>10936</v>
      </c>
      <c r="G41" s="1189">
        <v>4.125</v>
      </c>
      <c r="H41" s="1189">
        <v>1.25</v>
      </c>
      <c r="I41" s="1190">
        <f t="shared" si="0"/>
        <v>41.259843750000002</v>
      </c>
      <c r="J41" s="1191">
        <f t="shared" si="1"/>
        <v>7389.5853580564499</v>
      </c>
      <c r="K41" s="1191">
        <f t="shared" si="2"/>
        <v>13005.67023017935</v>
      </c>
      <c r="L41" s="1191">
        <f t="shared" si="3"/>
        <v>654084.08715020271</v>
      </c>
      <c r="M41" s="1190">
        <f t="shared" si="4"/>
        <v>1.9922958618896762</v>
      </c>
      <c r="N41" s="1190">
        <f t="shared" si="5"/>
        <v>0.63048606943316432</v>
      </c>
      <c r="O41" s="1190">
        <f t="shared" si="6"/>
        <v>6.3749855352190549E-2</v>
      </c>
      <c r="P41" s="1192">
        <f t="shared" si="24"/>
        <v>17840.243124549579</v>
      </c>
      <c r="Q41" s="1192">
        <f t="shared" si="25"/>
        <v>10136.501775312261</v>
      </c>
      <c r="R41" s="1192">
        <f t="shared" si="26"/>
        <v>13005.67023017935</v>
      </c>
      <c r="S41" s="1192">
        <f t="shared" si="27"/>
        <v>7389.5853580564499</v>
      </c>
      <c r="T41" s="1192">
        <f t="shared" si="35"/>
        <v>654084.08715020271</v>
      </c>
      <c r="U41" s="1192">
        <f t="shared" si="7"/>
        <v>750717.6889059539</v>
      </c>
      <c r="V41" s="1189">
        <v>110000</v>
      </c>
      <c r="W41" s="1189">
        <v>62500</v>
      </c>
      <c r="X41" s="1189">
        <v>3.1829999999999998</v>
      </c>
      <c r="Y41" s="1189">
        <v>2</v>
      </c>
      <c r="Z41" s="1189">
        <v>3.5</v>
      </c>
      <c r="AA41" s="1189">
        <v>0.216005</v>
      </c>
      <c r="AB41" s="1189">
        <v>3.7999999999999999E-2</v>
      </c>
      <c r="AC41" s="1189">
        <v>3.453125</v>
      </c>
      <c r="AD41" s="1189">
        <v>0.25</v>
      </c>
      <c r="AE41" s="1189">
        <v>30</v>
      </c>
      <c r="AF41" s="1193">
        <v>2.890625</v>
      </c>
      <c r="AG41" s="1193">
        <v>2.953125</v>
      </c>
      <c r="AH41" s="1189">
        <f t="shared" si="12"/>
        <v>1.4717083333333334</v>
      </c>
      <c r="AI41" s="1189">
        <f t="shared" si="8"/>
        <v>1.89453125</v>
      </c>
      <c r="AJ41" s="1189">
        <f t="shared" si="9"/>
        <v>5.9462189740927522</v>
      </c>
      <c r="AK41" s="1189">
        <f t="shared" ref="AK41:AK104" si="36">PI()*(AF41^2-H41^2)/4</f>
        <v>5.335376927864746</v>
      </c>
      <c r="AL41" s="1189">
        <f t="shared" si="30"/>
        <v>0.16083833333333333</v>
      </c>
      <c r="AM41" s="1189">
        <f t="shared" si="10"/>
        <v>4.3348379589663359</v>
      </c>
      <c r="AN41" s="1189">
        <f t="shared" si="31"/>
        <v>6.25E-2</v>
      </c>
      <c r="AO41" s="1189">
        <f t="shared" si="13"/>
        <v>2.8855049999999998</v>
      </c>
      <c r="AP41" s="1189">
        <f t="shared" si="32"/>
        <v>3.0221616666666664</v>
      </c>
      <c r="AQ41" s="1189">
        <f t="shared" si="33"/>
        <v>7.0002499999999995E-2</v>
      </c>
      <c r="AR41" s="1193">
        <f t="shared" si="34"/>
        <v>4.3666118478855482</v>
      </c>
      <c r="AS41" s="1194">
        <f t="shared" si="11"/>
        <v>1.89453125</v>
      </c>
    </row>
    <row r="42" spans="1:45" ht="11.1" customHeight="1">
      <c r="A42" s="1188" t="s">
        <v>10946</v>
      </c>
      <c r="B42" s="1188" t="s">
        <v>10936</v>
      </c>
      <c r="C42" s="1188" t="s">
        <v>10947</v>
      </c>
      <c r="D42" s="1188" t="s">
        <v>10948</v>
      </c>
      <c r="E42" s="1188" t="s">
        <v>10936</v>
      </c>
      <c r="F42" s="1188" t="s">
        <v>10936</v>
      </c>
      <c r="G42" s="1189">
        <v>4.125</v>
      </c>
      <c r="H42" s="1189">
        <v>1.5</v>
      </c>
      <c r="I42" s="1190">
        <f t="shared" si="0"/>
        <v>39.424218750000001</v>
      </c>
      <c r="J42" s="1191">
        <f t="shared" si="1"/>
        <v>7389.5853580564499</v>
      </c>
      <c r="K42" s="1191">
        <f t="shared" si="2"/>
        <v>13005.67023017935</v>
      </c>
      <c r="L42" s="1191">
        <f t="shared" si="3"/>
        <v>594688.35104327078</v>
      </c>
      <c r="M42" s="1190">
        <f t="shared" si="4"/>
        <v>2.0589389623202052</v>
      </c>
      <c r="N42" s="1190">
        <f t="shared" si="5"/>
        <v>0.60243613307820054</v>
      </c>
      <c r="O42" s="1190">
        <f t="shared" si="6"/>
        <v>9.1799791707154368E-2</v>
      </c>
      <c r="P42" s="1192">
        <f t="shared" si="24"/>
        <v>16220.215373490837</v>
      </c>
      <c r="Q42" s="1192">
        <f t="shared" si="25"/>
        <v>9216.0314622107016</v>
      </c>
      <c r="R42" s="1192">
        <f t="shared" si="26"/>
        <v>13005.67023017935</v>
      </c>
      <c r="S42" s="1192">
        <f t="shared" si="27"/>
        <v>7389.5853580564499</v>
      </c>
      <c r="T42" s="1192">
        <f t="shared" si="35"/>
        <v>594688.35104327078</v>
      </c>
      <c r="U42" s="1192">
        <f t="shared" si="7"/>
        <v>750717.6889059539</v>
      </c>
      <c r="V42" s="1189">
        <v>110000</v>
      </c>
      <c r="W42" s="1189">
        <v>62500</v>
      </c>
      <c r="X42" s="1189">
        <v>3.1829999999999998</v>
      </c>
      <c r="Y42" s="1189">
        <v>2</v>
      </c>
      <c r="Z42" s="1189">
        <v>3.5</v>
      </c>
      <c r="AA42" s="1189">
        <v>0.216005</v>
      </c>
      <c r="AB42" s="1189">
        <v>3.7999999999999999E-2</v>
      </c>
      <c r="AC42" s="1189">
        <v>3.453125</v>
      </c>
      <c r="AD42" s="1189">
        <v>0.25</v>
      </c>
      <c r="AE42" s="1189">
        <v>30</v>
      </c>
      <c r="AF42" s="1193">
        <v>2.890625</v>
      </c>
      <c r="AG42" s="1193">
        <v>2.953125</v>
      </c>
      <c r="AH42" s="1189">
        <f t="shared" si="12"/>
        <v>1.4717083333333334</v>
      </c>
      <c r="AI42" s="1189">
        <f t="shared" si="8"/>
        <v>1.89453125</v>
      </c>
      <c r="AJ42" s="1189">
        <f t="shared" si="9"/>
        <v>5.4062577367570066</v>
      </c>
      <c r="AK42" s="1189">
        <f t="shared" si="36"/>
        <v>4.7954156905290004</v>
      </c>
      <c r="AL42" s="1189">
        <f t="shared" si="30"/>
        <v>0.16083833333333333</v>
      </c>
      <c r="AM42" s="1189">
        <f t="shared" si="10"/>
        <v>4.3348379589663359</v>
      </c>
      <c r="AN42" s="1189">
        <f t="shared" si="31"/>
        <v>6.25E-2</v>
      </c>
      <c r="AO42" s="1189">
        <f t="shared" si="13"/>
        <v>2.8855049999999998</v>
      </c>
      <c r="AP42" s="1189">
        <f t="shared" si="32"/>
        <v>3.0221616666666664</v>
      </c>
      <c r="AQ42" s="1189">
        <f t="shared" si="33"/>
        <v>7.0002499999999995E-2</v>
      </c>
      <c r="AR42" s="1193">
        <f t="shared" si="34"/>
        <v>4.2871667835639942</v>
      </c>
      <c r="AS42" s="1194">
        <f t="shared" si="11"/>
        <v>1.89453125</v>
      </c>
    </row>
    <row r="43" spans="1:45" ht="11.1" customHeight="1">
      <c r="A43" s="1188" t="s">
        <v>10946</v>
      </c>
      <c r="B43" s="1188" t="s">
        <v>10936</v>
      </c>
      <c r="C43" s="1188" t="s">
        <v>10947</v>
      </c>
      <c r="D43" s="1188" t="s">
        <v>10948</v>
      </c>
      <c r="E43" s="1188" t="s">
        <v>10936</v>
      </c>
      <c r="F43" s="1188" t="s">
        <v>10936</v>
      </c>
      <c r="G43" s="1189">
        <v>4.125</v>
      </c>
      <c r="H43" s="1189">
        <v>1.75</v>
      </c>
      <c r="I43" s="1190">
        <f t="shared" si="0"/>
        <v>37.254843749999999</v>
      </c>
      <c r="J43" s="1191">
        <f t="shared" si="1"/>
        <v>7389.5853580564499</v>
      </c>
      <c r="K43" s="1191">
        <f t="shared" si="2"/>
        <v>13005.67023017935</v>
      </c>
      <c r="L43" s="1191">
        <f t="shared" si="3"/>
        <v>524493.39018962381</v>
      </c>
      <c r="M43" s="1190">
        <f t="shared" si="4"/>
        <v>2.1789696515688308</v>
      </c>
      <c r="N43" s="1190">
        <f t="shared" si="5"/>
        <v>0.56928620829506149</v>
      </c>
      <c r="O43" s="1190">
        <f t="shared" si="6"/>
        <v>0.12494971649029345</v>
      </c>
      <c r="P43" s="1192">
        <f t="shared" si="24"/>
        <v>14305.63712223959</v>
      </c>
      <c r="Q43" s="1192">
        <f t="shared" si="25"/>
        <v>8128.202910363404</v>
      </c>
      <c r="R43" s="1192">
        <f t="shared" si="26"/>
        <v>13005.67023017935</v>
      </c>
      <c r="S43" s="1192">
        <f t="shared" si="27"/>
        <v>7389.5853580564499</v>
      </c>
      <c r="T43" s="1192">
        <f t="shared" si="35"/>
        <v>524493.39018962381</v>
      </c>
      <c r="U43" s="1192">
        <f t="shared" si="7"/>
        <v>750717.6889059539</v>
      </c>
      <c r="V43" s="1189">
        <v>110000</v>
      </c>
      <c r="W43" s="1189">
        <v>62500</v>
      </c>
      <c r="X43" s="1189">
        <v>3.1829999999999998</v>
      </c>
      <c r="Y43" s="1189">
        <v>2</v>
      </c>
      <c r="Z43" s="1189">
        <v>3.5</v>
      </c>
      <c r="AA43" s="1189">
        <v>0.216005</v>
      </c>
      <c r="AB43" s="1189">
        <v>3.7999999999999999E-2</v>
      </c>
      <c r="AC43" s="1189">
        <v>3.453125</v>
      </c>
      <c r="AD43" s="1189">
        <v>0.25</v>
      </c>
      <c r="AE43" s="1189">
        <v>30</v>
      </c>
      <c r="AF43" s="1193">
        <v>2.890625</v>
      </c>
      <c r="AG43" s="1193">
        <v>2.953125</v>
      </c>
      <c r="AH43" s="1189">
        <f t="shared" si="12"/>
        <v>1.4717083333333334</v>
      </c>
      <c r="AI43" s="1189">
        <f t="shared" si="8"/>
        <v>1.89453125</v>
      </c>
      <c r="AJ43" s="1189">
        <f t="shared" si="9"/>
        <v>4.7681217289965803</v>
      </c>
      <c r="AK43" s="1189">
        <f t="shared" si="36"/>
        <v>4.1572796827685732</v>
      </c>
      <c r="AL43" s="1189">
        <f t="shared" si="30"/>
        <v>0.16083833333333333</v>
      </c>
      <c r="AM43" s="1189">
        <f t="shared" si="10"/>
        <v>4.3348379589663359</v>
      </c>
      <c r="AN43" s="1189">
        <f t="shared" si="31"/>
        <v>6.25E-2</v>
      </c>
      <c r="AO43" s="1189">
        <f t="shared" si="13"/>
        <v>2.8855049999999998</v>
      </c>
      <c r="AP43" s="1189">
        <f t="shared" si="32"/>
        <v>3.0221616666666664</v>
      </c>
      <c r="AQ43" s="1189">
        <f t="shared" si="33"/>
        <v>7.0002499999999995E-2</v>
      </c>
      <c r="AR43" s="1193">
        <f t="shared" si="34"/>
        <v>4.191336186718317</v>
      </c>
      <c r="AS43" s="1194">
        <f t="shared" si="11"/>
        <v>1.89453125</v>
      </c>
    </row>
    <row r="44" spans="1:45" ht="11.1" customHeight="1">
      <c r="A44" s="1188" t="s">
        <v>10946</v>
      </c>
      <c r="B44" s="1188" t="s">
        <v>10936</v>
      </c>
      <c r="C44" s="1188" t="s">
        <v>10947</v>
      </c>
      <c r="D44" s="1188" t="s">
        <v>10948</v>
      </c>
      <c r="E44" s="1188" t="s">
        <v>10936</v>
      </c>
      <c r="F44" s="1188" t="s">
        <v>10936</v>
      </c>
      <c r="G44" s="1189">
        <v>4.125</v>
      </c>
      <c r="H44" s="1189">
        <v>2</v>
      </c>
      <c r="I44" s="1190">
        <f t="shared" si="0"/>
        <v>34.751718750000002</v>
      </c>
      <c r="J44" s="1191">
        <f t="shared" si="1"/>
        <v>6853.2623711867018</v>
      </c>
      <c r="K44" s="1191">
        <f t="shared" si="2"/>
        <v>12061.741773288593</v>
      </c>
      <c r="L44" s="1191">
        <f t="shared" si="3"/>
        <v>443499.20458926196</v>
      </c>
      <c r="M44" s="1190">
        <f t="shared" si="4"/>
        <v>2.3929586502640543</v>
      </c>
      <c r="N44" s="1190">
        <f t="shared" si="5"/>
        <v>0.53103629508374717</v>
      </c>
      <c r="O44" s="1190">
        <f t="shared" si="6"/>
        <v>0.16319962970160778</v>
      </c>
      <c r="P44" s="1192">
        <f t="shared" si="24"/>
        <v>12061.741773288593</v>
      </c>
      <c r="Q44" s="1192">
        <f t="shared" si="25"/>
        <v>6853.2623711867018</v>
      </c>
      <c r="R44" s="1192">
        <f t="shared" si="26"/>
        <v>12968.290608858513</v>
      </c>
      <c r="S44" s="1192">
        <f t="shared" si="27"/>
        <v>7368.3469368514279</v>
      </c>
      <c r="T44" s="1192">
        <f t="shared" si="35"/>
        <v>443499.20458926196</v>
      </c>
      <c r="U44" s="1192">
        <f t="shared" si="7"/>
        <v>750717.6889059539</v>
      </c>
      <c r="V44" s="1189">
        <v>110000</v>
      </c>
      <c r="W44" s="1189">
        <v>62500</v>
      </c>
      <c r="X44" s="1189">
        <v>3.1829999999999998</v>
      </c>
      <c r="Y44" s="1189">
        <v>2</v>
      </c>
      <c r="Z44" s="1189">
        <v>3.5</v>
      </c>
      <c r="AA44" s="1189">
        <v>0.216005</v>
      </c>
      <c r="AB44" s="1189">
        <v>3.7999999999999999E-2</v>
      </c>
      <c r="AC44" s="1189">
        <v>3.453125</v>
      </c>
      <c r="AD44" s="1189">
        <v>0.25</v>
      </c>
      <c r="AE44" s="1189">
        <v>30</v>
      </c>
      <c r="AF44" s="1193">
        <v>2.890625</v>
      </c>
      <c r="AG44" s="1193">
        <v>2.953125</v>
      </c>
      <c r="AH44" s="1189">
        <f t="shared" si="12"/>
        <v>1.4717083333333334</v>
      </c>
      <c r="AI44" s="1189">
        <f t="shared" si="8"/>
        <v>1.89453125</v>
      </c>
      <c r="AJ44" s="1189">
        <f t="shared" si="9"/>
        <v>4.0318109508114723</v>
      </c>
      <c r="AK44" s="1189">
        <f t="shared" si="36"/>
        <v>3.4209689045834657</v>
      </c>
      <c r="AL44" s="1189">
        <f t="shared" si="30"/>
        <v>0.16083833333333333</v>
      </c>
      <c r="AM44" s="1189">
        <f t="shared" si="10"/>
        <v>4.3348379589663359</v>
      </c>
      <c r="AN44" s="1189">
        <f t="shared" si="31"/>
        <v>6.25E-2</v>
      </c>
      <c r="AO44" s="1189">
        <f t="shared" si="13"/>
        <v>2.8855049999999998</v>
      </c>
      <c r="AP44" s="1189">
        <f t="shared" si="32"/>
        <v>3.0221616666666664</v>
      </c>
      <c r="AQ44" s="1189">
        <f t="shared" si="33"/>
        <v>7.0002499999999995E-2</v>
      </c>
      <c r="AR44" s="1193">
        <f t="shared" si="34"/>
        <v>4.0779650599403672</v>
      </c>
      <c r="AS44" s="1194">
        <f t="shared" si="11"/>
        <v>1.8827725149850918</v>
      </c>
    </row>
    <row r="45" spans="1:45" ht="11.1" customHeight="1">
      <c r="A45" s="1188" t="s">
        <v>10946</v>
      </c>
      <c r="B45" s="1188" t="s">
        <v>10936</v>
      </c>
      <c r="C45" s="1188" t="s">
        <v>10947</v>
      </c>
      <c r="D45" s="1188" t="s">
        <v>10948</v>
      </c>
      <c r="E45" s="1188" t="s">
        <v>10936</v>
      </c>
      <c r="F45" s="1188" t="s">
        <v>10936</v>
      </c>
      <c r="G45" s="1189">
        <v>4.125</v>
      </c>
      <c r="H45" s="1189">
        <v>2.125</v>
      </c>
      <c r="I45" s="1190">
        <f t="shared" si="0"/>
        <v>33.375</v>
      </c>
      <c r="J45" s="1191">
        <f t="shared" si="1"/>
        <v>6140.821129965525</v>
      </c>
      <c r="K45" s="1191">
        <f t="shared" si="2"/>
        <v>10807.845188739324</v>
      </c>
      <c r="L45" s="1191">
        <f t="shared" si="3"/>
        <v>398952.40250906296</v>
      </c>
      <c r="M45" s="1190">
        <f t="shared" si="4"/>
        <v>2.5596617193664115</v>
      </c>
      <c r="N45" s="1190">
        <f t="shared" si="5"/>
        <v>0.50999884281752439</v>
      </c>
      <c r="O45" s="1190">
        <f t="shared" si="6"/>
        <v>0.18423708196783065</v>
      </c>
      <c r="P45" s="1192">
        <f t="shared" si="24"/>
        <v>10807.845188739324</v>
      </c>
      <c r="Q45" s="1192">
        <f t="shared" si="25"/>
        <v>6140.821129965525</v>
      </c>
      <c r="R45" s="1192">
        <f t="shared" si="26"/>
        <v>12917.65208394404</v>
      </c>
      <c r="S45" s="1192">
        <f t="shared" si="27"/>
        <v>7339.5750476954781</v>
      </c>
      <c r="T45" s="1192">
        <f t="shared" si="35"/>
        <v>398952.40250906296</v>
      </c>
      <c r="U45" s="1192">
        <f t="shared" si="7"/>
        <v>750717.6889059539</v>
      </c>
      <c r="V45" s="1189">
        <v>110000</v>
      </c>
      <c r="W45" s="1189">
        <v>62500</v>
      </c>
      <c r="X45" s="1189">
        <v>3.1829999999999998</v>
      </c>
      <c r="Y45" s="1189">
        <v>2</v>
      </c>
      <c r="Z45" s="1189">
        <v>3.5</v>
      </c>
      <c r="AA45" s="1189">
        <v>0.216005</v>
      </c>
      <c r="AB45" s="1189">
        <v>3.7999999999999999E-2</v>
      </c>
      <c r="AC45" s="1189">
        <v>3.453125</v>
      </c>
      <c r="AD45" s="1189">
        <v>0.25</v>
      </c>
      <c r="AE45" s="1189">
        <v>30</v>
      </c>
      <c r="AF45" s="1193">
        <v>2.890625</v>
      </c>
      <c r="AG45" s="1193">
        <v>2.953125</v>
      </c>
      <c r="AH45" s="1189">
        <f t="shared" si="12"/>
        <v>1.4717083333333334</v>
      </c>
      <c r="AI45" s="1189">
        <f t="shared" si="8"/>
        <v>1.89453125</v>
      </c>
      <c r="AJ45" s="1189">
        <f t="shared" si="9"/>
        <v>3.6268400228096631</v>
      </c>
      <c r="AK45" s="1189">
        <f t="shared" si="36"/>
        <v>3.015997976581656</v>
      </c>
      <c r="AL45" s="1189">
        <f t="shared" si="30"/>
        <v>0.16083833333333333</v>
      </c>
      <c r="AM45" s="1189">
        <f t="shared" si="10"/>
        <v>4.3348379589663359</v>
      </c>
      <c r="AN45" s="1189">
        <f t="shared" si="31"/>
        <v>6.25E-2</v>
      </c>
      <c r="AO45" s="1189">
        <f t="shared" si="13"/>
        <v>2.8855049999999998</v>
      </c>
      <c r="AP45" s="1189">
        <f t="shared" si="32"/>
        <v>3.0221616666666664</v>
      </c>
      <c r="AQ45" s="1189">
        <f t="shared" si="33"/>
        <v>7.0002499999999995E-2</v>
      </c>
      <c r="AR45" s="1193">
        <f t="shared" si="34"/>
        <v>4.0142463838302751</v>
      </c>
      <c r="AS45" s="1194">
        <f t="shared" si="11"/>
        <v>1.8668428459575688</v>
      </c>
    </row>
    <row r="46" spans="1:45" ht="11.1" customHeight="1">
      <c r="A46" s="1188" t="s">
        <v>10946</v>
      </c>
      <c r="B46" s="1188" t="s">
        <v>10936</v>
      </c>
      <c r="C46" s="1188" t="s">
        <v>10947</v>
      </c>
      <c r="D46" s="1188" t="s">
        <v>10948</v>
      </c>
      <c r="E46" s="1188" t="s">
        <v>10936</v>
      </c>
      <c r="F46" s="1188" t="s">
        <v>10936</v>
      </c>
      <c r="G46" s="1189">
        <v>4.375</v>
      </c>
      <c r="H46" s="1189">
        <v>1.25</v>
      </c>
      <c r="I46" s="1190">
        <f t="shared" si="0"/>
        <v>46.93359375</v>
      </c>
      <c r="J46" s="1191">
        <f t="shared" si="1"/>
        <v>10286.155624714622</v>
      </c>
      <c r="K46" s="1191">
        <f t="shared" si="2"/>
        <v>18103.63389949773</v>
      </c>
      <c r="L46" s="1191">
        <f t="shared" si="3"/>
        <v>654084.08715020271</v>
      </c>
      <c r="M46" s="1190">
        <f t="shared" si="4"/>
        <v>2.53385744654797</v>
      </c>
      <c r="N46" s="1190">
        <f t="shared" si="5"/>
        <v>0.71718587271214362</v>
      </c>
      <c r="O46" s="1190">
        <f t="shared" si="6"/>
        <v>6.3749855352190549E-2</v>
      </c>
      <c r="P46" s="1192">
        <f t="shared" si="24"/>
        <v>18103.63389949773</v>
      </c>
      <c r="Q46" s="1192">
        <f t="shared" si="25"/>
        <v>10286.155624714622</v>
      </c>
      <c r="R46" s="1192">
        <f t="shared" si="26"/>
        <v>18278.970490194966</v>
      </c>
      <c r="S46" s="1192">
        <f t="shared" si="27"/>
        <v>10385.778687610777</v>
      </c>
      <c r="T46" s="1192">
        <f t="shared" si="35"/>
        <v>654084.08715020271</v>
      </c>
      <c r="U46" s="1192">
        <f t="shared" si="7"/>
        <v>934304.50960010744</v>
      </c>
      <c r="V46" s="1189">
        <v>110000</v>
      </c>
      <c r="W46" s="1189">
        <v>62500</v>
      </c>
      <c r="X46" s="1189">
        <v>3.1829999999999998</v>
      </c>
      <c r="Y46" s="1189">
        <v>2</v>
      </c>
      <c r="Z46" s="1189">
        <v>3.5</v>
      </c>
      <c r="AA46" s="1189">
        <v>0.216005</v>
      </c>
      <c r="AB46" s="1189">
        <v>3.7999999999999999E-2</v>
      </c>
      <c r="AC46" s="1189">
        <v>3.453125</v>
      </c>
      <c r="AD46" s="1189">
        <v>0.25</v>
      </c>
      <c r="AE46" s="1189">
        <v>30</v>
      </c>
      <c r="AF46" s="1193">
        <v>2.890625</v>
      </c>
      <c r="AG46" s="1193">
        <v>2.953125</v>
      </c>
      <c r="AH46" s="1189">
        <f t="shared" si="12"/>
        <v>1.4717083333333334</v>
      </c>
      <c r="AI46" s="1189">
        <f t="shared" si="8"/>
        <v>1.95703125</v>
      </c>
      <c r="AJ46" s="1189">
        <f t="shared" si="9"/>
        <v>5.9462189740927522</v>
      </c>
      <c r="AK46" s="1189">
        <f t="shared" si="36"/>
        <v>5.335376927864746</v>
      </c>
      <c r="AL46" s="1189">
        <f t="shared" si="30"/>
        <v>0.16083833333333333</v>
      </c>
      <c r="AM46" s="1189">
        <f t="shared" si="10"/>
        <v>6.0038090561859141</v>
      </c>
      <c r="AN46" s="1189">
        <f t="shared" si="31"/>
        <v>6.25E-2</v>
      </c>
      <c r="AO46" s="1189">
        <f t="shared" si="13"/>
        <v>2.8855049999999998</v>
      </c>
      <c r="AP46" s="1189">
        <f t="shared" si="32"/>
        <v>3.0221616666666664</v>
      </c>
      <c r="AQ46" s="1189">
        <f t="shared" si="33"/>
        <v>7.0002499999999995E-2</v>
      </c>
      <c r="AR46" s="1193">
        <f t="shared" si="34"/>
        <v>4.3666118478855482</v>
      </c>
      <c r="AS46" s="1194">
        <f t="shared" si="11"/>
        <v>1.9549342119713871</v>
      </c>
    </row>
    <row r="47" spans="1:45" ht="11.1" customHeight="1">
      <c r="A47" s="1188" t="s">
        <v>10946</v>
      </c>
      <c r="B47" s="1188" t="s">
        <v>10936</v>
      </c>
      <c r="C47" s="1188" t="s">
        <v>10947</v>
      </c>
      <c r="D47" s="1188" t="s">
        <v>10948</v>
      </c>
      <c r="E47" s="1188" t="s">
        <v>10936</v>
      </c>
      <c r="F47" s="1188" t="s">
        <v>10936</v>
      </c>
      <c r="G47" s="1189">
        <v>4.375</v>
      </c>
      <c r="H47" s="1189">
        <v>1.5</v>
      </c>
      <c r="I47" s="1190">
        <f t="shared" si="0"/>
        <v>45.09796875</v>
      </c>
      <c r="J47" s="1191">
        <f t="shared" si="1"/>
        <v>9307.3559859906854</v>
      </c>
      <c r="K47" s="1191">
        <f t="shared" si="2"/>
        <v>16380.946535343608</v>
      </c>
      <c r="L47" s="1191">
        <f t="shared" si="3"/>
        <v>594688.35104327078</v>
      </c>
      <c r="M47" s="1190">
        <f t="shared" si="4"/>
        <v>2.6186160004942565</v>
      </c>
      <c r="N47" s="1190">
        <f t="shared" si="5"/>
        <v>0.68913593635717973</v>
      </c>
      <c r="O47" s="1190">
        <f t="shared" si="6"/>
        <v>9.1799791707154368E-2</v>
      </c>
      <c r="P47" s="1192">
        <f t="shared" si="24"/>
        <v>16380.946535343608</v>
      </c>
      <c r="Q47" s="1192">
        <f t="shared" si="25"/>
        <v>9307.3559859906854</v>
      </c>
      <c r="R47" s="1192">
        <f t="shared" si="26"/>
        <v>18191.525440810412</v>
      </c>
      <c r="S47" s="1192">
        <f t="shared" si="27"/>
        <v>10336.094000460462</v>
      </c>
      <c r="T47" s="1192">
        <f t="shared" si="35"/>
        <v>594688.35104327078</v>
      </c>
      <c r="U47" s="1192">
        <f t="shared" si="7"/>
        <v>934304.50960010744</v>
      </c>
      <c r="V47" s="1189">
        <v>110000</v>
      </c>
      <c r="W47" s="1189">
        <v>62500</v>
      </c>
      <c r="X47" s="1189">
        <v>3.1829999999999998</v>
      </c>
      <c r="Y47" s="1189">
        <v>2</v>
      </c>
      <c r="Z47" s="1189">
        <v>3.5</v>
      </c>
      <c r="AA47" s="1189">
        <v>0.216005</v>
      </c>
      <c r="AB47" s="1189">
        <v>3.7999999999999999E-2</v>
      </c>
      <c r="AC47" s="1189">
        <v>3.453125</v>
      </c>
      <c r="AD47" s="1189">
        <v>0.25</v>
      </c>
      <c r="AE47" s="1189">
        <v>30</v>
      </c>
      <c r="AF47" s="1193">
        <v>2.890625</v>
      </c>
      <c r="AG47" s="1193">
        <v>2.953125</v>
      </c>
      <c r="AH47" s="1189">
        <f t="shared" si="12"/>
        <v>1.4717083333333334</v>
      </c>
      <c r="AI47" s="1189">
        <f t="shared" si="8"/>
        <v>1.95703125</v>
      </c>
      <c r="AJ47" s="1189">
        <f t="shared" si="9"/>
        <v>5.4062577367570066</v>
      </c>
      <c r="AK47" s="1189">
        <f t="shared" si="36"/>
        <v>4.7954156905290004</v>
      </c>
      <c r="AL47" s="1189">
        <f t="shared" si="30"/>
        <v>0.16083833333333333</v>
      </c>
      <c r="AM47" s="1189">
        <f t="shared" si="10"/>
        <v>6.0038090561859141</v>
      </c>
      <c r="AN47" s="1189">
        <f t="shared" si="31"/>
        <v>6.25E-2</v>
      </c>
      <c r="AO47" s="1189">
        <f t="shared" si="13"/>
        <v>2.8855049999999998</v>
      </c>
      <c r="AP47" s="1189">
        <f t="shared" si="32"/>
        <v>3.0221616666666664</v>
      </c>
      <c r="AQ47" s="1189">
        <f t="shared" si="33"/>
        <v>7.0002499999999995E-2</v>
      </c>
      <c r="AR47" s="1193">
        <f t="shared" si="34"/>
        <v>4.2871667835639942</v>
      </c>
      <c r="AS47" s="1194">
        <f t="shared" si="11"/>
        <v>1.9350729458909985</v>
      </c>
    </row>
    <row r="48" spans="1:45" ht="11.1" customHeight="1">
      <c r="A48" s="1188" t="s">
        <v>10946</v>
      </c>
      <c r="B48" s="1188" t="s">
        <v>10936</v>
      </c>
      <c r="C48" s="1188" t="s">
        <v>10947</v>
      </c>
      <c r="D48" s="1188" t="s">
        <v>10948</v>
      </c>
      <c r="E48" s="1188" t="s">
        <v>10936</v>
      </c>
      <c r="F48" s="1188" t="s">
        <v>10936</v>
      </c>
      <c r="G48" s="1189">
        <v>4.375</v>
      </c>
      <c r="H48" s="1189">
        <v>1.75</v>
      </c>
      <c r="I48" s="1190">
        <f t="shared" si="0"/>
        <v>42.928593749999997</v>
      </c>
      <c r="J48" s="1191">
        <f t="shared" si="1"/>
        <v>8161.150724249901</v>
      </c>
      <c r="K48" s="1191">
        <f t="shared" si="2"/>
        <v>14363.625274679824</v>
      </c>
      <c r="L48" s="1191">
        <f t="shared" si="3"/>
        <v>524493.39018962381</v>
      </c>
      <c r="M48" s="1190">
        <f t="shared" si="4"/>
        <v>2.7712743789935423</v>
      </c>
      <c r="N48" s="1190">
        <f t="shared" si="5"/>
        <v>0.65598601157404057</v>
      </c>
      <c r="O48" s="1190">
        <f t="shared" si="6"/>
        <v>0.12494971649029345</v>
      </c>
      <c r="P48" s="1192">
        <f t="shared" si="24"/>
        <v>14363.625274679824</v>
      </c>
      <c r="Q48" s="1192">
        <f t="shared" si="25"/>
        <v>8161.150724249901</v>
      </c>
      <c r="R48" s="1192">
        <f t="shared" si="26"/>
        <v>18086.044863190084</v>
      </c>
      <c r="S48" s="1192">
        <f t="shared" si="27"/>
        <v>10276.161854085274</v>
      </c>
      <c r="T48" s="1192">
        <f t="shared" si="35"/>
        <v>524493.39018962381</v>
      </c>
      <c r="U48" s="1192">
        <f t="shared" si="7"/>
        <v>934304.50960010744</v>
      </c>
      <c r="V48" s="1189">
        <v>110000</v>
      </c>
      <c r="W48" s="1189">
        <v>62500</v>
      </c>
      <c r="X48" s="1189">
        <v>3.1829999999999998</v>
      </c>
      <c r="Y48" s="1189">
        <v>2</v>
      </c>
      <c r="Z48" s="1189">
        <v>3.5</v>
      </c>
      <c r="AA48" s="1189">
        <v>0.216005</v>
      </c>
      <c r="AB48" s="1189">
        <v>3.7999999999999999E-2</v>
      </c>
      <c r="AC48" s="1189">
        <v>3.453125</v>
      </c>
      <c r="AD48" s="1189">
        <v>0.25</v>
      </c>
      <c r="AE48" s="1189">
        <v>30</v>
      </c>
      <c r="AF48" s="1193">
        <v>2.890625</v>
      </c>
      <c r="AG48" s="1193">
        <v>2.953125</v>
      </c>
      <c r="AH48" s="1189">
        <f t="shared" si="12"/>
        <v>1.4717083333333334</v>
      </c>
      <c r="AI48" s="1189">
        <f t="shared" si="8"/>
        <v>1.95703125</v>
      </c>
      <c r="AJ48" s="1189">
        <f t="shared" si="9"/>
        <v>4.7681217289965803</v>
      </c>
      <c r="AK48" s="1189">
        <f t="shared" si="36"/>
        <v>4.1572796827685732</v>
      </c>
      <c r="AL48" s="1189">
        <f t="shared" si="30"/>
        <v>0.16083833333333333</v>
      </c>
      <c r="AM48" s="1189">
        <f t="shared" si="10"/>
        <v>6.0038090561859141</v>
      </c>
      <c r="AN48" s="1189">
        <f t="shared" si="31"/>
        <v>6.25E-2</v>
      </c>
      <c r="AO48" s="1189">
        <f t="shared" si="13"/>
        <v>2.8855049999999998</v>
      </c>
      <c r="AP48" s="1189">
        <f t="shared" si="32"/>
        <v>3.0221616666666664</v>
      </c>
      <c r="AQ48" s="1189">
        <f t="shared" si="33"/>
        <v>7.0002499999999995E-2</v>
      </c>
      <c r="AR48" s="1193">
        <f t="shared" si="34"/>
        <v>4.191336186718317</v>
      </c>
      <c r="AS48" s="1194">
        <f t="shared" si="11"/>
        <v>1.9111152966795792</v>
      </c>
    </row>
    <row r="49" spans="1:45" ht="11.1" customHeight="1">
      <c r="A49" s="1188" t="s">
        <v>10946</v>
      </c>
      <c r="B49" s="1188" t="s">
        <v>10936</v>
      </c>
      <c r="C49" s="1188" t="s">
        <v>10947</v>
      </c>
      <c r="D49" s="1188" t="s">
        <v>10948</v>
      </c>
      <c r="E49" s="1188" t="s">
        <v>10936</v>
      </c>
      <c r="F49" s="1188" t="s">
        <v>10936</v>
      </c>
      <c r="G49" s="1189">
        <v>4.375</v>
      </c>
      <c r="H49" s="1189">
        <v>2</v>
      </c>
      <c r="I49" s="1190">
        <f t="shared" si="0"/>
        <v>40.42546875</v>
      </c>
      <c r="J49" s="1191">
        <f t="shared" si="1"/>
        <v>6853.2623711867018</v>
      </c>
      <c r="K49" s="1191">
        <f t="shared" si="2"/>
        <v>12061.741773288593</v>
      </c>
      <c r="L49" s="1191">
        <f t="shared" si="3"/>
        <v>443499.20458926196</v>
      </c>
      <c r="M49" s="1190">
        <f t="shared" si="4"/>
        <v>3.0434315561454075</v>
      </c>
      <c r="N49" s="1190">
        <f t="shared" si="5"/>
        <v>0.61773609836272636</v>
      </c>
      <c r="O49" s="1190">
        <f t="shared" si="6"/>
        <v>0.16319962970160778</v>
      </c>
      <c r="P49" s="1192">
        <f t="shared" si="24"/>
        <v>12061.741773288593</v>
      </c>
      <c r="Q49" s="1192">
        <f t="shared" si="25"/>
        <v>6853.2623711867018</v>
      </c>
      <c r="R49" s="1192">
        <f t="shared" si="26"/>
        <v>17961.257453619186</v>
      </c>
      <c r="S49" s="1192">
        <f t="shared" si="27"/>
        <v>10205.259916829082</v>
      </c>
      <c r="T49" s="1192">
        <f t="shared" si="35"/>
        <v>443499.20458926196</v>
      </c>
      <c r="U49" s="1192">
        <f t="shared" si="7"/>
        <v>934304.50960010744</v>
      </c>
      <c r="V49" s="1189">
        <v>110000</v>
      </c>
      <c r="W49" s="1189">
        <v>62500</v>
      </c>
      <c r="X49" s="1189">
        <v>3.1829999999999998</v>
      </c>
      <c r="Y49" s="1189">
        <v>2</v>
      </c>
      <c r="Z49" s="1189">
        <v>3.5</v>
      </c>
      <c r="AA49" s="1189">
        <v>0.216005</v>
      </c>
      <c r="AB49" s="1189">
        <v>3.7999999999999999E-2</v>
      </c>
      <c r="AC49" s="1189">
        <v>3.453125</v>
      </c>
      <c r="AD49" s="1189">
        <v>0.25</v>
      </c>
      <c r="AE49" s="1189">
        <v>30</v>
      </c>
      <c r="AF49" s="1193">
        <v>2.890625</v>
      </c>
      <c r="AG49" s="1193">
        <v>2.953125</v>
      </c>
      <c r="AH49" s="1189">
        <f t="shared" si="12"/>
        <v>1.4717083333333334</v>
      </c>
      <c r="AI49" s="1189">
        <f t="shared" si="8"/>
        <v>1.95703125</v>
      </c>
      <c r="AJ49" s="1189">
        <f t="shared" si="9"/>
        <v>4.0318109508114723</v>
      </c>
      <c r="AK49" s="1189">
        <f t="shared" si="36"/>
        <v>3.4209689045834657</v>
      </c>
      <c r="AL49" s="1189">
        <f t="shared" si="30"/>
        <v>0.16083833333333333</v>
      </c>
      <c r="AM49" s="1189">
        <f t="shared" si="10"/>
        <v>6.0038090561859141</v>
      </c>
      <c r="AN49" s="1189">
        <f t="shared" si="31"/>
        <v>6.25E-2</v>
      </c>
      <c r="AO49" s="1189">
        <f t="shared" si="13"/>
        <v>2.8855049999999998</v>
      </c>
      <c r="AP49" s="1189">
        <f t="shared" si="32"/>
        <v>3.0221616666666664</v>
      </c>
      <c r="AQ49" s="1189">
        <f t="shared" si="33"/>
        <v>7.0002499999999995E-2</v>
      </c>
      <c r="AR49" s="1193">
        <f t="shared" si="34"/>
        <v>4.0779650599403672</v>
      </c>
      <c r="AS49" s="1194">
        <f t="shared" si="11"/>
        <v>1.8827725149850918</v>
      </c>
    </row>
    <row r="50" spans="1:45" ht="11.1" customHeight="1">
      <c r="A50" s="1188" t="s">
        <v>10946</v>
      </c>
      <c r="B50" s="1188" t="s">
        <v>10936</v>
      </c>
      <c r="C50" s="1188" t="s">
        <v>10947</v>
      </c>
      <c r="D50" s="1188" t="s">
        <v>10948</v>
      </c>
      <c r="E50" s="1188" t="s">
        <v>10936</v>
      </c>
      <c r="F50" s="1188" t="s">
        <v>10936</v>
      </c>
      <c r="G50" s="1189">
        <v>4.375</v>
      </c>
      <c r="H50" s="1189">
        <v>2.125</v>
      </c>
      <c r="I50" s="1190">
        <f t="shared" si="0"/>
        <v>39.048749999999998</v>
      </c>
      <c r="J50" s="1191">
        <f t="shared" si="1"/>
        <v>6140.821129965525</v>
      </c>
      <c r="K50" s="1191">
        <f t="shared" si="2"/>
        <v>10807.845188739324</v>
      </c>
      <c r="L50" s="1191">
        <f t="shared" si="3"/>
        <v>398952.40250906296</v>
      </c>
      <c r="M50" s="1190">
        <f t="shared" si="4"/>
        <v>3.2554491691352587</v>
      </c>
      <c r="N50" s="1190">
        <f t="shared" si="5"/>
        <v>0.59669864609650347</v>
      </c>
      <c r="O50" s="1190">
        <f t="shared" si="6"/>
        <v>0.18423708196783065</v>
      </c>
      <c r="P50" s="1192">
        <f t="shared" si="24"/>
        <v>10807.845188739324</v>
      </c>
      <c r="Q50" s="1192">
        <f t="shared" si="25"/>
        <v>6140.821129965525</v>
      </c>
      <c r="R50" s="1192">
        <f t="shared" si="26"/>
        <v>17891.122413428227</v>
      </c>
      <c r="S50" s="1192">
        <f t="shared" si="27"/>
        <v>10165.410462175128</v>
      </c>
      <c r="T50" s="1192">
        <f t="shared" si="35"/>
        <v>398952.40250906296</v>
      </c>
      <c r="U50" s="1192">
        <f t="shared" si="7"/>
        <v>934304.50960010744</v>
      </c>
      <c r="V50" s="1189">
        <v>110000</v>
      </c>
      <c r="W50" s="1189">
        <v>62500</v>
      </c>
      <c r="X50" s="1189">
        <v>3.1829999999999998</v>
      </c>
      <c r="Y50" s="1189">
        <v>2</v>
      </c>
      <c r="Z50" s="1189">
        <v>3.5</v>
      </c>
      <c r="AA50" s="1189">
        <v>0.216005</v>
      </c>
      <c r="AB50" s="1189">
        <v>3.7999999999999999E-2</v>
      </c>
      <c r="AC50" s="1189">
        <v>3.453125</v>
      </c>
      <c r="AD50" s="1189">
        <v>0.25</v>
      </c>
      <c r="AE50" s="1189">
        <v>30</v>
      </c>
      <c r="AF50" s="1193">
        <v>2.890625</v>
      </c>
      <c r="AG50" s="1193">
        <v>2.953125</v>
      </c>
      <c r="AH50" s="1189">
        <f t="shared" si="12"/>
        <v>1.4717083333333334</v>
      </c>
      <c r="AI50" s="1189">
        <f t="shared" si="8"/>
        <v>1.95703125</v>
      </c>
      <c r="AJ50" s="1189">
        <f t="shared" si="9"/>
        <v>3.6268400228096631</v>
      </c>
      <c r="AK50" s="1189">
        <f t="shared" si="36"/>
        <v>3.015997976581656</v>
      </c>
      <c r="AL50" s="1189">
        <f t="shared" si="30"/>
        <v>0.16083833333333333</v>
      </c>
      <c r="AM50" s="1189">
        <f t="shared" si="10"/>
        <v>6.0038090561859141</v>
      </c>
      <c r="AN50" s="1189">
        <f t="shared" si="31"/>
        <v>6.25E-2</v>
      </c>
      <c r="AO50" s="1189">
        <f t="shared" si="13"/>
        <v>2.8855049999999998</v>
      </c>
      <c r="AP50" s="1189">
        <f t="shared" si="32"/>
        <v>3.0221616666666664</v>
      </c>
      <c r="AQ50" s="1189">
        <f t="shared" si="33"/>
        <v>7.0002499999999995E-2</v>
      </c>
      <c r="AR50" s="1193">
        <f t="shared" si="34"/>
        <v>4.0142463838302751</v>
      </c>
      <c r="AS50" s="1194">
        <f t="shared" si="11"/>
        <v>1.8668428459575688</v>
      </c>
    </row>
    <row r="51" spans="1:45" ht="11.1" customHeight="1">
      <c r="A51" s="1188" t="s">
        <v>10946</v>
      </c>
      <c r="B51" s="1188" t="s">
        <v>10936</v>
      </c>
      <c r="C51" s="1188" t="s">
        <v>10947</v>
      </c>
      <c r="D51" s="1188" t="s">
        <v>10948</v>
      </c>
      <c r="E51" s="1188" t="s">
        <v>10936</v>
      </c>
      <c r="F51" s="1188" t="s">
        <v>10936</v>
      </c>
      <c r="G51" s="1189">
        <v>4.5</v>
      </c>
      <c r="H51" s="1189">
        <v>1.25</v>
      </c>
      <c r="I51" s="1190">
        <f t="shared" si="0"/>
        <v>49.895624999999995</v>
      </c>
      <c r="J51" s="1191">
        <f t="shared" si="1"/>
        <v>10286.155624714622</v>
      </c>
      <c r="K51" s="1191">
        <f t="shared" si="2"/>
        <v>18103.63389949773</v>
      </c>
      <c r="L51" s="1191">
        <f t="shared" si="3"/>
        <v>654084.08715020271</v>
      </c>
      <c r="M51" s="1190">
        <f t="shared" si="4"/>
        <v>2.8258870397316174</v>
      </c>
      <c r="N51" s="1190">
        <f t="shared" si="5"/>
        <v>0.76244827001219884</v>
      </c>
      <c r="O51" s="1190">
        <f t="shared" si="6"/>
        <v>6.3749855352190549E-2</v>
      </c>
      <c r="P51" s="1192">
        <f t="shared" si="24"/>
        <v>18103.63389949773</v>
      </c>
      <c r="Q51" s="1192">
        <f t="shared" si="25"/>
        <v>10286.155624714622</v>
      </c>
      <c r="R51" s="1192">
        <f t="shared" si="26"/>
        <v>20931.700901470427</v>
      </c>
      <c r="S51" s="1192">
        <f t="shared" si="27"/>
        <v>11893.011875835471</v>
      </c>
      <c r="T51" s="1192">
        <f t="shared" si="35"/>
        <v>654084.08715020271</v>
      </c>
      <c r="U51" s="1192">
        <f t="shared" si="7"/>
        <v>1030147.6292272022</v>
      </c>
      <c r="V51" s="1189">
        <v>110000</v>
      </c>
      <c r="W51" s="1189">
        <v>62500</v>
      </c>
      <c r="X51" s="1189">
        <v>3.1829999999999998</v>
      </c>
      <c r="Y51" s="1189">
        <v>2</v>
      </c>
      <c r="Z51" s="1189">
        <v>3.5</v>
      </c>
      <c r="AA51" s="1189">
        <v>0.216005</v>
      </c>
      <c r="AB51" s="1189">
        <v>3.7999999999999999E-2</v>
      </c>
      <c r="AC51" s="1189">
        <v>3.453125</v>
      </c>
      <c r="AD51" s="1189">
        <v>0.25</v>
      </c>
      <c r="AE51" s="1189">
        <v>30</v>
      </c>
      <c r="AF51" s="1193">
        <v>2.890625</v>
      </c>
      <c r="AG51" s="1193">
        <v>2.953125</v>
      </c>
      <c r="AH51" s="1189">
        <f t="shared" si="12"/>
        <v>1.4717083333333334</v>
      </c>
      <c r="AI51" s="1189">
        <f t="shared" si="8"/>
        <v>1.98828125</v>
      </c>
      <c r="AJ51" s="1189">
        <f t="shared" si="9"/>
        <v>5.9462189740927522</v>
      </c>
      <c r="AK51" s="1189">
        <f t="shared" si="36"/>
        <v>5.335376927864746</v>
      </c>
      <c r="AL51" s="1189">
        <f t="shared" si="30"/>
        <v>0.16083833333333333</v>
      </c>
      <c r="AM51" s="1189">
        <f t="shared" si="10"/>
        <v>6.8751101437049584</v>
      </c>
      <c r="AN51" s="1189">
        <f t="shared" si="31"/>
        <v>6.25E-2</v>
      </c>
      <c r="AO51" s="1189">
        <f t="shared" si="13"/>
        <v>2.8855049999999998</v>
      </c>
      <c r="AP51" s="1189">
        <f t="shared" si="32"/>
        <v>3.0221616666666664</v>
      </c>
      <c r="AQ51" s="1189">
        <f t="shared" si="33"/>
        <v>7.0002499999999995E-2</v>
      </c>
      <c r="AR51" s="1193">
        <f t="shared" si="34"/>
        <v>4.3666118478855482</v>
      </c>
      <c r="AS51" s="1194">
        <f t="shared" si="11"/>
        <v>1.9549342119713871</v>
      </c>
    </row>
    <row r="52" spans="1:45" ht="11.1" customHeight="1">
      <c r="A52" s="1188" t="s">
        <v>10946</v>
      </c>
      <c r="B52" s="1188" t="s">
        <v>10936</v>
      </c>
      <c r="C52" s="1188" t="s">
        <v>10947</v>
      </c>
      <c r="D52" s="1188" t="s">
        <v>10948</v>
      </c>
      <c r="E52" s="1188" t="s">
        <v>10936</v>
      </c>
      <c r="F52" s="1188" t="s">
        <v>10936</v>
      </c>
      <c r="G52" s="1189">
        <v>4.5</v>
      </c>
      <c r="H52" s="1189">
        <v>1.5</v>
      </c>
      <c r="I52" s="1190">
        <f t="shared" si="0"/>
        <v>48.06</v>
      </c>
      <c r="J52" s="1191">
        <f t="shared" si="1"/>
        <v>9307.3559859906854</v>
      </c>
      <c r="K52" s="1191">
        <f t="shared" si="2"/>
        <v>16380.946535343608</v>
      </c>
      <c r="L52" s="1191">
        <f t="shared" si="3"/>
        <v>594688.35104327078</v>
      </c>
      <c r="M52" s="1190">
        <f t="shared" si="4"/>
        <v>2.9204141013978195</v>
      </c>
      <c r="N52" s="1190">
        <f t="shared" si="5"/>
        <v>0.73439833365723495</v>
      </c>
      <c r="O52" s="1190">
        <f t="shared" si="6"/>
        <v>9.1799791707154368E-2</v>
      </c>
      <c r="P52" s="1192">
        <f t="shared" si="24"/>
        <v>16380.946535343608</v>
      </c>
      <c r="Q52" s="1192">
        <f t="shared" si="25"/>
        <v>9307.3559859906854</v>
      </c>
      <c r="R52" s="1192">
        <f t="shared" si="26"/>
        <v>20831.565414079949</v>
      </c>
      <c r="S52" s="1192">
        <f t="shared" si="27"/>
        <v>11836.116712545429</v>
      </c>
      <c r="T52" s="1192">
        <f t="shared" si="35"/>
        <v>594688.35104327078</v>
      </c>
      <c r="U52" s="1192">
        <f t="shared" si="7"/>
        <v>1030147.6292272022</v>
      </c>
      <c r="V52" s="1189">
        <v>110000</v>
      </c>
      <c r="W52" s="1189">
        <v>62500</v>
      </c>
      <c r="X52" s="1189">
        <v>3.1829999999999998</v>
      </c>
      <c r="Y52" s="1189">
        <v>2</v>
      </c>
      <c r="Z52" s="1189">
        <v>3.5</v>
      </c>
      <c r="AA52" s="1189">
        <v>0.216005</v>
      </c>
      <c r="AB52" s="1189">
        <v>3.7999999999999999E-2</v>
      </c>
      <c r="AC52" s="1189">
        <v>3.453125</v>
      </c>
      <c r="AD52" s="1189">
        <v>0.25</v>
      </c>
      <c r="AE52" s="1189">
        <v>30</v>
      </c>
      <c r="AF52" s="1193">
        <v>2.890625</v>
      </c>
      <c r="AG52" s="1193">
        <v>2.953125</v>
      </c>
      <c r="AH52" s="1189">
        <f t="shared" si="12"/>
        <v>1.4717083333333334</v>
      </c>
      <c r="AI52" s="1189">
        <f t="shared" si="8"/>
        <v>1.98828125</v>
      </c>
      <c r="AJ52" s="1189">
        <f t="shared" si="9"/>
        <v>5.4062577367570066</v>
      </c>
      <c r="AK52" s="1189">
        <f t="shared" si="36"/>
        <v>4.7954156905290004</v>
      </c>
      <c r="AL52" s="1189">
        <f t="shared" si="30"/>
        <v>0.16083833333333333</v>
      </c>
      <c r="AM52" s="1189">
        <f t="shared" si="10"/>
        <v>6.8751101437049584</v>
      </c>
      <c r="AN52" s="1189">
        <f t="shared" si="31"/>
        <v>6.25E-2</v>
      </c>
      <c r="AO52" s="1189">
        <f t="shared" si="13"/>
        <v>2.8855049999999998</v>
      </c>
      <c r="AP52" s="1189">
        <f t="shared" si="32"/>
        <v>3.0221616666666664</v>
      </c>
      <c r="AQ52" s="1189">
        <f t="shared" si="33"/>
        <v>7.0002499999999995E-2</v>
      </c>
      <c r="AR52" s="1193">
        <f t="shared" si="34"/>
        <v>4.2871667835639942</v>
      </c>
      <c r="AS52" s="1194">
        <f t="shared" si="11"/>
        <v>1.9350729458909985</v>
      </c>
    </row>
    <row r="53" spans="1:45" ht="11.1" customHeight="1">
      <c r="A53" s="1188" t="s">
        <v>10946</v>
      </c>
      <c r="B53" s="1188" t="s">
        <v>10936</v>
      </c>
      <c r="C53" s="1188" t="s">
        <v>10947</v>
      </c>
      <c r="D53" s="1188" t="s">
        <v>10948</v>
      </c>
      <c r="E53" s="1188" t="s">
        <v>10936</v>
      </c>
      <c r="F53" s="1188" t="s">
        <v>10936</v>
      </c>
      <c r="G53" s="1189">
        <v>4.5</v>
      </c>
      <c r="H53" s="1189">
        <v>1.75</v>
      </c>
      <c r="I53" s="1190">
        <f t="shared" si="0"/>
        <v>45.890625</v>
      </c>
      <c r="J53" s="1191">
        <f t="shared" si="1"/>
        <v>8161.150724249901</v>
      </c>
      <c r="K53" s="1191">
        <f t="shared" si="2"/>
        <v>14363.625274679824</v>
      </c>
      <c r="L53" s="1191">
        <f t="shared" si="3"/>
        <v>524493.39018962381</v>
      </c>
      <c r="M53" s="1190">
        <f t="shared" si="4"/>
        <v>3.0906665099914012</v>
      </c>
      <c r="N53" s="1190">
        <f t="shared" si="5"/>
        <v>0.7012484088740959</v>
      </c>
      <c r="O53" s="1190">
        <f t="shared" si="6"/>
        <v>0.12494971649029345</v>
      </c>
      <c r="P53" s="1192">
        <f t="shared" si="24"/>
        <v>14363.625274679824</v>
      </c>
      <c r="Q53" s="1192">
        <f t="shared" si="25"/>
        <v>8161.150724249901</v>
      </c>
      <c r="R53" s="1192">
        <f t="shared" si="26"/>
        <v>20710.776997530593</v>
      </c>
      <c r="S53" s="1192">
        <f t="shared" si="27"/>
        <v>11767.486930415109</v>
      </c>
      <c r="T53" s="1192">
        <f t="shared" si="35"/>
        <v>524493.39018962381</v>
      </c>
      <c r="U53" s="1192">
        <f t="shared" si="7"/>
        <v>1030147.6292272022</v>
      </c>
      <c r="V53" s="1189">
        <v>110000</v>
      </c>
      <c r="W53" s="1189">
        <v>62500</v>
      </c>
      <c r="X53" s="1189">
        <v>3.1829999999999998</v>
      </c>
      <c r="Y53" s="1189">
        <v>2</v>
      </c>
      <c r="Z53" s="1189">
        <v>3.5</v>
      </c>
      <c r="AA53" s="1189">
        <v>0.216005</v>
      </c>
      <c r="AB53" s="1189">
        <v>3.7999999999999999E-2</v>
      </c>
      <c r="AC53" s="1189">
        <v>3.453125</v>
      </c>
      <c r="AD53" s="1189">
        <v>0.25</v>
      </c>
      <c r="AE53" s="1189">
        <v>30</v>
      </c>
      <c r="AF53" s="1193">
        <v>2.890625</v>
      </c>
      <c r="AG53" s="1193">
        <v>2.953125</v>
      </c>
      <c r="AH53" s="1189">
        <f t="shared" si="12"/>
        <v>1.4717083333333334</v>
      </c>
      <c r="AI53" s="1189">
        <f t="shared" si="8"/>
        <v>1.98828125</v>
      </c>
      <c r="AJ53" s="1189">
        <f t="shared" si="9"/>
        <v>4.7681217289965803</v>
      </c>
      <c r="AK53" s="1189">
        <f t="shared" si="36"/>
        <v>4.1572796827685732</v>
      </c>
      <c r="AL53" s="1189">
        <f t="shared" si="30"/>
        <v>0.16083833333333333</v>
      </c>
      <c r="AM53" s="1189">
        <f t="shared" si="10"/>
        <v>6.8751101437049584</v>
      </c>
      <c r="AN53" s="1189">
        <f t="shared" si="31"/>
        <v>6.25E-2</v>
      </c>
      <c r="AO53" s="1189">
        <f t="shared" si="13"/>
        <v>2.8855049999999998</v>
      </c>
      <c r="AP53" s="1189">
        <f t="shared" si="32"/>
        <v>3.0221616666666664</v>
      </c>
      <c r="AQ53" s="1189">
        <f t="shared" si="33"/>
        <v>7.0002499999999995E-2</v>
      </c>
      <c r="AR53" s="1193">
        <f t="shared" si="34"/>
        <v>4.191336186718317</v>
      </c>
      <c r="AS53" s="1194">
        <f t="shared" si="11"/>
        <v>1.9111152966795792</v>
      </c>
    </row>
    <row r="54" spans="1:45" ht="11.1" customHeight="1">
      <c r="A54" s="1188" t="s">
        <v>10946</v>
      </c>
      <c r="B54" s="1188" t="s">
        <v>10936</v>
      </c>
      <c r="C54" s="1188" t="s">
        <v>10947</v>
      </c>
      <c r="D54" s="1188" t="s">
        <v>10948</v>
      </c>
      <c r="E54" s="1188" t="s">
        <v>10936</v>
      </c>
      <c r="F54" s="1188" t="s">
        <v>10936</v>
      </c>
      <c r="G54" s="1189">
        <v>4.5</v>
      </c>
      <c r="H54" s="1189">
        <v>2</v>
      </c>
      <c r="I54" s="1190">
        <f t="shared" si="0"/>
        <v>43.387499999999996</v>
      </c>
      <c r="J54" s="1191">
        <f t="shared" si="1"/>
        <v>6853.2623711867018</v>
      </c>
      <c r="K54" s="1191">
        <f t="shared" si="2"/>
        <v>12061.741773288593</v>
      </c>
      <c r="L54" s="1191">
        <f t="shared" si="3"/>
        <v>443499.20458926196</v>
      </c>
      <c r="M54" s="1190">
        <f t="shared" si="4"/>
        <v>3.3941900727439824</v>
      </c>
      <c r="N54" s="1190">
        <f t="shared" si="5"/>
        <v>0.66299849566278157</v>
      </c>
      <c r="O54" s="1190">
        <f t="shared" si="6"/>
        <v>0.16319962970160778</v>
      </c>
      <c r="P54" s="1192">
        <f t="shared" si="24"/>
        <v>12061.741773288593</v>
      </c>
      <c r="Q54" s="1192">
        <f t="shared" si="25"/>
        <v>6853.2623711867018</v>
      </c>
      <c r="R54" s="1192">
        <f t="shared" si="26"/>
        <v>20567.879850516299</v>
      </c>
      <c r="S54" s="1192">
        <f t="shared" si="27"/>
        <v>11686.295369611535</v>
      </c>
      <c r="T54" s="1192">
        <f t="shared" si="35"/>
        <v>443499.20458926196</v>
      </c>
      <c r="U54" s="1192">
        <f t="shared" si="7"/>
        <v>1030147.6292272022</v>
      </c>
      <c r="V54" s="1189">
        <v>110000</v>
      </c>
      <c r="W54" s="1189">
        <v>62500</v>
      </c>
      <c r="X54" s="1189">
        <v>3.1829999999999998</v>
      </c>
      <c r="Y54" s="1189">
        <v>2</v>
      </c>
      <c r="Z54" s="1189">
        <v>3.5</v>
      </c>
      <c r="AA54" s="1189">
        <v>0.216005</v>
      </c>
      <c r="AB54" s="1189">
        <v>3.7999999999999999E-2</v>
      </c>
      <c r="AC54" s="1189">
        <v>3.453125</v>
      </c>
      <c r="AD54" s="1189">
        <v>0.25</v>
      </c>
      <c r="AE54" s="1189">
        <v>30</v>
      </c>
      <c r="AF54" s="1193">
        <v>2.890625</v>
      </c>
      <c r="AG54" s="1193">
        <v>2.953125</v>
      </c>
      <c r="AH54" s="1189">
        <f t="shared" si="12"/>
        <v>1.4717083333333334</v>
      </c>
      <c r="AI54" s="1189">
        <f t="shared" si="8"/>
        <v>1.98828125</v>
      </c>
      <c r="AJ54" s="1189">
        <f t="shared" si="9"/>
        <v>4.0318109508114723</v>
      </c>
      <c r="AK54" s="1189">
        <f t="shared" si="36"/>
        <v>3.4209689045834657</v>
      </c>
      <c r="AL54" s="1189">
        <f t="shared" si="30"/>
        <v>0.16083833333333333</v>
      </c>
      <c r="AM54" s="1189">
        <f t="shared" si="10"/>
        <v>6.8751101437049584</v>
      </c>
      <c r="AN54" s="1189">
        <f t="shared" si="31"/>
        <v>6.25E-2</v>
      </c>
      <c r="AO54" s="1189">
        <f t="shared" si="13"/>
        <v>2.8855049999999998</v>
      </c>
      <c r="AP54" s="1189">
        <f t="shared" si="32"/>
        <v>3.0221616666666664</v>
      </c>
      <c r="AQ54" s="1189">
        <f t="shared" si="33"/>
        <v>7.0002499999999995E-2</v>
      </c>
      <c r="AR54" s="1193">
        <f t="shared" si="34"/>
        <v>4.0779650599403672</v>
      </c>
      <c r="AS54" s="1194">
        <f t="shared" si="11"/>
        <v>1.8827725149850918</v>
      </c>
    </row>
    <row r="55" spans="1:45" ht="11.1" customHeight="1">
      <c r="A55" s="1188" t="s">
        <v>10946</v>
      </c>
      <c r="B55" s="1188" t="s">
        <v>10936</v>
      </c>
      <c r="C55" s="1188" t="s">
        <v>10947</v>
      </c>
      <c r="D55" s="1188" t="s">
        <v>10948</v>
      </c>
      <c r="E55" s="1188" t="s">
        <v>10936</v>
      </c>
      <c r="F55" s="1188" t="s">
        <v>10936</v>
      </c>
      <c r="G55" s="1189">
        <v>4.5</v>
      </c>
      <c r="H55" s="1189">
        <v>2.125</v>
      </c>
      <c r="I55" s="1190">
        <f t="shared" si="0"/>
        <v>42.010781250000001</v>
      </c>
      <c r="J55" s="1191">
        <f t="shared" si="1"/>
        <v>6140.821129965525</v>
      </c>
      <c r="K55" s="1191">
        <f t="shared" si="2"/>
        <v>10807.845188739324</v>
      </c>
      <c r="L55" s="1191">
        <f t="shared" si="3"/>
        <v>398952.40250906296</v>
      </c>
      <c r="M55" s="1190">
        <f t="shared" si="4"/>
        <v>3.6306429266956113</v>
      </c>
      <c r="N55" s="1190">
        <f t="shared" si="5"/>
        <v>0.64196104339655868</v>
      </c>
      <c r="O55" s="1190">
        <f t="shared" si="6"/>
        <v>0.18423708196783065</v>
      </c>
      <c r="P55" s="1192">
        <f t="shared" si="24"/>
        <v>10807.845188739324</v>
      </c>
      <c r="Q55" s="1192">
        <f t="shared" si="25"/>
        <v>6140.821129965525</v>
      </c>
      <c r="R55" s="1192">
        <f t="shared" si="26"/>
        <v>20487.566482497172</v>
      </c>
      <c r="S55" s="1192">
        <f t="shared" si="27"/>
        <v>11640.662774146122</v>
      </c>
      <c r="T55" s="1192">
        <f t="shared" si="35"/>
        <v>398952.40250906296</v>
      </c>
      <c r="U55" s="1192">
        <f t="shared" si="7"/>
        <v>1030147.6292272022</v>
      </c>
      <c r="V55" s="1189">
        <v>110000</v>
      </c>
      <c r="W55" s="1189">
        <v>62500</v>
      </c>
      <c r="X55" s="1189">
        <v>3.1829999999999998</v>
      </c>
      <c r="Y55" s="1189">
        <v>2</v>
      </c>
      <c r="Z55" s="1189">
        <v>3.5</v>
      </c>
      <c r="AA55" s="1189">
        <v>0.216005</v>
      </c>
      <c r="AB55" s="1189">
        <v>3.7999999999999999E-2</v>
      </c>
      <c r="AC55" s="1189">
        <v>3.453125</v>
      </c>
      <c r="AD55" s="1189">
        <v>0.25</v>
      </c>
      <c r="AE55" s="1189">
        <v>30</v>
      </c>
      <c r="AF55" s="1193">
        <v>2.890625</v>
      </c>
      <c r="AG55" s="1193">
        <v>2.953125</v>
      </c>
      <c r="AH55" s="1189">
        <f t="shared" si="12"/>
        <v>1.4717083333333334</v>
      </c>
      <c r="AI55" s="1189">
        <f t="shared" si="8"/>
        <v>1.98828125</v>
      </c>
      <c r="AJ55" s="1189">
        <f t="shared" si="9"/>
        <v>3.6268400228096631</v>
      </c>
      <c r="AK55" s="1189">
        <f t="shared" si="36"/>
        <v>3.015997976581656</v>
      </c>
      <c r="AL55" s="1189">
        <f t="shared" si="30"/>
        <v>0.16083833333333333</v>
      </c>
      <c r="AM55" s="1189">
        <f t="shared" si="10"/>
        <v>6.8751101437049584</v>
      </c>
      <c r="AN55" s="1189">
        <f t="shared" si="31"/>
        <v>6.25E-2</v>
      </c>
      <c r="AO55" s="1189">
        <f t="shared" si="13"/>
        <v>2.8855049999999998</v>
      </c>
      <c r="AP55" s="1189">
        <f t="shared" si="32"/>
        <v>3.0221616666666664</v>
      </c>
      <c r="AQ55" s="1189">
        <f t="shared" si="33"/>
        <v>7.0002499999999995E-2</v>
      </c>
      <c r="AR55" s="1193">
        <f t="shared" si="34"/>
        <v>4.0142463838302751</v>
      </c>
      <c r="AS55" s="1194">
        <f t="shared" si="11"/>
        <v>1.8668428459575688</v>
      </c>
    </row>
    <row r="56" spans="1:45" ht="11.1" customHeight="1">
      <c r="A56" s="1195" t="s">
        <v>10949</v>
      </c>
      <c r="B56" s="1195" t="s">
        <v>10936</v>
      </c>
      <c r="C56" s="1195" t="s">
        <v>10936</v>
      </c>
      <c r="D56" s="1195" t="s">
        <v>10936</v>
      </c>
      <c r="E56" s="1195" t="s">
        <v>10936</v>
      </c>
      <c r="F56" s="1195" t="s">
        <v>10936</v>
      </c>
      <c r="G56" s="1189">
        <v>4.5</v>
      </c>
      <c r="H56" s="1189">
        <v>1.75</v>
      </c>
      <c r="I56" s="1190">
        <f t="shared" si="0"/>
        <v>45.890625</v>
      </c>
      <c r="J56" s="1191">
        <f t="shared" si="1"/>
        <v>9038.4577876804415</v>
      </c>
      <c r="K56" s="1191">
        <f t="shared" si="2"/>
        <v>15907.685706317576</v>
      </c>
      <c r="L56" s="1191">
        <f t="shared" si="3"/>
        <v>716678.85773328075</v>
      </c>
      <c r="M56" s="1190">
        <f t="shared" si="4"/>
        <v>1.9174386103666983</v>
      </c>
      <c r="N56" s="1190">
        <f t="shared" si="5"/>
        <v>0.7012484088740959</v>
      </c>
      <c r="O56" s="1190">
        <f t="shared" si="6"/>
        <v>0.12494971649029345</v>
      </c>
      <c r="P56" s="1192">
        <f t="shared" si="24"/>
        <v>21327.198752783403</v>
      </c>
      <c r="Q56" s="1192">
        <f t="shared" si="25"/>
        <v>12117.726564081479</v>
      </c>
      <c r="R56" s="1192">
        <f t="shared" si="26"/>
        <v>15907.685706317576</v>
      </c>
      <c r="S56" s="1192">
        <f t="shared" si="27"/>
        <v>9038.4577876804415</v>
      </c>
      <c r="T56" s="1192">
        <f t="shared" si="35"/>
        <v>716678.85773328075</v>
      </c>
      <c r="U56" s="1192">
        <f t="shared" si="7"/>
        <v>869308.91402312904</v>
      </c>
      <c r="V56" s="1189">
        <v>110000</v>
      </c>
      <c r="W56" s="1189">
        <v>62500</v>
      </c>
      <c r="X56" s="1189">
        <v>3.5310000000000001</v>
      </c>
      <c r="Y56" s="1189">
        <v>2</v>
      </c>
      <c r="Z56" s="1189">
        <v>3.75</v>
      </c>
      <c r="AA56" s="1189">
        <v>0.216005</v>
      </c>
      <c r="AB56" s="1189">
        <v>3.7999999999999999E-2</v>
      </c>
      <c r="AC56" s="1189">
        <v>3.8125</v>
      </c>
      <c r="AD56" s="1189">
        <v>0.25</v>
      </c>
      <c r="AE56" s="1189">
        <v>30</v>
      </c>
      <c r="AF56" s="1193">
        <v>3.234375</v>
      </c>
      <c r="AG56" s="1193">
        <v>3.234375</v>
      </c>
      <c r="AH56" s="1189">
        <f t="shared" si="12"/>
        <v>1.6352916666666668</v>
      </c>
      <c r="AI56" s="1189">
        <f t="shared" si="8"/>
        <v>2.078125</v>
      </c>
      <c r="AJ56" s="1189">
        <f t="shared" si="9"/>
        <v>6.5152623430298249</v>
      </c>
      <c r="AK56" s="1189">
        <f t="shared" si="36"/>
        <v>5.8109109721092942</v>
      </c>
      <c r="AL56" s="1189">
        <f t="shared" si="30"/>
        <v>0.16083833333333333</v>
      </c>
      <c r="AM56" s="1189">
        <f t="shared" si="10"/>
        <v>4.8596511360217116</v>
      </c>
      <c r="AN56" s="1189">
        <f t="shared" si="31"/>
        <v>6.25E-2</v>
      </c>
      <c r="AO56" s="1189">
        <f t="shared" si="13"/>
        <v>3.1918383333333336</v>
      </c>
      <c r="AP56" s="1189">
        <f t="shared" si="32"/>
        <v>3.3701616666666667</v>
      </c>
      <c r="AQ56" s="1189">
        <f t="shared" si="33"/>
        <v>7.0002499999999995E-2</v>
      </c>
      <c r="AR56" s="1193">
        <f t="shared" si="34"/>
        <v>4.7284235913747663</v>
      </c>
      <c r="AS56" s="1194">
        <f t="shared" si="11"/>
        <v>2.078125</v>
      </c>
    </row>
    <row r="57" spans="1:45" ht="11.1" customHeight="1">
      <c r="A57" s="1195" t="s">
        <v>10949</v>
      </c>
      <c r="B57" s="1195" t="s">
        <v>10936</v>
      </c>
      <c r="C57" s="1195" t="s">
        <v>10936</v>
      </c>
      <c r="D57" s="1195" t="s">
        <v>10936</v>
      </c>
      <c r="E57" s="1195" t="s">
        <v>10936</v>
      </c>
      <c r="F57" s="1195" t="s">
        <v>10936</v>
      </c>
      <c r="G57" s="1189">
        <v>4.5</v>
      </c>
      <c r="H57" s="1189">
        <v>2</v>
      </c>
      <c r="I57" s="1190">
        <f t="shared" si="0"/>
        <v>43.387499999999996</v>
      </c>
      <c r="J57" s="1191">
        <f t="shared" si="1"/>
        <v>9038.4577876804415</v>
      </c>
      <c r="K57" s="1191">
        <f t="shared" si="2"/>
        <v>15907.685706317576</v>
      </c>
      <c r="L57" s="1191">
        <f t="shared" si="3"/>
        <v>635684.67213291896</v>
      </c>
      <c r="M57" s="1190">
        <f t="shared" si="4"/>
        <v>2.0297846225779601</v>
      </c>
      <c r="N57" s="1190">
        <f t="shared" si="5"/>
        <v>0.66299849566278157</v>
      </c>
      <c r="O57" s="1190">
        <f t="shared" si="6"/>
        <v>0.16319962970160778</v>
      </c>
      <c r="P57" s="1192">
        <f t="shared" si="24"/>
        <v>18916.943342735289</v>
      </c>
      <c r="Q57" s="1192">
        <f t="shared" si="25"/>
        <v>10748.263262917779</v>
      </c>
      <c r="R57" s="1192">
        <f t="shared" si="26"/>
        <v>15907.685706317576</v>
      </c>
      <c r="S57" s="1192">
        <f t="shared" si="27"/>
        <v>9038.4577876804415</v>
      </c>
      <c r="T57" s="1192">
        <f t="shared" si="35"/>
        <v>635684.67213291896</v>
      </c>
      <c r="U57" s="1192">
        <f t="shared" si="7"/>
        <v>869308.91402312904</v>
      </c>
      <c r="V57" s="1189">
        <v>110000</v>
      </c>
      <c r="W57" s="1189">
        <v>62500</v>
      </c>
      <c r="X57" s="1189">
        <v>3.5310000000000001</v>
      </c>
      <c r="Y57" s="1189">
        <v>2</v>
      </c>
      <c r="Z57" s="1189">
        <v>3.75</v>
      </c>
      <c r="AA57" s="1189">
        <v>0.216005</v>
      </c>
      <c r="AB57" s="1189">
        <v>3.7999999999999999E-2</v>
      </c>
      <c r="AC57" s="1189">
        <v>3.8125</v>
      </c>
      <c r="AD57" s="1189">
        <v>0.25</v>
      </c>
      <c r="AE57" s="1189">
        <v>30</v>
      </c>
      <c r="AF57" s="1193">
        <v>3.234375</v>
      </c>
      <c r="AG57" s="1193">
        <v>3.234375</v>
      </c>
      <c r="AH57" s="1189">
        <f t="shared" si="12"/>
        <v>1.6352916666666668</v>
      </c>
      <c r="AI57" s="1189">
        <f t="shared" si="8"/>
        <v>2.078125</v>
      </c>
      <c r="AJ57" s="1189">
        <f t="shared" si="9"/>
        <v>5.7789515648447178</v>
      </c>
      <c r="AK57" s="1189">
        <f t="shared" si="36"/>
        <v>5.0746001939241863</v>
      </c>
      <c r="AL57" s="1189">
        <f t="shared" si="30"/>
        <v>0.16083833333333333</v>
      </c>
      <c r="AM57" s="1189">
        <f t="shared" si="10"/>
        <v>4.8596511360217116</v>
      </c>
      <c r="AN57" s="1189">
        <f t="shared" si="31"/>
        <v>6.25E-2</v>
      </c>
      <c r="AO57" s="1189">
        <f t="shared" si="13"/>
        <v>3.1918383333333336</v>
      </c>
      <c r="AP57" s="1189">
        <f t="shared" si="32"/>
        <v>3.3701616666666667</v>
      </c>
      <c r="AQ57" s="1189">
        <f t="shared" si="33"/>
        <v>7.0002499999999995E-2</v>
      </c>
      <c r="AR57" s="1193">
        <f t="shared" si="34"/>
        <v>4.6282274857086971</v>
      </c>
      <c r="AS57" s="1194">
        <f t="shared" si="11"/>
        <v>2.078125</v>
      </c>
    </row>
    <row r="58" spans="1:45" ht="11.1" customHeight="1">
      <c r="A58" s="1195" t="s">
        <v>10949</v>
      </c>
      <c r="B58" s="1195" t="s">
        <v>10936</v>
      </c>
      <c r="C58" s="1195" t="s">
        <v>10936</v>
      </c>
      <c r="D58" s="1195" t="s">
        <v>10936</v>
      </c>
      <c r="E58" s="1195" t="s">
        <v>10936</v>
      </c>
      <c r="F58" s="1195" t="s">
        <v>10936</v>
      </c>
      <c r="G58" s="1189">
        <v>4.5</v>
      </c>
      <c r="H58" s="1189">
        <v>2.25</v>
      </c>
      <c r="I58" s="1190">
        <f t="shared" si="0"/>
        <v>40.550624999999997</v>
      </c>
      <c r="J58" s="1191">
        <f t="shared" si="1"/>
        <v>9038.4577876804415</v>
      </c>
      <c r="K58" s="1191">
        <f t="shared" si="2"/>
        <v>15907.685706317576</v>
      </c>
      <c r="L58" s="1191">
        <f t="shared" si="3"/>
        <v>543891.26178584213</v>
      </c>
      <c r="M58" s="1190">
        <f t="shared" si="4"/>
        <v>2.2188496916709273</v>
      </c>
      <c r="N58" s="1190">
        <f t="shared" si="5"/>
        <v>0.61964859402329198</v>
      </c>
      <c r="O58" s="1190">
        <f t="shared" si="6"/>
        <v>0.20654953134109735</v>
      </c>
      <c r="P58" s="1192">
        <f t="shared" si="24"/>
        <v>16185.320544680753</v>
      </c>
      <c r="Q58" s="1192">
        <f t="shared" si="25"/>
        <v>9196.2048549322481</v>
      </c>
      <c r="R58" s="1192">
        <f t="shared" si="26"/>
        <v>15907.685706317576</v>
      </c>
      <c r="S58" s="1192">
        <f t="shared" si="27"/>
        <v>9038.4577876804415</v>
      </c>
      <c r="T58" s="1192">
        <f t="shared" si="35"/>
        <v>543891.26178584213</v>
      </c>
      <c r="U58" s="1192">
        <f t="shared" si="7"/>
        <v>869308.91402312904</v>
      </c>
      <c r="V58" s="1189">
        <v>110000</v>
      </c>
      <c r="W58" s="1189">
        <v>62500</v>
      </c>
      <c r="X58" s="1189">
        <v>3.5310000000000001</v>
      </c>
      <c r="Y58" s="1189">
        <v>2</v>
      </c>
      <c r="Z58" s="1189">
        <v>3.75</v>
      </c>
      <c r="AA58" s="1189">
        <v>0.216005</v>
      </c>
      <c r="AB58" s="1189">
        <v>3.7999999999999999E-2</v>
      </c>
      <c r="AC58" s="1189">
        <v>3.8125</v>
      </c>
      <c r="AD58" s="1189">
        <v>0.25</v>
      </c>
      <c r="AE58" s="1189">
        <v>30</v>
      </c>
      <c r="AF58" s="1193">
        <v>3.234375</v>
      </c>
      <c r="AG58" s="1193">
        <v>3.234375</v>
      </c>
      <c r="AH58" s="1189">
        <f t="shared" si="12"/>
        <v>1.6352916666666668</v>
      </c>
      <c r="AI58" s="1189">
        <f t="shared" si="8"/>
        <v>2.078125</v>
      </c>
      <c r="AJ58" s="1189">
        <f t="shared" si="9"/>
        <v>4.9444660162349283</v>
      </c>
      <c r="AK58" s="1189">
        <f t="shared" si="36"/>
        <v>4.2401146453143976</v>
      </c>
      <c r="AL58" s="1189">
        <f t="shared" si="30"/>
        <v>0.16083833333333333</v>
      </c>
      <c r="AM58" s="1189">
        <f t="shared" si="10"/>
        <v>4.8596511360217116</v>
      </c>
      <c r="AN58" s="1189">
        <f t="shared" si="31"/>
        <v>6.25E-2</v>
      </c>
      <c r="AO58" s="1189">
        <f t="shared" si="13"/>
        <v>3.1918383333333336</v>
      </c>
      <c r="AP58" s="1189">
        <f t="shared" si="32"/>
        <v>3.3701616666666667</v>
      </c>
      <c r="AQ58" s="1189">
        <f t="shared" si="33"/>
        <v>7.0002499999999995E-2</v>
      </c>
      <c r="AR58" s="1193">
        <f t="shared" si="34"/>
        <v>4.5119828966286484</v>
      </c>
      <c r="AS58" s="1194">
        <f t="shared" si="11"/>
        <v>2.078125</v>
      </c>
    </row>
    <row r="59" spans="1:45" ht="11.1" customHeight="1">
      <c r="A59" s="1195" t="s">
        <v>10949</v>
      </c>
      <c r="B59" s="1195" t="s">
        <v>10936</v>
      </c>
      <c r="C59" s="1195" t="s">
        <v>10936</v>
      </c>
      <c r="D59" s="1195" t="s">
        <v>10936</v>
      </c>
      <c r="E59" s="1195" t="s">
        <v>10936</v>
      </c>
      <c r="F59" s="1195" t="s">
        <v>10936</v>
      </c>
      <c r="G59" s="1189">
        <v>4.5</v>
      </c>
      <c r="H59" s="1189">
        <v>2.5</v>
      </c>
      <c r="I59" s="1190">
        <f t="shared" si="0"/>
        <v>37.379999999999995</v>
      </c>
      <c r="J59" s="1191">
        <f t="shared" si="1"/>
        <v>7410.7400547852894</v>
      </c>
      <c r="K59" s="1191">
        <f t="shared" si="2"/>
        <v>13042.902496422108</v>
      </c>
      <c r="L59" s="1191">
        <f t="shared" si="3"/>
        <v>441298.62669205049</v>
      </c>
      <c r="M59" s="1190">
        <f t="shared" si="4"/>
        <v>2.5502556482690819</v>
      </c>
      <c r="N59" s="1190">
        <f t="shared" si="5"/>
        <v>0.57119870395562722</v>
      </c>
      <c r="O59" s="1190">
        <f t="shared" si="6"/>
        <v>0.25499942140876219</v>
      </c>
      <c r="P59" s="1192">
        <f t="shared" si="24"/>
        <v>13042.902496422108</v>
      </c>
      <c r="Q59" s="1192">
        <f t="shared" si="25"/>
        <v>7410.7400547852894</v>
      </c>
      <c r="R59" s="1192">
        <f t="shared" si="26"/>
        <v>15799.358373210614</v>
      </c>
      <c r="S59" s="1192">
        <f t="shared" si="27"/>
        <v>8976.9081665969406</v>
      </c>
      <c r="T59" s="1192">
        <f t="shared" si="35"/>
        <v>441298.62669205049</v>
      </c>
      <c r="U59" s="1192">
        <f t="shared" si="7"/>
        <v>869308.91402312904</v>
      </c>
      <c r="V59" s="1189">
        <v>110000</v>
      </c>
      <c r="W59" s="1189">
        <v>62500</v>
      </c>
      <c r="X59" s="1189">
        <v>3.5310000000000001</v>
      </c>
      <c r="Y59" s="1189">
        <v>2</v>
      </c>
      <c r="Z59" s="1189">
        <v>3.75</v>
      </c>
      <c r="AA59" s="1189">
        <v>0.216005</v>
      </c>
      <c r="AB59" s="1189">
        <v>3.7999999999999999E-2</v>
      </c>
      <c r="AC59" s="1189">
        <v>3.8125</v>
      </c>
      <c r="AD59" s="1189">
        <v>0.25</v>
      </c>
      <c r="AE59" s="1189">
        <v>30</v>
      </c>
      <c r="AF59" s="1193">
        <v>3.234375</v>
      </c>
      <c r="AG59" s="1193">
        <v>3.234375</v>
      </c>
      <c r="AH59" s="1189">
        <f t="shared" si="12"/>
        <v>1.6352916666666668</v>
      </c>
      <c r="AI59" s="1189">
        <f t="shared" si="8"/>
        <v>2.078125</v>
      </c>
      <c r="AJ59" s="1189">
        <f t="shared" si="9"/>
        <v>4.011805697200459</v>
      </c>
      <c r="AK59" s="1189">
        <f t="shared" si="36"/>
        <v>3.3074543262799279</v>
      </c>
      <c r="AL59" s="1189">
        <f t="shared" si="30"/>
        <v>0.16083833333333333</v>
      </c>
      <c r="AM59" s="1189">
        <f t="shared" si="10"/>
        <v>4.8596511360217116</v>
      </c>
      <c r="AN59" s="1189">
        <f t="shared" si="31"/>
        <v>6.25E-2</v>
      </c>
      <c r="AO59" s="1189">
        <f t="shared" si="13"/>
        <v>3.1918383333333336</v>
      </c>
      <c r="AP59" s="1189">
        <f t="shared" si="32"/>
        <v>3.3701616666666667</v>
      </c>
      <c r="AQ59" s="1189">
        <f t="shared" si="33"/>
        <v>7.0002499999999995E-2</v>
      </c>
      <c r="AR59" s="1193">
        <f t="shared" si="34"/>
        <v>4.378411773630873</v>
      </c>
      <c r="AS59" s="1194">
        <f t="shared" si="11"/>
        <v>2.0477279434077182</v>
      </c>
    </row>
    <row r="60" spans="1:45" ht="11.1" customHeight="1">
      <c r="A60" s="1195" t="s">
        <v>10949</v>
      </c>
      <c r="B60" s="1195" t="s">
        <v>10936</v>
      </c>
      <c r="C60" s="1195" t="s">
        <v>10936</v>
      </c>
      <c r="D60" s="1195" t="s">
        <v>10936</v>
      </c>
      <c r="E60" s="1195" t="s">
        <v>10936</v>
      </c>
      <c r="F60" s="1195" t="s">
        <v>10936</v>
      </c>
      <c r="G60" s="1189">
        <v>4.75</v>
      </c>
      <c r="H60" s="1189">
        <v>1.75</v>
      </c>
      <c r="I60" s="1190">
        <f t="shared" si="0"/>
        <v>52.064999999999998</v>
      </c>
      <c r="J60" s="1191">
        <f t="shared" si="1"/>
        <v>12272.751524825608</v>
      </c>
      <c r="K60" s="1191">
        <f t="shared" si="2"/>
        <v>21600.042683693071</v>
      </c>
      <c r="L60" s="1191">
        <f t="shared" si="3"/>
        <v>716678.85773328075</v>
      </c>
      <c r="M60" s="1190">
        <f t="shared" si="4"/>
        <v>2.4037226471156403</v>
      </c>
      <c r="N60" s="1190">
        <f t="shared" si="5"/>
        <v>0.79559819479533789</v>
      </c>
      <c r="O60" s="1190">
        <f t="shared" si="6"/>
        <v>0.12494971649029345</v>
      </c>
      <c r="P60" s="1192">
        <f t="shared" si="24"/>
        <v>21600.042683693071</v>
      </c>
      <c r="Q60" s="1192">
        <f t="shared" si="25"/>
        <v>12272.751524825608</v>
      </c>
      <c r="R60" s="1192">
        <f t="shared" si="26"/>
        <v>22132.552790516489</v>
      </c>
      <c r="S60" s="1192">
        <f t="shared" si="27"/>
        <v>12575.314085520733</v>
      </c>
      <c r="T60" s="1192">
        <f t="shared" si="35"/>
        <v>716678.85773328075</v>
      </c>
      <c r="U60" s="1192">
        <f t="shared" si="7"/>
        <v>1069094.5718373549</v>
      </c>
      <c r="V60" s="1189">
        <v>110000</v>
      </c>
      <c r="W60" s="1189">
        <v>62500</v>
      </c>
      <c r="X60" s="1189">
        <v>3.5310000000000001</v>
      </c>
      <c r="Y60" s="1189">
        <v>2</v>
      </c>
      <c r="Z60" s="1189">
        <v>3.75</v>
      </c>
      <c r="AA60" s="1189">
        <v>0.216005</v>
      </c>
      <c r="AB60" s="1189">
        <v>3.7999999999999999E-2</v>
      </c>
      <c r="AC60" s="1189">
        <v>3.8125</v>
      </c>
      <c r="AD60" s="1189">
        <v>0.25</v>
      </c>
      <c r="AE60" s="1189">
        <v>30</v>
      </c>
      <c r="AF60" s="1193">
        <v>3.234375</v>
      </c>
      <c r="AG60" s="1193">
        <v>3.234375</v>
      </c>
      <c r="AH60" s="1189">
        <f t="shared" si="12"/>
        <v>1.6352916666666668</v>
      </c>
      <c r="AI60" s="1189">
        <f t="shared" si="8"/>
        <v>2.140625</v>
      </c>
      <c r="AJ60" s="1189">
        <f t="shared" si="9"/>
        <v>6.5152623430298249</v>
      </c>
      <c r="AK60" s="1189">
        <f t="shared" si="36"/>
        <v>5.8109109721092942</v>
      </c>
      <c r="AL60" s="1189">
        <f t="shared" si="30"/>
        <v>0.16083833333333333</v>
      </c>
      <c r="AM60" s="1189">
        <f t="shared" si="10"/>
        <v>6.6758843888783108</v>
      </c>
      <c r="AN60" s="1189">
        <f t="shared" si="31"/>
        <v>6.25E-2</v>
      </c>
      <c r="AO60" s="1189">
        <f t="shared" si="13"/>
        <v>3.1918383333333336</v>
      </c>
      <c r="AP60" s="1189">
        <f t="shared" si="32"/>
        <v>3.3701616666666667</v>
      </c>
      <c r="AQ60" s="1189">
        <f t="shared" si="33"/>
        <v>7.0002499999999995E-2</v>
      </c>
      <c r="AR60" s="1193">
        <f t="shared" si="34"/>
        <v>4.7284235913747663</v>
      </c>
      <c r="AS60" s="1194">
        <f t="shared" si="11"/>
        <v>2.1352308978436918</v>
      </c>
    </row>
    <row r="61" spans="1:45" ht="11.1" customHeight="1">
      <c r="A61" s="1195" t="s">
        <v>10949</v>
      </c>
      <c r="B61" s="1195" t="s">
        <v>10936</v>
      </c>
      <c r="C61" s="1195" t="s">
        <v>10936</v>
      </c>
      <c r="D61" s="1195" t="s">
        <v>10936</v>
      </c>
      <c r="E61" s="1195" t="s">
        <v>10936</v>
      </c>
      <c r="F61" s="1195" t="s">
        <v>10936</v>
      </c>
      <c r="G61" s="1189">
        <v>4.75</v>
      </c>
      <c r="H61" s="1189">
        <v>2</v>
      </c>
      <c r="I61" s="1190">
        <f t="shared" si="0"/>
        <v>49.561875000000001</v>
      </c>
      <c r="J61" s="1191">
        <f t="shared" si="1"/>
        <v>10825.452890958652</v>
      </c>
      <c r="K61" s="1191">
        <f t="shared" si="2"/>
        <v>19052.797088087227</v>
      </c>
      <c r="L61" s="1191">
        <f t="shared" si="3"/>
        <v>635684.67213291896</v>
      </c>
      <c r="M61" s="1190">
        <f t="shared" si="4"/>
        <v>2.5445608739070029</v>
      </c>
      <c r="N61" s="1190">
        <f t="shared" si="5"/>
        <v>0.75734828158402367</v>
      </c>
      <c r="O61" s="1190">
        <f t="shared" si="6"/>
        <v>0.16319962970160778</v>
      </c>
      <c r="P61" s="1192">
        <f t="shared" si="24"/>
        <v>19052.797088087227</v>
      </c>
      <c r="Q61" s="1192">
        <f t="shared" si="25"/>
        <v>10825.452890958652</v>
      </c>
      <c r="R61" s="1192">
        <f t="shared" si="26"/>
        <v>22009.921560615363</v>
      </c>
      <c r="S61" s="1192">
        <f t="shared" si="27"/>
        <v>12505.637250349639</v>
      </c>
      <c r="T61" s="1192">
        <f t="shared" si="35"/>
        <v>635684.67213291896</v>
      </c>
      <c r="U61" s="1192">
        <f t="shared" si="7"/>
        <v>1069094.5718373549</v>
      </c>
      <c r="V61" s="1189">
        <v>110000</v>
      </c>
      <c r="W61" s="1189">
        <v>62500</v>
      </c>
      <c r="X61" s="1189">
        <v>3.5310000000000001</v>
      </c>
      <c r="Y61" s="1189">
        <v>2</v>
      </c>
      <c r="Z61" s="1189">
        <v>3.75</v>
      </c>
      <c r="AA61" s="1189">
        <v>0.216005</v>
      </c>
      <c r="AB61" s="1189">
        <v>3.7999999999999999E-2</v>
      </c>
      <c r="AC61" s="1189">
        <v>3.8125</v>
      </c>
      <c r="AD61" s="1189">
        <v>0.25</v>
      </c>
      <c r="AE61" s="1189">
        <v>30</v>
      </c>
      <c r="AF61" s="1193">
        <v>3.234375</v>
      </c>
      <c r="AG61" s="1193">
        <v>3.234375</v>
      </c>
      <c r="AH61" s="1189">
        <f t="shared" si="12"/>
        <v>1.6352916666666668</v>
      </c>
      <c r="AI61" s="1189">
        <f t="shared" si="8"/>
        <v>2.140625</v>
      </c>
      <c r="AJ61" s="1189">
        <f t="shared" si="9"/>
        <v>5.7789515648447178</v>
      </c>
      <c r="AK61" s="1189">
        <f t="shared" si="36"/>
        <v>5.0746001939241863</v>
      </c>
      <c r="AL61" s="1189">
        <f t="shared" si="30"/>
        <v>0.16083833333333333</v>
      </c>
      <c r="AM61" s="1189">
        <f t="shared" si="10"/>
        <v>6.6758843888783108</v>
      </c>
      <c r="AN61" s="1189">
        <f t="shared" si="31"/>
        <v>6.25E-2</v>
      </c>
      <c r="AO61" s="1189">
        <f t="shared" si="13"/>
        <v>3.1918383333333336</v>
      </c>
      <c r="AP61" s="1189">
        <f t="shared" si="32"/>
        <v>3.3701616666666667</v>
      </c>
      <c r="AQ61" s="1189">
        <f t="shared" si="33"/>
        <v>7.0002499999999995E-2</v>
      </c>
      <c r="AR61" s="1193">
        <f t="shared" si="34"/>
        <v>4.6282274857086971</v>
      </c>
      <c r="AS61" s="1194">
        <f t="shared" si="11"/>
        <v>2.1101818714271743</v>
      </c>
    </row>
    <row r="62" spans="1:45" ht="11.1" customHeight="1">
      <c r="A62" s="1195" t="s">
        <v>10949</v>
      </c>
      <c r="B62" s="1195" t="s">
        <v>10936</v>
      </c>
      <c r="C62" s="1195" t="s">
        <v>10936</v>
      </c>
      <c r="D62" s="1195" t="s">
        <v>10936</v>
      </c>
      <c r="E62" s="1195" t="s">
        <v>10936</v>
      </c>
      <c r="F62" s="1195" t="s">
        <v>10936</v>
      </c>
      <c r="G62" s="1189">
        <v>4.75</v>
      </c>
      <c r="H62" s="1189">
        <v>2.25</v>
      </c>
      <c r="I62" s="1190">
        <f t="shared" si="0"/>
        <v>46.725000000000001</v>
      </c>
      <c r="J62" s="1191">
        <f t="shared" si="1"/>
        <v>9202.3766283860405</v>
      </c>
      <c r="K62" s="1191">
        <f t="shared" si="2"/>
        <v>16196.182865959428</v>
      </c>
      <c r="L62" s="1191">
        <f t="shared" si="3"/>
        <v>543891.26178584213</v>
      </c>
      <c r="M62" s="1190">
        <f t="shared" si="4"/>
        <v>2.7815749748540659</v>
      </c>
      <c r="N62" s="1190">
        <f t="shared" si="5"/>
        <v>0.71399837994453408</v>
      </c>
      <c r="O62" s="1190">
        <f t="shared" si="6"/>
        <v>0.20654953134109735</v>
      </c>
      <c r="P62" s="1192">
        <f t="shared" si="24"/>
        <v>16196.182865959428</v>
      </c>
      <c r="Q62" s="1192">
        <f t="shared" si="25"/>
        <v>9202.3766283860405</v>
      </c>
      <c r="R62" s="1192">
        <f t="shared" si="26"/>
        <v>21867.648397067998</v>
      </c>
      <c r="S62" s="1192">
        <f t="shared" si="27"/>
        <v>12424.800225606819</v>
      </c>
      <c r="T62" s="1192">
        <f t="shared" si="35"/>
        <v>543891.26178584213</v>
      </c>
      <c r="U62" s="1192">
        <f t="shared" si="7"/>
        <v>1069094.5718373549</v>
      </c>
      <c r="V62" s="1189">
        <v>110000</v>
      </c>
      <c r="W62" s="1189">
        <v>62500</v>
      </c>
      <c r="X62" s="1189">
        <v>3.5310000000000001</v>
      </c>
      <c r="Y62" s="1189">
        <v>2</v>
      </c>
      <c r="Z62" s="1189">
        <v>3.75</v>
      </c>
      <c r="AA62" s="1189">
        <v>0.216005</v>
      </c>
      <c r="AB62" s="1189">
        <v>3.7999999999999999E-2</v>
      </c>
      <c r="AC62" s="1189">
        <v>3.8125</v>
      </c>
      <c r="AD62" s="1189">
        <v>0.25</v>
      </c>
      <c r="AE62" s="1189">
        <v>30</v>
      </c>
      <c r="AF62" s="1193">
        <v>3.234375</v>
      </c>
      <c r="AG62" s="1193">
        <v>3.234375</v>
      </c>
      <c r="AH62" s="1189">
        <f t="shared" si="12"/>
        <v>1.6352916666666668</v>
      </c>
      <c r="AI62" s="1189">
        <f t="shared" si="8"/>
        <v>2.140625</v>
      </c>
      <c r="AJ62" s="1189">
        <f t="shared" si="9"/>
        <v>4.9444660162349283</v>
      </c>
      <c r="AK62" s="1189">
        <f t="shared" si="36"/>
        <v>4.2401146453143976</v>
      </c>
      <c r="AL62" s="1189">
        <f t="shared" si="30"/>
        <v>0.16083833333333333</v>
      </c>
      <c r="AM62" s="1189">
        <f t="shared" si="10"/>
        <v>6.6758843888783108</v>
      </c>
      <c r="AN62" s="1189">
        <f t="shared" si="31"/>
        <v>6.25E-2</v>
      </c>
      <c r="AO62" s="1189">
        <f t="shared" si="13"/>
        <v>3.1918383333333336</v>
      </c>
      <c r="AP62" s="1189">
        <f t="shared" si="32"/>
        <v>3.3701616666666667</v>
      </c>
      <c r="AQ62" s="1189">
        <f t="shared" si="33"/>
        <v>7.0002499999999995E-2</v>
      </c>
      <c r="AR62" s="1193">
        <f t="shared" si="34"/>
        <v>4.5119828966286484</v>
      </c>
      <c r="AS62" s="1194">
        <f t="shared" si="11"/>
        <v>2.0811207241571621</v>
      </c>
    </row>
    <row r="63" spans="1:45" ht="11.1" customHeight="1">
      <c r="A63" s="1195" t="s">
        <v>10949</v>
      </c>
      <c r="B63" s="1195" t="s">
        <v>10936</v>
      </c>
      <c r="C63" s="1195" t="s">
        <v>10936</v>
      </c>
      <c r="D63" s="1195" t="s">
        <v>10936</v>
      </c>
      <c r="E63" s="1195" t="s">
        <v>10936</v>
      </c>
      <c r="F63" s="1195" t="s">
        <v>10936</v>
      </c>
      <c r="G63" s="1189">
        <v>4.75</v>
      </c>
      <c r="H63" s="1189">
        <v>2.5</v>
      </c>
      <c r="I63" s="1190">
        <f t="shared" si="0"/>
        <v>43.554375</v>
      </c>
      <c r="J63" s="1191">
        <f t="shared" si="1"/>
        <v>7410.7400547852894</v>
      </c>
      <c r="K63" s="1191">
        <f t="shared" si="2"/>
        <v>13042.902496422108</v>
      </c>
      <c r="L63" s="1191">
        <f t="shared" si="3"/>
        <v>441298.62669205049</v>
      </c>
      <c r="M63" s="1190">
        <f t="shared" si="4"/>
        <v>3.1970292162347906</v>
      </c>
      <c r="N63" s="1190">
        <f t="shared" si="5"/>
        <v>0.6655484898768691</v>
      </c>
      <c r="O63" s="1190">
        <f t="shared" si="6"/>
        <v>0.25499942140876219</v>
      </c>
      <c r="P63" s="1192">
        <f t="shared" si="24"/>
        <v>13042.902496422108</v>
      </c>
      <c r="Q63" s="1192">
        <f t="shared" si="25"/>
        <v>7410.7400547852894</v>
      </c>
      <c r="R63" s="1192">
        <f t="shared" si="26"/>
        <v>21704.169078349933</v>
      </c>
      <c r="S63" s="1192">
        <f t="shared" si="27"/>
        <v>12331.914249062464</v>
      </c>
      <c r="T63" s="1192">
        <f t="shared" si="35"/>
        <v>441298.62669205049</v>
      </c>
      <c r="U63" s="1192">
        <f t="shared" si="7"/>
        <v>1069094.5718373549</v>
      </c>
      <c r="V63" s="1189">
        <v>110000</v>
      </c>
      <c r="W63" s="1189">
        <v>62500</v>
      </c>
      <c r="X63" s="1189">
        <v>3.5310000000000001</v>
      </c>
      <c r="Y63" s="1189">
        <v>2</v>
      </c>
      <c r="Z63" s="1189">
        <v>3.75</v>
      </c>
      <c r="AA63" s="1189">
        <v>0.216005</v>
      </c>
      <c r="AB63" s="1189">
        <v>3.7999999999999999E-2</v>
      </c>
      <c r="AC63" s="1189">
        <v>3.8125</v>
      </c>
      <c r="AD63" s="1189">
        <v>0.25</v>
      </c>
      <c r="AE63" s="1189">
        <v>30</v>
      </c>
      <c r="AF63" s="1193">
        <v>3.234375</v>
      </c>
      <c r="AG63" s="1193">
        <v>3.234375</v>
      </c>
      <c r="AH63" s="1189">
        <f t="shared" si="12"/>
        <v>1.6352916666666668</v>
      </c>
      <c r="AI63" s="1189">
        <f t="shared" si="8"/>
        <v>2.140625</v>
      </c>
      <c r="AJ63" s="1189">
        <f t="shared" si="9"/>
        <v>4.011805697200459</v>
      </c>
      <c r="AK63" s="1189">
        <f t="shared" si="36"/>
        <v>3.3074543262799279</v>
      </c>
      <c r="AL63" s="1189">
        <f t="shared" si="30"/>
        <v>0.16083833333333333</v>
      </c>
      <c r="AM63" s="1189">
        <f t="shared" si="10"/>
        <v>6.6758843888783108</v>
      </c>
      <c r="AN63" s="1189">
        <f t="shared" si="31"/>
        <v>6.25E-2</v>
      </c>
      <c r="AO63" s="1189">
        <f t="shared" si="13"/>
        <v>3.1918383333333336</v>
      </c>
      <c r="AP63" s="1189">
        <f t="shared" si="32"/>
        <v>3.3701616666666667</v>
      </c>
      <c r="AQ63" s="1189">
        <f t="shared" si="33"/>
        <v>7.0002499999999995E-2</v>
      </c>
      <c r="AR63" s="1193">
        <f t="shared" si="34"/>
        <v>4.378411773630873</v>
      </c>
      <c r="AS63" s="1194">
        <f t="shared" si="11"/>
        <v>2.0477279434077182</v>
      </c>
    </row>
    <row r="64" spans="1:45" ht="11.1" customHeight="1">
      <c r="A64" s="1195" t="s">
        <v>10949</v>
      </c>
      <c r="B64" s="1195" t="s">
        <v>10936</v>
      </c>
      <c r="C64" s="1195" t="s">
        <v>10936</v>
      </c>
      <c r="D64" s="1195" t="s">
        <v>10936</v>
      </c>
      <c r="E64" s="1195" t="s">
        <v>10936</v>
      </c>
      <c r="F64" s="1195" t="s">
        <v>10936</v>
      </c>
      <c r="G64" s="1189">
        <v>5</v>
      </c>
      <c r="H64" s="1189">
        <v>1.75</v>
      </c>
      <c r="I64" s="1190">
        <f t="shared" si="0"/>
        <v>58.573124999999997</v>
      </c>
      <c r="J64" s="1191">
        <f t="shared" si="1"/>
        <v>12272.751524825608</v>
      </c>
      <c r="K64" s="1191">
        <f t="shared" si="2"/>
        <v>21600.042683693071</v>
      </c>
      <c r="L64" s="1191">
        <f t="shared" si="3"/>
        <v>716678.85773328075</v>
      </c>
      <c r="M64" s="1190">
        <f t="shared" si="4"/>
        <v>2.9367693321278563</v>
      </c>
      <c r="N64" s="1190">
        <f t="shared" si="5"/>
        <v>0.89504796914475515</v>
      </c>
      <c r="O64" s="1190">
        <f t="shared" si="6"/>
        <v>0.12494971649029345</v>
      </c>
      <c r="P64" s="1192">
        <f t="shared" si="24"/>
        <v>21600.042683693071</v>
      </c>
      <c r="Q64" s="1192">
        <f t="shared" si="25"/>
        <v>12272.751524825608</v>
      </c>
      <c r="R64" s="1192">
        <f t="shared" si="26"/>
        <v>28479.387781914596</v>
      </c>
      <c r="S64" s="1192">
        <f t="shared" si="27"/>
        <v>16181.470330633294</v>
      </c>
      <c r="T64" s="1192">
        <f t="shared" si="35"/>
        <v>716678.85773328075</v>
      </c>
      <c r="U64" s="1192">
        <f t="shared" si="7"/>
        <v>1279679.4543982961</v>
      </c>
      <c r="V64" s="1189">
        <v>110000</v>
      </c>
      <c r="W64" s="1189">
        <v>62500</v>
      </c>
      <c r="X64" s="1189">
        <v>3.5310000000000001</v>
      </c>
      <c r="Y64" s="1189">
        <v>2</v>
      </c>
      <c r="Z64" s="1189">
        <v>3.75</v>
      </c>
      <c r="AA64" s="1189">
        <v>0.216005</v>
      </c>
      <c r="AB64" s="1189">
        <v>3.7999999999999999E-2</v>
      </c>
      <c r="AC64" s="1189">
        <v>3.8125</v>
      </c>
      <c r="AD64" s="1189">
        <v>0.25</v>
      </c>
      <c r="AE64" s="1189">
        <v>30</v>
      </c>
      <c r="AF64" s="1193">
        <v>3.234375</v>
      </c>
      <c r="AG64" s="1193">
        <v>3.234375</v>
      </c>
      <c r="AH64" s="1189">
        <f t="shared" si="12"/>
        <v>1.6352916666666668</v>
      </c>
      <c r="AI64" s="1189">
        <f t="shared" si="8"/>
        <v>2.203125</v>
      </c>
      <c r="AJ64" s="1189">
        <f t="shared" si="9"/>
        <v>6.5152623430298249</v>
      </c>
      <c r="AK64" s="1189">
        <f t="shared" si="36"/>
        <v>5.8109109721092942</v>
      </c>
      <c r="AL64" s="1189">
        <f t="shared" si="30"/>
        <v>0.16083833333333333</v>
      </c>
      <c r="AM64" s="1189">
        <f t="shared" si="10"/>
        <v>8.5902924121595898</v>
      </c>
      <c r="AN64" s="1189">
        <f t="shared" si="31"/>
        <v>6.25E-2</v>
      </c>
      <c r="AO64" s="1189">
        <f t="shared" si="13"/>
        <v>3.1918383333333336</v>
      </c>
      <c r="AP64" s="1189">
        <f t="shared" si="32"/>
        <v>3.3701616666666667</v>
      </c>
      <c r="AQ64" s="1189">
        <f t="shared" si="33"/>
        <v>7.0002499999999995E-2</v>
      </c>
      <c r="AR64" s="1193">
        <f t="shared" si="34"/>
        <v>4.7284235913747663</v>
      </c>
      <c r="AS64" s="1194">
        <f t="shared" si="11"/>
        <v>2.1352308978436918</v>
      </c>
    </row>
    <row r="65" spans="1:45" ht="11.1" customHeight="1">
      <c r="A65" s="1195" t="s">
        <v>10949</v>
      </c>
      <c r="B65" s="1195" t="s">
        <v>10936</v>
      </c>
      <c r="C65" s="1195" t="s">
        <v>10936</v>
      </c>
      <c r="D65" s="1195" t="s">
        <v>10936</v>
      </c>
      <c r="E65" s="1195" t="s">
        <v>10936</v>
      </c>
      <c r="F65" s="1195" t="s">
        <v>10936</v>
      </c>
      <c r="G65" s="1189">
        <v>5</v>
      </c>
      <c r="H65" s="1189">
        <v>2</v>
      </c>
      <c r="I65" s="1190">
        <f t="shared" si="0"/>
        <v>56.07</v>
      </c>
      <c r="J65" s="1191">
        <f t="shared" si="1"/>
        <v>10825.452890958652</v>
      </c>
      <c r="K65" s="1191">
        <f t="shared" si="2"/>
        <v>19052.797088087227</v>
      </c>
      <c r="L65" s="1191">
        <f t="shared" si="3"/>
        <v>635684.67213291896</v>
      </c>
      <c r="M65" s="1190">
        <f t="shared" si="4"/>
        <v>3.1088396771522517</v>
      </c>
      <c r="N65" s="1190">
        <f t="shared" si="5"/>
        <v>0.85679805593344094</v>
      </c>
      <c r="O65" s="1190">
        <f t="shared" si="6"/>
        <v>0.16319962970160778</v>
      </c>
      <c r="P65" s="1192">
        <f t="shared" si="24"/>
        <v>19052.797088087227</v>
      </c>
      <c r="Q65" s="1192">
        <f t="shared" si="25"/>
        <v>10825.452890958652</v>
      </c>
      <c r="R65" s="1192">
        <f t="shared" si="26"/>
        <v>28321.590243438884</v>
      </c>
      <c r="S65" s="1192">
        <f t="shared" si="27"/>
        <v>16091.812638317548</v>
      </c>
      <c r="T65" s="1192">
        <f t="shared" si="35"/>
        <v>635684.67213291896</v>
      </c>
      <c r="U65" s="1192">
        <f t="shared" si="7"/>
        <v>1279679.4543982961</v>
      </c>
      <c r="V65" s="1189">
        <v>110000</v>
      </c>
      <c r="W65" s="1189">
        <v>62500</v>
      </c>
      <c r="X65" s="1189">
        <v>3.5310000000000001</v>
      </c>
      <c r="Y65" s="1189">
        <v>2</v>
      </c>
      <c r="Z65" s="1189">
        <v>3.75</v>
      </c>
      <c r="AA65" s="1189">
        <v>0.216005</v>
      </c>
      <c r="AB65" s="1189">
        <v>3.7999999999999999E-2</v>
      </c>
      <c r="AC65" s="1189">
        <v>3.8125</v>
      </c>
      <c r="AD65" s="1189">
        <v>0.25</v>
      </c>
      <c r="AE65" s="1189">
        <v>30</v>
      </c>
      <c r="AF65" s="1193">
        <v>3.234375</v>
      </c>
      <c r="AG65" s="1193">
        <v>3.234375</v>
      </c>
      <c r="AH65" s="1189">
        <f t="shared" si="12"/>
        <v>1.6352916666666668</v>
      </c>
      <c r="AI65" s="1189">
        <f t="shared" si="8"/>
        <v>2.203125</v>
      </c>
      <c r="AJ65" s="1189">
        <f t="shared" si="9"/>
        <v>5.7789515648447178</v>
      </c>
      <c r="AK65" s="1189">
        <f t="shared" si="36"/>
        <v>5.0746001939241863</v>
      </c>
      <c r="AL65" s="1189">
        <f t="shared" si="30"/>
        <v>0.16083833333333333</v>
      </c>
      <c r="AM65" s="1189">
        <f t="shared" si="10"/>
        <v>8.5902924121595898</v>
      </c>
      <c r="AN65" s="1189">
        <f t="shared" si="31"/>
        <v>6.25E-2</v>
      </c>
      <c r="AO65" s="1189">
        <f t="shared" si="13"/>
        <v>3.1918383333333336</v>
      </c>
      <c r="AP65" s="1189">
        <f t="shared" si="32"/>
        <v>3.3701616666666667</v>
      </c>
      <c r="AQ65" s="1189">
        <f t="shared" si="33"/>
        <v>7.0002499999999995E-2</v>
      </c>
      <c r="AR65" s="1193">
        <f t="shared" si="34"/>
        <v>4.6282274857086971</v>
      </c>
      <c r="AS65" s="1194">
        <f t="shared" si="11"/>
        <v>2.1101818714271743</v>
      </c>
    </row>
    <row r="66" spans="1:45" ht="11.1" customHeight="1">
      <c r="A66" s="1195" t="s">
        <v>10949</v>
      </c>
      <c r="B66" s="1195" t="s">
        <v>10936</v>
      </c>
      <c r="C66" s="1195" t="s">
        <v>10936</v>
      </c>
      <c r="D66" s="1195" t="s">
        <v>10936</v>
      </c>
      <c r="E66" s="1195" t="s">
        <v>10936</v>
      </c>
      <c r="F66" s="1195" t="s">
        <v>10936</v>
      </c>
      <c r="G66" s="1189">
        <v>5</v>
      </c>
      <c r="H66" s="1189">
        <v>2.25</v>
      </c>
      <c r="I66" s="1190">
        <f t="shared" ref="I66:I129" si="37">(G66^2-H66^2)*2.67</f>
        <v>53.233125000000001</v>
      </c>
      <c r="J66" s="1191">
        <f t="shared" si="1"/>
        <v>9202.3766283860405</v>
      </c>
      <c r="K66" s="1191">
        <f t="shared" si="2"/>
        <v>16196.182865959428</v>
      </c>
      <c r="L66" s="1191">
        <f t="shared" si="3"/>
        <v>543891.26178584213</v>
      </c>
      <c r="M66" s="1190">
        <f t="shared" ref="M66:M129" si="38">((G66^4-AO66^4)/G66)/((AP66^4-H66^4)/AP66)</f>
        <v>3.3984137441846634</v>
      </c>
      <c r="N66" s="1190">
        <f t="shared" ref="N66:N129" si="39">(PI()/4*(G66^2-H66^2)/144*1)*7.48052</f>
        <v>0.81344815429395123</v>
      </c>
      <c r="O66" s="1190">
        <f t="shared" ref="O66:O129" si="40">(PI()/4*(H66)^2/144*1)*7.48052</f>
        <v>0.20654953134109735</v>
      </c>
      <c r="P66" s="1192">
        <f t="shared" si="24"/>
        <v>16196.182865959428</v>
      </c>
      <c r="Q66" s="1192">
        <f t="shared" si="25"/>
        <v>9202.3766283860405</v>
      </c>
      <c r="R66" s="1192">
        <f t="shared" si="26"/>
        <v>28138.518157991904</v>
      </c>
      <c r="S66" s="1192">
        <f t="shared" si="27"/>
        <v>15987.794407949948</v>
      </c>
      <c r="T66" s="1192">
        <f t="shared" si="35"/>
        <v>543891.26178584213</v>
      </c>
      <c r="U66" s="1192">
        <f t="shared" ref="U66:U129" si="41">V66*(PI()*(G66/2)^2-(PI()*(AO66/2)^2))</f>
        <v>1279679.4543982961</v>
      </c>
      <c r="V66" s="1189">
        <v>110000</v>
      </c>
      <c r="W66" s="1189">
        <v>62500</v>
      </c>
      <c r="X66" s="1189">
        <v>3.5310000000000001</v>
      </c>
      <c r="Y66" s="1189">
        <v>2</v>
      </c>
      <c r="Z66" s="1189">
        <v>3.75</v>
      </c>
      <c r="AA66" s="1189">
        <v>0.216005</v>
      </c>
      <c r="AB66" s="1189">
        <v>3.7999999999999999E-2</v>
      </c>
      <c r="AC66" s="1189">
        <v>3.8125</v>
      </c>
      <c r="AD66" s="1189">
        <v>0.25</v>
      </c>
      <c r="AE66" s="1189">
        <v>30</v>
      </c>
      <c r="AF66" s="1193">
        <v>3.234375</v>
      </c>
      <c r="AG66" s="1193">
        <v>3.234375</v>
      </c>
      <c r="AH66" s="1189">
        <f t="shared" si="12"/>
        <v>1.6352916666666668</v>
      </c>
      <c r="AI66" s="1189">
        <f t="shared" ref="AI66:AI129" si="42">(G66+AC66)/4</f>
        <v>2.203125</v>
      </c>
      <c r="AJ66" s="1189">
        <f t="shared" ref="AJ66:AJ129" si="43">PI()*((X66-AL66)^2-H66^2)/4</f>
        <v>4.9444660162349283</v>
      </c>
      <c r="AK66" s="1189">
        <f t="shared" si="36"/>
        <v>4.2401146453143976</v>
      </c>
      <c r="AL66" s="1189">
        <f t="shared" si="30"/>
        <v>0.16083833333333333</v>
      </c>
      <c r="AM66" s="1189">
        <f t="shared" ref="AM66:AM129" si="44">PI()*(G66^2-(AC66-AN66)^2)/4</f>
        <v>8.5902924121595898</v>
      </c>
      <c r="AN66" s="1189">
        <f t="shared" si="31"/>
        <v>6.25E-2</v>
      </c>
      <c r="AO66" s="1189">
        <f t="shared" si="13"/>
        <v>3.1918383333333336</v>
      </c>
      <c r="AP66" s="1189">
        <f t="shared" si="32"/>
        <v>3.3701616666666667</v>
      </c>
      <c r="AQ66" s="1189">
        <f t="shared" si="33"/>
        <v>7.0002499999999995E-2</v>
      </c>
      <c r="AR66" s="1193">
        <f t="shared" si="34"/>
        <v>4.5119828966286484</v>
      </c>
      <c r="AS66" s="1194">
        <f t="shared" ref="AS66:AS129" si="45">IF(G66&lt;=AR66,AI66,1/4*(AR66+AC66))</f>
        <v>2.0811207241571621</v>
      </c>
    </row>
    <row r="67" spans="1:45" ht="13.65" customHeight="1">
      <c r="A67" s="1195" t="s">
        <v>10949</v>
      </c>
      <c r="B67" s="1195" t="s">
        <v>10936</v>
      </c>
      <c r="C67" s="1195" t="s">
        <v>10936</v>
      </c>
      <c r="D67" s="1195" t="s">
        <v>10936</v>
      </c>
      <c r="E67" s="1195" t="s">
        <v>10936</v>
      </c>
      <c r="F67" s="1195" t="s">
        <v>10936</v>
      </c>
      <c r="G67" s="1189">
        <v>5</v>
      </c>
      <c r="H67" s="1189">
        <v>2.5</v>
      </c>
      <c r="I67" s="1190">
        <f t="shared" si="37"/>
        <v>50.0625</v>
      </c>
      <c r="J67" s="1191">
        <f t="shared" si="1"/>
        <v>7410.7400547852894</v>
      </c>
      <c r="K67" s="1191">
        <f t="shared" si="2"/>
        <v>13042.902496422108</v>
      </c>
      <c r="L67" s="1191">
        <f t="shared" si="3"/>
        <v>441298.62669205049</v>
      </c>
      <c r="M67" s="1190">
        <f t="shared" si="38"/>
        <v>3.9059986256822912</v>
      </c>
      <c r="N67" s="1190">
        <f t="shared" si="39"/>
        <v>0.76499826422628647</v>
      </c>
      <c r="O67" s="1190">
        <f t="shared" si="40"/>
        <v>0.25499942140876219</v>
      </c>
      <c r="P67" s="1192">
        <f t="shared" si="24"/>
        <v>13042.902496422108</v>
      </c>
      <c r="Q67" s="1192">
        <f t="shared" si="25"/>
        <v>7410.7400547852894</v>
      </c>
      <c r="R67" s="1192">
        <f t="shared" si="26"/>
        <v>27928.15874052381</v>
      </c>
      <c r="S67" s="1192">
        <f t="shared" si="27"/>
        <v>15868.272011661255</v>
      </c>
      <c r="T67" s="1192">
        <f t="shared" si="35"/>
        <v>441298.62669205049</v>
      </c>
      <c r="U67" s="1192">
        <f t="shared" si="41"/>
        <v>1279679.4543982961</v>
      </c>
      <c r="V67" s="1189">
        <v>110000</v>
      </c>
      <c r="W67" s="1189">
        <v>62500</v>
      </c>
      <c r="X67" s="1189">
        <v>3.5310000000000001</v>
      </c>
      <c r="Y67" s="1189">
        <v>2</v>
      </c>
      <c r="Z67" s="1189">
        <v>3.75</v>
      </c>
      <c r="AA67" s="1189">
        <v>0.216005</v>
      </c>
      <c r="AB67" s="1189">
        <v>3.7999999999999999E-2</v>
      </c>
      <c r="AC67" s="1189">
        <v>3.8125</v>
      </c>
      <c r="AD67" s="1189">
        <v>0.25</v>
      </c>
      <c r="AE67" s="1189">
        <v>30</v>
      </c>
      <c r="AF67" s="1193">
        <v>3.234375</v>
      </c>
      <c r="AG67" s="1193">
        <v>3.234375</v>
      </c>
      <c r="AH67" s="1189">
        <f t="shared" ref="AH67:AH75" si="46">(X67+(X67-(Z67-0.625)*Y67/12))/4</f>
        <v>1.6352916666666668</v>
      </c>
      <c r="AI67" s="1189">
        <f t="shared" si="42"/>
        <v>2.203125</v>
      </c>
      <c r="AJ67" s="1189">
        <f t="shared" si="43"/>
        <v>4.011805697200459</v>
      </c>
      <c r="AK67" s="1189">
        <f t="shared" si="36"/>
        <v>3.3074543262799279</v>
      </c>
      <c r="AL67" s="1189">
        <f t="shared" si="30"/>
        <v>0.16083833333333333</v>
      </c>
      <c r="AM67" s="1189">
        <f t="shared" si="44"/>
        <v>8.5902924121595898</v>
      </c>
      <c r="AN67" s="1189">
        <f t="shared" si="31"/>
        <v>6.25E-2</v>
      </c>
      <c r="AO67" s="1189">
        <f t="shared" ref="AO67:AO130" si="47">X67-(((Z67-0.625-AD67)*Y67)/12)+2*AQ67</f>
        <v>3.1918383333333336</v>
      </c>
      <c r="AP67" s="1189">
        <f t="shared" si="32"/>
        <v>3.3701616666666667</v>
      </c>
      <c r="AQ67" s="1189">
        <f t="shared" si="33"/>
        <v>7.0002499999999995E-2</v>
      </c>
      <c r="AR67" s="1193">
        <f t="shared" si="34"/>
        <v>4.378411773630873</v>
      </c>
      <c r="AS67" s="1194">
        <f t="shared" si="45"/>
        <v>2.0477279434077182</v>
      </c>
    </row>
    <row r="68" spans="1:45" ht="11.1" customHeight="1">
      <c r="A68" s="1195" t="s">
        <v>10950</v>
      </c>
      <c r="B68" s="1195" t="s">
        <v>10951</v>
      </c>
      <c r="C68" s="1195" t="s">
        <v>10952</v>
      </c>
      <c r="D68" s="1195" t="s">
        <v>10936</v>
      </c>
      <c r="E68" s="1195" t="s">
        <v>10936</v>
      </c>
      <c r="F68" s="1195" t="s">
        <v>10936</v>
      </c>
      <c r="G68" s="1189">
        <v>4.75</v>
      </c>
      <c r="H68" s="1189">
        <v>1.75</v>
      </c>
      <c r="I68" s="1190">
        <f t="shared" si="37"/>
        <v>52.064999999999998</v>
      </c>
      <c r="J68" s="1191">
        <f t="shared" si="1"/>
        <v>9986.4033963725487</v>
      </c>
      <c r="K68" s="1191">
        <f t="shared" si="2"/>
        <v>17576.069977615687</v>
      </c>
      <c r="L68" s="1191">
        <f t="shared" si="3"/>
        <v>803213.43277275516</v>
      </c>
      <c r="M68" s="1190">
        <f t="shared" si="38"/>
        <v>1.7005781438309842</v>
      </c>
      <c r="N68" s="1190">
        <f t="shared" si="39"/>
        <v>0.79559819479533789</v>
      </c>
      <c r="O68" s="1190">
        <f t="shared" si="40"/>
        <v>0.12494971649029345</v>
      </c>
      <c r="P68" s="1192">
        <f t="shared" ref="P68:P131" si="48">(V68*AK68/12)*((AD68/2/PI())+((AH68*0.08)/COS(AE68*PI()/180))+(AS68*0.08))</f>
        <v>25384.545864815223</v>
      </c>
      <c r="Q68" s="1192">
        <f t="shared" si="25"/>
        <v>15884.66652847367</v>
      </c>
      <c r="R68" s="1192">
        <f t="shared" si="26"/>
        <v>17576.069977615687</v>
      </c>
      <c r="S68" s="1192">
        <f t="shared" si="27"/>
        <v>9986.4033963725487</v>
      </c>
      <c r="T68" s="1192">
        <f t="shared" ref="T68:T131" si="49">V68*AK68</f>
        <v>803213.43277275516</v>
      </c>
      <c r="U68" s="1192">
        <f t="shared" si="41"/>
        <v>934521.22604249674</v>
      </c>
      <c r="V68" s="1189">
        <v>110000</v>
      </c>
      <c r="W68" s="1189">
        <v>62500</v>
      </c>
      <c r="X68" s="1189">
        <v>3.8079999999999998</v>
      </c>
      <c r="Y68" s="1189">
        <v>2</v>
      </c>
      <c r="Z68" s="1189">
        <v>4</v>
      </c>
      <c r="AA68" s="1189">
        <v>0.216005</v>
      </c>
      <c r="AB68" s="1189">
        <v>3.7999999999999999E-2</v>
      </c>
      <c r="AC68" s="1189">
        <v>4.078125</v>
      </c>
      <c r="AD68" s="1189">
        <v>0.25</v>
      </c>
      <c r="AE68" s="1189">
        <v>30</v>
      </c>
      <c r="AF68" s="1193">
        <v>3.515625</v>
      </c>
      <c r="AG68" s="1193">
        <v>3.46875</v>
      </c>
      <c r="AH68" s="1189">
        <f t="shared" si="46"/>
        <v>1.7633749999999999</v>
      </c>
      <c r="AI68" s="1189">
        <f t="shared" si="42"/>
        <v>2.20703125</v>
      </c>
      <c r="AJ68" s="1189">
        <f t="shared" si="43"/>
        <v>8.0419181646864217</v>
      </c>
      <c r="AK68" s="1189">
        <f t="shared" si="36"/>
        <v>7.3019402979341379</v>
      </c>
      <c r="AL68" s="1189">
        <f t="shared" si="30"/>
        <v>0.16083833333333333</v>
      </c>
      <c r="AM68" s="1189">
        <f t="shared" si="44"/>
        <v>5.0558089292725876</v>
      </c>
      <c r="AN68" s="1189">
        <f t="shared" si="31"/>
        <v>6.25E-2</v>
      </c>
      <c r="AO68" s="1189">
        <f t="shared" si="47"/>
        <v>3.4271716666666663</v>
      </c>
      <c r="AP68" s="1189">
        <f t="shared" si="32"/>
        <v>3.6471616666666664</v>
      </c>
      <c r="AQ68" s="1189">
        <f t="shared" si="33"/>
        <v>7.0002499999999995E-2</v>
      </c>
      <c r="AR68" s="1193">
        <f t="shared" si="34"/>
        <v>5.1346404317564218</v>
      </c>
      <c r="AS68" s="1194">
        <f t="shared" si="45"/>
        <v>2.20703125</v>
      </c>
    </row>
    <row r="69" spans="1:45" ht="11.1" customHeight="1">
      <c r="A69" s="1195" t="s">
        <v>10950</v>
      </c>
      <c r="B69" s="1195" t="s">
        <v>10951</v>
      </c>
      <c r="C69" s="1195" t="s">
        <v>10952</v>
      </c>
      <c r="D69" s="1195" t="s">
        <v>10936</v>
      </c>
      <c r="E69" s="1195" t="s">
        <v>10936</v>
      </c>
      <c r="F69" s="1195" t="s">
        <v>10936</v>
      </c>
      <c r="G69" s="1189">
        <v>4.75</v>
      </c>
      <c r="H69" s="1189">
        <v>2</v>
      </c>
      <c r="I69" s="1190">
        <f t="shared" si="37"/>
        <v>49.561875000000001</v>
      </c>
      <c r="J69" s="1191">
        <f t="shared" si="1"/>
        <v>9986.4033963725487</v>
      </c>
      <c r="K69" s="1191">
        <f t="shared" si="2"/>
        <v>17576.069977615687</v>
      </c>
      <c r="L69" s="1191">
        <f t="shared" si="3"/>
        <v>722219.24717239325</v>
      </c>
      <c r="M69" s="1190">
        <f t="shared" si="38"/>
        <v>1.7705412191079533</v>
      </c>
      <c r="N69" s="1190">
        <f t="shared" si="39"/>
        <v>0.75734828158402367</v>
      </c>
      <c r="O69" s="1190">
        <f t="shared" si="40"/>
        <v>0.16319962970160778</v>
      </c>
      <c r="P69" s="1192">
        <f t="shared" si="48"/>
        <v>22824.826946696201</v>
      </c>
      <c r="Q69" s="1192">
        <f t="shared" si="25"/>
        <v>14430.280779542412</v>
      </c>
      <c r="R69" s="1192">
        <f t="shared" si="26"/>
        <v>17576.069977615687</v>
      </c>
      <c r="S69" s="1192">
        <f t="shared" si="27"/>
        <v>9986.4033963725487</v>
      </c>
      <c r="T69" s="1192">
        <f t="shared" si="49"/>
        <v>722219.24717239325</v>
      </c>
      <c r="U69" s="1192">
        <f t="shared" si="41"/>
        <v>934521.22604249674</v>
      </c>
      <c r="V69" s="1189">
        <v>110000</v>
      </c>
      <c r="W69" s="1189">
        <v>62500</v>
      </c>
      <c r="X69" s="1189">
        <v>3.8079999999999998</v>
      </c>
      <c r="Y69" s="1189">
        <v>2</v>
      </c>
      <c r="Z69" s="1189">
        <v>4</v>
      </c>
      <c r="AA69" s="1189">
        <v>0.216005</v>
      </c>
      <c r="AB69" s="1189">
        <v>3.7999999999999999E-2</v>
      </c>
      <c r="AC69" s="1189">
        <v>4.078125</v>
      </c>
      <c r="AD69" s="1189">
        <v>0.25</v>
      </c>
      <c r="AE69" s="1189">
        <v>30</v>
      </c>
      <c r="AF69" s="1193">
        <v>3.515625</v>
      </c>
      <c r="AG69" s="1193">
        <v>3.46875</v>
      </c>
      <c r="AH69" s="1189">
        <f t="shared" si="46"/>
        <v>1.7633749999999999</v>
      </c>
      <c r="AI69" s="1189">
        <f t="shared" si="42"/>
        <v>2.20703125</v>
      </c>
      <c r="AJ69" s="1189">
        <f t="shared" si="43"/>
        <v>7.3056073865013147</v>
      </c>
      <c r="AK69" s="1189">
        <f t="shared" si="36"/>
        <v>6.56562951974903</v>
      </c>
      <c r="AL69" s="1189">
        <f t="shared" si="30"/>
        <v>0.16083833333333333</v>
      </c>
      <c r="AM69" s="1189">
        <f t="shared" si="44"/>
        <v>5.0558089292725876</v>
      </c>
      <c r="AN69" s="1189">
        <f t="shared" si="31"/>
        <v>6.25E-2</v>
      </c>
      <c r="AO69" s="1189">
        <f t="shared" si="47"/>
        <v>3.4271716666666663</v>
      </c>
      <c r="AP69" s="1189">
        <f t="shared" si="32"/>
        <v>3.6471616666666664</v>
      </c>
      <c r="AQ69" s="1189">
        <f t="shared" si="33"/>
        <v>7.0002499999999995E-2</v>
      </c>
      <c r="AR69" s="1193">
        <f t="shared" si="34"/>
        <v>5.042522420716419</v>
      </c>
      <c r="AS69" s="1194">
        <f t="shared" si="45"/>
        <v>2.20703125</v>
      </c>
    </row>
    <row r="70" spans="1:45" ht="11.1" customHeight="1">
      <c r="A70" s="1195" t="s">
        <v>10950</v>
      </c>
      <c r="B70" s="1195" t="s">
        <v>10951</v>
      </c>
      <c r="C70" s="1195" t="s">
        <v>10952</v>
      </c>
      <c r="D70" s="1195" t="s">
        <v>10936</v>
      </c>
      <c r="E70" s="1195" t="s">
        <v>10936</v>
      </c>
      <c r="F70" s="1195" t="s">
        <v>10936</v>
      </c>
      <c r="G70" s="1189">
        <v>4.75</v>
      </c>
      <c r="H70" s="1189">
        <v>2.25</v>
      </c>
      <c r="I70" s="1190">
        <f t="shared" si="37"/>
        <v>46.725000000000001</v>
      </c>
      <c r="J70" s="1191">
        <f t="shared" si="1"/>
        <v>9986.4033963725487</v>
      </c>
      <c r="K70" s="1191">
        <f t="shared" si="2"/>
        <v>17576.069977615687</v>
      </c>
      <c r="L70" s="1191">
        <f t="shared" si="3"/>
        <v>630425.83682531654</v>
      </c>
      <c r="M70" s="1190">
        <f t="shared" si="38"/>
        <v>1.8832140495762029</v>
      </c>
      <c r="N70" s="1190">
        <f t="shared" si="39"/>
        <v>0.71399837994453408</v>
      </c>
      <c r="O70" s="1190">
        <f t="shared" si="40"/>
        <v>0.20654953134109735</v>
      </c>
      <c r="P70" s="1192">
        <f t="shared" si="48"/>
        <v>19923.812172827977</v>
      </c>
      <c r="Q70" s="1192">
        <f t="shared" si="25"/>
        <v>12781.976930753644</v>
      </c>
      <c r="R70" s="1192">
        <f t="shared" si="26"/>
        <v>17576.069977615687</v>
      </c>
      <c r="S70" s="1192">
        <f t="shared" si="27"/>
        <v>9986.4033963725487</v>
      </c>
      <c r="T70" s="1192">
        <f t="shared" si="49"/>
        <v>630425.83682531654</v>
      </c>
      <c r="U70" s="1192">
        <f t="shared" si="41"/>
        <v>934521.22604249674</v>
      </c>
      <c r="V70" s="1189">
        <v>110000</v>
      </c>
      <c r="W70" s="1189">
        <v>62500</v>
      </c>
      <c r="X70" s="1189">
        <v>3.8079999999999998</v>
      </c>
      <c r="Y70" s="1189">
        <v>2</v>
      </c>
      <c r="Z70" s="1189">
        <v>4</v>
      </c>
      <c r="AA70" s="1189">
        <v>0.216005</v>
      </c>
      <c r="AB70" s="1189">
        <v>3.7999999999999999E-2</v>
      </c>
      <c r="AC70" s="1189">
        <v>4.078125</v>
      </c>
      <c r="AD70" s="1189">
        <v>0.25</v>
      </c>
      <c r="AE70" s="1189">
        <v>30</v>
      </c>
      <c r="AF70" s="1193">
        <v>3.515625</v>
      </c>
      <c r="AG70" s="1193">
        <v>3.46875</v>
      </c>
      <c r="AH70" s="1189">
        <f t="shared" si="46"/>
        <v>1.7633749999999999</v>
      </c>
      <c r="AI70" s="1189">
        <f t="shared" si="42"/>
        <v>2.20703125</v>
      </c>
      <c r="AJ70" s="1189">
        <f t="shared" si="43"/>
        <v>6.4711218378915252</v>
      </c>
      <c r="AK70" s="1189">
        <f t="shared" si="36"/>
        <v>5.7311439711392413</v>
      </c>
      <c r="AL70" s="1189">
        <f t="shared" si="30"/>
        <v>0.16083833333333333</v>
      </c>
      <c r="AM70" s="1189">
        <f t="shared" si="44"/>
        <v>5.0558089292725876</v>
      </c>
      <c r="AN70" s="1189">
        <f t="shared" si="31"/>
        <v>6.25E-2</v>
      </c>
      <c r="AO70" s="1189">
        <f t="shared" si="47"/>
        <v>3.4271716666666663</v>
      </c>
      <c r="AP70" s="1189">
        <f t="shared" si="32"/>
        <v>3.6471616666666664</v>
      </c>
      <c r="AQ70" s="1189">
        <f t="shared" si="33"/>
        <v>7.0002499999999995E-2</v>
      </c>
      <c r="AR70" s="1193">
        <f t="shared" si="34"/>
        <v>4.9360442019321278</v>
      </c>
      <c r="AS70" s="1194">
        <f t="shared" si="45"/>
        <v>2.20703125</v>
      </c>
    </row>
    <row r="71" spans="1:45" ht="11.1" customHeight="1">
      <c r="A71" s="1195" t="s">
        <v>10950</v>
      </c>
      <c r="B71" s="1195" t="s">
        <v>10951</v>
      </c>
      <c r="C71" s="1195" t="s">
        <v>10952</v>
      </c>
      <c r="D71" s="1195" t="s">
        <v>10936</v>
      </c>
      <c r="E71" s="1195" t="s">
        <v>10936</v>
      </c>
      <c r="F71" s="1195" t="s">
        <v>10936</v>
      </c>
      <c r="G71" s="1189">
        <v>4.75</v>
      </c>
      <c r="H71" s="1189">
        <v>2.5</v>
      </c>
      <c r="I71" s="1190">
        <f t="shared" si="37"/>
        <v>43.554375</v>
      </c>
      <c r="J71" s="1191">
        <f t="shared" si="1"/>
        <v>9986.4033963725487</v>
      </c>
      <c r="K71" s="1191">
        <f t="shared" si="2"/>
        <v>16681.50154321055</v>
      </c>
      <c r="L71" s="1191">
        <f t="shared" si="3"/>
        <v>527833.20173152478</v>
      </c>
      <c r="M71" s="1190">
        <f t="shared" si="38"/>
        <v>2.06670140882244</v>
      </c>
      <c r="N71" s="1190">
        <f t="shared" si="39"/>
        <v>0.6655484898768691</v>
      </c>
      <c r="O71" s="1190">
        <f t="shared" si="40"/>
        <v>0.25499942140876219</v>
      </c>
      <c r="P71" s="1192">
        <f t="shared" si="48"/>
        <v>16681.50154321055</v>
      </c>
      <c r="Q71" s="1192">
        <f t="shared" si="25"/>
        <v>10939.754982107383</v>
      </c>
      <c r="R71" s="1192">
        <f t="shared" si="26"/>
        <v>17576.069977615687</v>
      </c>
      <c r="S71" s="1192">
        <f t="shared" si="27"/>
        <v>9986.4033963725487</v>
      </c>
      <c r="T71" s="1192">
        <f t="shared" si="49"/>
        <v>527833.20173152478</v>
      </c>
      <c r="U71" s="1192">
        <f t="shared" si="41"/>
        <v>934521.22604249674</v>
      </c>
      <c r="V71" s="1189">
        <v>110000</v>
      </c>
      <c r="W71" s="1189">
        <v>62500</v>
      </c>
      <c r="X71" s="1189">
        <v>3.8079999999999998</v>
      </c>
      <c r="Y71" s="1189">
        <v>2</v>
      </c>
      <c r="Z71" s="1189">
        <v>4</v>
      </c>
      <c r="AA71" s="1189">
        <v>0.216005</v>
      </c>
      <c r="AB71" s="1189">
        <v>3.7999999999999999E-2</v>
      </c>
      <c r="AC71" s="1189">
        <v>4.078125</v>
      </c>
      <c r="AD71" s="1189">
        <v>0.25</v>
      </c>
      <c r="AE71" s="1189">
        <v>30</v>
      </c>
      <c r="AF71" s="1193">
        <v>3.515625</v>
      </c>
      <c r="AG71" s="1193">
        <v>3.46875</v>
      </c>
      <c r="AH71" s="1189">
        <f t="shared" si="46"/>
        <v>1.7633749999999999</v>
      </c>
      <c r="AI71" s="1189">
        <f t="shared" si="42"/>
        <v>2.20703125</v>
      </c>
      <c r="AJ71" s="1189">
        <f t="shared" si="43"/>
        <v>5.5384615188570558</v>
      </c>
      <c r="AK71" s="1189">
        <f t="shared" si="36"/>
        <v>4.7984836521047711</v>
      </c>
      <c r="AL71" s="1189">
        <f t="shared" si="30"/>
        <v>0.16083833333333333</v>
      </c>
      <c r="AM71" s="1189">
        <f t="shared" si="44"/>
        <v>5.0558089292725876</v>
      </c>
      <c r="AN71" s="1189">
        <f t="shared" si="31"/>
        <v>6.25E-2</v>
      </c>
      <c r="AO71" s="1189">
        <f t="shared" si="47"/>
        <v>3.4271716666666663</v>
      </c>
      <c r="AP71" s="1189">
        <f t="shared" si="32"/>
        <v>3.6471616666666664</v>
      </c>
      <c r="AQ71" s="1189">
        <f t="shared" si="33"/>
        <v>7.0002499999999995E-2</v>
      </c>
      <c r="AR71" s="1193">
        <f t="shared" si="34"/>
        <v>4.8142530431446762</v>
      </c>
      <c r="AS71" s="1194">
        <f t="shared" si="45"/>
        <v>2.20703125</v>
      </c>
    </row>
    <row r="72" spans="1:45" ht="11.1" customHeight="1">
      <c r="A72" s="1195" t="s">
        <v>10950</v>
      </c>
      <c r="B72" s="1195" t="s">
        <v>10951</v>
      </c>
      <c r="C72" s="1195" t="s">
        <v>10952</v>
      </c>
      <c r="D72" s="1195" t="s">
        <v>10936</v>
      </c>
      <c r="E72" s="1195" t="s">
        <v>10936</v>
      </c>
      <c r="F72" s="1195" t="s">
        <v>10936</v>
      </c>
      <c r="G72" s="1189">
        <v>4.75</v>
      </c>
      <c r="H72" s="1189">
        <v>2.6875</v>
      </c>
      <c r="I72" s="1190">
        <f t="shared" si="37"/>
        <v>40.957382812500001</v>
      </c>
      <c r="J72" s="1191">
        <f t="shared" si="1"/>
        <v>9412.0061283670984</v>
      </c>
      <c r="K72" s="1191">
        <f t="shared" si="2"/>
        <v>13997.798124198216</v>
      </c>
      <c r="L72" s="1191">
        <f t="shared" si="3"/>
        <v>443801.73417114944</v>
      </c>
      <c r="M72" s="1190">
        <f t="shared" si="38"/>
        <v>2.2837601917970161</v>
      </c>
      <c r="N72" s="1190">
        <f t="shared" si="39"/>
        <v>0.62586420492013073</v>
      </c>
      <c r="O72" s="1190">
        <f t="shared" si="40"/>
        <v>0.29468370636550073</v>
      </c>
      <c r="P72" s="1192">
        <f>(V72*AK72/12)*((AD72/2/PI())+((AH72*0.08)/COS(AE72*PI()/180))+(AS72*0.08))</f>
        <v>13997.798124198216</v>
      </c>
      <c r="Q72" s="1192">
        <f>(W72*AJ72/12)*((AD72/2/PI())+((AH72*0.08)/COS(AE72*PI()/180))+(AS72*0.08))</f>
        <v>9412.0061283670984</v>
      </c>
      <c r="R72" s="1192">
        <f>V72*AM72*((AD72/PI())/2+AH72*0.08/COS(AE72*PI()/180)+AS72*0.08)/12</f>
        <v>17540.988695439111</v>
      </c>
      <c r="S72" s="1192">
        <f>W72*AM72*((AD72/PI())/2+AH72*0.08/COS(AE72*PI()/180)+AS72*0.08)/12</f>
        <v>9966.4708496813128</v>
      </c>
      <c r="T72" s="1192">
        <f>V72*AK72</f>
        <v>443801.73417114944</v>
      </c>
      <c r="U72" s="1192">
        <f t="shared" si="41"/>
        <v>934521.22604249674</v>
      </c>
      <c r="V72" s="1189">
        <v>110000</v>
      </c>
      <c r="W72" s="1189">
        <v>62500</v>
      </c>
      <c r="X72" s="1189">
        <v>3.8079999999999998</v>
      </c>
      <c r="Y72" s="1189">
        <v>2</v>
      </c>
      <c r="Z72" s="1189">
        <v>4</v>
      </c>
      <c r="AA72" s="1189">
        <v>0.216005</v>
      </c>
      <c r="AB72" s="1189">
        <v>3.7999999999999999E-2</v>
      </c>
      <c r="AC72" s="1189">
        <v>4.078125</v>
      </c>
      <c r="AD72" s="1189">
        <v>0.25</v>
      </c>
      <c r="AE72" s="1189">
        <v>30</v>
      </c>
      <c r="AF72" s="1193">
        <v>3.515625</v>
      </c>
      <c r="AG72" s="1193">
        <v>3.46875</v>
      </c>
      <c r="AH72" s="1189">
        <f>(X72+(X72-(Z72-0.625)*Y72/12))/4</f>
        <v>1.7633749999999999</v>
      </c>
      <c r="AI72" s="1189">
        <f t="shared" si="42"/>
        <v>2.20703125</v>
      </c>
      <c r="AJ72" s="1189">
        <f t="shared" si="43"/>
        <v>4.7745390864900061</v>
      </c>
      <c r="AK72" s="1189">
        <f t="shared" si="36"/>
        <v>4.0345612197377223</v>
      </c>
      <c r="AL72" s="1189">
        <f>2*((AA72/2)-AB72)+Y72/8/12</f>
        <v>0.16083833333333333</v>
      </c>
      <c r="AM72" s="1189">
        <f t="shared" si="44"/>
        <v>5.0558089292725876</v>
      </c>
      <c r="AN72" s="1189">
        <f>Y72*3/8/12</f>
        <v>6.25E-2</v>
      </c>
      <c r="AO72" s="1189">
        <f>X72-(((Z72-0.625-AD72)*Y72)/12)+2*AQ72</f>
        <v>3.4271716666666663</v>
      </c>
      <c r="AP72" s="1189">
        <f>X72-2*AQ72-Y72/8/12</f>
        <v>3.6471616666666664</v>
      </c>
      <c r="AQ72" s="1189">
        <f>AA72/2-AB72</f>
        <v>7.0002499999999995E-2</v>
      </c>
      <c r="AR72" s="1193">
        <f>SQRT(4/PI()*AJ72+(AC72-AN72)^2)</f>
        <v>4.7121519620474652</v>
      </c>
      <c r="AS72" s="1194">
        <f t="shared" si="45"/>
        <v>2.1975692405118661</v>
      </c>
    </row>
    <row r="73" spans="1:45" ht="11.1" customHeight="1">
      <c r="A73" s="1195" t="s">
        <v>10950</v>
      </c>
      <c r="B73" s="1195" t="s">
        <v>10951</v>
      </c>
      <c r="C73" s="1195" t="s">
        <v>10952</v>
      </c>
      <c r="D73" s="1195" t="s">
        <v>10936</v>
      </c>
      <c r="E73" s="1195" t="s">
        <v>10936</v>
      </c>
      <c r="F73" s="1195" t="s">
        <v>10936</v>
      </c>
      <c r="G73" s="1189">
        <v>4.75</v>
      </c>
      <c r="H73" s="1189">
        <v>2.8125</v>
      </c>
      <c r="I73" s="1190">
        <f t="shared" si="37"/>
        <v>39.1217578125</v>
      </c>
      <c r="J73" s="1191">
        <f t="shared" si="1"/>
        <v>8315.1541259747337</v>
      </c>
      <c r="K73" s="1191">
        <f t="shared" si="2"/>
        <v>12077.312959038893</v>
      </c>
      <c r="L73" s="1191">
        <f t="shared" si="3"/>
        <v>384405.99806421739</v>
      </c>
      <c r="M73" s="1190">
        <f t="shared" si="38"/>
        <v>2.4915107170343136</v>
      </c>
      <c r="N73" s="1190">
        <f t="shared" si="39"/>
        <v>0.59781426856516684</v>
      </c>
      <c r="O73" s="1190">
        <f t="shared" si="40"/>
        <v>0.32273364272046462</v>
      </c>
      <c r="P73" s="1192">
        <f t="shared" si="48"/>
        <v>12077.312959038893</v>
      </c>
      <c r="Q73" s="1192">
        <f t="shared" si="25"/>
        <v>8315.1541259747337</v>
      </c>
      <c r="R73" s="1192">
        <f t="shared" si="26"/>
        <v>17472.840098270426</v>
      </c>
      <c r="S73" s="1192">
        <f t="shared" si="27"/>
        <v>9927.7500558354677</v>
      </c>
      <c r="T73" s="1192">
        <f t="shared" si="49"/>
        <v>384405.99806421739</v>
      </c>
      <c r="U73" s="1192">
        <f t="shared" si="41"/>
        <v>934521.22604249674</v>
      </c>
      <c r="V73" s="1189">
        <v>110000</v>
      </c>
      <c r="W73" s="1189">
        <v>62500</v>
      </c>
      <c r="X73" s="1189">
        <v>3.8079999999999998</v>
      </c>
      <c r="Y73" s="1189">
        <v>2</v>
      </c>
      <c r="Z73" s="1189">
        <v>4</v>
      </c>
      <c r="AA73" s="1189">
        <v>0.216005</v>
      </c>
      <c r="AB73" s="1189">
        <v>3.7999999999999999E-2</v>
      </c>
      <c r="AC73" s="1189">
        <v>4.078125</v>
      </c>
      <c r="AD73" s="1189">
        <v>0.25</v>
      </c>
      <c r="AE73" s="1189">
        <v>30</v>
      </c>
      <c r="AF73" s="1193">
        <v>3.515625</v>
      </c>
      <c r="AG73" s="1193">
        <v>3.46875</v>
      </c>
      <c r="AH73" s="1189">
        <f t="shared" si="46"/>
        <v>1.7633749999999999</v>
      </c>
      <c r="AI73" s="1189">
        <f t="shared" si="42"/>
        <v>2.20703125</v>
      </c>
      <c r="AJ73" s="1189">
        <f t="shared" si="43"/>
        <v>4.2345778491542605</v>
      </c>
      <c r="AK73" s="1189">
        <f t="shared" si="36"/>
        <v>3.4945999824019762</v>
      </c>
      <c r="AL73" s="1189">
        <f t="shared" si="30"/>
        <v>0.16083833333333333</v>
      </c>
      <c r="AM73" s="1189">
        <f t="shared" si="44"/>
        <v>5.0558089292725876</v>
      </c>
      <c r="AN73" s="1189">
        <f t="shared" si="31"/>
        <v>6.25E-2</v>
      </c>
      <c r="AO73" s="1189">
        <f t="shared" si="47"/>
        <v>3.4271716666666663</v>
      </c>
      <c r="AP73" s="1189">
        <f t="shared" si="32"/>
        <v>3.6471616666666664</v>
      </c>
      <c r="AQ73" s="1189">
        <f t="shared" si="33"/>
        <v>7.0002499999999995E-2</v>
      </c>
      <c r="AR73" s="1193">
        <f t="shared" si="34"/>
        <v>4.6386286888937098</v>
      </c>
      <c r="AS73" s="1194">
        <f t="shared" si="45"/>
        <v>2.1791884222234277</v>
      </c>
    </row>
    <row r="74" spans="1:45" ht="11.1" customHeight="1">
      <c r="A74" s="1195" t="s">
        <v>10950</v>
      </c>
      <c r="B74" s="1195" t="s">
        <v>10951</v>
      </c>
      <c r="C74" s="1195" t="s">
        <v>10952</v>
      </c>
      <c r="D74" s="1195" t="s">
        <v>10936</v>
      </c>
      <c r="E74" s="1195" t="s">
        <v>10936</v>
      </c>
      <c r="F74" s="1195" t="s">
        <v>10936</v>
      </c>
      <c r="G74" s="1189">
        <v>5</v>
      </c>
      <c r="H74" s="1189">
        <v>1.75</v>
      </c>
      <c r="I74" s="1190">
        <f t="shared" si="37"/>
        <v>58.573124999999997</v>
      </c>
      <c r="J74" s="1191">
        <f t="shared" si="1"/>
        <v>13949.322410066588</v>
      </c>
      <c r="K74" s="1191">
        <f t="shared" si="2"/>
        <v>24550.807441717192</v>
      </c>
      <c r="L74" s="1191">
        <f t="shared" si="3"/>
        <v>803213.43277275516</v>
      </c>
      <c r="M74" s="1190">
        <f t="shared" si="38"/>
        <v>2.1202423987021413</v>
      </c>
      <c r="N74" s="1190">
        <f t="shared" si="39"/>
        <v>0.89504796914475515</v>
      </c>
      <c r="O74" s="1190">
        <f t="shared" si="40"/>
        <v>0.12494971649029345</v>
      </c>
      <c r="P74" s="1192">
        <f t="shared" si="48"/>
        <v>25719.21812847054</v>
      </c>
      <c r="Q74" s="1192">
        <f t="shared" si="25"/>
        <v>16094.091480679046</v>
      </c>
      <c r="R74" s="1192">
        <f t="shared" si="26"/>
        <v>24550.807441717192</v>
      </c>
      <c r="S74" s="1192">
        <f t="shared" si="27"/>
        <v>13949.322410066588</v>
      </c>
      <c r="T74" s="1192">
        <f t="shared" si="49"/>
        <v>803213.43277275516</v>
      </c>
      <c r="U74" s="1192">
        <f t="shared" si="41"/>
        <v>1145106.1086034377</v>
      </c>
      <c r="V74" s="1189">
        <v>110000</v>
      </c>
      <c r="W74" s="1189">
        <v>62500</v>
      </c>
      <c r="X74" s="1189">
        <v>3.8079999999999998</v>
      </c>
      <c r="Y74" s="1189">
        <v>2</v>
      </c>
      <c r="Z74" s="1189">
        <v>4</v>
      </c>
      <c r="AA74" s="1189">
        <v>0.216005</v>
      </c>
      <c r="AB74" s="1189">
        <v>3.7999999999999999E-2</v>
      </c>
      <c r="AC74" s="1189">
        <v>4.078125</v>
      </c>
      <c r="AD74" s="1189">
        <v>0.25</v>
      </c>
      <c r="AE74" s="1189">
        <v>30</v>
      </c>
      <c r="AF74" s="1193">
        <v>3.515625</v>
      </c>
      <c r="AG74" s="1193">
        <v>3.46875</v>
      </c>
      <c r="AH74" s="1189">
        <f t="shared" si="46"/>
        <v>1.7633749999999999</v>
      </c>
      <c r="AI74" s="1189">
        <f t="shared" si="42"/>
        <v>2.26953125</v>
      </c>
      <c r="AJ74" s="1189">
        <f t="shared" si="43"/>
        <v>8.0419181646864217</v>
      </c>
      <c r="AK74" s="1189">
        <f t="shared" si="36"/>
        <v>7.3019402979341379</v>
      </c>
      <c r="AL74" s="1189">
        <f t="shared" si="30"/>
        <v>0.16083833333333333</v>
      </c>
      <c r="AM74" s="1189">
        <f t="shared" si="44"/>
        <v>6.9702169525538675</v>
      </c>
      <c r="AN74" s="1189">
        <f t="shared" si="31"/>
        <v>6.25E-2</v>
      </c>
      <c r="AO74" s="1189">
        <f t="shared" si="47"/>
        <v>3.4271716666666663</v>
      </c>
      <c r="AP74" s="1189">
        <f t="shared" si="32"/>
        <v>3.6471616666666664</v>
      </c>
      <c r="AQ74" s="1189">
        <f t="shared" si="33"/>
        <v>7.0002499999999995E-2</v>
      </c>
      <c r="AR74" s="1193">
        <f t="shared" si="34"/>
        <v>5.1346404317564218</v>
      </c>
      <c r="AS74" s="1194">
        <f t="shared" si="45"/>
        <v>2.26953125</v>
      </c>
    </row>
    <row r="75" spans="1:45" ht="11.1" customHeight="1">
      <c r="A75" s="1195" t="s">
        <v>10950</v>
      </c>
      <c r="B75" s="1195" t="s">
        <v>10951</v>
      </c>
      <c r="C75" s="1195" t="s">
        <v>10952</v>
      </c>
      <c r="D75" s="1195" t="s">
        <v>10936</v>
      </c>
      <c r="E75" s="1195" t="s">
        <v>10936</v>
      </c>
      <c r="F75" s="1195" t="s">
        <v>10936</v>
      </c>
      <c r="G75" s="1189">
        <v>5</v>
      </c>
      <c r="H75" s="1189">
        <v>2</v>
      </c>
      <c r="I75" s="1190">
        <f t="shared" si="37"/>
        <v>56.07</v>
      </c>
      <c r="J75" s="1191">
        <f t="shared" ref="J75:J138" si="50">MIN(S75,Q75)</f>
        <v>13949.322410066588</v>
      </c>
      <c r="K75" s="1191">
        <f t="shared" ref="K75:K138" si="51">MIN(P75,R75)</f>
        <v>23125.75163301803</v>
      </c>
      <c r="L75" s="1191">
        <f t="shared" ref="L75:L138" si="52">MIN(T75,U75)</f>
        <v>722219.24717239325</v>
      </c>
      <c r="M75" s="1190">
        <f t="shared" si="38"/>
        <v>2.2074707798758806</v>
      </c>
      <c r="N75" s="1190">
        <f t="shared" si="39"/>
        <v>0.85679805593344094</v>
      </c>
      <c r="O75" s="1190">
        <f t="shared" si="40"/>
        <v>0.16319962970160778</v>
      </c>
      <c r="P75" s="1192">
        <f t="shared" si="48"/>
        <v>23125.75163301803</v>
      </c>
      <c r="Q75" s="1192">
        <f t="shared" si="25"/>
        <v>14620.530971899218</v>
      </c>
      <c r="R75" s="1192">
        <f t="shared" si="26"/>
        <v>24550.807441717192</v>
      </c>
      <c r="S75" s="1192">
        <f t="shared" si="27"/>
        <v>13949.322410066588</v>
      </c>
      <c r="T75" s="1192">
        <f t="shared" si="49"/>
        <v>722219.24717239325</v>
      </c>
      <c r="U75" s="1192">
        <f t="shared" si="41"/>
        <v>1145106.1086034377</v>
      </c>
      <c r="V75" s="1189">
        <v>110000</v>
      </c>
      <c r="W75" s="1189">
        <v>62500</v>
      </c>
      <c r="X75" s="1189">
        <v>3.8079999999999998</v>
      </c>
      <c r="Y75" s="1189">
        <v>2</v>
      </c>
      <c r="Z75" s="1189">
        <v>4</v>
      </c>
      <c r="AA75" s="1189">
        <v>0.216005</v>
      </c>
      <c r="AB75" s="1189">
        <v>3.7999999999999999E-2</v>
      </c>
      <c r="AC75" s="1189">
        <v>4.078125</v>
      </c>
      <c r="AD75" s="1189">
        <v>0.25</v>
      </c>
      <c r="AE75" s="1189">
        <v>30</v>
      </c>
      <c r="AF75" s="1193">
        <v>3.515625</v>
      </c>
      <c r="AG75" s="1193">
        <v>3.46875</v>
      </c>
      <c r="AH75" s="1189">
        <f t="shared" si="46"/>
        <v>1.7633749999999999</v>
      </c>
      <c r="AI75" s="1189">
        <f t="shared" si="42"/>
        <v>2.26953125</v>
      </c>
      <c r="AJ75" s="1189">
        <f t="shared" si="43"/>
        <v>7.3056073865013147</v>
      </c>
      <c r="AK75" s="1189">
        <f t="shared" si="36"/>
        <v>6.56562951974903</v>
      </c>
      <c r="AL75" s="1189">
        <f t="shared" si="30"/>
        <v>0.16083833333333333</v>
      </c>
      <c r="AM75" s="1189">
        <f t="shared" si="44"/>
        <v>6.9702169525538675</v>
      </c>
      <c r="AN75" s="1189">
        <f t="shared" si="31"/>
        <v>6.25E-2</v>
      </c>
      <c r="AO75" s="1189">
        <f t="shared" si="47"/>
        <v>3.4271716666666663</v>
      </c>
      <c r="AP75" s="1189">
        <f t="shared" si="32"/>
        <v>3.6471616666666664</v>
      </c>
      <c r="AQ75" s="1189">
        <f t="shared" si="33"/>
        <v>7.0002499999999995E-2</v>
      </c>
      <c r="AR75" s="1193">
        <f t="shared" si="34"/>
        <v>5.042522420716419</v>
      </c>
      <c r="AS75" s="1194">
        <f t="shared" si="45"/>
        <v>2.26953125</v>
      </c>
    </row>
    <row r="76" spans="1:45" ht="11.1" customHeight="1">
      <c r="A76" s="1195" t="s">
        <v>10950</v>
      </c>
      <c r="B76" s="1195" t="s">
        <v>10951</v>
      </c>
      <c r="C76" s="1195" t="s">
        <v>10952</v>
      </c>
      <c r="D76" s="1195" t="s">
        <v>10936</v>
      </c>
      <c r="E76" s="1195" t="s">
        <v>10936</v>
      </c>
      <c r="F76" s="1195" t="s">
        <v>10936</v>
      </c>
      <c r="G76" s="1189">
        <v>5</v>
      </c>
      <c r="H76" s="1189">
        <v>2.25</v>
      </c>
      <c r="I76" s="1190">
        <f t="shared" si="37"/>
        <v>53.233125000000001</v>
      </c>
      <c r="J76" s="1191">
        <f t="shared" si="50"/>
        <v>12907.384711788654</v>
      </c>
      <c r="K76" s="1191">
        <f t="shared" si="51"/>
        <v>20119.290625643909</v>
      </c>
      <c r="L76" s="1191">
        <f t="shared" si="52"/>
        <v>630425.83682531654</v>
      </c>
      <c r="M76" s="1190">
        <f t="shared" si="38"/>
        <v>2.3479487186328685</v>
      </c>
      <c r="N76" s="1190">
        <f t="shared" si="39"/>
        <v>0.81344815429395123</v>
      </c>
      <c r="O76" s="1190">
        <f t="shared" si="40"/>
        <v>0.20654953134109735</v>
      </c>
      <c r="P76" s="1192">
        <f t="shared" si="48"/>
        <v>20119.290625643909</v>
      </c>
      <c r="Q76" s="1192">
        <f>(W76*AJ76/12)*((AD76/2/PI())+((AH76*0.08)/COS(AE76*PI()/180))+(AS76*0.08))</f>
        <v>12907.384711788654</v>
      </c>
      <c r="R76" s="1192">
        <f>V76*AM76*((AD76/PI())/2+AH76*0.08/COS(AE76*PI()/180)+AS76*0.08)/12</f>
        <v>24469.080047267616</v>
      </c>
      <c r="S76" s="1192">
        <f>W76*AM76*((AD76/PI())/2+AH76*0.08/COS(AE76*PI()/180)+AS76*0.08)/12</f>
        <v>13902.886390492962</v>
      </c>
      <c r="T76" s="1192">
        <f t="shared" si="49"/>
        <v>630425.83682531654</v>
      </c>
      <c r="U76" s="1192">
        <f t="shared" si="41"/>
        <v>1145106.1086034377</v>
      </c>
      <c r="V76" s="1189">
        <v>110000</v>
      </c>
      <c r="W76" s="1189">
        <v>62500</v>
      </c>
      <c r="X76" s="1189">
        <v>3.8079999999999998</v>
      </c>
      <c r="Y76" s="1189">
        <v>2</v>
      </c>
      <c r="Z76" s="1189">
        <v>4</v>
      </c>
      <c r="AA76" s="1189">
        <v>0.216005</v>
      </c>
      <c r="AB76" s="1189">
        <v>3.7999999999999999E-2</v>
      </c>
      <c r="AC76" s="1189">
        <v>4.078125</v>
      </c>
      <c r="AD76" s="1189">
        <v>0.25</v>
      </c>
      <c r="AE76" s="1189">
        <v>30</v>
      </c>
      <c r="AF76" s="1193">
        <v>3.515625</v>
      </c>
      <c r="AG76" s="1193">
        <v>3.46875</v>
      </c>
      <c r="AH76" s="1189">
        <f>(X76+(X76-(Z76-0.625)*Y76/12))/4</f>
        <v>1.7633749999999999</v>
      </c>
      <c r="AI76" s="1189">
        <f t="shared" si="42"/>
        <v>2.26953125</v>
      </c>
      <c r="AJ76" s="1189">
        <f t="shared" si="43"/>
        <v>6.4711218378915252</v>
      </c>
      <c r="AK76" s="1189">
        <f t="shared" si="36"/>
        <v>5.7311439711392413</v>
      </c>
      <c r="AL76" s="1189">
        <f>2*((AA76/2)-AB76)+Y76/8/12</f>
        <v>0.16083833333333333</v>
      </c>
      <c r="AM76" s="1189">
        <f t="shared" si="44"/>
        <v>6.9702169525538675</v>
      </c>
      <c r="AN76" s="1189">
        <f>Y76*3/8/12</f>
        <v>6.25E-2</v>
      </c>
      <c r="AO76" s="1189">
        <f t="shared" si="47"/>
        <v>3.4271716666666663</v>
      </c>
      <c r="AP76" s="1189">
        <f>X76-2*AQ76-Y76/8/12</f>
        <v>3.6471616666666664</v>
      </c>
      <c r="AQ76" s="1189">
        <f>AA76/2-AB76</f>
        <v>7.0002499999999995E-2</v>
      </c>
      <c r="AR76" s="1193">
        <f>SQRT(4/PI()*AJ76+(AC76-AN76)^2)</f>
        <v>4.9360442019321278</v>
      </c>
      <c r="AS76" s="1194">
        <f t="shared" si="45"/>
        <v>2.2535423004830317</v>
      </c>
    </row>
    <row r="77" spans="1:45" ht="11.1" customHeight="1">
      <c r="A77" s="1195" t="s">
        <v>10950</v>
      </c>
      <c r="B77" s="1195" t="s">
        <v>10951</v>
      </c>
      <c r="C77" s="1195" t="s">
        <v>10952</v>
      </c>
      <c r="D77" s="1195" t="s">
        <v>10936</v>
      </c>
      <c r="E77" s="1195" t="s">
        <v>10936</v>
      </c>
      <c r="F77" s="1195" t="s">
        <v>10936</v>
      </c>
      <c r="G77" s="1189">
        <v>5</v>
      </c>
      <c r="H77" s="1189">
        <v>2.5</v>
      </c>
      <c r="I77" s="1190">
        <f t="shared" si="37"/>
        <v>50.0625</v>
      </c>
      <c r="J77" s="1191">
        <f t="shared" si="50"/>
        <v>10976.824045328867</v>
      </c>
      <c r="K77" s="1191">
        <f t="shared" si="51"/>
        <v>16738.026359017298</v>
      </c>
      <c r="L77" s="1191">
        <f t="shared" si="52"/>
        <v>527833.20173152478</v>
      </c>
      <c r="M77" s="1190">
        <f t="shared" si="38"/>
        <v>2.5767166115468378</v>
      </c>
      <c r="N77" s="1190">
        <f t="shared" si="39"/>
        <v>0.76499826422628647</v>
      </c>
      <c r="O77" s="1190">
        <f t="shared" si="40"/>
        <v>0.25499942140876219</v>
      </c>
      <c r="P77" s="1192">
        <f t="shared" si="48"/>
        <v>16738.026359017298</v>
      </c>
      <c r="Q77" s="1192">
        <f>(W77*AJ77/12)*((AD77/2/PI())+((AH77*0.08)/COS(AE77*PI()/180))+(AS77*0.08))</f>
        <v>10976.824045328867</v>
      </c>
      <c r="R77" s="1192">
        <f>V77*AM77*((AD77/PI())/2+AH77*0.08/COS(AE77*PI()/180)+AS77*0.08)/12</f>
        <v>24313.446400664849</v>
      </c>
      <c r="S77" s="1192">
        <f>W77*AM77*((AD77/PI())/2+AH77*0.08/COS(AE77*PI()/180)+AS77*0.08)/12</f>
        <v>13814.458182195935</v>
      </c>
      <c r="T77" s="1192">
        <f t="shared" si="49"/>
        <v>527833.20173152478</v>
      </c>
      <c r="U77" s="1192">
        <f t="shared" si="41"/>
        <v>1145106.1086034377</v>
      </c>
      <c r="V77" s="1189">
        <v>110000</v>
      </c>
      <c r="W77" s="1189">
        <v>62500</v>
      </c>
      <c r="X77" s="1189">
        <v>3.8079999999999998</v>
      </c>
      <c r="Y77" s="1189">
        <v>2</v>
      </c>
      <c r="Z77" s="1189">
        <v>4</v>
      </c>
      <c r="AA77" s="1189">
        <v>0.216005</v>
      </c>
      <c r="AB77" s="1189">
        <v>3.7999999999999999E-2</v>
      </c>
      <c r="AC77" s="1189">
        <v>4.078125</v>
      </c>
      <c r="AD77" s="1189">
        <v>0.25</v>
      </c>
      <c r="AE77" s="1189">
        <v>30</v>
      </c>
      <c r="AF77" s="1193">
        <v>3.515625</v>
      </c>
      <c r="AG77" s="1193">
        <v>3.46875</v>
      </c>
      <c r="AH77" s="1189">
        <f>(X77+(X77-(Z77-0.625)*Y77/12))/4</f>
        <v>1.7633749999999999</v>
      </c>
      <c r="AI77" s="1189">
        <f t="shared" si="42"/>
        <v>2.26953125</v>
      </c>
      <c r="AJ77" s="1189">
        <f t="shared" si="43"/>
        <v>5.5384615188570558</v>
      </c>
      <c r="AK77" s="1189">
        <f t="shared" si="36"/>
        <v>4.7984836521047711</v>
      </c>
      <c r="AL77" s="1189">
        <f>2*((AA77/2)-AB77)+Y77/8/12</f>
        <v>0.16083833333333333</v>
      </c>
      <c r="AM77" s="1189">
        <f t="shared" si="44"/>
        <v>6.9702169525538675</v>
      </c>
      <c r="AN77" s="1189">
        <f>Y77*3/8/12</f>
        <v>6.25E-2</v>
      </c>
      <c r="AO77" s="1189">
        <f t="shared" si="47"/>
        <v>3.4271716666666663</v>
      </c>
      <c r="AP77" s="1189">
        <f>X77-2*AQ77-Y77/8/12</f>
        <v>3.6471616666666664</v>
      </c>
      <c r="AQ77" s="1189">
        <f>AA77/2-AB77</f>
        <v>7.0002499999999995E-2</v>
      </c>
      <c r="AR77" s="1193">
        <f>SQRT(4/PI()*AJ77+(AC77-AN77)^2)</f>
        <v>4.8142530431446762</v>
      </c>
      <c r="AS77" s="1194">
        <f t="shared" si="45"/>
        <v>2.223094510786169</v>
      </c>
    </row>
    <row r="78" spans="1:45" ht="11.1" customHeight="1">
      <c r="A78" s="1195" t="s">
        <v>10950</v>
      </c>
      <c r="B78" s="1195" t="s">
        <v>10951</v>
      </c>
      <c r="C78" s="1195" t="s">
        <v>10952</v>
      </c>
      <c r="D78" s="1195" t="s">
        <v>10936</v>
      </c>
      <c r="E78" s="1195" t="s">
        <v>10936</v>
      </c>
      <c r="F78" s="1195" t="s">
        <v>10936</v>
      </c>
      <c r="G78" s="1189">
        <v>5</v>
      </c>
      <c r="H78" s="1189">
        <v>2.8125</v>
      </c>
      <c r="I78" s="1190">
        <f t="shared" si="37"/>
        <v>45.6298828125</v>
      </c>
      <c r="J78" s="1191">
        <f t="shared" si="50"/>
        <v>8315.1541259747337</v>
      </c>
      <c r="K78" s="1191">
        <f t="shared" si="51"/>
        <v>12077.312959038893</v>
      </c>
      <c r="L78" s="1191">
        <f t="shared" si="52"/>
        <v>384405.99806421739</v>
      </c>
      <c r="M78" s="1190">
        <f t="shared" si="38"/>
        <v>3.1063592568445646</v>
      </c>
      <c r="N78" s="1190">
        <f t="shared" si="39"/>
        <v>0.69726404291458399</v>
      </c>
      <c r="O78" s="1190">
        <f t="shared" si="40"/>
        <v>0.32273364272046462</v>
      </c>
      <c r="P78" s="1192">
        <f t="shared" si="48"/>
        <v>12077.312959038893</v>
      </c>
      <c r="Q78" s="1192">
        <f>(W78*AJ78/12)*((AD78/2/PI())+((AH78*0.08)/COS(AE78*PI()/180))+(AS78*0.08))</f>
        <v>8315.1541259747337</v>
      </c>
      <c r="R78" s="1192">
        <f>V78*AM78*((AD78/PI())/2+AH78*0.08/COS(AE78*PI()/180)+AS78*0.08)/12</f>
        <v>24089.020761263255</v>
      </c>
      <c r="S78" s="1192">
        <f>W78*AM78*((AD78/PI())/2+AH78*0.08/COS(AE78*PI()/180)+AS78*0.08)/12</f>
        <v>13686.943614354122</v>
      </c>
      <c r="T78" s="1192">
        <f t="shared" si="49"/>
        <v>384405.99806421739</v>
      </c>
      <c r="U78" s="1192">
        <f t="shared" si="41"/>
        <v>1145106.1086034377</v>
      </c>
      <c r="V78" s="1189">
        <v>110000</v>
      </c>
      <c r="W78" s="1189">
        <v>62500</v>
      </c>
      <c r="X78" s="1189">
        <v>3.8079999999999998</v>
      </c>
      <c r="Y78" s="1189">
        <v>2</v>
      </c>
      <c r="Z78" s="1189">
        <v>4</v>
      </c>
      <c r="AA78" s="1189">
        <v>0.216005</v>
      </c>
      <c r="AB78" s="1189">
        <v>3.7999999999999999E-2</v>
      </c>
      <c r="AC78" s="1189">
        <v>4.078125</v>
      </c>
      <c r="AD78" s="1189">
        <v>0.25</v>
      </c>
      <c r="AE78" s="1189">
        <v>30</v>
      </c>
      <c r="AF78" s="1193">
        <v>3.515625</v>
      </c>
      <c r="AG78" s="1193">
        <v>3.46875</v>
      </c>
      <c r="AH78" s="1189">
        <f>(X78+(X78-(Z78-0.625)*Y78/12))/4</f>
        <v>1.7633749999999999</v>
      </c>
      <c r="AI78" s="1189">
        <f t="shared" si="42"/>
        <v>2.26953125</v>
      </c>
      <c r="AJ78" s="1189">
        <f t="shared" si="43"/>
        <v>4.2345778491542605</v>
      </c>
      <c r="AK78" s="1189">
        <f t="shared" si="36"/>
        <v>3.4945999824019762</v>
      </c>
      <c r="AL78" s="1189">
        <f>2*((AA78/2)-AB78)+Y78/8/12</f>
        <v>0.16083833333333333</v>
      </c>
      <c r="AM78" s="1189">
        <f t="shared" si="44"/>
        <v>6.9702169525538675</v>
      </c>
      <c r="AN78" s="1189">
        <f>Y78*3/8/12</f>
        <v>6.25E-2</v>
      </c>
      <c r="AO78" s="1189">
        <f t="shared" si="47"/>
        <v>3.4271716666666663</v>
      </c>
      <c r="AP78" s="1189">
        <f>X78-2*AQ78-Y78/8/12</f>
        <v>3.6471616666666664</v>
      </c>
      <c r="AQ78" s="1189">
        <f>AA78/2-AB78</f>
        <v>7.0002499999999995E-2</v>
      </c>
      <c r="AR78" s="1193">
        <f>SQRT(4/PI()*AJ78+(AC78-AN78)^2)</f>
        <v>4.6386286888937098</v>
      </c>
      <c r="AS78" s="1194">
        <f t="shared" si="45"/>
        <v>2.1791884222234277</v>
      </c>
    </row>
    <row r="79" spans="1:45" ht="11.1" customHeight="1">
      <c r="A79" s="1195" t="s">
        <v>10950</v>
      </c>
      <c r="B79" s="1195" t="s">
        <v>10951</v>
      </c>
      <c r="C79" s="1195" t="s">
        <v>10952</v>
      </c>
      <c r="D79" s="1195" t="s">
        <v>10936</v>
      </c>
      <c r="E79" s="1195" t="s">
        <v>10936</v>
      </c>
      <c r="F79" s="1195" t="s">
        <v>10936</v>
      </c>
      <c r="G79" s="1189">
        <v>5.25</v>
      </c>
      <c r="H79" s="1189">
        <v>1.75</v>
      </c>
      <c r="I79" s="1190">
        <f t="shared" si="37"/>
        <v>65.414999999999992</v>
      </c>
      <c r="J79" s="1191">
        <f t="shared" si="50"/>
        <v>16206.879744621045</v>
      </c>
      <c r="K79" s="1191">
        <f t="shared" si="51"/>
        <v>25899.459800772343</v>
      </c>
      <c r="L79" s="1191">
        <f t="shared" si="52"/>
        <v>803213.43277275516</v>
      </c>
      <c r="M79" s="1190">
        <f t="shared" si="38"/>
        <v>2.5777084349256092</v>
      </c>
      <c r="N79" s="1190">
        <f t="shared" si="39"/>
        <v>0.99959773192234758</v>
      </c>
      <c r="O79" s="1190">
        <f t="shared" si="40"/>
        <v>0.12494971649029345</v>
      </c>
      <c r="P79" s="1192">
        <f t="shared" si="48"/>
        <v>25899.459800772343</v>
      </c>
      <c r="Q79" s="1192">
        <f>(W79*AJ79/12)*((AD79/2/PI())+((AH79*0.08)/COS(AE79*PI()/180))+(AS79*0.08))</f>
        <v>16206.879744621045</v>
      </c>
      <c r="R79" s="1192">
        <f>V79*AM79*((AD79/PI())/2+AH79*0.08/COS(AE79*PI()/180)+AS79*0.08)/12</f>
        <v>31861.348002593993</v>
      </c>
      <c r="S79" s="1192">
        <f>W79*AM79*((AD79/PI())/2+AH79*0.08/COS(AE79*PI()/180)+AS79*0.08)/12</f>
        <v>18103.038637837497</v>
      </c>
      <c r="T79" s="1192">
        <f t="shared" si="49"/>
        <v>803213.43277275516</v>
      </c>
      <c r="U79" s="1192">
        <f t="shared" si="41"/>
        <v>1366490.2159110934</v>
      </c>
      <c r="V79" s="1189">
        <v>110000</v>
      </c>
      <c r="W79" s="1189">
        <v>62500</v>
      </c>
      <c r="X79" s="1189">
        <v>3.8079999999999998</v>
      </c>
      <c r="Y79" s="1189">
        <v>2</v>
      </c>
      <c r="Z79" s="1189">
        <v>4</v>
      </c>
      <c r="AA79" s="1189">
        <v>0.216005</v>
      </c>
      <c r="AB79" s="1189">
        <v>3.7999999999999999E-2</v>
      </c>
      <c r="AC79" s="1189">
        <v>4.078125</v>
      </c>
      <c r="AD79" s="1189">
        <v>0.25</v>
      </c>
      <c r="AE79" s="1189">
        <v>30</v>
      </c>
      <c r="AF79" s="1193">
        <v>3.515625</v>
      </c>
      <c r="AG79" s="1193">
        <v>3.46875</v>
      </c>
      <c r="AH79" s="1189">
        <f>(X79+(X79-(Z79-0.625)*Y79/12))/4</f>
        <v>1.7633749999999999</v>
      </c>
      <c r="AI79" s="1189">
        <f t="shared" si="42"/>
        <v>2.33203125</v>
      </c>
      <c r="AJ79" s="1189">
        <f t="shared" si="43"/>
        <v>8.0419181646864217</v>
      </c>
      <c r="AK79" s="1189">
        <f t="shared" si="36"/>
        <v>7.3019402979341379</v>
      </c>
      <c r="AL79" s="1189">
        <f>2*((AA79/2)-AB79)+Y79/8/12</f>
        <v>0.16083833333333333</v>
      </c>
      <c r="AM79" s="1189">
        <f t="shared" si="44"/>
        <v>8.982799746259829</v>
      </c>
      <c r="AN79" s="1189">
        <f>Y79*3/8/12</f>
        <v>6.25E-2</v>
      </c>
      <c r="AO79" s="1189">
        <f t="shared" si="47"/>
        <v>3.4271716666666663</v>
      </c>
      <c r="AP79" s="1189">
        <f>X79-2*AQ79-Y79/8/12</f>
        <v>3.6471616666666664</v>
      </c>
      <c r="AQ79" s="1189">
        <f>AA79/2-AB79</f>
        <v>7.0002499999999995E-2</v>
      </c>
      <c r="AR79" s="1193">
        <f>SQRT(4/PI()*AJ79+(AC79-AN79)^2)</f>
        <v>5.1346404317564218</v>
      </c>
      <c r="AS79" s="1194">
        <f t="shared" si="45"/>
        <v>2.3031913579391055</v>
      </c>
    </row>
    <row r="80" spans="1:45" ht="11.1" customHeight="1">
      <c r="A80" s="1195" t="s">
        <v>10950</v>
      </c>
      <c r="B80" s="1195" t="s">
        <v>10951</v>
      </c>
      <c r="C80" s="1195" t="s">
        <v>10952</v>
      </c>
      <c r="D80" s="1195" t="s">
        <v>10936</v>
      </c>
      <c r="E80" s="1195" t="s">
        <v>10936</v>
      </c>
      <c r="F80" s="1195" t="s">
        <v>10936</v>
      </c>
      <c r="G80" s="1189">
        <v>5.25</v>
      </c>
      <c r="H80" s="1189">
        <v>2</v>
      </c>
      <c r="I80" s="1190">
        <f t="shared" si="37"/>
        <v>62.911874999999995</v>
      </c>
      <c r="J80" s="1191">
        <f t="shared" si="50"/>
        <v>14652.89056678232</v>
      </c>
      <c r="K80" s="1191">
        <f t="shared" si="51"/>
        <v>23176.935817480964</v>
      </c>
      <c r="L80" s="1191">
        <f t="shared" si="52"/>
        <v>722219.24717239325</v>
      </c>
      <c r="M80" s="1190">
        <f t="shared" si="38"/>
        <v>2.6837573159658579</v>
      </c>
      <c r="N80" s="1190">
        <f t="shared" si="39"/>
        <v>0.96134781871103325</v>
      </c>
      <c r="O80" s="1190">
        <f t="shared" si="40"/>
        <v>0.16319962970160778</v>
      </c>
      <c r="P80" s="1192">
        <f t="shared" si="48"/>
        <v>23176.935817480964</v>
      </c>
      <c r="Q80" s="1192">
        <f t="shared" ref="Q80:Q94" si="53">(W80*AJ80/12)*((AD80/2/PI())+((AH80*0.08)/COS(AE80*PI()/180))+(AS80*0.08))</f>
        <v>14652.89056678232</v>
      </c>
      <c r="R80" s="1192">
        <f t="shared" ref="R80:R94" si="54">V80*AM80*((AD80/PI())/2+AH80*0.08/COS(AE80*PI()/180)+AS80*0.08)/12</f>
        <v>31709.643767458041</v>
      </c>
      <c r="S80" s="1192">
        <f t="shared" ref="S80:S94" si="55">W80*AM80*((AD80/PI())/2+AH80*0.08/COS(AE80*PI()/180)+AS80*0.08)/12</f>
        <v>18016.84304969207</v>
      </c>
      <c r="T80" s="1192">
        <f t="shared" si="49"/>
        <v>722219.24717239325</v>
      </c>
      <c r="U80" s="1192">
        <f t="shared" si="41"/>
        <v>1366490.2159110934</v>
      </c>
      <c r="V80" s="1189">
        <v>110000</v>
      </c>
      <c r="W80" s="1189">
        <v>62500</v>
      </c>
      <c r="X80" s="1189">
        <v>3.8079999999999998</v>
      </c>
      <c r="Y80" s="1189">
        <v>2</v>
      </c>
      <c r="Z80" s="1189">
        <v>4</v>
      </c>
      <c r="AA80" s="1189">
        <v>0.216005</v>
      </c>
      <c r="AB80" s="1189">
        <v>3.7999999999999999E-2</v>
      </c>
      <c r="AC80" s="1189">
        <v>4.078125</v>
      </c>
      <c r="AD80" s="1189">
        <v>0.25</v>
      </c>
      <c r="AE80" s="1189">
        <v>30</v>
      </c>
      <c r="AF80" s="1193">
        <v>3.515625</v>
      </c>
      <c r="AG80" s="1193">
        <v>3.46875</v>
      </c>
      <c r="AH80" s="1189">
        <f t="shared" ref="AH80:AH94" si="56">(X80+(X80-(Z80-0.625)*Y80/12))/4</f>
        <v>1.7633749999999999</v>
      </c>
      <c r="AI80" s="1189">
        <f t="shared" si="42"/>
        <v>2.33203125</v>
      </c>
      <c r="AJ80" s="1189">
        <f t="shared" si="43"/>
        <v>7.3056073865013147</v>
      </c>
      <c r="AK80" s="1189">
        <f t="shared" si="36"/>
        <v>6.56562951974903</v>
      </c>
      <c r="AL80" s="1189">
        <f t="shared" ref="AL80:AL94" si="57">2*((AA80/2)-AB80)+Y80/8/12</f>
        <v>0.16083833333333333</v>
      </c>
      <c r="AM80" s="1189">
        <f t="shared" si="44"/>
        <v>8.982799746259829</v>
      </c>
      <c r="AN80" s="1189">
        <f t="shared" ref="AN80:AN94" si="58">Y80*3/8/12</f>
        <v>6.25E-2</v>
      </c>
      <c r="AO80" s="1189">
        <f t="shared" si="47"/>
        <v>3.4271716666666663</v>
      </c>
      <c r="AP80" s="1189">
        <f t="shared" ref="AP80:AP94" si="59">X80-2*AQ80-Y80/8/12</f>
        <v>3.6471616666666664</v>
      </c>
      <c r="AQ80" s="1189">
        <f t="shared" ref="AQ80:AQ94" si="60">AA80/2-AB80</f>
        <v>7.0002499999999995E-2</v>
      </c>
      <c r="AR80" s="1193">
        <f t="shared" ref="AR80:AR94" si="61">SQRT(4/PI()*AJ80+(AC80-AN80)^2)</f>
        <v>5.042522420716419</v>
      </c>
      <c r="AS80" s="1194">
        <f t="shared" si="45"/>
        <v>2.280161855179105</v>
      </c>
    </row>
    <row r="81" spans="1:45" ht="11.1" customHeight="1">
      <c r="A81" s="1195" t="s">
        <v>10950</v>
      </c>
      <c r="B81" s="1195" t="s">
        <v>10951</v>
      </c>
      <c r="C81" s="1195" t="s">
        <v>10952</v>
      </c>
      <c r="D81" s="1195" t="s">
        <v>10936</v>
      </c>
      <c r="E81" s="1195" t="s">
        <v>10936</v>
      </c>
      <c r="F81" s="1195" t="s">
        <v>10936</v>
      </c>
      <c r="G81" s="1189">
        <v>5.25</v>
      </c>
      <c r="H81" s="1189">
        <v>2.25</v>
      </c>
      <c r="I81" s="1190">
        <f t="shared" si="37"/>
        <v>60.074999999999996</v>
      </c>
      <c r="J81" s="1191">
        <f t="shared" si="50"/>
        <v>12907.384711788654</v>
      </c>
      <c r="K81" s="1191">
        <f t="shared" si="51"/>
        <v>20119.290625643909</v>
      </c>
      <c r="L81" s="1191">
        <f t="shared" si="52"/>
        <v>630425.83682531654</v>
      </c>
      <c r="M81" s="1190">
        <f t="shared" si="38"/>
        <v>2.8545449428317808</v>
      </c>
      <c r="N81" s="1190">
        <f t="shared" si="39"/>
        <v>0.91799791707154377</v>
      </c>
      <c r="O81" s="1190">
        <f t="shared" si="40"/>
        <v>0.20654953134109735</v>
      </c>
      <c r="P81" s="1192">
        <f t="shared" si="48"/>
        <v>20119.290625643909</v>
      </c>
      <c r="Q81" s="1192">
        <f t="shared" si="53"/>
        <v>12907.384711788654</v>
      </c>
      <c r="R81" s="1192">
        <f t="shared" si="54"/>
        <v>31534.290472733792</v>
      </c>
      <c r="S81" s="1192">
        <f t="shared" si="55"/>
        <v>17917.210495871474</v>
      </c>
      <c r="T81" s="1192">
        <f t="shared" si="49"/>
        <v>630425.83682531654</v>
      </c>
      <c r="U81" s="1192">
        <f t="shared" si="41"/>
        <v>1366490.2159110934</v>
      </c>
      <c r="V81" s="1189">
        <v>110000</v>
      </c>
      <c r="W81" s="1189">
        <v>62500</v>
      </c>
      <c r="X81" s="1189">
        <v>3.8079999999999998</v>
      </c>
      <c r="Y81" s="1189">
        <v>2</v>
      </c>
      <c r="Z81" s="1189">
        <v>4</v>
      </c>
      <c r="AA81" s="1189">
        <v>0.216005</v>
      </c>
      <c r="AB81" s="1189">
        <v>3.7999999999999999E-2</v>
      </c>
      <c r="AC81" s="1189">
        <v>4.078125</v>
      </c>
      <c r="AD81" s="1189">
        <v>0.25</v>
      </c>
      <c r="AE81" s="1189">
        <v>30</v>
      </c>
      <c r="AF81" s="1193">
        <v>3.515625</v>
      </c>
      <c r="AG81" s="1193">
        <v>3.46875</v>
      </c>
      <c r="AH81" s="1189">
        <f t="shared" si="56"/>
        <v>1.7633749999999999</v>
      </c>
      <c r="AI81" s="1189">
        <f t="shared" si="42"/>
        <v>2.33203125</v>
      </c>
      <c r="AJ81" s="1189">
        <f t="shared" si="43"/>
        <v>6.4711218378915252</v>
      </c>
      <c r="AK81" s="1189">
        <f t="shared" si="36"/>
        <v>5.7311439711392413</v>
      </c>
      <c r="AL81" s="1189">
        <f t="shared" si="57"/>
        <v>0.16083833333333333</v>
      </c>
      <c r="AM81" s="1189">
        <f t="shared" si="44"/>
        <v>8.982799746259829</v>
      </c>
      <c r="AN81" s="1189">
        <f t="shared" si="58"/>
        <v>6.25E-2</v>
      </c>
      <c r="AO81" s="1189">
        <f t="shared" si="47"/>
        <v>3.4271716666666663</v>
      </c>
      <c r="AP81" s="1189">
        <f t="shared" si="59"/>
        <v>3.6471616666666664</v>
      </c>
      <c r="AQ81" s="1189">
        <f t="shared" si="60"/>
        <v>7.0002499999999995E-2</v>
      </c>
      <c r="AR81" s="1193">
        <f t="shared" si="61"/>
        <v>4.9360442019321278</v>
      </c>
      <c r="AS81" s="1194">
        <f t="shared" si="45"/>
        <v>2.2535423004830317</v>
      </c>
    </row>
    <row r="82" spans="1:45" ht="11.1" customHeight="1">
      <c r="A82" s="1195" t="s">
        <v>10950</v>
      </c>
      <c r="B82" s="1195" t="s">
        <v>10951</v>
      </c>
      <c r="C82" s="1195" t="s">
        <v>10952</v>
      </c>
      <c r="D82" s="1195" t="s">
        <v>10936</v>
      </c>
      <c r="E82" s="1195" t="s">
        <v>10936</v>
      </c>
      <c r="F82" s="1195" t="s">
        <v>10936</v>
      </c>
      <c r="G82" s="1189">
        <v>5.25</v>
      </c>
      <c r="H82" s="1189">
        <v>2.5</v>
      </c>
      <c r="I82" s="1190">
        <f t="shared" si="37"/>
        <v>56.904375000000002</v>
      </c>
      <c r="J82" s="1191">
        <f t="shared" si="50"/>
        <v>10976.824045328867</v>
      </c>
      <c r="K82" s="1191">
        <f t="shared" si="51"/>
        <v>16738.026359017298</v>
      </c>
      <c r="L82" s="1191">
        <f t="shared" si="52"/>
        <v>527833.20173152478</v>
      </c>
      <c r="M82" s="1190">
        <f t="shared" si="38"/>
        <v>3.1326720699779349</v>
      </c>
      <c r="N82" s="1190">
        <f t="shared" si="39"/>
        <v>0.8695480270038789</v>
      </c>
      <c r="O82" s="1190">
        <f t="shared" si="40"/>
        <v>0.25499942140876219</v>
      </c>
      <c r="P82" s="1192">
        <f t="shared" si="48"/>
        <v>16738.026359017298</v>
      </c>
      <c r="Q82" s="1192">
        <f t="shared" si="53"/>
        <v>10976.824045328867</v>
      </c>
      <c r="R82" s="1192">
        <f t="shared" si="54"/>
        <v>31333.719114520809</v>
      </c>
      <c r="S82" s="1192">
        <f t="shared" si="55"/>
        <v>17803.249496886823</v>
      </c>
      <c r="T82" s="1192">
        <f t="shared" si="49"/>
        <v>527833.20173152478</v>
      </c>
      <c r="U82" s="1192">
        <f t="shared" si="41"/>
        <v>1366490.2159110934</v>
      </c>
      <c r="V82" s="1189">
        <v>110000</v>
      </c>
      <c r="W82" s="1189">
        <v>62500</v>
      </c>
      <c r="X82" s="1189">
        <v>3.8079999999999998</v>
      </c>
      <c r="Y82" s="1189">
        <v>2</v>
      </c>
      <c r="Z82" s="1189">
        <v>4</v>
      </c>
      <c r="AA82" s="1189">
        <v>0.216005</v>
      </c>
      <c r="AB82" s="1189">
        <v>3.7999999999999999E-2</v>
      </c>
      <c r="AC82" s="1189">
        <v>4.078125</v>
      </c>
      <c r="AD82" s="1189">
        <v>0.25</v>
      </c>
      <c r="AE82" s="1189">
        <v>30</v>
      </c>
      <c r="AF82" s="1193">
        <v>3.515625</v>
      </c>
      <c r="AG82" s="1193">
        <v>3.46875</v>
      </c>
      <c r="AH82" s="1189">
        <f t="shared" si="56"/>
        <v>1.7633749999999999</v>
      </c>
      <c r="AI82" s="1189">
        <f t="shared" si="42"/>
        <v>2.33203125</v>
      </c>
      <c r="AJ82" s="1189">
        <f t="shared" si="43"/>
        <v>5.5384615188570558</v>
      </c>
      <c r="AK82" s="1189">
        <f t="shared" si="36"/>
        <v>4.7984836521047711</v>
      </c>
      <c r="AL82" s="1189">
        <f t="shared" si="57"/>
        <v>0.16083833333333333</v>
      </c>
      <c r="AM82" s="1189">
        <f t="shared" si="44"/>
        <v>8.982799746259829</v>
      </c>
      <c r="AN82" s="1189">
        <f t="shared" si="58"/>
        <v>6.25E-2</v>
      </c>
      <c r="AO82" s="1189">
        <f t="shared" si="47"/>
        <v>3.4271716666666663</v>
      </c>
      <c r="AP82" s="1189">
        <f t="shared" si="59"/>
        <v>3.6471616666666664</v>
      </c>
      <c r="AQ82" s="1189">
        <f t="shared" si="60"/>
        <v>7.0002499999999995E-2</v>
      </c>
      <c r="AR82" s="1193">
        <f t="shared" si="61"/>
        <v>4.8142530431446762</v>
      </c>
      <c r="AS82" s="1194">
        <f t="shared" si="45"/>
        <v>2.223094510786169</v>
      </c>
    </row>
    <row r="83" spans="1:45" ht="11.1" customHeight="1">
      <c r="A83" s="1195" t="s">
        <v>10950</v>
      </c>
      <c r="B83" s="1195" t="s">
        <v>10951</v>
      </c>
      <c r="C83" s="1195" t="s">
        <v>10952</v>
      </c>
      <c r="D83" s="1195" t="s">
        <v>10936</v>
      </c>
      <c r="E83" s="1195" t="s">
        <v>10936</v>
      </c>
      <c r="F83" s="1195" t="s">
        <v>10936</v>
      </c>
      <c r="G83" s="1189">
        <v>5.25</v>
      </c>
      <c r="H83" s="1189">
        <v>2.8125</v>
      </c>
      <c r="I83" s="1190">
        <f t="shared" si="37"/>
        <v>52.471757812500002</v>
      </c>
      <c r="J83" s="1191">
        <f t="shared" si="50"/>
        <v>8315.1541259747337</v>
      </c>
      <c r="K83" s="1191">
        <f t="shared" si="51"/>
        <v>12077.312959038893</v>
      </c>
      <c r="L83" s="1191">
        <f t="shared" si="52"/>
        <v>384405.99806421739</v>
      </c>
      <c r="M83" s="1190">
        <f t="shared" si="38"/>
        <v>3.7765910459950067</v>
      </c>
      <c r="N83" s="1190">
        <f t="shared" si="39"/>
        <v>0.80181380569217653</v>
      </c>
      <c r="O83" s="1190">
        <f t="shared" si="40"/>
        <v>0.32273364272046462</v>
      </c>
      <c r="P83" s="1192">
        <f t="shared" si="48"/>
        <v>12077.312959038893</v>
      </c>
      <c r="Q83" s="1192">
        <f t="shared" si="53"/>
        <v>8315.1541259747337</v>
      </c>
      <c r="R83" s="1192">
        <f t="shared" si="54"/>
        <v>31044.492740307</v>
      </c>
      <c r="S83" s="1192">
        <f t="shared" si="55"/>
        <v>17638.916329719887</v>
      </c>
      <c r="T83" s="1192">
        <f t="shared" si="49"/>
        <v>384405.99806421739</v>
      </c>
      <c r="U83" s="1192">
        <f t="shared" si="41"/>
        <v>1366490.2159110934</v>
      </c>
      <c r="V83" s="1189">
        <v>110000</v>
      </c>
      <c r="W83" s="1189">
        <v>62500</v>
      </c>
      <c r="X83" s="1189">
        <v>3.8079999999999998</v>
      </c>
      <c r="Y83" s="1189">
        <v>2</v>
      </c>
      <c r="Z83" s="1189">
        <v>4</v>
      </c>
      <c r="AA83" s="1189">
        <v>0.216005</v>
      </c>
      <c r="AB83" s="1189">
        <v>3.7999999999999999E-2</v>
      </c>
      <c r="AC83" s="1189">
        <v>4.078125</v>
      </c>
      <c r="AD83" s="1189">
        <v>0.25</v>
      </c>
      <c r="AE83" s="1189">
        <v>30</v>
      </c>
      <c r="AF83" s="1193">
        <v>3.515625</v>
      </c>
      <c r="AG83" s="1193">
        <v>3.46875</v>
      </c>
      <c r="AH83" s="1189">
        <f t="shared" si="56"/>
        <v>1.7633749999999999</v>
      </c>
      <c r="AI83" s="1189">
        <f t="shared" si="42"/>
        <v>2.33203125</v>
      </c>
      <c r="AJ83" s="1189">
        <f t="shared" si="43"/>
        <v>4.2345778491542605</v>
      </c>
      <c r="AK83" s="1189">
        <f t="shared" si="36"/>
        <v>3.4945999824019762</v>
      </c>
      <c r="AL83" s="1189">
        <f t="shared" si="57"/>
        <v>0.16083833333333333</v>
      </c>
      <c r="AM83" s="1189">
        <f t="shared" si="44"/>
        <v>8.982799746259829</v>
      </c>
      <c r="AN83" s="1189">
        <f t="shared" si="58"/>
        <v>6.25E-2</v>
      </c>
      <c r="AO83" s="1189">
        <f t="shared" si="47"/>
        <v>3.4271716666666663</v>
      </c>
      <c r="AP83" s="1189">
        <f t="shared" si="59"/>
        <v>3.6471616666666664</v>
      </c>
      <c r="AQ83" s="1189">
        <f t="shared" si="60"/>
        <v>7.0002499999999995E-2</v>
      </c>
      <c r="AR83" s="1193">
        <f t="shared" si="61"/>
        <v>4.6386286888937098</v>
      </c>
      <c r="AS83" s="1194">
        <f t="shared" si="45"/>
        <v>2.1791884222234277</v>
      </c>
    </row>
    <row r="84" spans="1:45" ht="11.1" customHeight="1">
      <c r="A84" s="1195" t="s">
        <v>10950</v>
      </c>
      <c r="B84" s="1195" t="s">
        <v>10951</v>
      </c>
      <c r="C84" s="1195" t="s">
        <v>10952</v>
      </c>
      <c r="D84" s="1195" t="s">
        <v>10936</v>
      </c>
      <c r="E84" s="1195" t="s">
        <v>10936</v>
      </c>
      <c r="F84" s="1195" t="s">
        <v>10936</v>
      </c>
      <c r="G84" s="1189">
        <v>5.5</v>
      </c>
      <c r="H84" s="1189">
        <v>1.75</v>
      </c>
      <c r="I84" s="1190">
        <f t="shared" si="37"/>
        <v>72.590625000000003</v>
      </c>
      <c r="J84" s="1191">
        <f t="shared" si="50"/>
        <v>16206.879744621045</v>
      </c>
      <c r="K84" s="1191">
        <f t="shared" si="51"/>
        <v>25899.459800772343</v>
      </c>
      <c r="L84" s="1191">
        <f t="shared" si="52"/>
        <v>803213.43277275516</v>
      </c>
      <c r="M84" s="1190">
        <f t="shared" si="38"/>
        <v>3.0754273634926794</v>
      </c>
      <c r="N84" s="1190">
        <f t="shared" si="39"/>
        <v>1.1092474831281154</v>
      </c>
      <c r="O84" s="1190">
        <f t="shared" si="40"/>
        <v>0.12494971649029345</v>
      </c>
      <c r="P84" s="1192">
        <f t="shared" si="48"/>
        <v>25899.459800772343</v>
      </c>
      <c r="Q84" s="1192">
        <f t="shared" si="53"/>
        <v>16206.879744621045</v>
      </c>
      <c r="R84" s="1192">
        <f t="shared" si="54"/>
        <v>39348.054063015246</v>
      </c>
      <c r="S84" s="1192">
        <f t="shared" si="55"/>
        <v>22356.84889944048</v>
      </c>
      <c r="T84" s="1192">
        <f t="shared" si="49"/>
        <v>803213.43277275516</v>
      </c>
      <c r="U84" s="1192">
        <f t="shared" si="41"/>
        <v>1598673.5479654642</v>
      </c>
      <c r="V84" s="1189">
        <v>110000</v>
      </c>
      <c r="W84" s="1189">
        <v>62500</v>
      </c>
      <c r="X84" s="1189">
        <v>3.8079999999999998</v>
      </c>
      <c r="Y84" s="1189">
        <v>2</v>
      </c>
      <c r="Z84" s="1189">
        <v>4</v>
      </c>
      <c r="AA84" s="1189">
        <v>0.216005</v>
      </c>
      <c r="AB84" s="1189">
        <v>3.7999999999999999E-2</v>
      </c>
      <c r="AC84" s="1189">
        <v>4.078125</v>
      </c>
      <c r="AD84" s="1189">
        <v>0.25</v>
      </c>
      <c r="AE84" s="1189">
        <v>30</v>
      </c>
      <c r="AF84" s="1193">
        <v>3.515625</v>
      </c>
      <c r="AG84" s="1193">
        <v>3.46875</v>
      </c>
      <c r="AH84" s="1189">
        <f t="shared" si="56"/>
        <v>1.7633749999999999</v>
      </c>
      <c r="AI84" s="1189">
        <f t="shared" si="42"/>
        <v>2.39453125</v>
      </c>
      <c r="AJ84" s="1189">
        <f t="shared" si="43"/>
        <v>8.0419181646864217</v>
      </c>
      <c r="AK84" s="1189">
        <f t="shared" si="36"/>
        <v>7.3019402979341379</v>
      </c>
      <c r="AL84" s="1189">
        <f t="shared" si="57"/>
        <v>0.16083833333333333</v>
      </c>
      <c r="AM84" s="1189">
        <f t="shared" si="44"/>
        <v>11.093557310390471</v>
      </c>
      <c r="AN84" s="1189">
        <f t="shared" si="58"/>
        <v>6.25E-2</v>
      </c>
      <c r="AO84" s="1189">
        <f t="shared" si="47"/>
        <v>3.4271716666666663</v>
      </c>
      <c r="AP84" s="1189">
        <f t="shared" si="59"/>
        <v>3.6471616666666664</v>
      </c>
      <c r="AQ84" s="1189">
        <f t="shared" si="60"/>
        <v>7.0002499999999995E-2</v>
      </c>
      <c r="AR84" s="1193">
        <f t="shared" si="61"/>
        <v>5.1346404317564218</v>
      </c>
      <c r="AS84" s="1194">
        <f t="shared" si="45"/>
        <v>2.3031913579391055</v>
      </c>
    </row>
    <row r="85" spans="1:45" ht="11.1" customHeight="1">
      <c r="A85" s="1195" t="s">
        <v>10950</v>
      </c>
      <c r="B85" s="1195" t="s">
        <v>10951</v>
      </c>
      <c r="C85" s="1195" t="s">
        <v>10952</v>
      </c>
      <c r="D85" s="1195" t="s">
        <v>10936</v>
      </c>
      <c r="E85" s="1195" t="s">
        <v>10936</v>
      </c>
      <c r="F85" s="1195" t="s">
        <v>10936</v>
      </c>
      <c r="G85" s="1189">
        <v>5.5</v>
      </c>
      <c r="H85" s="1189">
        <v>2</v>
      </c>
      <c r="I85" s="1190">
        <f t="shared" si="37"/>
        <v>70.087499999999991</v>
      </c>
      <c r="J85" s="1191">
        <f t="shared" si="50"/>
        <v>14652.89056678232</v>
      </c>
      <c r="K85" s="1191">
        <f t="shared" si="51"/>
        <v>23176.935817480964</v>
      </c>
      <c r="L85" s="1191">
        <f t="shared" si="52"/>
        <v>722219.24717239325</v>
      </c>
      <c r="M85" s="1190">
        <f t="shared" si="38"/>
        <v>3.2019527789353197</v>
      </c>
      <c r="N85" s="1190">
        <f t="shared" si="39"/>
        <v>1.0709975699168011</v>
      </c>
      <c r="O85" s="1190">
        <f t="shared" si="40"/>
        <v>0.16319962970160778</v>
      </c>
      <c r="P85" s="1192">
        <f t="shared" si="48"/>
        <v>23176.935817480964</v>
      </c>
      <c r="Q85" s="1192">
        <f t="shared" si="53"/>
        <v>14652.89056678232</v>
      </c>
      <c r="R85" s="1192">
        <f t="shared" si="54"/>
        <v>39160.702716636813</v>
      </c>
      <c r="S85" s="1192">
        <f t="shared" si="55"/>
        <v>22250.399270816371</v>
      </c>
      <c r="T85" s="1192">
        <f t="shared" si="49"/>
        <v>722219.24717239325</v>
      </c>
      <c r="U85" s="1192">
        <f t="shared" si="41"/>
        <v>1598673.5479654642</v>
      </c>
      <c r="V85" s="1189">
        <v>110000</v>
      </c>
      <c r="W85" s="1189">
        <v>62500</v>
      </c>
      <c r="X85" s="1189">
        <v>3.8079999999999998</v>
      </c>
      <c r="Y85" s="1189">
        <v>2</v>
      </c>
      <c r="Z85" s="1189">
        <v>4</v>
      </c>
      <c r="AA85" s="1189">
        <v>0.216005</v>
      </c>
      <c r="AB85" s="1189">
        <v>3.7999999999999999E-2</v>
      </c>
      <c r="AC85" s="1189">
        <v>4.078125</v>
      </c>
      <c r="AD85" s="1189">
        <v>0.25</v>
      </c>
      <c r="AE85" s="1189">
        <v>30</v>
      </c>
      <c r="AF85" s="1193">
        <v>3.515625</v>
      </c>
      <c r="AG85" s="1193">
        <v>3.46875</v>
      </c>
      <c r="AH85" s="1189">
        <f t="shared" si="56"/>
        <v>1.7633749999999999</v>
      </c>
      <c r="AI85" s="1189">
        <f t="shared" si="42"/>
        <v>2.39453125</v>
      </c>
      <c r="AJ85" s="1189">
        <f t="shared" si="43"/>
        <v>7.3056073865013147</v>
      </c>
      <c r="AK85" s="1189">
        <f t="shared" si="36"/>
        <v>6.56562951974903</v>
      </c>
      <c r="AL85" s="1189">
        <f t="shared" si="57"/>
        <v>0.16083833333333333</v>
      </c>
      <c r="AM85" s="1189">
        <f t="shared" si="44"/>
        <v>11.093557310390471</v>
      </c>
      <c r="AN85" s="1189">
        <f t="shared" si="58"/>
        <v>6.25E-2</v>
      </c>
      <c r="AO85" s="1189">
        <f t="shared" si="47"/>
        <v>3.4271716666666663</v>
      </c>
      <c r="AP85" s="1189">
        <f t="shared" si="59"/>
        <v>3.6471616666666664</v>
      </c>
      <c r="AQ85" s="1189">
        <f t="shared" si="60"/>
        <v>7.0002499999999995E-2</v>
      </c>
      <c r="AR85" s="1193">
        <f t="shared" si="61"/>
        <v>5.042522420716419</v>
      </c>
      <c r="AS85" s="1194">
        <f t="shared" si="45"/>
        <v>2.280161855179105</v>
      </c>
    </row>
    <row r="86" spans="1:45" ht="11.1" customHeight="1">
      <c r="A86" s="1195" t="s">
        <v>10950</v>
      </c>
      <c r="B86" s="1195" t="s">
        <v>10951</v>
      </c>
      <c r="C86" s="1195" t="s">
        <v>10952</v>
      </c>
      <c r="D86" s="1195" t="s">
        <v>10936</v>
      </c>
      <c r="E86" s="1195" t="s">
        <v>10936</v>
      </c>
      <c r="F86" s="1195" t="s">
        <v>10936</v>
      </c>
      <c r="G86" s="1189">
        <v>5.5</v>
      </c>
      <c r="H86" s="1189">
        <v>2.25</v>
      </c>
      <c r="I86" s="1190">
        <f t="shared" si="37"/>
        <v>67.250624999999999</v>
      </c>
      <c r="J86" s="1191">
        <f t="shared" si="50"/>
        <v>12907.384711788654</v>
      </c>
      <c r="K86" s="1191">
        <f t="shared" si="51"/>
        <v>20119.290625643909</v>
      </c>
      <c r="L86" s="1191">
        <f t="shared" si="52"/>
        <v>630425.83682531654</v>
      </c>
      <c r="M86" s="1190">
        <f t="shared" si="38"/>
        <v>3.4057170735672671</v>
      </c>
      <c r="N86" s="1190">
        <f t="shared" si="39"/>
        <v>1.0276476682773115</v>
      </c>
      <c r="O86" s="1190">
        <f t="shared" si="40"/>
        <v>0.20654953134109735</v>
      </c>
      <c r="P86" s="1192">
        <f t="shared" si="48"/>
        <v>20119.290625643909</v>
      </c>
      <c r="Q86" s="1192">
        <f t="shared" si="53"/>
        <v>12907.384711788654</v>
      </c>
      <c r="R86" s="1192">
        <f t="shared" si="54"/>
        <v>38944.145309198313</v>
      </c>
      <c r="S86" s="1192">
        <f t="shared" si="55"/>
        <v>22127.35528931722</v>
      </c>
      <c r="T86" s="1192">
        <f t="shared" si="49"/>
        <v>630425.83682531654</v>
      </c>
      <c r="U86" s="1192">
        <f t="shared" si="41"/>
        <v>1598673.5479654642</v>
      </c>
      <c r="V86" s="1189">
        <v>110000</v>
      </c>
      <c r="W86" s="1189">
        <v>62500</v>
      </c>
      <c r="X86" s="1189">
        <v>3.8079999999999998</v>
      </c>
      <c r="Y86" s="1189">
        <v>2</v>
      </c>
      <c r="Z86" s="1189">
        <v>4</v>
      </c>
      <c r="AA86" s="1189">
        <v>0.216005</v>
      </c>
      <c r="AB86" s="1189">
        <v>3.7999999999999999E-2</v>
      </c>
      <c r="AC86" s="1189">
        <v>4.078125</v>
      </c>
      <c r="AD86" s="1189">
        <v>0.25</v>
      </c>
      <c r="AE86" s="1189">
        <v>30</v>
      </c>
      <c r="AF86" s="1193">
        <v>3.515625</v>
      </c>
      <c r="AG86" s="1193">
        <v>3.46875</v>
      </c>
      <c r="AH86" s="1189">
        <f t="shared" si="56"/>
        <v>1.7633749999999999</v>
      </c>
      <c r="AI86" s="1189">
        <f t="shared" si="42"/>
        <v>2.39453125</v>
      </c>
      <c r="AJ86" s="1189">
        <f t="shared" si="43"/>
        <v>6.4711218378915252</v>
      </c>
      <c r="AK86" s="1189">
        <f t="shared" si="36"/>
        <v>5.7311439711392413</v>
      </c>
      <c r="AL86" s="1189">
        <f t="shared" si="57"/>
        <v>0.16083833333333333</v>
      </c>
      <c r="AM86" s="1189">
        <f t="shared" si="44"/>
        <v>11.093557310390471</v>
      </c>
      <c r="AN86" s="1189">
        <f t="shared" si="58"/>
        <v>6.25E-2</v>
      </c>
      <c r="AO86" s="1189">
        <f t="shared" si="47"/>
        <v>3.4271716666666663</v>
      </c>
      <c r="AP86" s="1189">
        <f t="shared" si="59"/>
        <v>3.6471616666666664</v>
      </c>
      <c r="AQ86" s="1189">
        <f t="shared" si="60"/>
        <v>7.0002499999999995E-2</v>
      </c>
      <c r="AR86" s="1193">
        <f t="shared" si="61"/>
        <v>4.9360442019321278</v>
      </c>
      <c r="AS86" s="1194">
        <f t="shared" si="45"/>
        <v>2.2535423004830317</v>
      </c>
    </row>
    <row r="87" spans="1:45" ht="11.1" customHeight="1">
      <c r="A87" s="1195" t="s">
        <v>10950</v>
      </c>
      <c r="B87" s="1195" t="s">
        <v>10951</v>
      </c>
      <c r="C87" s="1195" t="s">
        <v>10952</v>
      </c>
      <c r="D87" s="1195" t="s">
        <v>10936</v>
      </c>
      <c r="E87" s="1195" t="s">
        <v>10936</v>
      </c>
      <c r="F87" s="1195" t="s">
        <v>10936</v>
      </c>
      <c r="G87" s="1189">
        <v>5.5</v>
      </c>
      <c r="H87" s="1189">
        <v>2.5</v>
      </c>
      <c r="I87" s="1190">
        <f t="shared" si="37"/>
        <v>64.08</v>
      </c>
      <c r="J87" s="1191">
        <f t="shared" si="50"/>
        <v>10976.824045328867</v>
      </c>
      <c r="K87" s="1191">
        <f t="shared" si="51"/>
        <v>16738.026359017298</v>
      </c>
      <c r="L87" s="1191">
        <f t="shared" si="52"/>
        <v>527833.20173152478</v>
      </c>
      <c r="M87" s="1190">
        <f t="shared" si="38"/>
        <v>3.737546603146928</v>
      </c>
      <c r="N87" s="1190">
        <f t="shared" si="39"/>
        <v>0.9791977782096466</v>
      </c>
      <c r="O87" s="1190">
        <f t="shared" si="40"/>
        <v>0.25499942140876219</v>
      </c>
      <c r="P87" s="1192">
        <f t="shared" si="48"/>
        <v>16738.026359017298</v>
      </c>
      <c r="Q87" s="1192">
        <f t="shared" si="53"/>
        <v>10976.824045328867</v>
      </c>
      <c r="R87" s="1192">
        <f t="shared" si="54"/>
        <v>38696.444155881945</v>
      </c>
      <c r="S87" s="1192">
        <f t="shared" si="55"/>
        <v>21986.615997660196</v>
      </c>
      <c r="T87" s="1192">
        <f t="shared" si="49"/>
        <v>527833.20173152478</v>
      </c>
      <c r="U87" s="1192">
        <f t="shared" si="41"/>
        <v>1598673.5479654642</v>
      </c>
      <c r="V87" s="1189">
        <v>110000</v>
      </c>
      <c r="W87" s="1189">
        <v>62500</v>
      </c>
      <c r="X87" s="1189">
        <v>3.8079999999999998</v>
      </c>
      <c r="Y87" s="1189">
        <v>2</v>
      </c>
      <c r="Z87" s="1189">
        <v>4</v>
      </c>
      <c r="AA87" s="1189">
        <v>0.216005</v>
      </c>
      <c r="AB87" s="1189">
        <v>3.7999999999999999E-2</v>
      </c>
      <c r="AC87" s="1189">
        <v>4.078125</v>
      </c>
      <c r="AD87" s="1189">
        <v>0.25</v>
      </c>
      <c r="AE87" s="1189">
        <v>30</v>
      </c>
      <c r="AF87" s="1193">
        <v>3.515625</v>
      </c>
      <c r="AG87" s="1193">
        <v>3.46875</v>
      </c>
      <c r="AH87" s="1189">
        <f t="shared" si="56"/>
        <v>1.7633749999999999</v>
      </c>
      <c r="AI87" s="1189">
        <f t="shared" si="42"/>
        <v>2.39453125</v>
      </c>
      <c r="AJ87" s="1189">
        <f t="shared" si="43"/>
        <v>5.5384615188570558</v>
      </c>
      <c r="AK87" s="1189">
        <f t="shared" si="36"/>
        <v>4.7984836521047711</v>
      </c>
      <c r="AL87" s="1189">
        <f t="shared" si="57"/>
        <v>0.16083833333333333</v>
      </c>
      <c r="AM87" s="1189">
        <f t="shared" si="44"/>
        <v>11.093557310390471</v>
      </c>
      <c r="AN87" s="1189">
        <f t="shared" si="58"/>
        <v>6.25E-2</v>
      </c>
      <c r="AO87" s="1189">
        <f t="shared" si="47"/>
        <v>3.4271716666666663</v>
      </c>
      <c r="AP87" s="1189">
        <f t="shared" si="59"/>
        <v>3.6471616666666664</v>
      </c>
      <c r="AQ87" s="1189">
        <f t="shared" si="60"/>
        <v>7.0002499999999995E-2</v>
      </c>
      <c r="AR87" s="1193">
        <f t="shared" si="61"/>
        <v>4.8142530431446762</v>
      </c>
      <c r="AS87" s="1194">
        <f t="shared" si="45"/>
        <v>2.223094510786169</v>
      </c>
    </row>
    <row r="88" spans="1:45" ht="11.1" customHeight="1">
      <c r="A88" s="1195" t="s">
        <v>10950</v>
      </c>
      <c r="B88" s="1195" t="s">
        <v>10951</v>
      </c>
      <c r="C88" s="1195" t="s">
        <v>10952</v>
      </c>
      <c r="D88" s="1195" t="s">
        <v>10936</v>
      </c>
      <c r="E88" s="1195" t="s">
        <v>10936</v>
      </c>
      <c r="F88" s="1195" t="s">
        <v>10936</v>
      </c>
      <c r="G88" s="1189">
        <v>5.5</v>
      </c>
      <c r="H88" s="1189">
        <v>2.8125</v>
      </c>
      <c r="I88" s="1190">
        <f t="shared" si="37"/>
        <v>59.647382812499998</v>
      </c>
      <c r="J88" s="1191">
        <f t="shared" si="50"/>
        <v>8315.1541259747337</v>
      </c>
      <c r="K88" s="1191">
        <f t="shared" si="51"/>
        <v>12077.312959038893</v>
      </c>
      <c r="L88" s="1191">
        <f t="shared" si="52"/>
        <v>384405.99806421739</v>
      </c>
      <c r="M88" s="1190">
        <f t="shared" si="38"/>
        <v>4.5057971980875617</v>
      </c>
      <c r="N88" s="1190">
        <f t="shared" si="39"/>
        <v>0.91146355689794423</v>
      </c>
      <c r="O88" s="1190">
        <f t="shared" si="40"/>
        <v>0.32273364272046462</v>
      </c>
      <c r="P88" s="1192">
        <f t="shared" si="48"/>
        <v>12077.312959038893</v>
      </c>
      <c r="Q88" s="1192">
        <f t="shared" si="53"/>
        <v>8315.1541259747337</v>
      </c>
      <c r="R88" s="1192">
        <f t="shared" si="54"/>
        <v>38339.256035401653</v>
      </c>
      <c r="S88" s="1192">
        <f t="shared" si="55"/>
        <v>21783.668201932756</v>
      </c>
      <c r="T88" s="1192">
        <f t="shared" si="49"/>
        <v>384405.99806421739</v>
      </c>
      <c r="U88" s="1192">
        <f t="shared" si="41"/>
        <v>1598673.5479654642</v>
      </c>
      <c r="V88" s="1189">
        <v>110000</v>
      </c>
      <c r="W88" s="1189">
        <v>62500</v>
      </c>
      <c r="X88" s="1189">
        <v>3.8079999999999998</v>
      </c>
      <c r="Y88" s="1189">
        <v>2</v>
      </c>
      <c r="Z88" s="1189">
        <v>4</v>
      </c>
      <c r="AA88" s="1189">
        <v>0.216005</v>
      </c>
      <c r="AB88" s="1189">
        <v>3.7999999999999999E-2</v>
      </c>
      <c r="AC88" s="1189">
        <v>4.078125</v>
      </c>
      <c r="AD88" s="1189">
        <v>0.25</v>
      </c>
      <c r="AE88" s="1189">
        <v>30</v>
      </c>
      <c r="AF88" s="1193">
        <v>3.515625</v>
      </c>
      <c r="AG88" s="1193">
        <v>3.46875</v>
      </c>
      <c r="AH88" s="1189">
        <f t="shared" si="56"/>
        <v>1.7633749999999999</v>
      </c>
      <c r="AI88" s="1189">
        <f t="shared" si="42"/>
        <v>2.39453125</v>
      </c>
      <c r="AJ88" s="1189">
        <f t="shared" si="43"/>
        <v>4.2345778491542605</v>
      </c>
      <c r="AK88" s="1189">
        <f t="shared" si="36"/>
        <v>3.4945999824019762</v>
      </c>
      <c r="AL88" s="1189">
        <f t="shared" si="57"/>
        <v>0.16083833333333333</v>
      </c>
      <c r="AM88" s="1189">
        <f t="shared" si="44"/>
        <v>11.093557310390471</v>
      </c>
      <c r="AN88" s="1189">
        <f t="shared" si="58"/>
        <v>6.25E-2</v>
      </c>
      <c r="AO88" s="1189">
        <f t="shared" si="47"/>
        <v>3.4271716666666663</v>
      </c>
      <c r="AP88" s="1189">
        <f t="shared" si="59"/>
        <v>3.6471616666666664</v>
      </c>
      <c r="AQ88" s="1189">
        <f t="shared" si="60"/>
        <v>7.0002499999999995E-2</v>
      </c>
      <c r="AR88" s="1193">
        <f t="shared" si="61"/>
        <v>4.6386286888937098</v>
      </c>
      <c r="AS88" s="1194">
        <f t="shared" si="45"/>
        <v>2.1791884222234277</v>
      </c>
    </row>
    <row r="89" spans="1:45" ht="11.1" customHeight="1">
      <c r="A89" s="1195" t="s">
        <v>10953</v>
      </c>
      <c r="B89" s="1195" t="s">
        <v>10954</v>
      </c>
      <c r="C89" s="1195" t="s">
        <v>10955</v>
      </c>
      <c r="D89" s="1195" t="s">
        <v>10956</v>
      </c>
      <c r="E89" s="1195" t="s">
        <v>10936</v>
      </c>
      <c r="F89" s="1195" t="s">
        <v>10936</v>
      </c>
      <c r="G89" s="1189">
        <v>5</v>
      </c>
      <c r="H89" s="1189">
        <v>1.75</v>
      </c>
      <c r="I89" s="1190">
        <f t="shared" si="37"/>
        <v>58.573124999999997</v>
      </c>
      <c r="J89" s="1191">
        <f t="shared" si="50"/>
        <v>10910.496948194148</v>
      </c>
      <c r="K89" s="1191">
        <f t="shared" si="51"/>
        <v>19202.474628821699</v>
      </c>
      <c r="L89" s="1191">
        <f t="shared" si="52"/>
        <v>970664.69305433659</v>
      </c>
      <c r="M89" s="1190">
        <f t="shared" si="38"/>
        <v>1.586476289092176</v>
      </c>
      <c r="N89" s="1190">
        <f t="shared" si="39"/>
        <v>0.89504796914475515</v>
      </c>
      <c r="O89" s="1190">
        <f t="shared" si="40"/>
        <v>0.12494971649029345</v>
      </c>
      <c r="P89" s="1192">
        <f t="shared" si="48"/>
        <v>32341.453755613184</v>
      </c>
      <c r="Q89" s="1192">
        <f t="shared" si="53"/>
        <v>20010.273123467061</v>
      </c>
      <c r="R89" s="1192">
        <f t="shared" si="54"/>
        <v>19202.474628821699</v>
      </c>
      <c r="S89" s="1192">
        <f t="shared" si="55"/>
        <v>10910.496948194148</v>
      </c>
      <c r="T89" s="1192">
        <f t="shared" si="49"/>
        <v>970664.69305433659</v>
      </c>
      <c r="U89" s="1192">
        <f t="shared" si="41"/>
        <v>1035300.2992320249</v>
      </c>
      <c r="V89" s="1189">
        <v>110000</v>
      </c>
      <c r="W89" s="1189">
        <v>62500</v>
      </c>
      <c r="X89" s="1189">
        <v>4.0720000000000001</v>
      </c>
      <c r="Y89" s="1189">
        <v>2</v>
      </c>
      <c r="Z89" s="1189">
        <v>4.5</v>
      </c>
      <c r="AA89" s="1189">
        <v>0.216005</v>
      </c>
      <c r="AB89" s="1189">
        <v>3.7999999999999999E-2</v>
      </c>
      <c r="AC89" s="1189">
        <v>4.34375</v>
      </c>
      <c r="AD89" s="1189">
        <v>0.25</v>
      </c>
      <c r="AE89" s="1189">
        <v>30</v>
      </c>
      <c r="AF89" s="1193">
        <v>3.78125</v>
      </c>
      <c r="AG89" s="1193">
        <v>3.65625</v>
      </c>
      <c r="AH89" s="1189">
        <f t="shared" si="56"/>
        <v>1.8745416666666666</v>
      </c>
      <c r="AI89" s="1189">
        <f t="shared" si="42"/>
        <v>2.3359375</v>
      </c>
      <c r="AJ89" s="1189">
        <f t="shared" si="43"/>
        <v>9.6090995864785409</v>
      </c>
      <c r="AK89" s="1189">
        <f t="shared" si="36"/>
        <v>8.8242244823121503</v>
      </c>
      <c r="AL89" s="1189">
        <f t="shared" si="57"/>
        <v>0.16083833333333333</v>
      </c>
      <c r="AM89" s="1189">
        <f t="shared" si="44"/>
        <v>5.2393113810234073</v>
      </c>
      <c r="AN89" s="1189">
        <f t="shared" si="58"/>
        <v>6.25E-2</v>
      </c>
      <c r="AO89" s="1189">
        <f t="shared" si="47"/>
        <v>3.6078383333333335</v>
      </c>
      <c r="AP89" s="1189">
        <f t="shared" si="59"/>
        <v>3.9111616666666666</v>
      </c>
      <c r="AQ89" s="1189">
        <f t="shared" si="60"/>
        <v>7.0002499999999995E-2</v>
      </c>
      <c r="AR89" s="1193">
        <f t="shared" si="61"/>
        <v>5.528452509093551</v>
      </c>
      <c r="AS89" s="1194">
        <f t="shared" si="45"/>
        <v>2.3359375</v>
      </c>
    </row>
    <row r="90" spans="1:45" ht="11.1" customHeight="1">
      <c r="A90" s="1195" t="s">
        <v>10953</v>
      </c>
      <c r="B90" s="1195" t="s">
        <v>10954</v>
      </c>
      <c r="C90" s="1195" t="s">
        <v>10955</v>
      </c>
      <c r="D90" s="1195" t="s">
        <v>10956</v>
      </c>
      <c r="E90" s="1195" t="s">
        <v>10936</v>
      </c>
      <c r="F90" s="1195" t="s">
        <v>10936</v>
      </c>
      <c r="G90" s="1189">
        <v>5</v>
      </c>
      <c r="H90" s="1189">
        <v>2</v>
      </c>
      <c r="I90" s="1190">
        <f t="shared" si="37"/>
        <v>56.07</v>
      </c>
      <c r="J90" s="1191">
        <f t="shared" si="50"/>
        <v>10910.496948194148</v>
      </c>
      <c r="K90" s="1191">
        <f t="shared" si="51"/>
        <v>19202.474628821699</v>
      </c>
      <c r="L90" s="1191">
        <f t="shared" si="52"/>
        <v>889670.5074539748</v>
      </c>
      <c r="M90" s="1190">
        <f t="shared" si="38"/>
        <v>1.6346598714979814</v>
      </c>
      <c r="N90" s="1190">
        <f t="shared" si="39"/>
        <v>0.85679805593344094</v>
      </c>
      <c r="O90" s="1190">
        <f t="shared" si="40"/>
        <v>0.16319962970160778</v>
      </c>
      <c r="P90" s="1192">
        <f t="shared" si="48"/>
        <v>29642.818761663715</v>
      </c>
      <c r="Q90" s="1192">
        <f t="shared" si="53"/>
        <v>18476.957785995768</v>
      </c>
      <c r="R90" s="1192">
        <f t="shared" si="54"/>
        <v>19202.474628821699</v>
      </c>
      <c r="S90" s="1192">
        <f t="shared" si="55"/>
        <v>10910.496948194148</v>
      </c>
      <c r="T90" s="1192">
        <f t="shared" si="49"/>
        <v>889670.5074539748</v>
      </c>
      <c r="U90" s="1192">
        <f t="shared" si="41"/>
        <v>1035300.2992320249</v>
      </c>
      <c r="V90" s="1189">
        <v>110000</v>
      </c>
      <c r="W90" s="1189">
        <v>62500</v>
      </c>
      <c r="X90" s="1189">
        <v>4.0720000000000001</v>
      </c>
      <c r="Y90" s="1189">
        <v>2</v>
      </c>
      <c r="Z90" s="1189">
        <v>4.5</v>
      </c>
      <c r="AA90" s="1189">
        <v>0.216005</v>
      </c>
      <c r="AB90" s="1189">
        <v>3.7999999999999999E-2</v>
      </c>
      <c r="AC90" s="1189">
        <v>4.34375</v>
      </c>
      <c r="AD90" s="1189">
        <v>0.25</v>
      </c>
      <c r="AE90" s="1189">
        <v>30</v>
      </c>
      <c r="AF90" s="1193">
        <v>3.78125</v>
      </c>
      <c r="AG90" s="1193">
        <v>3.65625</v>
      </c>
      <c r="AH90" s="1189">
        <f t="shared" si="56"/>
        <v>1.8745416666666666</v>
      </c>
      <c r="AI90" s="1189">
        <f t="shared" si="42"/>
        <v>2.3359375</v>
      </c>
      <c r="AJ90" s="1189">
        <f t="shared" si="43"/>
        <v>8.8727888082934321</v>
      </c>
      <c r="AK90" s="1189">
        <f t="shared" si="36"/>
        <v>8.0879137041270432</v>
      </c>
      <c r="AL90" s="1189">
        <f t="shared" si="57"/>
        <v>0.16083833333333333</v>
      </c>
      <c r="AM90" s="1189">
        <f t="shared" si="44"/>
        <v>5.2393113810234073</v>
      </c>
      <c r="AN90" s="1189">
        <f t="shared" si="58"/>
        <v>6.25E-2</v>
      </c>
      <c r="AO90" s="1189">
        <f t="shared" si="47"/>
        <v>3.6078383333333335</v>
      </c>
      <c r="AP90" s="1189">
        <f t="shared" si="59"/>
        <v>3.9111616666666666</v>
      </c>
      <c r="AQ90" s="1189">
        <f t="shared" si="60"/>
        <v>7.0002499999999995E-2</v>
      </c>
      <c r="AR90" s="1193">
        <f t="shared" si="61"/>
        <v>5.4430035040685745</v>
      </c>
      <c r="AS90" s="1194">
        <f t="shared" si="45"/>
        <v>2.3359375</v>
      </c>
    </row>
    <row r="91" spans="1:45" ht="11.1" customHeight="1">
      <c r="A91" s="1195" t="s">
        <v>10953</v>
      </c>
      <c r="B91" s="1195" t="s">
        <v>10954</v>
      </c>
      <c r="C91" s="1195" t="s">
        <v>10955</v>
      </c>
      <c r="D91" s="1195" t="s">
        <v>10956</v>
      </c>
      <c r="E91" s="1195" t="s">
        <v>10936</v>
      </c>
      <c r="F91" s="1195" t="s">
        <v>10936</v>
      </c>
      <c r="G91" s="1189">
        <v>5</v>
      </c>
      <c r="H91" s="1189">
        <v>2.25</v>
      </c>
      <c r="I91" s="1190">
        <f t="shared" si="37"/>
        <v>53.233125000000001</v>
      </c>
      <c r="J91" s="1191">
        <f t="shared" si="50"/>
        <v>10910.496948194148</v>
      </c>
      <c r="K91" s="1191">
        <f t="shared" si="51"/>
        <v>19202.474628821699</v>
      </c>
      <c r="L91" s="1191">
        <f t="shared" si="52"/>
        <v>797877.09710689797</v>
      </c>
      <c r="M91" s="1190">
        <f t="shared" si="38"/>
        <v>1.7101967071351918</v>
      </c>
      <c r="N91" s="1190">
        <f t="shared" si="39"/>
        <v>0.81344815429395123</v>
      </c>
      <c r="O91" s="1190">
        <f t="shared" si="40"/>
        <v>0.20654953134109735</v>
      </c>
      <c r="P91" s="1192">
        <f t="shared" si="48"/>
        <v>26584.36576852098</v>
      </c>
      <c r="Q91" s="1192">
        <f t="shared" si="53"/>
        <v>16739.200403528306</v>
      </c>
      <c r="R91" s="1192">
        <f t="shared" si="54"/>
        <v>19202.474628821699</v>
      </c>
      <c r="S91" s="1192">
        <f t="shared" si="55"/>
        <v>10910.496948194148</v>
      </c>
      <c r="T91" s="1192">
        <f t="shared" si="49"/>
        <v>797877.09710689797</v>
      </c>
      <c r="U91" s="1192">
        <f t="shared" si="41"/>
        <v>1035300.2992320249</v>
      </c>
      <c r="V91" s="1189">
        <v>110000</v>
      </c>
      <c r="W91" s="1189">
        <v>62500</v>
      </c>
      <c r="X91" s="1189">
        <v>4.0720000000000001</v>
      </c>
      <c r="Y91" s="1189">
        <v>2</v>
      </c>
      <c r="Z91" s="1189">
        <v>4.5</v>
      </c>
      <c r="AA91" s="1189">
        <v>0.216005</v>
      </c>
      <c r="AB91" s="1189">
        <v>3.7999999999999999E-2</v>
      </c>
      <c r="AC91" s="1189">
        <v>4.34375</v>
      </c>
      <c r="AD91" s="1189">
        <v>0.25</v>
      </c>
      <c r="AE91" s="1189">
        <v>30</v>
      </c>
      <c r="AF91" s="1193">
        <v>3.78125</v>
      </c>
      <c r="AG91" s="1193">
        <v>3.65625</v>
      </c>
      <c r="AH91" s="1189">
        <f t="shared" si="56"/>
        <v>1.8745416666666666</v>
      </c>
      <c r="AI91" s="1189">
        <f t="shared" si="42"/>
        <v>2.3359375</v>
      </c>
      <c r="AJ91" s="1189">
        <f t="shared" si="43"/>
        <v>8.0383032596836443</v>
      </c>
      <c r="AK91" s="1189">
        <f t="shared" si="36"/>
        <v>7.2534281555172546</v>
      </c>
      <c r="AL91" s="1189">
        <f t="shared" si="57"/>
        <v>0.16083833333333333</v>
      </c>
      <c r="AM91" s="1189">
        <f t="shared" si="44"/>
        <v>5.2393113810234073</v>
      </c>
      <c r="AN91" s="1189">
        <f t="shared" si="58"/>
        <v>6.25E-2</v>
      </c>
      <c r="AO91" s="1189">
        <f t="shared" si="47"/>
        <v>3.6078383333333335</v>
      </c>
      <c r="AP91" s="1189">
        <f t="shared" si="59"/>
        <v>3.9111616666666666</v>
      </c>
      <c r="AQ91" s="1189">
        <f t="shared" si="60"/>
        <v>7.0002499999999995E-2</v>
      </c>
      <c r="AR91" s="1193">
        <f t="shared" si="61"/>
        <v>5.3445100004867401</v>
      </c>
      <c r="AS91" s="1194">
        <f t="shared" si="45"/>
        <v>2.3359375</v>
      </c>
    </row>
    <row r="92" spans="1:45" ht="11.1" customHeight="1">
      <c r="A92" s="1195" t="s">
        <v>10953</v>
      </c>
      <c r="B92" s="1195" t="s">
        <v>10954</v>
      </c>
      <c r="C92" s="1195" t="s">
        <v>10955</v>
      </c>
      <c r="D92" s="1195" t="s">
        <v>10956</v>
      </c>
      <c r="E92" s="1195" t="s">
        <v>10936</v>
      </c>
      <c r="F92" s="1195" t="s">
        <v>10936</v>
      </c>
      <c r="G92" s="1189">
        <v>5</v>
      </c>
      <c r="H92" s="1189">
        <v>2.5</v>
      </c>
      <c r="I92" s="1190">
        <f t="shared" si="37"/>
        <v>50.0625</v>
      </c>
      <c r="J92" s="1191">
        <f t="shared" si="50"/>
        <v>10910.496948194148</v>
      </c>
      <c r="K92" s="1191">
        <f t="shared" si="51"/>
        <v>19202.474628821699</v>
      </c>
      <c r="L92" s="1191">
        <f t="shared" si="52"/>
        <v>695284.46201310633</v>
      </c>
      <c r="M92" s="1190">
        <f t="shared" si="38"/>
        <v>1.8280479658068542</v>
      </c>
      <c r="N92" s="1190">
        <f t="shared" si="39"/>
        <v>0.76499826422628647</v>
      </c>
      <c r="O92" s="1190">
        <f t="shared" si="40"/>
        <v>0.25499942140876219</v>
      </c>
      <c r="P92" s="1192">
        <f t="shared" si="48"/>
        <v>23166.094776184986</v>
      </c>
      <c r="Q92" s="1192">
        <f t="shared" si="53"/>
        <v>14797.000976064672</v>
      </c>
      <c r="R92" s="1192">
        <f t="shared" si="54"/>
        <v>19202.474628821699</v>
      </c>
      <c r="S92" s="1192">
        <f t="shared" si="55"/>
        <v>10910.496948194148</v>
      </c>
      <c r="T92" s="1192">
        <f t="shared" si="49"/>
        <v>695284.46201310633</v>
      </c>
      <c r="U92" s="1192">
        <f t="shared" si="41"/>
        <v>1035300.2992320249</v>
      </c>
      <c r="V92" s="1189">
        <v>110000</v>
      </c>
      <c r="W92" s="1189">
        <v>62500</v>
      </c>
      <c r="X92" s="1189">
        <v>4.0720000000000001</v>
      </c>
      <c r="Y92" s="1189">
        <v>2</v>
      </c>
      <c r="Z92" s="1189">
        <v>4.5</v>
      </c>
      <c r="AA92" s="1189">
        <v>0.216005</v>
      </c>
      <c r="AB92" s="1189">
        <v>3.7999999999999999E-2</v>
      </c>
      <c r="AC92" s="1189">
        <v>4.34375</v>
      </c>
      <c r="AD92" s="1189">
        <v>0.25</v>
      </c>
      <c r="AE92" s="1189">
        <v>30</v>
      </c>
      <c r="AF92" s="1193">
        <v>3.78125</v>
      </c>
      <c r="AG92" s="1193">
        <v>3.65625</v>
      </c>
      <c r="AH92" s="1189">
        <f t="shared" si="56"/>
        <v>1.8745416666666666</v>
      </c>
      <c r="AI92" s="1189">
        <f t="shared" si="42"/>
        <v>2.3359375</v>
      </c>
      <c r="AJ92" s="1189">
        <f t="shared" si="43"/>
        <v>7.1056429406491741</v>
      </c>
      <c r="AK92" s="1189">
        <f t="shared" si="36"/>
        <v>6.3207678364827844</v>
      </c>
      <c r="AL92" s="1189">
        <f t="shared" si="57"/>
        <v>0.16083833333333333</v>
      </c>
      <c r="AM92" s="1189">
        <f t="shared" si="44"/>
        <v>5.2393113810234073</v>
      </c>
      <c r="AN92" s="1189">
        <f t="shared" si="58"/>
        <v>6.25E-2</v>
      </c>
      <c r="AO92" s="1189">
        <f t="shared" si="47"/>
        <v>3.6078383333333335</v>
      </c>
      <c r="AP92" s="1189">
        <f t="shared" si="59"/>
        <v>3.9111616666666666</v>
      </c>
      <c r="AQ92" s="1189">
        <f t="shared" si="60"/>
        <v>7.0002499999999995E-2</v>
      </c>
      <c r="AR92" s="1193">
        <f t="shared" si="61"/>
        <v>5.2322353870313192</v>
      </c>
      <c r="AS92" s="1194">
        <f t="shared" si="45"/>
        <v>2.3359375</v>
      </c>
    </row>
    <row r="93" spans="1:45" ht="11.1" customHeight="1">
      <c r="A93" s="1195" t="s">
        <v>10953</v>
      </c>
      <c r="B93" s="1195" t="s">
        <v>10954</v>
      </c>
      <c r="C93" s="1195" t="s">
        <v>10955</v>
      </c>
      <c r="D93" s="1195" t="s">
        <v>10956</v>
      </c>
      <c r="E93" s="1195" t="s">
        <v>10936</v>
      </c>
      <c r="F93" s="1195" t="s">
        <v>10936</v>
      </c>
      <c r="G93" s="1189">
        <v>5</v>
      </c>
      <c r="H93" s="1189">
        <v>2.6875</v>
      </c>
      <c r="I93" s="1190">
        <f t="shared" si="37"/>
        <v>47.4655078125</v>
      </c>
      <c r="J93" s="1191">
        <f t="shared" si="50"/>
        <v>10910.496948194148</v>
      </c>
      <c r="K93" s="1191">
        <f t="shared" si="51"/>
        <v>19202.474628821699</v>
      </c>
      <c r="L93" s="1191">
        <f t="shared" si="52"/>
        <v>611252.99445273087</v>
      </c>
      <c r="M93" s="1190">
        <f t="shared" si="38"/>
        <v>1.9597879616060587</v>
      </c>
      <c r="N93" s="1190">
        <f t="shared" si="39"/>
        <v>0.72531397926954788</v>
      </c>
      <c r="O93" s="1190">
        <f t="shared" si="40"/>
        <v>0.29468370636550073</v>
      </c>
      <c r="P93" s="1192">
        <f>(V93*AK93/12)*((AD93/2/PI())+((AH93*0.08)/COS(AE93*PI()/180))+(AS93*0.08))</f>
        <v>20366.260969962408</v>
      </c>
      <c r="Q93" s="1192">
        <f>(W93*AJ93/12)*((AD93/2/PI())+((AH93*0.08)/COS(AE93*PI()/180))+(AS93*0.08))</f>
        <v>13206.186313438207</v>
      </c>
      <c r="R93" s="1192">
        <f>V93*AM93*((AD93/PI())/2+AH93*0.08/COS(AE93*PI()/180)+AS93*0.08)/12</f>
        <v>19202.474628821699</v>
      </c>
      <c r="S93" s="1192">
        <f>W93*AM93*((AD93/PI())/2+AH93*0.08/COS(AE93*PI()/180)+AS93*0.08)/12</f>
        <v>10910.496948194148</v>
      </c>
      <c r="T93" s="1192">
        <f>V93*AK93</f>
        <v>611252.99445273087</v>
      </c>
      <c r="U93" s="1192">
        <f t="shared" si="41"/>
        <v>1035300.2992320249</v>
      </c>
      <c r="V93" s="1189">
        <v>110000</v>
      </c>
      <c r="W93" s="1189">
        <v>62500</v>
      </c>
      <c r="X93" s="1189">
        <v>4.0720000000000001</v>
      </c>
      <c r="Y93" s="1189">
        <v>2</v>
      </c>
      <c r="Z93" s="1189">
        <v>4.5</v>
      </c>
      <c r="AA93" s="1189">
        <v>0.216005</v>
      </c>
      <c r="AB93" s="1189">
        <v>3.7999999999999999E-2</v>
      </c>
      <c r="AC93" s="1189">
        <v>4.34375</v>
      </c>
      <c r="AD93" s="1189">
        <v>0.25</v>
      </c>
      <c r="AE93" s="1189">
        <v>30</v>
      </c>
      <c r="AF93" s="1193">
        <v>3.78125</v>
      </c>
      <c r="AG93" s="1193">
        <v>3.65625</v>
      </c>
      <c r="AH93" s="1189">
        <f>(X93+(X93-(Z93-0.625)*Y93/12))/4</f>
        <v>1.8745416666666666</v>
      </c>
      <c r="AI93" s="1189">
        <f t="shared" si="42"/>
        <v>2.3359375</v>
      </c>
      <c r="AJ93" s="1189">
        <f t="shared" si="43"/>
        <v>6.3417205082821244</v>
      </c>
      <c r="AK93" s="1189">
        <f t="shared" si="36"/>
        <v>5.5568454041157356</v>
      </c>
      <c r="AL93" s="1189">
        <f>2*((AA93/2)-AB93)+Y93/8/12</f>
        <v>0.16083833333333333</v>
      </c>
      <c r="AM93" s="1189">
        <f t="shared" si="44"/>
        <v>5.2393113810234073</v>
      </c>
      <c r="AN93" s="1189">
        <f>Y93*3/8/12</f>
        <v>6.25E-2</v>
      </c>
      <c r="AO93" s="1189">
        <f>X93-(((Z93-0.625-AD93)*Y93)/12)+2*AQ93</f>
        <v>3.6078383333333335</v>
      </c>
      <c r="AP93" s="1189">
        <f>X93-2*AQ93-Y93/8/12</f>
        <v>3.9111616666666666</v>
      </c>
      <c r="AQ93" s="1189">
        <f>AA93/2-AB93</f>
        <v>7.0002499999999995E-2</v>
      </c>
      <c r="AR93" s="1193">
        <f>SQRT(4/PI()*AJ93+(AC93-AN93)^2)</f>
        <v>5.1384463503380839</v>
      </c>
      <c r="AS93" s="1194">
        <f t="shared" si="45"/>
        <v>2.3359375</v>
      </c>
    </row>
    <row r="94" spans="1:45" ht="11.1" customHeight="1">
      <c r="A94" s="1195" t="s">
        <v>10953</v>
      </c>
      <c r="B94" s="1195" t="s">
        <v>10954</v>
      </c>
      <c r="C94" s="1195" t="s">
        <v>10955</v>
      </c>
      <c r="D94" s="1195" t="s">
        <v>10956</v>
      </c>
      <c r="E94" s="1195" t="s">
        <v>10936</v>
      </c>
      <c r="F94" s="1195" t="s">
        <v>10936</v>
      </c>
      <c r="G94" s="1189">
        <v>5</v>
      </c>
      <c r="H94" s="1189">
        <v>2.8125</v>
      </c>
      <c r="I94" s="1190">
        <f t="shared" si="37"/>
        <v>45.6298828125</v>
      </c>
      <c r="J94" s="1191">
        <f t="shared" si="50"/>
        <v>10910.496948194148</v>
      </c>
      <c r="K94" s="1191">
        <f t="shared" si="51"/>
        <v>18387.261974399462</v>
      </c>
      <c r="L94" s="1191">
        <f t="shared" si="52"/>
        <v>551857.25834579882</v>
      </c>
      <c r="M94" s="1190">
        <f t="shared" si="38"/>
        <v>2.0787220139172753</v>
      </c>
      <c r="N94" s="1190">
        <f t="shared" si="39"/>
        <v>0.69726404291458399</v>
      </c>
      <c r="O94" s="1190">
        <f t="shared" si="40"/>
        <v>0.32273364272046462</v>
      </c>
      <c r="P94" s="1192">
        <f t="shared" si="48"/>
        <v>18387.261974399462</v>
      </c>
      <c r="Q94" s="1192">
        <f t="shared" si="53"/>
        <v>12081.755065959263</v>
      </c>
      <c r="R94" s="1192">
        <f t="shared" si="54"/>
        <v>19202.474628821699</v>
      </c>
      <c r="S94" s="1192">
        <f t="shared" si="55"/>
        <v>10910.496948194148</v>
      </c>
      <c r="T94" s="1192">
        <f t="shared" si="49"/>
        <v>551857.25834579882</v>
      </c>
      <c r="U94" s="1192">
        <f t="shared" si="41"/>
        <v>1035300.2992320249</v>
      </c>
      <c r="V94" s="1189">
        <v>110000</v>
      </c>
      <c r="W94" s="1189">
        <v>62500</v>
      </c>
      <c r="X94" s="1189">
        <v>4.0720000000000001</v>
      </c>
      <c r="Y94" s="1189">
        <v>2</v>
      </c>
      <c r="Z94" s="1189">
        <v>4.5</v>
      </c>
      <c r="AA94" s="1189">
        <v>0.216005</v>
      </c>
      <c r="AB94" s="1189">
        <v>3.7999999999999999E-2</v>
      </c>
      <c r="AC94" s="1189">
        <v>4.34375</v>
      </c>
      <c r="AD94" s="1189">
        <v>0.25</v>
      </c>
      <c r="AE94" s="1189">
        <v>30</v>
      </c>
      <c r="AF94" s="1193">
        <v>3.78125</v>
      </c>
      <c r="AG94" s="1193">
        <v>3.65625</v>
      </c>
      <c r="AH94" s="1189">
        <f t="shared" si="56"/>
        <v>1.8745416666666666</v>
      </c>
      <c r="AI94" s="1189">
        <f t="shared" si="42"/>
        <v>2.3359375</v>
      </c>
      <c r="AJ94" s="1189">
        <f t="shared" si="43"/>
        <v>5.8017592709463788</v>
      </c>
      <c r="AK94" s="1189">
        <f t="shared" si="36"/>
        <v>5.0168841667799891</v>
      </c>
      <c r="AL94" s="1189">
        <f t="shared" si="57"/>
        <v>0.16083833333333333</v>
      </c>
      <c r="AM94" s="1189">
        <f t="shared" si="44"/>
        <v>5.2393113810234073</v>
      </c>
      <c r="AN94" s="1189">
        <f t="shared" si="58"/>
        <v>6.25E-2</v>
      </c>
      <c r="AO94" s="1189">
        <f t="shared" si="47"/>
        <v>3.6078383333333335</v>
      </c>
      <c r="AP94" s="1189">
        <f t="shared" si="59"/>
        <v>3.9111616666666666</v>
      </c>
      <c r="AQ94" s="1189">
        <f t="shared" si="60"/>
        <v>7.0002499999999995E-2</v>
      </c>
      <c r="AR94" s="1193">
        <f t="shared" si="61"/>
        <v>5.0711074624092491</v>
      </c>
      <c r="AS94" s="1194">
        <f t="shared" si="45"/>
        <v>2.3359375</v>
      </c>
    </row>
    <row r="95" spans="1:45" ht="11.1" customHeight="1">
      <c r="A95" s="1195" t="s">
        <v>10953</v>
      </c>
      <c r="B95" s="1195" t="s">
        <v>10954</v>
      </c>
      <c r="C95" s="1195" t="s">
        <v>10955</v>
      </c>
      <c r="D95" s="1195" t="s">
        <v>10956</v>
      </c>
      <c r="E95" s="1195" t="s">
        <v>10936</v>
      </c>
      <c r="F95" s="1195" t="s">
        <v>10936</v>
      </c>
      <c r="G95" s="1189">
        <v>5.25</v>
      </c>
      <c r="H95" s="1189">
        <v>1.75</v>
      </c>
      <c r="I95" s="1190">
        <f t="shared" si="37"/>
        <v>65.414999999999992</v>
      </c>
      <c r="J95" s="1191">
        <f t="shared" si="50"/>
        <v>15290.41028141592</v>
      </c>
      <c r="K95" s="1191">
        <f t="shared" si="51"/>
        <v>26911.122095292016</v>
      </c>
      <c r="L95" s="1191">
        <f t="shared" si="52"/>
        <v>970664.69305433659</v>
      </c>
      <c r="M95" s="1190">
        <f t="shared" si="38"/>
        <v>1.9576424986509753</v>
      </c>
      <c r="N95" s="1190">
        <f t="shared" si="39"/>
        <v>0.99959773192234758</v>
      </c>
      <c r="O95" s="1190">
        <f t="shared" si="40"/>
        <v>0.12494971649029345</v>
      </c>
      <c r="P95" s="1192">
        <f t="shared" si="48"/>
        <v>32745.897377719157</v>
      </c>
      <c r="Q95" s="1192">
        <f>(W95*AJ95/12)*((AD95/2/PI())+((AH95*0.08)/COS(AE95*PI()/180))+(AS95*0.08))</f>
        <v>20260.510091864937</v>
      </c>
      <c r="R95" s="1192">
        <f>V95*AM95*((AD95/PI())/2+AH95*0.08/COS(AE95*PI()/180)+AS95*0.08)/12</f>
        <v>26911.122095292016</v>
      </c>
      <c r="S95" s="1192">
        <f>W95*AM95*((AD95/PI())/2+AH95*0.08/COS(AE95*PI()/180)+AS95*0.08)/12</f>
        <v>15290.41028141592</v>
      </c>
      <c r="T95" s="1192">
        <f t="shared" si="49"/>
        <v>970664.69305433659</v>
      </c>
      <c r="U95" s="1192">
        <f t="shared" si="41"/>
        <v>1256684.4065396804</v>
      </c>
      <c r="V95" s="1189">
        <v>110000</v>
      </c>
      <c r="W95" s="1189">
        <v>62500</v>
      </c>
      <c r="X95" s="1189">
        <v>4.0720000000000001</v>
      </c>
      <c r="Y95" s="1189">
        <v>2</v>
      </c>
      <c r="Z95" s="1189">
        <v>4.5</v>
      </c>
      <c r="AA95" s="1189">
        <v>0.216005</v>
      </c>
      <c r="AB95" s="1189">
        <v>3.7999999999999999E-2</v>
      </c>
      <c r="AC95" s="1189">
        <v>4.34375</v>
      </c>
      <c r="AD95" s="1189">
        <v>0.25</v>
      </c>
      <c r="AE95" s="1189">
        <v>30</v>
      </c>
      <c r="AF95" s="1193">
        <v>3.78125</v>
      </c>
      <c r="AG95" s="1193">
        <v>3.65625</v>
      </c>
      <c r="AH95" s="1189">
        <f>(X95+(X95-(Z95-0.625)*Y95/12))/4</f>
        <v>1.8745416666666666</v>
      </c>
      <c r="AI95" s="1189">
        <f t="shared" si="42"/>
        <v>2.3984375</v>
      </c>
      <c r="AJ95" s="1189">
        <f t="shared" si="43"/>
        <v>9.6090995864785409</v>
      </c>
      <c r="AK95" s="1189">
        <f t="shared" si="36"/>
        <v>8.8242244823121503</v>
      </c>
      <c r="AL95" s="1189">
        <f>2*((AA95/2)-AB95)+Y95/8/12</f>
        <v>0.16083833333333333</v>
      </c>
      <c r="AM95" s="1189">
        <f t="shared" si="44"/>
        <v>7.2518941747293688</v>
      </c>
      <c r="AN95" s="1189">
        <f>Y95*3/8/12</f>
        <v>6.25E-2</v>
      </c>
      <c r="AO95" s="1189">
        <f t="shared" si="47"/>
        <v>3.6078383333333335</v>
      </c>
      <c r="AP95" s="1189">
        <f>X95-2*AQ95-Y95/8/12</f>
        <v>3.9111616666666666</v>
      </c>
      <c r="AQ95" s="1189">
        <f>AA95/2-AB95</f>
        <v>7.0002499999999995E-2</v>
      </c>
      <c r="AR95" s="1193">
        <f>SQRT(4/PI()*AJ95+(AC95-AN95)^2)</f>
        <v>5.528452509093551</v>
      </c>
      <c r="AS95" s="1194">
        <f t="shared" si="45"/>
        <v>2.3984375</v>
      </c>
    </row>
    <row r="96" spans="1:45" ht="11.1" customHeight="1">
      <c r="A96" s="1195" t="s">
        <v>10953</v>
      </c>
      <c r="B96" s="1195" t="s">
        <v>10954</v>
      </c>
      <c r="C96" s="1195" t="s">
        <v>10955</v>
      </c>
      <c r="D96" s="1195" t="s">
        <v>10956</v>
      </c>
      <c r="E96" s="1195" t="s">
        <v>10936</v>
      </c>
      <c r="F96" s="1195" t="s">
        <v>10936</v>
      </c>
      <c r="G96" s="1189">
        <v>5.25</v>
      </c>
      <c r="H96" s="1189">
        <v>2</v>
      </c>
      <c r="I96" s="1190">
        <f t="shared" si="37"/>
        <v>62.911874999999995</v>
      </c>
      <c r="J96" s="1191">
        <f t="shared" si="50"/>
        <v>15289.739075329026</v>
      </c>
      <c r="K96" s="1191">
        <f t="shared" si="51"/>
        <v>26909.940772579084</v>
      </c>
      <c r="L96" s="1191">
        <f t="shared" si="52"/>
        <v>889670.5074539748</v>
      </c>
      <c r="M96" s="1190">
        <f t="shared" si="38"/>
        <v>2.017098936357228</v>
      </c>
      <c r="N96" s="1190">
        <f t="shared" si="39"/>
        <v>0.96134781871103325</v>
      </c>
      <c r="O96" s="1190">
        <f t="shared" si="40"/>
        <v>0.16319962970160778</v>
      </c>
      <c r="P96" s="1192">
        <f t="shared" si="48"/>
        <v>30013.588945645159</v>
      </c>
      <c r="Q96" s="1192">
        <f>(W96*AJ96/12)*((AD96/2/PI())+((AH96*0.08)/COS(AE96*PI()/180))+(AS96*0.08))</f>
        <v>18708.066206986783</v>
      </c>
      <c r="R96" s="1192">
        <f>V96*AM96*((AD96/PI())/2+AH96*0.08/COS(AE96*PI()/180)+AS96*0.08)/12</f>
        <v>26909.940772579084</v>
      </c>
      <c r="S96" s="1192">
        <f>W96*AM96*((AD96/PI())/2+AH96*0.08/COS(AE96*PI()/180)+AS96*0.08)/12</f>
        <v>15289.739075329026</v>
      </c>
      <c r="T96" s="1192">
        <f t="shared" si="49"/>
        <v>889670.5074539748</v>
      </c>
      <c r="U96" s="1192">
        <f t="shared" si="41"/>
        <v>1256684.4065396804</v>
      </c>
      <c r="V96" s="1189">
        <v>110000</v>
      </c>
      <c r="W96" s="1189">
        <v>62500</v>
      </c>
      <c r="X96" s="1189">
        <v>4.0720000000000001</v>
      </c>
      <c r="Y96" s="1189">
        <v>2</v>
      </c>
      <c r="Z96" s="1189">
        <v>4.5</v>
      </c>
      <c r="AA96" s="1189">
        <v>0.216005</v>
      </c>
      <c r="AB96" s="1189">
        <v>3.7999999999999999E-2</v>
      </c>
      <c r="AC96" s="1189">
        <v>4.3437999999999999</v>
      </c>
      <c r="AD96" s="1189">
        <v>0.25</v>
      </c>
      <c r="AE96" s="1189">
        <v>30</v>
      </c>
      <c r="AF96" s="1193">
        <v>3.78125</v>
      </c>
      <c r="AG96" s="1193">
        <v>3.65625</v>
      </c>
      <c r="AH96" s="1189">
        <f>(X96+(X96-(Z96-0.625)*Y96/12))/4</f>
        <v>1.8745416666666666</v>
      </c>
      <c r="AI96" s="1189">
        <f t="shared" si="42"/>
        <v>2.39845</v>
      </c>
      <c r="AJ96" s="1189">
        <f t="shared" si="43"/>
        <v>8.8727888082934321</v>
      </c>
      <c r="AK96" s="1189">
        <f t="shared" si="36"/>
        <v>8.0879137041270432</v>
      </c>
      <c r="AL96" s="1189">
        <f>2*((AA96/2)-AB96)+Y96/8/12</f>
        <v>0.16083833333333333</v>
      </c>
      <c r="AM96" s="1189">
        <f t="shared" si="44"/>
        <v>7.2515579241771704</v>
      </c>
      <c r="AN96" s="1189">
        <f>Y96*3/8/12</f>
        <v>6.25E-2</v>
      </c>
      <c r="AO96" s="1189">
        <f t="shared" si="47"/>
        <v>3.6078383333333335</v>
      </c>
      <c r="AP96" s="1189">
        <f>X96-2*AQ96-Y96/8/12</f>
        <v>3.9111616666666666</v>
      </c>
      <c r="AQ96" s="1189">
        <f>AA96/2-AB96</f>
        <v>7.0002499999999995E-2</v>
      </c>
      <c r="AR96" s="1193">
        <f>SQRT(4/PI()*AJ96+(AC96-AN96)^2)</f>
        <v>5.4430428321668369</v>
      </c>
      <c r="AS96" s="1194">
        <f t="shared" si="45"/>
        <v>2.39845</v>
      </c>
    </row>
    <row r="97" spans="1:45" ht="11.1" customHeight="1">
      <c r="A97" s="1195" t="s">
        <v>10953</v>
      </c>
      <c r="B97" s="1195" t="s">
        <v>10954</v>
      </c>
      <c r="C97" s="1195" t="s">
        <v>10955</v>
      </c>
      <c r="D97" s="1195" t="s">
        <v>10956</v>
      </c>
      <c r="E97" s="1195" t="s">
        <v>10936</v>
      </c>
      <c r="F97" s="1195" t="s">
        <v>10936</v>
      </c>
      <c r="G97" s="1189">
        <v>5.25</v>
      </c>
      <c r="H97" s="1189">
        <v>2.25</v>
      </c>
      <c r="I97" s="1190">
        <f t="shared" si="37"/>
        <v>60.074999999999996</v>
      </c>
      <c r="J97" s="1191">
        <f t="shared" si="50"/>
        <v>15289.739075329026</v>
      </c>
      <c r="K97" s="1191">
        <f t="shared" si="51"/>
        <v>26909.940772579084</v>
      </c>
      <c r="L97" s="1191">
        <f t="shared" si="52"/>
        <v>797877.09710689797</v>
      </c>
      <c r="M97" s="1190">
        <f t="shared" si="38"/>
        <v>2.1103080947125878</v>
      </c>
      <c r="N97" s="1190">
        <f t="shared" si="39"/>
        <v>0.91799791707154377</v>
      </c>
      <c r="O97" s="1190">
        <f t="shared" si="40"/>
        <v>0.20654953134109735</v>
      </c>
      <c r="P97" s="1192">
        <f t="shared" si="48"/>
        <v>26916.881048740277</v>
      </c>
      <c r="Q97" s="1192">
        <f>(W97*AJ97/12)*((AD97/2/PI())+((AH97*0.08)/COS(AE97*PI()/180))+(AS97*0.08))</f>
        <v>16948.573083745378</v>
      </c>
      <c r="R97" s="1192">
        <f>V97*AM97*((AD97/PI())/2+AH97*0.08/COS(AE97*PI()/180)+AS97*0.08)/12</f>
        <v>26909.940772579084</v>
      </c>
      <c r="S97" s="1192">
        <f>W97*AM97*((AD97/PI())/2+AH97*0.08/COS(AE97*PI()/180)+AS97*0.08)/12</f>
        <v>15289.739075329026</v>
      </c>
      <c r="T97" s="1192">
        <f t="shared" si="49"/>
        <v>797877.09710689797</v>
      </c>
      <c r="U97" s="1192">
        <f t="shared" si="41"/>
        <v>1256684.4065396804</v>
      </c>
      <c r="V97" s="1189">
        <v>110000</v>
      </c>
      <c r="W97" s="1189">
        <v>62500</v>
      </c>
      <c r="X97" s="1189">
        <v>4.0720000000000001</v>
      </c>
      <c r="Y97" s="1189">
        <v>2</v>
      </c>
      <c r="Z97" s="1189">
        <v>4.5</v>
      </c>
      <c r="AA97" s="1189">
        <v>0.216005</v>
      </c>
      <c r="AB97" s="1189">
        <v>3.7999999999999999E-2</v>
      </c>
      <c r="AC97" s="1189">
        <v>4.3437999999999999</v>
      </c>
      <c r="AD97" s="1189">
        <v>0.25</v>
      </c>
      <c r="AE97" s="1189">
        <v>30</v>
      </c>
      <c r="AF97" s="1193">
        <v>3.78125</v>
      </c>
      <c r="AG97" s="1193">
        <v>3.65625</v>
      </c>
      <c r="AH97" s="1189">
        <f>(X97+(X97-(Z97-0.625)*Y97/12))/4</f>
        <v>1.8745416666666666</v>
      </c>
      <c r="AI97" s="1189">
        <f t="shared" si="42"/>
        <v>2.39845</v>
      </c>
      <c r="AJ97" s="1189">
        <f t="shared" si="43"/>
        <v>8.0383032596836443</v>
      </c>
      <c r="AK97" s="1189">
        <f t="shared" si="36"/>
        <v>7.2534281555172546</v>
      </c>
      <c r="AL97" s="1189">
        <f>2*((AA97/2)-AB97)+Y97/8/12</f>
        <v>0.16083833333333333</v>
      </c>
      <c r="AM97" s="1189">
        <f t="shared" si="44"/>
        <v>7.2515579241771704</v>
      </c>
      <c r="AN97" s="1189">
        <f>Y97*3/8/12</f>
        <v>6.25E-2</v>
      </c>
      <c r="AO97" s="1189">
        <f t="shared" si="47"/>
        <v>3.6078383333333335</v>
      </c>
      <c r="AP97" s="1189">
        <f>X97-2*AQ97-Y97/8/12</f>
        <v>3.9111616666666666</v>
      </c>
      <c r="AQ97" s="1189">
        <f>AA97/2-AB97</f>
        <v>7.0002499999999995E-2</v>
      </c>
      <c r="AR97" s="1193">
        <f>SQRT(4/PI()*AJ97+(AC97-AN97)^2)</f>
        <v>5.3445500533536752</v>
      </c>
      <c r="AS97" s="1194">
        <f t="shared" si="45"/>
        <v>2.39845</v>
      </c>
    </row>
    <row r="98" spans="1:45" ht="11.1" customHeight="1">
      <c r="A98" s="1195" t="s">
        <v>10953</v>
      </c>
      <c r="B98" s="1195" t="s">
        <v>10954</v>
      </c>
      <c r="C98" s="1195" t="s">
        <v>10955</v>
      </c>
      <c r="D98" s="1195" t="s">
        <v>10956</v>
      </c>
      <c r="E98" s="1195" t="s">
        <v>10936</v>
      </c>
      <c r="F98" s="1195" t="s">
        <v>10936</v>
      </c>
      <c r="G98" s="1189">
        <v>5.25</v>
      </c>
      <c r="H98" s="1189">
        <v>2.5</v>
      </c>
      <c r="I98" s="1190">
        <f t="shared" si="37"/>
        <v>56.904375000000002</v>
      </c>
      <c r="J98" s="1191">
        <f t="shared" si="50"/>
        <v>14968.962197829907</v>
      </c>
      <c r="K98" s="1191">
        <f t="shared" si="51"/>
        <v>23435.316219617067</v>
      </c>
      <c r="L98" s="1191">
        <f t="shared" si="52"/>
        <v>695284.46201310633</v>
      </c>
      <c r="M98" s="1190">
        <f t="shared" si="38"/>
        <v>2.2557314042706369</v>
      </c>
      <c r="N98" s="1190">
        <f t="shared" si="39"/>
        <v>0.8695480270038789</v>
      </c>
      <c r="O98" s="1190">
        <f t="shared" si="40"/>
        <v>0.25499942140876219</v>
      </c>
      <c r="P98" s="1192">
        <f t="shared" si="48"/>
        <v>23435.316219617067</v>
      </c>
      <c r="Q98" s="1192">
        <f>(W98*AJ98/12)*((AD98/2/PI())+((AH98*0.08)/COS(AE98*PI()/180))+(AS98*0.08))</f>
        <v>14968.962197829907</v>
      </c>
      <c r="R98" s="1192">
        <f>V98*AM98*((AD98/PI())/2+AH98*0.08/COS(AE98*PI()/180)+AS98*0.08)/12</f>
        <v>26886.377958239817</v>
      </c>
      <c r="S98" s="1192">
        <f>W98*AM98*((AD98/PI())/2+AH98*0.08/COS(AE98*PI()/180)+AS98*0.08)/12</f>
        <v>15276.351112636259</v>
      </c>
      <c r="T98" s="1192">
        <f t="shared" si="49"/>
        <v>695284.46201310633</v>
      </c>
      <c r="U98" s="1192">
        <f t="shared" si="41"/>
        <v>1256684.4065396804</v>
      </c>
      <c r="V98" s="1189">
        <v>110000</v>
      </c>
      <c r="W98" s="1189">
        <v>62500</v>
      </c>
      <c r="X98" s="1189">
        <v>4.0720000000000001</v>
      </c>
      <c r="Y98" s="1189">
        <v>2</v>
      </c>
      <c r="Z98" s="1189">
        <v>4.5</v>
      </c>
      <c r="AA98" s="1189">
        <v>0.216005</v>
      </c>
      <c r="AB98" s="1189">
        <v>3.7999999999999999E-2</v>
      </c>
      <c r="AC98" s="1189">
        <v>4.3437999999999999</v>
      </c>
      <c r="AD98" s="1189">
        <v>0.25</v>
      </c>
      <c r="AE98" s="1189">
        <v>30</v>
      </c>
      <c r="AF98" s="1193">
        <v>3.78125</v>
      </c>
      <c r="AG98" s="1193">
        <v>3.65625</v>
      </c>
      <c r="AH98" s="1189">
        <f>(X98+(X98-(Z98-0.625)*Y98/12))/4</f>
        <v>1.8745416666666666</v>
      </c>
      <c r="AI98" s="1189">
        <f t="shared" si="42"/>
        <v>2.39845</v>
      </c>
      <c r="AJ98" s="1189">
        <f t="shared" si="43"/>
        <v>7.1056429406491741</v>
      </c>
      <c r="AK98" s="1189">
        <f t="shared" si="36"/>
        <v>6.3207678364827844</v>
      </c>
      <c r="AL98" s="1189">
        <f>2*((AA98/2)-AB98)+Y98/8/12</f>
        <v>0.16083833333333333</v>
      </c>
      <c r="AM98" s="1189">
        <f t="shared" si="44"/>
        <v>7.2515579241771704</v>
      </c>
      <c r="AN98" s="1189">
        <f>Y98*3/8/12</f>
        <v>6.25E-2</v>
      </c>
      <c r="AO98" s="1189">
        <f t="shared" si="47"/>
        <v>3.6078383333333335</v>
      </c>
      <c r="AP98" s="1189">
        <f>X98-2*AQ98-Y98/8/12</f>
        <v>3.9111616666666666</v>
      </c>
      <c r="AQ98" s="1189">
        <f>AA98/2-AB98</f>
        <v>7.0002499999999995E-2</v>
      </c>
      <c r="AR98" s="1193">
        <f>SQRT(4/PI()*AJ98+(AC98-AN98)^2)</f>
        <v>5.232276299356025</v>
      </c>
      <c r="AS98" s="1194">
        <f t="shared" si="45"/>
        <v>2.3940190748390062</v>
      </c>
    </row>
    <row r="99" spans="1:45" ht="11.1" customHeight="1">
      <c r="A99" s="1195" t="s">
        <v>10953</v>
      </c>
      <c r="B99" s="1195" t="s">
        <v>10954</v>
      </c>
      <c r="C99" s="1195" t="s">
        <v>10955</v>
      </c>
      <c r="D99" s="1195" t="s">
        <v>10956</v>
      </c>
      <c r="E99" s="1195" t="s">
        <v>10936</v>
      </c>
      <c r="F99" s="1195" t="s">
        <v>10936</v>
      </c>
      <c r="G99" s="1189">
        <v>5.25</v>
      </c>
      <c r="H99" s="1189">
        <v>2.8130000000000002</v>
      </c>
      <c r="I99" s="1190">
        <f t="shared" si="37"/>
        <v>52.46424777</v>
      </c>
      <c r="J99" s="1191">
        <f t="shared" si="50"/>
        <v>12120.000300439429</v>
      </c>
      <c r="K99" s="1191">
        <f t="shared" si="51"/>
        <v>18444.368304492575</v>
      </c>
      <c r="L99" s="1191">
        <f t="shared" si="52"/>
        <v>551614.25419054809</v>
      </c>
      <c r="M99" s="1190">
        <f t="shared" si="38"/>
        <v>2.5657183354216051</v>
      </c>
      <c r="N99" s="1190">
        <f t="shared" si="39"/>
        <v>0.80169904575256568</v>
      </c>
      <c r="O99" s="1190">
        <f t="shared" si="40"/>
        <v>0.32284840266007542</v>
      </c>
      <c r="P99" s="1192">
        <f t="shared" si="48"/>
        <v>18444.368304492575</v>
      </c>
      <c r="Q99" s="1192">
        <f>(W99*AJ99/12)*((AD99/2/PI())+((AH99*0.08)/COS(AE99*PI()/180))+(AS99*0.08))</f>
        <v>12120.000300439429</v>
      </c>
      <c r="R99" s="1192">
        <f>V99*AM99*((AD99/PI())/2+AH99*0.08/COS(AE99*PI()/180)+AS99*0.08)/12</f>
        <v>26671.79909342069</v>
      </c>
      <c r="S99" s="1192">
        <f>W99*AM99*((AD99/PI())/2+AH99*0.08/COS(AE99*PI()/180)+AS99*0.08)/12</f>
        <v>15154.431303079939</v>
      </c>
      <c r="T99" s="1192">
        <f t="shared" si="49"/>
        <v>551614.25419054809</v>
      </c>
      <c r="U99" s="1192">
        <f t="shared" si="41"/>
        <v>1256684.4065396804</v>
      </c>
      <c r="V99" s="1189">
        <v>110000</v>
      </c>
      <c r="W99" s="1189">
        <v>62500</v>
      </c>
      <c r="X99" s="1189">
        <v>4.0720000000000001</v>
      </c>
      <c r="Y99" s="1189">
        <v>2</v>
      </c>
      <c r="Z99" s="1189">
        <v>4.5</v>
      </c>
      <c r="AA99" s="1189">
        <v>0.216005</v>
      </c>
      <c r="AB99" s="1189">
        <v>3.7999999999999999E-2</v>
      </c>
      <c r="AC99" s="1189">
        <v>4.3437999999999999</v>
      </c>
      <c r="AD99" s="1189">
        <v>0.25</v>
      </c>
      <c r="AE99" s="1189">
        <v>30</v>
      </c>
      <c r="AF99" s="1193">
        <v>3.78125</v>
      </c>
      <c r="AG99" s="1193">
        <v>3.65625</v>
      </c>
      <c r="AH99" s="1189">
        <f>(X99+(X99-(Z99-0.625)*Y99/12))/4</f>
        <v>1.8745416666666666</v>
      </c>
      <c r="AI99" s="1189">
        <f t="shared" si="42"/>
        <v>2.39845</v>
      </c>
      <c r="AJ99" s="1189">
        <f t="shared" si="43"/>
        <v>5.7995501422622819</v>
      </c>
      <c r="AK99" s="1189">
        <f t="shared" si="36"/>
        <v>5.0146750380958922</v>
      </c>
      <c r="AL99" s="1189">
        <f>2*((AA99/2)-AB99)+Y99/8/12</f>
        <v>0.16083833333333333</v>
      </c>
      <c r="AM99" s="1189">
        <f t="shared" si="44"/>
        <v>7.2515579241771704</v>
      </c>
      <c r="AN99" s="1189">
        <f>Y99*3/8/12</f>
        <v>6.25E-2</v>
      </c>
      <c r="AO99" s="1189">
        <f t="shared" si="47"/>
        <v>3.6078383333333335</v>
      </c>
      <c r="AP99" s="1189">
        <f>X99-2*AQ99-Y99/8/12</f>
        <v>3.9111616666666666</v>
      </c>
      <c r="AQ99" s="1189">
        <f>AA99/2-AB99</f>
        <v>7.0002499999999995E-2</v>
      </c>
      <c r="AR99" s="1193">
        <f>SQRT(4/PI()*AJ99+(AC99-AN99)^2)</f>
        <v>5.0708723384446168</v>
      </c>
      <c r="AS99" s="1194">
        <f t="shared" si="45"/>
        <v>2.3536680846111544</v>
      </c>
    </row>
    <row r="100" spans="1:45" ht="11.1" customHeight="1">
      <c r="A100" s="1195" t="s">
        <v>10953</v>
      </c>
      <c r="B100" s="1195" t="s">
        <v>10954</v>
      </c>
      <c r="C100" s="1195" t="s">
        <v>10955</v>
      </c>
      <c r="D100" s="1195" t="s">
        <v>10956</v>
      </c>
      <c r="E100" s="1195" t="s">
        <v>10936</v>
      </c>
      <c r="F100" s="1195" t="s">
        <v>10936</v>
      </c>
      <c r="G100" s="1189">
        <v>5.5</v>
      </c>
      <c r="H100" s="1189">
        <v>1.75</v>
      </c>
      <c r="I100" s="1190">
        <f t="shared" si="37"/>
        <v>72.590625000000003</v>
      </c>
      <c r="J100" s="1191">
        <f t="shared" si="50"/>
        <v>19984.031980349624</v>
      </c>
      <c r="K100" s="1191">
        <f t="shared" si="51"/>
        <v>33150.42188854955</v>
      </c>
      <c r="L100" s="1191">
        <f t="shared" si="52"/>
        <v>970664.69305433659</v>
      </c>
      <c r="M100" s="1190">
        <f t="shared" si="38"/>
        <v>2.3605343140274058</v>
      </c>
      <c r="N100" s="1190">
        <f t="shared" si="39"/>
        <v>1.1092474831281154</v>
      </c>
      <c r="O100" s="1190">
        <f t="shared" si="40"/>
        <v>0.12494971649029345</v>
      </c>
      <c r="P100" s="1192">
        <f t="shared" si="48"/>
        <v>33150.42188854955</v>
      </c>
      <c r="Q100" s="1192">
        <f t="shared" ref="Q100:Q163" si="62">(W100*AJ100/12)*((AD100/2/PI())+((AH100*0.08)/COS(AE100*PI()/180))+(AS100*0.08))</f>
        <v>20510.797107656494</v>
      </c>
      <c r="R100" s="1192">
        <f t="shared" ref="R100:R163" si="63">V100*AM100*((AD100/PI())/2+AH100*0.08/COS(AE100*PI()/180)+AS100*0.08)/12</f>
        <v>35171.896285415336</v>
      </c>
      <c r="S100" s="1192">
        <f t="shared" ref="S100:S163" si="64">W100*AM100*((AD100/PI())/2+AH100*0.08/COS(AE100*PI()/180)+AS100*0.08)/12</f>
        <v>19984.031980349624</v>
      </c>
      <c r="T100" s="1192">
        <f t="shared" si="49"/>
        <v>970664.69305433659</v>
      </c>
      <c r="U100" s="1192">
        <f t="shared" si="41"/>
        <v>1488867.7385940515</v>
      </c>
      <c r="V100" s="1189">
        <v>110000</v>
      </c>
      <c r="W100" s="1189">
        <v>62500</v>
      </c>
      <c r="X100" s="1189">
        <v>4.0720000000000001</v>
      </c>
      <c r="Y100" s="1189">
        <v>2</v>
      </c>
      <c r="Z100" s="1189">
        <v>4.5</v>
      </c>
      <c r="AA100" s="1189">
        <v>0.216005</v>
      </c>
      <c r="AB100" s="1189">
        <v>3.7999999999999999E-2</v>
      </c>
      <c r="AC100" s="1189">
        <v>4.3437999999999999</v>
      </c>
      <c r="AD100" s="1189">
        <v>0.25</v>
      </c>
      <c r="AE100" s="1189">
        <v>30</v>
      </c>
      <c r="AF100" s="1193">
        <v>3.78125</v>
      </c>
      <c r="AG100" s="1193">
        <v>3.65625</v>
      </c>
      <c r="AH100" s="1189">
        <f t="shared" ref="AH100:AH163" si="65">(X100+(X100-(Z100-0.625)*Y100/12))/4</f>
        <v>1.8745416666666666</v>
      </c>
      <c r="AI100" s="1189">
        <f t="shared" si="42"/>
        <v>2.46095</v>
      </c>
      <c r="AJ100" s="1189">
        <f t="shared" si="43"/>
        <v>9.6090995864785409</v>
      </c>
      <c r="AK100" s="1189">
        <f t="shared" si="36"/>
        <v>8.8242244823121503</v>
      </c>
      <c r="AL100" s="1189">
        <f t="shared" ref="AL100:AL163" si="66">2*((AA100/2)-AB100)+Y100/8/12</f>
        <v>0.16083833333333333</v>
      </c>
      <c r="AM100" s="1189">
        <f t="shared" si="44"/>
        <v>9.3623154883078126</v>
      </c>
      <c r="AN100" s="1189">
        <f t="shared" ref="AN100:AN163" si="67">Y100*3/8/12</f>
        <v>6.25E-2</v>
      </c>
      <c r="AO100" s="1189">
        <f t="shared" si="47"/>
        <v>3.6078383333333335</v>
      </c>
      <c r="AP100" s="1189">
        <f t="shared" ref="AP100:AP163" si="68">X100-2*AQ100-Y100/8/12</f>
        <v>3.9111616666666666</v>
      </c>
      <c r="AQ100" s="1189">
        <f t="shared" ref="AQ100:AQ163" si="69">AA100/2-AB100</f>
        <v>7.0002499999999995E-2</v>
      </c>
      <c r="AR100" s="1193">
        <f t="shared" ref="AR100:AR163" si="70">SQRT(4/PI()*AJ100+(AC100-AN100)^2)</f>
        <v>5.5284912293321744</v>
      </c>
      <c r="AS100" s="1194">
        <f t="shared" si="45"/>
        <v>2.46095</v>
      </c>
    </row>
    <row r="101" spans="1:45" ht="11.1" customHeight="1">
      <c r="A101" s="1195" t="s">
        <v>10953</v>
      </c>
      <c r="B101" s="1195" t="s">
        <v>10954</v>
      </c>
      <c r="C101" s="1195" t="s">
        <v>10955</v>
      </c>
      <c r="D101" s="1195" t="s">
        <v>10956</v>
      </c>
      <c r="E101" s="1195" t="s">
        <v>10936</v>
      </c>
      <c r="F101" s="1195" t="s">
        <v>10936</v>
      </c>
      <c r="G101" s="1189">
        <v>5.5</v>
      </c>
      <c r="H101" s="1189">
        <v>2</v>
      </c>
      <c r="I101" s="1190">
        <f t="shared" si="37"/>
        <v>70.087499999999991</v>
      </c>
      <c r="J101" s="1191">
        <f t="shared" si="50"/>
        <v>18886.485819567115</v>
      </c>
      <c r="K101" s="1191">
        <f t="shared" si="51"/>
        <v>30299.82980306886</v>
      </c>
      <c r="L101" s="1191">
        <f t="shared" si="52"/>
        <v>889670.5074539748</v>
      </c>
      <c r="M101" s="1190">
        <f t="shared" si="38"/>
        <v>2.432227159627232</v>
      </c>
      <c r="N101" s="1190">
        <f t="shared" si="39"/>
        <v>1.0709975699168011</v>
      </c>
      <c r="O101" s="1190">
        <f t="shared" si="40"/>
        <v>0.16319962970160778</v>
      </c>
      <c r="P101" s="1192">
        <f t="shared" si="48"/>
        <v>30299.82980306886</v>
      </c>
      <c r="Q101" s="1192">
        <f t="shared" si="62"/>
        <v>18886.485819567115</v>
      </c>
      <c r="R101" s="1192">
        <f t="shared" si="63"/>
        <v>35074.133606743337</v>
      </c>
      <c r="S101" s="1192">
        <f t="shared" si="64"/>
        <v>19928.48500383144</v>
      </c>
      <c r="T101" s="1192">
        <f t="shared" si="49"/>
        <v>889670.5074539748</v>
      </c>
      <c r="U101" s="1192">
        <f t="shared" si="41"/>
        <v>1488867.7385940515</v>
      </c>
      <c r="V101" s="1189">
        <v>110000</v>
      </c>
      <c r="W101" s="1189">
        <v>62500</v>
      </c>
      <c r="X101" s="1189">
        <v>4.0720000000000001</v>
      </c>
      <c r="Y101" s="1189">
        <v>2</v>
      </c>
      <c r="Z101" s="1189">
        <v>4.5</v>
      </c>
      <c r="AA101" s="1189">
        <v>0.216005</v>
      </c>
      <c r="AB101" s="1189">
        <v>3.7999999999999999E-2</v>
      </c>
      <c r="AC101" s="1189">
        <v>4.3437999999999999</v>
      </c>
      <c r="AD101" s="1189">
        <v>0.25</v>
      </c>
      <c r="AE101" s="1189">
        <v>30</v>
      </c>
      <c r="AF101" s="1193">
        <v>3.78125</v>
      </c>
      <c r="AG101" s="1193">
        <v>3.65625</v>
      </c>
      <c r="AH101" s="1189">
        <f t="shared" si="65"/>
        <v>1.8745416666666666</v>
      </c>
      <c r="AI101" s="1189">
        <f t="shared" si="42"/>
        <v>2.46095</v>
      </c>
      <c r="AJ101" s="1189">
        <f t="shared" si="43"/>
        <v>8.8727888082934321</v>
      </c>
      <c r="AK101" s="1189">
        <f t="shared" si="36"/>
        <v>8.0879137041270432</v>
      </c>
      <c r="AL101" s="1189">
        <f t="shared" si="66"/>
        <v>0.16083833333333333</v>
      </c>
      <c r="AM101" s="1189">
        <f t="shared" si="44"/>
        <v>9.3623154883078126</v>
      </c>
      <c r="AN101" s="1189">
        <f t="shared" si="67"/>
        <v>6.25E-2</v>
      </c>
      <c r="AO101" s="1189">
        <f t="shared" si="47"/>
        <v>3.6078383333333335</v>
      </c>
      <c r="AP101" s="1189">
        <f t="shared" si="68"/>
        <v>3.9111616666666666</v>
      </c>
      <c r="AQ101" s="1189">
        <f t="shared" si="69"/>
        <v>7.0002499999999995E-2</v>
      </c>
      <c r="AR101" s="1193">
        <f t="shared" si="70"/>
        <v>5.4430428321668369</v>
      </c>
      <c r="AS101" s="1194">
        <f t="shared" si="45"/>
        <v>2.4467107080417092</v>
      </c>
    </row>
    <row r="102" spans="1:45" ht="11.1" customHeight="1">
      <c r="A102" s="1195" t="s">
        <v>10953</v>
      </c>
      <c r="B102" s="1195" t="s">
        <v>10954</v>
      </c>
      <c r="C102" s="1195" t="s">
        <v>10955</v>
      </c>
      <c r="D102" s="1195" t="s">
        <v>10956</v>
      </c>
      <c r="E102" s="1195" t="s">
        <v>10936</v>
      </c>
      <c r="F102" s="1195" t="s">
        <v>10936</v>
      </c>
      <c r="G102" s="1189">
        <v>5.5</v>
      </c>
      <c r="H102" s="1189">
        <v>2.25</v>
      </c>
      <c r="I102" s="1190">
        <f t="shared" si="37"/>
        <v>67.250624999999999</v>
      </c>
      <c r="J102" s="1191">
        <f t="shared" si="50"/>
        <v>17027.742042294976</v>
      </c>
      <c r="K102" s="1191">
        <f t="shared" si="51"/>
        <v>27042.613252242169</v>
      </c>
      <c r="L102" s="1191">
        <f t="shared" si="52"/>
        <v>797877.09710689797</v>
      </c>
      <c r="M102" s="1190">
        <f t="shared" si="38"/>
        <v>2.5446191907723779</v>
      </c>
      <c r="N102" s="1190">
        <f t="shared" si="39"/>
        <v>1.0276476682773115</v>
      </c>
      <c r="O102" s="1190">
        <f t="shared" si="40"/>
        <v>0.20654953134109735</v>
      </c>
      <c r="P102" s="1192">
        <f t="shared" si="48"/>
        <v>27042.613252242169</v>
      </c>
      <c r="Q102" s="1192">
        <f t="shared" si="62"/>
        <v>17027.742042294976</v>
      </c>
      <c r="R102" s="1192">
        <f t="shared" si="63"/>
        <v>34905.078187505693</v>
      </c>
      <c r="S102" s="1192">
        <f t="shared" si="64"/>
        <v>19832.430788355508</v>
      </c>
      <c r="T102" s="1192">
        <f t="shared" si="49"/>
        <v>797877.09710689797</v>
      </c>
      <c r="U102" s="1192">
        <f t="shared" si="41"/>
        <v>1488867.7385940515</v>
      </c>
      <c r="V102" s="1189">
        <v>110000</v>
      </c>
      <c r="W102" s="1189">
        <v>62500</v>
      </c>
      <c r="X102" s="1189">
        <v>4.0720000000000001</v>
      </c>
      <c r="Y102" s="1189">
        <v>2</v>
      </c>
      <c r="Z102" s="1189">
        <v>4.5</v>
      </c>
      <c r="AA102" s="1189">
        <v>0.216005</v>
      </c>
      <c r="AB102" s="1189">
        <v>3.7999999999999999E-2</v>
      </c>
      <c r="AC102" s="1189">
        <v>4.3437999999999999</v>
      </c>
      <c r="AD102" s="1189">
        <v>0.25</v>
      </c>
      <c r="AE102" s="1189">
        <v>30</v>
      </c>
      <c r="AF102" s="1193">
        <v>3.78125</v>
      </c>
      <c r="AG102" s="1193">
        <v>3.65625</v>
      </c>
      <c r="AH102" s="1189">
        <f t="shared" si="65"/>
        <v>1.8745416666666666</v>
      </c>
      <c r="AI102" s="1189">
        <f t="shared" si="42"/>
        <v>2.46095</v>
      </c>
      <c r="AJ102" s="1189">
        <f t="shared" si="43"/>
        <v>8.0383032596836443</v>
      </c>
      <c r="AK102" s="1189">
        <f t="shared" si="36"/>
        <v>7.2534281555172546</v>
      </c>
      <c r="AL102" s="1189">
        <f t="shared" si="66"/>
        <v>0.16083833333333333</v>
      </c>
      <c r="AM102" s="1189">
        <f t="shared" si="44"/>
        <v>9.3623154883078126</v>
      </c>
      <c r="AN102" s="1189">
        <f t="shared" si="67"/>
        <v>6.25E-2</v>
      </c>
      <c r="AO102" s="1189">
        <f t="shared" si="47"/>
        <v>3.6078383333333335</v>
      </c>
      <c r="AP102" s="1189">
        <f t="shared" si="68"/>
        <v>3.9111616666666666</v>
      </c>
      <c r="AQ102" s="1189">
        <f t="shared" si="69"/>
        <v>7.0002499999999995E-2</v>
      </c>
      <c r="AR102" s="1193">
        <f t="shared" si="70"/>
        <v>5.3445500533536752</v>
      </c>
      <c r="AS102" s="1194">
        <f t="shared" si="45"/>
        <v>2.4220875133384188</v>
      </c>
    </row>
    <row r="103" spans="1:45" ht="11.1" customHeight="1">
      <c r="A103" s="1195" t="s">
        <v>10953</v>
      </c>
      <c r="B103" s="1195" t="s">
        <v>10954</v>
      </c>
      <c r="C103" s="1195" t="s">
        <v>10955</v>
      </c>
      <c r="D103" s="1195" t="s">
        <v>10956</v>
      </c>
      <c r="E103" s="1195" t="s">
        <v>10936</v>
      </c>
      <c r="F103" s="1195" t="s">
        <v>10936</v>
      </c>
      <c r="G103" s="1189">
        <v>5.5</v>
      </c>
      <c r="H103" s="1189">
        <v>2.5</v>
      </c>
      <c r="I103" s="1190">
        <f t="shared" si="37"/>
        <v>64.08</v>
      </c>
      <c r="J103" s="1191">
        <f t="shared" si="50"/>
        <v>14968.962197829907</v>
      </c>
      <c r="K103" s="1191">
        <f t="shared" si="51"/>
        <v>23435.316219617067</v>
      </c>
      <c r="L103" s="1191">
        <f t="shared" si="52"/>
        <v>695284.46201310633</v>
      </c>
      <c r="M103" s="1190">
        <f t="shared" si="38"/>
        <v>2.7199712851960318</v>
      </c>
      <c r="N103" s="1190">
        <f t="shared" si="39"/>
        <v>0.9791977782096466</v>
      </c>
      <c r="O103" s="1190">
        <f t="shared" si="40"/>
        <v>0.25499942140876219</v>
      </c>
      <c r="P103" s="1192">
        <f t="shared" si="48"/>
        <v>23435.316219617067</v>
      </c>
      <c r="Q103" s="1192">
        <f t="shared" si="62"/>
        <v>14968.962197829907</v>
      </c>
      <c r="R103" s="1192">
        <f t="shared" si="63"/>
        <v>34712.368764742205</v>
      </c>
      <c r="S103" s="1192">
        <f t="shared" si="64"/>
        <v>19722.936798148981</v>
      </c>
      <c r="T103" s="1192">
        <f t="shared" si="49"/>
        <v>695284.46201310633</v>
      </c>
      <c r="U103" s="1192">
        <f t="shared" si="41"/>
        <v>1488867.7385940515</v>
      </c>
      <c r="V103" s="1189">
        <v>110000</v>
      </c>
      <c r="W103" s="1189">
        <v>62500</v>
      </c>
      <c r="X103" s="1189">
        <v>4.0720000000000001</v>
      </c>
      <c r="Y103" s="1189">
        <v>2</v>
      </c>
      <c r="Z103" s="1189">
        <v>4.5</v>
      </c>
      <c r="AA103" s="1189">
        <v>0.216005</v>
      </c>
      <c r="AB103" s="1189">
        <v>3.7999999999999999E-2</v>
      </c>
      <c r="AC103" s="1189">
        <v>4.3437999999999999</v>
      </c>
      <c r="AD103" s="1189">
        <v>0.25</v>
      </c>
      <c r="AE103" s="1189">
        <v>30</v>
      </c>
      <c r="AF103" s="1193">
        <v>3.78125</v>
      </c>
      <c r="AG103" s="1193">
        <v>3.65625</v>
      </c>
      <c r="AH103" s="1189">
        <f t="shared" si="65"/>
        <v>1.8745416666666666</v>
      </c>
      <c r="AI103" s="1189">
        <f t="shared" si="42"/>
        <v>2.46095</v>
      </c>
      <c r="AJ103" s="1189">
        <f t="shared" si="43"/>
        <v>7.1056429406491741</v>
      </c>
      <c r="AK103" s="1189">
        <f t="shared" si="36"/>
        <v>6.3207678364827844</v>
      </c>
      <c r="AL103" s="1189">
        <f t="shared" si="66"/>
        <v>0.16083833333333333</v>
      </c>
      <c r="AM103" s="1189">
        <f t="shared" si="44"/>
        <v>9.3623154883078126</v>
      </c>
      <c r="AN103" s="1189">
        <f t="shared" si="67"/>
        <v>6.25E-2</v>
      </c>
      <c r="AO103" s="1189">
        <f t="shared" si="47"/>
        <v>3.6078383333333335</v>
      </c>
      <c r="AP103" s="1189">
        <f t="shared" si="68"/>
        <v>3.9111616666666666</v>
      </c>
      <c r="AQ103" s="1189">
        <f t="shared" si="69"/>
        <v>7.0002499999999995E-2</v>
      </c>
      <c r="AR103" s="1193">
        <f t="shared" si="70"/>
        <v>5.232276299356025</v>
      </c>
      <c r="AS103" s="1194">
        <f t="shared" si="45"/>
        <v>2.3940190748390062</v>
      </c>
    </row>
    <row r="104" spans="1:45" ht="11.1" customHeight="1">
      <c r="A104" s="1195" t="s">
        <v>10953</v>
      </c>
      <c r="B104" s="1195" t="s">
        <v>10954</v>
      </c>
      <c r="C104" s="1195" t="s">
        <v>10955</v>
      </c>
      <c r="D104" s="1195" t="s">
        <v>10956</v>
      </c>
      <c r="E104" s="1195" t="s">
        <v>10936</v>
      </c>
      <c r="F104" s="1195" t="s">
        <v>10936</v>
      </c>
      <c r="G104" s="1189">
        <v>5.5</v>
      </c>
      <c r="H104" s="1189">
        <v>2.8130000000000002</v>
      </c>
      <c r="I104" s="1190">
        <f t="shared" si="37"/>
        <v>59.639872769999997</v>
      </c>
      <c r="J104" s="1191">
        <f t="shared" si="50"/>
        <v>12120.000300439429</v>
      </c>
      <c r="K104" s="1191">
        <f t="shared" si="51"/>
        <v>18444.368304492575</v>
      </c>
      <c r="L104" s="1191">
        <f t="shared" si="52"/>
        <v>551614.25419054809</v>
      </c>
      <c r="M104" s="1190">
        <f t="shared" si="38"/>
        <v>3.0937549501839725</v>
      </c>
      <c r="N104" s="1190">
        <f t="shared" si="39"/>
        <v>0.91134879695833337</v>
      </c>
      <c r="O104" s="1190">
        <f t="shared" si="40"/>
        <v>0.32284840266007542</v>
      </c>
      <c r="P104" s="1192">
        <f t="shared" si="48"/>
        <v>18444.368304492575</v>
      </c>
      <c r="Q104" s="1192">
        <f t="shared" si="62"/>
        <v>12120.000300439429</v>
      </c>
      <c r="R104" s="1192">
        <f t="shared" si="63"/>
        <v>34435.331050837769</v>
      </c>
      <c r="S104" s="1192">
        <f t="shared" si="64"/>
        <v>19565.529006157827</v>
      </c>
      <c r="T104" s="1192">
        <f t="shared" si="49"/>
        <v>551614.25419054809</v>
      </c>
      <c r="U104" s="1192">
        <f t="shared" si="41"/>
        <v>1488867.7385940515</v>
      </c>
      <c r="V104" s="1189">
        <v>110000</v>
      </c>
      <c r="W104" s="1189">
        <v>62500</v>
      </c>
      <c r="X104" s="1189">
        <v>4.0720000000000001</v>
      </c>
      <c r="Y104" s="1189">
        <v>2</v>
      </c>
      <c r="Z104" s="1189">
        <v>4.5</v>
      </c>
      <c r="AA104" s="1189">
        <v>0.216005</v>
      </c>
      <c r="AB104" s="1189">
        <v>3.7999999999999999E-2</v>
      </c>
      <c r="AC104" s="1189">
        <v>4.3437999999999999</v>
      </c>
      <c r="AD104" s="1189">
        <v>0.25</v>
      </c>
      <c r="AE104" s="1189">
        <v>30</v>
      </c>
      <c r="AF104" s="1193">
        <v>3.78125</v>
      </c>
      <c r="AG104" s="1193">
        <v>3.65625</v>
      </c>
      <c r="AH104" s="1189">
        <f t="shared" si="65"/>
        <v>1.8745416666666666</v>
      </c>
      <c r="AI104" s="1189">
        <f t="shared" si="42"/>
        <v>2.46095</v>
      </c>
      <c r="AJ104" s="1189">
        <f t="shared" si="43"/>
        <v>5.7995501422622819</v>
      </c>
      <c r="AK104" s="1189">
        <f t="shared" si="36"/>
        <v>5.0146750380958922</v>
      </c>
      <c r="AL104" s="1189">
        <f t="shared" si="66"/>
        <v>0.16083833333333333</v>
      </c>
      <c r="AM104" s="1189">
        <f t="shared" si="44"/>
        <v>9.3623154883078126</v>
      </c>
      <c r="AN104" s="1189">
        <f t="shared" si="67"/>
        <v>6.25E-2</v>
      </c>
      <c r="AO104" s="1189">
        <f t="shared" si="47"/>
        <v>3.6078383333333335</v>
      </c>
      <c r="AP104" s="1189">
        <f t="shared" si="68"/>
        <v>3.9111616666666666</v>
      </c>
      <c r="AQ104" s="1189">
        <f t="shared" si="69"/>
        <v>7.0002499999999995E-2</v>
      </c>
      <c r="AR104" s="1193">
        <f t="shared" si="70"/>
        <v>5.0708723384446168</v>
      </c>
      <c r="AS104" s="1194">
        <f t="shared" si="45"/>
        <v>2.3536680846111544</v>
      </c>
    </row>
    <row r="105" spans="1:45" ht="11.1" customHeight="1">
      <c r="A105" s="1195" t="s">
        <v>10953</v>
      </c>
      <c r="B105" s="1195" t="s">
        <v>10954</v>
      </c>
      <c r="C105" s="1195" t="s">
        <v>10955</v>
      </c>
      <c r="D105" s="1195" t="s">
        <v>10956</v>
      </c>
      <c r="E105" s="1195" t="s">
        <v>10936</v>
      </c>
      <c r="F105" s="1195" t="s">
        <v>10936</v>
      </c>
      <c r="G105" s="1189">
        <v>5.75</v>
      </c>
      <c r="H105" s="1189">
        <v>1.75</v>
      </c>
      <c r="I105" s="1190">
        <f t="shared" si="37"/>
        <v>80.099999999999994</v>
      </c>
      <c r="J105" s="1191">
        <f t="shared" si="50"/>
        <v>20539.315343072543</v>
      </c>
      <c r="K105" s="1191">
        <f t="shared" si="51"/>
        <v>33196.514272506982</v>
      </c>
      <c r="L105" s="1191">
        <f t="shared" si="52"/>
        <v>970664.69305433659</v>
      </c>
      <c r="M105" s="1190">
        <f t="shared" si="38"/>
        <v>2.7971172625116791</v>
      </c>
      <c r="N105" s="1190">
        <f t="shared" si="39"/>
        <v>1.2239972227620581</v>
      </c>
      <c r="O105" s="1190">
        <f t="shared" si="40"/>
        <v>0.12494971649029345</v>
      </c>
      <c r="P105" s="1192">
        <f t="shared" si="48"/>
        <v>33196.514272506982</v>
      </c>
      <c r="Q105" s="1192">
        <f t="shared" si="62"/>
        <v>20539.315343072543</v>
      </c>
      <c r="R105" s="1192">
        <f t="shared" si="63"/>
        <v>43530.74814363083</v>
      </c>
      <c r="S105" s="1192">
        <f t="shared" si="64"/>
        <v>24733.379627062972</v>
      </c>
      <c r="T105" s="1192">
        <f t="shared" si="49"/>
        <v>970664.69305433659</v>
      </c>
      <c r="U105" s="1192">
        <f t="shared" si="41"/>
        <v>1731850.2953951366</v>
      </c>
      <c r="V105" s="1189">
        <v>110000</v>
      </c>
      <c r="W105" s="1189">
        <v>62500</v>
      </c>
      <c r="X105" s="1189">
        <v>4.0720000000000001</v>
      </c>
      <c r="Y105" s="1189">
        <v>2</v>
      </c>
      <c r="Z105" s="1189">
        <v>4.5</v>
      </c>
      <c r="AA105" s="1189">
        <v>0.216005</v>
      </c>
      <c r="AB105" s="1189">
        <v>3.7999999999999999E-2</v>
      </c>
      <c r="AC105" s="1189">
        <v>4.3437999999999999</v>
      </c>
      <c r="AD105" s="1189">
        <v>0.25</v>
      </c>
      <c r="AE105" s="1189">
        <v>30</v>
      </c>
      <c r="AF105" s="1193">
        <v>3.78125</v>
      </c>
      <c r="AG105" s="1193">
        <v>3.65625</v>
      </c>
      <c r="AH105" s="1189">
        <f t="shared" si="65"/>
        <v>1.8745416666666666</v>
      </c>
      <c r="AI105" s="1189">
        <f t="shared" si="42"/>
        <v>2.52345</v>
      </c>
      <c r="AJ105" s="1189">
        <f t="shared" si="43"/>
        <v>9.6090995864785409</v>
      </c>
      <c r="AK105" s="1189">
        <f t="shared" ref="AK105:AK168" si="71">PI()*(AF105^2-H105^2)/4</f>
        <v>8.8242244823121503</v>
      </c>
      <c r="AL105" s="1189">
        <f t="shared" si="66"/>
        <v>0.16083833333333333</v>
      </c>
      <c r="AM105" s="1189">
        <f t="shared" si="44"/>
        <v>11.571247822863135</v>
      </c>
      <c r="AN105" s="1189">
        <f t="shared" si="67"/>
        <v>6.25E-2</v>
      </c>
      <c r="AO105" s="1189">
        <f t="shared" si="47"/>
        <v>3.6078383333333335</v>
      </c>
      <c r="AP105" s="1189">
        <f t="shared" si="68"/>
        <v>3.9111616666666666</v>
      </c>
      <c r="AQ105" s="1189">
        <f t="shared" si="69"/>
        <v>7.0002499999999995E-2</v>
      </c>
      <c r="AR105" s="1193">
        <f t="shared" si="70"/>
        <v>5.5284912293321744</v>
      </c>
      <c r="AS105" s="1194">
        <f t="shared" si="45"/>
        <v>2.4680728073330434</v>
      </c>
    </row>
    <row r="106" spans="1:45" ht="11.1" customHeight="1">
      <c r="A106" s="1195" t="s">
        <v>10953</v>
      </c>
      <c r="B106" s="1195" t="s">
        <v>10954</v>
      </c>
      <c r="C106" s="1195" t="s">
        <v>10955</v>
      </c>
      <c r="D106" s="1195" t="s">
        <v>10956</v>
      </c>
      <c r="E106" s="1195" t="s">
        <v>10936</v>
      </c>
      <c r="F106" s="1195" t="s">
        <v>10936</v>
      </c>
      <c r="G106" s="1189">
        <v>5.75</v>
      </c>
      <c r="H106" s="1189">
        <v>2</v>
      </c>
      <c r="I106" s="1190">
        <f t="shared" si="37"/>
        <v>77.596874999999997</v>
      </c>
      <c r="J106" s="1191">
        <f t="shared" si="50"/>
        <v>18886.485819567115</v>
      </c>
      <c r="K106" s="1191">
        <f t="shared" si="51"/>
        <v>30299.82980306886</v>
      </c>
      <c r="L106" s="1191">
        <f t="shared" si="52"/>
        <v>889670.5074539748</v>
      </c>
      <c r="M106" s="1190">
        <f t="shared" si="38"/>
        <v>2.8820697645084499</v>
      </c>
      <c r="N106" s="1190">
        <f t="shared" si="39"/>
        <v>1.1857473095507438</v>
      </c>
      <c r="O106" s="1190">
        <f t="shared" si="40"/>
        <v>0.16319962970160778</v>
      </c>
      <c r="P106" s="1192">
        <f t="shared" si="48"/>
        <v>30299.82980306886</v>
      </c>
      <c r="Q106" s="1192">
        <f t="shared" si="62"/>
        <v>18886.485819567115</v>
      </c>
      <c r="R106" s="1192">
        <f t="shared" si="63"/>
        <v>43349.478304025288</v>
      </c>
      <c r="S106" s="1192">
        <f t="shared" si="64"/>
        <v>24630.385400014373</v>
      </c>
      <c r="T106" s="1192">
        <f t="shared" si="49"/>
        <v>889670.5074539748</v>
      </c>
      <c r="U106" s="1192">
        <f t="shared" si="41"/>
        <v>1731850.2953951366</v>
      </c>
      <c r="V106" s="1189">
        <v>110000</v>
      </c>
      <c r="W106" s="1189">
        <v>62500</v>
      </c>
      <c r="X106" s="1189">
        <v>4.0720000000000001</v>
      </c>
      <c r="Y106" s="1189">
        <v>2</v>
      </c>
      <c r="Z106" s="1189">
        <v>4.5</v>
      </c>
      <c r="AA106" s="1189">
        <v>0.216005</v>
      </c>
      <c r="AB106" s="1189">
        <v>3.7999999999999999E-2</v>
      </c>
      <c r="AC106" s="1189">
        <v>4.3437999999999999</v>
      </c>
      <c r="AD106" s="1189">
        <v>0.25</v>
      </c>
      <c r="AE106" s="1189">
        <v>30</v>
      </c>
      <c r="AF106" s="1193">
        <v>3.78125</v>
      </c>
      <c r="AG106" s="1193">
        <v>3.65625</v>
      </c>
      <c r="AH106" s="1189">
        <f t="shared" si="65"/>
        <v>1.8745416666666666</v>
      </c>
      <c r="AI106" s="1189">
        <f t="shared" si="42"/>
        <v>2.52345</v>
      </c>
      <c r="AJ106" s="1189">
        <f t="shared" si="43"/>
        <v>8.8727888082934321</v>
      </c>
      <c r="AK106" s="1189">
        <f t="shared" si="71"/>
        <v>8.0879137041270432</v>
      </c>
      <c r="AL106" s="1189">
        <f t="shared" si="66"/>
        <v>0.16083833333333333</v>
      </c>
      <c r="AM106" s="1189">
        <f t="shared" si="44"/>
        <v>11.571247822863135</v>
      </c>
      <c r="AN106" s="1189">
        <f t="shared" si="67"/>
        <v>6.25E-2</v>
      </c>
      <c r="AO106" s="1189">
        <f t="shared" si="47"/>
        <v>3.6078383333333335</v>
      </c>
      <c r="AP106" s="1189">
        <f t="shared" si="68"/>
        <v>3.9111616666666666</v>
      </c>
      <c r="AQ106" s="1189">
        <f t="shared" si="69"/>
        <v>7.0002499999999995E-2</v>
      </c>
      <c r="AR106" s="1193">
        <f t="shared" si="70"/>
        <v>5.4430428321668369</v>
      </c>
      <c r="AS106" s="1194">
        <f t="shared" si="45"/>
        <v>2.4467107080417092</v>
      </c>
    </row>
    <row r="107" spans="1:45" ht="11.1" customHeight="1">
      <c r="A107" s="1195" t="s">
        <v>10953</v>
      </c>
      <c r="B107" s="1195" t="s">
        <v>10954</v>
      </c>
      <c r="C107" s="1195" t="s">
        <v>10955</v>
      </c>
      <c r="D107" s="1195" t="s">
        <v>10956</v>
      </c>
      <c r="E107" s="1195" t="s">
        <v>10936</v>
      </c>
      <c r="F107" s="1195" t="s">
        <v>10936</v>
      </c>
      <c r="G107" s="1189">
        <v>5.75</v>
      </c>
      <c r="H107" s="1189">
        <v>2.25</v>
      </c>
      <c r="I107" s="1190">
        <f t="shared" si="37"/>
        <v>74.759999999999991</v>
      </c>
      <c r="J107" s="1191">
        <f t="shared" si="50"/>
        <v>17027.742042294976</v>
      </c>
      <c r="K107" s="1191">
        <f t="shared" si="51"/>
        <v>27042.613252242169</v>
      </c>
      <c r="L107" s="1191">
        <f t="shared" si="52"/>
        <v>797877.09710689797</v>
      </c>
      <c r="M107" s="1190">
        <f t="shared" si="38"/>
        <v>3.0152488030916555</v>
      </c>
      <c r="N107" s="1190">
        <f t="shared" si="39"/>
        <v>1.1423974079112544</v>
      </c>
      <c r="O107" s="1190">
        <f t="shared" si="40"/>
        <v>0.20654953134109735</v>
      </c>
      <c r="P107" s="1192">
        <f t="shared" si="48"/>
        <v>27042.613252242169</v>
      </c>
      <c r="Q107" s="1192">
        <f t="shared" si="62"/>
        <v>17027.742042294976</v>
      </c>
      <c r="R107" s="1192">
        <f t="shared" si="63"/>
        <v>43140.53617275021</v>
      </c>
      <c r="S107" s="1192">
        <f t="shared" si="64"/>
        <v>24511.668279971713</v>
      </c>
      <c r="T107" s="1192">
        <f t="shared" si="49"/>
        <v>797877.09710689797</v>
      </c>
      <c r="U107" s="1192">
        <f t="shared" si="41"/>
        <v>1731850.2953951366</v>
      </c>
      <c r="V107" s="1189">
        <v>110000</v>
      </c>
      <c r="W107" s="1189">
        <v>62500</v>
      </c>
      <c r="X107" s="1189">
        <v>4.0720000000000001</v>
      </c>
      <c r="Y107" s="1189">
        <v>2</v>
      </c>
      <c r="Z107" s="1189">
        <v>4.5</v>
      </c>
      <c r="AA107" s="1189">
        <v>0.216005</v>
      </c>
      <c r="AB107" s="1189">
        <v>3.7999999999999999E-2</v>
      </c>
      <c r="AC107" s="1189">
        <v>4.3437999999999999</v>
      </c>
      <c r="AD107" s="1189">
        <v>0.25</v>
      </c>
      <c r="AE107" s="1189">
        <v>30</v>
      </c>
      <c r="AF107" s="1193">
        <v>3.78125</v>
      </c>
      <c r="AG107" s="1193">
        <v>3.65625</v>
      </c>
      <c r="AH107" s="1189">
        <f t="shared" si="65"/>
        <v>1.8745416666666666</v>
      </c>
      <c r="AI107" s="1189">
        <f t="shared" si="42"/>
        <v>2.52345</v>
      </c>
      <c r="AJ107" s="1189">
        <f t="shared" si="43"/>
        <v>8.0383032596836443</v>
      </c>
      <c r="AK107" s="1189">
        <f t="shared" si="71"/>
        <v>7.2534281555172546</v>
      </c>
      <c r="AL107" s="1189">
        <f t="shared" si="66"/>
        <v>0.16083833333333333</v>
      </c>
      <c r="AM107" s="1189">
        <f t="shared" si="44"/>
        <v>11.571247822863135</v>
      </c>
      <c r="AN107" s="1189">
        <f t="shared" si="67"/>
        <v>6.25E-2</v>
      </c>
      <c r="AO107" s="1189">
        <f t="shared" si="47"/>
        <v>3.6078383333333335</v>
      </c>
      <c r="AP107" s="1189">
        <f t="shared" si="68"/>
        <v>3.9111616666666666</v>
      </c>
      <c r="AQ107" s="1189">
        <f t="shared" si="69"/>
        <v>7.0002499999999995E-2</v>
      </c>
      <c r="AR107" s="1193">
        <f t="shared" si="70"/>
        <v>5.3445500533536752</v>
      </c>
      <c r="AS107" s="1194">
        <f t="shared" si="45"/>
        <v>2.4220875133384188</v>
      </c>
    </row>
    <row r="108" spans="1:45" ht="11.1" customHeight="1">
      <c r="A108" s="1195" t="s">
        <v>10953</v>
      </c>
      <c r="B108" s="1195" t="s">
        <v>10954</v>
      </c>
      <c r="C108" s="1195" t="s">
        <v>10955</v>
      </c>
      <c r="D108" s="1195" t="s">
        <v>10956</v>
      </c>
      <c r="E108" s="1195" t="s">
        <v>10936</v>
      </c>
      <c r="F108" s="1195" t="s">
        <v>10936</v>
      </c>
      <c r="G108" s="1189">
        <v>5.75</v>
      </c>
      <c r="H108" s="1189">
        <v>2.5</v>
      </c>
      <c r="I108" s="1190">
        <f t="shared" si="37"/>
        <v>71.589375000000004</v>
      </c>
      <c r="J108" s="1191">
        <f t="shared" si="50"/>
        <v>14968.962197829907</v>
      </c>
      <c r="K108" s="1191">
        <f t="shared" si="51"/>
        <v>23435.316219617067</v>
      </c>
      <c r="L108" s="1191">
        <f t="shared" si="52"/>
        <v>695284.46201310633</v>
      </c>
      <c r="M108" s="1190">
        <f t="shared" si="38"/>
        <v>3.2230324253907745</v>
      </c>
      <c r="N108" s="1190">
        <f t="shared" si="39"/>
        <v>1.0939475178435898</v>
      </c>
      <c r="O108" s="1190">
        <f t="shared" si="40"/>
        <v>0.25499942140876219</v>
      </c>
      <c r="P108" s="1192">
        <f t="shared" si="48"/>
        <v>23435.316219617067</v>
      </c>
      <c r="Q108" s="1192">
        <f t="shared" si="62"/>
        <v>14968.962197829907</v>
      </c>
      <c r="R108" s="1192">
        <f t="shared" si="63"/>
        <v>42902.359143640038</v>
      </c>
      <c r="S108" s="1192">
        <f t="shared" si="64"/>
        <v>24376.340422522753</v>
      </c>
      <c r="T108" s="1192">
        <f t="shared" si="49"/>
        <v>695284.46201310633</v>
      </c>
      <c r="U108" s="1192">
        <f t="shared" si="41"/>
        <v>1731850.2953951366</v>
      </c>
      <c r="V108" s="1189">
        <v>110000</v>
      </c>
      <c r="W108" s="1189">
        <v>62500</v>
      </c>
      <c r="X108" s="1189">
        <v>4.0720000000000001</v>
      </c>
      <c r="Y108" s="1189">
        <v>2</v>
      </c>
      <c r="Z108" s="1189">
        <v>4.5</v>
      </c>
      <c r="AA108" s="1189">
        <v>0.216005</v>
      </c>
      <c r="AB108" s="1189">
        <v>3.7999999999999999E-2</v>
      </c>
      <c r="AC108" s="1189">
        <v>4.3437999999999999</v>
      </c>
      <c r="AD108" s="1189">
        <v>0.25</v>
      </c>
      <c r="AE108" s="1189">
        <v>30</v>
      </c>
      <c r="AF108" s="1193">
        <v>3.78125</v>
      </c>
      <c r="AG108" s="1193">
        <v>3.65625</v>
      </c>
      <c r="AH108" s="1189">
        <f t="shared" si="65"/>
        <v>1.8745416666666666</v>
      </c>
      <c r="AI108" s="1189">
        <f t="shared" si="42"/>
        <v>2.52345</v>
      </c>
      <c r="AJ108" s="1189">
        <f t="shared" si="43"/>
        <v>7.1056429406491741</v>
      </c>
      <c r="AK108" s="1189">
        <f t="shared" si="71"/>
        <v>6.3207678364827844</v>
      </c>
      <c r="AL108" s="1189">
        <f t="shared" si="66"/>
        <v>0.16083833333333333</v>
      </c>
      <c r="AM108" s="1189">
        <f t="shared" si="44"/>
        <v>11.571247822863135</v>
      </c>
      <c r="AN108" s="1189">
        <f t="shared" si="67"/>
        <v>6.25E-2</v>
      </c>
      <c r="AO108" s="1189">
        <f t="shared" si="47"/>
        <v>3.6078383333333335</v>
      </c>
      <c r="AP108" s="1189">
        <f t="shared" si="68"/>
        <v>3.9111616666666666</v>
      </c>
      <c r="AQ108" s="1189">
        <f t="shared" si="69"/>
        <v>7.0002499999999995E-2</v>
      </c>
      <c r="AR108" s="1193">
        <f t="shared" si="70"/>
        <v>5.232276299356025</v>
      </c>
      <c r="AS108" s="1194">
        <f t="shared" si="45"/>
        <v>2.3940190748390062</v>
      </c>
    </row>
    <row r="109" spans="1:45" ht="11.1" customHeight="1">
      <c r="A109" s="1195" t="s">
        <v>10953</v>
      </c>
      <c r="B109" s="1195" t="s">
        <v>10954</v>
      </c>
      <c r="C109" s="1195" t="s">
        <v>10955</v>
      </c>
      <c r="D109" s="1195" t="s">
        <v>10956</v>
      </c>
      <c r="E109" s="1195" t="s">
        <v>10936</v>
      </c>
      <c r="F109" s="1195" t="s">
        <v>10936</v>
      </c>
      <c r="G109" s="1189">
        <v>5.75</v>
      </c>
      <c r="H109" s="1189">
        <v>2.8130000000000002</v>
      </c>
      <c r="I109" s="1190">
        <f t="shared" si="37"/>
        <v>67.149247770000002</v>
      </c>
      <c r="J109" s="1191">
        <f t="shared" si="50"/>
        <v>12120.000300439429</v>
      </c>
      <c r="K109" s="1191">
        <f t="shared" si="51"/>
        <v>18444.368304492575</v>
      </c>
      <c r="L109" s="1191">
        <f t="shared" si="52"/>
        <v>551614.25419054809</v>
      </c>
      <c r="M109" s="1190">
        <f t="shared" si="38"/>
        <v>3.6659477160390397</v>
      </c>
      <c r="N109" s="1190">
        <f t="shared" si="39"/>
        <v>1.0260985365922763</v>
      </c>
      <c r="O109" s="1190">
        <f t="shared" si="40"/>
        <v>0.32284840266007542</v>
      </c>
      <c r="P109" s="1192">
        <f t="shared" si="48"/>
        <v>18444.368304492575</v>
      </c>
      <c r="Q109" s="1192">
        <f t="shared" si="62"/>
        <v>12120.000300439429</v>
      </c>
      <c r="R109" s="1192">
        <f t="shared" si="63"/>
        <v>42559.957517902156</v>
      </c>
      <c r="S109" s="1192">
        <f t="shared" si="64"/>
        <v>24181.794044262588</v>
      </c>
      <c r="T109" s="1192">
        <f t="shared" si="49"/>
        <v>551614.25419054809</v>
      </c>
      <c r="U109" s="1192">
        <f t="shared" si="41"/>
        <v>1731850.2953951366</v>
      </c>
      <c r="V109" s="1189">
        <v>110000</v>
      </c>
      <c r="W109" s="1189">
        <v>62500</v>
      </c>
      <c r="X109" s="1189">
        <v>4.0720000000000001</v>
      </c>
      <c r="Y109" s="1189">
        <v>2</v>
      </c>
      <c r="Z109" s="1189">
        <v>4.5</v>
      </c>
      <c r="AA109" s="1189">
        <v>0.216005</v>
      </c>
      <c r="AB109" s="1189">
        <v>3.7999999999999999E-2</v>
      </c>
      <c r="AC109" s="1189">
        <v>4.3437999999999999</v>
      </c>
      <c r="AD109" s="1189">
        <v>0.25</v>
      </c>
      <c r="AE109" s="1189">
        <v>30</v>
      </c>
      <c r="AF109" s="1193">
        <v>3.78125</v>
      </c>
      <c r="AG109" s="1193">
        <v>3.65625</v>
      </c>
      <c r="AH109" s="1189">
        <f t="shared" si="65"/>
        <v>1.8745416666666666</v>
      </c>
      <c r="AI109" s="1189">
        <f t="shared" si="42"/>
        <v>2.52345</v>
      </c>
      <c r="AJ109" s="1189">
        <f t="shared" si="43"/>
        <v>5.7995501422622819</v>
      </c>
      <c r="AK109" s="1189">
        <f t="shared" si="71"/>
        <v>5.0146750380958922</v>
      </c>
      <c r="AL109" s="1189">
        <f t="shared" si="66"/>
        <v>0.16083833333333333</v>
      </c>
      <c r="AM109" s="1189">
        <f t="shared" si="44"/>
        <v>11.571247822863135</v>
      </c>
      <c r="AN109" s="1189">
        <f t="shared" si="67"/>
        <v>6.25E-2</v>
      </c>
      <c r="AO109" s="1189">
        <f t="shared" si="47"/>
        <v>3.6078383333333335</v>
      </c>
      <c r="AP109" s="1189">
        <f t="shared" si="68"/>
        <v>3.9111616666666666</v>
      </c>
      <c r="AQ109" s="1189">
        <f t="shared" si="69"/>
        <v>7.0002499999999995E-2</v>
      </c>
      <c r="AR109" s="1193">
        <f t="shared" si="70"/>
        <v>5.0708723384446168</v>
      </c>
      <c r="AS109" s="1194">
        <f t="shared" si="45"/>
        <v>2.3536680846111544</v>
      </c>
    </row>
    <row r="110" spans="1:45" ht="11.1" customHeight="1">
      <c r="A110" s="1195" t="s">
        <v>10953</v>
      </c>
      <c r="B110" s="1195" t="s">
        <v>10954</v>
      </c>
      <c r="C110" s="1195" t="s">
        <v>10955</v>
      </c>
      <c r="D110" s="1195" t="s">
        <v>10956</v>
      </c>
      <c r="E110" s="1195" t="s">
        <v>10936</v>
      </c>
      <c r="F110" s="1195" t="s">
        <v>10936</v>
      </c>
      <c r="G110" s="1189">
        <v>6</v>
      </c>
      <c r="H110" s="1189">
        <v>1.75</v>
      </c>
      <c r="I110" s="1190">
        <f t="shared" si="37"/>
        <v>87.943124999999995</v>
      </c>
      <c r="J110" s="1191">
        <f t="shared" si="50"/>
        <v>20539.315343072543</v>
      </c>
      <c r="K110" s="1191">
        <f t="shared" si="51"/>
        <v>33196.514272506982</v>
      </c>
      <c r="L110" s="1191">
        <f t="shared" si="52"/>
        <v>970664.69305433659</v>
      </c>
      <c r="M110" s="1190">
        <f t="shared" si="38"/>
        <v>3.2693013454214683</v>
      </c>
      <c r="N110" s="1190">
        <f t="shared" si="39"/>
        <v>1.3438469508241766</v>
      </c>
      <c r="O110" s="1190">
        <f t="shared" si="40"/>
        <v>0.12494971649029345</v>
      </c>
      <c r="P110" s="1192">
        <f t="shared" si="48"/>
        <v>33196.514272506982</v>
      </c>
      <c r="Q110" s="1192">
        <f t="shared" si="62"/>
        <v>20539.315343072543</v>
      </c>
      <c r="R110" s="1192">
        <f t="shared" si="63"/>
        <v>52210.028016008146</v>
      </c>
      <c r="S110" s="1192">
        <f t="shared" si="64"/>
        <v>29664.788645459175</v>
      </c>
      <c r="T110" s="1192">
        <f t="shared" si="49"/>
        <v>970664.69305433659</v>
      </c>
      <c r="U110" s="1192">
        <f t="shared" si="41"/>
        <v>1985632.0769429374</v>
      </c>
      <c r="V110" s="1189">
        <v>110000</v>
      </c>
      <c r="W110" s="1189">
        <v>62500</v>
      </c>
      <c r="X110" s="1189">
        <v>4.0720000000000001</v>
      </c>
      <c r="Y110" s="1189">
        <v>2</v>
      </c>
      <c r="Z110" s="1189">
        <v>4.5</v>
      </c>
      <c r="AA110" s="1189">
        <v>0.216005</v>
      </c>
      <c r="AB110" s="1189">
        <v>3.7999999999999999E-2</v>
      </c>
      <c r="AC110" s="1189">
        <v>4.3437999999999999</v>
      </c>
      <c r="AD110" s="1189">
        <v>0.25</v>
      </c>
      <c r="AE110" s="1189">
        <v>30</v>
      </c>
      <c r="AF110" s="1193">
        <v>3.78125</v>
      </c>
      <c r="AG110" s="1193">
        <v>3.65625</v>
      </c>
      <c r="AH110" s="1189">
        <f t="shared" si="65"/>
        <v>1.8745416666666666</v>
      </c>
      <c r="AI110" s="1189">
        <f t="shared" si="42"/>
        <v>2.58595</v>
      </c>
      <c r="AJ110" s="1189">
        <f t="shared" si="43"/>
        <v>9.6090995864785409</v>
      </c>
      <c r="AK110" s="1189">
        <f t="shared" si="71"/>
        <v>8.8242244823121503</v>
      </c>
      <c r="AL110" s="1189">
        <f t="shared" si="66"/>
        <v>0.16083833333333333</v>
      </c>
      <c r="AM110" s="1189">
        <f t="shared" si="44"/>
        <v>13.878354927843141</v>
      </c>
      <c r="AN110" s="1189">
        <f t="shared" si="67"/>
        <v>6.25E-2</v>
      </c>
      <c r="AO110" s="1189">
        <f t="shared" si="47"/>
        <v>3.6078383333333335</v>
      </c>
      <c r="AP110" s="1189">
        <f t="shared" si="68"/>
        <v>3.9111616666666666</v>
      </c>
      <c r="AQ110" s="1189">
        <f t="shared" si="69"/>
        <v>7.0002499999999995E-2</v>
      </c>
      <c r="AR110" s="1193">
        <f t="shared" si="70"/>
        <v>5.5284912293321744</v>
      </c>
      <c r="AS110" s="1194">
        <f t="shared" si="45"/>
        <v>2.4680728073330434</v>
      </c>
    </row>
    <row r="111" spans="1:45" ht="11.1" customHeight="1">
      <c r="A111" s="1195" t="s">
        <v>10953</v>
      </c>
      <c r="B111" s="1195" t="s">
        <v>10954</v>
      </c>
      <c r="C111" s="1195" t="s">
        <v>10955</v>
      </c>
      <c r="D111" s="1195" t="s">
        <v>10956</v>
      </c>
      <c r="E111" s="1195" t="s">
        <v>10936</v>
      </c>
      <c r="F111" s="1195" t="s">
        <v>10936</v>
      </c>
      <c r="G111" s="1189">
        <v>6</v>
      </c>
      <c r="H111" s="1189">
        <v>2</v>
      </c>
      <c r="I111" s="1190">
        <f t="shared" si="37"/>
        <v>85.44</v>
      </c>
      <c r="J111" s="1191">
        <f t="shared" si="50"/>
        <v>18886.485819567115</v>
      </c>
      <c r="K111" s="1191">
        <f t="shared" si="51"/>
        <v>30299.82980306886</v>
      </c>
      <c r="L111" s="1191">
        <f t="shared" si="52"/>
        <v>889670.5074539748</v>
      </c>
      <c r="M111" s="1190">
        <f t="shared" si="38"/>
        <v>3.3685947618246006</v>
      </c>
      <c r="N111" s="1190">
        <f t="shared" si="39"/>
        <v>1.3055970376128623</v>
      </c>
      <c r="O111" s="1190">
        <f t="shared" si="40"/>
        <v>0.16319962970160778</v>
      </c>
      <c r="P111" s="1192">
        <f t="shared" si="48"/>
        <v>30299.82980306886</v>
      </c>
      <c r="Q111" s="1192">
        <f t="shared" si="62"/>
        <v>18886.485819567115</v>
      </c>
      <c r="R111" s="1192">
        <f t="shared" si="63"/>
        <v>51992.616098964238</v>
      </c>
      <c r="S111" s="1192">
        <f t="shared" si="64"/>
        <v>29541.259147138771</v>
      </c>
      <c r="T111" s="1192">
        <f t="shared" si="49"/>
        <v>889670.5074539748</v>
      </c>
      <c r="U111" s="1192">
        <f t="shared" si="41"/>
        <v>1985632.0769429374</v>
      </c>
      <c r="V111" s="1189">
        <v>110000</v>
      </c>
      <c r="W111" s="1189">
        <v>62500</v>
      </c>
      <c r="X111" s="1189">
        <v>4.0720000000000001</v>
      </c>
      <c r="Y111" s="1189">
        <v>2</v>
      </c>
      <c r="Z111" s="1189">
        <v>4.5</v>
      </c>
      <c r="AA111" s="1189">
        <v>0.216005</v>
      </c>
      <c r="AB111" s="1189">
        <v>3.7999999999999999E-2</v>
      </c>
      <c r="AC111" s="1189">
        <v>4.3437999999999999</v>
      </c>
      <c r="AD111" s="1189">
        <v>0.25</v>
      </c>
      <c r="AE111" s="1189">
        <v>30</v>
      </c>
      <c r="AF111" s="1193">
        <v>3.78125</v>
      </c>
      <c r="AG111" s="1193">
        <v>3.65625</v>
      </c>
      <c r="AH111" s="1189">
        <f t="shared" si="65"/>
        <v>1.8745416666666666</v>
      </c>
      <c r="AI111" s="1189">
        <f t="shared" si="42"/>
        <v>2.58595</v>
      </c>
      <c r="AJ111" s="1189">
        <f t="shared" si="43"/>
        <v>8.8727888082934321</v>
      </c>
      <c r="AK111" s="1189">
        <f t="shared" si="71"/>
        <v>8.0879137041270432</v>
      </c>
      <c r="AL111" s="1189">
        <f t="shared" si="66"/>
        <v>0.16083833333333333</v>
      </c>
      <c r="AM111" s="1189">
        <f t="shared" si="44"/>
        <v>13.878354927843141</v>
      </c>
      <c r="AN111" s="1189">
        <f t="shared" si="67"/>
        <v>6.25E-2</v>
      </c>
      <c r="AO111" s="1189">
        <f t="shared" si="47"/>
        <v>3.6078383333333335</v>
      </c>
      <c r="AP111" s="1189">
        <f t="shared" si="68"/>
        <v>3.9111616666666666</v>
      </c>
      <c r="AQ111" s="1189">
        <f t="shared" si="69"/>
        <v>7.0002499999999995E-2</v>
      </c>
      <c r="AR111" s="1193">
        <f t="shared" si="70"/>
        <v>5.4430428321668369</v>
      </c>
      <c r="AS111" s="1194">
        <f t="shared" si="45"/>
        <v>2.4467107080417092</v>
      </c>
    </row>
    <row r="112" spans="1:45" ht="11.1" customHeight="1">
      <c r="A112" s="1195" t="s">
        <v>10953</v>
      </c>
      <c r="B112" s="1195" t="s">
        <v>10954</v>
      </c>
      <c r="C112" s="1195" t="s">
        <v>10955</v>
      </c>
      <c r="D112" s="1195" t="s">
        <v>10956</v>
      </c>
      <c r="E112" s="1195" t="s">
        <v>10936</v>
      </c>
      <c r="F112" s="1195" t="s">
        <v>10936</v>
      </c>
      <c r="G112" s="1189">
        <v>6</v>
      </c>
      <c r="H112" s="1189">
        <v>2.25</v>
      </c>
      <c r="I112" s="1190">
        <f t="shared" si="37"/>
        <v>82.603124999999991</v>
      </c>
      <c r="J112" s="1191">
        <f t="shared" si="50"/>
        <v>17027.742042294976</v>
      </c>
      <c r="K112" s="1191">
        <f t="shared" si="51"/>
        <v>27042.613252242169</v>
      </c>
      <c r="L112" s="1191">
        <f t="shared" si="52"/>
        <v>797877.09710689797</v>
      </c>
      <c r="M112" s="1190">
        <f t="shared" si="38"/>
        <v>3.5242558833147459</v>
      </c>
      <c r="N112" s="1190">
        <f t="shared" si="39"/>
        <v>1.2622471359733727</v>
      </c>
      <c r="O112" s="1190">
        <f t="shared" si="40"/>
        <v>0.20654953134109735</v>
      </c>
      <c r="P112" s="1192">
        <f t="shared" si="48"/>
        <v>27042.613252242169</v>
      </c>
      <c r="Q112" s="1192">
        <f t="shared" si="62"/>
        <v>17027.742042294976</v>
      </c>
      <c r="R112" s="1192">
        <f t="shared" si="63"/>
        <v>51742.014512894493</v>
      </c>
      <c r="S112" s="1192">
        <f t="shared" si="64"/>
        <v>29398.871882326417</v>
      </c>
      <c r="T112" s="1192">
        <f t="shared" si="49"/>
        <v>797877.09710689797</v>
      </c>
      <c r="U112" s="1192">
        <f t="shared" si="41"/>
        <v>1985632.0769429374</v>
      </c>
      <c r="V112" s="1189">
        <v>110000</v>
      </c>
      <c r="W112" s="1189">
        <v>62500</v>
      </c>
      <c r="X112" s="1189">
        <v>4.0720000000000001</v>
      </c>
      <c r="Y112" s="1189">
        <v>2</v>
      </c>
      <c r="Z112" s="1189">
        <v>4.5</v>
      </c>
      <c r="AA112" s="1189">
        <v>0.216005</v>
      </c>
      <c r="AB112" s="1189">
        <v>3.7999999999999999E-2</v>
      </c>
      <c r="AC112" s="1189">
        <v>4.3437999999999999</v>
      </c>
      <c r="AD112" s="1189">
        <v>0.25</v>
      </c>
      <c r="AE112" s="1189">
        <v>30</v>
      </c>
      <c r="AF112" s="1193">
        <v>3.78125</v>
      </c>
      <c r="AG112" s="1193">
        <v>3.65625</v>
      </c>
      <c r="AH112" s="1189">
        <f t="shared" si="65"/>
        <v>1.8745416666666666</v>
      </c>
      <c r="AI112" s="1189">
        <f t="shared" si="42"/>
        <v>2.58595</v>
      </c>
      <c r="AJ112" s="1189">
        <f t="shared" si="43"/>
        <v>8.0383032596836443</v>
      </c>
      <c r="AK112" s="1189">
        <f t="shared" si="71"/>
        <v>7.2534281555172546</v>
      </c>
      <c r="AL112" s="1189">
        <f t="shared" si="66"/>
        <v>0.16083833333333333</v>
      </c>
      <c r="AM112" s="1189">
        <f t="shared" si="44"/>
        <v>13.878354927843141</v>
      </c>
      <c r="AN112" s="1189">
        <f t="shared" si="67"/>
        <v>6.25E-2</v>
      </c>
      <c r="AO112" s="1189">
        <f t="shared" si="47"/>
        <v>3.6078383333333335</v>
      </c>
      <c r="AP112" s="1189">
        <f t="shared" si="68"/>
        <v>3.9111616666666666</v>
      </c>
      <c r="AQ112" s="1189">
        <f t="shared" si="69"/>
        <v>7.0002499999999995E-2</v>
      </c>
      <c r="AR112" s="1193">
        <f t="shared" si="70"/>
        <v>5.3445500533536752</v>
      </c>
      <c r="AS112" s="1194">
        <f t="shared" si="45"/>
        <v>2.4220875133384188</v>
      </c>
    </row>
    <row r="113" spans="1:45" ht="11.1" customHeight="1">
      <c r="A113" s="1195" t="s">
        <v>10953</v>
      </c>
      <c r="B113" s="1195" t="s">
        <v>10954</v>
      </c>
      <c r="C113" s="1195" t="s">
        <v>10955</v>
      </c>
      <c r="D113" s="1195" t="s">
        <v>10956</v>
      </c>
      <c r="E113" s="1195" t="s">
        <v>10936</v>
      </c>
      <c r="F113" s="1195" t="s">
        <v>10936</v>
      </c>
      <c r="G113" s="1189">
        <v>6</v>
      </c>
      <c r="H113" s="1189">
        <v>2.5</v>
      </c>
      <c r="I113" s="1190">
        <f t="shared" si="37"/>
        <v>79.432500000000005</v>
      </c>
      <c r="J113" s="1191">
        <f t="shared" si="50"/>
        <v>14968.962197829907</v>
      </c>
      <c r="K113" s="1191">
        <f t="shared" si="51"/>
        <v>23435.316219617067</v>
      </c>
      <c r="L113" s="1191">
        <f t="shared" si="52"/>
        <v>695284.46201310633</v>
      </c>
      <c r="M113" s="1190">
        <f t="shared" si="38"/>
        <v>3.7671156607875966</v>
      </c>
      <c r="N113" s="1190">
        <f t="shared" si="39"/>
        <v>1.2137972459057078</v>
      </c>
      <c r="O113" s="1190">
        <f t="shared" si="40"/>
        <v>0.25499942140876219</v>
      </c>
      <c r="P113" s="1192">
        <f t="shared" si="48"/>
        <v>23435.316219617067</v>
      </c>
      <c r="Q113" s="1192">
        <f t="shared" si="62"/>
        <v>14968.962197829907</v>
      </c>
      <c r="R113" s="1192">
        <f t="shared" si="63"/>
        <v>51456.349094933357</v>
      </c>
      <c r="S113" s="1192">
        <f t="shared" si="64"/>
        <v>29236.561985757591</v>
      </c>
      <c r="T113" s="1192">
        <f t="shared" si="49"/>
        <v>695284.46201310633</v>
      </c>
      <c r="U113" s="1192">
        <f t="shared" si="41"/>
        <v>1985632.0769429374</v>
      </c>
      <c r="V113" s="1189">
        <v>110000</v>
      </c>
      <c r="W113" s="1189">
        <v>62500</v>
      </c>
      <c r="X113" s="1189">
        <v>4.0720000000000001</v>
      </c>
      <c r="Y113" s="1189">
        <v>2</v>
      </c>
      <c r="Z113" s="1189">
        <v>4.5</v>
      </c>
      <c r="AA113" s="1189">
        <v>0.216005</v>
      </c>
      <c r="AB113" s="1189">
        <v>3.7999999999999999E-2</v>
      </c>
      <c r="AC113" s="1189">
        <v>4.3437999999999999</v>
      </c>
      <c r="AD113" s="1189">
        <v>0.25</v>
      </c>
      <c r="AE113" s="1189">
        <v>30</v>
      </c>
      <c r="AF113" s="1193">
        <v>3.78125</v>
      </c>
      <c r="AG113" s="1193">
        <v>3.65625</v>
      </c>
      <c r="AH113" s="1189">
        <f t="shared" si="65"/>
        <v>1.8745416666666666</v>
      </c>
      <c r="AI113" s="1189">
        <f t="shared" si="42"/>
        <v>2.58595</v>
      </c>
      <c r="AJ113" s="1189">
        <f t="shared" si="43"/>
        <v>7.1056429406491741</v>
      </c>
      <c r="AK113" s="1189">
        <f t="shared" si="71"/>
        <v>6.3207678364827844</v>
      </c>
      <c r="AL113" s="1189">
        <f t="shared" si="66"/>
        <v>0.16083833333333333</v>
      </c>
      <c r="AM113" s="1189">
        <f t="shared" si="44"/>
        <v>13.878354927843141</v>
      </c>
      <c r="AN113" s="1189">
        <f t="shared" si="67"/>
        <v>6.25E-2</v>
      </c>
      <c r="AO113" s="1189">
        <f t="shared" si="47"/>
        <v>3.6078383333333335</v>
      </c>
      <c r="AP113" s="1189">
        <f t="shared" si="68"/>
        <v>3.9111616666666666</v>
      </c>
      <c r="AQ113" s="1189">
        <f t="shared" si="69"/>
        <v>7.0002499999999995E-2</v>
      </c>
      <c r="AR113" s="1193">
        <f t="shared" si="70"/>
        <v>5.232276299356025</v>
      </c>
      <c r="AS113" s="1194">
        <f t="shared" si="45"/>
        <v>2.3940190748390062</v>
      </c>
    </row>
    <row r="114" spans="1:45" ht="11.1" customHeight="1">
      <c r="A114" s="1195" t="s">
        <v>10953</v>
      </c>
      <c r="B114" s="1195" t="s">
        <v>10954</v>
      </c>
      <c r="C114" s="1195" t="s">
        <v>10955</v>
      </c>
      <c r="D114" s="1195" t="s">
        <v>10956</v>
      </c>
      <c r="E114" s="1195" t="s">
        <v>10936</v>
      </c>
      <c r="F114" s="1195" t="s">
        <v>10936</v>
      </c>
      <c r="G114" s="1189">
        <v>6</v>
      </c>
      <c r="H114" s="1189">
        <v>2.8130000000000002</v>
      </c>
      <c r="I114" s="1190">
        <f t="shared" si="37"/>
        <v>74.992372770000003</v>
      </c>
      <c r="J114" s="1191">
        <f t="shared" si="50"/>
        <v>12120.000300439429</v>
      </c>
      <c r="K114" s="1191">
        <f t="shared" si="51"/>
        <v>18444.368304492575</v>
      </c>
      <c r="L114" s="1191">
        <f t="shared" si="52"/>
        <v>551614.25419054809</v>
      </c>
      <c r="M114" s="1190">
        <f t="shared" si="38"/>
        <v>4.2847999120098201</v>
      </c>
      <c r="N114" s="1190">
        <f t="shared" si="39"/>
        <v>1.1459482646543948</v>
      </c>
      <c r="O114" s="1190">
        <f t="shared" si="40"/>
        <v>0.32284840266007542</v>
      </c>
      <c r="P114" s="1192">
        <f t="shared" si="48"/>
        <v>18444.368304492575</v>
      </c>
      <c r="Q114" s="1192">
        <f t="shared" si="62"/>
        <v>12120.000300439429</v>
      </c>
      <c r="R114" s="1192">
        <f t="shared" si="63"/>
        <v>51045.67849461385</v>
      </c>
      <c r="S114" s="1192">
        <f t="shared" si="64"/>
        <v>29003.226417394235</v>
      </c>
      <c r="T114" s="1192">
        <f t="shared" si="49"/>
        <v>551614.25419054809</v>
      </c>
      <c r="U114" s="1192">
        <f t="shared" si="41"/>
        <v>1985632.0769429374</v>
      </c>
      <c r="V114" s="1189">
        <v>110000</v>
      </c>
      <c r="W114" s="1189">
        <v>62500</v>
      </c>
      <c r="X114" s="1189">
        <v>4.0720000000000001</v>
      </c>
      <c r="Y114" s="1189">
        <v>2</v>
      </c>
      <c r="Z114" s="1189">
        <v>4.5</v>
      </c>
      <c r="AA114" s="1189">
        <v>0.216005</v>
      </c>
      <c r="AB114" s="1189">
        <v>3.7999999999999999E-2</v>
      </c>
      <c r="AC114" s="1189">
        <v>4.3437999999999999</v>
      </c>
      <c r="AD114" s="1189">
        <v>0.25</v>
      </c>
      <c r="AE114" s="1189">
        <v>30</v>
      </c>
      <c r="AF114" s="1193">
        <v>3.78125</v>
      </c>
      <c r="AG114" s="1193">
        <v>3.65625</v>
      </c>
      <c r="AH114" s="1189">
        <f t="shared" si="65"/>
        <v>1.8745416666666666</v>
      </c>
      <c r="AI114" s="1189">
        <f t="shared" si="42"/>
        <v>2.58595</v>
      </c>
      <c r="AJ114" s="1189">
        <f t="shared" si="43"/>
        <v>5.7995501422622819</v>
      </c>
      <c r="AK114" s="1189">
        <f t="shared" si="71"/>
        <v>5.0146750380958922</v>
      </c>
      <c r="AL114" s="1189">
        <f t="shared" si="66"/>
        <v>0.16083833333333333</v>
      </c>
      <c r="AM114" s="1189">
        <f t="shared" si="44"/>
        <v>13.878354927843141</v>
      </c>
      <c r="AN114" s="1189">
        <f t="shared" si="67"/>
        <v>6.25E-2</v>
      </c>
      <c r="AO114" s="1189">
        <f t="shared" si="47"/>
        <v>3.6078383333333335</v>
      </c>
      <c r="AP114" s="1189">
        <f t="shared" si="68"/>
        <v>3.9111616666666666</v>
      </c>
      <c r="AQ114" s="1189">
        <f t="shared" si="69"/>
        <v>7.0002499999999995E-2</v>
      </c>
      <c r="AR114" s="1193">
        <f t="shared" si="70"/>
        <v>5.0708723384446168</v>
      </c>
      <c r="AS114" s="1194">
        <f t="shared" si="45"/>
        <v>2.3536680846111544</v>
      </c>
    </row>
    <row r="115" spans="1:45" ht="11.1" customHeight="1">
      <c r="A115" s="1188" t="s">
        <v>10957</v>
      </c>
      <c r="B115" s="1188" t="s">
        <v>10936</v>
      </c>
      <c r="C115" s="1188" t="s">
        <v>10936</v>
      </c>
      <c r="D115" s="1188" t="s">
        <v>10936</v>
      </c>
      <c r="E115" s="1188" t="s">
        <v>10936</v>
      </c>
      <c r="F115" s="1188" t="s">
        <v>10936</v>
      </c>
      <c r="G115" s="1189">
        <v>5.75</v>
      </c>
      <c r="H115" s="1189">
        <v>1.75</v>
      </c>
      <c r="I115" s="1190">
        <f t="shared" si="37"/>
        <v>80.099999999999994</v>
      </c>
      <c r="J115" s="1191">
        <f t="shared" si="50"/>
        <v>20895.013819912649</v>
      </c>
      <c r="K115" s="1191">
        <f t="shared" si="51"/>
        <v>36775.224323046255</v>
      </c>
      <c r="L115" s="1191">
        <f t="shared" si="52"/>
        <v>1250347.7402055862</v>
      </c>
      <c r="M115" s="1190">
        <f t="shared" si="38"/>
        <v>1.9713969595492382</v>
      </c>
      <c r="N115" s="1190">
        <f t="shared" si="39"/>
        <v>1.2239972227620581</v>
      </c>
      <c r="O115" s="1190">
        <f t="shared" si="40"/>
        <v>0.12494971649029345</v>
      </c>
      <c r="P115" s="1192">
        <f t="shared" si="48"/>
        <v>45599.80124393788</v>
      </c>
      <c r="Q115" s="1192">
        <f t="shared" si="62"/>
        <v>26946.858113022528</v>
      </c>
      <c r="R115" s="1192">
        <f t="shared" si="63"/>
        <v>36775.224323046255</v>
      </c>
      <c r="S115" s="1192">
        <f t="shared" si="64"/>
        <v>20895.013819912649</v>
      </c>
      <c r="T115" s="1192">
        <f t="shared" si="49"/>
        <v>1250347.7402055862</v>
      </c>
      <c r="U115" s="1192">
        <f t="shared" si="41"/>
        <v>1506497.8228879452</v>
      </c>
      <c r="V115" s="1189">
        <v>110000</v>
      </c>
      <c r="W115" s="1189">
        <v>62500</v>
      </c>
      <c r="X115" s="1189">
        <v>4.4169999999999998</v>
      </c>
      <c r="Y115" s="1189">
        <v>2</v>
      </c>
      <c r="Z115" s="1189">
        <v>4.5</v>
      </c>
      <c r="AA115" s="1189">
        <v>0.216005</v>
      </c>
      <c r="AB115" s="1189">
        <v>3.7999999999999999E-2</v>
      </c>
      <c r="AC115" s="1189">
        <v>4.6875</v>
      </c>
      <c r="AD115" s="1189">
        <v>0.25</v>
      </c>
      <c r="AE115" s="1189">
        <v>30</v>
      </c>
      <c r="AF115" s="1193">
        <v>4.1875</v>
      </c>
      <c r="AG115" s="1193">
        <v>4</v>
      </c>
      <c r="AH115" s="1189">
        <f t="shared" si="65"/>
        <v>2.0470416666666664</v>
      </c>
      <c r="AI115" s="1189">
        <f t="shared" si="42"/>
        <v>2.609375</v>
      </c>
      <c r="AJ115" s="1189">
        <f t="shared" si="43"/>
        <v>11.822136843804767</v>
      </c>
      <c r="AK115" s="1189">
        <f t="shared" si="71"/>
        <v>11.366797638232601</v>
      </c>
      <c r="AL115" s="1189">
        <f t="shared" si="66"/>
        <v>0.16083833333333333</v>
      </c>
      <c r="AM115" s="1189">
        <f t="shared" si="44"/>
        <v>9.1670691884045912</v>
      </c>
      <c r="AN115" s="1189">
        <f t="shared" si="67"/>
        <v>6.25E-2</v>
      </c>
      <c r="AO115" s="1189">
        <f t="shared" si="47"/>
        <v>3.9528383333333332</v>
      </c>
      <c r="AP115" s="1189">
        <f t="shared" si="68"/>
        <v>4.2561616666666664</v>
      </c>
      <c r="AQ115" s="1189">
        <f t="shared" si="69"/>
        <v>7.0002499999999995E-2</v>
      </c>
      <c r="AR115" s="1193">
        <f t="shared" si="70"/>
        <v>6.0368068656204974</v>
      </c>
      <c r="AS115" s="1194">
        <f t="shared" si="45"/>
        <v>2.609375</v>
      </c>
    </row>
    <row r="116" spans="1:45" ht="11.1" customHeight="1">
      <c r="A116" s="1188" t="s">
        <v>10957</v>
      </c>
      <c r="B116" s="1188" t="s">
        <v>10936</v>
      </c>
      <c r="C116" s="1188" t="s">
        <v>10936</v>
      </c>
      <c r="D116" s="1188" t="s">
        <v>10936</v>
      </c>
      <c r="E116" s="1188" t="s">
        <v>10936</v>
      </c>
      <c r="F116" s="1188" t="s">
        <v>10936</v>
      </c>
      <c r="G116" s="1189">
        <v>5.75</v>
      </c>
      <c r="H116" s="1189">
        <v>2</v>
      </c>
      <c r="I116" s="1190">
        <f t="shared" si="37"/>
        <v>77.596874999999997</v>
      </c>
      <c r="J116" s="1191">
        <f t="shared" si="50"/>
        <v>20895.013819912649</v>
      </c>
      <c r="K116" s="1191">
        <f t="shared" si="51"/>
        <v>36775.224323046255</v>
      </c>
      <c r="L116" s="1191">
        <f t="shared" si="52"/>
        <v>1169353.5546052244</v>
      </c>
      <c r="M116" s="1190">
        <f t="shared" si="38"/>
        <v>2.0132127607633161</v>
      </c>
      <c r="N116" s="1190">
        <f t="shared" si="39"/>
        <v>1.1857473095507438</v>
      </c>
      <c r="O116" s="1190">
        <f t="shared" si="40"/>
        <v>0.16319962970160778</v>
      </c>
      <c r="P116" s="1192">
        <f t="shared" si="48"/>
        <v>42645.967964978343</v>
      </c>
      <c r="Q116" s="1192">
        <f t="shared" si="62"/>
        <v>25268.543749977336</v>
      </c>
      <c r="R116" s="1192">
        <f t="shared" si="63"/>
        <v>36775.224323046255</v>
      </c>
      <c r="S116" s="1192">
        <f t="shared" si="64"/>
        <v>20895.013819912649</v>
      </c>
      <c r="T116" s="1192">
        <f t="shared" si="49"/>
        <v>1169353.5546052244</v>
      </c>
      <c r="U116" s="1192">
        <f t="shared" si="41"/>
        <v>1506497.8228879452</v>
      </c>
      <c r="V116" s="1189">
        <v>110000</v>
      </c>
      <c r="W116" s="1189">
        <v>62500</v>
      </c>
      <c r="X116" s="1189">
        <v>4.4169999999999998</v>
      </c>
      <c r="Y116" s="1189">
        <v>2</v>
      </c>
      <c r="Z116" s="1189">
        <v>4.5</v>
      </c>
      <c r="AA116" s="1189">
        <v>0.216005</v>
      </c>
      <c r="AB116" s="1189">
        <v>3.7999999999999999E-2</v>
      </c>
      <c r="AC116" s="1189">
        <v>4.6875</v>
      </c>
      <c r="AD116" s="1189">
        <v>0.25</v>
      </c>
      <c r="AE116" s="1189">
        <v>30</v>
      </c>
      <c r="AF116" s="1193">
        <v>4.1875</v>
      </c>
      <c r="AG116" s="1193">
        <v>4</v>
      </c>
      <c r="AH116" s="1189">
        <f t="shared" si="65"/>
        <v>2.0470416666666664</v>
      </c>
      <c r="AI116" s="1189">
        <f t="shared" si="42"/>
        <v>2.609375</v>
      </c>
      <c r="AJ116" s="1189">
        <f t="shared" si="43"/>
        <v>11.08582606561966</v>
      </c>
      <c r="AK116" s="1189">
        <f t="shared" si="71"/>
        <v>10.630486860047494</v>
      </c>
      <c r="AL116" s="1189">
        <f t="shared" si="66"/>
        <v>0.16083833333333333</v>
      </c>
      <c r="AM116" s="1189">
        <f t="shared" si="44"/>
        <v>9.1670691884045912</v>
      </c>
      <c r="AN116" s="1189">
        <f t="shared" si="67"/>
        <v>6.25E-2</v>
      </c>
      <c r="AO116" s="1189">
        <f t="shared" si="47"/>
        <v>3.9528383333333332</v>
      </c>
      <c r="AP116" s="1189">
        <f t="shared" si="68"/>
        <v>4.2561616666666664</v>
      </c>
      <c r="AQ116" s="1189">
        <f t="shared" si="69"/>
        <v>7.0002499999999995E-2</v>
      </c>
      <c r="AR116" s="1193">
        <f t="shared" si="70"/>
        <v>5.9586522916514246</v>
      </c>
      <c r="AS116" s="1194">
        <f t="shared" si="45"/>
        <v>2.609375</v>
      </c>
    </row>
    <row r="117" spans="1:45" ht="11.1" customHeight="1">
      <c r="A117" s="1188" t="s">
        <v>10957</v>
      </c>
      <c r="B117" s="1188" t="s">
        <v>10936</v>
      </c>
      <c r="C117" s="1188" t="s">
        <v>10936</v>
      </c>
      <c r="D117" s="1188" t="s">
        <v>10936</v>
      </c>
      <c r="E117" s="1188" t="s">
        <v>10936</v>
      </c>
      <c r="F117" s="1188" t="s">
        <v>10936</v>
      </c>
      <c r="G117" s="1189">
        <v>5.75</v>
      </c>
      <c r="H117" s="1189">
        <v>2.25</v>
      </c>
      <c r="I117" s="1190">
        <f t="shared" si="37"/>
        <v>74.759999999999991</v>
      </c>
      <c r="J117" s="1191">
        <f t="shared" si="50"/>
        <v>20895.013819912649</v>
      </c>
      <c r="K117" s="1191">
        <f t="shared" si="51"/>
        <v>36775.224323046255</v>
      </c>
      <c r="L117" s="1191">
        <f t="shared" si="52"/>
        <v>1077560.1442581476</v>
      </c>
      <c r="M117" s="1190">
        <f t="shared" si="38"/>
        <v>2.077291050412736</v>
      </c>
      <c r="N117" s="1190">
        <f t="shared" si="39"/>
        <v>1.1423974079112544</v>
      </c>
      <c r="O117" s="1190">
        <f t="shared" si="40"/>
        <v>0.20654953134109735</v>
      </c>
      <c r="P117" s="1192">
        <f t="shared" si="48"/>
        <v>39298.290248824196</v>
      </c>
      <c r="Q117" s="1192">
        <f t="shared" si="62"/>
        <v>23366.454138526118</v>
      </c>
      <c r="R117" s="1192">
        <f t="shared" si="63"/>
        <v>36775.224323046255</v>
      </c>
      <c r="S117" s="1192">
        <f t="shared" si="64"/>
        <v>20895.013819912649</v>
      </c>
      <c r="T117" s="1192">
        <f t="shared" si="49"/>
        <v>1077560.1442581476</v>
      </c>
      <c r="U117" s="1192">
        <f t="shared" si="41"/>
        <v>1506497.8228879452</v>
      </c>
      <c r="V117" s="1189">
        <v>110000</v>
      </c>
      <c r="W117" s="1189">
        <v>62500</v>
      </c>
      <c r="X117" s="1189">
        <v>4.4169999999999998</v>
      </c>
      <c r="Y117" s="1189">
        <v>2</v>
      </c>
      <c r="Z117" s="1189">
        <v>4.5</v>
      </c>
      <c r="AA117" s="1189">
        <v>0.216005</v>
      </c>
      <c r="AB117" s="1189">
        <v>3.7999999999999999E-2</v>
      </c>
      <c r="AC117" s="1189">
        <v>4.6875</v>
      </c>
      <c r="AD117" s="1189">
        <v>0.25</v>
      </c>
      <c r="AE117" s="1189">
        <v>30</v>
      </c>
      <c r="AF117" s="1193">
        <v>4.1875</v>
      </c>
      <c r="AG117" s="1193">
        <v>4</v>
      </c>
      <c r="AH117" s="1189">
        <f t="shared" si="65"/>
        <v>2.0470416666666664</v>
      </c>
      <c r="AI117" s="1189">
        <f t="shared" si="42"/>
        <v>2.609375</v>
      </c>
      <c r="AJ117" s="1189">
        <f t="shared" si="43"/>
        <v>10.25134051700987</v>
      </c>
      <c r="AK117" s="1189">
        <f t="shared" si="71"/>
        <v>9.7960013114377045</v>
      </c>
      <c r="AL117" s="1189">
        <f t="shared" si="66"/>
        <v>0.16083833333333333</v>
      </c>
      <c r="AM117" s="1189">
        <f t="shared" si="44"/>
        <v>9.1670691884045912</v>
      </c>
      <c r="AN117" s="1189">
        <f t="shared" si="67"/>
        <v>6.25E-2</v>
      </c>
      <c r="AO117" s="1189">
        <f t="shared" si="47"/>
        <v>3.9528383333333332</v>
      </c>
      <c r="AP117" s="1189">
        <f t="shared" si="68"/>
        <v>4.2561616666666664</v>
      </c>
      <c r="AQ117" s="1189">
        <f t="shared" si="69"/>
        <v>7.0002499999999995E-2</v>
      </c>
      <c r="AR117" s="1193">
        <f t="shared" si="70"/>
        <v>5.8688190577664576</v>
      </c>
      <c r="AS117" s="1194">
        <f t="shared" si="45"/>
        <v>2.609375</v>
      </c>
    </row>
    <row r="118" spans="1:45" ht="11.1" customHeight="1">
      <c r="A118" s="1188" t="s">
        <v>10957</v>
      </c>
      <c r="B118" s="1188" t="s">
        <v>10936</v>
      </c>
      <c r="C118" s="1188" t="s">
        <v>10936</v>
      </c>
      <c r="D118" s="1188" t="s">
        <v>10936</v>
      </c>
      <c r="E118" s="1188" t="s">
        <v>10936</v>
      </c>
      <c r="F118" s="1188" t="s">
        <v>10936</v>
      </c>
      <c r="G118" s="1189">
        <v>5.75</v>
      </c>
      <c r="H118" s="1189">
        <v>2.5</v>
      </c>
      <c r="I118" s="1190">
        <f t="shared" si="37"/>
        <v>71.589375000000004</v>
      </c>
      <c r="J118" s="1191">
        <f t="shared" si="50"/>
        <v>20895.013819912649</v>
      </c>
      <c r="K118" s="1191">
        <f t="shared" si="51"/>
        <v>35556.768095475447</v>
      </c>
      <c r="L118" s="1191">
        <f t="shared" si="52"/>
        <v>974967.50916435581</v>
      </c>
      <c r="M118" s="1190">
        <f t="shared" si="38"/>
        <v>2.1738205788708611</v>
      </c>
      <c r="N118" s="1190">
        <f t="shared" si="39"/>
        <v>1.0939475178435898</v>
      </c>
      <c r="O118" s="1190">
        <f t="shared" si="40"/>
        <v>0.25499942140876219</v>
      </c>
      <c r="P118" s="1192">
        <f t="shared" si="48"/>
        <v>35556.768095475447</v>
      </c>
      <c r="Q118" s="1192">
        <f t="shared" si="62"/>
        <v>21240.589278668871</v>
      </c>
      <c r="R118" s="1192">
        <f t="shared" si="63"/>
        <v>36775.224323046255</v>
      </c>
      <c r="S118" s="1192">
        <f t="shared" si="64"/>
        <v>20895.013819912649</v>
      </c>
      <c r="T118" s="1192">
        <f t="shared" si="49"/>
        <v>974967.50916435581</v>
      </c>
      <c r="U118" s="1192">
        <f t="shared" si="41"/>
        <v>1506497.8228879452</v>
      </c>
      <c r="V118" s="1189">
        <v>110000</v>
      </c>
      <c r="W118" s="1189">
        <v>62500</v>
      </c>
      <c r="X118" s="1189">
        <v>4.4169999999999998</v>
      </c>
      <c r="Y118" s="1189">
        <v>2</v>
      </c>
      <c r="Z118" s="1189">
        <v>4.5</v>
      </c>
      <c r="AA118" s="1189">
        <v>0.216005</v>
      </c>
      <c r="AB118" s="1189">
        <v>3.7999999999999999E-2</v>
      </c>
      <c r="AC118" s="1189">
        <v>4.6875</v>
      </c>
      <c r="AD118" s="1189">
        <v>0.25</v>
      </c>
      <c r="AE118" s="1189">
        <v>30</v>
      </c>
      <c r="AF118" s="1193">
        <v>4.1875</v>
      </c>
      <c r="AG118" s="1193">
        <v>4</v>
      </c>
      <c r="AH118" s="1189">
        <f t="shared" si="65"/>
        <v>2.0470416666666664</v>
      </c>
      <c r="AI118" s="1189">
        <f t="shared" si="42"/>
        <v>2.609375</v>
      </c>
      <c r="AJ118" s="1189">
        <f t="shared" si="43"/>
        <v>9.3186801979754001</v>
      </c>
      <c r="AK118" s="1189">
        <f t="shared" si="71"/>
        <v>8.8633409924032343</v>
      </c>
      <c r="AL118" s="1189">
        <f t="shared" si="66"/>
        <v>0.16083833333333333</v>
      </c>
      <c r="AM118" s="1189">
        <f t="shared" si="44"/>
        <v>9.1670691884045912</v>
      </c>
      <c r="AN118" s="1189">
        <f t="shared" si="67"/>
        <v>6.25E-2</v>
      </c>
      <c r="AO118" s="1189">
        <f t="shared" si="47"/>
        <v>3.9528383333333332</v>
      </c>
      <c r="AP118" s="1189">
        <f t="shared" si="68"/>
        <v>4.2561616666666664</v>
      </c>
      <c r="AQ118" s="1189">
        <f t="shared" si="69"/>
        <v>7.0002499999999995E-2</v>
      </c>
      <c r="AR118" s="1193">
        <f t="shared" si="70"/>
        <v>5.7667614076535862</v>
      </c>
      <c r="AS118" s="1194">
        <f t="shared" si="45"/>
        <v>2.609375</v>
      </c>
    </row>
    <row r="119" spans="1:45" ht="11.1" customHeight="1">
      <c r="A119" s="1188" t="s">
        <v>10957</v>
      </c>
      <c r="B119" s="1188" t="s">
        <v>10936</v>
      </c>
      <c r="C119" s="1188" t="s">
        <v>10936</v>
      </c>
      <c r="D119" s="1188" t="s">
        <v>10936</v>
      </c>
      <c r="E119" s="1188" t="s">
        <v>10936</v>
      </c>
      <c r="F119" s="1188" t="s">
        <v>10936</v>
      </c>
      <c r="G119" s="1189">
        <v>5.75</v>
      </c>
      <c r="H119" s="1189">
        <v>2.8125</v>
      </c>
      <c r="I119" s="1190">
        <f t="shared" si="37"/>
        <v>67.156757812500004</v>
      </c>
      <c r="J119" s="1191">
        <f t="shared" si="50"/>
        <v>18160.856115073304</v>
      </c>
      <c r="K119" s="1191">
        <f t="shared" si="51"/>
        <v>30147.208431295261</v>
      </c>
      <c r="L119" s="1191">
        <f t="shared" si="52"/>
        <v>831540.30549704842</v>
      </c>
      <c r="M119" s="1190">
        <f t="shared" si="38"/>
        <v>2.366238805046792</v>
      </c>
      <c r="N119" s="1190">
        <f t="shared" si="39"/>
        <v>1.0262132965318871</v>
      </c>
      <c r="O119" s="1190">
        <f t="shared" si="40"/>
        <v>0.32273364272046462</v>
      </c>
      <c r="P119" s="1192">
        <f t="shared" si="48"/>
        <v>30147.208431295261</v>
      </c>
      <c r="Q119" s="1192">
        <f t="shared" si="62"/>
        <v>18160.856115073304</v>
      </c>
      <c r="R119" s="1192">
        <f t="shared" si="63"/>
        <v>36558.38425028824</v>
      </c>
      <c r="S119" s="1192">
        <f t="shared" si="64"/>
        <v>20771.809233118322</v>
      </c>
      <c r="T119" s="1192">
        <f t="shared" si="49"/>
        <v>831540.30549704842</v>
      </c>
      <c r="U119" s="1192">
        <f t="shared" si="41"/>
        <v>1506497.8228879452</v>
      </c>
      <c r="V119" s="1189">
        <v>110000</v>
      </c>
      <c r="W119" s="1189">
        <v>62500</v>
      </c>
      <c r="X119" s="1189">
        <v>4.4169999999999998</v>
      </c>
      <c r="Y119" s="1189">
        <v>2</v>
      </c>
      <c r="Z119" s="1189">
        <v>4.5</v>
      </c>
      <c r="AA119" s="1189">
        <v>0.216005</v>
      </c>
      <c r="AB119" s="1189">
        <v>3.7999999999999999E-2</v>
      </c>
      <c r="AC119" s="1189">
        <v>4.6875</v>
      </c>
      <c r="AD119" s="1189">
        <v>0.25</v>
      </c>
      <c r="AE119" s="1189">
        <v>30</v>
      </c>
      <c r="AF119" s="1193">
        <v>4.1875</v>
      </c>
      <c r="AG119" s="1193">
        <v>4</v>
      </c>
      <c r="AH119" s="1189">
        <f t="shared" si="65"/>
        <v>2.0470416666666664</v>
      </c>
      <c r="AI119" s="1189">
        <f t="shared" si="42"/>
        <v>2.609375</v>
      </c>
      <c r="AJ119" s="1189">
        <f t="shared" si="43"/>
        <v>8.0147965282726066</v>
      </c>
      <c r="AK119" s="1189">
        <f t="shared" si="71"/>
        <v>7.5594573227004398</v>
      </c>
      <c r="AL119" s="1189">
        <f t="shared" si="66"/>
        <v>0.16083833333333333</v>
      </c>
      <c r="AM119" s="1189">
        <f t="shared" si="44"/>
        <v>9.1670691884045912</v>
      </c>
      <c r="AN119" s="1189">
        <f t="shared" si="67"/>
        <v>6.25E-2</v>
      </c>
      <c r="AO119" s="1189">
        <f t="shared" si="47"/>
        <v>3.9528383333333332</v>
      </c>
      <c r="AP119" s="1189">
        <f t="shared" si="68"/>
        <v>4.2561616666666664</v>
      </c>
      <c r="AQ119" s="1189">
        <f t="shared" si="69"/>
        <v>7.0002499999999995E-2</v>
      </c>
      <c r="AR119" s="1193">
        <f t="shared" si="70"/>
        <v>5.6209768619700595</v>
      </c>
      <c r="AS119" s="1194">
        <f t="shared" si="45"/>
        <v>2.5771192154925151</v>
      </c>
    </row>
    <row r="120" spans="1:45" ht="11.1" customHeight="1">
      <c r="A120" s="1188" t="s">
        <v>10957</v>
      </c>
      <c r="B120" s="1188" t="s">
        <v>10936</v>
      </c>
      <c r="C120" s="1188" t="s">
        <v>10936</v>
      </c>
      <c r="D120" s="1188" t="s">
        <v>10936</v>
      </c>
      <c r="E120" s="1188" t="s">
        <v>10936</v>
      </c>
      <c r="F120" s="1188" t="s">
        <v>10936</v>
      </c>
      <c r="G120" s="1189">
        <v>6</v>
      </c>
      <c r="H120" s="1189">
        <v>1.75</v>
      </c>
      <c r="I120" s="1190">
        <f t="shared" si="37"/>
        <v>87.943124999999995</v>
      </c>
      <c r="J120" s="1191">
        <f t="shared" si="50"/>
        <v>26452.53883176114</v>
      </c>
      <c r="K120" s="1191">
        <f t="shared" si="51"/>
        <v>46120.779469023546</v>
      </c>
      <c r="L120" s="1191">
        <f t="shared" si="52"/>
        <v>1250347.7402055862</v>
      </c>
      <c r="M120" s="1190">
        <f t="shared" si="38"/>
        <v>2.3407037455495439</v>
      </c>
      <c r="N120" s="1190">
        <f t="shared" si="39"/>
        <v>1.3438469508241766</v>
      </c>
      <c r="O120" s="1190">
        <f t="shared" si="40"/>
        <v>0.12494971649029345</v>
      </c>
      <c r="P120" s="1192">
        <f t="shared" si="48"/>
        <v>46120.779469023546</v>
      </c>
      <c r="Q120" s="1192">
        <f t="shared" si="62"/>
        <v>27254.726259996609</v>
      </c>
      <c r="R120" s="1192">
        <f t="shared" si="63"/>
        <v>46556.468343899614</v>
      </c>
      <c r="S120" s="1192">
        <f t="shared" si="64"/>
        <v>26452.53883176114</v>
      </c>
      <c r="T120" s="1192">
        <f t="shared" si="49"/>
        <v>1250347.7402055862</v>
      </c>
      <c r="U120" s="1192">
        <f t="shared" si="41"/>
        <v>1760279.6044357459</v>
      </c>
      <c r="V120" s="1189">
        <v>110000</v>
      </c>
      <c r="W120" s="1189">
        <v>62500</v>
      </c>
      <c r="X120" s="1189">
        <v>4.4169999999999998</v>
      </c>
      <c r="Y120" s="1189">
        <v>2</v>
      </c>
      <c r="Z120" s="1189">
        <v>4.5</v>
      </c>
      <c r="AA120" s="1189">
        <v>0.216005</v>
      </c>
      <c r="AB120" s="1189">
        <v>3.7999999999999999E-2</v>
      </c>
      <c r="AC120" s="1189">
        <v>4.6875</v>
      </c>
      <c r="AD120" s="1189">
        <v>0.25</v>
      </c>
      <c r="AE120" s="1189">
        <v>30</v>
      </c>
      <c r="AF120" s="1193">
        <v>4.1875</v>
      </c>
      <c r="AG120" s="1193">
        <v>4</v>
      </c>
      <c r="AH120" s="1189">
        <f t="shared" si="65"/>
        <v>2.0470416666666664</v>
      </c>
      <c r="AI120" s="1189">
        <f t="shared" si="42"/>
        <v>2.671875</v>
      </c>
      <c r="AJ120" s="1189">
        <f t="shared" si="43"/>
        <v>11.822136843804767</v>
      </c>
      <c r="AK120" s="1189">
        <f t="shared" si="71"/>
        <v>11.366797638232601</v>
      </c>
      <c r="AL120" s="1189">
        <f t="shared" si="66"/>
        <v>0.16083833333333333</v>
      </c>
      <c r="AM120" s="1189">
        <f t="shared" si="44"/>
        <v>11.474176293384597</v>
      </c>
      <c r="AN120" s="1189">
        <f t="shared" si="67"/>
        <v>6.25E-2</v>
      </c>
      <c r="AO120" s="1189">
        <f t="shared" si="47"/>
        <v>3.9528383333333332</v>
      </c>
      <c r="AP120" s="1189">
        <f t="shared" si="68"/>
        <v>4.2561616666666664</v>
      </c>
      <c r="AQ120" s="1189">
        <f t="shared" si="69"/>
        <v>7.0002499999999995E-2</v>
      </c>
      <c r="AR120" s="1193">
        <f t="shared" si="70"/>
        <v>6.0368068656204974</v>
      </c>
      <c r="AS120" s="1194">
        <f t="shared" si="45"/>
        <v>2.671875</v>
      </c>
    </row>
    <row r="121" spans="1:45" ht="11.1" customHeight="1">
      <c r="A121" s="1188" t="s">
        <v>10957</v>
      </c>
      <c r="B121" s="1188" t="s">
        <v>10936</v>
      </c>
      <c r="C121" s="1188" t="s">
        <v>10936</v>
      </c>
      <c r="D121" s="1188" t="s">
        <v>10936</v>
      </c>
      <c r="E121" s="1188" t="s">
        <v>10936</v>
      </c>
      <c r="F121" s="1188" t="s">
        <v>10936</v>
      </c>
      <c r="G121" s="1189">
        <v>6</v>
      </c>
      <c r="H121" s="1189">
        <v>2</v>
      </c>
      <c r="I121" s="1190">
        <f t="shared" si="37"/>
        <v>85.44</v>
      </c>
      <c r="J121" s="1191">
        <f t="shared" si="50"/>
        <v>25509.489897210737</v>
      </c>
      <c r="K121" s="1191">
        <f t="shared" si="51"/>
        <v>43052.615129843551</v>
      </c>
      <c r="L121" s="1191">
        <f t="shared" si="52"/>
        <v>1169353.5546052244</v>
      </c>
      <c r="M121" s="1190">
        <f t="shared" si="38"/>
        <v>2.3903530067248919</v>
      </c>
      <c r="N121" s="1190">
        <f t="shared" si="39"/>
        <v>1.3055970376128623</v>
      </c>
      <c r="O121" s="1190">
        <f t="shared" si="40"/>
        <v>0.16319962970160778</v>
      </c>
      <c r="P121" s="1192">
        <f t="shared" si="48"/>
        <v>43052.615129843551</v>
      </c>
      <c r="Q121" s="1192">
        <f t="shared" si="62"/>
        <v>25509.489897210737</v>
      </c>
      <c r="R121" s="1192">
        <f t="shared" si="63"/>
        <v>46469.489346497801</v>
      </c>
      <c r="S121" s="1192">
        <f t="shared" si="64"/>
        <v>26403.118946873747</v>
      </c>
      <c r="T121" s="1192">
        <f t="shared" si="49"/>
        <v>1169353.5546052244</v>
      </c>
      <c r="U121" s="1192">
        <f t="shared" si="41"/>
        <v>1760279.6044357459</v>
      </c>
      <c r="V121" s="1189">
        <v>110000</v>
      </c>
      <c r="W121" s="1189">
        <v>62500</v>
      </c>
      <c r="X121" s="1189">
        <v>4.4169999999999998</v>
      </c>
      <c r="Y121" s="1189">
        <v>2</v>
      </c>
      <c r="Z121" s="1189">
        <v>4.5</v>
      </c>
      <c r="AA121" s="1189">
        <v>0.216005</v>
      </c>
      <c r="AB121" s="1189">
        <v>3.7999999999999999E-2</v>
      </c>
      <c r="AC121" s="1189">
        <v>4.6875</v>
      </c>
      <c r="AD121" s="1189">
        <v>0.25</v>
      </c>
      <c r="AE121" s="1189">
        <v>30</v>
      </c>
      <c r="AF121" s="1193">
        <v>4.1875</v>
      </c>
      <c r="AG121" s="1193">
        <v>4</v>
      </c>
      <c r="AH121" s="1189">
        <f t="shared" si="65"/>
        <v>2.0470416666666664</v>
      </c>
      <c r="AI121" s="1189">
        <f t="shared" si="42"/>
        <v>2.671875</v>
      </c>
      <c r="AJ121" s="1189">
        <f t="shared" si="43"/>
        <v>11.08582606561966</v>
      </c>
      <c r="AK121" s="1189">
        <f t="shared" si="71"/>
        <v>10.630486860047494</v>
      </c>
      <c r="AL121" s="1189">
        <f t="shared" si="66"/>
        <v>0.16083833333333333</v>
      </c>
      <c r="AM121" s="1189">
        <f t="shared" si="44"/>
        <v>11.474176293384597</v>
      </c>
      <c r="AN121" s="1189">
        <f t="shared" si="67"/>
        <v>6.25E-2</v>
      </c>
      <c r="AO121" s="1189">
        <f t="shared" si="47"/>
        <v>3.9528383333333332</v>
      </c>
      <c r="AP121" s="1189">
        <f t="shared" si="68"/>
        <v>4.2561616666666664</v>
      </c>
      <c r="AQ121" s="1189">
        <f t="shared" si="69"/>
        <v>7.0002499999999995E-2</v>
      </c>
      <c r="AR121" s="1193">
        <f t="shared" si="70"/>
        <v>5.9586522916514246</v>
      </c>
      <c r="AS121" s="1194">
        <f t="shared" si="45"/>
        <v>2.6615380729128564</v>
      </c>
    </row>
    <row r="122" spans="1:45" ht="11.1" customHeight="1">
      <c r="A122" s="1188" t="s">
        <v>10957</v>
      </c>
      <c r="B122" s="1188" t="s">
        <v>10936</v>
      </c>
      <c r="C122" s="1188" t="s">
        <v>10936</v>
      </c>
      <c r="D122" s="1188" t="s">
        <v>10936</v>
      </c>
      <c r="E122" s="1188" t="s">
        <v>10936</v>
      </c>
      <c r="F122" s="1188" t="s">
        <v>10936</v>
      </c>
      <c r="G122" s="1189">
        <v>6</v>
      </c>
      <c r="H122" s="1189">
        <v>2.25</v>
      </c>
      <c r="I122" s="1190">
        <f t="shared" si="37"/>
        <v>82.603124999999991</v>
      </c>
      <c r="J122" s="1191">
        <f t="shared" si="50"/>
        <v>23493.334828221348</v>
      </c>
      <c r="K122" s="1191">
        <f t="shared" si="51"/>
        <v>39511.681383869938</v>
      </c>
      <c r="L122" s="1191">
        <f t="shared" si="52"/>
        <v>1077560.1442581476</v>
      </c>
      <c r="M122" s="1190">
        <f t="shared" si="38"/>
        <v>2.4664352446852775</v>
      </c>
      <c r="N122" s="1190">
        <f t="shared" si="39"/>
        <v>1.2622471359733727</v>
      </c>
      <c r="O122" s="1190">
        <f t="shared" si="40"/>
        <v>0.20654953134109735</v>
      </c>
      <c r="P122" s="1192">
        <f t="shared" si="48"/>
        <v>39511.681383869938</v>
      </c>
      <c r="Q122" s="1192">
        <f t="shared" si="62"/>
        <v>23493.334828221348</v>
      </c>
      <c r="R122" s="1192">
        <f t="shared" si="63"/>
        <v>46280.516246687621</v>
      </c>
      <c r="S122" s="1192">
        <f t="shared" si="64"/>
        <v>26295.747867436148</v>
      </c>
      <c r="T122" s="1192">
        <f t="shared" si="49"/>
        <v>1077560.1442581476</v>
      </c>
      <c r="U122" s="1192">
        <f t="shared" si="41"/>
        <v>1760279.6044357459</v>
      </c>
      <c r="V122" s="1189">
        <v>110000</v>
      </c>
      <c r="W122" s="1189">
        <v>62500</v>
      </c>
      <c r="X122" s="1189">
        <v>4.4169999999999998</v>
      </c>
      <c r="Y122" s="1189">
        <v>2</v>
      </c>
      <c r="Z122" s="1189">
        <v>4.5</v>
      </c>
      <c r="AA122" s="1189">
        <v>0.216005</v>
      </c>
      <c r="AB122" s="1189">
        <v>3.7999999999999999E-2</v>
      </c>
      <c r="AC122" s="1189">
        <v>4.6875</v>
      </c>
      <c r="AD122" s="1189">
        <v>0.25</v>
      </c>
      <c r="AE122" s="1189">
        <v>30</v>
      </c>
      <c r="AF122" s="1193">
        <v>4.1875</v>
      </c>
      <c r="AG122" s="1193">
        <v>4</v>
      </c>
      <c r="AH122" s="1189">
        <f t="shared" si="65"/>
        <v>2.0470416666666664</v>
      </c>
      <c r="AI122" s="1189">
        <f t="shared" si="42"/>
        <v>2.671875</v>
      </c>
      <c r="AJ122" s="1189">
        <f t="shared" si="43"/>
        <v>10.25134051700987</v>
      </c>
      <c r="AK122" s="1189">
        <f t="shared" si="71"/>
        <v>9.7960013114377045</v>
      </c>
      <c r="AL122" s="1189">
        <f t="shared" si="66"/>
        <v>0.16083833333333333</v>
      </c>
      <c r="AM122" s="1189">
        <f t="shared" si="44"/>
        <v>11.474176293384597</v>
      </c>
      <c r="AN122" s="1189">
        <f t="shared" si="67"/>
        <v>6.25E-2</v>
      </c>
      <c r="AO122" s="1189">
        <f t="shared" si="47"/>
        <v>3.9528383333333332</v>
      </c>
      <c r="AP122" s="1189">
        <f t="shared" si="68"/>
        <v>4.2561616666666664</v>
      </c>
      <c r="AQ122" s="1189">
        <f t="shared" si="69"/>
        <v>7.0002499999999995E-2</v>
      </c>
      <c r="AR122" s="1193">
        <f t="shared" si="70"/>
        <v>5.8688190577664576</v>
      </c>
      <c r="AS122" s="1194">
        <f t="shared" si="45"/>
        <v>2.6390797644416146</v>
      </c>
    </row>
    <row r="123" spans="1:45" ht="11.1" customHeight="1">
      <c r="A123" s="1188" t="s">
        <v>10957</v>
      </c>
      <c r="B123" s="1188" t="s">
        <v>10936</v>
      </c>
      <c r="C123" s="1188" t="s">
        <v>10936</v>
      </c>
      <c r="D123" s="1188" t="s">
        <v>10936</v>
      </c>
      <c r="E123" s="1188" t="s">
        <v>10936</v>
      </c>
      <c r="F123" s="1188" t="s">
        <v>10936</v>
      </c>
      <c r="G123" s="1189">
        <v>6</v>
      </c>
      <c r="H123" s="1189">
        <v>2.5</v>
      </c>
      <c r="I123" s="1190">
        <f t="shared" si="37"/>
        <v>79.432500000000005</v>
      </c>
      <c r="J123" s="1191">
        <f t="shared" si="50"/>
        <v>21256.859507584672</v>
      </c>
      <c r="K123" s="1191">
        <f t="shared" si="51"/>
        <v>35584.00447525896</v>
      </c>
      <c r="L123" s="1191">
        <f t="shared" si="52"/>
        <v>974967.50916435581</v>
      </c>
      <c r="M123" s="1190">
        <f t="shared" si="38"/>
        <v>2.581047894219711</v>
      </c>
      <c r="N123" s="1190">
        <f t="shared" si="39"/>
        <v>1.2137972459057078</v>
      </c>
      <c r="O123" s="1190">
        <f t="shared" si="40"/>
        <v>0.25499942140876219</v>
      </c>
      <c r="P123" s="1192">
        <f t="shared" si="48"/>
        <v>35584.00447525896</v>
      </c>
      <c r="Q123" s="1192">
        <f t="shared" si="62"/>
        <v>21256.859507584672</v>
      </c>
      <c r="R123" s="1192">
        <f t="shared" si="63"/>
        <v>46065.827877282281</v>
      </c>
      <c r="S123" s="1192">
        <f t="shared" si="64"/>
        <v>26173.765839364933</v>
      </c>
      <c r="T123" s="1192">
        <f t="shared" si="49"/>
        <v>974967.50916435581</v>
      </c>
      <c r="U123" s="1192">
        <f t="shared" si="41"/>
        <v>1760279.6044357459</v>
      </c>
      <c r="V123" s="1189">
        <v>110000</v>
      </c>
      <c r="W123" s="1189">
        <v>62500</v>
      </c>
      <c r="X123" s="1189">
        <v>4.4169999999999998</v>
      </c>
      <c r="Y123" s="1189">
        <v>2</v>
      </c>
      <c r="Z123" s="1189">
        <v>4.5</v>
      </c>
      <c r="AA123" s="1189">
        <v>0.216005</v>
      </c>
      <c r="AB123" s="1189">
        <v>3.7999999999999999E-2</v>
      </c>
      <c r="AC123" s="1189">
        <v>4.6875</v>
      </c>
      <c r="AD123" s="1189">
        <v>0.25</v>
      </c>
      <c r="AE123" s="1189">
        <v>30</v>
      </c>
      <c r="AF123" s="1193">
        <v>4.1875</v>
      </c>
      <c r="AG123" s="1193">
        <v>4</v>
      </c>
      <c r="AH123" s="1189">
        <f t="shared" si="65"/>
        <v>2.0470416666666664</v>
      </c>
      <c r="AI123" s="1189">
        <f t="shared" si="42"/>
        <v>2.671875</v>
      </c>
      <c r="AJ123" s="1189">
        <f t="shared" si="43"/>
        <v>9.3186801979754001</v>
      </c>
      <c r="AK123" s="1189">
        <f t="shared" si="71"/>
        <v>8.8633409924032343</v>
      </c>
      <c r="AL123" s="1189">
        <f t="shared" si="66"/>
        <v>0.16083833333333333</v>
      </c>
      <c r="AM123" s="1189">
        <f t="shared" si="44"/>
        <v>11.474176293384597</v>
      </c>
      <c r="AN123" s="1189">
        <f t="shared" si="67"/>
        <v>6.25E-2</v>
      </c>
      <c r="AO123" s="1189">
        <f t="shared" si="47"/>
        <v>3.9528383333333332</v>
      </c>
      <c r="AP123" s="1189">
        <f t="shared" si="68"/>
        <v>4.2561616666666664</v>
      </c>
      <c r="AQ123" s="1189">
        <f t="shared" si="69"/>
        <v>7.0002499999999995E-2</v>
      </c>
      <c r="AR123" s="1193">
        <f t="shared" si="70"/>
        <v>5.7667614076535862</v>
      </c>
      <c r="AS123" s="1194">
        <f t="shared" si="45"/>
        <v>2.6135653519133966</v>
      </c>
    </row>
    <row r="124" spans="1:45" ht="11.1" customHeight="1">
      <c r="A124" s="1188" t="s">
        <v>10957</v>
      </c>
      <c r="B124" s="1188" t="s">
        <v>10936</v>
      </c>
      <c r="C124" s="1188" t="s">
        <v>10936</v>
      </c>
      <c r="D124" s="1188" t="s">
        <v>10936</v>
      </c>
      <c r="E124" s="1188" t="s">
        <v>10936</v>
      </c>
      <c r="F124" s="1188" t="s">
        <v>10936</v>
      </c>
      <c r="G124" s="1189">
        <v>6</v>
      </c>
      <c r="H124" s="1189">
        <v>2.8125</v>
      </c>
      <c r="I124" s="1190">
        <f t="shared" si="37"/>
        <v>74.999882812500005</v>
      </c>
      <c r="J124" s="1191">
        <f t="shared" si="50"/>
        <v>18160.856115073304</v>
      </c>
      <c r="K124" s="1191">
        <f t="shared" si="51"/>
        <v>30147.208431295261</v>
      </c>
      <c r="L124" s="1191">
        <f t="shared" si="52"/>
        <v>831540.30549704842</v>
      </c>
      <c r="M124" s="1190">
        <f t="shared" si="38"/>
        <v>2.8095123141024447</v>
      </c>
      <c r="N124" s="1190">
        <f t="shared" si="39"/>
        <v>1.1460630245940053</v>
      </c>
      <c r="O124" s="1190">
        <f t="shared" si="40"/>
        <v>0.32273364272046462</v>
      </c>
      <c r="P124" s="1192">
        <f t="shared" si="48"/>
        <v>30147.208431295261</v>
      </c>
      <c r="Q124" s="1192">
        <f t="shared" si="62"/>
        <v>18160.856115073304</v>
      </c>
      <c r="R124" s="1192">
        <f t="shared" si="63"/>
        <v>45759.155654644594</v>
      </c>
      <c r="S124" s="1192">
        <f t="shared" si="64"/>
        <v>25999.52025832079</v>
      </c>
      <c r="T124" s="1192">
        <f t="shared" si="49"/>
        <v>831540.30549704842</v>
      </c>
      <c r="U124" s="1192">
        <f t="shared" si="41"/>
        <v>1760279.6044357459</v>
      </c>
      <c r="V124" s="1189">
        <v>110000</v>
      </c>
      <c r="W124" s="1189">
        <v>62500</v>
      </c>
      <c r="X124" s="1189">
        <v>4.4169999999999998</v>
      </c>
      <c r="Y124" s="1189">
        <v>2</v>
      </c>
      <c r="Z124" s="1189">
        <v>4.5</v>
      </c>
      <c r="AA124" s="1189">
        <v>0.216005</v>
      </c>
      <c r="AB124" s="1189">
        <v>3.7999999999999999E-2</v>
      </c>
      <c r="AC124" s="1189">
        <v>4.6875</v>
      </c>
      <c r="AD124" s="1189">
        <v>0.25</v>
      </c>
      <c r="AE124" s="1189">
        <v>30</v>
      </c>
      <c r="AF124" s="1193">
        <v>4.1875</v>
      </c>
      <c r="AG124" s="1193">
        <v>4</v>
      </c>
      <c r="AH124" s="1189">
        <f t="shared" si="65"/>
        <v>2.0470416666666664</v>
      </c>
      <c r="AI124" s="1189">
        <f t="shared" si="42"/>
        <v>2.671875</v>
      </c>
      <c r="AJ124" s="1189">
        <f t="shared" si="43"/>
        <v>8.0147965282726066</v>
      </c>
      <c r="AK124" s="1189">
        <f t="shared" si="71"/>
        <v>7.5594573227004398</v>
      </c>
      <c r="AL124" s="1189">
        <f t="shared" si="66"/>
        <v>0.16083833333333333</v>
      </c>
      <c r="AM124" s="1189">
        <f t="shared" si="44"/>
        <v>11.474176293384597</v>
      </c>
      <c r="AN124" s="1189">
        <f t="shared" si="67"/>
        <v>6.25E-2</v>
      </c>
      <c r="AO124" s="1189">
        <f t="shared" si="47"/>
        <v>3.9528383333333332</v>
      </c>
      <c r="AP124" s="1189">
        <f t="shared" si="68"/>
        <v>4.2561616666666664</v>
      </c>
      <c r="AQ124" s="1189">
        <f t="shared" si="69"/>
        <v>7.0002499999999995E-2</v>
      </c>
      <c r="AR124" s="1193">
        <f t="shared" si="70"/>
        <v>5.6209768619700595</v>
      </c>
      <c r="AS124" s="1194">
        <f t="shared" si="45"/>
        <v>2.5771192154925151</v>
      </c>
    </row>
    <row r="125" spans="1:45" ht="11.1" customHeight="1">
      <c r="A125" s="1188" t="s">
        <v>10957</v>
      </c>
      <c r="B125" s="1188" t="s">
        <v>10936</v>
      </c>
      <c r="C125" s="1188" t="s">
        <v>10936</v>
      </c>
      <c r="D125" s="1188" t="s">
        <v>10936</v>
      </c>
      <c r="E125" s="1188" t="s">
        <v>10936</v>
      </c>
      <c r="F125" s="1188" t="s">
        <v>10936</v>
      </c>
      <c r="G125" s="1189">
        <v>6.25</v>
      </c>
      <c r="H125" s="1189">
        <v>1.75</v>
      </c>
      <c r="I125" s="1190">
        <f t="shared" si="37"/>
        <v>96.12</v>
      </c>
      <c r="J125" s="1191">
        <f t="shared" si="50"/>
        <v>27300.05290605464</v>
      </c>
      <c r="K125" s="1191">
        <f t="shared" si="51"/>
        <v>46197.481771111285</v>
      </c>
      <c r="L125" s="1191">
        <f t="shared" si="52"/>
        <v>1250347.7402055862</v>
      </c>
      <c r="M125" s="1190">
        <f t="shared" si="38"/>
        <v>2.7381623625372136</v>
      </c>
      <c r="N125" s="1190">
        <f t="shared" si="39"/>
        <v>1.4687966673144699</v>
      </c>
      <c r="O125" s="1190">
        <f t="shared" si="40"/>
        <v>0.12494971649029345</v>
      </c>
      <c r="P125" s="1192">
        <f t="shared" si="48"/>
        <v>46197.481771111285</v>
      </c>
      <c r="Q125" s="1192">
        <f t="shared" si="62"/>
        <v>27300.05290605464</v>
      </c>
      <c r="R125" s="1192">
        <f t="shared" si="63"/>
        <v>56409.556688935882</v>
      </c>
      <c r="S125" s="1192">
        <f t="shared" si="64"/>
        <v>32050.884482349928</v>
      </c>
      <c r="T125" s="1192">
        <f t="shared" si="49"/>
        <v>1250347.7402055862</v>
      </c>
      <c r="U125" s="1192">
        <f t="shared" si="41"/>
        <v>2024860.6107302611</v>
      </c>
      <c r="V125" s="1189">
        <v>110000</v>
      </c>
      <c r="W125" s="1189">
        <v>62500</v>
      </c>
      <c r="X125" s="1189">
        <v>4.4169999999999998</v>
      </c>
      <c r="Y125" s="1189">
        <v>2</v>
      </c>
      <c r="Z125" s="1189">
        <v>4.5</v>
      </c>
      <c r="AA125" s="1189">
        <v>0.216005</v>
      </c>
      <c r="AB125" s="1189">
        <v>3.7999999999999999E-2</v>
      </c>
      <c r="AC125" s="1189">
        <v>4.6875</v>
      </c>
      <c r="AD125" s="1189">
        <v>0.25</v>
      </c>
      <c r="AE125" s="1189">
        <v>30</v>
      </c>
      <c r="AF125" s="1193">
        <v>4.1875</v>
      </c>
      <c r="AG125" s="1193">
        <v>4</v>
      </c>
      <c r="AH125" s="1189">
        <f t="shared" si="65"/>
        <v>2.0470416666666664</v>
      </c>
      <c r="AI125" s="1189">
        <f t="shared" si="42"/>
        <v>2.734375</v>
      </c>
      <c r="AJ125" s="1189">
        <f t="shared" si="43"/>
        <v>11.822136843804767</v>
      </c>
      <c r="AK125" s="1189">
        <f t="shared" si="71"/>
        <v>11.366797638232601</v>
      </c>
      <c r="AL125" s="1189">
        <f t="shared" si="66"/>
        <v>0.16083833333333333</v>
      </c>
      <c r="AM125" s="1189">
        <f t="shared" si="44"/>
        <v>13.879458168789281</v>
      </c>
      <c r="AN125" s="1189">
        <f t="shared" si="67"/>
        <v>6.25E-2</v>
      </c>
      <c r="AO125" s="1189">
        <f t="shared" si="47"/>
        <v>3.9528383333333332</v>
      </c>
      <c r="AP125" s="1189">
        <f t="shared" si="68"/>
        <v>4.2561616666666664</v>
      </c>
      <c r="AQ125" s="1189">
        <f t="shared" si="69"/>
        <v>7.0002499999999995E-2</v>
      </c>
      <c r="AR125" s="1193">
        <f t="shared" si="70"/>
        <v>6.0368068656204974</v>
      </c>
      <c r="AS125" s="1194">
        <f t="shared" si="45"/>
        <v>2.6810767164051246</v>
      </c>
    </row>
    <row r="126" spans="1:45" ht="11.1" customHeight="1">
      <c r="A126" s="1188" t="s">
        <v>10957</v>
      </c>
      <c r="B126" s="1188" t="s">
        <v>10936</v>
      </c>
      <c r="C126" s="1188" t="s">
        <v>10936</v>
      </c>
      <c r="D126" s="1188" t="s">
        <v>10936</v>
      </c>
      <c r="E126" s="1188" t="s">
        <v>10936</v>
      </c>
      <c r="F126" s="1188" t="s">
        <v>10936</v>
      </c>
      <c r="G126" s="1189">
        <v>6.25</v>
      </c>
      <c r="H126" s="1189">
        <v>2</v>
      </c>
      <c r="I126" s="1190">
        <f t="shared" si="37"/>
        <v>93.616874999999993</v>
      </c>
      <c r="J126" s="1191">
        <f t="shared" si="50"/>
        <v>25509.489897210737</v>
      </c>
      <c r="K126" s="1191">
        <f t="shared" si="51"/>
        <v>43052.615129843551</v>
      </c>
      <c r="L126" s="1191">
        <f t="shared" si="52"/>
        <v>1169353.5546052244</v>
      </c>
      <c r="M126" s="1190">
        <f t="shared" si="38"/>
        <v>2.7962422193053329</v>
      </c>
      <c r="N126" s="1190">
        <f t="shared" si="39"/>
        <v>1.4305467541031556</v>
      </c>
      <c r="O126" s="1190">
        <f t="shared" si="40"/>
        <v>0.16319962970160778</v>
      </c>
      <c r="P126" s="1192">
        <f t="shared" si="48"/>
        <v>43052.615129843551</v>
      </c>
      <c r="Q126" s="1192">
        <f t="shared" si="62"/>
        <v>25509.489897210737</v>
      </c>
      <c r="R126" s="1192">
        <f t="shared" si="63"/>
        <v>56210.687113250264</v>
      </c>
      <c r="S126" s="1192">
        <f t="shared" si="64"/>
        <v>31937.890405255836</v>
      </c>
      <c r="T126" s="1192">
        <f t="shared" si="49"/>
        <v>1169353.5546052244</v>
      </c>
      <c r="U126" s="1192">
        <f t="shared" si="41"/>
        <v>2024860.6107302611</v>
      </c>
      <c r="V126" s="1189">
        <v>110000</v>
      </c>
      <c r="W126" s="1189">
        <v>62500</v>
      </c>
      <c r="X126" s="1189">
        <v>4.4169999999999998</v>
      </c>
      <c r="Y126" s="1189">
        <v>2</v>
      </c>
      <c r="Z126" s="1189">
        <v>4.5</v>
      </c>
      <c r="AA126" s="1189">
        <v>0.216005</v>
      </c>
      <c r="AB126" s="1189">
        <v>3.7999999999999999E-2</v>
      </c>
      <c r="AC126" s="1189">
        <v>4.6875</v>
      </c>
      <c r="AD126" s="1189">
        <v>0.25</v>
      </c>
      <c r="AE126" s="1189">
        <v>30</v>
      </c>
      <c r="AF126" s="1193">
        <v>4.1875</v>
      </c>
      <c r="AG126" s="1193">
        <v>4</v>
      </c>
      <c r="AH126" s="1189">
        <f t="shared" si="65"/>
        <v>2.0470416666666664</v>
      </c>
      <c r="AI126" s="1189">
        <f t="shared" si="42"/>
        <v>2.734375</v>
      </c>
      <c r="AJ126" s="1189">
        <f t="shared" si="43"/>
        <v>11.08582606561966</v>
      </c>
      <c r="AK126" s="1189">
        <f t="shared" si="71"/>
        <v>10.630486860047494</v>
      </c>
      <c r="AL126" s="1189">
        <f t="shared" si="66"/>
        <v>0.16083833333333333</v>
      </c>
      <c r="AM126" s="1189">
        <f t="shared" si="44"/>
        <v>13.879458168789281</v>
      </c>
      <c r="AN126" s="1189">
        <f t="shared" si="67"/>
        <v>6.25E-2</v>
      </c>
      <c r="AO126" s="1189">
        <f t="shared" si="47"/>
        <v>3.9528383333333332</v>
      </c>
      <c r="AP126" s="1189">
        <f t="shared" si="68"/>
        <v>4.2561616666666664</v>
      </c>
      <c r="AQ126" s="1189">
        <f t="shared" si="69"/>
        <v>7.0002499999999995E-2</v>
      </c>
      <c r="AR126" s="1193">
        <f t="shared" si="70"/>
        <v>5.9586522916514246</v>
      </c>
      <c r="AS126" s="1194">
        <f t="shared" si="45"/>
        <v>2.6615380729128564</v>
      </c>
    </row>
    <row r="127" spans="1:45" ht="11.1" customHeight="1">
      <c r="A127" s="1188" t="s">
        <v>10957</v>
      </c>
      <c r="B127" s="1188" t="s">
        <v>10936</v>
      </c>
      <c r="C127" s="1188" t="s">
        <v>10936</v>
      </c>
      <c r="D127" s="1188" t="s">
        <v>10936</v>
      </c>
      <c r="E127" s="1188" t="s">
        <v>10936</v>
      </c>
      <c r="F127" s="1188" t="s">
        <v>10936</v>
      </c>
      <c r="G127" s="1189">
        <v>6.25</v>
      </c>
      <c r="H127" s="1189">
        <v>2.25</v>
      </c>
      <c r="I127" s="1190">
        <f t="shared" si="37"/>
        <v>90.78</v>
      </c>
      <c r="J127" s="1191">
        <f t="shared" si="50"/>
        <v>23493.334828221348</v>
      </c>
      <c r="K127" s="1191">
        <f t="shared" si="51"/>
        <v>39511.681383869938</v>
      </c>
      <c r="L127" s="1191">
        <f t="shared" si="52"/>
        <v>1077560.1442581476</v>
      </c>
      <c r="M127" s="1190">
        <f t="shared" si="38"/>
        <v>2.8852434527321704</v>
      </c>
      <c r="N127" s="1190">
        <f t="shared" si="39"/>
        <v>1.3871968524636662</v>
      </c>
      <c r="O127" s="1190">
        <f t="shared" si="40"/>
        <v>0.20654953134109735</v>
      </c>
      <c r="P127" s="1192">
        <f t="shared" si="48"/>
        <v>39511.681383869938</v>
      </c>
      <c r="Q127" s="1192">
        <f t="shared" si="62"/>
        <v>23493.334828221348</v>
      </c>
      <c r="R127" s="1192">
        <f t="shared" si="63"/>
        <v>55982.100401073469</v>
      </c>
      <c r="S127" s="1192">
        <f t="shared" si="64"/>
        <v>31808.011591519014</v>
      </c>
      <c r="T127" s="1192">
        <f t="shared" si="49"/>
        <v>1077560.1442581476</v>
      </c>
      <c r="U127" s="1192">
        <f t="shared" si="41"/>
        <v>2024860.6107302611</v>
      </c>
      <c r="V127" s="1189">
        <v>110000</v>
      </c>
      <c r="W127" s="1189">
        <v>62500</v>
      </c>
      <c r="X127" s="1189">
        <v>4.4169999999999998</v>
      </c>
      <c r="Y127" s="1189">
        <v>2</v>
      </c>
      <c r="Z127" s="1189">
        <v>4.5</v>
      </c>
      <c r="AA127" s="1189">
        <v>0.216005</v>
      </c>
      <c r="AB127" s="1189">
        <v>3.7999999999999999E-2</v>
      </c>
      <c r="AC127" s="1189">
        <v>4.6875</v>
      </c>
      <c r="AD127" s="1189">
        <v>0.25</v>
      </c>
      <c r="AE127" s="1189">
        <v>30</v>
      </c>
      <c r="AF127" s="1193">
        <v>4.1875</v>
      </c>
      <c r="AG127" s="1193">
        <v>4</v>
      </c>
      <c r="AH127" s="1189">
        <f t="shared" si="65"/>
        <v>2.0470416666666664</v>
      </c>
      <c r="AI127" s="1189">
        <f t="shared" si="42"/>
        <v>2.734375</v>
      </c>
      <c r="AJ127" s="1189">
        <f t="shared" si="43"/>
        <v>10.25134051700987</v>
      </c>
      <c r="AK127" s="1189">
        <f t="shared" si="71"/>
        <v>9.7960013114377045</v>
      </c>
      <c r="AL127" s="1189">
        <f t="shared" si="66"/>
        <v>0.16083833333333333</v>
      </c>
      <c r="AM127" s="1189">
        <f t="shared" si="44"/>
        <v>13.879458168789281</v>
      </c>
      <c r="AN127" s="1189">
        <f t="shared" si="67"/>
        <v>6.25E-2</v>
      </c>
      <c r="AO127" s="1189">
        <f t="shared" si="47"/>
        <v>3.9528383333333332</v>
      </c>
      <c r="AP127" s="1189">
        <f t="shared" si="68"/>
        <v>4.2561616666666664</v>
      </c>
      <c r="AQ127" s="1189">
        <f t="shared" si="69"/>
        <v>7.0002499999999995E-2</v>
      </c>
      <c r="AR127" s="1193">
        <f t="shared" si="70"/>
        <v>5.8688190577664576</v>
      </c>
      <c r="AS127" s="1194">
        <f t="shared" si="45"/>
        <v>2.6390797644416146</v>
      </c>
    </row>
    <row r="128" spans="1:45" ht="11.1" customHeight="1">
      <c r="A128" s="1188" t="s">
        <v>10957</v>
      </c>
      <c r="B128" s="1188" t="s">
        <v>10936</v>
      </c>
      <c r="C128" s="1188" t="s">
        <v>10936</v>
      </c>
      <c r="D128" s="1188" t="s">
        <v>10936</v>
      </c>
      <c r="E128" s="1188" t="s">
        <v>10936</v>
      </c>
      <c r="F128" s="1188" t="s">
        <v>10936</v>
      </c>
      <c r="G128" s="1189">
        <v>6.25</v>
      </c>
      <c r="H128" s="1189">
        <v>2.5</v>
      </c>
      <c r="I128" s="1190">
        <f t="shared" si="37"/>
        <v>87.609375</v>
      </c>
      <c r="J128" s="1191">
        <f t="shared" si="50"/>
        <v>21256.859507584672</v>
      </c>
      <c r="K128" s="1191">
        <f t="shared" si="51"/>
        <v>35584.00447525896</v>
      </c>
      <c r="L128" s="1191">
        <f t="shared" si="52"/>
        <v>974967.50916435581</v>
      </c>
      <c r="M128" s="1190">
        <f t="shared" si="38"/>
        <v>3.0193176788372664</v>
      </c>
      <c r="N128" s="1190">
        <f t="shared" si="39"/>
        <v>1.3387469623960011</v>
      </c>
      <c r="O128" s="1190">
        <f t="shared" si="40"/>
        <v>0.25499942140876219</v>
      </c>
      <c r="P128" s="1192">
        <f t="shared" si="48"/>
        <v>35584.00447525896</v>
      </c>
      <c r="Q128" s="1192">
        <f t="shared" si="62"/>
        <v>21256.859507584672</v>
      </c>
      <c r="R128" s="1192">
        <f t="shared" si="63"/>
        <v>55722.407838723273</v>
      </c>
      <c r="S128" s="1192">
        <f t="shared" si="64"/>
        <v>31660.458999274586</v>
      </c>
      <c r="T128" s="1192">
        <f t="shared" si="49"/>
        <v>974967.50916435581</v>
      </c>
      <c r="U128" s="1192">
        <f t="shared" si="41"/>
        <v>2024860.6107302611</v>
      </c>
      <c r="V128" s="1189">
        <v>110000</v>
      </c>
      <c r="W128" s="1189">
        <v>62500</v>
      </c>
      <c r="X128" s="1189">
        <v>4.4169999999999998</v>
      </c>
      <c r="Y128" s="1189">
        <v>2</v>
      </c>
      <c r="Z128" s="1189">
        <v>4.5</v>
      </c>
      <c r="AA128" s="1189">
        <v>0.216005</v>
      </c>
      <c r="AB128" s="1189">
        <v>3.7999999999999999E-2</v>
      </c>
      <c r="AC128" s="1189">
        <v>4.6875</v>
      </c>
      <c r="AD128" s="1189">
        <v>0.25</v>
      </c>
      <c r="AE128" s="1189">
        <v>30</v>
      </c>
      <c r="AF128" s="1193">
        <v>4.1875</v>
      </c>
      <c r="AG128" s="1193">
        <v>4</v>
      </c>
      <c r="AH128" s="1189">
        <f t="shared" si="65"/>
        <v>2.0470416666666664</v>
      </c>
      <c r="AI128" s="1189">
        <f t="shared" si="42"/>
        <v>2.734375</v>
      </c>
      <c r="AJ128" s="1189">
        <f t="shared" si="43"/>
        <v>9.3186801979754001</v>
      </c>
      <c r="AK128" s="1189">
        <f t="shared" si="71"/>
        <v>8.8633409924032343</v>
      </c>
      <c r="AL128" s="1189">
        <f t="shared" si="66"/>
        <v>0.16083833333333333</v>
      </c>
      <c r="AM128" s="1189">
        <f t="shared" si="44"/>
        <v>13.879458168789281</v>
      </c>
      <c r="AN128" s="1189">
        <f t="shared" si="67"/>
        <v>6.25E-2</v>
      </c>
      <c r="AO128" s="1189">
        <f t="shared" si="47"/>
        <v>3.9528383333333332</v>
      </c>
      <c r="AP128" s="1189">
        <f t="shared" si="68"/>
        <v>4.2561616666666664</v>
      </c>
      <c r="AQ128" s="1189">
        <f t="shared" si="69"/>
        <v>7.0002499999999995E-2</v>
      </c>
      <c r="AR128" s="1193">
        <f t="shared" si="70"/>
        <v>5.7667614076535862</v>
      </c>
      <c r="AS128" s="1194">
        <f t="shared" si="45"/>
        <v>2.6135653519133966</v>
      </c>
    </row>
    <row r="129" spans="1:45" ht="11.1" customHeight="1">
      <c r="A129" s="1188" t="s">
        <v>10957</v>
      </c>
      <c r="B129" s="1188" t="s">
        <v>10936</v>
      </c>
      <c r="C129" s="1188" t="s">
        <v>10936</v>
      </c>
      <c r="D129" s="1188" t="s">
        <v>10936</v>
      </c>
      <c r="E129" s="1188" t="s">
        <v>10936</v>
      </c>
      <c r="F129" s="1188" t="s">
        <v>10936</v>
      </c>
      <c r="G129" s="1189">
        <v>6.25</v>
      </c>
      <c r="H129" s="1189">
        <v>2.8125</v>
      </c>
      <c r="I129" s="1190">
        <f t="shared" si="37"/>
        <v>83.1767578125</v>
      </c>
      <c r="J129" s="1191">
        <f t="shared" si="50"/>
        <v>18160.856115073304</v>
      </c>
      <c r="K129" s="1191">
        <f t="shared" si="51"/>
        <v>30147.208431295261</v>
      </c>
      <c r="L129" s="1191">
        <f t="shared" si="52"/>
        <v>831540.30549704842</v>
      </c>
      <c r="M129" s="1190">
        <f t="shared" si="38"/>
        <v>3.2865760522607381</v>
      </c>
      <c r="N129" s="1190">
        <f t="shared" si="39"/>
        <v>1.2710127410842988</v>
      </c>
      <c r="O129" s="1190">
        <f t="shared" si="40"/>
        <v>0.32273364272046462</v>
      </c>
      <c r="P129" s="1192">
        <f t="shared" si="48"/>
        <v>30147.208431295261</v>
      </c>
      <c r="Q129" s="1192">
        <f t="shared" si="62"/>
        <v>18160.856115073304</v>
      </c>
      <c r="R129" s="1192">
        <f t="shared" si="63"/>
        <v>55351.44924642035</v>
      </c>
      <c r="S129" s="1192">
        <f t="shared" si="64"/>
        <v>31449.687071829743</v>
      </c>
      <c r="T129" s="1192">
        <f t="shared" si="49"/>
        <v>831540.30549704842</v>
      </c>
      <c r="U129" s="1192">
        <f t="shared" si="41"/>
        <v>2024860.6107302611</v>
      </c>
      <c r="V129" s="1189">
        <v>110000</v>
      </c>
      <c r="W129" s="1189">
        <v>62500</v>
      </c>
      <c r="X129" s="1189">
        <v>4.4169999999999998</v>
      </c>
      <c r="Y129" s="1189">
        <v>2</v>
      </c>
      <c r="Z129" s="1189">
        <v>4.5</v>
      </c>
      <c r="AA129" s="1189">
        <v>0.216005</v>
      </c>
      <c r="AB129" s="1189">
        <v>3.7999999999999999E-2</v>
      </c>
      <c r="AC129" s="1189">
        <v>4.6875</v>
      </c>
      <c r="AD129" s="1189">
        <v>0.25</v>
      </c>
      <c r="AE129" s="1189">
        <v>30</v>
      </c>
      <c r="AF129" s="1193">
        <v>4.1875</v>
      </c>
      <c r="AG129" s="1193">
        <v>4</v>
      </c>
      <c r="AH129" s="1189">
        <f t="shared" si="65"/>
        <v>2.0470416666666664</v>
      </c>
      <c r="AI129" s="1189">
        <f t="shared" si="42"/>
        <v>2.734375</v>
      </c>
      <c r="AJ129" s="1189">
        <f t="shared" si="43"/>
        <v>8.0147965282726066</v>
      </c>
      <c r="AK129" s="1189">
        <f t="shared" si="71"/>
        <v>7.5594573227004398</v>
      </c>
      <c r="AL129" s="1189">
        <f t="shared" si="66"/>
        <v>0.16083833333333333</v>
      </c>
      <c r="AM129" s="1189">
        <f t="shared" si="44"/>
        <v>13.879458168789281</v>
      </c>
      <c r="AN129" s="1189">
        <f t="shared" si="67"/>
        <v>6.25E-2</v>
      </c>
      <c r="AO129" s="1189">
        <f t="shared" si="47"/>
        <v>3.9528383333333332</v>
      </c>
      <c r="AP129" s="1189">
        <f t="shared" si="68"/>
        <v>4.2561616666666664</v>
      </c>
      <c r="AQ129" s="1189">
        <f t="shared" si="69"/>
        <v>7.0002499999999995E-2</v>
      </c>
      <c r="AR129" s="1193">
        <f t="shared" si="70"/>
        <v>5.6209768619700595</v>
      </c>
      <c r="AS129" s="1194">
        <f t="shared" si="45"/>
        <v>2.5771192154925151</v>
      </c>
    </row>
    <row r="130" spans="1:45" ht="11.1" customHeight="1">
      <c r="A130" s="1188" t="s">
        <v>10957</v>
      </c>
      <c r="B130" s="1188" t="s">
        <v>10936</v>
      </c>
      <c r="C130" s="1188" t="s">
        <v>10936</v>
      </c>
      <c r="D130" s="1188" t="s">
        <v>10936</v>
      </c>
      <c r="E130" s="1188" t="s">
        <v>10936</v>
      </c>
      <c r="F130" s="1188" t="s">
        <v>10936</v>
      </c>
      <c r="G130" s="1189">
        <v>6.5</v>
      </c>
      <c r="H130" s="1189">
        <v>1.75</v>
      </c>
      <c r="I130" s="1190">
        <f t="shared" ref="I130:I193" si="72">(G130^2-H130^2)*2.67</f>
        <v>104.63062499999999</v>
      </c>
      <c r="J130" s="1191">
        <f t="shared" si="50"/>
        <v>27300.05290605464</v>
      </c>
      <c r="K130" s="1191">
        <f t="shared" si="51"/>
        <v>46197.481771111285</v>
      </c>
      <c r="L130" s="1191">
        <f t="shared" si="52"/>
        <v>1250347.7402055862</v>
      </c>
      <c r="M130" s="1190">
        <f t="shared" ref="M130:M193" si="73">((G130^4-AO130^4)/G130)/((AP130^4-H130^4)/AP130)</f>
        <v>3.1652425787501075</v>
      </c>
      <c r="N130" s="1190">
        <f t="shared" ref="N130:N193" si="74">(PI()/4*(G130^2-H130^2)/144*1)*7.48052</f>
        <v>1.5988463722329389</v>
      </c>
      <c r="O130" s="1190">
        <f t="shared" ref="O130:O193" si="75">(PI()/4*(H130)^2/144*1)*7.48052</f>
        <v>0.12494971649029345</v>
      </c>
      <c r="P130" s="1192">
        <f t="shared" si="48"/>
        <v>46197.481771111285</v>
      </c>
      <c r="Q130" s="1192">
        <f t="shared" si="62"/>
        <v>27300.05290605464</v>
      </c>
      <c r="R130" s="1192">
        <f t="shared" si="63"/>
        <v>66584.22473892961</v>
      </c>
      <c r="S130" s="1192">
        <f t="shared" si="64"/>
        <v>37831.945874391829</v>
      </c>
      <c r="T130" s="1192">
        <f t="shared" si="49"/>
        <v>1250347.7402055862</v>
      </c>
      <c r="U130" s="1192">
        <f t="shared" ref="U130:U193" si="76">V130*(PI()*(G130/2)^2-(PI()*(AO130/2)^2))</f>
        <v>2300240.8417714913</v>
      </c>
      <c r="V130" s="1189">
        <v>110000</v>
      </c>
      <c r="W130" s="1189">
        <v>62500</v>
      </c>
      <c r="X130" s="1189">
        <v>4.4169999999999998</v>
      </c>
      <c r="Y130" s="1189">
        <v>2</v>
      </c>
      <c r="Z130" s="1189">
        <v>4.5</v>
      </c>
      <c r="AA130" s="1189">
        <v>0.216005</v>
      </c>
      <c r="AB130" s="1189">
        <v>3.7999999999999999E-2</v>
      </c>
      <c r="AC130" s="1189">
        <v>4.6875</v>
      </c>
      <c r="AD130" s="1189">
        <v>0.25</v>
      </c>
      <c r="AE130" s="1189">
        <v>30</v>
      </c>
      <c r="AF130" s="1193">
        <v>4.1875</v>
      </c>
      <c r="AG130" s="1193">
        <v>4</v>
      </c>
      <c r="AH130" s="1189">
        <f t="shared" si="65"/>
        <v>2.0470416666666664</v>
      </c>
      <c r="AI130" s="1189">
        <f t="shared" ref="AI130:AI193" si="77">(G130+AC130)/4</f>
        <v>2.796875</v>
      </c>
      <c r="AJ130" s="1189">
        <f t="shared" ref="AJ130:AJ193" si="78">PI()*((X130-AL130)^2-H130^2)/4</f>
        <v>11.822136843804767</v>
      </c>
      <c r="AK130" s="1189">
        <f t="shared" si="71"/>
        <v>11.366797638232601</v>
      </c>
      <c r="AL130" s="1189">
        <f t="shared" si="66"/>
        <v>0.16083833333333333</v>
      </c>
      <c r="AM130" s="1189">
        <f t="shared" ref="AM130:AM193" si="79">PI()*(G130^2-(AC130-AN130)^2)/4</f>
        <v>16.382914814618648</v>
      </c>
      <c r="AN130" s="1189">
        <f t="shared" si="67"/>
        <v>6.25E-2</v>
      </c>
      <c r="AO130" s="1189">
        <f t="shared" si="47"/>
        <v>3.9528383333333332</v>
      </c>
      <c r="AP130" s="1189">
        <f t="shared" si="68"/>
        <v>4.2561616666666664</v>
      </c>
      <c r="AQ130" s="1189">
        <f t="shared" si="69"/>
        <v>7.0002499999999995E-2</v>
      </c>
      <c r="AR130" s="1193">
        <f t="shared" si="70"/>
        <v>6.0368068656204974</v>
      </c>
      <c r="AS130" s="1194">
        <f t="shared" ref="AS130:AS193" si="80">IF(G130&lt;=AR130,AI130,1/4*(AR130+AC130))</f>
        <v>2.6810767164051246</v>
      </c>
    </row>
    <row r="131" spans="1:45" ht="11.1" customHeight="1">
      <c r="A131" s="1188" t="s">
        <v>10957</v>
      </c>
      <c r="B131" s="1188" t="s">
        <v>10936</v>
      </c>
      <c r="C131" s="1188" t="s">
        <v>10936</v>
      </c>
      <c r="D131" s="1188" t="s">
        <v>10936</v>
      </c>
      <c r="E131" s="1188" t="s">
        <v>10936</v>
      </c>
      <c r="F131" s="1188" t="s">
        <v>10936</v>
      </c>
      <c r="G131" s="1189">
        <v>6.5</v>
      </c>
      <c r="H131" s="1189">
        <v>2</v>
      </c>
      <c r="I131" s="1190">
        <f t="shared" si="72"/>
        <v>102.1275</v>
      </c>
      <c r="J131" s="1191">
        <f t="shared" si="50"/>
        <v>25509.489897210737</v>
      </c>
      <c r="K131" s="1191">
        <f t="shared" si="51"/>
        <v>43052.615129843551</v>
      </c>
      <c r="L131" s="1191">
        <f t="shared" si="52"/>
        <v>1169353.5546052244</v>
      </c>
      <c r="M131" s="1190">
        <f t="shared" si="73"/>
        <v>3.2323813423695933</v>
      </c>
      <c r="N131" s="1190">
        <f t="shared" si="74"/>
        <v>1.5605964590216246</v>
      </c>
      <c r="O131" s="1190">
        <f t="shared" si="75"/>
        <v>0.16319962970160778</v>
      </c>
      <c r="P131" s="1192">
        <f t="shared" si="48"/>
        <v>43052.615129843551</v>
      </c>
      <c r="Q131" s="1192">
        <f t="shared" si="62"/>
        <v>25509.489897210737</v>
      </c>
      <c r="R131" s="1192">
        <f t="shared" si="63"/>
        <v>66349.48478884979</v>
      </c>
      <c r="S131" s="1192">
        <f t="shared" si="64"/>
        <v>37698.570902755564</v>
      </c>
      <c r="T131" s="1192">
        <f t="shared" si="49"/>
        <v>1169353.5546052244</v>
      </c>
      <c r="U131" s="1192">
        <f t="shared" si="76"/>
        <v>2300240.8417714913</v>
      </c>
      <c r="V131" s="1189">
        <v>110000</v>
      </c>
      <c r="W131" s="1189">
        <v>62500</v>
      </c>
      <c r="X131" s="1189">
        <v>4.4169999999999998</v>
      </c>
      <c r="Y131" s="1189">
        <v>2</v>
      </c>
      <c r="Z131" s="1189">
        <v>4.5</v>
      </c>
      <c r="AA131" s="1189">
        <v>0.216005</v>
      </c>
      <c r="AB131" s="1189">
        <v>3.7999999999999999E-2</v>
      </c>
      <c r="AC131" s="1189">
        <v>4.6875</v>
      </c>
      <c r="AD131" s="1189">
        <v>0.25</v>
      </c>
      <c r="AE131" s="1189">
        <v>30</v>
      </c>
      <c r="AF131" s="1193">
        <v>4.1875</v>
      </c>
      <c r="AG131" s="1193">
        <v>4</v>
      </c>
      <c r="AH131" s="1189">
        <f t="shared" si="65"/>
        <v>2.0470416666666664</v>
      </c>
      <c r="AI131" s="1189">
        <f t="shared" si="77"/>
        <v>2.796875</v>
      </c>
      <c r="AJ131" s="1189">
        <f t="shared" si="78"/>
        <v>11.08582606561966</v>
      </c>
      <c r="AK131" s="1189">
        <f t="shared" si="71"/>
        <v>10.630486860047494</v>
      </c>
      <c r="AL131" s="1189">
        <f t="shared" si="66"/>
        <v>0.16083833333333333</v>
      </c>
      <c r="AM131" s="1189">
        <f t="shared" si="79"/>
        <v>16.382914814618648</v>
      </c>
      <c r="AN131" s="1189">
        <f t="shared" si="67"/>
        <v>6.25E-2</v>
      </c>
      <c r="AO131" s="1189">
        <f t="shared" ref="AO131:AO198" si="81">X131-(((Z131-0.625-AD131)*Y131)/12)+2*AQ131</f>
        <v>3.9528383333333332</v>
      </c>
      <c r="AP131" s="1189">
        <f t="shared" si="68"/>
        <v>4.2561616666666664</v>
      </c>
      <c r="AQ131" s="1189">
        <f t="shared" si="69"/>
        <v>7.0002499999999995E-2</v>
      </c>
      <c r="AR131" s="1193">
        <f t="shared" si="70"/>
        <v>5.9586522916514246</v>
      </c>
      <c r="AS131" s="1194">
        <f t="shared" si="80"/>
        <v>2.6615380729128564</v>
      </c>
    </row>
    <row r="132" spans="1:45" ht="11.1" customHeight="1">
      <c r="A132" s="1188" t="s">
        <v>10957</v>
      </c>
      <c r="B132" s="1188" t="s">
        <v>10936</v>
      </c>
      <c r="C132" s="1188" t="s">
        <v>10936</v>
      </c>
      <c r="D132" s="1188" t="s">
        <v>10936</v>
      </c>
      <c r="E132" s="1188" t="s">
        <v>10936</v>
      </c>
      <c r="F132" s="1188" t="s">
        <v>10936</v>
      </c>
      <c r="G132" s="1189">
        <v>6.5</v>
      </c>
      <c r="H132" s="1189">
        <v>2.25</v>
      </c>
      <c r="I132" s="1190">
        <f t="shared" si="72"/>
        <v>99.290624999999991</v>
      </c>
      <c r="J132" s="1191">
        <f t="shared" si="50"/>
        <v>23493.334828221348</v>
      </c>
      <c r="K132" s="1191">
        <f t="shared" si="51"/>
        <v>39511.681383869938</v>
      </c>
      <c r="L132" s="1191">
        <f t="shared" si="52"/>
        <v>1077560.1442581476</v>
      </c>
      <c r="M132" s="1190">
        <f t="shared" si="73"/>
        <v>3.3352643917673168</v>
      </c>
      <c r="N132" s="1190">
        <f t="shared" si="74"/>
        <v>1.5172465573821348</v>
      </c>
      <c r="O132" s="1190">
        <f t="shared" si="75"/>
        <v>0.20654953134109735</v>
      </c>
      <c r="P132" s="1192">
        <f t="shared" ref="P132:P199" si="82">(V132*AK132/12)*((AD132/2/PI())+((AH132*0.08)/COS(AE132*PI()/180))+(AS132*0.08))</f>
        <v>39511.681383869938</v>
      </c>
      <c r="Q132" s="1192">
        <f t="shared" si="62"/>
        <v>23493.334828221348</v>
      </c>
      <c r="R132" s="1192">
        <f t="shared" si="63"/>
        <v>66079.667582168957</v>
      </c>
      <c r="S132" s="1192">
        <f t="shared" si="64"/>
        <v>37545.265671686902</v>
      </c>
      <c r="T132" s="1192">
        <f t="shared" ref="T132:T199" si="83">V132*AK132</f>
        <v>1077560.1442581476</v>
      </c>
      <c r="U132" s="1192">
        <f t="shared" si="76"/>
        <v>2300240.8417714913</v>
      </c>
      <c r="V132" s="1189">
        <v>110000</v>
      </c>
      <c r="W132" s="1189">
        <v>62500</v>
      </c>
      <c r="X132" s="1189">
        <v>4.4169999999999998</v>
      </c>
      <c r="Y132" s="1189">
        <v>2</v>
      </c>
      <c r="Z132" s="1189">
        <v>4.5</v>
      </c>
      <c r="AA132" s="1189">
        <v>0.216005</v>
      </c>
      <c r="AB132" s="1189">
        <v>3.7999999999999999E-2</v>
      </c>
      <c r="AC132" s="1189">
        <v>4.6875</v>
      </c>
      <c r="AD132" s="1189">
        <v>0.25</v>
      </c>
      <c r="AE132" s="1189">
        <v>30</v>
      </c>
      <c r="AF132" s="1193">
        <v>4.1875</v>
      </c>
      <c r="AG132" s="1193">
        <v>4</v>
      </c>
      <c r="AH132" s="1189">
        <f t="shared" si="65"/>
        <v>2.0470416666666664</v>
      </c>
      <c r="AI132" s="1189">
        <f t="shared" si="77"/>
        <v>2.796875</v>
      </c>
      <c r="AJ132" s="1189">
        <f t="shared" si="78"/>
        <v>10.25134051700987</v>
      </c>
      <c r="AK132" s="1189">
        <f t="shared" si="71"/>
        <v>9.7960013114377045</v>
      </c>
      <c r="AL132" s="1189">
        <f t="shared" si="66"/>
        <v>0.16083833333333333</v>
      </c>
      <c r="AM132" s="1189">
        <f t="shared" si="79"/>
        <v>16.382914814618648</v>
      </c>
      <c r="AN132" s="1189">
        <f t="shared" si="67"/>
        <v>6.25E-2</v>
      </c>
      <c r="AO132" s="1189">
        <f t="shared" si="81"/>
        <v>3.9528383333333332</v>
      </c>
      <c r="AP132" s="1189">
        <f t="shared" si="68"/>
        <v>4.2561616666666664</v>
      </c>
      <c r="AQ132" s="1189">
        <f t="shared" si="69"/>
        <v>7.0002499999999995E-2</v>
      </c>
      <c r="AR132" s="1193">
        <f t="shared" si="70"/>
        <v>5.8688190577664576</v>
      </c>
      <c r="AS132" s="1194">
        <f t="shared" si="80"/>
        <v>2.6390797644416146</v>
      </c>
    </row>
    <row r="133" spans="1:45" ht="11.1" customHeight="1">
      <c r="A133" s="1188" t="s">
        <v>10957</v>
      </c>
      <c r="B133" s="1188" t="s">
        <v>10936</v>
      </c>
      <c r="C133" s="1188" t="s">
        <v>10936</v>
      </c>
      <c r="D133" s="1188" t="s">
        <v>10936</v>
      </c>
      <c r="E133" s="1188" t="s">
        <v>10936</v>
      </c>
      <c r="F133" s="1188" t="s">
        <v>10936</v>
      </c>
      <c r="G133" s="1189">
        <v>6.5</v>
      </c>
      <c r="H133" s="1189">
        <v>2.5</v>
      </c>
      <c r="I133" s="1190">
        <f t="shared" si="72"/>
        <v>96.12</v>
      </c>
      <c r="J133" s="1191">
        <f t="shared" si="50"/>
        <v>21256.859507584672</v>
      </c>
      <c r="K133" s="1191">
        <f t="shared" si="51"/>
        <v>35584.00447525896</v>
      </c>
      <c r="L133" s="1191">
        <f t="shared" si="52"/>
        <v>974967.50916435581</v>
      </c>
      <c r="M133" s="1190">
        <f t="shared" si="73"/>
        <v>3.4902506171961063</v>
      </c>
      <c r="N133" s="1190">
        <f t="shared" si="74"/>
        <v>1.4687966673144699</v>
      </c>
      <c r="O133" s="1190">
        <f t="shared" si="75"/>
        <v>0.25499942140876219</v>
      </c>
      <c r="P133" s="1192">
        <f t="shared" si="82"/>
        <v>35584.00447525896</v>
      </c>
      <c r="Q133" s="1192">
        <f t="shared" si="62"/>
        <v>21256.859507584672</v>
      </c>
      <c r="R133" s="1192">
        <f t="shared" si="63"/>
        <v>65773.133921039407</v>
      </c>
      <c r="S133" s="1192">
        <f t="shared" si="64"/>
        <v>37371.098818772392</v>
      </c>
      <c r="T133" s="1192">
        <f t="shared" si="83"/>
        <v>974967.50916435581</v>
      </c>
      <c r="U133" s="1192">
        <f t="shared" si="76"/>
        <v>2300240.8417714913</v>
      </c>
      <c r="V133" s="1189">
        <v>110000</v>
      </c>
      <c r="W133" s="1189">
        <v>62500</v>
      </c>
      <c r="X133" s="1189">
        <v>4.4169999999999998</v>
      </c>
      <c r="Y133" s="1189">
        <v>2</v>
      </c>
      <c r="Z133" s="1189">
        <v>4.5</v>
      </c>
      <c r="AA133" s="1189">
        <v>0.216005</v>
      </c>
      <c r="AB133" s="1189">
        <v>3.7999999999999999E-2</v>
      </c>
      <c r="AC133" s="1189">
        <v>4.6875</v>
      </c>
      <c r="AD133" s="1189">
        <v>0.25</v>
      </c>
      <c r="AE133" s="1189">
        <v>30</v>
      </c>
      <c r="AF133" s="1193">
        <v>4.1875</v>
      </c>
      <c r="AG133" s="1193">
        <v>4</v>
      </c>
      <c r="AH133" s="1189">
        <f t="shared" si="65"/>
        <v>2.0470416666666664</v>
      </c>
      <c r="AI133" s="1189">
        <f t="shared" si="77"/>
        <v>2.796875</v>
      </c>
      <c r="AJ133" s="1189">
        <f t="shared" si="78"/>
        <v>9.3186801979754001</v>
      </c>
      <c r="AK133" s="1189">
        <f t="shared" si="71"/>
        <v>8.8633409924032343</v>
      </c>
      <c r="AL133" s="1189">
        <f t="shared" si="66"/>
        <v>0.16083833333333333</v>
      </c>
      <c r="AM133" s="1189">
        <f t="shared" si="79"/>
        <v>16.382914814618648</v>
      </c>
      <c r="AN133" s="1189">
        <f t="shared" si="67"/>
        <v>6.25E-2</v>
      </c>
      <c r="AO133" s="1189">
        <f t="shared" si="81"/>
        <v>3.9528383333333332</v>
      </c>
      <c r="AP133" s="1189">
        <f t="shared" si="68"/>
        <v>4.2561616666666664</v>
      </c>
      <c r="AQ133" s="1189">
        <f t="shared" si="69"/>
        <v>7.0002499999999995E-2</v>
      </c>
      <c r="AR133" s="1193">
        <f t="shared" si="70"/>
        <v>5.7667614076535862</v>
      </c>
      <c r="AS133" s="1194">
        <f t="shared" si="80"/>
        <v>2.6135653519133966</v>
      </c>
    </row>
    <row r="134" spans="1:45" ht="11.1" customHeight="1">
      <c r="A134" s="1188" t="s">
        <v>10957</v>
      </c>
      <c r="B134" s="1188" t="s">
        <v>10936</v>
      </c>
      <c r="C134" s="1188" t="s">
        <v>10936</v>
      </c>
      <c r="D134" s="1188" t="s">
        <v>10936</v>
      </c>
      <c r="E134" s="1188" t="s">
        <v>10936</v>
      </c>
      <c r="F134" s="1188" t="s">
        <v>10936</v>
      </c>
      <c r="G134" s="1189">
        <v>6.5</v>
      </c>
      <c r="H134" s="1189">
        <v>2.8125</v>
      </c>
      <c r="I134" s="1190">
        <f t="shared" si="72"/>
        <v>91.687382812500005</v>
      </c>
      <c r="J134" s="1191">
        <f t="shared" si="50"/>
        <v>18160.856115073304</v>
      </c>
      <c r="K134" s="1191">
        <f t="shared" si="51"/>
        <v>30147.208431295261</v>
      </c>
      <c r="L134" s="1191">
        <f t="shared" si="52"/>
        <v>831540.30549704842</v>
      </c>
      <c r="M134" s="1190">
        <f t="shared" si="73"/>
        <v>3.7991941607424478</v>
      </c>
      <c r="N134" s="1190">
        <f t="shared" si="74"/>
        <v>1.4010624460027676</v>
      </c>
      <c r="O134" s="1190">
        <f t="shared" si="75"/>
        <v>0.32273364272046462</v>
      </c>
      <c r="P134" s="1192">
        <f t="shared" si="82"/>
        <v>30147.208431295261</v>
      </c>
      <c r="Q134" s="1192">
        <f t="shared" si="62"/>
        <v>18160.856115073304</v>
      </c>
      <c r="R134" s="1192">
        <f t="shared" si="63"/>
        <v>65335.265025615525</v>
      </c>
      <c r="S134" s="1192">
        <f t="shared" si="64"/>
        <v>37122.309673645192</v>
      </c>
      <c r="T134" s="1192">
        <f t="shared" si="83"/>
        <v>831540.30549704842</v>
      </c>
      <c r="U134" s="1192">
        <f t="shared" si="76"/>
        <v>2300240.8417714913</v>
      </c>
      <c r="V134" s="1189">
        <v>110000</v>
      </c>
      <c r="W134" s="1189">
        <v>62500</v>
      </c>
      <c r="X134" s="1189">
        <v>4.4169999999999998</v>
      </c>
      <c r="Y134" s="1189">
        <v>2</v>
      </c>
      <c r="Z134" s="1189">
        <v>4.5</v>
      </c>
      <c r="AA134" s="1189">
        <v>0.216005</v>
      </c>
      <c r="AB134" s="1189">
        <v>3.7999999999999999E-2</v>
      </c>
      <c r="AC134" s="1189">
        <v>4.6875</v>
      </c>
      <c r="AD134" s="1189">
        <v>0.25</v>
      </c>
      <c r="AE134" s="1189">
        <v>30</v>
      </c>
      <c r="AF134" s="1193">
        <v>4.1875</v>
      </c>
      <c r="AG134" s="1193">
        <v>4</v>
      </c>
      <c r="AH134" s="1189">
        <f t="shared" si="65"/>
        <v>2.0470416666666664</v>
      </c>
      <c r="AI134" s="1189">
        <f t="shared" si="77"/>
        <v>2.796875</v>
      </c>
      <c r="AJ134" s="1189">
        <f t="shared" si="78"/>
        <v>8.0147965282726066</v>
      </c>
      <c r="AK134" s="1189">
        <f t="shared" si="71"/>
        <v>7.5594573227004398</v>
      </c>
      <c r="AL134" s="1189">
        <f t="shared" si="66"/>
        <v>0.16083833333333333</v>
      </c>
      <c r="AM134" s="1189">
        <f t="shared" si="79"/>
        <v>16.382914814618648</v>
      </c>
      <c r="AN134" s="1189">
        <f t="shared" si="67"/>
        <v>6.25E-2</v>
      </c>
      <c r="AO134" s="1189">
        <f t="shared" si="81"/>
        <v>3.9528383333333332</v>
      </c>
      <c r="AP134" s="1189">
        <f t="shared" si="68"/>
        <v>4.2561616666666664</v>
      </c>
      <c r="AQ134" s="1189">
        <f t="shared" si="69"/>
        <v>7.0002499999999995E-2</v>
      </c>
      <c r="AR134" s="1193">
        <f t="shared" si="70"/>
        <v>5.6209768619700595</v>
      </c>
      <c r="AS134" s="1194">
        <f t="shared" si="80"/>
        <v>2.5771192154925151</v>
      </c>
    </row>
    <row r="135" spans="1:45" ht="11.1" customHeight="1">
      <c r="A135" s="1188" t="s">
        <v>10958</v>
      </c>
      <c r="B135" s="1188" t="s">
        <v>10959</v>
      </c>
      <c r="C135" s="1188" t="s">
        <v>10960</v>
      </c>
      <c r="D135" s="1188" t="s">
        <v>10961</v>
      </c>
      <c r="E135" s="1188" t="s">
        <v>10962</v>
      </c>
      <c r="F135" s="1188" t="s">
        <v>10963</v>
      </c>
      <c r="G135" s="1189">
        <v>5.625</v>
      </c>
      <c r="H135" s="1189">
        <v>3.375</v>
      </c>
      <c r="I135" s="1190">
        <f t="shared" si="72"/>
        <v>54.067499999999995</v>
      </c>
      <c r="J135" s="1191">
        <f t="shared" si="50"/>
        <v>15027.234813807905</v>
      </c>
      <c r="K135" s="1191">
        <f t="shared" si="51"/>
        <v>23742.3491730727</v>
      </c>
      <c r="L135" s="1191">
        <f t="shared" si="52"/>
        <v>634306.80821866728</v>
      </c>
      <c r="M135" s="1190">
        <f t="shared" si="73"/>
        <v>2.078507732071246</v>
      </c>
      <c r="N135" s="1190">
        <f t="shared" si="74"/>
        <v>0.82619812536438941</v>
      </c>
      <c r="O135" s="1190">
        <f t="shared" si="75"/>
        <v>0.46473644551746901</v>
      </c>
      <c r="P135" s="1192">
        <f>(V135*AK135/12)*((AD135/2/PI())+((AH135*0.08)/COS(AE135*PI()/180))+(AS135*0.08))</f>
        <v>23742.3491730727</v>
      </c>
      <c r="Q135" s="1192">
        <f>(W135*AJ135/12)*((AD135/2/PI())+((AH135*0.08)/COS(AE135*PI()/180))+(AS135*0.08))</f>
        <v>15703.994647515579</v>
      </c>
      <c r="R135" s="1192">
        <f>V135*AM135*((AD135/PI())/2+AH135*0.08/COS(AE135*PI()/180)+AS135*0.08)/12</f>
        <v>26447.933272301914</v>
      </c>
      <c r="S135" s="1192">
        <f>W135*AM135*((AD135/PI())/2+AH135*0.08/COS(AE135*PI()/180)+AS135*0.08)/12</f>
        <v>15027.234813807905</v>
      </c>
      <c r="T135" s="1192">
        <f>V135*AK135</f>
        <v>634306.80821866728</v>
      </c>
      <c r="U135" s="1192">
        <f t="shared" si="76"/>
        <v>1237135.5744525932</v>
      </c>
      <c r="V135" s="1189">
        <v>110000</v>
      </c>
      <c r="W135" s="1189">
        <v>62500</v>
      </c>
      <c r="X135" s="1189">
        <v>4.6260000000000003</v>
      </c>
      <c r="Y135" s="1189">
        <v>2</v>
      </c>
      <c r="Z135" s="1189">
        <v>4.5</v>
      </c>
      <c r="AA135" s="1189">
        <v>0.216005</v>
      </c>
      <c r="AB135" s="1189">
        <v>3.7999999999999999E-2</v>
      </c>
      <c r="AC135" s="1189">
        <v>4.90625</v>
      </c>
      <c r="AD135" s="1189">
        <v>0.25</v>
      </c>
      <c r="AE135" s="1189">
        <v>30</v>
      </c>
      <c r="AF135" s="1193">
        <v>4.328125</v>
      </c>
      <c r="AG135" s="1193">
        <v>4.203125</v>
      </c>
      <c r="AH135" s="1189">
        <f>(X135+(X135-(Z135-0.625)*Y135/12))/4</f>
        <v>2.1515416666666667</v>
      </c>
      <c r="AI135" s="1189">
        <f t="shared" si="77"/>
        <v>2.6328125</v>
      </c>
      <c r="AJ135" s="1189">
        <f t="shared" si="78"/>
        <v>6.7128324318950163</v>
      </c>
      <c r="AK135" s="1189">
        <f t="shared" si="71"/>
        <v>5.7664255292606112</v>
      </c>
      <c r="AL135" s="1189">
        <f>2*((AA135/2)-AB135)+Y135/8/12</f>
        <v>0.16083833333333333</v>
      </c>
      <c r="AM135" s="1189">
        <f t="shared" si="79"/>
        <v>6.4235445492711225</v>
      </c>
      <c r="AN135" s="1189">
        <f>Y135*3/8/12</f>
        <v>6.25E-2</v>
      </c>
      <c r="AO135" s="1189">
        <f>X135-(((Z135-0.625-AD135)*Y135)/12)+2*AQ135</f>
        <v>4.1618383333333338</v>
      </c>
      <c r="AP135" s="1189">
        <f>X135-2*AQ135-Y135/8/12</f>
        <v>4.4651616666666669</v>
      </c>
      <c r="AQ135" s="1189">
        <f>AA135/2-AB135</f>
        <v>7.0002499999999995E-2</v>
      </c>
      <c r="AR135" s="1193">
        <f>SQRT(4/PI()*AJ135+(AC135-AN135)^2)</f>
        <v>5.6576459567535196</v>
      </c>
      <c r="AS135" s="1194">
        <f t="shared" si="80"/>
        <v>2.6328125</v>
      </c>
    </row>
    <row r="136" spans="1:45" ht="11.1" customHeight="1">
      <c r="A136" s="1188" t="s">
        <v>10958</v>
      </c>
      <c r="B136" s="1188" t="s">
        <v>10959</v>
      </c>
      <c r="C136" s="1188" t="s">
        <v>10960</v>
      </c>
      <c r="D136" s="1188" t="s">
        <v>10961</v>
      </c>
      <c r="E136" s="1188" t="s">
        <v>10962</v>
      </c>
      <c r="F136" s="1188" t="s">
        <v>10963</v>
      </c>
      <c r="G136" s="1189">
        <v>5.75</v>
      </c>
      <c r="H136" s="1189">
        <v>2.25</v>
      </c>
      <c r="I136" s="1190">
        <f t="shared" si="72"/>
        <v>74.759999999999991</v>
      </c>
      <c r="J136" s="1191">
        <f t="shared" si="50"/>
        <v>17737.911563079884</v>
      </c>
      <c r="K136" s="1191">
        <f t="shared" si="51"/>
        <v>31218.724351020599</v>
      </c>
      <c r="L136" s="1191">
        <f t="shared" si="52"/>
        <v>1181017.5610211098</v>
      </c>
      <c r="M136" s="1190">
        <f t="shared" si="73"/>
        <v>1.6561546165784986</v>
      </c>
      <c r="N136" s="1190">
        <f t="shared" si="74"/>
        <v>1.1423974079112544</v>
      </c>
      <c r="O136" s="1190">
        <f t="shared" si="75"/>
        <v>0.20654953134109735</v>
      </c>
      <c r="P136" s="1192">
        <f t="shared" si="82"/>
        <v>44451.989436138145</v>
      </c>
      <c r="Q136" s="1192">
        <f t="shared" si="62"/>
        <v>27483.158712620207</v>
      </c>
      <c r="R136" s="1192">
        <f t="shared" si="63"/>
        <v>31218.724351020599</v>
      </c>
      <c r="S136" s="1192">
        <f t="shared" si="64"/>
        <v>17737.911563079884</v>
      </c>
      <c r="T136" s="1192">
        <f t="shared" si="83"/>
        <v>1181017.5610211098</v>
      </c>
      <c r="U136" s="1192">
        <f t="shared" si="76"/>
        <v>1359976.7559464753</v>
      </c>
      <c r="V136" s="1189">
        <v>110000</v>
      </c>
      <c r="W136" s="1189">
        <v>62500</v>
      </c>
      <c r="X136" s="1189">
        <v>4.6260000000000003</v>
      </c>
      <c r="Y136" s="1189">
        <v>2</v>
      </c>
      <c r="Z136" s="1189">
        <v>4.5</v>
      </c>
      <c r="AA136" s="1189">
        <v>0.216005</v>
      </c>
      <c r="AB136" s="1189">
        <v>3.7999999999999999E-2</v>
      </c>
      <c r="AC136" s="1189">
        <v>4.90625</v>
      </c>
      <c r="AD136" s="1189">
        <v>0.25</v>
      </c>
      <c r="AE136" s="1189">
        <v>30</v>
      </c>
      <c r="AF136" s="1193">
        <v>4.328125</v>
      </c>
      <c r="AG136" s="1193">
        <v>4.203125</v>
      </c>
      <c r="AH136" s="1189">
        <f t="shared" si="65"/>
        <v>2.1515416666666667</v>
      </c>
      <c r="AI136" s="1189">
        <f t="shared" si="77"/>
        <v>2.6640625</v>
      </c>
      <c r="AJ136" s="1189">
        <f t="shared" si="78"/>
        <v>11.682930184644494</v>
      </c>
      <c r="AK136" s="1189">
        <f t="shared" si="71"/>
        <v>10.736523282010088</v>
      </c>
      <c r="AL136" s="1189">
        <f t="shared" si="66"/>
        <v>0.16083833333333333</v>
      </c>
      <c r="AM136" s="1189">
        <f t="shared" si="79"/>
        <v>7.5402825628518695</v>
      </c>
      <c r="AN136" s="1189">
        <f t="shared" si="67"/>
        <v>6.25E-2</v>
      </c>
      <c r="AO136" s="1189">
        <f t="shared" si="81"/>
        <v>4.1618383333333338</v>
      </c>
      <c r="AP136" s="1189">
        <f t="shared" si="68"/>
        <v>4.4651616666666669</v>
      </c>
      <c r="AQ136" s="1189">
        <f t="shared" si="69"/>
        <v>7.0002499999999995E-2</v>
      </c>
      <c r="AR136" s="1193">
        <f t="shared" si="70"/>
        <v>6.1916946607507581</v>
      </c>
      <c r="AS136" s="1194">
        <f t="shared" si="80"/>
        <v>2.6640625</v>
      </c>
    </row>
    <row r="137" spans="1:45" ht="11.1" customHeight="1">
      <c r="A137" s="1188" t="s">
        <v>10958</v>
      </c>
      <c r="B137" s="1188" t="s">
        <v>10959</v>
      </c>
      <c r="C137" s="1188" t="s">
        <v>10960</v>
      </c>
      <c r="D137" s="1188" t="s">
        <v>10961</v>
      </c>
      <c r="E137" s="1188" t="s">
        <v>10962</v>
      </c>
      <c r="F137" s="1188" t="s">
        <v>10963</v>
      </c>
      <c r="G137" s="1189">
        <v>5.75</v>
      </c>
      <c r="H137" s="1189">
        <v>2.5</v>
      </c>
      <c r="I137" s="1190">
        <f t="shared" si="72"/>
        <v>71.589375000000004</v>
      </c>
      <c r="J137" s="1191">
        <f t="shared" si="50"/>
        <v>17737.911563079884</v>
      </c>
      <c r="K137" s="1191">
        <f t="shared" si="51"/>
        <v>31218.724351020599</v>
      </c>
      <c r="L137" s="1191">
        <f t="shared" si="52"/>
        <v>1078424.9259273179</v>
      </c>
      <c r="M137" s="1190">
        <f t="shared" si="73"/>
        <v>1.7182224758383862</v>
      </c>
      <c r="N137" s="1190">
        <f t="shared" si="74"/>
        <v>1.0939475178435898</v>
      </c>
      <c r="O137" s="1190">
        <f t="shared" si="75"/>
        <v>0.25499942140876219</v>
      </c>
      <c r="P137" s="1192">
        <f t="shared" si="82"/>
        <v>40590.533957464446</v>
      </c>
      <c r="Q137" s="1192">
        <f t="shared" si="62"/>
        <v>25289.149917919247</v>
      </c>
      <c r="R137" s="1192">
        <f t="shared" si="63"/>
        <v>31218.724351020599</v>
      </c>
      <c r="S137" s="1192">
        <f t="shared" si="64"/>
        <v>17737.911563079884</v>
      </c>
      <c r="T137" s="1192">
        <f t="shared" si="83"/>
        <v>1078424.9259273179</v>
      </c>
      <c r="U137" s="1192">
        <f t="shared" si="76"/>
        <v>1359976.7559464753</v>
      </c>
      <c r="V137" s="1189">
        <v>110000</v>
      </c>
      <c r="W137" s="1189">
        <v>62500</v>
      </c>
      <c r="X137" s="1189">
        <v>4.6260000000000003</v>
      </c>
      <c r="Y137" s="1189">
        <v>2</v>
      </c>
      <c r="Z137" s="1189">
        <v>4.5</v>
      </c>
      <c r="AA137" s="1189">
        <v>0.216005</v>
      </c>
      <c r="AB137" s="1189">
        <v>3.7999999999999999E-2</v>
      </c>
      <c r="AC137" s="1189">
        <v>4.90625</v>
      </c>
      <c r="AD137" s="1189">
        <v>0.25</v>
      </c>
      <c r="AE137" s="1189">
        <v>30</v>
      </c>
      <c r="AF137" s="1193">
        <v>4.328125</v>
      </c>
      <c r="AG137" s="1193">
        <v>4.203125</v>
      </c>
      <c r="AH137" s="1189">
        <f t="shared" si="65"/>
        <v>2.1515416666666667</v>
      </c>
      <c r="AI137" s="1189">
        <f t="shared" si="77"/>
        <v>2.6640625</v>
      </c>
      <c r="AJ137" s="1189">
        <f t="shared" si="78"/>
        <v>10.750269865610024</v>
      </c>
      <c r="AK137" s="1189">
        <f t="shared" si="71"/>
        <v>9.803862962975618</v>
      </c>
      <c r="AL137" s="1189">
        <f t="shared" si="66"/>
        <v>0.16083833333333333</v>
      </c>
      <c r="AM137" s="1189">
        <f t="shared" si="79"/>
        <v>7.5402825628518695</v>
      </c>
      <c r="AN137" s="1189">
        <f t="shared" si="67"/>
        <v>6.25E-2</v>
      </c>
      <c r="AO137" s="1189">
        <f t="shared" si="81"/>
        <v>4.1618383333333338</v>
      </c>
      <c r="AP137" s="1189">
        <f t="shared" si="68"/>
        <v>4.4651616666666669</v>
      </c>
      <c r="AQ137" s="1189">
        <f t="shared" si="69"/>
        <v>7.0002499999999995E-2</v>
      </c>
      <c r="AR137" s="1193">
        <f t="shared" si="70"/>
        <v>6.0950457563474822</v>
      </c>
      <c r="AS137" s="1194">
        <f t="shared" si="80"/>
        <v>2.6640625</v>
      </c>
    </row>
    <row r="138" spans="1:45" ht="11.1" customHeight="1">
      <c r="A138" s="1188" t="s">
        <v>10958</v>
      </c>
      <c r="B138" s="1188" t="s">
        <v>10959</v>
      </c>
      <c r="C138" s="1188" t="s">
        <v>10960</v>
      </c>
      <c r="D138" s="1188" t="s">
        <v>10961</v>
      </c>
      <c r="E138" s="1188" t="s">
        <v>10962</v>
      </c>
      <c r="F138" s="1188" t="s">
        <v>10963</v>
      </c>
      <c r="G138" s="1189">
        <v>5.75</v>
      </c>
      <c r="H138" s="1189">
        <v>2.8125</v>
      </c>
      <c r="I138" s="1190">
        <f t="shared" si="72"/>
        <v>67.156757812500004</v>
      </c>
      <c r="J138" s="1191">
        <f t="shared" si="50"/>
        <v>17737.911563079884</v>
      </c>
      <c r="K138" s="1191">
        <f t="shared" si="51"/>
        <v>31218.724351020599</v>
      </c>
      <c r="L138" s="1191">
        <f t="shared" si="52"/>
        <v>934997.72226001055</v>
      </c>
      <c r="M138" s="1190">
        <f t="shared" si="73"/>
        <v>1.8388174781200115</v>
      </c>
      <c r="N138" s="1190">
        <f t="shared" si="74"/>
        <v>1.0262132965318871</v>
      </c>
      <c r="O138" s="1190">
        <f t="shared" si="75"/>
        <v>0.32273364272046462</v>
      </c>
      <c r="P138" s="1192">
        <f t="shared" si="82"/>
        <v>35192.11758102919</v>
      </c>
      <c r="Q138" s="1192">
        <f t="shared" si="62"/>
        <v>22221.867885853757</v>
      </c>
      <c r="R138" s="1192">
        <f t="shared" si="63"/>
        <v>31218.724351020599</v>
      </c>
      <c r="S138" s="1192">
        <f t="shared" si="64"/>
        <v>17737.911563079884</v>
      </c>
      <c r="T138" s="1192">
        <f t="shared" si="83"/>
        <v>934997.72226001055</v>
      </c>
      <c r="U138" s="1192">
        <f t="shared" si="76"/>
        <v>1359976.7559464753</v>
      </c>
      <c r="V138" s="1189">
        <v>110000</v>
      </c>
      <c r="W138" s="1189">
        <v>62500</v>
      </c>
      <c r="X138" s="1189">
        <v>4.6260000000000003</v>
      </c>
      <c r="Y138" s="1189">
        <v>2</v>
      </c>
      <c r="Z138" s="1189">
        <v>4.5</v>
      </c>
      <c r="AA138" s="1189">
        <v>0.216005</v>
      </c>
      <c r="AB138" s="1189">
        <v>3.7999999999999999E-2</v>
      </c>
      <c r="AC138" s="1189">
        <v>4.90625</v>
      </c>
      <c r="AD138" s="1189">
        <v>0.25</v>
      </c>
      <c r="AE138" s="1189">
        <v>30</v>
      </c>
      <c r="AF138" s="1193">
        <v>4.328125</v>
      </c>
      <c r="AG138" s="1193">
        <v>4.203125</v>
      </c>
      <c r="AH138" s="1189">
        <f t="shared" si="65"/>
        <v>2.1515416666666667</v>
      </c>
      <c r="AI138" s="1189">
        <f t="shared" si="77"/>
        <v>2.6640625</v>
      </c>
      <c r="AJ138" s="1189">
        <f t="shared" si="78"/>
        <v>9.4463861959072286</v>
      </c>
      <c r="AK138" s="1189">
        <f t="shared" si="71"/>
        <v>8.4999792932728226</v>
      </c>
      <c r="AL138" s="1189">
        <f t="shared" si="66"/>
        <v>0.16083833333333333</v>
      </c>
      <c r="AM138" s="1189">
        <f t="shared" si="79"/>
        <v>7.5402825628518695</v>
      </c>
      <c r="AN138" s="1189">
        <f t="shared" si="67"/>
        <v>6.25E-2</v>
      </c>
      <c r="AO138" s="1189">
        <f t="shared" si="81"/>
        <v>4.1618383333333338</v>
      </c>
      <c r="AP138" s="1189">
        <f t="shared" si="68"/>
        <v>4.4651616666666669</v>
      </c>
      <c r="AQ138" s="1189">
        <f t="shared" si="69"/>
        <v>7.0002499999999995E-2</v>
      </c>
      <c r="AR138" s="1193">
        <f t="shared" si="70"/>
        <v>5.9573002712612571</v>
      </c>
      <c r="AS138" s="1194">
        <f t="shared" si="80"/>
        <v>2.6640625</v>
      </c>
    </row>
    <row r="139" spans="1:45" ht="11.1" customHeight="1">
      <c r="A139" s="1188" t="s">
        <v>10958</v>
      </c>
      <c r="B139" s="1188" t="s">
        <v>10959</v>
      </c>
      <c r="C139" s="1188" t="s">
        <v>10960</v>
      </c>
      <c r="D139" s="1188" t="s">
        <v>10961</v>
      </c>
      <c r="E139" s="1188" t="s">
        <v>10962</v>
      </c>
      <c r="F139" s="1188" t="s">
        <v>10963</v>
      </c>
      <c r="G139" s="1189">
        <v>5.75</v>
      </c>
      <c r="H139" s="1189">
        <v>3</v>
      </c>
      <c r="I139" s="1190">
        <f t="shared" si="72"/>
        <v>64.246875000000003</v>
      </c>
      <c r="J139" s="1191">
        <f t="shared" ref="J139:J202" si="84">MIN(S139,Q139)</f>
        <v>17737.911563079884</v>
      </c>
      <c r="K139" s="1191">
        <f t="shared" ref="K139:K202" si="85">MIN(P139,R139)</f>
        <v>31218.724351020599</v>
      </c>
      <c r="L139" s="1191">
        <f t="shared" ref="L139:L202" si="86">MIN(T139,U139)</f>
        <v>840841.98149958986</v>
      </c>
      <c r="M139" s="1190">
        <f t="shared" si="73"/>
        <v>1.9458860910163087</v>
      </c>
      <c r="N139" s="1190">
        <f t="shared" si="74"/>
        <v>0.98174777242373434</v>
      </c>
      <c r="O139" s="1190">
        <f t="shared" si="75"/>
        <v>0.36719916682861747</v>
      </c>
      <c r="P139" s="1192">
        <f t="shared" si="82"/>
        <v>31648.21600685169</v>
      </c>
      <c r="Q139" s="1192">
        <f t="shared" si="62"/>
        <v>20208.287445980179</v>
      </c>
      <c r="R139" s="1192">
        <f t="shared" si="63"/>
        <v>31218.724351020599</v>
      </c>
      <c r="S139" s="1192">
        <f t="shared" si="64"/>
        <v>17737.911563079884</v>
      </c>
      <c r="T139" s="1192">
        <f t="shared" si="83"/>
        <v>840841.98149958986</v>
      </c>
      <c r="U139" s="1192">
        <f t="shared" si="76"/>
        <v>1359976.7559464753</v>
      </c>
      <c r="V139" s="1189">
        <v>110000</v>
      </c>
      <c r="W139" s="1189">
        <v>62500</v>
      </c>
      <c r="X139" s="1189">
        <v>4.6260000000000003</v>
      </c>
      <c r="Y139" s="1189">
        <v>2</v>
      </c>
      <c r="Z139" s="1189">
        <v>4.5</v>
      </c>
      <c r="AA139" s="1189">
        <v>0.216005</v>
      </c>
      <c r="AB139" s="1189">
        <v>3.7999999999999999E-2</v>
      </c>
      <c r="AC139" s="1189">
        <v>4.90625</v>
      </c>
      <c r="AD139" s="1189">
        <v>0.25</v>
      </c>
      <c r="AE139" s="1189">
        <v>30</v>
      </c>
      <c r="AF139" s="1193">
        <v>4.328125</v>
      </c>
      <c r="AG139" s="1193">
        <v>4.203125</v>
      </c>
      <c r="AH139" s="1189">
        <f t="shared" si="65"/>
        <v>2.1515416666666667</v>
      </c>
      <c r="AI139" s="1189">
        <f t="shared" si="77"/>
        <v>2.6640625</v>
      </c>
      <c r="AJ139" s="1189">
        <f t="shared" si="78"/>
        <v>8.5904249162670414</v>
      </c>
      <c r="AK139" s="1189">
        <f t="shared" si="71"/>
        <v>7.6440180136326354</v>
      </c>
      <c r="AL139" s="1189">
        <f t="shared" si="66"/>
        <v>0.16083833333333333</v>
      </c>
      <c r="AM139" s="1189">
        <f t="shared" si="79"/>
        <v>7.5402825628518695</v>
      </c>
      <c r="AN139" s="1189">
        <f t="shared" si="67"/>
        <v>6.25E-2</v>
      </c>
      <c r="AO139" s="1189">
        <f t="shared" si="81"/>
        <v>4.1618383333333338</v>
      </c>
      <c r="AP139" s="1189">
        <f t="shared" si="68"/>
        <v>4.4651616666666669</v>
      </c>
      <c r="AQ139" s="1189">
        <f t="shared" si="69"/>
        <v>7.0002499999999995E-2</v>
      </c>
      <c r="AR139" s="1193">
        <f t="shared" si="70"/>
        <v>5.8651157509438336</v>
      </c>
      <c r="AS139" s="1194">
        <f t="shared" si="80"/>
        <v>2.6640625</v>
      </c>
    </row>
    <row r="140" spans="1:45" ht="11.1" customHeight="1">
      <c r="A140" s="1188" t="s">
        <v>10958</v>
      </c>
      <c r="B140" s="1188" t="s">
        <v>10959</v>
      </c>
      <c r="C140" s="1188" t="s">
        <v>10960</v>
      </c>
      <c r="D140" s="1188" t="s">
        <v>10961</v>
      </c>
      <c r="E140" s="1188" t="s">
        <v>10962</v>
      </c>
      <c r="F140" s="1188" t="s">
        <v>10963</v>
      </c>
      <c r="G140" s="1189">
        <v>5.75</v>
      </c>
      <c r="H140" s="1189">
        <v>3.15625</v>
      </c>
      <c r="I140" s="1190">
        <f t="shared" si="72"/>
        <v>61.678564453124999</v>
      </c>
      <c r="J140" s="1191">
        <f t="shared" si="84"/>
        <v>17737.911563079884</v>
      </c>
      <c r="K140" s="1191">
        <f t="shared" si="85"/>
        <v>28520.310047564206</v>
      </c>
      <c r="L140" s="1191">
        <f t="shared" si="86"/>
        <v>757738.57231588534</v>
      </c>
      <c r="M140" s="1190">
        <f t="shared" si="73"/>
        <v>2.0648800665585871</v>
      </c>
      <c r="N140" s="1190">
        <f t="shared" si="74"/>
        <v>0.94250176772254213</v>
      </c>
      <c r="O140" s="1190">
        <f t="shared" si="75"/>
        <v>0.4064451715298098</v>
      </c>
      <c r="P140" s="1192">
        <f>(V140*AK140/12)*((AD140/2/PI())+((AH140*0.08)/COS(AE140*PI()/180))+(AS140*0.08))</f>
        <v>28520.310047564206</v>
      </c>
      <c r="Q140" s="1192">
        <f>(W140*AJ140/12)*((AD140/2/PI())+((AH140*0.08)/COS(AE140*PI()/180))+(AS140*0.08))</f>
        <v>18431.068150930467</v>
      </c>
      <c r="R140" s="1192">
        <f>V140*AM140*((AD140/PI())/2+AH140*0.08/COS(AE140*PI()/180)+AS140*0.08)/12</f>
        <v>31218.724351020599</v>
      </c>
      <c r="S140" s="1192">
        <f>W140*AM140*((AD140/PI())/2+AH140*0.08/COS(AE140*PI()/180)+AS140*0.08)/12</f>
        <v>17737.911563079884</v>
      </c>
      <c r="T140" s="1192">
        <f>V140*AK140</f>
        <v>757738.57231588534</v>
      </c>
      <c r="U140" s="1192">
        <f t="shared" si="76"/>
        <v>1359976.7559464753</v>
      </c>
      <c r="V140" s="1189">
        <v>110000</v>
      </c>
      <c r="W140" s="1189">
        <v>62500</v>
      </c>
      <c r="X140" s="1189">
        <v>4.6260000000000003</v>
      </c>
      <c r="Y140" s="1189">
        <v>2</v>
      </c>
      <c r="Z140" s="1189">
        <v>4.5</v>
      </c>
      <c r="AA140" s="1189">
        <v>0.216005</v>
      </c>
      <c r="AB140" s="1189">
        <v>3.7999999999999999E-2</v>
      </c>
      <c r="AC140" s="1189">
        <v>4.90625</v>
      </c>
      <c r="AD140" s="1189">
        <v>0.25</v>
      </c>
      <c r="AE140" s="1189">
        <v>30</v>
      </c>
      <c r="AF140" s="1193">
        <v>4.328125</v>
      </c>
      <c r="AG140" s="1193">
        <v>4.203125</v>
      </c>
      <c r="AH140" s="1189">
        <f>(X140+(X140-(Z140-0.625)*Y140/12))/4</f>
        <v>2.1515416666666667</v>
      </c>
      <c r="AI140" s="1189">
        <f t="shared" si="77"/>
        <v>2.6640625</v>
      </c>
      <c r="AJ140" s="1189">
        <f t="shared" si="78"/>
        <v>7.8349393782333623</v>
      </c>
      <c r="AK140" s="1189">
        <f t="shared" si="71"/>
        <v>6.8885324755989572</v>
      </c>
      <c r="AL140" s="1189">
        <f>2*((AA140/2)-AB140)+Y140/8/12</f>
        <v>0.16083833333333333</v>
      </c>
      <c r="AM140" s="1189">
        <f t="shared" si="79"/>
        <v>7.5402825628518695</v>
      </c>
      <c r="AN140" s="1189">
        <f>Y140*3/8/12</f>
        <v>6.25E-2</v>
      </c>
      <c r="AO140" s="1189">
        <f>X140-(((Z140-0.625-AD140)*Y140)/12)+2*AQ140</f>
        <v>4.1618383333333338</v>
      </c>
      <c r="AP140" s="1189">
        <f>X140-2*AQ140-Y140/8/12</f>
        <v>4.4651616666666669</v>
      </c>
      <c r="AQ140" s="1189">
        <f>AA140/2-AB140</f>
        <v>7.0002499999999995E-2</v>
      </c>
      <c r="AR140" s="1193">
        <f>SQRT(4/PI()*AJ140+(AC140-AN140)^2)</f>
        <v>5.7825313409846251</v>
      </c>
      <c r="AS140" s="1194">
        <f t="shared" si="80"/>
        <v>2.6640625</v>
      </c>
    </row>
    <row r="141" spans="1:45" ht="11.1" customHeight="1">
      <c r="A141" s="1188" t="s">
        <v>10958</v>
      </c>
      <c r="B141" s="1188" t="s">
        <v>10959</v>
      </c>
      <c r="C141" s="1188" t="s">
        <v>10960</v>
      </c>
      <c r="D141" s="1188" t="s">
        <v>10961</v>
      </c>
      <c r="E141" s="1188" t="s">
        <v>10962</v>
      </c>
      <c r="F141" s="1188" t="s">
        <v>10963</v>
      </c>
      <c r="G141" s="1189">
        <v>6</v>
      </c>
      <c r="H141" s="1189">
        <v>2.25</v>
      </c>
      <c r="I141" s="1190">
        <f t="shared" si="72"/>
        <v>82.603124999999991</v>
      </c>
      <c r="J141" s="1191">
        <f t="shared" si="84"/>
        <v>23421.638915553976</v>
      </c>
      <c r="K141" s="1191">
        <f t="shared" si="85"/>
        <v>41222.084491374997</v>
      </c>
      <c r="L141" s="1191">
        <f t="shared" si="86"/>
        <v>1181017.5610211098</v>
      </c>
      <c r="M141" s="1190">
        <f t="shared" si="73"/>
        <v>1.9931250231952684</v>
      </c>
      <c r="N141" s="1190">
        <f t="shared" si="74"/>
        <v>1.2622471359733727</v>
      </c>
      <c r="O141" s="1190">
        <f t="shared" si="75"/>
        <v>0.20654953134109735</v>
      </c>
      <c r="P141" s="1192">
        <f t="shared" si="82"/>
        <v>44944.080086563605</v>
      </c>
      <c r="Q141" s="1192">
        <f t="shared" si="62"/>
        <v>27787.401686178655</v>
      </c>
      <c r="R141" s="1192">
        <f t="shared" si="63"/>
        <v>41222.084491374997</v>
      </c>
      <c r="S141" s="1192">
        <f t="shared" si="64"/>
        <v>23421.638915553976</v>
      </c>
      <c r="T141" s="1192">
        <f t="shared" si="83"/>
        <v>1181017.5610211098</v>
      </c>
      <c r="U141" s="1192">
        <f t="shared" si="76"/>
        <v>1613758.537494276</v>
      </c>
      <c r="V141" s="1189">
        <v>110000</v>
      </c>
      <c r="W141" s="1189">
        <v>62500</v>
      </c>
      <c r="X141" s="1189">
        <v>4.6260000000000003</v>
      </c>
      <c r="Y141" s="1189">
        <v>2</v>
      </c>
      <c r="Z141" s="1189">
        <v>4.5</v>
      </c>
      <c r="AA141" s="1189">
        <v>0.216005</v>
      </c>
      <c r="AB141" s="1189">
        <v>3.7999999999999999E-2</v>
      </c>
      <c r="AC141" s="1189">
        <v>4.90625</v>
      </c>
      <c r="AD141" s="1189">
        <v>0.25</v>
      </c>
      <c r="AE141" s="1189">
        <v>30</v>
      </c>
      <c r="AF141" s="1193">
        <v>4.328125</v>
      </c>
      <c r="AG141" s="1193">
        <v>4.203125</v>
      </c>
      <c r="AH141" s="1189">
        <f t="shared" si="65"/>
        <v>2.1515416666666667</v>
      </c>
      <c r="AI141" s="1189">
        <f t="shared" si="77"/>
        <v>2.7265625</v>
      </c>
      <c r="AJ141" s="1189">
        <f t="shared" si="78"/>
        <v>11.682930184644494</v>
      </c>
      <c r="AK141" s="1189">
        <f t="shared" si="71"/>
        <v>10.736523282010088</v>
      </c>
      <c r="AL141" s="1189">
        <f t="shared" si="66"/>
        <v>0.16083833333333333</v>
      </c>
      <c r="AM141" s="1189">
        <f t="shared" si="79"/>
        <v>9.8473896678318731</v>
      </c>
      <c r="AN141" s="1189">
        <f t="shared" si="67"/>
        <v>6.25E-2</v>
      </c>
      <c r="AO141" s="1189">
        <f t="shared" si="81"/>
        <v>4.1618383333333338</v>
      </c>
      <c r="AP141" s="1189">
        <f t="shared" si="68"/>
        <v>4.4651616666666669</v>
      </c>
      <c r="AQ141" s="1189">
        <f t="shared" si="69"/>
        <v>7.0002499999999995E-2</v>
      </c>
      <c r="AR141" s="1193">
        <f t="shared" si="70"/>
        <v>6.1916946607507581</v>
      </c>
      <c r="AS141" s="1194">
        <f t="shared" si="80"/>
        <v>2.7265625</v>
      </c>
    </row>
    <row r="142" spans="1:45" ht="11.1" customHeight="1">
      <c r="A142" s="1188" t="s">
        <v>10958</v>
      </c>
      <c r="B142" s="1188" t="s">
        <v>10959</v>
      </c>
      <c r="C142" s="1188" t="s">
        <v>10960</v>
      </c>
      <c r="D142" s="1188" t="s">
        <v>10961</v>
      </c>
      <c r="E142" s="1188" t="s">
        <v>10962</v>
      </c>
      <c r="F142" s="1188" t="s">
        <v>10963</v>
      </c>
      <c r="G142" s="1189">
        <v>6</v>
      </c>
      <c r="H142" s="1189">
        <v>2.5</v>
      </c>
      <c r="I142" s="1190">
        <f t="shared" si="72"/>
        <v>79.432500000000005</v>
      </c>
      <c r="J142" s="1191">
        <f t="shared" si="84"/>
        <v>23421.638915553976</v>
      </c>
      <c r="K142" s="1191">
        <f t="shared" si="85"/>
        <v>41039.87767660083</v>
      </c>
      <c r="L142" s="1191">
        <f t="shared" si="86"/>
        <v>1078424.9259273179</v>
      </c>
      <c r="M142" s="1190">
        <f t="shared" si="73"/>
        <v>2.0678215534519775</v>
      </c>
      <c r="N142" s="1190">
        <f t="shared" si="74"/>
        <v>1.2137972459057078</v>
      </c>
      <c r="O142" s="1190">
        <f t="shared" si="75"/>
        <v>0.25499942140876219</v>
      </c>
      <c r="P142" s="1192">
        <f t="shared" si="82"/>
        <v>41039.87767660083</v>
      </c>
      <c r="Q142" s="1192">
        <f t="shared" si="62"/>
        <v>25569.104862336175</v>
      </c>
      <c r="R142" s="1192">
        <f t="shared" si="63"/>
        <v>41222.084491374997</v>
      </c>
      <c r="S142" s="1192">
        <f t="shared" si="64"/>
        <v>23421.638915553976</v>
      </c>
      <c r="T142" s="1192">
        <f t="shared" si="83"/>
        <v>1078424.9259273179</v>
      </c>
      <c r="U142" s="1192">
        <f t="shared" si="76"/>
        <v>1613758.537494276</v>
      </c>
      <c r="V142" s="1189">
        <v>110000</v>
      </c>
      <c r="W142" s="1189">
        <v>62500</v>
      </c>
      <c r="X142" s="1189">
        <v>4.6260000000000003</v>
      </c>
      <c r="Y142" s="1189">
        <v>2</v>
      </c>
      <c r="Z142" s="1189">
        <v>4.5</v>
      </c>
      <c r="AA142" s="1189">
        <v>0.216005</v>
      </c>
      <c r="AB142" s="1189">
        <v>3.7999999999999999E-2</v>
      </c>
      <c r="AC142" s="1189">
        <v>4.90625</v>
      </c>
      <c r="AD142" s="1189">
        <v>0.25</v>
      </c>
      <c r="AE142" s="1189">
        <v>30</v>
      </c>
      <c r="AF142" s="1193">
        <v>4.328125</v>
      </c>
      <c r="AG142" s="1193">
        <v>4.203125</v>
      </c>
      <c r="AH142" s="1189">
        <f t="shared" si="65"/>
        <v>2.1515416666666667</v>
      </c>
      <c r="AI142" s="1189">
        <f t="shared" si="77"/>
        <v>2.7265625</v>
      </c>
      <c r="AJ142" s="1189">
        <f t="shared" si="78"/>
        <v>10.750269865610024</v>
      </c>
      <c r="AK142" s="1189">
        <f t="shared" si="71"/>
        <v>9.803862962975618</v>
      </c>
      <c r="AL142" s="1189">
        <f t="shared" si="66"/>
        <v>0.16083833333333333</v>
      </c>
      <c r="AM142" s="1189">
        <f t="shared" si="79"/>
        <v>9.8473896678318731</v>
      </c>
      <c r="AN142" s="1189">
        <f t="shared" si="67"/>
        <v>6.25E-2</v>
      </c>
      <c r="AO142" s="1189">
        <f t="shared" si="81"/>
        <v>4.1618383333333338</v>
      </c>
      <c r="AP142" s="1189">
        <f t="shared" si="68"/>
        <v>4.4651616666666669</v>
      </c>
      <c r="AQ142" s="1189">
        <f t="shared" si="69"/>
        <v>7.0002499999999995E-2</v>
      </c>
      <c r="AR142" s="1193">
        <f t="shared" si="70"/>
        <v>6.0950457563474822</v>
      </c>
      <c r="AS142" s="1194">
        <f t="shared" si="80"/>
        <v>2.7265625</v>
      </c>
    </row>
    <row r="143" spans="1:45" ht="11.1" customHeight="1">
      <c r="A143" s="1188" t="s">
        <v>10958</v>
      </c>
      <c r="B143" s="1188" t="s">
        <v>10959</v>
      </c>
      <c r="C143" s="1188" t="s">
        <v>10960</v>
      </c>
      <c r="D143" s="1188" t="s">
        <v>10961</v>
      </c>
      <c r="E143" s="1188" t="s">
        <v>10962</v>
      </c>
      <c r="F143" s="1188" t="s">
        <v>10963</v>
      </c>
      <c r="G143" s="1189">
        <v>6</v>
      </c>
      <c r="H143" s="1189">
        <v>2.8125</v>
      </c>
      <c r="I143" s="1190">
        <f t="shared" si="72"/>
        <v>74.999882812500005</v>
      </c>
      <c r="J143" s="1191">
        <f t="shared" si="84"/>
        <v>22425.851054692313</v>
      </c>
      <c r="K143" s="1191">
        <f t="shared" si="85"/>
        <v>35515.159716784452</v>
      </c>
      <c r="L143" s="1191">
        <f t="shared" si="86"/>
        <v>934997.72226001055</v>
      </c>
      <c r="M143" s="1190">
        <f t="shared" si="73"/>
        <v>2.2129534839575764</v>
      </c>
      <c r="N143" s="1190">
        <f t="shared" si="74"/>
        <v>1.1460630245940053</v>
      </c>
      <c r="O143" s="1190">
        <f t="shared" si="75"/>
        <v>0.32273364272046462</v>
      </c>
      <c r="P143" s="1192">
        <f t="shared" si="82"/>
        <v>35515.159716784452</v>
      </c>
      <c r="Q143" s="1192">
        <f t="shared" si="62"/>
        <v>22425.851054692313</v>
      </c>
      <c r="R143" s="1192">
        <f t="shared" si="63"/>
        <v>41144.996332314789</v>
      </c>
      <c r="S143" s="1192">
        <f t="shared" si="64"/>
        <v>23377.83882517886</v>
      </c>
      <c r="T143" s="1192">
        <f t="shared" si="83"/>
        <v>934997.72226001055</v>
      </c>
      <c r="U143" s="1192">
        <f t="shared" si="76"/>
        <v>1613758.537494276</v>
      </c>
      <c r="V143" s="1189">
        <v>110000</v>
      </c>
      <c r="W143" s="1189">
        <v>62500</v>
      </c>
      <c r="X143" s="1189">
        <v>4.6260000000000003</v>
      </c>
      <c r="Y143" s="1189">
        <v>2</v>
      </c>
      <c r="Z143" s="1189">
        <v>4.5</v>
      </c>
      <c r="AA143" s="1189">
        <v>0.216005</v>
      </c>
      <c r="AB143" s="1189">
        <v>3.7999999999999999E-2</v>
      </c>
      <c r="AC143" s="1189">
        <v>4.90625</v>
      </c>
      <c r="AD143" s="1189">
        <v>0.25</v>
      </c>
      <c r="AE143" s="1189">
        <v>30</v>
      </c>
      <c r="AF143" s="1193">
        <v>4.328125</v>
      </c>
      <c r="AG143" s="1193">
        <v>4.203125</v>
      </c>
      <c r="AH143" s="1189">
        <f t="shared" si="65"/>
        <v>2.1515416666666667</v>
      </c>
      <c r="AI143" s="1189">
        <f t="shared" si="77"/>
        <v>2.7265625</v>
      </c>
      <c r="AJ143" s="1189">
        <f t="shared" si="78"/>
        <v>9.4463861959072286</v>
      </c>
      <c r="AK143" s="1189">
        <f t="shared" si="71"/>
        <v>8.4999792932728226</v>
      </c>
      <c r="AL143" s="1189">
        <f t="shared" si="66"/>
        <v>0.16083833333333333</v>
      </c>
      <c r="AM143" s="1189">
        <f t="shared" si="79"/>
        <v>9.8473896678318731</v>
      </c>
      <c r="AN143" s="1189">
        <f t="shared" si="67"/>
        <v>6.25E-2</v>
      </c>
      <c r="AO143" s="1189">
        <f t="shared" si="81"/>
        <v>4.1618383333333338</v>
      </c>
      <c r="AP143" s="1189">
        <f t="shared" si="68"/>
        <v>4.4651616666666669</v>
      </c>
      <c r="AQ143" s="1189">
        <f t="shared" si="69"/>
        <v>7.0002499999999995E-2</v>
      </c>
      <c r="AR143" s="1193">
        <f t="shared" si="70"/>
        <v>5.9573002712612571</v>
      </c>
      <c r="AS143" s="1194">
        <f t="shared" si="80"/>
        <v>2.7158875678153143</v>
      </c>
    </row>
    <row r="144" spans="1:45" ht="11.1" customHeight="1">
      <c r="A144" s="1188" t="s">
        <v>10958</v>
      </c>
      <c r="B144" s="1188" t="s">
        <v>10959</v>
      </c>
      <c r="C144" s="1188" t="s">
        <v>10960</v>
      </c>
      <c r="D144" s="1188" t="s">
        <v>10961</v>
      </c>
      <c r="E144" s="1188" t="s">
        <v>10962</v>
      </c>
      <c r="F144" s="1188" t="s">
        <v>10963</v>
      </c>
      <c r="G144" s="1189">
        <v>6</v>
      </c>
      <c r="H144" s="1189">
        <v>3</v>
      </c>
      <c r="I144" s="1190">
        <f t="shared" si="72"/>
        <v>72.09</v>
      </c>
      <c r="J144" s="1191">
        <f t="shared" si="84"/>
        <v>20311.297155892957</v>
      </c>
      <c r="K144" s="1191">
        <f t="shared" si="85"/>
        <v>31809.539600394062</v>
      </c>
      <c r="L144" s="1191">
        <f t="shared" si="86"/>
        <v>840841.98149958986</v>
      </c>
      <c r="M144" s="1190">
        <f t="shared" si="73"/>
        <v>2.3418068708492483</v>
      </c>
      <c r="N144" s="1190">
        <f t="shared" si="74"/>
        <v>1.1015975004858525</v>
      </c>
      <c r="O144" s="1190">
        <f t="shared" si="75"/>
        <v>0.36719916682861747</v>
      </c>
      <c r="P144" s="1192">
        <f t="shared" si="82"/>
        <v>31809.539600394062</v>
      </c>
      <c r="Q144" s="1192">
        <f t="shared" si="62"/>
        <v>20311.297155892957</v>
      </c>
      <c r="R144" s="1192">
        <f t="shared" si="63"/>
        <v>40978.570568615018</v>
      </c>
      <c r="S144" s="1192">
        <f t="shared" si="64"/>
        <v>23283.278732167626</v>
      </c>
      <c r="T144" s="1192">
        <f t="shared" si="83"/>
        <v>840841.98149958986</v>
      </c>
      <c r="U144" s="1192">
        <f t="shared" si="76"/>
        <v>1613758.537494276</v>
      </c>
      <c r="V144" s="1189">
        <v>110000</v>
      </c>
      <c r="W144" s="1189">
        <v>62500</v>
      </c>
      <c r="X144" s="1189">
        <v>4.6260000000000003</v>
      </c>
      <c r="Y144" s="1189">
        <v>2</v>
      </c>
      <c r="Z144" s="1189">
        <v>4.5</v>
      </c>
      <c r="AA144" s="1189">
        <v>0.216005</v>
      </c>
      <c r="AB144" s="1189">
        <v>3.7999999999999999E-2</v>
      </c>
      <c r="AC144" s="1189">
        <v>4.90625</v>
      </c>
      <c r="AD144" s="1189">
        <v>0.25</v>
      </c>
      <c r="AE144" s="1189">
        <v>30</v>
      </c>
      <c r="AF144" s="1193">
        <v>4.328125</v>
      </c>
      <c r="AG144" s="1193">
        <v>4.203125</v>
      </c>
      <c r="AH144" s="1189">
        <f t="shared" si="65"/>
        <v>2.1515416666666667</v>
      </c>
      <c r="AI144" s="1189">
        <f t="shared" si="77"/>
        <v>2.7265625</v>
      </c>
      <c r="AJ144" s="1189">
        <f t="shared" si="78"/>
        <v>8.5904249162670414</v>
      </c>
      <c r="AK144" s="1189">
        <f t="shared" si="71"/>
        <v>7.6440180136326354</v>
      </c>
      <c r="AL144" s="1189">
        <f t="shared" si="66"/>
        <v>0.16083833333333333</v>
      </c>
      <c r="AM144" s="1189">
        <f t="shared" si="79"/>
        <v>9.8473896678318731</v>
      </c>
      <c r="AN144" s="1189">
        <f t="shared" si="67"/>
        <v>6.25E-2</v>
      </c>
      <c r="AO144" s="1189">
        <f t="shared" si="81"/>
        <v>4.1618383333333338</v>
      </c>
      <c r="AP144" s="1189">
        <f t="shared" si="68"/>
        <v>4.4651616666666669</v>
      </c>
      <c r="AQ144" s="1189">
        <f t="shared" si="69"/>
        <v>7.0002499999999995E-2</v>
      </c>
      <c r="AR144" s="1193">
        <f t="shared" si="70"/>
        <v>5.8651157509438336</v>
      </c>
      <c r="AS144" s="1194">
        <f t="shared" si="80"/>
        <v>2.6928414377359582</v>
      </c>
    </row>
    <row r="145" spans="1:45" ht="11.1" customHeight="1">
      <c r="A145" s="1188" t="s">
        <v>10958</v>
      </c>
      <c r="B145" s="1188" t="s">
        <v>10959</v>
      </c>
      <c r="C145" s="1188" t="s">
        <v>10960</v>
      </c>
      <c r="D145" s="1188" t="s">
        <v>10961</v>
      </c>
      <c r="E145" s="1188" t="s">
        <v>10962</v>
      </c>
      <c r="F145" s="1188" t="s">
        <v>10963</v>
      </c>
      <c r="G145" s="1189">
        <v>6</v>
      </c>
      <c r="H145" s="1189">
        <v>3.25</v>
      </c>
      <c r="I145" s="1190">
        <f t="shared" si="72"/>
        <v>67.918125000000003</v>
      </c>
      <c r="J145" s="1191">
        <f t="shared" si="84"/>
        <v>17306.373623860291</v>
      </c>
      <c r="K145" s="1191">
        <f t="shared" si="85"/>
        <v>26544.254512123687</v>
      </c>
      <c r="L145" s="1191">
        <f t="shared" si="86"/>
        <v>705851.67216565355</v>
      </c>
      <c r="M145" s="1190">
        <f t="shared" si="73"/>
        <v>2.5921375764021</v>
      </c>
      <c r="N145" s="1190">
        <f t="shared" si="74"/>
        <v>1.037847645133662</v>
      </c>
      <c r="O145" s="1190">
        <f t="shared" si="75"/>
        <v>0.43094902218080805</v>
      </c>
      <c r="P145" s="1192">
        <f>(V145*AK145/12)*((AD145/2/PI())+((AH145*0.08)/COS(AE145*PI()/180))+(AS145*0.08))</f>
        <v>26544.254512123687</v>
      </c>
      <c r="Q145" s="1192">
        <f>(W145*AJ145/12)*((AD145/2/PI())+((AH145*0.08)/COS(AE145*PI()/180))+(AS145*0.08))</f>
        <v>17306.373623860291</v>
      </c>
      <c r="R145" s="1192">
        <f>V145*AM145*((AD145/PI())/2+AH145*0.08/COS(AE145*PI()/180)+AS145*0.08)/12</f>
        <v>40735.297616154901</v>
      </c>
      <c r="S145" s="1192">
        <f>W145*AM145*((AD145/PI())/2+AH145*0.08/COS(AE145*PI()/180)+AS145*0.08)/12</f>
        <v>23145.055463724377</v>
      </c>
      <c r="T145" s="1192">
        <f>V145*AK145</f>
        <v>705851.67216565355</v>
      </c>
      <c r="U145" s="1192">
        <f t="shared" si="76"/>
        <v>1613758.537494276</v>
      </c>
      <c r="V145" s="1189">
        <v>110000</v>
      </c>
      <c r="W145" s="1189">
        <v>62500</v>
      </c>
      <c r="X145" s="1189">
        <v>4.6260000000000003</v>
      </c>
      <c r="Y145" s="1189">
        <v>2</v>
      </c>
      <c r="Z145" s="1189">
        <v>4.5</v>
      </c>
      <c r="AA145" s="1189">
        <v>0.216005</v>
      </c>
      <c r="AB145" s="1189">
        <v>3.7999999999999999E-2</v>
      </c>
      <c r="AC145" s="1189">
        <v>4.90625</v>
      </c>
      <c r="AD145" s="1189">
        <v>0.25</v>
      </c>
      <c r="AE145" s="1189">
        <v>30</v>
      </c>
      <c r="AF145" s="1193">
        <v>4.328125</v>
      </c>
      <c r="AG145" s="1193">
        <v>4.203125</v>
      </c>
      <c r="AH145" s="1189">
        <f>(X145+(X145-(Z145-0.625)*Y145/12))/4</f>
        <v>2.1515416666666667</v>
      </c>
      <c r="AI145" s="1189">
        <f t="shared" si="77"/>
        <v>2.7265625</v>
      </c>
      <c r="AJ145" s="1189">
        <f t="shared" si="78"/>
        <v>7.3632402859585282</v>
      </c>
      <c r="AK145" s="1189">
        <f t="shared" si="71"/>
        <v>6.4168333833241231</v>
      </c>
      <c r="AL145" s="1189">
        <f>2*((AA145/2)-AB145)+Y145/8/12</f>
        <v>0.16083833333333333</v>
      </c>
      <c r="AM145" s="1189">
        <f t="shared" si="79"/>
        <v>9.8473896678318731</v>
      </c>
      <c r="AN145" s="1189">
        <f>Y145*3/8/12</f>
        <v>6.25E-2</v>
      </c>
      <c r="AO145" s="1189">
        <f>X145-(((Z145-0.625-AD145)*Y145)/12)+2*AQ145</f>
        <v>4.1618383333333338</v>
      </c>
      <c r="AP145" s="1189">
        <f>X145-2*AQ145-Y145/8/12</f>
        <v>4.4651616666666669</v>
      </c>
      <c r="AQ145" s="1189">
        <f>AA145/2-AB145</f>
        <v>7.0002499999999995E-2</v>
      </c>
      <c r="AR145" s="1193">
        <f>SQRT(4/PI()*AJ145+(AC145-AN145)^2)</f>
        <v>5.7303649772042835</v>
      </c>
      <c r="AS145" s="1194">
        <f t="shared" si="80"/>
        <v>2.6591537443010709</v>
      </c>
    </row>
    <row r="146" spans="1:45" ht="11.1" customHeight="1">
      <c r="A146" s="1188" t="s">
        <v>10958</v>
      </c>
      <c r="B146" s="1188" t="s">
        <v>10959</v>
      </c>
      <c r="C146" s="1188" t="s">
        <v>10960</v>
      </c>
      <c r="D146" s="1188" t="s">
        <v>10961</v>
      </c>
      <c r="E146" s="1188" t="s">
        <v>10962</v>
      </c>
      <c r="F146" s="1188" t="s">
        <v>10963</v>
      </c>
      <c r="G146" s="1189">
        <v>6.25</v>
      </c>
      <c r="H146" s="1189">
        <v>2.25</v>
      </c>
      <c r="I146" s="1190">
        <f t="shared" si="72"/>
        <v>90.78</v>
      </c>
      <c r="J146" s="1191">
        <f t="shared" si="84"/>
        <v>28020.688700587012</v>
      </c>
      <c r="K146" s="1191">
        <f t="shared" si="85"/>
        <v>45321.404687731323</v>
      </c>
      <c r="L146" s="1191">
        <f t="shared" si="86"/>
        <v>1181017.5610211098</v>
      </c>
      <c r="M146" s="1190">
        <f t="shared" si="73"/>
        <v>2.3550227876833008</v>
      </c>
      <c r="N146" s="1190">
        <f t="shared" si="74"/>
        <v>1.3871968524636662</v>
      </c>
      <c r="O146" s="1190">
        <f t="shared" si="75"/>
        <v>0.20654953134109735</v>
      </c>
      <c r="P146" s="1192">
        <f t="shared" si="82"/>
        <v>45321.404687731323</v>
      </c>
      <c r="Q146" s="1192">
        <f t="shared" si="62"/>
        <v>28020.688700587012</v>
      </c>
      <c r="R146" s="1192">
        <f t="shared" si="63"/>
        <v>51721.425170039671</v>
      </c>
      <c r="S146" s="1192">
        <f t="shared" si="64"/>
        <v>29387.173392067994</v>
      </c>
      <c r="T146" s="1192">
        <f t="shared" si="83"/>
        <v>1181017.5610211098</v>
      </c>
      <c r="U146" s="1192">
        <f t="shared" si="76"/>
        <v>1878339.5437887916</v>
      </c>
      <c r="V146" s="1189">
        <v>110000</v>
      </c>
      <c r="W146" s="1189">
        <v>62500</v>
      </c>
      <c r="X146" s="1189">
        <v>4.6260000000000003</v>
      </c>
      <c r="Y146" s="1189">
        <v>2</v>
      </c>
      <c r="Z146" s="1189">
        <v>4.5</v>
      </c>
      <c r="AA146" s="1189">
        <v>0.216005</v>
      </c>
      <c r="AB146" s="1189">
        <v>3.7999999999999999E-2</v>
      </c>
      <c r="AC146" s="1189">
        <v>4.90625</v>
      </c>
      <c r="AD146" s="1189">
        <v>0.25</v>
      </c>
      <c r="AE146" s="1189">
        <v>30</v>
      </c>
      <c r="AF146" s="1193">
        <v>4.328125</v>
      </c>
      <c r="AG146" s="1193">
        <v>4.203125</v>
      </c>
      <c r="AH146" s="1189">
        <f t="shared" si="65"/>
        <v>2.1515416666666667</v>
      </c>
      <c r="AI146" s="1189">
        <f t="shared" si="77"/>
        <v>2.7890625</v>
      </c>
      <c r="AJ146" s="1189">
        <f t="shared" si="78"/>
        <v>11.682930184644494</v>
      </c>
      <c r="AK146" s="1189">
        <f t="shared" si="71"/>
        <v>10.736523282010088</v>
      </c>
      <c r="AL146" s="1189">
        <f t="shared" si="66"/>
        <v>0.16083833333333333</v>
      </c>
      <c r="AM146" s="1189">
        <f t="shared" si="79"/>
        <v>12.252671543236559</v>
      </c>
      <c r="AN146" s="1189">
        <f t="shared" si="67"/>
        <v>6.25E-2</v>
      </c>
      <c r="AO146" s="1189">
        <f t="shared" si="81"/>
        <v>4.1618383333333338</v>
      </c>
      <c r="AP146" s="1189">
        <f t="shared" si="68"/>
        <v>4.4651616666666669</v>
      </c>
      <c r="AQ146" s="1189">
        <f t="shared" si="69"/>
        <v>7.0002499999999995E-2</v>
      </c>
      <c r="AR146" s="1193">
        <f t="shared" si="70"/>
        <v>6.1916946607507581</v>
      </c>
      <c r="AS146" s="1194">
        <f t="shared" si="80"/>
        <v>2.7744861651876898</v>
      </c>
    </row>
    <row r="147" spans="1:45" ht="11.1" customHeight="1">
      <c r="A147" s="1188" t="s">
        <v>10958</v>
      </c>
      <c r="B147" s="1188" t="s">
        <v>10959</v>
      </c>
      <c r="C147" s="1188" t="s">
        <v>10960</v>
      </c>
      <c r="D147" s="1188" t="s">
        <v>10961</v>
      </c>
      <c r="E147" s="1188" t="s">
        <v>10962</v>
      </c>
      <c r="F147" s="1188" t="s">
        <v>10963</v>
      </c>
      <c r="G147" s="1189">
        <v>6.25</v>
      </c>
      <c r="H147" s="1189">
        <v>2.5</v>
      </c>
      <c r="I147" s="1190">
        <f t="shared" si="72"/>
        <v>87.609375</v>
      </c>
      <c r="J147" s="1191">
        <f t="shared" si="84"/>
        <v>25675.538980077468</v>
      </c>
      <c r="K147" s="1191">
        <f t="shared" si="85"/>
        <v>41210.710531182056</v>
      </c>
      <c r="L147" s="1191">
        <f t="shared" si="86"/>
        <v>1078424.9259273179</v>
      </c>
      <c r="M147" s="1190">
        <f t="shared" si="73"/>
        <v>2.443282193826029</v>
      </c>
      <c r="N147" s="1190">
        <f t="shared" si="74"/>
        <v>1.3387469623960011</v>
      </c>
      <c r="O147" s="1190">
        <f t="shared" si="75"/>
        <v>0.25499942140876219</v>
      </c>
      <c r="P147" s="1192">
        <f t="shared" si="82"/>
        <v>41210.710531182056</v>
      </c>
      <c r="Q147" s="1192">
        <f t="shared" si="62"/>
        <v>25675.538980077468</v>
      </c>
      <c r="R147" s="1192">
        <f t="shared" si="63"/>
        <v>51504.320501917369</v>
      </c>
      <c r="S147" s="1192">
        <f t="shared" si="64"/>
        <v>29263.818466998509</v>
      </c>
      <c r="T147" s="1192">
        <f t="shared" si="83"/>
        <v>1078424.9259273179</v>
      </c>
      <c r="U147" s="1192">
        <f t="shared" si="76"/>
        <v>1878339.5437887916</v>
      </c>
      <c r="V147" s="1189">
        <v>110000</v>
      </c>
      <c r="W147" s="1189">
        <v>62500</v>
      </c>
      <c r="X147" s="1189">
        <v>4.6260000000000003</v>
      </c>
      <c r="Y147" s="1189">
        <v>2</v>
      </c>
      <c r="Z147" s="1189">
        <v>4.5</v>
      </c>
      <c r="AA147" s="1189">
        <v>0.216005</v>
      </c>
      <c r="AB147" s="1189">
        <v>3.7999999999999999E-2</v>
      </c>
      <c r="AC147" s="1189">
        <v>4.90625</v>
      </c>
      <c r="AD147" s="1189">
        <v>0.25</v>
      </c>
      <c r="AE147" s="1189">
        <v>30</v>
      </c>
      <c r="AF147" s="1193">
        <v>4.328125</v>
      </c>
      <c r="AG147" s="1193">
        <v>4.203125</v>
      </c>
      <c r="AH147" s="1189">
        <f t="shared" si="65"/>
        <v>2.1515416666666667</v>
      </c>
      <c r="AI147" s="1189">
        <f t="shared" si="77"/>
        <v>2.7890625</v>
      </c>
      <c r="AJ147" s="1189">
        <f t="shared" si="78"/>
        <v>10.750269865610024</v>
      </c>
      <c r="AK147" s="1189">
        <f t="shared" si="71"/>
        <v>9.803862962975618</v>
      </c>
      <c r="AL147" s="1189">
        <f t="shared" si="66"/>
        <v>0.16083833333333333</v>
      </c>
      <c r="AM147" s="1189">
        <f t="shared" si="79"/>
        <v>12.252671543236559</v>
      </c>
      <c r="AN147" s="1189">
        <f t="shared" si="67"/>
        <v>6.25E-2</v>
      </c>
      <c r="AO147" s="1189">
        <f t="shared" si="81"/>
        <v>4.1618383333333338</v>
      </c>
      <c r="AP147" s="1189">
        <f t="shared" si="68"/>
        <v>4.4651616666666669</v>
      </c>
      <c r="AQ147" s="1189">
        <f t="shared" si="69"/>
        <v>7.0002499999999995E-2</v>
      </c>
      <c r="AR147" s="1193">
        <f t="shared" si="70"/>
        <v>6.0950457563474822</v>
      </c>
      <c r="AS147" s="1194">
        <f t="shared" si="80"/>
        <v>2.7503239390868703</v>
      </c>
    </row>
    <row r="148" spans="1:45" ht="11.1" customHeight="1">
      <c r="A148" s="1188" t="s">
        <v>10958</v>
      </c>
      <c r="B148" s="1188" t="s">
        <v>10959</v>
      </c>
      <c r="C148" s="1188" t="s">
        <v>10960</v>
      </c>
      <c r="D148" s="1188" t="s">
        <v>10961</v>
      </c>
      <c r="E148" s="1188" t="s">
        <v>10962</v>
      </c>
      <c r="F148" s="1188" t="s">
        <v>10963</v>
      </c>
      <c r="G148" s="1189">
        <v>6.25</v>
      </c>
      <c r="H148" s="1189">
        <v>2.8125</v>
      </c>
      <c r="I148" s="1190">
        <f t="shared" si="72"/>
        <v>83.1767578125</v>
      </c>
      <c r="J148" s="1191">
        <f t="shared" si="84"/>
        <v>22425.851054692313</v>
      </c>
      <c r="K148" s="1191">
        <f t="shared" si="85"/>
        <v>35515.159716784452</v>
      </c>
      <c r="L148" s="1191">
        <f t="shared" si="86"/>
        <v>934997.72226001055</v>
      </c>
      <c r="M148" s="1190">
        <f t="shared" si="73"/>
        <v>2.6147661697851574</v>
      </c>
      <c r="N148" s="1190">
        <f t="shared" si="74"/>
        <v>1.2710127410842988</v>
      </c>
      <c r="O148" s="1190">
        <f t="shared" si="75"/>
        <v>0.32273364272046462</v>
      </c>
      <c r="P148" s="1192">
        <f t="shared" si="82"/>
        <v>35515.159716784452</v>
      </c>
      <c r="Q148" s="1192">
        <f t="shared" si="62"/>
        <v>22425.851054692313</v>
      </c>
      <c r="R148" s="1192">
        <f t="shared" si="63"/>
        <v>51194.899634607747</v>
      </c>
      <c r="S148" s="1192">
        <f t="shared" si="64"/>
        <v>29088.011156027129</v>
      </c>
      <c r="T148" s="1192">
        <f t="shared" si="83"/>
        <v>934997.72226001055</v>
      </c>
      <c r="U148" s="1192">
        <f t="shared" si="76"/>
        <v>1878339.5437887916</v>
      </c>
      <c r="V148" s="1189">
        <v>110000</v>
      </c>
      <c r="W148" s="1189">
        <v>62500</v>
      </c>
      <c r="X148" s="1189">
        <v>4.6260000000000003</v>
      </c>
      <c r="Y148" s="1189">
        <v>2</v>
      </c>
      <c r="Z148" s="1189">
        <v>4.5</v>
      </c>
      <c r="AA148" s="1189">
        <v>0.216005</v>
      </c>
      <c r="AB148" s="1189">
        <v>3.7999999999999999E-2</v>
      </c>
      <c r="AC148" s="1189">
        <v>4.90625</v>
      </c>
      <c r="AD148" s="1189">
        <v>0.25</v>
      </c>
      <c r="AE148" s="1189">
        <v>30</v>
      </c>
      <c r="AF148" s="1193">
        <v>4.328125</v>
      </c>
      <c r="AG148" s="1193">
        <v>4.203125</v>
      </c>
      <c r="AH148" s="1189">
        <f t="shared" si="65"/>
        <v>2.1515416666666667</v>
      </c>
      <c r="AI148" s="1189">
        <f t="shared" si="77"/>
        <v>2.7890625</v>
      </c>
      <c r="AJ148" s="1189">
        <f t="shared" si="78"/>
        <v>9.4463861959072286</v>
      </c>
      <c r="AK148" s="1189">
        <f t="shared" si="71"/>
        <v>8.4999792932728226</v>
      </c>
      <c r="AL148" s="1189">
        <f t="shared" si="66"/>
        <v>0.16083833333333333</v>
      </c>
      <c r="AM148" s="1189">
        <f t="shared" si="79"/>
        <v>12.252671543236559</v>
      </c>
      <c r="AN148" s="1189">
        <f t="shared" si="67"/>
        <v>6.25E-2</v>
      </c>
      <c r="AO148" s="1189">
        <f t="shared" si="81"/>
        <v>4.1618383333333338</v>
      </c>
      <c r="AP148" s="1189">
        <f t="shared" si="68"/>
        <v>4.4651616666666669</v>
      </c>
      <c r="AQ148" s="1189">
        <f t="shared" si="69"/>
        <v>7.0002499999999995E-2</v>
      </c>
      <c r="AR148" s="1193">
        <f t="shared" si="70"/>
        <v>5.9573002712612571</v>
      </c>
      <c r="AS148" s="1194">
        <f t="shared" si="80"/>
        <v>2.7158875678153143</v>
      </c>
    </row>
    <row r="149" spans="1:45" ht="11.1" customHeight="1">
      <c r="A149" s="1188" t="s">
        <v>10958</v>
      </c>
      <c r="B149" s="1188" t="s">
        <v>10959</v>
      </c>
      <c r="C149" s="1188" t="s">
        <v>10960</v>
      </c>
      <c r="D149" s="1188" t="s">
        <v>10961</v>
      </c>
      <c r="E149" s="1188" t="s">
        <v>10962</v>
      </c>
      <c r="F149" s="1188" t="s">
        <v>10963</v>
      </c>
      <c r="G149" s="1189">
        <v>6.25</v>
      </c>
      <c r="H149" s="1189">
        <v>3</v>
      </c>
      <c r="I149" s="1190">
        <f t="shared" si="72"/>
        <v>80.266874999999999</v>
      </c>
      <c r="J149" s="1191">
        <f t="shared" si="84"/>
        <v>20311.297155892957</v>
      </c>
      <c r="K149" s="1191">
        <f t="shared" si="85"/>
        <v>31809.539600394062</v>
      </c>
      <c r="L149" s="1191">
        <f t="shared" si="86"/>
        <v>840841.98149958986</v>
      </c>
      <c r="M149" s="1190">
        <f t="shared" si="73"/>
        <v>2.7670158575210433</v>
      </c>
      <c r="N149" s="1190">
        <f t="shared" si="74"/>
        <v>1.226547216976146</v>
      </c>
      <c r="O149" s="1190">
        <f t="shared" si="75"/>
        <v>0.36719916682861747</v>
      </c>
      <c r="P149" s="1192">
        <f t="shared" si="82"/>
        <v>31809.539600394062</v>
      </c>
      <c r="Q149" s="1192">
        <f t="shared" si="62"/>
        <v>20311.297155892957</v>
      </c>
      <c r="R149" s="1192">
        <f t="shared" si="63"/>
        <v>50987.823415657367</v>
      </c>
      <c r="S149" s="1192">
        <f t="shared" si="64"/>
        <v>28970.354213441689</v>
      </c>
      <c r="T149" s="1192">
        <f t="shared" si="83"/>
        <v>840841.98149958986</v>
      </c>
      <c r="U149" s="1192">
        <f t="shared" si="76"/>
        <v>1878339.5437887916</v>
      </c>
      <c r="V149" s="1189">
        <v>110000</v>
      </c>
      <c r="W149" s="1189">
        <v>62500</v>
      </c>
      <c r="X149" s="1189">
        <v>4.6260000000000003</v>
      </c>
      <c r="Y149" s="1189">
        <v>2</v>
      </c>
      <c r="Z149" s="1189">
        <v>4.5</v>
      </c>
      <c r="AA149" s="1189">
        <v>0.216005</v>
      </c>
      <c r="AB149" s="1189">
        <v>3.7999999999999999E-2</v>
      </c>
      <c r="AC149" s="1189">
        <v>4.90625</v>
      </c>
      <c r="AD149" s="1189">
        <v>0.25</v>
      </c>
      <c r="AE149" s="1189">
        <v>30</v>
      </c>
      <c r="AF149" s="1193">
        <v>4.328125</v>
      </c>
      <c r="AG149" s="1193">
        <v>4.203125</v>
      </c>
      <c r="AH149" s="1189">
        <f t="shared" si="65"/>
        <v>2.1515416666666667</v>
      </c>
      <c r="AI149" s="1189">
        <f t="shared" si="77"/>
        <v>2.7890625</v>
      </c>
      <c r="AJ149" s="1189">
        <f t="shared" si="78"/>
        <v>8.5904249162670414</v>
      </c>
      <c r="AK149" s="1189">
        <f t="shared" si="71"/>
        <v>7.6440180136326354</v>
      </c>
      <c r="AL149" s="1189">
        <f t="shared" si="66"/>
        <v>0.16083833333333333</v>
      </c>
      <c r="AM149" s="1189">
        <f t="shared" si="79"/>
        <v>12.252671543236559</v>
      </c>
      <c r="AN149" s="1189">
        <f t="shared" si="67"/>
        <v>6.25E-2</v>
      </c>
      <c r="AO149" s="1189">
        <f t="shared" si="81"/>
        <v>4.1618383333333338</v>
      </c>
      <c r="AP149" s="1189">
        <f t="shared" si="68"/>
        <v>4.4651616666666669</v>
      </c>
      <c r="AQ149" s="1189">
        <f t="shared" si="69"/>
        <v>7.0002499999999995E-2</v>
      </c>
      <c r="AR149" s="1193">
        <f t="shared" si="70"/>
        <v>5.8651157509438336</v>
      </c>
      <c r="AS149" s="1194">
        <f t="shared" si="80"/>
        <v>2.6928414377359582</v>
      </c>
    </row>
    <row r="150" spans="1:45" ht="11.1" customHeight="1">
      <c r="A150" s="1188" t="s">
        <v>10958</v>
      </c>
      <c r="B150" s="1188" t="s">
        <v>10959</v>
      </c>
      <c r="C150" s="1188" t="s">
        <v>10960</v>
      </c>
      <c r="D150" s="1188" t="s">
        <v>10961</v>
      </c>
      <c r="E150" s="1188" t="s">
        <v>10962</v>
      </c>
      <c r="F150" s="1188" t="s">
        <v>10963</v>
      </c>
      <c r="G150" s="1189">
        <v>6.5</v>
      </c>
      <c r="H150" s="1189">
        <v>2.25</v>
      </c>
      <c r="I150" s="1190">
        <f t="shared" si="72"/>
        <v>99.290624999999991</v>
      </c>
      <c r="J150" s="1191">
        <f t="shared" si="84"/>
        <v>28020.688700587012</v>
      </c>
      <c r="K150" s="1191">
        <f t="shared" si="85"/>
        <v>45321.404687731323</v>
      </c>
      <c r="L150" s="1191">
        <f t="shared" si="86"/>
        <v>1181017.5610211098</v>
      </c>
      <c r="M150" s="1190">
        <f t="shared" si="73"/>
        <v>2.7432145134889097</v>
      </c>
      <c r="N150" s="1190">
        <f t="shared" si="74"/>
        <v>1.5172465573821348</v>
      </c>
      <c r="O150" s="1190">
        <f t="shared" si="75"/>
        <v>0.20654953134109735</v>
      </c>
      <c r="P150" s="1192">
        <f t="shared" si="82"/>
        <v>45321.404687731323</v>
      </c>
      <c r="Q150" s="1192">
        <f t="shared" si="62"/>
        <v>28020.688700587012</v>
      </c>
      <c r="R150" s="1192">
        <f t="shared" si="63"/>
        <v>62289.107909007398</v>
      </c>
      <c r="S150" s="1192">
        <f t="shared" si="64"/>
        <v>35391.538584663293</v>
      </c>
      <c r="T150" s="1192">
        <f t="shared" si="83"/>
        <v>1181017.5610211098</v>
      </c>
      <c r="U150" s="1192">
        <f t="shared" si="76"/>
        <v>2153719.7748300219</v>
      </c>
      <c r="V150" s="1189">
        <v>110000</v>
      </c>
      <c r="W150" s="1189">
        <v>62500</v>
      </c>
      <c r="X150" s="1189">
        <v>4.6260000000000003</v>
      </c>
      <c r="Y150" s="1189">
        <v>2</v>
      </c>
      <c r="Z150" s="1189">
        <v>4.5</v>
      </c>
      <c r="AA150" s="1189">
        <v>0.216005</v>
      </c>
      <c r="AB150" s="1189">
        <v>3.7999999999999999E-2</v>
      </c>
      <c r="AC150" s="1189">
        <v>4.90625</v>
      </c>
      <c r="AD150" s="1189">
        <v>0.25</v>
      </c>
      <c r="AE150" s="1189">
        <v>30</v>
      </c>
      <c r="AF150" s="1193">
        <v>4.328125</v>
      </c>
      <c r="AG150" s="1193">
        <v>4.203125</v>
      </c>
      <c r="AH150" s="1189">
        <f t="shared" si="65"/>
        <v>2.1515416666666667</v>
      </c>
      <c r="AI150" s="1189">
        <f t="shared" si="77"/>
        <v>2.8515625</v>
      </c>
      <c r="AJ150" s="1189">
        <f t="shared" si="78"/>
        <v>11.682930184644494</v>
      </c>
      <c r="AK150" s="1189">
        <f t="shared" si="71"/>
        <v>10.736523282010088</v>
      </c>
      <c r="AL150" s="1189">
        <f t="shared" si="66"/>
        <v>0.16083833333333333</v>
      </c>
      <c r="AM150" s="1189">
        <f t="shared" si="79"/>
        <v>14.756128189065926</v>
      </c>
      <c r="AN150" s="1189">
        <f t="shared" si="67"/>
        <v>6.25E-2</v>
      </c>
      <c r="AO150" s="1189">
        <f t="shared" si="81"/>
        <v>4.1618383333333338</v>
      </c>
      <c r="AP150" s="1189">
        <f t="shared" si="68"/>
        <v>4.4651616666666669</v>
      </c>
      <c r="AQ150" s="1189">
        <f t="shared" si="69"/>
        <v>7.0002499999999995E-2</v>
      </c>
      <c r="AR150" s="1193">
        <f t="shared" si="70"/>
        <v>6.1916946607507581</v>
      </c>
      <c r="AS150" s="1194">
        <f t="shared" si="80"/>
        <v>2.7744861651876898</v>
      </c>
    </row>
    <row r="151" spans="1:45" ht="11.1" customHeight="1">
      <c r="A151" s="1188" t="s">
        <v>10958</v>
      </c>
      <c r="B151" s="1188" t="s">
        <v>10959</v>
      </c>
      <c r="C151" s="1188" t="s">
        <v>10960</v>
      </c>
      <c r="D151" s="1188" t="s">
        <v>10961</v>
      </c>
      <c r="E151" s="1188" t="s">
        <v>10962</v>
      </c>
      <c r="F151" s="1188" t="s">
        <v>10963</v>
      </c>
      <c r="G151" s="1189">
        <v>6.5</v>
      </c>
      <c r="H151" s="1189">
        <v>2.5</v>
      </c>
      <c r="I151" s="1190">
        <f t="shared" si="72"/>
        <v>96.12</v>
      </c>
      <c r="J151" s="1191">
        <f t="shared" si="84"/>
        <v>25675.538980077468</v>
      </c>
      <c r="K151" s="1191">
        <f t="shared" si="85"/>
        <v>41210.710531182056</v>
      </c>
      <c r="L151" s="1191">
        <f t="shared" si="86"/>
        <v>1078424.9259273179</v>
      </c>
      <c r="M151" s="1190">
        <f t="shared" si="73"/>
        <v>2.8460222167302094</v>
      </c>
      <c r="N151" s="1190">
        <f t="shared" si="74"/>
        <v>1.4687966673144699</v>
      </c>
      <c r="O151" s="1190">
        <f t="shared" si="75"/>
        <v>0.25499942140876219</v>
      </c>
      <c r="P151" s="1192">
        <f t="shared" si="82"/>
        <v>41210.710531182056</v>
      </c>
      <c r="Q151" s="1192">
        <f t="shared" si="62"/>
        <v>25675.538980077468</v>
      </c>
      <c r="R151" s="1192">
        <f t="shared" si="63"/>
        <v>62027.644578177678</v>
      </c>
      <c r="S151" s="1192">
        <f t="shared" si="64"/>
        <v>35242.979873964585</v>
      </c>
      <c r="T151" s="1192">
        <f t="shared" si="83"/>
        <v>1078424.9259273179</v>
      </c>
      <c r="U151" s="1192">
        <f t="shared" si="76"/>
        <v>2153719.7748300219</v>
      </c>
      <c r="V151" s="1189">
        <v>110000</v>
      </c>
      <c r="W151" s="1189">
        <v>62500</v>
      </c>
      <c r="X151" s="1189">
        <v>4.6260000000000003</v>
      </c>
      <c r="Y151" s="1189">
        <v>2</v>
      </c>
      <c r="Z151" s="1189">
        <v>4.5</v>
      </c>
      <c r="AA151" s="1189">
        <v>0.216005</v>
      </c>
      <c r="AB151" s="1189">
        <v>3.7999999999999999E-2</v>
      </c>
      <c r="AC151" s="1189">
        <v>4.90625</v>
      </c>
      <c r="AD151" s="1189">
        <v>0.25</v>
      </c>
      <c r="AE151" s="1189">
        <v>30</v>
      </c>
      <c r="AF151" s="1193">
        <v>4.328125</v>
      </c>
      <c r="AG151" s="1193">
        <v>4.203125</v>
      </c>
      <c r="AH151" s="1189">
        <f t="shared" si="65"/>
        <v>2.1515416666666667</v>
      </c>
      <c r="AI151" s="1189">
        <f t="shared" si="77"/>
        <v>2.8515625</v>
      </c>
      <c r="AJ151" s="1189">
        <f t="shared" si="78"/>
        <v>10.750269865610024</v>
      </c>
      <c r="AK151" s="1189">
        <f t="shared" si="71"/>
        <v>9.803862962975618</v>
      </c>
      <c r="AL151" s="1189">
        <f t="shared" si="66"/>
        <v>0.16083833333333333</v>
      </c>
      <c r="AM151" s="1189">
        <f t="shared" si="79"/>
        <v>14.756128189065926</v>
      </c>
      <c r="AN151" s="1189">
        <f t="shared" si="67"/>
        <v>6.25E-2</v>
      </c>
      <c r="AO151" s="1189">
        <f t="shared" si="81"/>
        <v>4.1618383333333338</v>
      </c>
      <c r="AP151" s="1189">
        <f t="shared" si="68"/>
        <v>4.4651616666666669</v>
      </c>
      <c r="AQ151" s="1189">
        <f t="shared" si="69"/>
        <v>7.0002499999999995E-2</v>
      </c>
      <c r="AR151" s="1193">
        <f t="shared" si="70"/>
        <v>6.0950457563474822</v>
      </c>
      <c r="AS151" s="1194">
        <f t="shared" si="80"/>
        <v>2.7503239390868703</v>
      </c>
    </row>
    <row r="152" spans="1:45" ht="11.1" customHeight="1">
      <c r="A152" s="1188" t="s">
        <v>10958</v>
      </c>
      <c r="B152" s="1188" t="s">
        <v>10959</v>
      </c>
      <c r="C152" s="1188" t="s">
        <v>10960</v>
      </c>
      <c r="D152" s="1188" t="s">
        <v>10961</v>
      </c>
      <c r="E152" s="1188" t="s">
        <v>10962</v>
      </c>
      <c r="F152" s="1188" t="s">
        <v>10963</v>
      </c>
      <c r="G152" s="1189">
        <v>6.5</v>
      </c>
      <c r="H152" s="1189">
        <v>2.8125</v>
      </c>
      <c r="I152" s="1190">
        <f t="shared" si="72"/>
        <v>91.687382812500005</v>
      </c>
      <c r="J152" s="1191">
        <f t="shared" si="84"/>
        <v>22425.851054692313</v>
      </c>
      <c r="K152" s="1191">
        <f t="shared" si="85"/>
        <v>35515.159716784452</v>
      </c>
      <c r="L152" s="1191">
        <f t="shared" si="86"/>
        <v>934997.72226001055</v>
      </c>
      <c r="M152" s="1190">
        <f t="shared" si="73"/>
        <v>3.0457728663384143</v>
      </c>
      <c r="N152" s="1190">
        <f t="shared" si="74"/>
        <v>1.4010624460027676</v>
      </c>
      <c r="O152" s="1190">
        <f t="shared" si="75"/>
        <v>0.32273364272046462</v>
      </c>
      <c r="P152" s="1192">
        <f t="shared" si="82"/>
        <v>35515.159716784452</v>
      </c>
      <c r="Q152" s="1192">
        <f t="shared" si="62"/>
        <v>22425.851054692313</v>
      </c>
      <c r="R152" s="1192">
        <f t="shared" si="63"/>
        <v>61655.003071688167</v>
      </c>
      <c r="S152" s="1192">
        <f t="shared" si="64"/>
        <v>35031.251745277368</v>
      </c>
      <c r="T152" s="1192">
        <f t="shared" si="83"/>
        <v>934997.72226001055</v>
      </c>
      <c r="U152" s="1192">
        <f t="shared" si="76"/>
        <v>2153719.7748300219</v>
      </c>
      <c r="V152" s="1189">
        <v>110000</v>
      </c>
      <c r="W152" s="1189">
        <v>62500</v>
      </c>
      <c r="X152" s="1189">
        <v>4.6260000000000003</v>
      </c>
      <c r="Y152" s="1189">
        <v>2</v>
      </c>
      <c r="Z152" s="1189">
        <v>4.5</v>
      </c>
      <c r="AA152" s="1189">
        <v>0.216005</v>
      </c>
      <c r="AB152" s="1189">
        <v>3.7999999999999999E-2</v>
      </c>
      <c r="AC152" s="1189">
        <v>4.90625</v>
      </c>
      <c r="AD152" s="1189">
        <v>0.25</v>
      </c>
      <c r="AE152" s="1189">
        <v>30</v>
      </c>
      <c r="AF152" s="1193">
        <v>4.328125</v>
      </c>
      <c r="AG152" s="1193">
        <v>4.203125</v>
      </c>
      <c r="AH152" s="1189">
        <f t="shared" si="65"/>
        <v>2.1515416666666667</v>
      </c>
      <c r="AI152" s="1189">
        <f t="shared" si="77"/>
        <v>2.8515625</v>
      </c>
      <c r="AJ152" s="1189">
        <f t="shared" si="78"/>
        <v>9.4463861959072286</v>
      </c>
      <c r="AK152" s="1189">
        <f t="shared" si="71"/>
        <v>8.4999792932728226</v>
      </c>
      <c r="AL152" s="1189">
        <f t="shared" si="66"/>
        <v>0.16083833333333333</v>
      </c>
      <c r="AM152" s="1189">
        <f t="shared" si="79"/>
        <v>14.756128189065926</v>
      </c>
      <c r="AN152" s="1189">
        <f t="shared" si="67"/>
        <v>6.25E-2</v>
      </c>
      <c r="AO152" s="1189">
        <f t="shared" si="81"/>
        <v>4.1618383333333338</v>
      </c>
      <c r="AP152" s="1189">
        <f t="shared" si="68"/>
        <v>4.4651616666666669</v>
      </c>
      <c r="AQ152" s="1189">
        <f t="shared" si="69"/>
        <v>7.0002499999999995E-2</v>
      </c>
      <c r="AR152" s="1193">
        <f t="shared" si="70"/>
        <v>5.9573002712612571</v>
      </c>
      <c r="AS152" s="1194">
        <f t="shared" si="80"/>
        <v>2.7158875678153143</v>
      </c>
    </row>
    <row r="153" spans="1:45" ht="11.1" customHeight="1">
      <c r="A153" s="1188" t="s">
        <v>10958</v>
      </c>
      <c r="B153" s="1188" t="s">
        <v>10959</v>
      </c>
      <c r="C153" s="1188" t="s">
        <v>10960</v>
      </c>
      <c r="D153" s="1188" t="s">
        <v>10961</v>
      </c>
      <c r="E153" s="1188" t="s">
        <v>10962</v>
      </c>
      <c r="F153" s="1188" t="s">
        <v>10963</v>
      </c>
      <c r="G153" s="1189">
        <v>6.5</v>
      </c>
      <c r="H153" s="1189">
        <v>3</v>
      </c>
      <c r="I153" s="1190">
        <f t="shared" si="72"/>
        <v>88.777500000000003</v>
      </c>
      <c r="J153" s="1191">
        <f t="shared" si="84"/>
        <v>20311.297155892957</v>
      </c>
      <c r="K153" s="1191">
        <f t="shared" si="85"/>
        <v>31809.539600394062</v>
      </c>
      <c r="L153" s="1191">
        <f t="shared" si="86"/>
        <v>840841.98149958986</v>
      </c>
      <c r="M153" s="1190">
        <f t="shared" si="73"/>
        <v>3.2231187312088316</v>
      </c>
      <c r="N153" s="1190">
        <f t="shared" si="74"/>
        <v>1.3565969218946146</v>
      </c>
      <c r="O153" s="1190">
        <f t="shared" si="75"/>
        <v>0.36719916682861747</v>
      </c>
      <c r="P153" s="1192">
        <f t="shared" si="82"/>
        <v>31809.539600394062</v>
      </c>
      <c r="Q153" s="1192">
        <f t="shared" si="62"/>
        <v>20311.297155892957</v>
      </c>
      <c r="R153" s="1192">
        <f t="shared" si="63"/>
        <v>61405.617195232051</v>
      </c>
      <c r="S153" s="1192">
        <f t="shared" si="64"/>
        <v>34889.555224563672</v>
      </c>
      <c r="T153" s="1192">
        <f t="shared" si="83"/>
        <v>840841.98149958986</v>
      </c>
      <c r="U153" s="1192">
        <f t="shared" si="76"/>
        <v>2153719.7748300219</v>
      </c>
      <c r="V153" s="1189">
        <v>110000</v>
      </c>
      <c r="W153" s="1189">
        <v>62500</v>
      </c>
      <c r="X153" s="1189">
        <v>4.6260000000000003</v>
      </c>
      <c r="Y153" s="1189">
        <v>2</v>
      </c>
      <c r="Z153" s="1189">
        <v>4.5</v>
      </c>
      <c r="AA153" s="1189">
        <v>0.216005</v>
      </c>
      <c r="AB153" s="1189">
        <v>3.7999999999999999E-2</v>
      </c>
      <c r="AC153" s="1189">
        <v>4.90625</v>
      </c>
      <c r="AD153" s="1189">
        <v>0.25</v>
      </c>
      <c r="AE153" s="1189">
        <v>30</v>
      </c>
      <c r="AF153" s="1193">
        <v>4.328125</v>
      </c>
      <c r="AG153" s="1193">
        <v>4.203125</v>
      </c>
      <c r="AH153" s="1189">
        <f t="shared" si="65"/>
        <v>2.1515416666666667</v>
      </c>
      <c r="AI153" s="1189">
        <f t="shared" si="77"/>
        <v>2.8515625</v>
      </c>
      <c r="AJ153" s="1189">
        <f t="shared" si="78"/>
        <v>8.5904249162670414</v>
      </c>
      <c r="AK153" s="1189">
        <f t="shared" si="71"/>
        <v>7.6440180136326354</v>
      </c>
      <c r="AL153" s="1189">
        <f t="shared" si="66"/>
        <v>0.16083833333333333</v>
      </c>
      <c r="AM153" s="1189">
        <f t="shared" si="79"/>
        <v>14.756128189065926</v>
      </c>
      <c r="AN153" s="1189">
        <f t="shared" si="67"/>
        <v>6.25E-2</v>
      </c>
      <c r="AO153" s="1189">
        <f t="shared" si="81"/>
        <v>4.1618383333333338</v>
      </c>
      <c r="AP153" s="1189">
        <f t="shared" si="68"/>
        <v>4.4651616666666669</v>
      </c>
      <c r="AQ153" s="1189">
        <f t="shared" si="69"/>
        <v>7.0002499999999995E-2</v>
      </c>
      <c r="AR153" s="1193">
        <f t="shared" si="70"/>
        <v>5.8651157509438336</v>
      </c>
      <c r="AS153" s="1194">
        <f t="shared" si="80"/>
        <v>2.6928414377359582</v>
      </c>
    </row>
    <row r="154" spans="1:45" ht="11.1" customHeight="1">
      <c r="A154" s="1188" t="s">
        <v>10958</v>
      </c>
      <c r="B154" s="1188" t="s">
        <v>10959</v>
      </c>
      <c r="C154" s="1188" t="s">
        <v>10960</v>
      </c>
      <c r="D154" s="1188" t="s">
        <v>10961</v>
      </c>
      <c r="E154" s="1188" t="s">
        <v>10962</v>
      </c>
      <c r="F154" s="1188" t="s">
        <v>10963</v>
      </c>
      <c r="G154" s="1189">
        <v>6.75</v>
      </c>
      <c r="H154" s="1189">
        <v>2.25</v>
      </c>
      <c r="I154" s="1190">
        <f t="shared" si="72"/>
        <v>108.13499999999999</v>
      </c>
      <c r="J154" s="1191">
        <f t="shared" si="84"/>
        <v>28020.688700587012</v>
      </c>
      <c r="K154" s="1191">
        <f t="shared" si="85"/>
        <v>45321.404687731323</v>
      </c>
      <c r="L154" s="1191">
        <f t="shared" si="86"/>
        <v>1181017.5610211098</v>
      </c>
      <c r="M154" s="1190">
        <f t="shared" si="73"/>
        <v>3.1590311073471145</v>
      </c>
      <c r="N154" s="1190">
        <f t="shared" si="74"/>
        <v>1.6523962507287788</v>
      </c>
      <c r="O154" s="1190">
        <f t="shared" si="75"/>
        <v>0.20654953134109735</v>
      </c>
      <c r="P154" s="1192">
        <f t="shared" si="82"/>
        <v>45321.404687731323</v>
      </c>
      <c r="Q154" s="1192">
        <f t="shared" si="62"/>
        <v>28020.688700587012</v>
      </c>
      <c r="R154" s="1192">
        <f t="shared" si="63"/>
        <v>73271.209578915048</v>
      </c>
      <c r="S154" s="1192">
        <f t="shared" si="64"/>
        <v>41631.369078928998</v>
      </c>
      <c r="T154" s="1192">
        <f t="shared" si="83"/>
        <v>1181017.5610211098</v>
      </c>
      <c r="U154" s="1192">
        <f t="shared" si="76"/>
        <v>2439899.230617967</v>
      </c>
      <c r="V154" s="1189">
        <v>110000</v>
      </c>
      <c r="W154" s="1189">
        <v>62500</v>
      </c>
      <c r="X154" s="1189">
        <v>4.6260000000000003</v>
      </c>
      <c r="Y154" s="1189">
        <v>2</v>
      </c>
      <c r="Z154" s="1189">
        <v>4.5</v>
      </c>
      <c r="AA154" s="1189">
        <v>0.216005</v>
      </c>
      <c r="AB154" s="1189">
        <v>3.7999999999999999E-2</v>
      </c>
      <c r="AC154" s="1189">
        <v>4.90625</v>
      </c>
      <c r="AD154" s="1189">
        <v>0.25</v>
      </c>
      <c r="AE154" s="1189">
        <v>30</v>
      </c>
      <c r="AF154" s="1193">
        <v>4.328125</v>
      </c>
      <c r="AG154" s="1193">
        <v>4.203125</v>
      </c>
      <c r="AH154" s="1189">
        <f t="shared" si="65"/>
        <v>2.1515416666666667</v>
      </c>
      <c r="AI154" s="1189">
        <f t="shared" si="77"/>
        <v>2.9140625</v>
      </c>
      <c r="AJ154" s="1189">
        <f t="shared" si="78"/>
        <v>11.682930184644494</v>
      </c>
      <c r="AK154" s="1189">
        <f t="shared" si="71"/>
        <v>10.736523282010088</v>
      </c>
      <c r="AL154" s="1189">
        <f t="shared" si="66"/>
        <v>0.16083833333333333</v>
      </c>
      <c r="AM154" s="1189">
        <f t="shared" si="79"/>
        <v>17.357759605319973</v>
      </c>
      <c r="AN154" s="1189">
        <f t="shared" si="67"/>
        <v>6.25E-2</v>
      </c>
      <c r="AO154" s="1189">
        <f t="shared" si="81"/>
        <v>4.1618383333333338</v>
      </c>
      <c r="AP154" s="1189">
        <f t="shared" si="68"/>
        <v>4.4651616666666669</v>
      </c>
      <c r="AQ154" s="1189">
        <f t="shared" si="69"/>
        <v>7.0002499999999995E-2</v>
      </c>
      <c r="AR154" s="1193">
        <f t="shared" si="70"/>
        <v>6.1916946607507581</v>
      </c>
      <c r="AS154" s="1194">
        <f t="shared" si="80"/>
        <v>2.7744861651876898</v>
      </c>
    </row>
    <row r="155" spans="1:45" ht="11.1" customHeight="1">
      <c r="A155" s="1188" t="s">
        <v>10958</v>
      </c>
      <c r="B155" s="1188" t="s">
        <v>10959</v>
      </c>
      <c r="C155" s="1188" t="s">
        <v>10960</v>
      </c>
      <c r="D155" s="1188" t="s">
        <v>10961</v>
      </c>
      <c r="E155" s="1188" t="s">
        <v>10962</v>
      </c>
      <c r="F155" s="1188" t="s">
        <v>10963</v>
      </c>
      <c r="G155" s="1189">
        <v>6.75</v>
      </c>
      <c r="H155" s="1189">
        <v>2.5</v>
      </c>
      <c r="I155" s="1190">
        <f t="shared" si="72"/>
        <v>104.964375</v>
      </c>
      <c r="J155" s="1191">
        <f t="shared" si="84"/>
        <v>25675.538980077468</v>
      </c>
      <c r="K155" s="1191">
        <f t="shared" si="85"/>
        <v>41210.710531182056</v>
      </c>
      <c r="L155" s="1191">
        <f t="shared" si="86"/>
        <v>1078424.9259273179</v>
      </c>
      <c r="M155" s="1190">
        <f t="shared" si="73"/>
        <v>3.2774224074139546</v>
      </c>
      <c r="N155" s="1190">
        <f t="shared" si="74"/>
        <v>1.603946360661114</v>
      </c>
      <c r="O155" s="1190">
        <f t="shared" si="75"/>
        <v>0.25499942140876219</v>
      </c>
      <c r="P155" s="1192">
        <f t="shared" si="82"/>
        <v>41210.710531182056</v>
      </c>
      <c r="Q155" s="1192">
        <f t="shared" si="62"/>
        <v>25675.538980077468</v>
      </c>
      <c r="R155" s="1192">
        <f t="shared" si="63"/>
        <v>72963.648029977601</v>
      </c>
      <c r="S155" s="1192">
        <f t="shared" si="64"/>
        <v>41456.618198850905</v>
      </c>
      <c r="T155" s="1192">
        <f t="shared" si="83"/>
        <v>1078424.9259273179</v>
      </c>
      <c r="U155" s="1192">
        <f t="shared" si="76"/>
        <v>2439899.230617967</v>
      </c>
      <c r="V155" s="1189">
        <v>110000</v>
      </c>
      <c r="W155" s="1189">
        <v>62500</v>
      </c>
      <c r="X155" s="1189">
        <v>4.6260000000000003</v>
      </c>
      <c r="Y155" s="1189">
        <v>2</v>
      </c>
      <c r="Z155" s="1189">
        <v>4.5</v>
      </c>
      <c r="AA155" s="1189">
        <v>0.216005</v>
      </c>
      <c r="AB155" s="1189">
        <v>3.7999999999999999E-2</v>
      </c>
      <c r="AC155" s="1189">
        <v>4.90625</v>
      </c>
      <c r="AD155" s="1189">
        <v>0.25</v>
      </c>
      <c r="AE155" s="1189">
        <v>30</v>
      </c>
      <c r="AF155" s="1193">
        <v>4.328125</v>
      </c>
      <c r="AG155" s="1193">
        <v>4.203125</v>
      </c>
      <c r="AH155" s="1189">
        <f t="shared" si="65"/>
        <v>2.1515416666666667</v>
      </c>
      <c r="AI155" s="1189">
        <f t="shared" si="77"/>
        <v>2.9140625</v>
      </c>
      <c r="AJ155" s="1189">
        <f t="shared" si="78"/>
        <v>10.750269865610024</v>
      </c>
      <c r="AK155" s="1189">
        <f t="shared" si="71"/>
        <v>9.803862962975618</v>
      </c>
      <c r="AL155" s="1189">
        <f t="shared" si="66"/>
        <v>0.16083833333333333</v>
      </c>
      <c r="AM155" s="1189">
        <f t="shared" si="79"/>
        <v>17.357759605319973</v>
      </c>
      <c r="AN155" s="1189">
        <f t="shared" si="67"/>
        <v>6.25E-2</v>
      </c>
      <c r="AO155" s="1189">
        <f t="shared" si="81"/>
        <v>4.1618383333333338</v>
      </c>
      <c r="AP155" s="1189">
        <f t="shared" si="68"/>
        <v>4.4651616666666669</v>
      </c>
      <c r="AQ155" s="1189">
        <f t="shared" si="69"/>
        <v>7.0002499999999995E-2</v>
      </c>
      <c r="AR155" s="1193">
        <f t="shared" si="70"/>
        <v>6.0950457563474822</v>
      </c>
      <c r="AS155" s="1194">
        <f t="shared" si="80"/>
        <v>2.7503239390868703</v>
      </c>
    </row>
    <row r="156" spans="1:45" ht="11.1" customHeight="1">
      <c r="A156" s="1188" t="s">
        <v>10958</v>
      </c>
      <c r="B156" s="1188" t="s">
        <v>10959</v>
      </c>
      <c r="C156" s="1188" t="s">
        <v>10960</v>
      </c>
      <c r="D156" s="1188" t="s">
        <v>10961</v>
      </c>
      <c r="E156" s="1188" t="s">
        <v>10962</v>
      </c>
      <c r="F156" s="1188" t="s">
        <v>10963</v>
      </c>
      <c r="G156" s="1189">
        <v>6.75</v>
      </c>
      <c r="H156" s="1189">
        <v>2.8125</v>
      </c>
      <c r="I156" s="1190">
        <f t="shared" si="72"/>
        <v>100.5317578125</v>
      </c>
      <c r="J156" s="1191">
        <f t="shared" si="84"/>
        <v>22425.851054692313</v>
      </c>
      <c r="K156" s="1191">
        <f t="shared" si="85"/>
        <v>35515.159716784452</v>
      </c>
      <c r="L156" s="1191">
        <f t="shared" si="86"/>
        <v>934997.72226001055</v>
      </c>
      <c r="M156" s="1190">
        <f t="shared" si="73"/>
        <v>3.5074512705313938</v>
      </c>
      <c r="N156" s="1190">
        <f t="shared" si="74"/>
        <v>1.5362121393494115</v>
      </c>
      <c r="O156" s="1190">
        <f t="shared" si="75"/>
        <v>0.32273364272046462</v>
      </c>
      <c r="P156" s="1192">
        <f t="shared" si="82"/>
        <v>35515.159716784452</v>
      </c>
      <c r="Q156" s="1192">
        <f t="shared" si="62"/>
        <v>22425.851054692313</v>
      </c>
      <c r="R156" s="1192">
        <f t="shared" si="63"/>
        <v>72525.306643556047</v>
      </c>
      <c r="S156" s="1192">
        <f t="shared" si="64"/>
        <v>41207.560592929571</v>
      </c>
      <c r="T156" s="1192">
        <f t="shared" si="83"/>
        <v>934997.72226001055</v>
      </c>
      <c r="U156" s="1192">
        <f t="shared" si="76"/>
        <v>2439899.230617967</v>
      </c>
      <c r="V156" s="1189">
        <v>110000</v>
      </c>
      <c r="W156" s="1189">
        <v>62500</v>
      </c>
      <c r="X156" s="1189">
        <v>4.6260000000000003</v>
      </c>
      <c r="Y156" s="1189">
        <v>2</v>
      </c>
      <c r="Z156" s="1189">
        <v>4.5</v>
      </c>
      <c r="AA156" s="1189">
        <v>0.216005</v>
      </c>
      <c r="AB156" s="1189">
        <v>3.7999999999999999E-2</v>
      </c>
      <c r="AC156" s="1189">
        <v>4.90625</v>
      </c>
      <c r="AD156" s="1189">
        <v>0.25</v>
      </c>
      <c r="AE156" s="1189">
        <v>30</v>
      </c>
      <c r="AF156" s="1193">
        <v>4.328125</v>
      </c>
      <c r="AG156" s="1193">
        <v>4.203125</v>
      </c>
      <c r="AH156" s="1189">
        <f t="shared" si="65"/>
        <v>2.1515416666666667</v>
      </c>
      <c r="AI156" s="1189">
        <f t="shared" si="77"/>
        <v>2.9140625</v>
      </c>
      <c r="AJ156" s="1189">
        <f t="shared" si="78"/>
        <v>9.4463861959072286</v>
      </c>
      <c r="AK156" s="1189">
        <f t="shared" si="71"/>
        <v>8.4999792932728226</v>
      </c>
      <c r="AL156" s="1189">
        <f t="shared" si="66"/>
        <v>0.16083833333333333</v>
      </c>
      <c r="AM156" s="1189">
        <f t="shared" si="79"/>
        <v>17.357759605319973</v>
      </c>
      <c r="AN156" s="1189">
        <f t="shared" si="67"/>
        <v>6.25E-2</v>
      </c>
      <c r="AO156" s="1189">
        <f t="shared" si="81"/>
        <v>4.1618383333333338</v>
      </c>
      <c r="AP156" s="1189">
        <f t="shared" si="68"/>
        <v>4.4651616666666669</v>
      </c>
      <c r="AQ156" s="1189">
        <f t="shared" si="69"/>
        <v>7.0002499999999995E-2</v>
      </c>
      <c r="AR156" s="1193">
        <f t="shared" si="70"/>
        <v>5.9573002712612571</v>
      </c>
      <c r="AS156" s="1194">
        <f t="shared" si="80"/>
        <v>2.7158875678153143</v>
      </c>
    </row>
    <row r="157" spans="1:45" ht="11.1" customHeight="1">
      <c r="A157" s="1188" t="s">
        <v>10958</v>
      </c>
      <c r="B157" s="1188" t="s">
        <v>10959</v>
      </c>
      <c r="C157" s="1188" t="s">
        <v>10960</v>
      </c>
      <c r="D157" s="1188" t="s">
        <v>10961</v>
      </c>
      <c r="E157" s="1188" t="s">
        <v>10962</v>
      </c>
      <c r="F157" s="1188" t="s">
        <v>10963</v>
      </c>
      <c r="G157" s="1189">
        <v>6.75</v>
      </c>
      <c r="H157" s="1189">
        <v>3</v>
      </c>
      <c r="I157" s="1190">
        <f t="shared" si="72"/>
        <v>97.621875000000003</v>
      </c>
      <c r="J157" s="1191">
        <f t="shared" si="84"/>
        <v>20311.297155892957</v>
      </c>
      <c r="K157" s="1191">
        <f t="shared" si="85"/>
        <v>31809.539600394062</v>
      </c>
      <c r="L157" s="1191">
        <f t="shared" si="86"/>
        <v>840841.98149958986</v>
      </c>
      <c r="M157" s="1190">
        <f t="shared" si="73"/>
        <v>3.7116792305141852</v>
      </c>
      <c r="N157" s="1190">
        <f t="shared" si="74"/>
        <v>1.4917466152412586</v>
      </c>
      <c r="O157" s="1190">
        <f t="shared" si="75"/>
        <v>0.36719916682861747</v>
      </c>
      <c r="P157" s="1192">
        <f t="shared" si="82"/>
        <v>31809.539600394062</v>
      </c>
      <c r="Q157" s="1192">
        <f t="shared" si="62"/>
        <v>20311.297155892957</v>
      </c>
      <c r="R157" s="1192">
        <f t="shared" si="63"/>
        <v>72231.951907339084</v>
      </c>
      <c r="S157" s="1192">
        <f t="shared" si="64"/>
        <v>41040.881765533566</v>
      </c>
      <c r="T157" s="1192">
        <f t="shared" si="83"/>
        <v>840841.98149958986</v>
      </c>
      <c r="U157" s="1192">
        <f t="shared" si="76"/>
        <v>2439899.230617967</v>
      </c>
      <c r="V157" s="1189">
        <v>110000</v>
      </c>
      <c r="W157" s="1189">
        <v>62500</v>
      </c>
      <c r="X157" s="1189">
        <v>4.6260000000000003</v>
      </c>
      <c r="Y157" s="1189">
        <v>2</v>
      </c>
      <c r="Z157" s="1189">
        <v>4.5</v>
      </c>
      <c r="AA157" s="1189">
        <v>0.216005</v>
      </c>
      <c r="AB157" s="1189">
        <v>3.7999999999999999E-2</v>
      </c>
      <c r="AC157" s="1189">
        <v>4.90625</v>
      </c>
      <c r="AD157" s="1189">
        <v>0.25</v>
      </c>
      <c r="AE157" s="1189">
        <v>30</v>
      </c>
      <c r="AF157" s="1193">
        <v>4.328125</v>
      </c>
      <c r="AG157" s="1193">
        <v>4.203125</v>
      </c>
      <c r="AH157" s="1189">
        <f t="shared" si="65"/>
        <v>2.1515416666666667</v>
      </c>
      <c r="AI157" s="1189">
        <f t="shared" si="77"/>
        <v>2.9140625</v>
      </c>
      <c r="AJ157" s="1189">
        <f t="shared" si="78"/>
        <v>8.5904249162670414</v>
      </c>
      <c r="AK157" s="1189">
        <f t="shared" si="71"/>
        <v>7.6440180136326354</v>
      </c>
      <c r="AL157" s="1189">
        <f t="shared" si="66"/>
        <v>0.16083833333333333</v>
      </c>
      <c r="AM157" s="1189">
        <f t="shared" si="79"/>
        <v>17.357759605319973</v>
      </c>
      <c r="AN157" s="1189">
        <f t="shared" si="67"/>
        <v>6.25E-2</v>
      </c>
      <c r="AO157" s="1189">
        <f t="shared" si="81"/>
        <v>4.1618383333333338</v>
      </c>
      <c r="AP157" s="1189">
        <f t="shared" si="68"/>
        <v>4.4651616666666669</v>
      </c>
      <c r="AQ157" s="1189">
        <f t="shared" si="69"/>
        <v>7.0002499999999995E-2</v>
      </c>
      <c r="AR157" s="1193">
        <f t="shared" si="70"/>
        <v>5.8651157509438336</v>
      </c>
      <c r="AS157" s="1194">
        <f t="shared" si="80"/>
        <v>2.6928414377359582</v>
      </c>
    </row>
    <row r="158" spans="1:45" ht="11.1" customHeight="1">
      <c r="A158" s="1195" t="s">
        <v>10964</v>
      </c>
      <c r="B158" s="1195" t="s">
        <v>10965</v>
      </c>
      <c r="C158" s="1195" t="s">
        <v>10966</v>
      </c>
      <c r="D158" s="1195" t="s">
        <v>10967</v>
      </c>
      <c r="E158" s="1195" t="s">
        <v>10968</v>
      </c>
      <c r="F158" s="1195" t="s">
        <v>10969</v>
      </c>
      <c r="G158" s="1189">
        <v>6.125</v>
      </c>
      <c r="H158" s="1189">
        <v>3.75</v>
      </c>
      <c r="I158" s="1190">
        <f t="shared" si="72"/>
        <v>62.619843750000001</v>
      </c>
      <c r="J158" s="1191">
        <f t="shared" si="84"/>
        <v>19410.858036855741</v>
      </c>
      <c r="K158" s="1191">
        <f t="shared" si="85"/>
        <v>29751.761789173663</v>
      </c>
      <c r="L158" s="1191">
        <f t="shared" si="86"/>
        <v>734347.28277661419</v>
      </c>
      <c r="M158" s="1190">
        <f t="shared" si="73"/>
        <v>2.0868529826409121</v>
      </c>
      <c r="N158" s="1190">
        <f t="shared" si="74"/>
        <v>0.95688532883638011</v>
      </c>
      <c r="O158" s="1190">
        <f t="shared" si="75"/>
        <v>0.57374869816971485</v>
      </c>
      <c r="P158" s="1192">
        <f>(V158*AK158/12)*((AD158/2/PI())+((AH158*0.08)/COS(AE158*PI()/180))+(AS158*0.08))</f>
        <v>29751.761789173663</v>
      </c>
      <c r="Q158" s="1192">
        <f t="shared" si="62"/>
        <v>19410.858036855741</v>
      </c>
      <c r="R158" s="1192">
        <f t="shared" si="63"/>
        <v>34838.000477396359</v>
      </c>
      <c r="S158" s="1192">
        <f t="shared" si="64"/>
        <v>19794.318453066113</v>
      </c>
      <c r="T158" s="1192">
        <f>V158*AK158</f>
        <v>734347.28277661419</v>
      </c>
      <c r="U158" s="1192">
        <f t="shared" si="76"/>
        <v>1430834.0219938473</v>
      </c>
      <c r="V158" s="1189">
        <v>110000</v>
      </c>
      <c r="W158" s="1189">
        <v>62500</v>
      </c>
      <c r="X158" s="1189">
        <v>5.0416999999999996</v>
      </c>
      <c r="Y158" s="1189">
        <v>2</v>
      </c>
      <c r="Z158" s="1189">
        <v>4.5</v>
      </c>
      <c r="AA158" s="1189">
        <v>0.216005</v>
      </c>
      <c r="AB158" s="1189">
        <v>3.7999999999999999E-2</v>
      </c>
      <c r="AC158" s="1189">
        <v>5.3125</v>
      </c>
      <c r="AD158" s="1189">
        <v>0.25</v>
      </c>
      <c r="AE158" s="1189">
        <v>30</v>
      </c>
      <c r="AF158" s="1193">
        <v>4.75</v>
      </c>
      <c r="AG158" s="1193">
        <v>4.625</v>
      </c>
      <c r="AH158" s="1189">
        <f t="shared" si="65"/>
        <v>2.3593916666666663</v>
      </c>
      <c r="AI158" s="1189">
        <f t="shared" si="77"/>
        <v>2.859375</v>
      </c>
      <c r="AJ158" s="1189">
        <f t="shared" si="78"/>
        <v>7.6657300266041268</v>
      </c>
      <c r="AK158" s="1189">
        <f t="shared" si="71"/>
        <v>6.6758843888783108</v>
      </c>
      <c r="AL158" s="1189">
        <f t="shared" si="66"/>
        <v>0.16083833333333333</v>
      </c>
      <c r="AM158" s="1189">
        <f t="shared" si="79"/>
        <v>7.8171660950652271</v>
      </c>
      <c r="AN158" s="1189">
        <f t="shared" si="67"/>
        <v>6.25E-2</v>
      </c>
      <c r="AO158" s="1189">
        <f>X158-(((Z158-0.625-AD158)*Y158)/12)+2*AQ158</f>
        <v>4.577538333333333</v>
      </c>
      <c r="AP158" s="1189">
        <f t="shared" si="68"/>
        <v>4.8808616666666662</v>
      </c>
      <c r="AQ158" s="1189">
        <f t="shared" si="69"/>
        <v>7.0002499999999995E-2</v>
      </c>
      <c r="AR158" s="1193">
        <f t="shared" si="70"/>
        <v>6.1092397734199384</v>
      </c>
      <c r="AS158" s="1194">
        <f t="shared" si="80"/>
        <v>2.8554349433549846</v>
      </c>
    </row>
    <row r="159" spans="1:45" ht="11.1" customHeight="1">
      <c r="A159" s="1195" t="s">
        <v>10964</v>
      </c>
      <c r="B159" s="1195" t="s">
        <v>10965</v>
      </c>
      <c r="C159" s="1195" t="s">
        <v>10966</v>
      </c>
      <c r="D159" s="1195" t="s">
        <v>10967</v>
      </c>
      <c r="E159" s="1195" t="s">
        <v>10968</v>
      </c>
      <c r="F159" s="1195" t="s">
        <v>10969</v>
      </c>
      <c r="G159" s="1189">
        <v>6.25</v>
      </c>
      <c r="H159" s="1189">
        <v>2.25</v>
      </c>
      <c r="I159" s="1190">
        <f t="shared" si="72"/>
        <v>90.78</v>
      </c>
      <c r="J159" s="1191">
        <f t="shared" si="84"/>
        <v>23003.105568102415</v>
      </c>
      <c r="K159" s="1191">
        <f t="shared" si="85"/>
        <v>40485.465799860249</v>
      </c>
      <c r="L159" s="1191">
        <f t="shared" si="86"/>
        <v>1511891.4645400879</v>
      </c>
      <c r="M159" s="1190">
        <f t="shared" si="73"/>
        <v>1.566227875042304</v>
      </c>
      <c r="N159" s="1190">
        <f t="shared" si="74"/>
        <v>1.3871968524636662</v>
      </c>
      <c r="O159" s="1190">
        <f t="shared" si="75"/>
        <v>0.20654953134109735</v>
      </c>
      <c r="P159" s="1192">
        <f>(V159*AJ159/12)*((AD159/2/PI())+((AH159*0.08)/COS(AE159*PI()/180))+(AS159*0.08))</f>
        <v>66045.20987486394</v>
      </c>
      <c r="Q159" s="1192">
        <f t="shared" si="62"/>
        <v>37525.687428899968</v>
      </c>
      <c r="R159" s="1192">
        <f t="shared" si="63"/>
        <v>40485.465799860249</v>
      </c>
      <c r="S159" s="1192">
        <f t="shared" si="64"/>
        <v>23003.105568102415</v>
      </c>
      <c r="T159" s="1192">
        <f t="shared" si="83"/>
        <v>1511891.4645400879</v>
      </c>
      <c r="U159" s="1192">
        <f t="shared" si="76"/>
        <v>1564474.4282344442</v>
      </c>
      <c r="V159" s="1189">
        <v>110000</v>
      </c>
      <c r="W159" s="1189">
        <v>62500</v>
      </c>
      <c r="X159" s="1189">
        <v>5.0416999999999996</v>
      </c>
      <c r="Y159" s="1189">
        <v>2</v>
      </c>
      <c r="Z159" s="1189">
        <v>4.5</v>
      </c>
      <c r="AA159" s="1189">
        <v>0.216005</v>
      </c>
      <c r="AB159" s="1189">
        <v>3.7999999999999999E-2</v>
      </c>
      <c r="AC159" s="1189">
        <v>5.3125</v>
      </c>
      <c r="AD159" s="1189">
        <v>0.25</v>
      </c>
      <c r="AE159" s="1189">
        <v>30</v>
      </c>
      <c r="AF159" s="1193">
        <v>4.75</v>
      </c>
      <c r="AG159" s="1193">
        <v>4.625</v>
      </c>
      <c r="AH159" s="1189">
        <f t="shared" si="65"/>
        <v>2.3593916666666663</v>
      </c>
      <c r="AI159" s="1189">
        <f t="shared" si="77"/>
        <v>2.890625</v>
      </c>
      <c r="AJ159" s="1189">
        <f t="shared" si="78"/>
        <v>14.734313497181162</v>
      </c>
      <c r="AK159" s="1189">
        <f t="shared" si="71"/>
        <v>13.744467859455344</v>
      </c>
      <c r="AL159" s="1189">
        <f t="shared" si="66"/>
        <v>0.16083833333333333</v>
      </c>
      <c r="AM159" s="1189">
        <f t="shared" si="79"/>
        <v>9.0320788790706548</v>
      </c>
      <c r="AN159" s="1189">
        <f t="shared" si="67"/>
        <v>6.25E-2</v>
      </c>
      <c r="AO159" s="1189">
        <f t="shared" si="81"/>
        <v>4.577538333333333</v>
      </c>
      <c r="AP159" s="1189">
        <f t="shared" si="68"/>
        <v>4.8808616666666662</v>
      </c>
      <c r="AQ159" s="1189">
        <f t="shared" si="69"/>
        <v>7.0002499999999995E-2</v>
      </c>
      <c r="AR159" s="1193">
        <f t="shared" si="70"/>
        <v>6.8060862916316385</v>
      </c>
      <c r="AS159" s="1194">
        <f t="shared" si="80"/>
        <v>2.890625</v>
      </c>
    </row>
    <row r="160" spans="1:45" ht="11.1" customHeight="1">
      <c r="A160" s="1195" t="s">
        <v>10964</v>
      </c>
      <c r="B160" s="1195" t="s">
        <v>10965</v>
      </c>
      <c r="C160" s="1195" t="s">
        <v>10966</v>
      </c>
      <c r="D160" s="1195" t="s">
        <v>10967</v>
      </c>
      <c r="E160" s="1195" t="s">
        <v>10968</v>
      </c>
      <c r="F160" s="1195" t="s">
        <v>10969</v>
      </c>
      <c r="G160" s="1189">
        <v>6.25</v>
      </c>
      <c r="H160" s="1189">
        <v>2.5</v>
      </c>
      <c r="I160" s="1190">
        <f t="shared" si="72"/>
        <v>87.609375</v>
      </c>
      <c r="J160" s="1191">
        <f t="shared" si="84"/>
        <v>23003.105568102415</v>
      </c>
      <c r="K160" s="1191">
        <f t="shared" si="85"/>
        <v>40485.465799860249</v>
      </c>
      <c r="L160" s="1191">
        <f t="shared" si="86"/>
        <v>1409298.8294462962</v>
      </c>
      <c r="M160" s="1190">
        <f t="shared" si="73"/>
        <v>1.6060415174932807</v>
      </c>
      <c r="N160" s="1190">
        <f t="shared" si="74"/>
        <v>1.3387469623960011</v>
      </c>
      <c r="O160" s="1190">
        <f t="shared" si="75"/>
        <v>0.25499942140876219</v>
      </c>
      <c r="P160" s="1192">
        <f t="shared" si="82"/>
        <v>57427.75311828003</v>
      </c>
      <c r="Q160" s="1192">
        <f t="shared" si="62"/>
        <v>35150.366745237217</v>
      </c>
      <c r="R160" s="1192">
        <f t="shared" si="63"/>
        <v>40485.465799860249</v>
      </c>
      <c r="S160" s="1192">
        <f t="shared" si="64"/>
        <v>23003.105568102415</v>
      </c>
      <c r="T160" s="1192">
        <f t="shared" si="83"/>
        <v>1409298.8294462962</v>
      </c>
      <c r="U160" s="1192">
        <f t="shared" si="76"/>
        <v>1564474.4282344442</v>
      </c>
      <c r="V160" s="1189">
        <v>110000</v>
      </c>
      <c r="W160" s="1189">
        <v>62500</v>
      </c>
      <c r="X160" s="1189">
        <v>5.0416999999999996</v>
      </c>
      <c r="Y160" s="1189">
        <v>2</v>
      </c>
      <c r="Z160" s="1189">
        <v>4.5</v>
      </c>
      <c r="AA160" s="1189">
        <v>0.216005</v>
      </c>
      <c r="AB160" s="1189">
        <v>3.7999999999999999E-2</v>
      </c>
      <c r="AC160" s="1189">
        <v>5.3125</v>
      </c>
      <c r="AD160" s="1189">
        <v>0.25</v>
      </c>
      <c r="AE160" s="1189">
        <v>30</v>
      </c>
      <c r="AF160" s="1193">
        <v>4.75</v>
      </c>
      <c r="AG160" s="1193">
        <v>4.625</v>
      </c>
      <c r="AH160" s="1189">
        <f t="shared" si="65"/>
        <v>2.3593916666666663</v>
      </c>
      <c r="AI160" s="1189">
        <f t="shared" si="77"/>
        <v>2.890625</v>
      </c>
      <c r="AJ160" s="1189">
        <f t="shared" si="78"/>
        <v>13.801653178146692</v>
      </c>
      <c r="AK160" s="1189">
        <f t="shared" si="71"/>
        <v>12.811807540420874</v>
      </c>
      <c r="AL160" s="1189">
        <f t="shared" si="66"/>
        <v>0.16083833333333333</v>
      </c>
      <c r="AM160" s="1189">
        <f t="shared" si="79"/>
        <v>9.0320788790706548</v>
      </c>
      <c r="AN160" s="1189">
        <f t="shared" si="67"/>
        <v>6.25E-2</v>
      </c>
      <c r="AO160" s="1189">
        <f t="shared" si="81"/>
        <v>4.577538333333333</v>
      </c>
      <c r="AP160" s="1189">
        <f t="shared" si="68"/>
        <v>4.8808616666666662</v>
      </c>
      <c r="AQ160" s="1189">
        <f t="shared" si="69"/>
        <v>7.0002499999999995E-2</v>
      </c>
      <c r="AR160" s="1193">
        <f t="shared" si="70"/>
        <v>6.7182818197167125</v>
      </c>
      <c r="AS160" s="1194">
        <f t="shared" si="80"/>
        <v>2.890625</v>
      </c>
    </row>
    <row r="161" spans="1:45" ht="11.1" customHeight="1">
      <c r="A161" s="1195" t="s">
        <v>10964</v>
      </c>
      <c r="B161" s="1195" t="s">
        <v>10965</v>
      </c>
      <c r="C161" s="1195" t="s">
        <v>10966</v>
      </c>
      <c r="D161" s="1195" t="s">
        <v>10967</v>
      </c>
      <c r="E161" s="1195" t="s">
        <v>10968</v>
      </c>
      <c r="F161" s="1195" t="s">
        <v>10969</v>
      </c>
      <c r="G161" s="1189">
        <v>6.25</v>
      </c>
      <c r="H161" s="1189">
        <v>2.8125</v>
      </c>
      <c r="I161" s="1190">
        <f t="shared" si="72"/>
        <v>83.1767578125</v>
      </c>
      <c r="J161" s="1191">
        <f t="shared" si="84"/>
        <v>23003.105568102415</v>
      </c>
      <c r="K161" s="1191">
        <f t="shared" si="85"/>
        <v>40485.465799860249</v>
      </c>
      <c r="L161" s="1191">
        <f t="shared" si="86"/>
        <v>1265871.6257789889</v>
      </c>
      <c r="M161" s="1190">
        <f t="shared" si="73"/>
        <v>1.6808103278422892</v>
      </c>
      <c r="N161" s="1190">
        <f t="shared" si="74"/>
        <v>1.2710127410842988</v>
      </c>
      <c r="O161" s="1190">
        <f t="shared" si="75"/>
        <v>0.32273364272046462</v>
      </c>
      <c r="P161" s="1192">
        <f t="shared" si="82"/>
        <v>51583.214067688794</v>
      </c>
      <c r="Q161" s="1192">
        <f t="shared" si="62"/>
        <v>31829.605921037652</v>
      </c>
      <c r="R161" s="1192">
        <f t="shared" si="63"/>
        <v>40485.465799860249</v>
      </c>
      <c r="S161" s="1192">
        <f t="shared" si="64"/>
        <v>23003.105568102415</v>
      </c>
      <c r="T161" s="1192">
        <f t="shared" si="83"/>
        <v>1265871.6257789889</v>
      </c>
      <c r="U161" s="1192">
        <f t="shared" si="76"/>
        <v>1564474.4282344442</v>
      </c>
      <c r="V161" s="1189">
        <v>110000</v>
      </c>
      <c r="W161" s="1189">
        <v>62500</v>
      </c>
      <c r="X161" s="1189">
        <v>5.0416999999999996</v>
      </c>
      <c r="Y161" s="1189">
        <v>2</v>
      </c>
      <c r="Z161" s="1189">
        <v>4.5</v>
      </c>
      <c r="AA161" s="1189">
        <v>0.216005</v>
      </c>
      <c r="AB161" s="1189">
        <v>3.7999999999999999E-2</v>
      </c>
      <c r="AC161" s="1189">
        <v>5.3125</v>
      </c>
      <c r="AD161" s="1189">
        <v>0.25</v>
      </c>
      <c r="AE161" s="1189">
        <v>30</v>
      </c>
      <c r="AF161" s="1193">
        <v>4.75</v>
      </c>
      <c r="AG161" s="1193">
        <v>4.625</v>
      </c>
      <c r="AH161" s="1189">
        <f t="shared" si="65"/>
        <v>2.3593916666666663</v>
      </c>
      <c r="AI161" s="1189">
        <f t="shared" si="77"/>
        <v>2.890625</v>
      </c>
      <c r="AJ161" s="1189">
        <f t="shared" si="78"/>
        <v>12.497769508443897</v>
      </c>
      <c r="AK161" s="1189">
        <f t="shared" si="71"/>
        <v>11.507923870718081</v>
      </c>
      <c r="AL161" s="1189">
        <f t="shared" si="66"/>
        <v>0.16083833333333333</v>
      </c>
      <c r="AM161" s="1189">
        <f t="shared" si="79"/>
        <v>9.0320788790706548</v>
      </c>
      <c r="AN161" s="1189">
        <f t="shared" si="67"/>
        <v>6.25E-2</v>
      </c>
      <c r="AO161" s="1189">
        <f t="shared" si="81"/>
        <v>4.577538333333333</v>
      </c>
      <c r="AP161" s="1189">
        <f t="shared" si="68"/>
        <v>4.8808616666666662</v>
      </c>
      <c r="AQ161" s="1189">
        <f t="shared" si="69"/>
        <v>7.0002499999999995E-2</v>
      </c>
      <c r="AR161" s="1193">
        <f t="shared" si="70"/>
        <v>6.5935691669334986</v>
      </c>
      <c r="AS161" s="1194">
        <f t="shared" si="80"/>
        <v>2.890625</v>
      </c>
    </row>
    <row r="162" spans="1:45" ht="11.1" customHeight="1">
      <c r="A162" s="1195" t="s">
        <v>10964</v>
      </c>
      <c r="B162" s="1195" t="s">
        <v>10965</v>
      </c>
      <c r="C162" s="1195" t="s">
        <v>10966</v>
      </c>
      <c r="D162" s="1195" t="s">
        <v>10967</v>
      </c>
      <c r="E162" s="1195" t="s">
        <v>10968</v>
      </c>
      <c r="F162" s="1195" t="s">
        <v>10969</v>
      </c>
      <c r="G162" s="1189">
        <v>6.25</v>
      </c>
      <c r="H162" s="1189">
        <v>3</v>
      </c>
      <c r="I162" s="1190">
        <f t="shared" si="72"/>
        <v>80.266874999999999</v>
      </c>
      <c r="J162" s="1191">
        <f t="shared" si="84"/>
        <v>23003.105568102415</v>
      </c>
      <c r="K162" s="1191">
        <f t="shared" si="85"/>
        <v>40485.465799860249</v>
      </c>
      <c r="L162" s="1191">
        <f t="shared" si="86"/>
        <v>1171715.885018568</v>
      </c>
      <c r="M162" s="1190">
        <f t="shared" si="73"/>
        <v>1.7444787723828086</v>
      </c>
      <c r="N162" s="1190">
        <f t="shared" si="74"/>
        <v>1.226547216976146</v>
      </c>
      <c r="O162" s="1190">
        <f t="shared" si="75"/>
        <v>0.36719916682861747</v>
      </c>
      <c r="P162" s="1192">
        <f t="shared" si="82"/>
        <v>47746.446079183013</v>
      </c>
      <c r="Q162" s="1192">
        <f t="shared" si="62"/>
        <v>29649.624109386637</v>
      </c>
      <c r="R162" s="1192">
        <f t="shared" si="63"/>
        <v>40485.465799860249</v>
      </c>
      <c r="S162" s="1192">
        <f t="shared" si="64"/>
        <v>23003.105568102415</v>
      </c>
      <c r="T162" s="1192">
        <f t="shared" si="83"/>
        <v>1171715.885018568</v>
      </c>
      <c r="U162" s="1192">
        <f t="shared" si="76"/>
        <v>1564474.4282344442</v>
      </c>
      <c r="V162" s="1189">
        <v>110000</v>
      </c>
      <c r="W162" s="1189">
        <v>62500</v>
      </c>
      <c r="X162" s="1189">
        <v>5.0416999999999996</v>
      </c>
      <c r="Y162" s="1189">
        <v>2</v>
      </c>
      <c r="Z162" s="1189">
        <v>4.5</v>
      </c>
      <c r="AA162" s="1189">
        <v>0.216005</v>
      </c>
      <c r="AB162" s="1189">
        <v>3.7999999999999999E-2</v>
      </c>
      <c r="AC162" s="1189">
        <v>5.3125</v>
      </c>
      <c r="AD162" s="1189">
        <v>0.25</v>
      </c>
      <c r="AE162" s="1189">
        <v>30</v>
      </c>
      <c r="AF162" s="1193">
        <v>4.75</v>
      </c>
      <c r="AG162" s="1193">
        <v>4.625</v>
      </c>
      <c r="AH162" s="1189">
        <f t="shared" si="65"/>
        <v>2.3593916666666663</v>
      </c>
      <c r="AI162" s="1189">
        <f t="shared" si="77"/>
        <v>2.890625</v>
      </c>
      <c r="AJ162" s="1189">
        <f t="shared" si="78"/>
        <v>11.641808228803709</v>
      </c>
      <c r="AK162" s="1189">
        <f t="shared" si="71"/>
        <v>10.651962591077892</v>
      </c>
      <c r="AL162" s="1189">
        <f t="shared" si="66"/>
        <v>0.16083833333333333</v>
      </c>
      <c r="AM162" s="1189">
        <f t="shared" si="79"/>
        <v>9.0320788790706548</v>
      </c>
      <c r="AN162" s="1189">
        <f t="shared" si="67"/>
        <v>6.25E-2</v>
      </c>
      <c r="AO162" s="1189">
        <f t="shared" si="81"/>
        <v>4.577538333333333</v>
      </c>
      <c r="AP162" s="1189">
        <f t="shared" si="68"/>
        <v>4.8808616666666662</v>
      </c>
      <c r="AQ162" s="1189">
        <f t="shared" si="69"/>
        <v>7.0002499999999995E-2</v>
      </c>
      <c r="AR162" s="1193">
        <f t="shared" si="70"/>
        <v>6.510400188094132</v>
      </c>
      <c r="AS162" s="1194">
        <f t="shared" si="80"/>
        <v>2.890625</v>
      </c>
    </row>
    <row r="163" spans="1:45" ht="11.1" customHeight="1">
      <c r="A163" s="1195" t="s">
        <v>10964</v>
      </c>
      <c r="B163" s="1195" t="s">
        <v>10965</v>
      </c>
      <c r="C163" s="1195" t="s">
        <v>10966</v>
      </c>
      <c r="D163" s="1195" t="s">
        <v>10967</v>
      </c>
      <c r="E163" s="1195" t="s">
        <v>10968</v>
      </c>
      <c r="F163" s="1195" t="s">
        <v>10969</v>
      </c>
      <c r="G163" s="1189">
        <v>6.25</v>
      </c>
      <c r="H163" s="1189">
        <v>3.25</v>
      </c>
      <c r="I163" s="1190">
        <f t="shared" si="72"/>
        <v>76.094999999999999</v>
      </c>
      <c r="J163" s="1191">
        <f t="shared" si="84"/>
        <v>23003.105568102415</v>
      </c>
      <c r="K163" s="1191">
        <f t="shared" si="85"/>
        <v>40485.465799860249</v>
      </c>
      <c r="L163" s="1191">
        <f t="shared" si="86"/>
        <v>1036725.5756846317</v>
      </c>
      <c r="M163" s="1190">
        <f t="shared" si="73"/>
        <v>1.8614242471056024</v>
      </c>
      <c r="N163" s="1190">
        <f t="shared" si="74"/>
        <v>1.1627973616239553</v>
      </c>
      <c r="O163" s="1190">
        <f t="shared" si="75"/>
        <v>0.43094902218080805</v>
      </c>
      <c r="P163" s="1192">
        <f t="shared" si="82"/>
        <v>42245.703443332437</v>
      </c>
      <c r="Q163" s="1192">
        <f t="shared" si="62"/>
        <v>26524.202157198804</v>
      </c>
      <c r="R163" s="1192">
        <f t="shared" si="63"/>
        <v>40485.465799860249</v>
      </c>
      <c r="S163" s="1192">
        <f t="shared" si="64"/>
        <v>23003.105568102415</v>
      </c>
      <c r="T163" s="1192">
        <f t="shared" si="83"/>
        <v>1036725.5756846317</v>
      </c>
      <c r="U163" s="1192">
        <f t="shared" si="76"/>
        <v>1564474.4282344442</v>
      </c>
      <c r="V163" s="1189">
        <v>110000</v>
      </c>
      <c r="W163" s="1189">
        <v>62500</v>
      </c>
      <c r="X163" s="1189">
        <v>5.0416999999999996</v>
      </c>
      <c r="Y163" s="1189">
        <v>2</v>
      </c>
      <c r="Z163" s="1189">
        <v>4.5</v>
      </c>
      <c r="AA163" s="1189">
        <v>0.216005</v>
      </c>
      <c r="AB163" s="1189">
        <v>3.7999999999999999E-2</v>
      </c>
      <c r="AC163" s="1189">
        <v>5.3125</v>
      </c>
      <c r="AD163" s="1189">
        <v>0.25</v>
      </c>
      <c r="AE163" s="1189">
        <v>30</v>
      </c>
      <c r="AF163" s="1193">
        <v>4.75</v>
      </c>
      <c r="AG163" s="1193">
        <v>4.625</v>
      </c>
      <c r="AH163" s="1189">
        <f t="shared" si="65"/>
        <v>2.3593916666666663</v>
      </c>
      <c r="AI163" s="1189">
        <f t="shared" si="77"/>
        <v>2.890625</v>
      </c>
      <c r="AJ163" s="1189">
        <f t="shared" si="78"/>
        <v>10.414623598495195</v>
      </c>
      <c r="AK163" s="1189">
        <f t="shared" si="71"/>
        <v>9.4247779607693793</v>
      </c>
      <c r="AL163" s="1189">
        <f t="shared" si="66"/>
        <v>0.16083833333333333</v>
      </c>
      <c r="AM163" s="1189">
        <f t="shared" si="79"/>
        <v>9.0320788790706548</v>
      </c>
      <c r="AN163" s="1189">
        <f t="shared" si="67"/>
        <v>6.25E-2</v>
      </c>
      <c r="AO163" s="1189">
        <f t="shared" si="81"/>
        <v>4.577538333333333</v>
      </c>
      <c r="AP163" s="1189">
        <f t="shared" si="68"/>
        <v>4.8808616666666662</v>
      </c>
      <c r="AQ163" s="1189">
        <f t="shared" si="69"/>
        <v>7.0002499999999995E-2</v>
      </c>
      <c r="AR163" s="1193">
        <f t="shared" si="70"/>
        <v>6.3892730892595369</v>
      </c>
      <c r="AS163" s="1194">
        <f t="shared" si="80"/>
        <v>2.890625</v>
      </c>
    </row>
    <row r="164" spans="1:45" ht="11.1" customHeight="1">
      <c r="A164" s="1195" t="s">
        <v>10964</v>
      </c>
      <c r="B164" s="1195" t="s">
        <v>10965</v>
      </c>
      <c r="C164" s="1195" t="s">
        <v>10966</v>
      </c>
      <c r="D164" s="1195" t="s">
        <v>10967</v>
      </c>
      <c r="E164" s="1195" t="s">
        <v>10968</v>
      </c>
      <c r="F164" s="1195" t="s">
        <v>10969</v>
      </c>
      <c r="G164" s="1189">
        <v>6.5</v>
      </c>
      <c r="H164" s="1189">
        <v>2.25</v>
      </c>
      <c r="I164" s="1190">
        <f t="shared" si="72"/>
        <v>99.290624999999991</v>
      </c>
      <c r="J164" s="1191">
        <f t="shared" si="84"/>
        <v>29679.370921526523</v>
      </c>
      <c r="K164" s="1191">
        <f t="shared" si="85"/>
        <v>52235.692821886681</v>
      </c>
      <c r="L164" s="1191">
        <f t="shared" si="86"/>
        <v>1511891.4645400879</v>
      </c>
      <c r="M164" s="1190">
        <f t="shared" si="73"/>
        <v>1.8651364496498477</v>
      </c>
      <c r="N164" s="1190">
        <f t="shared" si="74"/>
        <v>1.5172465573821348</v>
      </c>
      <c r="O164" s="1190">
        <f t="shared" si="75"/>
        <v>0.20654953134109735</v>
      </c>
      <c r="P164" s="1192">
        <f t="shared" si="82"/>
        <v>62238.272298418175</v>
      </c>
      <c r="Q164" s="1192">
        <f t="shared" ref="Q164:Q188" si="87">(W164*AJ164/12)*((AD164/2/PI())+((AH164*0.08)/COS(AE164*PI()/180))+(AS164*0.08))</f>
        <v>37909.393509555724</v>
      </c>
      <c r="R164" s="1192">
        <f t="shared" ref="R164:R188" si="88">V164*AM164*((AD164/PI())/2+AH164*0.08/COS(AE164*PI()/180)+AS164*0.08)/12</f>
        <v>52235.692821886681</v>
      </c>
      <c r="S164" s="1192">
        <f t="shared" ref="S164:S188" si="89">W164*AM164*((AD164/PI())/2+AH164*0.08/COS(AE164*PI()/180)+AS164*0.08)/12</f>
        <v>29679.370921526523</v>
      </c>
      <c r="T164" s="1192">
        <f t="shared" si="83"/>
        <v>1511891.4645400879</v>
      </c>
      <c r="U164" s="1192">
        <f t="shared" si="76"/>
        <v>1839854.6592756747</v>
      </c>
      <c r="V164" s="1189">
        <v>110000</v>
      </c>
      <c r="W164" s="1189">
        <v>62500</v>
      </c>
      <c r="X164" s="1189">
        <v>5.0416999999999996</v>
      </c>
      <c r="Y164" s="1189">
        <v>2</v>
      </c>
      <c r="Z164" s="1189">
        <v>4.5</v>
      </c>
      <c r="AA164" s="1189">
        <v>0.216005</v>
      </c>
      <c r="AB164" s="1189">
        <v>3.7999999999999999E-2</v>
      </c>
      <c r="AC164" s="1189">
        <v>5.3125</v>
      </c>
      <c r="AD164" s="1189">
        <v>0.25</v>
      </c>
      <c r="AE164" s="1189">
        <v>30</v>
      </c>
      <c r="AF164" s="1193">
        <v>4.75</v>
      </c>
      <c r="AG164" s="1193">
        <v>4.625</v>
      </c>
      <c r="AH164" s="1189">
        <f t="shared" ref="AH164:AH188" si="90">(X164+(X164-(Z164-0.625)*Y164/12))/4</f>
        <v>2.3593916666666663</v>
      </c>
      <c r="AI164" s="1189">
        <f t="shared" si="77"/>
        <v>2.953125</v>
      </c>
      <c r="AJ164" s="1189">
        <f t="shared" si="78"/>
        <v>14.734313497181162</v>
      </c>
      <c r="AK164" s="1189">
        <f t="shared" si="71"/>
        <v>13.744467859455344</v>
      </c>
      <c r="AL164" s="1189">
        <f t="shared" ref="AL164:AL188" si="91">2*((AA164/2)-AB164)+Y164/8/12</f>
        <v>0.16083833333333333</v>
      </c>
      <c r="AM164" s="1189">
        <f t="shared" si="79"/>
        <v>11.535535524900022</v>
      </c>
      <c r="AN164" s="1189">
        <f t="shared" ref="AN164:AN188" si="92">Y164*3/8/12</f>
        <v>6.25E-2</v>
      </c>
      <c r="AO164" s="1189">
        <f t="shared" si="81"/>
        <v>4.577538333333333</v>
      </c>
      <c r="AP164" s="1189">
        <f t="shared" ref="AP164:AP188" si="93">X164-2*AQ164-Y164/8/12</f>
        <v>4.8808616666666662</v>
      </c>
      <c r="AQ164" s="1189">
        <f t="shared" ref="AQ164:AQ188" si="94">AA164/2-AB164</f>
        <v>7.0002499999999995E-2</v>
      </c>
      <c r="AR164" s="1193">
        <f t="shared" ref="AR164:AR188" si="95">SQRT(4/PI()*AJ164+(AC164-AN164)^2)</f>
        <v>6.8060862916316385</v>
      </c>
      <c r="AS164" s="1194">
        <f t="shared" si="80"/>
        <v>2.953125</v>
      </c>
    </row>
    <row r="165" spans="1:45" ht="11.1" customHeight="1">
      <c r="A165" s="1195" t="s">
        <v>10964</v>
      </c>
      <c r="B165" s="1195" t="s">
        <v>10965</v>
      </c>
      <c r="C165" s="1195" t="s">
        <v>10966</v>
      </c>
      <c r="D165" s="1195" t="s">
        <v>10967</v>
      </c>
      <c r="E165" s="1195" t="s">
        <v>10968</v>
      </c>
      <c r="F165" s="1195" t="s">
        <v>10969</v>
      </c>
      <c r="G165" s="1189">
        <v>6.5</v>
      </c>
      <c r="H165" s="1189">
        <v>2.5</v>
      </c>
      <c r="I165" s="1190">
        <f t="shared" si="72"/>
        <v>96.12</v>
      </c>
      <c r="J165" s="1191">
        <f t="shared" si="84"/>
        <v>29679.370921526523</v>
      </c>
      <c r="K165" s="1191">
        <f t="shared" si="85"/>
        <v>52235.692821886681</v>
      </c>
      <c r="L165" s="1191">
        <f t="shared" si="86"/>
        <v>1409298.8294462962</v>
      </c>
      <c r="M165" s="1190">
        <f t="shared" si="73"/>
        <v>1.9125483728520432</v>
      </c>
      <c r="N165" s="1190">
        <f t="shared" si="74"/>
        <v>1.4687966673144699</v>
      </c>
      <c r="O165" s="1190">
        <f t="shared" si="75"/>
        <v>0.25499942140876219</v>
      </c>
      <c r="P165" s="1192">
        <f t="shared" si="82"/>
        <v>58014.960963882659</v>
      </c>
      <c r="Q165" s="1192">
        <f t="shared" si="87"/>
        <v>35509.784796751454</v>
      </c>
      <c r="R165" s="1192">
        <f t="shared" si="88"/>
        <v>52235.692821886681</v>
      </c>
      <c r="S165" s="1192">
        <f t="shared" si="89"/>
        <v>29679.370921526523</v>
      </c>
      <c r="T165" s="1192">
        <f t="shared" si="83"/>
        <v>1409298.8294462962</v>
      </c>
      <c r="U165" s="1192">
        <f t="shared" si="76"/>
        <v>1839854.6592756747</v>
      </c>
      <c r="V165" s="1189">
        <v>110000</v>
      </c>
      <c r="W165" s="1189">
        <v>62500</v>
      </c>
      <c r="X165" s="1189">
        <v>5.0416999999999996</v>
      </c>
      <c r="Y165" s="1189">
        <v>2</v>
      </c>
      <c r="Z165" s="1189">
        <v>4.5</v>
      </c>
      <c r="AA165" s="1189">
        <v>0.216005</v>
      </c>
      <c r="AB165" s="1189">
        <v>3.7999999999999999E-2</v>
      </c>
      <c r="AC165" s="1189">
        <v>5.3125</v>
      </c>
      <c r="AD165" s="1189">
        <v>0.25</v>
      </c>
      <c r="AE165" s="1189">
        <v>30</v>
      </c>
      <c r="AF165" s="1193">
        <v>4.75</v>
      </c>
      <c r="AG165" s="1193">
        <v>4.625</v>
      </c>
      <c r="AH165" s="1189">
        <f t="shared" si="90"/>
        <v>2.3593916666666663</v>
      </c>
      <c r="AI165" s="1189">
        <f t="shared" si="77"/>
        <v>2.953125</v>
      </c>
      <c r="AJ165" s="1189">
        <f t="shared" si="78"/>
        <v>13.801653178146692</v>
      </c>
      <c r="AK165" s="1189">
        <f t="shared" si="71"/>
        <v>12.811807540420874</v>
      </c>
      <c r="AL165" s="1189">
        <f t="shared" si="91"/>
        <v>0.16083833333333333</v>
      </c>
      <c r="AM165" s="1189">
        <f t="shared" si="79"/>
        <v>11.535535524900022</v>
      </c>
      <c r="AN165" s="1189">
        <f t="shared" si="92"/>
        <v>6.25E-2</v>
      </c>
      <c r="AO165" s="1189">
        <f t="shared" si="81"/>
        <v>4.577538333333333</v>
      </c>
      <c r="AP165" s="1189">
        <f t="shared" si="93"/>
        <v>4.8808616666666662</v>
      </c>
      <c r="AQ165" s="1189">
        <f t="shared" si="94"/>
        <v>7.0002499999999995E-2</v>
      </c>
      <c r="AR165" s="1193">
        <f t="shared" si="95"/>
        <v>6.7182818197167125</v>
      </c>
      <c r="AS165" s="1194">
        <f t="shared" si="80"/>
        <v>2.953125</v>
      </c>
    </row>
    <row r="166" spans="1:45" ht="11.1" customHeight="1">
      <c r="A166" s="1195" t="s">
        <v>10964</v>
      </c>
      <c r="B166" s="1195" t="s">
        <v>10965</v>
      </c>
      <c r="C166" s="1195" t="s">
        <v>10966</v>
      </c>
      <c r="D166" s="1195" t="s">
        <v>10967</v>
      </c>
      <c r="E166" s="1195" t="s">
        <v>10968</v>
      </c>
      <c r="F166" s="1195" t="s">
        <v>10969</v>
      </c>
      <c r="G166" s="1189">
        <v>6.5</v>
      </c>
      <c r="H166" s="1189">
        <v>2.8125</v>
      </c>
      <c r="I166" s="1190">
        <f t="shared" si="72"/>
        <v>91.687382812500005</v>
      </c>
      <c r="J166" s="1191">
        <f t="shared" si="84"/>
        <v>29679.370921526523</v>
      </c>
      <c r="K166" s="1191">
        <f t="shared" si="85"/>
        <v>52110.660578430041</v>
      </c>
      <c r="L166" s="1191">
        <f t="shared" si="86"/>
        <v>1265871.6257789889</v>
      </c>
      <c r="M166" s="1190">
        <f t="shared" si="73"/>
        <v>2.0015865234947938</v>
      </c>
      <c r="N166" s="1190">
        <f t="shared" si="74"/>
        <v>1.4010624460027676</v>
      </c>
      <c r="O166" s="1190">
        <f t="shared" si="75"/>
        <v>0.32273364272046462</v>
      </c>
      <c r="P166" s="1192">
        <f t="shared" si="82"/>
        <v>52110.660578430041</v>
      </c>
      <c r="Q166" s="1192">
        <f t="shared" si="87"/>
        <v>32155.068668653377</v>
      </c>
      <c r="R166" s="1192">
        <f t="shared" si="88"/>
        <v>52235.692821886681</v>
      </c>
      <c r="S166" s="1192">
        <f t="shared" si="89"/>
        <v>29679.370921526523</v>
      </c>
      <c r="T166" s="1192">
        <f t="shared" si="83"/>
        <v>1265871.6257789889</v>
      </c>
      <c r="U166" s="1192">
        <f t="shared" si="76"/>
        <v>1839854.6592756747</v>
      </c>
      <c r="V166" s="1189">
        <v>110000</v>
      </c>
      <c r="W166" s="1189">
        <v>62500</v>
      </c>
      <c r="X166" s="1189">
        <v>5.0416999999999996</v>
      </c>
      <c r="Y166" s="1189">
        <v>2</v>
      </c>
      <c r="Z166" s="1189">
        <v>4.5</v>
      </c>
      <c r="AA166" s="1189">
        <v>0.216005</v>
      </c>
      <c r="AB166" s="1189">
        <v>3.7999999999999999E-2</v>
      </c>
      <c r="AC166" s="1189">
        <v>5.3125</v>
      </c>
      <c r="AD166" s="1189">
        <v>0.25</v>
      </c>
      <c r="AE166" s="1189">
        <v>30</v>
      </c>
      <c r="AF166" s="1193">
        <v>4.75</v>
      </c>
      <c r="AG166" s="1193">
        <v>4.625</v>
      </c>
      <c r="AH166" s="1189">
        <f t="shared" si="90"/>
        <v>2.3593916666666663</v>
      </c>
      <c r="AI166" s="1189">
        <f t="shared" si="77"/>
        <v>2.953125</v>
      </c>
      <c r="AJ166" s="1189">
        <f t="shared" si="78"/>
        <v>12.497769508443897</v>
      </c>
      <c r="AK166" s="1189">
        <f t="shared" si="71"/>
        <v>11.507923870718081</v>
      </c>
      <c r="AL166" s="1189">
        <f t="shared" si="91"/>
        <v>0.16083833333333333</v>
      </c>
      <c r="AM166" s="1189">
        <f t="shared" si="79"/>
        <v>11.535535524900022</v>
      </c>
      <c r="AN166" s="1189">
        <f t="shared" si="92"/>
        <v>6.25E-2</v>
      </c>
      <c r="AO166" s="1189">
        <f t="shared" si="81"/>
        <v>4.577538333333333</v>
      </c>
      <c r="AP166" s="1189">
        <f t="shared" si="93"/>
        <v>4.8808616666666662</v>
      </c>
      <c r="AQ166" s="1189">
        <f t="shared" si="94"/>
        <v>7.0002499999999995E-2</v>
      </c>
      <c r="AR166" s="1193">
        <f t="shared" si="95"/>
        <v>6.5935691669334986</v>
      </c>
      <c r="AS166" s="1194">
        <f t="shared" si="80"/>
        <v>2.953125</v>
      </c>
    </row>
    <row r="167" spans="1:45" ht="11.1" customHeight="1">
      <c r="A167" s="1195" t="s">
        <v>10964</v>
      </c>
      <c r="B167" s="1195" t="s">
        <v>10965</v>
      </c>
      <c r="C167" s="1195" t="s">
        <v>10966</v>
      </c>
      <c r="D167" s="1195" t="s">
        <v>10967</v>
      </c>
      <c r="E167" s="1195" t="s">
        <v>10968</v>
      </c>
      <c r="F167" s="1195" t="s">
        <v>10969</v>
      </c>
      <c r="G167" s="1189">
        <v>6.5</v>
      </c>
      <c r="H167" s="1189">
        <v>3</v>
      </c>
      <c r="I167" s="1190">
        <f t="shared" si="72"/>
        <v>88.777500000000003</v>
      </c>
      <c r="J167" s="1191">
        <f t="shared" si="84"/>
        <v>29679.370921526523</v>
      </c>
      <c r="K167" s="1191">
        <f t="shared" si="85"/>
        <v>48234.661031274081</v>
      </c>
      <c r="L167" s="1191">
        <f t="shared" si="86"/>
        <v>1171715.885018568</v>
      </c>
      <c r="M167" s="1190">
        <f t="shared" si="73"/>
        <v>2.0774058461472054</v>
      </c>
      <c r="N167" s="1190">
        <f t="shared" si="74"/>
        <v>1.3565969218946146</v>
      </c>
      <c r="O167" s="1190">
        <f t="shared" si="75"/>
        <v>0.36719916682861747</v>
      </c>
      <c r="P167" s="1192">
        <f t="shared" si="82"/>
        <v>48234.661031274081</v>
      </c>
      <c r="Q167" s="1192">
        <f t="shared" si="87"/>
        <v>29952.796198678399</v>
      </c>
      <c r="R167" s="1192">
        <f t="shared" si="88"/>
        <v>52235.692821886681</v>
      </c>
      <c r="S167" s="1192">
        <f t="shared" si="89"/>
        <v>29679.370921526523</v>
      </c>
      <c r="T167" s="1192">
        <f t="shared" si="83"/>
        <v>1171715.885018568</v>
      </c>
      <c r="U167" s="1192">
        <f t="shared" si="76"/>
        <v>1839854.6592756747</v>
      </c>
      <c r="V167" s="1189">
        <v>110000</v>
      </c>
      <c r="W167" s="1189">
        <v>62500</v>
      </c>
      <c r="X167" s="1189">
        <v>5.0416999999999996</v>
      </c>
      <c r="Y167" s="1189">
        <v>2</v>
      </c>
      <c r="Z167" s="1189">
        <v>4.5</v>
      </c>
      <c r="AA167" s="1189">
        <v>0.216005</v>
      </c>
      <c r="AB167" s="1189">
        <v>3.7999999999999999E-2</v>
      </c>
      <c r="AC167" s="1189">
        <v>5.3125</v>
      </c>
      <c r="AD167" s="1189">
        <v>0.25</v>
      </c>
      <c r="AE167" s="1189">
        <v>30</v>
      </c>
      <c r="AF167" s="1193">
        <v>4.75</v>
      </c>
      <c r="AG167" s="1193">
        <v>4.625</v>
      </c>
      <c r="AH167" s="1189">
        <f t="shared" si="90"/>
        <v>2.3593916666666663</v>
      </c>
      <c r="AI167" s="1189">
        <f t="shared" si="77"/>
        <v>2.953125</v>
      </c>
      <c r="AJ167" s="1189">
        <f t="shared" si="78"/>
        <v>11.641808228803709</v>
      </c>
      <c r="AK167" s="1189">
        <f t="shared" si="71"/>
        <v>10.651962591077892</v>
      </c>
      <c r="AL167" s="1189">
        <f t="shared" si="91"/>
        <v>0.16083833333333333</v>
      </c>
      <c r="AM167" s="1189">
        <f t="shared" si="79"/>
        <v>11.535535524900022</v>
      </c>
      <c r="AN167" s="1189">
        <f t="shared" si="92"/>
        <v>6.25E-2</v>
      </c>
      <c r="AO167" s="1189">
        <f t="shared" si="81"/>
        <v>4.577538333333333</v>
      </c>
      <c r="AP167" s="1189">
        <f t="shared" si="93"/>
        <v>4.8808616666666662</v>
      </c>
      <c r="AQ167" s="1189">
        <f t="shared" si="94"/>
        <v>7.0002499999999995E-2</v>
      </c>
      <c r="AR167" s="1193">
        <f t="shared" si="95"/>
        <v>6.510400188094132</v>
      </c>
      <c r="AS167" s="1194">
        <f t="shared" si="80"/>
        <v>2.953125</v>
      </c>
    </row>
    <row r="168" spans="1:45" ht="11.1" customHeight="1">
      <c r="A168" s="1195" t="s">
        <v>10964</v>
      </c>
      <c r="B168" s="1195" t="s">
        <v>10965</v>
      </c>
      <c r="C168" s="1195" t="s">
        <v>10966</v>
      </c>
      <c r="D168" s="1195" t="s">
        <v>10967</v>
      </c>
      <c r="E168" s="1195" t="s">
        <v>10968</v>
      </c>
      <c r="F168" s="1195" t="s">
        <v>10969</v>
      </c>
      <c r="G168" s="1189">
        <v>6.5</v>
      </c>
      <c r="H168" s="1189">
        <v>3.25</v>
      </c>
      <c r="I168" s="1190">
        <f t="shared" si="72"/>
        <v>84.605625000000003</v>
      </c>
      <c r="J168" s="1191">
        <f t="shared" si="84"/>
        <v>26675.2934907444</v>
      </c>
      <c r="K168" s="1191">
        <f t="shared" si="85"/>
        <v>42486.350066065723</v>
      </c>
      <c r="L168" s="1191">
        <f t="shared" si="86"/>
        <v>1036725.5756846317</v>
      </c>
      <c r="M168" s="1190">
        <f t="shared" si="73"/>
        <v>2.2166699155733709</v>
      </c>
      <c r="N168" s="1190">
        <f t="shared" si="74"/>
        <v>1.2928470665424241</v>
      </c>
      <c r="O168" s="1190">
        <f t="shared" si="75"/>
        <v>0.43094902218080805</v>
      </c>
      <c r="P168" s="1192">
        <f t="shared" si="82"/>
        <v>42486.350066065723</v>
      </c>
      <c r="Q168" s="1192">
        <f t="shared" si="87"/>
        <v>26675.2934907444</v>
      </c>
      <c r="R168" s="1192">
        <f t="shared" si="88"/>
        <v>52001.522216278354</v>
      </c>
      <c r="S168" s="1192">
        <f t="shared" si="89"/>
        <v>29546.319441067248</v>
      </c>
      <c r="T168" s="1192">
        <f t="shared" si="83"/>
        <v>1036725.5756846317</v>
      </c>
      <c r="U168" s="1192">
        <f t="shared" si="76"/>
        <v>1839854.6592756747</v>
      </c>
      <c r="V168" s="1189">
        <v>110000</v>
      </c>
      <c r="W168" s="1189">
        <v>62500</v>
      </c>
      <c r="X168" s="1189">
        <v>5.0416999999999996</v>
      </c>
      <c r="Y168" s="1189">
        <v>2</v>
      </c>
      <c r="Z168" s="1189">
        <v>4.5</v>
      </c>
      <c r="AA168" s="1189">
        <v>0.216005</v>
      </c>
      <c r="AB168" s="1189">
        <v>3.7999999999999999E-2</v>
      </c>
      <c r="AC168" s="1189">
        <v>5.3125</v>
      </c>
      <c r="AD168" s="1189">
        <v>0.25</v>
      </c>
      <c r="AE168" s="1189">
        <v>30</v>
      </c>
      <c r="AF168" s="1193">
        <v>4.75</v>
      </c>
      <c r="AG168" s="1193">
        <v>4.625</v>
      </c>
      <c r="AH168" s="1189">
        <f t="shared" si="90"/>
        <v>2.3593916666666663</v>
      </c>
      <c r="AI168" s="1189">
        <f t="shared" si="77"/>
        <v>2.953125</v>
      </c>
      <c r="AJ168" s="1189">
        <f t="shared" si="78"/>
        <v>10.414623598495195</v>
      </c>
      <c r="AK168" s="1189">
        <f t="shared" si="71"/>
        <v>9.4247779607693793</v>
      </c>
      <c r="AL168" s="1189">
        <f t="shared" si="91"/>
        <v>0.16083833333333333</v>
      </c>
      <c r="AM168" s="1189">
        <f t="shared" si="79"/>
        <v>11.535535524900022</v>
      </c>
      <c r="AN168" s="1189">
        <f t="shared" si="92"/>
        <v>6.25E-2</v>
      </c>
      <c r="AO168" s="1189">
        <f t="shared" si="81"/>
        <v>4.577538333333333</v>
      </c>
      <c r="AP168" s="1189">
        <f t="shared" si="93"/>
        <v>4.8808616666666662</v>
      </c>
      <c r="AQ168" s="1189">
        <f t="shared" si="94"/>
        <v>7.0002499999999995E-2</v>
      </c>
      <c r="AR168" s="1193">
        <f t="shared" si="95"/>
        <v>6.3892730892595369</v>
      </c>
      <c r="AS168" s="1194">
        <f t="shared" si="80"/>
        <v>2.925443272314884</v>
      </c>
    </row>
    <row r="169" spans="1:45" ht="11.1" customHeight="1">
      <c r="A169" s="1195" t="s">
        <v>10964</v>
      </c>
      <c r="B169" s="1195" t="s">
        <v>10965</v>
      </c>
      <c r="C169" s="1195" t="s">
        <v>10966</v>
      </c>
      <c r="D169" s="1195" t="s">
        <v>10967</v>
      </c>
      <c r="E169" s="1195" t="s">
        <v>10968</v>
      </c>
      <c r="F169" s="1195" t="s">
        <v>10969</v>
      </c>
      <c r="G169" s="1189">
        <v>6.75</v>
      </c>
      <c r="H169" s="1189">
        <v>2.25</v>
      </c>
      <c r="I169" s="1190">
        <f t="shared" si="72"/>
        <v>108.13499999999999</v>
      </c>
      <c r="J169" s="1191">
        <f t="shared" si="84"/>
        <v>36741.17166738888</v>
      </c>
      <c r="K169" s="1191">
        <f t="shared" si="85"/>
        <v>62868.227075309871</v>
      </c>
      <c r="L169" s="1191">
        <f t="shared" si="86"/>
        <v>1511891.4645400879</v>
      </c>
      <c r="M169" s="1190">
        <f t="shared" si="73"/>
        <v>2.1841968631277924</v>
      </c>
      <c r="N169" s="1190">
        <f t="shared" si="74"/>
        <v>1.6523962507287788</v>
      </c>
      <c r="O169" s="1190">
        <f t="shared" si="75"/>
        <v>0.20654953134109735</v>
      </c>
      <c r="P169" s="1192">
        <f t="shared" si="82"/>
        <v>62868.227075309871</v>
      </c>
      <c r="Q169" s="1192">
        <f t="shared" si="87"/>
        <v>38293.099590211481</v>
      </c>
      <c r="R169" s="1192">
        <f t="shared" si="88"/>
        <v>64664.462134604437</v>
      </c>
      <c r="S169" s="1192">
        <f t="shared" si="89"/>
        <v>36741.17166738888</v>
      </c>
      <c r="T169" s="1192">
        <f t="shared" si="83"/>
        <v>1511891.4645400879</v>
      </c>
      <c r="U169" s="1192">
        <f t="shared" si="76"/>
        <v>2126034.1150636193</v>
      </c>
      <c r="V169" s="1189">
        <v>110000</v>
      </c>
      <c r="W169" s="1189">
        <v>62500</v>
      </c>
      <c r="X169" s="1189">
        <v>5.0416999999999996</v>
      </c>
      <c r="Y169" s="1189">
        <v>2</v>
      </c>
      <c r="Z169" s="1189">
        <v>4.5</v>
      </c>
      <c r="AA169" s="1189">
        <v>0.216005</v>
      </c>
      <c r="AB169" s="1189">
        <v>3.7999999999999999E-2</v>
      </c>
      <c r="AC169" s="1189">
        <v>5.3125</v>
      </c>
      <c r="AD169" s="1189">
        <v>0.25</v>
      </c>
      <c r="AE169" s="1189">
        <v>30</v>
      </c>
      <c r="AF169" s="1193">
        <v>4.75</v>
      </c>
      <c r="AG169" s="1193">
        <v>4.625</v>
      </c>
      <c r="AH169" s="1189">
        <f t="shared" si="90"/>
        <v>2.3593916666666663</v>
      </c>
      <c r="AI169" s="1189">
        <f t="shared" si="77"/>
        <v>3.015625</v>
      </c>
      <c r="AJ169" s="1189">
        <f t="shared" si="78"/>
        <v>14.734313497181162</v>
      </c>
      <c r="AK169" s="1189">
        <f t="shared" ref="AK169:AK232" si="96">PI()*(AF169^2-H169^2)/4</f>
        <v>13.744467859455344</v>
      </c>
      <c r="AL169" s="1189">
        <f t="shared" si="91"/>
        <v>0.16083833333333333</v>
      </c>
      <c r="AM169" s="1189">
        <f t="shared" si="79"/>
        <v>14.137166941154069</v>
      </c>
      <c r="AN169" s="1189">
        <f t="shared" si="92"/>
        <v>6.25E-2</v>
      </c>
      <c r="AO169" s="1189">
        <f t="shared" si="81"/>
        <v>4.577538333333333</v>
      </c>
      <c r="AP169" s="1189">
        <f t="shared" si="93"/>
        <v>4.8808616666666662</v>
      </c>
      <c r="AQ169" s="1189">
        <f t="shared" si="94"/>
        <v>7.0002499999999995E-2</v>
      </c>
      <c r="AR169" s="1193">
        <f t="shared" si="95"/>
        <v>6.8060862916316385</v>
      </c>
      <c r="AS169" s="1194">
        <f t="shared" si="80"/>
        <v>3.015625</v>
      </c>
    </row>
    <row r="170" spans="1:45" ht="11.1" customHeight="1">
      <c r="A170" s="1195" t="s">
        <v>10964</v>
      </c>
      <c r="B170" s="1195" t="s">
        <v>10965</v>
      </c>
      <c r="C170" s="1195" t="s">
        <v>10966</v>
      </c>
      <c r="D170" s="1195" t="s">
        <v>10967</v>
      </c>
      <c r="E170" s="1195" t="s">
        <v>10968</v>
      </c>
      <c r="F170" s="1195" t="s">
        <v>10969</v>
      </c>
      <c r="G170" s="1189">
        <v>6.75</v>
      </c>
      <c r="H170" s="1189">
        <v>2.5</v>
      </c>
      <c r="I170" s="1190">
        <f t="shared" si="72"/>
        <v>104.964375</v>
      </c>
      <c r="J170" s="1191">
        <f t="shared" si="84"/>
        <v>35823.602502045702</v>
      </c>
      <c r="K170" s="1191">
        <f t="shared" si="85"/>
        <v>58527.668152242935</v>
      </c>
      <c r="L170" s="1191">
        <f t="shared" si="86"/>
        <v>1409298.8294462962</v>
      </c>
      <c r="M170" s="1190">
        <f t="shared" si="73"/>
        <v>2.239719328496228</v>
      </c>
      <c r="N170" s="1190">
        <f t="shared" si="74"/>
        <v>1.603946360661114</v>
      </c>
      <c r="O170" s="1190">
        <f t="shared" si="75"/>
        <v>0.25499942140876219</v>
      </c>
      <c r="P170" s="1192">
        <f t="shared" si="82"/>
        <v>58527.668152242935</v>
      </c>
      <c r="Q170" s="1192">
        <f t="shared" si="87"/>
        <v>35823.602502045702</v>
      </c>
      <c r="R170" s="1192">
        <f t="shared" si="88"/>
        <v>64582.254512819789</v>
      </c>
      <c r="S170" s="1192">
        <f t="shared" si="89"/>
        <v>36694.462791374885</v>
      </c>
      <c r="T170" s="1192">
        <f t="shared" si="83"/>
        <v>1409298.8294462962</v>
      </c>
      <c r="U170" s="1192">
        <f t="shared" si="76"/>
        <v>2126034.1150636193</v>
      </c>
      <c r="V170" s="1189">
        <v>110000</v>
      </c>
      <c r="W170" s="1189">
        <v>62500</v>
      </c>
      <c r="X170" s="1189">
        <v>5.0416999999999996</v>
      </c>
      <c r="Y170" s="1189">
        <v>2</v>
      </c>
      <c r="Z170" s="1189">
        <v>4.5</v>
      </c>
      <c r="AA170" s="1189">
        <v>0.216005</v>
      </c>
      <c r="AB170" s="1189">
        <v>3.7999999999999999E-2</v>
      </c>
      <c r="AC170" s="1189">
        <v>5.3125</v>
      </c>
      <c r="AD170" s="1189">
        <v>0.25</v>
      </c>
      <c r="AE170" s="1189">
        <v>30</v>
      </c>
      <c r="AF170" s="1193">
        <v>4.75</v>
      </c>
      <c r="AG170" s="1193">
        <v>4.625</v>
      </c>
      <c r="AH170" s="1189">
        <f t="shared" si="90"/>
        <v>2.3593916666666663</v>
      </c>
      <c r="AI170" s="1189">
        <f t="shared" si="77"/>
        <v>3.015625</v>
      </c>
      <c r="AJ170" s="1189">
        <f t="shared" si="78"/>
        <v>13.801653178146692</v>
      </c>
      <c r="AK170" s="1189">
        <f t="shared" si="96"/>
        <v>12.811807540420874</v>
      </c>
      <c r="AL170" s="1189">
        <f t="shared" si="91"/>
        <v>0.16083833333333333</v>
      </c>
      <c r="AM170" s="1189">
        <f t="shared" si="79"/>
        <v>14.137166941154069</v>
      </c>
      <c r="AN170" s="1189">
        <f t="shared" si="92"/>
        <v>6.25E-2</v>
      </c>
      <c r="AO170" s="1189">
        <f t="shared" si="81"/>
        <v>4.577538333333333</v>
      </c>
      <c r="AP170" s="1189">
        <f t="shared" si="93"/>
        <v>4.8808616666666662</v>
      </c>
      <c r="AQ170" s="1189">
        <f t="shared" si="94"/>
        <v>7.0002499999999995E-2</v>
      </c>
      <c r="AR170" s="1193">
        <f t="shared" si="95"/>
        <v>6.7182818197167125</v>
      </c>
      <c r="AS170" s="1194">
        <f t="shared" si="80"/>
        <v>3.0076954549291779</v>
      </c>
    </row>
    <row r="171" spans="1:45" ht="11.1" customHeight="1">
      <c r="A171" s="1195" t="s">
        <v>10964</v>
      </c>
      <c r="B171" s="1195" t="s">
        <v>10965</v>
      </c>
      <c r="C171" s="1195" t="s">
        <v>10966</v>
      </c>
      <c r="D171" s="1195" t="s">
        <v>10967</v>
      </c>
      <c r="E171" s="1195" t="s">
        <v>10968</v>
      </c>
      <c r="F171" s="1195" t="s">
        <v>10969</v>
      </c>
      <c r="G171" s="1189">
        <v>6.75</v>
      </c>
      <c r="H171" s="1189">
        <v>2.8125</v>
      </c>
      <c r="I171" s="1190">
        <f t="shared" si="72"/>
        <v>100.5317578125</v>
      </c>
      <c r="J171" s="1191">
        <f t="shared" si="84"/>
        <v>32276.881781302538</v>
      </c>
      <c r="K171" s="1191">
        <f t="shared" si="85"/>
        <v>52308.071500878192</v>
      </c>
      <c r="L171" s="1191">
        <f t="shared" si="86"/>
        <v>1265871.6257789889</v>
      </c>
      <c r="M171" s="1190">
        <f t="shared" si="73"/>
        <v>2.3439888307994545</v>
      </c>
      <c r="N171" s="1190">
        <f t="shared" si="74"/>
        <v>1.5362121393494115</v>
      </c>
      <c r="O171" s="1190">
        <f t="shared" si="75"/>
        <v>0.32273364272046462</v>
      </c>
      <c r="P171" s="1192">
        <f t="shared" si="82"/>
        <v>52308.071500878192</v>
      </c>
      <c r="Q171" s="1192">
        <f t="shared" si="87"/>
        <v>32276.881781302538</v>
      </c>
      <c r="R171" s="1192">
        <f t="shared" si="88"/>
        <v>64259.022520940205</v>
      </c>
      <c r="S171" s="1192">
        <f t="shared" si="89"/>
        <v>36510.80825053421</v>
      </c>
      <c r="T171" s="1192">
        <f t="shared" si="83"/>
        <v>1265871.6257789889</v>
      </c>
      <c r="U171" s="1192">
        <f t="shared" si="76"/>
        <v>2126034.1150636193</v>
      </c>
      <c r="V171" s="1189">
        <v>110000</v>
      </c>
      <c r="W171" s="1189">
        <v>62500</v>
      </c>
      <c r="X171" s="1189">
        <v>5.0416999999999996</v>
      </c>
      <c r="Y171" s="1189">
        <v>2</v>
      </c>
      <c r="Z171" s="1189">
        <v>4.5</v>
      </c>
      <c r="AA171" s="1189">
        <v>0.216005</v>
      </c>
      <c r="AB171" s="1189">
        <v>3.7999999999999999E-2</v>
      </c>
      <c r="AC171" s="1189">
        <v>5.3125</v>
      </c>
      <c r="AD171" s="1189">
        <v>0.25</v>
      </c>
      <c r="AE171" s="1189">
        <v>30</v>
      </c>
      <c r="AF171" s="1193">
        <v>4.75</v>
      </c>
      <c r="AG171" s="1193">
        <v>4.625</v>
      </c>
      <c r="AH171" s="1189">
        <f t="shared" si="90"/>
        <v>2.3593916666666663</v>
      </c>
      <c r="AI171" s="1189">
        <f t="shared" si="77"/>
        <v>3.015625</v>
      </c>
      <c r="AJ171" s="1189">
        <f t="shared" si="78"/>
        <v>12.497769508443897</v>
      </c>
      <c r="AK171" s="1189">
        <f t="shared" si="96"/>
        <v>11.507923870718081</v>
      </c>
      <c r="AL171" s="1189">
        <f t="shared" si="91"/>
        <v>0.16083833333333333</v>
      </c>
      <c r="AM171" s="1189">
        <f t="shared" si="79"/>
        <v>14.137166941154069</v>
      </c>
      <c r="AN171" s="1189">
        <f t="shared" si="92"/>
        <v>6.25E-2</v>
      </c>
      <c r="AO171" s="1189">
        <f t="shared" si="81"/>
        <v>4.577538333333333</v>
      </c>
      <c r="AP171" s="1189">
        <f t="shared" si="93"/>
        <v>4.8808616666666662</v>
      </c>
      <c r="AQ171" s="1189">
        <f t="shared" si="94"/>
        <v>7.0002499999999995E-2</v>
      </c>
      <c r="AR171" s="1193">
        <f t="shared" si="95"/>
        <v>6.5935691669334986</v>
      </c>
      <c r="AS171" s="1194">
        <f t="shared" si="80"/>
        <v>2.9765172917333746</v>
      </c>
    </row>
    <row r="172" spans="1:45" ht="11.1" customHeight="1">
      <c r="A172" s="1195" t="s">
        <v>10964</v>
      </c>
      <c r="B172" s="1195" t="s">
        <v>10965</v>
      </c>
      <c r="C172" s="1195" t="s">
        <v>10966</v>
      </c>
      <c r="D172" s="1195" t="s">
        <v>10967</v>
      </c>
      <c r="E172" s="1195" t="s">
        <v>10968</v>
      </c>
      <c r="F172" s="1195" t="s">
        <v>10969</v>
      </c>
      <c r="G172" s="1189">
        <v>6.75</v>
      </c>
      <c r="H172" s="1189">
        <v>3</v>
      </c>
      <c r="I172" s="1190">
        <f t="shared" si="72"/>
        <v>97.621875000000003</v>
      </c>
      <c r="J172" s="1191">
        <f t="shared" si="84"/>
        <v>29965.408385692503</v>
      </c>
      <c r="K172" s="1191">
        <f t="shared" si="85"/>
        <v>48254.971140602538</v>
      </c>
      <c r="L172" s="1191">
        <f t="shared" si="86"/>
        <v>1171715.885018568</v>
      </c>
      <c r="M172" s="1190">
        <f t="shared" si="73"/>
        <v>2.4327782203012038</v>
      </c>
      <c r="N172" s="1190">
        <f t="shared" si="74"/>
        <v>1.4917466152412586</v>
      </c>
      <c r="O172" s="1190">
        <f t="shared" si="75"/>
        <v>0.36719916682861747</v>
      </c>
      <c r="P172" s="1192">
        <f t="shared" si="82"/>
        <v>48254.971140602538</v>
      </c>
      <c r="Q172" s="1192">
        <f t="shared" si="87"/>
        <v>29965.408385692503</v>
      </c>
      <c r="R172" s="1192">
        <f t="shared" si="88"/>
        <v>64043.464002274348</v>
      </c>
      <c r="S172" s="1192">
        <f t="shared" si="89"/>
        <v>36388.331819474057</v>
      </c>
      <c r="T172" s="1192">
        <f t="shared" si="83"/>
        <v>1171715.885018568</v>
      </c>
      <c r="U172" s="1192">
        <f t="shared" si="76"/>
        <v>2126034.1150636193</v>
      </c>
      <c r="V172" s="1189">
        <v>110000</v>
      </c>
      <c r="W172" s="1189">
        <v>62500</v>
      </c>
      <c r="X172" s="1189">
        <v>5.0416999999999996</v>
      </c>
      <c r="Y172" s="1189">
        <v>2</v>
      </c>
      <c r="Z172" s="1189">
        <v>4.5</v>
      </c>
      <c r="AA172" s="1189">
        <v>0.216005</v>
      </c>
      <c r="AB172" s="1189">
        <v>3.7999999999999999E-2</v>
      </c>
      <c r="AC172" s="1189">
        <v>5.3125</v>
      </c>
      <c r="AD172" s="1189">
        <v>0.25</v>
      </c>
      <c r="AE172" s="1189">
        <v>30</v>
      </c>
      <c r="AF172" s="1193">
        <v>4.75</v>
      </c>
      <c r="AG172" s="1193">
        <v>4.625</v>
      </c>
      <c r="AH172" s="1189">
        <f t="shared" si="90"/>
        <v>2.3593916666666663</v>
      </c>
      <c r="AI172" s="1189">
        <f t="shared" si="77"/>
        <v>3.015625</v>
      </c>
      <c r="AJ172" s="1189">
        <f t="shared" si="78"/>
        <v>11.641808228803709</v>
      </c>
      <c r="AK172" s="1189">
        <f t="shared" si="96"/>
        <v>10.651962591077892</v>
      </c>
      <c r="AL172" s="1189">
        <f t="shared" si="91"/>
        <v>0.16083833333333333</v>
      </c>
      <c r="AM172" s="1189">
        <f t="shared" si="79"/>
        <v>14.137166941154069</v>
      </c>
      <c r="AN172" s="1189">
        <f t="shared" si="92"/>
        <v>6.25E-2</v>
      </c>
      <c r="AO172" s="1189">
        <f t="shared" si="81"/>
        <v>4.577538333333333</v>
      </c>
      <c r="AP172" s="1189">
        <f t="shared" si="93"/>
        <v>4.8808616666666662</v>
      </c>
      <c r="AQ172" s="1189">
        <f t="shared" si="94"/>
        <v>7.0002499999999995E-2</v>
      </c>
      <c r="AR172" s="1193">
        <f t="shared" si="95"/>
        <v>6.510400188094132</v>
      </c>
      <c r="AS172" s="1194">
        <f t="shared" si="80"/>
        <v>2.9557250470235328</v>
      </c>
    </row>
    <row r="173" spans="1:45" ht="11.1" customHeight="1">
      <c r="A173" s="1195" t="s">
        <v>10964</v>
      </c>
      <c r="B173" s="1195" t="s">
        <v>10965</v>
      </c>
      <c r="C173" s="1195" t="s">
        <v>10966</v>
      </c>
      <c r="D173" s="1195" t="s">
        <v>10967</v>
      </c>
      <c r="E173" s="1195" t="s">
        <v>10968</v>
      </c>
      <c r="F173" s="1195" t="s">
        <v>10969</v>
      </c>
      <c r="G173" s="1189">
        <v>6.75</v>
      </c>
      <c r="H173" s="1189">
        <v>3.25</v>
      </c>
      <c r="I173" s="1190">
        <f t="shared" si="72"/>
        <v>93.45</v>
      </c>
      <c r="J173" s="1191">
        <f t="shared" si="84"/>
        <v>26675.2934907444</v>
      </c>
      <c r="K173" s="1191">
        <f t="shared" si="85"/>
        <v>42486.350066065723</v>
      </c>
      <c r="L173" s="1191">
        <f t="shared" si="86"/>
        <v>1036725.5756846317</v>
      </c>
      <c r="M173" s="1190">
        <f t="shared" si="73"/>
        <v>2.5958655609856605</v>
      </c>
      <c r="N173" s="1190">
        <f t="shared" si="74"/>
        <v>1.4279967598890682</v>
      </c>
      <c r="O173" s="1190">
        <f t="shared" si="75"/>
        <v>0.43094902218080805</v>
      </c>
      <c r="P173" s="1192">
        <f t="shared" si="82"/>
        <v>42486.350066065723</v>
      </c>
      <c r="Q173" s="1192">
        <f t="shared" si="87"/>
        <v>26675.2934907444</v>
      </c>
      <c r="R173" s="1192">
        <f t="shared" si="88"/>
        <v>63729.525099098588</v>
      </c>
      <c r="S173" s="1192">
        <f t="shared" si="89"/>
        <v>36209.957442669649</v>
      </c>
      <c r="T173" s="1192">
        <f t="shared" si="83"/>
        <v>1036725.5756846317</v>
      </c>
      <c r="U173" s="1192">
        <f t="shared" si="76"/>
        <v>2126034.1150636193</v>
      </c>
      <c r="V173" s="1189">
        <v>110000</v>
      </c>
      <c r="W173" s="1189">
        <v>62500</v>
      </c>
      <c r="X173" s="1189">
        <v>5.0416999999999996</v>
      </c>
      <c r="Y173" s="1189">
        <v>2</v>
      </c>
      <c r="Z173" s="1189">
        <v>4.5</v>
      </c>
      <c r="AA173" s="1189">
        <v>0.216005</v>
      </c>
      <c r="AB173" s="1189">
        <v>3.7999999999999999E-2</v>
      </c>
      <c r="AC173" s="1189">
        <v>5.3125</v>
      </c>
      <c r="AD173" s="1189">
        <v>0.25</v>
      </c>
      <c r="AE173" s="1189">
        <v>30</v>
      </c>
      <c r="AF173" s="1193">
        <v>4.75</v>
      </c>
      <c r="AG173" s="1193">
        <v>4.625</v>
      </c>
      <c r="AH173" s="1189">
        <f t="shared" si="90"/>
        <v>2.3593916666666663</v>
      </c>
      <c r="AI173" s="1189">
        <f t="shared" si="77"/>
        <v>3.015625</v>
      </c>
      <c r="AJ173" s="1189">
        <f t="shared" si="78"/>
        <v>10.414623598495195</v>
      </c>
      <c r="AK173" s="1189">
        <f t="shared" si="96"/>
        <v>9.4247779607693793</v>
      </c>
      <c r="AL173" s="1189">
        <f t="shared" si="91"/>
        <v>0.16083833333333333</v>
      </c>
      <c r="AM173" s="1189">
        <f t="shared" si="79"/>
        <v>14.137166941154069</v>
      </c>
      <c r="AN173" s="1189">
        <f t="shared" si="92"/>
        <v>6.25E-2</v>
      </c>
      <c r="AO173" s="1189">
        <f t="shared" si="81"/>
        <v>4.577538333333333</v>
      </c>
      <c r="AP173" s="1189">
        <f t="shared" si="93"/>
        <v>4.8808616666666662</v>
      </c>
      <c r="AQ173" s="1189">
        <f t="shared" si="94"/>
        <v>7.0002499999999995E-2</v>
      </c>
      <c r="AR173" s="1193">
        <f t="shared" si="95"/>
        <v>6.3892730892595369</v>
      </c>
      <c r="AS173" s="1194">
        <f t="shared" si="80"/>
        <v>2.925443272314884</v>
      </c>
    </row>
    <row r="174" spans="1:45" ht="11.1" customHeight="1">
      <c r="A174" s="1195" t="s">
        <v>10964</v>
      </c>
      <c r="B174" s="1195" t="s">
        <v>10965</v>
      </c>
      <c r="C174" s="1195" t="s">
        <v>10966</v>
      </c>
      <c r="D174" s="1195" t="s">
        <v>10967</v>
      </c>
      <c r="E174" s="1195" t="s">
        <v>10968</v>
      </c>
      <c r="F174" s="1195" t="s">
        <v>10969</v>
      </c>
      <c r="G174" s="1189">
        <v>7</v>
      </c>
      <c r="H174" s="1189">
        <v>2.25</v>
      </c>
      <c r="I174" s="1190">
        <f t="shared" si="72"/>
        <v>117.313125</v>
      </c>
      <c r="J174" s="1191">
        <f t="shared" si="84"/>
        <v>38379.18219477345</v>
      </c>
      <c r="K174" s="1191">
        <f t="shared" si="85"/>
        <v>63009.554384635849</v>
      </c>
      <c r="L174" s="1191">
        <f t="shared" si="86"/>
        <v>1511891.4645400879</v>
      </c>
      <c r="M174" s="1190">
        <f t="shared" si="73"/>
        <v>2.5244466653115185</v>
      </c>
      <c r="N174" s="1190">
        <f t="shared" si="74"/>
        <v>1.7926459325035979</v>
      </c>
      <c r="O174" s="1190">
        <f t="shared" si="75"/>
        <v>0.20654953134109735</v>
      </c>
      <c r="P174" s="1192">
        <f t="shared" si="82"/>
        <v>63009.554384635849</v>
      </c>
      <c r="Q174" s="1192">
        <f t="shared" si="87"/>
        <v>38379.18219477345</v>
      </c>
      <c r="R174" s="1192">
        <f t="shared" si="88"/>
        <v>77186.704121178918</v>
      </c>
      <c r="S174" s="1192">
        <f t="shared" si="89"/>
        <v>43856.081887033477</v>
      </c>
      <c r="T174" s="1192">
        <f t="shared" si="83"/>
        <v>1511891.4645400879</v>
      </c>
      <c r="U174" s="1192">
        <f t="shared" si="76"/>
        <v>2423012.7955982797</v>
      </c>
      <c r="V174" s="1189">
        <v>110000</v>
      </c>
      <c r="W174" s="1189">
        <v>62500</v>
      </c>
      <c r="X174" s="1189">
        <v>5.0416999999999996</v>
      </c>
      <c r="Y174" s="1189">
        <v>2</v>
      </c>
      <c r="Z174" s="1189">
        <v>4.5</v>
      </c>
      <c r="AA174" s="1189">
        <v>0.216005</v>
      </c>
      <c r="AB174" s="1189">
        <v>3.7999999999999999E-2</v>
      </c>
      <c r="AC174" s="1189">
        <v>5.3125</v>
      </c>
      <c r="AD174" s="1189">
        <v>0.25</v>
      </c>
      <c r="AE174" s="1189">
        <v>30</v>
      </c>
      <c r="AF174" s="1193">
        <v>4.75</v>
      </c>
      <c r="AG174" s="1193">
        <v>4.625</v>
      </c>
      <c r="AH174" s="1189">
        <f t="shared" si="90"/>
        <v>2.3593916666666663</v>
      </c>
      <c r="AI174" s="1189">
        <f t="shared" si="77"/>
        <v>3.078125</v>
      </c>
      <c r="AJ174" s="1189">
        <f t="shared" si="78"/>
        <v>14.734313497181162</v>
      </c>
      <c r="AK174" s="1189">
        <f t="shared" si="96"/>
        <v>13.744467859455344</v>
      </c>
      <c r="AL174" s="1189">
        <f t="shared" si="91"/>
        <v>0.16083833333333333</v>
      </c>
      <c r="AM174" s="1189">
        <f t="shared" si="79"/>
        <v>16.836973127832799</v>
      </c>
      <c r="AN174" s="1189">
        <f t="shared" si="92"/>
        <v>6.25E-2</v>
      </c>
      <c r="AO174" s="1189">
        <f t="shared" si="81"/>
        <v>4.577538333333333</v>
      </c>
      <c r="AP174" s="1189">
        <f t="shared" si="93"/>
        <v>4.8808616666666662</v>
      </c>
      <c r="AQ174" s="1189">
        <f t="shared" si="94"/>
        <v>7.0002499999999995E-2</v>
      </c>
      <c r="AR174" s="1193">
        <f t="shared" si="95"/>
        <v>6.8060862916316385</v>
      </c>
      <c r="AS174" s="1194">
        <f t="shared" si="80"/>
        <v>3.0296465729079096</v>
      </c>
    </row>
    <row r="175" spans="1:45" ht="11.1" customHeight="1">
      <c r="A175" s="1195" t="s">
        <v>10964</v>
      </c>
      <c r="B175" s="1195" t="s">
        <v>10965</v>
      </c>
      <c r="C175" s="1195" t="s">
        <v>10966</v>
      </c>
      <c r="D175" s="1195" t="s">
        <v>10967</v>
      </c>
      <c r="E175" s="1195" t="s">
        <v>10968</v>
      </c>
      <c r="F175" s="1195" t="s">
        <v>10969</v>
      </c>
      <c r="G175" s="1189">
        <v>7</v>
      </c>
      <c r="H175" s="1189">
        <v>2.5</v>
      </c>
      <c r="I175" s="1190">
        <f t="shared" si="72"/>
        <v>114.1425</v>
      </c>
      <c r="J175" s="1191">
        <f t="shared" si="84"/>
        <v>35823.602502045702</v>
      </c>
      <c r="K175" s="1191">
        <f t="shared" si="85"/>
        <v>58527.668152242935</v>
      </c>
      <c r="L175" s="1191">
        <f t="shared" si="86"/>
        <v>1409298.8294462962</v>
      </c>
      <c r="M175" s="1190">
        <f t="shared" si="73"/>
        <v>2.5886183088640631</v>
      </c>
      <c r="N175" s="1190">
        <f t="shared" si="74"/>
        <v>1.7441960424359331</v>
      </c>
      <c r="O175" s="1190">
        <f t="shared" si="75"/>
        <v>0.25499942140876219</v>
      </c>
      <c r="P175" s="1192">
        <f t="shared" si="82"/>
        <v>58527.668152242935</v>
      </c>
      <c r="Q175" s="1192">
        <f t="shared" si="87"/>
        <v>35823.602502045702</v>
      </c>
      <c r="R175" s="1192">
        <f t="shared" si="88"/>
        <v>76915.671173254144</v>
      </c>
      <c r="S175" s="1192">
        <f t="shared" si="89"/>
        <v>43702.0858938944</v>
      </c>
      <c r="T175" s="1192">
        <f t="shared" si="83"/>
        <v>1409298.8294462962</v>
      </c>
      <c r="U175" s="1192">
        <f t="shared" si="76"/>
        <v>2423012.7955982797</v>
      </c>
      <c r="V175" s="1189">
        <v>110000</v>
      </c>
      <c r="W175" s="1189">
        <v>62500</v>
      </c>
      <c r="X175" s="1189">
        <v>5.0416999999999996</v>
      </c>
      <c r="Y175" s="1189">
        <v>2</v>
      </c>
      <c r="Z175" s="1189">
        <v>4.5</v>
      </c>
      <c r="AA175" s="1189">
        <v>0.216005</v>
      </c>
      <c r="AB175" s="1189">
        <v>3.7999999999999999E-2</v>
      </c>
      <c r="AC175" s="1189">
        <v>5.3125</v>
      </c>
      <c r="AD175" s="1189">
        <v>0.25</v>
      </c>
      <c r="AE175" s="1189">
        <v>30</v>
      </c>
      <c r="AF175" s="1193">
        <v>4.75</v>
      </c>
      <c r="AG175" s="1193">
        <v>4.625</v>
      </c>
      <c r="AH175" s="1189">
        <f t="shared" si="90"/>
        <v>2.3593916666666663</v>
      </c>
      <c r="AI175" s="1189">
        <f t="shared" si="77"/>
        <v>3.078125</v>
      </c>
      <c r="AJ175" s="1189">
        <f t="shared" si="78"/>
        <v>13.801653178146692</v>
      </c>
      <c r="AK175" s="1189">
        <f t="shared" si="96"/>
        <v>12.811807540420874</v>
      </c>
      <c r="AL175" s="1189">
        <f t="shared" si="91"/>
        <v>0.16083833333333333</v>
      </c>
      <c r="AM175" s="1189">
        <f t="shared" si="79"/>
        <v>16.836973127832799</v>
      </c>
      <c r="AN175" s="1189">
        <f t="shared" si="92"/>
        <v>6.25E-2</v>
      </c>
      <c r="AO175" s="1189">
        <f t="shared" si="81"/>
        <v>4.577538333333333</v>
      </c>
      <c r="AP175" s="1189">
        <f t="shared" si="93"/>
        <v>4.8808616666666662</v>
      </c>
      <c r="AQ175" s="1189">
        <f t="shared" si="94"/>
        <v>7.0002499999999995E-2</v>
      </c>
      <c r="AR175" s="1193">
        <f t="shared" si="95"/>
        <v>6.7182818197167125</v>
      </c>
      <c r="AS175" s="1194">
        <f t="shared" si="80"/>
        <v>3.0076954549291779</v>
      </c>
    </row>
    <row r="176" spans="1:45" ht="11.1" customHeight="1">
      <c r="A176" s="1195" t="s">
        <v>10964</v>
      </c>
      <c r="B176" s="1195" t="s">
        <v>10965</v>
      </c>
      <c r="C176" s="1195" t="s">
        <v>10966</v>
      </c>
      <c r="D176" s="1195" t="s">
        <v>10967</v>
      </c>
      <c r="E176" s="1195" t="s">
        <v>10968</v>
      </c>
      <c r="F176" s="1195" t="s">
        <v>10969</v>
      </c>
      <c r="G176" s="1189">
        <v>7</v>
      </c>
      <c r="H176" s="1189">
        <v>2.8125</v>
      </c>
      <c r="I176" s="1190">
        <f t="shared" si="72"/>
        <v>109.7098828125</v>
      </c>
      <c r="J176" s="1191">
        <f t="shared" si="84"/>
        <v>32276.881781302538</v>
      </c>
      <c r="K176" s="1191">
        <f t="shared" si="85"/>
        <v>52308.071500878192</v>
      </c>
      <c r="L176" s="1191">
        <f t="shared" si="86"/>
        <v>1265871.6257789889</v>
      </c>
      <c r="M176" s="1190">
        <f t="shared" si="73"/>
        <v>2.7091307048969617</v>
      </c>
      <c r="N176" s="1190">
        <f t="shared" si="74"/>
        <v>1.6764618211242308</v>
      </c>
      <c r="O176" s="1190">
        <f t="shared" si="75"/>
        <v>0.32273364272046462</v>
      </c>
      <c r="P176" s="1192">
        <f t="shared" si="82"/>
        <v>52308.071500878192</v>
      </c>
      <c r="Q176" s="1192">
        <f t="shared" si="87"/>
        <v>32276.881781302538</v>
      </c>
      <c r="R176" s="1192">
        <f t="shared" si="88"/>
        <v>76530.710849591982</v>
      </c>
      <c r="S176" s="1192">
        <f t="shared" si="89"/>
        <v>43483.358437268173</v>
      </c>
      <c r="T176" s="1192">
        <f t="shared" si="83"/>
        <v>1265871.6257789889</v>
      </c>
      <c r="U176" s="1192">
        <f t="shared" si="76"/>
        <v>2423012.7955982797</v>
      </c>
      <c r="V176" s="1189">
        <v>110000</v>
      </c>
      <c r="W176" s="1189">
        <v>62500</v>
      </c>
      <c r="X176" s="1189">
        <v>5.0416999999999996</v>
      </c>
      <c r="Y176" s="1189">
        <v>2</v>
      </c>
      <c r="Z176" s="1189">
        <v>4.5</v>
      </c>
      <c r="AA176" s="1189">
        <v>0.216005</v>
      </c>
      <c r="AB176" s="1189">
        <v>3.7999999999999999E-2</v>
      </c>
      <c r="AC176" s="1189">
        <v>5.3125</v>
      </c>
      <c r="AD176" s="1189">
        <v>0.25</v>
      </c>
      <c r="AE176" s="1189">
        <v>30</v>
      </c>
      <c r="AF176" s="1193">
        <v>4.75</v>
      </c>
      <c r="AG176" s="1193">
        <v>4.625</v>
      </c>
      <c r="AH176" s="1189">
        <f t="shared" si="90"/>
        <v>2.3593916666666663</v>
      </c>
      <c r="AI176" s="1189">
        <f t="shared" si="77"/>
        <v>3.078125</v>
      </c>
      <c r="AJ176" s="1189">
        <f t="shared" si="78"/>
        <v>12.497769508443897</v>
      </c>
      <c r="AK176" s="1189">
        <f t="shared" si="96"/>
        <v>11.507923870718081</v>
      </c>
      <c r="AL176" s="1189">
        <f t="shared" si="91"/>
        <v>0.16083833333333333</v>
      </c>
      <c r="AM176" s="1189">
        <f t="shared" si="79"/>
        <v>16.836973127832799</v>
      </c>
      <c r="AN176" s="1189">
        <f t="shared" si="92"/>
        <v>6.25E-2</v>
      </c>
      <c r="AO176" s="1189">
        <f t="shared" si="81"/>
        <v>4.577538333333333</v>
      </c>
      <c r="AP176" s="1189">
        <f t="shared" si="93"/>
        <v>4.8808616666666662</v>
      </c>
      <c r="AQ176" s="1189">
        <f t="shared" si="94"/>
        <v>7.0002499999999995E-2</v>
      </c>
      <c r="AR176" s="1193">
        <f t="shared" si="95"/>
        <v>6.5935691669334986</v>
      </c>
      <c r="AS176" s="1194">
        <f t="shared" si="80"/>
        <v>2.9765172917333746</v>
      </c>
    </row>
    <row r="177" spans="1:45" ht="11.1" customHeight="1">
      <c r="A177" s="1195" t="s">
        <v>10964</v>
      </c>
      <c r="B177" s="1195" t="s">
        <v>10965</v>
      </c>
      <c r="C177" s="1195" t="s">
        <v>10966</v>
      </c>
      <c r="D177" s="1195" t="s">
        <v>10967</v>
      </c>
      <c r="E177" s="1195" t="s">
        <v>10968</v>
      </c>
      <c r="F177" s="1195" t="s">
        <v>10969</v>
      </c>
      <c r="G177" s="1189">
        <v>7</v>
      </c>
      <c r="H177" s="1189">
        <v>3</v>
      </c>
      <c r="I177" s="1190">
        <f t="shared" si="72"/>
        <v>106.8</v>
      </c>
      <c r="J177" s="1191">
        <f t="shared" si="84"/>
        <v>29965.408385692503</v>
      </c>
      <c r="K177" s="1191">
        <f t="shared" si="85"/>
        <v>48254.971140602538</v>
      </c>
      <c r="L177" s="1191">
        <f t="shared" si="86"/>
        <v>1171715.885018568</v>
      </c>
      <c r="M177" s="1190">
        <f t="shared" si="73"/>
        <v>2.8117515272351827</v>
      </c>
      <c r="N177" s="1190">
        <f t="shared" si="74"/>
        <v>1.6319962970160777</v>
      </c>
      <c r="O177" s="1190">
        <f t="shared" si="75"/>
        <v>0.36719916682861747</v>
      </c>
      <c r="P177" s="1192">
        <f t="shared" si="82"/>
        <v>48254.971140602538</v>
      </c>
      <c r="Q177" s="1192">
        <f t="shared" si="87"/>
        <v>29965.408385692503</v>
      </c>
      <c r="R177" s="1192">
        <f t="shared" si="88"/>
        <v>76273.98664159757</v>
      </c>
      <c r="S177" s="1192">
        <f t="shared" si="89"/>
        <v>43337.492409998631</v>
      </c>
      <c r="T177" s="1192">
        <f t="shared" si="83"/>
        <v>1171715.885018568</v>
      </c>
      <c r="U177" s="1192">
        <f t="shared" si="76"/>
        <v>2423012.7955982797</v>
      </c>
      <c r="V177" s="1189">
        <v>110000</v>
      </c>
      <c r="W177" s="1189">
        <v>62500</v>
      </c>
      <c r="X177" s="1189">
        <v>5.0416999999999996</v>
      </c>
      <c r="Y177" s="1189">
        <v>2</v>
      </c>
      <c r="Z177" s="1189">
        <v>4.5</v>
      </c>
      <c r="AA177" s="1189">
        <v>0.216005</v>
      </c>
      <c r="AB177" s="1189">
        <v>3.7999999999999999E-2</v>
      </c>
      <c r="AC177" s="1189">
        <v>5.3125</v>
      </c>
      <c r="AD177" s="1189">
        <v>0.25</v>
      </c>
      <c r="AE177" s="1189">
        <v>30</v>
      </c>
      <c r="AF177" s="1193">
        <v>4.75</v>
      </c>
      <c r="AG177" s="1193">
        <v>4.625</v>
      </c>
      <c r="AH177" s="1189">
        <f t="shared" si="90"/>
        <v>2.3593916666666663</v>
      </c>
      <c r="AI177" s="1189">
        <f t="shared" si="77"/>
        <v>3.078125</v>
      </c>
      <c r="AJ177" s="1189">
        <f t="shared" si="78"/>
        <v>11.641808228803709</v>
      </c>
      <c r="AK177" s="1189">
        <f t="shared" si="96"/>
        <v>10.651962591077892</v>
      </c>
      <c r="AL177" s="1189">
        <f t="shared" si="91"/>
        <v>0.16083833333333333</v>
      </c>
      <c r="AM177" s="1189">
        <f t="shared" si="79"/>
        <v>16.836973127832799</v>
      </c>
      <c r="AN177" s="1189">
        <f t="shared" si="92"/>
        <v>6.25E-2</v>
      </c>
      <c r="AO177" s="1189">
        <f t="shared" si="81"/>
        <v>4.577538333333333</v>
      </c>
      <c r="AP177" s="1189">
        <f t="shared" si="93"/>
        <v>4.8808616666666662</v>
      </c>
      <c r="AQ177" s="1189">
        <f t="shared" si="94"/>
        <v>7.0002499999999995E-2</v>
      </c>
      <c r="AR177" s="1193">
        <f t="shared" si="95"/>
        <v>6.510400188094132</v>
      </c>
      <c r="AS177" s="1194">
        <f t="shared" si="80"/>
        <v>2.9557250470235328</v>
      </c>
    </row>
    <row r="178" spans="1:45" ht="11.1" customHeight="1">
      <c r="A178" s="1195" t="s">
        <v>10964</v>
      </c>
      <c r="B178" s="1195" t="s">
        <v>10965</v>
      </c>
      <c r="C178" s="1195" t="s">
        <v>10966</v>
      </c>
      <c r="D178" s="1195" t="s">
        <v>10967</v>
      </c>
      <c r="E178" s="1195" t="s">
        <v>10968</v>
      </c>
      <c r="F178" s="1195" t="s">
        <v>10969</v>
      </c>
      <c r="G178" s="1189">
        <v>7</v>
      </c>
      <c r="H178" s="1189">
        <v>3.25</v>
      </c>
      <c r="I178" s="1190">
        <f t="shared" si="72"/>
        <v>102.628125</v>
      </c>
      <c r="J178" s="1191">
        <f t="shared" si="84"/>
        <v>26675.2934907444</v>
      </c>
      <c r="K178" s="1191">
        <f t="shared" si="85"/>
        <v>42486.350066065723</v>
      </c>
      <c r="L178" s="1191">
        <f t="shared" si="86"/>
        <v>1036725.5756846317</v>
      </c>
      <c r="M178" s="1190">
        <f t="shared" si="73"/>
        <v>3.0002442864253198</v>
      </c>
      <c r="N178" s="1190">
        <f t="shared" si="74"/>
        <v>1.5682464416638873</v>
      </c>
      <c r="O178" s="1190">
        <f t="shared" si="75"/>
        <v>0.43094902218080805</v>
      </c>
      <c r="P178" s="1192">
        <f t="shared" si="82"/>
        <v>42486.350066065723</v>
      </c>
      <c r="Q178" s="1192">
        <f t="shared" si="87"/>
        <v>26675.2934907444</v>
      </c>
      <c r="R178" s="1192">
        <f t="shared" si="88"/>
        <v>75900.094128440338</v>
      </c>
      <c r="S178" s="1192">
        <f t="shared" si="89"/>
        <v>43125.053482068375</v>
      </c>
      <c r="T178" s="1192">
        <f t="shared" si="83"/>
        <v>1036725.5756846317</v>
      </c>
      <c r="U178" s="1192">
        <f t="shared" si="76"/>
        <v>2423012.7955982797</v>
      </c>
      <c r="V178" s="1189">
        <v>110000</v>
      </c>
      <c r="W178" s="1189">
        <v>62500</v>
      </c>
      <c r="X178" s="1189">
        <v>5.0416999999999996</v>
      </c>
      <c r="Y178" s="1189">
        <v>2</v>
      </c>
      <c r="Z178" s="1189">
        <v>4.5</v>
      </c>
      <c r="AA178" s="1189">
        <v>0.216005</v>
      </c>
      <c r="AB178" s="1189">
        <v>3.7999999999999999E-2</v>
      </c>
      <c r="AC178" s="1189">
        <v>5.3125</v>
      </c>
      <c r="AD178" s="1189">
        <v>0.25</v>
      </c>
      <c r="AE178" s="1189">
        <v>30</v>
      </c>
      <c r="AF178" s="1193">
        <v>4.75</v>
      </c>
      <c r="AG178" s="1193">
        <v>4.625</v>
      </c>
      <c r="AH178" s="1189">
        <f t="shared" si="90"/>
        <v>2.3593916666666663</v>
      </c>
      <c r="AI178" s="1189">
        <f t="shared" si="77"/>
        <v>3.078125</v>
      </c>
      <c r="AJ178" s="1189">
        <f t="shared" si="78"/>
        <v>10.414623598495195</v>
      </c>
      <c r="AK178" s="1189">
        <f t="shared" si="96"/>
        <v>9.4247779607693793</v>
      </c>
      <c r="AL178" s="1189">
        <f t="shared" si="91"/>
        <v>0.16083833333333333</v>
      </c>
      <c r="AM178" s="1189">
        <f t="shared" si="79"/>
        <v>16.836973127832799</v>
      </c>
      <c r="AN178" s="1189">
        <f t="shared" si="92"/>
        <v>6.25E-2</v>
      </c>
      <c r="AO178" s="1189">
        <f t="shared" si="81"/>
        <v>4.577538333333333</v>
      </c>
      <c r="AP178" s="1189">
        <f t="shared" si="93"/>
        <v>4.8808616666666662</v>
      </c>
      <c r="AQ178" s="1189">
        <f t="shared" si="94"/>
        <v>7.0002499999999995E-2</v>
      </c>
      <c r="AR178" s="1193">
        <f t="shared" si="95"/>
        <v>6.3892730892595369</v>
      </c>
      <c r="AS178" s="1194">
        <f t="shared" si="80"/>
        <v>2.925443272314884</v>
      </c>
    </row>
    <row r="179" spans="1:45" ht="11.1" customHeight="1">
      <c r="A179" s="1195" t="s">
        <v>10964</v>
      </c>
      <c r="B179" s="1195" t="s">
        <v>10965</v>
      </c>
      <c r="C179" s="1195" t="s">
        <v>10966</v>
      </c>
      <c r="D179" s="1195" t="s">
        <v>10967</v>
      </c>
      <c r="E179" s="1195" t="s">
        <v>10968</v>
      </c>
      <c r="F179" s="1195" t="s">
        <v>10969</v>
      </c>
      <c r="G179" s="1189">
        <v>7.25</v>
      </c>
      <c r="H179" s="1189">
        <v>2.25</v>
      </c>
      <c r="I179" s="1190">
        <f t="shared" si="72"/>
        <v>126.825</v>
      </c>
      <c r="J179" s="1191">
        <f t="shared" si="84"/>
        <v>38379.18219477345</v>
      </c>
      <c r="K179" s="1191">
        <f t="shared" si="85"/>
        <v>63009.554384635849</v>
      </c>
      <c r="L179" s="1191">
        <f t="shared" si="86"/>
        <v>1511891.4645400879</v>
      </c>
      <c r="M179" s="1190">
        <f t="shared" si="73"/>
        <v>2.8868967653460404</v>
      </c>
      <c r="N179" s="1190">
        <f t="shared" si="74"/>
        <v>1.9379956027065923</v>
      </c>
      <c r="O179" s="1190">
        <f t="shared" si="75"/>
        <v>0.20654953134109735</v>
      </c>
      <c r="P179" s="1192">
        <f t="shared" si="82"/>
        <v>63009.554384635849</v>
      </c>
      <c r="Q179" s="1192">
        <f t="shared" si="87"/>
        <v>38379.18219477345</v>
      </c>
      <c r="R179" s="1192">
        <f t="shared" si="88"/>
        <v>90013.649120908347</v>
      </c>
      <c r="S179" s="1192">
        <f t="shared" si="89"/>
        <v>51144.118818697934</v>
      </c>
      <c r="T179" s="1192">
        <f t="shared" si="83"/>
        <v>1511891.4645400879</v>
      </c>
      <c r="U179" s="1192">
        <f t="shared" si="76"/>
        <v>2730790.7008796548</v>
      </c>
      <c r="V179" s="1189">
        <v>110000</v>
      </c>
      <c r="W179" s="1189">
        <v>62500</v>
      </c>
      <c r="X179" s="1189">
        <v>5.0416999999999996</v>
      </c>
      <c r="Y179" s="1189">
        <v>2</v>
      </c>
      <c r="Z179" s="1189">
        <v>4.5</v>
      </c>
      <c r="AA179" s="1189">
        <v>0.216005</v>
      </c>
      <c r="AB179" s="1189">
        <v>3.7999999999999999E-2</v>
      </c>
      <c r="AC179" s="1189">
        <v>5.3125</v>
      </c>
      <c r="AD179" s="1189">
        <v>0.25</v>
      </c>
      <c r="AE179" s="1189">
        <v>30</v>
      </c>
      <c r="AF179" s="1193">
        <v>4.75</v>
      </c>
      <c r="AG179" s="1193">
        <v>4.625</v>
      </c>
      <c r="AH179" s="1189">
        <f t="shared" si="90"/>
        <v>2.3593916666666663</v>
      </c>
      <c r="AI179" s="1189">
        <f t="shared" si="77"/>
        <v>3.140625</v>
      </c>
      <c r="AJ179" s="1189">
        <f t="shared" si="78"/>
        <v>14.734313497181162</v>
      </c>
      <c r="AK179" s="1189">
        <f t="shared" si="96"/>
        <v>13.744467859455344</v>
      </c>
      <c r="AL179" s="1189">
        <f t="shared" si="91"/>
        <v>0.16083833333333333</v>
      </c>
      <c r="AM179" s="1189">
        <f t="shared" si="79"/>
        <v>19.634954084936208</v>
      </c>
      <c r="AN179" s="1189">
        <f t="shared" si="92"/>
        <v>6.25E-2</v>
      </c>
      <c r="AO179" s="1189">
        <f t="shared" si="81"/>
        <v>4.577538333333333</v>
      </c>
      <c r="AP179" s="1189">
        <f t="shared" si="93"/>
        <v>4.8808616666666662</v>
      </c>
      <c r="AQ179" s="1189">
        <f t="shared" si="94"/>
        <v>7.0002499999999995E-2</v>
      </c>
      <c r="AR179" s="1193">
        <f t="shared" si="95"/>
        <v>6.8060862916316385</v>
      </c>
      <c r="AS179" s="1194">
        <f t="shared" si="80"/>
        <v>3.0296465729079096</v>
      </c>
    </row>
    <row r="180" spans="1:45" ht="11.1" customHeight="1">
      <c r="A180" s="1195" t="s">
        <v>10964</v>
      </c>
      <c r="B180" s="1195" t="s">
        <v>10965</v>
      </c>
      <c r="C180" s="1195" t="s">
        <v>10966</v>
      </c>
      <c r="D180" s="1195" t="s">
        <v>10967</v>
      </c>
      <c r="E180" s="1195" t="s">
        <v>10968</v>
      </c>
      <c r="F180" s="1195" t="s">
        <v>10969</v>
      </c>
      <c r="G180" s="1189">
        <v>7.25</v>
      </c>
      <c r="H180" s="1189">
        <v>2.5</v>
      </c>
      <c r="I180" s="1190">
        <f t="shared" si="72"/>
        <v>123.654375</v>
      </c>
      <c r="J180" s="1191">
        <f t="shared" si="84"/>
        <v>35823.602502045702</v>
      </c>
      <c r="K180" s="1191">
        <f t="shared" si="85"/>
        <v>58527.668152242935</v>
      </c>
      <c r="L180" s="1191">
        <f t="shared" si="86"/>
        <v>1409298.8294462962</v>
      </c>
      <c r="M180" s="1190">
        <f t="shared" si="73"/>
        <v>2.9602819204948494</v>
      </c>
      <c r="N180" s="1190">
        <f t="shared" si="74"/>
        <v>1.8895457126389277</v>
      </c>
      <c r="O180" s="1190">
        <f t="shared" si="75"/>
        <v>0.25499942140876219</v>
      </c>
      <c r="P180" s="1192">
        <f t="shared" si="82"/>
        <v>58527.668152242935</v>
      </c>
      <c r="Q180" s="1192">
        <f t="shared" si="87"/>
        <v>35823.602502045702</v>
      </c>
      <c r="R180" s="1192">
        <f t="shared" si="88"/>
        <v>89697.575712249716</v>
      </c>
      <c r="S180" s="1192">
        <f t="shared" si="89"/>
        <v>50964.531654687344</v>
      </c>
      <c r="T180" s="1192">
        <f t="shared" si="83"/>
        <v>1409298.8294462962</v>
      </c>
      <c r="U180" s="1192">
        <f t="shared" si="76"/>
        <v>2730790.7008796548</v>
      </c>
      <c r="V180" s="1189">
        <v>110000</v>
      </c>
      <c r="W180" s="1189">
        <v>62500</v>
      </c>
      <c r="X180" s="1189">
        <v>5.0416999999999996</v>
      </c>
      <c r="Y180" s="1189">
        <v>2</v>
      </c>
      <c r="Z180" s="1189">
        <v>4.5</v>
      </c>
      <c r="AA180" s="1189">
        <v>0.216005</v>
      </c>
      <c r="AB180" s="1189">
        <v>3.7999999999999999E-2</v>
      </c>
      <c r="AC180" s="1189">
        <v>5.3125</v>
      </c>
      <c r="AD180" s="1189">
        <v>0.25</v>
      </c>
      <c r="AE180" s="1189">
        <v>30</v>
      </c>
      <c r="AF180" s="1193">
        <v>4.75</v>
      </c>
      <c r="AG180" s="1193">
        <v>4.625</v>
      </c>
      <c r="AH180" s="1189">
        <f t="shared" si="90"/>
        <v>2.3593916666666663</v>
      </c>
      <c r="AI180" s="1189">
        <f t="shared" si="77"/>
        <v>3.140625</v>
      </c>
      <c r="AJ180" s="1189">
        <f t="shared" si="78"/>
        <v>13.801653178146692</v>
      </c>
      <c r="AK180" s="1189">
        <f t="shared" si="96"/>
        <v>12.811807540420874</v>
      </c>
      <c r="AL180" s="1189">
        <f t="shared" si="91"/>
        <v>0.16083833333333333</v>
      </c>
      <c r="AM180" s="1189">
        <f t="shared" si="79"/>
        <v>19.634954084936208</v>
      </c>
      <c r="AN180" s="1189">
        <f t="shared" si="92"/>
        <v>6.25E-2</v>
      </c>
      <c r="AO180" s="1189">
        <f t="shared" si="81"/>
        <v>4.577538333333333</v>
      </c>
      <c r="AP180" s="1189">
        <f t="shared" si="93"/>
        <v>4.8808616666666662</v>
      </c>
      <c r="AQ180" s="1189">
        <f t="shared" si="94"/>
        <v>7.0002499999999995E-2</v>
      </c>
      <c r="AR180" s="1193">
        <f t="shared" si="95"/>
        <v>6.7182818197167125</v>
      </c>
      <c r="AS180" s="1194">
        <f t="shared" si="80"/>
        <v>3.0076954549291779</v>
      </c>
    </row>
    <row r="181" spans="1:45" ht="11.1" customHeight="1">
      <c r="A181" s="1195" t="s">
        <v>10964</v>
      </c>
      <c r="B181" s="1195" t="s">
        <v>10965</v>
      </c>
      <c r="C181" s="1195" t="s">
        <v>10966</v>
      </c>
      <c r="D181" s="1195" t="s">
        <v>10967</v>
      </c>
      <c r="E181" s="1195" t="s">
        <v>10968</v>
      </c>
      <c r="F181" s="1195" t="s">
        <v>10969</v>
      </c>
      <c r="G181" s="1189">
        <v>7.25</v>
      </c>
      <c r="H181" s="1189">
        <v>2.8125</v>
      </c>
      <c r="I181" s="1190">
        <f t="shared" si="72"/>
        <v>119.2217578125</v>
      </c>
      <c r="J181" s="1191">
        <f t="shared" si="84"/>
        <v>32276.881781302538</v>
      </c>
      <c r="K181" s="1191">
        <f t="shared" si="85"/>
        <v>52308.071500878192</v>
      </c>
      <c r="L181" s="1191">
        <f t="shared" si="86"/>
        <v>1265871.6257789889</v>
      </c>
      <c r="M181" s="1190">
        <f t="shared" si="73"/>
        <v>3.0980970112519932</v>
      </c>
      <c r="N181" s="1190">
        <f t="shared" si="74"/>
        <v>1.821811491327225</v>
      </c>
      <c r="O181" s="1190">
        <f t="shared" si="75"/>
        <v>0.32273364272046462</v>
      </c>
      <c r="P181" s="1192">
        <f t="shared" si="82"/>
        <v>52308.071500878192</v>
      </c>
      <c r="Q181" s="1192">
        <f t="shared" si="87"/>
        <v>32276.881781302538</v>
      </c>
      <c r="R181" s="1192">
        <f t="shared" si="88"/>
        <v>89248.642390194742</v>
      </c>
      <c r="S181" s="1192">
        <f t="shared" si="89"/>
        <v>50709.455903519738</v>
      </c>
      <c r="T181" s="1192">
        <f t="shared" si="83"/>
        <v>1265871.6257789889</v>
      </c>
      <c r="U181" s="1192">
        <f t="shared" si="76"/>
        <v>2730790.7008796548</v>
      </c>
      <c r="V181" s="1189">
        <v>110000</v>
      </c>
      <c r="W181" s="1189">
        <v>62500</v>
      </c>
      <c r="X181" s="1189">
        <v>5.0416999999999996</v>
      </c>
      <c r="Y181" s="1189">
        <v>2</v>
      </c>
      <c r="Z181" s="1189">
        <v>4.5</v>
      </c>
      <c r="AA181" s="1189">
        <v>0.216005</v>
      </c>
      <c r="AB181" s="1189">
        <v>3.7999999999999999E-2</v>
      </c>
      <c r="AC181" s="1189">
        <v>5.3125</v>
      </c>
      <c r="AD181" s="1189">
        <v>0.25</v>
      </c>
      <c r="AE181" s="1189">
        <v>30</v>
      </c>
      <c r="AF181" s="1193">
        <v>4.75</v>
      </c>
      <c r="AG181" s="1193">
        <v>4.625</v>
      </c>
      <c r="AH181" s="1189">
        <f t="shared" si="90"/>
        <v>2.3593916666666663</v>
      </c>
      <c r="AI181" s="1189">
        <f t="shared" si="77"/>
        <v>3.140625</v>
      </c>
      <c r="AJ181" s="1189">
        <f t="shared" si="78"/>
        <v>12.497769508443897</v>
      </c>
      <c r="AK181" s="1189">
        <f t="shared" si="96"/>
        <v>11.507923870718081</v>
      </c>
      <c r="AL181" s="1189">
        <f t="shared" si="91"/>
        <v>0.16083833333333333</v>
      </c>
      <c r="AM181" s="1189">
        <f t="shared" si="79"/>
        <v>19.634954084936208</v>
      </c>
      <c r="AN181" s="1189">
        <f t="shared" si="92"/>
        <v>6.25E-2</v>
      </c>
      <c r="AO181" s="1189">
        <f t="shared" si="81"/>
        <v>4.577538333333333</v>
      </c>
      <c r="AP181" s="1189">
        <f t="shared" si="93"/>
        <v>4.8808616666666662</v>
      </c>
      <c r="AQ181" s="1189">
        <f t="shared" si="94"/>
        <v>7.0002499999999995E-2</v>
      </c>
      <c r="AR181" s="1193">
        <f t="shared" si="95"/>
        <v>6.5935691669334986</v>
      </c>
      <c r="AS181" s="1194">
        <f t="shared" si="80"/>
        <v>2.9765172917333746</v>
      </c>
    </row>
    <row r="182" spans="1:45" ht="11.1" customHeight="1">
      <c r="A182" s="1195" t="s">
        <v>10964</v>
      </c>
      <c r="B182" s="1195" t="s">
        <v>10965</v>
      </c>
      <c r="C182" s="1195" t="s">
        <v>10966</v>
      </c>
      <c r="D182" s="1195" t="s">
        <v>10967</v>
      </c>
      <c r="E182" s="1195" t="s">
        <v>10968</v>
      </c>
      <c r="F182" s="1195" t="s">
        <v>10969</v>
      </c>
      <c r="G182" s="1189">
        <v>7.25</v>
      </c>
      <c r="H182" s="1189">
        <v>3</v>
      </c>
      <c r="I182" s="1190">
        <f t="shared" si="72"/>
        <v>116.311875</v>
      </c>
      <c r="J182" s="1191">
        <f t="shared" si="84"/>
        <v>29965.408385692503</v>
      </c>
      <c r="K182" s="1191">
        <f t="shared" si="85"/>
        <v>48254.971140602538</v>
      </c>
      <c r="L182" s="1191">
        <f t="shared" si="86"/>
        <v>1171715.885018568</v>
      </c>
      <c r="M182" s="1190">
        <f t="shared" si="73"/>
        <v>3.2154517266976463</v>
      </c>
      <c r="N182" s="1190">
        <f t="shared" si="74"/>
        <v>1.7773459672190723</v>
      </c>
      <c r="O182" s="1190">
        <f t="shared" si="75"/>
        <v>0.36719916682861747</v>
      </c>
      <c r="P182" s="1192">
        <f t="shared" si="82"/>
        <v>48254.971140602538</v>
      </c>
      <c r="Q182" s="1192">
        <f t="shared" si="87"/>
        <v>29965.408385692503</v>
      </c>
      <c r="R182" s="1192">
        <f t="shared" si="88"/>
        <v>88949.255558714372</v>
      </c>
      <c r="S182" s="1192">
        <f t="shared" si="89"/>
        <v>50539.349749269539</v>
      </c>
      <c r="T182" s="1192">
        <f t="shared" si="83"/>
        <v>1171715.885018568</v>
      </c>
      <c r="U182" s="1192">
        <f t="shared" si="76"/>
        <v>2730790.7008796548</v>
      </c>
      <c r="V182" s="1189">
        <v>110000</v>
      </c>
      <c r="W182" s="1189">
        <v>62500</v>
      </c>
      <c r="X182" s="1189">
        <v>5.0416999999999996</v>
      </c>
      <c r="Y182" s="1189">
        <v>2</v>
      </c>
      <c r="Z182" s="1189">
        <v>4.5</v>
      </c>
      <c r="AA182" s="1189">
        <v>0.216005</v>
      </c>
      <c r="AB182" s="1189">
        <v>3.7999999999999999E-2</v>
      </c>
      <c r="AC182" s="1189">
        <v>5.3125</v>
      </c>
      <c r="AD182" s="1189">
        <v>0.25</v>
      </c>
      <c r="AE182" s="1189">
        <v>30</v>
      </c>
      <c r="AF182" s="1193">
        <v>4.75</v>
      </c>
      <c r="AG182" s="1193">
        <v>4.625</v>
      </c>
      <c r="AH182" s="1189">
        <f t="shared" si="90"/>
        <v>2.3593916666666663</v>
      </c>
      <c r="AI182" s="1189">
        <f t="shared" si="77"/>
        <v>3.140625</v>
      </c>
      <c r="AJ182" s="1189">
        <f t="shared" si="78"/>
        <v>11.641808228803709</v>
      </c>
      <c r="AK182" s="1189">
        <f t="shared" si="96"/>
        <v>10.651962591077892</v>
      </c>
      <c r="AL182" s="1189">
        <f t="shared" si="91"/>
        <v>0.16083833333333333</v>
      </c>
      <c r="AM182" s="1189">
        <f t="shared" si="79"/>
        <v>19.634954084936208</v>
      </c>
      <c r="AN182" s="1189">
        <f t="shared" si="92"/>
        <v>6.25E-2</v>
      </c>
      <c r="AO182" s="1189">
        <f t="shared" si="81"/>
        <v>4.577538333333333</v>
      </c>
      <c r="AP182" s="1189">
        <f t="shared" si="93"/>
        <v>4.8808616666666662</v>
      </c>
      <c r="AQ182" s="1189">
        <f t="shared" si="94"/>
        <v>7.0002499999999995E-2</v>
      </c>
      <c r="AR182" s="1193">
        <f t="shared" si="95"/>
        <v>6.510400188094132</v>
      </c>
      <c r="AS182" s="1194">
        <f t="shared" si="80"/>
        <v>2.9557250470235328</v>
      </c>
    </row>
    <row r="183" spans="1:45" ht="11.1" customHeight="1">
      <c r="A183" s="1195" t="s">
        <v>10964</v>
      </c>
      <c r="B183" s="1195" t="s">
        <v>10965</v>
      </c>
      <c r="C183" s="1195" t="s">
        <v>10966</v>
      </c>
      <c r="D183" s="1195" t="s">
        <v>10967</v>
      </c>
      <c r="E183" s="1195" t="s">
        <v>10968</v>
      </c>
      <c r="F183" s="1195" t="s">
        <v>10969</v>
      </c>
      <c r="G183" s="1189">
        <v>7.25</v>
      </c>
      <c r="H183" s="1189">
        <v>3.25</v>
      </c>
      <c r="I183" s="1190">
        <f t="shared" si="72"/>
        <v>112.14</v>
      </c>
      <c r="J183" s="1191">
        <f t="shared" si="84"/>
        <v>26675.2934907444</v>
      </c>
      <c r="K183" s="1191">
        <f t="shared" si="85"/>
        <v>42486.350066065723</v>
      </c>
      <c r="L183" s="1191">
        <f t="shared" si="86"/>
        <v>1036725.5756846317</v>
      </c>
      <c r="M183" s="1190">
        <f t="shared" si="73"/>
        <v>3.4310075331539527</v>
      </c>
      <c r="N183" s="1190">
        <f t="shared" si="74"/>
        <v>1.7135961118668819</v>
      </c>
      <c r="O183" s="1190">
        <f t="shared" si="75"/>
        <v>0.43094902218080805</v>
      </c>
      <c r="P183" s="1192">
        <f t="shared" si="82"/>
        <v>42486.350066065723</v>
      </c>
      <c r="Q183" s="1192">
        <f t="shared" si="87"/>
        <v>26675.2934907444</v>
      </c>
      <c r="R183" s="1192">
        <f t="shared" si="88"/>
        <v>88513.22930430359</v>
      </c>
      <c r="S183" s="1192">
        <f t="shared" si="89"/>
        <v>50291.607559263408</v>
      </c>
      <c r="T183" s="1192">
        <f t="shared" si="83"/>
        <v>1036725.5756846317</v>
      </c>
      <c r="U183" s="1192">
        <f t="shared" si="76"/>
        <v>2730790.7008796548</v>
      </c>
      <c r="V183" s="1189">
        <v>110000</v>
      </c>
      <c r="W183" s="1189">
        <v>62500</v>
      </c>
      <c r="X183" s="1189">
        <v>5.0416999999999996</v>
      </c>
      <c r="Y183" s="1189">
        <v>2</v>
      </c>
      <c r="Z183" s="1189">
        <v>4.5</v>
      </c>
      <c r="AA183" s="1189">
        <v>0.216005</v>
      </c>
      <c r="AB183" s="1189">
        <v>3.7999999999999999E-2</v>
      </c>
      <c r="AC183" s="1189">
        <v>5.3125</v>
      </c>
      <c r="AD183" s="1189">
        <v>0.25</v>
      </c>
      <c r="AE183" s="1189">
        <v>30</v>
      </c>
      <c r="AF183" s="1193">
        <v>4.75</v>
      </c>
      <c r="AG183" s="1193">
        <v>4.625</v>
      </c>
      <c r="AH183" s="1189">
        <f t="shared" si="90"/>
        <v>2.3593916666666663</v>
      </c>
      <c r="AI183" s="1189">
        <f t="shared" si="77"/>
        <v>3.140625</v>
      </c>
      <c r="AJ183" s="1189">
        <f t="shared" si="78"/>
        <v>10.414623598495195</v>
      </c>
      <c r="AK183" s="1189">
        <f t="shared" si="96"/>
        <v>9.4247779607693793</v>
      </c>
      <c r="AL183" s="1189">
        <f t="shared" si="91"/>
        <v>0.16083833333333333</v>
      </c>
      <c r="AM183" s="1189">
        <f t="shared" si="79"/>
        <v>19.634954084936208</v>
      </c>
      <c r="AN183" s="1189">
        <f t="shared" si="92"/>
        <v>6.25E-2</v>
      </c>
      <c r="AO183" s="1189">
        <f t="shared" si="81"/>
        <v>4.577538333333333</v>
      </c>
      <c r="AP183" s="1189">
        <f t="shared" si="93"/>
        <v>4.8808616666666662</v>
      </c>
      <c r="AQ183" s="1189">
        <f t="shared" si="94"/>
        <v>7.0002499999999995E-2</v>
      </c>
      <c r="AR183" s="1193">
        <f t="shared" si="95"/>
        <v>6.3892730892595369</v>
      </c>
      <c r="AS183" s="1194">
        <f t="shared" si="80"/>
        <v>2.925443272314884</v>
      </c>
    </row>
    <row r="184" spans="1:45" ht="11.1" customHeight="1">
      <c r="A184" s="1195" t="s">
        <v>10964</v>
      </c>
      <c r="B184" s="1195" t="s">
        <v>10965</v>
      </c>
      <c r="C184" s="1195" t="s">
        <v>10966</v>
      </c>
      <c r="D184" s="1195" t="s">
        <v>10967</v>
      </c>
      <c r="E184" s="1195" t="s">
        <v>10968</v>
      </c>
      <c r="F184" s="1195" t="s">
        <v>10969</v>
      </c>
      <c r="G184" s="1189">
        <v>7.5</v>
      </c>
      <c r="H184" s="1189">
        <v>2.25</v>
      </c>
      <c r="I184" s="1190">
        <f t="shared" si="72"/>
        <v>136.670625</v>
      </c>
      <c r="J184" s="1191">
        <f t="shared" si="84"/>
        <v>38379.18219477345</v>
      </c>
      <c r="K184" s="1191">
        <f t="shared" si="85"/>
        <v>63009.554384635849</v>
      </c>
      <c r="L184" s="1191">
        <f t="shared" si="86"/>
        <v>1511891.4645400879</v>
      </c>
      <c r="M184" s="1190">
        <f t="shared" si="73"/>
        <v>3.2725358718010624</v>
      </c>
      <c r="N184" s="1190">
        <f t="shared" si="74"/>
        <v>2.0884452613377622</v>
      </c>
      <c r="O184" s="1190">
        <f t="shared" si="75"/>
        <v>0.20654953134109735</v>
      </c>
      <c r="P184" s="1192">
        <f t="shared" si="82"/>
        <v>63009.554384635849</v>
      </c>
      <c r="Q184" s="1192">
        <f t="shared" si="87"/>
        <v>38379.18219477345</v>
      </c>
      <c r="R184" s="1192">
        <f t="shared" si="88"/>
        <v>103290.66236624234</v>
      </c>
      <c r="S184" s="1192">
        <f t="shared" si="89"/>
        <v>58687.876344455872</v>
      </c>
      <c r="T184" s="1192">
        <f t="shared" si="83"/>
        <v>1511891.4645400879</v>
      </c>
      <c r="U184" s="1192">
        <f t="shared" si="76"/>
        <v>3049367.8309077448</v>
      </c>
      <c r="V184" s="1189">
        <v>110000</v>
      </c>
      <c r="W184" s="1189">
        <v>62500</v>
      </c>
      <c r="X184" s="1189">
        <v>5.0416999999999996</v>
      </c>
      <c r="Y184" s="1189">
        <v>2</v>
      </c>
      <c r="Z184" s="1189">
        <v>4.5</v>
      </c>
      <c r="AA184" s="1189">
        <v>0.216005</v>
      </c>
      <c r="AB184" s="1189">
        <v>3.7999999999999999E-2</v>
      </c>
      <c r="AC184" s="1189">
        <v>5.3125</v>
      </c>
      <c r="AD184" s="1189">
        <v>0.25</v>
      </c>
      <c r="AE184" s="1189">
        <v>30</v>
      </c>
      <c r="AF184" s="1193">
        <v>4.75</v>
      </c>
      <c r="AG184" s="1193">
        <v>4.625</v>
      </c>
      <c r="AH184" s="1189">
        <f t="shared" si="90"/>
        <v>2.3593916666666663</v>
      </c>
      <c r="AI184" s="1189">
        <f t="shared" si="77"/>
        <v>3.203125</v>
      </c>
      <c r="AJ184" s="1189">
        <f t="shared" si="78"/>
        <v>14.734313497181162</v>
      </c>
      <c r="AK184" s="1189">
        <f t="shared" si="96"/>
        <v>13.744467859455344</v>
      </c>
      <c r="AL184" s="1189">
        <f t="shared" si="91"/>
        <v>0.16083833333333333</v>
      </c>
      <c r="AM184" s="1189">
        <f t="shared" si="79"/>
        <v>22.531109812464297</v>
      </c>
      <c r="AN184" s="1189">
        <f t="shared" si="92"/>
        <v>6.25E-2</v>
      </c>
      <c r="AO184" s="1189">
        <f t="shared" si="81"/>
        <v>4.577538333333333</v>
      </c>
      <c r="AP184" s="1189">
        <f t="shared" si="93"/>
        <v>4.8808616666666662</v>
      </c>
      <c r="AQ184" s="1189">
        <f t="shared" si="94"/>
        <v>7.0002499999999995E-2</v>
      </c>
      <c r="AR184" s="1193">
        <f t="shared" si="95"/>
        <v>6.8060862916316385</v>
      </c>
      <c r="AS184" s="1194">
        <f t="shared" si="80"/>
        <v>3.0296465729079096</v>
      </c>
    </row>
    <row r="185" spans="1:45" ht="11.1" customHeight="1">
      <c r="A185" s="1195" t="s">
        <v>10964</v>
      </c>
      <c r="B185" s="1195" t="s">
        <v>10965</v>
      </c>
      <c r="C185" s="1195" t="s">
        <v>10966</v>
      </c>
      <c r="D185" s="1195" t="s">
        <v>10967</v>
      </c>
      <c r="E185" s="1195" t="s">
        <v>10968</v>
      </c>
      <c r="F185" s="1195" t="s">
        <v>10969</v>
      </c>
      <c r="G185" s="1189">
        <v>7.5</v>
      </c>
      <c r="H185" s="1189">
        <v>2.5</v>
      </c>
      <c r="I185" s="1190">
        <f t="shared" si="72"/>
        <v>133.5</v>
      </c>
      <c r="J185" s="1191">
        <f t="shared" si="84"/>
        <v>35823.602502045702</v>
      </c>
      <c r="K185" s="1191">
        <f t="shared" si="85"/>
        <v>58527.668152242935</v>
      </c>
      <c r="L185" s="1191">
        <f t="shared" si="86"/>
        <v>1409298.8294462962</v>
      </c>
      <c r="M185" s="1190">
        <f t="shared" si="73"/>
        <v>3.3557240050121151</v>
      </c>
      <c r="N185" s="1190">
        <f t="shared" si="74"/>
        <v>2.0399953712700976</v>
      </c>
      <c r="O185" s="1190">
        <f t="shared" si="75"/>
        <v>0.25499942140876219</v>
      </c>
      <c r="P185" s="1192">
        <f t="shared" si="82"/>
        <v>58527.668152242935</v>
      </c>
      <c r="Q185" s="1192">
        <f t="shared" si="87"/>
        <v>35823.602502045702</v>
      </c>
      <c r="R185" s="1192">
        <f t="shared" si="88"/>
        <v>102927.96812980656</v>
      </c>
      <c r="S185" s="1192">
        <f t="shared" si="89"/>
        <v>58481.800073753722</v>
      </c>
      <c r="T185" s="1192">
        <f t="shared" si="83"/>
        <v>1409298.8294462962</v>
      </c>
      <c r="U185" s="1192">
        <f t="shared" si="76"/>
        <v>3049367.8309077448</v>
      </c>
      <c r="V185" s="1189">
        <v>110000</v>
      </c>
      <c r="W185" s="1189">
        <v>62500</v>
      </c>
      <c r="X185" s="1189">
        <v>5.0416999999999996</v>
      </c>
      <c r="Y185" s="1189">
        <v>2</v>
      </c>
      <c r="Z185" s="1189">
        <v>4.5</v>
      </c>
      <c r="AA185" s="1189">
        <v>0.216005</v>
      </c>
      <c r="AB185" s="1189">
        <v>3.7999999999999999E-2</v>
      </c>
      <c r="AC185" s="1189">
        <v>5.3125</v>
      </c>
      <c r="AD185" s="1189">
        <v>0.25</v>
      </c>
      <c r="AE185" s="1189">
        <v>30</v>
      </c>
      <c r="AF185" s="1193">
        <v>4.75</v>
      </c>
      <c r="AG185" s="1193">
        <v>4.625</v>
      </c>
      <c r="AH185" s="1189">
        <f t="shared" si="90"/>
        <v>2.3593916666666663</v>
      </c>
      <c r="AI185" s="1189">
        <f t="shared" si="77"/>
        <v>3.203125</v>
      </c>
      <c r="AJ185" s="1189">
        <f t="shared" si="78"/>
        <v>13.801653178146692</v>
      </c>
      <c r="AK185" s="1189">
        <f t="shared" si="96"/>
        <v>12.811807540420874</v>
      </c>
      <c r="AL185" s="1189">
        <f t="shared" si="91"/>
        <v>0.16083833333333333</v>
      </c>
      <c r="AM185" s="1189">
        <f t="shared" si="79"/>
        <v>22.531109812464297</v>
      </c>
      <c r="AN185" s="1189">
        <f t="shared" si="92"/>
        <v>6.25E-2</v>
      </c>
      <c r="AO185" s="1189">
        <f t="shared" si="81"/>
        <v>4.577538333333333</v>
      </c>
      <c r="AP185" s="1189">
        <f t="shared" si="93"/>
        <v>4.8808616666666662</v>
      </c>
      <c r="AQ185" s="1189">
        <f t="shared" si="94"/>
        <v>7.0002499999999995E-2</v>
      </c>
      <c r="AR185" s="1193">
        <f t="shared" si="95"/>
        <v>6.7182818197167125</v>
      </c>
      <c r="AS185" s="1194">
        <f t="shared" si="80"/>
        <v>3.0076954549291779</v>
      </c>
    </row>
    <row r="186" spans="1:45" ht="11.1" customHeight="1">
      <c r="A186" s="1195" t="s">
        <v>10964</v>
      </c>
      <c r="B186" s="1195" t="s">
        <v>10965</v>
      </c>
      <c r="C186" s="1195" t="s">
        <v>10966</v>
      </c>
      <c r="D186" s="1195" t="s">
        <v>10967</v>
      </c>
      <c r="E186" s="1195" t="s">
        <v>10968</v>
      </c>
      <c r="F186" s="1195" t="s">
        <v>10969</v>
      </c>
      <c r="G186" s="1189">
        <v>7.5</v>
      </c>
      <c r="H186" s="1189">
        <v>2.8125</v>
      </c>
      <c r="I186" s="1190">
        <f t="shared" si="72"/>
        <v>129.0673828125</v>
      </c>
      <c r="J186" s="1191">
        <f t="shared" si="84"/>
        <v>32276.881781302538</v>
      </c>
      <c r="K186" s="1191">
        <f t="shared" si="85"/>
        <v>52308.071500878192</v>
      </c>
      <c r="L186" s="1191">
        <f t="shared" si="86"/>
        <v>1265871.6257789889</v>
      </c>
      <c r="M186" s="1190">
        <f t="shared" si="73"/>
        <v>3.5119487905992135</v>
      </c>
      <c r="N186" s="1190">
        <f t="shared" si="74"/>
        <v>1.9722611499583946</v>
      </c>
      <c r="O186" s="1190">
        <f t="shared" si="75"/>
        <v>0.32273364272046462</v>
      </c>
      <c r="P186" s="1192">
        <f t="shared" si="82"/>
        <v>52308.071500878192</v>
      </c>
      <c r="Q186" s="1192">
        <f t="shared" si="87"/>
        <v>32276.881781302538</v>
      </c>
      <c r="R186" s="1192">
        <f t="shared" si="88"/>
        <v>102412.81714274845</v>
      </c>
      <c r="S186" s="1192">
        <f t="shared" si="89"/>
        <v>58189.100649288892</v>
      </c>
      <c r="T186" s="1192">
        <f t="shared" si="83"/>
        <v>1265871.6257789889</v>
      </c>
      <c r="U186" s="1192">
        <f t="shared" si="76"/>
        <v>3049367.8309077448</v>
      </c>
      <c r="V186" s="1189">
        <v>110000</v>
      </c>
      <c r="W186" s="1189">
        <v>62500</v>
      </c>
      <c r="X186" s="1189">
        <v>5.0416999999999996</v>
      </c>
      <c r="Y186" s="1189">
        <v>2</v>
      </c>
      <c r="Z186" s="1189">
        <v>4.5</v>
      </c>
      <c r="AA186" s="1189">
        <v>0.216005</v>
      </c>
      <c r="AB186" s="1189">
        <v>3.7999999999999999E-2</v>
      </c>
      <c r="AC186" s="1189">
        <v>5.3125</v>
      </c>
      <c r="AD186" s="1189">
        <v>0.25</v>
      </c>
      <c r="AE186" s="1189">
        <v>30</v>
      </c>
      <c r="AF186" s="1193">
        <v>4.75</v>
      </c>
      <c r="AG186" s="1193">
        <v>4.625</v>
      </c>
      <c r="AH186" s="1189">
        <f t="shared" si="90"/>
        <v>2.3593916666666663</v>
      </c>
      <c r="AI186" s="1189">
        <f t="shared" si="77"/>
        <v>3.203125</v>
      </c>
      <c r="AJ186" s="1189">
        <f t="shared" si="78"/>
        <v>12.497769508443897</v>
      </c>
      <c r="AK186" s="1189">
        <f t="shared" si="96"/>
        <v>11.507923870718081</v>
      </c>
      <c r="AL186" s="1189">
        <f t="shared" si="91"/>
        <v>0.16083833333333333</v>
      </c>
      <c r="AM186" s="1189">
        <f t="shared" si="79"/>
        <v>22.531109812464297</v>
      </c>
      <c r="AN186" s="1189">
        <f t="shared" si="92"/>
        <v>6.25E-2</v>
      </c>
      <c r="AO186" s="1189">
        <f t="shared" si="81"/>
        <v>4.577538333333333</v>
      </c>
      <c r="AP186" s="1189">
        <f t="shared" si="93"/>
        <v>4.8808616666666662</v>
      </c>
      <c r="AQ186" s="1189">
        <f t="shared" si="94"/>
        <v>7.0002499999999995E-2</v>
      </c>
      <c r="AR186" s="1193">
        <f t="shared" si="95"/>
        <v>6.5935691669334986</v>
      </c>
      <c r="AS186" s="1194">
        <f t="shared" si="80"/>
        <v>2.9765172917333746</v>
      </c>
    </row>
    <row r="187" spans="1:45" ht="11.1" customHeight="1">
      <c r="A187" s="1195" t="s">
        <v>10964</v>
      </c>
      <c r="B187" s="1195" t="s">
        <v>10965</v>
      </c>
      <c r="C187" s="1195" t="s">
        <v>10966</v>
      </c>
      <c r="D187" s="1195" t="s">
        <v>10967</v>
      </c>
      <c r="E187" s="1195" t="s">
        <v>10968</v>
      </c>
      <c r="F187" s="1195" t="s">
        <v>10969</v>
      </c>
      <c r="G187" s="1189">
        <v>7.5</v>
      </c>
      <c r="H187" s="1189">
        <v>3</v>
      </c>
      <c r="I187" s="1190">
        <f t="shared" si="72"/>
        <v>126.1575</v>
      </c>
      <c r="J187" s="1191">
        <f t="shared" si="84"/>
        <v>29965.408385692503</v>
      </c>
      <c r="K187" s="1191">
        <f t="shared" si="85"/>
        <v>48254.971140602538</v>
      </c>
      <c r="L187" s="1191">
        <f t="shared" si="86"/>
        <v>1171715.885018568</v>
      </c>
      <c r="M187" s="1190">
        <f t="shared" si="73"/>
        <v>3.6449800512355361</v>
      </c>
      <c r="N187" s="1190">
        <f t="shared" si="74"/>
        <v>1.927795625850242</v>
      </c>
      <c r="O187" s="1190">
        <f t="shared" si="75"/>
        <v>0.36719916682861747</v>
      </c>
      <c r="P187" s="1192">
        <f t="shared" si="82"/>
        <v>48254.971140602538</v>
      </c>
      <c r="Q187" s="1192">
        <f t="shared" si="87"/>
        <v>29965.408385692503</v>
      </c>
      <c r="R187" s="1192">
        <f t="shared" si="88"/>
        <v>102069.27075362473</v>
      </c>
      <c r="S187" s="1192">
        <f t="shared" si="89"/>
        <v>57993.90383728678</v>
      </c>
      <c r="T187" s="1192">
        <f t="shared" si="83"/>
        <v>1171715.885018568</v>
      </c>
      <c r="U187" s="1192">
        <f t="shared" si="76"/>
        <v>3049367.8309077448</v>
      </c>
      <c r="V187" s="1189">
        <v>110000</v>
      </c>
      <c r="W187" s="1189">
        <v>62500</v>
      </c>
      <c r="X187" s="1189">
        <v>5.0416999999999996</v>
      </c>
      <c r="Y187" s="1189">
        <v>2</v>
      </c>
      <c r="Z187" s="1189">
        <v>4.5</v>
      </c>
      <c r="AA187" s="1189">
        <v>0.216005</v>
      </c>
      <c r="AB187" s="1189">
        <v>3.7999999999999999E-2</v>
      </c>
      <c r="AC187" s="1189">
        <v>5.3125</v>
      </c>
      <c r="AD187" s="1189">
        <v>0.25</v>
      </c>
      <c r="AE187" s="1189">
        <v>30</v>
      </c>
      <c r="AF187" s="1193">
        <v>4.75</v>
      </c>
      <c r="AG187" s="1193">
        <v>4.625</v>
      </c>
      <c r="AH187" s="1189">
        <f t="shared" si="90"/>
        <v>2.3593916666666663</v>
      </c>
      <c r="AI187" s="1189">
        <f t="shared" si="77"/>
        <v>3.203125</v>
      </c>
      <c r="AJ187" s="1189">
        <f t="shared" si="78"/>
        <v>11.641808228803709</v>
      </c>
      <c r="AK187" s="1189">
        <f t="shared" si="96"/>
        <v>10.651962591077892</v>
      </c>
      <c r="AL187" s="1189">
        <f t="shared" si="91"/>
        <v>0.16083833333333333</v>
      </c>
      <c r="AM187" s="1189">
        <f t="shared" si="79"/>
        <v>22.531109812464297</v>
      </c>
      <c r="AN187" s="1189">
        <f t="shared" si="92"/>
        <v>6.25E-2</v>
      </c>
      <c r="AO187" s="1189">
        <f t="shared" si="81"/>
        <v>4.577538333333333</v>
      </c>
      <c r="AP187" s="1189">
        <f t="shared" si="93"/>
        <v>4.8808616666666662</v>
      </c>
      <c r="AQ187" s="1189">
        <f t="shared" si="94"/>
        <v>7.0002499999999995E-2</v>
      </c>
      <c r="AR187" s="1193">
        <f t="shared" si="95"/>
        <v>6.510400188094132</v>
      </c>
      <c r="AS187" s="1194">
        <f t="shared" si="80"/>
        <v>2.9557250470235328</v>
      </c>
    </row>
    <row r="188" spans="1:45" ht="11.1" customHeight="1">
      <c r="A188" s="1195" t="s">
        <v>10964</v>
      </c>
      <c r="B188" s="1195" t="s">
        <v>10965</v>
      </c>
      <c r="C188" s="1195" t="s">
        <v>10966</v>
      </c>
      <c r="D188" s="1195" t="s">
        <v>10967</v>
      </c>
      <c r="E188" s="1195" t="s">
        <v>10968</v>
      </c>
      <c r="F188" s="1195" t="s">
        <v>10969</v>
      </c>
      <c r="G188" s="1189">
        <v>7.5</v>
      </c>
      <c r="H188" s="1189">
        <v>3.25</v>
      </c>
      <c r="I188" s="1190">
        <f t="shared" si="72"/>
        <v>121.985625</v>
      </c>
      <c r="J188" s="1191">
        <f t="shared" si="84"/>
        <v>26675.2934907444</v>
      </c>
      <c r="K188" s="1191">
        <f t="shared" si="85"/>
        <v>42486.350066065723</v>
      </c>
      <c r="L188" s="1191">
        <f t="shared" si="86"/>
        <v>1036725.5756846317</v>
      </c>
      <c r="M188" s="1190">
        <f t="shared" si="73"/>
        <v>3.8893303575821205</v>
      </c>
      <c r="N188" s="1190">
        <f t="shared" si="74"/>
        <v>1.8640457704980513</v>
      </c>
      <c r="O188" s="1190">
        <f t="shared" si="75"/>
        <v>0.43094902218080805</v>
      </c>
      <c r="P188" s="1192">
        <f t="shared" si="82"/>
        <v>42486.350066065723</v>
      </c>
      <c r="Q188" s="1192">
        <f t="shared" si="87"/>
        <v>26675.2934907444</v>
      </c>
      <c r="R188" s="1192">
        <f t="shared" si="88"/>
        <v>101568.93062668837</v>
      </c>
      <c r="S188" s="1192">
        <f t="shared" si="89"/>
        <v>57709.619674254754</v>
      </c>
      <c r="T188" s="1192">
        <f t="shared" si="83"/>
        <v>1036725.5756846317</v>
      </c>
      <c r="U188" s="1192">
        <f t="shared" si="76"/>
        <v>3049367.8309077448</v>
      </c>
      <c r="V188" s="1189">
        <v>110000</v>
      </c>
      <c r="W188" s="1189">
        <v>62500</v>
      </c>
      <c r="X188" s="1189">
        <v>5.0416999999999996</v>
      </c>
      <c r="Y188" s="1189">
        <v>2</v>
      </c>
      <c r="Z188" s="1189">
        <v>4.5</v>
      </c>
      <c r="AA188" s="1189">
        <v>0.216005</v>
      </c>
      <c r="AB188" s="1189">
        <v>3.7999999999999999E-2</v>
      </c>
      <c r="AC188" s="1189">
        <v>5.3125</v>
      </c>
      <c r="AD188" s="1189">
        <v>0.25</v>
      </c>
      <c r="AE188" s="1189">
        <v>30</v>
      </c>
      <c r="AF188" s="1193">
        <v>4.75</v>
      </c>
      <c r="AG188" s="1193">
        <v>4.625</v>
      </c>
      <c r="AH188" s="1189">
        <f t="shared" si="90"/>
        <v>2.3593916666666663</v>
      </c>
      <c r="AI188" s="1189">
        <f t="shared" si="77"/>
        <v>3.203125</v>
      </c>
      <c r="AJ188" s="1189">
        <f t="shared" si="78"/>
        <v>10.414623598495195</v>
      </c>
      <c r="AK188" s="1189">
        <f t="shared" si="96"/>
        <v>9.4247779607693793</v>
      </c>
      <c r="AL188" s="1189">
        <f t="shared" si="91"/>
        <v>0.16083833333333333</v>
      </c>
      <c r="AM188" s="1189">
        <f t="shared" si="79"/>
        <v>22.531109812464297</v>
      </c>
      <c r="AN188" s="1189">
        <f t="shared" si="92"/>
        <v>6.25E-2</v>
      </c>
      <c r="AO188" s="1189">
        <f t="shared" si="81"/>
        <v>4.577538333333333</v>
      </c>
      <c r="AP188" s="1189">
        <f t="shared" si="93"/>
        <v>4.8808616666666662</v>
      </c>
      <c r="AQ188" s="1189">
        <f t="shared" si="94"/>
        <v>7.0002499999999995E-2</v>
      </c>
      <c r="AR188" s="1193">
        <f t="shared" si="95"/>
        <v>6.3892730892595369</v>
      </c>
      <c r="AS188" s="1194">
        <f t="shared" si="80"/>
        <v>2.925443272314884</v>
      </c>
    </row>
    <row r="189" spans="1:45" ht="11.1" customHeight="1">
      <c r="A189" s="1195" t="s">
        <v>10970</v>
      </c>
      <c r="B189" s="1195" t="s">
        <v>10936</v>
      </c>
      <c r="C189" s="1195" t="s">
        <v>10936</v>
      </c>
      <c r="D189" s="1195" t="s">
        <v>10936</v>
      </c>
      <c r="E189" s="1195" t="s">
        <v>10936</v>
      </c>
      <c r="F189" s="1195" t="s">
        <v>10936</v>
      </c>
      <c r="G189" s="1189">
        <v>7.25</v>
      </c>
      <c r="H189" s="1189">
        <v>2.5</v>
      </c>
      <c r="I189" s="1190">
        <f t="shared" si="72"/>
        <v>123.654375</v>
      </c>
      <c r="J189" s="1191">
        <f t="shared" si="84"/>
        <v>40497.883110670053</v>
      </c>
      <c r="K189" s="1191">
        <f t="shared" si="85"/>
        <v>64796.61297707208</v>
      </c>
      <c r="L189" s="1191">
        <f t="shared" si="86"/>
        <v>1712708.7244341669</v>
      </c>
      <c r="M189" s="1190">
        <f t="shared" si="73"/>
        <v>2.0245857339600253</v>
      </c>
      <c r="N189" s="1190">
        <f t="shared" si="74"/>
        <v>1.8895457126389277</v>
      </c>
      <c r="O189" s="1190">
        <f t="shared" si="75"/>
        <v>0.25499942140876219</v>
      </c>
      <c r="P189" s="1192">
        <f t="shared" si="82"/>
        <v>76739.568651883528</v>
      </c>
      <c r="Q189" s="1192">
        <f>(W189*AJ189/12)*((AD189/2/PI())+((AH189*0.08)/COS(AE189*PI()/180))+(AS189*0.08))</f>
        <v>51470.682828722325</v>
      </c>
      <c r="R189" s="1192">
        <f>V189*AM189*((AD189/PI())/2+AH189*0.08/COS(AE189*PI()/180)+AS189*0.08)/12</f>
        <v>64796.61297707208</v>
      </c>
      <c r="S189" s="1192">
        <f>W189*AM189*((AD189/PI())/2+AH189*0.08/COS(AE189*PI()/180)+AS189*0.08)/12</f>
        <v>40497.883110670053</v>
      </c>
      <c r="T189" s="1192">
        <f t="shared" si="83"/>
        <v>1712708.7244341669</v>
      </c>
      <c r="U189" s="1192">
        <f t="shared" si="76"/>
        <v>2375445.006905599</v>
      </c>
      <c r="V189" s="1189">
        <v>100000</v>
      </c>
      <c r="W189" s="1189">
        <v>62500</v>
      </c>
      <c r="X189" s="1189">
        <v>5.6159999999999997</v>
      </c>
      <c r="Y189" s="1189">
        <v>3</v>
      </c>
      <c r="Z189" s="1189">
        <v>5</v>
      </c>
      <c r="AA189" s="1189">
        <v>0.21537899999999999</v>
      </c>
      <c r="AB189" s="1189">
        <v>3.7999999999999999E-2</v>
      </c>
      <c r="AC189" s="1189">
        <v>5.9375</v>
      </c>
      <c r="AD189" s="1189">
        <v>0.25</v>
      </c>
      <c r="AE189" s="1189">
        <v>30</v>
      </c>
      <c r="AF189" s="1193">
        <v>5.296875</v>
      </c>
      <c r="AG189" s="1193">
        <v>4.796875</v>
      </c>
      <c r="AH189" s="1189">
        <f>(X189+(X189-(Z189-0.625)*Y189/12))/4</f>
        <v>2.5345624999999998</v>
      </c>
      <c r="AI189" s="1189">
        <f t="shared" si="77"/>
        <v>3.296875</v>
      </c>
      <c r="AJ189" s="1189">
        <f t="shared" si="78"/>
        <v>18.379939128036344</v>
      </c>
      <c r="AK189" s="1189">
        <f t="shared" si="96"/>
        <v>17.12708724434167</v>
      </c>
      <c r="AL189" s="1189">
        <f>2*((AA189/2)-AB189)+Y189/8/12</f>
        <v>0.17062899999999998</v>
      </c>
      <c r="AM189" s="1189">
        <f t="shared" si="79"/>
        <v>14.461603877791882</v>
      </c>
      <c r="AN189" s="1189">
        <f>Y189*3/8/12</f>
        <v>9.375E-2</v>
      </c>
      <c r="AO189" s="1189">
        <f t="shared" si="81"/>
        <v>4.7241289999999996</v>
      </c>
      <c r="AP189" s="1189">
        <f>X189-2*AQ189-Y189/8/12</f>
        <v>5.4453709999999997</v>
      </c>
      <c r="AQ189" s="1189">
        <f>AA189/2-AB189</f>
        <v>6.9689499999999988E-2</v>
      </c>
      <c r="AR189" s="1193">
        <f>SQRT(4/PI()*AJ189+(AC189-AN189)^2)</f>
        <v>7.5862691350980294</v>
      </c>
      <c r="AS189" s="1194">
        <f t="shared" si="80"/>
        <v>3.296875</v>
      </c>
    </row>
    <row r="190" spans="1:45" ht="11.1" customHeight="1">
      <c r="A190" s="1195" t="s">
        <v>10970</v>
      </c>
      <c r="B190" s="1195" t="s">
        <v>10936</v>
      </c>
      <c r="C190" s="1195" t="s">
        <v>10936</v>
      </c>
      <c r="D190" s="1195" t="s">
        <v>10936</v>
      </c>
      <c r="E190" s="1195" t="s">
        <v>10936</v>
      </c>
      <c r="F190" s="1195" t="s">
        <v>10936</v>
      </c>
      <c r="G190" s="1189">
        <v>7.25</v>
      </c>
      <c r="H190" s="1189">
        <v>2.8125</v>
      </c>
      <c r="I190" s="1190">
        <f t="shared" si="72"/>
        <v>119.2217578125</v>
      </c>
      <c r="J190" s="1191">
        <f t="shared" si="84"/>
        <v>40497.883110670053</v>
      </c>
      <c r="K190" s="1191">
        <f t="shared" si="85"/>
        <v>64796.61297707208</v>
      </c>
      <c r="L190" s="1191">
        <f t="shared" si="86"/>
        <v>1582320.3574638874</v>
      </c>
      <c r="M190" s="1190">
        <f t="shared" si="73"/>
        <v>2.0828636800222315</v>
      </c>
      <c r="N190" s="1190">
        <f t="shared" si="74"/>
        <v>1.821811491327225</v>
      </c>
      <c r="O190" s="1190">
        <f t="shared" si="75"/>
        <v>0.32273364272046462</v>
      </c>
      <c r="P190" s="1192">
        <f t="shared" si="82"/>
        <v>70897.391931595936</v>
      </c>
      <c r="Q190" s="1192">
        <f t="shared" ref="Q190:Q253" si="97">(W190*AJ190/12)*((AD190/2/PI())+((AH190*0.08)/COS(AE190*PI()/180))+(AS190*0.08))</f>
        <v>47819.322378542573</v>
      </c>
      <c r="R190" s="1192">
        <f t="shared" ref="R190:R253" si="98">V190*AM190*((AD190/PI())/2+AH190*0.08/COS(AE190*PI()/180)+AS190*0.08)/12</f>
        <v>64796.61297707208</v>
      </c>
      <c r="S190" s="1192">
        <f t="shared" ref="S190:S253" si="99">W190*AM190*((AD190/PI())/2+AH190*0.08/COS(AE190*PI()/180)+AS190*0.08)/12</f>
        <v>40497.883110670053</v>
      </c>
      <c r="T190" s="1192">
        <f t="shared" si="83"/>
        <v>1582320.3574638874</v>
      </c>
      <c r="U190" s="1192">
        <f t="shared" si="76"/>
        <v>2375445.006905599</v>
      </c>
      <c r="V190" s="1189">
        <v>100000</v>
      </c>
      <c r="W190" s="1189">
        <v>62500</v>
      </c>
      <c r="X190" s="1189">
        <v>5.6159999999999997</v>
      </c>
      <c r="Y190" s="1189">
        <v>3</v>
      </c>
      <c r="Z190" s="1189">
        <v>5</v>
      </c>
      <c r="AA190" s="1189">
        <v>0.21537899999999999</v>
      </c>
      <c r="AB190" s="1189">
        <v>3.7999999999999999E-2</v>
      </c>
      <c r="AC190" s="1189">
        <v>5.9375</v>
      </c>
      <c r="AD190" s="1189">
        <v>0.25</v>
      </c>
      <c r="AE190" s="1189">
        <v>30</v>
      </c>
      <c r="AF190" s="1193">
        <v>5.296875</v>
      </c>
      <c r="AG190" s="1193">
        <v>4.796875</v>
      </c>
      <c r="AH190" s="1189">
        <f>(X190+(X190-(Z190-0.625)*Y190/12))/4</f>
        <v>2.5345624999999998</v>
      </c>
      <c r="AI190" s="1189">
        <f t="shared" si="77"/>
        <v>3.296875</v>
      </c>
      <c r="AJ190" s="1189">
        <f t="shared" si="78"/>
        <v>17.076055458333549</v>
      </c>
      <c r="AK190" s="1189">
        <f t="shared" si="96"/>
        <v>15.823203574638875</v>
      </c>
      <c r="AL190" s="1189">
        <f>2*((AA190/2)-AB190)+Y190/8/12</f>
        <v>0.17062899999999998</v>
      </c>
      <c r="AM190" s="1189">
        <f t="shared" si="79"/>
        <v>14.461603877791882</v>
      </c>
      <c r="AN190" s="1189">
        <f>Y190*3/8/12</f>
        <v>9.375E-2</v>
      </c>
      <c r="AO190" s="1189">
        <f t="shared" si="81"/>
        <v>4.7241289999999996</v>
      </c>
      <c r="AP190" s="1189">
        <f>X190-2*AQ190-Y190/8/12</f>
        <v>5.4453709999999997</v>
      </c>
      <c r="AQ190" s="1189">
        <f>AA190/2-AB190</f>
        <v>6.9689499999999988E-2</v>
      </c>
      <c r="AR190" s="1193">
        <f t="shared" ref="AR190:AR253" si="100">SQRT(4/PI()*AJ190+(AC190-AN190)^2)</f>
        <v>7.4760499690773203</v>
      </c>
      <c r="AS190" s="1194">
        <f t="shared" si="80"/>
        <v>3.296875</v>
      </c>
    </row>
    <row r="191" spans="1:45" ht="11.1" customHeight="1">
      <c r="A191" s="1195" t="s">
        <v>10970</v>
      </c>
      <c r="B191" s="1195" t="s">
        <v>10936</v>
      </c>
      <c r="C191" s="1195" t="s">
        <v>10936</v>
      </c>
      <c r="D191" s="1195" t="s">
        <v>10936</v>
      </c>
      <c r="E191" s="1195" t="s">
        <v>10936</v>
      </c>
      <c r="F191" s="1195" t="s">
        <v>10936</v>
      </c>
      <c r="G191" s="1189">
        <v>7.25</v>
      </c>
      <c r="H191" s="1189">
        <v>3</v>
      </c>
      <c r="I191" s="1190">
        <f t="shared" si="72"/>
        <v>116.311875</v>
      </c>
      <c r="J191" s="1191">
        <f t="shared" si="84"/>
        <v>40497.883110670053</v>
      </c>
      <c r="K191" s="1191">
        <f t="shared" si="85"/>
        <v>64796.61297707208</v>
      </c>
      <c r="L191" s="1191">
        <f t="shared" si="86"/>
        <v>1496724.2294998688</v>
      </c>
      <c r="M191" s="1190">
        <f t="shared" si="73"/>
        <v>2.1309516573761327</v>
      </c>
      <c r="N191" s="1190">
        <f t="shared" si="74"/>
        <v>1.7773459672190723</v>
      </c>
      <c r="O191" s="1190">
        <f t="shared" si="75"/>
        <v>0.36719916682861747</v>
      </c>
      <c r="P191" s="1192">
        <f t="shared" si="82"/>
        <v>67062.174743454205</v>
      </c>
      <c r="Q191" s="1192">
        <f t="shared" si="97"/>
        <v>45422.311635953985</v>
      </c>
      <c r="R191" s="1192">
        <f t="shared" si="98"/>
        <v>64796.61297707208</v>
      </c>
      <c r="S191" s="1192">
        <f t="shared" si="99"/>
        <v>40497.883110670053</v>
      </c>
      <c r="T191" s="1192">
        <f t="shared" si="83"/>
        <v>1496724.2294998688</v>
      </c>
      <c r="U191" s="1192">
        <f t="shared" si="76"/>
        <v>2375445.006905599</v>
      </c>
      <c r="V191" s="1189">
        <v>100000</v>
      </c>
      <c r="W191" s="1189">
        <v>62500</v>
      </c>
      <c r="X191" s="1189">
        <v>5.6159999999999997</v>
      </c>
      <c r="Y191" s="1189">
        <v>3</v>
      </c>
      <c r="Z191" s="1189">
        <v>5</v>
      </c>
      <c r="AA191" s="1189">
        <v>0.21537899999999999</v>
      </c>
      <c r="AB191" s="1189">
        <v>3.7999999999999999E-2</v>
      </c>
      <c r="AC191" s="1189">
        <v>5.9375</v>
      </c>
      <c r="AD191" s="1189">
        <v>0.25</v>
      </c>
      <c r="AE191" s="1189">
        <v>30</v>
      </c>
      <c r="AF191" s="1193">
        <v>5.296875</v>
      </c>
      <c r="AG191" s="1193">
        <v>4.796875</v>
      </c>
      <c r="AH191" s="1189">
        <f>(X191+(X191-(Z191-0.625)*Y191/12))/4</f>
        <v>2.5345624999999998</v>
      </c>
      <c r="AI191" s="1189">
        <f t="shared" si="77"/>
        <v>3.296875</v>
      </c>
      <c r="AJ191" s="1189">
        <f t="shared" si="78"/>
        <v>16.220094178693362</v>
      </c>
      <c r="AK191" s="1189">
        <f t="shared" si="96"/>
        <v>14.967242294998687</v>
      </c>
      <c r="AL191" s="1189">
        <f>2*((AA191/2)-AB191)+Y191/8/12</f>
        <v>0.17062899999999998</v>
      </c>
      <c r="AM191" s="1189">
        <f t="shared" si="79"/>
        <v>14.461603877791882</v>
      </c>
      <c r="AN191" s="1189">
        <f>Y191*3/8/12</f>
        <v>9.375E-2</v>
      </c>
      <c r="AO191" s="1189">
        <f t="shared" si="81"/>
        <v>4.7241289999999996</v>
      </c>
      <c r="AP191" s="1189">
        <f>X191-2*AQ191-Y191/8/12</f>
        <v>5.4453709999999997</v>
      </c>
      <c r="AQ191" s="1189">
        <f>AA191/2-AB191</f>
        <v>6.9689499999999988E-2</v>
      </c>
      <c r="AR191" s="1193">
        <f t="shared" si="100"/>
        <v>7.4028021309596674</v>
      </c>
      <c r="AS191" s="1194">
        <f t="shared" si="80"/>
        <v>3.296875</v>
      </c>
    </row>
    <row r="192" spans="1:45" ht="11.1" customHeight="1">
      <c r="A192" s="1195" t="s">
        <v>10970</v>
      </c>
      <c r="B192" s="1195" t="s">
        <v>10936</v>
      </c>
      <c r="C192" s="1195" t="s">
        <v>10936</v>
      </c>
      <c r="D192" s="1195" t="s">
        <v>10936</v>
      </c>
      <c r="E192" s="1195" t="s">
        <v>10936</v>
      </c>
      <c r="F192" s="1195" t="s">
        <v>10936</v>
      </c>
      <c r="G192" s="1189">
        <v>7.25</v>
      </c>
      <c r="H192" s="1189">
        <v>3.25</v>
      </c>
      <c r="I192" s="1190">
        <f t="shared" si="72"/>
        <v>112.14</v>
      </c>
      <c r="J192" s="1191">
        <f t="shared" si="84"/>
        <v>40497.883110670053</v>
      </c>
      <c r="K192" s="1191">
        <f t="shared" si="85"/>
        <v>61563.655477301174</v>
      </c>
      <c r="L192" s="1191">
        <f t="shared" si="86"/>
        <v>1374005.7664690174</v>
      </c>
      <c r="M192" s="1190">
        <f t="shared" si="73"/>
        <v>2.2157990615357508</v>
      </c>
      <c r="N192" s="1190">
        <f t="shared" si="74"/>
        <v>1.7135961118668819</v>
      </c>
      <c r="O192" s="1190">
        <f t="shared" si="75"/>
        <v>0.43094902218080805</v>
      </c>
      <c r="P192" s="1192">
        <f t="shared" si="82"/>
        <v>61563.655477301174</v>
      </c>
      <c r="Q192" s="1192">
        <f t="shared" si="97"/>
        <v>41985.737094608339</v>
      </c>
      <c r="R192" s="1192">
        <f t="shared" si="98"/>
        <v>64796.61297707208</v>
      </c>
      <c r="S192" s="1192">
        <f t="shared" si="99"/>
        <v>40497.883110670053</v>
      </c>
      <c r="T192" s="1192">
        <f t="shared" si="83"/>
        <v>1374005.7664690174</v>
      </c>
      <c r="U192" s="1192">
        <f t="shared" si="76"/>
        <v>2375445.006905599</v>
      </c>
      <c r="V192" s="1189">
        <v>100000</v>
      </c>
      <c r="W192" s="1189">
        <v>62500</v>
      </c>
      <c r="X192" s="1189">
        <v>5.6159999999999997</v>
      </c>
      <c r="Y192" s="1189">
        <v>3</v>
      </c>
      <c r="Z192" s="1189">
        <v>5</v>
      </c>
      <c r="AA192" s="1189">
        <v>0.21537899999999999</v>
      </c>
      <c r="AB192" s="1189">
        <v>3.7999999999999999E-2</v>
      </c>
      <c r="AC192" s="1189">
        <v>5.9375</v>
      </c>
      <c r="AD192" s="1189">
        <v>0.25</v>
      </c>
      <c r="AE192" s="1189">
        <v>30</v>
      </c>
      <c r="AF192" s="1193">
        <v>5.296875</v>
      </c>
      <c r="AG192" s="1193">
        <v>4.796875</v>
      </c>
      <c r="AH192" s="1189">
        <f>(X192+(X192-(Z192-0.625)*Y192/12))/4</f>
        <v>2.5345624999999998</v>
      </c>
      <c r="AI192" s="1189">
        <f t="shared" si="77"/>
        <v>3.296875</v>
      </c>
      <c r="AJ192" s="1189">
        <f t="shared" si="78"/>
        <v>14.992909548384848</v>
      </c>
      <c r="AK192" s="1189">
        <f t="shared" si="96"/>
        <v>13.740057664690173</v>
      </c>
      <c r="AL192" s="1189">
        <f>2*((AA192/2)-AB192)+Y192/8/12</f>
        <v>0.17062899999999998</v>
      </c>
      <c r="AM192" s="1189">
        <f t="shared" si="79"/>
        <v>14.461603877791882</v>
      </c>
      <c r="AN192" s="1189">
        <f>Y192*3/8/12</f>
        <v>9.375E-2</v>
      </c>
      <c r="AO192" s="1189">
        <f t="shared" si="81"/>
        <v>4.7241289999999996</v>
      </c>
      <c r="AP192" s="1189">
        <f>X192-2*AQ192-Y192/8/12</f>
        <v>5.4453709999999997</v>
      </c>
      <c r="AQ192" s="1189">
        <f>AA192/2-AB192</f>
        <v>6.9689499999999988E-2</v>
      </c>
      <c r="AR192" s="1193">
        <f t="shared" si="100"/>
        <v>7.2965046008442291</v>
      </c>
      <c r="AS192" s="1194">
        <f t="shared" si="80"/>
        <v>3.296875</v>
      </c>
    </row>
    <row r="193" spans="1:45" ht="11.1" customHeight="1">
      <c r="A193" s="1195" t="s">
        <v>10970</v>
      </c>
      <c r="B193" s="1195" t="s">
        <v>10936</v>
      </c>
      <c r="C193" s="1195" t="s">
        <v>10936</v>
      </c>
      <c r="D193" s="1195" t="s">
        <v>10936</v>
      </c>
      <c r="E193" s="1195" t="s">
        <v>10936</v>
      </c>
      <c r="F193" s="1195" t="s">
        <v>10936</v>
      </c>
      <c r="G193" s="1189">
        <v>7.5</v>
      </c>
      <c r="H193" s="1189">
        <v>2.5</v>
      </c>
      <c r="I193" s="1190">
        <f t="shared" si="72"/>
        <v>133.5</v>
      </c>
      <c r="J193" s="1191">
        <f t="shared" si="84"/>
        <v>49060.224017967645</v>
      </c>
      <c r="K193" s="1191">
        <f t="shared" si="85"/>
        <v>77453.197287064439</v>
      </c>
      <c r="L193" s="1191">
        <f t="shared" si="86"/>
        <v>1712708.7244341669</v>
      </c>
      <c r="M193" s="1190">
        <f t="shared" si="73"/>
        <v>2.3038391142069035</v>
      </c>
      <c r="N193" s="1190">
        <f t="shared" si="74"/>
        <v>2.0399953712700976</v>
      </c>
      <c r="O193" s="1190">
        <f t="shared" si="75"/>
        <v>0.25499942140876219</v>
      </c>
      <c r="P193" s="1192">
        <f t="shared" si="82"/>
        <v>77453.197287064439</v>
      </c>
      <c r="Q193" s="1192">
        <f t="shared" si="97"/>
        <v>51949.327076848276</v>
      </c>
      <c r="R193" s="1192">
        <f t="shared" si="98"/>
        <v>78496.358428748223</v>
      </c>
      <c r="S193" s="1192">
        <f t="shared" si="99"/>
        <v>49060.224017967645</v>
      </c>
      <c r="T193" s="1192">
        <f t="shared" si="83"/>
        <v>1712708.7244341669</v>
      </c>
      <c r="U193" s="1192">
        <f t="shared" si="76"/>
        <v>2665060.5796584082</v>
      </c>
      <c r="V193" s="1189">
        <v>100000</v>
      </c>
      <c r="W193" s="1189">
        <v>62500</v>
      </c>
      <c r="X193" s="1189">
        <v>5.6159999999999997</v>
      </c>
      <c r="Y193" s="1189">
        <v>3</v>
      </c>
      <c r="Z193" s="1189">
        <v>5</v>
      </c>
      <c r="AA193" s="1189">
        <v>0.21537899999999999</v>
      </c>
      <c r="AB193" s="1189">
        <v>3.7999999999999999E-2</v>
      </c>
      <c r="AC193" s="1189">
        <v>5.9375</v>
      </c>
      <c r="AD193" s="1189">
        <v>0.25</v>
      </c>
      <c r="AE193" s="1189">
        <v>30</v>
      </c>
      <c r="AF193" s="1193">
        <v>5.296875</v>
      </c>
      <c r="AG193" s="1193">
        <v>4.796875</v>
      </c>
      <c r="AH193" s="1189">
        <f t="shared" ref="AH193:AH256" si="101">(X193+(X193-(Z193-0.625)*Y193/12))/4</f>
        <v>2.5345624999999998</v>
      </c>
      <c r="AI193" s="1189">
        <f t="shared" si="77"/>
        <v>3.359375</v>
      </c>
      <c r="AJ193" s="1189">
        <f t="shared" si="78"/>
        <v>18.379939128036344</v>
      </c>
      <c r="AK193" s="1189">
        <f t="shared" si="96"/>
        <v>17.12708724434167</v>
      </c>
      <c r="AL193" s="1189">
        <f t="shared" ref="AL193:AL256" si="102">2*((AA193/2)-AB193)+Y193/8/12</f>
        <v>0.17062899999999998</v>
      </c>
      <c r="AM193" s="1189">
        <f t="shared" si="79"/>
        <v>17.357759605319973</v>
      </c>
      <c r="AN193" s="1189">
        <f t="shared" ref="AN193:AN256" si="103">Y193*3/8/12</f>
        <v>9.375E-2</v>
      </c>
      <c r="AO193" s="1189">
        <f t="shared" si="81"/>
        <v>4.7241289999999996</v>
      </c>
      <c r="AP193" s="1189">
        <f t="shared" ref="AP193:AP256" si="104">X193-2*AQ193-Y193/8/12</f>
        <v>5.4453709999999997</v>
      </c>
      <c r="AQ193" s="1189">
        <f t="shared" ref="AQ193:AQ256" si="105">AA193/2-AB193</f>
        <v>6.9689499999999988E-2</v>
      </c>
      <c r="AR193" s="1193">
        <f t="shared" si="100"/>
        <v>7.5862691350980294</v>
      </c>
      <c r="AS193" s="1194">
        <f t="shared" si="80"/>
        <v>3.359375</v>
      </c>
    </row>
    <row r="194" spans="1:45" ht="11.1" customHeight="1">
      <c r="A194" s="1195" t="s">
        <v>10970</v>
      </c>
      <c r="B194" s="1195" t="s">
        <v>10936</v>
      </c>
      <c r="C194" s="1195" t="s">
        <v>10936</v>
      </c>
      <c r="D194" s="1195" t="s">
        <v>10936</v>
      </c>
      <c r="E194" s="1195" t="s">
        <v>10936</v>
      </c>
      <c r="F194" s="1195" t="s">
        <v>10936</v>
      </c>
      <c r="G194" s="1189">
        <v>7.5</v>
      </c>
      <c r="H194" s="1189">
        <v>2.8125</v>
      </c>
      <c r="I194" s="1190">
        <f t="shared" ref="I194:I257" si="106">(G194^2-H194^2)*2.67</f>
        <v>129.0673828125</v>
      </c>
      <c r="J194" s="1191">
        <f t="shared" si="84"/>
        <v>48221.410066909135</v>
      </c>
      <c r="K194" s="1191">
        <f t="shared" si="85"/>
        <v>71493.531044721167</v>
      </c>
      <c r="L194" s="1191">
        <f t="shared" si="86"/>
        <v>1582320.3574638874</v>
      </c>
      <c r="M194" s="1190">
        <f t="shared" ref="M194:M257" si="107">((G194^4-AO194^4)/G194)/((AP194^4-H194^4)/AP194)</f>
        <v>2.3701554027105947</v>
      </c>
      <c r="N194" s="1190">
        <f t="shared" ref="N194:N257" si="108">(PI()/4*(G194^2-H194^2)/144*1)*7.48052</f>
        <v>1.9722611499583946</v>
      </c>
      <c r="O194" s="1190">
        <f t="shared" ref="O194:O257" si="109">(PI()/4*(H194)^2/144*1)*7.48052</f>
        <v>0.32273364272046462</v>
      </c>
      <c r="P194" s="1192">
        <f t="shared" si="82"/>
        <v>71493.531044721167</v>
      </c>
      <c r="Q194" s="1192">
        <f t="shared" si="97"/>
        <v>48221.410066909135</v>
      </c>
      <c r="R194" s="1192">
        <f t="shared" si="98"/>
        <v>78427.071948865603</v>
      </c>
      <c r="S194" s="1192">
        <f t="shared" si="99"/>
        <v>49016.919968041002</v>
      </c>
      <c r="T194" s="1192">
        <f t="shared" si="83"/>
        <v>1582320.3574638874</v>
      </c>
      <c r="U194" s="1192">
        <f t="shared" ref="U194:U257" si="110">V194*(PI()*(G194/2)^2-(PI()*(AO194/2)^2))</f>
        <v>2665060.5796584082</v>
      </c>
      <c r="V194" s="1189">
        <v>100000</v>
      </c>
      <c r="W194" s="1189">
        <v>62500</v>
      </c>
      <c r="X194" s="1189">
        <v>5.6159999999999997</v>
      </c>
      <c r="Y194" s="1189">
        <v>3</v>
      </c>
      <c r="Z194" s="1189">
        <v>5</v>
      </c>
      <c r="AA194" s="1189">
        <v>0.21537899999999999</v>
      </c>
      <c r="AB194" s="1189">
        <v>3.7999999999999999E-2</v>
      </c>
      <c r="AC194" s="1189">
        <v>5.9375</v>
      </c>
      <c r="AD194" s="1189">
        <v>0.25</v>
      </c>
      <c r="AE194" s="1189">
        <v>30</v>
      </c>
      <c r="AF194" s="1193">
        <v>5.296875</v>
      </c>
      <c r="AG194" s="1193">
        <v>4.796875</v>
      </c>
      <c r="AH194" s="1189">
        <f t="shared" si="101"/>
        <v>2.5345624999999998</v>
      </c>
      <c r="AI194" s="1189">
        <f t="shared" ref="AI194:AI257" si="111">(G194+AC194)/4</f>
        <v>3.359375</v>
      </c>
      <c r="AJ194" s="1189">
        <f t="shared" ref="AJ194:AJ257" si="112">PI()*((X194-AL194)^2-H194^2)/4</f>
        <v>17.076055458333549</v>
      </c>
      <c r="AK194" s="1189">
        <f t="shared" si="96"/>
        <v>15.823203574638875</v>
      </c>
      <c r="AL194" s="1189">
        <f t="shared" si="102"/>
        <v>0.17062899999999998</v>
      </c>
      <c r="AM194" s="1189">
        <f t="shared" ref="AM194:AM257" si="113">PI()*(G194^2-(AC194-AN194)^2)/4</f>
        <v>17.357759605319973</v>
      </c>
      <c r="AN194" s="1189">
        <f t="shared" si="103"/>
        <v>9.375E-2</v>
      </c>
      <c r="AO194" s="1189">
        <f t="shared" si="81"/>
        <v>4.7241289999999996</v>
      </c>
      <c r="AP194" s="1189">
        <f t="shared" si="104"/>
        <v>5.4453709999999997</v>
      </c>
      <c r="AQ194" s="1189">
        <f t="shared" si="105"/>
        <v>6.9689499999999988E-2</v>
      </c>
      <c r="AR194" s="1193">
        <f t="shared" si="100"/>
        <v>7.4760499690773203</v>
      </c>
      <c r="AS194" s="1194">
        <f t="shared" ref="AS194:AS257" si="114">IF(G194&lt;=AR194,AI194,1/4*(AR194+AC194))</f>
        <v>3.3533874922693299</v>
      </c>
    </row>
    <row r="195" spans="1:45" ht="11.1" customHeight="1">
      <c r="A195" s="1195" t="s">
        <v>10970</v>
      </c>
      <c r="B195" s="1195" t="s">
        <v>10936</v>
      </c>
      <c r="C195" s="1195" t="s">
        <v>10936</v>
      </c>
      <c r="D195" s="1195" t="s">
        <v>10936</v>
      </c>
      <c r="E195" s="1195" t="s">
        <v>10936</v>
      </c>
      <c r="F195" s="1195" t="s">
        <v>10936</v>
      </c>
      <c r="G195" s="1189">
        <v>7.5</v>
      </c>
      <c r="H195" s="1189">
        <v>3</v>
      </c>
      <c r="I195" s="1190">
        <f t="shared" si="106"/>
        <v>126.1575</v>
      </c>
      <c r="J195" s="1191">
        <f t="shared" si="84"/>
        <v>45680.485068753034</v>
      </c>
      <c r="K195" s="1191">
        <f t="shared" si="85"/>
        <v>67443.345829665122</v>
      </c>
      <c r="L195" s="1191">
        <f t="shared" si="86"/>
        <v>1496724.2294998688</v>
      </c>
      <c r="M195" s="1190">
        <f t="shared" si="107"/>
        <v>2.4248762086970705</v>
      </c>
      <c r="N195" s="1190">
        <f t="shared" si="108"/>
        <v>1.927795625850242</v>
      </c>
      <c r="O195" s="1190">
        <f t="shared" si="109"/>
        <v>0.36719916682861747</v>
      </c>
      <c r="P195" s="1192">
        <f t="shared" si="82"/>
        <v>67443.345829665122</v>
      </c>
      <c r="Q195" s="1192">
        <f t="shared" si="97"/>
        <v>45680.485068753034</v>
      </c>
      <c r="R195" s="1192">
        <f t="shared" si="98"/>
        <v>78215.168887922991</v>
      </c>
      <c r="S195" s="1192">
        <f t="shared" si="99"/>
        <v>48884.480554951871</v>
      </c>
      <c r="T195" s="1192">
        <f t="shared" si="83"/>
        <v>1496724.2294998688</v>
      </c>
      <c r="U195" s="1192">
        <f t="shared" si="110"/>
        <v>2665060.5796584082</v>
      </c>
      <c r="V195" s="1189">
        <v>100000</v>
      </c>
      <c r="W195" s="1189">
        <v>62500</v>
      </c>
      <c r="X195" s="1189">
        <v>5.6159999999999997</v>
      </c>
      <c r="Y195" s="1189">
        <v>3</v>
      </c>
      <c r="Z195" s="1189">
        <v>5</v>
      </c>
      <c r="AA195" s="1189">
        <v>0.21537899999999999</v>
      </c>
      <c r="AB195" s="1189">
        <v>3.7999999999999999E-2</v>
      </c>
      <c r="AC195" s="1189">
        <v>5.9375</v>
      </c>
      <c r="AD195" s="1189">
        <v>0.25</v>
      </c>
      <c r="AE195" s="1189">
        <v>30</v>
      </c>
      <c r="AF195" s="1193">
        <v>5.296875</v>
      </c>
      <c r="AG195" s="1193">
        <v>4.796875</v>
      </c>
      <c r="AH195" s="1189">
        <f t="shared" si="101"/>
        <v>2.5345624999999998</v>
      </c>
      <c r="AI195" s="1189">
        <f t="shared" si="111"/>
        <v>3.359375</v>
      </c>
      <c r="AJ195" s="1189">
        <f t="shared" si="112"/>
        <v>16.220094178693362</v>
      </c>
      <c r="AK195" s="1189">
        <f t="shared" si="96"/>
        <v>14.967242294998687</v>
      </c>
      <c r="AL195" s="1189">
        <f t="shared" si="102"/>
        <v>0.17062899999999998</v>
      </c>
      <c r="AM195" s="1189">
        <f t="shared" si="113"/>
        <v>17.357759605319973</v>
      </c>
      <c r="AN195" s="1189">
        <f t="shared" si="103"/>
        <v>9.375E-2</v>
      </c>
      <c r="AO195" s="1189">
        <f t="shared" si="81"/>
        <v>4.7241289999999996</v>
      </c>
      <c r="AP195" s="1189">
        <f t="shared" si="104"/>
        <v>5.4453709999999997</v>
      </c>
      <c r="AQ195" s="1189">
        <f t="shared" si="105"/>
        <v>6.9689499999999988E-2</v>
      </c>
      <c r="AR195" s="1193">
        <f t="shared" si="100"/>
        <v>7.4028021309596674</v>
      </c>
      <c r="AS195" s="1194">
        <f t="shared" si="114"/>
        <v>3.3350755327399169</v>
      </c>
    </row>
    <row r="196" spans="1:45" ht="11.1" customHeight="1">
      <c r="A196" s="1195" t="s">
        <v>10970</v>
      </c>
      <c r="B196" s="1195" t="s">
        <v>10936</v>
      </c>
      <c r="C196" s="1195" t="s">
        <v>10936</v>
      </c>
      <c r="D196" s="1195" t="s">
        <v>10936</v>
      </c>
      <c r="E196" s="1195" t="s">
        <v>10936</v>
      </c>
      <c r="F196" s="1195" t="s">
        <v>10936</v>
      </c>
      <c r="G196" s="1189">
        <v>7.5</v>
      </c>
      <c r="H196" s="1189">
        <v>3.25</v>
      </c>
      <c r="I196" s="1190">
        <f t="shared" si="106"/>
        <v>121.985625</v>
      </c>
      <c r="J196" s="1191">
        <f t="shared" si="84"/>
        <v>42058.366185654311</v>
      </c>
      <c r="K196" s="1191">
        <f t="shared" si="85"/>
        <v>61670.15146018003</v>
      </c>
      <c r="L196" s="1191">
        <f t="shared" si="86"/>
        <v>1374005.7664690174</v>
      </c>
      <c r="M196" s="1190">
        <f t="shared" si="107"/>
        <v>2.5214267104431771</v>
      </c>
      <c r="N196" s="1190">
        <f t="shared" si="108"/>
        <v>1.8640457704980513</v>
      </c>
      <c r="O196" s="1190">
        <f t="shared" si="109"/>
        <v>0.43094902218080805</v>
      </c>
      <c r="P196" s="1192">
        <f t="shared" si="82"/>
        <v>61670.15146018003</v>
      </c>
      <c r="Q196" s="1192">
        <f t="shared" si="97"/>
        <v>42058.366185654311</v>
      </c>
      <c r="R196" s="1192">
        <f t="shared" si="98"/>
        <v>77907.654392192489</v>
      </c>
      <c r="S196" s="1192">
        <f t="shared" si="99"/>
        <v>48692.283995120313</v>
      </c>
      <c r="T196" s="1192">
        <f t="shared" si="83"/>
        <v>1374005.7664690174</v>
      </c>
      <c r="U196" s="1192">
        <f t="shared" si="110"/>
        <v>2665060.5796584082</v>
      </c>
      <c r="V196" s="1189">
        <v>100000</v>
      </c>
      <c r="W196" s="1189">
        <v>62500</v>
      </c>
      <c r="X196" s="1189">
        <v>5.6159999999999997</v>
      </c>
      <c r="Y196" s="1189">
        <v>3</v>
      </c>
      <c r="Z196" s="1189">
        <v>5</v>
      </c>
      <c r="AA196" s="1189">
        <v>0.21537899999999999</v>
      </c>
      <c r="AB196" s="1189">
        <v>3.7999999999999999E-2</v>
      </c>
      <c r="AC196" s="1189">
        <v>5.9375</v>
      </c>
      <c r="AD196" s="1189">
        <v>0.25</v>
      </c>
      <c r="AE196" s="1189">
        <v>30</v>
      </c>
      <c r="AF196" s="1193">
        <v>5.296875</v>
      </c>
      <c r="AG196" s="1193">
        <v>4.796875</v>
      </c>
      <c r="AH196" s="1189">
        <f t="shared" si="101"/>
        <v>2.5345624999999998</v>
      </c>
      <c r="AI196" s="1189">
        <f t="shared" si="111"/>
        <v>3.359375</v>
      </c>
      <c r="AJ196" s="1189">
        <f t="shared" si="112"/>
        <v>14.992909548384848</v>
      </c>
      <c r="AK196" s="1189">
        <f t="shared" si="96"/>
        <v>13.740057664690173</v>
      </c>
      <c r="AL196" s="1189">
        <f t="shared" si="102"/>
        <v>0.17062899999999998</v>
      </c>
      <c r="AM196" s="1189">
        <f t="shared" si="113"/>
        <v>17.357759605319973</v>
      </c>
      <c r="AN196" s="1189">
        <f t="shared" si="103"/>
        <v>9.375E-2</v>
      </c>
      <c r="AO196" s="1189">
        <f t="shared" si="81"/>
        <v>4.7241289999999996</v>
      </c>
      <c r="AP196" s="1189">
        <f t="shared" si="104"/>
        <v>5.4453709999999997</v>
      </c>
      <c r="AQ196" s="1189">
        <f t="shared" si="105"/>
        <v>6.9689499999999988E-2</v>
      </c>
      <c r="AR196" s="1193">
        <f t="shared" si="100"/>
        <v>7.2965046008442291</v>
      </c>
      <c r="AS196" s="1194">
        <f t="shared" si="114"/>
        <v>3.3085011502110575</v>
      </c>
    </row>
    <row r="197" spans="1:45" ht="11.1" customHeight="1">
      <c r="A197" s="1195" t="s">
        <v>10970</v>
      </c>
      <c r="B197" s="1195" t="s">
        <v>10936</v>
      </c>
      <c r="C197" s="1195" t="s">
        <v>10936</v>
      </c>
      <c r="D197" s="1195" t="s">
        <v>10936</v>
      </c>
      <c r="E197" s="1195" t="s">
        <v>10936</v>
      </c>
      <c r="F197" s="1195" t="s">
        <v>10936</v>
      </c>
      <c r="G197" s="1189">
        <v>7.75</v>
      </c>
      <c r="H197" s="1189">
        <v>2.5</v>
      </c>
      <c r="I197" s="1190">
        <f t="shared" si="106"/>
        <v>143.67937499999999</v>
      </c>
      <c r="J197" s="1191">
        <f t="shared" si="84"/>
        <v>52114.495978070168</v>
      </c>
      <c r="K197" s="1191">
        <f t="shared" si="85"/>
        <v>77699.453787617414</v>
      </c>
      <c r="L197" s="1191">
        <f t="shared" si="86"/>
        <v>1712708.7244341669</v>
      </c>
      <c r="M197" s="1190">
        <f t="shared" si="107"/>
        <v>2.6003632790998616</v>
      </c>
      <c r="N197" s="1190">
        <f t="shared" si="108"/>
        <v>2.195545018329442</v>
      </c>
      <c r="O197" s="1190">
        <f t="shared" si="109"/>
        <v>0.25499942140876219</v>
      </c>
      <c r="P197" s="1192">
        <f t="shared" si="82"/>
        <v>77699.453787617414</v>
      </c>
      <c r="Q197" s="1192">
        <f t="shared" si="97"/>
        <v>52114.495978070168</v>
      </c>
      <c r="R197" s="1192">
        <f t="shared" si="98"/>
        <v>92330.135410684088</v>
      </c>
      <c r="S197" s="1192">
        <f t="shared" si="99"/>
        <v>57706.33463167755</v>
      </c>
      <c r="T197" s="1192">
        <f t="shared" si="83"/>
        <v>1712708.7244341669</v>
      </c>
      <c r="U197" s="1192">
        <f t="shared" si="110"/>
        <v>2964493.6294536856</v>
      </c>
      <c r="V197" s="1189">
        <v>100000</v>
      </c>
      <c r="W197" s="1189">
        <v>62500</v>
      </c>
      <c r="X197" s="1189">
        <v>5.6159999999999997</v>
      </c>
      <c r="Y197" s="1189">
        <v>3</v>
      </c>
      <c r="Z197" s="1189">
        <v>5</v>
      </c>
      <c r="AA197" s="1189">
        <v>0.21537899999999999</v>
      </c>
      <c r="AB197" s="1189">
        <v>3.7999999999999999E-2</v>
      </c>
      <c r="AC197" s="1189">
        <v>5.9375</v>
      </c>
      <c r="AD197" s="1189">
        <v>0.25</v>
      </c>
      <c r="AE197" s="1189">
        <v>30</v>
      </c>
      <c r="AF197" s="1193">
        <v>5.296875</v>
      </c>
      <c r="AG197" s="1193">
        <v>4.796875</v>
      </c>
      <c r="AH197" s="1189">
        <f t="shared" si="101"/>
        <v>2.5345624999999998</v>
      </c>
      <c r="AI197" s="1189">
        <f t="shared" si="111"/>
        <v>3.421875</v>
      </c>
      <c r="AJ197" s="1189">
        <f t="shared" si="112"/>
        <v>18.379939128036344</v>
      </c>
      <c r="AK197" s="1189">
        <f t="shared" si="96"/>
        <v>17.12708724434167</v>
      </c>
      <c r="AL197" s="1189">
        <f t="shared" si="102"/>
        <v>0.17062899999999998</v>
      </c>
      <c r="AM197" s="1189">
        <f t="shared" si="113"/>
        <v>20.352090103272744</v>
      </c>
      <c r="AN197" s="1189">
        <f t="shared" si="103"/>
        <v>9.375E-2</v>
      </c>
      <c r="AO197" s="1189">
        <f t="shared" si="81"/>
        <v>4.7241289999999996</v>
      </c>
      <c r="AP197" s="1189">
        <f t="shared" si="104"/>
        <v>5.4453709999999997</v>
      </c>
      <c r="AQ197" s="1189">
        <f t="shared" si="105"/>
        <v>6.9689499999999988E-2</v>
      </c>
      <c r="AR197" s="1193">
        <f t="shared" si="100"/>
        <v>7.5862691350980294</v>
      </c>
      <c r="AS197" s="1194">
        <f t="shared" si="114"/>
        <v>3.3809422837745071</v>
      </c>
    </row>
    <row r="198" spans="1:45" ht="11.1" customHeight="1">
      <c r="A198" s="1195" t="s">
        <v>10970</v>
      </c>
      <c r="B198" s="1195" t="s">
        <v>10936</v>
      </c>
      <c r="C198" s="1195" t="s">
        <v>10936</v>
      </c>
      <c r="D198" s="1195" t="s">
        <v>10936</v>
      </c>
      <c r="E198" s="1195" t="s">
        <v>10936</v>
      </c>
      <c r="F198" s="1195" t="s">
        <v>10936</v>
      </c>
      <c r="G198" s="1189">
        <v>7.75</v>
      </c>
      <c r="H198" s="1189">
        <v>2.8125</v>
      </c>
      <c r="I198" s="1190">
        <f t="shared" si="106"/>
        <v>139.24675781249999</v>
      </c>
      <c r="J198" s="1191">
        <f t="shared" si="84"/>
        <v>48221.410066909135</v>
      </c>
      <c r="K198" s="1191">
        <f t="shared" si="85"/>
        <v>71493.531044721167</v>
      </c>
      <c r="L198" s="1191">
        <f t="shared" si="86"/>
        <v>1582320.3574638874</v>
      </c>
      <c r="M198" s="1190">
        <f t="shared" si="107"/>
        <v>2.6752150516771129</v>
      </c>
      <c r="N198" s="1190">
        <f t="shared" si="108"/>
        <v>2.12781079701774</v>
      </c>
      <c r="O198" s="1190">
        <f t="shared" si="109"/>
        <v>0.32273364272046462</v>
      </c>
      <c r="P198" s="1192">
        <f t="shared" si="82"/>
        <v>71493.531044721167</v>
      </c>
      <c r="Q198" s="1192">
        <f t="shared" si="97"/>
        <v>48221.410066909135</v>
      </c>
      <c r="R198" s="1192">
        <f t="shared" si="98"/>
        <v>91956.270344357239</v>
      </c>
      <c r="S198" s="1192">
        <f t="shared" si="99"/>
        <v>57472.668965223274</v>
      </c>
      <c r="T198" s="1192">
        <f t="shared" si="83"/>
        <v>1582320.3574638874</v>
      </c>
      <c r="U198" s="1192">
        <f t="shared" si="110"/>
        <v>2964493.6294536856</v>
      </c>
      <c r="V198" s="1189">
        <v>100000</v>
      </c>
      <c r="W198" s="1189">
        <v>62500</v>
      </c>
      <c r="X198" s="1189">
        <v>5.6159999999999997</v>
      </c>
      <c r="Y198" s="1189">
        <v>3</v>
      </c>
      <c r="Z198" s="1189">
        <v>5</v>
      </c>
      <c r="AA198" s="1189">
        <v>0.21537899999999999</v>
      </c>
      <c r="AB198" s="1189">
        <v>3.7999999999999999E-2</v>
      </c>
      <c r="AC198" s="1189">
        <v>5.9375</v>
      </c>
      <c r="AD198" s="1189">
        <v>0.25</v>
      </c>
      <c r="AE198" s="1189">
        <v>30</v>
      </c>
      <c r="AF198" s="1193">
        <v>5.296875</v>
      </c>
      <c r="AG198" s="1193">
        <v>4.796875</v>
      </c>
      <c r="AH198" s="1189">
        <f t="shared" si="101"/>
        <v>2.5345624999999998</v>
      </c>
      <c r="AI198" s="1189">
        <f t="shared" si="111"/>
        <v>3.421875</v>
      </c>
      <c r="AJ198" s="1189">
        <f t="shared" si="112"/>
        <v>17.076055458333549</v>
      </c>
      <c r="AK198" s="1189">
        <f t="shared" si="96"/>
        <v>15.823203574638875</v>
      </c>
      <c r="AL198" s="1189">
        <f t="shared" si="102"/>
        <v>0.17062899999999998</v>
      </c>
      <c r="AM198" s="1189">
        <f t="shared" si="113"/>
        <v>20.352090103272744</v>
      </c>
      <c r="AN198" s="1189">
        <f t="shared" si="103"/>
        <v>9.375E-2</v>
      </c>
      <c r="AO198" s="1189">
        <f t="shared" si="81"/>
        <v>4.7241289999999996</v>
      </c>
      <c r="AP198" s="1189">
        <f t="shared" si="104"/>
        <v>5.4453709999999997</v>
      </c>
      <c r="AQ198" s="1189">
        <f t="shared" si="105"/>
        <v>6.9689499999999988E-2</v>
      </c>
      <c r="AR198" s="1193">
        <f t="shared" si="100"/>
        <v>7.4760499690773203</v>
      </c>
      <c r="AS198" s="1194">
        <f t="shared" si="114"/>
        <v>3.3533874922693299</v>
      </c>
    </row>
    <row r="199" spans="1:45" ht="11.1" customHeight="1">
      <c r="A199" s="1195" t="s">
        <v>10970</v>
      </c>
      <c r="B199" s="1195" t="s">
        <v>10936</v>
      </c>
      <c r="C199" s="1195" t="s">
        <v>10936</v>
      </c>
      <c r="D199" s="1195" t="s">
        <v>10936</v>
      </c>
      <c r="E199" s="1195" t="s">
        <v>10936</v>
      </c>
      <c r="F199" s="1195" t="s">
        <v>10936</v>
      </c>
      <c r="G199" s="1189">
        <v>7.75</v>
      </c>
      <c r="H199" s="1189">
        <v>3</v>
      </c>
      <c r="I199" s="1190">
        <f t="shared" si="106"/>
        <v>136.33687499999999</v>
      </c>
      <c r="J199" s="1191">
        <f t="shared" si="84"/>
        <v>45680.485068753034</v>
      </c>
      <c r="K199" s="1191">
        <f t="shared" si="85"/>
        <v>67443.345829665122</v>
      </c>
      <c r="L199" s="1191">
        <f t="shared" si="86"/>
        <v>1496724.2294998688</v>
      </c>
      <c r="M199" s="1190">
        <f t="shared" si="107"/>
        <v>2.7369789021181035</v>
      </c>
      <c r="N199" s="1190">
        <f t="shared" si="108"/>
        <v>2.0833452729095865</v>
      </c>
      <c r="O199" s="1190">
        <f t="shared" si="109"/>
        <v>0.36719916682861747</v>
      </c>
      <c r="P199" s="1192">
        <f t="shared" si="82"/>
        <v>67443.345829665122</v>
      </c>
      <c r="Q199" s="1192">
        <f t="shared" si="97"/>
        <v>45680.485068753034</v>
      </c>
      <c r="R199" s="1192">
        <f t="shared" si="98"/>
        <v>91707.812577483826</v>
      </c>
      <c r="S199" s="1192">
        <f t="shared" si="99"/>
        <v>57317.382860927384</v>
      </c>
      <c r="T199" s="1192">
        <f t="shared" si="83"/>
        <v>1496724.2294998688</v>
      </c>
      <c r="U199" s="1192">
        <f t="shared" si="110"/>
        <v>2964493.6294536856</v>
      </c>
      <c r="V199" s="1189">
        <v>100000</v>
      </c>
      <c r="W199" s="1189">
        <v>62500</v>
      </c>
      <c r="X199" s="1189">
        <v>5.6159999999999997</v>
      </c>
      <c r="Y199" s="1189">
        <v>3</v>
      </c>
      <c r="Z199" s="1189">
        <v>5</v>
      </c>
      <c r="AA199" s="1189">
        <v>0.21537899999999999</v>
      </c>
      <c r="AB199" s="1189">
        <v>3.7999999999999999E-2</v>
      </c>
      <c r="AC199" s="1189">
        <v>5.9375</v>
      </c>
      <c r="AD199" s="1189">
        <v>0.25</v>
      </c>
      <c r="AE199" s="1189">
        <v>30</v>
      </c>
      <c r="AF199" s="1193">
        <v>5.296875</v>
      </c>
      <c r="AG199" s="1193">
        <v>4.796875</v>
      </c>
      <c r="AH199" s="1189">
        <f t="shared" si="101"/>
        <v>2.5345624999999998</v>
      </c>
      <c r="AI199" s="1189">
        <f t="shared" si="111"/>
        <v>3.421875</v>
      </c>
      <c r="AJ199" s="1189">
        <f t="shared" si="112"/>
        <v>16.220094178693362</v>
      </c>
      <c r="AK199" s="1189">
        <f t="shared" si="96"/>
        <v>14.967242294998687</v>
      </c>
      <c r="AL199" s="1189">
        <f t="shared" si="102"/>
        <v>0.17062899999999998</v>
      </c>
      <c r="AM199" s="1189">
        <f t="shared" si="113"/>
        <v>20.352090103272744</v>
      </c>
      <c r="AN199" s="1189">
        <f t="shared" si="103"/>
        <v>9.375E-2</v>
      </c>
      <c r="AO199" s="1189">
        <f t="shared" ref="AO199:AO262" si="115">X199-(((Z199-0.625-AD199)*Y199)/12)+2*AQ199</f>
        <v>4.7241289999999996</v>
      </c>
      <c r="AP199" s="1189">
        <f t="shared" si="104"/>
        <v>5.4453709999999997</v>
      </c>
      <c r="AQ199" s="1189">
        <f t="shared" si="105"/>
        <v>6.9689499999999988E-2</v>
      </c>
      <c r="AR199" s="1193">
        <f t="shared" si="100"/>
        <v>7.4028021309596674</v>
      </c>
      <c r="AS199" s="1194">
        <f t="shared" si="114"/>
        <v>3.3350755327399169</v>
      </c>
    </row>
    <row r="200" spans="1:45" ht="11.1" customHeight="1">
      <c r="A200" s="1195" t="s">
        <v>10970</v>
      </c>
      <c r="B200" s="1195" t="s">
        <v>10936</v>
      </c>
      <c r="C200" s="1195" t="s">
        <v>10936</v>
      </c>
      <c r="D200" s="1195" t="s">
        <v>10936</v>
      </c>
      <c r="E200" s="1195" t="s">
        <v>10936</v>
      </c>
      <c r="F200" s="1195" t="s">
        <v>10936</v>
      </c>
      <c r="G200" s="1189">
        <v>7.75</v>
      </c>
      <c r="H200" s="1189">
        <v>3.25</v>
      </c>
      <c r="I200" s="1190">
        <f t="shared" si="106"/>
        <v>132.16499999999999</v>
      </c>
      <c r="J200" s="1191">
        <f t="shared" si="84"/>
        <v>42058.366185654311</v>
      </c>
      <c r="K200" s="1191">
        <f t="shared" si="85"/>
        <v>61670.15146018003</v>
      </c>
      <c r="L200" s="1191">
        <f t="shared" si="86"/>
        <v>1374005.7664690174</v>
      </c>
      <c r="M200" s="1190">
        <f t="shared" si="107"/>
        <v>2.8459562945805419</v>
      </c>
      <c r="N200" s="1190">
        <f t="shared" si="108"/>
        <v>2.0195954175573965</v>
      </c>
      <c r="O200" s="1190">
        <f t="shared" si="109"/>
        <v>0.43094902218080805</v>
      </c>
      <c r="P200" s="1192">
        <f t="shared" ref="P200:P263" si="116">(V200*AK200/12)*((AD200/2/PI())+((AH200*0.08)/COS(AE200*PI()/180))+(AS200*0.08))</f>
        <v>61670.15146018003</v>
      </c>
      <c r="Q200" s="1192">
        <f t="shared" si="97"/>
        <v>42058.366185654311</v>
      </c>
      <c r="R200" s="1192">
        <f t="shared" si="98"/>
        <v>91347.249759039711</v>
      </c>
      <c r="S200" s="1192">
        <f t="shared" si="99"/>
        <v>57092.031099399814</v>
      </c>
      <c r="T200" s="1192">
        <f t="shared" ref="T200:T263" si="117">V200*AK200</f>
        <v>1374005.7664690174</v>
      </c>
      <c r="U200" s="1192">
        <f t="shared" si="110"/>
        <v>2964493.6294536856</v>
      </c>
      <c r="V200" s="1189">
        <v>100000</v>
      </c>
      <c r="W200" s="1189">
        <v>62500</v>
      </c>
      <c r="X200" s="1189">
        <v>5.6159999999999997</v>
      </c>
      <c r="Y200" s="1189">
        <v>3</v>
      </c>
      <c r="Z200" s="1189">
        <v>5</v>
      </c>
      <c r="AA200" s="1189">
        <v>0.21537899999999999</v>
      </c>
      <c r="AB200" s="1189">
        <v>3.7999999999999999E-2</v>
      </c>
      <c r="AC200" s="1189">
        <v>5.9375</v>
      </c>
      <c r="AD200" s="1189">
        <v>0.25</v>
      </c>
      <c r="AE200" s="1189">
        <v>30</v>
      </c>
      <c r="AF200" s="1193">
        <v>5.296875</v>
      </c>
      <c r="AG200" s="1193">
        <v>4.796875</v>
      </c>
      <c r="AH200" s="1189">
        <f t="shared" si="101"/>
        <v>2.5345624999999998</v>
      </c>
      <c r="AI200" s="1189">
        <f t="shared" si="111"/>
        <v>3.421875</v>
      </c>
      <c r="AJ200" s="1189">
        <f t="shared" si="112"/>
        <v>14.992909548384848</v>
      </c>
      <c r="AK200" s="1189">
        <f t="shared" si="96"/>
        <v>13.740057664690173</v>
      </c>
      <c r="AL200" s="1189">
        <f t="shared" si="102"/>
        <v>0.17062899999999998</v>
      </c>
      <c r="AM200" s="1189">
        <f t="shared" si="113"/>
        <v>20.352090103272744</v>
      </c>
      <c r="AN200" s="1189">
        <f t="shared" si="103"/>
        <v>9.375E-2</v>
      </c>
      <c r="AO200" s="1189">
        <f t="shared" si="115"/>
        <v>4.7241289999999996</v>
      </c>
      <c r="AP200" s="1189">
        <f t="shared" si="104"/>
        <v>5.4453709999999997</v>
      </c>
      <c r="AQ200" s="1189">
        <f t="shared" si="105"/>
        <v>6.9689499999999988E-2</v>
      </c>
      <c r="AR200" s="1193">
        <f t="shared" si="100"/>
        <v>7.2965046008442291</v>
      </c>
      <c r="AS200" s="1194">
        <f t="shared" si="114"/>
        <v>3.3085011502110575</v>
      </c>
    </row>
    <row r="201" spans="1:45" ht="11.1" customHeight="1">
      <c r="A201" s="1195" t="s">
        <v>10970</v>
      </c>
      <c r="B201" s="1195" t="s">
        <v>10936</v>
      </c>
      <c r="C201" s="1195" t="s">
        <v>10936</v>
      </c>
      <c r="D201" s="1195" t="s">
        <v>10936</v>
      </c>
      <c r="E201" s="1195" t="s">
        <v>10936</v>
      </c>
      <c r="F201" s="1195" t="s">
        <v>10936</v>
      </c>
      <c r="G201" s="1189">
        <v>8</v>
      </c>
      <c r="H201" s="1189">
        <v>2.5</v>
      </c>
      <c r="I201" s="1190">
        <f t="shared" si="106"/>
        <v>154.1925</v>
      </c>
      <c r="J201" s="1191">
        <f t="shared" si="84"/>
        <v>52114.495978070168</v>
      </c>
      <c r="K201" s="1191">
        <f t="shared" si="85"/>
        <v>77699.453787617414</v>
      </c>
      <c r="L201" s="1191">
        <f t="shared" si="86"/>
        <v>1712708.7244341669</v>
      </c>
      <c r="M201" s="1190">
        <f t="shared" si="107"/>
        <v>2.9148556068635032</v>
      </c>
      <c r="N201" s="1190">
        <f t="shared" si="108"/>
        <v>2.3561946538169622</v>
      </c>
      <c r="O201" s="1190">
        <f t="shared" si="109"/>
        <v>0.25499942140876219</v>
      </c>
      <c r="P201" s="1192">
        <f t="shared" si="116"/>
        <v>77699.453787617414</v>
      </c>
      <c r="Q201" s="1192">
        <f t="shared" si="97"/>
        <v>52114.495978070168</v>
      </c>
      <c r="R201" s="1192">
        <f t="shared" si="98"/>
        <v>106359.72297337028</v>
      </c>
      <c r="S201" s="1192">
        <f t="shared" si="99"/>
        <v>66474.82685835642</v>
      </c>
      <c r="T201" s="1192">
        <f t="shared" si="117"/>
        <v>1712708.7244341669</v>
      </c>
      <c r="U201" s="1192">
        <f t="shared" si="110"/>
        <v>3273744.1562914308</v>
      </c>
      <c r="V201" s="1189">
        <v>100000</v>
      </c>
      <c r="W201" s="1189">
        <v>62500</v>
      </c>
      <c r="X201" s="1189">
        <v>5.6159999999999997</v>
      </c>
      <c r="Y201" s="1189">
        <v>3</v>
      </c>
      <c r="Z201" s="1189">
        <v>5</v>
      </c>
      <c r="AA201" s="1189">
        <v>0.21537899999999999</v>
      </c>
      <c r="AB201" s="1189">
        <v>3.7999999999999999E-2</v>
      </c>
      <c r="AC201" s="1189">
        <v>5.9375</v>
      </c>
      <c r="AD201" s="1189">
        <v>0.25</v>
      </c>
      <c r="AE201" s="1189">
        <v>30</v>
      </c>
      <c r="AF201" s="1193">
        <v>5.296875</v>
      </c>
      <c r="AG201" s="1193">
        <v>4.796875</v>
      </c>
      <c r="AH201" s="1189">
        <f t="shared" si="101"/>
        <v>2.5345624999999998</v>
      </c>
      <c r="AI201" s="1189">
        <f t="shared" si="111"/>
        <v>3.484375</v>
      </c>
      <c r="AJ201" s="1189">
        <f t="shared" si="112"/>
        <v>18.379939128036344</v>
      </c>
      <c r="AK201" s="1189">
        <f t="shared" si="96"/>
        <v>17.12708724434167</v>
      </c>
      <c r="AL201" s="1189">
        <f t="shared" si="102"/>
        <v>0.17062899999999998</v>
      </c>
      <c r="AM201" s="1189">
        <f t="shared" si="113"/>
        <v>23.444595371650198</v>
      </c>
      <c r="AN201" s="1189">
        <f t="shared" si="103"/>
        <v>9.375E-2</v>
      </c>
      <c r="AO201" s="1189">
        <f t="shared" si="115"/>
        <v>4.7241289999999996</v>
      </c>
      <c r="AP201" s="1189">
        <f t="shared" si="104"/>
        <v>5.4453709999999997</v>
      </c>
      <c r="AQ201" s="1189">
        <f t="shared" si="105"/>
        <v>6.9689499999999988E-2</v>
      </c>
      <c r="AR201" s="1193">
        <f t="shared" si="100"/>
        <v>7.5862691350980294</v>
      </c>
      <c r="AS201" s="1194">
        <f t="shared" si="114"/>
        <v>3.3809422837745071</v>
      </c>
    </row>
    <row r="202" spans="1:45" ht="11.1" customHeight="1">
      <c r="A202" s="1195" t="s">
        <v>10970</v>
      </c>
      <c r="B202" s="1195" t="s">
        <v>10936</v>
      </c>
      <c r="C202" s="1195" t="s">
        <v>10936</v>
      </c>
      <c r="D202" s="1195" t="s">
        <v>10936</v>
      </c>
      <c r="E202" s="1195" t="s">
        <v>10936</v>
      </c>
      <c r="F202" s="1195" t="s">
        <v>10936</v>
      </c>
      <c r="G202" s="1189">
        <v>8</v>
      </c>
      <c r="H202" s="1189">
        <v>2.8125</v>
      </c>
      <c r="I202" s="1190">
        <f t="shared" si="106"/>
        <v>149.7598828125</v>
      </c>
      <c r="J202" s="1191">
        <f t="shared" si="84"/>
        <v>48221.410066909135</v>
      </c>
      <c r="K202" s="1191">
        <f t="shared" si="85"/>
        <v>71493.531044721167</v>
      </c>
      <c r="L202" s="1191">
        <f t="shared" si="86"/>
        <v>1582320.3574638874</v>
      </c>
      <c r="M202" s="1190">
        <f t="shared" si="107"/>
        <v>2.9987600792632203</v>
      </c>
      <c r="N202" s="1190">
        <f t="shared" si="108"/>
        <v>2.2884604325052598</v>
      </c>
      <c r="O202" s="1190">
        <f t="shared" si="109"/>
        <v>0.32273364272046462</v>
      </c>
      <c r="P202" s="1192">
        <f t="shared" si="116"/>
        <v>71493.531044721167</v>
      </c>
      <c r="Q202" s="1192">
        <f t="shared" si="97"/>
        <v>48221.410066909135</v>
      </c>
      <c r="R202" s="1192">
        <f t="shared" si="98"/>
        <v>105929.0490151109</v>
      </c>
      <c r="S202" s="1192">
        <f t="shared" si="99"/>
        <v>66205.655634444309</v>
      </c>
      <c r="T202" s="1192">
        <f t="shared" si="117"/>
        <v>1582320.3574638874</v>
      </c>
      <c r="U202" s="1192">
        <f t="shared" si="110"/>
        <v>3273744.1562914308</v>
      </c>
      <c r="V202" s="1189">
        <v>100000</v>
      </c>
      <c r="W202" s="1189">
        <v>62500</v>
      </c>
      <c r="X202" s="1189">
        <v>5.6159999999999997</v>
      </c>
      <c r="Y202" s="1189">
        <v>3</v>
      </c>
      <c r="Z202" s="1189">
        <v>5</v>
      </c>
      <c r="AA202" s="1189">
        <v>0.21537899999999999</v>
      </c>
      <c r="AB202" s="1189">
        <v>3.7999999999999999E-2</v>
      </c>
      <c r="AC202" s="1189">
        <v>5.9375</v>
      </c>
      <c r="AD202" s="1189">
        <v>0.25</v>
      </c>
      <c r="AE202" s="1189">
        <v>30</v>
      </c>
      <c r="AF202" s="1193">
        <v>5.296875</v>
      </c>
      <c r="AG202" s="1193">
        <v>4.796875</v>
      </c>
      <c r="AH202" s="1189">
        <f t="shared" si="101"/>
        <v>2.5345624999999998</v>
      </c>
      <c r="AI202" s="1189">
        <f t="shared" si="111"/>
        <v>3.484375</v>
      </c>
      <c r="AJ202" s="1189">
        <f t="shared" si="112"/>
        <v>17.076055458333549</v>
      </c>
      <c r="AK202" s="1189">
        <f t="shared" si="96"/>
        <v>15.823203574638875</v>
      </c>
      <c r="AL202" s="1189">
        <f t="shared" si="102"/>
        <v>0.17062899999999998</v>
      </c>
      <c r="AM202" s="1189">
        <f t="shared" si="113"/>
        <v>23.444595371650198</v>
      </c>
      <c r="AN202" s="1189">
        <f t="shared" si="103"/>
        <v>9.375E-2</v>
      </c>
      <c r="AO202" s="1189">
        <f t="shared" si="115"/>
        <v>4.7241289999999996</v>
      </c>
      <c r="AP202" s="1189">
        <f t="shared" si="104"/>
        <v>5.4453709999999997</v>
      </c>
      <c r="AQ202" s="1189">
        <f t="shared" si="105"/>
        <v>6.9689499999999988E-2</v>
      </c>
      <c r="AR202" s="1193">
        <f t="shared" si="100"/>
        <v>7.4760499690773203</v>
      </c>
      <c r="AS202" s="1194">
        <f t="shared" si="114"/>
        <v>3.3533874922693299</v>
      </c>
    </row>
    <row r="203" spans="1:45" ht="11.1" customHeight="1">
      <c r="A203" s="1195" t="s">
        <v>10970</v>
      </c>
      <c r="B203" s="1195" t="s">
        <v>10936</v>
      </c>
      <c r="C203" s="1195" t="s">
        <v>10936</v>
      </c>
      <c r="D203" s="1195" t="s">
        <v>10936</v>
      </c>
      <c r="E203" s="1195" t="s">
        <v>10936</v>
      </c>
      <c r="F203" s="1195" t="s">
        <v>10936</v>
      </c>
      <c r="G203" s="1189">
        <v>8</v>
      </c>
      <c r="H203" s="1189">
        <v>3</v>
      </c>
      <c r="I203" s="1190">
        <f t="shared" si="106"/>
        <v>146.85</v>
      </c>
      <c r="J203" s="1191">
        <f t="shared" ref="J203:J266" si="118">MIN(S203,Q203)</f>
        <v>45680.485068753034</v>
      </c>
      <c r="K203" s="1191">
        <f t="shared" ref="K203:K266" si="119">MIN(P203,R203)</f>
        <v>67443.345829665122</v>
      </c>
      <c r="L203" s="1191">
        <f t="shared" ref="L203:L266" si="120">MIN(T203,U203)</f>
        <v>1496724.2294998688</v>
      </c>
      <c r="M203" s="1190">
        <f t="shared" si="107"/>
        <v>3.0679937541141129</v>
      </c>
      <c r="N203" s="1190">
        <f t="shared" si="108"/>
        <v>2.2439949083971067</v>
      </c>
      <c r="O203" s="1190">
        <f t="shared" si="109"/>
        <v>0.36719916682861747</v>
      </c>
      <c r="P203" s="1192">
        <f t="shared" si="116"/>
        <v>67443.345829665122</v>
      </c>
      <c r="Q203" s="1192">
        <f t="shared" si="97"/>
        <v>45680.485068753034</v>
      </c>
      <c r="R203" s="1192">
        <f t="shared" si="98"/>
        <v>105642.83802735813</v>
      </c>
      <c r="S203" s="1192">
        <f t="shared" si="99"/>
        <v>66026.773767098828</v>
      </c>
      <c r="T203" s="1192">
        <f t="shared" si="117"/>
        <v>1496724.2294998688</v>
      </c>
      <c r="U203" s="1192">
        <f t="shared" si="110"/>
        <v>3273744.1562914308</v>
      </c>
      <c r="V203" s="1189">
        <v>100000</v>
      </c>
      <c r="W203" s="1189">
        <v>62500</v>
      </c>
      <c r="X203" s="1189">
        <v>5.6159999999999997</v>
      </c>
      <c r="Y203" s="1189">
        <v>3</v>
      </c>
      <c r="Z203" s="1189">
        <v>5</v>
      </c>
      <c r="AA203" s="1189">
        <v>0.21537899999999999</v>
      </c>
      <c r="AB203" s="1189">
        <v>3.7999999999999999E-2</v>
      </c>
      <c r="AC203" s="1189">
        <v>5.9375</v>
      </c>
      <c r="AD203" s="1189">
        <v>0.25</v>
      </c>
      <c r="AE203" s="1189">
        <v>30</v>
      </c>
      <c r="AF203" s="1193">
        <v>5.296875</v>
      </c>
      <c r="AG203" s="1193">
        <v>4.796875</v>
      </c>
      <c r="AH203" s="1189">
        <f t="shared" si="101"/>
        <v>2.5345624999999998</v>
      </c>
      <c r="AI203" s="1189">
        <f t="shared" si="111"/>
        <v>3.484375</v>
      </c>
      <c r="AJ203" s="1189">
        <f t="shared" si="112"/>
        <v>16.220094178693362</v>
      </c>
      <c r="AK203" s="1189">
        <f t="shared" si="96"/>
        <v>14.967242294998687</v>
      </c>
      <c r="AL203" s="1189">
        <f t="shared" si="102"/>
        <v>0.17062899999999998</v>
      </c>
      <c r="AM203" s="1189">
        <f t="shared" si="113"/>
        <v>23.444595371650198</v>
      </c>
      <c r="AN203" s="1189">
        <f t="shared" si="103"/>
        <v>9.375E-2</v>
      </c>
      <c r="AO203" s="1189">
        <f t="shared" si="115"/>
        <v>4.7241289999999996</v>
      </c>
      <c r="AP203" s="1189">
        <f t="shared" si="104"/>
        <v>5.4453709999999997</v>
      </c>
      <c r="AQ203" s="1189">
        <f t="shared" si="105"/>
        <v>6.9689499999999988E-2</v>
      </c>
      <c r="AR203" s="1193">
        <f t="shared" si="100"/>
        <v>7.4028021309596674</v>
      </c>
      <c r="AS203" s="1194">
        <f t="shared" si="114"/>
        <v>3.3350755327399169</v>
      </c>
    </row>
    <row r="204" spans="1:45" ht="11.1" customHeight="1">
      <c r="A204" s="1195" t="s">
        <v>10970</v>
      </c>
      <c r="B204" s="1195" t="s">
        <v>10936</v>
      </c>
      <c r="C204" s="1195" t="s">
        <v>10936</v>
      </c>
      <c r="D204" s="1195" t="s">
        <v>10936</v>
      </c>
      <c r="E204" s="1195" t="s">
        <v>10936</v>
      </c>
      <c r="F204" s="1195" t="s">
        <v>10936</v>
      </c>
      <c r="G204" s="1189">
        <v>8</v>
      </c>
      <c r="H204" s="1189">
        <v>3.25</v>
      </c>
      <c r="I204" s="1190">
        <f t="shared" si="106"/>
        <v>142.67812499999999</v>
      </c>
      <c r="J204" s="1191">
        <f t="shared" si="118"/>
        <v>42058.366185654311</v>
      </c>
      <c r="K204" s="1191">
        <f t="shared" si="119"/>
        <v>61670.15146018003</v>
      </c>
      <c r="L204" s="1191">
        <f t="shared" si="120"/>
        <v>1374005.7664690174</v>
      </c>
      <c r="M204" s="1190">
        <f t="shared" si="107"/>
        <v>3.1901510565162838</v>
      </c>
      <c r="N204" s="1190">
        <f t="shared" si="108"/>
        <v>2.1802450530449167</v>
      </c>
      <c r="O204" s="1190">
        <f t="shared" si="109"/>
        <v>0.43094902218080805</v>
      </c>
      <c r="P204" s="1192">
        <f t="shared" si="116"/>
        <v>61670.15146018003</v>
      </c>
      <c r="Q204" s="1192">
        <f t="shared" si="97"/>
        <v>42058.366185654311</v>
      </c>
      <c r="R204" s="1192">
        <f t="shared" si="98"/>
        <v>105227.48759693111</v>
      </c>
      <c r="S204" s="1192">
        <f t="shared" si="99"/>
        <v>65767.179748081937</v>
      </c>
      <c r="T204" s="1192">
        <f t="shared" si="117"/>
        <v>1374005.7664690174</v>
      </c>
      <c r="U204" s="1192">
        <f t="shared" si="110"/>
        <v>3273744.1562914308</v>
      </c>
      <c r="V204" s="1189">
        <v>100000</v>
      </c>
      <c r="W204" s="1189">
        <v>62500</v>
      </c>
      <c r="X204" s="1189">
        <v>5.6159999999999997</v>
      </c>
      <c r="Y204" s="1189">
        <v>3</v>
      </c>
      <c r="Z204" s="1189">
        <v>5</v>
      </c>
      <c r="AA204" s="1189">
        <v>0.21537899999999999</v>
      </c>
      <c r="AB204" s="1189">
        <v>3.7999999999999999E-2</v>
      </c>
      <c r="AC204" s="1189">
        <v>5.9375</v>
      </c>
      <c r="AD204" s="1189">
        <v>0.25</v>
      </c>
      <c r="AE204" s="1189">
        <v>30</v>
      </c>
      <c r="AF204" s="1193">
        <v>5.296875</v>
      </c>
      <c r="AG204" s="1193">
        <v>4.796875</v>
      </c>
      <c r="AH204" s="1189">
        <f t="shared" si="101"/>
        <v>2.5345624999999998</v>
      </c>
      <c r="AI204" s="1189">
        <f t="shared" si="111"/>
        <v>3.484375</v>
      </c>
      <c r="AJ204" s="1189">
        <f t="shared" si="112"/>
        <v>14.992909548384848</v>
      </c>
      <c r="AK204" s="1189">
        <f t="shared" si="96"/>
        <v>13.740057664690173</v>
      </c>
      <c r="AL204" s="1189">
        <f t="shared" si="102"/>
        <v>0.17062899999999998</v>
      </c>
      <c r="AM204" s="1189">
        <f t="shared" si="113"/>
        <v>23.444595371650198</v>
      </c>
      <c r="AN204" s="1189">
        <f t="shared" si="103"/>
        <v>9.375E-2</v>
      </c>
      <c r="AO204" s="1189">
        <f t="shared" si="115"/>
        <v>4.7241289999999996</v>
      </c>
      <c r="AP204" s="1189">
        <f t="shared" si="104"/>
        <v>5.4453709999999997</v>
      </c>
      <c r="AQ204" s="1189">
        <f t="shared" si="105"/>
        <v>6.9689499999999988E-2</v>
      </c>
      <c r="AR204" s="1193">
        <f t="shared" si="100"/>
        <v>7.2965046008442291</v>
      </c>
      <c r="AS204" s="1194">
        <f t="shared" si="114"/>
        <v>3.3085011502110575</v>
      </c>
    </row>
    <row r="205" spans="1:45" ht="11.1" customHeight="1">
      <c r="A205" s="1188" t="s">
        <v>10971</v>
      </c>
      <c r="B205" s="1188" t="s">
        <v>10936</v>
      </c>
      <c r="C205" s="1188" t="s">
        <v>10936</v>
      </c>
      <c r="D205" s="1188" t="s">
        <v>10936</v>
      </c>
      <c r="E205" s="1188" t="s">
        <v>10936</v>
      </c>
      <c r="F205" s="1188" t="s">
        <v>10936</v>
      </c>
      <c r="G205" s="1189">
        <v>8</v>
      </c>
      <c r="H205" s="1189">
        <v>2.5</v>
      </c>
      <c r="I205" s="1190">
        <f t="shared" si="106"/>
        <v>154.1925</v>
      </c>
      <c r="J205" s="1191">
        <f t="shared" si="118"/>
        <v>55130.553805293232</v>
      </c>
      <c r="K205" s="1191">
        <f t="shared" si="119"/>
        <v>88208.886088469182</v>
      </c>
      <c r="L205" s="1191">
        <f t="shared" si="120"/>
        <v>2205576.7515818235</v>
      </c>
      <c r="M205" s="1190">
        <f t="shared" si="107"/>
        <v>2.012924064323852</v>
      </c>
      <c r="N205" s="1190">
        <f t="shared" si="108"/>
        <v>2.3561946538169622</v>
      </c>
      <c r="O205" s="1190">
        <f t="shared" si="109"/>
        <v>0.25499942140876219</v>
      </c>
      <c r="P205" s="1192">
        <f t="shared" si="116"/>
        <v>107888.08560169885</v>
      </c>
      <c r="Q205" s="1192">
        <f t="shared" si="97"/>
        <v>71647.046058312451</v>
      </c>
      <c r="R205" s="1192">
        <f t="shared" si="98"/>
        <v>88208.886088469182</v>
      </c>
      <c r="S205" s="1192">
        <f t="shared" si="99"/>
        <v>55130.553805293232</v>
      </c>
      <c r="T205" s="1192">
        <f t="shared" si="117"/>
        <v>2205576.7515818235</v>
      </c>
      <c r="U205" s="1192">
        <f t="shared" si="110"/>
        <v>2934463.3223067662</v>
      </c>
      <c r="V205" s="1189">
        <v>100000</v>
      </c>
      <c r="W205" s="1189">
        <v>62500</v>
      </c>
      <c r="X205" s="1189">
        <v>6.1779999999999999</v>
      </c>
      <c r="Y205" s="1189">
        <v>3</v>
      </c>
      <c r="Z205" s="1189">
        <v>5.5</v>
      </c>
      <c r="AA205" s="1189">
        <v>0.21537899999999999</v>
      </c>
      <c r="AB205" s="1189">
        <v>3.7999999999999999E-2</v>
      </c>
      <c r="AC205" s="1189">
        <v>6.5</v>
      </c>
      <c r="AD205" s="1189">
        <v>0.25</v>
      </c>
      <c r="AE205" s="1189">
        <v>30</v>
      </c>
      <c r="AF205" s="1193">
        <v>5.859375</v>
      </c>
      <c r="AG205" s="1193">
        <v>5.234375</v>
      </c>
      <c r="AH205" s="1189">
        <f t="shared" si="101"/>
        <v>2.7843125</v>
      </c>
      <c r="AI205" s="1189">
        <f t="shared" si="111"/>
        <v>3.625</v>
      </c>
      <c r="AJ205" s="1189">
        <f t="shared" si="112"/>
        <v>23.435108071393973</v>
      </c>
      <c r="AK205" s="1189">
        <f t="shared" si="96"/>
        <v>22.055767515818236</v>
      </c>
      <c r="AL205" s="1189">
        <f t="shared" si="102"/>
        <v>0.17062899999999998</v>
      </c>
      <c r="AM205" s="1189">
        <f t="shared" si="113"/>
        <v>18.032711151989655</v>
      </c>
      <c r="AN205" s="1189">
        <f t="shared" si="103"/>
        <v>9.375E-2</v>
      </c>
      <c r="AO205" s="1189">
        <f t="shared" si="115"/>
        <v>5.1611289999999999</v>
      </c>
      <c r="AP205" s="1189">
        <f t="shared" si="104"/>
        <v>6.007371</v>
      </c>
      <c r="AQ205" s="1189">
        <f t="shared" si="105"/>
        <v>6.9689499999999988E-2</v>
      </c>
      <c r="AR205" s="1193">
        <f t="shared" si="100"/>
        <v>8.4189396834839592</v>
      </c>
      <c r="AS205" s="1194">
        <f t="shared" si="114"/>
        <v>3.625</v>
      </c>
    </row>
    <row r="206" spans="1:45" ht="11.1" customHeight="1">
      <c r="A206" s="1188" t="s">
        <v>10971</v>
      </c>
      <c r="B206" s="1188" t="s">
        <v>10936</v>
      </c>
      <c r="C206" s="1188" t="s">
        <v>10936</v>
      </c>
      <c r="D206" s="1188" t="s">
        <v>10936</v>
      </c>
      <c r="E206" s="1188" t="s">
        <v>10936</v>
      </c>
      <c r="F206" s="1188" t="s">
        <v>10936</v>
      </c>
      <c r="G206" s="1189">
        <v>8</v>
      </c>
      <c r="H206" s="1189">
        <v>2.8125</v>
      </c>
      <c r="I206" s="1190">
        <f t="shared" si="106"/>
        <v>149.7598828125</v>
      </c>
      <c r="J206" s="1191">
        <f t="shared" si="118"/>
        <v>55130.553805293232</v>
      </c>
      <c r="K206" s="1191">
        <f t="shared" si="119"/>
        <v>88208.886088469182</v>
      </c>
      <c r="L206" s="1191">
        <f t="shared" si="120"/>
        <v>2075188.384611544</v>
      </c>
      <c r="M206" s="1190">
        <f t="shared" si="107"/>
        <v>2.0510911822049316</v>
      </c>
      <c r="N206" s="1190">
        <f t="shared" si="108"/>
        <v>2.2884604325052598</v>
      </c>
      <c r="O206" s="1190">
        <f t="shared" si="109"/>
        <v>0.32273364272046462</v>
      </c>
      <c r="P206" s="1192">
        <f t="shared" si="116"/>
        <v>101510.00273196139</v>
      </c>
      <c r="Q206" s="1192">
        <f t="shared" si="97"/>
        <v>67660.744264726527</v>
      </c>
      <c r="R206" s="1192">
        <f t="shared" si="98"/>
        <v>88208.886088469182</v>
      </c>
      <c r="S206" s="1192">
        <f t="shared" si="99"/>
        <v>55130.553805293232</v>
      </c>
      <c r="T206" s="1192">
        <f t="shared" si="117"/>
        <v>2075188.384611544</v>
      </c>
      <c r="U206" s="1192">
        <f t="shared" si="110"/>
        <v>2934463.3223067662</v>
      </c>
      <c r="V206" s="1189">
        <v>100000</v>
      </c>
      <c r="W206" s="1189">
        <v>62500</v>
      </c>
      <c r="X206" s="1189">
        <v>6.1779999999999999</v>
      </c>
      <c r="Y206" s="1189">
        <v>3</v>
      </c>
      <c r="Z206" s="1189">
        <v>5.5</v>
      </c>
      <c r="AA206" s="1189">
        <v>0.21537899999999999</v>
      </c>
      <c r="AB206" s="1189">
        <v>3.7999999999999999E-2</v>
      </c>
      <c r="AC206" s="1189">
        <v>6.5</v>
      </c>
      <c r="AD206" s="1189">
        <v>0.25</v>
      </c>
      <c r="AE206" s="1189">
        <v>30</v>
      </c>
      <c r="AF206" s="1193">
        <v>5.859375</v>
      </c>
      <c r="AG206" s="1193">
        <v>5.234375</v>
      </c>
      <c r="AH206" s="1189">
        <f t="shared" si="101"/>
        <v>2.7843125</v>
      </c>
      <c r="AI206" s="1189">
        <f t="shared" si="111"/>
        <v>3.625</v>
      </c>
      <c r="AJ206" s="1189">
        <f t="shared" si="112"/>
        <v>22.131224401691178</v>
      </c>
      <c r="AK206" s="1189">
        <f t="shared" si="96"/>
        <v>20.75188384611544</v>
      </c>
      <c r="AL206" s="1189">
        <f t="shared" si="102"/>
        <v>0.17062899999999998</v>
      </c>
      <c r="AM206" s="1189">
        <f t="shared" si="113"/>
        <v>18.032711151989655</v>
      </c>
      <c r="AN206" s="1189">
        <f t="shared" si="103"/>
        <v>9.375E-2</v>
      </c>
      <c r="AO206" s="1189">
        <f t="shared" si="115"/>
        <v>5.1611289999999999</v>
      </c>
      <c r="AP206" s="1189">
        <f t="shared" si="104"/>
        <v>6.007371</v>
      </c>
      <c r="AQ206" s="1189">
        <f t="shared" si="105"/>
        <v>6.9689499999999988E-2</v>
      </c>
      <c r="AR206" s="1193">
        <f t="shared" si="100"/>
        <v>8.3197589594976247</v>
      </c>
      <c r="AS206" s="1194">
        <f t="shared" si="114"/>
        <v>3.625</v>
      </c>
    </row>
    <row r="207" spans="1:45" ht="11.1" customHeight="1">
      <c r="A207" s="1188" t="s">
        <v>10971</v>
      </c>
      <c r="B207" s="1188" t="s">
        <v>10936</v>
      </c>
      <c r="C207" s="1188" t="s">
        <v>10936</v>
      </c>
      <c r="D207" s="1188" t="s">
        <v>10936</v>
      </c>
      <c r="E207" s="1188" t="s">
        <v>10936</v>
      </c>
      <c r="F207" s="1188" t="s">
        <v>10936</v>
      </c>
      <c r="G207" s="1189">
        <v>8</v>
      </c>
      <c r="H207" s="1189">
        <v>3</v>
      </c>
      <c r="I207" s="1190">
        <f t="shared" si="106"/>
        <v>146.85</v>
      </c>
      <c r="J207" s="1191">
        <f t="shared" si="118"/>
        <v>55130.553805293232</v>
      </c>
      <c r="K207" s="1191">
        <f t="shared" si="119"/>
        <v>88208.886088469182</v>
      </c>
      <c r="L207" s="1191">
        <f t="shared" si="120"/>
        <v>1989592.2566475254</v>
      </c>
      <c r="M207" s="1190">
        <f t="shared" si="107"/>
        <v>2.0820401321781112</v>
      </c>
      <c r="N207" s="1190">
        <f t="shared" si="108"/>
        <v>2.2439949083971067</v>
      </c>
      <c r="O207" s="1190">
        <f t="shared" si="109"/>
        <v>0.36719916682861747</v>
      </c>
      <c r="P207" s="1192">
        <f t="shared" si="116"/>
        <v>97322.978918651381</v>
      </c>
      <c r="Q207" s="1192">
        <f t="shared" si="97"/>
        <v>65043.854381407771</v>
      </c>
      <c r="R207" s="1192">
        <f t="shared" si="98"/>
        <v>88208.886088469182</v>
      </c>
      <c r="S207" s="1192">
        <f t="shared" si="99"/>
        <v>55130.553805293232</v>
      </c>
      <c r="T207" s="1192">
        <f t="shared" si="117"/>
        <v>1989592.2566475254</v>
      </c>
      <c r="U207" s="1192">
        <f t="shared" si="110"/>
        <v>2934463.3223067662</v>
      </c>
      <c r="V207" s="1189">
        <v>100000</v>
      </c>
      <c r="W207" s="1189">
        <v>62500</v>
      </c>
      <c r="X207" s="1189">
        <v>6.1779999999999999</v>
      </c>
      <c r="Y207" s="1189">
        <v>3</v>
      </c>
      <c r="Z207" s="1189">
        <v>5.5</v>
      </c>
      <c r="AA207" s="1189">
        <v>0.21537899999999999</v>
      </c>
      <c r="AB207" s="1189">
        <v>3.7999999999999999E-2</v>
      </c>
      <c r="AC207" s="1189">
        <v>6.5</v>
      </c>
      <c r="AD207" s="1189">
        <v>0.25</v>
      </c>
      <c r="AE207" s="1189">
        <v>30</v>
      </c>
      <c r="AF207" s="1193">
        <v>5.859375</v>
      </c>
      <c r="AG207" s="1193">
        <v>5.234375</v>
      </c>
      <c r="AH207" s="1189">
        <f t="shared" si="101"/>
        <v>2.7843125</v>
      </c>
      <c r="AI207" s="1189">
        <f t="shared" si="111"/>
        <v>3.625</v>
      </c>
      <c r="AJ207" s="1189">
        <f t="shared" si="112"/>
        <v>21.27526312205099</v>
      </c>
      <c r="AK207" s="1189">
        <f t="shared" si="96"/>
        <v>19.895922566475253</v>
      </c>
      <c r="AL207" s="1189">
        <f t="shared" si="102"/>
        <v>0.17062899999999998</v>
      </c>
      <c r="AM207" s="1189">
        <f t="shared" si="113"/>
        <v>18.032711151989655</v>
      </c>
      <c r="AN207" s="1189">
        <f t="shared" si="103"/>
        <v>9.375E-2</v>
      </c>
      <c r="AO207" s="1189">
        <f t="shared" si="115"/>
        <v>5.1611289999999999</v>
      </c>
      <c r="AP207" s="1189">
        <f t="shared" si="104"/>
        <v>6.007371</v>
      </c>
      <c r="AQ207" s="1189">
        <f t="shared" si="105"/>
        <v>6.9689499999999988E-2</v>
      </c>
      <c r="AR207" s="1193">
        <f t="shared" si="100"/>
        <v>8.2540017805995785</v>
      </c>
      <c r="AS207" s="1194">
        <f t="shared" si="114"/>
        <v>3.625</v>
      </c>
    </row>
    <row r="208" spans="1:45" ht="11.1" customHeight="1">
      <c r="A208" s="1188" t="s">
        <v>10971</v>
      </c>
      <c r="B208" s="1188" t="s">
        <v>10936</v>
      </c>
      <c r="C208" s="1188" t="s">
        <v>10936</v>
      </c>
      <c r="D208" s="1188" t="s">
        <v>10936</v>
      </c>
      <c r="E208" s="1188" t="s">
        <v>10936</v>
      </c>
      <c r="F208" s="1188" t="s">
        <v>10936</v>
      </c>
      <c r="G208" s="1189">
        <v>8</v>
      </c>
      <c r="H208" s="1189">
        <v>3.25</v>
      </c>
      <c r="I208" s="1190">
        <f t="shared" si="106"/>
        <v>142.67812499999999</v>
      </c>
      <c r="J208" s="1191">
        <f t="shared" si="118"/>
        <v>55130.553805293232</v>
      </c>
      <c r="K208" s="1191">
        <f t="shared" si="119"/>
        <v>88208.886088469182</v>
      </c>
      <c r="L208" s="1191">
        <f t="shared" si="120"/>
        <v>1866873.7936166739</v>
      </c>
      <c r="M208" s="1190">
        <f t="shared" si="107"/>
        <v>2.1354829794757011</v>
      </c>
      <c r="N208" s="1190">
        <f t="shared" si="108"/>
        <v>2.1802450530449167</v>
      </c>
      <c r="O208" s="1190">
        <f t="shared" si="109"/>
        <v>0.43094902218080805</v>
      </c>
      <c r="P208" s="1192">
        <f t="shared" si="116"/>
        <v>91320.077394192587</v>
      </c>
      <c r="Q208" s="1192">
        <f t="shared" si="97"/>
        <v>61292.040928621027</v>
      </c>
      <c r="R208" s="1192">
        <f t="shared" si="98"/>
        <v>88208.886088469182</v>
      </c>
      <c r="S208" s="1192">
        <f t="shared" si="99"/>
        <v>55130.553805293232</v>
      </c>
      <c r="T208" s="1192">
        <f t="shared" si="117"/>
        <v>1866873.7936166739</v>
      </c>
      <c r="U208" s="1192">
        <f t="shared" si="110"/>
        <v>2934463.3223067662</v>
      </c>
      <c r="V208" s="1189">
        <v>100000</v>
      </c>
      <c r="W208" s="1189">
        <v>62500</v>
      </c>
      <c r="X208" s="1189">
        <v>6.1779999999999999</v>
      </c>
      <c r="Y208" s="1189">
        <v>3</v>
      </c>
      <c r="Z208" s="1189">
        <v>5.5</v>
      </c>
      <c r="AA208" s="1189">
        <v>0.21537899999999999</v>
      </c>
      <c r="AB208" s="1189">
        <v>3.7999999999999999E-2</v>
      </c>
      <c r="AC208" s="1189">
        <v>6.5</v>
      </c>
      <c r="AD208" s="1189">
        <v>0.25</v>
      </c>
      <c r="AE208" s="1189">
        <v>30</v>
      </c>
      <c r="AF208" s="1193">
        <v>5.859375</v>
      </c>
      <c r="AG208" s="1193">
        <v>5.234375</v>
      </c>
      <c r="AH208" s="1189">
        <f t="shared" si="101"/>
        <v>2.7843125</v>
      </c>
      <c r="AI208" s="1189">
        <f t="shared" si="111"/>
        <v>3.625</v>
      </c>
      <c r="AJ208" s="1189">
        <f t="shared" si="112"/>
        <v>20.048078491742476</v>
      </c>
      <c r="AK208" s="1189">
        <f t="shared" si="96"/>
        <v>18.668737936166739</v>
      </c>
      <c r="AL208" s="1189">
        <f t="shared" si="102"/>
        <v>0.17062899999999998</v>
      </c>
      <c r="AM208" s="1189">
        <f t="shared" si="113"/>
        <v>18.032711151989655</v>
      </c>
      <c r="AN208" s="1189">
        <f t="shared" si="103"/>
        <v>9.375E-2</v>
      </c>
      <c r="AO208" s="1189">
        <f t="shared" si="115"/>
        <v>5.1611289999999999</v>
      </c>
      <c r="AP208" s="1189">
        <f t="shared" si="104"/>
        <v>6.007371</v>
      </c>
      <c r="AQ208" s="1189">
        <f t="shared" si="105"/>
        <v>6.9689499999999988E-2</v>
      </c>
      <c r="AR208" s="1193">
        <f t="shared" si="100"/>
        <v>8.158801713128037</v>
      </c>
      <c r="AS208" s="1194">
        <f t="shared" si="114"/>
        <v>3.625</v>
      </c>
    </row>
    <row r="209" spans="1:45" ht="11.1" customHeight="1">
      <c r="A209" s="1188" t="s">
        <v>10971</v>
      </c>
      <c r="B209" s="1188" t="s">
        <v>10936</v>
      </c>
      <c r="C209" s="1188" t="s">
        <v>10936</v>
      </c>
      <c r="D209" s="1188" t="s">
        <v>10936</v>
      </c>
      <c r="E209" s="1188" t="s">
        <v>10936</v>
      </c>
      <c r="F209" s="1188" t="s">
        <v>10936</v>
      </c>
      <c r="G209" s="1189">
        <v>8.25</v>
      </c>
      <c r="H209" s="1189">
        <v>2.5</v>
      </c>
      <c r="I209" s="1190">
        <f t="shared" si="106"/>
        <v>165.03937500000001</v>
      </c>
      <c r="J209" s="1191">
        <f t="shared" si="118"/>
        <v>65437.961261465651</v>
      </c>
      <c r="K209" s="1191">
        <f t="shared" si="119"/>
        <v>104700.73801834504</v>
      </c>
      <c r="L209" s="1191">
        <f t="shared" si="120"/>
        <v>2205576.7515818235</v>
      </c>
      <c r="M209" s="1190">
        <f t="shared" si="107"/>
        <v>2.261162888684551</v>
      </c>
      <c r="N209" s="1190">
        <f t="shared" si="108"/>
        <v>2.5219442777326573</v>
      </c>
      <c r="O209" s="1190">
        <f t="shared" si="109"/>
        <v>0.25499942140876219</v>
      </c>
      <c r="P209" s="1192">
        <f t="shared" si="116"/>
        <v>108807.07591485797</v>
      </c>
      <c r="Q209" s="1192">
        <f t="shared" si="97"/>
        <v>72257.335331005015</v>
      </c>
      <c r="R209" s="1192">
        <f t="shared" si="98"/>
        <v>104700.73801834504</v>
      </c>
      <c r="S209" s="1192">
        <f t="shared" si="99"/>
        <v>65437.961261465651</v>
      </c>
      <c r="T209" s="1192">
        <f t="shared" si="117"/>
        <v>2205576.7515818235</v>
      </c>
      <c r="U209" s="1192">
        <f t="shared" si="110"/>
        <v>3253531.3261869801</v>
      </c>
      <c r="V209" s="1189">
        <v>100000</v>
      </c>
      <c r="W209" s="1189">
        <v>62500</v>
      </c>
      <c r="X209" s="1189">
        <v>6.1779999999999999</v>
      </c>
      <c r="Y209" s="1189">
        <v>3</v>
      </c>
      <c r="Z209" s="1189">
        <v>5.5</v>
      </c>
      <c r="AA209" s="1189">
        <v>0.21537899999999999</v>
      </c>
      <c r="AB209" s="1189">
        <v>3.7999999999999999E-2</v>
      </c>
      <c r="AC209" s="1189">
        <v>6.5</v>
      </c>
      <c r="AD209" s="1189">
        <v>0.25</v>
      </c>
      <c r="AE209" s="1189">
        <v>30</v>
      </c>
      <c r="AF209" s="1193">
        <v>5.859375</v>
      </c>
      <c r="AG209" s="1193">
        <v>5.234375</v>
      </c>
      <c r="AH209" s="1189">
        <f t="shared" si="101"/>
        <v>2.7843125</v>
      </c>
      <c r="AI209" s="1189">
        <f t="shared" si="111"/>
        <v>3.6875</v>
      </c>
      <c r="AJ209" s="1189">
        <f t="shared" si="112"/>
        <v>23.435108071393973</v>
      </c>
      <c r="AK209" s="1189">
        <f t="shared" si="96"/>
        <v>22.055767515818236</v>
      </c>
      <c r="AL209" s="1189">
        <f t="shared" si="102"/>
        <v>0.17062899999999998</v>
      </c>
      <c r="AM209" s="1189">
        <f t="shared" si="113"/>
        <v>21.223391190791787</v>
      </c>
      <c r="AN209" s="1189">
        <f t="shared" si="103"/>
        <v>9.375E-2</v>
      </c>
      <c r="AO209" s="1189">
        <f t="shared" si="115"/>
        <v>5.1611289999999999</v>
      </c>
      <c r="AP209" s="1189">
        <f t="shared" si="104"/>
        <v>6.007371</v>
      </c>
      <c r="AQ209" s="1189">
        <f t="shared" si="105"/>
        <v>6.9689499999999988E-2</v>
      </c>
      <c r="AR209" s="1193">
        <f t="shared" si="100"/>
        <v>8.4189396834839592</v>
      </c>
      <c r="AS209" s="1194">
        <f t="shared" si="114"/>
        <v>3.6875</v>
      </c>
    </row>
    <row r="210" spans="1:45" ht="11.1" customHeight="1">
      <c r="A210" s="1188" t="s">
        <v>10971</v>
      </c>
      <c r="B210" s="1188" t="s">
        <v>10936</v>
      </c>
      <c r="C210" s="1188" t="s">
        <v>10936</v>
      </c>
      <c r="D210" s="1188" t="s">
        <v>10936</v>
      </c>
      <c r="E210" s="1188" t="s">
        <v>10936</v>
      </c>
      <c r="F210" s="1188" t="s">
        <v>10936</v>
      </c>
      <c r="G210" s="1189">
        <v>8.25</v>
      </c>
      <c r="H210" s="1189">
        <v>2.8125</v>
      </c>
      <c r="I210" s="1190">
        <f t="shared" si="106"/>
        <v>160.60675781250001</v>
      </c>
      <c r="J210" s="1191">
        <f t="shared" si="118"/>
        <v>65437.961261465651</v>
      </c>
      <c r="K210" s="1191">
        <f t="shared" si="119"/>
        <v>102374.66455888288</v>
      </c>
      <c r="L210" s="1191">
        <f t="shared" si="120"/>
        <v>2075188.384611544</v>
      </c>
      <c r="M210" s="1190">
        <f t="shared" si="107"/>
        <v>2.304036870892983</v>
      </c>
      <c r="N210" s="1190">
        <f t="shared" si="108"/>
        <v>2.4542100564209552</v>
      </c>
      <c r="O210" s="1190">
        <f t="shared" si="109"/>
        <v>0.32273364272046462</v>
      </c>
      <c r="P210" s="1192">
        <f t="shared" si="116"/>
        <v>102374.66455888288</v>
      </c>
      <c r="Q210" s="1192">
        <f t="shared" si="97"/>
        <v>68237.078233520573</v>
      </c>
      <c r="R210" s="1192">
        <f t="shared" si="98"/>
        <v>104700.73801834504</v>
      </c>
      <c r="S210" s="1192">
        <f t="shared" si="99"/>
        <v>65437.961261465651</v>
      </c>
      <c r="T210" s="1192">
        <f t="shared" si="117"/>
        <v>2075188.384611544</v>
      </c>
      <c r="U210" s="1192">
        <f t="shared" si="110"/>
        <v>3253531.3261869801</v>
      </c>
      <c r="V210" s="1189">
        <v>100000</v>
      </c>
      <c r="W210" s="1189">
        <v>62500</v>
      </c>
      <c r="X210" s="1189">
        <v>6.1779999999999999</v>
      </c>
      <c r="Y210" s="1189">
        <v>3</v>
      </c>
      <c r="Z210" s="1189">
        <v>5.5</v>
      </c>
      <c r="AA210" s="1189">
        <v>0.21537899999999999</v>
      </c>
      <c r="AB210" s="1189">
        <v>3.7999999999999999E-2</v>
      </c>
      <c r="AC210" s="1189">
        <v>6.5</v>
      </c>
      <c r="AD210" s="1189">
        <v>0.25</v>
      </c>
      <c r="AE210" s="1189">
        <v>30</v>
      </c>
      <c r="AF210" s="1193">
        <v>5.859375</v>
      </c>
      <c r="AG210" s="1193">
        <v>5.234375</v>
      </c>
      <c r="AH210" s="1189">
        <f t="shared" si="101"/>
        <v>2.7843125</v>
      </c>
      <c r="AI210" s="1189">
        <f t="shared" si="111"/>
        <v>3.6875</v>
      </c>
      <c r="AJ210" s="1189">
        <f t="shared" si="112"/>
        <v>22.131224401691178</v>
      </c>
      <c r="AK210" s="1189">
        <f t="shared" si="96"/>
        <v>20.75188384611544</v>
      </c>
      <c r="AL210" s="1189">
        <f t="shared" si="102"/>
        <v>0.17062899999999998</v>
      </c>
      <c r="AM210" s="1189">
        <f t="shared" si="113"/>
        <v>21.223391190791787</v>
      </c>
      <c r="AN210" s="1189">
        <f t="shared" si="103"/>
        <v>9.375E-2</v>
      </c>
      <c r="AO210" s="1189">
        <f t="shared" si="115"/>
        <v>5.1611289999999999</v>
      </c>
      <c r="AP210" s="1189">
        <f t="shared" si="104"/>
        <v>6.007371</v>
      </c>
      <c r="AQ210" s="1189">
        <f t="shared" si="105"/>
        <v>6.9689499999999988E-2</v>
      </c>
      <c r="AR210" s="1193">
        <f t="shared" si="100"/>
        <v>8.3197589594976247</v>
      </c>
      <c r="AS210" s="1194">
        <f t="shared" si="114"/>
        <v>3.6875</v>
      </c>
    </row>
    <row r="211" spans="1:45" ht="11.1" customHeight="1">
      <c r="A211" s="1188" t="s">
        <v>10971</v>
      </c>
      <c r="B211" s="1188" t="s">
        <v>10936</v>
      </c>
      <c r="C211" s="1188" t="s">
        <v>10936</v>
      </c>
      <c r="D211" s="1188" t="s">
        <v>10936</v>
      </c>
      <c r="E211" s="1188" t="s">
        <v>10936</v>
      </c>
      <c r="F211" s="1188" t="s">
        <v>10936</v>
      </c>
      <c r="G211" s="1189">
        <v>8.25</v>
      </c>
      <c r="H211" s="1189">
        <v>3</v>
      </c>
      <c r="I211" s="1190">
        <f t="shared" si="106"/>
        <v>157.69687500000001</v>
      </c>
      <c r="J211" s="1191">
        <f t="shared" si="118"/>
        <v>65437.961261465651</v>
      </c>
      <c r="K211" s="1191">
        <f t="shared" si="119"/>
        <v>98151.975692254549</v>
      </c>
      <c r="L211" s="1191">
        <f t="shared" si="120"/>
        <v>1989592.2566475254</v>
      </c>
      <c r="M211" s="1190">
        <f t="shared" si="107"/>
        <v>2.3388025226944662</v>
      </c>
      <c r="N211" s="1190">
        <f t="shared" si="108"/>
        <v>2.4097445323128022</v>
      </c>
      <c r="O211" s="1190">
        <f t="shared" si="109"/>
        <v>0.36719916682861747</v>
      </c>
      <c r="P211" s="1192">
        <f t="shared" si="116"/>
        <v>98151.975692254549</v>
      </c>
      <c r="Q211" s="1192">
        <f t="shared" si="97"/>
        <v>65597.897691877864</v>
      </c>
      <c r="R211" s="1192">
        <f t="shared" si="98"/>
        <v>104700.73801834504</v>
      </c>
      <c r="S211" s="1192">
        <f t="shared" si="99"/>
        <v>65437.961261465651</v>
      </c>
      <c r="T211" s="1192">
        <f t="shared" si="117"/>
        <v>1989592.2566475254</v>
      </c>
      <c r="U211" s="1192">
        <f t="shared" si="110"/>
        <v>3253531.3261869801</v>
      </c>
      <c r="V211" s="1189">
        <v>100000</v>
      </c>
      <c r="W211" s="1189">
        <v>62500</v>
      </c>
      <c r="X211" s="1189">
        <v>6.1779999999999999</v>
      </c>
      <c r="Y211" s="1189">
        <v>3</v>
      </c>
      <c r="Z211" s="1189">
        <v>5.5</v>
      </c>
      <c r="AA211" s="1189">
        <v>0.21537899999999999</v>
      </c>
      <c r="AB211" s="1189">
        <v>3.7999999999999999E-2</v>
      </c>
      <c r="AC211" s="1189">
        <v>6.5</v>
      </c>
      <c r="AD211" s="1189">
        <v>0.25</v>
      </c>
      <c r="AE211" s="1189">
        <v>30</v>
      </c>
      <c r="AF211" s="1193">
        <v>5.859375</v>
      </c>
      <c r="AG211" s="1193">
        <v>5.234375</v>
      </c>
      <c r="AH211" s="1189">
        <f t="shared" si="101"/>
        <v>2.7843125</v>
      </c>
      <c r="AI211" s="1189">
        <f t="shared" si="111"/>
        <v>3.6875</v>
      </c>
      <c r="AJ211" s="1189">
        <f t="shared" si="112"/>
        <v>21.27526312205099</v>
      </c>
      <c r="AK211" s="1189">
        <f t="shared" si="96"/>
        <v>19.895922566475253</v>
      </c>
      <c r="AL211" s="1189">
        <f t="shared" si="102"/>
        <v>0.17062899999999998</v>
      </c>
      <c r="AM211" s="1189">
        <f t="shared" si="113"/>
        <v>21.223391190791787</v>
      </c>
      <c r="AN211" s="1189">
        <f t="shared" si="103"/>
        <v>9.375E-2</v>
      </c>
      <c r="AO211" s="1189">
        <f t="shared" si="115"/>
        <v>5.1611289999999999</v>
      </c>
      <c r="AP211" s="1189">
        <f t="shared" si="104"/>
        <v>6.007371</v>
      </c>
      <c r="AQ211" s="1189">
        <f t="shared" si="105"/>
        <v>6.9689499999999988E-2</v>
      </c>
      <c r="AR211" s="1193">
        <f t="shared" si="100"/>
        <v>8.2540017805995785</v>
      </c>
      <c r="AS211" s="1194">
        <f t="shared" si="114"/>
        <v>3.6875</v>
      </c>
    </row>
    <row r="212" spans="1:45" ht="11.1" customHeight="1">
      <c r="A212" s="1188" t="s">
        <v>10971</v>
      </c>
      <c r="B212" s="1188" t="s">
        <v>10936</v>
      </c>
      <c r="C212" s="1188" t="s">
        <v>10936</v>
      </c>
      <c r="D212" s="1188" t="s">
        <v>10936</v>
      </c>
      <c r="E212" s="1188" t="s">
        <v>10936</v>
      </c>
      <c r="F212" s="1188" t="s">
        <v>10936</v>
      </c>
      <c r="G212" s="1189">
        <v>8.25</v>
      </c>
      <c r="H212" s="1189">
        <v>3.25</v>
      </c>
      <c r="I212" s="1190">
        <f t="shared" si="106"/>
        <v>153.52500000000001</v>
      </c>
      <c r="J212" s="1191">
        <f t="shared" si="118"/>
        <v>61623.673137935009</v>
      </c>
      <c r="K212" s="1191">
        <f t="shared" si="119"/>
        <v>91814.181988559547</v>
      </c>
      <c r="L212" s="1191">
        <f t="shared" si="120"/>
        <v>1866873.7936166739</v>
      </c>
      <c r="M212" s="1190">
        <f t="shared" si="107"/>
        <v>2.3988360754333455</v>
      </c>
      <c r="N212" s="1190">
        <f t="shared" si="108"/>
        <v>2.3459946769606121</v>
      </c>
      <c r="O212" s="1190">
        <f t="shared" si="109"/>
        <v>0.43094902218080805</v>
      </c>
      <c r="P212" s="1192">
        <f t="shared" si="116"/>
        <v>91814.181988559547</v>
      </c>
      <c r="Q212" s="1192">
        <f t="shared" si="97"/>
        <v>61623.673137935009</v>
      </c>
      <c r="R212" s="1192">
        <f t="shared" si="98"/>
        <v>104378.1485319761</v>
      </c>
      <c r="S212" s="1192">
        <f t="shared" si="99"/>
        <v>65236.342832485061</v>
      </c>
      <c r="T212" s="1192">
        <f t="shared" si="117"/>
        <v>1866873.7936166739</v>
      </c>
      <c r="U212" s="1192">
        <f t="shared" si="110"/>
        <v>3253531.3261869801</v>
      </c>
      <c r="V212" s="1189">
        <v>100000</v>
      </c>
      <c r="W212" s="1189">
        <v>62500</v>
      </c>
      <c r="X212" s="1189">
        <v>6.1779999999999999</v>
      </c>
      <c r="Y212" s="1189">
        <v>3</v>
      </c>
      <c r="Z212" s="1189">
        <v>5.5</v>
      </c>
      <c r="AA212" s="1189">
        <v>0.21537899999999999</v>
      </c>
      <c r="AB212" s="1189">
        <v>3.7999999999999999E-2</v>
      </c>
      <c r="AC212" s="1189">
        <v>6.5</v>
      </c>
      <c r="AD212" s="1189">
        <v>0.25</v>
      </c>
      <c r="AE212" s="1189">
        <v>30</v>
      </c>
      <c r="AF212" s="1193">
        <v>5.859375</v>
      </c>
      <c r="AG212" s="1193">
        <v>5.234375</v>
      </c>
      <c r="AH212" s="1189">
        <f t="shared" si="101"/>
        <v>2.7843125</v>
      </c>
      <c r="AI212" s="1189">
        <f t="shared" si="111"/>
        <v>3.6875</v>
      </c>
      <c r="AJ212" s="1189">
        <f t="shared" si="112"/>
        <v>20.048078491742476</v>
      </c>
      <c r="AK212" s="1189">
        <f t="shared" si="96"/>
        <v>18.668737936166739</v>
      </c>
      <c r="AL212" s="1189">
        <f t="shared" si="102"/>
        <v>0.17062899999999998</v>
      </c>
      <c r="AM212" s="1189">
        <f t="shared" si="113"/>
        <v>21.223391190791787</v>
      </c>
      <c r="AN212" s="1189">
        <f t="shared" si="103"/>
        <v>9.375E-2</v>
      </c>
      <c r="AO212" s="1189">
        <f t="shared" si="115"/>
        <v>5.1611289999999999</v>
      </c>
      <c r="AP212" s="1189">
        <f t="shared" si="104"/>
        <v>6.007371</v>
      </c>
      <c r="AQ212" s="1189">
        <f t="shared" si="105"/>
        <v>6.9689499999999988E-2</v>
      </c>
      <c r="AR212" s="1193">
        <f t="shared" si="100"/>
        <v>8.158801713128037</v>
      </c>
      <c r="AS212" s="1194">
        <f t="shared" si="114"/>
        <v>3.6647004282820093</v>
      </c>
    </row>
    <row r="213" spans="1:45" ht="11.1" customHeight="1">
      <c r="A213" s="1188" t="s">
        <v>10971</v>
      </c>
      <c r="B213" s="1188" t="s">
        <v>10936</v>
      </c>
      <c r="C213" s="1188" t="s">
        <v>10936</v>
      </c>
      <c r="D213" s="1188" t="s">
        <v>10936</v>
      </c>
      <c r="E213" s="1188" t="s">
        <v>10936</v>
      </c>
      <c r="F213" s="1188" t="s">
        <v>10936</v>
      </c>
      <c r="G213" s="1189">
        <v>8.5</v>
      </c>
      <c r="H213" s="1189">
        <v>2.5</v>
      </c>
      <c r="I213" s="1190">
        <f t="shared" si="106"/>
        <v>176.22</v>
      </c>
      <c r="J213" s="1191">
        <f t="shared" si="118"/>
        <v>72669.74363725436</v>
      </c>
      <c r="K213" s="1191">
        <f t="shared" si="119"/>
        <v>109428.09164537766</v>
      </c>
      <c r="L213" s="1191">
        <f t="shared" si="120"/>
        <v>2205576.7515818235</v>
      </c>
      <c r="M213" s="1190">
        <f t="shared" si="107"/>
        <v>2.5233614242474149</v>
      </c>
      <c r="N213" s="1190">
        <f t="shared" si="108"/>
        <v>2.6927938900765285</v>
      </c>
      <c r="O213" s="1190">
        <f t="shared" si="109"/>
        <v>0.25499942140876219</v>
      </c>
      <c r="P213" s="1192">
        <f t="shared" si="116"/>
        <v>109428.09164537766</v>
      </c>
      <c r="Q213" s="1192">
        <f t="shared" si="97"/>
        <v>72669.74363725436</v>
      </c>
      <c r="R213" s="1192">
        <f t="shared" si="98"/>
        <v>121615.73156773311</v>
      </c>
      <c r="S213" s="1192">
        <f t="shared" si="99"/>
        <v>76009.832229833191</v>
      </c>
      <c r="T213" s="1192">
        <f t="shared" si="117"/>
        <v>2205576.7515818235</v>
      </c>
      <c r="U213" s="1192">
        <f t="shared" si="110"/>
        <v>3582416.8071096609</v>
      </c>
      <c r="V213" s="1189">
        <v>100000</v>
      </c>
      <c r="W213" s="1189">
        <v>62500</v>
      </c>
      <c r="X213" s="1189">
        <v>6.1779999999999999</v>
      </c>
      <c r="Y213" s="1189">
        <v>3</v>
      </c>
      <c r="Z213" s="1189">
        <v>5.5</v>
      </c>
      <c r="AA213" s="1189">
        <v>0.21537899999999999</v>
      </c>
      <c r="AB213" s="1189">
        <v>3.7999999999999999E-2</v>
      </c>
      <c r="AC213" s="1189">
        <v>6.5</v>
      </c>
      <c r="AD213" s="1189">
        <v>0.25</v>
      </c>
      <c r="AE213" s="1189">
        <v>30</v>
      </c>
      <c r="AF213" s="1193">
        <v>5.859375</v>
      </c>
      <c r="AG213" s="1193">
        <v>5.234375</v>
      </c>
      <c r="AH213" s="1189">
        <f t="shared" si="101"/>
        <v>2.7843125</v>
      </c>
      <c r="AI213" s="1189">
        <f t="shared" si="111"/>
        <v>3.75</v>
      </c>
      <c r="AJ213" s="1189">
        <f t="shared" si="112"/>
        <v>23.435108071393973</v>
      </c>
      <c r="AK213" s="1189">
        <f t="shared" si="96"/>
        <v>22.055767515818236</v>
      </c>
      <c r="AL213" s="1189">
        <f t="shared" si="102"/>
        <v>0.17062899999999998</v>
      </c>
      <c r="AM213" s="1189">
        <f t="shared" si="113"/>
        <v>24.512246000018603</v>
      </c>
      <c r="AN213" s="1189">
        <f t="shared" si="103"/>
        <v>9.375E-2</v>
      </c>
      <c r="AO213" s="1189">
        <f t="shared" si="115"/>
        <v>5.1611289999999999</v>
      </c>
      <c r="AP213" s="1189">
        <f t="shared" si="104"/>
        <v>6.007371</v>
      </c>
      <c r="AQ213" s="1189">
        <f t="shared" si="105"/>
        <v>6.9689499999999988E-2</v>
      </c>
      <c r="AR213" s="1193">
        <f t="shared" si="100"/>
        <v>8.4189396834839592</v>
      </c>
      <c r="AS213" s="1194">
        <f t="shared" si="114"/>
        <v>3.7297349208709898</v>
      </c>
    </row>
    <row r="214" spans="1:45" ht="11.1" customHeight="1">
      <c r="A214" s="1188" t="s">
        <v>10971</v>
      </c>
      <c r="B214" s="1188" t="s">
        <v>10936</v>
      </c>
      <c r="C214" s="1188" t="s">
        <v>10936</v>
      </c>
      <c r="D214" s="1188" t="s">
        <v>10936</v>
      </c>
      <c r="E214" s="1188" t="s">
        <v>10936</v>
      </c>
      <c r="F214" s="1188" t="s">
        <v>10936</v>
      </c>
      <c r="G214" s="1189">
        <v>8.5</v>
      </c>
      <c r="H214" s="1189">
        <v>2.8125</v>
      </c>
      <c r="I214" s="1190">
        <f t="shared" si="106"/>
        <v>171.7873828125</v>
      </c>
      <c r="J214" s="1191">
        <f t="shared" si="118"/>
        <v>68397.896065465407</v>
      </c>
      <c r="K214" s="1191">
        <f t="shared" si="119"/>
        <v>102615.9361963363</v>
      </c>
      <c r="L214" s="1191">
        <f t="shared" si="120"/>
        <v>2075188.384611544</v>
      </c>
      <c r="M214" s="1190">
        <f t="shared" si="107"/>
        <v>2.5712069613159834</v>
      </c>
      <c r="N214" s="1190">
        <f t="shared" si="108"/>
        <v>2.625059668764826</v>
      </c>
      <c r="O214" s="1190">
        <f t="shared" si="109"/>
        <v>0.32273364272046462</v>
      </c>
      <c r="P214" s="1192">
        <f t="shared" si="116"/>
        <v>102615.9361963363</v>
      </c>
      <c r="Q214" s="1192">
        <f t="shared" si="97"/>
        <v>68397.896065465407</v>
      </c>
      <c r="R214" s="1192">
        <f t="shared" si="98"/>
        <v>121210.5411835976</v>
      </c>
      <c r="S214" s="1192">
        <f t="shared" si="99"/>
        <v>75756.588239748497</v>
      </c>
      <c r="T214" s="1192">
        <f t="shared" si="117"/>
        <v>2075188.384611544</v>
      </c>
      <c r="U214" s="1192">
        <f t="shared" si="110"/>
        <v>3582416.8071096609</v>
      </c>
      <c r="V214" s="1189">
        <v>100000</v>
      </c>
      <c r="W214" s="1189">
        <v>62500</v>
      </c>
      <c r="X214" s="1189">
        <v>6.1779999999999999</v>
      </c>
      <c r="Y214" s="1189">
        <v>3</v>
      </c>
      <c r="Z214" s="1189">
        <v>5.5</v>
      </c>
      <c r="AA214" s="1189">
        <v>0.21537899999999999</v>
      </c>
      <c r="AB214" s="1189">
        <v>3.7999999999999999E-2</v>
      </c>
      <c r="AC214" s="1189">
        <v>6.5</v>
      </c>
      <c r="AD214" s="1189">
        <v>0.25</v>
      </c>
      <c r="AE214" s="1189">
        <v>30</v>
      </c>
      <c r="AF214" s="1193">
        <v>5.859375</v>
      </c>
      <c r="AG214" s="1193">
        <v>5.234375</v>
      </c>
      <c r="AH214" s="1189">
        <f t="shared" si="101"/>
        <v>2.7843125</v>
      </c>
      <c r="AI214" s="1189">
        <f t="shared" si="111"/>
        <v>3.75</v>
      </c>
      <c r="AJ214" s="1189">
        <f t="shared" si="112"/>
        <v>22.131224401691178</v>
      </c>
      <c r="AK214" s="1189">
        <f t="shared" si="96"/>
        <v>20.75188384611544</v>
      </c>
      <c r="AL214" s="1189">
        <f t="shared" si="102"/>
        <v>0.17062899999999998</v>
      </c>
      <c r="AM214" s="1189">
        <f t="shared" si="113"/>
        <v>24.512246000018603</v>
      </c>
      <c r="AN214" s="1189">
        <f t="shared" si="103"/>
        <v>9.375E-2</v>
      </c>
      <c r="AO214" s="1189">
        <f t="shared" si="115"/>
        <v>5.1611289999999999</v>
      </c>
      <c r="AP214" s="1189">
        <f t="shared" si="104"/>
        <v>6.007371</v>
      </c>
      <c r="AQ214" s="1189">
        <f t="shared" si="105"/>
        <v>6.9689499999999988E-2</v>
      </c>
      <c r="AR214" s="1193">
        <f t="shared" si="100"/>
        <v>8.3197589594976247</v>
      </c>
      <c r="AS214" s="1194">
        <f t="shared" si="114"/>
        <v>3.7049397398744062</v>
      </c>
    </row>
    <row r="215" spans="1:45" ht="11.1" customHeight="1">
      <c r="A215" s="1188" t="s">
        <v>10971</v>
      </c>
      <c r="B215" s="1188" t="s">
        <v>10936</v>
      </c>
      <c r="C215" s="1188" t="s">
        <v>10936</v>
      </c>
      <c r="D215" s="1188" t="s">
        <v>10936</v>
      </c>
      <c r="E215" s="1188" t="s">
        <v>10936</v>
      </c>
      <c r="F215" s="1188" t="s">
        <v>10936</v>
      </c>
      <c r="G215" s="1189">
        <v>8.5</v>
      </c>
      <c r="H215" s="1189">
        <v>3</v>
      </c>
      <c r="I215" s="1190">
        <f t="shared" si="106"/>
        <v>168.8775</v>
      </c>
      <c r="J215" s="1191">
        <f t="shared" si="118"/>
        <v>65606.76633096252</v>
      </c>
      <c r="K215" s="1191">
        <f t="shared" si="119"/>
        <v>98165.245545077414</v>
      </c>
      <c r="L215" s="1191">
        <f t="shared" si="120"/>
        <v>1989592.2566475254</v>
      </c>
      <c r="M215" s="1190">
        <f t="shared" si="107"/>
        <v>2.6100039471871406</v>
      </c>
      <c r="N215" s="1190">
        <f t="shared" si="108"/>
        <v>2.5805941446566734</v>
      </c>
      <c r="O215" s="1190">
        <f t="shared" si="109"/>
        <v>0.36719916682861747</v>
      </c>
      <c r="P215" s="1192">
        <f t="shared" si="116"/>
        <v>98165.245545077414</v>
      </c>
      <c r="Q215" s="1192">
        <f t="shared" si="97"/>
        <v>65606.76633096252</v>
      </c>
      <c r="R215" s="1192">
        <f t="shared" si="98"/>
        <v>120941.89849269491</v>
      </c>
      <c r="S215" s="1192">
        <f t="shared" si="99"/>
        <v>75588.686557934314</v>
      </c>
      <c r="T215" s="1192">
        <f t="shared" si="117"/>
        <v>1989592.2566475254</v>
      </c>
      <c r="U215" s="1192">
        <f t="shared" si="110"/>
        <v>3582416.8071096609</v>
      </c>
      <c r="V215" s="1189">
        <v>100000</v>
      </c>
      <c r="W215" s="1189">
        <v>62500</v>
      </c>
      <c r="X215" s="1189">
        <v>6.1779999999999999</v>
      </c>
      <c r="Y215" s="1189">
        <v>3</v>
      </c>
      <c r="Z215" s="1189">
        <v>5.5</v>
      </c>
      <c r="AA215" s="1189">
        <v>0.21537899999999999</v>
      </c>
      <c r="AB215" s="1189">
        <v>3.7999999999999999E-2</v>
      </c>
      <c r="AC215" s="1189">
        <v>6.5</v>
      </c>
      <c r="AD215" s="1189">
        <v>0.25</v>
      </c>
      <c r="AE215" s="1189">
        <v>30</v>
      </c>
      <c r="AF215" s="1193">
        <v>5.859375</v>
      </c>
      <c r="AG215" s="1193">
        <v>5.234375</v>
      </c>
      <c r="AH215" s="1189">
        <f t="shared" si="101"/>
        <v>2.7843125</v>
      </c>
      <c r="AI215" s="1189">
        <f t="shared" si="111"/>
        <v>3.75</v>
      </c>
      <c r="AJ215" s="1189">
        <f t="shared" si="112"/>
        <v>21.27526312205099</v>
      </c>
      <c r="AK215" s="1189">
        <f t="shared" si="96"/>
        <v>19.895922566475253</v>
      </c>
      <c r="AL215" s="1189">
        <f t="shared" si="102"/>
        <v>0.17062899999999998</v>
      </c>
      <c r="AM215" s="1189">
        <f t="shared" si="113"/>
        <v>24.512246000018603</v>
      </c>
      <c r="AN215" s="1189">
        <f t="shared" si="103"/>
        <v>9.375E-2</v>
      </c>
      <c r="AO215" s="1189">
        <f t="shared" si="115"/>
        <v>5.1611289999999999</v>
      </c>
      <c r="AP215" s="1189">
        <f t="shared" si="104"/>
        <v>6.007371</v>
      </c>
      <c r="AQ215" s="1189">
        <f t="shared" si="105"/>
        <v>6.9689499999999988E-2</v>
      </c>
      <c r="AR215" s="1193">
        <f t="shared" si="100"/>
        <v>8.2540017805995785</v>
      </c>
      <c r="AS215" s="1194">
        <f t="shared" si="114"/>
        <v>3.6885004451498946</v>
      </c>
    </row>
    <row r="216" spans="1:45" ht="11.1" customHeight="1">
      <c r="A216" s="1188" t="s">
        <v>10971</v>
      </c>
      <c r="B216" s="1188" t="s">
        <v>10936</v>
      </c>
      <c r="C216" s="1188" t="s">
        <v>10936</v>
      </c>
      <c r="D216" s="1188" t="s">
        <v>10936</v>
      </c>
      <c r="E216" s="1188" t="s">
        <v>10936</v>
      </c>
      <c r="F216" s="1188" t="s">
        <v>10936</v>
      </c>
      <c r="G216" s="1189">
        <v>8.5</v>
      </c>
      <c r="H216" s="1189">
        <v>3.25</v>
      </c>
      <c r="I216" s="1190">
        <f t="shared" si="106"/>
        <v>164.705625</v>
      </c>
      <c r="J216" s="1191">
        <f t="shared" si="118"/>
        <v>61623.673137935009</v>
      </c>
      <c r="K216" s="1191">
        <f t="shared" si="119"/>
        <v>91814.181988559547</v>
      </c>
      <c r="L216" s="1191">
        <f t="shared" si="120"/>
        <v>1866873.7936166739</v>
      </c>
      <c r="M216" s="1190">
        <f t="shared" si="107"/>
        <v>2.6769988337120734</v>
      </c>
      <c r="N216" s="1190">
        <f t="shared" si="108"/>
        <v>2.5168442893044825</v>
      </c>
      <c r="O216" s="1190">
        <f t="shared" si="109"/>
        <v>0.43094902218080805</v>
      </c>
      <c r="P216" s="1192">
        <f t="shared" si="116"/>
        <v>91814.181988559547</v>
      </c>
      <c r="Q216" s="1192">
        <f t="shared" si="97"/>
        <v>61623.673137935009</v>
      </c>
      <c r="R216" s="1192">
        <f t="shared" si="98"/>
        <v>120552.97058051477</v>
      </c>
      <c r="S216" s="1192">
        <f t="shared" si="99"/>
        <v>75345.606612821735</v>
      </c>
      <c r="T216" s="1192">
        <f t="shared" si="117"/>
        <v>1866873.7936166739</v>
      </c>
      <c r="U216" s="1192">
        <f t="shared" si="110"/>
        <v>3582416.8071096609</v>
      </c>
      <c r="V216" s="1189">
        <v>100000</v>
      </c>
      <c r="W216" s="1189">
        <v>62500</v>
      </c>
      <c r="X216" s="1189">
        <v>6.1779999999999999</v>
      </c>
      <c r="Y216" s="1189">
        <v>3</v>
      </c>
      <c r="Z216" s="1189">
        <v>5.5</v>
      </c>
      <c r="AA216" s="1189">
        <v>0.21537899999999999</v>
      </c>
      <c r="AB216" s="1189">
        <v>3.7999999999999999E-2</v>
      </c>
      <c r="AC216" s="1189">
        <v>6.5</v>
      </c>
      <c r="AD216" s="1189">
        <v>0.25</v>
      </c>
      <c r="AE216" s="1189">
        <v>30</v>
      </c>
      <c r="AF216" s="1193">
        <v>5.859375</v>
      </c>
      <c r="AG216" s="1193">
        <v>5.234375</v>
      </c>
      <c r="AH216" s="1189">
        <f t="shared" si="101"/>
        <v>2.7843125</v>
      </c>
      <c r="AI216" s="1189">
        <f t="shared" si="111"/>
        <v>3.75</v>
      </c>
      <c r="AJ216" s="1189">
        <f t="shared" si="112"/>
        <v>20.048078491742476</v>
      </c>
      <c r="AK216" s="1189">
        <f t="shared" si="96"/>
        <v>18.668737936166739</v>
      </c>
      <c r="AL216" s="1189">
        <f t="shared" si="102"/>
        <v>0.17062899999999998</v>
      </c>
      <c r="AM216" s="1189">
        <f t="shared" si="113"/>
        <v>24.512246000018603</v>
      </c>
      <c r="AN216" s="1189">
        <f t="shared" si="103"/>
        <v>9.375E-2</v>
      </c>
      <c r="AO216" s="1189">
        <f t="shared" si="115"/>
        <v>5.1611289999999999</v>
      </c>
      <c r="AP216" s="1189">
        <f t="shared" si="104"/>
        <v>6.007371</v>
      </c>
      <c r="AQ216" s="1189">
        <f t="shared" si="105"/>
        <v>6.9689499999999988E-2</v>
      </c>
      <c r="AR216" s="1193">
        <f t="shared" si="100"/>
        <v>8.158801713128037</v>
      </c>
      <c r="AS216" s="1194">
        <f t="shared" si="114"/>
        <v>3.6647004282820093</v>
      </c>
    </row>
    <row r="217" spans="1:45" ht="11.1" customHeight="1">
      <c r="A217" s="1188" t="s">
        <v>10971</v>
      </c>
      <c r="B217" s="1188" t="s">
        <v>10936</v>
      </c>
      <c r="C217" s="1188" t="s">
        <v>10936</v>
      </c>
      <c r="D217" s="1188" t="s">
        <v>10936</v>
      </c>
      <c r="E217" s="1188" t="s">
        <v>10936</v>
      </c>
      <c r="F217" s="1188" t="s">
        <v>10936</v>
      </c>
      <c r="G217" s="1189">
        <v>8.75</v>
      </c>
      <c r="H217" s="1189">
        <v>2.5</v>
      </c>
      <c r="I217" s="1190">
        <f t="shared" si="106"/>
        <v>187.734375</v>
      </c>
      <c r="J217" s="1191">
        <f t="shared" si="118"/>
        <v>72669.74363725436</v>
      </c>
      <c r="K217" s="1191">
        <f t="shared" si="119"/>
        <v>109428.09164537766</v>
      </c>
      <c r="L217" s="1191">
        <f t="shared" si="120"/>
        <v>2205576.7515818235</v>
      </c>
      <c r="M217" s="1190">
        <f t="shared" si="107"/>
        <v>2.8000299134843147</v>
      </c>
      <c r="N217" s="1190">
        <f t="shared" si="108"/>
        <v>2.8687434908485745</v>
      </c>
      <c r="O217" s="1190">
        <f t="shared" si="109"/>
        <v>0.25499942140876219</v>
      </c>
      <c r="P217" s="1192">
        <f t="shared" si="116"/>
        <v>109428.09164537766</v>
      </c>
      <c r="Q217" s="1192">
        <f t="shared" si="97"/>
        <v>72669.74363725436</v>
      </c>
      <c r="R217" s="1192">
        <f t="shared" si="98"/>
        <v>138420.23329191437</v>
      </c>
      <c r="S217" s="1192">
        <f t="shared" si="99"/>
        <v>86512.64580744649</v>
      </c>
      <c r="T217" s="1192">
        <f t="shared" si="117"/>
        <v>2205576.7515818235</v>
      </c>
      <c r="U217" s="1192">
        <f t="shared" si="110"/>
        <v>3921119.7650748105</v>
      </c>
      <c r="V217" s="1189">
        <v>100000</v>
      </c>
      <c r="W217" s="1189">
        <v>62500</v>
      </c>
      <c r="X217" s="1189">
        <v>6.1779999999999999</v>
      </c>
      <c r="Y217" s="1189">
        <v>3</v>
      </c>
      <c r="Z217" s="1189">
        <v>5.5</v>
      </c>
      <c r="AA217" s="1189">
        <v>0.21537899999999999</v>
      </c>
      <c r="AB217" s="1189">
        <v>3.7999999999999999E-2</v>
      </c>
      <c r="AC217" s="1189">
        <v>6.5</v>
      </c>
      <c r="AD217" s="1189">
        <v>0.25</v>
      </c>
      <c r="AE217" s="1189">
        <v>30</v>
      </c>
      <c r="AF217" s="1193">
        <v>5.859375</v>
      </c>
      <c r="AG217" s="1193">
        <v>5.234375</v>
      </c>
      <c r="AH217" s="1189">
        <f t="shared" si="101"/>
        <v>2.7843125</v>
      </c>
      <c r="AI217" s="1189">
        <f t="shared" si="111"/>
        <v>3.8125</v>
      </c>
      <c r="AJ217" s="1189">
        <f t="shared" si="112"/>
        <v>23.435108071393973</v>
      </c>
      <c r="AK217" s="1189">
        <f t="shared" si="96"/>
        <v>22.055767515818236</v>
      </c>
      <c r="AL217" s="1189">
        <f t="shared" si="102"/>
        <v>0.17062899999999998</v>
      </c>
      <c r="AM217" s="1189">
        <f t="shared" si="113"/>
        <v>27.8992755796701</v>
      </c>
      <c r="AN217" s="1189">
        <f t="shared" si="103"/>
        <v>9.375E-2</v>
      </c>
      <c r="AO217" s="1189">
        <f t="shared" si="115"/>
        <v>5.1611289999999999</v>
      </c>
      <c r="AP217" s="1189">
        <f t="shared" si="104"/>
        <v>6.007371</v>
      </c>
      <c r="AQ217" s="1189">
        <f t="shared" si="105"/>
        <v>6.9689499999999988E-2</v>
      </c>
      <c r="AR217" s="1193">
        <f t="shared" si="100"/>
        <v>8.4189396834839592</v>
      </c>
      <c r="AS217" s="1194">
        <f t="shared" si="114"/>
        <v>3.7297349208709898</v>
      </c>
    </row>
    <row r="218" spans="1:45" ht="11.1" customHeight="1">
      <c r="A218" s="1188" t="s">
        <v>10971</v>
      </c>
      <c r="B218" s="1188" t="s">
        <v>10936</v>
      </c>
      <c r="C218" s="1188" t="s">
        <v>10936</v>
      </c>
      <c r="D218" s="1188" t="s">
        <v>10936</v>
      </c>
      <c r="E218" s="1188" t="s">
        <v>10936</v>
      </c>
      <c r="F218" s="1188" t="s">
        <v>10936</v>
      </c>
      <c r="G218" s="1189">
        <v>8.75</v>
      </c>
      <c r="H218" s="1189">
        <v>2.8125</v>
      </c>
      <c r="I218" s="1190">
        <f t="shared" si="106"/>
        <v>183.3017578125</v>
      </c>
      <c r="J218" s="1191">
        <f t="shared" si="118"/>
        <v>68397.896065465407</v>
      </c>
      <c r="K218" s="1191">
        <f t="shared" si="119"/>
        <v>102615.9361963363</v>
      </c>
      <c r="L218" s="1191">
        <f t="shared" si="120"/>
        <v>2075188.384611544</v>
      </c>
      <c r="M218" s="1190">
        <f t="shared" si="107"/>
        <v>2.8531213706697121</v>
      </c>
      <c r="N218" s="1190">
        <f t="shared" si="108"/>
        <v>2.8010092695368716</v>
      </c>
      <c r="O218" s="1190">
        <f t="shared" si="109"/>
        <v>0.32273364272046462</v>
      </c>
      <c r="P218" s="1192">
        <f t="shared" si="116"/>
        <v>102615.9361963363</v>
      </c>
      <c r="Q218" s="1192">
        <f t="shared" si="97"/>
        <v>68397.896065465407</v>
      </c>
      <c r="R218" s="1192">
        <f t="shared" si="98"/>
        <v>137959.05490013337</v>
      </c>
      <c r="S218" s="1192">
        <f t="shared" si="99"/>
        <v>86224.409312583361</v>
      </c>
      <c r="T218" s="1192">
        <f t="shared" si="117"/>
        <v>2075188.384611544</v>
      </c>
      <c r="U218" s="1192">
        <f t="shared" si="110"/>
        <v>3921119.7650748105</v>
      </c>
      <c r="V218" s="1189">
        <v>100000</v>
      </c>
      <c r="W218" s="1189">
        <v>62500</v>
      </c>
      <c r="X218" s="1189">
        <v>6.1779999999999999</v>
      </c>
      <c r="Y218" s="1189">
        <v>3</v>
      </c>
      <c r="Z218" s="1189">
        <v>5.5</v>
      </c>
      <c r="AA218" s="1189">
        <v>0.21537899999999999</v>
      </c>
      <c r="AB218" s="1189">
        <v>3.7999999999999999E-2</v>
      </c>
      <c r="AC218" s="1189">
        <v>6.5</v>
      </c>
      <c r="AD218" s="1189">
        <v>0.25</v>
      </c>
      <c r="AE218" s="1189">
        <v>30</v>
      </c>
      <c r="AF218" s="1193">
        <v>5.859375</v>
      </c>
      <c r="AG218" s="1193">
        <v>5.234375</v>
      </c>
      <c r="AH218" s="1189">
        <f t="shared" si="101"/>
        <v>2.7843125</v>
      </c>
      <c r="AI218" s="1189">
        <f t="shared" si="111"/>
        <v>3.8125</v>
      </c>
      <c r="AJ218" s="1189">
        <f t="shared" si="112"/>
        <v>22.131224401691178</v>
      </c>
      <c r="AK218" s="1189">
        <f t="shared" si="96"/>
        <v>20.75188384611544</v>
      </c>
      <c r="AL218" s="1189">
        <f t="shared" si="102"/>
        <v>0.17062899999999998</v>
      </c>
      <c r="AM218" s="1189">
        <f t="shared" si="113"/>
        <v>27.8992755796701</v>
      </c>
      <c r="AN218" s="1189">
        <f t="shared" si="103"/>
        <v>9.375E-2</v>
      </c>
      <c r="AO218" s="1189">
        <f t="shared" si="115"/>
        <v>5.1611289999999999</v>
      </c>
      <c r="AP218" s="1189">
        <f t="shared" si="104"/>
        <v>6.007371</v>
      </c>
      <c r="AQ218" s="1189">
        <f t="shared" si="105"/>
        <v>6.9689499999999988E-2</v>
      </c>
      <c r="AR218" s="1193">
        <f t="shared" si="100"/>
        <v>8.3197589594976247</v>
      </c>
      <c r="AS218" s="1194">
        <f t="shared" si="114"/>
        <v>3.7049397398744062</v>
      </c>
    </row>
    <row r="219" spans="1:45" ht="11.1" customHeight="1">
      <c r="A219" s="1188" t="s">
        <v>10971</v>
      </c>
      <c r="B219" s="1188" t="s">
        <v>10936</v>
      </c>
      <c r="C219" s="1188" t="s">
        <v>10936</v>
      </c>
      <c r="D219" s="1188" t="s">
        <v>10936</v>
      </c>
      <c r="E219" s="1188" t="s">
        <v>10936</v>
      </c>
      <c r="F219" s="1188" t="s">
        <v>10936</v>
      </c>
      <c r="G219" s="1189">
        <v>8.75</v>
      </c>
      <c r="H219" s="1189">
        <v>3</v>
      </c>
      <c r="I219" s="1190">
        <f t="shared" si="106"/>
        <v>180.391875</v>
      </c>
      <c r="J219" s="1191">
        <f t="shared" si="118"/>
        <v>65606.76633096252</v>
      </c>
      <c r="K219" s="1191">
        <f t="shared" si="119"/>
        <v>98165.245545077414</v>
      </c>
      <c r="L219" s="1191">
        <f t="shared" si="120"/>
        <v>1989592.2566475254</v>
      </c>
      <c r="M219" s="1190">
        <f t="shared" si="107"/>
        <v>2.8961721678913852</v>
      </c>
      <c r="N219" s="1190">
        <f t="shared" si="108"/>
        <v>2.7565437454287189</v>
      </c>
      <c r="O219" s="1190">
        <f t="shared" si="109"/>
        <v>0.36719916682861747</v>
      </c>
      <c r="P219" s="1192">
        <f t="shared" si="116"/>
        <v>98165.245545077414</v>
      </c>
      <c r="Q219" s="1192">
        <f t="shared" si="97"/>
        <v>65606.76633096252</v>
      </c>
      <c r="R219" s="1192">
        <f t="shared" si="98"/>
        <v>137653.29195756366</v>
      </c>
      <c r="S219" s="1192">
        <f t="shared" si="99"/>
        <v>86033.307473477296</v>
      </c>
      <c r="T219" s="1192">
        <f t="shared" si="117"/>
        <v>1989592.2566475254</v>
      </c>
      <c r="U219" s="1192">
        <f t="shared" si="110"/>
        <v>3921119.7650748105</v>
      </c>
      <c r="V219" s="1189">
        <v>100000</v>
      </c>
      <c r="W219" s="1189">
        <v>62500</v>
      </c>
      <c r="X219" s="1189">
        <v>6.1779999999999999</v>
      </c>
      <c r="Y219" s="1189">
        <v>3</v>
      </c>
      <c r="Z219" s="1189">
        <v>5.5</v>
      </c>
      <c r="AA219" s="1189">
        <v>0.21537899999999999</v>
      </c>
      <c r="AB219" s="1189">
        <v>3.7999999999999999E-2</v>
      </c>
      <c r="AC219" s="1189">
        <v>6.5</v>
      </c>
      <c r="AD219" s="1189">
        <v>0.25</v>
      </c>
      <c r="AE219" s="1189">
        <v>30</v>
      </c>
      <c r="AF219" s="1193">
        <v>5.859375</v>
      </c>
      <c r="AG219" s="1193">
        <v>5.234375</v>
      </c>
      <c r="AH219" s="1189">
        <f t="shared" si="101"/>
        <v>2.7843125</v>
      </c>
      <c r="AI219" s="1189">
        <f t="shared" si="111"/>
        <v>3.8125</v>
      </c>
      <c r="AJ219" s="1189">
        <f t="shared" si="112"/>
        <v>21.27526312205099</v>
      </c>
      <c r="AK219" s="1189">
        <f t="shared" si="96"/>
        <v>19.895922566475253</v>
      </c>
      <c r="AL219" s="1189">
        <f t="shared" si="102"/>
        <v>0.17062899999999998</v>
      </c>
      <c r="AM219" s="1189">
        <f t="shared" si="113"/>
        <v>27.8992755796701</v>
      </c>
      <c r="AN219" s="1189">
        <f t="shared" si="103"/>
        <v>9.375E-2</v>
      </c>
      <c r="AO219" s="1189">
        <f t="shared" si="115"/>
        <v>5.1611289999999999</v>
      </c>
      <c r="AP219" s="1189">
        <f t="shared" si="104"/>
        <v>6.007371</v>
      </c>
      <c r="AQ219" s="1189">
        <f t="shared" si="105"/>
        <v>6.9689499999999988E-2</v>
      </c>
      <c r="AR219" s="1193">
        <f t="shared" si="100"/>
        <v>8.2540017805995785</v>
      </c>
      <c r="AS219" s="1194">
        <f t="shared" si="114"/>
        <v>3.6885004451498946</v>
      </c>
    </row>
    <row r="220" spans="1:45" ht="11.1" customHeight="1">
      <c r="A220" s="1188" t="s">
        <v>10971</v>
      </c>
      <c r="B220" s="1188" t="s">
        <v>10936</v>
      </c>
      <c r="C220" s="1188" t="s">
        <v>10936</v>
      </c>
      <c r="D220" s="1188" t="s">
        <v>10936</v>
      </c>
      <c r="E220" s="1188" t="s">
        <v>10936</v>
      </c>
      <c r="F220" s="1188" t="s">
        <v>10936</v>
      </c>
      <c r="G220" s="1189">
        <v>8.75</v>
      </c>
      <c r="H220" s="1189">
        <v>3.25</v>
      </c>
      <c r="I220" s="1190">
        <f t="shared" si="106"/>
        <v>176.22</v>
      </c>
      <c r="J220" s="1191">
        <f t="shared" si="118"/>
        <v>61623.673137935009</v>
      </c>
      <c r="K220" s="1191">
        <f t="shared" si="119"/>
        <v>91814.181988559547</v>
      </c>
      <c r="L220" s="1191">
        <f t="shared" si="120"/>
        <v>1866873.7936166739</v>
      </c>
      <c r="M220" s="1190">
        <f t="shared" si="107"/>
        <v>2.9705125634121128</v>
      </c>
      <c r="N220" s="1190">
        <f t="shared" si="108"/>
        <v>2.6927938900765285</v>
      </c>
      <c r="O220" s="1190">
        <f t="shared" si="109"/>
        <v>0.43094902218080805</v>
      </c>
      <c r="P220" s="1192">
        <f t="shared" si="116"/>
        <v>91814.181988559547</v>
      </c>
      <c r="Q220" s="1192">
        <f t="shared" si="97"/>
        <v>61623.673137935009</v>
      </c>
      <c r="R220" s="1192">
        <f t="shared" si="98"/>
        <v>137210.62313796504</v>
      </c>
      <c r="S220" s="1192">
        <f t="shared" si="99"/>
        <v>85756.639461228158</v>
      </c>
      <c r="T220" s="1192">
        <f t="shared" si="117"/>
        <v>1866873.7936166739</v>
      </c>
      <c r="U220" s="1192">
        <f t="shared" si="110"/>
        <v>3921119.7650748105</v>
      </c>
      <c r="V220" s="1189">
        <v>100000</v>
      </c>
      <c r="W220" s="1189">
        <v>62500</v>
      </c>
      <c r="X220" s="1189">
        <v>6.1779999999999999</v>
      </c>
      <c r="Y220" s="1189">
        <v>3</v>
      </c>
      <c r="Z220" s="1189">
        <v>5.5</v>
      </c>
      <c r="AA220" s="1189">
        <v>0.21537899999999999</v>
      </c>
      <c r="AB220" s="1189">
        <v>3.7999999999999999E-2</v>
      </c>
      <c r="AC220" s="1189">
        <v>6.5</v>
      </c>
      <c r="AD220" s="1189">
        <v>0.25</v>
      </c>
      <c r="AE220" s="1189">
        <v>30</v>
      </c>
      <c r="AF220" s="1193">
        <v>5.859375</v>
      </c>
      <c r="AG220" s="1193">
        <v>5.234375</v>
      </c>
      <c r="AH220" s="1189">
        <f t="shared" si="101"/>
        <v>2.7843125</v>
      </c>
      <c r="AI220" s="1189">
        <f t="shared" si="111"/>
        <v>3.8125</v>
      </c>
      <c r="AJ220" s="1189">
        <f t="shared" si="112"/>
        <v>20.048078491742476</v>
      </c>
      <c r="AK220" s="1189">
        <f t="shared" si="96"/>
        <v>18.668737936166739</v>
      </c>
      <c r="AL220" s="1189">
        <f t="shared" si="102"/>
        <v>0.17062899999999998</v>
      </c>
      <c r="AM220" s="1189">
        <f t="shared" si="113"/>
        <v>27.8992755796701</v>
      </c>
      <c r="AN220" s="1189">
        <f t="shared" si="103"/>
        <v>9.375E-2</v>
      </c>
      <c r="AO220" s="1189">
        <f t="shared" si="115"/>
        <v>5.1611289999999999</v>
      </c>
      <c r="AP220" s="1189">
        <f t="shared" si="104"/>
        <v>6.007371</v>
      </c>
      <c r="AQ220" s="1189">
        <f t="shared" si="105"/>
        <v>6.9689499999999988E-2</v>
      </c>
      <c r="AR220" s="1193">
        <f t="shared" si="100"/>
        <v>8.158801713128037</v>
      </c>
      <c r="AS220" s="1194">
        <f t="shared" si="114"/>
        <v>3.6647004282820093</v>
      </c>
    </row>
    <row r="221" spans="1:45" ht="11.1" customHeight="1">
      <c r="A221" s="1188" t="s">
        <v>10971</v>
      </c>
      <c r="B221" s="1188" t="s">
        <v>10936</v>
      </c>
      <c r="C221" s="1188" t="s">
        <v>10936</v>
      </c>
      <c r="D221" s="1188" t="s">
        <v>10936</v>
      </c>
      <c r="E221" s="1188" t="s">
        <v>10936</v>
      </c>
      <c r="F221" s="1188" t="s">
        <v>10936</v>
      </c>
      <c r="G221" s="1189">
        <v>9</v>
      </c>
      <c r="H221" s="1189">
        <v>2.5</v>
      </c>
      <c r="I221" s="1190">
        <f t="shared" si="106"/>
        <v>199.58249999999998</v>
      </c>
      <c r="J221" s="1191">
        <f t="shared" si="118"/>
        <v>72669.74363725436</v>
      </c>
      <c r="K221" s="1191">
        <f t="shared" si="119"/>
        <v>109428.09164537766</v>
      </c>
      <c r="L221" s="1191">
        <f t="shared" si="120"/>
        <v>2205576.7515818235</v>
      </c>
      <c r="M221" s="1190">
        <f t="shared" si="107"/>
        <v>3.0916714389408293</v>
      </c>
      <c r="N221" s="1190">
        <f t="shared" si="108"/>
        <v>3.0497930800487953</v>
      </c>
      <c r="O221" s="1190">
        <f t="shared" si="109"/>
        <v>0.25499942140876219</v>
      </c>
      <c r="P221" s="1192">
        <f t="shared" si="116"/>
        <v>109428.09164537766</v>
      </c>
      <c r="Q221" s="1192">
        <f t="shared" si="97"/>
        <v>72669.74363725436</v>
      </c>
      <c r="R221" s="1192">
        <f t="shared" si="98"/>
        <v>155711.82202259367</v>
      </c>
      <c r="S221" s="1192">
        <f t="shared" si="99"/>
        <v>97319.888764121046</v>
      </c>
      <c r="T221" s="1192">
        <f t="shared" si="117"/>
        <v>2205576.7515818235</v>
      </c>
      <c r="U221" s="1192">
        <f t="shared" si="110"/>
        <v>4269640.2000824278</v>
      </c>
      <c r="V221" s="1189">
        <v>100000</v>
      </c>
      <c r="W221" s="1189">
        <v>62500</v>
      </c>
      <c r="X221" s="1189">
        <v>6.1779999999999999</v>
      </c>
      <c r="Y221" s="1189">
        <v>3</v>
      </c>
      <c r="Z221" s="1189">
        <v>5.5</v>
      </c>
      <c r="AA221" s="1189">
        <v>0.21537899999999999</v>
      </c>
      <c r="AB221" s="1189">
        <v>3.7999999999999999E-2</v>
      </c>
      <c r="AC221" s="1189">
        <v>6.5</v>
      </c>
      <c r="AD221" s="1189">
        <v>0.25</v>
      </c>
      <c r="AE221" s="1189">
        <v>30</v>
      </c>
      <c r="AF221" s="1193">
        <v>5.859375</v>
      </c>
      <c r="AG221" s="1193">
        <v>5.234375</v>
      </c>
      <c r="AH221" s="1189">
        <f t="shared" si="101"/>
        <v>2.7843125</v>
      </c>
      <c r="AI221" s="1189">
        <f t="shared" si="111"/>
        <v>3.875</v>
      </c>
      <c r="AJ221" s="1189">
        <f t="shared" si="112"/>
        <v>23.435108071393973</v>
      </c>
      <c r="AK221" s="1189">
        <f t="shared" si="96"/>
        <v>22.055767515818236</v>
      </c>
      <c r="AL221" s="1189">
        <f t="shared" si="102"/>
        <v>0.17062899999999998</v>
      </c>
      <c r="AM221" s="1189">
        <f t="shared" si="113"/>
        <v>31.384479929746277</v>
      </c>
      <c r="AN221" s="1189">
        <f t="shared" si="103"/>
        <v>9.375E-2</v>
      </c>
      <c r="AO221" s="1189">
        <f t="shared" si="115"/>
        <v>5.1611289999999999</v>
      </c>
      <c r="AP221" s="1189">
        <f t="shared" si="104"/>
        <v>6.007371</v>
      </c>
      <c r="AQ221" s="1189">
        <f t="shared" si="105"/>
        <v>6.9689499999999988E-2</v>
      </c>
      <c r="AR221" s="1193">
        <f t="shared" si="100"/>
        <v>8.4189396834839592</v>
      </c>
      <c r="AS221" s="1194">
        <f t="shared" si="114"/>
        <v>3.7297349208709898</v>
      </c>
    </row>
    <row r="222" spans="1:45" ht="11.1" customHeight="1">
      <c r="A222" s="1188" t="s">
        <v>10971</v>
      </c>
      <c r="B222" s="1188" t="s">
        <v>10936</v>
      </c>
      <c r="C222" s="1188" t="s">
        <v>10936</v>
      </c>
      <c r="D222" s="1188" t="s">
        <v>10936</v>
      </c>
      <c r="E222" s="1188" t="s">
        <v>10936</v>
      </c>
      <c r="F222" s="1188" t="s">
        <v>10936</v>
      </c>
      <c r="G222" s="1189">
        <v>9</v>
      </c>
      <c r="H222" s="1189">
        <v>2.8125</v>
      </c>
      <c r="I222" s="1190">
        <f t="shared" si="106"/>
        <v>195.14988281249998</v>
      </c>
      <c r="J222" s="1191">
        <f t="shared" si="118"/>
        <v>68397.896065465407</v>
      </c>
      <c r="K222" s="1191">
        <f t="shared" si="119"/>
        <v>102615.9361963363</v>
      </c>
      <c r="L222" s="1191">
        <f t="shared" si="120"/>
        <v>2075188.384611544</v>
      </c>
      <c r="M222" s="1190">
        <f t="shared" si="107"/>
        <v>3.1502927204640638</v>
      </c>
      <c r="N222" s="1190">
        <f t="shared" si="108"/>
        <v>2.9820588587370929</v>
      </c>
      <c r="O222" s="1190">
        <f t="shared" si="109"/>
        <v>0.32273364272046462</v>
      </c>
      <c r="P222" s="1192">
        <f t="shared" si="116"/>
        <v>102615.9361963363</v>
      </c>
      <c r="Q222" s="1192">
        <f t="shared" si="97"/>
        <v>68397.896065465407</v>
      </c>
      <c r="R222" s="1192">
        <f t="shared" si="98"/>
        <v>155193.03278236583</v>
      </c>
      <c r="S222" s="1192">
        <f t="shared" si="99"/>
        <v>96995.645488978655</v>
      </c>
      <c r="T222" s="1192">
        <f t="shared" si="117"/>
        <v>2075188.384611544</v>
      </c>
      <c r="U222" s="1192">
        <f t="shared" si="110"/>
        <v>4269640.2000824278</v>
      </c>
      <c r="V222" s="1189">
        <v>100000</v>
      </c>
      <c r="W222" s="1189">
        <v>62500</v>
      </c>
      <c r="X222" s="1189">
        <v>6.1779999999999999</v>
      </c>
      <c r="Y222" s="1189">
        <v>3</v>
      </c>
      <c r="Z222" s="1189">
        <v>5.5</v>
      </c>
      <c r="AA222" s="1189">
        <v>0.21537899999999999</v>
      </c>
      <c r="AB222" s="1189">
        <v>3.7999999999999999E-2</v>
      </c>
      <c r="AC222" s="1189">
        <v>6.5</v>
      </c>
      <c r="AD222" s="1189">
        <v>0.25</v>
      </c>
      <c r="AE222" s="1189">
        <v>30</v>
      </c>
      <c r="AF222" s="1193">
        <v>5.859375</v>
      </c>
      <c r="AG222" s="1193">
        <v>5.234375</v>
      </c>
      <c r="AH222" s="1189">
        <f t="shared" si="101"/>
        <v>2.7843125</v>
      </c>
      <c r="AI222" s="1189">
        <f t="shared" si="111"/>
        <v>3.875</v>
      </c>
      <c r="AJ222" s="1189">
        <f t="shared" si="112"/>
        <v>22.131224401691178</v>
      </c>
      <c r="AK222" s="1189">
        <f t="shared" si="96"/>
        <v>20.75188384611544</v>
      </c>
      <c r="AL222" s="1189">
        <f t="shared" si="102"/>
        <v>0.17062899999999998</v>
      </c>
      <c r="AM222" s="1189">
        <f t="shared" si="113"/>
        <v>31.384479929746277</v>
      </c>
      <c r="AN222" s="1189">
        <f t="shared" si="103"/>
        <v>9.375E-2</v>
      </c>
      <c r="AO222" s="1189">
        <f t="shared" si="115"/>
        <v>5.1611289999999999</v>
      </c>
      <c r="AP222" s="1189">
        <f t="shared" si="104"/>
        <v>6.007371</v>
      </c>
      <c r="AQ222" s="1189">
        <f t="shared" si="105"/>
        <v>6.9689499999999988E-2</v>
      </c>
      <c r="AR222" s="1193">
        <f t="shared" si="100"/>
        <v>8.3197589594976247</v>
      </c>
      <c r="AS222" s="1194">
        <f t="shared" si="114"/>
        <v>3.7049397398744062</v>
      </c>
    </row>
    <row r="223" spans="1:45" ht="11.1" customHeight="1">
      <c r="A223" s="1188" t="s">
        <v>10971</v>
      </c>
      <c r="B223" s="1188" t="s">
        <v>10936</v>
      </c>
      <c r="C223" s="1188" t="s">
        <v>10936</v>
      </c>
      <c r="D223" s="1188" t="s">
        <v>10936</v>
      </c>
      <c r="E223" s="1188" t="s">
        <v>10936</v>
      </c>
      <c r="F223" s="1188" t="s">
        <v>10936</v>
      </c>
      <c r="G223" s="1189">
        <v>9</v>
      </c>
      <c r="H223" s="1189">
        <v>3</v>
      </c>
      <c r="I223" s="1190">
        <f t="shared" si="106"/>
        <v>192.24</v>
      </c>
      <c r="J223" s="1191">
        <f t="shared" si="118"/>
        <v>65606.76633096252</v>
      </c>
      <c r="K223" s="1191">
        <f t="shared" si="119"/>
        <v>98165.245545077414</v>
      </c>
      <c r="L223" s="1191">
        <f t="shared" si="120"/>
        <v>1989592.2566475254</v>
      </c>
      <c r="M223" s="1190">
        <f t="shared" si="107"/>
        <v>3.1978275412718364</v>
      </c>
      <c r="N223" s="1190">
        <f t="shared" si="108"/>
        <v>2.9375933346289398</v>
      </c>
      <c r="O223" s="1190">
        <f t="shared" si="109"/>
        <v>0.36719916682861747</v>
      </c>
      <c r="P223" s="1192">
        <f t="shared" si="116"/>
        <v>98165.245545077414</v>
      </c>
      <c r="Q223" s="1192">
        <f t="shared" si="97"/>
        <v>65606.76633096252</v>
      </c>
      <c r="R223" s="1192">
        <f t="shared" si="98"/>
        <v>154849.07363880545</v>
      </c>
      <c r="S223" s="1192">
        <f t="shared" si="99"/>
        <v>96780.671024253403</v>
      </c>
      <c r="T223" s="1192">
        <f t="shared" si="117"/>
        <v>1989592.2566475254</v>
      </c>
      <c r="U223" s="1192">
        <f t="shared" si="110"/>
        <v>4269640.2000824278</v>
      </c>
      <c r="V223" s="1189">
        <v>100000</v>
      </c>
      <c r="W223" s="1189">
        <v>62500</v>
      </c>
      <c r="X223" s="1189">
        <v>6.1779999999999999</v>
      </c>
      <c r="Y223" s="1189">
        <v>3</v>
      </c>
      <c r="Z223" s="1189">
        <v>5.5</v>
      </c>
      <c r="AA223" s="1189">
        <v>0.21537899999999999</v>
      </c>
      <c r="AB223" s="1189">
        <v>3.7999999999999999E-2</v>
      </c>
      <c r="AC223" s="1189">
        <v>6.5</v>
      </c>
      <c r="AD223" s="1189">
        <v>0.25</v>
      </c>
      <c r="AE223" s="1189">
        <v>30</v>
      </c>
      <c r="AF223" s="1193">
        <v>5.859375</v>
      </c>
      <c r="AG223" s="1193">
        <v>5.234375</v>
      </c>
      <c r="AH223" s="1189">
        <f t="shared" si="101"/>
        <v>2.7843125</v>
      </c>
      <c r="AI223" s="1189">
        <f t="shared" si="111"/>
        <v>3.875</v>
      </c>
      <c r="AJ223" s="1189">
        <f t="shared" si="112"/>
        <v>21.27526312205099</v>
      </c>
      <c r="AK223" s="1189">
        <f t="shared" si="96"/>
        <v>19.895922566475253</v>
      </c>
      <c r="AL223" s="1189">
        <f t="shared" si="102"/>
        <v>0.17062899999999998</v>
      </c>
      <c r="AM223" s="1189">
        <f t="shared" si="113"/>
        <v>31.384479929746277</v>
      </c>
      <c r="AN223" s="1189">
        <f t="shared" si="103"/>
        <v>9.375E-2</v>
      </c>
      <c r="AO223" s="1189">
        <f t="shared" si="115"/>
        <v>5.1611289999999999</v>
      </c>
      <c r="AP223" s="1189">
        <f t="shared" si="104"/>
        <v>6.007371</v>
      </c>
      <c r="AQ223" s="1189">
        <f t="shared" si="105"/>
        <v>6.9689499999999988E-2</v>
      </c>
      <c r="AR223" s="1193">
        <f t="shared" si="100"/>
        <v>8.2540017805995785</v>
      </c>
      <c r="AS223" s="1194">
        <f t="shared" si="114"/>
        <v>3.6885004451498946</v>
      </c>
    </row>
    <row r="224" spans="1:45" ht="11.1" customHeight="1">
      <c r="A224" s="1188" t="s">
        <v>10971</v>
      </c>
      <c r="B224" s="1188" t="s">
        <v>10936</v>
      </c>
      <c r="C224" s="1188" t="s">
        <v>10936</v>
      </c>
      <c r="D224" s="1188" t="s">
        <v>10936</v>
      </c>
      <c r="E224" s="1188" t="s">
        <v>10936</v>
      </c>
      <c r="F224" s="1188" t="s">
        <v>10936</v>
      </c>
      <c r="G224" s="1189">
        <v>9</v>
      </c>
      <c r="H224" s="1189">
        <v>3.25</v>
      </c>
      <c r="I224" s="1190">
        <f t="shared" si="106"/>
        <v>188.06812500000001</v>
      </c>
      <c r="J224" s="1191">
        <f t="shared" si="118"/>
        <v>61623.673137935009</v>
      </c>
      <c r="K224" s="1191">
        <f t="shared" si="119"/>
        <v>91814.181988559547</v>
      </c>
      <c r="L224" s="1191">
        <f t="shared" si="120"/>
        <v>1866873.7936166739</v>
      </c>
      <c r="M224" s="1190">
        <f t="shared" si="107"/>
        <v>3.2799109777680537</v>
      </c>
      <c r="N224" s="1190">
        <f t="shared" si="108"/>
        <v>2.8738434792767498</v>
      </c>
      <c r="O224" s="1190">
        <f t="shared" si="109"/>
        <v>0.43094902218080805</v>
      </c>
      <c r="P224" s="1192">
        <f t="shared" si="116"/>
        <v>91814.181988559547</v>
      </c>
      <c r="Q224" s="1192">
        <f t="shared" si="97"/>
        <v>61623.673137935009</v>
      </c>
      <c r="R224" s="1192">
        <f t="shared" si="98"/>
        <v>154351.10620432693</v>
      </c>
      <c r="S224" s="1192">
        <f t="shared" si="99"/>
        <v>96469.441377704323</v>
      </c>
      <c r="T224" s="1192">
        <f t="shared" si="117"/>
        <v>1866873.7936166739</v>
      </c>
      <c r="U224" s="1192">
        <f t="shared" si="110"/>
        <v>4269640.2000824278</v>
      </c>
      <c r="V224" s="1189">
        <v>100000</v>
      </c>
      <c r="W224" s="1189">
        <v>62500</v>
      </c>
      <c r="X224" s="1189">
        <v>6.1779999999999999</v>
      </c>
      <c r="Y224" s="1189">
        <v>3</v>
      </c>
      <c r="Z224" s="1189">
        <v>5.5</v>
      </c>
      <c r="AA224" s="1189">
        <v>0.21537899999999999</v>
      </c>
      <c r="AB224" s="1189">
        <v>3.7999999999999999E-2</v>
      </c>
      <c r="AC224" s="1189">
        <v>6.5</v>
      </c>
      <c r="AD224" s="1189">
        <v>0.25</v>
      </c>
      <c r="AE224" s="1189">
        <v>30</v>
      </c>
      <c r="AF224" s="1193">
        <v>5.859375</v>
      </c>
      <c r="AG224" s="1193">
        <v>5.234375</v>
      </c>
      <c r="AH224" s="1189">
        <f t="shared" si="101"/>
        <v>2.7843125</v>
      </c>
      <c r="AI224" s="1189">
        <f t="shared" si="111"/>
        <v>3.875</v>
      </c>
      <c r="AJ224" s="1189">
        <f t="shared" si="112"/>
        <v>20.048078491742476</v>
      </c>
      <c r="AK224" s="1189">
        <f t="shared" si="96"/>
        <v>18.668737936166739</v>
      </c>
      <c r="AL224" s="1189">
        <f t="shared" si="102"/>
        <v>0.17062899999999998</v>
      </c>
      <c r="AM224" s="1189">
        <f t="shared" si="113"/>
        <v>31.384479929746277</v>
      </c>
      <c r="AN224" s="1189">
        <f t="shared" si="103"/>
        <v>9.375E-2</v>
      </c>
      <c r="AO224" s="1189">
        <f t="shared" si="115"/>
        <v>5.1611289999999999</v>
      </c>
      <c r="AP224" s="1189">
        <f t="shared" si="104"/>
        <v>6.007371</v>
      </c>
      <c r="AQ224" s="1189">
        <f t="shared" si="105"/>
        <v>6.9689499999999988E-2</v>
      </c>
      <c r="AR224" s="1193">
        <f t="shared" si="100"/>
        <v>8.158801713128037</v>
      </c>
      <c r="AS224" s="1194">
        <f t="shared" si="114"/>
        <v>3.6647004282820093</v>
      </c>
    </row>
    <row r="225" spans="1:45" ht="11.1" customHeight="1">
      <c r="A225" s="1188" t="s">
        <v>10972</v>
      </c>
      <c r="B225" s="1188" t="s">
        <v>10936</v>
      </c>
      <c r="C225" s="1188" t="s">
        <v>10936</v>
      </c>
      <c r="D225" s="1188" t="s">
        <v>10936</v>
      </c>
      <c r="E225" s="1188" t="s">
        <v>10936</v>
      </c>
      <c r="F225" s="1188" t="s">
        <v>10936</v>
      </c>
      <c r="G225" s="1189">
        <v>9</v>
      </c>
      <c r="H225" s="1189">
        <v>2.5</v>
      </c>
      <c r="I225" s="1190">
        <f t="shared" si="106"/>
        <v>199.58249999999998</v>
      </c>
      <c r="J225" s="1191">
        <f t="shared" si="118"/>
        <v>75781.011699157578</v>
      </c>
      <c r="K225" s="1191">
        <f t="shared" si="119"/>
        <v>121249.61871865211</v>
      </c>
      <c r="L225" s="1191">
        <f t="shared" si="120"/>
        <v>3071048.7121069022</v>
      </c>
      <c r="M225" s="1190">
        <f t="shared" si="107"/>
        <v>1.8523373370759244</v>
      </c>
      <c r="N225" s="1190">
        <f t="shared" si="108"/>
        <v>3.0497930800487953</v>
      </c>
      <c r="O225" s="1190">
        <f t="shared" si="109"/>
        <v>0.25499942140876219</v>
      </c>
      <c r="P225" s="1192">
        <f t="shared" si="116"/>
        <v>169424.70933168769</v>
      </c>
      <c r="Q225" s="1192">
        <f t="shared" si="97"/>
        <v>111347.81154266147</v>
      </c>
      <c r="R225" s="1192">
        <f t="shared" si="98"/>
        <v>121249.61871865211</v>
      </c>
      <c r="S225" s="1192">
        <f t="shared" si="99"/>
        <v>75781.011699157578</v>
      </c>
      <c r="T225" s="1192">
        <f t="shared" si="117"/>
        <v>3071048.7121069022</v>
      </c>
      <c r="U225" s="1192">
        <f t="shared" si="110"/>
        <v>3617430.3677427252</v>
      </c>
      <c r="V225" s="1189">
        <v>100000</v>
      </c>
      <c r="W225" s="1189">
        <v>62500</v>
      </c>
      <c r="X225" s="1189">
        <v>7.0529999999999999</v>
      </c>
      <c r="Y225" s="1189">
        <v>3</v>
      </c>
      <c r="Z225" s="1189">
        <v>6</v>
      </c>
      <c r="AA225" s="1189">
        <v>0.21537899999999999</v>
      </c>
      <c r="AB225" s="1189">
        <v>3.7999999999999999E-2</v>
      </c>
      <c r="AC225" s="1189">
        <v>7.375</v>
      </c>
      <c r="AD225" s="1189">
        <v>0.25</v>
      </c>
      <c r="AE225" s="1189">
        <v>30</v>
      </c>
      <c r="AF225" s="1193">
        <v>6.734375</v>
      </c>
      <c r="AG225" s="1193">
        <v>5.984375</v>
      </c>
      <c r="AH225" s="1189">
        <f t="shared" si="101"/>
        <v>3.1905625</v>
      </c>
      <c r="AI225" s="1189">
        <f t="shared" si="111"/>
        <v>4.09375</v>
      </c>
      <c r="AJ225" s="1189">
        <f t="shared" si="112"/>
        <v>32.293240303177562</v>
      </c>
      <c r="AK225" s="1189">
        <f t="shared" si="96"/>
        <v>30.710487121069022</v>
      </c>
      <c r="AL225" s="1189">
        <f t="shared" si="102"/>
        <v>0.17062899999999998</v>
      </c>
      <c r="AM225" s="1189">
        <f t="shared" si="113"/>
        <v>21.978109738431524</v>
      </c>
      <c r="AN225" s="1189">
        <f t="shared" si="103"/>
        <v>9.375E-2</v>
      </c>
      <c r="AO225" s="1189">
        <f t="shared" si="115"/>
        <v>5.9111289999999999</v>
      </c>
      <c r="AP225" s="1189">
        <f t="shared" si="104"/>
        <v>6.882371</v>
      </c>
      <c r="AQ225" s="1189">
        <f t="shared" si="105"/>
        <v>6.9689499999999988E-2</v>
      </c>
      <c r="AR225" s="1193">
        <f t="shared" si="100"/>
        <v>9.7022488189151801</v>
      </c>
      <c r="AS225" s="1194">
        <f t="shared" si="114"/>
        <v>4.09375</v>
      </c>
    </row>
    <row r="226" spans="1:45" ht="11.1" customHeight="1">
      <c r="A226" s="1188" t="s">
        <v>10972</v>
      </c>
      <c r="B226" s="1188" t="s">
        <v>10936</v>
      </c>
      <c r="C226" s="1188" t="s">
        <v>10936</v>
      </c>
      <c r="D226" s="1188" t="s">
        <v>10936</v>
      </c>
      <c r="E226" s="1188" t="s">
        <v>10936</v>
      </c>
      <c r="F226" s="1188" t="s">
        <v>10936</v>
      </c>
      <c r="G226" s="1189">
        <v>9</v>
      </c>
      <c r="H226" s="1189">
        <v>2.8125</v>
      </c>
      <c r="I226" s="1190">
        <f t="shared" si="106"/>
        <v>195.14988281249998</v>
      </c>
      <c r="J226" s="1191">
        <f t="shared" si="118"/>
        <v>75781.011699157578</v>
      </c>
      <c r="K226" s="1191">
        <f t="shared" si="119"/>
        <v>121249.61871865211</v>
      </c>
      <c r="L226" s="1191">
        <f t="shared" si="120"/>
        <v>2940660.3451366229</v>
      </c>
      <c r="M226" s="1190">
        <f t="shared" si="107"/>
        <v>1.8723022986969649</v>
      </c>
      <c r="N226" s="1190">
        <f t="shared" si="108"/>
        <v>2.9820588587370929</v>
      </c>
      <c r="O226" s="1190">
        <f t="shared" si="109"/>
        <v>0.32273364272046462</v>
      </c>
      <c r="P226" s="1192">
        <f t="shared" si="116"/>
        <v>162231.39745516673</v>
      </c>
      <c r="Q226" s="1192">
        <f t="shared" si="97"/>
        <v>106851.99161983584</v>
      </c>
      <c r="R226" s="1192">
        <f t="shared" si="98"/>
        <v>121249.61871865211</v>
      </c>
      <c r="S226" s="1192">
        <f t="shared" si="99"/>
        <v>75781.011699157578</v>
      </c>
      <c r="T226" s="1192">
        <f t="shared" si="117"/>
        <v>2940660.3451366229</v>
      </c>
      <c r="U226" s="1192">
        <f t="shared" si="110"/>
        <v>3617430.3677427252</v>
      </c>
      <c r="V226" s="1189">
        <v>100000</v>
      </c>
      <c r="W226" s="1189">
        <v>62500</v>
      </c>
      <c r="X226" s="1189">
        <v>7.0529999999999999</v>
      </c>
      <c r="Y226" s="1189">
        <v>3</v>
      </c>
      <c r="Z226" s="1189">
        <v>6</v>
      </c>
      <c r="AA226" s="1189">
        <v>0.21537899999999999</v>
      </c>
      <c r="AB226" s="1189">
        <v>3.7999999999999999E-2</v>
      </c>
      <c r="AC226" s="1189">
        <v>7.375</v>
      </c>
      <c r="AD226" s="1189">
        <v>0.25</v>
      </c>
      <c r="AE226" s="1189">
        <v>30</v>
      </c>
      <c r="AF226" s="1193">
        <v>6.734375</v>
      </c>
      <c r="AG226" s="1193">
        <v>5.984375</v>
      </c>
      <c r="AH226" s="1189">
        <f t="shared" si="101"/>
        <v>3.1905625</v>
      </c>
      <c r="AI226" s="1189">
        <f t="shared" si="111"/>
        <v>4.09375</v>
      </c>
      <c r="AJ226" s="1189">
        <f t="shared" si="112"/>
        <v>30.989356633474763</v>
      </c>
      <c r="AK226" s="1189">
        <f t="shared" si="96"/>
        <v>29.406603451366227</v>
      </c>
      <c r="AL226" s="1189">
        <f t="shared" si="102"/>
        <v>0.17062899999999998</v>
      </c>
      <c r="AM226" s="1189">
        <f t="shared" si="113"/>
        <v>21.978109738431524</v>
      </c>
      <c r="AN226" s="1189">
        <f t="shared" si="103"/>
        <v>9.375E-2</v>
      </c>
      <c r="AO226" s="1189">
        <f t="shared" si="115"/>
        <v>5.9111289999999999</v>
      </c>
      <c r="AP226" s="1189">
        <f t="shared" si="104"/>
        <v>6.882371</v>
      </c>
      <c r="AQ226" s="1189">
        <f t="shared" si="105"/>
        <v>6.9689499999999988E-2</v>
      </c>
      <c r="AR226" s="1193">
        <f t="shared" si="100"/>
        <v>9.6163130093680405</v>
      </c>
      <c r="AS226" s="1194">
        <f t="shared" si="114"/>
        <v>4.09375</v>
      </c>
    </row>
    <row r="227" spans="1:45" ht="11.1" customHeight="1">
      <c r="A227" s="1188" t="s">
        <v>10972</v>
      </c>
      <c r="B227" s="1188" t="s">
        <v>10936</v>
      </c>
      <c r="C227" s="1188" t="s">
        <v>10936</v>
      </c>
      <c r="D227" s="1188" t="s">
        <v>10936</v>
      </c>
      <c r="E227" s="1188" t="s">
        <v>10936</v>
      </c>
      <c r="F227" s="1188" t="s">
        <v>10936</v>
      </c>
      <c r="G227" s="1189">
        <v>9</v>
      </c>
      <c r="H227" s="1189">
        <v>3</v>
      </c>
      <c r="I227" s="1190">
        <f t="shared" si="106"/>
        <v>192.24</v>
      </c>
      <c r="J227" s="1191">
        <f t="shared" si="118"/>
        <v>75781.011699157578</v>
      </c>
      <c r="K227" s="1191">
        <f t="shared" si="119"/>
        <v>121249.61871865211</v>
      </c>
      <c r="L227" s="1191">
        <f t="shared" si="120"/>
        <v>2855064.2171726041</v>
      </c>
      <c r="M227" s="1190">
        <f t="shared" si="107"/>
        <v>1.8882575806768893</v>
      </c>
      <c r="N227" s="1190">
        <f t="shared" si="108"/>
        <v>2.9375933346289398</v>
      </c>
      <c r="O227" s="1190">
        <f t="shared" si="109"/>
        <v>0.36719916682861747</v>
      </c>
      <c r="P227" s="1192">
        <f t="shared" si="116"/>
        <v>157509.19977622706</v>
      </c>
      <c r="Q227" s="1192">
        <f t="shared" si="97"/>
        <v>103900.61807049856</v>
      </c>
      <c r="R227" s="1192">
        <f t="shared" si="98"/>
        <v>121249.61871865211</v>
      </c>
      <c r="S227" s="1192">
        <f t="shared" si="99"/>
        <v>75781.011699157578</v>
      </c>
      <c r="T227" s="1192">
        <f t="shared" si="117"/>
        <v>2855064.2171726041</v>
      </c>
      <c r="U227" s="1192">
        <f t="shared" si="110"/>
        <v>3617430.3677427252</v>
      </c>
      <c r="V227" s="1189">
        <v>100000</v>
      </c>
      <c r="W227" s="1189">
        <v>62500</v>
      </c>
      <c r="X227" s="1189">
        <v>7.0529999999999999</v>
      </c>
      <c r="Y227" s="1189">
        <v>3</v>
      </c>
      <c r="Z227" s="1189">
        <v>6</v>
      </c>
      <c r="AA227" s="1189">
        <v>0.21537899999999999</v>
      </c>
      <c r="AB227" s="1189">
        <v>3.7999999999999999E-2</v>
      </c>
      <c r="AC227" s="1189">
        <v>7.375</v>
      </c>
      <c r="AD227" s="1189">
        <v>0.25</v>
      </c>
      <c r="AE227" s="1189">
        <v>30</v>
      </c>
      <c r="AF227" s="1193">
        <v>6.734375</v>
      </c>
      <c r="AG227" s="1193">
        <v>5.984375</v>
      </c>
      <c r="AH227" s="1189">
        <f t="shared" si="101"/>
        <v>3.1905625</v>
      </c>
      <c r="AI227" s="1189">
        <f t="shared" si="111"/>
        <v>4.09375</v>
      </c>
      <c r="AJ227" s="1189">
        <f t="shared" si="112"/>
        <v>30.133395353834576</v>
      </c>
      <c r="AK227" s="1189">
        <f t="shared" si="96"/>
        <v>28.550642171726039</v>
      </c>
      <c r="AL227" s="1189">
        <f t="shared" si="102"/>
        <v>0.17062899999999998</v>
      </c>
      <c r="AM227" s="1189">
        <f t="shared" si="113"/>
        <v>21.978109738431524</v>
      </c>
      <c r="AN227" s="1189">
        <f t="shared" si="103"/>
        <v>9.375E-2</v>
      </c>
      <c r="AO227" s="1189">
        <f t="shared" si="115"/>
        <v>5.9111289999999999</v>
      </c>
      <c r="AP227" s="1189">
        <f t="shared" si="104"/>
        <v>6.882371</v>
      </c>
      <c r="AQ227" s="1189">
        <f t="shared" si="105"/>
        <v>6.9689499999999988E-2</v>
      </c>
      <c r="AR227" s="1193">
        <f t="shared" si="100"/>
        <v>9.5594786544110768</v>
      </c>
      <c r="AS227" s="1194">
        <f t="shared" si="114"/>
        <v>4.09375</v>
      </c>
    </row>
    <row r="228" spans="1:45" ht="11.1" customHeight="1">
      <c r="A228" s="1188" t="s">
        <v>10972</v>
      </c>
      <c r="B228" s="1188" t="s">
        <v>10936</v>
      </c>
      <c r="C228" s="1188" t="s">
        <v>10936</v>
      </c>
      <c r="D228" s="1188" t="s">
        <v>10936</v>
      </c>
      <c r="E228" s="1188" t="s">
        <v>10936</v>
      </c>
      <c r="F228" s="1188" t="s">
        <v>10936</v>
      </c>
      <c r="G228" s="1189">
        <v>9</v>
      </c>
      <c r="H228" s="1189">
        <v>3.25</v>
      </c>
      <c r="I228" s="1190">
        <f t="shared" si="106"/>
        <v>188.06812500000001</v>
      </c>
      <c r="J228" s="1191">
        <f t="shared" si="118"/>
        <v>75781.011699157578</v>
      </c>
      <c r="K228" s="1191">
        <f t="shared" si="119"/>
        <v>121249.61871865211</v>
      </c>
      <c r="L228" s="1191">
        <f t="shared" si="120"/>
        <v>2732345.7541417526</v>
      </c>
      <c r="M228" s="1190">
        <f t="shared" si="107"/>
        <v>1.9153285823406694</v>
      </c>
      <c r="N228" s="1190">
        <f t="shared" si="108"/>
        <v>2.8738434792767498</v>
      </c>
      <c r="O228" s="1190">
        <f t="shared" si="109"/>
        <v>0.43094902218080805</v>
      </c>
      <c r="P228" s="1192">
        <f t="shared" si="116"/>
        <v>150739.02389244261</v>
      </c>
      <c r="Q228" s="1192">
        <f t="shared" si="97"/>
        <v>99669.25814313328</v>
      </c>
      <c r="R228" s="1192">
        <f t="shared" si="98"/>
        <v>121249.61871865211</v>
      </c>
      <c r="S228" s="1192">
        <f t="shared" si="99"/>
        <v>75781.011699157578</v>
      </c>
      <c r="T228" s="1192">
        <f t="shared" si="117"/>
        <v>2732345.7541417526</v>
      </c>
      <c r="U228" s="1192">
        <f t="shared" si="110"/>
        <v>3617430.3677427252</v>
      </c>
      <c r="V228" s="1189">
        <v>100000</v>
      </c>
      <c r="W228" s="1189">
        <v>62500</v>
      </c>
      <c r="X228" s="1189">
        <v>7.0529999999999999</v>
      </c>
      <c r="Y228" s="1189">
        <v>3</v>
      </c>
      <c r="Z228" s="1189">
        <v>6</v>
      </c>
      <c r="AA228" s="1189">
        <v>0.21537899999999999</v>
      </c>
      <c r="AB228" s="1189">
        <v>3.7999999999999999E-2</v>
      </c>
      <c r="AC228" s="1189">
        <v>7.375</v>
      </c>
      <c r="AD228" s="1189">
        <v>0.25</v>
      </c>
      <c r="AE228" s="1189">
        <v>30</v>
      </c>
      <c r="AF228" s="1193">
        <v>6.734375</v>
      </c>
      <c r="AG228" s="1193">
        <v>5.984375</v>
      </c>
      <c r="AH228" s="1189">
        <f t="shared" si="101"/>
        <v>3.1905625</v>
      </c>
      <c r="AI228" s="1189">
        <f t="shared" si="111"/>
        <v>4.09375</v>
      </c>
      <c r="AJ228" s="1189">
        <f t="shared" si="112"/>
        <v>28.906210723526062</v>
      </c>
      <c r="AK228" s="1189">
        <f t="shared" si="96"/>
        <v>27.323457541417525</v>
      </c>
      <c r="AL228" s="1189">
        <f t="shared" si="102"/>
        <v>0.17062899999999998</v>
      </c>
      <c r="AM228" s="1189">
        <f t="shared" si="113"/>
        <v>21.978109738431524</v>
      </c>
      <c r="AN228" s="1189">
        <f t="shared" si="103"/>
        <v>9.375E-2</v>
      </c>
      <c r="AO228" s="1189">
        <f t="shared" si="115"/>
        <v>5.9111289999999999</v>
      </c>
      <c r="AP228" s="1189">
        <f t="shared" si="104"/>
        <v>6.882371</v>
      </c>
      <c r="AQ228" s="1189">
        <f t="shared" si="105"/>
        <v>6.9689499999999988E-2</v>
      </c>
      <c r="AR228" s="1193">
        <f t="shared" si="100"/>
        <v>9.4774011281648836</v>
      </c>
      <c r="AS228" s="1194">
        <f t="shared" si="114"/>
        <v>4.09375</v>
      </c>
    </row>
    <row r="229" spans="1:45" ht="11.1" customHeight="1">
      <c r="A229" s="1188" t="s">
        <v>10972</v>
      </c>
      <c r="B229" s="1188" t="s">
        <v>10936</v>
      </c>
      <c r="C229" s="1188" t="s">
        <v>10936</v>
      </c>
      <c r="D229" s="1188" t="s">
        <v>10936</v>
      </c>
      <c r="E229" s="1188" t="s">
        <v>10936</v>
      </c>
      <c r="F229" s="1188" t="s">
        <v>10936</v>
      </c>
      <c r="G229" s="1189">
        <v>9</v>
      </c>
      <c r="H229" s="1189">
        <v>3.5</v>
      </c>
      <c r="I229" s="1190">
        <f t="shared" si="106"/>
        <v>183.5625</v>
      </c>
      <c r="J229" s="1191">
        <f t="shared" si="118"/>
        <v>75781.011699157578</v>
      </c>
      <c r="K229" s="1191">
        <f t="shared" si="119"/>
        <v>121249.61871865211</v>
      </c>
      <c r="L229" s="1191">
        <f t="shared" si="120"/>
        <v>2599809.8140684329</v>
      </c>
      <c r="M229" s="1190">
        <f t="shared" si="107"/>
        <v>1.9505471611218927</v>
      </c>
      <c r="N229" s="1190">
        <f t="shared" si="108"/>
        <v>2.8049936354963836</v>
      </c>
      <c r="O229" s="1190">
        <f t="shared" si="109"/>
        <v>0.49979886596117379</v>
      </c>
      <c r="P229" s="1192">
        <f t="shared" si="116"/>
        <v>143427.2339379554</v>
      </c>
      <c r="Q229" s="1192">
        <f t="shared" si="97"/>
        <v>95099.389421578773</v>
      </c>
      <c r="R229" s="1192">
        <f t="shared" si="98"/>
        <v>121249.61871865211</v>
      </c>
      <c r="S229" s="1192">
        <f t="shared" si="99"/>
        <v>75781.011699157578</v>
      </c>
      <c r="T229" s="1192">
        <f t="shared" si="117"/>
        <v>2599809.8140684329</v>
      </c>
      <c r="U229" s="1192">
        <f t="shared" si="110"/>
        <v>3617430.3677427252</v>
      </c>
      <c r="V229" s="1189">
        <v>100000</v>
      </c>
      <c r="W229" s="1189">
        <v>62500</v>
      </c>
      <c r="X229" s="1189">
        <v>7.0529999999999999</v>
      </c>
      <c r="Y229" s="1189">
        <v>3</v>
      </c>
      <c r="Z229" s="1189">
        <v>6</v>
      </c>
      <c r="AA229" s="1189">
        <v>0.21537899999999999</v>
      </c>
      <c r="AB229" s="1189">
        <v>3.7999999999999999E-2</v>
      </c>
      <c r="AC229" s="1189">
        <v>7.375</v>
      </c>
      <c r="AD229" s="1189">
        <v>0.25</v>
      </c>
      <c r="AE229" s="1189">
        <v>30</v>
      </c>
      <c r="AF229" s="1193">
        <v>6.734375</v>
      </c>
      <c r="AG229" s="1193">
        <v>5.984375</v>
      </c>
      <c r="AH229" s="1189">
        <f t="shared" si="101"/>
        <v>3.1905625</v>
      </c>
      <c r="AI229" s="1189">
        <f t="shared" si="111"/>
        <v>4.09375</v>
      </c>
      <c r="AJ229" s="1189">
        <f t="shared" si="112"/>
        <v>27.580851322792871</v>
      </c>
      <c r="AK229" s="1189">
        <f t="shared" si="96"/>
        <v>25.998098140684331</v>
      </c>
      <c r="AL229" s="1189">
        <f t="shared" si="102"/>
        <v>0.17062899999999998</v>
      </c>
      <c r="AM229" s="1189">
        <f t="shared" si="113"/>
        <v>21.978109738431524</v>
      </c>
      <c r="AN229" s="1189">
        <f t="shared" si="103"/>
        <v>9.375E-2</v>
      </c>
      <c r="AO229" s="1189">
        <f t="shared" si="115"/>
        <v>5.9111289999999999</v>
      </c>
      <c r="AP229" s="1189">
        <f t="shared" si="104"/>
        <v>6.882371</v>
      </c>
      <c r="AQ229" s="1189">
        <f t="shared" si="105"/>
        <v>6.9689499999999988E-2</v>
      </c>
      <c r="AR229" s="1193">
        <f t="shared" si="100"/>
        <v>9.387951434905327</v>
      </c>
      <c r="AS229" s="1194">
        <f t="shared" si="114"/>
        <v>4.09375</v>
      </c>
    </row>
    <row r="230" spans="1:45" ht="11.1" customHeight="1">
      <c r="A230" s="1188" t="s">
        <v>10972</v>
      </c>
      <c r="B230" s="1188" t="s">
        <v>10936</v>
      </c>
      <c r="C230" s="1188" t="s">
        <v>10936</v>
      </c>
      <c r="D230" s="1188" t="s">
        <v>10936</v>
      </c>
      <c r="E230" s="1188" t="s">
        <v>10936</v>
      </c>
      <c r="F230" s="1188" t="s">
        <v>10936</v>
      </c>
      <c r="G230" s="1189">
        <v>9</v>
      </c>
      <c r="H230" s="1189">
        <v>3.75</v>
      </c>
      <c r="I230" s="1190">
        <f t="shared" si="106"/>
        <v>178.72312499999998</v>
      </c>
      <c r="J230" s="1191">
        <f t="shared" si="118"/>
        <v>75781.011699157578</v>
      </c>
      <c r="K230" s="1191">
        <f t="shared" si="119"/>
        <v>121249.61871865211</v>
      </c>
      <c r="L230" s="1191">
        <f t="shared" si="120"/>
        <v>2457456.3969526459</v>
      </c>
      <c r="M230" s="1190">
        <f t="shared" si="107"/>
        <v>1.9960162310031302</v>
      </c>
      <c r="N230" s="1190">
        <f t="shared" si="108"/>
        <v>2.7310438032878426</v>
      </c>
      <c r="O230" s="1190">
        <f t="shared" si="109"/>
        <v>0.57374869816971485</v>
      </c>
      <c r="P230" s="1192">
        <f t="shared" si="116"/>
        <v>135573.82991276545</v>
      </c>
      <c r="Q230" s="1192">
        <f t="shared" si="97"/>
        <v>90191.011905835054</v>
      </c>
      <c r="R230" s="1192">
        <f t="shared" si="98"/>
        <v>121249.61871865211</v>
      </c>
      <c r="S230" s="1192">
        <f t="shared" si="99"/>
        <v>75781.011699157578</v>
      </c>
      <c r="T230" s="1192">
        <f t="shared" si="117"/>
        <v>2457456.3969526459</v>
      </c>
      <c r="U230" s="1192">
        <f t="shared" si="110"/>
        <v>3617430.3677427252</v>
      </c>
      <c r="V230" s="1189">
        <v>100000</v>
      </c>
      <c r="W230" s="1189">
        <v>62500</v>
      </c>
      <c r="X230" s="1189">
        <v>7.0529999999999999</v>
      </c>
      <c r="Y230" s="1189">
        <v>3</v>
      </c>
      <c r="Z230" s="1189">
        <v>6</v>
      </c>
      <c r="AA230" s="1189">
        <v>0.21537899999999999</v>
      </c>
      <c r="AB230" s="1189">
        <v>3.7999999999999999E-2</v>
      </c>
      <c r="AC230" s="1189">
        <v>7.375</v>
      </c>
      <c r="AD230" s="1189">
        <v>0.25</v>
      </c>
      <c r="AE230" s="1189">
        <v>30</v>
      </c>
      <c r="AF230" s="1193">
        <v>6.734375</v>
      </c>
      <c r="AG230" s="1193">
        <v>5.984375</v>
      </c>
      <c r="AH230" s="1189">
        <f t="shared" si="101"/>
        <v>3.1905625</v>
      </c>
      <c r="AI230" s="1189">
        <f t="shared" si="111"/>
        <v>4.09375</v>
      </c>
      <c r="AJ230" s="1189">
        <f t="shared" si="112"/>
        <v>26.157317151634995</v>
      </c>
      <c r="AK230" s="1189">
        <f t="shared" si="96"/>
        <v>24.574563969526459</v>
      </c>
      <c r="AL230" s="1189">
        <f t="shared" si="102"/>
        <v>0.17062899999999998</v>
      </c>
      <c r="AM230" s="1189">
        <f t="shared" si="113"/>
        <v>21.978109738431524</v>
      </c>
      <c r="AN230" s="1189">
        <f t="shared" si="103"/>
        <v>9.375E-2</v>
      </c>
      <c r="AO230" s="1189">
        <f t="shared" si="115"/>
        <v>5.9111289999999999</v>
      </c>
      <c r="AP230" s="1189">
        <f t="shared" si="104"/>
        <v>6.882371</v>
      </c>
      <c r="AQ230" s="1189">
        <f t="shared" si="105"/>
        <v>6.9689499999999988E-2</v>
      </c>
      <c r="AR230" s="1193">
        <f t="shared" si="100"/>
        <v>9.2909166471420352</v>
      </c>
      <c r="AS230" s="1194">
        <f t="shared" si="114"/>
        <v>4.09375</v>
      </c>
    </row>
    <row r="231" spans="1:45" ht="11.1" customHeight="1">
      <c r="A231" s="1188" t="s">
        <v>10972</v>
      </c>
      <c r="B231" s="1188" t="s">
        <v>10936</v>
      </c>
      <c r="C231" s="1188" t="s">
        <v>10936</v>
      </c>
      <c r="D231" s="1188" t="s">
        <v>10936</v>
      </c>
      <c r="E231" s="1188" t="s">
        <v>10936</v>
      </c>
      <c r="F231" s="1188" t="s">
        <v>10936</v>
      </c>
      <c r="G231" s="1189">
        <v>9.25</v>
      </c>
      <c r="H231" s="1189">
        <v>2.5</v>
      </c>
      <c r="I231" s="1190">
        <f t="shared" si="106"/>
        <v>211.764375</v>
      </c>
      <c r="J231" s="1191">
        <f t="shared" si="118"/>
        <v>88802.246459432237</v>
      </c>
      <c r="K231" s="1191">
        <f t="shared" si="119"/>
        <v>142083.59433509156</v>
      </c>
      <c r="L231" s="1191">
        <f t="shared" si="120"/>
        <v>3071048.7121069022</v>
      </c>
      <c r="M231" s="1190">
        <f t="shared" si="107"/>
        <v>2.0587532499498549</v>
      </c>
      <c r="N231" s="1190">
        <f t="shared" si="108"/>
        <v>3.2359426576771915</v>
      </c>
      <c r="O231" s="1190">
        <f t="shared" si="109"/>
        <v>0.25499942140876219</v>
      </c>
      <c r="P231" s="1192">
        <f t="shared" si="116"/>
        <v>170704.31296173224</v>
      </c>
      <c r="Q231" s="1192">
        <f t="shared" si="97"/>
        <v>112188.78134222339</v>
      </c>
      <c r="R231" s="1192">
        <f t="shared" si="98"/>
        <v>142083.59433509156</v>
      </c>
      <c r="S231" s="1192">
        <f t="shared" si="99"/>
        <v>88802.246459432237</v>
      </c>
      <c r="T231" s="1192">
        <f t="shared" si="117"/>
        <v>3071048.7121069022</v>
      </c>
      <c r="U231" s="1192">
        <f t="shared" si="110"/>
        <v>3975768.2797928117</v>
      </c>
      <c r="V231" s="1189">
        <v>100000</v>
      </c>
      <c r="W231" s="1189">
        <v>62500</v>
      </c>
      <c r="X231" s="1189">
        <v>7.0529999999999999</v>
      </c>
      <c r="Y231" s="1189">
        <v>3</v>
      </c>
      <c r="Z231" s="1189">
        <v>6</v>
      </c>
      <c r="AA231" s="1189">
        <v>0.21537899999999999</v>
      </c>
      <c r="AB231" s="1189">
        <v>3.7999999999999999E-2</v>
      </c>
      <c r="AC231" s="1189">
        <v>7.375</v>
      </c>
      <c r="AD231" s="1189">
        <v>0.25</v>
      </c>
      <c r="AE231" s="1189">
        <v>30</v>
      </c>
      <c r="AF231" s="1193">
        <v>6.734375</v>
      </c>
      <c r="AG231" s="1193">
        <v>5.984375</v>
      </c>
      <c r="AH231" s="1189">
        <f t="shared" si="101"/>
        <v>3.1905625</v>
      </c>
      <c r="AI231" s="1189">
        <f t="shared" si="111"/>
        <v>4.15625</v>
      </c>
      <c r="AJ231" s="1189">
        <f t="shared" si="112"/>
        <v>32.293240303177562</v>
      </c>
      <c r="AK231" s="1189">
        <f t="shared" si="96"/>
        <v>30.710487121069022</v>
      </c>
      <c r="AL231" s="1189">
        <f t="shared" si="102"/>
        <v>0.17062899999999998</v>
      </c>
      <c r="AM231" s="1189">
        <f t="shared" si="113"/>
        <v>25.561488858932382</v>
      </c>
      <c r="AN231" s="1189">
        <f t="shared" si="103"/>
        <v>9.375E-2</v>
      </c>
      <c r="AO231" s="1189">
        <f t="shared" si="115"/>
        <v>5.9111289999999999</v>
      </c>
      <c r="AP231" s="1189">
        <f t="shared" si="104"/>
        <v>6.882371</v>
      </c>
      <c r="AQ231" s="1189">
        <f t="shared" si="105"/>
        <v>6.9689499999999988E-2</v>
      </c>
      <c r="AR231" s="1193">
        <f t="shared" si="100"/>
        <v>9.7022488189151801</v>
      </c>
      <c r="AS231" s="1194">
        <f t="shared" si="114"/>
        <v>4.15625</v>
      </c>
    </row>
    <row r="232" spans="1:45" ht="11.1" customHeight="1">
      <c r="A232" s="1188" t="s">
        <v>10972</v>
      </c>
      <c r="B232" s="1188" t="s">
        <v>10936</v>
      </c>
      <c r="C232" s="1188" t="s">
        <v>10936</v>
      </c>
      <c r="D232" s="1188" t="s">
        <v>10936</v>
      </c>
      <c r="E232" s="1188" t="s">
        <v>10936</v>
      </c>
      <c r="F232" s="1188" t="s">
        <v>10936</v>
      </c>
      <c r="G232" s="1189">
        <v>9.25</v>
      </c>
      <c r="H232" s="1189">
        <v>2.8125</v>
      </c>
      <c r="I232" s="1190">
        <f t="shared" si="106"/>
        <v>207.3317578125</v>
      </c>
      <c r="J232" s="1191">
        <f t="shared" si="118"/>
        <v>88802.246459432237</v>
      </c>
      <c r="K232" s="1191">
        <f t="shared" si="119"/>
        <v>142083.59433509156</v>
      </c>
      <c r="L232" s="1191">
        <f t="shared" si="120"/>
        <v>2940660.3451366229</v>
      </c>
      <c r="M232" s="1190">
        <f t="shared" si="107"/>
        <v>2.0809430146324184</v>
      </c>
      <c r="N232" s="1190">
        <f t="shared" si="108"/>
        <v>3.1682084363654894</v>
      </c>
      <c r="O232" s="1190">
        <f t="shared" si="109"/>
        <v>0.32273364272046462</v>
      </c>
      <c r="P232" s="1192">
        <f t="shared" si="116"/>
        <v>163456.67259897367</v>
      </c>
      <c r="Q232" s="1192">
        <f t="shared" si="97"/>
        <v>107659.00611549924</v>
      </c>
      <c r="R232" s="1192">
        <f t="shared" si="98"/>
        <v>142083.59433509156</v>
      </c>
      <c r="S232" s="1192">
        <f t="shared" si="99"/>
        <v>88802.246459432237</v>
      </c>
      <c r="T232" s="1192">
        <f t="shared" si="117"/>
        <v>2940660.3451366229</v>
      </c>
      <c r="U232" s="1192">
        <f t="shared" si="110"/>
        <v>3975768.2797928117</v>
      </c>
      <c r="V232" s="1189">
        <v>100000</v>
      </c>
      <c r="W232" s="1189">
        <v>62500</v>
      </c>
      <c r="X232" s="1189">
        <v>7.0529999999999999</v>
      </c>
      <c r="Y232" s="1189">
        <v>3</v>
      </c>
      <c r="Z232" s="1189">
        <v>6</v>
      </c>
      <c r="AA232" s="1189">
        <v>0.21537899999999999</v>
      </c>
      <c r="AB232" s="1189">
        <v>3.7999999999999999E-2</v>
      </c>
      <c r="AC232" s="1189">
        <v>7.375</v>
      </c>
      <c r="AD232" s="1189">
        <v>0.25</v>
      </c>
      <c r="AE232" s="1189">
        <v>30</v>
      </c>
      <c r="AF232" s="1193">
        <v>6.734375</v>
      </c>
      <c r="AG232" s="1193">
        <v>5.984375</v>
      </c>
      <c r="AH232" s="1189">
        <f t="shared" si="101"/>
        <v>3.1905625</v>
      </c>
      <c r="AI232" s="1189">
        <f t="shared" si="111"/>
        <v>4.15625</v>
      </c>
      <c r="AJ232" s="1189">
        <f t="shared" si="112"/>
        <v>30.989356633474763</v>
      </c>
      <c r="AK232" s="1189">
        <f t="shared" si="96"/>
        <v>29.406603451366227</v>
      </c>
      <c r="AL232" s="1189">
        <f t="shared" si="102"/>
        <v>0.17062899999999998</v>
      </c>
      <c r="AM232" s="1189">
        <f t="shared" si="113"/>
        <v>25.561488858932382</v>
      </c>
      <c r="AN232" s="1189">
        <f t="shared" si="103"/>
        <v>9.375E-2</v>
      </c>
      <c r="AO232" s="1189">
        <f t="shared" si="115"/>
        <v>5.9111289999999999</v>
      </c>
      <c r="AP232" s="1189">
        <f t="shared" si="104"/>
        <v>6.882371</v>
      </c>
      <c r="AQ232" s="1189">
        <f t="shared" si="105"/>
        <v>6.9689499999999988E-2</v>
      </c>
      <c r="AR232" s="1193">
        <f t="shared" si="100"/>
        <v>9.6163130093680405</v>
      </c>
      <c r="AS232" s="1194">
        <f t="shared" si="114"/>
        <v>4.15625</v>
      </c>
    </row>
    <row r="233" spans="1:45" ht="11.1" customHeight="1">
      <c r="A233" s="1188" t="s">
        <v>10972</v>
      </c>
      <c r="B233" s="1188" t="s">
        <v>10936</v>
      </c>
      <c r="C233" s="1188" t="s">
        <v>10936</v>
      </c>
      <c r="D233" s="1188" t="s">
        <v>10936</v>
      </c>
      <c r="E233" s="1188" t="s">
        <v>10936</v>
      </c>
      <c r="F233" s="1188" t="s">
        <v>10936</v>
      </c>
      <c r="G233" s="1189">
        <v>9.25</v>
      </c>
      <c r="H233" s="1189">
        <v>3</v>
      </c>
      <c r="I233" s="1190">
        <f t="shared" si="106"/>
        <v>204.421875</v>
      </c>
      <c r="J233" s="1191">
        <f t="shared" si="118"/>
        <v>88802.246459432237</v>
      </c>
      <c r="K233" s="1191">
        <f t="shared" si="119"/>
        <v>142083.59433509156</v>
      </c>
      <c r="L233" s="1191">
        <f t="shared" si="120"/>
        <v>2855064.2171726041</v>
      </c>
      <c r="M233" s="1190">
        <f t="shared" si="107"/>
        <v>2.0986762795040801</v>
      </c>
      <c r="N233" s="1190">
        <f t="shared" si="108"/>
        <v>3.1237429122573364</v>
      </c>
      <c r="O233" s="1190">
        <f t="shared" si="109"/>
        <v>0.36719916682861747</v>
      </c>
      <c r="P233" s="1192">
        <f t="shared" si="116"/>
        <v>158698.80986671566</v>
      </c>
      <c r="Q233" s="1192">
        <f t="shared" si="97"/>
        <v>104685.34190783801</v>
      </c>
      <c r="R233" s="1192">
        <f t="shared" si="98"/>
        <v>142083.59433509156</v>
      </c>
      <c r="S233" s="1192">
        <f t="shared" si="99"/>
        <v>88802.246459432237</v>
      </c>
      <c r="T233" s="1192">
        <f t="shared" si="117"/>
        <v>2855064.2171726041</v>
      </c>
      <c r="U233" s="1192">
        <f t="shared" si="110"/>
        <v>3975768.2797928117</v>
      </c>
      <c r="V233" s="1189">
        <v>100000</v>
      </c>
      <c r="W233" s="1189">
        <v>62500</v>
      </c>
      <c r="X233" s="1189">
        <v>7.0529999999999999</v>
      </c>
      <c r="Y233" s="1189">
        <v>3</v>
      </c>
      <c r="Z233" s="1189">
        <v>6</v>
      </c>
      <c r="AA233" s="1189">
        <v>0.21537899999999999</v>
      </c>
      <c r="AB233" s="1189">
        <v>3.7999999999999999E-2</v>
      </c>
      <c r="AC233" s="1189">
        <v>7.375</v>
      </c>
      <c r="AD233" s="1189">
        <v>0.25</v>
      </c>
      <c r="AE233" s="1189">
        <v>30</v>
      </c>
      <c r="AF233" s="1193">
        <v>6.734375</v>
      </c>
      <c r="AG233" s="1193">
        <v>5.984375</v>
      </c>
      <c r="AH233" s="1189">
        <f t="shared" si="101"/>
        <v>3.1905625</v>
      </c>
      <c r="AI233" s="1189">
        <f t="shared" si="111"/>
        <v>4.15625</v>
      </c>
      <c r="AJ233" s="1189">
        <f t="shared" si="112"/>
        <v>30.133395353834576</v>
      </c>
      <c r="AK233" s="1189">
        <f t="shared" ref="AK233:AK296" si="121">PI()*(AF233^2-H233^2)/4</f>
        <v>28.550642171726039</v>
      </c>
      <c r="AL233" s="1189">
        <f t="shared" si="102"/>
        <v>0.17062899999999998</v>
      </c>
      <c r="AM233" s="1189">
        <f t="shared" si="113"/>
        <v>25.561488858932382</v>
      </c>
      <c r="AN233" s="1189">
        <f t="shared" si="103"/>
        <v>9.375E-2</v>
      </c>
      <c r="AO233" s="1189">
        <f t="shared" si="115"/>
        <v>5.9111289999999999</v>
      </c>
      <c r="AP233" s="1189">
        <f t="shared" si="104"/>
        <v>6.882371</v>
      </c>
      <c r="AQ233" s="1189">
        <f t="shared" si="105"/>
        <v>6.9689499999999988E-2</v>
      </c>
      <c r="AR233" s="1193">
        <f t="shared" si="100"/>
        <v>9.5594786544110768</v>
      </c>
      <c r="AS233" s="1194">
        <f t="shared" si="114"/>
        <v>4.15625</v>
      </c>
    </row>
    <row r="234" spans="1:45" ht="11.1" customHeight="1">
      <c r="A234" s="1188" t="s">
        <v>10972</v>
      </c>
      <c r="B234" s="1188" t="s">
        <v>10936</v>
      </c>
      <c r="C234" s="1188" t="s">
        <v>10936</v>
      </c>
      <c r="D234" s="1188" t="s">
        <v>10936</v>
      </c>
      <c r="E234" s="1188" t="s">
        <v>10936</v>
      </c>
      <c r="F234" s="1188" t="s">
        <v>10936</v>
      </c>
      <c r="G234" s="1189">
        <v>9.25</v>
      </c>
      <c r="H234" s="1189">
        <v>3.25</v>
      </c>
      <c r="I234" s="1190">
        <f t="shared" si="106"/>
        <v>200.25</v>
      </c>
      <c r="J234" s="1191">
        <f t="shared" si="118"/>
        <v>88802.246459432237</v>
      </c>
      <c r="K234" s="1191">
        <f t="shared" si="119"/>
        <v>142083.59433509156</v>
      </c>
      <c r="L234" s="1191">
        <f t="shared" si="120"/>
        <v>2732345.7541417526</v>
      </c>
      <c r="M234" s="1190">
        <f t="shared" si="107"/>
        <v>2.1287639484935115</v>
      </c>
      <c r="N234" s="1190">
        <f t="shared" si="108"/>
        <v>3.0599930569051459</v>
      </c>
      <c r="O234" s="1190">
        <f t="shared" si="109"/>
        <v>0.43094902218080805</v>
      </c>
      <c r="P234" s="1192">
        <f t="shared" si="116"/>
        <v>151877.50129000167</v>
      </c>
      <c r="Q234" s="1192">
        <f t="shared" si="97"/>
        <v>100422.02404739177</v>
      </c>
      <c r="R234" s="1192">
        <f t="shared" si="98"/>
        <v>142083.59433509156</v>
      </c>
      <c r="S234" s="1192">
        <f t="shared" si="99"/>
        <v>88802.246459432237</v>
      </c>
      <c r="T234" s="1192">
        <f t="shared" si="117"/>
        <v>2732345.7541417526</v>
      </c>
      <c r="U234" s="1192">
        <f t="shared" si="110"/>
        <v>3975768.2797928117</v>
      </c>
      <c r="V234" s="1189">
        <v>100000</v>
      </c>
      <c r="W234" s="1189">
        <v>62500</v>
      </c>
      <c r="X234" s="1189">
        <v>7.0529999999999999</v>
      </c>
      <c r="Y234" s="1189">
        <v>3</v>
      </c>
      <c r="Z234" s="1189">
        <v>6</v>
      </c>
      <c r="AA234" s="1189">
        <v>0.21537899999999999</v>
      </c>
      <c r="AB234" s="1189">
        <v>3.7999999999999999E-2</v>
      </c>
      <c r="AC234" s="1189">
        <v>7.375</v>
      </c>
      <c r="AD234" s="1189">
        <v>0.25</v>
      </c>
      <c r="AE234" s="1189">
        <v>30</v>
      </c>
      <c r="AF234" s="1193">
        <v>6.734375</v>
      </c>
      <c r="AG234" s="1193">
        <v>5.984375</v>
      </c>
      <c r="AH234" s="1189">
        <f t="shared" si="101"/>
        <v>3.1905625</v>
      </c>
      <c r="AI234" s="1189">
        <f t="shared" si="111"/>
        <v>4.15625</v>
      </c>
      <c r="AJ234" s="1189">
        <f t="shared" si="112"/>
        <v>28.906210723526062</v>
      </c>
      <c r="AK234" s="1189">
        <f t="shared" si="121"/>
        <v>27.323457541417525</v>
      </c>
      <c r="AL234" s="1189">
        <f t="shared" si="102"/>
        <v>0.17062899999999998</v>
      </c>
      <c r="AM234" s="1189">
        <f t="shared" si="113"/>
        <v>25.561488858932382</v>
      </c>
      <c r="AN234" s="1189">
        <f t="shared" si="103"/>
        <v>9.375E-2</v>
      </c>
      <c r="AO234" s="1189">
        <f t="shared" si="115"/>
        <v>5.9111289999999999</v>
      </c>
      <c r="AP234" s="1189">
        <f t="shared" si="104"/>
        <v>6.882371</v>
      </c>
      <c r="AQ234" s="1189">
        <f t="shared" si="105"/>
        <v>6.9689499999999988E-2</v>
      </c>
      <c r="AR234" s="1193">
        <f t="shared" si="100"/>
        <v>9.4774011281648836</v>
      </c>
      <c r="AS234" s="1194">
        <f t="shared" si="114"/>
        <v>4.15625</v>
      </c>
    </row>
    <row r="235" spans="1:45" ht="11.1" customHeight="1">
      <c r="A235" s="1188" t="s">
        <v>10972</v>
      </c>
      <c r="B235" s="1188" t="s">
        <v>10936</v>
      </c>
      <c r="C235" s="1188" t="s">
        <v>10936</v>
      </c>
      <c r="D235" s="1188" t="s">
        <v>10936</v>
      </c>
      <c r="E235" s="1188" t="s">
        <v>10936</v>
      </c>
      <c r="F235" s="1188" t="s">
        <v>10936</v>
      </c>
      <c r="G235" s="1189">
        <v>9.25</v>
      </c>
      <c r="H235" s="1189">
        <v>3.5</v>
      </c>
      <c r="I235" s="1190">
        <f t="shared" si="106"/>
        <v>195.74437499999999</v>
      </c>
      <c r="J235" s="1191">
        <f t="shared" si="118"/>
        <v>88802.246459432237</v>
      </c>
      <c r="K235" s="1191">
        <f t="shared" si="119"/>
        <v>142083.59433509156</v>
      </c>
      <c r="L235" s="1191">
        <f t="shared" si="120"/>
        <v>2599809.8140684329</v>
      </c>
      <c r="M235" s="1190">
        <f t="shared" si="107"/>
        <v>2.1679071229429967</v>
      </c>
      <c r="N235" s="1190">
        <f t="shared" si="108"/>
        <v>2.9911432131247802</v>
      </c>
      <c r="O235" s="1190">
        <f t="shared" si="109"/>
        <v>0.49979886596117379</v>
      </c>
      <c r="P235" s="1192">
        <f t="shared" si="116"/>
        <v>144510.48802715057</v>
      </c>
      <c r="Q235" s="1192">
        <f t="shared" si="97"/>
        <v>95817.640758109832</v>
      </c>
      <c r="R235" s="1192">
        <f t="shared" si="98"/>
        <v>142083.59433509156</v>
      </c>
      <c r="S235" s="1192">
        <f t="shared" si="99"/>
        <v>88802.246459432237</v>
      </c>
      <c r="T235" s="1192">
        <f t="shared" si="117"/>
        <v>2599809.8140684329</v>
      </c>
      <c r="U235" s="1192">
        <f t="shared" si="110"/>
        <v>3975768.2797928117</v>
      </c>
      <c r="V235" s="1189">
        <v>100000</v>
      </c>
      <c r="W235" s="1189">
        <v>62500</v>
      </c>
      <c r="X235" s="1189">
        <v>7.0529999999999999</v>
      </c>
      <c r="Y235" s="1189">
        <v>3</v>
      </c>
      <c r="Z235" s="1189">
        <v>6</v>
      </c>
      <c r="AA235" s="1189">
        <v>0.21537899999999999</v>
      </c>
      <c r="AB235" s="1189">
        <v>3.7999999999999999E-2</v>
      </c>
      <c r="AC235" s="1189">
        <v>7.375</v>
      </c>
      <c r="AD235" s="1189">
        <v>0.25</v>
      </c>
      <c r="AE235" s="1189">
        <v>30</v>
      </c>
      <c r="AF235" s="1193">
        <v>6.734375</v>
      </c>
      <c r="AG235" s="1193">
        <v>5.984375</v>
      </c>
      <c r="AH235" s="1189">
        <f t="shared" si="101"/>
        <v>3.1905625</v>
      </c>
      <c r="AI235" s="1189">
        <f t="shared" si="111"/>
        <v>4.15625</v>
      </c>
      <c r="AJ235" s="1189">
        <f t="shared" si="112"/>
        <v>27.580851322792871</v>
      </c>
      <c r="AK235" s="1189">
        <f t="shared" si="121"/>
        <v>25.998098140684331</v>
      </c>
      <c r="AL235" s="1189">
        <f t="shared" si="102"/>
        <v>0.17062899999999998</v>
      </c>
      <c r="AM235" s="1189">
        <f t="shared" si="113"/>
        <v>25.561488858932382</v>
      </c>
      <c r="AN235" s="1189">
        <f t="shared" si="103"/>
        <v>9.375E-2</v>
      </c>
      <c r="AO235" s="1189">
        <f t="shared" si="115"/>
        <v>5.9111289999999999</v>
      </c>
      <c r="AP235" s="1189">
        <f t="shared" si="104"/>
        <v>6.882371</v>
      </c>
      <c r="AQ235" s="1189">
        <f t="shared" si="105"/>
        <v>6.9689499999999988E-2</v>
      </c>
      <c r="AR235" s="1193">
        <f t="shared" si="100"/>
        <v>9.387951434905327</v>
      </c>
      <c r="AS235" s="1194">
        <f t="shared" si="114"/>
        <v>4.15625</v>
      </c>
    </row>
    <row r="236" spans="1:45" ht="11.1" customHeight="1">
      <c r="A236" s="1188" t="s">
        <v>10972</v>
      </c>
      <c r="B236" s="1188" t="s">
        <v>10936</v>
      </c>
      <c r="C236" s="1188" t="s">
        <v>10936</v>
      </c>
      <c r="D236" s="1188" t="s">
        <v>10936</v>
      </c>
      <c r="E236" s="1188" t="s">
        <v>10936</v>
      </c>
      <c r="F236" s="1188" t="s">
        <v>10936</v>
      </c>
      <c r="G236" s="1189">
        <v>9.25</v>
      </c>
      <c r="H236" s="1189">
        <v>3.75</v>
      </c>
      <c r="I236" s="1190">
        <f t="shared" si="106"/>
        <v>190.905</v>
      </c>
      <c r="J236" s="1191">
        <f t="shared" si="118"/>
        <v>88802.246459432237</v>
      </c>
      <c r="K236" s="1191">
        <f t="shared" si="119"/>
        <v>136597.7700781624</v>
      </c>
      <c r="L236" s="1191">
        <f t="shared" si="120"/>
        <v>2457456.3969526459</v>
      </c>
      <c r="M236" s="1190">
        <f t="shared" si="107"/>
        <v>2.2184430558513974</v>
      </c>
      <c r="N236" s="1190">
        <f t="shared" si="108"/>
        <v>2.9171933809162391</v>
      </c>
      <c r="O236" s="1190">
        <f t="shared" si="109"/>
        <v>0.57374869816971485</v>
      </c>
      <c r="P236" s="1192">
        <f t="shared" si="116"/>
        <v>136597.7700781624</v>
      </c>
      <c r="Q236" s="1192">
        <f t="shared" si="97"/>
        <v>90872.192039992224</v>
      </c>
      <c r="R236" s="1192">
        <f t="shared" si="98"/>
        <v>142083.59433509156</v>
      </c>
      <c r="S236" s="1192">
        <f t="shared" si="99"/>
        <v>88802.246459432237</v>
      </c>
      <c r="T236" s="1192">
        <f t="shared" si="117"/>
        <v>2457456.3969526459</v>
      </c>
      <c r="U236" s="1192">
        <f t="shared" si="110"/>
        <v>3975768.2797928117</v>
      </c>
      <c r="V236" s="1189">
        <v>100000</v>
      </c>
      <c r="W236" s="1189">
        <v>62500</v>
      </c>
      <c r="X236" s="1189">
        <v>7.0529999999999999</v>
      </c>
      <c r="Y236" s="1189">
        <v>3</v>
      </c>
      <c r="Z236" s="1189">
        <v>6</v>
      </c>
      <c r="AA236" s="1189">
        <v>0.21537899999999999</v>
      </c>
      <c r="AB236" s="1189">
        <v>3.7999999999999999E-2</v>
      </c>
      <c r="AC236" s="1189">
        <v>7.375</v>
      </c>
      <c r="AD236" s="1189">
        <v>0.25</v>
      </c>
      <c r="AE236" s="1189">
        <v>30</v>
      </c>
      <c r="AF236" s="1193">
        <v>6.734375</v>
      </c>
      <c r="AG236" s="1193">
        <v>5.984375</v>
      </c>
      <c r="AH236" s="1189">
        <f t="shared" si="101"/>
        <v>3.1905625</v>
      </c>
      <c r="AI236" s="1189">
        <f t="shared" si="111"/>
        <v>4.15625</v>
      </c>
      <c r="AJ236" s="1189">
        <f t="shared" si="112"/>
        <v>26.157317151634995</v>
      </c>
      <c r="AK236" s="1189">
        <f t="shared" si="121"/>
        <v>24.574563969526459</v>
      </c>
      <c r="AL236" s="1189">
        <f t="shared" si="102"/>
        <v>0.17062899999999998</v>
      </c>
      <c r="AM236" s="1189">
        <f t="shared" si="113"/>
        <v>25.561488858932382</v>
      </c>
      <c r="AN236" s="1189">
        <f t="shared" si="103"/>
        <v>9.375E-2</v>
      </c>
      <c r="AO236" s="1189">
        <f t="shared" si="115"/>
        <v>5.9111289999999999</v>
      </c>
      <c r="AP236" s="1189">
        <f t="shared" si="104"/>
        <v>6.882371</v>
      </c>
      <c r="AQ236" s="1189">
        <f t="shared" si="105"/>
        <v>6.9689499999999988E-2</v>
      </c>
      <c r="AR236" s="1193">
        <f t="shared" si="100"/>
        <v>9.2909166471420352</v>
      </c>
      <c r="AS236" s="1194">
        <f t="shared" si="114"/>
        <v>4.15625</v>
      </c>
    </row>
    <row r="237" spans="1:45" ht="11.1" customHeight="1">
      <c r="A237" s="1188" t="s">
        <v>10972</v>
      </c>
      <c r="B237" s="1188" t="s">
        <v>10936</v>
      </c>
      <c r="C237" s="1188" t="s">
        <v>10936</v>
      </c>
      <c r="D237" s="1188" t="s">
        <v>10936</v>
      </c>
      <c r="E237" s="1188" t="s">
        <v>10936</v>
      </c>
      <c r="F237" s="1188" t="s">
        <v>10936</v>
      </c>
      <c r="G237" s="1189">
        <v>9.5</v>
      </c>
      <c r="H237" s="1189">
        <v>2.5</v>
      </c>
      <c r="I237" s="1190">
        <f t="shared" si="106"/>
        <v>224.28</v>
      </c>
      <c r="J237" s="1191">
        <f t="shared" si="118"/>
        <v>102353.73761238181</v>
      </c>
      <c r="K237" s="1191">
        <f t="shared" si="119"/>
        <v>163765.98017981093</v>
      </c>
      <c r="L237" s="1191">
        <f t="shared" si="120"/>
        <v>3071048.7121069022</v>
      </c>
      <c r="M237" s="1190">
        <f t="shared" si="107"/>
        <v>2.2753957011978363</v>
      </c>
      <c r="N237" s="1190">
        <f t="shared" si="108"/>
        <v>3.4271922237337638</v>
      </c>
      <c r="O237" s="1190">
        <f t="shared" si="109"/>
        <v>0.25499942140876219</v>
      </c>
      <c r="P237" s="1192">
        <f t="shared" si="116"/>
        <v>171983.91659177677</v>
      </c>
      <c r="Q237" s="1192">
        <f t="shared" si="97"/>
        <v>113029.75114178531</v>
      </c>
      <c r="R237" s="1192">
        <f t="shared" si="98"/>
        <v>163765.98017981093</v>
      </c>
      <c r="S237" s="1192">
        <f t="shared" si="99"/>
        <v>102353.73761238181</v>
      </c>
      <c r="T237" s="1192">
        <f t="shared" si="117"/>
        <v>3071048.7121069022</v>
      </c>
      <c r="U237" s="1192">
        <f t="shared" si="110"/>
        <v>4343923.6688853651</v>
      </c>
      <c r="V237" s="1189">
        <v>100000</v>
      </c>
      <c r="W237" s="1189">
        <v>62500</v>
      </c>
      <c r="X237" s="1189">
        <v>7.0529999999999999</v>
      </c>
      <c r="Y237" s="1189">
        <v>3</v>
      </c>
      <c r="Z237" s="1189">
        <v>6</v>
      </c>
      <c r="AA237" s="1189">
        <v>0.21537899999999999</v>
      </c>
      <c r="AB237" s="1189">
        <v>3.7999999999999999E-2</v>
      </c>
      <c r="AC237" s="1189">
        <v>7.375</v>
      </c>
      <c r="AD237" s="1189">
        <v>0.25</v>
      </c>
      <c r="AE237" s="1189">
        <v>30</v>
      </c>
      <c r="AF237" s="1193">
        <v>6.734375</v>
      </c>
      <c r="AG237" s="1193">
        <v>5.984375</v>
      </c>
      <c r="AH237" s="1189">
        <f t="shared" si="101"/>
        <v>3.1905625</v>
      </c>
      <c r="AI237" s="1189">
        <f t="shared" si="111"/>
        <v>4.21875</v>
      </c>
      <c r="AJ237" s="1189">
        <f t="shared" si="112"/>
        <v>32.293240303177562</v>
      </c>
      <c r="AK237" s="1189">
        <f t="shared" si="121"/>
        <v>30.710487121069022</v>
      </c>
      <c r="AL237" s="1189">
        <f t="shared" si="102"/>
        <v>0.17062899999999998</v>
      </c>
      <c r="AM237" s="1189">
        <f t="shared" si="113"/>
        <v>29.243042749857921</v>
      </c>
      <c r="AN237" s="1189">
        <f t="shared" si="103"/>
        <v>9.375E-2</v>
      </c>
      <c r="AO237" s="1189">
        <f t="shared" si="115"/>
        <v>5.9111289999999999</v>
      </c>
      <c r="AP237" s="1189">
        <f t="shared" si="104"/>
        <v>6.882371</v>
      </c>
      <c r="AQ237" s="1189">
        <f t="shared" si="105"/>
        <v>6.9689499999999988E-2</v>
      </c>
      <c r="AR237" s="1193">
        <f t="shared" si="100"/>
        <v>9.7022488189151801</v>
      </c>
      <c r="AS237" s="1194">
        <f t="shared" si="114"/>
        <v>4.21875</v>
      </c>
    </row>
    <row r="238" spans="1:45" ht="11.1" customHeight="1">
      <c r="A238" s="1188" t="s">
        <v>10972</v>
      </c>
      <c r="B238" s="1188" t="s">
        <v>10936</v>
      </c>
      <c r="C238" s="1188" t="s">
        <v>10936</v>
      </c>
      <c r="D238" s="1188" t="s">
        <v>10936</v>
      </c>
      <c r="E238" s="1188" t="s">
        <v>10936</v>
      </c>
      <c r="F238" s="1188" t="s">
        <v>10936</v>
      </c>
      <c r="G238" s="1189">
        <v>9.5</v>
      </c>
      <c r="H238" s="1189">
        <v>2.8125</v>
      </c>
      <c r="I238" s="1190">
        <f t="shared" si="106"/>
        <v>219.8473828125</v>
      </c>
      <c r="J238" s="1191">
        <f t="shared" si="118"/>
        <v>102353.73761238181</v>
      </c>
      <c r="K238" s="1191">
        <f t="shared" si="119"/>
        <v>163765.98017981093</v>
      </c>
      <c r="L238" s="1191">
        <f t="shared" si="120"/>
        <v>2940660.3451366229</v>
      </c>
      <c r="M238" s="1190">
        <f t="shared" si="107"/>
        <v>2.2999204931662409</v>
      </c>
      <c r="N238" s="1190">
        <f t="shared" si="108"/>
        <v>3.3594580024220608</v>
      </c>
      <c r="O238" s="1190">
        <f t="shared" si="109"/>
        <v>0.32273364272046462</v>
      </c>
      <c r="P238" s="1192">
        <f t="shared" si="116"/>
        <v>164681.94774278058</v>
      </c>
      <c r="Q238" s="1192">
        <f t="shared" si="97"/>
        <v>108466.02061116265</v>
      </c>
      <c r="R238" s="1192">
        <f t="shared" si="98"/>
        <v>163765.98017981093</v>
      </c>
      <c r="S238" s="1192">
        <f t="shared" si="99"/>
        <v>102353.73761238181</v>
      </c>
      <c r="T238" s="1192">
        <f t="shared" si="117"/>
        <v>2940660.3451366229</v>
      </c>
      <c r="U238" s="1192">
        <f t="shared" si="110"/>
        <v>4343923.6688853651</v>
      </c>
      <c r="V238" s="1189">
        <v>100000</v>
      </c>
      <c r="W238" s="1189">
        <v>62500</v>
      </c>
      <c r="X238" s="1189">
        <v>7.0529999999999999</v>
      </c>
      <c r="Y238" s="1189">
        <v>3</v>
      </c>
      <c r="Z238" s="1189">
        <v>6</v>
      </c>
      <c r="AA238" s="1189">
        <v>0.21537899999999999</v>
      </c>
      <c r="AB238" s="1189">
        <v>3.7999999999999999E-2</v>
      </c>
      <c r="AC238" s="1189">
        <v>7.375</v>
      </c>
      <c r="AD238" s="1189">
        <v>0.25</v>
      </c>
      <c r="AE238" s="1189">
        <v>30</v>
      </c>
      <c r="AF238" s="1193">
        <v>6.734375</v>
      </c>
      <c r="AG238" s="1193">
        <v>5.984375</v>
      </c>
      <c r="AH238" s="1189">
        <f t="shared" si="101"/>
        <v>3.1905625</v>
      </c>
      <c r="AI238" s="1189">
        <f t="shared" si="111"/>
        <v>4.21875</v>
      </c>
      <c r="AJ238" s="1189">
        <f t="shared" si="112"/>
        <v>30.989356633474763</v>
      </c>
      <c r="AK238" s="1189">
        <f t="shared" si="121"/>
        <v>29.406603451366227</v>
      </c>
      <c r="AL238" s="1189">
        <f t="shared" si="102"/>
        <v>0.17062899999999998</v>
      </c>
      <c r="AM238" s="1189">
        <f t="shared" si="113"/>
        <v>29.243042749857921</v>
      </c>
      <c r="AN238" s="1189">
        <f t="shared" si="103"/>
        <v>9.375E-2</v>
      </c>
      <c r="AO238" s="1189">
        <f t="shared" si="115"/>
        <v>5.9111289999999999</v>
      </c>
      <c r="AP238" s="1189">
        <f t="shared" si="104"/>
        <v>6.882371</v>
      </c>
      <c r="AQ238" s="1189">
        <f t="shared" si="105"/>
        <v>6.9689499999999988E-2</v>
      </c>
      <c r="AR238" s="1193">
        <f t="shared" si="100"/>
        <v>9.6163130093680405</v>
      </c>
      <c r="AS238" s="1194">
        <f t="shared" si="114"/>
        <v>4.21875</v>
      </c>
    </row>
    <row r="239" spans="1:45" ht="11.1" customHeight="1">
      <c r="A239" s="1188" t="s">
        <v>10972</v>
      </c>
      <c r="B239" s="1188" t="s">
        <v>10936</v>
      </c>
      <c r="C239" s="1188" t="s">
        <v>10936</v>
      </c>
      <c r="D239" s="1188" t="s">
        <v>10936</v>
      </c>
      <c r="E239" s="1188" t="s">
        <v>10936</v>
      </c>
      <c r="F239" s="1188" t="s">
        <v>10936</v>
      </c>
      <c r="G239" s="1189">
        <v>9.5</v>
      </c>
      <c r="H239" s="1189">
        <v>3</v>
      </c>
      <c r="I239" s="1190">
        <f t="shared" si="106"/>
        <v>216.9375</v>
      </c>
      <c r="J239" s="1191">
        <f t="shared" si="118"/>
        <v>102353.73761238181</v>
      </c>
      <c r="K239" s="1191">
        <f t="shared" si="119"/>
        <v>159888.41995720423</v>
      </c>
      <c r="L239" s="1191">
        <f t="shared" si="120"/>
        <v>2855064.2171726041</v>
      </c>
      <c r="M239" s="1190">
        <f t="shared" si="107"/>
        <v>2.3195198281803635</v>
      </c>
      <c r="N239" s="1190">
        <f t="shared" si="108"/>
        <v>3.3149924783139078</v>
      </c>
      <c r="O239" s="1190">
        <f t="shared" si="109"/>
        <v>0.36719916682861747</v>
      </c>
      <c r="P239" s="1192">
        <f t="shared" si="116"/>
        <v>159888.41995720423</v>
      </c>
      <c r="Q239" s="1192">
        <f t="shared" si="97"/>
        <v>105470.06574517745</v>
      </c>
      <c r="R239" s="1192">
        <f t="shared" si="98"/>
        <v>163765.98017981093</v>
      </c>
      <c r="S239" s="1192">
        <f t="shared" si="99"/>
        <v>102353.73761238181</v>
      </c>
      <c r="T239" s="1192">
        <f t="shared" si="117"/>
        <v>2855064.2171726041</v>
      </c>
      <c r="U239" s="1192">
        <f t="shared" si="110"/>
        <v>4343923.6688853651</v>
      </c>
      <c r="V239" s="1189">
        <v>100000</v>
      </c>
      <c r="W239" s="1189">
        <v>62500</v>
      </c>
      <c r="X239" s="1189">
        <v>7.0529999999999999</v>
      </c>
      <c r="Y239" s="1189">
        <v>3</v>
      </c>
      <c r="Z239" s="1189">
        <v>6</v>
      </c>
      <c r="AA239" s="1189">
        <v>0.21537899999999999</v>
      </c>
      <c r="AB239" s="1189">
        <v>3.7999999999999999E-2</v>
      </c>
      <c r="AC239" s="1189">
        <v>7.375</v>
      </c>
      <c r="AD239" s="1189">
        <v>0.25</v>
      </c>
      <c r="AE239" s="1189">
        <v>30</v>
      </c>
      <c r="AF239" s="1193">
        <v>6.734375</v>
      </c>
      <c r="AG239" s="1193">
        <v>5.984375</v>
      </c>
      <c r="AH239" s="1189">
        <f t="shared" si="101"/>
        <v>3.1905625</v>
      </c>
      <c r="AI239" s="1189">
        <f t="shared" si="111"/>
        <v>4.21875</v>
      </c>
      <c r="AJ239" s="1189">
        <f t="shared" si="112"/>
        <v>30.133395353834576</v>
      </c>
      <c r="AK239" s="1189">
        <f t="shared" si="121"/>
        <v>28.550642171726039</v>
      </c>
      <c r="AL239" s="1189">
        <f t="shared" si="102"/>
        <v>0.17062899999999998</v>
      </c>
      <c r="AM239" s="1189">
        <f t="shared" si="113"/>
        <v>29.243042749857921</v>
      </c>
      <c r="AN239" s="1189">
        <f t="shared" si="103"/>
        <v>9.375E-2</v>
      </c>
      <c r="AO239" s="1189">
        <f t="shared" si="115"/>
        <v>5.9111289999999999</v>
      </c>
      <c r="AP239" s="1189">
        <f t="shared" si="104"/>
        <v>6.882371</v>
      </c>
      <c r="AQ239" s="1189">
        <f t="shared" si="105"/>
        <v>6.9689499999999988E-2</v>
      </c>
      <c r="AR239" s="1193">
        <f t="shared" si="100"/>
        <v>9.5594786544110768</v>
      </c>
      <c r="AS239" s="1194">
        <f t="shared" si="114"/>
        <v>4.21875</v>
      </c>
    </row>
    <row r="240" spans="1:45" ht="11.1" customHeight="1">
      <c r="A240" s="1188" t="s">
        <v>10972</v>
      </c>
      <c r="B240" s="1188" t="s">
        <v>10936</v>
      </c>
      <c r="C240" s="1188" t="s">
        <v>10936</v>
      </c>
      <c r="D240" s="1188" t="s">
        <v>10936</v>
      </c>
      <c r="E240" s="1188" t="s">
        <v>10936</v>
      </c>
      <c r="F240" s="1188" t="s">
        <v>10936</v>
      </c>
      <c r="G240" s="1189">
        <v>9.5</v>
      </c>
      <c r="H240" s="1189">
        <v>3.25</v>
      </c>
      <c r="I240" s="1190">
        <f t="shared" si="106"/>
        <v>212.765625</v>
      </c>
      <c r="J240" s="1191">
        <f t="shared" si="118"/>
        <v>101106.74331088153</v>
      </c>
      <c r="K240" s="1191">
        <f t="shared" si="119"/>
        <v>152913.06546838229</v>
      </c>
      <c r="L240" s="1191">
        <f t="shared" si="120"/>
        <v>2732345.7541417526</v>
      </c>
      <c r="M240" s="1190">
        <f t="shared" si="107"/>
        <v>2.3527736203379632</v>
      </c>
      <c r="N240" s="1190">
        <f t="shared" si="108"/>
        <v>3.2512426229617177</v>
      </c>
      <c r="O240" s="1190">
        <f t="shared" si="109"/>
        <v>0.43094902218080805</v>
      </c>
      <c r="P240" s="1192">
        <f t="shared" si="116"/>
        <v>152913.06546838229</v>
      </c>
      <c r="Q240" s="1192">
        <f t="shared" si="97"/>
        <v>101106.74331088153</v>
      </c>
      <c r="R240" s="1192">
        <f t="shared" si="98"/>
        <v>163655.83688394877</v>
      </c>
      <c r="S240" s="1192">
        <f t="shared" si="99"/>
        <v>102284.89805246798</v>
      </c>
      <c r="T240" s="1192">
        <f t="shared" si="117"/>
        <v>2732345.7541417526</v>
      </c>
      <c r="U240" s="1192">
        <f t="shared" si="110"/>
        <v>4343923.6688853651</v>
      </c>
      <c r="V240" s="1189">
        <v>100000</v>
      </c>
      <c r="W240" s="1189">
        <v>62500</v>
      </c>
      <c r="X240" s="1189">
        <v>7.0529999999999999</v>
      </c>
      <c r="Y240" s="1189">
        <v>3</v>
      </c>
      <c r="Z240" s="1189">
        <v>6</v>
      </c>
      <c r="AA240" s="1189">
        <v>0.21537899999999999</v>
      </c>
      <c r="AB240" s="1189">
        <v>3.7999999999999999E-2</v>
      </c>
      <c r="AC240" s="1189">
        <v>7.375</v>
      </c>
      <c r="AD240" s="1189">
        <v>0.25</v>
      </c>
      <c r="AE240" s="1189">
        <v>30</v>
      </c>
      <c r="AF240" s="1193">
        <v>6.734375</v>
      </c>
      <c r="AG240" s="1193">
        <v>5.984375</v>
      </c>
      <c r="AH240" s="1189">
        <f t="shared" si="101"/>
        <v>3.1905625</v>
      </c>
      <c r="AI240" s="1189">
        <f t="shared" si="111"/>
        <v>4.21875</v>
      </c>
      <c r="AJ240" s="1189">
        <f t="shared" si="112"/>
        <v>28.906210723526062</v>
      </c>
      <c r="AK240" s="1189">
        <f t="shared" si="121"/>
        <v>27.323457541417525</v>
      </c>
      <c r="AL240" s="1189">
        <f t="shared" si="102"/>
        <v>0.17062899999999998</v>
      </c>
      <c r="AM240" s="1189">
        <f t="shared" si="113"/>
        <v>29.243042749857921</v>
      </c>
      <c r="AN240" s="1189">
        <f t="shared" si="103"/>
        <v>9.375E-2</v>
      </c>
      <c r="AO240" s="1189">
        <f t="shared" si="115"/>
        <v>5.9111289999999999</v>
      </c>
      <c r="AP240" s="1189">
        <f t="shared" si="104"/>
        <v>6.882371</v>
      </c>
      <c r="AQ240" s="1189">
        <f t="shared" si="105"/>
        <v>6.9689499999999988E-2</v>
      </c>
      <c r="AR240" s="1193">
        <f t="shared" si="100"/>
        <v>9.4774011281648836</v>
      </c>
      <c r="AS240" s="1194">
        <f t="shared" si="114"/>
        <v>4.2131002820412213</v>
      </c>
    </row>
    <row r="241" spans="1:45" ht="11.1" customHeight="1">
      <c r="A241" s="1188" t="s">
        <v>10972</v>
      </c>
      <c r="B241" s="1188" t="s">
        <v>10936</v>
      </c>
      <c r="C241" s="1188" t="s">
        <v>10936</v>
      </c>
      <c r="D241" s="1188" t="s">
        <v>10936</v>
      </c>
      <c r="E241" s="1188" t="s">
        <v>10936</v>
      </c>
      <c r="F241" s="1188" t="s">
        <v>10936</v>
      </c>
      <c r="G241" s="1189">
        <v>9.5</v>
      </c>
      <c r="H241" s="1189">
        <v>3.5</v>
      </c>
      <c r="I241" s="1190">
        <f t="shared" si="106"/>
        <v>208.26</v>
      </c>
      <c r="J241" s="1191">
        <f t="shared" si="118"/>
        <v>96213.975968098355</v>
      </c>
      <c r="K241" s="1191">
        <f t="shared" si="119"/>
        <v>145108.23385103673</v>
      </c>
      <c r="L241" s="1191">
        <f t="shared" si="120"/>
        <v>2599809.8140684329</v>
      </c>
      <c r="M241" s="1190">
        <f t="shared" si="107"/>
        <v>2.396035828121128</v>
      </c>
      <c r="N241" s="1190">
        <f t="shared" si="108"/>
        <v>3.1823927791813515</v>
      </c>
      <c r="O241" s="1190">
        <f t="shared" si="109"/>
        <v>0.49979886596117379</v>
      </c>
      <c r="P241" s="1192">
        <f t="shared" si="116"/>
        <v>145108.23385103673</v>
      </c>
      <c r="Q241" s="1192">
        <f t="shared" si="97"/>
        <v>96213.975968098355</v>
      </c>
      <c r="R241" s="1192">
        <f t="shared" si="98"/>
        <v>163219.87334995694</v>
      </c>
      <c r="S241" s="1192">
        <f t="shared" si="99"/>
        <v>102012.4208437231</v>
      </c>
      <c r="T241" s="1192">
        <f t="shared" si="117"/>
        <v>2599809.8140684329</v>
      </c>
      <c r="U241" s="1192">
        <f t="shared" si="110"/>
        <v>4343923.6688853651</v>
      </c>
      <c r="V241" s="1189">
        <v>100000</v>
      </c>
      <c r="W241" s="1189">
        <v>62500</v>
      </c>
      <c r="X241" s="1189">
        <v>7.0529999999999999</v>
      </c>
      <c r="Y241" s="1189">
        <v>3</v>
      </c>
      <c r="Z241" s="1189">
        <v>6</v>
      </c>
      <c r="AA241" s="1189">
        <v>0.21537899999999999</v>
      </c>
      <c r="AB241" s="1189">
        <v>3.7999999999999999E-2</v>
      </c>
      <c r="AC241" s="1189">
        <v>7.375</v>
      </c>
      <c r="AD241" s="1189">
        <v>0.25</v>
      </c>
      <c r="AE241" s="1189">
        <v>30</v>
      </c>
      <c r="AF241" s="1193">
        <v>6.734375</v>
      </c>
      <c r="AG241" s="1193">
        <v>5.984375</v>
      </c>
      <c r="AH241" s="1189">
        <f t="shared" si="101"/>
        <v>3.1905625</v>
      </c>
      <c r="AI241" s="1189">
        <f t="shared" si="111"/>
        <v>4.21875</v>
      </c>
      <c r="AJ241" s="1189">
        <f t="shared" si="112"/>
        <v>27.580851322792871</v>
      </c>
      <c r="AK241" s="1189">
        <f t="shared" si="121"/>
        <v>25.998098140684331</v>
      </c>
      <c r="AL241" s="1189">
        <f t="shared" si="102"/>
        <v>0.17062899999999998</v>
      </c>
      <c r="AM241" s="1189">
        <f t="shared" si="113"/>
        <v>29.243042749857921</v>
      </c>
      <c r="AN241" s="1189">
        <f t="shared" si="103"/>
        <v>9.375E-2</v>
      </c>
      <c r="AO241" s="1189">
        <f t="shared" si="115"/>
        <v>5.9111289999999999</v>
      </c>
      <c r="AP241" s="1189">
        <f t="shared" si="104"/>
        <v>6.882371</v>
      </c>
      <c r="AQ241" s="1189">
        <f t="shared" si="105"/>
        <v>6.9689499999999988E-2</v>
      </c>
      <c r="AR241" s="1193">
        <f t="shared" si="100"/>
        <v>9.387951434905327</v>
      </c>
      <c r="AS241" s="1194">
        <f t="shared" si="114"/>
        <v>4.1907378587263313</v>
      </c>
    </row>
    <row r="242" spans="1:45" ht="11.1" customHeight="1">
      <c r="A242" s="1188" t="s">
        <v>10972</v>
      </c>
      <c r="B242" s="1188" t="s">
        <v>10936</v>
      </c>
      <c r="C242" s="1188" t="s">
        <v>10936</v>
      </c>
      <c r="D242" s="1188" t="s">
        <v>10936</v>
      </c>
      <c r="E242" s="1188" t="s">
        <v>10936</v>
      </c>
      <c r="F242" s="1188" t="s">
        <v>10936</v>
      </c>
      <c r="G242" s="1189">
        <v>9.5</v>
      </c>
      <c r="H242" s="1189">
        <v>3.75</v>
      </c>
      <c r="I242" s="1190">
        <f t="shared" si="106"/>
        <v>203.420625</v>
      </c>
      <c r="J242" s="1191">
        <f t="shared" si="118"/>
        <v>90983.678468750091</v>
      </c>
      <c r="K242" s="1191">
        <f t="shared" si="119"/>
        <v>136765.35487193079</v>
      </c>
      <c r="L242" s="1191">
        <f t="shared" si="120"/>
        <v>2457456.3969526459</v>
      </c>
      <c r="M242" s="1190">
        <f t="shared" si="107"/>
        <v>2.4518896534878145</v>
      </c>
      <c r="N242" s="1190">
        <f t="shared" si="108"/>
        <v>3.1084429469728105</v>
      </c>
      <c r="O242" s="1190">
        <f t="shared" si="109"/>
        <v>0.57374869816971485</v>
      </c>
      <c r="P242" s="1192">
        <f t="shared" si="116"/>
        <v>136765.35487193079</v>
      </c>
      <c r="Q242" s="1192">
        <f t="shared" si="97"/>
        <v>90983.678468750091</v>
      </c>
      <c r="R242" s="1192">
        <f t="shared" si="98"/>
        <v>162746.94127549269</v>
      </c>
      <c r="S242" s="1192">
        <f t="shared" si="99"/>
        <v>101716.83829718294</v>
      </c>
      <c r="T242" s="1192">
        <f t="shared" si="117"/>
        <v>2457456.3969526459</v>
      </c>
      <c r="U242" s="1192">
        <f t="shared" si="110"/>
        <v>4343923.6688853651</v>
      </c>
      <c r="V242" s="1189">
        <v>100000</v>
      </c>
      <c r="W242" s="1189">
        <v>62500</v>
      </c>
      <c r="X242" s="1189">
        <v>7.0529999999999999</v>
      </c>
      <c r="Y242" s="1189">
        <v>3</v>
      </c>
      <c r="Z242" s="1189">
        <v>6</v>
      </c>
      <c r="AA242" s="1189">
        <v>0.21537899999999999</v>
      </c>
      <c r="AB242" s="1189">
        <v>3.7999999999999999E-2</v>
      </c>
      <c r="AC242" s="1189">
        <v>7.375</v>
      </c>
      <c r="AD242" s="1189">
        <v>0.25</v>
      </c>
      <c r="AE242" s="1189">
        <v>30</v>
      </c>
      <c r="AF242" s="1193">
        <v>6.734375</v>
      </c>
      <c r="AG242" s="1193">
        <v>5.984375</v>
      </c>
      <c r="AH242" s="1189">
        <f t="shared" si="101"/>
        <v>3.1905625</v>
      </c>
      <c r="AI242" s="1189">
        <f t="shared" si="111"/>
        <v>4.21875</v>
      </c>
      <c r="AJ242" s="1189">
        <f t="shared" si="112"/>
        <v>26.157317151634995</v>
      </c>
      <c r="AK242" s="1189">
        <f t="shared" si="121"/>
        <v>24.574563969526459</v>
      </c>
      <c r="AL242" s="1189">
        <f t="shared" si="102"/>
        <v>0.17062899999999998</v>
      </c>
      <c r="AM242" s="1189">
        <f t="shared" si="113"/>
        <v>29.243042749857921</v>
      </c>
      <c r="AN242" s="1189">
        <f t="shared" si="103"/>
        <v>9.375E-2</v>
      </c>
      <c r="AO242" s="1189">
        <f t="shared" si="115"/>
        <v>5.9111289999999999</v>
      </c>
      <c r="AP242" s="1189">
        <f t="shared" si="104"/>
        <v>6.882371</v>
      </c>
      <c r="AQ242" s="1189">
        <f t="shared" si="105"/>
        <v>6.9689499999999988E-2</v>
      </c>
      <c r="AR242" s="1193">
        <f t="shared" si="100"/>
        <v>9.2909166471420352</v>
      </c>
      <c r="AS242" s="1194">
        <f t="shared" si="114"/>
        <v>4.1664791617855084</v>
      </c>
    </row>
    <row r="243" spans="1:45" ht="11.1" customHeight="1">
      <c r="A243" s="1188" t="s">
        <v>10972</v>
      </c>
      <c r="B243" s="1188" t="s">
        <v>10936</v>
      </c>
      <c r="C243" s="1188" t="s">
        <v>10936</v>
      </c>
      <c r="D243" s="1188" t="s">
        <v>10936</v>
      </c>
      <c r="E243" s="1188" t="s">
        <v>10936</v>
      </c>
      <c r="F243" s="1188" t="s">
        <v>10936</v>
      </c>
      <c r="G243" s="1189">
        <v>9.75</v>
      </c>
      <c r="H243" s="1189">
        <v>2.5</v>
      </c>
      <c r="I243" s="1190">
        <f t="shared" si="106"/>
        <v>237.12937499999998</v>
      </c>
      <c r="J243" s="1191">
        <f t="shared" si="118"/>
        <v>113710.09173660423</v>
      </c>
      <c r="K243" s="1191">
        <f t="shared" si="119"/>
        <v>173019.1098832011</v>
      </c>
      <c r="L243" s="1191">
        <f t="shared" si="120"/>
        <v>3071048.7121069022</v>
      </c>
      <c r="M243" s="1190">
        <f t="shared" si="107"/>
        <v>2.5026037050981724</v>
      </c>
      <c r="N243" s="1190">
        <f t="shared" si="108"/>
        <v>3.6235417782185104</v>
      </c>
      <c r="O243" s="1190">
        <f t="shared" si="109"/>
        <v>0.25499942140876219</v>
      </c>
      <c r="P243" s="1192">
        <f t="shared" si="116"/>
        <v>173019.1098832011</v>
      </c>
      <c r="Q243" s="1192">
        <f t="shared" si="97"/>
        <v>113710.09173660423</v>
      </c>
      <c r="R243" s="1192">
        <f t="shared" si="98"/>
        <v>186046.23537618332</v>
      </c>
      <c r="S243" s="1192">
        <f t="shared" si="99"/>
        <v>116278.89711011459</v>
      </c>
      <c r="T243" s="1192">
        <f t="shared" si="117"/>
        <v>3071048.7121069022</v>
      </c>
      <c r="U243" s="1192">
        <f t="shared" si="110"/>
        <v>4721896.5350203868</v>
      </c>
      <c r="V243" s="1189">
        <v>100000</v>
      </c>
      <c r="W243" s="1189">
        <v>62500</v>
      </c>
      <c r="X243" s="1189">
        <v>7.0529999999999999</v>
      </c>
      <c r="Y243" s="1189">
        <v>3</v>
      </c>
      <c r="Z243" s="1189">
        <v>6</v>
      </c>
      <c r="AA243" s="1189">
        <v>0.21537899999999999</v>
      </c>
      <c r="AB243" s="1189">
        <v>3.7999999999999999E-2</v>
      </c>
      <c r="AC243" s="1189">
        <v>7.375</v>
      </c>
      <c r="AD243" s="1189">
        <v>0.25</v>
      </c>
      <c r="AE243" s="1189">
        <v>30</v>
      </c>
      <c r="AF243" s="1193">
        <v>6.734375</v>
      </c>
      <c r="AG243" s="1193">
        <v>5.984375</v>
      </c>
      <c r="AH243" s="1189">
        <f t="shared" si="101"/>
        <v>3.1905625</v>
      </c>
      <c r="AI243" s="1189">
        <f t="shared" si="111"/>
        <v>4.28125</v>
      </c>
      <c r="AJ243" s="1189">
        <f t="shared" si="112"/>
        <v>32.293240303177562</v>
      </c>
      <c r="AK243" s="1189">
        <f t="shared" si="121"/>
        <v>30.710487121069022</v>
      </c>
      <c r="AL243" s="1189">
        <f t="shared" si="102"/>
        <v>0.17062899999999998</v>
      </c>
      <c r="AM243" s="1189">
        <f t="shared" si="113"/>
        <v>33.02277141120814</v>
      </c>
      <c r="AN243" s="1189">
        <f t="shared" si="103"/>
        <v>9.375E-2</v>
      </c>
      <c r="AO243" s="1189">
        <f t="shared" si="115"/>
        <v>5.9111289999999999</v>
      </c>
      <c r="AP243" s="1189">
        <f t="shared" si="104"/>
        <v>6.882371</v>
      </c>
      <c r="AQ243" s="1189">
        <f t="shared" si="105"/>
        <v>6.9689499999999988E-2</v>
      </c>
      <c r="AR243" s="1193">
        <f t="shared" si="100"/>
        <v>9.7022488189151801</v>
      </c>
      <c r="AS243" s="1194">
        <f t="shared" si="114"/>
        <v>4.269312204728795</v>
      </c>
    </row>
    <row r="244" spans="1:45" ht="11.1" customHeight="1">
      <c r="A244" s="1188" t="s">
        <v>10972</v>
      </c>
      <c r="B244" s="1188" t="s">
        <v>10936</v>
      </c>
      <c r="C244" s="1188" t="s">
        <v>10936</v>
      </c>
      <c r="D244" s="1188" t="s">
        <v>10936</v>
      </c>
      <c r="E244" s="1188" t="s">
        <v>10936</v>
      </c>
      <c r="F244" s="1188" t="s">
        <v>10936</v>
      </c>
      <c r="G244" s="1189">
        <v>9.75</v>
      </c>
      <c r="H244" s="1189">
        <v>2.8125</v>
      </c>
      <c r="I244" s="1190">
        <f t="shared" si="106"/>
        <v>232.69675781249998</v>
      </c>
      <c r="J244" s="1191">
        <f t="shared" si="118"/>
        <v>108841.48574953961</v>
      </c>
      <c r="K244" s="1191">
        <f t="shared" si="119"/>
        <v>165252.00949990077</v>
      </c>
      <c r="L244" s="1191">
        <f t="shared" si="120"/>
        <v>2940660.3451366229</v>
      </c>
      <c r="M244" s="1190">
        <f t="shared" si="107"/>
        <v>2.5295774025586102</v>
      </c>
      <c r="N244" s="1190">
        <f t="shared" si="108"/>
        <v>3.5558075569068075</v>
      </c>
      <c r="O244" s="1190">
        <f t="shared" si="109"/>
        <v>0.32273364272046462</v>
      </c>
      <c r="P244" s="1192">
        <f t="shared" si="116"/>
        <v>165252.00949990077</v>
      </c>
      <c r="Q244" s="1192">
        <f t="shared" si="97"/>
        <v>108841.48574953961</v>
      </c>
      <c r="R244" s="1192">
        <f t="shared" si="98"/>
        <v>185573.26227706461</v>
      </c>
      <c r="S244" s="1192">
        <f t="shared" si="99"/>
        <v>115983.2889231654</v>
      </c>
      <c r="T244" s="1192">
        <f t="shared" si="117"/>
        <v>2940660.3451366229</v>
      </c>
      <c r="U244" s="1192">
        <f t="shared" si="110"/>
        <v>4721896.5350203868</v>
      </c>
      <c r="V244" s="1189">
        <v>100000</v>
      </c>
      <c r="W244" s="1189">
        <v>62500</v>
      </c>
      <c r="X244" s="1189">
        <v>7.0529999999999999</v>
      </c>
      <c r="Y244" s="1189">
        <v>3</v>
      </c>
      <c r="Z244" s="1189">
        <v>6</v>
      </c>
      <c r="AA244" s="1189">
        <v>0.21537899999999999</v>
      </c>
      <c r="AB244" s="1189">
        <v>3.7999999999999999E-2</v>
      </c>
      <c r="AC244" s="1189">
        <v>7.375</v>
      </c>
      <c r="AD244" s="1189">
        <v>0.25</v>
      </c>
      <c r="AE244" s="1189">
        <v>30</v>
      </c>
      <c r="AF244" s="1193">
        <v>6.734375</v>
      </c>
      <c r="AG244" s="1193">
        <v>5.984375</v>
      </c>
      <c r="AH244" s="1189">
        <f t="shared" si="101"/>
        <v>3.1905625</v>
      </c>
      <c r="AI244" s="1189">
        <f t="shared" si="111"/>
        <v>4.28125</v>
      </c>
      <c r="AJ244" s="1189">
        <f t="shared" si="112"/>
        <v>30.989356633474763</v>
      </c>
      <c r="AK244" s="1189">
        <f t="shared" si="121"/>
        <v>29.406603451366227</v>
      </c>
      <c r="AL244" s="1189">
        <f t="shared" si="102"/>
        <v>0.17062899999999998</v>
      </c>
      <c r="AM244" s="1189">
        <f t="shared" si="113"/>
        <v>33.02277141120814</v>
      </c>
      <c r="AN244" s="1189">
        <f t="shared" si="103"/>
        <v>9.375E-2</v>
      </c>
      <c r="AO244" s="1189">
        <f t="shared" si="115"/>
        <v>5.9111289999999999</v>
      </c>
      <c r="AP244" s="1189">
        <f t="shared" si="104"/>
        <v>6.882371</v>
      </c>
      <c r="AQ244" s="1189">
        <f t="shared" si="105"/>
        <v>6.9689499999999988E-2</v>
      </c>
      <c r="AR244" s="1193">
        <f t="shared" si="100"/>
        <v>9.6163130093680405</v>
      </c>
      <c r="AS244" s="1194">
        <f t="shared" si="114"/>
        <v>4.2478282523420106</v>
      </c>
    </row>
    <row r="245" spans="1:45" ht="11.1" customHeight="1">
      <c r="A245" s="1188" t="s">
        <v>10972</v>
      </c>
      <c r="B245" s="1188" t="s">
        <v>10936</v>
      </c>
      <c r="C245" s="1188" t="s">
        <v>10936</v>
      </c>
      <c r="D245" s="1188" t="s">
        <v>10936</v>
      </c>
      <c r="E245" s="1188" t="s">
        <v>10936</v>
      </c>
      <c r="F245" s="1188" t="s">
        <v>10936</v>
      </c>
      <c r="G245" s="1189">
        <v>9.75</v>
      </c>
      <c r="H245" s="1189">
        <v>3</v>
      </c>
      <c r="I245" s="1190">
        <f t="shared" si="106"/>
        <v>229.78687499999998</v>
      </c>
      <c r="J245" s="1191">
        <f t="shared" si="118"/>
        <v>105656.76301689443</v>
      </c>
      <c r="K245" s="1191">
        <f t="shared" si="119"/>
        <v>160171.44558702863</v>
      </c>
      <c r="L245" s="1191">
        <f t="shared" si="120"/>
        <v>2855064.2171726041</v>
      </c>
      <c r="M245" s="1190">
        <f t="shared" si="107"/>
        <v>2.5511338150973097</v>
      </c>
      <c r="N245" s="1190">
        <f t="shared" si="108"/>
        <v>3.5113420327986549</v>
      </c>
      <c r="O245" s="1190">
        <f t="shared" si="109"/>
        <v>0.36719916682861747</v>
      </c>
      <c r="P245" s="1192">
        <f t="shared" si="116"/>
        <v>160171.44558702863</v>
      </c>
      <c r="Q245" s="1192">
        <f t="shared" si="97"/>
        <v>105656.76301689443</v>
      </c>
      <c r="R245" s="1192">
        <f t="shared" si="98"/>
        <v>185260.45762505673</v>
      </c>
      <c r="S245" s="1192">
        <f t="shared" si="99"/>
        <v>115787.78601566046</v>
      </c>
      <c r="T245" s="1192">
        <f t="shared" si="117"/>
        <v>2855064.2171726041</v>
      </c>
      <c r="U245" s="1192">
        <f t="shared" si="110"/>
        <v>4721896.5350203868</v>
      </c>
      <c r="V245" s="1189">
        <v>100000</v>
      </c>
      <c r="W245" s="1189">
        <v>62500</v>
      </c>
      <c r="X245" s="1189">
        <v>7.0529999999999999</v>
      </c>
      <c r="Y245" s="1189">
        <v>3</v>
      </c>
      <c r="Z245" s="1189">
        <v>6</v>
      </c>
      <c r="AA245" s="1189">
        <v>0.21537899999999999</v>
      </c>
      <c r="AB245" s="1189">
        <v>3.7999999999999999E-2</v>
      </c>
      <c r="AC245" s="1189">
        <v>7.375</v>
      </c>
      <c r="AD245" s="1189">
        <v>0.25</v>
      </c>
      <c r="AE245" s="1189">
        <v>30</v>
      </c>
      <c r="AF245" s="1193">
        <v>6.734375</v>
      </c>
      <c r="AG245" s="1193">
        <v>5.984375</v>
      </c>
      <c r="AH245" s="1189">
        <f t="shared" si="101"/>
        <v>3.1905625</v>
      </c>
      <c r="AI245" s="1189">
        <f t="shared" si="111"/>
        <v>4.28125</v>
      </c>
      <c r="AJ245" s="1189">
        <f t="shared" si="112"/>
        <v>30.133395353834576</v>
      </c>
      <c r="AK245" s="1189">
        <f t="shared" si="121"/>
        <v>28.550642171726039</v>
      </c>
      <c r="AL245" s="1189">
        <f t="shared" si="102"/>
        <v>0.17062899999999998</v>
      </c>
      <c r="AM245" s="1189">
        <f t="shared" si="113"/>
        <v>33.02277141120814</v>
      </c>
      <c r="AN245" s="1189">
        <f t="shared" si="103"/>
        <v>9.375E-2</v>
      </c>
      <c r="AO245" s="1189">
        <f t="shared" si="115"/>
        <v>5.9111289999999999</v>
      </c>
      <c r="AP245" s="1189">
        <f t="shared" si="104"/>
        <v>6.882371</v>
      </c>
      <c r="AQ245" s="1189">
        <f t="shared" si="105"/>
        <v>6.9689499999999988E-2</v>
      </c>
      <c r="AR245" s="1193">
        <f t="shared" si="100"/>
        <v>9.5594786544110768</v>
      </c>
      <c r="AS245" s="1194">
        <f t="shared" si="114"/>
        <v>4.2336196636027692</v>
      </c>
    </row>
    <row r="246" spans="1:45" ht="11.1" customHeight="1">
      <c r="A246" s="1188" t="s">
        <v>10972</v>
      </c>
      <c r="B246" s="1188" t="s">
        <v>10936</v>
      </c>
      <c r="C246" s="1188" t="s">
        <v>10936</v>
      </c>
      <c r="D246" s="1188" t="s">
        <v>10936</v>
      </c>
      <c r="E246" s="1188" t="s">
        <v>10936</v>
      </c>
      <c r="F246" s="1188" t="s">
        <v>10936</v>
      </c>
      <c r="G246" s="1189">
        <v>9.75</v>
      </c>
      <c r="H246" s="1189">
        <v>3.25</v>
      </c>
      <c r="I246" s="1190">
        <f t="shared" si="106"/>
        <v>225.61499999999998</v>
      </c>
      <c r="J246" s="1191">
        <f t="shared" si="118"/>
        <v>101106.74331088153</v>
      </c>
      <c r="K246" s="1191">
        <f t="shared" si="119"/>
        <v>152913.06546838229</v>
      </c>
      <c r="L246" s="1191">
        <f t="shared" si="120"/>
        <v>2732345.7541417526</v>
      </c>
      <c r="M246" s="1190">
        <f t="shared" si="107"/>
        <v>2.587708140792996</v>
      </c>
      <c r="N246" s="1190">
        <f t="shared" si="108"/>
        <v>3.4475921774464644</v>
      </c>
      <c r="O246" s="1190">
        <f t="shared" si="109"/>
        <v>0.43094902218080805</v>
      </c>
      <c r="P246" s="1192">
        <f t="shared" si="116"/>
        <v>152913.06546838229</v>
      </c>
      <c r="Q246" s="1192">
        <f t="shared" si="97"/>
        <v>101106.74331088153</v>
      </c>
      <c r="R246" s="1192">
        <f t="shared" si="98"/>
        <v>184808.71972718579</v>
      </c>
      <c r="S246" s="1192">
        <f t="shared" si="99"/>
        <v>115505.44982949115</v>
      </c>
      <c r="T246" s="1192">
        <f t="shared" si="117"/>
        <v>2732345.7541417526</v>
      </c>
      <c r="U246" s="1192">
        <f t="shared" si="110"/>
        <v>4721896.5350203868</v>
      </c>
      <c r="V246" s="1189">
        <v>100000</v>
      </c>
      <c r="W246" s="1189">
        <v>62500</v>
      </c>
      <c r="X246" s="1189">
        <v>7.0529999999999999</v>
      </c>
      <c r="Y246" s="1189">
        <v>3</v>
      </c>
      <c r="Z246" s="1189">
        <v>6</v>
      </c>
      <c r="AA246" s="1189">
        <v>0.21537899999999999</v>
      </c>
      <c r="AB246" s="1189">
        <v>3.7999999999999999E-2</v>
      </c>
      <c r="AC246" s="1189">
        <v>7.375</v>
      </c>
      <c r="AD246" s="1189">
        <v>0.25</v>
      </c>
      <c r="AE246" s="1189">
        <v>30</v>
      </c>
      <c r="AF246" s="1193">
        <v>6.734375</v>
      </c>
      <c r="AG246" s="1193">
        <v>5.984375</v>
      </c>
      <c r="AH246" s="1189">
        <f t="shared" si="101"/>
        <v>3.1905625</v>
      </c>
      <c r="AI246" s="1189">
        <f t="shared" si="111"/>
        <v>4.28125</v>
      </c>
      <c r="AJ246" s="1189">
        <f t="shared" si="112"/>
        <v>28.906210723526062</v>
      </c>
      <c r="AK246" s="1189">
        <f t="shared" si="121"/>
        <v>27.323457541417525</v>
      </c>
      <c r="AL246" s="1189">
        <f t="shared" si="102"/>
        <v>0.17062899999999998</v>
      </c>
      <c r="AM246" s="1189">
        <f t="shared" si="113"/>
        <v>33.02277141120814</v>
      </c>
      <c r="AN246" s="1189">
        <f t="shared" si="103"/>
        <v>9.375E-2</v>
      </c>
      <c r="AO246" s="1189">
        <f t="shared" si="115"/>
        <v>5.9111289999999999</v>
      </c>
      <c r="AP246" s="1189">
        <f t="shared" si="104"/>
        <v>6.882371</v>
      </c>
      <c r="AQ246" s="1189">
        <f t="shared" si="105"/>
        <v>6.9689499999999988E-2</v>
      </c>
      <c r="AR246" s="1193">
        <f t="shared" si="100"/>
        <v>9.4774011281648836</v>
      </c>
      <c r="AS246" s="1194">
        <f t="shared" si="114"/>
        <v>4.2131002820412213</v>
      </c>
    </row>
    <row r="247" spans="1:45" ht="11.1" customHeight="1">
      <c r="A247" s="1188" t="s">
        <v>10972</v>
      </c>
      <c r="B247" s="1188" t="s">
        <v>10936</v>
      </c>
      <c r="C247" s="1188" t="s">
        <v>10936</v>
      </c>
      <c r="D247" s="1188" t="s">
        <v>10936</v>
      </c>
      <c r="E247" s="1188" t="s">
        <v>10936</v>
      </c>
      <c r="F247" s="1188" t="s">
        <v>10936</v>
      </c>
      <c r="G247" s="1189">
        <v>9.75</v>
      </c>
      <c r="H247" s="1189">
        <v>3.5</v>
      </c>
      <c r="I247" s="1190">
        <f t="shared" si="106"/>
        <v>221.109375</v>
      </c>
      <c r="J247" s="1191">
        <f t="shared" si="118"/>
        <v>96213.975968098355</v>
      </c>
      <c r="K247" s="1191">
        <f t="shared" si="119"/>
        <v>145108.23385103673</v>
      </c>
      <c r="L247" s="1191">
        <f t="shared" si="120"/>
        <v>2599809.8140684329</v>
      </c>
      <c r="M247" s="1190">
        <f t="shared" si="107"/>
        <v>2.6352902652700174</v>
      </c>
      <c r="N247" s="1190">
        <f t="shared" si="108"/>
        <v>3.3787423336660987</v>
      </c>
      <c r="O247" s="1190">
        <f t="shared" si="109"/>
        <v>0.49979886596117379</v>
      </c>
      <c r="P247" s="1192">
        <f t="shared" si="116"/>
        <v>145108.23385103673</v>
      </c>
      <c r="Q247" s="1192">
        <f t="shared" si="97"/>
        <v>96213.975968098355</v>
      </c>
      <c r="R247" s="1192">
        <f t="shared" si="98"/>
        <v>184316.40693163362</v>
      </c>
      <c r="S247" s="1192">
        <f t="shared" si="99"/>
        <v>115197.75433227104</v>
      </c>
      <c r="T247" s="1192">
        <f t="shared" si="117"/>
        <v>2599809.8140684329</v>
      </c>
      <c r="U247" s="1192">
        <f t="shared" si="110"/>
        <v>4721896.5350203868</v>
      </c>
      <c r="V247" s="1189">
        <v>100000</v>
      </c>
      <c r="W247" s="1189">
        <v>62500</v>
      </c>
      <c r="X247" s="1189">
        <v>7.0529999999999999</v>
      </c>
      <c r="Y247" s="1189">
        <v>3</v>
      </c>
      <c r="Z247" s="1189">
        <v>6</v>
      </c>
      <c r="AA247" s="1189">
        <v>0.21537899999999999</v>
      </c>
      <c r="AB247" s="1189">
        <v>3.7999999999999999E-2</v>
      </c>
      <c r="AC247" s="1189">
        <v>7.375</v>
      </c>
      <c r="AD247" s="1189">
        <v>0.25</v>
      </c>
      <c r="AE247" s="1189">
        <v>30</v>
      </c>
      <c r="AF247" s="1193">
        <v>6.734375</v>
      </c>
      <c r="AG247" s="1193">
        <v>5.984375</v>
      </c>
      <c r="AH247" s="1189">
        <f t="shared" si="101"/>
        <v>3.1905625</v>
      </c>
      <c r="AI247" s="1189">
        <f t="shared" si="111"/>
        <v>4.28125</v>
      </c>
      <c r="AJ247" s="1189">
        <f t="shared" si="112"/>
        <v>27.580851322792871</v>
      </c>
      <c r="AK247" s="1189">
        <f t="shared" si="121"/>
        <v>25.998098140684331</v>
      </c>
      <c r="AL247" s="1189">
        <f t="shared" si="102"/>
        <v>0.17062899999999998</v>
      </c>
      <c r="AM247" s="1189">
        <f t="shared" si="113"/>
        <v>33.02277141120814</v>
      </c>
      <c r="AN247" s="1189">
        <f t="shared" si="103"/>
        <v>9.375E-2</v>
      </c>
      <c r="AO247" s="1189">
        <f t="shared" si="115"/>
        <v>5.9111289999999999</v>
      </c>
      <c r="AP247" s="1189">
        <f t="shared" si="104"/>
        <v>6.882371</v>
      </c>
      <c r="AQ247" s="1189">
        <f t="shared" si="105"/>
        <v>6.9689499999999988E-2</v>
      </c>
      <c r="AR247" s="1193">
        <f t="shared" si="100"/>
        <v>9.387951434905327</v>
      </c>
      <c r="AS247" s="1194">
        <f t="shared" si="114"/>
        <v>4.1907378587263313</v>
      </c>
    </row>
    <row r="248" spans="1:45" ht="11.1" customHeight="1">
      <c r="A248" s="1188" t="s">
        <v>10972</v>
      </c>
      <c r="B248" s="1188" t="s">
        <v>10936</v>
      </c>
      <c r="C248" s="1188" t="s">
        <v>10936</v>
      </c>
      <c r="D248" s="1188" t="s">
        <v>10936</v>
      </c>
      <c r="E248" s="1188" t="s">
        <v>10936</v>
      </c>
      <c r="F248" s="1188" t="s">
        <v>10936</v>
      </c>
      <c r="G248" s="1189">
        <v>9.75</v>
      </c>
      <c r="H248" s="1189">
        <v>3.75</v>
      </c>
      <c r="I248" s="1190">
        <f t="shared" si="106"/>
        <v>216.26999999999998</v>
      </c>
      <c r="J248" s="1191">
        <f t="shared" si="118"/>
        <v>90983.678468750091</v>
      </c>
      <c r="K248" s="1191">
        <f t="shared" si="119"/>
        <v>136765.35487193079</v>
      </c>
      <c r="L248" s="1191">
        <f t="shared" si="120"/>
        <v>2457456.3969526459</v>
      </c>
      <c r="M248" s="1190">
        <f t="shared" si="107"/>
        <v>2.6967213342629806</v>
      </c>
      <c r="N248" s="1190">
        <f t="shared" si="108"/>
        <v>3.3047925014575577</v>
      </c>
      <c r="O248" s="1190">
        <f t="shared" si="109"/>
        <v>0.57374869816971485</v>
      </c>
      <c r="P248" s="1192">
        <f t="shared" si="116"/>
        <v>136765.35487193079</v>
      </c>
      <c r="Q248" s="1192">
        <f t="shared" si="97"/>
        <v>90983.678468750091</v>
      </c>
      <c r="R248" s="1192">
        <f t="shared" si="98"/>
        <v>183782.34732909323</v>
      </c>
      <c r="S248" s="1192">
        <f t="shared" si="99"/>
        <v>114863.96708068329</v>
      </c>
      <c r="T248" s="1192">
        <f t="shared" si="117"/>
        <v>2457456.3969526459</v>
      </c>
      <c r="U248" s="1192">
        <f t="shared" si="110"/>
        <v>4721896.5350203868</v>
      </c>
      <c r="V248" s="1189">
        <v>100000</v>
      </c>
      <c r="W248" s="1189">
        <v>62500</v>
      </c>
      <c r="X248" s="1189">
        <v>7.0529999999999999</v>
      </c>
      <c r="Y248" s="1189">
        <v>3</v>
      </c>
      <c r="Z248" s="1189">
        <v>6</v>
      </c>
      <c r="AA248" s="1189">
        <v>0.21537899999999999</v>
      </c>
      <c r="AB248" s="1189">
        <v>3.7999999999999999E-2</v>
      </c>
      <c r="AC248" s="1189">
        <v>7.375</v>
      </c>
      <c r="AD248" s="1189">
        <v>0.25</v>
      </c>
      <c r="AE248" s="1189">
        <v>30</v>
      </c>
      <c r="AF248" s="1193">
        <v>6.734375</v>
      </c>
      <c r="AG248" s="1193">
        <v>5.984375</v>
      </c>
      <c r="AH248" s="1189">
        <f t="shared" si="101"/>
        <v>3.1905625</v>
      </c>
      <c r="AI248" s="1189">
        <f t="shared" si="111"/>
        <v>4.28125</v>
      </c>
      <c r="AJ248" s="1189">
        <f t="shared" si="112"/>
        <v>26.157317151634995</v>
      </c>
      <c r="AK248" s="1189">
        <f t="shared" si="121"/>
        <v>24.574563969526459</v>
      </c>
      <c r="AL248" s="1189">
        <f t="shared" si="102"/>
        <v>0.17062899999999998</v>
      </c>
      <c r="AM248" s="1189">
        <f t="shared" si="113"/>
        <v>33.02277141120814</v>
      </c>
      <c r="AN248" s="1189">
        <f t="shared" si="103"/>
        <v>9.375E-2</v>
      </c>
      <c r="AO248" s="1189">
        <f t="shared" si="115"/>
        <v>5.9111289999999999</v>
      </c>
      <c r="AP248" s="1189">
        <f t="shared" si="104"/>
        <v>6.882371</v>
      </c>
      <c r="AQ248" s="1189">
        <f t="shared" si="105"/>
        <v>6.9689499999999988E-2</v>
      </c>
      <c r="AR248" s="1193">
        <f t="shared" si="100"/>
        <v>9.2909166471420352</v>
      </c>
      <c r="AS248" s="1194">
        <f t="shared" si="114"/>
        <v>4.1664791617855084</v>
      </c>
    </row>
    <row r="249" spans="1:45" ht="11.1" customHeight="1">
      <c r="A249" s="1188" t="s">
        <v>10972</v>
      </c>
      <c r="B249" s="1188" t="s">
        <v>10936</v>
      </c>
      <c r="C249" s="1188" t="s">
        <v>10936</v>
      </c>
      <c r="D249" s="1188" t="s">
        <v>10936</v>
      </c>
      <c r="E249" s="1188" t="s">
        <v>10936</v>
      </c>
      <c r="F249" s="1188" t="s">
        <v>10936</v>
      </c>
      <c r="G249" s="1189">
        <v>10</v>
      </c>
      <c r="H249" s="1189">
        <v>2.5</v>
      </c>
      <c r="I249" s="1190">
        <f t="shared" si="106"/>
        <v>250.3125</v>
      </c>
      <c r="J249" s="1191">
        <f t="shared" si="118"/>
        <v>113710.09173660423</v>
      </c>
      <c r="K249" s="1191">
        <f t="shared" si="119"/>
        <v>173019.1098832011</v>
      </c>
      <c r="L249" s="1191">
        <f t="shared" si="120"/>
        <v>3071048.7121069022</v>
      </c>
      <c r="M249" s="1190">
        <f t="shared" si="107"/>
        <v>2.7407116419493205</v>
      </c>
      <c r="N249" s="1190">
        <f t="shared" si="108"/>
        <v>3.8249913211314324</v>
      </c>
      <c r="O249" s="1190">
        <f t="shared" si="109"/>
        <v>0.25499942140876219</v>
      </c>
      <c r="P249" s="1192">
        <f t="shared" si="116"/>
        <v>173019.1098832011</v>
      </c>
      <c r="Q249" s="1192">
        <f t="shared" si="97"/>
        <v>113710.09173660423</v>
      </c>
      <c r="R249" s="1192">
        <f t="shared" si="98"/>
        <v>207893.86668641403</v>
      </c>
      <c r="S249" s="1192">
        <f t="shared" si="99"/>
        <v>129933.66667900879</v>
      </c>
      <c r="T249" s="1192">
        <f t="shared" si="117"/>
        <v>3071048.7121069022</v>
      </c>
      <c r="U249" s="1192">
        <f t="shared" si="110"/>
        <v>5109686.8781978777</v>
      </c>
      <c r="V249" s="1189">
        <v>100000</v>
      </c>
      <c r="W249" s="1189">
        <v>62500</v>
      </c>
      <c r="X249" s="1189">
        <v>7.0529999999999999</v>
      </c>
      <c r="Y249" s="1189">
        <v>3</v>
      </c>
      <c r="Z249" s="1189">
        <v>6</v>
      </c>
      <c r="AA249" s="1189">
        <v>0.21537899999999999</v>
      </c>
      <c r="AB249" s="1189">
        <v>3.7999999999999999E-2</v>
      </c>
      <c r="AC249" s="1189">
        <v>7.375</v>
      </c>
      <c r="AD249" s="1189">
        <v>0.25</v>
      </c>
      <c r="AE249" s="1189">
        <v>30</v>
      </c>
      <c r="AF249" s="1193">
        <v>6.734375</v>
      </c>
      <c r="AG249" s="1193">
        <v>5.984375</v>
      </c>
      <c r="AH249" s="1189">
        <f t="shared" si="101"/>
        <v>3.1905625</v>
      </c>
      <c r="AI249" s="1189">
        <f t="shared" si="111"/>
        <v>4.34375</v>
      </c>
      <c r="AJ249" s="1189">
        <f t="shared" si="112"/>
        <v>32.293240303177562</v>
      </c>
      <c r="AK249" s="1189">
        <f t="shared" si="121"/>
        <v>30.710487121069022</v>
      </c>
      <c r="AL249" s="1189">
        <f t="shared" si="102"/>
        <v>0.17062899999999998</v>
      </c>
      <c r="AM249" s="1189">
        <f t="shared" si="113"/>
        <v>36.900674842983044</v>
      </c>
      <c r="AN249" s="1189">
        <f t="shared" si="103"/>
        <v>9.375E-2</v>
      </c>
      <c r="AO249" s="1189">
        <f t="shared" si="115"/>
        <v>5.9111289999999999</v>
      </c>
      <c r="AP249" s="1189">
        <f t="shared" si="104"/>
        <v>6.882371</v>
      </c>
      <c r="AQ249" s="1189">
        <f t="shared" si="105"/>
        <v>6.9689499999999988E-2</v>
      </c>
      <c r="AR249" s="1193">
        <f t="shared" si="100"/>
        <v>9.7022488189151801</v>
      </c>
      <c r="AS249" s="1194">
        <f t="shared" si="114"/>
        <v>4.269312204728795</v>
      </c>
    </row>
    <row r="250" spans="1:45" ht="11.1" customHeight="1">
      <c r="A250" s="1188" t="s">
        <v>10972</v>
      </c>
      <c r="B250" s="1188" t="s">
        <v>10936</v>
      </c>
      <c r="C250" s="1188" t="s">
        <v>10936</v>
      </c>
      <c r="D250" s="1188" t="s">
        <v>10936</v>
      </c>
      <c r="E250" s="1188" t="s">
        <v>10936</v>
      </c>
      <c r="F250" s="1188" t="s">
        <v>10936</v>
      </c>
      <c r="G250" s="1189">
        <v>10</v>
      </c>
      <c r="H250" s="1189">
        <v>2.8125</v>
      </c>
      <c r="I250" s="1190">
        <f t="shared" si="106"/>
        <v>245.8798828125</v>
      </c>
      <c r="J250" s="1191">
        <f t="shared" si="118"/>
        <v>108841.48574953961</v>
      </c>
      <c r="K250" s="1191">
        <f t="shared" si="119"/>
        <v>165252.00949990077</v>
      </c>
      <c r="L250" s="1191">
        <f t="shared" si="120"/>
        <v>2940660.3451366229</v>
      </c>
      <c r="M250" s="1190">
        <f t="shared" si="107"/>
        <v>2.7702517271436484</v>
      </c>
      <c r="N250" s="1190">
        <f t="shared" si="108"/>
        <v>3.7572570998197294</v>
      </c>
      <c r="O250" s="1190">
        <f t="shared" si="109"/>
        <v>0.32273364272046462</v>
      </c>
      <c r="P250" s="1192">
        <f t="shared" si="116"/>
        <v>165252.00949990077</v>
      </c>
      <c r="Q250" s="1192">
        <f t="shared" si="97"/>
        <v>108841.48574953961</v>
      </c>
      <c r="R250" s="1192">
        <f t="shared" si="98"/>
        <v>207365.35179216947</v>
      </c>
      <c r="S250" s="1192">
        <f t="shared" si="99"/>
        <v>129603.34487010591</v>
      </c>
      <c r="T250" s="1192">
        <f t="shared" si="117"/>
        <v>2940660.3451366229</v>
      </c>
      <c r="U250" s="1192">
        <f t="shared" si="110"/>
        <v>5109686.8781978777</v>
      </c>
      <c r="V250" s="1189">
        <v>100000</v>
      </c>
      <c r="W250" s="1189">
        <v>62500</v>
      </c>
      <c r="X250" s="1189">
        <v>7.0529999999999999</v>
      </c>
      <c r="Y250" s="1189">
        <v>3</v>
      </c>
      <c r="Z250" s="1189">
        <v>6</v>
      </c>
      <c r="AA250" s="1189">
        <v>0.21537899999999999</v>
      </c>
      <c r="AB250" s="1189">
        <v>3.7999999999999999E-2</v>
      </c>
      <c r="AC250" s="1189">
        <v>7.375</v>
      </c>
      <c r="AD250" s="1189">
        <v>0.25</v>
      </c>
      <c r="AE250" s="1189">
        <v>30</v>
      </c>
      <c r="AF250" s="1193">
        <v>6.734375</v>
      </c>
      <c r="AG250" s="1193">
        <v>5.984375</v>
      </c>
      <c r="AH250" s="1189">
        <f t="shared" si="101"/>
        <v>3.1905625</v>
      </c>
      <c r="AI250" s="1189">
        <f t="shared" si="111"/>
        <v>4.34375</v>
      </c>
      <c r="AJ250" s="1189">
        <f t="shared" si="112"/>
        <v>30.989356633474763</v>
      </c>
      <c r="AK250" s="1189">
        <f t="shared" si="121"/>
        <v>29.406603451366227</v>
      </c>
      <c r="AL250" s="1189">
        <f t="shared" si="102"/>
        <v>0.17062899999999998</v>
      </c>
      <c r="AM250" s="1189">
        <f t="shared" si="113"/>
        <v>36.900674842983044</v>
      </c>
      <c r="AN250" s="1189">
        <f t="shared" si="103"/>
        <v>9.375E-2</v>
      </c>
      <c r="AO250" s="1189">
        <f t="shared" si="115"/>
        <v>5.9111289999999999</v>
      </c>
      <c r="AP250" s="1189">
        <f t="shared" si="104"/>
        <v>6.882371</v>
      </c>
      <c r="AQ250" s="1189">
        <f t="shared" si="105"/>
        <v>6.9689499999999988E-2</v>
      </c>
      <c r="AR250" s="1193">
        <f t="shared" si="100"/>
        <v>9.6163130093680405</v>
      </c>
      <c r="AS250" s="1194">
        <f t="shared" si="114"/>
        <v>4.2478282523420106</v>
      </c>
    </row>
    <row r="251" spans="1:45" ht="11.1" customHeight="1">
      <c r="A251" s="1188" t="s">
        <v>10972</v>
      </c>
      <c r="B251" s="1188" t="s">
        <v>10936</v>
      </c>
      <c r="C251" s="1188" t="s">
        <v>10936</v>
      </c>
      <c r="D251" s="1188" t="s">
        <v>10936</v>
      </c>
      <c r="E251" s="1188" t="s">
        <v>10936</v>
      </c>
      <c r="F251" s="1188" t="s">
        <v>10936</v>
      </c>
      <c r="G251" s="1189">
        <v>10</v>
      </c>
      <c r="H251" s="1189">
        <v>3</v>
      </c>
      <c r="I251" s="1190">
        <f t="shared" si="106"/>
        <v>242.97</v>
      </c>
      <c r="J251" s="1191">
        <f t="shared" si="118"/>
        <v>105656.76301689443</v>
      </c>
      <c r="K251" s="1191">
        <f t="shared" si="119"/>
        <v>160171.44558702863</v>
      </c>
      <c r="L251" s="1191">
        <f t="shared" si="120"/>
        <v>2855064.2171726041</v>
      </c>
      <c r="M251" s="1190">
        <f t="shared" si="107"/>
        <v>2.7938591048052102</v>
      </c>
      <c r="N251" s="1190">
        <f t="shared" si="108"/>
        <v>3.7127915757115768</v>
      </c>
      <c r="O251" s="1190">
        <f t="shared" si="109"/>
        <v>0.36719916682861747</v>
      </c>
      <c r="P251" s="1192">
        <f t="shared" si="116"/>
        <v>160171.44558702863</v>
      </c>
      <c r="Q251" s="1192">
        <f t="shared" si="97"/>
        <v>105656.76301689443</v>
      </c>
      <c r="R251" s="1192">
        <f t="shared" si="98"/>
        <v>207015.81411680652</v>
      </c>
      <c r="S251" s="1192">
        <f t="shared" si="99"/>
        <v>129384.88382300409</v>
      </c>
      <c r="T251" s="1192">
        <f t="shared" si="117"/>
        <v>2855064.2171726041</v>
      </c>
      <c r="U251" s="1192">
        <f t="shared" si="110"/>
        <v>5109686.8781978777</v>
      </c>
      <c r="V251" s="1189">
        <v>100000</v>
      </c>
      <c r="W251" s="1189">
        <v>62500</v>
      </c>
      <c r="X251" s="1189">
        <v>7.0529999999999999</v>
      </c>
      <c r="Y251" s="1189">
        <v>3</v>
      </c>
      <c r="Z251" s="1189">
        <v>6</v>
      </c>
      <c r="AA251" s="1189">
        <v>0.21537899999999999</v>
      </c>
      <c r="AB251" s="1189">
        <v>3.7999999999999999E-2</v>
      </c>
      <c r="AC251" s="1189">
        <v>7.375</v>
      </c>
      <c r="AD251" s="1189">
        <v>0.25</v>
      </c>
      <c r="AE251" s="1189">
        <v>30</v>
      </c>
      <c r="AF251" s="1193">
        <v>6.734375</v>
      </c>
      <c r="AG251" s="1193">
        <v>5.984375</v>
      </c>
      <c r="AH251" s="1189">
        <f t="shared" si="101"/>
        <v>3.1905625</v>
      </c>
      <c r="AI251" s="1189">
        <f t="shared" si="111"/>
        <v>4.34375</v>
      </c>
      <c r="AJ251" s="1189">
        <f t="shared" si="112"/>
        <v>30.133395353834576</v>
      </c>
      <c r="AK251" s="1189">
        <f t="shared" si="121"/>
        <v>28.550642171726039</v>
      </c>
      <c r="AL251" s="1189">
        <f t="shared" si="102"/>
        <v>0.17062899999999998</v>
      </c>
      <c r="AM251" s="1189">
        <f t="shared" si="113"/>
        <v>36.900674842983044</v>
      </c>
      <c r="AN251" s="1189">
        <f t="shared" si="103"/>
        <v>9.375E-2</v>
      </c>
      <c r="AO251" s="1189">
        <f t="shared" si="115"/>
        <v>5.9111289999999999</v>
      </c>
      <c r="AP251" s="1189">
        <f t="shared" si="104"/>
        <v>6.882371</v>
      </c>
      <c r="AQ251" s="1189">
        <f t="shared" si="105"/>
        <v>6.9689499999999988E-2</v>
      </c>
      <c r="AR251" s="1193">
        <f t="shared" si="100"/>
        <v>9.5594786544110768</v>
      </c>
      <c r="AS251" s="1194">
        <f t="shared" si="114"/>
        <v>4.2336196636027692</v>
      </c>
    </row>
    <row r="252" spans="1:45" ht="11.1" customHeight="1">
      <c r="A252" s="1188" t="s">
        <v>10972</v>
      </c>
      <c r="B252" s="1188" t="s">
        <v>10936</v>
      </c>
      <c r="C252" s="1188" t="s">
        <v>10936</v>
      </c>
      <c r="D252" s="1188" t="s">
        <v>10936</v>
      </c>
      <c r="E252" s="1188" t="s">
        <v>10936</v>
      </c>
      <c r="F252" s="1188" t="s">
        <v>10936</v>
      </c>
      <c r="G252" s="1189">
        <v>10</v>
      </c>
      <c r="H252" s="1189">
        <v>3.25</v>
      </c>
      <c r="I252" s="1190">
        <f t="shared" si="106"/>
        <v>238.798125</v>
      </c>
      <c r="J252" s="1191">
        <f t="shared" si="118"/>
        <v>101106.74331088153</v>
      </c>
      <c r="K252" s="1191">
        <f t="shared" si="119"/>
        <v>152913.06546838229</v>
      </c>
      <c r="L252" s="1191">
        <f t="shared" si="120"/>
        <v>2732345.7541417526</v>
      </c>
      <c r="M252" s="1190">
        <f t="shared" si="107"/>
        <v>2.8339132612129587</v>
      </c>
      <c r="N252" s="1190">
        <f t="shared" si="108"/>
        <v>3.6490417203593863</v>
      </c>
      <c r="O252" s="1190">
        <f t="shared" si="109"/>
        <v>0.43094902218080805</v>
      </c>
      <c r="P252" s="1192">
        <f t="shared" si="116"/>
        <v>152913.06546838229</v>
      </c>
      <c r="Q252" s="1192">
        <f t="shared" si="97"/>
        <v>101106.74331088153</v>
      </c>
      <c r="R252" s="1192">
        <f t="shared" si="98"/>
        <v>206511.02809881864</v>
      </c>
      <c r="S252" s="1192">
        <f t="shared" si="99"/>
        <v>129069.39256176166</v>
      </c>
      <c r="T252" s="1192">
        <f t="shared" si="117"/>
        <v>2732345.7541417526</v>
      </c>
      <c r="U252" s="1192">
        <f t="shared" si="110"/>
        <v>5109686.8781978777</v>
      </c>
      <c r="V252" s="1189">
        <v>100000</v>
      </c>
      <c r="W252" s="1189">
        <v>62500</v>
      </c>
      <c r="X252" s="1189">
        <v>7.0529999999999999</v>
      </c>
      <c r="Y252" s="1189">
        <v>3</v>
      </c>
      <c r="Z252" s="1189">
        <v>6</v>
      </c>
      <c r="AA252" s="1189">
        <v>0.21537899999999999</v>
      </c>
      <c r="AB252" s="1189">
        <v>3.7999999999999999E-2</v>
      </c>
      <c r="AC252" s="1189">
        <v>7.375</v>
      </c>
      <c r="AD252" s="1189">
        <v>0.25</v>
      </c>
      <c r="AE252" s="1189">
        <v>30</v>
      </c>
      <c r="AF252" s="1193">
        <v>6.734375</v>
      </c>
      <c r="AG252" s="1193">
        <v>5.984375</v>
      </c>
      <c r="AH252" s="1189">
        <f t="shared" si="101"/>
        <v>3.1905625</v>
      </c>
      <c r="AI252" s="1189">
        <f t="shared" si="111"/>
        <v>4.34375</v>
      </c>
      <c r="AJ252" s="1189">
        <f t="shared" si="112"/>
        <v>28.906210723526062</v>
      </c>
      <c r="AK252" s="1189">
        <f t="shared" si="121"/>
        <v>27.323457541417525</v>
      </c>
      <c r="AL252" s="1189">
        <f t="shared" si="102"/>
        <v>0.17062899999999998</v>
      </c>
      <c r="AM252" s="1189">
        <f t="shared" si="113"/>
        <v>36.900674842983044</v>
      </c>
      <c r="AN252" s="1189">
        <f t="shared" si="103"/>
        <v>9.375E-2</v>
      </c>
      <c r="AO252" s="1189">
        <f t="shared" si="115"/>
        <v>5.9111289999999999</v>
      </c>
      <c r="AP252" s="1189">
        <f t="shared" si="104"/>
        <v>6.882371</v>
      </c>
      <c r="AQ252" s="1189">
        <f t="shared" si="105"/>
        <v>6.9689499999999988E-2</v>
      </c>
      <c r="AR252" s="1193">
        <f t="shared" si="100"/>
        <v>9.4774011281648836</v>
      </c>
      <c r="AS252" s="1194">
        <f t="shared" si="114"/>
        <v>4.2131002820412213</v>
      </c>
    </row>
    <row r="253" spans="1:45" ht="11.1" customHeight="1">
      <c r="A253" s="1188" t="s">
        <v>10972</v>
      </c>
      <c r="B253" s="1188" t="s">
        <v>10936</v>
      </c>
      <c r="C253" s="1188" t="s">
        <v>10936</v>
      </c>
      <c r="D253" s="1188" t="s">
        <v>10936</v>
      </c>
      <c r="E253" s="1188" t="s">
        <v>10936</v>
      </c>
      <c r="F253" s="1188" t="s">
        <v>10936</v>
      </c>
      <c r="G253" s="1189">
        <v>10</v>
      </c>
      <c r="H253" s="1189">
        <v>3.5</v>
      </c>
      <c r="I253" s="1190">
        <f t="shared" si="106"/>
        <v>234.29249999999999</v>
      </c>
      <c r="J253" s="1191">
        <f t="shared" si="118"/>
        <v>96213.975968098355</v>
      </c>
      <c r="K253" s="1191">
        <f t="shared" si="119"/>
        <v>145108.23385103673</v>
      </c>
      <c r="L253" s="1191">
        <f t="shared" si="120"/>
        <v>2599809.8140684329</v>
      </c>
      <c r="M253" s="1190">
        <f t="shared" si="107"/>
        <v>2.8860225433326936</v>
      </c>
      <c r="N253" s="1190">
        <f t="shared" si="108"/>
        <v>3.5801918765790206</v>
      </c>
      <c r="O253" s="1190">
        <f t="shared" si="109"/>
        <v>0.49979886596117379</v>
      </c>
      <c r="P253" s="1192">
        <f t="shared" si="116"/>
        <v>145108.23385103673</v>
      </c>
      <c r="Q253" s="1192">
        <f t="shared" si="97"/>
        <v>96213.975968098355</v>
      </c>
      <c r="R253" s="1192">
        <f t="shared" si="98"/>
        <v>205960.90242452276</v>
      </c>
      <c r="S253" s="1192">
        <f t="shared" si="99"/>
        <v>128725.56401532672</v>
      </c>
      <c r="T253" s="1192">
        <f t="shared" si="117"/>
        <v>2599809.8140684329</v>
      </c>
      <c r="U253" s="1192">
        <f t="shared" si="110"/>
        <v>5109686.8781978777</v>
      </c>
      <c r="V253" s="1189">
        <v>100000</v>
      </c>
      <c r="W253" s="1189">
        <v>62500</v>
      </c>
      <c r="X253" s="1189">
        <v>7.0529999999999999</v>
      </c>
      <c r="Y253" s="1189">
        <v>3</v>
      </c>
      <c r="Z253" s="1189">
        <v>6</v>
      </c>
      <c r="AA253" s="1189">
        <v>0.21537899999999999</v>
      </c>
      <c r="AB253" s="1189">
        <v>3.7999999999999999E-2</v>
      </c>
      <c r="AC253" s="1189">
        <v>7.375</v>
      </c>
      <c r="AD253" s="1189">
        <v>0.25</v>
      </c>
      <c r="AE253" s="1189">
        <v>30</v>
      </c>
      <c r="AF253" s="1193">
        <v>6.734375</v>
      </c>
      <c r="AG253" s="1193">
        <v>5.984375</v>
      </c>
      <c r="AH253" s="1189">
        <f t="shared" si="101"/>
        <v>3.1905625</v>
      </c>
      <c r="AI253" s="1189">
        <f t="shared" si="111"/>
        <v>4.34375</v>
      </c>
      <c r="AJ253" s="1189">
        <f t="shared" si="112"/>
        <v>27.580851322792871</v>
      </c>
      <c r="AK253" s="1189">
        <f t="shared" si="121"/>
        <v>25.998098140684331</v>
      </c>
      <c r="AL253" s="1189">
        <f t="shared" si="102"/>
        <v>0.17062899999999998</v>
      </c>
      <c r="AM253" s="1189">
        <f t="shared" si="113"/>
        <v>36.900674842983044</v>
      </c>
      <c r="AN253" s="1189">
        <f t="shared" si="103"/>
        <v>9.375E-2</v>
      </c>
      <c r="AO253" s="1189">
        <f t="shared" si="115"/>
        <v>5.9111289999999999</v>
      </c>
      <c r="AP253" s="1189">
        <f t="shared" si="104"/>
        <v>6.882371</v>
      </c>
      <c r="AQ253" s="1189">
        <f t="shared" si="105"/>
        <v>6.9689499999999988E-2</v>
      </c>
      <c r="AR253" s="1193">
        <f t="shared" si="100"/>
        <v>9.387951434905327</v>
      </c>
      <c r="AS253" s="1194">
        <f t="shared" si="114"/>
        <v>4.1907378587263313</v>
      </c>
    </row>
    <row r="254" spans="1:45" ht="11.1" customHeight="1">
      <c r="A254" s="1188" t="s">
        <v>10972</v>
      </c>
      <c r="B254" s="1188" t="s">
        <v>10936</v>
      </c>
      <c r="C254" s="1188" t="s">
        <v>10936</v>
      </c>
      <c r="D254" s="1188" t="s">
        <v>10936</v>
      </c>
      <c r="E254" s="1188" t="s">
        <v>10936</v>
      </c>
      <c r="F254" s="1188" t="s">
        <v>10936</v>
      </c>
      <c r="G254" s="1189">
        <v>10</v>
      </c>
      <c r="H254" s="1189">
        <v>3.75</v>
      </c>
      <c r="I254" s="1190">
        <f t="shared" si="106"/>
        <v>229.453125</v>
      </c>
      <c r="J254" s="1191">
        <f t="shared" si="118"/>
        <v>90983.678468750091</v>
      </c>
      <c r="K254" s="1191">
        <f t="shared" si="119"/>
        <v>136765.35487193079</v>
      </c>
      <c r="L254" s="1191">
        <f t="shared" si="120"/>
        <v>2457456.3969526459</v>
      </c>
      <c r="M254" s="1190">
        <f t="shared" si="107"/>
        <v>2.9532984151071267</v>
      </c>
      <c r="N254" s="1190">
        <f t="shared" si="108"/>
        <v>3.5062420443704796</v>
      </c>
      <c r="O254" s="1190">
        <f t="shared" si="109"/>
        <v>0.57374869816971485</v>
      </c>
      <c r="P254" s="1192">
        <f t="shared" si="116"/>
        <v>136765.35487193079</v>
      </c>
      <c r="Q254" s="1192">
        <f t="shared" ref="Q254:Q317" si="122">(W254*AJ254/12)*((AD254/2/PI())+((AH254*0.08)/COS(AE254*PI()/180))+(AS254*0.08))</f>
        <v>90983.678468750091</v>
      </c>
      <c r="R254" s="1192">
        <f t="shared" ref="R254:R317" si="123">V254*AM254*((AD254/PI())/2+AH254*0.08/COS(AE254*PI()/180)+AS254*0.08)/12</f>
        <v>205364.1275659042</v>
      </c>
      <c r="S254" s="1192">
        <f t="shared" ref="S254:S317" si="124">W254*AM254*((AD254/PI())/2+AH254*0.08/COS(AE254*PI()/180)+AS254*0.08)/12</f>
        <v>128352.57972869014</v>
      </c>
      <c r="T254" s="1192">
        <f t="shared" si="117"/>
        <v>2457456.3969526459</v>
      </c>
      <c r="U254" s="1192">
        <f t="shared" si="110"/>
        <v>5109686.8781978777</v>
      </c>
      <c r="V254" s="1189">
        <v>100000</v>
      </c>
      <c r="W254" s="1189">
        <v>62500</v>
      </c>
      <c r="X254" s="1189">
        <v>7.0529999999999999</v>
      </c>
      <c r="Y254" s="1189">
        <v>3</v>
      </c>
      <c r="Z254" s="1189">
        <v>6</v>
      </c>
      <c r="AA254" s="1189">
        <v>0.21537899999999999</v>
      </c>
      <c r="AB254" s="1189">
        <v>3.7999999999999999E-2</v>
      </c>
      <c r="AC254" s="1189">
        <v>7.375</v>
      </c>
      <c r="AD254" s="1189">
        <v>0.25</v>
      </c>
      <c r="AE254" s="1189">
        <v>30</v>
      </c>
      <c r="AF254" s="1193">
        <v>6.734375</v>
      </c>
      <c r="AG254" s="1193">
        <v>5.984375</v>
      </c>
      <c r="AH254" s="1189">
        <f t="shared" si="101"/>
        <v>3.1905625</v>
      </c>
      <c r="AI254" s="1189">
        <f t="shared" si="111"/>
        <v>4.34375</v>
      </c>
      <c r="AJ254" s="1189">
        <f t="shared" si="112"/>
        <v>26.157317151634995</v>
      </c>
      <c r="AK254" s="1189">
        <f t="shared" si="121"/>
        <v>24.574563969526459</v>
      </c>
      <c r="AL254" s="1189">
        <f t="shared" si="102"/>
        <v>0.17062899999999998</v>
      </c>
      <c r="AM254" s="1189">
        <f t="shared" si="113"/>
        <v>36.900674842983044</v>
      </c>
      <c r="AN254" s="1189">
        <f t="shared" si="103"/>
        <v>9.375E-2</v>
      </c>
      <c r="AO254" s="1189">
        <f t="shared" si="115"/>
        <v>5.9111289999999999</v>
      </c>
      <c r="AP254" s="1189">
        <f t="shared" si="104"/>
        <v>6.882371</v>
      </c>
      <c r="AQ254" s="1189">
        <f t="shared" si="105"/>
        <v>6.9689499999999988E-2</v>
      </c>
      <c r="AR254" s="1193">
        <f t="shared" ref="AR254:AR317" si="125">SQRT(4/PI()*AJ254+(AC254-AN254)^2)</f>
        <v>9.2909166471420352</v>
      </c>
      <c r="AS254" s="1194">
        <f t="shared" si="114"/>
        <v>4.1664791617855084</v>
      </c>
    </row>
    <row r="255" spans="1:45" ht="11.1" customHeight="1">
      <c r="A255" s="1188" t="s">
        <v>10972</v>
      </c>
      <c r="B255" s="1188" t="s">
        <v>10936</v>
      </c>
      <c r="C255" s="1188" t="s">
        <v>10936</v>
      </c>
      <c r="D255" s="1188" t="s">
        <v>10936</v>
      </c>
      <c r="E255" s="1188" t="s">
        <v>10936</v>
      </c>
      <c r="F255" s="1188" t="s">
        <v>10936</v>
      </c>
      <c r="G255" s="1189">
        <v>10.25</v>
      </c>
      <c r="H255" s="1189">
        <v>2.5</v>
      </c>
      <c r="I255" s="1190">
        <f t="shared" si="106"/>
        <v>263.82937499999997</v>
      </c>
      <c r="J255" s="1191">
        <f t="shared" si="118"/>
        <v>113710.09173660423</v>
      </c>
      <c r="K255" s="1191">
        <f t="shared" si="119"/>
        <v>173019.1098832011</v>
      </c>
      <c r="L255" s="1191">
        <f t="shared" si="120"/>
        <v>3071048.7121069022</v>
      </c>
      <c r="M255" s="1190">
        <f t="shared" si="107"/>
        <v>2.9900498231893851</v>
      </c>
      <c r="N255" s="1190">
        <f t="shared" si="108"/>
        <v>4.0315408524725296</v>
      </c>
      <c r="O255" s="1190">
        <f t="shared" si="109"/>
        <v>0.25499942140876219</v>
      </c>
      <c r="P255" s="1192">
        <f t="shared" si="116"/>
        <v>173019.1098832011</v>
      </c>
      <c r="Q255" s="1192">
        <f t="shared" si="122"/>
        <v>113710.09173660423</v>
      </c>
      <c r="R255" s="1192">
        <f t="shared" si="123"/>
        <v>230294.60258677715</v>
      </c>
      <c r="S255" s="1192">
        <f t="shared" si="124"/>
        <v>143934.12661673574</v>
      </c>
      <c r="T255" s="1192">
        <f t="shared" si="117"/>
        <v>3071048.7121069022</v>
      </c>
      <c r="U255" s="1192">
        <f t="shared" si="110"/>
        <v>5507294.6984178349</v>
      </c>
      <c r="V255" s="1189">
        <v>100000</v>
      </c>
      <c r="W255" s="1189">
        <v>62500</v>
      </c>
      <c r="X255" s="1189">
        <v>7.0529999999999999</v>
      </c>
      <c r="Y255" s="1189">
        <v>3</v>
      </c>
      <c r="Z255" s="1189">
        <v>6</v>
      </c>
      <c r="AA255" s="1189">
        <v>0.21537899999999999</v>
      </c>
      <c r="AB255" s="1189">
        <v>3.7999999999999999E-2</v>
      </c>
      <c r="AC255" s="1189">
        <v>7.375</v>
      </c>
      <c r="AD255" s="1189">
        <v>0.25</v>
      </c>
      <c r="AE255" s="1189">
        <v>30</v>
      </c>
      <c r="AF255" s="1193">
        <v>6.734375</v>
      </c>
      <c r="AG255" s="1193">
        <v>5.984375</v>
      </c>
      <c r="AH255" s="1189">
        <f t="shared" si="101"/>
        <v>3.1905625</v>
      </c>
      <c r="AI255" s="1189">
        <f t="shared" si="111"/>
        <v>4.40625</v>
      </c>
      <c r="AJ255" s="1189">
        <f t="shared" si="112"/>
        <v>32.293240303177562</v>
      </c>
      <c r="AK255" s="1189">
        <f t="shared" si="121"/>
        <v>30.710487121069022</v>
      </c>
      <c r="AL255" s="1189">
        <f t="shared" si="102"/>
        <v>0.17062899999999998</v>
      </c>
      <c r="AM255" s="1189">
        <f t="shared" si="113"/>
        <v>40.876753045182625</v>
      </c>
      <c r="AN255" s="1189">
        <f t="shared" si="103"/>
        <v>9.375E-2</v>
      </c>
      <c r="AO255" s="1189">
        <f t="shared" si="115"/>
        <v>5.9111289999999999</v>
      </c>
      <c r="AP255" s="1189">
        <f t="shared" si="104"/>
        <v>6.882371</v>
      </c>
      <c r="AQ255" s="1189">
        <f t="shared" si="105"/>
        <v>6.9689499999999988E-2</v>
      </c>
      <c r="AR255" s="1193">
        <f t="shared" si="125"/>
        <v>9.7022488189151801</v>
      </c>
      <c r="AS255" s="1194">
        <f t="shared" si="114"/>
        <v>4.269312204728795</v>
      </c>
    </row>
    <row r="256" spans="1:45" ht="11.1" customHeight="1">
      <c r="A256" s="1188" t="s">
        <v>10972</v>
      </c>
      <c r="B256" s="1188" t="s">
        <v>10936</v>
      </c>
      <c r="C256" s="1188" t="s">
        <v>10936</v>
      </c>
      <c r="D256" s="1188" t="s">
        <v>10936</v>
      </c>
      <c r="E256" s="1188" t="s">
        <v>10936</v>
      </c>
      <c r="F256" s="1188" t="s">
        <v>10936</v>
      </c>
      <c r="G256" s="1189">
        <v>10.25</v>
      </c>
      <c r="H256" s="1189">
        <v>2.8125</v>
      </c>
      <c r="I256" s="1190">
        <f t="shared" si="106"/>
        <v>259.39675781249997</v>
      </c>
      <c r="J256" s="1191">
        <f t="shared" si="118"/>
        <v>108841.48574953961</v>
      </c>
      <c r="K256" s="1191">
        <f t="shared" si="119"/>
        <v>165252.00949990077</v>
      </c>
      <c r="L256" s="1191">
        <f t="shared" si="120"/>
        <v>2940660.3451366229</v>
      </c>
      <c r="M256" s="1190">
        <f t="shared" si="107"/>
        <v>3.0222773385399155</v>
      </c>
      <c r="N256" s="1190">
        <f t="shared" si="108"/>
        <v>3.9638066311608271</v>
      </c>
      <c r="O256" s="1190">
        <f t="shared" si="109"/>
        <v>0.32273364272046462</v>
      </c>
      <c r="P256" s="1192">
        <f t="shared" si="116"/>
        <v>165252.00949990077</v>
      </c>
      <c r="Q256" s="1192">
        <f t="shared" si="122"/>
        <v>108841.48574953961</v>
      </c>
      <c r="R256" s="1192">
        <f t="shared" si="123"/>
        <v>229709.13977601111</v>
      </c>
      <c r="S256" s="1192">
        <f t="shared" si="124"/>
        <v>143568.21236000696</v>
      </c>
      <c r="T256" s="1192">
        <f t="shared" si="117"/>
        <v>2940660.3451366229</v>
      </c>
      <c r="U256" s="1192">
        <f t="shared" si="110"/>
        <v>5507294.6984178349</v>
      </c>
      <c r="V256" s="1189">
        <v>100000</v>
      </c>
      <c r="W256" s="1189">
        <v>62500</v>
      </c>
      <c r="X256" s="1189">
        <v>7.0529999999999999</v>
      </c>
      <c r="Y256" s="1189">
        <v>3</v>
      </c>
      <c r="Z256" s="1189">
        <v>6</v>
      </c>
      <c r="AA256" s="1189">
        <v>0.21537899999999999</v>
      </c>
      <c r="AB256" s="1189">
        <v>3.7999999999999999E-2</v>
      </c>
      <c r="AC256" s="1189">
        <v>7.375</v>
      </c>
      <c r="AD256" s="1189">
        <v>0.25</v>
      </c>
      <c r="AE256" s="1189">
        <v>30</v>
      </c>
      <c r="AF256" s="1193">
        <v>6.734375</v>
      </c>
      <c r="AG256" s="1193">
        <v>5.984375</v>
      </c>
      <c r="AH256" s="1189">
        <f t="shared" si="101"/>
        <v>3.1905625</v>
      </c>
      <c r="AI256" s="1189">
        <f t="shared" si="111"/>
        <v>4.40625</v>
      </c>
      <c r="AJ256" s="1189">
        <f t="shared" si="112"/>
        <v>30.989356633474763</v>
      </c>
      <c r="AK256" s="1189">
        <f t="shared" si="121"/>
        <v>29.406603451366227</v>
      </c>
      <c r="AL256" s="1189">
        <f t="shared" si="102"/>
        <v>0.17062899999999998</v>
      </c>
      <c r="AM256" s="1189">
        <f t="shared" si="113"/>
        <v>40.876753045182625</v>
      </c>
      <c r="AN256" s="1189">
        <f t="shared" si="103"/>
        <v>9.375E-2</v>
      </c>
      <c r="AO256" s="1189">
        <f t="shared" si="115"/>
        <v>5.9111289999999999</v>
      </c>
      <c r="AP256" s="1189">
        <f t="shared" si="104"/>
        <v>6.882371</v>
      </c>
      <c r="AQ256" s="1189">
        <f t="shared" si="105"/>
        <v>6.9689499999999988E-2</v>
      </c>
      <c r="AR256" s="1193">
        <f t="shared" si="125"/>
        <v>9.6163130093680405</v>
      </c>
      <c r="AS256" s="1194">
        <f t="shared" si="114"/>
        <v>4.2478282523420106</v>
      </c>
    </row>
    <row r="257" spans="1:45" ht="11.1" customHeight="1">
      <c r="A257" s="1188" t="s">
        <v>10972</v>
      </c>
      <c r="B257" s="1188" t="s">
        <v>10936</v>
      </c>
      <c r="C257" s="1188" t="s">
        <v>10936</v>
      </c>
      <c r="D257" s="1188" t="s">
        <v>10936</v>
      </c>
      <c r="E257" s="1188" t="s">
        <v>10936</v>
      </c>
      <c r="F257" s="1188" t="s">
        <v>10936</v>
      </c>
      <c r="G257" s="1189">
        <v>10.25</v>
      </c>
      <c r="H257" s="1189">
        <v>3</v>
      </c>
      <c r="I257" s="1190">
        <f t="shared" si="106"/>
        <v>256.486875</v>
      </c>
      <c r="J257" s="1191">
        <f t="shared" si="118"/>
        <v>105656.76301689443</v>
      </c>
      <c r="K257" s="1191">
        <f t="shared" si="119"/>
        <v>160171.44558702863</v>
      </c>
      <c r="L257" s="1191">
        <f t="shared" si="120"/>
        <v>2855064.2171726041</v>
      </c>
      <c r="M257" s="1190">
        <f t="shared" si="107"/>
        <v>3.0480324140912836</v>
      </c>
      <c r="N257" s="1190">
        <f t="shared" si="108"/>
        <v>3.9193411070526745</v>
      </c>
      <c r="O257" s="1190">
        <f t="shared" si="109"/>
        <v>0.36719916682861747</v>
      </c>
      <c r="P257" s="1192">
        <f t="shared" si="116"/>
        <v>160171.44558702863</v>
      </c>
      <c r="Q257" s="1192">
        <f t="shared" si="122"/>
        <v>105656.76301689443</v>
      </c>
      <c r="R257" s="1192">
        <f t="shared" si="123"/>
        <v>229321.93912733477</v>
      </c>
      <c r="S257" s="1192">
        <f t="shared" si="124"/>
        <v>143326.21195458423</v>
      </c>
      <c r="T257" s="1192">
        <f t="shared" si="117"/>
        <v>2855064.2171726041</v>
      </c>
      <c r="U257" s="1192">
        <f t="shared" si="110"/>
        <v>5507294.6984178349</v>
      </c>
      <c r="V257" s="1189">
        <v>100000</v>
      </c>
      <c r="W257" s="1189">
        <v>62500</v>
      </c>
      <c r="X257" s="1189">
        <v>7.0529999999999999</v>
      </c>
      <c r="Y257" s="1189">
        <v>3</v>
      </c>
      <c r="Z257" s="1189">
        <v>6</v>
      </c>
      <c r="AA257" s="1189">
        <v>0.21537899999999999</v>
      </c>
      <c r="AB257" s="1189">
        <v>3.7999999999999999E-2</v>
      </c>
      <c r="AC257" s="1189">
        <v>7.375</v>
      </c>
      <c r="AD257" s="1189">
        <v>0.25</v>
      </c>
      <c r="AE257" s="1189">
        <v>30</v>
      </c>
      <c r="AF257" s="1193">
        <v>6.734375</v>
      </c>
      <c r="AG257" s="1193">
        <v>5.984375</v>
      </c>
      <c r="AH257" s="1189">
        <f t="shared" ref="AH257:AH320" si="126">(X257+(X257-(Z257-0.625)*Y257/12))/4</f>
        <v>3.1905625</v>
      </c>
      <c r="AI257" s="1189">
        <f t="shared" si="111"/>
        <v>4.40625</v>
      </c>
      <c r="AJ257" s="1189">
        <f t="shared" si="112"/>
        <v>30.133395353834576</v>
      </c>
      <c r="AK257" s="1189">
        <f t="shared" si="121"/>
        <v>28.550642171726039</v>
      </c>
      <c r="AL257" s="1189">
        <f t="shared" ref="AL257:AL320" si="127">2*((AA257/2)-AB257)+Y257/8/12</f>
        <v>0.17062899999999998</v>
      </c>
      <c r="AM257" s="1189">
        <f t="shared" si="113"/>
        <v>40.876753045182625</v>
      </c>
      <c r="AN257" s="1189">
        <f t="shared" ref="AN257:AN320" si="128">Y257*3/8/12</f>
        <v>9.375E-2</v>
      </c>
      <c r="AO257" s="1189">
        <f t="shared" si="115"/>
        <v>5.9111289999999999</v>
      </c>
      <c r="AP257" s="1189">
        <f t="shared" ref="AP257:AP320" si="129">X257-2*AQ257-Y257/8/12</f>
        <v>6.882371</v>
      </c>
      <c r="AQ257" s="1189">
        <f t="shared" ref="AQ257:AQ320" si="130">AA257/2-AB257</f>
        <v>6.9689499999999988E-2</v>
      </c>
      <c r="AR257" s="1193">
        <f t="shared" si="125"/>
        <v>9.5594786544110768</v>
      </c>
      <c r="AS257" s="1194">
        <f t="shared" si="114"/>
        <v>4.2336196636027692</v>
      </c>
    </row>
    <row r="258" spans="1:45" ht="11.1" customHeight="1">
      <c r="A258" s="1188" t="s">
        <v>10972</v>
      </c>
      <c r="B258" s="1188" t="s">
        <v>10936</v>
      </c>
      <c r="C258" s="1188" t="s">
        <v>10936</v>
      </c>
      <c r="D258" s="1188" t="s">
        <v>10936</v>
      </c>
      <c r="E258" s="1188" t="s">
        <v>10936</v>
      </c>
      <c r="F258" s="1188" t="s">
        <v>10936</v>
      </c>
      <c r="G258" s="1189">
        <v>10.25</v>
      </c>
      <c r="H258" s="1189">
        <v>3.25</v>
      </c>
      <c r="I258" s="1190">
        <f t="shared" ref="I258:I321" si="131">(G258^2-H258^2)*2.67</f>
        <v>252.315</v>
      </c>
      <c r="J258" s="1191">
        <f t="shared" si="118"/>
        <v>101106.74331088153</v>
      </c>
      <c r="K258" s="1191">
        <f t="shared" si="119"/>
        <v>152913.06546838229</v>
      </c>
      <c r="L258" s="1191">
        <f t="shared" si="120"/>
        <v>2732345.7541417526</v>
      </c>
      <c r="M258" s="1190">
        <f t="shared" ref="M258:M321" si="132">((G258^4-AO258^4)/G258)/((AP258^4-H258^4)/AP258)</f>
        <v>3.0917305257247301</v>
      </c>
      <c r="N258" s="1190">
        <f t="shared" ref="N258:N321" si="133">(PI()/4*(G258^2-H258^2)/144*1)*7.48052</f>
        <v>3.855591251700484</v>
      </c>
      <c r="O258" s="1190">
        <f t="shared" ref="O258:O321" si="134">(PI()/4*(H258)^2/144*1)*7.48052</f>
        <v>0.43094902218080805</v>
      </c>
      <c r="P258" s="1192">
        <f t="shared" si="116"/>
        <v>152913.06546838229</v>
      </c>
      <c r="Q258" s="1192">
        <f t="shared" si="122"/>
        <v>101106.74331088153</v>
      </c>
      <c r="R258" s="1192">
        <f t="shared" si="123"/>
        <v>228762.76199884724</v>
      </c>
      <c r="S258" s="1192">
        <f t="shared" si="124"/>
        <v>142976.72624927954</v>
      </c>
      <c r="T258" s="1192">
        <f t="shared" si="117"/>
        <v>2732345.7541417526</v>
      </c>
      <c r="U258" s="1192">
        <f t="shared" ref="U258:U321" si="135">V258*(PI()*(G258/2)^2-(PI()*(AO258/2)^2))</f>
        <v>5507294.6984178349</v>
      </c>
      <c r="V258" s="1189">
        <v>100000</v>
      </c>
      <c r="W258" s="1189">
        <v>62500</v>
      </c>
      <c r="X258" s="1189">
        <v>7.0529999999999999</v>
      </c>
      <c r="Y258" s="1189">
        <v>3</v>
      </c>
      <c r="Z258" s="1189">
        <v>6</v>
      </c>
      <c r="AA258" s="1189">
        <v>0.21537899999999999</v>
      </c>
      <c r="AB258" s="1189">
        <v>3.7999999999999999E-2</v>
      </c>
      <c r="AC258" s="1189">
        <v>7.375</v>
      </c>
      <c r="AD258" s="1189">
        <v>0.25</v>
      </c>
      <c r="AE258" s="1189">
        <v>30</v>
      </c>
      <c r="AF258" s="1193">
        <v>6.734375</v>
      </c>
      <c r="AG258" s="1193">
        <v>5.984375</v>
      </c>
      <c r="AH258" s="1189">
        <f t="shared" si="126"/>
        <v>3.1905625</v>
      </c>
      <c r="AI258" s="1189">
        <f t="shared" ref="AI258:AI321" si="136">(G258+AC258)/4</f>
        <v>4.40625</v>
      </c>
      <c r="AJ258" s="1189">
        <f t="shared" ref="AJ258:AJ321" si="137">PI()*((X258-AL258)^2-H258^2)/4</f>
        <v>28.906210723526062</v>
      </c>
      <c r="AK258" s="1189">
        <f t="shared" si="121"/>
        <v>27.323457541417525</v>
      </c>
      <c r="AL258" s="1189">
        <f t="shared" si="127"/>
        <v>0.17062899999999998</v>
      </c>
      <c r="AM258" s="1189">
        <f t="shared" ref="AM258:AM321" si="138">PI()*(G258^2-(AC258-AN258)^2)/4</f>
        <v>40.876753045182625</v>
      </c>
      <c r="AN258" s="1189">
        <f t="shared" si="128"/>
        <v>9.375E-2</v>
      </c>
      <c r="AO258" s="1189">
        <f t="shared" si="115"/>
        <v>5.9111289999999999</v>
      </c>
      <c r="AP258" s="1189">
        <f t="shared" si="129"/>
        <v>6.882371</v>
      </c>
      <c r="AQ258" s="1189">
        <f t="shared" si="130"/>
        <v>6.9689499999999988E-2</v>
      </c>
      <c r="AR258" s="1193">
        <f t="shared" si="125"/>
        <v>9.4774011281648836</v>
      </c>
      <c r="AS258" s="1194">
        <f t="shared" ref="AS258:AS321" si="139">IF(G258&lt;=AR258,AI258,1/4*(AR258+AC258))</f>
        <v>4.2131002820412213</v>
      </c>
    </row>
    <row r="259" spans="1:45" ht="11.1" customHeight="1">
      <c r="A259" s="1188" t="s">
        <v>10972</v>
      </c>
      <c r="B259" s="1188" t="s">
        <v>10936</v>
      </c>
      <c r="C259" s="1188" t="s">
        <v>10936</v>
      </c>
      <c r="D259" s="1188" t="s">
        <v>10936</v>
      </c>
      <c r="E259" s="1188" t="s">
        <v>10936</v>
      </c>
      <c r="F259" s="1188" t="s">
        <v>10936</v>
      </c>
      <c r="G259" s="1189">
        <v>10.25</v>
      </c>
      <c r="H259" s="1189">
        <v>3.5</v>
      </c>
      <c r="I259" s="1190">
        <f t="shared" si="131"/>
        <v>247.80937499999999</v>
      </c>
      <c r="J259" s="1191">
        <f t="shared" si="118"/>
        <v>96213.975968098355</v>
      </c>
      <c r="K259" s="1191">
        <f t="shared" si="119"/>
        <v>145108.23385103673</v>
      </c>
      <c r="L259" s="1191">
        <f t="shared" si="120"/>
        <v>2599809.8140684329</v>
      </c>
      <c r="M259" s="1190">
        <f t="shared" si="132"/>
        <v>3.1485804866632767</v>
      </c>
      <c r="N259" s="1190">
        <f t="shared" si="133"/>
        <v>3.7867414079201183</v>
      </c>
      <c r="O259" s="1190">
        <f t="shared" si="134"/>
        <v>0.49979886596117379</v>
      </c>
      <c r="P259" s="1192">
        <f t="shared" si="116"/>
        <v>145108.23385103673</v>
      </c>
      <c r="Q259" s="1192">
        <f t="shared" si="122"/>
        <v>96213.975968098355</v>
      </c>
      <c r="R259" s="1192">
        <f t="shared" si="123"/>
        <v>228153.3598286242</v>
      </c>
      <c r="S259" s="1192">
        <f t="shared" si="124"/>
        <v>142595.84989289011</v>
      </c>
      <c r="T259" s="1192">
        <f t="shared" si="117"/>
        <v>2599809.8140684329</v>
      </c>
      <c r="U259" s="1192">
        <f t="shared" si="135"/>
        <v>5507294.6984178349</v>
      </c>
      <c r="V259" s="1189">
        <v>100000</v>
      </c>
      <c r="W259" s="1189">
        <v>62500</v>
      </c>
      <c r="X259" s="1189">
        <v>7.0529999999999999</v>
      </c>
      <c r="Y259" s="1189">
        <v>3</v>
      </c>
      <c r="Z259" s="1189">
        <v>6</v>
      </c>
      <c r="AA259" s="1189">
        <v>0.21537899999999999</v>
      </c>
      <c r="AB259" s="1189">
        <v>3.7999999999999999E-2</v>
      </c>
      <c r="AC259" s="1189">
        <v>7.375</v>
      </c>
      <c r="AD259" s="1189">
        <v>0.25</v>
      </c>
      <c r="AE259" s="1189">
        <v>30</v>
      </c>
      <c r="AF259" s="1193">
        <v>6.734375</v>
      </c>
      <c r="AG259" s="1193">
        <v>5.984375</v>
      </c>
      <c r="AH259" s="1189">
        <f t="shared" si="126"/>
        <v>3.1905625</v>
      </c>
      <c r="AI259" s="1189">
        <f t="shared" si="136"/>
        <v>4.40625</v>
      </c>
      <c r="AJ259" s="1189">
        <f t="shared" si="137"/>
        <v>27.580851322792871</v>
      </c>
      <c r="AK259" s="1189">
        <f t="shared" si="121"/>
        <v>25.998098140684331</v>
      </c>
      <c r="AL259" s="1189">
        <f t="shared" si="127"/>
        <v>0.17062899999999998</v>
      </c>
      <c r="AM259" s="1189">
        <f t="shared" si="138"/>
        <v>40.876753045182625</v>
      </c>
      <c r="AN259" s="1189">
        <f t="shared" si="128"/>
        <v>9.375E-2</v>
      </c>
      <c r="AO259" s="1189">
        <f t="shared" si="115"/>
        <v>5.9111289999999999</v>
      </c>
      <c r="AP259" s="1189">
        <f t="shared" si="129"/>
        <v>6.882371</v>
      </c>
      <c r="AQ259" s="1189">
        <f t="shared" si="130"/>
        <v>6.9689499999999988E-2</v>
      </c>
      <c r="AR259" s="1193">
        <f t="shared" si="125"/>
        <v>9.387951434905327</v>
      </c>
      <c r="AS259" s="1194">
        <f t="shared" si="139"/>
        <v>4.1907378587263313</v>
      </c>
    </row>
    <row r="260" spans="1:45" ht="11.1" customHeight="1">
      <c r="A260" s="1188" t="s">
        <v>10972</v>
      </c>
      <c r="B260" s="1188" t="s">
        <v>10936</v>
      </c>
      <c r="C260" s="1188" t="s">
        <v>10936</v>
      </c>
      <c r="D260" s="1188" t="s">
        <v>10936</v>
      </c>
      <c r="E260" s="1188" t="s">
        <v>10936</v>
      </c>
      <c r="F260" s="1188" t="s">
        <v>10936</v>
      </c>
      <c r="G260" s="1189">
        <v>10.25</v>
      </c>
      <c r="H260" s="1189">
        <v>3.75</v>
      </c>
      <c r="I260" s="1190">
        <f t="shared" si="131"/>
        <v>242.97</v>
      </c>
      <c r="J260" s="1191">
        <f t="shared" si="118"/>
        <v>90983.678468750091</v>
      </c>
      <c r="K260" s="1191">
        <f t="shared" si="119"/>
        <v>136765.35487193079</v>
      </c>
      <c r="L260" s="1191">
        <f t="shared" si="120"/>
        <v>2457456.3969526459</v>
      </c>
      <c r="M260" s="1190">
        <f t="shared" si="132"/>
        <v>3.2219768284838204</v>
      </c>
      <c r="N260" s="1190">
        <f t="shared" si="133"/>
        <v>3.7127915757115768</v>
      </c>
      <c r="O260" s="1190">
        <f t="shared" si="134"/>
        <v>0.57374869816971485</v>
      </c>
      <c r="P260" s="1192">
        <f t="shared" si="116"/>
        <v>136765.35487193079</v>
      </c>
      <c r="Q260" s="1192">
        <f t="shared" si="122"/>
        <v>90983.678468750091</v>
      </c>
      <c r="R260" s="1192">
        <f t="shared" si="123"/>
        <v>227492.28198592554</v>
      </c>
      <c r="S260" s="1192">
        <f t="shared" si="124"/>
        <v>142182.67624120347</v>
      </c>
      <c r="T260" s="1192">
        <f t="shared" si="117"/>
        <v>2457456.3969526459</v>
      </c>
      <c r="U260" s="1192">
        <f t="shared" si="135"/>
        <v>5507294.6984178349</v>
      </c>
      <c r="V260" s="1189">
        <v>100000</v>
      </c>
      <c r="W260" s="1189">
        <v>62500</v>
      </c>
      <c r="X260" s="1189">
        <v>7.0529999999999999</v>
      </c>
      <c r="Y260" s="1189">
        <v>3</v>
      </c>
      <c r="Z260" s="1189">
        <v>6</v>
      </c>
      <c r="AA260" s="1189">
        <v>0.21537899999999999</v>
      </c>
      <c r="AB260" s="1189">
        <v>3.7999999999999999E-2</v>
      </c>
      <c r="AC260" s="1189">
        <v>7.375</v>
      </c>
      <c r="AD260" s="1189">
        <v>0.25</v>
      </c>
      <c r="AE260" s="1189">
        <v>30</v>
      </c>
      <c r="AF260" s="1193">
        <v>6.734375</v>
      </c>
      <c r="AG260" s="1193">
        <v>5.984375</v>
      </c>
      <c r="AH260" s="1189">
        <f t="shared" si="126"/>
        <v>3.1905625</v>
      </c>
      <c r="AI260" s="1189">
        <f t="shared" si="136"/>
        <v>4.40625</v>
      </c>
      <c r="AJ260" s="1189">
        <f t="shared" si="137"/>
        <v>26.157317151634995</v>
      </c>
      <c r="AK260" s="1189">
        <f t="shared" si="121"/>
        <v>24.574563969526459</v>
      </c>
      <c r="AL260" s="1189">
        <f t="shared" si="127"/>
        <v>0.17062899999999998</v>
      </c>
      <c r="AM260" s="1189">
        <f t="shared" si="138"/>
        <v>40.876753045182625</v>
      </c>
      <c r="AN260" s="1189">
        <f t="shared" si="128"/>
        <v>9.375E-2</v>
      </c>
      <c r="AO260" s="1189">
        <f t="shared" si="115"/>
        <v>5.9111289999999999</v>
      </c>
      <c r="AP260" s="1189">
        <f t="shared" si="129"/>
        <v>6.882371</v>
      </c>
      <c r="AQ260" s="1189">
        <f t="shared" si="130"/>
        <v>6.9689499999999988E-2</v>
      </c>
      <c r="AR260" s="1193">
        <f t="shared" si="125"/>
        <v>9.2909166471420352</v>
      </c>
      <c r="AS260" s="1194">
        <f t="shared" si="139"/>
        <v>4.1664791617855084</v>
      </c>
    </row>
    <row r="261" spans="1:45" ht="11.1" customHeight="1">
      <c r="A261" s="1188" t="s">
        <v>10973</v>
      </c>
      <c r="B261" s="1188" t="s">
        <v>10936</v>
      </c>
      <c r="C261" s="1188" t="s">
        <v>10936</v>
      </c>
      <c r="D261" s="1188" t="s">
        <v>10936</v>
      </c>
      <c r="E261" s="1188" t="s">
        <v>10936</v>
      </c>
      <c r="F261" s="1188" t="s">
        <v>10936</v>
      </c>
      <c r="G261" s="1189">
        <v>10</v>
      </c>
      <c r="H261" s="1189">
        <v>2.5</v>
      </c>
      <c r="I261" s="1190">
        <f t="shared" si="131"/>
        <v>250.3125</v>
      </c>
      <c r="J261" s="1191">
        <f t="shared" si="118"/>
        <v>108194.38327460481</v>
      </c>
      <c r="K261" s="1191">
        <f t="shared" si="119"/>
        <v>173111.01323936772</v>
      </c>
      <c r="L261" s="1191">
        <f t="shared" si="120"/>
        <v>3835431.3387103169</v>
      </c>
      <c r="M261" s="1190">
        <f t="shared" si="132"/>
        <v>1.9228248032820789</v>
      </c>
      <c r="N261" s="1190">
        <f t="shared" si="133"/>
        <v>3.8249913211314324</v>
      </c>
      <c r="O261" s="1190">
        <f t="shared" si="134"/>
        <v>0.25499942140876219</v>
      </c>
      <c r="P261" s="1192">
        <f t="shared" si="116"/>
        <v>231615.58811508043</v>
      </c>
      <c r="Q261" s="1192">
        <f t="shared" si="122"/>
        <v>151359.14976897233</v>
      </c>
      <c r="R261" s="1192">
        <f t="shared" si="123"/>
        <v>173111.01323936772</v>
      </c>
      <c r="S261" s="1192">
        <f t="shared" si="124"/>
        <v>108194.38327460481</v>
      </c>
      <c r="T261" s="1192">
        <f t="shared" si="117"/>
        <v>3835431.3387103169</v>
      </c>
      <c r="U261" s="1192">
        <f t="shared" si="135"/>
        <v>4562036.5728933578</v>
      </c>
      <c r="V261" s="1189">
        <v>100000</v>
      </c>
      <c r="W261" s="1189">
        <v>62500</v>
      </c>
      <c r="X261" s="1189">
        <v>7.7409999999999997</v>
      </c>
      <c r="Y261" s="1189">
        <v>3</v>
      </c>
      <c r="Z261" s="1189">
        <v>6.5</v>
      </c>
      <c r="AA261" s="1189">
        <v>0.21537899999999999</v>
      </c>
      <c r="AB261" s="1189">
        <v>3.7999999999999999E-2</v>
      </c>
      <c r="AC261" s="1189">
        <v>8.0625</v>
      </c>
      <c r="AD261" s="1189">
        <v>0.25</v>
      </c>
      <c r="AE261" s="1189">
        <v>30</v>
      </c>
      <c r="AF261" s="1193">
        <v>7.421875</v>
      </c>
      <c r="AG261" s="1193">
        <v>6.546875</v>
      </c>
      <c r="AH261" s="1189">
        <f t="shared" si="126"/>
        <v>3.5033124999999998</v>
      </c>
      <c r="AI261" s="1189">
        <f t="shared" si="136"/>
        <v>4.515625</v>
      </c>
      <c r="AJ261" s="1189">
        <f t="shared" si="137"/>
        <v>40.10283633490328</v>
      </c>
      <c r="AK261" s="1189">
        <f t="shared" si="121"/>
        <v>38.354313387103169</v>
      </c>
      <c r="AL261" s="1189">
        <f t="shared" si="127"/>
        <v>0.17062899999999998</v>
      </c>
      <c r="AM261" s="1189">
        <f t="shared" si="138"/>
        <v>28.666265973612919</v>
      </c>
      <c r="AN261" s="1189">
        <f t="shared" si="128"/>
        <v>9.375E-2</v>
      </c>
      <c r="AO261" s="1189">
        <f t="shared" si="115"/>
        <v>6.4741289999999996</v>
      </c>
      <c r="AP261" s="1189">
        <f t="shared" si="129"/>
        <v>7.5703709999999997</v>
      </c>
      <c r="AQ261" s="1189">
        <f t="shared" si="130"/>
        <v>6.9689499999999988E-2</v>
      </c>
      <c r="AR261" s="1193">
        <f t="shared" si="125"/>
        <v>10.703340302921374</v>
      </c>
      <c r="AS261" s="1194">
        <f t="shared" si="139"/>
        <v>4.515625</v>
      </c>
    </row>
    <row r="262" spans="1:45" ht="11.1" customHeight="1">
      <c r="A262" s="1188" t="s">
        <v>10973</v>
      </c>
      <c r="B262" s="1188" t="s">
        <v>10936</v>
      </c>
      <c r="C262" s="1188" t="s">
        <v>10936</v>
      </c>
      <c r="D262" s="1188" t="s">
        <v>10936</v>
      </c>
      <c r="E262" s="1188" t="s">
        <v>10936</v>
      </c>
      <c r="F262" s="1188" t="s">
        <v>10936</v>
      </c>
      <c r="G262" s="1189">
        <v>10</v>
      </c>
      <c r="H262" s="1189">
        <v>2.8125</v>
      </c>
      <c r="I262" s="1190">
        <f t="shared" si="131"/>
        <v>245.8798828125</v>
      </c>
      <c r="J262" s="1191">
        <f t="shared" si="118"/>
        <v>108194.38327460481</v>
      </c>
      <c r="K262" s="1191">
        <f t="shared" si="119"/>
        <v>173111.01323936772</v>
      </c>
      <c r="L262" s="1191">
        <f t="shared" si="120"/>
        <v>3705042.9717400377</v>
      </c>
      <c r="M262" s="1190">
        <f t="shared" si="132"/>
        <v>1.9368542752872464</v>
      </c>
      <c r="N262" s="1190">
        <f t="shared" si="133"/>
        <v>3.7572570998197294</v>
      </c>
      <c r="O262" s="1190">
        <f t="shared" si="134"/>
        <v>0.32273364272046462</v>
      </c>
      <c r="P262" s="1192">
        <f t="shared" si="116"/>
        <v>223741.64236238677</v>
      </c>
      <c r="Q262" s="1192">
        <f t="shared" si="122"/>
        <v>146437.93367353882</v>
      </c>
      <c r="R262" s="1192">
        <f t="shared" si="123"/>
        <v>173111.01323936772</v>
      </c>
      <c r="S262" s="1192">
        <f t="shared" si="124"/>
        <v>108194.38327460481</v>
      </c>
      <c r="T262" s="1192">
        <f t="shared" si="117"/>
        <v>3705042.9717400377</v>
      </c>
      <c r="U262" s="1192">
        <f t="shared" si="135"/>
        <v>4562036.5728933578</v>
      </c>
      <c r="V262" s="1189">
        <v>100000</v>
      </c>
      <c r="W262" s="1189">
        <v>62500</v>
      </c>
      <c r="X262" s="1189">
        <v>7.7409999999999997</v>
      </c>
      <c r="Y262" s="1189">
        <v>3</v>
      </c>
      <c r="Z262" s="1189">
        <v>6.5</v>
      </c>
      <c r="AA262" s="1189">
        <v>0.21537899999999999</v>
      </c>
      <c r="AB262" s="1189">
        <v>3.7999999999999999E-2</v>
      </c>
      <c r="AC262" s="1189">
        <v>8.0625</v>
      </c>
      <c r="AD262" s="1189">
        <v>0.25</v>
      </c>
      <c r="AE262" s="1189">
        <v>30</v>
      </c>
      <c r="AF262" s="1193">
        <v>7.421875</v>
      </c>
      <c r="AG262" s="1193">
        <v>6.546875</v>
      </c>
      <c r="AH262" s="1189">
        <f t="shared" si="126"/>
        <v>3.5033124999999998</v>
      </c>
      <c r="AI262" s="1189">
        <f t="shared" si="136"/>
        <v>4.515625</v>
      </c>
      <c r="AJ262" s="1189">
        <f t="shared" si="137"/>
        <v>38.798952665200488</v>
      </c>
      <c r="AK262" s="1189">
        <f t="shared" si="121"/>
        <v>37.050429717400377</v>
      </c>
      <c r="AL262" s="1189">
        <f t="shared" si="127"/>
        <v>0.17062899999999998</v>
      </c>
      <c r="AM262" s="1189">
        <f t="shared" si="138"/>
        <v>28.666265973612919</v>
      </c>
      <c r="AN262" s="1189">
        <f t="shared" si="128"/>
        <v>9.375E-2</v>
      </c>
      <c r="AO262" s="1189">
        <f t="shared" si="115"/>
        <v>6.4741289999999996</v>
      </c>
      <c r="AP262" s="1189">
        <f t="shared" si="129"/>
        <v>7.5703709999999997</v>
      </c>
      <c r="AQ262" s="1189">
        <f t="shared" si="130"/>
        <v>6.9689499999999988E-2</v>
      </c>
      <c r="AR262" s="1193">
        <f t="shared" si="125"/>
        <v>10.625504100518761</v>
      </c>
      <c r="AS262" s="1194">
        <f t="shared" si="139"/>
        <v>4.515625</v>
      </c>
    </row>
    <row r="263" spans="1:45" ht="11.1" customHeight="1">
      <c r="A263" s="1188" t="s">
        <v>10973</v>
      </c>
      <c r="B263" s="1188" t="s">
        <v>10936</v>
      </c>
      <c r="C263" s="1188" t="s">
        <v>10936</v>
      </c>
      <c r="D263" s="1188" t="s">
        <v>10936</v>
      </c>
      <c r="E263" s="1188" t="s">
        <v>10936</v>
      </c>
      <c r="F263" s="1188" t="s">
        <v>10936</v>
      </c>
      <c r="G263" s="1189">
        <v>10</v>
      </c>
      <c r="H263" s="1189">
        <v>3</v>
      </c>
      <c r="I263" s="1190">
        <f t="shared" si="131"/>
        <v>242.97</v>
      </c>
      <c r="J263" s="1191">
        <f t="shared" si="118"/>
        <v>108194.38327460481</v>
      </c>
      <c r="K263" s="1191">
        <f t="shared" si="119"/>
        <v>173111.01323936772</v>
      </c>
      <c r="L263" s="1191">
        <f t="shared" si="120"/>
        <v>3619446.8437760188</v>
      </c>
      <c r="M263" s="1190">
        <f t="shared" si="132"/>
        <v>1.9479968281897884</v>
      </c>
      <c r="N263" s="1190">
        <f t="shared" si="133"/>
        <v>3.7127915757115768</v>
      </c>
      <c r="O263" s="1190">
        <f t="shared" si="134"/>
        <v>0.36719916682861747</v>
      </c>
      <c r="P263" s="1192">
        <f t="shared" si="116"/>
        <v>218572.62856238321</v>
      </c>
      <c r="Q263" s="1192">
        <f t="shared" si="122"/>
        <v>143207.30004853656</v>
      </c>
      <c r="R263" s="1192">
        <f t="shared" si="123"/>
        <v>173111.01323936772</v>
      </c>
      <c r="S263" s="1192">
        <f t="shared" si="124"/>
        <v>108194.38327460481</v>
      </c>
      <c r="T263" s="1192">
        <f t="shared" si="117"/>
        <v>3619446.8437760188</v>
      </c>
      <c r="U263" s="1192">
        <f t="shared" si="135"/>
        <v>4562036.5728933578</v>
      </c>
      <c r="V263" s="1189">
        <v>100000</v>
      </c>
      <c r="W263" s="1189">
        <v>62500</v>
      </c>
      <c r="X263" s="1189">
        <v>7.7409999999999997</v>
      </c>
      <c r="Y263" s="1189">
        <v>3</v>
      </c>
      <c r="Z263" s="1189">
        <v>6.5</v>
      </c>
      <c r="AA263" s="1189">
        <v>0.21537899999999999</v>
      </c>
      <c r="AB263" s="1189">
        <v>3.7999999999999999E-2</v>
      </c>
      <c r="AC263" s="1189">
        <v>8.0625</v>
      </c>
      <c r="AD263" s="1189">
        <v>0.25</v>
      </c>
      <c r="AE263" s="1189">
        <v>30</v>
      </c>
      <c r="AF263" s="1193">
        <v>7.421875</v>
      </c>
      <c r="AG263" s="1193">
        <v>6.546875</v>
      </c>
      <c r="AH263" s="1189">
        <f t="shared" si="126"/>
        <v>3.5033124999999998</v>
      </c>
      <c r="AI263" s="1189">
        <f t="shared" si="136"/>
        <v>4.515625</v>
      </c>
      <c r="AJ263" s="1189">
        <f t="shared" si="137"/>
        <v>37.942991385560298</v>
      </c>
      <c r="AK263" s="1189">
        <f t="shared" si="121"/>
        <v>36.194468437760186</v>
      </c>
      <c r="AL263" s="1189">
        <f t="shared" si="127"/>
        <v>0.17062899999999998</v>
      </c>
      <c r="AM263" s="1189">
        <f t="shared" si="138"/>
        <v>28.666265973612919</v>
      </c>
      <c r="AN263" s="1189">
        <f t="shared" si="128"/>
        <v>9.375E-2</v>
      </c>
      <c r="AO263" s="1189">
        <f t="shared" ref="AO263:AO327" si="140">X263-(((Z263-0.625-AD263)*Y263)/12)+2*AQ263</f>
        <v>6.4741289999999996</v>
      </c>
      <c r="AP263" s="1189">
        <f t="shared" si="129"/>
        <v>7.5703709999999997</v>
      </c>
      <c r="AQ263" s="1189">
        <f t="shared" si="130"/>
        <v>6.9689499999999988E-2</v>
      </c>
      <c r="AR263" s="1193">
        <f t="shared" si="125"/>
        <v>10.574095405288388</v>
      </c>
      <c r="AS263" s="1194">
        <f t="shared" si="139"/>
        <v>4.515625</v>
      </c>
    </row>
    <row r="264" spans="1:45" ht="11.1" customHeight="1">
      <c r="A264" s="1188" t="s">
        <v>10973</v>
      </c>
      <c r="B264" s="1188" t="s">
        <v>10936</v>
      </c>
      <c r="C264" s="1188" t="s">
        <v>10936</v>
      </c>
      <c r="D264" s="1188" t="s">
        <v>10936</v>
      </c>
      <c r="E264" s="1188" t="s">
        <v>10936</v>
      </c>
      <c r="F264" s="1188" t="s">
        <v>10936</v>
      </c>
      <c r="G264" s="1189">
        <v>10</v>
      </c>
      <c r="H264" s="1189">
        <v>3.25</v>
      </c>
      <c r="I264" s="1190">
        <f t="shared" si="131"/>
        <v>238.798125</v>
      </c>
      <c r="J264" s="1191">
        <f t="shared" si="118"/>
        <v>108194.38327460481</v>
      </c>
      <c r="K264" s="1191">
        <f t="shared" si="119"/>
        <v>173111.01323936772</v>
      </c>
      <c r="L264" s="1191">
        <f t="shared" si="120"/>
        <v>3496728.3807451678</v>
      </c>
      <c r="M264" s="1190">
        <f t="shared" si="132"/>
        <v>1.966762852625717</v>
      </c>
      <c r="N264" s="1190">
        <f t="shared" si="133"/>
        <v>3.6490417203593863</v>
      </c>
      <c r="O264" s="1190">
        <f t="shared" si="134"/>
        <v>0.43094902218080805</v>
      </c>
      <c r="P264" s="1192">
        <f t="shared" ref="P264:P332" si="141">(V264*AK264/12)*((AD264/2/PI())+((AH264*0.08)/COS(AE264*PI()/180))+(AS264*0.08))</f>
        <v>211161.85608925979</v>
      </c>
      <c r="Q264" s="1192">
        <f t="shared" si="122"/>
        <v>138575.56725283441</v>
      </c>
      <c r="R264" s="1192">
        <f t="shared" si="123"/>
        <v>173111.01323936772</v>
      </c>
      <c r="S264" s="1192">
        <f t="shared" si="124"/>
        <v>108194.38327460481</v>
      </c>
      <c r="T264" s="1192">
        <f t="shared" ref="T264:T332" si="142">V264*AK264</f>
        <v>3496728.3807451678</v>
      </c>
      <c r="U264" s="1192">
        <f t="shared" si="135"/>
        <v>4562036.5728933578</v>
      </c>
      <c r="V264" s="1189">
        <v>100000</v>
      </c>
      <c r="W264" s="1189">
        <v>62500</v>
      </c>
      <c r="X264" s="1189">
        <v>7.7409999999999997</v>
      </c>
      <c r="Y264" s="1189">
        <v>3</v>
      </c>
      <c r="Z264" s="1189">
        <v>6.5</v>
      </c>
      <c r="AA264" s="1189">
        <v>0.21537899999999999</v>
      </c>
      <c r="AB264" s="1189">
        <v>3.7999999999999999E-2</v>
      </c>
      <c r="AC264" s="1189">
        <v>8.0625</v>
      </c>
      <c r="AD264" s="1189">
        <v>0.25</v>
      </c>
      <c r="AE264" s="1189">
        <v>30</v>
      </c>
      <c r="AF264" s="1193">
        <v>7.421875</v>
      </c>
      <c r="AG264" s="1193">
        <v>6.546875</v>
      </c>
      <c r="AH264" s="1189">
        <f t="shared" si="126"/>
        <v>3.5033124999999998</v>
      </c>
      <c r="AI264" s="1189">
        <f t="shared" si="136"/>
        <v>4.515625</v>
      </c>
      <c r="AJ264" s="1189">
        <f t="shared" si="137"/>
        <v>36.715806755251783</v>
      </c>
      <c r="AK264" s="1189">
        <f t="shared" si="121"/>
        <v>34.967283807451679</v>
      </c>
      <c r="AL264" s="1189">
        <f t="shared" si="127"/>
        <v>0.17062899999999998</v>
      </c>
      <c r="AM264" s="1189">
        <f t="shared" si="138"/>
        <v>28.666265973612919</v>
      </c>
      <c r="AN264" s="1189">
        <f t="shared" si="128"/>
        <v>9.375E-2</v>
      </c>
      <c r="AO264" s="1189">
        <f t="shared" si="140"/>
        <v>6.4741289999999996</v>
      </c>
      <c r="AP264" s="1189">
        <f t="shared" si="129"/>
        <v>7.5703709999999997</v>
      </c>
      <c r="AQ264" s="1189">
        <f t="shared" si="130"/>
        <v>6.9689499999999988E-2</v>
      </c>
      <c r="AR264" s="1193">
        <f t="shared" si="125"/>
        <v>10.499952077992594</v>
      </c>
      <c r="AS264" s="1194">
        <f t="shared" si="139"/>
        <v>4.515625</v>
      </c>
    </row>
    <row r="265" spans="1:45" ht="11.1" customHeight="1">
      <c r="A265" s="1188" t="s">
        <v>10973</v>
      </c>
      <c r="B265" s="1188" t="s">
        <v>10936</v>
      </c>
      <c r="C265" s="1188" t="s">
        <v>10936</v>
      </c>
      <c r="D265" s="1188" t="s">
        <v>10936</v>
      </c>
      <c r="E265" s="1188" t="s">
        <v>10936</v>
      </c>
      <c r="F265" s="1188" t="s">
        <v>10936</v>
      </c>
      <c r="G265" s="1189">
        <v>10</v>
      </c>
      <c r="H265" s="1189">
        <v>3.5</v>
      </c>
      <c r="I265" s="1190">
        <f t="shared" si="131"/>
        <v>234.29249999999999</v>
      </c>
      <c r="J265" s="1191">
        <f t="shared" si="118"/>
        <v>108194.38327460481</v>
      </c>
      <c r="K265" s="1191">
        <f t="shared" si="119"/>
        <v>173111.01323936772</v>
      </c>
      <c r="L265" s="1191">
        <f t="shared" si="120"/>
        <v>3364192.4406718481</v>
      </c>
      <c r="M265" s="1190">
        <f t="shared" si="132"/>
        <v>1.9909179997780935</v>
      </c>
      <c r="N265" s="1190">
        <f t="shared" si="133"/>
        <v>3.5801918765790206</v>
      </c>
      <c r="O265" s="1190">
        <f t="shared" si="134"/>
        <v>0.49979886596117379</v>
      </c>
      <c r="P265" s="1192">
        <f t="shared" si="141"/>
        <v>203158.22181828643</v>
      </c>
      <c r="Q265" s="1192">
        <f t="shared" si="122"/>
        <v>133573.29583347612</v>
      </c>
      <c r="R265" s="1192">
        <f t="shared" si="123"/>
        <v>173111.01323936772</v>
      </c>
      <c r="S265" s="1192">
        <f t="shared" si="124"/>
        <v>108194.38327460481</v>
      </c>
      <c r="T265" s="1192">
        <f t="shared" si="142"/>
        <v>3364192.4406718481</v>
      </c>
      <c r="U265" s="1192">
        <f t="shared" si="135"/>
        <v>4562036.5728933578</v>
      </c>
      <c r="V265" s="1189">
        <v>100000</v>
      </c>
      <c r="W265" s="1189">
        <v>62500</v>
      </c>
      <c r="X265" s="1189">
        <v>7.7409999999999997</v>
      </c>
      <c r="Y265" s="1189">
        <v>3</v>
      </c>
      <c r="Z265" s="1189">
        <v>6.5</v>
      </c>
      <c r="AA265" s="1189">
        <v>0.21537899999999999</v>
      </c>
      <c r="AB265" s="1189">
        <v>3.7999999999999999E-2</v>
      </c>
      <c r="AC265" s="1189">
        <v>8.0625</v>
      </c>
      <c r="AD265" s="1189">
        <v>0.25</v>
      </c>
      <c r="AE265" s="1189">
        <v>30</v>
      </c>
      <c r="AF265" s="1193">
        <v>7.421875</v>
      </c>
      <c r="AG265" s="1193">
        <v>6.546875</v>
      </c>
      <c r="AH265" s="1189">
        <f t="shared" si="126"/>
        <v>3.5033124999999998</v>
      </c>
      <c r="AI265" s="1189">
        <f t="shared" si="136"/>
        <v>4.515625</v>
      </c>
      <c r="AJ265" s="1189">
        <f t="shared" si="137"/>
        <v>35.390447354518592</v>
      </c>
      <c r="AK265" s="1189">
        <f t="shared" si="121"/>
        <v>33.641924406718481</v>
      </c>
      <c r="AL265" s="1189">
        <f t="shared" si="127"/>
        <v>0.17062899999999998</v>
      </c>
      <c r="AM265" s="1189">
        <f t="shared" si="138"/>
        <v>28.666265973612919</v>
      </c>
      <c r="AN265" s="1189">
        <f t="shared" si="128"/>
        <v>9.375E-2</v>
      </c>
      <c r="AO265" s="1189">
        <f t="shared" si="140"/>
        <v>6.4741289999999996</v>
      </c>
      <c r="AP265" s="1189">
        <f t="shared" si="129"/>
        <v>7.5703709999999997</v>
      </c>
      <c r="AQ265" s="1189">
        <f t="shared" si="130"/>
        <v>6.9689499999999988E-2</v>
      </c>
      <c r="AR265" s="1193">
        <f t="shared" si="125"/>
        <v>10.419284699063606</v>
      </c>
      <c r="AS265" s="1194">
        <f t="shared" si="139"/>
        <v>4.515625</v>
      </c>
    </row>
    <row r="266" spans="1:45" ht="11.1" customHeight="1">
      <c r="A266" s="1188" t="s">
        <v>10973</v>
      </c>
      <c r="B266" s="1188" t="s">
        <v>10936</v>
      </c>
      <c r="C266" s="1188" t="s">
        <v>10936</v>
      </c>
      <c r="D266" s="1188" t="s">
        <v>10936</v>
      </c>
      <c r="E266" s="1188" t="s">
        <v>10936</v>
      </c>
      <c r="F266" s="1188" t="s">
        <v>10936</v>
      </c>
      <c r="G266" s="1189">
        <v>10</v>
      </c>
      <c r="H266" s="1189">
        <v>3.75</v>
      </c>
      <c r="I266" s="1190">
        <f t="shared" si="131"/>
        <v>229.453125</v>
      </c>
      <c r="J266" s="1191">
        <f t="shared" si="118"/>
        <v>108194.38327460481</v>
      </c>
      <c r="K266" s="1191">
        <f t="shared" si="119"/>
        <v>173111.01323936772</v>
      </c>
      <c r="L266" s="1191">
        <f t="shared" si="120"/>
        <v>3221839.0235560606</v>
      </c>
      <c r="M266" s="1190">
        <f t="shared" si="132"/>
        <v>2.0216784895448812</v>
      </c>
      <c r="N266" s="1190">
        <f t="shared" si="133"/>
        <v>3.5062420443704796</v>
      </c>
      <c r="O266" s="1190">
        <f t="shared" si="134"/>
        <v>0.57374869816971485</v>
      </c>
      <c r="P266" s="1192">
        <f t="shared" si="141"/>
        <v>194561.72574946325</v>
      </c>
      <c r="Q266" s="1192">
        <f t="shared" si="122"/>
        <v>128200.48579046162</v>
      </c>
      <c r="R266" s="1192">
        <f t="shared" si="123"/>
        <v>173111.01323936772</v>
      </c>
      <c r="S266" s="1192">
        <f t="shared" si="124"/>
        <v>108194.38327460481</v>
      </c>
      <c r="T266" s="1192">
        <f t="shared" si="142"/>
        <v>3221839.0235560606</v>
      </c>
      <c r="U266" s="1192">
        <f t="shared" si="135"/>
        <v>4562036.5728933578</v>
      </c>
      <c r="V266" s="1189">
        <v>100000</v>
      </c>
      <c r="W266" s="1189">
        <v>62500</v>
      </c>
      <c r="X266" s="1189">
        <v>7.7409999999999997</v>
      </c>
      <c r="Y266" s="1189">
        <v>3</v>
      </c>
      <c r="Z266" s="1189">
        <v>6.5</v>
      </c>
      <c r="AA266" s="1189">
        <v>0.21537899999999999</v>
      </c>
      <c r="AB266" s="1189">
        <v>3.7999999999999999E-2</v>
      </c>
      <c r="AC266" s="1189">
        <v>8.0625</v>
      </c>
      <c r="AD266" s="1189">
        <v>0.25</v>
      </c>
      <c r="AE266" s="1189">
        <v>30</v>
      </c>
      <c r="AF266" s="1193">
        <v>7.421875</v>
      </c>
      <c r="AG266" s="1193">
        <v>6.546875</v>
      </c>
      <c r="AH266" s="1189">
        <f t="shared" si="126"/>
        <v>3.5033124999999998</v>
      </c>
      <c r="AI266" s="1189">
        <f t="shared" si="136"/>
        <v>4.515625</v>
      </c>
      <c r="AJ266" s="1189">
        <f t="shared" si="137"/>
        <v>33.966913183360717</v>
      </c>
      <c r="AK266" s="1189">
        <f t="shared" si="121"/>
        <v>32.218390235560605</v>
      </c>
      <c r="AL266" s="1189">
        <f t="shared" si="127"/>
        <v>0.17062899999999998</v>
      </c>
      <c r="AM266" s="1189">
        <f t="shared" si="138"/>
        <v>28.666265973612919</v>
      </c>
      <c r="AN266" s="1189">
        <f t="shared" si="128"/>
        <v>9.375E-2</v>
      </c>
      <c r="AO266" s="1189">
        <f t="shared" si="140"/>
        <v>6.4741289999999996</v>
      </c>
      <c r="AP266" s="1189">
        <f t="shared" si="129"/>
        <v>7.5703709999999997</v>
      </c>
      <c r="AQ266" s="1189">
        <f t="shared" si="130"/>
        <v>6.9689499999999988E-2</v>
      </c>
      <c r="AR266" s="1193">
        <f t="shared" si="125"/>
        <v>10.331940458604134</v>
      </c>
      <c r="AS266" s="1194">
        <f t="shared" si="139"/>
        <v>4.515625</v>
      </c>
    </row>
    <row r="267" spans="1:45" ht="11.1" customHeight="1">
      <c r="A267" s="1188" t="s">
        <v>10973</v>
      </c>
      <c r="B267" s="1188" t="s">
        <v>10936</v>
      </c>
      <c r="C267" s="1188" t="s">
        <v>10936</v>
      </c>
      <c r="D267" s="1188" t="s">
        <v>10936</v>
      </c>
      <c r="E267" s="1188" t="s">
        <v>10936</v>
      </c>
      <c r="F267" s="1188" t="s">
        <v>10936</v>
      </c>
      <c r="G267" s="1189">
        <v>10.25</v>
      </c>
      <c r="H267" s="1189">
        <v>2.5</v>
      </c>
      <c r="I267" s="1190">
        <f t="shared" si="131"/>
        <v>263.82937499999997</v>
      </c>
      <c r="J267" s="1191">
        <f t="shared" ref="J267:J332" si="143">MIN(S267,Q267)</f>
        <v>124051.25857892488</v>
      </c>
      <c r="K267" s="1191">
        <f t="shared" ref="K267:K332" si="144">MIN(P267,R267)</f>
        <v>198482.01372627981</v>
      </c>
      <c r="L267" s="1191">
        <f t="shared" ref="L267:L332" si="145">MIN(T267,U267)</f>
        <v>3835431.3387103169</v>
      </c>
      <c r="M267" s="1190">
        <f t="shared" si="132"/>
        <v>2.1121767106199965</v>
      </c>
      <c r="N267" s="1190">
        <f t="shared" si="133"/>
        <v>4.0315408524725296</v>
      </c>
      <c r="O267" s="1190">
        <f t="shared" si="134"/>
        <v>0.25499942140876219</v>
      </c>
      <c r="P267" s="1192">
        <f t="shared" si="141"/>
        <v>233213.68450620968</v>
      </c>
      <c r="Q267" s="1192">
        <f t="shared" si="122"/>
        <v>152403.49446519377</v>
      </c>
      <c r="R267" s="1192">
        <f t="shared" si="123"/>
        <v>198482.01372627981</v>
      </c>
      <c r="S267" s="1192">
        <f t="shared" si="124"/>
        <v>124051.25857892488</v>
      </c>
      <c r="T267" s="1192">
        <f t="shared" si="142"/>
        <v>3835431.3387103169</v>
      </c>
      <c r="U267" s="1192">
        <f t="shared" si="135"/>
        <v>4959644.3931133151</v>
      </c>
      <c r="V267" s="1189">
        <v>100000</v>
      </c>
      <c r="W267" s="1189">
        <v>62500</v>
      </c>
      <c r="X267" s="1189">
        <v>7.7409999999999997</v>
      </c>
      <c r="Y267" s="1189">
        <v>3</v>
      </c>
      <c r="Z267" s="1189">
        <v>6.5</v>
      </c>
      <c r="AA267" s="1189">
        <v>0.21537899999999999</v>
      </c>
      <c r="AB267" s="1189">
        <v>3.7999999999999999E-2</v>
      </c>
      <c r="AC267" s="1189">
        <v>8.0625</v>
      </c>
      <c r="AD267" s="1189">
        <v>0.25</v>
      </c>
      <c r="AE267" s="1189">
        <v>30</v>
      </c>
      <c r="AF267" s="1193">
        <v>7.421875</v>
      </c>
      <c r="AG267" s="1193">
        <v>6.546875</v>
      </c>
      <c r="AH267" s="1189">
        <f t="shared" si="126"/>
        <v>3.5033124999999998</v>
      </c>
      <c r="AI267" s="1189">
        <f t="shared" si="136"/>
        <v>4.578125</v>
      </c>
      <c r="AJ267" s="1189">
        <f t="shared" si="137"/>
        <v>40.10283633490328</v>
      </c>
      <c r="AK267" s="1189">
        <f t="shared" si="121"/>
        <v>38.354313387103169</v>
      </c>
      <c r="AL267" s="1189">
        <f t="shared" si="127"/>
        <v>0.17062899999999998</v>
      </c>
      <c r="AM267" s="1189">
        <f t="shared" si="138"/>
        <v>32.642344175812504</v>
      </c>
      <c r="AN267" s="1189">
        <f t="shared" si="128"/>
        <v>9.375E-2</v>
      </c>
      <c r="AO267" s="1189">
        <f t="shared" si="140"/>
        <v>6.4741289999999996</v>
      </c>
      <c r="AP267" s="1189">
        <f t="shared" si="129"/>
        <v>7.5703709999999997</v>
      </c>
      <c r="AQ267" s="1189">
        <f t="shared" si="130"/>
        <v>6.9689499999999988E-2</v>
      </c>
      <c r="AR267" s="1193">
        <f t="shared" si="125"/>
        <v>10.703340302921374</v>
      </c>
      <c r="AS267" s="1194">
        <f t="shared" si="139"/>
        <v>4.578125</v>
      </c>
    </row>
    <row r="268" spans="1:45" ht="11.1" customHeight="1">
      <c r="A268" s="1188" t="s">
        <v>10973</v>
      </c>
      <c r="B268" s="1188" t="s">
        <v>10936</v>
      </c>
      <c r="C268" s="1188" t="s">
        <v>10936</v>
      </c>
      <c r="D268" s="1188" t="s">
        <v>10936</v>
      </c>
      <c r="E268" s="1188" t="s">
        <v>10936</v>
      </c>
      <c r="F268" s="1188" t="s">
        <v>10936</v>
      </c>
      <c r="G268" s="1189">
        <v>10.25</v>
      </c>
      <c r="H268" s="1189">
        <v>2.8125</v>
      </c>
      <c r="I268" s="1190">
        <f t="shared" si="131"/>
        <v>259.39675781249997</v>
      </c>
      <c r="J268" s="1191">
        <f t="shared" si="143"/>
        <v>124051.25857892488</v>
      </c>
      <c r="K268" s="1191">
        <f t="shared" si="144"/>
        <v>198482.01372627981</v>
      </c>
      <c r="L268" s="1191">
        <f t="shared" si="145"/>
        <v>3705042.9717400377</v>
      </c>
      <c r="M268" s="1190">
        <f t="shared" si="132"/>
        <v>2.1275877475387164</v>
      </c>
      <c r="N268" s="1190">
        <f t="shared" si="133"/>
        <v>3.9638066311608271</v>
      </c>
      <c r="O268" s="1190">
        <f t="shared" si="134"/>
        <v>0.32273364272046462</v>
      </c>
      <c r="P268" s="1192">
        <f t="shared" si="141"/>
        <v>225285.41026727844</v>
      </c>
      <c r="Q268" s="1192">
        <f t="shared" si="122"/>
        <v>147448.32306586174</v>
      </c>
      <c r="R268" s="1192">
        <f t="shared" si="123"/>
        <v>198482.01372627981</v>
      </c>
      <c r="S268" s="1192">
        <f t="shared" si="124"/>
        <v>124051.25857892488</v>
      </c>
      <c r="T268" s="1192">
        <f t="shared" si="142"/>
        <v>3705042.9717400377</v>
      </c>
      <c r="U268" s="1192">
        <f t="shared" si="135"/>
        <v>4959644.3931133151</v>
      </c>
      <c r="V268" s="1189">
        <v>100000</v>
      </c>
      <c r="W268" s="1189">
        <v>62500</v>
      </c>
      <c r="X268" s="1189">
        <v>7.7409999999999997</v>
      </c>
      <c r="Y268" s="1189">
        <v>3</v>
      </c>
      <c r="Z268" s="1189">
        <v>6.5</v>
      </c>
      <c r="AA268" s="1189">
        <v>0.21537899999999999</v>
      </c>
      <c r="AB268" s="1189">
        <v>3.7999999999999999E-2</v>
      </c>
      <c r="AC268" s="1189">
        <v>8.0625</v>
      </c>
      <c r="AD268" s="1189">
        <v>0.25</v>
      </c>
      <c r="AE268" s="1189">
        <v>30</v>
      </c>
      <c r="AF268" s="1193">
        <v>7.421875</v>
      </c>
      <c r="AG268" s="1193">
        <v>6.546875</v>
      </c>
      <c r="AH268" s="1189">
        <f t="shared" si="126"/>
        <v>3.5033124999999998</v>
      </c>
      <c r="AI268" s="1189">
        <f t="shared" si="136"/>
        <v>4.578125</v>
      </c>
      <c r="AJ268" s="1189">
        <f t="shared" si="137"/>
        <v>38.798952665200488</v>
      </c>
      <c r="AK268" s="1189">
        <f t="shared" si="121"/>
        <v>37.050429717400377</v>
      </c>
      <c r="AL268" s="1189">
        <f t="shared" si="127"/>
        <v>0.17062899999999998</v>
      </c>
      <c r="AM268" s="1189">
        <f t="shared" si="138"/>
        <v>32.642344175812504</v>
      </c>
      <c r="AN268" s="1189">
        <f t="shared" si="128"/>
        <v>9.375E-2</v>
      </c>
      <c r="AO268" s="1189">
        <f t="shared" si="140"/>
        <v>6.4741289999999996</v>
      </c>
      <c r="AP268" s="1189">
        <f t="shared" si="129"/>
        <v>7.5703709999999997</v>
      </c>
      <c r="AQ268" s="1189">
        <f t="shared" si="130"/>
        <v>6.9689499999999988E-2</v>
      </c>
      <c r="AR268" s="1193">
        <f t="shared" si="125"/>
        <v>10.625504100518761</v>
      </c>
      <c r="AS268" s="1194">
        <f t="shared" si="139"/>
        <v>4.578125</v>
      </c>
    </row>
    <row r="269" spans="1:45" ht="11.1" customHeight="1">
      <c r="A269" s="1188" t="s">
        <v>10973</v>
      </c>
      <c r="B269" s="1188" t="s">
        <v>10936</v>
      </c>
      <c r="C269" s="1188" t="s">
        <v>10936</v>
      </c>
      <c r="D269" s="1188" t="s">
        <v>10936</v>
      </c>
      <c r="E269" s="1188" t="s">
        <v>10936</v>
      </c>
      <c r="F269" s="1188" t="s">
        <v>10936</v>
      </c>
      <c r="G269" s="1189">
        <v>10.25</v>
      </c>
      <c r="H269" s="1189">
        <v>3</v>
      </c>
      <c r="I269" s="1190">
        <f t="shared" si="131"/>
        <v>256.486875</v>
      </c>
      <c r="J269" s="1191">
        <f t="shared" si="143"/>
        <v>124051.25857892488</v>
      </c>
      <c r="K269" s="1191">
        <f t="shared" si="144"/>
        <v>198482.01372627981</v>
      </c>
      <c r="L269" s="1191">
        <f t="shared" si="145"/>
        <v>3619446.8437760188</v>
      </c>
      <c r="M269" s="1190">
        <f t="shared" si="132"/>
        <v>2.1398275733915075</v>
      </c>
      <c r="N269" s="1190">
        <f t="shared" si="133"/>
        <v>3.9193411070526745</v>
      </c>
      <c r="O269" s="1190">
        <f t="shared" si="134"/>
        <v>0.36719916682861747</v>
      </c>
      <c r="P269" s="1192">
        <f t="shared" si="141"/>
        <v>220080.7314139565</v>
      </c>
      <c r="Q269" s="1192">
        <f t="shared" si="122"/>
        <v>144195.39878253551</v>
      </c>
      <c r="R269" s="1192">
        <f t="shared" si="123"/>
        <v>198482.01372627981</v>
      </c>
      <c r="S269" s="1192">
        <f t="shared" si="124"/>
        <v>124051.25857892488</v>
      </c>
      <c r="T269" s="1192">
        <f t="shared" si="142"/>
        <v>3619446.8437760188</v>
      </c>
      <c r="U269" s="1192">
        <f t="shared" si="135"/>
        <v>4959644.3931133151</v>
      </c>
      <c r="V269" s="1189">
        <v>100000</v>
      </c>
      <c r="W269" s="1189">
        <v>62500</v>
      </c>
      <c r="X269" s="1189">
        <v>7.7409999999999997</v>
      </c>
      <c r="Y269" s="1189">
        <v>3</v>
      </c>
      <c r="Z269" s="1189">
        <v>6.5</v>
      </c>
      <c r="AA269" s="1189">
        <v>0.21537899999999999</v>
      </c>
      <c r="AB269" s="1189">
        <v>3.7999999999999999E-2</v>
      </c>
      <c r="AC269" s="1189">
        <v>8.0625</v>
      </c>
      <c r="AD269" s="1189">
        <v>0.25</v>
      </c>
      <c r="AE269" s="1189">
        <v>30</v>
      </c>
      <c r="AF269" s="1193">
        <v>7.421875</v>
      </c>
      <c r="AG269" s="1193">
        <v>6.546875</v>
      </c>
      <c r="AH269" s="1189">
        <f t="shared" si="126"/>
        <v>3.5033124999999998</v>
      </c>
      <c r="AI269" s="1189">
        <f t="shared" si="136"/>
        <v>4.578125</v>
      </c>
      <c r="AJ269" s="1189">
        <f t="shared" si="137"/>
        <v>37.942991385560298</v>
      </c>
      <c r="AK269" s="1189">
        <f t="shared" si="121"/>
        <v>36.194468437760186</v>
      </c>
      <c r="AL269" s="1189">
        <f t="shared" si="127"/>
        <v>0.17062899999999998</v>
      </c>
      <c r="AM269" s="1189">
        <f t="shared" si="138"/>
        <v>32.642344175812504</v>
      </c>
      <c r="AN269" s="1189">
        <f t="shared" si="128"/>
        <v>9.375E-2</v>
      </c>
      <c r="AO269" s="1189">
        <f t="shared" si="140"/>
        <v>6.4741289999999996</v>
      </c>
      <c r="AP269" s="1189">
        <f t="shared" si="129"/>
        <v>7.5703709999999997</v>
      </c>
      <c r="AQ269" s="1189">
        <f t="shared" si="130"/>
        <v>6.9689499999999988E-2</v>
      </c>
      <c r="AR269" s="1193">
        <f t="shared" si="125"/>
        <v>10.574095405288388</v>
      </c>
      <c r="AS269" s="1194">
        <f t="shared" si="139"/>
        <v>4.578125</v>
      </c>
    </row>
    <row r="270" spans="1:45" ht="11.1" customHeight="1">
      <c r="A270" s="1188" t="s">
        <v>10973</v>
      </c>
      <c r="B270" s="1188" t="s">
        <v>10936</v>
      </c>
      <c r="C270" s="1188" t="s">
        <v>10936</v>
      </c>
      <c r="D270" s="1188" t="s">
        <v>10936</v>
      </c>
      <c r="E270" s="1188" t="s">
        <v>10936</v>
      </c>
      <c r="F270" s="1188" t="s">
        <v>10936</v>
      </c>
      <c r="G270" s="1189">
        <v>10.25</v>
      </c>
      <c r="H270" s="1189">
        <v>3.25</v>
      </c>
      <c r="I270" s="1190">
        <f t="shared" si="131"/>
        <v>252.315</v>
      </c>
      <c r="J270" s="1191">
        <f t="shared" si="143"/>
        <v>124051.25857892488</v>
      </c>
      <c r="K270" s="1191">
        <f t="shared" si="144"/>
        <v>198482.01372627981</v>
      </c>
      <c r="L270" s="1191">
        <f t="shared" si="145"/>
        <v>3496728.3807451678</v>
      </c>
      <c r="M270" s="1190">
        <f t="shared" si="132"/>
        <v>2.1604415990150785</v>
      </c>
      <c r="N270" s="1190">
        <f t="shared" si="133"/>
        <v>3.855591251700484</v>
      </c>
      <c r="O270" s="1190">
        <f t="shared" si="134"/>
        <v>0.43094902218080805</v>
      </c>
      <c r="P270" s="1192">
        <f t="shared" si="141"/>
        <v>212618.82624790358</v>
      </c>
      <c r="Q270" s="1192">
        <f t="shared" si="122"/>
        <v>139531.7080537524</v>
      </c>
      <c r="R270" s="1192">
        <f t="shared" si="123"/>
        <v>198482.01372627981</v>
      </c>
      <c r="S270" s="1192">
        <f t="shared" si="124"/>
        <v>124051.25857892488</v>
      </c>
      <c r="T270" s="1192">
        <f t="shared" si="142"/>
        <v>3496728.3807451678</v>
      </c>
      <c r="U270" s="1192">
        <f t="shared" si="135"/>
        <v>4959644.3931133151</v>
      </c>
      <c r="V270" s="1189">
        <v>100000</v>
      </c>
      <c r="W270" s="1189">
        <v>62500</v>
      </c>
      <c r="X270" s="1189">
        <v>7.7409999999999997</v>
      </c>
      <c r="Y270" s="1189">
        <v>3</v>
      </c>
      <c r="Z270" s="1189">
        <v>6.5</v>
      </c>
      <c r="AA270" s="1189">
        <v>0.21537899999999999</v>
      </c>
      <c r="AB270" s="1189">
        <v>3.7999999999999999E-2</v>
      </c>
      <c r="AC270" s="1189">
        <v>8.0625</v>
      </c>
      <c r="AD270" s="1189">
        <v>0.25</v>
      </c>
      <c r="AE270" s="1189">
        <v>30</v>
      </c>
      <c r="AF270" s="1193">
        <v>7.421875</v>
      </c>
      <c r="AG270" s="1193">
        <v>6.546875</v>
      </c>
      <c r="AH270" s="1189">
        <f t="shared" si="126"/>
        <v>3.5033124999999998</v>
      </c>
      <c r="AI270" s="1189">
        <f t="shared" si="136"/>
        <v>4.578125</v>
      </c>
      <c r="AJ270" s="1189">
        <f t="shared" si="137"/>
        <v>36.715806755251783</v>
      </c>
      <c r="AK270" s="1189">
        <f t="shared" si="121"/>
        <v>34.967283807451679</v>
      </c>
      <c r="AL270" s="1189">
        <f t="shared" si="127"/>
        <v>0.17062899999999998</v>
      </c>
      <c r="AM270" s="1189">
        <f t="shared" si="138"/>
        <v>32.642344175812504</v>
      </c>
      <c r="AN270" s="1189">
        <f t="shared" si="128"/>
        <v>9.375E-2</v>
      </c>
      <c r="AO270" s="1189">
        <f t="shared" si="140"/>
        <v>6.4741289999999996</v>
      </c>
      <c r="AP270" s="1189">
        <f t="shared" si="129"/>
        <v>7.5703709999999997</v>
      </c>
      <c r="AQ270" s="1189">
        <f t="shared" si="130"/>
        <v>6.9689499999999988E-2</v>
      </c>
      <c r="AR270" s="1193">
        <f t="shared" si="125"/>
        <v>10.499952077992594</v>
      </c>
      <c r="AS270" s="1194">
        <f t="shared" si="139"/>
        <v>4.578125</v>
      </c>
    </row>
    <row r="271" spans="1:45" ht="11.1" customHeight="1">
      <c r="A271" s="1188" t="s">
        <v>10973</v>
      </c>
      <c r="B271" s="1188" t="s">
        <v>10936</v>
      </c>
      <c r="C271" s="1188" t="s">
        <v>10936</v>
      </c>
      <c r="D271" s="1188" t="s">
        <v>10936</v>
      </c>
      <c r="E271" s="1188" t="s">
        <v>10936</v>
      </c>
      <c r="F271" s="1188" t="s">
        <v>10936</v>
      </c>
      <c r="G271" s="1189">
        <v>10.25</v>
      </c>
      <c r="H271" s="1189">
        <v>3.5</v>
      </c>
      <c r="I271" s="1190">
        <f t="shared" si="131"/>
        <v>247.80937499999999</v>
      </c>
      <c r="J271" s="1191">
        <f t="shared" si="143"/>
        <v>124051.25857892488</v>
      </c>
      <c r="K271" s="1191">
        <f t="shared" si="144"/>
        <v>198482.01372627981</v>
      </c>
      <c r="L271" s="1191">
        <f t="shared" si="145"/>
        <v>3364192.4406718481</v>
      </c>
      <c r="M271" s="1190">
        <f t="shared" si="132"/>
        <v>2.1869754460768402</v>
      </c>
      <c r="N271" s="1190">
        <f t="shared" si="133"/>
        <v>3.7867414079201183</v>
      </c>
      <c r="O271" s="1190">
        <f t="shared" si="134"/>
        <v>0.49979886596117379</v>
      </c>
      <c r="P271" s="1192">
        <f t="shared" si="141"/>
        <v>204559.96866856635</v>
      </c>
      <c r="Q271" s="1192">
        <f t="shared" si="122"/>
        <v>134494.92206666668</v>
      </c>
      <c r="R271" s="1192">
        <f t="shared" si="123"/>
        <v>198482.01372627981</v>
      </c>
      <c r="S271" s="1192">
        <f t="shared" si="124"/>
        <v>124051.25857892488</v>
      </c>
      <c r="T271" s="1192">
        <f t="shared" si="142"/>
        <v>3364192.4406718481</v>
      </c>
      <c r="U271" s="1192">
        <f t="shared" si="135"/>
        <v>4959644.3931133151</v>
      </c>
      <c r="V271" s="1189">
        <v>100000</v>
      </c>
      <c r="W271" s="1189">
        <v>62500</v>
      </c>
      <c r="X271" s="1189">
        <v>7.7409999999999997</v>
      </c>
      <c r="Y271" s="1189">
        <v>3</v>
      </c>
      <c r="Z271" s="1189">
        <v>6.5</v>
      </c>
      <c r="AA271" s="1189">
        <v>0.21537899999999999</v>
      </c>
      <c r="AB271" s="1189">
        <v>3.7999999999999999E-2</v>
      </c>
      <c r="AC271" s="1189">
        <v>8.0625</v>
      </c>
      <c r="AD271" s="1189">
        <v>0.25</v>
      </c>
      <c r="AE271" s="1189">
        <v>30</v>
      </c>
      <c r="AF271" s="1193">
        <v>7.421875</v>
      </c>
      <c r="AG271" s="1193">
        <v>6.546875</v>
      </c>
      <c r="AH271" s="1189">
        <f t="shared" si="126"/>
        <v>3.5033124999999998</v>
      </c>
      <c r="AI271" s="1189">
        <f t="shared" si="136"/>
        <v>4.578125</v>
      </c>
      <c r="AJ271" s="1189">
        <f t="shared" si="137"/>
        <v>35.390447354518592</v>
      </c>
      <c r="AK271" s="1189">
        <f t="shared" si="121"/>
        <v>33.641924406718481</v>
      </c>
      <c r="AL271" s="1189">
        <f t="shared" si="127"/>
        <v>0.17062899999999998</v>
      </c>
      <c r="AM271" s="1189">
        <f t="shared" si="138"/>
        <v>32.642344175812504</v>
      </c>
      <c r="AN271" s="1189">
        <f t="shared" si="128"/>
        <v>9.375E-2</v>
      </c>
      <c r="AO271" s="1189">
        <f t="shared" si="140"/>
        <v>6.4741289999999996</v>
      </c>
      <c r="AP271" s="1189">
        <f t="shared" si="129"/>
        <v>7.5703709999999997</v>
      </c>
      <c r="AQ271" s="1189">
        <f t="shared" si="130"/>
        <v>6.9689499999999988E-2</v>
      </c>
      <c r="AR271" s="1193">
        <f t="shared" si="125"/>
        <v>10.419284699063606</v>
      </c>
      <c r="AS271" s="1194">
        <f t="shared" si="139"/>
        <v>4.578125</v>
      </c>
    </row>
    <row r="272" spans="1:45" ht="11.1" customHeight="1">
      <c r="A272" s="1188" t="s">
        <v>10973</v>
      </c>
      <c r="B272" s="1188" t="s">
        <v>10936</v>
      </c>
      <c r="C272" s="1188" t="s">
        <v>10936</v>
      </c>
      <c r="D272" s="1188" t="s">
        <v>10936</v>
      </c>
      <c r="E272" s="1188" t="s">
        <v>10936</v>
      </c>
      <c r="F272" s="1188" t="s">
        <v>10936</v>
      </c>
      <c r="G272" s="1189">
        <v>10.25</v>
      </c>
      <c r="H272" s="1189">
        <v>3.75</v>
      </c>
      <c r="I272" s="1190">
        <f t="shared" si="131"/>
        <v>242.97</v>
      </c>
      <c r="J272" s="1191">
        <f t="shared" si="143"/>
        <v>124051.25857892488</v>
      </c>
      <c r="K272" s="1191">
        <f t="shared" si="144"/>
        <v>195904.15867594493</v>
      </c>
      <c r="L272" s="1191">
        <f t="shared" si="145"/>
        <v>3221839.0235560606</v>
      </c>
      <c r="M272" s="1190">
        <f t="shared" si="132"/>
        <v>2.2207651028265207</v>
      </c>
      <c r="N272" s="1190">
        <f t="shared" si="133"/>
        <v>3.7127915757115768</v>
      </c>
      <c r="O272" s="1190">
        <f t="shared" si="134"/>
        <v>0.57374869816971485</v>
      </c>
      <c r="P272" s="1192">
        <f t="shared" si="141"/>
        <v>195904.15867594493</v>
      </c>
      <c r="Q272" s="1192">
        <f t="shared" si="122"/>
        <v>129085.04082127829</v>
      </c>
      <c r="R272" s="1192">
        <f t="shared" si="123"/>
        <v>198482.01372627981</v>
      </c>
      <c r="S272" s="1192">
        <f t="shared" si="124"/>
        <v>124051.25857892488</v>
      </c>
      <c r="T272" s="1192">
        <f t="shared" si="142"/>
        <v>3221839.0235560606</v>
      </c>
      <c r="U272" s="1192">
        <f t="shared" si="135"/>
        <v>4959644.3931133151</v>
      </c>
      <c r="V272" s="1189">
        <v>100000</v>
      </c>
      <c r="W272" s="1189">
        <v>62500</v>
      </c>
      <c r="X272" s="1189">
        <v>7.7409999999999997</v>
      </c>
      <c r="Y272" s="1189">
        <v>3</v>
      </c>
      <c r="Z272" s="1189">
        <v>6.5</v>
      </c>
      <c r="AA272" s="1189">
        <v>0.21537899999999999</v>
      </c>
      <c r="AB272" s="1189">
        <v>3.7999999999999999E-2</v>
      </c>
      <c r="AC272" s="1189">
        <v>8.0625</v>
      </c>
      <c r="AD272" s="1189">
        <v>0.25</v>
      </c>
      <c r="AE272" s="1189">
        <v>30</v>
      </c>
      <c r="AF272" s="1193">
        <v>7.421875</v>
      </c>
      <c r="AG272" s="1193">
        <v>6.546875</v>
      </c>
      <c r="AH272" s="1189">
        <f t="shared" si="126"/>
        <v>3.5033124999999998</v>
      </c>
      <c r="AI272" s="1189">
        <f t="shared" si="136"/>
        <v>4.578125</v>
      </c>
      <c r="AJ272" s="1189">
        <f t="shared" si="137"/>
        <v>33.966913183360717</v>
      </c>
      <c r="AK272" s="1189">
        <f t="shared" si="121"/>
        <v>32.218390235560605</v>
      </c>
      <c r="AL272" s="1189">
        <f t="shared" si="127"/>
        <v>0.17062899999999998</v>
      </c>
      <c r="AM272" s="1189">
        <f t="shared" si="138"/>
        <v>32.642344175812504</v>
      </c>
      <c r="AN272" s="1189">
        <f t="shared" si="128"/>
        <v>9.375E-2</v>
      </c>
      <c r="AO272" s="1189">
        <f t="shared" si="140"/>
        <v>6.4741289999999996</v>
      </c>
      <c r="AP272" s="1189">
        <f t="shared" si="129"/>
        <v>7.5703709999999997</v>
      </c>
      <c r="AQ272" s="1189">
        <f t="shared" si="130"/>
        <v>6.9689499999999988E-2</v>
      </c>
      <c r="AR272" s="1193">
        <f t="shared" si="125"/>
        <v>10.331940458604134</v>
      </c>
      <c r="AS272" s="1194">
        <f t="shared" si="139"/>
        <v>4.578125</v>
      </c>
    </row>
    <row r="273" spans="1:45" ht="11.1" customHeight="1">
      <c r="A273" s="1188" t="s">
        <v>10973</v>
      </c>
      <c r="B273" s="1188" t="s">
        <v>10936</v>
      </c>
      <c r="C273" s="1188" t="s">
        <v>10936</v>
      </c>
      <c r="D273" s="1188" t="s">
        <v>10936</v>
      </c>
      <c r="E273" s="1188" t="s">
        <v>10936</v>
      </c>
      <c r="F273" s="1188" t="s">
        <v>10936</v>
      </c>
      <c r="G273" s="1189">
        <v>10.5</v>
      </c>
      <c r="H273" s="1189">
        <v>2.5</v>
      </c>
      <c r="I273" s="1190">
        <f t="shared" si="131"/>
        <v>277.68</v>
      </c>
      <c r="J273" s="1191">
        <f t="shared" si="143"/>
        <v>140490.87318255866</v>
      </c>
      <c r="K273" s="1191">
        <f t="shared" si="144"/>
        <v>224785.3970920938</v>
      </c>
      <c r="L273" s="1191">
        <f t="shared" si="145"/>
        <v>3835431.3387103169</v>
      </c>
      <c r="M273" s="1190">
        <f t="shared" si="132"/>
        <v>2.3100186812293524</v>
      </c>
      <c r="N273" s="1190">
        <f t="shared" si="133"/>
        <v>4.2431903722418021</v>
      </c>
      <c r="O273" s="1190">
        <f t="shared" si="134"/>
        <v>0.25499942140876219</v>
      </c>
      <c r="P273" s="1192">
        <f t="shared" si="141"/>
        <v>234811.78089733902</v>
      </c>
      <c r="Q273" s="1192">
        <f t="shared" si="122"/>
        <v>153447.83916141524</v>
      </c>
      <c r="R273" s="1192">
        <f t="shared" si="123"/>
        <v>224785.3970920938</v>
      </c>
      <c r="S273" s="1192">
        <f t="shared" si="124"/>
        <v>140490.87318255866</v>
      </c>
      <c r="T273" s="1192">
        <f t="shared" si="142"/>
        <v>3835431.3387103169</v>
      </c>
      <c r="U273" s="1192">
        <f t="shared" si="135"/>
        <v>5367069.6903757416</v>
      </c>
      <c r="V273" s="1189">
        <v>100000</v>
      </c>
      <c r="W273" s="1189">
        <v>62500</v>
      </c>
      <c r="X273" s="1189">
        <v>7.7409999999999997</v>
      </c>
      <c r="Y273" s="1189">
        <v>3</v>
      </c>
      <c r="Z273" s="1189">
        <v>6.5</v>
      </c>
      <c r="AA273" s="1189">
        <v>0.21537899999999999</v>
      </c>
      <c r="AB273" s="1189">
        <v>3.7999999999999999E-2</v>
      </c>
      <c r="AC273" s="1189">
        <v>8.0625</v>
      </c>
      <c r="AD273" s="1189">
        <v>0.25</v>
      </c>
      <c r="AE273" s="1189">
        <v>30</v>
      </c>
      <c r="AF273" s="1193">
        <v>7.421875</v>
      </c>
      <c r="AG273" s="1193">
        <v>6.546875</v>
      </c>
      <c r="AH273" s="1189">
        <f t="shared" si="126"/>
        <v>3.5033124999999998</v>
      </c>
      <c r="AI273" s="1189">
        <f t="shared" si="136"/>
        <v>4.640625</v>
      </c>
      <c r="AJ273" s="1189">
        <f t="shared" si="137"/>
        <v>40.10283633490328</v>
      </c>
      <c r="AK273" s="1189">
        <f t="shared" si="121"/>
        <v>38.354313387103169</v>
      </c>
      <c r="AL273" s="1189">
        <f t="shared" si="127"/>
        <v>0.17062899999999998</v>
      </c>
      <c r="AM273" s="1189">
        <f t="shared" si="138"/>
        <v>36.716597148436762</v>
      </c>
      <c r="AN273" s="1189">
        <f t="shared" si="128"/>
        <v>9.375E-2</v>
      </c>
      <c r="AO273" s="1189">
        <f t="shared" si="140"/>
        <v>6.4741289999999996</v>
      </c>
      <c r="AP273" s="1189">
        <f t="shared" si="129"/>
        <v>7.5703709999999997</v>
      </c>
      <c r="AQ273" s="1189">
        <f t="shared" si="130"/>
        <v>6.9689499999999988E-2</v>
      </c>
      <c r="AR273" s="1193">
        <f t="shared" si="125"/>
        <v>10.703340302921374</v>
      </c>
      <c r="AS273" s="1194">
        <f t="shared" si="139"/>
        <v>4.640625</v>
      </c>
    </row>
    <row r="274" spans="1:45" ht="11.1" customHeight="1">
      <c r="A274" s="1188" t="s">
        <v>10973</v>
      </c>
      <c r="B274" s="1188" t="s">
        <v>10936</v>
      </c>
      <c r="C274" s="1188" t="s">
        <v>10936</v>
      </c>
      <c r="D274" s="1188" t="s">
        <v>10936</v>
      </c>
      <c r="E274" s="1188" t="s">
        <v>10936</v>
      </c>
      <c r="F274" s="1188" t="s">
        <v>10936</v>
      </c>
      <c r="G274" s="1189">
        <v>10.5</v>
      </c>
      <c r="H274" s="1189">
        <v>2.8125</v>
      </c>
      <c r="I274" s="1190">
        <f t="shared" si="131"/>
        <v>273.24738281250001</v>
      </c>
      <c r="J274" s="1191">
        <f t="shared" si="143"/>
        <v>140490.87318255866</v>
      </c>
      <c r="K274" s="1191">
        <f t="shared" si="144"/>
        <v>224785.3970920938</v>
      </c>
      <c r="L274" s="1191">
        <f t="shared" si="145"/>
        <v>3705042.9717400377</v>
      </c>
      <c r="M274" s="1190">
        <f t="shared" si="132"/>
        <v>2.3268732289574676</v>
      </c>
      <c r="N274" s="1190">
        <f t="shared" si="133"/>
        <v>4.1754561509301</v>
      </c>
      <c r="O274" s="1190">
        <f t="shared" si="134"/>
        <v>0.32273364272046462</v>
      </c>
      <c r="P274" s="1192">
        <f t="shared" si="141"/>
        <v>226829.17817217016</v>
      </c>
      <c r="Q274" s="1192">
        <f t="shared" si="122"/>
        <v>148458.71245818469</v>
      </c>
      <c r="R274" s="1192">
        <f t="shared" si="123"/>
        <v>224785.3970920938</v>
      </c>
      <c r="S274" s="1192">
        <f t="shared" si="124"/>
        <v>140490.87318255866</v>
      </c>
      <c r="T274" s="1192">
        <f t="shared" si="142"/>
        <v>3705042.9717400377</v>
      </c>
      <c r="U274" s="1192">
        <f t="shared" si="135"/>
        <v>5367069.6903757416</v>
      </c>
      <c r="V274" s="1189">
        <v>100000</v>
      </c>
      <c r="W274" s="1189">
        <v>62500</v>
      </c>
      <c r="X274" s="1189">
        <v>7.7409999999999997</v>
      </c>
      <c r="Y274" s="1189">
        <v>3</v>
      </c>
      <c r="Z274" s="1189">
        <v>6.5</v>
      </c>
      <c r="AA274" s="1189">
        <v>0.21537899999999999</v>
      </c>
      <c r="AB274" s="1189">
        <v>3.7999999999999999E-2</v>
      </c>
      <c r="AC274" s="1189">
        <v>8.0625</v>
      </c>
      <c r="AD274" s="1189">
        <v>0.25</v>
      </c>
      <c r="AE274" s="1189">
        <v>30</v>
      </c>
      <c r="AF274" s="1193">
        <v>7.421875</v>
      </c>
      <c r="AG274" s="1193">
        <v>6.546875</v>
      </c>
      <c r="AH274" s="1189">
        <f t="shared" si="126"/>
        <v>3.5033124999999998</v>
      </c>
      <c r="AI274" s="1189">
        <f t="shared" si="136"/>
        <v>4.640625</v>
      </c>
      <c r="AJ274" s="1189">
        <f t="shared" si="137"/>
        <v>38.798952665200488</v>
      </c>
      <c r="AK274" s="1189">
        <f t="shared" si="121"/>
        <v>37.050429717400377</v>
      </c>
      <c r="AL274" s="1189">
        <f t="shared" si="127"/>
        <v>0.17062899999999998</v>
      </c>
      <c r="AM274" s="1189">
        <f t="shared" si="138"/>
        <v>36.716597148436762</v>
      </c>
      <c r="AN274" s="1189">
        <f t="shared" si="128"/>
        <v>9.375E-2</v>
      </c>
      <c r="AO274" s="1189">
        <f t="shared" si="140"/>
        <v>6.4741289999999996</v>
      </c>
      <c r="AP274" s="1189">
        <f t="shared" si="129"/>
        <v>7.5703709999999997</v>
      </c>
      <c r="AQ274" s="1189">
        <f t="shared" si="130"/>
        <v>6.9689499999999988E-2</v>
      </c>
      <c r="AR274" s="1193">
        <f t="shared" si="125"/>
        <v>10.625504100518761</v>
      </c>
      <c r="AS274" s="1194">
        <f t="shared" si="139"/>
        <v>4.640625</v>
      </c>
    </row>
    <row r="275" spans="1:45" ht="11.1" customHeight="1">
      <c r="A275" s="1188" t="s">
        <v>10973</v>
      </c>
      <c r="B275" s="1188" t="s">
        <v>10936</v>
      </c>
      <c r="C275" s="1188" t="s">
        <v>10936</v>
      </c>
      <c r="D275" s="1188" t="s">
        <v>10936</v>
      </c>
      <c r="E275" s="1188" t="s">
        <v>10936</v>
      </c>
      <c r="F275" s="1188" t="s">
        <v>10936</v>
      </c>
      <c r="G275" s="1189">
        <v>10.5</v>
      </c>
      <c r="H275" s="1189">
        <v>3</v>
      </c>
      <c r="I275" s="1190">
        <f t="shared" si="131"/>
        <v>270.33749999999998</v>
      </c>
      <c r="J275" s="1191">
        <f t="shared" si="143"/>
        <v>140490.87318255866</v>
      </c>
      <c r="K275" s="1191">
        <f t="shared" si="144"/>
        <v>221588.83426552988</v>
      </c>
      <c r="L275" s="1191">
        <f t="shared" si="145"/>
        <v>3619446.8437760188</v>
      </c>
      <c r="M275" s="1190">
        <f t="shared" si="132"/>
        <v>2.3402595267197617</v>
      </c>
      <c r="N275" s="1190">
        <f t="shared" si="133"/>
        <v>4.1309906268219461</v>
      </c>
      <c r="O275" s="1190">
        <f t="shared" si="134"/>
        <v>0.36719916682861747</v>
      </c>
      <c r="P275" s="1192">
        <f t="shared" si="141"/>
        <v>221588.83426552988</v>
      </c>
      <c r="Q275" s="1192">
        <f t="shared" si="122"/>
        <v>145183.49751653449</v>
      </c>
      <c r="R275" s="1192">
        <f t="shared" si="123"/>
        <v>224785.3970920938</v>
      </c>
      <c r="S275" s="1192">
        <f t="shared" si="124"/>
        <v>140490.87318255866</v>
      </c>
      <c r="T275" s="1192">
        <f t="shared" si="142"/>
        <v>3619446.8437760188</v>
      </c>
      <c r="U275" s="1192">
        <f t="shared" si="135"/>
        <v>5367069.6903757416</v>
      </c>
      <c r="V275" s="1189">
        <v>100000</v>
      </c>
      <c r="W275" s="1189">
        <v>62500</v>
      </c>
      <c r="X275" s="1189">
        <v>7.7409999999999997</v>
      </c>
      <c r="Y275" s="1189">
        <v>3</v>
      </c>
      <c r="Z275" s="1189">
        <v>6.5</v>
      </c>
      <c r="AA275" s="1189">
        <v>0.21537899999999999</v>
      </c>
      <c r="AB275" s="1189">
        <v>3.7999999999999999E-2</v>
      </c>
      <c r="AC275" s="1189">
        <v>8.0625</v>
      </c>
      <c r="AD275" s="1189">
        <v>0.25</v>
      </c>
      <c r="AE275" s="1189">
        <v>30</v>
      </c>
      <c r="AF275" s="1193">
        <v>7.421875</v>
      </c>
      <c r="AG275" s="1193">
        <v>6.546875</v>
      </c>
      <c r="AH275" s="1189">
        <f t="shared" si="126"/>
        <v>3.5033124999999998</v>
      </c>
      <c r="AI275" s="1189">
        <f t="shared" si="136"/>
        <v>4.640625</v>
      </c>
      <c r="AJ275" s="1189">
        <f t="shared" si="137"/>
        <v>37.942991385560298</v>
      </c>
      <c r="AK275" s="1189">
        <f t="shared" si="121"/>
        <v>36.194468437760186</v>
      </c>
      <c r="AL275" s="1189">
        <f t="shared" si="127"/>
        <v>0.17062899999999998</v>
      </c>
      <c r="AM275" s="1189">
        <f t="shared" si="138"/>
        <v>36.716597148436762</v>
      </c>
      <c r="AN275" s="1189">
        <f t="shared" si="128"/>
        <v>9.375E-2</v>
      </c>
      <c r="AO275" s="1189">
        <f t="shared" si="140"/>
        <v>6.4741289999999996</v>
      </c>
      <c r="AP275" s="1189">
        <f t="shared" si="129"/>
        <v>7.5703709999999997</v>
      </c>
      <c r="AQ275" s="1189">
        <f t="shared" si="130"/>
        <v>6.9689499999999988E-2</v>
      </c>
      <c r="AR275" s="1193">
        <f t="shared" si="125"/>
        <v>10.574095405288388</v>
      </c>
      <c r="AS275" s="1194">
        <f t="shared" si="139"/>
        <v>4.640625</v>
      </c>
    </row>
    <row r="276" spans="1:45" ht="11.1" customHeight="1">
      <c r="A276" s="1188" t="s">
        <v>10973</v>
      </c>
      <c r="B276" s="1188" t="s">
        <v>10936</v>
      </c>
      <c r="C276" s="1188" t="s">
        <v>10936</v>
      </c>
      <c r="D276" s="1188" t="s">
        <v>10936</v>
      </c>
      <c r="E276" s="1188" t="s">
        <v>10936</v>
      </c>
      <c r="F276" s="1188" t="s">
        <v>10936</v>
      </c>
      <c r="G276" s="1189">
        <v>10.5</v>
      </c>
      <c r="H276" s="1189">
        <v>3.25</v>
      </c>
      <c r="I276" s="1190">
        <f t="shared" si="131"/>
        <v>266.16562499999998</v>
      </c>
      <c r="J276" s="1191">
        <f t="shared" si="143"/>
        <v>140487.66557392429</v>
      </c>
      <c r="K276" s="1191">
        <f t="shared" si="144"/>
        <v>214075.51712280849</v>
      </c>
      <c r="L276" s="1191">
        <f t="shared" si="145"/>
        <v>3496728.3807451678</v>
      </c>
      <c r="M276" s="1190">
        <f t="shared" si="132"/>
        <v>2.3628044132561783</v>
      </c>
      <c r="N276" s="1190">
        <f t="shared" si="133"/>
        <v>4.0672407714697565</v>
      </c>
      <c r="O276" s="1190">
        <f t="shared" si="134"/>
        <v>0.43094902218080805</v>
      </c>
      <c r="P276" s="1192">
        <f t="shared" si="141"/>
        <v>214075.51712280849</v>
      </c>
      <c r="Q276" s="1192">
        <f t="shared" si="122"/>
        <v>140487.66557392429</v>
      </c>
      <c r="R276" s="1192">
        <f t="shared" si="123"/>
        <v>224785.10383658705</v>
      </c>
      <c r="S276" s="1192">
        <f t="shared" si="124"/>
        <v>140490.68989786692</v>
      </c>
      <c r="T276" s="1192">
        <f t="shared" si="142"/>
        <v>3496728.3807451678</v>
      </c>
      <c r="U276" s="1192">
        <f t="shared" si="135"/>
        <v>5367069.6903757416</v>
      </c>
      <c r="V276" s="1189">
        <v>100000</v>
      </c>
      <c r="W276" s="1189">
        <v>62500</v>
      </c>
      <c r="X276" s="1189">
        <v>7.7409999999999997</v>
      </c>
      <c r="Y276" s="1189">
        <v>3</v>
      </c>
      <c r="Z276" s="1189">
        <v>6.5</v>
      </c>
      <c r="AA276" s="1189">
        <v>0.21537899999999999</v>
      </c>
      <c r="AB276" s="1189">
        <v>3.7999999999999999E-2</v>
      </c>
      <c r="AC276" s="1189">
        <v>8.0625</v>
      </c>
      <c r="AD276" s="1189">
        <v>0.25</v>
      </c>
      <c r="AE276" s="1189">
        <v>30</v>
      </c>
      <c r="AF276" s="1193">
        <v>7.421875</v>
      </c>
      <c r="AG276" s="1193">
        <v>6.546875</v>
      </c>
      <c r="AH276" s="1189">
        <f t="shared" si="126"/>
        <v>3.5033124999999998</v>
      </c>
      <c r="AI276" s="1189">
        <f t="shared" si="136"/>
        <v>4.640625</v>
      </c>
      <c r="AJ276" s="1189">
        <f t="shared" si="137"/>
        <v>36.715806755251783</v>
      </c>
      <c r="AK276" s="1189">
        <f t="shared" si="121"/>
        <v>34.967283807451679</v>
      </c>
      <c r="AL276" s="1189">
        <f t="shared" si="127"/>
        <v>0.17062899999999998</v>
      </c>
      <c r="AM276" s="1189">
        <f t="shared" si="138"/>
        <v>36.716597148436762</v>
      </c>
      <c r="AN276" s="1189">
        <f t="shared" si="128"/>
        <v>9.375E-2</v>
      </c>
      <c r="AO276" s="1189">
        <f t="shared" si="140"/>
        <v>6.4741289999999996</v>
      </c>
      <c r="AP276" s="1189">
        <f t="shared" si="129"/>
        <v>7.5703709999999997</v>
      </c>
      <c r="AQ276" s="1189">
        <f t="shared" si="130"/>
        <v>6.9689499999999988E-2</v>
      </c>
      <c r="AR276" s="1193">
        <f t="shared" si="125"/>
        <v>10.499952077992594</v>
      </c>
      <c r="AS276" s="1194">
        <f t="shared" si="139"/>
        <v>4.640613019498149</v>
      </c>
    </row>
    <row r="277" spans="1:45" ht="11.1" customHeight="1">
      <c r="A277" s="1188" t="s">
        <v>10973</v>
      </c>
      <c r="B277" s="1188" t="s">
        <v>10936</v>
      </c>
      <c r="C277" s="1188" t="s">
        <v>10936</v>
      </c>
      <c r="D277" s="1188" t="s">
        <v>10936</v>
      </c>
      <c r="E277" s="1188" t="s">
        <v>10936</v>
      </c>
      <c r="F277" s="1188" t="s">
        <v>10936</v>
      </c>
      <c r="G277" s="1189">
        <v>10.5</v>
      </c>
      <c r="H277" s="1189">
        <v>3.5</v>
      </c>
      <c r="I277" s="1190">
        <f t="shared" si="131"/>
        <v>261.65999999999997</v>
      </c>
      <c r="J277" s="1191">
        <f t="shared" si="143"/>
        <v>135118.99094480588</v>
      </c>
      <c r="K277" s="1191">
        <f t="shared" si="144"/>
        <v>205509.14584341834</v>
      </c>
      <c r="L277" s="1191">
        <f t="shared" si="145"/>
        <v>3364192.4406718481</v>
      </c>
      <c r="M277" s="1190">
        <f t="shared" si="132"/>
        <v>2.39182361514841</v>
      </c>
      <c r="N277" s="1190">
        <f t="shared" si="133"/>
        <v>3.9983909276893903</v>
      </c>
      <c r="O277" s="1190">
        <f t="shared" si="134"/>
        <v>0.49979886596117379</v>
      </c>
      <c r="P277" s="1192">
        <f t="shared" si="141"/>
        <v>205509.14584341834</v>
      </c>
      <c r="Q277" s="1192">
        <f t="shared" si="122"/>
        <v>135118.99094480588</v>
      </c>
      <c r="R277" s="1192">
        <f t="shared" si="123"/>
        <v>224291.46522739439</v>
      </c>
      <c r="S277" s="1192">
        <f t="shared" si="124"/>
        <v>140182.16576712151</v>
      </c>
      <c r="T277" s="1192">
        <f t="shared" si="142"/>
        <v>3364192.4406718481</v>
      </c>
      <c r="U277" s="1192">
        <f t="shared" si="135"/>
        <v>5367069.6903757416</v>
      </c>
      <c r="V277" s="1189">
        <v>100000</v>
      </c>
      <c r="W277" s="1189">
        <v>62500</v>
      </c>
      <c r="X277" s="1189">
        <v>7.7409999999999997</v>
      </c>
      <c r="Y277" s="1189">
        <v>3</v>
      </c>
      <c r="Z277" s="1189">
        <v>6.5</v>
      </c>
      <c r="AA277" s="1189">
        <v>0.21537899999999999</v>
      </c>
      <c r="AB277" s="1189">
        <v>3.7999999999999999E-2</v>
      </c>
      <c r="AC277" s="1189">
        <v>8.0625</v>
      </c>
      <c r="AD277" s="1189">
        <v>0.25</v>
      </c>
      <c r="AE277" s="1189">
        <v>30</v>
      </c>
      <c r="AF277" s="1193">
        <v>7.421875</v>
      </c>
      <c r="AG277" s="1193">
        <v>6.546875</v>
      </c>
      <c r="AH277" s="1189">
        <f t="shared" si="126"/>
        <v>3.5033124999999998</v>
      </c>
      <c r="AI277" s="1189">
        <f t="shared" si="136"/>
        <v>4.640625</v>
      </c>
      <c r="AJ277" s="1189">
        <f t="shared" si="137"/>
        <v>35.390447354518592</v>
      </c>
      <c r="AK277" s="1189">
        <f t="shared" si="121"/>
        <v>33.641924406718481</v>
      </c>
      <c r="AL277" s="1189">
        <f t="shared" si="127"/>
        <v>0.17062899999999998</v>
      </c>
      <c r="AM277" s="1189">
        <f t="shared" si="138"/>
        <v>36.716597148436762</v>
      </c>
      <c r="AN277" s="1189">
        <f t="shared" si="128"/>
        <v>9.375E-2</v>
      </c>
      <c r="AO277" s="1189">
        <f t="shared" si="140"/>
        <v>6.4741289999999996</v>
      </c>
      <c r="AP277" s="1189">
        <f t="shared" si="129"/>
        <v>7.5703709999999997</v>
      </c>
      <c r="AQ277" s="1189">
        <f t="shared" si="130"/>
        <v>6.9689499999999988E-2</v>
      </c>
      <c r="AR277" s="1193">
        <f t="shared" si="125"/>
        <v>10.419284699063606</v>
      </c>
      <c r="AS277" s="1194">
        <f t="shared" si="139"/>
        <v>4.6204461747659016</v>
      </c>
    </row>
    <row r="278" spans="1:45" ht="11.1" customHeight="1">
      <c r="A278" s="1188" t="s">
        <v>10973</v>
      </c>
      <c r="B278" s="1188" t="s">
        <v>10936</v>
      </c>
      <c r="C278" s="1188" t="s">
        <v>10936</v>
      </c>
      <c r="D278" s="1188" t="s">
        <v>10936</v>
      </c>
      <c r="E278" s="1188" t="s">
        <v>10936</v>
      </c>
      <c r="F278" s="1188" t="s">
        <v>10936</v>
      </c>
      <c r="G278" s="1189">
        <v>10.5</v>
      </c>
      <c r="H278" s="1189">
        <v>3.75</v>
      </c>
      <c r="I278" s="1190">
        <f t="shared" si="131"/>
        <v>256.82062500000001</v>
      </c>
      <c r="J278" s="1191">
        <f t="shared" si="143"/>
        <v>129374.96420082115</v>
      </c>
      <c r="K278" s="1191">
        <f t="shared" si="144"/>
        <v>196344.15695450973</v>
      </c>
      <c r="L278" s="1191">
        <f t="shared" si="145"/>
        <v>3221839.0235560606</v>
      </c>
      <c r="M278" s="1190">
        <f t="shared" si="132"/>
        <v>2.4287782591096048</v>
      </c>
      <c r="N278" s="1190">
        <f t="shared" si="133"/>
        <v>3.9244410954808497</v>
      </c>
      <c r="O278" s="1190">
        <f t="shared" si="134"/>
        <v>0.57374869816971485</v>
      </c>
      <c r="P278" s="1192">
        <f t="shared" si="141"/>
        <v>196344.15695450973</v>
      </c>
      <c r="Q278" s="1192">
        <f t="shared" si="122"/>
        <v>129374.96420082115</v>
      </c>
      <c r="R278" s="1192">
        <f t="shared" si="123"/>
        <v>223756.96801236327</v>
      </c>
      <c r="S278" s="1192">
        <f t="shared" si="124"/>
        <v>139848.10500772705</v>
      </c>
      <c r="T278" s="1192">
        <f t="shared" si="142"/>
        <v>3221839.0235560606</v>
      </c>
      <c r="U278" s="1192">
        <f t="shared" si="135"/>
        <v>5367069.6903757416</v>
      </c>
      <c r="V278" s="1189">
        <v>100000</v>
      </c>
      <c r="W278" s="1189">
        <v>62500</v>
      </c>
      <c r="X278" s="1189">
        <v>7.7409999999999997</v>
      </c>
      <c r="Y278" s="1189">
        <v>3</v>
      </c>
      <c r="Z278" s="1189">
        <v>6.5</v>
      </c>
      <c r="AA278" s="1189">
        <v>0.21537899999999999</v>
      </c>
      <c r="AB278" s="1189">
        <v>3.7999999999999999E-2</v>
      </c>
      <c r="AC278" s="1189">
        <v>8.0625</v>
      </c>
      <c r="AD278" s="1189">
        <v>0.25</v>
      </c>
      <c r="AE278" s="1189">
        <v>30</v>
      </c>
      <c r="AF278" s="1193">
        <v>7.421875</v>
      </c>
      <c r="AG278" s="1193">
        <v>6.546875</v>
      </c>
      <c r="AH278" s="1189">
        <f t="shared" si="126"/>
        <v>3.5033124999999998</v>
      </c>
      <c r="AI278" s="1189">
        <f t="shared" si="136"/>
        <v>4.640625</v>
      </c>
      <c r="AJ278" s="1189">
        <f t="shared" si="137"/>
        <v>33.966913183360717</v>
      </c>
      <c r="AK278" s="1189">
        <f t="shared" si="121"/>
        <v>32.218390235560605</v>
      </c>
      <c r="AL278" s="1189">
        <f t="shared" si="127"/>
        <v>0.17062899999999998</v>
      </c>
      <c r="AM278" s="1189">
        <f t="shared" si="138"/>
        <v>36.716597148436762</v>
      </c>
      <c r="AN278" s="1189">
        <f t="shared" si="128"/>
        <v>9.375E-2</v>
      </c>
      <c r="AO278" s="1189">
        <f t="shared" si="140"/>
        <v>6.4741289999999996</v>
      </c>
      <c r="AP278" s="1189">
        <f t="shared" si="129"/>
        <v>7.5703709999999997</v>
      </c>
      <c r="AQ278" s="1189">
        <f t="shared" si="130"/>
        <v>6.9689499999999988E-2</v>
      </c>
      <c r="AR278" s="1193">
        <f t="shared" si="125"/>
        <v>10.331940458604134</v>
      </c>
      <c r="AS278" s="1194">
        <f t="shared" si="139"/>
        <v>4.5986101146510334</v>
      </c>
    </row>
    <row r="279" spans="1:45" ht="11.1" customHeight="1">
      <c r="A279" s="1188" t="s">
        <v>10973</v>
      </c>
      <c r="B279" s="1188" t="s">
        <v>10936</v>
      </c>
      <c r="C279" s="1188" t="s">
        <v>10936</v>
      </c>
      <c r="D279" s="1188" t="s">
        <v>10936</v>
      </c>
      <c r="E279" s="1188" t="s">
        <v>10936</v>
      </c>
      <c r="F279" s="1188" t="s">
        <v>10936</v>
      </c>
      <c r="G279" s="1189">
        <v>10.75</v>
      </c>
      <c r="H279" s="1189">
        <v>2.5</v>
      </c>
      <c r="I279" s="1190">
        <f t="shared" si="131"/>
        <v>291.864375</v>
      </c>
      <c r="J279" s="1191">
        <f t="shared" si="143"/>
        <v>154297.26862895122</v>
      </c>
      <c r="K279" s="1191">
        <f t="shared" si="144"/>
        <v>236111.61051441816</v>
      </c>
      <c r="L279" s="1191">
        <f t="shared" si="145"/>
        <v>3835431.3387103169</v>
      </c>
      <c r="M279" s="1190">
        <f t="shared" si="132"/>
        <v>2.5166026047365295</v>
      </c>
      <c r="N279" s="1190">
        <f t="shared" si="133"/>
        <v>4.4599398804392498</v>
      </c>
      <c r="O279" s="1190">
        <f t="shared" si="134"/>
        <v>0.25499942140876219</v>
      </c>
      <c r="P279" s="1192">
        <f t="shared" si="141"/>
        <v>236111.61051441816</v>
      </c>
      <c r="Q279" s="1192">
        <f t="shared" si="122"/>
        <v>154297.26862895122</v>
      </c>
      <c r="R279" s="1192">
        <f t="shared" si="123"/>
        <v>251715.45693056667</v>
      </c>
      <c r="S279" s="1192">
        <f t="shared" si="124"/>
        <v>157322.16058160417</v>
      </c>
      <c r="T279" s="1192">
        <f t="shared" si="142"/>
        <v>3835431.3387103169</v>
      </c>
      <c r="U279" s="1192">
        <f t="shared" si="135"/>
        <v>5784312.4646806363</v>
      </c>
      <c r="V279" s="1189">
        <v>100000</v>
      </c>
      <c r="W279" s="1189">
        <v>62500</v>
      </c>
      <c r="X279" s="1189">
        <v>7.7409999999999997</v>
      </c>
      <c r="Y279" s="1189">
        <v>3</v>
      </c>
      <c r="Z279" s="1189">
        <v>6.5</v>
      </c>
      <c r="AA279" s="1189">
        <v>0.21537899999999999</v>
      </c>
      <c r="AB279" s="1189">
        <v>3.7999999999999999E-2</v>
      </c>
      <c r="AC279" s="1189">
        <v>8.0625</v>
      </c>
      <c r="AD279" s="1189">
        <v>0.25</v>
      </c>
      <c r="AE279" s="1189">
        <v>30</v>
      </c>
      <c r="AF279" s="1193">
        <v>7.421875</v>
      </c>
      <c r="AG279" s="1193">
        <v>6.546875</v>
      </c>
      <c r="AH279" s="1189">
        <f t="shared" si="126"/>
        <v>3.5033124999999998</v>
      </c>
      <c r="AI279" s="1189">
        <f t="shared" si="136"/>
        <v>4.703125</v>
      </c>
      <c r="AJ279" s="1189">
        <f t="shared" si="137"/>
        <v>40.10283633490328</v>
      </c>
      <c r="AK279" s="1189">
        <f t="shared" si="121"/>
        <v>38.354313387103169</v>
      </c>
      <c r="AL279" s="1189">
        <f t="shared" si="127"/>
        <v>0.17062899999999998</v>
      </c>
      <c r="AM279" s="1189">
        <f t="shared" si="138"/>
        <v>40.889024891485711</v>
      </c>
      <c r="AN279" s="1189">
        <f t="shared" si="128"/>
        <v>9.375E-2</v>
      </c>
      <c r="AO279" s="1189">
        <f t="shared" si="140"/>
        <v>6.4741289999999996</v>
      </c>
      <c r="AP279" s="1189">
        <f t="shared" si="129"/>
        <v>7.5703709999999997</v>
      </c>
      <c r="AQ279" s="1189">
        <f t="shared" si="130"/>
        <v>6.9689499999999988E-2</v>
      </c>
      <c r="AR279" s="1193">
        <f t="shared" si="125"/>
        <v>10.703340302921374</v>
      </c>
      <c r="AS279" s="1194">
        <f t="shared" si="139"/>
        <v>4.691460075730344</v>
      </c>
    </row>
    <row r="280" spans="1:45" ht="11.1" customHeight="1">
      <c r="A280" s="1188" t="s">
        <v>10973</v>
      </c>
      <c r="B280" s="1188" t="s">
        <v>10936</v>
      </c>
      <c r="C280" s="1188" t="s">
        <v>10936</v>
      </c>
      <c r="D280" s="1188" t="s">
        <v>10936</v>
      </c>
      <c r="E280" s="1188" t="s">
        <v>10936</v>
      </c>
      <c r="F280" s="1188" t="s">
        <v>10936</v>
      </c>
      <c r="G280" s="1189">
        <v>10.75</v>
      </c>
      <c r="H280" s="1189">
        <v>2.8125</v>
      </c>
      <c r="I280" s="1190">
        <f t="shared" si="131"/>
        <v>287.4317578125</v>
      </c>
      <c r="J280" s="1191">
        <f t="shared" si="143"/>
        <v>148965.94450561341</v>
      </c>
      <c r="K280" s="1191">
        <f t="shared" si="144"/>
        <v>227604.17498142278</v>
      </c>
      <c r="L280" s="1191">
        <f t="shared" si="145"/>
        <v>3705042.9717400377</v>
      </c>
      <c r="M280" s="1190">
        <f t="shared" si="132"/>
        <v>2.5349644470276305</v>
      </c>
      <c r="N280" s="1190">
        <f t="shared" si="133"/>
        <v>4.3922056591275469</v>
      </c>
      <c r="O280" s="1190">
        <f t="shared" si="134"/>
        <v>0.32273364272046462</v>
      </c>
      <c r="P280" s="1192">
        <f t="shared" si="141"/>
        <v>227604.17498142278</v>
      </c>
      <c r="Q280" s="1192">
        <f t="shared" si="122"/>
        <v>148965.94450561341</v>
      </c>
      <c r="R280" s="1192">
        <f t="shared" si="123"/>
        <v>251185.01586098343</v>
      </c>
      <c r="S280" s="1192">
        <f t="shared" si="124"/>
        <v>156990.63491311466</v>
      </c>
      <c r="T280" s="1192">
        <f t="shared" si="142"/>
        <v>3705042.9717400377</v>
      </c>
      <c r="U280" s="1192">
        <f t="shared" si="135"/>
        <v>5784312.4646806363</v>
      </c>
      <c r="V280" s="1189">
        <v>100000</v>
      </c>
      <c r="W280" s="1189">
        <v>62500</v>
      </c>
      <c r="X280" s="1189">
        <v>7.7409999999999997</v>
      </c>
      <c r="Y280" s="1189">
        <v>3</v>
      </c>
      <c r="Z280" s="1189">
        <v>6.5</v>
      </c>
      <c r="AA280" s="1189">
        <v>0.21537899999999999</v>
      </c>
      <c r="AB280" s="1189">
        <v>3.7999999999999999E-2</v>
      </c>
      <c r="AC280" s="1189">
        <v>8.0625</v>
      </c>
      <c r="AD280" s="1189">
        <v>0.25</v>
      </c>
      <c r="AE280" s="1189">
        <v>30</v>
      </c>
      <c r="AF280" s="1193">
        <v>7.421875</v>
      </c>
      <c r="AG280" s="1193">
        <v>6.546875</v>
      </c>
      <c r="AH280" s="1189">
        <f t="shared" si="126"/>
        <v>3.5033124999999998</v>
      </c>
      <c r="AI280" s="1189">
        <f t="shared" si="136"/>
        <v>4.703125</v>
      </c>
      <c r="AJ280" s="1189">
        <f t="shared" si="137"/>
        <v>38.798952665200488</v>
      </c>
      <c r="AK280" s="1189">
        <f t="shared" si="121"/>
        <v>37.050429717400377</v>
      </c>
      <c r="AL280" s="1189">
        <f t="shared" si="127"/>
        <v>0.17062899999999998</v>
      </c>
      <c r="AM280" s="1189">
        <f t="shared" si="138"/>
        <v>40.889024891485711</v>
      </c>
      <c r="AN280" s="1189">
        <f t="shared" si="128"/>
        <v>9.375E-2</v>
      </c>
      <c r="AO280" s="1189">
        <f t="shared" si="140"/>
        <v>6.4741289999999996</v>
      </c>
      <c r="AP280" s="1189">
        <f t="shared" si="129"/>
        <v>7.5703709999999997</v>
      </c>
      <c r="AQ280" s="1189">
        <f t="shared" si="130"/>
        <v>6.9689499999999988E-2</v>
      </c>
      <c r="AR280" s="1193">
        <f t="shared" si="125"/>
        <v>10.625504100518761</v>
      </c>
      <c r="AS280" s="1194">
        <f t="shared" si="139"/>
        <v>4.6720010251296902</v>
      </c>
    </row>
    <row r="281" spans="1:45" ht="11.1" customHeight="1">
      <c r="A281" s="1188" t="s">
        <v>10973</v>
      </c>
      <c r="B281" s="1188" t="s">
        <v>10936</v>
      </c>
      <c r="C281" s="1188" t="s">
        <v>10936</v>
      </c>
      <c r="D281" s="1188" t="s">
        <v>10936</v>
      </c>
      <c r="E281" s="1188" t="s">
        <v>10936</v>
      </c>
      <c r="F281" s="1188" t="s">
        <v>10936</v>
      </c>
      <c r="G281" s="1189">
        <v>10.75</v>
      </c>
      <c r="H281" s="1189">
        <v>3</v>
      </c>
      <c r="I281" s="1190">
        <f t="shared" si="131"/>
        <v>284.52187499999997</v>
      </c>
      <c r="J281" s="1191">
        <f t="shared" si="143"/>
        <v>145476.35182117688</v>
      </c>
      <c r="K281" s="1191">
        <f t="shared" si="144"/>
        <v>222035.80823354548</v>
      </c>
      <c r="L281" s="1191">
        <f t="shared" si="145"/>
        <v>3619446.8437760188</v>
      </c>
      <c r="M281" s="1190">
        <f t="shared" si="132"/>
        <v>2.5495478753306604</v>
      </c>
      <c r="N281" s="1190">
        <f t="shared" si="133"/>
        <v>4.3477401350193947</v>
      </c>
      <c r="O281" s="1190">
        <f t="shared" si="134"/>
        <v>0.36719916682861747</v>
      </c>
      <c r="P281" s="1192">
        <f t="shared" si="141"/>
        <v>222035.80823354548</v>
      </c>
      <c r="Q281" s="1192">
        <f t="shared" si="122"/>
        <v>145476.35182117688</v>
      </c>
      <c r="R281" s="1192">
        <f t="shared" si="123"/>
        <v>250834.67395783123</v>
      </c>
      <c r="S281" s="1192">
        <f t="shared" si="124"/>
        <v>156771.67122364452</v>
      </c>
      <c r="T281" s="1192">
        <f t="shared" si="142"/>
        <v>3619446.8437760188</v>
      </c>
      <c r="U281" s="1192">
        <f t="shared" si="135"/>
        <v>5784312.4646806363</v>
      </c>
      <c r="V281" s="1189">
        <v>100000</v>
      </c>
      <c r="W281" s="1189">
        <v>62500</v>
      </c>
      <c r="X281" s="1189">
        <v>7.7409999999999997</v>
      </c>
      <c r="Y281" s="1189">
        <v>3</v>
      </c>
      <c r="Z281" s="1189">
        <v>6.5</v>
      </c>
      <c r="AA281" s="1189">
        <v>0.21537899999999999</v>
      </c>
      <c r="AB281" s="1189">
        <v>3.7999999999999999E-2</v>
      </c>
      <c r="AC281" s="1189">
        <v>8.0625</v>
      </c>
      <c r="AD281" s="1189">
        <v>0.25</v>
      </c>
      <c r="AE281" s="1189">
        <v>30</v>
      </c>
      <c r="AF281" s="1193">
        <v>7.421875</v>
      </c>
      <c r="AG281" s="1193">
        <v>6.546875</v>
      </c>
      <c r="AH281" s="1189">
        <f t="shared" si="126"/>
        <v>3.5033124999999998</v>
      </c>
      <c r="AI281" s="1189">
        <f t="shared" si="136"/>
        <v>4.703125</v>
      </c>
      <c r="AJ281" s="1189">
        <f t="shared" si="137"/>
        <v>37.942991385560298</v>
      </c>
      <c r="AK281" s="1189">
        <f t="shared" si="121"/>
        <v>36.194468437760186</v>
      </c>
      <c r="AL281" s="1189">
        <f t="shared" si="127"/>
        <v>0.17062899999999998</v>
      </c>
      <c r="AM281" s="1189">
        <f t="shared" si="138"/>
        <v>40.889024891485711</v>
      </c>
      <c r="AN281" s="1189">
        <f t="shared" si="128"/>
        <v>9.375E-2</v>
      </c>
      <c r="AO281" s="1189">
        <f t="shared" si="140"/>
        <v>6.4741289999999996</v>
      </c>
      <c r="AP281" s="1189">
        <f t="shared" si="129"/>
        <v>7.5703709999999997</v>
      </c>
      <c r="AQ281" s="1189">
        <f t="shared" si="130"/>
        <v>6.9689499999999988E-2</v>
      </c>
      <c r="AR281" s="1193">
        <f t="shared" si="125"/>
        <v>10.574095405288388</v>
      </c>
      <c r="AS281" s="1194">
        <f t="shared" si="139"/>
        <v>4.6591488513220973</v>
      </c>
    </row>
    <row r="282" spans="1:45" ht="11.1" customHeight="1">
      <c r="A282" s="1188" t="s">
        <v>10973</v>
      </c>
      <c r="B282" s="1188" t="s">
        <v>10936</v>
      </c>
      <c r="C282" s="1188" t="s">
        <v>10936</v>
      </c>
      <c r="D282" s="1188" t="s">
        <v>10936</v>
      </c>
      <c r="E282" s="1188" t="s">
        <v>10936</v>
      </c>
      <c r="F282" s="1188" t="s">
        <v>10936</v>
      </c>
      <c r="G282" s="1189">
        <v>10.75</v>
      </c>
      <c r="H282" s="1189">
        <v>3.25</v>
      </c>
      <c r="I282" s="1190">
        <f t="shared" si="131"/>
        <v>280.34999999999997</v>
      </c>
      <c r="J282" s="1191">
        <f t="shared" si="143"/>
        <v>140487.66557392429</v>
      </c>
      <c r="K282" s="1191">
        <f t="shared" si="144"/>
        <v>214075.51712280849</v>
      </c>
      <c r="L282" s="1191">
        <f t="shared" si="145"/>
        <v>3496728.3807451678</v>
      </c>
      <c r="M282" s="1190">
        <f t="shared" si="132"/>
        <v>2.5741089408502007</v>
      </c>
      <c r="N282" s="1190">
        <f t="shared" si="133"/>
        <v>4.2839902796672042</v>
      </c>
      <c r="O282" s="1190">
        <f t="shared" si="134"/>
        <v>0.43094902218080805</v>
      </c>
      <c r="P282" s="1192">
        <f t="shared" si="141"/>
        <v>214075.51712280849</v>
      </c>
      <c r="Q282" s="1192">
        <f t="shared" si="122"/>
        <v>140487.66557392429</v>
      </c>
      <c r="R282" s="1192">
        <f t="shared" si="123"/>
        <v>250329.39923194199</v>
      </c>
      <c r="S282" s="1192">
        <f t="shared" si="124"/>
        <v>156455.87451996375</v>
      </c>
      <c r="T282" s="1192">
        <f t="shared" si="142"/>
        <v>3496728.3807451678</v>
      </c>
      <c r="U282" s="1192">
        <f t="shared" si="135"/>
        <v>5784312.4646806363</v>
      </c>
      <c r="V282" s="1189">
        <v>100000</v>
      </c>
      <c r="W282" s="1189">
        <v>62500</v>
      </c>
      <c r="X282" s="1189">
        <v>7.7409999999999997</v>
      </c>
      <c r="Y282" s="1189">
        <v>3</v>
      </c>
      <c r="Z282" s="1189">
        <v>6.5</v>
      </c>
      <c r="AA282" s="1189">
        <v>0.21537899999999999</v>
      </c>
      <c r="AB282" s="1189">
        <v>3.7999999999999999E-2</v>
      </c>
      <c r="AC282" s="1189">
        <v>8.0625</v>
      </c>
      <c r="AD282" s="1189">
        <v>0.25</v>
      </c>
      <c r="AE282" s="1189">
        <v>30</v>
      </c>
      <c r="AF282" s="1193">
        <v>7.421875</v>
      </c>
      <c r="AG282" s="1193">
        <v>6.546875</v>
      </c>
      <c r="AH282" s="1189">
        <f t="shared" si="126"/>
        <v>3.5033124999999998</v>
      </c>
      <c r="AI282" s="1189">
        <f t="shared" si="136"/>
        <v>4.703125</v>
      </c>
      <c r="AJ282" s="1189">
        <f t="shared" si="137"/>
        <v>36.715806755251783</v>
      </c>
      <c r="AK282" s="1189">
        <f t="shared" si="121"/>
        <v>34.967283807451679</v>
      </c>
      <c r="AL282" s="1189">
        <f t="shared" si="127"/>
        <v>0.17062899999999998</v>
      </c>
      <c r="AM282" s="1189">
        <f t="shared" si="138"/>
        <v>40.889024891485711</v>
      </c>
      <c r="AN282" s="1189">
        <f t="shared" si="128"/>
        <v>9.375E-2</v>
      </c>
      <c r="AO282" s="1189">
        <f t="shared" si="140"/>
        <v>6.4741289999999996</v>
      </c>
      <c r="AP282" s="1189">
        <f t="shared" si="129"/>
        <v>7.5703709999999997</v>
      </c>
      <c r="AQ282" s="1189">
        <f t="shared" si="130"/>
        <v>6.9689499999999988E-2</v>
      </c>
      <c r="AR282" s="1193">
        <f t="shared" si="125"/>
        <v>10.499952077992594</v>
      </c>
      <c r="AS282" s="1194">
        <f t="shared" si="139"/>
        <v>4.640613019498149</v>
      </c>
    </row>
    <row r="283" spans="1:45" ht="11.1" customHeight="1">
      <c r="A283" s="1188" t="s">
        <v>10973</v>
      </c>
      <c r="B283" s="1188" t="s">
        <v>10936</v>
      </c>
      <c r="C283" s="1188" t="s">
        <v>10936</v>
      </c>
      <c r="D283" s="1188" t="s">
        <v>10936</v>
      </c>
      <c r="E283" s="1188" t="s">
        <v>10936</v>
      </c>
      <c r="F283" s="1188" t="s">
        <v>10936</v>
      </c>
      <c r="G283" s="1189">
        <v>10.75</v>
      </c>
      <c r="H283" s="1189">
        <v>3.5</v>
      </c>
      <c r="I283" s="1190">
        <f t="shared" si="131"/>
        <v>275.84437500000001</v>
      </c>
      <c r="J283" s="1191">
        <f t="shared" si="143"/>
        <v>135118.99094480588</v>
      </c>
      <c r="K283" s="1191">
        <f t="shared" si="144"/>
        <v>205509.14584341834</v>
      </c>
      <c r="L283" s="1191">
        <f t="shared" si="145"/>
        <v>3364192.4406718481</v>
      </c>
      <c r="M283" s="1190">
        <f t="shared" si="132"/>
        <v>2.6057233168129526</v>
      </c>
      <c r="N283" s="1190">
        <f t="shared" si="133"/>
        <v>4.2151404358868376</v>
      </c>
      <c r="O283" s="1190">
        <f t="shared" si="134"/>
        <v>0.49979886596117379</v>
      </c>
      <c r="P283" s="1192">
        <f t="shared" si="141"/>
        <v>205509.14584341834</v>
      </c>
      <c r="Q283" s="1192">
        <f t="shared" si="122"/>
        <v>135118.99094480588</v>
      </c>
      <c r="R283" s="1192">
        <f t="shared" si="123"/>
        <v>249779.66415444892</v>
      </c>
      <c r="S283" s="1192">
        <f t="shared" si="124"/>
        <v>156112.2900965306</v>
      </c>
      <c r="T283" s="1192">
        <f t="shared" si="142"/>
        <v>3364192.4406718481</v>
      </c>
      <c r="U283" s="1192">
        <f t="shared" si="135"/>
        <v>5784312.4646806363</v>
      </c>
      <c r="V283" s="1189">
        <v>100000</v>
      </c>
      <c r="W283" s="1189">
        <v>62500</v>
      </c>
      <c r="X283" s="1189">
        <v>7.7409999999999997</v>
      </c>
      <c r="Y283" s="1189">
        <v>3</v>
      </c>
      <c r="Z283" s="1189">
        <v>6.5</v>
      </c>
      <c r="AA283" s="1189">
        <v>0.21537899999999999</v>
      </c>
      <c r="AB283" s="1189">
        <v>3.7999999999999999E-2</v>
      </c>
      <c r="AC283" s="1189">
        <v>8.0625</v>
      </c>
      <c r="AD283" s="1189">
        <v>0.25</v>
      </c>
      <c r="AE283" s="1189">
        <v>30</v>
      </c>
      <c r="AF283" s="1193">
        <v>7.421875</v>
      </c>
      <c r="AG283" s="1193">
        <v>6.546875</v>
      </c>
      <c r="AH283" s="1189">
        <f t="shared" si="126"/>
        <v>3.5033124999999998</v>
      </c>
      <c r="AI283" s="1189">
        <f t="shared" si="136"/>
        <v>4.703125</v>
      </c>
      <c r="AJ283" s="1189">
        <f t="shared" si="137"/>
        <v>35.390447354518592</v>
      </c>
      <c r="AK283" s="1189">
        <f t="shared" si="121"/>
        <v>33.641924406718481</v>
      </c>
      <c r="AL283" s="1189">
        <f t="shared" si="127"/>
        <v>0.17062899999999998</v>
      </c>
      <c r="AM283" s="1189">
        <f t="shared" si="138"/>
        <v>40.889024891485711</v>
      </c>
      <c r="AN283" s="1189">
        <f t="shared" si="128"/>
        <v>9.375E-2</v>
      </c>
      <c r="AO283" s="1189">
        <f t="shared" si="140"/>
        <v>6.4741289999999996</v>
      </c>
      <c r="AP283" s="1189">
        <f t="shared" si="129"/>
        <v>7.5703709999999997</v>
      </c>
      <c r="AQ283" s="1189">
        <f t="shared" si="130"/>
        <v>6.9689499999999988E-2</v>
      </c>
      <c r="AR283" s="1193">
        <f t="shared" si="125"/>
        <v>10.419284699063606</v>
      </c>
      <c r="AS283" s="1194">
        <f t="shared" si="139"/>
        <v>4.6204461747659016</v>
      </c>
    </row>
    <row r="284" spans="1:45" ht="11.1" customHeight="1">
      <c r="A284" s="1188" t="s">
        <v>10973</v>
      </c>
      <c r="B284" s="1188" t="s">
        <v>10936</v>
      </c>
      <c r="C284" s="1188" t="s">
        <v>10936</v>
      </c>
      <c r="D284" s="1188" t="s">
        <v>10936</v>
      </c>
      <c r="E284" s="1188" t="s">
        <v>10936</v>
      </c>
      <c r="F284" s="1188" t="s">
        <v>10936</v>
      </c>
      <c r="G284" s="1189">
        <v>10.75</v>
      </c>
      <c r="H284" s="1189">
        <v>3.75</v>
      </c>
      <c r="I284" s="1190">
        <f t="shared" si="131"/>
        <v>271.005</v>
      </c>
      <c r="J284" s="1191">
        <f t="shared" si="143"/>
        <v>129374.96420082115</v>
      </c>
      <c r="K284" s="1191">
        <f t="shared" si="144"/>
        <v>196344.15695450973</v>
      </c>
      <c r="L284" s="1191">
        <f t="shared" si="145"/>
        <v>3221839.0235560606</v>
      </c>
      <c r="M284" s="1190">
        <f t="shared" si="132"/>
        <v>2.6459827978316781</v>
      </c>
      <c r="N284" s="1190">
        <f t="shared" si="133"/>
        <v>4.1411906036782975</v>
      </c>
      <c r="O284" s="1190">
        <f t="shared" si="134"/>
        <v>0.57374869816971485</v>
      </c>
      <c r="P284" s="1192">
        <f t="shared" si="141"/>
        <v>196344.15695450973</v>
      </c>
      <c r="Q284" s="1192">
        <f t="shared" si="122"/>
        <v>129374.96420082115</v>
      </c>
      <c r="R284" s="1192">
        <f t="shared" si="123"/>
        <v>249184.42735073637</v>
      </c>
      <c r="S284" s="1192">
        <f t="shared" si="124"/>
        <v>155740.26709421023</v>
      </c>
      <c r="T284" s="1192">
        <f t="shared" si="142"/>
        <v>3221839.0235560606</v>
      </c>
      <c r="U284" s="1192">
        <f t="shared" si="135"/>
        <v>5784312.4646806363</v>
      </c>
      <c r="V284" s="1189">
        <v>100000</v>
      </c>
      <c r="W284" s="1189">
        <v>62500</v>
      </c>
      <c r="X284" s="1189">
        <v>7.7409999999999997</v>
      </c>
      <c r="Y284" s="1189">
        <v>3</v>
      </c>
      <c r="Z284" s="1189">
        <v>6.5</v>
      </c>
      <c r="AA284" s="1189">
        <v>0.21537899999999999</v>
      </c>
      <c r="AB284" s="1189">
        <v>3.7999999999999999E-2</v>
      </c>
      <c r="AC284" s="1189">
        <v>8.0625</v>
      </c>
      <c r="AD284" s="1189">
        <v>0.25</v>
      </c>
      <c r="AE284" s="1189">
        <v>30</v>
      </c>
      <c r="AF284" s="1193">
        <v>7.421875</v>
      </c>
      <c r="AG284" s="1193">
        <v>6.546875</v>
      </c>
      <c r="AH284" s="1189">
        <f t="shared" si="126"/>
        <v>3.5033124999999998</v>
      </c>
      <c r="AI284" s="1189">
        <f t="shared" si="136"/>
        <v>4.703125</v>
      </c>
      <c r="AJ284" s="1189">
        <f t="shared" si="137"/>
        <v>33.966913183360717</v>
      </c>
      <c r="AK284" s="1189">
        <f t="shared" si="121"/>
        <v>32.218390235560605</v>
      </c>
      <c r="AL284" s="1189">
        <f t="shared" si="127"/>
        <v>0.17062899999999998</v>
      </c>
      <c r="AM284" s="1189">
        <f t="shared" si="138"/>
        <v>40.889024891485711</v>
      </c>
      <c r="AN284" s="1189">
        <f t="shared" si="128"/>
        <v>9.375E-2</v>
      </c>
      <c r="AO284" s="1189">
        <f t="shared" si="140"/>
        <v>6.4741289999999996</v>
      </c>
      <c r="AP284" s="1189">
        <f t="shared" si="129"/>
        <v>7.5703709999999997</v>
      </c>
      <c r="AQ284" s="1189">
        <f t="shared" si="130"/>
        <v>6.9689499999999988E-2</v>
      </c>
      <c r="AR284" s="1193">
        <f t="shared" si="125"/>
        <v>10.331940458604134</v>
      </c>
      <c r="AS284" s="1194">
        <f t="shared" si="139"/>
        <v>4.5986101146510334</v>
      </c>
    </row>
    <row r="285" spans="1:45" ht="11.1" customHeight="1">
      <c r="A285" s="1188" t="s">
        <v>10973</v>
      </c>
      <c r="B285" s="1188" t="s">
        <v>10936</v>
      </c>
      <c r="C285" s="1188" t="s">
        <v>10936</v>
      </c>
      <c r="D285" s="1188" t="s">
        <v>10936</v>
      </c>
      <c r="E285" s="1188" t="s">
        <v>10936</v>
      </c>
      <c r="F285" s="1188" t="s">
        <v>10936</v>
      </c>
      <c r="G285" s="1189">
        <v>11</v>
      </c>
      <c r="H285" s="1189">
        <v>2.5</v>
      </c>
      <c r="I285" s="1190">
        <f t="shared" si="131"/>
        <v>306.38249999999999</v>
      </c>
      <c r="J285" s="1191">
        <f t="shared" si="143"/>
        <v>154297.26862895122</v>
      </c>
      <c r="K285" s="1191">
        <f t="shared" si="144"/>
        <v>236111.61051441816</v>
      </c>
      <c r="L285" s="1191">
        <f t="shared" si="145"/>
        <v>3835431.3387103169</v>
      </c>
      <c r="M285" s="1190">
        <f t="shared" si="132"/>
        <v>2.7321773520197015</v>
      </c>
      <c r="N285" s="1190">
        <f t="shared" si="133"/>
        <v>4.6817893770648729</v>
      </c>
      <c r="O285" s="1190">
        <f t="shared" si="134"/>
        <v>0.25499942140876219</v>
      </c>
      <c r="P285" s="1192">
        <f t="shared" si="141"/>
        <v>236111.61051441816</v>
      </c>
      <c r="Q285" s="1192">
        <f t="shared" si="122"/>
        <v>154297.26862895122</v>
      </c>
      <c r="R285" s="1192">
        <f t="shared" si="123"/>
        <v>278005.55961461674</v>
      </c>
      <c r="S285" s="1192">
        <f t="shared" si="124"/>
        <v>173753.47475913545</v>
      </c>
      <c r="T285" s="1192">
        <f t="shared" si="142"/>
        <v>3835431.3387103169</v>
      </c>
      <c r="U285" s="1192">
        <f t="shared" si="135"/>
        <v>6211372.7160279993</v>
      </c>
      <c r="V285" s="1189">
        <v>100000</v>
      </c>
      <c r="W285" s="1189">
        <v>62500</v>
      </c>
      <c r="X285" s="1189">
        <v>7.7409999999999997</v>
      </c>
      <c r="Y285" s="1189">
        <v>3</v>
      </c>
      <c r="Z285" s="1189">
        <v>6.5</v>
      </c>
      <c r="AA285" s="1189">
        <v>0.21537899999999999</v>
      </c>
      <c r="AB285" s="1189">
        <v>3.7999999999999999E-2</v>
      </c>
      <c r="AC285" s="1189">
        <v>8.0625</v>
      </c>
      <c r="AD285" s="1189">
        <v>0.25</v>
      </c>
      <c r="AE285" s="1189">
        <v>30</v>
      </c>
      <c r="AF285" s="1193">
        <v>7.421875</v>
      </c>
      <c r="AG285" s="1193">
        <v>6.546875</v>
      </c>
      <c r="AH285" s="1189">
        <f t="shared" si="126"/>
        <v>3.5033124999999998</v>
      </c>
      <c r="AI285" s="1189">
        <f t="shared" si="136"/>
        <v>4.765625</v>
      </c>
      <c r="AJ285" s="1189">
        <f t="shared" si="137"/>
        <v>40.10283633490328</v>
      </c>
      <c r="AK285" s="1189">
        <f t="shared" si="121"/>
        <v>38.354313387103169</v>
      </c>
      <c r="AL285" s="1189">
        <f t="shared" si="127"/>
        <v>0.17062899999999998</v>
      </c>
      <c r="AM285" s="1189">
        <f t="shared" si="138"/>
        <v>45.15962740495933</v>
      </c>
      <c r="AN285" s="1189">
        <f t="shared" si="128"/>
        <v>9.375E-2</v>
      </c>
      <c r="AO285" s="1189">
        <f t="shared" si="140"/>
        <v>6.4741289999999996</v>
      </c>
      <c r="AP285" s="1189">
        <f t="shared" si="129"/>
        <v>7.5703709999999997</v>
      </c>
      <c r="AQ285" s="1189">
        <f t="shared" si="130"/>
        <v>6.9689499999999988E-2</v>
      </c>
      <c r="AR285" s="1193">
        <f t="shared" si="125"/>
        <v>10.703340302921374</v>
      </c>
      <c r="AS285" s="1194">
        <f t="shared" si="139"/>
        <v>4.691460075730344</v>
      </c>
    </row>
    <row r="286" spans="1:45" ht="11.1" customHeight="1">
      <c r="A286" s="1188" t="s">
        <v>10973</v>
      </c>
      <c r="B286" s="1188" t="s">
        <v>10936</v>
      </c>
      <c r="C286" s="1188" t="s">
        <v>10936</v>
      </c>
      <c r="D286" s="1188" t="s">
        <v>10936</v>
      </c>
      <c r="E286" s="1188" t="s">
        <v>10936</v>
      </c>
      <c r="F286" s="1188" t="s">
        <v>10936</v>
      </c>
      <c r="G286" s="1189">
        <v>11</v>
      </c>
      <c r="H286" s="1189">
        <v>2.8125</v>
      </c>
      <c r="I286" s="1190">
        <f t="shared" si="131"/>
        <v>301.94988281249999</v>
      </c>
      <c r="J286" s="1191">
        <f t="shared" si="143"/>
        <v>148965.94450561341</v>
      </c>
      <c r="K286" s="1191">
        <f t="shared" si="144"/>
        <v>227604.17498142278</v>
      </c>
      <c r="L286" s="1191">
        <f t="shared" si="145"/>
        <v>3705042.9717400377</v>
      </c>
      <c r="M286" s="1190">
        <f t="shared" si="132"/>
        <v>2.7521120884594885</v>
      </c>
      <c r="N286" s="1190">
        <f t="shared" si="133"/>
        <v>4.6140551557531699</v>
      </c>
      <c r="O286" s="1190">
        <f t="shared" si="134"/>
        <v>0.32273364272046462</v>
      </c>
      <c r="P286" s="1192">
        <f t="shared" si="141"/>
        <v>227604.17498142278</v>
      </c>
      <c r="Q286" s="1192">
        <f t="shared" si="122"/>
        <v>148965.94450561341</v>
      </c>
      <c r="R286" s="1192">
        <f t="shared" si="123"/>
        <v>277419.71729809692</v>
      </c>
      <c r="S286" s="1192">
        <f t="shared" si="124"/>
        <v>173387.32331131052</v>
      </c>
      <c r="T286" s="1192">
        <f t="shared" si="142"/>
        <v>3705042.9717400377</v>
      </c>
      <c r="U286" s="1192">
        <f t="shared" si="135"/>
        <v>6211372.7160279993</v>
      </c>
      <c r="V286" s="1189">
        <v>100000</v>
      </c>
      <c r="W286" s="1189">
        <v>62500</v>
      </c>
      <c r="X286" s="1189">
        <v>7.7409999999999997</v>
      </c>
      <c r="Y286" s="1189">
        <v>3</v>
      </c>
      <c r="Z286" s="1189">
        <v>6.5</v>
      </c>
      <c r="AA286" s="1189">
        <v>0.21537899999999999</v>
      </c>
      <c r="AB286" s="1189">
        <v>3.7999999999999999E-2</v>
      </c>
      <c r="AC286" s="1189">
        <v>8.0625</v>
      </c>
      <c r="AD286" s="1189">
        <v>0.25</v>
      </c>
      <c r="AE286" s="1189">
        <v>30</v>
      </c>
      <c r="AF286" s="1193">
        <v>7.421875</v>
      </c>
      <c r="AG286" s="1193">
        <v>6.546875</v>
      </c>
      <c r="AH286" s="1189">
        <f t="shared" si="126"/>
        <v>3.5033124999999998</v>
      </c>
      <c r="AI286" s="1189">
        <f t="shared" si="136"/>
        <v>4.765625</v>
      </c>
      <c r="AJ286" s="1189">
        <f t="shared" si="137"/>
        <v>38.798952665200488</v>
      </c>
      <c r="AK286" s="1189">
        <f t="shared" si="121"/>
        <v>37.050429717400377</v>
      </c>
      <c r="AL286" s="1189">
        <f t="shared" si="127"/>
        <v>0.17062899999999998</v>
      </c>
      <c r="AM286" s="1189">
        <f t="shared" si="138"/>
        <v>45.15962740495933</v>
      </c>
      <c r="AN286" s="1189">
        <f t="shared" si="128"/>
        <v>9.375E-2</v>
      </c>
      <c r="AO286" s="1189">
        <f t="shared" si="140"/>
        <v>6.4741289999999996</v>
      </c>
      <c r="AP286" s="1189">
        <f t="shared" si="129"/>
        <v>7.5703709999999997</v>
      </c>
      <c r="AQ286" s="1189">
        <f t="shared" si="130"/>
        <v>6.9689499999999988E-2</v>
      </c>
      <c r="AR286" s="1193">
        <f t="shared" si="125"/>
        <v>10.625504100518761</v>
      </c>
      <c r="AS286" s="1194">
        <f t="shared" si="139"/>
        <v>4.6720010251296902</v>
      </c>
    </row>
    <row r="287" spans="1:45" ht="11.1" customHeight="1">
      <c r="A287" s="1188" t="s">
        <v>10973</v>
      </c>
      <c r="B287" s="1188" t="s">
        <v>10936</v>
      </c>
      <c r="C287" s="1188" t="s">
        <v>10936</v>
      </c>
      <c r="D287" s="1188" t="s">
        <v>10936</v>
      </c>
      <c r="E287" s="1188" t="s">
        <v>10936</v>
      </c>
      <c r="F287" s="1188" t="s">
        <v>10936</v>
      </c>
      <c r="G287" s="1189">
        <v>11</v>
      </c>
      <c r="H287" s="1189">
        <v>3</v>
      </c>
      <c r="I287" s="1190">
        <f t="shared" si="131"/>
        <v>299.03999999999996</v>
      </c>
      <c r="J287" s="1191">
        <f t="shared" si="143"/>
        <v>145476.35182117688</v>
      </c>
      <c r="K287" s="1191">
        <f t="shared" si="144"/>
        <v>222035.80823354548</v>
      </c>
      <c r="L287" s="1191">
        <f t="shared" si="145"/>
        <v>3619446.8437760188</v>
      </c>
      <c r="M287" s="1190">
        <f t="shared" si="132"/>
        <v>2.7679447481131616</v>
      </c>
      <c r="N287" s="1190">
        <f t="shared" si="133"/>
        <v>4.5695896316450177</v>
      </c>
      <c r="O287" s="1190">
        <f t="shared" si="134"/>
        <v>0.36719916682861747</v>
      </c>
      <c r="P287" s="1192">
        <f t="shared" si="141"/>
        <v>222035.80823354548</v>
      </c>
      <c r="Q287" s="1192">
        <f t="shared" si="122"/>
        <v>145476.35182117688</v>
      </c>
      <c r="R287" s="1192">
        <f t="shared" si="123"/>
        <v>277032.78437776712</v>
      </c>
      <c r="S287" s="1192">
        <f t="shared" si="124"/>
        <v>173145.49023610444</v>
      </c>
      <c r="T287" s="1192">
        <f t="shared" si="142"/>
        <v>3619446.8437760188</v>
      </c>
      <c r="U287" s="1192">
        <f t="shared" si="135"/>
        <v>6211372.7160279993</v>
      </c>
      <c r="V287" s="1189">
        <v>100000</v>
      </c>
      <c r="W287" s="1189">
        <v>62500</v>
      </c>
      <c r="X287" s="1189">
        <v>7.7409999999999997</v>
      </c>
      <c r="Y287" s="1189">
        <v>3</v>
      </c>
      <c r="Z287" s="1189">
        <v>6.5</v>
      </c>
      <c r="AA287" s="1189">
        <v>0.21537899999999999</v>
      </c>
      <c r="AB287" s="1189">
        <v>3.7999999999999999E-2</v>
      </c>
      <c r="AC287" s="1189">
        <v>8.0625</v>
      </c>
      <c r="AD287" s="1189">
        <v>0.25</v>
      </c>
      <c r="AE287" s="1189">
        <v>30</v>
      </c>
      <c r="AF287" s="1193">
        <v>7.421875</v>
      </c>
      <c r="AG287" s="1193">
        <v>6.546875</v>
      </c>
      <c r="AH287" s="1189">
        <f t="shared" si="126"/>
        <v>3.5033124999999998</v>
      </c>
      <c r="AI287" s="1189">
        <f t="shared" si="136"/>
        <v>4.765625</v>
      </c>
      <c r="AJ287" s="1189">
        <f t="shared" si="137"/>
        <v>37.942991385560298</v>
      </c>
      <c r="AK287" s="1189">
        <f t="shared" si="121"/>
        <v>36.194468437760186</v>
      </c>
      <c r="AL287" s="1189">
        <f t="shared" si="127"/>
        <v>0.17062899999999998</v>
      </c>
      <c r="AM287" s="1189">
        <f t="shared" si="138"/>
        <v>45.15962740495933</v>
      </c>
      <c r="AN287" s="1189">
        <f t="shared" si="128"/>
        <v>9.375E-2</v>
      </c>
      <c r="AO287" s="1189">
        <f t="shared" si="140"/>
        <v>6.4741289999999996</v>
      </c>
      <c r="AP287" s="1189">
        <f t="shared" si="129"/>
        <v>7.5703709999999997</v>
      </c>
      <c r="AQ287" s="1189">
        <f t="shared" si="130"/>
        <v>6.9689499999999988E-2</v>
      </c>
      <c r="AR287" s="1193">
        <f t="shared" si="125"/>
        <v>10.574095405288388</v>
      </c>
      <c r="AS287" s="1194">
        <f t="shared" si="139"/>
        <v>4.6591488513220973</v>
      </c>
    </row>
    <row r="288" spans="1:45" ht="11.1" customHeight="1">
      <c r="A288" s="1188" t="s">
        <v>10973</v>
      </c>
      <c r="B288" s="1188" t="s">
        <v>10936</v>
      </c>
      <c r="C288" s="1188" t="s">
        <v>10936</v>
      </c>
      <c r="D288" s="1188" t="s">
        <v>10936</v>
      </c>
      <c r="E288" s="1188" t="s">
        <v>10936</v>
      </c>
      <c r="F288" s="1188" t="s">
        <v>10936</v>
      </c>
      <c r="G288" s="1189">
        <v>11</v>
      </c>
      <c r="H288" s="1189">
        <v>3.25</v>
      </c>
      <c r="I288" s="1190">
        <f t="shared" si="131"/>
        <v>294.86812500000002</v>
      </c>
      <c r="J288" s="1191">
        <f t="shared" si="143"/>
        <v>140487.66557392429</v>
      </c>
      <c r="K288" s="1191">
        <f t="shared" si="144"/>
        <v>214075.51712280849</v>
      </c>
      <c r="L288" s="1191">
        <f t="shared" si="145"/>
        <v>3496728.3807451678</v>
      </c>
      <c r="M288" s="1190">
        <f t="shared" si="132"/>
        <v>2.7946097395693652</v>
      </c>
      <c r="N288" s="1190">
        <f t="shared" si="133"/>
        <v>4.5058397762928273</v>
      </c>
      <c r="O288" s="1190">
        <f t="shared" si="134"/>
        <v>0.43094902218080805</v>
      </c>
      <c r="P288" s="1192">
        <f t="shared" si="141"/>
        <v>214075.51712280849</v>
      </c>
      <c r="Q288" s="1192">
        <f t="shared" si="122"/>
        <v>140487.66557392429</v>
      </c>
      <c r="R288" s="1192">
        <f t="shared" si="123"/>
        <v>276474.73687189346</v>
      </c>
      <c r="S288" s="1192">
        <f t="shared" si="124"/>
        <v>172796.71054493339</v>
      </c>
      <c r="T288" s="1192">
        <f t="shared" si="142"/>
        <v>3496728.3807451678</v>
      </c>
      <c r="U288" s="1192">
        <f t="shared" si="135"/>
        <v>6211372.7160279993</v>
      </c>
      <c r="V288" s="1189">
        <v>100000</v>
      </c>
      <c r="W288" s="1189">
        <v>62500</v>
      </c>
      <c r="X288" s="1189">
        <v>7.7409999999999997</v>
      </c>
      <c r="Y288" s="1189">
        <v>3</v>
      </c>
      <c r="Z288" s="1189">
        <v>6.5</v>
      </c>
      <c r="AA288" s="1189">
        <v>0.21537899999999999</v>
      </c>
      <c r="AB288" s="1189">
        <v>3.7999999999999999E-2</v>
      </c>
      <c r="AC288" s="1189">
        <v>8.0625</v>
      </c>
      <c r="AD288" s="1189">
        <v>0.25</v>
      </c>
      <c r="AE288" s="1189">
        <v>30</v>
      </c>
      <c r="AF288" s="1193">
        <v>7.421875</v>
      </c>
      <c r="AG288" s="1193">
        <v>6.546875</v>
      </c>
      <c r="AH288" s="1189">
        <f t="shared" si="126"/>
        <v>3.5033124999999998</v>
      </c>
      <c r="AI288" s="1189">
        <f t="shared" si="136"/>
        <v>4.765625</v>
      </c>
      <c r="AJ288" s="1189">
        <f t="shared" si="137"/>
        <v>36.715806755251783</v>
      </c>
      <c r="AK288" s="1189">
        <f t="shared" si="121"/>
        <v>34.967283807451679</v>
      </c>
      <c r="AL288" s="1189">
        <f t="shared" si="127"/>
        <v>0.17062899999999998</v>
      </c>
      <c r="AM288" s="1189">
        <f t="shared" si="138"/>
        <v>45.15962740495933</v>
      </c>
      <c r="AN288" s="1189">
        <f t="shared" si="128"/>
        <v>9.375E-2</v>
      </c>
      <c r="AO288" s="1189">
        <f t="shared" si="140"/>
        <v>6.4741289999999996</v>
      </c>
      <c r="AP288" s="1189">
        <f t="shared" si="129"/>
        <v>7.5703709999999997</v>
      </c>
      <c r="AQ288" s="1189">
        <f t="shared" si="130"/>
        <v>6.9689499999999988E-2</v>
      </c>
      <c r="AR288" s="1193">
        <f t="shared" si="125"/>
        <v>10.499952077992594</v>
      </c>
      <c r="AS288" s="1194">
        <f t="shared" si="139"/>
        <v>4.640613019498149</v>
      </c>
    </row>
    <row r="289" spans="1:45" ht="11.1" customHeight="1">
      <c r="A289" s="1188" t="s">
        <v>10973</v>
      </c>
      <c r="B289" s="1188" t="s">
        <v>10936</v>
      </c>
      <c r="C289" s="1188" t="s">
        <v>10936</v>
      </c>
      <c r="D289" s="1188" t="s">
        <v>10936</v>
      </c>
      <c r="E289" s="1188" t="s">
        <v>10936</v>
      </c>
      <c r="F289" s="1188" t="s">
        <v>10936</v>
      </c>
      <c r="G289" s="1189">
        <v>11</v>
      </c>
      <c r="H289" s="1189">
        <v>3.5</v>
      </c>
      <c r="I289" s="1190">
        <f t="shared" si="131"/>
        <v>290.36250000000001</v>
      </c>
      <c r="J289" s="1191">
        <f t="shared" si="143"/>
        <v>135118.99094480588</v>
      </c>
      <c r="K289" s="1191">
        <f t="shared" si="144"/>
        <v>205509.14584341834</v>
      </c>
      <c r="L289" s="1191">
        <f t="shared" si="145"/>
        <v>3364192.4406718481</v>
      </c>
      <c r="M289" s="1190">
        <f t="shared" si="132"/>
        <v>2.8289322352391615</v>
      </c>
      <c r="N289" s="1190">
        <f t="shared" si="133"/>
        <v>4.4369899325124615</v>
      </c>
      <c r="O289" s="1190">
        <f t="shared" si="134"/>
        <v>0.49979886596117379</v>
      </c>
      <c r="P289" s="1192">
        <f t="shared" si="141"/>
        <v>205509.14584341834</v>
      </c>
      <c r="Q289" s="1192">
        <f t="shared" si="122"/>
        <v>135118.99094480588</v>
      </c>
      <c r="R289" s="1192">
        <f t="shared" si="123"/>
        <v>275867.58540919883</v>
      </c>
      <c r="S289" s="1192">
        <f t="shared" si="124"/>
        <v>172417.24088074925</v>
      </c>
      <c r="T289" s="1192">
        <f t="shared" si="142"/>
        <v>3364192.4406718481</v>
      </c>
      <c r="U289" s="1192">
        <f t="shared" si="135"/>
        <v>6211372.7160279993</v>
      </c>
      <c r="V289" s="1189">
        <v>100000</v>
      </c>
      <c r="W289" s="1189">
        <v>62500</v>
      </c>
      <c r="X289" s="1189">
        <v>7.7409999999999997</v>
      </c>
      <c r="Y289" s="1189">
        <v>3</v>
      </c>
      <c r="Z289" s="1189">
        <v>6.5</v>
      </c>
      <c r="AA289" s="1189">
        <v>0.21537899999999999</v>
      </c>
      <c r="AB289" s="1189">
        <v>3.7999999999999999E-2</v>
      </c>
      <c r="AC289" s="1189">
        <v>8.0625</v>
      </c>
      <c r="AD289" s="1189">
        <v>0.25</v>
      </c>
      <c r="AE289" s="1189">
        <v>30</v>
      </c>
      <c r="AF289" s="1193">
        <v>7.421875</v>
      </c>
      <c r="AG289" s="1193">
        <v>6.546875</v>
      </c>
      <c r="AH289" s="1189">
        <f t="shared" si="126"/>
        <v>3.5033124999999998</v>
      </c>
      <c r="AI289" s="1189">
        <f t="shared" si="136"/>
        <v>4.765625</v>
      </c>
      <c r="AJ289" s="1189">
        <f t="shared" si="137"/>
        <v>35.390447354518592</v>
      </c>
      <c r="AK289" s="1189">
        <f t="shared" si="121"/>
        <v>33.641924406718481</v>
      </c>
      <c r="AL289" s="1189">
        <f t="shared" si="127"/>
        <v>0.17062899999999998</v>
      </c>
      <c r="AM289" s="1189">
        <f t="shared" si="138"/>
        <v>45.15962740495933</v>
      </c>
      <c r="AN289" s="1189">
        <f t="shared" si="128"/>
        <v>9.375E-2</v>
      </c>
      <c r="AO289" s="1189">
        <f t="shared" si="140"/>
        <v>6.4741289999999996</v>
      </c>
      <c r="AP289" s="1189">
        <f t="shared" si="129"/>
        <v>7.5703709999999997</v>
      </c>
      <c r="AQ289" s="1189">
        <f t="shared" si="130"/>
        <v>6.9689499999999988E-2</v>
      </c>
      <c r="AR289" s="1193">
        <f t="shared" si="125"/>
        <v>10.419284699063606</v>
      </c>
      <c r="AS289" s="1194">
        <f t="shared" si="139"/>
        <v>4.6204461747659016</v>
      </c>
    </row>
    <row r="290" spans="1:45" ht="11.1" customHeight="1">
      <c r="A290" s="1188" t="s">
        <v>10973</v>
      </c>
      <c r="B290" s="1188" t="s">
        <v>10936</v>
      </c>
      <c r="C290" s="1188" t="s">
        <v>10936</v>
      </c>
      <c r="D290" s="1188" t="s">
        <v>10936</v>
      </c>
      <c r="E290" s="1188" t="s">
        <v>10936</v>
      </c>
      <c r="F290" s="1188" t="s">
        <v>10936</v>
      </c>
      <c r="G290" s="1189">
        <v>11</v>
      </c>
      <c r="H290" s="1189">
        <v>3.75</v>
      </c>
      <c r="I290" s="1190">
        <f t="shared" si="131"/>
        <v>285.52312499999999</v>
      </c>
      <c r="J290" s="1191">
        <f t="shared" si="143"/>
        <v>129374.96420082115</v>
      </c>
      <c r="K290" s="1191">
        <f t="shared" si="144"/>
        <v>196344.15695450973</v>
      </c>
      <c r="L290" s="1191">
        <f t="shared" si="145"/>
        <v>3221839.0235560606</v>
      </c>
      <c r="M290" s="1190">
        <f t="shared" si="132"/>
        <v>2.8726403844862474</v>
      </c>
      <c r="N290" s="1190">
        <f t="shared" si="133"/>
        <v>4.3630401003039205</v>
      </c>
      <c r="O290" s="1190">
        <f t="shared" si="134"/>
        <v>0.57374869816971485</v>
      </c>
      <c r="P290" s="1192">
        <f t="shared" si="141"/>
        <v>196344.15695450973</v>
      </c>
      <c r="Q290" s="1192">
        <f t="shared" si="122"/>
        <v>129374.96420082115</v>
      </c>
      <c r="R290" s="1192">
        <f t="shared" si="123"/>
        <v>275210.1798500123</v>
      </c>
      <c r="S290" s="1192">
        <f t="shared" si="124"/>
        <v>172006.36240625769</v>
      </c>
      <c r="T290" s="1192">
        <f t="shared" si="142"/>
        <v>3221839.0235560606</v>
      </c>
      <c r="U290" s="1192">
        <f t="shared" si="135"/>
        <v>6211372.7160279993</v>
      </c>
      <c r="V290" s="1189">
        <v>100000</v>
      </c>
      <c r="W290" s="1189">
        <v>62500</v>
      </c>
      <c r="X290" s="1189">
        <v>7.7409999999999997</v>
      </c>
      <c r="Y290" s="1189">
        <v>3</v>
      </c>
      <c r="Z290" s="1189">
        <v>6.5</v>
      </c>
      <c r="AA290" s="1189">
        <v>0.21537899999999999</v>
      </c>
      <c r="AB290" s="1189">
        <v>3.7999999999999999E-2</v>
      </c>
      <c r="AC290" s="1189">
        <v>8.0625</v>
      </c>
      <c r="AD290" s="1189">
        <v>0.25</v>
      </c>
      <c r="AE290" s="1189">
        <v>30</v>
      </c>
      <c r="AF290" s="1193">
        <v>7.421875</v>
      </c>
      <c r="AG290" s="1193">
        <v>6.546875</v>
      </c>
      <c r="AH290" s="1189">
        <f t="shared" si="126"/>
        <v>3.5033124999999998</v>
      </c>
      <c r="AI290" s="1189">
        <f t="shared" si="136"/>
        <v>4.765625</v>
      </c>
      <c r="AJ290" s="1189">
        <f t="shared" si="137"/>
        <v>33.966913183360717</v>
      </c>
      <c r="AK290" s="1189">
        <f t="shared" si="121"/>
        <v>32.218390235560605</v>
      </c>
      <c r="AL290" s="1189">
        <f t="shared" si="127"/>
        <v>0.17062899999999998</v>
      </c>
      <c r="AM290" s="1189">
        <f t="shared" si="138"/>
        <v>45.15962740495933</v>
      </c>
      <c r="AN290" s="1189">
        <f t="shared" si="128"/>
        <v>9.375E-2</v>
      </c>
      <c r="AO290" s="1189">
        <f t="shared" si="140"/>
        <v>6.4741289999999996</v>
      </c>
      <c r="AP290" s="1189">
        <f t="shared" si="129"/>
        <v>7.5703709999999997</v>
      </c>
      <c r="AQ290" s="1189">
        <f t="shared" si="130"/>
        <v>6.9689499999999988E-2</v>
      </c>
      <c r="AR290" s="1193">
        <f t="shared" si="125"/>
        <v>10.331940458604134</v>
      </c>
      <c r="AS290" s="1194">
        <f t="shared" si="139"/>
        <v>4.5986101146510334</v>
      </c>
    </row>
    <row r="291" spans="1:45" ht="11.1" customHeight="1">
      <c r="A291" s="1188" t="s">
        <v>10974</v>
      </c>
      <c r="B291" s="1188" t="s">
        <v>10936</v>
      </c>
      <c r="C291" s="1188" t="s">
        <v>10936</v>
      </c>
      <c r="D291" s="1188" t="s">
        <v>10936</v>
      </c>
      <c r="E291" s="1188" t="s">
        <v>10936</v>
      </c>
      <c r="F291" s="1188" t="s">
        <v>10936</v>
      </c>
      <c r="G291" s="1189">
        <v>7.375</v>
      </c>
      <c r="H291" s="1189">
        <v>4.8125</v>
      </c>
      <c r="I291" s="1190">
        <f t="shared" si="131"/>
        <v>83.385351562499991</v>
      </c>
      <c r="J291" s="1191">
        <f t="shared" si="143"/>
        <v>31529.15114242128</v>
      </c>
      <c r="K291" s="1191">
        <f t="shared" si="144"/>
        <v>44171.633748790271</v>
      </c>
      <c r="L291" s="1191">
        <f t="shared" si="145"/>
        <v>906295.02424268541</v>
      </c>
      <c r="M291" s="1190">
        <f t="shared" si="132"/>
        <v>2.0279461127125584</v>
      </c>
      <c r="N291" s="1190">
        <f t="shared" si="133"/>
        <v>1.2742002338519083</v>
      </c>
      <c r="O291" s="1190">
        <f t="shared" si="134"/>
        <v>0.94493223095784429</v>
      </c>
      <c r="P291" s="1192">
        <f>(V291*AK291/12)*((AD291/2/PI())+((AH291*0.08)/COS(AE291*PI()/180))+(AS291*0.08))</f>
        <v>44171.633748790271</v>
      </c>
      <c r="Q291" s="1192">
        <f>(W291*AJ291/12)*((AD291/2/PI())+((AH291*0.08)/COS(AE291*PI()/180))+(AS291*0.08))</f>
        <v>31529.15114242128</v>
      </c>
      <c r="R291" s="1192">
        <f>V291*AM291*((AD291/PI())/2+AH291*0.08/COS(AE291*PI()/180)+AS291*0.08)/12</f>
        <v>51870.478958195417</v>
      </c>
      <c r="S291" s="1192">
        <f>W291*AM291*((AD291/PI())/2+AH291*0.08/COS(AE291*PI()/180)+AS291*0.08)/12</f>
        <v>32419.04934887214</v>
      </c>
      <c r="T291" s="1192">
        <f>V291*AK291</f>
        <v>906295.02424268541</v>
      </c>
      <c r="U291" s="1192">
        <f t="shared" si="135"/>
        <v>1772176.0550304288</v>
      </c>
      <c r="V291" s="1189">
        <v>100000</v>
      </c>
      <c r="W291" s="1189">
        <v>62500</v>
      </c>
      <c r="X291" s="1189">
        <v>6.1890000000000001</v>
      </c>
      <c r="Y291" s="1189">
        <v>2</v>
      </c>
      <c r="Z291" s="1189">
        <v>5</v>
      </c>
      <c r="AA291" s="1189">
        <v>0.216005</v>
      </c>
      <c r="AB291" s="1189">
        <v>3.7999999999999999E-2</v>
      </c>
      <c r="AC291" s="1189">
        <v>6.453125</v>
      </c>
      <c r="AD291" s="1189">
        <v>0.25</v>
      </c>
      <c r="AE291" s="1189">
        <v>30</v>
      </c>
      <c r="AF291" s="1193">
        <v>5.890625</v>
      </c>
      <c r="AG291" s="1193">
        <v>5.6875</v>
      </c>
      <c r="AH291" s="1189">
        <f>(X291+(X291-(Z291-0.625)*Y291/12))/4</f>
        <v>2.9122083333333331</v>
      </c>
      <c r="AI291" s="1189">
        <f t="shared" si="136"/>
        <v>3.45703125</v>
      </c>
      <c r="AJ291" s="1189">
        <f t="shared" si="137"/>
        <v>10.350430038057468</v>
      </c>
      <c r="AK291" s="1189">
        <f t="shared" si="121"/>
        <v>9.0629502424268544</v>
      </c>
      <c r="AL291" s="1189">
        <f>2*((AA291/2)-AB291)+Y291/8/12</f>
        <v>0.16083833333333333</v>
      </c>
      <c r="AM291" s="1189">
        <f t="shared" si="138"/>
        <v>10.642566958752093</v>
      </c>
      <c r="AN291" s="1189">
        <f>Y291*3/8/12</f>
        <v>6.25E-2</v>
      </c>
      <c r="AO291" s="1189">
        <f>X291-(((Z291-0.625-AD291)*Y291)/12)+2*AQ291</f>
        <v>5.6415050000000004</v>
      </c>
      <c r="AP291" s="1189">
        <f>X291-2*AQ291-Y291/8/12</f>
        <v>6.0281616666666666</v>
      </c>
      <c r="AQ291" s="1189">
        <f>AA291/2-AB291</f>
        <v>7.0002499999999995E-2</v>
      </c>
      <c r="AR291" s="1193">
        <f>SQRT(4/PI()*AJ291+(AC291-AN291)^2)</f>
        <v>7.3497390919742482</v>
      </c>
      <c r="AS291" s="1194">
        <f t="shared" si="139"/>
        <v>3.4507160229935621</v>
      </c>
    </row>
    <row r="292" spans="1:45" ht="11.1" customHeight="1">
      <c r="A292" s="1188" t="s">
        <v>10974</v>
      </c>
      <c r="B292" s="1188" t="s">
        <v>10936</v>
      </c>
      <c r="C292" s="1188" t="s">
        <v>10936</v>
      </c>
      <c r="D292" s="1188" t="s">
        <v>10936</v>
      </c>
      <c r="E292" s="1188" t="s">
        <v>10936</v>
      </c>
      <c r="F292" s="1188" t="s">
        <v>10936</v>
      </c>
      <c r="G292" s="1189">
        <v>8</v>
      </c>
      <c r="H292" s="1189">
        <v>2.5</v>
      </c>
      <c r="I292" s="1190">
        <f t="shared" si="131"/>
        <v>154.1925</v>
      </c>
      <c r="J292" s="1191">
        <f t="shared" si="143"/>
        <v>56641.138149117665</v>
      </c>
      <c r="K292" s="1191">
        <f t="shared" si="144"/>
        <v>90625.821038588256</v>
      </c>
      <c r="L292" s="1191">
        <f t="shared" si="145"/>
        <v>2234415.5903940736</v>
      </c>
      <c r="M292" s="1190">
        <f t="shared" si="132"/>
        <v>1.8129236329257943</v>
      </c>
      <c r="N292" s="1190">
        <f t="shared" si="133"/>
        <v>2.3561946538169622</v>
      </c>
      <c r="O292" s="1190">
        <f t="shared" si="134"/>
        <v>0.25499942140876219</v>
      </c>
      <c r="P292" s="1192">
        <f t="shared" si="141"/>
        <v>111324.08104113989</v>
      </c>
      <c r="Q292" s="1192">
        <f t="shared" si="122"/>
        <v>73586.63880232432</v>
      </c>
      <c r="R292" s="1192">
        <f t="shared" si="123"/>
        <v>90625.821038588256</v>
      </c>
      <c r="S292" s="1192">
        <f t="shared" si="124"/>
        <v>56641.138149117665</v>
      </c>
      <c r="T292" s="1192">
        <f t="shared" si="142"/>
        <v>2234415.5903940736</v>
      </c>
      <c r="U292" s="1192">
        <f t="shared" si="135"/>
        <v>2526894.6026701643</v>
      </c>
      <c r="V292" s="1189">
        <v>100000</v>
      </c>
      <c r="W292" s="1189">
        <v>62500</v>
      </c>
      <c r="X292" s="1189">
        <v>6.1890000000000001</v>
      </c>
      <c r="Y292" s="1189">
        <v>2</v>
      </c>
      <c r="Z292" s="1189">
        <v>5</v>
      </c>
      <c r="AA292" s="1189">
        <v>0.216005</v>
      </c>
      <c r="AB292" s="1189">
        <v>3.7999999999999999E-2</v>
      </c>
      <c r="AC292" s="1189">
        <v>6.453125</v>
      </c>
      <c r="AD292" s="1189">
        <v>0.25</v>
      </c>
      <c r="AE292" s="1189">
        <v>30</v>
      </c>
      <c r="AF292" s="1193">
        <v>5.890625</v>
      </c>
      <c r="AG292" s="1193">
        <v>5.6875</v>
      </c>
      <c r="AH292" s="1189">
        <f t="shared" si="126"/>
        <v>2.9122083333333331</v>
      </c>
      <c r="AI292" s="1189">
        <f t="shared" si="136"/>
        <v>3.61328125</v>
      </c>
      <c r="AJ292" s="1189">
        <f t="shared" si="137"/>
        <v>23.631635699571348</v>
      </c>
      <c r="AK292" s="1189">
        <f t="shared" si="121"/>
        <v>22.344155903940734</v>
      </c>
      <c r="AL292" s="1189">
        <f t="shared" si="127"/>
        <v>0.16083833333333333</v>
      </c>
      <c r="AM292" s="1189">
        <f t="shared" si="138"/>
        <v>18.189752435149448</v>
      </c>
      <c r="AN292" s="1189">
        <f t="shared" si="128"/>
        <v>6.25E-2</v>
      </c>
      <c r="AO292" s="1189">
        <f t="shared" si="140"/>
        <v>5.6415050000000004</v>
      </c>
      <c r="AP292" s="1189">
        <f t="shared" si="129"/>
        <v>6.0281616666666666</v>
      </c>
      <c r="AQ292" s="1189">
        <f t="shared" si="130"/>
        <v>7.0002499999999995E-2</v>
      </c>
      <c r="AR292" s="1193">
        <f t="shared" si="125"/>
        <v>8.4219250157012464</v>
      </c>
      <c r="AS292" s="1194">
        <f t="shared" si="139"/>
        <v>3.61328125</v>
      </c>
    </row>
    <row r="293" spans="1:45" ht="11.1" customHeight="1">
      <c r="A293" s="1188" t="s">
        <v>10974</v>
      </c>
      <c r="B293" s="1188" t="s">
        <v>10936</v>
      </c>
      <c r="C293" s="1188" t="s">
        <v>10936</v>
      </c>
      <c r="D293" s="1188" t="s">
        <v>10936</v>
      </c>
      <c r="E293" s="1188" t="s">
        <v>10936</v>
      </c>
      <c r="F293" s="1188" t="s">
        <v>10936</v>
      </c>
      <c r="G293" s="1189">
        <v>8</v>
      </c>
      <c r="H293" s="1189">
        <v>2.8125</v>
      </c>
      <c r="I293" s="1190">
        <f t="shared" si="131"/>
        <v>149.7598828125</v>
      </c>
      <c r="J293" s="1191">
        <f t="shared" si="143"/>
        <v>56641.138149117665</v>
      </c>
      <c r="K293" s="1191">
        <f t="shared" si="144"/>
        <v>90625.821038588256</v>
      </c>
      <c r="L293" s="1191">
        <f t="shared" si="145"/>
        <v>2104027.2234237939</v>
      </c>
      <c r="M293" s="1190">
        <f t="shared" si="132"/>
        <v>1.8468032917054023</v>
      </c>
      <c r="N293" s="1190">
        <f t="shared" si="133"/>
        <v>2.2884604325052598</v>
      </c>
      <c r="O293" s="1190">
        <f t="shared" si="134"/>
        <v>0.32273364272046462</v>
      </c>
      <c r="P293" s="1192">
        <f t="shared" si="141"/>
        <v>104827.81186282588</v>
      </c>
      <c r="Q293" s="1192">
        <f t="shared" si="122"/>
        <v>69526.470565878073</v>
      </c>
      <c r="R293" s="1192">
        <f t="shared" si="123"/>
        <v>90625.821038588256</v>
      </c>
      <c r="S293" s="1192">
        <f t="shared" si="124"/>
        <v>56641.138149117665</v>
      </c>
      <c r="T293" s="1192">
        <f t="shared" si="142"/>
        <v>2104027.2234237939</v>
      </c>
      <c r="U293" s="1192">
        <f t="shared" si="135"/>
        <v>2526894.6026701643</v>
      </c>
      <c r="V293" s="1189">
        <v>100000</v>
      </c>
      <c r="W293" s="1189">
        <v>62500</v>
      </c>
      <c r="X293" s="1189">
        <v>6.1890000000000001</v>
      </c>
      <c r="Y293" s="1189">
        <v>2</v>
      </c>
      <c r="Z293" s="1189">
        <v>5</v>
      </c>
      <c r="AA293" s="1189">
        <v>0.216005</v>
      </c>
      <c r="AB293" s="1189">
        <v>3.7999999999999999E-2</v>
      </c>
      <c r="AC293" s="1189">
        <v>6.453125</v>
      </c>
      <c r="AD293" s="1189">
        <v>0.25</v>
      </c>
      <c r="AE293" s="1189">
        <v>30</v>
      </c>
      <c r="AF293" s="1193">
        <v>5.890625</v>
      </c>
      <c r="AG293" s="1193">
        <v>5.6875</v>
      </c>
      <c r="AH293" s="1189">
        <f t="shared" si="126"/>
        <v>2.9122083333333331</v>
      </c>
      <c r="AI293" s="1189">
        <f t="shared" si="136"/>
        <v>3.61328125</v>
      </c>
      <c r="AJ293" s="1189">
        <f t="shared" si="137"/>
        <v>22.327752029868552</v>
      </c>
      <c r="AK293" s="1189">
        <f t="shared" si="121"/>
        <v>21.040272234237939</v>
      </c>
      <c r="AL293" s="1189">
        <f t="shared" si="127"/>
        <v>0.16083833333333333</v>
      </c>
      <c r="AM293" s="1189">
        <f t="shared" si="138"/>
        <v>18.189752435149448</v>
      </c>
      <c r="AN293" s="1189">
        <f t="shared" si="128"/>
        <v>6.25E-2</v>
      </c>
      <c r="AO293" s="1189">
        <f t="shared" si="140"/>
        <v>5.6415050000000004</v>
      </c>
      <c r="AP293" s="1189">
        <f t="shared" si="129"/>
        <v>6.0281616666666666</v>
      </c>
      <c r="AQ293" s="1189">
        <f t="shared" si="130"/>
        <v>7.0002499999999995E-2</v>
      </c>
      <c r="AR293" s="1193">
        <f t="shared" si="125"/>
        <v>8.3227798673336579</v>
      </c>
      <c r="AS293" s="1194">
        <f t="shared" si="139"/>
        <v>3.61328125</v>
      </c>
    </row>
    <row r="294" spans="1:45" ht="11.1" customHeight="1">
      <c r="A294" s="1188" t="s">
        <v>10974</v>
      </c>
      <c r="B294" s="1188" t="s">
        <v>10936</v>
      </c>
      <c r="C294" s="1188" t="s">
        <v>10936</v>
      </c>
      <c r="D294" s="1188" t="s">
        <v>10936</v>
      </c>
      <c r="E294" s="1188" t="s">
        <v>10936</v>
      </c>
      <c r="F294" s="1188" t="s">
        <v>10936</v>
      </c>
      <c r="G294" s="1189">
        <v>8</v>
      </c>
      <c r="H294" s="1189">
        <v>3</v>
      </c>
      <c r="I294" s="1190">
        <f t="shared" si="131"/>
        <v>146.85</v>
      </c>
      <c r="J294" s="1191">
        <f t="shared" si="143"/>
        <v>56641.138149117665</v>
      </c>
      <c r="K294" s="1191">
        <f t="shared" si="144"/>
        <v>90625.821038588256</v>
      </c>
      <c r="L294" s="1191">
        <f t="shared" si="145"/>
        <v>2018431.0954597753</v>
      </c>
      <c r="M294" s="1190">
        <f t="shared" si="132"/>
        <v>1.8742622927338217</v>
      </c>
      <c r="N294" s="1190">
        <f t="shared" si="133"/>
        <v>2.2439949083971067</v>
      </c>
      <c r="O294" s="1190">
        <f t="shared" si="134"/>
        <v>0.36719916682861747</v>
      </c>
      <c r="P294" s="1192">
        <f t="shared" si="141"/>
        <v>100563.20221400329</v>
      </c>
      <c r="Q294" s="1192">
        <f t="shared" si="122"/>
        <v>66861.08953536395</v>
      </c>
      <c r="R294" s="1192">
        <f t="shared" si="123"/>
        <v>90625.821038588256</v>
      </c>
      <c r="S294" s="1192">
        <f t="shared" si="124"/>
        <v>56641.138149117665</v>
      </c>
      <c r="T294" s="1192">
        <f t="shared" si="142"/>
        <v>2018431.0954597753</v>
      </c>
      <c r="U294" s="1192">
        <f t="shared" si="135"/>
        <v>2526894.6026701643</v>
      </c>
      <c r="V294" s="1189">
        <v>100000</v>
      </c>
      <c r="W294" s="1189">
        <v>62500</v>
      </c>
      <c r="X294" s="1189">
        <v>6.1890000000000001</v>
      </c>
      <c r="Y294" s="1189">
        <v>2</v>
      </c>
      <c r="Z294" s="1189">
        <v>5</v>
      </c>
      <c r="AA294" s="1189">
        <v>0.216005</v>
      </c>
      <c r="AB294" s="1189">
        <v>3.7999999999999999E-2</v>
      </c>
      <c r="AC294" s="1189">
        <v>6.453125</v>
      </c>
      <c r="AD294" s="1189">
        <v>0.25</v>
      </c>
      <c r="AE294" s="1189">
        <v>30</v>
      </c>
      <c r="AF294" s="1193">
        <v>5.890625</v>
      </c>
      <c r="AG294" s="1193">
        <v>5.6875</v>
      </c>
      <c r="AH294" s="1189">
        <f t="shared" si="126"/>
        <v>2.9122083333333331</v>
      </c>
      <c r="AI294" s="1189">
        <f t="shared" si="136"/>
        <v>3.61328125</v>
      </c>
      <c r="AJ294" s="1189">
        <f t="shared" si="137"/>
        <v>21.471790750228365</v>
      </c>
      <c r="AK294" s="1189">
        <f t="shared" si="121"/>
        <v>20.184310954597752</v>
      </c>
      <c r="AL294" s="1189">
        <f t="shared" si="127"/>
        <v>0.16083833333333333</v>
      </c>
      <c r="AM294" s="1189">
        <f t="shared" si="138"/>
        <v>18.189752435149448</v>
      </c>
      <c r="AN294" s="1189">
        <f t="shared" si="128"/>
        <v>6.25E-2</v>
      </c>
      <c r="AO294" s="1189">
        <f t="shared" si="140"/>
        <v>5.6415050000000004</v>
      </c>
      <c r="AP294" s="1189">
        <f t="shared" si="129"/>
        <v>6.0281616666666666</v>
      </c>
      <c r="AQ294" s="1189">
        <f t="shared" si="130"/>
        <v>7.0002499999999995E-2</v>
      </c>
      <c r="AR294" s="1193">
        <f t="shared" si="125"/>
        <v>8.2570467462703903</v>
      </c>
      <c r="AS294" s="1194">
        <f t="shared" si="139"/>
        <v>3.61328125</v>
      </c>
    </row>
    <row r="295" spans="1:45" ht="11.1" customHeight="1">
      <c r="A295" s="1188" t="s">
        <v>10974</v>
      </c>
      <c r="B295" s="1188" t="s">
        <v>10936</v>
      </c>
      <c r="C295" s="1188" t="s">
        <v>10936</v>
      </c>
      <c r="D295" s="1188" t="s">
        <v>10936</v>
      </c>
      <c r="E295" s="1188" t="s">
        <v>10936</v>
      </c>
      <c r="F295" s="1188" t="s">
        <v>10936</v>
      </c>
      <c r="G295" s="1189">
        <v>8</v>
      </c>
      <c r="H295" s="1189">
        <v>3.25</v>
      </c>
      <c r="I295" s="1190">
        <f t="shared" si="131"/>
        <v>142.67812499999999</v>
      </c>
      <c r="J295" s="1191">
        <f t="shared" si="143"/>
        <v>56641.138149117665</v>
      </c>
      <c r="K295" s="1191">
        <f t="shared" si="144"/>
        <v>90625.821038588256</v>
      </c>
      <c r="L295" s="1191">
        <f t="shared" si="145"/>
        <v>1895712.6324289239</v>
      </c>
      <c r="M295" s="1190">
        <f t="shared" si="132"/>
        <v>1.9216505827622101</v>
      </c>
      <c r="N295" s="1190">
        <f t="shared" si="133"/>
        <v>2.1802450530449167</v>
      </c>
      <c r="O295" s="1190">
        <f t="shared" si="134"/>
        <v>0.43094902218080805</v>
      </c>
      <c r="P295" s="1192">
        <f t="shared" si="141"/>
        <v>94449.066516766587</v>
      </c>
      <c r="Q295" s="1192">
        <f t="shared" si="122"/>
        <v>63039.754724591017</v>
      </c>
      <c r="R295" s="1192">
        <f t="shared" si="123"/>
        <v>90625.821038588256</v>
      </c>
      <c r="S295" s="1192">
        <f t="shared" si="124"/>
        <v>56641.138149117665</v>
      </c>
      <c r="T295" s="1192">
        <f t="shared" si="142"/>
        <v>1895712.6324289239</v>
      </c>
      <c r="U295" s="1192">
        <f t="shared" si="135"/>
        <v>2526894.6026701643</v>
      </c>
      <c r="V295" s="1189">
        <v>100000</v>
      </c>
      <c r="W295" s="1189">
        <v>62500</v>
      </c>
      <c r="X295" s="1189">
        <v>6.1890000000000001</v>
      </c>
      <c r="Y295" s="1189">
        <v>2</v>
      </c>
      <c r="Z295" s="1189">
        <v>5</v>
      </c>
      <c r="AA295" s="1189">
        <v>0.216005</v>
      </c>
      <c r="AB295" s="1189">
        <v>3.7999999999999999E-2</v>
      </c>
      <c r="AC295" s="1189">
        <v>6.453125</v>
      </c>
      <c r="AD295" s="1189">
        <v>0.25</v>
      </c>
      <c r="AE295" s="1189">
        <v>30</v>
      </c>
      <c r="AF295" s="1193">
        <v>5.890625</v>
      </c>
      <c r="AG295" s="1193">
        <v>5.6875</v>
      </c>
      <c r="AH295" s="1189">
        <f t="shared" si="126"/>
        <v>2.9122083333333331</v>
      </c>
      <c r="AI295" s="1189">
        <f t="shared" si="136"/>
        <v>3.61328125</v>
      </c>
      <c r="AJ295" s="1189">
        <f t="shared" si="137"/>
        <v>20.244606119919851</v>
      </c>
      <c r="AK295" s="1189">
        <f t="shared" si="121"/>
        <v>18.957126324289238</v>
      </c>
      <c r="AL295" s="1189">
        <f t="shared" si="127"/>
        <v>0.16083833333333333</v>
      </c>
      <c r="AM295" s="1189">
        <f t="shared" si="138"/>
        <v>18.189752435149448</v>
      </c>
      <c r="AN295" s="1189">
        <f t="shared" si="128"/>
        <v>6.25E-2</v>
      </c>
      <c r="AO295" s="1189">
        <f t="shared" si="140"/>
        <v>5.6415050000000004</v>
      </c>
      <c r="AP295" s="1189">
        <f t="shared" si="129"/>
        <v>6.0281616666666666</v>
      </c>
      <c r="AQ295" s="1189">
        <f t="shared" si="130"/>
        <v>7.0002499999999995E-2</v>
      </c>
      <c r="AR295" s="1193">
        <f t="shared" si="125"/>
        <v>8.1618821953085341</v>
      </c>
      <c r="AS295" s="1194">
        <f t="shared" si="139"/>
        <v>3.61328125</v>
      </c>
    </row>
    <row r="296" spans="1:45" ht="11.1" customHeight="1">
      <c r="A296" s="1188" t="s">
        <v>10974</v>
      </c>
      <c r="B296" s="1188" t="s">
        <v>10936</v>
      </c>
      <c r="C296" s="1188" t="s">
        <v>10936</v>
      </c>
      <c r="D296" s="1188" t="s">
        <v>10936</v>
      </c>
      <c r="E296" s="1188" t="s">
        <v>10936</v>
      </c>
      <c r="F296" s="1188" t="s">
        <v>10936</v>
      </c>
      <c r="G296" s="1189">
        <v>8</v>
      </c>
      <c r="H296" s="1189">
        <v>3.5</v>
      </c>
      <c r="I296" s="1190">
        <f t="shared" si="131"/>
        <v>138.17249999999999</v>
      </c>
      <c r="J296" s="1191">
        <f t="shared" si="143"/>
        <v>56641.138149117665</v>
      </c>
      <c r="K296" s="1191">
        <f t="shared" si="144"/>
        <v>87845.799963750964</v>
      </c>
      <c r="L296" s="1191">
        <f t="shared" si="145"/>
        <v>1763176.6923556046</v>
      </c>
      <c r="M296" s="1190">
        <f t="shared" si="132"/>
        <v>1.98485414416308</v>
      </c>
      <c r="N296" s="1190">
        <f t="shared" si="133"/>
        <v>2.1113952092645505</v>
      </c>
      <c r="O296" s="1190">
        <f t="shared" si="134"/>
        <v>0.49979886596117379</v>
      </c>
      <c r="P296" s="1192">
        <f t="shared" si="141"/>
        <v>87845.799963750964</v>
      </c>
      <c r="Q296" s="1192">
        <f t="shared" si="122"/>
        <v>58912.713128956246</v>
      </c>
      <c r="R296" s="1192">
        <f t="shared" si="123"/>
        <v>90625.821038588256</v>
      </c>
      <c r="S296" s="1192">
        <f t="shared" si="124"/>
        <v>56641.138149117665</v>
      </c>
      <c r="T296" s="1192">
        <f t="shared" si="142"/>
        <v>1763176.6923556046</v>
      </c>
      <c r="U296" s="1192">
        <f t="shared" si="135"/>
        <v>2526894.6026701643</v>
      </c>
      <c r="V296" s="1189">
        <v>100000</v>
      </c>
      <c r="W296" s="1189">
        <v>62500</v>
      </c>
      <c r="X296" s="1189">
        <v>6.1890000000000001</v>
      </c>
      <c r="Y296" s="1189">
        <v>2</v>
      </c>
      <c r="Z296" s="1189">
        <v>5</v>
      </c>
      <c r="AA296" s="1189">
        <v>0.216005</v>
      </c>
      <c r="AB296" s="1189">
        <v>3.7999999999999999E-2</v>
      </c>
      <c r="AC296" s="1189">
        <v>6.453125</v>
      </c>
      <c r="AD296" s="1189">
        <v>0.25</v>
      </c>
      <c r="AE296" s="1189">
        <v>30</v>
      </c>
      <c r="AF296" s="1193">
        <v>5.890625</v>
      </c>
      <c r="AG296" s="1193">
        <v>5.6875</v>
      </c>
      <c r="AH296" s="1189">
        <f t="shared" si="126"/>
        <v>2.9122083333333331</v>
      </c>
      <c r="AI296" s="1189">
        <f t="shared" si="136"/>
        <v>3.61328125</v>
      </c>
      <c r="AJ296" s="1189">
        <f t="shared" si="137"/>
        <v>18.91924671918666</v>
      </c>
      <c r="AK296" s="1189">
        <f t="shared" si="121"/>
        <v>17.631766923556047</v>
      </c>
      <c r="AL296" s="1189">
        <f t="shared" si="127"/>
        <v>0.16083833333333333</v>
      </c>
      <c r="AM296" s="1189">
        <f t="shared" si="138"/>
        <v>18.189752435149448</v>
      </c>
      <c r="AN296" s="1189">
        <f t="shared" si="128"/>
        <v>6.25E-2</v>
      </c>
      <c r="AO296" s="1189">
        <f t="shared" si="140"/>
        <v>5.6415050000000004</v>
      </c>
      <c r="AP296" s="1189">
        <f t="shared" si="129"/>
        <v>6.0281616666666666</v>
      </c>
      <c r="AQ296" s="1189">
        <f t="shared" si="130"/>
        <v>7.0002499999999995E-2</v>
      </c>
      <c r="AR296" s="1193">
        <f t="shared" si="125"/>
        <v>8.0578422031021706</v>
      </c>
      <c r="AS296" s="1194">
        <f t="shared" si="139"/>
        <v>3.61328125</v>
      </c>
    </row>
    <row r="297" spans="1:45" ht="11.1" customHeight="1">
      <c r="A297" s="1188" t="s">
        <v>10974</v>
      </c>
      <c r="B297" s="1188" t="s">
        <v>10936</v>
      </c>
      <c r="C297" s="1188" t="s">
        <v>10936</v>
      </c>
      <c r="D297" s="1188" t="s">
        <v>10936</v>
      </c>
      <c r="E297" s="1188" t="s">
        <v>10936</v>
      </c>
      <c r="F297" s="1188" t="s">
        <v>10936</v>
      </c>
      <c r="G297" s="1189">
        <v>8.25</v>
      </c>
      <c r="H297" s="1189">
        <v>2.5</v>
      </c>
      <c r="I297" s="1190">
        <f t="shared" si="131"/>
        <v>165.03937500000001</v>
      </c>
      <c r="J297" s="1191">
        <f t="shared" si="143"/>
        <v>67133.390752803127</v>
      </c>
      <c r="K297" s="1191">
        <f t="shared" si="144"/>
        <v>107413.425204485</v>
      </c>
      <c r="L297" s="1191">
        <f t="shared" si="145"/>
        <v>2234415.5903940736</v>
      </c>
      <c r="M297" s="1190">
        <f t="shared" si="132"/>
        <v>2.0639046777099153</v>
      </c>
      <c r="N297" s="1190">
        <f t="shared" si="133"/>
        <v>2.5219442777326573</v>
      </c>
      <c r="O297" s="1190">
        <f t="shared" si="134"/>
        <v>0.25499942140876219</v>
      </c>
      <c r="P297" s="1192">
        <f t="shared" si="141"/>
        <v>112255.08753713744</v>
      </c>
      <c r="Q297" s="1192">
        <f t="shared" si="122"/>
        <v>74202.045982000665</v>
      </c>
      <c r="R297" s="1192">
        <f t="shared" si="123"/>
        <v>107413.425204485</v>
      </c>
      <c r="S297" s="1192">
        <f t="shared" si="124"/>
        <v>67133.390752803127</v>
      </c>
      <c r="T297" s="1192">
        <f t="shared" si="142"/>
        <v>2234415.5903940736</v>
      </c>
      <c r="U297" s="1192">
        <f t="shared" si="135"/>
        <v>2845962.6065503778</v>
      </c>
      <c r="V297" s="1189">
        <v>100000</v>
      </c>
      <c r="W297" s="1189">
        <v>62500</v>
      </c>
      <c r="X297" s="1189">
        <v>6.1890000000000001</v>
      </c>
      <c r="Y297" s="1189">
        <v>2</v>
      </c>
      <c r="Z297" s="1189">
        <v>5</v>
      </c>
      <c r="AA297" s="1189">
        <v>0.216005</v>
      </c>
      <c r="AB297" s="1189">
        <v>3.7999999999999999E-2</v>
      </c>
      <c r="AC297" s="1189">
        <v>6.453125</v>
      </c>
      <c r="AD297" s="1189">
        <v>0.25</v>
      </c>
      <c r="AE297" s="1189">
        <v>30</v>
      </c>
      <c r="AF297" s="1193">
        <v>5.890625</v>
      </c>
      <c r="AG297" s="1193">
        <v>5.6875</v>
      </c>
      <c r="AH297" s="1189">
        <f t="shared" si="126"/>
        <v>2.9122083333333331</v>
      </c>
      <c r="AI297" s="1189">
        <f t="shared" si="136"/>
        <v>3.67578125</v>
      </c>
      <c r="AJ297" s="1189">
        <f t="shared" si="137"/>
        <v>23.631635699571348</v>
      </c>
      <c r="AK297" s="1189">
        <f t="shared" ref="AK297:AK360" si="146">PI()*(AF297^2-H297^2)/4</f>
        <v>22.344155903940734</v>
      </c>
      <c r="AL297" s="1189">
        <f t="shared" si="127"/>
        <v>0.16083833333333333</v>
      </c>
      <c r="AM297" s="1189">
        <f t="shared" si="138"/>
        <v>21.380432473951579</v>
      </c>
      <c r="AN297" s="1189">
        <f t="shared" si="128"/>
        <v>6.25E-2</v>
      </c>
      <c r="AO297" s="1189">
        <f t="shared" si="140"/>
        <v>5.6415050000000004</v>
      </c>
      <c r="AP297" s="1189">
        <f t="shared" si="129"/>
        <v>6.0281616666666666</v>
      </c>
      <c r="AQ297" s="1189">
        <f t="shared" si="130"/>
        <v>7.0002499999999995E-2</v>
      </c>
      <c r="AR297" s="1193">
        <f t="shared" si="125"/>
        <v>8.4219250157012464</v>
      </c>
      <c r="AS297" s="1194">
        <f t="shared" si="139"/>
        <v>3.67578125</v>
      </c>
    </row>
    <row r="298" spans="1:45" ht="11.1" customHeight="1">
      <c r="A298" s="1188" t="s">
        <v>10974</v>
      </c>
      <c r="B298" s="1188" t="s">
        <v>10936</v>
      </c>
      <c r="C298" s="1188" t="s">
        <v>10936</v>
      </c>
      <c r="D298" s="1188" t="s">
        <v>10936</v>
      </c>
      <c r="E298" s="1188" t="s">
        <v>10936</v>
      </c>
      <c r="F298" s="1188" t="s">
        <v>10936</v>
      </c>
      <c r="G298" s="1189">
        <v>8.25</v>
      </c>
      <c r="H298" s="1189">
        <v>2.8125</v>
      </c>
      <c r="I298" s="1190">
        <f t="shared" si="131"/>
        <v>160.60675781250001</v>
      </c>
      <c r="J298" s="1191">
        <f t="shared" si="143"/>
        <v>67133.390752803127</v>
      </c>
      <c r="K298" s="1191">
        <f t="shared" si="144"/>
        <v>105704.48987258581</v>
      </c>
      <c r="L298" s="1191">
        <f t="shared" si="145"/>
        <v>2104027.2234237939</v>
      </c>
      <c r="M298" s="1190">
        <f t="shared" si="132"/>
        <v>2.1024746345269052</v>
      </c>
      <c r="N298" s="1190">
        <f t="shared" si="133"/>
        <v>2.4542100564209552</v>
      </c>
      <c r="O298" s="1190">
        <f t="shared" si="134"/>
        <v>0.32273364272046462</v>
      </c>
      <c r="P298" s="1192">
        <f t="shared" si="141"/>
        <v>105704.48987258581</v>
      </c>
      <c r="Q298" s="1192">
        <f t="shared" si="122"/>
        <v>70107.922441655915</v>
      </c>
      <c r="R298" s="1192">
        <f t="shared" si="123"/>
        <v>107413.425204485</v>
      </c>
      <c r="S298" s="1192">
        <f t="shared" si="124"/>
        <v>67133.390752803127</v>
      </c>
      <c r="T298" s="1192">
        <f t="shared" si="142"/>
        <v>2104027.2234237939</v>
      </c>
      <c r="U298" s="1192">
        <f t="shared" si="135"/>
        <v>2845962.6065503778</v>
      </c>
      <c r="V298" s="1189">
        <v>100000</v>
      </c>
      <c r="W298" s="1189">
        <v>62500</v>
      </c>
      <c r="X298" s="1189">
        <v>6.1890000000000001</v>
      </c>
      <c r="Y298" s="1189">
        <v>2</v>
      </c>
      <c r="Z298" s="1189">
        <v>5</v>
      </c>
      <c r="AA298" s="1189">
        <v>0.216005</v>
      </c>
      <c r="AB298" s="1189">
        <v>3.7999999999999999E-2</v>
      </c>
      <c r="AC298" s="1189">
        <v>6.453125</v>
      </c>
      <c r="AD298" s="1189">
        <v>0.25</v>
      </c>
      <c r="AE298" s="1189">
        <v>30</v>
      </c>
      <c r="AF298" s="1193">
        <v>5.890625</v>
      </c>
      <c r="AG298" s="1193">
        <v>5.6875</v>
      </c>
      <c r="AH298" s="1189">
        <f t="shared" si="126"/>
        <v>2.9122083333333331</v>
      </c>
      <c r="AI298" s="1189">
        <f t="shared" si="136"/>
        <v>3.67578125</v>
      </c>
      <c r="AJ298" s="1189">
        <f t="shared" si="137"/>
        <v>22.327752029868552</v>
      </c>
      <c r="AK298" s="1189">
        <f t="shared" si="146"/>
        <v>21.040272234237939</v>
      </c>
      <c r="AL298" s="1189">
        <f t="shared" si="127"/>
        <v>0.16083833333333333</v>
      </c>
      <c r="AM298" s="1189">
        <f t="shared" si="138"/>
        <v>21.380432473951579</v>
      </c>
      <c r="AN298" s="1189">
        <f t="shared" si="128"/>
        <v>6.25E-2</v>
      </c>
      <c r="AO298" s="1189">
        <f t="shared" si="140"/>
        <v>5.6415050000000004</v>
      </c>
      <c r="AP298" s="1189">
        <f t="shared" si="129"/>
        <v>6.0281616666666666</v>
      </c>
      <c r="AQ298" s="1189">
        <f t="shared" si="130"/>
        <v>7.0002499999999995E-2</v>
      </c>
      <c r="AR298" s="1193">
        <f t="shared" si="125"/>
        <v>8.3227798673336579</v>
      </c>
      <c r="AS298" s="1194">
        <f t="shared" si="139"/>
        <v>3.67578125</v>
      </c>
    </row>
    <row r="299" spans="1:45" ht="11.1" customHeight="1">
      <c r="A299" s="1188" t="s">
        <v>10974</v>
      </c>
      <c r="B299" s="1188" t="s">
        <v>10936</v>
      </c>
      <c r="C299" s="1188" t="s">
        <v>10936</v>
      </c>
      <c r="D299" s="1188" t="s">
        <v>10936</v>
      </c>
      <c r="E299" s="1188" t="s">
        <v>10936</v>
      </c>
      <c r="F299" s="1188" t="s">
        <v>10936</v>
      </c>
      <c r="G299" s="1189">
        <v>8.25</v>
      </c>
      <c r="H299" s="1189">
        <v>3</v>
      </c>
      <c r="I299" s="1190">
        <f t="shared" si="131"/>
        <v>157.69687500000001</v>
      </c>
      <c r="J299" s="1191">
        <f t="shared" si="143"/>
        <v>67133.390752803127</v>
      </c>
      <c r="K299" s="1191">
        <f t="shared" si="144"/>
        <v>101404.21517044488</v>
      </c>
      <c r="L299" s="1191">
        <f t="shared" si="145"/>
        <v>2018431.0954597753</v>
      </c>
      <c r="M299" s="1190">
        <f t="shared" si="132"/>
        <v>2.133735058098269</v>
      </c>
      <c r="N299" s="1190">
        <f t="shared" si="133"/>
        <v>2.4097445323128022</v>
      </c>
      <c r="O299" s="1190">
        <f t="shared" si="134"/>
        <v>0.36719916682861747</v>
      </c>
      <c r="P299" s="1192">
        <f t="shared" si="141"/>
        <v>101404.21517044488</v>
      </c>
      <c r="Q299" s="1192">
        <f t="shared" si="122"/>
        <v>67420.250752817825</v>
      </c>
      <c r="R299" s="1192">
        <f t="shared" si="123"/>
        <v>107413.425204485</v>
      </c>
      <c r="S299" s="1192">
        <f t="shared" si="124"/>
        <v>67133.390752803127</v>
      </c>
      <c r="T299" s="1192">
        <f t="shared" si="142"/>
        <v>2018431.0954597753</v>
      </c>
      <c r="U299" s="1192">
        <f t="shared" si="135"/>
        <v>2845962.6065503778</v>
      </c>
      <c r="V299" s="1189">
        <v>100000</v>
      </c>
      <c r="W299" s="1189">
        <v>62500</v>
      </c>
      <c r="X299" s="1189">
        <v>6.1890000000000001</v>
      </c>
      <c r="Y299" s="1189">
        <v>2</v>
      </c>
      <c r="Z299" s="1189">
        <v>5</v>
      </c>
      <c r="AA299" s="1189">
        <v>0.216005</v>
      </c>
      <c r="AB299" s="1189">
        <v>3.7999999999999999E-2</v>
      </c>
      <c r="AC299" s="1189">
        <v>6.453125</v>
      </c>
      <c r="AD299" s="1189">
        <v>0.25</v>
      </c>
      <c r="AE299" s="1189">
        <v>30</v>
      </c>
      <c r="AF299" s="1193">
        <v>5.890625</v>
      </c>
      <c r="AG299" s="1193">
        <v>5.6875</v>
      </c>
      <c r="AH299" s="1189">
        <f t="shared" si="126"/>
        <v>2.9122083333333331</v>
      </c>
      <c r="AI299" s="1189">
        <f t="shared" si="136"/>
        <v>3.67578125</v>
      </c>
      <c r="AJ299" s="1189">
        <f t="shared" si="137"/>
        <v>21.471790750228365</v>
      </c>
      <c r="AK299" s="1189">
        <f t="shared" si="146"/>
        <v>20.184310954597752</v>
      </c>
      <c r="AL299" s="1189">
        <f t="shared" si="127"/>
        <v>0.16083833333333333</v>
      </c>
      <c r="AM299" s="1189">
        <f t="shared" si="138"/>
        <v>21.380432473951579</v>
      </c>
      <c r="AN299" s="1189">
        <f t="shared" si="128"/>
        <v>6.25E-2</v>
      </c>
      <c r="AO299" s="1189">
        <f t="shared" si="140"/>
        <v>5.6415050000000004</v>
      </c>
      <c r="AP299" s="1189">
        <f t="shared" si="129"/>
        <v>6.0281616666666666</v>
      </c>
      <c r="AQ299" s="1189">
        <f t="shared" si="130"/>
        <v>7.0002499999999995E-2</v>
      </c>
      <c r="AR299" s="1193">
        <f t="shared" si="125"/>
        <v>8.2570467462703903</v>
      </c>
      <c r="AS299" s="1194">
        <f t="shared" si="139"/>
        <v>3.67578125</v>
      </c>
    </row>
    <row r="300" spans="1:45" ht="11.1" customHeight="1">
      <c r="A300" s="1188" t="s">
        <v>10974</v>
      </c>
      <c r="B300" s="1188" t="s">
        <v>10936</v>
      </c>
      <c r="C300" s="1188" t="s">
        <v>10936</v>
      </c>
      <c r="D300" s="1188" t="s">
        <v>10936</v>
      </c>
      <c r="E300" s="1188" t="s">
        <v>10936</v>
      </c>
      <c r="F300" s="1188" t="s">
        <v>10936</v>
      </c>
      <c r="G300" s="1189">
        <v>8.25</v>
      </c>
      <c r="H300" s="1189">
        <v>3.25</v>
      </c>
      <c r="I300" s="1190">
        <f t="shared" si="131"/>
        <v>153.52500000000001</v>
      </c>
      <c r="J300" s="1191">
        <f t="shared" si="143"/>
        <v>63381.134024783649</v>
      </c>
      <c r="K300" s="1191">
        <f t="shared" si="144"/>
        <v>94960.536721119453</v>
      </c>
      <c r="L300" s="1191">
        <f t="shared" si="145"/>
        <v>1895712.6324289239</v>
      </c>
      <c r="M300" s="1190">
        <f t="shared" si="132"/>
        <v>2.1876837803069491</v>
      </c>
      <c r="N300" s="1190">
        <f t="shared" si="133"/>
        <v>2.3459946769606121</v>
      </c>
      <c r="O300" s="1190">
        <f t="shared" si="134"/>
        <v>0.43094902218080805</v>
      </c>
      <c r="P300" s="1192">
        <f t="shared" si="141"/>
        <v>94960.536721119453</v>
      </c>
      <c r="Q300" s="1192">
        <f t="shared" si="122"/>
        <v>63381.134024783649</v>
      </c>
      <c r="R300" s="1192">
        <f t="shared" si="123"/>
        <v>107099.4257423252</v>
      </c>
      <c r="S300" s="1192">
        <f t="shared" si="124"/>
        <v>66937.141088953256</v>
      </c>
      <c r="T300" s="1192">
        <f t="shared" si="142"/>
        <v>1895712.6324289239</v>
      </c>
      <c r="U300" s="1192">
        <f t="shared" si="135"/>
        <v>2845962.6065503778</v>
      </c>
      <c r="V300" s="1189">
        <v>100000</v>
      </c>
      <c r="W300" s="1189">
        <v>62500</v>
      </c>
      <c r="X300" s="1189">
        <v>6.1890000000000001</v>
      </c>
      <c r="Y300" s="1189">
        <v>2</v>
      </c>
      <c r="Z300" s="1189">
        <v>5</v>
      </c>
      <c r="AA300" s="1189">
        <v>0.216005</v>
      </c>
      <c r="AB300" s="1189">
        <v>3.7999999999999999E-2</v>
      </c>
      <c r="AC300" s="1189">
        <v>6.453125</v>
      </c>
      <c r="AD300" s="1189">
        <v>0.25</v>
      </c>
      <c r="AE300" s="1189">
        <v>30</v>
      </c>
      <c r="AF300" s="1193">
        <v>5.890625</v>
      </c>
      <c r="AG300" s="1193">
        <v>5.6875</v>
      </c>
      <c r="AH300" s="1189">
        <f t="shared" si="126"/>
        <v>2.9122083333333331</v>
      </c>
      <c r="AI300" s="1189">
        <f t="shared" si="136"/>
        <v>3.67578125</v>
      </c>
      <c r="AJ300" s="1189">
        <f t="shared" si="137"/>
        <v>20.244606119919851</v>
      </c>
      <c r="AK300" s="1189">
        <f t="shared" si="146"/>
        <v>18.957126324289238</v>
      </c>
      <c r="AL300" s="1189">
        <f t="shared" si="127"/>
        <v>0.16083833333333333</v>
      </c>
      <c r="AM300" s="1189">
        <f t="shared" si="138"/>
        <v>21.380432473951579</v>
      </c>
      <c r="AN300" s="1189">
        <f t="shared" si="128"/>
        <v>6.25E-2</v>
      </c>
      <c r="AO300" s="1189">
        <f t="shared" si="140"/>
        <v>5.6415050000000004</v>
      </c>
      <c r="AP300" s="1189">
        <f t="shared" si="129"/>
        <v>6.0281616666666666</v>
      </c>
      <c r="AQ300" s="1189">
        <f t="shared" si="130"/>
        <v>7.0002499999999995E-2</v>
      </c>
      <c r="AR300" s="1193">
        <f t="shared" si="125"/>
        <v>8.1618821953085341</v>
      </c>
      <c r="AS300" s="1194">
        <f t="shared" si="139"/>
        <v>3.6537517988271335</v>
      </c>
    </row>
    <row r="301" spans="1:45" ht="11.1" customHeight="1">
      <c r="A301" s="1188" t="s">
        <v>10974</v>
      </c>
      <c r="B301" s="1188" t="s">
        <v>10936</v>
      </c>
      <c r="C301" s="1188" t="s">
        <v>10936</v>
      </c>
      <c r="D301" s="1188" t="s">
        <v>10936</v>
      </c>
      <c r="E301" s="1188" t="s">
        <v>10936</v>
      </c>
      <c r="F301" s="1188" t="s">
        <v>10936</v>
      </c>
      <c r="G301" s="1189">
        <v>8.25</v>
      </c>
      <c r="H301" s="1189">
        <v>3.5</v>
      </c>
      <c r="I301" s="1190">
        <f t="shared" si="131"/>
        <v>149.019375</v>
      </c>
      <c r="J301" s="1191">
        <f t="shared" si="143"/>
        <v>59026.705932213685</v>
      </c>
      <c r="K301" s="1191">
        <f t="shared" si="144"/>
        <v>88015.776670991385</v>
      </c>
      <c r="L301" s="1191">
        <f t="shared" si="145"/>
        <v>1763176.6923556046</v>
      </c>
      <c r="M301" s="1190">
        <f t="shared" si="132"/>
        <v>2.2596372391587489</v>
      </c>
      <c r="N301" s="1190">
        <f t="shared" si="133"/>
        <v>2.277144833180246</v>
      </c>
      <c r="O301" s="1190">
        <f t="shared" si="134"/>
        <v>0.49979886596117379</v>
      </c>
      <c r="P301" s="1192">
        <f t="shared" si="141"/>
        <v>88015.776670991385</v>
      </c>
      <c r="Q301" s="1192">
        <f t="shared" si="122"/>
        <v>59026.705932213685</v>
      </c>
      <c r="R301" s="1192">
        <f t="shared" si="123"/>
        <v>106728.68907099879</v>
      </c>
      <c r="S301" s="1192">
        <f t="shared" si="124"/>
        <v>66705.43066937424</v>
      </c>
      <c r="T301" s="1192">
        <f t="shared" si="142"/>
        <v>1763176.6923556046</v>
      </c>
      <c r="U301" s="1192">
        <f t="shared" si="135"/>
        <v>2845962.6065503778</v>
      </c>
      <c r="V301" s="1189">
        <v>100000</v>
      </c>
      <c r="W301" s="1189">
        <v>62500</v>
      </c>
      <c r="X301" s="1189">
        <v>6.1890000000000001</v>
      </c>
      <c r="Y301" s="1189">
        <v>2</v>
      </c>
      <c r="Z301" s="1189">
        <v>5</v>
      </c>
      <c r="AA301" s="1189">
        <v>0.216005</v>
      </c>
      <c r="AB301" s="1189">
        <v>3.7999999999999999E-2</v>
      </c>
      <c r="AC301" s="1189">
        <v>6.453125</v>
      </c>
      <c r="AD301" s="1189">
        <v>0.25</v>
      </c>
      <c r="AE301" s="1189">
        <v>30</v>
      </c>
      <c r="AF301" s="1193">
        <v>5.890625</v>
      </c>
      <c r="AG301" s="1193">
        <v>5.6875</v>
      </c>
      <c r="AH301" s="1189">
        <f t="shared" si="126"/>
        <v>2.9122083333333331</v>
      </c>
      <c r="AI301" s="1189">
        <f t="shared" si="136"/>
        <v>3.67578125</v>
      </c>
      <c r="AJ301" s="1189">
        <f t="shared" si="137"/>
        <v>18.91924671918666</v>
      </c>
      <c r="AK301" s="1189">
        <f t="shared" si="146"/>
        <v>17.631766923556047</v>
      </c>
      <c r="AL301" s="1189">
        <f t="shared" si="127"/>
        <v>0.16083833333333333</v>
      </c>
      <c r="AM301" s="1189">
        <f t="shared" si="138"/>
        <v>21.380432473951579</v>
      </c>
      <c r="AN301" s="1189">
        <f t="shared" si="128"/>
        <v>6.25E-2</v>
      </c>
      <c r="AO301" s="1189">
        <f t="shared" si="140"/>
        <v>5.6415050000000004</v>
      </c>
      <c r="AP301" s="1189">
        <f t="shared" si="129"/>
        <v>6.0281616666666666</v>
      </c>
      <c r="AQ301" s="1189">
        <f t="shared" si="130"/>
        <v>7.0002499999999995E-2</v>
      </c>
      <c r="AR301" s="1193">
        <f t="shared" si="125"/>
        <v>8.0578422031021706</v>
      </c>
      <c r="AS301" s="1194">
        <f t="shared" si="139"/>
        <v>3.6277418007755426</v>
      </c>
    </row>
    <row r="302" spans="1:45" ht="11.1" customHeight="1">
      <c r="A302" s="1188" t="s">
        <v>10974</v>
      </c>
      <c r="B302" s="1188" t="s">
        <v>10936</v>
      </c>
      <c r="C302" s="1188" t="s">
        <v>10936</v>
      </c>
      <c r="D302" s="1188" t="s">
        <v>10936</v>
      </c>
      <c r="E302" s="1188" t="s">
        <v>10936</v>
      </c>
      <c r="F302" s="1188" t="s">
        <v>10936</v>
      </c>
      <c r="G302" s="1189">
        <v>8.5</v>
      </c>
      <c r="H302" s="1189">
        <v>2.5</v>
      </c>
      <c r="I302" s="1190">
        <f t="shared" si="131"/>
        <v>176.22</v>
      </c>
      <c r="J302" s="1191">
        <f t="shared" si="143"/>
        <v>74625.261538114733</v>
      </c>
      <c r="K302" s="1191">
        <f t="shared" si="144"/>
        <v>112895.3407629068</v>
      </c>
      <c r="L302" s="1191">
        <f t="shared" si="145"/>
        <v>2234415.5903940736</v>
      </c>
      <c r="M302" s="1190">
        <f t="shared" si="132"/>
        <v>2.328377629545713</v>
      </c>
      <c r="N302" s="1190">
        <f t="shared" si="133"/>
        <v>2.6927938900765285</v>
      </c>
      <c r="O302" s="1190">
        <f t="shared" si="134"/>
        <v>0.25499942140876219</v>
      </c>
      <c r="P302" s="1192">
        <f t="shared" si="141"/>
        <v>112895.3407629068</v>
      </c>
      <c r="Q302" s="1192">
        <f t="shared" si="122"/>
        <v>74625.261538114733</v>
      </c>
      <c r="R302" s="1192">
        <f t="shared" si="123"/>
        <v>124643.222424047</v>
      </c>
      <c r="S302" s="1192">
        <f t="shared" si="124"/>
        <v>77902.014015029374</v>
      </c>
      <c r="T302" s="1192">
        <f t="shared" si="142"/>
        <v>2234415.5903940736</v>
      </c>
      <c r="U302" s="1192">
        <f t="shared" si="135"/>
        <v>3174848.0874730591</v>
      </c>
      <c r="V302" s="1189">
        <v>100000</v>
      </c>
      <c r="W302" s="1189">
        <v>62500</v>
      </c>
      <c r="X302" s="1189">
        <v>6.1890000000000001</v>
      </c>
      <c r="Y302" s="1189">
        <v>2</v>
      </c>
      <c r="Z302" s="1189">
        <v>5</v>
      </c>
      <c r="AA302" s="1189">
        <v>0.216005</v>
      </c>
      <c r="AB302" s="1189">
        <v>3.7999999999999999E-2</v>
      </c>
      <c r="AC302" s="1189">
        <v>6.453125</v>
      </c>
      <c r="AD302" s="1189">
        <v>0.25</v>
      </c>
      <c r="AE302" s="1189">
        <v>30</v>
      </c>
      <c r="AF302" s="1193">
        <v>5.890625</v>
      </c>
      <c r="AG302" s="1193">
        <v>5.6875</v>
      </c>
      <c r="AH302" s="1189">
        <f t="shared" si="126"/>
        <v>2.9122083333333331</v>
      </c>
      <c r="AI302" s="1189">
        <f t="shared" si="136"/>
        <v>3.73828125</v>
      </c>
      <c r="AJ302" s="1189">
        <f t="shared" si="137"/>
        <v>23.631635699571348</v>
      </c>
      <c r="AK302" s="1189">
        <f t="shared" si="146"/>
        <v>22.344155903940734</v>
      </c>
      <c r="AL302" s="1189">
        <f t="shared" si="127"/>
        <v>0.16083833333333333</v>
      </c>
      <c r="AM302" s="1189">
        <f t="shared" si="138"/>
        <v>24.669287283178395</v>
      </c>
      <c r="AN302" s="1189">
        <f t="shared" si="128"/>
        <v>6.25E-2</v>
      </c>
      <c r="AO302" s="1189">
        <f t="shared" si="140"/>
        <v>5.6415050000000004</v>
      </c>
      <c r="AP302" s="1189">
        <f t="shared" si="129"/>
        <v>6.0281616666666666</v>
      </c>
      <c r="AQ302" s="1189">
        <f t="shared" si="130"/>
        <v>7.0002499999999995E-2</v>
      </c>
      <c r="AR302" s="1193">
        <f t="shared" si="125"/>
        <v>8.4219250157012464</v>
      </c>
      <c r="AS302" s="1194">
        <f t="shared" si="139"/>
        <v>3.7187625039253116</v>
      </c>
    </row>
    <row r="303" spans="1:45" ht="11.1" customHeight="1">
      <c r="A303" s="1188" t="s">
        <v>10974</v>
      </c>
      <c r="B303" s="1188" t="s">
        <v>10936</v>
      </c>
      <c r="C303" s="1188" t="s">
        <v>10936</v>
      </c>
      <c r="D303" s="1188" t="s">
        <v>10936</v>
      </c>
      <c r="E303" s="1188" t="s">
        <v>10936</v>
      </c>
      <c r="F303" s="1188" t="s">
        <v>10936</v>
      </c>
      <c r="G303" s="1189">
        <v>8.5</v>
      </c>
      <c r="H303" s="1189">
        <v>2.8125</v>
      </c>
      <c r="I303" s="1190">
        <f t="shared" si="131"/>
        <v>171.7873828125</v>
      </c>
      <c r="J303" s="1191">
        <f t="shared" si="143"/>
        <v>70277.194403175978</v>
      </c>
      <c r="K303" s="1191">
        <f t="shared" si="144"/>
        <v>105959.70790956446</v>
      </c>
      <c r="L303" s="1191">
        <f t="shared" si="145"/>
        <v>2104027.2234237939</v>
      </c>
      <c r="M303" s="1190">
        <f t="shared" si="132"/>
        <v>2.3718900192384731</v>
      </c>
      <c r="N303" s="1190">
        <f t="shared" si="133"/>
        <v>2.625059668764826</v>
      </c>
      <c r="O303" s="1190">
        <f t="shared" si="134"/>
        <v>0.32273364272046462</v>
      </c>
      <c r="P303" s="1192">
        <f t="shared" si="141"/>
        <v>105959.70790956446</v>
      </c>
      <c r="Q303" s="1192">
        <f t="shared" si="122"/>
        <v>70277.194403175978</v>
      </c>
      <c r="R303" s="1192">
        <f t="shared" si="123"/>
        <v>124235.58239941142</v>
      </c>
      <c r="S303" s="1192">
        <f t="shared" si="124"/>
        <v>77647.238999632144</v>
      </c>
      <c r="T303" s="1192">
        <f t="shared" si="142"/>
        <v>2104027.2234237939</v>
      </c>
      <c r="U303" s="1192">
        <f t="shared" si="135"/>
        <v>3174848.0874730591</v>
      </c>
      <c r="V303" s="1189">
        <v>100000</v>
      </c>
      <c r="W303" s="1189">
        <v>62500</v>
      </c>
      <c r="X303" s="1189">
        <v>6.1890000000000001</v>
      </c>
      <c r="Y303" s="1189">
        <v>2</v>
      </c>
      <c r="Z303" s="1189">
        <v>5</v>
      </c>
      <c r="AA303" s="1189">
        <v>0.216005</v>
      </c>
      <c r="AB303" s="1189">
        <v>3.7999999999999999E-2</v>
      </c>
      <c r="AC303" s="1189">
        <v>6.453125</v>
      </c>
      <c r="AD303" s="1189">
        <v>0.25</v>
      </c>
      <c r="AE303" s="1189">
        <v>30</v>
      </c>
      <c r="AF303" s="1193">
        <v>5.890625</v>
      </c>
      <c r="AG303" s="1193">
        <v>5.6875</v>
      </c>
      <c r="AH303" s="1189">
        <f t="shared" si="126"/>
        <v>2.9122083333333331</v>
      </c>
      <c r="AI303" s="1189">
        <f t="shared" si="136"/>
        <v>3.73828125</v>
      </c>
      <c r="AJ303" s="1189">
        <f t="shared" si="137"/>
        <v>22.327752029868552</v>
      </c>
      <c r="AK303" s="1189">
        <f t="shared" si="146"/>
        <v>21.040272234237939</v>
      </c>
      <c r="AL303" s="1189">
        <f t="shared" si="127"/>
        <v>0.16083833333333333</v>
      </c>
      <c r="AM303" s="1189">
        <f t="shared" si="138"/>
        <v>24.669287283178395</v>
      </c>
      <c r="AN303" s="1189">
        <f t="shared" si="128"/>
        <v>6.25E-2</v>
      </c>
      <c r="AO303" s="1189">
        <f t="shared" si="140"/>
        <v>5.6415050000000004</v>
      </c>
      <c r="AP303" s="1189">
        <f t="shared" si="129"/>
        <v>6.0281616666666666</v>
      </c>
      <c r="AQ303" s="1189">
        <f t="shared" si="130"/>
        <v>7.0002499999999995E-2</v>
      </c>
      <c r="AR303" s="1193">
        <f t="shared" si="125"/>
        <v>8.3227798673336579</v>
      </c>
      <c r="AS303" s="1194">
        <f t="shared" si="139"/>
        <v>3.6939762168334145</v>
      </c>
    </row>
    <row r="304" spans="1:45" ht="11.1" customHeight="1">
      <c r="A304" s="1188" t="s">
        <v>10974</v>
      </c>
      <c r="B304" s="1188" t="s">
        <v>10936</v>
      </c>
      <c r="C304" s="1188" t="s">
        <v>10936</v>
      </c>
      <c r="D304" s="1188" t="s">
        <v>10936</v>
      </c>
      <c r="E304" s="1188" t="s">
        <v>10936</v>
      </c>
      <c r="F304" s="1188" t="s">
        <v>10936</v>
      </c>
      <c r="G304" s="1189">
        <v>8.5</v>
      </c>
      <c r="H304" s="1189">
        <v>3</v>
      </c>
      <c r="I304" s="1190">
        <f t="shared" si="131"/>
        <v>168.8775</v>
      </c>
      <c r="J304" s="1191">
        <f t="shared" si="143"/>
        <v>67436.011821712382</v>
      </c>
      <c r="K304" s="1191">
        <f t="shared" si="144"/>
        <v>101427.9207901015</v>
      </c>
      <c r="L304" s="1191">
        <f t="shared" si="145"/>
        <v>2018431.0954597753</v>
      </c>
      <c r="M304" s="1190">
        <f t="shared" si="132"/>
        <v>2.4071562171979881</v>
      </c>
      <c r="N304" s="1190">
        <f t="shared" si="133"/>
        <v>2.5805941446566734</v>
      </c>
      <c r="O304" s="1190">
        <f t="shared" si="134"/>
        <v>0.36719916682861747</v>
      </c>
      <c r="P304" s="1192">
        <f t="shared" si="141"/>
        <v>101427.9207901015</v>
      </c>
      <c r="Q304" s="1192">
        <f t="shared" si="122"/>
        <v>67436.011821712382</v>
      </c>
      <c r="R304" s="1192">
        <f t="shared" si="123"/>
        <v>123965.31752482314</v>
      </c>
      <c r="S304" s="1192">
        <f t="shared" si="124"/>
        <v>77478.323453014469</v>
      </c>
      <c r="T304" s="1192">
        <f t="shared" si="142"/>
        <v>2018431.0954597753</v>
      </c>
      <c r="U304" s="1192">
        <f t="shared" si="135"/>
        <v>3174848.0874730591</v>
      </c>
      <c r="V304" s="1189">
        <v>100000</v>
      </c>
      <c r="W304" s="1189">
        <v>62500</v>
      </c>
      <c r="X304" s="1189">
        <v>6.1890000000000001</v>
      </c>
      <c r="Y304" s="1189">
        <v>2</v>
      </c>
      <c r="Z304" s="1189">
        <v>5</v>
      </c>
      <c r="AA304" s="1189">
        <v>0.216005</v>
      </c>
      <c r="AB304" s="1189">
        <v>3.7999999999999999E-2</v>
      </c>
      <c r="AC304" s="1189">
        <v>6.453125</v>
      </c>
      <c r="AD304" s="1189">
        <v>0.25</v>
      </c>
      <c r="AE304" s="1189">
        <v>30</v>
      </c>
      <c r="AF304" s="1193">
        <v>5.890625</v>
      </c>
      <c r="AG304" s="1193">
        <v>5.6875</v>
      </c>
      <c r="AH304" s="1189">
        <f t="shared" si="126"/>
        <v>2.9122083333333331</v>
      </c>
      <c r="AI304" s="1189">
        <f t="shared" si="136"/>
        <v>3.73828125</v>
      </c>
      <c r="AJ304" s="1189">
        <f t="shared" si="137"/>
        <v>21.471790750228365</v>
      </c>
      <c r="AK304" s="1189">
        <f t="shared" si="146"/>
        <v>20.184310954597752</v>
      </c>
      <c r="AL304" s="1189">
        <f t="shared" si="127"/>
        <v>0.16083833333333333</v>
      </c>
      <c r="AM304" s="1189">
        <f t="shared" si="138"/>
        <v>24.669287283178395</v>
      </c>
      <c r="AN304" s="1189">
        <f t="shared" si="128"/>
        <v>6.25E-2</v>
      </c>
      <c r="AO304" s="1189">
        <f t="shared" si="140"/>
        <v>5.6415050000000004</v>
      </c>
      <c r="AP304" s="1189">
        <f t="shared" si="129"/>
        <v>6.0281616666666666</v>
      </c>
      <c r="AQ304" s="1189">
        <f t="shared" si="130"/>
        <v>7.0002499999999995E-2</v>
      </c>
      <c r="AR304" s="1193">
        <f t="shared" si="125"/>
        <v>8.2570467462703903</v>
      </c>
      <c r="AS304" s="1194">
        <f t="shared" si="139"/>
        <v>3.6775429365675976</v>
      </c>
    </row>
    <row r="305" spans="1:45" ht="11.1" customHeight="1">
      <c r="A305" s="1188" t="s">
        <v>10974</v>
      </c>
      <c r="B305" s="1188" t="s">
        <v>10936</v>
      </c>
      <c r="C305" s="1188" t="s">
        <v>10936</v>
      </c>
      <c r="D305" s="1188" t="s">
        <v>10936</v>
      </c>
      <c r="E305" s="1188" t="s">
        <v>10936</v>
      </c>
      <c r="F305" s="1188" t="s">
        <v>10936</v>
      </c>
      <c r="G305" s="1189">
        <v>8.5</v>
      </c>
      <c r="H305" s="1189">
        <v>3.25</v>
      </c>
      <c r="I305" s="1190">
        <f t="shared" si="131"/>
        <v>164.705625</v>
      </c>
      <c r="J305" s="1191">
        <f t="shared" si="143"/>
        <v>63381.134024783649</v>
      </c>
      <c r="K305" s="1191">
        <f t="shared" si="144"/>
        <v>94960.536721119453</v>
      </c>
      <c r="L305" s="1191">
        <f t="shared" si="145"/>
        <v>1895712.6324289239</v>
      </c>
      <c r="M305" s="1190">
        <f t="shared" si="132"/>
        <v>2.4680180386231161</v>
      </c>
      <c r="N305" s="1190">
        <f t="shared" si="133"/>
        <v>2.5168442893044825</v>
      </c>
      <c r="O305" s="1190">
        <f t="shared" si="134"/>
        <v>0.43094902218080805</v>
      </c>
      <c r="P305" s="1192">
        <f t="shared" si="141"/>
        <v>94960.536721119453</v>
      </c>
      <c r="Q305" s="1192">
        <f t="shared" si="122"/>
        <v>63381.134024783649</v>
      </c>
      <c r="R305" s="1192">
        <f t="shared" si="123"/>
        <v>123574.04391701437</v>
      </c>
      <c r="S305" s="1192">
        <f t="shared" si="124"/>
        <v>77233.777448133973</v>
      </c>
      <c r="T305" s="1192">
        <f t="shared" si="142"/>
        <v>1895712.6324289239</v>
      </c>
      <c r="U305" s="1192">
        <f t="shared" si="135"/>
        <v>3174848.0874730591</v>
      </c>
      <c r="V305" s="1189">
        <v>100000</v>
      </c>
      <c r="W305" s="1189">
        <v>62500</v>
      </c>
      <c r="X305" s="1189">
        <v>6.1890000000000001</v>
      </c>
      <c r="Y305" s="1189">
        <v>2</v>
      </c>
      <c r="Z305" s="1189">
        <v>5</v>
      </c>
      <c r="AA305" s="1189">
        <v>0.216005</v>
      </c>
      <c r="AB305" s="1189">
        <v>3.7999999999999999E-2</v>
      </c>
      <c r="AC305" s="1189">
        <v>6.453125</v>
      </c>
      <c r="AD305" s="1189">
        <v>0.25</v>
      </c>
      <c r="AE305" s="1189">
        <v>30</v>
      </c>
      <c r="AF305" s="1193">
        <v>5.890625</v>
      </c>
      <c r="AG305" s="1193">
        <v>5.6875</v>
      </c>
      <c r="AH305" s="1189">
        <f t="shared" si="126"/>
        <v>2.9122083333333331</v>
      </c>
      <c r="AI305" s="1189">
        <f t="shared" si="136"/>
        <v>3.73828125</v>
      </c>
      <c r="AJ305" s="1189">
        <f t="shared" si="137"/>
        <v>20.244606119919851</v>
      </c>
      <c r="AK305" s="1189">
        <f t="shared" si="146"/>
        <v>18.957126324289238</v>
      </c>
      <c r="AL305" s="1189">
        <f t="shared" si="127"/>
        <v>0.16083833333333333</v>
      </c>
      <c r="AM305" s="1189">
        <f t="shared" si="138"/>
        <v>24.669287283178395</v>
      </c>
      <c r="AN305" s="1189">
        <f t="shared" si="128"/>
        <v>6.25E-2</v>
      </c>
      <c r="AO305" s="1189">
        <f t="shared" si="140"/>
        <v>5.6415050000000004</v>
      </c>
      <c r="AP305" s="1189">
        <f t="shared" si="129"/>
        <v>6.0281616666666666</v>
      </c>
      <c r="AQ305" s="1189">
        <f t="shared" si="130"/>
        <v>7.0002499999999995E-2</v>
      </c>
      <c r="AR305" s="1193">
        <f t="shared" si="125"/>
        <v>8.1618821953085341</v>
      </c>
      <c r="AS305" s="1194">
        <f t="shared" si="139"/>
        <v>3.6537517988271335</v>
      </c>
    </row>
    <row r="306" spans="1:45" ht="11.1" customHeight="1">
      <c r="A306" s="1188" t="s">
        <v>10974</v>
      </c>
      <c r="B306" s="1188" t="s">
        <v>10936</v>
      </c>
      <c r="C306" s="1188" t="s">
        <v>10936</v>
      </c>
      <c r="D306" s="1188" t="s">
        <v>10936</v>
      </c>
      <c r="E306" s="1188" t="s">
        <v>10936</v>
      </c>
      <c r="F306" s="1188" t="s">
        <v>10936</v>
      </c>
      <c r="G306" s="1189">
        <v>8.5</v>
      </c>
      <c r="H306" s="1189">
        <v>3.5</v>
      </c>
      <c r="I306" s="1190">
        <f t="shared" si="131"/>
        <v>160.19999999999999</v>
      </c>
      <c r="J306" s="1191">
        <f t="shared" si="143"/>
        <v>59026.705932213685</v>
      </c>
      <c r="K306" s="1191">
        <f t="shared" si="144"/>
        <v>88015.776670991385</v>
      </c>
      <c r="L306" s="1191">
        <f t="shared" si="145"/>
        <v>1763176.6923556046</v>
      </c>
      <c r="M306" s="1190">
        <f t="shared" si="132"/>
        <v>2.5491917603401788</v>
      </c>
      <c r="N306" s="1190">
        <f t="shared" si="133"/>
        <v>2.4479944455241163</v>
      </c>
      <c r="O306" s="1190">
        <f t="shared" si="134"/>
        <v>0.49979886596117379</v>
      </c>
      <c r="P306" s="1192">
        <f t="shared" si="141"/>
        <v>88015.776670991385</v>
      </c>
      <c r="Q306" s="1192">
        <f t="shared" si="122"/>
        <v>59026.705932213685</v>
      </c>
      <c r="R306" s="1192">
        <f t="shared" si="123"/>
        <v>123146.27850756796</v>
      </c>
      <c r="S306" s="1192">
        <f t="shared" si="124"/>
        <v>76966.424067229978</v>
      </c>
      <c r="T306" s="1192">
        <f t="shared" si="142"/>
        <v>1763176.6923556046</v>
      </c>
      <c r="U306" s="1192">
        <f t="shared" si="135"/>
        <v>3174848.0874730591</v>
      </c>
      <c r="V306" s="1189">
        <v>100000</v>
      </c>
      <c r="W306" s="1189">
        <v>62500</v>
      </c>
      <c r="X306" s="1189">
        <v>6.1890000000000001</v>
      </c>
      <c r="Y306" s="1189">
        <v>2</v>
      </c>
      <c r="Z306" s="1189">
        <v>5</v>
      </c>
      <c r="AA306" s="1189">
        <v>0.216005</v>
      </c>
      <c r="AB306" s="1189">
        <v>3.7999999999999999E-2</v>
      </c>
      <c r="AC306" s="1189">
        <v>6.453125</v>
      </c>
      <c r="AD306" s="1189">
        <v>0.25</v>
      </c>
      <c r="AE306" s="1189">
        <v>30</v>
      </c>
      <c r="AF306" s="1193">
        <v>5.890625</v>
      </c>
      <c r="AG306" s="1193">
        <v>5.6875</v>
      </c>
      <c r="AH306" s="1189">
        <f t="shared" si="126"/>
        <v>2.9122083333333331</v>
      </c>
      <c r="AI306" s="1189">
        <f t="shared" si="136"/>
        <v>3.73828125</v>
      </c>
      <c r="AJ306" s="1189">
        <f t="shared" si="137"/>
        <v>18.91924671918666</v>
      </c>
      <c r="AK306" s="1189">
        <f t="shared" si="146"/>
        <v>17.631766923556047</v>
      </c>
      <c r="AL306" s="1189">
        <f t="shared" si="127"/>
        <v>0.16083833333333333</v>
      </c>
      <c r="AM306" s="1189">
        <f t="shared" si="138"/>
        <v>24.669287283178395</v>
      </c>
      <c r="AN306" s="1189">
        <f t="shared" si="128"/>
        <v>6.25E-2</v>
      </c>
      <c r="AO306" s="1189">
        <f t="shared" si="140"/>
        <v>5.6415050000000004</v>
      </c>
      <c r="AP306" s="1189">
        <f t="shared" si="129"/>
        <v>6.0281616666666666</v>
      </c>
      <c r="AQ306" s="1189">
        <f t="shared" si="130"/>
        <v>7.0002499999999995E-2</v>
      </c>
      <c r="AR306" s="1193">
        <f t="shared" si="125"/>
        <v>8.0578422031021706</v>
      </c>
      <c r="AS306" s="1194">
        <f t="shared" si="139"/>
        <v>3.6277418007755426</v>
      </c>
    </row>
    <row r="307" spans="1:45" ht="11.1" customHeight="1">
      <c r="A307" s="1188" t="s">
        <v>10974</v>
      </c>
      <c r="B307" s="1188" t="s">
        <v>10936</v>
      </c>
      <c r="C307" s="1188" t="s">
        <v>10936</v>
      </c>
      <c r="D307" s="1188" t="s">
        <v>10936</v>
      </c>
      <c r="E307" s="1188" t="s">
        <v>10936</v>
      </c>
      <c r="F307" s="1188" t="s">
        <v>10936</v>
      </c>
      <c r="G307" s="1189">
        <v>8.75</v>
      </c>
      <c r="H307" s="1189">
        <v>2.5</v>
      </c>
      <c r="I307" s="1190">
        <f t="shared" si="131"/>
        <v>187.734375</v>
      </c>
      <c r="J307" s="1191">
        <f t="shared" si="143"/>
        <v>74625.261538114733</v>
      </c>
      <c r="K307" s="1191">
        <f t="shared" si="144"/>
        <v>112895.3407629068</v>
      </c>
      <c r="L307" s="1191">
        <f t="shared" si="145"/>
        <v>2234415.5903940736</v>
      </c>
      <c r="M307" s="1190">
        <f t="shared" si="132"/>
        <v>2.6068745129510189</v>
      </c>
      <c r="N307" s="1190">
        <f t="shared" si="133"/>
        <v>2.8687434908485745</v>
      </c>
      <c r="O307" s="1190">
        <f t="shared" si="134"/>
        <v>0.25499942140876219</v>
      </c>
      <c r="P307" s="1192">
        <f t="shared" si="141"/>
        <v>112895.3407629068</v>
      </c>
      <c r="Q307" s="1192">
        <f t="shared" si="122"/>
        <v>74625.261538114733</v>
      </c>
      <c r="R307" s="1192">
        <f t="shared" si="123"/>
        <v>141756.41569984946</v>
      </c>
      <c r="S307" s="1192">
        <f t="shared" si="124"/>
        <v>88597.7598124059</v>
      </c>
      <c r="T307" s="1192">
        <f t="shared" si="142"/>
        <v>2234415.5903940736</v>
      </c>
      <c r="U307" s="1192">
        <f t="shared" si="135"/>
        <v>3513551.0454382086</v>
      </c>
      <c r="V307" s="1189">
        <v>100000</v>
      </c>
      <c r="W307" s="1189">
        <v>62500</v>
      </c>
      <c r="X307" s="1189">
        <v>6.1890000000000001</v>
      </c>
      <c r="Y307" s="1189">
        <v>2</v>
      </c>
      <c r="Z307" s="1189">
        <v>5</v>
      </c>
      <c r="AA307" s="1189">
        <v>0.216005</v>
      </c>
      <c r="AB307" s="1189">
        <v>3.7999999999999999E-2</v>
      </c>
      <c r="AC307" s="1189">
        <v>6.453125</v>
      </c>
      <c r="AD307" s="1189">
        <v>0.25</v>
      </c>
      <c r="AE307" s="1189">
        <v>30</v>
      </c>
      <c r="AF307" s="1193">
        <v>5.890625</v>
      </c>
      <c r="AG307" s="1193">
        <v>5.6875</v>
      </c>
      <c r="AH307" s="1189">
        <f t="shared" si="126"/>
        <v>2.9122083333333331</v>
      </c>
      <c r="AI307" s="1189">
        <f t="shared" si="136"/>
        <v>3.80078125</v>
      </c>
      <c r="AJ307" s="1189">
        <f t="shared" si="137"/>
        <v>23.631635699571348</v>
      </c>
      <c r="AK307" s="1189">
        <f t="shared" si="146"/>
        <v>22.344155903940734</v>
      </c>
      <c r="AL307" s="1189">
        <f t="shared" si="127"/>
        <v>0.16083833333333333</v>
      </c>
      <c r="AM307" s="1189">
        <f t="shared" si="138"/>
        <v>28.056316862829892</v>
      </c>
      <c r="AN307" s="1189">
        <f t="shared" si="128"/>
        <v>6.25E-2</v>
      </c>
      <c r="AO307" s="1189">
        <f t="shared" si="140"/>
        <v>5.6415050000000004</v>
      </c>
      <c r="AP307" s="1189">
        <f t="shared" si="129"/>
        <v>6.0281616666666666</v>
      </c>
      <c r="AQ307" s="1189">
        <f t="shared" si="130"/>
        <v>7.0002499999999995E-2</v>
      </c>
      <c r="AR307" s="1193">
        <f t="shared" si="125"/>
        <v>8.4219250157012464</v>
      </c>
      <c r="AS307" s="1194">
        <f t="shared" si="139"/>
        <v>3.7187625039253116</v>
      </c>
    </row>
    <row r="308" spans="1:45" ht="11.1" customHeight="1">
      <c r="A308" s="1188" t="s">
        <v>10974</v>
      </c>
      <c r="B308" s="1188" t="s">
        <v>10936</v>
      </c>
      <c r="C308" s="1188" t="s">
        <v>10936</v>
      </c>
      <c r="D308" s="1188" t="s">
        <v>10936</v>
      </c>
      <c r="E308" s="1188" t="s">
        <v>10936</v>
      </c>
      <c r="F308" s="1188" t="s">
        <v>10936</v>
      </c>
      <c r="G308" s="1189">
        <v>8.75</v>
      </c>
      <c r="H308" s="1189">
        <v>2.8125</v>
      </c>
      <c r="I308" s="1190">
        <f t="shared" si="131"/>
        <v>183.3017578125</v>
      </c>
      <c r="J308" s="1191">
        <f t="shared" si="143"/>
        <v>70277.194403175978</v>
      </c>
      <c r="K308" s="1191">
        <f t="shared" si="144"/>
        <v>105959.70790956446</v>
      </c>
      <c r="L308" s="1191">
        <f t="shared" si="145"/>
        <v>2104027.2234237939</v>
      </c>
      <c r="M308" s="1190">
        <f t="shared" si="132"/>
        <v>2.6555914127563907</v>
      </c>
      <c r="N308" s="1190">
        <f t="shared" si="133"/>
        <v>2.8010092695368716</v>
      </c>
      <c r="O308" s="1190">
        <f t="shared" si="134"/>
        <v>0.32273364272046462</v>
      </c>
      <c r="P308" s="1192">
        <f t="shared" si="141"/>
        <v>105959.70790956446</v>
      </c>
      <c r="Q308" s="1192">
        <f t="shared" si="122"/>
        <v>70277.194403175978</v>
      </c>
      <c r="R308" s="1192">
        <f t="shared" si="123"/>
        <v>141292.80775018057</v>
      </c>
      <c r="S308" s="1192">
        <f t="shared" si="124"/>
        <v>88308.004843862844</v>
      </c>
      <c r="T308" s="1192">
        <f t="shared" si="142"/>
        <v>2104027.2234237939</v>
      </c>
      <c r="U308" s="1192">
        <f t="shared" si="135"/>
        <v>3513551.0454382086</v>
      </c>
      <c r="V308" s="1189">
        <v>100000</v>
      </c>
      <c r="W308" s="1189">
        <v>62500</v>
      </c>
      <c r="X308" s="1189">
        <v>6.1890000000000001</v>
      </c>
      <c r="Y308" s="1189">
        <v>2</v>
      </c>
      <c r="Z308" s="1189">
        <v>5</v>
      </c>
      <c r="AA308" s="1189">
        <v>0.216005</v>
      </c>
      <c r="AB308" s="1189">
        <v>3.7999999999999999E-2</v>
      </c>
      <c r="AC308" s="1189">
        <v>6.453125</v>
      </c>
      <c r="AD308" s="1189">
        <v>0.25</v>
      </c>
      <c r="AE308" s="1189">
        <v>30</v>
      </c>
      <c r="AF308" s="1193">
        <v>5.890625</v>
      </c>
      <c r="AG308" s="1193">
        <v>5.6875</v>
      </c>
      <c r="AH308" s="1189">
        <f t="shared" si="126"/>
        <v>2.9122083333333331</v>
      </c>
      <c r="AI308" s="1189">
        <f t="shared" si="136"/>
        <v>3.80078125</v>
      </c>
      <c r="AJ308" s="1189">
        <f t="shared" si="137"/>
        <v>22.327752029868552</v>
      </c>
      <c r="AK308" s="1189">
        <f t="shared" si="146"/>
        <v>21.040272234237939</v>
      </c>
      <c r="AL308" s="1189">
        <f t="shared" si="127"/>
        <v>0.16083833333333333</v>
      </c>
      <c r="AM308" s="1189">
        <f t="shared" si="138"/>
        <v>28.056316862829892</v>
      </c>
      <c r="AN308" s="1189">
        <f t="shared" si="128"/>
        <v>6.25E-2</v>
      </c>
      <c r="AO308" s="1189">
        <f t="shared" si="140"/>
        <v>5.6415050000000004</v>
      </c>
      <c r="AP308" s="1189">
        <f t="shared" si="129"/>
        <v>6.0281616666666666</v>
      </c>
      <c r="AQ308" s="1189">
        <f t="shared" si="130"/>
        <v>7.0002499999999995E-2</v>
      </c>
      <c r="AR308" s="1193">
        <f t="shared" si="125"/>
        <v>8.3227798673336579</v>
      </c>
      <c r="AS308" s="1194">
        <f t="shared" si="139"/>
        <v>3.6939762168334145</v>
      </c>
    </row>
    <row r="309" spans="1:45" ht="11.1" customHeight="1">
      <c r="A309" s="1188" t="s">
        <v>10974</v>
      </c>
      <c r="B309" s="1188" t="s">
        <v>10936</v>
      </c>
      <c r="C309" s="1188" t="s">
        <v>10936</v>
      </c>
      <c r="D309" s="1188" t="s">
        <v>10936</v>
      </c>
      <c r="E309" s="1188" t="s">
        <v>10936</v>
      </c>
      <c r="F309" s="1188" t="s">
        <v>10936</v>
      </c>
      <c r="G309" s="1189">
        <v>8.75</v>
      </c>
      <c r="H309" s="1189">
        <v>3</v>
      </c>
      <c r="I309" s="1190">
        <f t="shared" si="131"/>
        <v>180.391875</v>
      </c>
      <c r="J309" s="1191">
        <f t="shared" si="143"/>
        <v>67436.011821712382</v>
      </c>
      <c r="K309" s="1191">
        <f t="shared" si="144"/>
        <v>101427.9207901015</v>
      </c>
      <c r="L309" s="1191">
        <f t="shared" si="145"/>
        <v>2018431.0954597753</v>
      </c>
      <c r="M309" s="1190">
        <f t="shared" si="132"/>
        <v>2.6950757951275111</v>
      </c>
      <c r="N309" s="1190">
        <f t="shared" si="133"/>
        <v>2.7565437454287189</v>
      </c>
      <c r="O309" s="1190">
        <f t="shared" si="134"/>
        <v>0.36719916682861747</v>
      </c>
      <c r="P309" s="1192">
        <f t="shared" si="141"/>
        <v>101427.9207901015</v>
      </c>
      <c r="Q309" s="1192">
        <f t="shared" si="122"/>
        <v>67436.011821712382</v>
      </c>
      <c r="R309" s="1192">
        <f t="shared" si="123"/>
        <v>140985.43620469159</v>
      </c>
      <c r="S309" s="1192">
        <f t="shared" si="124"/>
        <v>88115.897627932238</v>
      </c>
      <c r="T309" s="1192">
        <f t="shared" si="142"/>
        <v>2018431.0954597753</v>
      </c>
      <c r="U309" s="1192">
        <f t="shared" si="135"/>
        <v>3513551.0454382086</v>
      </c>
      <c r="V309" s="1189">
        <v>100000</v>
      </c>
      <c r="W309" s="1189">
        <v>62500</v>
      </c>
      <c r="X309" s="1189">
        <v>6.1890000000000001</v>
      </c>
      <c r="Y309" s="1189">
        <v>2</v>
      </c>
      <c r="Z309" s="1189">
        <v>5</v>
      </c>
      <c r="AA309" s="1189">
        <v>0.216005</v>
      </c>
      <c r="AB309" s="1189">
        <v>3.7999999999999999E-2</v>
      </c>
      <c r="AC309" s="1189">
        <v>6.453125</v>
      </c>
      <c r="AD309" s="1189">
        <v>0.25</v>
      </c>
      <c r="AE309" s="1189">
        <v>30</v>
      </c>
      <c r="AF309" s="1193">
        <v>5.890625</v>
      </c>
      <c r="AG309" s="1193">
        <v>5.6875</v>
      </c>
      <c r="AH309" s="1189">
        <f t="shared" si="126"/>
        <v>2.9122083333333331</v>
      </c>
      <c r="AI309" s="1189">
        <f t="shared" si="136"/>
        <v>3.80078125</v>
      </c>
      <c r="AJ309" s="1189">
        <f t="shared" si="137"/>
        <v>21.471790750228365</v>
      </c>
      <c r="AK309" s="1189">
        <f t="shared" si="146"/>
        <v>20.184310954597752</v>
      </c>
      <c r="AL309" s="1189">
        <f t="shared" si="127"/>
        <v>0.16083833333333333</v>
      </c>
      <c r="AM309" s="1189">
        <f t="shared" si="138"/>
        <v>28.056316862829892</v>
      </c>
      <c r="AN309" s="1189">
        <f t="shared" si="128"/>
        <v>6.25E-2</v>
      </c>
      <c r="AO309" s="1189">
        <f t="shared" si="140"/>
        <v>5.6415050000000004</v>
      </c>
      <c r="AP309" s="1189">
        <f t="shared" si="129"/>
        <v>6.0281616666666666</v>
      </c>
      <c r="AQ309" s="1189">
        <f t="shared" si="130"/>
        <v>7.0002499999999995E-2</v>
      </c>
      <c r="AR309" s="1193">
        <f t="shared" si="125"/>
        <v>8.2570467462703903</v>
      </c>
      <c r="AS309" s="1194">
        <f t="shared" si="139"/>
        <v>3.6775429365675976</v>
      </c>
    </row>
    <row r="310" spans="1:45" ht="11.1" customHeight="1">
      <c r="A310" s="1188" t="s">
        <v>10974</v>
      </c>
      <c r="B310" s="1188" t="s">
        <v>10936</v>
      </c>
      <c r="C310" s="1188" t="s">
        <v>10936</v>
      </c>
      <c r="D310" s="1188" t="s">
        <v>10936</v>
      </c>
      <c r="E310" s="1188" t="s">
        <v>10936</v>
      </c>
      <c r="F310" s="1188" t="s">
        <v>10936</v>
      </c>
      <c r="G310" s="1189">
        <v>8.75</v>
      </c>
      <c r="H310" s="1189">
        <v>3.25</v>
      </c>
      <c r="I310" s="1190">
        <f t="shared" si="131"/>
        <v>176.22</v>
      </c>
      <c r="J310" s="1191">
        <f t="shared" si="143"/>
        <v>63381.134024783649</v>
      </c>
      <c r="K310" s="1191">
        <f t="shared" si="144"/>
        <v>94960.536721119453</v>
      </c>
      <c r="L310" s="1191">
        <f t="shared" si="145"/>
        <v>1895712.6324289239</v>
      </c>
      <c r="M310" s="1190">
        <f t="shared" si="132"/>
        <v>2.7632172894760449</v>
      </c>
      <c r="N310" s="1190">
        <f t="shared" si="133"/>
        <v>2.6927938900765285</v>
      </c>
      <c r="O310" s="1190">
        <f t="shared" si="134"/>
        <v>0.43094902218080805</v>
      </c>
      <c r="P310" s="1192">
        <f t="shared" si="141"/>
        <v>94960.536721119453</v>
      </c>
      <c r="Q310" s="1192">
        <f t="shared" si="122"/>
        <v>63381.134024783649</v>
      </c>
      <c r="R310" s="1192">
        <f t="shared" si="123"/>
        <v>140540.44173870914</v>
      </c>
      <c r="S310" s="1192">
        <f t="shared" si="124"/>
        <v>87837.776086693208</v>
      </c>
      <c r="T310" s="1192">
        <f t="shared" si="142"/>
        <v>1895712.6324289239</v>
      </c>
      <c r="U310" s="1192">
        <f t="shared" si="135"/>
        <v>3513551.0454382086</v>
      </c>
      <c r="V310" s="1189">
        <v>100000</v>
      </c>
      <c r="W310" s="1189">
        <v>62500</v>
      </c>
      <c r="X310" s="1189">
        <v>6.1890000000000001</v>
      </c>
      <c r="Y310" s="1189">
        <v>2</v>
      </c>
      <c r="Z310" s="1189">
        <v>5</v>
      </c>
      <c r="AA310" s="1189">
        <v>0.216005</v>
      </c>
      <c r="AB310" s="1189">
        <v>3.7999999999999999E-2</v>
      </c>
      <c r="AC310" s="1189">
        <v>6.453125</v>
      </c>
      <c r="AD310" s="1189">
        <v>0.25</v>
      </c>
      <c r="AE310" s="1189">
        <v>30</v>
      </c>
      <c r="AF310" s="1193">
        <v>5.890625</v>
      </c>
      <c r="AG310" s="1193">
        <v>5.6875</v>
      </c>
      <c r="AH310" s="1189">
        <f t="shared" si="126"/>
        <v>2.9122083333333331</v>
      </c>
      <c r="AI310" s="1189">
        <f t="shared" si="136"/>
        <v>3.80078125</v>
      </c>
      <c r="AJ310" s="1189">
        <f t="shared" si="137"/>
        <v>20.244606119919851</v>
      </c>
      <c r="AK310" s="1189">
        <f t="shared" si="146"/>
        <v>18.957126324289238</v>
      </c>
      <c r="AL310" s="1189">
        <f t="shared" si="127"/>
        <v>0.16083833333333333</v>
      </c>
      <c r="AM310" s="1189">
        <f t="shared" si="138"/>
        <v>28.056316862829892</v>
      </c>
      <c r="AN310" s="1189">
        <f t="shared" si="128"/>
        <v>6.25E-2</v>
      </c>
      <c r="AO310" s="1189">
        <f t="shared" si="140"/>
        <v>5.6415050000000004</v>
      </c>
      <c r="AP310" s="1189">
        <f t="shared" si="129"/>
        <v>6.0281616666666666</v>
      </c>
      <c r="AQ310" s="1189">
        <f t="shared" si="130"/>
        <v>7.0002499999999995E-2</v>
      </c>
      <c r="AR310" s="1193">
        <f t="shared" si="125"/>
        <v>8.1618821953085341</v>
      </c>
      <c r="AS310" s="1194">
        <f t="shared" si="139"/>
        <v>3.6537517988271335</v>
      </c>
    </row>
    <row r="311" spans="1:45" ht="11.1" customHeight="1">
      <c r="A311" s="1188" t="s">
        <v>10974</v>
      </c>
      <c r="B311" s="1188" t="s">
        <v>10936</v>
      </c>
      <c r="C311" s="1188" t="s">
        <v>10936</v>
      </c>
      <c r="D311" s="1188" t="s">
        <v>10936</v>
      </c>
      <c r="E311" s="1188" t="s">
        <v>10936</v>
      </c>
      <c r="F311" s="1188" t="s">
        <v>10936</v>
      </c>
      <c r="G311" s="1189">
        <v>8.75</v>
      </c>
      <c r="H311" s="1189">
        <v>3.5</v>
      </c>
      <c r="I311" s="1190">
        <f t="shared" si="131"/>
        <v>171.71437499999999</v>
      </c>
      <c r="J311" s="1191">
        <f t="shared" si="143"/>
        <v>59026.705932213685</v>
      </c>
      <c r="K311" s="1191">
        <f t="shared" si="144"/>
        <v>88015.776670991385</v>
      </c>
      <c r="L311" s="1191">
        <f t="shared" si="145"/>
        <v>1763176.6923556046</v>
      </c>
      <c r="M311" s="1190">
        <f t="shared" si="132"/>
        <v>2.8541001873274885</v>
      </c>
      <c r="N311" s="1190">
        <f t="shared" si="133"/>
        <v>2.6239440462961623</v>
      </c>
      <c r="O311" s="1190">
        <f t="shared" si="134"/>
        <v>0.49979886596117379</v>
      </c>
      <c r="P311" s="1192">
        <f t="shared" si="141"/>
        <v>88015.776670991385</v>
      </c>
      <c r="Q311" s="1192">
        <f t="shared" si="122"/>
        <v>59026.705932213685</v>
      </c>
      <c r="R311" s="1192">
        <f t="shared" si="123"/>
        <v>140053.94524075111</v>
      </c>
      <c r="S311" s="1192">
        <f t="shared" si="124"/>
        <v>87533.715775469449</v>
      </c>
      <c r="T311" s="1192">
        <f t="shared" si="142"/>
        <v>1763176.6923556046</v>
      </c>
      <c r="U311" s="1192">
        <f t="shared" si="135"/>
        <v>3513551.0454382086</v>
      </c>
      <c r="V311" s="1189">
        <v>100000</v>
      </c>
      <c r="W311" s="1189">
        <v>62500</v>
      </c>
      <c r="X311" s="1189">
        <v>6.1890000000000001</v>
      </c>
      <c r="Y311" s="1189">
        <v>2</v>
      </c>
      <c r="Z311" s="1189">
        <v>5</v>
      </c>
      <c r="AA311" s="1189">
        <v>0.216005</v>
      </c>
      <c r="AB311" s="1189">
        <v>3.7999999999999999E-2</v>
      </c>
      <c r="AC311" s="1189">
        <v>6.453125</v>
      </c>
      <c r="AD311" s="1189">
        <v>0.25</v>
      </c>
      <c r="AE311" s="1189">
        <v>30</v>
      </c>
      <c r="AF311" s="1193">
        <v>5.890625</v>
      </c>
      <c r="AG311" s="1193">
        <v>5.6875</v>
      </c>
      <c r="AH311" s="1189">
        <f t="shared" si="126"/>
        <v>2.9122083333333331</v>
      </c>
      <c r="AI311" s="1189">
        <f t="shared" si="136"/>
        <v>3.80078125</v>
      </c>
      <c r="AJ311" s="1189">
        <f t="shared" si="137"/>
        <v>18.91924671918666</v>
      </c>
      <c r="AK311" s="1189">
        <f t="shared" si="146"/>
        <v>17.631766923556047</v>
      </c>
      <c r="AL311" s="1189">
        <f t="shared" si="127"/>
        <v>0.16083833333333333</v>
      </c>
      <c r="AM311" s="1189">
        <f t="shared" si="138"/>
        <v>28.056316862829892</v>
      </c>
      <c r="AN311" s="1189">
        <f t="shared" si="128"/>
        <v>6.25E-2</v>
      </c>
      <c r="AO311" s="1189">
        <f t="shared" si="140"/>
        <v>5.6415050000000004</v>
      </c>
      <c r="AP311" s="1189">
        <f t="shared" si="129"/>
        <v>6.0281616666666666</v>
      </c>
      <c r="AQ311" s="1189">
        <f t="shared" si="130"/>
        <v>7.0002499999999995E-2</v>
      </c>
      <c r="AR311" s="1193">
        <f t="shared" si="125"/>
        <v>8.0578422031021706</v>
      </c>
      <c r="AS311" s="1194">
        <f t="shared" si="139"/>
        <v>3.6277418007755426</v>
      </c>
    </row>
    <row r="312" spans="1:45" ht="11.1" customHeight="1">
      <c r="A312" s="1188" t="s">
        <v>10974</v>
      </c>
      <c r="B312" s="1188" t="s">
        <v>10936</v>
      </c>
      <c r="C312" s="1188" t="s">
        <v>10936</v>
      </c>
      <c r="D312" s="1188" t="s">
        <v>10936</v>
      </c>
      <c r="E312" s="1188" t="s">
        <v>10936</v>
      </c>
      <c r="F312" s="1188" t="s">
        <v>10936</v>
      </c>
      <c r="G312" s="1189">
        <v>9</v>
      </c>
      <c r="H312" s="1189">
        <v>2.5</v>
      </c>
      <c r="I312" s="1190">
        <f t="shared" si="131"/>
        <v>199.58249999999998</v>
      </c>
      <c r="J312" s="1191">
        <f t="shared" si="143"/>
        <v>74625.261538114733</v>
      </c>
      <c r="K312" s="1191">
        <f t="shared" si="144"/>
        <v>112895.3407629068</v>
      </c>
      <c r="L312" s="1191">
        <f t="shared" si="145"/>
        <v>2234415.5903940736</v>
      </c>
      <c r="M312" s="1190">
        <f t="shared" si="132"/>
        <v>2.8999172407470524</v>
      </c>
      <c r="N312" s="1190">
        <f t="shared" si="133"/>
        <v>3.0497930800487953</v>
      </c>
      <c r="O312" s="1190">
        <f t="shared" si="134"/>
        <v>0.25499942140876219</v>
      </c>
      <c r="P312" s="1192">
        <f t="shared" si="141"/>
        <v>112895.3407629068</v>
      </c>
      <c r="Q312" s="1192">
        <f t="shared" si="122"/>
        <v>74625.261538114733</v>
      </c>
      <c r="R312" s="1192">
        <f t="shared" si="123"/>
        <v>159365.64356335634</v>
      </c>
      <c r="S312" s="1192">
        <f t="shared" si="124"/>
        <v>99603.527227097715</v>
      </c>
      <c r="T312" s="1192">
        <f t="shared" si="142"/>
        <v>2234415.5903940736</v>
      </c>
      <c r="U312" s="1192">
        <f t="shared" si="135"/>
        <v>3862071.480445826</v>
      </c>
      <c r="V312" s="1189">
        <v>100000</v>
      </c>
      <c r="W312" s="1189">
        <v>62500</v>
      </c>
      <c r="X312" s="1189">
        <v>6.1890000000000001</v>
      </c>
      <c r="Y312" s="1189">
        <v>2</v>
      </c>
      <c r="Z312" s="1189">
        <v>5</v>
      </c>
      <c r="AA312" s="1189">
        <v>0.216005</v>
      </c>
      <c r="AB312" s="1189">
        <v>3.7999999999999999E-2</v>
      </c>
      <c r="AC312" s="1189">
        <v>6.453125</v>
      </c>
      <c r="AD312" s="1189">
        <v>0.25</v>
      </c>
      <c r="AE312" s="1189">
        <v>30</v>
      </c>
      <c r="AF312" s="1193">
        <v>5.890625</v>
      </c>
      <c r="AG312" s="1193">
        <v>5.6875</v>
      </c>
      <c r="AH312" s="1189">
        <f t="shared" si="126"/>
        <v>2.9122083333333331</v>
      </c>
      <c r="AI312" s="1189">
        <f t="shared" si="136"/>
        <v>3.86328125</v>
      </c>
      <c r="AJ312" s="1189">
        <f t="shared" si="137"/>
        <v>23.631635699571348</v>
      </c>
      <c r="AK312" s="1189">
        <f t="shared" si="146"/>
        <v>22.344155903940734</v>
      </c>
      <c r="AL312" s="1189">
        <f t="shared" si="127"/>
        <v>0.16083833333333333</v>
      </c>
      <c r="AM312" s="1189">
        <f t="shared" si="138"/>
        <v>31.541521212906069</v>
      </c>
      <c r="AN312" s="1189">
        <f t="shared" si="128"/>
        <v>6.25E-2</v>
      </c>
      <c r="AO312" s="1189">
        <f t="shared" si="140"/>
        <v>5.6415050000000004</v>
      </c>
      <c r="AP312" s="1189">
        <f t="shared" si="129"/>
        <v>6.0281616666666666</v>
      </c>
      <c r="AQ312" s="1189">
        <f t="shared" si="130"/>
        <v>7.0002499999999995E-2</v>
      </c>
      <c r="AR312" s="1193">
        <f t="shared" si="125"/>
        <v>8.4219250157012464</v>
      </c>
      <c r="AS312" s="1194">
        <f t="shared" si="139"/>
        <v>3.7187625039253116</v>
      </c>
    </row>
    <row r="313" spans="1:45" ht="11.1" customHeight="1">
      <c r="A313" s="1188" t="s">
        <v>10974</v>
      </c>
      <c r="B313" s="1188" t="s">
        <v>10936</v>
      </c>
      <c r="C313" s="1188" t="s">
        <v>10936</v>
      </c>
      <c r="D313" s="1188" t="s">
        <v>10936</v>
      </c>
      <c r="E313" s="1188" t="s">
        <v>10936</v>
      </c>
      <c r="F313" s="1188" t="s">
        <v>10936</v>
      </c>
      <c r="G313" s="1189">
        <v>9</v>
      </c>
      <c r="H313" s="1189">
        <v>2.8125</v>
      </c>
      <c r="I313" s="1190">
        <f t="shared" si="131"/>
        <v>195.14988281249998</v>
      </c>
      <c r="J313" s="1191">
        <f t="shared" si="143"/>
        <v>70277.194403175978</v>
      </c>
      <c r="K313" s="1191">
        <f t="shared" si="144"/>
        <v>105959.70790956446</v>
      </c>
      <c r="L313" s="1191">
        <f t="shared" si="145"/>
        <v>2104027.2234237939</v>
      </c>
      <c r="M313" s="1190">
        <f t="shared" si="132"/>
        <v>2.954110481334387</v>
      </c>
      <c r="N313" s="1190">
        <f t="shared" si="133"/>
        <v>2.9820588587370929</v>
      </c>
      <c r="O313" s="1190">
        <f t="shared" si="134"/>
        <v>0.32273364272046462</v>
      </c>
      <c r="P313" s="1192">
        <f t="shared" si="141"/>
        <v>105959.70790956446</v>
      </c>
      <c r="Q313" s="1192">
        <f t="shared" si="122"/>
        <v>70277.194403175978</v>
      </c>
      <c r="R313" s="1192">
        <f t="shared" si="123"/>
        <v>158844.4454299575</v>
      </c>
      <c r="S313" s="1192">
        <f t="shared" si="124"/>
        <v>99277.778393723434</v>
      </c>
      <c r="T313" s="1192">
        <f t="shared" si="142"/>
        <v>2104027.2234237939</v>
      </c>
      <c r="U313" s="1192">
        <f t="shared" si="135"/>
        <v>3862071.480445826</v>
      </c>
      <c r="V313" s="1189">
        <v>100000</v>
      </c>
      <c r="W313" s="1189">
        <v>62500</v>
      </c>
      <c r="X313" s="1189">
        <v>6.1890000000000001</v>
      </c>
      <c r="Y313" s="1189">
        <v>2</v>
      </c>
      <c r="Z313" s="1189">
        <v>5</v>
      </c>
      <c r="AA313" s="1189">
        <v>0.216005</v>
      </c>
      <c r="AB313" s="1189">
        <v>3.7999999999999999E-2</v>
      </c>
      <c r="AC313" s="1189">
        <v>6.453125</v>
      </c>
      <c r="AD313" s="1189">
        <v>0.25</v>
      </c>
      <c r="AE313" s="1189">
        <v>30</v>
      </c>
      <c r="AF313" s="1193">
        <v>5.890625</v>
      </c>
      <c r="AG313" s="1193">
        <v>5.6875</v>
      </c>
      <c r="AH313" s="1189">
        <f t="shared" si="126"/>
        <v>2.9122083333333331</v>
      </c>
      <c r="AI313" s="1189">
        <f t="shared" si="136"/>
        <v>3.86328125</v>
      </c>
      <c r="AJ313" s="1189">
        <f t="shared" si="137"/>
        <v>22.327752029868552</v>
      </c>
      <c r="AK313" s="1189">
        <f t="shared" si="146"/>
        <v>21.040272234237939</v>
      </c>
      <c r="AL313" s="1189">
        <f t="shared" si="127"/>
        <v>0.16083833333333333</v>
      </c>
      <c r="AM313" s="1189">
        <f t="shared" si="138"/>
        <v>31.541521212906069</v>
      </c>
      <c r="AN313" s="1189">
        <f t="shared" si="128"/>
        <v>6.25E-2</v>
      </c>
      <c r="AO313" s="1189">
        <f t="shared" si="140"/>
        <v>5.6415050000000004</v>
      </c>
      <c r="AP313" s="1189">
        <f t="shared" si="129"/>
        <v>6.0281616666666666</v>
      </c>
      <c r="AQ313" s="1189">
        <f t="shared" si="130"/>
        <v>7.0002499999999995E-2</v>
      </c>
      <c r="AR313" s="1193">
        <f t="shared" si="125"/>
        <v>8.3227798673336579</v>
      </c>
      <c r="AS313" s="1194">
        <f t="shared" si="139"/>
        <v>3.6939762168334145</v>
      </c>
    </row>
    <row r="314" spans="1:45" ht="11.1" customHeight="1">
      <c r="A314" s="1188" t="s">
        <v>10974</v>
      </c>
      <c r="B314" s="1188" t="s">
        <v>10936</v>
      </c>
      <c r="C314" s="1188" t="s">
        <v>10936</v>
      </c>
      <c r="D314" s="1188" t="s">
        <v>10936</v>
      </c>
      <c r="E314" s="1188" t="s">
        <v>10936</v>
      </c>
      <c r="F314" s="1188" t="s">
        <v>10936</v>
      </c>
      <c r="G314" s="1189">
        <v>9</v>
      </c>
      <c r="H314" s="1189">
        <v>3</v>
      </c>
      <c r="I314" s="1190">
        <f t="shared" si="131"/>
        <v>192.24</v>
      </c>
      <c r="J314" s="1191">
        <f t="shared" si="143"/>
        <v>67436.011821712382</v>
      </c>
      <c r="K314" s="1191">
        <f t="shared" si="144"/>
        <v>101427.9207901015</v>
      </c>
      <c r="L314" s="1191">
        <f t="shared" si="145"/>
        <v>2018431.0954597753</v>
      </c>
      <c r="M314" s="1190">
        <f t="shared" si="132"/>
        <v>2.9980333631644922</v>
      </c>
      <c r="N314" s="1190">
        <f t="shared" si="133"/>
        <v>2.9375933346289398</v>
      </c>
      <c r="O314" s="1190">
        <f t="shared" si="134"/>
        <v>0.36719916682861747</v>
      </c>
      <c r="P314" s="1192">
        <f t="shared" si="141"/>
        <v>101427.9207901015</v>
      </c>
      <c r="Q314" s="1192">
        <f t="shared" si="122"/>
        <v>67436.011821712382</v>
      </c>
      <c r="R314" s="1192">
        <f t="shared" si="123"/>
        <v>158498.89165788956</v>
      </c>
      <c r="S314" s="1192">
        <f t="shared" si="124"/>
        <v>99061.807286180978</v>
      </c>
      <c r="T314" s="1192">
        <f t="shared" si="142"/>
        <v>2018431.0954597753</v>
      </c>
      <c r="U314" s="1192">
        <f t="shared" si="135"/>
        <v>3862071.480445826</v>
      </c>
      <c r="V314" s="1189">
        <v>100000</v>
      </c>
      <c r="W314" s="1189">
        <v>62500</v>
      </c>
      <c r="X314" s="1189">
        <v>6.1890000000000001</v>
      </c>
      <c r="Y314" s="1189">
        <v>2</v>
      </c>
      <c r="Z314" s="1189">
        <v>5</v>
      </c>
      <c r="AA314" s="1189">
        <v>0.216005</v>
      </c>
      <c r="AB314" s="1189">
        <v>3.7999999999999999E-2</v>
      </c>
      <c r="AC314" s="1189">
        <v>6.453125</v>
      </c>
      <c r="AD314" s="1189">
        <v>0.25</v>
      </c>
      <c r="AE314" s="1189">
        <v>30</v>
      </c>
      <c r="AF314" s="1193">
        <v>5.890625</v>
      </c>
      <c r="AG314" s="1193">
        <v>5.6875</v>
      </c>
      <c r="AH314" s="1189">
        <f t="shared" si="126"/>
        <v>2.9122083333333331</v>
      </c>
      <c r="AI314" s="1189">
        <f t="shared" si="136"/>
        <v>3.86328125</v>
      </c>
      <c r="AJ314" s="1189">
        <f t="shared" si="137"/>
        <v>21.471790750228365</v>
      </c>
      <c r="AK314" s="1189">
        <f t="shared" si="146"/>
        <v>20.184310954597752</v>
      </c>
      <c r="AL314" s="1189">
        <f t="shared" si="127"/>
        <v>0.16083833333333333</v>
      </c>
      <c r="AM314" s="1189">
        <f t="shared" si="138"/>
        <v>31.541521212906069</v>
      </c>
      <c r="AN314" s="1189">
        <f t="shared" si="128"/>
        <v>6.25E-2</v>
      </c>
      <c r="AO314" s="1189">
        <f t="shared" si="140"/>
        <v>5.6415050000000004</v>
      </c>
      <c r="AP314" s="1189">
        <f t="shared" si="129"/>
        <v>6.0281616666666666</v>
      </c>
      <c r="AQ314" s="1189">
        <f t="shared" si="130"/>
        <v>7.0002499999999995E-2</v>
      </c>
      <c r="AR314" s="1193">
        <f t="shared" si="125"/>
        <v>8.2570467462703903</v>
      </c>
      <c r="AS314" s="1194">
        <f t="shared" si="139"/>
        <v>3.6775429365675976</v>
      </c>
    </row>
    <row r="315" spans="1:45" ht="11.1" customHeight="1">
      <c r="A315" s="1188" t="s">
        <v>10974</v>
      </c>
      <c r="B315" s="1188" t="s">
        <v>10936</v>
      </c>
      <c r="C315" s="1188" t="s">
        <v>10936</v>
      </c>
      <c r="D315" s="1188" t="s">
        <v>10936</v>
      </c>
      <c r="E315" s="1188" t="s">
        <v>10936</v>
      </c>
      <c r="F315" s="1188" t="s">
        <v>10936</v>
      </c>
      <c r="G315" s="1189">
        <v>9</v>
      </c>
      <c r="H315" s="1189">
        <v>3.25</v>
      </c>
      <c r="I315" s="1190">
        <f t="shared" si="131"/>
        <v>188.06812500000001</v>
      </c>
      <c r="J315" s="1191">
        <f t="shared" si="143"/>
        <v>63381.134024783649</v>
      </c>
      <c r="K315" s="1191">
        <f t="shared" si="144"/>
        <v>94960.536721119453</v>
      </c>
      <c r="L315" s="1191">
        <f t="shared" si="145"/>
        <v>1895712.6324289239</v>
      </c>
      <c r="M315" s="1190">
        <f t="shared" si="132"/>
        <v>3.0738347465029983</v>
      </c>
      <c r="N315" s="1190">
        <f t="shared" si="133"/>
        <v>2.8738434792767498</v>
      </c>
      <c r="O315" s="1190">
        <f t="shared" si="134"/>
        <v>0.43094902218080805</v>
      </c>
      <c r="P315" s="1192">
        <f t="shared" si="141"/>
        <v>94960.536721119453</v>
      </c>
      <c r="Q315" s="1192">
        <f t="shared" si="122"/>
        <v>63381.134024783649</v>
      </c>
      <c r="R315" s="1192">
        <f t="shared" si="123"/>
        <v>157998.61920740956</v>
      </c>
      <c r="S315" s="1192">
        <f t="shared" si="124"/>
        <v>98749.137004630975</v>
      </c>
      <c r="T315" s="1192">
        <f t="shared" si="142"/>
        <v>1895712.6324289239</v>
      </c>
      <c r="U315" s="1192">
        <f t="shared" si="135"/>
        <v>3862071.480445826</v>
      </c>
      <c r="V315" s="1189">
        <v>100000</v>
      </c>
      <c r="W315" s="1189">
        <v>62500</v>
      </c>
      <c r="X315" s="1189">
        <v>6.1890000000000001</v>
      </c>
      <c r="Y315" s="1189">
        <v>2</v>
      </c>
      <c r="Z315" s="1189">
        <v>5</v>
      </c>
      <c r="AA315" s="1189">
        <v>0.216005</v>
      </c>
      <c r="AB315" s="1189">
        <v>3.7999999999999999E-2</v>
      </c>
      <c r="AC315" s="1189">
        <v>6.453125</v>
      </c>
      <c r="AD315" s="1189">
        <v>0.25</v>
      </c>
      <c r="AE315" s="1189">
        <v>30</v>
      </c>
      <c r="AF315" s="1193">
        <v>5.890625</v>
      </c>
      <c r="AG315" s="1193">
        <v>5.6875</v>
      </c>
      <c r="AH315" s="1189">
        <f t="shared" si="126"/>
        <v>2.9122083333333331</v>
      </c>
      <c r="AI315" s="1189">
        <f t="shared" si="136"/>
        <v>3.86328125</v>
      </c>
      <c r="AJ315" s="1189">
        <f t="shared" si="137"/>
        <v>20.244606119919851</v>
      </c>
      <c r="AK315" s="1189">
        <f t="shared" si="146"/>
        <v>18.957126324289238</v>
      </c>
      <c r="AL315" s="1189">
        <f t="shared" si="127"/>
        <v>0.16083833333333333</v>
      </c>
      <c r="AM315" s="1189">
        <f t="shared" si="138"/>
        <v>31.541521212906069</v>
      </c>
      <c r="AN315" s="1189">
        <f t="shared" si="128"/>
        <v>6.25E-2</v>
      </c>
      <c r="AO315" s="1189">
        <f t="shared" si="140"/>
        <v>5.6415050000000004</v>
      </c>
      <c r="AP315" s="1189">
        <f t="shared" si="129"/>
        <v>6.0281616666666666</v>
      </c>
      <c r="AQ315" s="1189">
        <f t="shared" si="130"/>
        <v>7.0002499999999995E-2</v>
      </c>
      <c r="AR315" s="1193">
        <f t="shared" si="125"/>
        <v>8.1618821953085341</v>
      </c>
      <c r="AS315" s="1194">
        <f t="shared" si="139"/>
        <v>3.6537517988271335</v>
      </c>
    </row>
    <row r="316" spans="1:45" ht="11.1" customHeight="1">
      <c r="A316" s="1188" t="s">
        <v>10974</v>
      </c>
      <c r="B316" s="1188" t="s">
        <v>10936</v>
      </c>
      <c r="C316" s="1188" t="s">
        <v>10936</v>
      </c>
      <c r="D316" s="1188" t="s">
        <v>10936</v>
      </c>
      <c r="E316" s="1188" t="s">
        <v>10936</v>
      </c>
      <c r="F316" s="1188" t="s">
        <v>10936</v>
      </c>
      <c r="G316" s="1189">
        <v>9</v>
      </c>
      <c r="H316" s="1189">
        <v>3.5</v>
      </c>
      <c r="I316" s="1190">
        <f t="shared" si="131"/>
        <v>183.5625</v>
      </c>
      <c r="J316" s="1191">
        <f t="shared" si="143"/>
        <v>59026.705932213685</v>
      </c>
      <c r="K316" s="1191">
        <f t="shared" si="144"/>
        <v>88015.776670991385</v>
      </c>
      <c r="L316" s="1191">
        <f t="shared" si="145"/>
        <v>1763176.6923556046</v>
      </c>
      <c r="M316" s="1190">
        <f t="shared" si="132"/>
        <v>3.1749339290908507</v>
      </c>
      <c r="N316" s="1190">
        <f t="shared" si="133"/>
        <v>2.8049936354963836</v>
      </c>
      <c r="O316" s="1190">
        <f t="shared" si="134"/>
        <v>0.49979886596117379</v>
      </c>
      <c r="P316" s="1192">
        <f t="shared" si="141"/>
        <v>88015.776670991385</v>
      </c>
      <c r="Q316" s="1192">
        <f t="shared" si="122"/>
        <v>59026.705932213685</v>
      </c>
      <c r="R316" s="1192">
        <f t="shared" si="123"/>
        <v>157451.68927054832</v>
      </c>
      <c r="S316" s="1192">
        <f t="shared" si="124"/>
        <v>98407.305794092696</v>
      </c>
      <c r="T316" s="1192">
        <f t="shared" si="142"/>
        <v>1763176.6923556046</v>
      </c>
      <c r="U316" s="1192">
        <f t="shared" si="135"/>
        <v>3862071.480445826</v>
      </c>
      <c r="V316" s="1189">
        <v>100000</v>
      </c>
      <c r="W316" s="1189">
        <v>62500</v>
      </c>
      <c r="X316" s="1189">
        <v>6.1890000000000001</v>
      </c>
      <c r="Y316" s="1189">
        <v>2</v>
      </c>
      <c r="Z316" s="1189">
        <v>5</v>
      </c>
      <c r="AA316" s="1189">
        <v>0.216005</v>
      </c>
      <c r="AB316" s="1189">
        <v>3.7999999999999999E-2</v>
      </c>
      <c r="AC316" s="1189">
        <v>6.453125</v>
      </c>
      <c r="AD316" s="1189">
        <v>0.25</v>
      </c>
      <c r="AE316" s="1189">
        <v>30</v>
      </c>
      <c r="AF316" s="1193">
        <v>5.890625</v>
      </c>
      <c r="AG316" s="1193">
        <v>5.6875</v>
      </c>
      <c r="AH316" s="1189">
        <f t="shared" si="126"/>
        <v>2.9122083333333331</v>
      </c>
      <c r="AI316" s="1189">
        <f t="shared" si="136"/>
        <v>3.86328125</v>
      </c>
      <c r="AJ316" s="1189">
        <f t="shared" si="137"/>
        <v>18.91924671918666</v>
      </c>
      <c r="AK316" s="1189">
        <f t="shared" si="146"/>
        <v>17.631766923556047</v>
      </c>
      <c r="AL316" s="1189">
        <f t="shared" si="127"/>
        <v>0.16083833333333333</v>
      </c>
      <c r="AM316" s="1189">
        <f t="shared" si="138"/>
        <v>31.541521212906069</v>
      </c>
      <c r="AN316" s="1189">
        <f t="shared" si="128"/>
        <v>6.25E-2</v>
      </c>
      <c r="AO316" s="1189">
        <f t="shared" si="140"/>
        <v>5.6415050000000004</v>
      </c>
      <c r="AP316" s="1189">
        <f t="shared" si="129"/>
        <v>6.0281616666666666</v>
      </c>
      <c r="AQ316" s="1189">
        <f t="shared" si="130"/>
        <v>7.0002499999999995E-2</v>
      </c>
      <c r="AR316" s="1193">
        <f t="shared" si="125"/>
        <v>8.0578422031021706</v>
      </c>
      <c r="AS316" s="1194">
        <f t="shared" si="139"/>
        <v>3.6277418007755426</v>
      </c>
    </row>
    <row r="317" spans="1:45" ht="11.1" customHeight="1">
      <c r="A317" s="1188" t="s">
        <v>10974</v>
      </c>
      <c r="B317" s="1188" t="s">
        <v>10936</v>
      </c>
      <c r="C317" s="1188" t="s">
        <v>10936</v>
      </c>
      <c r="D317" s="1188" t="s">
        <v>10936</v>
      </c>
      <c r="E317" s="1188" t="s">
        <v>10936</v>
      </c>
      <c r="F317" s="1188" t="s">
        <v>10936</v>
      </c>
      <c r="G317" s="1189">
        <v>9.25</v>
      </c>
      <c r="H317" s="1189">
        <v>2.5</v>
      </c>
      <c r="I317" s="1190">
        <f t="shared" si="131"/>
        <v>211.764375</v>
      </c>
      <c r="J317" s="1191">
        <f t="shared" si="143"/>
        <v>74625.261538114733</v>
      </c>
      <c r="K317" s="1191">
        <f t="shared" si="144"/>
        <v>112895.3407629068</v>
      </c>
      <c r="L317" s="1191">
        <f t="shared" si="145"/>
        <v>2234415.5903940736</v>
      </c>
      <c r="M317" s="1190">
        <f t="shared" si="132"/>
        <v>3.2080189805039141</v>
      </c>
      <c r="N317" s="1190">
        <f t="shared" si="133"/>
        <v>3.2359426576771915</v>
      </c>
      <c r="O317" s="1190">
        <f t="shared" si="134"/>
        <v>0.25499942140876219</v>
      </c>
      <c r="P317" s="1192">
        <f t="shared" si="141"/>
        <v>112895.3407629068</v>
      </c>
      <c r="Q317" s="1192">
        <f t="shared" si="122"/>
        <v>74625.261538114733</v>
      </c>
      <c r="R317" s="1192">
        <f t="shared" si="123"/>
        <v>177470.90601456762</v>
      </c>
      <c r="S317" s="1192">
        <f t="shared" si="124"/>
        <v>110919.31625910477</v>
      </c>
      <c r="T317" s="1192">
        <f t="shared" si="142"/>
        <v>2234415.5903940736</v>
      </c>
      <c r="U317" s="1192">
        <f t="shared" si="135"/>
        <v>4220409.3924959125</v>
      </c>
      <c r="V317" s="1189">
        <v>100000</v>
      </c>
      <c r="W317" s="1189">
        <v>62500</v>
      </c>
      <c r="X317" s="1189">
        <v>6.1890000000000001</v>
      </c>
      <c r="Y317" s="1189">
        <v>2</v>
      </c>
      <c r="Z317" s="1189">
        <v>5</v>
      </c>
      <c r="AA317" s="1189">
        <v>0.216005</v>
      </c>
      <c r="AB317" s="1189">
        <v>3.7999999999999999E-2</v>
      </c>
      <c r="AC317" s="1189">
        <v>6.453125</v>
      </c>
      <c r="AD317" s="1189">
        <v>0.25</v>
      </c>
      <c r="AE317" s="1189">
        <v>30</v>
      </c>
      <c r="AF317" s="1193">
        <v>5.890625</v>
      </c>
      <c r="AG317" s="1193">
        <v>5.6875</v>
      </c>
      <c r="AH317" s="1189">
        <f t="shared" si="126"/>
        <v>2.9122083333333331</v>
      </c>
      <c r="AI317" s="1189">
        <f t="shared" si="136"/>
        <v>3.92578125</v>
      </c>
      <c r="AJ317" s="1189">
        <f t="shared" si="137"/>
        <v>23.631635699571348</v>
      </c>
      <c r="AK317" s="1189">
        <f t="shared" si="146"/>
        <v>22.344155903940734</v>
      </c>
      <c r="AL317" s="1189">
        <f t="shared" si="127"/>
        <v>0.16083833333333333</v>
      </c>
      <c r="AM317" s="1189">
        <f t="shared" si="138"/>
        <v>35.124900333406927</v>
      </c>
      <c r="AN317" s="1189">
        <f t="shared" si="128"/>
        <v>6.25E-2</v>
      </c>
      <c r="AO317" s="1189">
        <f t="shared" si="140"/>
        <v>5.6415050000000004</v>
      </c>
      <c r="AP317" s="1189">
        <f t="shared" si="129"/>
        <v>6.0281616666666666</v>
      </c>
      <c r="AQ317" s="1189">
        <f t="shared" si="130"/>
        <v>7.0002499999999995E-2</v>
      </c>
      <c r="AR317" s="1193">
        <f t="shared" si="125"/>
        <v>8.4219250157012464</v>
      </c>
      <c r="AS317" s="1194">
        <f t="shared" si="139"/>
        <v>3.7187625039253116</v>
      </c>
    </row>
    <row r="318" spans="1:45" ht="11.1" customHeight="1">
      <c r="A318" s="1188" t="s">
        <v>10974</v>
      </c>
      <c r="B318" s="1188" t="s">
        <v>10936</v>
      </c>
      <c r="C318" s="1188" t="s">
        <v>10936</v>
      </c>
      <c r="D318" s="1188" t="s">
        <v>10936</v>
      </c>
      <c r="E318" s="1188" t="s">
        <v>10936</v>
      </c>
      <c r="F318" s="1188" t="s">
        <v>10936</v>
      </c>
      <c r="G318" s="1189">
        <v>9.25</v>
      </c>
      <c r="H318" s="1189">
        <v>2.8125</v>
      </c>
      <c r="I318" s="1190">
        <f t="shared" si="131"/>
        <v>207.3317578125</v>
      </c>
      <c r="J318" s="1191">
        <f t="shared" si="143"/>
        <v>70277.194403175978</v>
      </c>
      <c r="K318" s="1191">
        <f t="shared" si="144"/>
        <v>105959.70790956446</v>
      </c>
      <c r="L318" s="1191">
        <f t="shared" si="145"/>
        <v>2104027.2234237939</v>
      </c>
      <c r="M318" s="1190">
        <f t="shared" si="132"/>
        <v>3.2679699825450612</v>
      </c>
      <c r="N318" s="1190">
        <f t="shared" si="133"/>
        <v>3.1682084363654894</v>
      </c>
      <c r="O318" s="1190">
        <f t="shared" si="134"/>
        <v>0.32273364272046462</v>
      </c>
      <c r="P318" s="1192">
        <f t="shared" si="141"/>
        <v>105959.70790956446</v>
      </c>
      <c r="Q318" s="1192">
        <f t="shared" ref="Q318:Q330" si="147">(W318*AJ318/12)*((AD318/2/PI())+((AH318*0.08)/COS(AE318*PI()/180))+(AS318*0.08))</f>
        <v>70277.194403175978</v>
      </c>
      <c r="R318" s="1192">
        <f t="shared" ref="R318:R330" si="148">V318*AM318*((AD318/PI())/2+AH318*0.08/COS(AE318*PI()/180)+AS318*0.08)/12</f>
        <v>176890.49543874222</v>
      </c>
      <c r="S318" s="1192">
        <f t="shared" ref="S318:S330" si="149">W318*AM318*((AD318/PI())/2+AH318*0.08/COS(AE318*PI()/180)+AS318*0.08)/12</f>
        <v>110556.5596492139</v>
      </c>
      <c r="T318" s="1192">
        <f t="shared" si="142"/>
        <v>2104027.2234237939</v>
      </c>
      <c r="U318" s="1192">
        <f t="shared" si="135"/>
        <v>4220409.3924959125</v>
      </c>
      <c r="V318" s="1189">
        <v>100000</v>
      </c>
      <c r="W318" s="1189">
        <v>62500</v>
      </c>
      <c r="X318" s="1189">
        <v>6.1890000000000001</v>
      </c>
      <c r="Y318" s="1189">
        <v>2</v>
      </c>
      <c r="Z318" s="1189">
        <v>5</v>
      </c>
      <c r="AA318" s="1189">
        <v>0.216005</v>
      </c>
      <c r="AB318" s="1189">
        <v>3.7999999999999999E-2</v>
      </c>
      <c r="AC318" s="1189">
        <v>6.453125</v>
      </c>
      <c r="AD318" s="1189">
        <v>0.25</v>
      </c>
      <c r="AE318" s="1189">
        <v>30</v>
      </c>
      <c r="AF318" s="1193">
        <v>5.890625</v>
      </c>
      <c r="AG318" s="1193">
        <v>5.6875</v>
      </c>
      <c r="AH318" s="1189">
        <f t="shared" si="126"/>
        <v>2.9122083333333331</v>
      </c>
      <c r="AI318" s="1189">
        <f t="shared" si="136"/>
        <v>3.92578125</v>
      </c>
      <c r="AJ318" s="1189">
        <f t="shared" si="137"/>
        <v>22.327752029868552</v>
      </c>
      <c r="AK318" s="1189">
        <f t="shared" si="146"/>
        <v>21.040272234237939</v>
      </c>
      <c r="AL318" s="1189">
        <f t="shared" si="127"/>
        <v>0.16083833333333333</v>
      </c>
      <c r="AM318" s="1189">
        <f t="shared" si="138"/>
        <v>35.124900333406927</v>
      </c>
      <c r="AN318" s="1189">
        <f t="shared" si="128"/>
        <v>6.25E-2</v>
      </c>
      <c r="AO318" s="1189">
        <f t="shared" si="140"/>
        <v>5.6415050000000004</v>
      </c>
      <c r="AP318" s="1189">
        <f t="shared" si="129"/>
        <v>6.0281616666666666</v>
      </c>
      <c r="AQ318" s="1189">
        <f t="shared" si="130"/>
        <v>7.0002499999999995E-2</v>
      </c>
      <c r="AR318" s="1193">
        <f t="shared" ref="AR318:AR330" si="150">SQRT(4/PI()*AJ318+(AC318-AN318)^2)</f>
        <v>8.3227798673336579</v>
      </c>
      <c r="AS318" s="1194">
        <f t="shared" si="139"/>
        <v>3.6939762168334145</v>
      </c>
    </row>
    <row r="319" spans="1:45" ht="11.1" customHeight="1">
      <c r="A319" s="1188" t="s">
        <v>10974</v>
      </c>
      <c r="B319" s="1188" t="s">
        <v>10936</v>
      </c>
      <c r="C319" s="1188" t="s">
        <v>10936</v>
      </c>
      <c r="D319" s="1188" t="s">
        <v>10936</v>
      </c>
      <c r="E319" s="1188" t="s">
        <v>10936</v>
      </c>
      <c r="F319" s="1188" t="s">
        <v>10936</v>
      </c>
      <c r="G319" s="1189">
        <v>9.25</v>
      </c>
      <c r="H319" s="1189">
        <v>3</v>
      </c>
      <c r="I319" s="1190">
        <f t="shared" si="131"/>
        <v>204.421875</v>
      </c>
      <c r="J319" s="1191">
        <f t="shared" si="143"/>
        <v>67436.011821712382</v>
      </c>
      <c r="K319" s="1191">
        <f t="shared" si="144"/>
        <v>101427.9207901015</v>
      </c>
      <c r="L319" s="1191">
        <f t="shared" si="145"/>
        <v>2018431.0954597753</v>
      </c>
      <c r="M319" s="1190">
        <f t="shared" si="132"/>
        <v>3.3165594514476666</v>
      </c>
      <c r="N319" s="1190">
        <f t="shared" si="133"/>
        <v>3.1237429122573364</v>
      </c>
      <c r="O319" s="1190">
        <f t="shared" si="134"/>
        <v>0.36719916682861747</v>
      </c>
      <c r="P319" s="1192">
        <f t="shared" si="141"/>
        <v>101427.9207901015</v>
      </c>
      <c r="Q319" s="1192">
        <f t="shared" si="147"/>
        <v>67436.011821712382</v>
      </c>
      <c r="R319" s="1192">
        <f t="shared" si="148"/>
        <v>176505.68388441706</v>
      </c>
      <c r="S319" s="1192">
        <f t="shared" si="149"/>
        <v>110316.05242776066</v>
      </c>
      <c r="T319" s="1192">
        <f t="shared" si="142"/>
        <v>2018431.0954597753</v>
      </c>
      <c r="U319" s="1192">
        <f t="shared" si="135"/>
        <v>4220409.3924959125</v>
      </c>
      <c r="V319" s="1189">
        <v>100000</v>
      </c>
      <c r="W319" s="1189">
        <v>62500</v>
      </c>
      <c r="X319" s="1189">
        <v>6.1890000000000001</v>
      </c>
      <c r="Y319" s="1189">
        <v>2</v>
      </c>
      <c r="Z319" s="1189">
        <v>5</v>
      </c>
      <c r="AA319" s="1189">
        <v>0.216005</v>
      </c>
      <c r="AB319" s="1189">
        <v>3.7999999999999999E-2</v>
      </c>
      <c r="AC319" s="1189">
        <v>6.453125</v>
      </c>
      <c r="AD319" s="1189">
        <v>0.25</v>
      </c>
      <c r="AE319" s="1189">
        <v>30</v>
      </c>
      <c r="AF319" s="1193">
        <v>5.890625</v>
      </c>
      <c r="AG319" s="1193">
        <v>5.6875</v>
      </c>
      <c r="AH319" s="1189">
        <f t="shared" si="126"/>
        <v>2.9122083333333331</v>
      </c>
      <c r="AI319" s="1189">
        <f t="shared" si="136"/>
        <v>3.92578125</v>
      </c>
      <c r="AJ319" s="1189">
        <f t="shared" si="137"/>
        <v>21.471790750228365</v>
      </c>
      <c r="AK319" s="1189">
        <f t="shared" si="146"/>
        <v>20.184310954597752</v>
      </c>
      <c r="AL319" s="1189">
        <f t="shared" si="127"/>
        <v>0.16083833333333333</v>
      </c>
      <c r="AM319" s="1189">
        <f t="shared" si="138"/>
        <v>35.124900333406927</v>
      </c>
      <c r="AN319" s="1189">
        <f t="shared" si="128"/>
        <v>6.25E-2</v>
      </c>
      <c r="AO319" s="1189">
        <f t="shared" si="140"/>
        <v>5.6415050000000004</v>
      </c>
      <c r="AP319" s="1189">
        <f t="shared" si="129"/>
        <v>6.0281616666666666</v>
      </c>
      <c r="AQ319" s="1189">
        <f t="shared" si="130"/>
        <v>7.0002499999999995E-2</v>
      </c>
      <c r="AR319" s="1193">
        <f t="shared" si="150"/>
        <v>8.2570467462703903</v>
      </c>
      <c r="AS319" s="1194">
        <f t="shared" si="139"/>
        <v>3.6775429365675976</v>
      </c>
    </row>
    <row r="320" spans="1:45" ht="11.1" customHeight="1">
      <c r="A320" s="1188" t="s">
        <v>10974</v>
      </c>
      <c r="B320" s="1188" t="s">
        <v>10936</v>
      </c>
      <c r="C320" s="1188" t="s">
        <v>10936</v>
      </c>
      <c r="D320" s="1188" t="s">
        <v>10936</v>
      </c>
      <c r="E320" s="1188" t="s">
        <v>10936</v>
      </c>
      <c r="F320" s="1188" t="s">
        <v>10936</v>
      </c>
      <c r="G320" s="1189">
        <v>9.25</v>
      </c>
      <c r="H320" s="1189">
        <v>3.25</v>
      </c>
      <c r="I320" s="1190">
        <f t="shared" si="131"/>
        <v>200.25</v>
      </c>
      <c r="J320" s="1191">
        <f t="shared" si="143"/>
        <v>63381.134024783649</v>
      </c>
      <c r="K320" s="1191">
        <f t="shared" si="144"/>
        <v>94960.536721119453</v>
      </c>
      <c r="L320" s="1191">
        <f t="shared" si="145"/>
        <v>1895712.6324289239</v>
      </c>
      <c r="M320" s="1190">
        <f t="shared" si="132"/>
        <v>3.4004143536088525</v>
      </c>
      <c r="N320" s="1190">
        <f t="shared" si="133"/>
        <v>3.0599930569051459</v>
      </c>
      <c r="O320" s="1190">
        <f t="shared" si="134"/>
        <v>0.43094902218080805</v>
      </c>
      <c r="P320" s="1192">
        <f t="shared" si="141"/>
        <v>94960.536721119453</v>
      </c>
      <c r="Q320" s="1192">
        <f t="shared" si="147"/>
        <v>63381.134024783649</v>
      </c>
      <c r="R320" s="1192">
        <f t="shared" si="148"/>
        <v>175948.57632311562</v>
      </c>
      <c r="S320" s="1192">
        <f t="shared" si="149"/>
        <v>109967.86020194726</v>
      </c>
      <c r="T320" s="1192">
        <f t="shared" si="142"/>
        <v>1895712.6324289239</v>
      </c>
      <c r="U320" s="1192">
        <f t="shared" si="135"/>
        <v>4220409.3924959125</v>
      </c>
      <c r="V320" s="1189">
        <v>100000</v>
      </c>
      <c r="W320" s="1189">
        <v>62500</v>
      </c>
      <c r="X320" s="1189">
        <v>6.1890000000000001</v>
      </c>
      <c r="Y320" s="1189">
        <v>2</v>
      </c>
      <c r="Z320" s="1189">
        <v>5</v>
      </c>
      <c r="AA320" s="1189">
        <v>0.216005</v>
      </c>
      <c r="AB320" s="1189">
        <v>3.7999999999999999E-2</v>
      </c>
      <c r="AC320" s="1189">
        <v>6.453125</v>
      </c>
      <c r="AD320" s="1189">
        <v>0.25</v>
      </c>
      <c r="AE320" s="1189">
        <v>30</v>
      </c>
      <c r="AF320" s="1193">
        <v>5.890625</v>
      </c>
      <c r="AG320" s="1193">
        <v>5.6875</v>
      </c>
      <c r="AH320" s="1189">
        <f t="shared" si="126"/>
        <v>2.9122083333333331</v>
      </c>
      <c r="AI320" s="1189">
        <f t="shared" si="136"/>
        <v>3.92578125</v>
      </c>
      <c r="AJ320" s="1189">
        <f t="shared" si="137"/>
        <v>20.244606119919851</v>
      </c>
      <c r="AK320" s="1189">
        <f t="shared" si="146"/>
        <v>18.957126324289238</v>
      </c>
      <c r="AL320" s="1189">
        <f t="shared" si="127"/>
        <v>0.16083833333333333</v>
      </c>
      <c r="AM320" s="1189">
        <f t="shared" si="138"/>
        <v>35.124900333406927</v>
      </c>
      <c r="AN320" s="1189">
        <f t="shared" si="128"/>
        <v>6.25E-2</v>
      </c>
      <c r="AO320" s="1189">
        <f t="shared" si="140"/>
        <v>5.6415050000000004</v>
      </c>
      <c r="AP320" s="1189">
        <f t="shared" si="129"/>
        <v>6.0281616666666666</v>
      </c>
      <c r="AQ320" s="1189">
        <f t="shared" si="130"/>
        <v>7.0002499999999995E-2</v>
      </c>
      <c r="AR320" s="1193">
        <f t="shared" si="150"/>
        <v>8.1618821953085341</v>
      </c>
      <c r="AS320" s="1194">
        <f t="shared" si="139"/>
        <v>3.6537517988271335</v>
      </c>
    </row>
    <row r="321" spans="1:45" ht="11.1" customHeight="1">
      <c r="A321" s="1188" t="s">
        <v>10974</v>
      </c>
      <c r="B321" s="1188" t="s">
        <v>10936</v>
      </c>
      <c r="C321" s="1188" t="s">
        <v>10936</v>
      </c>
      <c r="D321" s="1188" t="s">
        <v>10936</v>
      </c>
      <c r="E321" s="1188" t="s">
        <v>10936</v>
      </c>
      <c r="F321" s="1188" t="s">
        <v>10936</v>
      </c>
      <c r="G321" s="1189">
        <v>9.25</v>
      </c>
      <c r="H321" s="1189">
        <v>3.5</v>
      </c>
      <c r="I321" s="1190">
        <f t="shared" si="131"/>
        <v>195.74437499999999</v>
      </c>
      <c r="J321" s="1191">
        <f t="shared" si="143"/>
        <v>59026.705932213685</v>
      </c>
      <c r="K321" s="1191">
        <f t="shared" si="144"/>
        <v>88015.776670991385</v>
      </c>
      <c r="L321" s="1191">
        <f t="shared" si="145"/>
        <v>1763176.6923556046</v>
      </c>
      <c r="M321" s="1190">
        <f t="shared" si="132"/>
        <v>3.5122548199842694</v>
      </c>
      <c r="N321" s="1190">
        <f t="shared" si="133"/>
        <v>2.9911432131247802</v>
      </c>
      <c r="O321" s="1190">
        <f t="shared" si="134"/>
        <v>0.49979886596117379</v>
      </c>
      <c r="P321" s="1192">
        <f t="shared" si="141"/>
        <v>88015.776670991385</v>
      </c>
      <c r="Q321" s="1192">
        <f t="shared" si="147"/>
        <v>59026.705932213685</v>
      </c>
      <c r="R321" s="1192">
        <f t="shared" si="148"/>
        <v>175339.51059695947</v>
      </c>
      <c r="S321" s="1192">
        <f t="shared" si="149"/>
        <v>109587.19412309967</v>
      </c>
      <c r="T321" s="1192">
        <f t="shared" si="142"/>
        <v>1763176.6923556046</v>
      </c>
      <c r="U321" s="1192">
        <f t="shared" si="135"/>
        <v>4220409.3924959125</v>
      </c>
      <c r="V321" s="1189">
        <v>100000</v>
      </c>
      <c r="W321" s="1189">
        <v>62500</v>
      </c>
      <c r="X321" s="1189">
        <v>6.1890000000000001</v>
      </c>
      <c r="Y321" s="1189">
        <v>2</v>
      </c>
      <c r="Z321" s="1189">
        <v>5</v>
      </c>
      <c r="AA321" s="1189">
        <v>0.216005</v>
      </c>
      <c r="AB321" s="1189">
        <v>3.7999999999999999E-2</v>
      </c>
      <c r="AC321" s="1189">
        <v>6.453125</v>
      </c>
      <c r="AD321" s="1189">
        <v>0.25</v>
      </c>
      <c r="AE321" s="1189">
        <v>30</v>
      </c>
      <c r="AF321" s="1193">
        <v>5.890625</v>
      </c>
      <c r="AG321" s="1193">
        <v>5.6875</v>
      </c>
      <c r="AH321" s="1189">
        <f t="shared" ref="AH321:AH333" si="151">(X321+(X321-(Z321-0.625)*Y321/12))/4</f>
        <v>2.9122083333333331</v>
      </c>
      <c r="AI321" s="1189">
        <f t="shared" si="136"/>
        <v>3.92578125</v>
      </c>
      <c r="AJ321" s="1189">
        <f t="shared" si="137"/>
        <v>18.91924671918666</v>
      </c>
      <c r="AK321" s="1189">
        <f t="shared" si="146"/>
        <v>17.631766923556047</v>
      </c>
      <c r="AL321" s="1189">
        <f t="shared" ref="AL321:AL333" si="152">2*((AA321/2)-AB321)+Y321/8/12</f>
        <v>0.16083833333333333</v>
      </c>
      <c r="AM321" s="1189">
        <f t="shared" si="138"/>
        <v>35.124900333406927</v>
      </c>
      <c r="AN321" s="1189">
        <f t="shared" ref="AN321:AN333" si="153">Y321*3/8/12</f>
        <v>6.25E-2</v>
      </c>
      <c r="AO321" s="1189">
        <f t="shared" si="140"/>
        <v>5.6415050000000004</v>
      </c>
      <c r="AP321" s="1189">
        <f t="shared" ref="AP321:AP333" si="154">X321-2*AQ321-Y321/8/12</f>
        <v>6.0281616666666666</v>
      </c>
      <c r="AQ321" s="1189">
        <f t="shared" ref="AQ321:AQ333" si="155">AA321/2-AB321</f>
        <v>7.0002499999999995E-2</v>
      </c>
      <c r="AR321" s="1193">
        <f t="shared" si="150"/>
        <v>8.0578422031021706</v>
      </c>
      <c r="AS321" s="1194">
        <f t="shared" si="139"/>
        <v>3.6277418007755426</v>
      </c>
    </row>
    <row r="322" spans="1:45" ht="11.1" customHeight="1">
      <c r="A322" s="1196" t="s">
        <v>10975</v>
      </c>
      <c r="B322" s="1196" t="s">
        <v>10936</v>
      </c>
      <c r="C322" s="1196" t="s">
        <v>10936</v>
      </c>
      <c r="D322" s="1196" t="s">
        <v>10936</v>
      </c>
      <c r="E322" s="1196" t="s">
        <v>10936</v>
      </c>
      <c r="F322" s="1196" t="s">
        <v>10936</v>
      </c>
      <c r="G322" s="1189">
        <v>8.375</v>
      </c>
      <c r="H322" s="1189">
        <v>5.5</v>
      </c>
      <c r="I322" s="1190">
        <f t="shared" ref="I322:I385" si="156">(G322^2-H322^2)*2.67</f>
        <v>106.50796875</v>
      </c>
      <c r="J322" s="1191">
        <f t="shared" si="143"/>
        <v>21360.024085924117</v>
      </c>
      <c r="K322" s="1191">
        <f t="shared" si="144"/>
        <v>34176.038537478591</v>
      </c>
      <c r="L322" s="1191">
        <f t="shared" si="145"/>
        <v>1421252.3747358951</v>
      </c>
      <c r="M322" s="1190">
        <f t="shared" ref="M322:M385" si="157">((G322^4-AO322^4)/G322)/((AP322^4-H322^4)/AP322)</f>
        <v>1.5231652769605282</v>
      </c>
      <c r="N322" s="1190">
        <f t="shared" ref="N322:N385" si="158">(PI()/4*(G322^2-H322^2)/144*1)*7.48052</f>
        <v>1.6275338071414245</v>
      </c>
      <c r="O322" s="1190">
        <f t="shared" ref="O322:O385" si="159">(PI()/4*(H322)^2/144*1)*7.48052</f>
        <v>1.2341971996184089</v>
      </c>
      <c r="P322" s="1192">
        <f t="shared" si="141"/>
        <v>42383.960252923018</v>
      </c>
      <c r="Q322" s="1192">
        <f t="shared" si="147"/>
        <v>29307.097944174886</v>
      </c>
      <c r="R322" s="1192">
        <f t="shared" si="148"/>
        <v>34176.038537478591</v>
      </c>
      <c r="S322" s="1192">
        <f t="shared" si="149"/>
        <v>21360.024085924117</v>
      </c>
      <c r="T322" s="1192">
        <f t="shared" si="142"/>
        <v>1421252.3747358951</v>
      </c>
      <c r="U322" s="1192">
        <f t="shared" ref="U322:U385" si="160">V322*(PI()*(G322/2)^2-(PI()*(AO322/2)^2))</f>
        <v>1979489.7055461328</v>
      </c>
      <c r="V322" s="1189">
        <v>100000</v>
      </c>
      <c r="W322" s="1189">
        <v>62500</v>
      </c>
      <c r="X322" s="1189">
        <v>7.2510000000000003</v>
      </c>
      <c r="Y322" s="1189">
        <v>2</v>
      </c>
      <c r="Z322" s="1189">
        <v>5</v>
      </c>
      <c r="AA322" s="1189">
        <v>0.216005</v>
      </c>
      <c r="AB322" s="1189">
        <v>3.7999999999999999E-2</v>
      </c>
      <c r="AC322" s="1189">
        <v>7.515625</v>
      </c>
      <c r="AD322" s="1189">
        <v>0.25</v>
      </c>
      <c r="AE322" s="1189">
        <v>30</v>
      </c>
      <c r="AF322" s="1193">
        <v>6.953125</v>
      </c>
      <c r="AG322" s="1193">
        <v>6.75</v>
      </c>
      <c r="AH322" s="1189">
        <f t="shared" si="151"/>
        <v>3.4432083333333336</v>
      </c>
      <c r="AI322" s="1189">
        <f t="shared" ref="AI322:AI385" si="161">(G322+AC322)/4</f>
        <v>3.97265625</v>
      </c>
      <c r="AJ322" s="1189">
        <f t="shared" ref="AJ322:AJ385" si="162">PI()*((X322-AL322)^2-H322^2)/4</f>
        <v>15.723979468163428</v>
      </c>
      <c r="AK322" s="1189">
        <f t="shared" si="146"/>
        <v>14.212523747358951</v>
      </c>
      <c r="AL322" s="1189">
        <f t="shared" si="152"/>
        <v>0.16083833333333333</v>
      </c>
      <c r="AM322" s="1189">
        <f t="shared" ref="AM322:AM385" si="163">PI()*(G322^2-(AC322-AN322)^2)/4</f>
        <v>11.46017871869514</v>
      </c>
      <c r="AN322" s="1189">
        <f t="shared" si="153"/>
        <v>6.25E-2</v>
      </c>
      <c r="AO322" s="1189">
        <f t="shared" si="140"/>
        <v>6.7035050000000007</v>
      </c>
      <c r="AP322" s="1189">
        <f t="shared" si="154"/>
        <v>7.0901616666666669</v>
      </c>
      <c r="AQ322" s="1189">
        <f t="shared" si="155"/>
        <v>7.0002499999999995E-2</v>
      </c>
      <c r="AR322" s="1193">
        <f t="shared" si="150"/>
        <v>8.69306992523898</v>
      </c>
    </row>
    <row r="323" spans="1:45" ht="11.1" customHeight="1">
      <c r="A323" s="1196" t="s">
        <v>10975</v>
      </c>
      <c r="B323" s="1196" t="s">
        <v>10936</v>
      </c>
      <c r="C323" s="1196" t="s">
        <v>10936</v>
      </c>
      <c r="D323" s="1196" t="s">
        <v>10936</v>
      </c>
      <c r="E323" s="1196" t="s">
        <v>10936</v>
      </c>
      <c r="F323" s="1196" t="s">
        <v>10936</v>
      </c>
      <c r="G323" s="1189">
        <v>8.375</v>
      </c>
      <c r="H323" s="1189">
        <v>5.75</v>
      </c>
      <c r="I323" s="1190">
        <f t="shared" si="156"/>
        <v>98.998593749999998</v>
      </c>
      <c r="J323" s="1191">
        <f t="shared" si="143"/>
        <v>21360.024085924117</v>
      </c>
      <c r="K323" s="1191">
        <f t="shared" si="144"/>
        <v>34176.038537478591</v>
      </c>
      <c r="L323" s="1191">
        <f t="shared" si="145"/>
        <v>1200359.1412803628</v>
      </c>
      <c r="M323" s="1190">
        <f t="shared" si="157"/>
        <v>1.7123059303318418</v>
      </c>
      <c r="N323" s="1190">
        <f t="shared" si="158"/>
        <v>1.5127840675074815</v>
      </c>
      <c r="O323" s="1190">
        <f t="shared" si="159"/>
        <v>1.3489469392523517</v>
      </c>
      <c r="P323" s="1192">
        <f>(V323*AK323/12)*((AD323/2/PI())+((AH323*0.08)/COS(AE323*PI()/180))+(AS323*0.08))</f>
        <v>35796.579859867437</v>
      </c>
      <c r="Q323" s="1192">
        <f>(W323*AJ323/12)*((AD323/2/PI())+((AH323*0.08)/COS(AE323*PI()/180))+(AS323*0.08))</f>
        <v>25189.985198515136</v>
      </c>
      <c r="R323" s="1192">
        <f>V323*AM323*((AD323/PI())/2+AH323*0.08/COS(AE323*PI()/180)+AS323*0.08)/12</f>
        <v>34176.038537478591</v>
      </c>
      <c r="S323" s="1192">
        <f>W323*AM323*((AD323/PI())/2+AH323*0.08/COS(AE323*PI()/180)+AS323*0.08)/12</f>
        <v>21360.024085924117</v>
      </c>
      <c r="T323" s="1192">
        <f>V323*AK323</f>
        <v>1200359.1412803628</v>
      </c>
      <c r="U323" s="1192">
        <f t="shared" si="160"/>
        <v>1979489.7055461328</v>
      </c>
      <c r="V323" s="1189">
        <v>100000</v>
      </c>
      <c r="W323" s="1189">
        <v>62500</v>
      </c>
      <c r="X323" s="1189">
        <v>7.2510000000000003</v>
      </c>
      <c r="Y323" s="1189">
        <v>2</v>
      </c>
      <c r="Z323" s="1189">
        <v>5</v>
      </c>
      <c r="AA323" s="1189">
        <v>0.216005</v>
      </c>
      <c r="AB323" s="1189">
        <v>3.7999999999999999E-2</v>
      </c>
      <c r="AC323" s="1189">
        <v>7.515625</v>
      </c>
      <c r="AD323" s="1189">
        <v>0.25</v>
      </c>
      <c r="AE323" s="1189">
        <v>30</v>
      </c>
      <c r="AF323" s="1193">
        <v>6.953125</v>
      </c>
      <c r="AG323" s="1193">
        <v>6.75</v>
      </c>
      <c r="AH323" s="1189">
        <f t="shared" si="151"/>
        <v>3.4432083333333336</v>
      </c>
      <c r="AI323" s="1189">
        <f t="shared" si="161"/>
        <v>3.97265625</v>
      </c>
      <c r="AJ323" s="1189">
        <f t="shared" si="162"/>
        <v>13.515047133608103</v>
      </c>
      <c r="AK323" s="1189">
        <f t="shared" si="146"/>
        <v>12.003591412803628</v>
      </c>
      <c r="AL323" s="1189">
        <f t="shared" si="152"/>
        <v>0.16083833333333333</v>
      </c>
      <c r="AM323" s="1189">
        <f t="shared" si="163"/>
        <v>11.46017871869514</v>
      </c>
      <c r="AN323" s="1189">
        <f t="shared" si="153"/>
        <v>6.25E-2</v>
      </c>
      <c r="AO323" s="1189">
        <f>X323-(((Z323-0.625-AD323)*Y323)/12)+2*AQ323</f>
        <v>6.7035050000000007</v>
      </c>
      <c r="AP323" s="1189">
        <f t="shared" si="154"/>
        <v>7.0901616666666669</v>
      </c>
      <c r="AQ323" s="1189">
        <f t="shared" si="155"/>
        <v>7.0002499999999995E-2</v>
      </c>
      <c r="AR323" s="1193">
        <f>SQRT(4/PI()*AJ323+(AC323-AN323)^2)</f>
        <v>8.5297693242604424</v>
      </c>
    </row>
    <row r="324" spans="1:45" ht="11.1" customHeight="1">
      <c r="A324" s="1196" t="s">
        <v>10975</v>
      </c>
      <c r="B324" s="1196" t="s">
        <v>10936</v>
      </c>
      <c r="C324" s="1196" t="s">
        <v>10936</v>
      </c>
      <c r="D324" s="1196" t="s">
        <v>10936</v>
      </c>
      <c r="E324" s="1196" t="s">
        <v>10936</v>
      </c>
      <c r="F324" s="1196" t="s">
        <v>10936</v>
      </c>
      <c r="G324" s="1189">
        <v>8.375</v>
      </c>
      <c r="H324" s="1189">
        <v>5.90625</v>
      </c>
      <c r="I324" s="1190">
        <f t="shared" si="156"/>
        <v>94.135751953124995</v>
      </c>
      <c r="J324" s="1191">
        <f t="shared" si="143"/>
        <v>21360.024085924117</v>
      </c>
      <c r="K324" s="1191">
        <f t="shared" si="144"/>
        <v>31530.793598392196</v>
      </c>
      <c r="L324" s="1191">
        <f t="shared" si="145"/>
        <v>1057315.4328100267</v>
      </c>
      <c r="M324" s="1190">
        <f t="shared" si="157"/>
        <v>1.8740309617208539</v>
      </c>
      <c r="N324" s="1190">
        <f t="shared" si="158"/>
        <v>1.4384756423625844</v>
      </c>
      <c r="O324" s="1190">
        <f t="shared" si="159"/>
        <v>1.423255364397249</v>
      </c>
      <c r="P324" s="1192">
        <f>(V324*AK324/12)*((AD324/2/PI())+((AH324*0.08)/COS(AE324*PI()/180))+(AS324*0.08))</f>
        <v>31530.793598392196</v>
      </c>
      <c r="Q324" s="1192">
        <f>(W324*AJ324/12)*((AD324/2/PI())+((AH324*0.08)/COS(AE324*PI()/180))+(AS324*0.08))</f>
        <v>22523.86878509312</v>
      </c>
      <c r="R324" s="1192">
        <f>V324*AM324*((AD324/PI())/2+AH324*0.08/COS(AE324*PI()/180)+AS324*0.08)/12</f>
        <v>34176.038537478591</v>
      </c>
      <c r="S324" s="1192">
        <f>W324*AM324*((AD324/PI())/2+AH324*0.08/COS(AE324*PI()/180)+AS324*0.08)/12</f>
        <v>21360.024085924117</v>
      </c>
      <c r="T324" s="1192">
        <f>V324*AK324</f>
        <v>1057315.4328100267</v>
      </c>
      <c r="U324" s="1192">
        <f t="shared" si="160"/>
        <v>1979489.7055461328</v>
      </c>
      <c r="V324" s="1189">
        <v>100000</v>
      </c>
      <c r="W324" s="1189">
        <v>62500</v>
      </c>
      <c r="X324" s="1189">
        <v>7.2510000000000003</v>
      </c>
      <c r="Y324" s="1189">
        <v>2</v>
      </c>
      <c r="Z324" s="1189">
        <v>5</v>
      </c>
      <c r="AA324" s="1189">
        <v>0.216005</v>
      </c>
      <c r="AB324" s="1189">
        <v>3.7999999999999999E-2</v>
      </c>
      <c r="AC324" s="1189">
        <v>7.515625</v>
      </c>
      <c r="AD324" s="1189">
        <v>0.25</v>
      </c>
      <c r="AE324" s="1189">
        <v>30</v>
      </c>
      <c r="AF324" s="1193">
        <v>6.953125</v>
      </c>
      <c r="AG324" s="1193">
        <v>6.75</v>
      </c>
      <c r="AH324" s="1189">
        <f t="shared" si="151"/>
        <v>3.4432083333333336</v>
      </c>
      <c r="AI324" s="1189">
        <f t="shared" si="161"/>
        <v>3.97265625</v>
      </c>
      <c r="AJ324" s="1189">
        <f t="shared" si="162"/>
        <v>12.084610048904743</v>
      </c>
      <c r="AK324" s="1189">
        <f t="shared" si="146"/>
        <v>10.573154328100268</v>
      </c>
      <c r="AL324" s="1189">
        <f t="shared" si="152"/>
        <v>0.16083833333333333</v>
      </c>
      <c r="AM324" s="1189">
        <f t="shared" si="163"/>
        <v>11.46017871869514</v>
      </c>
      <c r="AN324" s="1189">
        <f t="shared" si="153"/>
        <v>6.25E-2</v>
      </c>
      <c r="AO324" s="1189">
        <f>X324-(((Z324-0.625-AD324)*Y324)/12)+2*AQ324</f>
        <v>6.7035050000000007</v>
      </c>
      <c r="AP324" s="1189">
        <f t="shared" si="154"/>
        <v>7.0901616666666669</v>
      </c>
      <c r="AQ324" s="1189">
        <f t="shared" si="155"/>
        <v>7.0002499999999995E-2</v>
      </c>
      <c r="AR324" s="1193">
        <f>SQRT(4/PI()*AJ324+(AC324-AN324)^2)</f>
        <v>8.4223319610779086</v>
      </c>
    </row>
    <row r="325" spans="1:45" ht="11.1" customHeight="1">
      <c r="A325" s="1196" t="s">
        <v>10975</v>
      </c>
      <c r="B325" s="1196" t="s">
        <v>10936</v>
      </c>
      <c r="C325" s="1196" t="s">
        <v>10936</v>
      </c>
      <c r="D325" s="1196" t="s">
        <v>10936</v>
      </c>
      <c r="E325" s="1196" t="s">
        <v>10936</v>
      </c>
      <c r="F325" s="1196" t="s">
        <v>10936</v>
      </c>
      <c r="G325" s="1189">
        <v>8.5</v>
      </c>
      <c r="H325" s="1189">
        <v>5.25</v>
      </c>
      <c r="I325" s="1190">
        <f t="shared" si="156"/>
        <v>119.315625</v>
      </c>
      <c r="J325" s="1191">
        <f t="shared" si="143"/>
        <v>24447.858645168923</v>
      </c>
      <c r="K325" s="1191">
        <f t="shared" si="144"/>
        <v>39116.573832270275</v>
      </c>
      <c r="L325" s="1191">
        <f t="shared" si="145"/>
        <v>1632328.1311489595</v>
      </c>
      <c r="M325" s="1190">
        <f t="shared" si="157"/>
        <v>1.5105889618480892</v>
      </c>
      <c r="N325" s="1190">
        <f t="shared" si="158"/>
        <v>1.8232458630726496</v>
      </c>
      <c r="O325" s="1190">
        <f t="shared" si="159"/>
        <v>1.124547448412641</v>
      </c>
      <c r="P325" s="1192">
        <f>(V325*AK325/12)*((AD325/2/PI())+((AH325*0.08)/COS(AE325*PI()/180))+(AS325*0.08))</f>
        <v>48678.568184065036</v>
      </c>
      <c r="Q325" s="1192">
        <f>(W325*AJ325/12)*((AD325/2/PI())+((AH325*0.08)/COS(AE325*PI()/180))+(AS325*0.08))</f>
        <v>33241.227901138634</v>
      </c>
      <c r="R325" s="1192">
        <f>V325*AM325*((AD325/PI())/2+AH325*0.08/COS(AE325*PI()/180)+AS325*0.08)/12</f>
        <v>39116.573832270275</v>
      </c>
      <c r="S325" s="1192">
        <f>W325*AM325*((AD325/PI())/2+AH325*0.08/COS(AE325*PI()/180)+AS325*0.08)/12</f>
        <v>24447.858645168923</v>
      </c>
      <c r="T325" s="1192">
        <f>V325*AK325</f>
        <v>1632328.1311489595</v>
      </c>
      <c r="U325" s="1192">
        <f t="shared" si="160"/>
        <v>2145159.6306377817</v>
      </c>
      <c r="V325" s="1189">
        <v>100000</v>
      </c>
      <c r="W325" s="1189">
        <v>62500</v>
      </c>
      <c r="X325" s="1189">
        <v>7.2510000000000003</v>
      </c>
      <c r="Y325" s="1189">
        <v>2</v>
      </c>
      <c r="Z325" s="1189">
        <v>5</v>
      </c>
      <c r="AA325" s="1189">
        <v>0.216005</v>
      </c>
      <c r="AB325" s="1189">
        <v>3.7999999999999999E-2</v>
      </c>
      <c r="AC325" s="1189">
        <v>7.515625</v>
      </c>
      <c r="AD325" s="1189">
        <v>0.25</v>
      </c>
      <c r="AE325" s="1189">
        <v>30</v>
      </c>
      <c r="AF325" s="1193">
        <v>6.953125</v>
      </c>
      <c r="AG325" s="1193">
        <v>6.75</v>
      </c>
      <c r="AH325" s="1189">
        <f t="shared" si="151"/>
        <v>3.4432083333333336</v>
      </c>
      <c r="AI325" s="1189">
        <f t="shared" si="161"/>
        <v>4.00390625</v>
      </c>
      <c r="AJ325" s="1189">
        <f t="shared" si="162"/>
        <v>17.834737032294068</v>
      </c>
      <c r="AK325" s="1189">
        <f t="shared" si="146"/>
        <v>16.323281311489595</v>
      </c>
      <c r="AL325" s="1189">
        <f t="shared" si="152"/>
        <v>0.16083833333333333</v>
      </c>
      <c r="AM325" s="1189">
        <f t="shared" si="163"/>
        <v>13.116877969611632</v>
      </c>
      <c r="AN325" s="1189">
        <f t="shared" si="153"/>
        <v>6.25E-2</v>
      </c>
      <c r="AO325" s="1189">
        <f>X325-(((Z325-0.625-AD325)*Y325)/12)+2*AQ325</f>
        <v>6.7035050000000007</v>
      </c>
      <c r="AP325" s="1189">
        <f t="shared" si="154"/>
        <v>7.0901616666666669</v>
      </c>
      <c r="AQ325" s="1189">
        <f t="shared" si="155"/>
        <v>7.0002499999999995E-2</v>
      </c>
      <c r="AR325" s="1193">
        <f>SQRT(4/PI()*AJ325+(AC325-AN325)^2)</f>
        <v>8.8462966672554249</v>
      </c>
    </row>
    <row r="326" spans="1:45" ht="11.1" customHeight="1">
      <c r="A326" s="1196" t="s">
        <v>10975</v>
      </c>
      <c r="B326" s="1196" t="s">
        <v>10936</v>
      </c>
      <c r="C326" s="1196" t="s">
        <v>10936</v>
      </c>
      <c r="D326" s="1196" t="s">
        <v>10936</v>
      </c>
      <c r="E326" s="1196" t="s">
        <v>10936</v>
      </c>
      <c r="F326" s="1196" t="s">
        <v>10936</v>
      </c>
      <c r="G326" s="1189">
        <v>8.5</v>
      </c>
      <c r="H326" s="1189">
        <v>5.5</v>
      </c>
      <c r="I326" s="1190">
        <f t="shared" si="156"/>
        <v>112.14</v>
      </c>
      <c r="J326" s="1191">
        <f t="shared" si="143"/>
        <v>24447.858645168923</v>
      </c>
      <c r="K326" s="1191">
        <f t="shared" si="144"/>
        <v>39116.573832270275</v>
      </c>
      <c r="L326" s="1191">
        <f t="shared" si="145"/>
        <v>1421252.3747358951</v>
      </c>
      <c r="M326" s="1190">
        <f t="shared" si="157"/>
        <v>1.6561811456382138</v>
      </c>
      <c r="N326" s="1190">
        <f t="shared" si="158"/>
        <v>1.7135961118668819</v>
      </c>
      <c r="O326" s="1190">
        <f t="shared" si="159"/>
        <v>1.2341971996184089</v>
      </c>
      <c r="P326" s="1192">
        <f t="shared" si="141"/>
        <v>42383.960252923018</v>
      </c>
      <c r="Q326" s="1192">
        <f t="shared" si="147"/>
        <v>29307.097944174886</v>
      </c>
      <c r="R326" s="1192">
        <f t="shared" si="148"/>
        <v>39116.573832270275</v>
      </c>
      <c r="S326" s="1192">
        <f t="shared" si="149"/>
        <v>24447.858645168923</v>
      </c>
      <c r="T326" s="1192">
        <f t="shared" si="142"/>
        <v>1421252.3747358951</v>
      </c>
      <c r="U326" s="1192">
        <f t="shared" si="160"/>
        <v>2145159.6306377817</v>
      </c>
      <c r="V326" s="1189">
        <v>100000</v>
      </c>
      <c r="W326" s="1189">
        <v>62500</v>
      </c>
      <c r="X326" s="1189">
        <v>7.2510000000000003</v>
      </c>
      <c r="Y326" s="1189">
        <v>2</v>
      </c>
      <c r="Z326" s="1189">
        <v>5</v>
      </c>
      <c r="AA326" s="1189">
        <v>0.216005</v>
      </c>
      <c r="AB326" s="1189">
        <v>3.7999999999999999E-2</v>
      </c>
      <c r="AC326" s="1189">
        <v>7.515625</v>
      </c>
      <c r="AD326" s="1189">
        <v>0.25</v>
      </c>
      <c r="AE326" s="1189">
        <v>30</v>
      </c>
      <c r="AF326" s="1193">
        <v>6.953125</v>
      </c>
      <c r="AG326" s="1193">
        <v>6.75</v>
      </c>
      <c r="AH326" s="1189">
        <f t="shared" si="151"/>
        <v>3.4432083333333336</v>
      </c>
      <c r="AI326" s="1189">
        <f t="shared" si="161"/>
        <v>4.00390625</v>
      </c>
      <c r="AJ326" s="1189">
        <f t="shared" si="162"/>
        <v>15.723979468163428</v>
      </c>
      <c r="AK326" s="1189">
        <f t="shared" si="146"/>
        <v>14.212523747358951</v>
      </c>
      <c r="AL326" s="1189">
        <f t="shared" si="152"/>
        <v>0.16083833333333333</v>
      </c>
      <c r="AM326" s="1189">
        <f t="shared" si="163"/>
        <v>13.116877969611632</v>
      </c>
      <c r="AN326" s="1189">
        <f t="shared" si="153"/>
        <v>6.25E-2</v>
      </c>
      <c r="AO326" s="1189">
        <f t="shared" si="140"/>
        <v>6.7035050000000007</v>
      </c>
      <c r="AP326" s="1189">
        <f t="shared" si="154"/>
        <v>7.0901616666666669</v>
      </c>
      <c r="AQ326" s="1189">
        <f t="shared" si="155"/>
        <v>7.0002499999999995E-2</v>
      </c>
      <c r="AR326" s="1193">
        <f t="shared" si="150"/>
        <v>8.69306992523898</v>
      </c>
    </row>
    <row r="327" spans="1:45" ht="11.1" customHeight="1">
      <c r="A327" s="1196" t="s">
        <v>10975</v>
      </c>
      <c r="B327" s="1196" t="s">
        <v>10936</v>
      </c>
      <c r="C327" s="1196" t="s">
        <v>10936</v>
      </c>
      <c r="D327" s="1196" t="s">
        <v>10936</v>
      </c>
      <c r="E327" s="1196" t="s">
        <v>10936</v>
      </c>
      <c r="F327" s="1196" t="s">
        <v>10936</v>
      </c>
      <c r="G327" s="1189">
        <v>8.5</v>
      </c>
      <c r="H327" s="1189">
        <v>5.75</v>
      </c>
      <c r="I327" s="1190">
        <f t="shared" si="156"/>
        <v>104.63062499999999</v>
      </c>
      <c r="J327" s="1191">
        <f t="shared" si="143"/>
        <v>24447.858645168923</v>
      </c>
      <c r="K327" s="1191">
        <f t="shared" si="144"/>
        <v>35796.579859867437</v>
      </c>
      <c r="L327" s="1191">
        <f t="shared" si="145"/>
        <v>1200359.1412803628</v>
      </c>
      <c r="M327" s="1190">
        <f t="shared" si="157"/>
        <v>1.8618391846741051</v>
      </c>
      <c r="N327" s="1190">
        <f t="shared" si="158"/>
        <v>1.5988463722329389</v>
      </c>
      <c r="O327" s="1190">
        <f t="shared" si="159"/>
        <v>1.3489469392523517</v>
      </c>
      <c r="P327" s="1192">
        <f t="shared" si="141"/>
        <v>35796.579859867437</v>
      </c>
      <c r="Q327" s="1192">
        <f t="shared" si="147"/>
        <v>25189.985198515136</v>
      </c>
      <c r="R327" s="1192">
        <f t="shared" si="148"/>
        <v>39116.573832270275</v>
      </c>
      <c r="S327" s="1192">
        <f t="shared" si="149"/>
        <v>24447.858645168923</v>
      </c>
      <c r="T327" s="1192">
        <f t="shared" si="142"/>
        <v>1200359.1412803628</v>
      </c>
      <c r="U327" s="1192">
        <f t="shared" si="160"/>
        <v>2145159.6306377817</v>
      </c>
      <c r="V327" s="1189">
        <v>100000</v>
      </c>
      <c r="W327" s="1189">
        <v>62500</v>
      </c>
      <c r="X327" s="1189">
        <v>7.2510000000000003</v>
      </c>
      <c r="Y327" s="1189">
        <v>2</v>
      </c>
      <c r="Z327" s="1189">
        <v>5</v>
      </c>
      <c r="AA327" s="1189">
        <v>0.216005</v>
      </c>
      <c r="AB327" s="1189">
        <v>3.7999999999999999E-2</v>
      </c>
      <c r="AC327" s="1189">
        <v>7.515625</v>
      </c>
      <c r="AD327" s="1189">
        <v>0.25</v>
      </c>
      <c r="AE327" s="1189">
        <v>30</v>
      </c>
      <c r="AF327" s="1193">
        <v>6.953125</v>
      </c>
      <c r="AG327" s="1193">
        <v>6.75</v>
      </c>
      <c r="AH327" s="1189">
        <f t="shared" si="151"/>
        <v>3.4432083333333336</v>
      </c>
      <c r="AI327" s="1189">
        <f t="shared" si="161"/>
        <v>4.00390625</v>
      </c>
      <c r="AJ327" s="1189">
        <f t="shared" si="162"/>
        <v>13.515047133608103</v>
      </c>
      <c r="AK327" s="1189">
        <f t="shared" si="146"/>
        <v>12.003591412803628</v>
      </c>
      <c r="AL327" s="1189">
        <f t="shared" si="152"/>
        <v>0.16083833333333333</v>
      </c>
      <c r="AM327" s="1189">
        <f t="shared" si="163"/>
        <v>13.116877969611632</v>
      </c>
      <c r="AN327" s="1189">
        <f t="shared" si="153"/>
        <v>6.25E-2</v>
      </c>
      <c r="AO327" s="1189">
        <f t="shared" si="140"/>
        <v>6.7035050000000007</v>
      </c>
      <c r="AP327" s="1189">
        <f t="shared" si="154"/>
        <v>7.0901616666666669</v>
      </c>
      <c r="AQ327" s="1189">
        <f t="shared" si="155"/>
        <v>7.0002499999999995E-2</v>
      </c>
      <c r="AR327" s="1193">
        <f t="shared" si="150"/>
        <v>8.5297693242604424</v>
      </c>
    </row>
    <row r="328" spans="1:45" ht="11.1" customHeight="1">
      <c r="A328" s="1196" t="s">
        <v>10975</v>
      </c>
      <c r="B328" s="1196" t="s">
        <v>10936</v>
      </c>
      <c r="C328" s="1196" t="s">
        <v>10936</v>
      </c>
      <c r="D328" s="1196" t="s">
        <v>10936</v>
      </c>
      <c r="E328" s="1196" t="s">
        <v>10936</v>
      </c>
      <c r="F328" s="1196" t="s">
        <v>10936</v>
      </c>
      <c r="G328" s="1189">
        <v>8.5</v>
      </c>
      <c r="H328" s="1189">
        <v>5.90625</v>
      </c>
      <c r="I328" s="1190">
        <f t="shared" si="156"/>
        <v>99.767783203124992</v>
      </c>
      <c r="J328" s="1191">
        <f t="shared" si="143"/>
        <v>22523.86878509312</v>
      </c>
      <c r="K328" s="1191">
        <f t="shared" si="144"/>
        <v>31530.793598392196</v>
      </c>
      <c r="L328" s="1191">
        <f t="shared" si="145"/>
        <v>1057315.4328100267</v>
      </c>
      <c r="M328" s="1190">
        <f t="shared" si="157"/>
        <v>2.0376874342473332</v>
      </c>
      <c r="N328" s="1190">
        <f t="shared" si="158"/>
        <v>1.5245379470880416</v>
      </c>
      <c r="O328" s="1190">
        <f t="shared" si="159"/>
        <v>1.423255364397249</v>
      </c>
      <c r="P328" s="1192">
        <f t="shared" si="141"/>
        <v>31530.793598392196</v>
      </c>
      <c r="Q328" s="1192">
        <f t="shared" si="147"/>
        <v>22523.86878509312</v>
      </c>
      <c r="R328" s="1192">
        <f t="shared" si="148"/>
        <v>39116.573832270275</v>
      </c>
      <c r="S328" s="1192">
        <f t="shared" si="149"/>
        <v>24447.858645168923</v>
      </c>
      <c r="T328" s="1192">
        <f t="shared" si="142"/>
        <v>1057315.4328100267</v>
      </c>
      <c r="U328" s="1192">
        <f t="shared" si="160"/>
        <v>2145159.6306377817</v>
      </c>
      <c r="V328" s="1189">
        <v>100000</v>
      </c>
      <c r="W328" s="1189">
        <v>62500</v>
      </c>
      <c r="X328" s="1189">
        <v>7.2510000000000003</v>
      </c>
      <c r="Y328" s="1189">
        <v>2</v>
      </c>
      <c r="Z328" s="1189">
        <v>5</v>
      </c>
      <c r="AA328" s="1189">
        <v>0.216005</v>
      </c>
      <c r="AB328" s="1189">
        <v>3.7999999999999999E-2</v>
      </c>
      <c r="AC328" s="1189">
        <v>7.515625</v>
      </c>
      <c r="AD328" s="1189">
        <v>0.25</v>
      </c>
      <c r="AE328" s="1189">
        <v>30</v>
      </c>
      <c r="AF328" s="1193">
        <v>6.953125</v>
      </c>
      <c r="AG328" s="1193">
        <v>6.75</v>
      </c>
      <c r="AH328" s="1189">
        <f t="shared" si="151"/>
        <v>3.4432083333333336</v>
      </c>
      <c r="AI328" s="1189">
        <f t="shared" si="161"/>
        <v>4.00390625</v>
      </c>
      <c r="AJ328" s="1189">
        <f t="shared" si="162"/>
        <v>12.084610048904743</v>
      </c>
      <c r="AK328" s="1189">
        <f t="shared" si="146"/>
        <v>10.573154328100268</v>
      </c>
      <c r="AL328" s="1189">
        <f t="shared" si="152"/>
        <v>0.16083833333333333</v>
      </c>
      <c r="AM328" s="1189">
        <f t="shared" si="163"/>
        <v>13.116877969611632</v>
      </c>
      <c r="AN328" s="1189">
        <f t="shared" si="153"/>
        <v>6.25E-2</v>
      </c>
      <c r="AO328" s="1189">
        <f t="shared" ref="AO328:AO391" si="164">X328-(((Z328-0.625-AD328)*Y328)/12)+2*AQ328</f>
        <v>6.7035050000000007</v>
      </c>
      <c r="AP328" s="1189">
        <f t="shared" si="154"/>
        <v>7.0901616666666669</v>
      </c>
      <c r="AQ328" s="1189">
        <f t="shared" si="155"/>
        <v>7.0002499999999995E-2</v>
      </c>
      <c r="AR328" s="1193">
        <f t="shared" si="150"/>
        <v>8.4223319610779086</v>
      </c>
    </row>
    <row r="329" spans="1:45" ht="11.1" customHeight="1">
      <c r="A329" s="1196" t="s">
        <v>10975</v>
      </c>
      <c r="B329" s="1196" t="s">
        <v>10936</v>
      </c>
      <c r="C329" s="1196" t="s">
        <v>10936</v>
      </c>
      <c r="D329" s="1196" t="s">
        <v>10936</v>
      </c>
      <c r="E329" s="1196" t="s">
        <v>10936</v>
      </c>
      <c r="F329" s="1196" t="s">
        <v>10936</v>
      </c>
      <c r="G329" s="1189">
        <v>9</v>
      </c>
      <c r="H329" s="1189">
        <v>5.25</v>
      </c>
      <c r="I329" s="1190">
        <f t="shared" si="156"/>
        <v>142.67812499999999</v>
      </c>
      <c r="J329" s="1191">
        <f t="shared" si="143"/>
        <v>33241.227901138634</v>
      </c>
      <c r="K329" s="1191">
        <f t="shared" si="144"/>
        <v>48678.568184065036</v>
      </c>
      <c r="L329" s="1191">
        <f t="shared" si="145"/>
        <v>1632328.1311489595</v>
      </c>
      <c r="M329" s="1190">
        <f t="shared" si="157"/>
        <v>2.0243658524902362</v>
      </c>
      <c r="N329" s="1190">
        <f t="shared" si="158"/>
        <v>2.1802450530449167</v>
      </c>
      <c r="O329" s="1190">
        <f t="shared" si="159"/>
        <v>1.124547448412641</v>
      </c>
      <c r="P329" s="1192">
        <f t="shared" si="141"/>
        <v>48678.568184065036</v>
      </c>
      <c r="Q329" s="1192">
        <f t="shared" si="147"/>
        <v>33241.227901138634</v>
      </c>
      <c r="R329" s="1192">
        <f t="shared" si="148"/>
        <v>59610.646166220984</v>
      </c>
      <c r="S329" s="1192">
        <f t="shared" si="149"/>
        <v>37256.653853888121</v>
      </c>
      <c r="T329" s="1192">
        <f t="shared" si="142"/>
        <v>1632328.1311489595</v>
      </c>
      <c r="U329" s="1192">
        <f t="shared" si="160"/>
        <v>2832383.0236105486</v>
      </c>
      <c r="V329" s="1189">
        <v>100000</v>
      </c>
      <c r="W329" s="1189">
        <v>62500</v>
      </c>
      <c r="X329" s="1189">
        <v>7.2510000000000003</v>
      </c>
      <c r="Y329" s="1189">
        <v>2</v>
      </c>
      <c r="Z329" s="1189">
        <v>5</v>
      </c>
      <c r="AA329" s="1189">
        <v>0.216005</v>
      </c>
      <c r="AB329" s="1189">
        <v>3.7999999999999999E-2</v>
      </c>
      <c r="AC329" s="1189">
        <v>7.515625</v>
      </c>
      <c r="AD329" s="1189">
        <v>0.25</v>
      </c>
      <c r="AE329" s="1189">
        <v>30</v>
      </c>
      <c r="AF329" s="1193">
        <v>6.953125</v>
      </c>
      <c r="AG329" s="1193">
        <v>6.75</v>
      </c>
      <c r="AH329" s="1189">
        <f t="shared" si="151"/>
        <v>3.4432083333333336</v>
      </c>
      <c r="AI329" s="1189">
        <f t="shared" si="161"/>
        <v>4.12890625</v>
      </c>
      <c r="AJ329" s="1189">
        <f t="shared" si="162"/>
        <v>17.834737032294068</v>
      </c>
      <c r="AK329" s="1189">
        <f t="shared" si="146"/>
        <v>16.323281311489595</v>
      </c>
      <c r="AL329" s="1189">
        <f t="shared" si="152"/>
        <v>0.16083833333333333</v>
      </c>
      <c r="AM329" s="1189">
        <f t="shared" si="163"/>
        <v>19.989111899339303</v>
      </c>
      <c r="AN329" s="1189">
        <f t="shared" si="153"/>
        <v>6.25E-2</v>
      </c>
      <c r="AO329" s="1189">
        <f t="shared" si="164"/>
        <v>6.7035050000000007</v>
      </c>
      <c r="AP329" s="1189">
        <f t="shared" si="154"/>
        <v>7.0901616666666669</v>
      </c>
      <c r="AQ329" s="1189">
        <f t="shared" si="155"/>
        <v>7.0002499999999995E-2</v>
      </c>
      <c r="AR329" s="1193">
        <f t="shared" si="150"/>
        <v>8.8462966672554249</v>
      </c>
    </row>
    <row r="330" spans="1:45" ht="11.1" customHeight="1">
      <c r="A330" s="1196" t="s">
        <v>10975</v>
      </c>
      <c r="B330" s="1196" t="s">
        <v>10936</v>
      </c>
      <c r="C330" s="1196" t="s">
        <v>10936</v>
      </c>
      <c r="D330" s="1196" t="s">
        <v>10936</v>
      </c>
      <c r="E330" s="1196" t="s">
        <v>10936</v>
      </c>
      <c r="F330" s="1196" t="s">
        <v>10936</v>
      </c>
      <c r="G330" s="1189">
        <v>9</v>
      </c>
      <c r="H330" s="1189">
        <v>5.5</v>
      </c>
      <c r="I330" s="1190">
        <f t="shared" si="156"/>
        <v>135.5025</v>
      </c>
      <c r="J330" s="1191">
        <f t="shared" si="143"/>
        <v>29307.097944174886</v>
      </c>
      <c r="K330" s="1191">
        <f t="shared" si="144"/>
        <v>42383.960252923018</v>
      </c>
      <c r="L330" s="1191">
        <f t="shared" si="145"/>
        <v>1421252.3747358951</v>
      </c>
      <c r="M330" s="1190">
        <f t="shared" si="157"/>
        <v>2.2194764038698978</v>
      </c>
      <c r="N330" s="1190">
        <f t="shared" si="158"/>
        <v>2.0705953018391487</v>
      </c>
      <c r="O330" s="1190">
        <f t="shared" si="159"/>
        <v>1.2341971996184089</v>
      </c>
      <c r="P330" s="1192">
        <f t="shared" si="141"/>
        <v>42383.960252923018</v>
      </c>
      <c r="Q330" s="1192">
        <f t="shared" si="147"/>
        <v>29307.097944174886</v>
      </c>
      <c r="R330" s="1192">
        <f t="shared" si="148"/>
        <v>59610.646166220984</v>
      </c>
      <c r="S330" s="1192">
        <f t="shared" si="149"/>
        <v>37256.653853888121</v>
      </c>
      <c r="T330" s="1192">
        <f t="shared" si="142"/>
        <v>1421252.3747358951</v>
      </c>
      <c r="U330" s="1192">
        <f t="shared" si="160"/>
        <v>2832383.0236105486</v>
      </c>
      <c r="V330" s="1189">
        <v>100000</v>
      </c>
      <c r="W330" s="1189">
        <v>62500</v>
      </c>
      <c r="X330" s="1189">
        <v>7.2510000000000003</v>
      </c>
      <c r="Y330" s="1189">
        <v>2</v>
      </c>
      <c r="Z330" s="1189">
        <v>5</v>
      </c>
      <c r="AA330" s="1189">
        <v>0.216005</v>
      </c>
      <c r="AB330" s="1189">
        <v>3.7999999999999999E-2</v>
      </c>
      <c r="AC330" s="1189">
        <v>7.515625</v>
      </c>
      <c r="AD330" s="1189">
        <v>0.25</v>
      </c>
      <c r="AE330" s="1189">
        <v>30</v>
      </c>
      <c r="AF330" s="1193">
        <v>6.953125</v>
      </c>
      <c r="AG330" s="1193">
        <v>6.75</v>
      </c>
      <c r="AH330" s="1189">
        <f t="shared" si="151"/>
        <v>3.4432083333333336</v>
      </c>
      <c r="AI330" s="1189">
        <f t="shared" si="161"/>
        <v>4.12890625</v>
      </c>
      <c r="AJ330" s="1189">
        <f t="shared" si="162"/>
        <v>15.723979468163428</v>
      </c>
      <c r="AK330" s="1189">
        <f t="shared" si="146"/>
        <v>14.212523747358951</v>
      </c>
      <c r="AL330" s="1189">
        <f t="shared" si="152"/>
        <v>0.16083833333333333</v>
      </c>
      <c r="AM330" s="1189">
        <f t="shared" si="163"/>
        <v>19.989111899339303</v>
      </c>
      <c r="AN330" s="1189">
        <f t="shared" si="153"/>
        <v>6.25E-2</v>
      </c>
      <c r="AO330" s="1189">
        <f t="shared" si="164"/>
        <v>6.7035050000000007</v>
      </c>
      <c r="AP330" s="1189">
        <f t="shared" si="154"/>
        <v>7.0901616666666669</v>
      </c>
      <c r="AQ330" s="1189">
        <f t="shared" si="155"/>
        <v>7.0002499999999995E-2</v>
      </c>
      <c r="AR330" s="1193">
        <f t="shared" si="150"/>
        <v>8.69306992523898</v>
      </c>
    </row>
    <row r="331" spans="1:45" ht="11.1" customHeight="1">
      <c r="A331" s="1196" t="s">
        <v>10975</v>
      </c>
      <c r="B331" s="1196" t="s">
        <v>10936</v>
      </c>
      <c r="C331" s="1196" t="s">
        <v>10936</v>
      </c>
      <c r="D331" s="1196" t="s">
        <v>10936</v>
      </c>
      <c r="E331" s="1196" t="s">
        <v>10936</v>
      </c>
      <c r="F331" s="1196" t="s">
        <v>10936</v>
      </c>
      <c r="G331" s="1189">
        <v>9</v>
      </c>
      <c r="H331" s="1189">
        <v>5.75</v>
      </c>
      <c r="I331" s="1190">
        <f t="shared" si="156"/>
        <v>127.99312499999999</v>
      </c>
      <c r="J331" s="1191">
        <f t="shared" si="143"/>
        <v>25189.985198515136</v>
      </c>
      <c r="K331" s="1191">
        <f t="shared" si="144"/>
        <v>35796.579859867437</v>
      </c>
      <c r="L331" s="1191">
        <f t="shared" si="145"/>
        <v>1200359.1412803628</v>
      </c>
      <c r="M331" s="1190">
        <f t="shared" si="157"/>
        <v>2.495082225194726</v>
      </c>
      <c r="N331" s="1190">
        <f t="shared" si="158"/>
        <v>1.9558455622052056</v>
      </c>
      <c r="O331" s="1190">
        <f t="shared" si="159"/>
        <v>1.3489469392523517</v>
      </c>
      <c r="P331" s="1192">
        <f t="shared" si="141"/>
        <v>35796.579859867437</v>
      </c>
      <c r="Q331" s="1192">
        <f>(W331*AJ331/12)*((AD331/2/PI())+((AH331*0.08)/COS(AE331*PI()/180))+(AS331*0.08))</f>
        <v>25189.985198515136</v>
      </c>
      <c r="R331" s="1192">
        <f>V331*AM331*((AD331/PI())/2+AH331*0.08/COS(AE331*PI()/180)+AS331*0.08)/12</f>
        <v>59610.646166220984</v>
      </c>
      <c r="S331" s="1192">
        <f>W331*AM331*((AD331/PI())/2+AH331*0.08/COS(AE331*PI()/180)+AS331*0.08)/12</f>
        <v>37256.653853888121</v>
      </c>
      <c r="T331" s="1192">
        <f t="shared" si="142"/>
        <v>1200359.1412803628</v>
      </c>
      <c r="U331" s="1192">
        <f t="shared" si="160"/>
        <v>2832383.0236105486</v>
      </c>
      <c r="V331" s="1189">
        <v>100000</v>
      </c>
      <c r="W331" s="1189">
        <v>62500</v>
      </c>
      <c r="X331" s="1189">
        <v>7.2510000000000003</v>
      </c>
      <c r="Y331" s="1189">
        <v>2</v>
      </c>
      <c r="Z331" s="1189">
        <v>5</v>
      </c>
      <c r="AA331" s="1189">
        <v>0.216005</v>
      </c>
      <c r="AB331" s="1189">
        <v>3.7999999999999999E-2</v>
      </c>
      <c r="AC331" s="1189">
        <v>7.515625</v>
      </c>
      <c r="AD331" s="1189">
        <v>0.25</v>
      </c>
      <c r="AE331" s="1189">
        <v>30</v>
      </c>
      <c r="AF331" s="1193">
        <v>6.953125</v>
      </c>
      <c r="AG331" s="1193">
        <v>6.75</v>
      </c>
      <c r="AH331" s="1189">
        <f t="shared" si="151"/>
        <v>3.4432083333333336</v>
      </c>
      <c r="AI331" s="1189">
        <f t="shared" si="161"/>
        <v>4.12890625</v>
      </c>
      <c r="AJ331" s="1189">
        <f t="shared" si="162"/>
        <v>13.515047133608103</v>
      </c>
      <c r="AK331" s="1189">
        <f t="shared" si="146"/>
        <v>12.003591412803628</v>
      </c>
      <c r="AL331" s="1189">
        <f t="shared" si="152"/>
        <v>0.16083833333333333</v>
      </c>
      <c r="AM331" s="1189">
        <f t="shared" si="163"/>
        <v>19.989111899339303</v>
      </c>
      <c r="AN331" s="1189">
        <f t="shared" si="153"/>
        <v>6.25E-2</v>
      </c>
      <c r="AO331" s="1189">
        <f t="shared" si="164"/>
        <v>6.7035050000000007</v>
      </c>
      <c r="AP331" s="1189">
        <f t="shared" si="154"/>
        <v>7.0901616666666669</v>
      </c>
      <c r="AQ331" s="1189">
        <f t="shared" si="155"/>
        <v>7.0002499999999995E-2</v>
      </c>
      <c r="AR331" s="1193">
        <f>SQRT(4/PI()*AJ331+(AC331-AN331)^2)</f>
        <v>8.5297693242604424</v>
      </c>
    </row>
    <row r="332" spans="1:45" ht="11.1" customHeight="1">
      <c r="A332" s="1196" t="s">
        <v>10975</v>
      </c>
      <c r="B332" s="1196" t="s">
        <v>10936</v>
      </c>
      <c r="C332" s="1196" t="s">
        <v>10936</v>
      </c>
      <c r="D332" s="1196" t="s">
        <v>10936</v>
      </c>
      <c r="E332" s="1196" t="s">
        <v>10936</v>
      </c>
      <c r="F332" s="1196" t="s">
        <v>10936</v>
      </c>
      <c r="G332" s="1189">
        <v>9</v>
      </c>
      <c r="H332" s="1189">
        <v>5.90625</v>
      </c>
      <c r="I332" s="1190">
        <f t="shared" si="156"/>
        <v>123.130283203125</v>
      </c>
      <c r="J332" s="1191">
        <f t="shared" si="143"/>
        <v>22523.86878509312</v>
      </c>
      <c r="K332" s="1191">
        <f t="shared" si="144"/>
        <v>31530.793598392196</v>
      </c>
      <c r="L332" s="1191">
        <f t="shared" si="145"/>
        <v>1057315.4328100267</v>
      </c>
      <c r="M332" s="1190">
        <f t="shared" si="157"/>
        <v>2.730739442774754</v>
      </c>
      <c r="N332" s="1190">
        <f t="shared" si="158"/>
        <v>1.8815371370603087</v>
      </c>
      <c r="O332" s="1190">
        <f t="shared" si="159"/>
        <v>1.423255364397249</v>
      </c>
      <c r="P332" s="1192">
        <f t="shared" si="141"/>
        <v>31530.793598392196</v>
      </c>
      <c r="Q332" s="1192">
        <f>(W332*AJ332/12)*((AD332/2/PI())+((AH332*0.08)/COS(AE332*PI()/180))+(AS332*0.08))</f>
        <v>22523.86878509312</v>
      </c>
      <c r="R332" s="1192">
        <f>V332*AM332*((AD332/PI())/2+AH332*0.08/COS(AE332*PI()/180)+AS332*0.08)/12</f>
        <v>59610.646166220984</v>
      </c>
      <c r="S332" s="1192">
        <f>W332*AM332*((AD332/PI())/2+AH332*0.08/COS(AE332*PI()/180)+AS332*0.08)/12</f>
        <v>37256.653853888121</v>
      </c>
      <c r="T332" s="1192">
        <f t="shared" si="142"/>
        <v>1057315.4328100267</v>
      </c>
      <c r="U332" s="1192">
        <f t="shared" si="160"/>
        <v>2832383.0236105486</v>
      </c>
      <c r="V332" s="1189">
        <v>100000</v>
      </c>
      <c r="W332" s="1189">
        <v>62500</v>
      </c>
      <c r="X332" s="1189">
        <v>7.2510000000000003</v>
      </c>
      <c r="Y332" s="1189">
        <v>2</v>
      </c>
      <c r="Z332" s="1189">
        <v>5</v>
      </c>
      <c r="AA332" s="1189">
        <v>0.216005</v>
      </c>
      <c r="AB332" s="1189">
        <v>3.7999999999999999E-2</v>
      </c>
      <c r="AC332" s="1189">
        <v>7.515625</v>
      </c>
      <c r="AD332" s="1189">
        <v>0.25</v>
      </c>
      <c r="AE332" s="1189">
        <v>30</v>
      </c>
      <c r="AF332" s="1193">
        <v>6.953125</v>
      </c>
      <c r="AG332" s="1193">
        <v>6.75</v>
      </c>
      <c r="AH332" s="1189">
        <f t="shared" si="151"/>
        <v>3.4432083333333336</v>
      </c>
      <c r="AI332" s="1189">
        <f t="shared" si="161"/>
        <v>4.12890625</v>
      </c>
      <c r="AJ332" s="1189">
        <f t="shared" si="162"/>
        <v>12.084610048904743</v>
      </c>
      <c r="AK332" s="1189">
        <f t="shared" si="146"/>
        <v>10.573154328100268</v>
      </c>
      <c r="AL332" s="1189">
        <f t="shared" si="152"/>
        <v>0.16083833333333333</v>
      </c>
      <c r="AM332" s="1189">
        <f t="shared" si="163"/>
        <v>19.989111899339303</v>
      </c>
      <c r="AN332" s="1189">
        <f t="shared" si="153"/>
        <v>6.25E-2</v>
      </c>
      <c r="AO332" s="1189">
        <f t="shared" si="164"/>
        <v>6.7035050000000007</v>
      </c>
      <c r="AP332" s="1189">
        <f t="shared" si="154"/>
        <v>7.0901616666666669</v>
      </c>
      <c r="AQ332" s="1189">
        <f t="shared" si="155"/>
        <v>7.0002499999999995E-2</v>
      </c>
      <c r="AR332" s="1193">
        <f>SQRT(4/PI()*AJ332+(AC332-AN332)^2)</f>
        <v>8.4223319610779086</v>
      </c>
    </row>
    <row r="333" spans="1:45" ht="11.1" customHeight="1">
      <c r="A333" s="1188" t="s">
        <v>10976</v>
      </c>
      <c r="B333" s="1188" t="s">
        <v>10936</v>
      </c>
      <c r="C333" s="1188" t="s">
        <v>10936</v>
      </c>
      <c r="D333" s="1188" t="s">
        <v>10936</v>
      </c>
      <c r="E333" s="1188" t="s">
        <v>10936</v>
      </c>
      <c r="F333" s="1188" t="s">
        <v>10936</v>
      </c>
      <c r="G333" s="1189">
        <v>3</v>
      </c>
      <c r="H333" s="1189">
        <v>1</v>
      </c>
      <c r="I333" s="1190">
        <f t="shared" si="156"/>
        <v>21.36</v>
      </c>
      <c r="J333" s="1191">
        <f t="shared" ref="J333:J396" si="165">MIN(S333,Q333)</f>
        <v>2241.4008870197845</v>
      </c>
      <c r="K333" s="1191">
        <f t="shared" ref="K333:K396" si="166">MIN(P333,R333)</f>
        <v>3944.8655611548206</v>
      </c>
      <c r="L333" s="1191">
        <f t="shared" ref="L333:L396" si="167">MIN(T333,U333)</f>
        <v>332443.17058329616</v>
      </c>
      <c r="M333" s="1190">
        <f t="shared" si="157"/>
        <v>2.1664306997519254</v>
      </c>
      <c r="N333" s="1190">
        <f t="shared" si="158"/>
        <v>0.32639925940321557</v>
      </c>
      <c r="O333" s="1190">
        <f t="shared" si="159"/>
        <v>4.0799907425401946E-2</v>
      </c>
      <c r="P333" s="1192">
        <f>(V333*AJ333/12)*((AD333/2/PI())+((AH333*0.08)/COS(AE333*PI()/180))+(AS333*0.08))</f>
        <v>6679.9102855659494</v>
      </c>
      <c r="Q333" s="1192">
        <f>(W333*AJ333/12)*((AD333/2/PI())+((AH333*0.08)/COS(AE333*PI()/180))+(AS333*0.08))</f>
        <v>3795.4035713442895</v>
      </c>
      <c r="R333" s="1192">
        <f>V333*AM333*((AD333/PI())/2+AH333*0.08/COS(AE333*PI()/180)+AS333*0.08)/12</f>
        <v>3944.8655611548206</v>
      </c>
      <c r="S333" s="1192">
        <f>W333*AM333*((AD333/PI())/2+AH333*0.08/COS(AE333*PI()/180)+AS333*0.08)/12</f>
        <v>2241.4008870197845</v>
      </c>
      <c r="T333" s="1192">
        <f>V333*AJ333</f>
        <v>332443.17058329616</v>
      </c>
      <c r="U333" s="1192">
        <f t="shared" si="160"/>
        <v>447708.63618313067</v>
      </c>
      <c r="V333" s="1189">
        <v>110000</v>
      </c>
      <c r="W333" s="1189">
        <v>62500</v>
      </c>
      <c r="X333" s="1189">
        <v>2.36537</v>
      </c>
      <c r="Y333" s="1189">
        <v>3</v>
      </c>
      <c r="Z333" s="1189">
        <v>3</v>
      </c>
      <c r="AA333" s="1189">
        <v>0.17230300000000001</v>
      </c>
      <c r="AB333" s="1189">
        <v>0.02</v>
      </c>
      <c r="AC333" s="1189">
        <v>2.6875</v>
      </c>
      <c r="AD333" s="1189">
        <v>0.2</v>
      </c>
      <c r="AE333" s="1189">
        <v>30</v>
      </c>
      <c r="AF333" s="1193">
        <v>2.015625</v>
      </c>
      <c r="AG333" s="1193">
        <v>2.0625</v>
      </c>
      <c r="AH333" s="1189">
        <f t="shared" si="151"/>
        <v>1.0342475</v>
      </c>
      <c r="AI333" s="1189">
        <f t="shared" si="161"/>
        <v>1.421875</v>
      </c>
      <c r="AJ333" s="1189">
        <f t="shared" si="162"/>
        <v>3.0222106416663288</v>
      </c>
      <c r="AK333" s="1189">
        <f t="shared" si="146"/>
        <v>2.405473623003171</v>
      </c>
      <c r="AL333" s="1189">
        <f t="shared" si="152"/>
        <v>0.163553</v>
      </c>
      <c r="AM333" s="1189">
        <f t="shared" si="163"/>
        <v>1.7847866467049436</v>
      </c>
      <c r="AN333" s="1189">
        <f t="shared" si="153"/>
        <v>9.375E-2</v>
      </c>
      <c r="AO333" s="1189">
        <f>X333-(((Z333-0.625-AD333)*Y333)/12)+2*AQ333</f>
        <v>1.9539230000000001</v>
      </c>
      <c r="AP333" s="1189">
        <f t="shared" si="154"/>
        <v>2.2018170000000001</v>
      </c>
      <c r="AQ333" s="1189">
        <f t="shared" si="155"/>
        <v>6.6151500000000002E-2</v>
      </c>
      <c r="AR333" s="1193">
        <f>SQRT(4/PI()*AJ333+(AC333-AN333)^2)</f>
        <v>3.2520050990103013</v>
      </c>
      <c r="AS333" s="1194">
        <f t="shared" ref="AS333:AS396" si="168">IF(G333&lt;=AR333,AI333,1/4*(AR333+AC333))</f>
        <v>1.421875</v>
      </c>
    </row>
    <row r="334" spans="1:45" ht="11.1" customHeight="1">
      <c r="A334" s="1188" t="s">
        <v>10976</v>
      </c>
      <c r="B334" s="1188" t="s">
        <v>10936</v>
      </c>
      <c r="C334" s="1188" t="s">
        <v>10936</v>
      </c>
      <c r="D334" s="1188" t="s">
        <v>10936</v>
      </c>
      <c r="E334" s="1188" t="s">
        <v>10936</v>
      </c>
      <c r="F334" s="1188" t="s">
        <v>10936</v>
      </c>
      <c r="G334" s="1189">
        <v>3</v>
      </c>
      <c r="H334" s="1189">
        <v>1.25</v>
      </c>
      <c r="I334" s="1190">
        <f t="shared" si="156"/>
        <v>19.858125000000001</v>
      </c>
      <c r="J334" s="1191">
        <f t="shared" si="165"/>
        <v>2241.4008870197845</v>
      </c>
      <c r="K334" s="1191">
        <f t="shared" si="166"/>
        <v>3944.8655611548206</v>
      </c>
      <c r="L334" s="1191">
        <f t="shared" si="167"/>
        <v>283846.6592230791</v>
      </c>
      <c r="M334" s="1190">
        <f t="shared" si="157"/>
        <v>2.3146955508163467</v>
      </c>
      <c r="N334" s="1190">
        <f t="shared" si="158"/>
        <v>0.30344931147642695</v>
      </c>
      <c r="O334" s="1190">
        <f t="shared" si="159"/>
        <v>6.3749855352190549E-2</v>
      </c>
      <c r="P334" s="1192">
        <f t="shared" ref="P334:P366" si="169">(V334*AJ334/12)*((AD334/2/PI())+((AH334*0.08)/COS(AE334*PI()/180))+(AS334*0.08))</f>
        <v>5703.4416292594715</v>
      </c>
      <c r="Q334" s="1192">
        <f t="shared" ref="Q334:Q397" si="170">(W334*AJ334/12)*((AD334/2/PI())+((AH334*0.08)/COS(AE334*PI()/180))+(AS334*0.08))</f>
        <v>3240.5918348065179</v>
      </c>
      <c r="R334" s="1192">
        <f t="shared" ref="R334:R397" si="171">V334*AM334*((AD334/PI())/2+AH334*0.08/COS(AE334*PI()/180)+AS334*0.08)/12</f>
        <v>3944.8655611548206</v>
      </c>
      <c r="S334" s="1192">
        <f t="shared" ref="S334:S397" si="172">W334*AM334*((AD334/PI())/2+AH334*0.08/COS(AE334*PI()/180)+AS334*0.08)/12</f>
        <v>2241.4008870197845</v>
      </c>
      <c r="T334" s="1192">
        <f t="shared" ref="T334:T361" si="173">V334*AJ334</f>
        <v>283846.6592230791</v>
      </c>
      <c r="U334" s="1192">
        <f t="shared" si="160"/>
        <v>447708.63618313067</v>
      </c>
      <c r="V334" s="1189">
        <v>110000</v>
      </c>
      <c r="W334" s="1189">
        <v>62500</v>
      </c>
      <c r="X334" s="1189">
        <v>2.36537</v>
      </c>
      <c r="Y334" s="1189">
        <v>3</v>
      </c>
      <c r="Z334" s="1189">
        <v>3</v>
      </c>
      <c r="AA334" s="1189">
        <v>0.17230300000000001</v>
      </c>
      <c r="AB334" s="1189">
        <v>0.02</v>
      </c>
      <c r="AC334" s="1189">
        <v>2.6875</v>
      </c>
      <c r="AD334" s="1189">
        <v>0.2</v>
      </c>
      <c r="AE334" s="1189">
        <v>30</v>
      </c>
      <c r="AF334" s="1193">
        <v>2.015625</v>
      </c>
      <c r="AG334" s="1193">
        <v>2.0625</v>
      </c>
      <c r="AH334" s="1189">
        <f t="shared" ref="AH334:AH397" si="174">(X334+(X334-(Z334-0.625)*Y334/12))/4</f>
        <v>1.0342475</v>
      </c>
      <c r="AI334" s="1189">
        <f t="shared" si="161"/>
        <v>1.421875</v>
      </c>
      <c r="AJ334" s="1189">
        <f t="shared" si="162"/>
        <v>2.5804241747552643</v>
      </c>
      <c r="AK334" s="1189">
        <f t="shared" si="146"/>
        <v>1.9636871560921063</v>
      </c>
      <c r="AL334" s="1189">
        <f t="shared" ref="AL334:AL397" si="175">2*((AA334/2)-AB334)+Y334/8/12</f>
        <v>0.163553</v>
      </c>
      <c r="AM334" s="1189">
        <f t="shared" si="163"/>
        <v>1.7847866467049436</v>
      </c>
      <c r="AN334" s="1189">
        <f t="shared" ref="AN334:AN397" si="176">Y334*3/8/12</f>
        <v>9.375E-2</v>
      </c>
      <c r="AO334" s="1189">
        <f t="shared" si="164"/>
        <v>1.9539230000000001</v>
      </c>
      <c r="AP334" s="1189">
        <f t="shared" ref="AP334:AP397" si="177">X334-2*AQ334-Y334/8/12</f>
        <v>2.2018170000000001</v>
      </c>
      <c r="AQ334" s="1189">
        <f t="shared" ref="AQ334:AQ397" si="178">AA334/2-AB334</f>
        <v>6.6151500000000002E-2</v>
      </c>
      <c r="AR334" s="1193">
        <f t="shared" ref="AR334:AR397" si="179">SQRT(4/PI()*AJ334+(AC334-AN334)^2)</f>
        <v>3.1643383453715881</v>
      </c>
      <c r="AS334" s="1194">
        <f t="shared" si="168"/>
        <v>1.421875</v>
      </c>
    </row>
    <row r="335" spans="1:45" ht="11.1" customHeight="1">
      <c r="A335" s="1188" t="s">
        <v>10976</v>
      </c>
      <c r="B335" s="1188" t="s">
        <v>10936</v>
      </c>
      <c r="C335" s="1188" t="s">
        <v>10936</v>
      </c>
      <c r="D335" s="1188" t="s">
        <v>10936</v>
      </c>
      <c r="E335" s="1188" t="s">
        <v>10936</v>
      </c>
      <c r="F335" s="1188" t="s">
        <v>10936</v>
      </c>
      <c r="G335" s="1189">
        <v>3</v>
      </c>
      <c r="H335" s="1189">
        <v>1.5</v>
      </c>
      <c r="I335" s="1190">
        <f t="shared" si="156"/>
        <v>18.022500000000001</v>
      </c>
      <c r="J335" s="1191">
        <f t="shared" si="165"/>
        <v>2241.4008870197845</v>
      </c>
      <c r="K335" s="1191">
        <f t="shared" si="166"/>
        <v>3944.8655611548206</v>
      </c>
      <c r="L335" s="1191">
        <f t="shared" si="167"/>
        <v>224450.92311614705</v>
      </c>
      <c r="M335" s="1190">
        <f t="shared" si="157"/>
        <v>2.643699963995942</v>
      </c>
      <c r="N335" s="1190">
        <f t="shared" si="158"/>
        <v>0.27539937512146312</v>
      </c>
      <c r="O335" s="1190">
        <f t="shared" si="159"/>
        <v>9.1799791707154368E-2</v>
      </c>
      <c r="P335" s="1192">
        <f t="shared" si="169"/>
        <v>4509.9799382182191</v>
      </c>
      <c r="Q335" s="1192">
        <f t="shared" si="170"/>
        <v>2562.4886012603515</v>
      </c>
      <c r="R335" s="1192">
        <f t="shared" si="171"/>
        <v>3944.8655611548206</v>
      </c>
      <c r="S335" s="1192">
        <f t="shared" si="172"/>
        <v>2241.4008870197845</v>
      </c>
      <c r="T335" s="1192">
        <f t="shared" si="173"/>
        <v>224450.92311614705</v>
      </c>
      <c r="U335" s="1192">
        <f t="shared" si="160"/>
        <v>447708.63618313067</v>
      </c>
      <c r="V335" s="1189">
        <v>110000</v>
      </c>
      <c r="W335" s="1189">
        <v>62500</v>
      </c>
      <c r="X335" s="1189">
        <v>2.36537</v>
      </c>
      <c r="Y335" s="1189">
        <v>3</v>
      </c>
      <c r="Z335" s="1189">
        <v>3</v>
      </c>
      <c r="AA335" s="1189">
        <v>0.17230300000000001</v>
      </c>
      <c r="AB335" s="1189">
        <v>0.02</v>
      </c>
      <c r="AC335" s="1189">
        <v>2.6875</v>
      </c>
      <c r="AD335" s="1189">
        <v>0.2</v>
      </c>
      <c r="AE335" s="1189">
        <v>30</v>
      </c>
      <c r="AF335" s="1193">
        <v>2.015625</v>
      </c>
      <c r="AG335" s="1193">
        <v>2.0625</v>
      </c>
      <c r="AH335" s="1189">
        <f t="shared" si="174"/>
        <v>1.0342475</v>
      </c>
      <c r="AI335" s="1189">
        <f t="shared" si="161"/>
        <v>1.421875</v>
      </c>
      <c r="AJ335" s="1189">
        <f t="shared" si="162"/>
        <v>2.0404629374195187</v>
      </c>
      <c r="AK335" s="1189">
        <f t="shared" si="146"/>
        <v>1.4237259187563607</v>
      </c>
      <c r="AL335" s="1189">
        <f t="shared" si="175"/>
        <v>0.163553</v>
      </c>
      <c r="AM335" s="1189">
        <f t="shared" si="163"/>
        <v>1.7847866467049436</v>
      </c>
      <c r="AN335" s="1189">
        <f t="shared" si="176"/>
        <v>9.375E-2</v>
      </c>
      <c r="AO335" s="1189">
        <f t="shared" si="164"/>
        <v>1.9539230000000001</v>
      </c>
      <c r="AP335" s="1189">
        <f t="shared" si="177"/>
        <v>2.2018170000000001</v>
      </c>
      <c r="AQ335" s="1189">
        <f t="shared" si="178"/>
        <v>6.6151500000000002E-2</v>
      </c>
      <c r="AR335" s="1193">
        <f t="shared" si="179"/>
        <v>3.0537742490218562</v>
      </c>
      <c r="AS335" s="1194">
        <f t="shared" si="168"/>
        <v>1.421875</v>
      </c>
    </row>
    <row r="336" spans="1:45" ht="11.1" customHeight="1">
      <c r="A336" s="1188" t="s">
        <v>10976</v>
      </c>
      <c r="B336" s="1188" t="s">
        <v>10936</v>
      </c>
      <c r="C336" s="1188" t="s">
        <v>10936</v>
      </c>
      <c r="D336" s="1188" t="s">
        <v>10936</v>
      </c>
      <c r="E336" s="1188" t="s">
        <v>10936</v>
      </c>
      <c r="F336" s="1188" t="s">
        <v>10936</v>
      </c>
      <c r="G336" s="1189">
        <v>3</v>
      </c>
      <c r="H336" s="1189">
        <v>1.75</v>
      </c>
      <c r="I336" s="1190">
        <f t="shared" si="156"/>
        <v>15.853125</v>
      </c>
      <c r="J336" s="1191">
        <f t="shared" si="165"/>
        <v>1749.0734377327592</v>
      </c>
      <c r="K336" s="1191">
        <f t="shared" si="166"/>
        <v>3078.3692504096557</v>
      </c>
      <c r="L336" s="1191">
        <f t="shared" si="167"/>
        <v>154255.96226250011</v>
      </c>
      <c r="M336" s="1190">
        <f t="shared" si="157"/>
        <v>3.4516253500571983</v>
      </c>
      <c r="N336" s="1190">
        <f t="shared" si="158"/>
        <v>0.24224945033832404</v>
      </c>
      <c r="O336" s="1190">
        <f t="shared" si="159"/>
        <v>0.12494971649029345</v>
      </c>
      <c r="P336" s="1192">
        <f t="shared" si="169"/>
        <v>3078.3692504096557</v>
      </c>
      <c r="Q336" s="1192">
        <f t="shared" si="170"/>
        <v>1749.0734377327592</v>
      </c>
      <c r="R336" s="1192">
        <f t="shared" si="171"/>
        <v>3917.9396869272973</v>
      </c>
      <c r="S336" s="1192">
        <f t="shared" si="172"/>
        <v>2226.1020948450555</v>
      </c>
      <c r="T336" s="1192">
        <f t="shared" si="173"/>
        <v>154255.96226250011</v>
      </c>
      <c r="U336" s="1192">
        <f t="shared" si="160"/>
        <v>447708.63618313067</v>
      </c>
      <c r="V336" s="1189">
        <v>110000</v>
      </c>
      <c r="W336" s="1189">
        <v>62500</v>
      </c>
      <c r="X336" s="1189">
        <v>2.36537</v>
      </c>
      <c r="Y336" s="1189">
        <v>3</v>
      </c>
      <c r="Z336" s="1189">
        <v>3</v>
      </c>
      <c r="AA336" s="1189">
        <v>0.17230300000000001</v>
      </c>
      <c r="AB336" s="1189">
        <v>0.02</v>
      </c>
      <c r="AC336" s="1189">
        <v>2.6875</v>
      </c>
      <c r="AD336" s="1189">
        <v>0.2</v>
      </c>
      <c r="AE336" s="1189">
        <v>30</v>
      </c>
      <c r="AF336" s="1193">
        <v>2.015625</v>
      </c>
      <c r="AG336" s="1193">
        <v>2.0625</v>
      </c>
      <c r="AH336" s="1189">
        <f t="shared" si="174"/>
        <v>1.0342475</v>
      </c>
      <c r="AI336" s="1189">
        <f t="shared" si="161"/>
        <v>1.421875</v>
      </c>
      <c r="AJ336" s="1189">
        <f t="shared" si="162"/>
        <v>1.4023269296590919</v>
      </c>
      <c r="AK336" s="1189">
        <f t="shared" si="146"/>
        <v>0.785589910995934</v>
      </c>
      <c r="AL336" s="1189">
        <f t="shared" si="175"/>
        <v>0.163553</v>
      </c>
      <c r="AM336" s="1189">
        <f t="shared" si="163"/>
        <v>1.7847866467049436</v>
      </c>
      <c r="AN336" s="1189">
        <f t="shared" si="176"/>
        <v>9.375E-2</v>
      </c>
      <c r="AO336" s="1189">
        <f t="shared" si="164"/>
        <v>1.9539230000000001</v>
      </c>
      <c r="AP336" s="1189">
        <f t="shared" si="177"/>
        <v>2.2018170000000001</v>
      </c>
      <c r="AQ336" s="1189">
        <f t="shared" si="178"/>
        <v>6.6151500000000002E-2</v>
      </c>
      <c r="AR336" s="1193">
        <f t="shared" si="179"/>
        <v>2.9177109459281603</v>
      </c>
      <c r="AS336" s="1194">
        <f t="shared" si="168"/>
        <v>1.4013027364820401</v>
      </c>
    </row>
    <row r="337" spans="1:45" ht="11.1" customHeight="1">
      <c r="A337" s="1188" t="s">
        <v>10976</v>
      </c>
      <c r="B337" s="1188" t="s">
        <v>10936</v>
      </c>
      <c r="C337" s="1188" t="s">
        <v>10936</v>
      </c>
      <c r="D337" s="1188" t="s">
        <v>10936</v>
      </c>
      <c r="E337" s="1188" t="s">
        <v>10936</v>
      </c>
      <c r="F337" s="1188" t="s">
        <v>10936</v>
      </c>
      <c r="G337" s="1189">
        <v>3.125</v>
      </c>
      <c r="H337" s="1189">
        <v>1.25</v>
      </c>
      <c r="I337" s="1190">
        <f t="shared" si="156"/>
        <v>21.90234375</v>
      </c>
      <c r="J337" s="1191">
        <f t="shared" si="165"/>
        <v>3027.6304092633331</v>
      </c>
      <c r="K337" s="1191">
        <f t="shared" si="166"/>
        <v>5328.629520303467</v>
      </c>
      <c r="L337" s="1191">
        <f t="shared" si="167"/>
        <v>283846.6592230791</v>
      </c>
      <c r="M337" s="1190">
        <f t="shared" si="157"/>
        <v>2.7027448854916423</v>
      </c>
      <c r="N337" s="1190">
        <f t="shared" si="158"/>
        <v>0.33468674059900028</v>
      </c>
      <c r="O337" s="1190">
        <f t="shared" si="159"/>
        <v>6.3749855352190549E-2</v>
      </c>
      <c r="P337" s="1192">
        <f>(V337*AJ337/12)*((AD337/2/PI())+((AH337*0.08)/COS(AE337*PI()/180))+(AS337*0.08))</f>
        <v>5762.576349930946</v>
      </c>
      <c r="Q337" s="1192">
        <f>(W337*AJ337/12)*((AD337/2/PI())+((AH337*0.08)/COS(AE337*PI()/180))+(AS337*0.08))</f>
        <v>3274.1911079153106</v>
      </c>
      <c r="R337" s="1192">
        <f>V337*AM337*((AD337/PI())/2+AH337*0.08/COS(AE337*PI()/180)+AS337*0.08)/12</f>
        <v>5328.629520303467</v>
      </c>
      <c r="S337" s="1192">
        <f>W337*AM337*((AD337/PI())/2+AH337*0.08/COS(AE337*PI()/180)+AS337*0.08)/12</f>
        <v>3027.6304092633331</v>
      </c>
      <c r="T337" s="1192">
        <f>V337*AJ337</f>
        <v>283846.6592230791</v>
      </c>
      <c r="U337" s="1192">
        <f t="shared" si="160"/>
        <v>513853.88775675965</v>
      </c>
      <c r="V337" s="1189">
        <v>110000</v>
      </c>
      <c r="W337" s="1189">
        <v>62500</v>
      </c>
      <c r="X337" s="1189">
        <v>2.36537</v>
      </c>
      <c r="Y337" s="1189">
        <v>3</v>
      </c>
      <c r="Z337" s="1189">
        <v>3</v>
      </c>
      <c r="AA337" s="1189">
        <v>0.17230300000000001</v>
      </c>
      <c r="AB337" s="1189">
        <v>0.02</v>
      </c>
      <c r="AC337" s="1189">
        <v>2.6875</v>
      </c>
      <c r="AD337" s="1189">
        <v>0.2</v>
      </c>
      <c r="AE337" s="1189">
        <v>30</v>
      </c>
      <c r="AF337" s="1193">
        <v>2.015625</v>
      </c>
      <c r="AG337" s="1193">
        <v>2.0625</v>
      </c>
      <c r="AH337" s="1189">
        <f>(X337+(X337-(Z337-0.625)*Y337/12))/4</f>
        <v>1.0342475</v>
      </c>
      <c r="AI337" s="1189">
        <f t="shared" si="161"/>
        <v>1.453125</v>
      </c>
      <c r="AJ337" s="1189">
        <f t="shared" si="162"/>
        <v>2.5804241747552643</v>
      </c>
      <c r="AK337" s="1189">
        <f t="shared" si="146"/>
        <v>1.9636871560921063</v>
      </c>
      <c r="AL337" s="1189">
        <f>2*((AA337/2)-AB337)+Y337/8/12</f>
        <v>0.163553</v>
      </c>
      <c r="AM337" s="1189">
        <f t="shared" si="163"/>
        <v>2.3861071155561149</v>
      </c>
      <c r="AN337" s="1189">
        <f>Y337*3/8/12</f>
        <v>9.375E-2</v>
      </c>
      <c r="AO337" s="1189">
        <f>X337-(((Z337-0.625-AD337)*Y337)/12)+2*AQ337</f>
        <v>1.9539230000000001</v>
      </c>
      <c r="AP337" s="1189">
        <f>X337-2*AQ337-Y337/8/12</f>
        <v>2.2018170000000001</v>
      </c>
      <c r="AQ337" s="1189">
        <f>AA337/2-AB337</f>
        <v>6.6151500000000002E-2</v>
      </c>
      <c r="AR337" s="1193">
        <f>SQRT(4/PI()*AJ337+(AC337-AN337)^2)</f>
        <v>3.1643383453715881</v>
      </c>
      <c r="AS337" s="1194">
        <f t="shared" si="168"/>
        <v>1.453125</v>
      </c>
    </row>
    <row r="338" spans="1:45" ht="11.1" customHeight="1">
      <c r="A338" s="1188" t="s">
        <v>10976</v>
      </c>
      <c r="B338" s="1188" t="s">
        <v>10936</v>
      </c>
      <c r="C338" s="1188" t="s">
        <v>10936</v>
      </c>
      <c r="D338" s="1188" t="s">
        <v>10936</v>
      </c>
      <c r="E338" s="1188" t="s">
        <v>10936</v>
      </c>
      <c r="F338" s="1188" t="s">
        <v>10936</v>
      </c>
      <c r="G338" s="1189">
        <v>3.125</v>
      </c>
      <c r="H338" s="1189">
        <v>1.5</v>
      </c>
      <c r="I338" s="1190">
        <f t="shared" si="156"/>
        <v>20.06671875</v>
      </c>
      <c r="J338" s="1191">
        <f t="shared" si="165"/>
        <v>2573.9182223141711</v>
      </c>
      <c r="K338" s="1191">
        <f t="shared" si="166"/>
        <v>4530.0960712729411</v>
      </c>
      <c r="L338" s="1191">
        <f t="shared" si="167"/>
        <v>224450.92311614705</v>
      </c>
      <c r="M338" s="1190">
        <f t="shared" si="157"/>
        <v>3.0869055560868408</v>
      </c>
      <c r="N338" s="1190">
        <f t="shared" si="158"/>
        <v>0.3066368042440365</v>
      </c>
      <c r="O338" s="1190">
        <f t="shared" si="159"/>
        <v>9.1799791707154368E-2</v>
      </c>
      <c r="P338" s="1192">
        <f t="shared" si="169"/>
        <v>4530.0960712729411</v>
      </c>
      <c r="Q338" s="1192">
        <f t="shared" si="170"/>
        <v>2573.9182223141711</v>
      </c>
      <c r="R338" s="1192">
        <f t="shared" si="171"/>
        <v>5297.4716039131754</v>
      </c>
      <c r="S338" s="1192">
        <f t="shared" si="172"/>
        <v>3009.9270476779402</v>
      </c>
      <c r="T338" s="1192">
        <f t="shared" si="173"/>
        <v>224450.92311614705</v>
      </c>
      <c r="U338" s="1192">
        <f t="shared" si="160"/>
        <v>513853.88775675965</v>
      </c>
      <c r="V338" s="1189">
        <v>110000</v>
      </c>
      <c r="W338" s="1189">
        <v>62500</v>
      </c>
      <c r="X338" s="1189">
        <v>2.36537</v>
      </c>
      <c r="Y338" s="1189">
        <v>3</v>
      </c>
      <c r="Z338" s="1189">
        <v>3</v>
      </c>
      <c r="AA338" s="1189">
        <v>0.17230300000000001</v>
      </c>
      <c r="AB338" s="1189">
        <v>0.02</v>
      </c>
      <c r="AC338" s="1189">
        <v>2.6875</v>
      </c>
      <c r="AD338" s="1189">
        <v>0.2</v>
      </c>
      <c r="AE338" s="1189">
        <v>30</v>
      </c>
      <c r="AF338" s="1193">
        <v>2.015625</v>
      </c>
      <c r="AG338" s="1193">
        <v>2.0625</v>
      </c>
      <c r="AH338" s="1189">
        <f t="shared" si="174"/>
        <v>1.0342475</v>
      </c>
      <c r="AI338" s="1189">
        <f t="shared" si="161"/>
        <v>1.453125</v>
      </c>
      <c r="AJ338" s="1189">
        <f t="shared" si="162"/>
        <v>2.0404629374195187</v>
      </c>
      <c r="AK338" s="1189">
        <f t="shared" si="146"/>
        <v>1.4237259187563607</v>
      </c>
      <c r="AL338" s="1189">
        <f t="shared" si="175"/>
        <v>0.163553</v>
      </c>
      <c r="AM338" s="1189">
        <f t="shared" si="163"/>
        <v>2.3861071155561149</v>
      </c>
      <c r="AN338" s="1189">
        <f t="shared" si="176"/>
        <v>9.375E-2</v>
      </c>
      <c r="AO338" s="1189">
        <f t="shared" si="164"/>
        <v>1.9539230000000001</v>
      </c>
      <c r="AP338" s="1189">
        <f t="shared" si="177"/>
        <v>2.2018170000000001</v>
      </c>
      <c r="AQ338" s="1189">
        <f t="shared" si="178"/>
        <v>6.6151500000000002E-2</v>
      </c>
      <c r="AR338" s="1193">
        <f t="shared" si="179"/>
        <v>3.0537742490218562</v>
      </c>
      <c r="AS338" s="1194">
        <f t="shared" si="168"/>
        <v>1.4353185622554641</v>
      </c>
    </row>
    <row r="339" spans="1:45" ht="11.1" customHeight="1">
      <c r="A339" s="1188" t="s">
        <v>10976</v>
      </c>
      <c r="B339" s="1188" t="s">
        <v>10936</v>
      </c>
      <c r="C339" s="1188" t="s">
        <v>10936</v>
      </c>
      <c r="D339" s="1188" t="s">
        <v>10936</v>
      </c>
      <c r="E339" s="1188" t="s">
        <v>10936</v>
      </c>
      <c r="F339" s="1188" t="s">
        <v>10936</v>
      </c>
      <c r="G339" s="1189">
        <v>3.125</v>
      </c>
      <c r="H339" s="1189">
        <v>1.75</v>
      </c>
      <c r="I339" s="1190">
        <f t="shared" si="156"/>
        <v>17.897343750000001</v>
      </c>
      <c r="J339" s="1191">
        <f t="shared" si="165"/>
        <v>1749.0734377327592</v>
      </c>
      <c r="K339" s="1191">
        <f t="shared" si="166"/>
        <v>3078.3692504096557</v>
      </c>
      <c r="L339" s="1191">
        <f t="shared" si="167"/>
        <v>154255.96226250011</v>
      </c>
      <c r="M339" s="1190">
        <f t="shared" si="157"/>
        <v>4.0302763610576298</v>
      </c>
      <c r="N339" s="1190">
        <f t="shared" si="158"/>
        <v>0.27348687946089745</v>
      </c>
      <c r="O339" s="1190">
        <f t="shared" si="159"/>
        <v>0.12494971649029345</v>
      </c>
      <c r="P339" s="1192">
        <f t="shared" si="169"/>
        <v>3078.3692504096557</v>
      </c>
      <c r="Q339" s="1192">
        <f t="shared" si="170"/>
        <v>1749.0734377327592</v>
      </c>
      <c r="R339" s="1192">
        <f t="shared" si="171"/>
        <v>5237.9503077055533</v>
      </c>
      <c r="S339" s="1192">
        <f t="shared" si="172"/>
        <v>2976.1081293781549</v>
      </c>
      <c r="T339" s="1192">
        <f t="shared" si="173"/>
        <v>154255.96226250011</v>
      </c>
      <c r="U339" s="1192">
        <f t="shared" si="160"/>
        <v>513853.88775675965</v>
      </c>
      <c r="V339" s="1189">
        <v>110000</v>
      </c>
      <c r="W339" s="1189">
        <v>62500</v>
      </c>
      <c r="X339" s="1189">
        <v>2.36537</v>
      </c>
      <c r="Y339" s="1189">
        <v>3</v>
      </c>
      <c r="Z339" s="1189">
        <v>3</v>
      </c>
      <c r="AA339" s="1189">
        <v>0.17230300000000001</v>
      </c>
      <c r="AB339" s="1189">
        <v>0.02</v>
      </c>
      <c r="AC339" s="1189">
        <v>2.6875</v>
      </c>
      <c r="AD339" s="1189">
        <v>0.2</v>
      </c>
      <c r="AE339" s="1189">
        <v>30</v>
      </c>
      <c r="AF339" s="1193">
        <v>2.015625</v>
      </c>
      <c r="AG339" s="1193">
        <v>2.0625</v>
      </c>
      <c r="AH339" s="1189">
        <f t="shared" si="174"/>
        <v>1.0342475</v>
      </c>
      <c r="AI339" s="1189">
        <f t="shared" si="161"/>
        <v>1.453125</v>
      </c>
      <c r="AJ339" s="1189">
        <f t="shared" si="162"/>
        <v>1.4023269296590919</v>
      </c>
      <c r="AK339" s="1189">
        <f t="shared" si="146"/>
        <v>0.785589910995934</v>
      </c>
      <c r="AL339" s="1189">
        <f t="shared" si="175"/>
        <v>0.163553</v>
      </c>
      <c r="AM339" s="1189">
        <f t="shared" si="163"/>
        <v>2.3861071155561149</v>
      </c>
      <c r="AN339" s="1189">
        <f t="shared" si="176"/>
        <v>9.375E-2</v>
      </c>
      <c r="AO339" s="1189">
        <f t="shared" si="164"/>
        <v>1.9539230000000001</v>
      </c>
      <c r="AP339" s="1189">
        <f t="shared" si="177"/>
        <v>2.2018170000000001</v>
      </c>
      <c r="AQ339" s="1189">
        <f t="shared" si="178"/>
        <v>6.6151500000000002E-2</v>
      </c>
      <c r="AR339" s="1193">
        <f t="shared" si="179"/>
        <v>2.9177109459281603</v>
      </c>
      <c r="AS339" s="1194">
        <f t="shared" si="168"/>
        <v>1.4013027364820401</v>
      </c>
    </row>
    <row r="340" spans="1:45" ht="11.1" customHeight="1">
      <c r="A340" s="1188" t="s">
        <v>10976</v>
      </c>
      <c r="B340" s="1188" t="s">
        <v>10936</v>
      </c>
      <c r="C340" s="1188" t="s">
        <v>10936</v>
      </c>
      <c r="D340" s="1188" t="s">
        <v>10936</v>
      </c>
      <c r="E340" s="1188" t="s">
        <v>10936</v>
      </c>
      <c r="F340" s="1188" t="s">
        <v>10936</v>
      </c>
      <c r="G340" s="1189">
        <v>3.25</v>
      </c>
      <c r="H340" s="1189">
        <v>1.25</v>
      </c>
      <c r="I340" s="1190">
        <f t="shared" si="156"/>
        <v>24.03</v>
      </c>
      <c r="J340" s="1191">
        <f t="shared" si="165"/>
        <v>3284.7650263936148</v>
      </c>
      <c r="K340" s="1191">
        <f t="shared" si="166"/>
        <v>5781.1864464527616</v>
      </c>
      <c r="L340" s="1191">
        <f t="shared" si="167"/>
        <v>283846.6592230791</v>
      </c>
      <c r="M340" s="1190">
        <f t="shared" si="157"/>
        <v>3.1198587413260217</v>
      </c>
      <c r="N340" s="1190">
        <f t="shared" si="158"/>
        <v>0.36719916682861747</v>
      </c>
      <c r="O340" s="1190">
        <f t="shared" si="159"/>
        <v>6.3749855352190549E-2</v>
      </c>
      <c r="P340" s="1192">
        <f t="shared" si="169"/>
        <v>5781.1864464527616</v>
      </c>
      <c r="Q340" s="1192">
        <f t="shared" si="170"/>
        <v>3284.7650263936148</v>
      </c>
      <c r="R340" s="1192">
        <f t="shared" si="171"/>
        <v>6748.0252642675287</v>
      </c>
      <c r="S340" s="1192">
        <f t="shared" si="172"/>
        <v>3834.1052637883677</v>
      </c>
      <c r="T340" s="1192">
        <f t="shared" si="173"/>
        <v>283846.6592230791</v>
      </c>
      <c r="U340" s="1192">
        <f t="shared" si="160"/>
        <v>582698.94551706722</v>
      </c>
      <c r="V340" s="1189">
        <v>110000</v>
      </c>
      <c r="W340" s="1189">
        <v>62500</v>
      </c>
      <c r="X340" s="1189">
        <v>2.36537</v>
      </c>
      <c r="Y340" s="1189">
        <v>3</v>
      </c>
      <c r="Z340" s="1189">
        <v>3</v>
      </c>
      <c r="AA340" s="1189">
        <v>0.17230300000000001</v>
      </c>
      <c r="AB340" s="1189">
        <v>0.02</v>
      </c>
      <c r="AC340" s="1189">
        <v>2.6875</v>
      </c>
      <c r="AD340" s="1189">
        <v>0.2</v>
      </c>
      <c r="AE340" s="1189">
        <v>30</v>
      </c>
      <c r="AF340" s="1193">
        <v>2.015625</v>
      </c>
      <c r="AG340" s="1193">
        <v>2.0625</v>
      </c>
      <c r="AH340" s="1189">
        <f t="shared" si="174"/>
        <v>1.0342475</v>
      </c>
      <c r="AI340" s="1189">
        <f t="shared" si="161"/>
        <v>1.484375</v>
      </c>
      <c r="AJ340" s="1189">
        <f t="shared" si="162"/>
        <v>2.5804241747552643</v>
      </c>
      <c r="AK340" s="1189">
        <f t="shared" si="146"/>
        <v>1.9636871560921063</v>
      </c>
      <c r="AL340" s="1189">
        <f t="shared" si="175"/>
        <v>0.163553</v>
      </c>
      <c r="AM340" s="1189">
        <f t="shared" si="163"/>
        <v>3.0119712770134566</v>
      </c>
      <c r="AN340" s="1189">
        <f t="shared" si="176"/>
        <v>9.375E-2</v>
      </c>
      <c r="AO340" s="1189">
        <f t="shared" si="164"/>
        <v>1.9539230000000001</v>
      </c>
      <c r="AP340" s="1189">
        <f t="shared" si="177"/>
        <v>2.2018170000000001</v>
      </c>
      <c r="AQ340" s="1189">
        <f t="shared" si="178"/>
        <v>6.6151500000000002E-2</v>
      </c>
      <c r="AR340" s="1193">
        <f t="shared" si="179"/>
        <v>3.1643383453715881</v>
      </c>
      <c r="AS340" s="1194">
        <f t="shared" si="168"/>
        <v>1.462959586342897</v>
      </c>
    </row>
    <row r="341" spans="1:45" ht="11.1" customHeight="1">
      <c r="A341" s="1188" t="s">
        <v>10976</v>
      </c>
      <c r="B341" s="1188" t="s">
        <v>10936</v>
      </c>
      <c r="C341" s="1188" t="s">
        <v>10936</v>
      </c>
      <c r="D341" s="1188" t="s">
        <v>10936</v>
      </c>
      <c r="E341" s="1188" t="s">
        <v>10936</v>
      </c>
      <c r="F341" s="1188" t="s">
        <v>10936</v>
      </c>
      <c r="G341" s="1189">
        <v>3.25</v>
      </c>
      <c r="H341" s="1189">
        <v>1.5</v>
      </c>
      <c r="I341" s="1190">
        <f t="shared" si="156"/>
        <v>22.194375000000001</v>
      </c>
      <c r="J341" s="1191">
        <f t="shared" si="165"/>
        <v>2573.9182223141711</v>
      </c>
      <c r="K341" s="1191">
        <f t="shared" si="166"/>
        <v>4530.0960712729411</v>
      </c>
      <c r="L341" s="1191">
        <f t="shared" si="167"/>
        <v>224450.92311614705</v>
      </c>
      <c r="M341" s="1190">
        <f t="shared" si="157"/>
        <v>3.563306819856777</v>
      </c>
      <c r="N341" s="1190">
        <f t="shared" si="158"/>
        <v>0.33914923047365364</v>
      </c>
      <c r="O341" s="1190">
        <f t="shared" si="159"/>
        <v>9.1799791707154368E-2</v>
      </c>
      <c r="P341" s="1192">
        <f t="shared" si="169"/>
        <v>4530.0960712729411</v>
      </c>
      <c r="Q341" s="1192">
        <f t="shared" si="170"/>
        <v>2573.9182223141711</v>
      </c>
      <c r="R341" s="1192">
        <f t="shared" si="171"/>
        <v>6686.972352480564</v>
      </c>
      <c r="S341" s="1192">
        <f t="shared" si="172"/>
        <v>3799.4161093639573</v>
      </c>
      <c r="T341" s="1192">
        <f t="shared" si="173"/>
        <v>224450.92311614705</v>
      </c>
      <c r="U341" s="1192">
        <f t="shared" si="160"/>
        <v>582698.94551706722</v>
      </c>
      <c r="V341" s="1189">
        <v>110000</v>
      </c>
      <c r="W341" s="1189">
        <v>62500</v>
      </c>
      <c r="X341" s="1189">
        <v>2.36537</v>
      </c>
      <c r="Y341" s="1189">
        <v>3</v>
      </c>
      <c r="Z341" s="1189">
        <v>3</v>
      </c>
      <c r="AA341" s="1189">
        <v>0.17230300000000001</v>
      </c>
      <c r="AB341" s="1189">
        <v>0.02</v>
      </c>
      <c r="AC341" s="1189">
        <v>2.6875</v>
      </c>
      <c r="AD341" s="1189">
        <v>0.2</v>
      </c>
      <c r="AE341" s="1189">
        <v>30</v>
      </c>
      <c r="AF341" s="1193">
        <v>2.015625</v>
      </c>
      <c r="AG341" s="1193">
        <v>2.0625</v>
      </c>
      <c r="AH341" s="1189">
        <f t="shared" si="174"/>
        <v>1.0342475</v>
      </c>
      <c r="AI341" s="1189">
        <f t="shared" si="161"/>
        <v>1.484375</v>
      </c>
      <c r="AJ341" s="1189">
        <f t="shared" si="162"/>
        <v>2.0404629374195187</v>
      </c>
      <c r="AK341" s="1189">
        <f t="shared" si="146"/>
        <v>1.4237259187563607</v>
      </c>
      <c r="AL341" s="1189">
        <f t="shared" si="175"/>
        <v>0.163553</v>
      </c>
      <c r="AM341" s="1189">
        <f t="shared" si="163"/>
        <v>3.0119712770134566</v>
      </c>
      <c r="AN341" s="1189">
        <f t="shared" si="176"/>
        <v>9.375E-2</v>
      </c>
      <c r="AO341" s="1189">
        <f t="shared" si="164"/>
        <v>1.9539230000000001</v>
      </c>
      <c r="AP341" s="1189">
        <f t="shared" si="177"/>
        <v>2.2018170000000001</v>
      </c>
      <c r="AQ341" s="1189">
        <f t="shared" si="178"/>
        <v>6.6151500000000002E-2</v>
      </c>
      <c r="AR341" s="1193">
        <f t="shared" si="179"/>
        <v>3.0537742490218562</v>
      </c>
      <c r="AS341" s="1194">
        <f t="shared" si="168"/>
        <v>1.4353185622554641</v>
      </c>
    </row>
    <row r="342" spans="1:45" ht="11.1" customHeight="1">
      <c r="A342" s="1188" t="s">
        <v>10976</v>
      </c>
      <c r="B342" s="1188" t="s">
        <v>10936</v>
      </c>
      <c r="C342" s="1188" t="s">
        <v>10936</v>
      </c>
      <c r="D342" s="1188" t="s">
        <v>10936</v>
      </c>
      <c r="E342" s="1188" t="s">
        <v>10936</v>
      </c>
      <c r="F342" s="1188" t="s">
        <v>10936</v>
      </c>
      <c r="G342" s="1189">
        <v>3.25</v>
      </c>
      <c r="H342" s="1189">
        <v>1.75</v>
      </c>
      <c r="I342" s="1190">
        <f t="shared" si="156"/>
        <v>20.024999999999999</v>
      </c>
      <c r="J342" s="1191">
        <f t="shared" si="165"/>
        <v>1749.0734377327592</v>
      </c>
      <c r="K342" s="1191">
        <f t="shared" si="166"/>
        <v>3078.3692504096557</v>
      </c>
      <c r="L342" s="1191">
        <f t="shared" si="167"/>
        <v>154255.96226250011</v>
      </c>
      <c r="M342" s="1190">
        <f t="shared" si="157"/>
        <v>4.6522677750689825</v>
      </c>
      <c r="N342" s="1190">
        <f t="shared" si="158"/>
        <v>0.30599930569051453</v>
      </c>
      <c r="O342" s="1190">
        <f t="shared" si="159"/>
        <v>0.12494971649029345</v>
      </c>
      <c r="P342" s="1192">
        <f t="shared" si="169"/>
        <v>3078.3692504096557</v>
      </c>
      <c r="Q342" s="1192">
        <f t="shared" si="170"/>
        <v>1749.0734377327592</v>
      </c>
      <c r="R342" s="1192">
        <f t="shared" si="171"/>
        <v>6611.8389130053702</v>
      </c>
      <c r="S342" s="1192">
        <f t="shared" si="172"/>
        <v>3756.7266551166872</v>
      </c>
      <c r="T342" s="1192">
        <f t="shared" si="173"/>
        <v>154255.96226250011</v>
      </c>
      <c r="U342" s="1192">
        <f t="shared" si="160"/>
        <v>582698.94551706722</v>
      </c>
      <c r="V342" s="1189">
        <v>110000</v>
      </c>
      <c r="W342" s="1189">
        <v>62500</v>
      </c>
      <c r="X342" s="1189">
        <v>2.36537</v>
      </c>
      <c r="Y342" s="1189">
        <v>3</v>
      </c>
      <c r="Z342" s="1189">
        <v>3</v>
      </c>
      <c r="AA342" s="1189">
        <v>0.17230300000000001</v>
      </c>
      <c r="AB342" s="1189">
        <v>0.02</v>
      </c>
      <c r="AC342" s="1189">
        <v>2.6875</v>
      </c>
      <c r="AD342" s="1189">
        <v>0.2</v>
      </c>
      <c r="AE342" s="1189">
        <v>30</v>
      </c>
      <c r="AF342" s="1193">
        <v>2.015625</v>
      </c>
      <c r="AG342" s="1193">
        <v>2.0625</v>
      </c>
      <c r="AH342" s="1189">
        <f t="shared" si="174"/>
        <v>1.0342475</v>
      </c>
      <c r="AI342" s="1189">
        <f t="shared" si="161"/>
        <v>1.484375</v>
      </c>
      <c r="AJ342" s="1189">
        <f t="shared" si="162"/>
        <v>1.4023269296590919</v>
      </c>
      <c r="AK342" s="1189">
        <f t="shared" si="146"/>
        <v>0.785589910995934</v>
      </c>
      <c r="AL342" s="1189">
        <f t="shared" si="175"/>
        <v>0.163553</v>
      </c>
      <c r="AM342" s="1189">
        <f t="shared" si="163"/>
        <v>3.0119712770134566</v>
      </c>
      <c r="AN342" s="1189">
        <f t="shared" si="176"/>
        <v>9.375E-2</v>
      </c>
      <c r="AO342" s="1189">
        <f t="shared" si="164"/>
        <v>1.9539230000000001</v>
      </c>
      <c r="AP342" s="1189">
        <f t="shared" si="177"/>
        <v>2.2018170000000001</v>
      </c>
      <c r="AQ342" s="1189">
        <f t="shared" si="178"/>
        <v>6.6151500000000002E-2</v>
      </c>
      <c r="AR342" s="1193">
        <f t="shared" si="179"/>
        <v>2.9177109459281603</v>
      </c>
      <c r="AS342" s="1194">
        <f t="shared" si="168"/>
        <v>1.4013027364820401</v>
      </c>
    </row>
    <row r="343" spans="1:45" ht="11.1" customHeight="1">
      <c r="A343" s="1196" t="s">
        <v>10977</v>
      </c>
      <c r="B343" s="1196" t="s">
        <v>10936</v>
      </c>
      <c r="C343" s="1196" t="s">
        <v>10936</v>
      </c>
      <c r="D343" s="1196" t="s">
        <v>10936</v>
      </c>
      <c r="E343" s="1196" t="s">
        <v>10936</v>
      </c>
      <c r="F343" s="1196" t="s">
        <v>10936</v>
      </c>
      <c r="G343" s="1189">
        <v>3.5</v>
      </c>
      <c r="H343" s="1189">
        <v>1.25</v>
      </c>
      <c r="I343" s="1190">
        <f t="shared" si="156"/>
        <v>28.535625</v>
      </c>
      <c r="J343" s="1191">
        <f t="shared" si="165"/>
        <v>3838.4616044635409</v>
      </c>
      <c r="K343" s="1191">
        <f t="shared" si="166"/>
        <v>6755.6924238558313</v>
      </c>
      <c r="L343" s="1191">
        <f t="shared" si="167"/>
        <v>438663.2868679589</v>
      </c>
      <c r="M343" s="1190">
        <f t="shared" si="157"/>
        <v>2.2356646289239195</v>
      </c>
      <c r="N343" s="1190">
        <f t="shared" si="158"/>
        <v>0.43604901060898327</v>
      </c>
      <c r="O343" s="1190">
        <f t="shared" si="159"/>
        <v>6.3749855352190549E-2</v>
      </c>
      <c r="P343" s="1192">
        <f t="shared" si="169"/>
        <v>9981.5797339922592</v>
      </c>
      <c r="Q343" s="1192">
        <f t="shared" si="170"/>
        <v>5671.3521215865103</v>
      </c>
      <c r="R343" s="1192">
        <f t="shared" si="171"/>
        <v>6755.6924238558313</v>
      </c>
      <c r="S343" s="1192">
        <f t="shared" si="172"/>
        <v>3838.4616044635409</v>
      </c>
      <c r="T343" s="1192">
        <f t="shared" si="173"/>
        <v>438663.2868679589</v>
      </c>
      <c r="U343" s="1192">
        <f t="shared" si="160"/>
        <v>638685.45276525919</v>
      </c>
      <c r="V343" s="1189">
        <v>110000</v>
      </c>
      <c r="W343" s="1189">
        <v>62500</v>
      </c>
      <c r="X343" s="1189">
        <v>2.74037</v>
      </c>
      <c r="Y343" s="1189">
        <v>3</v>
      </c>
      <c r="Z343" s="1189">
        <v>3.5</v>
      </c>
      <c r="AA343" s="1189">
        <v>0.17230300000000001</v>
      </c>
      <c r="AB343" s="1189">
        <v>0.02</v>
      </c>
      <c r="AC343" s="1189">
        <v>3.0625</v>
      </c>
      <c r="AD343" s="1189">
        <v>0.2</v>
      </c>
      <c r="AE343" s="1189">
        <v>30</v>
      </c>
      <c r="AF343" s="1193">
        <v>2.390625</v>
      </c>
      <c r="AG343" s="1193">
        <v>2.3125</v>
      </c>
      <c r="AH343" s="1189">
        <f t="shared" si="174"/>
        <v>1.1904975</v>
      </c>
      <c r="AI343" s="1189">
        <f t="shared" si="161"/>
        <v>1.640625</v>
      </c>
      <c r="AJ343" s="1189">
        <f t="shared" si="162"/>
        <v>3.9878480624359898</v>
      </c>
      <c r="AK343" s="1189">
        <f t="shared" si="146"/>
        <v>3.2614349026433587</v>
      </c>
      <c r="AL343" s="1189">
        <f t="shared" si="175"/>
        <v>0.163553</v>
      </c>
      <c r="AM343" s="1189">
        <f t="shared" si="163"/>
        <v>2.6990391962847857</v>
      </c>
      <c r="AN343" s="1189">
        <f t="shared" si="176"/>
        <v>9.375E-2</v>
      </c>
      <c r="AO343" s="1189">
        <f t="shared" si="164"/>
        <v>2.2039230000000001</v>
      </c>
      <c r="AP343" s="1189">
        <f t="shared" si="177"/>
        <v>2.5768170000000001</v>
      </c>
      <c r="AQ343" s="1189">
        <f t="shared" si="178"/>
        <v>6.6151500000000002E-2</v>
      </c>
      <c r="AR343" s="1193">
        <f t="shared" si="179"/>
        <v>3.7270581447019313</v>
      </c>
      <c r="AS343" s="1194">
        <f t="shared" si="168"/>
        <v>1.640625</v>
      </c>
    </row>
    <row r="344" spans="1:45" ht="11.1" customHeight="1">
      <c r="A344" s="1196" t="s">
        <v>10977</v>
      </c>
      <c r="B344" s="1196" t="s">
        <v>10936</v>
      </c>
      <c r="C344" s="1196" t="s">
        <v>10936</v>
      </c>
      <c r="D344" s="1196" t="s">
        <v>10936</v>
      </c>
      <c r="E344" s="1196" t="s">
        <v>10936</v>
      </c>
      <c r="F344" s="1196" t="s">
        <v>10936</v>
      </c>
      <c r="G344" s="1189">
        <v>3.5</v>
      </c>
      <c r="H344" s="1189">
        <v>1.5</v>
      </c>
      <c r="I344" s="1190">
        <f t="shared" si="156"/>
        <v>26.7</v>
      </c>
      <c r="J344" s="1191">
        <f t="shared" si="165"/>
        <v>3838.4616044635409</v>
      </c>
      <c r="K344" s="1191">
        <f t="shared" si="166"/>
        <v>6755.6924238558313</v>
      </c>
      <c r="L344" s="1191">
        <f t="shared" si="167"/>
        <v>379267.55076102685</v>
      </c>
      <c r="M344" s="1190">
        <f t="shared" si="157"/>
        <v>2.385814519587989</v>
      </c>
      <c r="N344" s="1190">
        <f t="shared" si="158"/>
        <v>0.40799907425401943</v>
      </c>
      <c r="O344" s="1190">
        <f t="shared" si="159"/>
        <v>9.1799791707154368E-2</v>
      </c>
      <c r="P344" s="1192">
        <f t="shared" si="169"/>
        <v>8630.0572939824542</v>
      </c>
      <c r="Q344" s="1192">
        <f t="shared" si="170"/>
        <v>4903.4416443082127</v>
      </c>
      <c r="R344" s="1192">
        <f t="shared" si="171"/>
        <v>6755.6924238558313</v>
      </c>
      <c r="S344" s="1192">
        <f t="shared" si="172"/>
        <v>3838.4616044635409</v>
      </c>
      <c r="T344" s="1192">
        <f t="shared" si="173"/>
        <v>379267.55076102685</v>
      </c>
      <c r="U344" s="1192">
        <f t="shared" si="160"/>
        <v>638685.45276525919</v>
      </c>
      <c r="V344" s="1189">
        <v>110000</v>
      </c>
      <c r="W344" s="1189">
        <v>62500</v>
      </c>
      <c r="X344" s="1189">
        <v>2.74037</v>
      </c>
      <c r="Y344" s="1189">
        <v>3</v>
      </c>
      <c r="Z344" s="1189">
        <v>3.5</v>
      </c>
      <c r="AA344" s="1189">
        <v>0.17230300000000001</v>
      </c>
      <c r="AB344" s="1189">
        <v>0.02</v>
      </c>
      <c r="AC344" s="1189">
        <v>3.0625</v>
      </c>
      <c r="AD344" s="1189">
        <v>0.2</v>
      </c>
      <c r="AE344" s="1189">
        <v>30</v>
      </c>
      <c r="AF344" s="1193">
        <v>2.390625</v>
      </c>
      <c r="AG344" s="1193">
        <v>2.3125</v>
      </c>
      <c r="AH344" s="1189">
        <f t="shared" si="174"/>
        <v>1.1904975</v>
      </c>
      <c r="AI344" s="1189">
        <f t="shared" si="161"/>
        <v>1.640625</v>
      </c>
      <c r="AJ344" s="1189">
        <f t="shared" si="162"/>
        <v>3.4478868251002441</v>
      </c>
      <c r="AK344" s="1189">
        <f t="shared" si="146"/>
        <v>2.721473665307613</v>
      </c>
      <c r="AL344" s="1189">
        <f t="shared" si="175"/>
        <v>0.163553</v>
      </c>
      <c r="AM344" s="1189">
        <f t="shared" si="163"/>
        <v>2.6990391962847857</v>
      </c>
      <c r="AN344" s="1189">
        <f t="shared" si="176"/>
        <v>9.375E-2</v>
      </c>
      <c r="AO344" s="1189">
        <f t="shared" si="164"/>
        <v>2.2039230000000001</v>
      </c>
      <c r="AP344" s="1189">
        <f t="shared" si="177"/>
        <v>2.5768170000000001</v>
      </c>
      <c r="AQ344" s="1189">
        <f t="shared" si="178"/>
        <v>6.6151500000000002E-2</v>
      </c>
      <c r="AR344" s="1193">
        <f t="shared" si="179"/>
        <v>3.6336568927168953</v>
      </c>
      <c r="AS344" s="1194">
        <f t="shared" si="168"/>
        <v>1.640625</v>
      </c>
    </row>
    <row r="345" spans="1:45" ht="11.1" customHeight="1">
      <c r="A345" s="1196" t="s">
        <v>10977</v>
      </c>
      <c r="B345" s="1196" t="s">
        <v>10936</v>
      </c>
      <c r="C345" s="1196" t="s">
        <v>10936</v>
      </c>
      <c r="D345" s="1196" t="s">
        <v>10936</v>
      </c>
      <c r="E345" s="1196" t="s">
        <v>10936</v>
      </c>
      <c r="F345" s="1196" t="s">
        <v>10936</v>
      </c>
      <c r="G345" s="1189">
        <v>3.5</v>
      </c>
      <c r="H345" s="1189">
        <v>1.75</v>
      </c>
      <c r="I345" s="1190">
        <f t="shared" si="156"/>
        <v>24.530625000000001</v>
      </c>
      <c r="J345" s="1191">
        <f t="shared" si="165"/>
        <v>3838.4616044635409</v>
      </c>
      <c r="K345" s="1191">
        <f t="shared" si="166"/>
        <v>6755.6924238558313</v>
      </c>
      <c r="L345" s="1191">
        <f t="shared" si="167"/>
        <v>309072.58990737994</v>
      </c>
      <c r="M345" s="1190">
        <f t="shared" si="157"/>
        <v>2.6825011984231386</v>
      </c>
      <c r="N345" s="1190">
        <f t="shared" si="158"/>
        <v>0.37484914947088038</v>
      </c>
      <c r="O345" s="1190">
        <f t="shared" si="159"/>
        <v>0.12494971649029345</v>
      </c>
      <c r="P345" s="1192">
        <f t="shared" si="169"/>
        <v>7032.8035012435939</v>
      </c>
      <c r="Q345" s="1192">
        <f t="shared" si="170"/>
        <v>3995.9110802520418</v>
      </c>
      <c r="R345" s="1192">
        <f t="shared" si="171"/>
        <v>6755.6924238558313</v>
      </c>
      <c r="S345" s="1192">
        <f t="shared" si="172"/>
        <v>3838.4616044635409</v>
      </c>
      <c r="T345" s="1192">
        <f t="shared" si="173"/>
        <v>309072.58990737994</v>
      </c>
      <c r="U345" s="1192">
        <f t="shared" si="160"/>
        <v>638685.45276525919</v>
      </c>
      <c r="V345" s="1189">
        <v>110000</v>
      </c>
      <c r="W345" s="1189">
        <v>62500</v>
      </c>
      <c r="X345" s="1189">
        <v>2.74037</v>
      </c>
      <c r="Y345" s="1189">
        <v>3</v>
      </c>
      <c r="Z345" s="1189">
        <v>3.5</v>
      </c>
      <c r="AA345" s="1189">
        <v>0.17230300000000001</v>
      </c>
      <c r="AB345" s="1189">
        <v>0.02</v>
      </c>
      <c r="AC345" s="1189">
        <v>3.0625</v>
      </c>
      <c r="AD345" s="1189">
        <v>0.2</v>
      </c>
      <c r="AE345" s="1189">
        <v>30</v>
      </c>
      <c r="AF345" s="1193">
        <v>2.390625</v>
      </c>
      <c r="AG345" s="1193">
        <v>2.3125</v>
      </c>
      <c r="AH345" s="1189">
        <f t="shared" si="174"/>
        <v>1.1904975</v>
      </c>
      <c r="AI345" s="1189">
        <f t="shared" si="161"/>
        <v>1.640625</v>
      </c>
      <c r="AJ345" s="1189">
        <f t="shared" si="162"/>
        <v>2.8097508173398174</v>
      </c>
      <c r="AK345" s="1189">
        <f t="shared" si="146"/>
        <v>2.0833376575471863</v>
      </c>
      <c r="AL345" s="1189">
        <f t="shared" si="175"/>
        <v>0.163553</v>
      </c>
      <c r="AM345" s="1189">
        <f t="shared" si="163"/>
        <v>2.6990391962847857</v>
      </c>
      <c r="AN345" s="1189">
        <f t="shared" si="176"/>
        <v>9.375E-2</v>
      </c>
      <c r="AO345" s="1189">
        <f t="shared" si="164"/>
        <v>2.2039230000000001</v>
      </c>
      <c r="AP345" s="1189">
        <f t="shared" si="177"/>
        <v>2.5768170000000001</v>
      </c>
      <c r="AQ345" s="1189">
        <f t="shared" si="178"/>
        <v>6.6151500000000002E-2</v>
      </c>
      <c r="AR345" s="1193">
        <f t="shared" si="179"/>
        <v>3.5200798874441759</v>
      </c>
      <c r="AS345" s="1194">
        <f t="shared" si="168"/>
        <v>1.640625</v>
      </c>
    </row>
    <row r="346" spans="1:45" ht="11.1" customHeight="1">
      <c r="A346" s="1196" t="s">
        <v>10977</v>
      </c>
      <c r="B346" s="1196" t="s">
        <v>10936</v>
      </c>
      <c r="C346" s="1196" t="s">
        <v>10936</v>
      </c>
      <c r="D346" s="1196" t="s">
        <v>10936</v>
      </c>
      <c r="E346" s="1196" t="s">
        <v>10936</v>
      </c>
      <c r="F346" s="1196" t="s">
        <v>10936</v>
      </c>
      <c r="G346" s="1189">
        <v>3.75</v>
      </c>
      <c r="H346" s="1189">
        <v>1.25</v>
      </c>
      <c r="I346" s="1190">
        <f t="shared" si="156"/>
        <v>33.375</v>
      </c>
      <c r="J346" s="1191">
        <f t="shared" si="165"/>
        <v>5765.6722655875437</v>
      </c>
      <c r="K346" s="1191">
        <f t="shared" si="166"/>
        <v>10147.583187434078</v>
      </c>
      <c r="L346" s="1191">
        <f t="shared" si="167"/>
        <v>438663.2868679589</v>
      </c>
      <c r="M346" s="1190">
        <f t="shared" si="157"/>
        <v>2.8734816924227644</v>
      </c>
      <c r="N346" s="1190">
        <f t="shared" si="158"/>
        <v>0.50999884281752439</v>
      </c>
      <c r="O346" s="1190">
        <f t="shared" si="159"/>
        <v>6.3749855352190549E-2</v>
      </c>
      <c r="P346" s="1192">
        <f t="shared" si="169"/>
        <v>10147.583187434078</v>
      </c>
      <c r="Q346" s="1192">
        <f t="shared" si="170"/>
        <v>5765.6722655875437</v>
      </c>
      <c r="R346" s="1192">
        <f t="shared" si="171"/>
        <v>10490.408746132143</v>
      </c>
      <c r="S346" s="1192">
        <f t="shared" si="172"/>
        <v>5960.4595148478084</v>
      </c>
      <c r="T346" s="1192">
        <f t="shared" si="173"/>
        <v>438663.2868679589</v>
      </c>
      <c r="U346" s="1192">
        <f t="shared" si="160"/>
        <v>795274.21159262548</v>
      </c>
      <c r="V346" s="1189">
        <v>110000</v>
      </c>
      <c r="W346" s="1189">
        <v>62500</v>
      </c>
      <c r="X346" s="1189">
        <v>2.74037</v>
      </c>
      <c r="Y346" s="1189">
        <v>3</v>
      </c>
      <c r="Z346" s="1189">
        <v>3.5</v>
      </c>
      <c r="AA346" s="1189">
        <v>0.17230300000000001</v>
      </c>
      <c r="AB346" s="1189">
        <v>0.02</v>
      </c>
      <c r="AC346" s="1189">
        <v>3.0625</v>
      </c>
      <c r="AD346" s="1189">
        <v>0.2</v>
      </c>
      <c r="AE346" s="1189">
        <v>30</v>
      </c>
      <c r="AF346" s="1193">
        <v>2.390625</v>
      </c>
      <c r="AG346" s="1193">
        <v>2.3125</v>
      </c>
      <c r="AH346" s="1189">
        <f t="shared" si="174"/>
        <v>1.1904975</v>
      </c>
      <c r="AI346" s="1189">
        <f t="shared" si="161"/>
        <v>1.703125</v>
      </c>
      <c r="AJ346" s="1189">
        <f t="shared" si="162"/>
        <v>3.9878480624359898</v>
      </c>
      <c r="AK346" s="1189">
        <f t="shared" si="146"/>
        <v>3.2614349026433587</v>
      </c>
      <c r="AL346" s="1189">
        <f t="shared" si="175"/>
        <v>0.163553</v>
      </c>
      <c r="AM346" s="1189">
        <f t="shared" si="163"/>
        <v>4.1225733674426603</v>
      </c>
      <c r="AN346" s="1189">
        <f t="shared" si="176"/>
        <v>9.375E-2</v>
      </c>
      <c r="AO346" s="1189">
        <f t="shared" si="164"/>
        <v>2.2039230000000001</v>
      </c>
      <c r="AP346" s="1189">
        <f t="shared" si="177"/>
        <v>2.5768170000000001</v>
      </c>
      <c r="AQ346" s="1189">
        <f t="shared" si="178"/>
        <v>6.6151500000000002E-2</v>
      </c>
      <c r="AR346" s="1193">
        <f t="shared" si="179"/>
        <v>3.7270581447019313</v>
      </c>
      <c r="AS346" s="1194">
        <f t="shared" si="168"/>
        <v>1.6973895361754829</v>
      </c>
    </row>
    <row r="347" spans="1:45" ht="11.1" customHeight="1">
      <c r="A347" s="1196" t="s">
        <v>10977</v>
      </c>
      <c r="B347" s="1196" t="s">
        <v>10936</v>
      </c>
      <c r="C347" s="1196" t="s">
        <v>10936</v>
      </c>
      <c r="D347" s="1196" t="s">
        <v>10936</v>
      </c>
      <c r="E347" s="1196" t="s">
        <v>10936</v>
      </c>
      <c r="F347" s="1196" t="s">
        <v>10936</v>
      </c>
      <c r="G347" s="1189">
        <v>3.75</v>
      </c>
      <c r="H347" s="1189">
        <v>1.5</v>
      </c>
      <c r="I347" s="1190">
        <f t="shared" si="156"/>
        <v>31.539375</v>
      </c>
      <c r="J347" s="1191">
        <f t="shared" si="165"/>
        <v>4951.445169254298</v>
      </c>
      <c r="K347" s="1191">
        <f t="shared" si="166"/>
        <v>8714.5434978875655</v>
      </c>
      <c r="L347" s="1191">
        <f t="shared" si="167"/>
        <v>379267.55076102685</v>
      </c>
      <c r="M347" s="1190">
        <f t="shared" si="157"/>
        <v>3.0664681342891154</v>
      </c>
      <c r="N347" s="1190">
        <f t="shared" si="158"/>
        <v>0.4819489064625605</v>
      </c>
      <c r="O347" s="1190">
        <f t="shared" si="159"/>
        <v>9.1799791707154368E-2</v>
      </c>
      <c r="P347" s="1192">
        <f t="shared" si="169"/>
        <v>8714.5434978875655</v>
      </c>
      <c r="Q347" s="1192">
        <f t="shared" si="170"/>
        <v>4951.445169254298</v>
      </c>
      <c r="R347" s="1192">
        <f t="shared" si="171"/>
        <v>10419.815601913602</v>
      </c>
      <c r="S347" s="1192">
        <f t="shared" si="172"/>
        <v>5920.3497738145461</v>
      </c>
      <c r="T347" s="1192">
        <f t="shared" si="173"/>
        <v>379267.55076102685</v>
      </c>
      <c r="U347" s="1192">
        <f t="shared" si="160"/>
        <v>795274.21159262548</v>
      </c>
      <c r="V347" s="1189">
        <v>110000</v>
      </c>
      <c r="W347" s="1189">
        <v>62500</v>
      </c>
      <c r="X347" s="1189">
        <v>2.74037</v>
      </c>
      <c r="Y347" s="1189">
        <v>3</v>
      </c>
      <c r="Z347" s="1189">
        <v>3.5</v>
      </c>
      <c r="AA347" s="1189">
        <v>0.17230300000000001</v>
      </c>
      <c r="AB347" s="1189">
        <v>0.02</v>
      </c>
      <c r="AC347" s="1189">
        <v>3.0625</v>
      </c>
      <c r="AD347" s="1189">
        <v>0.2</v>
      </c>
      <c r="AE347" s="1189">
        <v>30</v>
      </c>
      <c r="AF347" s="1193">
        <v>2.390625</v>
      </c>
      <c r="AG347" s="1193">
        <v>2.3125</v>
      </c>
      <c r="AH347" s="1189">
        <f t="shared" si="174"/>
        <v>1.1904975</v>
      </c>
      <c r="AI347" s="1189">
        <f t="shared" si="161"/>
        <v>1.703125</v>
      </c>
      <c r="AJ347" s="1189">
        <f t="shared" si="162"/>
        <v>3.4478868251002441</v>
      </c>
      <c r="AK347" s="1189">
        <f t="shared" si="146"/>
        <v>2.721473665307613</v>
      </c>
      <c r="AL347" s="1189">
        <f t="shared" si="175"/>
        <v>0.163553</v>
      </c>
      <c r="AM347" s="1189">
        <f t="shared" si="163"/>
        <v>4.1225733674426603</v>
      </c>
      <c r="AN347" s="1189">
        <f t="shared" si="176"/>
        <v>9.375E-2</v>
      </c>
      <c r="AO347" s="1189">
        <f t="shared" si="164"/>
        <v>2.2039230000000001</v>
      </c>
      <c r="AP347" s="1189">
        <f t="shared" si="177"/>
        <v>2.5768170000000001</v>
      </c>
      <c r="AQ347" s="1189">
        <f t="shared" si="178"/>
        <v>6.6151500000000002E-2</v>
      </c>
      <c r="AR347" s="1193">
        <f t="shared" si="179"/>
        <v>3.6336568927168953</v>
      </c>
      <c r="AS347" s="1194">
        <f t="shared" si="168"/>
        <v>1.6740392231792238</v>
      </c>
    </row>
    <row r="348" spans="1:45" ht="11.1" customHeight="1">
      <c r="A348" s="1196" t="s">
        <v>10977</v>
      </c>
      <c r="B348" s="1196" t="s">
        <v>10936</v>
      </c>
      <c r="C348" s="1196" t="s">
        <v>10936</v>
      </c>
      <c r="D348" s="1196" t="s">
        <v>10936</v>
      </c>
      <c r="E348" s="1196" t="s">
        <v>10936</v>
      </c>
      <c r="F348" s="1196" t="s">
        <v>10936</v>
      </c>
      <c r="G348" s="1189">
        <v>3.75</v>
      </c>
      <c r="H348" s="1189">
        <v>1.75</v>
      </c>
      <c r="I348" s="1190">
        <f t="shared" si="156"/>
        <v>29.369999999999997</v>
      </c>
      <c r="J348" s="1191">
        <f t="shared" si="165"/>
        <v>4001.7881094352051</v>
      </c>
      <c r="K348" s="1191">
        <f t="shared" si="166"/>
        <v>7043.1470726059606</v>
      </c>
      <c r="L348" s="1191">
        <f t="shared" si="167"/>
        <v>309072.58990737994</v>
      </c>
      <c r="M348" s="1190">
        <f t="shared" si="157"/>
        <v>3.4477971265668419</v>
      </c>
      <c r="N348" s="1190">
        <f t="shared" si="158"/>
        <v>0.44879898167942134</v>
      </c>
      <c r="O348" s="1190">
        <f t="shared" si="159"/>
        <v>0.12494971649029345</v>
      </c>
      <c r="P348" s="1192">
        <f t="shared" si="169"/>
        <v>7043.1470726059606</v>
      </c>
      <c r="Q348" s="1192">
        <f t="shared" si="170"/>
        <v>4001.7881094352051</v>
      </c>
      <c r="R348" s="1192">
        <f t="shared" si="171"/>
        <v>10333.973520113548</v>
      </c>
      <c r="S348" s="1192">
        <f t="shared" si="172"/>
        <v>5871.5758637008794</v>
      </c>
      <c r="T348" s="1192">
        <f t="shared" si="173"/>
        <v>309072.58990737994</v>
      </c>
      <c r="U348" s="1192">
        <f t="shared" si="160"/>
        <v>795274.21159262548</v>
      </c>
      <c r="V348" s="1189">
        <v>110000</v>
      </c>
      <c r="W348" s="1189">
        <v>62500</v>
      </c>
      <c r="X348" s="1189">
        <v>2.74037</v>
      </c>
      <c r="Y348" s="1189">
        <v>3</v>
      </c>
      <c r="Z348" s="1189">
        <v>3.5</v>
      </c>
      <c r="AA348" s="1189">
        <v>0.17230300000000001</v>
      </c>
      <c r="AB348" s="1189">
        <v>0.02</v>
      </c>
      <c r="AC348" s="1189">
        <v>3.0625</v>
      </c>
      <c r="AD348" s="1189">
        <v>0.2</v>
      </c>
      <c r="AE348" s="1189">
        <v>30</v>
      </c>
      <c r="AF348" s="1193">
        <v>2.390625</v>
      </c>
      <c r="AG348" s="1193">
        <v>2.3125</v>
      </c>
      <c r="AH348" s="1189">
        <f t="shared" si="174"/>
        <v>1.1904975</v>
      </c>
      <c r="AI348" s="1189">
        <f t="shared" si="161"/>
        <v>1.703125</v>
      </c>
      <c r="AJ348" s="1189">
        <f t="shared" si="162"/>
        <v>2.8097508173398174</v>
      </c>
      <c r="AK348" s="1189">
        <f t="shared" si="146"/>
        <v>2.0833376575471863</v>
      </c>
      <c r="AL348" s="1189">
        <f t="shared" si="175"/>
        <v>0.163553</v>
      </c>
      <c r="AM348" s="1189">
        <f t="shared" si="163"/>
        <v>4.1225733674426603</v>
      </c>
      <c r="AN348" s="1189">
        <f t="shared" si="176"/>
        <v>9.375E-2</v>
      </c>
      <c r="AO348" s="1189">
        <f t="shared" si="164"/>
        <v>2.2039230000000001</v>
      </c>
      <c r="AP348" s="1189">
        <f t="shared" si="177"/>
        <v>2.5768170000000001</v>
      </c>
      <c r="AQ348" s="1189">
        <f t="shared" si="178"/>
        <v>6.6151500000000002E-2</v>
      </c>
      <c r="AR348" s="1193">
        <f t="shared" si="179"/>
        <v>3.5200798874441759</v>
      </c>
      <c r="AS348" s="1194">
        <f t="shared" si="168"/>
        <v>1.645644971861044</v>
      </c>
    </row>
    <row r="349" spans="1:45" ht="11.1" customHeight="1">
      <c r="A349" s="1196" t="s">
        <v>10977</v>
      </c>
      <c r="B349" s="1196" t="s">
        <v>10936</v>
      </c>
      <c r="C349" s="1196" t="s">
        <v>10936</v>
      </c>
      <c r="D349" s="1196" t="s">
        <v>10936</v>
      </c>
      <c r="E349" s="1196" t="s">
        <v>10936</v>
      </c>
      <c r="F349" s="1196" t="s">
        <v>10936</v>
      </c>
      <c r="G349" s="1189">
        <v>3.875</v>
      </c>
      <c r="H349" s="1189">
        <v>1.25</v>
      </c>
      <c r="I349" s="1190">
        <f t="shared" si="156"/>
        <v>35.919843749999998</v>
      </c>
      <c r="J349" s="1191">
        <f t="shared" si="165"/>
        <v>5765.6722655875437</v>
      </c>
      <c r="K349" s="1191">
        <f t="shared" si="166"/>
        <v>10147.583187434078</v>
      </c>
      <c r="L349" s="1191">
        <f t="shared" si="167"/>
        <v>438663.2868679589</v>
      </c>
      <c r="M349" s="1190">
        <f t="shared" si="157"/>
        <v>3.2233097685708274</v>
      </c>
      <c r="N349" s="1190">
        <f t="shared" si="158"/>
        <v>0.54888625458236051</v>
      </c>
      <c r="O349" s="1190">
        <f t="shared" si="159"/>
        <v>6.3749855352190549E-2</v>
      </c>
      <c r="P349" s="1192">
        <f t="shared" si="169"/>
        <v>10147.583187434078</v>
      </c>
      <c r="Q349" s="1192">
        <f t="shared" si="170"/>
        <v>5765.6722655875437</v>
      </c>
      <c r="R349" s="1192">
        <f t="shared" si="171"/>
        <v>12395.271804034464</v>
      </c>
      <c r="S349" s="1192">
        <f t="shared" si="172"/>
        <v>7042.7680704741279</v>
      </c>
      <c r="T349" s="1192">
        <f t="shared" si="173"/>
        <v>438663.2868679589</v>
      </c>
      <c r="U349" s="1192">
        <f t="shared" si="160"/>
        <v>877618.30028632679</v>
      </c>
      <c r="V349" s="1189">
        <v>110000</v>
      </c>
      <c r="W349" s="1189">
        <v>62500</v>
      </c>
      <c r="X349" s="1189">
        <v>2.74037</v>
      </c>
      <c r="Y349" s="1189">
        <v>3</v>
      </c>
      <c r="Z349" s="1189">
        <v>3.5</v>
      </c>
      <c r="AA349" s="1189">
        <v>0.17230300000000001</v>
      </c>
      <c r="AB349" s="1189">
        <v>0.02</v>
      </c>
      <c r="AC349" s="1189">
        <v>3.0625</v>
      </c>
      <c r="AD349" s="1189">
        <v>0.2</v>
      </c>
      <c r="AE349" s="1189">
        <v>30</v>
      </c>
      <c r="AF349" s="1193">
        <v>2.390625</v>
      </c>
      <c r="AG349" s="1193">
        <v>2.3125</v>
      </c>
      <c r="AH349" s="1189">
        <f t="shared" si="174"/>
        <v>1.1904975</v>
      </c>
      <c r="AI349" s="1189">
        <f t="shared" si="161"/>
        <v>1.734375</v>
      </c>
      <c r="AJ349" s="1189">
        <f t="shared" si="162"/>
        <v>3.9878480624359898</v>
      </c>
      <c r="AK349" s="1189">
        <f t="shared" si="146"/>
        <v>3.2614349026433587</v>
      </c>
      <c r="AL349" s="1189">
        <f t="shared" si="175"/>
        <v>0.163553</v>
      </c>
      <c r="AM349" s="1189">
        <f t="shared" si="163"/>
        <v>4.8711559919308538</v>
      </c>
      <c r="AN349" s="1189">
        <f t="shared" si="176"/>
        <v>9.375E-2</v>
      </c>
      <c r="AO349" s="1189">
        <f t="shared" si="164"/>
        <v>2.2039230000000001</v>
      </c>
      <c r="AP349" s="1189">
        <f t="shared" si="177"/>
        <v>2.5768170000000001</v>
      </c>
      <c r="AQ349" s="1189">
        <f t="shared" si="178"/>
        <v>6.6151500000000002E-2</v>
      </c>
      <c r="AR349" s="1193">
        <f t="shared" si="179"/>
        <v>3.7270581447019313</v>
      </c>
      <c r="AS349" s="1194">
        <f t="shared" si="168"/>
        <v>1.6973895361754829</v>
      </c>
    </row>
    <row r="350" spans="1:45" ht="11.1" customHeight="1">
      <c r="A350" s="1196" t="s">
        <v>10977</v>
      </c>
      <c r="B350" s="1196" t="s">
        <v>10936</v>
      </c>
      <c r="C350" s="1196" t="s">
        <v>10936</v>
      </c>
      <c r="D350" s="1196" t="s">
        <v>10936</v>
      </c>
      <c r="E350" s="1196" t="s">
        <v>10936</v>
      </c>
      <c r="F350" s="1196" t="s">
        <v>10936</v>
      </c>
      <c r="G350" s="1189">
        <v>3.875</v>
      </c>
      <c r="H350" s="1189">
        <v>1.5</v>
      </c>
      <c r="I350" s="1190">
        <f t="shared" si="156"/>
        <v>34.084218749999998</v>
      </c>
      <c r="J350" s="1191">
        <f t="shared" si="165"/>
        <v>4951.445169254298</v>
      </c>
      <c r="K350" s="1191">
        <f t="shared" si="166"/>
        <v>8714.5434978875655</v>
      </c>
      <c r="L350" s="1191">
        <f t="shared" si="167"/>
        <v>379267.55076102685</v>
      </c>
      <c r="M350" s="1190">
        <f t="shared" si="157"/>
        <v>3.4397910793478768</v>
      </c>
      <c r="N350" s="1190">
        <f t="shared" si="158"/>
        <v>0.52083631822739662</v>
      </c>
      <c r="O350" s="1190">
        <f t="shared" si="159"/>
        <v>9.1799791707154368E-2</v>
      </c>
      <c r="P350" s="1192">
        <f t="shared" si="169"/>
        <v>8714.5434978875655</v>
      </c>
      <c r="Q350" s="1192">
        <f t="shared" si="170"/>
        <v>4951.445169254298</v>
      </c>
      <c r="R350" s="1192">
        <f t="shared" si="171"/>
        <v>12311.86025818666</v>
      </c>
      <c r="S350" s="1192">
        <f t="shared" si="172"/>
        <v>6995.3751466969652</v>
      </c>
      <c r="T350" s="1192">
        <f t="shared" si="173"/>
        <v>379267.55076102685</v>
      </c>
      <c r="U350" s="1192">
        <f t="shared" si="160"/>
        <v>877618.30028632679</v>
      </c>
      <c r="V350" s="1189">
        <v>110000</v>
      </c>
      <c r="W350" s="1189">
        <v>62500</v>
      </c>
      <c r="X350" s="1189">
        <v>2.74037</v>
      </c>
      <c r="Y350" s="1189">
        <v>3</v>
      </c>
      <c r="Z350" s="1189">
        <v>3.5</v>
      </c>
      <c r="AA350" s="1189">
        <v>0.17230300000000001</v>
      </c>
      <c r="AB350" s="1189">
        <v>0.02</v>
      </c>
      <c r="AC350" s="1189">
        <v>3.0625</v>
      </c>
      <c r="AD350" s="1189">
        <v>0.2</v>
      </c>
      <c r="AE350" s="1189">
        <v>30</v>
      </c>
      <c r="AF350" s="1193">
        <v>2.390625</v>
      </c>
      <c r="AG350" s="1193">
        <v>2.3125</v>
      </c>
      <c r="AH350" s="1189">
        <f t="shared" si="174"/>
        <v>1.1904975</v>
      </c>
      <c r="AI350" s="1189">
        <f t="shared" si="161"/>
        <v>1.734375</v>
      </c>
      <c r="AJ350" s="1189">
        <f t="shared" si="162"/>
        <v>3.4478868251002441</v>
      </c>
      <c r="AK350" s="1189">
        <f t="shared" si="146"/>
        <v>2.721473665307613</v>
      </c>
      <c r="AL350" s="1189">
        <f t="shared" si="175"/>
        <v>0.163553</v>
      </c>
      <c r="AM350" s="1189">
        <f t="shared" si="163"/>
        <v>4.8711559919308538</v>
      </c>
      <c r="AN350" s="1189">
        <f t="shared" si="176"/>
        <v>9.375E-2</v>
      </c>
      <c r="AO350" s="1189">
        <f t="shared" si="164"/>
        <v>2.2039230000000001</v>
      </c>
      <c r="AP350" s="1189">
        <f t="shared" si="177"/>
        <v>2.5768170000000001</v>
      </c>
      <c r="AQ350" s="1189">
        <f t="shared" si="178"/>
        <v>6.6151500000000002E-2</v>
      </c>
      <c r="AR350" s="1193">
        <f t="shared" si="179"/>
        <v>3.6336568927168953</v>
      </c>
      <c r="AS350" s="1194">
        <f t="shared" si="168"/>
        <v>1.6740392231792238</v>
      </c>
    </row>
    <row r="351" spans="1:45" ht="11.1" customHeight="1">
      <c r="A351" s="1196" t="s">
        <v>10977</v>
      </c>
      <c r="B351" s="1196" t="s">
        <v>10936</v>
      </c>
      <c r="C351" s="1196" t="s">
        <v>10936</v>
      </c>
      <c r="D351" s="1196" t="s">
        <v>10936</v>
      </c>
      <c r="E351" s="1196" t="s">
        <v>10936</v>
      </c>
      <c r="F351" s="1196" t="s">
        <v>10936</v>
      </c>
      <c r="G351" s="1189">
        <v>3.875</v>
      </c>
      <c r="H351" s="1189">
        <v>1.75</v>
      </c>
      <c r="I351" s="1190">
        <f t="shared" si="156"/>
        <v>31.914843749999999</v>
      </c>
      <c r="J351" s="1191">
        <f t="shared" si="165"/>
        <v>4001.7881094352051</v>
      </c>
      <c r="K351" s="1191">
        <f t="shared" si="166"/>
        <v>7043.1470726059606</v>
      </c>
      <c r="L351" s="1191">
        <f t="shared" si="167"/>
        <v>309072.58990737994</v>
      </c>
      <c r="M351" s="1190">
        <f t="shared" si="157"/>
        <v>3.8675444452695227</v>
      </c>
      <c r="N351" s="1190">
        <f t="shared" si="158"/>
        <v>0.48768639344425763</v>
      </c>
      <c r="O351" s="1190">
        <f t="shared" si="159"/>
        <v>0.12494971649029345</v>
      </c>
      <c r="P351" s="1192">
        <f t="shared" si="169"/>
        <v>7043.1470726059606</v>
      </c>
      <c r="Q351" s="1192">
        <f t="shared" si="170"/>
        <v>4001.7881094352051</v>
      </c>
      <c r="R351" s="1192">
        <f t="shared" si="171"/>
        <v>12210.430851393705</v>
      </c>
      <c r="S351" s="1192">
        <f t="shared" si="172"/>
        <v>6937.7448019282392</v>
      </c>
      <c r="T351" s="1192">
        <f t="shared" si="173"/>
        <v>309072.58990737994</v>
      </c>
      <c r="U351" s="1192">
        <f t="shared" si="160"/>
        <v>877618.30028632679</v>
      </c>
      <c r="V351" s="1189">
        <v>110000</v>
      </c>
      <c r="W351" s="1189">
        <v>62500</v>
      </c>
      <c r="X351" s="1189">
        <v>2.74037</v>
      </c>
      <c r="Y351" s="1189">
        <v>3</v>
      </c>
      <c r="Z351" s="1189">
        <v>3.5</v>
      </c>
      <c r="AA351" s="1189">
        <v>0.17230300000000001</v>
      </c>
      <c r="AB351" s="1189">
        <v>0.02</v>
      </c>
      <c r="AC351" s="1189">
        <v>3.0625</v>
      </c>
      <c r="AD351" s="1189">
        <v>0.2</v>
      </c>
      <c r="AE351" s="1189">
        <v>30</v>
      </c>
      <c r="AF351" s="1193">
        <v>2.390625</v>
      </c>
      <c r="AG351" s="1193">
        <v>2.3125</v>
      </c>
      <c r="AH351" s="1189">
        <f t="shared" si="174"/>
        <v>1.1904975</v>
      </c>
      <c r="AI351" s="1189">
        <f t="shared" si="161"/>
        <v>1.734375</v>
      </c>
      <c r="AJ351" s="1189">
        <f t="shared" si="162"/>
        <v>2.8097508173398174</v>
      </c>
      <c r="AK351" s="1189">
        <f t="shared" si="146"/>
        <v>2.0833376575471863</v>
      </c>
      <c r="AL351" s="1189">
        <f t="shared" si="175"/>
        <v>0.163553</v>
      </c>
      <c r="AM351" s="1189">
        <f t="shared" si="163"/>
        <v>4.8711559919308538</v>
      </c>
      <c r="AN351" s="1189">
        <f t="shared" si="176"/>
        <v>9.375E-2</v>
      </c>
      <c r="AO351" s="1189">
        <f t="shared" si="164"/>
        <v>2.2039230000000001</v>
      </c>
      <c r="AP351" s="1189">
        <f t="shared" si="177"/>
        <v>2.5768170000000001</v>
      </c>
      <c r="AQ351" s="1189">
        <f t="shared" si="178"/>
        <v>6.6151500000000002E-2</v>
      </c>
      <c r="AR351" s="1193">
        <f t="shared" si="179"/>
        <v>3.5200798874441759</v>
      </c>
      <c r="AS351" s="1194">
        <f t="shared" si="168"/>
        <v>1.645644971861044</v>
      </c>
    </row>
    <row r="352" spans="1:45" ht="11.1" customHeight="1">
      <c r="A352" s="1196" t="s">
        <v>10978</v>
      </c>
      <c r="B352" s="1196" t="s">
        <v>10936</v>
      </c>
      <c r="C352" s="1196" t="s">
        <v>10936</v>
      </c>
      <c r="D352" s="1196" t="s">
        <v>10936</v>
      </c>
      <c r="E352" s="1196" t="s">
        <v>10936</v>
      </c>
      <c r="F352" s="1196" t="s">
        <v>10936</v>
      </c>
      <c r="G352" s="1189">
        <v>4.125</v>
      </c>
      <c r="H352" s="1189">
        <v>1.25</v>
      </c>
      <c r="I352" s="1190">
        <f t="shared" si="156"/>
        <v>41.259843750000002</v>
      </c>
      <c r="J352" s="1191">
        <f t="shared" si="165"/>
        <v>6465.8074533941226</v>
      </c>
      <c r="K352" s="1191">
        <f t="shared" si="166"/>
        <v>11379.821117973654</v>
      </c>
      <c r="L352" s="1191">
        <f t="shared" si="167"/>
        <v>682616.94736678351</v>
      </c>
      <c r="M352" s="1190">
        <f t="shared" si="157"/>
        <v>2.0620598330496591</v>
      </c>
      <c r="N352" s="1190">
        <f t="shared" si="158"/>
        <v>0.63048606943316432</v>
      </c>
      <c r="O352" s="1190">
        <f t="shared" si="159"/>
        <v>6.3749855352190549E-2</v>
      </c>
      <c r="P352" s="1192">
        <f t="shared" si="169"/>
        <v>18042.816133968103</v>
      </c>
      <c r="Q352" s="1192">
        <f t="shared" si="170"/>
        <v>10251.600076118242</v>
      </c>
      <c r="R352" s="1192">
        <f t="shared" si="171"/>
        <v>11379.821117973654</v>
      </c>
      <c r="S352" s="1192">
        <f t="shared" si="172"/>
        <v>6465.8074533941226</v>
      </c>
      <c r="T352" s="1192">
        <f t="shared" si="173"/>
        <v>682616.94736678351</v>
      </c>
      <c r="U352" s="1192">
        <f t="shared" si="160"/>
        <v>867493.14569675468</v>
      </c>
      <c r="V352" s="1189">
        <v>110000</v>
      </c>
      <c r="W352" s="1189">
        <v>62500</v>
      </c>
      <c r="X352" s="1189">
        <v>3.2398699999999998</v>
      </c>
      <c r="Y352" s="1189">
        <v>3</v>
      </c>
      <c r="Z352" s="1189">
        <v>3.75</v>
      </c>
      <c r="AA352" s="1189">
        <v>0.17230300000000001</v>
      </c>
      <c r="AB352" s="1189">
        <v>0.02</v>
      </c>
      <c r="AC352" s="1189">
        <v>3.5625</v>
      </c>
      <c r="AD352" s="1189">
        <v>0.2</v>
      </c>
      <c r="AE352" s="1189">
        <v>30</v>
      </c>
      <c r="AF352" s="1193">
        <v>2.90625</v>
      </c>
      <c r="AG352" s="1193">
        <v>2.71875</v>
      </c>
      <c r="AH352" s="1189">
        <f t="shared" si="174"/>
        <v>1.4246224999999999</v>
      </c>
      <c r="AI352" s="1189">
        <f t="shared" si="161"/>
        <v>1.921875</v>
      </c>
      <c r="AJ352" s="1189">
        <f t="shared" si="162"/>
        <v>6.2056086124253049</v>
      </c>
      <c r="AK352" s="1189">
        <f t="shared" si="146"/>
        <v>5.406515286902942</v>
      </c>
      <c r="AL352" s="1189">
        <f t="shared" si="175"/>
        <v>0.163553</v>
      </c>
      <c r="AM352" s="1189">
        <f t="shared" si="163"/>
        <v>3.9139519802902134</v>
      </c>
      <c r="AN352" s="1189">
        <f t="shared" si="176"/>
        <v>9.375E-2</v>
      </c>
      <c r="AO352" s="1189">
        <f t="shared" si="164"/>
        <v>2.6409229999999999</v>
      </c>
      <c r="AP352" s="1189">
        <f t="shared" si="177"/>
        <v>3.076317</v>
      </c>
      <c r="AQ352" s="1189">
        <f t="shared" si="178"/>
        <v>6.6151500000000002E-2</v>
      </c>
      <c r="AR352" s="1193">
        <f t="shared" si="179"/>
        <v>4.4646895577395966</v>
      </c>
      <c r="AS352" s="1194">
        <f t="shared" si="168"/>
        <v>1.921875</v>
      </c>
    </row>
    <row r="353" spans="1:45" ht="11.1" customHeight="1">
      <c r="A353" s="1196" t="s">
        <v>10978</v>
      </c>
      <c r="B353" s="1196" t="s">
        <v>10936</v>
      </c>
      <c r="C353" s="1196" t="s">
        <v>10936</v>
      </c>
      <c r="D353" s="1196" t="s">
        <v>10936</v>
      </c>
      <c r="E353" s="1196" t="s">
        <v>10936</v>
      </c>
      <c r="F353" s="1196" t="s">
        <v>10936</v>
      </c>
      <c r="G353" s="1189">
        <v>4.125</v>
      </c>
      <c r="H353" s="1189">
        <v>1.5</v>
      </c>
      <c r="I353" s="1190">
        <f t="shared" si="156"/>
        <v>39.424218750000001</v>
      </c>
      <c r="J353" s="1191">
        <f t="shared" si="165"/>
        <v>6465.8074533941226</v>
      </c>
      <c r="K353" s="1191">
        <f t="shared" si="166"/>
        <v>11379.821117973654</v>
      </c>
      <c r="L353" s="1191">
        <f t="shared" si="167"/>
        <v>623221.21125985147</v>
      </c>
      <c r="M353" s="1190">
        <f t="shared" si="157"/>
        <v>2.126022871562022</v>
      </c>
      <c r="N353" s="1190">
        <f t="shared" si="158"/>
        <v>0.60243613307820054</v>
      </c>
      <c r="O353" s="1190">
        <f t="shared" si="159"/>
        <v>9.1799791707154368E-2</v>
      </c>
      <c r="P353" s="1192">
        <f t="shared" si="169"/>
        <v>16472.878045186317</v>
      </c>
      <c r="Q353" s="1192">
        <f t="shared" si="170"/>
        <v>9359.5897984013191</v>
      </c>
      <c r="R353" s="1192">
        <f t="shared" si="171"/>
        <v>11379.821117973654</v>
      </c>
      <c r="S353" s="1192">
        <f t="shared" si="172"/>
        <v>6465.8074533941226</v>
      </c>
      <c r="T353" s="1192">
        <f t="shared" si="173"/>
        <v>623221.21125985147</v>
      </c>
      <c r="U353" s="1192">
        <f t="shared" si="160"/>
        <v>867493.14569675468</v>
      </c>
      <c r="V353" s="1189">
        <v>110000</v>
      </c>
      <c r="W353" s="1189">
        <v>62500</v>
      </c>
      <c r="X353" s="1189">
        <v>3.2398699999999998</v>
      </c>
      <c r="Y353" s="1189">
        <v>3</v>
      </c>
      <c r="Z353" s="1189">
        <v>3.75</v>
      </c>
      <c r="AA353" s="1189">
        <v>0.17230300000000001</v>
      </c>
      <c r="AB353" s="1189">
        <v>0.02</v>
      </c>
      <c r="AC353" s="1189">
        <v>3.5625</v>
      </c>
      <c r="AD353" s="1189">
        <v>0.2</v>
      </c>
      <c r="AE353" s="1189">
        <v>30</v>
      </c>
      <c r="AF353" s="1193">
        <v>2.90625</v>
      </c>
      <c r="AG353" s="1193">
        <v>2.71875</v>
      </c>
      <c r="AH353" s="1189">
        <f t="shared" si="174"/>
        <v>1.4246224999999999</v>
      </c>
      <c r="AI353" s="1189">
        <f t="shared" si="161"/>
        <v>1.921875</v>
      </c>
      <c r="AJ353" s="1189">
        <f t="shared" si="162"/>
        <v>5.6656473750895593</v>
      </c>
      <c r="AK353" s="1189">
        <f t="shared" si="146"/>
        <v>4.8665540495671964</v>
      </c>
      <c r="AL353" s="1189">
        <f t="shared" si="175"/>
        <v>0.163553</v>
      </c>
      <c r="AM353" s="1189">
        <f t="shared" si="163"/>
        <v>3.9139519802902134</v>
      </c>
      <c r="AN353" s="1189">
        <f t="shared" si="176"/>
        <v>9.375E-2</v>
      </c>
      <c r="AO353" s="1189">
        <f t="shared" si="164"/>
        <v>2.6409229999999999</v>
      </c>
      <c r="AP353" s="1189">
        <f t="shared" si="177"/>
        <v>3.076317</v>
      </c>
      <c r="AQ353" s="1189">
        <f t="shared" si="178"/>
        <v>6.6151500000000002E-2</v>
      </c>
      <c r="AR353" s="1193">
        <f t="shared" si="179"/>
        <v>4.3870209535616533</v>
      </c>
      <c r="AS353" s="1194">
        <f t="shared" si="168"/>
        <v>1.921875</v>
      </c>
    </row>
    <row r="354" spans="1:45" ht="11.1" customHeight="1">
      <c r="A354" s="1196" t="s">
        <v>10978</v>
      </c>
      <c r="B354" s="1196" t="s">
        <v>10936</v>
      </c>
      <c r="C354" s="1196" t="s">
        <v>10936</v>
      </c>
      <c r="D354" s="1196" t="s">
        <v>10936</v>
      </c>
      <c r="E354" s="1196" t="s">
        <v>10936</v>
      </c>
      <c r="F354" s="1196" t="s">
        <v>10936</v>
      </c>
      <c r="G354" s="1189">
        <v>4.125</v>
      </c>
      <c r="H354" s="1189">
        <v>1.75</v>
      </c>
      <c r="I354" s="1190">
        <f t="shared" si="156"/>
        <v>37.254843749999999</v>
      </c>
      <c r="J354" s="1191">
        <f t="shared" si="165"/>
        <v>6465.8074533941226</v>
      </c>
      <c r="K354" s="1191">
        <f t="shared" si="166"/>
        <v>11379.821117973654</v>
      </c>
      <c r="L354" s="1191">
        <f t="shared" si="167"/>
        <v>553026.25040620461</v>
      </c>
      <c r="M354" s="1190">
        <f t="shared" si="157"/>
        <v>2.2404705038285249</v>
      </c>
      <c r="N354" s="1190">
        <f t="shared" si="158"/>
        <v>0.56928620829506149</v>
      </c>
      <c r="O354" s="1190">
        <f t="shared" si="159"/>
        <v>0.12494971649029345</v>
      </c>
      <c r="P354" s="1192">
        <f t="shared" si="169"/>
        <v>14617.496667535117</v>
      </c>
      <c r="Q354" s="1192">
        <f t="shared" si="170"/>
        <v>8305.3958338267712</v>
      </c>
      <c r="R354" s="1192">
        <f t="shared" si="171"/>
        <v>11379.821117973654</v>
      </c>
      <c r="S354" s="1192">
        <f t="shared" si="172"/>
        <v>6465.8074533941226</v>
      </c>
      <c r="T354" s="1192">
        <f t="shared" si="173"/>
        <v>553026.25040620461</v>
      </c>
      <c r="U354" s="1192">
        <f t="shared" si="160"/>
        <v>867493.14569675468</v>
      </c>
      <c r="V354" s="1189">
        <v>110000</v>
      </c>
      <c r="W354" s="1189">
        <v>62500</v>
      </c>
      <c r="X354" s="1189">
        <v>3.2398699999999998</v>
      </c>
      <c r="Y354" s="1189">
        <v>3</v>
      </c>
      <c r="Z354" s="1189">
        <v>3.75</v>
      </c>
      <c r="AA354" s="1189">
        <v>0.17230300000000001</v>
      </c>
      <c r="AB354" s="1189">
        <v>0.02</v>
      </c>
      <c r="AC354" s="1189">
        <v>3.5625</v>
      </c>
      <c r="AD354" s="1189">
        <v>0.2</v>
      </c>
      <c r="AE354" s="1189">
        <v>30</v>
      </c>
      <c r="AF354" s="1193">
        <v>2.90625</v>
      </c>
      <c r="AG354" s="1193">
        <v>2.71875</v>
      </c>
      <c r="AH354" s="1189">
        <f t="shared" si="174"/>
        <v>1.4246224999999999</v>
      </c>
      <c r="AI354" s="1189">
        <f t="shared" si="161"/>
        <v>1.921875</v>
      </c>
      <c r="AJ354" s="1189">
        <f t="shared" si="162"/>
        <v>5.027511367329133</v>
      </c>
      <c r="AK354" s="1189">
        <f t="shared" si="146"/>
        <v>4.2284180418067701</v>
      </c>
      <c r="AL354" s="1189">
        <f t="shared" si="175"/>
        <v>0.163553</v>
      </c>
      <c r="AM354" s="1189">
        <f t="shared" si="163"/>
        <v>3.9139519802902134</v>
      </c>
      <c r="AN354" s="1189">
        <f t="shared" si="176"/>
        <v>9.375E-2</v>
      </c>
      <c r="AO354" s="1189">
        <f t="shared" si="164"/>
        <v>2.6409229999999999</v>
      </c>
      <c r="AP354" s="1189">
        <f t="shared" si="177"/>
        <v>3.076317</v>
      </c>
      <c r="AQ354" s="1189">
        <f t="shared" si="178"/>
        <v>6.6151500000000002E-2</v>
      </c>
      <c r="AR354" s="1193">
        <f t="shared" si="179"/>
        <v>4.2934197147482562</v>
      </c>
      <c r="AS354" s="1194">
        <f t="shared" si="168"/>
        <v>1.921875</v>
      </c>
    </row>
    <row r="355" spans="1:45" ht="11.1" customHeight="1">
      <c r="A355" s="1196" t="s">
        <v>10978</v>
      </c>
      <c r="B355" s="1196" t="s">
        <v>10936</v>
      </c>
      <c r="C355" s="1196" t="s">
        <v>10936</v>
      </c>
      <c r="D355" s="1196" t="s">
        <v>10936</v>
      </c>
      <c r="E355" s="1196" t="s">
        <v>10936</v>
      </c>
      <c r="F355" s="1196" t="s">
        <v>10936</v>
      </c>
      <c r="G355" s="1189">
        <v>4.125</v>
      </c>
      <c r="H355" s="1189">
        <v>2</v>
      </c>
      <c r="I355" s="1190">
        <f t="shared" si="156"/>
        <v>34.751718750000002</v>
      </c>
      <c r="J355" s="1191">
        <f t="shared" si="165"/>
        <v>6465.8074533941226</v>
      </c>
      <c r="K355" s="1191">
        <f t="shared" si="166"/>
        <v>11379.821117973654</v>
      </c>
      <c r="L355" s="1191">
        <f t="shared" si="167"/>
        <v>472032.06480584276</v>
      </c>
      <c r="M355" s="1190">
        <f t="shared" si="157"/>
        <v>2.4421281806381385</v>
      </c>
      <c r="N355" s="1190">
        <f t="shared" si="158"/>
        <v>0.53103629508374717</v>
      </c>
      <c r="O355" s="1190">
        <f t="shared" si="159"/>
        <v>0.16319962970160778</v>
      </c>
      <c r="P355" s="1192">
        <f t="shared" si="169"/>
        <v>12476.6720010145</v>
      </c>
      <c r="Q355" s="1192">
        <f t="shared" si="170"/>
        <v>7089.0181823946023</v>
      </c>
      <c r="R355" s="1192">
        <f t="shared" si="171"/>
        <v>11379.821117973654</v>
      </c>
      <c r="S355" s="1192">
        <f t="shared" si="172"/>
        <v>6465.8074533941226</v>
      </c>
      <c r="T355" s="1192">
        <f t="shared" si="173"/>
        <v>472032.06480584276</v>
      </c>
      <c r="U355" s="1192">
        <f t="shared" si="160"/>
        <v>867493.14569675468</v>
      </c>
      <c r="V355" s="1189">
        <v>110000</v>
      </c>
      <c r="W355" s="1189">
        <v>62500</v>
      </c>
      <c r="X355" s="1189">
        <v>3.2398699999999998</v>
      </c>
      <c r="Y355" s="1189">
        <v>3</v>
      </c>
      <c r="Z355" s="1189">
        <v>3.75</v>
      </c>
      <c r="AA355" s="1189">
        <v>0.17230300000000001</v>
      </c>
      <c r="AB355" s="1189">
        <v>0.02</v>
      </c>
      <c r="AC355" s="1189">
        <v>3.5625</v>
      </c>
      <c r="AD355" s="1189">
        <v>0.2</v>
      </c>
      <c r="AE355" s="1189">
        <v>30</v>
      </c>
      <c r="AF355" s="1193">
        <v>2.90625</v>
      </c>
      <c r="AG355" s="1193">
        <v>2.71875</v>
      </c>
      <c r="AH355" s="1189">
        <f t="shared" si="174"/>
        <v>1.4246224999999999</v>
      </c>
      <c r="AI355" s="1189">
        <f t="shared" si="161"/>
        <v>1.921875</v>
      </c>
      <c r="AJ355" s="1189">
        <f t="shared" si="162"/>
        <v>4.291200589144025</v>
      </c>
      <c r="AK355" s="1189">
        <f t="shared" si="146"/>
        <v>3.4921072636216621</v>
      </c>
      <c r="AL355" s="1189">
        <f t="shared" si="175"/>
        <v>0.163553</v>
      </c>
      <c r="AM355" s="1189">
        <f t="shared" si="163"/>
        <v>3.9139519802902134</v>
      </c>
      <c r="AN355" s="1189">
        <f t="shared" si="176"/>
        <v>9.375E-2</v>
      </c>
      <c r="AO355" s="1189">
        <f t="shared" si="164"/>
        <v>2.6409229999999999</v>
      </c>
      <c r="AP355" s="1189">
        <f t="shared" si="177"/>
        <v>3.076317</v>
      </c>
      <c r="AQ355" s="1189">
        <f t="shared" si="178"/>
        <v>6.6151500000000002E-2</v>
      </c>
      <c r="AR355" s="1193">
        <f t="shared" si="179"/>
        <v>4.1828163773932268</v>
      </c>
      <c r="AS355" s="1194">
        <f t="shared" si="168"/>
        <v>1.921875</v>
      </c>
    </row>
    <row r="356" spans="1:45" ht="11.1" customHeight="1">
      <c r="A356" s="1196" t="s">
        <v>10978</v>
      </c>
      <c r="B356" s="1196" t="s">
        <v>10936</v>
      </c>
      <c r="C356" s="1196" t="s">
        <v>10936</v>
      </c>
      <c r="D356" s="1196" t="s">
        <v>10936</v>
      </c>
      <c r="E356" s="1196" t="s">
        <v>10936</v>
      </c>
      <c r="F356" s="1196" t="s">
        <v>10936</v>
      </c>
      <c r="G356" s="1189">
        <v>4.125</v>
      </c>
      <c r="H356" s="1189">
        <v>2.25</v>
      </c>
      <c r="I356" s="1190">
        <f t="shared" si="156"/>
        <v>31.914843749999999</v>
      </c>
      <c r="J356" s="1191">
        <f t="shared" si="165"/>
        <v>5684.8265760369168</v>
      </c>
      <c r="K356" s="1191">
        <f t="shared" si="166"/>
        <v>10005.294773824971</v>
      </c>
      <c r="L356" s="1191">
        <f t="shared" si="167"/>
        <v>380238.65445876599</v>
      </c>
      <c r="M356" s="1190">
        <f t="shared" si="157"/>
        <v>2.8099342659662145</v>
      </c>
      <c r="N356" s="1190">
        <f t="shared" si="158"/>
        <v>0.48768639344425763</v>
      </c>
      <c r="O356" s="1190">
        <f t="shared" si="159"/>
        <v>0.20654953134109735</v>
      </c>
      <c r="P356" s="1192">
        <f t="shared" si="169"/>
        <v>10005.294773824971</v>
      </c>
      <c r="Q356" s="1192">
        <f t="shared" si="170"/>
        <v>5684.8265760369168</v>
      </c>
      <c r="R356" s="1192">
        <f t="shared" si="171"/>
        <v>11328.745017797979</v>
      </c>
      <c r="S356" s="1192">
        <f t="shared" si="172"/>
        <v>6436.7869419306708</v>
      </c>
      <c r="T356" s="1192">
        <f t="shared" si="173"/>
        <v>380238.65445876599</v>
      </c>
      <c r="U356" s="1192">
        <f t="shared" si="160"/>
        <v>867493.14569675468</v>
      </c>
      <c r="V356" s="1189">
        <v>110000</v>
      </c>
      <c r="W356" s="1189">
        <v>62500</v>
      </c>
      <c r="X356" s="1189">
        <v>3.2398699999999998</v>
      </c>
      <c r="Y356" s="1189">
        <v>3</v>
      </c>
      <c r="Z356" s="1189">
        <v>3.75</v>
      </c>
      <c r="AA356" s="1189">
        <v>0.17230300000000001</v>
      </c>
      <c r="AB356" s="1189">
        <v>0.02</v>
      </c>
      <c r="AC356" s="1189">
        <v>3.5625</v>
      </c>
      <c r="AD356" s="1189">
        <v>0.2</v>
      </c>
      <c r="AE356" s="1189">
        <v>30</v>
      </c>
      <c r="AF356" s="1193">
        <v>2.90625</v>
      </c>
      <c r="AG356" s="1193">
        <v>2.71875</v>
      </c>
      <c r="AH356" s="1189">
        <f t="shared" si="174"/>
        <v>1.4246224999999999</v>
      </c>
      <c r="AI356" s="1189">
        <f t="shared" si="161"/>
        <v>1.921875</v>
      </c>
      <c r="AJ356" s="1189">
        <f t="shared" si="162"/>
        <v>3.4567150405342364</v>
      </c>
      <c r="AK356" s="1189">
        <f t="shared" si="146"/>
        <v>2.6576217150118735</v>
      </c>
      <c r="AL356" s="1189">
        <f t="shared" si="175"/>
        <v>0.163553</v>
      </c>
      <c r="AM356" s="1189">
        <f t="shared" si="163"/>
        <v>3.9139519802902134</v>
      </c>
      <c r="AN356" s="1189">
        <f t="shared" si="176"/>
        <v>9.375E-2</v>
      </c>
      <c r="AO356" s="1189">
        <f t="shared" si="164"/>
        <v>2.6409229999999999</v>
      </c>
      <c r="AP356" s="1189">
        <f t="shared" si="177"/>
        <v>3.076317</v>
      </c>
      <c r="AQ356" s="1189">
        <f t="shared" si="178"/>
        <v>6.6151500000000002E-2</v>
      </c>
      <c r="AR356" s="1193">
        <f t="shared" si="179"/>
        <v>4.0538195380392796</v>
      </c>
      <c r="AS356" s="1194">
        <f t="shared" si="168"/>
        <v>1.9040798845098199</v>
      </c>
    </row>
    <row r="357" spans="1:45" ht="11.1" customHeight="1">
      <c r="A357" s="1196" t="s">
        <v>10978</v>
      </c>
      <c r="B357" s="1196" t="s">
        <v>10936</v>
      </c>
      <c r="C357" s="1196" t="s">
        <v>10936</v>
      </c>
      <c r="D357" s="1196" t="s">
        <v>10936</v>
      </c>
      <c r="E357" s="1196" t="s">
        <v>10936</v>
      </c>
      <c r="F357" s="1196" t="s">
        <v>10936</v>
      </c>
      <c r="G357" s="1189">
        <v>4.25</v>
      </c>
      <c r="H357" s="1189">
        <v>1.25</v>
      </c>
      <c r="I357" s="1190">
        <f t="shared" si="156"/>
        <v>44.055</v>
      </c>
      <c r="J357" s="1191">
        <f t="shared" si="165"/>
        <v>7885.7646548188568</v>
      </c>
      <c r="K357" s="1191">
        <f t="shared" si="166"/>
        <v>13878.945792481189</v>
      </c>
      <c r="L357" s="1191">
        <f t="shared" si="167"/>
        <v>682616.94736678351</v>
      </c>
      <c r="M357" s="1190">
        <f t="shared" si="157"/>
        <v>2.3065178619717823</v>
      </c>
      <c r="N357" s="1190">
        <f t="shared" si="158"/>
        <v>0.67319847251913212</v>
      </c>
      <c r="O357" s="1190">
        <f t="shared" si="159"/>
        <v>6.3749855352190549E-2</v>
      </c>
      <c r="P357" s="1192">
        <f t="shared" si="169"/>
        <v>18185.027998002846</v>
      </c>
      <c r="Q357" s="1192">
        <f t="shared" si="170"/>
        <v>10332.402271592528</v>
      </c>
      <c r="R357" s="1192">
        <f t="shared" si="171"/>
        <v>13878.945792481189</v>
      </c>
      <c r="S357" s="1192">
        <f t="shared" si="172"/>
        <v>7885.7646548188568</v>
      </c>
      <c r="T357" s="1192">
        <f t="shared" si="173"/>
        <v>682616.94736678351</v>
      </c>
      <c r="U357" s="1192">
        <f t="shared" si="160"/>
        <v>957936.65295049199</v>
      </c>
      <c r="V357" s="1189">
        <v>110000</v>
      </c>
      <c r="W357" s="1189">
        <v>62500</v>
      </c>
      <c r="X357" s="1189">
        <v>3.2398699999999998</v>
      </c>
      <c r="Y357" s="1189">
        <v>3</v>
      </c>
      <c r="Z357" s="1189">
        <v>3.75</v>
      </c>
      <c r="AA357" s="1189">
        <v>0.17230300000000001</v>
      </c>
      <c r="AB357" s="1189">
        <v>0.02</v>
      </c>
      <c r="AC357" s="1189">
        <v>3.5625</v>
      </c>
      <c r="AD357" s="1189">
        <v>0.2</v>
      </c>
      <c r="AE357" s="1189">
        <v>30</v>
      </c>
      <c r="AF357" s="1193">
        <v>2.90625</v>
      </c>
      <c r="AG357" s="1193">
        <v>2.71875</v>
      </c>
      <c r="AH357" s="1189">
        <f t="shared" si="174"/>
        <v>1.4246224999999999</v>
      </c>
      <c r="AI357" s="1189">
        <f t="shared" si="161"/>
        <v>1.953125</v>
      </c>
      <c r="AJ357" s="1189">
        <f t="shared" si="162"/>
        <v>6.2056086124253049</v>
      </c>
      <c r="AK357" s="1189">
        <f t="shared" si="146"/>
        <v>5.406515286902942</v>
      </c>
      <c r="AL357" s="1189">
        <f t="shared" si="175"/>
        <v>0.163553</v>
      </c>
      <c r="AM357" s="1189">
        <f t="shared" si="163"/>
        <v>4.7361656825969174</v>
      </c>
      <c r="AN357" s="1189">
        <f t="shared" si="176"/>
        <v>9.375E-2</v>
      </c>
      <c r="AO357" s="1189">
        <f t="shared" si="164"/>
        <v>2.6409229999999999</v>
      </c>
      <c r="AP357" s="1189">
        <f t="shared" si="177"/>
        <v>3.076317</v>
      </c>
      <c r="AQ357" s="1189">
        <f t="shared" si="178"/>
        <v>6.6151500000000002E-2</v>
      </c>
      <c r="AR357" s="1193">
        <f t="shared" si="179"/>
        <v>4.4646895577395966</v>
      </c>
      <c r="AS357" s="1194">
        <f t="shared" si="168"/>
        <v>1.953125</v>
      </c>
    </row>
    <row r="358" spans="1:45" ht="11.1" customHeight="1">
      <c r="A358" s="1196" t="s">
        <v>10978</v>
      </c>
      <c r="B358" s="1196" t="s">
        <v>10936</v>
      </c>
      <c r="C358" s="1196" t="s">
        <v>10936</v>
      </c>
      <c r="D358" s="1196" t="s">
        <v>10936</v>
      </c>
      <c r="E358" s="1196" t="s">
        <v>10936</v>
      </c>
      <c r="F358" s="1196" t="s">
        <v>10936</v>
      </c>
      <c r="G358" s="1189">
        <v>4.25</v>
      </c>
      <c r="H358" s="1189">
        <v>1.5</v>
      </c>
      <c r="I358" s="1190">
        <f t="shared" si="156"/>
        <v>42.219374999999999</v>
      </c>
      <c r="J358" s="1191">
        <f t="shared" si="165"/>
        <v>7885.7646548188568</v>
      </c>
      <c r="K358" s="1191">
        <f t="shared" si="166"/>
        <v>13878.945792481189</v>
      </c>
      <c r="L358" s="1191">
        <f t="shared" si="167"/>
        <v>623221.21125985147</v>
      </c>
      <c r="M358" s="1190">
        <f t="shared" si="157"/>
        <v>2.378063744622803</v>
      </c>
      <c r="N358" s="1190">
        <f t="shared" si="158"/>
        <v>0.64514853616416834</v>
      </c>
      <c r="O358" s="1190">
        <f t="shared" si="159"/>
        <v>9.1799791707154368E-2</v>
      </c>
      <c r="P358" s="1192">
        <f t="shared" si="169"/>
        <v>16602.715797532117</v>
      </c>
      <c r="Q358" s="1192">
        <f t="shared" si="170"/>
        <v>9433.3612485977956</v>
      </c>
      <c r="R358" s="1192">
        <f t="shared" si="171"/>
        <v>13878.945792481189</v>
      </c>
      <c r="S358" s="1192">
        <f t="shared" si="172"/>
        <v>7885.7646548188568</v>
      </c>
      <c r="T358" s="1192">
        <f t="shared" si="173"/>
        <v>623221.21125985147</v>
      </c>
      <c r="U358" s="1192">
        <f t="shared" si="160"/>
        <v>957936.65295049199</v>
      </c>
      <c r="V358" s="1189">
        <v>110000</v>
      </c>
      <c r="W358" s="1189">
        <v>62500</v>
      </c>
      <c r="X358" s="1189">
        <v>3.2398699999999998</v>
      </c>
      <c r="Y358" s="1189">
        <v>3</v>
      </c>
      <c r="Z358" s="1189">
        <v>3.75</v>
      </c>
      <c r="AA358" s="1189">
        <v>0.17230300000000001</v>
      </c>
      <c r="AB358" s="1189">
        <v>0.02</v>
      </c>
      <c r="AC358" s="1189">
        <v>3.5625</v>
      </c>
      <c r="AD358" s="1189">
        <v>0.2</v>
      </c>
      <c r="AE358" s="1189">
        <v>30</v>
      </c>
      <c r="AF358" s="1193">
        <v>2.90625</v>
      </c>
      <c r="AG358" s="1193">
        <v>2.71875</v>
      </c>
      <c r="AH358" s="1189">
        <f t="shared" si="174"/>
        <v>1.4246224999999999</v>
      </c>
      <c r="AI358" s="1189">
        <f t="shared" si="161"/>
        <v>1.953125</v>
      </c>
      <c r="AJ358" s="1189">
        <f t="shared" si="162"/>
        <v>5.6656473750895593</v>
      </c>
      <c r="AK358" s="1189">
        <f t="shared" si="146"/>
        <v>4.8665540495671964</v>
      </c>
      <c r="AL358" s="1189">
        <f t="shared" si="175"/>
        <v>0.163553</v>
      </c>
      <c r="AM358" s="1189">
        <f t="shared" si="163"/>
        <v>4.7361656825969174</v>
      </c>
      <c r="AN358" s="1189">
        <f t="shared" si="176"/>
        <v>9.375E-2</v>
      </c>
      <c r="AO358" s="1189">
        <f t="shared" si="164"/>
        <v>2.6409229999999999</v>
      </c>
      <c r="AP358" s="1189">
        <f t="shared" si="177"/>
        <v>3.076317</v>
      </c>
      <c r="AQ358" s="1189">
        <f t="shared" si="178"/>
        <v>6.6151500000000002E-2</v>
      </c>
      <c r="AR358" s="1193">
        <f t="shared" si="179"/>
        <v>4.3870209535616533</v>
      </c>
      <c r="AS358" s="1194">
        <f t="shared" si="168"/>
        <v>1.953125</v>
      </c>
    </row>
    <row r="359" spans="1:45" ht="11.1" customHeight="1">
      <c r="A359" s="1196" t="s">
        <v>10978</v>
      </c>
      <c r="B359" s="1196" t="s">
        <v>10936</v>
      </c>
      <c r="C359" s="1196" t="s">
        <v>10936</v>
      </c>
      <c r="D359" s="1196" t="s">
        <v>10936</v>
      </c>
      <c r="E359" s="1196" t="s">
        <v>10936</v>
      </c>
      <c r="F359" s="1196" t="s">
        <v>10936</v>
      </c>
      <c r="G359" s="1189">
        <v>4.25</v>
      </c>
      <c r="H359" s="1189">
        <v>1.75</v>
      </c>
      <c r="I359" s="1190">
        <f t="shared" si="156"/>
        <v>40.049999999999997</v>
      </c>
      <c r="J359" s="1191">
        <f t="shared" si="165"/>
        <v>7885.7646548188568</v>
      </c>
      <c r="K359" s="1191">
        <f t="shared" si="166"/>
        <v>13878.945792481189</v>
      </c>
      <c r="L359" s="1191">
        <f t="shared" si="167"/>
        <v>553026.25040620461</v>
      </c>
      <c r="M359" s="1190">
        <f t="shared" si="157"/>
        <v>2.506079190077974</v>
      </c>
      <c r="N359" s="1190">
        <f t="shared" si="158"/>
        <v>0.61199861138102907</v>
      </c>
      <c r="O359" s="1190">
        <f t="shared" si="159"/>
        <v>0.12494971649029345</v>
      </c>
      <c r="P359" s="1192">
        <f t="shared" si="169"/>
        <v>14732.710469703075</v>
      </c>
      <c r="Q359" s="1192">
        <f t="shared" si="170"/>
        <v>8370.8582214222024</v>
      </c>
      <c r="R359" s="1192">
        <f t="shared" si="171"/>
        <v>13878.945792481189</v>
      </c>
      <c r="S359" s="1192">
        <f t="shared" si="172"/>
        <v>7885.7646548188568</v>
      </c>
      <c r="T359" s="1192">
        <f t="shared" si="173"/>
        <v>553026.25040620461</v>
      </c>
      <c r="U359" s="1192">
        <f t="shared" si="160"/>
        <v>957936.65295049199</v>
      </c>
      <c r="V359" s="1189">
        <v>110000</v>
      </c>
      <c r="W359" s="1189">
        <v>62500</v>
      </c>
      <c r="X359" s="1189">
        <v>3.2398699999999998</v>
      </c>
      <c r="Y359" s="1189">
        <v>3</v>
      </c>
      <c r="Z359" s="1189">
        <v>3.75</v>
      </c>
      <c r="AA359" s="1189">
        <v>0.17230300000000001</v>
      </c>
      <c r="AB359" s="1189">
        <v>0.02</v>
      </c>
      <c r="AC359" s="1189">
        <v>3.5625</v>
      </c>
      <c r="AD359" s="1189">
        <v>0.2</v>
      </c>
      <c r="AE359" s="1189">
        <v>30</v>
      </c>
      <c r="AF359" s="1193">
        <v>2.90625</v>
      </c>
      <c r="AG359" s="1193">
        <v>2.71875</v>
      </c>
      <c r="AH359" s="1189">
        <f t="shared" si="174"/>
        <v>1.4246224999999999</v>
      </c>
      <c r="AI359" s="1189">
        <f t="shared" si="161"/>
        <v>1.953125</v>
      </c>
      <c r="AJ359" s="1189">
        <f t="shared" si="162"/>
        <v>5.027511367329133</v>
      </c>
      <c r="AK359" s="1189">
        <f t="shared" si="146"/>
        <v>4.2284180418067701</v>
      </c>
      <c r="AL359" s="1189">
        <f t="shared" si="175"/>
        <v>0.163553</v>
      </c>
      <c r="AM359" s="1189">
        <f t="shared" si="163"/>
        <v>4.7361656825969174</v>
      </c>
      <c r="AN359" s="1189">
        <f t="shared" si="176"/>
        <v>9.375E-2</v>
      </c>
      <c r="AO359" s="1189">
        <f t="shared" si="164"/>
        <v>2.6409229999999999</v>
      </c>
      <c r="AP359" s="1189">
        <f t="shared" si="177"/>
        <v>3.076317</v>
      </c>
      <c r="AQ359" s="1189">
        <f t="shared" si="178"/>
        <v>6.6151500000000002E-2</v>
      </c>
      <c r="AR359" s="1193">
        <f t="shared" si="179"/>
        <v>4.2934197147482562</v>
      </c>
      <c r="AS359" s="1194">
        <f t="shared" si="168"/>
        <v>1.953125</v>
      </c>
    </row>
    <row r="360" spans="1:45" ht="11.1" customHeight="1">
      <c r="A360" s="1196" t="s">
        <v>10978</v>
      </c>
      <c r="B360" s="1196" t="s">
        <v>10936</v>
      </c>
      <c r="C360" s="1196" t="s">
        <v>10936</v>
      </c>
      <c r="D360" s="1196" t="s">
        <v>10936</v>
      </c>
      <c r="E360" s="1196" t="s">
        <v>10936</v>
      </c>
      <c r="F360" s="1196" t="s">
        <v>10936</v>
      </c>
      <c r="G360" s="1189">
        <v>4.25</v>
      </c>
      <c r="H360" s="1189">
        <v>2</v>
      </c>
      <c r="I360" s="1190">
        <f t="shared" si="156"/>
        <v>37.546875</v>
      </c>
      <c r="J360" s="1191">
        <f t="shared" si="165"/>
        <v>7114.8621066375181</v>
      </c>
      <c r="K360" s="1191">
        <f t="shared" si="166"/>
        <v>12522.157307682031</v>
      </c>
      <c r="L360" s="1191">
        <f t="shared" si="167"/>
        <v>472032.06480584276</v>
      </c>
      <c r="M360" s="1190">
        <f t="shared" si="157"/>
        <v>2.7316434662014326</v>
      </c>
      <c r="N360" s="1190">
        <f t="shared" si="158"/>
        <v>0.57374869816971485</v>
      </c>
      <c r="O360" s="1190">
        <f t="shared" si="159"/>
        <v>0.16319962970160778</v>
      </c>
      <c r="P360" s="1192">
        <f t="shared" si="169"/>
        <v>12522.157307682031</v>
      </c>
      <c r="Q360" s="1192">
        <f t="shared" si="170"/>
        <v>7114.8621066375181</v>
      </c>
      <c r="R360" s="1192">
        <f t="shared" si="171"/>
        <v>13820.61045171369</v>
      </c>
      <c r="S360" s="1192">
        <f t="shared" si="172"/>
        <v>7852.619574837322</v>
      </c>
      <c r="T360" s="1192">
        <f t="shared" si="173"/>
        <v>472032.06480584276</v>
      </c>
      <c r="U360" s="1192">
        <f t="shared" si="160"/>
        <v>957936.65295049199</v>
      </c>
      <c r="V360" s="1189">
        <v>110000</v>
      </c>
      <c r="W360" s="1189">
        <v>62500</v>
      </c>
      <c r="X360" s="1189">
        <v>3.2398699999999998</v>
      </c>
      <c r="Y360" s="1189">
        <v>3</v>
      </c>
      <c r="Z360" s="1189">
        <v>3.75</v>
      </c>
      <c r="AA360" s="1189">
        <v>0.17230300000000001</v>
      </c>
      <c r="AB360" s="1189">
        <v>0.02</v>
      </c>
      <c r="AC360" s="1189">
        <v>3.5625</v>
      </c>
      <c r="AD360" s="1189">
        <v>0.2</v>
      </c>
      <c r="AE360" s="1189">
        <v>30</v>
      </c>
      <c r="AF360" s="1193">
        <v>2.90625</v>
      </c>
      <c r="AG360" s="1193">
        <v>2.71875</v>
      </c>
      <c r="AH360" s="1189">
        <f t="shared" si="174"/>
        <v>1.4246224999999999</v>
      </c>
      <c r="AI360" s="1189">
        <f t="shared" si="161"/>
        <v>1.953125</v>
      </c>
      <c r="AJ360" s="1189">
        <f t="shared" si="162"/>
        <v>4.291200589144025</v>
      </c>
      <c r="AK360" s="1189">
        <f t="shared" si="146"/>
        <v>3.4921072636216621</v>
      </c>
      <c r="AL360" s="1189">
        <f t="shared" si="175"/>
        <v>0.163553</v>
      </c>
      <c r="AM360" s="1189">
        <f t="shared" si="163"/>
        <v>4.7361656825969174</v>
      </c>
      <c r="AN360" s="1189">
        <f t="shared" si="176"/>
        <v>9.375E-2</v>
      </c>
      <c r="AO360" s="1189">
        <f t="shared" si="164"/>
        <v>2.6409229999999999</v>
      </c>
      <c r="AP360" s="1189">
        <f t="shared" si="177"/>
        <v>3.076317</v>
      </c>
      <c r="AQ360" s="1189">
        <f t="shared" si="178"/>
        <v>6.6151500000000002E-2</v>
      </c>
      <c r="AR360" s="1193">
        <f t="shared" si="179"/>
        <v>4.1828163773932268</v>
      </c>
      <c r="AS360" s="1194">
        <f t="shared" si="168"/>
        <v>1.9363290943483067</v>
      </c>
    </row>
    <row r="361" spans="1:45" ht="11.1" customHeight="1">
      <c r="A361" s="1196" t="s">
        <v>10978</v>
      </c>
      <c r="B361" s="1196" t="s">
        <v>10936</v>
      </c>
      <c r="C361" s="1196" t="s">
        <v>10936</v>
      </c>
      <c r="D361" s="1196" t="s">
        <v>10936</v>
      </c>
      <c r="E361" s="1196" t="s">
        <v>10936</v>
      </c>
      <c r="F361" s="1196" t="s">
        <v>10936</v>
      </c>
      <c r="G361" s="1189">
        <v>4.25</v>
      </c>
      <c r="H361" s="1189">
        <v>2.25</v>
      </c>
      <c r="I361" s="1190">
        <f t="shared" si="156"/>
        <v>34.71</v>
      </c>
      <c r="J361" s="1191">
        <f t="shared" si="165"/>
        <v>5684.8265760369168</v>
      </c>
      <c r="K361" s="1191">
        <f t="shared" si="166"/>
        <v>10005.294773824971</v>
      </c>
      <c r="L361" s="1191">
        <f t="shared" si="167"/>
        <v>380238.65445876599</v>
      </c>
      <c r="M361" s="1190">
        <f t="shared" si="157"/>
        <v>3.143053112010044</v>
      </c>
      <c r="N361" s="1190">
        <f t="shared" si="158"/>
        <v>0.53039879653022526</v>
      </c>
      <c r="O361" s="1190">
        <f t="shared" si="159"/>
        <v>0.20654953134109735</v>
      </c>
      <c r="P361" s="1192">
        <f t="shared" si="169"/>
        <v>10005.294773824971</v>
      </c>
      <c r="Q361" s="1192">
        <f t="shared" si="170"/>
        <v>5684.8265760369168</v>
      </c>
      <c r="R361" s="1192">
        <f t="shared" si="171"/>
        <v>13708.602877699888</v>
      </c>
      <c r="S361" s="1192">
        <f t="shared" si="172"/>
        <v>7788.9789077840278</v>
      </c>
      <c r="T361" s="1192">
        <f t="shared" si="173"/>
        <v>380238.65445876599</v>
      </c>
      <c r="U361" s="1192">
        <f t="shared" si="160"/>
        <v>957936.65295049199</v>
      </c>
      <c r="V361" s="1189">
        <v>110000</v>
      </c>
      <c r="W361" s="1189">
        <v>62500</v>
      </c>
      <c r="X361" s="1189">
        <v>3.2398699999999998</v>
      </c>
      <c r="Y361" s="1189">
        <v>3</v>
      </c>
      <c r="Z361" s="1189">
        <v>3.75</v>
      </c>
      <c r="AA361" s="1189">
        <v>0.17230300000000001</v>
      </c>
      <c r="AB361" s="1189">
        <v>0.02</v>
      </c>
      <c r="AC361" s="1189">
        <v>3.5625</v>
      </c>
      <c r="AD361" s="1189">
        <v>0.2</v>
      </c>
      <c r="AE361" s="1189">
        <v>30</v>
      </c>
      <c r="AF361" s="1193">
        <v>2.90625</v>
      </c>
      <c r="AG361" s="1193">
        <v>2.71875</v>
      </c>
      <c r="AH361" s="1189">
        <f t="shared" si="174"/>
        <v>1.4246224999999999</v>
      </c>
      <c r="AI361" s="1189">
        <f t="shared" si="161"/>
        <v>1.953125</v>
      </c>
      <c r="AJ361" s="1189">
        <f t="shared" si="162"/>
        <v>3.4567150405342364</v>
      </c>
      <c r="AK361" s="1189">
        <f t="shared" ref="AK361:AK424" si="180">PI()*(AF361^2-H361^2)/4</f>
        <v>2.6576217150118735</v>
      </c>
      <c r="AL361" s="1189">
        <f t="shared" si="175"/>
        <v>0.163553</v>
      </c>
      <c r="AM361" s="1189">
        <f t="shared" si="163"/>
        <v>4.7361656825969174</v>
      </c>
      <c r="AN361" s="1189">
        <f t="shared" si="176"/>
        <v>9.375E-2</v>
      </c>
      <c r="AO361" s="1189">
        <f t="shared" si="164"/>
        <v>2.6409229999999999</v>
      </c>
      <c r="AP361" s="1189">
        <f t="shared" si="177"/>
        <v>3.076317</v>
      </c>
      <c r="AQ361" s="1189">
        <f t="shared" si="178"/>
        <v>6.6151500000000002E-2</v>
      </c>
      <c r="AR361" s="1193">
        <f t="shared" si="179"/>
        <v>4.0538195380392796</v>
      </c>
      <c r="AS361" s="1194">
        <f t="shared" si="168"/>
        <v>1.9040798845098199</v>
      </c>
    </row>
    <row r="362" spans="1:45" ht="11.1" customHeight="1">
      <c r="A362" s="1196" t="s">
        <v>10978</v>
      </c>
      <c r="B362" s="1196" t="s">
        <v>10936</v>
      </c>
      <c r="C362" s="1196" t="s">
        <v>10936</v>
      </c>
      <c r="D362" s="1196" t="s">
        <v>10936</v>
      </c>
      <c r="E362" s="1196" t="s">
        <v>10936</v>
      </c>
      <c r="F362" s="1196" t="s">
        <v>10936</v>
      </c>
      <c r="G362" s="1189">
        <v>4.5</v>
      </c>
      <c r="H362" s="1189">
        <v>1.25</v>
      </c>
      <c r="I362" s="1190">
        <f t="shared" si="156"/>
        <v>49.895624999999995</v>
      </c>
      <c r="J362" s="1191">
        <f t="shared" si="165"/>
        <v>10471.181372478637</v>
      </c>
      <c r="K362" s="1191">
        <f t="shared" si="166"/>
        <v>18429.279215562397</v>
      </c>
      <c r="L362" s="1191">
        <f t="shared" si="167"/>
        <v>682616.94736678351</v>
      </c>
      <c r="M362" s="1190">
        <f t="shared" si="157"/>
        <v>2.8360142007673108</v>
      </c>
      <c r="N362" s="1190">
        <f t="shared" si="158"/>
        <v>0.76244827001219884</v>
      </c>
      <c r="O362" s="1190">
        <f t="shared" si="159"/>
        <v>6.3749855352190549E-2</v>
      </c>
      <c r="P362" s="1192">
        <f t="shared" si="169"/>
        <v>18429.279215562397</v>
      </c>
      <c r="Q362" s="1192">
        <f t="shared" si="170"/>
        <v>10471.181372478637</v>
      </c>
      <c r="R362" s="1192">
        <f t="shared" si="171"/>
        <v>19167.612185367776</v>
      </c>
      <c r="S362" s="1192">
        <f t="shared" si="172"/>
        <v>10890.688741686236</v>
      </c>
      <c r="T362" s="1192">
        <f>V362*AJ362</f>
        <v>682616.94736678351</v>
      </c>
      <c r="U362" s="1192">
        <f t="shared" si="160"/>
        <v>1146923.0860180028</v>
      </c>
      <c r="V362" s="1189">
        <v>110000</v>
      </c>
      <c r="W362" s="1189">
        <v>62500</v>
      </c>
      <c r="X362" s="1189">
        <v>3.2398699999999998</v>
      </c>
      <c r="Y362" s="1189">
        <v>3</v>
      </c>
      <c r="Z362" s="1189">
        <v>3.75</v>
      </c>
      <c r="AA362" s="1189">
        <v>0.17230300000000001</v>
      </c>
      <c r="AB362" s="1189">
        <v>0.02</v>
      </c>
      <c r="AC362" s="1189">
        <v>3.5625</v>
      </c>
      <c r="AD362" s="1189">
        <v>0.2</v>
      </c>
      <c r="AE362" s="1189">
        <v>30</v>
      </c>
      <c r="AF362" s="1193">
        <v>2.90625</v>
      </c>
      <c r="AG362" s="1193">
        <v>2.71875</v>
      </c>
      <c r="AH362" s="1189">
        <f t="shared" si="174"/>
        <v>1.4246224999999999</v>
      </c>
      <c r="AI362" s="1189">
        <f t="shared" si="161"/>
        <v>2.015625</v>
      </c>
      <c r="AJ362" s="1189">
        <f t="shared" si="162"/>
        <v>6.2056086124253049</v>
      </c>
      <c r="AK362" s="1189">
        <f t="shared" si="180"/>
        <v>5.406515286902942</v>
      </c>
      <c r="AL362" s="1189">
        <f t="shared" si="175"/>
        <v>0.163553</v>
      </c>
      <c r="AM362" s="1189">
        <f t="shared" si="163"/>
        <v>6.454224165028835</v>
      </c>
      <c r="AN362" s="1189">
        <f t="shared" si="176"/>
        <v>9.375E-2</v>
      </c>
      <c r="AO362" s="1189">
        <f t="shared" si="164"/>
        <v>2.6409229999999999</v>
      </c>
      <c r="AP362" s="1189">
        <f t="shared" si="177"/>
        <v>3.076317</v>
      </c>
      <c r="AQ362" s="1189">
        <f t="shared" si="178"/>
        <v>6.6151500000000002E-2</v>
      </c>
      <c r="AR362" s="1193">
        <f t="shared" si="179"/>
        <v>4.4646895577395966</v>
      </c>
      <c r="AS362" s="1194">
        <f t="shared" si="168"/>
        <v>2.0067973894348992</v>
      </c>
    </row>
    <row r="363" spans="1:45" ht="11.1" customHeight="1">
      <c r="A363" s="1196" t="s">
        <v>10978</v>
      </c>
      <c r="B363" s="1196" t="s">
        <v>10936</v>
      </c>
      <c r="C363" s="1196" t="s">
        <v>10936</v>
      </c>
      <c r="D363" s="1196" t="s">
        <v>10936</v>
      </c>
      <c r="E363" s="1196" t="s">
        <v>10936</v>
      </c>
      <c r="F363" s="1196" t="s">
        <v>10936</v>
      </c>
      <c r="G363" s="1189">
        <v>4.5</v>
      </c>
      <c r="H363" s="1189">
        <v>1.5</v>
      </c>
      <c r="I363" s="1190">
        <f t="shared" si="156"/>
        <v>48.06</v>
      </c>
      <c r="J363" s="1191">
        <f t="shared" si="165"/>
        <v>9514.2271242101779</v>
      </c>
      <c r="K363" s="1191">
        <f t="shared" si="166"/>
        <v>16745.039738609907</v>
      </c>
      <c r="L363" s="1191">
        <f t="shared" si="167"/>
        <v>623221.21125985147</v>
      </c>
      <c r="M363" s="1190">
        <f t="shared" si="157"/>
        <v>2.9239845315200363</v>
      </c>
      <c r="N363" s="1190">
        <f t="shared" si="158"/>
        <v>0.73439833365723495</v>
      </c>
      <c r="O363" s="1190">
        <f t="shared" si="159"/>
        <v>9.1799791707154368E-2</v>
      </c>
      <c r="P363" s="1192">
        <f t="shared" si="169"/>
        <v>16745.039738609907</v>
      </c>
      <c r="Q363" s="1192">
        <f t="shared" si="170"/>
        <v>9514.2271242101779</v>
      </c>
      <c r="R363" s="1192">
        <f t="shared" si="171"/>
        <v>19075.708912010396</v>
      </c>
      <c r="S363" s="1192">
        <f t="shared" si="172"/>
        <v>10838.470972733179</v>
      </c>
      <c r="T363" s="1192">
        <f>V363*AJ363</f>
        <v>623221.21125985147</v>
      </c>
      <c r="U363" s="1192">
        <f t="shared" si="160"/>
        <v>1146923.0860180028</v>
      </c>
      <c r="V363" s="1189">
        <v>110000</v>
      </c>
      <c r="W363" s="1189">
        <v>62500</v>
      </c>
      <c r="X363" s="1189">
        <v>3.2398699999999998</v>
      </c>
      <c r="Y363" s="1189">
        <v>3</v>
      </c>
      <c r="Z363" s="1189">
        <v>3.75</v>
      </c>
      <c r="AA363" s="1189">
        <v>0.17230300000000001</v>
      </c>
      <c r="AB363" s="1189">
        <v>0.02</v>
      </c>
      <c r="AC363" s="1189">
        <v>3.5625</v>
      </c>
      <c r="AD363" s="1189">
        <v>0.2</v>
      </c>
      <c r="AE363" s="1189">
        <v>30</v>
      </c>
      <c r="AF363" s="1193">
        <v>2.90625</v>
      </c>
      <c r="AG363" s="1193">
        <v>2.71875</v>
      </c>
      <c r="AH363" s="1189">
        <f t="shared" si="174"/>
        <v>1.4246224999999999</v>
      </c>
      <c r="AI363" s="1189">
        <f t="shared" si="161"/>
        <v>2.015625</v>
      </c>
      <c r="AJ363" s="1189">
        <f t="shared" si="162"/>
        <v>5.6656473750895593</v>
      </c>
      <c r="AK363" s="1189">
        <f t="shared" si="180"/>
        <v>4.8665540495671964</v>
      </c>
      <c r="AL363" s="1189">
        <f t="shared" si="175"/>
        <v>0.163553</v>
      </c>
      <c r="AM363" s="1189">
        <f t="shared" si="163"/>
        <v>6.454224165028835</v>
      </c>
      <c r="AN363" s="1189">
        <f t="shared" si="176"/>
        <v>9.375E-2</v>
      </c>
      <c r="AO363" s="1189">
        <f t="shared" si="164"/>
        <v>2.6409229999999999</v>
      </c>
      <c r="AP363" s="1189">
        <f t="shared" si="177"/>
        <v>3.076317</v>
      </c>
      <c r="AQ363" s="1189">
        <f t="shared" si="178"/>
        <v>6.6151500000000002E-2</v>
      </c>
      <c r="AR363" s="1193">
        <f t="shared" si="179"/>
        <v>4.3870209535616533</v>
      </c>
      <c r="AS363" s="1194">
        <f t="shared" si="168"/>
        <v>1.9873802383904133</v>
      </c>
    </row>
    <row r="364" spans="1:45" ht="11.1" customHeight="1">
      <c r="A364" s="1196" t="s">
        <v>10978</v>
      </c>
      <c r="B364" s="1196" t="s">
        <v>10936</v>
      </c>
      <c r="C364" s="1196" t="s">
        <v>10936</v>
      </c>
      <c r="D364" s="1196" t="s">
        <v>10936</v>
      </c>
      <c r="E364" s="1196" t="s">
        <v>10936</v>
      </c>
      <c r="F364" s="1196" t="s">
        <v>10936</v>
      </c>
      <c r="G364" s="1189">
        <v>4.5</v>
      </c>
      <c r="H364" s="1189">
        <v>1.75</v>
      </c>
      <c r="I364" s="1190">
        <f t="shared" si="156"/>
        <v>45.890625</v>
      </c>
      <c r="J364" s="1191">
        <f t="shared" si="165"/>
        <v>8393.5970869912708</v>
      </c>
      <c r="K364" s="1191">
        <f t="shared" si="166"/>
        <v>14772.730873104634</v>
      </c>
      <c r="L364" s="1191">
        <f t="shared" si="167"/>
        <v>553026.25040620461</v>
      </c>
      <c r="M364" s="1190">
        <f t="shared" si="157"/>
        <v>3.0813878741145966</v>
      </c>
      <c r="N364" s="1190">
        <f t="shared" si="158"/>
        <v>0.7012484088740959</v>
      </c>
      <c r="O364" s="1190">
        <f t="shared" si="159"/>
        <v>0.12494971649029345</v>
      </c>
      <c r="P364" s="1192">
        <f t="shared" si="169"/>
        <v>14772.730873104634</v>
      </c>
      <c r="Q364" s="1192">
        <f t="shared" si="170"/>
        <v>8393.5970869912708</v>
      </c>
      <c r="R364" s="1192">
        <f t="shared" si="171"/>
        <v>18964.952959482285</v>
      </c>
      <c r="S364" s="1192">
        <f t="shared" si="172"/>
        <v>10775.541454251297</v>
      </c>
      <c r="T364" s="1192">
        <f>V364*AJ364</f>
        <v>553026.25040620461</v>
      </c>
      <c r="U364" s="1192">
        <f t="shared" si="160"/>
        <v>1146923.0860180028</v>
      </c>
      <c r="V364" s="1189">
        <v>110000</v>
      </c>
      <c r="W364" s="1189">
        <v>62500</v>
      </c>
      <c r="X364" s="1189">
        <v>3.2398699999999998</v>
      </c>
      <c r="Y364" s="1189">
        <v>3</v>
      </c>
      <c r="Z364" s="1189">
        <v>3.75</v>
      </c>
      <c r="AA364" s="1189">
        <v>0.17230300000000001</v>
      </c>
      <c r="AB364" s="1189">
        <v>0.02</v>
      </c>
      <c r="AC364" s="1189">
        <v>3.5625</v>
      </c>
      <c r="AD364" s="1189">
        <v>0.2</v>
      </c>
      <c r="AE364" s="1189">
        <v>30</v>
      </c>
      <c r="AF364" s="1193">
        <v>2.90625</v>
      </c>
      <c r="AG364" s="1193">
        <v>2.71875</v>
      </c>
      <c r="AH364" s="1189">
        <f t="shared" si="174"/>
        <v>1.4246224999999999</v>
      </c>
      <c r="AI364" s="1189">
        <f t="shared" si="161"/>
        <v>2.015625</v>
      </c>
      <c r="AJ364" s="1189">
        <f t="shared" si="162"/>
        <v>5.027511367329133</v>
      </c>
      <c r="AK364" s="1189">
        <f t="shared" si="180"/>
        <v>4.2284180418067701</v>
      </c>
      <c r="AL364" s="1189">
        <f t="shared" si="175"/>
        <v>0.163553</v>
      </c>
      <c r="AM364" s="1189">
        <f t="shared" si="163"/>
        <v>6.454224165028835</v>
      </c>
      <c r="AN364" s="1189">
        <f t="shared" si="176"/>
        <v>9.375E-2</v>
      </c>
      <c r="AO364" s="1189">
        <f t="shared" si="164"/>
        <v>2.6409229999999999</v>
      </c>
      <c r="AP364" s="1189">
        <f t="shared" si="177"/>
        <v>3.076317</v>
      </c>
      <c r="AQ364" s="1189">
        <f t="shared" si="178"/>
        <v>6.6151500000000002E-2</v>
      </c>
      <c r="AR364" s="1193">
        <f t="shared" si="179"/>
        <v>4.2934197147482562</v>
      </c>
      <c r="AS364" s="1194">
        <f t="shared" si="168"/>
        <v>1.9639799286870641</v>
      </c>
    </row>
    <row r="365" spans="1:45" ht="11.1" customHeight="1">
      <c r="A365" s="1196" t="s">
        <v>10978</v>
      </c>
      <c r="B365" s="1196" t="s">
        <v>10936</v>
      </c>
      <c r="C365" s="1196" t="s">
        <v>10936</v>
      </c>
      <c r="D365" s="1196" t="s">
        <v>10936</v>
      </c>
      <c r="E365" s="1196" t="s">
        <v>10936</v>
      </c>
      <c r="F365" s="1196" t="s">
        <v>10936</v>
      </c>
      <c r="G365" s="1189">
        <v>4.5</v>
      </c>
      <c r="H365" s="1189">
        <v>2</v>
      </c>
      <c r="I365" s="1190">
        <f t="shared" si="156"/>
        <v>43.387499999999996</v>
      </c>
      <c r="J365" s="1191">
        <f t="shared" si="165"/>
        <v>7114.8621066375181</v>
      </c>
      <c r="K365" s="1191">
        <f t="shared" si="166"/>
        <v>12522.157307682031</v>
      </c>
      <c r="L365" s="1191">
        <f t="shared" si="167"/>
        <v>472032.06480584276</v>
      </c>
      <c r="M365" s="1190">
        <f t="shared" si="157"/>
        <v>3.3587338686195176</v>
      </c>
      <c r="N365" s="1190">
        <f t="shared" si="158"/>
        <v>0.66299849566278157</v>
      </c>
      <c r="O365" s="1190">
        <f t="shared" si="159"/>
        <v>0.16319962970160778</v>
      </c>
      <c r="P365" s="1192">
        <f t="shared" si="169"/>
        <v>12522.157307682031</v>
      </c>
      <c r="Q365" s="1192">
        <f t="shared" si="170"/>
        <v>7114.8621066375181</v>
      </c>
      <c r="R365" s="1192">
        <f t="shared" si="171"/>
        <v>18834.078858489182</v>
      </c>
      <c r="S365" s="1192">
        <f t="shared" si="172"/>
        <v>10701.181169596124</v>
      </c>
      <c r="T365" s="1192">
        <f>V365*AJ365</f>
        <v>472032.06480584276</v>
      </c>
      <c r="U365" s="1192">
        <f t="shared" si="160"/>
        <v>1146923.0860180028</v>
      </c>
      <c r="V365" s="1189">
        <v>110000</v>
      </c>
      <c r="W365" s="1189">
        <v>62500</v>
      </c>
      <c r="X365" s="1189">
        <v>3.2398699999999998</v>
      </c>
      <c r="Y365" s="1189">
        <v>3</v>
      </c>
      <c r="Z365" s="1189">
        <v>3.75</v>
      </c>
      <c r="AA365" s="1189">
        <v>0.17230300000000001</v>
      </c>
      <c r="AB365" s="1189">
        <v>0.02</v>
      </c>
      <c r="AC365" s="1189">
        <v>3.5625</v>
      </c>
      <c r="AD365" s="1189">
        <v>0.2</v>
      </c>
      <c r="AE365" s="1189">
        <v>30</v>
      </c>
      <c r="AF365" s="1193">
        <v>2.90625</v>
      </c>
      <c r="AG365" s="1193">
        <v>2.71875</v>
      </c>
      <c r="AH365" s="1189">
        <f t="shared" si="174"/>
        <v>1.4246224999999999</v>
      </c>
      <c r="AI365" s="1189">
        <f t="shared" si="161"/>
        <v>2.015625</v>
      </c>
      <c r="AJ365" s="1189">
        <f t="shared" si="162"/>
        <v>4.291200589144025</v>
      </c>
      <c r="AK365" s="1189">
        <f t="shared" si="180"/>
        <v>3.4921072636216621</v>
      </c>
      <c r="AL365" s="1189">
        <f t="shared" si="175"/>
        <v>0.163553</v>
      </c>
      <c r="AM365" s="1189">
        <f t="shared" si="163"/>
        <v>6.454224165028835</v>
      </c>
      <c r="AN365" s="1189">
        <f t="shared" si="176"/>
        <v>9.375E-2</v>
      </c>
      <c r="AO365" s="1189">
        <f t="shared" si="164"/>
        <v>2.6409229999999999</v>
      </c>
      <c r="AP365" s="1189">
        <f t="shared" si="177"/>
        <v>3.076317</v>
      </c>
      <c r="AQ365" s="1189">
        <f t="shared" si="178"/>
        <v>6.6151500000000002E-2</v>
      </c>
      <c r="AR365" s="1193">
        <f t="shared" si="179"/>
        <v>4.1828163773932268</v>
      </c>
      <c r="AS365" s="1194">
        <f t="shared" si="168"/>
        <v>1.9363290943483067</v>
      </c>
    </row>
    <row r="366" spans="1:45" ht="11.1" customHeight="1">
      <c r="A366" s="1196" t="s">
        <v>10978</v>
      </c>
      <c r="B366" s="1196" t="s">
        <v>10936</v>
      </c>
      <c r="C366" s="1196" t="s">
        <v>10936</v>
      </c>
      <c r="D366" s="1196" t="s">
        <v>10936</v>
      </c>
      <c r="E366" s="1196" t="s">
        <v>10936</v>
      </c>
      <c r="F366" s="1196" t="s">
        <v>10936</v>
      </c>
      <c r="G366" s="1189">
        <v>4.5</v>
      </c>
      <c r="H366" s="1189">
        <v>2.25</v>
      </c>
      <c r="I366" s="1190">
        <f t="shared" si="156"/>
        <v>40.550624999999997</v>
      </c>
      <c r="J366" s="1191">
        <f t="shared" si="165"/>
        <v>5684.8265760369168</v>
      </c>
      <c r="K366" s="1191">
        <f t="shared" si="166"/>
        <v>10005.294773824971</v>
      </c>
      <c r="L366" s="1191">
        <f t="shared" si="167"/>
        <v>380238.65445876599</v>
      </c>
      <c r="M366" s="1190">
        <f t="shared" si="157"/>
        <v>3.8645888706910974</v>
      </c>
      <c r="N366" s="1190">
        <f t="shared" si="158"/>
        <v>0.61964859402329198</v>
      </c>
      <c r="O366" s="1190">
        <f t="shared" si="159"/>
        <v>0.20654953134109735</v>
      </c>
      <c r="P366" s="1192">
        <f t="shared" si="169"/>
        <v>10005.294773824971</v>
      </c>
      <c r="Q366" s="1192">
        <f t="shared" si="170"/>
        <v>5684.8265760369168</v>
      </c>
      <c r="R366" s="1192">
        <f t="shared" si="171"/>
        <v>18681.440196897904</v>
      </c>
      <c r="S366" s="1192">
        <f t="shared" si="172"/>
        <v>10614.454657328353</v>
      </c>
      <c r="T366" s="1192">
        <f>V366*AJ366</f>
        <v>380238.65445876599</v>
      </c>
      <c r="U366" s="1192">
        <f t="shared" si="160"/>
        <v>1146923.0860180028</v>
      </c>
      <c r="V366" s="1189">
        <v>110000</v>
      </c>
      <c r="W366" s="1189">
        <v>62500</v>
      </c>
      <c r="X366" s="1189">
        <v>3.2398699999999998</v>
      </c>
      <c r="Y366" s="1189">
        <v>3</v>
      </c>
      <c r="Z366" s="1189">
        <v>3.75</v>
      </c>
      <c r="AA366" s="1189">
        <v>0.17230300000000001</v>
      </c>
      <c r="AB366" s="1189">
        <v>0.02</v>
      </c>
      <c r="AC366" s="1189">
        <v>3.5625</v>
      </c>
      <c r="AD366" s="1189">
        <v>0.2</v>
      </c>
      <c r="AE366" s="1189">
        <v>30</v>
      </c>
      <c r="AF366" s="1193">
        <v>2.90625</v>
      </c>
      <c r="AG366" s="1193">
        <v>2.71875</v>
      </c>
      <c r="AH366" s="1189">
        <f t="shared" si="174"/>
        <v>1.4246224999999999</v>
      </c>
      <c r="AI366" s="1189">
        <f t="shared" si="161"/>
        <v>2.015625</v>
      </c>
      <c r="AJ366" s="1189">
        <f t="shared" si="162"/>
        <v>3.4567150405342364</v>
      </c>
      <c r="AK366" s="1189">
        <f t="shared" si="180"/>
        <v>2.6576217150118735</v>
      </c>
      <c r="AL366" s="1189">
        <f t="shared" si="175"/>
        <v>0.163553</v>
      </c>
      <c r="AM366" s="1189">
        <f t="shared" si="163"/>
        <v>6.454224165028835</v>
      </c>
      <c r="AN366" s="1189">
        <f t="shared" si="176"/>
        <v>9.375E-2</v>
      </c>
      <c r="AO366" s="1189">
        <f t="shared" si="164"/>
        <v>2.6409229999999999</v>
      </c>
      <c r="AP366" s="1189">
        <f t="shared" si="177"/>
        <v>3.076317</v>
      </c>
      <c r="AQ366" s="1189">
        <f t="shared" si="178"/>
        <v>6.6151500000000002E-2</v>
      </c>
      <c r="AR366" s="1193">
        <f t="shared" si="179"/>
        <v>4.0538195380392796</v>
      </c>
      <c r="AS366" s="1194">
        <f t="shared" si="168"/>
        <v>1.9040798845098199</v>
      </c>
    </row>
    <row r="367" spans="1:45" ht="11.1" customHeight="1">
      <c r="A367" s="1196" t="s">
        <v>10979</v>
      </c>
      <c r="B367" s="1196" t="s">
        <v>10936</v>
      </c>
      <c r="C367" s="1196" t="s">
        <v>10936</v>
      </c>
      <c r="D367" s="1196" t="s">
        <v>10936</v>
      </c>
      <c r="E367" s="1196" t="s">
        <v>10936</v>
      </c>
      <c r="F367" s="1196" t="s">
        <v>10936</v>
      </c>
      <c r="G367" s="1189">
        <v>5.5</v>
      </c>
      <c r="H367" s="1189">
        <v>1.75</v>
      </c>
      <c r="I367" s="1190">
        <f t="shared" si="156"/>
        <v>72.590625000000003</v>
      </c>
      <c r="J367" s="1191">
        <f t="shared" si="165"/>
        <v>15575.805173922061</v>
      </c>
      <c r="K367" s="1191">
        <f t="shared" si="166"/>
        <v>27413.417106102828</v>
      </c>
      <c r="L367" s="1191">
        <f t="shared" si="167"/>
        <v>1128540.0782675419</v>
      </c>
      <c r="M367" s="1190">
        <f t="shared" si="157"/>
        <v>1.8689390595895496</v>
      </c>
      <c r="N367" s="1190">
        <f t="shared" si="158"/>
        <v>1.1092474831281154</v>
      </c>
      <c r="O367" s="1190">
        <f t="shared" si="159"/>
        <v>0.12494971649029345</v>
      </c>
      <c r="P367" s="1192">
        <f t="shared" ref="P367:P432" si="181">(V367*AK367/12)*((AD367/2/PI())+((AH367*0.08)/COS(AE367*PI()/180))+(AS367*0.08))</f>
        <v>39146.868855077177</v>
      </c>
      <c r="Q367" s="1192">
        <f t="shared" si="170"/>
        <v>24840.62413700682</v>
      </c>
      <c r="R367" s="1192">
        <f t="shared" si="171"/>
        <v>27413.417106102828</v>
      </c>
      <c r="S367" s="1192">
        <f t="shared" si="172"/>
        <v>15575.805173922061</v>
      </c>
      <c r="T367" s="1192">
        <f t="shared" ref="T367:T432" si="182">V367*AK367</f>
        <v>1128540.0782675419</v>
      </c>
      <c r="U367" s="1192">
        <f t="shared" si="160"/>
        <v>1468148.5315291795</v>
      </c>
      <c r="V367" s="1189">
        <v>110000</v>
      </c>
      <c r="W367" s="1189">
        <v>62500</v>
      </c>
      <c r="X367" s="1189">
        <v>4.3648699999999998</v>
      </c>
      <c r="Y367" s="1189">
        <v>3</v>
      </c>
      <c r="Z367" s="1189">
        <v>4.25</v>
      </c>
      <c r="AA367" s="1189">
        <v>0.17230300000000001</v>
      </c>
      <c r="AB367" s="1189">
        <v>0.02</v>
      </c>
      <c r="AC367" s="1189">
        <v>4.6875</v>
      </c>
      <c r="AD367" s="1189">
        <v>0.2</v>
      </c>
      <c r="AE367" s="1189">
        <v>30</v>
      </c>
      <c r="AF367" s="1193">
        <v>4.015625</v>
      </c>
      <c r="AG367" s="1193">
        <v>3.71875</v>
      </c>
      <c r="AH367" s="1189">
        <f t="shared" si="174"/>
        <v>1.9558724999999999</v>
      </c>
      <c r="AI367" s="1189">
        <f t="shared" si="161"/>
        <v>2.546875</v>
      </c>
      <c r="AJ367" s="1189">
        <f t="shared" si="162"/>
        <v>11.457831791992806</v>
      </c>
      <c r="AK367" s="1189">
        <f t="shared" si="180"/>
        <v>10.259455256977654</v>
      </c>
      <c r="AL367" s="1189">
        <f t="shared" si="175"/>
        <v>0.163553</v>
      </c>
      <c r="AM367" s="1189">
        <f t="shared" si="163"/>
        <v>7.1843990200624006</v>
      </c>
      <c r="AN367" s="1189">
        <f t="shared" si="176"/>
        <v>9.375E-2</v>
      </c>
      <c r="AO367" s="1189">
        <f t="shared" si="164"/>
        <v>3.6409229999999999</v>
      </c>
      <c r="AP367" s="1189">
        <f t="shared" si="177"/>
        <v>4.2013169999999995</v>
      </c>
      <c r="AQ367" s="1189">
        <f t="shared" si="178"/>
        <v>6.6151500000000002E-2</v>
      </c>
      <c r="AR367" s="1193">
        <f t="shared" si="179"/>
        <v>5.9742031767415638</v>
      </c>
      <c r="AS367" s="1194">
        <f t="shared" si="168"/>
        <v>2.546875</v>
      </c>
    </row>
    <row r="368" spans="1:45" ht="11.1" customHeight="1">
      <c r="A368" s="1196" t="s">
        <v>10979</v>
      </c>
      <c r="B368" s="1196" t="s">
        <v>10936</v>
      </c>
      <c r="C368" s="1196" t="s">
        <v>10936</v>
      </c>
      <c r="D368" s="1196" t="s">
        <v>10936</v>
      </c>
      <c r="E368" s="1196" t="s">
        <v>10936</v>
      </c>
      <c r="F368" s="1196" t="s">
        <v>10936</v>
      </c>
      <c r="G368" s="1189">
        <v>5.5</v>
      </c>
      <c r="H368" s="1189">
        <v>2</v>
      </c>
      <c r="I368" s="1190">
        <f t="shared" si="156"/>
        <v>70.087499999999991</v>
      </c>
      <c r="J368" s="1191">
        <f t="shared" si="165"/>
        <v>15575.805173922061</v>
      </c>
      <c r="K368" s="1191">
        <f t="shared" si="166"/>
        <v>27413.417106102828</v>
      </c>
      <c r="L368" s="1191">
        <f t="shared" si="167"/>
        <v>1047545.89266718</v>
      </c>
      <c r="M368" s="1190">
        <f t="shared" si="157"/>
        <v>1.9108067595849083</v>
      </c>
      <c r="N368" s="1190">
        <f t="shared" si="158"/>
        <v>1.0709975699168011</v>
      </c>
      <c r="O368" s="1190">
        <f t="shared" si="159"/>
        <v>0.16319962970160778</v>
      </c>
      <c r="P368" s="1192">
        <f t="shared" si="181"/>
        <v>36337.337476635978</v>
      </c>
      <c r="Q368" s="1192">
        <f t="shared" si="170"/>
        <v>23244.299490165235</v>
      </c>
      <c r="R368" s="1192">
        <f t="shared" si="171"/>
        <v>27413.417106102828</v>
      </c>
      <c r="S368" s="1192">
        <f t="shared" si="172"/>
        <v>15575.805173922061</v>
      </c>
      <c r="T368" s="1192">
        <f t="shared" si="182"/>
        <v>1047545.89266718</v>
      </c>
      <c r="U368" s="1192">
        <f t="shared" si="160"/>
        <v>1468148.5315291795</v>
      </c>
      <c r="V368" s="1189">
        <v>110000</v>
      </c>
      <c r="W368" s="1189">
        <v>62500</v>
      </c>
      <c r="X368" s="1189">
        <v>4.3648699999999998</v>
      </c>
      <c r="Y368" s="1189">
        <v>3</v>
      </c>
      <c r="Z368" s="1189">
        <v>4.25</v>
      </c>
      <c r="AA368" s="1189">
        <v>0.17230300000000001</v>
      </c>
      <c r="AB368" s="1189">
        <v>0.02</v>
      </c>
      <c r="AC368" s="1189">
        <v>4.6875</v>
      </c>
      <c r="AD368" s="1189">
        <v>0.2</v>
      </c>
      <c r="AE368" s="1189">
        <v>30</v>
      </c>
      <c r="AF368" s="1193">
        <v>4.015625</v>
      </c>
      <c r="AG368" s="1193">
        <v>3.71875</v>
      </c>
      <c r="AH368" s="1189">
        <f t="shared" si="174"/>
        <v>1.9558724999999999</v>
      </c>
      <c r="AI368" s="1189">
        <f t="shared" si="161"/>
        <v>2.546875</v>
      </c>
      <c r="AJ368" s="1189">
        <f t="shared" si="162"/>
        <v>10.721521013807699</v>
      </c>
      <c r="AK368" s="1189">
        <f t="shared" si="180"/>
        <v>9.5231444787925454</v>
      </c>
      <c r="AL368" s="1189">
        <f t="shared" si="175"/>
        <v>0.163553</v>
      </c>
      <c r="AM368" s="1189">
        <f t="shared" si="163"/>
        <v>7.1843990200624006</v>
      </c>
      <c r="AN368" s="1189">
        <f t="shared" si="176"/>
        <v>9.375E-2</v>
      </c>
      <c r="AO368" s="1189">
        <f t="shared" si="164"/>
        <v>3.6409229999999999</v>
      </c>
      <c r="AP368" s="1189">
        <f t="shared" si="177"/>
        <v>4.2013169999999995</v>
      </c>
      <c r="AQ368" s="1189">
        <f t="shared" si="178"/>
        <v>6.6151500000000002E-2</v>
      </c>
      <c r="AR368" s="1193">
        <f t="shared" si="179"/>
        <v>5.8952187064594135</v>
      </c>
      <c r="AS368" s="1194">
        <f t="shared" si="168"/>
        <v>2.546875</v>
      </c>
    </row>
    <row r="369" spans="1:45" ht="11.1" customHeight="1">
      <c r="A369" s="1196" t="s">
        <v>10979</v>
      </c>
      <c r="B369" s="1196" t="s">
        <v>10936</v>
      </c>
      <c r="C369" s="1196" t="s">
        <v>10936</v>
      </c>
      <c r="D369" s="1196" t="s">
        <v>10936</v>
      </c>
      <c r="E369" s="1196" t="s">
        <v>10936</v>
      </c>
      <c r="F369" s="1196" t="s">
        <v>10936</v>
      </c>
      <c r="G369" s="1189">
        <v>5.5</v>
      </c>
      <c r="H369" s="1189">
        <v>2.25</v>
      </c>
      <c r="I369" s="1190">
        <f t="shared" si="156"/>
        <v>67.250624999999999</v>
      </c>
      <c r="J369" s="1191">
        <f t="shared" si="165"/>
        <v>15575.805173922061</v>
      </c>
      <c r="K369" s="1191">
        <f t="shared" si="166"/>
        <v>27413.417106102828</v>
      </c>
      <c r="L369" s="1191">
        <f t="shared" si="167"/>
        <v>955752.48232010333</v>
      </c>
      <c r="M369" s="1190">
        <f t="shared" si="157"/>
        <v>1.9751543400184766</v>
      </c>
      <c r="N369" s="1190">
        <f t="shared" si="158"/>
        <v>1.0276476682773115</v>
      </c>
      <c r="O369" s="1190">
        <f t="shared" si="159"/>
        <v>0.20654953134109735</v>
      </c>
      <c r="P369" s="1192">
        <f t="shared" si="181"/>
        <v>33153.20191440262</v>
      </c>
      <c r="Q369" s="1192">
        <f t="shared" si="170"/>
        <v>21435.131557078093</v>
      </c>
      <c r="R369" s="1192">
        <f t="shared" si="171"/>
        <v>27413.417106102828</v>
      </c>
      <c r="S369" s="1192">
        <f t="shared" si="172"/>
        <v>15575.805173922061</v>
      </c>
      <c r="T369" s="1192">
        <f t="shared" si="182"/>
        <v>955752.48232010333</v>
      </c>
      <c r="U369" s="1192">
        <f t="shared" si="160"/>
        <v>1468148.5315291795</v>
      </c>
      <c r="V369" s="1189">
        <v>110000</v>
      </c>
      <c r="W369" s="1189">
        <v>62500</v>
      </c>
      <c r="X369" s="1189">
        <v>4.3648699999999998</v>
      </c>
      <c r="Y369" s="1189">
        <v>3</v>
      </c>
      <c r="Z369" s="1189">
        <v>4.25</v>
      </c>
      <c r="AA369" s="1189">
        <v>0.17230300000000001</v>
      </c>
      <c r="AB369" s="1189">
        <v>0.02</v>
      </c>
      <c r="AC369" s="1189">
        <v>4.6875</v>
      </c>
      <c r="AD369" s="1189">
        <v>0.2</v>
      </c>
      <c r="AE369" s="1189">
        <v>30</v>
      </c>
      <c r="AF369" s="1193">
        <v>4.015625</v>
      </c>
      <c r="AG369" s="1193">
        <v>3.71875</v>
      </c>
      <c r="AH369" s="1189">
        <f t="shared" si="174"/>
        <v>1.9558724999999999</v>
      </c>
      <c r="AI369" s="1189">
        <f t="shared" si="161"/>
        <v>2.546875</v>
      </c>
      <c r="AJ369" s="1189">
        <f t="shared" si="162"/>
        <v>9.8870354651979095</v>
      </c>
      <c r="AK369" s="1189">
        <f t="shared" si="180"/>
        <v>8.6886589301827577</v>
      </c>
      <c r="AL369" s="1189">
        <f t="shared" si="175"/>
        <v>0.163553</v>
      </c>
      <c r="AM369" s="1189">
        <f t="shared" si="163"/>
        <v>7.1843990200624006</v>
      </c>
      <c r="AN369" s="1189">
        <f t="shared" si="176"/>
        <v>9.375E-2</v>
      </c>
      <c r="AO369" s="1189">
        <f t="shared" si="164"/>
        <v>3.6409229999999999</v>
      </c>
      <c r="AP369" s="1189">
        <f t="shared" si="177"/>
        <v>4.2013169999999995</v>
      </c>
      <c r="AQ369" s="1189">
        <f t="shared" si="178"/>
        <v>6.6151500000000002E-2</v>
      </c>
      <c r="AR369" s="1193">
        <f t="shared" si="179"/>
        <v>5.8044038106414506</v>
      </c>
      <c r="AS369" s="1194">
        <f t="shared" si="168"/>
        <v>2.546875</v>
      </c>
    </row>
    <row r="370" spans="1:45" ht="11.1" customHeight="1">
      <c r="A370" s="1196" t="s">
        <v>10979</v>
      </c>
      <c r="B370" s="1196" t="s">
        <v>10936</v>
      </c>
      <c r="C370" s="1196" t="s">
        <v>10936</v>
      </c>
      <c r="D370" s="1196" t="s">
        <v>10936</v>
      </c>
      <c r="E370" s="1196" t="s">
        <v>10936</v>
      </c>
      <c r="F370" s="1196" t="s">
        <v>10936</v>
      </c>
      <c r="G370" s="1189">
        <v>5.5</v>
      </c>
      <c r="H370" s="1189">
        <v>2.5</v>
      </c>
      <c r="I370" s="1190">
        <f t="shared" si="156"/>
        <v>64.08</v>
      </c>
      <c r="J370" s="1191">
        <f t="shared" si="165"/>
        <v>15575.805173922061</v>
      </c>
      <c r="K370" s="1191">
        <f t="shared" si="166"/>
        <v>27413.417106102828</v>
      </c>
      <c r="L370" s="1191">
        <f t="shared" si="167"/>
        <v>853159.84722631157</v>
      </c>
      <c r="M370" s="1190">
        <f t="shared" si="157"/>
        <v>2.0725255573158443</v>
      </c>
      <c r="N370" s="1190">
        <f t="shared" si="158"/>
        <v>0.9791977782096466</v>
      </c>
      <c r="O370" s="1190">
        <f t="shared" si="159"/>
        <v>0.25499942140876219</v>
      </c>
      <c r="P370" s="1192">
        <f t="shared" si="181"/>
        <v>29594.462168377097</v>
      </c>
      <c r="Q370" s="1192">
        <f t="shared" si="170"/>
        <v>19413.120337745419</v>
      </c>
      <c r="R370" s="1192">
        <f t="shared" si="171"/>
        <v>27413.417106102828</v>
      </c>
      <c r="S370" s="1192">
        <f t="shared" si="172"/>
        <v>15575.805173922061</v>
      </c>
      <c r="T370" s="1192">
        <f t="shared" si="182"/>
        <v>853159.84722631157</v>
      </c>
      <c r="U370" s="1192">
        <f t="shared" si="160"/>
        <v>1468148.5315291795</v>
      </c>
      <c r="V370" s="1189">
        <v>110000</v>
      </c>
      <c r="W370" s="1189">
        <v>62500</v>
      </c>
      <c r="X370" s="1189">
        <v>4.3648699999999998</v>
      </c>
      <c r="Y370" s="1189">
        <v>3</v>
      </c>
      <c r="Z370" s="1189">
        <v>4.25</v>
      </c>
      <c r="AA370" s="1189">
        <v>0.17230300000000001</v>
      </c>
      <c r="AB370" s="1189">
        <v>0.02</v>
      </c>
      <c r="AC370" s="1189">
        <v>4.6875</v>
      </c>
      <c r="AD370" s="1189">
        <v>0.2</v>
      </c>
      <c r="AE370" s="1189">
        <v>30</v>
      </c>
      <c r="AF370" s="1193">
        <v>4.015625</v>
      </c>
      <c r="AG370" s="1193">
        <v>3.71875</v>
      </c>
      <c r="AH370" s="1189">
        <f t="shared" si="174"/>
        <v>1.9558724999999999</v>
      </c>
      <c r="AI370" s="1189">
        <f t="shared" si="161"/>
        <v>2.546875</v>
      </c>
      <c r="AJ370" s="1189">
        <f t="shared" si="162"/>
        <v>8.9543751461634411</v>
      </c>
      <c r="AK370" s="1189">
        <f t="shared" si="180"/>
        <v>7.7559986111482875</v>
      </c>
      <c r="AL370" s="1189">
        <f t="shared" si="175"/>
        <v>0.163553</v>
      </c>
      <c r="AM370" s="1189">
        <f t="shared" si="163"/>
        <v>7.1843990200624006</v>
      </c>
      <c r="AN370" s="1189">
        <f t="shared" si="176"/>
        <v>9.375E-2</v>
      </c>
      <c r="AO370" s="1189">
        <f t="shared" si="164"/>
        <v>3.6409229999999999</v>
      </c>
      <c r="AP370" s="1189">
        <f t="shared" si="177"/>
        <v>4.2013169999999995</v>
      </c>
      <c r="AQ370" s="1189">
        <f t="shared" si="178"/>
        <v>6.6151500000000002E-2</v>
      </c>
      <c r="AR370" s="1193">
        <f t="shared" si="179"/>
        <v>5.7011931730988552</v>
      </c>
      <c r="AS370" s="1194">
        <f t="shared" si="168"/>
        <v>2.546875</v>
      </c>
    </row>
    <row r="371" spans="1:45" ht="11.1" customHeight="1">
      <c r="A371" s="1196" t="s">
        <v>10979</v>
      </c>
      <c r="B371" s="1196" t="s">
        <v>10936</v>
      </c>
      <c r="C371" s="1196" t="s">
        <v>10936</v>
      </c>
      <c r="D371" s="1196" t="s">
        <v>10936</v>
      </c>
      <c r="E371" s="1196" t="s">
        <v>10936</v>
      </c>
      <c r="F371" s="1196" t="s">
        <v>10936</v>
      </c>
      <c r="G371" s="1189">
        <v>5.5</v>
      </c>
      <c r="H371" s="1189">
        <v>2.8125</v>
      </c>
      <c r="I371" s="1190">
        <f t="shared" si="156"/>
        <v>59.647382812499998</v>
      </c>
      <c r="J371" s="1191">
        <f t="shared" si="165"/>
        <v>15575.805173922061</v>
      </c>
      <c r="K371" s="1191">
        <f t="shared" si="166"/>
        <v>24619.250352387477</v>
      </c>
      <c r="L371" s="1191">
        <f t="shared" si="167"/>
        <v>709732.64355900418</v>
      </c>
      <c r="M371" s="1190">
        <f t="shared" si="157"/>
        <v>2.268200790151262</v>
      </c>
      <c r="N371" s="1190">
        <f t="shared" si="158"/>
        <v>0.91146355689794423</v>
      </c>
      <c r="O371" s="1190">
        <f t="shared" si="159"/>
        <v>0.32273364272046462</v>
      </c>
      <c r="P371" s="1192">
        <f t="shared" si="181"/>
        <v>24619.250352387477</v>
      </c>
      <c r="Q371" s="1192">
        <f t="shared" si="170"/>
        <v>16586.295442296767</v>
      </c>
      <c r="R371" s="1192">
        <f t="shared" si="171"/>
        <v>27413.417106102828</v>
      </c>
      <c r="S371" s="1192">
        <f t="shared" si="172"/>
        <v>15575.805173922061</v>
      </c>
      <c r="T371" s="1192">
        <f t="shared" si="182"/>
        <v>709732.64355900418</v>
      </c>
      <c r="U371" s="1192">
        <f t="shared" si="160"/>
        <v>1468148.5315291795</v>
      </c>
      <c r="V371" s="1189">
        <v>110000</v>
      </c>
      <c r="W371" s="1189">
        <v>62500</v>
      </c>
      <c r="X371" s="1189">
        <v>4.3648699999999998</v>
      </c>
      <c r="Y371" s="1189">
        <v>3</v>
      </c>
      <c r="Z371" s="1189">
        <v>4.25</v>
      </c>
      <c r="AA371" s="1189">
        <v>0.17230300000000001</v>
      </c>
      <c r="AB371" s="1189">
        <v>0.02</v>
      </c>
      <c r="AC371" s="1189">
        <v>4.6875</v>
      </c>
      <c r="AD371" s="1189">
        <v>0.2</v>
      </c>
      <c r="AE371" s="1189">
        <v>30</v>
      </c>
      <c r="AF371" s="1193">
        <v>4.015625</v>
      </c>
      <c r="AG371" s="1193">
        <v>3.71875</v>
      </c>
      <c r="AH371" s="1189">
        <f t="shared" si="174"/>
        <v>1.9558724999999999</v>
      </c>
      <c r="AI371" s="1189">
        <f t="shared" si="161"/>
        <v>2.546875</v>
      </c>
      <c r="AJ371" s="1189">
        <f t="shared" si="162"/>
        <v>7.6504914764606458</v>
      </c>
      <c r="AK371" s="1189">
        <f t="shared" si="180"/>
        <v>6.4521149414454921</v>
      </c>
      <c r="AL371" s="1189">
        <f t="shared" si="175"/>
        <v>0.163553</v>
      </c>
      <c r="AM371" s="1189">
        <f t="shared" si="163"/>
        <v>7.1843990200624006</v>
      </c>
      <c r="AN371" s="1189">
        <f t="shared" si="176"/>
        <v>9.375E-2</v>
      </c>
      <c r="AO371" s="1189">
        <f t="shared" si="164"/>
        <v>3.6409229999999999</v>
      </c>
      <c r="AP371" s="1189">
        <f t="shared" si="177"/>
        <v>4.2013169999999995</v>
      </c>
      <c r="AQ371" s="1189">
        <f t="shared" si="178"/>
        <v>6.6151500000000002E-2</v>
      </c>
      <c r="AR371" s="1193">
        <f t="shared" si="179"/>
        <v>5.553687725015604</v>
      </c>
      <c r="AS371" s="1194">
        <f t="shared" si="168"/>
        <v>2.546875</v>
      </c>
    </row>
    <row r="372" spans="1:45" ht="11.1" customHeight="1">
      <c r="A372" s="1196" t="s">
        <v>10979</v>
      </c>
      <c r="B372" s="1196" t="s">
        <v>10936</v>
      </c>
      <c r="C372" s="1196" t="s">
        <v>10936</v>
      </c>
      <c r="D372" s="1196" t="s">
        <v>10936</v>
      </c>
      <c r="E372" s="1196" t="s">
        <v>10936</v>
      </c>
      <c r="F372" s="1196" t="s">
        <v>10936</v>
      </c>
      <c r="G372" s="1189">
        <v>5.75</v>
      </c>
      <c r="H372" s="1189">
        <v>1.75</v>
      </c>
      <c r="I372" s="1190">
        <f t="shared" si="156"/>
        <v>80.099999999999994</v>
      </c>
      <c r="J372" s="1191">
        <f t="shared" si="165"/>
        <v>20609.397118473335</v>
      </c>
      <c r="K372" s="1191">
        <f t="shared" si="166"/>
        <v>36272.538928513059</v>
      </c>
      <c r="L372" s="1191">
        <f t="shared" si="167"/>
        <v>1128540.0782675419</v>
      </c>
      <c r="M372" s="1190">
        <f t="shared" si="157"/>
        <v>2.2182393698352461</v>
      </c>
      <c r="N372" s="1190">
        <f t="shared" si="158"/>
        <v>1.2239972227620581</v>
      </c>
      <c r="O372" s="1190">
        <f t="shared" si="159"/>
        <v>0.12494971649029345</v>
      </c>
      <c r="P372" s="1192">
        <f t="shared" si="181"/>
        <v>39617.09388768865</v>
      </c>
      <c r="Q372" s="1192">
        <f t="shared" si="170"/>
        <v>25139.005173256628</v>
      </c>
      <c r="R372" s="1192">
        <f t="shared" si="171"/>
        <v>36272.538928513059</v>
      </c>
      <c r="S372" s="1192">
        <f t="shared" si="172"/>
        <v>20609.397118473335</v>
      </c>
      <c r="T372" s="1192">
        <f t="shared" si="182"/>
        <v>1128540.0782675419</v>
      </c>
      <c r="U372" s="1192">
        <f t="shared" si="160"/>
        <v>1711131.0883302649</v>
      </c>
      <c r="V372" s="1189">
        <v>110000</v>
      </c>
      <c r="W372" s="1189">
        <v>62500</v>
      </c>
      <c r="X372" s="1189">
        <v>4.3648699999999998</v>
      </c>
      <c r="Y372" s="1189">
        <v>3</v>
      </c>
      <c r="Z372" s="1189">
        <v>4.25</v>
      </c>
      <c r="AA372" s="1189">
        <v>0.17230300000000001</v>
      </c>
      <c r="AB372" s="1189">
        <v>0.02</v>
      </c>
      <c r="AC372" s="1189">
        <v>4.6875</v>
      </c>
      <c r="AD372" s="1189">
        <v>0.2</v>
      </c>
      <c r="AE372" s="1189">
        <v>30</v>
      </c>
      <c r="AF372" s="1193">
        <v>4.015625</v>
      </c>
      <c r="AG372" s="1193">
        <v>3.71875</v>
      </c>
      <c r="AH372" s="1189">
        <f t="shared" si="174"/>
        <v>1.9558724999999999</v>
      </c>
      <c r="AI372" s="1189">
        <f t="shared" si="161"/>
        <v>2.609375</v>
      </c>
      <c r="AJ372" s="1189">
        <f t="shared" si="162"/>
        <v>11.457831791992806</v>
      </c>
      <c r="AK372" s="1189">
        <f t="shared" si="180"/>
        <v>10.259455256977654</v>
      </c>
      <c r="AL372" s="1189">
        <f t="shared" si="175"/>
        <v>0.163553</v>
      </c>
      <c r="AM372" s="1189">
        <f t="shared" si="163"/>
        <v>9.3933313546177235</v>
      </c>
      <c r="AN372" s="1189">
        <f t="shared" si="176"/>
        <v>9.375E-2</v>
      </c>
      <c r="AO372" s="1189">
        <f t="shared" si="164"/>
        <v>3.6409229999999999</v>
      </c>
      <c r="AP372" s="1189">
        <f t="shared" si="177"/>
        <v>4.2013169999999995</v>
      </c>
      <c r="AQ372" s="1189">
        <f t="shared" si="178"/>
        <v>6.6151500000000002E-2</v>
      </c>
      <c r="AR372" s="1193">
        <f t="shared" si="179"/>
        <v>5.9742031767415638</v>
      </c>
      <c r="AS372" s="1194">
        <f t="shared" si="168"/>
        <v>2.609375</v>
      </c>
    </row>
    <row r="373" spans="1:45" ht="11.1" customHeight="1">
      <c r="A373" s="1196" t="s">
        <v>10979</v>
      </c>
      <c r="B373" s="1196" t="s">
        <v>10936</v>
      </c>
      <c r="C373" s="1196" t="s">
        <v>10936</v>
      </c>
      <c r="D373" s="1196" t="s">
        <v>10936</v>
      </c>
      <c r="E373" s="1196" t="s">
        <v>10936</v>
      </c>
      <c r="F373" s="1196" t="s">
        <v>10936</v>
      </c>
      <c r="G373" s="1189">
        <v>5.75</v>
      </c>
      <c r="H373" s="1189">
        <v>2</v>
      </c>
      <c r="I373" s="1190">
        <f t="shared" si="156"/>
        <v>77.596874999999997</v>
      </c>
      <c r="J373" s="1191">
        <f t="shared" si="165"/>
        <v>20609.397118473335</v>
      </c>
      <c r="K373" s="1191">
        <f t="shared" si="166"/>
        <v>36272.538928513059</v>
      </c>
      <c r="L373" s="1191">
        <f t="shared" si="167"/>
        <v>1047545.89266718</v>
      </c>
      <c r="M373" s="1190">
        <f t="shared" si="157"/>
        <v>2.2679320443917681</v>
      </c>
      <c r="N373" s="1190">
        <f t="shared" si="158"/>
        <v>1.1857473095507438</v>
      </c>
      <c r="O373" s="1190">
        <f t="shared" si="159"/>
        <v>0.16319962970160778</v>
      </c>
      <c r="P373" s="1192">
        <f t="shared" si="181"/>
        <v>36773.814931913963</v>
      </c>
      <c r="Q373" s="1192">
        <f t="shared" si="170"/>
        <v>23523.505766566472</v>
      </c>
      <c r="R373" s="1192">
        <f t="shared" si="171"/>
        <v>36272.538928513059</v>
      </c>
      <c r="S373" s="1192">
        <f t="shared" si="172"/>
        <v>20609.397118473335</v>
      </c>
      <c r="T373" s="1192">
        <f t="shared" si="182"/>
        <v>1047545.89266718</v>
      </c>
      <c r="U373" s="1192">
        <f t="shared" si="160"/>
        <v>1711131.0883302649</v>
      </c>
      <c r="V373" s="1189">
        <v>110000</v>
      </c>
      <c r="W373" s="1189">
        <v>62500</v>
      </c>
      <c r="X373" s="1189">
        <v>4.3648699999999998</v>
      </c>
      <c r="Y373" s="1189">
        <v>3</v>
      </c>
      <c r="Z373" s="1189">
        <v>4.25</v>
      </c>
      <c r="AA373" s="1189">
        <v>0.17230300000000001</v>
      </c>
      <c r="AB373" s="1189">
        <v>0.02</v>
      </c>
      <c r="AC373" s="1189">
        <v>4.6875</v>
      </c>
      <c r="AD373" s="1189">
        <v>0.2</v>
      </c>
      <c r="AE373" s="1189">
        <v>30</v>
      </c>
      <c r="AF373" s="1193">
        <v>4.015625</v>
      </c>
      <c r="AG373" s="1193">
        <v>3.71875</v>
      </c>
      <c r="AH373" s="1189">
        <f t="shared" si="174"/>
        <v>1.9558724999999999</v>
      </c>
      <c r="AI373" s="1189">
        <f t="shared" si="161"/>
        <v>2.609375</v>
      </c>
      <c r="AJ373" s="1189">
        <f t="shared" si="162"/>
        <v>10.721521013807699</v>
      </c>
      <c r="AK373" s="1189">
        <f t="shared" si="180"/>
        <v>9.5231444787925454</v>
      </c>
      <c r="AL373" s="1189">
        <f t="shared" si="175"/>
        <v>0.163553</v>
      </c>
      <c r="AM373" s="1189">
        <f t="shared" si="163"/>
        <v>9.3933313546177235</v>
      </c>
      <c r="AN373" s="1189">
        <f t="shared" si="176"/>
        <v>9.375E-2</v>
      </c>
      <c r="AO373" s="1189">
        <f t="shared" si="164"/>
        <v>3.6409229999999999</v>
      </c>
      <c r="AP373" s="1189">
        <f t="shared" si="177"/>
        <v>4.2013169999999995</v>
      </c>
      <c r="AQ373" s="1189">
        <f t="shared" si="178"/>
        <v>6.6151500000000002E-2</v>
      </c>
      <c r="AR373" s="1193">
        <f t="shared" si="179"/>
        <v>5.8952187064594135</v>
      </c>
      <c r="AS373" s="1194">
        <f t="shared" si="168"/>
        <v>2.609375</v>
      </c>
    </row>
    <row r="374" spans="1:45" ht="11.1" customHeight="1">
      <c r="A374" s="1196" t="s">
        <v>10979</v>
      </c>
      <c r="B374" s="1196" t="s">
        <v>10936</v>
      </c>
      <c r="C374" s="1196" t="s">
        <v>10936</v>
      </c>
      <c r="D374" s="1196" t="s">
        <v>10936</v>
      </c>
      <c r="E374" s="1196" t="s">
        <v>10936</v>
      </c>
      <c r="F374" s="1196" t="s">
        <v>10936</v>
      </c>
      <c r="G374" s="1189">
        <v>5.75</v>
      </c>
      <c r="H374" s="1189">
        <v>2.25</v>
      </c>
      <c r="I374" s="1190">
        <f t="shared" si="156"/>
        <v>74.759999999999991</v>
      </c>
      <c r="J374" s="1191">
        <f t="shared" si="165"/>
        <v>20609.397118473335</v>
      </c>
      <c r="K374" s="1191">
        <f t="shared" si="166"/>
        <v>33551.432115369331</v>
      </c>
      <c r="L374" s="1191">
        <f t="shared" si="167"/>
        <v>955752.48232010333</v>
      </c>
      <c r="M374" s="1190">
        <f t="shared" si="157"/>
        <v>2.3443060361166395</v>
      </c>
      <c r="N374" s="1190">
        <f t="shared" si="158"/>
        <v>1.1423974079112544</v>
      </c>
      <c r="O374" s="1190">
        <f t="shared" si="159"/>
        <v>0.20654953134109735</v>
      </c>
      <c r="P374" s="1192">
        <f t="shared" si="181"/>
        <v>33551.432115369331</v>
      </c>
      <c r="Q374" s="1192">
        <f t="shared" si="170"/>
        <v>21692.606438984287</v>
      </c>
      <c r="R374" s="1192">
        <f t="shared" si="171"/>
        <v>36272.538928513059</v>
      </c>
      <c r="S374" s="1192">
        <f t="shared" si="172"/>
        <v>20609.397118473335</v>
      </c>
      <c r="T374" s="1192">
        <f>V374*AK374</f>
        <v>955752.48232010333</v>
      </c>
      <c r="U374" s="1192">
        <f t="shared" si="160"/>
        <v>1711131.0883302649</v>
      </c>
      <c r="V374" s="1189">
        <v>110000</v>
      </c>
      <c r="W374" s="1189">
        <v>62500</v>
      </c>
      <c r="X374" s="1189">
        <v>4.3648699999999998</v>
      </c>
      <c r="Y374" s="1189">
        <v>3</v>
      </c>
      <c r="Z374" s="1189">
        <v>4.25</v>
      </c>
      <c r="AA374" s="1189">
        <v>0.17230300000000001</v>
      </c>
      <c r="AB374" s="1189">
        <v>0.02</v>
      </c>
      <c r="AC374" s="1189">
        <v>4.6875</v>
      </c>
      <c r="AD374" s="1189">
        <v>0.2</v>
      </c>
      <c r="AE374" s="1189">
        <v>30</v>
      </c>
      <c r="AF374" s="1193">
        <v>4.015625</v>
      </c>
      <c r="AG374" s="1193">
        <v>3.71875</v>
      </c>
      <c r="AH374" s="1189">
        <f t="shared" si="174"/>
        <v>1.9558724999999999</v>
      </c>
      <c r="AI374" s="1189">
        <f t="shared" si="161"/>
        <v>2.609375</v>
      </c>
      <c r="AJ374" s="1189">
        <f t="shared" si="162"/>
        <v>9.8870354651979095</v>
      </c>
      <c r="AK374" s="1189">
        <f t="shared" si="180"/>
        <v>8.6886589301827577</v>
      </c>
      <c r="AL374" s="1189">
        <f t="shared" si="175"/>
        <v>0.163553</v>
      </c>
      <c r="AM374" s="1189">
        <f t="shared" si="163"/>
        <v>9.3933313546177235</v>
      </c>
      <c r="AN374" s="1189">
        <f t="shared" si="176"/>
        <v>9.375E-2</v>
      </c>
      <c r="AO374" s="1189">
        <f t="shared" si="164"/>
        <v>3.6409229999999999</v>
      </c>
      <c r="AP374" s="1189">
        <f t="shared" si="177"/>
        <v>4.2013169999999995</v>
      </c>
      <c r="AQ374" s="1189">
        <f t="shared" si="178"/>
        <v>6.6151500000000002E-2</v>
      </c>
      <c r="AR374" s="1193">
        <f t="shared" si="179"/>
        <v>5.8044038106414506</v>
      </c>
      <c r="AS374" s="1194">
        <f t="shared" si="168"/>
        <v>2.609375</v>
      </c>
    </row>
    <row r="375" spans="1:45" ht="11.1" customHeight="1">
      <c r="A375" s="1196" t="s">
        <v>10979</v>
      </c>
      <c r="B375" s="1196" t="s">
        <v>10936</v>
      </c>
      <c r="C375" s="1196" t="s">
        <v>10936</v>
      </c>
      <c r="D375" s="1196" t="s">
        <v>10936</v>
      </c>
      <c r="E375" s="1196" t="s">
        <v>10936</v>
      </c>
      <c r="F375" s="1196" t="s">
        <v>10936</v>
      </c>
      <c r="G375" s="1189">
        <v>5.75</v>
      </c>
      <c r="H375" s="1189">
        <v>2.5</v>
      </c>
      <c r="I375" s="1190">
        <f t="shared" si="156"/>
        <v>71.589375000000004</v>
      </c>
      <c r="J375" s="1191">
        <f t="shared" si="165"/>
        <v>19600.782749076054</v>
      </c>
      <c r="K375" s="1191">
        <f t="shared" si="166"/>
        <v>29880.545396417085</v>
      </c>
      <c r="L375" s="1191">
        <f t="shared" si="167"/>
        <v>853159.84722631157</v>
      </c>
      <c r="M375" s="1190">
        <f t="shared" si="157"/>
        <v>2.4598757046885189</v>
      </c>
      <c r="N375" s="1190">
        <f t="shared" si="158"/>
        <v>1.0939475178435898</v>
      </c>
      <c r="O375" s="1190">
        <f t="shared" si="159"/>
        <v>0.25499942140876219</v>
      </c>
      <c r="P375" s="1192">
        <f t="shared" si="181"/>
        <v>29880.545396417085</v>
      </c>
      <c r="Q375" s="1192">
        <f t="shared" si="170"/>
        <v>19600.782749076054</v>
      </c>
      <c r="R375" s="1192">
        <f t="shared" si="171"/>
        <v>36188.48816731391</v>
      </c>
      <c r="S375" s="1192">
        <f t="shared" si="172"/>
        <v>20561.641004155634</v>
      </c>
      <c r="T375" s="1192">
        <f t="shared" si="182"/>
        <v>853159.84722631157</v>
      </c>
      <c r="U375" s="1192">
        <f t="shared" si="160"/>
        <v>1711131.0883302649</v>
      </c>
      <c r="V375" s="1189">
        <v>110000</v>
      </c>
      <c r="W375" s="1189">
        <v>62500</v>
      </c>
      <c r="X375" s="1189">
        <v>4.3648699999999998</v>
      </c>
      <c r="Y375" s="1189">
        <v>3</v>
      </c>
      <c r="Z375" s="1189">
        <v>4.25</v>
      </c>
      <c r="AA375" s="1189">
        <v>0.17230300000000001</v>
      </c>
      <c r="AB375" s="1189">
        <v>0.02</v>
      </c>
      <c r="AC375" s="1189">
        <v>4.6875</v>
      </c>
      <c r="AD375" s="1189">
        <v>0.2</v>
      </c>
      <c r="AE375" s="1189">
        <v>30</v>
      </c>
      <c r="AF375" s="1193">
        <v>4.015625</v>
      </c>
      <c r="AG375" s="1193">
        <v>3.71875</v>
      </c>
      <c r="AH375" s="1189">
        <f t="shared" si="174"/>
        <v>1.9558724999999999</v>
      </c>
      <c r="AI375" s="1189">
        <f t="shared" si="161"/>
        <v>2.609375</v>
      </c>
      <c r="AJ375" s="1189">
        <f t="shared" si="162"/>
        <v>8.9543751461634411</v>
      </c>
      <c r="AK375" s="1189">
        <f t="shared" si="180"/>
        <v>7.7559986111482875</v>
      </c>
      <c r="AL375" s="1189">
        <f t="shared" si="175"/>
        <v>0.163553</v>
      </c>
      <c r="AM375" s="1189">
        <f t="shared" si="163"/>
        <v>9.3933313546177235</v>
      </c>
      <c r="AN375" s="1189">
        <f t="shared" si="176"/>
        <v>9.375E-2</v>
      </c>
      <c r="AO375" s="1189">
        <f t="shared" si="164"/>
        <v>3.6409229999999999</v>
      </c>
      <c r="AP375" s="1189">
        <f t="shared" si="177"/>
        <v>4.2013169999999995</v>
      </c>
      <c r="AQ375" s="1189">
        <f t="shared" si="178"/>
        <v>6.6151500000000002E-2</v>
      </c>
      <c r="AR375" s="1193">
        <f t="shared" si="179"/>
        <v>5.7011931730988552</v>
      </c>
      <c r="AS375" s="1194">
        <f t="shared" si="168"/>
        <v>2.5971732932747136</v>
      </c>
    </row>
    <row r="376" spans="1:45" ht="11.1" customHeight="1">
      <c r="A376" s="1196" t="s">
        <v>10979</v>
      </c>
      <c r="B376" s="1196" t="s">
        <v>10936</v>
      </c>
      <c r="C376" s="1196" t="s">
        <v>10936</v>
      </c>
      <c r="D376" s="1196" t="s">
        <v>10936</v>
      </c>
      <c r="E376" s="1196" t="s">
        <v>10936</v>
      </c>
      <c r="F376" s="1196" t="s">
        <v>10936</v>
      </c>
      <c r="G376" s="1189">
        <v>5.75</v>
      </c>
      <c r="H376" s="1189">
        <v>2.8125</v>
      </c>
      <c r="I376" s="1190">
        <f t="shared" si="156"/>
        <v>67.156757812500004</v>
      </c>
      <c r="J376" s="1191">
        <f t="shared" si="165"/>
        <v>16629.080596736603</v>
      </c>
      <c r="K376" s="1191">
        <f t="shared" si="166"/>
        <v>24682.75690405746</v>
      </c>
      <c r="L376" s="1191">
        <f t="shared" si="167"/>
        <v>709732.64355900418</v>
      </c>
      <c r="M376" s="1190">
        <f t="shared" si="157"/>
        <v>2.6921221778680819</v>
      </c>
      <c r="N376" s="1190">
        <f t="shared" si="158"/>
        <v>1.0262132965318871</v>
      </c>
      <c r="O376" s="1190">
        <f t="shared" si="159"/>
        <v>0.32273364272046462</v>
      </c>
      <c r="P376" s="1192">
        <f t="shared" si="181"/>
        <v>24682.75690405746</v>
      </c>
      <c r="Q376" s="1192">
        <f t="shared" si="170"/>
        <v>16629.080596736603</v>
      </c>
      <c r="R376" s="1192">
        <f t="shared" si="171"/>
        <v>35934.467449730066</v>
      </c>
      <c r="S376" s="1192">
        <f t="shared" si="172"/>
        <v>20417.311050982989</v>
      </c>
      <c r="T376" s="1192">
        <f t="shared" si="182"/>
        <v>709732.64355900418</v>
      </c>
      <c r="U376" s="1192">
        <f t="shared" si="160"/>
        <v>1711131.0883302649</v>
      </c>
      <c r="V376" s="1189">
        <v>110000</v>
      </c>
      <c r="W376" s="1189">
        <v>62500</v>
      </c>
      <c r="X376" s="1189">
        <v>4.3648699999999998</v>
      </c>
      <c r="Y376" s="1189">
        <v>3</v>
      </c>
      <c r="Z376" s="1189">
        <v>4.25</v>
      </c>
      <c r="AA376" s="1189">
        <v>0.17230300000000001</v>
      </c>
      <c r="AB376" s="1189">
        <v>0.02</v>
      </c>
      <c r="AC376" s="1189">
        <v>4.6875</v>
      </c>
      <c r="AD376" s="1189">
        <v>0.2</v>
      </c>
      <c r="AE376" s="1189">
        <v>30</v>
      </c>
      <c r="AF376" s="1193">
        <v>4.015625</v>
      </c>
      <c r="AG376" s="1193">
        <v>3.71875</v>
      </c>
      <c r="AH376" s="1189">
        <f t="shared" si="174"/>
        <v>1.9558724999999999</v>
      </c>
      <c r="AI376" s="1189">
        <f t="shared" si="161"/>
        <v>2.609375</v>
      </c>
      <c r="AJ376" s="1189">
        <f t="shared" si="162"/>
        <v>7.6504914764606458</v>
      </c>
      <c r="AK376" s="1189">
        <f t="shared" si="180"/>
        <v>6.4521149414454921</v>
      </c>
      <c r="AL376" s="1189">
        <f t="shared" si="175"/>
        <v>0.163553</v>
      </c>
      <c r="AM376" s="1189">
        <f t="shared" si="163"/>
        <v>9.3933313546177235</v>
      </c>
      <c r="AN376" s="1189">
        <f t="shared" si="176"/>
        <v>9.375E-2</v>
      </c>
      <c r="AO376" s="1189">
        <f t="shared" si="164"/>
        <v>3.6409229999999999</v>
      </c>
      <c r="AP376" s="1189">
        <f t="shared" si="177"/>
        <v>4.2013169999999995</v>
      </c>
      <c r="AQ376" s="1189">
        <f t="shared" si="178"/>
        <v>6.6151500000000002E-2</v>
      </c>
      <c r="AR376" s="1193">
        <f t="shared" si="179"/>
        <v>5.553687725015604</v>
      </c>
      <c r="AS376" s="1194">
        <f t="shared" si="168"/>
        <v>2.5602969312539008</v>
      </c>
    </row>
    <row r="377" spans="1:45" ht="11.1" customHeight="1">
      <c r="A377" s="1196" t="s">
        <v>10979</v>
      </c>
      <c r="B377" s="1196" t="s">
        <v>10936</v>
      </c>
      <c r="C377" s="1196" t="s">
        <v>10936</v>
      </c>
      <c r="D377" s="1196" t="s">
        <v>10936</v>
      </c>
      <c r="E377" s="1196" t="s">
        <v>10936</v>
      </c>
      <c r="F377" s="1196" t="s">
        <v>10936</v>
      </c>
      <c r="G377" s="1189">
        <v>6</v>
      </c>
      <c r="H377" s="1189">
        <v>1.75</v>
      </c>
      <c r="I377" s="1190">
        <f t="shared" si="156"/>
        <v>87.943124999999995</v>
      </c>
      <c r="J377" s="1191">
        <f t="shared" si="165"/>
        <v>25406.597078083221</v>
      </c>
      <c r="K377" s="1191">
        <f t="shared" si="166"/>
        <v>40038.797672068242</v>
      </c>
      <c r="L377" s="1191">
        <f t="shared" si="167"/>
        <v>1128540.0782675419</v>
      </c>
      <c r="M377" s="1190">
        <f t="shared" si="157"/>
        <v>2.5959091766758364</v>
      </c>
      <c r="N377" s="1190">
        <f t="shared" si="158"/>
        <v>1.3438469508241766</v>
      </c>
      <c r="O377" s="1190">
        <f t="shared" si="159"/>
        <v>0.12494971649029345</v>
      </c>
      <c r="P377" s="1192">
        <f t="shared" si="181"/>
        <v>40038.797672068242</v>
      </c>
      <c r="Q377" s="1192">
        <f t="shared" si="170"/>
        <v>25406.597078083221</v>
      </c>
      <c r="R377" s="1192">
        <f t="shared" si="171"/>
        <v>45662.413493124091</v>
      </c>
      <c r="S377" s="1192">
        <f t="shared" si="172"/>
        <v>25944.553121093235</v>
      </c>
      <c r="T377" s="1192">
        <f t="shared" si="182"/>
        <v>1128540.0782675419</v>
      </c>
      <c r="U377" s="1192">
        <f t="shared" si="160"/>
        <v>1964912.8698780653</v>
      </c>
      <c r="V377" s="1189">
        <v>110000</v>
      </c>
      <c r="W377" s="1189">
        <v>62500</v>
      </c>
      <c r="X377" s="1189">
        <v>4.3648699999999998</v>
      </c>
      <c r="Y377" s="1189">
        <v>3</v>
      </c>
      <c r="Z377" s="1189">
        <v>4.25</v>
      </c>
      <c r="AA377" s="1189">
        <v>0.17230300000000001</v>
      </c>
      <c r="AB377" s="1189">
        <v>0.02</v>
      </c>
      <c r="AC377" s="1189">
        <v>4.6875</v>
      </c>
      <c r="AD377" s="1189">
        <v>0.2</v>
      </c>
      <c r="AE377" s="1189">
        <v>30</v>
      </c>
      <c r="AF377" s="1193">
        <v>4.015625</v>
      </c>
      <c r="AG377" s="1193">
        <v>3.71875</v>
      </c>
      <c r="AH377" s="1189">
        <f t="shared" si="174"/>
        <v>1.9558724999999999</v>
      </c>
      <c r="AI377" s="1189">
        <f t="shared" si="161"/>
        <v>2.671875</v>
      </c>
      <c r="AJ377" s="1189">
        <f t="shared" si="162"/>
        <v>11.457831791992806</v>
      </c>
      <c r="AK377" s="1189">
        <f t="shared" si="180"/>
        <v>10.259455256977654</v>
      </c>
      <c r="AL377" s="1189">
        <f t="shared" si="175"/>
        <v>0.163553</v>
      </c>
      <c r="AM377" s="1189">
        <f t="shared" si="163"/>
        <v>11.700438459597729</v>
      </c>
      <c r="AN377" s="1189">
        <f t="shared" si="176"/>
        <v>9.375E-2</v>
      </c>
      <c r="AO377" s="1189">
        <f t="shared" si="164"/>
        <v>3.6409229999999999</v>
      </c>
      <c r="AP377" s="1189">
        <f t="shared" si="177"/>
        <v>4.2013169999999995</v>
      </c>
      <c r="AQ377" s="1189">
        <f t="shared" si="178"/>
        <v>6.6151500000000002E-2</v>
      </c>
      <c r="AR377" s="1193">
        <f t="shared" si="179"/>
        <v>5.9742031767415638</v>
      </c>
      <c r="AS377" s="1194">
        <f t="shared" si="168"/>
        <v>2.6654257941853912</v>
      </c>
    </row>
    <row r="378" spans="1:45" ht="11.1" customHeight="1">
      <c r="A378" s="1196" t="s">
        <v>10979</v>
      </c>
      <c r="B378" s="1196" t="s">
        <v>10936</v>
      </c>
      <c r="C378" s="1196" t="s">
        <v>10936</v>
      </c>
      <c r="D378" s="1196" t="s">
        <v>10936</v>
      </c>
      <c r="E378" s="1196" t="s">
        <v>10936</v>
      </c>
      <c r="F378" s="1196" t="s">
        <v>10936</v>
      </c>
      <c r="G378" s="1189">
        <v>6</v>
      </c>
      <c r="H378" s="1189">
        <v>2</v>
      </c>
      <c r="I378" s="1190">
        <f t="shared" si="156"/>
        <v>85.44</v>
      </c>
      <c r="J378" s="1191">
        <f t="shared" si="165"/>
        <v>23685.689663743822</v>
      </c>
      <c r="K378" s="1191">
        <f t="shared" si="166"/>
        <v>37027.353697730628</v>
      </c>
      <c r="L378" s="1191">
        <f t="shared" si="167"/>
        <v>1047545.89266718</v>
      </c>
      <c r="M378" s="1190">
        <f t="shared" si="157"/>
        <v>2.6540623551150153</v>
      </c>
      <c r="N378" s="1190">
        <f t="shared" si="158"/>
        <v>1.3055970376128623</v>
      </c>
      <c r="O378" s="1190">
        <f t="shared" si="159"/>
        <v>0.16319962970160778</v>
      </c>
      <c r="P378" s="1192">
        <f t="shared" si="181"/>
        <v>37027.353697730628</v>
      </c>
      <c r="Q378" s="1192">
        <f t="shared" si="170"/>
        <v>23685.689663743822</v>
      </c>
      <c r="R378" s="1192">
        <f t="shared" si="171"/>
        <v>45492.985455260707</v>
      </c>
      <c r="S378" s="1192">
        <f t="shared" si="172"/>
        <v>25848.287190489038</v>
      </c>
      <c r="T378" s="1192">
        <f t="shared" si="182"/>
        <v>1047545.89266718</v>
      </c>
      <c r="U378" s="1192">
        <f t="shared" si="160"/>
        <v>1964912.8698780653</v>
      </c>
      <c r="V378" s="1189">
        <v>110000</v>
      </c>
      <c r="W378" s="1189">
        <v>62500</v>
      </c>
      <c r="X378" s="1189">
        <v>4.3648699999999998</v>
      </c>
      <c r="Y378" s="1189">
        <v>3</v>
      </c>
      <c r="Z378" s="1189">
        <v>4.25</v>
      </c>
      <c r="AA378" s="1189">
        <v>0.17230300000000001</v>
      </c>
      <c r="AB378" s="1189">
        <v>0.02</v>
      </c>
      <c r="AC378" s="1189">
        <v>4.6875</v>
      </c>
      <c r="AD378" s="1189">
        <v>0.2</v>
      </c>
      <c r="AE378" s="1189">
        <v>30</v>
      </c>
      <c r="AF378" s="1193">
        <v>4.015625</v>
      </c>
      <c r="AG378" s="1193">
        <v>3.71875</v>
      </c>
      <c r="AH378" s="1189">
        <f t="shared" si="174"/>
        <v>1.9558724999999999</v>
      </c>
      <c r="AI378" s="1189">
        <f t="shared" si="161"/>
        <v>2.671875</v>
      </c>
      <c r="AJ378" s="1189">
        <f t="shared" si="162"/>
        <v>10.721521013807699</v>
      </c>
      <c r="AK378" s="1189">
        <f t="shared" si="180"/>
        <v>9.5231444787925454</v>
      </c>
      <c r="AL378" s="1189">
        <f t="shared" si="175"/>
        <v>0.163553</v>
      </c>
      <c r="AM378" s="1189">
        <f t="shared" si="163"/>
        <v>11.700438459597729</v>
      </c>
      <c r="AN378" s="1189">
        <f t="shared" si="176"/>
        <v>9.375E-2</v>
      </c>
      <c r="AO378" s="1189">
        <f t="shared" si="164"/>
        <v>3.6409229999999999</v>
      </c>
      <c r="AP378" s="1189">
        <f t="shared" si="177"/>
        <v>4.2013169999999995</v>
      </c>
      <c r="AQ378" s="1189">
        <f t="shared" si="178"/>
        <v>6.6151500000000002E-2</v>
      </c>
      <c r="AR378" s="1193">
        <f t="shared" si="179"/>
        <v>5.8952187064594135</v>
      </c>
      <c r="AS378" s="1194">
        <f t="shared" si="168"/>
        <v>2.6456796766148534</v>
      </c>
    </row>
    <row r="379" spans="1:45" ht="11.1" customHeight="1">
      <c r="A379" s="1196" t="s">
        <v>10979</v>
      </c>
      <c r="B379" s="1196" t="s">
        <v>10936</v>
      </c>
      <c r="C379" s="1196" t="s">
        <v>10936</v>
      </c>
      <c r="D379" s="1196" t="s">
        <v>10936</v>
      </c>
      <c r="E379" s="1196" t="s">
        <v>10936</v>
      </c>
      <c r="F379" s="1196" t="s">
        <v>10936</v>
      </c>
      <c r="G379" s="1189">
        <v>6</v>
      </c>
      <c r="H379" s="1189">
        <v>2.25</v>
      </c>
      <c r="I379" s="1190">
        <f t="shared" si="156"/>
        <v>82.603124999999991</v>
      </c>
      <c r="J379" s="1191">
        <f t="shared" si="165"/>
        <v>21748.636897864904</v>
      </c>
      <c r="K379" s="1191">
        <f t="shared" si="166"/>
        <v>33638.093077149722</v>
      </c>
      <c r="L379" s="1191">
        <f t="shared" si="167"/>
        <v>955752.48232010333</v>
      </c>
      <c r="M379" s="1190">
        <f t="shared" si="157"/>
        <v>2.7434395200296762</v>
      </c>
      <c r="N379" s="1190">
        <f t="shared" si="158"/>
        <v>1.2622471359733727</v>
      </c>
      <c r="O379" s="1190">
        <f t="shared" si="159"/>
        <v>0.20654953134109735</v>
      </c>
      <c r="P379" s="1192">
        <f t="shared" si="181"/>
        <v>33638.093077149722</v>
      </c>
      <c r="Q379" s="1192">
        <f t="shared" si="170"/>
        <v>21748.636897864904</v>
      </c>
      <c r="R379" s="1192">
        <f t="shared" si="171"/>
        <v>45298.180203643016</v>
      </c>
      <c r="S379" s="1192">
        <f t="shared" si="172"/>
        <v>25737.602388433534</v>
      </c>
      <c r="T379" s="1192">
        <f t="shared" si="182"/>
        <v>955752.48232010333</v>
      </c>
      <c r="U379" s="1192">
        <f t="shared" si="160"/>
        <v>1964912.8698780653</v>
      </c>
      <c r="V379" s="1189">
        <v>110000</v>
      </c>
      <c r="W379" s="1189">
        <v>62500</v>
      </c>
      <c r="X379" s="1189">
        <v>4.3648699999999998</v>
      </c>
      <c r="Y379" s="1189">
        <v>3</v>
      </c>
      <c r="Z379" s="1189">
        <v>4.25</v>
      </c>
      <c r="AA379" s="1189">
        <v>0.17230300000000001</v>
      </c>
      <c r="AB379" s="1189">
        <v>0.02</v>
      </c>
      <c r="AC379" s="1189">
        <v>4.6875</v>
      </c>
      <c r="AD379" s="1189">
        <v>0.2</v>
      </c>
      <c r="AE379" s="1189">
        <v>30</v>
      </c>
      <c r="AF379" s="1193">
        <v>4.015625</v>
      </c>
      <c r="AG379" s="1193">
        <v>3.71875</v>
      </c>
      <c r="AH379" s="1189">
        <f t="shared" si="174"/>
        <v>1.9558724999999999</v>
      </c>
      <c r="AI379" s="1189">
        <f t="shared" si="161"/>
        <v>2.671875</v>
      </c>
      <c r="AJ379" s="1189">
        <f t="shared" si="162"/>
        <v>9.8870354651979095</v>
      </c>
      <c r="AK379" s="1189">
        <f t="shared" si="180"/>
        <v>8.6886589301827577</v>
      </c>
      <c r="AL379" s="1189">
        <f t="shared" si="175"/>
        <v>0.163553</v>
      </c>
      <c r="AM379" s="1189">
        <f t="shared" si="163"/>
        <v>11.700438459597729</v>
      </c>
      <c r="AN379" s="1189">
        <f t="shared" si="176"/>
        <v>9.375E-2</v>
      </c>
      <c r="AO379" s="1189">
        <f t="shared" si="164"/>
        <v>3.6409229999999999</v>
      </c>
      <c r="AP379" s="1189">
        <f t="shared" si="177"/>
        <v>4.2013169999999995</v>
      </c>
      <c r="AQ379" s="1189">
        <f t="shared" si="178"/>
        <v>6.6151500000000002E-2</v>
      </c>
      <c r="AR379" s="1193">
        <f t="shared" si="179"/>
        <v>5.8044038106414506</v>
      </c>
      <c r="AS379" s="1194">
        <f t="shared" si="168"/>
        <v>2.6229759526603624</v>
      </c>
    </row>
    <row r="380" spans="1:45" ht="11.1" customHeight="1">
      <c r="A380" s="1196" t="s">
        <v>10979</v>
      </c>
      <c r="B380" s="1196" t="s">
        <v>10936</v>
      </c>
      <c r="C380" s="1196" t="s">
        <v>10936</v>
      </c>
      <c r="D380" s="1196" t="s">
        <v>10936</v>
      </c>
      <c r="E380" s="1196" t="s">
        <v>10936</v>
      </c>
      <c r="F380" s="1196" t="s">
        <v>10936</v>
      </c>
      <c r="G380" s="1189">
        <v>6</v>
      </c>
      <c r="H380" s="1189">
        <v>2.5</v>
      </c>
      <c r="I380" s="1190">
        <f t="shared" si="156"/>
        <v>79.432500000000005</v>
      </c>
      <c r="J380" s="1191">
        <f t="shared" si="165"/>
        <v>19600.782749076054</v>
      </c>
      <c r="K380" s="1191">
        <f t="shared" si="166"/>
        <v>29880.545396417085</v>
      </c>
      <c r="L380" s="1191">
        <f t="shared" si="167"/>
        <v>853159.84722631157</v>
      </c>
      <c r="M380" s="1190">
        <f t="shared" si="157"/>
        <v>2.8786856829419358</v>
      </c>
      <c r="N380" s="1190">
        <f t="shared" si="158"/>
        <v>1.2137972459057078</v>
      </c>
      <c r="O380" s="1190">
        <f t="shared" si="159"/>
        <v>0.25499942140876219</v>
      </c>
      <c r="P380" s="1192">
        <f t="shared" si="181"/>
        <v>29880.545396417085</v>
      </c>
      <c r="Q380" s="1192">
        <f t="shared" si="170"/>
        <v>19600.782749076054</v>
      </c>
      <c r="R380" s="1192">
        <f t="shared" si="171"/>
        <v>45076.785089603472</v>
      </c>
      <c r="S380" s="1192">
        <f t="shared" si="172"/>
        <v>25611.809710001977</v>
      </c>
      <c r="T380" s="1192">
        <f t="shared" si="182"/>
        <v>853159.84722631157</v>
      </c>
      <c r="U380" s="1192">
        <f t="shared" si="160"/>
        <v>1964912.8698780653</v>
      </c>
      <c r="V380" s="1189">
        <v>110000</v>
      </c>
      <c r="W380" s="1189">
        <v>62500</v>
      </c>
      <c r="X380" s="1189">
        <v>4.3648699999999998</v>
      </c>
      <c r="Y380" s="1189">
        <v>3</v>
      </c>
      <c r="Z380" s="1189">
        <v>4.25</v>
      </c>
      <c r="AA380" s="1189">
        <v>0.17230300000000001</v>
      </c>
      <c r="AB380" s="1189">
        <v>0.02</v>
      </c>
      <c r="AC380" s="1189">
        <v>4.6875</v>
      </c>
      <c r="AD380" s="1189">
        <v>0.2</v>
      </c>
      <c r="AE380" s="1189">
        <v>30</v>
      </c>
      <c r="AF380" s="1193">
        <v>4.015625</v>
      </c>
      <c r="AG380" s="1193">
        <v>3.71875</v>
      </c>
      <c r="AH380" s="1189">
        <f t="shared" si="174"/>
        <v>1.9558724999999999</v>
      </c>
      <c r="AI380" s="1189">
        <f t="shared" si="161"/>
        <v>2.671875</v>
      </c>
      <c r="AJ380" s="1189">
        <f t="shared" si="162"/>
        <v>8.9543751461634411</v>
      </c>
      <c r="AK380" s="1189">
        <f t="shared" si="180"/>
        <v>7.7559986111482875</v>
      </c>
      <c r="AL380" s="1189">
        <f t="shared" si="175"/>
        <v>0.163553</v>
      </c>
      <c r="AM380" s="1189">
        <f t="shared" si="163"/>
        <v>11.700438459597729</v>
      </c>
      <c r="AN380" s="1189">
        <f t="shared" si="176"/>
        <v>9.375E-2</v>
      </c>
      <c r="AO380" s="1189">
        <f t="shared" si="164"/>
        <v>3.6409229999999999</v>
      </c>
      <c r="AP380" s="1189">
        <f t="shared" si="177"/>
        <v>4.2013169999999995</v>
      </c>
      <c r="AQ380" s="1189">
        <f t="shared" si="178"/>
        <v>6.6151500000000002E-2</v>
      </c>
      <c r="AR380" s="1193">
        <f t="shared" si="179"/>
        <v>5.7011931730988552</v>
      </c>
      <c r="AS380" s="1194">
        <f t="shared" si="168"/>
        <v>2.5971732932747136</v>
      </c>
    </row>
    <row r="381" spans="1:45" ht="11.1" customHeight="1">
      <c r="A381" s="1196" t="s">
        <v>10979</v>
      </c>
      <c r="B381" s="1196" t="s">
        <v>10936</v>
      </c>
      <c r="C381" s="1196" t="s">
        <v>10936</v>
      </c>
      <c r="D381" s="1196" t="s">
        <v>10936</v>
      </c>
      <c r="E381" s="1196" t="s">
        <v>10936</v>
      </c>
      <c r="F381" s="1196" t="s">
        <v>10936</v>
      </c>
      <c r="G381" s="1189">
        <v>6</v>
      </c>
      <c r="H381" s="1189">
        <v>2.8125</v>
      </c>
      <c r="I381" s="1190">
        <f t="shared" si="156"/>
        <v>74.999882812500005</v>
      </c>
      <c r="J381" s="1191">
        <f t="shared" si="165"/>
        <v>16629.080596736603</v>
      </c>
      <c r="K381" s="1191">
        <f t="shared" si="166"/>
        <v>24682.75690405746</v>
      </c>
      <c r="L381" s="1191">
        <f t="shared" si="167"/>
        <v>709732.64355900418</v>
      </c>
      <c r="M381" s="1190">
        <f t="shared" si="157"/>
        <v>3.1504736419764039</v>
      </c>
      <c r="N381" s="1190">
        <f t="shared" si="158"/>
        <v>1.1460630245940053</v>
      </c>
      <c r="O381" s="1190">
        <f t="shared" si="159"/>
        <v>0.32273364272046462</v>
      </c>
      <c r="P381" s="1192">
        <f t="shared" si="181"/>
        <v>24682.75690405746</v>
      </c>
      <c r="Q381" s="1192">
        <f t="shared" si="170"/>
        <v>16629.080596736603</v>
      </c>
      <c r="R381" s="1192">
        <f t="shared" si="171"/>
        <v>44760.374046348668</v>
      </c>
      <c r="S381" s="1192">
        <f t="shared" si="172"/>
        <v>25432.030708152655</v>
      </c>
      <c r="T381" s="1192">
        <f t="shared" si="182"/>
        <v>709732.64355900418</v>
      </c>
      <c r="U381" s="1192">
        <f t="shared" si="160"/>
        <v>1964912.8698780653</v>
      </c>
      <c r="V381" s="1189">
        <v>110000</v>
      </c>
      <c r="W381" s="1189">
        <v>62500</v>
      </c>
      <c r="X381" s="1189">
        <v>4.3648699999999998</v>
      </c>
      <c r="Y381" s="1189">
        <v>3</v>
      </c>
      <c r="Z381" s="1189">
        <v>4.25</v>
      </c>
      <c r="AA381" s="1189">
        <v>0.17230300000000001</v>
      </c>
      <c r="AB381" s="1189">
        <v>0.02</v>
      </c>
      <c r="AC381" s="1189">
        <v>4.6875</v>
      </c>
      <c r="AD381" s="1189">
        <v>0.2</v>
      </c>
      <c r="AE381" s="1189">
        <v>30</v>
      </c>
      <c r="AF381" s="1193">
        <v>4.015625</v>
      </c>
      <c r="AG381" s="1193">
        <v>3.71875</v>
      </c>
      <c r="AH381" s="1189">
        <f t="shared" si="174"/>
        <v>1.9558724999999999</v>
      </c>
      <c r="AI381" s="1189">
        <f t="shared" si="161"/>
        <v>2.671875</v>
      </c>
      <c r="AJ381" s="1189">
        <f t="shared" si="162"/>
        <v>7.6504914764606458</v>
      </c>
      <c r="AK381" s="1189">
        <f t="shared" si="180"/>
        <v>6.4521149414454921</v>
      </c>
      <c r="AL381" s="1189">
        <f t="shared" si="175"/>
        <v>0.163553</v>
      </c>
      <c r="AM381" s="1189">
        <f t="shared" si="163"/>
        <v>11.700438459597729</v>
      </c>
      <c r="AN381" s="1189">
        <f t="shared" si="176"/>
        <v>9.375E-2</v>
      </c>
      <c r="AO381" s="1189">
        <f t="shared" si="164"/>
        <v>3.6409229999999999</v>
      </c>
      <c r="AP381" s="1189">
        <f t="shared" si="177"/>
        <v>4.2013169999999995</v>
      </c>
      <c r="AQ381" s="1189">
        <f t="shared" si="178"/>
        <v>6.6151500000000002E-2</v>
      </c>
      <c r="AR381" s="1193">
        <f t="shared" si="179"/>
        <v>5.553687725015604</v>
      </c>
      <c r="AS381" s="1194">
        <f t="shared" si="168"/>
        <v>2.5602969312539008</v>
      </c>
    </row>
    <row r="382" spans="1:45" ht="11.1" customHeight="1">
      <c r="A382" s="1196" t="s">
        <v>10979</v>
      </c>
      <c r="B382" s="1196" t="s">
        <v>10936</v>
      </c>
      <c r="C382" s="1196" t="s">
        <v>10936</v>
      </c>
      <c r="D382" s="1196" t="s">
        <v>10936</v>
      </c>
      <c r="E382" s="1196" t="s">
        <v>10936</v>
      </c>
      <c r="F382" s="1196" t="s">
        <v>10936</v>
      </c>
      <c r="G382" s="1189">
        <v>6.25</v>
      </c>
      <c r="H382" s="1189">
        <v>1.75</v>
      </c>
      <c r="I382" s="1190">
        <f t="shared" si="156"/>
        <v>96.12</v>
      </c>
      <c r="J382" s="1191">
        <f t="shared" si="165"/>
        <v>25406.597078083221</v>
      </c>
      <c r="K382" s="1191">
        <f t="shared" si="166"/>
        <v>40038.797672068242</v>
      </c>
      <c r="L382" s="1191">
        <f t="shared" si="167"/>
        <v>1128540.0782675419</v>
      </c>
      <c r="M382" s="1190">
        <f t="shared" si="157"/>
        <v>3.0034450555175116</v>
      </c>
      <c r="N382" s="1190">
        <f t="shared" si="158"/>
        <v>1.4687966673144699</v>
      </c>
      <c r="O382" s="1190">
        <f t="shared" si="159"/>
        <v>0.12494971649029345</v>
      </c>
      <c r="P382" s="1192">
        <f t="shared" si="181"/>
        <v>40038.797672068242</v>
      </c>
      <c r="Q382" s="1192">
        <f t="shared" si="170"/>
        <v>25406.597078083221</v>
      </c>
      <c r="R382" s="1192">
        <f t="shared" si="171"/>
        <v>55049.324585515897</v>
      </c>
      <c r="S382" s="1192">
        <f t="shared" si="172"/>
        <v>31278.025332679488</v>
      </c>
      <c r="T382" s="1192">
        <f t="shared" si="182"/>
        <v>1128540.0782675419</v>
      </c>
      <c r="U382" s="1192">
        <f t="shared" si="160"/>
        <v>2229493.8761725808</v>
      </c>
      <c r="V382" s="1189">
        <v>110000</v>
      </c>
      <c r="W382" s="1189">
        <v>62500</v>
      </c>
      <c r="X382" s="1189">
        <v>4.3648699999999998</v>
      </c>
      <c r="Y382" s="1189">
        <v>3</v>
      </c>
      <c r="Z382" s="1189">
        <v>4.25</v>
      </c>
      <c r="AA382" s="1189">
        <v>0.17230300000000001</v>
      </c>
      <c r="AB382" s="1189">
        <v>0.02</v>
      </c>
      <c r="AC382" s="1189">
        <v>4.6875</v>
      </c>
      <c r="AD382" s="1189">
        <v>0.2</v>
      </c>
      <c r="AE382" s="1189">
        <v>30</v>
      </c>
      <c r="AF382" s="1193">
        <v>4.015625</v>
      </c>
      <c r="AG382" s="1193">
        <v>3.71875</v>
      </c>
      <c r="AH382" s="1189">
        <f t="shared" si="174"/>
        <v>1.9558724999999999</v>
      </c>
      <c r="AI382" s="1189">
        <f t="shared" si="161"/>
        <v>2.734375</v>
      </c>
      <c r="AJ382" s="1189">
        <f t="shared" si="162"/>
        <v>11.457831791992806</v>
      </c>
      <c r="AK382" s="1189">
        <f t="shared" si="180"/>
        <v>10.259455256977654</v>
      </c>
      <c r="AL382" s="1189">
        <f t="shared" si="175"/>
        <v>0.163553</v>
      </c>
      <c r="AM382" s="1189">
        <f t="shared" si="163"/>
        <v>14.105720335002413</v>
      </c>
      <c r="AN382" s="1189">
        <f t="shared" si="176"/>
        <v>9.375E-2</v>
      </c>
      <c r="AO382" s="1189">
        <f t="shared" si="164"/>
        <v>3.6409229999999999</v>
      </c>
      <c r="AP382" s="1189">
        <f t="shared" si="177"/>
        <v>4.2013169999999995</v>
      </c>
      <c r="AQ382" s="1189">
        <f t="shared" si="178"/>
        <v>6.6151500000000002E-2</v>
      </c>
      <c r="AR382" s="1193">
        <f t="shared" si="179"/>
        <v>5.9742031767415638</v>
      </c>
      <c r="AS382" s="1194">
        <f t="shared" si="168"/>
        <v>2.6654257941853912</v>
      </c>
    </row>
    <row r="383" spans="1:45" ht="11.1" customHeight="1">
      <c r="A383" s="1196" t="s">
        <v>10979</v>
      </c>
      <c r="B383" s="1196" t="s">
        <v>10936</v>
      </c>
      <c r="C383" s="1196" t="s">
        <v>10936</v>
      </c>
      <c r="D383" s="1196" t="s">
        <v>10936</v>
      </c>
      <c r="E383" s="1196" t="s">
        <v>10936</v>
      </c>
      <c r="F383" s="1196" t="s">
        <v>10936</v>
      </c>
      <c r="G383" s="1189">
        <v>6.25</v>
      </c>
      <c r="H383" s="1189">
        <v>2</v>
      </c>
      <c r="I383" s="1190">
        <f t="shared" si="156"/>
        <v>93.616874999999993</v>
      </c>
      <c r="J383" s="1191">
        <f t="shared" si="165"/>
        <v>23685.689663743822</v>
      </c>
      <c r="K383" s="1191">
        <f t="shared" si="166"/>
        <v>37027.353697730628</v>
      </c>
      <c r="L383" s="1191">
        <f t="shared" si="167"/>
        <v>1047545.89266718</v>
      </c>
      <c r="M383" s="1190">
        <f t="shared" si="157"/>
        <v>3.0707277932246293</v>
      </c>
      <c r="N383" s="1190">
        <f t="shared" si="158"/>
        <v>1.4305467541031556</v>
      </c>
      <c r="O383" s="1190">
        <f t="shared" si="159"/>
        <v>0.16319962970160778</v>
      </c>
      <c r="P383" s="1192">
        <f t="shared" si="181"/>
        <v>37027.353697730628</v>
      </c>
      <c r="Q383" s="1192">
        <f t="shared" si="170"/>
        <v>23685.689663743822</v>
      </c>
      <c r="R383" s="1192">
        <f t="shared" si="171"/>
        <v>54845.066896604367</v>
      </c>
      <c r="S383" s="1192">
        <f t="shared" si="172"/>
        <v>31161.969827616118</v>
      </c>
      <c r="T383" s="1192">
        <f t="shared" si="182"/>
        <v>1047545.89266718</v>
      </c>
      <c r="U383" s="1192">
        <f t="shared" si="160"/>
        <v>2229493.8761725808</v>
      </c>
      <c r="V383" s="1189">
        <v>110000</v>
      </c>
      <c r="W383" s="1189">
        <v>62500</v>
      </c>
      <c r="X383" s="1189">
        <v>4.3648699999999998</v>
      </c>
      <c r="Y383" s="1189">
        <v>3</v>
      </c>
      <c r="Z383" s="1189">
        <v>4.25</v>
      </c>
      <c r="AA383" s="1189">
        <v>0.17230300000000001</v>
      </c>
      <c r="AB383" s="1189">
        <v>0.02</v>
      </c>
      <c r="AC383" s="1189">
        <v>4.6875</v>
      </c>
      <c r="AD383" s="1189">
        <v>0.2</v>
      </c>
      <c r="AE383" s="1189">
        <v>30</v>
      </c>
      <c r="AF383" s="1193">
        <v>4.015625</v>
      </c>
      <c r="AG383" s="1193">
        <v>3.71875</v>
      </c>
      <c r="AH383" s="1189">
        <f t="shared" si="174"/>
        <v>1.9558724999999999</v>
      </c>
      <c r="AI383" s="1189">
        <f t="shared" si="161"/>
        <v>2.734375</v>
      </c>
      <c r="AJ383" s="1189">
        <f t="shared" si="162"/>
        <v>10.721521013807699</v>
      </c>
      <c r="AK383" s="1189">
        <f t="shared" si="180"/>
        <v>9.5231444787925454</v>
      </c>
      <c r="AL383" s="1189">
        <f t="shared" si="175"/>
        <v>0.163553</v>
      </c>
      <c r="AM383" s="1189">
        <f t="shared" si="163"/>
        <v>14.105720335002413</v>
      </c>
      <c r="AN383" s="1189">
        <f t="shared" si="176"/>
        <v>9.375E-2</v>
      </c>
      <c r="AO383" s="1189">
        <f t="shared" si="164"/>
        <v>3.6409229999999999</v>
      </c>
      <c r="AP383" s="1189">
        <f t="shared" si="177"/>
        <v>4.2013169999999995</v>
      </c>
      <c r="AQ383" s="1189">
        <f t="shared" si="178"/>
        <v>6.6151500000000002E-2</v>
      </c>
      <c r="AR383" s="1193">
        <f t="shared" si="179"/>
        <v>5.8952187064594135</v>
      </c>
      <c r="AS383" s="1194">
        <f t="shared" si="168"/>
        <v>2.6456796766148534</v>
      </c>
    </row>
    <row r="384" spans="1:45" ht="11.1" customHeight="1">
      <c r="A384" s="1196" t="s">
        <v>10979</v>
      </c>
      <c r="B384" s="1196" t="s">
        <v>10936</v>
      </c>
      <c r="C384" s="1196" t="s">
        <v>10936</v>
      </c>
      <c r="D384" s="1196" t="s">
        <v>10936</v>
      </c>
      <c r="E384" s="1196" t="s">
        <v>10936</v>
      </c>
      <c r="F384" s="1196" t="s">
        <v>10936</v>
      </c>
      <c r="G384" s="1189">
        <v>6.25</v>
      </c>
      <c r="H384" s="1189">
        <v>2.25</v>
      </c>
      <c r="I384" s="1190">
        <f t="shared" si="156"/>
        <v>90.78</v>
      </c>
      <c r="J384" s="1191">
        <f t="shared" si="165"/>
        <v>21748.636897864904</v>
      </c>
      <c r="K384" s="1191">
        <f t="shared" si="166"/>
        <v>33638.093077149722</v>
      </c>
      <c r="L384" s="1191">
        <f t="shared" si="167"/>
        <v>955752.48232010333</v>
      </c>
      <c r="M384" s="1190">
        <f t="shared" si="157"/>
        <v>3.1741364203256972</v>
      </c>
      <c r="N384" s="1190">
        <f t="shared" si="158"/>
        <v>1.3871968524636662</v>
      </c>
      <c r="O384" s="1190">
        <f t="shared" si="159"/>
        <v>0.20654953134109735</v>
      </c>
      <c r="P384" s="1192">
        <f t="shared" si="181"/>
        <v>33638.093077149722</v>
      </c>
      <c r="Q384" s="1192">
        <f t="shared" si="170"/>
        <v>21748.636897864904</v>
      </c>
      <c r="R384" s="1192">
        <f t="shared" si="171"/>
        <v>54610.215150783268</v>
      </c>
      <c r="S384" s="1192">
        <f t="shared" si="172"/>
        <v>31028.531335672309</v>
      </c>
      <c r="T384" s="1192">
        <f t="shared" si="182"/>
        <v>955752.48232010333</v>
      </c>
      <c r="U384" s="1192">
        <f t="shared" si="160"/>
        <v>2229493.8761725808</v>
      </c>
      <c r="V384" s="1189">
        <v>110000</v>
      </c>
      <c r="W384" s="1189">
        <v>62500</v>
      </c>
      <c r="X384" s="1189">
        <v>4.3648699999999998</v>
      </c>
      <c r="Y384" s="1189">
        <v>3</v>
      </c>
      <c r="Z384" s="1189">
        <v>4.25</v>
      </c>
      <c r="AA384" s="1189">
        <v>0.17230300000000001</v>
      </c>
      <c r="AB384" s="1189">
        <v>0.02</v>
      </c>
      <c r="AC384" s="1189">
        <v>4.6875</v>
      </c>
      <c r="AD384" s="1189">
        <v>0.2</v>
      </c>
      <c r="AE384" s="1189">
        <v>30</v>
      </c>
      <c r="AF384" s="1193">
        <v>4.015625</v>
      </c>
      <c r="AG384" s="1193">
        <v>3.71875</v>
      </c>
      <c r="AH384" s="1189">
        <f t="shared" si="174"/>
        <v>1.9558724999999999</v>
      </c>
      <c r="AI384" s="1189">
        <f t="shared" si="161"/>
        <v>2.734375</v>
      </c>
      <c r="AJ384" s="1189">
        <f t="shared" si="162"/>
        <v>9.8870354651979095</v>
      </c>
      <c r="AK384" s="1189">
        <f t="shared" si="180"/>
        <v>8.6886589301827577</v>
      </c>
      <c r="AL384" s="1189">
        <f t="shared" si="175"/>
        <v>0.163553</v>
      </c>
      <c r="AM384" s="1189">
        <f t="shared" si="163"/>
        <v>14.105720335002413</v>
      </c>
      <c r="AN384" s="1189">
        <f t="shared" si="176"/>
        <v>9.375E-2</v>
      </c>
      <c r="AO384" s="1189">
        <f t="shared" si="164"/>
        <v>3.6409229999999999</v>
      </c>
      <c r="AP384" s="1189">
        <f t="shared" si="177"/>
        <v>4.2013169999999995</v>
      </c>
      <c r="AQ384" s="1189">
        <f t="shared" si="178"/>
        <v>6.6151500000000002E-2</v>
      </c>
      <c r="AR384" s="1193">
        <f t="shared" si="179"/>
        <v>5.8044038106414506</v>
      </c>
      <c r="AS384" s="1194">
        <f t="shared" si="168"/>
        <v>2.6229759526603624</v>
      </c>
    </row>
    <row r="385" spans="1:45" ht="11.1" customHeight="1">
      <c r="A385" s="1196" t="s">
        <v>10979</v>
      </c>
      <c r="B385" s="1196" t="s">
        <v>10936</v>
      </c>
      <c r="C385" s="1196" t="s">
        <v>10936</v>
      </c>
      <c r="D385" s="1196" t="s">
        <v>10936</v>
      </c>
      <c r="E385" s="1196" t="s">
        <v>10936</v>
      </c>
      <c r="F385" s="1196" t="s">
        <v>10936</v>
      </c>
      <c r="G385" s="1189">
        <v>6.25</v>
      </c>
      <c r="H385" s="1189">
        <v>2.5</v>
      </c>
      <c r="I385" s="1190">
        <f t="shared" si="156"/>
        <v>87.609375</v>
      </c>
      <c r="J385" s="1191">
        <f t="shared" si="165"/>
        <v>19600.782749076054</v>
      </c>
      <c r="K385" s="1191">
        <f t="shared" si="166"/>
        <v>29880.545396417085</v>
      </c>
      <c r="L385" s="1191">
        <f t="shared" si="167"/>
        <v>853159.84722631157</v>
      </c>
      <c r="M385" s="1190">
        <f t="shared" si="157"/>
        <v>3.3306150918163162</v>
      </c>
      <c r="N385" s="1190">
        <f t="shared" si="158"/>
        <v>1.3387469623960011</v>
      </c>
      <c r="O385" s="1190">
        <f t="shared" si="159"/>
        <v>0.25499942140876219</v>
      </c>
      <c r="P385" s="1192">
        <f t="shared" si="181"/>
        <v>29880.545396417085</v>
      </c>
      <c r="Q385" s="1192">
        <f t="shared" si="170"/>
        <v>19600.782749076054</v>
      </c>
      <c r="R385" s="1192">
        <f t="shared" si="171"/>
        <v>54343.307412841525</v>
      </c>
      <c r="S385" s="1192">
        <f t="shared" si="172"/>
        <v>30876.879211841773</v>
      </c>
      <c r="T385" s="1192">
        <f t="shared" si="182"/>
        <v>853159.84722631157</v>
      </c>
      <c r="U385" s="1192">
        <f t="shared" si="160"/>
        <v>2229493.8761725808</v>
      </c>
      <c r="V385" s="1189">
        <v>110000</v>
      </c>
      <c r="W385" s="1189">
        <v>62500</v>
      </c>
      <c r="X385" s="1189">
        <v>4.3648699999999998</v>
      </c>
      <c r="Y385" s="1189">
        <v>3</v>
      </c>
      <c r="Z385" s="1189">
        <v>4.25</v>
      </c>
      <c r="AA385" s="1189">
        <v>0.17230300000000001</v>
      </c>
      <c r="AB385" s="1189">
        <v>0.02</v>
      </c>
      <c r="AC385" s="1189">
        <v>4.6875</v>
      </c>
      <c r="AD385" s="1189">
        <v>0.2</v>
      </c>
      <c r="AE385" s="1189">
        <v>30</v>
      </c>
      <c r="AF385" s="1193">
        <v>4.015625</v>
      </c>
      <c r="AG385" s="1193">
        <v>3.71875</v>
      </c>
      <c r="AH385" s="1189">
        <f t="shared" si="174"/>
        <v>1.9558724999999999</v>
      </c>
      <c r="AI385" s="1189">
        <f t="shared" si="161"/>
        <v>2.734375</v>
      </c>
      <c r="AJ385" s="1189">
        <f t="shared" si="162"/>
        <v>8.9543751461634411</v>
      </c>
      <c r="AK385" s="1189">
        <f t="shared" si="180"/>
        <v>7.7559986111482875</v>
      </c>
      <c r="AL385" s="1189">
        <f t="shared" si="175"/>
        <v>0.163553</v>
      </c>
      <c r="AM385" s="1189">
        <f t="shared" si="163"/>
        <v>14.105720335002413</v>
      </c>
      <c r="AN385" s="1189">
        <f t="shared" si="176"/>
        <v>9.375E-2</v>
      </c>
      <c r="AO385" s="1189">
        <f t="shared" si="164"/>
        <v>3.6409229999999999</v>
      </c>
      <c r="AP385" s="1189">
        <f t="shared" si="177"/>
        <v>4.2013169999999995</v>
      </c>
      <c r="AQ385" s="1189">
        <f t="shared" si="178"/>
        <v>6.6151500000000002E-2</v>
      </c>
      <c r="AR385" s="1193">
        <f t="shared" si="179"/>
        <v>5.7011931730988552</v>
      </c>
      <c r="AS385" s="1194">
        <f t="shared" si="168"/>
        <v>2.5971732932747136</v>
      </c>
    </row>
    <row r="386" spans="1:45" ht="11.1" customHeight="1">
      <c r="A386" s="1196" t="s">
        <v>10979</v>
      </c>
      <c r="B386" s="1196" t="s">
        <v>10936</v>
      </c>
      <c r="C386" s="1196" t="s">
        <v>10936</v>
      </c>
      <c r="D386" s="1196" t="s">
        <v>10936</v>
      </c>
      <c r="E386" s="1196" t="s">
        <v>10936</v>
      </c>
      <c r="F386" s="1196" t="s">
        <v>10936</v>
      </c>
      <c r="G386" s="1189">
        <v>6.25</v>
      </c>
      <c r="H386" s="1189">
        <v>2.8125</v>
      </c>
      <c r="I386" s="1190">
        <f t="shared" ref="I386:I449" si="183">(G386^2-H386^2)*2.67</f>
        <v>83.1767578125</v>
      </c>
      <c r="J386" s="1191">
        <f t="shared" si="165"/>
        <v>16629.080596736603</v>
      </c>
      <c r="K386" s="1191">
        <f t="shared" si="166"/>
        <v>24682.75690405746</v>
      </c>
      <c r="L386" s="1191">
        <f t="shared" si="167"/>
        <v>709732.64355900418</v>
      </c>
      <c r="M386" s="1190">
        <f t="shared" ref="M386:M449" si="184">((G386^4-AO386^4)/G386)/((AP386^4-H386^4)/AP386)</f>
        <v>3.6450714715100672</v>
      </c>
      <c r="N386" s="1190">
        <f t="shared" ref="N386:N449" si="185">(PI()/4*(G386^2-H386^2)/144*1)*7.48052</f>
        <v>1.2710127410842988</v>
      </c>
      <c r="O386" s="1190">
        <f t="shared" ref="O386:O449" si="186">(PI()/4*(H386)^2/144*1)*7.48052</f>
        <v>0.32273364272046462</v>
      </c>
      <c r="P386" s="1192">
        <f t="shared" si="181"/>
        <v>24682.75690405746</v>
      </c>
      <c r="Q386" s="1192">
        <f t="shared" si="170"/>
        <v>16629.080596736603</v>
      </c>
      <c r="R386" s="1192">
        <f t="shared" si="171"/>
        <v>53961.851136440404</v>
      </c>
      <c r="S386" s="1192">
        <f t="shared" si="172"/>
        <v>30660.142691159319</v>
      </c>
      <c r="T386" s="1192">
        <f t="shared" si="182"/>
        <v>709732.64355900418</v>
      </c>
      <c r="U386" s="1192">
        <f t="shared" ref="U386:U449" si="187">V386*(PI()*(G386/2)^2-(PI()*(AO386/2)^2))</f>
        <v>2229493.8761725808</v>
      </c>
      <c r="V386" s="1189">
        <v>110000</v>
      </c>
      <c r="W386" s="1189">
        <v>62500</v>
      </c>
      <c r="X386" s="1189">
        <v>4.3648699999999998</v>
      </c>
      <c r="Y386" s="1189">
        <v>3</v>
      </c>
      <c r="Z386" s="1189">
        <v>4.25</v>
      </c>
      <c r="AA386" s="1189">
        <v>0.17230300000000001</v>
      </c>
      <c r="AB386" s="1189">
        <v>0.02</v>
      </c>
      <c r="AC386" s="1189">
        <v>4.6875</v>
      </c>
      <c r="AD386" s="1189">
        <v>0.2</v>
      </c>
      <c r="AE386" s="1189">
        <v>30</v>
      </c>
      <c r="AF386" s="1193">
        <v>4.015625</v>
      </c>
      <c r="AG386" s="1193">
        <v>3.71875</v>
      </c>
      <c r="AH386" s="1189">
        <f t="shared" si="174"/>
        <v>1.9558724999999999</v>
      </c>
      <c r="AI386" s="1189">
        <f t="shared" ref="AI386:AI449" si="188">(G386+AC386)/4</f>
        <v>2.734375</v>
      </c>
      <c r="AJ386" s="1189">
        <f t="shared" ref="AJ386:AJ449" si="189">PI()*((X386-AL386)^2-H386^2)/4</f>
        <v>7.6504914764606458</v>
      </c>
      <c r="AK386" s="1189">
        <f t="shared" si="180"/>
        <v>6.4521149414454921</v>
      </c>
      <c r="AL386" s="1189">
        <f t="shared" si="175"/>
        <v>0.163553</v>
      </c>
      <c r="AM386" s="1189">
        <f t="shared" ref="AM386:AM449" si="190">PI()*(G386^2-(AC386-AN386)^2)/4</f>
        <v>14.105720335002413</v>
      </c>
      <c r="AN386" s="1189">
        <f t="shared" si="176"/>
        <v>9.375E-2</v>
      </c>
      <c r="AO386" s="1189">
        <f t="shared" si="164"/>
        <v>3.6409229999999999</v>
      </c>
      <c r="AP386" s="1189">
        <f t="shared" si="177"/>
        <v>4.2013169999999995</v>
      </c>
      <c r="AQ386" s="1189">
        <f t="shared" si="178"/>
        <v>6.6151500000000002E-2</v>
      </c>
      <c r="AR386" s="1193">
        <f t="shared" si="179"/>
        <v>5.553687725015604</v>
      </c>
      <c r="AS386" s="1194">
        <f t="shared" si="168"/>
        <v>2.5602969312539008</v>
      </c>
    </row>
    <row r="387" spans="1:45" ht="11.1" customHeight="1">
      <c r="A387" s="1196" t="s">
        <v>10980</v>
      </c>
      <c r="B387" s="1196" t="s">
        <v>10936</v>
      </c>
      <c r="C387" s="1196" t="s">
        <v>10936</v>
      </c>
      <c r="D387" s="1196" t="s">
        <v>10936</v>
      </c>
      <c r="E387" s="1196" t="s">
        <v>10936</v>
      </c>
      <c r="F387" s="1196" t="s">
        <v>10936</v>
      </c>
      <c r="G387" s="1189">
        <v>6.75</v>
      </c>
      <c r="H387" s="1189">
        <v>2.25</v>
      </c>
      <c r="I387" s="1190">
        <f t="shared" si="183"/>
        <v>108.13499999999999</v>
      </c>
      <c r="J387" s="1191">
        <f t="shared" si="165"/>
        <v>31941.195120356264</v>
      </c>
      <c r="K387" s="1191">
        <f t="shared" si="166"/>
        <v>56216.503411827027</v>
      </c>
      <c r="L387" s="1191">
        <f t="shared" si="167"/>
        <v>1602693.5398029936</v>
      </c>
      <c r="M387" s="1190">
        <f t="shared" si="184"/>
        <v>2.0405818062423386</v>
      </c>
      <c r="N387" s="1190">
        <f t="shared" si="185"/>
        <v>1.6523962507287788</v>
      </c>
      <c r="O387" s="1190">
        <f t="shared" si="186"/>
        <v>0.20654953134109735</v>
      </c>
      <c r="P387" s="1192">
        <f t="shared" si="181"/>
        <v>67351.134631721565</v>
      </c>
      <c r="Q387" s="1192">
        <f t="shared" si="170"/>
        <v>41901.955778976502</v>
      </c>
      <c r="R387" s="1192">
        <f t="shared" si="171"/>
        <v>56216.503411827027</v>
      </c>
      <c r="S387" s="1192">
        <f t="shared" si="172"/>
        <v>31941.195120356264</v>
      </c>
      <c r="T387" s="1192">
        <f t="shared" si="182"/>
        <v>1602693.5398029936</v>
      </c>
      <c r="U387" s="1192">
        <f t="shared" si="187"/>
        <v>2240350.9615005068</v>
      </c>
      <c r="V387" s="1189">
        <v>110000</v>
      </c>
      <c r="W387" s="1189">
        <v>62500</v>
      </c>
      <c r="X387" s="1189">
        <v>5.2340200000000001</v>
      </c>
      <c r="Y387" s="1189">
        <v>3</v>
      </c>
      <c r="Z387" s="1189">
        <v>4.75</v>
      </c>
      <c r="AA387" s="1189">
        <v>0.21537899999999999</v>
      </c>
      <c r="AB387" s="1189">
        <v>2.5000000000000001E-2</v>
      </c>
      <c r="AC387" s="1189">
        <v>5.578125</v>
      </c>
      <c r="AD387" s="1189">
        <v>0.25</v>
      </c>
      <c r="AE387" s="1189">
        <v>30</v>
      </c>
      <c r="AF387" s="1193">
        <v>4.859375</v>
      </c>
      <c r="AG387" s="1193">
        <v>4.5</v>
      </c>
      <c r="AH387" s="1189">
        <f t="shared" si="174"/>
        <v>2.3591975000000001</v>
      </c>
      <c r="AI387" s="1189">
        <f t="shared" si="188"/>
        <v>3.08203125</v>
      </c>
      <c r="AJ387" s="1189">
        <f t="shared" si="189"/>
        <v>15.953642164881174</v>
      </c>
      <c r="AK387" s="1189">
        <f t="shared" si="180"/>
        <v>14.569941270936306</v>
      </c>
      <c r="AL387" s="1189">
        <f t="shared" si="175"/>
        <v>0.196629</v>
      </c>
      <c r="AM387" s="1189">
        <f t="shared" si="190"/>
        <v>12.161207938758878</v>
      </c>
      <c r="AN387" s="1189">
        <f t="shared" si="176"/>
        <v>9.375E-2</v>
      </c>
      <c r="AO387" s="1189">
        <f t="shared" si="164"/>
        <v>4.4306489999999998</v>
      </c>
      <c r="AP387" s="1189">
        <f t="shared" si="177"/>
        <v>5.0373910000000004</v>
      </c>
      <c r="AQ387" s="1189">
        <f t="shared" si="178"/>
        <v>8.2689499999999999E-2</v>
      </c>
      <c r="AR387" s="1193">
        <f t="shared" si="179"/>
        <v>7.0986743288804286</v>
      </c>
      <c r="AS387" s="1194">
        <f t="shared" si="168"/>
        <v>3.08203125</v>
      </c>
    </row>
    <row r="388" spans="1:45" ht="11.1" customHeight="1">
      <c r="A388" s="1196" t="s">
        <v>10980</v>
      </c>
      <c r="B388" s="1196" t="s">
        <v>10936</v>
      </c>
      <c r="C388" s="1196" t="s">
        <v>10936</v>
      </c>
      <c r="D388" s="1196" t="s">
        <v>10936</v>
      </c>
      <c r="E388" s="1196" t="s">
        <v>10936</v>
      </c>
      <c r="F388" s="1196" t="s">
        <v>10936</v>
      </c>
      <c r="G388" s="1189">
        <v>6.75</v>
      </c>
      <c r="H388" s="1189">
        <v>2.5</v>
      </c>
      <c r="I388" s="1190">
        <f t="shared" si="183"/>
        <v>104.964375</v>
      </c>
      <c r="J388" s="1191">
        <f t="shared" si="165"/>
        <v>31941.195120356264</v>
      </c>
      <c r="K388" s="1191">
        <f t="shared" si="166"/>
        <v>56216.503411827027</v>
      </c>
      <c r="L388" s="1191">
        <f t="shared" si="167"/>
        <v>1500100.904709202</v>
      </c>
      <c r="M388" s="1190">
        <f t="shared" si="184"/>
        <v>2.085903174815031</v>
      </c>
      <c r="N388" s="1190">
        <f t="shared" si="185"/>
        <v>1.603946360661114</v>
      </c>
      <c r="O388" s="1190">
        <f t="shared" si="186"/>
        <v>0.25499942140876219</v>
      </c>
      <c r="P388" s="1192">
        <f t="shared" si="181"/>
        <v>63039.811096172525</v>
      </c>
      <c r="Q388" s="1192">
        <f t="shared" si="170"/>
        <v>39452.340133778183</v>
      </c>
      <c r="R388" s="1192">
        <f t="shared" si="171"/>
        <v>56216.503411827027</v>
      </c>
      <c r="S388" s="1192">
        <f t="shared" si="172"/>
        <v>31941.195120356264</v>
      </c>
      <c r="T388" s="1192">
        <f t="shared" si="182"/>
        <v>1500100.904709202</v>
      </c>
      <c r="U388" s="1192">
        <f t="shared" si="187"/>
        <v>2240350.9615005068</v>
      </c>
      <c r="V388" s="1189">
        <v>110000</v>
      </c>
      <c r="W388" s="1189">
        <v>62500</v>
      </c>
      <c r="X388" s="1189">
        <v>5.2340200000000001</v>
      </c>
      <c r="Y388" s="1189">
        <v>3</v>
      </c>
      <c r="Z388" s="1189">
        <v>4.75</v>
      </c>
      <c r="AA388" s="1189">
        <v>0.21537899999999999</v>
      </c>
      <c r="AB388" s="1189">
        <v>2.5000000000000001E-2</v>
      </c>
      <c r="AC388" s="1189">
        <v>5.578125</v>
      </c>
      <c r="AD388" s="1189">
        <v>0.25</v>
      </c>
      <c r="AE388" s="1189">
        <v>30</v>
      </c>
      <c r="AF388" s="1193">
        <v>4.859375</v>
      </c>
      <c r="AG388" s="1193">
        <v>4.5</v>
      </c>
      <c r="AH388" s="1189">
        <f t="shared" si="174"/>
        <v>2.3591975000000001</v>
      </c>
      <c r="AI388" s="1189">
        <f t="shared" si="188"/>
        <v>3.08203125</v>
      </c>
      <c r="AJ388" s="1189">
        <f t="shared" si="189"/>
        <v>15.020981845846704</v>
      </c>
      <c r="AK388" s="1189">
        <f t="shared" si="180"/>
        <v>13.637280951901836</v>
      </c>
      <c r="AL388" s="1189">
        <f t="shared" si="175"/>
        <v>0.196629</v>
      </c>
      <c r="AM388" s="1189">
        <f t="shared" si="190"/>
        <v>12.161207938758878</v>
      </c>
      <c r="AN388" s="1189">
        <f t="shared" si="176"/>
        <v>9.375E-2</v>
      </c>
      <c r="AO388" s="1189">
        <f t="shared" si="164"/>
        <v>4.4306489999999998</v>
      </c>
      <c r="AP388" s="1189">
        <f t="shared" si="177"/>
        <v>5.0373910000000004</v>
      </c>
      <c r="AQ388" s="1189">
        <f t="shared" si="178"/>
        <v>8.2689499999999999E-2</v>
      </c>
      <c r="AR388" s="1193">
        <f t="shared" si="179"/>
        <v>7.0145332865063805</v>
      </c>
      <c r="AS388" s="1194">
        <f t="shared" si="168"/>
        <v>3.08203125</v>
      </c>
    </row>
    <row r="389" spans="1:45" ht="11.1" customHeight="1">
      <c r="A389" s="1196" t="s">
        <v>10980</v>
      </c>
      <c r="B389" s="1196" t="s">
        <v>10936</v>
      </c>
      <c r="C389" s="1196" t="s">
        <v>10936</v>
      </c>
      <c r="D389" s="1196" t="s">
        <v>10936</v>
      </c>
      <c r="E389" s="1196" t="s">
        <v>10936</v>
      </c>
      <c r="F389" s="1196" t="s">
        <v>10936</v>
      </c>
      <c r="G389" s="1189">
        <v>6.75</v>
      </c>
      <c r="H389" s="1189">
        <v>2.75</v>
      </c>
      <c r="I389" s="1190">
        <f t="shared" si="183"/>
        <v>101.46</v>
      </c>
      <c r="J389" s="1191">
        <f t="shared" si="165"/>
        <v>31941.195120356264</v>
      </c>
      <c r="K389" s="1191">
        <f t="shared" si="166"/>
        <v>56216.503411827027</v>
      </c>
      <c r="L389" s="1191">
        <f t="shared" si="167"/>
        <v>1386709.0448686953</v>
      </c>
      <c r="M389" s="1190">
        <f t="shared" si="184"/>
        <v>2.1503555111222004</v>
      </c>
      <c r="N389" s="1190">
        <f t="shared" si="185"/>
        <v>1.5503964821652738</v>
      </c>
      <c r="O389" s="1190">
        <f t="shared" si="186"/>
        <v>0.30854929990460223</v>
      </c>
      <c r="P389" s="1192">
        <f>(V389*AK389/12)*((AD389/2/PI())+((AH389*0.08)/COS(AE389*PI()/180))+(AS389*0.08))</f>
        <v>58274.664030565691</v>
      </c>
      <c r="Q389" s="1192">
        <f>(W389*AJ389/12)*((AD389/2/PI())+((AH389*0.08)/COS(AE389*PI()/180))+(AS389*0.08))</f>
        <v>36744.870210137939</v>
      </c>
      <c r="R389" s="1192">
        <f>V389*AM389*((AD389/PI())/2+AH389*0.08/COS(AE389*PI()/180)+AS389*0.08)/12</f>
        <v>56216.503411827027</v>
      </c>
      <c r="S389" s="1192">
        <f>W389*AM389*((AD389/PI())/2+AH389*0.08/COS(AE389*PI()/180)+AS389*0.08)/12</f>
        <v>31941.195120356264</v>
      </c>
      <c r="T389" s="1192">
        <f>V389*AK389</f>
        <v>1386709.0448686953</v>
      </c>
      <c r="U389" s="1192">
        <f t="shared" si="187"/>
        <v>2240350.9615005068</v>
      </c>
      <c r="V389" s="1189">
        <v>110000</v>
      </c>
      <c r="W389" s="1189">
        <v>62500</v>
      </c>
      <c r="X389" s="1189">
        <v>5.2340200000000001</v>
      </c>
      <c r="Y389" s="1189">
        <v>3</v>
      </c>
      <c r="Z389" s="1189">
        <v>4.75</v>
      </c>
      <c r="AA389" s="1189">
        <v>0.21537899999999999</v>
      </c>
      <c r="AB389" s="1189">
        <v>2.5000000000000001E-2</v>
      </c>
      <c r="AC389" s="1189">
        <v>5.578125</v>
      </c>
      <c r="AD389" s="1189">
        <v>0.25</v>
      </c>
      <c r="AE389" s="1189">
        <v>30</v>
      </c>
      <c r="AF389" s="1193">
        <v>4.859375</v>
      </c>
      <c r="AG389" s="1193">
        <v>4.5</v>
      </c>
      <c r="AH389" s="1189">
        <f>(X389+(X389-(Z389-0.625)*Y389/12))/4</f>
        <v>2.3591975000000001</v>
      </c>
      <c r="AI389" s="1189">
        <f t="shared" si="188"/>
        <v>3.08203125</v>
      </c>
      <c r="AJ389" s="1189">
        <f t="shared" si="189"/>
        <v>13.990146756387553</v>
      </c>
      <c r="AK389" s="1189">
        <f t="shared" si="180"/>
        <v>12.606445862442685</v>
      </c>
      <c r="AL389" s="1189">
        <f>2*((AA389/2)-AB389)+Y389/8/12</f>
        <v>0.196629</v>
      </c>
      <c r="AM389" s="1189">
        <f t="shared" si="190"/>
        <v>12.161207938758878</v>
      </c>
      <c r="AN389" s="1189">
        <f>Y389*3/8/12</f>
        <v>9.375E-2</v>
      </c>
      <c r="AO389" s="1189">
        <f>X389-(((Z389-0.625-AD389)*Y389)/12)+2*AQ389</f>
        <v>4.4306489999999998</v>
      </c>
      <c r="AP389" s="1189">
        <f>X389-2*AQ389-Y389/8/12</f>
        <v>5.0373910000000004</v>
      </c>
      <c r="AQ389" s="1189">
        <f>AA389/2-AB389</f>
        <v>8.2689499999999999E-2</v>
      </c>
      <c r="AR389" s="1193">
        <f>SQRT(4/PI()*AJ389+(AC389-AN389)^2)</f>
        <v>6.9203451667894429</v>
      </c>
      <c r="AS389" s="1194">
        <f t="shared" si="168"/>
        <v>3.08203125</v>
      </c>
    </row>
    <row r="390" spans="1:45" ht="11.1" customHeight="1">
      <c r="A390" s="1196" t="s">
        <v>10980</v>
      </c>
      <c r="B390" s="1196" t="s">
        <v>10936</v>
      </c>
      <c r="C390" s="1196" t="s">
        <v>10936</v>
      </c>
      <c r="D390" s="1196" t="s">
        <v>10936</v>
      </c>
      <c r="E390" s="1196" t="s">
        <v>10936</v>
      </c>
      <c r="F390" s="1196" t="s">
        <v>10936</v>
      </c>
      <c r="G390" s="1189">
        <v>6.75</v>
      </c>
      <c r="H390" s="1189">
        <v>2.8125</v>
      </c>
      <c r="I390" s="1190">
        <f t="shared" si="183"/>
        <v>100.5317578125</v>
      </c>
      <c r="J390" s="1191">
        <f t="shared" si="165"/>
        <v>31941.195120356264</v>
      </c>
      <c r="K390" s="1191">
        <f t="shared" si="166"/>
        <v>56216.503411827027</v>
      </c>
      <c r="L390" s="1191">
        <f t="shared" si="167"/>
        <v>1356673.7010418945</v>
      </c>
      <c r="M390" s="1190">
        <f t="shared" si="184"/>
        <v>2.1702529967336885</v>
      </c>
      <c r="N390" s="1190">
        <f t="shared" si="185"/>
        <v>1.5362121393494115</v>
      </c>
      <c r="O390" s="1190">
        <f t="shared" si="186"/>
        <v>0.32273364272046462</v>
      </c>
      <c r="P390" s="1192">
        <f t="shared" si="181"/>
        <v>57012.467337592454</v>
      </c>
      <c r="Q390" s="1192">
        <f t="shared" si="170"/>
        <v>36027.71299822133</v>
      </c>
      <c r="R390" s="1192">
        <f t="shared" si="171"/>
        <v>56216.503411827027</v>
      </c>
      <c r="S390" s="1192">
        <f t="shared" si="172"/>
        <v>31941.195120356264</v>
      </c>
      <c r="T390" s="1192">
        <f t="shared" si="182"/>
        <v>1356673.7010418945</v>
      </c>
      <c r="U390" s="1192">
        <f t="shared" si="187"/>
        <v>2240350.9615005068</v>
      </c>
      <c r="V390" s="1189">
        <v>110000</v>
      </c>
      <c r="W390" s="1189">
        <v>62500</v>
      </c>
      <c r="X390" s="1189">
        <v>5.2340200000000001</v>
      </c>
      <c r="Y390" s="1189">
        <v>3</v>
      </c>
      <c r="Z390" s="1189">
        <v>4.75</v>
      </c>
      <c r="AA390" s="1189">
        <v>0.21537899999999999</v>
      </c>
      <c r="AB390" s="1189">
        <v>2.5000000000000001E-2</v>
      </c>
      <c r="AC390" s="1189">
        <v>5.578125</v>
      </c>
      <c r="AD390" s="1189">
        <v>0.25</v>
      </c>
      <c r="AE390" s="1189">
        <v>30</v>
      </c>
      <c r="AF390" s="1193">
        <v>4.859375</v>
      </c>
      <c r="AG390" s="1193">
        <v>4.5</v>
      </c>
      <c r="AH390" s="1189">
        <f t="shared" si="174"/>
        <v>2.3591975000000001</v>
      </c>
      <c r="AI390" s="1189">
        <f t="shared" si="188"/>
        <v>3.08203125</v>
      </c>
      <c r="AJ390" s="1189">
        <f t="shared" si="189"/>
        <v>13.71709817614391</v>
      </c>
      <c r="AK390" s="1189">
        <f t="shared" si="180"/>
        <v>12.333397282199041</v>
      </c>
      <c r="AL390" s="1189">
        <f t="shared" si="175"/>
        <v>0.196629</v>
      </c>
      <c r="AM390" s="1189">
        <f t="shared" si="190"/>
        <v>12.161207938758878</v>
      </c>
      <c r="AN390" s="1189">
        <f t="shared" si="176"/>
        <v>9.375E-2</v>
      </c>
      <c r="AO390" s="1189">
        <f t="shared" si="164"/>
        <v>4.4306489999999998</v>
      </c>
      <c r="AP390" s="1189">
        <f t="shared" si="177"/>
        <v>5.0373910000000004</v>
      </c>
      <c r="AQ390" s="1189">
        <f t="shared" si="178"/>
        <v>8.2689499999999999E-2</v>
      </c>
      <c r="AR390" s="1193">
        <f t="shared" si="179"/>
        <v>6.895180996718361</v>
      </c>
      <c r="AS390" s="1194">
        <f t="shared" si="168"/>
        <v>3.08203125</v>
      </c>
    </row>
    <row r="391" spans="1:45" ht="11.1" customHeight="1">
      <c r="A391" s="1196" t="s">
        <v>10980</v>
      </c>
      <c r="B391" s="1196" t="s">
        <v>10936</v>
      </c>
      <c r="C391" s="1196" t="s">
        <v>10936</v>
      </c>
      <c r="D391" s="1196" t="s">
        <v>10936</v>
      </c>
      <c r="E391" s="1196" t="s">
        <v>10936</v>
      </c>
      <c r="F391" s="1196" t="s">
        <v>10936</v>
      </c>
      <c r="G391" s="1189">
        <v>6.75</v>
      </c>
      <c r="H391" s="1189">
        <v>3</v>
      </c>
      <c r="I391" s="1190">
        <f t="shared" si="183"/>
        <v>97.621875000000003</v>
      </c>
      <c r="J391" s="1191">
        <f t="shared" si="165"/>
        <v>31941.195120356264</v>
      </c>
      <c r="K391" s="1191">
        <f t="shared" si="166"/>
        <v>53055.693434901063</v>
      </c>
      <c r="L391" s="1191">
        <f t="shared" si="167"/>
        <v>1262517.9602814738</v>
      </c>
      <c r="M391" s="1190">
        <f t="shared" si="184"/>
        <v>2.2413066061349491</v>
      </c>
      <c r="N391" s="1190">
        <f t="shared" si="185"/>
        <v>1.4917466152412586</v>
      </c>
      <c r="O391" s="1190">
        <f t="shared" si="186"/>
        <v>0.36719916682861747</v>
      </c>
      <c r="P391" s="1192">
        <f t="shared" si="181"/>
        <v>53055.693434901063</v>
      </c>
      <c r="Q391" s="1192">
        <f t="shared" si="170"/>
        <v>33779.546008055768</v>
      </c>
      <c r="R391" s="1192">
        <f t="shared" si="171"/>
        <v>56216.503411827027</v>
      </c>
      <c r="S391" s="1192">
        <f t="shared" si="172"/>
        <v>31941.195120356264</v>
      </c>
      <c r="T391" s="1192">
        <f t="shared" si="182"/>
        <v>1262517.9602814738</v>
      </c>
      <c r="U391" s="1192">
        <f t="shared" si="187"/>
        <v>2240350.9615005068</v>
      </c>
      <c r="V391" s="1189">
        <v>110000</v>
      </c>
      <c r="W391" s="1189">
        <v>62500</v>
      </c>
      <c r="X391" s="1189">
        <v>5.2340200000000001</v>
      </c>
      <c r="Y391" s="1189">
        <v>3</v>
      </c>
      <c r="Z391" s="1189">
        <v>4.75</v>
      </c>
      <c r="AA391" s="1189">
        <v>0.21537899999999999</v>
      </c>
      <c r="AB391" s="1189">
        <v>2.5000000000000001E-2</v>
      </c>
      <c r="AC391" s="1189">
        <v>5.578125</v>
      </c>
      <c r="AD391" s="1189">
        <v>0.25</v>
      </c>
      <c r="AE391" s="1189">
        <v>30</v>
      </c>
      <c r="AF391" s="1193">
        <v>4.859375</v>
      </c>
      <c r="AG391" s="1193">
        <v>4.5</v>
      </c>
      <c r="AH391" s="1189">
        <f t="shared" si="174"/>
        <v>2.3591975000000001</v>
      </c>
      <c r="AI391" s="1189">
        <f t="shared" si="188"/>
        <v>3.08203125</v>
      </c>
      <c r="AJ391" s="1189">
        <f t="shared" si="189"/>
        <v>12.861136896503721</v>
      </c>
      <c r="AK391" s="1189">
        <f t="shared" si="180"/>
        <v>11.477436002558854</v>
      </c>
      <c r="AL391" s="1189">
        <f t="shared" si="175"/>
        <v>0.196629</v>
      </c>
      <c r="AM391" s="1189">
        <f t="shared" si="190"/>
        <v>12.161207938758878</v>
      </c>
      <c r="AN391" s="1189">
        <f t="shared" si="176"/>
        <v>9.375E-2</v>
      </c>
      <c r="AO391" s="1189">
        <f t="shared" si="164"/>
        <v>4.4306489999999998</v>
      </c>
      <c r="AP391" s="1189">
        <f t="shared" si="177"/>
        <v>5.0373910000000004</v>
      </c>
      <c r="AQ391" s="1189">
        <f t="shared" si="178"/>
        <v>8.2689499999999999E-2</v>
      </c>
      <c r="AR391" s="1193">
        <f t="shared" si="179"/>
        <v>6.8156934516970473</v>
      </c>
      <c r="AS391" s="1194">
        <f t="shared" si="168"/>
        <v>3.08203125</v>
      </c>
    </row>
    <row r="392" spans="1:45" ht="11.1" customHeight="1">
      <c r="A392" s="1196" t="s">
        <v>10980</v>
      </c>
      <c r="B392" s="1196" t="s">
        <v>10936</v>
      </c>
      <c r="C392" s="1196" t="s">
        <v>10936</v>
      </c>
      <c r="D392" s="1196" t="s">
        <v>10936</v>
      </c>
      <c r="E392" s="1196" t="s">
        <v>10936</v>
      </c>
      <c r="F392" s="1196" t="s">
        <v>10936</v>
      </c>
      <c r="G392" s="1189">
        <v>6.75</v>
      </c>
      <c r="H392" s="1189">
        <v>3.25</v>
      </c>
      <c r="I392" s="1190">
        <f t="shared" si="183"/>
        <v>93.45</v>
      </c>
      <c r="J392" s="1191">
        <f t="shared" si="165"/>
        <v>30495.880491621141</v>
      </c>
      <c r="K392" s="1191">
        <f t="shared" si="166"/>
        <v>47289.103764617365</v>
      </c>
      <c r="L392" s="1191">
        <f t="shared" si="167"/>
        <v>1127527.6509475373</v>
      </c>
      <c r="M392" s="1190">
        <f t="shared" si="184"/>
        <v>2.3700001234556063</v>
      </c>
      <c r="N392" s="1190">
        <f t="shared" si="185"/>
        <v>1.4279967598890682</v>
      </c>
      <c r="O392" s="1190">
        <f t="shared" si="186"/>
        <v>0.43094902218080805</v>
      </c>
      <c r="P392" s="1192">
        <f t="shared" si="181"/>
        <v>47289.103764617365</v>
      </c>
      <c r="Q392" s="1192">
        <f t="shared" si="170"/>
        <v>30495.880491621141</v>
      </c>
      <c r="R392" s="1192">
        <f t="shared" si="171"/>
        <v>56105.221543732863</v>
      </c>
      <c r="S392" s="1192">
        <f t="shared" si="172"/>
        <v>31877.966786211855</v>
      </c>
      <c r="T392" s="1192">
        <f t="shared" si="182"/>
        <v>1127527.6509475373</v>
      </c>
      <c r="U392" s="1192">
        <f t="shared" si="187"/>
        <v>2240350.9615005068</v>
      </c>
      <c r="V392" s="1189">
        <v>110000</v>
      </c>
      <c r="W392" s="1189">
        <v>62500</v>
      </c>
      <c r="X392" s="1189">
        <v>5.2340200000000001</v>
      </c>
      <c r="Y392" s="1189">
        <v>3</v>
      </c>
      <c r="Z392" s="1189">
        <v>4.75</v>
      </c>
      <c r="AA392" s="1189">
        <v>0.21537899999999999</v>
      </c>
      <c r="AB392" s="1189">
        <v>2.5000000000000001E-2</v>
      </c>
      <c r="AC392" s="1189">
        <v>5.578125</v>
      </c>
      <c r="AD392" s="1189">
        <v>0.25</v>
      </c>
      <c r="AE392" s="1189">
        <v>30</v>
      </c>
      <c r="AF392" s="1193">
        <v>4.859375</v>
      </c>
      <c r="AG392" s="1193">
        <v>4.5</v>
      </c>
      <c r="AH392" s="1189">
        <f t="shared" si="174"/>
        <v>2.3591975000000001</v>
      </c>
      <c r="AI392" s="1189">
        <f t="shared" si="188"/>
        <v>3.08203125</v>
      </c>
      <c r="AJ392" s="1189">
        <f t="shared" si="189"/>
        <v>11.633952266195209</v>
      </c>
      <c r="AK392" s="1189">
        <f t="shared" si="180"/>
        <v>10.250251372250339</v>
      </c>
      <c r="AL392" s="1189">
        <f t="shared" si="175"/>
        <v>0.196629</v>
      </c>
      <c r="AM392" s="1189">
        <f t="shared" si="190"/>
        <v>12.161207938758878</v>
      </c>
      <c r="AN392" s="1189">
        <f t="shared" si="176"/>
        <v>9.375E-2</v>
      </c>
      <c r="AO392" s="1189">
        <f t="shared" ref="AO392:AO458" si="191">X392-(((Z392-0.625-AD392)*Y392)/12)+2*AQ392</f>
        <v>4.4306489999999998</v>
      </c>
      <c r="AP392" s="1189">
        <f t="shared" si="177"/>
        <v>5.0373910000000004</v>
      </c>
      <c r="AQ392" s="1189">
        <f t="shared" si="178"/>
        <v>8.2689499999999999E-2</v>
      </c>
      <c r="AR392" s="1193">
        <f t="shared" si="179"/>
        <v>6.7000878522229845</v>
      </c>
      <c r="AS392" s="1194">
        <f t="shared" si="168"/>
        <v>3.0695532130557464</v>
      </c>
    </row>
    <row r="393" spans="1:45" ht="11.1" customHeight="1">
      <c r="A393" s="1196" t="s">
        <v>10980</v>
      </c>
      <c r="B393" s="1196" t="s">
        <v>10936</v>
      </c>
      <c r="C393" s="1196" t="s">
        <v>10936</v>
      </c>
      <c r="D393" s="1196" t="s">
        <v>10936</v>
      </c>
      <c r="E393" s="1196" t="s">
        <v>10936</v>
      </c>
      <c r="F393" s="1196" t="s">
        <v>10936</v>
      </c>
      <c r="G393" s="1189">
        <v>7</v>
      </c>
      <c r="H393" s="1189">
        <v>2.25</v>
      </c>
      <c r="I393" s="1190">
        <f t="shared" si="183"/>
        <v>117.313125</v>
      </c>
      <c r="J393" s="1191">
        <f t="shared" si="165"/>
        <v>39419.193353692557</v>
      </c>
      <c r="K393" s="1191">
        <f t="shared" si="166"/>
        <v>61835.385096944985</v>
      </c>
      <c r="L393" s="1191">
        <f t="shared" si="167"/>
        <v>1456994.1270936306</v>
      </c>
      <c r="M393" s="1190">
        <f t="shared" si="184"/>
        <v>2.346047085920933</v>
      </c>
      <c r="N393" s="1190">
        <f t="shared" si="185"/>
        <v>1.7926459325035979</v>
      </c>
      <c r="O393" s="1190">
        <f t="shared" si="186"/>
        <v>0.20654953134109735</v>
      </c>
      <c r="P393" s="1192">
        <f t="shared" si="181"/>
        <v>61835.385096944985</v>
      </c>
      <c r="Q393" s="1192">
        <f t="shared" si="170"/>
        <v>42317.415210353618</v>
      </c>
      <c r="R393" s="1192">
        <f t="shared" si="171"/>
        <v>63070.709365908093</v>
      </c>
      <c r="S393" s="1192">
        <f t="shared" si="172"/>
        <v>39419.193353692557</v>
      </c>
      <c r="T393" s="1192">
        <f t="shared" si="182"/>
        <v>1456994.1270936306</v>
      </c>
      <c r="U393" s="1192">
        <f t="shared" si="187"/>
        <v>2306663.310941061</v>
      </c>
      <c r="V393" s="1189">
        <v>100000</v>
      </c>
      <c r="W393" s="1189">
        <v>62500</v>
      </c>
      <c r="X393" s="1189">
        <v>5.2340200000000001</v>
      </c>
      <c r="Y393" s="1189">
        <v>3</v>
      </c>
      <c r="Z393" s="1189">
        <v>4.75</v>
      </c>
      <c r="AA393" s="1189">
        <v>0.21537899999999999</v>
      </c>
      <c r="AB393" s="1189">
        <v>2.5000000000000001E-2</v>
      </c>
      <c r="AC393" s="1189">
        <v>5.578125</v>
      </c>
      <c r="AD393" s="1189">
        <v>0.25</v>
      </c>
      <c r="AE393" s="1189">
        <v>30</v>
      </c>
      <c r="AF393" s="1193">
        <v>4.859375</v>
      </c>
      <c r="AG393" s="1193">
        <v>4.5</v>
      </c>
      <c r="AH393" s="1189">
        <f t="shared" si="174"/>
        <v>2.3591975000000001</v>
      </c>
      <c r="AI393" s="1189">
        <f t="shared" si="188"/>
        <v>3.14453125</v>
      </c>
      <c r="AJ393" s="1189">
        <f t="shared" si="189"/>
        <v>15.953642164881174</v>
      </c>
      <c r="AK393" s="1189">
        <f t="shared" si="180"/>
        <v>14.569941270936306</v>
      </c>
      <c r="AL393" s="1189">
        <f t="shared" si="175"/>
        <v>0.196629</v>
      </c>
      <c r="AM393" s="1189">
        <f t="shared" si="190"/>
        <v>14.861014125437606</v>
      </c>
      <c r="AN393" s="1189">
        <f t="shared" si="176"/>
        <v>9.375E-2</v>
      </c>
      <c r="AO393" s="1189">
        <f t="shared" si="191"/>
        <v>4.4306489999999998</v>
      </c>
      <c r="AP393" s="1189">
        <f t="shared" si="177"/>
        <v>5.0373910000000004</v>
      </c>
      <c r="AQ393" s="1189">
        <f t="shared" si="178"/>
        <v>8.2689499999999999E-2</v>
      </c>
      <c r="AR393" s="1193">
        <f t="shared" si="179"/>
        <v>7.0986743288804286</v>
      </c>
      <c r="AS393" s="1194">
        <f t="shared" si="168"/>
        <v>3.14453125</v>
      </c>
    </row>
    <row r="394" spans="1:45" ht="11.1" customHeight="1">
      <c r="A394" s="1196" t="s">
        <v>10980</v>
      </c>
      <c r="B394" s="1196" t="s">
        <v>10936</v>
      </c>
      <c r="C394" s="1196" t="s">
        <v>10936</v>
      </c>
      <c r="D394" s="1196" t="s">
        <v>10936</v>
      </c>
      <c r="E394" s="1196" t="s">
        <v>10936</v>
      </c>
      <c r="F394" s="1196" t="s">
        <v>10936</v>
      </c>
      <c r="G394" s="1189">
        <v>7</v>
      </c>
      <c r="H394" s="1189">
        <v>2.5</v>
      </c>
      <c r="I394" s="1190">
        <f t="shared" si="183"/>
        <v>114.1425</v>
      </c>
      <c r="J394" s="1191">
        <f t="shared" si="165"/>
        <v>39419.193353692557</v>
      </c>
      <c r="K394" s="1191">
        <f t="shared" si="166"/>
        <v>57877.139218001241</v>
      </c>
      <c r="L394" s="1191">
        <f t="shared" si="167"/>
        <v>1363728.0951901837</v>
      </c>
      <c r="M394" s="1190">
        <f t="shared" si="184"/>
        <v>2.3981528453394731</v>
      </c>
      <c r="N394" s="1190">
        <f t="shared" si="185"/>
        <v>1.7441960424359331</v>
      </c>
      <c r="O394" s="1190">
        <f t="shared" si="186"/>
        <v>0.25499942140876219</v>
      </c>
      <c r="P394" s="1192">
        <f t="shared" si="181"/>
        <v>57877.139218001241</v>
      </c>
      <c r="Q394" s="1192">
        <f t="shared" si="170"/>
        <v>39843.511536013779</v>
      </c>
      <c r="R394" s="1192">
        <f t="shared" si="171"/>
        <v>63070.709365908093</v>
      </c>
      <c r="S394" s="1192">
        <f t="shared" si="172"/>
        <v>39419.193353692557</v>
      </c>
      <c r="T394" s="1192">
        <f t="shared" si="182"/>
        <v>1363728.0951901837</v>
      </c>
      <c r="U394" s="1192">
        <f t="shared" si="187"/>
        <v>2306663.310941061</v>
      </c>
      <c r="V394" s="1189">
        <v>100000</v>
      </c>
      <c r="W394" s="1189">
        <v>62500</v>
      </c>
      <c r="X394" s="1189">
        <v>5.2340200000000001</v>
      </c>
      <c r="Y394" s="1189">
        <v>3</v>
      </c>
      <c r="Z394" s="1189">
        <v>4.75</v>
      </c>
      <c r="AA394" s="1189">
        <v>0.21537899999999999</v>
      </c>
      <c r="AB394" s="1189">
        <v>2.5000000000000001E-2</v>
      </c>
      <c r="AC394" s="1189">
        <v>5.578125</v>
      </c>
      <c r="AD394" s="1189">
        <v>0.25</v>
      </c>
      <c r="AE394" s="1189">
        <v>30</v>
      </c>
      <c r="AF394" s="1193">
        <v>4.859375</v>
      </c>
      <c r="AG394" s="1193">
        <v>4.5</v>
      </c>
      <c r="AH394" s="1189">
        <f t="shared" si="174"/>
        <v>2.3591975000000001</v>
      </c>
      <c r="AI394" s="1189">
        <f t="shared" si="188"/>
        <v>3.14453125</v>
      </c>
      <c r="AJ394" s="1189">
        <f t="shared" si="189"/>
        <v>15.020981845846704</v>
      </c>
      <c r="AK394" s="1189">
        <f t="shared" si="180"/>
        <v>13.637280951901836</v>
      </c>
      <c r="AL394" s="1189">
        <f t="shared" si="175"/>
        <v>0.196629</v>
      </c>
      <c r="AM394" s="1189">
        <f t="shared" si="190"/>
        <v>14.861014125437606</v>
      </c>
      <c r="AN394" s="1189">
        <f t="shared" si="176"/>
        <v>9.375E-2</v>
      </c>
      <c r="AO394" s="1189">
        <f t="shared" si="191"/>
        <v>4.4306489999999998</v>
      </c>
      <c r="AP394" s="1189">
        <f t="shared" si="177"/>
        <v>5.0373910000000004</v>
      </c>
      <c r="AQ394" s="1189">
        <f t="shared" si="178"/>
        <v>8.2689499999999999E-2</v>
      </c>
      <c r="AR394" s="1193">
        <f t="shared" si="179"/>
        <v>7.0145332865063805</v>
      </c>
      <c r="AS394" s="1194">
        <f t="shared" si="168"/>
        <v>3.14453125</v>
      </c>
    </row>
    <row r="395" spans="1:45" ht="11.1" customHeight="1">
      <c r="A395" s="1196" t="s">
        <v>10980</v>
      </c>
      <c r="B395" s="1196" t="s">
        <v>10936</v>
      </c>
      <c r="C395" s="1196" t="s">
        <v>10936</v>
      </c>
      <c r="D395" s="1196" t="s">
        <v>10936</v>
      </c>
      <c r="E395" s="1196" t="s">
        <v>10936</v>
      </c>
      <c r="F395" s="1196" t="s">
        <v>10936</v>
      </c>
      <c r="G395" s="1189">
        <v>7</v>
      </c>
      <c r="H395" s="1189">
        <v>2.8125</v>
      </c>
      <c r="I395" s="1190">
        <f t="shared" si="183"/>
        <v>109.7098828125</v>
      </c>
      <c r="J395" s="1191">
        <f t="shared" si="165"/>
        <v>36235.15695502302</v>
      </c>
      <c r="K395" s="1191">
        <f t="shared" si="166"/>
        <v>52127.944913173218</v>
      </c>
      <c r="L395" s="1191">
        <f t="shared" si="167"/>
        <v>1233339.728219904</v>
      </c>
      <c r="M395" s="1190">
        <f t="shared" si="184"/>
        <v>2.495129429813987</v>
      </c>
      <c r="N395" s="1190">
        <f t="shared" si="185"/>
        <v>1.6764618211242308</v>
      </c>
      <c r="O395" s="1190">
        <f t="shared" si="186"/>
        <v>0.32273364272046462</v>
      </c>
      <c r="P395" s="1192">
        <f t="shared" si="181"/>
        <v>52127.944913173218</v>
      </c>
      <c r="Q395" s="1192">
        <f t="shared" si="170"/>
        <v>36235.15695502302</v>
      </c>
      <c r="R395" s="1192">
        <f t="shared" si="171"/>
        <v>62811.089917844314</v>
      </c>
      <c r="S395" s="1192">
        <f t="shared" si="172"/>
        <v>39256.931198652695</v>
      </c>
      <c r="T395" s="1192">
        <f t="shared" si="182"/>
        <v>1233339.728219904</v>
      </c>
      <c r="U395" s="1192">
        <f t="shared" si="187"/>
        <v>2306663.310941061</v>
      </c>
      <c r="V395" s="1189">
        <v>100000</v>
      </c>
      <c r="W395" s="1189">
        <v>62500</v>
      </c>
      <c r="X395" s="1189">
        <v>5.2340200000000001</v>
      </c>
      <c r="Y395" s="1189">
        <v>3</v>
      </c>
      <c r="Z395" s="1189">
        <v>4.75</v>
      </c>
      <c r="AA395" s="1189">
        <v>0.21537899999999999</v>
      </c>
      <c r="AB395" s="1189">
        <v>2.5000000000000001E-2</v>
      </c>
      <c r="AC395" s="1189">
        <v>5.578125</v>
      </c>
      <c r="AD395" s="1189">
        <v>0.25</v>
      </c>
      <c r="AE395" s="1189">
        <v>30</v>
      </c>
      <c r="AF395" s="1193">
        <v>4.859375</v>
      </c>
      <c r="AG395" s="1193">
        <v>4.5</v>
      </c>
      <c r="AH395" s="1189">
        <f t="shared" si="174"/>
        <v>2.3591975000000001</v>
      </c>
      <c r="AI395" s="1189">
        <f t="shared" si="188"/>
        <v>3.14453125</v>
      </c>
      <c r="AJ395" s="1189">
        <f t="shared" si="189"/>
        <v>13.71709817614391</v>
      </c>
      <c r="AK395" s="1189">
        <f t="shared" si="180"/>
        <v>12.333397282199041</v>
      </c>
      <c r="AL395" s="1189">
        <f t="shared" si="175"/>
        <v>0.196629</v>
      </c>
      <c r="AM395" s="1189">
        <f t="shared" si="190"/>
        <v>14.861014125437606</v>
      </c>
      <c r="AN395" s="1189">
        <f t="shared" si="176"/>
        <v>9.375E-2</v>
      </c>
      <c r="AO395" s="1189">
        <f t="shared" si="191"/>
        <v>4.4306489999999998</v>
      </c>
      <c r="AP395" s="1189">
        <f t="shared" si="177"/>
        <v>5.0373910000000004</v>
      </c>
      <c r="AQ395" s="1189">
        <f t="shared" si="178"/>
        <v>8.2689499999999999E-2</v>
      </c>
      <c r="AR395" s="1193">
        <f t="shared" si="179"/>
        <v>6.895180996718361</v>
      </c>
      <c r="AS395" s="1194">
        <f t="shared" si="168"/>
        <v>3.1183264991795903</v>
      </c>
    </row>
    <row r="396" spans="1:45" ht="11.1" customHeight="1">
      <c r="A396" s="1196" t="s">
        <v>10980</v>
      </c>
      <c r="B396" s="1196" t="s">
        <v>10936</v>
      </c>
      <c r="C396" s="1196" t="s">
        <v>10936</v>
      </c>
      <c r="D396" s="1196" t="s">
        <v>10936</v>
      </c>
      <c r="E396" s="1196" t="s">
        <v>10936</v>
      </c>
      <c r="F396" s="1196" t="s">
        <v>10936</v>
      </c>
      <c r="G396" s="1189">
        <v>7</v>
      </c>
      <c r="H396" s="1189">
        <v>3</v>
      </c>
      <c r="I396" s="1190">
        <f t="shared" si="183"/>
        <v>106.8</v>
      </c>
      <c r="J396" s="1191">
        <f t="shared" si="165"/>
        <v>33867.555640918217</v>
      </c>
      <c r="K396" s="1191">
        <f t="shared" si="166"/>
        <v>48358.113975122797</v>
      </c>
      <c r="L396" s="1191">
        <f t="shared" si="167"/>
        <v>1147743.6002558854</v>
      </c>
      <c r="M396" s="1190">
        <f t="shared" si="184"/>
        <v>2.5768194227219192</v>
      </c>
      <c r="N396" s="1190">
        <f t="shared" si="185"/>
        <v>1.6319962970160777</v>
      </c>
      <c r="O396" s="1190">
        <f t="shared" si="186"/>
        <v>0.36719916682861747</v>
      </c>
      <c r="P396" s="1192">
        <f t="shared" si="181"/>
        <v>48358.113975122797</v>
      </c>
      <c r="Q396" s="1192">
        <f t="shared" si="170"/>
        <v>33867.555640918217</v>
      </c>
      <c r="R396" s="1192">
        <f t="shared" si="171"/>
        <v>62614.212329617956</v>
      </c>
      <c r="S396" s="1192">
        <f t="shared" si="172"/>
        <v>39133.882706011223</v>
      </c>
      <c r="T396" s="1192">
        <f t="shared" si="182"/>
        <v>1147743.6002558854</v>
      </c>
      <c r="U396" s="1192">
        <f t="shared" si="187"/>
        <v>2306663.310941061</v>
      </c>
      <c r="V396" s="1189">
        <v>100000</v>
      </c>
      <c r="W396" s="1189">
        <v>62500</v>
      </c>
      <c r="X396" s="1189">
        <v>5.2340200000000001</v>
      </c>
      <c r="Y396" s="1189">
        <v>3</v>
      </c>
      <c r="Z396" s="1189">
        <v>4.75</v>
      </c>
      <c r="AA396" s="1189">
        <v>0.21537899999999999</v>
      </c>
      <c r="AB396" s="1189">
        <v>2.5000000000000001E-2</v>
      </c>
      <c r="AC396" s="1189">
        <v>5.578125</v>
      </c>
      <c r="AD396" s="1189">
        <v>0.25</v>
      </c>
      <c r="AE396" s="1189">
        <v>30</v>
      </c>
      <c r="AF396" s="1193">
        <v>4.859375</v>
      </c>
      <c r="AG396" s="1193">
        <v>4.5</v>
      </c>
      <c r="AH396" s="1189">
        <f t="shared" si="174"/>
        <v>2.3591975000000001</v>
      </c>
      <c r="AI396" s="1189">
        <f t="shared" si="188"/>
        <v>3.14453125</v>
      </c>
      <c r="AJ396" s="1189">
        <f t="shared" si="189"/>
        <v>12.861136896503721</v>
      </c>
      <c r="AK396" s="1189">
        <f t="shared" si="180"/>
        <v>11.477436002558854</v>
      </c>
      <c r="AL396" s="1189">
        <f t="shared" si="175"/>
        <v>0.196629</v>
      </c>
      <c r="AM396" s="1189">
        <f t="shared" si="190"/>
        <v>14.861014125437606</v>
      </c>
      <c r="AN396" s="1189">
        <f t="shared" si="176"/>
        <v>9.375E-2</v>
      </c>
      <c r="AO396" s="1189">
        <f t="shared" si="191"/>
        <v>4.4306489999999998</v>
      </c>
      <c r="AP396" s="1189">
        <f t="shared" si="177"/>
        <v>5.0373910000000004</v>
      </c>
      <c r="AQ396" s="1189">
        <f t="shared" si="178"/>
        <v>8.2689499999999999E-2</v>
      </c>
      <c r="AR396" s="1193">
        <f t="shared" si="179"/>
        <v>6.8156934516970473</v>
      </c>
      <c r="AS396" s="1194">
        <f t="shared" si="168"/>
        <v>3.0984546129242618</v>
      </c>
    </row>
    <row r="397" spans="1:45" ht="11.1" customHeight="1">
      <c r="A397" s="1196" t="s">
        <v>10980</v>
      </c>
      <c r="B397" s="1196" t="s">
        <v>10936</v>
      </c>
      <c r="C397" s="1196" t="s">
        <v>10936</v>
      </c>
      <c r="D397" s="1196" t="s">
        <v>10936</v>
      </c>
      <c r="E397" s="1196" t="s">
        <v>10936</v>
      </c>
      <c r="F397" s="1196" t="s">
        <v>10936</v>
      </c>
      <c r="G397" s="1189">
        <v>7</v>
      </c>
      <c r="H397" s="1189">
        <v>3.25</v>
      </c>
      <c r="I397" s="1190">
        <f t="shared" si="183"/>
        <v>102.628125</v>
      </c>
      <c r="J397" s="1191">
        <f t="shared" ref="J397:J460" si="192">MIN(S397,Q397)</f>
        <v>30495.880491621141</v>
      </c>
      <c r="K397" s="1191">
        <f t="shared" ref="K397:K460" si="193">MIN(P397,R397)</f>
        <v>42990.09433147034</v>
      </c>
      <c r="L397" s="1191">
        <f t="shared" ref="L397:L460" si="194">MIN(T397,U397)</f>
        <v>1025025.1372250339</v>
      </c>
      <c r="M397" s="1190">
        <f t="shared" si="184"/>
        <v>2.7247777404739626</v>
      </c>
      <c r="N397" s="1190">
        <f t="shared" si="185"/>
        <v>1.5682464416638873</v>
      </c>
      <c r="O397" s="1190">
        <f t="shared" si="186"/>
        <v>0.43094902218080805</v>
      </c>
      <c r="P397" s="1192">
        <f t="shared" si="181"/>
        <v>42990.09433147034</v>
      </c>
      <c r="Q397" s="1192">
        <f t="shared" si="170"/>
        <v>30495.880491621141</v>
      </c>
      <c r="R397" s="1192">
        <f t="shared" si="171"/>
        <v>62327.876255157338</v>
      </c>
      <c r="S397" s="1192">
        <f t="shared" si="172"/>
        <v>38954.922659473334</v>
      </c>
      <c r="T397" s="1192">
        <f t="shared" si="182"/>
        <v>1025025.1372250339</v>
      </c>
      <c r="U397" s="1192">
        <f t="shared" si="187"/>
        <v>2306663.310941061</v>
      </c>
      <c r="V397" s="1189">
        <v>100000</v>
      </c>
      <c r="W397" s="1189">
        <v>62500</v>
      </c>
      <c r="X397" s="1189">
        <v>5.2340200000000001</v>
      </c>
      <c r="Y397" s="1189">
        <v>3</v>
      </c>
      <c r="Z397" s="1189">
        <v>4.75</v>
      </c>
      <c r="AA397" s="1189">
        <v>0.21537899999999999</v>
      </c>
      <c r="AB397" s="1189">
        <v>2.5000000000000001E-2</v>
      </c>
      <c r="AC397" s="1189">
        <v>5.578125</v>
      </c>
      <c r="AD397" s="1189">
        <v>0.25</v>
      </c>
      <c r="AE397" s="1189">
        <v>30</v>
      </c>
      <c r="AF397" s="1193">
        <v>4.859375</v>
      </c>
      <c r="AG397" s="1193">
        <v>4.5</v>
      </c>
      <c r="AH397" s="1189">
        <f t="shared" si="174"/>
        <v>2.3591975000000001</v>
      </c>
      <c r="AI397" s="1189">
        <f t="shared" si="188"/>
        <v>3.14453125</v>
      </c>
      <c r="AJ397" s="1189">
        <f t="shared" si="189"/>
        <v>11.633952266195209</v>
      </c>
      <c r="AK397" s="1189">
        <f t="shared" si="180"/>
        <v>10.250251372250339</v>
      </c>
      <c r="AL397" s="1189">
        <f t="shared" si="175"/>
        <v>0.196629</v>
      </c>
      <c r="AM397" s="1189">
        <f t="shared" si="190"/>
        <v>14.861014125437606</v>
      </c>
      <c r="AN397" s="1189">
        <f t="shared" si="176"/>
        <v>9.375E-2</v>
      </c>
      <c r="AO397" s="1189">
        <f t="shared" si="191"/>
        <v>4.4306489999999998</v>
      </c>
      <c r="AP397" s="1189">
        <f t="shared" si="177"/>
        <v>5.0373910000000004</v>
      </c>
      <c r="AQ397" s="1189">
        <f t="shared" si="178"/>
        <v>8.2689499999999999E-2</v>
      </c>
      <c r="AR397" s="1193">
        <f t="shared" si="179"/>
        <v>6.7000878522229845</v>
      </c>
      <c r="AS397" s="1194">
        <f t="shared" ref="AS397:AS460" si="195">IF(G397&lt;=AR397,AI397,1/4*(AR397+AC397))</f>
        <v>3.0695532130557464</v>
      </c>
    </row>
    <row r="398" spans="1:45" ht="11.1" customHeight="1">
      <c r="A398" s="1196" t="s">
        <v>10980</v>
      </c>
      <c r="B398" s="1196" t="s">
        <v>10936</v>
      </c>
      <c r="C398" s="1196" t="s">
        <v>10936</v>
      </c>
      <c r="D398" s="1196" t="s">
        <v>10936</v>
      </c>
      <c r="E398" s="1196" t="s">
        <v>10936</v>
      </c>
      <c r="F398" s="1196" t="s">
        <v>10936</v>
      </c>
      <c r="G398" s="1189">
        <v>7.25</v>
      </c>
      <c r="H398" s="1189">
        <v>2.25</v>
      </c>
      <c r="I398" s="1190">
        <f t="shared" si="183"/>
        <v>126.825</v>
      </c>
      <c r="J398" s="1191">
        <f t="shared" si="192"/>
        <v>42481.395932626336</v>
      </c>
      <c r="K398" s="1191">
        <f t="shared" si="193"/>
        <v>62074.998293067794</v>
      </c>
      <c r="L398" s="1191">
        <f t="shared" si="194"/>
        <v>1456994.1270936306</v>
      </c>
      <c r="M398" s="1190">
        <f t="shared" si="184"/>
        <v>2.6717537760670318</v>
      </c>
      <c r="N398" s="1190">
        <f t="shared" si="185"/>
        <v>1.9379956027065923</v>
      </c>
      <c r="O398" s="1190">
        <f t="shared" si="186"/>
        <v>0.20654953134109735</v>
      </c>
      <c r="P398" s="1192">
        <f t="shared" si="181"/>
        <v>62074.998293067794</v>
      </c>
      <c r="Q398" s="1192">
        <f t="shared" ref="Q398:Q461" si="196">(W398*AJ398/12)*((AD398/2/PI())+((AH398*0.08)/COS(AE398*PI()/180))+(AS398*0.08))</f>
        <v>42481.395932626336</v>
      </c>
      <c r="R398" s="1192">
        <f t="shared" ref="R398:R461" si="197">V398*AM398*((AD398/PI())/2+AH398*0.08/COS(AE398*PI()/180)+AS398*0.08)/12</f>
        <v>75235.861917484741</v>
      </c>
      <c r="S398" s="1192">
        <f t="shared" ref="S398:S461" si="198">W398*AM398*((AD398/PI())/2+AH398*0.08/COS(AE398*PI()/180)+AS398*0.08)/12</f>
        <v>47022.413698427961</v>
      </c>
      <c r="T398" s="1192">
        <f t="shared" si="182"/>
        <v>1456994.1270936306</v>
      </c>
      <c r="U398" s="1192">
        <f t="shared" si="187"/>
        <v>2586461.4066514024</v>
      </c>
      <c r="V398" s="1189">
        <v>100000</v>
      </c>
      <c r="W398" s="1189">
        <v>62500</v>
      </c>
      <c r="X398" s="1189">
        <v>5.2340200000000001</v>
      </c>
      <c r="Y398" s="1189">
        <v>3</v>
      </c>
      <c r="Z398" s="1189">
        <v>4.75</v>
      </c>
      <c r="AA398" s="1189">
        <v>0.21537899999999999</v>
      </c>
      <c r="AB398" s="1189">
        <v>2.5000000000000001E-2</v>
      </c>
      <c r="AC398" s="1189">
        <v>5.578125</v>
      </c>
      <c r="AD398" s="1189">
        <v>0.25</v>
      </c>
      <c r="AE398" s="1189">
        <v>30</v>
      </c>
      <c r="AF398" s="1193">
        <v>4.859375</v>
      </c>
      <c r="AG398" s="1193">
        <v>4.5</v>
      </c>
      <c r="AH398" s="1189">
        <f t="shared" ref="AH398:AH461" si="199">(X398+(X398-(Z398-0.625)*Y398/12))/4</f>
        <v>2.3591975000000001</v>
      </c>
      <c r="AI398" s="1189">
        <f t="shared" si="188"/>
        <v>3.20703125</v>
      </c>
      <c r="AJ398" s="1189">
        <f t="shared" si="189"/>
        <v>15.953642164881174</v>
      </c>
      <c r="AK398" s="1189">
        <f t="shared" si="180"/>
        <v>14.569941270936306</v>
      </c>
      <c r="AL398" s="1189">
        <f t="shared" ref="AL398:AL461" si="200">2*((AA398/2)-AB398)+Y398/8/12</f>
        <v>0.196629</v>
      </c>
      <c r="AM398" s="1189">
        <f t="shared" si="190"/>
        <v>17.658995082541015</v>
      </c>
      <c r="AN398" s="1189">
        <f t="shared" ref="AN398:AN461" si="201">Y398*3/8/12</f>
        <v>9.375E-2</v>
      </c>
      <c r="AO398" s="1189">
        <f t="shared" si="191"/>
        <v>4.4306489999999998</v>
      </c>
      <c r="AP398" s="1189">
        <f t="shared" ref="AP398:AP461" si="202">X398-2*AQ398-Y398/8/12</f>
        <v>5.0373910000000004</v>
      </c>
      <c r="AQ398" s="1189">
        <f t="shared" ref="AQ398:AQ461" si="203">AA398/2-AB398</f>
        <v>8.2689499999999999E-2</v>
      </c>
      <c r="AR398" s="1193">
        <f t="shared" ref="AR398:AR461" si="204">SQRT(4/PI()*AJ398+(AC398-AN398)^2)</f>
        <v>7.0986743288804286</v>
      </c>
      <c r="AS398" s="1194">
        <f t="shared" si="195"/>
        <v>3.1691998322201069</v>
      </c>
    </row>
    <row r="399" spans="1:45" ht="11.1" customHeight="1">
      <c r="A399" s="1196" t="s">
        <v>10980</v>
      </c>
      <c r="B399" s="1196" t="s">
        <v>10936</v>
      </c>
      <c r="C399" s="1196" t="s">
        <v>10936</v>
      </c>
      <c r="D399" s="1196" t="s">
        <v>10936</v>
      </c>
      <c r="E399" s="1196" t="s">
        <v>10936</v>
      </c>
      <c r="F399" s="1196" t="s">
        <v>10936</v>
      </c>
      <c r="G399" s="1189">
        <v>7.25</v>
      </c>
      <c r="H399" s="1189">
        <v>2.5</v>
      </c>
      <c r="I399" s="1190">
        <f t="shared" si="183"/>
        <v>123.654375</v>
      </c>
      <c r="J399" s="1191">
        <f t="shared" si="192"/>
        <v>39866.251560260949</v>
      </c>
      <c r="K399" s="1191">
        <f t="shared" si="193"/>
        <v>57910.17163654157</v>
      </c>
      <c r="L399" s="1191">
        <f t="shared" si="194"/>
        <v>1363728.0951901837</v>
      </c>
      <c r="M399" s="1190">
        <f t="shared" si="184"/>
        <v>2.7310934885207043</v>
      </c>
      <c r="N399" s="1190">
        <f t="shared" si="185"/>
        <v>1.8895457126389277</v>
      </c>
      <c r="O399" s="1190">
        <f t="shared" si="186"/>
        <v>0.25499942140876219</v>
      </c>
      <c r="P399" s="1192">
        <f t="shared" si="181"/>
        <v>57910.17163654157</v>
      </c>
      <c r="Q399" s="1192">
        <f t="shared" si="196"/>
        <v>39866.251560260949</v>
      </c>
      <c r="R399" s="1192">
        <f t="shared" si="197"/>
        <v>74988.22087523088</v>
      </c>
      <c r="S399" s="1192">
        <f t="shared" si="198"/>
        <v>46867.638047019303</v>
      </c>
      <c r="T399" s="1192">
        <f t="shared" si="182"/>
        <v>1363728.0951901837</v>
      </c>
      <c r="U399" s="1192">
        <f t="shared" si="187"/>
        <v>2586461.4066514024</v>
      </c>
      <c r="V399" s="1189">
        <v>100000</v>
      </c>
      <c r="W399" s="1189">
        <v>62500</v>
      </c>
      <c r="X399" s="1189">
        <v>5.2340200000000001</v>
      </c>
      <c r="Y399" s="1189">
        <v>3</v>
      </c>
      <c r="Z399" s="1189">
        <v>4.75</v>
      </c>
      <c r="AA399" s="1189">
        <v>0.21537899999999999</v>
      </c>
      <c r="AB399" s="1189">
        <v>2.5000000000000001E-2</v>
      </c>
      <c r="AC399" s="1189">
        <v>5.578125</v>
      </c>
      <c r="AD399" s="1189">
        <v>0.25</v>
      </c>
      <c r="AE399" s="1189">
        <v>30</v>
      </c>
      <c r="AF399" s="1193">
        <v>4.859375</v>
      </c>
      <c r="AG399" s="1193">
        <v>4.5</v>
      </c>
      <c r="AH399" s="1189">
        <f t="shared" si="199"/>
        <v>2.3591975000000001</v>
      </c>
      <c r="AI399" s="1189">
        <f t="shared" si="188"/>
        <v>3.20703125</v>
      </c>
      <c r="AJ399" s="1189">
        <f t="shared" si="189"/>
        <v>15.020981845846704</v>
      </c>
      <c r="AK399" s="1189">
        <f t="shared" si="180"/>
        <v>13.637280951901836</v>
      </c>
      <c r="AL399" s="1189">
        <f t="shared" si="200"/>
        <v>0.196629</v>
      </c>
      <c r="AM399" s="1189">
        <f t="shared" si="190"/>
        <v>17.658995082541015</v>
      </c>
      <c r="AN399" s="1189">
        <f t="shared" si="201"/>
        <v>9.375E-2</v>
      </c>
      <c r="AO399" s="1189">
        <f t="shared" si="191"/>
        <v>4.4306489999999998</v>
      </c>
      <c r="AP399" s="1189">
        <f t="shared" si="202"/>
        <v>5.0373910000000004</v>
      </c>
      <c r="AQ399" s="1189">
        <f t="shared" si="203"/>
        <v>8.2689499999999999E-2</v>
      </c>
      <c r="AR399" s="1193">
        <f t="shared" si="204"/>
        <v>7.0145332865063805</v>
      </c>
      <c r="AS399" s="1194">
        <f t="shared" si="195"/>
        <v>3.1481645716265954</v>
      </c>
    </row>
    <row r="400" spans="1:45" ht="11.1" customHeight="1">
      <c r="A400" s="1196" t="s">
        <v>10980</v>
      </c>
      <c r="B400" s="1196" t="s">
        <v>10936</v>
      </c>
      <c r="C400" s="1196" t="s">
        <v>10936</v>
      </c>
      <c r="D400" s="1196" t="s">
        <v>10936</v>
      </c>
      <c r="E400" s="1196" t="s">
        <v>10936</v>
      </c>
      <c r="F400" s="1196" t="s">
        <v>10936</v>
      </c>
      <c r="G400" s="1189">
        <v>7.25</v>
      </c>
      <c r="H400" s="1189">
        <v>2.8125</v>
      </c>
      <c r="I400" s="1190">
        <f t="shared" si="183"/>
        <v>119.2217578125</v>
      </c>
      <c r="J400" s="1191">
        <f t="shared" si="192"/>
        <v>36235.15695502302</v>
      </c>
      <c r="K400" s="1191">
        <f t="shared" si="193"/>
        <v>52127.944913173218</v>
      </c>
      <c r="L400" s="1191">
        <f t="shared" si="194"/>
        <v>1233339.728219904</v>
      </c>
      <c r="M400" s="1190">
        <f t="shared" si="184"/>
        <v>2.8415335377911384</v>
      </c>
      <c r="N400" s="1190">
        <f t="shared" si="185"/>
        <v>1.821811491327225</v>
      </c>
      <c r="O400" s="1190">
        <f t="shared" si="186"/>
        <v>0.32273364272046462</v>
      </c>
      <c r="P400" s="1192">
        <f t="shared" si="181"/>
        <v>52127.944913173218</v>
      </c>
      <c r="Q400" s="1192">
        <f t="shared" si="196"/>
        <v>36235.15695502302</v>
      </c>
      <c r="R400" s="1192">
        <f t="shared" si="197"/>
        <v>74636.947292154786</v>
      </c>
      <c r="S400" s="1192">
        <f t="shared" si="198"/>
        <v>46648.092057596739</v>
      </c>
      <c r="T400" s="1192">
        <f t="shared" si="182"/>
        <v>1233339.728219904</v>
      </c>
      <c r="U400" s="1192">
        <f t="shared" si="187"/>
        <v>2586461.4066514024</v>
      </c>
      <c r="V400" s="1189">
        <v>100000</v>
      </c>
      <c r="W400" s="1189">
        <v>62500</v>
      </c>
      <c r="X400" s="1189">
        <v>5.2340200000000001</v>
      </c>
      <c r="Y400" s="1189">
        <v>3</v>
      </c>
      <c r="Z400" s="1189">
        <v>4.75</v>
      </c>
      <c r="AA400" s="1189">
        <v>0.21537899999999999</v>
      </c>
      <c r="AB400" s="1189">
        <v>2.5000000000000001E-2</v>
      </c>
      <c r="AC400" s="1189">
        <v>5.578125</v>
      </c>
      <c r="AD400" s="1189">
        <v>0.25</v>
      </c>
      <c r="AE400" s="1189">
        <v>30</v>
      </c>
      <c r="AF400" s="1193">
        <v>4.859375</v>
      </c>
      <c r="AG400" s="1193">
        <v>4.5</v>
      </c>
      <c r="AH400" s="1189">
        <f t="shared" si="199"/>
        <v>2.3591975000000001</v>
      </c>
      <c r="AI400" s="1189">
        <f t="shared" si="188"/>
        <v>3.20703125</v>
      </c>
      <c r="AJ400" s="1189">
        <f t="shared" si="189"/>
        <v>13.71709817614391</v>
      </c>
      <c r="AK400" s="1189">
        <f t="shared" si="180"/>
        <v>12.333397282199041</v>
      </c>
      <c r="AL400" s="1189">
        <f t="shared" si="200"/>
        <v>0.196629</v>
      </c>
      <c r="AM400" s="1189">
        <f t="shared" si="190"/>
        <v>17.658995082541015</v>
      </c>
      <c r="AN400" s="1189">
        <f t="shared" si="201"/>
        <v>9.375E-2</v>
      </c>
      <c r="AO400" s="1189">
        <f t="shared" si="191"/>
        <v>4.4306489999999998</v>
      </c>
      <c r="AP400" s="1189">
        <f t="shared" si="202"/>
        <v>5.0373910000000004</v>
      </c>
      <c r="AQ400" s="1189">
        <f t="shared" si="203"/>
        <v>8.2689499999999999E-2</v>
      </c>
      <c r="AR400" s="1193">
        <f t="shared" si="204"/>
        <v>6.895180996718361</v>
      </c>
      <c r="AS400" s="1194">
        <f t="shared" si="195"/>
        <v>3.1183264991795903</v>
      </c>
    </row>
    <row r="401" spans="1:45" ht="11.1" customHeight="1">
      <c r="A401" s="1196" t="s">
        <v>10980</v>
      </c>
      <c r="B401" s="1196" t="s">
        <v>10936</v>
      </c>
      <c r="C401" s="1196" t="s">
        <v>10936</v>
      </c>
      <c r="D401" s="1196" t="s">
        <v>10936</v>
      </c>
      <c r="E401" s="1196" t="s">
        <v>10936</v>
      </c>
      <c r="F401" s="1196" t="s">
        <v>10936</v>
      </c>
      <c r="G401" s="1189">
        <v>7.25</v>
      </c>
      <c r="H401" s="1189">
        <v>3</v>
      </c>
      <c r="I401" s="1190">
        <f t="shared" si="183"/>
        <v>116.311875</v>
      </c>
      <c r="J401" s="1191">
        <f t="shared" si="192"/>
        <v>33867.555640918217</v>
      </c>
      <c r="K401" s="1191">
        <f t="shared" si="193"/>
        <v>48358.113975122797</v>
      </c>
      <c r="L401" s="1191">
        <f t="shared" si="194"/>
        <v>1147743.6002558854</v>
      </c>
      <c r="M401" s="1190">
        <f t="shared" si="184"/>
        <v>2.9345647255829133</v>
      </c>
      <c r="N401" s="1190">
        <f t="shared" si="185"/>
        <v>1.7773459672190723</v>
      </c>
      <c r="O401" s="1190">
        <f t="shared" si="186"/>
        <v>0.36719916682861747</v>
      </c>
      <c r="P401" s="1192">
        <f t="shared" si="181"/>
        <v>48358.113975122797</v>
      </c>
      <c r="Q401" s="1192">
        <f t="shared" si="196"/>
        <v>33867.555640918217</v>
      </c>
      <c r="R401" s="1192">
        <f t="shared" si="197"/>
        <v>74403.002264379</v>
      </c>
      <c r="S401" s="1192">
        <f t="shared" si="198"/>
        <v>46501.876415236875</v>
      </c>
      <c r="T401" s="1192">
        <f t="shared" si="182"/>
        <v>1147743.6002558854</v>
      </c>
      <c r="U401" s="1192">
        <f t="shared" si="187"/>
        <v>2586461.4066514024</v>
      </c>
      <c r="V401" s="1189">
        <v>100000</v>
      </c>
      <c r="W401" s="1189">
        <v>62500</v>
      </c>
      <c r="X401" s="1189">
        <v>5.2340200000000001</v>
      </c>
      <c r="Y401" s="1189">
        <v>3</v>
      </c>
      <c r="Z401" s="1189">
        <v>4.75</v>
      </c>
      <c r="AA401" s="1189">
        <v>0.21537899999999999</v>
      </c>
      <c r="AB401" s="1189">
        <v>2.5000000000000001E-2</v>
      </c>
      <c r="AC401" s="1189">
        <v>5.578125</v>
      </c>
      <c r="AD401" s="1189">
        <v>0.25</v>
      </c>
      <c r="AE401" s="1189">
        <v>30</v>
      </c>
      <c r="AF401" s="1193">
        <v>4.859375</v>
      </c>
      <c r="AG401" s="1193">
        <v>4.5</v>
      </c>
      <c r="AH401" s="1189">
        <f t="shared" si="199"/>
        <v>2.3591975000000001</v>
      </c>
      <c r="AI401" s="1189">
        <f t="shared" si="188"/>
        <v>3.20703125</v>
      </c>
      <c r="AJ401" s="1189">
        <f t="shared" si="189"/>
        <v>12.861136896503721</v>
      </c>
      <c r="AK401" s="1189">
        <f t="shared" si="180"/>
        <v>11.477436002558854</v>
      </c>
      <c r="AL401" s="1189">
        <f t="shared" si="200"/>
        <v>0.196629</v>
      </c>
      <c r="AM401" s="1189">
        <f t="shared" si="190"/>
        <v>17.658995082541015</v>
      </c>
      <c r="AN401" s="1189">
        <f t="shared" si="201"/>
        <v>9.375E-2</v>
      </c>
      <c r="AO401" s="1189">
        <f t="shared" si="191"/>
        <v>4.4306489999999998</v>
      </c>
      <c r="AP401" s="1189">
        <f t="shared" si="202"/>
        <v>5.0373910000000004</v>
      </c>
      <c r="AQ401" s="1189">
        <f t="shared" si="203"/>
        <v>8.2689499999999999E-2</v>
      </c>
      <c r="AR401" s="1193">
        <f t="shared" si="204"/>
        <v>6.8156934516970473</v>
      </c>
      <c r="AS401" s="1194">
        <f t="shared" si="195"/>
        <v>3.0984546129242618</v>
      </c>
    </row>
    <row r="402" spans="1:45" ht="11.1" customHeight="1">
      <c r="A402" s="1196" t="s">
        <v>10980</v>
      </c>
      <c r="B402" s="1196" t="s">
        <v>10936</v>
      </c>
      <c r="C402" s="1196" t="s">
        <v>10936</v>
      </c>
      <c r="D402" s="1196" t="s">
        <v>10936</v>
      </c>
      <c r="E402" s="1196" t="s">
        <v>10936</v>
      </c>
      <c r="F402" s="1196" t="s">
        <v>10936</v>
      </c>
      <c r="G402" s="1189">
        <v>7.25</v>
      </c>
      <c r="H402" s="1189">
        <v>3.25</v>
      </c>
      <c r="I402" s="1190">
        <f t="shared" si="183"/>
        <v>112.14</v>
      </c>
      <c r="J402" s="1191">
        <f t="shared" si="192"/>
        <v>30495.880491621141</v>
      </c>
      <c r="K402" s="1191">
        <f t="shared" si="193"/>
        <v>42990.09433147034</v>
      </c>
      <c r="L402" s="1191">
        <f t="shared" si="194"/>
        <v>1025025.1372250339</v>
      </c>
      <c r="M402" s="1190">
        <f t="shared" si="184"/>
        <v>3.1030644102341149</v>
      </c>
      <c r="N402" s="1190">
        <f t="shared" si="185"/>
        <v>1.7135961118668819</v>
      </c>
      <c r="O402" s="1190">
        <f t="shared" si="186"/>
        <v>0.43094902218080805</v>
      </c>
      <c r="P402" s="1192">
        <f t="shared" si="181"/>
        <v>42990.09433147034</v>
      </c>
      <c r="Q402" s="1192">
        <f t="shared" si="196"/>
        <v>30495.880491621141</v>
      </c>
      <c r="R402" s="1192">
        <f t="shared" si="197"/>
        <v>74062.755812274554</v>
      </c>
      <c r="S402" s="1192">
        <f t="shared" si="198"/>
        <v>46289.2223826716</v>
      </c>
      <c r="T402" s="1192">
        <f t="shared" si="182"/>
        <v>1025025.1372250339</v>
      </c>
      <c r="U402" s="1192">
        <f t="shared" si="187"/>
        <v>2586461.4066514024</v>
      </c>
      <c r="V402" s="1189">
        <v>100000</v>
      </c>
      <c r="W402" s="1189">
        <v>62500</v>
      </c>
      <c r="X402" s="1189">
        <v>5.2340200000000001</v>
      </c>
      <c r="Y402" s="1189">
        <v>3</v>
      </c>
      <c r="Z402" s="1189">
        <v>4.75</v>
      </c>
      <c r="AA402" s="1189">
        <v>0.21537899999999999</v>
      </c>
      <c r="AB402" s="1189">
        <v>2.5000000000000001E-2</v>
      </c>
      <c r="AC402" s="1189">
        <v>5.578125</v>
      </c>
      <c r="AD402" s="1189">
        <v>0.25</v>
      </c>
      <c r="AE402" s="1189">
        <v>30</v>
      </c>
      <c r="AF402" s="1193">
        <v>4.859375</v>
      </c>
      <c r="AG402" s="1193">
        <v>4.5</v>
      </c>
      <c r="AH402" s="1189">
        <f t="shared" si="199"/>
        <v>2.3591975000000001</v>
      </c>
      <c r="AI402" s="1189">
        <f t="shared" si="188"/>
        <v>3.20703125</v>
      </c>
      <c r="AJ402" s="1189">
        <f t="shared" si="189"/>
        <v>11.633952266195209</v>
      </c>
      <c r="AK402" s="1189">
        <f t="shared" si="180"/>
        <v>10.250251372250339</v>
      </c>
      <c r="AL402" s="1189">
        <f t="shared" si="200"/>
        <v>0.196629</v>
      </c>
      <c r="AM402" s="1189">
        <f t="shared" si="190"/>
        <v>17.658995082541015</v>
      </c>
      <c r="AN402" s="1189">
        <f t="shared" si="201"/>
        <v>9.375E-2</v>
      </c>
      <c r="AO402" s="1189">
        <f t="shared" si="191"/>
        <v>4.4306489999999998</v>
      </c>
      <c r="AP402" s="1189">
        <f t="shared" si="202"/>
        <v>5.0373910000000004</v>
      </c>
      <c r="AQ402" s="1189">
        <f t="shared" si="203"/>
        <v>8.2689499999999999E-2</v>
      </c>
      <c r="AR402" s="1193">
        <f t="shared" si="204"/>
        <v>6.7000878522229845</v>
      </c>
      <c r="AS402" s="1194">
        <f t="shared" si="195"/>
        <v>3.0695532130557464</v>
      </c>
    </row>
    <row r="403" spans="1:45" ht="11.1" customHeight="1">
      <c r="A403" s="1196" t="s">
        <v>10980</v>
      </c>
      <c r="B403" s="1196" t="s">
        <v>10936</v>
      </c>
      <c r="C403" s="1196" t="s">
        <v>10936</v>
      </c>
      <c r="D403" s="1196" t="s">
        <v>10936</v>
      </c>
      <c r="E403" s="1196" t="s">
        <v>10936</v>
      </c>
      <c r="F403" s="1196" t="s">
        <v>10936</v>
      </c>
      <c r="G403" s="1189">
        <v>7.5</v>
      </c>
      <c r="H403" s="1189">
        <v>2.25</v>
      </c>
      <c r="I403" s="1190">
        <f t="shared" si="183"/>
        <v>136.670625</v>
      </c>
      <c r="J403" s="1191">
        <f t="shared" si="192"/>
        <v>42481.395932626336</v>
      </c>
      <c r="K403" s="1191">
        <f t="shared" si="193"/>
        <v>62074.998293067794</v>
      </c>
      <c r="L403" s="1191">
        <f t="shared" si="194"/>
        <v>1456994.1270936306</v>
      </c>
      <c r="M403" s="1190">
        <f t="shared" si="184"/>
        <v>3.0185802688277694</v>
      </c>
      <c r="N403" s="1190">
        <f t="shared" si="185"/>
        <v>2.0884452613377622</v>
      </c>
      <c r="O403" s="1190">
        <f t="shared" si="186"/>
        <v>0.20654953134109735</v>
      </c>
      <c r="P403" s="1192">
        <f t="shared" si="181"/>
        <v>62074.998293067794</v>
      </c>
      <c r="Q403" s="1192">
        <f t="shared" si="196"/>
        <v>42481.395932626336</v>
      </c>
      <c r="R403" s="1192">
        <f t="shared" si="197"/>
        <v>87574.886385715261</v>
      </c>
      <c r="S403" s="1192">
        <f t="shared" si="198"/>
        <v>54734.303991072025</v>
      </c>
      <c r="T403" s="1192">
        <f t="shared" si="182"/>
        <v>1456994.1270936306</v>
      </c>
      <c r="U403" s="1192">
        <f t="shared" si="187"/>
        <v>2876076.979404211</v>
      </c>
      <c r="V403" s="1189">
        <v>100000</v>
      </c>
      <c r="W403" s="1189">
        <v>62500</v>
      </c>
      <c r="X403" s="1189">
        <v>5.2340200000000001</v>
      </c>
      <c r="Y403" s="1189">
        <v>3</v>
      </c>
      <c r="Z403" s="1189">
        <v>4.75</v>
      </c>
      <c r="AA403" s="1189">
        <v>0.21537899999999999</v>
      </c>
      <c r="AB403" s="1189">
        <v>2.5000000000000001E-2</v>
      </c>
      <c r="AC403" s="1189">
        <v>5.578125</v>
      </c>
      <c r="AD403" s="1189">
        <v>0.25</v>
      </c>
      <c r="AE403" s="1189">
        <v>30</v>
      </c>
      <c r="AF403" s="1193">
        <v>4.859375</v>
      </c>
      <c r="AG403" s="1193">
        <v>4.5</v>
      </c>
      <c r="AH403" s="1189">
        <f t="shared" si="199"/>
        <v>2.3591975000000001</v>
      </c>
      <c r="AI403" s="1189">
        <f t="shared" si="188"/>
        <v>3.26953125</v>
      </c>
      <c r="AJ403" s="1189">
        <f t="shared" si="189"/>
        <v>15.953642164881174</v>
      </c>
      <c r="AK403" s="1189">
        <f t="shared" si="180"/>
        <v>14.569941270936306</v>
      </c>
      <c r="AL403" s="1189">
        <f t="shared" si="200"/>
        <v>0.196629</v>
      </c>
      <c r="AM403" s="1189">
        <f t="shared" si="190"/>
        <v>20.555150810069104</v>
      </c>
      <c r="AN403" s="1189">
        <f t="shared" si="201"/>
        <v>9.375E-2</v>
      </c>
      <c r="AO403" s="1189">
        <f t="shared" si="191"/>
        <v>4.4306489999999998</v>
      </c>
      <c r="AP403" s="1189">
        <f t="shared" si="202"/>
        <v>5.0373910000000004</v>
      </c>
      <c r="AQ403" s="1189">
        <f t="shared" si="203"/>
        <v>8.2689499999999999E-2</v>
      </c>
      <c r="AR403" s="1193">
        <f t="shared" si="204"/>
        <v>7.0986743288804286</v>
      </c>
      <c r="AS403" s="1194">
        <f t="shared" si="195"/>
        <v>3.1691998322201069</v>
      </c>
    </row>
    <row r="404" spans="1:45" ht="11.1" customHeight="1">
      <c r="A404" s="1196" t="s">
        <v>10980</v>
      </c>
      <c r="B404" s="1196" t="s">
        <v>10936</v>
      </c>
      <c r="C404" s="1196" t="s">
        <v>10936</v>
      </c>
      <c r="D404" s="1196" t="s">
        <v>10936</v>
      </c>
      <c r="E404" s="1196" t="s">
        <v>10936</v>
      </c>
      <c r="F404" s="1196" t="s">
        <v>10936</v>
      </c>
      <c r="G404" s="1189">
        <v>7.5</v>
      </c>
      <c r="H404" s="1189">
        <v>2.5</v>
      </c>
      <c r="I404" s="1190">
        <f t="shared" si="183"/>
        <v>133.5</v>
      </c>
      <c r="J404" s="1191">
        <f t="shared" si="192"/>
        <v>39866.251560260949</v>
      </c>
      <c r="K404" s="1191">
        <f t="shared" si="193"/>
        <v>57910.17163654157</v>
      </c>
      <c r="L404" s="1191">
        <f t="shared" si="194"/>
        <v>1363728.0951901837</v>
      </c>
      <c r="M404" s="1190">
        <f t="shared" si="184"/>
        <v>3.0856230056155307</v>
      </c>
      <c r="N404" s="1190">
        <f t="shared" si="185"/>
        <v>2.0399953712700976</v>
      </c>
      <c r="O404" s="1190">
        <f t="shared" si="186"/>
        <v>0.25499942140876219</v>
      </c>
      <c r="P404" s="1192">
        <f t="shared" si="181"/>
        <v>57910.17163654157</v>
      </c>
      <c r="Q404" s="1192">
        <f t="shared" si="196"/>
        <v>39866.251560260949</v>
      </c>
      <c r="R404" s="1192">
        <f t="shared" si="197"/>
        <v>87286.631083162763</v>
      </c>
      <c r="S404" s="1192">
        <f t="shared" si="198"/>
        <v>54554.144426976716</v>
      </c>
      <c r="T404" s="1192">
        <f t="shared" si="182"/>
        <v>1363728.0951901837</v>
      </c>
      <c r="U404" s="1192">
        <f t="shared" si="187"/>
        <v>2876076.979404211</v>
      </c>
      <c r="V404" s="1189">
        <v>100000</v>
      </c>
      <c r="W404" s="1189">
        <v>62500</v>
      </c>
      <c r="X404" s="1189">
        <v>5.2340200000000001</v>
      </c>
      <c r="Y404" s="1189">
        <v>3</v>
      </c>
      <c r="Z404" s="1189">
        <v>4.75</v>
      </c>
      <c r="AA404" s="1189">
        <v>0.21537899999999999</v>
      </c>
      <c r="AB404" s="1189">
        <v>2.5000000000000001E-2</v>
      </c>
      <c r="AC404" s="1189">
        <v>5.578125</v>
      </c>
      <c r="AD404" s="1189">
        <v>0.25</v>
      </c>
      <c r="AE404" s="1189">
        <v>30</v>
      </c>
      <c r="AF404" s="1193">
        <v>4.859375</v>
      </c>
      <c r="AG404" s="1193">
        <v>4.5</v>
      </c>
      <c r="AH404" s="1189">
        <f t="shared" si="199"/>
        <v>2.3591975000000001</v>
      </c>
      <c r="AI404" s="1189">
        <f t="shared" si="188"/>
        <v>3.26953125</v>
      </c>
      <c r="AJ404" s="1189">
        <f t="shared" si="189"/>
        <v>15.020981845846704</v>
      </c>
      <c r="AK404" s="1189">
        <f t="shared" si="180"/>
        <v>13.637280951901836</v>
      </c>
      <c r="AL404" s="1189">
        <f t="shared" si="200"/>
        <v>0.196629</v>
      </c>
      <c r="AM404" s="1189">
        <f t="shared" si="190"/>
        <v>20.555150810069104</v>
      </c>
      <c r="AN404" s="1189">
        <f t="shared" si="201"/>
        <v>9.375E-2</v>
      </c>
      <c r="AO404" s="1189">
        <f t="shared" si="191"/>
        <v>4.4306489999999998</v>
      </c>
      <c r="AP404" s="1189">
        <f t="shared" si="202"/>
        <v>5.0373910000000004</v>
      </c>
      <c r="AQ404" s="1189">
        <f t="shared" si="203"/>
        <v>8.2689499999999999E-2</v>
      </c>
      <c r="AR404" s="1193">
        <f t="shared" si="204"/>
        <v>7.0145332865063805</v>
      </c>
      <c r="AS404" s="1194">
        <f t="shared" si="195"/>
        <v>3.1481645716265954</v>
      </c>
    </row>
    <row r="405" spans="1:45" ht="11.1" customHeight="1">
      <c r="A405" s="1196" t="s">
        <v>10980</v>
      </c>
      <c r="B405" s="1196" t="s">
        <v>10936</v>
      </c>
      <c r="C405" s="1196" t="s">
        <v>10936</v>
      </c>
      <c r="D405" s="1196" t="s">
        <v>10936</v>
      </c>
      <c r="E405" s="1196" t="s">
        <v>10936</v>
      </c>
      <c r="F405" s="1196" t="s">
        <v>10936</v>
      </c>
      <c r="G405" s="1189">
        <v>7.5</v>
      </c>
      <c r="H405" s="1189">
        <v>2.8125</v>
      </c>
      <c r="I405" s="1190">
        <f t="shared" si="183"/>
        <v>129.0673828125</v>
      </c>
      <c r="J405" s="1191">
        <f t="shared" si="192"/>
        <v>36235.15695502302</v>
      </c>
      <c r="K405" s="1191">
        <f t="shared" si="193"/>
        <v>52127.944913173218</v>
      </c>
      <c r="L405" s="1191">
        <f t="shared" si="194"/>
        <v>1233339.728219904</v>
      </c>
      <c r="M405" s="1190">
        <f t="shared" si="184"/>
        <v>3.2103995312828175</v>
      </c>
      <c r="N405" s="1190">
        <f t="shared" si="185"/>
        <v>1.9722611499583946</v>
      </c>
      <c r="O405" s="1190">
        <f t="shared" si="186"/>
        <v>0.32273364272046462</v>
      </c>
      <c r="P405" s="1192">
        <f t="shared" si="181"/>
        <v>52127.944913173218</v>
      </c>
      <c r="Q405" s="1192">
        <f t="shared" si="196"/>
        <v>36235.15695502302</v>
      </c>
      <c r="R405" s="1192">
        <f t="shared" si="197"/>
        <v>86877.747030476137</v>
      </c>
      <c r="S405" s="1192">
        <f t="shared" si="198"/>
        <v>54298.591894047575</v>
      </c>
      <c r="T405" s="1192">
        <f t="shared" si="182"/>
        <v>1233339.728219904</v>
      </c>
      <c r="U405" s="1192">
        <f t="shared" si="187"/>
        <v>2876076.979404211</v>
      </c>
      <c r="V405" s="1189">
        <v>100000</v>
      </c>
      <c r="W405" s="1189">
        <v>62500</v>
      </c>
      <c r="X405" s="1189">
        <v>5.2340200000000001</v>
      </c>
      <c r="Y405" s="1189">
        <v>3</v>
      </c>
      <c r="Z405" s="1189">
        <v>4.75</v>
      </c>
      <c r="AA405" s="1189">
        <v>0.21537899999999999</v>
      </c>
      <c r="AB405" s="1189">
        <v>2.5000000000000001E-2</v>
      </c>
      <c r="AC405" s="1189">
        <v>5.578125</v>
      </c>
      <c r="AD405" s="1189">
        <v>0.25</v>
      </c>
      <c r="AE405" s="1189">
        <v>30</v>
      </c>
      <c r="AF405" s="1193">
        <v>4.859375</v>
      </c>
      <c r="AG405" s="1193">
        <v>4.5</v>
      </c>
      <c r="AH405" s="1189">
        <f t="shared" si="199"/>
        <v>2.3591975000000001</v>
      </c>
      <c r="AI405" s="1189">
        <f t="shared" si="188"/>
        <v>3.26953125</v>
      </c>
      <c r="AJ405" s="1189">
        <f t="shared" si="189"/>
        <v>13.71709817614391</v>
      </c>
      <c r="AK405" s="1189">
        <f t="shared" si="180"/>
        <v>12.333397282199041</v>
      </c>
      <c r="AL405" s="1189">
        <f t="shared" si="200"/>
        <v>0.196629</v>
      </c>
      <c r="AM405" s="1189">
        <f t="shared" si="190"/>
        <v>20.555150810069104</v>
      </c>
      <c r="AN405" s="1189">
        <f t="shared" si="201"/>
        <v>9.375E-2</v>
      </c>
      <c r="AO405" s="1189">
        <f t="shared" si="191"/>
        <v>4.4306489999999998</v>
      </c>
      <c r="AP405" s="1189">
        <f t="shared" si="202"/>
        <v>5.0373910000000004</v>
      </c>
      <c r="AQ405" s="1189">
        <f t="shared" si="203"/>
        <v>8.2689499999999999E-2</v>
      </c>
      <c r="AR405" s="1193">
        <f t="shared" si="204"/>
        <v>6.895180996718361</v>
      </c>
      <c r="AS405" s="1194">
        <f t="shared" si="195"/>
        <v>3.1183264991795903</v>
      </c>
    </row>
    <row r="406" spans="1:45" ht="11.1" customHeight="1">
      <c r="A406" s="1196" t="s">
        <v>10980</v>
      </c>
      <c r="B406" s="1196" t="s">
        <v>10936</v>
      </c>
      <c r="C406" s="1196" t="s">
        <v>10936</v>
      </c>
      <c r="D406" s="1196" t="s">
        <v>10936</v>
      </c>
      <c r="E406" s="1196" t="s">
        <v>10936</v>
      </c>
      <c r="F406" s="1196" t="s">
        <v>10936</v>
      </c>
      <c r="G406" s="1189">
        <v>7.5</v>
      </c>
      <c r="H406" s="1189">
        <v>3</v>
      </c>
      <c r="I406" s="1190">
        <f t="shared" si="183"/>
        <v>126.1575</v>
      </c>
      <c r="J406" s="1191">
        <f t="shared" si="192"/>
        <v>33867.555640918217</v>
      </c>
      <c r="K406" s="1191">
        <f t="shared" si="193"/>
        <v>48358.113975122797</v>
      </c>
      <c r="L406" s="1191">
        <f t="shared" si="194"/>
        <v>1147743.6002558854</v>
      </c>
      <c r="M406" s="1190">
        <f t="shared" si="184"/>
        <v>3.3155073111873148</v>
      </c>
      <c r="N406" s="1190">
        <f t="shared" si="185"/>
        <v>1.927795625850242</v>
      </c>
      <c r="O406" s="1190">
        <f t="shared" si="186"/>
        <v>0.36719916682861747</v>
      </c>
      <c r="P406" s="1192">
        <f t="shared" si="181"/>
        <v>48358.113975122797</v>
      </c>
      <c r="Q406" s="1192">
        <f t="shared" si="196"/>
        <v>33867.555640918217</v>
      </c>
      <c r="R406" s="1192">
        <f t="shared" si="197"/>
        <v>86605.433951236904</v>
      </c>
      <c r="S406" s="1192">
        <f t="shared" si="198"/>
        <v>54128.396219523071</v>
      </c>
      <c r="T406" s="1192">
        <f t="shared" si="182"/>
        <v>1147743.6002558854</v>
      </c>
      <c r="U406" s="1192">
        <f t="shared" si="187"/>
        <v>2876076.979404211</v>
      </c>
      <c r="V406" s="1189">
        <v>100000</v>
      </c>
      <c r="W406" s="1189">
        <v>62500</v>
      </c>
      <c r="X406" s="1189">
        <v>5.2340200000000001</v>
      </c>
      <c r="Y406" s="1189">
        <v>3</v>
      </c>
      <c r="Z406" s="1189">
        <v>4.75</v>
      </c>
      <c r="AA406" s="1189">
        <v>0.21537899999999999</v>
      </c>
      <c r="AB406" s="1189">
        <v>2.5000000000000001E-2</v>
      </c>
      <c r="AC406" s="1189">
        <v>5.578125</v>
      </c>
      <c r="AD406" s="1189">
        <v>0.25</v>
      </c>
      <c r="AE406" s="1189">
        <v>30</v>
      </c>
      <c r="AF406" s="1193">
        <v>4.859375</v>
      </c>
      <c r="AG406" s="1193">
        <v>4.5</v>
      </c>
      <c r="AH406" s="1189">
        <f t="shared" si="199"/>
        <v>2.3591975000000001</v>
      </c>
      <c r="AI406" s="1189">
        <f t="shared" si="188"/>
        <v>3.26953125</v>
      </c>
      <c r="AJ406" s="1189">
        <f t="shared" si="189"/>
        <v>12.861136896503721</v>
      </c>
      <c r="AK406" s="1189">
        <f t="shared" si="180"/>
        <v>11.477436002558854</v>
      </c>
      <c r="AL406" s="1189">
        <f t="shared" si="200"/>
        <v>0.196629</v>
      </c>
      <c r="AM406" s="1189">
        <f t="shared" si="190"/>
        <v>20.555150810069104</v>
      </c>
      <c r="AN406" s="1189">
        <f t="shared" si="201"/>
        <v>9.375E-2</v>
      </c>
      <c r="AO406" s="1189">
        <f t="shared" si="191"/>
        <v>4.4306489999999998</v>
      </c>
      <c r="AP406" s="1189">
        <f t="shared" si="202"/>
        <v>5.0373910000000004</v>
      </c>
      <c r="AQ406" s="1189">
        <f t="shared" si="203"/>
        <v>8.2689499999999999E-2</v>
      </c>
      <c r="AR406" s="1193">
        <f t="shared" si="204"/>
        <v>6.8156934516970473</v>
      </c>
      <c r="AS406" s="1194">
        <f t="shared" si="195"/>
        <v>3.0984546129242618</v>
      </c>
    </row>
    <row r="407" spans="1:45" ht="11.1" customHeight="1">
      <c r="A407" s="1196" t="s">
        <v>10980</v>
      </c>
      <c r="B407" s="1196" t="s">
        <v>10936</v>
      </c>
      <c r="C407" s="1196" t="s">
        <v>10936</v>
      </c>
      <c r="D407" s="1196" t="s">
        <v>10936</v>
      </c>
      <c r="E407" s="1196" t="s">
        <v>10936</v>
      </c>
      <c r="F407" s="1196" t="s">
        <v>10936</v>
      </c>
      <c r="G407" s="1189">
        <v>7.5</v>
      </c>
      <c r="H407" s="1189">
        <v>3.25</v>
      </c>
      <c r="I407" s="1190">
        <f t="shared" si="183"/>
        <v>121.985625</v>
      </c>
      <c r="J407" s="1191">
        <f t="shared" si="192"/>
        <v>30495.880491621141</v>
      </c>
      <c r="K407" s="1191">
        <f t="shared" si="193"/>
        <v>42990.09433147034</v>
      </c>
      <c r="L407" s="1191">
        <f t="shared" si="194"/>
        <v>1025025.1372250339</v>
      </c>
      <c r="M407" s="1190">
        <f t="shared" si="184"/>
        <v>3.5058803268252112</v>
      </c>
      <c r="N407" s="1190">
        <f t="shared" si="185"/>
        <v>1.8640457704980513</v>
      </c>
      <c r="O407" s="1190">
        <f t="shared" si="186"/>
        <v>0.43094902218080805</v>
      </c>
      <c r="P407" s="1192">
        <f t="shared" si="181"/>
        <v>42990.09433147034</v>
      </c>
      <c r="Q407" s="1192">
        <f t="shared" si="196"/>
        <v>30495.880491621141</v>
      </c>
      <c r="R407" s="1192">
        <f t="shared" si="197"/>
        <v>86209.385529290608</v>
      </c>
      <c r="S407" s="1192">
        <f t="shared" si="198"/>
        <v>53880.865955806628</v>
      </c>
      <c r="T407" s="1192">
        <f t="shared" si="182"/>
        <v>1025025.1372250339</v>
      </c>
      <c r="U407" s="1192">
        <f t="shared" si="187"/>
        <v>2876076.979404211</v>
      </c>
      <c r="V407" s="1189">
        <v>100000</v>
      </c>
      <c r="W407" s="1189">
        <v>62500</v>
      </c>
      <c r="X407" s="1189">
        <v>5.2340200000000001</v>
      </c>
      <c r="Y407" s="1189">
        <v>3</v>
      </c>
      <c r="Z407" s="1189">
        <v>4.75</v>
      </c>
      <c r="AA407" s="1189">
        <v>0.21537899999999999</v>
      </c>
      <c r="AB407" s="1189">
        <v>2.5000000000000001E-2</v>
      </c>
      <c r="AC407" s="1189">
        <v>5.578125</v>
      </c>
      <c r="AD407" s="1189">
        <v>0.25</v>
      </c>
      <c r="AE407" s="1189">
        <v>30</v>
      </c>
      <c r="AF407" s="1193">
        <v>4.859375</v>
      </c>
      <c r="AG407" s="1193">
        <v>4.5</v>
      </c>
      <c r="AH407" s="1189">
        <f t="shared" si="199"/>
        <v>2.3591975000000001</v>
      </c>
      <c r="AI407" s="1189">
        <f t="shared" si="188"/>
        <v>3.26953125</v>
      </c>
      <c r="AJ407" s="1189">
        <f t="shared" si="189"/>
        <v>11.633952266195209</v>
      </c>
      <c r="AK407" s="1189">
        <f t="shared" si="180"/>
        <v>10.250251372250339</v>
      </c>
      <c r="AL407" s="1189">
        <f t="shared" si="200"/>
        <v>0.196629</v>
      </c>
      <c r="AM407" s="1189">
        <f t="shared" si="190"/>
        <v>20.555150810069104</v>
      </c>
      <c r="AN407" s="1189">
        <f t="shared" si="201"/>
        <v>9.375E-2</v>
      </c>
      <c r="AO407" s="1189">
        <f t="shared" si="191"/>
        <v>4.4306489999999998</v>
      </c>
      <c r="AP407" s="1189">
        <f t="shared" si="202"/>
        <v>5.0373910000000004</v>
      </c>
      <c r="AQ407" s="1189">
        <f t="shared" si="203"/>
        <v>8.2689499999999999E-2</v>
      </c>
      <c r="AR407" s="1193">
        <f t="shared" si="204"/>
        <v>6.7000878522229845</v>
      </c>
      <c r="AS407" s="1194">
        <f t="shared" si="195"/>
        <v>3.0695532130557464</v>
      </c>
    </row>
    <row r="408" spans="1:45" ht="11.1" customHeight="1">
      <c r="A408" s="1196" t="s">
        <v>10981</v>
      </c>
      <c r="B408" s="1196" t="s">
        <v>10936</v>
      </c>
      <c r="C408" s="1196" t="s">
        <v>10936</v>
      </c>
      <c r="D408" s="1196" t="s">
        <v>10936</v>
      </c>
      <c r="E408" s="1196" t="s">
        <v>10936</v>
      </c>
      <c r="F408" s="1196" t="s">
        <v>10936</v>
      </c>
      <c r="G408" s="1189">
        <v>7.5</v>
      </c>
      <c r="H408" s="1189">
        <v>2.5</v>
      </c>
      <c r="I408" s="1190">
        <f t="shared" si="183"/>
        <v>133.5</v>
      </c>
      <c r="J408" s="1191">
        <f t="shared" si="192"/>
        <v>46399.237493038469</v>
      </c>
      <c r="K408" s="1191">
        <f t="shared" si="193"/>
        <v>74238.779988861555</v>
      </c>
      <c r="L408" s="1191">
        <f t="shared" si="194"/>
        <v>1817939.8064831218</v>
      </c>
      <c r="M408" s="1190">
        <f t="shared" si="184"/>
        <v>1.9388905715287437</v>
      </c>
      <c r="N408" s="1190">
        <f t="shared" si="185"/>
        <v>2.0399953712700976</v>
      </c>
      <c r="O408" s="1190">
        <f t="shared" si="186"/>
        <v>0.25499942140876219</v>
      </c>
      <c r="P408" s="1192">
        <f t="shared" si="181"/>
        <v>84858.51287572307</v>
      </c>
      <c r="Q408" s="1192">
        <f t="shared" si="196"/>
        <v>56791.781993137985</v>
      </c>
      <c r="R408" s="1192">
        <f t="shared" si="197"/>
        <v>74238.779988861555</v>
      </c>
      <c r="S408" s="1192">
        <f t="shared" si="198"/>
        <v>46399.237493038469</v>
      </c>
      <c r="T408" s="1192">
        <f t="shared" si="182"/>
        <v>1817939.8064831218</v>
      </c>
      <c r="U408" s="1192">
        <f t="shared" si="187"/>
        <v>2264390.0801064065</v>
      </c>
      <c r="V408" s="1189">
        <v>100000</v>
      </c>
      <c r="W408" s="1189">
        <v>62500</v>
      </c>
      <c r="X408" s="1189">
        <v>5.7577999999999996</v>
      </c>
      <c r="Y408" s="1189">
        <v>2</v>
      </c>
      <c r="Z408" s="1189">
        <v>5</v>
      </c>
      <c r="AA408" s="1189">
        <v>0.216005</v>
      </c>
      <c r="AB408" s="1189">
        <v>2.5000000000000001E-2</v>
      </c>
      <c r="AC408" s="1189">
        <v>6.0625</v>
      </c>
      <c r="AD408" s="1189">
        <v>0.25</v>
      </c>
      <c r="AE408" s="1189">
        <v>30</v>
      </c>
      <c r="AF408" s="1193">
        <v>5.421875</v>
      </c>
      <c r="AG408" s="1193">
        <v>5.28125</v>
      </c>
      <c r="AH408" s="1189">
        <f t="shared" si="199"/>
        <v>2.6966083333333328</v>
      </c>
      <c r="AI408" s="1189">
        <f t="shared" si="188"/>
        <v>3.390625</v>
      </c>
      <c r="AJ408" s="1189">
        <f t="shared" si="189"/>
        <v>19.466575629038381</v>
      </c>
      <c r="AK408" s="1189">
        <f t="shared" si="180"/>
        <v>18.179398064831219</v>
      </c>
      <c r="AL408" s="1189">
        <f t="shared" si="200"/>
        <v>0.18683833333333336</v>
      </c>
      <c r="AM408" s="1189">
        <f t="shared" si="190"/>
        <v>15.904312808798327</v>
      </c>
      <c r="AN408" s="1189">
        <f t="shared" si="201"/>
        <v>6.25E-2</v>
      </c>
      <c r="AO408" s="1189">
        <f t="shared" si="191"/>
        <v>5.2363049999999998</v>
      </c>
      <c r="AP408" s="1189">
        <f t="shared" si="202"/>
        <v>5.5709616666666664</v>
      </c>
      <c r="AQ408" s="1189">
        <f t="shared" si="203"/>
        <v>8.3002500000000007E-2</v>
      </c>
      <c r="AR408" s="1193">
        <f t="shared" si="204"/>
        <v>7.7965129315271096</v>
      </c>
      <c r="AS408" s="1194">
        <f t="shared" si="195"/>
        <v>3.390625</v>
      </c>
    </row>
    <row r="409" spans="1:45" ht="11.1" customHeight="1">
      <c r="A409" s="1196" t="s">
        <v>10981</v>
      </c>
      <c r="B409" s="1196" t="s">
        <v>10936</v>
      </c>
      <c r="C409" s="1196" t="s">
        <v>10936</v>
      </c>
      <c r="D409" s="1196" t="s">
        <v>10936</v>
      </c>
      <c r="E409" s="1196" t="s">
        <v>10936</v>
      </c>
      <c r="F409" s="1196" t="s">
        <v>10936</v>
      </c>
      <c r="G409" s="1189">
        <v>7.5</v>
      </c>
      <c r="H409" s="1189">
        <v>2.8125</v>
      </c>
      <c r="I409" s="1190">
        <f t="shared" si="183"/>
        <v>129.0673828125</v>
      </c>
      <c r="J409" s="1191">
        <f t="shared" si="192"/>
        <v>46399.237493038469</v>
      </c>
      <c r="K409" s="1191">
        <f t="shared" si="193"/>
        <v>74238.779988861555</v>
      </c>
      <c r="L409" s="1191">
        <f t="shared" si="194"/>
        <v>1687551.4395128423</v>
      </c>
      <c r="M409" s="1190">
        <f t="shared" si="184"/>
        <v>1.9894986300537083</v>
      </c>
      <c r="N409" s="1190">
        <f t="shared" si="185"/>
        <v>1.9722611499583946</v>
      </c>
      <c r="O409" s="1190">
        <f t="shared" si="186"/>
        <v>0.32273364272046462</v>
      </c>
      <c r="P409" s="1192">
        <f t="shared" si="181"/>
        <v>78772.19314283994</v>
      </c>
      <c r="Q409" s="1192">
        <f t="shared" si="196"/>
        <v>52987.832160086014</v>
      </c>
      <c r="R409" s="1192">
        <f t="shared" si="197"/>
        <v>74238.779988861555</v>
      </c>
      <c r="S409" s="1192">
        <f t="shared" si="198"/>
        <v>46399.237493038469</v>
      </c>
      <c r="T409" s="1192">
        <f t="shared" si="182"/>
        <v>1687551.4395128423</v>
      </c>
      <c r="U409" s="1192">
        <f t="shared" si="187"/>
        <v>2264390.0801064065</v>
      </c>
      <c r="V409" s="1189">
        <v>100000</v>
      </c>
      <c r="W409" s="1189">
        <v>62500</v>
      </c>
      <c r="X409" s="1189">
        <v>5.7577999999999996</v>
      </c>
      <c r="Y409" s="1189">
        <v>2</v>
      </c>
      <c r="Z409" s="1189">
        <v>5</v>
      </c>
      <c r="AA409" s="1189">
        <v>0.216005</v>
      </c>
      <c r="AB409" s="1189">
        <v>2.5000000000000001E-2</v>
      </c>
      <c r="AC409" s="1189">
        <v>6.0625</v>
      </c>
      <c r="AD409" s="1189">
        <v>0.25</v>
      </c>
      <c r="AE409" s="1189">
        <v>30</v>
      </c>
      <c r="AF409" s="1193">
        <v>5.421875</v>
      </c>
      <c r="AG409" s="1193">
        <v>5.28125</v>
      </c>
      <c r="AH409" s="1189">
        <f t="shared" si="199"/>
        <v>2.6966083333333328</v>
      </c>
      <c r="AI409" s="1189">
        <f t="shared" si="188"/>
        <v>3.390625</v>
      </c>
      <c r="AJ409" s="1189">
        <f t="shared" si="189"/>
        <v>18.162691959335586</v>
      </c>
      <c r="AK409" s="1189">
        <f t="shared" si="180"/>
        <v>16.875514395128423</v>
      </c>
      <c r="AL409" s="1189">
        <f t="shared" si="200"/>
        <v>0.18683833333333336</v>
      </c>
      <c r="AM409" s="1189">
        <f t="shared" si="190"/>
        <v>15.904312808798327</v>
      </c>
      <c r="AN409" s="1189">
        <f t="shared" si="201"/>
        <v>6.25E-2</v>
      </c>
      <c r="AO409" s="1189">
        <f t="shared" si="191"/>
        <v>5.2363049999999998</v>
      </c>
      <c r="AP409" s="1189">
        <f t="shared" si="202"/>
        <v>5.5709616666666664</v>
      </c>
      <c r="AQ409" s="1189">
        <f t="shared" si="203"/>
        <v>8.3002500000000007E-2</v>
      </c>
      <c r="AR409" s="1193">
        <f t="shared" si="204"/>
        <v>7.6893080079724623</v>
      </c>
      <c r="AS409" s="1194">
        <f t="shared" si="195"/>
        <v>3.390625</v>
      </c>
    </row>
    <row r="410" spans="1:45" ht="11.1" customHeight="1">
      <c r="A410" s="1196" t="s">
        <v>10981</v>
      </c>
      <c r="B410" s="1196" t="s">
        <v>10936</v>
      </c>
      <c r="C410" s="1196" t="s">
        <v>10936</v>
      </c>
      <c r="D410" s="1196" t="s">
        <v>10936</v>
      </c>
      <c r="E410" s="1196" t="s">
        <v>10936</v>
      </c>
      <c r="F410" s="1196" t="s">
        <v>10936</v>
      </c>
      <c r="G410" s="1189">
        <v>7.5</v>
      </c>
      <c r="H410" s="1189">
        <v>3</v>
      </c>
      <c r="I410" s="1190">
        <f t="shared" si="183"/>
        <v>126.1575</v>
      </c>
      <c r="J410" s="1191">
        <f t="shared" si="192"/>
        <v>46399.237493038469</v>
      </c>
      <c r="K410" s="1191">
        <f t="shared" si="193"/>
        <v>74238.779988861555</v>
      </c>
      <c r="L410" s="1191">
        <f t="shared" si="194"/>
        <v>1601955.3115488235</v>
      </c>
      <c r="M410" s="1190">
        <f t="shared" si="184"/>
        <v>2.0310594260323303</v>
      </c>
      <c r="N410" s="1190">
        <f t="shared" si="185"/>
        <v>1.927795625850242</v>
      </c>
      <c r="O410" s="1190">
        <f t="shared" si="186"/>
        <v>0.36719916682861747</v>
      </c>
      <c r="P410" s="1192">
        <f t="shared" si="181"/>
        <v>74776.703247606085</v>
      </c>
      <c r="Q410" s="1192">
        <f t="shared" si="196"/>
        <v>50490.650975564859</v>
      </c>
      <c r="R410" s="1192">
        <f t="shared" si="197"/>
        <v>74238.779988861555</v>
      </c>
      <c r="S410" s="1192">
        <f t="shared" si="198"/>
        <v>46399.237493038469</v>
      </c>
      <c r="T410" s="1192">
        <f t="shared" si="182"/>
        <v>1601955.3115488235</v>
      </c>
      <c r="U410" s="1192">
        <f t="shared" si="187"/>
        <v>2264390.0801064065</v>
      </c>
      <c r="V410" s="1189">
        <v>100000</v>
      </c>
      <c r="W410" s="1189">
        <v>62500</v>
      </c>
      <c r="X410" s="1189">
        <v>5.7577999999999996</v>
      </c>
      <c r="Y410" s="1189">
        <v>2</v>
      </c>
      <c r="Z410" s="1189">
        <v>5</v>
      </c>
      <c r="AA410" s="1189">
        <v>0.216005</v>
      </c>
      <c r="AB410" s="1189">
        <v>2.5000000000000001E-2</v>
      </c>
      <c r="AC410" s="1189">
        <v>6.0625</v>
      </c>
      <c r="AD410" s="1189">
        <v>0.25</v>
      </c>
      <c r="AE410" s="1189">
        <v>30</v>
      </c>
      <c r="AF410" s="1193">
        <v>5.421875</v>
      </c>
      <c r="AG410" s="1193">
        <v>5.28125</v>
      </c>
      <c r="AH410" s="1189">
        <f t="shared" si="199"/>
        <v>2.6966083333333328</v>
      </c>
      <c r="AI410" s="1189">
        <f t="shared" si="188"/>
        <v>3.390625</v>
      </c>
      <c r="AJ410" s="1189">
        <f t="shared" si="189"/>
        <v>17.306730679695399</v>
      </c>
      <c r="AK410" s="1189">
        <f t="shared" si="180"/>
        <v>16.019553115488236</v>
      </c>
      <c r="AL410" s="1189">
        <f t="shared" si="200"/>
        <v>0.18683833333333336</v>
      </c>
      <c r="AM410" s="1189">
        <f t="shared" si="190"/>
        <v>15.904312808798327</v>
      </c>
      <c r="AN410" s="1189">
        <f t="shared" si="201"/>
        <v>6.25E-2</v>
      </c>
      <c r="AO410" s="1189">
        <f t="shared" si="191"/>
        <v>5.2363049999999998</v>
      </c>
      <c r="AP410" s="1189">
        <f t="shared" si="202"/>
        <v>5.5709616666666664</v>
      </c>
      <c r="AQ410" s="1189">
        <f t="shared" si="203"/>
        <v>8.3002500000000007E-2</v>
      </c>
      <c r="AR410" s="1193">
        <f t="shared" si="204"/>
        <v>7.618110913570991</v>
      </c>
      <c r="AS410" s="1194">
        <f t="shared" si="195"/>
        <v>3.390625</v>
      </c>
    </row>
    <row r="411" spans="1:45" ht="11.1" customHeight="1">
      <c r="A411" s="1196" t="s">
        <v>10981</v>
      </c>
      <c r="B411" s="1196" t="s">
        <v>10936</v>
      </c>
      <c r="C411" s="1196" t="s">
        <v>10936</v>
      </c>
      <c r="D411" s="1196" t="s">
        <v>10936</v>
      </c>
      <c r="E411" s="1196" t="s">
        <v>10936</v>
      </c>
      <c r="F411" s="1196" t="s">
        <v>10936</v>
      </c>
      <c r="G411" s="1189">
        <v>7.5</v>
      </c>
      <c r="H411" s="1189">
        <v>3.25</v>
      </c>
      <c r="I411" s="1190">
        <f t="shared" si="183"/>
        <v>121.985625</v>
      </c>
      <c r="J411" s="1191">
        <f t="shared" si="192"/>
        <v>46399.237493038469</v>
      </c>
      <c r="K411" s="1191">
        <f t="shared" si="193"/>
        <v>69048.402322539609</v>
      </c>
      <c r="L411" s="1191">
        <f t="shared" si="194"/>
        <v>1479236.8485179723</v>
      </c>
      <c r="M411" s="1190">
        <f t="shared" si="184"/>
        <v>2.103956394738776</v>
      </c>
      <c r="N411" s="1190">
        <f t="shared" si="185"/>
        <v>1.8640457704980513</v>
      </c>
      <c r="O411" s="1190">
        <f t="shared" si="186"/>
        <v>0.43094902218080805</v>
      </c>
      <c r="P411" s="1192">
        <f t="shared" si="181"/>
        <v>69048.402322539609</v>
      </c>
      <c r="Q411" s="1192">
        <f t="shared" si="196"/>
        <v>46910.462897398305</v>
      </c>
      <c r="R411" s="1192">
        <f t="shared" si="197"/>
        <v>74238.779988861555</v>
      </c>
      <c r="S411" s="1192">
        <f t="shared" si="198"/>
        <v>46399.237493038469</v>
      </c>
      <c r="T411" s="1192">
        <f t="shared" si="182"/>
        <v>1479236.8485179723</v>
      </c>
      <c r="U411" s="1192">
        <f t="shared" si="187"/>
        <v>2264390.0801064065</v>
      </c>
      <c r="V411" s="1189">
        <v>100000</v>
      </c>
      <c r="W411" s="1189">
        <v>62500</v>
      </c>
      <c r="X411" s="1189">
        <v>5.7577999999999996</v>
      </c>
      <c r="Y411" s="1189">
        <v>2</v>
      </c>
      <c r="Z411" s="1189">
        <v>5</v>
      </c>
      <c r="AA411" s="1189">
        <v>0.216005</v>
      </c>
      <c r="AB411" s="1189">
        <v>2.5000000000000001E-2</v>
      </c>
      <c r="AC411" s="1189">
        <v>6.0625</v>
      </c>
      <c r="AD411" s="1189">
        <v>0.25</v>
      </c>
      <c r="AE411" s="1189">
        <v>30</v>
      </c>
      <c r="AF411" s="1193">
        <v>5.421875</v>
      </c>
      <c r="AG411" s="1193">
        <v>5.28125</v>
      </c>
      <c r="AH411" s="1189">
        <f t="shared" si="199"/>
        <v>2.6966083333333328</v>
      </c>
      <c r="AI411" s="1189">
        <f t="shared" si="188"/>
        <v>3.390625</v>
      </c>
      <c r="AJ411" s="1189">
        <f t="shared" si="189"/>
        <v>16.079546049386884</v>
      </c>
      <c r="AK411" s="1189">
        <f t="shared" si="180"/>
        <v>14.792368485179724</v>
      </c>
      <c r="AL411" s="1189">
        <f t="shared" si="200"/>
        <v>0.18683833333333336</v>
      </c>
      <c r="AM411" s="1189">
        <f t="shared" si="190"/>
        <v>15.904312808798327</v>
      </c>
      <c r="AN411" s="1189">
        <f t="shared" si="201"/>
        <v>6.25E-2</v>
      </c>
      <c r="AO411" s="1189">
        <f t="shared" si="191"/>
        <v>5.2363049999999998</v>
      </c>
      <c r="AP411" s="1189">
        <f t="shared" si="202"/>
        <v>5.5709616666666664</v>
      </c>
      <c r="AQ411" s="1189">
        <f t="shared" si="203"/>
        <v>8.3002500000000007E-2</v>
      </c>
      <c r="AR411" s="1193">
        <f t="shared" si="204"/>
        <v>7.5148595390379347</v>
      </c>
      <c r="AS411" s="1194">
        <f t="shared" si="195"/>
        <v>3.390625</v>
      </c>
    </row>
    <row r="412" spans="1:45" ht="11.1" customHeight="1">
      <c r="A412" s="1196" t="s">
        <v>10981</v>
      </c>
      <c r="B412" s="1196" t="s">
        <v>10936</v>
      </c>
      <c r="C412" s="1196" t="s">
        <v>10936</v>
      </c>
      <c r="D412" s="1196" t="s">
        <v>10936</v>
      </c>
      <c r="E412" s="1196" t="s">
        <v>10936</v>
      </c>
      <c r="F412" s="1196" t="s">
        <v>10936</v>
      </c>
      <c r="G412" s="1189">
        <v>7.75</v>
      </c>
      <c r="H412" s="1189">
        <v>2.5</v>
      </c>
      <c r="I412" s="1190">
        <f t="shared" si="183"/>
        <v>143.67937499999999</v>
      </c>
      <c r="J412" s="1191">
        <f t="shared" si="192"/>
        <v>55627.048573211505</v>
      </c>
      <c r="K412" s="1191">
        <f t="shared" si="193"/>
        <v>85615.987795091045</v>
      </c>
      <c r="L412" s="1191">
        <f t="shared" si="194"/>
        <v>1817939.8064831218</v>
      </c>
      <c r="M412" s="1190">
        <f t="shared" si="184"/>
        <v>2.2212699674379173</v>
      </c>
      <c r="N412" s="1190">
        <f t="shared" si="185"/>
        <v>2.195545018329442</v>
      </c>
      <c r="O412" s="1190">
        <f t="shared" si="186"/>
        <v>0.25499942140876219</v>
      </c>
      <c r="P412" s="1192">
        <f t="shared" si="181"/>
        <v>85615.987795091045</v>
      </c>
      <c r="Q412" s="1192">
        <f t="shared" si="196"/>
        <v>57298.724066810864</v>
      </c>
      <c r="R412" s="1192">
        <f t="shared" si="197"/>
        <v>89003.277717138393</v>
      </c>
      <c r="S412" s="1192">
        <f t="shared" si="198"/>
        <v>55627.048573211505</v>
      </c>
      <c r="T412" s="1192">
        <f t="shared" si="182"/>
        <v>1817939.8064831218</v>
      </c>
      <c r="U412" s="1192">
        <f t="shared" si="187"/>
        <v>2563823.1299016839</v>
      </c>
      <c r="V412" s="1189">
        <v>100000</v>
      </c>
      <c r="W412" s="1189">
        <v>62500</v>
      </c>
      <c r="X412" s="1189">
        <v>5.7577999999999996</v>
      </c>
      <c r="Y412" s="1189">
        <v>2</v>
      </c>
      <c r="Z412" s="1189">
        <v>5</v>
      </c>
      <c r="AA412" s="1189">
        <v>0.216005</v>
      </c>
      <c r="AB412" s="1189">
        <v>2.5000000000000001E-2</v>
      </c>
      <c r="AC412" s="1189">
        <v>6.0625</v>
      </c>
      <c r="AD412" s="1189">
        <v>0.25</v>
      </c>
      <c r="AE412" s="1189">
        <v>30</v>
      </c>
      <c r="AF412" s="1193">
        <v>5.421875</v>
      </c>
      <c r="AG412" s="1193">
        <v>5.28125</v>
      </c>
      <c r="AH412" s="1189">
        <f t="shared" si="199"/>
        <v>2.6966083333333328</v>
      </c>
      <c r="AI412" s="1189">
        <f t="shared" si="188"/>
        <v>3.453125</v>
      </c>
      <c r="AJ412" s="1189">
        <f t="shared" si="189"/>
        <v>19.466575629038381</v>
      </c>
      <c r="AK412" s="1189">
        <f t="shared" si="180"/>
        <v>18.179398064831219</v>
      </c>
      <c r="AL412" s="1189">
        <f t="shared" si="200"/>
        <v>0.18683833333333336</v>
      </c>
      <c r="AM412" s="1189">
        <f t="shared" si="190"/>
        <v>18.898643306751101</v>
      </c>
      <c r="AN412" s="1189">
        <f t="shared" si="201"/>
        <v>6.25E-2</v>
      </c>
      <c r="AO412" s="1189">
        <f t="shared" si="191"/>
        <v>5.2363049999999998</v>
      </c>
      <c r="AP412" s="1189">
        <f t="shared" si="202"/>
        <v>5.5709616666666664</v>
      </c>
      <c r="AQ412" s="1189">
        <f t="shared" si="203"/>
        <v>8.3002500000000007E-2</v>
      </c>
      <c r="AR412" s="1193">
        <f t="shared" si="204"/>
        <v>7.7965129315271096</v>
      </c>
      <c r="AS412" s="1194">
        <f t="shared" si="195"/>
        <v>3.453125</v>
      </c>
    </row>
    <row r="413" spans="1:45" ht="11.1" customHeight="1">
      <c r="A413" s="1196" t="s">
        <v>10981</v>
      </c>
      <c r="B413" s="1196" t="s">
        <v>10936</v>
      </c>
      <c r="C413" s="1196" t="s">
        <v>10936</v>
      </c>
      <c r="D413" s="1196" t="s">
        <v>10936</v>
      </c>
      <c r="E413" s="1196" t="s">
        <v>10936</v>
      </c>
      <c r="F413" s="1196" t="s">
        <v>10936</v>
      </c>
      <c r="G413" s="1189">
        <v>7.75</v>
      </c>
      <c r="H413" s="1189">
        <v>2.8125</v>
      </c>
      <c r="I413" s="1190">
        <f t="shared" si="183"/>
        <v>139.24675781249999</v>
      </c>
      <c r="J413" s="1191">
        <f t="shared" si="192"/>
        <v>53345.992892819275</v>
      </c>
      <c r="K413" s="1191">
        <f t="shared" si="193"/>
        <v>79304.638145115328</v>
      </c>
      <c r="L413" s="1191">
        <f t="shared" si="194"/>
        <v>1687551.4395128423</v>
      </c>
      <c r="M413" s="1190">
        <f t="shared" si="184"/>
        <v>2.279248567242655</v>
      </c>
      <c r="N413" s="1190">
        <f t="shared" si="185"/>
        <v>2.12781079701774</v>
      </c>
      <c r="O413" s="1190">
        <f t="shared" si="186"/>
        <v>0.32273364272046462</v>
      </c>
      <c r="P413" s="1192">
        <f t="shared" si="181"/>
        <v>79304.638145115328</v>
      </c>
      <c r="Q413" s="1192">
        <f t="shared" si="196"/>
        <v>53345.992892819275</v>
      </c>
      <c r="R413" s="1192">
        <f t="shared" si="197"/>
        <v>88812.111665654287</v>
      </c>
      <c r="S413" s="1192">
        <f t="shared" si="198"/>
        <v>55507.569791033944</v>
      </c>
      <c r="T413" s="1192">
        <f t="shared" si="182"/>
        <v>1687551.4395128423</v>
      </c>
      <c r="U413" s="1192">
        <f t="shared" si="187"/>
        <v>2563823.1299016839</v>
      </c>
      <c r="V413" s="1189">
        <v>100000</v>
      </c>
      <c r="W413" s="1189">
        <v>62500</v>
      </c>
      <c r="X413" s="1189">
        <v>5.7577999999999996</v>
      </c>
      <c r="Y413" s="1189">
        <v>2</v>
      </c>
      <c r="Z413" s="1189">
        <v>5</v>
      </c>
      <c r="AA413" s="1189">
        <v>0.216005</v>
      </c>
      <c r="AB413" s="1189">
        <v>2.5000000000000001E-2</v>
      </c>
      <c r="AC413" s="1189">
        <v>6.0625</v>
      </c>
      <c r="AD413" s="1189">
        <v>0.25</v>
      </c>
      <c r="AE413" s="1189">
        <v>30</v>
      </c>
      <c r="AF413" s="1193">
        <v>5.421875</v>
      </c>
      <c r="AG413" s="1193">
        <v>5.28125</v>
      </c>
      <c r="AH413" s="1189">
        <f t="shared" si="199"/>
        <v>2.6966083333333328</v>
      </c>
      <c r="AI413" s="1189">
        <f t="shared" si="188"/>
        <v>3.453125</v>
      </c>
      <c r="AJ413" s="1189">
        <f t="shared" si="189"/>
        <v>18.162691959335586</v>
      </c>
      <c r="AK413" s="1189">
        <f t="shared" si="180"/>
        <v>16.875514395128423</v>
      </c>
      <c r="AL413" s="1189">
        <f t="shared" si="200"/>
        <v>0.18683833333333336</v>
      </c>
      <c r="AM413" s="1189">
        <f t="shared" si="190"/>
        <v>18.898643306751101</v>
      </c>
      <c r="AN413" s="1189">
        <f t="shared" si="201"/>
        <v>6.25E-2</v>
      </c>
      <c r="AO413" s="1189">
        <f t="shared" si="191"/>
        <v>5.2363049999999998</v>
      </c>
      <c r="AP413" s="1189">
        <f t="shared" si="202"/>
        <v>5.5709616666666664</v>
      </c>
      <c r="AQ413" s="1189">
        <f t="shared" si="203"/>
        <v>8.3002500000000007E-2</v>
      </c>
      <c r="AR413" s="1193">
        <f t="shared" si="204"/>
        <v>7.6893080079724623</v>
      </c>
      <c r="AS413" s="1194">
        <f t="shared" si="195"/>
        <v>3.4379520019931156</v>
      </c>
    </row>
    <row r="414" spans="1:45" ht="11.1" customHeight="1">
      <c r="A414" s="1196" t="s">
        <v>10981</v>
      </c>
      <c r="B414" s="1196" t="s">
        <v>10936</v>
      </c>
      <c r="C414" s="1196" t="s">
        <v>10936</v>
      </c>
      <c r="D414" s="1196" t="s">
        <v>10936</v>
      </c>
      <c r="E414" s="1196" t="s">
        <v>10936</v>
      </c>
      <c r="F414" s="1196" t="s">
        <v>10936</v>
      </c>
      <c r="G414" s="1189">
        <v>7.75</v>
      </c>
      <c r="H414" s="1189">
        <v>3</v>
      </c>
      <c r="I414" s="1190">
        <f t="shared" si="183"/>
        <v>136.33687499999999</v>
      </c>
      <c r="J414" s="1191">
        <f t="shared" si="192"/>
        <v>50703.579493430065</v>
      </c>
      <c r="K414" s="1191">
        <f t="shared" si="193"/>
        <v>75092.050589850987</v>
      </c>
      <c r="L414" s="1191">
        <f t="shared" si="194"/>
        <v>1601955.3115488235</v>
      </c>
      <c r="M414" s="1190">
        <f t="shared" si="184"/>
        <v>2.3268622641091774</v>
      </c>
      <c r="N414" s="1190">
        <f t="shared" si="185"/>
        <v>2.0833452729095865</v>
      </c>
      <c r="O414" s="1190">
        <f t="shared" si="186"/>
        <v>0.36719916682861747</v>
      </c>
      <c r="P414" s="1192">
        <f t="shared" si="181"/>
        <v>75092.050589850987</v>
      </c>
      <c r="Q414" s="1192">
        <f t="shared" si="196"/>
        <v>50703.579493430065</v>
      </c>
      <c r="R414" s="1192">
        <f t="shared" si="197"/>
        <v>88587.856917059224</v>
      </c>
      <c r="S414" s="1192">
        <f t="shared" si="198"/>
        <v>55367.410573162022</v>
      </c>
      <c r="T414" s="1192">
        <f t="shared" si="182"/>
        <v>1601955.3115488235</v>
      </c>
      <c r="U414" s="1192">
        <f t="shared" si="187"/>
        <v>2563823.1299016839</v>
      </c>
      <c r="V414" s="1189">
        <v>100000</v>
      </c>
      <c r="W414" s="1189">
        <v>62500</v>
      </c>
      <c r="X414" s="1189">
        <v>5.7577999999999996</v>
      </c>
      <c r="Y414" s="1189">
        <v>2</v>
      </c>
      <c r="Z414" s="1189">
        <v>5</v>
      </c>
      <c r="AA414" s="1189">
        <v>0.216005</v>
      </c>
      <c r="AB414" s="1189">
        <v>2.5000000000000001E-2</v>
      </c>
      <c r="AC414" s="1189">
        <v>6.0625</v>
      </c>
      <c r="AD414" s="1189">
        <v>0.25</v>
      </c>
      <c r="AE414" s="1189">
        <v>30</v>
      </c>
      <c r="AF414" s="1193">
        <v>5.421875</v>
      </c>
      <c r="AG414" s="1193">
        <v>5.28125</v>
      </c>
      <c r="AH414" s="1189">
        <f t="shared" si="199"/>
        <v>2.6966083333333328</v>
      </c>
      <c r="AI414" s="1189">
        <f t="shared" si="188"/>
        <v>3.453125</v>
      </c>
      <c r="AJ414" s="1189">
        <f t="shared" si="189"/>
        <v>17.306730679695399</v>
      </c>
      <c r="AK414" s="1189">
        <f t="shared" si="180"/>
        <v>16.019553115488236</v>
      </c>
      <c r="AL414" s="1189">
        <f t="shared" si="200"/>
        <v>0.18683833333333336</v>
      </c>
      <c r="AM414" s="1189">
        <f t="shared" si="190"/>
        <v>18.898643306751101</v>
      </c>
      <c r="AN414" s="1189">
        <f t="shared" si="201"/>
        <v>6.25E-2</v>
      </c>
      <c r="AO414" s="1189">
        <f t="shared" si="191"/>
        <v>5.2363049999999998</v>
      </c>
      <c r="AP414" s="1189">
        <f t="shared" si="202"/>
        <v>5.5709616666666664</v>
      </c>
      <c r="AQ414" s="1189">
        <f t="shared" si="203"/>
        <v>8.3002500000000007E-2</v>
      </c>
      <c r="AR414" s="1193">
        <f t="shared" si="204"/>
        <v>7.618110913570991</v>
      </c>
      <c r="AS414" s="1194">
        <f t="shared" si="195"/>
        <v>3.4201527283927478</v>
      </c>
    </row>
    <row r="415" spans="1:45" ht="11.1" customHeight="1">
      <c r="A415" s="1196" t="s">
        <v>10981</v>
      </c>
      <c r="B415" s="1196" t="s">
        <v>10936</v>
      </c>
      <c r="C415" s="1196" t="s">
        <v>10936</v>
      </c>
      <c r="D415" s="1196" t="s">
        <v>10936</v>
      </c>
      <c r="E415" s="1196" t="s">
        <v>10936</v>
      </c>
      <c r="F415" s="1196" t="s">
        <v>10936</v>
      </c>
      <c r="G415" s="1189">
        <v>7.75</v>
      </c>
      <c r="H415" s="1189">
        <v>3.25</v>
      </c>
      <c r="I415" s="1190">
        <f t="shared" si="183"/>
        <v>132.16499999999999</v>
      </c>
      <c r="J415" s="1191">
        <f t="shared" si="192"/>
        <v>46935.351922630929</v>
      </c>
      <c r="K415" s="1191">
        <f t="shared" si="193"/>
        <v>69085.036952034454</v>
      </c>
      <c r="L415" s="1191">
        <f t="shared" si="194"/>
        <v>1479236.8485179723</v>
      </c>
      <c r="M415" s="1190">
        <f t="shared" si="184"/>
        <v>2.410375923767246</v>
      </c>
      <c r="N415" s="1190">
        <f t="shared" si="185"/>
        <v>2.0195954175573965</v>
      </c>
      <c r="O415" s="1190">
        <f t="shared" si="186"/>
        <v>0.43094902218080805</v>
      </c>
      <c r="P415" s="1192">
        <f t="shared" si="181"/>
        <v>69085.036952034454</v>
      </c>
      <c r="Q415" s="1192">
        <f t="shared" si="196"/>
        <v>46935.351922630929</v>
      </c>
      <c r="R415" s="1192">
        <f t="shared" si="197"/>
        <v>88262.638434020555</v>
      </c>
      <c r="S415" s="1192">
        <f t="shared" si="198"/>
        <v>55164.149021262856</v>
      </c>
      <c r="T415" s="1192">
        <f t="shared" si="182"/>
        <v>1479236.8485179723</v>
      </c>
      <c r="U415" s="1192">
        <f t="shared" si="187"/>
        <v>2563823.1299016839</v>
      </c>
      <c r="V415" s="1189">
        <v>100000</v>
      </c>
      <c r="W415" s="1189">
        <v>62500</v>
      </c>
      <c r="X415" s="1189">
        <v>5.7577999999999996</v>
      </c>
      <c r="Y415" s="1189">
        <v>2</v>
      </c>
      <c r="Z415" s="1189">
        <v>5</v>
      </c>
      <c r="AA415" s="1189">
        <v>0.216005</v>
      </c>
      <c r="AB415" s="1189">
        <v>2.5000000000000001E-2</v>
      </c>
      <c r="AC415" s="1189">
        <v>6.0625</v>
      </c>
      <c r="AD415" s="1189">
        <v>0.25</v>
      </c>
      <c r="AE415" s="1189">
        <v>30</v>
      </c>
      <c r="AF415" s="1193">
        <v>5.421875</v>
      </c>
      <c r="AG415" s="1193">
        <v>5.28125</v>
      </c>
      <c r="AH415" s="1189">
        <f t="shared" si="199"/>
        <v>2.6966083333333328</v>
      </c>
      <c r="AI415" s="1189">
        <f t="shared" si="188"/>
        <v>3.453125</v>
      </c>
      <c r="AJ415" s="1189">
        <f t="shared" si="189"/>
        <v>16.079546049386884</v>
      </c>
      <c r="AK415" s="1189">
        <f t="shared" si="180"/>
        <v>14.792368485179724</v>
      </c>
      <c r="AL415" s="1189">
        <f t="shared" si="200"/>
        <v>0.18683833333333336</v>
      </c>
      <c r="AM415" s="1189">
        <f t="shared" si="190"/>
        <v>18.898643306751101</v>
      </c>
      <c r="AN415" s="1189">
        <f t="shared" si="201"/>
        <v>6.25E-2</v>
      </c>
      <c r="AO415" s="1189">
        <f t="shared" si="191"/>
        <v>5.2363049999999998</v>
      </c>
      <c r="AP415" s="1189">
        <f t="shared" si="202"/>
        <v>5.5709616666666664</v>
      </c>
      <c r="AQ415" s="1189">
        <f t="shared" si="203"/>
        <v>8.3002500000000007E-2</v>
      </c>
      <c r="AR415" s="1193">
        <f t="shared" si="204"/>
        <v>7.5148595390379347</v>
      </c>
      <c r="AS415" s="1194">
        <f t="shared" si="195"/>
        <v>3.3943398847594839</v>
      </c>
    </row>
    <row r="416" spans="1:45" ht="11.1" customHeight="1">
      <c r="A416" s="1196" t="s">
        <v>10981</v>
      </c>
      <c r="B416" s="1196" t="s">
        <v>10936</v>
      </c>
      <c r="C416" s="1196" t="s">
        <v>10936</v>
      </c>
      <c r="D416" s="1196" t="s">
        <v>10936</v>
      </c>
      <c r="E416" s="1196" t="s">
        <v>10936</v>
      </c>
      <c r="F416" s="1196" t="s">
        <v>10936</v>
      </c>
      <c r="G416" s="1189">
        <v>7.75</v>
      </c>
      <c r="H416" s="1189">
        <v>3.5</v>
      </c>
      <c r="I416" s="1190">
        <f t="shared" si="183"/>
        <v>127.659375</v>
      </c>
      <c r="J416" s="1191">
        <f t="shared" si="192"/>
        <v>42892.829872316361</v>
      </c>
      <c r="K416" s="1191">
        <f t="shared" si="193"/>
        <v>62641.271205641198</v>
      </c>
      <c r="L416" s="1191">
        <f t="shared" si="194"/>
        <v>1346700.9084446528</v>
      </c>
      <c r="M416" s="1190">
        <f t="shared" si="184"/>
        <v>2.5244882269258366</v>
      </c>
      <c r="N416" s="1190">
        <f t="shared" si="185"/>
        <v>1.9507455737770305</v>
      </c>
      <c r="O416" s="1190">
        <f t="shared" si="186"/>
        <v>0.49979886596117379</v>
      </c>
      <c r="P416" s="1192">
        <f>(V416*AK416/12)*((AD416/2/PI())+((AH416*0.08)/COS(AE416*PI()/180))+(AS416*0.08))</f>
        <v>62641.271205641198</v>
      </c>
      <c r="Q416" s="1192">
        <f>(W416*AJ416/12)*((AD416/2/PI())+((AH416*0.08)/COS(AE416*PI()/180))+(AS416*0.08))</f>
        <v>42892.829872316361</v>
      </c>
      <c r="R416" s="1192">
        <f>V416*AM416*((AD416/PI())/2+AH416*0.08/COS(AE416*PI()/180)+AS416*0.08)/12</f>
        <v>87906.307434226037</v>
      </c>
      <c r="S416" s="1192">
        <f>W416*AM416*((AD416/PI())/2+AH416*0.08/COS(AE416*PI()/180)+AS416*0.08)/12</f>
        <v>54941.44214639128</v>
      </c>
      <c r="T416" s="1192">
        <f>V416*AK416</f>
        <v>1346700.9084446528</v>
      </c>
      <c r="U416" s="1192">
        <f t="shared" si="187"/>
        <v>2563823.1299016839</v>
      </c>
      <c r="V416" s="1189">
        <v>100000</v>
      </c>
      <c r="W416" s="1189">
        <v>62500</v>
      </c>
      <c r="X416" s="1189">
        <v>5.7577999999999996</v>
      </c>
      <c r="Y416" s="1189">
        <v>2</v>
      </c>
      <c r="Z416" s="1189">
        <v>5</v>
      </c>
      <c r="AA416" s="1189">
        <v>0.216005</v>
      </c>
      <c r="AB416" s="1189">
        <v>2.5000000000000001E-2</v>
      </c>
      <c r="AC416" s="1189">
        <v>6.0625</v>
      </c>
      <c r="AD416" s="1189">
        <v>0.25</v>
      </c>
      <c r="AE416" s="1189">
        <v>30</v>
      </c>
      <c r="AF416" s="1193">
        <v>5.421875</v>
      </c>
      <c r="AG416" s="1193">
        <v>5.28125</v>
      </c>
      <c r="AH416" s="1189">
        <f>(X416+(X416-(Z416-0.625)*Y416/12))/4</f>
        <v>2.6966083333333328</v>
      </c>
      <c r="AI416" s="1189">
        <f t="shared" si="188"/>
        <v>3.453125</v>
      </c>
      <c r="AJ416" s="1189">
        <f t="shared" si="189"/>
        <v>14.754186648653691</v>
      </c>
      <c r="AK416" s="1189">
        <f t="shared" si="180"/>
        <v>13.467009084446529</v>
      </c>
      <c r="AL416" s="1189">
        <f>2*((AA416/2)-AB416)+Y416/8/12</f>
        <v>0.18683833333333336</v>
      </c>
      <c r="AM416" s="1189">
        <f t="shared" si="190"/>
        <v>18.898643306751101</v>
      </c>
      <c r="AN416" s="1189">
        <f>Y416*3/8/12</f>
        <v>6.25E-2</v>
      </c>
      <c r="AO416" s="1189">
        <f>X416-(((Z416-0.625-AD416)*Y416)/12)+2*AQ416</f>
        <v>5.2363049999999998</v>
      </c>
      <c r="AP416" s="1189">
        <f>X416-2*AQ416-Y416/8/12</f>
        <v>5.5709616666666664</v>
      </c>
      <c r="AQ416" s="1189">
        <f>AA416/2-AB416</f>
        <v>8.3002500000000007E-2</v>
      </c>
      <c r="AR416" s="1193">
        <f>SQRT(4/PI()*AJ416+(AC416-AN416)^2)</f>
        <v>7.401730466010596</v>
      </c>
      <c r="AS416" s="1194">
        <f t="shared" si="195"/>
        <v>3.366057616502649</v>
      </c>
    </row>
    <row r="417" spans="1:45" ht="11.1" customHeight="1">
      <c r="A417" s="1196" t="s">
        <v>10981</v>
      </c>
      <c r="B417" s="1196" t="s">
        <v>10936</v>
      </c>
      <c r="C417" s="1196" t="s">
        <v>10936</v>
      </c>
      <c r="D417" s="1196" t="s">
        <v>10936</v>
      </c>
      <c r="E417" s="1196" t="s">
        <v>10936</v>
      </c>
      <c r="F417" s="1196" t="s">
        <v>10936</v>
      </c>
      <c r="G417" s="1189">
        <v>8</v>
      </c>
      <c r="H417" s="1189">
        <v>2.5</v>
      </c>
      <c r="I417" s="1190">
        <f t="shared" si="183"/>
        <v>154.1925</v>
      </c>
      <c r="J417" s="1191">
        <f t="shared" si="192"/>
        <v>57393.041514654695</v>
      </c>
      <c r="K417" s="1191">
        <f t="shared" si="193"/>
        <v>85756.917311323297</v>
      </c>
      <c r="L417" s="1191">
        <f t="shared" si="194"/>
        <v>1817939.8064831218</v>
      </c>
      <c r="M417" s="1190">
        <f t="shared" si="184"/>
        <v>2.519950604849464</v>
      </c>
      <c r="N417" s="1190">
        <f t="shared" si="185"/>
        <v>2.3561946538169622</v>
      </c>
      <c r="O417" s="1190">
        <f t="shared" si="186"/>
        <v>0.25499942140876219</v>
      </c>
      <c r="P417" s="1192">
        <f t="shared" si="181"/>
        <v>85756.917311323297</v>
      </c>
      <c r="Q417" s="1192">
        <f t="shared" si="196"/>
        <v>57393.041514654695</v>
      </c>
      <c r="R417" s="1192">
        <f t="shared" si="197"/>
        <v>103737.92923246788</v>
      </c>
      <c r="S417" s="1192">
        <f t="shared" si="198"/>
        <v>64836.205770292428</v>
      </c>
      <c r="T417" s="1192">
        <f t="shared" si="182"/>
        <v>1817939.8064831218</v>
      </c>
      <c r="U417" s="1192">
        <f t="shared" si="187"/>
        <v>2873073.6567394291</v>
      </c>
      <c r="V417" s="1189">
        <v>100000</v>
      </c>
      <c r="W417" s="1189">
        <v>62500</v>
      </c>
      <c r="X417" s="1189">
        <v>5.7577999999999996</v>
      </c>
      <c r="Y417" s="1189">
        <v>2</v>
      </c>
      <c r="Z417" s="1189">
        <v>5</v>
      </c>
      <c r="AA417" s="1189">
        <v>0.216005</v>
      </c>
      <c r="AB417" s="1189">
        <v>2.5000000000000001E-2</v>
      </c>
      <c r="AC417" s="1189">
        <v>6.0625</v>
      </c>
      <c r="AD417" s="1189">
        <v>0.25</v>
      </c>
      <c r="AE417" s="1189">
        <v>30</v>
      </c>
      <c r="AF417" s="1193">
        <v>5.421875</v>
      </c>
      <c r="AG417" s="1193">
        <v>5.28125</v>
      </c>
      <c r="AH417" s="1189">
        <f t="shared" si="199"/>
        <v>2.6966083333333328</v>
      </c>
      <c r="AI417" s="1189">
        <f t="shared" si="188"/>
        <v>3.515625</v>
      </c>
      <c r="AJ417" s="1189">
        <f t="shared" si="189"/>
        <v>19.466575629038381</v>
      </c>
      <c r="AK417" s="1189">
        <f t="shared" si="180"/>
        <v>18.179398064831219</v>
      </c>
      <c r="AL417" s="1189">
        <f t="shared" si="200"/>
        <v>0.18683833333333336</v>
      </c>
      <c r="AM417" s="1189">
        <f t="shared" si="190"/>
        <v>21.991148575128552</v>
      </c>
      <c r="AN417" s="1189">
        <f t="shared" si="201"/>
        <v>6.25E-2</v>
      </c>
      <c r="AO417" s="1189">
        <f t="shared" si="191"/>
        <v>5.2363049999999998</v>
      </c>
      <c r="AP417" s="1189">
        <f t="shared" si="202"/>
        <v>5.5709616666666664</v>
      </c>
      <c r="AQ417" s="1189">
        <f t="shared" si="203"/>
        <v>8.3002500000000007E-2</v>
      </c>
      <c r="AR417" s="1193">
        <f t="shared" si="204"/>
        <v>7.7965129315271096</v>
      </c>
      <c r="AS417" s="1194">
        <f t="shared" si="195"/>
        <v>3.4647532328817774</v>
      </c>
    </row>
    <row r="418" spans="1:45" ht="11.1" customHeight="1">
      <c r="A418" s="1196" t="s">
        <v>10981</v>
      </c>
      <c r="B418" s="1196" t="s">
        <v>10936</v>
      </c>
      <c r="C418" s="1196" t="s">
        <v>10936</v>
      </c>
      <c r="D418" s="1196" t="s">
        <v>10936</v>
      </c>
      <c r="E418" s="1196" t="s">
        <v>10936</v>
      </c>
      <c r="F418" s="1196" t="s">
        <v>10936</v>
      </c>
      <c r="G418" s="1189">
        <v>8</v>
      </c>
      <c r="H418" s="1189">
        <v>2.8125</v>
      </c>
      <c r="I418" s="1190">
        <f t="shared" si="183"/>
        <v>149.7598828125</v>
      </c>
      <c r="J418" s="1191">
        <f t="shared" si="192"/>
        <v>53345.992892819275</v>
      </c>
      <c r="K418" s="1191">
        <f t="shared" si="193"/>
        <v>79304.638145115328</v>
      </c>
      <c r="L418" s="1191">
        <f t="shared" si="194"/>
        <v>1687551.4395128423</v>
      </c>
      <c r="M418" s="1190">
        <f t="shared" si="184"/>
        <v>2.5857252336825338</v>
      </c>
      <c r="N418" s="1190">
        <f t="shared" si="185"/>
        <v>2.2884604325052598</v>
      </c>
      <c r="O418" s="1190">
        <f t="shared" si="186"/>
        <v>0.32273364272046462</v>
      </c>
      <c r="P418" s="1192">
        <f t="shared" si="181"/>
        <v>79304.638145115328</v>
      </c>
      <c r="Q418" s="1192">
        <f t="shared" si="196"/>
        <v>53345.992892819275</v>
      </c>
      <c r="R418" s="1192">
        <f t="shared" si="197"/>
        <v>103345.00266548862</v>
      </c>
      <c r="S418" s="1192">
        <f t="shared" si="198"/>
        <v>64590.626665930387</v>
      </c>
      <c r="T418" s="1192">
        <f t="shared" si="182"/>
        <v>1687551.4395128423</v>
      </c>
      <c r="U418" s="1192">
        <f t="shared" si="187"/>
        <v>2873073.6567394291</v>
      </c>
      <c r="V418" s="1189">
        <v>100000</v>
      </c>
      <c r="W418" s="1189">
        <v>62500</v>
      </c>
      <c r="X418" s="1189">
        <v>5.7577999999999996</v>
      </c>
      <c r="Y418" s="1189">
        <v>2</v>
      </c>
      <c r="Z418" s="1189">
        <v>5</v>
      </c>
      <c r="AA418" s="1189">
        <v>0.216005</v>
      </c>
      <c r="AB418" s="1189">
        <v>2.5000000000000001E-2</v>
      </c>
      <c r="AC418" s="1189">
        <v>6.0625</v>
      </c>
      <c r="AD418" s="1189">
        <v>0.25</v>
      </c>
      <c r="AE418" s="1189">
        <v>30</v>
      </c>
      <c r="AF418" s="1193">
        <v>5.421875</v>
      </c>
      <c r="AG418" s="1193">
        <v>5.28125</v>
      </c>
      <c r="AH418" s="1189">
        <f t="shared" si="199"/>
        <v>2.6966083333333328</v>
      </c>
      <c r="AI418" s="1189">
        <f t="shared" si="188"/>
        <v>3.515625</v>
      </c>
      <c r="AJ418" s="1189">
        <f t="shared" si="189"/>
        <v>18.162691959335586</v>
      </c>
      <c r="AK418" s="1189">
        <f t="shared" si="180"/>
        <v>16.875514395128423</v>
      </c>
      <c r="AL418" s="1189">
        <f t="shared" si="200"/>
        <v>0.18683833333333336</v>
      </c>
      <c r="AM418" s="1189">
        <f t="shared" si="190"/>
        <v>21.991148575128552</v>
      </c>
      <c r="AN418" s="1189">
        <f t="shared" si="201"/>
        <v>6.25E-2</v>
      </c>
      <c r="AO418" s="1189">
        <f t="shared" si="191"/>
        <v>5.2363049999999998</v>
      </c>
      <c r="AP418" s="1189">
        <f t="shared" si="202"/>
        <v>5.5709616666666664</v>
      </c>
      <c r="AQ418" s="1189">
        <f t="shared" si="203"/>
        <v>8.3002500000000007E-2</v>
      </c>
      <c r="AR418" s="1193">
        <f t="shared" si="204"/>
        <v>7.6893080079724623</v>
      </c>
      <c r="AS418" s="1194">
        <f t="shared" si="195"/>
        <v>3.4379520019931156</v>
      </c>
    </row>
    <row r="419" spans="1:45" ht="11.1" customHeight="1">
      <c r="A419" s="1196" t="s">
        <v>10981</v>
      </c>
      <c r="B419" s="1196" t="s">
        <v>10936</v>
      </c>
      <c r="C419" s="1196" t="s">
        <v>10936</v>
      </c>
      <c r="D419" s="1196" t="s">
        <v>10936</v>
      </c>
      <c r="E419" s="1196" t="s">
        <v>10936</v>
      </c>
      <c r="F419" s="1196" t="s">
        <v>10936</v>
      </c>
      <c r="G419" s="1189">
        <v>8</v>
      </c>
      <c r="H419" s="1189">
        <v>3</v>
      </c>
      <c r="I419" s="1190">
        <f t="shared" si="183"/>
        <v>146.85</v>
      </c>
      <c r="J419" s="1191">
        <f t="shared" si="192"/>
        <v>50703.579493430065</v>
      </c>
      <c r="K419" s="1191">
        <f t="shared" si="193"/>
        <v>75092.050589850987</v>
      </c>
      <c r="L419" s="1191">
        <f t="shared" si="194"/>
        <v>1601955.3115488235</v>
      </c>
      <c r="M419" s="1190">
        <f t="shared" si="184"/>
        <v>2.639741254236895</v>
      </c>
      <c r="N419" s="1190">
        <f t="shared" si="185"/>
        <v>2.2439949083971067</v>
      </c>
      <c r="O419" s="1190">
        <f t="shared" si="186"/>
        <v>0.36719916682861747</v>
      </c>
      <c r="P419" s="1192">
        <f t="shared" si="181"/>
        <v>75092.050589850987</v>
      </c>
      <c r="Q419" s="1192">
        <f t="shared" si="196"/>
        <v>50703.579493430065</v>
      </c>
      <c r="R419" s="1192">
        <f t="shared" si="197"/>
        <v>103084.05168530527</v>
      </c>
      <c r="S419" s="1192">
        <f t="shared" si="198"/>
        <v>64427.532303315798</v>
      </c>
      <c r="T419" s="1192">
        <f t="shared" si="182"/>
        <v>1601955.3115488235</v>
      </c>
      <c r="U419" s="1192">
        <f t="shared" si="187"/>
        <v>2873073.6567394291</v>
      </c>
      <c r="V419" s="1189">
        <v>100000</v>
      </c>
      <c r="W419" s="1189">
        <v>62500</v>
      </c>
      <c r="X419" s="1189">
        <v>5.7577999999999996</v>
      </c>
      <c r="Y419" s="1189">
        <v>2</v>
      </c>
      <c r="Z419" s="1189">
        <v>5</v>
      </c>
      <c r="AA419" s="1189">
        <v>0.216005</v>
      </c>
      <c r="AB419" s="1189">
        <v>2.5000000000000001E-2</v>
      </c>
      <c r="AC419" s="1189">
        <v>6.0625</v>
      </c>
      <c r="AD419" s="1189">
        <v>0.25</v>
      </c>
      <c r="AE419" s="1189">
        <v>30</v>
      </c>
      <c r="AF419" s="1193">
        <v>5.421875</v>
      </c>
      <c r="AG419" s="1193">
        <v>5.28125</v>
      </c>
      <c r="AH419" s="1189">
        <f t="shared" si="199"/>
        <v>2.6966083333333328</v>
      </c>
      <c r="AI419" s="1189">
        <f t="shared" si="188"/>
        <v>3.515625</v>
      </c>
      <c r="AJ419" s="1189">
        <f t="shared" si="189"/>
        <v>17.306730679695399</v>
      </c>
      <c r="AK419" s="1189">
        <f t="shared" si="180"/>
        <v>16.019553115488236</v>
      </c>
      <c r="AL419" s="1189">
        <f t="shared" si="200"/>
        <v>0.18683833333333336</v>
      </c>
      <c r="AM419" s="1189">
        <f t="shared" si="190"/>
        <v>21.991148575128552</v>
      </c>
      <c r="AN419" s="1189">
        <f t="shared" si="201"/>
        <v>6.25E-2</v>
      </c>
      <c r="AO419" s="1189">
        <f t="shared" si="191"/>
        <v>5.2363049999999998</v>
      </c>
      <c r="AP419" s="1189">
        <f t="shared" si="202"/>
        <v>5.5709616666666664</v>
      </c>
      <c r="AQ419" s="1189">
        <f t="shared" si="203"/>
        <v>8.3002500000000007E-2</v>
      </c>
      <c r="AR419" s="1193">
        <f t="shared" si="204"/>
        <v>7.618110913570991</v>
      </c>
      <c r="AS419" s="1194">
        <f t="shared" si="195"/>
        <v>3.4201527283927478</v>
      </c>
    </row>
    <row r="420" spans="1:45" ht="11.1" customHeight="1">
      <c r="A420" s="1196" t="s">
        <v>10981</v>
      </c>
      <c r="B420" s="1196" t="s">
        <v>10936</v>
      </c>
      <c r="C420" s="1196" t="s">
        <v>10936</v>
      </c>
      <c r="D420" s="1196" t="s">
        <v>10936</v>
      </c>
      <c r="E420" s="1196" t="s">
        <v>10936</v>
      </c>
      <c r="F420" s="1196" t="s">
        <v>10936</v>
      </c>
      <c r="G420" s="1189">
        <v>8</v>
      </c>
      <c r="H420" s="1189">
        <v>3.25</v>
      </c>
      <c r="I420" s="1190">
        <f t="shared" si="183"/>
        <v>142.67812499999999</v>
      </c>
      <c r="J420" s="1191">
        <f t="shared" si="192"/>
        <v>46935.351922630929</v>
      </c>
      <c r="K420" s="1191">
        <f t="shared" si="193"/>
        <v>69085.036952034454</v>
      </c>
      <c r="L420" s="1191">
        <f t="shared" si="194"/>
        <v>1479236.8485179723</v>
      </c>
      <c r="M420" s="1190">
        <f t="shared" si="184"/>
        <v>2.7344844868261702</v>
      </c>
      <c r="N420" s="1190">
        <f t="shared" si="185"/>
        <v>2.1802450530449167</v>
      </c>
      <c r="O420" s="1190">
        <f t="shared" si="186"/>
        <v>0.43094902218080805</v>
      </c>
      <c r="P420" s="1192">
        <f t="shared" si="181"/>
        <v>69085.036952034454</v>
      </c>
      <c r="Q420" s="1192">
        <f t="shared" si="196"/>
        <v>46935.351922630929</v>
      </c>
      <c r="R420" s="1192">
        <f t="shared" si="197"/>
        <v>102705.61563231482</v>
      </c>
      <c r="S420" s="1192">
        <f t="shared" si="198"/>
        <v>64191.009770196768</v>
      </c>
      <c r="T420" s="1192">
        <f t="shared" si="182"/>
        <v>1479236.8485179723</v>
      </c>
      <c r="U420" s="1192">
        <f t="shared" si="187"/>
        <v>2873073.6567394291</v>
      </c>
      <c r="V420" s="1189">
        <v>100000</v>
      </c>
      <c r="W420" s="1189">
        <v>62500</v>
      </c>
      <c r="X420" s="1189">
        <v>5.7577999999999996</v>
      </c>
      <c r="Y420" s="1189">
        <v>2</v>
      </c>
      <c r="Z420" s="1189">
        <v>5</v>
      </c>
      <c r="AA420" s="1189">
        <v>0.216005</v>
      </c>
      <c r="AB420" s="1189">
        <v>2.5000000000000001E-2</v>
      </c>
      <c r="AC420" s="1189">
        <v>6.0625</v>
      </c>
      <c r="AD420" s="1189">
        <v>0.25</v>
      </c>
      <c r="AE420" s="1189">
        <v>30</v>
      </c>
      <c r="AF420" s="1193">
        <v>5.421875</v>
      </c>
      <c r="AG420" s="1193">
        <v>5.28125</v>
      </c>
      <c r="AH420" s="1189">
        <f t="shared" si="199"/>
        <v>2.6966083333333328</v>
      </c>
      <c r="AI420" s="1189">
        <f t="shared" si="188"/>
        <v>3.515625</v>
      </c>
      <c r="AJ420" s="1189">
        <f t="shared" si="189"/>
        <v>16.079546049386884</v>
      </c>
      <c r="AK420" s="1189">
        <f t="shared" si="180"/>
        <v>14.792368485179724</v>
      </c>
      <c r="AL420" s="1189">
        <f t="shared" si="200"/>
        <v>0.18683833333333336</v>
      </c>
      <c r="AM420" s="1189">
        <f t="shared" si="190"/>
        <v>21.991148575128552</v>
      </c>
      <c r="AN420" s="1189">
        <f t="shared" si="201"/>
        <v>6.25E-2</v>
      </c>
      <c r="AO420" s="1189">
        <f t="shared" si="191"/>
        <v>5.2363049999999998</v>
      </c>
      <c r="AP420" s="1189">
        <f t="shared" si="202"/>
        <v>5.5709616666666664</v>
      </c>
      <c r="AQ420" s="1189">
        <f t="shared" si="203"/>
        <v>8.3002500000000007E-2</v>
      </c>
      <c r="AR420" s="1193">
        <f t="shared" si="204"/>
        <v>7.5148595390379347</v>
      </c>
      <c r="AS420" s="1194">
        <f t="shared" si="195"/>
        <v>3.3943398847594839</v>
      </c>
    </row>
    <row r="421" spans="1:45" ht="11.1" customHeight="1">
      <c r="A421" s="1196" t="s">
        <v>10981</v>
      </c>
      <c r="B421" s="1196" t="s">
        <v>10936</v>
      </c>
      <c r="C421" s="1196" t="s">
        <v>10936</v>
      </c>
      <c r="D421" s="1196" t="s">
        <v>10936</v>
      </c>
      <c r="E421" s="1196" t="s">
        <v>10936</v>
      </c>
      <c r="F421" s="1196" t="s">
        <v>10936</v>
      </c>
      <c r="G421" s="1189">
        <v>8.25</v>
      </c>
      <c r="H421" s="1189">
        <v>2.5</v>
      </c>
      <c r="I421" s="1190">
        <f t="shared" si="183"/>
        <v>165.03937500000001</v>
      </c>
      <c r="J421" s="1191">
        <f t="shared" si="192"/>
        <v>57393.041514654695</v>
      </c>
      <c r="K421" s="1191">
        <f t="shared" si="193"/>
        <v>85756.917311323297</v>
      </c>
      <c r="L421" s="1191">
        <f t="shared" si="194"/>
        <v>1817939.8064831218</v>
      </c>
      <c r="M421" s="1190">
        <f t="shared" si="184"/>
        <v>2.835608381957853</v>
      </c>
      <c r="N421" s="1190">
        <f t="shared" si="185"/>
        <v>2.5219442777326573</v>
      </c>
      <c r="O421" s="1190">
        <f t="shared" si="186"/>
        <v>0.25499942140876219</v>
      </c>
      <c r="P421" s="1192">
        <f t="shared" si="181"/>
        <v>85756.917311323297</v>
      </c>
      <c r="Q421" s="1192">
        <f t="shared" si="196"/>
        <v>57393.041514654695</v>
      </c>
      <c r="R421" s="1192">
        <f t="shared" si="197"/>
        <v>118789.1912862858</v>
      </c>
      <c r="S421" s="1192">
        <f t="shared" si="198"/>
        <v>74243.244553928613</v>
      </c>
      <c r="T421" s="1192">
        <f t="shared" si="182"/>
        <v>1817939.8064831218</v>
      </c>
      <c r="U421" s="1192">
        <f t="shared" si="187"/>
        <v>3192141.6606196426</v>
      </c>
      <c r="V421" s="1189">
        <v>100000</v>
      </c>
      <c r="W421" s="1189">
        <v>62500</v>
      </c>
      <c r="X421" s="1189">
        <v>5.7577999999999996</v>
      </c>
      <c r="Y421" s="1189">
        <v>2</v>
      </c>
      <c r="Z421" s="1189">
        <v>5</v>
      </c>
      <c r="AA421" s="1189">
        <v>0.216005</v>
      </c>
      <c r="AB421" s="1189">
        <v>2.5000000000000001E-2</v>
      </c>
      <c r="AC421" s="1189">
        <v>6.0625</v>
      </c>
      <c r="AD421" s="1189">
        <v>0.25</v>
      </c>
      <c r="AE421" s="1189">
        <v>30</v>
      </c>
      <c r="AF421" s="1193">
        <v>5.421875</v>
      </c>
      <c r="AG421" s="1193">
        <v>5.28125</v>
      </c>
      <c r="AH421" s="1189">
        <f t="shared" si="199"/>
        <v>2.6966083333333328</v>
      </c>
      <c r="AI421" s="1189">
        <f t="shared" si="188"/>
        <v>3.578125</v>
      </c>
      <c r="AJ421" s="1189">
        <f t="shared" si="189"/>
        <v>19.466575629038381</v>
      </c>
      <c r="AK421" s="1189">
        <f t="shared" si="180"/>
        <v>18.179398064831219</v>
      </c>
      <c r="AL421" s="1189">
        <f t="shared" si="200"/>
        <v>0.18683833333333336</v>
      </c>
      <c r="AM421" s="1189">
        <f t="shared" si="190"/>
        <v>25.181828613930687</v>
      </c>
      <c r="AN421" s="1189">
        <f t="shared" si="201"/>
        <v>6.25E-2</v>
      </c>
      <c r="AO421" s="1189">
        <f t="shared" si="191"/>
        <v>5.2363049999999998</v>
      </c>
      <c r="AP421" s="1189">
        <f t="shared" si="202"/>
        <v>5.5709616666666664</v>
      </c>
      <c r="AQ421" s="1189">
        <f t="shared" si="203"/>
        <v>8.3002500000000007E-2</v>
      </c>
      <c r="AR421" s="1193">
        <f t="shared" si="204"/>
        <v>7.7965129315271096</v>
      </c>
      <c r="AS421" s="1194">
        <f t="shared" si="195"/>
        <v>3.4647532328817774</v>
      </c>
    </row>
    <row r="422" spans="1:45" ht="11.1" customHeight="1">
      <c r="A422" s="1196" t="s">
        <v>10981</v>
      </c>
      <c r="B422" s="1196" t="s">
        <v>10936</v>
      </c>
      <c r="C422" s="1196" t="s">
        <v>10936</v>
      </c>
      <c r="D422" s="1196" t="s">
        <v>10936</v>
      </c>
      <c r="E422" s="1196" t="s">
        <v>10936</v>
      </c>
      <c r="F422" s="1196" t="s">
        <v>10936</v>
      </c>
      <c r="G422" s="1189">
        <v>8.25</v>
      </c>
      <c r="H422" s="1189">
        <v>2.8125</v>
      </c>
      <c r="I422" s="1190">
        <f t="shared" si="183"/>
        <v>160.60675781250001</v>
      </c>
      <c r="J422" s="1191">
        <f t="shared" si="192"/>
        <v>53345.992892819275</v>
      </c>
      <c r="K422" s="1191">
        <f t="shared" si="193"/>
        <v>79304.638145115328</v>
      </c>
      <c r="L422" s="1191">
        <f t="shared" si="194"/>
        <v>1687551.4395128423</v>
      </c>
      <c r="M422" s="1190">
        <f t="shared" si="184"/>
        <v>2.9096221695615831</v>
      </c>
      <c r="N422" s="1190">
        <f t="shared" si="185"/>
        <v>2.4542100564209552</v>
      </c>
      <c r="O422" s="1190">
        <f t="shared" si="186"/>
        <v>0.32273364272046462</v>
      </c>
      <c r="P422" s="1192">
        <f t="shared" si="181"/>
        <v>79304.638145115328</v>
      </c>
      <c r="Q422" s="1192">
        <f t="shared" si="196"/>
        <v>53345.992892819275</v>
      </c>
      <c r="R422" s="1192">
        <f t="shared" si="197"/>
        <v>118339.25528436534</v>
      </c>
      <c r="S422" s="1192">
        <f t="shared" si="198"/>
        <v>73962.034552728335</v>
      </c>
      <c r="T422" s="1192">
        <f t="shared" si="182"/>
        <v>1687551.4395128423</v>
      </c>
      <c r="U422" s="1192">
        <f t="shared" si="187"/>
        <v>3192141.6606196426</v>
      </c>
      <c r="V422" s="1189">
        <v>100000</v>
      </c>
      <c r="W422" s="1189">
        <v>62500</v>
      </c>
      <c r="X422" s="1189">
        <v>5.7577999999999996</v>
      </c>
      <c r="Y422" s="1189">
        <v>2</v>
      </c>
      <c r="Z422" s="1189">
        <v>5</v>
      </c>
      <c r="AA422" s="1189">
        <v>0.216005</v>
      </c>
      <c r="AB422" s="1189">
        <v>2.5000000000000001E-2</v>
      </c>
      <c r="AC422" s="1189">
        <v>6.0625</v>
      </c>
      <c r="AD422" s="1189">
        <v>0.25</v>
      </c>
      <c r="AE422" s="1189">
        <v>30</v>
      </c>
      <c r="AF422" s="1193">
        <v>5.421875</v>
      </c>
      <c r="AG422" s="1193">
        <v>5.28125</v>
      </c>
      <c r="AH422" s="1189">
        <f t="shared" si="199"/>
        <v>2.6966083333333328</v>
      </c>
      <c r="AI422" s="1189">
        <f t="shared" si="188"/>
        <v>3.578125</v>
      </c>
      <c r="AJ422" s="1189">
        <f t="shared" si="189"/>
        <v>18.162691959335586</v>
      </c>
      <c r="AK422" s="1189">
        <f t="shared" si="180"/>
        <v>16.875514395128423</v>
      </c>
      <c r="AL422" s="1189">
        <f t="shared" si="200"/>
        <v>0.18683833333333336</v>
      </c>
      <c r="AM422" s="1189">
        <f t="shared" si="190"/>
        <v>25.181828613930687</v>
      </c>
      <c r="AN422" s="1189">
        <f t="shared" si="201"/>
        <v>6.25E-2</v>
      </c>
      <c r="AO422" s="1189">
        <f t="shared" si="191"/>
        <v>5.2363049999999998</v>
      </c>
      <c r="AP422" s="1189">
        <f t="shared" si="202"/>
        <v>5.5709616666666664</v>
      </c>
      <c r="AQ422" s="1189">
        <f t="shared" si="203"/>
        <v>8.3002500000000007E-2</v>
      </c>
      <c r="AR422" s="1193">
        <f t="shared" si="204"/>
        <v>7.6893080079724623</v>
      </c>
      <c r="AS422" s="1194">
        <f t="shared" si="195"/>
        <v>3.4379520019931156</v>
      </c>
    </row>
    <row r="423" spans="1:45" ht="11.1" customHeight="1">
      <c r="A423" s="1196" t="s">
        <v>10981</v>
      </c>
      <c r="B423" s="1196" t="s">
        <v>10936</v>
      </c>
      <c r="C423" s="1196" t="s">
        <v>10936</v>
      </c>
      <c r="D423" s="1196" t="s">
        <v>10936</v>
      </c>
      <c r="E423" s="1196" t="s">
        <v>10936</v>
      </c>
      <c r="F423" s="1196" t="s">
        <v>10936</v>
      </c>
      <c r="G423" s="1189">
        <v>8.25</v>
      </c>
      <c r="H423" s="1189">
        <v>3</v>
      </c>
      <c r="I423" s="1190">
        <f t="shared" si="183"/>
        <v>157.69687500000001</v>
      </c>
      <c r="J423" s="1191">
        <f t="shared" si="192"/>
        <v>50703.579493430065</v>
      </c>
      <c r="K423" s="1191">
        <f t="shared" si="193"/>
        <v>75092.050589850987</v>
      </c>
      <c r="L423" s="1191">
        <f t="shared" si="194"/>
        <v>1601955.3115488235</v>
      </c>
      <c r="M423" s="1190">
        <f t="shared" si="184"/>
        <v>2.9704044247173758</v>
      </c>
      <c r="N423" s="1190">
        <f t="shared" si="185"/>
        <v>2.4097445323128022</v>
      </c>
      <c r="O423" s="1190">
        <f t="shared" si="186"/>
        <v>0.36719916682861747</v>
      </c>
      <c r="P423" s="1192">
        <f t="shared" si="181"/>
        <v>75092.050589850987</v>
      </c>
      <c r="Q423" s="1192">
        <f t="shared" si="196"/>
        <v>50703.579493430065</v>
      </c>
      <c r="R423" s="1192">
        <f t="shared" si="197"/>
        <v>118040.44311286074</v>
      </c>
      <c r="S423" s="1192">
        <f t="shared" si="198"/>
        <v>73775.27694553796</v>
      </c>
      <c r="T423" s="1192">
        <f t="shared" si="182"/>
        <v>1601955.3115488235</v>
      </c>
      <c r="U423" s="1192">
        <f t="shared" si="187"/>
        <v>3192141.6606196426</v>
      </c>
      <c r="V423" s="1189">
        <v>100000</v>
      </c>
      <c r="W423" s="1189">
        <v>62500</v>
      </c>
      <c r="X423" s="1189">
        <v>5.7577999999999996</v>
      </c>
      <c r="Y423" s="1189">
        <v>2</v>
      </c>
      <c r="Z423" s="1189">
        <v>5</v>
      </c>
      <c r="AA423" s="1189">
        <v>0.216005</v>
      </c>
      <c r="AB423" s="1189">
        <v>2.5000000000000001E-2</v>
      </c>
      <c r="AC423" s="1189">
        <v>6.0625</v>
      </c>
      <c r="AD423" s="1189">
        <v>0.25</v>
      </c>
      <c r="AE423" s="1189">
        <v>30</v>
      </c>
      <c r="AF423" s="1193">
        <v>5.421875</v>
      </c>
      <c r="AG423" s="1193">
        <v>5.28125</v>
      </c>
      <c r="AH423" s="1189">
        <f t="shared" si="199"/>
        <v>2.6966083333333328</v>
      </c>
      <c r="AI423" s="1189">
        <f t="shared" si="188"/>
        <v>3.578125</v>
      </c>
      <c r="AJ423" s="1189">
        <f t="shared" si="189"/>
        <v>17.306730679695399</v>
      </c>
      <c r="AK423" s="1189">
        <f t="shared" si="180"/>
        <v>16.019553115488236</v>
      </c>
      <c r="AL423" s="1189">
        <f t="shared" si="200"/>
        <v>0.18683833333333336</v>
      </c>
      <c r="AM423" s="1189">
        <f t="shared" si="190"/>
        <v>25.181828613930687</v>
      </c>
      <c r="AN423" s="1189">
        <f t="shared" si="201"/>
        <v>6.25E-2</v>
      </c>
      <c r="AO423" s="1189">
        <f t="shared" si="191"/>
        <v>5.2363049999999998</v>
      </c>
      <c r="AP423" s="1189">
        <f t="shared" si="202"/>
        <v>5.5709616666666664</v>
      </c>
      <c r="AQ423" s="1189">
        <f t="shared" si="203"/>
        <v>8.3002500000000007E-2</v>
      </c>
      <c r="AR423" s="1193">
        <f t="shared" si="204"/>
        <v>7.618110913570991</v>
      </c>
      <c r="AS423" s="1194">
        <f t="shared" si="195"/>
        <v>3.4201527283927478</v>
      </c>
    </row>
    <row r="424" spans="1:45" ht="11.1" customHeight="1">
      <c r="A424" s="1196" t="s">
        <v>10981</v>
      </c>
      <c r="B424" s="1196" t="s">
        <v>10936</v>
      </c>
      <c r="C424" s="1196" t="s">
        <v>10936</v>
      </c>
      <c r="D424" s="1196" t="s">
        <v>10936</v>
      </c>
      <c r="E424" s="1196" t="s">
        <v>10936</v>
      </c>
      <c r="F424" s="1196" t="s">
        <v>10936</v>
      </c>
      <c r="G424" s="1189">
        <v>8.25</v>
      </c>
      <c r="H424" s="1189">
        <v>3.25</v>
      </c>
      <c r="I424" s="1190">
        <f t="shared" si="183"/>
        <v>153.52500000000001</v>
      </c>
      <c r="J424" s="1191">
        <f t="shared" si="192"/>
        <v>46935.351922630929</v>
      </c>
      <c r="K424" s="1191">
        <f t="shared" si="193"/>
        <v>69085.036952034454</v>
      </c>
      <c r="L424" s="1191">
        <f t="shared" si="194"/>
        <v>1479236.8485179723</v>
      </c>
      <c r="M424" s="1190">
        <f t="shared" si="184"/>
        <v>3.0770155241361201</v>
      </c>
      <c r="N424" s="1190">
        <f t="shared" si="185"/>
        <v>2.3459946769606121</v>
      </c>
      <c r="O424" s="1190">
        <f t="shared" si="186"/>
        <v>0.43094902218080805</v>
      </c>
      <c r="P424" s="1192">
        <f t="shared" si="181"/>
        <v>69085.036952034454</v>
      </c>
      <c r="Q424" s="1192">
        <f t="shared" si="196"/>
        <v>46935.351922630929</v>
      </c>
      <c r="R424" s="1192">
        <f t="shared" si="197"/>
        <v>117607.10004325338</v>
      </c>
      <c r="S424" s="1192">
        <f t="shared" si="198"/>
        <v>73504.437527033355</v>
      </c>
      <c r="T424" s="1192">
        <f t="shared" si="182"/>
        <v>1479236.8485179723</v>
      </c>
      <c r="U424" s="1192">
        <f t="shared" si="187"/>
        <v>3192141.6606196426</v>
      </c>
      <c r="V424" s="1189">
        <v>100000</v>
      </c>
      <c r="W424" s="1189">
        <v>62500</v>
      </c>
      <c r="X424" s="1189">
        <v>5.7577999999999996</v>
      </c>
      <c r="Y424" s="1189">
        <v>2</v>
      </c>
      <c r="Z424" s="1189">
        <v>5</v>
      </c>
      <c r="AA424" s="1189">
        <v>0.216005</v>
      </c>
      <c r="AB424" s="1189">
        <v>2.5000000000000001E-2</v>
      </c>
      <c r="AC424" s="1189">
        <v>6.0625</v>
      </c>
      <c r="AD424" s="1189">
        <v>0.25</v>
      </c>
      <c r="AE424" s="1189">
        <v>30</v>
      </c>
      <c r="AF424" s="1193">
        <v>5.421875</v>
      </c>
      <c r="AG424" s="1193">
        <v>5.28125</v>
      </c>
      <c r="AH424" s="1189">
        <f t="shared" si="199"/>
        <v>2.6966083333333328</v>
      </c>
      <c r="AI424" s="1189">
        <f t="shared" si="188"/>
        <v>3.578125</v>
      </c>
      <c r="AJ424" s="1189">
        <f t="shared" si="189"/>
        <v>16.079546049386884</v>
      </c>
      <c r="AK424" s="1189">
        <f t="shared" si="180"/>
        <v>14.792368485179724</v>
      </c>
      <c r="AL424" s="1189">
        <f t="shared" si="200"/>
        <v>0.18683833333333336</v>
      </c>
      <c r="AM424" s="1189">
        <f t="shared" si="190"/>
        <v>25.181828613930687</v>
      </c>
      <c r="AN424" s="1189">
        <f t="shared" si="201"/>
        <v>6.25E-2</v>
      </c>
      <c r="AO424" s="1189">
        <f t="shared" si="191"/>
        <v>5.2363049999999998</v>
      </c>
      <c r="AP424" s="1189">
        <f t="shared" si="202"/>
        <v>5.5709616666666664</v>
      </c>
      <c r="AQ424" s="1189">
        <f t="shared" si="203"/>
        <v>8.3002500000000007E-2</v>
      </c>
      <c r="AR424" s="1193">
        <f t="shared" si="204"/>
        <v>7.5148595390379347</v>
      </c>
      <c r="AS424" s="1194">
        <f t="shared" si="195"/>
        <v>3.3943398847594839</v>
      </c>
    </row>
    <row r="425" spans="1:45" ht="11.1" customHeight="1">
      <c r="A425" s="1196" t="s">
        <v>10982</v>
      </c>
      <c r="B425" s="1196" t="s">
        <v>10936</v>
      </c>
      <c r="C425" s="1196" t="s">
        <v>10936</v>
      </c>
      <c r="D425" s="1196" t="s">
        <v>10936</v>
      </c>
      <c r="E425" s="1196" t="s">
        <v>10936</v>
      </c>
      <c r="F425" s="1196" t="s">
        <v>10936</v>
      </c>
      <c r="G425" s="1189">
        <v>8.5</v>
      </c>
      <c r="H425" s="1189">
        <v>2.5</v>
      </c>
      <c r="I425" s="1190">
        <f t="shared" si="183"/>
        <v>176.22</v>
      </c>
      <c r="J425" s="1191">
        <f t="shared" si="192"/>
        <v>60401.586956487619</v>
      </c>
      <c r="K425" s="1191">
        <f t="shared" si="193"/>
        <v>96642.539130380203</v>
      </c>
      <c r="L425" s="1191">
        <f t="shared" si="194"/>
        <v>2732403.2784212986</v>
      </c>
      <c r="M425" s="1190">
        <f t="shared" si="184"/>
        <v>1.7801529134284477</v>
      </c>
      <c r="N425" s="1190">
        <f t="shared" si="185"/>
        <v>2.6927938900765285</v>
      </c>
      <c r="O425" s="1190">
        <f t="shared" si="186"/>
        <v>0.25499942140876219</v>
      </c>
      <c r="P425" s="1192">
        <f t="shared" si="181"/>
        <v>144610.65425570376</v>
      </c>
      <c r="Q425" s="1192">
        <f t="shared" si="196"/>
        <v>94130.439585973072</v>
      </c>
      <c r="R425" s="1192">
        <f t="shared" si="197"/>
        <v>96642.539130380203</v>
      </c>
      <c r="S425" s="1192">
        <f t="shared" si="198"/>
        <v>60401.586956487619</v>
      </c>
      <c r="T425" s="1192">
        <f t="shared" si="182"/>
        <v>2732403.2784212986</v>
      </c>
      <c r="U425" s="1192">
        <f t="shared" si="187"/>
        <v>3045017.2700835601</v>
      </c>
      <c r="V425" s="1189">
        <v>100000</v>
      </c>
      <c r="W425" s="1189">
        <v>62500</v>
      </c>
      <c r="X425" s="1189">
        <v>6.7145299999999999</v>
      </c>
      <c r="Y425" s="1189">
        <v>3</v>
      </c>
      <c r="Z425" s="1189">
        <v>5.25</v>
      </c>
      <c r="AA425" s="1189">
        <v>0.21537899999999999</v>
      </c>
      <c r="AB425" s="1189">
        <v>2.5000000000000001E-2</v>
      </c>
      <c r="AC425" s="1189">
        <v>7.09375</v>
      </c>
      <c r="AD425" s="1189">
        <v>0.25</v>
      </c>
      <c r="AE425" s="1189">
        <v>30</v>
      </c>
      <c r="AF425" s="1193">
        <v>6.40625</v>
      </c>
      <c r="AG425" s="1193">
        <v>5.859375</v>
      </c>
      <c r="AH425" s="1189">
        <f t="shared" si="199"/>
        <v>3.0682024999999999</v>
      </c>
      <c r="AI425" s="1189">
        <f t="shared" si="188"/>
        <v>3.8984375</v>
      </c>
      <c r="AJ425" s="1189">
        <f t="shared" si="189"/>
        <v>28.457357922650427</v>
      </c>
      <c r="AK425" s="1189">
        <f t="shared" ref="AK425:AK488" si="205">PI()*(AF425^2-H425^2)/4</f>
        <v>27.324032784212985</v>
      </c>
      <c r="AL425" s="1189">
        <f t="shared" si="200"/>
        <v>0.196629</v>
      </c>
      <c r="AM425" s="1189">
        <f t="shared" si="190"/>
        <v>18.260507298990671</v>
      </c>
      <c r="AN425" s="1189">
        <f t="shared" si="201"/>
        <v>9.375E-2</v>
      </c>
      <c r="AO425" s="1189">
        <f t="shared" si="191"/>
        <v>5.7861589999999996</v>
      </c>
      <c r="AP425" s="1189">
        <f t="shared" si="202"/>
        <v>6.5179010000000002</v>
      </c>
      <c r="AQ425" s="1189">
        <f t="shared" si="203"/>
        <v>8.2689499999999999E-2</v>
      </c>
      <c r="AR425" s="1193">
        <f t="shared" si="204"/>
        <v>9.2321738201683026</v>
      </c>
      <c r="AS425" s="1194">
        <f t="shared" si="195"/>
        <v>3.8984375</v>
      </c>
    </row>
    <row r="426" spans="1:45" ht="11.1" customHeight="1">
      <c r="A426" s="1196" t="s">
        <v>10982</v>
      </c>
      <c r="B426" s="1196" t="s">
        <v>10936</v>
      </c>
      <c r="C426" s="1196" t="s">
        <v>10936</v>
      </c>
      <c r="D426" s="1196" t="s">
        <v>10936</v>
      </c>
      <c r="E426" s="1196" t="s">
        <v>10936</v>
      </c>
      <c r="F426" s="1196" t="s">
        <v>10936</v>
      </c>
      <c r="G426" s="1189">
        <v>8.5</v>
      </c>
      <c r="H426" s="1189">
        <v>2.8125</v>
      </c>
      <c r="I426" s="1190">
        <f t="shared" si="183"/>
        <v>171.7873828125</v>
      </c>
      <c r="J426" s="1191">
        <f t="shared" si="192"/>
        <v>60401.586956487619</v>
      </c>
      <c r="K426" s="1191">
        <f t="shared" si="193"/>
        <v>96642.539130380203</v>
      </c>
      <c r="L426" s="1191">
        <f t="shared" si="194"/>
        <v>2602014.9114510189</v>
      </c>
      <c r="M426" s="1190">
        <f t="shared" si="184"/>
        <v>1.8041725785241003</v>
      </c>
      <c r="N426" s="1190">
        <f t="shared" si="185"/>
        <v>2.625059668764826</v>
      </c>
      <c r="O426" s="1190">
        <f t="shared" si="186"/>
        <v>0.32273364272046462</v>
      </c>
      <c r="P426" s="1192">
        <f t="shared" si="181"/>
        <v>137709.93531578244</v>
      </c>
      <c r="Q426" s="1192">
        <f t="shared" si="196"/>
        <v>89817.490248522256</v>
      </c>
      <c r="R426" s="1192">
        <f t="shared" si="197"/>
        <v>96642.539130380203</v>
      </c>
      <c r="S426" s="1192">
        <f t="shared" si="198"/>
        <v>60401.586956487619</v>
      </c>
      <c r="T426" s="1192">
        <f t="shared" si="182"/>
        <v>2602014.9114510189</v>
      </c>
      <c r="U426" s="1192">
        <f t="shared" si="187"/>
        <v>3045017.2700835601</v>
      </c>
      <c r="V426" s="1189">
        <v>100000</v>
      </c>
      <c r="W426" s="1189">
        <v>62500</v>
      </c>
      <c r="X426" s="1189">
        <v>6.7145299999999999</v>
      </c>
      <c r="Y426" s="1189">
        <v>3</v>
      </c>
      <c r="Z426" s="1189">
        <v>5.25</v>
      </c>
      <c r="AA426" s="1189">
        <v>0.21537899999999999</v>
      </c>
      <c r="AB426" s="1189">
        <v>2.5000000000000001E-2</v>
      </c>
      <c r="AC426" s="1189">
        <v>7.09375</v>
      </c>
      <c r="AD426" s="1189">
        <v>0.25</v>
      </c>
      <c r="AE426" s="1189">
        <v>30</v>
      </c>
      <c r="AF426" s="1193">
        <v>6.40625</v>
      </c>
      <c r="AG426" s="1193">
        <v>5.859375</v>
      </c>
      <c r="AH426" s="1189">
        <f t="shared" si="199"/>
        <v>3.0682024999999999</v>
      </c>
      <c r="AI426" s="1189">
        <f t="shared" si="188"/>
        <v>3.8984375</v>
      </c>
      <c r="AJ426" s="1189">
        <f t="shared" si="189"/>
        <v>27.153474252947632</v>
      </c>
      <c r="AK426" s="1189">
        <f t="shared" si="205"/>
        <v>26.02014911451019</v>
      </c>
      <c r="AL426" s="1189">
        <f t="shared" si="200"/>
        <v>0.196629</v>
      </c>
      <c r="AM426" s="1189">
        <f t="shared" si="190"/>
        <v>18.260507298990671</v>
      </c>
      <c r="AN426" s="1189">
        <f t="shared" si="201"/>
        <v>9.375E-2</v>
      </c>
      <c r="AO426" s="1189">
        <f t="shared" si="191"/>
        <v>5.7861589999999996</v>
      </c>
      <c r="AP426" s="1189">
        <f t="shared" si="202"/>
        <v>6.5179010000000002</v>
      </c>
      <c r="AQ426" s="1189">
        <f t="shared" si="203"/>
        <v>8.2689499999999999E-2</v>
      </c>
      <c r="AR426" s="1193">
        <f t="shared" si="204"/>
        <v>9.1418202342750643</v>
      </c>
      <c r="AS426" s="1194">
        <f t="shared" si="195"/>
        <v>3.8984375</v>
      </c>
    </row>
    <row r="427" spans="1:45" ht="11.1" customHeight="1">
      <c r="A427" s="1196" t="s">
        <v>10982</v>
      </c>
      <c r="B427" s="1196" t="s">
        <v>10936</v>
      </c>
      <c r="C427" s="1196" t="s">
        <v>10936</v>
      </c>
      <c r="D427" s="1196" t="s">
        <v>10936</v>
      </c>
      <c r="E427" s="1196" t="s">
        <v>10936</v>
      </c>
      <c r="F427" s="1196" t="s">
        <v>10936</v>
      </c>
      <c r="G427" s="1189">
        <v>8.5</v>
      </c>
      <c r="H427" s="1189">
        <v>3</v>
      </c>
      <c r="I427" s="1190">
        <f t="shared" si="183"/>
        <v>168.8775</v>
      </c>
      <c r="J427" s="1191">
        <f t="shared" si="192"/>
        <v>60401.586956487619</v>
      </c>
      <c r="K427" s="1191">
        <f t="shared" si="193"/>
        <v>96642.539130380203</v>
      </c>
      <c r="L427" s="1191">
        <f t="shared" si="194"/>
        <v>2516418.783487</v>
      </c>
      <c r="M427" s="1190">
        <f t="shared" si="184"/>
        <v>1.8234611920441886</v>
      </c>
      <c r="N427" s="1190">
        <f t="shared" si="185"/>
        <v>2.5805941446566734</v>
      </c>
      <c r="O427" s="1190">
        <f t="shared" si="186"/>
        <v>0.36719916682861747</v>
      </c>
      <c r="P427" s="1192">
        <f t="shared" si="181"/>
        <v>133179.81629404586</v>
      </c>
      <c r="Q427" s="1192">
        <f t="shared" si="196"/>
        <v>86986.165859936911</v>
      </c>
      <c r="R427" s="1192">
        <f t="shared" si="197"/>
        <v>96642.539130380203</v>
      </c>
      <c r="S427" s="1192">
        <f t="shared" si="198"/>
        <v>60401.586956487619</v>
      </c>
      <c r="T427" s="1192">
        <f t="shared" si="182"/>
        <v>2516418.783487</v>
      </c>
      <c r="U427" s="1192">
        <f t="shared" si="187"/>
        <v>3045017.2700835601</v>
      </c>
      <c r="V427" s="1189">
        <v>100000</v>
      </c>
      <c r="W427" s="1189">
        <v>62500</v>
      </c>
      <c r="X427" s="1189">
        <v>6.7145299999999999</v>
      </c>
      <c r="Y427" s="1189">
        <v>3</v>
      </c>
      <c r="Z427" s="1189">
        <v>5.25</v>
      </c>
      <c r="AA427" s="1189">
        <v>0.21537899999999999</v>
      </c>
      <c r="AB427" s="1189">
        <v>2.5000000000000001E-2</v>
      </c>
      <c r="AC427" s="1189">
        <v>7.09375</v>
      </c>
      <c r="AD427" s="1189">
        <v>0.25</v>
      </c>
      <c r="AE427" s="1189">
        <v>30</v>
      </c>
      <c r="AF427" s="1193">
        <v>6.40625</v>
      </c>
      <c r="AG427" s="1193">
        <v>5.859375</v>
      </c>
      <c r="AH427" s="1189">
        <f t="shared" si="199"/>
        <v>3.0682024999999999</v>
      </c>
      <c r="AI427" s="1189">
        <f t="shared" si="188"/>
        <v>3.8984375</v>
      </c>
      <c r="AJ427" s="1189">
        <f t="shared" si="189"/>
        <v>26.297512973307445</v>
      </c>
      <c r="AK427" s="1189">
        <f t="shared" si="205"/>
        <v>25.164187834869999</v>
      </c>
      <c r="AL427" s="1189">
        <f t="shared" si="200"/>
        <v>0.196629</v>
      </c>
      <c r="AM427" s="1189">
        <f t="shared" si="190"/>
        <v>18.260507298990671</v>
      </c>
      <c r="AN427" s="1189">
        <f t="shared" si="201"/>
        <v>9.375E-2</v>
      </c>
      <c r="AO427" s="1189">
        <f t="shared" si="191"/>
        <v>5.7861589999999996</v>
      </c>
      <c r="AP427" s="1189">
        <f t="shared" si="202"/>
        <v>6.5179010000000002</v>
      </c>
      <c r="AQ427" s="1189">
        <f t="shared" si="203"/>
        <v>8.2689499999999999E-2</v>
      </c>
      <c r="AR427" s="1193">
        <f t="shared" si="204"/>
        <v>9.0820170361985664</v>
      </c>
      <c r="AS427" s="1194">
        <f t="shared" si="195"/>
        <v>3.8984375</v>
      </c>
    </row>
    <row r="428" spans="1:45" ht="11.1" customHeight="1">
      <c r="A428" s="1196" t="s">
        <v>10982</v>
      </c>
      <c r="B428" s="1196" t="s">
        <v>10936</v>
      </c>
      <c r="C428" s="1196" t="s">
        <v>10936</v>
      </c>
      <c r="D428" s="1196" t="s">
        <v>10936</v>
      </c>
      <c r="E428" s="1196" t="s">
        <v>10936</v>
      </c>
      <c r="F428" s="1196" t="s">
        <v>10936</v>
      </c>
      <c r="G428" s="1189">
        <v>8.5</v>
      </c>
      <c r="H428" s="1189">
        <v>3.25</v>
      </c>
      <c r="I428" s="1190">
        <f t="shared" si="183"/>
        <v>164.705625</v>
      </c>
      <c r="J428" s="1191">
        <f t="shared" si="192"/>
        <v>60401.586956487619</v>
      </c>
      <c r="K428" s="1191">
        <f t="shared" si="193"/>
        <v>96642.539130380203</v>
      </c>
      <c r="L428" s="1191">
        <f t="shared" si="194"/>
        <v>2393700.3204561491</v>
      </c>
      <c r="M428" s="1190">
        <f t="shared" si="184"/>
        <v>1.8563783206327593</v>
      </c>
      <c r="N428" s="1190">
        <f t="shared" si="185"/>
        <v>2.5168442893044825</v>
      </c>
      <c r="O428" s="1190">
        <f t="shared" si="186"/>
        <v>0.43094902218080805</v>
      </c>
      <c r="P428" s="1192">
        <f t="shared" si="181"/>
        <v>126685.02199764937</v>
      </c>
      <c r="Q428" s="1192">
        <f t="shared" si="196"/>
        <v>82926.919424689069</v>
      </c>
      <c r="R428" s="1192">
        <f t="shared" si="197"/>
        <v>96642.539130380203</v>
      </c>
      <c r="S428" s="1192">
        <f t="shared" si="198"/>
        <v>60401.586956487619</v>
      </c>
      <c r="T428" s="1192">
        <f t="shared" si="182"/>
        <v>2393700.3204561491</v>
      </c>
      <c r="U428" s="1192">
        <f t="shared" si="187"/>
        <v>3045017.2700835601</v>
      </c>
      <c r="V428" s="1189">
        <v>100000</v>
      </c>
      <c r="W428" s="1189">
        <v>62500</v>
      </c>
      <c r="X428" s="1189">
        <v>6.7145299999999999</v>
      </c>
      <c r="Y428" s="1189">
        <v>3</v>
      </c>
      <c r="Z428" s="1189">
        <v>5.25</v>
      </c>
      <c r="AA428" s="1189">
        <v>0.21537899999999999</v>
      </c>
      <c r="AB428" s="1189">
        <v>2.5000000000000001E-2</v>
      </c>
      <c r="AC428" s="1189">
        <v>7.09375</v>
      </c>
      <c r="AD428" s="1189">
        <v>0.25</v>
      </c>
      <c r="AE428" s="1189">
        <v>30</v>
      </c>
      <c r="AF428" s="1193">
        <v>6.40625</v>
      </c>
      <c r="AG428" s="1193">
        <v>5.859375</v>
      </c>
      <c r="AH428" s="1189">
        <f t="shared" si="199"/>
        <v>3.0682024999999999</v>
      </c>
      <c r="AI428" s="1189">
        <f t="shared" si="188"/>
        <v>3.8984375</v>
      </c>
      <c r="AJ428" s="1189">
        <f t="shared" si="189"/>
        <v>25.070328342998931</v>
      </c>
      <c r="AK428" s="1189">
        <f t="shared" si="205"/>
        <v>23.937003204561488</v>
      </c>
      <c r="AL428" s="1189">
        <f t="shared" si="200"/>
        <v>0.196629</v>
      </c>
      <c r="AM428" s="1189">
        <f t="shared" si="190"/>
        <v>18.260507298990671</v>
      </c>
      <c r="AN428" s="1189">
        <f t="shared" si="201"/>
        <v>9.375E-2</v>
      </c>
      <c r="AO428" s="1189">
        <f t="shared" si="191"/>
        <v>5.7861589999999996</v>
      </c>
      <c r="AP428" s="1189">
        <f t="shared" si="202"/>
        <v>6.5179010000000002</v>
      </c>
      <c r="AQ428" s="1189">
        <f t="shared" si="203"/>
        <v>8.2689499999999999E-2</v>
      </c>
      <c r="AR428" s="1193">
        <f t="shared" si="204"/>
        <v>8.9955841080944268</v>
      </c>
      <c r="AS428" s="1194">
        <f t="shared" si="195"/>
        <v>3.8984375</v>
      </c>
    </row>
    <row r="429" spans="1:45" ht="11.1" customHeight="1">
      <c r="A429" s="1196" t="s">
        <v>10982</v>
      </c>
      <c r="B429" s="1196" t="s">
        <v>10936</v>
      </c>
      <c r="C429" s="1196" t="s">
        <v>10936</v>
      </c>
      <c r="D429" s="1196" t="s">
        <v>10936</v>
      </c>
      <c r="E429" s="1196" t="s">
        <v>10936</v>
      </c>
      <c r="F429" s="1196" t="s">
        <v>10936</v>
      </c>
      <c r="G429" s="1189">
        <v>8.5</v>
      </c>
      <c r="H429" s="1189">
        <v>3.5</v>
      </c>
      <c r="I429" s="1190">
        <f t="shared" si="183"/>
        <v>160.19999999999999</v>
      </c>
      <c r="J429" s="1191">
        <f t="shared" si="192"/>
        <v>60401.586956487619</v>
      </c>
      <c r="K429" s="1191">
        <f t="shared" si="193"/>
        <v>96642.539130380203</v>
      </c>
      <c r="L429" s="1191">
        <f t="shared" si="194"/>
        <v>2261164.3803828293</v>
      </c>
      <c r="M429" s="1190">
        <f t="shared" si="184"/>
        <v>1.8995652084167458</v>
      </c>
      <c r="N429" s="1190">
        <f t="shared" si="185"/>
        <v>2.4479944455241163</v>
      </c>
      <c r="O429" s="1190">
        <f t="shared" si="186"/>
        <v>0.49979886596117379</v>
      </c>
      <c r="P429" s="1192">
        <f t="shared" si="181"/>
        <v>119670.6441575411</v>
      </c>
      <c r="Q429" s="1192">
        <f t="shared" si="196"/>
        <v>78542.933274621406</v>
      </c>
      <c r="R429" s="1192">
        <f t="shared" si="197"/>
        <v>96642.539130380203</v>
      </c>
      <c r="S429" s="1192">
        <f t="shared" si="198"/>
        <v>60401.586956487619</v>
      </c>
      <c r="T429" s="1192">
        <f t="shared" si="182"/>
        <v>2261164.3803828293</v>
      </c>
      <c r="U429" s="1192">
        <f t="shared" si="187"/>
        <v>3045017.2700835601</v>
      </c>
      <c r="V429" s="1189">
        <v>100000</v>
      </c>
      <c r="W429" s="1189">
        <v>62500</v>
      </c>
      <c r="X429" s="1189">
        <v>6.7145299999999999</v>
      </c>
      <c r="Y429" s="1189">
        <v>3</v>
      </c>
      <c r="Z429" s="1189">
        <v>5.25</v>
      </c>
      <c r="AA429" s="1189">
        <v>0.21537899999999999</v>
      </c>
      <c r="AB429" s="1189">
        <v>2.5000000000000001E-2</v>
      </c>
      <c r="AC429" s="1189">
        <v>7.09375</v>
      </c>
      <c r="AD429" s="1189">
        <v>0.25</v>
      </c>
      <c r="AE429" s="1189">
        <v>30</v>
      </c>
      <c r="AF429" s="1193">
        <v>6.40625</v>
      </c>
      <c r="AG429" s="1193">
        <v>5.859375</v>
      </c>
      <c r="AH429" s="1189">
        <f t="shared" si="199"/>
        <v>3.0682024999999999</v>
      </c>
      <c r="AI429" s="1189">
        <f t="shared" si="188"/>
        <v>3.8984375</v>
      </c>
      <c r="AJ429" s="1189">
        <f t="shared" si="189"/>
        <v>23.744968942265736</v>
      </c>
      <c r="AK429" s="1189">
        <f t="shared" si="205"/>
        <v>22.611643803828294</v>
      </c>
      <c r="AL429" s="1189">
        <f t="shared" si="200"/>
        <v>0.196629</v>
      </c>
      <c r="AM429" s="1189">
        <f t="shared" si="190"/>
        <v>18.260507298990671</v>
      </c>
      <c r="AN429" s="1189">
        <f t="shared" si="201"/>
        <v>9.375E-2</v>
      </c>
      <c r="AO429" s="1189">
        <f t="shared" si="191"/>
        <v>5.7861589999999996</v>
      </c>
      <c r="AP429" s="1189">
        <f t="shared" si="202"/>
        <v>6.5179010000000002</v>
      </c>
      <c r="AQ429" s="1189">
        <f t="shared" si="203"/>
        <v>8.2689499999999999E-2</v>
      </c>
      <c r="AR429" s="1193">
        <f t="shared" si="204"/>
        <v>8.9012939197512733</v>
      </c>
      <c r="AS429" s="1194">
        <f t="shared" si="195"/>
        <v>3.8984375</v>
      </c>
    </row>
    <row r="430" spans="1:45" ht="11.1" customHeight="1">
      <c r="A430" s="1196" t="s">
        <v>10982</v>
      </c>
      <c r="B430" s="1196" t="s">
        <v>10936</v>
      </c>
      <c r="C430" s="1196" t="s">
        <v>10936</v>
      </c>
      <c r="D430" s="1196" t="s">
        <v>10936</v>
      </c>
      <c r="E430" s="1196" t="s">
        <v>10936</v>
      </c>
      <c r="F430" s="1196" t="s">
        <v>10936</v>
      </c>
      <c r="G430" s="1189">
        <v>8.5</v>
      </c>
      <c r="H430" s="1189">
        <v>3.75</v>
      </c>
      <c r="I430" s="1190">
        <f t="shared" si="183"/>
        <v>155.360625</v>
      </c>
      <c r="J430" s="1191">
        <f t="shared" si="192"/>
        <v>60401.586956487619</v>
      </c>
      <c r="K430" s="1191">
        <f t="shared" si="193"/>
        <v>96642.539130380203</v>
      </c>
      <c r="L430" s="1191">
        <f t="shared" si="194"/>
        <v>2118810.9632670418</v>
      </c>
      <c r="M430" s="1190">
        <f t="shared" si="184"/>
        <v>1.9559372552782994</v>
      </c>
      <c r="N430" s="1190">
        <f t="shared" si="185"/>
        <v>2.3740446133155757</v>
      </c>
      <c r="O430" s="1190">
        <f t="shared" si="186"/>
        <v>0.57374869816971485</v>
      </c>
      <c r="P430" s="1192">
        <f t="shared" si="181"/>
        <v>112136.68277372114</v>
      </c>
      <c r="Q430" s="1192">
        <f t="shared" si="196"/>
        <v>73834.20740973395</v>
      </c>
      <c r="R430" s="1192">
        <f t="shared" si="197"/>
        <v>96642.539130380203</v>
      </c>
      <c r="S430" s="1192">
        <f t="shared" si="198"/>
        <v>60401.586956487619</v>
      </c>
      <c r="T430" s="1192">
        <f t="shared" si="182"/>
        <v>2118810.9632670418</v>
      </c>
      <c r="U430" s="1192">
        <f t="shared" si="187"/>
        <v>3045017.2700835601</v>
      </c>
      <c r="V430" s="1189">
        <v>100000</v>
      </c>
      <c r="W430" s="1189">
        <v>62500</v>
      </c>
      <c r="X430" s="1189">
        <v>6.7145299999999999</v>
      </c>
      <c r="Y430" s="1189">
        <v>3</v>
      </c>
      <c r="Z430" s="1189">
        <v>5.25</v>
      </c>
      <c r="AA430" s="1189">
        <v>0.21537899999999999</v>
      </c>
      <c r="AB430" s="1189">
        <v>2.5000000000000001E-2</v>
      </c>
      <c r="AC430" s="1189">
        <v>7.09375</v>
      </c>
      <c r="AD430" s="1189">
        <v>0.25</v>
      </c>
      <c r="AE430" s="1189">
        <v>30</v>
      </c>
      <c r="AF430" s="1193">
        <v>6.40625</v>
      </c>
      <c r="AG430" s="1193">
        <v>5.859375</v>
      </c>
      <c r="AH430" s="1189">
        <f t="shared" si="199"/>
        <v>3.0682024999999999</v>
      </c>
      <c r="AI430" s="1189">
        <f t="shared" si="188"/>
        <v>3.8984375</v>
      </c>
      <c r="AJ430" s="1189">
        <f t="shared" si="189"/>
        <v>22.321434771107864</v>
      </c>
      <c r="AK430" s="1189">
        <f t="shared" si="205"/>
        <v>21.188109632670418</v>
      </c>
      <c r="AL430" s="1189">
        <f t="shared" si="200"/>
        <v>0.196629</v>
      </c>
      <c r="AM430" s="1189">
        <f t="shared" si="190"/>
        <v>18.260507298990671</v>
      </c>
      <c r="AN430" s="1189">
        <f t="shared" si="201"/>
        <v>9.375E-2</v>
      </c>
      <c r="AO430" s="1189">
        <f t="shared" si="191"/>
        <v>5.7861589999999996</v>
      </c>
      <c r="AP430" s="1189">
        <f t="shared" si="202"/>
        <v>6.5179010000000002</v>
      </c>
      <c r="AQ430" s="1189">
        <f t="shared" si="203"/>
        <v>8.2689499999999999E-2</v>
      </c>
      <c r="AR430" s="1193">
        <f t="shared" si="204"/>
        <v>8.7988938762665505</v>
      </c>
      <c r="AS430" s="1194">
        <f t="shared" si="195"/>
        <v>3.8984375</v>
      </c>
    </row>
    <row r="431" spans="1:45" ht="11.1" customHeight="1">
      <c r="A431" s="1196" t="s">
        <v>10982</v>
      </c>
      <c r="B431" s="1196" t="s">
        <v>10936</v>
      </c>
      <c r="C431" s="1196" t="s">
        <v>10936</v>
      </c>
      <c r="D431" s="1196" t="s">
        <v>10936</v>
      </c>
      <c r="E431" s="1196" t="s">
        <v>10936</v>
      </c>
      <c r="F431" s="1196" t="s">
        <v>10936</v>
      </c>
      <c r="G431" s="1189">
        <v>8.75</v>
      </c>
      <c r="H431" s="1189">
        <v>2.5</v>
      </c>
      <c r="I431" s="1190">
        <f t="shared" si="183"/>
        <v>187.734375</v>
      </c>
      <c r="J431" s="1191">
        <f t="shared" si="192"/>
        <v>72168.845057319602</v>
      </c>
      <c r="K431" s="1191">
        <f t="shared" si="193"/>
        <v>115470.15209171137</v>
      </c>
      <c r="L431" s="1191">
        <f t="shared" si="194"/>
        <v>2732403.2784212986</v>
      </c>
      <c r="M431" s="1190">
        <f t="shared" si="184"/>
        <v>2.0000237105992174</v>
      </c>
      <c r="N431" s="1190">
        <f t="shared" si="185"/>
        <v>2.8687434908485745</v>
      </c>
      <c r="O431" s="1190">
        <f t="shared" si="186"/>
        <v>0.25499942140876219</v>
      </c>
      <c r="P431" s="1192">
        <f t="shared" si="181"/>
        <v>145749.15562171265</v>
      </c>
      <c r="Q431" s="1192">
        <f t="shared" si="196"/>
        <v>94871.516615208777</v>
      </c>
      <c r="R431" s="1192">
        <f t="shared" si="197"/>
        <v>115470.15209171137</v>
      </c>
      <c r="S431" s="1192">
        <f t="shared" si="198"/>
        <v>72168.845057319602</v>
      </c>
      <c r="T431" s="1192">
        <f t="shared" si="182"/>
        <v>2732403.2784212986</v>
      </c>
      <c r="U431" s="1192">
        <f t="shared" si="187"/>
        <v>3383720.2280487097</v>
      </c>
      <c r="V431" s="1189">
        <v>100000</v>
      </c>
      <c r="W431" s="1189">
        <v>62500</v>
      </c>
      <c r="X431" s="1189">
        <v>6.7145299999999999</v>
      </c>
      <c r="Y431" s="1189">
        <v>3</v>
      </c>
      <c r="Z431" s="1189">
        <v>5.25</v>
      </c>
      <c r="AA431" s="1189">
        <v>0.21537899999999999</v>
      </c>
      <c r="AB431" s="1189">
        <v>2.5000000000000001E-2</v>
      </c>
      <c r="AC431" s="1189">
        <v>7.09375</v>
      </c>
      <c r="AD431" s="1189">
        <v>0.25</v>
      </c>
      <c r="AE431" s="1189">
        <v>30</v>
      </c>
      <c r="AF431" s="1193">
        <v>6.40625</v>
      </c>
      <c r="AG431" s="1193">
        <v>5.859375</v>
      </c>
      <c r="AH431" s="1189">
        <f t="shared" si="199"/>
        <v>3.0682024999999999</v>
      </c>
      <c r="AI431" s="1189">
        <f t="shared" si="188"/>
        <v>3.9609375</v>
      </c>
      <c r="AJ431" s="1189">
        <f t="shared" si="189"/>
        <v>28.457357922650427</v>
      </c>
      <c r="AK431" s="1189">
        <f t="shared" si="205"/>
        <v>27.324032784212985</v>
      </c>
      <c r="AL431" s="1189">
        <f t="shared" si="200"/>
        <v>0.196629</v>
      </c>
      <c r="AM431" s="1189">
        <f t="shared" si="190"/>
        <v>21.647536878642168</v>
      </c>
      <c r="AN431" s="1189">
        <f t="shared" si="201"/>
        <v>9.375E-2</v>
      </c>
      <c r="AO431" s="1189">
        <f t="shared" si="191"/>
        <v>5.7861589999999996</v>
      </c>
      <c r="AP431" s="1189">
        <f t="shared" si="202"/>
        <v>6.5179010000000002</v>
      </c>
      <c r="AQ431" s="1189">
        <f t="shared" si="203"/>
        <v>8.2689499999999999E-2</v>
      </c>
      <c r="AR431" s="1193">
        <f t="shared" si="204"/>
        <v>9.2321738201683026</v>
      </c>
      <c r="AS431" s="1194">
        <f t="shared" si="195"/>
        <v>3.9609375</v>
      </c>
    </row>
    <row r="432" spans="1:45" ht="11.1" customHeight="1">
      <c r="A432" s="1196" t="s">
        <v>10982</v>
      </c>
      <c r="B432" s="1196" t="s">
        <v>10936</v>
      </c>
      <c r="C432" s="1196" t="s">
        <v>10936</v>
      </c>
      <c r="D432" s="1196" t="s">
        <v>10936</v>
      </c>
      <c r="E432" s="1196" t="s">
        <v>10936</v>
      </c>
      <c r="F432" s="1196" t="s">
        <v>10936</v>
      </c>
      <c r="G432" s="1189">
        <v>8.75</v>
      </c>
      <c r="H432" s="1189">
        <v>2.8125</v>
      </c>
      <c r="I432" s="1190">
        <f t="shared" si="183"/>
        <v>183.3017578125</v>
      </c>
      <c r="J432" s="1191">
        <f t="shared" si="192"/>
        <v>72168.845057319602</v>
      </c>
      <c r="K432" s="1191">
        <f t="shared" si="193"/>
        <v>115470.15209171137</v>
      </c>
      <c r="L432" s="1191">
        <f t="shared" si="194"/>
        <v>2602014.9114510189</v>
      </c>
      <c r="M432" s="1190">
        <f t="shared" si="184"/>
        <v>2.0270100999984493</v>
      </c>
      <c r="N432" s="1190">
        <f t="shared" si="185"/>
        <v>2.8010092695368716</v>
      </c>
      <c r="O432" s="1190">
        <f t="shared" si="186"/>
        <v>0.32273364272046462</v>
      </c>
      <c r="P432" s="1192">
        <f t="shared" si="181"/>
        <v>138794.10819555371</v>
      </c>
      <c r="Q432" s="1192">
        <f t="shared" si="196"/>
        <v>90524.611973859443</v>
      </c>
      <c r="R432" s="1192">
        <f t="shared" si="197"/>
        <v>115470.15209171137</v>
      </c>
      <c r="S432" s="1192">
        <f t="shared" si="198"/>
        <v>72168.845057319602</v>
      </c>
      <c r="T432" s="1192">
        <f t="shared" si="182"/>
        <v>2602014.9114510189</v>
      </c>
      <c r="U432" s="1192">
        <f t="shared" si="187"/>
        <v>3383720.2280487097</v>
      </c>
      <c r="V432" s="1189">
        <v>100000</v>
      </c>
      <c r="W432" s="1189">
        <v>62500</v>
      </c>
      <c r="X432" s="1189">
        <v>6.7145299999999999</v>
      </c>
      <c r="Y432" s="1189">
        <v>3</v>
      </c>
      <c r="Z432" s="1189">
        <v>5.25</v>
      </c>
      <c r="AA432" s="1189">
        <v>0.21537899999999999</v>
      </c>
      <c r="AB432" s="1189">
        <v>2.5000000000000001E-2</v>
      </c>
      <c r="AC432" s="1189">
        <v>7.09375</v>
      </c>
      <c r="AD432" s="1189">
        <v>0.25</v>
      </c>
      <c r="AE432" s="1189">
        <v>30</v>
      </c>
      <c r="AF432" s="1193">
        <v>6.40625</v>
      </c>
      <c r="AG432" s="1193">
        <v>5.859375</v>
      </c>
      <c r="AH432" s="1189">
        <f t="shared" si="199"/>
        <v>3.0682024999999999</v>
      </c>
      <c r="AI432" s="1189">
        <f t="shared" si="188"/>
        <v>3.9609375</v>
      </c>
      <c r="AJ432" s="1189">
        <f t="shared" si="189"/>
        <v>27.153474252947632</v>
      </c>
      <c r="AK432" s="1189">
        <f t="shared" si="205"/>
        <v>26.02014911451019</v>
      </c>
      <c r="AL432" s="1189">
        <f t="shared" si="200"/>
        <v>0.196629</v>
      </c>
      <c r="AM432" s="1189">
        <f t="shared" si="190"/>
        <v>21.647536878642168</v>
      </c>
      <c r="AN432" s="1189">
        <f t="shared" si="201"/>
        <v>9.375E-2</v>
      </c>
      <c r="AO432" s="1189">
        <f t="shared" si="191"/>
        <v>5.7861589999999996</v>
      </c>
      <c r="AP432" s="1189">
        <f t="shared" si="202"/>
        <v>6.5179010000000002</v>
      </c>
      <c r="AQ432" s="1189">
        <f t="shared" si="203"/>
        <v>8.2689499999999999E-2</v>
      </c>
      <c r="AR432" s="1193">
        <f t="shared" si="204"/>
        <v>9.1418202342750643</v>
      </c>
      <c r="AS432" s="1194">
        <f t="shared" si="195"/>
        <v>3.9609375</v>
      </c>
    </row>
    <row r="433" spans="1:45" ht="11.1" customHeight="1">
      <c r="A433" s="1196" t="s">
        <v>10982</v>
      </c>
      <c r="B433" s="1196" t="s">
        <v>10936</v>
      </c>
      <c r="C433" s="1196" t="s">
        <v>10936</v>
      </c>
      <c r="D433" s="1196" t="s">
        <v>10936</v>
      </c>
      <c r="E433" s="1196" t="s">
        <v>10936</v>
      </c>
      <c r="F433" s="1196" t="s">
        <v>10936</v>
      </c>
      <c r="G433" s="1189">
        <v>8.75</v>
      </c>
      <c r="H433" s="1189">
        <v>3</v>
      </c>
      <c r="I433" s="1190">
        <f t="shared" si="183"/>
        <v>180.391875</v>
      </c>
      <c r="J433" s="1191">
        <f t="shared" si="192"/>
        <v>72168.845057319602</v>
      </c>
      <c r="K433" s="1191">
        <f t="shared" si="193"/>
        <v>115470.15209171137</v>
      </c>
      <c r="L433" s="1191">
        <f t="shared" si="194"/>
        <v>2516418.783487</v>
      </c>
      <c r="M433" s="1190">
        <f t="shared" si="184"/>
        <v>2.0486810947167982</v>
      </c>
      <c r="N433" s="1190">
        <f t="shared" si="185"/>
        <v>2.7565437454287189</v>
      </c>
      <c r="O433" s="1190">
        <f t="shared" si="186"/>
        <v>0.36719916682861747</v>
      </c>
      <c r="P433" s="1192">
        <f t="shared" ref="P433:P505" si="206">(V433*AK433/12)*((AD433/2/PI())+((AH433*0.08)/COS(AE433*PI()/180))+(AS433*0.08))</f>
        <v>134228.32412049879</v>
      </c>
      <c r="Q433" s="1192">
        <f t="shared" si="196"/>
        <v>87670.996926950145</v>
      </c>
      <c r="R433" s="1192">
        <f t="shared" si="197"/>
        <v>115470.15209171137</v>
      </c>
      <c r="S433" s="1192">
        <f t="shared" si="198"/>
        <v>72168.845057319602</v>
      </c>
      <c r="T433" s="1192">
        <f t="shared" ref="T433:T505" si="207">V433*AK433</f>
        <v>2516418.783487</v>
      </c>
      <c r="U433" s="1192">
        <f t="shared" si="187"/>
        <v>3383720.2280487097</v>
      </c>
      <c r="V433" s="1189">
        <v>100000</v>
      </c>
      <c r="W433" s="1189">
        <v>62500</v>
      </c>
      <c r="X433" s="1189">
        <v>6.7145299999999999</v>
      </c>
      <c r="Y433" s="1189">
        <v>3</v>
      </c>
      <c r="Z433" s="1189">
        <v>5.25</v>
      </c>
      <c r="AA433" s="1189">
        <v>0.21537899999999999</v>
      </c>
      <c r="AB433" s="1189">
        <v>2.5000000000000001E-2</v>
      </c>
      <c r="AC433" s="1189">
        <v>7.09375</v>
      </c>
      <c r="AD433" s="1189">
        <v>0.25</v>
      </c>
      <c r="AE433" s="1189">
        <v>30</v>
      </c>
      <c r="AF433" s="1193">
        <v>6.40625</v>
      </c>
      <c r="AG433" s="1193">
        <v>5.859375</v>
      </c>
      <c r="AH433" s="1189">
        <f t="shared" si="199"/>
        <v>3.0682024999999999</v>
      </c>
      <c r="AI433" s="1189">
        <f t="shared" si="188"/>
        <v>3.9609375</v>
      </c>
      <c r="AJ433" s="1189">
        <f t="shared" si="189"/>
        <v>26.297512973307445</v>
      </c>
      <c r="AK433" s="1189">
        <f t="shared" si="205"/>
        <v>25.164187834869999</v>
      </c>
      <c r="AL433" s="1189">
        <f t="shared" si="200"/>
        <v>0.196629</v>
      </c>
      <c r="AM433" s="1189">
        <f t="shared" si="190"/>
        <v>21.647536878642168</v>
      </c>
      <c r="AN433" s="1189">
        <f t="shared" si="201"/>
        <v>9.375E-2</v>
      </c>
      <c r="AO433" s="1189">
        <f t="shared" si="191"/>
        <v>5.7861589999999996</v>
      </c>
      <c r="AP433" s="1189">
        <f t="shared" si="202"/>
        <v>6.5179010000000002</v>
      </c>
      <c r="AQ433" s="1189">
        <f t="shared" si="203"/>
        <v>8.2689499999999999E-2</v>
      </c>
      <c r="AR433" s="1193">
        <f t="shared" si="204"/>
        <v>9.0820170361985664</v>
      </c>
      <c r="AS433" s="1194">
        <f t="shared" si="195"/>
        <v>3.9609375</v>
      </c>
    </row>
    <row r="434" spans="1:45" ht="11.1" customHeight="1">
      <c r="A434" s="1196" t="s">
        <v>10982</v>
      </c>
      <c r="B434" s="1196" t="s">
        <v>10936</v>
      </c>
      <c r="C434" s="1196" t="s">
        <v>10936</v>
      </c>
      <c r="D434" s="1196" t="s">
        <v>10936</v>
      </c>
      <c r="E434" s="1196" t="s">
        <v>10936</v>
      </c>
      <c r="F434" s="1196" t="s">
        <v>10936</v>
      </c>
      <c r="G434" s="1189">
        <v>8.75</v>
      </c>
      <c r="H434" s="1189">
        <v>3.25</v>
      </c>
      <c r="I434" s="1190">
        <f t="shared" si="183"/>
        <v>176.22</v>
      </c>
      <c r="J434" s="1191">
        <f t="shared" si="192"/>
        <v>72168.845057319602</v>
      </c>
      <c r="K434" s="1191">
        <f t="shared" si="193"/>
        <v>115470.15209171137</v>
      </c>
      <c r="L434" s="1191">
        <f t="shared" si="194"/>
        <v>2393700.3204561491</v>
      </c>
      <c r="M434" s="1190">
        <f t="shared" si="184"/>
        <v>2.085663893871502</v>
      </c>
      <c r="N434" s="1190">
        <f t="shared" si="185"/>
        <v>2.6927938900765285</v>
      </c>
      <c r="O434" s="1190">
        <f t="shared" si="186"/>
        <v>0.43094902218080805</v>
      </c>
      <c r="P434" s="1192">
        <f t="shared" si="206"/>
        <v>127682.39713117278</v>
      </c>
      <c r="Q434" s="1192">
        <f t="shared" si="196"/>
        <v>83579.792558621353</v>
      </c>
      <c r="R434" s="1192">
        <f t="shared" si="197"/>
        <v>115470.15209171137</v>
      </c>
      <c r="S434" s="1192">
        <f t="shared" si="198"/>
        <v>72168.845057319602</v>
      </c>
      <c r="T434" s="1192">
        <f t="shared" si="207"/>
        <v>2393700.3204561491</v>
      </c>
      <c r="U434" s="1192">
        <f t="shared" si="187"/>
        <v>3383720.2280487097</v>
      </c>
      <c r="V434" s="1189">
        <v>100000</v>
      </c>
      <c r="W434" s="1189">
        <v>62500</v>
      </c>
      <c r="X434" s="1189">
        <v>6.7145299999999999</v>
      </c>
      <c r="Y434" s="1189">
        <v>3</v>
      </c>
      <c r="Z434" s="1189">
        <v>5.25</v>
      </c>
      <c r="AA434" s="1189">
        <v>0.21537899999999999</v>
      </c>
      <c r="AB434" s="1189">
        <v>2.5000000000000001E-2</v>
      </c>
      <c r="AC434" s="1189">
        <v>7.09375</v>
      </c>
      <c r="AD434" s="1189">
        <v>0.25</v>
      </c>
      <c r="AE434" s="1189">
        <v>30</v>
      </c>
      <c r="AF434" s="1193">
        <v>6.40625</v>
      </c>
      <c r="AG434" s="1193">
        <v>5.859375</v>
      </c>
      <c r="AH434" s="1189">
        <f t="shared" si="199"/>
        <v>3.0682024999999999</v>
      </c>
      <c r="AI434" s="1189">
        <f t="shared" si="188"/>
        <v>3.9609375</v>
      </c>
      <c r="AJ434" s="1189">
        <f t="shared" si="189"/>
        <v>25.070328342998931</v>
      </c>
      <c r="AK434" s="1189">
        <f t="shared" si="205"/>
        <v>23.937003204561488</v>
      </c>
      <c r="AL434" s="1189">
        <f t="shared" si="200"/>
        <v>0.196629</v>
      </c>
      <c r="AM434" s="1189">
        <f t="shared" si="190"/>
        <v>21.647536878642168</v>
      </c>
      <c r="AN434" s="1189">
        <f t="shared" si="201"/>
        <v>9.375E-2</v>
      </c>
      <c r="AO434" s="1189">
        <f t="shared" si="191"/>
        <v>5.7861589999999996</v>
      </c>
      <c r="AP434" s="1189">
        <f t="shared" si="202"/>
        <v>6.5179010000000002</v>
      </c>
      <c r="AQ434" s="1189">
        <f t="shared" si="203"/>
        <v>8.2689499999999999E-2</v>
      </c>
      <c r="AR434" s="1193">
        <f t="shared" si="204"/>
        <v>8.9955841080944268</v>
      </c>
      <c r="AS434" s="1194">
        <f t="shared" si="195"/>
        <v>3.9609375</v>
      </c>
    </row>
    <row r="435" spans="1:45" ht="11.1" customHeight="1">
      <c r="A435" s="1196" t="s">
        <v>10982</v>
      </c>
      <c r="B435" s="1196" t="s">
        <v>10936</v>
      </c>
      <c r="C435" s="1196" t="s">
        <v>10936</v>
      </c>
      <c r="D435" s="1196" t="s">
        <v>10936</v>
      </c>
      <c r="E435" s="1196" t="s">
        <v>10936</v>
      </c>
      <c r="F435" s="1196" t="s">
        <v>10936</v>
      </c>
      <c r="G435" s="1189">
        <v>8.75</v>
      </c>
      <c r="H435" s="1189">
        <v>3.5</v>
      </c>
      <c r="I435" s="1190">
        <f t="shared" si="183"/>
        <v>171.71437499999999</v>
      </c>
      <c r="J435" s="1191">
        <f t="shared" si="192"/>
        <v>72168.845057319602</v>
      </c>
      <c r="K435" s="1191">
        <f t="shared" si="193"/>
        <v>115470.15209171137</v>
      </c>
      <c r="L435" s="1191">
        <f t="shared" si="194"/>
        <v>2261164.3803828293</v>
      </c>
      <c r="M435" s="1190">
        <f t="shared" si="184"/>
        <v>2.1341848938953758</v>
      </c>
      <c r="N435" s="1190">
        <f t="shared" si="185"/>
        <v>2.6239440462961623</v>
      </c>
      <c r="O435" s="1190">
        <f t="shared" si="186"/>
        <v>0.49979886596117379</v>
      </c>
      <c r="P435" s="1192">
        <f t="shared" si="206"/>
        <v>120612.79598270064</v>
      </c>
      <c r="Q435" s="1192">
        <f t="shared" si="196"/>
        <v>79161.291840826263</v>
      </c>
      <c r="R435" s="1192">
        <f t="shared" si="197"/>
        <v>115470.15209171137</v>
      </c>
      <c r="S435" s="1192">
        <f t="shared" si="198"/>
        <v>72168.845057319602</v>
      </c>
      <c r="T435" s="1192">
        <f t="shared" si="207"/>
        <v>2261164.3803828293</v>
      </c>
      <c r="U435" s="1192">
        <f t="shared" si="187"/>
        <v>3383720.2280487097</v>
      </c>
      <c r="V435" s="1189">
        <v>100000</v>
      </c>
      <c r="W435" s="1189">
        <v>62500</v>
      </c>
      <c r="X435" s="1189">
        <v>6.7145299999999999</v>
      </c>
      <c r="Y435" s="1189">
        <v>3</v>
      </c>
      <c r="Z435" s="1189">
        <v>5.25</v>
      </c>
      <c r="AA435" s="1189">
        <v>0.21537899999999999</v>
      </c>
      <c r="AB435" s="1189">
        <v>2.5000000000000001E-2</v>
      </c>
      <c r="AC435" s="1189">
        <v>7.09375</v>
      </c>
      <c r="AD435" s="1189">
        <v>0.25</v>
      </c>
      <c r="AE435" s="1189">
        <v>30</v>
      </c>
      <c r="AF435" s="1193">
        <v>6.40625</v>
      </c>
      <c r="AG435" s="1193">
        <v>5.859375</v>
      </c>
      <c r="AH435" s="1189">
        <f t="shared" si="199"/>
        <v>3.0682024999999999</v>
      </c>
      <c r="AI435" s="1189">
        <f t="shared" si="188"/>
        <v>3.9609375</v>
      </c>
      <c r="AJ435" s="1189">
        <f t="shared" si="189"/>
        <v>23.744968942265736</v>
      </c>
      <c r="AK435" s="1189">
        <f t="shared" si="205"/>
        <v>22.611643803828294</v>
      </c>
      <c r="AL435" s="1189">
        <f t="shared" si="200"/>
        <v>0.196629</v>
      </c>
      <c r="AM435" s="1189">
        <f t="shared" si="190"/>
        <v>21.647536878642168</v>
      </c>
      <c r="AN435" s="1189">
        <f t="shared" si="201"/>
        <v>9.375E-2</v>
      </c>
      <c r="AO435" s="1189">
        <f t="shared" si="191"/>
        <v>5.7861589999999996</v>
      </c>
      <c r="AP435" s="1189">
        <f t="shared" si="202"/>
        <v>6.5179010000000002</v>
      </c>
      <c r="AQ435" s="1189">
        <f t="shared" si="203"/>
        <v>8.2689499999999999E-2</v>
      </c>
      <c r="AR435" s="1193">
        <f t="shared" si="204"/>
        <v>8.9012939197512733</v>
      </c>
      <c r="AS435" s="1194">
        <f t="shared" si="195"/>
        <v>3.9609375</v>
      </c>
    </row>
    <row r="436" spans="1:45" ht="11.1" customHeight="1">
      <c r="A436" s="1196" t="s">
        <v>10982</v>
      </c>
      <c r="B436" s="1196" t="s">
        <v>10936</v>
      </c>
      <c r="C436" s="1196" t="s">
        <v>10936</v>
      </c>
      <c r="D436" s="1196" t="s">
        <v>10936</v>
      </c>
      <c r="E436" s="1196" t="s">
        <v>10936</v>
      </c>
      <c r="F436" s="1196" t="s">
        <v>10936</v>
      </c>
      <c r="G436" s="1189">
        <v>8.75</v>
      </c>
      <c r="H436" s="1189">
        <v>3.75</v>
      </c>
      <c r="I436" s="1190">
        <f t="shared" si="183"/>
        <v>166.875</v>
      </c>
      <c r="J436" s="1191">
        <f t="shared" si="192"/>
        <v>72168.845057319602</v>
      </c>
      <c r="K436" s="1191">
        <f t="shared" si="193"/>
        <v>113019.52067508243</v>
      </c>
      <c r="L436" s="1191">
        <f t="shared" si="194"/>
        <v>2118810.9632670418</v>
      </c>
      <c r="M436" s="1190">
        <f t="shared" si="184"/>
        <v>2.1975195824424274</v>
      </c>
      <c r="N436" s="1190">
        <f t="shared" si="185"/>
        <v>2.5499942140876217</v>
      </c>
      <c r="O436" s="1190">
        <f t="shared" si="186"/>
        <v>0.57374869816971485</v>
      </c>
      <c r="P436" s="1192">
        <f t="shared" si="206"/>
        <v>113019.52067508243</v>
      </c>
      <c r="Q436" s="1192">
        <f t="shared" si="196"/>
        <v>74415.494773564904</v>
      </c>
      <c r="R436" s="1192">
        <f t="shared" si="197"/>
        <v>115470.15209171137</v>
      </c>
      <c r="S436" s="1192">
        <f t="shared" si="198"/>
        <v>72168.845057319602</v>
      </c>
      <c r="T436" s="1192">
        <f t="shared" si="207"/>
        <v>2118810.9632670418</v>
      </c>
      <c r="U436" s="1192">
        <f t="shared" si="187"/>
        <v>3383720.2280487097</v>
      </c>
      <c r="V436" s="1189">
        <v>100000</v>
      </c>
      <c r="W436" s="1189">
        <v>62500</v>
      </c>
      <c r="X436" s="1189">
        <v>6.7145299999999999</v>
      </c>
      <c r="Y436" s="1189">
        <v>3</v>
      </c>
      <c r="Z436" s="1189">
        <v>5.25</v>
      </c>
      <c r="AA436" s="1189">
        <v>0.21537899999999999</v>
      </c>
      <c r="AB436" s="1189">
        <v>2.5000000000000001E-2</v>
      </c>
      <c r="AC436" s="1189">
        <v>7.09375</v>
      </c>
      <c r="AD436" s="1189">
        <v>0.25</v>
      </c>
      <c r="AE436" s="1189">
        <v>30</v>
      </c>
      <c r="AF436" s="1193">
        <v>6.40625</v>
      </c>
      <c r="AG436" s="1193">
        <v>5.859375</v>
      </c>
      <c r="AH436" s="1189">
        <f t="shared" si="199"/>
        <v>3.0682024999999999</v>
      </c>
      <c r="AI436" s="1189">
        <f t="shared" si="188"/>
        <v>3.9609375</v>
      </c>
      <c r="AJ436" s="1189">
        <f t="shared" si="189"/>
        <v>22.321434771107864</v>
      </c>
      <c r="AK436" s="1189">
        <f t="shared" si="205"/>
        <v>21.188109632670418</v>
      </c>
      <c r="AL436" s="1189">
        <f t="shared" si="200"/>
        <v>0.196629</v>
      </c>
      <c r="AM436" s="1189">
        <f t="shared" si="190"/>
        <v>21.647536878642168</v>
      </c>
      <c r="AN436" s="1189">
        <f t="shared" si="201"/>
        <v>9.375E-2</v>
      </c>
      <c r="AO436" s="1189">
        <f t="shared" si="191"/>
        <v>5.7861589999999996</v>
      </c>
      <c r="AP436" s="1189">
        <f t="shared" si="202"/>
        <v>6.5179010000000002</v>
      </c>
      <c r="AQ436" s="1189">
        <f t="shared" si="203"/>
        <v>8.2689499999999999E-2</v>
      </c>
      <c r="AR436" s="1193">
        <f t="shared" si="204"/>
        <v>8.7988938762665505</v>
      </c>
      <c r="AS436" s="1194">
        <f t="shared" si="195"/>
        <v>3.9609375</v>
      </c>
    </row>
    <row r="437" spans="1:45" ht="11.1" customHeight="1">
      <c r="A437" s="1196" t="s">
        <v>10982</v>
      </c>
      <c r="B437" s="1196" t="s">
        <v>10936</v>
      </c>
      <c r="C437" s="1196" t="s">
        <v>10936</v>
      </c>
      <c r="D437" s="1196" t="s">
        <v>10936</v>
      </c>
      <c r="E437" s="1196" t="s">
        <v>10936</v>
      </c>
      <c r="F437" s="1196" t="s">
        <v>10936</v>
      </c>
      <c r="G437" s="1189">
        <v>8.875</v>
      </c>
      <c r="H437" s="1189">
        <v>4</v>
      </c>
      <c r="I437" s="1190">
        <f t="shared" si="183"/>
        <v>167.58421874999999</v>
      </c>
      <c r="J437" s="1191">
        <f t="shared" si="192"/>
        <v>69208.280452404739</v>
      </c>
      <c r="K437" s="1191">
        <f t="shared" si="193"/>
        <v>104699.67042247212</v>
      </c>
      <c r="L437" s="1191">
        <f t="shared" si="194"/>
        <v>1966640.0691087863</v>
      </c>
      <c r="M437" s="1190">
        <f t="shared" si="184"/>
        <v>2.4103141431866657</v>
      </c>
      <c r="N437" s="1190">
        <f t="shared" si="185"/>
        <v>2.5608316894974936</v>
      </c>
      <c r="O437" s="1190">
        <f t="shared" si="186"/>
        <v>0.65279851880643114</v>
      </c>
      <c r="P437" s="1192">
        <f>(V437*AK437/12)*((AD437/2/PI())+((AH437*0.08)/COS(AE437*PI()/180))+(AS437*0.08))</f>
        <v>104699.67042247212</v>
      </c>
      <c r="Q437" s="1192">
        <f>(W437*AJ437/12)*((AD437/2/PI())+((AH437*0.08)/COS(AE437*PI()/180))+(AS437*0.08))</f>
        <v>69208.280452404739</v>
      </c>
      <c r="R437" s="1192">
        <f>V437*AM437*((AD437/PI())/2+AH437*0.08/COS(AE437*PI()/180)+AS437*0.08)/12</f>
        <v>124458.71668331775</v>
      </c>
      <c r="S437" s="1192">
        <f>W437*AM437*((AD437/PI())/2+AH437*0.08/COS(AE437*PI()/180)+AS437*0.08)/12</f>
        <v>77786.69792707359</v>
      </c>
      <c r="T437" s="1192">
        <f>V437*AK437</f>
        <v>1966640.0691087863</v>
      </c>
      <c r="U437" s="1192">
        <f t="shared" si="187"/>
        <v>3556753.2609222098</v>
      </c>
      <c r="V437" s="1189">
        <v>100000</v>
      </c>
      <c r="W437" s="1189">
        <v>62500</v>
      </c>
      <c r="X437" s="1189">
        <v>6.7145299999999999</v>
      </c>
      <c r="Y437" s="1189">
        <v>3</v>
      </c>
      <c r="Z437" s="1189">
        <v>5.25</v>
      </c>
      <c r="AA437" s="1189">
        <v>0.21537899999999999</v>
      </c>
      <c r="AB437" s="1189">
        <v>2.5000000000000001E-2</v>
      </c>
      <c r="AC437" s="1189">
        <v>7.09375</v>
      </c>
      <c r="AD437" s="1189">
        <v>0.25</v>
      </c>
      <c r="AE437" s="1189">
        <v>30</v>
      </c>
      <c r="AF437" s="1193">
        <v>6.40625</v>
      </c>
      <c r="AG437" s="1193">
        <v>5.859375</v>
      </c>
      <c r="AH437" s="1189">
        <f>(X437+(X437-(Z437-0.625)*Y437/12))/4</f>
        <v>3.0682024999999999</v>
      </c>
      <c r="AI437" s="1189">
        <f t="shared" si="188"/>
        <v>3.9921875</v>
      </c>
      <c r="AJ437" s="1189">
        <f t="shared" si="189"/>
        <v>20.799725829525308</v>
      </c>
      <c r="AK437" s="1189">
        <f t="shared" si="205"/>
        <v>19.666400691087862</v>
      </c>
      <c r="AL437" s="1189">
        <f>2*((AA437/2)-AB437)+Y437/8/12</f>
        <v>0.196629</v>
      </c>
      <c r="AM437" s="1189">
        <f t="shared" si="190"/>
        <v>23.377867207377172</v>
      </c>
      <c r="AN437" s="1189">
        <f>Y437*3/8/12</f>
        <v>9.375E-2</v>
      </c>
      <c r="AO437" s="1189">
        <f>X437-(((Z437-0.625-AD437)*Y437)/12)+2*AQ437</f>
        <v>5.7861589999999996</v>
      </c>
      <c r="AP437" s="1189">
        <f>X437-2*AQ437-Y437/8/12</f>
        <v>6.5179010000000002</v>
      </c>
      <c r="AQ437" s="1189">
        <f>AA437/2-AB437</f>
        <v>8.2689499999999999E-2</v>
      </c>
      <c r="AR437" s="1193">
        <f>SQRT(4/PI()*AJ437+(AC437-AN437)^2)</f>
        <v>8.6880972281507649</v>
      </c>
      <c r="AS437" s="1194">
        <f t="shared" si="195"/>
        <v>3.9454618070376912</v>
      </c>
    </row>
    <row r="438" spans="1:45" ht="11.1" customHeight="1">
      <c r="A438" s="1196" t="s">
        <v>10982</v>
      </c>
      <c r="B438" s="1196" t="s">
        <v>10936</v>
      </c>
      <c r="C438" s="1196" t="s">
        <v>10936</v>
      </c>
      <c r="D438" s="1196" t="s">
        <v>10936</v>
      </c>
      <c r="E438" s="1196" t="s">
        <v>10936</v>
      </c>
      <c r="F438" s="1196" t="s">
        <v>10936</v>
      </c>
      <c r="G438" s="1189">
        <v>9</v>
      </c>
      <c r="H438" s="1189">
        <v>2.5</v>
      </c>
      <c r="I438" s="1190">
        <f t="shared" si="183"/>
        <v>199.58249999999998</v>
      </c>
      <c r="J438" s="1191">
        <f t="shared" si="192"/>
        <v>84442.363932871187</v>
      </c>
      <c r="K438" s="1191">
        <f t="shared" si="193"/>
        <v>135107.78229259388</v>
      </c>
      <c r="L438" s="1191">
        <f t="shared" si="194"/>
        <v>2732403.2784212986</v>
      </c>
      <c r="M438" s="1190">
        <f t="shared" si="184"/>
        <v>2.231233945765871</v>
      </c>
      <c r="N438" s="1190">
        <f t="shared" si="185"/>
        <v>3.0497930800487953</v>
      </c>
      <c r="O438" s="1190">
        <f t="shared" si="186"/>
        <v>0.25499942140876219</v>
      </c>
      <c r="P438" s="1192">
        <f t="shared" si="206"/>
        <v>146887.65698772151</v>
      </c>
      <c r="Q438" s="1192">
        <f t="shared" si="196"/>
        <v>95612.593644444452</v>
      </c>
      <c r="R438" s="1192">
        <f t="shared" si="197"/>
        <v>135107.78229259388</v>
      </c>
      <c r="S438" s="1192">
        <f t="shared" si="198"/>
        <v>84442.363932871187</v>
      </c>
      <c r="T438" s="1192">
        <f t="shared" si="207"/>
        <v>2732403.2784212986</v>
      </c>
      <c r="U438" s="1192">
        <f t="shared" si="187"/>
        <v>3732240.663056327</v>
      </c>
      <c r="V438" s="1189">
        <v>100000</v>
      </c>
      <c r="W438" s="1189">
        <v>62500</v>
      </c>
      <c r="X438" s="1189">
        <v>6.7145299999999999</v>
      </c>
      <c r="Y438" s="1189">
        <v>3</v>
      </c>
      <c r="Z438" s="1189">
        <v>5.25</v>
      </c>
      <c r="AA438" s="1189">
        <v>0.21537899999999999</v>
      </c>
      <c r="AB438" s="1189">
        <v>2.5000000000000001E-2</v>
      </c>
      <c r="AC438" s="1189">
        <v>7.09375</v>
      </c>
      <c r="AD438" s="1189">
        <v>0.25</v>
      </c>
      <c r="AE438" s="1189">
        <v>30</v>
      </c>
      <c r="AF438" s="1193">
        <v>6.40625</v>
      </c>
      <c r="AG438" s="1193">
        <v>5.859375</v>
      </c>
      <c r="AH438" s="1189">
        <f t="shared" si="199"/>
        <v>3.0682024999999999</v>
      </c>
      <c r="AI438" s="1189">
        <f t="shared" si="188"/>
        <v>4.0234375</v>
      </c>
      <c r="AJ438" s="1189">
        <f t="shared" si="189"/>
        <v>28.457357922650427</v>
      </c>
      <c r="AK438" s="1189">
        <f t="shared" si="205"/>
        <v>27.324032784212985</v>
      </c>
      <c r="AL438" s="1189">
        <f t="shared" si="200"/>
        <v>0.196629</v>
      </c>
      <c r="AM438" s="1189">
        <f t="shared" si="190"/>
        <v>25.132741228718345</v>
      </c>
      <c r="AN438" s="1189">
        <f t="shared" si="201"/>
        <v>9.375E-2</v>
      </c>
      <c r="AO438" s="1189">
        <f t="shared" si="191"/>
        <v>5.7861589999999996</v>
      </c>
      <c r="AP438" s="1189">
        <f t="shared" si="202"/>
        <v>6.5179010000000002</v>
      </c>
      <c r="AQ438" s="1189">
        <f t="shared" si="203"/>
        <v>8.2689499999999999E-2</v>
      </c>
      <c r="AR438" s="1193">
        <f t="shared" si="204"/>
        <v>9.2321738201683026</v>
      </c>
      <c r="AS438" s="1194">
        <f t="shared" si="195"/>
        <v>4.0234375</v>
      </c>
    </row>
    <row r="439" spans="1:45" ht="11.1" customHeight="1">
      <c r="A439" s="1196" t="s">
        <v>10982</v>
      </c>
      <c r="B439" s="1196" t="s">
        <v>10936</v>
      </c>
      <c r="C439" s="1196" t="s">
        <v>10936</v>
      </c>
      <c r="D439" s="1196" t="s">
        <v>10936</v>
      </c>
      <c r="E439" s="1196" t="s">
        <v>10936</v>
      </c>
      <c r="F439" s="1196" t="s">
        <v>10936</v>
      </c>
      <c r="G439" s="1189">
        <v>9</v>
      </c>
      <c r="H439" s="1189">
        <v>2.8125</v>
      </c>
      <c r="I439" s="1190">
        <f t="shared" si="183"/>
        <v>195.14988281249998</v>
      </c>
      <c r="J439" s="1191">
        <f t="shared" si="192"/>
        <v>84442.363932871187</v>
      </c>
      <c r="K439" s="1191">
        <f t="shared" si="193"/>
        <v>135107.78229259388</v>
      </c>
      <c r="L439" s="1191">
        <f t="shared" si="194"/>
        <v>2602014.9114510189</v>
      </c>
      <c r="M439" s="1190">
        <f t="shared" si="184"/>
        <v>2.2613400628994436</v>
      </c>
      <c r="N439" s="1190">
        <f t="shared" si="185"/>
        <v>2.9820588587370929</v>
      </c>
      <c r="O439" s="1190">
        <f t="shared" si="186"/>
        <v>0.32273364272046462</v>
      </c>
      <c r="P439" s="1192">
        <f t="shared" si="206"/>
        <v>139878.28107532495</v>
      </c>
      <c r="Q439" s="1192">
        <f t="shared" si="196"/>
        <v>91231.733699196615</v>
      </c>
      <c r="R439" s="1192">
        <f t="shared" si="197"/>
        <v>135107.78229259388</v>
      </c>
      <c r="S439" s="1192">
        <f t="shared" si="198"/>
        <v>84442.363932871187</v>
      </c>
      <c r="T439" s="1192">
        <f t="shared" si="207"/>
        <v>2602014.9114510189</v>
      </c>
      <c r="U439" s="1192">
        <f t="shared" si="187"/>
        <v>3732240.663056327</v>
      </c>
      <c r="V439" s="1189">
        <v>100000</v>
      </c>
      <c r="W439" s="1189">
        <v>62500</v>
      </c>
      <c r="X439" s="1189">
        <v>6.7145299999999999</v>
      </c>
      <c r="Y439" s="1189">
        <v>3</v>
      </c>
      <c r="Z439" s="1189">
        <v>5.25</v>
      </c>
      <c r="AA439" s="1189">
        <v>0.21537899999999999</v>
      </c>
      <c r="AB439" s="1189">
        <v>2.5000000000000001E-2</v>
      </c>
      <c r="AC439" s="1189">
        <v>7.09375</v>
      </c>
      <c r="AD439" s="1189">
        <v>0.25</v>
      </c>
      <c r="AE439" s="1189">
        <v>30</v>
      </c>
      <c r="AF439" s="1193">
        <v>6.40625</v>
      </c>
      <c r="AG439" s="1193">
        <v>5.859375</v>
      </c>
      <c r="AH439" s="1189">
        <f t="shared" si="199"/>
        <v>3.0682024999999999</v>
      </c>
      <c r="AI439" s="1189">
        <f t="shared" si="188"/>
        <v>4.0234375</v>
      </c>
      <c r="AJ439" s="1189">
        <f t="shared" si="189"/>
        <v>27.153474252947632</v>
      </c>
      <c r="AK439" s="1189">
        <f t="shared" si="205"/>
        <v>26.02014911451019</v>
      </c>
      <c r="AL439" s="1189">
        <f t="shared" si="200"/>
        <v>0.196629</v>
      </c>
      <c r="AM439" s="1189">
        <f t="shared" si="190"/>
        <v>25.132741228718345</v>
      </c>
      <c r="AN439" s="1189">
        <f t="shared" si="201"/>
        <v>9.375E-2</v>
      </c>
      <c r="AO439" s="1189">
        <f t="shared" si="191"/>
        <v>5.7861589999999996</v>
      </c>
      <c r="AP439" s="1189">
        <f t="shared" si="202"/>
        <v>6.5179010000000002</v>
      </c>
      <c r="AQ439" s="1189">
        <f t="shared" si="203"/>
        <v>8.2689499999999999E-2</v>
      </c>
      <c r="AR439" s="1193">
        <f t="shared" si="204"/>
        <v>9.1418202342750643</v>
      </c>
      <c r="AS439" s="1194">
        <f t="shared" si="195"/>
        <v>4.0234375</v>
      </c>
    </row>
    <row r="440" spans="1:45" ht="11.1" customHeight="1">
      <c r="A440" s="1196" t="s">
        <v>10982</v>
      </c>
      <c r="B440" s="1196" t="s">
        <v>10936</v>
      </c>
      <c r="C440" s="1196" t="s">
        <v>10936</v>
      </c>
      <c r="D440" s="1196" t="s">
        <v>10936</v>
      </c>
      <c r="E440" s="1196" t="s">
        <v>10936</v>
      </c>
      <c r="F440" s="1196" t="s">
        <v>10936</v>
      </c>
      <c r="G440" s="1189">
        <v>9</v>
      </c>
      <c r="H440" s="1189">
        <v>3</v>
      </c>
      <c r="I440" s="1190">
        <f t="shared" si="183"/>
        <v>192.24</v>
      </c>
      <c r="J440" s="1191">
        <f t="shared" si="192"/>
        <v>84442.363932871187</v>
      </c>
      <c r="K440" s="1191">
        <f t="shared" si="193"/>
        <v>135107.78229259388</v>
      </c>
      <c r="L440" s="1191">
        <f t="shared" si="194"/>
        <v>2516418.783487</v>
      </c>
      <c r="M440" s="1190">
        <f t="shared" si="184"/>
        <v>2.2855163058098871</v>
      </c>
      <c r="N440" s="1190">
        <f t="shared" si="185"/>
        <v>2.9375933346289398</v>
      </c>
      <c r="O440" s="1190">
        <f t="shared" si="186"/>
        <v>0.36719916682861747</v>
      </c>
      <c r="P440" s="1192">
        <f t="shared" si="206"/>
        <v>135276.83194695169</v>
      </c>
      <c r="Q440" s="1192">
        <f t="shared" si="196"/>
        <v>88355.827993963336</v>
      </c>
      <c r="R440" s="1192">
        <f t="shared" si="197"/>
        <v>135107.78229259388</v>
      </c>
      <c r="S440" s="1192">
        <f t="shared" si="198"/>
        <v>84442.363932871187</v>
      </c>
      <c r="T440" s="1192">
        <f t="shared" si="207"/>
        <v>2516418.783487</v>
      </c>
      <c r="U440" s="1192">
        <f t="shared" si="187"/>
        <v>3732240.663056327</v>
      </c>
      <c r="V440" s="1189">
        <v>100000</v>
      </c>
      <c r="W440" s="1189">
        <v>62500</v>
      </c>
      <c r="X440" s="1189">
        <v>6.7145299999999999</v>
      </c>
      <c r="Y440" s="1189">
        <v>3</v>
      </c>
      <c r="Z440" s="1189">
        <v>5.25</v>
      </c>
      <c r="AA440" s="1189">
        <v>0.21537899999999999</v>
      </c>
      <c r="AB440" s="1189">
        <v>2.5000000000000001E-2</v>
      </c>
      <c r="AC440" s="1189">
        <v>7.09375</v>
      </c>
      <c r="AD440" s="1189">
        <v>0.25</v>
      </c>
      <c r="AE440" s="1189">
        <v>30</v>
      </c>
      <c r="AF440" s="1193">
        <v>6.40625</v>
      </c>
      <c r="AG440" s="1193">
        <v>5.859375</v>
      </c>
      <c r="AH440" s="1189">
        <f t="shared" si="199"/>
        <v>3.0682024999999999</v>
      </c>
      <c r="AI440" s="1189">
        <f t="shared" si="188"/>
        <v>4.0234375</v>
      </c>
      <c r="AJ440" s="1189">
        <f t="shared" si="189"/>
        <v>26.297512973307445</v>
      </c>
      <c r="AK440" s="1189">
        <f t="shared" si="205"/>
        <v>25.164187834869999</v>
      </c>
      <c r="AL440" s="1189">
        <f t="shared" si="200"/>
        <v>0.196629</v>
      </c>
      <c r="AM440" s="1189">
        <f t="shared" si="190"/>
        <v>25.132741228718345</v>
      </c>
      <c r="AN440" s="1189">
        <f t="shared" si="201"/>
        <v>9.375E-2</v>
      </c>
      <c r="AO440" s="1189">
        <f t="shared" si="191"/>
        <v>5.7861589999999996</v>
      </c>
      <c r="AP440" s="1189">
        <f t="shared" si="202"/>
        <v>6.5179010000000002</v>
      </c>
      <c r="AQ440" s="1189">
        <f t="shared" si="203"/>
        <v>8.2689499999999999E-2</v>
      </c>
      <c r="AR440" s="1193">
        <f t="shared" si="204"/>
        <v>9.0820170361985664</v>
      </c>
      <c r="AS440" s="1194">
        <f t="shared" si="195"/>
        <v>4.0234375</v>
      </c>
    </row>
    <row r="441" spans="1:45" ht="11.1" customHeight="1">
      <c r="A441" s="1196" t="s">
        <v>10982</v>
      </c>
      <c r="B441" s="1196" t="s">
        <v>10936</v>
      </c>
      <c r="C441" s="1196" t="s">
        <v>10936</v>
      </c>
      <c r="D441" s="1196" t="s">
        <v>10936</v>
      </c>
      <c r="E441" s="1196" t="s">
        <v>10936</v>
      </c>
      <c r="F441" s="1196" t="s">
        <v>10936</v>
      </c>
      <c r="G441" s="1189">
        <v>9</v>
      </c>
      <c r="H441" s="1189">
        <v>3.25</v>
      </c>
      <c r="I441" s="1190">
        <f t="shared" si="183"/>
        <v>188.06812500000001</v>
      </c>
      <c r="J441" s="1191">
        <f t="shared" si="192"/>
        <v>84221.133623803602</v>
      </c>
      <c r="K441" s="1191">
        <f t="shared" si="193"/>
        <v>128662.15506158037</v>
      </c>
      <c r="L441" s="1191">
        <f t="shared" si="194"/>
        <v>2393700.3204561491</v>
      </c>
      <c r="M441" s="1190">
        <f t="shared" si="184"/>
        <v>2.3267744551238736</v>
      </c>
      <c r="N441" s="1190">
        <f t="shared" si="185"/>
        <v>2.8738434792767498</v>
      </c>
      <c r="O441" s="1190">
        <f t="shared" si="186"/>
        <v>0.43094902218080805</v>
      </c>
      <c r="P441" s="1192">
        <f t="shared" si="206"/>
        <v>128662.15506158037</v>
      </c>
      <c r="Q441" s="1192">
        <f t="shared" si="196"/>
        <v>84221.133623803602</v>
      </c>
      <c r="R441" s="1192">
        <f t="shared" si="197"/>
        <v>135089.28504783442</v>
      </c>
      <c r="S441" s="1192">
        <f t="shared" si="198"/>
        <v>84430.803154896523</v>
      </c>
      <c r="T441" s="1192">
        <f t="shared" si="207"/>
        <v>2393700.3204561491</v>
      </c>
      <c r="U441" s="1192">
        <f t="shared" si="187"/>
        <v>3732240.663056327</v>
      </c>
      <c r="V441" s="1189">
        <v>100000</v>
      </c>
      <c r="W441" s="1189">
        <v>62500</v>
      </c>
      <c r="X441" s="1189">
        <v>6.7145299999999999</v>
      </c>
      <c r="Y441" s="1189">
        <v>3</v>
      </c>
      <c r="Z441" s="1189">
        <v>5.25</v>
      </c>
      <c r="AA441" s="1189">
        <v>0.21537899999999999</v>
      </c>
      <c r="AB441" s="1189">
        <v>2.5000000000000001E-2</v>
      </c>
      <c r="AC441" s="1189">
        <v>7.09375</v>
      </c>
      <c r="AD441" s="1189">
        <v>0.25</v>
      </c>
      <c r="AE441" s="1189">
        <v>30</v>
      </c>
      <c r="AF441" s="1193">
        <v>6.40625</v>
      </c>
      <c r="AG441" s="1193">
        <v>5.859375</v>
      </c>
      <c r="AH441" s="1189">
        <f t="shared" si="199"/>
        <v>3.0682024999999999</v>
      </c>
      <c r="AI441" s="1189">
        <f t="shared" si="188"/>
        <v>4.0234375</v>
      </c>
      <c r="AJ441" s="1189">
        <f t="shared" si="189"/>
        <v>25.070328342998931</v>
      </c>
      <c r="AK441" s="1189">
        <f t="shared" si="205"/>
        <v>23.937003204561488</v>
      </c>
      <c r="AL441" s="1189">
        <f t="shared" si="200"/>
        <v>0.196629</v>
      </c>
      <c r="AM441" s="1189">
        <f t="shared" si="190"/>
        <v>25.132741228718345</v>
      </c>
      <c r="AN441" s="1189">
        <f t="shared" si="201"/>
        <v>9.375E-2</v>
      </c>
      <c r="AO441" s="1189">
        <f t="shared" si="191"/>
        <v>5.7861589999999996</v>
      </c>
      <c r="AP441" s="1189">
        <f t="shared" si="202"/>
        <v>6.5179010000000002</v>
      </c>
      <c r="AQ441" s="1189">
        <f t="shared" si="203"/>
        <v>8.2689499999999999E-2</v>
      </c>
      <c r="AR441" s="1193">
        <f t="shared" si="204"/>
        <v>8.9955841080944268</v>
      </c>
      <c r="AS441" s="1194">
        <f t="shared" si="195"/>
        <v>4.0223335270236067</v>
      </c>
    </row>
    <row r="442" spans="1:45" ht="11.1" customHeight="1">
      <c r="A442" s="1196" t="s">
        <v>10982</v>
      </c>
      <c r="B442" s="1196" t="s">
        <v>10936</v>
      </c>
      <c r="C442" s="1196" t="s">
        <v>10936</v>
      </c>
      <c r="D442" s="1196" t="s">
        <v>10936</v>
      </c>
      <c r="E442" s="1196" t="s">
        <v>10936</v>
      </c>
      <c r="F442" s="1196" t="s">
        <v>10936</v>
      </c>
      <c r="G442" s="1189">
        <v>9</v>
      </c>
      <c r="H442" s="1189">
        <v>3.5</v>
      </c>
      <c r="I442" s="1190">
        <f t="shared" si="183"/>
        <v>183.5625</v>
      </c>
      <c r="J442" s="1191">
        <f t="shared" si="192"/>
        <v>79535.507405997894</v>
      </c>
      <c r="K442" s="1191">
        <f t="shared" si="193"/>
        <v>121182.96335321742</v>
      </c>
      <c r="L442" s="1191">
        <f t="shared" si="194"/>
        <v>2261164.3803828293</v>
      </c>
      <c r="M442" s="1190">
        <f t="shared" si="184"/>
        <v>2.3809046645619096</v>
      </c>
      <c r="N442" s="1190">
        <f t="shared" si="185"/>
        <v>2.8049936354963836</v>
      </c>
      <c r="O442" s="1190">
        <f t="shared" si="186"/>
        <v>0.49979886596117379</v>
      </c>
      <c r="P442" s="1192">
        <f t="shared" si="206"/>
        <v>121182.96335321742</v>
      </c>
      <c r="Q442" s="1192">
        <f t="shared" si="196"/>
        <v>79535.507405997894</v>
      </c>
      <c r="R442" s="1192">
        <f t="shared" si="197"/>
        <v>134694.32323049518</v>
      </c>
      <c r="S442" s="1192">
        <f t="shared" si="198"/>
        <v>84183.952019059492</v>
      </c>
      <c r="T442" s="1192">
        <f t="shared" si="207"/>
        <v>2261164.3803828293</v>
      </c>
      <c r="U442" s="1192">
        <f t="shared" si="187"/>
        <v>3732240.663056327</v>
      </c>
      <c r="V442" s="1189">
        <v>100000</v>
      </c>
      <c r="W442" s="1189">
        <v>62500</v>
      </c>
      <c r="X442" s="1189">
        <v>6.7145299999999999</v>
      </c>
      <c r="Y442" s="1189">
        <v>3</v>
      </c>
      <c r="Z442" s="1189">
        <v>5.25</v>
      </c>
      <c r="AA442" s="1189">
        <v>0.21537899999999999</v>
      </c>
      <c r="AB442" s="1189">
        <v>2.5000000000000001E-2</v>
      </c>
      <c r="AC442" s="1189">
        <v>7.09375</v>
      </c>
      <c r="AD442" s="1189">
        <v>0.25</v>
      </c>
      <c r="AE442" s="1189">
        <v>30</v>
      </c>
      <c r="AF442" s="1193">
        <v>6.40625</v>
      </c>
      <c r="AG442" s="1193">
        <v>5.859375</v>
      </c>
      <c r="AH442" s="1189">
        <f t="shared" si="199"/>
        <v>3.0682024999999999</v>
      </c>
      <c r="AI442" s="1189">
        <f t="shared" si="188"/>
        <v>4.0234375</v>
      </c>
      <c r="AJ442" s="1189">
        <f t="shared" si="189"/>
        <v>23.744968942265736</v>
      </c>
      <c r="AK442" s="1189">
        <f t="shared" si="205"/>
        <v>22.611643803828294</v>
      </c>
      <c r="AL442" s="1189">
        <f t="shared" si="200"/>
        <v>0.196629</v>
      </c>
      <c r="AM442" s="1189">
        <f t="shared" si="190"/>
        <v>25.132741228718345</v>
      </c>
      <c r="AN442" s="1189">
        <f t="shared" si="201"/>
        <v>9.375E-2</v>
      </c>
      <c r="AO442" s="1189">
        <f t="shared" si="191"/>
        <v>5.7861589999999996</v>
      </c>
      <c r="AP442" s="1189">
        <f t="shared" si="202"/>
        <v>6.5179010000000002</v>
      </c>
      <c r="AQ442" s="1189">
        <f t="shared" si="203"/>
        <v>8.2689499999999999E-2</v>
      </c>
      <c r="AR442" s="1193">
        <f t="shared" si="204"/>
        <v>8.9012939197512733</v>
      </c>
      <c r="AS442" s="1194">
        <f t="shared" si="195"/>
        <v>3.9987609799378183</v>
      </c>
    </row>
    <row r="443" spans="1:45" ht="11.1" customHeight="1">
      <c r="A443" s="1196" t="s">
        <v>10982</v>
      </c>
      <c r="B443" s="1196" t="s">
        <v>10936</v>
      </c>
      <c r="C443" s="1196" t="s">
        <v>10936</v>
      </c>
      <c r="D443" s="1196" t="s">
        <v>10936</v>
      </c>
      <c r="E443" s="1196" t="s">
        <v>10936</v>
      </c>
      <c r="F443" s="1196" t="s">
        <v>10936</v>
      </c>
      <c r="G443" s="1189">
        <v>9</v>
      </c>
      <c r="H443" s="1189">
        <v>3.75</v>
      </c>
      <c r="I443" s="1190">
        <f t="shared" si="183"/>
        <v>178.72312499999998</v>
      </c>
      <c r="J443" s="1191">
        <f t="shared" si="192"/>
        <v>74529.180343334738</v>
      </c>
      <c r="K443" s="1191">
        <f t="shared" si="193"/>
        <v>113192.18214353273</v>
      </c>
      <c r="L443" s="1191">
        <f t="shared" si="194"/>
        <v>2118810.9632670418</v>
      </c>
      <c r="M443" s="1190">
        <f t="shared" si="184"/>
        <v>2.451561080424276</v>
      </c>
      <c r="N443" s="1190">
        <f t="shared" si="185"/>
        <v>2.7310438032878426</v>
      </c>
      <c r="O443" s="1190">
        <f t="shared" si="186"/>
        <v>0.57374869816971485</v>
      </c>
      <c r="P443" s="1192">
        <f t="shared" si="206"/>
        <v>113192.18214353273</v>
      </c>
      <c r="Q443" s="1192">
        <f t="shared" si="196"/>
        <v>74529.180343334738</v>
      </c>
      <c r="R443" s="1192">
        <f t="shared" si="197"/>
        <v>134265.39093137666</v>
      </c>
      <c r="S443" s="1192">
        <f t="shared" si="198"/>
        <v>83915.869332110422</v>
      </c>
      <c r="T443" s="1192">
        <f t="shared" si="207"/>
        <v>2118810.9632670418</v>
      </c>
      <c r="U443" s="1192">
        <f t="shared" si="187"/>
        <v>3732240.663056327</v>
      </c>
      <c r="V443" s="1189">
        <v>100000</v>
      </c>
      <c r="W443" s="1189">
        <v>62500</v>
      </c>
      <c r="X443" s="1189">
        <v>6.7145299999999999</v>
      </c>
      <c r="Y443" s="1189">
        <v>3</v>
      </c>
      <c r="Z443" s="1189">
        <v>5.25</v>
      </c>
      <c r="AA443" s="1189">
        <v>0.21537899999999999</v>
      </c>
      <c r="AB443" s="1189">
        <v>2.5000000000000001E-2</v>
      </c>
      <c r="AC443" s="1189">
        <v>7.09375</v>
      </c>
      <c r="AD443" s="1189">
        <v>0.25</v>
      </c>
      <c r="AE443" s="1189">
        <v>30</v>
      </c>
      <c r="AF443" s="1193">
        <v>6.40625</v>
      </c>
      <c r="AG443" s="1193">
        <v>5.859375</v>
      </c>
      <c r="AH443" s="1189">
        <f t="shared" si="199"/>
        <v>3.0682024999999999</v>
      </c>
      <c r="AI443" s="1189">
        <f t="shared" si="188"/>
        <v>4.0234375</v>
      </c>
      <c r="AJ443" s="1189">
        <f t="shared" si="189"/>
        <v>22.321434771107864</v>
      </c>
      <c r="AK443" s="1189">
        <f t="shared" si="205"/>
        <v>21.188109632670418</v>
      </c>
      <c r="AL443" s="1189">
        <f t="shared" si="200"/>
        <v>0.196629</v>
      </c>
      <c r="AM443" s="1189">
        <f t="shared" si="190"/>
        <v>25.132741228718345</v>
      </c>
      <c r="AN443" s="1189">
        <f t="shared" si="201"/>
        <v>9.375E-2</v>
      </c>
      <c r="AO443" s="1189">
        <f t="shared" si="191"/>
        <v>5.7861589999999996</v>
      </c>
      <c r="AP443" s="1189">
        <f t="shared" si="202"/>
        <v>6.5179010000000002</v>
      </c>
      <c r="AQ443" s="1189">
        <f t="shared" si="203"/>
        <v>8.2689499999999999E-2</v>
      </c>
      <c r="AR443" s="1193">
        <f t="shared" si="204"/>
        <v>8.7988938762665505</v>
      </c>
      <c r="AS443" s="1194">
        <f t="shared" si="195"/>
        <v>3.9731609690666376</v>
      </c>
    </row>
    <row r="444" spans="1:45" ht="11.1" customHeight="1">
      <c r="A444" s="1196" t="s">
        <v>10982</v>
      </c>
      <c r="B444" s="1196" t="s">
        <v>10936</v>
      </c>
      <c r="C444" s="1196" t="s">
        <v>10936</v>
      </c>
      <c r="D444" s="1196" t="s">
        <v>10936</v>
      </c>
      <c r="E444" s="1196" t="s">
        <v>10936</v>
      </c>
      <c r="F444" s="1196" t="s">
        <v>10936</v>
      </c>
      <c r="G444" s="1189">
        <v>9.25</v>
      </c>
      <c r="H444" s="1189">
        <v>2.5</v>
      </c>
      <c r="I444" s="1190">
        <f t="shared" si="183"/>
        <v>211.764375</v>
      </c>
      <c r="J444" s="1191">
        <f t="shared" si="192"/>
        <v>96300.828384110951</v>
      </c>
      <c r="K444" s="1191">
        <f t="shared" si="193"/>
        <v>147944.97783337394</v>
      </c>
      <c r="L444" s="1191">
        <f t="shared" si="194"/>
        <v>2732403.2784212986</v>
      </c>
      <c r="M444" s="1190">
        <f t="shared" si="184"/>
        <v>2.4741923256466385</v>
      </c>
      <c r="N444" s="1190">
        <f t="shared" si="185"/>
        <v>3.2359426576771915</v>
      </c>
      <c r="O444" s="1190">
        <f t="shared" si="186"/>
        <v>0.25499942140876219</v>
      </c>
      <c r="P444" s="1192">
        <f t="shared" si="206"/>
        <v>147944.97783337394</v>
      </c>
      <c r="Q444" s="1192">
        <f t="shared" si="196"/>
        <v>96300.828384110951</v>
      </c>
      <c r="R444" s="1192">
        <f t="shared" si="197"/>
        <v>155482.38512509529</v>
      </c>
      <c r="S444" s="1192">
        <f t="shared" si="198"/>
        <v>97176.490703184565</v>
      </c>
      <c r="T444" s="1192">
        <f t="shared" si="207"/>
        <v>2732403.2784212986</v>
      </c>
      <c r="U444" s="1192">
        <f t="shared" si="187"/>
        <v>4090578.5751064136</v>
      </c>
      <c r="V444" s="1189">
        <v>100000</v>
      </c>
      <c r="W444" s="1189">
        <v>62500</v>
      </c>
      <c r="X444" s="1189">
        <v>6.7145299999999999</v>
      </c>
      <c r="Y444" s="1189">
        <v>3</v>
      </c>
      <c r="Z444" s="1189">
        <v>5.25</v>
      </c>
      <c r="AA444" s="1189">
        <v>0.21537899999999999</v>
      </c>
      <c r="AB444" s="1189">
        <v>2.5000000000000001E-2</v>
      </c>
      <c r="AC444" s="1189">
        <v>7.09375</v>
      </c>
      <c r="AD444" s="1189">
        <v>0.25</v>
      </c>
      <c r="AE444" s="1189">
        <v>30</v>
      </c>
      <c r="AF444" s="1193">
        <v>6.40625</v>
      </c>
      <c r="AG444" s="1193">
        <v>5.859375</v>
      </c>
      <c r="AH444" s="1189">
        <f t="shared" si="199"/>
        <v>3.0682024999999999</v>
      </c>
      <c r="AI444" s="1189">
        <f t="shared" si="188"/>
        <v>4.0859375</v>
      </c>
      <c r="AJ444" s="1189">
        <f t="shared" si="189"/>
        <v>28.457357922650427</v>
      </c>
      <c r="AK444" s="1189">
        <f t="shared" si="205"/>
        <v>27.324032784212985</v>
      </c>
      <c r="AL444" s="1189">
        <f t="shared" si="200"/>
        <v>0.196629</v>
      </c>
      <c r="AM444" s="1189">
        <f t="shared" si="190"/>
        <v>28.716120349219203</v>
      </c>
      <c r="AN444" s="1189">
        <f t="shared" si="201"/>
        <v>9.375E-2</v>
      </c>
      <c r="AO444" s="1189">
        <f t="shared" si="191"/>
        <v>5.7861589999999996</v>
      </c>
      <c r="AP444" s="1189">
        <f t="shared" si="202"/>
        <v>6.5179010000000002</v>
      </c>
      <c r="AQ444" s="1189">
        <f t="shared" si="203"/>
        <v>8.2689499999999999E-2</v>
      </c>
      <c r="AR444" s="1193">
        <f t="shared" si="204"/>
        <v>9.2321738201683026</v>
      </c>
      <c r="AS444" s="1194">
        <f t="shared" si="195"/>
        <v>4.0814809550420756</v>
      </c>
    </row>
    <row r="445" spans="1:45" ht="11.1" customHeight="1">
      <c r="A445" s="1196" t="s">
        <v>10982</v>
      </c>
      <c r="B445" s="1196" t="s">
        <v>10936</v>
      </c>
      <c r="C445" s="1196" t="s">
        <v>10936</v>
      </c>
      <c r="D445" s="1196" t="s">
        <v>10936</v>
      </c>
      <c r="E445" s="1196" t="s">
        <v>10936</v>
      </c>
      <c r="F445" s="1196" t="s">
        <v>10936</v>
      </c>
      <c r="G445" s="1189">
        <v>9.25</v>
      </c>
      <c r="H445" s="1189">
        <v>2.8125</v>
      </c>
      <c r="I445" s="1190">
        <f t="shared" si="183"/>
        <v>207.3317578125</v>
      </c>
      <c r="J445" s="1191">
        <f t="shared" si="192"/>
        <v>91632.87037418985</v>
      </c>
      <c r="K445" s="1191">
        <f t="shared" si="193"/>
        <v>140493.31168254031</v>
      </c>
      <c r="L445" s="1191">
        <f t="shared" si="194"/>
        <v>2602014.9114510189</v>
      </c>
      <c r="M445" s="1190">
        <f t="shared" si="184"/>
        <v>2.5075766886392588</v>
      </c>
      <c r="N445" s="1190">
        <f t="shared" si="185"/>
        <v>3.1682084363654894</v>
      </c>
      <c r="O445" s="1190">
        <f t="shared" si="186"/>
        <v>0.32273364272046462</v>
      </c>
      <c r="P445" s="1192">
        <f t="shared" si="206"/>
        <v>140493.31168254031</v>
      </c>
      <c r="Q445" s="1192">
        <f t="shared" si="196"/>
        <v>91632.87037418985</v>
      </c>
      <c r="R445" s="1192">
        <f t="shared" si="197"/>
        <v>155049.95105067969</v>
      </c>
      <c r="S445" s="1192">
        <f t="shared" si="198"/>
        <v>96906.219406674805</v>
      </c>
      <c r="T445" s="1192">
        <f t="shared" si="207"/>
        <v>2602014.9114510189</v>
      </c>
      <c r="U445" s="1192">
        <f t="shared" si="187"/>
        <v>4090578.5751064136</v>
      </c>
      <c r="V445" s="1189">
        <v>100000</v>
      </c>
      <c r="W445" s="1189">
        <v>62500</v>
      </c>
      <c r="X445" s="1189">
        <v>6.7145299999999999</v>
      </c>
      <c r="Y445" s="1189">
        <v>3</v>
      </c>
      <c r="Z445" s="1189">
        <v>5.25</v>
      </c>
      <c r="AA445" s="1189">
        <v>0.21537899999999999</v>
      </c>
      <c r="AB445" s="1189">
        <v>2.5000000000000001E-2</v>
      </c>
      <c r="AC445" s="1189">
        <v>7.09375</v>
      </c>
      <c r="AD445" s="1189">
        <v>0.25</v>
      </c>
      <c r="AE445" s="1189">
        <v>30</v>
      </c>
      <c r="AF445" s="1193">
        <v>6.40625</v>
      </c>
      <c r="AG445" s="1193">
        <v>5.859375</v>
      </c>
      <c r="AH445" s="1189">
        <f t="shared" si="199"/>
        <v>3.0682024999999999</v>
      </c>
      <c r="AI445" s="1189">
        <f t="shared" si="188"/>
        <v>4.0859375</v>
      </c>
      <c r="AJ445" s="1189">
        <f t="shared" si="189"/>
        <v>27.153474252947632</v>
      </c>
      <c r="AK445" s="1189">
        <f t="shared" si="205"/>
        <v>26.02014911451019</v>
      </c>
      <c r="AL445" s="1189">
        <f t="shared" si="200"/>
        <v>0.196629</v>
      </c>
      <c r="AM445" s="1189">
        <f t="shared" si="190"/>
        <v>28.716120349219203</v>
      </c>
      <c r="AN445" s="1189">
        <f t="shared" si="201"/>
        <v>9.375E-2</v>
      </c>
      <c r="AO445" s="1189">
        <f t="shared" si="191"/>
        <v>5.7861589999999996</v>
      </c>
      <c r="AP445" s="1189">
        <f t="shared" si="202"/>
        <v>6.5179010000000002</v>
      </c>
      <c r="AQ445" s="1189">
        <f t="shared" si="203"/>
        <v>8.2689499999999999E-2</v>
      </c>
      <c r="AR445" s="1193">
        <f t="shared" si="204"/>
        <v>9.1418202342750643</v>
      </c>
      <c r="AS445" s="1194">
        <f t="shared" si="195"/>
        <v>4.0588925585687665</v>
      </c>
    </row>
    <row r="446" spans="1:45" ht="11.1" customHeight="1">
      <c r="A446" s="1196" t="s">
        <v>10982</v>
      </c>
      <c r="B446" s="1196" t="s">
        <v>10936</v>
      </c>
      <c r="C446" s="1196" t="s">
        <v>10936</v>
      </c>
      <c r="D446" s="1196" t="s">
        <v>10936</v>
      </c>
      <c r="E446" s="1196" t="s">
        <v>10936</v>
      </c>
      <c r="F446" s="1196" t="s">
        <v>10936</v>
      </c>
      <c r="G446" s="1189">
        <v>9.25</v>
      </c>
      <c r="H446" s="1189">
        <v>3</v>
      </c>
      <c r="I446" s="1190">
        <f t="shared" si="183"/>
        <v>204.421875</v>
      </c>
      <c r="J446" s="1191">
        <f t="shared" si="192"/>
        <v>88580.499251615838</v>
      </c>
      <c r="K446" s="1191">
        <f t="shared" si="193"/>
        <v>135620.81396437838</v>
      </c>
      <c r="L446" s="1191">
        <f t="shared" si="194"/>
        <v>2516418.783487</v>
      </c>
      <c r="M446" s="1190">
        <f t="shared" si="184"/>
        <v>2.5343854752236958</v>
      </c>
      <c r="N446" s="1190">
        <f t="shared" si="185"/>
        <v>3.1237429122573364</v>
      </c>
      <c r="O446" s="1190">
        <f t="shared" si="186"/>
        <v>0.36719916682861747</v>
      </c>
      <c r="P446" s="1192">
        <f t="shared" si="206"/>
        <v>135620.81396437838</v>
      </c>
      <c r="Q446" s="1192">
        <f t="shared" si="196"/>
        <v>88580.499251615838</v>
      </c>
      <c r="R446" s="1192">
        <f t="shared" si="197"/>
        <v>154763.73174514086</v>
      </c>
      <c r="S446" s="1192">
        <f t="shared" si="198"/>
        <v>96727.332340713023</v>
      </c>
      <c r="T446" s="1192">
        <f t="shared" si="207"/>
        <v>2516418.783487</v>
      </c>
      <c r="U446" s="1192">
        <f t="shared" si="187"/>
        <v>4090578.5751064136</v>
      </c>
      <c r="V446" s="1189">
        <v>100000</v>
      </c>
      <c r="W446" s="1189">
        <v>62500</v>
      </c>
      <c r="X446" s="1189">
        <v>6.7145299999999999</v>
      </c>
      <c r="Y446" s="1189">
        <v>3</v>
      </c>
      <c r="Z446" s="1189">
        <v>5.25</v>
      </c>
      <c r="AA446" s="1189">
        <v>0.21537899999999999</v>
      </c>
      <c r="AB446" s="1189">
        <v>2.5000000000000001E-2</v>
      </c>
      <c r="AC446" s="1189">
        <v>7.09375</v>
      </c>
      <c r="AD446" s="1189">
        <v>0.25</v>
      </c>
      <c r="AE446" s="1189">
        <v>30</v>
      </c>
      <c r="AF446" s="1193">
        <v>6.40625</v>
      </c>
      <c r="AG446" s="1193">
        <v>5.859375</v>
      </c>
      <c r="AH446" s="1189">
        <f t="shared" si="199"/>
        <v>3.0682024999999999</v>
      </c>
      <c r="AI446" s="1189">
        <f t="shared" si="188"/>
        <v>4.0859375</v>
      </c>
      <c r="AJ446" s="1189">
        <f t="shared" si="189"/>
        <v>26.297512973307445</v>
      </c>
      <c r="AK446" s="1189">
        <f t="shared" si="205"/>
        <v>25.164187834869999</v>
      </c>
      <c r="AL446" s="1189">
        <f t="shared" si="200"/>
        <v>0.196629</v>
      </c>
      <c r="AM446" s="1189">
        <f t="shared" si="190"/>
        <v>28.716120349219203</v>
      </c>
      <c r="AN446" s="1189">
        <f t="shared" si="201"/>
        <v>9.375E-2</v>
      </c>
      <c r="AO446" s="1189">
        <f t="shared" si="191"/>
        <v>5.7861589999999996</v>
      </c>
      <c r="AP446" s="1189">
        <f t="shared" si="202"/>
        <v>6.5179010000000002</v>
      </c>
      <c r="AQ446" s="1189">
        <f t="shared" si="203"/>
        <v>8.2689499999999999E-2</v>
      </c>
      <c r="AR446" s="1193">
        <f t="shared" si="204"/>
        <v>9.0820170361985664</v>
      </c>
      <c r="AS446" s="1194">
        <f t="shared" si="195"/>
        <v>4.0439417590496411</v>
      </c>
    </row>
    <row r="447" spans="1:45" ht="11.1" customHeight="1">
      <c r="A447" s="1196" t="s">
        <v>10982</v>
      </c>
      <c r="B447" s="1196" t="s">
        <v>10936</v>
      </c>
      <c r="C447" s="1196" t="s">
        <v>10936</v>
      </c>
      <c r="D447" s="1196" t="s">
        <v>10936</v>
      </c>
      <c r="E447" s="1196" t="s">
        <v>10936</v>
      </c>
      <c r="F447" s="1196" t="s">
        <v>10936</v>
      </c>
      <c r="G447" s="1189">
        <v>9.25</v>
      </c>
      <c r="H447" s="1189">
        <v>3.25</v>
      </c>
      <c r="I447" s="1190">
        <f t="shared" si="183"/>
        <v>200.25</v>
      </c>
      <c r="J447" s="1191">
        <f t="shared" si="192"/>
        <v>84221.133623803602</v>
      </c>
      <c r="K447" s="1191">
        <f t="shared" si="193"/>
        <v>128662.15506158037</v>
      </c>
      <c r="L447" s="1191">
        <f t="shared" si="194"/>
        <v>2393700.3204561491</v>
      </c>
      <c r="M447" s="1190">
        <f t="shared" si="184"/>
        <v>2.5801362117597559</v>
      </c>
      <c r="N447" s="1190">
        <f t="shared" si="185"/>
        <v>3.0599930569051459</v>
      </c>
      <c r="O447" s="1190">
        <f t="shared" si="186"/>
        <v>0.43094902218080805</v>
      </c>
      <c r="P447" s="1192">
        <f t="shared" si="206"/>
        <v>128662.15506158037</v>
      </c>
      <c r="Q447" s="1192">
        <f t="shared" si="196"/>
        <v>84221.133623803602</v>
      </c>
      <c r="R447" s="1192">
        <f t="shared" si="197"/>
        <v>154350.06201754519</v>
      </c>
      <c r="S447" s="1192">
        <f t="shared" si="198"/>
        <v>96468.788760965748</v>
      </c>
      <c r="T447" s="1192">
        <f t="shared" si="207"/>
        <v>2393700.3204561491</v>
      </c>
      <c r="U447" s="1192">
        <f t="shared" si="187"/>
        <v>4090578.5751064136</v>
      </c>
      <c r="V447" s="1189">
        <v>100000</v>
      </c>
      <c r="W447" s="1189">
        <v>62500</v>
      </c>
      <c r="X447" s="1189">
        <v>6.7145299999999999</v>
      </c>
      <c r="Y447" s="1189">
        <v>3</v>
      </c>
      <c r="Z447" s="1189">
        <v>5.25</v>
      </c>
      <c r="AA447" s="1189">
        <v>0.21537899999999999</v>
      </c>
      <c r="AB447" s="1189">
        <v>2.5000000000000001E-2</v>
      </c>
      <c r="AC447" s="1189">
        <v>7.09375</v>
      </c>
      <c r="AD447" s="1189">
        <v>0.25</v>
      </c>
      <c r="AE447" s="1189">
        <v>30</v>
      </c>
      <c r="AF447" s="1193">
        <v>6.40625</v>
      </c>
      <c r="AG447" s="1193">
        <v>5.859375</v>
      </c>
      <c r="AH447" s="1189">
        <f t="shared" si="199"/>
        <v>3.0682024999999999</v>
      </c>
      <c r="AI447" s="1189">
        <f t="shared" si="188"/>
        <v>4.0859375</v>
      </c>
      <c r="AJ447" s="1189">
        <f t="shared" si="189"/>
        <v>25.070328342998931</v>
      </c>
      <c r="AK447" s="1189">
        <f t="shared" si="205"/>
        <v>23.937003204561488</v>
      </c>
      <c r="AL447" s="1189">
        <f t="shared" si="200"/>
        <v>0.196629</v>
      </c>
      <c r="AM447" s="1189">
        <f t="shared" si="190"/>
        <v>28.716120349219203</v>
      </c>
      <c r="AN447" s="1189">
        <f t="shared" si="201"/>
        <v>9.375E-2</v>
      </c>
      <c r="AO447" s="1189">
        <f t="shared" si="191"/>
        <v>5.7861589999999996</v>
      </c>
      <c r="AP447" s="1189">
        <f t="shared" si="202"/>
        <v>6.5179010000000002</v>
      </c>
      <c r="AQ447" s="1189">
        <f t="shared" si="203"/>
        <v>8.2689499999999999E-2</v>
      </c>
      <c r="AR447" s="1193">
        <f t="shared" si="204"/>
        <v>8.9955841080944268</v>
      </c>
      <c r="AS447" s="1194">
        <f t="shared" si="195"/>
        <v>4.0223335270236067</v>
      </c>
    </row>
    <row r="448" spans="1:45" ht="11.1" customHeight="1">
      <c r="A448" s="1196" t="s">
        <v>10982</v>
      </c>
      <c r="B448" s="1196" t="s">
        <v>10936</v>
      </c>
      <c r="C448" s="1196" t="s">
        <v>10936</v>
      </c>
      <c r="D448" s="1196" t="s">
        <v>10936</v>
      </c>
      <c r="E448" s="1196" t="s">
        <v>10936</v>
      </c>
      <c r="F448" s="1196" t="s">
        <v>10936</v>
      </c>
      <c r="G448" s="1189">
        <v>9.25</v>
      </c>
      <c r="H448" s="1189">
        <v>3.5</v>
      </c>
      <c r="I448" s="1190">
        <f t="shared" si="183"/>
        <v>195.74437499999999</v>
      </c>
      <c r="J448" s="1191">
        <f t="shared" si="192"/>
        <v>79535.507405997894</v>
      </c>
      <c r="K448" s="1191">
        <f t="shared" si="193"/>
        <v>121182.96335321742</v>
      </c>
      <c r="L448" s="1191">
        <f t="shared" si="194"/>
        <v>2261164.3803828293</v>
      </c>
      <c r="M448" s="1190">
        <f t="shared" si="184"/>
        <v>2.6401606430980231</v>
      </c>
      <c r="N448" s="1190">
        <f t="shared" si="185"/>
        <v>2.9911432131247802</v>
      </c>
      <c r="O448" s="1190">
        <f t="shared" si="186"/>
        <v>0.49979886596117379</v>
      </c>
      <c r="P448" s="1192">
        <f t="shared" si="206"/>
        <v>121182.96335321742</v>
      </c>
      <c r="Q448" s="1192">
        <f t="shared" si="196"/>
        <v>79535.507405997894</v>
      </c>
      <c r="R448" s="1192">
        <f t="shared" si="197"/>
        <v>153898.78728484313</v>
      </c>
      <c r="S448" s="1192">
        <f t="shared" si="198"/>
        <v>96186.742053026959</v>
      </c>
      <c r="T448" s="1192">
        <f t="shared" si="207"/>
        <v>2261164.3803828293</v>
      </c>
      <c r="U448" s="1192">
        <f t="shared" si="187"/>
        <v>4090578.5751064136</v>
      </c>
      <c r="V448" s="1189">
        <v>100000</v>
      </c>
      <c r="W448" s="1189">
        <v>62500</v>
      </c>
      <c r="X448" s="1189">
        <v>6.7145299999999999</v>
      </c>
      <c r="Y448" s="1189">
        <v>3</v>
      </c>
      <c r="Z448" s="1189">
        <v>5.25</v>
      </c>
      <c r="AA448" s="1189">
        <v>0.21537899999999999</v>
      </c>
      <c r="AB448" s="1189">
        <v>2.5000000000000001E-2</v>
      </c>
      <c r="AC448" s="1189">
        <v>7.09375</v>
      </c>
      <c r="AD448" s="1189">
        <v>0.25</v>
      </c>
      <c r="AE448" s="1189">
        <v>30</v>
      </c>
      <c r="AF448" s="1193">
        <v>6.40625</v>
      </c>
      <c r="AG448" s="1193">
        <v>5.859375</v>
      </c>
      <c r="AH448" s="1189">
        <f t="shared" si="199"/>
        <v>3.0682024999999999</v>
      </c>
      <c r="AI448" s="1189">
        <f t="shared" si="188"/>
        <v>4.0859375</v>
      </c>
      <c r="AJ448" s="1189">
        <f t="shared" si="189"/>
        <v>23.744968942265736</v>
      </c>
      <c r="AK448" s="1189">
        <f t="shared" si="205"/>
        <v>22.611643803828294</v>
      </c>
      <c r="AL448" s="1189">
        <f t="shared" si="200"/>
        <v>0.196629</v>
      </c>
      <c r="AM448" s="1189">
        <f t="shared" si="190"/>
        <v>28.716120349219203</v>
      </c>
      <c r="AN448" s="1189">
        <f t="shared" si="201"/>
        <v>9.375E-2</v>
      </c>
      <c r="AO448" s="1189">
        <f t="shared" si="191"/>
        <v>5.7861589999999996</v>
      </c>
      <c r="AP448" s="1189">
        <f t="shared" si="202"/>
        <v>6.5179010000000002</v>
      </c>
      <c r="AQ448" s="1189">
        <f t="shared" si="203"/>
        <v>8.2689499999999999E-2</v>
      </c>
      <c r="AR448" s="1193">
        <f t="shared" si="204"/>
        <v>8.9012939197512733</v>
      </c>
      <c r="AS448" s="1194">
        <f t="shared" si="195"/>
        <v>3.9987609799378183</v>
      </c>
    </row>
    <row r="449" spans="1:45" ht="11.1" customHeight="1">
      <c r="A449" s="1196" t="s">
        <v>10982</v>
      </c>
      <c r="B449" s="1196" t="s">
        <v>10936</v>
      </c>
      <c r="C449" s="1196" t="s">
        <v>10936</v>
      </c>
      <c r="D449" s="1196" t="s">
        <v>10936</v>
      </c>
      <c r="E449" s="1196" t="s">
        <v>10936</v>
      </c>
      <c r="F449" s="1196" t="s">
        <v>10936</v>
      </c>
      <c r="G449" s="1189">
        <v>9.25</v>
      </c>
      <c r="H449" s="1189">
        <v>3.75</v>
      </c>
      <c r="I449" s="1190">
        <f t="shared" si="183"/>
        <v>190.905</v>
      </c>
      <c r="J449" s="1191">
        <f t="shared" si="192"/>
        <v>74529.180343334738</v>
      </c>
      <c r="K449" s="1191">
        <f t="shared" si="193"/>
        <v>113192.18214353273</v>
      </c>
      <c r="L449" s="1191">
        <f t="shared" si="194"/>
        <v>2118810.9632670418</v>
      </c>
      <c r="M449" s="1190">
        <f t="shared" si="184"/>
        <v>2.7185108144084356</v>
      </c>
      <c r="N449" s="1190">
        <f t="shared" si="185"/>
        <v>2.9171933809162391</v>
      </c>
      <c r="O449" s="1190">
        <f t="shared" si="186"/>
        <v>0.57374869816971485</v>
      </c>
      <c r="P449" s="1192">
        <f t="shared" si="206"/>
        <v>113192.18214353273</v>
      </c>
      <c r="Q449" s="1192">
        <f t="shared" si="196"/>
        <v>74529.180343334738</v>
      </c>
      <c r="R449" s="1192">
        <f t="shared" si="197"/>
        <v>153408.69862276438</v>
      </c>
      <c r="S449" s="1192">
        <f t="shared" si="198"/>
        <v>95880.43663922773</v>
      </c>
      <c r="T449" s="1192">
        <f t="shared" si="207"/>
        <v>2118810.9632670418</v>
      </c>
      <c r="U449" s="1192">
        <f t="shared" si="187"/>
        <v>4090578.5751064136</v>
      </c>
      <c r="V449" s="1189">
        <v>100000</v>
      </c>
      <c r="W449" s="1189">
        <v>62500</v>
      </c>
      <c r="X449" s="1189">
        <v>6.7145299999999999</v>
      </c>
      <c r="Y449" s="1189">
        <v>3</v>
      </c>
      <c r="Z449" s="1189">
        <v>5.25</v>
      </c>
      <c r="AA449" s="1189">
        <v>0.21537899999999999</v>
      </c>
      <c r="AB449" s="1189">
        <v>2.5000000000000001E-2</v>
      </c>
      <c r="AC449" s="1189">
        <v>7.09375</v>
      </c>
      <c r="AD449" s="1189">
        <v>0.25</v>
      </c>
      <c r="AE449" s="1189">
        <v>30</v>
      </c>
      <c r="AF449" s="1193">
        <v>6.40625</v>
      </c>
      <c r="AG449" s="1193">
        <v>5.859375</v>
      </c>
      <c r="AH449" s="1189">
        <f t="shared" si="199"/>
        <v>3.0682024999999999</v>
      </c>
      <c r="AI449" s="1189">
        <f t="shared" si="188"/>
        <v>4.0859375</v>
      </c>
      <c r="AJ449" s="1189">
        <f t="shared" si="189"/>
        <v>22.321434771107864</v>
      </c>
      <c r="AK449" s="1189">
        <f t="shared" si="205"/>
        <v>21.188109632670418</v>
      </c>
      <c r="AL449" s="1189">
        <f t="shared" si="200"/>
        <v>0.196629</v>
      </c>
      <c r="AM449" s="1189">
        <f t="shared" si="190"/>
        <v>28.716120349219203</v>
      </c>
      <c r="AN449" s="1189">
        <f t="shared" si="201"/>
        <v>9.375E-2</v>
      </c>
      <c r="AO449" s="1189">
        <f t="shared" si="191"/>
        <v>5.7861589999999996</v>
      </c>
      <c r="AP449" s="1189">
        <f t="shared" si="202"/>
        <v>6.5179010000000002</v>
      </c>
      <c r="AQ449" s="1189">
        <f t="shared" si="203"/>
        <v>8.2689499999999999E-2</v>
      </c>
      <c r="AR449" s="1193">
        <f t="shared" si="204"/>
        <v>8.7988938762665505</v>
      </c>
      <c r="AS449" s="1194">
        <f t="shared" si="195"/>
        <v>3.9731609690666376</v>
      </c>
    </row>
    <row r="450" spans="1:45" ht="11.1" customHeight="1">
      <c r="A450" s="1196" t="s">
        <v>10982</v>
      </c>
      <c r="B450" s="1196" t="s">
        <v>10936</v>
      </c>
      <c r="C450" s="1196" t="s">
        <v>10936</v>
      </c>
      <c r="D450" s="1196" t="s">
        <v>10936</v>
      </c>
      <c r="E450" s="1196" t="s">
        <v>10936</v>
      </c>
      <c r="F450" s="1196" t="s">
        <v>10936</v>
      </c>
      <c r="G450" s="1189">
        <v>9.5</v>
      </c>
      <c r="H450" s="1189">
        <v>2.5</v>
      </c>
      <c r="I450" s="1190">
        <f t="shared" ref="I450:I513" si="208">(G450^2-H450^2)*2.67</f>
        <v>224.28</v>
      </c>
      <c r="J450" s="1191">
        <f t="shared" si="192"/>
        <v>96300.828384110951</v>
      </c>
      <c r="K450" s="1191">
        <f t="shared" si="193"/>
        <v>147944.97783337394</v>
      </c>
      <c r="L450" s="1191">
        <f t="shared" si="194"/>
        <v>2732403.2784212986</v>
      </c>
      <c r="M450" s="1190">
        <f t="shared" ref="M450:M513" si="209">((G450^4-AO450^4)/G450)/((AP450^4-H450^4)/AP450)</f>
        <v>2.7293009625257794</v>
      </c>
      <c r="N450" s="1190">
        <f t="shared" ref="N450:N513" si="210">(PI()/4*(G450^2-H450^2)/144*1)*7.48052</f>
        <v>3.4271922237337638</v>
      </c>
      <c r="O450" s="1190">
        <f t="shared" ref="O450:O513" si="211">(PI()/4*(H450)^2/144*1)*7.48052</f>
        <v>0.25499942140876219</v>
      </c>
      <c r="P450" s="1192">
        <f t="shared" si="206"/>
        <v>147944.97783337394</v>
      </c>
      <c r="Q450" s="1192">
        <f t="shared" si="196"/>
        <v>96300.828384110951</v>
      </c>
      <c r="R450" s="1192">
        <f t="shared" si="197"/>
        <v>175416.02424369726</v>
      </c>
      <c r="S450" s="1192">
        <f t="shared" si="198"/>
        <v>109635.01515231078</v>
      </c>
      <c r="T450" s="1192">
        <f t="shared" si="207"/>
        <v>2732403.2784212986</v>
      </c>
      <c r="U450" s="1192">
        <f t="shared" ref="U450:U513" si="212">V450*(PI()*(G450/2)^2-(PI()*(AO450/2)^2))</f>
        <v>4458733.9641989665</v>
      </c>
      <c r="V450" s="1189">
        <v>100000</v>
      </c>
      <c r="W450" s="1189">
        <v>62500</v>
      </c>
      <c r="X450" s="1189">
        <v>6.7145299999999999</v>
      </c>
      <c r="Y450" s="1189">
        <v>3</v>
      </c>
      <c r="Z450" s="1189">
        <v>5.25</v>
      </c>
      <c r="AA450" s="1189">
        <v>0.21537899999999999</v>
      </c>
      <c r="AB450" s="1189">
        <v>2.5000000000000001E-2</v>
      </c>
      <c r="AC450" s="1189">
        <v>7.09375</v>
      </c>
      <c r="AD450" s="1189">
        <v>0.25</v>
      </c>
      <c r="AE450" s="1189">
        <v>30</v>
      </c>
      <c r="AF450" s="1193">
        <v>6.40625</v>
      </c>
      <c r="AG450" s="1193">
        <v>5.859375</v>
      </c>
      <c r="AH450" s="1189">
        <f t="shared" si="199"/>
        <v>3.0682024999999999</v>
      </c>
      <c r="AI450" s="1189">
        <f t="shared" ref="AI450:AI513" si="213">(G450+AC450)/4</f>
        <v>4.1484375</v>
      </c>
      <c r="AJ450" s="1189">
        <f t="shared" ref="AJ450:AJ513" si="214">PI()*((X450-AL450)^2-H450^2)/4</f>
        <v>28.457357922650427</v>
      </c>
      <c r="AK450" s="1189">
        <f t="shared" si="205"/>
        <v>27.324032784212985</v>
      </c>
      <c r="AL450" s="1189">
        <f t="shared" si="200"/>
        <v>0.196629</v>
      </c>
      <c r="AM450" s="1189">
        <f t="shared" ref="AM450:AM513" si="215">PI()*(G450^2-(AC450-AN450)^2)/4</f>
        <v>32.397674240144738</v>
      </c>
      <c r="AN450" s="1189">
        <f t="shared" si="201"/>
        <v>9.375E-2</v>
      </c>
      <c r="AO450" s="1189">
        <f t="shared" si="191"/>
        <v>5.7861589999999996</v>
      </c>
      <c r="AP450" s="1189">
        <f t="shared" si="202"/>
        <v>6.5179010000000002</v>
      </c>
      <c r="AQ450" s="1189">
        <f t="shared" si="203"/>
        <v>8.2689499999999999E-2</v>
      </c>
      <c r="AR450" s="1193">
        <f t="shared" si="204"/>
        <v>9.2321738201683026</v>
      </c>
      <c r="AS450" s="1194">
        <f t="shared" si="195"/>
        <v>4.0814809550420756</v>
      </c>
    </row>
    <row r="451" spans="1:45" ht="11.1" customHeight="1">
      <c r="A451" s="1196" t="s">
        <v>10982</v>
      </c>
      <c r="B451" s="1196" t="s">
        <v>10936</v>
      </c>
      <c r="C451" s="1196" t="s">
        <v>10936</v>
      </c>
      <c r="D451" s="1196" t="s">
        <v>10936</v>
      </c>
      <c r="E451" s="1196" t="s">
        <v>10936</v>
      </c>
      <c r="F451" s="1196" t="s">
        <v>10936</v>
      </c>
      <c r="G451" s="1189">
        <v>9.5</v>
      </c>
      <c r="H451" s="1189">
        <v>2.8125</v>
      </c>
      <c r="I451" s="1190">
        <f t="shared" si="208"/>
        <v>219.8473828125</v>
      </c>
      <c r="J451" s="1191">
        <f t="shared" si="192"/>
        <v>91632.87037418985</v>
      </c>
      <c r="K451" s="1191">
        <f t="shared" si="193"/>
        <v>140493.31168254031</v>
      </c>
      <c r="L451" s="1191">
        <f t="shared" si="194"/>
        <v>2602014.9114510189</v>
      </c>
      <c r="M451" s="1190">
        <f t="shared" si="209"/>
        <v>2.7661275152171734</v>
      </c>
      <c r="N451" s="1190">
        <f t="shared" si="210"/>
        <v>3.3594580024220608</v>
      </c>
      <c r="O451" s="1190">
        <f t="shared" si="211"/>
        <v>0.32273364272046462</v>
      </c>
      <c r="P451" s="1192">
        <f t="shared" si="206"/>
        <v>140493.31168254031</v>
      </c>
      <c r="Q451" s="1192">
        <f t="shared" si="196"/>
        <v>91632.87037418985</v>
      </c>
      <c r="R451" s="1192">
        <f t="shared" si="197"/>
        <v>174928.14990333092</v>
      </c>
      <c r="S451" s="1192">
        <f t="shared" si="198"/>
        <v>109330.09368958183</v>
      </c>
      <c r="T451" s="1192">
        <f t="shared" si="207"/>
        <v>2602014.9114510189</v>
      </c>
      <c r="U451" s="1192">
        <f t="shared" si="212"/>
        <v>4458733.9641989665</v>
      </c>
      <c r="V451" s="1189">
        <v>100000</v>
      </c>
      <c r="W451" s="1189">
        <v>62500</v>
      </c>
      <c r="X451" s="1189">
        <v>6.7145299999999999</v>
      </c>
      <c r="Y451" s="1189">
        <v>3</v>
      </c>
      <c r="Z451" s="1189">
        <v>5.25</v>
      </c>
      <c r="AA451" s="1189">
        <v>0.21537899999999999</v>
      </c>
      <c r="AB451" s="1189">
        <v>2.5000000000000001E-2</v>
      </c>
      <c r="AC451" s="1189">
        <v>7.09375</v>
      </c>
      <c r="AD451" s="1189">
        <v>0.25</v>
      </c>
      <c r="AE451" s="1189">
        <v>30</v>
      </c>
      <c r="AF451" s="1193">
        <v>6.40625</v>
      </c>
      <c r="AG451" s="1193">
        <v>5.859375</v>
      </c>
      <c r="AH451" s="1189">
        <f t="shared" si="199"/>
        <v>3.0682024999999999</v>
      </c>
      <c r="AI451" s="1189">
        <f t="shared" si="213"/>
        <v>4.1484375</v>
      </c>
      <c r="AJ451" s="1189">
        <f t="shared" si="214"/>
        <v>27.153474252947632</v>
      </c>
      <c r="AK451" s="1189">
        <f t="shared" si="205"/>
        <v>26.02014911451019</v>
      </c>
      <c r="AL451" s="1189">
        <f t="shared" si="200"/>
        <v>0.196629</v>
      </c>
      <c r="AM451" s="1189">
        <f t="shared" si="215"/>
        <v>32.397674240144738</v>
      </c>
      <c r="AN451" s="1189">
        <f t="shared" si="201"/>
        <v>9.375E-2</v>
      </c>
      <c r="AO451" s="1189">
        <f t="shared" si="191"/>
        <v>5.7861589999999996</v>
      </c>
      <c r="AP451" s="1189">
        <f t="shared" si="202"/>
        <v>6.5179010000000002</v>
      </c>
      <c r="AQ451" s="1189">
        <f t="shared" si="203"/>
        <v>8.2689499999999999E-2</v>
      </c>
      <c r="AR451" s="1193">
        <f t="shared" si="204"/>
        <v>9.1418202342750643</v>
      </c>
      <c r="AS451" s="1194">
        <f t="shared" si="195"/>
        <v>4.0588925585687665</v>
      </c>
    </row>
    <row r="452" spans="1:45" ht="11.1" customHeight="1">
      <c r="A452" s="1196" t="s">
        <v>10982</v>
      </c>
      <c r="B452" s="1196" t="s">
        <v>10936</v>
      </c>
      <c r="C452" s="1196" t="s">
        <v>10936</v>
      </c>
      <c r="D452" s="1196" t="s">
        <v>10936</v>
      </c>
      <c r="E452" s="1196" t="s">
        <v>10936</v>
      </c>
      <c r="F452" s="1196" t="s">
        <v>10936</v>
      </c>
      <c r="G452" s="1189">
        <v>9.5</v>
      </c>
      <c r="H452" s="1189">
        <v>3</v>
      </c>
      <c r="I452" s="1190">
        <f t="shared" si="208"/>
        <v>216.9375</v>
      </c>
      <c r="J452" s="1191">
        <f t="shared" si="192"/>
        <v>88580.499251615838</v>
      </c>
      <c r="K452" s="1191">
        <f t="shared" si="193"/>
        <v>135620.81396437838</v>
      </c>
      <c r="L452" s="1191">
        <f t="shared" si="194"/>
        <v>2516418.783487</v>
      </c>
      <c r="M452" s="1190">
        <f t="shared" si="209"/>
        <v>2.7957004979924429</v>
      </c>
      <c r="N452" s="1190">
        <f t="shared" si="210"/>
        <v>3.3149924783139078</v>
      </c>
      <c r="O452" s="1190">
        <f t="shared" si="211"/>
        <v>0.36719916682861747</v>
      </c>
      <c r="P452" s="1192">
        <f t="shared" si="206"/>
        <v>135620.81396437838</v>
      </c>
      <c r="Q452" s="1192">
        <f t="shared" si="196"/>
        <v>88580.499251615838</v>
      </c>
      <c r="R452" s="1192">
        <f t="shared" si="197"/>
        <v>174605.2358150307</v>
      </c>
      <c r="S452" s="1192">
        <f t="shared" si="198"/>
        <v>109128.27238439418</v>
      </c>
      <c r="T452" s="1192">
        <f t="shared" si="207"/>
        <v>2516418.783487</v>
      </c>
      <c r="U452" s="1192">
        <f t="shared" si="212"/>
        <v>4458733.9641989665</v>
      </c>
      <c r="V452" s="1189">
        <v>100000</v>
      </c>
      <c r="W452" s="1189">
        <v>62500</v>
      </c>
      <c r="X452" s="1189">
        <v>6.7145299999999999</v>
      </c>
      <c r="Y452" s="1189">
        <v>3</v>
      </c>
      <c r="Z452" s="1189">
        <v>5.25</v>
      </c>
      <c r="AA452" s="1189">
        <v>0.21537899999999999</v>
      </c>
      <c r="AB452" s="1189">
        <v>2.5000000000000001E-2</v>
      </c>
      <c r="AC452" s="1189">
        <v>7.09375</v>
      </c>
      <c r="AD452" s="1189">
        <v>0.25</v>
      </c>
      <c r="AE452" s="1189">
        <v>30</v>
      </c>
      <c r="AF452" s="1193">
        <v>6.40625</v>
      </c>
      <c r="AG452" s="1193">
        <v>5.859375</v>
      </c>
      <c r="AH452" s="1189">
        <f t="shared" si="199"/>
        <v>3.0682024999999999</v>
      </c>
      <c r="AI452" s="1189">
        <f t="shared" si="213"/>
        <v>4.1484375</v>
      </c>
      <c r="AJ452" s="1189">
        <f t="shared" si="214"/>
        <v>26.297512973307445</v>
      </c>
      <c r="AK452" s="1189">
        <f t="shared" si="205"/>
        <v>25.164187834869999</v>
      </c>
      <c r="AL452" s="1189">
        <f t="shared" si="200"/>
        <v>0.196629</v>
      </c>
      <c r="AM452" s="1189">
        <f t="shared" si="215"/>
        <v>32.397674240144738</v>
      </c>
      <c r="AN452" s="1189">
        <f t="shared" si="201"/>
        <v>9.375E-2</v>
      </c>
      <c r="AO452" s="1189">
        <f t="shared" si="191"/>
        <v>5.7861589999999996</v>
      </c>
      <c r="AP452" s="1189">
        <f t="shared" si="202"/>
        <v>6.5179010000000002</v>
      </c>
      <c r="AQ452" s="1189">
        <f t="shared" si="203"/>
        <v>8.2689499999999999E-2</v>
      </c>
      <c r="AR452" s="1193">
        <f t="shared" si="204"/>
        <v>9.0820170361985664</v>
      </c>
      <c r="AS452" s="1194">
        <f t="shared" si="195"/>
        <v>4.0439417590496411</v>
      </c>
    </row>
    <row r="453" spans="1:45" ht="11.1" customHeight="1">
      <c r="A453" s="1196" t="s">
        <v>10982</v>
      </c>
      <c r="B453" s="1196" t="s">
        <v>10936</v>
      </c>
      <c r="C453" s="1196" t="s">
        <v>10936</v>
      </c>
      <c r="D453" s="1196" t="s">
        <v>10936</v>
      </c>
      <c r="E453" s="1196" t="s">
        <v>10936</v>
      </c>
      <c r="F453" s="1196" t="s">
        <v>10936</v>
      </c>
      <c r="G453" s="1189">
        <v>9.5</v>
      </c>
      <c r="H453" s="1189">
        <v>3.25</v>
      </c>
      <c r="I453" s="1190">
        <f t="shared" si="208"/>
        <v>212.765625</v>
      </c>
      <c r="J453" s="1191">
        <f t="shared" si="192"/>
        <v>84221.133623803602</v>
      </c>
      <c r="K453" s="1191">
        <f t="shared" si="193"/>
        <v>128662.15506158037</v>
      </c>
      <c r="L453" s="1191">
        <f t="shared" si="194"/>
        <v>2393700.3204561491</v>
      </c>
      <c r="M453" s="1190">
        <f t="shared" si="209"/>
        <v>2.8461684943441403</v>
      </c>
      <c r="N453" s="1190">
        <f t="shared" si="210"/>
        <v>3.2512426229617177</v>
      </c>
      <c r="O453" s="1190">
        <f t="shared" si="211"/>
        <v>0.43094902218080805</v>
      </c>
      <c r="P453" s="1192">
        <f t="shared" si="206"/>
        <v>128662.15506158037</v>
      </c>
      <c r="Q453" s="1192">
        <f t="shared" si="196"/>
        <v>84221.133623803602</v>
      </c>
      <c r="R453" s="1192">
        <f t="shared" si="197"/>
        <v>174138.53150697405</v>
      </c>
      <c r="S453" s="1192">
        <f t="shared" si="198"/>
        <v>108836.58219185879</v>
      </c>
      <c r="T453" s="1192">
        <f t="shared" si="207"/>
        <v>2393700.3204561491</v>
      </c>
      <c r="U453" s="1192">
        <f t="shared" si="212"/>
        <v>4458733.9641989665</v>
      </c>
      <c r="V453" s="1189">
        <v>100000</v>
      </c>
      <c r="W453" s="1189">
        <v>62500</v>
      </c>
      <c r="X453" s="1189">
        <v>6.7145299999999999</v>
      </c>
      <c r="Y453" s="1189">
        <v>3</v>
      </c>
      <c r="Z453" s="1189">
        <v>5.25</v>
      </c>
      <c r="AA453" s="1189">
        <v>0.21537899999999999</v>
      </c>
      <c r="AB453" s="1189">
        <v>2.5000000000000001E-2</v>
      </c>
      <c r="AC453" s="1189">
        <v>7.09375</v>
      </c>
      <c r="AD453" s="1189">
        <v>0.25</v>
      </c>
      <c r="AE453" s="1189">
        <v>30</v>
      </c>
      <c r="AF453" s="1193">
        <v>6.40625</v>
      </c>
      <c r="AG453" s="1193">
        <v>5.859375</v>
      </c>
      <c r="AH453" s="1189">
        <f t="shared" si="199"/>
        <v>3.0682024999999999</v>
      </c>
      <c r="AI453" s="1189">
        <f t="shared" si="213"/>
        <v>4.1484375</v>
      </c>
      <c r="AJ453" s="1189">
        <f t="shared" si="214"/>
        <v>25.070328342998931</v>
      </c>
      <c r="AK453" s="1189">
        <f t="shared" si="205"/>
        <v>23.937003204561488</v>
      </c>
      <c r="AL453" s="1189">
        <f t="shared" si="200"/>
        <v>0.196629</v>
      </c>
      <c r="AM453" s="1189">
        <f t="shared" si="215"/>
        <v>32.397674240144738</v>
      </c>
      <c r="AN453" s="1189">
        <f t="shared" si="201"/>
        <v>9.375E-2</v>
      </c>
      <c r="AO453" s="1189">
        <f t="shared" si="191"/>
        <v>5.7861589999999996</v>
      </c>
      <c r="AP453" s="1189">
        <f t="shared" si="202"/>
        <v>6.5179010000000002</v>
      </c>
      <c r="AQ453" s="1189">
        <f t="shared" si="203"/>
        <v>8.2689499999999999E-2</v>
      </c>
      <c r="AR453" s="1193">
        <f t="shared" si="204"/>
        <v>8.9955841080944268</v>
      </c>
      <c r="AS453" s="1194">
        <f t="shared" si="195"/>
        <v>4.0223335270236067</v>
      </c>
    </row>
    <row r="454" spans="1:45" ht="11.1" customHeight="1">
      <c r="A454" s="1196" t="s">
        <v>10982</v>
      </c>
      <c r="B454" s="1196" t="s">
        <v>10936</v>
      </c>
      <c r="C454" s="1196" t="s">
        <v>10936</v>
      </c>
      <c r="D454" s="1196" t="s">
        <v>10936</v>
      </c>
      <c r="E454" s="1196" t="s">
        <v>10936</v>
      </c>
      <c r="F454" s="1196" t="s">
        <v>10936</v>
      </c>
      <c r="G454" s="1189">
        <v>9.5</v>
      </c>
      <c r="H454" s="1189">
        <v>3.5</v>
      </c>
      <c r="I454" s="1190">
        <f t="shared" si="208"/>
        <v>208.26</v>
      </c>
      <c r="J454" s="1191">
        <f t="shared" si="192"/>
        <v>79535.507405997894</v>
      </c>
      <c r="K454" s="1191">
        <f t="shared" si="193"/>
        <v>121182.96335321742</v>
      </c>
      <c r="L454" s="1191">
        <f t="shared" si="194"/>
        <v>2261164.3803828293</v>
      </c>
      <c r="M454" s="1190">
        <f t="shared" si="209"/>
        <v>2.9123819153981318</v>
      </c>
      <c r="N454" s="1190">
        <f t="shared" si="210"/>
        <v>3.1823927791813515</v>
      </c>
      <c r="O454" s="1190">
        <f t="shared" si="211"/>
        <v>0.49979886596117379</v>
      </c>
      <c r="P454" s="1192">
        <f t="shared" si="206"/>
        <v>121182.96335321742</v>
      </c>
      <c r="Q454" s="1192">
        <f t="shared" si="196"/>
        <v>79535.507405997894</v>
      </c>
      <c r="R454" s="1192">
        <f t="shared" si="197"/>
        <v>173629.40103931018</v>
      </c>
      <c r="S454" s="1192">
        <f t="shared" si="198"/>
        <v>108518.37564956886</v>
      </c>
      <c r="T454" s="1192">
        <f t="shared" si="207"/>
        <v>2261164.3803828293</v>
      </c>
      <c r="U454" s="1192">
        <f t="shared" si="212"/>
        <v>4458733.9641989665</v>
      </c>
      <c r="V454" s="1189">
        <v>100000</v>
      </c>
      <c r="W454" s="1189">
        <v>62500</v>
      </c>
      <c r="X454" s="1189">
        <v>6.7145299999999999</v>
      </c>
      <c r="Y454" s="1189">
        <v>3</v>
      </c>
      <c r="Z454" s="1189">
        <v>5.25</v>
      </c>
      <c r="AA454" s="1189">
        <v>0.21537899999999999</v>
      </c>
      <c r="AB454" s="1189">
        <v>2.5000000000000001E-2</v>
      </c>
      <c r="AC454" s="1189">
        <v>7.09375</v>
      </c>
      <c r="AD454" s="1189">
        <v>0.25</v>
      </c>
      <c r="AE454" s="1189">
        <v>30</v>
      </c>
      <c r="AF454" s="1193">
        <v>6.40625</v>
      </c>
      <c r="AG454" s="1193">
        <v>5.859375</v>
      </c>
      <c r="AH454" s="1189">
        <f t="shared" si="199"/>
        <v>3.0682024999999999</v>
      </c>
      <c r="AI454" s="1189">
        <f t="shared" si="213"/>
        <v>4.1484375</v>
      </c>
      <c r="AJ454" s="1189">
        <f t="shared" si="214"/>
        <v>23.744968942265736</v>
      </c>
      <c r="AK454" s="1189">
        <f t="shared" si="205"/>
        <v>22.611643803828294</v>
      </c>
      <c r="AL454" s="1189">
        <f t="shared" si="200"/>
        <v>0.196629</v>
      </c>
      <c r="AM454" s="1189">
        <f t="shared" si="215"/>
        <v>32.397674240144738</v>
      </c>
      <c r="AN454" s="1189">
        <f t="shared" si="201"/>
        <v>9.375E-2</v>
      </c>
      <c r="AO454" s="1189">
        <f t="shared" si="191"/>
        <v>5.7861589999999996</v>
      </c>
      <c r="AP454" s="1189">
        <f t="shared" si="202"/>
        <v>6.5179010000000002</v>
      </c>
      <c r="AQ454" s="1189">
        <f t="shared" si="203"/>
        <v>8.2689499999999999E-2</v>
      </c>
      <c r="AR454" s="1193">
        <f t="shared" si="204"/>
        <v>8.9012939197512733</v>
      </c>
      <c r="AS454" s="1194">
        <f t="shared" si="195"/>
        <v>3.9987609799378183</v>
      </c>
    </row>
    <row r="455" spans="1:45" ht="11.1" customHeight="1">
      <c r="A455" s="1196" t="s">
        <v>10982</v>
      </c>
      <c r="B455" s="1196" t="s">
        <v>10936</v>
      </c>
      <c r="C455" s="1196" t="s">
        <v>10936</v>
      </c>
      <c r="D455" s="1196" t="s">
        <v>10936</v>
      </c>
      <c r="E455" s="1196" t="s">
        <v>10936</v>
      </c>
      <c r="F455" s="1196" t="s">
        <v>10936</v>
      </c>
      <c r="G455" s="1189">
        <v>9.5</v>
      </c>
      <c r="H455" s="1189">
        <v>3.75</v>
      </c>
      <c r="I455" s="1190">
        <f t="shared" si="208"/>
        <v>203.420625</v>
      </c>
      <c r="J455" s="1191">
        <f t="shared" si="192"/>
        <v>74529.180343334738</v>
      </c>
      <c r="K455" s="1191">
        <f t="shared" si="193"/>
        <v>113192.18214353273</v>
      </c>
      <c r="L455" s="1191">
        <f t="shared" si="194"/>
        <v>2118810.9632670418</v>
      </c>
      <c r="M455" s="1190">
        <f t="shared" si="209"/>
        <v>2.9988106039665032</v>
      </c>
      <c r="N455" s="1190">
        <f t="shared" si="210"/>
        <v>3.1084429469728105</v>
      </c>
      <c r="O455" s="1190">
        <f t="shared" si="211"/>
        <v>0.57374869816971485</v>
      </c>
      <c r="P455" s="1192">
        <f>(V455*AK455/12)*((AD455/2/PI())+((AH455*0.08)/COS(AE455*PI()/180))+(AS455*0.08))</f>
        <v>113192.18214353273</v>
      </c>
      <c r="Q455" s="1192">
        <f>(W455*AJ455/12)*((AD455/2/PI())+((AH455*0.08)/COS(AE455*PI()/180))+(AS455*0.08))</f>
        <v>74529.180343334738</v>
      </c>
      <c r="R455" s="1192">
        <f>V455*AM455*((AD455/PI())/2+AH455*0.08/COS(AE455*PI()/180)+AS455*0.08)/12</f>
        <v>173076.48049747772</v>
      </c>
      <c r="S455" s="1192">
        <f>W455*AM455*((AD455/PI())/2+AH455*0.08/COS(AE455*PI()/180)+AS455*0.08)/12</f>
        <v>108172.80031092359</v>
      </c>
      <c r="T455" s="1192">
        <f>V455*AK455</f>
        <v>2118810.9632670418</v>
      </c>
      <c r="U455" s="1192">
        <f t="shared" si="212"/>
        <v>4458733.9641989665</v>
      </c>
      <c r="V455" s="1189">
        <v>100000</v>
      </c>
      <c r="W455" s="1189">
        <v>62500</v>
      </c>
      <c r="X455" s="1189">
        <v>6.7145299999999999</v>
      </c>
      <c r="Y455" s="1189">
        <v>3</v>
      </c>
      <c r="Z455" s="1189">
        <v>5.25</v>
      </c>
      <c r="AA455" s="1189">
        <v>0.21537899999999999</v>
      </c>
      <c r="AB455" s="1189">
        <v>2.5000000000000001E-2</v>
      </c>
      <c r="AC455" s="1189">
        <v>7.09375</v>
      </c>
      <c r="AD455" s="1189">
        <v>0.25</v>
      </c>
      <c r="AE455" s="1189">
        <v>30</v>
      </c>
      <c r="AF455" s="1193">
        <v>6.40625</v>
      </c>
      <c r="AG455" s="1193">
        <v>5.859375</v>
      </c>
      <c r="AH455" s="1189">
        <f>(X455+(X455-(Z455-0.625)*Y455/12))/4</f>
        <v>3.0682024999999999</v>
      </c>
      <c r="AI455" s="1189">
        <f t="shared" si="213"/>
        <v>4.1484375</v>
      </c>
      <c r="AJ455" s="1189">
        <f t="shared" si="214"/>
        <v>22.321434771107864</v>
      </c>
      <c r="AK455" s="1189">
        <f t="shared" si="205"/>
        <v>21.188109632670418</v>
      </c>
      <c r="AL455" s="1189">
        <f>2*((AA455/2)-AB455)+Y455/8/12</f>
        <v>0.196629</v>
      </c>
      <c r="AM455" s="1189">
        <f t="shared" si="215"/>
        <v>32.397674240144738</v>
      </c>
      <c r="AN455" s="1189">
        <f>Y455*3/8/12</f>
        <v>9.375E-2</v>
      </c>
      <c r="AO455" s="1189">
        <f>X455-(((Z455-0.625-AD455)*Y455)/12)+2*AQ455</f>
        <v>5.7861589999999996</v>
      </c>
      <c r="AP455" s="1189">
        <f>X455-2*AQ455-Y455/8/12</f>
        <v>6.5179010000000002</v>
      </c>
      <c r="AQ455" s="1189">
        <f>AA455/2-AB455</f>
        <v>8.2689499999999999E-2</v>
      </c>
      <c r="AR455" s="1193">
        <f>SQRT(4/PI()*AJ455+(AC455-AN455)^2)</f>
        <v>8.7988938762665505</v>
      </c>
      <c r="AS455" s="1194">
        <f t="shared" si="195"/>
        <v>3.9731609690666376</v>
      </c>
    </row>
    <row r="456" spans="1:45" ht="11.1" customHeight="1">
      <c r="A456" s="1196" t="s">
        <v>10983</v>
      </c>
      <c r="B456" s="1196" t="s">
        <v>10936</v>
      </c>
      <c r="C456" s="1196" t="s">
        <v>10936</v>
      </c>
      <c r="D456" s="1196" t="s">
        <v>10936</v>
      </c>
      <c r="E456" s="1196" t="s">
        <v>10936</v>
      </c>
      <c r="F456" s="1196" t="s">
        <v>10936</v>
      </c>
      <c r="G456" s="1189">
        <v>10</v>
      </c>
      <c r="H456" s="1189">
        <v>2.5</v>
      </c>
      <c r="I456" s="1190">
        <f t="shared" si="208"/>
        <v>250.3125</v>
      </c>
      <c r="J456" s="1191">
        <f t="shared" si="192"/>
        <v>109344.53029613277</v>
      </c>
      <c r="K456" s="1191">
        <f t="shared" si="193"/>
        <v>174951.24847381245</v>
      </c>
      <c r="L456" s="1191">
        <f t="shared" si="194"/>
        <v>3690930.3484914899</v>
      </c>
      <c r="M456" s="1190">
        <f t="shared" si="209"/>
        <v>1.9379482843896196</v>
      </c>
      <c r="N456" s="1190">
        <f t="shared" si="210"/>
        <v>3.8249913211314324</v>
      </c>
      <c r="O456" s="1190">
        <f t="shared" si="211"/>
        <v>0.25499942140876219</v>
      </c>
      <c r="P456" s="1192">
        <f t="shared" si="206"/>
        <v>223733.82009896214</v>
      </c>
      <c r="Q456" s="1192">
        <f t="shared" si="196"/>
        <v>147438.47078204039</v>
      </c>
      <c r="R456" s="1192">
        <f t="shared" si="197"/>
        <v>174951.24847381245</v>
      </c>
      <c r="S456" s="1192">
        <f t="shared" si="198"/>
        <v>109344.53029613277</v>
      </c>
      <c r="T456" s="1192">
        <f t="shared" si="207"/>
        <v>3690930.3484914899</v>
      </c>
      <c r="U456" s="1192">
        <f t="shared" si="212"/>
        <v>4321001.5899845958</v>
      </c>
      <c r="V456" s="1189">
        <v>100000</v>
      </c>
      <c r="W456" s="1189">
        <v>62500</v>
      </c>
      <c r="X456" s="1189">
        <v>7.6665799999999997</v>
      </c>
      <c r="Y456" s="1189">
        <v>3</v>
      </c>
      <c r="Z456" s="1189">
        <v>5.375</v>
      </c>
      <c r="AA456" s="1189">
        <v>0.21537899999999999</v>
      </c>
      <c r="AB456" s="1189">
        <v>2.5000000000000001E-2</v>
      </c>
      <c r="AC456" s="1189">
        <v>8.046875</v>
      </c>
      <c r="AD456" s="1189">
        <v>0.25</v>
      </c>
      <c r="AE456" s="1189">
        <v>30</v>
      </c>
      <c r="AF456" s="1193">
        <v>7.296875</v>
      </c>
      <c r="AG456" s="1193">
        <v>6.78125</v>
      </c>
      <c r="AH456" s="1189">
        <f t="shared" si="199"/>
        <v>3.5364149999999999</v>
      </c>
      <c r="AI456" s="1189">
        <f t="shared" si="213"/>
        <v>4.51171875</v>
      </c>
      <c r="AJ456" s="1189">
        <f t="shared" si="214"/>
        <v>38.916610897996868</v>
      </c>
      <c r="AK456" s="1189">
        <f t="shared" si="205"/>
        <v>36.909303484914901</v>
      </c>
      <c r="AL456" s="1189">
        <f t="shared" si="200"/>
        <v>0.196629</v>
      </c>
      <c r="AM456" s="1189">
        <f t="shared" si="215"/>
        <v>28.861656776469854</v>
      </c>
      <c r="AN456" s="1189">
        <f t="shared" si="201"/>
        <v>9.375E-2</v>
      </c>
      <c r="AO456" s="1189">
        <f t="shared" si="191"/>
        <v>6.7069589999999994</v>
      </c>
      <c r="AP456" s="1189">
        <f t="shared" si="202"/>
        <v>7.469951</v>
      </c>
      <c r="AQ456" s="1189">
        <f t="shared" si="203"/>
        <v>8.2689499999999999E-2</v>
      </c>
      <c r="AR456" s="1193">
        <f t="shared" si="204"/>
        <v>10.620845785907354</v>
      </c>
      <c r="AS456" s="1194">
        <f t="shared" si="195"/>
        <v>4.51171875</v>
      </c>
    </row>
    <row r="457" spans="1:45" ht="11.1" customHeight="1">
      <c r="A457" s="1196" t="s">
        <v>10983</v>
      </c>
      <c r="B457" s="1196" t="s">
        <v>10936</v>
      </c>
      <c r="C457" s="1196" t="s">
        <v>10936</v>
      </c>
      <c r="D457" s="1196" t="s">
        <v>10936</v>
      </c>
      <c r="E457" s="1196" t="s">
        <v>10936</v>
      </c>
      <c r="F457" s="1196" t="s">
        <v>10936</v>
      </c>
      <c r="G457" s="1189">
        <v>10</v>
      </c>
      <c r="H457" s="1189">
        <v>2.8125</v>
      </c>
      <c r="I457" s="1190">
        <f t="shared" si="208"/>
        <v>245.8798828125</v>
      </c>
      <c r="J457" s="1191">
        <f t="shared" si="192"/>
        <v>109344.53029613277</v>
      </c>
      <c r="K457" s="1191">
        <f t="shared" si="193"/>
        <v>174951.24847381245</v>
      </c>
      <c r="L457" s="1191">
        <f t="shared" si="194"/>
        <v>3560541.9815212102</v>
      </c>
      <c r="M457" s="1190">
        <f t="shared" si="209"/>
        <v>1.952879818668847</v>
      </c>
      <c r="N457" s="1190">
        <f t="shared" si="210"/>
        <v>3.7572570998197294</v>
      </c>
      <c r="O457" s="1190">
        <f t="shared" si="211"/>
        <v>0.32273364272046462</v>
      </c>
      <c r="P457" s="1192">
        <f t="shared" si="206"/>
        <v>215830.04390046274</v>
      </c>
      <c r="Q457" s="1192">
        <f t="shared" si="196"/>
        <v>142498.61065797828</v>
      </c>
      <c r="R457" s="1192">
        <f t="shared" si="197"/>
        <v>174951.24847381245</v>
      </c>
      <c r="S457" s="1192">
        <f t="shared" si="198"/>
        <v>109344.53029613277</v>
      </c>
      <c r="T457" s="1192">
        <f t="shared" si="207"/>
        <v>3560541.9815212102</v>
      </c>
      <c r="U457" s="1192">
        <f t="shared" si="212"/>
        <v>4321001.5899845958</v>
      </c>
      <c r="V457" s="1189">
        <v>100000</v>
      </c>
      <c r="W457" s="1189">
        <v>62500</v>
      </c>
      <c r="X457" s="1189">
        <v>7.6665799999999997</v>
      </c>
      <c r="Y457" s="1189">
        <v>3</v>
      </c>
      <c r="Z457" s="1189">
        <v>5.375</v>
      </c>
      <c r="AA457" s="1189">
        <v>0.21537899999999999</v>
      </c>
      <c r="AB457" s="1189">
        <v>2.5000000000000001E-2</v>
      </c>
      <c r="AC457" s="1189">
        <v>8.046875</v>
      </c>
      <c r="AD457" s="1189">
        <v>0.25</v>
      </c>
      <c r="AE457" s="1189">
        <v>30</v>
      </c>
      <c r="AF457" s="1193">
        <v>7.296875</v>
      </c>
      <c r="AG457" s="1193">
        <v>6.78125</v>
      </c>
      <c r="AH457" s="1189">
        <f t="shared" si="199"/>
        <v>3.5364149999999999</v>
      </c>
      <c r="AI457" s="1189">
        <f t="shared" si="213"/>
        <v>4.51171875</v>
      </c>
      <c r="AJ457" s="1189">
        <f t="shared" si="214"/>
        <v>37.612727228294069</v>
      </c>
      <c r="AK457" s="1189">
        <f t="shared" si="205"/>
        <v>35.605419815212102</v>
      </c>
      <c r="AL457" s="1189">
        <f t="shared" si="200"/>
        <v>0.196629</v>
      </c>
      <c r="AM457" s="1189">
        <f t="shared" si="215"/>
        <v>28.861656776469854</v>
      </c>
      <c r="AN457" s="1189">
        <f t="shared" si="201"/>
        <v>9.375E-2</v>
      </c>
      <c r="AO457" s="1189">
        <f t="shared" si="191"/>
        <v>6.7069589999999994</v>
      </c>
      <c r="AP457" s="1189">
        <f t="shared" si="202"/>
        <v>7.469951</v>
      </c>
      <c r="AQ457" s="1189">
        <f t="shared" si="203"/>
        <v>8.2689499999999999E-2</v>
      </c>
      <c r="AR457" s="1193">
        <f t="shared" si="204"/>
        <v>10.542400531094708</v>
      </c>
      <c r="AS457" s="1194">
        <f t="shared" si="195"/>
        <v>4.51171875</v>
      </c>
    </row>
    <row r="458" spans="1:45" ht="11.1" customHeight="1">
      <c r="A458" s="1196" t="s">
        <v>10983</v>
      </c>
      <c r="B458" s="1196" t="s">
        <v>10936</v>
      </c>
      <c r="C458" s="1196" t="s">
        <v>10936</v>
      </c>
      <c r="D458" s="1196" t="s">
        <v>10936</v>
      </c>
      <c r="E458" s="1196" t="s">
        <v>10936</v>
      </c>
      <c r="F458" s="1196" t="s">
        <v>10936</v>
      </c>
      <c r="G458" s="1189">
        <v>10</v>
      </c>
      <c r="H458" s="1189">
        <v>3</v>
      </c>
      <c r="I458" s="1190">
        <f t="shared" si="208"/>
        <v>242.97</v>
      </c>
      <c r="J458" s="1191">
        <f t="shared" si="192"/>
        <v>109344.53029613277</v>
      </c>
      <c r="K458" s="1191">
        <f t="shared" si="193"/>
        <v>174951.24847381245</v>
      </c>
      <c r="L458" s="1191">
        <f t="shared" si="194"/>
        <v>3474945.8535571918</v>
      </c>
      <c r="M458" s="1190">
        <f t="shared" si="209"/>
        <v>1.9647474441632866</v>
      </c>
      <c r="N458" s="1190">
        <f t="shared" si="210"/>
        <v>3.7127915757115768</v>
      </c>
      <c r="O458" s="1190">
        <f t="shared" si="211"/>
        <v>0.36719916682861747</v>
      </c>
      <c r="P458" s="1192">
        <f t="shared" si="206"/>
        <v>210641.4472901538</v>
      </c>
      <c r="Q458" s="1192">
        <f t="shared" si="196"/>
        <v>139255.73777653518</v>
      </c>
      <c r="R458" s="1192">
        <f t="shared" si="197"/>
        <v>174951.24847381245</v>
      </c>
      <c r="S458" s="1192">
        <f t="shared" si="198"/>
        <v>109344.53029613277</v>
      </c>
      <c r="T458" s="1192">
        <f t="shared" si="207"/>
        <v>3474945.8535571918</v>
      </c>
      <c r="U458" s="1192">
        <f t="shared" si="212"/>
        <v>4321001.5899845958</v>
      </c>
      <c r="V458" s="1189">
        <v>100000</v>
      </c>
      <c r="W458" s="1189">
        <v>62500</v>
      </c>
      <c r="X458" s="1189">
        <v>7.6665799999999997</v>
      </c>
      <c r="Y458" s="1189">
        <v>3</v>
      </c>
      <c r="Z458" s="1189">
        <v>5.375</v>
      </c>
      <c r="AA458" s="1189">
        <v>0.21537899999999999</v>
      </c>
      <c r="AB458" s="1189">
        <v>2.5000000000000001E-2</v>
      </c>
      <c r="AC458" s="1189">
        <v>8.046875</v>
      </c>
      <c r="AD458" s="1189">
        <v>0.25</v>
      </c>
      <c r="AE458" s="1189">
        <v>30</v>
      </c>
      <c r="AF458" s="1193">
        <v>7.296875</v>
      </c>
      <c r="AG458" s="1193">
        <v>6.78125</v>
      </c>
      <c r="AH458" s="1189">
        <f t="shared" si="199"/>
        <v>3.5364149999999999</v>
      </c>
      <c r="AI458" s="1189">
        <f t="shared" si="213"/>
        <v>4.51171875</v>
      </c>
      <c r="AJ458" s="1189">
        <f t="shared" si="214"/>
        <v>36.756765948653886</v>
      </c>
      <c r="AK458" s="1189">
        <f t="shared" si="205"/>
        <v>34.749458535571918</v>
      </c>
      <c r="AL458" s="1189">
        <f t="shared" si="200"/>
        <v>0.196629</v>
      </c>
      <c r="AM458" s="1189">
        <f t="shared" si="215"/>
        <v>28.861656776469854</v>
      </c>
      <c r="AN458" s="1189">
        <f t="shared" si="201"/>
        <v>9.375E-2</v>
      </c>
      <c r="AO458" s="1189">
        <f t="shared" si="191"/>
        <v>6.7069589999999994</v>
      </c>
      <c r="AP458" s="1189">
        <f t="shared" si="202"/>
        <v>7.469951</v>
      </c>
      <c r="AQ458" s="1189">
        <f t="shared" si="203"/>
        <v>8.2689499999999999E-2</v>
      </c>
      <c r="AR458" s="1193">
        <f t="shared" si="204"/>
        <v>10.490584598011019</v>
      </c>
      <c r="AS458" s="1194">
        <f t="shared" si="195"/>
        <v>4.51171875</v>
      </c>
    </row>
    <row r="459" spans="1:45" ht="11.1" customHeight="1">
      <c r="A459" s="1196" t="s">
        <v>10983</v>
      </c>
      <c r="B459" s="1196" t="s">
        <v>10936</v>
      </c>
      <c r="C459" s="1196" t="s">
        <v>10936</v>
      </c>
      <c r="D459" s="1196" t="s">
        <v>10936</v>
      </c>
      <c r="E459" s="1196" t="s">
        <v>10936</v>
      </c>
      <c r="F459" s="1196" t="s">
        <v>10936</v>
      </c>
      <c r="G459" s="1189">
        <v>10</v>
      </c>
      <c r="H459" s="1189">
        <v>3.25</v>
      </c>
      <c r="I459" s="1190">
        <f t="shared" si="208"/>
        <v>238.798125</v>
      </c>
      <c r="J459" s="1191">
        <f t="shared" si="192"/>
        <v>109344.53029613277</v>
      </c>
      <c r="K459" s="1191">
        <f t="shared" si="193"/>
        <v>174951.24847381245</v>
      </c>
      <c r="L459" s="1191">
        <f t="shared" si="194"/>
        <v>3352227.3905263403</v>
      </c>
      <c r="M459" s="1190">
        <f t="shared" si="209"/>
        <v>1.9847519149897763</v>
      </c>
      <c r="N459" s="1190">
        <f t="shared" si="210"/>
        <v>3.6490417203593863</v>
      </c>
      <c r="O459" s="1190">
        <f t="shared" si="211"/>
        <v>0.43094902218080805</v>
      </c>
      <c r="P459" s="1192">
        <f t="shared" si="206"/>
        <v>203202.59910333087</v>
      </c>
      <c r="Q459" s="1192">
        <f t="shared" si="196"/>
        <v>134606.45765977088</v>
      </c>
      <c r="R459" s="1192">
        <f t="shared" si="197"/>
        <v>174951.24847381245</v>
      </c>
      <c r="S459" s="1192">
        <f t="shared" si="198"/>
        <v>109344.53029613277</v>
      </c>
      <c r="T459" s="1192">
        <f t="shared" si="207"/>
        <v>3352227.3905263403</v>
      </c>
      <c r="U459" s="1192">
        <f t="shared" si="212"/>
        <v>4321001.5899845958</v>
      </c>
      <c r="V459" s="1189">
        <v>100000</v>
      </c>
      <c r="W459" s="1189">
        <v>62500</v>
      </c>
      <c r="X459" s="1189">
        <v>7.6665799999999997</v>
      </c>
      <c r="Y459" s="1189">
        <v>3</v>
      </c>
      <c r="Z459" s="1189">
        <v>5.375</v>
      </c>
      <c r="AA459" s="1189">
        <v>0.21537899999999999</v>
      </c>
      <c r="AB459" s="1189">
        <v>2.5000000000000001E-2</v>
      </c>
      <c r="AC459" s="1189">
        <v>8.046875</v>
      </c>
      <c r="AD459" s="1189">
        <v>0.25</v>
      </c>
      <c r="AE459" s="1189">
        <v>30</v>
      </c>
      <c r="AF459" s="1193">
        <v>7.296875</v>
      </c>
      <c r="AG459" s="1193">
        <v>6.78125</v>
      </c>
      <c r="AH459" s="1189">
        <f t="shared" si="199"/>
        <v>3.5364149999999999</v>
      </c>
      <c r="AI459" s="1189">
        <f t="shared" si="213"/>
        <v>4.51171875</v>
      </c>
      <c r="AJ459" s="1189">
        <f t="shared" si="214"/>
        <v>35.529581318345372</v>
      </c>
      <c r="AK459" s="1189">
        <f t="shared" si="205"/>
        <v>33.522273905263404</v>
      </c>
      <c r="AL459" s="1189">
        <f t="shared" si="200"/>
        <v>0.196629</v>
      </c>
      <c r="AM459" s="1189">
        <f t="shared" si="215"/>
        <v>28.861656776469854</v>
      </c>
      <c r="AN459" s="1189">
        <f t="shared" si="201"/>
        <v>9.375E-2</v>
      </c>
      <c r="AO459" s="1189">
        <f t="shared" ref="AO459:AO513" si="216">X459-(((Z459-0.625-AD459)*Y459)/12)+2*AQ459</f>
        <v>6.7069589999999994</v>
      </c>
      <c r="AP459" s="1189">
        <f t="shared" si="202"/>
        <v>7.469951</v>
      </c>
      <c r="AQ459" s="1189">
        <f t="shared" si="203"/>
        <v>8.2689499999999999E-2</v>
      </c>
      <c r="AR459" s="1193">
        <f t="shared" si="204"/>
        <v>10.415846831056321</v>
      </c>
      <c r="AS459" s="1194">
        <f t="shared" si="195"/>
        <v>4.51171875</v>
      </c>
    </row>
    <row r="460" spans="1:45" ht="11.1" customHeight="1">
      <c r="A460" s="1196" t="s">
        <v>10983</v>
      </c>
      <c r="B460" s="1196" t="s">
        <v>10936</v>
      </c>
      <c r="C460" s="1196" t="s">
        <v>10936</v>
      </c>
      <c r="D460" s="1196" t="s">
        <v>10936</v>
      </c>
      <c r="E460" s="1196" t="s">
        <v>10936</v>
      </c>
      <c r="F460" s="1196" t="s">
        <v>10936</v>
      </c>
      <c r="G460" s="1189">
        <v>10</v>
      </c>
      <c r="H460" s="1189">
        <v>3.5</v>
      </c>
      <c r="I460" s="1190">
        <f t="shared" si="208"/>
        <v>234.29249999999999</v>
      </c>
      <c r="J460" s="1191">
        <f t="shared" si="192"/>
        <v>109344.53029613277</v>
      </c>
      <c r="K460" s="1191">
        <f t="shared" si="193"/>
        <v>174951.24847381245</v>
      </c>
      <c r="L460" s="1191">
        <f t="shared" si="194"/>
        <v>3219691.4504530206</v>
      </c>
      <c r="M460" s="1190">
        <f t="shared" si="209"/>
        <v>2.0105331582970831</v>
      </c>
      <c r="N460" s="1190">
        <f t="shared" si="210"/>
        <v>3.5801918765790206</v>
      </c>
      <c r="O460" s="1190">
        <f t="shared" si="211"/>
        <v>0.49979886596117379</v>
      </c>
      <c r="P460" s="1192">
        <f t="shared" si="206"/>
        <v>195168.64306156206</v>
      </c>
      <c r="Q460" s="1192">
        <f t="shared" si="196"/>
        <v>129585.2351336654</v>
      </c>
      <c r="R460" s="1192">
        <f t="shared" si="197"/>
        <v>174951.24847381245</v>
      </c>
      <c r="S460" s="1192">
        <f t="shared" si="198"/>
        <v>109344.53029613277</v>
      </c>
      <c r="T460" s="1192">
        <f t="shared" si="207"/>
        <v>3219691.4504530206</v>
      </c>
      <c r="U460" s="1192">
        <f t="shared" si="212"/>
        <v>4321001.5899845958</v>
      </c>
      <c r="V460" s="1189">
        <v>100000</v>
      </c>
      <c r="W460" s="1189">
        <v>62500</v>
      </c>
      <c r="X460" s="1189">
        <v>7.6665799999999997</v>
      </c>
      <c r="Y460" s="1189">
        <v>3</v>
      </c>
      <c r="Z460" s="1189">
        <v>5.375</v>
      </c>
      <c r="AA460" s="1189">
        <v>0.21537899999999999</v>
      </c>
      <c r="AB460" s="1189">
        <v>2.5000000000000001E-2</v>
      </c>
      <c r="AC460" s="1189">
        <v>8.046875</v>
      </c>
      <c r="AD460" s="1189">
        <v>0.25</v>
      </c>
      <c r="AE460" s="1189">
        <v>30</v>
      </c>
      <c r="AF460" s="1193">
        <v>7.296875</v>
      </c>
      <c r="AG460" s="1193">
        <v>6.78125</v>
      </c>
      <c r="AH460" s="1189">
        <f t="shared" si="199"/>
        <v>3.5364149999999999</v>
      </c>
      <c r="AI460" s="1189">
        <f t="shared" si="213"/>
        <v>4.51171875</v>
      </c>
      <c r="AJ460" s="1189">
        <f t="shared" si="214"/>
        <v>34.20422191761218</v>
      </c>
      <c r="AK460" s="1189">
        <f t="shared" si="205"/>
        <v>32.196914504530206</v>
      </c>
      <c r="AL460" s="1189">
        <f t="shared" si="200"/>
        <v>0.196629</v>
      </c>
      <c r="AM460" s="1189">
        <f t="shared" si="215"/>
        <v>28.861656776469854</v>
      </c>
      <c r="AN460" s="1189">
        <f t="shared" si="201"/>
        <v>9.375E-2</v>
      </c>
      <c r="AO460" s="1189">
        <f t="shared" si="216"/>
        <v>6.7069589999999994</v>
      </c>
      <c r="AP460" s="1189">
        <f t="shared" si="202"/>
        <v>7.469951</v>
      </c>
      <c r="AQ460" s="1189">
        <f t="shared" si="203"/>
        <v>8.2689499999999999E-2</v>
      </c>
      <c r="AR460" s="1193">
        <f t="shared" si="204"/>
        <v>10.33452297921999</v>
      </c>
      <c r="AS460" s="1194">
        <f t="shared" si="195"/>
        <v>4.51171875</v>
      </c>
    </row>
    <row r="461" spans="1:45" ht="11.1" customHeight="1">
      <c r="A461" s="1196" t="s">
        <v>10983</v>
      </c>
      <c r="B461" s="1196" t="s">
        <v>10936</v>
      </c>
      <c r="C461" s="1196" t="s">
        <v>10936</v>
      </c>
      <c r="D461" s="1196" t="s">
        <v>10936</v>
      </c>
      <c r="E461" s="1196" t="s">
        <v>10936</v>
      </c>
      <c r="F461" s="1196" t="s">
        <v>10936</v>
      </c>
      <c r="G461" s="1189">
        <v>10</v>
      </c>
      <c r="H461" s="1189">
        <v>3.75</v>
      </c>
      <c r="I461" s="1190">
        <f t="shared" si="208"/>
        <v>229.453125</v>
      </c>
      <c r="J461" s="1191">
        <f t="shared" ref="J461:J524" si="217">MIN(S461,Q461)</f>
        <v>109344.53029613277</v>
      </c>
      <c r="K461" s="1191">
        <f t="shared" ref="K461:K524" si="218">MIN(P461,R461)</f>
        <v>174951.24847381245</v>
      </c>
      <c r="L461" s="1191">
        <f t="shared" ref="L461:L524" si="219">MIN(T461,U461)</f>
        <v>3077338.0333372336</v>
      </c>
      <c r="M461" s="1190">
        <f t="shared" si="209"/>
        <v>2.0434166572517465</v>
      </c>
      <c r="N461" s="1190">
        <f t="shared" si="210"/>
        <v>3.5062420443704796</v>
      </c>
      <c r="O461" s="1190">
        <f t="shared" si="211"/>
        <v>0.57374869816971485</v>
      </c>
      <c r="P461" s="1192">
        <f t="shared" si="206"/>
        <v>186539.57916484753</v>
      </c>
      <c r="Q461" s="1192">
        <f t="shared" si="196"/>
        <v>124192.07019821879</v>
      </c>
      <c r="R461" s="1192">
        <f t="shared" si="197"/>
        <v>174951.24847381245</v>
      </c>
      <c r="S461" s="1192">
        <f t="shared" si="198"/>
        <v>109344.53029613277</v>
      </c>
      <c r="T461" s="1192">
        <f t="shared" si="207"/>
        <v>3077338.0333372336</v>
      </c>
      <c r="U461" s="1192">
        <f t="shared" si="212"/>
        <v>4321001.5899845958</v>
      </c>
      <c r="V461" s="1189">
        <v>100000</v>
      </c>
      <c r="W461" s="1189">
        <v>62500</v>
      </c>
      <c r="X461" s="1189">
        <v>7.6665799999999997</v>
      </c>
      <c r="Y461" s="1189">
        <v>3</v>
      </c>
      <c r="Z461" s="1189">
        <v>5.375</v>
      </c>
      <c r="AA461" s="1189">
        <v>0.21537899999999999</v>
      </c>
      <c r="AB461" s="1189">
        <v>2.5000000000000001E-2</v>
      </c>
      <c r="AC461" s="1189">
        <v>8.046875</v>
      </c>
      <c r="AD461" s="1189">
        <v>0.25</v>
      </c>
      <c r="AE461" s="1189">
        <v>30</v>
      </c>
      <c r="AF461" s="1193">
        <v>7.296875</v>
      </c>
      <c r="AG461" s="1193">
        <v>6.78125</v>
      </c>
      <c r="AH461" s="1189">
        <f t="shared" si="199"/>
        <v>3.5364149999999999</v>
      </c>
      <c r="AI461" s="1189">
        <f t="shared" si="213"/>
        <v>4.51171875</v>
      </c>
      <c r="AJ461" s="1189">
        <f t="shared" si="214"/>
        <v>32.780687746454305</v>
      </c>
      <c r="AK461" s="1189">
        <f t="shared" si="205"/>
        <v>30.773380333372334</v>
      </c>
      <c r="AL461" s="1189">
        <f t="shared" si="200"/>
        <v>0.196629</v>
      </c>
      <c r="AM461" s="1189">
        <f t="shared" si="215"/>
        <v>28.861656776469854</v>
      </c>
      <c r="AN461" s="1189">
        <f t="shared" si="201"/>
        <v>9.375E-2</v>
      </c>
      <c r="AO461" s="1189">
        <f t="shared" si="216"/>
        <v>6.7069589999999994</v>
      </c>
      <c r="AP461" s="1189">
        <f t="shared" si="202"/>
        <v>7.469951</v>
      </c>
      <c r="AQ461" s="1189">
        <f t="shared" si="203"/>
        <v>8.2689499999999999E-2</v>
      </c>
      <c r="AR461" s="1193">
        <f t="shared" si="204"/>
        <v>10.246456226814518</v>
      </c>
      <c r="AS461" s="1194">
        <f t="shared" ref="AS461:AS524" si="220">IF(G461&lt;=AR461,AI461,1/4*(AR461+AC461))</f>
        <v>4.51171875</v>
      </c>
    </row>
    <row r="462" spans="1:45" ht="11.1" customHeight="1">
      <c r="A462" s="1196" t="s">
        <v>10983</v>
      </c>
      <c r="B462" s="1196" t="s">
        <v>10936</v>
      </c>
      <c r="C462" s="1196" t="s">
        <v>10936</v>
      </c>
      <c r="D462" s="1196" t="s">
        <v>10936</v>
      </c>
      <c r="E462" s="1196" t="s">
        <v>10936</v>
      </c>
      <c r="F462" s="1196" t="s">
        <v>10936</v>
      </c>
      <c r="G462" s="1189">
        <v>10</v>
      </c>
      <c r="H462" s="1189">
        <v>4.75</v>
      </c>
      <c r="I462" s="1190">
        <f t="shared" si="208"/>
        <v>206.75812500000001</v>
      </c>
      <c r="J462" s="1191">
        <f t="shared" si="217"/>
        <v>98418.476443361636</v>
      </c>
      <c r="K462" s="1191">
        <f t="shared" si="218"/>
        <v>145361.0696527329</v>
      </c>
      <c r="L462" s="1191">
        <f t="shared" si="219"/>
        <v>2409749.5944494023</v>
      </c>
      <c r="M462" s="1190">
        <f t="shared" si="209"/>
        <v>2.2876549356500329</v>
      </c>
      <c r="N462" s="1190">
        <f t="shared" si="210"/>
        <v>3.1594428312545633</v>
      </c>
      <c r="O462" s="1190">
        <f t="shared" si="211"/>
        <v>0.92054791128563129</v>
      </c>
      <c r="P462" s="1192">
        <f>(V462*AK462/12)*((AD462/2/PI())+((AH462*0.08)/COS(AE462*PI()/180))+(AS462*0.08))</f>
        <v>145361.0696527329</v>
      </c>
      <c r="Q462" s="1192">
        <f>(W462*AJ462/12)*((AD462/2/PI())+((AH462*0.08)/COS(AE462*PI()/180))+(AS462*0.08))</f>
        <v>98418.476443361636</v>
      </c>
      <c r="R462" s="1192">
        <f>V462*AM462*((AD462/PI())/2+AH462*0.08/COS(AE462*PI()/180)+AS462*0.08)/12</f>
        <v>174099.47119158215</v>
      </c>
      <c r="S462" s="1192">
        <f>W462*AM462*((AD462/PI())/2+AH462*0.08/COS(AE462*PI()/180)+AS462*0.08)/12</f>
        <v>108812.16949473885</v>
      </c>
      <c r="T462" s="1192">
        <f>V462*AK462</f>
        <v>2409749.5944494023</v>
      </c>
      <c r="U462" s="1192">
        <f t="shared" si="212"/>
        <v>4321001.5899845958</v>
      </c>
      <c r="V462" s="1189">
        <v>100000</v>
      </c>
      <c r="W462" s="1189">
        <v>62500</v>
      </c>
      <c r="X462" s="1189">
        <v>7.6665799999999997</v>
      </c>
      <c r="Y462" s="1189">
        <v>3</v>
      </c>
      <c r="Z462" s="1189">
        <v>5.375</v>
      </c>
      <c r="AA462" s="1189">
        <v>0.21537899999999999</v>
      </c>
      <c r="AB462" s="1189">
        <v>2.5000000000000001E-2</v>
      </c>
      <c r="AC462" s="1189">
        <v>8.046875</v>
      </c>
      <c r="AD462" s="1189">
        <v>0.25</v>
      </c>
      <c r="AE462" s="1189">
        <v>30</v>
      </c>
      <c r="AF462" s="1193">
        <v>7.296875</v>
      </c>
      <c r="AG462" s="1193">
        <v>6.78125</v>
      </c>
      <c r="AH462" s="1189">
        <f>(X462+(X462-(Z462-0.625)*Y462/12))/4</f>
        <v>3.5364149999999999</v>
      </c>
      <c r="AI462" s="1189">
        <f t="shared" si="213"/>
        <v>4.51171875</v>
      </c>
      <c r="AJ462" s="1189">
        <f t="shared" si="214"/>
        <v>26.104803357575992</v>
      </c>
      <c r="AK462" s="1189">
        <f t="shared" si="205"/>
        <v>24.097495944494021</v>
      </c>
      <c r="AL462" s="1189">
        <f>2*((AA462/2)-AB462)+Y462/8/12</f>
        <v>0.196629</v>
      </c>
      <c r="AM462" s="1189">
        <f t="shared" si="215"/>
        <v>28.861656776469854</v>
      </c>
      <c r="AN462" s="1189">
        <f>Y462*3/8/12</f>
        <v>9.375E-2</v>
      </c>
      <c r="AO462" s="1189">
        <f>X462-(((Z462-0.625-AD462)*Y462)/12)+2*AQ462</f>
        <v>6.7069589999999994</v>
      </c>
      <c r="AP462" s="1189">
        <f>X462-2*AQ462-Y462/8/12</f>
        <v>7.469951</v>
      </c>
      <c r="AQ462" s="1189">
        <f>AA462/2-AB462</f>
        <v>8.2689499999999999E-2</v>
      </c>
      <c r="AR462" s="1193">
        <f>SQRT(4/PI()*AJ462+(AC462-AN462)^2)</f>
        <v>9.8229254913200883</v>
      </c>
      <c r="AS462" s="1194">
        <f t="shared" si="220"/>
        <v>4.4674501228300221</v>
      </c>
    </row>
    <row r="463" spans="1:45" ht="11.1" customHeight="1">
      <c r="A463" s="1196" t="s">
        <v>10983</v>
      </c>
      <c r="B463" s="1196" t="s">
        <v>10936</v>
      </c>
      <c r="C463" s="1196" t="s">
        <v>10936</v>
      </c>
      <c r="D463" s="1196" t="s">
        <v>10936</v>
      </c>
      <c r="E463" s="1196" t="s">
        <v>10936</v>
      </c>
      <c r="F463" s="1196" t="s">
        <v>10936</v>
      </c>
      <c r="G463" s="1189">
        <v>10.25</v>
      </c>
      <c r="H463" s="1189">
        <v>2.5</v>
      </c>
      <c r="I463" s="1190">
        <f t="shared" si="208"/>
        <v>263.82937499999997</v>
      </c>
      <c r="J463" s="1191">
        <f t="shared" si="217"/>
        <v>125263.34722285205</v>
      </c>
      <c r="K463" s="1191">
        <f t="shared" si="218"/>
        <v>200421.35555656333</v>
      </c>
      <c r="L463" s="1191">
        <f t="shared" si="219"/>
        <v>3690930.3484914899</v>
      </c>
      <c r="M463" s="1190">
        <f t="shared" si="209"/>
        <v>2.1367503523175326</v>
      </c>
      <c r="N463" s="1190">
        <f t="shared" si="210"/>
        <v>4.0315408524725296</v>
      </c>
      <c r="O463" s="1190">
        <f t="shared" si="211"/>
        <v>0.25499942140876219</v>
      </c>
      <c r="P463" s="1192">
        <f t="shared" si="206"/>
        <v>225271.70774416695</v>
      </c>
      <c r="Q463" s="1192">
        <f t="shared" ref="Q463:Q526" si="221">(W463*AJ463/12)*((AD463/2/PI())+((AH463*0.08)/COS(AE463*PI()/180))+(AS463*0.08))</f>
        <v>148451.9241908424</v>
      </c>
      <c r="R463" s="1192">
        <f t="shared" ref="R463:R526" si="222">V463*AM463*((AD463/PI())/2+AH463*0.08/COS(AE463*PI()/180)+AS463*0.08)/12</f>
        <v>200421.35555656333</v>
      </c>
      <c r="S463" s="1192">
        <f t="shared" ref="S463:S526" si="223">W463*AM463*((AD463/PI())/2+AH463*0.08/COS(AE463*PI()/180)+AS463*0.08)/12</f>
        <v>125263.34722285205</v>
      </c>
      <c r="T463" s="1192">
        <f t="shared" si="207"/>
        <v>3690930.3484914899</v>
      </c>
      <c r="U463" s="1192">
        <f t="shared" si="212"/>
        <v>4718609.410204553</v>
      </c>
      <c r="V463" s="1189">
        <v>100000</v>
      </c>
      <c r="W463" s="1189">
        <v>62500</v>
      </c>
      <c r="X463" s="1189">
        <v>7.6665799999999997</v>
      </c>
      <c r="Y463" s="1189">
        <v>3</v>
      </c>
      <c r="Z463" s="1189">
        <v>5.375</v>
      </c>
      <c r="AA463" s="1189">
        <v>0.21537899999999999</v>
      </c>
      <c r="AB463" s="1189">
        <v>2.5000000000000001E-2</v>
      </c>
      <c r="AC463" s="1189">
        <v>8.046875</v>
      </c>
      <c r="AD463" s="1189">
        <v>0.25</v>
      </c>
      <c r="AE463" s="1189">
        <v>30</v>
      </c>
      <c r="AF463" s="1193">
        <v>7.296875</v>
      </c>
      <c r="AG463" s="1193">
        <v>6.78125</v>
      </c>
      <c r="AH463" s="1189">
        <f t="shared" ref="AH463:AH526" si="224">(X463+(X463-(Z463-0.625)*Y463/12))/4</f>
        <v>3.5364149999999999</v>
      </c>
      <c r="AI463" s="1189">
        <f t="shared" si="213"/>
        <v>4.57421875</v>
      </c>
      <c r="AJ463" s="1189">
        <f t="shared" si="214"/>
        <v>38.916610897996868</v>
      </c>
      <c r="AK463" s="1189">
        <f t="shared" si="205"/>
        <v>36.909303484914901</v>
      </c>
      <c r="AL463" s="1189">
        <f t="shared" ref="AL463:AL526" si="225">2*((AA463/2)-AB463)+Y463/8/12</f>
        <v>0.196629</v>
      </c>
      <c r="AM463" s="1189">
        <f t="shared" si="215"/>
        <v>32.837734978669438</v>
      </c>
      <c r="AN463" s="1189">
        <f t="shared" ref="AN463:AN526" si="226">Y463*3/8/12</f>
        <v>9.375E-2</v>
      </c>
      <c r="AO463" s="1189">
        <f t="shared" si="216"/>
        <v>6.7069589999999994</v>
      </c>
      <c r="AP463" s="1189">
        <f t="shared" ref="AP463:AP526" si="227">X463-2*AQ463-Y463/8/12</f>
        <v>7.469951</v>
      </c>
      <c r="AQ463" s="1189">
        <f t="shared" ref="AQ463:AQ526" si="228">AA463/2-AB463</f>
        <v>8.2689499999999999E-2</v>
      </c>
      <c r="AR463" s="1193">
        <f t="shared" ref="AR463:AR526" si="229">SQRT(4/PI()*AJ463+(AC463-AN463)^2)</f>
        <v>10.620845785907354</v>
      </c>
      <c r="AS463" s="1194">
        <f t="shared" si="220"/>
        <v>4.57421875</v>
      </c>
    </row>
    <row r="464" spans="1:45" ht="11.1" customHeight="1">
      <c r="A464" s="1196" t="s">
        <v>10983</v>
      </c>
      <c r="B464" s="1196" t="s">
        <v>10936</v>
      </c>
      <c r="C464" s="1196" t="s">
        <v>10936</v>
      </c>
      <c r="D464" s="1196" t="s">
        <v>10936</v>
      </c>
      <c r="E464" s="1196" t="s">
        <v>10936</v>
      </c>
      <c r="F464" s="1196" t="s">
        <v>10936</v>
      </c>
      <c r="G464" s="1189">
        <v>10.25</v>
      </c>
      <c r="H464" s="1189">
        <v>2.8125</v>
      </c>
      <c r="I464" s="1190">
        <f t="shared" si="208"/>
        <v>259.39675781249997</v>
      </c>
      <c r="J464" s="1191">
        <f t="shared" si="217"/>
        <v>125263.34722285205</v>
      </c>
      <c r="K464" s="1191">
        <f t="shared" si="218"/>
        <v>200421.35555656333</v>
      </c>
      <c r="L464" s="1191">
        <f t="shared" si="219"/>
        <v>3560541.9815212102</v>
      </c>
      <c r="M464" s="1190">
        <f t="shared" si="209"/>
        <v>2.1532136198818832</v>
      </c>
      <c r="N464" s="1190">
        <f t="shared" si="210"/>
        <v>3.9638066311608271</v>
      </c>
      <c r="O464" s="1190">
        <f t="shared" si="211"/>
        <v>0.32273364272046462</v>
      </c>
      <c r="P464" s="1192">
        <f t="shared" si="206"/>
        <v>217313.60305942994</v>
      </c>
      <c r="Q464" s="1192">
        <f t="shared" si="221"/>
        <v>143478.10876288181</v>
      </c>
      <c r="R464" s="1192">
        <f t="shared" si="222"/>
        <v>200421.35555656333</v>
      </c>
      <c r="S464" s="1192">
        <f t="shared" si="223"/>
        <v>125263.34722285205</v>
      </c>
      <c r="T464" s="1192">
        <f t="shared" si="207"/>
        <v>3560541.9815212102</v>
      </c>
      <c r="U464" s="1192">
        <f t="shared" si="212"/>
        <v>4718609.410204553</v>
      </c>
      <c r="V464" s="1189">
        <v>100000</v>
      </c>
      <c r="W464" s="1189">
        <v>62500</v>
      </c>
      <c r="X464" s="1189">
        <v>7.6665799999999997</v>
      </c>
      <c r="Y464" s="1189">
        <v>3</v>
      </c>
      <c r="Z464" s="1189">
        <v>5.375</v>
      </c>
      <c r="AA464" s="1189">
        <v>0.21537899999999999</v>
      </c>
      <c r="AB464" s="1189">
        <v>2.5000000000000001E-2</v>
      </c>
      <c r="AC464" s="1189">
        <v>8.046875</v>
      </c>
      <c r="AD464" s="1189">
        <v>0.25</v>
      </c>
      <c r="AE464" s="1189">
        <v>30</v>
      </c>
      <c r="AF464" s="1193">
        <v>7.296875</v>
      </c>
      <c r="AG464" s="1193">
        <v>6.78125</v>
      </c>
      <c r="AH464" s="1189">
        <f t="shared" si="224"/>
        <v>3.5364149999999999</v>
      </c>
      <c r="AI464" s="1189">
        <f t="shared" si="213"/>
        <v>4.57421875</v>
      </c>
      <c r="AJ464" s="1189">
        <f t="shared" si="214"/>
        <v>37.612727228294069</v>
      </c>
      <c r="AK464" s="1189">
        <f t="shared" si="205"/>
        <v>35.605419815212102</v>
      </c>
      <c r="AL464" s="1189">
        <f t="shared" si="225"/>
        <v>0.196629</v>
      </c>
      <c r="AM464" s="1189">
        <f t="shared" si="215"/>
        <v>32.837734978669438</v>
      </c>
      <c r="AN464" s="1189">
        <f t="shared" si="226"/>
        <v>9.375E-2</v>
      </c>
      <c r="AO464" s="1189">
        <f t="shared" si="216"/>
        <v>6.7069589999999994</v>
      </c>
      <c r="AP464" s="1189">
        <f t="shared" si="227"/>
        <v>7.469951</v>
      </c>
      <c r="AQ464" s="1189">
        <f t="shared" si="228"/>
        <v>8.2689499999999999E-2</v>
      </c>
      <c r="AR464" s="1193">
        <f t="shared" si="229"/>
        <v>10.542400531094708</v>
      </c>
      <c r="AS464" s="1194">
        <f t="shared" si="220"/>
        <v>4.57421875</v>
      </c>
    </row>
    <row r="465" spans="1:45" ht="11.1" customHeight="1">
      <c r="A465" s="1196" t="s">
        <v>10983</v>
      </c>
      <c r="B465" s="1196" t="s">
        <v>10936</v>
      </c>
      <c r="C465" s="1196" t="s">
        <v>10936</v>
      </c>
      <c r="D465" s="1196" t="s">
        <v>10936</v>
      </c>
      <c r="E465" s="1196" t="s">
        <v>10936</v>
      </c>
      <c r="F465" s="1196" t="s">
        <v>10936</v>
      </c>
      <c r="G465" s="1189">
        <v>10.25</v>
      </c>
      <c r="H465" s="1189">
        <v>3</v>
      </c>
      <c r="I465" s="1190">
        <f t="shared" si="208"/>
        <v>256.486875</v>
      </c>
      <c r="J465" s="1191">
        <f t="shared" si="217"/>
        <v>125263.34722285205</v>
      </c>
      <c r="K465" s="1191">
        <f t="shared" si="218"/>
        <v>200421.35555656333</v>
      </c>
      <c r="L465" s="1191">
        <f t="shared" si="219"/>
        <v>3474945.8535571918</v>
      </c>
      <c r="M465" s="1190">
        <f t="shared" si="209"/>
        <v>2.1662986713049159</v>
      </c>
      <c r="N465" s="1190">
        <f t="shared" si="210"/>
        <v>3.9193411070526745</v>
      </c>
      <c r="O465" s="1190">
        <f t="shared" si="211"/>
        <v>0.36719916682861747</v>
      </c>
      <c r="P465" s="1192">
        <f t="shared" si="206"/>
        <v>212089.34139580268</v>
      </c>
      <c r="Q465" s="1192">
        <f t="shared" si="221"/>
        <v>140212.94522311474</v>
      </c>
      <c r="R465" s="1192">
        <f t="shared" si="222"/>
        <v>200421.35555656333</v>
      </c>
      <c r="S465" s="1192">
        <f t="shared" si="223"/>
        <v>125263.34722285205</v>
      </c>
      <c r="T465" s="1192">
        <f t="shared" si="207"/>
        <v>3474945.8535571918</v>
      </c>
      <c r="U465" s="1192">
        <f t="shared" si="212"/>
        <v>4718609.410204553</v>
      </c>
      <c r="V465" s="1189">
        <v>100000</v>
      </c>
      <c r="W465" s="1189">
        <v>62500</v>
      </c>
      <c r="X465" s="1189">
        <v>7.6665799999999997</v>
      </c>
      <c r="Y465" s="1189">
        <v>3</v>
      </c>
      <c r="Z465" s="1189">
        <v>5.375</v>
      </c>
      <c r="AA465" s="1189">
        <v>0.21537899999999999</v>
      </c>
      <c r="AB465" s="1189">
        <v>2.5000000000000001E-2</v>
      </c>
      <c r="AC465" s="1189">
        <v>8.046875</v>
      </c>
      <c r="AD465" s="1189">
        <v>0.25</v>
      </c>
      <c r="AE465" s="1189">
        <v>30</v>
      </c>
      <c r="AF465" s="1193">
        <v>7.296875</v>
      </c>
      <c r="AG465" s="1193">
        <v>6.78125</v>
      </c>
      <c r="AH465" s="1189">
        <f t="shared" si="224"/>
        <v>3.5364149999999999</v>
      </c>
      <c r="AI465" s="1189">
        <f t="shared" si="213"/>
        <v>4.57421875</v>
      </c>
      <c r="AJ465" s="1189">
        <f t="shared" si="214"/>
        <v>36.756765948653886</v>
      </c>
      <c r="AK465" s="1189">
        <f t="shared" si="205"/>
        <v>34.749458535571918</v>
      </c>
      <c r="AL465" s="1189">
        <f t="shared" si="225"/>
        <v>0.196629</v>
      </c>
      <c r="AM465" s="1189">
        <f t="shared" si="215"/>
        <v>32.837734978669438</v>
      </c>
      <c r="AN465" s="1189">
        <f t="shared" si="226"/>
        <v>9.375E-2</v>
      </c>
      <c r="AO465" s="1189">
        <f t="shared" si="216"/>
        <v>6.7069589999999994</v>
      </c>
      <c r="AP465" s="1189">
        <f t="shared" si="227"/>
        <v>7.469951</v>
      </c>
      <c r="AQ465" s="1189">
        <f t="shared" si="228"/>
        <v>8.2689499999999999E-2</v>
      </c>
      <c r="AR465" s="1193">
        <f t="shared" si="229"/>
        <v>10.490584598011019</v>
      </c>
      <c r="AS465" s="1194">
        <f t="shared" si="220"/>
        <v>4.57421875</v>
      </c>
    </row>
    <row r="466" spans="1:45" ht="11.1" customHeight="1">
      <c r="A466" s="1196" t="s">
        <v>10983</v>
      </c>
      <c r="B466" s="1196" t="s">
        <v>10936</v>
      </c>
      <c r="C466" s="1196" t="s">
        <v>10936</v>
      </c>
      <c r="D466" s="1196" t="s">
        <v>10936</v>
      </c>
      <c r="E466" s="1196" t="s">
        <v>10936</v>
      </c>
      <c r="F466" s="1196" t="s">
        <v>10936</v>
      </c>
      <c r="G466" s="1189">
        <v>10.25</v>
      </c>
      <c r="H466" s="1189">
        <v>3.25</v>
      </c>
      <c r="I466" s="1190">
        <f t="shared" si="208"/>
        <v>252.315</v>
      </c>
      <c r="J466" s="1191">
        <f t="shared" si="217"/>
        <v>125263.34722285205</v>
      </c>
      <c r="K466" s="1191">
        <f t="shared" si="218"/>
        <v>200421.35555656333</v>
      </c>
      <c r="L466" s="1191">
        <f t="shared" si="219"/>
        <v>3352227.3905263403</v>
      </c>
      <c r="M466" s="1190">
        <f t="shared" si="209"/>
        <v>2.1883552764428029</v>
      </c>
      <c r="N466" s="1190">
        <f t="shared" si="210"/>
        <v>3.855591251700484</v>
      </c>
      <c r="O466" s="1190">
        <f t="shared" si="211"/>
        <v>0.43094902218080805</v>
      </c>
      <c r="P466" s="1192">
        <f t="shared" si="206"/>
        <v>204599.36051605022</v>
      </c>
      <c r="Q466" s="1192">
        <f t="shared" si="221"/>
        <v>135531.70717326947</v>
      </c>
      <c r="R466" s="1192">
        <f t="shared" si="222"/>
        <v>200421.35555656333</v>
      </c>
      <c r="S466" s="1192">
        <f t="shared" si="223"/>
        <v>125263.34722285205</v>
      </c>
      <c r="T466" s="1192">
        <f t="shared" si="207"/>
        <v>3352227.3905263403</v>
      </c>
      <c r="U466" s="1192">
        <f t="shared" si="212"/>
        <v>4718609.410204553</v>
      </c>
      <c r="V466" s="1189">
        <v>100000</v>
      </c>
      <c r="W466" s="1189">
        <v>62500</v>
      </c>
      <c r="X466" s="1189">
        <v>7.6665799999999997</v>
      </c>
      <c r="Y466" s="1189">
        <v>3</v>
      </c>
      <c r="Z466" s="1189">
        <v>5.375</v>
      </c>
      <c r="AA466" s="1189">
        <v>0.21537899999999999</v>
      </c>
      <c r="AB466" s="1189">
        <v>2.5000000000000001E-2</v>
      </c>
      <c r="AC466" s="1189">
        <v>8.046875</v>
      </c>
      <c r="AD466" s="1189">
        <v>0.25</v>
      </c>
      <c r="AE466" s="1189">
        <v>30</v>
      </c>
      <c r="AF466" s="1193">
        <v>7.296875</v>
      </c>
      <c r="AG466" s="1193">
        <v>6.78125</v>
      </c>
      <c r="AH466" s="1189">
        <f t="shared" si="224"/>
        <v>3.5364149999999999</v>
      </c>
      <c r="AI466" s="1189">
        <f t="shared" si="213"/>
        <v>4.57421875</v>
      </c>
      <c r="AJ466" s="1189">
        <f t="shared" si="214"/>
        <v>35.529581318345372</v>
      </c>
      <c r="AK466" s="1189">
        <f t="shared" si="205"/>
        <v>33.522273905263404</v>
      </c>
      <c r="AL466" s="1189">
        <f t="shared" si="225"/>
        <v>0.196629</v>
      </c>
      <c r="AM466" s="1189">
        <f t="shared" si="215"/>
        <v>32.837734978669438</v>
      </c>
      <c r="AN466" s="1189">
        <f t="shared" si="226"/>
        <v>9.375E-2</v>
      </c>
      <c r="AO466" s="1189">
        <f t="shared" si="216"/>
        <v>6.7069589999999994</v>
      </c>
      <c r="AP466" s="1189">
        <f t="shared" si="227"/>
        <v>7.469951</v>
      </c>
      <c r="AQ466" s="1189">
        <f t="shared" si="228"/>
        <v>8.2689499999999999E-2</v>
      </c>
      <c r="AR466" s="1193">
        <f t="shared" si="229"/>
        <v>10.415846831056321</v>
      </c>
      <c r="AS466" s="1194">
        <f t="shared" si="220"/>
        <v>4.57421875</v>
      </c>
    </row>
    <row r="467" spans="1:45" ht="11.1" customHeight="1">
      <c r="A467" s="1196" t="s">
        <v>10983</v>
      </c>
      <c r="B467" s="1196" t="s">
        <v>10936</v>
      </c>
      <c r="C467" s="1196" t="s">
        <v>10936</v>
      </c>
      <c r="D467" s="1196" t="s">
        <v>10936</v>
      </c>
      <c r="E467" s="1196" t="s">
        <v>10936</v>
      </c>
      <c r="F467" s="1196" t="s">
        <v>10936</v>
      </c>
      <c r="G467" s="1189">
        <v>10.25</v>
      </c>
      <c r="H467" s="1189">
        <v>3.5</v>
      </c>
      <c r="I467" s="1190">
        <f t="shared" si="208"/>
        <v>247.80937499999999</v>
      </c>
      <c r="J467" s="1191">
        <f t="shared" si="217"/>
        <v>125263.34722285205</v>
      </c>
      <c r="K467" s="1191">
        <f t="shared" si="218"/>
        <v>196510.18116591751</v>
      </c>
      <c r="L467" s="1191">
        <f t="shared" si="219"/>
        <v>3219691.4504530206</v>
      </c>
      <c r="M467" s="1190">
        <f t="shared" si="209"/>
        <v>2.2167812572410588</v>
      </c>
      <c r="N467" s="1190">
        <f t="shared" si="210"/>
        <v>3.7867414079201183</v>
      </c>
      <c r="O467" s="1190">
        <f t="shared" si="211"/>
        <v>0.49979886596117379</v>
      </c>
      <c r="P467" s="1192">
        <f t="shared" si="206"/>
        <v>196510.18116591751</v>
      </c>
      <c r="Q467" s="1192">
        <f t="shared" si="221"/>
        <v>130475.97007943658</v>
      </c>
      <c r="R467" s="1192">
        <f t="shared" si="222"/>
        <v>200421.35555656333</v>
      </c>
      <c r="S467" s="1192">
        <f t="shared" si="223"/>
        <v>125263.34722285205</v>
      </c>
      <c r="T467" s="1192">
        <f t="shared" si="207"/>
        <v>3219691.4504530206</v>
      </c>
      <c r="U467" s="1192">
        <f t="shared" si="212"/>
        <v>4718609.410204553</v>
      </c>
      <c r="V467" s="1189">
        <v>100000</v>
      </c>
      <c r="W467" s="1189">
        <v>62500</v>
      </c>
      <c r="X467" s="1189">
        <v>7.6665799999999997</v>
      </c>
      <c r="Y467" s="1189">
        <v>3</v>
      </c>
      <c r="Z467" s="1189">
        <v>5.375</v>
      </c>
      <c r="AA467" s="1189">
        <v>0.21537899999999999</v>
      </c>
      <c r="AB467" s="1189">
        <v>2.5000000000000001E-2</v>
      </c>
      <c r="AC467" s="1189">
        <v>8.046875</v>
      </c>
      <c r="AD467" s="1189">
        <v>0.25</v>
      </c>
      <c r="AE467" s="1189">
        <v>30</v>
      </c>
      <c r="AF467" s="1193">
        <v>7.296875</v>
      </c>
      <c r="AG467" s="1193">
        <v>6.78125</v>
      </c>
      <c r="AH467" s="1189">
        <f t="shared" si="224"/>
        <v>3.5364149999999999</v>
      </c>
      <c r="AI467" s="1189">
        <f t="shared" si="213"/>
        <v>4.57421875</v>
      </c>
      <c r="AJ467" s="1189">
        <f t="shared" si="214"/>
        <v>34.20422191761218</v>
      </c>
      <c r="AK467" s="1189">
        <f t="shared" si="205"/>
        <v>32.196914504530206</v>
      </c>
      <c r="AL467" s="1189">
        <f t="shared" si="225"/>
        <v>0.196629</v>
      </c>
      <c r="AM467" s="1189">
        <f t="shared" si="215"/>
        <v>32.837734978669438</v>
      </c>
      <c r="AN467" s="1189">
        <f t="shared" si="226"/>
        <v>9.375E-2</v>
      </c>
      <c r="AO467" s="1189">
        <f t="shared" si="216"/>
        <v>6.7069589999999994</v>
      </c>
      <c r="AP467" s="1189">
        <f t="shared" si="227"/>
        <v>7.469951</v>
      </c>
      <c r="AQ467" s="1189">
        <f t="shared" si="228"/>
        <v>8.2689499999999999E-2</v>
      </c>
      <c r="AR467" s="1193">
        <f t="shared" si="229"/>
        <v>10.33452297921999</v>
      </c>
      <c r="AS467" s="1194">
        <f t="shared" si="220"/>
        <v>4.57421875</v>
      </c>
    </row>
    <row r="468" spans="1:45" ht="11.1" customHeight="1">
      <c r="A468" s="1196" t="s">
        <v>10983</v>
      </c>
      <c r="B468" s="1196" t="s">
        <v>10936</v>
      </c>
      <c r="C468" s="1196" t="s">
        <v>10936</v>
      </c>
      <c r="D468" s="1196" t="s">
        <v>10936</v>
      </c>
      <c r="E468" s="1196" t="s">
        <v>10936</v>
      </c>
      <c r="F468" s="1196" t="s">
        <v>10936</v>
      </c>
      <c r="G468" s="1189">
        <v>10.25</v>
      </c>
      <c r="H468" s="1189">
        <v>3.75</v>
      </c>
      <c r="I468" s="1190">
        <f t="shared" si="208"/>
        <v>242.97</v>
      </c>
      <c r="J468" s="1191">
        <f t="shared" si="217"/>
        <v>125033.63317888296</v>
      </c>
      <c r="K468" s="1191">
        <f t="shared" si="218"/>
        <v>187803.62769872937</v>
      </c>
      <c r="L468" s="1191">
        <f t="shared" si="219"/>
        <v>3077338.0333372336</v>
      </c>
      <c r="M468" s="1190">
        <f t="shared" si="209"/>
        <v>2.253038069944882</v>
      </c>
      <c r="N468" s="1190">
        <f t="shared" si="210"/>
        <v>3.7127915757115768</v>
      </c>
      <c r="O468" s="1190">
        <f t="shared" si="211"/>
        <v>0.57374869816971485</v>
      </c>
      <c r="P468" s="1192">
        <f t="shared" si="206"/>
        <v>187803.62769872937</v>
      </c>
      <c r="Q468" s="1192">
        <f t="shared" si="221"/>
        <v>125033.63317888296</v>
      </c>
      <c r="R468" s="1192">
        <f t="shared" si="222"/>
        <v>200401.96064244839</v>
      </c>
      <c r="S468" s="1192">
        <f t="shared" si="223"/>
        <v>125251.22540153023</v>
      </c>
      <c r="T468" s="1192">
        <f t="shared" si="207"/>
        <v>3077338.0333372336</v>
      </c>
      <c r="U468" s="1192">
        <f t="shared" si="212"/>
        <v>4718609.410204553</v>
      </c>
      <c r="V468" s="1189">
        <v>100000</v>
      </c>
      <c r="W468" s="1189">
        <v>62500</v>
      </c>
      <c r="X468" s="1189">
        <v>7.6665799999999997</v>
      </c>
      <c r="Y468" s="1189">
        <v>3</v>
      </c>
      <c r="Z468" s="1189">
        <v>5.375</v>
      </c>
      <c r="AA468" s="1189">
        <v>0.21537899999999999</v>
      </c>
      <c r="AB468" s="1189">
        <v>2.5000000000000001E-2</v>
      </c>
      <c r="AC468" s="1189">
        <v>8.046875</v>
      </c>
      <c r="AD468" s="1189">
        <v>0.25</v>
      </c>
      <c r="AE468" s="1189">
        <v>30</v>
      </c>
      <c r="AF468" s="1193">
        <v>7.296875</v>
      </c>
      <c r="AG468" s="1193">
        <v>6.78125</v>
      </c>
      <c r="AH468" s="1189">
        <f t="shared" si="224"/>
        <v>3.5364149999999999</v>
      </c>
      <c r="AI468" s="1189">
        <f t="shared" si="213"/>
        <v>4.57421875</v>
      </c>
      <c r="AJ468" s="1189">
        <f t="shared" si="214"/>
        <v>32.780687746454305</v>
      </c>
      <c r="AK468" s="1189">
        <f t="shared" si="205"/>
        <v>30.773380333372334</v>
      </c>
      <c r="AL468" s="1189">
        <f t="shared" si="225"/>
        <v>0.196629</v>
      </c>
      <c r="AM468" s="1189">
        <f t="shared" si="215"/>
        <v>32.837734978669438</v>
      </c>
      <c r="AN468" s="1189">
        <f t="shared" si="226"/>
        <v>9.375E-2</v>
      </c>
      <c r="AO468" s="1189">
        <f t="shared" si="216"/>
        <v>6.7069589999999994</v>
      </c>
      <c r="AP468" s="1189">
        <f t="shared" si="227"/>
        <v>7.469951</v>
      </c>
      <c r="AQ468" s="1189">
        <f t="shared" si="228"/>
        <v>8.2689499999999999E-2</v>
      </c>
      <c r="AR468" s="1193">
        <f t="shared" si="229"/>
        <v>10.246456226814518</v>
      </c>
      <c r="AS468" s="1194">
        <f t="shared" si="220"/>
        <v>4.573332806703629</v>
      </c>
    </row>
    <row r="469" spans="1:45" ht="11.1" customHeight="1">
      <c r="A469" s="1196" t="s">
        <v>10983</v>
      </c>
      <c r="B469" s="1196" t="s">
        <v>10936</v>
      </c>
      <c r="C469" s="1196" t="s">
        <v>10936</v>
      </c>
      <c r="D469" s="1196" t="s">
        <v>10936</v>
      </c>
      <c r="E469" s="1196" t="s">
        <v>10936</v>
      </c>
      <c r="F469" s="1196" t="s">
        <v>10936</v>
      </c>
      <c r="G469" s="1189">
        <v>10.5</v>
      </c>
      <c r="H469" s="1189">
        <v>2.5</v>
      </c>
      <c r="I469" s="1190">
        <f t="shared" si="208"/>
        <v>277.68</v>
      </c>
      <c r="J469" s="1191">
        <f t="shared" si="217"/>
        <v>141766.30723456995</v>
      </c>
      <c r="K469" s="1191">
        <f t="shared" si="218"/>
        <v>226809.59538937171</v>
      </c>
      <c r="L469" s="1191">
        <f t="shared" si="219"/>
        <v>3690930.3484914899</v>
      </c>
      <c r="M469" s="1190">
        <f t="shared" si="209"/>
        <v>2.3443200943867466</v>
      </c>
      <c r="N469" s="1190">
        <f t="shared" si="210"/>
        <v>4.2431903722418021</v>
      </c>
      <c r="O469" s="1190">
        <f t="shared" si="211"/>
        <v>0.25499942140876219</v>
      </c>
      <c r="P469" s="1192">
        <f t="shared" si="206"/>
        <v>226809.59538937171</v>
      </c>
      <c r="Q469" s="1192">
        <f t="shared" si="221"/>
        <v>149465.37759964439</v>
      </c>
      <c r="R469" s="1192">
        <f t="shared" si="222"/>
        <v>226826.09157531193</v>
      </c>
      <c r="S469" s="1192">
        <f t="shared" si="223"/>
        <v>141766.30723456995</v>
      </c>
      <c r="T469" s="1192">
        <f t="shared" si="207"/>
        <v>3690930.3484914899</v>
      </c>
      <c r="U469" s="1192">
        <f t="shared" si="212"/>
        <v>5126034.7074669795</v>
      </c>
      <c r="V469" s="1189">
        <v>100000</v>
      </c>
      <c r="W469" s="1189">
        <v>62500</v>
      </c>
      <c r="X469" s="1189">
        <v>7.6665799999999997</v>
      </c>
      <c r="Y469" s="1189">
        <v>3</v>
      </c>
      <c r="Z469" s="1189">
        <v>5.375</v>
      </c>
      <c r="AA469" s="1189">
        <v>0.21537899999999999</v>
      </c>
      <c r="AB469" s="1189">
        <v>2.5000000000000001E-2</v>
      </c>
      <c r="AC469" s="1189">
        <v>8.046875</v>
      </c>
      <c r="AD469" s="1189">
        <v>0.25</v>
      </c>
      <c r="AE469" s="1189">
        <v>30</v>
      </c>
      <c r="AF469" s="1193">
        <v>7.296875</v>
      </c>
      <c r="AG469" s="1193">
        <v>6.78125</v>
      </c>
      <c r="AH469" s="1189">
        <f t="shared" si="224"/>
        <v>3.5364149999999999</v>
      </c>
      <c r="AI469" s="1189">
        <f t="shared" si="213"/>
        <v>4.63671875</v>
      </c>
      <c r="AJ469" s="1189">
        <f t="shared" si="214"/>
        <v>38.916610897996868</v>
      </c>
      <c r="AK469" s="1189">
        <f t="shared" si="205"/>
        <v>36.909303484914901</v>
      </c>
      <c r="AL469" s="1189">
        <f t="shared" si="225"/>
        <v>0.196629</v>
      </c>
      <c r="AM469" s="1189">
        <f t="shared" si="215"/>
        <v>36.911987951293696</v>
      </c>
      <c r="AN469" s="1189">
        <f t="shared" si="226"/>
        <v>9.375E-2</v>
      </c>
      <c r="AO469" s="1189">
        <f t="shared" si="216"/>
        <v>6.7069589999999994</v>
      </c>
      <c r="AP469" s="1189">
        <f t="shared" si="227"/>
        <v>7.469951</v>
      </c>
      <c r="AQ469" s="1189">
        <f t="shared" si="228"/>
        <v>8.2689499999999999E-2</v>
      </c>
      <c r="AR469" s="1193">
        <f t="shared" si="229"/>
        <v>10.620845785907354</v>
      </c>
      <c r="AS469" s="1194">
        <f t="shared" si="220"/>
        <v>4.63671875</v>
      </c>
    </row>
    <row r="470" spans="1:45" ht="11.1" customHeight="1">
      <c r="A470" s="1196" t="s">
        <v>10983</v>
      </c>
      <c r="B470" s="1196" t="s">
        <v>10936</v>
      </c>
      <c r="C470" s="1196" t="s">
        <v>10936</v>
      </c>
      <c r="D470" s="1196" t="s">
        <v>10936</v>
      </c>
      <c r="E470" s="1196" t="s">
        <v>10936</v>
      </c>
      <c r="F470" s="1196" t="s">
        <v>10936</v>
      </c>
      <c r="G470" s="1189">
        <v>10.5</v>
      </c>
      <c r="H470" s="1189">
        <v>2.8125</v>
      </c>
      <c r="I470" s="1190">
        <f t="shared" si="208"/>
        <v>273.24738281250001</v>
      </c>
      <c r="J470" s="1191">
        <f t="shared" si="217"/>
        <v>141766.30723456995</v>
      </c>
      <c r="K470" s="1191">
        <f t="shared" si="218"/>
        <v>218797.16221839708</v>
      </c>
      <c r="L470" s="1191">
        <f t="shared" si="219"/>
        <v>3560541.9815212102</v>
      </c>
      <c r="M470" s="1190">
        <f t="shared" si="209"/>
        <v>2.3623826485491981</v>
      </c>
      <c r="N470" s="1190">
        <f t="shared" si="210"/>
        <v>4.1754561509301</v>
      </c>
      <c r="O470" s="1190">
        <f t="shared" si="211"/>
        <v>0.32273364272046462</v>
      </c>
      <c r="P470" s="1192">
        <f t="shared" si="206"/>
        <v>218797.16221839708</v>
      </c>
      <c r="Q470" s="1192">
        <f t="shared" si="221"/>
        <v>144457.60686778527</v>
      </c>
      <c r="R470" s="1192">
        <f t="shared" si="222"/>
        <v>226826.09157531193</v>
      </c>
      <c r="S470" s="1192">
        <f t="shared" si="223"/>
        <v>141766.30723456995</v>
      </c>
      <c r="T470" s="1192">
        <f t="shared" si="207"/>
        <v>3560541.9815212102</v>
      </c>
      <c r="U470" s="1192">
        <f t="shared" si="212"/>
        <v>5126034.7074669795</v>
      </c>
      <c r="V470" s="1189">
        <v>100000</v>
      </c>
      <c r="W470" s="1189">
        <v>62500</v>
      </c>
      <c r="X470" s="1189">
        <v>7.6665799999999997</v>
      </c>
      <c r="Y470" s="1189">
        <v>3</v>
      </c>
      <c r="Z470" s="1189">
        <v>5.375</v>
      </c>
      <c r="AA470" s="1189">
        <v>0.21537899999999999</v>
      </c>
      <c r="AB470" s="1189">
        <v>2.5000000000000001E-2</v>
      </c>
      <c r="AC470" s="1189">
        <v>8.046875</v>
      </c>
      <c r="AD470" s="1189">
        <v>0.25</v>
      </c>
      <c r="AE470" s="1189">
        <v>30</v>
      </c>
      <c r="AF470" s="1193">
        <v>7.296875</v>
      </c>
      <c r="AG470" s="1193">
        <v>6.78125</v>
      </c>
      <c r="AH470" s="1189">
        <f t="shared" si="224"/>
        <v>3.5364149999999999</v>
      </c>
      <c r="AI470" s="1189">
        <f t="shared" si="213"/>
        <v>4.63671875</v>
      </c>
      <c r="AJ470" s="1189">
        <f t="shared" si="214"/>
        <v>37.612727228294069</v>
      </c>
      <c r="AK470" s="1189">
        <f t="shared" si="205"/>
        <v>35.605419815212102</v>
      </c>
      <c r="AL470" s="1189">
        <f t="shared" si="225"/>
        <v>0.196629</v>
      </c>
      <c r="AM470" s="1189">
        <f t="shared" si="215"/>
        <v>36.911987951293696</v>
      </c>
      <c r="AN470" s="1189">
        <f t="shared" si="226"/>
        <v>9.375E-2</v>
      </c>
      <c r="AO470" s="1189">
        <f t="shared" si="216"/>
        <v>6.7069589999999994</v>
      </c>
      <c r="AP470" s="1189">
        <f t="shared" si="227"/>
        <v>7.469951</v>
      </c>
      <c r="AQ470" s="1189">
        <f t="shared" si="228"/>
        <v>8.2689499999999999E-2</v>
      </c>
      <c r="AR470" s="1193">
        <f t="shared" si="229"/>
        <v>10.542400531094708</v>
      </c>
      <c r="AS470" s="1194">
        <f t="shared" si="220"/>
        <v>4.63671875</v>
      </c>
    </row>
    <row r="471" spans="1:45" ht="11.1" customHeight="1">
      <c r="A471" s="1196" t="s">
        <v>10983</v>
      </c>
      <c r="B471" s="1196" t="s">
        <v>10936</v>
      </c>
      <c r="C471" s="1196" t="s">
        <v>10936</v>
      </c>
      <c r="D471" s="1196" t="s">
        <v>10936</v>
      </c>
      <c r="E471" s="1196" t="s">
        <v>10936</v>
      </c>
      <c r="F471" s="1196" t="s">
        <v>10936</v>
      </c>
      <c r="G471" s="1189">
        <v>10.5</v>
      </c>
      <c r="H471" s="1189">
        <v>3</v>
      </c>
      <c r="I471" s="1190">
        <f t="shared" si="208"/>
        <v>270.33749999999998</v>
      </c>
      <c r="J471" s="1191">
        <f t="shared" si="217"/>
        <v>141134.10269810868</v>
      </c>
      <c r="K471" s="1191">
        <f t="shared" si="218"/>
        <v>213482.70548128284</v>
      </c>
      <c r="L471" s="1191">
        <f t="shared" si="219"/>
        <v>3474945.8535571918</v>
      </c>
      <c r="M471" s="1190">
        <f t="shared" si="209"/>
        <v>2.3767388174642181</v>
      </c>
      <c r="N471" s="1190">
        <f t="shared" si="210"/>
        <v>4.1309906268219461</v>
      </c>
      <c r="O471" s="1190">
        <f t="shared" si="211"/>
        <v>0.36719916682861747</v>
      </c>
      <c r="P471" s="1192">
        <f t="shared" si="206"/>
        <v>213482.70548128284</v>
      </c>
      <c r="Q471" s="1192">
        <f t="shared" si="221"/>
        <v>141134.10269810868</v>
      </c>
      <c r="R471" s="1192">
        <f t="shared" si="222"/>
        <v>226768.16804118294</v>
      </c>
      <c r="S471" s="1192">
        <f t="shared" si="223"/>
        <v>141730.10502573938</v>
      </c>
      <c r="T471" s="1192">
        <f t="shared" si="207"/>
        <v>3474945.8535571918</v>
      </c>
      <c r="U471" s="1192">
        <f t="shared" si="212"/>
        <v>5126034.7074669795</v>
      </c>
      <c r="V471" s="1189">
        <v>100000</v>
      </c>
      <c r="W471" s="1189">
        <v>62500</v>
      </c>
      <c r="X471" s="1189">
        <v>7.6665799999999997</v>
      </c>
      <c r="Y471" s="1189">
        <v>3</v>
      </c>
      <c r="Z471" s="1189">
        <v>5.375</v>
      </c>
      <c r="AA471" s="1189">
        <v>0.21537899999999999</v>
      </c>
      <c r="AB471" s="1189">
        <v>2.5000000000000001E-2</v>
      </c>
      <c r="AC471" s="1189">
        <v>8.046875</v>
      </c>
      <c r="AD471" s="1189">
        <v>0.25</v>
      </c>
      <c r="AE471" s="1189">
        <v>30</v>
      </c>
      <c r="AF471" s="1193">
        <v>7.296875</v>
      </c>
      <c r="AG471" s="1193">
        <v>6.78125</v>
      </c>
      <c r="AH471" s="1189">
        <f t="shared" si="224"/>
        <v>3.5364149999999999</v>
      </c>
      <c r="AI471" s="1189">
        <f t="shared" si="213"/>
        <v>4.63671875</v>
      </c>
      <c r="AJ471" s="1189">
        <f t="shared" si="214"/>
        <v>36.756765948653886</v>
      </c>
      <c r="AK471" s="1189">
        <f t="shared" si="205"/>
        <v>34.749458535571918</v>
      </c>
      <c r="AL471" s="1189">
        <f t="shared" si="225"/>
        <v>0.196629</v>
      </c>
      <c r="AM471" s="1189">
        <f t="shared" si="215"/>
        <v>36.911987951293696</v>
      </c>
      <c r="AN471" s="1189">
        <f t="shared" si="226"/>
        <v>9.375E-2</v>
      </c>
      <c r="AO471" s="1189">
        <f t="shared" si="216"/>
        <v>6.7069589999999994</v>
      </c>
      <c r="AP471" s="1189">
        <f t="shared" si="227"/>
        <v>7.469951</v>
      </c>
      <c r="AQ471" s="1189">
        <f t="shared" si="228"/>
        <v>8.2689499999999999E-2</v>
      </c>
      <c r="AR471" s="1193">
        <f t="shared" si="229"/>
        <v>10.490584598011019</v>
      </c>
      <c r="AS471" s="1194">
        <f t="shared" si="220"/>
        <v>4.6343648995027547</v>
      </c>
    </row>
    <row r="472" spans="1:45" ht="11.1" customHeight="1">
      <c r="A472" s="1196" t="s">
        <v>10983</v>
      </c>
      <c r="B472" s="1196" t="s">
        <v>10936</v>
      </c>
      <c r="C472" s="1196" t="s">
        <v>10936</v>
      </c>
      <c r="D472" s="1196" t="s">
        <v>10936</v>
      </c>
      <c r="E472" s="1196" t="s">
        <v>10936</v>
      </c>
      <c r="F472" s="1196" t="s">
        <v>10936</v>
      </c>
      <c r="G472" s="1189">
        <v>10.5</v>
      </c>
      <c r="H472" s="1189">
        <v>3.25</v>
      </c>
      <c r="I472" s="1190">
        <f t="shared" si="208"/>
        <v>266.16562499999998</v>
      </c>
      <c r="J472" s="1191">
        <f t="shared" si="217"/>
        <v>136145.50597227001</v>
      </c>
      <c r="K472" s="1191">
        <f t="shared" si="218"/>
        <v>205525.95433221516</v>
      </c>
      <c r="L472" s="1191">
        <f t="shared" si="219"/>
        <v>3352227.3905263403</v>
      </c>
      <c r="M472" s="1190">
        <f t="shared" si="209"/>
        <v>2.4009380612282922</v>
      </c>
      <c r="N472" s="1190">
        <f t="shared" si="210"/>
        <v>4.0672407714697565</v>
      </c>
      <c r="O472" s="1190">
        <f t="shared" si="211"/>
        <v>0.43094902218080805</v>
      </c>
      <c r="P472" s="1192">
        <f t="shared" si="206"/>
        <v>205525.95433221516</v>
      </c>
      <c r="Q472" s="1192">
        <f t="shared" si="221"/>
        <v>136145.50597227001</v>
      </c>
      <c r="R472" s="1192">
        <f t="shared" si="222"/>
        <v>226308.38144895984</v>
      </c>
      <c r="S472" s="1192">
        <f t="shared" si="223"/>
        <v>141442.73840559993</v>
      </c>
      <c r="T472" s="1192">
        <f t="shared" si="207"/>
        <v>3352227.3905263403</v>
      </c>
      <c r="U472" s="1192">
        <f t="shared" si="212"/>
        <v>5126034.7074669795</v>
      </c>
      <c r="V472" s="1189">
        <v>100000</v>
      </c>
      <c r="W472" s="1189">
        <v>62500</v>
      </c>
      <c r="X472" s="1189">
        <v>7.6665799999999997</v>
      </c>
      <c r="Y472" s="1189">
        <v>3</v>
      </c>
      <c r="Z472" s="1189">
        <v>5.375</v>
      </c>
      <c r="AA472" s="1189">
        <v>0.21537899999999999</v>
      </c>
      <c r="AB472" s="1189">
        <v>2.5000000000000001E-2</v>
      </c>
      <c r="AC472" s="1189">
        <v>8.046875</v>
      </c>
      <c r="AD472" s="1189">
        <v>0.25</v>
      </c>
      <c r="AE472" s="1189">
        <v>30</v>
      </c>
      <c r="AF472" s="1193">
        <v>7.296875</v>
      </c>
      <c r="AG472" s="1193">
        <v>6.78125</v>
      </c>
      <c r="AH472" s="1189">
        <f t="shared" si="224"/>
        <v>3.5364149999999999</v>
      </c>
      <c r="AI472" s="1189">
        <f t="shared" si="213"/>
        <v>4.63671875</v>
      </c>
      <c r="AJ472" s="1189">
        <f t="shared" si="214"/>
        <v>35.529581318345372</v>
      </c>
      <c r="AK472" s="1189">
        <f t="shared" si="205"/>
        <v>33.522273905263404</v>
      </c>
      <c r="AL472" s="1189">
        <f t="shared" si="225"/>
        <v>0.196629</v>
      </c>
      <c r="AM472" s="1189">
        <f t="shared" si="215"/>
        <v>36.911987951293696</v>
      </c>
      <c r="AN472" s="1189">
        <f t="shared" si="226"/>
        <v>9.375E-2</v>
      </c>
      <c r="AO472" s="1189">
        <f t="shared" si="216"/>
        <v>6.7069589999999994</v>
      </c>
      <c r="AP472" s="1189">
        <f t="shared" si="227"/>
        <v>7.469951</v>
      </c>
      <c r="AQ472" s="1189">
        <f t="shared" si="228"/>
        <v>8.2689499999999999E-2</v>
      </c>
      <c r="AR472" s="1193">
        <f t="shared" si="229"/>
        <v>10.415846831056321</v>
      </c>
      <c r="AS472" s="1194">
        <f t="shared" si="220"/>
        <v>4.6156804577640802</v>
      </c>
    </row>
    <row r="473" spans="1:45" ht="11.1" customHeight="1">
      <c r="A473" s="1196" t="s">
        <v>10983</v>
      </c>
      <c r="B473" s="1196" t="s">
        <v>10936</v>
      </c>
      <c r="C473" s="1196" t="s">
        <v>10936</v>
      </c>
      <c r="D473" s="1196" t="s">
        <v>10936</v>
      </c>
      <c r="E473" s="1196" t="s">
        <v>10936</v>
      </c>
      <c r="F473" s="1196" t="s">
        <v>10936</v>
      </c>
      <c r="G473" s="1189">
        <v>10.5</v>
      </c>
      <c r="H473" s="1189">
        <v>3.5</v>
      </c>
      <c r="I473" s="1190">
        <f t="shared" si="208"/>
        <v>261.65999999999997</v>
      </c>
      <c r="J473" s="1191">
        <f t="shared" si="217"/>
        <v>130777.12036468429</v>
      </c>
      <c r="K473" s="1191">
        <f t="shared" si="218"/>
        <v>196963.74435518653</v>
      </c>
      <c r="L473" s="1191">
        <f t="shared" si="219"/>
        <v>3219691.4504530206</v>
      </c>
      <c r="M473" s="1190">
        <f t="shared" si="209"/>
        <v>2.4321254191317201</v>
      </c>
      <c r="N473" s="1190">
        <f t="shared" si="210"/>
        <v>3.9983909276893903</v>
      </c>
      <c r="O473" s="1190">
        <f t="shared" si="211"/>
        <v>0.49979886596117379</v>
      </c>
      <c r="P473" s="1192">
        <f t="shared" si="206"/>
        <v>196963.74435518653</v>
      </c>
      <c r="Q473" s="1192">
        <f t="shared" si="221"/>
        <v>130777.12036468429</v>
      </c>
      <c r="R473" s="1192">
        <f t="shared" si="222"/>
        <v>225808.07727577063</v>
      </c>
      <c r="S473" s="1192">
        <f t="shared" si="223"/>
        <v>141130.04829735667</v>
      </c>
      <c r="T473" s="1192">
        <f t="shared" si="207"/>
        <v>3219691.4504530206</v>
      </c>
      <c r="U473" s="1192">
        <f t="shared" si="212"/>
        <v>5126034.7074669795</v>
      </c>
      <c r="V473" s="1189">
        <v>100000</v>
      </c>
      <c r="W473" s="1189">
        <v>62500</v>
      </c>
      <c r="X473" s="1189">
        <v>7.6665799999999997</v>
      </c>
      <c r="Y473" s="1189">
        <v>3</v>
      </c>
      <c r="Z473" s="1189">
        <v>5.375</v>
      </c>
      <c r="AA473" s="1189">
        <v>0.21537899999999999</v>
      </c>
      <c r="AB473" s="1189">
        <v>2.5000000000000001E-2</v>
      </c>
      <c r="AC473" s="1189">
        <v>8.046875</v>
      </c>
      <c r="AD473" s="1189">
        <v>0.25</v>
      </c>
      <c r="AE473" s="1189">
        <v>30</v>
      </c>
      <c r="AF473" s="1193">
        <v>7.296875</v>
      </c>
      <c r="AG473" s="1193">
        <v>6.78125</v>
      </c>
      <c r="AH473" s="1189">
        <f t="shared" si="224"/>
        <v>3.5364149999999999</v>
      </c>
      <c r="AI473" s="1189">
        <f t="shared" si="213"/>
        <v>4.63671875</v>
      </c>
      <c r="AJ473" s="1189">
        <f t="shared" si="214"/>
        <v>34.20422191761218</v>
      </c>
      <c r="AK473" s="1189">
        <f t="shared" si="205"/>
        <v>32.196914504530206</v>
      </c>
      <c r="AL473" s="1189">
        <f t="shared" si="225"/>
        <v>0.196629</v>
      </c>
      <c r="AM473" s="1189">
        <f t="shared" si="215"/>
        <v>36.911987951293696</v>
      </c>
      <c r="AN473" s="1189">
        <f t="shared" si="226"/>
        <v>9.375E-2</v>
      </c>
      <c r="AO473" s="1189">
        <f t="shared" si="216"/>
        <v>6.7069589999999994</v>
      </c>
      <c r="AP473" s="1189">
        <f t="shared" si="227"/>
        <v>7.469951</v>
      </c>
      <c r="AQ473" s="1189">
        <f t="shared" si="228"/>
        <v>8.2689499999999999E-2</v>
      </c>
      <c r="AR473" s="1193">
        <f t="shared" si="229"/>
        <v>10.33452297921999</v>
      </c>
      <c r="AS473" s="1194">
        <f t="shared" si="220"/>
        <v>4.5953494948049975</v>
      </c>
    </row>
    <row r="474" spans="1:45" ht="11.1" customHeight="1">
      <c r="A474" s="1196" t="s">
        <v>10983</v>
      </c>
      <c r="B474" s="1196" t="s">
        <v>10936</v>
      </c>
      <c r="C474" s="1196" t="s">
        <v>10936</v>
      </c>
      <c r="D474" s="1196" t="s">
        <v>10936</v>
      </c>
      <c r="E474" s="1196" t="s">
        <v>10936</v>
      </c>
      <c r="F474" s="1196" t="s">
        <v>10936</v>
      </c>
      <c r="G474" s="1189">
        <v>10.5</v>
      </c>
      <c r="H474" s="1189">
        <v>3.75</v>
      </c>
      <c r="I474" s="1190">
        <f t="shared" si="208"/>
        <v>256.82062500000001</v>
      </c>
      <c r="J474" s="1191">
        <f t="shared" si="217"/>
        <v>125033.63317888296</v>
      </c>
      <c r="K474" s="1191">
        <f t="shared" si="218"/>
        <v>187803.62769872937</v>
      </c>
      <c r="L474" s="1191">
        <f t="shared" si="219"/>
        <v>3077338.0333372336</v>
      </c>
      <c r="M474" s="1190">
        <f t="shared" si="209"/>
        <v>2.4719043172551252</v>
      </c>
      <c r="N474" s="1190">
        <f t="shared" si="210"/>
        <v>3.9244410954808497</v>
      </c>
      <c r="O474" s="1190">
        <f t="shared" si="211"/>
        <v>0.57374869816971485</v>
      </c>
      <c r="P474" s="1192">
        <f t="shared" si="206"/>
        <v>187803.62769872937</v>
      </c>
      <c r="Q474" s="1192">
        <f t="shared" si="221"/>
        <v>125033.63317888296</v>
      </c>
      <c r="R474" s="1192">
        <f t="shared" si="222"/>
        <v>225266.29079182059</v>
      </c>
      <c r="S474" s="1192">
        <f t="shared" si="223"/>
        <v>140791.43174488787</v>
      </c>
      <c r="T474" s="1192">
        <f t="shared" si="207"/>
        <v>3077338.0333372336</v>
      </c>
      <c r="U474" s="1192">
        <f t="shared" si="212"/>
        <v>5126034.7074669795</v>
      </c>
      <c r="V474" s="1189">
        <v>100000</v>
      </c>
      <c r="W474" s="1189">
        <v>62500</v>
      </c>
      <c r="X474" s="1189">
        <v>7.6665799999999997</v>
      </c>
      <c r="Y474" s="1189">
        <v>3</v>
      </c>
      <c r="Z474" s="1189">
        <v>5.375</v>
      </c>
      <c r="AA474" s="1189">
        <v>0.21537899999999999</v>
      </c>
      <c r="AB474" s="1189">
        <v>2.5000000000000001E-2</v>
      </c>
      <c r="AC474" s="1189">
        <v>8.046875</v>
      </c>
      <c r="AD474" s="1189">
        <v>0.25</v>
      </c>
      <c r="AE474" s="1189">
        <v>30</v>
      </c>
      <c r="AF474" s="1193">
        <v>7.296875</v>
      </c>
      <c r="AG474" s="1193">
        <v>6.78125</v>
      </c>
      <c r="AH474" s="1189">
        <f t="shared" si="224"/>
        <v>3.5364149999999999</v>
      </c>
      <c r="AI474" s="1189">
        <f t="shared" si="213"/>
        <v>4.63671875</v>
      </c>
      <c r="AJ474" s="1189">
        <f t="shared" si="214"/>
        <v>32.780687746454305</v>
      </c>
      <c r="AK474" s="1189">
        <f t="shared" si="205"/>
        <v>30.773380333372334</v>
      </c>
      <c r="AL474" s="1189">
        <f t="shared" si="225"/>
        <v>0.196629</v>
      </c>
      <c r="AM474" s="1189">
        <f t="shared" si="215"/>
        <v>36.911987951293696</v>
      </c>
      <c r="AN474" s="1189">
        <f t="shared" si="226"/>
        <v>9.375E-2</v>
      </c>
      <c r="AO474" s="1189">
        <f t="shared" si="216"/>
        <v>6.7069589999999994</v>
      </c>
      <c r="AP474" s="1189">
        <f t="shared" si="227"/>
        <v>7.469951</v>
      </c>
      <c r="AQ474" s="1189">
        <f t="shared" si="228"/>
        <v>8.2689499999999999E-2</v>
      </c>
      <c r="AR474" s="1193">
        <f t="shared" si="229"/>
        <v>10.246456226814518</v>
      </c>
      <c r="AS474" s="1194">
        <f t="shared" si="220"/>
        <v>4.573332806703629</v>
      </c>
    </row>
    <row r="475" spans="1:45" ht="11.1" customHeight="1">
      <c r="A475" s="1196" t="s">
        <v>10984</v>
      </c>
      <c r="B475" s="1196" t="s">
        <v>10936</v>
      </c>
      <c r="C475" s="1196" t="s">
        <v>10936</v>
      </c>
      <c r="D475" s="1196" t="s">
        <v>10936</v>
      </c>
      <c r="E475" s="1196" t="s">
        <v>10936</v>
      </c>
      <c r="F475" s="1196" t="s">
        <v>10936</v>
      </c>
      <c r="G475" s="1189">
        <v>8.875</v>
      </c>
      <c r="H475" s="1189">
        <v>2.8125</v>
      </c>
      <c r="I475" s="1190">
        <f t="shared" si="208"/>
        <v>189.18410156249999</v>
      </c>
      <c r="J475" s="1191">
        <f>MIN(S475,Q475)</f>
        <v>54041.265743652744</v>
      </c>
      <c r="K475" s="1191">
        <f>MIN(P475,R475)</f>
        <v>86466.025189844411</v>
      </c>
      <c r="L475" s="1191">
        <f>MIN(T475,U475)</f>
        <v>2602014.9114510189</v>
      </c>
      <c r="M475" s="1190">
        <f t="shared" si="209"/>
        <v>2.1427124697587034</v>
      </c>
      <c r="N475" s="1190">
        <f t="shared" si="210"/>
        <v>2.8908965655834606</v>
      </c>
      <c r="O475" s="1190">
        <f t="shared" si="211"/>
        <v>0.32273364272046462</v>
      </c>
      <c r="P475" s="1192">
        <f>(V475*AK475/12)*((AD475/2/PI())+((AH475*0.08)/COS(AE475*PI()/180))+(AS475*0.08))</f>
        <v>142182.14844483891</v>
      </c>
      <c r="Q475" s="1192">
        <f>(W475*AJ475/12)*((AD475/2/PI())+((AH475*0.08)/COS(AE475*PI()/180))+(AS475*0.08))</f>
        <v>92734.367365538128</v>
      </c>
      <c r="R475" s="1192">
        <f>V475*AM475*((AD475/PI())/2+AH475*0.08/COS(AE475*PI()/180)+AS475*0.08)/12</f>
        <v>86466.025189844411</v>
      </c>
      <c r="S475" s="1192">
        <f>W475*AM475*((AD475/PI())/2+AH475*0.08/COS(AE475*PI()/180)+AS475*0.08)/12</f>
        <v>54041.265743652744</v>
      </c>
      <c r="T475" s="1192">
        <f>V475*AK475</f>
        <v>2602014.9114510189</v>
      </c>
      <c r="U475" s="1192">
        <f t="shared" si="212"/>
        <v>3556753.2609222098</v>
      </c>
      <c r="V475" s="1189">
        <v>100000</v>
      </c>
      <c r="W475" s="1189">
        <v>62500</v>
      </c>
      <c r="X475" s="1189">
        <v>6.7145299999999999</v>
      </c>
      <c r="Y475" s="1189">
        <v>3</v>
      </c>
      <c r="Z475" s="1189">
        <v>5.25</v>
      </c>
      <c r="AA475" s="1189">
        <v>0.21537899999999999</v>
      </c>
      <c r="AB475" s="1189">
        <v>2.5000000000000001E-2</v>
      </c>
      <c r="AC475" s="1189">
        <v>7.75</v>
      </c>
      <c r="AD475" s="1189">
        <v>0.25</v>
      </c>
      <c r="AE475" s="1189">
        <v>30</v>
      </c>
      <c r="AF475" s="1193">
        <v>6.40625</v>
      </c>
      <c r="AG475" s="1193">
        <v>5.859375</v>
      </c>
      <c r="AH475" s="1189">
        <f>(X475+(X475-(Z475-0.625)*Y475/12))/4</f>
        <v>3.0682024999999999</v>
      </c>
      <c r="AI475" s="1189">
        <f t="shared" si="213"/>
        <v>4.15625</v>
      </c>
      <c r="AJ475" s="1189">
        <f t="shared" si="214"/>
        <v>27.153474252947632</v>
      </c>
      <c r="AK475" s="1189">
        <f t="shared" si="205"/>
        <v>26.02014911451019</v>
      </c>
      <c r="AL475" s="1189">
        <f>2*((AA475/2)-AB475)+Y475/8/12</f>
        <v>0.196629</v>
      </c>
      <c r="AM475" s="1189">
        <f t="shared" si="215"/>
        <v>15.823778817434331</v>
      </c>
      <c r="AN475" s="1189">
        <f>Y475*3/8/12</f>
        <v>9.375E-2</v>
      </c>
      <c r="AO475" s="1189">
        <f>X475-(((Z475-0.625-AD475)*Y475)/12)+2*AQ475</f>
        <v>5.7861589999999996</v>
      </c>
      <c r="AP475" s="1189">
        <f>X475-2*AQ475-Y475/8/12</f>
        <v>6.5179010000000002</v>
      </c>
      <c r="AQ475" s="1189">
        <f>AA475/2-AB475</f>
        <v>8.2689499999999999E-2</v>
      </c>
      <c r="AR475" s="1193">
        <f>SQRT(4/PI()*AJ475+(AC475-AN475)^2)</f>
        <v>9.653550707294233</v>
      </c>
      <c r="AS475" s="1194">
        <f t="shared" si="220"/>
        <v>4.15625</v>
      </c>
    </row>
    <row r="476" spans="1:45" ht="11.1" customHeight="1">
      <c r="A476" s="1196" t="s">
        <v>10984</v>
      </c>
      <c r="B476" s="1196" t="s">
        <v>10936</v>
      </c>
      <c r="C476" s="1196" t="s">
        <v>10936</v>
      </c>
      <c r="D476" s="1196" t="s">
        <v>10936</v>
      </c>
      <c r="E476" s="1196" t="s">
        <v>10936</v>
      </c>
      <c r="F476" s="1196" t="s">
        <v>10936</v>
      </c>
      <c r="G476" s="1189">
        <v>8.875</v>
      </c>
      <c r="H476" s="1189">
        <v>4</v>
      </c>
      <c r="I476" s="1190">
        <f t="shared" si="208"/>
        <v>167.58421874999999</v>
      </c>
      <c r="J476" s="1191">
        <f t="shared" si="217"/>
        <v>54041.265743652744</v>
      </c>
      <c r="K476" s="1191">
        <f t="shared" si="218"/>
        <v>86466.025189844411</v>
      </c>
      <c r="L476" s="1191">
        <f t="shared" si="219"/>
        <v>1966640.0691087863</v>
      </c>
      <c r="M476" s="1190">
        <f t="shared" si="209"/>
        <v>2.4103141431866657</v>
      </c>
      <c r="N476" s="1190">
        <f t="shared" si="210"/>
        <v>2.5608316894974936</v>
      </c>
      <c r="O476" s="1190">
        <f t="shared" si="211"/>
        <v>0.65279851880643114</v>
      </c>
      <c r="P476" s="1192">
        <f>(V476*AK476/12)*((AD476/2/PI())+((AH476*0.08)/COS(AE476*PI()/180))+(AS476*0.08))</f>
        <v>107463.30046497021</v>
      </c>
      <c r="Q476" s="1192">
        <f>(W476*AJ476/12)*((AD476/2/PI())+((AH476*0.08)/COS(AE476*PI()/180))+(AS476*0.08))</f>
        <v>71035.087378120195</v>
      </c>
      <c r="R476" s="1192">
        <f>V476*AM476*((AD476/PI())/2+AH476*0.08/COS(AE476*PI()/180)+AS476*0.08)/12</f>
        <v>86466.025189844411</v>
      </c>
      <c r="S476" s="1192">
        <f>W476*AM476*((AD476/PI())/2+AH476*0.08/COS(AE476*PI()/180)+AS476*0.08)/12</f>
        <v>54041.265743652744</v>
      </c>
      <c r="T476" s="1192">
        <f>V476*AK476</f>
        <v>1966640.0691087863</v>
      </c>
      <c r="U476" s="1192">
        <f t="shared" si="212"/>
        <v>3556753.2609222098</v>
      </c>
      <c r="V476" s="1189">
        <v>100000</v>
      </c>
      <c r="W476" s="1189">
        <v>62500</v>
      </c>
      <c r="X476" s="1189">
        <v>6.7145299999999999</v>
      </c>
      <c r="Y476" s="1189">
        <v>3</v>
      </c>
      <c r="Z476" s="1189">
        <v>5.25</v>
      </c>
      <c r="AA476" s="1189">
        <v>0.21537899999999999</v>
      </c>
      <c r="AB476" s="1189">
        <v>2.5000000000000001E-2</v>
      </c>
      <c r="AC476" s="1189">
        <v>7.75</v>
      </c>
      <c r="AD476" s="1189">
        <v>0.25</v>
      </c>
      <c r="AE476" s="1189">
        <v>30</v>
      </c>
      <c r="AF476" s="1193">
        <v>6.40625</v>
      </c>
      <c r="AG476" s="1193">
        <v>5.859375</v>
      </c>
      <c r="AH476" s="1189">
        <f>(X476+(X476-(Z476-0.625)*Y476/12))/4</f>
        <v>3.0682024999999999</v>
      </c>
      <c r="AI476" s="1189">
        <f t="shared" si="213"/>
        <v>4.15625</v>
      </c>
      <c r="AJ476" s="1189">
        <f t="shared" si="214"/>
        <v>20.799725829525308</v>
      </c>
      <c r="AK476" s="1189">
        <f t="shared" si="205"/>
        <v>19.666400691087862</v>
      </c>
      <c r="AL476" s="1189">
        <f>2*((AA476/2)-AB476)+Y476/8/12</f>
        <v>0.196629</v>
      </c>
      <c r="AM476" s="1189">
        <f t="shared" si="215"/>
        <v>15.823778817434331</v>
      </c>
      <c r="AN476" s="1189">
        <f>Y476*3/8/12</f>
        <v>9.375E-2</v>
      </c>
      <c r="AO476" s="1189">
        <f>X476-(((Z476-0.625-AD476)*Y476)/12)+2*AQ476</f>
        <v>5.7861589999999996</v>
      </c>
      <c r="AP476" s="1189">
        <f>X476-2*AQ476-Y476/8/12</f>
        <v>6.5179010000000002</v>
      </c>
      <c r="AQ476" s="1189">
        <f>AA476/2-AB476</f>
        <v>8.2689499999999999E-2</v>
      </c>
      <c r="AR476" s="1193">
        <f>SQRT(4/PI()*AJ476+(AC476-AN476)^2)</f>
        <v>9.2250310302080294</v>
      </c>
      <c r="AS476" s="1194">
        <f t="shared" si="220"/>
        <v>4.15625</v>
      </c>
    </row>
    <row r="477" spans="1:45" ht="11.1" customHeight="1">
      <c r="A477" s="1196" t="s">
        <v>10984</v>
      </c>
      <c r="B477" s="1196" t="s">
        <v>10936</v>
      </c>
      <c r="C477" s="1196" t="s">
        <v>10936</v>
      </c>
      <c r="D477" s="1196" t="s">
        <v>10936</v>
      </c>
      <c r="E477" s="1196" t="s">
        <v>10936</v>
      </c>
      <c r="F477" s="1196" t="s">
        <v>10936</v>
      </c>
      <c r="G477" s="1189">
        <v>9.25</v>
      </c>
      <c r="H477" s="1189">
        <v>2.8125</v>
      </c>
      <c r="I477" s="1190">
        <f t="shared" si="208"/>
        <v>207.3317578125</v>
      </c>
      <c r="J477" s="1191">
        <f>MIN(S477,Q477)</f>
        <v>73099.074772111329</v>
      </c>
      <c r="K477" s="1191">
        <f>MIN(P477,R477)</f>
        <v>116958.51963537814</v>
      </c>
      <c r="L477" s="1191">
        <f>MIN(T477,U477)</f>
        <v>2602014.9114510189</v>
      </c>
      <c r="M477" s="1190">
        <f t="shared" si="209"/>
        <v>2.5075766886392588</v>
      </c>
      <c r="N477" s="1190">
        <f t="shared" si="210"/>
        <v>3.1682084363654894</v>
      </c>
      <c r="O477" s="1190">
        <f t="shared" si="211"/>
        <v>0.32273364272046462</v>
      </c>
      <c r="P477" s="1192">
        <f>(V477*AK477/12)*((AD477/2/PI())+((AH477*0.08)/COS(AE477*PI()/180))+(AS477*0.08))</f>
        <v>143808.40776449579</v>
      </c>
      <c r="Q477" s="1192">
        <f>(W477*AJ477/12)*((AD477/2/PI())+((AH477*0.08)/COS(AE477*PI()/180))+(AS477*0.08))</f>
        <v>93795.049953543887</v>
      </c>
      <c r="R477" s="1192">
        <f>V477*AM477*((AD477/PI())/2+AH477*0.08/COS(AE477*PI()/180)+AS477*0.08)/12</f>
        <v>116958.51963537814</v>
      </c>
      <c r="S477" s="1192">
        <f>W477*AM477*((AD477/PI())/2+AH477*0.08/COS(AE477*PI()/180)+AS477*0.08)/12</f>
        <v>73099.074772111329</v>
      </c>
      <c r="T477" s="1192">
        <f>V477*AK477</f>
        <v>2602014.9114510189</v>
      </c>
      <c r="U477" s="1192">
        <f t="shared" si="212"/>
        <v>4090578.5751064136</v>
      </c>
      <c r="V477" s="1189">
        <v>100000</v>
      </c>
      <c r="W477" s="1189">
        <v>62500</v>
      </c>
      <c r="X477" s="1189">
        <v>6.7145299999999999</v>
      </c>
      <c r="Y477" s="1189">
        <v>3</v>
      </c>
      <c r="Z477" s="1189">
        <v>5.25</v>
      </c>
      <c r="AA477" s="1189">
        <v>0.21537899999999999</v>
      </c>
      <c r="AB477" s="1189">
        <v>2.5000000000000001E-2</v>
      </c>
      <c r="AC477" s="1189">
        <v>7.75</v>
      </c>
      <c r="AD477" s="1189">
        <v>0.25</v>
      </c>
      <c r="AE477" s="1189">
        <v>30</v>
      </c>
      <c r="AF477" s="1193">
        <v>6.40625</v>
      </c>
      <c r="AG477" s="1193">
        <v>5.859375</v>
      </c>
      <c r="AH477" s="1189">
        <f>(X477+(X477-(Z477-0.625)*Y477/12))/4</f>
        <v>3.0682024999999999</v>
      </c>
      <c r="AI477" s="1189">
        <f t="shared" si="213"/>
        <v>4.25</v>
      </c>
      <c r="AJ477" s="1189">
        <f t="shared" si="214"/>
        <v>27.153474252947632</v>
      </c>
      <c r="AK477" s="1189">
        <f t="shared" si="205"/>
        <v>26.02014911451019</v>
      </c>
      <c r="AL477" s="1189">
        <f>2*((AA477/2)-AB477)+Y477/8/12</f>
        <v>0.196629</v>
      </c>
      <c r="AM477" s="1189">
        <f t="shared" si="215"/>
        <v>21.162031959276362</v>
      </c>
      <c r="AN477" s="1189">
        <f>Y477*3/8/12</f>
        <v>9.375E-2</v>
      </c>
      <c r="AO477" s="1189">
        <f>X477-(((Z477-0.625-AD477)*Y477)/12)+2*AQ477</f>
        <v>5.7861589999999996</v>
      </c>
      <c r="AP477" s="1189">
        <f>X477-2*AQ477-Y477/8/12</f>
        <v>6.5179010000000002</v>
      </c>
      <c r="AQ477" s="1189">
        <f>AA477/2-AB477</f>
        <v>8.2689499999999999E-2</v>
      </c>
      <c r="AR477" s="1193">
        <f>SQRT(4/PI()*AJ477+(AC477-AN477)^2)</f>
        <v>9.653550707294233</v>
      </c>
      <c r="AS477" s="1194">
        <f t="shared" si="220"/>
        <v>4.25</v>
      </c>
    </row>
    <row r="478" spans="1:45" ht="11.1" customHeight="1">
      <c r="A478" s="1196" t="s">
        <v>10984</v>
      </c>
      <c r="B478" s="1196" t="s">
        <v>10936</v>
      </c>
      <c r="C478" s="1196" t="s">
        <v>10936</v>
      </c>
      <c r="D478" s="1196" t="s">
        <v>10936</v>
      </c>
      <c r="E478" s="1196" t="s">
        <v>10936</v>
      </c>
      <c r="F478" s="1196" t="s">
        <v>10936</v>
      </c>
      <c r="G478" s="1189">
        <v>9.25</v>
      </c>
      <c r="H478" s="1189">
        <v>3</v>
      </c>
      <c r="I478" s="1190">
        <f t="shared" si="208"/>
        <v>204.421875</v>
      </c>
      <c r="J478" s="1191">
        <f t="shared" si="217"/>
        <v>73099.074772111329</v>
      </c>
      <c r="K478" s="1191">
        <f t="shared" si="218"/>
        <v>116958.51963537814</v>
      </c>
      <c r="L478" s="1191">
        <f t="shared" si="219"/>
        <v>2516418.783487</v>
      </c>
      <c r="M478" s="1190">
        <f t="shared" si="209"/>
        <v>2.5343854752236958</v>
      </c>
      <c r="N478" s="1190">
        <f t="shared" si="210"/>
        <v>3.1237429122573364</v>
      </c>
      <c r="O478" s="1190">
        <f t="shared" si="211"/>
        <v>0.36719916682861747</v>
      </c>
      <c r="P478" s="1192">
        <f>(V478*AK478/12)*((AD478/2/PI())+((AH478*0.08)/COS(AE478*PI()/180))+(AS478*0.08))</f>
        <v>139077.67281784353</v>
      </c>
      <c r="Q478" s="1192">
        <f>(W478*AJ478/12)*((AD478/2/PI())+((AH478*0.08)/COS(AE478*PI()/180))+(AS478*0.08))</f>
        <v>90838.340611886248</v>
      </c>
      <c r="R478" s="1192">
        <f>V478*AM478*((AD478/PI())/2+AH478*0.08/COS(AE478*PI()/180)+AS478*0.08)/12</f>
        <v>116958.51963537814</v>
      </c>
      <c r="S478" s="1192">
        <f>W478*AM478*((AD478/PI())/2+AH478*0.08/COS(AE478*PI()/180)+AS478*0.08)/12</f>
        <v>73099.074772111329</v>
      </c>
      <c r="T478" s="1192">
        <f>V478*AK478</f>
        <v>2516418.783487</v>
      </c>
      <c r="U478" s="1192">
        <f t="shared" si="212"/>
        <v>4090578.5751064136</v>
      </c>
      <c r="V478" s="1189">
        <v>100000</v>
      </c>
      <c r="W478" s="1189">
        <v>62500</v>
      </c>
      <c r="X478" s="1189">
        <v>6.7145299999999999</v>
      </c>
      <c r="Y478" s="1189">
        <v>3</v>
      </c>
      <c r="Z478" s="1189">
        <v>5.25</v>
      </c>
      <c r="AA478" s="1189">
        <v>0.21537899999999999</v>
      </c>
      <c r="AB478" s="1189">
        <v>2.5000000000000001E-2</v>
      </c>
      <c r="AC478" s="1189">
        <v>7.75</v>
      </c>
      <c r="AD478" s="1189">
        <v>0.25</v>
      </c>
      <c r="AE478" s="1189">
        <v>30</v>
      </c>
      <c r="AF478" s="1193">
        <v>6.40625</v>
      </c>
      <c r="AG478" s="1193">
        <v>5.859375</v>
      </c>
      <c r="AH478" s="1189">
        <f>(X478+(X478-(Z478-0.625)*Y478/12))/4</f>
        <v>3.0682024999999999</v>
      </c>
      <c r="AI478" s="1189">
        <f t="shared" si="213"/>
        <v>4.25</v>
      </c>
      <c r="AJ478" s="1189">
        <f t="shared" si="214"/>
        <v>26.297512973307445</v>
      </c>
      <c r="AK478" s="1189">
        <f t="shared" si="205"/>
        <v>25.164187834869999</v>
      </c>
      <c r="AL478" s="1189">
        <f>2*((AA478/2)-AB478)+Y478/8/12</f>
        <v>0.196629</v>
      </c>
      <c r="AM478" s="1189">
        <f t="shared" si="215"/>
        <v>21.162031959276362</v>
      </c>
      <c r="AN478" s="1189">
        <f>Y478*3/8/12</f>
        <v>9.375E-2</v>
      </c>
      <c r="AO478" s="1189">
        <f>X478-(((Z478-0.625-AD478)*Y478)/12)+2*AQ478</f>
        <v>5.7861589999999996</v>
      </c>
      <c r="AP478" s="1189">
        <f>X478-2*AQ478-Y478/8/12</f>
        <v>6.5179010000000002</v>
      </c>
      <c r="AQ478" s="1189">
        <f>AA478/2-AB478</f>
        <v>8.2689499999999999E-2</v>
      </c>
      <c r="AR478" s="1193">
        <f>SQRT(4/PI()*AJ478+(AC478-AN478)^2)</f>
        <v>9.5969368815419962</v>
      </c>
      <c r="AS478" s="1194">
        <f t="shared" si="220"/>
        <v>4.25</v>
      </c>
    </row>
    <row r="479" spans="1:45" ht="11.1" customHeight="1">
      <c r="A479" s="1196" t="s">
        <v>10984</v>
      </c>
      <c r="B479" s="1196" t="s">
        <v>10936</v>
      </c>
      <c r="C479" s="1196" t="s">
        <v>10936</v>
      </c>
      <c r="D479" s="1196" t="s">
        <v>10936</v>
      </c>
      <c r="E479" s="1196" t="s">
        <v>10936</v>
      </c>
      <c r="F479" s="1196" t="s">
        <v>10936</v>
      </c>
      <c r="G479" s="1189">
        <v>9.25</v>
      </c>
      <c r="H479" s="1189">
        <v>3.25</v>
      </c>
      <c r="I479" s="1190">
        <f t="shared" si="208"/>
        <v>200.25</v>
      </c>
      <c r="J479" s="1191">
        <f t="shared" si="217"/>
        <v>73099.074772111329</v>
      </c>
      <c r="K479" s="1191">
        <f t="shared" si="218"/>
        <v>116958.51963537814</v>
      </c>
      <c r="L479" s="1191">
        <f t="shared" si="219"/>
        <v>2393700.3204561491</v>
      </c>
      <c r="M479" s="1190">
        <f t="shared" si="209"/>
        <v>2.5801362117597559</v>
      </c>
      <c r="N479" s="1190">
        <f t="shared" si="210"/>
        <v>3.0599930569051459</v>
      </c>
      <c r="O479" s="1190">
        <f t="shared" si="211"/>
        <v>0.43094902218080805</v>
      </c>
      <c r="P479" s="1192">
        <f t="shared" si="206"/>
        <v>132295.25712371847</v>
      </c>
      <c r="Q479" s="1192">
        <f t="shared" si="221"/>
        <v>86599.330803058067</v>
      </c>
      <c r="R479" s="1192">
        <f t="shared" si="222"/>
        <v>116958.51963537814</v>
      </c>
      <c r="S479" s="1192">
        <f t="shared" si="223"/>
        <v>73099.074772111329</v>
      </c>
      <c r="T479" s="1192">
        <f t="shared" si="207"/>
        <v>2393700.3204561491</v>
      </c>
      <c r="U479" s="1192">
        <f t="shared" si="212"/>
        <v>4090578.5751064136</v>
      </c>
      <c r="V479" s="1189">
        <v>100000</v>
      </c>
      <c r="W479" s="1189">
        <v>62500</v>
      </c>
      <c r="X479" s="1189">
        <v>6.7145299999999999</v>
      </c>
      <c r="Y479" s="1189">
        <v>3</v>
      </c>
      <c r="Z479" s="1189">
        <v>5.25</v>
      </c>
      <c r="AA479" s="1189">
        <v>0.21537899999999999</v>
      </c>
      <c r="AB479" s="1189">
        <v>2.5000000000000001E-2</v>
      </c>
      <c r="AC479" s="1189">
        <v>7.75</v>
      </c>
      <c r="AD479" s="1189">
        <v>0.25</v>
      </c>
      <c r="AE479" s="1189">
        <v>30</v>
      </c>
      <c r="AF479" s="1193">
        <v>6.40625</v>
      </c>
      <c r="AG479" s="1193">
        <v>5.859375</v>
      </c>
      <c r="AH479" s="1189">
        <f t="shared" si="224"/>
        <v>3.0682024999999999</v>
      </c>
      <c r="AI479" s="1189">
        <f t="shared" si="213"/>
        <v>4.25</v>
      </c>
      <c r="AJ479" s="1189">
        <f t="shared" si="214"/>
        <v>25.070328342998931</v>
      </c>
      <c r="AK479" s="1189">
        <f t="shared" si="205"/>
        <v>23.937003204561488</v>
      </c>
      <c r="AL479" s="1189">
        <f t="shared" si="225"/>
        <v>0.196629</v>
      </c>
      <c r="AM479" s="1189">
        <f t="shared" si="215"/>
        <v>21.162031959276362</v>
      </c>
      <c r="AN479" s="1189">
        <f t="shared" si="226"/>
        <v>9.375E-2</v>
      </c>
      <c r="AO479" s="1189">
        <f t="shared" si="216"/>
        <v>5.7861589999999996</v>
      </c>
      <c r="AP479" s="1189">
        <f t="shared" si="227"/>
        <v>6.5179010000000002</v>
      </c>
      <c r="AQ479" s="1189">
        <f t="shared" si="228"/>
        <v>8.2689499999999999E-2</v>
      </c>
      <c r="AR479" s="1193">
        <f t="shared" si="229"/>
        <v>9.5151824737259236</v>
      </c>
      <c r="AS479" s="1194">
        <f t="shared" si="220"/>
        <v>4.25</v>
      </c>
    </row>
    <row r="480" spans="1:45" ht="11.1" customHeight="1">
      <c r="A480" s="1196" t="s">
        <v>10984</v>
      </c>
      <c r="B480" s="1196" t="s">
        <v>10936</v>
      </c>
      <c r="C480" s="1196" t="s">
        <v>10936</v>
      </c>
      <c r="D480" s="1196" t="s">
        <v>10936</v>
      </c>
      <c r="E480" s="1196" t="s">
        <v>10936</v>
      </c>
      <c r="F480" s="1196" t="s">
        <v>10936</v>
      </c>
      <c r="G480" s="1189">
        <v>9.25</v>
      </c>
      <c r="H480" s="1189">
        <v>3.5</v>
      </c>
      <c r="I480" s="1190">
        <f t="shared" si="208"/>
        <v>195.74437499999999</v>
      </c>
      <c r="J480" s="1191">
        <f t="shared" si="217"/>
        <v>73099.074772111329</v>
      </c>
      <c r="K480" s="1191">
        <f t="shared" si="218"/>
        <v>116958.51963537814</v>
      </c>
      <c r="L480" s="1191">
        <f t="shared" si="219"/>
        <v>2261164.3803828293</v>
      </c>
      <c r="M480" s="1190">
        <f t="shared" si="209"/>
        <v>2.6401606430980231</v>
      </c>
      <c r="N480" s="1190">
        <f t="shared" si="210"/>
        <v>2.9911432131247802</v>
      </c>
      <c r="O480" s="1190">
        <f t="shared" si="211"/>
        <v>0.49979886596117379</v>
      </c>
      <c r="P480" s="1192">
        <f t="shared" si="206"/>
        <v>124970.24817406337</v>
      </c>
      <c r="Q480" s="1192">
        <f t="shared" si="221"/>
        <v>82021.200209523624</v>
      </c>
      <c r="R480" s="1192">
        <f t="shared" si="222"/>
        <v>116958.51963537814</v>
      </c>
      <c r="S480" s="1192">
        <f t="shared" si="223"/>
        <v>73099.074772111329</v>
      </c>
      <c r="T480" s="1192">
        <f t="shared" si="207"/>
        <v>2261164.3803828293</v>
      </c>
      <c r="U480" s="1192">
        <f t="shared" si="212"/>
        <v>4090578.5751064136</v>
      </c>
      <c r="V480" s="1189">
        <v>100000</v>
      </c>
      <c r="W480" s="1189">
        <v>62500</v>
      </c>
      <c r="X480" s="1189">
        <v>6.7145299999999999</v>
      </c>
      <c r="Y480" s="1189">
        <v>3</v>
      </c>
      <c r="Z480" s="1189">
        <v>5.25</v>
      </c>
      <c r="AA480" s="1189">
        <v>0.21537899999999999</v>
      </c>
      <c r="AB480" s="1189">
        <v>2.5000000000000001E-2</v>
      </c>
      <c r="AC480" s="1189">
        <v>7.75</v>
      </c>
      <c r="AD480" s="1189">
        <v>0.25</v>
      </c>
      <c r="AE480" s="1189">
        <v>30</v>
      </c>
      <c r="AF480" s="1193">
        <v>6.40625</v>
      </c>
      <c r="AG480" s="1193">
        <v>5.859375</v>
      </c>
      <c r="AH480" s="1189">
        <f t="shared" si="224"/>
        <v>3.0682024999999999</v>
      </c>
      <c r="AI480" s="1189">
        <f t="shared" si="213"/>
        <v>4.25</v>
      </c>
      <c r="AJ480" s="1189">
        <f t="shared" si="214"/>
        <v>23.744968942265736</v>
      </c>
      <c r="AK480" s="1189">
        <f t="shared" si="205"/>
        <v>22.611643803828294</v>
      </c>
      <c r="AL480" s="1189">
        <f t="shared" si="225"/>
        <v>0.196629</v>
      </c>
      <c r="AM480" s="1189">
        <f t="shared" si="215"/>
        <v>21.162031959276362</v>
      </c>
      <c r="AN480" s="1189">
        <f t="shared" si="226"/>
        <v>9.375E-2</v>
      </c>
      <c r="AO480" s="1189">
        <f t="shared" si="216"/>
        <v>5.7861589999999996</v>
      </c>
      <c r="AP480" s="1189">
        <f t="shared" si="227"/>
        <v>6.5179010000000002</v>
      </c>
      <c r="AQ480" s="1189">
        <f t="shared" si="228"/>
        <v>8.2689499999999999E-2</v>
      </c>
      <c r="AR480" s="1193">
        <f t="shared" si="229"/>
        <v>9.4260913165691846</v>
      </c>
      <c r="AS480" s="1194">
        <f t="shared" si="220"/>
        <v>4.25</v>
      </c>
    </row>
    <row r="481" spans="1:45" ht="11.1" customHeight="1">
      <c r="A481" s="1196" t="s">
        <v>10984</v>
      </c>
      <c r="B481" s="1196" t="s">
        <v>10936</v>
      </c>
      <c r="C481" s="1196" t="s">
        <v>10936</v>
      </c>
      <c r="D481" s="1196" t="s">
        <v>10936</v>
      </c>
      <c r="E481" s="1196" t="s">
        <v>10936</v>
      </c>
      <c r="F481" s="1196" t="s">
        <v>10936</v>
      </c>
      <c r="G481" s="1189">
        <v>9.25</v>
      </c>
      <c r="H481" s="1189">
        <v>3.75</v>
      </c>
      <c r="I481" s="1190">
        <f t="shared" si="208"/>
        <v>190.905</v>
      </c>
      <c r="J481" s="1191">
        <f t="shared" si="217"/>
        <v>73099.074772111329</v>
      </c>
      <c r="K481" s="1191">
        <f t="shared" si="218"/>
        <v>116958.51963537814</v>
      </c>
      <c r="L481" s="1191">
        <f t="shared" si="219"/>
        <v>2118810.9632670418</v>
      </c>
      <c r="M481" s="1190">
        <f t="shared" si="209"/>
        <v>2.7185108144084356</v>
      </c>
      <c r="N481" s="1190">
        <f t="shared" si="210"/>
        <v>2.9171933809162391</v>
      </c>
      <c r="O481" s="1190">
        <f t="shared" si="211"/>
        <v>0.57374869816971485</v>
      </c>
      <c r="P481" s="1192">
        <f t="shared" si="206"/>
        <v>117102.64596887828</v>
      </c>
      <c r="Q481" s="1192">
        <f t="shared" si="221"/>
        <v>77103.948831282964</v>
      </c>
      <c r="R481" s="1192">
        <f t="shared" si="222"/>
        <v>116958.51963537814</v>
      </c>
      <c r="S481" s="1192">
        <f t="shared" si="223"/>
        <v>73099.074772111329</v>
      </c>
      <c r="T481" s="1192">
        <f t="shared" si="207"/>
        <v>2118810.9632670418</v>
      </c>
      <c r="U481" s="1192">
        <f t="shared" si="212"/>
        <v>4090578.5751064136</v>
      </c>
      <c r="V481" s="1189">
        <v>100000</v>
      </c>
      <c r="W481" s="1189">
        <v>62500</v>
      </c>
      <c r="X481" s="1189">
        <v>6.7145299999999999</v>
      </c>
      <c r="Y481" s="1189">
        <v>3</v>
      </c>
      <c r="Z481" s="1189">
        <v>5.25</v>
      </c>
      <c r="AA481" s="1189">
        <v>0.21537899999999999</v>
      </c>
      <c r="AB481" s="1189">
        <v>2.5000000000000001E-2</v>
      </c>
      <c r="AC481" s="1189">
        <v>7.75</v>
      </c>
      <c r="AD481" s="1189">
        <v>0.25</v>
      </c>
      <c r="AE481" s="1189">
        <v>30</v>
      </c>
      <c r="AF481" s="1193">
        <v>6.40625</v>
      </c>
      <c r="AG481" s="1193">
        <v>5.859375</v>
      </c>
      <c r="AH481" s="1189">
        <f t="shared" si="224"/>
        <v>3.0682024999999999</v>
      </c>
      <c r="AI481" s="1189">
        <f t="shared" si="213"/>
        <v>4.25</v>
      </c>
      <c r="AJ481" s="1189">
        <f t="shared" si="214"/>
        <v>22.321434771107864</v>
      </c>
      <c r="AK481" s="1189">
        <f t="shared" si="205"/>
        <v>21.188109632670418</v>
      </c>
      <c r="AL481" s="1189">
        <f t="shared" si="225"/>
        <v>0.196629</v>
      </c>
      <c r="AM481" s="1189">
        <f t="shared" si="215"/>
        <v>21.162031959276362</v>
      </c>
      <c r="AN481" s="1189">
        <f t="shared" si="226"/>
        <v>9.375E-2</v>
      </c>
      <c r="AO481" s="1189">
        <f t="shared" si="216"/>
        <v>5.7861589999999996</v>
      </c>
      <c r="AP481" s="1189">
        <f t="shared" si="227"/>
        <v>6.5179010000000002</v>
      </c>
      <c r="AQ481" s="1189">
        <f t="shared" si="228"/>
        <v>8.2689499999999999E-2</v>
      </c>
      <c r="AR481" s="1193">
        <f t="shared" si="229"/>
        <v>9.3294532266527295</v>
      </c>
      <c r="AS481" s="1194">
        <f t="shared" si="220"/>
        <v>4.25</v>
      </c>
    </row>
    <row r="482" spans="1:45" ht="11.1" customHeight="1">
      <c r="A482" s="1196" t="s">
        <v>10984</v>
      </c>
      <c r="B482" s="1196" t="s">
        <v>10936</v>
      </c>
      <c r="C482" s="1196" t="s">
        <v>10936</v>
      </c>
      <c r="D482" s="1196" t="s">
        <v>10936</v>
      </c>
      <c r="E482" s="1196" t="s">
        <v>10936</v>
      </c>
      <c r="F482" s="1196" t="s">
        <v>10936</v>
      </c>
      <c r="G482" s="1189">
        <v>9.5</v>
      </c>
      <c r="H482" s="1189">
        <v>2.8125</v>
      </c>
      <c r="I482" s="1190">
        <f t="shared" si="208"/>
        <v>219.8473828125</v>
      </c>
      <c r="J482" s="1191">
        <f>MIN(S482,Q482)</f>
        <v>86463.072580111519</v>
      </c>
      <c r="K482" s="1191">
        <f>MIN(P482,R482)</f>
        <v>138340.91612817845</v>
      </c>
      <c r="L482" s="1191">
        <f>MIN(T482,U482)</f>
        <v>2602014.9114510189</v>
      </c>
      <c r="M482" s="1190">
        <f t="shared" si="209"/>
        <v>2.7661275152171734</v>
      </c>
      <c r="N482" s="1190">
        <f t="shared" si="210"/>
        <v>3.3594580024220608</v>
      </c>
      <c r="O482" s="1190">
        <f t="shared" si="211"/>
        <v>0.32273364272046462</v>
      </c>
      <c r="P482" s="1192">
        <f>(V482*AK482/12)*((AD482/2/PI())+((AH482*0.08)/COS(AE482*PI()/180))+(AS482*0.08))</f>
        <v>144892.58064426703</v>
      </c>
      <c r="Q482" s="1192">
        <f>(W482*AJ482/12)*((AD482/2/PI())+((AH482*0.08)/COS(AE482*PI()/180))+(AS482*0.08))</f>
        <v>94502.171678881074</v>
      </c>
      <c r="R482" s="1192">
        <f>V482*AM482*((AD482/PI())/2+AH482*0.08/COS(AE482*PI()/180)+AS482*0.08)/12</f>
        <v>138340.91612817845</v>
      </c>
      <c r="S482" s="1192">
        <f>W482*AM482*((AD482/PI())/2+AH482*0.08/COS(AE482*PI()/180)+AS482*0.08)/12</f>
        <v>86463.072580111519</v>
      </c>
      <c r="T482" s="1192">
        <f>V482*AK482</f>
        <v>2602014.9114510189</v>
      </c>
      <c r="U482" s="1192">
        <f t="shared" si="212"/>
        <v>4458733.9641989665</v>
      </c>
      <c r="V482" s="1189">
        <v>100000</v>
      </c>
      <c r="W482" s="1189">
        <v>62500</v>
      </c>
      <c r="X482" s="1189">
        <v>6.7145299999999999</v>
      </c>
      <c r="Y482" s="1189">
        <v>3</v>
      </c>
      <c r="Z482" s="1189">
        <v>5.25</v>
      </c>
      <c r="AA482" s="1189">
        <v>0.21537899999999999</v>
      </c>
      <c r="AB482" s="1189">
        <v>2.5000000000000001E-2</v>
      </c>
      <c r="AC482" s="1189">
        <v>7.75</v>
      </c>
      <c r="AD482" s="1189">
        <v>0.25</v>
      </c>
      <c r="AE482" s="1189">
        <v>30</v>
      </c>
      <c r="AF482" s="1193">
        <v>6.40625</v>
      </c>
      <c r="AG482" s="1193">
        <v>5.859375</v>
      </c>
      <c r="AH482" s="1189">
        <f>(X482+(X482-(Z482-0.625)*Y482/12))/4</f>
        <v>3.0682024999999999</v>
      </c>
      <c r="AI482" s="1189">
        <f t="shared" si="213"/>
        <v>4.3125</v>
      </c>
      <c r="AJ482" s="1189">
        <f t="shared" si="214"/>
        <v>27.153474252947632</v>
      </c>
      <c r="AK482" s="1189">
        <f t="shared" si="205"/>
        <v>26.02014911451019</v>
      </c>
      <c r="AL482" s="1189">
        <f>2*((AA482/2)-AB482)+Y482/8/12</f>
        <v>0.196629</v>
      </c>
      <c r="AM482" s="1189">
        <f t="shared" si="215"/>
        <v>24.843585850201901</v>
      </c>
      <c r="AN482" s="1189">
        <f>Y482*3/8/12</f>
        <v>9.375E-2</v>
      </c>
      <c r="AO482" s="1189">
        <f>X482-(((Z482-0.625-AD482)*Y482)/12)+2*AQ482</f>
        <v>5.7861589999999996</v>
      </c>
      <c r="AP482" s="1189">
        <f>X482-2*AQ482-Y482/8/12</f>
        <v>6.5179010000000002</v>
      </c>
      <c r="AQ482" s="1189">
        <f>AA482/2-AB482</f>
        <v>8.2689499999999999E-2</v>
      </c>
      <c r="AR482" s="1193">
        <f>SQRT(4/PI()*AJ482+(AC482-AN482)^2)</f>
        <v>9.653550707294233</v>
      </c>
      <c r="AS482" s="1194">
        <f t="shared" si="220"/>
        <v>4.3125</v>
      </c>
    </row>
    <row r="483" spans="1:45" ht="11.1" customHeight="1">
      <c r="A483" s="1196" t="s">
        <v>10984</v>
      </c>
      <c r="B483" s="1196" t="s">
        <v>10936</v>
      </c>
      <c r="C483" s="1196" t="s">
        <v>10936</v>
      </c>
      <c r="D483" s="1196" t="s">
        <v>10936</v>
      </c>
      <c r="E483" s="1196" t="s">
        <v>10936</v>
      </c>
      <c r="F483" s="1196" t="s">
        <v>10936</v>
      </c>
      <c r="G483" s="1189">
        <v>9.5</v>
      </c>
      <c r="H483" s="1189">
        <v>3</v>
      </c>
      <c r="I483" s="1190">
        <f t="shared" si="208"/>
        <v>216.9375</v>
      </c>
      <c r="J483" s="1191">
        <f t="shared" si="217"/>
        <v>86463.072580111519</v>
      </c>
      <c r="K483" s="1191">
        <f t="shared" si="218"/>
        <v>138340.91612817845</v>
      </c>
      <c r="L483" s="1191">
        <f t="shared" si="219"/>
        <v>2516418.783487</v>
      </c>
      <c r="M483" s="1190">
        <f t="shared" si="209"/>
        <v>2.7957004979924429</v>
      </c>
      <c r="N483" s="1190">
        <f t="shared" si="210"/>
        <v>3.3149924783139078</v>
      </c>
      <c r="O483" s="1190">
        <f t="shared" si="211"/>
        <v>0.36719916682861747</v>
      </c>
      <c r="P483" s="1192">
        <f t="shared" si="206"/>
        <v>140126.18064429643</v>
      </c>
      <c r="Q483" s="1192">
        <f t="shared" si="221"/>
        <v>91523.171678899467</v>
      </c>
      <c r="R483" s="1192">
        <f t="shared" si="222"/>
        <v>138340.91612817845</v>
      </c>
      <c r="S483" s="1192">
        <f t="shared" si="223"/>
        <v>86463.072580111519</v>
      </c>
      <c r="T483" s="1192">
        <f t="shared" si="207"/>
        <v>2516418.783487</v>
      </c>
      <c r="U483" s="1192">
        <f t="shared" si="212"/>
        <v>4458733.9641989665</v>
      </c>
      <c r="V483" s="1189">
        <v>100000</v>
      </c>
      <c r="W483" s="1189">
        <v>62500</v>
      </c>
      <c r="X483" s="1189">
        <v>6.7145299999999999</v>
      </c>
      <c r="Y483" s="1189">
        <v>3</v>
      </c>
      <c r="Z483" s="1189">
        <v>5.25</v>
      </c>
      <c r="AA483" s="1189">
        <v>0.21537899999999999</v>
      </c>
      <c r="AB483" s="1189">
        <v>2.5000000000000001E-2</v>
      </c>
      <c r="AC483" s="1189">
        <v>7.75</v>
      </c>
      <c r="AD483" s="1189">
        <v>0.25</v>
      </c>
      <c r="AE483" s="1189">
        <v>30</v>
      </c>
      <c r="AF483" s="1193">
        <v>6.40625</v>
      </c>
      <c r="AG483" s="1193">
        <v>5.859375</v>
      </c>
      <c r="AH483" s="1189">
        <f t="shared" si="224"/>
        <v>3.0682024999999999</v>
      </c>
      <c r="AI483" s="1189">
        <f t="shared" si="213"/>
        <v>4.3125</v>
      </c>
      <c r="AJ483" s="1189">
        <f t="shared" si="214"/>
        <v>26.297512973307445</v>
      </c>
      <c r="AK483" s="1189">
        <f t="shared" si="205"/>
        <v>25.164187834869999</v>
      </c>
      <c r="AL483" s="1189">
        <f t="shared" si="225"/>
        <v>0.196629</v>
      </c>
      <c r="AM483" s="1189">
        <f t="shared" si="215"/>
        <v>24.843585850201901</v>
      </c>
      <c r="AN483" s="1189">
        <f t="shared" si="226"/>
        <v>9.375E-2</v>
      </c>
      <c r="AO483" s="1189">
        <f t="shared" si="216"/>
        <v>5.7861589999999996</v>
      </c>
      <c r="AP483" s="1189">
        <f t="shared" si="227"/>
        <v>6.5179010000000002</v>
      </c>
      <c r="AQ483" s="1189">
        <f t="shared" si="228"/>
        <v>8.2689499999999999E-2</v>
      </c>
      <c r="AR483" s="1193">
        <f t="shared" si="229"/>
        <v>9.5969368815419962</v>
      </c>
      <c r="AS483" s="1194">
        <f t="shared" si="220"/>
        <v>4.3125</v>
      </c>
    </row>
    <row r="484" spans="1:45" ht="11.1" customHeight="1">
      <c r="A484" s="1196" t="s">
        <v>10984</v>
      </c>
      <c r="B484" s="1196" t="s">
        <v>10936</v>
      </c>
      <c r="C484" s="1196" t="s">
        <v>10936</v>
      </c>
      <c r="D484" s="1196" t="s">
        <v>10936</v>
      </c>
      <c r="E484" s="1196" t="s">
        <v>10936</v>
      </c>
      <c r="F484" s="1196" t="s">
        <v>10936</v>
      </c>
      <c r="G484" s="1189">
        <v>9.5</v>
      </c>
      <c r="H484" s="1189">
        <v>3.25</v>
      </c>
      <c r="I484" s="1190">
        <f t="shared" si="208"/>
        <v>212.765625</v>
      </c>
      <c r="J484" s="1191">
        <f t="shared" si="217"/>
        <v>86463.072580111519</v>
      </c>
      <c r="K484" s="1191">
        <f t="shared" si="218"/>
        <v>133292.63225724187</v>
      </c>
      <c r="L484" s="1191">
        <f t="shared" si="219"/>
        <v>2393700.3204561491</v>
      </c>
      <c r="M484" s="1190">
        <f t="shared" si="209"/>
        <v>2.8461684943441403</v>
      </c>
      <c r="N484" s="1190">
        <f t="shared" si="210"/>
        <v>3.2512426229617177</v>
      </c>
      <c r="O484" s="1190">
        <f t="shared" si="211"/>
        <v>0.43094902218080805</v>
      </c>
      <c r="P484" s="1192">
        <f t="shared" si="206"/>
        <v>133292.63225724187</v>
      </c>
      <c r="Q484" s="1192">
        <f t="shared" si="221"/>
        <v>87252.203936990321</v>
      </c>
      <c r="R484" s="1192">
        <f t="shared" si="222"/>
        <v>138340.91612817845</v>
      </c>
      <c r="S484" s="1192">
        <f t="shared" si="223"/>
        <v>86463.072580111519</v>
      </c>
      <c r="T484" s="1192">
        <f t="shared" si="207"/>
        <v>2393700.3204561491</v>
      </c>
      <c r="U484" s="1192">
        <f t="shared" si="212"/>
        <v>4458733.9641989665</v>
      </c>
      <c r="V484" s="1189">
        <v>100000</v>
      </c>
      <c r="W484" s="1189">
        <v>62500</v>
      </c>
      <c r="X484" s="1189">
        <v>6.7145299999999999</v>
      </c>
      <c r="Y484" s="1189">
        <v>3</v>
      </c>
      <c r="Z484" s="1189">
        <v>5.25</v>
      </c>
      <c r="AA484" s="1189">
        <v>0.21537899999999999</v>
      </c>
      <c r="AB484" s="1189">
        <v>2.5000000000000001E-2</v>
      </c>
      <c r="AC484" s="1189">
        <v>7.75</v>
      </c>
      <c r="AD484" s="1189">
        <v>0.25</v>
      </c>
      <c r="AE484" s="1189">
        <v>30</v>
      </c>
      <c r="AF484" s="1193">
        <v>6.40625</v>
      </c>
      <c r="AG484" s="1193">
        <v>5.859375</v>
      </c>
      <c r="AH484" s="1189">
        <f t="shared" si="224"/>
        <v>3.0682024999999999</v>
      </c>
      <c r="AI484" s="1189">
        <f t="shared" si="213"/>
        <v>4.3125</v>
      </c>
      <c r="AJ484" s="1189">
        <f t="shared" si="214"/>
        <v>25.070328342998931</v>
      </c>
      <c r="AK484" s="1189">
        <f t="shared" si="205"/>
        <v>23.937003204561488</v>
      </c>
      <c r="AL484" s="1189">
        <f t="shared" si="225"/>
        <v>0.196629</v>
      </c>
      <c r="AM484" s="1189">
        <f t="shared" si="215"/>
        <v>24.843585850201901</v>
      </c>
      <c r="AN484" s="1189">
        <f t="shared" si="226"/>
        <v>9.375E-2</v>
      </c>
      <c r="AO484" s="1189">
        <f t="shared" si="216"/>
        <v>5.7861589999999996</v>
      </c>
      <c r="AP484" s="1189">
        <f t="shared" si="227"/>
        <v>6.5179010000000002</v>
      </c>
      <c r="AQ484" s="1189">
        <f t="shared" si="228"/>
        <v>8.2689499999999999E-2</v>
      </c>
      <c r="AR484" s="1193">
        <f t="shared" si="229"/>
        <v>9.5151824737259236</v>
      </c>
      <c r="AS484" s="1194">
        <f t="shared" si="220"/>
        <v>4.3125</v>
      </c>
    </row>
    <row r="485" spans="1:45" ht="11.1" customHeight="1">
      <c r="A485" s="1196" t="s">
        <v>10984</v>
      </c>
      <c r="B485" s="1196" t="s">
        <v>10936</v>
      </c>
      <c r="C485" s="1196" t="s">
        <v>10936</v>
      </c>
      <c r="D485" s="1196" t="s">
        <v>10936</v>
      </c>
      <c r="E485" s="1196" t="s">
        <v>10936</v>
      </c>
      <c r="F485" s="1196" t="s">
        <v>10936</v>
      </c>
      <c r="G485" s="1189">
        <v>9.5</v>
      </c>
      <c r="H485" s="1189">
        <v>3.5</v>
      </c>
      <c r="I485" s="1190">
        <f t="shared" si="208"/>
        <v>208.26</v>
      </c>
      <c r="J485" s="1191">
        <f t="shared" si="217"/>
        <v>82456.750505662989</v>
      </c>
      <c r="K485" s="1191">
        <f t="shared" si="218"/>
        <v>125633.86719526496</v>
      </c>
      <c r="L485" s="1191">
        <f t="shared" si="219"/>
        <v>2261164.3803828293</v>
      </c>
      <c r="M485" s="1190">
        <f t="shared" si="209"/>
        <v>2.9123819153981318</v>
      </c>
      <c r="N485" s="1190">
        <f t="shared" si="210"/>
        <v>3.1823927791813515</v>
      </c>
      <c r="O485" s="1190">
        <f t="shared" si="211"/>
        <v>0.49979886596117379</v>
      </c>
      <c r="P485" s="1192">
        <f t="shared" si="206"/>
        <v>125633.86719526496</v>
      </c>
      <c r="Q485" s="1192">
        <f t="shared" si="221"/>
        <v>82456.750505662989</v>
      </c>
      <c r="R485" s="1192">
        <f t="shared" si="222"/>
        <v>138034.89000786361</v>
      </c>
      <c r="S485" s="1192">
        <f t="shared" si="223"/>
        <v>86271.806254914758</v>
      </c>
      <c r="T485" s="1192">
        <f t="shared" si="207"/>
        <v>2261164.3803828293</v>
      </c>
      <c r="U485" s="1192">
        <f t="shared" si="212"/>
        <v>4458733.9641989665</v>
      </c>
      <c r="V485" s="1189">
        <v>100000</v>
      </c>
      <c r="W485" s="1189">
        <v>62500</v>
      </c>
      <c r="X485" s="1189">
        <v>6.7145299999999999</v>
      </c>
      <c r="Y485" s="1189">
        <v>3</v>
      </c>
      <c r="Z485" s="1189">
        <v>5.25</v>
      </c>
      <c r="AA485" s="1189">
        <v>0.21537899999999999</v>
      </c>
      <c r="AB485" s="1189">
        <v>2.5000000000000001E-2</v>
      </c>
      <c r="AC485" s="1189">
        <v>7.75</v>
      </c>
      <c r="AD485" s="1189">
        <v>0.25</v>
      </c>
      <c r="AE485" s="1189">
        <v>30</v>
      </c>
      <c r="AF485" s="1193">
        <v>6.40625</v>
      </c>
      <c r="AG485" s="1193">
        <v>5.859375</v>
      </c>
      <c r="AH485" s="1189">
        <f t="shared" si="224"/>
        <v>3.0682024999999999</v>
      </c>
      <c r="AI485" s="1189">
        <f t="shared" si="213"/>
        <v>4.3125</v>
      </c>
      <c r="AJ485" s="1189">
        <f t="shared" si="214"/>
        <v>23.744968942265736</v>
      </c>
      <c r="AK485" s="1189">
        <f t="shared" si="205"/>
        <v>22.611643803828294</v>
      </c>
      <c r="AL485" s="1189">
        <f t="shared" si="225"/>
        <v>0.196629</v>
      </c>
      <c r="AM485" s="1189">
        <f t="shared" si="215"/>
        <v>24.843585850201901</v>
      </c>
      <c r="AN485" s="1189">
        <f t="shared" si="226"/>
        <v>9.375E-2</v>
      </c>
      <c r="AO485" s="1189">
        <f t="shared" si="216"/>
        <v>5.7861589999999996</v>
      </c>
      <c r="AP485" s="1189">
        <f t="shared" si="227"/>
        <v>6.5179010000000002</v>
      </c>
      <c r="AQ485" s="1189">
        <f t="shared" si="228"/>
        <v>8.2689499999999999E-2</v>
      </c>
      <c r="AR485" s="1193">
        <f t="shared" si="229"/>
        <v>9.4260913165691846</v>
      </c>
      <c r="AS485" s="1194">
        <f t="shared" si="220"/>
        <v>4.2940228291422962</v>
      </c>
    </row>
    <row r="486" spans="1:45" ht="11.1" customHeight="1">
      <c r="A486" s="1196" t="s">
        <v>10984</v>
      </c>
      <c r="B486" s="1196" t="s">
        <v>10936</v>
      </c>
      <c r="C486" s="1196" t="s">
        <v>10936</v>
      </c>
      <c r="D486" s="1196" t="s">
        <v>10936</v>
      </c>
      <c r="E486" s="1196" t="s">
        <v>10936</v>
      </c>
      <c r="F486" s="1196" t="s">
        <v>10936</v>
      </c>
      <c r="G486" s="1189">
        <v>9.5</v>
      </c>
      <c r="H486" s="1189">
        <v>3.75</v>
      </c>
      <c r="I486" s="1190">
        <f t="shared" si="208"/>
        <v>203.420625</v>
      </c>
      <c r="J486" s="1191">
        <f t="shared" si="217"/>
        <v>77288.689457958273</v>
      </c>
      <c r="K486" s="1191">
        <f t="shared" si="218"/>
        <v>117383.22324837619</v>
      </c>
      <c r="L486" s="1191">
        <f t="shared" si="219"/>
        <v>2118810.9632670418</v>
      </c>
      <c r="M486" s="1190">
        <f t="shared" si="209"/>
        <v>2.9988106039665032</v>
      </c>
      <c r="N486" s="1190">
        <f t="shared" si="210"/>
        <v>3.1084429469728105</v>
      </c>
      <c r="O486" s="1190">
        <f t="shared" si="211"/>
        <v>0.57374869816971485</v>
      </c>
      <c r="P486" s="1192">
        <f t="shared" si="206"/>
        <v>117383.22324837619</v>
      </c>
      <c r="Q486" s="1192">
        <f t="shared" si="221"/>
        <v>77288.689457958273</v>
      </c>
      <c r="R486" s="1192">
        <f t="shared" si="222"/>
        <v>137634.75056065715</v>
      </c>
      <c r="S486" s="1192">
        <f t="shared" si="223"/>
        <v>86021.719100410715</v>
      </c>
      <c r="T486" s="1192">
        <f t="shared" si="207"/>
        <v>2118810.9632670418</v>
      </c>
      <c r="U486" s="1192">
        <f t="shared" si="212"/>
        <v>4458733.9641989665</v>
      </c>
      <c r="V486" s="1189">
        <v>100000</v>
      </c>
      <c r="W486" s="1189">
        <v>62500</v>
      </c>
      <c r="X486" s="1189">
        <v>6.7145299999999999</v>
      </c>
      <c r="Y486" s="1189">
        <v>3</v>
      </c>
      <c r="Z486" s="1189">
        <v>5.25</v>
      </c>
      <c r="AA486" s="1189">
        <v>0.21537899999999999</v>
      </c>
      <c r="AB486" s="1189">
        <v>2.5000000000000001E-2</v>
      </c>
      <c r="AC486" s="1189">
        <v>7.75</v>
      </c>
      <c r="AD486" s="1189">
        <v>0.25</v>
      </c>
      <c r="AE486" s="1189">
        <v>30</v>
      </c>
      <c r="AF486" s="1193">
        <v>6.40625</v>
      </c>
      <c r="AG486" s="1193">
        <v>5.859375</v>
      </c>
      <c r="AH486" s="1189">
        <f t="shared" si="224"/>
        <v>3.0682024999999999</v>
      </c>
      <c r="AI486" s="1189">
        <f t="shared" si="213"/>
        <v>4.3125</v>
      </c>
      <c r="AJ486" s="1189">
        <f t="shared" si="214"/>
        <v>22.321434771107864</v>
      </c>
      <c r="AK486" s="1189">
        <f t="shared" si="205"/>
        <v>21.188109632670418</v>
      </c>
      <c r="AL486" s="1189">
        <f t="shared" si="225"/>
        <v>0.196629</v>
      </c>
      <c r="AM486" s="1189">
        <f t="shared" si="215"/>
        <v>24.843585850201901</v>
      </c>
      <c r="AN486" s="1189">
        <f t="shared" si="226"/>
        <v>9.375E-2</v>
      </c>
      <c r="AO486" s="1189">
        <f t="shared" si="216"/>
        <v>5.7861589999999996</v>
      </c>
      <c r="AP486" s="1189">
        <f t="shared" si="227"/>
        <v>6.5179010000000002</v>
      </c>
      <c r="AQ486" s="1189">
        <f t="shared" si="228"/>
        <v>8.2689499999999999E-2</v>
      </c>
      <c r="AR486" s="1193">
        <f t="shared" si="229"/>
        <v>9.3294532266527295</v>
      </c>
      <c r="AS486" s="1194">
        <f t="shared" si="220"/>
        <v>4.2698633066631828</v>
      </c>
    </row>
    <row r="487" spans="1:45" ht="11.1" customHeight="1">
      <c r="A487" s="1196" t="s">
        <v>10984</v>
      </c>
      <c r="B487" s="1196" t="s">
        <v>10936</v>
      </c>
      <c r="C487" s="1196" t="s">
        <v>10936</v>
      </c>
      <c r="D487" s="1196" t="s">
        <v>10936</v>
      </c>
      <c r="E487" s="1196" t="s">
        <v>10936</v>
      </c>
      <c r="F487" s="1196" t="s">
        <v>10936</v>
      </c>
      <c r="G487" s="1189">
        <v>9.75</v>
      </c>
      <c r="H487" s="1189">
        <v>2.8125</v>
      </c>
      <c r="I487" s="1190">
        <f t="shared" si="208"/>
        <v>232.69675781249998</v>
      </c>
      <c r="J487" s="1191">
        <f>MIN(S487,Q487)</f>
        <v>94936.487843155628</v>
      </c>
      <c r="K487" s="1191">
        <f>MIN(P487,R487)</f>
        <v>145558.48269433944</v>
      </c>
      <c r="L487" s="1191">
        <f>MIN(T487,U487)</f>
        <v>2602014.9114510189</v>
      </c>
      <c r="M487" s="1190">
        <f t="shared" si="209"/>
        <v>3.0373942540673755</v>
      </c>
      <c r="N487" s="1190">
        <f t="shared" si="210"/>
        <v>3.5558075569068075</v>
      </c>
      <c r="O487" s="1190">
        <f t="shared" si="211"/>
        <v>0.32273364272046462</v>
      </c>
      <c r="P487" s="1192">
        <f>(V487*AK487/12)*((AD487/2/PI())+((AH487*0.08)/COS(AE487*PI()/180))+(AS487*0.08))</f>
        <v>145558.48269433944</v>
      </c>
      <c r="Q487" s="1192">
        <f>(W487*AJ487/12)*((AD487/2/PI())+((AH487*0.08)/COS(AE487*PI()/180))+(AS487*0.08))</f>
        <v>94936.487843155628</v>
      </c>
      <c r="R487" s="1192">
        <f>V487*AM487*((AD487/PI())/2+AH487*0.08/COS(AE487*PI()/180)+AS487*0.08)/12</f>
        <v>160120.76685836562</v>
      </c>
      <c r="S487" s="1192">
        <f>W487*AM487*((AD487/PI())/2+AH487*0.08/COS(AE487*PI()/180)+AS487*0.08)/12</f>
        <v>100075.4792864785</v>
      </c>
      <c r="T487" s="1192">
        <f>V487*AK487</f>
        <v>2602014.9114510189</v>
      </c>
      <c r="U487" s="1192">
        <f t="shared" si="212"/>
        <v>4836706.8303339882</v>
      </c>
      <c r="V487" s="1189">
        <v>100000</v>
      </c>
      <c r="W487" s="1189">
        <v>62500</v>
      </c>
      <c r="X487" s="1189">
        <v>6.7145299999999999</v>
      </c>
      <c r="Y487" s="1189">
        <v>3</v>
      </c>
      <c r="Z487" s="1189">
        <v>5.25</v>
      </c>
      <c r="AA487" s="1189">
        <v>0.21537899999999999</v>
      </c>
      <c r="AB487" s="1189">
        <v>2.5000000000000001E-2</v>
      </c>
      <c r="AC487" s="1189">
        <v>7.75</v>
      </c>
      <c r="AD487" s="1189">
        <v>0.25</v>
      </c>
      <c r="AE487" s="1189">
        <v>30</v>
      </c>
      <c r="AF487" s="1193">
        <v>6.40625</v>
      </c>
      <c r="AG487" s="1193">
        <v>5.859375</v>
      </c>
      <c r="AH487" s="1189">
        <f>(X487+(X487-(Z487-0.625)*Y487/12))/4</f>
        <v>3.0682024999999999</v>
      </c>
      <c r="AI487" s="1189">
        <f t="shared" si="213"/>
        <v>4.375</v>
      </c>
      <c r="AJ487" s="1189">
        <f t="shared" si="214"/>
        <v>27.153474252947632</v>
      </c>
      <c r="AK487" s="1189">
        <f t="shared" si="205"/>
        <v>26.02014911451019</v>
      </c>
      <c r="AL487" s="1189">
        <f>2*((AA487/2)-AB487)+Y487/8/12</f>
        <v>0.196629</v>
      </c>
      <c r="AM487" s="1189">
        <f t="shared" si="215"/>
        <v>28.62331451155212</v>
      </c>
      <c r="AN487" s="1189">
        <f>Y487*3/8/12</f>
        <v>9.375E-2</v>
      </c>
      <c r="AO487" s="1189">
        <f>X487-(((Z487-0.625-AD487)*Y487)/12)+2*AQ487</f>
        <v>5.7861589999999996</v>
      </c>
      <c r="AP487" s="1189">
        <f>X487-2*AQ487-Y487/8/12</f>
        <v>6.5179010000000002</v>
      </c>
      <c r="AQ487" s="1189">
        <f>AA487/2-AB487</f>
        <v>8.2689499999999999E-2</v>
      </c>
      <c r="AR487" s="1193">
        <f>SQRT(4/PI()*AJ487+(AC487-AN487)^2)</f>
        <v>9.653550707294233</v>
      </c>
      <c r="AS487" s="1194">
        <f t="shared" si="220"/>
        <v>4.3508876768235583</v>
      </c>
    </row>
    <row r="488" spans="1:45" ht="11.1" customHeight="1">
      <c r="A488" s="1196" t="s">
        <v>10984</v>
      </c>
      <c r="B488" s="1196" t="s">
        <v>10936</v>
      </c>
      <c r="C488" s="1196" t="s">
        <v>10936</v>
      </c>
      <c r="D488" s="1196" t="s">
        <v>10936</v>
      </c>
      <c r="E488" s="1196" t="s">
        <v>10936</v>
      </c>
      <c r="F488" s="1196" t="s">
        <v>10936</v>
      </c>
      <c r="G488" s="1189">
        <v>9.75</v>
      </c>
      <c r="H488" s="1189">
        <v>3</v>
      </c>
      <c r="I488" s="1190">
        <f t="shared" si="208"/>
        <v>229.78687499999998</v>
      </c>
      <c r="J488" s="1191">
        <f t="shared" si="217"/>
        <v>91788.71323097682</v>
      </c>
      <c r="K488" s="1191">
        <f t="shared" si="218"/>
        <v>140532.73696017134</v>
      </c>
      <c r="L488" s="1191">
        <f t="shared" si="219"/>
        <v>2516418.783487</v>
      </c>
      <c r="M488" s="1190">
        <f t="shared" si="209"/>
        <v>3.0698673802927887</v>
      </c>
      <c r="N488" s="1190">
        <f t="shared" si="210"/>
        <v>3.5113420327986549</v>
      </c>
      <c r="O488" s="1190">
        <f t="shared" si="211"/>
        <v>0.36719916682861747</v>
      </c>
      <c r="P488" s="1192">
        <f t="shared" si="206"/>
        <v>140532.73696017134</v>
      </c>
      <c r="Q488" s="1192">
        <f t="shared" si="221"/>
        <v>91788.71323097682</v>
      </c>
      <c r="R488" s="1192">
        <f t="shared" si="222"/>
        <v>159850.68763499756</v>
      </c>
      <c r="S488" s="1192">
        <f t="shared" si="223"/>
        <v>99906.67977187346</v>
      </c>
      <c r="T488" s="1192">
        <f t="shared" si="207"/>
        <v>2516418.783487</v>
      </c>
      <c r="U488" s="1192">
        <f t="shared" si="212"/>
        <v>4836706.8303339882</v>
      </c>
      <c r="V488" s="1189">
        <v>100000</v>
      </c>
      <c r="W488" s="1189">
        <v>62500</v>
      </c>
      <c r="X488" s="1189">
        <v>6.7145299999999999</v>
      </c>
      <c r="Y488" s="1189">
        <v>3</v>
      </c>
      <c r="Z488" s="1189">
        <v>5.25</v>
      </c>
      <c r="AA488" s="1189">
        <v>0.21537899999999999</v>
      </c>
      <c r="AB488" s="1189">
        <v>2.5000000000000001E-2</v>
      </c>
      <c r="AC488" s="1189">
        <v>7.75</v>
      </c>
      <c r="AD488" s="1189">
        <v>0.25</v>
      </c>
      <c r="AE488" s="1189">
        <v>30</v>
      </c>
      <c r="AF488" s="1193">
        <v>6.40625</v>
      </c>
      <c r="AG488" s="1193">
        <v>5.859375</v>
      </c>
      <c r="AH488" s="1189">
        <f t="shared" si="224"/>
        <v>3.0682024999999999</v>
      </c>
      <c r="AI488" s="1189">
        <f t="shared" si="213"/>
        <v>4.375</v>
      </c>
      <c r="AJ488" s="1189">
        <f t="shared" si="214"/>
        <v>26.297512973307445</v>
      </c>
      <c r="AK488" s="1189">
        <f t="shared" si="205"/>
        <v>25.164187834869999</v>
      </c>
      <c r="AL488" s="1189">
        <f t="shared" si="225"/>
        <v>0.196629</v>
      </c>
      <c r="AM488" s="1189">
        <f t="shared" si="215"/>
        <v>28.62331451155212</v>
      </c>
      <c r="AN488" s="1189">
        <f t="shared" si="226"/>
        <v>9.375E-2</v>
      </c>
      <c r="AO488" s="1189">
        <f t="shared" si="216"/>
        <v>5.7861589999999996</v>
      </c>
      <c r="AP488" s="1189">
        <f t="shared" si="227"/>
        <v>6.5179010000000002</v>
      </c>
      <c r="AQ488" s="1189">
        <f t="shared" si="228"/>
        <v>8.2689499999999999E-2</v>
      </c>
      <c r="AR488" s="1193">
        <f t="shared" si="229"/>
        <v>9.5969368815419962</v>
      </c>
      <c r="AS488" s="1194">
        <f t="shared" si="220"/>
        <v>4.3367342203854991</v>
      </c>
    </row>
    <row r="489" spans="1:45" ht="11.1" customHeight="1">
      <c r="A489" s="1196" t="s">
        <v>10984</v>
      </c>
      <c r="B489" s="1196" t="s">
        <v>10936</v>
      </c>
      <c r="C489" s="1196" t="s">
        <v>10936</v>
      </c>
      <c r="D489" s="1196" t="s">
        <v>10936</v>
      </c>
      <c r="E489" s="1196" t="s">
        <v>10936</v>
      </c>
      <c r="F489" s="1196" t="s">
        <v>10936</v>
      </c>
      <c r="G489" s="1189">
        <v>9.75</v>
      </c>
      <c r="H489" s="1189">
        <v>3.25</v>
      </c>
      <c r="I489" s="1190">
        <f t="shared" si="208"/>
        <v>225.61499999999998</v>
      </c>
      <c r="J489" s="1191">
        <f t="shared" si="217"/>
        <v>87291.852853799472</v>
      </c>
      <c r="K489" s="1191">
        <f t="shared" si="218"/>
        <v>133353.20274428031</v>
      </c>
      <c r="L489" s="1191">
        <f t="shared" si="219"/>
        <v>2393700.3204561491</v>
      </c>
      <c r="M489" s="1190">
        <f t="shared" si="209"/>
        <v>3.1252846382787802</v>
      </c>
      <c r="N489" s="1190">
        <f t="shared" si="210"/>
        <v>3.4475921774464644</v>
      </c>
      <c r="O489" s="1190">
        <f t="shared" si="211"/>
        <v>0.43094902218080805</v>
      </c>
      <c r="P489" s="1192">
        <f t="shared" si="206"/>
        <v>133353.20274428031</v>
      </c>
      <c r="Q489" s="1192">
        <f t="shared" si="221"/>
        <v>87291.852853799472</v>
      </c>
      <c r="R489" s="1192">
        <f t="shared" si="222"/>
        <v>159460.67394706002</v>
      </c>
      <c r="S489" s="1192">
        <f t="shared" si="223"/>
        <v>99662.921216912509</v>
      </c>
      <c r="T489" s="1192">
        <f t="shared" si="207"/>
        <v>2393700.3204561491</v>
      </c>
      <c r="U489" s="1192">
        <f t="shared" si="212"/>
        <v>4836706.8303339882</v>
      </c>
      <c r="V489" s="1189">
        <v>100000</v>
      </c>
      <c r="W489" s="1189">
        <v>62500</v>
      </c>
      <c r="X489" s="1189">
        <v>6.7145299999999999</v>
      </c>
      <c r="Y489" s="1189">
        <v>3</v>
      </c>
      <c r="Z489" s="1189">
        <v>5.25</v>
      </c>
      <c r="AA489" s="1189">
        <v>0.21537899999999999</v>
      </c>
      <c r="AB489" s="1189">
        <v>2.5000000000000001E-2</v>
      </c>
      <c r="AC489" s="1189">
        <v>7.75</v>
      </c>
      <c r="AD489" s="1189">
        <v>0.25</v>
      </c>
      <c r="AE489" s="1189">
        <v>30</v>
      </c>
      <c r="AF489" s="1193">
        <v>6.40625</v>
      </c>
      <c r="AG489" s="1193">
        <v>5.859375</v>
      </c>
      <c r="AH489" s="1189">
        <f t="shared" si="224"/>
        <v>3.0682024999999999</v>
      </c>
      <c r="AI489" s="1189">
        <f t="shared" si="213"/>
        <v>4.375</v>
      </c>
      <c r="AJ489" s="1189">
        <f t="shared" si="214"/>
        <v>25.070328342998931</v>
      </c>
      <c r="AK489" s="1189">
        <f t="shared" ref="AK489:AK541" si="230">PI()*(AF489^2-H489^2)/4</f>
        <v>23.937003204561488</v>
      </c>
      <c r="AL489" s="1189">
        <f t="shared" si="225"/>
        <v>0.196629</v>
      </c>
      <c r="AM489" s="1189">
        <f t="shared" si="215"/>
        <v>28.62331451155212</v>
      </c>
      <c r="AN489" s="1189">
        <f t="shared" si="226"/>
        <v>9.375E-2</v>
      </c>
      <c r="AO489" s="1189">
        <f t="shared" si="216"/>
        <v>5.7861589999999996</v>
      </c>
      <c r="AP489" s="1189">
        <f t="shared" si="227"/>
        <v>6.5179010000000002</v>
      </c>
      <c r="AQ489" s="1189">
        <f t="shared" si="228"/>
        <v>8.2689499999999999E-2</v>
      </c>
      <c r="AR489" s="1193">
        <f t="shared" si="229"/>
        <v>9.5151824737259236</v>
      </c>
      <c r="AS489" s="1194">
        <f t="shared" si="220"/>
        <v>4.3162956184314805</v>
      </c>
    </row>
    <row r="490" spans="1:45" ht="11.1" customHeight="1">
      <c r="A490" s="1196" t="s">
        <v>10984</v>
      </c>
      <c r="B490" s="1196" t="s">
        <v>10936</v>
      </c>
      <c r="C490" s="1196" t="s">
        <v>10936</v>
      </c>
      <c r="D490" s="1196" t="s">
        <v>10936</v>
      </c>
      <c r="E490" s="1196" t="s">
        <v>10936</v>
      </c>
      <c r="F490" s="1196" t="s">
        <v>10936</v>
      </c>
      <c r="G490" s="1189">
        <v>9.75</v>
      </c>
      <c r="H490" s="1189">
        <v>3.5</v>
      </c>
      <c r="I490" s="1190">
        <f t="shared" si="208"/>
        <v>221.109375</v>
      </c>
      <c r="J490" s="1191">
        <f t="shared" si="217"/>
        <v>82456.750505662989</v>
      </c>
      <c r="K490" s="1191">
        <f t="shared" si="218"/>
        <v>125633.86719526496</v>
      </c>
      <c r="L490" s="1191">
        <f t="shared" si="219"/>
        <v>2261164.3803828293</v>
      </c>
      <c r="M490" s="1190">
        <f t="shared" si="209"/>
        <v>3.1979914327216052</v>
      </c>
      <c r="N490" s="1190">
        <f t="shared" si="210"/>
        <v>3.3787423336660987</v>
      </c>
      <c r="O490" s="1190">
        <f t="shared" si="211"/>
        <v>0.49979886596117379</v>
      </c>
      <c r="P490" s="1192">
        <f t="shared" si="206"/>
        <v>125633.86719526496</v>
      </c>
      <c r="Q490" s="1192">
        <f t="shared" si="221"/>
        <v>82456.750505662989</v>
      </c>
      <c r="R490" s="1192">
        <f t="shared" si="222"/>
        <v>159035.65991181077</v>
      </c>
      <c r="S490" s="1192">
        <f t="shared" si="223"/>
        <v>99397.287444881731</v>
      </c>
      <c r="T490" s="1192">
        <f t="shared" si="207"/>
        <v>2261164.3803828293</v>
      </c>
      <c r="U490" s="1192">
        <f t="shared" si="212"/>
        <v>4836706.8303339882</v>
      </c>
      <c r="V490" s="1189">
        <v>100000</v>
      </c>
      <c r="W490" s="1189">
        <v>62500</v>
      </c>
      <c r="X490" s="1189">
        <v>6.7145299999999999</v>
      </c>
      <c r="Y490" s="1189">
        <v>3</v>
      </c>
      <c r="Z490" s="1189">
        <v>5.25</v>
      </c>
      <c r="AA490" s="1189">
        <v>0.21537899999999999</v>
      </c>
      <c r="AB490" s="1189">
        <v>2.5000000000000001E-2</v>
      </c>
      <c r="AC490" s="1189">
        <v>7.75</v>
      </c>
      <c r="AD490" s="1189">
        <v>0.25</v>
      </c>
      <c r="AE490" s="1189">
        <v>30</v>
      </c>
      <c r="AF490" s="1193">
        <v>6.40625</v>
      </c>
      <c r="AG490" s="1193">
        <v>5.859375</v>
      </c>
      <c r="AH490" s="1189">
        <f t="shared" si="224"/>
        <v>3.0682024999999999</v>
      </c>
      <c r="AI490" s="1189">
        <f t="shared" si="213"/>
        <v>4.375</v>
      </c>
      <c r="AJ490" s="1189">
        <f t="shared" si="214"/>
        <v>23.744968942265736</v>
      </c>
      <c r="AK490" s="1189">
        <f t="shared" si="230"/>
        <v>22.611643803828294</v>
      </c>
      <c r="AL490" s="1189">
        <f t="shared" si="225"/>
        <v>0.196629</v>
      </c>
      <c r="AM490" s="1189">
        <f t="shared" si="215"/>
        <v>28.62331451155212</v>
      </c>
      <c r="AN490" s="1189">
        <f t="shared" si="226"/>
        <v>9.375E-2</v>
      </c>
      <c r="AO490" s="1189">
        <f t="shared" si="216"/>
        <v>5.7861589999999996</v>
      </c>
      <c r="AP490" s="1189">
        <f t="shared" si="227"/>
        <v>6.5179010000000002</v>
      </c>
      <c r="AQ490" s="1189">
        <f t="shared" si="228"/>
        <v>8.2689499999999999E-2</v>
      </c>
      <c r="AR490" s="1193">
        <f t="shared" si="229"/>
        <v>9.4260913165691846</v>
      </c>
      <c r="AS490" s="1194">
        <f t="shared" si="220"/>
        <v>4.2940228291422962</v>
      </c>
    </row>
    <row r="491" spans="1:45" ht="11.1" customHeight="1">
      <c r="A491" s="1196" t="s">
        <v>10984</v>
      </c>
      <c r="B491" s="1196" t="s">
        <v>10936</v>
      </c>
      <c r="C491" s="1196" t="s">
        <v>10936</v>
      </c>
      <c r="D491" s="1196" t="s">
        <v>10936</v>
      </c>
      <c r="E491" s="1196" t="s">
        <v>10936</v>
      </c>
      <c r="F491" s="1196" t="s">
        <v>10936</v>
      </c>
      <c r="G491" s="1189">
        <v>9.75</v>
      </c>
      <c r="H491" s="1189">
        <v>3.75</v>
      </c>
      <c r="I491" s="1190">
        <f t="shared" si="208"/>
        <v>216.26999999999998</v>
      </c>
      <c r="J491" s="1191">
        <f t="shared" si="217"/>
        <v>77288.689457958273</v>
      </c>
      <c r="K491" s="1191">
        <f t="shared" si="218"/>
        <v>117383.22324837619</v>
      </c>
      <c r="L491" s="1191">
        <f t="shared" si="219"/>
        <v>2118810.9632670418</v>
      </c>
      <c r="M491" s="1190">
        <f t="shared" si="209"/>
        <v>3.2928959519818246</v>
      </c>
      <c r="N491" s="1190">
        <f t="shared" si="210"/>
        <v>3.3047925014575577</v>
      </c>
      <c r="O491" s="1190">
        <f t="shared" si="211"/>
        <v>0.57374869816971485</v>
      </c>
      <c r="P491" s="1192">
        <f t="shared" si="206"/>
        <v>117383.22324837619</v>
      </c>
      <c r="Q491" s="1192">
        <f t="shared" si="221"/>
        <v>77288.689457958273</v>
      </c>
      <c r="R491" s="1192">
        <f t="shared" si="222"/>
        <v>158574.64283823172</v>
      </c>
      <c r="S491" s="1192">
        <f t="shared" si="223"/>
        <v>99109.151773894831</v>
      </c>
      <c r="T491" s="1192">
        <f t="shared" si="207"/>
        <v>2118810.9632670418</v>
      </c>
      <c r="U491" s="1192">
        <f t="shared" si="212"/>
        <v>4836706.8303339882</v>
      </c>
      <c r="V491" s="1189">
        <v>100000</v>
      </c>
      <c r="W491" s="1189">
        <v>62500</v>
      </c>
      <c r="X491" s="1189">
        <v>6.7145299999999999</v>
      </c>
      <c r="Y491" s="1189">
        <v>3</v>
      </c>
      <c r="Z491" s="1189">
        <v>5.25</v>
      </c>
      <c r="AA491" s="1189">
        <v>0.21537899999999999</v>
      </c>
      <c r="AB491" s="1189">
        <v>2.5000000000000001E-2</v>
      </c>
      <c r="AC491" s="1189">
        <v>7.75</v>
      </c>
      <c r="AD491" s="1189">
        <v>0.25</v>
      </c>
      <c r="AE491" s="1189">
        <v>30</v>
      </c>
      <c r="AF491" s="1193">
        <v>6.40625</v>
      </c>
      <c r="AG491" s="1193">
        <v>5.859375</v>
      </c>
      <c r="AH491" s="1189">
        <f t="shared" si="224"/>
        <v>3.0682024999999999</v>
      </c>
      <c r="AI491" s="1189">
        <f t="shared" si="213"/>
        <v>4.375</v>
      </c>
      <c r="AJ491" s="1189">
        <f t="shared" si="214"/>
        <v>22.321434771107864</v>
      </c>
      <c r="AK491" s="1189">
        <f t="shared" si="230"/>
        <v>21.188109632670418</v>
      </c>
      <c r="AL491" s="1189">
        <f t="shared" si="225"/>
        <v>0.196629</v>
      </c>
      <c r="AM491" s="1189">
        <f t="shared" si="215"/>
        <v>28.62331451155212</v>
      </c>
      <c r="AN491" s="1189">
        <f t="shared" si="226"/>
        <v>9.375E-2</v>
      </c>
      <c r="AO491" s="1189">
        <f t="shared" si="216"/>
        <v>5.7861589999999996</v>
      </c>
      <c r="AP491" s="1189">
        <f t="shared" si="227"/>
        <v>6.5179010000000002</v>
      </c>
      <c r="AQ491" s="1189">
        <f t="shared" si="228"/>
        <v>8.2689499999999999E-2</v>
      </c>
      <c r="AR491" s="1193">
        <f t="shared" si="229"/>
        <v>9.3294532266527295</v>
      </c>
      <c r="AS491" s="1194">
        <f t="shared" si="220"/>
        <v>4.2698633066631828</v>
      </c>
    </row>
    <row r="492" spans="1:45" ht="11.1" customHeight="1">
      <c r="A492" s="1196" t="s">
        <v>10984</v>
      </c>
      <c r="B492" s="1196" t="s">
        <v>10936</v>
      </c>
      <c r="C492" s="1196" t="s">
        <v>10936</v>
      </c>
      <c r="D492" s="1196" t="s">
        <v>10936</v>
      </c>
      <c r="E492" s="1196" t="s">
        <v>10936</v>
      </c>
      <c r="F492" s="1196" t="s">
        <v>10936</v>
      </c>
      <c r="G492" s="1189">
        <v>10</v>
      </c>
      <c r="H492" s="1189">
        <v>2.8125</v>
      </c>
      <c r="I492" s="1190">
        <f t="shared" si="208"/>
        <v>245.8798828125</v>
      </c>
      <c r="J492" s="1191">
        <f>MIN(S492,Q492)</f>
        <v>94936.487843155628</v>
      </c>
      <c r="K492" s="1191">
        <f>MIN(P492,R492)</f>
        <v>145558.48269433944</v>
      </c>
      <c r="L492" s="1191">
        <f>MIN(T492,U492)</f>
        <v>2602014.9114510189</v>
      </c>
      <c r="M492" s="1190">
        <f t="shared" si="209"/>
        <v>3.3217735183795991</v>
      </c>
      <c r="N492" s="1190">
        <f t="shared" si="210"/>
        <v>3.7572570998197294</v>
      </c>
      <c r="O492" s="1190">
        <f t="shared" si="211"/>
        <v>0.32273364272046462</v>
      </c>
      <c r="P492" s="1192">
        <f>(V492*AK492/12)*((AD492/2/PI())+((AH492*0.08)/COS(AE492*PI()/180))+(AS492*0.08))</f>
        <v>145558.48269433944</v>
      </c>
      <c r="Q492" s="1192">
        <f>(W492*AJ492/12)*((AD492/2/PI())+((AH492*0.08)/COS(AE492*PI()/180))+(AS492*0.08))</f>
        <v>94936.487843155628</v>
      </c>
      <c r="R492" s="1192">
        <f>V492*AM492*((AD492/PI())/2+AH492*0.08/COS(AE492*PI()/180)+AS492*0.08)/12</f>
        <v>181814.02223058612</v>
      </c>
      <c r="S492" s="1192">
        <f>W492*AM492*((AD492/PI())/2+AH492*0.08/COS(AE492*PI()/180)+AS492*0.08)/12</f>
        <v>113633.76389411632</v>
      </c>
      <c r="T492" s="1192">
        <f>V492*AK492</f>
        <v>2602014.9114510189</v>
      </c>
      <c r="U492" s="1192">
        <f t="shared" si="212"/>
        <v>5224497.17351148</v>
      </c>
      <c r="V492" s="1189">
        <v>100000</v>
      </c>
      <c r="W492" s="1189">
        <v>62500</v>
      </c>
      <c r="X492" s="1189">
        <v>6.7145299999999999</v>
      </c>
      <c r="Y492" s="1189">
        <v>3</v>
      </c>
      <c r="Z492" s="1189">
        <v>5.25</v>
      </c>
      <c r="AA492" s="1189">
        <v>0.21537899999999999</v>
      </c>
      <c r="AB492" s="1189">
        <v>2.5000000000000001E-2</v>
      </c>
      <c r="AC492" s="1189">
        <v>7.75</v>
      </c>
      <c r="AD492" s="1189">
        <v>0.25</v>
      </c>
      <c r="AE492" s="1189">
        <v>30</v>
      </c>
      <c r="AF492" s="1193">
        <v>6.40625</v>
      </c>
      <c r="AG492" s="1193">
        <v>5.859375</v>
      </c>
      <c r="AH492" s="1189">
        <f>(X492+(X492-(Z492-0.625)*Y492/12))/4</f>
        <v>3.0682024999999999</v>
      </c>
      <c r="AI492" s="1189">
        <f t="shared" si="213"/>
        <v>4.4375</v>
      </c>
      <c r="AJ492" s="1189">
        <f t="shared" si="214"/>
        <v>27.153474252947632</v>
      </c>
      <c r="AK492" s="1189">
        <f t="shared" si="230"/>
        <v>26.02014911451019</v>
      </c>
      <c r="AL492" s="1189">
        <f>2*((AA492/2)-AB492)+Y492/8/12</f>
        <v>0.196629</v>
      </c>
      <c r="AM492" s="1189">
        <f t="shared" si="215"/>
        <v>32.501217943327021</v>
      </c>
      <c r="AN492" s="1189">
        <f>Y492*3/8/12</f>
        <v>9.375E-2</v>
      </c>
      <c r="AO492" s="1189">
        <f>X492-(((Z492-0.625-AD492)*Y492)/12)+2*AQ492</f>
        <v>5.7861589999999996</v>
      </c>
      <c r="AP492" s="1189">
        <f>X492-2*AQ492-Y492/8/12</f>
        <v>6.5179010000000002</v>
      </c>
      <c r="AQ492" s="1189">
        <f>AA492/2-AB492</f>
        <v>8.2689499999999999E-2</v>
      </c>
      <c r="AR492" s="1193">
        <f>SQRT(4/PI()*AJ492+(AC492-AN492)^2)</f>
        <v>9.653550707294233</v>
      </c>
      <c r="AS492" s="1194">
        <f t="shared" si="220"/>
        <v>4.3508876768235583</v>
      </c>
    </row>
    <row r="493" spans="1:45" ht="11.1" customHeight="1">
      <c r="A493" s="1196" t="s">
        <v>10984</v>
      </c>
      <c r="B493" s="1196" t="s">
        <v>10936</v>
      </c>
      <c r="C493" s="1196" t="s">
        <v>10936</v>
      </c>
      <c r="D493" s="1196" t="s">
        <v>10936</v>
      </c>
      <c r="E493" s="1196" t="s">
        <v>10936</v>
      </c>
      <c r="F493" s="1196" t="s">
        <v>10936</v>
      </c>
      <c r="G493" s="1189">
        <v>10</v>
      </c>
      <c r="H493" s="1189">
        <v>3</v>
      </c>
      <c r="I493" s="1190">
        <f t="shared" si="208"/>
        <v>242.97</v>
      </c>
      <c r="J493" s="1191">
        <f t="shared" si="217"/>
        <v>91788.71323097682</v>
      </c>
      <c r="K493" s="1191">
        <f t="shared" si="218"/>
        <v>140532.73696017134</v>
      </c>
      <c r="L493" s="1191">
        <f t="shared" si="219"/>
        <v>2516418.783487</v>
      </c>
      <c r="M493" s="1190">
        <f t="shared" si="209"/>
        <v>3.3572869755510317</v>
      </c>
      <c r="N493" s="1190">
        <f t="shared" si="210"/>
        <v>3.7127915757115768</v>
      </c>
      <c r="O493" s="1190">
        <f t="shared" si="211"/>
        <v>0.36719916682861747</v>
      </c>
      <c r="P493" s="1192">
        <f t="shared" si="206"/>
        <v>140532.73696017134</v>
      </c>
      <c r="Q493" s="1192">
        <f t="shared" si="221"/>
        <v>91788.71323097682</v>
      </c>
      <c r="R493" s="1192">
        <f t="shared" si="222"/>
        <v>181507.35251568959</v>
      </c>
      <c r="S493" s="1192">
        <f t="shared" si="223"/>
        <v>113442.09532230602</v>
      </c>
      <c r="T493" s="1192">
        <f t="shared" si="207"/>
        <v>2516418.783487</v>
      </c>
      <c r="U493" s="1192">
        <f t="shared" si="212"/>
        <v>5224497.17351148</v>
      </c>
      <c r="V493" s="1189">
        <v>100000</v>
      </c>
      <c r="W493" s="1189">
        <v>62500</v>
      </c>
      <c r="X493" s="1189">
        <v>6.7145299999999999</v>
      </c>
      <c r="Y493" s="1189">
        <v>3</v>
      </c>
      <c r="Z493" s="1189">
        <v>5.25</v>
      </c>
      <c r="AA493" s="1189">
        <v>0.21537899999999999</v>
      </c>
      <c r="AB493" s="1189">
        <v>2.5000000000000001E-2</v>
      </c>
      <c r="AC493" s="1189">
        <v>7.75</v>
      </c>
      <c r="AD493" s="1189">
        <v>0.25</v>
      </c>
      <c r="AE493" s="1189">
        <v>30</v>
      </c>
      <c r="AF493" s="1193">
        <v>6.40625</v>
      </c>
      <c r="AG493" s="1193">
        <v>5.859375</v>
      </c>
      <c r="AH493" s="1189">
        <f t="shared" si="224"/>
        <v>3.0682024999999999</v>
      </c>
      <c r="AI493" s="1189">
        <f t="shared" si="213"/>
        <v>4.4375</v>
      </c>
      <c r="AJ493" s="1189">
        <f t="shared" si="214"/>
        <v>26.297512973307445</v>
      </c>
      <c r="AK493" s="1189">
        <f t="shared" si="230"/>
        <v>25.164187834869999</v>
      </c>
      <c r="AL493" s="1189">
        <f t="shared" si="225"/>
        <v>0.196629</v>
      </c>
      <c r="AM493" s="1189">
        <f t="shared" si="215"/>
        <v>32.501217943327021</v>
      </c>
      <c r="AN493" s="1189">
        <f t="shared" si="226"/>
        <v>9.375E-2</v>
      </c>
      <c r="AO493" s="1189">
        <f t="shared" si="216"/>
        <v>5.7861589999999996</v>
      </c>
      <c r="AP493" s="1189">
        <f t="shared" si="227"/>
        <v>6.5179010000000002</v>
      </c>
      <c r="AQ493" s="1189">
        <f t="shared" si="228"/>
        <v>8.2689499999999999E-2</v>
      </c>
      <c r="AR493" s="1193">
        <f t="shared" si="229"/>
        <v>9.5969368815419962</v>
      </c>
      <c r="AS493" s="1194">
        <f t="shared" si="220"/>
        <v>4.3367342203854991</v>
      </c>
    </row>
    <row r="494" spans="1:45" ht="11.1" customHeight="1">
      <c r="A494" s="1196" t="s">
        <v>10984</v>
      </c>
      <c r="B494" s="1196" t="s">
        <v>10936</v>
      </c>
      <c r="C494" s="1196" t="s">
        <v>10936</v>
      </c>
      <c r="D494" s="1196" t="s">
        <v>10936</v>
      </c>
      <c r="E494" s="1196" t="s">
        <v>10936</v>
      </c>
      <c r="F494" s="1196" t="s">
        <v>10936</v>
      </c>
      <c r="G494" s="1189">
        <v>10</v>
      </c>
      <c r="H494" s="1189">
        <v>3.25</v>
      </c>
      <c r="I494" s="1190">
        <f t="shared" si="208"/>
        <v>238.798125</v>
      </c>
      <c r="J494" s="1191">
        <f t="shared" si="217"/>
        <v>87291.852853799472</v>
      </c>
      <c r="K494" s="1191">
        <f t="shared" si="218"/>
        <v>133353.20274428031</v>
      </c>
      <c r="L494" s="1191">
        <f t="shared" si="219"/>
        <v>2393700.3204561491</v>
      </c>
      <c r="M494" s="1190">
        <f t="shared" si="209"/>
        <v>3.4178927331975966</v>
      </c>
      <c r="N494" s="1190">
        <f t="shared" si="210"/>
        <v>3.6490417203593863</v>
      </c>
      <c r="O494" s="1190">
        <f t="shared" si="211"/>
        <v>0.43094902218080805</v>
      </c>
      <c r="P494" s="1192">
        <f t="shared" si="206"/>
        <v>133353.20274428031</v>
      </c>
      <c r="Q494" s="1192">
        <f t="shared" si="221"/>
        <v>87291.852853799472</v>
      </c>
      <c r="R494" s="1192">
        <f t="shared" si="222"/>
        <v>181064.49954464662</v>
      </c>
      <c r="S494" s="1192">
        <f t="shared" si="223"/>
        <v>113165.31221540413</v>
      </c>
      <c r="T494" s="1192">
        <f t="shared" si="207"/>
        <v>2393700.3204561491</v>
      </c>
      <c r="U494" s="1192">
        <f t="shared" si="212"/>
        <v>5224497.17351148</v>
      </c>
      <c r="V494" s="1189">
        <v>100000</v>
      </c>
      <c r="W494" s="1189">
        <v>62500</v>
      </c>
      <c r="X494" s="1189">
        <v>6.7145299999999999</v>
      </c>
      <c r="Y494" s="1189">
        <v>3</v>
      </c>
      <c r="Z494" s="1189">
        <v>5.25</v>
      </c>
      <c r="AA494" s="1189">
        <v>0.21537899999999999</v>
      </c>
      <c r="AB494" s="1189">
        <v>2.5000000000000001E-2</v>
      </c>
      <c r="AC494" s="1189">
        <v>7.75</v>
      </c>
      <c r="AD494" s="1189">
        <v>0.25</v>
      </c>
      <c r="AE494" s="1189">
        <v>30</v>
      </c>
      <c r="AF494" s="1193">
        <v>6.40625</v>
      </c>
      <c r="AG494" s="1193">
        <v>5.859375</v>
      </c>
      <c r="AH494" s="1189">
        <f t="shared" si="224"/>
        <v>3.0682024999999999</v>
      </c>
      <c r="AI494" s="1189">
        <f t="shared" si="213"/>
        <v>4.4375</v>
      </c>
      <c r="AJ494" s="1189">
        <f t="shared" si="214"/>
        <v>25.070328342998931</v>
      </c>
      <c r="AK494" s="1189">
        <f t="shared" si="230"/>
        <v>23.937003204561488</v>
      </c>
      <c r="AL494" s="1189">
        <f t="shared" si="225"/>
        <v>0.196629</v>
      </c>
      <c r="AM494" s="1189">
        <f t="shared" si="215"/>
        <v>32.501217943327021</v>
      </c>
      <c r="AN494" s="1189">
        <f t="shared" si="226"/>
        <v>9.375E-2</v>
      </c>
      <c r="AO494" s="1189">
        <f t="shared" si="216"/>
        <v>5.7861589999999996</v>
      </c>
      <c r="AP494" s="1189">
        <f t="shared" si="227"/>
        <v>6.5179010000000002</v>
      </c>
      <c r="AQ494" s="1189">
        <f t="shared" si="228"/>
        <v>8.2689499999999999E-2</v>
      </c>
      <c r="AR494" s="1193">
        <f t="shared" si="229"/>
        <v>9.5151824737259236</v>
      </c>
      <c r="AS494" s="1194">
        <f t="shared" si="220"/>
        <v>4.3162956184314805</v>
      </c>
    </row>
    <row r="495" spans="1:45" ht="11.1" customHeight="1">
      <c r="A495" s="1196" t="s">
        <v>10984</v>
      </c>
      <c r="B495" s="1196" t="s">
        <v>10936</v>
      </c>
      <c r="C495" s="1196" t="s">
        <v>10936</v>
      </c>
      <c r="D495" s="1196" t="s">
        <v>10936</v>
      </c>
      <c r="E495" s="1196" t="s">
        <v>10936</v>
      </c>
      <c r="F495" s="1196" t="s">
        <v>10936</v>
      </c>
      <c r="G495" s="1189">
        <v>10</v>
      </c>
      <c r="H495" s="1189">
        <v>3.5</v>
      </c>
      <c r="I495" s="1190">
        <f t="shared" si="208"/>
        <v>234.29249999999999</v>
      </c>
      <c r="J495" s="1191">
        <f t="shared" si="217"/>
        <v>82456.750505662989</v>
      </c>
      <c r="K495" s="1191">
        <f t="shared" si="218"/>
        <v>125633.86719526496</v>
      </c>
      <c r="L495" s="1191">
        <f t="shared" si="219"/>
        <v>2261164.3803828293</v>
      </c>
      <c r="M495" s="1190">
        <f t="shared" si="209"/>
        <v>3.4974067785221479</v>
      </c>
      <c r="N495" s="1190">
        <f t="shared" si="210"/>
        <v>3.5801918765790206</v>
      </c>
      <c r="O495" s="1190">
        <f t="shared" si="211"/>
        <v>0.49979886596117379</v>
      </c>
      <c r="P495" s="1192">
        <f t="shared" si="206"/>
        <v>125633.86719526496</v>
      </c>
      <c r="Q495" s="1192">
        <f t="shared" si="221"/>
        <v>82456.750505662989</v>
      </c>
      <c r="R495" s="1192">
        <f t="shared" si="222"/>
        <v>180581.90435871758</v>
      </c>
      <c r="S495" s="1192">
        <f t="shared" si="223"/>
        <v>112863.69022419846</v>
      </c>
      <c r="T495" s="1192">
        <f t="shared" si="207"/>
        <v>2261164.3803828293</v>
      </c>
      <c r="U495" s="1192">
        <f t="shared" si="212"/>
        <v>5224497.17351148</v>
      </c>
      <c r="V495" s="1189">
        <v>100000</v>
      </c>
      <c r="W495" s="1189">
        <v>62500</v>
      </c>
      <c r="X495" s="1189">
        <v>6.7145299999999999</v>
      </c>
      <c r="Y495" s="1189">
        <v>3</v>
      </c>
      <c r="Z495" s="1189">
        <v>5.25</v>
      </c>
      <c r="AA495" s="1189">
        <v>0.21537899999999999</v>
      </c>
      <c r="AB495" s="1189">
        <v>2.5000000000000001E-2</v>
      </c>
      <c r="AC495" s="1189">
        <v>7.75</v>
      </c>
      <c r="AD495" s="1189">
        <v>0.25</v>
      </c>
      <c r="AE495" s="1189">
        <v>30</v>
      </c>
      <c r="AF495" s="1193">
        <v>6.40625</v>
      </c>
      <c r="AG495" s="1193">
        <v>5.859375</v>
      </c>
      <c r="AH495" s="1189">
        <f t="shared" si="224"/>
        <v>3.0682024999999999</v>
      </c>
      <c r="AI495" s="1189">
        <f t="shared" si="213"/>
        <v>4.4375</v>
      </c>
      <c r="AJ495" s="1189">
        <f t="shared" si="214"/>
        <v>23.744968942265736</v>
      </c>
      <c r="AK495" s="1189">
        <f t="shared" si="230"/>
        <v>22.611643803828294</v>
      </c>
      <c r="AL495" s="1189">
        <f t="shared" si="225"/>
        <v>0.196629</v>
      </c>
      <c r="AM495" s="1189">
        <f t="shared" si="215"/>
        <v>32.501217943327021</v>
      </c>
      <c r="AN495" s="1189">
        <f t="shared" si="226"/>
        <v>9.375E-2</v>
      </c>
      <c r="AO495" s="1189">
        <f t="shared" si="216"/>
        <v>5.7861589999999996</v>
      </c>
      <c r="AP495" s="1189">
        <f t="shared" si="227"/>
        <v>6.5179010000000002</v>
      </c>
      <c r="AQ495" s="1189">
        <f t="shared" si="228"/>
        <v>8.2689499999999999E-2</v>
      </c>
      <c r="AR495" s="1193">
        <f t="shared" si="229"/>
        <v>9.4260913165691846</v>
      </c>
      <c r="AS495" s="1194">
        <f t="shared" si="220"/>
        <v>4.2940228291422962</v>
      </c>
    </row>
    <row r="496" spans="1:45" ht="11.1" customHeight="1">
      <c r="A496" s="1196" t="s">
        <v>10984</v>
      </c>
      <c r="B496" s="1196" t="s">
        <v>10936</v>
      </c>
      <c r="C496" s="1196" t="s">
        <v>10936</v>
      </c>
      <c r="D496" s="1196" t="s">
        <v>10936</v>
      </c>
      <c r="E496" s="1196" t="s">
        <v>10936</v>
      </c>
      <c r="F496" s="1196" t="s">
        <v>10936</v>
      </c>
      <c r="G496" s="1189">
        <v>10</v>
      </c>
      <c r="H496" s="1189">
        <v>3.75</v>
      </c>
      <c r="I496" s="1190">
        <f t="shared" si="208"/>
        <v>229.453125</v>
      </c>
      <c r="J496" s="1191">
        <f t="shared" si="217"/>
        <v>77288.689457958273</v>
      </c>
      <c r="K496" s="1191">
        <f t="shared" si="218"/>
        <v>117383.22324837619</v>
      </c>
      <c r="L496" s="1191">
        <f t="shared" si="219"/>
        <v>2118810.9632670418</v>
      </c>
      <c r="M496" s="1190">
        <f t="shared" si="209"/>
        <v>3.6011968342355245</v>
      </c>
      <c r="N496" s="1190">
        <f t="shared" si="210"/>
        <v>3.5062420443704796</v>
      </c>
      <c r="O496" s="1190">
        <f t="shared" si="211"/>
        <v>0.57374869816971485</v>
      </c>
      <c r="P496" s="1192">
        <f t="shared" si="206"/>
        <v>117383.22324837619</v>
      </c>
      <c r="Q496" s="1192">
        <f t="shared" si="221"/>
        <v>77288.689457958273</v>
      </c>
      <c r="R496" s="1192">
        <f t="shared" si="222"/>
        <v>180058.42842171734</v>
      </c>
      <c r="S496" s="1192">
        <f t="shared" si="223"/>
        <v>112536.51776357333</v>
      </c>
      <c r="T496" s="1192">
        <f t="shared" si="207"/>
        <v>2118810.9632670418</v>
      </c>
      <c r="U496" s="1192">
        <f t="shared" si="212"/>
        <v>5224497.17351148</v>
      </c>
      <c r="V496" s="1189">
        <v>100000</v>
      </c>
      <c r="W496" s="1189">
        <v>62500</v>
      </c>
      <c r="X496" s="1189">
        <v>6.7145299999999999</v>
      </c>
      <c r="Y496" s="1189">
        <v>3</v>
      </c>
      <c r="Z496" s="1189">
        <v>5.25</v>
      </c>
      <c r="AA496" s="1189">
        <v>0.21537899999999999</v>
      </c>
      <c r="AB496" s="1189">
        <v>2.5000000000000001E-2</v>
      </c>
      <c r="AC496" s="1189">
        <v>7.75</v>
      </c>
      <c r="AD496" s="1189">
        <v>0.25</v>
      </c>
      <c r="AE496" s="1189">
        <v>30</v>
      </c>
      <c r="AF496" s="1193">
        <v>6.40625</v>
      </c>
      <c r="AG496" s="1193">
        <v>5.859375</v>
      </c>
      <c r="AH496" s="1189">
        <f t="shared" si="224"/>
        <v>3.0682024999999999</v>
      </c>
      <c r="AI496" s="1189">
        <f t="shared" si="213"/>
        <v>4.4375</v>
      </c>
      <c r="AJ496" s="1189">
        <f t="shared" si="214"/>
        <v>22.321434771107864</v>
      </c>
      <c r="AK496" s="1189">
        <f t="shared" si="230"/>
        <v>21.188109632670418</v>
      </c>
      <c r="AL496" s="1189">
        <f t="shared" si="225"/>
        <v>0.196629</v>
      </c>
      <c r="AM496" s="1189">
        <f t="shared" si="215"/>
        <v>32.501217943327021</v>
      </c>
      <c r="AN496" s="1189">
        <f t="shared" si="226"/>
        <v>9.375E-2</v>
      </c>
      <c r="AO496" s="1189">
        <f t="shared" si="216"/>
        <v>5.7861589999999996</v>
      </c>
      <c r="AP496" s="1189">
        <f t="shared" si="227"/>
        <v>6.5179010000000002</v>
      </c>
      <c r="AQ496" s="1189">
        <f t="shared" si="228"/>
        <v>8.2689499999999999E-2</v>
      </c>
      <c r="AR496" s="1193">
        <f t="shared" si="229"/>
        <v>9.3294532266527295</v>
      </c>
      <c r="AS496" s="1194">
        <f t="shared" si="220"/>
        <v>4.2698633066631828</v>
      </c>
    </row>
    <row r="497" spans="1:45" ht="11.1" customHeight="1">
      <c r="A497" s="1197" t="s">
        <v>10985</v>
      </c>
      <c r="B497" s="1197" t="s">
        <v>10936</v>
      </c>
      <c r="C497" s="1197" t="s">
        <v>10936</v>
      </c>
      <c r="D497" s="1197" t="s">
        <v>10936</v>
      </c>
      <c r="E497" s="1197" t="s">
        <v>10936</v>
      </c>
      <c r="F497" s="1197" t="s">
        <v>10936</v>
      </c>
      <c r="G497" s="1189">
        <v>10</v>
      </c>
      <c r="H497" s="1189">
        <v>4.75</v>
      </c>
      <c r="I497" s="1190">
        <f t="shared" si="208"/>
        <v>206.75812500000001</v>
      </c>
      <c r="J497" s="1191">
        <f t="shared" si="217"/>
        <v>63142.787764534813</v>
      </c>
      <c r="K497" s="1191">
        <f t="shared" si="218"/>
        <v>101028.46042325569</v>
      </c>
      <c r="L497" s="1191">
        <f t="shared" si="219"/>
        <v>2409749.5944494023</v>
      </c>
      <c r="M497" s="1190">
        <f t="shared" si="209"/>
        <v>2.2876549356500329</v>
      </c>
      <c r="N497" s="1190">
        <f t="shared" si="210"/>
        <v>3.1594428312545633</v>
      </c>
      <c r="O497" s="1190">
        <f t="shared" si="211"/>
        <v>0.92054791128563129</v>
      </c>
      <c r="P497" s="1192">
        <f t="shared" si="206"/>
        <v>149900.23266554676</v>
      </c>
      <c r="Q497" s="1192">
        <f t="shared" si="221"/>
        <v>101491.77185262393</v>
      </c>
      <c r="R497" s="1192">
        <f t="shared" si="222"/>
        <v>101028.46042325569</v>
      </c>
      <c r="S497" s="1192">
        <f t="shared" si="223"/>
        <v>63142.787764534813</v>
      </c>
      <c r="T497" s="1192">
        <f t="shared" si="207"/>
        <v>2409749.5944494023</v>
      </c>
      <c r="U497" s="1192">
        <f t="shared" si="212"/>
        <v>4321001.5899845958</v>
      </c>
      <c r="V497" s="1189">
        <v>100000</v>
      </c>
      <c r="W497" s="1189">
        <v>62500</v>
      </c>
      <c r="X497" s="1189">
        <v>7.6665799999999997</v>
      </c>
      <c r="Y497" s="1189">
        <v>3</v>
      </c>
      <c r="Z497" s="1189">
        <v>5.375</v>
      </c>
      <c r="AA497" s="1189">
        <v>0.21537899999999999</v>
      </c>
      <c r="AB497" s="1189">
        <v>2.5000000000000001E-2</v>
      </c>
      <c r="AC497" s="1189">
        <v>9</v>
      </c>
      <c r="AD497" s="1189">
        <v>0.25</v>
      </c>
      <c r="AE497" s="1189">
        <v>30</v>
      </c>
      <c r="AF497" s="1193">
        <v>7.296875</v>
      </c>
      <c r="AG497" s="1193">
        <v>6.78125</v>
      </c>
      <c r="AH497" s="1189">
        <f t="shared" si="224"/>
        <v>3.5364149999999999</v>
      </c>
      <c r="AI497" s="1189">
        <f t="shared" si="213"/>
        <v>4.75</v>
      </c>
      <c r="AJ497" s="1189">
        <f t="shared" si="214"/>
        <v>26.104803357575992</v>
      </c>
      <c r="AK497" s="1189">
        <f t="shared" si="230"/>
        <v>24.097495944494021</v>
      </c>
      <c r="AL497" s="1189">
        <f t="shared" si="225"/>
        <v>0.196629</v>
      </c>
      <c r="AM497" s="1189">
        <f t="shared" si="215"/>
        <v>16.241021591739226</v>
      </c>
      <c r="AN497" s="1189">
        <f t="shared" si="226"/>
        <v>9.375E-2</v>
      </c>
      <c r="AO497" s="1189">
        <f t="shared" si="216"/>
        <v>6.7069589999999994</v>
      </c>
      <c r="AP497" s="1189">
        <f t="shared" si="227"/>
        <v>7.469951</v>
      </c>
      <c r="AQ497" s="1189">
        <f t="shared" si="228"/>
        <v>8.2689499999999999E-2</v>
      </c>
      <c r="AR497" s="1193">
        <f t="shared" si="229"/>
        <v>10.609380613631552</v>
      </c>
      <c r="AS497" s="1194">
        <f t="shared" si="220"/>
        <v>4.75</v>
      </c>
    </row>
    <row r="498" spans="1:45" ht="11.1" customHeight="1">
      <c r="A498" s="1197" t="s">
        <v>10985</v>
      </c>
      <c r="B498" s="1197" t="s">
        <v>10936</v>
      </c>
      <c r="C498" s="1197" t="s">
        <v>10936</v>
      </c>
      <c r="D498" s="1197" t="s">
        <v>10936</v>
      </c>
      <c r="E498" s="1197" t="s">
        <v>10936</v>
      </c>
      <c r="F498" s="1197" t="s">
        <v>10936</v>
      </c>
      <c r="G498" s="1189">
        <v>10.75</v>
      </c>
      <c r="H498" s="1189">
        <v>3</v>
      </c>
      <c r="I498" s="1190">
        <f t="shared" si="208"/>
        <v>284.52187499999997</v>
      </c>
      <c r="J498" s="1191">
        <f t="shared" si="217"/>
        <v>112886.87319373737</v>
      </c>
      <c r="K498" s="1191">
        <f t="shared" si="218"/>
        <v>180618.99710997977</v>
      </c>
      <c r="L498" s="1191">
        <f t="shared" si="219"/>
        <v>3474945.8535571918</v>
      </c>
      <c r="M498" s="1190">
        <f t="shared" si="209"/>
        <v>2.5963391921877035</v>
      </c>
      <c r="N498" s="1190">
        <f t="shared" si="210"/>
        <v>4.3477401350193947</v>
      </c>
      <c r="O498" s="1190">
        <f t="shared" si="211"/>
        <v>0.36719916682861747</v>
      </c>
      <c r="P498" s="1192">
        <f>(V498*AK498/12)*((AD498/2/PI())+((AH498*0.08)/COS(AE498*PI()/180))+(AS498*0.08))</f>
        <v>220505.22588488649</v>
      </c>
      <c r="Q498" s="1192">
        <f>(W498*AJ498/12)*((AD498/2/PI())+((AH498*0.08)/COS(AE498*PI()/180))+(AS498*0.08))</f>
        <v>145776.71350635824</v>
      </c>
      <c r="R498" s="1192">
        <f>V498*AM498*((AD498/PI())/2+AH498*0.08/COS(AE498*PI()/180)+AS498*0.08)/12</f>
        <v>180618.99710997977</v>
      </c>
      <c r="S498" s="1192">
        <f>W498*AM498*((AD498/PI())/2+AH498*0.08/COS(AE498*PI()/180)+AS498*0.08)/12</f>
        <v>112886.87319373737</v>
      </c>
      <c r="T498" s="1192">
        <f>V498*AK498</f>
        <v>3474945.8535571918</v>
      </c>
      <c r="U498" s="1192">
        <f t="shared" si="212"/>
        <v>5543277.4817718733</v>
      </c>
      <c r="V498" s="1189">
        <v>100000</v>
      </c>
      <c r="W498" s="1189">
        <v>62500</v>
      </c>
      <c r="X498" s="1189">
        <v>7.6665799999999997</v>
      </c>
      <c r="Y498" s="1189">
        <v>3</v>
      </c>
      <c r="Z498" s="1189">
        <v>5.375</v>
      </c>
      <c r="AA498" s="1189">
        <v>0.21537899999999999</v>
      </c>
      <c r="AB498" s="1189">
        <v>2.5000000000000001E-2</v>
      </c>
      <c r="AC498" s="1189">
        <v>9</v>
      </c>
      <c r="AD498" s="1189">
        <v>0.25</v>
      </c>
      <c r="AE498" s="1189">
        <v>30</v>
      </c>
      <c r="AF498" s="1193">
        <v>7.296875</v>
      </c>
      <c r="AG498" s="1193">
        <v>6.78125</v>
      </c>
      <c r="AH498" s="1189">
        <f>(X498+(X498-(Z498-0.625)*Y498/12))/4</f>
        <v>3.5364149999999999</v>
      </c>
      <c r="AI498" s="1189">
        <f t="shared" si="213"/>
        <v>4.9375</v>
      </c>
      <c r="AJ498" s="1189">
        <f t="shared" si="214"/>
        <v>36.756765948653886</v>
      </c>
      <c r="AK498" s="1189">
        <f t="shared" si="230"/>
        <v>34.749458535571918</v>
      </c>
      <c r="AL498" s="1189">
        <f>2*((AA498/2)-AB498)+Y498/8/12</f>
        <v>0.196629</v>
      </c>
      <c r="AM498" s="1189">
        <f t="shared" si="215"/>
        <v>28.463780509612015</v>
      </c>
      <c r="AN498" s="1189">
        <f>Y498*3/8/12</f>
        <v>9.375E-2</v>
      </c>
      <c r="AO498" s="1189">
        <f>X498-(((Z498-0.625-AD498)*Y498)/12)+2*AQ498</f>
        <v>6.7069589999999994</v>
      </c>
      <c r="AP498" s="1189">
        <f>X498-2*AQ498-Y498/8/12</f>
        <v>7.469951</v>
      </c>
      <c r="AQ498" s="1189">
        <f>AA498/2-AB498</f>
        <v>8.2689499999999999E-2</v>
      </c>
      <c r="AR498" s="1193">
        <f>SQRT(4/PI()*AJ498+(AC498-AN498)^2)</f>
        <v>11.230380982179589</v>
      </c>
      <c r="AS498" s="1194">
        <f t="shared" si="220"/>
        <v>4.9375</v>
      </c>
    </row>
    <row r="499" spans="1:45" ht="11.1" customHeight="1">
      <c r="A499" s="1197" t="s">
        <v>10985</v>
      </c>
      <c r="B499" s="1197" t="s">
        <v>10936</v>
      </c>
      <c r="C499" s="1197" t="s">
        <v>10936</v>
      </c>
      <c r="D499" s="1197" t="s">
        <v>10936</v>
      </c>
      <c r="E499" s="1197" t="s">
        <v>10936</v>
      </c>
      <c r="F499" s="1197" t="s">
        <v>10936</v>
      </c>
      <c r="G499" s="1189">
        <v>10.75</v>
      </c>
      <c r="H499" s="1189">
        <v>3.25</v>
      </c>
      <c r="I499" s="1190">
        <f t="shared" si="208"/>
        <v>280.34999999999997</v>
      </c>
      <c r="J499" s="1191">
        <f t="shared" si="217"/>
        <v>112886.87319373737</v>
      </c>
      <c r="K499" s="1191">
        <f t="shared" si="218"/>
        <v>180618.99710997977</v>
      </c>
      <c r="L499" s="1191">
        <f t="shared" si="219"/>
        <v>3352227.3905263403</v>
      </c>
      <c r="M499" s="1190">
        <f t="shared" si="209"/>
        <v>2.6227743412854081</v>
      </c>
      <c r="N499" s="1190">
        <f t="shared" si="210"/>
        <v>4.2839902796672042</v>
      </c>
      <c r="O499" s="1190">
        <f t="shared" si="211"/>
        <v>0.43094902218080805</v>
      </c>
      <c r="P499" s="1192">
        <f t="shared" si="206"/>
        <v>212718.03622748118</v>
      </c>
      <c r="Q499" s="1192">
        <f t="shared" si="221"/>
        <v>140909.71997047996</v>
      </c>
      <c r="R499" s="1192">
        <f t="shared" si="222"/>
        <v>180618.99710997977</v>
      </c>
      <c r="S499" s="1192">
        <f t="shared" si="223"/>
        <v>112886.87319373737</v>
      </c>
      <c r="T499" s="1192">
        <f t="shared" si="207"/>
        <v>3352227.3905263403</v>
      </c>
      <c r="U499" s="1192">
        <f t="shared" si="212"/>
        <v>5543277.4817718733</v>
      </c>
      <c r="V499" s="1189">
        <v>100000</v>
      </c>
      <c r="W499" s="1189">
        <v>62500</v>
      </c>
      <c r="X499" s="1189">
        <v>7.6665799999999997</v>
      </c>
      <c r="Y499" s="1189">
        <v>3</v>
      </c>
      <c r="Z499" s="1189">
        <v>5.375</v>
      </c>
      <c r="AA499" s="1189">
        <v>0.21537899999999999</v>
      </c>
      <c r="AB499" s="1189">
        <v>2.5000000000000001E-2</v>
      </c>
      <c r="AC499" s="1189">
        <v>9</v>
      </c>
      <c r="AD499" s="1189">
        <v>0.25</v>
      </c>
      <c r="AE499" s="1189">
        <v>30</v>
      </c>
      <c r="AF499" s="1193">
        <v>7.296875</v>
      </c>
      <c r="AG499" s="1193">
        <v>6.78125</v>
      </c>
      <c r="AH499" s="1189">
        <f t="shared" si="224"/>
        <v>3.5364149999999999</v>
      </c>
      <c r="AI499" s="1189">
        <f t="shared" si="213"/>
        <v>4.9375</v>
      </c>
      <c r="AJ499" s="1189">
        <f t="shared" si="214"/>
        <v>35.529581318345372</v>
      </c>
      <c r="AK499" s="1189">
        <f t="shared" si="230"/>
        <v>33.522273905263404</v>
      </c>
      <c r="AL499" s="1189">
        <f t="shared" si="225"/>
        <v>0.196629</v>
      </c>
      <c r="AM499" s="1189">
        <f t="shared" si="215"/>
        <v>28.463780509612015</v>
      </c>
      <c r="AN499" s="1189">
        <f t="shared" si="226"/>
        <v>9.375E-2</v>
      </c>
      <c r="AO499" s="1189">
        <f t="shared" si="216"/>
        <v>6.7069589999999994</v>
      </c>
      <c r="AP499" s="1189">
        <f t="shared" si="227"/>
        <v>7.469951</v>
      </c>
      <c r="AQ499" s="1189">
        <f t="shared" si="228"/>
        <v>8.2689499999999999E-2</v>
      </c>
      <c r="AR499" s="1193">
        <f t="shared" si="229"/>
        <v>11.160598416075233</v>
      </c>
      <c r="AS499" s="1194">
        <f t="shared" si="220"/>
        <v>4.9375</v>
      </c>
    </row>
    <row r="500" spans="1:45" ht="11.1" customHeight="1">
      <c r="A500" s="1197" t="s">
        <v>10985</v>
      </c>
      <c r="B500" s="1197" t="s">
        <v>10936</v>
      </c>
      <c r="C500" s="1197" t="s">
        <v>10936</v>
      </c>
      <c r="D500" s="1197" t="s">
        <v>10936</v>
      </c>
      <c r="E500" s="1197" t="s">
        <v>10936</v>
      </c>
      <c r="F500" s="1197" t="s">
        <v>10936</v>
      </c>
      <c r="G500" s="1189">
        <v>10.75</v>
      </c>
      <c r="H500" s="1189">
        <v>3.5</v>
      </c>
      <c r="I500" s="1190">
        <f t="shared" si="208"/>
        <v>275.84437500000001</v>
      </c>
      <c r="J500" s="1191">
        <f t="shared" si="217"/>
        <v>112886.87319373737</v>
      </c>
      <c r="K500" s="1191">
        <f t="shared" si="218"/>
        <v>180618.99710997977</v>
      </c>
      <c r="L500" s="1191">
        <f t="shared" si="219"/>
        <v>3219691.4504530206</v>
      </c>
      <c r="M500" s="1190">
        <f t="shared" si="209"/>
        <v>2.6568432760082592</v>
      </c>
      <c r="N500" s="1190">
        <f t="shared" si="210"/>
        <v>4.2151404358868376</v>
      </c>
      <c r="O500" s="1190">
        <f t="shared" si="211"/>
        <v>0.49979886596117379</v>
      </c>
      <c r="P500" s="1192">
        <f t="shared" si="206"/>
        <v>204307.87139748342</v>
      </c>
      <c r="Q500" s="1192">
        <f t="shared" si="221"/>
        <v>135653.36695173138</v>
      </c>
      <c r="R500" s="1192">
        <f t="shared" si="222"/>
        <v>180618.99710997977</v>
      </c>
      <c r="S500" s="1192">
        <f t="shared" si="223"/>
        <v>112886.87319373737</v>
      </c>
      <c r="T500" s="1192">
        <f t="shared" si="207"/>
        <v>3219691.4504530206</v>
      </c>
      <c r="U500" s="1192">
        <f t="shared" si="212"/>
        <v>5543277.4817718733</v>
      </c>
      <c r="V500" s="1189">
        <v>100000</v>
      </c>
      <c r="W500" s="1189">
        <v>62500</v>
      </c>
      <c r="X500" s="1189">
        <v>7.6665799999999997</v>
      </c>
      <c r="Y500" s="1189">
        <v>3</v>
      </c>
      <c r="Z500" s="1189">
        <v>5.375</v>
      </c>
      <c r="AA500" s="1189">
        <v>0.21537899999999999</v>
      </c>
      <c r="AB500" s="1189">
        <v>2.5000000000000001E-2</v>
      </c>
      <c r="AC500" s="1189">
        <v>9</v>
      </c>
      <c r="AD500" s="1189">
        <v>0.25</v>
      </c>
      <c r="AE500" s="1189">
        <v>30</v>
      </c>
      <c r="AF500" s="1193">
        <v>7.296875</v>
      </c>
      <c r="AG500" s="1193">
        <v>6.78125</v>
      </c>
      <c r="AH500" s="1189">
        <f t="shared" si="224"/>
        <v>3.5364149999999999</v>
      </c>
      <c r="AI500" s="1189">
        <f t="shared" si="213"/>
        <v>4.9375</v>
      </c>
      <c r="AJ500" s="1189">
        <f t="shared" si="214"/>
        <v>34.20422191761218</v>
      </c>
      <c r="AK500" s="1189">
        <f t="shared" si="230"/>
        <v>32.196914504530206</v>
      </c>
      <c r="AL500" s="1189">
        <f t="shared" si="225"/>
        <v>0.196629</v>
      </c>
      <c r="AM500" s="1189">
        <f t="shared" si="215"/>
        <v>28.463780509612015</v>
      </c>
      <c r="AN500" s="1189">
        <f t="shared" si="226"/>
        <v>9.375E-2</v>
      </c>
      <c r="AO500" s="1189">
        <f t="shared" si="216"/>
        <v>6.7069589999999994</v>
      </c>
      <c r="AP500" s="1189">
        <f t="shared" si="227"/>
        <v>7.469951</v>
      </c>
      <c r="AQ500" s="1189">
        <f t="shared" si="228"/>
        <v>8.2689499999999999E-2</v>
      </c>
      <c r="AR500" s="1193">
        <f t="shared" si="229"/>
        <v>11.084739825765014</v>
      </c>
      <c r="AS500" s="1194">
        <f t="shared" si="220"/>
        <v>4.9375</v>
      </c>
    </row>
    <row r="501" spans="1:45" ht="11.1" customHeight="1">
      <c r="A501" s="1197" t="s">
        <v>10985</v>
      </c>
      <c r="B501" s="1197" t="s">
        <v>10936</v>
      </c>
      <c r="C501" s="1197" t="s">
        <v>10936</v>
      </c>
      <c r="D501" s="1197" t="s">
        <v>10936</v>
      </c>
      <c r="E501" s="1197" t="s">
        <v>10936</v>
      </c>
      <c r="F501" s="1197" t="s">
        <v>10936</v>
      </c>
      <c r="G501" s="1189">
        <v>10.75</v>
      </c>
      <c r="H501" s="1189">
        <v>3.75</v>
      </c>
      <c r="I501" s="1190">
        <f t="shared" si="208"/>
        <v>271.005</v>
      </c>
      <c r="J501" s="1191">
        <f t="shared" si="217"/>
        <v>112886.87319373737</v>
      </c>
      <c r="K501" s="1191">
        <f t="shared" si="218"/>
        <v>180618.99710997977</v>
      </c>
      <c r="L501" s="1191">
        <f t="shared" si="219"/>
        <v>3077338.0333372336</v>
      </c>
      <c r="M501" s="1190">
        <f t="shared" si="209"/>
        <v>2.7002975720634015</v>
      </c>
      <c r="N501" s="1190">
        <f t="shared" si="210"/>
        <v>4.1411906036782975</v>
      </c>
      <c r="O501" s="1190">
        <f t="shared" si="211"/>
        <v>0.57374869816971485</v>
      </c>
      <c r="P501" s="1192">
        <f t="shared" si="206"/>
        <v>195274.73139489334</v>
      </c>
      <c r="Q501" s="1192">
        <f t="shared" si="221"/>
        <v>130007.65445011256</v>
      </c>
      <c r="R501" s="1192">
        <f t="shared" si="222"/>
        <v>180618.99710997977</v>
      </c>
      <c r="S501" s="1192">
        <f t="shared" si="223"/>
        <v>112886.87319373737</v>
      </c>
      <c r="T501" s="1192">
        <f t="shared" si="207"/>
        <v>3077338.0333372336</v>
      </c>
      <c r="U501" s="1192">
        <f t="shared" si="212"/>
        <v>5543277.4817718733</v>
      </c>
      <c r="V501" s="1189">
        <v>100000</v>
      </c>
      <c r="W501" s="1189">
        <v>62500</v>
      </c>
      <c r="X501" s="1189">
        <v>7.6665799999999997</v>
      </c>
      <c r="Y501" s="1189">
        <v>3</v>
      </c>
      <c r="Z501" s="1189">
        <v>5.375</v>
      </c>
      <c r="AA501" s="1189">
        <v>0.21537899999999999</v>
      </c>
      <c r="AB501" s="1189">
        <v>2.5000000000000001E-2</v>
      </c>
      <c r="AC501" s="1189">
        <v>9</v>
      </c>
      <c r="AD501" s="1189">
        <v>0.25</v>
      </c>
      <c r="AE501" s="1189">
        <v>30</v>
      </c>
      <c r="AF501" s="1193">
        <v>7.296875</v>
      </c>
      <c r="AG501" s="1193">
        <v>6.78125</v>
      </c>
      <c r="AH501" s="1189">
        <f t="shared" si="224"/>
        <v>3.5364149999999999</v>
      </c>
      <c r="AI501" s="1189">
        <f t="shared" si="213"/>
        <v>4.9375</v>
      </c>
      <c r="AJ501" s="1189">
        <f t="shared" si="214"/>
        <v>32.780687746454305</v>
      </c>
      <c r="AK501" s="1189">
        <f t="shared" si="230"/>
        <v>30.773380333372334</v>
      </c>
      <c r="AL501" s="1189">
        <f t="shared" si="225"/>
        <v>0.196629</v>
      </c>
      <c r="AM501" s="1189">
        <f t="shared" si="215"/>
        <v>28.463780509612015</v>
      </c>
      <c r="AN501" s="1189">
        <f t="shared" si="226"/>
        <v>9.375E-2</v>
      </c>
      <c r="AO501" s="1189">
        <f t="shared" si="216"/>
        <v>6.7069589999999994</v>
      </c>
      <c r="AP501" s="1189">
        <f t="shared" si="227"/>
        <v>7.469951</v>
      </c>
      <c r="AQ501" s="1189">
        <f t="shared" si="228"/>
        <v>8.2689499999999999E-2</v>
      </c>
      <c r="AR501" s="1193">
        <f t="shared" si="229"/>
        <v>11.002679537499082</v>
      </c>
      <c r="AS501" s="1194">
        <f t="shared" si="220"/>
        <v>4.9375</v>
      </c>
    </row>
    <row r="502" spans="1:45" ht="11.1" customHeight="1">
      <c r="A502" s="1197" t="s">
        <v>10985</v>
      </c>
      <c r="B502" s="1197" t="s">
        <v>10936</v>
      </c>
      <c r="C502" s="1197" t="s">
        <v>10936</v>
      </c>
      <c r="D502" s="1197" t="s">
        <v>10936</v>
      </c>
      <c r="E502" s="1197" t="s">
        <v>10936</v>
      </c>
      <c r="F502" s="1197" t="s">
        <v>10936</v>
      </c>
      <c r="G502" s="1189">
        <v>11</v>
      </c>
      <c r="H502" s="1189">
        <v>3</v>
      </c>
      <c r="I502" s="1190">
        <f t="shared" si="208"/>
        <v>299.03999999999996</v>
      </c>
      <c r="J502" s="1191">
        <f t="shared" si="217"/>
        <v>130676.46858982004</v>
      </c>
      <c r="K502" s="1191">
        <f t="shared" si="218"/>
        <v>209082.34974371208</v>
      </c>
      <c r="L502" s="1191">
        <f t="shared" si="219"/>
        <v>3474945.8535571918</v>
      </c>
      <c r="M502" s="1190">
        <f t="shared" si="209"/>
        <v>2.8253674334352619</v>
      </c>
      <c r="N502" s="1190">
        <f t="shared" si="210"/>
        <v>4.5695896316450177</v>
      </c>
      <c r="O502" s="1190">
        <f t="shared" si="211"/>
        <v>0.36719916682861747</v>
      </c>
      <c r="P502" s="1192">
        <f t="shared" si="206"/>
        <v>221953.11999053528</v>
      </c>
      <c r="Q502" s="1192">
        <f t="shared" si="221"/>
        <v>146733.92095293774</v>
      </c>
      <c r="R502" s="1192">
        <f t="shared" si="222"/>
        <v>209082.34974371208</v>
      </c>
      <c r="S502" s="1192">
        <f t="shared" si="223"/>
        <v>130676.46858982004</v>
      </c>
      <c r="T502" s="1192">
        <f t="shared" si="207"/>
        <v>3474945.8535571918</v>
      </c>
      <c r="U502" s="1192">
        <f t="shared" si="212"/>
        <v>5970337.7331192372</v>
      </c>
      <c r="V502" s="1189">
        <v>100000</v>
      </c>
      <c r="W502" s="1189">
        <v>62500</v>
      </c>
      <c r="X502" s="1189">
        <v>7.6665799999999997</v>
      </c>
      <c r="Y502" s="1189">
        <v>3</v>
      </c>
      <c r="Z502" s="1189">
        <v>5.375</v>
      </c>
      <c r="AA502" s="1189">
        <v>0.21537899999999999</v>
      </c>
      <c r="AB502" s="1189">
        <v>2.5000000000000001E-2</v>
      </c>
      <c r="AC502" s="1189">
        <v>9</v>
      </c>
      <c r="AD502" s="1189">
        <v>0.25</v>
      </c>
      <c r="AE502" s="1189">
        <v>30</v>
      </c>
      <c r="AF502" s="1193">
        <v>7.296875</v>
      </c>
      <c r="AG502" s="1193">
        <v>6.78125</v>
      </c>
      <c r="AH502" s="1189">
        <f t="shared" si="224"/>
        <v>3.5364149999999999</v>
      </c>
      <c r="AI502" s="1189">
        <f t="shared" si="213"/>
        <v>5</v>
      </c>
      <c r="AJ502" s="1189">
        <f t="shared" si="214"/>
        <v>36.756765948653886</v>
      </c>
      <c r="AK502" s="1189">
        <f t="shared" si="230"/>
        <v>34.749458535571918</v>
      </c>
      <c r="AL502" s="1189">
        <f t="shared" si="225"/>
        <v>0.196629</v>
      </c>
      <c r="AM502" s="1189">
        <f t="shared" si="215"/>
        <v>32.734383023085641</v>
      </c>
      <c r="AN502" s="1189">
        <f t="shared" si="226"/>
        <v>9.375E-2</v>
      </c>
      <c r="AO502" s="1189">
        <f t="shared" si="216"/>
        <v>6.7069589999999994</v>
      </c>
      <c r="AP502" s="1189">
        <f t="shared" si="227"/>
        <v>7.469951</v>
      </c>
      <c r="AQ502" s="1189">
        <f t="shared" si="228"/>
        <v>8.2689499999999999E-2</v>
      </c>
      <c r="AR502" s="1193">
        <f t="shared" si="229"/>
        <v>11.230380982179589</v>
      </c>
      <c r="AS502" s="1194">
        <f t="shared" si="220"/>
        <v>5</v>
      </c>
    </row>
    <row r="503" spans="1:45" ht="11.1" customHeight="1">
      <c r="A503" s="1197" t="s">
        <v>10985</v>
      </c>
      <c r="B503" s="1197" t="s">
        <v>10936</v>
      </c>
      <c r="C503" s="1197" t="s">
        <v>10936</v>
      </c>
      <c r="D503" s="1197" t="s">
        <v>10936</v>
      </c>
      <c r="E503" s="1197" t="s">
        <v>10936</v>
      </c>
      <c r="F503" s="1197" t="s">
        <v>10936</v>
      </c>
      <c r="G503" s="1189">
        <v>11</v>
      </c>
      <c r="H503" s="1189">
        <v>3.25</v>
      </c>
      <c r="I503" s="1190">
        <f t="shared" si="208"/>
        <v>294.86812500000002</v>
      </c>
      <c r="J503" s="1191">
        <f t="shared" si="217"/>
        <v>130676.46858982004</v>
      </c>
      <c r="K503" s="1191">
        <f t="shared" si="218"/>
        <v>209082.34974371208</v>
      </c>
      <c r="L503" s="1191">
        <f t="shared" si="219"/>
        <v>3352227.3905263403</v>
      </c>
      <c r="M503" s="1190">
        <f t="shared" si="209"/>
        <v>2.8541344795836996</v>
      </c>
      <c r="N503" s="1190">
        <f t="shared" si="210"/>
        <v>4.5058397762928273</v>
      </c>
      <c r="O503" s="1190">
        <f t="shared" si="211"/>
        <v>0.43094902218080805</v>
      </c>
      <c r="P503" s="1192">
        <f t="shared" si="206"/>
        <v>214114.79764020047</v>
      </c>
      <c r="Q503" s="1192">
        <f t="shared" si="221"/>
        <v>141834.96948397849</v>
      </c>
      <c r="R503" s="1192">
        <f t="shared" si="222"/>
        <v>209082.34974371208</v>
      </c>
      <c r="S503" s="1192">
        <f t="shared" si="223"/>
        <v>130676.46858982004</v>
      </c>
      <c r="T503" s="1192">
        <f t="shared" si="207"/>
        <v>3352227.3905263403</v>
      </c>
      <c r="U503" s="1192">
        <f t="shared" si="212"/>
        <v>5970337.7331192372</v>
      </c>
      <c r="V503" s="1189">
        <v>100000</v>
      </c>
      <c r="W503" s="1189">
        <v>62500</v>
      </c>
      <c r="X503" s="1189">
        <v>7.6665799999999997</v>
      </c>
      <c r="Y503" s="1189">
        <v>3</v>
      </c>
      <c r="Z503" s="1189">
        <v>5.375</v>
      </c>
      <c r="AA503" s="1189">
        <v>0.21537899999999999</v>
      </c>
      <c r="AB503" s="1189">
        <v>2.5000000000000001E-2</v>
      </c>
      <c r="AC503" s="1189">
        <v>9</v>
      </c>
      <c r="AD503" s="1189">
        <v>0.25</v>
      </c>
      <c r="AE503" s="1189">
        <v>30</v>
      </c>
      <c r="AF503" s="1193">
        <v>7.296875</v>
      </c>
      <c r="AG503" s="1193">
        <v>6.78125</v>
      </c>
      <c r="AH503" s="1189">
        <f t="shared" si="224"/>
        <v>3.5364149999999999</v>
      </c>
      <c r="AI503" s="1189">
        <f t="shared" si="213"/>
        <v>5</v>
      </c>
      <c r="AJ503" s="1189">
        <f t="shared" si="214"/>
        <v>35.529581318345372</v>
      </c>
      <c r="AK503" s="1189">
        <f t="shared" si="230"/>
        <v>33.522273905263404</v>
      </c>
      <c r="AL503" s="1189">
        <f t="shared" si="225"/>
        <v>0.196629</v>
      </c>
      <c r="AM503" s="1189">
        <f t="shared" si="215"/>
        <v>32.734383023085641</v>
      </c>
      <c r="AN503" s="1189">
        <f t="shared" si="226"/>
        <v>9.375E-2</v>
      </c>
      <c r="AO503" s="1189">
        <f t="shared" si="216"/>
        <v>6.7069589999999994</v>
      </c>
      <c r="AP503" s="1189">
        <f t="shared" si="227"/>
        <v>7.469951</v>
      </c>
      <c r="AQ503" s="1189">
        <f t="shared" si="228"/>
        <v>8.2689499999999999E-2</v>
      </c>
      <c r="AR503" s="1193">
        <f t="shared" si="229"/>
        <v>11.160598416075233</v>
      </c>
      <c r="AS503" s="1194">
        <f t="shared" si="220"/>
        <v>5</v>
      </c>
    </row>
    <row r="504" spans="1:45" ht="11.1" customHeight="1">
      <c r="A504" s="1197" t="s">
        <v>10985</v>
      </c>
      <c r="B504" s="1197" t="s">
        <v>10936</v>
      </c>
      <c r="C504" s="1197" t="s">
        <v>10936</v>
      </c>
      <c r="D504" s="1197" t="s">
        <v>10936</v>
      </c>
      <c r="E504" s="1197" t="s">
        <v>10936</v>
      </c>
      <c r="F504" s="1197" t="s">
        <v>10936</v>
      </c>
      <c r="G504" s="1189">
        <v>11</v>
      </c>
      <c r="H504" s="1189">
        <v>3.5</v>
      </c>
      <c r="I504" s="1190">
        <f t="shared" si="208"/>
        <v>290.36250000000001</v>
      </c>
      <c r="J504" s="1191">
        <f t="shared" si="217"/>
        <v>130676.46858982004</v>
      </c>
      <c r="K504" s="1191">
        <f t="shared" si="218"/>
        <v>205649.40950183882</v>
      </c>
      <c r="L504" s="1191">
        <f t="shared" si="219"/>
        <v>3219691.4504530206</v>
      </c>
      <c r="M504" s="1190">
        <f t="shared" si="209"/>
        <v>2.8912087027620155</v>
      </c>
      <c r="N504" s="1190">
        <f t="shared" si="210"/>
        <v>4.4369899325124615</v>
      </c>
      <c r="O504" s="1190">
        <f t="shared" si="211"/>
        <v>0.49979886596117379</v>
      </c>
      <c r="P504" s="1192">
        <f t="shared" si="206"/>
        <v>205649.40950183882</v>
      </c>
      <c r="Q504" s="1192">
        <f t="shared" si="221"/>
        <v>136544.10189750252</v>
      </c>
      <c r="R504" s="1192">
        <f t="shared" si="222"/>
        <v>209082.34974371208</v>
      </c>
      <c r="S504" s="1192">
        <f t="shared" si="223"/>
        <v>130676.46858982004</v>
      </c>
      <c r="T504" s="1192">
        <f t="shared" si="207"/>
        <v>3219691.4504530206</v>
      </c>
      <c r="U504" s="1192">
        <f t="shared" si="212"/>
        <v>5970337.7331192372</v>
      </c>
      <c r="V504" s="1189">
        <v>100000</v>
      </c>
      <c r="W504" s="1189">
        <v>62500</v>
      </c>
      <c r="X504" s="1189">
        <v>7.6665799999999997</v>
      </c>
      <c r="Y504" s="1189">
        <v>3</v>
      </c>
      <c r="Z504" s="1189">
        <v>5.375</v>
      </c>
      <c r="AA504" s="1189">
        <v>0.21537899999999999</v>
      </c>
      <c r="AB504" s="1189">
        <v>2.5000000000000001E-2</v>
      </c>
      <c r="AC504" s="1189">
        <v>9</v>
      </c>
      <c r="AD504" s="1189">
        <v>0.25</v>
      </c>
      <c r="AE504" s="1189">
        <v>30</v>
      </c>
      <c r="AF504" s="1193">
        <v>7.296875</v>
      </c>
      <c r="AG504" s="1193">
        <v>6.78125</v>
      </c>
      <c r="AH504" s="1189">
        <f t="shared" si="224"/>
        <v>3.5364149999999999</v>
      </c>
      <c r="AI504" s="1189">
        <f t="shared" si="213"/>
        <v>5</v>
      </c>
      <c r="AJ504" s="1189">
        <f t="shared" si="214"/>
        <v>34.20422191761218</v>
      </c>
      <c r="AK504" s="1189">
        <f t="shared" si="230"/>
        <v>32.196914504530206</v>
      </c>
      <c r="AL504" s="1189">
        <f t="shared" si="225"/>
        <v>0.196629</v>
      </c>
      <c r="AM504" s="1189">
        <f t="shared" si="215"/>
        <v>32.734383023085641</v>
      </c>
      <c r="AN504" s="1189">
        <f t="shared" si="226"/>
        <v>9.375E-2</v>
      </c>
      <c r="AO504" s="1189">
        <f t="shared" si="216"/>
        <v>6.7069589999999994</v>
      </c>
      <c r="AP504" s="1189">
        <f t="shared" si="227"/>
        <v>7.469951</v>
      </c>
      <c r="AQ504" s="1189">
        <f t="shared" si="228"/>
        <v>8.2689499999999999E-2</v>
      </c>
      <c r="AR504" s="1193">
        <f t="shared" si="229"/>
        <v>11.084739825765014</v>
      </c>
      <c r="AS504" s="1194">
        <f t="shared" si="220"/>
        <v>5</v>
      </c>
    </row>
    <row r="505" spans="1:45" ht="11.1" customHeight="1">
      <c r="A505" s="1197" t="s">
        <v>10985</v>
      </c>
      <c r="B505" s="1197" t="s">
        <v>10936</v>
      </c>
      <c r="C505" s="1197" t="s">
        <v>10936</v>
      </c>
      <c r="D505" s="1197" t="s">
        <v>10936</v>
      </c>
      <c r="E505" s="1197" t="s">
        <v>10936</v>
      </c>
      <c r="F505" s="1197" t="s">
        <v>10936</v>
      </c>
      <c r="G505" s="1189">
        <v>11</v>
      </c>
      <c r="H505" s="1189">
        <v>3.75</v>
      </c>
      <c r="I505" s="1190">
        <f t="shared" si="208"/>
        <v>285.52312499999999</v>
      </c>
      <c r="J505" s="1191">
        <f t="shared" si="217"/>
        <v>130676.46858982004</v>
      </c>
      <c r="K505" s="1191">
        <f t="shared" si="218"/>
        <v>196556.9555754505</v>
      </c>
      <c r="L505" s="1191">
        <f t="shared" si="219"/>
        <v>3077338.0333372336</v>
      </c>
      <c r="M505" s="1190">
        <f t="shared" si="209"/>
        <v>2.9384961886523322</v>
      </c>
      <c r="N505" s="1190">
        <f t="shared" si="210"/>
        <v>4.3630401003039205</v>
      </c>
      <c r="O505" s="1190">
        <f t="shared" si="211"/>
        <v>0.57374869816971485</v>
      </c>
      <c r="P505" s="1192">
        <f t="shared" si="206"/>
        <v>196556.9555754505</v>
      </c>
      <c r="Q505" s="1192">
        <f t="shared" si="221"/>
        <v>130861.31819350978</v>
      </c>
      <c r="R505" s="1192">
        <f t="shared" si="222"/>
        <v>209082.34974371208</v>
      </c>
      <c r="S505" s="1192">
        <f t="shared" si="223"/>
        <v>130676.46858982004</v>
      </c>
      <c r="T505" s="1192">
        <f t="shared" si="207"/>
        <v>3077338.0333372336</v>
      </c>
      <c r="U505" s="1192">
        <f t="shared" si="212"/>
        <v>5970337.7331192372</v>
      </c>
      <c r="V505" s="1189">
        <v>100000</v>
      </c>
      <c r="W505" s="1189">
        <v>62500</v>
      </c>
      <c r="X505" s="1189">
        <v>7.6665799999999997</v>
      </c>
      <c r="Y505" s="1189">
        <v>3</v>
      </c>
      <c r="Z505" s="1189">
        <v>5.375</v>
      </c>
      <c r="AA505" s="1189">
        <v>0.21537899999999999</v>
      </c>
      <c r="AB505" s="1189">
        <v>2.5000000000000001E-2</v>
      </c>
      <c r="AC505" s="1189">
        <v>9</v>
      </c>
      <c r="AD505" s="1189">
        <v>0.25</v>
      </c>
      <c r="AE505" s="1189">
        <v>30</v>
      </c>
      <c r="AF505" s="1193">
        <v>7.296875</v>
      </c>
      <c r="AG505" s="1193">
        <v>6.78125</v>
      </c>
      <c r="AH505" s="1189">
        <f t="shared" si="224"/>
        <v>3.5364149999999999</v>
      </c>
      <c r="AI505" s="1189">
        <f t="shared" si="213"/>
        <v>5</v>
      </c>
      <c r="AJ505" s="1189">
        <f t="shared" si="214"/>
        <v>32.780687746454305</v>
      </c>
      <c r="AK505" s="1189">
        <f t="shared" si="230"/>
        <v>30.773380333372334</v>
      </c>
      <c r="AL505" s="1189">
        <f t="shared" si="225"/>
        <v>0.196629</v>
      </c>
      <c r="AM505" s="1189">
        <f t="shared" si="215"/>
        <v>32.734383023085641</v>
      </c>
      <c r="AN505" s="1189">
        <f t="shared" si="226"/>
        <v>9.375E-2</v>
      </c>
      <c r="AO505" s="1189">
        <f t="shared" si="216"/>
        <v>6.7069589999999994</v>
      </c>
      <c r="AP505" s="1189">
        <f t="shared" si="227"/>
        <v>7.469951</v>
      </c>
      <c r="AQ505" s="1189">
        <f t="shared" si="228"/>
        <v>8.2689499999999999E-2</v>
      </c>
      <c r="AR505" s="1193">
        <f t="shared" si="229"/>
        <v>11.002679537499082</v>
      </c>
      <c r="AS505" s="1194">
        <f t="shared" si="220"/>
        <v>5</v>
      </c>
    </row>
    <row r="506" spans="1:45" ht="11.1" customHeight="1">
      <c r="A506" s="1197" t="s">
        <v>10985</v>
      </c>
      <c r="B506" s="1197" t="s">
        <v>10936</v>
      </c>
      <c r="C506" s="1197" t="s">
        <v>10936</v>
      </c>
      <c r="D506" s="1197" t="s">
        <v>10936</v>
      </c>
      <c r="E506" s="1197" t="s">
        <v>10936</v>
      </c>
      <c r="F506" s="1197" t="s">
        <v>10936</v>
      </c>
      <c r="G506" s="1189">
        <v>11.25</v>
      </c>
      <c r="H506" s="1189">
        <v>3</v>
      </c>
      <c r="I506" s="1190">
        <f t="shared" si="208"/>
        <v>313.89187499999997</v>
      </c>
      <c r="J506" s="1191">
        <f t="shared" si="217"/>
        <v>147616.01051970819</v>
      </c>
      <c r="K506" s="1191">
        <f t="shared" si="218"/>
        <v>223287.38905514096</v>
      </c>
      <c r="L506" s="1191">
        <f t="shared" si="219"/>
        <v>3474945.8535571918</v>
      </c>
      <c r="M506" s="1190">
        <f t="shared" si="209"/>
        <v>3.0640879155342344</v>
      </c>
      <c r="N506" s="1190">
        <f t="shared" si="210"/>
        <v>4.7965391166988161</v>
      </c>
      <c r="O506" s="1190">
        <f t="shared" si="211"/>
        <v>0.36719916682861747</v>
      </c>
      <c r="P506" s="1192">
        <f>(V506*AK506/12)*((AD506/2/PI())+((AH506*0.08)/COS(AE506*PI()/180))+(AS506*0.08))</f>
        <v>223287.38905514096</v>
      </c>
      <c r="Q506" s="1192">
        <f t="shared" si="221"/>
        <v>147616.01051970819</v>
      </c>
      <c r="R506" s="1192">
        <f t="shared" si="222"/>
        <v>238411.42106315226</v>
      </c>
      <c r="S506" s="1192">
        <f t="shared" si="223"/>
        <v>149007.13816447018</v>
      </c>
      <c r="T506" s="1192">
        <f>V506*AK506</f>
        <v>3474945.8535571918</v>
      </c>
      <c r="U506" s="1192">
        <f t="shared" si="212"/>
        <v>6407215.4615090666</v>
      </c>
      <c r="V506" s="1189">
        <v>100000</v>
      </c>
      <c r="W506" s="1189">
        <v>62500</v>
      </c>
      <c r="X506" s="1189">
        <v>7.6665799999999997</v>
      </c>
      <c r="Y506" s="1189">
        <v>3</v>
      </c>
      <c r="Z506" s="1189">
        <v>5.375</v>
      </c>
      <c r="AA506" s="1189">
        <v>0.21537899999999999</v>
      </c>
      <c r="AB506" s="1189">
        <v>2.5000000000000001E-2</v>
      </c>
      <c r="AC506" s="1189">
        <v>9</v>
      </c>
      <c r="AD506" s="1189">
        <v>0.25</v>
      </c>
      <c r="AE506" s="1189">
        <v>30</v>
      </c>
      <c r="AF506" s="1193">
        <v>7.296875</v>
      </c>
      <c r="AG506" s="1193">
        <v>6.78125</v>
      </c>
      <c r="AH506" s="1189">
        <f t="shared" si="224"/>
        <v>3.5364149999999999</v>
      </c>
      <c r="AI506" s="1189">
        <f t="shared" si="213"/>
        <v>5.0625</v>
      </c>
      <c r="AJ506" s="1189">
        <f t="shared" si="214"/>
        <v>36.756765948653886</v>
      </c>
      <c r="AK506" s="1189">
        <f t="shared" si="230"/>
        <v>34.749458535571918</v>
      </c>
      <c r="AL506" s="1189">
        <f t="shared" si="225"/>
        <v>0.196629</v>
      </c>
      <c r="AM506" s="1189">
        <f t="shared" si="215"/>
        <v>37.103160306983945</v>
      </c>
      <c r="AN506" s="1189">
        <f t="shared" si="226"/>
        <v>9.375E-2</v>
      </c>
      <c r="AO506" s="1189">
        <f t="shared" si="216"/>
        <v>6.7069589999999994</v>
      </c>
      <c r="AP506" s="1189">
        <f t="shared" si="227"/>
        <v>7.469951</v>
      </c>
      <c r="AQ506" s="1189">
        <f t="shared" si="228"/>
        <v>8.2689499999999999E-2</v>
      </c>
      <c r="AR506" s="1193">
        <f t="shared" si="229"/>
        <v>11.230380982179589</v>
      </c>
      <c r="AS506" s="1194">
        <f t="shared" si="220"/>
        <v>5.0575952455448974</v>
      </c>
    </row>
    <row r="507" spans="1:45" ht="11.1" customHeight="1">
      <c r="A507" s="1197" t="s">
        <v>10985</v>
      </c>
      <c r="B507" s="1197" t="s">
        <v>10936</v>
      </c>
      <c r="C507" s="1197" t="s">
        <v>10936</v>
      </c>
      <c r="D507" s="1197" t="s">
        <v>10936</v>
      </c>
      <c r="E507" s="1197" t="s">
        <v>10936</v>
      </c>
      <c r="F507" s="1197" t="s">
        <v>10936</v>
      </c>
      <c r="G507" s="1189">
        <v>11.25</v>
      </c>
      <c r="H507" s="1189">
        <v>3.25</v>
      </c>
      <c r="I507" s="1190">
        <f t="shared" si="208"/>
        <v>309.71999999999997</v>
      </c>
      <c r="J507" s="1191">
        <f t="shared" si="217"/>
        <v>142429.34390934752</v>
      </c>
      <c r="K507" s="1191">
        <f t="shared" si="218"/>
        <v>215012.06832227137</v>
      </c>
      <c r="L507" s="1191">
        <f t="shared" si="219"/>
        <v>3352227.3905263403</v>
      </c>
      <c r="M507" s="1190">
        <f t="shared" si="209"/>
        <v>3.0952855422308341</v>
      </c>
      <c r="N507" s="1190">
        <f t="shared" si="210"/>
        <v>4.7327892613466265</v>
      </c>
      <c r="O507" s="1190">
        <f t="shared" si="211"/>
        <v>0.43094902218080805</v>
      </c>
      <c r="P507" s="1192">
        <f>(V507*AK507/12)*((AD507/2/PI())+((AH507*0.08)/COS(AE507*PI()/180))+(AS507*0.08))</f>
        <v>215012.06832227137</v>
      </c>
      <c r="Q507" s="1192">
        <f t="shared" si="221"/>
        <v>142429.34390934752</v>
      </c>
      <c r="R507" s="1192">
        <f t="shared" si="222"/>
        <v>237979.8954403518</v>
      </c>
      <c r="S507" s="1192">
        <f t="shared" si="223"/>
        <v>148737.43465021989</v>
      </c>
      <c r="T507" s="1192">
        <f>V507*AK507</f>
        <v>3352227.3905263403</v>
      </c>
      <c r="U507" s="1192">
        <f t="shared" si="212"/>
        <v>6407215.4615090666</v>
      </c>
      <c r="V507" s="1189">
        <v>100000</v>
      </c>
      <c r="W507" s="1189">
        <v>62500</v>
      </c>
      <c r="X507" s="1189">
        <v>7.6665799999999997</v>
      </c>
      <c r="Y507" s="1189">
        <v>3</v>
      </c>
      <c r="Z507" s="1189">
        <v>5.375</v>
      </c>
      <c r="AA507" s="1189">
        <v>0.21537899999999999</v>
      </c>
      <c r="AB507" s="1189">
        <v>2.5000000000000001E-2</v>
      </c>
      <c r="AC507" s="1189">
        <v>9</v>
      </c>
      <c r="AD507" s="1189">
        <v>0.25</v>
      </c>
      <c r="AE507" s="1189">
        <v>30</v>
      </c>
      <c r="AF507" s="1193">
        <v>7.296875</v>
      </c>
      <c r="AG507" s="1193">
        <v>6.78125</v>
      </c>
      <c r="AH507" s="1189">
        <f t="shared" si="224"/>
        <v>3.5364149999999999</v>
      </c>
      <c r="AI507" s="1189">
        <f t="shared" si="213"/>
        <v>5.0625</v>
      </c>
      <c r="AJ507" s="1189">
        <f t="shared" si="214"/>
        <v>35.529581318345372</v>
      </c>
      <c r="AK507" s="1189">
        <f t="shared" si="230"/>
        <v>33.522273905263404</v>
      </c>
      <c r="AL507" s="1189">
        <f t="shared" si="225"/>
        <v>0.196629</v>
      </c>
      <c r="AM507" s="1189">
        <f t="shared" si="215"/>
        <v>37.103160306983945</v>
      </c>
      <c r="AN507" s="1189">
        <f t="shared" si="226"/>
        <v>9.375E-2</v>
      </c>
      <c r="AO507" s="1189">
        <f t="shared" si="216"/>
        <v>6.7069589999999994</v>
      </c>
      <c r="AP507" s="1189">
        <f t="shared" si="227"/>
        <v>7.469951</v>
      </c>
      <c r="AQ507" s="1189">
        <f t="shared" si="228"/>
        <v>8.2689499999999999E-2</v>
      </c>
      <c r="AR507" s="1193">
        <f t="shared" si="229"/>
        <v>11.160598416075233</v>
      </c>
      <c r="AS507" s="1194">
        <f t="shared" si="220"/>
        <v>5.0401496040188078</v>
      </c>
    </row>
    <row r="508" spans="1:45" ht="11.1" customHeight="1">
      <c r="A508" s="1197" t="s">
        <v>10985</v>
      </c>
      <c r="B508" s="1197" t="s">
        <v>10936</v>
      </c>
      <c r="C508" s="1197" t="s">
        <v>10936</v>
      </c>
      <c r="D508" s="1197" t="s">
        <v>10936</v>
      </c>
      <c r="E508" s="1197" t="s">
        <v>10936</v>
      </c>
      <c r="F508" s="1197" t="s">
        <v>10936</v>
      </c>
      <c r="G508" s="1189">
        <v>11.25</v>
      </c>
      <c r="H508" s="1189">
        <v>3.5</v>
      </c>
      <c r="I508" s="1190">
        <f t="shared" si="208"/>
        <v>305.21437500000002</v>
      </c>
      <c r="J508" s="1191">
        <f t="shared" si="217"/>
        <v>136846.02479393233</v>
      </c>
      <c r="K508" s="1191">
        <f t="shared" si="218"/>
        <v>206104.13632271966</v>
      </c>
      <c r="L508" s="1191">
        <f t="shared" si="219"/>
        <v>3219691.4504530206</v>
      </c>
      <c r="M508" s="1190">
        <f t="shared" si="209"/>
        <v>3.135492234597347</v>
      </c>
      <c r="N508" s="1190">
        <f t="shared" si="210"/>
        <v>4.6639394175662607</v>
      </c>
      <c r="O508" s="1190">
        <f t="shared" si="211"/>
        <v>0.49979886596117379</v>
      </c>
      <c r="P508" s="1192">
        <f>(V508*AK508/12)*((AD508/2/PI())+((AH508*0.08)/COS(AE508*PI()/180))+(AS508*0.08))</f>
        <v>206104.13632271966</v>
      </c>
      <c r="Q508" s="1192">
        <f t="shared" si="221"/>
        <v>136846.02479393233</v>
      </c>
      <c r="R508" s="1192">
        <f t="shared" si="222"/>
        <v>237510.79653419481</v>
      </c>
      <c r="S508" s="1192">
        <f t="shared" si="223"/>
        <v>148444.24783387178</v>
      </c>
      <c r="T508" s="1192">
        <f>V508*AK508</f>
        <v>3219691.4504530206</v>
      </c>
      <c r="U508" s="1192">
        <f t="shared" si="212"/>
        <v>6407215.4615090666</v>
      </c>
      <c r="V508" s="1189">
        <v>100000</v>
      </c>
      <c r="W508" s="1189">
        <v>62500</v>
      </c>
      <c r="X508" s="1189">
        <v>7.6665799999999997</v>
      </c>
      <c r="Y508" s="1189">
        <v>3</v>
      </c>
      <c r="Z508" s="1189">
        <v>5.375</v>
      </c>
      <c r="AA508" s="1189">
        <v>0.21537899999999999</v>
      </c>
      <c r="AB508" s="1189">
        <v>2.5000000000000001E-2</v>
      </c>
      <c r="AC508" s="1189">
        <v>9</v>
      </c>
      <c r="AD508" s="1189">
        <v>0.25</v>
      </c>
      <c r="AE508" s="1189">
        <v>30</v>
      </c>
      <c r="AF508" s="1193">
        <v>7.296875</v>
      </c>
      <c r="AG508" s="1193">
        <v>6.78125</v>
      </c>
      <c r="AH508" s="1189">
        <f t="shared" si="224"/>
        <v>3.5364149999999999</v>
      </c>
      <c r="AI508" s="1189">
        <f t="shared" si="213"/>
        <v>5.0625</v>
      </c>
      <c r="AJ508" s="1189">
        <f t="shared" si="214"/>
        <v>34.20422191761218</v>
      </c>
      <c r="AK508" s="1189">
        <f t="shared" si="230"/>
        <v>32.196914504530206</v>
      </c>
      <c r="AL508" s="1189">
        <f t="shared" si="225"/>
        <v>0.196629</v>
      </c>
      <c r="AM508" s="1189">
        <f t="shared" si="215"/>
        <v>37.103160306983945</v>
      </c>
      <c r="AN508" s="1189">
        <f t="shared" si="226"/>
        <v>9.375E-2</v>
      </c>
      <c r="AO508" s="1189">
        <f t="shared" si="216"/>
        <v>6.7069589999999994</v>
      </c>
      <c r="AP508" s="1189">
        <f t="shared" si="227"/>
        <v>7.469951</v>
      </c>
      <c r="AQ508" s="1189">
        <f t="shared" si="228"/>
        <v>8.2689499999999999E-2</v>
      </c>
      <c r="AR508" s="1193">
        <f t="shared" si="229"/>
        <v>11.084739825765014</v>
      </c>
      <c r="AS508" s="1194">
        <f t="shared" si="220"/>
        <v>5.0211849564412532</v>
      </c>
    </row>
    <row r="509" spans="1:45" ht="11.1" customHeight="1">
      <c r="A509" s="1197" t="s">
        <v>10985</v>
      </c>
      <c r="B509" s="1197" t="s">
        <v>10936</v>
      </c>
      <c r="C509" s="1197" t="s">
        <v>10936</v>
      </c>
      <c r="D509" s="1197" t="s">
        <v>10936</v>
      </c>
      <c r="E509" s="1197" t="s">
        <v>10936</v>
      </c>
      <c r="F509" s="1197" t="s">
        <v>10936</v>
      </c>
      <c r="G509" s="1189">
        <v>11.25</v>
      </c>
      <c r="H509" s="1189">
        <v>3.75</v>
      </c>
      <c r="I509" s="1190">
        <f t="shared" si="208"/>
        <v>300.375</v>
      </c>
      <c r="J509" s="1191">
        <f t="shared" si="217"/>
        <v>130870.46788955796</v>
      </c>
      <c r="K509" s="1191">
        <f t="shared" si="218"/>
        <v>196570.69864654663</v>
      </c>
      <c r="L509" s="1191">
        <f t="shared" si="219"/>
        <v>3077338.0333372336</v>
      </c>
      <c r="M509" s="1190">
        <f t="shared" si="209"/>
        <v>3.1867751269949376</v>
      </c>
      <c r="N509" s="1190">
        <f t="shared" si="210"/>
        <v>4.5899895853577188</v>
      </c>
      <c r="O509" s="1190">
        <f t="shared" si="211"/>
        <v>0.57374869816971485</v>
      </c>
      <c r="P509" s="1192">
        <f>(V509*AK509/12)*((AD509/2/PI())+((AH509*0.08)/COS(AE509*PI()/180))+(AS509*0.08))</f>
        <v>196570.69864654663</v>
      </c>
      <c r="Q509" s="1192">
        <f t="shared" si="221"/>
        <v>130870.46788955796</v>
      </c>
      <c r="R509" s="1192">
        <f t="shared" si="222"/>
        <v>237003.34719580013</v>
      </c>
      <c r="S509" s="1192">
        <f t="shared" si="223"/>
        <v>148127.0919973751</v>
      </c>
      <c r="T509" s="1192">
        <f>V509*AK509</f>
        <v>3077338.0333372336</v>
      </c>
      <c r="U509" s="1192">
        <f t="shared" si="212"/>
        <v>6407215.4615090666</v>
      </c>
      <c r="V509" s="1189">
        <v>100000</v>
      </c>
      <c r="W509" s="1189">
        <v>62500</v>
      </c>
      <c r="X509" s="1189">
        <v>7.6665799999999997</v>
      </c>
      <c r="Y509" s="1189">
        <v>3</v>
      </c>
      <c r="Z509" s="1189">
        <v>5.375</v>
      </c>
      <c r="AA509" s="1189">
        <v>0.21537899999999999</v>
      </c>
      <c r="AB509" s="1189">
        <v>2.5000000000000001E-2</v>
      </c>
      <c r="AC509" s="1189">
        <v>9</v>
      </c>
      <c r="AD509" s="1189">
        <v>0.25</v>
      </c>
      <c r="AE509" s="1189">
        <v>30</v>
      </c>
      <c r="AF509" s="1193">
        <v>7.296875</v>
      </c>
      <c r="AG509" s="1193">
        <v>6.78125</v>
      </c>
      <c r="AH509" s="1189">
        <f t="shared" si="224"/>
        <v>3.5364149999999999</v>
      </c>
      <c r="AI509" s="1189">
        <f t="shared" si="213"/>
        <v>5.0625</v>
      </c>
      <c r="AJ509" s="1189">
        <f t="shared" si="214"/>
        <v>32.780687746454305</v>
      </c>
      <c r="AK509" s="1189">
        <f t="shared" si="230"/>
        <v>30.773380333372334</v>
      </c>
      <c r="AL509" s="1189">
        <f t="shared" si="225"/>
        <v>0.196629</v>
      </c>
      <c r="AM509" s="1189">
        <f t="shared" si="215"/>
        <v>37.103160306983945</v>
      </c>
      <c r="AN509" s="1189">
        <f t="shared" si="226"/>
        <v>9.375E-2</v>
      </c>
      <c r="AO509" s="1189">
        <f t="shared" si="216"/>
        <v>6.7069589999999994</v>
      </c>
      <c r="AP509" s="1189">
        <f t="shared" si="227"/>
        <v>7.469951</v>
      </c>
      <c r="AQ509" s="1189">
        <f t="shared" si="228"/>
        <v>8.2689499999999999E-2</v>
      </c>
      <c r="AR509" s="1193">
        <f t="shared" si="229"/>
        <v>11.002679537499082</v>
      </c>
      <c r="AS509" s="1194">
        <f t="shared" si="220"/>
        <v>5.000669884374771</v>
      </c>
    </row>
    <row r="510" spans="1:45" ht="11.1" customHeight="1">
      <c r="A510" s="1195" t="s">
        <v>10986</v>
      </c>
      <c r="B510" s="1195" t="s">
        <v>10987</v>
      </c>
      <c r="C510" s="1195" t="s">
        <v>10988</v>
      </c>
      <c r="D510" s="1195" t="s">
        <v>10936</v>
      </c>
      <c r="E510" s="1195" t="s">
        <v>10936</v>
      </c>
      <c r="F510" s="1195" t="s">
        <v>10936</v>
      </c>
      <c r="G510" s="1189">
        <v>3.75</v>
      </c>
      <c r="H510" s="1189">
        <v>1.25</v>
      </c>
      <c r="I510" s="1190">
        <f t="shared" si="208"/>
        <v>33.375</v>
      </c>
      <c r="J510" s="1191">
        <f t="shared" si="217"/>
        <v>4088.9501041859694</v>
      </c>
      <c r="K510" s="1191">
        <f t="shared" si="218"/>
        <v>7196.5521833673056</v>
      </c>
      <c r="L510" s="1191">
        <f t="shared" si="219"/>
        <v>567168.02004074969</v>
      </c>
      <c r="M510" s="1190">
        <f t="shared" si="209"/>
        <v>1.5061026319007444</v>
      </c>
      <c r="N510" s="1190">
        <f t="shared" si="210"/>
        <v>0.50999884281752439</v>
      </c>
      <c r="O510" s="1190">
        <f t="shared" si="211"/>
        <v>6.3749855352190549E-2</v>
      </c>
      <c r="P510" s="1192">
        <f t="shared" ref="P510:P556" si="231">(V510*AJ510/12)*((AD510/2/PI())+((AH510*0.08)/COS(AE510*PI()/180))+(AS510*0.08))</f>
        <v>16200.606539115939</v>
      </c>
      <c r="Q510" s="1192">
        <f t="shared" si="221"/>
        <v>9204.8900790431471</v>
      </c>
      <c r="R510" s="1192">
        <f t="shared" si="222"/>
        <v>7196.5521833673056</v>
      </c>
      <c r="S510" s="1192">
        <f t="shared" si="223"/>
        <v>4088.9501041859694</v>
      </c>
      <c r="T510" s="1192">
        <f t="shared" ref="T510:T556" si="232">V510*AJ510</f>
        <v>621017.66501404182</v>
      </c>
      <c r="U510" s="1192">
        <f t="shared" si="212"/>
        <v>567168.02004074969</v>
      </c>
      <c r="V510" s="1189">
        <v>110000</v>
      </c>
      <c r="W510" s="1189">
        <v>62500</v>
      </c>
      <c r="X510" s="1189">
        <v>3.1190000000000002</v>
      </c>
      <c r="Y510" s="1189">
        <v>2</v>
      </c>
      <c r="Z510" s="1189">
        <v>4</v>
      </c>
      <c r="AA510" s="1189">
        <v>0.216005</v>
      </c>
      <c r="AB510" s="1189">
        <v>3.7999999999999999E-2</v>
      </c>
      <c r="AC510" s="1189">
        <v>3.359375</v>
      </c>
      <c r="AD510" s="1189">
        <v>0.25</v>
      </c>
      <c r="AE510" s="1189">
        <v>30</v>
      </c>
      <c r="AF510" s="1193">
        <v>2.828125</v>
      </c>
      <c r="AG510" s="1193">
        <v>2.78125</v>
      </c>
      <c r="AH510" s="1189">
        <f t="shared" si="224"/>
        <v>1.4188750000000001</v>
      </c>
      <c r="AI510" s="1189">
        <f t="shared" si="213"/>
        <v>1.77734375</v>
      </c>
      <c r="AJ510" s="1189">
        <f t="shared" si="214"/>
        <v>5.6456151364912888</v>
      </c>
      <c r="AK510" s="1189">
        <f t="shared" si="230"/>
        <v>5.0546584436816735</v>
      </c>
      <c r="AL510" s="1189">
        <f t="shared" si="225"/>
        <v>0.16083833333333333</v>
      </c>
      <c r="AM510" s="1189">
        <f t="shared" si="215"/>
        <v>2.5078668405945375</v>
      </c>
      <c r="AN510" s="1189">
        <f t="shared" si="226"/>
        <v>6.25E-2</v>
      </c>
      <c r="AO510" s="1189">
        <f t="shared" si="216"/>
        <v>2.7381716666666667</v>
      </c>
      <c r="AP510" s="1189">
        <f t="shared" si="227"/>
        <v>2.9581616666666668</v>
      </c>
      <c r="AQ510" s="1189">
        <f t="shared" si="228"/>
        <v>7.0002499999999995E-2</v>
      </c>
      <c r="AR510" s="1193">
        <f t="shared" si="229"/>
        <v>4.249424103541692</v>
      </c>
      <c r="AS510" s="1194">
        <f t="shared" si="220"/>
        <v>1.77734375</v>
      </c>
    </row>
    <row r="511" spans="1:45" ht="11.1" customHeight="1">
      <c r="A511" s="1195" t="s">
        <v>10986</v>
      </c>
      <c r="B511" s="1195" t="s">
        <v>10987</v>
      </c>
      <c r="C511" s="1195" t="s">
        <v>10988</v>
      </c>
      <c r="D511" s="1195" t="s">
        <v>10936</v>
      </c>
      <c r="E511" s="1195" t="s">
        <v>10936</v>
      </c>
      <c r="F511" s="1195" t="s">
        <v>10936</v>
      </c>
      <c r="G511" s="1189">
        <v>3.75</v>
      </c>
      <c r="H511" s="1189">
        <v>1.5</v>
      </c>
      <c r="I511" s="1190">
        <f t="shared" si="208"/>
        <v>31.539375</v>
      </c>
      <c r="J511" s="1191">
        <f t="shared" si="217"/>
        <v>4088.9501041859694</v>
      </c>
      <c r="K511" s="1191">
        <f t="shared" si="218"/>
        <v>7196.5521833673056</v>
      </c>
      <c r="L511" s="1191">
        <f t="shared" si="219"/>
        <v>561621.92890710977</v>
      </c>
      <c r="M511" s="1190">
        <f t="shared" si="209"/>
        <v>1.5613045926139422</v>
      </c>
      <c r="N511" s="1190">
        <f t="shared" si="210"/>
        <v>0.4819489064625605</v>
      </c>
      <c r="O511" s="1190">
        <f t="shared" si="211"/>
        <v>9.1799791707154368E-2</v>
      </c>
      <c r="P511" s="1192">
        <f t="shared" si="231"/>
        <v>14651.138617381683</v>
      </c>
      <c r="Q511" s="1192">
        <f t="shared" si="221"/>
        <v>8324.5105780577742</v>
      </c>
      <c r="R511" s="1192">
        <f t="shared" si="222"/>
        <v>7196.5521833673056</v>
      </c>
      <c r="S511" s="1192">
        <f t="shared" si="223"/>
        <v>4088.9501041859694</v>
      </c>
      <c r="T511" s="1192">
        <f t="shared" si="232"/>
        <v>561621.92890710977</v>
      </c>
      <c r="U511" s="1192">
        <f t="shared" si="212"/>
        <v>567168.02004074969</v>
      </c>
      <c r="V511" s="1189">
        <v>110000</v>
      </c>
      <c r="W511" s="1189">
        <v>62500</v>
      </c>
      <c r="X511" s="1189">
        <v>3.1190000000000002</v>
      </c>
      <c r="Y511" s="1189">
        <v>2</v>
      </c>
      <c r="Z511" s="1189">
        <v>4</v>
      </c>
      <c r="AA511" s="1189">
        <v>0.216005</v>
      </c>
      <c r="AB511" s="1189">
        <v>3.7999999999999999E-2</v>
      </c>
      <c r="AC511" s="1189">
        <v>3.359375</v>
      </c>
      <c r="AD511" s="1189">
        <v>0.25</v>
      </c>
      <c r="AE511" s="1189">
        <v>30</v>
      </c>
      <c r="AF511" s="1193">
        <v>2.828125</v>
      </c>
      <c r="AG511" s="1193">
        <v>2.78125</v>
      </c>
      <c r="AH511" s="1189">
        <f t="shared" si="224"/>
        <v>1.4188750000000001</v>
      </c>
      <c r="AI511" s="1189">
        <f t="shared" si="213"/>
        <v>1.77734375</v>
      </c>
      <c r="AJ511" s="1189">
        <f t="shared" si="214"/>
        <v>5.1056538991555431</v>
      </c>
      <c r="AK511" s="1189">
        <f t="shared" si="230"/>
        <v>4.5146972063459279</v>
      </c>
      <c r="AL511" s="1189">
        <f t="shared" si="225"/>
        <v>0.16083833333333333</v>
      </c>
      <c r="AM511" s="1189">
        <f t="shared" si="215"/>
        <v>2.5078668405945375</v>
      </c>
      <c r="AN511" s="1189">
        <f t="shared" si="226"/>
        <v>6.25E-2</v>
      </c>
      <c r="AO511" s="1189">
        <f t="shared" si="216"/>
        <v>2.7381716666666667</v>
      </c>
      <c r="AP511" s="1189">
        <f t="shared" si="227"/>
        <v>2.9581616666666668</v>
      </c>
      <c r="AQ511" s="1189">
        <f t="shared" si="228"/>
        <v>7.0002499999999995E-2</v>
      </c>
      <c r="AR511" s="1193">
        <f t="shared" si="229"/>
        <v>4.1677458189962966</v>
      </c>
      <c r="AS511" s="1194">
        <f t="shared" si="220"/>
        <v>1.77734375</v>
      </c>
    </row>
    <row r="512" spans="1:45" ht="11.1" customHeight="1">
      <c r="A512" s="1195" t="s">
        <v>10986</v>
      </c>
      <c r="B512" s="1195" t="s">
        <v>10987</v>
      </c>
      <c r="C512" s="1195" t="s">
        <v>10988</v>
      </c>
      <c r="D512" s="1195" t="s">
        <v>10936</v>
      </c>
      <c r="E512" s="1195" t="s">
        <v>10936</v>
      </c>
      <c r="F512" s="1195" t="s">
        <v>10936</v>
      </c>
      <c r="G512" s="1189">
        <v>3.75</v>
      </c>
      <c r="H512" s="1189">
        <v>1.75</v>
      </c>
      <c r="I512" s="1190">
        <f t="shared" si="208"/>
        <v>29.369999999999997</v>
      </c>
      <c r="J512" s="1191">
        <f t="shared" si="217"/>
        <v>4088.9501041859694</v>
      </c>
      <c r="K512" s="1191">
        <f t="shared" si="218"/>
        <v>7196.5521833673056</v>
      </c>
      <c r="L512" s="1191">
        <f t="shared" si="219"/>
        <v>491426.96805346286</v>
      </c>
      <c r="M512" s="1190">
        <f t="shared" si="209"/>
        <v>1.6615963456217648</v>
      </c>
      <c r="N512" s="1190">
        <f t="shared" si="210"/>
        <v>0.44879898167942134</v>
      </c>
      <c r="O512" s="1190">
        <f t="shared" si="211"/>
        <v>0.12494971649029345</v>
      </c>
      <c r="P512" s="1192">
        <f t="shared" si="231"/>
        <v>12819.949255332109</v>
      </c>
      <c r="Q512" s="1192">
        <f t="shared" si="221"/>
        <v>7284.062076893244</v>
      </c>
      <c r="R512" s="1192">
        <f t="shared" si="222"/>
        <v>7196.5521833673056</v>
      </c>
      <c r="S512" s="1192">
        <f t="shared" si="223"/>
        <v>4088.9501041859694</v>
      </c>
      <c r="T512" s="1192">
        <f t="shared" si="232"/>
        <v>491426.96805346286</v>
      </c>
      <c r="U512" s="1192">
        <f t="shared" si="212"/>
        <v>567168.02004074969</v>
      </c>
      <c r="V512" s="1189">
        <v>110000</v>
      </c>
      <c r="W512" s="1189">
        <v>62500</v>
      </c>
      <c r="X512" s="1189">
        <v>3.1190000000000002</v>
      </c>
      <c r="Y512" s="1189">
        <v>2</v>
      </c>
      <c r="Z512" s="1189">
        <v>4</v>
      </c>
      <c r="AA512" s="1189">
        <v>0.216005</v>
      </c>
      <c r="AB512" s="1189">
        <v>3.7999999999999999E-2</v>
      </c>
      <c r="AC512" s="1189">
        <v>3.359375</v>
      </c>
      <c r="AD512" s="1189">
        <v>0.25</v>
      </c>
      <c r="AE512" s="1189">
        <v>30</v>
      </c>
      <c r="AF512" s="1193">
        <v>2.828125</v>
      </c>
      <c r="AG512" s="1193">
        <v>2.78125</v>
      </c>
      <c r="AH512" s="1189">
        <f t="shared" si="224"/>
        <v>1.4188750000000001</v>
      </c>
      <c r="AI512" s="1189">
        <f t="shared" si="213"/>
        <v>1.77734375</v>
      </c>
      <c r="AJ512" s="1189">
        <f t="shared" si="214"/>
        <v>4.4675178913951168</v>
      </c>
      <c r="AK512" s="1189">
        <f t="shared" si="230"/>
        <v>3.8765611985855011</v>
      </c>
      <c r="AL512" s="1189">
        <f t="shared" si="225"/>
        <v>0.16083833333333333</v>
      </c>
      <c r="AM512" s="1189">
        <f t="shared" si="215"/>
        <v>2.5078668405945375</v>
      </c>
      <c r="AN512" s="1189">
        <f t="shared" si="226"/>
        <v>6.25E-2</v>
      </c>
      <c r="AO512" s="1189">
        <f t="shared" si="216"/>
        <v>2.7381716666666667</v>
      </c>
      <c r="AP512" s="1189">
        <f t="shared" si="227"/>
        <v>2.9581616666666668</v>
      </c>
      <c r="AQ512" s="1189">
        <f t="shared" si="228"/>
        <v>7.0002499999999995E-2</v>
      </c>
      <c r="AR512" s="1193">
        <f t="shared" si="229"/>
        <v>4.0691037356844459</v>
      </c>
      <c r="AS512" s="1194">
        <f t="shared" si="220"/>
        <v>1.77734375</v>
      </c>
    </row>
    <row r="513" spans="1:45" ht="11.1" customHeight="1">
      <c r="A513" s="1195" t="s">
        <v>10986</v>
      </c>
      <c r="B513" s="1195" t="s">
        <v>10987</v>
      </c>
      <c r="C513" s="1195" t="s">
        <v>10988</v>
      </c>
      <c r="D513" s="1195" t="s">
        <v>10936</v>
      </c>
      <c r="E513" s="1195" t="s">
        <v>10936</v>
      </c>
      <c r="F513" s="1195" t="s">
        <v>10936</v>
      </c>
      <c r="G513" s="1189">
        <v>3.875</v>
      </c>
      <c r="H513" s="1189">
        <v>1.25</v>
      </c>
      <c r="I513" s="1190">
        <f t="shared" si="208"/>
        <v>35.919843749999998</v>
      </c>
      <c r="J513" s="1191">
        <f t="shared" si="217"/>
        <v>5351.8779162953188</v>
      </c>
      <c r="K513" s="1191">
        <f t="shared" si="218"/>
        <v>9419.3051326797595</v>
      </c>
      <c r="L513" s="1191">
        <f t="shared" si="219"/>
        <v>621017.66501404182</v>
      </c>
      <c r="M513" s="1190">
        <f t="shared" si="209"/>
        <v>1.7429165738763701</v>
      </c>
      <c r="N513" s="1190">
        <f t="shared" si="210"/>
        <v>0.54888625458236051</v>
      </c>
      <c r="O513" s="1190">
        <f t="shared" si="211"/>
        <v>6.3749855352190549E-2</v>
      </c>
      <c r="P513" s="1192">
        <f t="shared" si="231"/>
        <v>16329.985219327198</v>
      </c>
      <c r="Q513" s="1192">
        <f t="shared" si="221"/>
        <v>9278.4006927995433</v>
      </c>
      <c r="R513" s="1192">
        <f t="shared" si="222"/>
        <v>9419.3051326797595</v>
      </c>
      <c r="S513" s="1192">
        <f t="shared" si="223"/>
        <v>5351.8779162953188</v>
      </c>
      <c r="T513" s="1192">
        <f t="shared" si="232"/>
        <v>621017.66501404182</v>
      </c>
      <c r="U513" s="1192">
        <f t="shared" si="212"/>
        <v>649512.10873445089</v>
      </c>
      <c r="V513" s="1189">
        <v>110000</v>
      </c>
      <c r="W513" s="1189">
        <v>62500</v>
      </c>
      <c r="X513" s="1189">
        <v>3.1190000000000002</v>
      </c>
      <c r="Y513" s="1189">
        <v>2</v>
      </c>
      <c r="Z513" s="1189">
        <v>4</v>
      </c>
      <c r="AA513" s="1189">
        <v>0.216005</v>
      </c>
      <c r="AB513" s="1189">
        <v>3.7999999999999999E-2</v>
      </c>
      <c r="AC513" s="1189">
        <v>3.359375</v>
      </c>
      <c r="AD513" s="1189">
        <v>0.25</v>
      </c>
      <c r="AE513" s="1189">
        <v>30</v>
      </c>
      <c r="AF513" s="1193">
        <v>2.828125</v>
      </c>
      <c r="AG513" s="1193">
        <v>2.78125</v>
      </c>
      <c r="AH513" s="1189">
        <f t="shared" si="224"/>
        <v>1.4188750000000001</v>
      </c>
      <c r="AI513" s="1189">
        <f t="shared" si="213"/>
        <v>1.80859375</v>
      </c>
      <c r="AJ513" s="1189">
        <f t="shared" si="214"/>
        <v>5.6456151364912888</v>
      </c>
      <c r="AK513" s="1189">
        <f t="shared" si="230"/>
        <v>5.0546584436816735</v>
      </c>
      <c r="AL513" s="1189">
        <f t="shared" si="225"/>
        <v>0.16083833333333333</v>
      </c>
      <c r="AM513" s="1189">
        <f t="shared" si="215"/>
        <v>3.2564494650827305</v>
      </c>
      <c r="AN513" s="1189">
        <f t="shared" si="226"/>
        <v>6.25E-2</v>
      </c>
      <c r="AO513" s="1189">
        <f t="shared" si="216"/>
        <v>2.7381716666666667</v>
      </c>
      <c r="AP513" s="1189">
        <f t="shared" si="227"/>
        <v>2.9581616666666668</v>
      </c>
      <c r="AQ513" s="1189">
        <f t="shared" si="228"/>
        <v>7.0002499999999995E-2</v>
      </c>
      <c r="AR513" s="1193">
        <f t="shared" si="229"/>
        <v>4.249424103541692</v>
      </c>
      <c r="AS513" s="1194">
        <f t="shared" si="220"/>
        <v>1.80859375</v>
      </c>
    </row>
    <row r="514" spans="1:45" ht="11.1" customHeight="1">
      <c r="A514" s="1195" t="s">
        <v>10986</v>
      </c>
      <c r="B514" s="1195" t="s">
        <v>10987</v>
      </c>
      <c r="C514" s="1195" t="s">
        <v>10988</v>
      </c>
      <c r="D514" s="1195" t="s">
        <v>10936</v>
      </c>
      <c r="E514" s="1195" t="s">
        <v>10936</v>
      </c>
      <c r="F514" s="1195" t="s">
        <v>10936</v>
      </c>
      <c r="G514" s="1189">
        <v>3.875</v>
      </c>
      <c r="H514" s="1189">
        <v>1.5</v>
      </c>
      <c r="I514" s="1190">
        <f t="shared" ref="I514:I577" si="233">(G514^2-H514^2)*2.67</f>
        <v>34.084218749999998</v>
      </c>
      <c r="J514" s="1191">
        <f t="shared" si="217"/>
        <v>5351.8779162953188</v>
      </c>
      <c r="K514" s="1191">
        <f t="shared" si="218"/>
        <v>9419.3051326797595</v>
      </c>
      <c r="L514" s="1191">
        <f t="shared" si="219"/>
        <v>561621.92890710977</v>
      </c>
      <c r="M514" s="1190">
        <f t="shared" ref="M514:M577" si="234">((G514^4-AO514^4)/G514)/((AP514^4-H514^4)/AP514)</f>
        <v>1.8067982843253332</v>
      </c>
      <c r="N514" s="1190">
        <f t="shared" ref="N514:N577" si="235">(PI()/4*(G514^2-H514^2)/144*1)*7.48052</f>
        <v>0.52083631822739662</v>
      </c>
      <c r="O514" s="1190">
        <f t="shared" ref="O514:O577" si="236">(PI()/4*(H514)^2/144*1)*7.48052</f>
        <v>9.1799791707154368E-2</v>
      </c>
      <c r="P514" s="1192">
        <f>(V514*AJ514/12)*((AD514/2/PI())+((AH514*0.08)/COS(AE514*PI()/180))+(AS514*0.08))</f>
        <v>14768.143185903997</v>
      </c>
      <c r="Q514" s="1192">
        <f>(W514*AJ514/12)*((AD514/2/PI())+((AH514*0.08)/COS(AE514*PI()/180))+(AS514*0.08))</f>
        <v>8390.9904465363634</v>
      </c>
      <c r="R514" s="1192">
        <f>V514*AM514*((AD514/PI())/2+AH514*0.08/COS(AE514*PI()/180)+AS514*0.08)/12</f>
        <v>9419.3051326797595</v>
      </c>
      <c r="S514" s="1192">
        <f>W514*AM514*((AD514/PI())/2+AH514*0.08/COS(AE514*PI()/180)+AS514*0.08)/12</f>
        <v>5351.8779162953188</v>
      </c>
      <c r="T514" s="1192">
        <f>V514*AJ514</f>
        <v>561621.92890710977</v>
      </c>
      <c r="U514" s="1192">
        <f t="shared" ref="U514:U577" si="237">V514*(PI()*(G514/2)^2-(PI()*(AO514/2)^2))</f>
        <v>649512.10873445089</v>
      </c>
      <c r="V514" s="1189">
        <v>110000</v>
      </c>
      <c r="W514" s="1189">
        <v>62500</v>
      </c>
      <c r="X514" s="1189">
        <v>3.1190000000000002</v>
      </c>
      <c r="Y514" s="1189">
        <v>2</v>
      </c>
      <c r="Z514" s="1189">
        <v>4</v>
      </c>
      <c r="AA514" s="1189">
        <v>0.216005</v>
      </c>
      <c r="AB514" s="1189">
        <v>3.7999999999999999E-2</v>
      </c>
      <c r="AC514" s="1189">
        <v>3.359375</v>
      </c>
      <c r="AD514" s="1189">
        <v>0.25</v>
      </c>
      <c r="AE514" s="1189">
        <v>30</v>
      </c>
      <c r="AF514" s="1193">
        <v>2.828125</v>
      </c>
      <c r="AG514" s="1193">
        <v>2.78125</v>
      </c>
      <c r="AH514" s="1189">
        <f>(X514+(X514-(Z514-0.625)*Y514/12))/4</f>
        <v>1.4188750000000001</v>
      </c>
      <c r="AI514" s="1189">
        <f t="shared" ref="AI514:AI577" si="238">(G514+AC514)/4</f>
        <v>1.80859375</v>
      </c>
      <c r="AJ514" s="1189">
        <f t="shared" ref="AJ514:AJ577" si="239">PI()*((X514-AL514)^2-H514^2)/4</f>
        <v>5.1056538991555431</v>
      </c>
      <c r="AK514" s="1189">
        <f t="shared" si="230"/>
        <v>4.5146972063459279</v>
      </c>
      <c r="AL514" s="1189">
        <f>2*((AA514/2)-AB514)+Y514/8/12</f>
        <v>0.16083833333333333</v>
      </c>
      <c r="AM514" s="1189">
        <f t="shared" ref="AM514:AM577" si="240">PI()*(G514^2-(AC514-AN514)^2)/4</f>
        <v>3.2564494650827305</v>
      </c>
      <c r="AN514" s="1189">
        <f>Y514*3/8/12</f>
        <v>6.25E-2</v>
      </c>
      <c r="AO514" s="1189">
        <f>X514-(((Z514-0.625-AD514)*Y514)/12)+2*AQ514</f>
        <v>2.7381716666666667</v>
      </c>
      <c r="AP514" s="1189">
        <f>X514-2*AQ514-Y514/8/12</f>
        <v>2.9581616666666668</v>
      </c>
      <c r="AQ514" s="1189">
        <f>AA514/2-AB514</f>
        <v>7.0002499999999995E-2</v>
      </c>
      <c r="AR514" s="1193">
        <f>SQRT(4/PI()*AJ514+(AC514-AN514)^2)</f>
        <v>4.1677458189962966</v>
      </c>
      <c r="AS514" s="1194">
        <f t="shared" si="220"/>
        <v>1.80859375</v>
      </c>
    </row>
    <row r="515" spans="1:45" ht="11.1" customHeight="1">
      <c r="A515" s="1195" t="s">
        <v>10986</v>
      </c>
      <c r="B515" s="1195" t="s">
        <v>10987</v>
      </c>
      <c r="C515" s="1195" t="s">
        <v>10988</v>
      </c>
      <c r="D515" s="1195" t="s">
        <v>10936</v>
      </c>
      <c r="E515" s="1195" t="s">
        <v>10936</v>
      </c>
      <c r="F515" s="1195" t="s">
        <v>10936</v>
      </c>
      <c r="G515" s="1189">
        <v>3.875</v>
      </c>
      <c r="H515" s="1189">
        <v>1.75</v>
      </c>
      <c r="I515" s="1190">
        <f t="shared" si="233"/>
        <v>31.914843749999999</v>
      </c>
      <c r="J515" s="1191">
        <f t="shared" si="217"/>
        <v>5351.8779162953188</v>
      </c>
      <c r="K515" s="1191">
        <f t="shared" si="218"/>
        <v>9419.3051326797595</v>
      </c>
      <c r="L515" s="1191">
        <f t="shared" si="219"/>
        <v>491426.96805346286</v>
      </c>
      <c r="M515" s="1190">
        <f t="shared" si="234"/>
        <v>1.9228595372824751</v>
      </c>
      <c r="N515" s="1190">
        <f t="shared" si="235"/>
        <v>0.48768639344425763</v>
      </c>
      <c r="O515" s="1190">
        <f t="shared" si="236"/>
        <v>0.12494971649029345</v>
      </c>
      <c r="P515" s="1192">
        <f t="shared" si="231"/>
        <v>12922.329873676579</v>
      </c>
      <c r="Q515" s="1192">
        <f t="shared" si="221"/>
        <v>7342.2328827707852</v>
      </c>
      <c r="R515" s="1192">
        <f t="shared" si="222"/>
        <v>9419.3051326797595</v>
      </c>
      <c r="S515" s="1192">
        <f t="shared" si="223"/>
        <v>5351.8779162953188</v>
      </c>
      <c r="T515" s="1192">
        <f t="shared" si="232"/>
        <v>491426.96805346286</v>
      </c>
      <c r="U515" s="1192">
        <f t="shared" si="237"/>
        <v>649512.10873445089</v>
      </c>
      <c r="V515" s="1189">
        <v>110000</v>
      </c>
      <c r="W515" s="1189">
        <v>62500</v>
      </c>
      <c r="X515" s="1189">
        <v>3.1190000000000002</v>
      </c>
      <c r="Y515" s="1189">
        <v>2</v>
      </c>
      <c r="Z515" s="1189">
        <v>4</v>
      </c>
      <c r="AA515" s="1189">
        <v>0.216005</v>
      </c>
      <c r="AB515" s="1189">
        <v>3.7999999999999999E-2</v>
      </c>
      <c r="AC515" s="1189">
        <v>3.359375</v>
      </c>
      <c r="AD515" s="1189">
        <v>0.25</v>
      </c>
      <c r="AE515" s="1189">
        <v>30</v>
      </c>
      <c r="AF515" s="1193">
        <v>2.828125</v>
      </c>
      <c r="AG515" s="1193">
        <v>2.78125</v>
      </c>
      <c r="AH515" s="1189">
        <f t="shared" si="224"/>
        <v>1.4188750000000001</v>
      </c>
      <c r="AI515" s="1189">
        <f t="shared" si="238"/>
        <v>1.80859375</v>
      </c>
      <c r="AJ515" s="1189">
        <f t="shared" si="239"/>
        <v>4.4675178913951168</v>
      </c>
      <c r="AK515" s="1189">
        <f t="shared" si="230"/>
        <v>3.8765611985855011</v>
      </c>
      <c r="AL515" s="1189">
        <f t="shared" si="225"/>
        <v>0.16083833333333333</v>
      </c>
      <c r="AM515" s="1189">
        <f t="shared" si="240"/>
        <v>3.2564494650827305</v>
      </c>
      <c r="AN515" s="1189">
        <f t="shared" si="226"/>
        <v>6.25E-2</v>
      </c>
      <c r="AO515" s="1189">
        <f t="shared" ref="AO515:AO588" si="241">X515-(((Z515-0.625-AD515)*Y515)/12)+2*AQ515</f>
        <v>2.7381716666666667</v>
      </c>
      <c r="AP515" s="1189">
        <f t="shared" si="227"/>
        <v>2.9581616666666668</v>
      </c>
      <c r="AQ515" s="1189">
        <f t="shared" si="228"/>
        <v>7.0002499999999995E-2</v>
      </c>
      <c r="AR515" s="1193">
        <f t="shared" si="229"/>
        <v>4.0691037356844459</v>
      </c>
      <c r="AS515" s="1194">
        <f t="shared" si="220"/>
        <v>1.80859375</v>
      </c>
    </row>
    <row r="516" spans="1:45" ht="11.1" customHeight="1">
      <c r="A516" s="1195" t="s">
        <v>10986</v>
      </c>
      <c r="B516" s="1195" t="s">
        <v>10987</v>
      </c>
      <c r="C516" s="1195" t="s">
        <v>10988</v>
      </c>
      <c r="D516" s="1195" t="s">
        <v>10936</v>
      </c>
      <c r="E516" s="1195" t="s">
        <v>10936</v>
      </c>
      <c r="F516" s="1195" t="s">
        <v>10936</v>
      </c>
      <c r="G516" s="1189">
        <v>3.875</v>
      </c>
      <c r="H516" s="1189">
        <v>1.8125</v>
      </c>
      <c r="I516" s="1190">
        <f t="shared" si="233"/>
        <v>31.320351562500001</v>
      </c>
      <c r="J516" s="1191">
        <f t="shared" si="217"/>
        <v>5351.8779162953188</v>
      </c>
      <c r="K516" s="1191">
        <f t="shared" si="218"/>
        <v>9419.3051326797595</v>
      </c>
      <c r="L516" s="1191">
        <f t="shared" si="219"/>
        <v>472190.84897337685</v>
      </c>
      <c r="M516" s="1190">
        <f t="shared" si="234"/>
        <v>1.9641721937291301</v>
      </c>
      <c r="N516" s="1190">
        <f t="shared" si="235"/>
        <v>0.47860203905657051</v>
      </c>
      <c r="O516" s="1190">
        <f t="shared" si="236"/>
        <v>0.13403407087798061</v>
      </c>
      <c r="P516" s="1192">
        <f t="shared" si="231"/>
        <v>12416.506033306565</v>
      </c>
      <c r="Q516" s="1192">
        <f t="shared" si="221"/>
        <v>7054.832973469639</v>
      </c>
      <c r="R516" s="1192">
        <f t="shared" si="222"/>
        <v>9419.3051326797595</v>
      </c>
      <c r="S516" s="1192">
        <f t="shared" si="223"/>
        <v>5351.8779162953188</v>
      </c>
      <c r="T516" s="1192">
        <f t="shared" si="232"/>
        <v>472190.84897337685</v>
      </c>
      <c r="U516" s="1192">
        <f t="shared" si="237"/>
        <v>649512.10873445089</v>
      </c>
      <c r="V516" s="1189">
        <v>110000</v>
      </c>
      <c r="W516" s="1189">
        <v>62500</v>
      </c>
      <c r="X516" s="1189">
        <v>3.1190000000000002</v>
      </c>
      <c r="Y516" s="1189">
        <v>2</v>
      </c>
      <c r="Z516" s="1189">
        <v>4</v>
      </c>
      <c r="AA516" s="1189">
        <v>0.216005</v>
      </c>
      <c r="AB516" s="1189">
        <v>3.7999999999999999E-2</v>
      </c>
      <c r="AC516" s="1189">
        <v>3.359375</v>
      </c>
      <c r="AD516" s="1189">
        <v>0.25</v>
      </c>
      <c r="AE516" s="1189">
        <v>30</v>
      </c>
      <c r="AF516" s="1193">
        <v>2.828125</v>
      </c>
      <c r="AG516" s="1193">
        <v>2.78125</v>
      </c>
      <c r="AH516" s="1189">
        <f t="shared" si="224"/>
        <v>1.4188750000000001</v>
      </c>
      <c r="AI516" s="1189">
        <f t="shared" si="238"/>
        <v>1.80859375</v>
      </c>
      <c r="AJ516" s="1189">
        <f t="shared" si="239"/>
        <v>4.2926440815761531</v>
      </c>
      <c r="AK516" s="1189">
        <f t="shared" si="230"/>
        <v>3.7016873887665378</v>
      </c>
      <c r="AL516" s="1189">
        <f t="shared" si="225"/>
        <v>0.16083833333333333</v>
      </c>
      <c r="AM516" s="1189">
        <f t="shared" si="240"/>
        <v>3.2564494650827305</v>
      </c>
      <c r="AN516" s="1189">
        <f t="shared" si="226"/>
        <v>6.25E-2</v>
      </c>
      <c r="AO516" s="1189">
        <f t="shared" si="241"/>
        <v>2.7381716666666667</v>
      </c>
      <c r="AP516" s="1189">
        <f t="shared" si="227"/>
        <v>2.9581616666666668</v>
      </c>
      <c r="AQ516" s="1189">
        <f t="shared" si="228"/>
        <v>7.0002499999999995E-2</v>
      </c>
      <c r="AR516" s="1193">
        <f t="shared" si="229"/>
        <v>4.0416517615649559</v>
      </c>
      <c r="AS516" s="1194">
        <f t="shared" si="220"/>
        <v>1.80859375</v>
      </c>
    </row>
    <row r="517" spans="1:45" ht="11.1" customHeight="1">
      <c r="A517" s="1195" t="s">
        <v>10986</v>
      </c>
      <c r="B517" s="1195" t="s">
        <v>10987</v>
      </c>
      <c r="C517" s="1195" t="s">
        <v>10988</v>
      </c>
      <c r="D517" s="1195" t="s">
        <v>10936</v>
      </c>
      <c r="E517" s="1195" t="s">
        <v>10936</v>
      </c>
      <c r="F517" s="1195" t="s">
        <v>10936</v>
      </c>
      <c r="G517" s="1189">
        <v>4.125</v>
      </c>
      <c r="H517" s="1189">
        <v>1.25</v>
      </c>
      <c r="I517" s="1190">
        <f t="shared" si="233"/>
        <v>41.259843750000002</v>
      </c>
      <c r="J517" s="1191">
        <f t="shared" si="217"/>
        <v>8059.1445221638132</v>
      </c>
      <c r="K517" s="1191">
        <f t="shared" si="218"/>
        <v>14184.094359008312</v>
      </c>
      <c r="L517" s="1191">
        <f t="shared" si="219"/>
        <v>621017.66501404182</v>
      </c>
      <c r="M517" s="1190">
        <f t="shared" si="234"/>
        <v>2.2569919019364151</v>
      </c>
      <c r="N517" s="1190">
        <f t="shared" si="235"/>
        <v>0.63048606943316432</v>
      </c>
      <c r="O517" s="1190">
        <f t="shared" si="236"/>
        <v>6.3749855352190549E-2</v>
      </c>
      <c r="P517" s="1192">
        <f t="shared" si="231"/>
        <v>16588.742579749716</v>
      </c>
      <c r="Q517" s="1192">
        <f t="shared" si="221"/>
        <v>9425.4219203123375</v>
      </c>
      <c r="R517" s="1192">
        <f t="shared" si="222"/>
        <v>14184.094359008312</v>
      </c>
      <c r="S517" s="1192">
        <f t="shared" si="223"/>
        <v>8059.1445221638132</v>
      </c>
      <c r="T517" s="1192">
        <f t="shared" si="232"/>
        <v>621017.66501404182</v>
      </c>
      <c r="U517" s="1192">
        <f t="shared" si="237"/>
        <v>822299.7046818895</v>
      </c>
      <c r="V517" s="1189">
        <v>110000</v>
      </c>
      <c r="W517" s="1189">
        <v>62500</v>
      </c>
      <c r="X517" s="1189">
        <v>3.1190000000000002</v>
      </c>
      <c r="Y517" s="1189">
        <v>2</v>
      </c>
      <c r="Z517" s="1189">
        <v>4</v>
      </c>
      <c r="AA517" s="1189">
        <v>0.216005</v>
      </c>
      <c r="AB517" s="1189">
        <v>3.7999999999999999E-2</v>
      </c>
      <c r="AC517" s="1189">
        <v>3.359375</v>
      </c>
      <c r="AD517" s="1189">
        <v>0.25</v>
      </c>
      <c r="AE517" s="1189">
        <v>30</v>
      </c>
      <c r="AF517" s="1193">
        <v>2.828125</v>
      </c>
      <c r="AG517" s="1193">
        <v>2.78125</v>
      </c>
      <c r="AH517" s="1189">
        <f t="shared" si="224"/>
        <v>1.4188750000000001</v>
      </c>
      <c r="AI517" s="1189">
        <f t="shared" si="238"/>
        <v>1.87109375</v>
      </c>
      <c r="AJ517" s="1189">
        <f t="shared" si="239"/>
        <v>5.6456151364912888</v>
      </c>
      <c r="AK517" s="1189">
        <f t="shared" si="230"/>
        <v>5.0546584436816735</v>
      </c>
      <c r="AL517" s="1189">
        <f t="shared" si="225"/>
        <v>0.16083833333333333</v>
      </c>
      <c r="AM517" s="1189">
        <f t="shared" si="240"/>
        <v>4.827245791877627</v>
      </c>
      <c r="AN517" s="1189">
        <f t="shared" si="226"/>
        <v>6.25E-2</v>
      </c>
      <c r="AO517" s="1189">
        <f t="shared" si="241"/>
        <v>2.7381716666666667</v>
      </c>
      <c r="AP517" s="1189">
        <f t="shared" si="227"/>
        <v>2.9581616666666668</v>
      </c>
      <c r="AQ517" s="1189">
        <f t="shared" si="228"/>
        <v>7.0002499999999995E-2</v>
      </c>
      <c r="AR517" s="1193">
        <f t="shared" si="229"/>
        <v>4.249424103541692</v>
      </c>
      <c r="AS517" s="1194">
        <f t="shared" si="220"/>
        <v>1.87109375</v>
      </c>
    </row>
    <row r="518" spans="1:45" ht="11.1" customHeight="1">
      <c r="A518" s="1195" t="s">
        <v>10986</v>
      </c>
      <c r="B518" s="1195" t="s">
        <v>10987</v>
      </c>
      <c r="C518" s="1195" t="s">
        <v>10988</v>
      </c>
      <c r="D518" s="1195" t="s">
        <v>10936</v>
      </c>
      <c r="E518" s="1195" t="s">
        <v>10936</v>
      </c>
      <c r="F518" s="1195" t="s">
        <v>10936</v>
      </c>
      <c r="G518" s="1189">
        <v>4.125</v>
      </c>
      <c r="H518" s="1189">
        <v>1.5</v>
      </c>
      <c r="I518" s="1190">
        <f t="shared" si="233"/>
        <v>39.424218750000001</v>
      </c>
      <c r="J518" s="1191">
        <f t="shared" si="217"/>
        <v>8059.1445221638132</v>
      </c>
      <c r="K518" s="1191">
        <f t="shared" si="218"/>
        <v>14184.094359008312</v>
      </c>
      <c r="L518" s="1191">
        <f t="shared" si="219"/>
        <v>561621.92890710977</v>
      </c>
      <c r="M518" s="1190">
        <f t="shared" si="234"/>
        <v>2.3397155992872807</v>
      </c>
      <c r="N518" s="1190">
        <f t="shared" si="235"/>
        <v>0.60243613307820054</v>
      </c>
      <c r="O518" s="1190">
        <f t="shared" si="236"/>
        <v>9.1799791707154368E-2</v>
      </c>
      <c r="P518" s="1192">
        <f t="shared" si="231"/>
        <v>15002.152322948627</v>
      </c>
      <c r="Q518" s="1192">
        <f t="shared" si="221"/>
        <v>8523.9501834935381</v>
      </c>
      <c r="R518" s="1192">
        <f t="shared" si="222"/>
        <v>14184.094359008312</v>
      </c>
      <c r="S518" s="1192">
        <f t="shared" si="223"/>
        <v>8059.1445221638132</v>
      </c>
      <c r="T518" s="1192">
        <f t="shared" si="232"/>
        <v>561621.92890710977</v>
      </c>
      <c r="U518" s="1192">
        <f t="shared" si="237"/>
        <v>822299.7046818895</v>
      </c>
      <c r="V518" s="1189">
        <v>110000</v>
      </c>
      <c r="W518" s="1189">
        <v>62500</v>
      </c>
      <c r="X518" s="1189">
        <v>3.1190000000000002</v>
      </c>
      <c r="Y518" s="1189">
        <v>2</v>
      </c>
      <c r="Z518" s="1189">
        <v>4</v>
      </c>
      <c r="AA518" s="1189">
        <v>0.216005</v>
      </c>
      <c r="AB518" s="1189">
        <v>3.7999999999999999E-2</v>
      </c>
      <c r="AC518" s="1189">
        <v>3.359375</v>
      </c>
      <c r="AD518" s="1189">
        <v>0.25</v>
      </c>
      <c r="AE518" s="1189">
        <v>30</v>
      </c>
      <c r="AF518" s="1193">
        <v>2.828125</v>
      </c>
      <c r="AG518" s="1193">
        <v>2.78125</v>
      </c>
      <c r="AH518" s="1189">
        <f t="shared" si="224"/>
        <v>1.4188750000000001</v>
      </c>
      <c r="AI518" s="1189">
        <f t="shared" si="238"/>
        <v>1.87109375</v>
      </c>
      <c r="AJ518" s="1189">
        <f t="shared" si="239"/>
        <v>5.1056538991555431</v>
      </c>
      <c r="AK518" s="1189">
        <f t="shared" si="230"/>
        <v>4.5146972063459279</v>
      </c>
      <c r="AL518" s="1189">
        <f t="shared" si="225"/>
        <v>0.16083833333333333</v>
      </c>
      <c r="AM518" s="1189">
        <f t="shared" si="240"/>
        <v>4.827245791877627</v>
      </c>
      <c r="AN518" s="1189">
        <f t="shared" si="226"/>
        <v>6.25E-2</v>
      </c>
      <c r="AO518" s="1189">
        <f t="shared" si="241"/>
        <v>2.7381716666666667</v>
      </c>
      <c r="AP518" s="1189">
        <f t="shared" si="227"/>
        <v>2.9581616666666668</v>
      </c>
      <c r="AQ518" s="1189">
        <f t="shared" si="228"/>
        <v>7.0002499999999995E-2</v>
      </c>
      <c r="AR518" s="1193">
        <f t="shared" si="229"/>
        <v>4.1677458189962966</v>
      </c>
      <c r="AS518" s="1194">
        <f t="shared" si="220"/>
        <v>1.87109375</v>
      </c>
    </row>
    <row r="519" spans="1:45" ht="11.1" customHeight="1">
      <c r="A519" s="1195" t="s">
        <v>10986</v>
      </c>
      <c r="B519" s="1195" t="s">
        <v>10987</v>
      </c>
      <c r="C519" s="1195" t="s">
        <v>10988</v>
      </c>
      <c r="D519" s="1195" t="s">
        <v>10936</v>
      </c>
      <c r="E519" s="1195" t="s">
        <v>10936</v>
      </c>
      <c r="F519" s="1195" t="s">
        <v>10936</v>
      </c>
      <c r="G519" s="1189">
        <v>4.125</v>
      </c>
      <c r="H519" s="1189">
        <v>1.75</v>
      </c>
      <c r="I519" s="1190">
        <f t="shared" si="233"/>
        <v>37.254843749999999</v>
      </c>
      <c r="J519" s="1191">
        <f t="shared" si="217"/>
        <v>7432.5622485996282</v>
      </c>
      <c r="K519" s="1191">
        <f t="shared" si="218"/>
        <v>13081.309557535344</v>
      </c>
      <c r="L519" s="1191">
        <f t="shared" si="219"/>
        <v>491426.96805346286</v>
      </c>
      <c r="M519" s="1190">
        <f t="shared" si="234"/>
        <v>2.4900092576178512</v>
      </c>
      <c r="N519" s="1190">
        <f t="shared" si="235"/>
        <v>0.56928620829506149</v>
      </c>
      <c r="O519" s="1190">
        <f t="shared" si="236"/>
        <v>0.12494971649029345</v>
      </c>
      <c r="P519" s="1192">
        <f>(V519*AJ519/12)*((AD519/2/PI())+((AH519*0.08)/COS(AE519*PI()/180))+(AS519*0.08))</f>
        <v>13081.309557535344</v>
      </c>
      <c r="Q519" s="1192">
        <f>(W519*AJ519/12)*((AD519/2/PI())+((AH519*0.08)/COS(AE519*PI()/180))+(AS519*0.08))</f>
        <v>7432.5622485996282</v>
      </c>
      <c r="R519" s="1192">
        <f>V519*AM519*((AD519/PI())/2+AH519*0.08/COS(AE519*PI()/180)+AS519*0.08)/12</f>
        <v>14134.626441113507</v>
      </c>
      <c r="S519" s="1192">
        <f>W519*AM519*((AD519/PI())/2+AH519*0.08/COS(AE519*PI()/180)+AS519*0.08)/12</f>
        <v>8031.037750632674</v>
      </c>
      <c r="T519" s="1192">
        <f>V519*AJ519</f>
        <v>491426.96805346286</v>
      </c>
      <c r="U519" s="1192">
        <f t="shared" si="237"/>
        <v>822299.7046818895</v>
      </c>
      <c r="V519" s="1189">
        <v>110000</v>
      </c>
      <c r="W519" s="1189">
        <v>62500</v>
      </c>
      <c r="X519" s="1189">
        <v>3.1190000000000002</v>
      </c>
      <c r="Y519" s="1189">
        <v>2</v>
      </c>
      <c r="Z519" s="1189">
        <v>4</v>
      </c>
      <c r="AA519" s="1189">
        <v>0.216005</v>
      </c>
      <c r="AB519" s="1189">
        <v>3.7999999999999999E-2</v>
      </c>
      <c r="AC519" s="1189">
        <v>3.359375</v>
      </c>
      <c r="AD519" s="1189">
        <v>0.25</v>
      </c>
      <c r="AE519" s="1189">
        <v>30</v>
      </c>
      <c r="AF519" s="1193">
        <v>2.828125</v>
      </c>
      <c r="AG519" s="1193">
        <v>2.78125</v>
      </c>
      <c r="AH519" s="1189">
        <f>(X519+(X519-(Z519-0.625)*Y519/12))/4</f>
        <v>1.4188750000000001</v>
      </c>
      <c r="AI519" s="1189">
        <f t="shared" si="238"/>
        <v>1.87109375</v>
      </c>
      <c r="AJ519" s="1189">
        <f t="shared" si="239"/>
        <v>4.4675178913951168</v>
      </c>
      <c r="AK519" s="1189">
        <f t="shared" si="230"/>
        <v>3.8765611985855011</v>
      </c>
      <c r="AL519" s="1189">
        <f>2*((AA519/2)-AB519)+Y519/8/12</f>
        <v>0.16083833333333333</v>
      </c>
      <c r="AM519" s="1189">
        <f t="shared" si="240"/>
        <v>4.827245791877627</v>
      </c>
      <c r="AN519" s="1189">
        <f>Y519*3/8/12</f>
        <v>6.25E-2</v>
      </c>
      <c r="AO519" s="1189">
        <f>X519-(((Z519-0.625-AD519)*Y519)/12)+2*AQ519</f>
        <v>2.7381716666666667</v>
      </c>
      <c r="AP519" s="1189">
        <f>X519-2*AQ519-Y519/8/12</f>
        <v>2.9581616666666668</v>
      </c>
      <c r="AQ519" s="1189">
        <f>AA519/2-AB519</f>
        <v>7.0002499999999995E-2</v>
      </c>
      <c r="AR519" s="1193">
        <f>SQRT(4/PI()*AJ519+(AC519-AN519)^2)</f>
        <v>4.0691037356844459</v>
      </c>
      <c r="AS519" s="1194">
        <f t="shared" si="220"/>
        <v>1.8571196839211115</v>
      </c>
    </row>
    <row r="520" spans="1:45" ht="11.1" customHeight="1">
      <c r="A520" s="1195" t="s">
        <v>10986</v>
      </c>
      <c r="B520" s="1195" t="s">
        <v>10987</v>
      </c>
      <c r="C520" s="1195" t="s">
        <v>10988</v>
      </c>
      <c r="D520" s="1195" t="s">
        <v>10936</v>
      </c>
      <c r="E520" s="1195" t="s">
        <v>10936</v>
      </c>
      <c r="F520" s="1195" t="s">
        <v>10936</v>
      </c>
      <c r="G520" s="1189">
        <v>4.25</v>
      </c>
      <c r="H520" s="1189">
        <v>1.875</v>
      </c>
      <c r="I520" s="1190">
        <f t="shared" si="233"/>
        <v>38.84015625</v>
      </c>
      <c r="J520" s="1191">
        <f t="shared" si="217"/>
        <v>6816.4702078463806</v>
      </c>
      <c r="K520" s="1191">
        <f t="shared" si="218"/>
        <v>11996.98756580963</v>
      </c>
      <c r="L520" s="1191">
        <f t="shared" si="219"/>
        <v>452279.77834662126</v>
      </c>
      <c r="M520" s="1190">
        <f t="shared" si="234"/>
        <v>2.9269917808158699</v>
      </c>
      <c r="N520" s="1190">
        <f t="shared" si="235"/>
        <v>0.59351115332889393</v>
      </c>
      <c r="O520" s="1190">
        <f t="shared" si="236"/>
        <v>0.14343717454242871</v>
      </c>
      <c r="P520" s="1192">
        <f t="shared" si="231"/>
        <v>11996.98756580963</v>
      </c>
      <c r="Q520" s="1192">
        <f t="shared" si="221"/>
        <v>6816.4702078463806</v>
      </c>
      <c r="R520" s="1192">
        <f t="shared" si="222"/>
        <v>16484.0765396026</v>
      </c>
      <c r="S520" s="1192">
        <f t="shared" si="223"/>
        <v>9365.9525793196608</v>
      </c>
      <c r="T520" s="1192">
        <f t="shared" si="232"/>
        <v>452279.77834662126</v>
      </c>
      <c r="U520" s="1192">
        <f t="shared" si="237"/>
        <v>912743.21193562704</v>
      </c>
      <c r="V520" s="1189">
        <v>110000</v>
      </c>
      <c r="W520" s="1189">
        <v>62500</v>
      </c>
      <c r="X520" s="1189">
        <v>3.1190000000000002</v>
      </c>
      <c r="Y520" s="1189">
        <v>2</v>
      </c>
      <c r="Z520" s="1189">
        <v>4</v>
      </c>
      <c r="AA520" s="1189">
        <v>0.216005</v>
      </c>
      <c r="AB520" s="1189">
        <v>3.7999999999999999E-2</v>
      </c>
      <c r="AC520" s="1189">
        <v>3.359375</v>
      </c>
      <c r="AD520" s="1189">
        <v>0.25</v>
      </c>
      <c r="AE520" s="1189">
        <v>30</v>
      </c>
      <c r="AF520" s="1193">
        <v>2.828125</v>
      </c>
      <c r="AG520" s="1193">
        <v>2.78125</v>
      </c>
      <c r="AH520" s="1189">
        <f t="shared" si="224"/>
        <v>1.4188750000000001</v>
      </c>
      <c r="AI520" s="1189">
        <f t="shared" si="238"/>
        <v>1.90234375</v>
      </c>
      <c r="AJ520" s="1189">
        <f t="shared" si="239"/>
        <v>4.1116343486056479</v>
      </c>
      <c r="AK520" s="1189">
        <f t="shared" si="230"/>
        <v>3.5206776557960322</v>
      </c>
      <c r="AL520" s="1189">
        <f t="shared" si="225"/>
        <v>0.16083833333333333</v>
      </c>
      <c r="AM520" s="1189">
        <f t="shared" si="240"/>
        <v>5.649459494184331</v>
      </c>
      <c r="AN520" s="1189">
        <f t="shared" si="226"/>
        <v>6.25E-2</v>
      </c>
      <c r="AO520" s="1189">
        <f t="shared" si="241"/>
        <v>2.7381716666666667</v>
      </c>
      <c r="AP520" s="1189">
        <f t="shared" si="227"/>
        <v>2.9581616666666668</v>
      </c>
      <c r="AQ520" s="1189">
        <f t="shared" si="228"/>
        <v>7.0002499999999995E-2</v>
      </c>
      <c r="AR520" s="1193">
        <f t="shared" si="229"/>
        <v>4.0130387752625953</v>
      </c>
      <c r="AS520" s="1194">
        <f t="shared" si="220"/>
        <v>1.8431034438156488</v>
      </c>
    </row>
    <row r="521" spans="1:45" ht="11.1" customHeight="1">
      <c r="A521" s="1189" t="s">
        <v>10989</v>
      </c>
      <c r="B521" s="1189" t="s">
        <v>10990</v>
      </c>
      <c r="C521" s="1189" t="s">
        <v>10991</v>
      </c>
      <c r="D521" s="1189" t="s">
        <v>10936</v>
      </c>
      <c r="E521" s="1189" t="s">
        <v>10936</v>
      </c>
      <c r="F521" s="1189" t="s">
        <v>10936</v>
      </c>
      <c r="G521" s="1189">
        <v>4.25</v>
      </c>
      <c r="H521" s="1189">
        <v>1.75</v>
      </c>
      <c r="I521" s="1190">
        <f t="shared" si="233"/>
        <v>40.049999999999997</v>
      </c>
      <c r="J521" s="1191">
        <f t="shared" si="217"/>
        <v>5161.0318645942452</v>
      </c>
      <c r="K521" s="1191">
        <f t="shared" si="218"/>
        <v>9083.416081685873</v>
      </c>
      <c r="L521" s="1191">
        <f t="shared" si="219"/>
        <v>615946.71528237499</v>
      </c>
      <c r="M521" s="1190">
        <f t="shared" si="234"/>
        <v>1.2767986972576781</v>
      </c>
      <c r="N521" s="1190">
        <f t="shared" si="235"/>
        <v>0.61199861138102907</v>
      </c>
      <c r="O521" s="1190">
        <f t="shared" si="236"/>
        <v>0.12494971649029345</v>
      </c>
      <c r="P521" s="1192">
        <f t="shared" si="231"/>
        <v>22642.881483266716</v>
      </c>
      <c r="Q521" s="1192">
        <f t="shared" si="221"/>
        <v>12865.273570037905</v>
      </c>
      <c r="R521" s="1192">
        <f t="shared" si="222"/>
        <v>9083.416081685873</v>
      </c>
      <c r="S521" s="1192">
        <f t="shared" si="223"/>
        <v>5161.0318645942452</v>
      </c>
      <c r="T521" s="1192">
        <f t="shared" si="232"/>
        <v>759648.76594332361</v>
      </c>
      <c r="U521" s="1192">
        <f t="shared" si="237"/>
        <v>615946.71528237499</v>
      </c>
      <c r="V521" s="1189">
        <v>110000</v>
      </c>
      <c r="W521" s="1189">
        <v>62500</v>
      </c>
      <c r="X521" s="1189">
        <v>3.6040000000000001</v>
      </c>
      <c r="Y521" s="1189">
        <v>2</v>
      </c>
      <c r="Z521" s="1189">
        <v>3.5</v>
      </c>
      <c r="AA521" s="1189">
        <v>0.216005</v>
      </c>
      <c r="AB521" s="1189">
        <v>3.7999999999999999E-2</v>
      </c>
      <c r="AC521" s="1189">
        <v>3.875</v>
      </c>
      <c r="AD521" s="1189">
        <v>0.25</v>
      </c>
      <c r="AE521" s="1189">
        <v>30</v>
      </c>
      <c r="AF521" s="1193">
        <v>3.3125</v>
      </c>
      <c r="AG521" s="1193">
        <v>3.375</v>
      </c>
      <c r="AH521" s="1189">
        <f t="shared" si="224"/>
        <v>1.6822083333333335</v>
      </c>
      <c r="AI521" s="1189">
        <f t="shared" si="238"/>
        <v>2.03125</v>
      </c>
      <c r="AJ521" s="1189">
        <f t="shared" si="239"/>
        <v>6.9058978722120328</v>
      </c>
      <c r="AK521" s="1189">
        <f t="shared" si="230"/>
        <v>6.2126221909368464</v>
      </c>
      <c r="AL521" s="1189">
        <f t="shared" si="225"/>
        <v>0.16083833333333333</v>
      </c>
      <c r="AM521" s="1189">
        <f t="shared" si="240"/>
        <v>2.770369302921468</v>
      </c>
      <c r="AN521" s="1189">
        <f t="shared" si="226"/>
        <v>6.25E-2</v>
      </c>
      <c r="AO521" s="1189">
        <f t="shared" si="241"/>
        <v>3.306505</v>
      </c>
      <c r="AP521" s="1189">
        <f t="shared" si="227"/>
        <v>3.4431616666666667</v>
      </c>
      <c r="AQ521" s="1189">
        <f t="shared" si="228"/>
        <v>7.0002499999999995E-2</v>
      </c>
      <c r="AR521" s="1193">
        <f t="shared" si="229"/>
        <v>4.8299087478753444</v>
      </c>
      <c r="AS521" s="1194">
        <f t="shared" si="220"/>
        <v>2.03125</v>
      </c>
    </row>
    <row r="522" spans="1:45" ht="11.1" customHeight="1">
      <c r="A522" s="1189" t="s">
        <v>10989</v>
      </c>
      <c r="B522" s="1189" t="s">
        <v>10990</v>
      </c>
      <c r="C522" s="1189" t="s">
        <v>10991</v>
      </c>
      <c r="D522" s="1189" t="s">
        <v>10936</v>
      </c>
      <c r="E522" s="1189" t="s">
        <v>10936</v>
      </c>
      <c r="F522" s="1189" t="s">
        <v>10936</v>
      </c>
      <c r="G522" s="1189">
        <v>4.25</v>
      </c>
      <c r="H522" s="1189">
        <v>2</v>
      </c>
      <c r="I522" s="1190">
        <f t="shared" si="233"/>
        <v>37.546875</v>
      </c>
      <c r="J522" s="1191">
        <f t="shared" si="217"/>
        <v>5161.0318645942452</v>
      </c>
      <c r="K522" s="1191">
        <f t="shared" si="218"/>
        <v>9083.416081685873</v>
      </c>
      <c r="L522" s="1191">
        <f t="shared" si="219"/>
        <v>615946.71528237499</v>
      </c>
      <c r="M522" s="1190">
        <f t="shared" si="234"/>
        <v>1.3446736876086971</v>
      </c>
      <c r="N522" s="1190">
        <f t="shared" si="235"/>
        <v>0.57374869816971485</v>
      </c>
      <c r="O522" s="1190">
        <f t="shared" si="236"/>
        <v>0.16319962970160778</v>
      </c>
      <c r="P522" s="1192">
        <f t="shared" si="231"/>
        <v>20228.684518034592</v>
      </c>
      <c r="Q522" s="1192">
        <f t="shared" si="221"/>
        <v>11493.570748883292</v>
      </c>
      <c r="R522" s="1192">
        <f t="shared" si="222"/>
        <v>9083.416081685873</v>
      </c>
      <c r="S522" s="1192">
        <f t="shared" si="223"/>
        <v>5161.0318645942452</v>
      </c>
      <c r="T522" s="1192">
        <f t="shared" si="232"/>
        <v>678654.58034296182</v>
      </c>
      <c r="U522" s="1192">
        <f t="shared" si="237"/>
        <v>615946.71528237499</v>
      </c>
      <c r="V522" s="1189">
        <v>110000</v>
      </c>
      <c r="W522" s="1189">
        <v>62500</v>
      </c>
      <c r="X522" s="1189">
        <v>3.6040000000000001</v>
      </c>
      <c r="Y522" s="1189">
        <v>2</v>
      </c>
      <c r="Z522" s="1189">
        <v>3.5</v>
      </c>
      <c r="AA522" s="1189">
        <v>0.216005</v>
      </c>
      <c r="AB522" s="1189">
        <v>3.7999999999999999E-2</v>
      </c>
      <c r="AC522" s="1189">
        <v>3.875</v>
      </c>
      <c r="AD522" s="1189">
        <v>0.25</v>
      </c>
      <c r="AE522" s="1189">
        <v>30</v>
      </c>
      <c r="AF522" s="1193">
        <v>3.3125</v>
      </c>
      <c r="AG522" s="1193">
        <v>3.375</v>
      </c>
      <c r="AH522" s="1189">
        <f t="shared" si="224"/>
        <v>1.6822083333333335</v>
      </c>
      <c r="AI522" s="1189">
        <f t="shared" si="238"/>
        <v>2.03125</v>
      </c>
      <c r="AJ522" s="1189">
        <f t="shared" si="239"/>
        <v>6.1695870940269257</v>
      </c>
      <c r="AK522" s="1189">
        <f t="shared" si="230"/>
        <v>5.4763114127517394</v>
      </c>
      <c r="AL522" s="1189">
        <f t="shared" si="225"/>
        <v>0.16083833333333333</v>
      </c>
      <c r="AM522" s="1189">
        <f t="shared" si="240"/>
        <v>2.770369302921468</v>
      </c>
      <c r="AN522" s="1189">
        <f t="shared" si="226"/>
        <v>6.25E-2</v>
      </c>
      <c r="AO522" s="1189">
        <f t="shared" si="241"/>
        <v>3.306505</v>
      </c>
      <c r="AP522" s="1189">
        <f t="shared" si="227"/>
        <v>3.4431616666666667</v>
      </c>
      <c r="AQ522" s="1189">
        <f t="shared" si="228"/>
        <v>7.0002499999999995E-2</v>
      </c>
      <c r="AR522" s="1193">
        <f t="shared" si="229"/>
        <v>4.731862055555168</v>
      </c>
      <c r="AS522" s="1194">
        <f t="shared" si="220"/>
        <v>2.03125</v>
      </c>
    </row>
    <row r="523" spans="1:45" ht="11.1" customHeight="1">
      <c r="A523" s="1189" t="s">
        <v>10989</v>
      </c>
      <c r="B523" s="1189" t="s">
        <v>10990</v>
      </c>
      <c r="C523" s="1189" t="s">
        <v>10991</v>
      </c>
      <c r="D523" s="1189" t="s">
        <v>10936</v>
      </c>
      <c r="E523" s="1189" t="s">
        <v>10936</v>
      </c>
      <c r="F523" s="1189" t="s">
        <v>10936</v>
      </c>
      <c r="G523" s="1189">
        <v>4.25</v>
      </c>
      <c r="H523" s="1189">
        <v>2.25</v>
      </c>
      <c r="I523" s="1190">
        <f t="shared" si="233"/>
        <v>34.71</v>
      </c>
      <c r="J523" s="1191">
        <f t="shared" si="217"/>
        <v>5161.0318645942452</v>
      </c>
      <c r="K523" s="1191">
        <f t="shared" si="218"/>
        <v>9083.416081685873</v>
      </c>
      <c r="L523" s="1191">
        <f t="shared" si="219"/>
        <v>586861.16999588499</v>
      </c>
      <c r="M523" s="1190">
        <f t="shared" si="234"/>
        <v>1.4573403869812895</v>
      </c>
      <c r="N523" s="1190">
        <f t="shared" si="235"/>
        <v>0.53039879653022526</v>
      </c>
      <c r="O523" s="1190">
        <f t="shared" si="236"/>
        <v>0.20654953134109735</v>
      </c>
      <c r="P523" s="1192">
        <f t="shared" si="231"/>
        <v>17492.594624104848</v>
      </c>
      <c r="Q523" s="1192">
        <f t="shared" si="221"/>
        <v>9938.9742182413902</v>
      </c>
      <c r="R523" s="1192">
        <f t="shared" si="222"/>
        <v>9083.416081685873</v>
      </c>
      <c r="S523" s="1192">
        <f t="shared" si="223"/>
        <v>5161.0318645942452</v>
      </c>
      <c r="T523" s="1192">
        <f t="shared" si="232"/>
        <v>586861.16999588499</v>
      </c>
      <c r="U523" s="1192">
        <f t="shared" si="237"/>
        <v>615946.71528237499</v>
      </c>
      <c r="V523" s="1189">
        <v>110000</v>
      </c>
      <c r="W523" s="1189">
        <v>62500</v>
      </c>
      <c r="X523" s="1189">
        <v>3.6040000000000001</v>
      </c>
      <c r="Y523" s="1189">
        <v>2</v>
      </c>
      <c r="Z523" s="1189">
        <v>3.5</v>
      </c>
      <c r="AA523" s="1189">
        <v>0.216005</v>
      </c>
      <c r="AB523" s="1189">
        <v>3.7999999999999999E-2</v>
      </c>
      <c r="AC523" s="1189">
        <v>3.875</v>
      </c>
      <c r="AD523" s="1189">
        <v>0.25</v>
      </c>
      <c r="AE523" s="1189">
        <v>30</v>
      </c>
      <c r="AF523" s="1193">
        <v>3.3125</v>
      </c>
      <c r="AG523" s="1193">
        <v>3.375</v>
      </c>
      <c r="AH523" s="1189">
        <f t="shared" si="224"/>
        <v>1.6822083333333335</v>
      </c>
      <c r="AI523" s="1189">
        <f t="shared" si="238"/>
        <v>2.03125</v>
      </c>
      <c r="AJ523" s="1189">
        <f t="shared" si="239"/>
        <v>5.3351015454171362</v>
      </c>
      <c r="AK523" s="1189">
        <f t="shared" si="230"/>
        <v>4.6418258641419499</v>
      </c>
      <c r="AL523" s="1189">
        <f t="shared" si="225"/>
        <v>0.16083833333333333</v>
      </c>
      <c r="AM523" s="1189">
        <f t="shared" si="240"/>
        <v>2.770369302921468</v>
      </c>
      <c r="AN523" s="1189">
        <f t="shared" si="226"/>
        <v>6.25E-2</v>
      </c>
      <c r="AO523" s="1189">
        <f t="shared" si="241"/>
        <v>3.306505</v>
      </c>
      <c r="AP523" s="1189">
        <f t="shared" si="227"/>
        <v>3.4431616666666667</v>
      </c>
      <c r="AQ523" s="1189">
        <f t="shared" si="228"/>
        <v>7.0002499999999995E-2</v>
      </c>
      <c r="AR523" s="1193">
        <f t="shared" si="229"/>
        <v>4.6182267714787217</v>
      </c>
      <c r="AS523" s="1194">
        <f t="shared" si="220"/>
        <v>2.03125</v>
      </c>
    </row>
    <row r="524" spans="1:45" ht="11.1" customHeight="1">
      <c r="A524" s="1189" t="s">
        <v>10989</v>
      </c>
      <c r="B524" s="1189" t="s">
        <v>10990</v>
      </c>
      <c r="C524" s="1189" t="s">
        <v>10991</v>
      </c>
      <c r="D524" s="1189" t="s">
        <v>10936</v>
      </c>
      <c r="E524" s="1189" t="s">
        <v>10936</v>
      </c>
      <c r="F524" s="1189" t="s">
        <v>10936</v>
      </c>
      <c r="G524" s="1189">
        <v>4.25</v>
      </c>
      <c r="H524" s="1189">
        <v>2.5</v>
      </c>
      <c r="I524" s="1190">
        <f t="shared" si="233"/>
        <v>31.539375</v>
      </c>
      <c r="J524" s="1191">
        <f t="shared" si="217"/>
        <v>5161.0318645942452</v>
      </c>
      <c r="K524" s="1191">
        <f t="shared" si="218"/>
        <v>9083.416081685873</v>
      </c>
      <c r="L524" s="1191">
        <f t="shared" si="219"/>
        <v>484268.53490209335</v>
      </c>
      <c r="M524" s="1190">
        <f t="shared" si="234"/>
        <v>1.6502448639026581</v>
      </c>
      <c r="N524" s="1190">
        <f t="shared" si="235"/>
        <v>0.4819489064625605</v>
      </c>
      <c r="O524" s="1190">
        <f t="shared" si="236"/>
        <v>0.25499942140876219</v>
      </c>
      <c r="P524" s="1192">
        <f t="shared" si="231"/>
        <v>14434.611801477489</v>
      </c>
      <c r="Q524" s="1192">
        <f t="shared" si="221"/>
        <v>8201.48397811221</v>
      </c>
      <c r="R524" s="1192">
        <f t="shared" si="222"/>
        <v>9083.416081685873</v>
      </c>
      <c r="S524" s="1192">
        <f t="shared" si="223"/>
        <v>5161.0318645942452</v>
      </c>
      <c r="T524" s="1192">
        <f t="shared" si="232"/>
        <v>484268.53490209335</v>
      </c>
      <c r="U524" s="1192">
        <f t="shared" si="237"/>
        <v>615946.71528237499</v>
      </c>
      <c r="V524" s="1189">
        <v>110000</v>
      </c>
      <c r="W524" s="1189">
        <v>62500</v>
      </c>
      <c r="X524" s="1189">
        <v>3.6040000000000001</v>
      </c>
      <c r="Y524" s="1189">
        <v>2</v>
      </c>
      <c r="Z524" s="1189">
        <v>3.5</v>
      </c>
      <c r="AA524" s="1189">
        <v>0.216005</v>
      </c>
      <c r="AB524" s="1189">
        <v>3.7999999999999999E-2</v>
      </c>
      <c r="AC524" s="1189">
        <v>3.875</v>
      </c>
      <c r="AD524" s="1189">
        <v>0.25</v>
      </c>
      <c r="AE524" s="1189">
        <v>30</v>
      </c>
      <c r="AF524" s="1193">
        <v>3.3125</v>
      </c>
      <c r="AG524" s="1193">
        <v>3.375</v>
      </c>
      <c r="AH524" s="1189">
        <f t="shared" si="224"/>
        <v>1.6822083333333335</v>
      </c>
      <c r="AI524" s="1189">
        <f t="shared" si="238"/>
        <v>2.03125</v>
      </c>
      <c r="AJ524" s="1189">
        <f t="shared" si="239"/>
        <v>4.4024412263826669</v>
      </c>
      <c r="AK524" s="1189">
        <f t="shared" si="230"/>
        <v>3.7091655451074805</v>
      </c>
      <c r="AL524" s="1189">
        <f t="shared" si="225"/>
        <v>0.16083833333333333</v>
      </c>
      <c r="AM524" s="1189">
        <f t="shared" si="240"/>
        <v>2.770369302921468</v>
      </c>
      <c r="AN524" s="1189">
        <f t="shared" si="226"/>
        <v>6.25E-2</v>
      </c>
      <c r="AO524" s="1189">
        <f t="shared" si="241"/>
        <v>3.306505</v>
      </c>
      <c r="AP524" s="1189">
        <f t="shared" si="227"/>
        <v>3.4431616666666667</v>
      </c>
      <c r="AQ524" s="1189">
        <f t="shared" si="228"/>
        <v>7.0002499999999995E-2</v>
      </c>
      <c r="AR524" s="1193">
        <f t="shared" si="229"/>
        <v>4.4878189037440865</v>
      </c>
      <c r="AS524" s="1194">
        <f t="shared" si="220"/>
        <v>2.03125</v>
      </c>
    </row>
    <row r="525" spans="1:45" ht="11.1" customHeight="1">
      <c r="A525" s="1189" t="s">
        <v>10989</v>
      </c>
      <c r="B525" s="1189" t="s">
        <v>10990</v>
      </c>
      <c r="C525" s="1189" t="s">
        <v>10991</v>
      </c>
      <c r="D525" s="1189" t="s">
        <v>10936</v>
      </c>
      <c r="E525" s="1189" t="s">
        <v>10936</v>
      </c>
      <c r="F525" s="1189" t="s">
        <v>10936</v>
      </c>
      <c r="G525" s="1189">
        <v>4.5</v>
      </c>
      <c r="H525" s="1189">
        <v>1.75</v>
      </c>
      <c r="I525" s="1190">
        <f t="shared" si="233"/>
        <v>45.890625</v>
      </c>
      <c r="J525" s="1191">
        <f t="shared" ref="J525:J588" si="242">MIN(S525,Q525)</f>
        <v>8478.5579208652634</v>
      </c>
      <c r="K525" s="1191">
        <f t="shared" ref="K525:K588" si="243">MIN(P525,R525)</f>
        <v>14922.261940722863</v>
      </c>
      <c r="L525" s="1191">
        <f t="shared" ref="L525:L588" si="244">MIN(T525,U525)</f>
        <v>759648.76594332361</v>
      </c>
      <c r="M525" s="1190">
        <f t="shared" si="234"/>
        <v>1.6947390430601248</v>
      </c>
      <c r="N525" s="1190">
        <f t="shared" si="235"/>
        <v>0.7012484088740959</v>
      </c>
      <c r="O525" s="1190">
        <f t="shared" si="236"/>
        <v>0.12494971649029345</v>
      </c>
      <c r="P525" s="1192">
        <f t="shared" si="231"/>
        <v>22959.401802409764</v>
      </c>
      <c r="Q525" s="1192">
        <f t="shared" si="221"/>
        <v>13045.114660460094</v>
      </c>
      <c r="R525" s="1192">
        <f t="shared" si="222"/>
        <v>14922.261940722863</v>
      </c>
      <c r="S525" s="1192">
        <f t="shared" si="223"/>
        <v>8478.5579208652634</v>
      </c>
      <c r="T525" s="1192">
        <f t="shared" si="232"/>
        <v>759648.76594332361</v>
      </c>
      <c r="U525" s="1192">
        <f t="shared" si="237"/>
        <v>804933.14834988595</v>
      </c>
      <c r="V525" s="1189">
        <v>110000</v>
      </c>
      <c r="W525" s="1189">
        <v>62500</v>
      </c>
      <c r="X525" s="1189">
        <v>3.6040000000000001</v>
      </c>
      <c r="Y525" s="1189">
        <v>2</v>
      </c>
      <c r="Z525" s="1189">
        <v>3.5</v>
      </c>
      <c r="AA525" s="1189">
        <v>0.216005</v>
      </c>
      <c r="AB525" s="1189">
        <v>3.7999999999999999E-2</v>
      </c>
      <c r="AC525" s="1189">
        <v>3.875</v>
      </c>
      <c r="AD525" s="1189">
        <v>0.25</v>
      </c>
      <c r="AE525" s="1189">
        <v>30</v>
      </c>
      <c r="AF525" s="1193">
        <v>3.3125</v>
      </c>
      <c r="AG525" s="1193">
        <v>3.375</v>
      </c>
      <c r="AH525" s="1189">
        <f t="shared" si="224"/>
        <v>1.6822083333333335</v>
      </c>
      <c r="AI525" s="1189">
        <f t="shared" si="238"/>
        <v>2.09375</v>
      </c>
      <c r="AJ525" s="1189">
        <f t="shared" si="239"/>
        <v>6.9058978722120328</v>
      </c>
      <c r="AK525" s="1189">
        <f t="shared" si="230"/>
        <v>6.2126221909368464</v>
      </c>
      <c r="AL525" s="1189">
        <f t="shared" si="225"/>
        <v>0.16083833333333333</v>
      </c>
      <c r="AM525" s="1189">
        <f t="shared" si="240"/>
        <v>4.4884277853533865</v>
      </c>
      <c r="AN525" s="1189">
        <f t="shared" si="226"/>
        <v>6.25E-2</v>
      </c>
      <c r="AO525" s="1189">
        <f t="shared" si="241"/>
        <v>3.306505</v>
      </c>
      <c r="AP525" s="1189">
        <f t="shared" si="227"/>
        <v>3.4431616666666667</v>
      </c>
      <c r="AQ525" s="1189">
        <f t="shared" si="228"/>
        <v>7.0002499999999995E-2</v>
      </c>
      <c r="AR525" s="1193">
        <f t="shared" si="229"/>
        <v>4.8299087478753444</v>
      </c>
      <c r="AS525" s="1194">
        <f t="shared" ref="AS525:AS588" si="245">IF(G525&lt;=AR525,AI525,1/4*(AR525+AC525))</f>
        <v>2.09375</v>
      </c>
    </row>
    <row r="526" spans="1:45" ht="11.1" customHeight="1">
      <c r="A526" s="1189" t="s">
        <v>10989</v>
      </c>
      <c r="B526" s="1189" t="s">
        <v>10990</v>
      </c>
      <c r="C526" s="1189" t="s">
        <v>10991</v>
      </c>
      <c r="D526" s="1189" t="s">
        <v>10936</v>
      </c>
      <c r="E526" s="1189" t="s">
        <v>10936</v>
      </c>
      <c r="F526" s="1189" t="s">
        <v>10936</v>
      </c>
      <c r="G526" s="1189">
        <v>4.5</v>
      </c>
      <c r="H526" s="1189">
        <v>2</v>
      </c>
      <c r="I526" s="1190">
        <f t="shared" si="233"/>
        <v>43.387499999999996</v>
      </c>
      <c r="J526" s="1191">
        <f t="shared" si="242"/>
        <v>8478.5579208652634</v>
      </c>
      <c r="K526" s="1191">
        <f t="shared" si="243"/>
        <v>14922.261940722863</v>
      </c>
      <c r="L526" s="1191">
        <f t="shared" si="244"/>
        <v>678654.58034296182</v>
      </c>
      <c r="M526" s="1190">
        <f t="shared" si="234"/>
        <v>1.7848318638330976</v>
      </c>
      <c r="N526" s="1190">
        <f t="shared" si="235"/>
        <v>0.66299849566278157</v>
      </c>
      <c r="O526" s="1190">
        <f t="shared" si="236"/>
        <v>0.16319962970160778</v>
      </c>
      <c r="P526" s="1192">
        <f t="shared" si="231"/>
        <v>20511.457259844159</v>
      </c>
      <c r="Q526" s="1192">
        <f t="shared" si="221"/>
        <v>11654.237079456909</v>
      </c>
      <c r="R526" s="1192">
        <f t="shared" si="222"/>
        <v>14922.261940722863</v>
      </c>
      <c r="S526" s="1192">
        <f t="shared" si="223"/>
        <v>8478.5579208652634</v>
      </c>
      <c r="T526" s="1192">
        <f t="shared" si="232"/>
        <v>678654.58034296182</v>
      </c>
      <c r="U526" s="1192">
        <f t="shared" si="237"/>
        <v>804933.14834988595</v>
      </c>
      <c r="V526" s="1189">
        <v>110000</v>
      </c>
      <c r="W526" s="1189">
        <v>62500</v>
      </c>
      <c r="X526" s="1189">
        <v>3.6040000000000001</v>
      </c>
      <c r="Y526" s="1189">
        <v>2</v>
      </c>
      <c r="Z526" s="1189">
        <v>3.5</v>
      </c>
      <c r="AA526" s="1189">
        <v>0.216005</v>
      </c>
      <c r="AB526" s="1189">
        <v>3.7999999999999999E-2</v>
      </c>
      <c r="AC526" s="1189">
        <v>3.875</v>
      </c>
      <c r="AD526" s="1189">
        <v>0.25</v>
      </c>
      <c r="AE526" s="1189">
        <v>30</v>
      </c>
      <c r="AF526" s="1193">
        <v>3.3125</v>
      </c>
      <c r="AG526" s="1193">
        <v>3.375</v>
      </c>
      <c r="AH526" s="1189">
        <f t="shared" si="224"/>
        <v>1.6822083333333335</v>
      </c>
      <c r="AI526" s="1189">
        <f t="shared" si="238"/>
        <v>2.09375</v>
      </c>
      <c r="AJ526" s="1189">
        <f t="shared" si="239"/>
        <v>6.1695870940269257</v>
      </c>
      <c r="AK526" s="1189">
        <f t="shared" si="230"/>
        <v>5.4763114127517394</v>
      </c>
      <c r="AL526" s="1189">
        <f t="shared" si="225"/>
        <v>0.16083833333333333</v>
      </c>
      <c r="AM526" s="1189">
        <f t="shared" si="240"/>
        <v>4.4884277853533865</v>
      </c>
      <c r="AN526" s="1189">
        <f t="shared" si="226"/>
        <v>6.25E-2</v>
      </c>
      <c r="AO526" s="1189">
        <f t="shared" si="241"/>
        <v>3.306505</v>
      </c>
      <c r="AP526" s="1189">
        <f t="shared" si="227"/>
        <v>3.4431616666666667</v>
      </c>
      <c r="AQ526" s="1189">
        <f t="shared" si="228"/>
        <v>7.0002499999999995E-2</v>
      </c>
      <c r="AR526" s="1193">
        <f t="shared" si="229"/>
        <v>4.731862055555168</v>
      </c>
      <c r="AS526" s="1194">
        <f t="shared" si="245"/>
        <v>2.09375</v>
      </c>
    </row>
    <row r="527" spans="1:45" ht="11.1" customHeight="1">
      <c r="A527" s="1189" t="s">
        <v>10989</v>
      </c>
      <c r="B527" s="1189" t="s">
        <v>10990</v>
      </c>
      <c r="C527" s="1189" t="s">
        <v>10991</v>
      </c>
      <c r="D527" s="1189" t="s">
        <v>10936</v>
      </c>
      <c r="E527" s="1189" t="s">
        <v>10936</v>
      </c>
      <c r="F527" s="1189" t="s">
        <v>10936</v>
      </c>
      <c r="G527" s="1189">
        <v>4.5</v>
      </c>
      <c r="H527" s="1189">
        <v>2.25</v>
      </c>
      <c r="I527" s="1190">
        <f t="shared" si="233"/>
        <v>40.550624999999997</v>
      </c>
      <c r="J527" s="1191">
        <f t="shared" si="242"/>
        <v>8478.5579208652634</v>
      </c>
      <c r="K527" s="1191">
        <f t="shared" si="243"/>
        <v>14922.261940722863</v>
      </c>
      <c r="L527" s="1191">
        <f t="shared" si="244"/>
        <v>586861.16999588499</v>
      </c>
      <c r="M527" s="1190">
        <f t="shared" si="234"/>
        <v>1.9343782682033042</v>
      </c>
      <c r="N527" s="1190">
        <f t="shared" si="235"/>
        <v>0.61964859402329198</v>
      </c>
      <c r="O527" s="1190">
        <f t="shared" si="236"/>
        <v>0.20654953134109735</v>
      </c>
      <c r="P527" s="1192">
        <f t="shared" si="231"/>
        <v>17737.120111603133</v>
      </c>
      <c r="Q527" s="1192">
        <f t="shared" ref="Q527:Q590" si="246">(W527*AJ527/12)*((AD527/2/PI())+((AH527*0.08)/COS(AE527*PI()/180))+(AS527*0.08))</f>
        <v>10077.909154319963</v>
      </c>
      <c r="R527" s="1192">
        <f t="shared" ref="R527:R590" si="247">V527*AM527*((AD527/PI())/2+AH527*0.08/COS(AE527*PI()/180)+AS527*0.08)/12</f>
        <v>14922.261940722863</v>
      </c>
      <c r="S527" s="1192">
        <f t="shared" ref="S527:S590" si="248">W527*AM527*((AD527/PI())/2+AH527*0.08/COS(AE527*PI()/180)+AS527*0.08)/12</f>
        <v>8478.5579208652634</v>
      </c>
      <c r="T527" s="1192">
        <f t="shared" si="232"/>
        <v>586861.16999588499</v>
      </c>
      <c r="U527" s="1192">
        <f t="shared" si="237"/>
        <v>804933.14834988595</v>
      </c>
      <c r="V527" s="1189">
        <v>110000</v>
      </c>
      <c r="W527" s="1189">
        <v>62500</v>
      </c>
      <c r="X527" s="1189">
        <v>3.6040000000000001</v>
      </c>
      <c r="Y527" s="1189">
        <v>2</v>
      </c>
      <c r="Z527" s="1189">
        <v>3.5</v>
      </c>
      <c r="AA527" s="1189">
        <v>0.216005</v>
      </c>
      <c r="AB527" s="1189">
        <v>3.7999999999999999E-2</v>
      </c>
      <c r="AC527" s="1189">
        <v>3.875</v>
      </c>
      <c r="AD527" s="1189">
        <v>0.25</v>
      </c>
      <c r="AE527" s="1189">
        <v>30</v>
      </c>
      <c r="AF527" s="1193">
        <v>3.3125</v>
      </c>
      <c r="AG527" s="1193">
        <v>3.375</v>
      </c>
      <c r="AH527" s="1189">
        <f t="shared" ref="AH527:AH590" si="249">(X527+(X527-(Z527-0.625)*Y527/12))/4</f>
        <v>1.6822083333333335</v>
      </c>
      <c r="AI527" s="1189">
        <f t="shared" si="238"/>
        <v>2.09375</v>
      </c>
      <c r="AJ527" s="1189">
        <f t="shared" si="239"/>
        <v>5.3351015454171362</v>
      </c>
      <c r="AK527" s="1189">
        <f t="shared" si="230"/>
        <v>4.6418258641419499</v>
      </c>
      <c r="AL527" s="1189">
        <f t="shared" ref="AL527:AL590" si="250">2*((AA527/2)-AB527)+Y527/8/12</f>
        <v>0.16083833333333333</v>
      </c>
      <c r="AM527" s="1189">
        <f t="shared" si="240"/>
        <v>4.4884277853533865</v>
      </c>
      <c r="AN527" s="1189">
        <f t="shared" ref="AN527:AN590" si="251">Y527*3/8/12</f>
        <v>6.25E-2</v>
      </c>
      <c r="AO527" s="1189">
        <f t="shared" si="241"/>
        <v>3.306505</v>
      </c>
      <c r="AP527" s="1189">
        <f t="shared" ref="AP527:AP590" si="252">X527-2*AQ527-Y527/8/12</f>
        <v>3.4431616666666667</v>
      </c>
      <c r="AQ527" s="1189">
        <f t="shared" ref="AQ527:AQ590" si="253">AA527/2-AB527</f>
        <v>7.0002499999999995E-2</v>
      </c>
      <c r="AR527" s="1193">
        <f t="shared" ref="AR527:AR590" si="254">SQRT(4/PI()*AJ527+(AC527-AN527)^2)</f>
        <v>4.6182267714787217</v>
      </c>
      <c r="AS527" s="1194">
        <f t="shared" si="245"/>
        <v>2.09375</v>
      </c>
    </row>
    <row r="528" spans="1:45" ht="11.1" customHeight="1">
      <c r="A528" s="1189" t="s">
        <v>10989</v>
      </c>
      <c r="B528" s="1189" t="s">
        <v>10990</v>
      </c>
      <c r="C528" s="1189" t="s">
        <v>10991</v>
      </c>
      <c r="D528" s="1189" t="s">
        <v>10936</v>
      </c>
      <c r="E528" s="1189" t="s">
        <v>10936</v>
      </c>
      <c r="F528" s="1189" t="s">
        <v>10936</v>
      </c>
      <c r="G528" s="1189">
        <v>4.5</v>
      </c>
      <c r="H528" s="1189">
        <v>2.5</v>
      </c>
      <c r="I528" s="1190">
        <f t="shared" si="233"/>
        <v>37.379999999999995</v>
      </c>
      <c r="J528" s="1191">
        <f t="shared" si="242"/>
        <v>8310.544785013888</v>
      </c>
      <c r="K528" s="1191">
        <f t="shared" si="243"/>
        <v>14626.55882162444</v>
      </c>
      <c r="L528" s="1191">
        <f t="shared" si="244"/>
        <v>484268.53490209335</v>
      </c>
      <c r="M528" s="1190">
        <f t="shared" si="234"/>
        <v>2.1904270481103501</v>
      </c>
      <c r="N528" s="1190">
        <f t="shared" si="235"/>
        <v>0.57119870395562722</v>
      </c>
      <c r="O528" s="1190">
        <f t="shared" si="236"/>
        <v>0.25499942140876219</v>
      </c>
      <c r="P528" s="1192">
        <f t="shared" si="231"/>
        <v>14626.55882162444</v>
      </c>
      <c r="Q528" s="1192">
        <f t="shared" si="246"/>
        <v>8310.544785013888</v>
      </c>
      <c r="R528" s="1192">
        <f t="shared" si="247"/>
        <v>14912.238379392826</v>
      </c>
      <c r="S528" s="1192">
        <f t="shared" si="248"/>
        <v>8472.8627155641061</v>
      </c>
      <c r="T528" s="1192">
        <f t="shared" si="232"/>
        <v>484268.53490209335</v>
      </c>
      <c r="U528" s="1192">
        <f t="shared" si="237"/>
        <v>804933.14834988595</v>
      </c>
      <c r="V528" s="1189">
        <v>110000</v>
      </c>
      <c r="W528" s="1189">
        <v>62500</v>
      </c>
      <c r="X528" s="1189">
        <v>3.6040000000000001</v>
      </c>
      <c r="Y528" s="1189">
        <v>2</v>
      </c>
      <c r="Z528" s="1189">
        <v>3.5</v>
      </c>
      <c r="AA528" s="1189">
        <v>0.216005</v>
      </c>
      <c r="AB528" s="1189">
        <v>3.7999999999999999E-2</v>
      </c>
      <c r="AC528" s="1189">
        <v>3.875</v>
      </c>
      <c r="AD528" s="1189">
        <v>0.25</v>
      </c>
      <c r="AE528" s="1189">
        <v>30</v>
      </c>
      <c r="AF528" s="1193">
        <v>3.3125</v>
      </c>
      <c r="AG528" s="1193">
        <v>3.375</v>
      </c>
      <c r="AH528" s="1189">
        <f t="shared" si="249"/>
        <v>1.6822083333333335</v>
      </c>
      <c r="AI528" s="1189">
        <f t="shared" si="238"/>
        <v>2.09375</v>
      </c>
      <c r="AJ528" s="1189">
        <f t="shared" si="239"/>
        <v>4.4024412263826669</v>
      </c>
      <c r="AK528" s="1189">
        <f t="shared" si="230"/>
        <v>3.7091655451074805</v>
      </c>
      <c r="AL528" s="1189">
        <f t="shared" si="250"/>
        <v>0.16083833333333333</v>
      </c>
      <c r="AM528" s="1189">
        <f t="shared" si="240"/>
        <v>4.4884277853533865</v>
      </c>
      <c r="AN528" s="1189">
        <f t="shared" si="251"/>
        <v>6.25E-2</v>
      </c>
      <c r="AO528" s="1189">
        <f t="shared" si="241"/>
        <v>3.306505</v>
      </c>
      <c r="AP528" s="1189">
        <f t="shared" si="252"/>
        <v>3.4431616666666667</v>
      </c>
      <c r="AQ528" s="1189">
        <f t="shared" si="253"/>
        <v>7.0002499999999995E-2</v>
      </c>
      <c r="AR528" s="1193">
        <f t="shared" si="254"/>
        <v>4.4878189037440865</v>
      </c>
      <c r="AS528" s="1194">
        <f t="shared" si="245"/>
        <v>2.0907047259360216</v>
      </c>
    </row>
    <row r="529" spans="1:45" ht="11.1" customHeight="1">
      <c r="A529" s="1189" t="s">
        <v>10989</v>
      </c>
      <c r="B529" s="1189" t="s">
        <v>10990</v>
      </c>
      <c r="C529" s="1189" t="s">
        <v>10991</v>
      </c>
      <c r="D529" s="1189" t="s">
        <v>10936</v>
      </c>
      <c r="E529" s="1189" t="s">
        <v>10936</v>
      </c>
      <c r="F529" s="1189" t="s">
        <v>10936</v>
      </c>
      <c r="G529" s="1189">
        <v>4.75</v>
      </c>
      <c r="H529" s="1189">
        <v>1.75</v>
      </c>
      <c r="I529" s="1190">
        <f t="shared" si="233"/>
        <v>52.064999999999998</v>
      </c>
      <c r="J529" s="1191">
        <f t="shared" si="242"/>
        <v>12073.573168543175</v>
      </c>
      <c r="K529" s="1191">
        <f t="shared" si="243"/>
        <v>21249.488776635986</v>
      </c>
      <c r="L529" s="1191">
        <f t="shared" si="244"/>
        <v>759648.76594332361</v>
      </c>
      <c r="M529" s="1190">
        <f t="shared" si="234"/>
        <v>2.1526580705759164</v>
      </c>
      <c r="N529" s="1190">
        <f t="shared" si="235"/>
        <v>0.79559819479533789</v>
      </c>
      <c r="O529" s="1190">
        <f t="shared" si="236"/>
        <v>0.12494971649029345</v>
      </c>
      <c r="P529" s="1192">
        <f t="shared" si="231"/>
        <v>23275.922121552816</v>
      </c>
      <c r="Q529" s="1192">
        <f t="shared" si="246"/>
        <v>13224.955750882284</v>
      </c>
      <c r="R529" s="1192">
        <f t="shared" si="247"/>
        <v>21249.488776635986</v>
      </c>
      <c r="S529" s="1192">
        <f t="shared" si="248"/>
        <v>12073.573168543175</v>
      </c>
      <c r="T529" s="1192">
        <f t="shared" si="232"/>
        <v>759648.76594332361</v>
      </c>
      <c r="U529" s="1192">
        <f t="shared" si="237"/>
        <v>1004718.8061641117</v>
      </c>
      <c r="V529" s="1189">
        <v>110000</v>
      </c>
      <c r="W529" s="1189">
        <v>62500</v>
      </c>
      <c r="X529" s="1189">
        <v>3.6040000000000001</v>
      </c>
      <c r="Y529" s="1189">
        <v>2</v>
      </c>
      <c r="Z529" s="1189">
        <v>3.5</v>
      </c>
      <c r="AA529" s="1189">
        <v>0.216005</v>
      </c>
      <c r="AB529" s="1189">
        <v>3.7999999999999999E-2</v>
      </c>
      <c r="AC529" s="1189">
        <v>3.875</v>
      </c>
      <c r="AD529" s="1189">
        <v>0.25</v>
      </c>
      <c r="AE529" s="1189">
        <v>30</v>
      </c>
      <c r="AF529" s="1193">
        <v>3.3125</v>
      </c>
      <c r="AG529" s="1193">
        <v>3.375</v>
      </c>
      <c r="AH529" s="1189">
        <f t="shared" si="249"/>
        <v>1.6822083333333335</v>
      </c>
      <c r="AI529" s="1189">
        <f t="shared" si="238"/>
        <v>2.15625</v>
      </c>
      <c r="AJ529" s="1189">
        <f t="shared" si="239"/>
        <v>6.9058978722120328</v>
      </c>
      <c r="AK529" s="1189">
        <f t="shared" si="230"/>
        <v>6.2126221909368464</v>
      </c>
      <c r="AL529" s="1189">
        <f t="shared" si="250"/>
        <v>0.16083833333333333</v>
      </c>
      <c r="AM529" s="1189">
        <f t="shared" si="240"/>
        <v>6.3046610382099848</v>
      </c>
      <c r="AN529" s="1189">
        <f t="shared" si="251"/>
        <v>6.25E-2</v>
      </c>
      <c r="AO529" s="1189">
        <f t="shared" si="241"/>
        <v>3.306505</v>
      </c>
      <c r="AP529" s="1189">
        <f t="shared" si="252"/>
        <v>3.4431616666666667</v>
      </c>
      <c r="AQ529" s="1189">
        <f t="shared" si="253"/>
        <v>7.0002499999999995E-2</v>
      </c>
      <c r="AR529" s="1193">
        <f t="shared" si="254"/>
        <v>4.8299087478753444</v>
      </c>
      <c r="AS529" s="1194">
        <f t="shared" si="245"/>
        <v>2.15625</v>
      </c>
    </row>
    <row r="530" spans="1:45" ht="11.1" customHeight="1">
      <c r="A530" s="1189" t="s">
        <v>10989</v>
      </c>
      <c r="B530" s="1189" t="s">
        <v>10990</v>
      </c>
      <c r="C530" s="1189" t="s">
        <v>10991</v>
      </c>
      <c r="D530" s="1189" t="s">
        <v>10936</v>
      </c>
      <c r="E530" s="1189" t="s">
        <v>10936</v>
      </c>
      <c r="F530" s="1189" t="s">
        <v>10936</v>
      </c>
      <c r="G530" s="1189">
        <v>4.75</v>
      </c>
      <c r="H530" s="1189">
        <v>2</v>
      </c>
      <c r="I530" s="1190">
        <f t="shared" si="233"/>
        <v>49.561875000000001</v>
      </c>
      <c r="J530" s="1191">
        <f t="shared" si="242"/>
        <v>11803.246782118129</v>
      </c>
      <c r="K530" s="1191">
        <f t="shared" si="243"/>
        <v>20773.714336527904</v>
      </c>
      <c r="L530" s="1191">
        <f t="shared" si="244"/>
        <v>678654.58034296182</v>
      </c>
      <c r="M530" s="1190">
        <f t="shared" si="234"/>
        <v>2.2670940001262863</v>
      </c>
      <c r="N530" s="1190">
        <f t="shared" si="235"/>
        <v>0.75734828158402367</v>
      </c>
      <c r="O530" s="1190">
        <f t="shared" si="236"/>
        <v>0.16319962970160778</v>
      </c>
      <c r="P530" s="1192">
        <f t="shared" si="231"/>
        <v>20773.714336527904</v>
      </c>
      <c r="Q530" s="1192">
        <f t="shared" si="246"/>
        <v>11803.246782118129</v>
      </c>
      <c r="R530" s="1192">
        <f t="shared" si="247"/>
        <v>21228.523951499319</v>
      </c>
      <c r="S530" s="1192">
        <f t="shared" si="248"/>
        <v>12061.661336079158</v>
      </c>
      <c r="T530" s="1192">
        <f t="shared" si="232"/>
        <v>678654.58034296182</v>
      </c>
      <c r="U530" s="1192">
        <f t="shared" si="237"/>
        <v>1004718.8061641117</v>
      </c>
      <c r="V530" s="1189">
        <v>110000</v>
      </c>
      <c r="W530" s="1189">
        <v>62500</v>
      </c>
      <c r="X530" s="1189">
        <v>3.6040000000000001</v>
      </c>
      <c r="Y530" s="1189">
        <v>2</v>
      </c>
      <c r="Z530" s="1189">
        <v>3.5</v>
      </c>
      <c r="AA530" s="1189">
        <v>0.216005</v>
      </c>
      <c r="AB530" s="1189">
        <v>3.7999999999999999E-2</v>
      </c>
      <c r="AC530" s="1189">
        <v>3.875</v>
      </c>
      <c r="AD530" s="1189">
        <v>0.25</v>
      </c>
      <c r="AE530" s="1189">
        <v>30</v>
      </c>
      <c r="AF530" s="1193">
        <v>3.3125</v>
      </c>
      <c r="AG530" s="1193">
        <v>3.375</v>
      </c>
      <c r="AH530" s="1189">
        <f t="shared" si="249"/>
        <v>1.6822083333333335</v>
      </c>
      <c r="AI530" s="1189">
        <f t="shared" si="238"/>
        <v>2.15625</v>
      </c>
      <c r="AJ530" s="1189">
        <f t="shared" si="239"/>
        <v>6.1695870940269257</v>
      </c>
      <c r="AK530" s="1189">
        <f t="shared" si="230"/>
        <v>5.4763114127517394</v>
      </c>
      <c r="AL530" s="1189">
        <f t="shared" si="250"/>
        <v>0.16083833333333333</v>
      </c>
      <c r="AM530" s="1189">
        <f t="shared" si="240"/>
        <v>6.3046610382099848</v>
      </c>
      <c r="AN530" s="1189">
        <f t="shared" si="251"/>
        <v>6.25E-2</v>
      </c>
      <c r="AO530" s="1189">
        <f t="shared" si="241"/>
        <v>3.306505</v>
      </c>
      <c r="AP530" s="1189">
        <f t="shared" si="252"/>
        <v>3.4431616666666667</v>
      </c>
      <c r="AQ530" s="1189">
        <f t="shared" si="253"/>
        <v>7.0002499999999995E-2</v>
      </c>
      <c r="AR530" s="1193">
        <f t="shared" si="254"/>
        <v>4.731862055555168</v>
      </c>
      <c r="AS530" s="1194">
        <f t="shared" si="245"/>
        <v>2.1517155138887922</v>
      </c>
    </row>
    <row r="531" spans="1:45" ht="11.1" customHeight="1">
      <c r="A531" s="1189" t="s">
        <v>10989</v>
      </c>
      <c r="B531" s="1189" t="s">
        <v>10990</v>
      </c>
      <c r="C531" s="1189" t="s">
        <v>10991</v>
      </c>
      <c r="D531" s="1189" t="s">
        <v>10936</v>
      </c>
      <c r="E531" s="1189" t="s">
        <v>10936</v>
      </c>
      <c r="F531" s="1189" t="s">
        <v>10936</v>
      </c>
      <c r="G531" s="1189">
        <v>4.75</v>
      </c>
      <c r="H531" s="1189">
        <v>2.25</v>
      </c>
      <c r="I531" s="1190">
        <f t="shared" si="233"/>
        <v>46.725000000000001</v>
      </c>
      <c r="J531" s="1191">
        <f t="shared" si="242"/>
        <v>10143.612470072649</v>
      </c>
      <c r="K531" s="1191">
        <f t="shared" si="243"/>
        <v>17852.75794732786</v>
      </c>
      <c r="L531" s="1191">
        <f t="shared" si="244"/>
        <v>586861.16999588499</v>
      </c>
      <c r="M531" s="1190">
        <f t="shared" si="234"/>
        <v>2.457047890438421</v>
      </c>
      <c r="N531" s="1190">
        <f t="shared" si="235"/>
        <v>0.71399837994453408</v>
      </c>
      <c r="O531" s="1190">
        <f t="shared" si="236"/>
        <v>0.20654953134109735</v>
      </c>
      <c r="P531" s="1192">
        <f t="shared" si="231"/>
        <v>17852.75794732786</v>
      </c>
      <c r="Q531" s="1192">
        <f t="shared" si="246"/>
        <v>10143.612470072649</v>
      </c>
      <c r="R531" s="1192">
        <f t="shared" si="247"/>
        <v>21097.178094350824</v>
      </c>
      <c r="S531" s="1192">
        <f t="shared" si="248"/>
        <v>11987.033008153878</v>
      </c>
      <c r="T531" s="1192">
        <f t="shared" si="232"/>
        <v>586861.16999588499</v>
      </c>
      <c r="U531" s="1192">
        <f t="shared" si="237"/>
        <v>1004718.8061641117</v>
      </c>
      <c r="V531" s="1189">
        <v>110000</v>
      </c>
      <c r="W531" s="1189">
        <v>62500</v>
      </c>
      <c r="X531" s="1189">
        <v>3.6040000000000001</v>
      </c>
      <c r="Y531" s="1189">
        <v>2</v>
      </c>
      <c r="Z531" s="1189">
        <v>3.5</v>
      </c>
      <c r="AA531" s="1189">
        <v>0.216005</v>
      </c>
      <c r="AB531" s="1189">
        <v>3.7999999999999999E-2</v>
      </c>
      <c r="AC531" s="1189">
        <v>3.875</v>
      </c>
      <c r="AD531" s="1189">
        <v>0.25</v>
      </c>
      <c r="AE531" s="1189">
        <v>30</v>
      </c>
      <c r="AF531" s="1193">
        <v>3.3125</v>
      </c>
      <c r="AG531" s="1193">
        <v>3.375</v>
      </c>
      <c r="AH531" s="1189">
        <f t="shared" si="249"/>
        <v>1.6822083333333335</v>
      </c>
      <c r="AI531" s="1189">
        <f t="shared" si="238"/>
        <v>2.15625</v>
      </c>
      <c r="AJ531" s="1189">
        <f t="shared" si="239"/>
        <v>5.3351015454171362</v>
      </c>
      <c r="AK531" s="1189">
        <f t="shared" si="230"/>
        <v>4.6418258641419499</v>
      </c>
      <c r="AL531" s="1189">
        <f t="shared" si="250"/>
        <v>0.16083833333333333</v>
      </c>
      <c r="AM531" s="1189">
        <f t="shared" si="240"/>
        <v>6.3046610382099848</v>
      </c>
      <c r="AN531" s="1189">
        <f t="shared" si="251"/>
        <v>6.25E-2</v>
      </c>
      <c r="AO531" s="1189">
        <f t="shared" si="241"/>
        <v>3.306505</v>
      </c>
      <c r="AP531" s="1189">
        <f t="shared" si="252"/>
        <v>3.4431616666666667</v>
      </c>
      <c r="AQ531" s="1189">
        <f t="shared" si="253"/>
        <v>7.0002499999999995E-2</v>
      </c>
      <c r="AR531" s="1193">
        <f t="shared" si="254"/>
        <v>4.6182267714787217</v>
      </c>
      <c r="AS531" s="1194">
        <f t="shared" si="245"/>
        <v>2.1233066928696802</v>
      </c>
    </row>
    <row r="532" spans="1:45" ht="11.1" customHeight="1">
      <c r="A532" s="1189" t="s">
        <v>10989</v>
      </c>
      <c r="B532" s="1189" t="s">
        <v>10990</v>
      </c>
      <c r="C532" s="1189" t="s">
        <v>10991</v>
      </c>
      <c r="D532" s="1189" t="s">
        <v>10936</v>
      </c>
      <c r="E532" s="1189" t="s">
        <v>10936</v>
      </c>
      <c r="F532" s="1189" t="s">
        <v>10936</v>
      </c>
      <c r="G532" s="1189">
        <v>4.75</v>
      </c>
      <c r="H532" s="1189">
        <v>2.4375</v>
      </c>
      <c r="I532" s="1190">
        <f t="shared" si="233"/>
        <v>44.378320312500001</v>
      </c>
      <c r="J532" s="1191">
        <f t="shared" si="242"/>
        <v>8784.6393892567521</v>
      </c>
      <c r="K532" s="1191">
        <f t="shared" si="243"/>
        <v>15460.965325091885</v>
      </c>
      <c r="L532" s="1191">
        <f t="shared" si="244"/>
        <v>510929.12099554576</v>
      </c>
      <c r="M532" s="1190">
        <f t="shared" si="234"/>
        <v>2.6828270304125614</v>
      </c>
      <c r="N532" s="1190">
        <f t="shared" si="235"/>
        <v>0.67813908630892683</v>
      </c>
      <c r="O532" s="1190">
        <f t="shared" si="236"/>
        <v>0.24240882497670449</v>
      </c>
      <c r="P532" s="1192">
        <f>(V532*AJ532/12)*((AD532/2/PI())+((AH532*0.08)/COS(AE532*PI()/180))+(AS532*0.08))</f>
        <v>15460.965325091885</v>
      </c>
      <c r="Q532" s="1192">
        <f>(W532*AJ532/12)*((AD532/2/PI())+((AH532*0.08)/COS(AE532*PI()/180))+(AS532*0.08))</f>
        <v>8784.6393892567521</v>
      </c>
      <c r="R532" s="1192">
        <f>V532*AM532*((AD532/PI())/2+AH532*0.08/COS(AE532*PI()/180)+AS532*0.08)/12</f>
        <v>20986.034238784243</v>
      </c>
      <c r="S532" s="1192">
        <f>W532*AM532*((AD532/PI())/2+AH532*0.08/COS(AE532*PI()/180)+AS532*0.08)/12</f>
        <v>11923.88309021832</v>
      </c>
      <c r="T532" s="1192">
        <f>V532*AJ532</f>
        <v>510929.12099554576</v>
      </c>
      <c r="U532" s="1192">
        <f t="shared" si="237"/>
        <v>1004718.8061641117</v>
      </c>
      <c r="V532" s="1189">
        <v>110000</v>
      </c>
      <c r="W532" s="1189">
        <v>62500</v>
      </c>
      <c r="X532" s="1189">
        <v>3.6040000000000001</v>
      </c>
      <c r="Y532" s="1189">
        <v>2</v>
      </c>
      <c r="Z532" s="1189">
        <v>3.5</v>
      </c>
      <c r="AA532" s="1189">
        <v>0.216005</v>
      </c>
      <c r="AB532" s="1189">
        <v>3.7999999999999999E-2</v>
      </c>
      <c r="AC532" s="1189">
        <v>3.875</v>
      </c>
      <c r="AD532" s="1189">
        <v>0.25</v>
      </c>
      <c r="AE532" s="1189">
        <v>30</v>
      </c>
      <c r="AF532" s="1193">
        <v>3.3125</v>
      </c>
      <c r="AG532" s="1193">
        <v>3.375</v>
      </c>
      <c r="AH532" s="1189">
        <f>(X532+(X532-(Z532-0.625)*Y532/12))/4</f>
        <v>1.6822083333333335</v>
      </c>
      <c r="AI532" s="1189">
        <f t="shared" si="238"/>
        <v>2.15625</v>
      </c>
      <c r="AJ532" s="1189">
        <f t="shared" si="239"/>
        <v>4.6448101908685979</v>
      </c>
      <c r="AK532" s="1189">
        <f t="shared" si="230"/>
        <v>3.9515345095934116</v>
      </c>
      <c r="AL532" s="1189">
        <f>2*((AA532/2)-AB532)+Y532/8/12</f>
        <v>0.16083833333333333</v>
      </c>
      <c r="AM532" s="1189">
        <f t="shared" si="240"/>
        <v>6.3046610382099848</v>
      </c>
      <c r="AN532" s="1189">
        <f>Y532*3/8/12</f>
        <v>6.25E-2</v>
      </c>
      <c r="AO532" s="1189">
        <f>X532-(((Z532-0.625-AD532)*Y532)/12)+2*AQ532</f>
        <v>3.306505</v>
      </c>
      <c r="AP532" s="1189">
        <f>X532-2*AQ532-Y532/8/12</f>
        <v>3.4431616666666667</v>
      </c>
      <c r="AQ532" s="1189">
        <f>AA532/2-AB532</f>
        <v>7.0002499999999995E-2</v>
      </c>
      <c r="AR532" s="1193">
        <f>SQRT(4/PI()*AJ532+(AC532-AN532)^2)</f>
        <v>4.5220694668263093</v>
      </c>
      <c r="AS532" s="1194">
        <f t="shared" si="245"/>
        <v>2.0992673667065773</v>
      </c>
    </row>
    <row r="533" spans="1:45" ht="11.1" customHeight="1">
      <c r="A533" s="1189" t="s">
        <v>10989</v>
      </c>
      <c r="B533" s="1189" t="s">
        <v>10990</v>
      </c>
      <c r="C533" s="1189" t="s">
        <v>10991</v>
      </c>
      <c r="D533" s="1189" t="s">
        <v>10936</v>
      </c>
      <c r="E533" s="1189" t="s">
        <v>10936</v>
      </c>
      <c r="F533" s="1189" t="s">
        <v>10936</v>
      </c>
      <c r="G533" s="1189">
        <v>4.75</v>
      </c>
      <c r="H533" s="1189">
        <v>2.5</v>
      </c>
      <c r="I533" s="1190">
        <f t="shared" si="233"/>
        <v>43.554375</v>
      </c>
      <c r="J533" s="1191">
        <f t="shared" si="242"/>
        <v>8310.544785013888</v>
      </c>
      <c r="K533" s="1191">
        <f t="shared" si="243"/>
        <v>14626.55882162444</v>
      </c>
      <c r="L533" s="1191">
        <f t="shared" si="244"/>
        <v>484268.53490209335</v>
      </c>
      <c r="M533" s="1190">
        <f t="shared" si="234"/>
        <v>2.7822811319720349</v>
      </c>
      <c r="N533" s="1190">
        <f t="shared" si="235"/>
        <v>0.6655484898768691</v>
      </c>
      <c r="O533" s="1190">
        <f t="shared" si="236"/>
        <v>0.25499942140876219</v>
      </c>
      <c r="P533" s="1192">
        <f t="shared" si="231"/>
        <v>14626.55882162444</v>
      </c>
      <c r="Q533" s="1192">
        <f t="shared" si="246"/>
        <v>8310.544785013888</v>
      </c>
      <c r="R533" s="1192">
        <f t="shared" si="247"/>
        <v>20946.445570507349</v>
      </c>
      <c r="S533" s="1192">
        <f t="shared" si="248"/>
        <v>11901.389528697358</v>
      </c>
      <c r="T533" s="1192">
        <f t="shared" si="232"/>
        <v>484268.53490209335</v>
      </c>
      <c r="U533" s="1192">
        <f t="shared" si="237"/>
        <v>1004718.8061641117</v>
      </c>
      <c r="V533" s="1189">
        <v>110000</v>
      </c>
      <c r="W533" s="1189">
        <v>62500</v>
      </c>
      <c r="X533" s="1189">
        <v>3.6040000000000001</v>
      </c>
      <c r="Y533" s="1189">
        <v>2</v>
      </c>
      <c r="Z533" s="1189">
        <v>3.5</v>
      </c>
      <c r="AA533" s="1189">
        <v>0.216005</v>
      </c>
      <c r="AB533" s="1189">
        <v>3.7999999999999999E-2</v>
      </c>
      <c r="AC533" s="1189">
        <v>3.875</v>
      </c>
      <c r="AD533" s="1189">
        <v>0.25</v>
      </c>
      <c r="AE533" s="1189">
        <v>30</v>
      </c>
      <c r="AF533" s="1193">
        <v>3.3125</v>
      </c>
      <c r="AG533" s="1193">
        <v>3.375</v>
      </c>
      <c r="AH533" s="1189">
        <f t="shared" si="249"/>
        <v>1.6822083333333335</v>
      </c>
      <c r="AI533" s="1189">
        <f t="shared" si="238"/>
        <v>2.15625</v>
      </c>
      <c r="AJ533" s="1189">
        <f t="shared" si="239"/>
        <v>4.4024412263826669</v>
      </c>
      <c r="AK533" s="1189">
        <f t="shared" si="230"/>
        <v>3.7091655451074805</v>
      </c>
      <c r="AL533" s="1189">
        <f t="shared" si="250"/>
        <v>0.16083833333333333</v>
      </c>
      <c r="AM533" s="1189">
        <f t="shared" si="240"/>
        <v>6.3046610382099848</v>
      </c>
      <c r="AN533" s="1189">
        <f t="shared" si="251"/>
        <v>6.25E-2</v>
      </c>
      <c r="AO533" s="1189">
        <f t="shared" si="241"/>
        <v>3.306505</v>
      </c>
      <c r="AP533" s="1189">
        <f t="shared" si="252"/>
        <v>3.4431616666666667</v>
      </c>
      <c r="AQ533" s="1189">
        <f t="shared" si="253"/>
        <v>7.0002499999999995E-2</v>
      </c>
      <c r="AR533" s="1193">
        <f t="shared" si="254"/>
        <v>4.4878189037440865</v>
      </c>
      <c r="AS533" s="1194">
        <f t="shared" si="245"/>
        <v>2.0907047259360216</v>
      </c>
    </row>
    <row r="534" spans="1:45" ht="11.1" customHeight="1">
      <c r="A534" s="1189" t="s">
        <v>10989</v>
      </c>
      <c r="B534" s="1189" t="s">
        <v>10990</v>
      </c>
      <c r="C534" s="1189" t="s">
        <v>10991</v>
      </c>
      <c r="D534" s="1189" t="s">
        <v>10936</v>
      </c>
      <c r="E534" s="1189" t="s">
        <v>10936</v>
      </c>
      <c r="F534" s="1189" t="s">
        <v>10936</v>
      </c>
      <c r="G534" s="1189">
        <v>5</v>
      </c>
      <c r="H534" s="1189">
        <v>1.75</v>
      </c>
      <c r="I534" s="1190">
        <f t="shared" si="233"/>
        <v>58.573124999999997</v>
      </c>
      <c r="J534" s="1191">
        <f t="shared" si="242"/>
        <v>13282.439256290974</v>
      </c>
      <c r="K534" s="1191">
        <f t="shared" si="243"/>
        <v>23377.093091072114</v>
      </c>
      <c r="L534" s="1191">
        <f t="shared" si="244"/>
        <v>759648.76594332361</v>
      </c>
      <c r="M534" s="1190">
        <f t="shared" si="234"/>
        <v>2.6536642627152287</v>
      </c>
      <c r="N534" s="1190">
        <f t="shared" si="235"/>
        <v>0.89504796914475515</v>
      </c>
      <c r="O534" s="1190">
        <f t="shared" si="236"/>
        <v>0.12494971649029345</v>
      </c>
      <c r="P534" s="1192">
        <f t="shared" si="231"/>
        <v>23377.093091072114</v>
      </c>
      <c r="Q534" s="1192">
        <f t="shared" si="246"/>
        <v>13282.439256290974</v>
      </c>
      <c r="R534" s="1192">
        <f t="shared" si="247"/>
        <v>27822.297133231161</v>
      </c>
      <c r="S534" s="1192">
        <f t="shared" si="248"/>
        <v>15808.12337115407</v>
      </c>
      <c r="T534" s="1192">
        <f t="shared" si="232"/>
        <v>759648.76594332361</v>
      </c>
      <c r="U534" s="1192">
        <f t="shared" si="237"/>
        <v>1215303.6887250529</v>
      </c>
      <c r="V534" s="1189">
        <v>110000</v>
      </c>
      <c r="W534" s="1189">
        <v>62500</v>
      </c>
      <c r="X534" s="1189">
        <v>3.6040000000000001</v>
      </c>
      <c r="Y534" s="1189">
        <v>2</v>
      </c>
      <c r="Z534" s="1189">
        <v>3.5</v>
      </c>
      <c r="AA534" s="1189">
        <v>0.216005</v>
      </c>
      <c r="AB534" s="1189">
        <v>3.7999999999999999E-2</v>
      </c>
      <c r="AC534" s="1189">
        <v>3.875</v>
      </c>
      <c r="AD534" s="1189">
        <v>0.25</v>
      </c>
      <c r="AE534" s="1189">
        <v>30</v>
      </c>
      <c r="AF534" s="1193">
        <v>3.3125</v>
      </c>
      <c r="AG534" s="1193">
        <v>3.375</v>
      </c>
      <c r="AH534" s="1189">
        <f t="shared" si="249"/>
        <v>1.6822083333333335</v>
      </c>
      <c r="AI534" s="1189">
        <f t="shared" si="238"/>
        <v>2.21875</v>
      </c>
      <c r="AJ534" s="1189">
        <f t="shared" si="239"/>
        <v>6.9058978722120328</v>
      </c>
      <c r="AK534" s="1189">
        <f t="shared" si="230"/>
        <v>6.2126221909368464</v>
      </c>
      <c r="AL534" s="1189">
        <f t="shared" si="250"/>
        <v>0.16083833333333333</v>
      </c>
      <c r="AM534" s="1189">
        <f t="shared" si="240"/>
        <v>8.2190690614912647</v>
      </c>
      <c r="AN534" s="1189">
        <f t="shared" si="251"/>
        <v>6.25E-2</v>
      </c>
      <c r="AO534" s="1189">
        <f t="shared" si="241"/>
        <v>3.306505</v>
      </c>
      <c r="AP534" s="1189">
        <f t="shared" si="252"/>
        <v>3.4431616666666667</v>
      </c>
      <c r="AQ534" s="1189">
        <f t="shared" si="253"/>
        <v>7.0002499999999995E-2</v>
      </c>
      <c r="AR534" s="1193">
        <f t="shared" si="254"/>
        <v>4.8299087478753444</v>
      </c>
      <c r="AS534" s="1194">
        <f t="shared" si="245"/>
        <v>2.1762271869688359</v>
      </c>
    </row>
    <row r="535" spans="1:45" ht="11.1" customHeight="1">
      <c r="A535" s="1189" t="s">
        <v>10989</v>
      </c>
      <c r="B535" s="1189" t="s">
        <v>10990</v>
      </c>
      <c r="C535" s="1189" t="s">
        <v>10991</v>
      </c>
      <c r="D535" s="1189" t="s">
        <v>10936</v>
      </c>
      <c r="E535" s="1189" t="s">
        <v>10936</v>
      </c>
      <c r="F535" s="1189" t="s">
        <v>10936</v>
      </c>
      <c r="G535" s="1189">
        <v>5</v>
      </c>
      <c r="H535" s="1189">
        <v>2</v>
      </c>
      <c r="I535" s="1190">
        <f t="shared" si="233"/>
        <v>56.07</v>
      </c>
      <c r="J535" s="1191">
        <f t="shared" si="242"/>
        <v>11803.246782118129</v>
      </c>
      <c r="K535" s="1191">
        <f t="shared" si="243"/>
        <v>20773.714336527904</v>
      </c>
      <c r="L535" s="1191">
        <f t="shared" si="244"/>
        <v>678654.58034296182</v>
      </c>
      <c r="M535" s="1190">
        <f t="shared" si="234"/>
        <v>2.7947338272546496</v>
      </c>
      <c r="N535" s="1190">
        <f t="shared" si="235"/>
        <v>0.85679805593344094</v>
      </c>
      <c r="O535" s="1190">
        <f t="shared" si="236"/>
        <v>0.16319962970160778</v>
      </c>
      <c r="P535" s="1192">
        <f t="shared" si="231"/>
        <v>20773.714336527904</v>
      </c>
      <c r="Q535" s="1192">
        <f t="shared" si="246"/>
        <v>11803.246782118129</v>
      </c>
      <c r="R535" s="1192">
        <f t="shared" si="247"/>
        <v>27674.557501735606</v>
      </c>
      <c r="S535" s="1192">
        <f t="shared" si="248"/>
        <v>15724.180398713414</v>
      </c>
      <c r="T535" s="1192">
        <f t="shared" si="232"/>
        <v>678654.58034296182</v>
      </c>
      <c r="U535" s="1192">
        <f t="shared" si="237"/>
        <v>1215303.6887250529</v>
      </c>
      <c r="V535" s="1189">
        <v>110000</v>
      </c>
      <c r="W535" s="1189">
        <v>62500</v>
      </c>
      <c r="X535" s="1189">
        <v>3.6040000000000001</v>
      </c>
      <c r="Y535" s="1189">
        <v>2</v>
      </c>
      <c r="Z535" s="1189">
        <v>3.5</v>
      </c>
      <c r="AA535" s="1189">
        <v>0.216005</v>
      </c>
      <c r="AB535" s="1189">
        <v>3.7999999999999999E-2</v>
      </c>
      <c r="AC535" s="1189">
        <v>3.875</v>
      </c>
      <c r="AD535" s="1189">
        <v>0.25</v>
      </c>
      <c r="AE535" s="1189">
        <v>30</v>
      </c>
      <c r="AF535" s="1193">
        <v>3.3125</v>
      </c>
      <c r="AG535" s="1193">
        <v>3.375</v>
      </c>
      <c r="AH535" s="1189">
        <f t="shared" si="249"/>
        <v>1.6822083333333335</v>
      </c>
      <c r="AI535" s="1189">
        <f t="shared" si="238"/>
        <v>2.21875</v>
      </c>
      <c r="AJ535" s="1189">
        <f t="shared" si="239"/>
        <v>6.1695870940269257</v>
      </c>
      <c r="AK535" s="1189">
        <f t="shared" si="230"/>
        <v>5.4763114127517394</v>
      </c>
      <c r="AL535" s="1189">
        <f t="shared" si="250"/>
        <v>0.16083833333333333</v>
      </c>
      <c r="AM535" s="1189">
        <f t="shared" si="240"/>
        <v>8.2190690614912647</v>
      </c>
      <c r="AN535" s="1189">
        <f t="shared" si="251"/>
        <v>6.25E-2</v>
      </c>
      <c r="AO535" s="1189">
        <f t="shared" si="241"/>
        <v>3.306505</v>
      </c>
      <c r="AP535" s="1189">
        <f t="shared" si="252"/>
        <v>3.4431616666666667</v>
      </c>
      <c r="AQ535" s="1189">
        <f t="shared" si="253"/>
        <v>7.0002499999999995E-2</v>
      </c>
      <c r="AR535" s="1193">
        <f t="shared" si="254"/>
        <v>4.731862055555168</v>
      </c>
      <c r="AS535" s="1194">
        <f t="shared" si="245"/>
        <v>2.1517155138887922</v>
      </c>
    </row>
    <row r="536" spans="1:45" ht="11.1" customHeight="1">
      <c r="A536" s="1189" t="s">
        <v>10989</v>
      </c>
      <c r="B536" s="1189" t="s">
        <v>10990</v>
      </c>
      <c r="C536" s="1189" t="s">
        <v>10991</v>
      </c>
      <c r="D536" s="1189" t="s">
        <v>10936</v>
      </c>
      <c r="E536" s="1189" t="s">
        <v>10936</v>
      </c>
      <c r="F536" s="1189" t="s">
        <v>10936</v>
      </c>
      <c r="G536" s="1189">
        <v>5</v>
      </c>
      <c r="H536" s="1189">
        <v>2.25</v>
      </c>
      <c r="I536" s="1190">
        <f t="shared" si="233"/>
        <v>53.233125000000001</v>
      </c>
      <c r="J536" s="1191">
        <f t="shared" si="242"/>
        <v>10143.612470072649</v>
      </c>
      <c r="K536" s="1191">
        <f t="shared" si="243"/>
        <v>17852.75794732786</v>
      </c>
      <c r="L536" s="1191">
        <f t="shared" si="244"/>
        <v>586861.16999588499</v>
      </c>
      <c r="M536" s="1190">
        <f t="shared" si="234"/>
        <v>3.0288972818111746</v>
      </c>
      <c r="N536" s="1190">
        <f t="shared" si="235"/>
        <v>0.81344815429395123</v>
      </c>
      <c r="O536" s="1190">
        <f t="shared" si="236"/>
        <v>0.20654953134109735</v>
      </c>
      <c r="P536" s="1192">
        <f t="shared" si="231"/>
        <v>17852.75794732786</v>
      </c>
      <c r="Q536" s="1192">
        <f t="shared" si="246"/>
        <v>10143.612470072649</v>
      </c>
      <c r="R536" s="1192">
        <f t="shared" si="247"/>
        <v>27503.328523000415</v>
      </c>
      <c r="S536" s="1192">
        <f t="shared" si="248"/>
        <v>15626.891206250237</v>
      </c>
      <c r="T536" s="1192">
        <f t="shared" si="232"/>
        <v>586861.16999588499</v>
      </c>
      <c r="U536" s="1192">
        <f t="shared" si="237"/>
        <v>1215303.6887250529</v>
      </c>
      <c r="V536" s="1189">
        <v>110000</v>
      </c>
      <c r="W536" s="1189">
        <v>62500</v>
      </c>
      <c r="X536" s="1189">
        <v>3.6040000000000001</v>
      </c>
      <c r="Y536" s="1189">
        <v>2</v>
      </c>
      <c r="Z536" s="1189">
        <v>3.5</v>
      </c>
      <c r="AA536" s="1189">
        <v>0.216005</v>
      </c>
      <c r="AB536" s="1189">
        <v>3.7999999999999999E-2</v>
      </c>
      <c r="AC536" s="1189">
        <v>3.875</v>
      </c>
      <c r="AD536" s="1189">
        <v>0.25</v>
      </c>
      <c r="AE536" s="1189">
        <v>30</v>
      </c>
      <c r="AF536" s="1193">
        <v>3.3125</v>
      </c>
      <c r="AG536" s="1193">
        <v>3.375</v>
      </c>
      <c r="AH536" s="1189">
        <f t="shared" si="249"/>
        <v>1.6822083333333335</v>
      </c>
      <c r="AI536" s="1189">
        <f t="shared" si="238"/>
        <v>2.21875</v>
      </c>
      <c r="AJ536" s="1189">
        <f t="shared" si="239"/>
        <v>5.3351015454171362</v>
      </c>
      <c r="AK536" s="1189">
        <f t="shared" si="230"/>
        <v>4.6418258641419499</v>
      </c>
      <c r="AL536" s="1189">
        <f t="shared" si="250"/>
        <v>0.16083833333333333</v>
      </c>
      <c r="AM536" s="1189">
        <f t="shared" si="240"/>
        <v>8.2190690614912647</v>
      </c>
      <c r="AN536" s="1189">
        <f t="shared" si="251"/>
        <v>6.25E-2</v>
      </c>
      <c r="AO536" s="1189">
        <f t="shared" si="241"/>
        <v>3.306505</v>
      </c>
      <c r="AP536" s="1189">
        <f t="shared" si="252"/>
        <v>3.4431616666666667</v>
      </c>
      <c r="AQ536" s="1189">
        <f t="shared" si="253"/>
        <v>7.0002499999999995E-2</v>
      </c>
      <c r="AR536" s="1193">
        <f t="shared" si="254"/>
        <v>4.6182267714787217</v>
      </c>
      <c r="AS536" s="1194">
        <f t="shared" si="245"/>
        <v>2.1233066928696802</v>
      </c>
    </row>
    <row r="537" spans="1:45" ht="11.1" customHeight="1">
      <c r="A537" s="1189" t="s">
        <v>10989</v>
      </c>
      <c r="B537" s="1189" t="s">
        <v>10990</v>
      </c>
      <c r="C537" s="1189" t="s">
        <v>10991</v>
      </c>
      <c r="D537" s="1189" t="s">
        <v>10936</v>
      </c>
      <c r="E537" s="1189" t="s">
        <v>10936</v>
      </c>
      <c r="F537" s="1189" t="s">
        <v>10936</v>
      </c>
      <c r="G537" s="1189">
        <v>5</v>
      </c>
      <c r="H537" s="1189">
        <v>2.5</v>
      </c>
      <c r="I537" s="1190">
        <f t="shared" si="233"/>
        <v>50.0625</v>
      </c>
      <c r="J537" s="1191">
        <f t="shared" si="242"/>
        <v>8310.544785013888</v>
      </c>
      <c r="K537" s="1191">
        <f t="shared" si="243"/>
        <v>14626.55882162444</v>
      </c>
      <c r="L537" s="1191">
        <f t="shared" si="244"/>
        <v>484268.53490209335</v>
      </c>
      <c r="M537" s="1190">
        <f t="shared" si="234"/>
        <v>3.4298247871598897</v>
      </c>
      <c r="N537" s="1190">
        <f t="shared" si="235"/>
        <v>0.76499826422628647</v>
      </c>
      <c r="O537" s="1190">
        <f t="shared" si="236"/>
        <v>0.25499942140876219</v>
      </c>
      <c r="P537" s="1192">
        <f t="shared" si="231"/>
        <v>14626.55882162444</v>
      </c>
      <c r="Q537" s="1192">
        <f t="shared" si="246"/>
        <v>8310.544785013888</v>
      </c>
      <c r="R537" s="1192">
        <f t="shared" si="247"/>
        <v>27306.826123303745</v>
      </c>
      <c r="S537" s="1192">
        <f t="shared" si="248"/>
        <v>15515.242115513489</v>
      </c>
      <c r="T537" s="1192">
        <f t="shared" si="232"/>
        <v>484268.53490209335</v>
      </c>
      <c r="U537" s="1192">
        <f t="shared" si="237"/>
        <v>1215303.6887250529</v>
      </c>
      <c r="V537" s="1189">
        <v>110000</v>
      </c>
      <c r="W537" s="1189">
        <v>62500</v>
      </c>
      <c r="X537" s="1189">
        <v>3.6040000000000001</v>
      </c>
      <c r="Y537" s="1189">
        <v>2</v>
      </c>
      <c r="Z537" s="1189">
        <v>3.5</v>
      </c>
      <c r="AA537" s="1189">
        <v>0.216005</v>
      </c>
      <c r="AB537" s="1189">
        <v>3.7999999999999999E-2</v>
      </c>
      <c r="AC537" s="1189">
        <v>3.875</v>
      </c>
      <c r="AD537" s="1189">
        <v>0.25</v>
      </c>
      <c r="AE537" s="1189">
        <v>30</v>
      </c>
      <c r="AF537" s="1193">
        <v>3.3125</v>
      </c>
      <c r="AG537" s="1193">
        <v>3.375</v>
      </c>
      <c r="AH537" s="1189">
        <f t="shared" si="249"/>
        <v>1.6822083333333335</v>
      </c>
      <c r="AI537" s="1189">
        <f t="shared" si="238"/>
        <v>2.21875</v>
      </c>
      <c r="AJ537" s="1189">
        <f t="shared" si="239"/>
        <v>4.4024412263826669</v>
      </c>
      <c r="AK537" s="1189">
        <f t="shared" si="230"/>
        <v>3.7091655451074805</v>
      </c>
      <c r="AL537" s="1189">
        <f t="shared" si="250"/>
        <v>0.16083833333333333</v>
      </c>
      <c r="AM537" s="1189">
        <f t="shared" si="240"/>
        <v>8.2190690614912647</v>
      </c>
      <c r="AN537" s="1189">
        <f t="shared" si="251"/>
        <v>6.25E-2</v>
      </c>
      <c r="AO537" s="1189">
        <f t="shared" si="241"/>
        <v>3.306505</v>
      </c>
      <c r="AP537" s="1189">
        <f t="shared" si="252"/>
        <v>3.4431616666666667</v>
      </c>
      <c r="AQ537" s="1189">
        <f t="shared" si="253"/>
        <v>7.0002499999999995E-2</v>
      </c>
      <c r="AR537" s="1193">
        <f t="shared" si="254"/>
        <v>4.4878189037440865</v>
      </c>
      <c r="AS537" s="1194">
        <f t="shared" si="245"/>
        <v>2.0907047259360216</v>
      </c>
    </row>
    <row r="538" spans="1:45" ht="11.1" customHeight="1">
      <c r="A538" s="1189" t="s">
        <v>10989</v>
      </c>
      <c r="B538" s="1189" t="s">
        <v>10990</v>
      </c>
      <c r="C538" s="1189" t="s">
        <v>10991</v>
      </c>
      <c r="D538" s="1189" t="s">
        <v>10936</v>
      </c>
      <c r="E538" s="1189" t="s">
        <v>10936</v>
      </c>
      <c r="F538" s="1189" t="s">
        <v>10936</v>
      </c>
      <c r="G538" s="1189">
        <v>5.25</v>
      </c>
      <c r="H538" s="1189">
        <v>1.75</v>
      </c>
      <c r="I538" s="1190">
        <f t="shared" si="233"/>
        <v>65.414999999999992</v>
      </c>
      <c r="J538" s="1191">
        <f t="shared" si="242"/>
        <v>13282.439256290974</v>
      </c>
      <c r="K538" s="1191">
        <f t="shared" si="243"/>
        <v>23377.093091072114</v>
      </c>
      <c r="L538" s="1191">
        <f t="shared" si="244"/>
        <v>759648.76594332361</v>
      </c>
      <c r="M538" s="1190">
        <f t="shared" si="234"/>
        <v>3.2007427509544928</v>
      </c>
      <c r="N538" s="1190">
        <f t="shared" si="235"/>
        <v>0.99959773192234758</v>
      </c>
      <c r="O538" s="1190">
        <f t="shared" si="236"/>
        <v>0.12494971649029345</v>
      </c>
      <c r="P538" s="1192">
        <f t="shared" si="231"/>
        <v>23377.093091072114</v>
      </c>
      <c r="Q538" s="1192">
        <f t="shared" si="246"/>
        <v>13282.439256290974</v>
      </c>
      <c r="R538" s="1192">
        <f t="shared" si="247"/>
        <v>34635.073138979446</v>
      </c>
      <c r="S538" s="1192">
        <f t="shared" si="248"/>
        <v>19679.018828965596</v>
      </c>
      <c r="T538" s="1192">
        <f t="shared" si="232"/>
        <v>759648.76594332361</v>
      </c>
      <c r="U538" s="1192">
        <f t="shared" si="237"/>
        <v>1436687.7960327084</v>
      </c>
      <c r="V538" s="1189">
        <v>110000</v>
      </c>
      <c r="W538" s="1189">
        <v>62500</v>
      </c>
      <c r="X538" s="1189">
        <v>3.6040000000000001</v>
      </c>
      <c r="Y538" s="1189">
        <v>2</v>
      </c>
      <c r="Z538" s="1189">
        <v>3.5</v>
      </c>
      <c r="AA538" s="1189">
        <v>0.216005</v>
      </c>
      <c r="AB538" s="1189">
        <v>3.7999999999999999E-2</v>
      </c>
      <c r="AC538" s="1189">
        <v>3.875</v>
      </c>
      <c r="AD538" s="1189">
        <v>0.25</v>
      </c>
      <c r="AE538" s="1189">
        <v>30</v>
      </c>
      <c r="AF538" s="1193">
        <v>3.3125</v>
      </c>
      <c r="AG538" s="1193">
        <v>3.375</v>
      </c>
      <c r="AH538" s="1189">
        <f t="shared" si="249"/>
        <v>1.6822083333333335</v>
      </c>
      <c r="AI538" s="1189">
        <f t="shared" si="238"/>
        <v>2.28125</v>
      </c>
      <c r="AJ538" s="1189">
        <f t="shared" si="239"/>
        <v>6.9058978722120328</v>
      </c>
      <c r="AK538" s="1189">
        <f t="shared" si="230"/>
        <v>6.2126221909368464</v>
      </c>
      <c r="AL538" s="1189">
        <f t="shared" si="250"/>
        <v>0.16083833333333333</v>
      </c>
      <c r="AM538" s="1189">
        <f t="shared" si="240"/>
        <v>10.231651855197226</v>
      </c>
      <c r="AN538" s="1189">
        <f t="shared" si="251"/>
        <v>6.25E-2</v>
      </c>
      <c r="AO538" s="1189">
        <f t="shared" si="241"/>
        <v>3.306505</v>
      </c>
      <c r="AP538" s="1189">
        <f t="shared" si="252"/>
        <v>3.4431616666666667</v>
      </c>
      <c r="AQ538" s="1189">
        <f t="shared" si="253"/>
        <v>7.0002499999999995E-2</v>
      </c>
      <c r="AR538" s="1193">
        <f t="shared" si="254"/>
        <v>4.8299087478753444</v>
      </c>
      <c r="AS538" s="1194">
        <f t="shared" si="245"/>
        <v>2.1762271869688359</v>
      </c>
    </row>
    <row r="539" spans="1:45" ht="11.1" customHeight="1">
      <c r="A539" s="1189" t="s">
        <v>10989</v>
      </c>
      <c r="B539" s="1189" t="s">
        <v>10990</v>
      </c>
      <c r="C539" s="1189" t="s">
        <v>10991</v>
      </c>
      <c r="D539" s="1189" t="s">
        <v>10936</v>
      </c>
      <c r="E539" s="1189" t="s">
        <v>10936</v>
      </c>
      <c r="F539" s="1189" t="s">
        <v>10936</v>
      </c>
      <c r="G539" s="1189">
        <v>5.25</v>
      </c>
      <c r="H539" s="1189">
        <v>2</v>
      </c>
      <c r="I539" s="1190">
        <f t="shared" si="233"/>
        <v>62.911874999999995</v>
      </c>
      <c r="J539" s="1191">
        <f t="shared" si="242"/>
        <v>11803.246782118129</v>
      </c>
      <c r="K539" s="1191">
        <f t="shared" si="243"/>
        <v>20773.714336527904</v>
      </c>
      <c r="L539" s="1191">
        <f t="shared" si="244"/>
        <v>678654.58034296182</v>
      </c>
      <c r="M539" s="1190">
        <f t="shared" si="234"/>
        <v>3.3708951671527099</v>
      </c>
      <c r="N539" s="1190">
        <f t="shared" si="235"/>
        <v>0.96134781871103325</v>
      </c>
      <c r="O539" s="1190">
        <f t="shared" si="236"/>
        <v>0.16319962970160778</v>
      </c>
      <c r="P539" s="1192">
        <f t="shared" si="231"/>
        <v>20773.714336527904</v>
      </c>
      <c r="Q539" s="1192">
        <f t="shared" si="246"/>
        <v>11803.246782118129</v>
      </c>
      <c r="R539" s="1192">
        <f t="shared" si="247"/>
        <v>34451.156875060937</v>
      </c>
      <c r="S539" s="1192">
        <f t="shared" si="248"/>
        <v>19574.52095173917</v>
      </c>
      <c r="T539" s="1192">
        <f t="shared" si="232"/>
        <v>678654.58034296182</v>
      </c>
      <c r="U539" s="1192">
        <f t="shared" si="237"/>
        <v>1436687.7960327084</v>
      </c>
      <c r="V539" s="1189">
        <v>110000</v>
      </c>
      <c r="W539" s="1189">
        <v>62500</v>
      </c>
      <c r="X539" s="1189">
        <v>3.6040000000000001</v>
      </c>
      <c r="Y539" s="1189">
        <v>2</v>
      </c>
      <c r="Z539" s="1189">
        <v>3.5</v>
      </c>
      <c r="AA539" s="1189">
        <v>0.216005</v>
      </c>
      <c r="AB539" s="1189">
        <v>3.7999999999999999E-2</v>
      </c>
      <c r="AC539" s="1189">
        <v>3.875</v>
      </c>
      <c r="AD539" s="1189">
        <v>0.25</v>
      </c>
      <c r="AE539" s="1189">
        <v>30</v>
      </c>
      <c r="AF539" s="1193">
        <v>3.3125</v>
      </c>
      <c r="AG539" s="1193">
        <v>3.375</v>
      </c>
      <c r="AH539" s="1189">
        <f t="shared" si="249"/>
        <v>1.6822083333333335</v>
      </c>
      <c r="AI539" s="1189">
        <f t="shared" si="238"/>
        <v>2.28125</v>
      </c>
      <c r="AJ539" s="1189">
        <f t="shared" si="239"/>
        <v>6.1695870940269257</v>
      </c>
      <c r="AK539" s="1189">
        <f t="shared" si="230"/>
        <v>5.4763114127517394</v>
      </c>
      <c r="AL539" s="1189">
        <f t="shared" si="250"/>
        <v>0.16083833333333333</v>
      </c>
      <c r="AM539" s="1189">
        <f t="shared" si="240"/>
        <v>10.231651855197226</v>
      </c>
      <c r="AN539" s="1189">
        <f t="shared" si="251"/>
        <v>6.25E-2</v>
      </c>
      <c r="AO539" s="1189">
        <f t="shared" si="241"/>
        <v>3.306505</v>
      </c>
      <c r="AP539" s="1189">
        <f t="shared" si="252"/>
        <v>3.4431616666666667</v>
      </c>
      <c r="AQ539" s="1189">
        <f t="shared" si="253"/>
        <v>7.0002499999999995E-2</v>
      </c>
      <c r="AR539" s="1193">
        <f t="shared" si="254"/>
        <v>4.731862055555168</v>
      </c>
      <c r="AS539" s="1194">
        <f t="shared" si="245"/>
        <v>2.1517155138887922</v>
      </c>
    </row>
    <row r="540" spans="1:45" ht="11.1" customHeight="1">
      <c r="A540" s="1189" t="s">
        <v>10989</v>
      </c>
      <c r="B540" s="1189" t="s">
        <v>10990</v>
      </c>
      <c r="C540" s="1189" t="s">
        <v>10991</v>
      </c>
      <c r="D540" s="1189" t="s">
        <v>10936</v>
      </c>
      <c r="E540" s="1189" t="s">
        <v>10936</v>
      </c>
      <c r="F540" s="1189" t="s">
        <v>10936</v>
      </c>
      <c r="G540" s="1189">
        <v>5.25</v>
      </c>
      <c r="H540" s="1189">
        <v>2.25</v>
      </c>
      <c r="I540" s="1190">
        <f t="shared" si="233"/>
        <v>60.074999999999996</v>
      </c>
      <c r="J540" s="1191">
        <f t="shared" si="242"/>
        <v>10143.612470072649</v>
      </c>
      <c r="K540" s="1191">
        <f t="shared" si="243"/>
        <v>17852.75794732786</v>
      </c>
      <c r="L540" s="1191">
        <f t="shared" si="244"/>
        <v>586861.16999588499</v>
      </c>
      <c r="M540" s="1190">
        <f t="shared" si="234"/>
        <v>3.6533336768922102</v>
      </c>
      <c r="N540" s="1190">
        <f t="shared" si="235"/>
        <v>0.91799791707154377</v>
      </c>
      <c r="O540" s="1190">
        <f t="shared" si="236"/>
        <v>0.20654953134109735</v>
      </c>
      <c r="P540" s="1192">
        <f t="shared" si="231"/>
        <v>17852.75794732786</v>
      </c>
      <c r="Q540" s="1192">
        <f t="shared" si="246"/>
        <v>10143.612470072649</v>
      </c>
      <c r="R540" s="1192">
        <f t="shared" si="247"/>
        <v>34237.999486452558</v>
      </c>
      <c r="S540" s="1192">
        <f t="shared" si="248"/>
        <v>19453.408799120771</v>
      </c>
      <c r="T540" s="1192">
        <f t="shared" si="232"/>
        <v>586861.16999588499</v>
      </c>
      <c r="U540" s="1192">
        <f t="shared" si="237"/>
        <v>1436687.7960327084</v>
      </c>
      <c r="V540" s="1189">
        <v>110000</v>
      </c>
      <c r="W540" s="1189">
        <v>62500</v>
      </c>
      <c r="X540" s="1189">
        <v>3.6040000000000001</v>
      </c>
      <c r="Y540" s="1189">
        <v>2</v>
      </c>
      <c r="Z540" s="1189">
        <v>3.5</v>
      </c>
      <c r="AA540" s="1189">
        <v>0.216005</v>
      </c>
      <c r="AB540" s="1189">
        <v>3.7999999999999999E-2</v>
      </c>
      <c r="AC540" s="1189">
        <v>3.875</v>
      </c>
      <c r="AD540" s="1189">
        <v>0.25</v>
      </c>
      <c r="AE540" s="1189">
        <v>30</v>
      </c>
      <c r="AF540" s="1193">
        <v>3.3125</v>
      </c>
      <c r="AG540" s="1193">
        <v>3.375</v>
      </c>
      <c r="AH540" s="1189">
        <f t="shared" si="249"/>
        <v>1.6822083333333335</v>
      </c>
      <c r="AI540" s="1189">
        <f t="shared" si="238"/>
        <v>2.28125</v>
      </c>
      <c r="AJ540" s="1189">
        <f t="shared" si="239"/>
        <v>5.3351015454171362</v>
      </c>
      <c r="AK540" s="1189">
        <f t="shared" si="230"/>
        <v>4.6418258641419499</v>
      </c>
      <c r="AL540" s="1189">
        <f t="shared" si="250"/>
        <v>0.16083833333333333</v>
      </c>
      <c r="AM540" s="1189">
        <f t="shared" si="240"/>
        <v>10.231651855197226</v>
      </c>
      <c r="AN540" s="1189">
        <f t="shared" si="251"/>
        <v>6.25E-2</v>
      </c>
      <c r="AO540" s="1189">
        <f t="shared" si="241"/>
        <v>3.306505</v>
      </c>
      <c r="AP540" s="1189">
        <f t="shared" si="252"/>
        <v>3.4431616666666667</v>
      </c>
      <c r="AQ540" s="1189">
        <f t="shared" si="253"/>
        <v>7.0002499999999995E-2</v>
      </c>
      <c r="AR540" s="1193">
        <f t="shared" si="254"/>
        <v>4.6182267714787217</v>
      </c>
      <c r="AS540" s="1194">
        <f t="shared" si="245"/>
        <v>2.1233066928696802</v>
      </c>
    </row>
    <row r="541" spans="1:45" ht="11.1" customHeight="1">
      <c r="A541" s="1189" t="s">
        <v>10989</v>
      </c>
      <c r="B541" s="1189" t="s">
        <v>10990</v>
      </c>
      <c r="C541" s="1189" t="s">
        <v>10991</v>
      </c>
      <c r="D541" s="1189" t="s">
        <v>10936</v>
      </c>
      <c r="E541" s="1189" t="s">
        <v>10936</v>
      </c>
      <c r="F541" s="1189" t="s">
        <v>10936</v>
      </c>
      <c r="G541" s="1189">
        <v>5.25</v>
      </c>
      <c r="H541" s="1189">
        <v>2.5</v>
      </c>
      <c r="I541" s="1190">
        <f t="shared" si="233"/>
        <v>56.904375000000002</v>
      </c>
      <c r="J541" s="1191">
        <f t="shared" si="242"/>
        <v>8310.544785013888</v>
      </c>
      <c r="K541" s="1191">
        <f t="shared" si="243"/>
        <v>14626.55882162444</v>
      </c>
      <c r="L541" s="1191">
        <f t="shared" si="244"/>
        <v>484268.53490209335</v>
      </c>
      <c r="M541" s="1190">
        <f t="shared" si="234"/>
        <v>4.1369162553040439</v>
      </c>
      <c r="N541" s="1190">
        <f t="shared" si="235"/>
        <v>0.8695480270038789</v>
      </c>
      <c r="O541" s="1190">
        <f t="shared" si="236"/>
        <v>0.25499942140876219</v>
      </c>
      <c r="P541" s="1192">
        <f t="shared" si="231"/>
        <v>14626.55882162444</v>
      </c>
      <c r="Q541" s="1192">
        <f t="shared" si="246"/>
        <v>8310.544785013888</v>
      </c>
      <c r="R541" s="1192">
        <f t="shared" si="247"/>
        <v>33993.380037782008</v>
      </c>
      <c r="S541" s="1192">
        <f t="shared" si="248"/>
        <v>19314.420476012503</v>
      </c>
      <c r="T541" s="1192">
        <f t="shared" si="232"/>
        <v>484268.53490209335</v>
      </c>
      <c r="U541" s="1192">
        <f t="shared" si="237"/>
        <v>1436687.7960327084</v>
      </c>
      <c r="V541" s="1189">
        <v>110000</v>
      </c>
      <c r="W541" s="1189">
        <v>62500</v>
      </c>
      <c r="X541" s="1189">
        <v>3.6040000000000001</v>
      </c>
      <c r="Y541" s="1189">
        <v>2</v>
      </c>
      <c r="Z541" s="1189">
        <v>3.5</v>
      </c>
      <c r="AA541" s="1189">
        <v>0.216005</v>
      </c>
      <c r="AB541" s="1189">
        <v>3.7999999999999999E-2</v>
      </c>
      <c r="AC541" s="1189">
        <v>3.875</v>
      </c>
      <c r="AD541" s="1189">
        <v>0.25</v>
      </c>
      <c r="AE541" s="1189">
        <v>30</v>
      </c>
      <c r="AF541" s="1193">
        <v>3.3125</v>
      </c>
      <c r="AG541" s="1193">
        <v>3.375</v>
      </c>
      <c r="AH541" s="1189">
        <f t="shared" si="249"/>
        <v>1.6822083333333335</v>
      </c>
      <c r="AI541" s="1189">
        <f t="shared" si="238"/>
        <v>2.28125</v>
      </c>
      <c r="AJ541" s="1189">
        <f t="shared" si="239"/>
        <v>4.4024412263826669</v>
      </c>
      <c r="AK541" s="1189">
        <f t="shared" si="230"/>
        <v>3.7091655451074805</v>
      </c>
      <c r="AL541" s="1189">
        <f t="shared" si="250"/>
        <v>0.16083833333333333</v>
      </c>
      <c r="AM541" s="1189">
        <f t="shared" si="240"/>
        <v>10.231651855197226</v>
      </c>
      <c r="AN541" s="1189">
        <f t="shared" si="251"/>
        <v>6.25E-2</v>
      </c>
      <c r="AO541" s="1189">
        <f t="shared" si="241"/>
        <v>3.306505</v>
      </c>
      <c r="AP541" s="1189">
        <f t="shared" si="252"/>
        <v>3.4431616666666667</v>
      </c>
      <c r="AQ541" s="1189">
        <f t="shared" si="253"/>
        <v>7.0002499999999995E-2</v>
      </c>
      <c r="AR541" s="1193">
        <f t="shared" si="254"/>
        <v>4.4878189037440865</v>
      </c>
      <c r="AS541" s="1194">
        <f t="shared" si="245"/>
        <v>2.0907047259360216</v>
      </c>
    </row>
    <row r="542" spans="1:45" ht="11.1" customHeight="1">
      <c r="A542" s="1188" t="s">
        <v>10992</v>
      </c>
      <c r="B542" s="1188" t="s">
        <v>10936</v>
      </c>
      <c r="C542" s="1188" t="s">
        <v>10936</v>
      </c>
      <c r="D542" s="1188" t="s">
        <v>10936</v>
      </c>
      <c r="E542" s="1188" t="s">
        <v>10936</v>
      </c>
      <c r="F542" s="1188" t="s">
        <v>10936</v>
      </c>
      <c r="G542" s="1189">
        <v>4.0625</v>
      </c>
      <c r="H542" s="1189">
        <v>1.25</v>
      </c>
      <c r="I542" s="1190">
        <f t="shared" si="233"/>
        <v>39.8935546875</v>
      </c>
      <c r="J542" s="1191">
        <f t="shared" si="242"/>
        <v>4780.1552686579171</v>
      </c>
      <c r="K542" s="1191">
        <f t="shared" si="243"/>
        <v>8413.0732728379335</v>
      </c>
      <c r="L542" s="1191">
        <f t="shared" si="244"/>
        <v>735111.89226823393</v>
      </c>
      <c r="M542" s="1190">
        <f t="shared" si="234"/>
        <v>1.6025765240833423</v>
      </c>
      <c r="N542" s="1190">
        <f t="shared" si="235"/>
        <v>0.60960799180532199</v>
      </c>
      <c r="O542" s="1190">
        <f t="shared" si="236"/>
        <v>6.3749855352190549E-2</v>
      </c>
      <c r="P542" s="1192">
        <f t="shared" si="231"/>
        <v>20348.625154041834</v>
      </c>
      <c r="Q542" s="1192">
        <f t="shared" si="246"/>
        <v>11561.718837523771</v>
      </c>
      <c r="R542" s="1192">
        <f t="shared" si="247"/>
        <v>8413.0732728379335</v>
      </c>
      <c r="S542" s="1192">
        <f t="shared" si="248"/>
        <v>4780.1552686579171</v>
      </c>
      <c r="T542" s="1192">
        <f t="shared" si="232"/>
        <v>749929.35455645097</v>
      </c>
      <c r="U542" s="1192">
        <f t="shared" si="237"/>
        <v>735111.89226823393</v>
      </c>
      <c r="V542" s="1189">
        <v>110000</v>
      </c>
      <c r="W542" s="1189">
        <v>62500</v>
      </c>
      <c r="X542" s="1193">
        <v>3.3639999999999999</v>
      </c>
      <c r="Y542" s="1189">
        <v>3</v>
      </c>
      <c r="Z542" s="1189">
        <v>3.5</v>
      </c>
      <c r="AA542" s="1193">
        <v>0.17230300000000001</v>
      </c>
      <c r="AB542" s="1193">
        <v>0.02</v>
      </c>
      <c r="AC542" s="1193">
        <v>3.6875</v>
      </c>
      <c r="AD542" s="1189">
        <v>0.2</v>
      </c>
      <c r="AE542" s="1189">
        <v>30</v>
      </c>
      <c r="AF542" s="1193" t="s">
        <v>10557</v>
      </c>
      <c r="AG542" s="1193" t="s">
        <v>10557</v>
      </c>
      <c r="AH542" s="1189">
        <f t="shared" si="249"/>
        <v>1.5023124999999999</v>
      </c>
      <c r="AI542" s="1189">
        <f t="shared" si="238"/>
        <v>1.9375</v>
      </c>
      <c r="AJ542" s="1189">
        <f t="shared" si="239"/>
        <v>6.8175395868768272</v>
      </c>
      <c r="AK542" s="1189" t="s">
        <v>10557</v>
      </c>
      <c r="AL542" s="1189">
        <f t="shared" si="250"/>
        <v>0.163553</v>
      </c>
      <c r="AM542" s="1189">
        <f t="shared" si="240"/>
        <v>2.8186896977398654</v>
      </c>
      <c r="AN542" s="1189">
        <f t="shared" si="251"/>
        <v>9.375E-2</v>
      </c>
      <c r="AO542" s="1189">
        <f>X542-(((Z542-0.625-AD542)*Y542)/12)+2*AQ542</f>
        <v>2.827553</v>
      </c>
      <c r="AP542" s="1189">
        <f t="shared" si="252"/>
        <v>3.200447</v>
      </c>
      <c r="AQ542" s="1189">
        <f t="shared" si="253"/>
        <v>6.6151500000000002E-2</v>
      </c>
      <c r="AR542" s="1193">
        <f t="shared" si="254"/>
        <v>4.6470851145969982</v>
      </c>
      <c r="AS542" s="1194">
        <f t="shared" si="245"/>
        <v>1.9375</v>
      </c>
    </row>
    <row r="543" spans="1:45" ht="11.1" customHeight="1">
      <c r="A543" s="1188" t="s">
        <v>10992</v>
      </c>
      <c r="B543" s="1188" t="s">
        <v>10936</v>
      </c>
      <c r="C543" s="1188" t="s">
        <v>10936</v>
      </c>
      <c r="D543" s="1188" t="s">
        <v>10936</v>
      </c>
      <c r="E543" s="1188" t="s">
        <v>10936</v>
      </c>
      <c r="F543" s="1188" t="s">
        <v>10936</v>
      </c>
      <c r="G543" s="1189">
        <v>4.0625</v>
      </c>
      <c r="H543" s="1189">
        <v>1.5</v>
      </c>
      <c r="I543" s="1190">
        <f t="shared" si="233"/>
        <v>38.0579296875</v>
      </c>
      <c r="J543" s="1191">
        <f t="shared" si="242"/>
        <v>4780.1552686579171</v>
      </c>
      <c r="K543" s="1191">
        <f t="shared" si="243"/>
        <v>8413.0732728379335</v>
      </c>
      <c r="L543" s="1191">
        <f t="shared" si="244"/>
        <v>690533.61844951892</v>
      </c>
      <c r="M543" s="1190">
        <f t="shared" si="234"/>
        <v>1.6446430999808315</v>
      </c>
      <c r="N543" s="1190">
        <f t="shared" si="235"/>
        <v>0.5815580554503581</v>
      </c>
      <c r="O543" s="1190">
        <f t="shared" si="236"/>
        <v>9.1799791707154368E-2</v>
      </c>
      <c r="P543" s="1192">
        <f t="shared" si="231"/>
        <v>18736.977920279136</v>
      </c>
      <c r="Q543" s="1192">
        <f t="shared" si="246"/>
        <v>10646.010181976782</v>
      </c>
      <c r="R543" s="1192">
        <f t="shared" si="247"/>
        <v>8413.0732728379335</v>
      </c>
      <c r="S543" s="1192">
        <f t="shared" si="248"/>
        <v>4780.1552686579171</v>
      </c>
      <c r="T543" s="1192">
        <f t="shared" si="232"/>
        <v>690533.61844951892</v>
      </c>
      <c r="U543" s="1192">
        <f t="shared" si="237"/>
        <v>735111.89226823393</v>
      </c>
      <c r="V543" s="1189">
        <v>110000</v>
      </c>
      <c r="W543" s="1189">
        <v>62500</v>
      </c>
      <c r="X543" s="1193">
        <v>3.3639999999999999</v>
      </c>
      <c r="Y543" s="1189">
        <v>3</v>
      </c>
      <c r="Z543" s="1189">
        <v>3.5</v>
      </c>
      <c r="AA543" s="1193">
        <v>0.17230300000000001</v>
      </c>
      <c r="AB543" s="1193">
        <v>0.02</v>
      </c>
      <c r="AC543" s="1193">
        <v>3.6875</v>
      </c>
      <c r="AD543" s="1189">
        <v>0.2</v>
      </c>
      <c r="AE543" s="1189">
        <v>30</v>
      </c>
      <c r="AF543" s="1193" t="s">
        <v>10557</v>
      </c>
      <c r="AG543" s="1193" t="s">
        <v>10557</v>
      </c>
      <c r="AH543" s="1189">
        <f t="shared" si="249"/>
        <v>1.5023124999999999</v>
      </c>
      <c r="AI543" s="1189">
        <f t="shared" si="238"/>
        <v>1.9375</v>
      </c>
      <c r="AJ543" s="1189">
        <f t="shared" si="239"/>
        <v>6.2775783495410806</v>
      </c>
      <c r="AK543" s="1189" t="s">
        <v>10557</v>
      </c>
      <c r="AL543" s="1189">
        <f t="shared" si="250"/>
        <v>0.163553</v>
      </c>
      <c r="AM543" s="1189">
        <f t="shared" si="240"/>
        <v>2.8186896977398654</v>
      </c>
      <c r="AN543" s="1189">
        <f t="shared" si="251"/>
        <v>9.375E-2</v>
      </c>
      <c r="AO543" s="1189">
        <f>X543-(((Z543-0.625-AD543)*Y543)/12)+2*AQ543</f>
        <v>2.827553</v>
      </c>
      <c r="AP543" s="1189">
        <f t="shared" si="252"/>
        <v>3.200447</v>
      </c>
      <c r="AQ543" s="1189">
        <f t="shared" si="253"/>
        <v>6.6151500000000002E-2</v>
      </c>
      <c r="AR543" s="1193">
        <f t="shared" si="254"/>
        <v>4.5725157257585236</v>
      </c>
      <c r="AS543" s="1194">
        <f t="shared" si="245"/>
        <v>1.9375</v>
      </c>
    </row>
    <row r="544" spans="1:45" ht="11.1" customHeight="1">
      <c r="A544" s="1188" t="s">
        <v>10992</v>
      </c>
      <c r="B544" s="1188" t="s">
        <v>10936</v>
      </c>
      <c r="C544" s="1188" t="s">
        <v>10936</v>
      </c>
      <c r="D544" s="1188" t="s">
        <v>10936</v>
      </c>
      <c r="E544" s="1188" t="s">
        <v>10936</v>
      </c>
      <c r="F544" s="1188" t="s">
        <v>10936</v>
      </c>
      <c r="G544" s="1189">
        <v>4.0625</v>
      </c>
      <c r="H544" s="1189">
        <v>1.75</v>
      </c>
      <c r="I544" s="1190">
        <f t="shared" si="233"/>
        <v>35.888554687499997</v>
      </c>
      <c r="J544" s="1191">
        <f t="shared" si="242"/>
        <v>4780.1552686579171</v>
      </c>
      <c r="K544" s="1191">
        <f t="shared" si="243"/>
        <v>8413.0732728379335</v>
      </c>
      <c r="L544" s="1191">
        <f t="shared" si="244"/>
        <v>620338.65759587195</v>
      </c>
      <c r="M544" s="1190">
        <f t="shared" si="234"/>
        <v>1.7189486132368625</v>
      </c>
      <c r="N544" s="1190">
        <f t="shared" si="235"/>
        <v>0.54840813066721916</v>
      </c>
      <c r="O544" s="1190">
        <f t="shared" si="236"/>
        <v>0.12494971649029345</v>
      </c>
      <c r="P544" s="1192">
        <f t="shared" si="231"/>
        <v>16832.303916741406</v>
      </c>
      <c r="Q544" s="1192">
        <f t="shared" si="246"/>
        <v>9563.8090436030725</v>
      </c>
      <c r="R544" s="1192">
        <f t="shared" si="247"/>
        <v>8413.0732728379335</v>
      </c>
      <c r="S544" s="1192">
        <f t="shared" si="248"/>
        <v>4780.1552686579171</v>
      </c>
      <c r="T544" s="1192">
        <f t="shared" si="232"/>
        <v>620338.65759587195</v>
      </c>
      <c r="U544" s="1192">
        <f t="shared" si="237"/>
        <v>735111.89226823393</v>
      </c>
      <c r="V544" s="1189">
        <v>110000</v>
      </c>
      <c r="W544" s="1189">
        <v>62500</v>
      </c>
      <c r="X544" s="1193">
        <v>3.3639999999999999</v>
      </c>
      <c r="Y544" s="1189">
        <v>3</v>
      </c>
      <c r="Z544" s="1189">
        <v>3.5</v>
      </c>
      <c r="AA544" s="1193">
        <v>0.17230300000000001</v>
      </c>
      <c r="AB544" s="1193">
        <v>0.02</v>
      </c>
      <c r="AC544" s="1193">
        <v>3.6875</v>
      </c>
      <c r="AD544" s="1189">
        <v>0.2</v>
      </c>
      <c r="AE544" s="1189">
        <v>30</v>
      </c>
      <c r="AF544" s="1193" t="s">
        <v>10557</v>
      </c>
      <c r="AG544" s="1193" t="s">
        <v>10557</v>
      </c>
      <c r="AH544" s="1189">
        <f t="shared" si="249"/>
        <v>1.5023124999999999</v>
      </c>
      <c r="AI544" s="1189">
        <f t="shared" si="238"/>
        <v>1.9375</v>
      </c>
      <c r="AJ544" s="1189">
        <f t="shared" si="239"/>
        <v>5.6394423417806543</v>
      </c>
      <c r="AK544" s="1189" t="s">
        <v>10557</v>
      </c>
      <c r="AL544" s="1189">
        <f t="shared" si="250"/>
        <v>0.163553</v>
      </c>
      <c r="AM544" s="1189">
        <f t="shared" si="240"/>
        <v>2.8186896977398654</v>
      </c>
      <c r="AN544" s="1189">
        <f t="shared" si="251"/>
        <v>9.375E-2</v>
      </c>
      <c r="AO544" s="1189">
        <f>X544-(((Z544-0.625-AD544)*Y544)/12)+2*AQ544</f>
        <v>2.827553</v>
      </c>
      <c r="AP544" s="1189">
        <f t="shared" si="252"/>
        <v>3.200447</v>
      </c>
      <c r="AQ544" s="1189">
        <f t="shared" si="253"/>
        <v>6.6151500000000002E-2</v>
      </c>
      <c r="AR544" s="1193">
        <f t="shared" si="254"/>
        <v>4.4827893171895781</v>
      </c>
      <c r="AS544" s="1194">
        <f t="shared" si="245"/>
        <v>1.9375</v>
      </c>
    </row>
    <row r="545" spans="1:45" ht="11.1" customHeight="1">
      <c r="A545" s="1188" t="s">
        <v>10992</v>
      </c>
      <c r="B545" s="1188" t="s">
        <v>10936</v>
      </c>
      <c r="C545" s="1188" t="s">
        <v>10936</v>
      </c>
      <c r="D545" s="1188" t="s">
        <v>10936</v>
      </c>
      <c r="E545" s="1188" t="s">
        <v>10936</v>
      </c>
      <c r="F545" s="1188" t="s">
        <v>10936</v>
      </c>
      <c r="G545" s="1189">
        <v>4.0625</v>
      </c>
      <c r="H545" s="1189">
        <v>2</v>
      </c>
      <c r="I545" s="1190">
        <f t="shared" si="233"/>
        <v>33.3854296875</v>
      </c>
      <c r="J545" s="1191">
        <f t="shared" si="242"/>
        <v>4780.1552686579171</v>
      </c>
      <c r="K545" s="1191">
        <f t="shared" si="243"/>
        <v>8413.0732728379335</v>
      </c>
      <c r="L545" s="1191">
        <f t="shared" si="244"/>
        <v>539344.47199551004</v>
      </c>
      <c r="M545" s="1190">
        <f t="shared" si="234"/>
        <v>1.8469491320693447</v>
      </c>
      <c r="N545" s="1190">
        <f t="shared" si="235"/>
        <v>0.51015821745590484</v>
      </c>
      <c r="O545" s="1190">
        <f t="shared" si="236"/>
        <v>0.16319962970160778</v>
      </c>
      <c r="P545" s="1192">
        <f t="shared" si="231"/>
        <v>14634.603143428638</v>
      </c>
      <c r="Q545" s="1192">
        <f t="shared" si="246"/>
        <v>8315.1154224026359</v>
      </c>
      <c r="R545" s="1192">
        <f t="shared" si="247"/>
        <v>8413.0732728379335</v>
      </c>
      <c r="S545" s="1192">
        <f t="shared" si="248"/>
        <v>4780.1552686579171</v>
      </c>
      <c r="T545" s="1192">
        <f t="shared" si="232"/>
        <v>539344.47199551004</v>
      </c>
      <c r="U545" s="1192">
        <f t="shared" si="237"/>
        <v>735111.89226823393</v>
      </c>
      <c r="V545" s="1189">
        <v>110000</v>
      </c>
      <c r="W545" s="1189">
        <v>62500</v>
      </c>
      <c r="X545" s="1193">
        <v>3.3639999999999999</v>
      </c>
      <c r="Y545" s="1189">
        <v>3</v>
      </c>
      <c r="Z545" s="1189">
        <v>3.5</v>
      </c>
      <c r="AA545" s="1193">
        <v>0.17230300000000001</v>
      </c>
      <c r="AB545" s="1193">
        <v>0.02</v>
      </c>
      <c r="AC545" s="1193">
        <v>3.6875</v>
      </c>
      <c r="AD545" s="1189">
        <v>0.2</v>
      </c>
      <c r="AE545" s="1189">
        <v>30</v>
      </c>
      <c r="AF545" s="1193" t="s">
        <v>10557</v>
      </c>
      <c r="AG545" s="1193" t="s">
        <v>10557</v>
      </c>
      <c r="AH545" s="1189">
        <f t="shared" si="249"/>
        <v>1.5023124999999999</v>
      </c>
      <c r="AI545" s="1189">
        <f t="shared" si="238"/>
        <v>1.9375</v>
      </c>
      <c r="AJ545" s="1189">
        <f t="shared" si="239"/>
        <v>4.9031315635955464</v>
      </c>
      <c r="AK545" s="1189" t="s">
        <v>10557</v>
      </c>
      <c r="AL545" s="1189">
        <f t="shared" si="250"/>
        <v>0.163553</v>
      </c>
      <c r="AM545" s="1189">
        <f t="shared" si="240"/>
        <v>2.8186896977398654</v>
      </c>
      <c r="AN545" s="1189">
        <f t="shared" si="251"/>
        <v>9.375E-2</v>
      </c>
      <c r="AO545" s="1189">
        <f>X545-(((Z545-0.625-AD545)*Y545)/12)+2*AQ545</f>
        <v>2.827553</v>
      </c>
      <c r="AP545" s="1189">
        <f t="shared" si="252"/>
        <v>3.200447</v>
      </c>
      <c r="AQ545" s="1189">
        <f t="shared" si="253"/>
        <v>6.6151500000000002E-2</v>
      </c>
      <c r="AR545" s="1193">
        <f t="shared" si="254"/>
        <v>4.3769738475696887</v>
      </c>
      <c r="AS545" s="1194">
        <f t="shared" si="245"/>
        <v>1.9375</v>
      </c>
    </row>
    <row r="546" spans="1:45" ht="11.1" customHeight="1">
      <c r="A546" s="1188" t="s">
        <v>10992</v>
      </c>
      <c r="B546" s="1188" t="s">
        <v>10936</v>
      </c>
      <c r="C546" s="1188" t="s">
        <v>10936</v>
      </c>
      <c r="D546" s="1188" t="s">
        <v>10936</v>
      </c>
      <c r="E546" s="1188" t="s">
        <v>10936</v>
      </c>
      <c r="F546" s="1188" t="s">
        <v>10936</v>
      </c>
      <c r="G546" s="1189">
        <v>4.0625</v>
      </c>
      <c r="H546" s="1189">
        <v>2.125</v>
      </c>
      <c r="I546" s="1190">
        <f t="shared" si="233"/>
        <v>32.008710937499998</v>
      </c>
      <c r="J546" s="1191">
        <f t="shared" si="242"/>
        <v>4780.1552686579171</v>
      </c>
      <c r="K546" s="1191">
        <f t="shared" si="243"/>
        <v>8413.0732728379335</v>
      </c>
      <c r="L546" s="1191">
        <f t="shared" si="244"/>
        <v>494797.6699153111</v>
      </c>
      <c r="M546" s="1190">
        <f t="shared" si="234"/>
        <v>1.942893291360315</v>
      </c>
      <c r="N546" s="1190">
        <f t="shared" si="235"/>
        <v>0.48912076518968195</v>
      </c>
      <c r="O546" s="1190">
        <f t="shared" si="236"/>
        <v>0.18423708196783065</v>
      </c>
      <c r="P546" s="1192">
        <f t="shared" si="231"/>
        <v>13425.867718106618</v>
      </c>
      <c r="Q546" s="1192">
        <f t="shared" si="246"/>
        <v>7628.3339307423967</v>
      </c>
      <c r="R546" s="1192">
        <f t="shared" si="247"/>
        <v>8413.0732728379335</v>
      </c>
      <c r="S546" s="1192">
        <f t="shared" si="248"/>
        <v>4780.1552686579171</v>
      </c>
      <c r="T546" s="1192">
        <f t="shared" si="232"/>
        <v>494797.6699153111</v>
      </c>
      <c r="U546" s="1192">
        <f t="shared" si="237"/>
        <v>735111.89226823393</v>
      </c>
      <c r="V546" s="1189">
        <v>110000</v>
      </c>
      <c r="W546" s="1189">
        <v>62500</v>
      </c>
      <c r="X546" s="1193">
        <v>3.3639999999999999</v>
      </c>
      <c r="Y546" s="1189">
        <v>3</v>
      </c>
      <c r="Z546" s="1189">
        <v>3.5</v>
      </c>
      <c r="AA546" s="1193">
        <v>0.17230300000000001</v>
      </c>
      <c r="AB546" s="1193">
        <v>0.02</v>
      </c>
      <c r="AC546" s="1193">
        <v>3.6875</v>
      </c>
      <c r="AD546" s="1189">
        <v>0.2</v>
      </c>
      <c r="AE546" s="1189">
        <v>30</v>
      </c>
      <c r="AF546" s="1193" t="s">
        <v>10557</v>
      </c>
      <c r="AG546" s="1193" t="s">
        <v>10557</v>
      </c>
      <c r="AH546" s="1189">
        <f t="shared" si="249"/>
        <v>1.5023124999999999</v>
      </c>
      <c r="AI546" s="1189">
        <f t="shared" si="238"/>
        <v>1.9375</v>
      </c>
      <c r="AJ546" s="1189">
        <f t="shared" si="239"/>
        <v>4.4981606355937371</v>
      </c>
      <c r="AK546" s="1189" t="s">
        <v>10557</v>
      </c>
      <c r="AL546" s="1189">
        <f t="shared" si="250"/>
        <v>0.163553</v>
      </c>
      <c r="AM546" s="1189">
        <f t="shared" si="240"/>
        <v>2.8186896977398654</v>
      </c>
      <c r="AN546" s="1189">
        <f t="shared" si="251"/>
        <v>9.375E-2</v>
      </c>
      <c r="AO546" s="1189">
        <f>X546-(((Z546-0.625-AD546)*Y546)/12)+2*AQ546</f>
        <v>2.827553</v>
      </c>
      <c r="AP546" s="1189">
        <f t="shared" si="252"/>
        <v>3.200447</v>
      </c>
      <c r="AQ546" s="1189">
        <f t="shared" si="253"/>
        <v>6.6151500000000002E-2</v>
      </c>
      <c r="AR546" s="1193">
        <f t="shared" si="254"/>
        <v>4.3176700965114279</v>
      </c>
      <c r="AS546" s="1194">
        <f t="shared" si="245"/>
        <v>1.9375</v>
      </c>
    </row>
    <row r="547" spans="1:45" ht="11.1" customHeight="1">
      <c r="A547" s="1188" t="s">
        <v>10992</v>
      </c>
      <c r="B547" s="1188" t="s">
        <v>10936</v>
      </c>
      <c r="C547" s="1188" t="s">
        <v>10936</v>
      </c>
      <c r="D547" s="1188" t="s">
        <v>10936</v>
      </c>
      <c r="E547" s="1188" t="s">
        <v>10936</v>
      </c>
      <c r="F547" s="1188" t="s">
        <v>10936</v>
      </c>
      <c r="G547" s="1189">
        <v>4.25</v>
      </c>
      <c r="H547" s="1189">
        <v>1.25</v>
      </c>
      <c r="I547" s="1190">
        <f t="shared" si="233"/>
        <v>44.055</v>
      </c>
      <c r="J547" s="1191">
        <f t="shared" si="242"/>
        <v>6935.06947574881</v>
      </c>
      <c r="K547" s="1191">
        <f t="shared" si="243"/>
        <v>12205.722277317907</v>
      </c>
      <c r="L547" s="1191">
        <f t="shared" si="244"/>
        <v>749929.35455645097</v>
      </c>
      <c r="M547" s="1190">
        <f t="shared" si="234"/>
        <v>1.9277803697787448</v>
      </c>
      <c r="N547" s="1190">
        <f t="shared" si="235"/>
        <v>0.67319847251913212</v>
      </c>
      <c r="O547" s="1190">
        <f t="shared" si="236"/>
        <v>6.3749855352190549E-2</v>
      </c>
      <c r="P547" s="1192">
        <f t="shared" si="231"/>
        <v>20582.978077340726</v>
      </c>
      <c r="Q547" s="1192">
        <f t="shared" si="246"/>
        <v>11694.87390757996</v>
      </c>
      <c r="R547" s="1192">
        <f t="shared" si="247"/>
        <v>12205.722277317907</v>
      </c>
      <c r="S547" s="1192">
        <f t="shared" si="248"/>
        <v>6935.06947574881</v>
      </c>
      <c r="T547" s="1192">
        <f t="shared" si="232"/>
        <v>749929.35455645097</v>
      </c>
      <c r="U547" s="1192">
        <f t="shared" si="237"/>
        <v>869764.72582883539</v>
      </c>
      <c r="V547" s="1189">
        <v>110000</v>
      </c>
      <c r="W547" s="1189">
        <v>62500</v>
      </c>
      <c r="X547" s="1193">
        <v>3.3639999999999999</v>
      </c>
      <c r="Y547" s="1189">
        <v>3</v>
      </c>
      <c r="Z547" s="1189">
        <v>3.5</v>
      </c>
      <c r="AA547" s="1193">
        <v>0.17230300000000001</v>
      </c>
      <c r="AB547" s="1193">
        <v>0.02</v>
      </c>
      <c r="AC547" s="1193">
        <v>3.6875</v>
      </c>
      <c r="AD547" s="1189">
        <v>0.2</v>
      </c>
      <c r="AE547" s="1189">
        <v>30</v>
      </c>
      <c r="AF547" s="1193" t="s">
        <v>10557</v>
      </c>
      <c r="AG547" s="1193" t="s">
        <v>10557</v>
      </c>
      <c r="AH547" s="1189">
        <f t="shared" si="249"/>
        <v>1.5023124999999999</v>
      </c>
      <c r="AI547" s="1189">
        <f t="shared" si="238"/>
        <v>1.984375</v>
      </c>
      <c r="AJ547" s="1189">
        <f t="shared" si="239"/>
        <v>6.8175395868768272</v>
      </c>
      <c r="AK547" s="1189" t="s">
        <v>10557</v>
      </c>
      <c r="AL547" s="1189">
        <f t="shared" si="250"/>
        <v>0.163553</v>
      </c>
      <c r="AM547" s="1189">
        <f t="shared" si="240"/>
        <v>4.0428063664726075</v>
      </c>
      <c r="AN547" s="1189">
        <f t="shared" si="251"/>
        <v>9.375E-2</v>
      </c>
      <c r="AO547" s="1189">
        <f t="shared" si="241"/>
        <v>2.827553</v>
      </c>
      <c r="AP547" s="1189">
        <f t="shared" si="252"/>
        <v>3.200447</v>
      </c>
      <c r="AQ547" s="1189">
        <f t="shared" si="253"/>
        <v>6.6151500000000002E-2</v>
      </c>
      <c r="AR547" s="1193">
        <f t="shared" si="254"/>
        <v>4.6470851145969982</v>
      </c>
      <c r="AS547" s="1194">
        <f t="shared" si="245"/>
        <v>1.984375</v>
      </c>
    </row>
    <row r="548" spans="1:45" ht="11.1" customHeight="1">
      <c r="A548" s="1188" t="s">
        <v>10992</v>
      </c>
      <c r="B548" s="1188" t="s">
        <v>10936</v>
      </c>
      <c r="C548" s="1188" t="s">
        <v>10936</v>
      </c>
      <c r="D548" s="1188" t="s">
        <v>10936</v>
      </c>
      <c r="E548" s="1188" t="s">
        <v>10936</v>
      </c>
      <c r="F548" s="1188" t="s">
        <v>10936</v>
      </c>
      <c r="G548" s="1189">
        <v>4.25</v>
      </c>
      <c r="H548" s="1189">
        <v>1.5</v>
      </c>
      <c r="I548" s="1190">
        <f t="shared" si="233"/>
        <v>42.219374999999999</v>
      </c>
      <c r="J548" s="1191">
        <f t="shared" si="242"/>
        <v>6935.06947574881</v>
      </c>
      <c r="K548" s="1191">
        <f t="shared" si="243"/>
        <v>12205.722277317907</v>
      </c>
      <c r="L548" s="1191">
        <f t="shared" si="244"/>
        <v>690533.61844951892</v>
      </c>
      <c r="M548" s="1190">
        <f t="shared" si="234"/>
        <v>1.9783833319588959</v>
      </c>
      <c r="N548" s="1190">
        <f t="shared" si="235"/>
        <v>0.64514853616416834</v>
      </c>
      <c r="O548" s="1190">
        <f t="shared" si="236"/>
        <v>9.1799791707154368E-2</v>
      </c>
      <c r="P548" s="1192">
        <f t="shared" si="231"/>
        <v>18952.769676044616</v>
      </c>
      <c r="Q548" s="1192">
        <f t="shared" si="246"/>
        <v>10768.619134116258</v>
      </c>
      <c r="R548" s="1192">
        <f t="shared" si="247"/>
        <v>12205.722277317907</v>
      </c>
      <c r="S548" s="1192">
        <f t="shared" si="248"/>
        <v>6935.06947574881</v>
      </c>
      <c r="T548" s="1192">
        <f t="shared" si="232"/>
        <v>690533.61844951892</v>
      </c>
      <c r="U548" s="1192">
        <f t="shared" si="237"/>
        <v>869764.72582883539</v>
      </c>
      <c r="V548" s="1189">
        <v>110000</v>
      </c>
      <c r="W548" s="1189">
        <v>62500</v>
      </c>
      <c r="X548" s="1193">
        <v>3.3639999999999999</v>
      </c>
      <c r="Y548" s="1189">
        <v>3</v>
      </c>
      <c r="Z548" s="1189">
        <v>3.5</v>
      </c>
      <c r="AA548" s="1193">
        <v>0.17230300000000001</v>
      </c>
      <c r="AB548" s="1193">
        <v>0.02</v>
      </c>
      <c r="AC548" s="1193">
        <v>3.6875</v>
      </c>
      <c r="AD548" s="1189">
        <v>0.2</v>
      </c>
      <c r="AE548" s="1189">
        <v>30</v>
      </c>
      <c r="AF548" s="1193" t="s">
        <v>10557</v>
      </c>
      <c r="AG548" s="1193" t="s">
        <v>10557</v>
      </c>
      <c r="AH548" s="1189">
        <f t="shared" si="249"/>
        <v>1.5023124999999999</v>
      </c>
      <c r="AI548" s="1189">
        <f t="shared" si="238"/>
        <v>1.984375</v>
      </c>
      <c r="AJ548" s="1189">
        <f t="shared" si="239"/>
        <v>6.2775783495410806</v>
      </c>
      <c r="AK548" s="1189" t="s">
        <v>10557</v>
      </c>
      <c r="AL548" s="1189">
        <f t="shared" si="250"/>
        <v>0.163553</v>
      </c>
      <c r="AM548" s="1189">
        <f t="shared" si="240"/>
        <v>4.0428063664726075</v>
      </c>
      <c r="AN548" s="1189">
        <f t="shared" si="251"/>
        <v>9.375E-2</v>
      </c>
      <c r="AO548" s="1189">
        <f t="shared" si="241"/>
        <v>2.827553</v>
      </c>
      <c r="AP548" s="1189">
        <f t="shared" si="252"/>
        <v>3.200447</v>
      </c>
      <c r="AQ548" s="1189">
        <f t="shared" si="253"/>
        <v>6.6151500000000002E-2</v>
      </c>
      <c r="AR548" s="1193">
        <f t="shared" si="254"/>
        <v>4.5725157257585236</v>
      </c>
      <c r="AS548" s="1194">
        <f t="shared" si="245"/>
        <v>1.984375</v>
      </c>
    </row>
    <row r="549" spans="1:45" ht="11.1" customHeight="1">
      <c r="A549" s="1188" t="s">
        <v>10992</v>
      </c>
      <c r="B549" s="1188" t="s">
        <v>10936</v>
      </c>
      <c r="C549" s="1188" t="s">
        <v>10936</v>
      </c>
      <c r="D549" s="1188" t="s">
        <v>10936</v>
      </c>
      <c r="E549" s="1188" t="s">
        <v>10936</v>
      </c>
      <c r="F549" s="1188" t="s">
        <v>10936</v>
      </c>
      <c r="G549" s="1189">
        <v>4.25</v>
      </c>
      <c r="H549" s="1189">
        <v>1.75</v>
      </c>
      <c r="I549" s="1190">
        <f t="shared" si="233"/>
        <v>40.049999999999997</v>
      </c>
      <c r="J549" s="1191">
        <f t="shared" si="242"/>
        <v>6935.06947574881</v>
      </c>
      <c r="K549" s="1191">
        <f t="shared" si="243"/>
        <v>12205.722277317907</v>
      </c>
      <c r="L549" s="1191">
        <f t="shared" si="244"/>
        <v>620338.65759587195</v>
      </c>
      <c r="M549" s="1190">
        <f t="shared" si="234"/>
        <v>2.067767338069459</v>
      </c>
      <c r="N549" s="1190">
        <f t="shared" si="235"/>
        <v>0.61199861138102907</v>
      </c>
      <c r="O549" s="1190">
        <f t="shared" si="236"/>
        <v>0.12494971649029345</v>
      </c>
      <c r="P549" s="1192">
        <f t="shared" si="231"/>
        <v>17026.159747240115</v>
      </c>
      <c r="Q549" s="1192">
        <f t="shared" si="246"/>
        <v>9673.9544018409761</v>
      </c>
      <c r="R549" s="1192">
        <f t="shared" si="247"/>
        <v>12205.722277317907</v>
      </c>
      <c r="S549" s="1192">
        <f t="shared" si="248"/>
        <v>6935.06947574881</v>
      </c>
      <c r="T549" s="1192">
        <f t="shared" si="232"/>
        <v>620338.65759587195</v>
      </c>
      <c r="U549" s="1192">
        <f t="shared" si="237"/>
        <v>869764.72582883539</v>
      </c>
      <c r="V549" s="1189">
        <v>110000</v>
      </c>
      <c r="W549" s="1189">
        <v>62500</v>
      </c>
      <c r="X549" s="1193">
        <v>3.3639999999999999</v>
      </c>
      <c r="Y549" s="1189">
        <v>3</v>
      </c>
      <c r="Z549" s="1189">
        <v>3.5</v>
      </c>
      <c r="AA549" s="1193">
        <v>0.17230300000000001</v>
      </c>
      <c r="AB549" s="1193">
        <v>0.02</v>
      </c>
      <c r="AC549" s="1193">
        <v>3.6875</v>
      </c>
      <c r="AD549" s="1189">
        <v>0.2</v>
      </c>
      <c r="AE549" s="1189">
        <v>30</v>
      </c>
      <c r="AF549" s="1193" t="s">
        <v>10557</v>
      </c>
      <c r="AG549" s="1193" t="s">
        <v>10557</v>
      </c>
      <c r="AH549" s="1189">
        <f t="shared" si="249"/>
        <v>1.5023124999999999</v>
      </c>
      <c r="AI549" s="1189">
        <f t="shared" si="238"/>
        <v>1.984375</v>
      </c>
      <c r="AJ549" s="1189">
        <f t="shared" si="239"/>
        <v>5.6394423417806543</v>
      </c>
      <c r="AK549" s="1189" t="s">
        <v>10557</v>
      </c>
      <c r="AL549" s="1189">
        <f t="shared" si="250"/>
        <v>0.163553</v>
      </c>
      <c r="AM549" s="1189">
        <f t="shared" si="240"/>
        <v>4.0428063664726075</v>
      </c>
      <c r="AN549" s="1189">
        <f t="shared" si="251"/>
        <v>9.375E-2</v>
      </c>
      <c r="AO549" s="1189">
        <f t="shared" si="241"/>
        <v>2.827553</v>
      </c>
      <c r="AP549" s="1189">
        <f t="shared" si="252"/>
        <v>3.200447</v>
      </c>
      <c r="AQ549" s="1189">
        <f t="shared" si="253"/>
        <v>6.6151500000000002E-2</v>
      </c>
      <c r="AR549" s="1193">
        <f t="shared" si="254"/>
        <v>4.4827893171895781</v>
      </c>
      <c r="AS549" s="1194">
        <f t="shared" si="245"/>
        <v>1.984375</v>
      </c>
    </row>
    <row r="550" spans="1:45" ht="11.1" customHeight="1">
      <c r="A550" s="1188" t="s">
        <v>10992</v>
      </c>
      <c r="B550" s="1188" t="s">
        <v>10936</v>
      </c>
      <c r="C550" s="1188" t="s">
        <v>10936</v>
      </c>
      <c r="D550" s="1188" t="s">
        <v>10936</v>
      </c>
      <c r="E550" s="1188" t="s">
        <v>10936</v>
      </c>
      <c r="F550" s="1188" t="s">
        <v>10936</v>
      </c>
      <c r="G550" s="1189">
        <v>4.25</v>
      </c>
      <c r="H550" s="1189">
        <v>2</v>
      </c>
      <c r="I550" s="1190">
        <f t="shared" si="233"/>
        <v>37.546875</v>
      </c>
      <c r="J550" s="1191">
        <f t="shared" si="242"/>
        <v>6935.06947574881</v>
      </c>
      <c r="K550" s="1191">
        <f t="shared" si="243"/>
        <v>12205.722277317907</v>
      </c>
      <c r="L550" s="1191">
        <f t="shared" si="244"/>
        <v>539344.47199551004</v>
      </c>
      <c r="M550" s="1190">
        <f t="shared" si="234"/>
        <v>2.2217424424208074</v>
      </c>
      <c r="N550" s="1190">
        <f t="shared" si="235"/>
        <v>0.57374869816971485</v>
      </c>
      <c r="O550" s="1190">
        <f t="shared" si="236"/>
        <v>0.16319962970160778</v>
      </c>
      <c r="P550" s="1192">
        <f t="shared" si="231"/>
        <v>14803.148290927236</v>
      </c>
      <c r="Q550" s="1192">
        <f t="shared" si="246"/>
        <v>8410.8797107541122</v>
      </c>
      <c r="R550" s="1192">
        <f t="shared" si="247"/>
        <v>12205.722277317907</v>
      </c>
      <c r="S550" s="1192">
        <f t="shared" si="248"/>
        <v>6935.06947574881</v>
      </c>
      <c r="T550" s="1192">
        <f t="shared" si="232"/>
        <v>539344.47199551004</v>
      </c>
      <c r="U550" s="1192">
        <f t="shared" si="237"/>
        <v>869764.72582883539</v>
      </c>
      <c r="V550" s="1189">
        <v>110000</v>
      </c>
      <c r="W550" s="1189">
        <v>62500</v>
      </c>
      <c r="X550" s="1193">
        <v>3.3639999999999999</v>
      </c>
      <c r="Y550" s="1189">
        <v>3</v>
      </c>
      <c r="Z550" s="1189">
        <v>3.5</v>
      </c>
      <c r="AA550" s="1193">
        <v>0.17230300000000001</v>
      </c>
      <c r="AB550" s="1193">
        <v>0.02</v>
      </c>
      <c r="AC550" s="1193">
        <v>3.6875</v>
      </c>
      <c r="AD550" s="1189">
        <v>0.2</v>
      </c>
      <c r="AE550" s="1189">
        <v>30</v>
      </c>
      <c r="AF550" s="1193" t="s">
        <v>10557</v>
      </c>
      <c r="AG550" s="1193" t="s">
        <v>10557</v>
      </c>
      <c r="AH550" s="1189">
        <f t="shared" si="249"/>
        <v>1.5023124999999999</v>
      </c>
      <c r="AI550" s="1189">
        <f t="shared" si="238"/>
        <v>1.984375</v>
      </c>
      <c r="AJ550" s="1189">
        <f t="shared" si="239"/>
        <v>4.9031315635955464</v>
      </c>
      <c r="AK550" s="1189" t="s">
        <v>10557</v>
      </c>
      <c r="AL550" s="1189">
        <f t="shared" si="250"/>
        <v>0.163553</v>
      </c>
      <c r="AM550" s="1189">
        <f t="shared" si="240"/>
        <v>4.0428063664726075</v>
      </c>
      <c r="AN550" s="1189">
        <f t="shared" si="251"/>
        <v>9.375E-2</v>
      </c>
      <c r="AO550" s="1189">
        <f t="shared" si="241"/>
        <v>2.827553</v>
      </c>
      <c r="AP550" s="1189">
        <f t="shared" si="252"/>
        <v>3.200447</v>
      </c>
      <c r="AQ550" s="1189">
        <f t="shared" si="253"/>
        <v>6.6151500000000002E-2</v>
      </c>
      <c r="AR550" s="1193">
        <f t="shared" si="254"/>
        <v>4.3769738475696887</v>
      </c>
      <c r="AS550" s="1194">
        <f t="shared" si="245"/>
        <v>1.984375</v>
      </c>
    </row>
    <row r="551" spans="1:45" ht="11.1" customHeight="1">
      <c r="A551" s="1188" t="s">
        <v>10992</v>
      </c>
      <c r="B551" s="1188" t="s">
        <v>10936</v>
      </c>
      <c r="C551" s="1188" t="s">
        <v>10936</v>
      </c>
      <c r="D551" s="1188" t="s">
        <v>10936</v>
      </c>
      <c r="E551" s="1188" t="s">
        <v>10936</v>
      </c>
      <c r="F551" s="1188" t="s">
        <v>10936</v>
      </c>
      <c r="G551" s="1189">
        <v>4.25</v>
      </c>
      <c r="H551" s="1189">
        <v>2.125</v>
      </c>
      <c r="I551" s="1190">
        <f t="shared" si="233"/>
        <v>36.170156249999998</v>
      </c>
      <c r="J551" s="1191">
        <f t="shared" si="242"/>
        <v>6935.06947574881</v>
      </c>
      <c r="K551" s="1191">
        <f t="shared" si="243"/>
        <v>12205.722277317907</v>
      </c>
      <c r="L551" s="1191">
        <f t="shared" si="244"/>
        <v>494797.6699153111</v>
      </c>
      <c r="M551" s="1190">
        <f t="shared" si="234"/>
        <v>2.3371561303767399</v>
      </c>
      <c r="N551" s="1190">
        <f t="shared" si="235"/>
        <v>0.55271124590349197</v>
      </c>
      <c r="O551" s="1190">
        <f t="shared" si="236"/>
        <v>0.18423708196783065</v>
      </c>
      <c r="P551" s="1192">
        <f>(V551*AJ551/12)*((AD551/2/PI())+((AH551*0.08)/COS(AE551*PI()/180))+(AS551*0.08))</f>
        <v>13580.491989955155</v>
      </c>
      <c r="Q551" s="1192">
        <f>(W551*AJ551/12)*((AD551/2/PI())+((AH551*0.08)/COS(AE551*PI()/180))+(AS551*0.08))</f>
        <v>7716.1886306563374</v>
      </c>
      <c r="R551" s="1192">
        <f>V551*AM551*((AD551/PI())/2+AH551*0.08/COS(AE551*PI()/180)+AS551*0.08)/12</f>
        <v>12205.722277317907</v>
      </c>
      <c r="S551" s="1192">
        <f>W551*AM551*((AD551/PI())/2+AH551*0.08/COS(AE551*PI()/180)+AS551*0.08)/12</f>
        <v>6935.06947574881</v>
      </c>
      <c r="T551" s="1192">
        <f>V551*AJ551</f>
        <v>494797.6699153111</v>
      </c>
      <c r="U551" s="1192">
        <f t="shared" si="237"/>
        <v>869764.72582883539</v>
      </c>
      <c r="V551" s="1189">
        <v>110000</v>
      </c>
      <c r="W551" s="1189">
        <v>62500</v>
      </c>
      <c r="X551" s="1193">
        <v>3.3639999999999999</v>
      </c>
      <c r="Y551" s="1189">
        <v>3</v>
      </c>
      <c r="Z551" s="1189">
        <v>3.5</v>
      </c>
      <c r="AA551" s="1193">
        <v>0.17230300000000001</v>
      </c>
      <c r="AB551" s="1193">
        <v>0.02</v>
      </c>
      <c r="AC551" s="1193">
        <v>3.6875</v>
      </c>
      <c r="AD551" s="1189">
        <v>0.2</v>
      </c>
      <c r="AE551" s="1189">
        <v>30</v>
      </c>
      <c r="AF551" s="1193" t="s">
        <v>10557</v>
      </c>
      <c r="AG551" s="1193" t="s">
        <v>10557</v>
      </c>
      <c r="AH551" s="1189">
        <f>(X551+(X551-(Z551-0.625)*Y551/12))/4</f>
        <v>1.5023124999999999</v>
      </c>
      <c r="AI551" s="1189">
        <f t="shared" si="238"/>
        <v>1.984375</v>
      </c>
      <c r="AJ551" s="1189">
        <f t="shared" si="239"/>
        <v>4.4981606355937371</v>
      </c>
      <c r="AK551" s="1189" t="s">
        <v>10557</v>
      </c>
      <c r="AL551" s="1189">
        <f>2*((AA551/2)-AB551)+Y551/8/12</f>
        <v>0.163553</v>
      </c>
      <c r="AM551" s="1189">
        <f t="shared" si="240"/>
        <v>4.0428063664726075</v>
      </c>
      <c r="AN551" s="1189">
        <f>Y551*3/8/12</f>
        <v>9.375E-2</v>
      </c>
      <c r="AO551" s="1189">
        <f>X551-(((Z551-0.625-AD551)*Y551)/12)+2*AQ551</f>
        <v>2.827553</v>
      </c>
      <c r="AP551" s="1189">
        <f>X551-2*AQ551-Y551/8/12</f>
        <v>3.200447</v>
      </c>
      <c r="AQ551" s="1189">
        <f>AA551/2-AB551</f>
        <v>6.6151500000000002E-2</v>
      </c>
      <c r="AR551" s="1193">
        <f>SQRT(4/PI()*AJ551+(AC551-AN551)^2)</f>
        <v>4.3176700965114279</v>
      </c>
      <c r="AS551" s="1194">
        <f t="shared" si="245"/>
        <v>1.984375</v>
      </c>
    </row>
    <row r="552" spans="1:45" ht="11.1" customHeight="1">
      <c r="A552" s="1188" t="s">
        <v>10992</v>
      </c>
      <c r="B552" s="1188" t="s">
        <v>10936</v>
      </c>
      <c r="C552" s="1188" t="s">
        <v>10936</v>
      </c>
      <c r="D552" s="1188" t="s">
        <v>10936</v>
      </c>
      <c r="E552" s="1188" t="s">
        <v>10936</v>
      </c>
      <c r="F552" s="1188" t="s">
        <v>10936</v>
      </c>
      <c r="G552" s="1189">
        <v>4.5</v>
      </c>
      <c r="H552" s="1189">
        <v>1.25</v>
      </c>
      <c r="I552" s="1190">
        <f t="shared" si="233"/>
        <v>49.895624999999995</v>
      </c>
      <c r="J552" s="1191">
        <f t="shared" si="242"/>
        <v>10032.266277058379</v>
      </c>
      <c r="K552" s="1191">
        <f t="shared" si="243"/>
        <v>17656.788647622747</v>
      </c>
      <c r="L552" s="1191">
        <f t="shared" si="244"/>
        <v>749929.35455645097</v>
      </c>
      <c r="M552" s="1190">
        <f t="shared" si="234"/>
        <v>2.402342024646658</v>
      </c>
      <c r="N552" s="1190">
        <f t="shared" si="235"/>
        <v>0.76244827001219884</v>
      </c>
      <c r="O552" s="1190">
        <f t="shared" si="236"/>
        <v>6.3749855352190549E-2</v>
      </c>
      <c r="P552" s="1192">
        <f t="shared" si="231"/>
        <v>20895.448641739247</v>
      </c>
      <c r="Q552" s="1192">
        <f t="shared" si="246"/>
        <v>11872.41400098821</v>
      </c>
      <c r="R552" s="1192">
        <f t="shared" si="247"/>
        <v>17656.788647622747</v>
      </c>
      <c r="S552" s="1192">
        <f t="shared" si="248"/>
        <v>10032.266277058379</v>
      </c>
      <c r="T552" s="1192">
        <f t="shared" si="232"/>
        <v>749929.35455645097</v>
      </c>
      <c r="U552" s="1192">
        <f t="shared" si="237"/>
        <v>1058751.1588963463</v>
      </c>
      <c r="V552" s="1189">
        <v>110000</v>
      </c>
      <c r="W552" s="1189">
        <v>62500</v>
      </c>
      <c r="X552" s="1193">
        <v>3.3639999999999999</v>
      </c>
      <c r="Y552" s="1189">
        <v>3</v>
      </c>
      <c r="Z552" s="1189">
        <v>3.5</v>
      </c>
      <c r="AA552" s="1193">
        <v>0.17230300000000001</v>
      </c>
      <c r="AB552" s="1193">
        <v>0.02</v>
      </c>
      <c r="AC552" s="1193">
        <v>3.6875</v>
      </c>
      <c r="AD552" s="1189">
        <v>0.2</v>
      </c>
      <c r="AE552" s="1189">
        <v>30</v>
      </c>
      <c r="AF552" s="1193" t="s">
        <v>10557</v>
      </c>
      <c r="AG552" s="1193" t="s">
        <v>10557</v>
      </c>
      <c r="AH552" s="1189">
        <f t="shared" si="249"/>
        <v>1.5023124999999999</v>
      </c>
      <c r="AI552" s="1189">
        <f t="shared" si="238"/>
        <v>2.046875</v>
      </c>
      <c r="AJ552" s="1189">
        <f t="shared" si="239"/>
        <v>6.8175395868768272</v>
      </c>
      <c r="AK552" s="1189" t="s">
        <v>10557</v>
      </c>
      <c r="AL552" s="1189">
        <f t="shared" si="250"/>
        <v>0.163553</v>
      </c>
      <c r="AM552" s="1189">
        <f t="shared" si="240"/>
        <v>5.7608648489045251</v>
      </c>
      <c r="AN552" s="1189">
        <f t="shared" si="251"/>
        <v>9.375E-2</v>
      </c>
      <c r="AO552" s="1189">
        <f t="shared" si="241"/>
        <v>2.827553</v>
      </c>
      <c r="AP552" s="1189">
        <f t="shared" si="252"/>
        <v>3.200447</v>
      </c>
      <c r="AQ552" s="1189">
        <f t="shared" si="253"/>
        <v>6.6151500000000002E-2</v>
      </c>
      <c r="AR552" s="1193">
        <f t="shared" si="254"/>
        <v>4.6470851145969982</v>
      </c>
      <c r="AS552" s="1194">
        <f t="shared" si="245"/>
        <v>2.046875</v>
      </c>
    </row>
    <row r="553" spans="1:45" ht="11.1" customHeight="1">
      <c r="A553" s="1188" t="s">
        <v>10992</v>
      </c>
      <c r="B553" s="1188" t="s">
        <v>10936</v>
      </c>
      <c r="C553" s="1188" t="s">
        <v>10936</v>
      </c>
      <c r="D553" s="1188" t="s">
        <v>10936</v>
      </c>
      <c r="E553" s="1188" t="s">
        <v>10936</v>
      </c>
      <c r="F553" s="1188" t="s">
        <v>10936</v>
      </c>
      <c r="G553" s="1189">
        <v>4.5</v>
      </c>
      <c r="H553" s="1189">
        <v>1.5</v>
      </c>
      <c r="I553" s="1190">
        <f t="shared" si="233"/>
        <v>48.06</v>
      </c>
      <c r="J553" s="1191">
        <f t="shared" si="242"/>
        <v>10032.266277058379</v>
      </c>
      <c r="K553" s="1191">
        <f t="shared" si="243"/>
        <v>17656.788647622747</v>
      </c>
      <c r="L553" s="1191">
        <f t="shared" si="244"/>
        <v>690533.61844951892</v>
      </c>
      <c r="M553" s="1190">
        <f t="shared" si="234"/>
        <v>2.4654019170092587</v>
      </c>
      <c r="N553" s="1190">
        <f t="shared" si="235"/>
        <v>0.73439833365723495</v>
      </c>
      <c r="O553" s="1190">
        <f t="shared" si="236"/>
        <v>9.1799791707154368E-2</v>
      </c>
      <c r="P553" s="1192">
        <f t="shared" si="231"/>
        <v>19240.492017065248</v>
      </c>
      <c r="Q553" s="1192">
        <f t="shared" si="246"/>
        <v>10932.09773696889</v>
      </c>
      <c r="R553" s="1192">
        <f t="shared" si="247"/>
        <v>17656.788647622747</v>
      </c>
      <c r="S553" s="1192">
        <f t="shared" si="248"/>
        <v>10032.266277058379</v>
      </c>
      <c r="T553" s="1192">
        <f t="shared" si="232"/>
        <v>690533.61844951892</v>
      </c>
      <c r="U553" s="1192">
        <f t="shared" si="237"/>
        <v>1058751.1588963463</v>
      </c>
      <c r="V553" s="1189">
        <v>110000</v>
      </c>
      <c r="W553" s="1189">
        <v>62500</v>
      </c>
      <c r="X553" s="1193">
        <v>3.3639999999999999</v>
      </c>
      <c r="Y553" s="1189">
        <v>3</v>
      </c>
      <c r="Z553" s="1189">
        <v>3.5</v>
      </c>
      <c r="AA553" s="1193">
        <v>0.17230300000000001</v>
      </c>
      <c r="AB553" s="1193">
        <v>0.02</v>
      </c>
      <c r="AC553" s="1193">
        <v>3.6875</v>
      </c>
      <c r="AD553" s="1189">
        <v>0.2</v>
      </c>
      <c r="AE553" s="1189">
        <v>30</v>
      </c>
      <c r="AF553" s="1193" t="s">
        <v>10557</v>
      </c>
      <c r="AG553" s="1193" t="s">
        <v>10557</v>
      </c>
      <c r="AH553" s="1189">
        <f t="shared" si="249"/>
        <v>1.5023124999999999</v>
      </c>
      <c r="AI553" s="1189">
        <f t="shared" si="238"/>
        <v>2.046875</v>
      </c>
      <c r="AJ553" s="1189">
        <f t="shared" si="239"/>
        <v>6.2775783495410806</v>
      </c>
      <c r="AK553" s="1189" t="s">
        <v>10557</v>
      </c>
      <c r="AL553" s="1189">
        <f t="shared" si="250"/>
        <v>0.163553</v>
      </c>
      <c r="AM553" s="1189">
        <f t="shared" si="240"/>
        <v>5.7608648489045251</v>
      </c>
      <c r="AN553" s="1189">
        <f t="shared" si="251"/>
        <v>9.375E-2</v>
      </c>
      <c r="AO553" s="1189">
        <f t="shared" si="241"/>
        <v>2.827553</v>
      </c>
      <c r="AP553" s="1189">
        <f t="shared" si="252"/>
        <v>3.200447</v>
      </c>
      <c r="AQ553" s="1189">
        <f t="shared" si="253"/>
        <v>6.6151500000000002E-2</v>
      </c>
      <c r="AR553" s="1193">
        <f t="shared" si="254"/>
        <v>4.5725157257585236</v>
      </c>
      <c r="AS553" s="1194">
        <f t="shared" si="245"/>
        <v>2.046875</v>
      </c>
    </row>
    <row r="554" spans="1:45" ht="11.1" customHeight="1">
      <c r="A554" s="1188" t="s">
        <v>10992</v>
      </c>
      <c r="B554" s="1188" t="s">
        <v>10936</v>
      </c>
      <c r="C554" s="1188" t="s">
        <v>10936</v>
      </c>
      <c r="D554" s="1188" t="s">
        <v>10936</v>
      </c>
      <c r="E554" s="1188" t="s">
        <v>10936</v>
      </c>
      <c r="F554" s="1188" t="s">
        <v>10936</v>
      </c>
      <c r="G554" s="1189">
        <v>4.5</v>
      </c>
      <c r="H554" s="1189">
        <v>1.75</v>
      </c>
      <c r="I554" s="1190">
        <f t="shared" si="233"/>
        <v>45.890625</v>
      </c>
      <c r="J554" s="1191">
        <f t="shared" si="242"/>
        <v>9810.704603098593</v>
      </c>
      <c r="K554" s="1191">
        <f t="shared" si="243"/>
        <v>17266.840101453523</v>
      </c>
      <c r="L554" s="1191">
        <f t="shared" si="244"/>
        <v>620338.65759587195</v>
      </c>
      <c r="M554" s="1190">
        <f t="shared" si="234"/>
        <v>2.576789582106878</v>
      </c>
      <c r="N554" s="1190">
        <f t="shared" si="235"/>
        <v>0.7012484088740959</v>
      </c>
      <c r="O554" s="1190">
        <f t="shared" si="236"/>
        <v>0.12494971649029345</v>
      </c>
      <c r="P554" s="1192">
        <f>(V554*AJ554/12)*((AD554/2/PI())+((AH554*0.08)/COS(AE554*PI()/180))+(AS554*0.08))</f>
        <v>17266.840101453523</v>
      </c>
      <c r="Q554" s="1192">
        <f>(W554*AJ554/12)*((AD554/2/PI())+((AH554*0.08)/COS(AE554*PI()/180))+(AS554*0.08))</f>
        <v>9810.704603098593</v>
      </c>
      <c r="R554" s="1192">
        <f>V554*AM554*((AD554/PI())/2+AH554*0.08/COS(AE554*PI()/180)+AS554*0.08)/12</f>
        <v>17638.611437724245</v>
      </c>
      <c r="S554" s="1192">
        <f>W554*AM554*((AD554/PI())/2+AH554*0.08/COS(AE554*PI()/180)+AS554*0.08)/12</f>
        <v>10021.938316888776</v>
      </c>
      <c r="T554" s="1192">
        <f>V554*AJ554</f>
        <v>620338.65759587195</v>
      </c>
      <c r="U554" s="1192">
        <f t="shared" si="237"/>
        <v>1058751.1588963463</v>
      </c>
      <c r="V554" s="1189">
        <v>110000</v>
      </c>
      <c r="W554" s="1189">
        <v>62500</v>
      </c>
      <c r="X554" s="1193">
        <v>3.3639999999999999</v>
      </c>
      <c r="Y554" s="1189">
        <v>3</v>
      </c>
      <c r="Z554" s="1189">
        <v>3.5</v>
      </c>
      <c r="AA554" s="1193">
        <v>0.17230300000000001</v>
      </c>
      <c r="AB554" s="1193">
        <v>0.02</v>
      </c>
      <c r="AC554" s="1193">
        <v>3.6875</v>
      </c>
      <c r="AD554" s="1189">
        <v>0.2</v>
      </c>
      <c r="AE554" s="1189">
        <v>30</v>
      </c>
      <c r="AF554" s="1193" t="s">
        <v>10557</v>
      </c>
      <c r="AG554" s="1193" t="s">
        <v>10557</v>
      </c>
      <c r="AH554" s="1189">
        <f>(X554+(X554-(Z554-0.625)*Y554/12))/4</f>
        <v>1.5023124999999999</v>
      </c>
      <c r="AI554" s="1189">
        <f t="shared" si="238"/>
        <v>2.046875</v>
      </c>
      <c r="AJ554" s="1189">
        <f t="shared" si="239"/>
        <v>5.6394423417806543</v>
      </c>
      <c r="AK554" s="1189" t="s">
        <v>10557</v>
      </c>
      <c r="AL554" s="1189">
        <f>2*((AA554/2)-AB554)+Y554/8/12</f>
        <v>0.163553</v>
      </c>
      <c r="AM554" s="1189">
        <f t="shared" si="240"/>
        <v>5.7608648489045251</v>
      </c>
      <c r="AN554" s="1189">
        <f>Y554*3/8/12</f>
        <v>9.375E-2</v>
      </c>
      <c r="AO554" s="1189">
        <f>X554-(((Z554-0.625-AD554)*Y554)/12)+2*AQ554</f>
        <v>2.827553</v>
      </c>
      <c r="AP554" s="1189">
        <f>X554-2*AQ554-Y554/8/12</f>
        <v>3.200447</v>
      </c>
      <c r="AQ554" s="1189">
        <f>AA554/2-AB554</f>
        <v>6.6151500000000002E-2</v>
      </c>
      <c r="AR554" s="1193">
        <f>SQRT(4/PI()*AJ554+(AC554-AN554)^2)</f>
        <v>4.4827893171895781</v>
      </c>
      <c r="AS554" s="1194">
        <f t="shared" si="245"/>
        <v>2.0425723292973945</v>
      </c>
    </row>
    <row r="555" spans="1:45" ht="11.1" customHeight="1">
      <c r="A555" s="1188" t="s">
        <v>10992</v>
      </c>
      <c r="B555" s="1188" t="s">
        <v>10936</v>
      </c>
      <c r="C555" s="1188" t="s">
        <v>10936</v>
      </c>
      <c r="D555" s="1188" t="s">
        <v>10936</v>
      </c>
      <c r="E555" s="1188" t="s">
        <v>10936</v>
      </c>
      <c r="F555" s="1188" t="s">
        <v>10936</v>
      </c>
      <c r="G555" s="1189">
        <v>4.5</v>
      </c>
      <c r="H555" s="1189">
        <v>2</v>
      </c>
      <c r="I555" s="1190">
        <f t="shared" si="233"/>
        <v>43.387499999999996</v>
      </c>
      <c r="J555" s="1191">
        <f t="shared" si="242"/>
        <v>8475.7306982301652</v>
      </c>
      <c r="K555" s="1191">
        <f t="shared" si="243"/>
        <v>14917.28602888509</v>
      </c>
      <c r="L555" s="1191">
        <f t="shared" si="244"/>
        <v>539344.47199551004</v>
      </c>
      <c r="M555" s="1190">
        <f t="shared" si="234"/>
        <v>2.7686687348005292</v>
      </c>
      <c r="N555" s="1190">
        <f t="shared" si="235"/>
        <v>0.66299849566278157</v>
      </c>
      <c r="O555" s="1190">
        <f t="shared" si="236"/>
        <v>0.16319962970160778</v>
      </c>
      <c r="P555" s="1192">
        <f t="shared" si="231"/>
        <v>14917.28602888509</v>
      </c>
      <c r="Q555" s="1192">
        <f t="shared" si="246"/>
        <v>8475.7306982301652</v>
      </c>
      <c r="R555" s="1192">
        <f t="shared" si="247"/>
        <v>17526.853524166927</v>
      </c>
      <c r="S555" s="1192">
        <f t="shared" si="248"/>
        <v>9958.4395023675715</v>
      </c>
      <c r="T555" s="1192">
        <f t="shared" si="232"/>
        <v>539344.47199551004</v>
      </c>
      <c r="U555" s="1192">
        <f t="shared" si="237"/>
        <v>1058751.1588963463</v>
      </c>
      <c r="V555" s="1189">
        <v>110000</v>
      </c>
      <c r="W555" s="1189">
        <v>62500</v>
      </c>
      <c r="X555" s="1193">
        <v>3.3639999999999999</v>
      </c>
      <c r="Y555" s="1189">
        <v>3</v>
      </c>
      <c r="Z555" s="1189">
        <v>3.5</v>
      </c>
      <c r="AA555" s="1193">
        <v>0.17230300000000001</v>
      </c>
      <c r="AB555" s="1193">
        <v>0.02</v>
      </c>
      <c r="AC555" s="1193">
        <v>3.6875</v>
      </c>
      <c r="AD555" s="1189">
        <v>0.2</v>
      </c>
      <c r="AE555" s="1189">
        <v>30</v>
      </c>
      <c r="AF555" s="1193" t="s">
        <v>10557</v>
      </c>
      <c r="AG555" s="1193" t="s">
        <v>10557</v>
      </c>
      <c r="AH555" s="1189">
        <f t="shared" si="249"/>
        <v>1.5023124999999999</v>
      </c>
      <c r="AI555" s="1189">
        <f t="shared" si="238"/>
        <v>2.046875</v>
      </c>
      <c r="AJ555" s="1189">
        <f t="shared" si="239"/>
        <v>4.9031315635955464</v>
      </c>
      <c r="AK555" s="1189" t="s">
        <v>10557</v>
      </c>
      <c r="AL555" s="1189">
        <f t="shared" si="250"/>
        <v>0.163553</v>
      </c>
      <c r="AM555" s="1189">
        <f t="shared" si="240"/>
        <v>5.7608648489045251</v>
      </c>
      <c r="AN555" s="1189">
        <f t="shared" si="251"/>
        <v>9.375E-2</v>
      </c>
      <c r="AO555" s="1189">
        <f t="shared" si="241"/>
        <v>2.827553</v>
      </c>
      <c r="AP555" s="1189">
        <f t="shared" si="252"/>
        <v>3.200447</v>
      </c>
      <c r="AQ555" s="1189">
        <f t="shared" si="253"/>
        <v>6.6151500000000002E-2</v>
      </c>
      <c r="AR555" s="1193">
        <f t="shared" si="254"/>
        <v>4.3769738475696887</v>
      </c>
      <c r="AS555" s="1194">
        <f t="shared" si="245"/>
        <v>2.0161184618924222</v>
      </c>
    </row>
    <row r="556" spans="1:45" ht="11.1" customHeight="1">
      <c r="A556" s="1188" t="s">
        <v>10992</v>
      </c>
      <c r="B556" s="1188" t="s">
        <v>10936</v>
      </c>
      <c r="C556" s="1188" t="s">
        <v>10936</v>
      </c>
      <c r="D556" s="1188" t="s">
        <v>10936</v>
      </c>
      <c r="E556" s="1188" t="s">
        <v>10936</v>
      </c>
      <c r="F556" s="1188" t="s">
        <v>10936</v>
      </c>
      <c r="G556" s="1189">
        <v>4.5</v>
      </c>
      <c r="H556" s="1189">
        <v>2.125</v>
      </c>
      <c r="I556" s="1190">
        <f t="shared" si="233"/>
        <v>42.010781250000001</v>
      </c>
      <c r="J556" s="1191">
        <f t="shared" si="242"/>
        <v>7747.8960227745192</v>
      </c>
      <c r="K556" s="1191">
        <f t="shared" si="243"/>
        <v>13636.297000083154</v>
      </c>
      <c r="L556" s="1191">
        <f t="shared" si="244"/>
        <v>494797.6699153111</v>
      </c>
      <c r="M556" s="1190">
        <f t="shared" si="234"/>
        <v>2.9124938080000318</v>
      </c>
      <c r="N556" s="1190">
        <f t="shared" si="235"/>
        <v>0.64196104339655868</v>
      </c>
      <c r="O556" s="1190">
        <f t="shared" si="236"/>
        <v>0.18423708196783065</v>
      </c>
      <c r="P556" s="1192">
        <f t="shared" si="231"/>
        <v>13636.297000083154</v>
      </c>
      <c r="Q556" s="1192">
        <f t="shared" si="246"/>
        <v>7747.8960227745192</v>
      </c>
      <c r="R556" s="1192">
        <f t="shared" si="247"/>
        <v>17464.219360105646</v>
      </c>
      <c r="S556" s="1192">
        <f t="shared" si="248"/>
        <v>9922.8519091509352</v>
      </c>
      <c r="T556" s="1192">
        <f t="shared" si="232"/>
        <v>494797.6699153111</v>
      </c>
      <c r="U556" s="1192">
        <f t="shared" si="237"/>
        <v>1058751.1588963463</v>
      </c>
      <c r="V556" s="1189">
        <v>110000</v>
      </c>
      <c r="W556" s="1189">
        <v>62500</v>
      </c>
      <c r="X556" s="1193">
        <v>3.3639999999999999</v>
      </c>
      <c r="Y556" s="1189">
        <v>3</v>
      </c>
      <c r="Z556" s="1189">
        <v>3.5</v>
      </c>
      <c r="AA556" s="1193">
        <v>0.17230300000000001</v>
      </c>
      <c r="AB556" s="1193">
        <v>0.02</v>
      </c>
      <c r="AC556" s="1193">
        <v>3.6875</v>
      </c>
      <c r="AD556" s="1189">
        <v>0.2</v>
      </c>
      <c r="AE556" s="1189">
        <v>30</v>
      </c>
      <c r="AF556" s="1193" t="s">
        <v>10557</v>
      </c>
      <c r="AG556" s="1193" t="s">
        <v>10557</v>
      </c>
      <c r="AH556" s="1189">
        <f t="shared" si="249"/>
        <v>1.5023124999999999</v>
      </c>
      <c r="AI556" s="1189">
        <f t="shared" si="238"/>
        <v>2.046875</v>
      </c>
      <c r="AJ556" s="1189">
        <f t="shared" si="239"/>
        <v>4.4981606355937371</v>
      </c>
      <c r="AK556" s="1189" t="s">
        <v>10557</v>
      </c>
      <c r="AL556" s="1189">
        <f t="shared" si="250"/>
        <v>0.163553</v>
      </c>
      <c r="AM556" s="1189">
        <f t="shared" si="240"/>
        <v>5.7608648489045251</v>
      </c>
      <c r="AN556" s="1189">
        <f t="shared" si="251"/>
        <v>9.375E-2</v>
      </c>
      <c r="AO556" s="1189">
        <f t="shared" si="241"/>
        <v>2.827553</v>
      </c>
      <c r="AP556" s="1189">
        <f t="shared" si="252"/>
        <v>3.200447</v>
      </c>
      <c r="AQ556" s="1189">
        <f t="shared" si="253"/>
        <v>6.6151500000000002E-2</v>
      </c>
      <c r="AR556" s="1193">
        <f t="shared" si="254"/>
        <v>4.3176700965114279</v>
      </c>
      <c r="AS556" s="1194">
        <f t="shared" si="245"/>
        <v>2.001292524127857</v>
      </c>
    </row>
    <row r="557" spans="1:45" ht="11.1" customHeight="1">
      <c r="A557" s="1188" t="s">
        <v>10992</v>
      </c>
      <c r="B557" s="1188" t="s">
        <v>10936</v>
      </c>
      <c r="C557" s="1188" t="s">
        <v>10936</v>
      </c>
      <c r="D557" s="1188" t="s">
        <v>10936</v>
      </c>
      <c r="E557" s="1188" t="s">
        <v>10936</v>
      </c>
      <c r="F557" s="1188" t="s">
        <v>10936</v>
      </c>
      <c r="G557" s="1189">
        <v>4.625</v>
      </c>
      <c r="H557" s="1189">
        <v>1.25</v>
      </c>
      <c r="I557" s="1190">
        <f t="shared" si="233"/>
        <v>52.94109375</v>
      </c>
      <c r="J557" s="1191">
        <f t="shared" si="242"/>
        <v>11679.012348991149</v>
      </c>
      <c r="K557" s="1191">
        <f t="shared" si="243"/>
        <v>20555.061734224422</v>
      </c>
      <c r="L557" s="1191">
        <f t="shared" si="244"/>
        <v>749929.35455645097</v>
      </c>
      <c r="M557" s="1190">
        <f t="shared" si="234"/>
        <v>2.6581456229323943</v>
      </c>
      <c r="N557" s="1190">
        <f t="shared" si="235"/>
        <v>0.80898566441929787</v>
      </c>
      <c r="O557" s="1190">
        <f t="shared" si="236"/>
        <v>6.3749855352190549E-2</v>
      </c>
      <c r="P557" s="1192">
        <f>(V557*AJ557/12)*((AD557/2/PI())+((AH557*0.08)/COS(AE557*PI()/180))+(AS557*0.08))</f>
        <v>21051.683923938508</v>
      </c>
      <c r="Q557" s="1192">
        <f t="shared" si="246"/>
        <v>11961.184047692335</v>
      </c>
      <c r="R557" s="1192">
        <f t="shared" si="247"/>
        <v>20555.061734224422</v>
      </c>
      <c r="S557" s="1192">
        <f t="shared" si="248"/>
        <v>11679.012348991149</v>
      </c>
      <c r="T557" s="1192">
        <f>V557*AJ557</f>
        <v>749929.35455645097</v>
      </c>
      <c r="U557" s="1192">
        <f t="shared" si="237"/>
        <v>1157294.08471012</v>
      </c>
      <c r="V557" s="1189">
        <v>110000</v>
      </c>
      <c r="W557" s="1189">
        <v>62500</v>
      </c>
      <c r="X557" s="1193">
        <v>3.3639999999999999</v>
      </c>
      <c r="Y557" s="1189">
        <v>3</v>
      </c>
      <c r="Z557" s="1189">
        <v>3.5</v>
      </c>
      <c r="AA557" s="1193">
        <v>0.17230300000000001</v>
      </c>
      <c r="AB557" s="1193">
        <v>0.02</v>
      </c>
      <c r="AC557" s="1193">
        <v>3.6875</v>
      </c>
      <c r="AD557" s="1189">
        <v>0.2</v>
      </c>
      <c r="AE557" s="1189">
        <v>30</v>
      </c>
      <c r="AF557" s="1193" t="s">
        <v>10557</v>
      </c>
      <c r="AG557" s="1193" t="s">
        <v>10557</v>
      </c>
      <c r="AH557" s="1189">
        <f t="shared" si="249"/>
        <v>1.5023124999999999</v>
      </c>
      <c r="AI557" s="1189">
        <f t="shared" si="238"/>
        <v>2.078125</v>
      </c>
      <c r="AJ557" s="1189">
        <f t="shared" si="239"/>
        <v>6.8175395868768272</v>
      </c>
      <c r="AK557" s="1189" t="s">
        <v>10557</v>
      </c>
      <c r="AL557" s="1189">
        <f t="shared" si="250"/>
        <v>0.163553</v>
      </c>
      <c r="AM557" s="1189">
        <f t="shared" si="240"/>
        <v>6.6567096290297396</v>
      </c>
      <c r="AN557" s="1189">
        <f t="shared" si="251"/>
        <v>9.375E-2</v>
      </c>
      <c r="AO557" s="1189">
        <f t="shared" si="241"/>
        <v>2.827553</v>
      </c>
      <c r="AP557" s="1189">
        <f t="shared" si="252"/>
        <v>3.200447</v>
      </c>
      <c r="AQ557" s="1189">
        <f t="shared" si="253"/>
        <v>6.6151500000000002E-2</v>
      </c>
      <c r="AR557" s="1193">
        <f t="shared" si="254"/>
        <v>4.6470851145969982</v>
      </c>
      <c r="AS557" s="1194">
        <f t="shared" si="245"/>
        <v>2.078125</v>
      </c>
    </row>
    <row r="558" spans="1:45" ht="11.1" customHeight="1">
      <c r="A558" s="1188" t="s">
        <v>10992</v>
      </c>
      <c r="B558" s="1188" t="s">
        <v>10936</v>
      </c>
      <c r="C558" s="1188" t="s">
        <v>10936</v>
      </c>
      <c r="D558" s="1188" t="s">
        <v>10936</v>
      </c>
      <c r="E558" s="1188" t="s">
        <v>10936</v>
      </c>
      <c r="F558" s="1188" t="s">
        <v>10936</v>
      </c>
      <c r="G558" s="1189">
        <v>4.625</v>
      </c>
      <c r="H558" s="1189">
        <v>1.5</v>
      </c>
      <c r="I558" s="1190">
        <f t="shared" si="233"/>
        <v>51.10546875</v>
      </c>
      <c r="J558" s="1191">
        <f t="shared" si="242"/>
        <v>10979.516815096284</v>
      </c>
      <c r="K558" s="1191">
        <f t="shared" si="243"/>
        <v>19323.949594569462</v>
      </c>
      <c r="L558" s="1191">
        <f t="shared" si="244"/>
        <v>690533.61844951892</v>
      </c>
      <c r="M558" s="1190">
        <f t="shared" si="234"/>
        <v>2.7279201908942108</v>
      </c>
      <c r="N558" s="1190">
        <f t="shared" si="235"/>
        <v>0.78093572806433409</v>
      </c>
      <c r="O558" s="1190">
        <f t="shared" si="236"/>
        <v>9.1799791707154368E-2</v>
      </c>
      <c r="P558" s="1192">
        <f>(V558*AJ558/12)*((AD558/2/PI())+((AH558*0.08)/COS(AE558*PI()/180))+(AS558*0.08))</f>
        <v>19323.949594569462</v>
      </c>
      <c r="Q558" s="1192">
        <f>(W558*AJ558/12)*((AD558/2/PI())+((AH558*0.08)/COS(AE558*PI()/180))+(AS558*0.08))</f>
        <v>10979.516815096284</v>
      </c>
      <c r="R558" s="1192">
        <f>V558*AM558*((AD558/PI())/2+AH558*0.08/COS(AE558*PI()/180)+AS558*0.08)/12</f>
        <v>20491.010095709848</v>
      </c>
      <c r="S558" s="1192">
        <f>W558*AM558*((AD558/PI())/2+AH558*0.08/COS(AE558*PI()/180)+AS558*0.08)/12</f>
        <v>11642.619372562413</v>
      </c>
      <c r="T558" s="1192">
        <f>V558*AJ558</f>
        <v>690533.61844951892</v>
      </c>
      <c r="U558" s="1192">
        <f t="shared" si="237"/>
        <v>1157294.08471012</v>
      </c>
      <c r="V558" s="1189">
        <v>110000</v>
      </c>
      <c r="W558" s="1189">
        <v>62500</v>
      </c>
      <c r="X558" s="1193">
        <v>3.3639999999999999</v>
      </c>
      <c r="Y558" s="1189">
        <v>3</v>
      </c>
      <c r="Z558" s="1189">
        <v>3.5</v>
      </c>
      <c r="AA558" s="1193">
        <v>0.17230300000000001</v>
      </c>
      <c r="AB558" s="1193">
        <v>0.02</v>
      </c>
      <c r="AC558" s="1193">
        <v>3.6875</v>
      </c>
      <c r="AD558" s="1189">
        <v>0.2</v>
      </c>
      <c r="AE558" s="1189">
        <v>30</v>
      </c>
      <c r="AF558" s="1193" t="s">
        <v>10557</v>
      </c>
      <c r="AG558" s="1193" t="s">
        <v>10557</v>
      </c>
      <c r="AH558" s="1189">
        <f>(X558+(X558-(Z558-0.625)*Y558/12))/4</f>
        <v>1.5023124999999999</v>
      </c>
      <c r="AI558" s="1189">
        <f t="shared" si="238"/>
        <v>2.078125</v>
      </c>
      <c r="AJ558" s="1189">
        <f t="shared" si="239"/>
        <v>6.2775783495410806</v>
      </c>
      <c r="AK558" s="1189" t="s">
        <v>10557</v>
      </c>
      <c r="AL558" s="1189">
        <f>2*((AA558/2)-AB558)+Y558/8/12</f>
        <v>0.163553</v>
      </c>
      <c r="AM558" s="1189">
        <f t="shared" si="240"/>
        <v>6.6567096290297396</v>
      </c>
      <c r="AN558" s="1189">
        <f>Y558*3/8/12</f>
        <v>9.375E-2</v>
      </c>
      <c r="AO558" s="1189">
        <f>X558-(((Z558-0.625-AD558)*Y558)/12)+2*AQ558</f>
        <v>2.827553</v>
      </c>
      <c r="AP558" s="1189">
        <f>X558-2*AQ558-Y558/8/12</f>
        <v>3.200447</v>
      </c>
      <c r="AQ558" s="1189">
        <f>AA558/2-AB558</f>
        <v>6.6151500000000002E-2</v>
      </c>
      <c r="AR558" s="1193">
        <f>SQRT(4/PI()*AJ558+(AC558-AN558)^2)</f>
        <v>4.5725157257585236</v>
      </c>
      <c r="AS558" s="1194">
        <f t="shared" si="245"/>
        <v>2.0650039314396311</v>
      </c>
    </row>
    <row r="559" spans="1:45" ht="11.1" customHeight="1">
      <c r="A559" s="1188" t="s">
        <v>10992</v>
      </c>
      <c r="B559" s="1188" t="s">
        <v>10936</v>
      </c>
      <c r="C559" s="1188" t="s">
        <v>10936</v>
      </c>
      <c r="D559" s="1188" t="s">
        <v>10936</v>
      </c>
      <c r="E559" s="1188" t="s">
        <v>10936</v>
      </c>
      <c r="F559" s="1188" t="s">
        <v>10936</v>
      </c>
      <c r="G559" s="1189">
        <v>4.625</v>
      </c>
      <c r="H559" s="1189">
        <v>1.75</v>
      </c>
      <c r="I559" s="1190">
        <f t="shared" si="233"/>
        <v>48.936093749999998</v>
      </c>
      <c r="J559" s="1191">
        <f t="shared" si="242"/>
        <v>9810.704603098593</v>
      </c>
      <c r="K559" s="1191">
        <f t="shared" si="243"/>
        <v>17266.840101453523</v>
      </c>
      <c r="L559" s="1191">
        <f t="shared" si="244"/>
        <v>620338.65759587195</v>
      </c>
      <c r="M559" s="1190">
        <f t="shared" si="234"/>
        <v>2.8511685174814478</v>
      </c>
      <c r="N559" s="1190">
        <f t="shared" si="235"/>
        <v>0.74778580328119504</v>
      </c>
      <c r="O559" s="1190">
        <f t="shared" si="236"/>
        <v>0.12494971649029345</v>
      </c>
      <c r="P559" s="1192">
        <f>(V559*AJ559/12)*((AD559/2/PI())+((AH559*0.08)/COS(AE559*PI()/180))+(AS559*0.08))</f>
        <v>17266.840101453523</v>
      </c>
      <c r="Q559" s="1192">
        <f t="shared" si="246"/>
        <v>9810.704603098593</v>
      </c>
      <c r="R559" s="1192">
        <f t="shared" si="247"/>
        <v>20381.508276928336</v>
      </c>
      <c r="S559" s="1192">
        <f t="shared" si="248"/>
        <v>11580.40243007292</v>
      </c>
      <c r="T559" s="1192">
        <f>V559*AJ559</f>
        <v>620338.65759587195</v>
      </c>
      <c r="U559" s="1192">
        <f t="shared" si="237"/>
        <v>1157294.08471012</v>
      </c>
      <c r="V559" s="1189">
        <v>110000</v>
      </c>
      <c r="W559" s="1189">
        <v>62500</v>
      </c>
      <c r="X559" s="1193">
        <v>3.3639999999999999</v>
      </c>
      <c r="Y559" s="1189">
        <v>3</v>
      </c>
      <c r="Z559" s="1189">
        <v>3.5</v>
      </c>
      <c r="AA559" s="1193">
        <v>0.17230300000000001</v>
      </c>
      <c r="AB559" s="1193">
        <v>0.02</v>
      </c>
      <c r="AC559" s="1193">
        <v>3.6875</v>
      </c>
      <c r="AD559" s="1189">
        <v>0.2</v>
      </c>
      <c r="AE559" s="1189">
        <v>30</v>
      </c>
      <c r="AF559" s="1193" t="s">
        <v>10557</v>
      </c>
      <c r="AG559" s="1193" t="s">
        <v>10557</v>
      </c>
      <c r="AH559" s="1189">
        <f t="shared" si="249"/>
        <v>1.5023124999999999</v>
      </c>
      <c r="AI559" s="1189">
        <f t="shared" si="238"/>
        <v>2.078125</v>
      </c>
      <c r="AJ559" s="1189">
        <f t="shared" si="239"/>
        <v>5.6394423417806543</v>
      </c>
      <c r="AK559" s="1189" t="s">
        <v>10557</v>
      </c>
      <c r="AL559" s="1189">
        <f t="shared" si="250"/>
        <v>0.163553</v>
      </c>
      <c r="AM559" s="1189">
        <f t="shared" si="240"/>
        <v>6.6567096290297396</v>
      </c>
      <c r="AN559" s="1189">
        <f t="shared" si="251"/>
        <v>9.375E-2</v>
      </c>
      <c r="AO559" s="1189">
        <f t="shared" si="241"/>
        <v>2.827553</v>
      </c>
      <c r="AP559" s="1189">
        <f t="shared" si="252"/>
        <v>3.200447</v>
      </c>
      <c r="AQ559" s="1189">
        <f t="shared" si="253"/>
        <v>6.6151500000000002E-2</v>
      </c>
      <c r="AR559" s="1193">
        <f t="shared" si="254"/>
        <v>4.4827893171895781</v>
      </c>
      <c r="AS559" s="1194">
        <f t="shared" si="245"/>
        <v>2.0425723292973945</v>
      </c>
    </row>
    <row r="560" spans="1:45" ht="11.1" customHeight="1">
      <c r="A560" s="1188" t="s">
        <v>10992</v>
      </c>
      <c r="B560" s="1188" t="s">
        <v>10936</v>
      </c>
      <c r="C560" s="1188" t="s">
        <v>10936</v>
      </c>
      <c r="D560" s="1188" t="s">
        <v>10936</v>
      </c>
      <c r="E560" s="1188" t="s">
        <v>10936</v>
      </c>
      <c r="F560" s="1188" t="s">
        <v>10936</v>
      </c>
      <c r="G560" s="1189">
        <v>4.625</v>
      </c>
      <c r="H560" s="1189">
        <v>2</v>
      </c>
      <c r="I560" s="1190">
        <f t="shared" si="233"/>
        <v>46.432968750000001</v>
      </c>
      <c r="J560" s="1191">
        <f t="shared" si="242"/>
        <v>8475.7306982301652</v>
      </c>
      <c r="K560" s="1191">
        <f t="shared" si="243"/>
        <v>14917.28602888509</v>
      </c>
      <c r="L560" s="1191">
        <f t="shared" si="244"/>
        <v>539344.47199551004</v>
      </c>
      <c r="M560" s="1190">
        <f t="shared" si="234"/>
        <v>3.0634791396292762</v>
      </c>
      <c r="N560" s="1190">
        <f t="shared" si="235"/>
        <v>0.70953589006988071</v>
      </c>
      <c r="O560" s="1190">
        <f t="shared" si="236"/>
        <v>0.16319962970160778</v>
      </c>
      <c r="P560" s="1192">
        <f>(V560*AJ560/12)*((AD560/2/PI())+((AH560*0.08)/COS(AE560*PI()/180))+(AS560*0.08))</f>
        <v>14917.28602888509</v>
      </c>
      <c r="Q560" s="1192">
        <f>(W560*AJ560/12)*((AD560/2/PI())+((AH560*0.08)/COS(AE560*PI()/180))+(AS560*0.08))</f>
        <v>8475.7306982301652</v>
      </c>
      <c r="R560" s="1192">
        <f>V560*AM560*((AD560/PI())/2+AH560*0.08/COS(AE560*PI()/180)+AS560*0.08)/12</f>
        <v>20252.371420083178</v>
      </c>
      <c r="S560" s="1192">
        <f>W560*AM560*((AD560/PI())/2+AH560*0.08/COS(AE560*PI()/180)+AS560*0.08)/12</f>
        <v>11507.029215956352</v>
      </c>
      <c r="T560" s="1192">
        <f>V560*AJ560</f>
        <v>539344.47199551004</v>
      </c>
      <c r="U560" s="1192">
        <f t="shared" si="237"/>
        <v>1157294.08471012</v>
      </c>
      <c r="V560" s="1189">
        <v>110000</v>
      </c>
      <c r="W560" s="1189">
        <v>62500</v>
      </c>
      <c r="X560" s="1193">
        <v>3.3639999999999999</v>
      </c>
      <c r="Y560" s="1189">
        <v>3</v>
      </c>
      <c r="Z560" s="1189">
        <v>3.5</v>
      </c>
      <c r="AA560" s="1193">
        <v>0.17230300000000001</v>
      </c>
      <c r="AB560" s="1193">
        <v>0.02</v>
      </c>
      <c r="AC560" s="1193">
        <v>3.6875</v>
      </c>
      <c r="AD560" s="1189">
        <v>0.2</v>
      </c>
      <c r="AE560" s="1189">
        <v>30</v>
      </c>
      <c r="AF560" s="1193" t="s">
        <v>10557</v>
      </c>
      <c r="AG560" s="1193" t="s">
        <v>10557</v>
      </c>
      <c r="AH560" s="1189">
        <f>(X560+(X560-(Z560-0.625)*Y560/12))/4</f>
        <v>1.5023124999999999</v>
      </c>
      <c r="AI560" s="1189">
        <f t="shared" si="238"/>
        <v>2.078125</v>
      </c>
      <c r="AJ560" s="1189">
        <f t="shared" si="239"/>
        <v>4.9031315635955464</v>
      </c>
      <c r="AK560" s="1189" t="s">
        <v>10557</v>
      </c>
      <c r="AL560" s="1189">
        <f>2*((AA560/2)-AB560)+Y560/8/12</f>
        <v>0.163553</v>
      </c>
      <c r="AM560" s="1189">
        <f t="shared" si="240"/>
        <v>6.6567096290297396</v>
      </c>
      <c r="AN560" s="1189">
        <f>Y560*3/8/12</f>
        <v>9.375E-2</v>
      </c>
      <c r="AO560" s="1189">
        <f>X560-(((Z560-0.625-AD560)*Y560)/12)+2*AQ560</f>
        <v>2.827553</v>
      </c>
      <c r="AP560" s="1189">
        <f>X560-2*AQ560-Y560/8/12</f>
        <v>3.200447</v>
      </c>
      <c r="AQ560" s="1189">
        <f>AA560/2-AB560</f>
        <v>6.6151500000000002E-2</v>
      </c>
      <c r="AR560" s="1193">
        <f>SQRT(4/PI()*AJ560+(AC560-AN560)^2)</f>
        <v>4.3769738475696887</v>
      </c>
      <c r="AS560" s="1194">
        <f t="shared" si="245"/>
        <v>2.0161184618924222</v>
      </c>
    </row>
    <row r="561" spans="1:45" ht="11.1" customHeight="1">
      <c r="A561" s="1188" t="s">
        <v>10992</v>
      </c>
      <c r="B561" s="1188" t="s">
        <v>10936</v>
      </c>
      <c r="C561" s="1188" t="s">
        <v>10936</v>
      </c>
      <c r="D561" s="1188" t="s">
        <v>10936</v>
      </c>
      <c r="E561" s="1188" t="s">
        <v>10936</v>
      </c>
      <c r="F561" s="1188" t="s">
        <v>10936</v>
      </c>
      <c r="G561" s="1189">
        <v>4.625</v>
      </c>
      <c r="H561" s="1189">
        <v>2.125</v>
      </c>
      <c r="I561" s="1190">
        <f t="shared" si="233"/>
        <v>45.056249999999999</v>
      </c>
      <c r="J561" s="1191">
        <f t="shared" si="242"/>
        <v>7747.8960227745192</v>
      </c>
      <c r="K561" s="1191">
        <f t="shared" si="243"/>
        <v>13636.297000083154</v>
      </c>
      <c r="L561" s="1191">
        <f t="shared" si="244"/>
        <v>494797.6699153111</v>
      </c>
      <c r="M561" s="1190">
        <f t="shared" si="234"/>
        <v>3.2226188395017035</v>
      </c>
      <c r="N561" s="1190">
        <f t="shared" si="235"/>
        <v>0.68849843780365771</v>
      </c>
      <c r="O561" s="1190">
        <f t="shared" si="236"/>
        <v>0.18423708196783065</v>
      </c>
      <c r="P561" s="1192">
        <f>(V561*AJ561/12)*((AD561/2/PI())+((AH561*0.08)/COS(AE561*PI()/180))+(AS561*0.08))</f>
        <v>13636.297000083154</v>
      </c>
      <c r="Q561" s="1192">
        <f t="shared" si="246"/>
        <v>7747.8960227745192</v>
      </c>
      <c r="R561" s="1192">
        <f t="shared" si="247"/>
        <v>20179.99731412021</v>
      </c>
      <c r="S561" s="1192">
        <f t="shared" si="248"/>
        <v>11465.907564841029</v>
      </c>
      <c r="T561" s="1192">
        <f>V561*AJ561</f>
        <v>494797.6699153111</v>
      </c>
      <c r="U561" s="1192">
        <f t="shared" si="237"/>
        <v>1157294.08471012</v>
      </c>
      <c r="V561" s="1189">
        <v>110000</v>
      </c>
      <c r="W561" s="1189">
        <v>62500</v>
      </c>
      <c r="X561" s="1193">
        <v>3.3639999999999999</v>
      </c>
      <c r="Y561" s="1189">
        <v>3</v>
      </c>
      <c r="Z561" s="1189">
        <v>3.5</v>
      </c>
      <c r="AA561" s="1193">
        <v>0.17230300000000001</v>
      </c>
      <c r="AB561" s="1193">
        <v>0.02</v>
      </c>
      <c r="AC561" s="1193">
        <v>3.6875</v>
      </c>
      <c r="AD561" s="1189">
        <v>0.2</v>
      </c>
      <c r="AE561" s="1189">
        <v>30</v>
      </c>
      <c r="AF561" s="1193" t="s">
        <v>10557</v>
      </c>
      <c r="AG561" s="1193" t="s">
        <v>10557</v>
      </c>
      <c r="AH561" s="1189">
        <f t="shared" si="249"/>
        <v>1.5023124999999999</v>
      </c>
      <c r="AI561" s="1189">
        <f t="shared" si="238"/>
        <v>2.078125</v>
      </c>
      <c r="AJ561" s="1189">
        <f t="shared" si="239"/>
        <v>4.4981606355937371</v>
      </c>
      <c r="AK561" s="1189" t="s">
        <v>10557</v>
      </c>
      <c r="AL561" s="1189">
        <f t="shared" si="250"/>
        <v>0.163553</v>
      </c>
      <c r="AM561" s="1189">
        <f t="shared" si="240"/>
        <v>6.6567096290297396</v>
      </c>
      <c r="AN561" s="1189">
        <f t="shared" si="251"/>
        <v>9.375E-2</v>
      </c>
      <c r="AO561" s="1189">
        <f t="shared" si="241"/>
        <v>2.827553</v>
      </c>
      <c r="AP561" s="1189">
        <f t="shared" si="252"/>
        <v>3.200447</v>
      </c>
      <c r="AQ561" s="1189">
        <f t="shared" si="253"/>
        <v>6.6151500000000002E-2</v>
      </c>
      <c r="AR561" s="1193">
        <f t="shared" si="254"/>
        <v>4.3176700965114279</v>
      </c>
      <c r="AS561" s="1194">
        <f t="shared" si="245"/>
        <v>2.001292524127857</v>
      </c>
    </row>
    <row r="562" spans="1:45" ht="11.1" customHeight="1">
      <c r="A562" s="1188" t="s">
        <v>10992</v>
      </c>
      <c r="B562" s="1188" t="s">
        <v>10936</v>
      </c>
      <c r="C562" s="1188" t="s">
        <v>10936</v>
      </c>
      <c r="D562" s="1188" t="s">
        <v>10936</v>
      </c>
      <c r="E562" s="1188" t="s">
        <v>10936</v>
      </c>
      <c r="F562" s="1188" t="s">
        <v>10936</v>
      </c>
      <c r="G562" s="1189">
        <v>4.5</v>
      </c>
      <c r="H562" s="1189">
        <v>1.75</v>
      </c>
      <c r="I562" s="1190">
        <f t="shared" si="233"/>
        <v>45.890625</v>
      </c>
      <c r="J562" s="1191">
        <f t="shared" si="242"/>
        <v>6754.5462780502758</v>
      </c>
      <c r="K562" s="1191">
        <f t="shared" si="243"/>
        <v>11888.001449368485</v>
      </c>
      <c r="L562" s="1191">
        <f t="shared" si="244"/>
        <v>747023.71651250403</v>
      </c>
      <c r="M562" s="1190">
        <f t="shared" si="234"/>
        <v>1.6241294334541645</v>
      </c>
      <c r="N562" s="1190">
        <f t="shared" si="235"/>
        <v>0.7012484088740959</v>
      </c>
      <c r="O562" s="1190">
        <f t="shared" si="236"/>
        <v>0.12494971649029345</v>
      </c>
      <c r="P562" s="1192">
        <f t="shared" ref="P562:P631" si="255">(V562*AK562/12)*((AD562/2/PI())+((AH562*0.08)/COS(AE562*PI()/180))+(AS562*0.08))</f>
        <v>22235.93067506119</v>
      </c>
      <c r="Q562" s="1192">
        <f t="shared" si="246"/>
        <v>14151.972659475425</v>
      </c>
      <c r="R562" s="1192">
        <f t="shared" si="247"/>
        <v>11888.001449368485</v>
      </c>
      <c r="S562" s="1192">
        <f t="shared" si="248"/>
        <v>6754.5462780502758</v>
      </c>
      <c r="T562" s="1192">
        <f t="shared" ref="T562:T631" si="256">V562*AK562</f>
        <v>747023.71651250403</v>
      </c>
      <c r="U562" s="1192">
        <f t="shared" si="237"/>
        <v>900348.01411187369</v>
      </c>
      <c r="V562" s="1189">
        <v>110000</v>
      </c>
      <c r="W562" s="1189">
        <v>62500</v>
      </c>
      <c r="X562" s="1193">
        <v>3.734</v>
      </c>
      <c r="Y562" s="1189">
        <v>3</v>
      </c>
      <c r="Z562" s="1189">
        <v>3.75</v>
      </c>
      <c r="AA562" s="1193">
        <v>0.17230300000000001</v>
      </c>
      <c r="AB562" s="1193">
        <v>0.02</v>
      </c>
      <c r="AC562" s="1193">
        <v>4.046875</v>
      </c>
      <c r="AD562" s="1189">
        <v>0.2</v>
      </c>
      <c r="AE562" s="1189">
        <v>30</v>
      </c>
      <c r="AF562" s="1193">
        <v>3.421875</v>
      </c>
      <c r="AG562" s="1193">
        <v>3.21875</v>
      </c>
      <c r="AH562" s="1189">
        <f t="shared" si="249"/>
        <v>1.6716875</v>
      </c>
      <c r="AI562" s="1189">
        <f t="shared" si="238"/>
        <v>2.13671875</v>
      </c>
      <c r="AJ562" s="1189">
        <f t="shared" si="239"/>
        <v>7.6070459952794121</v>
      </c>
      <c r="AK562" s="1189">
        <f t="shared" ref="AK562:AK625" si="257">PI()*(AF562^2-H562^2)/4</f>
        <v>6.791124695568219</v>
      </c>
      <c r="AL562" s="1189">
        <f t="shared" si="250"/>
        <v>0.163553</v>
      </c>
      <c r="AM562" s="1189">
        <f t="shared" si="240"/>
        <v>3.6307407773268268</v>
      </c>
      <c r="AN562" s="1189">
        <f t="shared" si="251"/>
        <v>9.375E-2</v>
      </c>
      <c r="AO562" s="1189">
        <f t="shared" si="241"/>
        <v>3.1350530000000001</v>
      </c>
      <c r="AP562" s="1189">
        <f t="shared" si="252"/>
        <v>3.5704470000000001</v>
      </c>
      <c r="AQ562" s="1189">
        <f t="shared" si="253"/>
        <v>6.6151500000000002E-2</v>
      </c>
      <c r="AR562" s="1193">
        <f t="shared" si="254"/>
        <v>5.0311816748587006</v>
      </c>
      <c r="AS562" s="1194">
        <f t="shared" si="245"/>
        <v>2.13671875</v>
      </c>
    </row>
    <row r="563" spans="1:45" ht="11.1" customHeight="1">
      <c r="A563" s="1188" t="s">
        <v>10992</v>
      </c>
      <c r="B563" s="1188" t="s">
        <v>10936</v>
      </c>
      <c r="C563" s="1188" t="s">
        <v>10936</v>
      </c>
      <c r="D563" s="1188" t="s">
        <v>10936</v>
      </c>
      <c r="E563" s="1188" t="s">
        <v>10936</v>
      </c>
      <c r="F563" s="1188" t="s">
        <v>10936</v>
      </c>
      <c r="G563" s="1189">
        <v>4.5</v>
      </c>
      <c r="H563" s="1189">
        <v>2</v>
      </c>
      <c r="I563" s="1190">
        <f t="shared" si="233"/>
        <v>43.387499999999996</v>
      </c>
      <c r="J563" s="1191">
        <f t="shared" si="242"/>
        <v>6754.5462780502758</v>
      </c>
      <c r="K563" s="1191">
        <f t="shared" si="243"/>
        <v>11888.001449368485</v>
      </c>
      <c r="L563" s="1191">
        <f t="shared" si="244"/>
        <v>666029.53091214225</v>
      </c>
      <c r="M563" s="1190">
        <f t="shared" si="234"/>
        <v>1.6975253184129557</v>
      </c>
      <c r="N563" s="1190">
        <f t="shared" si="235"/>
        <v>0.66299849566278157</v>
      </c>
      <c r="O563" s="1190">
        <f t="shared" si="236"/>
        <v>0.16319962970160778</v>
      </c>
      <c r="P563" s="1192">
        <f t="shared" si="255"/>
        <v>19825.055282107667</v>
      </c>
      <c r="Q563" s="1192">
        <f t="shared" si="246"/>
        <v>12782.157095297291</v>
      </c>
      <c r="R563" s="1192">
        <f t="shared" si="247"/>
        <v>11888.001449368485</v>
      </c>
      <c r="S563" s="1192">
        <f t="shared" si="248"/>
        <v>6754.5462780502758</v>
      </c>
      <c r="T563" s="1192">
        <f t="shared" si="256"/>
        <v>666029.53091214225</v>
      </c>
      <c r="U563" s="1192">
        <f t="shared" si="237"/>
        <v>900348.01411187369</v>
      </c>
      <c r="V563" s="1189">
        <v>110000</v>
      </c>
      <c r="W563" s="1189">
        <v>62500</v>
      </c>
      <c r="X563" s="1193">
        <v>3.734</v>
      </c>
      <c r="Y563" s="1189">
        <v>3</v>
      </c>
      <c r="Z563" s="1189">
        <v>3.75</v>
      </c>
      <c r="AA563" s="1193">
        <v>0.17230300000000001</v>
      </c>
      <c r="AB563" s="1193">
        <v>0.02</v>
      </c>
      <c r="AC563" s="1193">
        <v>4.046875</v>
      </c>
      <c r="AD563" s="1189">
        <v>0.2</v>
      </c>
      <c r="AE563" s="1189">
        <v>30</v>
      </c>
      <c r="AF563" s="1193">
        <v>3.421875</v>
      </c>
      <c r="AG563" s="1193">
        <v>3.21875</v>
      </c>
      <c r="AH563" s="1189">
        <f t="shared" si="249"/>
        <v>1.6716875</v>
      </c>
      <c r="AI563" s="1189">
        <f t="shared" si="238"/>
        <v>2.13671875</v>
      </c>
      <c r="AJ563" s="1189">
        <f t="shared" si="239"/>
        <v>6.870735217094305</v>
      </c>
      <c r="AK563" s="1189">
        <f t="shared" si="257"/>
        <v>6.054813917383111</v>
      </c>
      <c r="AL563" s="1189">
        <f t="shared" si="250"/>
        <v>0.163553</v>
      </c>
      <c r="AM563" s="1189">
        <f t="shared" si="240"/>
        <v>3.6307407773268268</v>
      </c>
      <c r="AN563" s="1189">
        <f t="shared" si="251"/>
        <v>9.375E-2</v>
      </c>
      <c r="AO563" s="1189">
        <f t="shared" si="241"/>
        <v>3.1350530000000001</v>
      </c>
      <c r="AP563" s="1189">
        <f t="shared" si="252"/>
        <v>3.5704470000000001</v>
      </c>
      <c r="AQ563" s="1189">
        <f t="shared" si="253"/>
        <v>6.6151500000000002E-2</v>
      </c>
      <c r="AR563" s="1193">
        <f t="shared" si="254"/>
        <v>4.9371336872150833</v>
      </c>
      <c r="AS563" s="1194">
        <f t="shared" si="245"/>
        <v>2.13671875</v>
      </c>
    </row>
    <row r="564" spans="1:45" ht="11.1" customHeight="1">
      <c r="A564" s="1188" t="s">
        <v>10992</v>
      </c>
      <c r="B564" s="1188" t="s">
        <v>10936</v>
      </c>
      <c r="C564" s="1188" t="s">
        <v>10936</v>
      </c>
      <c r="D564" s="1188" t="s">
        <v>10936</v>
      </c>
      <c r="E564" s="1188" t="s">
        <v>10936</v>
      </c>
      <c r="F564" s="1188" t="s">
        <v>10936</v>
      </c>
      <c r="G564" s="1189">
        <v>4.5</v>
      </c>
      <c r="H564" s="1189">
        <v>2.25</v>
      </c>
      <c r="I564" s="1190">
        <f t="shared" si="233"/>
        <v>40.550624999999997</v>
      </c>
      <c r="J564" s="1191">
        <f t="shared" si="242"/>
        <v>6754.5462780502758</v>
      </c>
      <c r="K564" s="1191">
        <f t="shared" si="243"/>
        <v>11888.001449368485</v>
      </c>
      <c r="L564" s="1191">
        <f t="shared" si="244"/>
        <v>574236.12056506542</v>
      </c>
      <c r="M564" s="1190">
        <f t="shared" si="234"/>
        <v>1.8169344543888624</v>
      </c>
      <c r="N564" s="1190">
        <f t="shared" si="235"/>
        <v>0.61964859402329198</v>
      </c>
      <c r="O564" s="1190">
        <f t="shared" si="236"/>
        <v>0.20654953134109735</v>
      </c>
      <c r="P564" s="1192">
        <f t="shared" si="255"/>
        <v>17092.72983676034</v>
      </c>
      <c r="Q564" s="1192">
        <f t="shared" si="246"/>
        <v>11229.699455895397</v>
      </c>
      <c r="R564" s="1192">
        <f t="shared" si="247"/>
        <v>11888.001449368485</v>
      </c>
      <c r="S564" s="1192">
        <f t="shared" si="248"/>
        <v>6754.5462780502758</v>
      </c>
      <c r="T564" s="1192">
        <f t="shared" si="256"/>
        <v>574236.12056506542</v>
      </c>
      <c r="U564" s="1192">
        <f t="shared" si="237"/>
        <v>900348.01411187369</v>
      </c>
      <c r="V564" s="1189">
        <v>110000</v>
      </c>
      <c r="W564" s="1189">
        <v>62500</v>
      </c>
      <c r="X564" s="1193">
        <v>3.734</v>
      </c>
      <c r="Y564" s="1189">
        <v>3</v>
      </c>
      <c r="Z564" s="1189">
        <v>3.75</v>
      </c>
      <c r="AA564" s="1193">
        <v>0.17230300000000001</v>
      </c>
      <c r="AB564" s="1193">
        <v>0.02</v>
      </c>
      <c r="AC564" s="1193">
        <v>4.046875</v>
      </c>
      <c r="AD564" s="1189">
        <v>0.2</v>
      </c>
      <c r="AE564" s="1189">
        <v>30</v>
      </c>
      <c r="AF564" s="1193">
        <v>3.421875</v>
      </c>
      <c r="AG564" s="1193">
        <v>3.21875</v>
      </c>
      <c r="AH564" s="1189">
        <f t="shared" si="249"/>
        <v>1.6716875</v>
      </c>
      <c r="AI564" s="1189">
        <f t="shared" si="238"/>
        <v>2.13671875</v>
      </c>
      <c r="AJ564" s="1189">
        <f t="shared" si="239"/>
        <v>6.0362496684845155</v>
      </c>
      <c r="AK564" s="1189">
        <f t="shared" si="257"/>
        <v>5.2203283687733224</v>
      </c>
      <c r="AL564" s="1189">
        <f t="shared" si="250"/>
        <v>0.163553</v>
      </c>
      <c r="AM564" s="1189">
        <f t="shared" si="240"/>
        <v>3.6307407773268268</v>
      </c>
      <c r="AN564" s="1189">
        <f t="shared" si="251"/>
        <v>9.375E-2</v>
      </c>
      <c r="AO564" s="1189">
        <f t="shared" si="241"/>
        <v>3.1350530000000001</v>
      </c>
      <c r="AP564" s="1189">
        <f t="shared" si="252"/>
        <v>3.5704470000000001</v>
      </c>
      <c r="AQ564" s="1189">
        <f t="shared" si="253"/>
        <v>6.6151500000000002E-2</v>
      </c>
      <c r="AR564" s="1193">
        <f t="shared" si="254"/>
        <v>4.8283319112747423</v>
      </c>
      <c r="AS564" s="1194">
        <f t="shared" si="245"/>
        <v>2.13671875</v>
      </c>
    </row>
    <row r="565" spans="1:45" ht="11.1" customHeight="1">
      <c r="A565" s="1188" t="s">
        <v>10992</v>
      </c>
      <c r="B565" s="1188" t="s">
        <v>10936</v>
      </c>
      <c r="C565" s="1188" t="s">
        <v>10936</v>
      </c>
      <c r="D565" s="1188" t="s">
        <v>10936</v>
      </c>
      <c r="E565" s="1188" t="s">
        <v>10936</v>
      </c>
      <c r="F565" s="1188" t="s">
        <v>10936</v>
      </c>
      <c r="G565" s="1189">
        <v>4.5</v>
      </c>
      <c r="H565" s="1189">
        <v>2.4375</v>
      </c>
      <c r="I565" s="1190">
        <f t="shared" si="233"/>
        <v>38.203945312499997</v>
      </c>
      <c r="J565" s="1191">
        <f t="shared" si="242"/>
        <v>6754.5462780502758</v>
      </c>
      <c r="K565" s="1191">
        <f t="shared" si="243"/>
        <v>11888.001449368485</v>
      </c>
      <c r="L565" s="1191">
        <f t="shared" si="244"/>
        <v>498304.07156472624</v>
      </c>
      <c r="M565" s="1190">
        <f t="shared" si="234"/>
        <v>1.9550667951408283</v>
      </c>
      <c r="N565" s="1190">
        <f t="shared" si="235"/>
        <v>0.58378930038768495</v>
      </c>
      <c r="O565" s="1190">
        <f t="shared" si="236"/>
        <v>0.24240882497670449</v>
      </c>
      <c r="P565" s="1192">
        <f t="shared" si="255"/>
        <v>14832.534155866411</v>
      </c>
      <c r="Q565" s="1192">
        <f t="shared" si="246"/>
        <v>9945.4973644783931</v>
      </c>
      <c r="R565" s="1192">
        <f t="shared" si="247"/>
        <v>11888.001449368485</v>
      </c>
      <c r="S565" s="1192">
        <f t="shared" si="248"/>
        <v>6754.5462780502758</v>
      </c>
      <c r="T565" s="1192">
        <f t="shared" si="256"/>
        <v>498304.07156472624</v>
      </c>
      <c r="U565" s="1192">
        <f t="shared" si="237"/>
        <v>900348.01411187369</v>
      </c>
      <c r="V565" s="1189">
        <v>110000</v>
      </c>
      <c r="W565" s="1189">
        <v>62500</v>
      </c>
      <c r="X565" s="1193">
        <v>3.734</v>
      </c>
      <c r="Y565" s="1189">
        <v>3</v>
      </c>
      <c r="Z565" s="1189">
        <v>3.75</v>
      </c>
      <c r="AA565" s="1193">
        <v>0.17230300000000001</v>
      </c>
      <c r="AB565" s="1193">
        <v>0.02</v>
      </c>
      <c r="AC565" s="1193">
        <v>4.046875</v>
      </c>
      <c r="AD565" s="1189">
        <v>0.2</v>
      </c>
      <c r="AE565" s="1189">
        <v>30</v>
      </c>
      <c r="AF565" s="1193">
        <v>3.421875</v>
      </c>
      <c r="AG565" s="1193">
        <v>3.21875</v>
      </c>
      <c r="AH565" s="1189">
        <f t="shared" si="249"/>
        <v>1.6716875</v>
      </c>
      <c r="AI565" s="1189">
        <f t="shared" si="238"/>
        <v>2.13671875</v>
      </c>
      <c r="AJ565" s="1189">
        <f t="shared" si="239"/>
        <v>5.3459583139359772</v>
      </c>
      <c r="AK565" s="1189">
        <f t="shared" si="257"/>
        <v>4.5300370142247841</v>
      </c>
      <c r="AL565" s="1189">
        <f t="shared" si="250"/>
        <v>0.163553</v>
      </c>
      <c r="AM565" s="1189">
        <f t="shared" si="240"/>
        <v>3.6307407773268268</v>
      </c>
      <c r="AN565" s="1189">
        <f t="shared" si="251"/>
        <v>9.375E-2</v>
      </c>
      <c r="AO565" s="1189">
        <f t="shared" si="241"/>
        <v>3.1350530000000001</v>
      </c>
      <c r="AP565" s="1189">
        <f t="shared" si="252"/>
        <v>3.5704470000000001</v>
      </c>
      <c r="AQ565" s="1189">
        <f t="shared" si="253"/>
        <v>6.6151500000000002E-2</v>
      </c>
      <c r="AR565" s="1193">
        <f t="shared" si="254"/>
        <v>4.7364419974738423</v>
      </c>
      <c r="AS565" s="1194">
        <f t="shared" si="245"/>
        <v>2.13671875</v>
      </c>
    </row>
    <row r="566" spans="1:45" ht="11.1" customHeight="1">
      <c r="A566" s="1188" t="s">
        <v>10992</v>
      </c>
      <c r="B566" s="1188" t="s">
        <v>10936</v>
      </c>
      <c r="C566" s="1188" t="s">
        <v>10936</v>
      </c>
      <c r="D566" s="1188" t="s">
        <v>10936</v>
      </c>
      <c r="E566" s="1188" t="s">
        <v>10936</v>
      </c>
      <c r="F566" s="1188" t="s">
        <v>10936</v>
      </c>
      <c r="G566" s="1189">
        <v>4.5</v>
      </c>
      <c r="H566" s="1189">
        <v>2.5</v>
      </c>
      <c r="I566" s="1190">
        <f t="shared" si="233"/>
        <v>37.379999999999995</v>
      </c>
      <c r="J566" s="1191">
        <f t="shared" si="242"/>
        <v>6754.5462780502758</v>
      </c>
      <c r="K566" s="1191">
        <f t="shared" si="243"/>
        <v>11888.001449368485</v>
      </c>
      <c r="L566" s="1191">
        <f t="shared" si="244"/>
        <v>471643.48547127383</v>
      </c>
      <c r="M566" s="1190">
        <f t="shared" si="234"/>
        <v>2.0146476467653796</v>
      </c>
      <c r="N566" s="1190">
        <f t="shared" si="235"/>
        <v>0.57119870395562722</v>
      </c>
      <c r="O566" s="1190">
        <f t="shared" si="236"/>
        <v>0.25499942140876219</v>
      </c>
      <c r="P566" s="1192">
        <f t="shared" si="255"/>
        <v>14038.954339019208</v>
      </c>
      <c r="Q566" s="1192">
        <f t="shared" si="246"/>
        <v>9494.5997412697561</v>
      </c>
      <c r="R566" s="1192">
        <f t="shared" si="247"/>
        <v>11888.001449368485</v>
      </c>
      <c r="S566" s="1192">
        <f t="shared" si="248"/>
        <v>6754.5462780502758</v>
      </c>
      <c r="T566" s="1192">
        <f t="shared" si="256"/>
        <v>471643.48547127383</v>
      </c>
      <c r="U566" s="1192">
        <f t="shared" si="237"/>
        <v>900348.01411187369</v>
      </c>
      <c r="V566" s="1189">
        <v>110000</v>
      </c>
      <c r="W566" s="1189">
        <v>62500</v>
      </c>
      <c r="X566" s="1193">
        <v>3.734</v>
      </c>
      <c r="Y566" s="1189">
        <v>3</v>
      </c>
      <c r="Z566" s="1189">
        <v>3.75</v>
      </c>
      <c r="AA566" s="1193">
        <v>0.17230300000000001</v>
      </c>
      <c r="AB566" s="1193">
        <v>0.02</v>
      </c>
      <c r="AC566" s="1193">
        <v>4.046875</v>
      </c>
      <c r="AD566" s="1189">
        <v>0.2</v>
      </c>
      <c r="AE566" s="1189">
        <v>30</v>
      </c>
      <c r="AF566" s="1193">
        <v>3.421875</v>
      </c>
      <c r="AG566" s="1193">
        <v>3.21875</v>
      </c>
      <c r="AH566" s="1189">
        <f t="shared" si="249"/>
        <v>1.6716875</v>
      </c>
      <c r="AI566" s="1189">
        <f t="shared" si="238"/>
        <v>2.13671875</v>
      </c>
      <c r="AJ566" s="1189">
        <f t="shared" si="239"/>
        <v>5.1035893494500462</v>
      </c>
      <c r="AK566" s="1189">
        <f t="shared" si="257"/>
        <v>4.2876680497388531</v>
      </c>
      <c r="AL566" s="1189">
        <f t="shared" si="250"/>
        <v>0.163553</v>
      </c>
      <c r="AM566" s="1189">
        <f t="shared" si="240"/>
        <v>3.6307407773268268</v>
      </c>
      <c r="AN566" s="1189">
        <f t="shared" si="251"/>
        <v>9.375E-2</v>
      </c>
      <c r="AO566" s="1189">
        <f t="shared" si="241"/>
        <v>3.1350530000000001</v>
      </c>
      <c r="AP566" s="1189">
        <f t="shared" si="252"/>
        <v>3.5704470000000001</v>
      </c>
      <c r="AQ566" s="1189">
        <f t="shared" si="253"/>
        <v>6.6151500000000002E-2</v>
      </c>
      <c r="AR566" s="1193">
        <f t="shared" si="254"/>
        <v>4.7037526556393248</v>
      </c>
      <c r="AS566" s="1194">
        <f t="shared" si="245"/>
        <v>2.13671875</v>
      </c>
    </row>
    <row r="567" spans="1:45" ht="11.1" customHeight="1">
      <c r="A567" s="1188" t="s">
        <v>10992</v>
      </c>
      <c r="B567" s="1188" t="s">
        <v>10936</v>
      </c>
      <c r="C567" s="1188" t="s">
        <v>10936</v>
      </c>
      <c r="D567" s="1188" t="s">
        <v>10936</v>
      </c>
      <c r="E567" s="1188" t="s">
        <v>10936</v>
      </c>
      <c r="F567" s="1188" t="s">
        <v>10936</v>
      </c>
      <c r="G567" s="1189">
        <v>4.625</v>
      </c>
      <c r="H567" s="1189">
        <v>1.75</v>
      </c>
      <c r="I567" s="1190">
        <f t="shared" si="233"/>
        <v>48.936093749999998</v>
      </c>
      <c r="J567" s="1191">
        <f t="shared" si="242"/>
        <v>8480.0951305796698</v>
      </c>
      <c r="K567" s="1191">
        <f t="shared" si="243"/>
        <v>14924.967429820217</v>
      </c>
      <c r="L567" s="1191">
        <f t="shared" si="244"/>
        <v>747023.71651250403</v>
      </c>
      <c r="M567" s="1190">
        <f t="shared" si="234"/>
        <v>1.8196740372747688</v>
      </c>
      <c r="N567" s="1190">
        <f t="shared" si="235"/>
        <v>0.74778580328119504</v>
      </c>
      <c r="O567" s="1190">
        <f t="shared" si="236"/>
        <v>0.12494971649029345</v>
      </c>
      <c r="P567" s="1192">
        <f t="shared" si="255"/>
        <v>22391.560616001294</v>
      </c>
      <c r="Q567" s="1192">
        <f t="shared" si="246"/>
        <v>14251.022737538959</v>
      </c>
      <c r="R567" s="1192">
        <f t="shared" si="247"/>
        <v>14924.967429820217</v>
      </c>
      <c r="S567" s="1192">
        <f t="shared" si="248"/>
        <v>8480.0951305796698</v>
      </c>
      <c r="T567" s="1192">
        <f t="shared" si="256"/>
        <v>747023.71651250403</v>
      </c>
      <c r="U567" s="1192">
        <f t="shared" si="237"/>
        <v>998890.93992564746</v>
      </c>
      <c r="V567" s="1189">
        <v>110000</v>
      </c>
      <c r="W567" s="1189">
        <v>62500</v>
      </c>
      <c r="X567" s="1193">
        <v>3.734</v>
      </c>
      <c r="Y567" s="1189">
        <v>3</v>
      </c>
      <c r="Z567" s="1189">
        <v>3.75</v>
      </c>
      <c r="AA567" s="1193">
        <v>0.17230300000000001</v>
      </c>
      <c r="AB567" s="1193">
        <v>0.02</v>
      </c>
      <c r="AC567" s="1193">
        <v>4.046875</v>
      </c>
      <c r="AD567" s="1189">
        <v>0.2</v>
      </c>
      <c r="AE567" s="1189">
        <v>30</v>
      </c>
      <c r="AF567" s="1193">
        <v>3.421875</v>
      </c>
      <c r="AG567" s="1193">
        <v>3.21875</v>
      </c>
      <c r="AH567" s="1189">
        <f t="shared" si="249"/>
        <v>1.6716875</v>
      </c>
      <c r="AI567" s="1189">
        <f t="shared" si="238"/>
        <v>2.16796875</v>
      </c>
      <c r="AJ567" s="1189">
        <f t="shared" si="239"/>
        <v>7.6070459952794121</v>
      </c>
      <c r="AK567" s="1189">
        <f t="shared" si="257"/>
        <v>6.791124695568219</v>
      </c>
      <c r="AL567" s="1189">
        <f t="shared" si="250"/>
        <v>0.163553</v>
      </c>
      <c r="AM567" s="1189">
        <f t="shared" si="240"/>
        <v>4.5265855574520417</v>
      </c>
      <c r="AN567" s="1189">
        <f t="shared" si="251"/>
        <v>9.375E-2</v>
      </c>
      <c r="AO567" s="1189">
        <f t="shared" si="241"/>
        <v>3.1350530000000001</v>
      </c>
      <c r="AP567" s="1189">
        <f t="shared" si="252"/>
        <v>3.5704470000000001</v>
      </c>
      <c r="AQ567" s="1189">
        <f t="shared" si="253"/>
        <v>6.6151500000000002E-2</v>
      </c>
      <c r="AR567" s="1193">
        <f t="shared" si="254"/>
        <v>5.0311816748587006</v>
      </c>
      <c r="AS567" s="1194">
        <f t="shared" si="245"/>
        <v>2.16796875</v>
      </c>
    </row>
    <row r="568" spans="1:45" ht="11.1" customHeight="1">
      <c r="A568" s="1188" t="s">
        <v>10992</v>
      </c>
      <c r="B568" s="1188" t="s">
        <v>10936</v>
      </c>
      <c r="C568" s="1188" t="s">
        <v>10936</v>
      </c>
      <c r="D568" s="1188" t="s">
        <v>10936</v>
      </c>
      <c r="E568" s="1188" t="s">
        <v>10936</v>
      </c>
      <c r="F568" s="1188" t="s">
        <v>10936</v>
      </c>
      <c r="G568" s="1189">
        <v>4.625</v>
      </c>
      <c r="H568" s="1189">
        <v>2</v>
      </c>
      <c r="I568" s="1190">
        <f t="shared" si="233"/>
        <v>46.432968750000001</v>
      </c>
      <c r="J568" s="1191">
        <f t="shared" si="242"/>
        <v>8480.0951305796698</v>
      </c>
      <c r="K568" s="1191">
        <f t="shared" si="243"/>
        <v>14924.967429820217</v>
      </c>
      <c r="L568" s="1191">
        <f t="shared" si="244"/>
        <v>666029.53091214225</v>
      </c>
      <c r="M568" s="1190">
        <f t="shared" si="234"/>
        <v>1.9019067605733502</v>
      </c>
      <c r="N568" s="1190">
        <f t="shared" si="235"/>
        <v>0.70953589006988071</v>
      </c>
      <c r="O568" s="1190">
        <f t="shared" si="236"/>
        <v>0.16319962970160778</v>
      </c>
      <c r="P568" s="1192">
        <f t="shared" si="255"/>
        <v>19963.81143438103</v>
      </c>
      <c r="Q568" s="1192">
        <f t="shared" si="246"/>
        <v>12871.619793436539</v>
      </c>
      <c r="R568" s="1192">
        <f t="shared" si="247"/>
        <v>14924.967429820217</v>
      </c>
      <c r="S568" s="1192">
        <f t="shared" si="248"/>
        <v>8480.0951305796698</v>
      </c>
      <c r="T568" s="1192">
        <f t="shared" si="256"/>
        <v>666029.53091214225</v>
      </c>
      <c r="U568" s="1192">
        <f t="shared" si="237"/>
        <v>998890.93992564746</v>
      </c>
      <c r="V568" s="1189">
        <v>110000</v>
      </c>
      <c r="W568" s="1189">
        <v>62500</v>
      </c>
      <c r="X568" s="1193">
        <v>3.734</v>
      </c>
      <c r="Y568" s="1189">
        <v>3</v>
      </c>
      <c r="Z568" s="1189">
        <v>3.75</v>
      </c>
      <c r="AA568" s="1193">
        <v>0.17230300000000001</v>
      </c>
      <c r="AB568" s="1193">
        <v>0.02</v>
      </c>
      <c r="AC568" s="1193">
        <v>4.046875</v>
      </c>
      <c r="AD568" s="1189">
        <v>0.2</v>
      </c>
      <c r="AE568" s="1189">
        <v>30</v>
      </c>
      <c r="AF568" s="1193">
        <v>3.421875</v>
      </c>
      <c r="AG568" s="1193">
        <v>3.21875</v>
      </c>
      <c r="AH568" s="1189">
        <f t="shared" si="249"/>
        <v>1.6716875</v>
      </c>
      <c r="AI568" s="1189">
        <f t="shared" si="238"/>
        <v>2.16796875</v>
      </c>
      <c r="AJ568" s="1189">
        <f t="shared" si="239"/>
        <v>6.870735217094305</v>
      </c>
      <c r="AK568" s="1189">
        <f t="shared" si="257"/>
        <v>6.054813917383111</v>
      </c>
      <c r="AL568" s="1189">
        <f t="shared" si="250"/>
        <v>0.163553</v>
      </c>
      <c r="AM568" s="1189">
        <f t="shared" si="240"/>
        <v>4.5265855574520417</v>
      </c>
      <c r="AN568" s="1189">
        <f t="shared" si="251"/>
        <v>9.375E-2</v>
      </c>
      <c r="AO568" s="1189">
        <f t="shared" si="241"/>
        <v>3.1350530000000001</v>
      </c>
      <c r="AP568" s="1189">
        <f t="shared" si="252"/>
        <v>3.5704470000000001</v>
      </c>
      <c r="AQ568" s="1189">
        <f t="shared" si="253"/>
        <v>6.6151500000000002E-2</v>
      </c>
      <c r="AR568" s="1193">
        <f t="shared" si="254"/>
        <v>4.9371336872150833</v>
      </c>
      <c r="AS568" s="1194">
        <f t="shared" si="245"/>
        <v>2.16796875</v>
      </c>
    </row>
    <row r="569" spans="1:45" ht="11.1" customHeight="1">
      <c r="A569" s="1188" t="s">
        <v>10992</v>
      </c>
      <c r="B569" s="1188" t="s">
        <v>10936</v>
      </c>
      <c r="C569" s="1188" t="s">
        <v>10936</v>
      </c>
      <c r="D569" s="1188" t="s">
        <v>10936</v>
      </c>
      <c r="E569" s="1188" t="s">
        <v>10936</v>
      </c>
      <c r="F569" s="1188" t="s">
        <v>10936</v>
      </c>
      <c r="G569" s="1189">
        <v>4.625</v>
      </c>
      <c r="H569" s="1189">
        <v>2.25</v>
      </c>
      <c r="I569" s="1190">
        <f t="shared" si="233"/>
        <v>43.596093750000001</v>
      </c>
      <c r="J569" s="1191">
        <f t="shared" si="242"/>
        <v>8480.0951305796698</v>
      </c>
      <c r="K569" s="1191">
        <f t="shared" si="243"/>
        <v>14924.967429820217</v>
      </c>
      <c r="L569" s="1191">
        <f t="shared" si="244"/>
        <v>574236.12056506542</v>
      </c>
      <c r="M569" s="1190">
        <f t="shared" si="234"/>
        <v>2.0356927138804406</v>
      </c>
      <c r="N569" s="1190">
        <f t="shared" si="235"/>
        <v>0.66618598843039112</v>
      </c>
      <c r="O569" s="1190">
        <f t="shared" si="236"/>
        <v>0.20654953134109735</v>
      </c>
      <c r="P569" s="1192">
        <f t="shared" si="255"/>
        <v>17212.362361878058</v>
      </c>
      <c r="Q569" s="1192">
        <f t="shared" si="246"/>
        <v>11308.296456787122</v>
      </c>
      <c r="R569" s="1192">
        <f t="shared" si="247"/>
        <v>14924.967429820217</v>
      </c>
      <c r="S569" s="1192">
        <f t="shared" si="248"/>
        <v>8480.0951305796698</v>
      </c>
      <c r="T569" s="1192">
        <f t="shared" si="256"/>
        <v>574236.12056506542</v>
      </c>
      <c r="U569" s="1192">
        <f t="shared" si="237"/>
        <v>998890.93992564746</v>
      </c>
      <c r="V569" s="1189">
        <v>110000</v>
      </c>
      <c r="W569" s="1189">
        <v>62500</v>
      </c>
      <c r="X569" s="1193">
        <v>3.734</v>
      </c>
      <c r="Y569" s="1189">
        <v>3</v>
      </c>
      <c r="Z569" s="1189">
        <v>3.75</v>
      </c>
      <c r="AA569" s="1193">
        <v>0.17230300000000001</v>
      </c>
      <c r="AB569" s="1193">
        <v>0.02</v>
      </c>
      <c r="AC569" s="1193">
        <v>4.046875</v>
      </c>
      <c r="AD569" s="1189">
        <v>0.2</v>
      </c>
      <c r="AE569" s="1189">
        <v>30</v>
      </c>
      <c r="AF569" s="1193">
        <v>3.421875</v>
      </c>
      <c r="AG569" s="1193">
        <v>3.21875</v>
      </c>
      <c r="AH569" s="1189">
        <f t="shared" si="249"/>
        <v>1.6716875</v>
      </c>
      <c r="AI569" s="1189">
        <f t="shared" si="238"/>
        <v>2.16796875</v>
      </c>
      <c r="AJ569" s="1189">
        <f t="shared" si="239"/>
        <v>6.0362496684845155</v>
      </c>
      <c r="AK569" s="1189">
        <f t="shared" si="257"/>
        <v>5.2203283687733224</v>
      </c>
      <c r="AL569" s="1189">
        <f t="shared" si="250"/>
        <v>0.163553</v>
      </c>
      <c r="AM569" s="1189">
        <f t="shared" si="240"/>
        <v>4.5265855574520417</v>
      </c>
      <c r="AN569" s="1189">
        <f t="shared" si="251"/>
        <v>9.375E-2</v>
      </c>
      <c r="AO569" s="1189">
        <f t="shared" si="241"/>
        <v>3.1350530000000001</v>
      </c>
      <c r="AP569" s="1189">
        <f t="shared" si="252"/>
        <v>3.5704470000000001</v>
      </c>
      <c r="AQ569" s="1189">
        <f t="shared" si="253"/>
        <v>6.6151500000000002E-2</v>
      </c>
      <c r="AR569" s="1193">
        <f t="shared" si="254"/>
        <v>4.8283319112747423</v>
      </c>
      <c r="AS569" s="1194">
        <f t="shared" si="245"/>
        <v>2.16796875</v>
      </c>
    </row>
    <row r="570" spans="1:45" ht="11.1" customHeight="1">
      <c r="A570" s="1188" t="s">
        <v>10992</v>
      </c>
      <c r="B570" s="1188" t="s">
        <v>10936</v>
      </c>
      <c r="C570" s="1188" t="s">
        <v>10936</v>
      </c>
      <c r="D570" s="1188" t="s">
        <v>10936</v>
      </c>
      <c r="E570" s="1188" t="s">
        <v>10936</v>
      </c>
      <c r="F570" s="1188" t="s">
        <v>10936</v>
      </c>
      <c r="G570" s="1189">
        <v>4.625</v>
      </c>
      <c r="H570" s="1189">
        <v>2.5</v>
      </c>
      <c r="I570" s="1190">
        <f t="shared" si="233"/>
        <v>40.42546875</v>
      </c>
      <c r="J570" s="1191">
        <f t="shared" si="242"/>
        <v>8480.0951305796698</v>
      </c>
      <c r="K570" s="1191">
        <f t="shared" si="243"/>
        <v>14137.213398492391</v>
      </c>
      <c r="L570" s="1191">
        <f t="shared" si="244"/>
        <v>471643.48547127383</v>
      </c>
      <c r="M570" s="1190">
        <f t="shared" si="234"/>
        <v>2.2572105040168466</v>
      </c>
      <c r="N570" s="1190">
        <f t="shared" si="235"/>
        <v>0.61773609836272636</v>
      </c>
      <c r="O570" s="1190">
        <f t="shared" si="236"/>
        <v>0.25499942140876219</v>
      </c>
      <c r="P570" s="1192">
        <f t="shared" si="255"/>
        <v>14137.213398492391</v>
      </c>
      <c r="Q570" s="1192">
        <f t="shared" si="246"/>
        <v>9561.0527275907207</v>
      </c>
      <c r="R570" s="1192">
        <f t="shared" si="247"/>
        <v>14924.967429820217</v>
      </c>
      <c r="S570" s="1192">
        <f t="shared" si="248"/>
        <v>8480.0951305796698</v>
      </c>
      <c r="T570" s="1192">
        <f t="shared" si="256"/>
        <v>471643.48547127383</v>
      </c>
      <c r="U570" s="1192">
        <f t="shared" si="237"/>
        <v>998890.93992564746</v>
      </c>
      <c r="V570" s="1189">
        <v>110000</v>
      </c>
      <c r="W570" s="1189">
        <v>62500</v>
      </c>
      <c r="X570" s="1193">
        <v>3.734</v>
      </c>
      <c r="Y570" s="1189">
        <v>3</v>
      </c>
      <c r="Z570" s="1189">
        <v>3.75</v>
      </c>
      <c r="AA570" s="1193">
        <v>0.17230300000000001</v>
      </c>
      <c r="AB570" s="1193">
        <v>0.02</v>
      </c>
      <c r="AC570" s="1193">
        <v>4.046875</v>
      </c>
      <c r="AD570" s="1189">
        <v>0.2</v>
      </c>
      <c r="AE570" s="1189">
        <v>30</v>
      </c>
      <c r="AF570" s="1193">
        <v>3.421875</v>
      </c>
      <c r="AG570" s="1193">
        <v>3.21875</v>
      </c>
      <c r="AH570" s="1189">
        <f t="shared" si="249"/>
        <v>1.6716875</v>
      </c>
      <c r="AI570" s="1189">
        <f t="shared" si="238"/>
        <v>2.16796875</v>
      </c>
      <c r="AJ570" s="1189">
        <f t="shared" si="239"/>
        <v>5.1035893494500462</v>
      </c>
      <c r="AK570" s="1189">
        <f t="shared" si="257"/>
        <v>4.2876680497388531</v>
      </c>
      <c r="AL570" s="1189">
        <f t="shared" si="250"/>
        <v>0.163553</v>
      </c>
      <c r="AM570" s="1189">
        <f t="shared" si="240"/>
        <v>4.5265855574520417</v>
      </c>
      <c r="AN570" s="1189">
        <f t="shared" si="251"/>
        <v>9.375E-2</v>
      </c>
      <c r="AO570" s="1189">
        <f t="shared" si="241"/>
        <v>3.1350530000000001</v>
      </c>
      <c r="AP570" s="1189">
        <f t="shared" si="252"/>
        <v>3.5704470000000001</v>
      </c>
      <c r="AQ570" s="1189">
        <f t="shared" si="253"/>
        <v>6.6151500000000002E-2</v>
      </c>
      <c r="AR570" s="1193">
        <f t="shared" si="254"/>
        <v>4.7037526556393248</v>
      </c>
      <c r="AS570" s="1194">
        <f t="shared" si="245"/>
        <v>2.16796875</v>
      </c>
    </row>
    <row r="571" spans="1:45" ht="11.1" customHeight="1">
      <c r="A571" s="1188" t="s">
        <v>10992</v>
      </c>
      <c r="B571" s="1188" t="s">
        <v>10936</v>
      </c>
      <c r="C571" s="1188" t="s">
        <v>10936</v>
      </c>
      <c r="D571" s="1188" t="s">
        <v>10936</v>
      </c>
      <c r="E571" s="1188" t="s">
        <v>10936</v>
      </c>
      <c r="F571" s="1188" t="s">
        <v>10936</v>
      </c>
      <c r="G571" s="1189">
        <v>5</v>
      </c>
      <c r="H571" s="1189">
        <v>1.75</v>
      </c>
      <c r="I571" s="1190">
        <f t="shared" si="233"/>
        <v>58.573124999999997</v>
      </c>
      <c r="J571" s="1191">
        <f t="shared" si="242"/>
        <v>14078.350451837467</v>
      </c>
      <c r="K571" s="1191">
        <f t="shared" si="243"/>
        <v>22858.450438821612</v>
      </c>
      <c r="L571" s="1191">
        <f t="shared" si="244"/>
        <v>747023.71651250403</v>
      </c>
      <c r="M571" s="1190">
        <f t="shared" si="234"/>
        <v>2.4639997877098265</v>
      </c>
      <c r="N571" s="1190">
        <f t="shared" si="235"/>
        <v>0.89504796914475515</v>
      </c>
      <c r="O571" s="1190">
        <f t="shared" si="236"/>
        <v>0.12494971649029345</v>
      </c>
      <c r="P571" s="1192">
        <f t="shared" si="255"/>
        <v>22858.450438821612</v>
      </c>
      <c r="Q571" s="1192">
        <f t="shared" si="246"/>
        <v>14548.172971729562</v>
      </c>
      <c r="R571" s="1192">
        <f t="shared" si="247"/>
        <v>24777.896795233944</v>
      </c>
      <c r="S571" s="1192">
        <f t="shared" si="248"/>
        <v>14078.350451837467</v>
      </c>
      <c r="T571" s="1192">
        <f t="shared" si="256"/>
        <v>747023.71651250403</v>
      </c>
      <c r="U571" s="1192">
        <f t="shared" si="237"/>
        <v>1310718.5544870405</v>
      </c>
      <c r="V571" s="1189">
        <v>110000</v>
      </c>
      <c r="W571" s="1189">
        <v>62500</v>
      </c>
      <c r="X571" s="1193">
        <v>3.734</v>
      </c>
      <c r="Y571" s="1189">
        <v>3</v>
      </c>
      <c r="Z571" s="1189">
        <v>3.75</v>
      </c>
      <c r="AA571" s="1193">
        <v>0.17230300000000001</v>
      </c>
      <c r="AB571" s="1193">
        <v>0.02</v>
      </c>
      <c r="AC571" s="1193">
        <v>4.046875</v>
      </c>
      <c r="AD571" s="1189">
        <v>0.2</v>
      </c>
      <c r="AE571" s="1189">
        <v>30</v>
      </c>
      <c r="AF571" s="1193">
        <v>3.421875</v>
      </c>
      <c r="AG571" s="1193">
        <v>3.21875</v>
      </c>
      <c r="AH571" s="1189">
        <f t="shared" si="249"/>
        <v>1.6716875</v>
      </c>
      <c r="AI571" s="1189">
        <f t="shared" si="238"/>
        <v>2.26171875</v>
      </c>
      <c r="AJ571" s="1189">
        <f t="shared" si="239"/>
        <v>7.6070459952794121</v>
      </c>
      <c r="AK571" s="1189">
        <f t="shared" si="257"/>
        <v>6.791124695568219</v>
      </c>
      <c r="AL571" s="1189">
        <f t="shared" si="250"/>
        <v>0.163553</v>
      </c>
      <c r="AM571" s="1189">
        <f t="shared" si="240"/>
        <v>7.3613820534647063</v>
      </c>
      <c r="AN571" s="1189">
        <f t="shared" si="251"/>
        <v>9.375E-2</v>
      </c>
      <c r="AO571" s="1189">
        <f t="shared" si="241"/>
        <v>3.1350530000000001</v>
      </c>
      <c r="AP571" s="1189">
        <f t="shared" si="252"/>
        <v>3.5704470000000001</v>
      </c>
      <c r="AQ571" s="1189">
        <f t="shared" si="253"/>
        <v>6.6151500000000002E-2</v>
      </c>
      <c r="AR571" s="1193">
        <f t="shared" si="254"/>
        <v>5.0311816748587006</v>
      </c>
      <c r="AS571" s="1194">
        <f t="shared" si="245"/>
        <v>2.26171875</v>
      </c>
    </row>
    <row r="572" spans="1:45" ht="11.1" customHeight="1">
      <c r="A572" s="1188" t="s">
        <v>10992</v>
      </c>
      <c r="B572" s="1188" t="s">
        <v>10936</v>
      </c>
      <c r="C572" s="1188" t="s">
        <v>10936</v>
      </c>
      <c r="D572" s="1188" t="s">
        <v>10936</v>
      </c>
      <c r="E572" s="1188" t="s">
        <v>10936</v>
      </c>
      <c r="F572" s="1188" t="s">
        <v>10936</v>
      </c>
      <c r="G572" s="1189">
        <v>5</v>
      </c>
      <c r="H572" s="1189">
        <v>2</v>
      </c>
      <c r="I572" s="1190">
        <f t="shared" si="233"/>
        <v>56.07</v>
      </c>
      <c r="J572" s="1191">
        <f t="shared" si="242"/>
        <v>13095.014368143849</v>
      </c>
      <c r="K572" s="1191">
        <f t="shared" si="243"/>
        <v>20310.295189843931</v>
      </c>
      <c r="L572" s="1191">
        <f t="shared" si="244"/>
        <v>666029.53091214225</v>
      </c>
      <c r="M572" s="1190">
        <f t="shared" si="234"/>
        <v>2.5753501771751623</v>
      </c>
      <c r="N572" s="1190">
        <f t="shared" si="235"/>
        <v>0.85679805593344094</v>
      </c>
      <c r="O572" s="1190">
        <f t="shared" si="236"/>
        <v>0.16319962970160778</v>
      </c>
      <c r="P572" s="1192">
        <f t="shared" si="255"/>
        <v>20310.295189843931</v>
      </c>
      <c r="Q572" s="1192">
        <f t="shared" si="246"/>
        <v>13095.014368143849</v>
      </c>
      <c r="R572" s="1192">
        <f t="shared" si="247"/>
        <v>24693.053255005172</v>
      </c>
      <c r="S572" s="1192">
        <f t="shared" si="248"/>
        <v>14030.143894889303</v>
      </c>
      <c r="T572" s="1192">
        <f t="shared" si="256"/>
        <v>666029.53091214225</v>
      </c>
      <c r="U572" s="1192">
        <f t="shared" si="237"/>
        <v>1310718.5544870405</v>
      </c>
      <c r="V572" s="1189">
        <v>110000</v>
      </c>
      <c r="W572" s="1189">
        <v>62500</v>
      </c>
      <c r="X572" s="1193">
        <v>3.734</v>
      </c>
      <c r="Y572" s="1189">
        <v>3</v>
      </c>
      <c r="Z572" s="1189">
        <v>3.75</v>
      </c>
      <c r="AA572" s="1193">
        <v>0.17230300000000001</v>
      </c>
      <c r="AB572" s="1193">
        <v>0.02</v>
      </c>
      <c r="AC572" s="1193">
        <v>4.046875</v>
      </c>
      <c r="AD572" s="1189">
        <v>0.2</v>
      </c>
      <c r="AE572" s="1189">
        <v>30</v>
      </c>
      <c r="AF572" s="1193">
        <v>3.421875</v>
      </c>
      <c r="AG572" s="1193">
        <v>3.21875</v>
      </c>
      <c r="AH572" s="1189">
        <f t="shared" si="249"/>
        <v>1.6716875</v>
      </c>
      <c r="AI572" s="1189">
        <f t="shared" si="238"/>
        <v>2.26171875</v>
      </c>
      <c r="AJ572" s="1189">
        <f t="shared" si="239"/>
        <v>6.870735217094305</v>
      </c>
      <c r="AK572" s="1189">
        <f t="shared" si="257"/>
        <v>6.054813917383111</v>
      </c>
      <c r="AL572" s="1189">
        <f t="shared" si="250"/>
        <v>0.163553</v>
      </c>
      <c r="AM572" s="1189">
        <f t="shared" si="240"/>
        <v>7.3613820534647063</v>
      </c>
      <c r="AN572" s="1189">
        <f t="shared" si="251"/>
        <v>9.375E-2</v>
      </c>
      <c r="AO572" s="1189">
        <f t="shared" si="241"/>
        <v>3.1350530000000001</v>
      </c>
      <c r="AP572" s="1189">
        <f t="shared" si="252"/>
        <v>3.5704470000000001</v>
      </c>
      <c r="AQ572" s="1189">
        <f t="shared" si="253"/>
        <v>6.6151500000000002E-2</v>
      </c>
      <c r="AR572" s="1193">
        <f t="shared" si="254"/>
        <v>4.9371336872150833</v>
      </c>
      <c r="AS572" s="1194">
        <f t="shared" si="245"/>
        <v>2.246002171803771</v>
      </c>
    </row>
    <row r="573" spans="1:45" ht="11.1" customHeight="1">
      <c r="A573" s="1188" t="s">
        <v>10992</v>
      </c>
      <c r="B573" s="1188" t="s">
        <v>10936</v>
      </c>
      <c r="C573" s="1188" t="s">
        <v>10936</v>
      </c>
      <c r="D573" s="1188" t="s">
        <v>10936</v>
      </c>
      <c r="E573" s="1188" t="s">
        <v>10936</v>
      </c>
      <c r="F573" s="1188" t="s">
        <v>10936</v>
      </c>
      <c r="G573" s="1189">
        <v>5</v>
      </c>
      <c r="H573" s="1189">
        <v>2.25</v>
      </c>
      <c r="I573" s="1190">
        <f t="shared" si="233"/>
        <v>53.233125000000001</v>
      </c>
      <c r="J573" s="1191">
        <f t="shared" si="242"/>
        <v>11436.146684081341</v>
      </c>
      <c r="K573" s="1191">
        <f t="shared" si="243"/>
        <v>17406.963241740541</v>
      </c>
      <c r="L573" s="1191">
        <f t="shared" si="244"/>
        <v>574236.12056506542</v>
      </c>
      <c r="M573" s="1190">
        <f t="shared" si="234"/>
        <v>2.7565082053684562</v>
      </c>
      <c r="N573" s="1190">
        <f t="shared" si="235"/>
        <v>0.81344815429395123</v>
      </c>
      <c r="O573" s="1190">
        <f t="shared" si="236"/>
        <v>0.20654953134109735</v>
      </c>
      <c r="P573" s="1192">
        <f t="shared" si="255"/>
        <v>17406.963241740541</v>
      </c>
      <c r="Q573" s="1192">
        <f t="shared" si="246"/>
        <v>11436.146684081341</v>
      </c>
      <c r="R573" s="1192">
        <f t="shared" si="247"/>
        <v>24546.215824193248</v>
      </c>
      <c r="S573" s="1192">
        <f t="shared" si="248"/>
        <v>13946.713536473435</v>
      </c>
      <c r="T573" s="1192">
        <f t="shared" si="256"/>
        <v>574236.12056506542</v>
      </c>
      <c r="U573" s="1192">
        <f t="shared" si="237"/>
        <v>1310718.5544870405</v>
      </c>
      <c r="V573" s="1189">
        <v>110000</v>
      </c>
      <c r="W573" s="1189">
        <v>62500</v>
      </c>
      <c r="X573" s="1193">
        <v>3.734</v>
      </c>
      <c r="Y573" s="1189">
        <v>3</v>
      </c>
      <c r="Z573" s="1189">
        <v>3.75</v>
      </c>
      <c r="AA573" s="1193">
        <v>0.17230300000000001</v>
      </c>
      <c r="AB573" s="1193">
        <v>0.02</v>
      </c>
      <c r="AC573" s="1193">
        <v>4.046875</v>
      </c>
      <c r="AD573" s="1189">
        <v>0.2</v>
      </c>
      <c r="AE573" s="1189">
        <v>30</v>
      </c>
      <c r="AF573" s="1193">
        <v>3.421875</v>
      </c>
      <c r="AG573" s="1193">
        <v>3.21875</v>
      </c>
      <c r="AH573" s="1189">
        <f t="shared" si="249"/>
        <v>1.6716875</v>
      </c>
      <c r="AI573" s="1189">
        <f t="shared" si="238"/>
        <v>2.26171875</v>
      </c>
      <c r="AJ573" s="1189">
        <f t="shared" si="239"/>
        <v>6.0362496684845155</v>
      </c>
      <c r="AK573" s="1189">
        <f t="shared" si="257"/>
        <v>5.2203283687733224</v>
      </c>
      <c r="AL573" s="1189">
        <f t="shared" si="250"/>
        <v>0.163553</v>
      </c>
      <c r="AM573" s="1189">
        <f t="shared" si="240"/>
        <v>7.3613820534647063</v>
      </c>
      <c r="AN573" s="1189">
        <f t="shared" si="251"/>
        <v>9.375E-2</v>
      </c>
      <c r="AO573" s="1189">
        <f t="shared" si="241"/>
        <v>3.1350530000000001</v>
      </c>
      <c r="AP573" s="1189">
        <f t="shared" si="252"/>
        <v>3.5704470000000001</v>
      </c>
      <c r="AQ573" s="1189">
        <f t="shared" si="253"/>
        <v>6.6151500000000002E-2</v>
      </c>
      <c r="AR573" s="1193">
        <f t="shared" si="254"/>
        <v>4.8283319112747423</v>
      </c>
      <c r="AS573" s="1194">
        <f t="shared" si="245"/>
        <v>2.2188017278186853</v>
      </c>
    </row>
    <row r="574" spans="1:45" ht="11.1" customHeight="1">
      <c r="A574" s="1188" t="s">
        <v>10992</v>
      </c>
      <c r="B574" s="1188" t="s">
        <v>10936</v>
      </c>
      <c r="C574" s="1188" t="s">
        <v>10936</v>
      </c>
      <c r="D574" s="1188" t="s">
        <v>10936</v>
      </c>
      <c r="E574" s="1188" t="s">
        <v>10936</v>
      </c>
      <c r="F574" s="1188" t="s">
        <v>10936</v>
      </c>
      <c r="G574" s="1189">
        <v>5</v>
      </c>
      <c r="H574" s="1189">
        <v>2.5</v>
      </c>
      <c r="I574" s="1190">
        <f t="shared" si="233"/>
        <v>50.0625</v>
      </c>
      <c r="J574" s="1191">
        <f t="shared" si="242"/>
        <v>9602.9195207742378</v>
      </c>
      <c r="K574" s="1191">
        <f t="shared" si="243"/>
        <v>14199.118693485474</v>
      </c>
      <c r="L574" s="1191">
        <f t="shared" si="244"/>
        <v>471643.48547127383</v>
      </c>
      <c r="M574" s="1190">
        <f t="shared" si="234"/>
        <v>3.0564629097217151</v>
      </c>
      <c r="N574" s="1190">
        <f t="shared" si="235"/>
        <v>0.76499826422628647</v>
      </c>
      <c r="O574" s="1190">
        <f t="shared" si="236"/>
        <v>0.25499942140876219</v>
      </c>
      <c r="P574" s="1192">
        <f t="shared" si="255"/>
        <v>14199.118693485474</v>
      </c>
      <c r="Q574" s="1192">
        <f t="shared" si="246"/>
        <v>9602.9195207742378</v>
      </c>
      <c r="R574" s="1192">
        <f t="shared" si="247"/>
        <v>24378.085316470679</v>
      </c>
      <c r="S574" s="1192">
        <f t="shared" si="248"/>
        <v>13851.184838903793</v>
      </c>
      <c r="T574" s="1192">
        <f t="shared" si="256"/>
        <v>471643.48547127383</v>
      </c>
      <c r="U574" s="1192">
        <f t="shared" si="237"/>
        <v>1310718.5544870405</v>
      </c>
      <c r="V574" s="1189">
        <v>110000</v>
      </c>
      <c r="W574" s="1189">
        <v>62500</v>
      </c>
      <c r="X574" s="1193">
        <v>3.734</v>
      </c>
      <c r="Y574" s="1189">
        <v>3</v>
      </c>
      <c r="Z574" s="1189">
        <v>3.75</v>
      </c>
      <c r="AA574" s="1193">
        <v>0.17230300000000001</v>
      </c>
      <c r="AB574" s="1193">
        <v>0.02</v>
      </c>
      <c r="AC574" s="1193">
        <v>4.046875</v>
      </c>
      <c r="AD574" s="1189">
        <v>0.2</v>
      </c>
      <c r="AE574" s="1189">
        <v>30</v>
      </c>
      <c r="AF574" s="1193">
        <v>3.421875</v>
      </c>
      <c r="AG574" s="1193">
        <v>3.21875</v>
      </c>
      <c r="AH574" s="1189">
        <f t="shared" si="249"/>
        <v>1.6716875</v>
      </c>
      <c r="AI574" s="1189">
        <f t="shared" si="238"/>
        <v>2.26171875</v>
      </c>
      <c r="AJ574" s="1189">
        <f t="shared" si="239"/>
        <v>5.1035893494500462</v>
      </c>
      <c r="AK574" s="1189">
        <f t="shared" si="257"/>
        <v>4.2876680497388531</v>
      </c>
      <c r="AL574" s="1189">
        <f t="shared" si="250"/>
        <v>0.163553</v>
      </c>
      <c r="AM574" s="1189">
        <f t="shared" si="240"/>
        <v>7.3613820534647063</v>
      </c>
      <c r="AN574" s="1189">
        <f t="shared" si="251"/>
        <v>9.375E-2</v>
      </c>
      <c r="AO574" s="1189">
        <f t="shared" si="241"/>
        <v>3.1350530000000001</v>
      </c>
      <c r="AP574" s="1189">
        <f t="shared" si="252"/>
        <v>3.5704470000000001</v>
      </c>
      <c r="AQ574" s="1189">
        <f t="shared" si="253"/>
        <v>6.6151500000000002E-2</v>
      </c>
      <c r="AR574" s="1193">
        <f t="shared" si="254"/>
        <v>4.7037526556393248</v>
      </c>
      <c r="AS574" s="1194">
        <f t="shared" si="245"/>
        <v>2.187656913909831</v>
      </c>
    </row>
    <row r="575" spans="1:45" ht="11.1" customHeight="1">
      <c r="A575" s="1189" t="s">
        <v>10993</v>
      </c>
      <c r="B575" s="1189" t="s">
        <v>10936</v>
      </c>
      <c r="C575" s="1189" t="s">
        <v>10936</v>
      </c>
      <c r="D575" s="1189" t="s">
        <v>10936</v>
      </c>
      <c r="E575" s="1189" t="s">
        <v>10936</v>
      </c>
      <c r="F575" s="1189" t="s">
        <v>10936</v>
      </c>
      <c r="G575" s="1189">
        <v>5.5</v>
      </c>
      <c r="H575" s="1189">
        <v>2</v>
      </c>
      <c r="I575" s="1190">
        <f t="shared" si="233"/>
        <v>70.087499999999991</v>
      </c>
      <c r="J575" s="1191">
        <f t="shared" si="242"/>
        <v>12973.026677308977</v>
      </c>
      <c r="K575" s="1191">
        <f t="shared" si="243"/>
        <v>22832.526952063799</v>
      </c>
      <c r="L575" s="1191">
        <f t="shared" si="244"/>
        <v>1180680.0852477748</v>
      </c>
      <c r="M575" s="1190">
        <f t="shared" si="234"/>
        <v>1.5754771550855846</v>
      </c>
      <c r="N575" s="1190">
        <f t="shared" si="235"/>
        <v>1.0709975699168011</v>
      </c>
      <c r="O575" s="1190">
        <f t="shared" si="236"/>
        <v>0.16319962970160778</v>
      </c>
      <c r="P575" s="1192">
        <f t="shared" si="255"/>
        <v>42225.993167558983</v>
      </c>
      <c r="Q575" s="1192">
        <f t="shared" si="246"/>
        <v>26479.802610768165</v>
      </c>
      <c r="R575" s="1192">
        <f t="shared" si="247"/>
        <v>22832.526952063799</v>
      </c>
      <c r="S575" s="1192">
        <f t="shared" si="248"/>
        <v>12973.026677308977</v>
      </c>
      <c r="T575" s="1192">
        <f t="shared" si="256"/>
        <v>1180680.0852477748</v>
      </c>
      <c r="U575" s="1192">
        <f t="shared" si="237"/>
        <v>1319131.3049504485</v>
      </c>
      <c r="V575" s="1189">
        <v>110000</v>
      </c>
      <c r="W575" s="1189">
        <v>62500</v>
      </c>
      <c r="X575" s="1189">
        <v>4.532</v>
      </c>
      <c r="Y575" s="1189">
        <v>3</v>
      </c>
      <c r="Z575" s="1189">
        <v>4</v>
      </c>
      <c r="AA575" s="1189">
        <v>0.17230300000000001</v>
      </c>
      <c r="AB575" s="1189">
        <v>0.02</v>
      </c>
      <c r="AC575" s="1189">
        <v>4.875</v>
      </c>
      <c r="AD575" s="1189">
        <v>0.2</v>
      </c>
      <c r="AE575" s="1189">
        <v>30</v>
      </c>
      <c r="AF575" s="1193">
        <v>4.203125</v>
      </c>
      <c r="AG575" s="1193">
        <v>3.953125</v>
      </c>
      <c r="AH575" s="1189">
        <f t="shared" si="249"/>
        <v>2.0550625</v>
      </c>
      <c r="AI575" s="1189">
        <f t="shared" si="238"/>
        <v>2.59375</v>
      </c>
      <c r="AJ575" s="1189">
        <f t="shared" si="239"/>
        <v>11.846419045165904</v>
      </c>
      <c r="AK575" s="1189">
        <f t="shared" si="257"/>
        <v>10.733455320434317</v>
      </c>
      <c r="AL575" s="1189">
        <f t="shared" si="250"/>
        <v>0.163553</v>
      </c>
      <c r="AM575" s="1189">
        <f t="shared" si="240"/>
        <v>5.8038163109653231</v>
      </c>
      <c r="AN575" s="1189">
        <f t="shared" si="251"/>
        <v>9.375E-2</v>
      </c>
      <c r="AO575" s="1189">
        <f t="shared" si="241"/>
        <v>3.8705530000000001</v>
      </c>
      <c r="AP575" s="1189">
        <f t="shared" si="252"/>
        <v>4.3684469999999997</v>
      </c>
      <c r="AQ575" s="1189">
        <f t="shared" si="253"/>
        <v>6.6151500000000002E-2</v>
      </c>
      <c r="AR575" s="1193">
        <f t="shared" si="254"/>
        <v>6.1598442151006543</v>
      </c>
      <c r="AS575" s="1194">
        <f t="shared" si="245"/>
        <v>2.59375</v>
      </c>
    </row>
    <row r="576" spans="1:45" ht="11.1" customHeight="1">
      <c r="A576" s="1189" t="s">
        <v>10993</v>
      </c>
      <c r="B576" s="1189" t="s">
        <v>10936</v>
      </c>
      <c r="C576" s="1189" t="s">
        <v>10936</v>
      </c>
      <c r="D576" s="1189" t="s">
        <v>10936</v>
      </c>
      <c r="E576" s="1189" t="s">
        <v>10936</v>
      </c>
      <c r="F576" s="1189" t="s">
        <v>10936</v>
      </c>
      <c r="G576" s="1189">
        <v>5.5</v>
      </c>
      <c r="H576" s="1189">
        <v>2.25</v>
      </c>
      <c r="I576" s="1190">
        <f t="shared" si="233"/>
        <v>67.250624999999999</v>
      </c>
      <c r="J576" s="1191">
        <f t="shared" si="242"/>
        <v>12973.026677308977</v>
      </c>
      <c r="K576" s="1191">
        <f t="shared" si="243"/>
        <v>22832.526952063799</v>
      </c>
      <c r="L576" s="1191">
        <f t="shared" si="244"/>
        <v>1088886.6749006982</v>
      </c>
      <c r="M576" s="1190">
        <f t="shared" si="234"/>
        <v>1.6202869798753892</v>
      </c>
      <c r="N576" s="1190">
        <f t="shared" si="235"/>
        <v>1.0276476682773115</v>
      </c>
      <c r="O576" s="1190">
        <f t="shared" si="236"/>
        <v>0.20654953134109735</v>
      </c>
      <c r="P576" s="1192">
        <f t="shared" si="255"/>
        <v>38943.081931422428</v>
      </c>
      <c r="Q576" s="1192">
        <f t="shared" si="246"/>
        <v>24614.512135690569</v>
      </c>
      <c r="R576" s="1192">
        <f t="shared" si="247"/>
        <v>22832.526952063799</v>
      </c>
      <c r="S576" s="1192">
        <f t="shared" si="248"/>
        <v>12973.026677308977</v>
      </c>
      <c r="T576" s="1192">
        <f t="shared" si="256"/>
        <v>1088886.6749006982</v>
      </c>
      <c r="U576" s="1192">
        <f t="shared" si="237"/>
        <v>1319131.3049504485</v>
      </c>
      <c r="V576" s="1189">
        <v>110000</v>
      </c>
      <c r="W576" s="1189">
        <v>62500</v>
      </c>
      <c r="X576" s="1189">
        <v>4.532</v>
      </c>
      <c r="Y576" s="1189">
        <v>3</v>
      </c>
      <c r="Z576" s="1189">
        <v>4</v>
      </c>
      <c r="AA576" s="1189">
        <v>0.17230300000000001</v>
      </c>
      <c r="AB576" s="1189">
        <v>0.02</v>
      </c>
      <c r="AC576" s="1189">
        <v>4.875</v>
      </c>
      <c r="AD576" s="1189">
        <v>0.2</v>
      </c>
      <c r="AE576" s="1189">
        <v>30</v>
      </c>
      <c r="AF576" s="1193">
        <v>4.203125</v>
      </c>
      <c r="AG576" s="1193">
        <v>3.953125</v>
      </c>
      <c r="AH576" s="1189">
        <f t="shared" si="249"/>
        <v>2.0550625</v>
      </c>
      <c r="AI576" s="1189">
        <f t="shared" si="238"/>
        <v>2.59375</v>
      </c>
      <c r="AJ576" s="1189">
        <f t="shared" si="239"/>
        <v>11.011933496556114</v>
      </c>
      <c r="AK576" s="1189">
        <f t="shared" si="257"/>
        <v>9.8989697718245289</v>
      </c>
      <c r="AL576" s="1189">
        <f t="shared" si="250"/>
        <v>0.163553</v>
      </c>
      <c r="AM576" s="1189">
        <f t="shared" si="240"/>
        <v>5.8038163109653231</v>
      </c>
      <c r="AN576" s="1189">
        <f t="shared" si="251"/>
        <v>9.375E-2</v>
      </c>
      <c r="AO576" s="1189">
        <f t="shared" si="241"/>
        <v>3.8705530000000001</v>
      </c>
      <c r="AP576" s="1189">
        <f t="shared" si="252"/>
        <v>4.3684469999999997</v>
      </c>
      <c r="AQ576" s="1189">
        <f t="shared" si="253"/>
        <v>6.6151500000000002E-2</v>
      </c>
      <c r="AR576" s="1193">
        <f t="shared" si="254"/>
        <v>6.0729877946780855</v>
      </c>
      <c r="AS576" s="1194">
        <f t="shared" si="245"/>
        <v>2.59375</v>
      </c>
    </row>
    <row r="577" spans="1:45" ht="11.1" customHeight="1">
      <c r="A577" s="1189" t="s">
        <v>10993</v>
      </c>
      <c r="B577" s="1189" t="s">
        <v>10936</v>
      </c>
      <c r="C577" s="1189" t="s">
        <v>10936</v>
      </c>
      <c r="D577" s="1189" t="s">
        <v>10936</v>
      </c>
      <c r="E577" s="1189" t="s">
        <v>10936</v>
      </c>
      <c r="F577" s="1189" t="s">
        <v>10936</v>
      </c>
      <c r="G577" s="1189">
        <v>5.5</v>
      </c>
      <c r="H577" s="1189">
        <v>2.5</v>
      </c>
      <c r="I577" s="1190">
        <f t="shared" si="233"/>
        <v>64.08</v>
      </c>
      <c r="J577" s="1191">
        <f t="shared" si="242"/>
        <v>12973.026677308977</v>
      </c>
      <c r="K577" s="1191">
        <f t="shared" si="243"/>
        <v>22832.526952063799</v>
      </c>
      <c r="L577" s="1191">
        <f t="shared" si="244"/>
        <v>986294.03980690648</v>
      </c>
      <c r="M577" s="1190">
        <f t="shared" si="234"/>
        <v>1.6872372835865803</v>
      </c>
      <c r="N577" s="1190">
        <f t="shared" si="235"/>
        <v>0.9791977782096466</v>
      </c>
      <c r="O577" s="1190">
        <f t="shared" si="236"/>
        <v>0.25499942140876219</v>
      </c>
      <c r="P577" s="1192">
        <f t="shared" si="255"/>
        <v>35273.945843975664</v>
      </c>
      <c r="Q577" s="1192">
        <f t="shared" si="246"/>
        <v>22529.775722368548</v>
      </c>
      <c r="R577" s="1192">
        <f t="shared" si="247"/>
        <v>22832.526952063799</v>
      </c>
      <c r="S577" s="1192">
        <f t="shared" si="248"/>
        <v>12973.026677308977</v>
      </c>
      <c r="T577" s="1192">
        <f t="shared" si="256"/>
        <v>986294.03980690648</v>
      </c>
      <c r="U577" s="1192">
        <f t="shared" si="237"/>
        <v>1319131.3049504485</v>
      </c>
      <c r="V577" s="1189">
        <v>110000</v>
      </c>
      <c r="W577" s="1189">
        <v>62500</v>
      </c>
      <c r="X577" s="1189">
        <v>4.532</v>
      </c>
      <c r="Y577" s="1189">
        <v>3</v>
      </c>
      <c r="Z577" s="1189">
        <v>4</v>
      </c>
      <c r="AA577" s="1189">
        <v>0.17230300000000001</v>
      </c>
      <c r="AB577" s="1189">
        <v>0.02</v>
      </c>
      <c r="AC577" s="1189">
        <v>4.875</v>
      </c>
      <c r="AD577" s="1189">
        <v>0.2</v>
      </c>
      <c r="AE577" s="1189">
        <v>30</v>
      </c>
      <c r="AF577" s="1193">
        <v>4.203125</v>
      </c>
      <c r="AG577" s="1193">
        <v>3.953125</v>
      </c>
      <c r="AH577" s="1189">
        <f t="shared" si="249"/>
        <v>2.0550625</v>
      </c>
      <c r="AI577" s="1189">
        <f t="shared" si="238"/>
        <v>2.59375</v>
      </c>
      <c r="AJ577" s="1189">
        <f t="shared" si="239"/>
        <v>10.079273177521644</v>
      </c>
      <c r="AK577" s="1189">
        <f t="shared" si="257"/>
        <v>8.9663094527900586</v>
      </c>
      <c r="AL577" s="1189">
        <f t="shared" si="250"/>
        <v>0.163553</v>
      </c>
      <c r="AM577" s="1189">
        <f t="shared" si="240"/>
        <v>5.8038163109653231</v>
      </c>
      <c r="AN577" s="1189">
        <f t="shared" si="251"/>
        <v>9.375E-2</v>
      </c>
      <c r="AO577" s="1189">
        <f t="shared" si="241"/>
        <v>3.8705530000000001</v>
      </c>
      <c r="AP577" s="1189">
        <f t="shared" si="252"/>
        <v>4.3684469999999997</v>
      </c>
      <c r="AQ577" s="1189">
        <f t="shared" si="253"/>
        <v>6.6151500000000002E-2</v>
      </c>
      <c r="AR577" s="1193">
        <f t="shared" si="254"/>
        <v>5.9744188633128994</v>
      </c>
      <c r="AS577" s="1194">
        <f t="shared" si="245"/>
        <v>2.59375</v>
      </c>
    </row>
    <row r="578" spans="1:45" ht="11.1" customHeight="1">
      <c r="A578" s="1189" t="s">
        <v>10993</v>
      </c>
      <c r="B578" s="1189" t="s">
        <v>10936</v>
      </c>
      <c r="C578" s="1189" t="s">
        <v>10936</v>
      </c>
      <c r="D578" s="1189" t="s">
        <v>10936</v>
      </c>
      <c r="E578" s="1189" t="s">
        <v>10936</v>
      </c>
      <c r="F578" s="1189" t="s">
        <v>10936</v>
      </c>
      <c r="G578" s="1189">
        <v>5.5</v>
      </c>
      <c r="H578" s="1189">
        <v>2.8125</v>
      </c>
      <c r="I578" s="1190">
        <f t="shared" ref="I578:I641" si="258">(G578^2-H578^2)*2.67</f>
        <v>59.647382812499998</v>
      </c>
      <c r="J578" s="1191">
        <f t="shared" si="242"/>
        <v>12973.026677308977</v>
      </c>
      <c r="K578" s="1191">
        <f t="shared" si="243"/>
        <v>22832.526952063799</v>
      </c>
      <c r="L578" s="1191">
        <f t="shared" si="244"/>
        <v>842866.83613959898</v>
      </c>
      <c r="M578" s="1190">
        <f t="shared" ref="M578:M641" si="259">((G578^4-AO578^4)/G578)/((AP578^4-H578^4)/AP578)</f>
        <v>1.8187469535988146</v>
      </c>
      <c r="N578" s="1190">
        <f t="shared" ref="N578:N641" si="260">(PI()/4*(G578^2-H578^2)/144*1)*7.48052</f>
        <v>0.91146355689794423</v>
      </c>
      <c r="O578" s="1190">
        <f t="shared" ref="O578:O641" si="261">(PI()/4*(H578)^2/144*1)*7.48052</f>
        <v>0.32273364272046462</v>
      </c>
      <c r="P578" s="1192">
        <f t="shared" si="255"/>
        <v>30144.397037512274</v>
      </c>
      <c r="Q578" s="1192">
        <f t="shared" si="246"/>
        <v>19615.259355059803</v>
      </c>
      <c r="R578" s="1192">
        <f t="shared" si="247"/>
        <v>22832.526952063799</v>
      </c>
      <c r="S578" s="1192">
        <f t="shared" si="248"/>
        <v>12973.026677308977</v>
      </c>
      <c r="T578" s="1192">
        <f t="shared" si="256"/>
        <v>842866.83613959898</v>
      </c>
      <c r="U578" s="1192">
        <f t="shared" ref="U578:U641" si="262">V578*(PI()*(G578/2)^2-(PI()*(AO578/2)^2))</f>
        <v>1319131.3049504485</v>
      </c>
      <c r="V578" s="1189">
        <v>110000</v>
      </c>
      <c r="W578" s="1189">
        <v>62500</v>
      </c>
      <c r="X578" s="1189">
        <v>4.532</v>
      </c>
      <c r="Y578" s="1189">
        <v>3</v>
      </c>
      <c r="Z578" s="1189">
        <v>4</v>
      </c>
      <c r="AA578" s="1189">
        <v>0.17230300000000001</v>
      </c>
      <c r="AB578" s="1189">
        <v>0.02</v>
      </c>
      <c r="AC578" s="1189">
        <v>4.875</v>
      </c>
      <c r="AD578" s="1189">
        <v>0.2</v>
      </c>
      <c r="AE578" s="1189">
        <v>30</v>
      </c>
      <c r="AF578" s="1193">
        <v>4.203125</v>
      </c>
      <c r="AG578" s="1193">
        <v>3.953125</v>
      </c>
      <c r="AH578" s="1189">
        <f t="shared" si="249"/>
        <v>2.0550625</v>
      </c>
      <c r="AI578" s="1189">
        <f t="shared" ref="AI578:AI641" si="263">(G578+AC578)/4</f>
        <v>2.59375</v>
      </c>
      <c r="AJ578" s="1189">
        <f t="shared" ref="AJ578:AJ641" si="264">PI()*((X578-AL578)^2-H578^2)/4</f>
        <v>8.7753895078188506</v>
      </c>
      <c r="AK578" s="1189">
        <f t="shared" si="257"/>
        <v>7.6624257830872633</v>
      </c>
      <c r="AL578" s="1189">
        <f t="shared" si="250"/>
        <v>0.163553</v>
      </c>
      <c r="AM578" s="1189">
        <f t="shared" ref="AM578:AM641" si="265">PI()*(G578^2-(AC578-AN578)^2)/4</f>
        <v>5.8038163109653231</v>
      </c>
      <c r="AN578" s="1189">
        <f t="shared" si="251"/>
        <v>9.375E-2</v>
      </c>
      <c r="AO578" s="1189">
        <f t="shared" si="241"/>
        <v>3.8705530000000001</v>
      </c>
      <c r="AP578" s="1189">
        <f t="shared" si="252"/>
        <v>4.3684469999999997</v>
      </c>
      <c r="AQ578" s="1189">
        <f t="shared" si="253"/>
        <v>6.6151500000000002E-2</v>
      </c>
      <c r="AR578" s="1193">
        <f t="shared" si="254"/>
        <v>5.8338258890979082</v>
      </c>
      <c r="AS578" s="1194">
        <f t="shared" si="245"/>
        <v>2.59375</v>
      </c>
    </row>
    <row r="579" spans="1:45" ht="11.1" customHeight="1">
      <c r="A579" s="1189" t="s">
        <v>10993</v>
      </c>
      <c r="B579" s="1189" t="s">
        <v>10936</v>
      </c>
      <c r="C579" s="1189" t="s">
        <v>10936</v>
      </c>
      <c r="D579" s="1189" t="s">
        <v>10936</v>
      </c>
      <c r="E579" s="1189" t="s">
        <v>10936</v>
      </c>
      <c r="F579" s="1189" t="s">
        <v>10936</v>
      </c>
      <c r="G579" s="1189">
        <v>5.5</v>
      </c>
      <c r="H579" s="1189">
        <v>3</v>
      </c>
      <c r="I579" s="1190">
        <f t="shared" si="258"/>
        <v>56.737499999999997</v>
      </c>
      <c r="J579" s="1191">
        <f t="shared" si="242"/>
        <v>12973.026677308977</v>
      </c>
      <c r="K579" s="1191">
        <f t="shared" si="243"/>
        <v>22832.526952063799</v>
      </c>
      <c r="L579" s="1191">
        <f t="shared" si="244"/>
        <v>748711.0953791783</v>
      </c>
      <c r="M579" s="1190">
        <f t="shared" si="259"/>
        <v>1.9371142152694392</v>
      </c>
      <c r="N579" s="1190">
        <f t="shared" si="260"/>
        <v>0.86699803278979137</v>
      </c>
      <c r="O579" s="1190">
        <f t="shared" si="261"/>
        <v>0.36719916682861747</v>
      </c>
      <c r="P579" s="1192">
        <f t="shared" si="255"/>
        <v>26776.999115151604</v>
      </c>
      <c r="Q579" s="1192">
        <f t="shared" si="246"/>
        <v>17701.965080991242</v>
      </c>
      <c r="R579" s="1192">
        <f t="shared" si="247"/>
        <v>22832.526952063799</v>
      </c>
      <c r="S579" s="1192">
        <f t="shared" si="248"/>
        <v>12973.026677308977</v>
      </c>
      <c r="T579" s="1192">
        <f t="shared" si="256"/>
        <v>748711.0953791783</v>
      </c>
      <c r="U579" s="1192">
        <f t="shared" si="262"/>
        <v>1319131.3049504485</v>
      </c>
      <c r="V579" s="1189">
        <v>110000</v>
      </c>
      <c r="W579" s="1189">
        <v>62500</v>
      </c>
      <c r="X579" s="1189">
        <v>4.532</v>
      </c>
      <c r="Y579" s="1189">
        <v>3</v>
      </c>
      <c r="Z579" s="1189">
        <v>4</v>
      </c>
      <c r="AA579" s="1189">
        <v>0.17230300000000001</v>
      </c>
      <c r="AB579" s="1189">
        <v>0.02</v>
      </c>
      <c r="AC579" s="1189">
        <v>4.875</v>
      </c>
      <c r="AD579" s="1189">
        <v>0.2</v>
      </c>
      <c r="AE579" s="1189">
        <v>30</v>
      </c>
      <c r="AF579" s="1193">
        <v>4.203125</v>
      </c>
      <c r="AG579" s="1193">
        <v>3.953125</v>
      </c>
      <c r="AH579" s="1189">
        <f t="shared" si="249"/>
        <v>2.0550625</v>
      </c>
      <c r="AI579" s="1189">
        <f t="shared" si="263"/>
        <v>2.59375</v>
      </c>
      <c r="AJ579" s="1189">
        <f t="shared" si="264"/>
        <v>7.9194282281786625</v>
      </c>
      <c r="AK579" s="1189">
        <f t="shared" si="257"/>
        <v>6.8064645034470752</v>
      </c>
      <c r="AL579" s="1189">
        <f t="shared" si="250"/>
        <v>0.163553</v>
      </c>
      <c r="AM579" s="1189">
        <f t="shared" si="265"/>
        <v>5.8038163109653231</v>
      </c>
      <c r="AN579" s="1189">
        <f t="shared" si="251"/>
        <v>9.375E-2</v>
      </c>
      <c r="AO579" s="1189">
        <f t="shared" si="241"/>
        <v>3.8705530000000001</v>
      </c>
      <c r="AP579" s="1189">
        <f t="shared" si="252"/>
        <v>4.3684469999999997</v>
      </c>
      <c r="AQ579" s="1189">
        <f t="shared" si="253"/>
        <v>6.6151500000000002E-2</v>
      </c>
      <c r="AR579" s="1193">
        <f t="shared" si="254"/>
        <v>5.7396585921384728</v>
      </c>
      <c r="AS579" s="1194">
        <f t="shared" si="245"/>
        <v>2.59375</v>
      </c>
    </row>
    <row r="580" spans="1:45" ht="11.1" customHeight="1">
      <c r="A580" s="1189" t="s">
        <v>10993</v>
      </c>
      <c r="B580" s="1189" t="s">
        <v>10936</v>
      </c>
      <c r="C580" s="1189" t="s">
        <v>10936</v>
      </c>
      <c r="D580" s="1189" t="s">
        <v>10936</v>
      </c>
      <c r="E580" s="1189" t="s">
        <v>10936</v>
      </c>
      <c r="F580" s="1189" t="s">
        <v>10936</v>
      </c>
      <c r="G580" s="1189">
        <v>5.75</v>
      </c>
      <c r="H580" s="1189">
        <v>2</v>
      </c>
      <c r="I580" s="1190">
        <f t="shared" si="258"/>
        <v>77.596874999999997</v>
      </c>
      <c r="J580" s="1191">
        <f t="shared" si="242"/>
        <v>18119.225617118933</v>
      </c>
      <c r="K580" s="1191">
        <f t="shared" si="243"/>
        <v>31889.837086129322</v>
      </c>
      <c r="L580" s="1191">
        <f t="shared" si="244"/>
        <v>1180680.0852477748</v>
      </c>
      <c r="M580" s="1190">
        <f t="shared" si="259"/>
        <v>1.8955269424967471</v>
      </c>
      <c r="N580" s="1190">
        <f t="shared" si="260"/>
        <v>1.1857473095507438</v>
      </c>
      <c r="O580" s="1190">
        <f t="shared" si="261"/>
        <v>0.16319962970160778</v>
      </c>
      <c r="P580" s="1192">
        <f t="shared" si="255"/>
        <v>42717.943203078888</v>
      </c>
      <c r="Q580" s="1192">
        <f t="shared" si="246"/>
        <v>26788.303106736028</v>
      </c>
      <c r="R580" s="1192">
        <f t="shared" si="247"/>
        <v>31889.837086129322</v>
      </c>
      <c r="S580" s="1192">
        <f t="shared" si="248"/>
        <v>18119.225617118933</v>
      </c>
      <c r="T580" s="1192">
        <f t="shared" si="256"/>
        <v>1180680.0852477748</v>
      </c>
      <c r="U580" s="1192">
        <f t="shared" si="262"/>
        <v>1562113.8617515338</v>
      </c>
      <c r="V580" s="1189">
        <v>110000</v>
      </c>
      <c r="W580" s="1189">
        <v>62500</v>
      </c>
      <c r="X580" s="1189">
        <v>4.532</v>
      </c>
      <c r="Y580" s="1189">
        <v>3</v>
      </c>
      <c r="Z580" s="1189">
        <v>4</v>
      </c>
      <c r="AA580" s="1189">
        <v>0.17230300000000001</v>
      </c>
      <c r="AB580" s="1189">
        <v>0.02</v>
      </c>
      <c r="AC580" s="1189">
        <v>4.875</v>
      </c>
      <c r="AD580" s="1189">
        <v>0.2</v>
      </c>
      <c r="AE580" s="1189">
        <v>30</v>
      </c>
      <c r="AF580" s="1193">
        <v>4.203125</v>
      </c>
      <c r="AG580" s="1193">
        <v>3.953125</v>
      </c>
      <c r="AH580" s="1189">
        <f t="shared" si="249"/>
        <v>2.0550625</v>
      </c>
      <c r="AI580" s="1189">
        <f t="shared" si="263"/>
        <v>2.65625</v>
      </c>
      <c r="AJ580" s="1189">
        <f t="shared" si="264"/>
        <v>11.846419045165904</v>
      </c>
      <c r="AK580" s="1189">
        <f t="shared" si="257"/>
        <v>10.733455320434317</v>
      </c>
      <c r="AL580" s="1189">
        <f t="shared" si="250"/>
        <v>0.163553</v>
      </c>
      <c r="AM580" s="1189">
        <f t="shared" si="265"/>
        <v>8.0127486455206469</v>
      </c>
      <c r="AN580" s="1189">
        <f t="shared" si="251"/>
        <v>9.375E-2</v>
      </c>
      <c r="AO580" s="1189">
        <f t="shared" si="241"/>
        <v>3.8705530000000001</v>
      </c>
      <c r="AP580" s="1189">
        <f t="shared" si="252"/>
        <v>4.3684469999999997</v>
      </c>
      <c r="AQ580" s="1189">
        <f t="shared" si="253"/>
        <v>6.6151500000000002E-2</v>
      </c>
      <c r="AR580" s="1193">
        <f t="shared" si="254"/>
        <v>6.1598442151006543</v>
      </c>
      <c r="AS580" s="1194">
        <f t="shared" si="245"/>
        <v>2.65625</v>
      </c>
    </row>
    <row r="581" spans="1:45" ht="11.1" customHeight="1">
      <c r="A581" s="1189" t="s">
        <v>10993</v>
      </c>
      <c r="B581" s="1189" t="s">
        <v>10936</v>
      </c>
      <c r="C581" s="1189" t="s">
        <v>10936</v>
      </c>
      <c r="D581" s="1189" t="s">
        <v>10936</v>
      </c>
      <c r="E581" s="1189" t="s">
        <v>10936</v>
      </c>
      <c r="F581" s="1189" t="s">
        <v>10936</v>
      </c>
      <c r="G581" s="1189">
        <v>5.75</v>
      </c>
      <c r="H581" s="1189">
        <v>2.25</v>
      </c>
      <c r="I581" s="1190">
        <f t="shared" si="258"/>
        <v>74.759999999999991</v>
      </c>
      <c r="J581" s="1191">
        <f t="shared" si="242"/>
        <v>18119.225617118933</v>
      </c>
      <c r="K581" s="1191">
        <f t="shared" si="243"/>
        <v>31889.837086129322</v>
      </c>
      <c r="L581" s="1191">
        <f t="shared" si="244"/>
        <v>1088886.6749006982</v>
      </c>
      <c r="M581" s="1190">
        <f t="shared" si="259"/>
        <v>1.9494396443746864</v>
      </c>
      <c r="N581" s="1190">
        <f t="shared" si="260"/>
        <v>1.1423974079112544</v>
      </c>
      <c r="O581" s="1190">
        <f t="shared" si="261"/>
        <v>0.20654953134109735</v>
      </c>
      <c r="P581" s="1192">
        <f t="shared" si="255"/>
        <v>39396.784712631052</v>
      </c>
      <c r="Q581" s="1192">
        <f t="shared" si="246"/>
        <v>24901.281237163385</v>
      </c>
      <c r="R581" s="1192">
        <f t="shared" si="247"/>
        <v>31889.837086129322</v>
      </c>
      <c r="S581" s="1192">
        <f t="shared" si="248"/>
        <v>18119.225617118933</v>
      </c>
      <c r="T581" s="1192">
        <f t="shared" si="256"/>
        <v>1088886.6749006982</v>
      </c>
      <c r="U581" s="1192">
        <f t="shared" si="262"/>
        <v>1562113.8617515338</v>
      </c>
      <c r="V581" s="1189">
        <v>110000</v>
      </c>
      <c r="W581" s="1189">
        <v>62500</v>
      </c>
      <c r="X581" s="1189">
        <v>4.532</v>
      </c>
      <c r="Y581" s="1189">
        <v>3</v>
      </c>
      <c r="Z581" s="1189">
        <v>4</v>
      </c>
      <c r="AA581" s="1189">
        <v>0.17230300000000001</v>
      </c>
      <c r="AB581" s="1189">
        <v>0.02</v>
      </c>
      <c r="AC581" s="1189">
        <v>4.875</v>
      </c>
      <c r="AD581" s="1189">
        <v>0.2</v>
      </c>
      <c r="AE581" s="1189">
        <v>30</v>
      </c>
      <c r="AF581" s="1193">
        <v>4.203125</v>
      </c>
      <c r="AG581" s="1193">
        <v>3.953125</v>
      </c>
      <c r="AH581" s="1189">
        <f t="shared" si="249"/>
        <v>2.0550625</v>
      </c>
      <c r="AI581" s="1189">
        <f t="shared" si="263"/>
        <v>2.65625</v>
      </c>
      <c r="AJ581" s="1189">
        <f t="shared" si="264"/>
        <v>11.011933496556114</v>
      </c>
      <c r="AK581" s="1189">
        <f t="shared" si="257"/>
        <v>9.8989697718245289</v>
      </c>
      <c r="AL581" s="1189">
        <f t="shared" si="250"/>
        <v>0.163553</v>
      </c>
      <c r="AM581" s="1189">
        <f t="shared" si="265"/>
        <v>8.0127486455206469</v>
      </c>
      <c r="AN581" s="1189">
        <f t="shared" si="251"/>
        <v>9.375E-2</v>
      </c>
      <c r="AO581" s="1189">
        <f t="shared" si="241"/>
        <v>3.8705530000000001</v>
      </c>
      <c r="AP581" s="1189">
        <f t="shared" si="252"/>
        <v>4.3684469999999997</v>
      </c>
      <c r="AQ581" s="1189">
        <f t="shared" si="253"/>
        <v>6.6151500000000002E-2</v>
      </c>
      <c r="AR581" s="1193">
        <f t="shared" si="254"/>
        <v>6.0729877946780855</v>
      </c>
      <c r="AS581" s="1194">
        <f t="shared" si="245"/>
        <v>2.65625</v>
      </c>
    </row>
    <row r="582" spans="1:45" ht="11.1" customHeight="1">
      <c r="A582" s="1189" t="s">
        <v>10993</v>
      </c>
      <c r="B582" s="1189" t="s">
        <v>10936</v>
      </c>
      <c r="C582" s="1189" t="s">
        <v>10936</v>
      </c>
      <c r="D582" s="1189" t="s">
        <v>10936</v>
      </c>
      <c r="E582" s="1189" t="s">
        <v>10936</v>
      </c>
      <c r="F582" s="1189" t="s">
        <v>10936</v>
      </c>
      <c r="G582" s="1189">
        <v>5.75</v>
      </c>
      <c r="H582" s="1189">
        <v>2.5</v>
      </c>
      <c r="I582" s="1190">
        <f t="shared" si="258"/>
        <v>71.589375000000004</v>
      </c>
      <c r="J582" s="1191">
        <f t="shared" si="242"/>
        <v>18119.225617118933</v>
      </c>
      <c r="K582" s="1191">
        <f t="shared" si="243"/>
        <v>31889.837086129322</v>
      </c>
      <c r="L582" s="1191">
        <f t="shared" si="244"/>
        <v>986294.03980690648</v>
      </c>
      <c r="M582" s="1190">
        <f t="shared" si="259"/>
        <v>2.0299905454672569</v>
      </c>
      <c r="N582" s="1190">
        <f t="shared" si="260"/>
        <v>1.0939475178435898</v>
      </c>
      <c r="O582" s="1190">
        <f t="shared" si="261"/>
        <v>0.25499942140876219</v>
      </c>
      <c r="P582" s="1192">
        <f t="shared" si="255"/>
        <v>35684.901693895212</v>
      </c>
      <c r="Q582" s="1192">
        <f t="shared" si="246"/>
        <v>22792.256794699839</v>
      </c>
      <c r="R582" s="1192">
        <f t="shared" si="247"/>
        <v>31889.837086129322</v>
      </c>
      <c r="S582" s="1192">
        <f t="shared" si="248"/>
        <v>18119.225617118933</v>
      </c>
      <c r="T582" s="1192">
        <f t="shared" si="256"/>
        <v>986294.03980690648</v>
      </c>
      <c r="U582" s="1192">
        <f t="shared" si="262"/>
        <v>1562113.8617515338</v>
      </c>
      <c r="V582" s="1189">
        <v>110000</v>
      </c>
      <c r="W582" s="1189">
        <v>62500</v>
      </c>
      <c r="X582" s="1189">
        <v>4.532</v>
      </c>
      <c r="Y582" s="1189">
        <v>3</v>
      </c>
      <c r="Z582" s="1189">
        <v>4</v>
      </c>
      <c r="AA582" s="1189">
        <v>0.17230300000000001</v>
      </c>
      <c r="AB582" s="1189">
        <v>0.02</v>
      </c>
      <c r="AC582" s="1189">
        <v>4.875</v>
      </c>
      <c r="AD582" s="1189">
        <v>0.2</v>
      </c>
      <c r="AE582" s="1189">
        <v>30</v>
      </c>
      <c r="AF582" s="1193">
        <v>4.203125</v>
      </c>
      <c r="AG582" s="1193">
        <v>3.953125</v>
      </c>
      <c r="AH582" s="1189">
        <f t="shared" si="249"/>
        <v>2.0550625</v>
      </c>
      <c r="AI582" s="1189">
        <f t="shared" si="263"/>
        <v>2.65625</v>
      </c>
      <c r="AJ582" s="1189">
        <f t="shared" si="264"/>
        <v>10.079273177521644</v>
      </c>
      <c r="AK582" s="1189">
        <f t="shared" si="257"/>
        <v>8.9663094527900586</v>
      </c>
      <c r="AL582" s="1189">
        <f t="shared" si="250"/>
        <v>0.163553</v>
      </c>
      <c r="AM582" s="1189">
        <f t="shared" si="265"/>
        <v>8.0127486455206469</v>
      </c>
      <c r="AN582" s="1189">
        <f t="shared" si="251"/>
        <v>9.375E-2</v>
      </c>
      <c r="AO582" s="1189">
        <f t="shared" si="241"/>
        <v>3.8705530000000001</v>
      </c>
      <c r="AP582" s="1189">
        <f t="shared" si="252"/>
        <v>4.3684469999999997</v>
      </c>
      <c r="AQ582" s="1189">
        <f t="shared" si="253"/>
        <v>6.6151500000000002E-2</v>
      </c>
      <c r="AR582" s="1193">
        <f t="shared" si="254"/>
        <v>5.9744188633128994</v>
      </c>
      <c r="AS582" s="1194">
        <f t="shared" si="245"/>
        <v>2.65625</v>
      </c>
    </row>
    <row r="583" spans="1:45" ht="11.1" customHeight="1">
      <c r="A583" s="1189" t="s">
        <v>10993</v>
      </c>
      <c r="B583" s="1189" t="s">
        <v>10936</v>
      </c>
      <c r="C583" s="1189" t="s">
        <v>10936</v>
      </c>
      <c r="D583" s="1189" t="s">
        <v>10936</v>
      </c>
      <c r="E583" s="1189" t="s">
        <v>10936</v>
      </c>
      <c r="F583" s="1189" t="s">
        <v>10936</v>
      </c>
      <c r="G583" s="1189">
        <v>5.75</v>
      </c>
      <c r="H583" s="1189">
        <v>2.8125</v>
      </c>
      <c r="I583" s="1190">
        <f t="shared" si="258"/>
        <v>67.156757812500004</v>
      </c>
      <c r="J583" s="1191">
        <f t="shared" si="242"/>
        <v>18119.225617118933</v>
      </c>
      <c r="K583" s="1191">
        <f t="shared" si="243"/>
        <v>30495.59155257044</v>
      </c>
      <c r="L583" s="1191">
        <f t="shared" si="244"/>
        <v>842866.83613959898</v>
      </c>
      <c r="M583" s="1190">
        <f t="shared" si="259"/>
        <v>2.1882157040500894</v>
      </c>
      <c r="N583" s="1190">
        <f t="shared" si="260"/>
        <v>1.0262132965318871</v>
      </c>
      <c r="O583" s="1190">
        <f t="shared" si="261"/>
        <v>0.32273364272046462</v>
      </c>
      <c r="P583" s="1192">
        <f t="shared" si="255"/>
        <v>30495.59155257044</v>
      </c>
      <c r="Q583" s="1192">
        <f t="shared" si="246"/>
        <v>19843.785123492587</v>
      </c>
      <c r="R583" s="1192">
        <f t="shared" si="247"/>
        <v>31889.837086129322</v>
      </c>
      <c r="S583" s="1192">
        <f t="shared" si="248"/>
        <v>18119.225617118933</v>
      </c>
      <c r="T583" s="1192">
        <f t="shared" si="256"/>
        <v>842866.83613959898</v>
      </c>
      <c r="U583" s="1192">
        <f t="shared" si="262"/>
        <v>1562113.8617515338</v>
      </c>
      <c r="V583" s="1189">
        <v>110000</v>
      </c>
      <c r="W583" s="1189">
        <v>62500</v>
      </c>
      <c r="X583" s="1189">
        <v>4.532</v>
      </c>
      <c r="Y583" s="1189">
        <v>3</v>
      </c>
      <c r="Z583" s="1189">
        <v>4</v>
      </c>
      <c r="AA583" s="1189">
        <v>0.17230300000000001</v>
      </c>
      <c r="AB583" s="1189">
        <v>0.02</v>
      </c>
      <c r="AC583" s="1189">
        <v>4.875</v>
      </c>
      <c r="AD583" s="1189">
        <v>0.2</v>
      </c>
      <c r="AE583" s="1189">
        <v>30</v>
      </c>
      <c r="AF583" s="1193">
        <v>4.203125</v>
      </c>
      <c r="AG583" s="1193">
        <v>3.953125</v>
      </c>
      <c r="AH583" s="1189">
        <f t="shared" si="249"/>
        <v>2.0550625</v>
      </c>
      <c r="AI583" s="1189">
        <f t="shared" si="263"/>
        <v>2.65625</v>
      </c>
      <c r="AJ583" s="1189">
        <f t="shared" si="264"/>
        <v>8.7753895078188506</v>
      </c>
      <c r="AK583" s="1189">
        <f t="shared" si="257"/>
        <v>7.6624257830872633</v>
      </c>
      <c r="AL583" s="1189">
        <f t="shared" si="250"/>
        <v>0.163553</v>
      </c>
      <c r="AM583" s="1189">
        <f t="shared" si="265"/>
        <v>8.0127486455206469</v>
      </c>
      <c r="AN583" s="1189">
        <f t="shared" si="251"/>
        <v>9.375E-2</v>
      </c>
      <c r="AO583" s="1189">
        <f t="shared" si="241"/>
        <v>3.8705530000000001</v>
      </c>
      <c r="AP583" s="1189">
        <f t="shared" si="252"/>
        <v>4.3684469999999997</v>
      </c>
      <c r="AQ583" s="1189">
        <f t="shared" si="253"/>
        <v>6.6151500000000002E-2</v>
      </c>
      <c r="AR583" s="1193">
        <f t="shared" si="254"/>
        <v>5.8338258890979082</v>
      </c>
      <c r="AS583" s="1194">
        <f t="shared" si="245"/>
        <v>2.65625</v>
      </c>
    </row>
    <row r="584" spans="1:45" ht="11.1" customHeight="1">
      <c r="A584" s="1189" t="s">
        <v>10993</v>
      </c>
      <c r="B584" s="1189" t="s">
        <v>10936</v>
      </c>
      <c r="C584" s="1189" t="s">
        <v>10936</v>
      </c>
      <c r="D584" s="1189" t="s">
        <v>10936</v>
      </c>
      <c r="E584" s="1189" t="s">
        <v>10936</v>
      </c>
      <c r="F584" s="1189" t="s">
        <v>10936</v>
      </c>
      <c r="G584" s="1189">
        <v>5.75</v>
      </c>
      <c r="H584" s="1189">
        <v>3</v>
      </c>
      <c r="I584" s="1190">
        <f t="shared" si="258"/>
        <v>64.246875000000003</v>
      </c>
      <c r="J584" s="1191">
        <f t="shared" si="242"/>
        <v>17899.669145544049</v>
      </c>
      <c r="K584" s="1191">
        <f t="shared" si="243"/>
        <v>27076.05752687998</v>
      </c>
      <c r="L584" s="1191">
        <f t="shared" si="244"/>
        <v>748711.0953791783</v>
      </c>
      <c r="M584" s="1190">
        <f t="shared" si="259"/>
        <v>2.3306286440803388</v>
      </c>
      <c r="N584" s="1190">
        <f t="shared" si="260"/>
        <v>0.98174777242373434</v>
      </c>
      <c r="O584" s="1190">
        <f t="shared" si="261"/>
        <v>0.36719916682861747</v>
      </c>
      <c r="P584" s="1192">
        <f t="shared" si="255"/>
        <v>27076.05752687998</v>
      </c>
      <c r="Q584" s="1192">
        <f t="shared" si="246"/>
        <v>17899.669145544049</v>
      </c>
      <c r="R584" s="1192">
        <f t="shared" si="247"/>
        <v>31874.645517459521</v>
      </c>
      <c r="S584" s="1192">
        <f t="shared" si="248"/>
        <v>18110.59404401109</v>
      </c>
      <c r="T584" s="1192">
        <f t="shared" si="256"/>
        <v>748711.0953791783</v>
      </c>
      <c r="U584" s="1192">
        <f t="shared" si="262"/>
        <v>1562113.8617515338</v>
      </c>
      <c r="V584" s="1189">
        <v>110000</v>
      </c>
      <c r="W584" s="1189">
        <v>62500</v>
      </c>
      <c r="X584" s="1189">
        <v>4.532</v>
      </c>
      <c r="Y584" s="1189">
        <v>3</v>
      </c>
      <c r="Z584" s="1189">
        <v>4</v>
      </c>
      <c r="AA584" s="1189">
        <v>0.17230300000000001</v>
      </c>
      <c r="AB584" s="1189">
        <v>0.02</v>
      </c>
      <c r="AC584" s="1189">
        <v>4.875</v>
      </c>
      <c r="AD584" s="1189">
        <v>0.2</v>
      </c>
      <c r="AE584" s="1189">
        <v>30</v>
      </c>
      <c r="AF584" s="1193">
        <v>4.203125</v>
      </c>
      <c r="AG584" s="1193">
        <v>3.953125</v>
      </c>
      <c r="AH584" s="1189">
        <f t="shared" si="249"/>
        <v>2.0550625</v>
      </c>
      <c r="AI584" s="1189">
        <f t="shared" si="263"/>
        <v>2.65625</v>
      </c>
      <c r="AJ584" s="1189">
        <f t="shared" si="264"/>
        <v>7.9194282281786625</v>
      </c>
      <c r="AK584" s="1189">
        <f t="shared" si="257"/>
        <v>6.8064645034470752</v>
      </c>
      <c r="AL584" s="1189">
        <f t="shared" si="250"/>
        <v>0.163553</v>
      </c>
      <c r="AM584" s="1189">
        <f t="shared" si="265"/>
        <v>8.0127486455206469</v>
      </c>
      <c r="AN584" s="1189">
        <f t="shared" si="251"/>
        <v>9.375E-2</v>
      </c>
      <c r="AO584" s="1189">
        <f t="shared" si="241"/>
        <v>3.8705530000000001</v>
      </c>
      <c r="AP584" s="1189">
        <f t="shared" si="252"/>
        <v>4.3684469999999997</v>
      </c>
      <c r="AQ584" s="1189">
        <f t="shared" si="253"/>
        <v>6.6151500000000002E-2</v>
      </c>
      <c r="AR584" s="1193">
        <f t="shared" si="254"/>
        <v>5.7396585921384728</v>
      </c>
      <c r="AS584" s="1194">
        <f t="shared" si="245"/>
        <v>2.653664648034618</v>
      </c>
    </row>
    <row r="585" spans="1:45" ht="11.1" customHeight="1">
      <c r="A585" s="1189" t="s">
        <v>10993</v>
      </c>
      <c r="B585" s="1189" t="s">
        <v>10936</v>
      </c>
      <c r="C585" s="1189" t="s">
        <v>10936</v>
      </c>
      <c r="D585" s="1189" t="s">
        <v>10936</v>
      </c>
      <c r="E585" s="1189" t="s">
        <v>10936</v>
      </c>
      <c r="F585" s="1189" t="s">
        <v>10936</v>
      </c>
      <c r="G585" s="1189">
        <v>6</v>
      </c>
      <c r="H585" s="1189">
        <v>2</v>
      </c>
      <c r="I585" s="1190">
        <f t="shared" si="258"/>
        <v>85.44</v>
      </c>
      <c r="J585" s="1191">
        <f t="shared" si="242"/>
        <v>23605.03232355768</v>
      </c>
      <c r="K585" s="1191">
        <f t="shared" si="243"/>
        <v>41544.856889461516</v>
      </c>
      <c r="L585" s="1191">
        <f t="shared" si="244"/>
        <v>1180680.0852477748</v>
      </c>
      <c r="M585" s="1190">
        <f t="shared" si="259"/>
        <v>2.2407756369569367</v>
      </c>
      <c r="N585" s="1190">
        <f t="shared" si="260"/>
        <v>1.3055970376128623</v>
      </c>
      <c r="O585" s="1190">
        <f t="shared" si="261"/>
        <v>0.16319962970160778</v>
      </c>
      <c r="P585" s="1192">
        <f t="shared" si="255"/>
        <v>43209.893238598794</v>
      </c>
      <c r="Q585" s="1192">
        <f t="shared" si="246"/>
        <v>27096.803602703887</v>
      </c>
      <c r="R585" s="1192">
        <f t="shared" si="247"/>
        <v>41544.856889461516</v>
      </c>
      <c r="S585" s="1192">
        <f t="shared" si="248"/>
        <v>23605.03232355768</v>
      </c>
      <c r="T585" s="1192">
        <f t="shared" si="256"/>
        <v>1180680.0852477748</v>
      </c>
      <c r="U585" s="1192">
        <f t="shared" si="262"/>
        <v>1815895.643299334</v>
      </c>
      <c r="V585" s="1189">
        <v>110000</v>
      </c>
      <c r="W585" s="1189">
        <v>62500</v>
      </c>
      <c r="X585" s="1189">
        <v>4.532</v>
      </c>
      <c r="Y585" s="1189">
        <v>3</v>
      </c>
      <c r="Z585" s="1189">
        <v>4</v>
      </c>
      <c r="AA585" s="1189">
        <v>0.17230300000000001</v>
      </c>
      <c r="AB585" s="1189">
        <v>0.02</v>
      </c>
      <c r="AC585" s="1189">
        <v>4.875</v>
      </c>
      <c r="AD585" s="1189">
        <v>0.2</v>
      </c>
      <c r="AE585" s="1189">
        <v>30</v>
      </c>
      <c r="AF585" s="1193">
        <v>4.203125</v>
      </c>
      <c r="AG585" s="1193">
        <v>3.953125</v>
      </c>
      <c r="AH585" s="1189">
        <f t="shared" si="249"/>
        <v>2.0550625</v>
      </c>
      <c r="AI585" s="1189">
        <f t="shared" si="263"/>
        <v>2.71875</v>
      </c>
      <c r="AJ585" s="1189">
        <f t="shared" si="264"/>
        <v>11.846419045165904</v>
      </c>
      <c r="AK585" s="1189">
        <f t="shared" si="257"/>
        <v>10.733455320434317</v>
      </c>
      <c r="AL585" s="1189">
        <f t="shared" si="250"/>
        <v>0.163553</v>
      </c>
      <c r="AM585" s="1189">
        <f t="shared" si="265"/>
        <v>10.319855750500651</v>
      </c>
      <c r="AN585" s="1189">
        <f t="shared" si="251"/>
        <v>9.375E-2</v>
      </c>
      <c r="AO585" s="1189">
        <f t="shared" si="241"/>
        <v>3.8705530000000001</v>
      </c>
      <c r="AP585" s="1189">
        <f t="shared" si="252"/>
        <v>4.3684469999999997</v>
      </c>
      <c r="AQ585" s="1189">
        <f t="shared" si="253"/>
        <v>6.6151500000000002E-2</v>
      </c>
      <c r="AR585" s="1193">
        <f t="shared" si="254"/>
        <v>6.1598442151006543</v>
      </c>
      <c r="AS585" s="1194">
        <f t="shared" si="245"/>
        <v>2.71875</v>
      </c>
    </row>
    <row r="586" spans="1:45" ht="11.1" customHeight="1">
      <c r="A586" s="1189" t="s">
        <v>10993</v>
      </c>
      <c r="B586" s="1189" t="s">
        <v>10936</v>
      </c>
      <c r="C586" s="1189" t="s">
        <v>10936</v>
      </c>
      <c r="D586" s="1189" t="s">
        <v>10936</v>
      </c>
      <c r="E586" s="1189" t="s">
        <v>10936</v>
      </c>
      <c r="F586" s="1189" t="s">
        <v>10936</v>
      </c>
      <c r="G586" s="1189">
        <v>6</v>
      </c>
      <c r="H586" s="1189">
        <v>2.25</v>
      </c>
      <c r="I586" s="1190">
        <f t="shared" si="258"/>
        <v>82.603124999999991</v>
      </c>
      <c r="J586" s="1191">
        <f t="shared" si="242"/>
        <v>23605.03232355768</v>
      </c>
      <c r="K586" s="1191">
        <f t="shared" si="243"/>
        <v>39850.487493839675</v>
      </c>
      <c r="L586" s="1191">
        <f t="shared" si="244"/>
        <v>1088886.6749006982</v>
      </c>
      <c r="M586" s="1190">
        <f t="shared" si="259"/>
        <v>2.3045079248934437</v>
      </c>
      <c r="N586" s="1190">
        <f t="shared" si="260"/>
        <v>1.2622471359733727</v>
      </c>
      <c r="O586" s="1190">
        <f t="shared" si="261"/>
        <v>0.20654953134109735</v>
      </c>
      <c r="P586" s="1192">
        <f t="shared" si="255"/>
        <v>39850.487493839675</v>
      </c>
      <c r="Q586" s="1192">
        <f t="shared" si="246"/>
        <v>25188.0503386362</v>
      </c>
      <c r="R586" s="1192">
        <f t="shared" si="247"/>
        <v>41544.856889461516</v>
      </c>
      <c r="S586" s="1192">
        <f t="shared" si="248"/>
        <v>23605.03232355768</v>
      </c>
      <c r="T586" s="1192">
        <f t="shared" si="256"/>
        <v>1088886.6749006982</v>
      </c>
      <c r="U586" s="1192">
        <f t="shared" si="262"/>
        <v>1815895.643299334</v>
      </c>
      <c r="V586" s="1189">
        <v>110000</v>
      </c>
      <c r="W586" s="1189">
        <v>62500</v>
      </c>
      <c r="X586" s="1189">
        <v>4.532</v>
      </c>
      <c r="Y586" s="1189">
        <v>3</v>
      </c>
      <c r="Z586" s="1189">
        <v>4</v>
      </c>
      <c r="AA586" s="1189">
        <v>0.17230300000000001</v>
      </c>
      <c r="AB586" s="1189">
        <v>0.02</v>
      </c>
      <c r="AC586" s="1189">
        <v>4.875</v>
      </c>
      <c r="AD586" s="1189">
        <v>0.2</v>
      </c>
      <c r="AE586" s="1189">
        <v>30</v>
      </c>
      <c r="AF586" s="1193">
        <v>4.203125</v>
      </c>
      <c r="AG586" s="1193">
        <v>3.953125</v>
      </c>
      <c r="AH586" s="1189">
        <f t="shared" si="249"/>
        <v>2.0550625</v>
      </c>
      <c r="AI586" s="1189">
        <f t="shared" si="263"/>
        <v>2.71875</v>
      </c>
      <c r="AJ586" s="1189">
        <f t="shared" si="264"/>
        <v>11.011933496556114</v>
      </c>
      <c r="AK586" s="1189">
        <f t="shared" si="257"/>
        <v>9.8989697718245289</v>
      </c>
      <c r="AL586" s="1189">
        <f t="shared" si="250"/>
        <v>0.163553</v>
      </c>
      <c r="AM586" s="1189">
        <f t="shared" si="265"/>
        <v>10.319855750500651</v>
      </c>
      <c r="AN586" s="1189">
        <f t="shared" si="251"/>
        <v>9.375E-2</v>
      </c>
      <c r="AO586" s="1189">
        <f t="shared" si="241"/>
        <v>3.8705530000000001</v>
      </c>
      <c r="AP586" s="1189">
        <f t="shared" si="252"/>
        <v>4.3684469999999997</v>
      </c>
      <c r="AQ586" s="1189">
        <f t="shared" si="253"/>
        <v>6.6151500000000002E-2</v>
      </c>
      <c r="AR586" s="1193">
        <f t="shared" si="254"/>
        <v>6.0729877946780855</v>
      </c>
      <c r="AS586" s="1194">
        <f t="shared" si="245"/>
        <v>2.71875</v>
      </c>
    </row>
    <row r="587" spans="1:45" ht="11.1" customHeight="1">
      <c r="A587" s="1189" t="s">
        <v>10993</v>
      </c>
      <c r="B587" s="1189" t="s">
        <v>10936</v>
      </c>
      <c r="C587" s="1189" t="s">
        <v>10936</v>
      </c>
      <c r="D587" s="1189" t="s">
        <v>10936</v>
      </c>
      <c r="E587" s="1189" t="s">
        <v>10936</v>
      </c>
      <c r="F587" s="1189" t="s">
        <v>10936</v>
      </c>
      <c r="G587" s="1189">
        <v>6</v>
      </c>
      <c r="H587" s="1189">
        <v>2.5</v>
      </c>
      <c r="I587" s="1190">
        <f t="shared" si="258"/>
        <v>79.432500000000005</v>
      </c>
      <c r="J587" s="1191">
        <f t="shared" si="242"/>
        <v>23027.879610274795</v>
      </c>
      <c r="K587" s="1191">
        <f t="shared" si="243"/>
        <v>36053.80667273813</v>
      </c>
      <c r="L587" s="1191">
        <f t="shared" si="244"/>
        <v>986294.03980690648</v>
      </c>
      <c r="M587" s="1190">
        <f t="shared" si="259"/>
        <v>2.3997302573523078</v>
      </c>
      <c r="N587" s="1190">
        <f t="shared" si="260"/>
        <v>1.2137972459057078</v>
      </c>
      <c r="O587" s="1190">
        <f t="shared" si="261"/>
        <v>0.25499942140876219</v>
      </c>
      <c r="P587" s="1192">
        <f t="shared" si="255"/>
        <v>36053.80667273813</v>
      </c>
      <c r="Q587" s="1192">
        <f t="shared" si="246"/>
        <v>23027.879610274795</v>
      </c>
      <c r="R587" s="1192">
        <f t="shared" si="247"/>
        <v>41496.458055361647</v>
      </c>
      <c r="S587" s="1192">
        <f t="shared" si="248"/>
        <v>23577.532986000937</v>
      </c>
      <c r="T587" s="1192">
        <f t="shared" si="256"/>
        <v>986294.03980690648</v>
      </c>
      <c r="U587" s="1192">
        <f t="shared" si="262"/>
        <v>1815895.643299334</v>
      </c>
      <c r="V587" s="1189">
        <v>110000</v>
      </c>
      <c r="W587" s="1189">
        <v>62500</v>
      </c>
      <c r="X587" s="1189">
        <v>4.532</v>
      </c>
      <c r="Y587" s="1189">
        <v>3</v>
      </c>
      <c r="Z587" s="1189">
        <v>4</v>
      </c>
      <c r="AA587" s="1189">
        <v>0.17230300000000001</v>
      </c>
      <c r="AB587" s="1189">
        <v>0.02</v>
      </c>
      <c r="AC587" s="1189">
        <v>4.875</v>
      </c>
      <c r="AD587" s="1189">
        <v>0.2</v>
      </c>
      <c r="AE587" s="1189">
        <v>30</v>
      </c>
      <c r="AF587" s="1193">
        <v>4.203125</v>
      </c>
      <c r="AG587" s="1193">
        <v>3.953125</v>
      </c>
      <c r="AH587" s="1189">
        <f t="shared" si="249"/>
        <v>2.0550625</v>
      </c>
      <c r="AI587" s="1189">
        <f t="shared" si="263"/>
        <v>2.71875</v>
      </c>
      <c r="AJ587" s="1189">
        <f t="shared" si="264"/>
        <v>10.079273177521644</v>
      </c>
      <c r="AK587" s="1189">
        <f t="shared" si="257"/>
        <v>8.9663094527900586</v>
      </c>
      <c r="AL587" s="1189">
        <f t="shared" si="250"/>
        <v>0.163553</v>
      </c>
      <c r="AM587" s="1189">
        <f t="shared" si="265"/>
        <v>10.319855750500651</v>
      </c>
      <c r="AN587" s="1189">
        <f t="shared" si="251"/>
        <v>9.375E-2</v>
      </c>
      <c r="AO587" s="1189">
        <f t="shared" si="241"/>
        <v>3.8705530000000001</v>
      </c>
      <c r="AP587" s="1189">
        <f t="shared" si="252"/>
        <v>4.3684469999999997</v>
      </c>
      <c r="AQ587" s="1189">
        <f t="shared" si="253"/>
        <v>6.6151500000000002E-2</v>
      </c>
      <c r="AR587" s="1193">
        <f t="shared" si="254"/>
        <v>5.9744188633128994</v>
      </c>
      <c r="AS587" s="1194">
        <f t="shared" si="245"/>
        <v>2.7123547158282246</v>
      </c>
    </row>
    <row r="588" spans="1:45" ht="11.1" customHeight="1">
      <c r="A588" s="1189" t="s">
        <v>10993</v>
      </c>
      <c r="B588" s="1189" t="s">
        <v>10936</v>
      </c>
      <c r="C588" s="1189" t="s">
        <v>10936</v>
      </c>
      <c r="D588" s="1189" t="s">
        <v>10936</v>
      </c>
      <c r="E588" s="1189" t="s">
        <v>10936</v>
      </c>
      <c r="F588" s="1189" t="s">
        <v>10936</v>
      </c>
      <c r="G588" s="1189">
        <v>6</v>
      </c>
      <c r="H588" s="1189">
        <v>2.8125</v>
      </c>
      <c r="I588" s="1190">
        <f t="shared" si="258"/>
        <v>74.999882812500005</v>
      </c>
      <c r="J588" s="1191">
        <f t="shared" si="242"/>
        <v>19920.410626375229</v>
      </c>
      <c r="K588" s="1191">
        <f t="shared" si="243"/>
        <v>30613.34832245468</v>
      </c>
      <c r="L588" s="1191">
        <f t="shared" si="244"/>
        <v>842866.83613959898</v>
      </c>
      <c r="M588" s="1190">
        <f t="shared" si="259"/>
        <v>2.5867743307217199</v>
      </c>
      <c r="N588" s="1190">
        <f t="shared" si="260"/>
        <v>1.1460630245940053</v>
      </c>
      <c r="O588" s="1190">
        <f t="shared" si="261"/>
        <v>0.32273364272046462</v>
      </c>
      <c r="P588" s="1192">
        <f t="shared" si="255"/>
        <v>30613.34832245468</v>
      </c>
      <c r="Q588" s="1192">
        <f t="shared" si="246"/>
        <v>19920.410626375229</v>
      </c>
      <c r="R588" s="1192">
        <f t="shared" si="247"/>
        <v>41230.459866232348</v>
      </c>
      <c r="S588" s="1192">
        <f t="shared" si="248"/>
        <v>23426.397651268377</v>
      </c>
      <c r="T588" s="1192">
        <f t="shared" si="256"/>
        <v>842866.83613959898</v>
      </c>
      <c r="U588" s="1192">
        <f t="shared" si="262"/>
        <v>1815895.643299334</v>
      </c>
      <c r="V588" s="1189">
        <v>110000</v>
      </c>
      <c r="W588" s="1189">
        <v>62500</v>
      </c>
      <c r="X588" s="1189">
        <v>4.532</v>
      </c>
      <c r="Y588" s="1189">
        <v>3</v>
      </c>
      <c r="Z588" s="1189">
        <v>4</v>
      </c>
      <c r="AA588" s="1189">
        <v>0.17230300000000001</v>
      </c>
      <c r="AB588" s="1189">
        <v>0.02</v>
      </c>
      <c r="AC588" s="1189">
        <v>4.875</v>
      </c>
      <c r="AD588" s="1189">
        <v>0.2</v>
      </c>
      <c r="AE588" s="1189">
        <v>30</v>
      </c>
      <c r="AF588" s="1193">
        <v>4.203125</v>
      </c>
      <c r="AG588" s="1193">
        <v>3.953125</v>
      </c>
      <c r="AH588" s="1189">
        <f t="shared" si="249"/>
        <v>2.0550625</v>
      </c>
      <c r="AI588" s="1189">
        <f t="shared" si="263"/>
        <v>2.71875</v>
      </c>
      <c r="AJ588" s="1189">
        <f t="shared" si="264"/>
        <v>8.7753895078188506</v>
      </c>
      <c r="AK588" s="1189">
        <f t="shared" si="257"/>
        <v>7.6624257830872633</v>
      </c>
      <c r="AL588" s="1189">
        <f t="shared" si="250"/>
        <v>0.163553</v>
      </c>
      <c r="AM588" s="1189">
        <f t="shared" si="265"/>
        <v>10.319855750500651</v>
      </c>
      <c r="AN588" s="1189">
        <f t="shared" si="251"/>
        <v>9.375E-2</v>
      </c>
      <c r="AO588" s="1189">
        <f t="shared" si="241"/>
        <v>3.8705530000000001</v>
      </c>
      <c r="AP588" s="1189">
        <f t="shared" si="252"/>
        <v>4.3684469999999997</v>
      </c>
      <c r="AQ588" s="1189">
        <f t="shared" si="253"/>
        <v>6.6151500000000002E-2</v>
      </c>
      <c r="AR588" s="1193">
        <f t="shared" si="254"/>
        <v>5.8338258890979082</v>
      </c>
      <c r="AS588" s="1194">
        <f t="shared" si="245"/>
        <v>2.6772064722744773</v>
      </c>
    </row>
    <row r="589" spans="1:45" ht="11.1" customHeight="1">
      <c r="A589" s="1189" t="s">
        <v>10993</v>
      </c>
      <c r="B589" s="1189" t="s">
        <v>10936</v>
      </c>
      <c r="C589" s="1189" t="s">
        <v>10936</v>
      </c>
      <c r="D589" s="1189" t="s">
        <v>10936</v>
      </c>
      <c r="E589" s="1189" t="s">
        <v>10936</v>
      </c>
      <c r="F589" s="1189" t="s">
        <v>10936</v>
      </c>
      <c r="G589" s="1189">
        <v>6</v>
      </c>
      <c r="H589" s="1189">
        <v>3</v>
      </c>
      <c r="I589" s="1190">
        <f t="shared" si="258"/>
        <v>72.09</v>
      </c>
      <c r="J589" s="1191">
        <f t="shared" ref="J589:J652" si="266">MIN(S589,Q589)</f>
        <v>17899.669145544049</v>
      </c>
      <c r="K589" s="1191">
        <f t="shared" ref="K589:K652" si="267">MIN(P589,R589)</f>
        <v>27076.05752687998</v>
      </c>
      <c r="L589" s="1191">
        <f t="shared" ref="L589:L652" si="268">MIN(T589,U589)</f>
        <v>748711.0953791783</v>
      </c>
      <c r="M589" s="1190">
        <f t="shared" si="259"/>
        <v>2.7551261695971196</v>
      </c>
      <c r="N589" s="1190">
        <f t="shared" si="260"/>
        <v>1.1015975004858525</v>
      </c>
      <c r="O589" s="1190">
        <f t="shared" si="261"/>
        <v>0.36719916682861747</v>
      </c>
      <c r="P589" s="1192">
        <f t="shared" si="255"/>
        <v>27076.05752687998</v>
      </c>
      <c r="Q589" s="1192">
        <f t="shared" si="246"/>
        <v>17899.669145544049</v>
      </c>
      <c r="R589" s="1192">
        <f t="shared" si="247"/>
        <v>41052.297830709089</v>
      </c>
      <c r="S589" s="1192">
        <f t="shared" si="248"/>
        <v>23325.169221993801</v>
      </c>
      <c r="T589" s="1192">
        <f t="shared" si="256"/>
        <v>748711.0953791783</v>
      </c>
      <c r="U589" s="1192">
        <f t="shared" si="262"/>
        <v>1815895.643299334</v>
      </c>
      <c r="V589" s="1189">
        <v>110000</v>
      </c>
      <c r="W589" s="1189">
        <v>62500</v>
      </c>
      <c r="X589" s="1189">
        <v>4.532</v>
      </c>
      <c r="Y589" s="1189">
        <v>3</v>
      </c>
      <c r="Z589" s="1189">
        <v>4</v>
      </c>
      <c r="AA589" s="1189">
        <v>0.17230300000000001</v>
      </c>
      <c r="AB589" s="1189">
        <v>0.02</v>
      </c>
      <c r="AC589" s="1189">
        <v>4.875</v>
      </c>
      <c r="AD589" s="1189">
        <v>0.2</v>
      </c>
      <c r="AE589" s="1189">
        <v>30</v>
      </c>
      <c r="AF589" s="1193">
        <v>4.203125</v>
      </c>
      <c r="AG589" s="1193">
        <v>3.953125</v>
      </c>
      <c r="AH589" s="1189">
        <f t="shared" si="249"/>
        <v>2.0550625</v>
      </c>
      <c r="AI589" s="1189">
        <f t="shared" si="263"/>
        <v>2.71875</v>
      </c>
      <c r="AJ589" s="1189">
        <f t="shared" si="264"/>
        <v>7.9194282281786625</v>
      </c>
      <c r="AK589" s="1189">
        <f t="shared" si="257"/>
        <v>6.8064645034470752</v>
      </c>
      <c r="AL589" s="1189">
        <f t="shared" si="250"/>
        <v>0.163553</v>
      </c>
      <c r="AM589" s="1189">
        <f t="shared" si="265"/>
        <v>10.319855750500651</v>
      </c>
      <c r="AN589" s="1189">
        <f t="shared" si="251"/>
        <v>9.375E-2</v>
      </c>
      <c r="AO589" s="1189">
        <f t="shared" ref="AO589:AO653" si="269">X589-(((Z589-0.625-AD589)*Y589)/12)+2*AQ589</f>
        <v>3.8705530000000001</v>
      </c>
      <c r="AP589" s="1189">
        <f t="shared" si="252"/>
        <v>4.3684469999999997</v>
      </c>
      <c r="AQ589" s="1189">
        <f t="shared" si="253"/>
        <v>6.6151500000000002E-2</v>
      </c>
      <c r="AR589" s="1193">
        <f t="shared" si="254"/>
        <v>5.7396585921384728</v>
      </c>
      <c r="AS589" s="1194">
        <f t="shared" ref="AS589:AS652" si="270">IF(G589&lt;=AR589,AI589,1/4*(AR589+AC589))</f>
        <v>2.653664648034618</v>
      </c>
    </row>
    <row r="590" spans="1:45" ht="11.1" customHeight="1">
      <c r="A590" s="1189" t="s">
        <v>10993</v>
      </c>
      <c r="B590" s="1189" t="s">
        <v>10936</v>
      </c>
      <c r="C590" s="1189" t="s">
        <v>10936</v>
      </c>
      <c r="D590" s="1189" t="s">
        <v>10936</v>
      </c>
      <c r="E590" s="1189" t="s">
        <v>10936</v>
      </c>
      <c r="F590" s="1189" t="s">
        <v>10936</v>
      </c>
      <c r="G590" s="1189">
        <v>6.25</v>
      </c>
      <c r="H590" s="1189">
        <v>2</v>
      </c>
      <c r="I590" s="1190">
        <f t="shared" si="258"/>
        <v>93.616874999999993</v>
      </c>
      <c r="J590" s="1191">
        <f t="shared" si="266"/>
        <v>27294.051681248471</v>
      </c>
      <c r="K590" s="1191">
        <f t="shared" si="267"/>
        <v>43524.434707784472</v>
      </c>
      <c r="L590" s="1191">
        <f t="shared" si="268"/>
        <v>1180680.0852477748</v>
      </c>
      <c r="M590" s="1190">
        <f t="shared" si="259"/>
        <v>2.6126221007447774</v>
      </c>
      <c r="N590" s="1190">
        <f t="shared" si="260"/>
        <v>1.4305467541031556</v>
      </c>
      <c r="O590" s="1190">
        <f t="shared" si="261"/>
        <v>0.16319962970160778</v>
      </c>
      <c r="P590" s="1192">
        <f t="shared" si="255"/>
        <v>43524.434707784472</v>
      </c>
      <c r="Q590" s="1192">
        <f t="shared" si="246"/>
        <v>27294.051681248471</v>
      </c>
      <c r="R590" s="1192">
        <f t="shared" si="247"/>
        <v>51600.757185047587</v>
      </c>
      <c r="S590" s="1192">
        <f t="shared" si="248"/>
        <v>29318.612036958857</v>
      </c>
      <c r="T590" s="1192">
        <f t="shared" si="256"/>
        <v>1180680.0852477748</v>
      </c>
      <c r="U590" s="1192">
        <f t="shared" si="262"/>
        <v>2080476.6495938499</v>
      </c>
      <c r="V590" s="1189">
        <v>110000</v>
      </c>
      <c r="W590" s="1189">
        <v>62500</v>
      </c>
      <c r="X590" s="1189">
        <v>4.532</v>
      </c>
      <c r="Y590" s="1189">
        <v>3</v>
      </c>
      <c r="Z590" s="1189">
        <v>4</v>
      </c>
      <c r="AA590" s="1189">
        <v>0.17230300000000001</v>
      </c>
      <c r="AB590" s="1189">
        <v>0.02</v>
      </c>
      <c r="AC590" s="1189">
        <v>4.875</v>
      </c>
      <c r="AD590" s="1189">
        <v>0.2</v>
      </c>
      <c r="AE590" s="1189">
        <v>30</v>
      </c>
      <c r="AF590" s="1193">
        <v>4.203125</v>
      </c>
      <c r="AG590" s="1193">
        <v>3.953125</v>
      </c>
      <c r="AH590" s="1189">
        <f t="shared" si="249"/>
        <v>2.0550625</v>
      </c>
      <c r="AI590" s="1189">
        <f t="shared" si="263"/>
        <v>2.78125</v>
      </c>
      <c r="AJ590" s="1189">
        <f t="shared" si="264"/>
        <v>11.846419045165904</v>
      </c>
      <c r="AK590" s="1189">
        <f t="shared" si="257"/>
        <v>10.733455320434317</v>
      </c>
      <c r="AL590" s="1189">
        <f t="shared" si="250"/>
        <v>0.163553</v>
      </c>
      <c r="AM590" s="1189">
        <f t="shared" si="265"/>
        <v>12.725137625905337</v>
      </c>
      <c r="AN590" s="1189">
        <f t="shared" si="251"/>
        <v>9.375E-2</v>
      </c>
      <c r="AO590" s="1189">
        <f t="shared" si="269"/>
        <v>3.8705530000000001</v>
      </c>
      <c r="AP590" s="1189">
        <f t="shared" si="252"/>
        <v>4.3684469999999997</v>
      </c>
      <c r="AQ590" s="1189">
        <f t="shared" si="253"/>
        <v>6.6151500000000002E-2</v>
      </c>
      <c r="AR590" s="1193">
        <f t="shared" si="254"/>
        <v>6.1598442151006543</v>
      </c>
      <c r="AS590" s="1194">
        <f t="shared" si="270"/>
        <v>2.7587110537751638</v>
      </c>
    </row>
    <row r="591" spans="1:45" ht="11.1" customHeight="1">
      <c r="A591" s="1189" t="s">
        <v>10993</v>
      </c>
      <c r="B591" s="1189" t="s">
        <v>10936</v>
      </c>
      <c r="C591" s="1189" t="s">
        <v>10936</v>
      </c>
      <c r="D591" s="1189" t="s">
        <v>10936</v>
      </c>
      <c r="E591" s="1189" t="s">
        <v>10936</v>
      </c>
      <c r="F591" s="1189" t="s">
        <v>10936</v>
      </c>
      <c r="G591" s="1189">
        <v>6.25</v>
      </c>
      <c r="H591" s="1189">
        <v>2.25</v>
      </c>
      <c r="I591" s="1190">
        <f t="shared" si="258"/>
        <v>90.78</v>
      </c>
      <c r="J591" s="1191">
        <f t="shared" si="266"/>
        <v>25271.772915829464</v>
      </c>
      <c r="K591" s="1191">
        <f t="shared" si="267"/>
        <v>39982.946555598595</v>
      </c>
      <c r="L591" s="1191">
        <f t="shared" si="268"/>
        <v>1088886.6749006982</v>
      </c>
      <c r="M591" s="1190">
        <f t="shared" si="259"/>
        <v>2.68693047024315</v>
      </c>
      <c r="N591" s="1190">
        <f t="shared" si="260"/>
        <v>1.3871968524636662</v>
      </c>
      <c r="O591" s="1190">
        <f t="shared" si="261"/>
        <v>0.20654953134109735</v>
      </c>
      <c r="P591" s="1192">
        <f t="shared" si="255"/>
        <v>39982.946555598595</v>
      </c>
      <c r="Q591" s="1192">
        <f t="shared" ref="Q591:Q654" si="271">(W591*AJ591/12)*((AD591/2/PI())+((AH591*0.08)/COS(AE591*PI()/180))+(AS591*0.08))</f>
        <v>25271.772915829464</v>
      </c>
      <c r="R591" s="1192">
        <f t="shared" ref="R591:R654" si="272">V591*AM591*((AD591/PI())/2+AH591*0.08/COS(AE591*PI()/180)+AS591*0.08)/12</f>
        <v>51398.126202726293</v>
      </c>
      <c r="S591" s="1192">
        <f t="shared" ref="S591:S654" si="273">W591*AM591*((AD591/PI())/2+AH591*0.08/COS(AE591*PI()/180)+AS591*0.08)/12</f>
        <v>29203.480797003576</v>
      </c>
      <c r="T591" s="1192">
        <f t="shared" si="256"/>
        <v>1088886.6749006982</v>
      </c>
      <c r="U591" s="1192">
        <f t="shared" si="262"/>
        <v>2080476.6495938499</v>
      </c>
      <c r="V591" s="1189">
        <v>110000</v>
      </c>
      <c r="W591" s="1189">
        <v>62500</v>
      </c>
      <c r="X591" s="1189">
        <v>4.532</v>
      </c>
      <c r="Y591" s="1189">
        <v>3</v>
      </c>
      <c r="Z591" s="1189">
        <v>4</v>
      </c>
      <c r="AA591" s="1189">
        <v>0.17230300000000001</v>
      </c>
      <c r="AB591" s="1189">
        <v>0.02</v>
      </c>
      <c r="AC591" s="1189">
        <v>4.875</v>
      </c>
      <c r="AD591" s="1189">
        <v>0.2</v>
      </c>
      <c r="AE591" s="1189">
        <v>30</v>
      </c>
      <c r="AF591" s="1193">
        <v>4.203125</v>
      </c>
      <c r="AG591" s="1193">
        <v>3.953125</v>
      </c>
      <c r="AH591" s="1189">
        <f t="shared" ref="AH591:AH654" si="274">(X591+(X591-(Z591-0.625)*Y591/12))/4</f>
        <v>2.0550625</v>
      </c>
      <c r="AI591" s="1189">
        <f t="shared" si="263"/>
        <v>2.78125</v>
      </c>
      <c r="AJ591" s="1189">
        <f t="shared" si="264"/>
        <v>11.011933496556114</v>
      </c>
      <c r="AK591" s="1189">
        <f t="shared" si="257"/>
        <v>9.8989697718245289</v>
      </c>
      <c r="AL591" s="1189">
        <f t="shared" ref="AL591:AL654" si="275">2*((AA591/2)-AB591)+Y591/8/12</f>
        <v>0.163553</v>
      </c>
      <c r="AM591" s="1189">
        <f t="shared" si="265"/>
        <v>12.725137625905337</v>
      </c>
      <c r="AN591" s="1189">
        <f t="shared" ref="AN591:AN654" si="276">Y591*3/8/12</f>
        <v>9.375E-2</v>
      </c>
      <c r="AO591" s="1189">
        <f t="shared" si="269"/>
        <v>3.8705530000000001</v>
      </c>
      <c r="AP591" s="1189">
        <f t="shared" ref="AP591:AP654" si="277">X591-2*AQ591-Y591/8/12</f>
        <v>4.3684469999999997</v>
      </c>
      <c r="AQ591" s="1189">
        <f t="shared" ref="AQ591:AQ654" si="278">AA591/2-AB591</f>
        <v>6.6151500000000002E-2</v>
      </c>
      <c r="AR591" s="1193">
        <f t="shared" ref="AR591:AR654" si="279">SQRT(4/PI()*AJ591+(AC591-AN591)^2)</f>
        <v>6.0729877946780855</v>
      </c>
      <c r="AS591" s="1194">
        <f t="shared" si="270"/>
        <v>2.7369969486695211</v>
      </c>
    </row>
    <row r="592" spans="1:45" ht="11.1" customHeight="1">
      <c r="A592" s="1189" t="s">
        <v>10993</v>
      </c>
      <c r="B592" s="1189" t="s">
        <v>10936</v>
      </c>
      <c r="C592" s="1189" t="s">
        <v>10936</v>
      </c>
      <c r="D592" s="1189" t="s">
        <v>10936</v>
      </c>
      <c r="E592" s="1189" t="s">
        <v>10936</v>
      </c>
      <c r="F592" s="1189" t="s">
        <v>10936</v>
      </c>
      <c r="G592" s="1189">
        <v>6.25</v>
      </c>
      <c r="H592" s="1189">
        <v>2.5</v>
      </c>
      <c r="I592" s="1190">
        <f t="shared" si="258"/>
        <v>87.609375</v>
      </c>
      <c r="J592" s="1191">
        <f t="shared" si="266"/>
        <v>23027.879610274795</v>
      </c>
      <c r="K592" s="1191">
        <f t="shared" si="267"/>
        <v>36053.80667273813</v>
      </c>
      <c r="L592" s="1191">
        <f t="shared" si="268"/>
        <v>986294.03980690648</v>
      </c>
      <c r="M592" s="1190">
        <f t="shared" si="259"/>
        <v>2.797954513062693</v>
      </c>
      <c r="N592" s="1190">
        <f t="shared" si="260"/>
        <v>1.3387469623960011</v>
      </c>
      <c r="O592" s="1190">
        <f t="shared" si="261"/>
        <v>0.25499942140876219</v>
      </c>
      <c r="P592" s="1192">
        <f t="shared" si="255"/>
        <v>36053.80667273813</v>
      </c>
      <c r="Q592" s="1192">
        <f t="shared" si="271"/>
        <v>23027.879610274795</v>
      </c>
      <c r="R592" s="1192">
        <f t="shared" si="272"/>
        <v>51168.170612895214</v>
      </c>
      <c r="S592" s="1192">
        <f t="shared" si="273"/>
        <v>29072.824211872285</v>
      </c>
      <c r="T592" s="1192">
        <f t="shared" si="256"/>
        <v>986294.03980690648</v>
      </c>
      <c r="U592" s="1192">
        <f t="shared" si="262"/>
        <v>2080476.6495938499</v>
      </c>
      <c r="V592" s="1189">
        <v>110000</v>
      </c>
      <c r="W592" s="1189">
        <v>62500</v>
      </c>
      <c r="X592" s="1189">
        <v>4.532</v>
      </c>
      <c r="Y592" s="1189">
        <v>3</v>
      </c>
      <c r="Z592" s="1189">
        <v>4</v>
      </c>
      <c r="AA592" s="1189">
        <v>0.17230300000000001</v>
      </c>
      <c r="AB592" s="1189">
        <v>0.02</v>
      </c>
      <c r="AC592" s="1189">
        <v>4.875</v>
      </c>
      <c r="AD592" s="1189">
        <v>0.2</v>
      </c>
      <c r="AE592" s="1189">
        <v>30</v>
      </c>
      <c r="AF592" s="1193">
        <v>4.203125</v>
      </c>
      <c r="AG592" s="1193">
        <v>3.953125</v>
      </c>
      <c r="AH592" s="1189">
        <f t="shared" si="274"/>
        <v>2.0550625</v>
      </c>
      <c r="AI592" s="1189">
        <f t="shared" si="263"/>
        <v>2.78125</v>
      </c>
      <c r="AJ592" s="1189">
        <f t="shared" si="264"/>
        <v>10.079273177521644</v>
      </c>
      <c r="AK592" s="1189">
        <f t="shared" si="257"/>
        <v>8.9663094527900586</v>
      </c>
      <c r="AL592" s="1189">
        <f t="shared" si="275"/>
        <v>0.163553</v>
      </c>
      <c r="AM592" s="1189">
        <f t="shared" si="265"/>
        <v>12.725137625905337</v>
      </c>
      <c r="AN592" s="1189">
        <f t="shared" si="276"/>
        <v>9.375E-2</v>
      </c>
      <c r="AO592" s="1189">
        <f t="shared" si="269"/>
        <v>3.8705530000000001</v>
      </c>
      <c r="AP592" s="1189">
        <f t="shared" si="277"/>
        <v>4.3684469999999997</v>
      </c>
      <c r="AQ592" s="1189">
        <f t="shared" si="278"/>
        <v>6.6151500000000002E-2</v>
      </c>
      <c r="AR592" s="1193">
        <f t="shared" si="279"/>
        <v>5.9744188633128994</v>
      </c>
      <c r="AS592" s="1194">
        <f t="shared" si="270"/>
        <v>2.7123547158282246</v>
      </c>
    </row>
    <row r="593" spans="1:45" ht="11.1" customHeight="1">
      <c r="A593" s="1189" t="s">
        <v>10993</v>
      </c>
      <c r="B593" s="1189" t="s">
        <v>10936</v>
      </c>
      <c r="C593" s="1189" t="s">
        <v>10936</v>
      </c>
      <c r="D593" s="1189" t="s">
        <v>10936</v>
      </c>
      <c r="E593" s="1189" t="s">
        <v>10936</v>
      </c>
      <c r="F593" s="1189" t="s">
        <v>10936</v>
      </c>
      <c r="G593" s="1189">
        <v>6.25</v>
      </c>
      <c r="H593" s="1189">
        <v>2.8125</v>
      </c>
      <c r="I593" s="1190">
        <f t="shared" si="258"/>
        <v>83.1767578125</v>
      </c>
      <c r="J593" s="1191">
        <f t="shared" si="266"/>
        <v>19920.410626375229</v>
      </c>
      <c r="K593" s="1191">
        <f t="shared" si="267"/>
        <v>30613.34832245468</v>
      </c>
      <c r="L593" s="1191">
        <f t="shared" si="268"/>
        <v>842866.83613959898</v>
      </c>
      <c r="M593" s="1190">
        <f t="shared" si="259"/>
        <v>3.0160376945461791</v>
      </c>
      <c r="N593" s="1190">
        <f t="shared" si="260"/>
        <v>1.2710127410842988</v>
      </c>
      <c r="O593" s="1190">
        <f t="shared" si="261"/>
        <v>0.32273364272046462</v>
      </c>
      <c r="P593" s="1192">
        <f t="shared" si="255"/>
        <v>30613.34832245468</v>
      </c>
      <c r="Q593" s="1192">
        <f t="shared" si="271"/>
        <v>19920.410626375229</v>
      </c>
      <c r="R593" s="1192">
        <f t="shared" si="272"/>
        <v>50840.175372773017</v>
      </c>
      <c r="S593" s="1192">
        <f t="shared" si="273"/>
        <v>28886.463279984669</v>
      </c>
      <c r="T593" s="1192">
        <f t="shared" si="256"/>
        <v>842866.83613959898</v>
      </c>
      <c r="U593" s="1192">
        <f t="shared" si="262"/>
        <v>2080476.6495938499</v>
      </c>
      <c r="V593" s="1189">
        <v>110000</v>
      </c>
      <c r="W593" s="1189">
        <v>62500</v>
      </c>
      <c r="X593" s="1189">
        <v>4.532</v>
      </c>
      <c r="Y593" s="1189">
        <v>3</v>
      </c>
      <c r="Z593" s="1189">
        <v>4</v>
      </c>
      <c r="AA593" s="1189">
        <v>0.17230300000000001</v>
      </c>
      <c r="AB593" s="1189">
        <v>0.02</v>
      </c>
      <c r="AC593" s="1189">
        <v>4.875</v>
      </c>
      <c r="AD593" s="1189">
        <v>0.2</v>
      </c>
      <c r="AE593" s="1189">
        <v>30</v>
      </c>
      <c r="AF593" s="1193">
        <v>4.203125</v>
      </c>
      <c r="AG593" s="1193">
        <v>3.953125</v>
      </c>
      <c r="AH593" s="1189">
        <f t="shared" si="274"/>
        <v>2.0550625</v>
      </c>
      <c r="AI593" s="1189">
        <f t="shared" si="263"/>
        <v>2.78125</v>
      </c>
      <c r="AJ593" s="1189">
        <f t="shared" si="264"/>
        <v>8.7753895078188506</v>
      </c>
      <c r="AK593" s="1189">
        <f t="shared" si="257"/>
        <v>7.6624257830872633</v>
      </c>
      <c r="AL593" s="1189">
        <f t="shared" si="275"/>
        <v>0.163553</v>
      </c>
      <c r="AM593" s="1189">
        <f t="shared" si="265"/>
        <v>12.725137625905337</v>
      </c>
      <c r="AN593" s="1189">
        <f t="shared" si="276"/>
        <v>9.375E-2</v>
      </c>
      <c r="AO593" s="1189">
        <f t="shared" si="269"/>
        <v>3.8705530000000001</v>
      </c>
      <c r="AP593" s="1189">
        <f t="shared" si="277"/>
        <v>4.3684469999999997</v>
      </c>
      <c r="AQ593" s="1189">
        <f t="shared" si="278"/>
        <v>6.6151500000000002E-2</v>
      </c>
      <c r="AR593" s="1193">
        <f t="shared" si="279"/>
        <v>5.8338258890979082</v>
      </c>
      <c r="AS593" s="1194">
        <f t="shared" si="270"/>
        <v>2.6772064722744773</v>
      </c>
    </row>
    <row r="594" spans="1:45" ht="11.1" customHeight="1">
      <c r="A594" s="1189" t="s">
        <v>10993</v>
      </c>
      <c r="B594" s="1189" t="s">
        <v>10936</v>
      </c>
      <c r="C594" s="1189" t="s">
        <v>10936</v>
      </c>
      <c r="D594" s="1189" t="s">
        <v>10936</v>
      </c>
      <c r="E594" s="1189" t="s">
        <v>10936</v>
      </c>
      <c r="F594" s="1189" t="s">
        <v>10936</v>
      </c>
      <c r="G594" s="1189">
        <v>6.25</v>
      </c>
      <c r="H594" s="1189">
        <v>3</v>
      </c>
      <c r="I594" s="1190">
        <f t="shared" si="258"/>
        <v>80.266874999999999</v>
      </c>
      <c r="J594" s="1191">
        <f t="shared" si="266"/>
        <v>17899.669145544049</v>
      </c>
      <c r="K594" s="1191">
        <f t="shared" si="267"/>
        <v>27076.05752687998</v>
      </c>
      <c r="L594" s="1191">
        <f t="shared" si="268"/>
        <v>748711.0953791783</v>
      </c>
      <c r="M594" s="1190">
        <f t="shared" si="259"/>
        <v>3.2123267507518301</v>
      </c>
      <c r="N594" s="1190">
        <f t="shared" si="260"/>
        <v>1.226547216976146</v>
      </c>
      <c r="O594" s="1190">
        <f t="shared" si="261"/>
        <v>0.36719916682861747</v>
      </c>
      <c r="P594" s="1192">
        <f t="shared" si="255"/>
        <v>27076.05752687998</v>
      </c>
      <c r="Q594" s="1192">
        <f t="shared" si="271"/>
        <v>17899.669145544049</v>
      </c>
      <c r="R594" s="1192">
        <f t="shared" si="272"/>
        <v>50620.488540267143</v>
      </c>
      <c r="S594" s="1192">
        <f t="shared" si="273"/>
        <v>28761.641216060878</v>
      </c>
      <c r="T594" s="1192">
        <f t="shared" si="256"/>
        <v>748711.0953791783</v>
      </c>
      <c r="U594" s="1192">
        <f t="shared" si="262"/>
        <v>2080476.6495938499</v>
      </c>
      <c r="V594" s="1189">
        <v>110000</v>
      </c>
      <c r="W594" s="1189">
        <v>62500</v>
      </c>
      <c r="X594" s="1189">
        <v>4.532</v>
      </c>
      <c r="Y594" s="1189">
        <v>3</v>
      </c>
      <c r="Z594" s="1189">
        <v>4</v>
      </c>
      <c r="AA594" s="1189">
        <v>0.17230300000000001</v>
      </c>
      <c r="AB594" s="1189">
        <v>0.02</v>
      </c>
      <c r="AC594" s="1189">
        <v>4.875</v>
      </c>
      <c r="AD594" s="1189">
        <v>0.2</v>
      </c>
      <c r="AE594" s="1189">
        <v>30</v>
      </c>
      <c r="AF594" s="1193">
        <v>4.203125</v>
      </c>
      <c r="AG594" s="1193">
        <v>3.953125</v>
      </c>
      <c r="AH594" s="1189">
        <f t="shared" si="274"/>
        <v>2.0550625</v>
      </c>
      <c r="AI594" s="1189">
        <f t="shared" si="263"/>
        <v>2.78125</v>
      </c>
      <c r="AJ594" s="1189">
        <f t="shared" si="264"/>
        <v>7.9194282281786625</v>
      </c>
      <c r="AK594" s="1189">
        <f t="shared" si="257"/>
        <v>6.8064645034470752</v>
      </c>
      <c r="AL594" s="1189">
        <f t="shared" si="275"/>
        <v>0.163553</v>
      </c>
      <c r="AM594" s="1189">
        <f t="shared" si="265"/>
        <v>12.725137625905337</v>
      </c>
      <c r="AN594" s="1189">
        <f t="shared" si="276"/>
        <v>9.375E-2</v>
      </c>
      <c r="AO594" s="1189">
        <f t="shared" si="269"/>
        <v>3.8705530000000001</v>
      </c>
      <c r="AP594" s="1189">
        <f t="shared" si="277"/>
        <v>4.3684469999999997</v>
      </c>
      <c r="AQ594" s="1189">
        <f t="shared" si="278"/>
        <v>6.6151500000000002E-2</v>
      </c>
      <c r="AR594" s="1193">
        <f t="shared" si="279"/>
        <v>5.7396585921384728</v>
      </c>
      <c r="AS594" s="1194">
        <f t="shared" si="270"/>
        <v>2.653664648034618</v>
      </c>
    </row>
    <row r="595" spans="1:45" ht="11.1" customHeight="1">
      <c r="A595" s="1189" t="s">
        <v>10993</v>
      </c>
      <c r="B595" s="1189" t="s">
        <v>10936</v>
      </c>
      <c r="C595" s="1189" t="s">
        <v>10936</v>
      </c>
      <c r="D595" s="1189" t="s">
        <v>10936</v>
      </c>
      <c r="E595" s="1189" t="s">
        <v>10936</v>
      </c>
      <c r="F595" s="1189" t="s">
        <v>10936</v>
      </c>
      <c r="G595" s="1189">
        <v>6.5</v>
      </c>
      <c r="H595" s="1189">
        <v>2</v>
      </c>
      <c r="I595" s="1190">
        <f t="shared" si="258"/>
        <v>102.1275</v>
      </c>
      <c r="J595" s="1191">
        <f t="shared" si="266"/>
        <v>27294.051681248471</v>
      </c>
      <c r="K595" s="1191">
        <f t="shared" si="267"/>
        <v>43524.434707784472</v>
      </c>
      <c r="L595" s="1191">
        <f t="shared" si="268"/>
        <v>1180680.0852477748</v>
      </c>
      <c r="M595" s="1190">
        <f t="shared" si="259"/>
        <v>3.0124309493695338</v>
      </c>
      <c r="N595" s="1190">
        <f t="shared" si="260"/>
        <v>1.5605964590216246</v>
      </c>
      <c r="O595" s="1190">
        <f t="shared" si="261"/>
        <v>0.16319962970160778</v>
      </c>
      <c r="P595" s="1192">
        <f t="shared" si="255"/>
        <v>43524.434707784472</v>
      </c>
      <c r="Q595" s="1192">
        <f t="shared" si="271"/>
        <v>27294.051681248471</v>
      </c>
      <c r="R595" s="1192">
        <f t="shared" si="272"/>
        <v>61752.337647466695</v>
      </c>
      <c r="S595" s="1192">
        <f t="shared" si="273"/>
        <v>35086.555481515163</v>
      </c>
      <c r="T595" s="1192">
        <f t="shared" si="256"/>
        <v>1180680.0852477748</v>
      </c>
      <c r="U595" s="1192">
        <f t="shared" si="262"/>
        <v>2355856.8806350804</v>
      </c>
      <c r="V595" s="1189">
        <v>110000</v>
      </c>
      <c r="W595" s="1189">
        <v>62500</v>
      </c>
      <c r="X595" s="1189">
        <v>4.532</v>
      </c>
      <c r="Y595" s="1189">
        <v>3</v>
      </c>
      <c r="Z595" s="1189">
        <v>4</v>
      </c>
      <c r="AA595" s="1189">
        <v>0.17230300000000001</v>
      </c>
      <c r="AB595" s="1189">
        <v>0.02</v>
      </c>
      <c r="AC595" s="1189">
        <v>4.875</v>
      </c>
      <c r="AD595" s="1189">
        <v>0.2</v>
      </c>
      <c r="AE595" s="1189">
        <v>30</v>
      </c>
      <c r="AF595" s="1193">
        <v>4.203125</v>
      </c>
      <c r="AG595" s="1193">
        <v>3.953125</v>
      </c>
      <c r="AH595" s="1189">
        <f t="shared" si="274"/>
        <v>2.0550625</v>
      </c>
      <c r="AI595" s="1189">
        <f t="shared" si="263"/>
        <v>2.84375</v>
      </c>
      <c r="AJ595" s="1189">
        <f t="shared" si="264"/>
        <v>11.846419045165904</v>
      </c>
      <c r="AK595" s="1189">
        <f t="shared" si="257"/>
        <v>10.733455320434317</v>
      </c>
      <c r="AL595" s="1189">
        <f t="shared" si="275"/>
        <v>0.163553</v>
      </c>
      <c r="AM595" s="1189">
        <f t="shared" si="265"/>
        <v>15.228594271734703</v>
      </c>
      <c r="AN595" s="1189">
        <f t="shared" si="276"/>
        <v>9.375E-2</v>
      </c>
      <c r="AO595" s="1189">
        <f t="shared" si="269"/>
        <v>3.8705530000000001</v>
      </c>
      <c r="AP595" s="1189">
        <f t="shared" si="277"/>
        <v>4.3684469999999997</v>
      </c>
      <c r="AQ595" s="1189">
        <f t="shared" si="278"/>
        <v>6.6151500000000002E-2</v>
      </c>
      <c r="AR595" s="1193">
        <f t="shared" si="279"/>
        <v>6.1598442151006543</v>
      </c>
      <c r="AS595" s="1194">
        <f t="shared" si="270"/>
        <v>2.7587110537751638</v>
      </c>
    </row>
    <row r="596" spans="1:45" ht="11.1" customHeight="1">
      <c r="A596" s="1189" t="s">
        <v>10993</v>
      </c>
      <c r="B596" s="1189" t="s">
        <v>10936</v>
      </c>
      <c r="C596" s="1189" t="s">
        <v>10936</v>
      </c>
      <c r="D596" s="1189" t="s">
        <v>10936</v>
      </c>
      <c r="E596" s="1189" t="s">
        <v>10936</v>
      </c>
      <c r="F596" s="1189" t="s">
        <v>10936</v>
      </c>
      <c r="G596" s="1189">
        <v>6.5</v>
      </c>
      <c r="H596" s="1189">
        <v>2.25</v>
      </c>
      <c r="I596" s="1190">
        <f t="shared" si="258"/>
        <v>99.290624999999991</v>
      </c>
      <c r="J596" s="1191">
        <f t="shared" si="266"/>
        <v>25271.772915829464</v>
      </c>
      <c r="K596" s="1191">
        <f t="shared" si="267"/>
        <v>39982.946555598595</v>
      </c>
      <c r="L596" s="1191">
        <f t="shared" si="268"/>
        <v>1088886.6749006982</v>
      </c>
      <c r="M596" s="1190">
        <f t="shared" si="259"/>
        <v>3.0981107084170718</v>
      </c>
      <c r="N596" s="1190">
        <f t="shared" si="260"/>
        <v>1.5172465573821348</v>
      </c>
      <c r="O596" s="1190">
        <f t="shared" si="261"/>
        <v>0.20654953134109735</v>
      </c>
      <c r="P596" s="1192">
        <f t="shared" si="255"/>
        <v>39982.946555598595</v>
      </c>
      <c r="Q596" s="1192">
        <f t="shared" si="271"/>
        <v>25271.772915829464</v>
      </c>
      <c r="R596" s="1192">
        <f t="shared" si="272"/>
        <v>61509.842429939767</v>
      </c>
      <c r="S596" s="1192">
        <f t="shared" si="273"/>
        <v>34948.774107920319</v>
      </c>
      <c r="T596" s="1192">
        <f t="shared" si="256"/>
        <v>1088886.6749006982</v>
      </c>
      <c r="U596" s="1192">
        <f t="shared" si="262"/>
        <v>2355856.8806350804</v>
      </c>
      <c r="V596" s="1189">
        <v>110000</v>
      </c>
      <c r="W596" s="1189">
        <v>62500</v>
      </c>
      <c r="X596" s="1189">
        <v>4.532</v>
      </c>
      <c r="Y596" s="1189">
        <v>3</v>
      </c>
      <c r="Z596" s="1189">
        <v>4</v>
      </c>
      <c r="AA596" s="1189">
        <v>0.17230300000000001</v>
      </c>
      <c r="AB596" s="1189">
        <v>0.02</v>
      </c>
      <c r="AC596" s="1189">
        <v>4.875</v>
      </c>
      <c r="AD596" s="1189">
        <v>0.2</v>
      </c>
      <c r="AE596" s="1189">
        <v>30</v>
      </c>
      <c r="AF596" s="1193">
        <v>4.203125</v>
      </c>
      <c r="AG596" s="1193">
        <v>3.953125</v>
      </c>
      <c r="AH596" s="1189">
        <f t="shared" si="274"/>
        <v>2.0550625</v>
      </c>
      <c r="AI596" s="1189">
        <f t="shared" si="263"/>
        <v>2.84375</v>
      </c>
      <c r="AJ596" s="1189">
        <f t="shared" si="264"/>
        <v>11.011933496556114</v>
      </c>
      <c r="AK596" s="1189">
        <f t="shared" si="257"/>
        <v>9.8989697718245289</v>
      </c>
      <c r="AL596" s="1189">
        <f t="shared" si="275"/>
        <v>0.163553</v>
      </c>
      <c r="AM596" s="1189">
        <f t="shared" si="265"/>
        <v>15.228594271734703</v>
      </c>
      <c r="AN596" s="1189">
        <f t="shared" si="276"/>
        <v>9.375E-2</v>
      </c>
      <c r="AO596" s="1189">
        <f t="shared" si="269"/>
        <v>3.8705530000000001</v>
      </c>
      <c r="AP596" s="1189">
        <f t="shared" si="277"/>
        <v>4.3684469999999997</v>
      </c>
      <c r="AQ596" s="1189">
        <f t="shared" si="278"/>
        <v>6.6151500000000002E-2</v>
      </c>
      <c r="AR596" s="1193">
        <f t="shared" si="279"/>
        <v>6.0729877946780855</v>
      </c>
      <c r="AS596" s="1194">
        <f t="shared" si="270"/>
        <v>2.7369969486695211</v>
      </c>
    </row>
    <row r="597" spans="1:45" ht="11.1" customHeight="1">
      <c r="A597" s="1189" t="s">
        <v>10993</v>
      </c>
      <c r="B597" s="1189" t="s">
        <v>10936</v>
      </c>
      <c r="C597" s="1189" t="s">
        <v>10936</v>
      </c>
      <c r="D597" s="1189" t="s">
        <v>10936</v>
      </c>
      <c r="E597" s="1189" t="s">
        <v>10936</v>
      </c>
      <c r="F597" s="1189" t="s">
        <v>10936</v>
      </c>
      <c r="G597" s="1189">
        <v>6.5</v>
      </c>
      <c r="H597" s="1189">
        <v>2.5</v>
      </c>
      <c r="I597" s="1190">
        <f t="shared" si="258"/>
        <v>96.12</v>
      </c>
      <c r="J597" s="1191">
        <f t="shared" si="266"/>
        <v>23027.879610274795</v>
      </c>
      <c r="K597" s="1191">
        <f t="shared" si="267"/>
        <v>36053.80667273813</v>
      </c>
      <c r="L597" s="1191">
        <f t="shared" si="268"/>
        <v>986294.03980690648</v>
      </c>
      <c r="M597" s="1190">
        <f t="shared" si="259"/>
        <v>3.2261247302759459</v>
      </c>
      <c r="N597" s="1190">
        <f t="shared" si="260"/>
        <v>1.4687966673144699</v>
      </c>
      <c r="O597" s="1190">
        <f t="shared" si="261"/>
        <v>0.25499942140876219</v>
      </c>
      <c r="P597" s="1192">
        <f t="shared" si="255"/>
        <v>36053.80667273813</v>
      </c>
      <c r="Q597" s="1192">
        <f t="shared" si="271"/>
        <v>23027.879610274795</v>
      </c>
      <c r="R597" s="1192">
        <f t="shared" si="272"/>
        <v>61234.6469482873</v>
      </c>
      <c r="S597" s="1192">
        <f t="shared" si="273"/>
        <v>34792.413038799605</v>
      </c>
      <c r="T597" s="1192">
        <f t="shared" si="256"/>
        <v>986294.03980690648</v>
      </c>
      <c r="U597" s="1192">
        <f t="shared" si="262"/>
        <v>2355856.8806350804</v>
      </c>
      <c r="V597" s="1189">
        <v>110000</v>
      </c>
      <c r="W597" s="1189">
        <v>62500</v>
      </c>
      <c r="X597" s="1189">
        <v>4.532</v>
      </c>
      <c r="Y597" s="1189">
        <v>3</v>
      </c>
      <c r="Z597" s="1189">
        <v>4</v>
      </c>
      <c r="AA597" s="1189">
        <v>0.17230300000000001</v>
      </c>
      <c r="AB597" s="1189">
        <v>0.02</v>
      </c>
      <c r="AC597" s="1189">
        <v>4.875</v>
      </c>
      <c r="AD597" s="1189">
        <v>0.2</v>
      </c>
      <c r="AE597" s="1189">
        <v>30</v>
      </c>
      <c r="AF597" s="1193">
        <v>4.203125</v>
      </c>
      <c r="AG597" s="1193">
        <v>3.953125</v>
      </c>
      <c r="AH597" s="1189">
        <f t="shared" si="274"/>
        <v>2.0550625</v>
      </c>
      <c r="AI597" s="1189">
        <f t="shared" si="263"/>
        <v>2.84375</v>
      </c>
      <c r="AJ597" s="1189">
        <f t="shared" si="264"/>
        <v>10.079273177521644</v>
      </c>
      <c r="AK597" s="1189">
        <f t="shared" si="257"/>
        <v>8.9663094527900586</v>
      </c>
      <c r="AL597" s="1189">
        <f t="shared" si="275"/>
        <v>0.163553</v>
      </c>
      <c r="AM597" s="1189">
        <f t="shared" si="265"/>
        <v>15.228594271734703</v>
      </c>
      <c r="AN597" s="1189">
        <f t="shared" si="276"/>
        <v>9.375E-2</v>
      </c>
      <c r="AO597" s="1189">
        <f t="shared" si="269"/>
        <v>3.8705530000000001</v>
      </c>
      <c r="AP597" s="1189">
        <f t="shared" si="277"/>
        <v>4.3684469999999997</v>
      </c>
      <c r="AQ597" s="1189">
        <f t="shared" si="278"/>
        <v>6.6151500000000002E-2</v>
      </c>
      <c r="AR597" s="1193">
        <f t="shared" si="279"/>
        <v>5.9744188633128994</v>
      </c>
      <c r="AS597" s="1194">
        <f t="shared" si="270"/>
        <v>2.7123547158282246</v>
      </c>
    </row>
    <row r="598" spans="1:45" ht="11.1" customHeight="1">
      <c r="A598" s="1189" t="s">
        <v>10993</v>
      </c>
      <c r="B598" s="1189" t="s">
        <v>10936</v>
      </c>
      <c r="C598" s="1189" t="s">
        <v>10936</v>
      </c>
      <c r="D598" s="1189" t="s">
        <v>10936</v>
      </c>
      <c r="E598" s="1189" t="s">
        <v>10936</v>
      </c>
      <c r="F598" s="1189" t="s">
        <v>10936</v>
      </c>
      <c r="G598" s="1189">
        <v>6.5</v>
      </c>
      <c r="H598" s="1189">
        <v>2.8125</v>
      </c>
      <c r="I598" s="1190">
        <f t="shared" si="258"/>
        <v>91.687382812500005</v>
      </c>
      <c r="J598" s="1191">
        <f t="shared" si="266"/>
        <v>19920.410626375229</v>
      </c>
      <c r="K598" s="1191">
        <f t="shared" si="267"/>
        <v>30613.34832245468</v>
      </c>
      <c r="L598" s="1191">
        <f t="shared" si="268"/>
        <v>842866.83613959898</v>
      </c>
      <c r="M598" s="1190">
        <f t="shared" si="259"/>
        <v>3.4775811216348593</v>
      </c>
      <c r="N598" s="1190">
        <f t="shared" si="260"/>
        <v>1.4010624460027676</v>
      </c>
      <c r="O598" s="1190">
        <f t="shared" si="261"/>
        <v>0.32273364272046462</v>
      </c>
      <c r="P598" s="1192">
        <f t="shared" si="255"/>
        <v>30613.34832245468</v>
      </c>
      <c r="Q598" s="1192">
        <f t="shared" si="271"/>
        <v>19920.410626375229</v>
      </c>
      <c r="R598" s="1192">
        <f t="shared" si="272"/>
        <v>60842.124165294932</v>
      </c>
      <c r="S598" s="1192">
        <f t="shared" si="273"/>
        <v>34569.388730281215</v>
      </c>
      <c r="T598" s="1192">
        <f t="shared" si="256"/>
        <v>842866.83613959898</v>
      </c>
      <c r="U598" s="1192">
        <f t="shared" si="262"/>
        <v>2355856.8806350804</v>
      </c>
      <c r="V598" s="1189">
        <v>110000</v>
      </c>
      <c r="W598" s="1189">
        <v>62500</v>
      </c>
      <c r="X598" s="1189">
        <v>4.532</v>
      </c>
      <c r="Y598" s="1189">
        <v>3</v>
      </c>
      <c r="Z598" s="1189">
        <v>4</v>
      </c>
      <c r="AA598" s="1189">
        <v>0.17230300000000001</v>
      </c>
      <c r="AB598" s="1189">
        <v>0.02</v>
      </c>
      <c r="AC598" s="1189">
        <v>4.875</v>
      </c>
      <c r="AD598" s="1189">
        <v>0.2</v>
      </c>
      <c r="AE598" s="1189">
        <v>30</v>
      </c>
      <c r="AF598" s="1193">
        <v>4.203125</v>
      </c>
      <c r="AG598" s="1193">
        <v>3.953125</v>
      </c>
      <c r="AH598" s="1189">
        <f t="shared" si="274"/>
        <v>2.0550625</v>
      </c>
      <c r="AI598" s="1189">
        <f t="shared" si="263"/>
        <v>2.84375</v>
      </c>
      <c r="AJ598" s="1189">
        <f t="shared" si="264"/>
        <v>8.7753895078188506</v>
      </c>
      <c r="AK598" s="1189">
        <f t="shared" si="257"/>
        <v>7.6624257830872633</v>
      </c>
      <c r="AL598" s="1189">
        <f t="shared" si="275"/>
        <v>0.163553</v>
      </c>
      <c r="AM598" s="1189">
        <f t="shared" si="265"/>
        <v>15.228594271734703</v>
      </c>
      <c r="AN598" s="1189">
        <f t="shared" si="276"/>
        <v>9.375E-2</v>
      </c>
      <c r="AO598" s="1189">
        <f t="shared" si="269"/>
        <v>3.8705530000000001</v>
      </c>
      <c r="AP598" s="1189">
        <f t="shared" si="277"/>
        <v>4.3684469999999997</v>
      </c>
      <c r="AQ598" s="1189">
        <f t="shared" si="278"/>
        <v>6.6151500000000002E-2</v>
      </c>
      <c r="AR598" s="1193">
        <f t="shared" si="279"/>
        <v>5.8338258890979082</v>
      </c>
      <c r="AS598" s="1194">
        <f t="shared" si="270"/>
        <v>2.6772064722744773</v>
      </c>
    </row>
    <row r="599" spans="1:45" ht="11.1" customHeight="1">
      <c r="A599" s="1189" t="s">
        <v>10993</v>
      </c>
      <c r="B599" s="1189" t="s">
        <v>10936</v>
      </c>
      <c r="C599" s="1189" t="s">
        <v>10936</v>
      </c>
      <c r="D599" s="1189" t="s">
        <v>10936</v>
      </c>
      <c r="E599" s="1189" t="s">
        <v>10936</v>
      </c>
      <c r="F599" s="1189" t="s">
        <v>10936</v>
      </c>
      <c r="G599" s="1189">
        <v>6.5</v>
      </c>
      <c r="H599" s="1189">
        <v>3</v>
      </c>
      <c r="I599" s="1190">
        <f t="shared" si="258"/>
        <v>88.777500000000003</v>
      </c>
      <c r="J599" s="1191">
        <f t="shared" si="266"/>
        <v>17899.669145544049</v>
      </c>
      <c r="K599" s="1191">
        <f t="shared" si="267"/>
        <v>27076.05752687998</v>
      </c>
      <c r="L599" s="1191">
        <f t="shared" si="268"/>
        <v>748711.0953791783</v>
      </c>
      <c r="M599" s="1190">
        <f t="shared" si="259"/>
        <v>3.7039082386595052</v>
      </c>
      <c r="N599" s="1190">
        <f t="shared" si="260"/>
        <v>1.3565969218946146</v>
      </c>
      <c r="O599" s="1190">
        <f t="shared" si="261"/>
        <v>0.36719916682861747</v>
      </c>
      <c r="P599" s="1192">
        <f t="shared" si="255"/>
        <v>27076.05752687998</v>
      </c>
      <c r="Q599" s="1192">
        <f t="shared" si="271"/>
        <v>17899.669145544049</v>
      </c>
      <c r="R599" s="1192">
        <f t="shared" si="272"/>
        <v>60579.217646133708</v>
      </c>
      <c r="S599" s="1192">
        <f t="shared" si="273"/>
        <v>34420.010026212331</v>
      </c>
      <c r="T599" s="1192">
        <f t="shared" si="256"/>
        <v>748711.0953791783</v>
      </c>
      <c r="U599" s="1192">
        <f t="shared" si="262"/>
        <v>2355856.8806350804</v>
      </c>
      <c r="V599" s="1189">
        <v>110000</v>
      </c>
      <c r="W599" s="1189">
        <v>62500</v>
      </c>
      <c r="X599" s="1189">
        <v>4.532</v>
      </c>
      <c r="Y599" s="1189">
        <v>3</v>
      </c>
      <c r="Z599" s="1189">
        <v>4</v>
      </c>
      <c r="AA599" s="1189">
        <v>0.17230300000000001</v>
      </c>
      <c r="AB599" s="1189">
        <v>0.02</v>
      </c>
      <c r="AC599" s="1189">
        <v>4.875</v>
      </c>
      <c r="AD599" s="1189">
        <v>0.2</v>
      </c>
      <c r="AE599" s="1189">
        <v>30</v>
      </c>
      <c r="AF599" s="1193">
        <v>4.203125</v>
      </c>
      <c r="AG599" s="1193">
        <v>3.953125</v>
      </c>
      <c r="AH599" s="1189">
        <f t="shared" si="274"/>
        <v>2.0550625</v>
      </c>
      <c r="AI599" s="1189">
        <f t="shared" si="263"/>
        <v>2.84375</v>
      </c>
      <c r="AJ599" s="1189">
        <f t="shared" si="264"/>
        <v>7.9194282281786625</v>
      </c>
      <c r="AK599" s="1189">
        <f t="shared" si="257"/>
        <v>6.8064645034470752</v>
      </c>
      <c r="AL599" s="1189">
        <f t="shared" si="275"/>
        <v>0.163553</v>
      </c>
      <c r="AM599" s="1189">
        <f t="shared" si="265"/>
        <v>15.228594271734703</v>
      </c>
      <c r="AN599" s="1189">
        <f t="shared" si="276"/>
        <v>9.375E-2</v>
      </c>
      <c r="AO599" s="1189">
        <f t="shared" si="269"/>
        <v>3.8705530000000001</v>
      </c>
      <c r="AP599" s="1189">
        <f t="shared" si="277"/>
        <v>4.3684469999999997</v>
      </c>
      <c r="AQ599" s="1189">
        <f t="shared" si="278"/>
        <v>6.6151500000000002E-2</v>
      </c>
      <c r="AR599" s="1193">
        <f t="shared" si="279"/>
        <v>5.7396585921384728</v>
      </c>
      <c r="AS599" s="1194">
        <f t="shared" si="270"/>
        <v>2.653664648034618</v>
      </c>
    </row>
    <row r="600" spans="1:45" ht="11.1" customHeight="1">
      <c r="A600" s="1189" t="s">
        <v>10812</v>
      </c>
      <c r="B600" s="1189" t="s">
        <v>10936</v>
      </c>
      <c r="C600" s="1189" t="s">
        <v>10936</v>
      </c>
      <c r="D600" s="1189" t="s">
        <v>10936</v>
      </c>
      <c r="E600" s="1189" t="s">
        <v>10936</v>
      </c>
      <c r="F600" s="1189" t="s">
        <v>10936</v>
      </c>
      <c r="G600" s="1189">
        <v>7</v>
      </c>
      <c r="H600" s="1189">
        <v>2.25</v>
      </c>
      <c r="I600" s="1190">
        <f t="shared" si="258"/>
        <v>117.313125</v>
      </c>
      <c r="J600" s="1191">
        <f t="shared" si="266"/>
        <v>32762.119381937748</v>
      </c>
      <c r="K600" s="1191">
        <f t="shared" si="267"/>
        <v>52419.391011100386</v>
      </c>
      <c r="L600" s="1191">
        <f t="shared" si="268"/>
        <v>1767145.8676442588</v>
      </c>
      <c r="M600" s="1190">
        <f t="shared" si="259"/>
        <v>1.6242198189157653</v>
      </c>
      <c r="N600" s="1190">
        <f t="shared" si="260"/>
        <v>1.7926459325035979</v>
      </c>
      <c r="O600" s="1190">
        <f t="shared" si="261"/>
        <v>0.20654953134109735</v>
      </c>
      <c r="P600" s="1192">
        <f t="shared" si="255"/>
        <v>79420.186025892879</v>
      </c>
      <c r="Q600" s="1192">
        <f t="shared" si="271"/>
        <v>53261.081332098867</v>
      </c>
      <c r="R600" s="1192">
        <f t="shared" si="272"/>
        <v>52419.391011100386</v>
      </c>
      <c r="S600" s="1192">
        <f t="shared" si="273"/>
        <v>32762.119381937748</v>
      </c>
      <c r="T600" s="1192">
        <f t="shared" si="256"/>
        <v>1767145.8676442588</v>
      </c>
      <c r="U600" s="1192">
        <f t="shared" si="262"/>
        <v>1829987.0712719248</v>
      </c>
      <c r="V600" s="1189">
        <v>100000</v>
      </c>
      <c r="W600" s="1189">
        <v>62500</v>
      </c>
      <c r="X600" s="1189">
        <v>5.5910000000000002</v>
      </c>
      <c r="Y600" s="1189">
        <v>2</v>
      </c>
      <c r="Z600" s="1189">
        <v>5</v>
      </c>
      <c r="AA600" s="1189">
        <v>0.216005</v>
      </c>
      <c r="AB600" s="1189">
        <v>2.5000000000000001E-2</v>
      </c>
      <c r="AC600" s="1189">
        <v>5.90625</v>
      </c>
      <c r="AD600" s="1189">
        <v>0.25</v>
      </c>
      <c r="AE600" s="1189">
        <v>30</v>
      </c>
      <c r="AF600" s="1193">
        <v>5.25</v>
      </c>
      <c r="AG600" s="1193">
        <v>5.109375</v>
      </c>
      <c r="AH600" s="1189">
        <f t="shared" si="274"/>
        <v>2.6132083333333336</v>
      </c>
      <c r="AI600" s="1189">
        <f t="shared" si="263"/>
        <v>3.2265625</v>
      </c>
      <c r="AJ600" s="1189">
        <f t="shared" si="264"/>
        <v>18.96144635100157</v>
      </c>
      <c r="AK600" s="1189">
        <f t="shared" si="257"/>
        <v>17.671458676442587</v>
      </c>
      <c r="AL600" s="1189">
        <f t="shared" si="275"/>
        <v>0.18683833333333336</v>
      </c>
      <c r="AM600" s="1189">
        <f t="shared" si="265"/>
        <v>11.663622920688473</v>
      </c>
      <c r="AN600" s="1189">
        <f t="shared" si="276"/>
        <v>6.25E-2</v>
      </c>
      <c r="AO600" s="1189">
        <f t="shared" si="269"/>
        <v>5.0695050000000004</v>
      </c>
      <c r="AP600" s="1189">
        <f t="shared" si="277"/>
        <v>5.404161666666667</v>
      </c>
      <c r="AQ600" s="1189">
        <f t="shared" si="278"/>
        <v>8.3002500000000007E-2</v>
      </c>
      <c r="AR600" s="1193">
        <f t="shared" si="279"/>
        <v>7.6349117468356802</v>
      </c>
      <c r="AS600" s="1194">
        <f t="shared" si="270"/>
        <v>3.2265625</v>
      </c>
    </row>
    <row r="601" spans="1:45" ht="11.1" customHeight="1">
      <c r="A601" s="1189" t="s">
        <v>10812</v>
      </c>
      <c r="B601" s="1189" t="s">
        <v>10936</v>
      </c>
      <c r="C601" s="1189" t="s">
        <v>10936</v>
      </c>
      <c r="D601" s="1189" t="s">
        <v>10936</v>
      </c>
      <c r="E601" s="1189" t="s">
        <v>10936</v>
      </c>
      <c r="F601" s="1189" t="s">
        <v>10936</v>
      </c>
      <c r="G601" s="1189">
        <v>7</v>
      </c>
      <c r="H601" s="1189">
        <v>2.5</v>
      </c>
      <c r="I601" s="1190">
        <f t="shared" si="258"/>
        <v>114.1425</v>
      </c>
      <c r="J601" s="1191">
        <f t="shared" si="266"/>
        <v>32762.119381937748</v>
      </c>
      <c r="K601" s="1191">
        <f t="shared" si="267"/>
        <v>52419.391011100386</v>
      </c>
      <c r="L601" s="1191">
        <f t="shared" si="268"/>
        <v>1673879.8357408114</v>
      </c>
      <c r="M601" s="1190">
        <f t="shared" si="259"/>
        <v>1.6510289891533245</v>
      </c>
      <c r="N601" s="1190">
        <f t="shared" si="260"/>
        <v>1.7441960424359331</v>
      </c>
      <c r="O601" s="1190">
        <f t="shared" si="261"/>
        <v>0.25499942140876219</v>
      </c>
      <c r="P601" s="1192">
        <f t="shared" si="255"/>
        <v>75228.565096748527</v>
      </c>
      <c r="Q601" s="1192">
        <f t="shared" si="271"/>
        <v>50641.318251383644</v>
      </c>
      <c r="R601" s="1192">
        <f t="shared" si="272"/>
        <v>52419.391011100386</v>
      </c>
      <c r="S601" s="1192">
        <f t="shared" si="273"/>
        <v>32762.119381937748</v>
      </c>
      <c r="T601" s="1192">
        <f t="shared" si="256"/>
        <v>1673879.8357408114</v>
      </c>
      <c r="U601" s="1192">
        <f t="shared" si="262"/>
        <v>1829987.0712719248</v>
      </c>
      <c r="V601" s="1189">
        <v>100000</v>
      </c>
      <c r="W601" s="1189">
        <v>62500</v>
      </c>
      <c r="X601" s="1189">
        <v>5.5910000000000002</v>
      </c>
      <c r="Y601" s="1189">
        <v>2</v>
      </c>
      <c r="Z601" s="1189">
        <v>5</v>
      </c>
      <c r="AA601" s="1189">
        <v>0.216005</v>
      </c>
      <c r="AB601" s="1189">
        <v>2.5000000000000001E-2</v>
      </c>
      <c r="AC601" s="1189">
        <v>5.90625</v>
      </c>
      <c r="AD601" s="1189">
        <v>0.25</v>
      </c>
      <c r="AE601" s="1189">
        <v>30</v>
      </c>
      <c r="AF601" s="1193">
        <v>5.25</v>
      </c>
      <c r="AG601" s="1193">
        <v>5.109375</v>
      </c>
      <c r="AH601" s="1189">
        <f>(X601+(X601-(Z601-0.625)*Y601/12))/4</f>
        <v>2.6132083333333336</v>
      </c>
      <c r="AI601" s="1189">
        <f t="shared" si="263"/>
        <v>3.2265625</v>
      </c>
      <c r="AJ601" s="1189">
        <f t="shared" si="264"/>
        <v>18.028786031967098</v>
      </c>
      <c r="AK601" s="1189">
        <f t="shared" si="257"/>
        <v>16.738798357408115</v>
      </c>
      <c r="AL601" s="1189">
        <f>2*((AA601/2)-AB601)+Y601/8/12</f>
        <v>0.18683833333333336</v>
      </c>
      <c r="AM601" s="1189">
        <f t="shared" si="265"/>
        <v>11.663622920688473</v>
      </c>
      <c r="AN601" s="1189">
        <f>Y601*3/8/12</f>
        <v>6.25E-2</v>
      </c>
      <c r="AO601" s="1189">
        <f t="shared" si="269"/>
        <v>5.0695050000000004</v>
      </c>
      <c r="AP601" s="1189">
        <f>X601-2*AQ601-Y601/8/12</f>
        <v>5.404161666666667</v>
      </c>
      <c r="AQ601" s="1189">
        <f>AA601/2-AB601</f>
        <v>8.3002500000000007E-2</v>
      </c>
      <c r="AR601" s="1193">
        <f t="shared" si="279"/>
        <v>7.5567438346135205</v>
      </c>
      <c r="AS601" s="1194">
        <f t="shared" si="270"/>
        <v>3.2265625</v>
      </c>
    </row>
    <row r="602" spans="1:45" ht="11.1" customHeight="1">
      <c r="A602" s="1189" t="s">
        <v>10812</v>
      </c>
      <c r="B602" s="1189" t="s">
        <v>10936</v>
      </c>
      <c r="C602" s="1189" t="s">
        <v>10936</v>
      </c>
      <c r="D602" s="1189" t="s">
        <v>10936</v>
      </c>
      <c r="E602" s="1189" t="s">
        <v>10936</v>
      </c>
      <c r="F602" s="1189" t="s">
        <v>10936</v>
      </c>
      <c r="G602" s="1189">
        <v>7</v>
      </c>
      <c r="H602" s="1189">
        <v>2.8125</v>
      </c>
      <c r="I602" s="1190">
        <f t="shared" si="258"/>
        <v>109.7098828125</v>
      </c>
      <c r="J602" s="1191">
        <f t="shared" si="266"/>
        <v>32762.119381937748</v>
      </c>
      <c r="K602" s="1191">
        <f t="shared" si="267"/>
        <v>52419.391011100386</v>
      </c>
      <c r="L602" s="1191">
        <f t="shared" si="268"/>
        <v>1543491.4687705322</v>
      </c>
      <c r="M602" s="1190">
        <f t="shared" si="259"/>
        <v>1.700136411138339</v>
      </c>
      <c r="N602" s="1190">
        <f t="shared" si="260"/>
        <v>1.6764618211242308</v>
      </c>
      <c r="O602" s="1190">
        <f t="shared" si="261"/>
        <v>0.32273364272046462</v>
      </c>
      <c r="P602" s="1192">
        <f t="shared" si="255"/>
        <v>69368.568731990817</v>
      </c>
      <c r="Q602" s="1192">
        <f t="shared" si="271"/>
        <v>46978.820523410068</v>
      </c>
      <c r="R602" s="1192">
        <f t="shared" si="272"/>
        <v>52419.391011100386</v>
      </c>
      <c r="S602" s="1192">
        <f t="shared" si="273"/>
        <v>32762.119381937748</v>
      </c>
      <c r="T602" s="1192">
        <f t="shared" si="256"/>
        <v>1543491.4687705322</v>
      </c>
      <c r="U602" s="1192">
        <f t="shared" si="262"/>
        <v>1829987.0712719248</v>
      </c>
      <c r="V602" s="1189">
        <v>100000</v>
      </c>
      <c r="W602" s="1189">
        <v>62500</v>
      </c>
      <c r="X602" s="1189">
        <v>5.5910000000000002</v>
      </c>
      <c r="Y602" s="1189">
        <v>2</v>
      </c>
      <c r="Z602" s="1189">
        <v>5</v>
      </c>
      <c r="AA602" s="1189">
        <v>0.216005</v>
      </c>
      <c r="AB602" s="1189">
        <v>2.5000000000000001E-2</v>
      </c>
      <c r="AC602" s="1189">
        <v>5.90625</v>
      </c>
      <c r="AD602" s="1189">
        <v>0.25</v>
      </c>
      <c r="AE602" s="1189">
        <v>30</v>
      </c>
      <c r="AF602" s="1193">
        <v>5.25</v>
      </c>
      <c r="AG602" s="1193">
        <v>5.109375</v>
      </c>
      <c r="AH602" s="1189">
        <f t="shared" si="274"/>
        <v>2.6132083333333336</v>
      </c>
      <c r="AI602" s="1189">
        <f t="shared" si="263"/>
        <v>3.2265625</v>
      </c>
      <c r="AJ602" s="1189">
        <f t="shared" si="264"/>
        <v>16.724902362264302</v>
      </c>
      <c r="AK602" s="1189">
        <f t="shared" si="257"/>
        <v>15.434914687705321</v>
      </c>
      <c r="AL602" s="1189">
        <f t="shared" si="275"/>
        <v>0.18683833333333336</v>
      </c>
      <c r="AM602" s="1189">
        <f t="shared" si="265"/>
        <v>11.663622920688473</v>
      </c>
      <c r="AN602" s="1189">
        <f t="shared" si="276"/>
        <v>6.25E-2</v>
      </c>
      <c r="AO602" s="1189">
        <f t="shared" si="269"/>
        <v>5.0695050000000004</v>
      </c>
      <c r="AP602" s="1189">
        <f t="shared" si="277"/>
        <v>5.404161666666667</v>
      </c>
      <c r="AQ602" s="1189">
        <f t="shared" si="278"/>
        <v>8.3002500000000007E-2</v>
      </c>
      <c r="AR602" s="1193">
        <f t="shared" si="279"/>
        <v>7.4460876392888</v>
      </c>
      <c r="AS602" s="1194">
        <f t="shared" si="270"/>
        <v>3.2265625</v>
      </c>
    </row>
    <row r="603" spans="1:45" ht="11.1" customHeight="1">
      <c r="A603" s="1189" t="s">
        <v>10812</v>
      </c>
      <c r="B603" s="1189" t="s">
        <v>10936</v>
      </c>
      <c r="C603" s="1189" t="s">
        <v>10936</v>
      </c>
      <c r="D603" s="1189" t="s">
        <v>10936</v>
      </c>
      <c r="E603" s="1189" t="s">
        <v>10936</v>
      </c>
      <c r="F603" s="1189" t="s">
        <v>10936</v>
      </c>
      <c r="G603" s="1189">
        <v>7</v>
      </c>
      <c r="H603" s="1189">
        <v>3</v>
      </c>
      <c r="I603" s="1190">
        <f t="shared" si="258"/>
        <v>106.8</v>
      </c>
      <c r="J603" s="1191">
        <f t="shared" si="266"/>
        <v>32762.119381937748</v>
      </c>
      <c r="K603" s="1191">
        <f t="shared" si="267"/>
        <v>52419.391011100386</v>
      </c>
      <c r="L603" s="1191">
        <f t="shared" si="268"/>
        <v>1457895.3408065133</v>
      </c>
      <c r="M603" s="1190">
        <f t="shared" si="259"/>
        <v>1.7407262917232571</v>
      </c>
      <c r="N603" s="1190">
        <f t="shared" si="260"/>
        <v>1.6319962970160777</v>
      </c>
      <c r="O603" s="1190">
        <f t="shared" si="261"/>
        <v>0.36719916682861747</v>
      </c>
      <c r="P603" s="1192">
        <f t="shared" si="255"/>
        <v>65521.653471361627</v>
      </c>
      <c r="Q603" s="1192">
        <f t="shared" si="271"/>
        <v>44574.49848551683</v>
      </c>
      <c r="R603" s="1192">
        <f t="shared" si="272"/>
        <v>52419.391011100386</v>
      </c>
      <c r="S603" s="1192">
        <f t="shared" si="273"/>
        <v>32762.119381937748</v>
      </c>
      <c r="T603" s="1192">
        <f t="shared" si="256"/>
        <v>1457895.3408065133</v>
      </c>
      <c r="U603" s="1192">
        <f t="shared" si="262"/>
        <v>1829987.0712719248</v>
      </c>
      <c r="V603" s="1189">
        <v>100000</v>
      </c>
      <c r="W603" s="1189">
        <v>62500</v>
      </c>
      <c r="X603" s="1189">
        <v>5.5910000000000002</v>
      </c>
      <c r="Y603" s="1189">
        <v>2</v>
      </c>
      <c r="Z603" s="1189">
        <v>5</v>
      </c>
      <c r="AA603" s="1189">
        <v>0.216005</v>
      </c>
      <c r="AB603" s="1189">
        <v>2.5000000000000001E-2</v>
      </c>
      <c r="AC603" s="1189">
        <v>5.90625</v>
      </c>
      <c r="AD603" s="1189">
        <v>0.25</v>
      </c>
      <c r="AE603" s="1189">
        <v>30</v>
      </c>
      <c r="AF603" s="1193">
        <v>5.25</v>
      </c>
      <c r="AG603" s="1193">
        <v>5.109375</v>
      </c>
      <c r="AH603" s="1189">
        <f t="shared" si="274"/>
        <v>2.6132083333333336</v>
      </c>
      <c r="AI603" s="1189">
        <f t="shared" si="263"/>
        <v>3.2265625</v>
      </c>
      <c r="AJ603" s="1189">
        <f t="shared" si="264"/>
        <v>15.868941082624115</v>
      </c>
      <c r="AK603" s="1189">
        <f t="shared" si="257"/>
        <v>14.578953408065134</v>
      </c>
      <c r="AL603" s="1189">
        <f t="shared" si="275"/>
        <v>0.18683833333333336</v>
      </c>
      <c r="AM603" s="1189">
        <f t="shared" si="265"/>
        <v>11.663622920688473</v>
      </c>
      <c r="AN603" s="1189">
        <f t="shared" si="276"/>
        <v>6.25E-2</v>
      </c>
      <c r="AO603" s="1189">
        <f t="shared" si="269"/>
        <v>5.0695050000000004</v>
      </c>
      <c r="AP603" s="1189">
        <f t="shared" si="277"/>
        <v>5.404161666666667</v>
      </c>
      <c r="AQ603" s="1189">
        <f t="shared" si="278"/>
        <v>8.3002500000000007E-2</v>
      </c>
      <c r="AR603" s="1193">
        <f t="shared" si="279"/>
        <v>7.372542124801285</v>
      </c>
      <c r="AS603" s="1194">
        <f t="shared" si="270"/>
        <v>3.2265625</v>
      </c>
    </row>
    <row r="604" spans="1:45" ht="11.1" customHeight="1">
      <c r="A604" s="1189" t="s">
        <v>10812</v>
      </c>
      <c r="B604" s="1189" t="s">
        <v>10936</v>
      </c>
      <c r="C604" s="1189" t="s">
        <v>10936</v>
      </c>
      <c r="D604" s="1189" t="s">
        <v>10936</v>
      </c>
      <c r="E604" s="1189" t="s">
        <v>10936</v>
      </c>
      <c r="F604" s="1189" t="s">
        <v>10936</v>
      </c>
      <c r="G604" s="1189">
        <v>7</v>
      </c>
      <c r="H604" s="1189">
        <v>3.25</v>
      </c>
      <c r="I604" s="1190">
        <f t="shared" si="258"/>
        <v>102.628125</v>
      </c>
      <c r="J604" s="1191">
        <f t="shared" si="266"/>
        <v>32762.119381937748</v>
      </c>
      <c r="K604" s="1191">
        <f t="shared" si="267"/>
        <v>52419.391011100386</v>
      </c>
      <c r="L604" s="1191">
        <f t="shared" si="268"/>
        <v>1335176.8777756621</v>
      </c>
      <c r="M604" s="1190">
        <f t="shared" si="259"/>
        <v>1.812496413543411</v>
      </c>
      <c r="N604" s="1190">
        <f t="shared" si="260"/>
        <v>1.5682464416638873</v>
      </c>
      <c r="O604" s="1190">
        <f t="shared" si="261"/>
        <v>0.43094902218080805</v>
      </c>
      <c r="P604" s="1192">
        <f t="shared" si="255"/>
        <v>60006.362775119072</v>
      </c>
      <c r="Q604" s="1192">
        <f t="shared" si="271"/>
        <v>41127.441800365224</v>
      </c>
      <c r="R604" s="1192">
        <f t="shared" si="272"/>
        <v>52419.391011100386</v>
      </c>
      <c r="S604" s="1192">
        <f t="shared" si="273"/>
        <v>32762.119381937748</v>
      </c>
      <c r="T604" s="1192">
        <f t="shared" si="256"/>
        <v>1335176.8777756621</v>
      </c>
      <c r="U604" s="1192">
        <f t="shared" si="262"/>
        <v>1829987.0712719248</v>
      </c>
      <c r="V604" s="1189">
        <v>100000</v>
      </c>
      <c r="W604" s="1189">
        <v>62500</v>
      </c>
      <c r="X604" s="1189">
        <v>5.5910000000000002</v>
      </c>
      <c r="Y604" s="1189">
        <v>2</v>
      </c>
      <c r="Z604" s="1189">
        <v>5</v>
      </c>
      <c r="AA604" s="1189">
        <v>0.216005</v>
      </c>
      <c r="AB604" s="1189">
        <v>2.5000000000000001E-2</v>
      </c>
      <c r="AC604" s="1189">
        <v>5.90625</v>
      </c>
      <c r="AD604" s="1189">
        <v>0.25</v>
      </c>
      <c r="AE604" s="1189">
        <v>30</v>
      </c>
      <c r="AF604" s="1193">
        <v>5.25</v>
      </c>
      <c r="AG604" s="1193">
        <v>5.109375</v>
      </c>
      <c r="AH604" s="1189">
        <f t="shared" si="274"/>
        <v>2.6132083333333336</v>
      </c>
      <c r="AI604" s="1189">
        <f t="shared" si="263"/>
        <v>3.2265625</v>
      </c>
      <c r="AJ604" s="1189">
        <f t="shared" si="264"/>
        <v>14.641756452315603</v>
      </c>
      <c r="AK604" s="1189">
        <f t="shared" si="257"/>
        <v>13.351768777756622</v>
      </c>
      <c r="AL604" s="1189">
        <f t="shared" si="275"/>
        <v>0.18683833333333336</v>
      </c>
      <c r="AM604" s="1189">
        <f t="shared" si="265"/>
        <v>11.663622920688473</v>
      </c>
      <c r="AN604" s="1189">
        <f t="shared" si="276"/>
        <v>6.25E-2</v>
      </c>
      <c r="AO604" s="1189">
        <f t="shared" si="269"/>
        <v>5.0695050000000004</v>
      </c>
      <c r="AP604" s="1189">
        <f t="shared" si="277"/>
        <v>5.404161666666667</v>
      </c>
      <c r="AQ604" s="1189">
        <f t="shared" si="278"/>
        <v>8.3002500000000007E-2</v>
      </c>
      <c r="AR604" s="1193">
        <f t="shared" si="279"/>
        <v>7.2658019090785464</v>
      </c>
      <c r="AS604" s="1194">
        <f t="shared" si="270"/>
        <v>3.2265625</v>
      </c>
    </row>
    <row r="605" spans="1:45" ht="11.1" customHeight="1">
      <c r="A605" s="1189" t="s">
        <v>10812</v>
      </c>
      <c r="B605" s="1189" t="s">
        <v>10936</v>
      </c>
      <c r="C605" s="1189" t="s">
        <v>10936</v>
      </c>
      <c r="D605" s="1189" t="s">
        <v>10936</v>
      </c>
      <c r="E605" s="1189" t="s">
        <v>10936</v>
      </c>
      <c r="F605" s="1189" t="s">
        <v>10936</v>
      </c>
      <c r="G605" s="1189">
        <v>7</v>
      </c>
      <c r="H605" s="1189">
        <v>4</v>
      </c>
      <c r="I605" s="1190">
        <f t="shared" si="258"/>
        <v>88.11</v>
      </c>
      <c r="J605" s="1191">
        <f t="shared" si="266"/>
        <v>29003.613415516447</v>
      </c>
      <c r="K605" s="1191">
        <f t="shared" si="267"/>
        <v>40633.725002169289</v>
      </c>
      <c r="L605" s="1191">
        <f t="shared" si="268"/>
        <v>908116.62642829947</v>
      </c>
      <c r="M605" s="1190">
        <f t="shared" si="259"/>
        <v>2.2510493798891091</v>
      </c>
      <c r="N605" s="1190">
        <f t="shared" si="260"/>
        <v>1.3463969450382642</v>
      </c>
      <c r="O605" s="1190">
        <f t="shared" si="261"/>
        <v>0.65279851880643114</v>
      </c>
      <c r="P605" s="1192">
        <f>(V605*AK605/12)*((AD605/2/PI())+((AH605*0.08)/COS(AE605*PI()/180))+(AS605*0.08))</f>
        <v>40633.725002169289</v>
      </c>
      <c r="Q605" s="1192">
        <f>(W605*AJ605/12)*((AD605/2/PI())+((AH605*0.08)/COS(AE605*PI()/180))+(AS605*0.08))</f>
        <v>29003.613415516447</v>
      </c>
      <c r="R605" s="1192">
        <f>V605*AM605*((AD605/PI())/2+AH605*0.08/COS(AE605*PI()/180)+AS605*0.08)/12</f>
        <v>52188.940549661194</v>
      </c>
      <c r="S605" s="1192">
        <f>W605*AM605*((AD605/PI())/2+AH605*0.08/COS(AE605*PI()/180)+AS605*0.08)/12</f>
        <v>32618.087843538247</v>
      </c>
      <c r="T605" s="1192">
        <f>V605*AK605</f>
        <v>908116.62642829947</v>
      </c>
      <c r="U605" s="1192">
        <f t="shared" si="262"/>
        <v>1829987.0712719248</v>
      </c>
      <c r="V605" s="1189">
        <v>100000</v>
      </c>
      <c r="W605" s="1189">
        <v>62500</v>
      </c>
      <c r="X605" s="1189">
        <v>5.5910000000000002</v>
      </c>
      <c r="Y605" s="1189">
        <v>2</v>
      </c>
      <c r="Z605" s="1189">
        <v>5</v>
      </c>
      <c r="AA605" s="1189">
        <v>0.216005</v>
      </c>
      <c r="AB605" s="1189">
        <v>2.5000000000000001E-2</v>
      </c>
      <c r="AC605" s="1189">
        <v>5.90625</v>
      </c>
      <c r="AD605" s="1189">
        <v>0.25</v>
      </c>
      <c r="AE605" s="1189">
        <v>30</v>
      </c>
      <c r="AF605" s="1193">
        <v>5.25</v>
      </c>
      <c r="AG605" s="1193">
        <v>5.109375</v>
      </c>
      <c r="AH605" s="1189">
        <f t="shared" si="274"/>
        <v>2.6132083333333336</v>
      </c>
      <c r="AI605" s="1189">
        <f t="shared" si="263"/>
        <v>3.2265625</v>
      </c>
      <c r="AJ605" s="1189">
        <f t="shared" si="264"/>
        <v>10.371153938841978</v>
      </c>
      <c r="AK605" s="1189">
        <f t="shared" si="257"/>
        <v>9.0811662642829951</v>
      </c>
      <c r="AL605" s="1189">
        <f t="shared" si="275"/>
        <v>0.18683833333333336</v>
      </c>
      <c r="AM605" s="1189">
        <f t="shared" si="265"/>
        <v>11.663622920688473</v>
      </c>
      <c r="AN605" s="1189">
        <f t="shared" si="276"/>
        <v>6.25E-2</v>
      </c>
      <c r="AO605" s="1189">
        <f>X605-(((Z605-0.625-AD605)*Y605)/12)+2*AQ605</f>
        <v>5.0695050000000004</v>
      </c>
      <c r="AP605" s="1189">
        <f t="shared" si="277"/>
        <v>5.404161666666667</v>
      </c>
      <c r="AQ605" s="1189">
        <f t="shared" si="278"/>
        <v>8.3002500000000007E-2</v>
      </c>
      <c r="AR605" s="1193">
        <f>SQRT(4/PI()*AJ605+(AC605-AN605)^2)</f>
        <v>6.8814516914652133</v>
      </c>
      <c r="AS605" s="1194">
        <f t="shared" si="270"/>
        <v>3.1969254228663031</v>
      </c>
    </row>
    <row r="606" spans="1:45" ht="11.1" customHeight="1">
      <c r="A606" s="1189" t="s">
        <v>10812</v>
      </c>
      <c r="B606" s="1189" t="s">
        <v>10936</v>
      </c>
      <c r="C606" s="1189" t="s">
        <v>10936</v>
      </c>
      <c r="D606" s="1189" t="s">
        <v>10936</v>
      </c>
      <c r="E606" s="1189" t="s">
        <v>10936</v>
      </c>
      <c r="F606" s="1189" t="s">
        <v>10936</v>
      </c>
      <c r="G606" s="1189">
        <v>7.25</v>
      </c>
      <c r="H606" s="1189">
        <v>2.25</v>
      </c>
      <c r="I606" s="1190">
        <f t="shared" si="258"/>
        <v>126.825</v>
      </c>
      <c r="J606" s="1191">
        <f t="shared" si="266"/>
        <v>40998.01289173423</v>
      </c>
      <c r="K606" s="1191">
        <f t="shared" si="267"/>
        <v>65596.820626774759</v>
      </c>
      <c r="L606" s="1191">
        <f t="shared" si="268"/>
        <v>1767145.8676442588</v>
      </c>
      <c r="M606" s="1190">
        <f t="shared" si="259"/>
        <v>1.8942103209054948</v>
      </c>
      <c r="N606" s="1190">
        <f t="shared" si="260"/>
        <v>1.9379956027065923</v>
      </c>
      <c r="O606" s="1190">
        <f t="shared" si="261"/>
        <v>0.20654953134109735</v>
      </c>
      <c r="P606" s="1192">
        <f t="shared" si="255"/>
        <v>80156.496804077993</v>
      </c>
      <c r="Q606" s="1192">
        <f t="shared" si="271"/>
        <v>53754.868997489531</v>
      </c>
      <c r="R606" s="1192">
        <f t="shared" si="272"/>
        <v>65596.820626774759</v>
      </c>
      <c r="S606" s="1192">
        <f t="shared" si="273"/>
        <v>40998.01289173423</v>
      </c>
      <c r="T606" s="1192">
        <f t="shared" si="256"/>
        <v>1767145.8676442588</v>
      </c>
      <c r="U606" s="1192">
        <f t="shared" si="262"/>
        <v>2109785.1669822661</v>
      </c>
      <c r="V606" s="1189">
        <v>100000</v>
      </c>
      <c r="W606" s="1189">
        <v>62500</v>
      </c>
      <c r="X606" s="1189">
        <v>5.5910000000000002</v>
      </c>
      <c r="Y606" s="1189">
        <v>2</v>
      </c>
      <c r="Z606" s="1189">
        <v>5</v>
      </c>
      <c r="AA606" s="1189">
        <v>0.216005</v>
      </c>
      <c r="AB606" s="1189">
        <v>2.5000000000000001E-2</v>
      </c>
      <c r="AC606" s="1189">
        <v>5.90625</v>
      </c>
      <c r="AD606" s="1189">
        <v>0.25</v>
      </c>
      <c r="AE606" s="1189">
        <v>30</v>
      </c>
      <c r="AF606" s="1193">
        <v>5.25</v>
      </c>
      <c r="AG606" s="1193">
        <v>5.109375</v>
      </c>
      <c r="AH606" s="1189">
        <f t="shared" si="274"/>
        <v>2.6132083333333336</v>
      </c>
      <c r="AI606" s="1189">
        <f t="shared" si="263"/>
        <v>3.2890625</v>
      </c>
      <c r="AJ606" s="1189">
        <f t="shared" si="264"/>
        <v>18.96144635100157</v>
      </c>
      <c r="AK606" s="1189">
        <f t="shared" si="257"/>
        <v>17.671458676442587</v>
      </c>
      <c r="AL606" s="1189">
        <f t="shared" si="275"/>
        <v>0.18683833333333336</v>
      </c>
      <c r="AM606" s="1189">
        <f t="shared" si="265"/>
        <v>14.461603877791882</v>
      </c>
      <c r="AN606" s="1189">
        <f t="shared" si="276"/>
        <v>6.25E-2</v>
      </c>
      <c r="AO606" s="1189">
        <f t="shared" si="269"/>
        <v>5.0695050000000004</v>
      </c>
      <c r="AP606" s="1189">
        <f t="shared" si="277"/>
        <v>5.404161666666667</v>
      </c>
      <c r="AQ606" s="1189">
        <f t="shared" si="278"/>
        <v>8.3002500000000007E-2</v>
      </c>
      <c r="AR606" s="1193">
        <f t="shared" si="279"/>
        <v>7.6349117468356802</v>
      </c>
      <c r="AS606" s="1194">
        <f t="shared" si="270"/>
        <v>3.2890625</v>
      </c>
    </row>
    <row r="607" spans="1:45" ht="11.1" customHeight="1">
      <c r="A607" s="1189" t="s">
        <v>10812</v>
      </c>
      <c r="B607" s="1189" t="s">
        <v>10936</v>
      </c>
      <c r="C607" s="1189" t="s">
        <v>10936</v>
      </c>
      <c r="D607" s="1189" t="s">
        <v>10936</v>
      </c>
      <c r="E607" s="1189" t="s">
        <v>10936</v>
      </c>
      <c r="F607" s="1189" t="s">
        <v>10936</v>
      </c>
      <c r="G607" s="1189">
        <v>7.25</v>
      </c>
      <c r="H607" s="1189">
        <v>2.5</v>
      </c>
      <c r="I607" s="1190">
        <f t="shared" si="258"/>
        <v>123.654375</v>
      </c>
      <c r="J607" s="1191">
        <f t="shared" si="266"/>
        <v>40998.01289173423</v>
      </c>
      <c r="K607" s="1191">
        <f t="shared" si="267"/>
        <v>65596.820626774759</v>
      </c>
      <c r="L607" s="1191">
        <f t="shared" si="268"/>
        <v>1673879.8357408114</v>
      </c>
      <c r="M607" s="1190">
        <f t="shared" si="259"/>
        <v>1.9254759207753429</v>
      </c>
      <c r="N607" s="1190">
        <f t="shared" si="260"/>
        <v>1.8895457126389277</v>
      </c>
      <c r="O607" s="1190">
        <f t="shared" si="261"/>
        <v>0.25499942140876219</v>
      </c>
      <c r="P607" s="1192">
        <f t="shared" si="255"/>
        <v>75926.0150283072</v>
      </c>
      <c r="Q607" s="1192">
        <f t="shared" si="271"/>
        <v>51110.817887632787</v>
      </c>
      <c r="R607" s="1192">
        <f t="shared" si="272"/>
        <v>65596.820626774759</v>
      </c>
      <c r="S607" s="1192">
        <f t="shared" si="273"/>
        <v>40998.01289173423</v>
      </c>
      <c r="T607" s="1192">
        <f t="shared" si="256"/>
        <v>1673879.8357408114</v>
      </c>
      <c r="U607" s="1192">
        <f t="shared" si="262"/>
        <v>2109785.1669822661</v>
      </c>
      <c r="V607" s="1189">
        <v>100000</v>
      </c>
      <c r="W607" s="1189">
        <v>62500</v>
      </c>
      <c r="X607" s="1189">
        <v>5.5910000000000002</v>
      </c>
      <c r="Y607" s="1189">
        <v>2</v>
      </c>
      <c r="Z607" s="1189">
        <v>5</v>
      </c>
      <c r="AA607" s="1189">
        <v>0.216005</v>
      </c>
      <c r="AB607" s="1189">
        <v>2.5000000000000001E-2</v>
      </c>
      <c r="AC607" s="1189">
        <v>5.90625</v>
      </c>
      <c r="AD607" s="1189">
        <v>0.25</v>
      </c>
      <c r="AE607" s="1189">
        <v>30</v>
      </c>
      <c r="AF607" s="1193">
        <v>5.25</v>
      </c>
      <c r="AG607" s="1193">
        <v>5.109375</v>
      </c>
      <c r="AH607" s="1189">
        <f t="shared" si="274"/>
        <v>2.6132083333333336</v>
      </c>
      <c r="AI607" s="1189">
        <f t="shared" si="263"/>
        <v>3.2890625</v>
      </c>
      <c r="AJ607" s="1189">
        <f t="shared" si="264"/>
        <v>18.028786031967098</v>
      </c>
      <c r="AK607" s="1189">
        <f t="shared" si="257"/>
        <v>16.738798357408115</v>
      </c>
      <c r="AL607" s="1189">
        <f t="shared" si="275"/>
        <v>0.18683833333333336</v>
      </c>
      <c r="AM607" s="1189">
        <f t="shared" si="265"/>
        <v>14.461603877791882</v>
      </c>
      <c r="AN607" s="1189">
        <f t="shared" si="276"/>
        <v>6.25E-2</v>
      </c>
      <c r="AO607" s="1189">
        <f t="shared" si="269"/>
        <v>5.0695050000000004</v>
      </c>
      <c r="AP607" s="1189">
        <f t="shared" si="277"/>
        <v>5.404161666666667</v>
      </c>
      <c r="AQ607" s="1189">
        <f t="shared" si="278"/>
        <v>8.3002500000000007E-2</v>
      </c>
      <c r="AR607" s="1193">
        <f t="shared" si="279"/>
        <v>7.5567438346135205</v>
      </c>
      <c r="AS607" s="1194">
        <f t="shared" si="270"/>
        <v>3.2890625</v>
      </c>
    </row>
    <row r="608" spans="1:45" ht="11.1" customHeight="1">
      <c r="A608" s="1189" t="s">
        <v>10812</v>
      </c>
      <c r="B608" s="1189" t="s">
        <v>10936</v>
      </c>
      <c r="C608" s="1189" t="s">
        <v>10936</v>
      </c>
      <c r="D608" s="1189" t="s">
        <v>10936</v>
      </c>
      <c r="E608" s="1189" t="s">
        <v>10936</v>
      </c>
      <c r="F608" s="1189" t="s">
        <v>10936</v>
      </c>
      <c r="G608" s="1189">
        <v>7.25</v>
      </c>
      <c r="H608" s="1189">
        <v>2.8125</v>
      </c>
      <c r="I608" s="1190">
        <f t="shared" si="258"/>
        <v>119.2217578125</v>
      </c>
      <c r="J608" s="1191">
        <f t="shared" si="266"/>
        <v>40998.01289173423</v>
      </c>
      <c r="K608" s="1191">
        <f t="shared" si="267"/>
        <v>65596.820626774759</v>
      </c>
      <c r="L608" s="1191">
        <f t="shared" si="268"/>
        <v>1543491.4687705322</v>
      </c>
      <c r="M608" s="1190">
        <f t="shared" si="259"/>
        <v>1.9827463619273109</v>
      </c>
      <c r="N608" s="1190">
        <f t="shared" si="260"/>
        <v>1.821811491327225</v>
      </c>
      <c r="O608" s="1190">
        <f t="shared" si="261"/>
        <v>0.32273364272046462</v>
      </c>
      <c r="P608" s="1192">
        <f t="shared" si="255"/>
        <v>70011.690177311873</v>
      </c>
      <c r="Q608" s="1192">
        <f t="shared" si="271"/>
        <v>47414.364855760694</v>
      </c>
      <c r="R608" s="1192">
        <f t="shared" si="272"/>
        <v>65596.820626774759</v>
      </c>
      <c r="S608" s="1192">
        <f t="shared" si="273"/>
        <v>40998.01289173423</v>
      </c>
      <c r="T608" s="1192">
        <f t="shared" si="256"/>
        <v>1543491.4687705322</v>
      </c>
      <c r="U608" s="1192">
        <f t="shared" si="262"/>
        <v>2109785.1669822661</v>
      </c>
      <c r="V608" s="1189">
        <v>100000</v>
      </c>
      <c r="W608" s="1189">
        <v>62500</v>
      </c>
      <c r="X608" s="1189">
        <v>5.5910000000000002</v>
      </c>
      <c r="Y608" s="1189">
        <v>2</v>
      </c>
      <c r="Z608" s="1189">
        <v>5</v>
      </c>
      <c r="AA608" s="1189">
        <v>0.216005</v>
      </c>
      <c r="AB608" s="1189">
        <v>2.5000000000000001E-2</v>
      </c>
      <c r="AC608" s="1189">
        <v>5.90625</v>
      </c>
      <c r="AD608" s="1189">
        <v>0.25</v>
      </c>
      <c r="AE608" s="1189">
        <v>30</v>
      </c>
      <c r="AF608" s="1193">
        <v>5.25</v>
      </c>
      <c r="AG608" s="1193">
        <v>5.109375</v>
      </c>
      <c r="AH608" s="1189">
        <f t="shared" si="274"/>
        <v>2.6132083333333336</v>
      </c>
      <c r="AI608" s="1189">
        <f t="shared" si="263"/>
        <v>3.2890625</v>
      </c>
      <c r="AJ608" s="1189">
        <f t="shared" si="264"/>
        <v>16.724902362264302</v>
      </c>
      <c r="AK608" s="1189">
        <f t="shared" si="257"/>
        <v>15.434914687705321</v>
      </c>
      <c r="AL608" s="1189">
        <f t="shared" si="275"/>
        <v>0.18683833333333336</v>
      </c>
      <c r="AM608" s="1189">
        <f t="shared" si="265"/>
        <v>14.461603877791882</v>
      </c>
      <c r="AN608" s="1189">
        <f t="shared" si="276"/>
        <v>6.25E-2</v>
      </c>
      <c r="AO608" s="1189">
        <f t="shared" si="269"/>
        <v>5.0695050000000004</v>
      </c>
      <c r="AP608" s="1189">
        <f t="shared" si="277"/>
        <v>5.404161666666667</v>
      </c>
      <c r="AQ608" s="1189">
        <f t="shared" si="278"/>
        <v>8.3002500000000007E-2</v>
      </c>
      <c r="AR608" s="1193">
        <f t="shared" si="279"/>
        <v>7.4460876392888</v>
      </c>
      <c r="AS608" s="1194">
        <f t="shared" si="270"/>
        <v>3.2890625</v>
      </c>
    </row>
    <row r="609" spans="1:45" ht="11.1" customHeight="1">
      <c r="A609" s="1189" t="s">
        <v>10812</v>
      </c>
      <c r="B609" s="1189" t="s">
        <v>10936</v>
      </c>
      <c r="C609" s="1189" t="s">
        <v>10936</v>
      </c>
      <c r="D609" s="1189" t="s">
        <v>10936</v>
      </c>
      <c r="E609" s="1189" t="s">
        <v>10936</v>
      </c>
      <c r="F609" s="1189" t="s">
        <v>10936</v>
      </c>
      <c r="G609" s="1189">
        <v>7.25</v>
      </c>
      <c r="H609" s="1189">
        <v>3</v>
      </c>
      <c r="I609" s="1190">
        <f t="shared" si="258"/>
        <v>116.311875</v>
      </c>
      <c r="J609" s="1191">
        <f t="shared" si="266"/>
        <v>40998.01289173423</v>
      </c>
      <c r="K609" s="1191">
        <f t="shared" si="267"/>
        <v>65596.820626774759</v>
      </c>
      <c r="L609" s="1191">
        <f t="shared" si="268"/>
        <v>1457895.3408065133</v>
      </c>
      <c r="M609" s="1190">
        <f t="shared" si="259"/>
        <v>2.0300834094333546</v>
      </c>
      <c r="N609" s="1190">
        <f t="shared" si="260"/>
        <v>1.7773459672190723</v>
      </c>
      <c r="O609" s="1190">
        <f t="shared" si="261"/>
        <v>0.36719916682861747</v>
      </c>
      <c r="P609" s="1192">
        <f t="shared" si="255"/>
        <v>66129.109863364341</v>
      </c>
      <c r="Q609" s="1192">
        <f t="shared" si="271"/>
        <v>44987.752159543503</v>
      </c>
      <c r="R609" s="1192">
        <f t="shared" si="272"/>
        <v>65596.820626774759</v>
      </c>
      <c r="S609" s="1192">
        <f t="shared" si="273"/>
        <v>40998.01289173423</v>
      </c>
      <c r="T609" s="1192">
        <f t="shared" si="256"/>
        <v>1457895.3408065133</v>
      </c>
      <c r="U609" s="1192">
        <f t="shared" si="262"/>
        <v>2109785.1669822661</v>
      </c>
      <c r="V609" s="1189">
        <v>100000</v>
      </c>
      <c r="W609" s="1189">
        <v>62500</v>
      </c>
      <c r="X609" s="1189">
        <v>5.5910000000000002</v>
      </c>
      <c r="Y609" s="1189">
        <v>2</v>
      </c>
      <c r="Z609" s="1189">
        <v>5</v>
      </c>
      <c r="AA609" s="1189">
        <v>0.216005</v>
      </c>
      <c r="AB609" s="1189">
        <v>2.5000000000000001E-2</v>
      </c>
      <c r="AC609" s="1189">
        <v>5.90625</v>
      </c>
      <c r="AD609" s="1189">
        <v>0.25</v>
      </c>
      <c r="AE609" s="1189">
        <v>30</v>
      </c>
      <c r="AF609" s="1193">
        <v>5.25</v>
      </c>
      <c r="AG609" s="1193">
        <v>5.109375</v>
      </c>
      <c r="AH609" s="1189">
        <f t="shared" si="274"/>
        <v>2.6132083333333336</v>
      </c>
      <c r="AI609" s="1189">
        <f t="shared" si="263"/>
        <v>3.2890625</v>
      </c>
      <c r="AJ609" s="1189">
        <f t="shared" si="264"/>
        <v>15.868941082624115</v>
      </c>
      <c r="AK609" s="1189">
        <f t="shared" si="257"/>
        <v>14.578953408065134</v>
      </c>
      <c r="AL609" s="1189">
        <f t="shared" si="275"/>
        <v>0.18683833333333336</v>
      </c>
      <c r="AM609" s="1189">
        <f t="shared" si="265"/>
        <v>14.461603877791882</v>
      </c>
      <c r="AN609" s="1189">
        <f t="shared" si="276"/>
        <v>6.25E-2</v>
      </c>
      <c r="AO609" s="1189">
        <f t="shared" si="269"/>
        <v>5.0695050000000004</v>
      </c>
      <c r="AP609" s="1189">
        <f t="shared" si="277"/>
        <v>5.404161666666667</v>
      </c>
      <c r="AQ609" s="1189">
        <f t="shared" si="278"/>
        <v>8.3002500000000007E-2</v>
      </c>
      <c r="AR609" s="1193">
        <f t="shared" si="279"/>
        <v>7.372542124801285</v>
      </c>
      <c r="AS609" s="1194">
        <f t="shared" si="270"/>
        <v>3.2890625</v>
      </c>
    </row>
    <row r="610" spans="1:45" ht="11.1" customHeight="1">
      <c r="A610" s="1189" t="s">
        <v>10812</v>
      </c>
      <c r="B610" s="1189" t="s">
        <v>10936</v>
      </c>
      <c r="C610" s="1189" t="s">
        <v>10936</v>
      </c>
      <c r="D610" s="1189" t="s">
        <v>10936</v>
      </c>
      <c r="E610" s="1189" t="s">
        <v>10936</v>
      </c>
      <c r="F610" s="1189" t="s">
        <v>10936</v>
      </c>
      <c r="G610" s="1189">
        <v>7.25</v>
      </c>
      <c r="H610" s="1189">
        <v>3.25</v>
      </c>
      <c r="I610" s="1190">
        <f t="shared" si="258"/>
        <v>112.14</v>
      </c>
      <c r="J610" s="1191">
        <f t="shared" si="266"/>
        <v>40998.01289173423</v>
      </c>
      <c r="K610" s="1191">
        <f t="shared" si="267"/>
        <v>60562.686474192262</v>
      </c>
      <c r="L610" s="1191">
        <f t="shared" si="268"/>
        <v>1335176.8777756621</v>
      </c>
      <c r="M610" s="1190">
        <f t="shared" si="259"/>
        <v>2.1137837213622728</v>
      </c>
      <c r="N610" s="1190">
        <f t="shared" si="260"/>
        <v>1.7135961118668819</v>
      </c>
      <c r="O610" s="1190">
        <f t="shared" si="261"/>
        <v>0.43094902218080805</v>
      </c>
      <c r="P610" s="1192">
        <f t="shared" si="255"/>
        <v>60562.686474192262</v>
      </c>
      <c r="Q610" s="1192">
        <f t="shared" si="271"/>
        <v>41508.737541310948</v>
      </c>
      <c r="R610" s="1192">
        <f t="shared" si="272"/>
        <v>65596.820626774759</v>
      </c>
      <c r="S610" s="1192">
        <f t="shared" si="273"/>
        <v>40998.01289173423</v>
      </c>
      <c r="T610" s="1192">
        <f t="shared" si="256"/>
        <v>1335176.8777756621</v>
      </c>
      <c r="U610" s="1192">
        <f t="shared" si="262"/>
        <v>2109785.1669822661</v>
      </c>
      <c r="V610" s="1189">
        <v>100000</v>
      </c>
      <c r="W610" s="1189">
        <v>62500</v>
      </c>
      <c r="X610" s="1189">
        <v>5.5910000000000002</v>
      </c>
      <c r="Y610" s="1189">
        <v>2</v>
      </c>
      <c r="Z610" s="1189">
        <v>5</v>
      </c>
      <c r="AA610" s="1189">
        <v>0.216005</v>
      </c>
      <c r="AB610" s="1189">
        <v>2.5000000000000001E-2</v>
      </c>
      <c r="AC610" s="1189">
        <v>5.90625</v>
      </c>
      <c r="AD610" s="1189">
        <v>0.25</v>
      </c>
      <c r="AE610" s="1189">
        <v>30</v>
      </c>
      <c r="AF610" s="1193">
        <v>5.25</v>
      </c>
      <c r="AG610" s="1193">
        <v>5.109375</v>
      </c>
      <c r="AH610" s="1189">
        <f t="shared" si="274"/>
        <v>2.6132083333333336</v>
      </c>
      <c r="AI610" s="1189">
        <f t="shared" si="263"/>
        <v>3.2890625</v>
      </c>
      <c r="AJ610" s="1189">
        <f t="shared" si="264"/>
        <v>14.641756452315603</v>
      </c>
      <c r="AK610" s="1189">
        <f t="shared" si="257"/>
        <v>13.351768777756622</v>
      </c>
      <c r="AL610" s="1189">
        <f t="shared" si="275"/>
        <v>0.18683833333333336</v>
      </c>
      <c r="AM610" s="1189">
        <f t="shared" si="265"/>
        <v>14.461603877791882</v>
      </c>
      <c r="AN610" s="1189">
        <f t="shared" si="276"/>
        <v>6.25E-2</v>
      </c>
      <c r="AO610" s="1189">
        <f t="shared" si="269"/>
        <v>5.0695050000000004</v>
      </c>
      <c r="AP610" s="1189">
        <f t="shared" si="277"/>
        <v>5.404161666666667</v>
      </c>
      <c r="AQ610" s="1189">
        <f t="shared" si="278"/>
        <v>8.3002500000000007E-2</v>
      </c>
      <c r="AR610" s="1193">
        <f t="shared" si="279"/>
        <v>7.2658019090785464</v>
      </c>
      <c r="AS610" s="1194">
        <f t="shared" si="270"/>
        <v>3.2890625</v>
      </c>
    </row>
    <row r="611" spans="1:45" ht="11.1" customHeight="1">
      <c r="A611" s="1189" t="s">
        <v>10812</v>
      </c>
      <c r="B611" s="1189" t="s">
        <v>10936</v>
      </c>
      <c r="C611" s="1189" t="s">
        <v>10936</v>
      </c>
      <c r="D611" s="1189" t="s">
        <v>10936</v>
      </c>
      <c r="E611" s="1189" t="s">
        <v>10936</v>
      </c>
      <c r="F611" s="1189" t="s">
        <v>10936</v>
      </c>
      <c r="G611" s="1189">
        <v>7.5</v>
      </c>
      <c r="H611" s="1189">
        <v>2.25</v>
      </c>
      <c r="I611" s="1190">
        <f t="shared" si="258"/>
        <v>136.670625</v>
      </c>
      <c r="J611" s="1191">
        <f t="shared" si="266"/>
        <v>49660.512380484928</v>
      </c>
      <c r="K611" s="1191">
        <f t="shared" si="267"/>
        <v>79456.819808775879</v>
      </c>
      <c r="L611" s="1191">
        <f t="shared" si="268"/>
        <v>1767145.8676442588</v>
      </c>
      <c r="M611" s="1190">
        <f t="shared" si="259"/>
        <v>2.1805435575939143</v>
      </c>
      <c r="N611" s="1190">
        <f t="shared" si="260"/>
        <v>2.0884452613377622</v>
      </c>
      <c r="O611" s="1190">
        <f t="shared" si="261"/>
        <v>0.20654953134109735</v>
      </c>
      <c r="P611" s="1192">
        <f t="shared" si="255"/>
        <v>80892.807582263107</v>
      </c>
      <c r="Q611" s="1192">
        <f t="shared" si="271"/>
        <v>54248.656662880203</v>
      </c>
      <c r="R611" s="1192">
        <f t="shared" si="272"/>
        <v>79456.819808775879</v>
      </c>
      <c r="S611" s="1192">
        <f t="shared" si="273"/>
        <v>49660.512380484928</v>
      </c>
      <c r="T611" s="1192">
        <f t="shared" si="256"/>
        <v>1767145.8676442588</v>
      </c>
      <c r="U611" s="1192">
        <f t="shared" si="262"/>
        <v>2399400.7397350748</v>
      </c>
      <c r="V611" s="1189">
        <v>100000</v>
      </c>
      <c r="W611" s="1189">
        <v>62500</v>
      </c>
      <c r="X611" s="1189">
        <v>5.5910000000000002</v>
      </c>
      <c r="Y611" s="1189">
        <v>2</v>
      </c>
      <c r="Z611" s="1189">
        <v>5</v>
      </c>
      <c r="AA611" s="1189">
        <v>0.216005</v>
      </c>
      <c r="AB611" s="1189">
        <v>2.5000000000000001E-2</v>
      </c>
      <c r="AC611" s="1189">
        <v>5.90625</v>
      </c>
      <c r="AD611" s="1189">
        <v>0.25</v>
      </c>
      <c r="AE611" s="1189">
        <v>30</v>
      </c>
      <c r="AF611" s="1193">
        <v>5.25</v>
      </c>
      <c r="AG611" s="1193">
        <v>5.109375</v>
      </c>
      <c r="AH611" s="1189">
        <f t="shared" si="274"/>
        <v>2.6132083333333336</v>
      </c>
      <c r="AI611" s="1189">
        <f t="shared" si="263"/>
        <v>3.3515625</v>
      </c>
      <c r="AJ611" s="1189">
        <f t="shared" si="264"/>
        <v>18.96144635100157</v>
      </c>
      <c r="AK611" s="1189">
        <f t="shared" si="257"/>
        <v>17.671458676442587</v>
      </c>
      <c r="AL611" s="1189">
        <f t="shared" si="275"/>
        <v>0.18683833333333336</v>
      </c>
      <c r="AM611" s="1189">
        <f t="shared" si="265"/>
        <v>17.357759605319973</v>
      </c>
      <c r="AN611" s="1189">
        <f t="shared" si="276"/>
        <v>6.25E-2</v>
      </c>
      <c r="AO611" s="1189">
        <f t="shared" si="269"/>
        <v>5.0695050000000004</v>
      </c>
      <c r="AP611" s="1189">
        <f t="shared" si="277"/>
        <v>5.404161666666667</v>
      </c>
      <c r="AQ611" s="1189">
        <f t="shared" si="278"/>
        <v>8.3002500000000007E-2</v>
      </c>
      <c r="AR611" s="1193">
        <f t="shared" si="279"/>
        <v>7.6349117468356802</v>
      </c>
      <c r="AS611" s="1194">
        <f t="shared" si="270"/>
        <v>3.3515625</v>
      </c>
    </row>
    <row r="612" spans="1:45" ht="11.1" customHeight="1">
      <c r="A612" s="1189" t="s">
        <v>10812</v>
      </c>
      <c r="B612" s="1189" t="s">
        <v>10936</v>
      </c>
      <c r="C612" s="1189" t="s">
        <v>10936</v>
      </c>
      <c r="D612" s="1189" t="s">
        <v>10936</v>
      </c>
      <c r="E612" s="1189" t="s">
        <v>10936</v>
      </c>
      <c r="F612" s="1189" t="s">
        <v>10936</v>
      </c>
      <c r="G612" s="1189">
        <v>7.5</v>
      </c>
      <c r="H612" s="1189">
        <v>2.5</v>
      </c>
      <c r="I612" s="1190">
        <f t="shared" si="258"/>
        <v>133.5</v>
      </c>
      <c r="J612" s="1191">
        <f t="shared" si="266"/>
        <v>49660.512380484928</v>
      </c>
      <c r="K612" s="1191">
        <f t="shared" si="267"/>
        <v>76623.464959865873</v>
      </c>
      <c r="L612" s="1191">
        <f t="shared" si="268"/>
        <v>1673879.8357408114</v>
      </c>
      <c r="M612" s="1190">
        <f t="shared" si="259"/>
        <v>2.2165353382415436</v>
      </c>
      <c r="N612" s="1190">
        <f t="shared" si="260"/>
        <v>2.0399953712700976</v>
      </c>
      <c r="O612" s="1190">
        <f t="shared" si="261"/>
        <v>0.25499942140876219</v>
      </c>
      <c r="P612" s="1192">
        <f t="shared" si="255"/>
        <v>76623.464959865873</v>
      </c>
      <c r="Q612" s="1192">
        <f t="shared" si="271"/>
        <v>51580.317523881931</v>
      </c>
      <c r="R612" s="1192">
        <f t="shared" si="272"/>
        <v>79456.819808775879</v>
      </c>
      <c r="S612" s="1192">
        <f t="shared" si="273"/>
        <v>49660.512380484928</v>
      </c>
      <c r="T612" s="1192">
        <f t="shared" si="256"/>
        <v>1673879.8357408114</v>
      </c>
      <c r="U612" s="1192">
        <f t="shared" si="262"/>
        <v>2399400.7397350748</v>
      </c>
      <c r="V612" s="1189">
        <v>100000</v>
      </c>
      <c r="W612" s="1189">
        <v>62500</v>
      </c>
      <c r="X612" s="1189">
        <v>5.5910000000000002</v>
      </c>
      <c r="Y612" s="1189">
        <v>2</v>
      </c>
      <c r="Z612" s="1189">
        <v>5</v>
      </c>
      <c r="AA612" s="1189">
        <v>0.216005</v>
      </c>
      <c r="AB612" s="1189">
        <v>2.5000000000000001E-2</v>
      </c>
      <c r="AC612" s="1189">
        <v>5.90625</v>
      </c>
      <c r="AD612" s="1189">
        <v>0.25</v>
      </c>
      <c r="AE612" s="1189">
        <v>30</v>
      </c>
      <c r="AF612" s="1193">
        <v>5.25</v>
      </c>
      <c r="AG612" s="1193">
        <v>5.109375</v>
      </c>
      <c r="AH612" s="1189">
        <f t="shared" si="274"/>
        <v>2.6132083333333336</v>
      </c>
      <c r="AI612" s="1189">
        <f t="shared" si="263"/>
        <v>3.3515625</v>
      </c>
      <c r="AJ612" s="1189">
        <f t="shared" si="264"/>
        <v>18.028786031967098</v>
      </c>
      <c r="AK612" s="1189">
        <f t="shared" si="257"/>
        <v>16.738798357408115</v>
      </c>
      <c r="AL612" s="1189">
        <f t="shared" si="275"/>
        <v>0.18683833333333336</v>
      </c>
      <c r="AM612" s="1189">
        <f t="shared" si="265"/>
        <v>17.357759605319973</v>
      </c>
      <c r="AN612" s="1189">
        <f t="shared" si="276"/>
        <v>6.25E-2</v>
      </c>
      <c r="AO612" s="1189">
        <f t="shared" si="269"/>
        <v>5.0695050000000004</v>
      </c>
      <c r="AP612" s="1189">
        <f t="shared" si="277"/>
        <v>5.404161666666667</v>
      </c>
      <c r="AQ612" s="1189">
        <f t="shared" si="278"/>
        <v>8.3002500000000007E-2</v>
      </c>
      <c r="AR612" s="1193">
        <f t="shared" si="279"/>
        <v>7.5567438346135205</v>
      </c>
      <c r="AS612" s="1194">
        <f t="shared" si="270"/>
        <v>3.3515625</v>
      </c>
    </row>
    <row r="613" spans="1:45" ht="11.1" customHeight="1">
      <c r="A613" s="1189" t="s">
        <v>10812</v>
      </c>
      <c r="B613" s="1189" t="s">
        <v>10936</v>
      </c>
      <c r="C613" s="1189" t="s">
        <v>10936</v>
      </c>
      <c r="D613" s="1189" t="s">
        <v>10936</v>
      </c>
      <c r="E613" s="1189" t="s">
        <v>10936</v>
      </c>
      <c r="F613" s="1189" t="s">
        <v>10936</v>
      </c>
      <c r="G613" s="1189">
        <v>7.5</v>
      </c>
      <c r="H613" s="1189">
        <v>2.8125</v>
      </c>
      <c r="I613" s="1190">
        <f t="shared" si="258"/>
        <v>129.0673828125</v>
      </c>
      <c r="J613" s="1191">
        <f t="shared" si="266"/>
        <v>47755.984295505703</v>
      </c>
      <c r="K613" s="1191">
        <f t="shared" si="267"/>
        <v>70516.122841267905</v>
      </c>
      <c r="L613" s="1191">
        <f t="shared" si="268"/>
        <v>1543491.4687705322</v>
      </c>
      <c r="M613" s="1190">
        <f t="shared" si="259"/>
        <v>2.2824629124481861</v>
      </c>
      <c r="N613" s="1190">
        <f t="shared" si="260"/>
        <v>1.9722611499583946</v>
      </c>
      <c r="O613" s="1190">
        <f t="shared" si="261"/>
        <v>0.32273364272046462</v>
      </c>
      <c r="P613" s="1192">
        <f t="shared" si="255"/>
        <v>70516.122841267905</v>
      </c>
      <c r="Q613" s="1192">
        <f t="shared" si="271"/>
        <v>47755.984295505703</v>
      </c>
      <c r="R613" s="1192">
        <f t="shared" si="272"/>
        <v>79300.853509279157</v>
      </c>
      <c r="S613" s="1192">
        <f t="shared" si="273"/>
        <v>49563.033443299479</v>
      </c>
      <c r="T613" s="1192">
        <f t="shared" si="256"/>
        <v>1543491.4687705322</v>
      </c>
      <c r="U613" s="1192">
        <f t="shared" si="262"/>
        <v>2399400.7397350748</v>
      </c>
      <c r="V613" s="1189">
        <v>100000</v>
      </c>
      <c r="W613" s="1189">
        <v>62500</v>
      </c>
      <c r="X613" s="1189">
        <v>5.5910000000000002</v>
      </c>
      <c r="Y613" s="1189">
        <v>2</v>
      </c>
      <c r="Z613" s="1189">
        <v>5</v>
      </c>
      <c r="AA613" s="1189">
        <v>0.216005</v>
      </c>
      <c r="AB613" s="1189">
        <v>2.5000000000000001E-2</v>
      </c>
      <c r="AC613" s="1189">
        <v>5.90625</v>
      </c>
      <c r="AD613" s="1189">
        <v>0.25</v>
      </c>
      <c r="AE613" s="1189">
        <v>30</v>
      </c>
      <c r="AF613" s="1193">
        <v>5.25</v>
      </c>
      <c r="AG613" s="1193">
        <v>5.109375</v>
      </c>
      <c r="AH613" s="1189">
        <f t="shared" si="274"/>
        <v>2.6132083333333336</v>
      </c>
      <c r="AI613" s="1189">
        <f t="shared" si="263"/>
        <v>3.3515625</v>
      </c>
      <c r="AJ613" s="1189">
        <f t="shared" si="264"/>
        <v>16.724902362264302</v>
      </c>
      <c r="AK613" s="1189">
        <f t="shared" si="257"/>
        <v>15.434914687705321</v>
      </c>
      <c r="AL613" s="1189">
        <f t="shared" si="275"/>
        <v>0.18683833333333336</v>
      </c>
      <c r="AM613" s="1189">
        <f t="shared" si="265"/>
        <v>17.357759605319973</v>
      </c>
      <c r="AN613" s="1189">
        <f t="shared" si="276"/>
        <v>6.25E-2</v>
      </c>
      <c r="AO613" s="1189">
        <f t="shared" si="269"/>
        <v>5.0695050000000004</v>
      </c>
      <c r="AP613" s="1189">
        <f t="shared" si="277"/>
        <v>5.404161666666667</v>
      </c>
      <c r="AQ613" s="1189">
        <f t="shared" si="278"/>
        <v>8.3002500000000007E-2</v>
      </c>
      <c r="AR613" s="1193">
        <f t="shared" si="279"/>
        <v>7.4460876392888</v>
      </c>
      <c r="AS613" s="1194">
        <f t="shared" si="270"/>
        <v>3.3380844098222</v>
      </c>
    </row>
    <row r="614" spans="1:45" ht="11.1" customHeight="1">
      <c r="A614" s="1189" t="s">
        <v>10812</v>
      </c>
      <c r="B614" s="1189" t="s">
        <v>10936</v>
      </c>
      <c r="C614" s="1189" t="s">
        <v>10936</v>
      </c>
      <c r="D614" s="1189" t="s">
        <v>10936</v>
      </c>
      <c r="E614" s="1189" t="s">
        <v>10936</v>
      </c>
      <c r="F614" s="1189" t="s">
        <v>10936</v>
      </c>
      <c r="G614" s="1189">
        <v>7.5</v>
      </c>
      <c r="H614" s="1189">
        <v>3</v>
      </c>
      <c r="I614" s="1190">
        <f t="shared" si="258"/>
        <v>126.1575</v>
      </c>
      <c r="J614" s="1191">
        <f t="shared" si="266"/>
        <v>45190.316092732173</v>
      </c>
      <c r="K614" s="1191">
        <f t="shared" si="267"/>
        <v>66426.865851364899</v>
      </c>
      <c r="L614" s="1191">
        <f t="shared" si="268"/>
        <v>1457895.3408065133</v>
      </c>
      <c r="M614" s="1190">
        <f t="shared" si="259"/>
        <v>2.3369555381274076</v>
      </c>
      <c r="N614" s="1190">
        <f t="shared" si="260"/>
        <v>1.927795625850242</v>
      </c>
      <c r="O614" s="1190">
        <f t="shared" si="261"/>
        <v>0.36719916682861747</v>
      </c>
      <c r="P614" s="1192">
        <f t="shared" si="255"/>
        <v>66426.865851364899</v>
      </c>
      <c r="Q614" s="1192">
        <f t="shared" si="271"/>
        <v>45190.316092732173</v>
      </c>
      <c r="R614" s="1192">
        <f t="shared" si="272"/>
        <v>79088.089282525194</v>
      </c>
      <c r="S614" s="1192">
        <f t="shared" si="273"/>
        <v>49430.055801578244</v>
      </c>
      <c r="T614" s="1192">
        <f t="shared" si="256"/>
        <v>1457895.3408065133</v>
      </c>
      <c r="U614" s="1192">
        <f t="shared" si="262"/>
        <v>2399400.7397350748</v>
      </c>
      <c r="V614" s="1189">
        <v>100000</v>
      </c>
      <c r="W614" s="1189">
        <v>62500</v>
      </c>
      <c r="X614" s="1189">
        <v>5.5910000000000002</v>
      </c>
      <c r="Y614" s="1189">
        <v>2</v>
      </c>
      <c r="Z614" s="1189">
        <v>5</v>
      </c>
      <c r="AA614" s="1189">
        <v>0.216005</v>
      </c>
      <c r="AB614" s="1189">
        <v>2.5000000000000001E-2</v>
      </c>
      <c r="AC614" s="1189">
        <v>5.90625</v>
      </c>
      <c r="AD614" s="1189">
        <v>0.25</v>
      </c>
      <c r="AE614" s="1189">
        <v>30</v>
      </c>
      <c r="AF614" s="1193">
        <v>5.25</v>
      </c>
      <c r="AG614" s="1193">
        <v>5.109375</v>
      </c>
      <c r="AH614" s="1189">
        <f t="shared" si="274"/>
        <v>2.6132083333333336</v>
      </c>
      <c r="AI614" s="1189">
        <f t="shared" si="263"/>
        <v>3.3515625</v>
      </c>
      <c r="AJ614" s="1189">
        <f t="shared" si="264"/>
        <v>15.868941082624115</v>
      </c>
      <c r="AK614" s="1189">
        <f t="shared" si="257"/>
        <v>14.578953408065134</v>
      </c>
      <c r="AL614" s="1189">
        <f t="shared" si="275"/>
        <v>0.18683833333333336</v>
      </c>
      <c r="AM614" s="1189">
        <f t="shared" si="265"/>
        <v>17.357759605319973</v>
      </c>
      <c r="AN614" s="1189">
        <f t="shared" si="276"/>
        <v>6.25E-2</v>
      </c>
      <c r="AO614" s="1189">
        <f t="shared" si="269"/>
        <v>5.0695050000000004</v>
      </c>
      <c r="AP614" s="1189">
        <f t="shared" si="277"/>
        <v>5.404161666666667</v>
      </c>
      <c r="AQ614" s="1189">
        <f t="shared" si="278"/>
        <v>8.3002500000000007E-2</v>
      </c>
      <c r="AR614" s="1193">
        <f t="shared" si="279"/>
        <v>7.372542124801285</v>
      </c>
      <c r="AS614" s="1194">
        <f t="shared" si="270"/>
        <v>3.3196980312003213</v>
      </c>
    </row>
    <row r="615" spans="1:45" ht="11.1" customHeight="1">
      <c r="A615" s="1189" t="s">
        <v>10812</v>
      </c>
      <c r="B615" s="1189" t="s">
        <v>10936</v>
      </c>
      <c r="C615" s="1189" t="s">
        <v>10936</v>
      </c>
      <c r="D615" s="1189" t="s">
        <v>10936</v>
      </c>
      <c r="E615" s="1189" t="s">
        <v>10936</v>
      </c>
      <c r="F615" s="1189" t="s">
        <v>10936</v>
      </c>
      <c r="G615" s="1189">
        <v>7.5</v>
      </c>
      <c r="H615" s="1189">
        <v>3.25</v>
      </c>
      <c r="I615" s="1190">
        <f t="shared" si="258"/>
        <v>121.985625</v>
      </c>
      <c r="J615" s="1191">
        <f t="shared" si="266"/>
        <v>41532.838343832787</v>
      </c>
      <c r="K615" s="1191">
        <f t="shared" si="267"/>
        <v>60597.850380236239</v>
      </c>
      <c r="L615" s="1191">
        <f t="shared" si="268"/>
        <v>1335176.8777756621</v>
      </c>
      <c r="M615" s="1190">
        <f t="shared" si="259"/>
        <v>2.4333081838346469</v>
      </c>
      <c r="N615" s="1190">
        <f t="shared" si="260"/>
        <v>1.8640457704980513</v>
      </c>
      <c r="O615" s="1190">
        <f t="shared" si="261"/>
        <v>0.43094902218080805</v>
      </c>
      <c r="P615" s="1192">
        <f t="shared" si="255"/>
        <v>60597.850380236239</v>
      </c>
      <c r="Q615" s="1192">
        <f t="shared" si="271"/>
        <v>41532.838343832787</v>
      </c>
      <c r="R615" s="1192">
        <f t="shared" si="272"/>
        <v>78779.294115069293</v>
      </c>
      <c r="S615" s="1192">
        <f t="shared" si="273"/>
        <v>49237.058821918305</v>
      </c>
      <c r="T615" s="1192">
        <f t="shared" si="256"/>
        <v>1335176.8777756621</v>
      </c>
      <c r="U615" s="1192">
        <f t="shared" si="262"/>
        <v>2399400.7397350748</v>
      </c>
      <c r="V615" s="1189">
        <v>100000</v>
      </c>
      <c r="W615" s="1189">
        <v>62500</v>
      </c>
      <c r="X615" s="1189">
        <v>5.5910000000000002</v>
      </c>
      <c r="Y615" s="1189">
        <v>2</v>
      </c>
      <c r="Z615" s="1189">
        <v>5</v>
      </c>
      <c r="AA615" s="1189">
        <v>0.216005</v>
      </c>
      <c r="AB615" s="1189">
        <v>2.5000000000000001E-2</v>
      </c>
      <c r="AC615" s="1189">
        <v>5.90625</v>
      </c>
      <c r="AD615" s="1189">
        <v>0.25</v>
      </c>
      <c r="AE615" s="1189">
        <v>30</v>
      </c>
      <c r="AF615" s="1193">
        <v>5.25</v>
      </c>
      <c r="AG615" s="1193">
        <v>5.109375</v>
      </c>
      <c r="AH615" s="1189">
        <f t="shared" si="274"/>
        <v>2.6132083333333336</v>
      </c>
      <c r="AI615" s="1189">
        <f t="shared" si="263"/>
        <v>3.3515625</v>
      </c>
      <c r="AJ615" s="1189">
        <f t="shared" si="264"/>
        <v>14.641756452315603</v>
      </c>
      <c r="AK615" s="1189">
        <f t="shared" si="257"/>
        <v>13.351768777756622</v>
      </c>
      <c r="AL615" s="1189">
        <f t="shared" si="275"/>
        <v>0.18683833333333336</v>
      </c>
      <c r="AM615" s="1189">
        <f t="shared" si="265"/>
        <v>17.357759605319973</v>
      </c>
      <c r="AN615" s="1189">
        <f t="shared" si="276"/>
        <v>6.25E-2</v>
      </c>
      <c r="AO615" s="1189">
        <f t="shared" si="269"/>
        <v>5.0695050000000004</v>
      </c>
      <c r="AP615" s="1189">
        <f t="shared" si="277"/>
        <v>5.404161666666667</v>
      </c>
      <c r="AQ615" s="1189">
        <f t="shared" si="278"/>
        <v>8.3002500000000007E-2</v>
      </c>
      <c r="AR615" s="1193">
        <f t="shared" si="279"/>
        <v>7.2658019090785464</v>
      </c>
      <c r="AS615" s="1194">
        <f t="shared" si="270"/>
        <v>3.2930129772696368</v>
      </c>
    </row>
    <row r="616" spans="1:45" ht="11.1" customHeight="1">
      <c r="A616" s="1189" t="s">
        <v>10812</v>
      </c>
      <c r="B616" s="1189" t="s">
        <v>10936</v>
      </c>
      <c r="C616" s="1189" t="s">
        <v>10936</v>
      </c>
      <c r="D616" s="1189" t="s">
        <v>10936</v>
      </c>
      <c r="E616" s="1189" t="s">
        <v>10936</v>
      </c>
      <c r="F616" s="1189" t="s">
        <v>10936</v>
      </c>
      <c r="G616" s="1189">
        <v>7.75</v>
      </c>
      <c r="H616" s="1189">
        <v>2.25</v>
      </c>
      <c r="I616" s="1190">
        <f t="shared" si="258"/>
        <v>146.85</v>
      </c>
      <c r="J616" s="1191">
        <f t="shared" si="266"/>
        <v>54515.127688895271</v>
      </c>
      <c r="K616" s="1191">
        <f t="shared" si="267"/>
        <v>81290.155475458669</v>
      </c>
      <c r="L616" s="1191">
        <f t="shared" si="268"/>
        <v>1767145.8676442588</v>
      </c>
      <c r="M616" s="1190">
        <f t="shared" si="259"/>
        <v>2.4839690497556508</v>
      </c>
      <c r="N616" s="1190">
        <f t="shared" si="260"/>
        <v>2.2439949083971067</v>
      </c>
      <c r="O616" s="1190">
        <f t="shared" si="261"/>
        <v>0.20654953134109735</v>
      </c>
      <c r="P616" s="1192">
        <f t="shared" si="255"/>
        <v>81290.155475458669</v>
      </c>
      <c r="Q616" s="1192">
        <f t="shared" si="271"/>
        <v>54515.127688895271</v>
      </c>
      <c r="R616" s="1192">
        <f t="shared" si="272"/>
        <v>93621.279320368732</v>
      </c>
      <c r="S616" s="1192">
        <f t="shared" si="273"/>
        <v>58513.299575230463</v>
      </c>
      <c r="T616" s="1192">
        <f t="shared" si="256"/>
        <v>1767145.8676442588</v>
      </c>
      <c r="U616" s="1192">
        <f t="shared" si="262"/>
        <v>2698833.7895303522</v>
      </c>
      <c r="V616" s="1189">
        <v>100000</v>
      </c>
      <c r="W616" s="1189">
        <v>62500</v>
      </c>
      <c r="X616" s="1189">
        <v>5.5910000000000002</v>
      </c>
      <c r="Y616" s="1189">
        <v>2</v>
      </c>
      <c r="Z616" s="1189">
        <v>5</v>
      </c>
      <c r="AA616" s="1189">
        <v>0.216005</v>
      </c>
      <c r="AB616" s="1189">
        <v>2.5000000000000001E-2</v>
      </c>
      <c r="AC616" s="1189">
        <v>5.90625</v>
      </c>
      <c r="AD616" s="1189">
        <v>0.25</v>
      </c>
      <c r="AE616" s="1189">
        <v>30</v>
      </c>
      <c r="AF616" s="1193">
        <v>5.25</v>
      </c>
      <c r="AG616" s="1193">
        <v>5.109375</v>
      </c>
      <c r="AH616" s="1189">
        <f t="shared" si="274"/>
        <v>2.6132083333333336</v>
      </c>
      <c r="AI616" s="1189">
        <f t="shared" si="263"/>
        <v>3.4140625</v>
      </c>
      <c r="AJ616" s="1189">
        <f t="shared" si="264"/>
        <v>18.96144635100157</v>
      </c>
      <c r="AK616" s="1189">
        <f t="shared" si="257"/>
        <v>17.671458676442587</v>
      </c>
      <c r="AL616" s="1189">
        <f t="shared" si="275"/>
        <v>0.18683833333333336</v>
      </c>
      <c r="AM616" s="1189">
        <f t="shared" si="265"/>
        <v>20.352090103272744</v>
      </c>
      <c r="AN616" s="1189">
        <f t="shared" si="276"/>
        <v>6.25E-2</v>
      </c>
      <c r="AO616" s="1189">
        <f t="shared" si="269"/>
        <v>5.0695050000000004</v>
      </c>
      <c r="AP616" s="1189">
        <f t="shared" si="277"/>
        <v>5.404161666666667</v>
      </c>
      <c r="AQ616" s="1189">
        <f t="shared" si="278"/>
        <v>8.3002500000000007E-2</v>
      </c>
      <c r="AR616" s="1193">
        <f t="shared" si="279"/>
        <v>7.6349117468356802</v>
      </c>
      <c r="AS616" s="1194">
        <f t="shared" si="270"/>
        <v>3.38529043670892</v>
      </c>
    </row>
    <row r="617" spans="1:45" ht="11.1" customHeight="1">
      <c r="A617" s="1189" t="s">
        <v>10812</v>
      </c>
      <c r="B617" s="1189" t="s">
        <v>10936</v>
      </c>
      <c r="C617" s="1189" t="s">
        <v>10936</v>
      </c>
      <c r="D617" s="1189" t="s">
        <v>10936</v>
      </c>
      <c r="E617" s="1189" t="s">
        <v>10936</v>
      </c>
      <c r="F617" s="1189" t="s">
        <v>10936</v>
      </c>
      <c r="G617" s="1189">
        <v>7.75</v>
      </c>
      <c r="H617" s="1189">
        <v>2.5</v>
      </c>
      <c r="I617" s="1190">
        <f t="shared" si="258"/>
        <v>143.67937499999999</v>
      </c>
      <c r="J617" s="1191">
        <f t="shared" si="266"/>
        <v>51686.882362723649</v>
      </c>
      <c r="K617" s="1191">
        <f t="shared" si="267"/>
        <v>76781.76889413617</v>
      </c>
      <c r="L617" s="1191">
        <f t="shared" si="268"/>
        <v>1673879.8357408114</v>
      </c>
      <c r="M617" s="1190">
        <f t="shared" si="259"/>
        <v>2.524969133823201</v>
      </c>
      <c r="N617" s="1190">
        <f t="shared" si="260"/>
        <v>2.195545018329442</v>
      </c>
      <c r="O617" s="1190">
        <f t="shared" si="261"/>
        <v>0.25499942140876219</v>
      </c>
      <c r="P617" s="1192">
        <f t="shared" si="255"/>
        <v>76781.76889413617</v>
      </c>
      <c r="Q617" s="1192">
        <f t="shared" si="271"/>
        <v>51686.882362723649</v>
      </c>
      <c r="R617" s="1192">
        <f t="shared" si="272"/>
        <v>93356.132588247056</v>
      </c>
      <c r="S617" s="1192">
        <f t="shared" si="273"/>
        <v>58347.582867654412</v>
      </c>
      <c r="T617" s="1192">
        <f t="shared" si="256"/>
        <v>1673879.8357408114</v>
      </c>
      <c r="U617" s="1192">
        <f t="shared" si="262"/>
        <v>2698833.7895303522</v>
      </c>
      <c r="V617" s="1189">
        <v>100000</v>
      </c>
      <c r="W617" s="1189">
        <v>62500</v>
      </c>
      <c r="X617" s="1189">
        <v>5.5910000000000002</v>
      </c>
      <c r="Y617" s="1189">
        <v>2</v>
      </c>
      <c r="Z617" s="1189">
        <v>5</v>
      </c>
      <c r="AA617" s="1189">
        <v>0.216005</v>
      </c>
      <c r="AB617" s="1189">
        <v>2.5000000000000001E-2</v>
      </c>
      <c r="AC617" s="1189">
        <v>5.90625</v>
      </c>
      <c r="AD617" s="1189">
        <v>0.25</v>
      </c>
      <c r="AE617" s="1189">
        <v>30</v>
      </c>
      <c r="AF617" s="1193">
        <v>5.25</v>
      </c>
      <c r="AG617" s="1193">
        <v>5.109375</v>
      </c>
      <c r="AH617" s="1189">
        <f t="shared" si="274"/>
        <v>2.6132083333333336</v>
      </c>
      <c r="AI617" s="1189">
        <f t="shared" si="263"/>
        <v>3.4140625</v>
      </c>
      <c r="AJ617" s="1189">
        <f t="shared" si="264"/>
        <v>18.028786031967098</v>
      </c>
      <c r="AK617" s="1189">
        <f t="shared" si="257"/>
        <v>16.738798357408115</v>
      </c>
      <c r="AL617" s="1189">
        <f t="shared" si="275"/>
        <v>0.18683833333333336</v>
      </c>
      <c r="AM617" s="1189">
        <f t="shared" si="265"/>
        <v>20.352090103272744</v>
      </c>
      <c r="AN617" s="1189">
        <f t="shared" si="276"/>
        <v>6.25E-2</v>
      </c>
      <c r="AO617" s="1189">
        <f t="shared" si="269"/>
        <v>5.0695050000000004</v>
      </c>
      <c r="AP617" s="1189">
        <f t="shared" si="277"/>
        <v>5.404161666666667</v>
      </c>
      <c r="AQ617" s="1189">
        <f t="shared" si="278"/>
        <v>8.3002500000000007E-2</v>
      </c>
      <c r="AR617" s="1193">
        <f t="shared" si="279"/>
        <v>7.5567438346135205</v>
      </c>
      <c r="AS617" s="1194">
        <f t="shared" si="270"/>
        <v>3.3657484586533801</v>
      </c>
    </row>
    <row r="618" spans="1:45" ht="11.1" customHeight="1">
      <c r="A618" s="1189" t="s">
        <v>10812</v>
      </c>
      <c r="B618" s="1189" t="s">
        <v>10936</v>
      </c>
      <c r="C618" s="1189" t="s">
        <v>10936</v>
      </c>
      <c r="D618" s="1189" t="s">
        <v>10936</v>
      </c>
      <c r="E618" s="1189" t="s">
        <v>10936</v>
      </c>
      <c r="F618" s="1189" t="s">
        <v>10936</v>
      </c>
      <c r="G618" s="1189">
        <v>7.75</v>
      </c>
      <c r="H618" s="1189">
        <v>2.8125</v>
      </c>
      <c r="I618" s="1190">
        <f t="shared" si="258"/>
        <v>139.24675781249999</v>
      </c>
      <c r="J618" s="1191">
        <f t="shared" si="266"/>
        <v>47755.984295505703</v>
      </c>
      <c r="K618" s="1191">
        <f t="shared" si="267"/>
        <v>70516.122841267905</v>
      </c>
      <c r="L618" s="1191">
        <f t="shared" si="268"/>
        <v>1543491.4687705322</v>
      </c>
      <c r="M618" s="1190">
        <f t="shared" si="259"/>
        <v>2.6000706163340435</v>
      </c>
      <c r="N618" s="1190">
        <f t="shared" si="260"/>
        <v>2.12781079701774</v>
      </c>
      <c r="O618" s="1190">
        <f t="shared" si="261"/>
        <v>0.32273364272046462</v>
      </c>
      <c r="P618" s="1192">
        <f t="shared" si="255"/>
        <v>70516.122841267905</v>
      </c>
      <c r="Q618" s="1192">
        <f t="shared" si="271"/>
        <v>47755.984295505703</v>
      </c>
      <c r="R618" s="1192">
        <f t="shared" si="272"/>
        <v>92980.785111958045</v>
      </c>
      <c r="S618" s="1192">
        <f t="shared" si="273"/>
        <v>58112.990694973771</v>
      </c>
      <c r="T618" s="1192">
        <f t="shared" si="256"/>
        <v>1543491.4687705322</v>
      </c>
      <c r="U618" s="1192">
        <f t="shared" si="262"/>
        <v>2698833.7895303522</v>
      </c>
      <c r="V618" s="1189">
        <v>100000</v>
      </c>
      <c r="W618" s="1189">
        <v>62500</v>
      </c>
      <c r="X618" s="1189">
        <v>5.5910000000000002</v>
      </c>
      <c r="Y618" s="1189">
        <v>2</v>
      </c>
      <c r="Z618" s="1189">
        <v>5</v>
      </c>
      <c r="AA618" s="1189">
        <v>0.216005</v>
      </c>
      <c r="AB618" s="1189">
        <v>2.5000000000000001E-2</v>
      </c>
      <c r="AC618" s="1189">
        <v>5.90625</v>
      </c>
      <c r="AD618" s="1189">
        <v>0.25</v>
      </c>
      <c r="AE618" s="1189">
        <v>30</v>
      </c>
      <c r="AF618" s="1193">
        <v>5.25</v>
      </c>
      <c r="AG618" s="1193">
        <v>5.109375</v>
      </c>
      <c r="AH618" s="1189">
        <f t="shared" si="274"/>
        <v>2.6132083333333336</v>
      </c>
      <c r="AI618" s="1189">
        <f t="shared" si="263"/>
        <v>3.4140625</v>
      </c>
      <c r="AJ618" s="1189">
        <f t="shared" si="264"/>
        <v>16.724902362264302</v>
      </c>
      <c r="AK618" s="1189">
        <f t="shared" si="257"/>
        <v>15.434914687705321</v>
      </c>
      <c r="AL618" s="1189">
        <f t="shared" si="275"/>
        <v>0.18683833333333336</v>
      </c>
      <c r="AM618" s="1189">
        <f t="shared" si="265"/>
        <v>20.352090103272744</v>
      </c>
      <c r="AN618" s="1189">
        <f t="shared" si="276"/>
        <v>6.25E-2</v>
      </c>
      <c r="AO618" s="1189">
        <f t="shared" si="269"/>
        <v>5.0695050000000004</v>
      </c>
      <c r="AP618" s="1189">
        <f t="shared" si="277"/>
        <v>5.404161666666667</v>
      </c>
      <c r="AQ618" s="1189">
        <f t="shared" si="278"/>
        <v>8.3002500000000007E-2</v>
      </c>
      <c r="AR618" s="1193">
        <f t="shared" si="279"/>
        <v>7.4460876392888</v>
      </c>
      <c r="AS618" s="1194">
        <f t="shared" si="270"/>
        <v>3.3380844098222</v>
      </c>
    </row>
    <row r="619" spans="1:45" ht="11.1" customHeight="1">
      <c r="A619" s="1189" t="s">
        <v>10812</v>
      </c>
      <c r="B619" s="1189" t="s">
        <v>10936</v>
      </c>
      <c r="C619" s="1189" t="s">
        <v>10936</v>
      </c>
      <c r="D619" s="1189" t="s">
        <v>10936</v>
      </c>
      <c r="E619" s="1189" t="s">
        <v>10936</v>
      </c>
      <c r="F619" s="1189" t="s">
        <v>10936</v>
      </c>
      <c r="G619" s="1189">
        <v>7.75</v>
      </c>
      <c r="H619" s="1189">
        <v>3</v>
      </c>
      <c r="I619" s="1190">
        <f t="shared" si="258"/>
        <v>136.33687499999999</v>
      </c>
      <c r="J619" s="1191">
        <f t="shared" si="266"/>
        <v>45190.316092732173</v>
      </c>
      <c r="K619" s="1191">
        <f t="shared" si="267"/>
        <v>66426.865851364899</v>
      </c>
      <c r="L619" s="1191">
        <f t="shared" si="268"/>
        <v>1457895.3408065133</v>
      </c>
      <c r="M619" s="1190">
        <f t="shared" si="259"/>
        <v>2.6621459622521337</v>
      </c>
      <c r="N619" s="1190">
        <f t="shared" si="260"/>
        <v>2.0833452729095865</v>
      </c>
      <c r="O619" s="1190">
        <f t="shared" si="261"/>
        <v>0.36719916682861747</v>
      </c>
      <c r="P619" s="1192">
        <f t="shared" si="255"/>
        <v>66426.865851364899</v>
      </c>
      <c r="Q619" s="1192">
        <f t="shared" si="271"/>
        <v>45190.316092732173</v>
      </c>
      <c r="R619" s="1192">
        <f t="shared" si="272"/>
        <v>92731.317622367817</v>
      </c>
      <c r="S619" s="1192">
        <f t="shared" si="273"/>
        <v>57957.073513979885</v>
      </c>
      <c r="T619" s="1192">
        <f t="shared" si="256"/>
        <v>1457895.3408065133</v>
      </c>
      <c r="U619" s="1192">
        <f t="shared" si="262"/>
        <v>2698833.7895303522</v>
      </c>
      <c r="V619" s="1189">
        <v>100000</v>
      </c>
      <c r="W619" s="1189">
        <v>62500</v>
      </c>
      <c r="X619" s="1189">
        <v>5.5910000000000002</v>
      </c>
      <c r="Y619" s="1189">
        <v>2</v>
      </c>
      <c r="Z619" s="1189">
        <v>5</v>
      </c>
      <c r="AA619" s="1189">
        <v>0.216005</v>
      </c>
      <c r="AB619" s="1189">
        <v>2.5000000000000001E-2</v>
      </c>
      <c r="AC619" s="1189">
        <v>5.90625</v>
      </c>
      <c r="AD619" s="1189">
        <v>0.25</v>
      </c>
      <c r="AE619" s="1189">
        <v>30</v>
      </c>
      <c r="AF619" s="1193">
        <v>5.25</v>
      </c>
      <c r="AG619" s="1193">
        <v>5.109375</v>
      </c>
      <c r="AH619" s="1189">
        <f t="shared" si="274"/>
        <v>2.6132083333333336</v>
      </c>
      <c r="AI619" s="1189">
        <f t="shared" si="263"/>
        <v>3.4140625</v>
      </c>
      <c r="AJ619" s="1189">
        <f t="shared" si="264"/>
        <v>15.868941082624115</v>
      </c>
      <c r="AK619" s="1189">
        <f t="shared" si="257"/>
        <v>14.578953408065134</v>
      </c>
      <c r="AL619" s="1189">
        <f t="shared" si="275"/>
        <v>0.18683833333333336</v>
      </c>
      <c r="AM619" s="1189">
        <f t="shared" si="265"/>
        <v>20.352090103272744</v>
      </c>
      <c r="AN619" s="1189">
        <f t="shared" si="276"/>
        <v>6.25E-2</v>
      </c>
      <c r="AO619" s="1189">
        <f t="shared" si="269"/>
        <v>5.0695050000000004</v>
      </c>
      <c r="AP619" s="1189">
        <f t="shared" si="277"/>
        <v>5.404161666666667</v>
      </c>
      <c r="AQ619" s="1189">
        <f t="shared" si="278"/>
        <v>8.3002500000000007E-2</v>
      </c>
      <c r="AR619" s="1193">
        <f t="shared" si="279"/>
        <v>7.372542124801285</v>
      </c>
      <c r="AS619" s="1194">
        <f t="shared" si="270"/>
        <v>3.3196980312003213</v>
      </c>
    </row>
    <row r="620" spans="1:45" ht="11.1" customHeight="1">
      <c r="A620" s="1189" t="s">
        <v>10812</v>
      </c>
      <c r="B620" s="1189" t="s">
        <v>10936</v>
      </c>
      <c r="C620" s="1189" t="s">
        <v>10936</v>
      </c>
      <c r="D620" s="1189" t="s">
        <v>10936</v>
      </c>
      <c r="E620" s="1189" t="s">
        <v>10936</v>
      </c>
      <c r="F620" s="1189" t="s">
        <v>10936</v>
      </c>
      <c r="G620" s="1189">
        <v>7.75</v>
      </c>
      <c r="H620" s="1189">
        <v>3.25</v>
      </c>
      <c r="I620" s="1190">
        <f t="shared" si="258"/>
        <v>132.16499999999999</v>
      </c>
      <c r="J620" s="1191">
        <f t="shared" si="266"/>
        <v>41532.838343832787</v>
      </c>
      <c r="K620" s="1191">
        <f t="shared" si="267"/>
        <v>60597.850380236239</v>
      </c>
      <c r="L620" s="1191">
        <f t="shared" si="268"/>
        <v>1335176.8777756621</v>
      </c>
      <c r="M620" s="1190">
        <f t="shared" si="259"/>
        <v>2.7719062048142895</v>
      </c>
      <c r="N620" s="1190">
        <f t="shared" si="260"/>
        <v>2.0195954175573965</v>
      </c>
      <c r="O620" s="1190">
        <f t="shared" si="261"/>
        <v>0.43094902218080805</v>
      </c>
      <c r="P620" s="1192">
        <f t="shared" si="255"/>
        <v>60597.850380236239</v>
      </c>
      <c r="Q620" s="1192">
        <f t="shared" si="271"/>
        <v>41532.838343832787</v>
      </c>
      <c r="R620" s="1192">
        <f t="shared" si="272"/>
        <v>92369.253207695801</v>
      </c>
      <c r="S620" s="1192">
        <f t="shared" si="273"/>
        <v>57730.783254809874</v>
      </c>
      <c r="T620" s="1192">
        <f t="shared" si="256"/>
        <v>1335176.8777756621</v>
      </c>
      <c r="U620" s="1192">
        <f t="shared" si="262"/>
        <v>2698833.7895303522</v>
      </c>
      <c r="V620" s="1189">
        <v>100000</v>
      </c>
      <c r="W620" s="1189">
        <v>62500</v>
      </c>
      <c r="X620" s="1189">
        <v>5.5910000000000002</v>
      </c>
      <c r="Y620" s="1189">
        <v>2</v>
      </c>
      <c r="Z620" s="1189">
        <v>5</v>
      </c>
      <c r="AA620" s="1189">
        <v>0.216005</v>
      </c>
      <c r="AB620" s="1189">
        <v>2.5000000000000001E-2</v>
      </c>
      <c r="AC620" s="1189">
        <v>5.90625</v>
      </c>
      <c r="AD620" s="1189">
        <v>0.25</v>
      </c>
      <c r="AE620" s="1189">
        <v>30</v>
      </c>
      <c r="AF620" s="1193">
        <v>5.25</v>
      </c>
      <c r="AG620" s="1193">
        <v>5.109375</v>
      </c>
      <c r="AH620" s="1189">
        <f t="shared" si="274"/>
        <v>2.6132083333333336</v>
      </c>
      <c r="AI620" s="1189">
        <f t="shared" si="263"/>
        <v>3.4140625</v>
      </c>
      <c r="AJ620" s="1189">
        <f t="shared" si="264"/>
        <v>14.641756452315603</v>
      </c>
      <c r="AK620" s="1189">
        <f t="shared" si="257"/>
        <v>13.351768777756622</v>
      </c>
      <c r="AL620" s="1189">
        <f t="shared" si="275"/>
        <v>0.18683833333333336</v>
      </c>
      <c r="AM620" s="1189">
        <f t="shared" si="265"/>
        <v>20.352090103272744</v>
      </c>
      <c r="AN620" s="1189">
        <f t="shared" si="276"/>
        <v>6.25E-2</v>
      </c>
      <c r="AO620" s="1189">
        <f t="shared" si="269"/>
        <v>5.0695050000000004</v>
      </c>
      <c r="AP620" s="1189">
        <f t="shared" si="277"/>
        <v>5.404161666666667</v>
      </c>
      <c r="AQ620" s="1189">
        <f t="shared" si="278"/>
        <v>8.3002500000000007E-2</v>
      </c>
      <c r="AR620" s="1193">
        <f t="shared" si="279"/>
        <v>7.2658019090785464</v>
      </c>
      <c r="AS620" s="1194">
        <f t="shared" si="270"/>
        <v>3.2930129772696368</v>
      </c>
    </row>
    <row r="621" spans="1:45" ht="11.1" customHeight="1">
      <c r="A621" s="1189" t="s">
        <v>10994</v>
      </c>
      <c r="B621" s="1189" t="s">
        <v>10936</v>
      </c>
      <c r="C621" s="1189" t="s">
        <v>10936</v>
      </c>
      <c r="D621" s="1189" t="s">
        <v>10936</v>
      </c>
      <c r="E621" s="1189" t="s">
        <v>10936</v>
      </c>
      <c r="F621" s="1189" t="s">
        <v>10936</v>
      </c>
      <c r="G621" s="1189">
        <v>8</v>
      </c>
      <c r="H621" s="1189">
        <v>5</v>
      </c>
      <c r="I621" s="1190">
        <f t="shared" si="258"/>
        <v>104.13</v>
      </c>
      <c r="J621" s="1191">
        <f t="shared" si="266"/>
        <v>38137.546620786779</v>
      </c>
      <c r="K621" s="1191">
        <f t="shared" si="267"/>
        <v>52892.225771680736</v>
      </c>
      <c r="L621" s="1191">
        <f t="shared" si="268"/>
        <v>1028246.4968795938</v>
      </c>
      <c r="M621" s="1190">
        <f t="shared" si="259"/>
        <v>2.2553808486007729</v>
      </c>
      <c r="N621" s="1190">
        <f t="shared" si="260"/>
        <v>1.5911963895906758</v>
      </c>
      <c r="O621" s="1190">
        <f t="shared" si="261"/>
        <v>1.0199976856350488</v>
      </c>
      <c r="P621" s="1192">
        <f t="shared" si="255"/>
        <v>52892.225771680736</v>
      </c>
      <c r="Q621" s="1192">
        <f t="shared" si="271"/>
        <v>38137.546620786779</v>
      </c>
      <c r="R621" s="1192">
        <f t="shared" si="272"/>
        <v>72779.702661832693</v>
      </c>
      <c r="S621" s="1192">
        <f t="shared" si="273"/>
        <v>45487.314163645438</v>
      </c>
      <c r="T621" s="1192">
        <f t="shared" si="256"/>
        <v>1028246.4968795938</v>
      </c>
      <c r="U621" s="1192">
        <f t="shared" si="262"/>
        <v>2200900.5708979773</v>
      </c>
      <c r="V621" s="1189">
        <v>100000</v>
      </c>
      <c r="W621" s="1189">
        <v>62500</v>
      </c>
      <c r="X621" s="1189">
        <v>6.5195999999999996</v>
      </c>
      <c r="Y621" s="1189">
        <v>2</v>
      </c>
      <c r="Z621" s="1189">
        <v>5</v>
      </c>
      <c r="AA621" s="1189">
        <v>0.216005</v>
      </c>
      <c r="AB621" s="1189">
        <v>2.5000000000000001E-2</v>
      </c>
      <c r="AC621" s="1189">
        <v>6.84375</v>
      </c>
      <c r="AD621" s="1189">
        <v>0.25</v>
      </c>
      <c r="AE621" s="1189">
        <v>30</v>
      </c>
      <c r="AF621" s="1193">
        <v>6.171875</v>
      </c>
      <c r="AG621" s="1193">
        <v>6.046875</v>
      </c>
      <c r="AH621" s="1189">
        <f t="shared" si="274"/>
        <v>3.0775083333333333</v>
      </c>
      <c r="AI621" s="1189">
        <f t="shared" si="263"/>
        <v>3.7109375</v>
      </c>
      <c r="AJ621" s="1189">
        <f t="shared" si="264"/>
        <v>11.862552014864118</v>
      </c>
      <c r="AK621" s="1189">
        <f t="shared" si="257"/>
        <v>10.282464968795939</v>
      </c>
      <c r="AL621" s="1189">
        <f t="shared" si="275"/>
        <v>0.18683833333333336</v>
      </c>
      <c r="AM621" s="1189">
        <f t="shared" si="265"/>
        <v>14.148671797063212</v>
      </c>
      <c r="AN621" s="1189">
        <f t="shared" si="276"/>
        <v>6.25E-2</v>
      </c>
      <c r="AO621" s="1189">
        <f t="shared" si="269"/>
        <v>5.9981049999999998</v>
      </c>
      <c r="AP621" s="1189">
        <f t="shared" si="277"/>
        <v>6.3327616666666664</v>
      </c>
      <c r="AQ621" s="1189">
        <f t="shared" si="278"/>
        <v>8.3002500000000007E-2</v>
      </c>
      <c r="AR621" s="1193">
        <f t="shared" si="279"/>
        <v>7.815959434983192</v>
      </c>
      <c r="AS621" s="1194">
        <f t="shared" si="270"/>
        <v>3.664927358745798</v>
      </c>
    </row>
    <row r="622" spans="1:45" ht="11.1" customHeight="1">
      <c r="A622" s="1189" t="s">
        <v>10994</v>
      </c>
      <c r="B622" s="1189" t="s">
        <v>10936</v>
      </c>
      <c r="C622" s="1189" t="s">
        <v>10936</v>
      </c>
      <c r="D622" s="1189" t="s">
        <v>10936</v>
      </c>
      <c r="E622" s="1189" t="s">
        <v>10936</v>
      </c>
      <c r="F622" s="1189" t="s">
        <v>10936</v>
      </c>
      <c r="G622" s="1189">
        <v>8.5</v>
      </c>
      <c r="H622" s="1189">
        <v>2.5</v>
      </c>
      <c r="I622" s="1190">
        <f t="shared" si="258"/>
        <v>176.22</v>
      </c>
      <c r="J622" s="1191">
        <f t="shared" si="266"/>
        <v>67788.56074060018</v>
      </c>
      <c r="K622" s="1191">
        <f t="shared" si="267"/>
        <v>108461.69718496029</v>
      </c>
      <c r="L622" s="1191">
        <f t="shared" si="268"/>
        <v>2500868.0532498094</v>
      </c>
      <c r="M622" s="1190">
        <f t="shared" si="259"/>
        <v>1.8637896167319239</v>
      </c>
      <c r="N622" s="1190">
        <f t="shared" si="260"/>
        <v>2.6927938900765285</v>
      </c>
      <c r="O622" s="1190">
        <f t="shared" si="261"/>
        <v>0.25499942140876219</v>
      </c>
      <c r="P622" s="1192">
        <f>(V622*AK622/12)*((AD622/2/PI())+((AH622*0.08)/COS(AE622*PI()/180))+(AS622*0.08))</f>
        <v>131493.92875393611</v>
      </c>
      <c r="Q622" s="1192">
        <f>(W622*AJ622/12)*((AD622/2/PI())+((AH622*0.08)/COS(AE622*PI()/180))+(AS622*0.08))</f>
        <v>87376.198863422222</v>
      </c>
      <c r="R622" s="1192">
        <f>V622*AM622*((AD622/PI())/2+AH622*0.08/COS(AE622*PI()/180)+AS622*0.08)/12</f>
        <v>108461.69718496029</v>
      </c>
      <c r="S622" s="1192">
        <f>W622*AM622*((AD622/PI())/2+AH622*0.08/COS(AE622*PI()/180)+AS622*0.08)/12</f>
        <v>67788.56074060018</v>
      </c>
      <c r="T622" s="1192">
        <f>V622*AK622</f>
        <v>2500868.0532498094</v>
      </c>
      <c r="U622" s="1192">
        <f t="shared" si="262"/>
        <v>2848854.0557008721</v>
      </c>
      <c r="V622" s="1189">
        <v>100000</v>
      </c>
      <c r="W622" s="1189">
        <v>62500</v>
      </c>
      <c r="X622" s="1189">
        <v>6.5195999999999996</v>
      </c>
      <c r="Y622" s="1189">
        <v>2</v>
      </c>
      <c r="Z622" s="1189">
        <v>5</v>
      </c>
      <c r="AA622" s="1189">
        <v>0.216005</v>
      </c>
      <c r="AB622" s="1189">
        <v>2.5000000000000001E-2</v>
      </c>
      <c r="AC622" s="1189">
        <v>6.84375</v>
      </c>
      <c r="AD622" s="1189">
        <v>0.25</v>
      </c>
      <c r="AE622" s="1189">
        <v>30</v>
      </c>
      <c r="AF622" s="1193">
        <v>6.171875</v>
      </c>
      <c r="AG622" s="1193">
        <v>6.046875</v>
      </c>
      <c r="AH622" s="1189">
        <f>(X622+(X622-(Z622-0.625)*Y622/12))/4</f>
        <v>3.0775083333333333</v>
      </c>
      <c r="AI622" s="1189">
        <f t="shared" si="263"/>
        <v>3.8359375</v>
      </c>
      <c r="AJ622" s="1189">
        <f t="shared" si="264"/>
        <v>26.588767578566273</v>
      </c>
      <c r="AK622" s="1189">
        <f t="shared" si="257"/>
        <v>25.008680532498094</v>
      </c>
      <c r="AL622" s="1189">
        <f>2*((AA622/2)-AB622)+Y622/8/12</f>
        <v>0.18683833333333336</v>
      </c>
      <c r="AM622" s="1189">
        <f t="shared" si="265"/>
        <v>20.62820664509216</v>
      </c>
      <c r="AN622" s="1189">
        <f>Y622*3/8/12</f>
        <v>6.25E-2</v>
      </c>
      <c r="AO622" s="1189">
        <f>X622-(((Z622-0.625-AD622)*Y622)/12)+2*AQ622</f>
        <v>5.9981049999999998</v>
      </c>
      <c r="AP622" s="1189">
        <f>X622-2*AQ622-Y622/8/12</f>
        <v>6.3327616666666664</v>
      </c>
      <c r="AQ622" s="1189">
        <f>AA622/2-AB622</f>
        <v>8.3002500000000007E-2</v>
      </c>
      <c r="AR622" s="1193">
        <f>SQRT(4/PI()*AJ622+(AC622-AN622)^2)</f>
        <v>8.9352796200959919</v>
      </c>
      <c r="AS622" s="1194">
        <f t="shared" si="270"/>
        <v>3.8359375</v>
      </c>
    </row>
    <row r="623" spans="1:45" ht="11.1" customHeight="1">
      <c r="A623" s="1189" t="s">
        <v>10994</v>
      </c>
      <c r="B623" s="1189" t="s">
        <v>10936</v>
      </c>
      <c r="C623" s="1189" t="s">
        <v>10936</v>
      </c>
      <c r="D623" s="1189" t="s">
        <v>10936</v>
      </c>
      <c r="E623" s="1189" t="s">
        <v>10936</v>
      </c>
      <c r="F623" s="1189" t="s">
        <v>10936</v>
      </c>
      <c r="G623" s="1189">
        <v>8.5</v>
      </c>
      <c r="H623" s="1189">
        <v>2.8125</v>
      </c>
      <c r="I623" s="1190">
        <f t="shared" si="258"/>
        <v>171.7873828125</v>
      </c>
      <c r="J623" s="1191">
        <f t="shared" si="266"/>
        <v>67788.56074060018</v>
      </c>
      <c r="K623" s="1191">
        <f t="shared" si="267"/>
        <v>108461.69718496029</v>
      </c>
      <c r="L623" s="1191">
        <f t="shared" si="268"/>
        <v>2370479.6862795297</v>
      </c>
      <c r="M623" s="1190">
        <f t="shared" si="259"/>
        <v>1.892134500935355</v>
      </c>
      <c r="N623" s="1190">
        <f t="shared" si="260"/>
        <v>2.625059668764826</v>
      </c>
      <c r="O623" s="1190">
        <f t="shared" si="261"/>
        <v>0.32273364272046462</v>
      </c>
      <c r="P623" s="1192">
        <f t="shared" si="255"/>
        <v>124638.19775507263</v>
      </c>
      <c r="Q623" s="1192">
        <f t="shared" si="271"/>
        <v>83091.36698913257</v>
      </c>
      <c r="R623" s="1192">
        <f t="shared" si="272"/>
        <v>108461.69718496029</v>
      </c>
      <c r="S623" s="1192">
        <f t="shared" si="273"/>
        <v>67788.56074060018</v>
      </c>
      <c r="T623" s="1192">
        <f t="shared" si="256"/>
        <v>2370479.6862795297</v>
      </c>
      <c r="U623" s="1192">
        <f t="shared" si="262"/>
        <v>2848854.0557008721</v>
      </c>
      <c r="V623" s="1189">
        <v>100000</v>
      </c>
      <c r="W623" s="1189">
        <v>62500</v>
      </c>
      <c r="X623" s="1189">
        <v>6.5195999999999996</v>
      </c>
      <c r="Y623" s="1189">
        <v>2</v>
      </c>
      <c r="Z623" s="1189">
        <v>5</v>
      </c>
      <c r="AA623" s="1189">
        <v>0.216005</v>
      </c>
      <c r="AB623" s="1189">
        <v>2.5000000000000001E-2</v>
      </c>
      <c r="AC623" s="1189">
        <v>6.84375</v>
      </c>
      <c r="AD623" s="1189">
        <v>0.25</v>
      </c>
      <c r="AE623" s="1189">
        <v>30</v>
      </c>
      <c r="AF623" s="1193">
        <v>6.171875</v>
      </c>
      <c r="AG623" s="1193">
        <v>6.046875</v>
      </c>
      <c r="AH623" s="1189">
        <f t="shared" si="274"/>
        <v>3.0775083333333333</v>
      </c>
      <c r="AI623" s="1189">
        <f t="shared" si="263"/>
        <v>3.8359375</v>
      </c>
      <c r="AJ623" s="1189">
        <f t="shared" si="264"/>
        <v>25.284883908863478</v>
      </c>
      <c r="AK623" s="1189">
        <f t="shared" si="257"/>
        <v>23.704796862795298</v>
      </c>
      <c r="AL623" s="1189">
        <f t="shared" si="275"/>
        <v>0.18683833333333336</v>
      </c>
      <c r="AM623" s="1189">
        <f t="shared" si="265"/>
        <v>20.62820664509216</v>
      </c>
      <c r="AN623" s="1189">
        <f t="shared" si="276"/>
        <v>6.25E-2</v>
      </c>
      <c r="AO623" s="1189">
        <f t="shared" si="269"/>
        <v>5.9981049999999998</v>
      </c>
      <c r="AP623" s="1189">
        <f t="shared" si="277"/>
        <v>6.3327616666666664</v>
      </c>
      <c r="AQ623" s="1189">
        <f t="shared" si="278"/>
        <v>8.3002500000000007E-2</v>
      </c>
      <c r="AR623" s="1193">
        <f t="shared" si="279"/>
        <v>8.8418926502928539</v>
      </c>
      <c r="AS623" s="1194">
        <f t="shared" si="270"/>
        <v>3.8359375</v>
      </c>
    </row>
    <row r="624" spans="1:45" ht="11.1" customHeight="1">
      <c r="A624" s="1189" t="s">
        <v>10994</v>
      </c>
      <c r="B624" s="1189" t="s">
        <v>10936</v>
      </c>
      <c r="C624" s="1189" t="s">
        <v>10936</v>
      </c>
      <c r="D624" s="1189" t="s">
        <v>10936</v>
      </c>
      <c r="E624" s="1189" t="s">
        <v>10936</v>
      </c>
      <c r="F624" s="1189" t="s">
        <v>10936</v>
      </c>
      <c r="G624" s="1189">
        <v>8.5</v>
      </c>
      <c r="H624" s="1189">
        <v>3</v>
      </c>
      <c r="I624" s="1190">
        <f t="shared" si="258"/>
        <v>168.8775</v>
      </c>
      <c r="J624" s="1191">
        <f t="shared" si="266"/>
        <v>67788.56074060018</v>
      </c>
      <c r="K624" s="1191">
        <f t="shared" si="267"/>
        <v>108461.69718496029</v>
      </c>
      <c r="L624" s="1191">
        <f t="shared" si="268"/>
        <v>2284883.5583155113</v>
      </c>
      <c r="M624" s="1190">
        <f t="shared" si="259"/>
        <v>1.914965962097557</v>
      </c>
      <c r="N624" s="1190">
        <f t="shared" si="260"/>
        <v>2.5805941446566734</v>
      </c>
      <c r="O624" s="1190">
        <f t="shared" si="261"/>
        <v>0.36719916682861747</v>
      </c>
      <c r="P624" s="1192">
        <f t="shared" si="255"/>
        <v>120137.61199346583</v>
      </c>
      <c r="Q624" s="1192">
        <f t="shared" si="271"/>
        <v>80278.500888128314</v>
      </c>
      <c r="R624" s="1192">
        <f t="shared" si="272"/>
        <v>108461.69718496029</v>
      </c>
      <c r="S624" s="1192">
        <f t="shared" si="273"/>
        <v>67788.56074060018</v>
      </c>
      <c r="T624" s="1192">
        <f t="shared" si="256"/>
        <v>2284883.5583155113</v>
      </c>
      <c r="U624" s="1192">
        <f t="shared" si="262"/>
        <v>2848854.0557008721</v>
      </c>
      <c r="V624" s="1189">
        <v>100000</v>
      </c>
      <c r="W624" s="1189">
        <v>62500</v>
      </c>
      <c r="X624" s="1189">
        <v>6.5195999999999996</v>
      </c>
      <c r="Y624" s="1189">
        <v>2</v>
      </c>
      <c r="Z624" s="1189">
        <v>5</v>
      </c>
      <c r="AA624" s="1189">
        <v>0.216005</v>
      </c>
      <c r="AB624" s="1189">
        <v>2.5000000000000001E-2</v>
      </c>
      <c r="AC624" s="1189">
        <v>6.84375</v>
      </c>
      <c r="AD624" s="1189">
        <v>0.25</v>
      </c>
      <c r="AE624" s="1189">
        <v>30</v>
      </c>
      <c r="AF624" s="1193">
        <v>6.171875</v>
      </c>
      <c r="AG624" s="1193">
        <v>6.046875</v>
      </c>
      <c r="AH624" s="1189">
        <f t="shared" si="274"/>
        <v>3.0775083333333333</v>
      </c>
      <c r="AI624" s="1189">
        <f t="shared" si="263"/>
        <v>3.8359375</v>
      </c>
      <c r="AJ624" s="1189">
        <f t="shared" si="264"/>
        <v>24.42892262922329</v>
      </c>
      <c r="AK624" s="1189">
        <f t="shared" si="257"/>
        <v>22.848835583155111</v>
      </c>
      <c r="AL624" s="1189">
        <f t="shared" si="275"/>
        <v>0.18683833333333336</v>
      </c>
      <c r="AM624" s="1189">
        <f t="shared" si="265"/>
        <v>20.62820664509216</v>
      </c>
      <c r="AN624" s="1189">
        <f t="shared" si="276"/>
        <v>6.25E-2</v>
      </c>
      <c r="AO624" s="1189">
        <f t="shared" si="269"/>
        <v>5.9981049999999998</v>
      </c>
      <c r="AP624" s="1189">
        <f t="shared" si="277"/>
        <v>6.3327616666666664</v>
      </c>
      <c r="AQ624" s="1189">
        <f t="shared" si="278"/>
        <v>8.3002500000000007E-2</v>
      </c>
      <c r="AR624" s="1193">
        <f t="shared" si="279"/>
        <v>8.7800468045052451</v>
      </c>
      <c r="AS624" s="1194">
        <f t="shared" si="270"/>
        <v>3.8359375</v>
      </c>
    </row>
    <row r="625" spans="1:45" ht="11.1" customHeight="1">
      <c r="A625" s="1189" t="s">
        <v>10994</v>
      </c>
      <c r="B625" s="1189" t="s">
        <v>10936</v>
      </c>
      <c r="C625" s="1189" t="s">
        <v>10936</v>
      </c>
      <c r="D625" s="1189" t="s">
        <v>10936</v>
      </c>
      <c r="E625" s="1189" t="s">
        <v>10936</v>
      </c>
      <c r="F625" s="1189" t="s">
        <v>10936</v>
      </c>
      <c r="G625" s="1189">
        <v>8.5</v>
      </c>
      <c r="H625" s="1189">
        <v>3.25</v>
      </c>
      <c r="I625" s="1190">
        <f t="shared" si="258"/>
        <v>164.705625</v>
      </c>
      <c r="J625" s="1191">
        <f t="shared" si="266"/>
        <v>67788.56074060018</v>
      </c>
      <c r="K625" s="1191">
        <f t="shared" si="267"/>
        <v>108461.69718496029</v>
      </c>
      <c r="L625" s="1191">
        <f t="shared" si="268"/>
        <v>2162165.0952846599</v>
      </c>
      <c r="M625" s="1190">
        <f t="shared" si="259"/>
        <v>1.9540730078798414</v>
      </c>
      <c r="N625" s="1190">
        <f t="shared" si="260"/>
        <v>2.5168442893044825</v>
      </c>
      <c r="O625" s="1190">
        <f t="shared" si="261"/>
        <v>0.43094902218080805</v>
      </c>
      <c r="P625" s="1192">
        <f t="shared" si="255"/>
        <v>113685.15928865316</v>
      </c>
      <c r="Q625" s="1192">
        <f t="shared" si="271"/>
        <v>76245.717947620375</v>
      </c>
      <c r="R625" s="1192">
        <f t="shared" si="272"/>
        <v>108461.69718496029</v>
      </c>
      <c r="S625" s="1192">
        <f t="shared" si="273"/>
        <v>67788.56074060018</v>
      </c>
      <c r="T625" s="1192">
        <f t="shared" si="256"/>
        <v>2162165.0952846599</v>
      </c>
      <c r="U625" s="1192">
        <f t="shared" si="262"/>
        <v>2848854.0557008721</v>
      </c>
      <c r="V625" s="1189">
        <v>100000</v>
      </c>
      <c r="W625" s="1189">
        <v>62500</v>
      </c>
      <c r="X625" s="1189">
        <v>6.5195999999999996</v>
      </c>
      <c r="Y625" s="1189">
        <v>2</v>
      </c>
      <c r="Z625" s="1189">
        <v>5</v>
      </c>
      <c r="AA625" s="1189">
        <v>0.216005</v>
      </c>
      <c r="AB625" s="1189">
        <v>2.5000000000000001E-2</v>
      </c>
      <c r="AC625" s="1189">
        <v>6.84375</v>
      </c>
      <c r="AD625" s="1189">
        <v>0.25</v>
      </c>
      <c r="AE625" s="1189">
        <v>30</v>
      </c>
      <c r="AF625" s="1193">
        <v>6.171875</v>
      </c>
      <c r="AG625" s="1193">
        <v>6.046875</v>
      </c>
      <c r="AH625" s="1189">
        <f t="shared" si="274"/>
        <v>3.0775083333333333</v>
      </c>
      <c r="AI625" s="1189">
        <f t="shared" si="263"/>
        <v>3.8359375</v>
      </c>
      <c r="AJ625" s="1189">
        <f t="shared" si="264"/>
        <v>23.201737998914776</v>
      </c>
      <c r="AK625" s="1189">
        <f t="shared" si="257"/>
        <v>21.621650952846597</v>
      </c>
      <c r="AL625" s="1189">
        <f t="shared" si="275"/>
        <v>0.18683833333333336</v>
      </c>
      <c r="AM625" s="1189">
        <f t="shared" si="265"/>
        <v>20.62820664509216</v>
      </c>
      <c r="AN625" s="1189">
        <f t="shared" si="276"/>
        <v>6.25E-2</v>
      </c>
      <c r="AO625" s="1189">
        <f t="shared" si="269"/>
        <v>5.9981049999999998</v>
      </c>
      <c r="AP625" s="1189">
        <f t="shared" si="277"/>
        <v>6.3327616666666664</v>
      </c>
      <c r="AQ625" s="1189">
        <f t="shared" si="278"/>
        <v>8.3002500000000007E-2</v>
      </c>
      <c r="AR625" s="1193">
        <f t="shared" si="279"/>
        <v>8.6906111343968657</v>
      </c>
      <c r="AS625" s="1194">
        <f t="shared" si="270"/>
        <v>3.8359375</v>
      </c>
    </row>
    <row r="626" spans="1:45" ht="11.1" customHeight="1">
      <c r="A626" s="1189" t="s">
        <v>10994</v>
      </c>
      <c r="B626" s="1189" t="s">
        <v>10936</v>
      </c>
      <c r="C626" s="1189" t="s">
        <v>10936</v>
      </c>
      <c r="D626" s="1189" t="s">
        <v>10936</v>
      </c>
      <c r="E626" s="1189" t="s">
        <v>10936</v>
      </c>
      <c r="F626" s="1189" t="s">
        <v>10936</v>
      </c>
      <c r="G626" s="1189">
        <v>8.5</v>
      </c>
      <c r="H626" s="1189">
        <v>3.5</v>
      </c>
      <c r="I626" s="1190">
        <f t="shared" si="258"/>
        <v>160.19999999999999</v>
      </c>
      <c r="J626" s="1191">
        <f t="shared" si="266"/>
        <v>67788.56074060018</v>
      </c>
      <c r="K626" s="1191">
        <f t="shared" si="267"/>
        <v>106716.51036745548</v>
      </c>
      <c r="L626" s="1191">
        <f t="shared" si="268"/>
        <v>2029629.1552113406</v>
      </c>
      <c r="M626" s="1190">
        <f t="shared" si="259"/>
        <v>2.0056579688954219</v>
      </c>
      <c r="N626" s="1190">
        <f t="shared" si="260"/>
        <v>2.4479944455241163</v>
      </c>
      <c r="O626" s="1190">
        <f t="shared" si="261"/>
        <v>0.49979886596117379</v>
      </c>
      <c r="P626" s="1192">
        <f t="shared" si="255"/>
        <v>106716.51036745548</v>
      </c>
      <c r="Q626" s="1192">
        <f t="shared" si="271"/>
        <v>71890.312371871856</v>
      </c>
      <c r="R626" s="1192">
        <f t="shared" si="272"/>
        <v>108461.69718496029</v>
      </c>
      <c r="S626" s="1192">
        <f t="shared" si="273"/>
        <v>67788.56074060018</v>
      </c>
      <c r="T626" s="1192">
        <f t="shared" si="256"/>
        <v>2029629.1552113406</v>
      </c>
      <c r="U626" s="1192">
        <f t="shared" si="262"/>
        <v>2848854.0557008721</v>
      </c>
      <c r="V626" s="1189">
        <v>100000</v>
      </c>
      <c r="W626" s="1189">
        <v>62500</v>
      </c>
      <c r="X626" s="1189">
        <v>6.5195999999999996</v>
      </c>
      <c r="Y626" s="1189">
        <v>2</v>
      </c>
      <c r="Z626" s="1189">
        <v>5</v>
      </c>
      <c r="AA626" s="1189">
        <v>0.216005</v>
      </c>
      <c r="AB626" s="1189">
        <v>2.5000000000000001E-2</v>
      </c>
      <c r="AC626" s="1189">
        <v>6.84375</v>
      </c>
      <c r="AD626" s="1189">
        <v>0.25</v>
      </c>
      <c r="AE626" s="1189">
        <v>30</v>
      </c>
      <c r="AF626" s="1193">
        <v>6.171875</v>
      </c>
      <c r="AG626" s="1193">
        <v>6.046875</v>
      </c>
      <c r="AH626" s="1189">
        <f t="shared" si="274"/>
        <v>3.0775083333333333</v>
      </c>
      <c r="AI626" s="1189">
        <f t="shared" si="263"/>
        <v>3.8359375</v>
      </c>
      <c r="AJ626" s="1189">
        <f t="shared" si="264"/>
        <v>21.876378598181585</v>
      </c>
      <c r="AK626" s="1189">
        <f t="shared" ref="AK626:AK689" si="280">PI()*(AF626^2-H626^2)/4</f>
        <v>20.296291552113406</v>
      </c>
      <c r="AL626" s="1189">
        <f t="shared" si="275"/>
        <v>0.18683833333333336</v>
      </c>
      <c r="AM626" s="1189">
        <f t="shared" si="265"/>
        <v>20.62820664509216</v>
      </c>
      <c r="AN626" s="1189">
        <f t="shared" si="276"/>
        <v>6.25E-2</v>
      </c>
      <c r="AO626" s="1189">
        <f t="shared" si="269"/>
        <v>5.9981049999999998</v>
      </c>
      <c r="AP626" s="1189">
        <f t="shared" si="277"/>
        <v>6.3327616666666664</v>
      </c>
      <c r="AQ626" s="1189">
        <f t="shared" si="278"/>
        <v>8.3002500000000007E-2</v>
      </c>
      <c r="AR626" s="1193">
        <f t="shared" si="279"/>
        <v>8.5929751477182084</v>
      </c>
      <c r="AS626" s="1194">
        <f t="shared" si="270"/>
        <v>3.8359375</v>
      </c>
    </row>
    <row r="627" spans="1:45" ht="11.1" customHeight="1">
      <c r="A627" s="1189" t="s">
        <v>10994</v>
      </c>
      <c r="B627" s="1189" t="s">
        <v>10936</v>
      </c>
      <c r="C627" s="1189" t="s">
        <v>10936</v>
      </c>
      <c r="D627" s="1189" t="s">
        <v>10936</v>
      </c>
      <c r="E627" s="1189" t="s">
        <v>10936</v>
      </c>
      <c r="F627" s="1189" t="s">
        <v>10936</v>
      </c>
      <c r="G627" s="1189">
        <v>8.5</v>
      </c>
      <c r="H627" s="1189">
        <v>3.75</v>
      </c>
      <c r="I627" s="1190">
        <f t="shared" si="258"/>
        <v>155.360625</v>
      </c>
      <c r="J627" s="1191">
        <f t="shared" si="266"/>
        <v>67184.280447136349</v>
      </c>
      <c r="K627" s="1191">
        <f t="shared" si="267"/>
        <v>99190.320776513399</v>
      </c>
      <c r="L627" s="1191">
        <f t="shared" si="268"/>
        <v>1887275.7380955531</v>
      </c>
      <c r="M627" s="1190">
        <f t="shared" si="259"/>
        <v>2.0734694817783477</v>
      </c>
      <c r="N627" s="1190">
        <f t="shared" si="260"/>
        <v>2.3740446133155757</v>
      </c>
      <c r="O627" s="1190">
        <f t="shared" si="261"/>
        <v>0.57374869816971485</v>
      </c>
      <c r="P627" s="1192">
        <f t="shared" si="255"/>
        <v>99190.320776513399</v>
      </c>
      <c r="Q627" s="1192">
        <f t="shared" si="271"/>
        <v>67184.280447136349</v>
      </c>
      <c r="R627" s="1192">
        <f t="shared" si="272"/>
        <v>108416.50707784924</v>
      </c>
      <c r="S627" s="1192">
        <f t="shared" si="273"/>
        <v>67760.316923655773</v>
      </c>
      <c r="T627" s="1192">
        <f t="shared" si="256"/>
        <v>1887275.7380955531</v>
      </c>
      <c r="U627" s="1192">
        <f t="shared" si="262"/>
        <v>2848854.0557008721</v>
      </c>
      <c r="V627" s="1189">
        <v>100000</v>
      </c>
      <c r="W627" s="1189">
        <v>62500</v>
      </c>
      <c r="X627" s="1189">
        <v>6.5195999999999996</v>
      </c>
      <c r="Y627" s="1189">
        <v>2</v>
      </c>
      <c r="Z627" s="1189">
        <v>5</v>
      </c>
      <c r="AA627" s="1189">
        <v>0.216005</v>
      </c>
      <c r="AB627" s="1189">
        <v>2.5000000000000001E-2</v>
      </c>
      <c r="AC627" s="1189">
        <v>6.84375</v>
      </c>
      <c r="AD627" s="1189">
        <v>0.25</v>
      </c>
      <c r="AE627" s="1189">
        <v>30</v>
      </c>
      <c r="AF627" s="1193">
        <v>6.171875</v>
      </c>
      <c r="AG627" s="1193">
        <v>6.046875</v>
      </c>
      <c r="AH627" s="1189">
        <f t="shared" si="274"/>
        <v>3.0775083333333333</v>
      </c>
      <c r="AI627" s="1189">
        <f t="shared" si="263"/>
        <v>3.8359375</v>
      </c>
      <c r="AJ627" s="1189">
        <f t="shared" si="264"/>
        <v>20.45284442702371</v>
      </c>
      <c r="AK627" s="1189">
        <f t="shared" si="280"/>
        <v>18.87275738095553</v>
      </c>
      <c r="AL627" s="1189">
        <f t="shared" si="275"/>
        <v>0.18683833333333336</v>
      </c>
      <c r="AM627" s="1189">
        <f t="shared" si="265"/>
        <v>20.62820664509216</v>
      </c>
      <c r="AN627" s="1189">
        <f t="shared" si="276"/>
        <v>6.25E-2</v>
      </c>
      <c r="AO627" s="1189">
        <f t="shared" si="269"/>
        <v>5.9981049999999998</v>
      </c>
      <c r="AP627" s="1189">
        <f t="shared" si="277"/>
        <v>6.3327616666666664</v>
      </c>
      <c r="AQ627" s="1189">
        <f t="shared" si="278"/>
        <v>8.3002500000000007E-2</v>
      </c>
      <c r="AR627" s="1193">
        <f t="shared" si="279"/>
        <v>8.4868558305949069</v>
      </c>
      <c r="AS627" s="1194">
        <f t="shared" si="270"/>
        <v>3.8326514576487267</v>
      </c>
    </row>
    <row r="628" spans="1:45" ht="11.1" customHeight="1">
      <c r="A628" s="1189" t="s">
        <v>10994</v>
      </c>
      <c r="B628" s="1189" t="s">
        <v>10936</v>
      </c>
      <c r="C628" s="1189" t="s">
        <v>10936</v>
      </c>
      <c r="D628" s="1189" t="s">
        <v>10936</v>
      </c>
      <c r="E628" s="1189" t="s">
        <v>10936</v>
      </c>
      <c r="F628" s="1189" t="s">
        <v>10936</v>
      </c>
      <c r="G628" s="1189">
        <v>8.75</v>
      </c>
      <c r="H628" s="1189">
        <v>2.5</v>
      </c>
      <c r="I628" s="1190">
        <f t="shared" si="258"/>
        <v>187.734375</v>
      </c>
      <c r="J628" s="1191">
        <f t="shared" si="266"/>
        <v>79544.438433088057</v>
      </c>
      <c r="K628" s="1191">
        <f t="shared" si="267"/>
        <v>127271.10149294091</v>
      </c>
      <c r="L628" s="1191">
        <f t="shared" si="268"/>
        <v>2500868.0532498094</v>
      </c>
      <c r="M628" s="1190">
        <f t="shared" si="259"/>
        <v>2.1065163842312695</v>
      </c>
      <c r="N628" s="1190">
        <f t="shared" si="260"/>
        <v>2.8687434908485745</v>
      </c>
      <c r="O628" s="1190">
        <f t="shared" si="261"/>
        <v>0.25499942140876219</v>
      </c>
      <c r="P628" s="1192">
        <f t="shared" si="255"/>
        <v>132535.95710945688</v>
      </c>
      <c r="Q628" s="1192">
        <f t="shared" si="271"/>
        <v>88068.614685780733</v>
      </c>
      <c r="R628" s="1192">
        <f t="shared" si="272"/>
        <v>127271.10149294091</v>
      </c>
      <c r="S628" s="1192">
        <f t="shared" si="273"/>
        <v>79544.438433088057</v>
      </c>
      <c r="T628" s="1192">
        <f t="shared" si="256"/>
        <v>2500868.0532498094</v>
      </c>
      <c r="U628" s="1192">
        <f t="shared" si="262"/>
        <v>3187557.0136660216</v>
      </c>
      <c r="V628" s="1189">
        <v>100000</v>
      </c>
      <c r="W628" s="1189">
        <v>62500</v>
      </c>
      <c r="X628" s="1189">
        <v>6.5195999999999996</v>
      </c>
      <c r="Y628" s="1189">
        <v>2</v>
      </c>
      <c r="Z628" s="1189">
        <v>5</v>
      </c>
      <c r="AA628" s="1189">
        <v>0.216005</v>
      </c>
      <c r="AB628" s="1189">
        <v>2.5000000000000001E-2</v>
      </c>
      <c r="AC628" s="1189">
        <v>6.84375</v>
      </c>
      <c r="AD628" s="1189">
        <v>0.25</v>
      </c>
      <c r="AE628" s="1189">
        <v>30</v>
      </c>
      <c r="AF628" s="1193">
        <v>6.171875</v>
      </c>
      <c r="AG628" s="1193">
        <v>6.046875</v>
      </c>
      <c r="AH628" s="1189">
        <f t="shared" si="274"/>
        <v>3.0775083333333333</v>
      </c>
      <c r="AI628" s="1189">
        <f t="shared" si="263"/>
        <v>3.8984375</v>
      </c>
      <c r="AJ628" s="1189">
        <f t="shared" si="264"/>
        <v>26.588767578566273</v>
      </c>
      <c r="AK628" s="1189">
        <f t="shared" si="280"/>
        <v>25.008680532498094</v>
      </c>
      <c r="AL628" s="1189">
        <f t="shared" si="275"/>
        <v>0.18683833333333336</v>
      </c>
      <c r="AM628" s="1189">
        <f t="shared" si="265"/>
        <v>24.015236224743656</v>
      </c>
      <c r="AN628" s="1189">
        <f t="shared" si="276"/>
        <v>6.25E-2</v>
      </c>
      <c r="AO628" s="1189">
        <f t="shared" si="269"/>
        <v>5.9981049999999998</v>
      </c>
      <c r="AP628" s="1189">
        <f t="shared" si="277"/>
        <v>6.3327616666666664</v>
      </c>
      <c r="AQ628" s="1189">
        <f t="shared" si="278"/>
        <v>8.3002500000000007E-2</v>
      </c>
      <c r="AR628" s="1193">
        <f t="shared" si="279"/>
        <v>8.9352796200959919</v>
      </c>
      <c r="AS628" s="1194">
        <f t="shared" si="270"/>
        <v>3.8984375</v>
      </c>
    </row>
    <row r="629" spans="1:45" ht="11.1" customHeight="1">
      <c r="A629" s="1189" t="s">
        <v>10994</v>
      </c>
      <c r="B629" s="1189" t="s">
        <v>10936</v>
      </c>
      <c r="C629" s="1189" t="s">
        <v>10936</v>
      </c>
      <c r="D629" s="1189" t="s">
        <v>10936</v>
      </c>
      <c r="E629" s="1189" t="s">
        <v>10936</v>
      </c>
      <c r="F629" s="1189" t="s">
        <v>10936</v>
      </c>
      <c r="G629" s="1189">
        <v>8.75</v>
      </c>
      <c r="H629" s="1189">
        <v>2.8125</v>
      </c>
      <c r="I629" s="1190">
        <f t="shared" si="258"/>
        <v>183.3017578125</v>
      </c>
      <c r="J629" s="1191">
        <f t="shared" si="266"/>
        <v>79544.438433088057</v>
      </c>
      <c r="K629" s="1191">
        <f t="shared" si="267"/>
        <v>125625.8976243558</v>
      </c>
      <c r="L629" s="1191">
        <f t="shared" si="268"/>
        <v>2370479.6862795297</v>
      </c>
      <c r="M629" s="1190">
        <f t="shared" si="259"/>
        <v>2.1385527055239928</v>
      </c>
      <c r="N629" s="1190">
        <f t="shared" si="260"/>
        <v>2.8010092695368716</v>
      </c>
      <c r="O629" s="1190">
        <f t="shared" si="261"/>
        <v>0.32273364272046462</v>
      </c>
      <c r="P629" s="1192">
        <f t="shared" si="255"/>
        <v>125625.8976243558</v>
      </c>
      <c r="Q629" s="1192">
        <f t="shared" si="271"/>
        <v>83749.827507592563</v>
      </c>
      <c r="R629" s="1192">
        <f t="shared" si="272"/>
        <v>127271.10149294091</v>
      </c>
      <c r="S629" s="1192">
        <f t="shared" si="273"/>
        <v>79544.438433088057</v>
      </c>
      <c r="T629" s="1192">
        <f t="shared" si="256"/>
        <v>2370479.6862795297</v>
      </c>
      <c r="U629" s="1192">
        <f t="shared" si="262"/>
        <v>3187557.0136660216</v>
      </c>
      <c r="V629" s="1189">
        <v>100000</v>
      </c>
      <c r="W629" s="1189">
        <v>62500</v>
      </c>
      <c r="X629" s="1189">
        <v>6.5195999999999996</v>
      </c>
      <c r="Y629" s="1189">
        <v>2</v>
      </c>
      <c r="Z629" s="1189">
        <v>5</v>
      </c>
      <c r="AA629" s="1189">
        <v>0.216005</v>
      </c>
      <c r="AB629" s="1189">
        <v>2.5000000000000001E-2</v>
      </c>
      <c r="AC629" s="1189">
        <v>6.84375</v>
      </c>
      <c r="AD629" s="1189">
        <v>0.25</v>
      </c>
      <c r="AE629" s="1189">
        <v>30</v>
      </c>
      <c r="AF629" s="1193">
        <v>6.171875</v>
      </c>
      <c r="AG629" s="1193">
        <v>6.046875</v>
      </c>
      <c r="AH629" s="1189">
        <f t="shared" si="274"/>
        <v>3.0775083333333333</v>
      </c>
      <c r="AI629" s="1189">
        <f t="shared" si="263"/>
        <v>3.8984375</v>
      </c>
      <c r="AJ629" s="1189">
        <f t="shared" si="264"/>
        <v>25.284883908863478</v>
      </c>
      <c r="AK629" s="1189">
        <f t="shared" si="280"/>
        <v>23.704796862795298</v>
      </c>
      <c r="AL629" s="1189">
        <f t="shared" si="275"/>
        <v>0.18683833333333336</v>
      </c>
      <c r="AM629" s="1189">
        <f t="shared" si="265"/>
        <v>24.015236224743656</v>
      </c>
      <c r="AN629" s="1189">
        <f t="shared" si="276"/>
        <v>6.25E-2</v>
      </c>
      <c r="AO629" s="1189">
        <f t="shared" si="269"/>
        <v>5.9981049999999998</v>
      </c>
      <c r="AP629" s="1189">
        <f t="shared" si="277"/>
        <v>6.3327616666666664</v>
      </c>
      <c r="AQ629" s="1189">
        <f t="shared" si="278"/>
        <v>8.3002500000000007E-2</v>
      </c>
      <c r="AR629" s="1193">
        <f t="shared" si="279"/>
        <v>8.8418926502928539</v>
      </c>
      <c r="AS629" s="1194">
        <f t="shared" si="270"/>
        <v>3.8984375</v>
      </c>
    </row>
    <row r="630" spans="1:45" ht="11.1" customHeight="1">
      <c r="A630" s="1189" t="s">
        <v>10994</v>
      </c>
      <c r="B630" s="1189" t="s">
        <v>10936</v>
      </c>
      <c r="C630" s="1189" t="s">
        <v>10936</v>
      </c>
      <c r="D630" s="1189" t="s">
        <v>10936</v>
      </c>
      <c r="E630" s="1189" t="s">
        <v>10936</v>
      </c>
      <c r="F630" s="1189" t="s">
        <v>10936</v>
      </c>
      <c r="G630" s="1189">
        <v>8.75</v>
      </c>
      <c r="H630" s="1189">
        <v>3</v>
      </c>
      <c r="I630" s="1190">
        <f t="shared" si="258"/>
        <v>180.391875</v>
      </c>
      <c r="J630" s="1191">
        <f t="shared" si="266"/>
        <v>79544.438433088057</v>
      </c>
      <c r="K630" s="1191">
        <f t="shared" si="267"/>
        <v>121089.64680943065</v>
      </c>
      <c r="L630" s="1191">
        <f t="shared" si="268"/>
        <v>2284883.5583155113</v>
      </c>
      <c r="M630" s="1190">
        <f t="shared" si="259"/>
        <v>2.1643575745834367</v>
      </c>
      <c r="N630" s="1190">
        <f t="shared" si="260"/>
        <v>2.7565437454287189</v>
      </c>
      <c r="O630" s="1190">
        <f t="shared" si="261"/>
        <v>0.36719916682861747</v>
      </c>
      <c r="P630" s="1192">
        <f t="shared" si="255"/>
        <v>121089.64680943065</v>
      </c>
      <c r="Q630" s="1192">
        <f t="shared" si="271"/>
        <v>80914.67074826434</v>
      </c>
      <c r="R630" s="1192">
        <f t="shared" si="272"/>
        <v>127271.10149294091</v>
      </c>
      <c r="S630" s="1192">
        <f t="shared" si="273"/>
        <v>79544.438433088057</v>
      </c>
      <c r="T630" s="1192">
        <f t="shared" si="256"/>
        <v>2284883.5583155113</v>
      </c>
      <c r="U630" s="1192">
        <f t="shared" si="262"/>
        <v>3187557.0136660216</v>
      </c>
      <c r="V630" s="1189">
        <v>100000</v>
      </c>
      <c r="W630" s="1189">
        <v>62500</v>
      </c>
      <c r="X630" s="1189">
        <v>6.5195999999999996</v>
      </c>
      <c r="Y630" s="1189">
        <v>2</v>
      </c>
      <c r="Z630" s="1189">
        <v>5</v>
      </c>
      <c r="AA630" s="1189">
        <v>0.216005</v>
      </c>
      <c r="AB630" s="1189">
        <v>2.5000000000000001E-2</v>
      </c>
      <c r="AC630" s="1189">
        <v>6.84375</v>
      </c>
      <c r="AD630" s="1189">
        <v>0.25</v>
      </c>
      <c r="AE630" s="1189">
        <v>30</v>
      </c>
      <c r="AF630" s="1193">
        <v>6.171875</v>
      </c>
      <c r="AG630" s="1193">
        <v>6.046875</v>
      </c>
      <c r="AH630" s="1189">
        <f t="shared" si="274"/>
        <v>3.0775083333333333</v>
      </c>
      <c r="AI630" s="1189">
        <f t="shared" si="263"/>
        <v>3.8984375</v>
      </c>
      <c r="AJ630" s="1189">
        <f t="shared" si="264"/>
        <v>24.42892262922329</v>
      </c>
      <c r="AK630" s="1189">
        <f t="shared" si="280"/>
        <v>22.848835583155111</v>
      </c>
      <c r="AL630" s="1189">
        <f t="shared" si="275"/>
        <v>0.18683833333333336</v>
      </c>
      <c r="AM630" s="1189">
        <f t="shared" si="265"/>
        <v>24.015236224743656</v>
      </c>
      <c r="AN630" s="1189">
        <f t="shared" si="276"/>
        <v>6.25E-2</v>
      </c>
      <c r="AO630" s="1189">
        <f t="shared" si="269"/>
        <v>5.9981049999999998</v>
      </c>
      <c r="AP630" s="1189">
        <f t="shared" si="277"/>
        <v>6.3327616666666664</v>
      </c>
      <c r="AQ630" s="1189">
        <f t="shared" si="278"/>
        <v>8.3002500000000007E-2</v>
      </c>
      <c r="AR630" s="1193">
        <f t="shared" si="279"/>
        <v>8.7800468045052451</v>
      </c>
      <c r="AS630" s="1194">
        <f t="shared" si="270"/>
        <v>3.8984375</v>
      </c>
    </row>
    <row r="631" spans="1:45" ht="11.1" customHeight="1">
      <c r="A631" s="1189" t="s">
        <v>10994</v>
      </c>
      <c r="B631" s="1189" t="s">
        <v>10936</v>
      </c>
      <c r="C631" s="1189" t="s">
        <v>10936</v>
      </c>
      <c r="D631" s="1189" t="s">
        <v>10936</v>
      </c>
      <c r="E631" s="1189" t="s">
        <v>10936</v>
      </c>
      <c r="F631" s="1189" t="s">
        <v>10936</v>
      </c>
      <c r="G631" s="1189">
        <v>8.75</v>
      </c>
      <c r="H631" s="1189">
        <v>3.25</v>
      </c>
      <c r="I631" s="1190">
        <f t="shared" si="258"/>
        <v>176.22</v>
      </c>
      <c r="J631" s="1191">
        <f t="shared" si="266"/>
        <v>76706.396030948716</v>
      </c>
      <c r="K631" s="1191">
        <f t="shared" si="267"/>
        <v>114372.04719126236</v>
      </c>
      <c r="L631" s="1191">
        <f t="shared" si="268"/>
        <v>2162165.0952846599</v>
      </c>
      <c r="M631" s="1190">
        <f t="shared" si="259"/>
        <v>2.2085576452028417</v>
      </c>
      <c r="N631" s="1190">
        <f t="shared" si="260"/>
        <v>2.6927938900765285</v>
      </c>
      <c r="O631" s="1190">
        <f t="shared" si="261"/>
        <v>0.43094902218080805</v>
      </c>
      <c r="P631" s="1192">
        <f t="shared" si="255"/>
        <v>114372.04719126236</v>
      </c>
      <c r="Q631" s="1192">
        <f t="shared" si="271"/>
        <v>76706.396030948716</v>
      </c>
      <c r="R631" s="1192">
        <f t="shared" si="272"/>
        <v>127033.39522017776</v>
      </c>
      <c r="S631" s="1192">
        <f t="shared" si="273"/>
        <v>79395.872012611086</v>
      </c>
      <c r="T631" s="1192">
        <f t="shared" si="256"/>
        <v>2162165.0952846599</v>
      </c>
      <c r="U631" s="1192">
        <f t="shared" si="262"/>
        <v>3187557.0136660216</v>
      </c>
      <c r="V631" s="1189">
        <v>100000</v>
      </c>
      <c r="W631" s="1189">
        <v>62500</v>
      </c>
      <c r="X631" s="1189">
        <v>6.5195999999999996</v>
      </c>
      <c r="Y631" s="1189">
        <v>2</v>
      </c>
      <c r="Z631" s="1189">
        <v>5</v>
      </c>
      <c r="AA631" s="1189">
        <v>0.216005</v>
      </c>
      <c r="AB631" s="1189">
        <v>2.5000000000000001E-2</v>
      </c>
      <c r="AC631" s="1189">
        <v>6.84375</v>
      </c>
      <c r="AD631" s="1189">
        <v>0.25</v>
      </c>
      <c r="AE631" s="1189">
        <v>30</v>
      </c>
      <c r="AF631" s="1193">
        <v>6.171875</v>
      </c>
      <c r="AG631" s="1193">
        <v>6.046875</v>
      </c>
      <c r="AH631" s="1189">
        <f t="shared" si="274"/>
        <v>3.0775083333333333</v>
      </c>
      <c r="AI631" s="1189">
        <f t="shared" si="263"/>
        <v>3.8984375</v>
      </c>
      <c r="AJ631" s="1189">
        <f t="shared" si="264"/>
        <v>23.201737998914776</v>
      </c>
      <c r="AK631" s="1189">
        <f t="shared" si="280"/>
        <v>21.621650952846597</v>
      </c>
      <c r="AL631" s="1189">
        <f t="shared" si="275"/>
        <v>0.18683833333333336</v>
      </c>
      <c r="AM631" s="1189">
        <f t="shared" si="265"/>
        <v>24.015236224743656</v>
      </c>
      <c r="AN631" s="1189">
        <f t="shared" si="276"/>
        <v>6.25E-2</v>
      </c>
      <c r="AO631" s="1189">
        <f t="shared" si="269"/>
        <v>5.9981049999999998</v>
      </c>
      <c r="AP631" s="1189">
        <f t="shared" si="277"/>
        <v>6.3327616666666664</v>
      </c>
      <c r="AQ631" s="1189">
        <f t="shared" si="278"/>
        <v>8.3002500000000007E-2</v>
      </c>
      <c r="AR631" s="1193">
        <f t="shared" si="279"/>
        <v>8.6906111343968657</v>
      </c>
      <c r="AS631" s="1194">
        <f t="shared" si="270"/>
        <v>3.8835902835992164</v>
      </c>
    </row>
    <row r="632" spans="1:45" ht="11.1" customHeight="1">
      <c r="A632" s="1189" t="s">
        <v>10994</v>
      </c>
      <c r="B632" s="1189" t="s">
        <v>10936</v>
      </c>
      <c r="C632" s="1189" t="s">
        <v>10936</v>
      </c>
      <c r="D632" s="1189" t="s">
        <v>10936</v>
      </c>
      <c r="E632" s="1189" t="s">
        <v>10936</v>
      </c>
      <c r="F632" s="1189" t="s">
        <v>10936</v>
      </c>
      <c r="G632" s="1189">
        <v>8.75</v>
      </c>
      <c r="H632" s="1189">
        <v>3.5</v>
      </c>
      <c r="I632" s="1190">
        <f t="shared" si="258"/>
        <v>171.71437499999999</v>
      </c>
      <c r="J632" s="1191">
        <f t="shared" si="266"/>
        <v>72102.183156424508</v>
      </c>
      <c r="K632" s="1191">
        <f t="shared" si="267"/>
        <v>107031.01881832043</v>
      </c>
      <c r="L632" s="1191">
        <f t="shared" si="268"/>
        <v>2029629.1552113406</v>
      </c>
      <c r="M632" s="1190">
        <f t="shared" si="259"/>
        <v>2.2668606664149622</v>
      </c>
      <c r="N632" s="1190">
        <f t="shared" si="260"/>
        <v>2.6239440462961623</v>
      </c>
      <c r="O632" s="1190">
        <f t="shared" si="261"/>
        <v>0.49979886596117379</v>
      </c>
      <c r="P632" s="1192">
        <f t="shared" ref="P632:P651" si="281">(V632*AK632/12)*((AD632/2/PI())+((AH632*0.08)/COS(AE632*PI()/180))+(AS632*0.08))</f>
        <v>107031.01881832043</v>
      </c>
      <c r="Q632" s="1192">
        <f t="shared" si="271"/>
        <v>72102.183156424508</v>
      </c>
      <c r="R632" s="1192">
        <f t="shared" si="272"/>
        <v>126642.60333949044</v>
      </c>
      <c r="S632" s="1192">
        <f t="shared" si="273"/>
        <v>79151.627087181521</v>
      </c>
      <c r="T632" s="1192">
        <f t="shared" ref="T632:T651" si="282">V632*AK632</f>
        <v>2029629.1552113406</v>
      </c>
      <c r="U632" s="1192">
        <f t="shared" si="262"/>
        <v>3187557.0136660216</v>
      </c>
      <c r="V632" s="1189">
        <v>100000</v>
      </c>
      <c r="W632" s="1189">
        <v>62500</v>
      </c>
      <c r="X632" s="1189">
        <v>6.5195999999999996</v>
      </c>
      <c r="Y632" s="1189">
        <v>2</v>
      </c>
      <c r="Z632" s="1189">
        <v>5</v>
      </c>
      <c r="AA632" s="1189">
        <v>0.216005</v>
      </c>
      <c r="AB632" s="1189">
        <v>2.5000000000000001E-2</v>
      </c>
      <c r="AC632" s="1189">
        <v>6.84375</v>
      </c>
      <c r="AD632" s="1189">
        <v>0.25</v>
      </c>
      <c r="AE632" s="1189">
        <v>30</v>
      </c>
      <c r="AF632" s="1193">
        <v>6.171875</v>
      </c>
      <c r="AG632" s="1193">
        <v>6.046875</v>
      </c>
      <c r="AH632" s="1189">
        <f t="shared" si="274"/>
        <v>3.0775083333333333</v>
      </c>
      <c r="AI632" s="1189">
        <f t="shared" si="263"/>
        <v>3.8984375</v>
      </c>
      <c r="AJ632" s="1189">
        <f t="shared" si="264"/>
        <v>21.876378598181585</v>
      </c>
      <c r="AK632" s="1189">
        <f t="shared" si="280"/>
        <v>20.296291552113406</v>
      </c>
      <c r="AL632" s="1189">
        <f t="shared" si="275"/>
        <v>0.18683833333333336</v>
      </c>
      <c r="AM632" s="1189">
        <f t="shared" si="265"/>
        <v>24.015236224743656</v>
      </c>
      <c r="AN632" s="1189">
        <f t="shared" si="276"/>
        <v>6.25E-2</v>
      </c>
      <c r="AO632" s="1189">
        <f t="shared" si="269"/>
        <v>5.9981049999999998</v>
      </c>
      <c r="AP632" s="1189">
        <f t="shared" si="277"/>
        <v>6.3327616666666664</v>
      </c>
      <c r="AQ632" s="1189">
        <f t="shared" si="278"/>
        <v>8.3002500000000007E-2</v>
      </c>
      <c r="AR632" s="1193">
        <f t="shared" si="279"/>
        <v>8.5929751477182084</v>
      </c>
      <c r="AS632" s="1194">
        <f t="shared" si="270"/>
        <v>3.8591812869295521</v>
      </c>
    </row>
    <row r="633" spans="1:45" ht="11.1" customHeight="1">
      <c r="A633" s="1189" t="s">
        <v>10994</v>
      </c>
      <c r="B633" s="1189" t="s">
        <v>10936</v>
      </c>
      <c r="C633" s="1189" t="s">
        <v>10936</v>
      </c>
      <c r="D633" s="1189" t="s">
        <v>10936</v>
      </c>
      <c r="E633" s="1189" t="s">
        <v>10936</v>
      </c>
      <c r="F633" s="1189" t="s">
        <v>10936</v>
      </c>
      <c r="G633" s="1189">
        <v>8.75</v>
      </c>
      <c r="H633" s="1189">
        <v>3.75</v>
      </c>
      <c r="I633" s="1190">
        <f t="shared" si="258"/>
        <v>166.875</v>
      </c>
      <c r="J633" s="1191">
        <f t="shared" si="266"/>
        <v>67184.280447136349</v>
      </c>
      <c r="K633" s="1191">
        <f t="shared" si="267"/>
        <v>99190.320776513399</v>
      </c>
      <c r="L633" s="1191">
        <f t="shared" si="268"/>
        <v>1887275.7380955531</v>
      </c>
      <c r="M633" s="1190">
        <f t="shared" si="259"/>
        <v>2.3435034707556515</v>
      </c>
      <c r="N633" s="1190">
        <f t="shared" si="260"/>
        <v>2.5499942140876217</v>
      </c>
      <c r="O633" s="1190">
        <f t="shared" si="261"/>
        <v>0.57374869816971485</v>
      </c>
      <c r="P633" s="1192">
        <f t="shared" si="281"/>
        <v>99190.320776513399</v>
      </c>
      <c r="Q633" s="1192">
        <f t="shared" si="271"/>
        <v>67184.280447136349</v>
      </c>
      <c r="R633" s="1192">
        <f t="shared" si="272"/>
        <v>126217.85659470303</v>
      </c>
      <c r="S633" s="1192">
        <f t="shared" si="273"/>
        <v>78886.160371689388</v>
      </c>
      <c r="T633" s="1192">
        <f t="shared" si="282"/>
        <v>1887275.7380955531</v>
      </c>
      <c r="U633" s="1192">
        <f t="shared" si="262"/>
        <v>3187557.0136660216</v>
      </c>
      <c r="V633" s="1189">
        <v>100000</v>
      </c>
      <c r="W633" s="1189">
        <v>62500</v>
      </c>
      <c r="X633" s="1189">
        <v>6.5195999999999996</v>
      </c>
      <c r="Y633" s="1189">
        <v>2</v>
      </c>
      <c r="Z633" s="1189">
        <v>5</v>
      </c>
      <c r="AA633" s="1189">
        <v>0.216005</v>
      </c>
      <c r="AB633" s="1189">
        <v>2.5000000000000001E-2</v>
      </c>
      <c r="AC633" s="1189">
        <v>6.84375</v>
      </c>
      <c r="AD633" s="1189">
        <v>0.25</v>
      </c>
      <c r="AE633" s="1189">
        <v>30</v>
      </c>
      <c r="AF633" s="1193">
        <v>6.171875</v>
      </c>
      <c r="AG633" s="1193">
        <v>6.046875</v>
      </c>
      <c r="AH633" s="1189">
        <f t="shared" si="274"/>
        <v>3.0775083333333333</v>
      </c>
      <c r="AI633" s="1189">
        <f t="shared" si="263"/>
        <v>3.8984375</v>
      </c>
      <c r="AJ633" s="1189">
        <f t="shared" si="264"/>
        <v>20.45284442702371</v>
      </c>
      <c r="AK633" s="1189">
        <f t="shared" si="280"/>
        <v>18.87275738095553</v>
      </c>
      <c r="AL633" s="1189">
        <f t="shared" si="275"/>
        <v>0.18683833333333336</v>
      </c>
      <c r="AM633" s="1189">
        <f t="shared" si="265"/>
        <v>24.015236224743656</v>
      </c>
      <c r="AN633" s="1189">
        <f t="shared" si="276"/>
        <v>6.25E-2</v>
      </c>
      <c r="AO633" s="1189">
        <f t="shared" si="269"/>
        <v>5.9981049999999998</v>
      </c>
      <c r="AP633" s="1189">
        <f t="shared" si="277"/>
        <v>6.3327616666666664</v>
      </c>
      <c r="AQ633" s="1189">
        <f t="shared" si="278"/>
        <v>8.3002500000000007E-2</v>
      </c>
      <c r="AR633" s="1193">
        <f t="shared" si="279"/>
        <v>8.4868558305949069</v>
      </c>
      <c r="AS633" s="1194">
        <f t="shared" si="270"/>
        <v>3.8326514576487267</v>
      </c>
    </row>
    <row r="634" spans="1:45" ht="11.1" customHeight="1">
      <c r="A634" s="1189" t="s">
        <v>10994</v>
      </c>
      <c r="B634" s="1189" t="s">
        <v>10936</v>
      </c>
      <c r="C634" s="1189" t="s">
        <v>10936</v>
      </c>
      <c r="D634" s="1189" t="s">
        <v>10936</v>
      </c>
      <c r="E634" s="1189" t="s">
        <v>10936</v>
      </c>
      <c r="F634" s="1189" t="s">
        <v>10936</v>
      </c>
      <c r="G634" s="1189">
        <v>9</v>
      </c>
      <c r="H634" s="1189">
        <v>2.5</v>
      </c>
      <c r="I634" s="1190">
        <f t="shared" si="258"/>
        <v>199.58249999999998</v>
      </c>
      <c r="J634" s="1191">
        <f t="shared" si="266"/>
        <v>88581.776847840883</v>
      </c>
      <c r="K634" s="1191">
        <f t="shared" si="267"/>
        <v>133308.22358081743</v>
      </c>
      <c r="L634" s="1191">
        <f t="shared" si="268"/>
        <v>2500868.0532498094</v>
      </c>
      <c r="M634" s="1190">
        <f t="shared" si="259"/>
        <v>2.3615092518965715</v>
      </c>
      <c r="N634" s="1190">
        <f t="shared" si="260"/>
        <v>3.0497930800487953</v>
      </c>
      <c r="O634" s="1190">
        <f t="shared" si="261"/>
        <v>0.25499942140876219</v>
      </c>
      <c r="P634" s="1192">
        <f t="shared" si="281"/>
        <v>133308.22358081743</v>
      </c>
      <c r="Q634" s="1192">
        <f t="shared" si="271"/>
        <v>88581.776847840883</v>
      </c>
      <c r="R634" s="1192">
        <f t="shared" si="272"/>
        <v>146590.49588622453</v>
      </c>
      <c r="S634" s="1192">
        <f t="shared" si="273"/>
        <v>91619.059928890318</v>
      </c>
      <c r="T634" s="1192">
        <f t="shared" si="282"/>
        <v>2500868.0532498094</v>
      </c>
      <c r="U634" s="1192">
        <f t="shared" si="262"/>
        <v>3536077.448673639</v>
      </c>
      <c r="V634" s="1189">
        <v>100000</v>
      </c>
      <c r="W634" s="1189">
        <v>62500</v>
      </c>
      <c r="X634" s="1189">
        <v>6.5195999999999996</v>
      </c>
      <c r="Y634" s="1189">
        <v>2</v>
      </c>
      <c r="Z634" s="1189">
        <v>5</v>
      </c>
      <c r="AA634" s="1189">
        <v>0.216005</v>
      </c>
      <c r="AB634" s="1189">
        <v>2.5000000000000001E-2</v>
      </c>
      <c r="AC634" s="1189">
        <v>6.84375</v>
      </c>
      <c r="AD634" s="1189">
        <v>0.25</v>
      </c>
      <c r="AE634" s="1189">
        <v>30</v>
      </c>
      <c r="AF634" s="1193">
        <v>6.171875</v>
      </c>
      <c r="AG634" s="1193">
        <v>6.046875</v>
      </c>
      <c r="AH634" s="1189">
        <f t="shared" si="274"/>
        <v>3.0775083333333333</v>
      </c>
      <c r="AI634" s="1189">
        <f t="shared" si="263"/>
        <v>3.9609375</v>
      </c>
      <c r="AJ634" s="1189">
        <f t="shared" si="264"/>
        <v>26.588767578566273</v>
      </c>
      <c r="AK634" s="1189">
        <f t="shared" si="280"/>
        <v>25.008680532498094</v>
      </c>
      <c r="AL634" s="1189">
        <f t="shared" si="275"/>
        <v>0.18683833333333336</v>
      </c>
      <c r="AM634" s="1189">
        <f t="shared" si="265"/>
        <v>27.500440574819834</v>
      </c>
      <c r="AN634" s="1189">
        <f t="shared" si="276"/>
        <v>6.25E-2</v>
      </c>
      <c r="AO634" s="1189">
        <f t="shared" si="269"/>
        <v>5.9981049999999998</v>
      </c>
      <c r="AP634" s="1189">
        <f t="shared" si="277"/>
        <v>6.3327616666666664</v>
      </c>
      <c r="AQ634" s="1189">
        <f t="shared" si="278"/>
        <v>8.3002500000000007E-2</v>
      </c>
      <c r="AR634" s="1193">
        <f t="shared" si="279"/>
        <v>8.9352796200959919</v>
      </c>
      <c r="AS634" s="1194">
        <f t="shared" si="270"/>
        <v>3.944757405023998</v>
      </c>
    </row>
    <row r="635" spans="1:45" ht="11.1" customHeight="1">
      <c r="A635" s="1189" t="s">
        <v>10994</v>
      </c>
      <c r="B635" s="1189" t="s">
        <v>10936</v>
      </c>
      <c r="C635" s="1189" t="s">
        <v>10936</v>
      </c>
      <c r="D635" s="1189" t="s">
        <v>10936</v>
      </c>
      <c r="E635" s="1189" t="s">
        <v>10936</v>
      </c>
      <c r="F635" s="1189" t="s">
        <v>10936</v>
      </c>
      <c r="G635" s="1189">
        <v>9</v>
      </c>
      <c r="H635" s="1189">
        <v>2.8125</v>
      </c>
      <c r="I635" s="1190">
        <f t="shared" si="258"/>
        <v>195.14988281249998</v>
      </c>
      <c r="J635" s="1191">
        <f t="shared" si="266"/>
        <v>83991.858236210537</v>
      </c>
      <c r="K635" s="1191">
        <f t="shared" si="267"/>
        <v>125988.94705908511</v>
      </c>
      <c r="L635" s="1191">
        <f t="shared" si="268"/>
        <v>2370479.6862795297</v>
      </c>
      <c r="M635" s="1190">
        <f t="shared" si="259"/>
        <v>2.3974235555762489</v>
      </c>
      <c r="N635" s="1190">
        <f t="shared" si="260"/>
        <v>2.9820588587370929</v>
      </c>
      <c r="O635" s="1190">
        <f t="shared" si="261"/>
        <v>0.32273364272046462</v>
      </c>
      <c r="P635" s="1192">
        <f t="shared" si="281"/>
        <v>125988.94705908511</v>
      </c>
      <c r="Q635" s="1192">
        <f t="shared" si="271"/>
        <v>83991.858236210537</v>
      </c>
      <c r="R635" s="1192">
        <f t="shared" si="272"/>
        <v>146162.46541730224</v>
      </c>
      <c r="S635" s="1192">
        <f t="shared" si="273"/>
        <v>91351.540885813898</v>
      </c>
      <c r="T635" s="1192">
        <f t="shared" si="282"/>
        <v>2370479.6862795297</v>
      </c>
      <c r="U635" s="1192">
        <f t="shared" si="262"/>
        <v>3536077.448673639</v>
      </c>
      <c r="V635" s="1189">
        <v>100000</v>
      </c>
      <c r="W635" s="1189">
        <v>62500</v>
      </c>
      <c r="X635" s="1189">
        <v>6.5195999999999996</v>
      </c>
      <c r="Y635" s="1189">
        <v>2</v>
      </c>
      <c r="Z635" s="1189">
        <v>5</v>
      </c>
      <c r="AA635" s="1189">
        <v>0.216005</v>
      </c>
      <c r="AB635" s="1189">
        <v>2.5000000000000001E-2</v>
      </c>
      <c r="AC635" s="1189">
        <v>6.84375</v>
      </c>
      <c r="AD635" s="1189">
        <v>0.25</v>
      </c>
      <c r="AE635" s="1189">
        <v>30</v>
      </c>
      <c r="AF635" s="1193">
        <v>6.171875</v>
      </c>
      <c r="AG635" s="1193">
        <v>6.046875</v>
      </c>
      <c r="AH635" s="1189">
        <f t="shared" si="274"/>
        <v>3.0775083333333333</v>
      </c>
      <c r="AI635" s="1189">
        <f t="shared" si="263"/>
        <v>3.9609375</v>
      </c>
      <c r="AJ635" s="1189">
        <f t="shared" si="264"/>
        <v>25.284883908863478</v>
      </c>
      <c r="AK635" s="1189">
        <f t="shared" si="280"/>
        <v>23.704796862795298</v>
      </c>
      <c r="AL635" s="1189">
        <f t="shared" si="275"/>
        <v>0.18683833333333336</v>
      </c>
      <c r="AM635" s="1189">
        <f t="shared" si="265"/>
        <v>27.500440574819834</v>
      </c>
      <c r="AN635" s="1189">
        <f t="shared" si="276"/>
        <v>6.25E-2</v>
      </c>
      <c r="AO635" s="1189">
        <f t="shared" si="269"/>
        <v>5.9981049999999998</v>
      </c>
      <c r="AP635" s="1189">
        <f t="shared" si="277"/>
        <v>6.3327616666666664</v>
      </c>
      <c r="AQ635" s="1189">
        <f t="shared" si="278"/>
        <v>8.3002500000000007E-2</v>
      </c>
      <c r="AR635" s="1193">
        <f t="shared" si="279"/>
        <v>8.8418926502928539</v>
      </c>
      <c r="AS635" s="1194">
        <f t="shared" si="270"/>
        <v>3.9214106625732135</v>
      </c>
    </row>
    <row r="636" spans="1:45" ht="11.1" customHeight="1">
      <c r="A636" s="1189" t="s">
        <v>10994</v>
      </c>
      <c r="B636" s="1189" t="s">
        <v>10936</v>
      </c>
      <c r="C636" s="1189" t="s">
        <v>10936</v>
      </c>
      <c r="D636" s="1189" t="s">
        <v>10936</v>
      </c>
      <c r="E636" s="1189" t="s">
        <v>10936</v>
      </c>
      <c r="F636" s="1189" t="s">
        <v>10936</v>
      </c>
      <c r="G636" s="1189">
        <v>9</v>
      </c>
      <c r="H636" s="1189">
        <v>3</v>
      </c>
      <c r="I636" s="1190">
        <f t="shared" si="258"/>
        <v>192.24</v>
      </c>
      <c r="J636" s="1191">
        <f t="shared" si="266"/>
        <v>80991.130233942895</v>
      </c>
      <c r="K636" s="1191">
        <f t="shared" si="267"/>
        <v>121204.06922542058</v>
      </c>
      <c r="L636" s="1191">
        <f t="shared" si="268"/>
        <v>2284883.5583155113</v>
      </c>
      <c r="M636" s="1190">
        <f t="shared" si="259"/>
        <v>2.4263520925124067</v>
      </c>
      <c r="N636" s="1190">
        <f t="shared" si="260"/>
        <v>2.9375933346289398</v>
      </c>
      <c r="O636" s="1190">
        <f t="shared" si="261"/>
        <v>0.36719916682861747</v>
      </c>
      <c r="P636" s="1192">
        <f t="shared" si="281"/>
        <v>121204.06922542058</v>
      </c>
      <c r="Q636" s="1192">
        <f t="shared" si="271"/>
        <v>80991.130233942895</v>
      </c>
      <c r="R636" s="1192">
        <f t="shared" si="272"/>
        <v>145879.00074948865</v>
      </c>
      <c r="S636" s="1192">
        <f t="shared" si="273"/>
        <v>91174.3754684304</v>
      </c>
      <c r="T636" s="1192">
        <f t="shared" si="282"/>
        <v>2284883.5583155113</v>
      </c>
      <c r="U636" s="1192">
        <f t="shared" si="262"/>
        <v>3536077.448673639</v>
      </c>
      <c r="V636" s="1189">
        <v>100000</v>
      </c>
      <c r="W636" s="1189">
        <v>62500</v>
      </c>
      <c r="X636" s="1189">
        <v>6.5195999999999996</v>
      </c>
      <c r="Y636" s="1189">
        <v>2</v>
      </c>
      <c r="Z636" s="1189">
        <v>5</v>
      </c>
      <c r="AA636" s="1189">
        <v>0.216005</v>
      </c>
      <c r="AB636" s="1189">
        <v>2.5000000000000001E-2</v>
      </c>
      <c r="AC636" s="1189">
        <v>6.84375</v>
      </c>
      <c r="AD636" s="1189">
        <v>0.25</v>
      </c>
      <c r="AE636" s="1189">
        <v>30</v>
      </c>
      <c r="AF636" s="1193">
        <v>6.171875</v>
      </c>
      <c r="AG636" s="1193">
        <v>6.046875</v>
      </c>
      <c r="AH636" s="1189">
        <f t="shared" si="274"/>
        <v>3.0775083333333333</v>
      </c>
      <c r="AI636" s="1189">
        <f t="shared" si="263"/>
        <v>3.9609375</v>
      </c>
      <c r="AJ636" s="1189">
        <f t="shared" si="264"/>
        <v>24.42892262922329</v>
      </c>
      <c r="AK636" s="1189">
        <f t="shared" si="280"/>
        <v>22.848835583155111</v>
      </c>
      <c r="AL636" s="1189">
        <f t="shared" si="275"/>
        <v>0.18683833333333336</v>
      </c>
      <c r="AM636" s="1189">
        <f t="shared" si="265"/>
        <v>27.500440574819834</v>
      </c>
      <c r="AN636" s="1189">
        <f t="shared" si="276"/>
        <v>6.25E-2</v>
      </c>
      <c r="AO636" s="1189">
        <f t="shared" si="269"/>
        <v>5.9981049999999998</v>
      </c>
      <c r="AP636" s="1189">
        <f t="shared" si="277"/>
        <v>6.3327616666666664</v>
      </c>
      <c r="AQ636" s="1189">
        <f t="shared" si="278"/>
        <v>8.3002500000000007E-2</v>
      </c>
      <c r="AR636" s="1193">
        <f t="shared" si="279"/>
        <v>8.7800468045052451</v>
      </c>
      <c r="AS636" s="1194">
        <f t="shared" si="270"/>
        <v>3.9059492011263113</v>
      </c>
    </row>
    <row r="637" spans="1:45" ht="11.1" customHeight="1">
      <c r="A637" s="1189" t="s">
        <v>10994</v>
      </c>
      <c r="B637" s="1189" t="s">
        <v>10936</v>
      </c>
      <c r="C637" s="1189" t="s">
        <v>10936</v>
      </c>
      <c r="D637" s="1189" t="s">
        <v>10936</v>
      </c>
      <c r="E637" s="1189" t="s">
        <v>10936</v>
      </c>
      <c r="F637" s="1189" t="s">
        <v>10936</v>
      </c>
      <c r="G637" s="1189">
        <v>9</v>
      </c>
      <c r="H637" s="1189">
        <v>3.25</v>
      </c>
      <c r="I637" s="1190">
        <f t="shared" si="258"/>
        <v>188.06812500000001</v>
      </c>
      <c r="J637" s="1191">
        <f t="shared" si="266"/>
        <v>76706.396030948716</v>
      </c>
      <c r="K637" s="1191">
        <f t="shared" si="267"/>
        <v>114372.04719126236</v>
      </c>
      <c r="L637" s="1191">
        <f t="shared" si="268"/>
        <v>2162165.0952846599</v>
      </c>
      <c r="M637" s="1190">
        <f t="shared" si="259"/>
        <v>2.4759025619431476</v>
      </c>
      <c r="N637" s="1190">
        <f t="shared" si="260"/>
        <v>2.8738434792767498</v>
      </c>
      <c r="O637" s="1190">
        <f t="shared" si="261"/>
        <v>0.43094902218080805</v>
      </c>
      <c r="P637" s="1192">
        <f t="shared" si="281"/>
        <v>114372.04719126236</v>
      </c>
      <c r="Q637" s="1192">
        <f t="shared" si="271"/>
        <v>76706.396030948716</v>
      </c>
      <c r="R637" s="1192">
        <f t="shared" si="272"/>
        <v>145469.08069430784</v>
      </c>
      <c r="S637" s="1192">
        <f t="shared" si="273"/>
        <v>90918.175433942408</v>
      </c>
      <c r="T637" s="1192">
        <f t="shared" si="282"/>
        <v>2162165.0952846599</v>
      </c>
      <c r="U637" s="1192">
        <f t="shared" si="262"/>
        <v>3536077.448673639</v>
      </c>
      <c r="V637" s="1189">
        <v>100000</v>
      </c>
      <c r="W637" s="1189">
        <v>62500</v>
      </c>
      <c r="X637" s="1189">
        <v>6.5195999999999996</v>
      </c>
      <c r="Y637" s="1189">
        <v>2</v>
      </c>
      <c r="Z637" s="1189">
        <v>5</v>
      </c>
      <c r="AA637" s="1189">
        <v>0.216005</v>
      </c>
      <c r="AB637" s="1189">
        <v>2.5000000000000001E-2</v>
      </c>
      <c r="AC637" s="1189">
        <v>6.84375</v>
      </c>
      <c r="AD637" s="1189">
        <v>0.25</v>
      </c>
      <c r="AE637" s="1189">
        <v>30</v>
      </c>
      <c r="AF637" s="1193">
        <v>6.171875</v>
      </c>
      <c r="AG637" s="1193">
        <v>6.046875</v>
      </c>
      <c r="AH637" s="1189">
        <f t="shared" si="274"/>
        <v>3.0775083333333333</v>
      </c>
      <c r="AI637" s="1189">
        <f t="shared" si="263"/>
        <v>3.9609375</v>
      </c>
      <c r="AJ637" s="1189">
        <f t="shared" si="264"/>
        <v>23.201737998914776</v>
      </c>
      <c r="AK637" s="1189">
        <f t="shared" si="280"/>
        <v>21.621650952846597</v>
      </c>
      <c r="AL637" s="1189">
        <f t="shared" si="275"/>
        <v>0.18683833333333336</v>
      </c>
      <c r="AM637" s="1189">
        <f t="shared" si="265"/>
        <v>27.500440574819834</v>
      </c>
      <c r="AN637" s="1189">
        <f t="shared" si="276"/>
        <v>6.25E-2</v>
      </c>
      <c r="AO637" s="1189">
        <f t="shared" si="269"/>
        <v>5.9981049999999998</v>
      </c>
      <c r="AP637" s="1189">
        <f t="shared" si="277"/>
        <v>6.3327616666666664</v>
      </c>
      <c r="AQ637" s="1189">
        <f t="shared" si="278"/>
        <v>8.3002500000000007E-2</v>
      </c>
      <c r="AR637" s="1193">
        <f t="shared" si="279"/>
        <v>8.6906111343968657</v>
      </c>
      <c r="AS637" s="1194">
        <f t="shared" si="270"/>
        <v>3.8835902835992164</v>
      </c>
    </row>
    <row r="638" spans="1:45" ht="11.1" customHeight="1">
      <c r="A638" s="1189" t="s">
        <v>10994</v>
      </c>
      <c r="B638" s="1189" t="s">
        <v>10936</v>
      </c>
      <c r="C638" s="1189" t="s">
        <v>10936</v>
      </c>
      <c r="D638" s="1189" t="s">
        <v>10936</v>
      </c>
      <c r="E638" s="1189" t="s">
        <v>10936</v>
      </c>
      <c r="F638" s="1189" t="s">
        <v>10936</v>
      </c>
      <c r="G638" s="1189">
        <v>9</v>
      </c>
      <c r="H638" s="1189">
        <v>3.5</v>
      </c>
      <c r="I638" s="1190">
        <f t="shared" si="258"/>
        <v>183.5625</v>
      </c>
      <c r="J638" s="1191">
        <f t="shared" si="266"/>
        <v>72102.183156424508</v>
      </c>
      <c r="K638" s="1191">
        <f t="shared" si="267"/>
        <v>107031.01881832043</v>
      </c>
      <c r="L638" s="1191">
        <f t="shared" si="268"/>
        <v>2029629.1552113406</v>
      </c>
      <c r="M638" s="1190">
        <f t="shared" si="259"/>
        <v>2.5412631378383073</v>
      </c>
      <c r="N638" s="1190">
        <f t="shared" si="260"/>
        <v>2.8049936354963836</v>
      </c>
      <c r="O638" s="1190">
        <f t="shared" si="261"/>
        <v>0.49979886596117379</v>
      </c>
      <c r="P638" s="1192">
        <f t="shared" si="281"/>
        <v>107031.01881832043</v>
      </c>
      <c r="Q638" s="1192">
        <f t="shared" si="271"/>
        <v>72102.183156424508</v>
      </c>
      <c r="R638" s="1192">
        <f t="shared" si="272"/>
        <v>145021.57525270447</v>
      </c>
      <c r="S638" s="1192">
        <f t="shared" si="273"/>
        <v>90638.484532940303</v>
      </c>
      <c r="T638" s="1192">
        <f t="shared" si="282"/>
        <v>2029629.1552113406</v>
      </c>
      <c r="U638" s="1192">
        <f t="shared" si="262"/>
        <v>3536077.448673639</v>
      </c>
      <c r="V638" s="1189">
        <v>100000</v>
      </c>
      <c r="W638" s="1189">
        <v>62500</v>
      </c>
      <c r="X638" s="1189">
        <v>6.5195999999999996</v>
      </c>
      <c r="Y638" s="1189">
        <v>2</v>
      </c>
      <c r="Z638" s="1189">
        <v>5</v>
      </c>
      <c r="AA638" s="1189">
        <v>0.216005</v>
      </c>
      <c r="AB638" s="1189">
        <v>2.5000000000000001E-2</v>
      </c>
      <c r="AC638" s="1189">
        <v>6.84375</v>
      </c>
      <c r="AD638" s="1189">
        <v>0.25</v>
      </c>
      <c r="AE638" s="1189">
        <v>30</v>
      </c>
      <c r="AF638" s="1193">
        <v>6.171875</v>
      </c>
      <c r="AG638" s="1193">
        <v>6.046875</v>
      </c>
      <c r="AH638" s="1189">
        <f t="shared" si="274"/>
        <v>3.0775083333333333</v>
      </c>
      <c r="AI638" s="1189">
        <f t="shared" si="263"/>
        <v>3.9609375</v>
      </c>
      <c r="AJ638" s="1189">
        <f t="shared" si="264"/>
        <v>21.876378598181585</v>
      </c>
      <c r="AK638" s="1189">
        <f t="shared" si="280"/>
        <v>20.296291552113406</v>
      </c>
      <c r="AL638" s="1189">
        <f t="shared" si="275"/>
        <v>0.18683833333333336</v>
      </c>
      <c r="AM638" s="1189">
        <f t="shared" si="265"/>
        <v>27.500440574819834</v>
      </c>
      <c r="AN638" s="1189">
        <f t="shared" si="276"/>
        <v>6.25E-2</v>
      </c>
      <c r="AO638" s="1189">
        <f t="shared" si="269"/>
        <v>5.9981049999999998</v>
      </c>
      <c r="AP638" s="1189">
        <f t="shared" si="277"/>
        <v>6.3327616666666664</v>
      </c>
      <c r="AQ638" s="1189">
        <f t="shared" si="278"/>
        <v>8.3002500000000007E-2</v>
      </c>
      <c r="AR638" s="1193">
        <f t="shared" si="279"/>
        <v>8.5929751477182084</v>
      </c>
      <c r="AS638" s="1194">
        <f t="shared" si="270"/>
        <v>3.8591812869295521</v>
      </c>
    </row>
    <row r="639" spans="1:45" ht="11.1" customHeight="1">
      <c r="A639" s="1189" t="s">
        <v>10994</v>
      </c>
      <c r="B639" s="1189" t="s">
        <v>10936</v>
      </c>
      <c r="C639" s="1189" t="s">
        <v>10936</v>
      </c>
      <c r="D639" s="1189" t="s">
        <v>10936</v>
      </c>
      <c r="E639" s="1189" t="s">
        <v>10936</v>
      </c>
      <c r="F639" s="1189" t="s">
        <v>10936</v>
      </c>
      <c r="G639" s="1189">
        <v>9</v>
      </c>
      <c r="H639" s="1189">
        <v>3.75</v>
      </c>
      <c r="I639" s="1190">
        <f t="shared" si="258"/>
        <v>178.72312499999998</v>
      </c>
      <c r="J639" s="1191">
        <f t="shared" si="266"/>
        <v>67184.280447136349</v>
      </c>
      <c r="K639" s="1191">
        <f t="shared" si="267"/>
        <v>99190.320776513399</v>
      </c>
      <c r="L639" s="1191">
        <f t="shared" si="268"/>
        <v>1887275.7380955531</v>
      </c>
      <c r="M639" s="1190">
        <f t="shared" si="259"/>
        <v>2.6271835194202842</v>
      </c>
      <c r="N639" s="1190">
        <f t="shared" si="260"/>
        <v>2.7310438032878426</v>
      </c>
      <c r="O639" s="1190">
        <f t="shared" si="261"/>
        <v>0.57374869816971485</v>
      </c>
      <c r="P639" s="1192">
        <f t="shared" si="281"/>
        <v>99190.320776513399</v>
      </c>
      <c r="Q639" s="1192">
        <f t="shared" si="271"/>
        <v>67184.280447136349</v>
      </c>
      <c r="R639" s="1192">
        <f t="shared" si="272"/>
        <v>144535.18725697283</v>
      </c>
      <c r="S639" s="1192">
        <f t="shared" si="273"/>
        <v>90334.492035608026</v>
      </c>
      <c r="T639" s="1192">
        <f t="shared" si="282"/>
        <v>1887275.7380955531</v>
      </c>
      <c r="U639" s="1192">
        <f t="shared" si="262"/>
        <v>3536077.448673639</v>
      </c>
      <c r="V639" s="1189">
        <v>100000</v>
      </c>
      <c r="W639" s="1189">
        <v>62500</v>
      </c>
      <c r="X639" s="1189">
        <v>6.5195999999999996</v>
      </c>
      <c r="Y639" s="1189">
        <v>2</v>
      </c>
      <c r="Z639" s="1189">
        <v>5</v>
      </c>
      <c r="AA639" s="1189">
        <v>0.216005</v>
      </c>
      <c r="AB639" s="1189">
        <v>2.5000000000000001E-2</v>
      </c>
      <c r="AC639" s="1189">
        <v>6.84375</v>
      </c>
      <c r="AD639" s="1189">
        <v>0.25</v>
      </c>
      <c r="AE639" s="1189">
        <v>30</v>
      </c>
      <c r="AF639" s="1193">
        <v>6.171875</v>
      </c>
      <c r="AG639" s="1193">
        <v>6.046875</v>
      </c>
      <c r="AH639" s="1189">
        <f t="shared" si="274"/>
        <v>3.0775083333333333</v>
      </c>
      <c r="AI639" s="1189">
        <f t="shared" si="263"/>
        <v>3.9609375</v>
      </c>
      <c r="AJ639" s="1189">
        <f t="shared" si="264"/>
        <v>20.45284442702371</v>
      </c>
      <c r="AK639" s="1189">
        <f t="shared" si="280"/>
        <v>18.87275738095553</v>
      </c>
      <c r="AL639" s="1189">
        <f t="shared" si="275"/>
        <v>0.18683833333333336</v>
      </c>
      <c r="AM639" s="1189">
        <f t="shared" si="265"/>
        <v>27.500440574819834</v>
      </c>
      <c r="AN639" s="1189">
        <f t="shared" si="276"/>
        <v>6.25E-2</v>
      </c>
      <c r="AO639" s="1189">
        <f t="shared" si="269"/>
        <v>5.9981049999999998</v>
      </c>
      <c r="AP639" s="1189">
        <f t="shared" si="277"/>
        <v>6.3327616666666664</v>
      </c>
      <c r="AQ639" s="1189">
        <f t="shared" si="278"/>
        <v>8.3002500000000007E-2</v>
      </c>
      <c r="AR639" s="1193">
        <f t="shared" si="279"/>
        <v>8.4868558305949069</v>
      </c>
      <c r="AS639" s="1194">
        <f t="shared" si="270"/>
        <v>3.8326514576487267</v>
      </c>
    </row>
    <row r="640" spans="1:45" ht="11.1" customHeight="1">
      <c r="A640" s="1189" t="s">
        <v>10994</v>
      </c>
      <c r="B640" s="1189" t="s">
        <v>10936</v>
      </c>
      <c r="C640" s="1189" t="s">
        <v>10936</v>
      </c>
      <c r="D640" s="1189" t="s">
        <v>10936</v>
      </c>
      <c r="E640" s="1189" t="s">
        <v>10936</v>
      </c>
      <c r="F640" s="1189" t="s">
        <v>10936</v>
      </c>
      <c r="G640" s="1189">
        <v>9.25</v>
      </c>
      <c r="H640" s="1189">
        <v>2.5</v>
      </c>
      <c r="I640" s="1190">
        <f t="shared" si="258"/>
        <v>211.764375</v>
      </c>
      <c r="J640" s="1191">
        <f t="shared" si="266"/>
        <v>88581.776847840883</v>
      </c>
      <c r="K640" s="1191">
        <f t="shared" si="267"/>
        <v>133308.22358081743</v>
      </c>
      <c r="L640" s="1191">
        <f t="shared" si="268"/>
        <v>2500868.0532498094</v>
      </c>
      <c r="M640" s="1190">
        <f t="shared" si="259"/>
        <v>2.6292256379540491</v>
      </c>
      <c r="N640" s="1190">
        <f t="shared" si="260"/>
        <v>3.2359426576771915</v>
      </c>
      <c r="O640" s="1190">
        <f t="shared" si="261"/>
        <v>0.25499942140876219</v>
      </c>
      <c r="P640" s="1192">
        <f t="shared" si="281"/>
        <v>133308.22358081743</v>
      </c>
      <c r="Q640" s="1192">
        <f t="shared" si="271"/>
        <v>88581.776847840883</v>
      </c>
      <c r="R640" s="1192">
        <f t="shared" si="272"/>
        <v>165691.61976798272</v>
      </c>
      <c r="S640" s="1192">
        <f t="shared" si="273"/>
        <v>103557.2623549892</v>
      </c>
      <c r="T640" s="1192">
        <f t="shared" si="282"/>
        <v>2500868.0532498094</v>
      </c>
      <c r="U640" s="1192">
        <f t="shared" si="262"/>
        <v>3894415.3607237255</v>
      </c>
      <c r="V640" s="1189">
        <v>100000</v>
      </c>
      <c r="W640" s="1189">
        <v>62500</v>
      </c>
      <c r="X640" s="1189">
        <v>6.5195999999999996</v>
      </c>
      <c r="Y640" s="1189">
        <v>2</v>
      </c>
      <c r="Z640" s="1189">
        <v>5</v>
      </c>
      <c r="AA640" s="1189">
        <v>0.216005</v>
      </c>
      <c r="AB640" s="1189">
        <v>2.5000000000000001E-2</v>
      </c>
      <c r="AC640" s="1189">
        <v>6.84375</v>
      </c>
      <c r="AD640" s="1189">
        <v>0.25</v>
      </c>
      <c r="AE640" s="1189">
        <v>30</v>
      </c>
      <c r="AF640" s="1193">
        <v>6.171875</v>
      </c>
      <c r="AG640" s="1193">
        <v>6.046875</v>
      </c>
      <c r="AH640" s="1189">
        <f t="shared" si="274"/>
        <v>3.0775083333333333</v>
      </c>
      <c r="AI640" s="1189">
        <f t="shared" si="263"/>
        <v>4.0234375</v>
      </c>
      <c r="AJ640" s="1189">
        <f t="shared" si="264"/>
        <v>26.588767578566273</v>
      </c>
      <c r="AK640" s="1189">
        <f t="shared" si="280"/>
        <v>25.008680532498094</v>
      </c>
      <c r="AL640" s="1189">
        <f t="shared" si="275"/>
        <v>0.18683833333333336</v>
      </c>
      <c r="AM640" s="1189">
        <f t="shared" si="265"/>
        <v>31.083819695320688</v>
      </c>
      <c r="AN640" s="1189">
        <f t="shared" si="276"/>
        <v>6.25E-2</v>
      </c>
      <c r="AO640" s="1189">
        <f t="shared" si="269"/>
        <v>5.9981049999999998</v>
      </c>
      <c r="AP640" s="1189">
        <f t="shared" si="277"/>
        <v>6.3327616666666664</v>
      </c>
      <c r="AQ640" s="1189">
        <f t="shared" si="278"/>
        <v>8.3002500000000007E-2</v>
      </c>
      <c r="AR640" s="1193">
        <f t="shared" si="279"/>
        <v>8.9352796200959919</v>
      </c>
      <c r="AS640" s="1194">
        <f t="shared" si="270"/>
        <v>3.944757405023998</v>
      </c>
    </row>
    <row r="641" spans="1:45" ht="11.1" customHeight="1">
      <c r="A641" s="1189" t="s">
        <v>10994</v>
      </c>
      <c r="B641" s="1189" t="s">
        <v>10936</v>
      </c>
      <c r="C641" s="1189" t="s">
        <v>10936</v>
      </c>
      <c r="D641" s="1189" t="s">
        <v>10936</v>
      </c>
      <c r="E641" s="1189" t="s">
        <v>10936</v>
      </c>
      <c r="F641" s="1189" t="s">
        <v>10936</v>
      </c>
      <c r="G641" s="1189">
        <v>9.25</v>
      </c>
      <c r="H641" s="1189">
        <v>2.8125</v>
      </c>
      <c r="I641" s="1190">
        <f t="shared" si="258"/>
        <v>207.3317578125</v>
      </c>
      <c r="J641" s="1191">
        <f t="shared" si="266"/>
        <v>83991.858236210537</v>
      </c>
      <c r="K641" s="1191">
        <f t="shared" si="267"/>
        <v>125988.94705908511</v>
      </c>
      <c r="L641" s="1191">
        <f t="shared" si="268"/>
        <v>2370479.6862795297</v>
      </c>
      <c r="M641" s="1190">
        <f t="shared" si="259"/>
        <v>2.6692114258259529</v>
      </c>
      <c r="N641" s="1190">
        <f t="shared" si="260"/>
        <v>3.1682084363654894</v>
      </c>
      <c r="O641" s="1190">
        <f t="shared" si="261"/>
        <v>0.32273364272046462</v>
      </c>
      <c r="P641" s="1192">
        <f t="shared" si="281"/>
        <v>125988.94705908511</v>
      </c>
      <c r="Q641" s="1192">
        <f t="shared" si="271"/>
        <v>83991.858236210537</v>
      </c>
      <c r="R641" s="1192">
        <f t="shared" si="272"/>
        <v>165207.81581277386</v>
      </c>
      <c r="S641" s="1192">
        <f t="shared" si="273"/>
        <v>103254.88488298368</v>
      </c>
      <c r="T641" s="1192">
        <f t="shared" si="282"/>
        <v>2370479.6862795297</v>
      </c>
      <c r="U641" s="1192">
        <f t="shared" si="262"/>
        <v>3894415.3607237255</v>
      </c>
      <c r="V641" s="1189">
        <v>100000</v>
      </c>
      <c r="W641" s="1189">
        <v>62500</v>
      </c>
      <c r="X641" s="1189">
        <v>6.5195999999999996</v>
      </c>
      <c r="Y641" s="1189">
        <v>2</v>
      </c>
      <c r="Z641" s="1189">
        <v>5</v>
      </c>
      <c r="AA641" s="1189">
        <v>0.216005</v>
      </c>
      <c r="AB641" s="1189">
        <v>2.5000000000000001E-2</v>
      </c>
      <c r="AC641" s="1189">
        <v>6.84375</v>
      </c>
      <c r="AD641" s="1189">
        <v>0.25</v>
      </c>
      <c r="AE641" s="1189">
        <v>30</v>
      </c>
      <c r="AF641" s="1193">
        <v>6.171875</v>
      </c>
      <c r="AG641" s="1193">
        <v>6.046875</v>
      </c>
      <c r="AH641" s="1189">
        <f t="shared" si="274"/>
        <v>3.0775083333333333</v>
      </c>
      <c r="AI641" s="1189">
        <f t="shared" si="263"/>
        <v>4.0234375</v>
      </c>
      <c r="AJ641" s="1189">
        <f t="shared" si="264"/>
        <v>25.284883908863478</v>
      </c>
      <c r="AK641" s="1189">
        <f t="shared" si="280"/>
        <v>23.704796862795298</v>
      </c>
      <c r="AL641" s="1189">
        <f t="shared" si="275"/>
        <v>0.18683833333333336</v>
      </c>
      <c r="AM641" s="1189">
        <f t="shared" si="265"/>
        <v>31.083819695320688</v>
      </c>
      <c r="AN641" s="1189">
        <f t="shared" si="276"/>
        <v>6.25E-2</v>
      </c>
      <c r="AO641" s="1189">
        <f t="shared" si="269"/>
        <v>5.9981049999999998</v>
      </c>
      <c r="AP641" s="1189">
        <f t="shared" si="277"/>
        <v>6.3327616666666664</v>
      </c>
      <c r="AQ641" s="1189">
        <f t="shared" si="278"/>
        <v>8.3002500000000007E-2</v>
      </c>
      <c r="AR641" s="1193">
        <f t="shared" si="279"/>
        <v>8.8418926502928539</v>
      </c>
      <c r="AS641" s="1194">
        <f t="shared" si="270"/>
        <v>3.9214106625732135</v>
      </c>
    </row>
    <row r="642" spans="1:45" ht="11.1" customHeight="1">
      <c r="A642" s="1189" t="s">
        <v>10994</v>
      </c>
      <c r="B642" s="1189" t="s">
        <v>10936</v>
      </c>
      <c r="C642" s="1189" t="s">
        <v>10936</v>
      </c>
      <c r="D642" s="1189" t="s">
        <v>10936</v>
      </c>
      <c r="E642" s="1189" t="s">
        <v>10936</v>
      </c>
      <c r="F642" s="1189" t="s">
        <v>10936</v>
      </c>
      <c r="G642" s="1189">
        <v>9.25</v>
      </c>
      <c r="H642" s="1189">
        <v>3</v>
      </c>
      <c r="I642" s="1190">
        <f t="shared" ref="I642:I705" si="283">(G642^2-H642^2)*2.67</f>
        <v>204.421875</v>
      </c>
      <c r="J642" s="1191">
        <f t="shared" si="266"/>
        <v>80991.130233942895</v>
      </c>
      <c r="K642" s="1191">
        <f t="shared" si="267"/>
        <v>121204.06922542058</v>
      </c>
      <c r="L642" s="1191">
        <f t="shared" si="268"/>
        <v>2284883.5583155113</v>
      </c>
      <c r="M642" s="1190">
        <f t="shared" ref="M642:M705" si="284">((G642^4-AO642^4)/G642)/((AP642^4-H642^4)/AP642)</f>
        <v>2.7014194940009819</v>
      </c>
      <c r="N642" s="1190">
        <f t="shared" ref="N642:N705" si="285">(PI()/4*(G642^2-H642^2)/144*1)*7.48052</f>
        <v>3.1237429122573364</v>
      </c>
      <c r="O642" s="1190">
        <f t="shared" ref="O642:O705" si="286">(PI()/4*(H642)^2/144*1)*7.48052</f>
        <v>0.36719916682861747</v>
      </c>
      <c r="P642" s="1192">
        <f t="shared" si="281"/>
        <v>121204.06922542058</v>
      </c>
      <c r="Q642" s="1192">
        <f t="shared" si="271"/>
        <v>80991.130233942895</v>
      </c>
      <c r="R642" s="1192">
        <f t="shared" si="272"/>
        <v>164887.41495954612</v>
      </c>
      <c r="S642" s="1192">
        <f t="shared" si="273"/>
        <v>103054.63434971632</v>
      </c>
      <c r="T642" s="1192">
        <f t="shared" si="282"/>
        <v>2284883.5583155113</v>
      </c>
      <c r="U642" s="1192">
        <f t="shared" ref="U642:U705" si="287">V642*(PI()*(G642/2)^2-(PI()*(AO642/2)^2))</f>
        <v>3894415.3607237255</v>
      </c>
      <c r="V642" s="1189">
        <v>100000</v>
      </c>
      <c r="W642" s="1189">
        <v>62500</v>
      </c>
      <c r="X642" s="1189">
        <v>6.5195999999999996</v>
      </c>
      <c r="Y642" s="1189">
        <v>2</v>
      </c>
      <c r="Z642" s="1189">
        <v>5</v>
      </c>
      <c r="AA642" s="1189">
        <v>0.216005</v>
      </c>
      <c r="AB642" s="1189">
        <v>2.5000000000000001E-2</v>
      </c>
      <c r="AC642" s="1189">
        <v>6.84375</v>
      </c>
      <c r="AD642" s="1189">
        <v>0.25</v>
      </c>
      <c r="AE642" s="1189">
        <v>30</v>
      </c>
      <c r="AF642" s="1193">
        <v>6.171875</v>
      </c>
      <c r="AG642" s="1193">
        <v>6.046875</v>
      </c>
      <c r="AH642" s="1189">
        <f t="shared" si="274"/>
        <v>3.0775083333333333</v>
      </c>
      <c r="AI642" s="1189">
        <f t="shared" ref="AI642:AI705" si="288">(G642+AC642)/4</f>
        <v>4.0234375</v>
      </c>
      <c r="AJ642" s="1189">
        <f t="shared" ref="AJ642:AJ705" si="289">PI()*((X642-AL642)^2-H642^2)/4</f>
        <v>24.42892262922329</v>
      </c>
      <c r="AK642" s="1189">
        <f t="shared" si="280"/>
        <v>22.848835583155111</v>
      </c>
      <c r="AL642" s="1189">
        <f t="shared" si="275"/>
        <v>0.18683833333333336</v>
      </c>
      <c r="AM642" s="1189">
        <f t="shared" ref="AM642:AM705" si="290">PI()*(G642^2-(AC642-AN642)^2)/4</f>
        <v>31.083819695320688</v>
      </c>
      <c r="AN642" s="1189">
        <f t="shared" si="276"/>
        <v>6.25E-2</v>
      </c>
      <c r="AO642" s="1189">
        <f t="shared" si="269"/>
        <v>5.9981049999999998</v>
      </c>
      <c r="AP642" s="1189">
        <f t="shared" si="277"/>
        <v>6.3327616666666664</v>
      </c>
      <c r="AQ642" s="1189">
        <f t="shared" si="278"/>
        <v>8.3002500000000007E-2</v>
      </c>
      <c r="AR642" s="1193">
        <f t="shared" si="279"/>
        <v>8.7800468045052451</v>
      </c>
      <c r="AS642" s="1194">
        <f t="shared" si="270"/>
        <v>3.9059492011263113</v>
      </c>
    </row>
    <row r="643" spans="1:45" ht="11.1" customHeight="1">
      <c r="A643" s="1189" t="s">
        <v>10994</v>
      </c>
      <c r="B643" s="1189" t="s">
        <v>10936</v>
      </c>
      <c r="C643" s="1189" t="s">
        <v>10936</v>
      </c>
      <c r="D643" s="1189" t="s">
        <v>10936</v>
      </c>
      <c r="E643" s="1189" t="s">
        <v>10936</v>
      </c>
      <c r="F643" s="1189" t="s">
        <v>10936</v>
      </c>
      <c r="G643" s="1189">
        <v>9.25</v>
      </c>
      <c r="H643" s="1189">
        <v>3.25</v>
      </c>
      <c r="I643" s="1190">
        <f t="shared" si="283"/>
        <v>200.25</v>
      </c>
      <c r="J643" s="1191">
        <f t="shared" si="266"/>
        <v>76706.396030948716</v>
      </c>
      <c r="K643" s="1191">
        <f t="shared" si="267"/>
        <v>114372.04719126236</v>
      </c>
      <c r="L643" s="1191">
        <f t="shared" si="268"/>
        <v>2162165.0952846599</v>
      </c>
      <c r="M643" s="1190">
        <f t="shared" si="284"/>
        <v>2.7565873340148772</v>
      </c>
      <c r="N643" s="1190">
        <f t="shared" si="285"/>
        <v>3.0599930569051459</v>
      </c>
      <c r="O643" s="1190">
        <f t="shared" si="286"/>
        <v>0.43094902218080805</v>
      </c>
      <c r="P643" s="1192">
        <f t="shared" si="281"/>
        <v>114372.04719126236</v>
      </c>
      <c r="Q643" s="1192">
        <f t="shared" si="271"/>
        <v>76706.396030948716</v>
      </c>
      <c r="R643" s="1192">
        <f t="shared" si="272"/>
        <v>164424.08125221625</v>
      </c>
      <c r="S643" s="1192">
        <f t="shared" si="273"/>
        <v>102765.05078263515</v>
      </c>
      <c r="T643" s="1192">
        <f t="shared" si="282"/>
        <v>2162165.0952846599</v>
      </c>
      <c r="U643" s="1192">
        <f t="shared" si="287"/>
        <v>3894415.3607237255</v>
      </c>
      <c r="V643" s="1189">
        <v>100000</v>
      </c>
      <c r="W643" s="1189">
        <v>62500</v>
      </c>
      <c r="X643" s="1189">
        <v>6.5195999999999996</v>
      </c>
      <c r="Y643" s="1189">
        <v>2</v>
      </c>
      <c r="Z643" s="1189">
        <v>5</v>
      </c>
      <c r="AA643" s="1189">
        <v>0.216005</v>
      </c>
      <c r="AB643" s="1189">
        <v>2.5000000000000001E-2</v>
      </c>
      <c r="AC643" s="1189">
        <v>6.84375</v>
      </c>
      <c r="AD643" s="1189">
        <v>0.25</v>
      </c>
      <c r="AE643" s="1189">
        <v>30</v>
      </c>
      <c r="AF643" s="1193">
        <v>6.171875</v>
      </c>
      <c r="AG643" s="1193">
        <v>6.046875</v>
      </c>
      <c r="AH643" s="1189">
        <f t="shared" si="274"/>
        <v>3.0775083333333333</v>
      </c>
      <c r="AI643" s="1189">
        <f t="shared" si="288"/>
        <v>4.0234375</v>
      </c>
      <c r="AJ643" s="1189">
        <f t="shared" si="289"/>
        <v>23.201737998914776</v>
      </c>
      <c r="AK643" s="1189">
        <f t="shared" si="280"/>
        <v>21.621650952846597</v>
      </c>
      <c r="AL643" s="1189">
        <f t="shared" si="275"/>
        <v>0.18683833333333336</v>
      </c>
      <c r="AM643" s="1189">
        <f t="shared" si="290"/>
        <v>31.083819695320688</v>
      </c>
      <c r="AN643" s="1189">
        <f t="shared" si="276"/>
        <v>6.25E-2</v>
      </c>
      <c r="AO643" s="1189">
        <f t="shared" si="269"/>
        <v>5.9981049999999998</v>
      </c>
      <c r="AP643" s="1189">
        <f t="shared" si="277"/>
        <v>6.3327616666666664</v>
      </c>
      <c r="AQ643" s="1189">
        <f t="shared" si="278"/>
        <v>8.3002500000000007E-2</v>
      </c>
      <c r="AR643" s="1193">
        <f t="shared" si="279"/>
        <v>8.6906111343968657</v>
      </c>
      <c r="AS643" s="1194">
        <f t="shared" si="270"/>
        <v>3.8835902835992164</v>
      </c>
    </row>
    <row r="644" spans="1:45" ht="11.1" customHeight="1">
      <c r="A644" s="1189" t="s">
        <v>10994</v>
      </c>
      <c r="B644" s="1189" t="s">
        <v>10936</v>
      </c>
      <c r="C644" s="1189" t="s">
        <v>10936</v>
      </c>
      <c r="D644" s="1189" t="s">
        <v>10936</v>
      </c>
      <c r="E644" s="1189" t="s">
        <v>10936</v>
      </c>
      <c r="F644" s="1189" t="s">
        <v>10936</v>
      </c>
      <c r="G644" s="1189">
        <v>9.25</v>
      </c>
      <c r="H644" s="1189">
        <v>3.5</v>
      </c>
      <c r="I644" s="1190">
        <f t="shared" si="283"/>
        <v>195.74437499999999</v>
      </c>
      <c r="J644" s="1191">
        <f t="shared" si="266"/>
        <v>72102.183156424508</v>
      </c>
      <c r="K644" s="1191">
        <f t="shared" si="267"/>
        <v>107031.01881832043</v>
      </c>
      <c r="L644" s="1191">
        <f t="shared" si="268"/>
        <v>2029629.1552113406</v>
      </c>
      <c r="M644" s="1190">
        <f t="shared" si="284"/>
        <v>2.8293576192538534</v>
      </c>
      <c r="N644" s="1190">
        <f t="shared" si="285"/>
        <v>2.9911432131247802</v>
      </c>
      <c r="O644" s="1190">
        <f t="shared" si="286"/>
        <v>0.49979886596117379</v>
      </c>
      <c r="P644" s="1192">
        <f t="shared" si="281"/>
        <v>107031.01881832043</v>
      </c>
      <c r="Q644" s="1192">
        <f t="shared" si="271"/>
        <v>72102.183156424508</v>
      </c>
      <c r="R644" s="1192">
        <f t="shared" si="272"/>
        <v>163918.26468460055</v>
      </c>
      <c r="S644" s="1192">
        <f t="shared" si="273"/>
        <v>102448.91542787536</v>
      </c>
      <c r="T644" s="1192">
        <f t="shared" si="282"/>
        <v>2029629.1552113406</v>
      </c>
      <c r="U644" s="1192">
        <f t="shared" si="287"/>
        <v>3894415.3607237255</v>
      </c>
      <c r="V644" s="1189">
        <v>100000</v>
      </c>
      <c r="W644" s="1189">
        <v>62500</v>
      </c>
      <c r="X644" s="1189">
        <v>6.5195999999999996</v>
      </c>
      <c r="Y644" s="1189">
        <v>2</v>
      </c>
      <c r="Z644" s="1189">
        <v>5</v>
      </c>
      <c r="AA644" s="1189">
        <v>0.216005</v>
      </c>
      <c r="AB644" s="1189">
        <v>2.5000000000000001E-2</v>
      </c>
      <c r="AC644" s="1189">
        <v>6.84375</v>
      </c>
      <c r="AD644" s="1189">
        <v>0.25</v>
      </c>
      <c r="AE644" s="1189">
        <v>30</v>
      </c>
      <c r="AF644" s="1193">
        <v>6.171875</v>
      </c>
      <c r="AG644" s="1193">
        <v>6.046875</v>
      </c>
      <c r="AH644" s="1189">
        <f t="shared" si="274"/>
        <v>3.0775083333333333</v>
      </c>
      <c r="AI644" s="1189">
        <f t="shared" si="288"/>
        <v>4.0234375</v>
      </c>
      <c r="AJ644" s="1189">
        <f t="shared" si="289"/>
        <v>21.876378598181585</v>
      </c>
      <c r="AK644" s="1189">
        <f t="shared" si="280"/>
        <v>20.296291552113406</v>
      </c>
      <c r="AL644" s="1189">
        <f t="shared" si="275"/>
        <v>0.18683833333333336</v>
      </c>
      <c r="AM644" s="1189">
        <f t="shared" si="290"/>
        <v>31.083819695320688</v>
      </c>
      <c r="AN644" s="1189">
        <f t="shared" si="276"/>
        <v>6.25E-2</v>
      </c>
      <c r="AO644" s="1189">
        <f t="shared" si="269"/>
        <v>5.9981049999999998</v>
      </c>
      <c r="AP644" s="1189">
        <f t="shared" si="277"/>
        <v>6.3327616666666664</v>
      </c>
      <c r="AQ644" s="1189">
        <f t="shared" si="278"/>
        <v>8.3002500000000007E-2</v>
      </c>
      <c r="AR644" s="1193">
        <f t="shared" si="279"/>
        <v>8.5929751477182084</v>
      </c>
      <c r="AS644" s="1194">
        <f t="shared" si="270"/>
        <v>3.8591812869295521</v>
      </c>
    </row>
    <row r="645" spans="1:45" ht="11.1" customHeight="1">
      <c r="A645" s="1189" t="s">
        <v>10994</v>
      </c>
      <c r="B645" s="1189" t="s">
        <v>10936</v>
      </c>
      <c r="C645" s="1189" t="s">
        <v>10936</v>
      </c>
      <c r="D645" s="1189" t="s">
        <v>10936</v>
      </c>
      <c r="E645" s="1189" t="s">
        <v>10936</v>
      </c>
      <c r="F645" s="1189" t="s">
        <v>10936</v>
      </c>
      <c r="G645" s="1189">
        <v>9.25</v>
      </c>
      <c r="H645" s="1189">
        <v>3.75</v>
      </c>
      <c r="I645" s="1190">
        <f t="shared" si="283"/>
        <v>190.905</v>
      </c>
      <c r="J645" s="1191">
        <f t="shared" si="266"/>
        <v>67184.280447136349</v>
      </c>
      <c r="K645" s="1191">
        <f t="shared" si="267"/>
        <v>99190.320776513399</v>
      </c>
      <c r="L645" s="1191">
        <f t="shared" si="268"/>
        <v>1887275.7380955531</v>
      </c>
      <c r="M645" s="1190">
        <f t="shared" si="284"/>
        <v>2.9250185064160359</v>
      </c>
      <c r="N645" s="1190">
        <f t="shared" si="285"/>
        <v>2.9171933809162391</v>
      </c>
      <c r="O645" s="1190">
        <f t="shared" si="286"/>
        <v>0.57374869816971485</v>
      </c>
      <c r="P645" s="1192">
        <f t="shared" si="281"/>
        <v>99190.320776513399</v>
      </c>
      <c r="Q645" s="1192">
        <f t="shared" si="271"/>
        <v>67184.280447136349</v>
      </c>
      <c r="R645" s="1192">
        <f t="shared" si="272"/>
        <v>163368.49906465871</v>
      </c>
      <c r="S645" s="1192">
        <f t="shared" si="273"/>
        <v>102105.31191541169</v>
      </c>
      <c r="T645" s="1192">
        <f t="shared" si="282"/>
        <v>1887275.7380955531</v>
      </c>
      <c r="U645" s="1192">
        <f t="shared" si="287"/>
        <v>3894415.3607237255</v>
      </c>
      <c r="V645" s="1189">
        <v>100000</v>
      </c>
      <c r="W645" s="1189">
        <v>62500</v>
      </c>
      <c r="X645" s="1189">
        <v>6.5195999999999996</v>
      </c>
      <c r="Y645" s="1189">
        <v>2</v>
      </c>
      <c r="Z645" s="1189">
        <v>5</v>
      </c>
      <c r="AA645" s="1189">
        <v>0.216005</v>
      </c>
      <c r="AB645" s="1189">
        <v>2.5000000000000001E-2</v>
      </c>
      <c r="AC645" s="1189">
        <v>6.84375</v>
      </c>
      <c r="AD645" s="1189">
        <v>0.25</v>
      </c>
      <c r="AE645" s="1189">
        <v>30</v>
      </c>
      <c r="AF645" s="1193">
        <v>6.171875</v>
      </c>
      <c r="AG645" s="1193">
        <v>6.046875</v>
      </c>
      <c r="AH645" s="1189">
        <f t="shared" si="274"/>
        <v>3.0775083333333333</v>
      </c>
      <c r="AI645" s="1189">
        <f t="shared" si="288"/>
        <v>4.0234375</v>
      </c>
      <c r="AJ645" s="1189">
        <f t="shared" si="289"/>
        <v>20.45284442702371</v>
      </c>
      <c r="AK645" s="1189">
        <f t="shared" si="280"/>
        <v>18.87275738095553</v>
      </c>
      <c r="AL645" s="1189">
        <f t="shared" si="275"/>
        <v>0.18683833333333336</v>
      </c>
      <c r="AM645" s="1189">
        <f t="shared" si="290"/>
        <v>31.083819695320688</v>
      </c>
      <c r="AN645" s="1189">
        <f t="shared" si="276"/>
        <v>6.25E-2</v>
      </c>
      <c r="AO645" s="1189">
        <f t="shared" si="269"/>
        <v>5.9981049999999998</v>
      </c>
      <c r="AP645" s="1189">
        <f t="shared" si="277"/>
        <v>6.3327616666666664</v>
      </c>
      <c r="AQ645" s="1189">
        <f t="shared" si="278"/>
        <v>8.3002500000000007E-2</v>
      </c>
      <c r="AR645" s="1193">
        <f t="shared" si="279"/>
        <v>8.4868558305949069</v>
      </c>
      <c r="AS645" s="1194">
        <f t="shared" si="270"/>
        <v>3.8326514576487267</v>
      </c>
    </row>
    <row r="646" spans="1:45" ht="11.1" customHeight="1">
      <c r="A646" s="1189" t="s">
        <v>10994</v>
      </c>
      <c r="B646" s="1189" t="s">
        <v>10936</v>
      </c>
      <c r="C646" s="1189" t="s">
        <v>10936</v>
      </c>
      <c r="D646" s="1189" t="s">
        <v>10936</v>
      </c>
      <c r="E646" s="1189" t="s">
        <v>10936</v>
      </c>
      <c r="F646" s="1189" t="s">
        <v>10936</v>
      </c>
      <c r="G646" s="1189">
        <v>9.5</v>
      </c>
      <c r="H646" s="1189">
        <v>2.5</v>
      </c>
      <c r="I646" s="1190">
        <f t="shared" si="283"/>
        <v>224.28</v>
      </c>
      <c r="J646" s="1191">
        <f t="shared" si="266"/>
        <v>88581.776847840883</v>
      </c>
      <c r="K646" s="1191">
        <f t="shared" si="267"/>
        <v>133308.22358081743</v>
      </c>
      <c r="L646" s="1191">
        <f t="shared" si="268"/>
        <v>2500868.0532498094</v>
      </c>
      <c r="M646" s="1190">
        <f t="shared" si="284"/>
        <v>2.9101146354903693</v>
      </c>
      <c r="N646" s="1190">
        <f t="shared" si="285"/>
        <v>3.4271922237337638</v>
      </c>
      <c r="O646" s="1190">
        <f t="shared" si="286"/>
        <v>0.25499942140876219</v>
      </c>
      <c r="P646" s="1192">
        <f t="shared" si="281"/>
        <v>133308.22358081743</v>
      </c>
      <c r="Q646" s="1192">
        <f t="shared" si="271"/>
        <v>88581.776847840883</v>
      </c>
      <c r="R646" s="1192">
        <f t="shared" si="272"/>
        <v>185316.06211225488</v>
      </c>
      <c r="S646" s="1192">
        <f t="shared" si="273"/>
        <v>115822.53882015932</v>
      </c>
      <c r="T646" s="1192">
        <f t="shared" si="282"/>
        <v>2500868.0532498094</v>
      </c>
      <c r="U646" s="1192">
        <f t="shared" si="287"/>
        <v>4262570.749816278</v>
      </c>
      <c r="V646" s="1189">
        <v>100000</v>
      </c>
      <c r="W646" s="1189">
        <v>62500</v>
      </c>
      <c r="X646" s="1189">
        <v>6.5195999999999996</v>
      </c>
      <c r="Y646" s="1189">
        <v>2</v>
      </c>
      <c r="Z646" s="1189">
        <v>5</v>
      </c>
      <c r="AA646" s="1189">
        <v>0.216005</v>
      </c>
      <c r="AB646" s="1189">
        <v>2.5000000000000001E-2</v>
      </c>
      <c r="AC646" s="1189">
        <v>6.84375</v>
      </c>
      <c r="AD646" s="1189">
        <v>0.25</v>
      </c>
      <c r="AE646" s="1189">
        <v>30</v>
      </c>
      <c r="AF646" s="1193">
        <v>6.171875</v>
      </c>
      <c r="AG646" s="1193">
        <v>6.046875</v>
      </c>
      <c r="AH646" s="1189">
        <f t="shared" si="274"/>
        <v>3.0775083333333333</v>
      </c>
      <c r="AI646" s="1189">
        <f t="shared" si="288"/>
        <v>4.0859375</v>
      </c>
      <c r="AJ646" s="1189">
        <f t="shared" si="289"/>
        <v>26.588767578566273</v>
      </c>
      <c r="AK646" s="1189">
        <f t="shared" si="280"/>
        <v>25.008680532498094</v>
      </c>
      <c r="AL646" s="1189">
        <f t="shared" si="275"/>
        <v>0.18683833333333336</v>
      </c>
      <c r="AM646" s="1189">
        <f t="shared" si="290"/>
        <v>34.765373586246227</v>
      </c>
      <c r="AN646" s="1189">
        <f t="shared" si="276"/>
        <v>6.25E-2</v>
      </c>
      <c r="AO646" s="1189">
        <f t="shared" si="269"/>
        <v>5.9981049999999998</v>
      </c>
      <c r="AP646" s="1189">
        <f t="shared" si="277"/>
        <v>6.3327616666666664</v>
      </c>
      <c r="AQ646" s="1189">
        <f t="shared" si="278"/>
        <v>8.3002500000000007E-2</v>
      </c>
      <c r="AR646" s="1193">
        <f t="shared" si="279"/>
        <v>8.9352796200959919</v>
      </c>
      <c r="AS646" s="1194">
        <f t="shared" si="270"/>
        <v>3.944757405023998</v>
      </c>
    </row>
    <row r="647" spans="1:45" ht="11.1" customHeight="1">
      <c r="A647" s="1189" t="s">
        <v>10994</v>
      </c>
      <c r="B647" s="1189" t="s">
        <v>10936</v>
      </c>
      <c r="C647" s="1189" t="s">
        <v>10936</v>
      </c>
      <c r="D647" s="1189" t="s">
        <v>10936</v>
      </c>
      <c r="E647" s="1189" t="s">
        <v>10936</v>
      </c>
      <c r="F647" s="1189" t="s">
        <v>10936</v>
      </c>
      <c r="G647" s="1189">
        <v>9.5</v>
      </c>
      <c r="H647" s="1189">
        <v>2.8125</v>
      </c>
      <c r="I647" s="1190">
        <f t="shared" si="283"/>
        <v>219.8473828125</v>
      </c>
      <c r="J647" s="1191">
        <f t="shared" si="266"/>
        <v>83991.858236210537</v>
      </c>
      <c r="K647" s="1191">
        <f t="shared" si="267"/>
        <v>125988.94705908511</v>
      </c>
      <c r="L647" s="1191">
        <f t="shared" si="268"/>
        <v>2370479.6862795297</v>
      </c>
      <c r="M647" s="1190">
        <f t="shared" si="284"/>
        <v>2.9543722392570015</v>
      </c>
      <c r="N647" s="1190">
        <f t="shared" si="285"/>
        <v>3.3594580024220608</v>
      </c>
      <c r="O647" s="1190">
        <f t="shared" si="286"/>
        <v>0.32273364272046462</v>
      </c>
      <c r="P647" s="1192">
        <f t="shared" si="281"/>
        <v>125988.94705908511</v>
      </c>
      <c r="Q647" s="1192">
        <f t="shared" si="271"/>
        <v>83991.858236210537</v>
      </c>
      <c r="R647" s="1192">
        <f t="shared" si="272"/>
        <v>184774.95663003926</v>
      </c>
      <c r="S647" s="1192">
        <f t="shared" si="273"/>
        <v>115484.34789377455</v>
      </c>
      <c r="T647" s="1192">
        <f t="shared" si="282"/>
        <v>2370479.6862795297</v>
      </c>
      <c r="U647" s="1192">
        <f t="shared" si="287"/>
        <v>4262570.749816278</v>
      </c>
      <c r="V647" s="1189">
        <v>100000</v>
      </c>
      <c r="W647" s="1189">
        <v>62500</v>
      </c>
      <c r="X647" s="1189">
        <v>6.5195999999999996</v>
      </c>
      <c r="Y647" s="1189">
        <v>2</v>
      </c>
      <c r="Z647" s="1189">
        <v>5</v>
      </c>
      <c r="AA647" s="1189">
        <v>0.216005</v>
      </c>
      <c r="AB647" s="1189">
        <v>2.5000000000000001E-2</v>
      </c>
      <c r="AC647" s="1189">
        <v>6.84375</v>
      </c>
      <c r="AD647" s="1189">
        <v>0.25</v>
      </c>
      <c r="AE647" s="1189">
        <v>30</v>
      </c>
      <c r="AF647" s="1193">
        <v>6.171875</v>
      </c>
      <c r="AG647" s="1193">
        <v>6.046875</v>
      </c>
      <c r="AH647" s="1189">
        <f t="shared" si="274"/>
        <v>3.0775083333333333</v>
      </c>
      <c r="AI647" s="1189">
        <f t="shared" si="288"/>
        <v>4.0859375</v>
      </c>
      <c r="AJ647" s="1189">
        <f t="shared" si="289"/>
        <v>25.284883908863478</v>
      </c>
      <c r="AK647" s="1189">
        <f t="shared" si="280"/>
        <v>23.704796862795298</v>
      </c>
      <c r="AL647" s="1189">
        <f t="shared" si="275"/>
        <v>0.18683833333333336</v>
      </c>
      <c r="AM647" s="1189">
        <f t="shared" si="290"/>
        <v>34.765373586246227</v>
      </c>
      <c r="AN647" s="1189">
        <f t="shared" si="276"/>
        <v>6.25E-2</v>
      </c>
      <c r="AO647" s="1189">
        <f t="shared" si="269"/>
        <v>5.9981049999999998</v>
      </c>
      <c r="AP647" s="1189">
        <f t="shared" si="277"/>
        <v>6.3327616666666664</v>
      </c>
      <c r="AQ647" s="1189">
        <f t="shared" si="278"/>
        <v>8.3002500000000007E-2</v>
      </c>
      <c r="AR647" s="1193">
        <f t="shared" si="279"/>
        <v>8.8418926502928539</v>
      </c>
      <c r="AS647" s="1194">
        <f t="shared" si="270"/>
        <v>3.9214106625732135</v>
      </c>
    </row>
    <row r="648" spans="1:45" ht="11.1" customHeight="1">
      <c r="A648" s="1189" t="s">
        <v>10994</v>
      </c>
      <c r="B648" s="1189" t="s">
        <v>10936</v>
      </c>
      <c r="C648" s="1189" t="s">
        <v>10936</v>
      </c>
      <c r="D648" s="1189" t="s">
        <v>10936</v>
      </c>
      <c r="E648" s="1189" t="s">
        <v>10936</v>
      </c>
      <c r="F648" s="1189" t="s">
        <v>10936</v>
      </c>
      <c r="G648" s="1189">
        <v>9.5</v>
      </c>
      <c r="H648" s="1189">
        <v>3</v>
      </c>
      <c r="I648" s="1190">
        <f t="shared" si="283"/>
        <v>216.9375</v>
      </c>
      <c r="J648" s="1191">
        <f t="shared" si="266"/>
        <v>80991.130233942895</v>
      </c>
      <c r="K648" s="1191">
        <f t="shared" si="267"/>
        <v>121204.06922542058</v>
      </c>
      <c r="L648" s="1191">
        <f t="shared" si="268"/>
        <v>2284883.5583155113</v>
      </c>
      <c r="M648" s="1190">
        <f t="shared" si="284"/>
        <v>2.990021203432613</v>
      </c>
      <c r="N648" s="1190">
        <f t="shared" si="285"/>
        <v>3.3149924783139078</v>
      </c>
      <c r="O648" s="1190">
        <f t="shared" si="286"/>
        <v>0.36719916682861747</v>
      </c>
      <c r="P648" s="1192">
        <f t="shared" si="281"/>
        <v>121204.06922542058</v>
      </c>
      <c r="Q648" s="1192">
        <f t="shared" si="271"/>
        <v>80991.130233942895</v>
      </c>
      <c r="R648" s="1192">
        <f t="shared" si="272"/>
        <v>184416.60764111203</v>
      </c>
      <c r="S648" s="1192">
        <f t="shared" si="273"/>
        <v>115260.37977569502</v>
      </c>
      <c r="T648" s="1192">
        <f t="shared" si="282"/>
        <v>2284883.5583155113</v>
      </c>
      <c r="U648" s="1192">
        <f t="shared" si="287"/>
        <v>4262570.749816278</v>
      </c>
      <c r="V648" s="1189">
        <v>100000</v>
      </c>
      <c r="W648" s="1189">
        <v>62500</v>
      </c>
      <c r="X648" s="1189">
        <v>6.5195999999999996</v>
      </c>
      <c r="Y648" s="1189">
        <v>2</v>
      </c>
      <c r="Z648" s="1189">
        <v>5</v>
      </c>
      <c r="AA648" s="1189">
        <v>0.216005</v>
      </c>
      <c r="AB648" s="1189">
        <v>2.5000000000000001E-2</v>
      </c>
      <c r="AC648" s="1189">
        <v>6.84375</v>
      </c>
      <c r="AD648" s="1189">
        <v>0.25</v>
      </c>
      <c r="AE648" s="1189">
        <v>30</v>
      </c>
      <c r="AF648" s="1193">
        <v>6.171875</v>
      </c>
      <c r="AG648" s="1193">
        <v>6.046875</v>
      </c>
      <c r="AH648" s="1189">
        <f t="shared" si="274"/>
        <v>3.0775083333333333</v>
      </c>
      <c r="AI648" s="1189">
        <f t="shared" si="288"/>
        <v>4.0859375</v>
      </c>
      <c r="AJ648" s="1189">
        <f t="shared" si="289"/>
        <v>24.42892262922329</v>
      </c>
      <c r="AK648" s="1189">
        <f t="shared" si="280"/>
        <v>22.848835583155111</v>
      </c>
      <c r="AL648" s="1189">
        <f t="shared" si="275"/>
        <v>0.18683833333333336</v>
      </c>
      <c r="AM648" s="1189">
        <f t="shared" si="290"/>
        <v>34.765373586246227</v>
      </c>
      <c r="AN648" s="1189">
        <f t="shared" si="276"/>
        <v>6.25E-2</v>
      </c>
      <c r="AO648" s="1189">
        <f t="shared" si="269"/>
        <v>5.9981049999999998</v>
      </c>
      <c r="AP648" s="1189">
        <f t="shared" si="277"/>
        <v>6.3327616666666664</v>
      </c>
      <c r="AQ648" s="1189">
        <f t="shared" si="278"/>
        <v>8.3002500000000007E-2</v>
      </c>
      <c r="AR648" s="1193">
        <f t="shared" si="279"/>
        <v>8.7800468045052451</v>
      </c>
      <c r="AS648" s="1194">
        <f t="shared" si="270"/>
        <v>3.9059492011263113</v>
      </c>
    </row>
    <row r="649" spans="1:45" ht="11.1" customHeight="1">
      <c r="A649" s="1189" t="s">
        <v>10994</v>
      </c>
      <c r="B649" s="1189" t="s">
        <v>10936</v>
      </c>
      <c r="C649" s="1189" t="s">
        <v>10936</v>
      </c>
      <c r="D649" s="1189" t="s">
        <v>10936</v>
      </c>
      <c r="E649" s="1189" t="s">
        <v>10936</v>
      </c>
      <c r="F649" s="1189" t="s">
        <v>10936</v>
      </c>
      <c r="G649" s="1189">
        <v>9.5</v>
      </c>
      <c r="H649" s="1189">
        <v>3.25</v>
      </c>
      <c r="I649" s="1190">
        <f t="shared" si="283"/>
        <v>212.765625</v>
      </c>
      <c r="J649" s="1191">
        <f t="shared" si="266"/>
        <v>76706.396030948716</v>
      </c>
      <c r="K649" s="1191">
        <f t="shared" si="267"/>
        <v>114372.04719126236</v>
      </c>
      <c r="L649" s="1191">
        <f t="shared" si="268"/>
        <v>2162165.0952846599</v>
      </c>
      <c r="M649" s="1190">
        <f t="shared" si="284"/>
        <v>3.0510828089164832</v>
      </c>
      <c r="N649" s="1190">
        <f t="shared" si="285"/>
        <v>3.2512426229617177</v>
      </c>
      <c r="O649" s="1190">
        <f t="shared" si="286"/>
        <v>0.43094902218080805</v>
      </c>
      <c r="P649" s="1192">
        <f t="shared" si="281"/>
        <v>114372.04719126236</v>
      </c>
      <c r="Q649" s="1192">
        <f t="shared" si="271"/>
        <v>76706.396030948716</v>
      </c>
      <c r="R649" s="1192">
        <f t="shared" si="272"/>
        <v>183898.396893903</v>
      </c>
      <c r="S649" s="1192">
        <f t="shared" si="273"/>
        <v>114936.49805868937</v>
      </c>
      <c r="T649" s="1192">
        <f t="shared" si="282"/>
        <v>2162165.0952846599</v>
      </c>
      <c r="U649" s="1192">
        <f t="shared" si="287"/>
        <v>4262570.749816278</v>
      </c>
      <c r="V649" s="1189">
        <v>100000</v>
      </c>
      <c r="W649" s="1189">
        <v>62500</v>
      </c>
      <c r="X649" s="1189">
        <v>6.5195999999999996</v>
      </c>
      <c r="Y649" s="1189">
        <v>2</v>
      </c>
      <c r="Z649" s="1189">
        <v>5</v>
      </c>
      <c r="AA649" s="1189">
        <v>0.216005</v>
      </c>
      <c r="AB649" s="1189">
        <v>2.5000000000000001E-2</v>
      </c>
      <c r="AC649" s="1189">
        <v>6.84375</v>
      </c>
      <c r="AD649" s="1189">
        <v>0.25</v>
      </c>
      <c r="AE649" s="1189">
        <v>30</v>
      </c>
      <c r="AF649" s="1193">
        <v>6.171875</v>
      </c>
      <c r="AG649" s="1193">
        <v>6.046875</v>
      </c>
      <c r="AH649" s="1189">
        <f t="shared" si="274"/>
        <v>3.0775083333333333</v>
      </c>
      <c r="AI649" s="1189">
        <f t="shared" si="288"/>
        <v>4.0859375</v>
      </c>
      <c r="AJ649" s="1189">
        <f t="shared" si="289"/>
        <v>23.201737998914776</v>
      </c>
      <c r="AK649" s="1189">
        <f t="shared" si="280"/>
        <v>21.621650952846597</v>
      </c>
      <c r="AL649" s="1189">
        <f t="shared" si="275"/>
        <v>0.18683833333333336</v>
      </c>
      <c r="AM649" s="1189">
        <f t="shared" si="290"/>
        <v>34.765373586246227</v>
      </c>
      <c r="AN649" s="1189">
        <f t="shared" si="276"/>
        <v>6.25E-2</v>
      </c>
      <c r="AO649" s="1189">
        <f t="shared" si="269"/>
        <v>5.9981049999999998</v>
      </c>
      <c r="AP649" s="1189">
        <f t="shared" si="277"/>
        <v>6.3327616666666664</v>
      </c>
      <c r="AQ649" s="1189">
        <f t="shared" si="278"/>
        <v>8.3002500000000007E-2</v>
      </c>
      <c r="AR649" s="1193">
        <f t="shared" si="279"/>
        <v>8.6906111343968657</v>
      </c>
      <c r="AS649" s="1194">
        <f t="shared" si="270"/>
        <v>3.8835902835992164</v>
      </c>
    </row>
    <row r="650" spans="1:45" ht="11.1" customHeight="1">
      <c r="A650" s="1189" t="s">
        <v>10994</v>
      </c>
      <c r="B650" s="1189" t="s">
        <v>10936</v>
      </c>
      <c r="C650" s="1189" t="s">
        <v>10936</v>
      </c>
      <c r="D650" s="1189" t="s">
        <v>10936</v>
      </c>
      <c r="E650" s="1189" t="s">
        <v>10936</v>
      </c>
      <c r="F650" s="1189" t="s">
        <v>10936</v>
      </c>
      <c r="G650" s="1189">
        <v>9.5</v>
      </c>
      <c r="H650" s="1189">
        <v>3.5</v>
      </c>
      <c r="I650" s="1190">
        <f t="shared" si="283"/>
        <v>208.26</v>
      </c>
      <c r="J650" s="1191">
        <f t="shared" si="266"/>
        <v>72102.183156424508</v>
      </c>
      <c r="K650" s="1191">
        <f t="shared" si="267"/>
        <v>107031.01881832043</v>
      </c>
      <c r="L650" s="1191">
        <f t="shared" si="268"/>
        <v>2029629.1552113406</v>
      </c>
      <c r="M650" s="1190">
        <f t="shared" si="284"/>
        <v>3.1316273879156231</v>
      </c>
      <c r="N650" s="1190">
        <f t="shared" si="285"/>
        <v>3.1823927791813515</v>
      </c>
      <c r="O650" s="1190">
        <f t="shared" si="286"/>
        <v>0.49979886596117379</v>
      </c>
      <c r="P650" s="1192">
        <f t="shared" si="281"/>
        <v>107031.01881832043</v>
      </c>
      <c r="Q650" s="1192">
        <f t="shared" si="271"/>
        <v>72102.183156424508</v>
      </c>
      <c r="R650" s="1192">
        <f t="shared" si="272"/>
        <v>183332.67163517876</v>
      </c>
      <c r="S650" s="1192">
        <f t="shared" si="273"/>
        <v>114582.91977198674</v>
      </c>
      <c r="T650" s="1192">
        <f t="shared" si="282"/>
        <v>2029629.1552113406</v>
      </c>
      <c r="U650" s="1192">
        <f t="shared" si="287"/>
        <v>4262570.749816278</v>
      </c>
      <c r="V650" s="1189">
        <v>100000</v>
      </c>
      <c r="W650" s="1189">
        <v>62500</v>
      </c>
      <c r="X650" s="1189">
        <v>6.5195999999999996</v>
      </c>
      <c r="Y650" s="1189">
        <v>2</v>
      </c>
      <c r="Z650" s="1189">
        <v>5</v>
      </c>
      <c r="AA650" s="1189">
        <v>0.216005</v>
      </c>
      <c r="AB650" s="1189">
        <v>2.5000000000000001E-2</v>
      </c>
      <c r="AC650" s="1189">
        <v>6.84375</v>
      </c>
      <c r="AD650" s="1189">
        <v>0.25</v>
      </c>
      <c r="AE650" s="1189">
        <v>30</v>
      </c>
      <c r="AF650" s="1193">
        <v>6.171875</v>
      </c>
      <c r="AG650" s="1193">
        <v>6.046875</v>
      </c>
      <c r="AH650" s="1189">
        <f t="shared" si="274"/>
        <v>3.0775083333333333</v>
      </c>
      <c r="AI650" s="1189">
        <f t="shared" si="288"/>
        <v>4.0859375</v>
      </c>
      <c r="AJ650" s="1189">
        <f t="shared" si="289"/>
        <v>21.876378598181585</v>
      </c>
      <c r="AK650" s="1189">
        <f t="shared" si="280"/>
        <v>20.296291552113406</v>
      </c>
      <c r="AL650" s="1189">
        <f t="shared" si="275"/>
        <v>0.18683833333333336</v>
      </c>
      <c r="AM650" s="1189">
        <f t="shared" si="290"/>
        <v>34.765373586246227</v>
      </c>
      <c r="AN650" s="1189">
        <f t="shared" si="276"/>
        <v>6.25E-2</v>
      </c>
      <c r="AO650" s="1189">
        <f t="shared" si="269"/>
        <v>5.9981049999999998</v>
      </c>
      <c r="AP650" s="1189">
        <f t="shared" si="277"/>
        <v>6.3327616666666664</v>
      </c>
      <c r="AQ650" s="1189">
        <f t="shared" si="278"/>
        <v>8.3002500000000007E-2</v>
      </c>
      <c r="AR650" s="1193">
        <f t="shared" si="279"/>
        <v>8.5929751477182084</v>
      </c>
      <c r="AS650" s="1194">
        <f t="shared" si="270"/>
        <v>3.8591812869295521</v>
      </c>
    </row>
    <row r="651" spans="1:45" ht="11.1" customHeight="1">
      <c r="A651" s="1189" t="s">
        <v>10994</v>
      </c>
      <c r="B651" s="1189" t="s">
        <v>10936</v>
      </c>
      <c r="C651" s="1189" t="s">
        <v>10936</v>
      </c>
      <c r="D651" s="1189" t="s">
        <v>10936</v>
      </c>
      <c r="E651" s="1189" t="s">
        <v>10936</v>
      </c>
      <c r="F651" s="1189" t="s">
        <v>10936</v>
      </c>
      <c r="G651" s="1189">
        <v>9.5</v>
      </c>
      <c r="H651" s="1189">
        <v>3.75</v>
      </c>
      <c r="I651" s="1190">
        <f t="shared" si="283"/>
        <v>203.420625</v>
      </c>
      <c r="J651" s="1191">
        <f t="shared" si="266"/>
        <v>67184.280447136349</v>
      </c>
      <c r="K651" s="1191">
        <f t="shared" si="267"/>
        <v>99190.320776513399</v>
      </c>
      <c r="L651" s="1191">
        <f t="shared" si="268"/>
        <v>1887275.7380955531</v>
      </c>
      <c r="M651" s="1190">
        <f t="shared" si="284"/>
        <v>3.2375080486531651</v>
      </c>
      <c r="N651" s="1190">
        <f t="shared" si="285"/>
        <v>3.1084429469728105</v>
      </c>
      <c r="O651" s="1190">
        <f t="shared" si="286"/>
        <v>0.57374869816971485</v>
      </c>
      <c r="P651" s="1192">
        <f t="shared" si="281"/>
        <v>99190.320776513399</v>
      </c>
      <c r="Q651" s="1192">
        <f t="shared" si="271"/>
        <v>67184.280447136349</v>
      </c>
      <c r="R651" s="1192">
        <f t="shared" si="272"/>
        <v>182717.79201776066</v>
      </c>
      <c r="S651" s="1192">
        <f t="shared" si="273"/>
        <v>114198.62001110041</v>
      </c>
      <c r="T651" s="1192">
        <f t="shared" si="282"/>
        <v>1887275.7380955531</v>
      </c>
      <c r="U651" s="1192">
        <f t="shared" si="287"/>
        <v>4262570.749816278</v>
      </c>
      <c r="V651" s="1189">
        <v>100000</v>
      </c>
      <c r="W651" s="1189">
        <v>62500</v>
      </c>
      <c r="X651" s="1189">
        <v>6.5195999999999996</v>
      </c>
      <c r="Y651" s="1189">
        <v>2</v>
      </c>
      <c r="Z651" s="1189">
        <v>5</v>
      </c>
      <c r="AA651" s="1189">
        <v>0.216005</v>
      </c>
      <c r="AB651" s="1189">
        <v>2.5000000000000001E-2</v>
      </c>
      <c r="AC651" s="1189">
        <v>6.84375</v>
      </c>
      <c r="AD651" s="1189">
        <v>0.25</v>
      </c>
      <c r="AE651" s="1189">
        <v>30</v>
      </c>
      <c r="AF651" s="1193">
        <v>6.171875</v>
      </c>
      <c r="AG651" s="1193">
        <v>6.046875</v>
      </c>
      <c r="AH651" s="1189">
        <f t="shared" si="274"/>
        <v>3.0775083333333333</v>
      </c>
      <c r="AI651" s="1189">
        <f t="shared" si="288"/>
        <v>4.0859375</v>
      </c>
      <c r="AJ651" s="1189">
        <f t="shared" si="289"/>
        <v>20.45284442702371</v>
      </c>
      <c r="AK651" s="1189">
        <f t="shared" si="280"/>
        <v>18.87275738095553</v>
      </c>
      <c r="AL651" s="1189">
        <f t="shared" si="275"/>
        <v>0.18683833333333336</v>
      </c>
      <c r="AM651" s="1189">
        <f t="shared" si="290"/>
        <v>34.765373586246227</v>
      </c>
      <c r="AN651" s="1189">
        <f t="shared" si="276"/>
        <v>6.25E-2</v>
      </c>
      <c r="AO651" s="1189">
        <f t="shared" si="269"/>
        <v>5.9981049999999998</v>
      </c>
      <c r="AP651" s="1189">
        <f t="shared" si="277"/>
        <v>6.3327616666666664</v>
      </c>
      <c r="AQ651" s="1189">
        <f t="shared" si="278"/>
        <v>8.3002500000000007E-2</v>
      </c>
      <c r="AR651" s="1193">
        <f t="shared" si="279"/>
        <v>8.4868558305949069</v>
      </c>
      <c r="AS651" s="1194">
        <f t="shared" si="270"/>
        <v>3.8326514576487267</v>
      </c>
    </row>
    <row r="652" spans="1:45" ht="11.1" customHeight="1">
      <c r="A652" s="1188" t="s">
        <v>10995</v>
      </c>
      <c r="B652" s="1188" t="s">
        <v>10936</v>
      </c>
      <c r="C652" s="1188" t="s">
        <v>10936</v>
      </c>
      <c r="D652" s="1188" t="s">
        <v>10936</v>
      </c>
      <c r="E652" s="1188" t="s">
        <v>10936</v>
      </c>
      <c r="F652" s="1188" t="s">
        <v>10936</v>
      </c>
      <c r="G652" s="1189">
        <v>3.5</v>
      </c>
      <c r="H652" s="1189">
        <v>1</v>
      </c>
      <c r="I652" s="1190">
        <f t="shared" si="283"/>
        <v>30.037499999999998</v>
      </c>
      <c r="J652" s="1191">
        <f t="shared" si="266"/>
        <v>6259.6728183685736</v>
      </c>
      <c r="K652" s="1191">
        <f t="shared" si="267"/>
        <v>10015.476509389717</v>
      </c>
      <c r="L652" s="1191">
        <f t="shared" si="268"/>
        <v>399601.62657443917</v>
      </c>
      <c r="M652" s="1190">
        <f t="shared" si="284"/>
        <v>2.1910623073852951</v>
      </c>
      <c r="N652" s="1190">
        <f t="shared" si="285"/>
        <v>0.45899895853577188</v>
      </c>
      <c r="O652" s="1190">
        <f t="shared" si="286"/>
        <v>4.0799907425401946E-2</v>
      </c>
      <c r="P652" s="1192">
        <f t="shared" ref="P652:P685" si="291">(V652*AJ652/12)*((AD652/2/PI())+((AH652*0.08)/COS(AE652*PI()/180))+(AS652*0.08))</f>
        <v>10581.211760762355</v>
      </c>
      <c r="Q652" s="1192">
        <f t="shared" si="271"/>
        <v>6613.2573504764714</v>
      </c>
      <c r="R652" s="1192">
        <f t="shared" si="272"/>
        <v>10015.476509389717</v>
      </c>
      <c r="S652" s="1192">
        <f t="shared" si="273"/>
        <v>6259.6728183685736</v>
      </c>
      <c r="T652" s="1192">
        <f t="shared" ref="T652:T685" si="292">V652*AJ652</f>
        <v>399601.62657443917</v>
      </c>
      <c r="U652" s="1192">
        <f t="shared" si="287"/>
        <v>478097.76210085826</v>
      </c>
      <c r="V652" s="1189">
        <v>100000</v>
      </c>
      <c r="W652" s="1189">
        <v>62500</v>
      </c>
      <c r="X652" s="1193">
        <v>2.5779999999999998</v>
      </c>
      <c r="Y652" s="1189">
        <v>1.25</v>
      </c>
      <c r="Z652" s="1189">
        <v>2.8125</v>
      </c>
      <c r="AA652" s="1193">
        <v>0.166215</v>
      </c>
      <c r="AB652" s="1193">
        <v>3.4299999999999997E-2</v>
      </c>
      <c r="AC652" s="1193">
        <v>2.765625</v>
      </c>
      <c r="AD652" s="1189">
        <v>0.33333299999999999</v>
      </c>
      <c r="AE652" s="1189">
        <v>45</v>
      </c>
      <c r="AF652" s="1193">
        <v>2.328125</v>
      </c>
      <c r="AG652" s="1193">
        <v>2.53125</v>
      </c>
      <c r="AH652" s="1189">
        <f t="shared" si="274"/>
        <v>1.2320338541666667</v>
      </c>
      <c r="AI652" s="1189">
        <f t="shared" si="288"/>
        <v>1.56640625</v>
      </c>
      <c r="AJ652" s="1189">
        <f t="shared" si="289"/>
        <v>3.9960162657443918</v>
      </c>
      <c r="AK652" s="1189">
        <f t="shared" si="280"/>
        <v>3.4715902705836919</v>
      </c>
      <c r="AL652" s="1189">
        <f t="shared" si="275"/>
        <v>0.11063583333333334</v>
      </c>
      <c r="AM652" s="1189">
        <f t="shared" si="290"/>
        <v>3.7823651908293985</v>
      </c>
      <c r="AN652" s="1189">
        <f t="shared" si="276"/>
        <v>3.90625E-2</v>
      </c>
      <c r="AO652" s="1189">
        <f t="shared" si="269"/>
        <v>2.4824726041666665</v>
      </c>
      <c r="AP652" s="1189">
        <f t="shared" si="277"/>
        <v>2.4673641666666666</v>
      </c>
      <c r="AQ652" s="1189">
        <f t="shared" si="278"/>
        <v>4.8807500000000004E-2</v>
      </c>
      <c r="AR652" s="1193">
        <f t="shared" si="279"/>
        <v>3.5386479052537769</v>
      </c>
      <c r="AS652" s="1194">
        <f t="shared" si="270"/>
        <v>1.56640625</v>
      </c>
    </row>
    <row r="653" spans="1:45" ht="11.1" customHeight="1">
      <c r="A653" s="1188" t="s">
        <v>10995</v>
      </c>
      <c r="B653" s="1188" t="s">
        <v>10936</v>
      </c>
      <c r="C653" s="1188" t="s">
        <v>10936</v>
      </c>
      <c r="D653" s="1188" t="s">
        <v>10936</v>
      </c>
      <c r="E653" s="1188" t="s">
        <v>10936</v>
      </c>
      <c r="F653" s="1188" t="s">
        <v>10936</v>
      </c>
      <c r="G653" s="1189">
        <v>3.5</v>
      </c>
      <c r="H653" s="1189">
        <v>1.25</v>
      </c>
      <c r="I653" s="1190">
        <f t="shared" si="283"/>
        <v>28.535625</v>
      </c>
      <c r="J653" s="1191">
        <f t="shared" ref="J653:J716" si="293">MIN(S653,Q653)</f>
        <v>5866.6620098816302</v>
      </c>
      <c r="K653" s="1191">
        <f t="shared" ref="K653:K716" si="294">MIN(P653,R653)</f>
        <v>9386.6592158106068</v>
      </c>
      <c r="L653" s="1191">
        <f t="shared" ref="L653:L716" si="295">MIN(T653,U653)</f>
        <v>355422.97988333268</v>
      </c>
      <c r="M653" s="1190">
        <f t="shared" si="284"/>
        <v>2.2822848477302693</v>
      </c>
      <c r="N653" s="1190">
        <f t="shared" si="285"/>
        <v>0.43604901060898327</v>
      </c>
      <c r="O653" s="1190">
        <f t="shared" si="286"/>
        <v>6.3749855352190549E-2</v>
      </c>
      <c r="P653" s="1192">
        <f t="shared" si="291"/>
        <v>9386.6592158106068</v>
      </c>
      <c r="Q653" s="1192">
        <f t="shared" si="271"/>
        <v>5866.6620098816302</v>
      </c>
      <c r="R653" s="1192">
        <f t="shared" si="272"/>
        <v>9989.1608268306427</v>
      </c>
      <c r="S653" s="1192">
        <f t="shared" si="273"/>
        <v>6243.225516769151</v>
      </c>
      <c r="T653" s="1192">
        <f t="shared" si="292"/>
        <v>355422.97988333268</v>
      </c>
      <c r="U653" s="1192">
        <f t="shared" si="287"/>
        <v>478097.76210085826</v>
      </c>
      <c r="V653" s="1189">
        <v>100000</v>
      </c>
      <c r="W653" s="1189">
        <v>62500</v>
      </c>
      <c r="X653" s="1193">
        <v>2.5779999999999998</v>
      </c>
      <c r="Y653" s="1189">
        <v>1.25</v>
      </c>
      <c r="Z653" s="1189">
        <v>2.8125</v>
      </c>
      <c r="AA653" s="1193">
        <v>0.166215</v>
      </c>
      <c r="AB653" s="1193">
        <v>3.4299999999999997E-2</v>
      </c>
      <c r="AC653" s="1193">
        <v>2.765625</v>
      </c>
      <c r="AD653" s="1189">
        <v>0.33333299999999999</v>
      </c>
      <c r="AE653" s="1189">
        <v>45</v>
      </c>
      <c r="AF653" s="1193">
        <v>2.328125</v>
      </c>
      <c r="AG653" s="1193">
        <v>2.53125</v>
      </c>
      <c r="AH653" s="1189">
        <f t="shared" si="274"/>
        <v>1.2320338541666667</v>
      </c>
      <c r="AI653" s="1189">
        <f t="shared" si="288"/>
        <v>1.56640625</v>
      </c>
      <c r="AJ653" s="1189">
        <f t="shared" si="289"/>
        <v>3.5542297988333269</v>
      </c>
      <c r="AK653" s="1189">
        <f t="shared" si="280"/>
        <v>3.0298038036726269</v>
      </c>
      <c r="AL653" s="1189">
        <f t="shared" si="275"/>
        <v>0.11063583333333334</v>
      </c>
      <c r="AM653" s="1189">
        <f t="shared" si="290"/>
        <v>3.7823651908293985</v>
      </c>
      <c r="AN653" s="1189">
        <f t="shared" si="276"/>
        <v>3.90625E-2</v>
      </c>
      <c r="AO653" s="1189">
        <f t="shared" si="269"/>
        <v>2.4824726041666665</v>
      </c>
      <c r="AP653" s="1189">
        <f t="shared" si="277"/>
        <v>2.4673641666666666</v>
      </c>
      <c r="AQ653" s="1189">
        <f t="shared" si="278"/>
        <v>4.8807500000000004E-2</v>
      </c>
      <c r="AR653" s="1193">
        <f t="shared" si="279"/>
        <v>3.4582551955222947</v>
      </c>
      <c r="AS653" s="1194">
        <f t="shared" ref="AS653:AS716" si="296">IF(G653&lt;=AR653,AI653,1/4*(AR653+AC653))</f>
        <v>1.5559700488805737</v>
      </c>
    </row>
    <row r="654" spans="1:45" ht="11.1" customHeight="1">
      <c r="A654" s="1188" t="s">
        <v>10995</v>
      </c>
      <c r="B654" s="1188" t="s">
        <v>10936</v>
      </c>
      <c r="C654" s="1188" t="s">
        <v>10936</v>
      </c>
      <c r="D654" s="1188" t="s">
        <v>10936</v>
      </c>
      <c r="E654" s="1188" t="s">
        <v>10936</v>
      </c>
      <c r="F654" s="1188" t="s">
        <v>10936</v>
      </c>
      <c r="G654" s="1189">
        <v>3.5</v>
      </c>
      <c r="H654" s="1189">
        <v>1.5</v>
      </c>
      <c r="I654" s="1190">
        <f t="shared" si="283"/>
        <v>26.7</v>
      </c>
      <c r="J654" s="1191">
        <f t="shared" si="293"/>
        <v>4943.7222532827445</v>
      </c>
      <c r="K654" s="1191">
        <f t="shared" si="294"/>
        <v>7909.9556052523913</v>
      </c>
      <c r="L654" s="1191">
        <f t="shared" si="295"/>
        <v>301426.85614975815</v>
      </c>
      <c r="M654" s="1190">
        <f t="shared" si="284"/>
        <v>2.4692257738646499</v>
      </c>
      <c r="N654" s="1190">
        <f t="shared" si="285"/>
        <v>0.40799907425401943</v>
      </c>
      <c r="O654" s="1190">
        <f t="shared" si="286"/>
        <v>9.1799791707154368E-2</v>
      </c>
      <c r="P654" s="1192">
        <f t="shared" si="291"/>
        <v>7909.9556052523913</v>
      </c>
      <c r="Q654" s="1192">
        <f t="shared" si="271"/>
        <v>4943.7222532827445</v>
      </c>
      <c r="R654" s="1192">
        <f t="shared" si="272"/>
        <v>9925.5723675292484</v>
      </c>
      <c r="S654" s="1192">
        <f t="shared" si="273"/>
        <v>6203.4827297057809</v>
      </c>
      <c r="T654" s="1192">
        <f t="shared" si="292"/>
        <v>301426.85614975815</v>
      </c>
      <c r="U654" s="1192">
        <f t="shared" si="287"/>
        <v>478097.76210085826</v>
      </c>
      <c r="V654" s="1189">
        <v>100000</v>
      </c>
      <c r="W654" s="1189">
        <v>62500</v>
      </c>
      <c r="X654" s="1193">
        <v>2.5779999999999998</v>
      </c>
      <c r="Y654" s="1189">
        <v>1.25</v>
      </c>
      <c r="Z654" s="1189">
        <v>2.8125</v>
      </c>
      <c r="AA654" s="1193">
        <v>0.166215</v>
      </c>
      <c r="AB654" s="1193">
        <v>3.4299999999999997E-2</v>
      </c>
      <c r="AC654" s="1193">
        <v>2.765625</v>
      </c>
      <c r="AD654" s="1189">
        <v>0.33333299999999999</v>
      </c>
      <c r="AE654" s="1189">
        <v>45</v>
      </c>
      <c r="AF654" s="1193">
        <v>2.328125</v>
      </c>
      <c r="AG654" s="1193">
        <v>2.53125</v>
      </c>
      <c r="AH654" s="1189">
        <f t="shared" si="274"/>
        <v>1.2320338541666667</v>
      </c>
      <c r="AI654" s="1189">
        <f t="shared" si="288"/>
        <v>1.56640625</v>
      </c>
      <c r="AJ654" s="1189">
        <f t="shared" si="289"/>
        <v>3.0142685614975813</v>
      </c>
      <c r="AK654" s="1189">
        <f t="shared" si="280"/>
        <v>2.4898425663368813</v>
      </c>
      <c r="AL654" s="1189">
        <f t="shared" si="275"/>
        <v>0.11063583333333334</v>
      </c>
      <c r="AM654" s="1189">
        <f t="shared" si="290"/>
        <v>3.7823651908293985</v>
      </c>
      <c r="AN654" s="1189">
        <f t="shared" si="276"/>
        <v>3.90625E-2</v>
      </c>
      <c r="AO654" s="1189">
        <f t="shared" ref="AO654:AO717" si="297">X654-(((Z654-0.625-AD654)*Y654)/12)+2*AQ654</f>
        <v>2.4824726041666665</v>
      </c>
      <c r="AP654" s="1189">
        <f t="shared" si="277"/>
        <v>2.4673641666666666</v>
      </c>
      <c r="AQ654" s="1189">
        <f t="shared" si="278"/>
        <v>4.8807500000000004E-2</v>
      </c>
      <c r="AR654" s="1193">
        <f t="shared" si="279"/>
        <v>3.3573842492864805</v>
      </c>
      <c r="AS654" s="1194">
        <f t="shared" si="296"/>
        <v>1.5307523123216202</v>
      </c>
    </row>
    <row r="655" spans="1:45" ht="11.1" customHeight="1">
      <c r="A655" s="1188" t="s">
        <v>10995</v>
      </c>
      <c r="B655" s="1188" t="s">
        <v>10936</v>
      </c>
      <c r="C655" s="1188" t="s">
        <v>10936</v>
      </c>
      <c r="D655" s="1188" t="s">
        <v>10936</v>
      </c>
      <c r="E655" s="1188" t="s">
        <v>10936</v>
      </c>
      <c r="F655" s="1188" t="s">
        <v>10936</v>
      </c>
      <c r="G655" s="1189">
        <v>3.5</v>
      </c>
      <c r="H655" s="1189">
        <v>1.75</v>
      </c>
      <c r="I655" s="1190">
        <f t="shared" si="283"/>
        <v>24.530625000000001</v>
      </c>
      <c r="J655" s="1191">
        <f t="shared" si="293"/>
        <v>3866.6013459611095</v>
      </c>
      <c r="K655" s="1191">
        <f t="shared" si="294"/>
        <v>6186.562153537775</v>
      </c>
      <c r="L655" s="1191">
        <f t="shared" si="295"/>
        <v>237613.25537371545</v>
      </c>
      <c r="M655" s="1190">
        <f t="shared" si="284"/>
        <v>2.854227715549654</v>
      </c>
      <c r="N655" s="1190">
        <f t="shared" si="285"/>
        <v>0.37484914947088038</v>
      </c>
      <c r="O655" s="1190">
        <f t="shared" si="286"/>
        <v>0.12494971649029345</v>
      </c>
      <c r="P655" s="1192">
        <f t="shared" si="291"/>
        <v>6186.562153537775</v>
      </c>
      <c r="Q655" s="1192">
        <f t="shared" ref="Q655:Q718" si="298">(W655*AJ655/12)*((AD655/2/PI())+((AH655*0.08)/COS(AE655*PI()/180))+(AS655*0.08))</f>
        <v>3866.6013459611095</v>
      </c>
      <c r="R655" s="1192">
        <f t="shared" ref="R655:R718" si="299">V655*AM655*((AD655/PI())/2+AH655*0.08/COS(AE655*PI()/180)+AS655*0.08)/12</f>
        <v>9847.8669902656893</v>
      </c>
      <c r="S655" s="1192">
        <f t="shared" ref="S655:S718" si="300">W655*AM655*((AD655/PI())/2+AH655*0.08/COS(AE655*PI()/180)+AS655*0.08)/12</f>
        <v>6154.916868916057</v>
      </c>
      <c r="T655" s="1192">
        <f t="shared" si="292"/>
        <v>237613.25537371545</v>
      </c>
      <c r="U655" s="1192">
        <f t="shared" si="287"/>
        <v>478097.76210085826</v>
      </c>
      <c r="V655" s="1189">
        <v>100000</v>
      </c>
      <c r="W655" s="1189">
        <v>62500</v>
      </c>
      <c r="X655" s="1193">
        <v>2.5779999999999998</v>
      </c>
      <c r="Y655" s="1189">
        <v>1.25</v>
      </c>
      <c r="Z655" s="1189">
        <v>2.8125</v>
      </c>
      <c r="AA655" s="1193">
        <v>0.166215</v>
      </c>
      <c r="AB655" s="1193">
        <v>3.4299999999999997E-2</v>
      </c>
      <c r="AC655" s="1193">
        <v>2.765625</v>
      </c>
      <c r="AD655" s="1189">
        <v>0.33333299999999999</v>
      </c>
      <c r="AE655" s="1189">
        <v>45</v>
      </c>
      <c r="AF655" s="1193">
        <v>2.328125</v>
      </c>
      <c r="AG655" s="1193">
        <v>2.53125</v>
      </c>
      <c r="AH655" s="1189">
        <f>(X655+(X655-(Z655-0.625)*Y655/12))/4</f>
        <v>1.2320338541666667</v>
      </c>
      <c r="AI655" s="1189">
        <f t="shared" si="288"/>
        <v>1.56640625</v>
      </c>
      <c r="AJ655" s="1189">
        <f t="shared" si="289"/>
        <v>2.3761325537371545</v>
      </c>
      <c r="AK655" s="1189">
        <f t="shared" si="280"/>
        <v>1.8517065585764545</v>
      </c>
      <c r="AL655" s="1189">
        <f>2*((AA655/2)-AB655)+Y655/8/12</f>
        <v>0.11063583333333334</v>
      </c>
      <c r="AM655" s="1189">
        <f t="shared" si="290"/>
        <v>3.7823651908293985</v>
      </c>
      <c r="AN655" s="1189">
        <f>Y655*3/8/12</f>
        <v>3.90625E-2</v>
      </c>
      <c r="AO655" s="1189">
        <f t="shared" si="297"/>
        <v>2.4824726041666665</v>
      </c>
      <c r="AP655" s="1189">
        <f>X655-2*AQ655-Y655/8/12</f>
        <v>2.4673641666666666</v>
      </c>
      <c r="AQ655" s="1189">
        <f>AA655/2-AB655</f>
        <v>4.8807500000000004E-2</v>
      </c>
      <c r="AR655" s="1193">
        <f t="shared" ref="AR655:AR718" si="301">SQRT(4/PI()*AJ655+(AC655-AN655)^2)</f>
        <v>3.2341195088241474</v>
      </c>
      <c r="AS655" s="1194">
        <f t="shared" si="296"/>
        <v>1.4999361272060368</v>
      </c>
    </row>
    <row r="656" spans="1:45" ht="11.1" customHeight="1">
      <c r="A656" s="1188" t="s">
        <v>10995</v>
      </c>
      <c r="B656" s="1188" t="s">
        <v>10936</v>
      </c>
      <c r="C656" s="1188" t="s">
        <v>10936</v>
      </c>
      <c r="D656" s="1188" t="s">
        <v>10936</v>
      </c>
      <c r="E656" s="1188" t="s">
        <v>10936</v>
      </c>
      <c r="F656" s="1188" t="s">
        <v>10936</v>
      </c>
      <c r="G656" s="1189">
        <v>3.75</v>
      </c>
      <c r="H656" s="1189">
        <v>1</v>
      </c>
      <c r="I656" s="1190">
        <f t="shared" si="283"/>
        <v>34.876874999999998</v>
      </c>
      <c r="J656" s="1191">
        <f t="shared" si="293"/>
        <v>6629.3446065213711</v>
      </c>
      <c r="K656" s="1191">
        <f t="shared" si="294"/>
        <v>10606.951370434195</v>
      </c>
      <c r="L656" s="1191">
        <f t="shared" si="295"/>
        <v>399601.62657443917</v>
      </c>
      <c r="M656" s="1190">
        <f t="shared" si="284"/>
        <v>2.9151292726691946</v>
      </c>
      <c r="N656" s="1190">
        <f t="shared" si="285"/>
        <v>0.53294879074431301</v>
      </c>
      <c r="O656" s="1190">
        <f t="shared" si="286"/>
        <v>4.0799907425401946E-2</v>
      </c>
      <c r="P656" s="1192">
        <f t="shared" si="291"/>
        <v>10606.951370434195</v>
      </c>
      <c r="Q656" s="1192">
        <f t="shared" si="298"/>
        <v>6629.3446065213711</v>
      </c>
      <c r="R656" s="1192">
        <f t="shared" si="299"/>
        <v>13818.442593773345</v>
      </c>
      <c r="S656" s="1192">
        <f t="shared" si="300"/>
        <v>8636.5266211083399</v>
      </c>
      <c r="T656" s="1192">
        <f t="shared" si="292"/>
        <v>399601.62657443917</v>
      </c>
      <c r="U656" s="1192">
        <f t="shared" si="287"/>
        <v>620451.17921664577</v>
      </c>
      <c r="V656" s="1189">
        <v>100000</v>
      </c>
      <c r="W656" s="1189">
        <v>62500</v>
      </c>
      <c r="X656" s="1193">
        <v>2.5779999999999998</v>
      </c>
      <c r="Y656" s="1189">
        <v>1.25</v>
      </c>
      <c r="Z656" s="1189">
        <v>2.8125</v>
      </c>
      <c r="AA656" s="1193">
        <v>0.166215</v>
      </c>
      <c r="AB656" s="1193">
        <v>3.4299999999999997E-2</v>
      </c>
      <c r="AC656" s="1193">
        <v>2.765625</v>
      </c>
      <c r="AD656" s="1189">
        <v>0.33333299999999999</v>
      </c>
      <c r="AE656" s="1189">
        <v>45</v>
      </c>
      <c r="AF656" s="1193">
        <v>2.328125</v>
      </c>
      <c r="AG656" s="1193">
        <v>2.53125</v>
      </c>
      <c r="AH656" s="1189">
        <f>(X656+(X656-(Z656-0.625)*Y656/12))/4</f>
        <v>1.2320338541666667</v>
      </c>
      <c r="AI656" s="1189">
        <f t="shared" si="288"/>
        <v>1.62890625</v>
      </c>
      <c r="AJ656" s="1189">
        <f t="shared" si="289"/>
        <v>3.9960162657443918</v>
      </c>
      <c r="AK656" s="1189">
        <f t="shared" si="280"/>
        <v>3.4715902705836919</v>
      </c>
      <c r="AL656" s="1189">
        <f>2*((AA656/2)-AB656)+Y656/8/12</f>
        <v>0.11063583333333334</v>
      </c>
      <c r="AM656" s="1189">
        <f t="shared" si="290"/>
        <v>5.2058993619872735</v>
      </c>
      <c r="AN656" s="1189">
        <f>Y656*3/8/12</f>
        <v>3.90625E-2</v>
      </c>
      <c r="AO656" s="1189">
        <f t="shared" si="297"/>
        <v>2.4824726041666665</v>
      </c>
      <c r="AP656" s="1189">
        <f>X656-2*AQ656-Y656/8/12</f>
        <v>2.4673641666666666</v>
      </c>
      <c r="AQ656" s="1189">
        <f>AA656/2-AB656</f>
        <v>4.8807500000000004E-2</v>
      </c>
      <c r="AR656" s="1193">
        <f t="shared" si="301"/>
        <v>3.5386479052537769</v>
      </c>
      <c r="AS656" s="1194">
        <f t="shared" si="296"/>
        <v>1.5760682263134442</v>
      </c>
    </row>
    <row r="657" spans="1:45" ht="11.1" customHeight="1">
      <c r="A657" s="1188" t="s">
        <v>10995</v>
      </c>
      <c r="B657" s="1188" t="s">
        <v>10936</v>
      </c>
      <c r="C657" s="1188" t="s">
        <v>10936</v>
      </c>
      <c r="D657" s="1188" t="s">
        <v>10936</v>
      </c>
      <c r="E657" s="1188" t="s">
        <v>10936</v>
      </c>
      <c r="F657" s="1188" t="s">
        <v>10936</v>
      </c>
      <c r="G657" s="1189">
        <v>3.75</v>
      </c>
      <c r="H657" s="1189">
        <v>1.25</v>
      </c>
      <c r="I657" s="1190">
        <f t="shared" si="283"/>
        <v>33.375</v>
      </c>
      <c r="J657" s="1191">
        <f t="shared" si="293"/>
        <v>5866.6620098816302</v>
      </c>
      <c r="K657" s="1191">
        <f t="shared" si="294"/>
        <v>9386.6592158106068</v>
      </c>
      <c r="L657" s="1191">
        <f t="shared" si="295"/>
        <v>355422.97988333268</v>
      </c>
      <c r="M657" s="1190">
        <f t="shared" si="284"/>
        <v>3.0364975682172215</v>
      </c>
      <c r="N657" s="1190">
        <f t="shared" si="285"/>
        <v>0.50999884281752439</v>
      </c>
      <c r="O657" s="1190">
        <f t="shared" si="286"/>
        <v>6.3749855352190549E-2</v>
      </c>
      <c r="P657" s="1192">
        <f t="shared" si="291"/>
        <v>9386.6592158106068</v>
      </c>
      <c r="Q657" s="1192">
        <f t="shared" si="298"/>
        <v>5866.6620098816302</v>
      </c>
      <c r="R657" s="1192">
        <f t="shared" si="299"/>
        <v>13748.689867723419</v>
      </c>
      <c r="S657" s="1192">
        <f t="shared" si="300"/>
        <v>8592.931167327135</v>
      </c>
      <c r="T657" s="1192">
        <f t="shared" si="292"/>
        <v>355422.97988333268</v>
      </c>
      <c r="U657" s="1192">
        <f t="shared" si="287"/>
        <v>620451.17921664577</v>
      </c>
      <c r="V657" s="1189">
        <v>100000</v>
      </c>
      <c r="W657" s="1189">
        <v>62500</v>
      </c>
      <c r="X657" s="1193">
        <v>2.5779999999999998</v>
      </c>
      <c r="Y657" s="1189">
        <v>1.25</v>
      </c>
      <c r="Z657" s="1189">
        <v>2.8125</v>
      </c>
      <c r="AA657" s="1193">
        <v>0.166215</v>
      </c>
      <c r="AB657" s="1193">
        <v>3.4299999999999997E-2</v>
      </c>
      <c r="AC657" s="1193">
        <v>2.765625</v>
      </c>
      <c r="AD657" s="1189">
        <v>0.33333299999999999</v>
      </c>
      <c r="AE657" s="1189">
        <v>45</v>
      </c>
      <c r="AF657" s="1193">
        <v>2.328125</v>
      </c>
      <c r="AG657" s="1193">
        <v>2.53125</v>
      </c>
      <c r="AH657" s="1189">
        <f>(X657+(X657-(Z657-0.625)*Y657/12))/4</f>
        <v>1.2320338541666667</v>
      </c>
      <c r="AI657" s="1189">
        <f t="shared" si="288"/>
        <v>1.62890625</v>
      </c>
      <c r="AJ657" s="1189">
        <f t="shared" si="289"/>
        <v>3.5542297988333269</v>
      </c>
      <c r="AK657" s="1189">
        <f t="shared" si="280"/>
        <v>3.0298038036726269</v>
      </c>
      <c r="AL657" s="1189">
        <f>2*((AA657/2)-AB657)+Y657/8/12</f>
        <v>0.11063583333333334</v>
      </c>
      <c r="AM657" s="1189">
        <f t="shared" si="290"/>
        <v>5.2058993619872735</v>
      </c>
      <c r="AN657" s="1189">
        <f>Y657*3/8/12</f>
        <v>3.90625E-2</v>
      </c>
      <c r="AO657" s="1189">
        <f t="shared" si="297"/>
        <v>2.4824726041666665</v>
      </c>
      <c r="AP657" s="1189">
        <f>X657-2*AQ657-Y657/8/12</f>
        <v>2.4673641666666666</v>
      </c>
      <c r="AQ657" s="1189">
        <f>AA657/2-AB657</f>
        <v>4.8807500000000004E-2</v>
      </c>
      <c r="AR657" s="1193">
        <f t="shared" si="301"/>
        <v>3.4582551955222947</v>
      </c>
      <c r="AS657" s="1194">
        <f t="shared" si="296"/>
        <v>1.5559700488805737</v>
      </c>
    </row>
    <row r="658" spans="1:45" ht="11.1" customHeight="1">
      <c r="A658" s="1188" t="s">
        <v>10995</v>
      </c>
      <c r="B658" s="1188" t="s">
        <v>10936</v>
      </c>
      <c r="C658" s="1188" t="s">
        <v>10936</v>
      </c>
      <c r="D658" s="1188" t="s">
        <v>10936</v>
      </c>
      <c r="E658" s="1188" t="s">
        <v>10936</v>
      </c>
      <c r="F658" s="1188" t="s">
        <v>10936</v>
      </c>
      <c r="G658" s="1189">
        <v>3.75</v>
      </c>
      <c r="H658" s="1189">
        <v>1.5</v>
      </c>
      <c r="I658" s="1190">
        <f t="shared" si="283"/>
        <v>31.539375</v>
      </c>
      <c r="J658" s="1191">
        <f t="shared" si="293"/>
        <v>4943.7222532827445</v>
      </c>
      <c r="K658" s="1191">
        <f t="shared" si="294"/>
        <v>7909.9556052523913</v>
      </c>
      <c r="L658" s="1191">
        <f t="shared" si="295"/>
        <v>301426.85614975815</v>
      </c>
      <c r="M658" s="1190">
        <f t="shared" si="284"/>
        <v>3.2852157193156026</v>
      </c>
      <c r="N658" s="1190">
        <f t="shared" si="285"/>
        <v>0.4819489064625605</v>
      </c>
      <c r="O658" s="1190">
        <f t="shared" si="286"/>
        <v>9.1799791707154368E-2</v>
      </c>
      <c r="P658" s="1192">
        <f t="shared" si="291"/>
        <v>7909.9556052523913</v>
      </c>
      <c r="Q658" s="1192">
        <f t="shared" si="298"/>
        <v>4943.7222532827445</v>
      </c>
      <c r="R658" s="1192">
        <f t="shared" si="299"/>
        <v>13661.169201948074</v>
      </c>
      <c r="S658" s="1192">
        <f t="shared" si="300"/>
        <v>8538.2307512175448</v>
      </c>
      <c r="T658" s="1192">
        <f t="shared" si="292"/>
        <v>301426.85614975815</v>
      </c>
      <c r="U658" s="1192">
        <f t="shared" si="287"/>
        <v>620451.17921664577</v>
      </c>
      <c r="V658" s="1189">
        <v>100000</v>
      </c>
      <c r="W658" s="1189">
        <v>62500</v>
      </c>
      <c r="X658" s="1193">
        <v>2.5779999999999998</v>
      </c>
      <c r="Y658" s="1189">
        <v>1.25</v>
      </c>
      <c r="Z658" s="1189">
        <v>2.8125</v>
      </c>
      <c r="AA658" s="1193">
        <v>0.166215</v>
      </c>
      <c r="AB658" s="1193">
        <v>3.4299999999999997E-2</v>
      </c>
      <c r="AC658" s="1193">
        <v>2.765625</v>
      </c>
      <c r="AD658" s="1189">
        <v>0.33333299999999999</v>
      </c>
      <c r="AE658" s="1189">
        <v>45</v>
      </c>
      <c r="AF658" s="1193">
        <v>2.328125</v>
      </c>
      <c r="AG658" s="1193">
        <v>2.53125</v>
      </c>
      <c r="AH658" s="1189">
        <f>(X658+(X658-(Z658-0.625)*Y658/12))/4</f>
        <v>1.2320338541666667</v>
      </c>
      <c r="AI658" s="1189">
        <f t="shared" si="288"/>
        <v>1.62890625</v>
      </c>
      <c r="AJ658" s="1189">
        <f t="shared" si="289"/>
        <v>3.0142685614975813</v>
      </c>
      <c r="AK658" s="1189">
        <f t="shared" si="280"/>
        <v>2.4898425663368813</v>
      </c>
      <c r="AL658" s="1189">
        <f>2*((AA658/2)-AB658)+Y658/8/12</f>
        <v>0.11063583333333334</v>
      </c>
      <c r="AM658" s="1189">
        <f t="shared" si="290"/>
        <v>5.2058993619872735</v>
      </c>
      <c r="AN658" s="1189">
        <f>Y658*3/8/12</f>
        <v>3.90625E-2</v>
      </c>
      <c r="AO658" s="1189">
        <f t="shared" si="297"/>
        <v>2.4824726041666665</v>
      </c>
      <c r="AP658" s="1189">
        <f>X658-2*AQ658-Y658/8/12</f>
        <v>2.4673641666666666</v>
      </c>
      <c r="AQ658" s="1189">
        <f>AA658/2-AB658</f>
        <v>4.8807500000000004E-2</v>
      </c>
      <c r="AR658" s="1193">
        <f t="shared" si="301"/>
        <v>3.3573842492864805</v>
      </c>
      <c r="AS658" s="1194">
        <f t="shared" si="296"/>
        <v>1.5307523123216202</v>
      </c>
    </row>
    <row r="659" spans="1:45" ht="11.1" customHeight="1">
      <c r="A659" s="1189" t="s">
        <v>10996</v>
      </c>
      <c r="B659" s="1189" t="s">
        <v>10936</v>
      </c>
      <c r="C659" s="1189" t="s">
        <v>10936</v>
      </c>
      <c r="D659" s="1189" t="s">
        <v>10936</v>
      </c>
      <c r="E659" s="1189" t="s">
        <v>10936</v>
      </c>
      <c r="F659" s="1189" t="s">
        <v>10936</v>
      </c>
      <c r="G659" s="1189">
        <v>4</v>
      </c>
      <c r="H659" s="1189">
        <v>1.5</v>
      </c>
      <c r="I659" s="1190">
        <f t="shared" si="283"/>
        <v>36.712499999999999</v>
      </c>
      <c r="J659" s="1191">
        <f t="shared" si="293"/>
        <v>8607.0524530032981</v>
      </c>
      <c r="K659" s="1191">
        <f t="shared" si="294"/>
        <v>13771.283924805279</v>
      </c>
      <c r="L659" s="1191">
        <f t="shared" si="295"/>
        <v>501396.92898704152</v>
      </c>
      <c r="M659" s="1190">
        <f t="shared" si="284"/>
        <v>1.9161318179765507</v>
      </c>
      <c r="N659" s="1190">
        <f t="shared" si="285"/>
        <v>0.56099872709927667</v>
      </c>
      <c r="O659" s="1190">
        <f t="shared" si="286"/>
        <v>9.1799791707154368E-2</v>
      </c>
      <c r="P659" s="1192">
        <f t="shared" si="291"/>
        <v>15184.108728743669</v>
      </c>
      <c r="Q659" s="1192">
        <f t="shared" si="298"/>
        <v>9490.0679554647941</v>
      </c>
      <c r="R659" s="1192">
        <f t="shared" si="299"/>
        <v>13771.283924805279</v>
      </c>
      <c r="S659" s="1192">
        <f t="shared" si="300"/>
        <v>8607.0524530032981</v>
      </c>
      <c r="T659" s="1192">
        <f t="shared" si="292"/>
        <v>501396.92898704152</v>
      </c>
      <c r="U659" s="1192">
        <f t="shared" si="287"/>
        <v>577561.65474209422</v>
      </c>
      <c r="V659" s="1189">
        <v>100000</v>
      </c>
      <c r="W659" s="1189">
        <v>62500</v>
      </c>
      <c r="X659" s="1193">
        <v>3.0489999999999999</v>
      </c>
      <c r="Y659" s="1189">
        <v>1.25</v>
      </c>
      <c r="Z659" s="1189">
        <v>2.9375</v>
      </c>
      <c r="AA659" s="1193">
        <v>0.166215</v>
      </c>
      <c r="AB659" s="1193">
        <v>3.4299999999999997E-2</v>
      </c>
      <c r="AC659" s="1193">
        <v>3.234375</v>
      </c>
      <c r="AD659" s="1189">
        <v>0.33333299999999999</v>
      </c>
      <c r="AE659" s="1189">
        <v>45</v>
      </c>
      <c r="AF659" s="1193">
        <v>2.671875</v>
      </c>
      <c r="AG659" s="1193">
        <v>2.984375</v>
      </c>
      <c r="AH659" s="1189">
        <f>(X659+(X659-(Z659-0.625)*Y659/12))/4</f>
        <v>1.4642786458333332</v>
      </c>
      <c r="AI659" s="1189">
        <f t="shared" si="288"/>
        <v>1.80859375</v>
      </c>
      <c r="AJ659" s="1189">
        <f t="shared" si="289"/>
        <v>5.0139692898704151</v>
      </c>
      <c r="AK659" s="1189">
        <f t="shared" si="280"/>
        <v>3.8397456596762454</v>
      </c>
      <c r="AL659" s="1189">
        <f>2*((AA659/2)-AB659)+Y659/8/12</f>
        <v>0.11063583333333334</v>
      </c>
      <c r="AM659" s="1189">
        <f t="shared" si="290"/>
        <v>4.5474381087873619</v>
      </c>
      <c r="AN659" s="1189">
        <f>Y659*3/8/12</f>
        <v>3.90625E-2</v>
      </c>
      <c r="AO659" s="1189">
        <f t="shared" si="297"/>
        <v>2.9404517708333335</v>
      </c>
      <c r="AP659" s="1189">
        <f>X659-2*AQ659-Y659/8/12</f>
        <v>2.9383641666666667</v>
      </c>
      <c r="AQ659" s="1189">
        <f>AA659/2-AB659</f>
        <v>4.8807500000000004E-2</v>
      </c>
      <c r="AR659" s="1193">
        <f t="shared" si="301"/>
        <v>4.0735741000510775</v>
      </c>
      <c r="AS659" s="1194">
        <f t="shared" si="296"/>
        <v>1.80859375</v>
      </c>
    </row>
    <row r="660" spans="1:45" ht="11.1" customHeight="1">
      <c r="A660" s="1189" t="s">
        <v>10996</v>
      </c>
      <c r="B660" s="1189" t="s">
        <v>10936</v>
      </c>
      <c r="C660" s="1189" t="s">
        <v>10936</v>
      </c>
      <c r="D660" s="1189" t="s">
        <v>10936</v>
      </c>
      <c r="E660" s="1189" t="s">
        <v>10936</v>
      </c>
      <c r="F660" s="1189" t="s">
        <v>10936</v>
      </c>
      <c r="G660" s="1189">
        <v>4</v>
      </c>
      <c r="H660" s="1189">
        <v>1.75</v>
      </c>
      <c r="I660" s="1190">
        <f t="shared" si="283"/>
        <v>34.543124999999996</v>
      </c>
      <c r="J660" s="1191">
        <f t="shared" si="293"/>
        <v>8269.7596787825478</v>
      </c>
      <c r="K660" s="1191">
        <f t="shared" si="294"/>
        <v>13231.615486052075</v>
      </c>
      <c r="L660" s="1191">
        <f t="shared" si="295"/>
        <v>437583.32821099885</v>
      </c>
      <c r="M660" s="1190">
        <f t="shared" si="284"/>
        <v>2.0430493093333206</v>
      </c>
      <c r="N660" s="1190">
        <f t="shared" si="285"/>
        <v>0.52784880231613762</v>
      </c>
      <c r="O660" s="1190">
        <f t="shared" si="286"/>
        <v>0.12494971649029345</v>
      </c>
      <c r="P660" s="1192">
        <f t="shared" si="291"/>
        <v>13231.615486052075</v>
      </c>
      <c r="Q660" s="1192">
        <f t="shared" si="298"/>
        <v>8269.7596787825478</v>
      </c>
      <c r="R660" s="1192">
        <f t="shared" si="299"/>
        <v>13750.513016135934</v>
      </c>
      <c r="S660" s="1192">
        <f t="shared" si="300"/>
        <v>8594.0706350849578</v>
      </c>
      <c r="T660" s="1192">
        <f t="shared" si="292"/>
        <v>437583.32821099885</v>
      </c>
      <c r="U660" s="1192">
        <f t="shared" si="287"/>
        <v>577561.65474209422</v>
      </c>
      <c r="V660" s="1189">
        <v>100000</v>
      </c>
      <c r="W660" s="1189">
        <v>62500</v>
      </c>
      <c r="X660" s="1193">
        <v>3.0489999999999999</v>
      </c>
      <c r="Y660" s="1189">
        <v>1.25</v>
      </c>
      <c r="Z660" s="1189">
        <v>2.9375</v>
      </c>
      <c r="AA660" s="1193">
        <v>0.166215</v>
      </c>
      <c r="AB660" s="1193">
        <v>3.4299999999999997E-2</v>
      </c>
      <c r="AC660" s="1193">
        <v>3.234375</v>
      </c>
      <c r="AD660" s="1189">
        <v>0.33333299999999999</v>
      </c>
      <c r="AE660" s="1189">
        <v>45</v>
      </c>
      <c r="AF660" s="1193">
        <v>2.671875</v>
      </c>
      <c r="AG660" s="1193">
        <v>2.984375</v>
      </c>
      <c r="AH660" s="1189">
        <f t="shared" ref="AH660:AH723" si="302">(X660+(X660-(Z660-0.625)*Y660/12))/4</f>
        <v>1.4642786458333332</v>
      </c>
      <c r="AI660" s="1189">
        <f t="shared" si="288"/>
        <v>1.80859375</v>
      </c>
      <c r="AJ660" s="1189">
        <f t="shared" si="289"/>
        <v>4.3758332821099888</v>
      </c>
      <c r="AK660" s="1189">
        <f t="shared" si="280"/>
        <v>3.201609651915819</v>
      </c>
      <c r="AL660" s="1189">
        <f t="shared" ref="AL660:AL723" si="303">2*((AA660/2)-AB660)+Y660/8/12</f>
        <v>0.11063583333333334</v>
      </c>
      <c r="AM660" s="1189">
        <f t="shared" si="290"/>
        <v>4.5474381087873619</v>
      </c>
      <c r="AN660" s="1189">
        <f t="shared" ref="AN660:AN723" si="304">Y660*3/8/12</f>
        <v>3.90625E-2</v>
      </c>
      <c r="AO660" s="1189">
        <f t="shared" si="297"/>
        <v>2.9404517708333335</v>
      </c>
      <c r="AP660" s="1189">
        <f t="shared" ref="AP660:AP723" si="305">X660-2*AQ660-Y660/8/12</f>
        <v>2.9383641666666667</v>
      </c>
      <c r="AQ660" s="1189">
        <f t="shared" ref="AQ660:AQ723" si="306">AA660/2-AB660</f>
        <v>4.8807500000000004E-2</v>
      </c>
      <c r="AR660" s="1193">
        <f t="shared" si="301"/>
        <v>3.9725943599374633</v>
      </c>
      <c r="AS660" s="1194">
        <f t="shared" si="296"/>
        <v>1.8017423399843659</v>
      </c>
    </row>
    <row r="661" spans="1:45" ht="11.1" customHeight="1">
      <c r="A661" s="1189" t="s">
        <v>10996</v>
      </c>
      <c r="B661" s="1189" t="s">
        <v>10936</v>
      </c>
      <c r="C661" s="1189" t="s">
        <v>10936</v>
      </c>
      <c r="D661" s="1189" t="s">
        <v>10936</v>
      </c>
      <c r="E661" s="1189" t="s">
        <v>10936</v>
      </c>
      <c r="F661" s="1189" t="s">
        <v>10936</v>
      </c>
      <c r="G661" s="1189">
        <v>4</v>
      </c>
      <c r="H661" s="1189">
        <v>2</v>
      </c>
      <c r="I661" s="1190">
        <f t="shared" si="283"/>
        <v>32.04</v>
      </c>
      <c r="J661" s="1191">
        <f t="shared" si="293"/>
        <v>6832.8083022013889</v>
      </c>
      <c r="K661" s="1191">
        <f t="shared" si="294"/>
        <v>10932.493283522223</v>
      </c>
      <c r="L661" s="1191">
        <f t="shared" si="295"/>
        <v>363952.25039248809</v>
      </c>
      <c r="M661" s="1190">
        <f t="shared" si="284"/>
        <v>2.2741034396364594</v>
      </c>
      <c r="N661" s="1190">
        <f t="shared" si="285"/>
        <v>0.4895988891048233</v>
      </c>
      <c r="O661" s="1190">
        <f t="shared" si="286"/>
        <v>0.16319962970160778</v>
      </c>
      <c r="P661" s="1192">
        <f t="shared" si="291"/>
        <v>10932.493283522223</v>
      </c>
      <c r="Q661" s="1192">
        <f t="shared" si="298"/>
        <v>6832.8083022013889</v>
      </c>
      <c r="R661" s="1192">
        <f t="shared" si="299"/>
        <v>13659.714022358175</v>
      </c>
      <c r="S661" s="1192">
        <f t="shared" si="300"/>
        <v>8537.3212639738576</v>
      </c>
      <c r="T661" s="1192">
        <f t="shared" si="292"/>
        <v>363952.25039248809</v>
      </c>
      <c r="U661" s="1192">
        <f t="shared" si="287"/>
        <v>577561.65474209422</v>
      </c>
      <c r="V661" s="1189">
        <v>100000</v>
      </c>
      <c r="W661" s="1189">
        <v>62500</v>
      </c>
      <c r="X661" s="1193">
        <v>3.0489999999999999</v>
      </c>
      <c r="Y661" s="1189">
        <v>1.25</v>
      </c>
      <c r="Z661" s="1189">
        <v>2.9375</v>
      </c>
      <c r="AA661" s="1193">
        <v>0.166215</v>
      </c>
      <c r="AB661" s="1193">
        <v>3.4299999999999997E-2</v>
      </c>
      <c r="AC661" s="1193">
        <v>3.234375</v>
      </c>
      <c r="AD661" s="1189">
        <v>0.33333299999999999</v>
      </c>
      <c r="AE661" s="1189">
        <v>45</v>
      </c>
      <c r="AF661" s="1193">
        <v>2.671875</v>
      </c>
      <c r="AG661" s="1193">
        <v>2.984375</v>
      </c>
      <c r="AH661" s="1189">
        <f t="shared" si="302"/>
        <v>1.4642786458333332</v>
      </c>
      <c r="AI661" s="1189">
        <f t="shared" si="288"/>
        <v>1.80859375</v>
      </c>
      <c r="AJ661" s="1189">
        <f t="shared" si="289"/>
        <v>3.6395225039248809</v>
      </c>
      <c r="AK661" s="1189">
        <f t="shared" si="280"/>
        <v>2.4652988737307111</v>
      </c>
      <c r="AL661" s="1189">
        <f t="shared" si="303"/>
        <v>0.11063583333333334</v>
      </c>
      <c r="AM661" s="1189">
        <f t="shared" si="290"/>
        <v>4.5474381087873619</v>
      </c>
      <c r="AN661" s="1189">
        <f t="shared" si="304"/>
        <v>3.90625E-2</v>
      </c>
      <c r="AO661" s="1189">
        <f t="shared" si="297"/>
        <v>2.9404517708333335</v>
      </c>
      <c r="AP661" s="1189">
        <f t="shared" si="305"/>
        <v>2.9383641666666667</v>
      </c>
      <c r="AQ661" s="1189">
        <f t="shared" si="306"/>
        <v>4.8807500000000004E-2</v>
      </c>
      <c r="AR661" s="1193">
        <f t="shared" si="301"/>
        <v>3.8527919679898299</v>
      </c>
      <c r="AS661" s="1194">
        <f t="shared" si="296"/>
        <v>1.7717917419974576</v>
      </c>
    </row>
    <row r="662" spans="1:45" ht="11.1" customHeight="1">
      <c r="A662" s="1189" t="s">
        <v>10996</v>
      </c>
      <c r="B662" s="1189" t="s">
        <v>10936</v>
      </c>
      <c r="C662" s="1189" t="s">
        <v>10936</v>
      </c>
      <c r="D662" s="1189" t="s">
        <v>10936</v>
      </c>
      <c r="E662" s="1189" t="s">
        <v>10936</v>
      </c>
      <c r="F662" s="1189" t="s">
        <v>10936</v>
      </c>
      <c r="G662" s="1189">
        <v>4</v>
      </c>
      <c r="H662" s="1189">
        <v>2.25</v>
      </c>
      <c r="I662" s="1190">
        <f t="shared" si="283"/>
        <v>29.203125</v>
      </c>
      <c r="J662" s="1191">
        <f t="shared" si="293"/>
        <v>5225.11493012956</v>
      </c>
      <c r="K662" s="1191">
        <f t="shared" si="294"/>
        <v>8360.1838882072971</v>
      </c>
      <c r="L662" s="1191">
        <f t="shared" si="295"/>
        <v>280503.69553150923</v>
      </c>
      <c r="M662" s="1190">
        <f t="shared" si="284"/>
        <v>2.7217439412295392</v>
      </c>
      <c r="N662" s="1190">
        <f t="shared" si="285"/>
        <v>0.44624898746533376</v>
      </c>
      <c r="O662" s="1190">
        <f t="shared" si="286"/>
        <v>0.20654953134109735</v>
      </c>
      <c r="P662" s="1192">
        <f t="shared" si="291"/>
        <v>8360.1838882072971</v>
      </c>
      <c r="Q662" s="1192">
        <f t="shared" si="298"/>
        <v>5225.11493012956</v>
      </c>
      <c r="R662" s="1192">
        <f t="shared" si="299"/>
        <v>13553.268429375623</v>
      </c>
      <c r="S662" s="1192">
        <f t="shared" si="300"/>
        <v>8470.7927683597627</v>
      </c>
      <c r="T662" s="1192">
        <f t="shared" si="292"/>
        <v>280503.69553150923</v>
      </c>
      <c r="U662" s="1192">
        <f t="shared" si="287"/>
        <v>577561.65474209422</v>
      </c>
      <c r="V662" s="1189">
        <v>100000</v>
      </c>
      <c r="W662" s="1189">
        <v>62500</v>
      </c>
      <c r="X662" s="1193">
        <v>3.0489999999999999</v>
      </c>
      <c r="Y662" s="1189">
        <v>1.25</v>
      </c>
      <c r="Z662" s="1189">
        <v>2.9375</v>
      </c>
      <c r="AA662" s="1193">
        <v>0.166215</v>
      </c>
      <c r="AB662" s="1193">
        <v>3.4299999999999997E-2</v>
      </c>
      <c r="AC662" s="1193">
        <v>3.234375</v>
      </c>
      <c r="AD662" s="1189">
        <v>0.33333299999999999</v>
      </c>
      <c r="AE662" s="1189">
        <v>45</v>
      </c>
      <c r="AF662" s="1193">
        <v>2.671875</v>
      </c>
      <c r="AG662" s="1193">
        <v>2.984375</v>
      </c>
      <c r="AH662" s="1189">
        <f t="shared" si="302"/>
        <v>1.4642786458333332</v>
      </c>
      <c r="AI662" s="1189">
        <f t="shared" si="288"/>
        <v>1.80859375</v>
      </c>
      <c r="AJ662" s="1189">
        <f t="shared" si="289"/>
        <v>2.8050369553150922</v>
      </c>
      <c r="AK662" s="1189">
        <f t="shared" si="280"/>
        <v>1.6308133251209223</v>
      </c>
      <c r="AL662" s="1189">
        <f t="shared" si="303"/>
        <v>0.11063583333333334</v>
      </c>
      <c r="AM662" s="1189">
        <f t="shared" si="290"/>
        <v>4.5474381087873619</v>
      </c>
      <c r="AN662" s="1189">
        <f t="shared" si="304"/>
        <v>3.90625E-2</v>
      </c>
      <c r="AO662" s="1189">
        <f t="shared" si="297"/>
        <v>2.9404517708333335</v>
      </c>
      <c r="AP662" s="1189">
        <f t="shared" si="305"/>
        <v>2.9383641666666667</v>
      </c>
      <c r="AQ662" s="1189">
        <f t="shared" si="306"/>
        <v>4.8807500000000004E-2</v>
      </c>
      <c r="AR662" s="1193">
        <f t="shared" si="301"/>
        <v>3.7123450740208601</v>
      </c>
      <c r="AS662" s="1194">
        <f t="shared" si="296"/>
        <v>1.7366800185052149</v>
      </c>
    </row>
    <row r="663" spans="1:45" ht="11.1" customHeight="1">
      <c r="A663" s="1189" t="s">
        <v>10996</v>
      </c>
      <c r="B663" s="1189" t="s">
        <v>10936</v>
      </c>
      <c r="C663" s="1189" t="s">
        <v>10936</v>
      </c>
      <c r="D663" s="1189" t="s">
        <v>10936</v>
      </c>
      <c r="E663" s="1189" t="s">
        <v>10936</v>
      </c>
      <c r="F663" s="1189" t="s">
        <v>10936</v>
      </c>
      <c r="G663" s="1189">
        <v>4.25</v>
      </c>
      <c r="H663" s="1189">
        <v>1.5</v>
      </c>
      <c r="I663" s="1190">
        <f t="shared" si="283"/>
        <v>42.219374999999999</v>
      </c>
      <c r="J663" s="1191">
        <f t="shared" si="293"/>
        <v>9528.4948594424986</v>
      </c>
      <c r="K663" s="1191">
        <f t="shared" si="294"/>
        <v>15245.591775107998</v>
      </c>
      <c r="L663" s="1191">
        <f t="shared" si="295"/>
        <v>501396.92898704152</v>
      </c>
      <c r="M663" s="1190">
        <f t="shared" si="284"/>
        <v>2.5024669646441189</v>
      </c>
      <c r="N663" s="1190">
        <f t="shared" si="285"/>
        <v>0.64514853616416834</v>
      </c>
      <c r="O663" s="1190">
        <f t="shared" si="286"/>
        <v>9.1799791707154368E-2</v>
      </c>
      <c r="P663" s="1192">
        <f t="shared" si="291"/>
        <v>15245.591775107998</v>
      </c>
      <c r="Q663" s="1192">
        <f t="shared" si="298"/>
        <v>9528.4948594424986</v>
      </c>
      <c r="R663" s="1192">
        <f t="shared" si="299"/>
        <v>18752.502336922025</v>
      </c>
      <c r="S663" s="1192">
        <f t="shared" si="300"/>
        <v>11720.313960576264</v>
      </c>
      <c r="T663" s="1192">
        <f t="shared" si="292"/>
        <v>501396.92898704152</v>
      </c>
      <c r="U663" s="1192">
        <f t="shared" si="287"/>
        <v>739550.02594281791</v>
      </c>
      <c r="V663" s="1189">
        <v>100000</v>
      </c>
      <c r="W663" s="1189">
        <v>62500</v>
      </c>
      <c r="X663" s="1193">
        <v>3.0489999999999999</v>
      </c>
      <c r="Y663" s="1189">
        <v>1.25</v>
      </c>
      <c r="Z663" s="1189">
        <v>2.9375</v>
      </c>
      <c r="AA663" s="1193">
        <v>0.166215</v>
      </c>
      <c r="AB663" s="1193">
        <v>3.4299999999999997E-2</v>
      </c>
      <c r="AC663" s="1193">
        <v>3.234375</v>
      </c>
      <c r="AD663" s="1189">
        <v>0.33333299999999999</v>
      </c>
      <c r="AE663" s="1189">
        <v>45</v>
      </c>
      <c r="AF663" s="1193">
        <v>2.671875</v>
      </c>
      <c r="AG663" s="1193">
        <v>2.984375</v>
      </c>
      <c r="AH663" s="1189">
        <f t="shared" si="302"/>
        <v>1.4642786458333332</v>
      </c>
      <c r="AI663" s="1189">
        <f t="shared" si="288"/>
        <v>1.87109375</v>
      </c>
      <c r="AJ663" s="1189">
        <f t="shared" si="289"/>
        <v>5.0139692898704151</v>
      </c>
      <c r="AK663" s="1189">
        <f t="shared" si="280"/>
        <v>3.8397456596762454</v>
      </c>
      <c r="AL663" s="1189">
        <f t="shared" si="303"/>
        <v>0.11063583333333334</v>
      </c>
      <c r="AM663" s="1189">
        <f t="shared" si="290"/>
        <v>6.1673218207945988</v>
      </c>
      <c r="AN663" s="1189">
        <f t="shared" si="304"/>
        <v>3.90625E-2</v>
      </c>
      <c r="AO663" s="1189">
        <f t="shared" si="297"/>
        <v>2.9404517708333335</v>
      </c>
      <c r="AP663" s="1189">
        <f t="shared" si="305"/>
        <v>2.9383641666666667</v>
      </c>
      <c r="AQ663" s="1189">
        <f t="shared" si="306"/>
        <v>4.8807500000000004E-2</v>
      </c>
      <c r="AR663" s="1193">
        <f t="shared" si="301"/>
        <v>4.0735741000510775</v>
      </c>
      <c r="AS663" s="1194">
        <f t="shared" si="296"/>
        <v>1.8269872750127694</v>
      </c>
    </row>
    <row r="664" spans="1:45" ht="11.1" customHeight="1">
      <c r="A664" s="1189" t="s">
        <v>10996</v>
      </c>
      <c r="B664" s="1189" t="s">
        <v>10936</v>
      </c>
      <c r="C664" s="1189" t="s">
        <v>10936</v>
      </c>
      <c r="D664" s="1189" t="s">
        <v>10936</v>
      </c>
      <c r="E664" s="1189" t="s">
        <v>10936</v>
      </c>
      <c r="F664" s="1189" t="s">
        <v>10936</v>
      </c>
      <c r="G664" s="1189">
        <v>4.25</v>
      </c>
      <c r="H664" s="1189">
        <v>1.75</v>
      </c>
      <c r="I664" s="1190">
        <f t="shared" si="283"/>
        <v>40.049999999999997</v>
      </c>
      <c r="J664" s="1191">
        <f t="shared" si="293"/>
        <v>8269.7596787825478</v>
      </c>
      <c r="K664" s="1191">
        <f t="shared" si="294"/>
        <v>13231.615486052075</v>
      </c>
      <c r="L664" s="1191">
        <f t="shared" si="295"/>
        <v>437583.32821099885</v>
      </c>
      <c r="M664" s="1190">
        <f t="shared" si="284"/>
        <v>2.66822112955915</v>
      </c>
      <c r="N664" s="1190">
        <f t="shared" si="285"/>
        <v>0.61199861138102907</v>
      </c>
      <c r="O664" s="1190">
        <f t="shared" si="286"/>
        <v>0.12494971649029345</v>
      </c>
      <c r="P664" s="1192">
        <f t="shared" si="291"/>
        <v>13231.615486052075</v>
      </c>
      <c r="Q664" s="1192">
        <f t="shared" si="298"/>
        <v>8269.7596787825478</v>
      </c>
      <c r="R664" s="1192">
        <f t="shared" si="299"/>
        <v>18648.706577811881</v>
      </c>
      <c r="S664" s="1192">
        <f t="shared" si="300"/>
        <v>11655.441611132426</v>
      </c>
      <c r="T664" s="1192">
        <f t="shared" si="292"/>
        <v>437583.32821099885</v>
      </c>
      <c r="U664" s="1192">
        <f t="shared" si="287"/>
        <v>739550.02594281791</v>
      </c>
      <c r="V664" s="1189">
        <v>100000</v>
      </c>
      <c r="W664" s="1189">
        <v>62500</v>
      </c>
      <c r="X664" s="1193">
        <v>3.0489999999999999</v>
      </c>
      <c r="Y664" s="1189">
        <v>1.25</v>
      </c>
      <c r="Z664" s="1189">
        <v>2.9375</v>
      </c>
      <c r="AA664" s="1193">
        <v>0.166215</v>
      </c>
      <c r="AB664" s="1193">
        <v>3.4299999999999997E-2</v>
      </c>
      <c r="AC664" s="1193">
        <v>3.234375</v>
      </c>
      <c r="AD664" s="1189">
        <v>0.33333299999999999</v>
      </c>
      <c r="AE664" s="1189">
        <v>45</v>
      </c>
      <c r="AF664" s="1193">
        <v>2.671875</v>
      </c>
      <c r="AG664" s="1193">
        <v>2.984375</v>
      </c>
      <c r="AH664" s="1189">
        <f t="shared" si="302"/>
        <v>1.4642786458333332</v>
      </c>
      <c r="AI664" s="1189">
        <f t="shared" si="288"/>
        <v>1.87109375</v>
      </c>
      <c r="AJ664" s="1189">
        <f t="shared" si="289"/>
        <v>4.3758332821099888</v>
      </c>
      <c r="AK664" s="1189">
        <f t="shared" si="280"/>
        <v>3.201609651915819</v>
      </c>
      <c r="AL664" s="1189">
        <f t="shared" si="303"/>
        <v>0.11063583333333334</v>
      </c>
      <c r="AM664" s="1189">
        <f t="shared" si="290"/>
        <v>6.1673218207945988</v>
      </c>
      <c r="AN664" s="1189">
        <f t="shared" si="304"/>
        <v>3.90625E-2</v>
      </c>
      <c r="AO664" s="1189">
        <f t="shared" si="297"/>
        <v>2.9404517708333335</v>
      </c>
      <c r="AP664" s="1189">
        <f t="shared" si="305"/>
        <v>2.9383641666666667</v>
      </c>
      <c r="AQ664" s="1189">
        <f t="shared" si="306"/>
        <v>4.8807500000000004E-2</v>
      </c>
      <c r="AR664" s="1193">
        <f t="shared" si="301"/>
        <v>3.9725943599374633</v>
      </c>
      <c r="AS664" s="1194">
        <f t="shared" si="296"/>
        <v>1.8017423399843659</v>
      </c>
    </row>
    <row r="665" spans="1:45" ht="11.1" customHeight="1">
      <c r="A665" s="1189" t="s">
        <v>10996</v>
      </c>
      <c r="B665" s="1189" t="s">
        <v>10936</v>
      </c>
      <c r="C665" s="1189" t="s">
        <v>10936</v>
      </c>
      <c r="D665" s="1189" t="s">
        <v>10936</v>
      </c>
      <c r="E665" s="1189" t="s">
        <v>10936</v>
      </c>
      <c r="F665" s="1189" t="s">
        <v>10936</v>
      </c>
      <c r="G665" s="1189">
        <v>4.25</v>
      </c>
      <c r="H665" s="1189">
        <v>2</v>
      </c>
      <c r="I665" s="1190">
        <f t="shared" si="283"/>
        <v>37.546875</v>
      </c>
      <c r="J665" s="1191">
        <f t="shared" si="293"/>
        <v>6832.8083022013889</v>
      </c>
      <c r="K665" s="1191">
        <f t="shared" si="294"/>
        <v>10932.493283522223</v>
      </c>
      <c r="L665" s="1191">
        <f t="shared" si="295"/>
        <v>363952.25039248809</v>
      </c>
      <c r="M665" s="1190">
        <f t="shared" si="284"/>
        <v>2.9699776802847526</v>
      </c>
      <c r="N665" s="1190">
        <f t="shared" si="285"/>
        <v>0.57374869816971485</v>
      </c>
      <c r="O665" s="1190">
        <f t="shared" si="286"/>
        <v>0.16319962970160778</v>
      </c>
      <c r="P665" s="1192">
        <f t="shared" si="291"/>
        <v>10932.493283522223</v>
      </c>
      <c r="Q665" s="1192">
        <f t="shared" si="298"/>
        <v>6832.8083022013889</v>
      </c>
      <c r="R665" s="1192">
        <f t="shared" si="299"/>
        <v>18525.563260138209</v>
      </c>
      <c r="S665" s="1192">
        <f t="shared" si="300"/>
        <v>11578.477037586381</v>
      </c>
      <c r="T665" s="1192">
        <f t="shared" si="292"/>
        <v>363952.25039248809</v>
      </c>
      <c r="U665" s="1192">
        <f t="shared" si="287"/>
        <v>739550.02594281791</v>
      </c>
      <c r="V665" s="1189">
        <v>100000</v>
      </c>
      <c r="W665" s="1189">
        <v>62500</v>
      </c>
      <c r="X665" s="1193">
        <v>3.0489999999999999</v>
      </c>
      <c r="Y665" s="1189">
        <v>1.25</v>
      </c>
      <c r="Z665" s="1189">
        <v>2.9375</v>
      </c>
      <c r="AA665" s="1193">
        <v>0.166215</v>
      </c>
      <c r="AB665" s="1193">
        <v>3.4299999999999997E-2</v>
      </c>
      <c r="AC665" s="1193">
        <v>3.234375</v>
      </c>
      <c r="AD665" s="1189">
        <v>0.33333299999999999</v>
      </c>
      <c r="AE665" s="1189">
        <v>45</v>
      </c>
      <c r="AF665" s="1193">
        <v>2.671875</v>
      </c>
      <c r="AG665" s="1193">
        <v>2.984375</v>
      </c>
      <c r="AH665" s="1189">
        <f t="shared" si="302"/>
        <v>1.4642786458333332</v>
      </c>
      <c r="AI665" s="1189">
        <f t="shared" si="288"/>
        <v>1.87109375</v>
      </c>
      <c r="AJ665" s="1189">
        <f t="shared" si="289"/>
        <v>3.6395225039248809</v>
      </c>
      <c r="AK665" s="1189">
        <f t="shared" si="280"/>
        <v>2.4652988737307111</v>
      </c>
      <c r="AL665" s="1189">
        <f t="shared" si="303"/>
        <v>0.11063583333333334</v>
      </c>
      <c r="AM665" s="1189">
        <f t="shared" si="290"/>
        <v>6.1673218207945988</v>
      </c>
      <c r="AN665" s="1189">
        <f t="shared" si="304"/>
        <v>3.90625E-2</v>
      </c>
      <c r="AO665" s="1189">
        <f t="shared" si="297"/>
        <v>2.9404517708333335</v>
      </c>
      <c r="AP665" s="1189">
        <f t="shared" si="305"/>
        <v>2.9383641666666667</v>
      </c>
      <c r="AQ665" s="1189">
        <f t="shared" si="306"/>
        <v>4.8807500000000004E-2</v>
      </c>
      <c r="AR665" s="1193">
        <f t="shared" si="301"/>
        <v>3.8527919679898299</v>
      </c>
      <c r="AS665" s="1194">
        <f t="shared" si="296"/>
        <v>1.7717917419974576</v>
      </c>
    </row>
    <row r="666" spans="1:45" ht="11.1" customHeight="1">
      <c r="A666" s="1189" t="s">
        <v>10996</v>
      </c>
      <c r="B666" s="1189" t="s">
        <v>10936</v>
      </c>
      <c r="C666" s="1189" t="s">
        <v>10936</v>
      </c>
      <c r="D666" s="1189" t="s">
        <v>10936</v>
      </c>
      <c r="E666" s="1189" t="s">
        <v>10936</v>
      </c>
      <c r="F666" s="1189" t="s">
        <v>10936</v>
      </c>
      <c r="G666" s="1189">
        <v>4.5</v>
      </c>
      <c r="H666" s="1189">
        <v>1.5</v>
      </c>
      <c r="I666" s="1190">
        <f t="shared" si="283"/>
        <v>48.06</v>
      </c>
      <c r="J666" s="1191">
        <f t="shared" si="293"/>
        <v>9528.4948594424986</v>
      </c>
      <c r="K666" s="1191">
        <f t="shared" si="294"/>
        <v>15245.591775107998</v>
      </c>
      <c r="L666" s="1191">
        <f t="shared" si="295"/>
        <v>501396.92898704152</v>
      </c>
      <c r="M666" s="1190">
        <f t="shared" si="284"/>
        <v>3.1510342568794947</v>
      </c>
      <c r="N666" s="1190">
        <f t="shared" si="285"/>
        <v>0.73439833365723495</v>
      </c>
      <c r="O666" s="1190">
        <f t="shared" si="286"/>
        <v>9.1799791707154368E-2</v>
      </c>
      <c r="P666" s="1192">
        <f t="shared" si="291"/>
        <v>15245.591775107998</v>
      </c>
      <c r="Q666" s="1192">
        <f t="shared" si="298"/>
        <v>9528.4948594424986</v>
      </c>
      <c r="R666" s="1192">
        <f t="shared" si="299"/>
        <v>23976.47096429978</v>
      </c>
      <c r="S666" s="1192">
        <f t="shared" si="300"/>
        <v>14985.294352687364</v>
      </c>
      <c r="T666" s="1192">
        <f t="shared" si="292"/>
        <v>501396.92898704152</v>
      </c>
      <c r="U666" s="1192">
        <f t="shared" si="287"/>
        <v>911355.87418600963</v>
      </c>
      <c r="V666" s="1189">
        <v>100000</v>
      </c>
      <c r="W666" s="1189">
        <v>62500</v>
      </c>
      <c r="X666" s="1193">
        <v>3.0489999999999999</v>
      </c>
      <c r="Y666" s="1189">
        <v>1.25</v>
      </c>
      <c r="Z666" s="1189">
        <v>2.9375</v>
      </c>
      <c r="AA666" s="1193">
        <v>0.166215</v>
      </c>
      <c r="AB666" s="1193">
        <v>3.4299999999999997E-2</v>
      </c>
      <c r="AC666" s="1193">
        <v>3.234375</v>
      </c>
      <c r="AD666" s="1189">
        <v>0.33333299999999999</v>
      </c>
      <c r="AE666" s="1189">
        <v>45</v>
      </c>
      <c r="AF666" s="1193">
        <v>2.671875</v>
      </c>
      <c r="AG666" s="1193">
        <v>2.984375</v>
      </c>
      <c r="AH666" s="1189">
        <f t="shared" si="302"/>
        <v>1.4642786458333332</v>
      </c>
      <c r="AI666" s="1189">
        <f t="shared" si="288"/>
        <v>1.93359375</v>
      </c>
      <c r="AJ666" s="1189">
        <f t="shared" si="289"/>
        <v>5.0139692898704151</v>
      </c>
      <c r="AK666" s="1189">
        <f t="shared" si="280"/>
        <v>3.8397456596762454</v>
      </c>
      <c r="AL666" s="1189">
        <f t="shared" si="303"/>
        <v>0.11063583333333334</v>
      </c>
      <c r="AM666" s="1189">
        <f t="shared" si="290"/>
        <v>7.8853803032265173</v>
      </c>
      <c r="AN666" s="1189">
        <f t="shared" si="304"/>
        <v>3.90625E-2</v>
      </c>
      <c r="AO666" s="1189">
        <f t="shared" si="297"/>
        <v>2.9404517708333335</v>
      </c>
      <c r="AP666" s="1189">
        <f t="shared" si="305"/>
        <v>2.9383641666666667</v>
      </c>
      <c r="AQ666" s="1189">
        <f t="shared" si="306"/>
        <v>4.8807500000000004E-2</v>
      </c>
      <c r="AR666" s="1193">
        <f t="shared" si="301"/>
        <v>4.0735741000510775</v>
      </c>
      <c r="AS666" s="1194">
        <f t="shared" si="296"/>
        <v>1.8269872750127694</v>
      </c>
    </row>
    <row r="667" spans="1:45" ht="11.1" customHeight="1">
      <c r="A667" s="1189" t="s">
        <v>10996</v>
      </c>
      <c r="B667" s="1189" t="s">
        <v>10936</v>
      </c>
      <c r="C667" s="1189" t="s">
        <v>10936</v>
      </c>
      <c r="D667" s="1189" t="s">
        <v>10936</v>
      </c>
      <c r="E667" s="1189" t="s">
        <v>10936</v>
      </c>
      <c r="F667" s="1189" t="s">
        <v>10936</v>
      </c>
      <c r="G667" s="1189">
        <v>4.5</v>
      </c>
      <c r="H667" s="1189">
        <v>1.75</v>
      </c>
      <c r="I667" s="1190">
        <f t="shared" si="283"/>
        <v>45.890625</v>
      </c>
      <c r="J667" s="1191">
        <f t="shared" si="293"/>
        <v>8269.7596787825478</v>
      </c>
      <c r="K667" s="1191">
        <f t="shared" si="294"/>
        <v>13231.615486052075</v>
      </c>
      <c r="L667" s="1191">
        <f t="shared" si="295"/>
        <v>437583.32821099885</v>
      </c>
      <c r="M667" s="1190">
        <f t="shared" si="284"/>
        <v>3.3597471227222577</v>
      </c>
      <c r="N667" s="1190">
        <f t="shared" si="285"/>
        <v>0.7012484088740959</v>
      </c>
      <c r="O667" s="1190">
        <f t="shared" si="286"/>
        <v>0.12494971649029345</v>
      </c>
      <c r="P667" s="1192">
        <f t="shared" si="291"/>
        <v>13231.615486052075</v>
      </c>
      <c r="Q667" s="1192">
        <f t="shared" si="298"/>
        <v>8269.7596787825478</v>
      </c>
      <c r="R667" s="1192">
        <f t="shared" si="299"/>
        <v>23843.760355346978</v>
      </c>
      <c r="S667" s="1192">
        <f t="shared" si="300"/>
        <v>14902.350222091862</v>
      </c>
      <c r="T667" s="1192">
        <f t="shared" si="292"/>
        <v>437583.32821099885</v>
      </c>
      <c r="U667" s="1192">
        <f t="shared" si="287"/>
        <v>911355.87418600963</v>
      </c>
      <c r="V667" s="1189">
        <v>100000</v>
      </c>
      <c r="W667" s="1189">
        <v>62500</v>
      </c>
      <c r="X667" s="1193">
        <v>3.0489999999999999</v>
      </c>
      <c r="Y667" s="1189">
        <v>1.25</v>
      </c>
      <c r="Z667" s="1189">
        <v>2.9375</v>
      </c>
      <c r="AA667" s="1193">
        <v>0.166215</v>
      </c>
      <c r="AB667" s="1193">
        <v>3.4299999999999997E-2</v>
      </c>
      <c r="AC667" s="1193">
        <v>3.234375</v>
      </c>
      <c r="AD667" s="1189">
        <v>0.33333299999999999</v>
      </c>
      <c r="AE667" s="1189">
        <v>45</v>
      </c>
      <c r="AF667" s="1193">
        <v>2.671875</v>
      </c>
      <c r="AG667" s="1193">
        <v>2.984375</v>
      </c>
      <c r="AH667" s="1189">
        <f t="shared" si="302"/>
        <v>1.4642786458333332</v>
      </c>
      <c r="AI667" s="1189">
        <f t="shared" si="288"/>
        <v>1.93359375</v>
      </c>
      <c r="AJ667" s="1189">
        <f t="shared" si="289"/>
        <v>4.3758332821099888</v>
      </c>
      <c r="AK667" s="1189">
        <f t="shared" si="280"/>
        <v>3.201609651915819</v>
      </c>
      <c r="AL667" s="1189">
        <f t="shared" si="303"/>
        <v>0.11063583333333334</v>
      </c>
      <c r="AM667" s="1189">
        <f t="shared" si="290"/>
        <v>7.8853803032265173</v>
      </c>
      <c r="AN667" s="1189">
        <f t="shared" si="304"/>
        <v>3.90625E-2</v>
      </c>
      <c r="AO667" s="1189">
        <f t="shared" si="297"/>
        <v>2.9404517708333335</v>
      </c>
      <c r="AP667" s="1189">
        <f t="shared" si="305"/>
        <v>2.9383641666666667</v>
      </c>
      <c r="AQ667" s="1189">
        <f t="shared" si="306"/>
        <v>4.8807500000000004E-2</v>
      </c>
      <c r="AR667" s="1193">
        <f t="shared" si="301"/>
        <v>3.9725943599374633</v>
      </c>
      <c r="AS667" s="1194">
        <f t="shared" si="296"/>
        <v>1.8017423399843659</v>
      </c>
    </row>
    <row r="668" spans="1:45" ht="11.1" customHeight="1">
      <c r="A668" s="1189" t="s">
        <v>10997</v>
      </c>
      <c r="B668" s="1189" t="s">
        <v>10936</v>
      </c>
      <c r="C668" s="1189" t="s">
        <v>10936</v>
      </c>
      <c r="D668" s="1189" t="s">
        <v>10936</v>
      </c>
      <c r="E668" s="1189" t="s">
        <v>10936</v>
      </c>
      <c r="F668" s="1189" t="s">
        <v>10936</v>
      </c>
      <c r="G668" s="1189">
        <v>4.75</v>
      </c>
      <c r="H668" s="1189">
        <v>1.5</v>
      </c>
      <c r="I668" s="1190">
        <f t="shared" si="283"/>
        <v>54.234375</v>
      </c>
      <c r="J668" s="1191">
        <f t="shared" si="293"/>
        <v>13696.201534699807</v>
      </c>
      <c r="K668" s="1191">
        <f t="shared" si="294"/>
        <v>21913.922455519696</v>
      </c>
      <c r="L668" s="1191">
        <f t="shared" si="295"/>
        <v>780354.07183908229</v>
      </c>
      <c r="M668" s="1190">
        <f t="shared" si="284"/>
        <v>1.659070153002439</v>
      </c>
      <c r="N668" s="1190">
        <f t="shared" si="285"/>
        <v>0.82874811957847694</v>
      </c>
      <c r="O668" s="1190">
        <f t="shared" si="286"/>
        <v>9.1799791707154368E-2</v>
      </c>
      <c r="P668" s="1192">
        <f t="shared" si="291"/>
        <v>29451.502476512429</v>
      </c>
      <c r="Q668" s="1192">
        <f t="shared" si="298"/>
        <v>18407.189047820269</v>
      </c>
      <c r="R668" s="1192">
        <f t="shared" si="299"/>
        <v>21913.922455519696</v>
      </c>
      <c r="S668" s="1192">
        <f t="shared" si="300"/>
        <v>13696.201534699807</v>
      </c>
      <c r="T668" s="1192">
        <f t="shared" si="292"/>
        <v>828401.41311701178</v>
      </c>
      <c r="U668" s="1192">
        <f t="shared" si="287"/>
        <v>780354.07183908229</v>
      </c>
      <c r="V668" s="1189">
        <v>100000</v>
      </c>
      <c r="W668" s="1189">
        <v>62500</v>
      </c>
      <c r="X668" s="1193">
        <v>3.6880000000000002</v>
      </c>
      <c r="Y668" s="1189">
        <v>1.25</v>
      </c>
      <c r="Z668" s="1189">
        <v>3.1875</v>
      </c>
      <c r="AA668" s="1193">
        <v>0.166215</v>
      </c>
      <c r="AB668" s="1193">
        <v>3.4299999999999997E-2</v>
      </c>
      <c r="AC668" s="1193">
        <v>3.875</v>
      </c>
      <c r="AD668" s="1189">
        <v>0.33333299999999999</v>
      </c>
      <c r="AE668" s="1189">
        <v>45</v>
      </c>
      <c r="AF668" s="1193">
        <v>3.3125</v>
      </c>
      <c r="AG668" s="1193">
        <v>3.59375</v>
      </c>
      <c r="AH668" s="1189">
        <f t="shared" si="302"/>
        <v>1.7772682291666668</v>
      </c>
      <c r="AI668" s="1189">
        <f t="shared" si="288"/>
        <v>2.15625</v>
      </c>
      <c r="AJ668" s="1189">
        <f t="shared" si="289"/>
        <v>8.2840141311701174</v>
      </c>
      <c r="AK668" s="1189">
        <f t="shared" si="280"/>
        <v>6.8507581986972736</v>
      </c>
      <c r="AL668" s="1189">
        <f t="shared" si="303"/>
        <v>0.11063583333333334</v>
      </c>
      <c r="AM668" s="1189">
        <f t="shared" si="290"/>
        <v>6.1638703640218564</v>
      </c>
      <c r="AN668" s="1189">
        <f t="shared" si="304"/>
        <v>3.90625E-2</v>
      </c>
      <c r="AO668" s="1189">
        <f t="shared" si="297"/>
        <v>3.5534101041666668</v>
      </c>
      <c r="AP668" s="1189">
        <f t="shared" si="305"/>
        <v>3.5773641666666669</v>
      </c>
      <c r="AQ668" s="1189">
        <f t="shared" si="306"/>
        <v>4.8807500000000004E-2</v>
      </c>
      <c r="AR668" s="1193">
        <f t="shared" si="301"/>
        <v>5.026126827374827</v>
      </c>
      <c r="AS668" s="1194">
        <f t="shared" si="296"/>
        <v>2.15625</v>
      </c>
    </row>
    <row r="669" spans="1:45" ht="11.1" customHeight="1">
      <c r="A669" s="1189" t="s">
        <v>10997</v>
      </c>
      <c r="B669" s="1189" t="s">
        <v>10936</v>
      </c>
      <c r="C669" s="1189" t="s">
        <v>10936</v>
      </c>
      <c r="D669" s="1189" t="s">
        <v>10936</v>
      </c>
      <c r="E669" s="1189" t="s">
        <v>10936</v>
      </c>
      <c r="F669" s="1189" t="s">
        <v>10936</v>
      </c>
      <c r="G669" s="1189">
        <v>4.75</v>
      </c>
      <c r="H669" s="1189">
        <v>1.75</v>
      </c>
      <c r="I669" s="1190">
        <f t="shared" si="283"/>
        <v>52.064999999999998</v>
      </c>
      <c r="J669" s="1191">
        <f t="shared" si="293"/>
        <v>13696.201534699807</v>
      </c>
      <c r="K669" s="1191">
        <f t="shared" si="294"/>
        <v>21913.922455519696</v>
      </c>
      <c r="L669" s="1191">
        <f t="shared" si="295"/>
        <v>764587.8123409691</v>
      </c>
      <c r="M669" s="1190">
        <f t="shared" si="284"/>
        <v>1.7054517233990263</v>
      </c>
      <c r="N669" s="1190">
        <f t="shared" si="285"/>
        <v>0.79559819479533789</v>
      </c>
      <c r="O669" s="1190">
        <f t="shared" si="286"/>
        <v>0.12494971649029345</v>
      </c>
      <c r="P669" s="1192">
        <f t="shared" si="291"/>
        <v>27182.7878273918</v>
      </c>
      <c r="Q669" s="1192">
        <f t="shared" si="298"/>
        <v>16989.242392119875</v>
      </c>
      <c r="R669" s="1192">
        <f t="shared" si="299"/>
        <v>21913.922455519696</v>
      </c>
      <c r="S669" s="1192">
        <f t="shared" si="300"/>
        <v>13696.201534699807</v>
      </c>
      <c r="T669" s="1192">
        <f t="shared" si="292"/>
        <v>764587.8123409691</v>
      </c>
      <c r="U669" s="1192">
        <f t="shared" si="287"/>
        <v>780354.07183908229</v>
      </c>
      <c r="V669" s="1189">
        <v>100000</v>
      </c>
      <c r="W669" s="1189">
        <v>62500</v>
      </c>
      <c r="X669" s="1193">
        <v>3.6880000000000002</v>
      </c>
      <c r="Y669" s="1189">
        <v>1.25</v>
      </c>
      <c r="Z669" s="1189">
        <v>3.1875</v>
      </c>
      <c r="AA669" s="1193">
        <v>0.166215</v>
      </c>
      <c r="AB669" s="1193">
        <v>3.4299999999999997E-2</v>
      </c>
      <c r="AC669" s="1193">
        <v>3.875</v>
      </c>
      <c r="AD669" s="1189">
        <v>0.33333299999999999</v>
      </c>
      <c r="AE669" s="1189">
        <v>45</v>
      </c>
      <c r="AF669" s="1193">
        <v>3.3125</v>
      </c>
      <c r="AG669" s="1193">
        <v>3.59375</v>
      </c>
      <c r="AH669" s="1189">
        <f t="shared" si="302"/>
        <v>1.7772682291666668</v>
      </c>
      <c r="AI669" s="1189">
        <f t="shared" si="288"/>
        <v>2.15625</v>
      </c>
      <c r="AJ669" s="1189">
        <f t="shared" si="289"/>
        <v>7.6458781234096911</v>
      </c>
      <c r="AK669" s="1189">
        <f t="shared" si="280"/>
        <v>6.2126221909368464</v>
      </c>
      <c r="AL669" s="1189">
        <f t="shared" si="303"/>
        <v>0.11063583333333334</v>
      </c>
      <c r="AM669" s="1189">
        <f t="shared" si="290"/>
        <v>6.1638703640218564</v>
      </c>
      <c r="AN669" s="1189">
        <f t="shared" si="304"/>
        <v>3.90625E-2</v>
      </c>
      <c r="AO669" s="1189">
        <f>X669-(((Z669-0.625-AD669)*Y669)/12)+2*AQ669</f>
        <v>3.5534101041666668</v>
      </c>
      <c r="AP669" s="1189">
        <f t="shared" si="305"/>
        <v>3.5773641666666669</v>
      </c>
      <c r="AQ669" s="1189">
        <f t="shared" si="306"/>
        <v>4.8807500000000004E-2</v>
      </c>
      <c r="AR669" s="1193">
        <f t="shared" si="301"/>
        <v>4.9446386000249749</v>
      </c>
      <c r="AS669" s="1194">
        <f t="shared" si="296"/>
        <v>2.15625</v>
      </c>
    </row>
    <row r="670" spans="1:45" ht="11.1" customHeight="1">
      <c r="A670" s="1189" t="s">
        <v>10997</v>
      </c>
      <c r="B670" s="1189" t="s">
        <v>10936</v>
      </c>
      <c r="C670" s="1189" t="s">
        <v>10936</v>
      </c>
      <c r="D670" s="1189" t="s">
        <v>10936</v>
      </c>
      <c r="E670" s="1189" t="s">
        <v>10936</v>
      </c>
      <c r="F670" s="1189" t="s">
        <v>10936</v>
      </c>
      <c r="G670" s="1189">
        <v>4.75</v>
      </c>
      <c r="H670" s="1189">
        <v>2</v>
      </c>
      <c r="I670" s="1190">
        <f t="shared" si="283"/>
        <v>49.561875000000001</v>
      </c>
      <c r="J670" s="1191">
        <f t="shared" si="293"/>
        <v>13696.201534699807</v>
      </c>
      <c r="K670" s="1191">
        <f t="shared" si="294"/>
        <v>21913.922455519696</v>
      </c>
      <c r="L670" s="1191">
        <f t="shared" si="295"/>
        <v>690956.73452245828</v>
      </c>
      <c r="M670" s="1190">
        <f t="shared" si="284"/>
        <v>1.7818639150121709</v>
      </c>
      <c r="N670" s="1190">
        <f t="shared" si="285"/>
        <v>0.75734828158402367</v>
      </c>
      <c r="O670" s="1190">
        <f t="shared" si="286"/>
        <v>0.16319962970160778</v>
      </c>
      <c r="P670" s="1192">
        <f t="shared" si="291"/>
        <v>24565.040155329534</v>
      </c>
      <c r="Q670" s="1192">
        <f t="shared" si="298"/>
        <v>15353.150097080961</v>
      </c>
      <c r="R670" s="1192">
        <f t="shared" si="299"/>
        <v>21913.922455519696</v>
      </c>
      <c r="S670" s="1192">
        <f t="shared" si="300"/>
        <v>13696.201534699807</v>
      </c>
      <c r="T670" s="1192">
        <f t="shared" si="292"/>
        <v>690956.73452245828</v>
      </c>
      <c r="U670" s="1192">
        <f t="shared" si="287"/>
        <v>780354.07183908229</v>
      </c>
      <c r="V670" s="1189">
        <v>100000</v>
      </c>
      <c r="W670" s="1189">
        <v>62500</v>
      </c>
      <c r="X670" s="1193">
        <v>3.6880000000000002</v>
      </c>
      <c r="Y670" s="1189">
        <v>1.25</v>
      </c>
      <c r="Z670" s="1189">
        <v>3.1875</v>
      </c>
      <c r="AA670" s="1193">
        <v>0.166215</v>
      </c>
      <c r="AB670" s="1193">
        <v>3.4299999999999997E-2</v>
      </c>
      <c r="AC670" s="1193">
        <v>3.875</v>
      </c>
      <c r="AD670" s="1189">
        <v>0.33333299999999999</v>
      </c>
      <c r="AE670" s="1189">
        <v>45</v>
      </c>
      <c r="AF670" s="1193">
        <v>3.3125</v>
      </c>
      <c r="AG670" s="1193">
        <v>3.59375</v>
      </c>
      <c r="AH670" s="1189">
        <f t="shared" si="302"/>
        <v>1.7772682291666668</v>
      </c>
      <c r="AI670" s="1189">
        <f t="shared" si="288"/>
        <v>2.15625</v>
      </c>
      <c r="AJ670" s="1189">
        <f t="shared" si="289"/>
        <v>6.9095673452245832</v>
      </c>
      <c r="AK670" s="1189">
        <f t="shared" si="280"/>
        <v>5.4763114127517394</v>
      </c>
      <c r="AL670" s="1189">
        <f t="shared" si="303"/>
        <v>0.11063583333333334</v>
      </c>
      <c r="AM670" s="1189">
        <f t="shared" si="290"/>
        <v>6.1638703640218564</v>
      </c>
      <c r="AN670" s="1189">
        <f t="shared" si="304"/>
        <v>3.90625E-2</v>
      </c>
      <c r="AO670" s="1189">
        <f>X670-(((Z670-0.625-AD670)*Y670)/12)+2*AQ670</f>
        <v>3.5534101041666668</v>
      </c>
      <c r="AP670" s="1189">
        <f t="shared" si="305"/>
        <v>3.5773641666666669</v>
      </c>
      <c r="AQ670" s="1189">
        <f t="shared" si="306"/>
        <v>4.8807500000000004E-2</v>
      </c>
      <c r="AR670" s="1193">
        <f t="shared" si="301"/>
        <v>4.8489123403972716</v>
      </c>
      <c r="AS670" s="1194">
        <f t="shared" si="296"/>
        <v>2.15625</v>
      </c>
    </row>
    <row r="671" spans="1:45" ht="11.1" customHeight="1">
      <c r="A671" s="1189" t="s">
        <v>10997</v>
      </c>
      <c r="B671" s="1189" t="s">
        <v>10936</v>
      </c>
      <c r="C671" s="1189" t="s">
        <v>10936</v>
      </c>
      <c r="D671" s="1189" t="s">
        <v>10936</v>
      </c>
      <c r="E671" s="1189" t="s">
        <v>10936</v>
      </c>
      <c r="F671" s="1189" t="s">
        <v>10936</v>
      </c>
      <c r="G671" s="1189">
        <v>4.75</v>
      </c>
      <c r="H671" s="1189">
        <v>2.25</v>
      </c>
      <c r="I671" s="1190">
        <f t="shared" si="283"/>
        <v>46.725000000000001</v>
      </c>
      <c r="J671" s="1191">
        <f t="shared" si="293"/>
        <v>13491.372194914313</v>
      </c>
      <c r="K671" s="1191">
        <f t="shared" si="294"/>
        <v>21586.195511862898</v>
      </c>
      <c r="L671" s="1191">
        <f t="shared" si="295"/>
        <v>607508.17966147943</v>
      </c>
      <c r="M671" s="1190">
        <f t="shared" si="284"/>
        <v>1.9060597272867583</v>
      </c>
      <c r="N671" s="1190">
        <f t="shared" si="285"/>
        <v>0.71399837994453408</v>
      </c>
      <c r="O671" s="1190">
        <f t="shared" si="286"/>
        <v>0.20654953134109735</v>
      </c>
      <c r="P671" s="1192">
        <f t="shared" si="291"/>
        <v>21586.195511862898</v>
      </c>
      <c r="Q671" s="1192">
        <f t="shared" si="298"/>
        <v>13491.372194914313</v>
      </c>
      <c r="R671" s="1192">
        <f t="shared" si="299"/>
        <v>21901.682189973973</v>
      </c>
      <c r="S671" s="1192">
        <f t="shared" si="300"/>
        <v>13688.551368733732</v>
      </c>
      <c r="T671" s="1192">
        <f t="shared" si="292"/>
        <v>607508.17966147943</v>
      </c>
      <c r="U671" s="1192">
        <f t="shared" si="287"/>
        <v>780354.07183908229</v>
      </c>
      <c r="V671" s="1189">
        <v>100000</v>
      </c>
      <c r="W671" s="1189">
        <v>62500</v>
      </c>
      <c r="X671" s="1193">
        <v>3.6880000000000002</v>
      </c>
      <c r="Y671" s="1189">
        <v>1.25</v>
      </c>
      <c r="Z671" s="1189">
        <v>3.1875</v>
      </c>
      <c r="AA671" s="1193">
        <v>0.166215</v>
      </c>
      <c r="AB671" s="1193">
        <v>3.4299999999999997E-2</v>
      </c>
      <c r="AC671" s="1193">
        <v>3.875</v>
      </c>
      <c r="AD671" s="1189">
        <v>0.33333299999999999</v>
      </c>
      <c r="AE671" s="1189">
        <v>45</v>
      </c>
      <c r="AF671" s="1193">
        <v>3.3125</v>
      </c>
      <c r="AG671" s="1193">
        <v>3.59375</v>
      </c>
      <c r="AH671" s="1189">
        <f t="shared" si="302"/>
        <v>1.7772682291666668</v>
      </c>
      <c r="AI671" s="1189">
        <f t="shared" si="288"/>
        <v>2.15625</v>
      </c>
      <c r="AJ671" s="1189">
        <f t="shared" si="289"/>
        <v>6.0750817966147945</v>
      </c>
      <c r="AK671" s="1189">
        <f t="shared" si="280"/>
        <v>4.6418258641419499</v>
      </c>
      <c r="AL671" s="1189">
        <f t="shared" si="303"/>
        <v>0.11063583333333334</v>
      </c>
      <c r="AM671" s="1189">
        <f t="shared" si="290"/>
        <v>6.1638703640218564</v>
      </c>
      <c r="AN671" s="1189">
        <f t="shared" si="304"/>
        <v>3.90625E-2</v>
      </c>
      <c r="AO671" s="1189">
        <f t="shared" si="297"/>
        <v>3.5534101041666668</v>
      </c>
      <c r="AP671" s="1189">
        <f t="shared" si="305"/>
        <v>3.5773641666666669</v>
      </c>
      <c r="AQ671" s="1189">
        <f t="shared" si="306"/>
        <v>4.8807500000000004E-2</v>
      </c>
      <c r="AR671" s="1193">
        <f t="shared" si="301"/>
        <v>4.7380851495996721</v>
      </c>
      <c r="AS671" s="1194">
        <f t="shared" si="296"/>
        <v>2.1532712873999182</v>
      </c>
    </row>
    <row r="672" spans="1:45" ht="11.1" customHeight="1">
      <c r="A672" s="1189" t="s">
        <v>10997</v>
      </c>
      <c r="B672" s="1189" t="s">
        <v>10936</v>
      </c>
      <c r="C672" s="1189" t="s">
        <v>10936</v>
      </c>
      <c r="D672" s="1189" t="s">
        <v>10936</v>
      </c>
      <c r="E672" s="1189" t="s">
        <v>10936</v>
      </c>
      <c r="F672" s="1189" t="s">
        <v>10936</v>
      </c>
      <c r="G672" s="1189">
        <v>4.75</v>
      </c>
      <c r="H672" s="1189">
        <v>2.5</v>
      </c>
      <c r="I672" s="1190">
        <f t="shared" si="283"/>
        <v>43.554375</v>
      </c>
      <c r="J672" s="1191">
        <f t="shared" si="293"/>
        <v>11352.107198551403</v>
      </c>
      <c r="K672" s="1191">
        <f t="shared" si="294"/>
        <v>18163.371517682244</v>
      </c>
      <c r="L672" s="1191">
        <f t="shared" si="295"/>
        <v>514242.14775803254</v>
      </c>
      <c r="M672" s="1190">
        <f t="shared" si="284"/>
        <v>2.1113707007301348</v>
      </c>
      <c r="N672" s="1190">
        <f t="shared" si="285"/>
        <v>0.6655484898768691</v>
      </c>
      <c r="O672" s="1190">
        <f t="shared" si="286"/>
        <v>0.25499942140876219</v>
      </c>
      <c r="P672" s="1192">
        <f t="shared" si="291"/>
        <v>18163.371517682244</v>
      </c>
      <c r="Q672" s="1192">
        <f t="shared" si="298"/>
        <v>11352.107198551403</v>
      </c>
      <c r="R672" s="1192">
        <f t="shared" si="299"/>
        <v>21771.196292770521</v>
      </c>
      <c r="S672" s="1192">
        <f t="shared" si="300"/>
        <v>13606.997682981573</v>
      </c>
      <c r="T672" s="1192">
        <f t="shared" si="292"/>
        <v>514242.14775803254</v>
      </c>
      <c r="U672" s="1192">
        <f t="shared" si="287"/>
        <v>780354.07183908229</v>
      </c>
      <c r="V672" s="1189">
        <v>100000</v>
      </c>
      <c r="W672" s="1189">
        <v>62500</v>
      </c>
      <c r="X672" s="1193">
        <v>3.6880000000000002</v>
      </c>
      <c r="Y672" s="1189">
        <v>1.25</v>
      </c>
      <c r="Z672" s="1189">
        <v>3.1875</v>
      </c>
      <c r="AA672" s="1193">
        <v>0.166215</v>
      </c>
      <c r="AB672" s="1193">
        <v>3.4299999999999997E-2</v>
      </c>
      <c r="AC672" s="1193">
        <v>3.875</v>
      </c>
      <c r="AD672" s="1189">
        <v>0.33333299999999999</v>
      </c>
      <c r="AE672" s="1189">
        <v>45</v>
      </c>
      <c r="AF672" s="1193">
        <v>3.3125</v>
      </c>
      <c r="AG672" s="1193">
        <v>3.59375</v>
      </c>
      <c r="AH672" s="1189">
        <f t="shared" si="302"/>
        <v>1.7772682291666668</v>
      </c>
      <c r="AI672" s="1189">
        <f t="shared" si="288"/>
        <v>2.15625</v>
      </c>
      <c r="AJ672" s="1189">
        <f t="shared" si="289"/>
        <v>5.1424214775803252</v>
      </c>
      <c r="AK672" s="1189">
        <f t="shared" si="280"/>
        <v>3.7091655451074805</v>
      </c>
      <c r="AL672" s="1189">
        <f t="shared" si="303"/>
        <v>0.11063583333333334</v>
      </c>
      <c r="AM672" s="1189">
        <f t="shared" si="290"/>
        <v>6.1638703640218564</v>
      </c>
      <c r="AN672" s="1189">
        <f t="shared" si="304"/>
        <v>3.90625E-2</v>
      </c>
      <c r="AO672" s="1189">
        <f t="shared" si="297"/>
        <v>3.5534101041666668</v>
      </c>
      <c r="AP672" s="1189">
        <f t="shared" si="305"/>
        <v>3.5773641666666669</v>
      </c>
      <c r="AQ672" s="1189">
        <f t="shared" si="306"/>
        <v>4.8807500000000004E-2</v>
      </c>
      <c r="AR672" s="1193">
        <f t="shared" si="301"/>
        <v>4.61106830190759</v>
      </c>
      <c r="AS672" s="1194">
        <f t="shared" si="296"/>
        <v>2.1215170754768975</v>
      </c>
    </row>
    <row r="673" spans="1:45" ht="11.1" customHeight="1">
      <c r="A673" s="1189" t="s">
        <v>10997</v>
      </c>
      <c r="B673" s="1189" t="s">
        <v>10936</v>
      </c>
      <c r="C673" s="1189" t="s">
        <v>10936</v>
      </c>
      <c r="D673" s="1189" t="s">
        <v>10936</v>
      </c>
      <c r="E673" s="1189" t="s">
        <v>10936</v>
      </c>
      <c r="F673" s="1189" t="s">
        <v>10936</v>
      </c>
      <c r="G673" s="1189">
        <v>4.75</v>
      </c>
      <c r="H673" s="1189">
        <v>2.75</v>
      </c>
      <c r="I673" s="1190">
        <f t="shared" si="283"/>
        <v>40.049999999999997</v>
      </c>
      <c r="J673" s="1191">
        <f t="shared" si="293"/>
        <v>9014.5708743361811</v>
      </c>
      <c r="K673" s="1191">
        <f t="shared" si="294"/>
        <v>14423.313398937893</v>
      </c>
      <c r="L673" s="1191">
        <f t="shared" si="295"/>
        <v>411158.63881211745</v>
      </c>
      <c r="M673" s="1190">
        <f t="shared" si="284"/>
        <v>2.4704894240227988</v>
      </c>
      <c r="N673" s="1190">
        <f t="shared" si="285"/>
        <v>0.61199861138102907</v>
      </c>
      <c r="O673" s="1190">
        <f t="shared" si="286"/>
        <v>0.30854929990460223</v>
      </c>
      <c r="P673" s="1192">
        <f t="shared" si="291"/>
        <v>14423.313398937893</v>
      </c>
      <c r="Q673" s="1192">
        <f t="shared" si="298"/>
        <v>9014.5708743361811</v>
      </c>
      <c r="R673" s="1192">
        <f t="shared" si="299"/>
        <v>21622.659873465003</v>
      </c>
      <c r="S673" s="1192">
        <f t="shared" si="300"/>
        <v>13514.162420915627</v>
      </c>
      <c r="T673" s="1192">
        <f t="shared" si="292"/>
        <v>411158.63881211745</v>
      </c>
      <c r="U673" s="1192">
        <f t="shared" si="287"/>
        <v>780354.07183908229</v>
      </c>
      <c r="V673" s="1189">
        <v>100000</v>
      </c>
      <c r="W673" s="1189">
        <v>62500</v>
      </c>
      <c r="X673" s="1193">
        <v>3.6880000000000002</v>
      </c>
      <c r="Y673" s="1189">
        <v>1.25</v>
      </c>
      <c r="Z673" s="1189">
        <v>3.1875</v>
      </c>
      <c r="AA673" s="1193">
        <v>0.166215</v>
      </c>
      <c r="AB673" s="1193">
        <v>3.4299999999999997E-2</v>
      </c>
      <c r="AC673" s="1193">
        <v>3.875</v>
      </c>
      <c r="AD673" s="1189">
        <v>0.33333299999999999</v>
      </c>
      <c r="AE673" s="1189">
        <v>45</v>
      </c>
      <c r="AF673" s="1193">
        <v>3.3125</v>
      </c>
      <c r="AG673" s="1193">
        <v>3.59375</v>
      </c>
      <c r="AH673" s="1189">
        <f t="shared" si="302"/>
        <v>1.7772682291666668</v>
      </c>
      <c r="AI673" s="1189">
        <f t="shared" si="288"/>
        <v>2.15625</v>
      </c>
      <c r="AJ673" s="1189">
        <f t="shared" si="289"/>
        <v>4.1115863881211743</v>
      </c>
      <c r="AK673" s="1189">
        <f t="shared" si="280"/>
        <v>2.6783304556483296</v>
      </c>
      <c r="AL673" s="1189">
        <f t="shared" si="303"/>
        <v>0.11063583333333334</v>
      </c>
      <c r="AM673" s="1189">
        <f t="shared" si="290"/>
        <v>6.1638703640218564</v>
      </c>
      <c r="AN673" s="1189">
        <f t="shared" si="304"/>
        <v>3.90625E-2</v>
      </c>
      <c r="AO673" s="1189">
        <f>X673-(((Z673-0.625-AD673)*Y673)/12)+2*AQ673</f>
        <v>3.5534101041666668</v>
      </c>
      <c r="AP673" s="1189">
        <f t="shared" si="305"/>
        <v>3.5773641666666669</v>
      </c>
      <c r="AQ673" s="1189">
        <f t="shared" si="306"/>
        <v>4.8807500000000004E-2</v>
      </c>
      <c r="AR673" s="1193">
        <f t="shared" si="301"/>
        <v>4.4664808165777394</v>
      </c>
      <c r="AS673" s="1194">
        <f t="shared" si="296"/>
        <v>2.0853702041444349</v>
      </c>
    </row>
    <row r="674" spans="1:45" ht="11.1" customHeight="1">
      <c r="A674" s="1189" t="s">
        <v>10997</v>
      </c>
      <c r="B674" s="1189" t="s">
        <v>10936</v>
      </c>
      <c r="C674" s="1189" t="s">
        <v>10936</v>
      </c>
      <c r="D674" s="1189" t="s">
        <v>10936</v>
      </c>
      <c r="E674" s="1189" t="s">
        <v>10936</v>
      </c>
      <c r="F674" s="1189" t="s">
        <v>10936</v>
      </c>
      <c r="G674" s="1189">
        <v>5</v>
      </c>
      <c r="H674" s="1189">
        <v>1.5</v>
      </c>
      <c r="I674" s="1190">
        <f t="shared" si="283"/>
        <v>60.7425</v>
      </c>
      <c r="J674" s="1191">
        <f t="shared" si="293"/>
        <v>18160.413334803678</v>
      </c>
      <c r="K674" s="1191">
        <f t="shared" si="294"/>
        <v>29056.661335685883</v>
      </c>
      <c r="L674" s="1191">
        <f t="shared" si="295"/>
        <v>828401.41311701178</v>
      </c>
      <c r="M674" s="1190">
        <f t="shared" si="284"/>
        <v>2.0987367982462164</v>
      </c>
      <c r="N674" s="1190">
        <f t="shared" si="285"/>
        <v>0.9281978939278942</v>
      </c>
      <c r="O674" s="1190">
        <f t="shared" si="286"/>
        <v>9.1799791707154368E-2</v>
      </c>
      <c r="P674" s="1192">
        <f t="shared" si="291"/>
        <v>29796.669731977854</v>
      </c>
      <c r="Q674" s="1192">
        <f t="shared" si="298"/>
        <v>18622.918582486156</v>
      </c>
      <c r="R674" s="1192">
        <f t="shared" si="299"/>
        <v>29056.661335685883</v>
      </c>
      <c r="S674" s="1192">
        <f t="shared" si="300"/>
        <v>18160.413334803678</v>
      </c>
      <c r="T674" s="1192">
        <f t="shared" si="292"/>
        <v>828401.41311701178</v>
      </c>
      <c r="U674" s="1192">
        <f t="shared" si="287"/>
        <v>971794.87416721054</v>
      </c>
      <c r="V674" s="1189">
        <v>100000</v>
      </c>
      <c r="W674" s="1189">
        <v>62500</v>
      </c>
      <c r="X674" s="1193">
        <v>3.6880000000000002</v>
      </c>
      <c r="Y674" s="1189">
        <v>1.25</v>
      </c>
      <c r="Z674" s="1189">
        <v>3.1875</v>
      </c>
      <c r="AA674" s="1193">
        <v>0.166215</v>
      </c>
      <c r="AB674" s="1193">
        <v>3.4299999999999997E-2</v>
      </c>
      <c r="AC674" s="1193">
        <v>3.875</v>
      </c>
      <c r="AD674" s="1189">
        <v>0.33333299999999999</v>
      </c>
      <c r="AE674" s="1189">
        <v>45</v>
      </c>
      <c r="AF674" s="1193">
        <v>3.3125</v>
      </c>
      <c r="AG674" s="1193">
        <v>3.59375</v>
      </c>
      <c r="AH674" s="1189">
        <f t="shared" si="302"/>
        <v>1.7772682291666668</v>
      </c>
      <c r="AI674" s="1189">
        <f t="shared" si="288"/>
        <v>2.21875</v>
      </c>
      <c r="AJ674" s="1189">
        <f t="shared" si="289"/>
        <v>8.2840141311701174</v>
      </c>
      <c r="AK674" s="1189">
        <f t="shared" si="280"/>
        <v>6.8507581986972736</v>
      </c>
      <c r="AL674" s="1189">
        <f t="shared" si="303"/>
        <v>0.11063583333333334</v>
      </c>
      <c r="AM674" s="1189">
        <f t="shared" si="290"/>
        <v>8.0782783873031363</v>
      </c>
      <c r="AN674" s="1189">
        <f t="shared" si="304"/>
        <v>3.90625E-2</v>
      </c>
      <c r="AO674" s="1189">
        <f t="shared" si="297"/>
        <v>3.5534101041666668</v>
      </c>
      <c r="AP674" s="1189">
        <f t="shared" si="305"/>
        <v>3.5773641666666669</v>
      </c>
      <c r="AQ674" s="1189">
        <f t="shared" si="306"/>
        <v>4.8807500000000004E-2</v>
      </c>
      <c r="AR674" s="1193">
        <f t="shared" si="301"/>
        <v>5.026126827374827</v>
      </c>
      <c r="AS674" s="1194">
        <f t="shared" si="296"/>
        <v>2.21875</v>
      </c>
    </row>
    <row r="675" spans="1:45" ht="11.1" customHeight="1">
      <c r="A675" s="1189" t="s">
        <v>10997</v>
      </c>
      <c r="B675" s="1189" t="s">
        <v>10936</v>
      </c>
      <c r="C675" s="1189" t="s">
        <v>10936</v>
      </c>
      <c r="D675" s="1189" t="s">
        <v>10936</v>
      </c>
      <c r="E675" s="1189" t="s">
        <v>10936</v>
      </c>
      <c r="F675" s="1189" t="s">
        <v>10936</v>
      </c>
      <c r="G675" s="1189">
        <v>5</v>
      </c>
      <c r="H675" s="1189">
        <v>1.75</v>
      </c>
      <c r="I675" s="1190">
        <f t="shared" si="283"/>
        <v>58.573124999999997</v>
      </c>
      <c r="J675" s="1191">
        <f t="shared" si="293"/>
        <v>17144.261456068009</v>
      </c>
      <c r="K675" s="1191">
        <f t="shared" si="294"/>
        <v>27430.818329708811</v>
      </c>
      <c r="L675" s="1191">
        <f t="shared" si="295"/>
        <v>764587.8123409691</v>
      </c>
      <c r="M675" s="1190">
        <f t="shared" si="284"/>
        <v>2.1574098497598024</v>
      </c>
      <c r="N675" s="1190">
        <f t="shared" si="285"/>
        <v>0.89504796914475515</v>
      </c>
      <c r="O675" s="1190">
        <f t="shared" si="286"/>
        <v>0.12494971649029345</v>
      </c>
      <c r="P675" s="1192">
        <f t="shared" si="291"/>
        <v>27430.818329708811</v>
      </c>
      <c r="Q675" s="1192">
        <f t="shared" si="298"/>
        <v>17144.261456068009</v>
      </c>
      <c r="R675" s="1192">
        <f t="shared" si="299"/>
        <v>28982.1238688677</v>
      </c>
      <c r="S675" s="1192">
        <f t="shared" si="300"/>
        <v>18113.827418042314</v>
      </c>
      <c r="T675" s="1192">
        <f t="shared" si="292"/>
        <v>764587.8123409691</v>
      </c>
      <c r="U675" s="1192">
        <f t="shared" si="287"/>
        <v>971794.87416721054</v>
      </c>
      <c r="V675" s="1189">
        <v>100000</v>
      </c>
      <c r="W675" s="1189">
        <v>62500</v>
      </c>
      <c r="X675" s="1193">
        <v>3.6880000000000002</v>
      </c>
      <c r="Y675" s="1189">
        <v>1.25</v>
      </c>
      <c r="Z675" s="1189">
        <v>3.1875</v>
      </c>
      <c r="AA675" s="1193">
        <v>0.166215</v>
      </c>
      <c r="AB675" s="1193">
        <v>3.4299999999999997E-2</v>
      </c>
      <c r="AC675" s="1193">
        <v>3.875</v>
      </c>
      <c r="AD675" s="1189">
        <v>0.33333299999999999</v>
      </c>
      <c r="AE675" s="1189">
        <v>45</v>
      </c>
      <c r="AF675" s="1193">
        <v>3.3125</v>
      </c>
      <c r="AG675" s="1193">
        <v>3.59375</v>
      </c>
      <c r="AH675" s="1189">
        <f t="shared" si="302"/>
        <v>1.7772682291666668</v>
      </c>
      <c r="AI675" s="1189">
        <f t="shared" si="288"/>
        <v>2.21875</v>
      </c>
      <c r="AJ675" s="1189">
        <f t="shared" si="289"/>
        <v>7.6458781234096911</v>
      </c>
      <c r="AK675" s="1189">
        <f t="shared" si="280"/>
        <v>6.2126221909368464</v>
      </c>
      <c r="AL675" s="1189">
        <f t="shared" si="303"/>
        <v>0.11063583333333334</v>
      </c>
      <c r="AM675" s="1189">
        <f t="shared" si="290"/>
        <v>8.0782783873031363</v>
      </c>
      <c r="AN675" s="1189">
        <f t="shared" si="304"/>
        <v>3.90625E-2</v>
      </c>
      <c r="AO675" s="1189">
        <f t="shared" si="297"/>
        <v>3.5534101041666668</v>
      </c>
      <c r="AP675" s="1189">
        <f t="shared" si="305"/>
        <v>3.5773641666666669</v>
      </c>
      <c r="AQ675" s="1189">
        <f t="shared" si="306"/>
        <v>4.8807500000000004E-2</v>
      </c>
      <c r="AR675" s="1193">
        <f t="shared" si="301"/>
        <v>4.9446386000249749</v>
      </c>
      <c r="AS675" s="1194">
        <f t="shared" si="296"/>
        <v>2.2049096500062437</v>
      </c>
    </row>
    <row r="676" spans="1:45" ht="11.1" customHeight="1">
      <c r="A676" s="1189" t="s">
        <v>10997</v>
      </c>
      <c r="B676" s="1189" t="s">
        <v>10936</v>
      </c>
      <c r="C676" s="1189" t="s">
        <v>10936</v>
      </c>
      <c r="D676" s="1189" t="s">
        <v>10936</v>
      </c>
      <c r="E676" s="1189" t="s">
        <v>10936</v>
      </c>
      <c r="F676" s="1189" t="s">
        <v>10936</v>
      </c>
      <c r="G676" s="1189">
        <v>5</v>
      </c>
      <c r="H676" s="1189">
        <v>2</v>
      </c>
      <c r="I676" s="1190">
        <f t="shared" si="283"/>
        <v>56.07</v>
      </c>
      <c r="J676" s="1191">
        <f t="shared" si="293"/>
        <v>15424.341917627704</v>
      </c>
      <c r="K676" s="1191">
        <f t="shared" si="294"/>
        <v>24678.947068204321</v>
      </c>
      <c r="L676" s="1191">
        <f t="shared" si="295"/>
        <v>690956.73452245828</v>
      </c>
      <c r="M676" s="1190">
        <f t="shared" si="284"/>
        <v>2.2540718734137908</v>
      </c>
      <c r="N676" s="1190">
        <f t="shared" si="285"/>
        <v>0.85679805593344094</v>
      </c>
      <c r="O676" s="1190">
        <f t="shared" si="286"/>
        <v>0.16319962970160778</v>
      </c>
      <c r="P676" s="1192">
        <f t="shared" si="291"/>
        <v>24678.947068204321</v>
      </c>
      <c r="Q676" s="1192">
        <f t="shared" si="298"/>
        <v>15424.341917627704</v>
      </c>
      <c r="R676" s="1192">
        <f t="shared" si="299"/>
        <v>28853.239973159725</v>
      </c>
      <c r="S676" s="1192">
        <f t="shared" si="300"/>
        <v>18033.27498322483</v>
      </c>
      <c r="T676" s="1192">
        <f t="shared" si="292"/>
        <v>690956.73452245828</v>
      </c>
      <c r="U676" s="1192">
        <f t="shared" si="287"/>
        <v>971794.87416721054</v>
      </c>
      <c r="V676" s="1189">
        <v>100000</v>
      </c>
      <c r="W676" s="1189">
        <v>62500</v>
      </c>
      <c r="X676" s="1193">
        <v>3.6880000000000002</v>
      </c>
      <c r="Y676" s="1189">
        <v>1.25</v>
      </c>
      <c r="Z676" s="1189">
        <v>3.1875</v>
      </c>
      <c r="AA676" s="1193">
        <v>0.166215</v>
      </c>
      <c r="AB676" s="1193">
        <v>3.4299999999999997E-2</v>
      </c>
      <c r="AC676" s="1193">
        <v>3.875</v>
      </c>
      <c r="AD676" s="1189">
        <v>0.33333299999999999</v>
      </c>
      <c r="AE676" s="1189">
        <v>45</v>
      </c>
      <c r="AF676" s="1193">
        <v>3.3125</v>
      </c>
      <c r="AG676" s="1193">
        <v>3.59375</v>
      </c>
      <c r="AH676" s="1189">
        <f t="shared" si="302"/>
        <v>1.7772682291666668</v>
      </c>
      <c r="AI676" s="1189">
        <f t="shared" si="288"/>
        <v>2.21875</v>
      </c>
      <c r="AJ676" s="1189">
        <f t="shared" si="289"/>
        <v>6.9095673452245832</v>
      </c>
      <c r="AK676" s="1189">
        <f t="shared" si="280"/>
        <v>5.4763114127517394</v>
      </c>
      <c r="AL676" s="1189">
        <f t="shared" si="303"/>
        <v>0.11063583333333334</v>
      </c>
      <c r="AM676" s="1189">
        <f t="shared" si="290"/>
        <v>8.0782783873031363</v>
      </c>
      <c r="AN676" s="1189">
        <f t="shared" si="304"/>
        <v>3.90625E-2</v>
      </c>
      <c r="AO676" s="1189">
        <f t="shared" si="297"/>
        <v>3.5534101041666668</v>
      </c>
      <c r="AP676" s="1189">
        <f t="shared" si="305"/>
        <v>3.5773641666666669</v>
      </c>
      <c r="AQ676" s="1189">
        <f t="shared" si="306"/>
        <v>4.8807500000000004E-2</v>
      </c>
      <c r="AR676" s="1193">
        <f t="shared" si="301"/>
        <v>4.8489123403972716</v>
      </c>
      <c r="AS676" s="1194">
        <f t="shared" si="296"/>
        <v>2.1809780850993179</v>
      </c>
    </row>
    <row r="677" spans="1:45" ht="11.1" customHeight="1">
      <c r="A677" s="1189" t="s">
        <v>10997</v>
      </c>
      <c r="B677" s="1189" t="s">
        <v>10936</v>
      </c>
      <c r="C677" s="1189" t="s">
        <v>10936</v>
      </c>
      <c r="D677" s="1189" t="s">
        <v>10936</v>
      </c>
      <c r="E677" s="1189" t="s">
        <v>10936</v>
      </c>
      <c r="F677" s="1189" t="s">
        <v>10936</v>
      </c>
      <c r="G677" s="1189">
        <v>5</v>
      </c>
      <c r="H677" s="1189">
        <v>2.25</v>
      </c>
      <c r="I677" s="1190">
        <f t="shared" si="283"/>
        <v>53.233125000000001</v>
      </c>
      <c r="J677" s="1191">
        <f t="shared" si="293"/>
        <v>13491.372194914313</v>
      </c>
      <c r="K677" s="1191">
        <f t="shared" si="294"/>
        <v>21586.195511862898</v>
      </c>
      <c r="L677" s="1191">
        <f t="shared" si="295"/>
        <v>607508.17966147943</v>
      </c>
      <c r="M677" s="1190">
        <f t="shared" si="284"/>
        <v>2.411180553198697</v>
      </c>
      <c r="N677" s="1190">
        <f t="shared" si="285"/>
        <v>0.81344815429395123</v>
      </c>
      <c r="O677" s="1190">
        <f t="shared" si="286"/>
        <v>0.20654953134109735</v>
      </c>
      <c r="P677" s="1192">
        <f t="shared" si="291"/>
        <v>21586.195511862898</v>
      </c>
      <c r="Q677" s="1192">
        <f t="shared" si="298"/>
        <v>13491.372194914313</v>
      </c>
      <c r="R677" s="1192">
        <f t="shared" si="299"/>
        <v>28704.024489802101</v>
      </c>
      <c r="S677" s="1192">
        <f t="shared" si="300"/>
        <v>17940.015306126315</v>
      </c>
      <c r="T677" s="1192">
        <f t="shared" si="292"/>
        <v>607508.17966147943</v>
      </c>
      <c r="U677" s="1192">
        <f t="shared" si="287"/>
        <v>971794.87416721054</v>
      </c>
      <c r="V677" s="1189">
        <v>100000</v>
      </c>
      <c r="W677" s="1189">
        <v>62500</v>
      </c>
      <c r="X677" s="1193">
        <v>3.6880000000000002</v>
      </c>
      <c r="Y677" s="1189">
        <v>1.25</v>
      </c>
      <c r="Z677" s="1189">
        <v>3.1875</v>
      </c>
      <c r="AA677" s="1193">
        <v>0.166215</v>
      </c>
      <c r="AB677" s="1193">
        <v>3.4299999999999997E-2</v>
      </c>
      <c r="AC677" s="1193">
        <v>3.875</v>
      </c>
      <c r="AD677" s="1189">
        <v>0.33333299999999999</v>
      </c>
      <c r="AE677" s="1189">
        <v>45</v>
      </c>
      <c r="AF677" s="1193">
        <v>3.3125</v>
      </c>
      <c r="AG677" s="1193">
        <v>3.59375</v>
      </c>
      <c r="AH677" s="1189">
        <f t="shared" si="302"/>
        <v>1.7772682291666668</v>
      </c>
      <c r="AI677" s="1189">
        <f t="shared" si="288"/>
        <v>2.21875</v>
      </c>
      <c r="AJ677" s="1189">
        <f t="shared" si="289"/>
        <v>6.0750817966147945</v>
      </c>
      <c r="AK677" s="1189">
        <f t="shared" si="280"/>
        <v>4.6418258641419499</v>
      </c>
      <c r="AL677" s="1189">
        <f t="shared" si="303"/>
        <v>0.11063583333333334</v>
      </c>
      <c r="AM677" s="1189">
        <f t="shared" si="290"/>
        <v>8.0782783873031363</v>
      </c>
      <c r="AN677" s="1189">
        <f t="shared" si="304"/>
        <v>3.90625E-2</v>
      </c>
      <c r="AO677" s="1189">
        <f t="shared" si="297"/>
        <v>3.5534101041666668</v>
      </c>
      <c r="AP677" s="1189">
        <f t="shared" si="305"/>
        <v>3.5773641666666669</v>
      </c>
      <c r="AQ677" s="1189">
        <f t="shared" si="306"/>
        <v>4.8807500000000004E-2</v>
      </c>
      <c r="AR677" s="1193">
        <f t="shared" si="301"/>
        <v>4.7380851495996721</v>
      </c>
      <c r="AS677" s="1194">
        <f t="shared" si="296"/>
        <v>2.1532712873999182</v>
      </c>
    </row>
    <row r="678" spans="1:45" ht="11.1" customHeight="1">
      <c r="A678" s="1189" t="s">
        <v>10997</v>
      </c>
      <c r="B678" s="1189" t="s">
        <v>10936</v>
      </c>
      <c r="C678" s="1189" t="s">
        <v>10936</v>
      </c>
      <c r="D678" s="1189" t="s">
        <v>10936</v>
      </c>
      <c r="E678" s="1189" t="s">
        <v>10936</v>
      </c>
      <c r="F678" s="1189" t="s">
        <v>10936</v>
      </c>
      <c r="G678" s="1189">
        <v>5</v>
      </c>
      <c r="H678" s="1189">
        <v>2.5</v>
      </c>
      <c r="I678" s="1190">
        <f t="shared" si="283"/>
        <v>50.0625</v>
      </c>
      <c r="J678" s="1191">
        <f t="shared" si="293"/>
        <v>11352.107198551403</v>
      </c>
      <c r="K678" s="1191">
        <f t="shared" si="294"/>
        <v>18163.371517682244</v>
      </c>
      <c r="L678" s="1191">
        <f t="shared" si="295"/>
        <v>514242.14775803254</v>
      </c>
      <c r="M678" s="1190">
        <f t="shared" si="284"/>
        <v>2.6709005501316612</v>
      </c>
      <c r="N678" s="1190">
        <f t="shared" si="285"/>
        <v>0.76499826422628647</v>
      </c>
      <c r="O678" s="1190">
        <f t="shared" si="286"/>
        <v>0.25499942140876219</v>
      </c>
      <c r="P678" s="1192">
        <f t="shared" si="291"/>
        <v>18163.371517682244</v>
      </c>
      <c r="Q678" s="1192">
        <f t="shared" si="298"/>
        <v>11352.107198551403</v>
      </c>
      <c r="R678" s="1192">
        <f t="shared" si="299"/>
        <v>28533.011580546376</v>
      </c>
      <c r="S678" s="1192">
        <f t="shared" si="300"/>
        <v>17833.132237841488</v>
      </c>
      <c r="T678" s="1192">
        <f t="shared" si="292"/>
        <v>514242.14775803254</v>
      </c>
      <c r="U678" s="1192">
        <f t="shared" si="287"/>
        <v>971794.87416721054</v>
      </c>
      <c r="V678" s="1189">
        <v>100000</v>
      </c>
      <c r="W678" s="1189">
        <v>62500</v>
      </c>
      <c r="X678" s="1193">
        <v>3.6880000000000002</v>
      </c>
      <c r="Y678" s="1189">
        <v>1.25</v>
      </c>
      <c r="Z678" s="1189">
        <v>3.1875</v>
      </c>
      <c r="AA678" s="1193">
        <v>0.166215</v>
      </c>
      <c r="AB678" s="1193">
        <v>3.4299999999999997E-2</v>
      </c>
      <c r="AC678" s="1193">
        <v>3.875</v>
      </c>
      <c r="AD678" s="1189">
        <v>0.33333299999999999</v>
      </c>
      <c r="AE678" s="1189">
        <v>45</v>
      </c>
      <c r="AF678" s="1193">
        <v>3.3125</v>
      </c>
      <c r="AG678" s="1193">
        <v>3.59375</v>
      </c>
      <c r="AH678" s="1189">
        <f t="shared" si="302"/>
        <v>1.7772682291666668</v>
      </c>
      <c r="AI678" s="1189">
        <f t="shared" si="288"/>
        <v>2.21875</v>
      </c>
      <c r="AJ678" s="1189">
        <f t="shared" si="289"/>
        <v>5.1424214775803252</v>
      </c>
      <c r="AK678" s="1189">
        <f t="shared" si="280"/>
        <v>3.7091655451074805</v>
      </c>
      <c r="AL678" s="1189">
        <f t="shared" si="303"/>
        <v>0.11063583333333334</v>
      </c>
      <c r="AM678" s="1189">
        <f t="shared" si="290"/>
        <v>8.0782783873031363</v>
      </c>
      <c r="AN678" s="1189">
        <f t="shared" si="304"/>
        <v>3.90625E-2</v>
      </c>
      <c r="AO678" s="1189">
        <f t="shared" si="297"/>
        <v>3.5534101041666668</v>
      </c>
      <c r="AP678" s="1189">
        <f t="shared" si="305"/>
        <v>3.5773641666666669</v>
      </c>
      <c r="AQ678" s="1189">
        <f t="shared" si="306"/>
        <v>4.8807500000000004E-2</v>
      </c>
      <c r="AR678" s="1193">
        <f t="shared" si="301"/>
        <v>4.61106830190759</v>
      </c>
      <c r="AS678" s="1194">
        <f t="shared" si="296"/>
        <v>2.1215170754768975</v>
      </c>
    </row>
    <row r="679" spans="1:45" ht="11.1" customHeight="1">
      <c r="A679" s="1189" t="s">
        <v>10997</v>
      </c>
      <c r="B679" s="1189" t="s">
        <v>10936</v>
      </c>
      <c r="C679" s="1189" t="s">
        <v>10936</v>
      </c>
      <c r="D679" s="1189" t="s">
        <v>10936</v>
      </c>
      <c r="E679" s="1189" t="s">
        <v>10936</v>
      </c>
      <c r="F679" s="1189" t="s">
        <v>10936</v>
      </c>
      <c r="G679" s="1189">
        <v>5</v>
      </c>
      <c r="H679" s="1189">
        <v>2.75</v>
      </c>
      <c r="I679" s="1190">
        <f t="shared" si="283"/>
        <v>46.558124999999997</v>
      </c>
      <c r="J679" s="1191">
        <f t="shared" si="293"/>
        <v>9014.5708743361811</v>
      </c>
      <c r="K679" s="1191">
        <f t="shared" si="294"/>
        <v>14423.313398937893</v>
      </c>
      <c r="L679" s="1191">
        <f t="shared" si="295"/>
        <v>411158.63881211745</v>
      </c>
      <c r="M679" s="1190">
        <f t="shared" si="284"/>
        <v>3.1251885608884957</v>
      </c>
      <c r="N679" s="1190">
        <f t="shared" si="285"/>
        <v>0.71144838573044633</v>
      </c>
      <c r="O679" s="1190">
        <f t="shared" si="286"/>
        <v>0.30854929990460223</v>
      </c>
      <c r="P679" s="1192">
        <f t="shared" si="291"/>
        <v>14423.313398937893</v>
      </c>
      <c r="Q679" s="1192">
        <f t="shared" si="298"/>
        <v>9014.5708743361811</v>
      </c>
      <c r="R679" s="1192">
        <f t="shared" si="299"/>
        <v>28338.341920910603</v>
      </c>
      <c r="S679" s="1192">
        <f t="shared" si="300"/>
        <v>17711.463700569129</v>
      </c>
      <c r="T679" s="1192">
        <f t="shared" si="292"/>
        <v>411158.63881211745</v>
      </c>
      <c r="U679" s="1192">
        <f t="shared" si="287"/>
        <v>971794.87416721054</v>
      </c>
      <c r="V679" s="1189">
        <v>100000</v>
      </c>
      <c r="W679" s="1189">
        <v>62500</v>
      </c>
      <c r="X679" s="1193">
        <v>3.6880000000000002</v>
      </c>
      <c r="Y679" s="1189">
        <v>1.25</v>
      </c>
      <c r="Z679" s="1189">
        <v>3.1875</v>
      </c>
      <c r="AA679" s="1193">
        <v>0.166215</v>
      </c>
      <c r="AB679" s="1193">
        <v>3.4299999999999997E-2</v>
      </c>
      <c r="AC679" s="1193">
        <v>3.875</v>
      </c>
      <c r="AD679" s="1189">
        <v>0.33333299999999999</v>
      </c>
      <c r="AE679" s="1189">
        <v>45</v>
      </c>
      <c r="AF679" s="1193">
        <v>3.3125</v>
      </c>
      <c r="AG679" s="1193">
        <v>3.59375</v>
      </c>
      <c r="AH679" s="1189">
        <f t="shared" si="302"/>
        <v>1.7772682291666668</v>
      </c>
      <c r="AI679" s="1189">
        <f t="shared" si="288"/>
        <v>2.21875</v>
      </c>
      <c r="AJ679" s="1189">
        <f t="shared" si="289"/>
        <v>4.1115863881211743</v>
      </c>
      <c r="AK679" s="1189">
        <f t="shared" si="280"/>
        <v>2.6783304556483296</v>
      </c>
      <c r="AL679" s="1189">
        <f t="shared" si="303"/>
        <v>0.11063583333333334</v>
      </c>
      <c r="AM679" s="1189">
        <f t="shared" si="290"/>
        <v>8.0782783873031363</v>
      </c>
      <c r="AN679" s="1189">
        <f t="shared" si="304"/>
        <v>3.90625E-2</v>
      </c>
      <c r="AO679" s="1189">
        <f t="shared" si="297"/>
        <v>3.5534101041666668</v>
      </c>
      <c r="AP679" s="1189">
        <f t="shared" si="305"/>
        <v>3.5773641666666669</v>
      </c>
      <c r="AQ679" s="1189">
        <f t="shared" si="306"/>
        <v>4.8807500000000004E-2</v>
      </c>
      <c r="AR679" s="1193">
        <f t="shared" si="301"/>
        <v>4.4664808165777394</v>
      </c>
      <c r="AS679" s="1194">
        <f t="shared" si="296"/>
        <v>2.0853702041444349</v>
      </c>
    </row>
    <row r="680" spans="1:45" ht="11.1" customHeight="1">
      <c r="A680" s="1189" t="s">
        <v>10997</v>
      </c>
      <c r="B680" s="1189" t="s">
        <v>10936</v>
      </c>
      <c r="C680" s="1189" t="s">
        <v>10936</v>
      </c>
      <c r="D680" s="1189" t="s">
        <v>10936</v>
      </c>
      <c r="E680" s="1189" t="s">
        <v>10936</v>
      </c>
      <c r="F680" s="1189" t="s">
        <v>10936</v>
      </c>
      <c r="G680" s="1189">
        <v>5.25</v>
      </c>
      <c r="H680" s="1189">
        <v>1.5</v>
      </c>
      <c r="I680" s="1190">
        <f t="shared" si="283"/>
        <v>67.584374999999994</v>
      </c>
      <c r="J680" s="1191">
        <f t="shared" si="293"/>
        <v>18645.463895733628</v>
      </c>
      <c r="K680" s="1191">
        <f t="shared" si="294"/>
        <v>29832.742233173805</v>
      </c>
      <c r="L680" s="1191">
        <f t="shared" si="295"/>
        <v>828401.41311701178</v>
      </c>
      <c r="M680" s="1190">
        <f t="shared" si="284"/>
        <v>2.5770626634219167</v>
      </c>
      <c r="N680" s="1190">
        <f t="shared" si="285"/>
        <v>1.0327476567054865</v>
      </c>
      <c r="O680" s="1190">
        <f t="shared" si="286"/>
        <v>9.1799791707154368E-2</v>
      </c>
      <c r="P680" s="1192">
        <f t="shared" si="291"/>
        <v>29832.742233173805</v>
      </c>
      <c r="Q680" s="1192">
        <f t="shared" si="298"/>
        <v>18645.463895733628</v>
      </c>
      <c r="R680" s="1192">
        <f t="shared" si="299"/>
        <v>36339.636287083755</v>
      </c>
      <c r="S680" s="1192">
        <f t="shared" si="300"/>
        <v>22712.272679427348</v>
      </c>
      <c r="T680" s="1192">
        <f t="shared" si="292"/>
        <v>828401.41311701178</v>
      </c>
      <c r="U680" s="1192">
        <f t="shared" si="287"/>
        <v>1173053.1535378064</v>
      </c>
      <c r="V680" s="1189">
        <v>100000</v>
      </c>
      <c r="W680" s="1189">
        <v>62500</v>
      </c>
      <c r="X680" s="1193">
        <v>3.6880000000000002</v>
      </c>
      <c r="Y680" s="1189">
        <v>1.25</v>
      </c>
      <c r="Z680" s="1189">
        <v>3.1875</v>
      </c>
      <c r="AA680" s="1193">
        <v>0.166215</v>
      </c>
      <c r="AB680" s="1193">
        <v>3.4299999999999997E-2</v>
      </c>
      <c r="AC680" s="1193">
        <v>3.875</v>
      </c>
      <c r="AD680" s="1189">
        <v>0.33333299999999999</v>
      </c>
      <c r="AE680" s="1189">
        <v>45</v>
      </c>
      <c r="AF680" s="1193">
        <v>3.3125</v>
      </c>
      <c r="AG680" s="1193">
        <v>3.59375</v>
      </c>
      <c r="AH680" s="1189">
        <f t="shared" si="302"/>
        <v>1.7772682291666668</v>
      </c>
      <c r="AI680" s="1189">
        <f t="shared" si="288"/>
        <v>2.28125</v>
      </c>
      <c r="AJ680" s="1189">
        <f t="shared" si="289"/>
        <v>8.2840141311701174</v>
      </c>
      <c r="AK680" s="1189">
        <f t="shared" si="280"/>
        <v>6.8507581986972736</v>
      </c>
      <c r="AL680" s="1189">
        <f t="shared" si="303"/>
        <v>0.11063583333333334</v>
      </c>
      <c r="AM680" s="1189">
        <f t="shared" si="290"/>
        <v>10.090861181009098</v>
      </c>
      <c r="AN680" s="1189">
        <f t="shared" si="304"/>
        <v>3.90625E-2</v>
      </c>
      <c r="AO680" s="1189">
        <f t="shared" si="297"/>
        <v>3.5534101041666668</v>
      </c>
      <c r="AP680" s="1189">
        <f t="shared" si="305"/>
        <v>3.5773641666666669</v>
      </c>
      <c r="AQ680" s="1189">
        <f t="shared" si="306"/>
        <v>4.8807500000000004E-2</v>
      </c>
      <c r="AR680" s="1193">
        <f t="shared" si="301"/>
        <v>5.026126827374827</v>
      </c>
      <c r="AS680" s="1194">
        <f t="shared" si="296"/>
        <v>2.225281706843707</v>
      </c>
    </row>
    <row r="681" spans="1:45" ht="11.1" customHeight="1">
      <c r="A681" s="1189" t="s">
        <v>10997</v>
      </c>
      <c r="B681" s="1189" t="s">
        <v>10936</v>
      </c>
      <c r="C681" s="1189" t="s">
        <v>10936</v>
      </c>
      <c r="D681" s="1189" t="s">
        <v>10936</v>
      </c>
      <c r="E681" s="1189" t="s">
        <v>10936</v>
      </c>
      <c r="F681" s="1189" t="s">
        <v>10936</v>
      </c>
      <c r="G681" s="1189">
        <v>5.25</v>
      </c>
      <c r="H681" s="1189">
        <v>1.75</v>
      </c>
      <c r="I681" s="1190">
        <f t="shared" si="283"/>
        <v>65.414999999999992</v>
      </c>
      <c r="J681" s="1191">
        <f t="shared" si="293"/>
        <v>17144.261456068009</v>
      </c>
      <c r="K681" s="1191">
        <f t="shared" si="294"/>
        <v>27430.818329708811</v>
      </c>
      <c r="L681" s="1191">
        <f t="shared" si="295"/>
        <v>764587.8123409691</v>
      </c>
      <c r="M681" s="1190">
        <f t="shared" si="284"/>
        <v>2.6491079673071134</v>
      </c>
      <c r="N681" s="1190">
        <f t="shared" si="285"/>
        <v>0.99959773192234758</v>
      </c>
      <c r="O681" s="1190">
        <f t="shared" si="286"/>
        <v>0.12494971649029345</v>
      </c>
      <c r="P681" s="1192">
        <f t="shared" si="291"/>
        <v>27430.818329708811</v>
      </c>
      <c r="Q681" s="1192">
        <f t="shared" si="298"/>
        <v>17144.261456068009</v>
      </c>
      <c r="R681" s="1192">
        <f t="shared" si="299"/>
        <v>36202.588555404778</v>
      </c>
      <c r="S681" s="1192">
        <f t="shared" si="300"/>
        <v>22626.617847127985</v>
      </c>
      <c r="T681" s="1192">
        <f t="shared" si="292"/>
        <v>764587.8123409691</v>
      </c>
      <c r="U681" s="1192">
        <f t="shared" si="287"/>
        <v>1173053.1535378064</v>
      </c>
      <c r="V681" s="1189">
        <v>100000</v>
      </c>
      <c r="W681" s="1189">
        <v>62500</v>
      </c>
      <c r="X681" s="1193">
        <v>3.6880000000000002</v>
      </c>
      <c r="Y681" s="1189">
        <v>1.25</v>
      </c>
      <c r="Z681" s="1189">
        <v>3.1875</v>
      </c>
      <c r="AA681" s="1193">
        <v>0.166215</v>
      </c>
      <c r="AB681" s="1193">
        <v>3.4299999999999997E-2</v>
      </c>
      <c r="AC681" s="1193">
        <v>3.875</v>
      </c>
      <c r="AD681" s="1189">
        <v>0.33333299999999999</v>
      </c>
      <c r="AE681" s="1189">
        <v>45</v>
      </c>
      <c r="AF681" s="1193">
        <v>3.3125</v>
      </c>
      <c r="AG681" s="1193">
        <v>3.59375</v>
      </c>
      <c r="AH681" s="1189">
        <f t="shared" si="302"/>
        <v>1.7772682291666668</v>
      </c>
      <c r="AI681" s="1189">
        <f t="shared" si="288"/>
        <v>2.28125</v>
      </c>
      <c r="AJ681" s="1189">
        <f t="shared" si="289"/>
        <v>7.6458781234096911</v>
      </c>
      <c r="AK681" s="1189">
        <f t="shared" si="280"/>
        <v>6.2126221909368464</v>
      </c>
      <c r="AL681" s="1189">
        <f t="shared" si="303"/>
        <v>0.11063583333333334</v>
      </c>
      <c r="AM681" s="1189">
        <f t="shared" si="290"/>
        <v>10.090861181009098</v>
      </c>
      <c r="AN681" s="1189">
        <f t="shared" si="304"/>
        <v>3.90625E-2</v>
      </c>
      <c r="AO681" s="1189">
        <f t="shared" si="297"/>
        <v>3.5534101041666668</v>
      </c>
      <c r="AP681" s="1189">
        <f t="shared" si="305"/>
        <v>3.5773641666666669</v>
      </c>
      <c r="AQ681" s="1189">
        <f t="shared" si="306"/>
        <v>4.8807500000000004E-2</v>
      </c>
      <c r="AR681" s="1193">
        <f t="shared" si="301"/>
        <v>4.9446386000249749</v>
      </c>
      <c r="AS681" s="1194">
        <f t="shared" si="296"/>
        <v>2.2049096500062437</v>
      </c>
    </row>
    <row r="682" spans="1:45" ht="11.1" customHeight="1">
      <c r="A682" s="1189" t="s">
        <v>10997</v>
      </c>
      <c r="B682" s="1189" t="s">
        <v>10936</v>
      </c>
      <c r="C682" s="1189" t="s">
        <v>10936</v>
      </c>
      <c r="D682" s="1189" t="s">
        <v>10936</v>
      </c>
      <c r="E682" s="1189" t="s">
        <v>10936</v>
      </c>
      <c r="F682" s="1189" t="s">
        <v>10936</v>
      </c>
      <c r="G682" s="1189">
        <v>5.25</v>
      </c>
      <c r="H682" s="1189">
        <v>2</v>
      </c>
      <c r="I682" s="1190">
        <f t="shared" si="283"/>
        <v>62.911874999999995</v>
      </c>
      <c r="J682" s="1191">
        <f t="shared" si="293"/>
        <v>15424.341917627704</v>
      </c>
      <c r="K682" s="1191">
        <f t="shared" si="294"/>
        <v>24678.947068204321</v>
      </c>
      <c r="L682" s="1191">
        <f t="shared" si="295"/>
        <v>690956.73452245828</v>
      </c>
      <c r="M682" s="1190">
        <f t="shared" si="284"/>
        <v>2.7678003599585694</v>
      </c>
      <c r="N682" s="1190">
        <f t="shared" si="285"/>
        <v>0.96134781871103325</v>
      </c>
      <c r="O682" s="1190">
        <f t="shared" si="286"/>
        <v>0.16319962970160778</v>
      </c>
      <c r="P682" s="1192">
        <f t="shared" si="291"/>
        <v>24678.947068204321</v>
      </c>
      <c r="Q682" s="1192">
        <f t="shared" si="298"/>
        <v>15424.341917627704</v>
      </c>
      <c r="R682" s="1192">
        <f t="shared" si="299"/>
        <v>36041.595155858049</v>
      </c>
      <c r="S682" s="1192">
        <f t="shared" si="300"/>
        <v>22525.996972411278</v>
      </c>
      <c r="T682" s="1192">
        <f t="shared" si="292"/>
        <v>690956.73452245828</v>
      </c>
      <c r="U682" s="1192">
        <f t="shared" si="287"/>
        <v>1173053.1535378064</v>
      </c>
      <c r="V682" s="1189">
        <v>100000</v>
      </c>
      <c r="W682" s="1189">
        <v>62500</v>
      </c>
      <c r="X682" s="1193">
        <v>3.6880000000000002</v>
      </c>
      <c r="Y682" s="1189">
        <v>1.25</v>
      </c>
      <c r="Z682" s="1189">
        <v>3.1875</v>
      </c>
      <c r="AA682" s="1193">
        <v>0.166215</v>
      </c>
      <c r="AB682" s="1193">
        <v>3.4299999999999997E-2</v>
      </c>
      <c r="AC682" s="1193">
        <v>3.875</v>
      </c>
      <c r="AD682" s="1189">
        <v>0.33333299999999999</v>
      </c>
      <c r="AE682" s="1189">
        <v>45</v>
      </c>
      <c r="AF682" s="1193">
        <v>3.3125</v>
      </c>
      <c r="AG682" s="1193">
        <v>3.59375</v>
      </c>
      <c r="AH682" s="1189">
        <f t="shared" si="302"/>
        <v>1.7772682291666668</v>
      </c>
      <c r="AI682" s="1189">
        <f t="shared" si="288"/>
        <v>2.28125</v>
      </c>
      <c r="AJ682" s="1189">
        <f t="shared" si="289"/>
        <v>6.9095673452245832</v>
      </c>
      <c r="AK682" s="1189">
        <f t="shared" si="280"/>
        <v>5.4763114127517394</v>
      </c>
      <c r="AL682" s="1189">
        <f t="shared" si="303"/>
        <v>0.11063583333333334</v>
      </c>
      <c r="AM682" s="1189">
        <f t="shared" si="290"/>
        <v>10.090861181009098</v>
      </c>
      <c r="AN682" s="1189">
        <f t="shared" si="304"/>
        <v>3.90625E-2</v>
      </c>
      <c r="AO682" s="1189">
        <f t="shared" si="297"/>
        <v>3.5534101041666668</v>
      </c>
      <c r="AP682" s="1189">
        <f t="shared" si="305"/>
        <v>3.5773641666666669</v>
      </c>
      <c r="AQ682" s="1189">
        <f t="shared" si="306"/>
        <v>4.8807500000000004E-2</v>
      </c>
      <c r="AR682" s="1193">
        <f t="shared" si="301"/>
        <v>4.8489123403972716</v>
      </c>
      <c r="AS682" s="1194">
        <f t="shared" si="296"/>
        <v>2.1809780850993179</v>
      </c>
    </row>
    <row r="683" spans="1:45" ht="11.1" customHeight="1">
      <c r="A683" s="1189" t="s">
        <v>10997</v>
      </c>
      <c r="B683" s="1189" t="s">
        <v>10936</v>
      </c>
      <c r="C683" s="1189" t="s">
        <v>10936</v>
      </c>
      <c r="D683" s="1189" t="s">
        <v>10936</v>
      </c>
      <c r="E683" s="1189" t="s">
        <v>10936</v>
      </c>
      <c r="F683" s="1189" t="s">
        <v>10936</v>
      </c>
      <c r="G683" s="1189">
        <v>5.25</v>
      </c>
      <c r="H683" s="1189">
        <v>2.25</v>
      </c>
      <c r="I683" s="1190">
        <f t="shared" si="283"/>
        <v>60.074999999999996</v>
      </c>
      <c r="J683" s="1191">
        <f t="shared" si="293"/>
        <v>13491.372194914313</v>
      </c>
      <c r="K683" s="1191">
        <f t="shared" si="294"/>
        <v>21586.195511862898</v>
      </c>
      <c r="L683" s="1191">
        <f t="shared" si="295"/>
        <v>607508.17966147943</v>
      </c>
      <c r="M683" s="1190">
        <f t="shared" si="284"/>
        <v>2.9607158856745732</v>
      </c>
      <c r="N683" s="1190">
        <f t="shared" si="285"/>
        <v>0.91799791707154377</v>
      </c>
      <c r="O683" s="1190">
        <f t="shared" si="286"/>
        <v>0.20654953134109735</v>
      </c>
      <c r="P683" s="1192">
        <f t="shared" si="291"/>
        <v>21586.195511862898</v>
      </c>
      <c r="Q683" s="1192">
        <f t="shared" si="298"/>
        <v>13491.372194914313</v>
      </c>
      <c r="R683" s="1192">
        <f t="shared" si="299"/>
        <v>35855.204856288088</v>
      </c>
      <c r="S683" s="1192">
        <f t="shared" si="300"/>
        <v>22409.503035180052</v>
      </c>
      <c r="T683" s="1192">
        <f t="shared" si="292"/>
        <v>607508.17966147943</v>
      </c>
      <c r="U683" s="1192">
        <f t="shared" si="287"/>
        <v>1173053.1535378064</v>
      </c>
      <c r="V683" s="1189">
        <v>100000</v>
      </c>
      <c r="W683" s="1189">
        <v>62500</v>
      </c>
      <c r="X683" s="1193">
        <v>3.6880000000000002</v>
      </c>
      <c r="Y683" s="1189">
        <v>1.25</v>
      </c>
      <c r="Z683" s="1189">
        <v>3.1875</v>
      </c>
      <c r="AA683" s="1193">
        <v>0.166215</v>
      </c>
      <c r="AB683" s="1193">
        <v>3.4299999999999997E-2</v>
      </c>
      <c r="AC683" s="1193">
        <v>3.875</v>
      </c>
      <c r="AD683" s="1189">
        <v>0.33333299999999999</v>
      </c>
      <c r="AE683" s="1189">
        <v>45</v>
      </c>
      <c r="AF683" s="1193">
        <v>3.3125</v>
      </c>
      <c r="AG683" s="1193">
        <v>3.59375</v>
      </c>
      <c r="AH683" s="1189">
        <f t="shared" si="302"/>
        <v>1.7772682291666668</v>
      </c>
      <c r="AI683" s="1189">
        <f t="shared" si="288"/>
        <v>2.28125</v>
      </c>
      <c r="AJ683" s="1189">
        <f t="shared" si="289"/>
        <v>6.0750817966147945</v>
      </c>
      <c r="AK683" s="1189">
        <f t="shared" si="280"/>
        <v>4.6418258641419499</v>
      </c>
      <c r="AL683" s="1189">
        <f t="shared" si="303"/>
        <v>0.11063583333333334</v>
      </c>
      <c r="AM683" s="1189">
        <f t="shared" si="290"/>
        <v>10.090861181009098</v>
      </c>
      <c r="AN683" s="1189">
        <f t="shared" si="304"/>
        <v>3.90625E-2</v>
      </c>
      <c r="AO683" s="1189">
        <f t="shared" si="297"/>
        <v>3.5534101041666668</v>
      </c>
      <c r="AP683" s="1189">
        <f t="shared" si="305"/>
        <v>3.5773641666666669</v>
      </c>
      <c r="AQ683" s="1189">
        <f t="shared" si="306"/>
        <v>4.8807500000000004E-2</v>
      </c>
      <c r="AR683" s="1193">
        <f t="shared" si="301"/>
        <v>4.7380851495996721</v>
      </c>
      <c r="AS683" s="1194">
        <f t="shared" si="296"/>
        <v>2.1532712873999182</v>
      </c>
    </row>
    <row r="684" spans="1:45" ht="11.1" customHeight="1">
      <c r="A684" s="1189" t="s">
        <v>10997</v>
      </c>
      <c r="B684" s="1189" t="s">
        <v>10936</v>
      </c>
      <c r="C684" s="1189" t="s">
        <v>10936</v>
      </c>
      <c r="D684" s="1189" t="s">
        <v>10936</v>
      </c>
      <c r="E684" s="1189" t="s">
        <v>10936</v>
      </c>
      <c r="F684" s="1189" t="s">
        <v>10936</v>
      </c>
      <c r="G684" s="1189">
        <v>5.5</v>
      </c>
      <c r="H684" s="1189">
        <v>1.5</v>
      </c>
      <c r="I684" s="1190">
        <f t="shared" si="283"/>
        <v>74.759999999999991</v>
      </c>
      <c r="J684" s="1191">
        <f t="shared" si="293"/>
        <v>18645.463895733628</v>
      </c>
      <c r="K684" s="1191">
        <f t="shared" si="294"/>
        <v>29832.742233173805</v>
      </c>
      <c r="L684" s="1191">
        <f t="shared" si="295"/>
        <v>828401.41311701178</v>
      </c>
      <c r="M684" s="1190">
        <f t="shared" si="284"/>
        <v>3.0966521019894349</v>
      </c>
      <c r="N684" s="1190">
        <f t="shared" si="285"/>
        <v>1.1423974079112544</v>
      </c>
      <c r="O684" s="1190">
        <f t="shared" si="286"/>
        <v>9.1799791707154368E-2</v>
      </c>
      <c r="P684" s="1192">
        <f>(V684*AJ684/12)*((AD684/2/PI())+((AH684*0.08)/COS(AE684*PI()/180))+(AS684*0.08))</f>
        <v>29832.742233173805</v>
      </c>
      <c r="Q684" s="1192">
        <f>(W684*AJ684/12)*((AD684/2/PI())+((AH684*0.08)/COS(AE684*PI()/180))+(AS684*0.08))</f>
        <v>18645.463895733628</v>
      </c>
      <c r="R684" s="1192">
        <f>V684*AM684*((AD684/PI())/2+AH684*0.08/COS(AE684*PI()/180)+AS684*0.08)/12</f>
        <v>43940.985745252394</v>
      </c>
      <c r="S684" s="1192">
        <f>W684*AM684*((AD684/PI())/2+AH684*0.08/COS(AE684*PI()/180)+AS684*0.08)/12</f>
        <v>27463.116090782747</v>
      </c>
      <c r="T684" s="1192">
        <f>V684*AJ684</f>
        <v>828401.41311701178</v>
      </c>
      <c r="U684" s="1192">
        <f t="shared" si="287"/>
        <v>1384128.9099508708</v>
      </c>
      <c r="V684" s="1189">
        <v>100000</v>
      </c>
      <c r="W684" s="1189">
        <v>62500</v>
      </c>
      <c r="X684" s="1193">
        <v>3.6880000000000002</v>
      </c>
      <c r="Y684" s="1189">
        <v>1.25</v>
      </c>
      <c r="Z684" s="1189">
        <v>3.1875</v>
      </c>
      <c r="AA684" s="1193">
        <v>0.166215</v>
      </c>
      <c r="AB684" s="1193">
        <v>3.4299999999999997E-2</v>
      </c>
      <c r="AC684" s="1193">
        <v>3.875</v>
      </c>
      <c r="AD684" s="1189">
        <v>0.33333299999999999</v>
      </c>
      <c r="AE684" s="1189">
        <v>45</v>
      </c>
      <c r="AF684" s="1193">
        <v>3.3125</v>
      </c>
      <c r="AG684" s="1193">
        <v>3.59375</v>
      </c>
      <c r="AH684" s="1189">
        <f>(X684+(X684-(Z684-0.625)*Y684/12))/4</f>
        <v>1.7772682291666668</v>
      </c>
      <c r="AI684" s="1189">
        <f t="shared" si="288"/>
        <v>2.34375</v>
      </c>
      <c r="AJ684" s="1189">
        <f t="shared" si="289"/>
        <v>8.2840141311701174</v>
      </c>
      <c r="AK684" s="1189">
        <f t="shared" si="280"/>
        <v>6.8507581986972736</v>
      </c>
      <c r="AL684" s="1189">
        <f>2*((AA684/2)-AB684)+Y684/8/12</f>
        <v>0.11063583333333334</v>
      </c>
      <c r="AM684" s="1189">
        <f t="shared" si="290"/>
        <v>12.20161874513974</v>
      </c>
      <c r="AN684" s="1189">
        <f>Y684*3/8/12</f>
        <v>3.90625E-2</v>
      </c>
      <c r="AO684" s="1189">
        <f>X684-(((Z684-0.625-AD684)*Y684)/12)+2*AQ684</f>
        <v>3.5534101041666668</v>
      </c>
      <c r="AP684" s="1189">
        <f>X684-2*AQ684-Y684/8/12</f>
        <v>3.5773641666666669</v>
      </c>
      <c r="AQ684" s="1189">
        <f>AA684/2-AB684</f>
        <v>4.8807500000000004E-2</v>
      </c>
      <c r="AR684" s="1193">
        <f>SQRT(4/PI()*AJ684+(AC684-AN684)^2)</f>
        <v>5.026126827374827</v>
      </c>
      <c r="AS684" s="1194">
        <f t="shared" si="296"/>
        <v>2.225281706843707</v>
      </c>
    </row>
    <row r="685" spans="1:45" ht="11.1" customHeight="1">
      <c r="A685" s="1189" t="s">
        <v>10997</v>
      </c>
      <c r="B685" s="1189" t="s">
        <v>10936</v>
      </c>
      <c r="C685" s="1189" t="s">
        <v>10936</v>
      </c>
      <c r="D685" s="1189" t="s">
        <v>10936</v>
      </c>
      <c r="E685" s="1189" t="s">
        <v>10936</v>
      </c>
      <c r="F685" s="1189" t="s">
        <v>10936</v>
      </c>
      <c r="G685" s="1189">
        <v>5.5</v>
      </c>
      <c r="H685" s="1189">
        <v>1.75</v>
      </c>
      <c r="I685" s="1190">
        <f t="shared" si="283"/>
        <v>72.590625000000003</v>
      </c>
      <c r="J685" s="1191">
        <f t="shared" si="293"/>
        <v>17144.261456068009</v>
      </c>
      <c r="K685" s="1191">
        <f t="shared" si="294"/>
        <v>27430.818329708811</v>
      </c>
      <c r="L685" s="1191">
        <f t="shared" si="295"/>
        <v>764587.8123409691</v>
      </c>
      <c r="M685" s="1190">
        <f t="shared" si="284"/>
        <v>3.1832232377562009</v>
      </c>
      <c r="N685" s="1190">
        <f t="shared" si="285"/>
        <v>1.1092474831281154</v>
      </c>
      <c r="O685" s="1190">
        <f t="shared" si="286"/>
        <v>0.12494971649029345</v>
      </c>
      <c r="P685" s="1192">
        <f t="shared" si="291"/>
        <v>27430.818329708811</v>
      </c>
      <c r="Q685" s="1192">
        <f t="shared" si="298"/>
        <v>17144.261456068009</v>
      </c>
      <c r="R685" s="1192">
        <f t="shared" si="299"/>
        <v>43775.271031529031</v>
      </c>
      <c r="S685" s="1192">
        <f t="shared" si="300"/>
        <v>27359.544394705645</v>
      </c>
      <c r="T685" s="1192">
        <f t="shared" si="292"/>
        <v>764587.8123409691</v>
      </c>
      <c r="U685" s="1192">
        <f t="shared" si="287"/>
        <v>1384128.9099508708</v>
      </c>
      <c r="V685" s="1189">
        <v>100000</v>
      </c>
      <c r="W685" s="1189">
        <v>62500</v>
      </c>
      <c r="X685" s="1193">
        <v>3.6880000000000002</v>
      </c>
      <c r="Y685" s="1189">
        <v>1.25</v>
      </c>
      <c r="Z685" s="1189">
        <v>3.1875</v>
      </c>
      <c r="AA685" s="1193">
        <v>0.166215</v>
      </c>
      <c r="AB685" s="1193">
        <v>3.4299999999999997E-2</v>
      </c>
      <c r="AC685" s="1193">
        <v>3.875</v>
      </c>
      <c r="AD685" s="1189">
        <v>0.33333299999999999</v>
      </c>
      <c r="AE685" s="1189">
        <v>45</v>
      </c>
      <c r="AF685" s="1193">
        <v>3.3125</v>
      </c>
      <c r="AG685" s="1193">
        <v>3.59375</v>
      </c>
      <c r="AH685" s="1189">
        <f t="shared" si="302"/>
        <v>1.7772682291666668</v>
      </c>
      <c r="AI685" s="1189">
        <f t="shared" si="288"/>
        <v>2.34375</v>
      </c>
      <c r="AJ685" s="1189">
        <f t="shared" si="289"/>
        <v>7.6458781234096911</v>
      </c>
      <c r="AK685" s="1189">
        <f t="shared" si="280"/>
        <v>6.2126221909368464</v>
      </c>
      <c r="AL685" s="1189">
        <f t="shared" si="303"/>
        <v>0.11063583333333334</v>
      </c>
      <c r="AM685" s="1189">
        <f t="shared" si="290"/>
        <v>12.20161874513974</v>
      </c>
      <c r="AN685" s="1189">
        <f t="shared" si="304"/>
        <v>3.90625E-2</v>
      </c>
      <c r="AO685" s="1189">
        <f t="shared" si="297"/>
        <v>3.5534101041666668</v>
      </c>
      <c r="AP685" s="1189">
        <f t="shared" si="305"/>
        <v>3.5773641666666669</v>
      </c>
      <c r="AQ685" s="1189">
        <f t="shared" si="306"/>
        <v>4.8807500000000004E-2</v>
      </c>
      <c r="AR685" s="1193">
        <f t="shared" si="301"/>
        <v>4.9446386000249749</v>
      </c>
      <c r="AS685" s="1194">
        <f t="shared" si="296"/>
        <v>2.2049096500062437</v>
      </c>
    </row>
    <row r="686" spans="1:45" ht="11.1" customHeight="1">
      <c r="A686" s="1188" t="s">
        <v>10998</v>
      </c>
      <c r="B686" s="1188" t="s">
        <v>10936</v>
      </c>
      <c r="C686" s="1188" t="s">
        <v>10936</v>
      </c>
      <c r="D686" s="1188" t="s">
        <v>10936</v>
      </c>
      <c r="E686" s="1188" t="s">
        <v>10936</v>
      </c>
      <c r="F686" s="1188" t="s">
        <v>10936</v>
      </c>
      <c r="G686" s="1189">
        <v>4.75</v>
      </c>
      <c r="H686" s="1189">
        <v>1.75</v>
      </c>
      <c r="I686" s="1190">
        <f t="shared" si="283"/>
        <v>52.064999999999998</v>
      </c>
      <c r="J686" s="1191">
        <f t="shared" si="293"/>
        <v>8785.8993587808491</v>
      </c>
      <c r="K686" s="1191">
        <f t="shared" si="294"/>
        <v>17196.600168432265</v>
      </c>
      <c r="L686" s="1191">
        <f t="shared" si="295"/>
        <v>877127.43399570847</v>
      </c>
      <c r="M686" s="1190">
        <f t="shared" si="284"/>
        <v>1.4249314484748934</v>
      </c>
      <c r="N686" s="1190">
        <f t="shared" si="285"/>
        <v>0.79559819479533789</v>
      </c>
      <c r="O686" s="1190">
        <f t="shared" si="286"/>
        <v>0.12494971649029345</v>
      </c>
      <c r="P686" s="1192">
        <f t="shared" ref="P686:P751" si="307">(V686*AK686/12)*((AD686/2/PI())+((AH686*0.08)/COS(AE686*PI()/180))+(AS686*0.08))</f>
        <v>31949.95098194819</v>
      </c>
      <c r="Q686" s="1192">
        <f t="shared" si="298"/>
        <v>18036.238473453519</v>
      </c>
      <c r="R686" s="1192">
        <f t="shared" si="299"/>
        <v>17196.600168432265</v>
      </c>
      <c r="S686" s="1192">
        <f t="shared" si="300"/>
        <v>8785.8993587808491</v>
      </c>
      <c r="T686" s="1192">
        <f t="shared" ref="T686:T749" si="308">V686*AK686</f>
        <v>890345.45900064451</v>
      </c>
      <c r="U686" s="1192">
        <f t="shared" si="287"/>
        <v>877127.43399570847</v>
      </c>
      <c r="V686" s="1189">
        <v>110000</v>
      </c>
      <c r="W686" s="1189">
        <v>56200</v>
      </c>
      <c r="X686" s="1189">
        <v>3.9298600000000001</v>
      </c>
      <c r="Y686" s="1189">
        <v>2</v>
      </c>
      <c r="Z686" s="1189">
        <v>4</v>
      </c>
      <c r="AA686" s="1189">
        <v>0.14186499999999999</v>
      </c>
      <c r="AB686" s="1189">
        <v>1.7042000000000002E-2</v>
      </c>
      <c r="AC686" s="1189">
        <v>4.1875</v>
      </c>
      <c r="AD686" s="1189">
        <v>0.28571000000000002</v>
      </c>
      <c r="AE686" s="1189">
        <v>45</v>
      </c>
      <c r="AF686" s="1193">
        <v>3.65625</v>
      </c>
      <c r="AG686" s="1193">
        <v>3.5625</v>
      </c>
      <c r="AH686" s="1189">
        <f t="shared" si="302"/>
        <v>1.8243050000000001</v>
      </c>
      <c r="AI686" s="1189">
        <f t="shared" si="288"/>
        <v>2.234375</v>
      </c>
      <c r="AJ686" s="1189">
        <f t="shared" si="289"/>
        <v>8.9433042395181293</v>
      </c>
      <c r="AK686" s="1189">
        <f t="shared" si="280"/>
        <v>8.0940496272785865</v>
      </c>
      <c r="AL686" s="1189">
        <f t="shared" si="303"/>
        <v>0.12861433333333333</v>
      </c>
      <c r="AM686" s="1189">
        <f t="shared" si="290"/>
        <v>4.3565054375952208</v>
      </c>
      <c r="AN686" s="1189">
        <f t="shared" si="304"/>
        <v>6.25E-2</v>
      </c>
      <c r="AO686" s="1189">
        <f t="shared" si="297"/>
        <v>3.5227593333333336</v>
      </c>
      <c r="AP686" s="1189">
        <f t="shared" si="305"/>
        <v>3.8012456666666665</v>
      </c>
      <c r="AQ686" s="1189">
        <f t="shared" si="306"/>
        <v>5.3890499999999994E-2</v>
      </c>
      <c r="AR686" s="1193">
        <f t="shared" si="301"/>
        <v>5.3294083741398648</v>
      </c>
      <c r="AS686" s="1194">
        <f t="shared" si="296"/>
        <v>2.234375</v>
      </c>
    </row>
    <row r="687" spans="1:45" ht="11.1" customHeight="1">
      <c r="A687" s="1188" t="s">
        <v>10998</v>
      </c>
      <c r="B687" s="1188" t="s">
        <v>10936</v>
      </c>
      <c r="C687" s="1188" t="s">
        <v>10936</v>
      </c>
      <c r="D687" s="1188" t="s">
        <v>10936</v>
      </c>
      <c r="E687" s="1188" t="s">
        <v>10936</v>
      </c>
      <c r="F687" s="1188" t="s">
        <v>10936</v>
      </c>
      <c r="G687" s="1189">
        <v>4.75</v>
      </c>
      <c r="H687" s="1189">
        <v>2</v>
      </c>
      <c r="I687" s="1190">
        <f t="shared" si="283"/>
        <v>49.561875000000001</v>
      </c>
      <c r="J687" s="1191">
        <f t="shared" si="293"/>
        <v>8785.8993587808491</v>
      </c>
      <c r="K687" s="1191">
        <f t="shared" si="294"/>
        <v>17196.600168432265</v>
      </c>
      <c r="L687" s="1191">
        <f t="shared" si="295"/>
        <v>809351.27340028249</v>
      </c>
      <c r="M687" s="1190">
        <f t="shared" si="284"/>
        <v>1.4738693835653733</v>
      </c>
      <c r="N687" s="1190">
        <f t="shared" si="285"/>
        <v>0.75734828158402367</v>
      </c>
      <c r="O687" s="1190">
        <f t="shared" si="286"/>
        <v>0.16319962970160778</v>
      </c>
      <c r="P687" s="1192">
        <f t="shared" si="307"/>
        <v>29043.483347846952</v>
      </c>
      <c r="Q687" s="1192">
        <f t="shared" si="298"/>
        <v>16551.297736758163</v>
      </c>
      <c r="R687" s="1192">
        <f t="shared" si="299"/>
        <v>17196.600168432265</v>
      </c>
      <c r="S687" s="1192">
        <f t="shared" si="300"/>
        <v>8785.8993587808491</v>
      </c>
      <c r="T687" s="1192">
        <f t="shared" si="308"/>
        <v>809351.27340028249</v>
      </c>
      <c r="U687" s="1192">
        <f t="shared" si="287"/>
        <v>877127.43399570847</v>
      </c>
      <c r="V687" s="1189">
        <v>110000</v>
      </c>
      <c r="W687" s="1189">
        <v>56200</v>
      </c>
      <c r="X687" s="1189">
        <v>3.9298600000000001</v>
      </c>
      <c r="Y687" s="1189">
        <v>2</v>
      </c>
      <c r="Z687" s="1189">
        <v>4</v>
      </c>
      <c r="AA687" s="1189">
        <v>0.14186499999999999</v>
      </c>
      <c r="AB687" s="1189">
        <v>1.7042000000000002E-2</v>
      </c>
      <c r="AC687" s="1189">
        <v>4.1875</v>
      </c>
      <c r="AD687" s="1189">
        <v>0.28571000000000002</v>
      </c>
      <c r="AE687" s="1189">
        <v>45</v>
      </c>
      <c r="AF687" s="1193">
        <v>3.65625</v>
      </c>
      <c r="AG687" s="1193">
        <v>3.5625</v>
      </c>
      <c r="AH687" s="1189">
        <f t="shared" si="302"/>
        <v>1.8243050000000001</v>
      </c>
      <c r="AI687" s="1189">
        <f t="shared" si="288"/>
        <v>2.234375</v>
      </c>
      <c r="AJ687" s="1189">
        <f t="shared" si="289"/>
        <v>8.2069934613330222</v>
      </c>
      <c r="AK687" s="1189">
        <f t="shared" si="280"/>
        <v>7.3577388490934776</v>
      </c>
      <c r="AL687" s="1189">
        <f t="shared" si="303"/>
        <v>0.12861433333333333</v>
      </c>
      <c r="AM687" s="1189">
        <f t="shared" si="290"/>
        <v>4.3565054375952208</v>
      </c>
      <c r="AN687" s="1189">
        <f t="shared" si="304"/>
        <v>6.25E-2</v>
      </c>
      <c r="AO687" s="1189">
        <f t="shared" si="297"/>
        <v>3.5227593333333336</v>
      </c>
      <c r="AP687" s="1189">
        <f t="shared" si="305"/>
        <v>3.8012456666666665</v>
      </c>
      <c r="AQ687" s="1189">
        <f t="shared" si="306"/>
        <v>5.3890499999999994E-2</v>
      </c>
      <c r="AR687" s="1193">
        <f t="shared" si="301"/>
        <v>5.2407149911392921</v>
      </c>
      <c r="AS687" s="1194">
        <f t="shared" si="296"/>
        <v>2.234375</v>
      </c>
    </row>
    <row r="688" spans="1:45" ht="11.1" customHeight="1">
      <c r="A688" s="1188" t="s">
        <v>10998</v>
      </c>
      <c r="B688" s="1188" t="s">
        <v>10936</v>
      </c>
      <c r="C688" s="1188" t="s">
        <v>10936</v>
      </c>
      <c r="D688" s="1188" t="s">
        <v>10936</v>
      </c>
      <c r="E688" s="1188" t="s">
        <v>10936</v>
      </c>
      <c r="F688" s="1188" t="s">
        <v>10936</v>
      </c>
      <c r="G688" s="1189">
        <v>4.75</v>
      </c>
      <c r="H688" s="1189">
        <v>2.25</v>
      </c>
      <c r="I688" s="1190">
        <f t="shared" si="283"/>
        <v>46.725000000000001</v>
      </c>
      <c r="J688" s="1191">
        <f t="shared" si="293"/>
        <v>8785.8993587808491</v>
      </c>
      <c r="K688" s="1191">
        <f t="shared" si="294"/>
        <v>17196.600168432265</v>
      </c>
      <c r="L688" s="1191">
        <f t="shared" si="295"/>
        <v>717557.86305320577</v>
      </c>
      <c r="M688" s="1190">
        <f t="shared" si="284"/>
        <v>1.5513529319090682</v>
      </c>
      <c r="N688" s="1190">
        <f t="shared" si="285"/>
        <v>0.71399837994453408</v>
      </c>
      <c r="O688" s="1190">
        <f t="shared" si="286"/>
        <v>0.20654953134109735</v>
      </c>
      <c r="P688" s="1192">
        <f t="shared" si="307"/>
        <v>25749.486695865566</v>
      </c>
      <c r="Q688" s="1192">
        <f t="shared" si="298"/>
        <v>14868.364901836761</v>
      </c>
      <c r="R688" s="1192">
        <f t="shared" si="299"/>
        <v>17196.600168432265</v>
      </c>
      <c r="S688" s="1192">
        <f t="shared" si="300"/>
        <v>8785.8993587808491</v>
      </c>
      <c r="T688" s="1192">
        <f t="shared" si="308"/>
        <v>717557.86305320577</v>
      </c>
      <c r="U688" s="1192">
        <f t="shared" si="287"/>
        <v>877127.43399570847</v>
      </c>
      <c r="V688" s="1189">
        <v>110000</v>
      </c>
      <c r="W688" s="1189">
        <v>56200</v>
      </c>
      <c r="X688" s="1189">
        <v>3.9298600000000001</v>
      </c>
      <c r="Y688" s="1189">
        <v>2</v>
      </c>
      <c r="Z688" s="1189">
        <v>4</v>
      </c>
      <c r="AA688" s="1189">
        <v>0.14186499999999999</v>
      </c>
      <c r="AB688" s="1189">
        <v>1.7042000000000002E-2</v>
      </c>
      <c r="AC688" s="1189">
        <v>4.1875</v>
      </c>
      <c r="AD688" s="1189">
        <v>0.28571000000000002</v>
      </c>
      <c r="AE688" s="1189">
        <v>45</v>
      </c>
      <c r="AF688" s="1193">
        <v>3.65625</v>
      </c>
      <c r="AG688" s="1193">
        <v>3.5625</v>
      </c>
      <c r="AH688" s="1189">
        <f t="shared" si="302"/>
        <v>1.8243050000000001</v>
      </c>
      <c r="AI688" s="1189">
        <f t="shared" si="288"/>
        <v>2.234375</v>
      </c>
      <c r="AJ688" s="1189">
        <f t="shared" si="289"/>
        <v>7.3725079127232327</v>
      </c>
      <c r="AK688" s="1189">
        <f t="shared" si="280"/>
        <v>6.523253300483689</v>
      </c>
      <c r="AL688" s="1189">
        <f t="shared" si="303"/>
        <v>0.12861433333333333</v>
      </c>
      <c r="AM688" s="1189">
        <f t="shared" si="290"/>
        <v>4.3565054375952208</v>
      </c>
      <c r="AN688" s="1189">
        <f t="shared" si="304"/>
        <v>6.25E-2</v>
      </c>
      <c r="AO688" s="1189">
        <f t="shared" si="297"/>
        <v>3.5227593333333336</v>
      </c>
      <c r="AP688" s="1189">
        <f t="shared" si="305"/>
        <v>3.8012456666666665</v>
      </c>
      <c r="AQ688" s="1189">
        <f t="shared" si="306"/>
        <v>5.3890499999999994E-2</v>
      </c>
      <c r="AR688" s="1193">
        <f t="shared" si="301"/>
        <v>5.1383454164110178</v>
      </c>
      <c r="AS688" s="1194">
        <f t="shared" si="296"/>
        <v>2.234375</v>
      </c>
    </row>
    <row r="689" spans="1:45" ht="11.1" customHeight="1">
      <c r="A689" s="1188" t="s">
        <v>10998</v>
      </c>
      <c r="B689" s="1188" t="s">
        <v>10936</v>
      </c>
      <c r="C689" s="1188" t="s">
        <v>10936</v>
      </c>
      <c r="D689" s="1188" t="s">
        <v>10936</v>
      </c>
      <c r="E689" s="1188" t="s">
        <v>10936</v>
      </c>
      <c r="F689" s="1188" t="s">
        <v>10936</v>
      </c>
      <c r="G689" s="1189">
        <v>4.75</v>
      </c>
      <c r="H689" s="1189">
        <v>2.5</v>
      </c>
      <c r="I689" s="1190">
        <f t="shared" si="283"/>
        <v>43.554375</v>
      </c>
      <c r="J689" s="1191">
        <f t="shared" si="293"/>
        <v>8785.8993587808491</v>
      </c>
      <c r="K689" s="1191">
        <f t="shared" si="294"/>
        <v>17196.600168432265</v>
      </c>
      <c r="L689" s="1191">
        <f t="shared" si="295"/>
        <v>614965.22795941413</v>
      </c>
      <c r="M689" s="1190">
        <f t="shared" si="284"/>
        <v>1.6741414948334581</v>
      </c>
      <c r="N689" s="1190">
        <f t="shared" si="285"/>
        <v>0.6655484898768691</v>
      </c>
      <c r="O689" s="1190">
        <f t="shared" si="286"/>
        <v>0.25499942140876219</v>
      </c>
      <c r="P689" s="1192">
        <f t="shared" si="307"/>
        <v>22067.961026004014</v>
      </c>
      <c r="Q689" s="1192">
        <f t="shared" si="298"/>
        <v>12987.439968689314</v>
      </c>
      <c r="R689" s="1192">
        <f t="shared" si="299"/>
        <v>17196.600168432265</v>
      </c>
      <c r="S689" s="1192">
        <f t="shared" si="300"/>
        <v>8785.8993587808491</v>
      </c>
      <c r="T689" s="1192">
        <f t="shared" si="308"/>
        <v>614965.22795941413</v>
      </c>
      <c r="U689" s="1192">
        <f t="shared" si="287"/>
        <v>877127.43399570847</v>
      </c>
      <c r="V689" s="1189">
        <v>110000</v>
      </c>
      <c r="W689" s="1189">
        <v>56200</v>
      </c>
      <c r="X689" s="1189">
        <v>3.9298600000000001</v>
      </c>
      <c r="Y689" s="1189">
        <v>2</v>
      </c>
      <c r="Z689" s="1189">
        <v>4</v>
      </c>
      <c r="AA689" s="1189">
        <v>0.14186499999999999</v>
      </c>
      <c r="AB689" s="1189">
        <v>1.7042000000000002E-2</v>
      </c>
      <c r="AC689" s="1189">
        <v>4.1875</v>
      </c>
      <c r="AD689" s="1189">
        <v>0.28571000000000002</v>
      </c>
      <c r="AE689" s="1189">
        <v>45</v>
      </c>
      <c r="AF689" s="1193">
        <v>3.65625</v>
      </c>
      <c r="AG689" s="1193">
        <v>3.5625</v>
      </c>
      <c r="AH689" s="1189">
        <f t="shared" si="302"/>
        <v>1.8243050000000001</v>
      </c>
      <c r="AI689" s="1189">
        <f t="shared" si="288"/>
        <v>2.234375</v>
      </c>
      <c r="AJ689" s="1189">
        <f t="shared" si="289"/>
        <v>6.4398475936887634</v>
      </c>
      <c r="AK689" s="1189">
        <f t="shared" si="280"/>
        <v>5.5905929814492197</v>
      </c>
      <c r="AL689" s="1189">
        <f t="shared" si="303"/>
        <v>0.12861433333333333</v>
      </c>
      <c r="AM689" s="1189">
        <f t="shared" si="290"/>
        <v>4.3565054375952208</v>
      </c>
      <c r="AN689" s="1189">
        <f t="shared" si="304"/>
        <v>6.25E-2</v>
      </c>
      <c r="AO689" s="1189">
        <f t="shared" si="297"/>
        <v>3.5227593333333336</v>
      </c>
      <c r="AP689" s="1189">
        <f t="shared" si="305"/>
        <v>3.8012456666666665</v>
      </c>
      <c r="AQ689" s="1189">
        <f t="shared" si="306"/>
        <v>5.3890499999999994E-2</v>
      </c>
      <c r="AR689" s="1193">
        <f t="shared" si="301"/>
        <v>5.0214632945339863</v>
      </c>
      <c r="AS689" s="1194">
        <f t="shared" si="296"/>
        <v>2.234375</v>
      </c>
    </row>
    <row r="690" spans="1:45" ht="11.1" customHeight="1">
      <c r="A690" s="1188" t="s">
        <v>10998</v>
      </c>
      <c r="B690" s="1188" t="s">
        <v>10936</v>
      </c>
      <c r="C690" s="1188" t="s">
        <v>10936</v>
      </c>
      <c r="D690" s="1188" t="s">
        <v>10936</v>
      </c>
      <c r="E690" s="1188" t="s">
        <v>10936</v>
      </c>
      <c r="F690" s="1188" t="s">
        <v>10936</v>
      </c>
      <c r="G690" s="1189">
        <v>4.75</v>
      </c>
      <c r="H690" s="1189">
        <v>2.8125</v>
      </c>
      <c r="I690" s="1190">
        <f t="shared" si="283"/>
        <v>39.1217578125</v>
      </c>
      <c r="J690" s="1191">
        <f t="shared" si="293"/>
        <v>8785.8993587808491</v>
      </c>
      <c r="K690" s="1191">
        <f t="shared" si="294"/>
        <v>16921.091257283086</v>
      </c>
      <c r="L690" s="1191">
        <f t="shared" si="295"/>
        <v>471538.02429210668</v>
      </c>
      <c r="M690" s="1190">
        <f t="shared" si="284"/>
        <v>1.9433027686833215</v>
      </c>
      <c r="N690" s="1190">
        <f t="shared" si="285"/>
        <v>0.59781426856516684</v>
      </c>
      <c r="O690" s="1190">
        <f t="shared" si="286"/>
        <v>0.32273364272046462</v>
      </c>
      <c r="P690" s="1192">
        <f t="shared" si="307"/>
        <v>16921.091257283086</v>
      </c>
      <c r="Q690" s="1192">
        <f t="shared" si="298"/>
        <v>10357.857414124619</v>
      </c>
      <c r="R690" s="1192">
        <f t="shared" si="299"/>
        <v>17196.600168432265</v>
      </c>
      <c r="S690" s="1192">
        <f t="shared" si="300"/>
        <v>8785.8993587808491</v>
      </c>
      <c r="T690" s="1192">
        <f t="shared" si="308"/>
        <v>471538.02429210668</v>
      </c>
      <c r="U690" s="1192">
        <f t="shared" si="287"/>
        <v>877127.43399570847</v>
      </c>
      <c r="V690" s="1189">
        <v>110000</v>
      </c>
      <c r="W690" s="1189">
        <v>56200</v>
      </c>
      <c r="X690" s="1189">
        <v>3.9298600000000001</v>
      </c>
      <c r="Y690" s="1189">
        <v>2</v>
      </c>
      <c r="Z690" s="1189">
        <v>4</v>
      </c>
      <c r="AA690" s="1189">
        <v>0.14186499999999999</v>
      </c>
      <c r="AB690" s="1189">
        <v>1.7042000000000002E-2</v>
      </c>
      <c r="AC690" s="1189">
        <v>4.1875</v>
      </c>
      <c r="AD690" s="1189">
        <v>0.28571000000000002</v>
      </c>
      <c r="AE690" s="1189">
        <v>45</v>
      </c>
      <c r="AF690" s="1193">
        <v>3.65625</v>
      </c>
      <c r="AG690" s="1193">
        <v>3.5625</v>
      </c>
      <c r="AH690" s="1189">
        <f t="shared" si="302"/>
        <v>1.8243050000000001</v>
      </c>
      <c r="AI690" s="1189">
        <f t="shared" si="288"/>
        <v>2.234375</v>
      </c>
      <c r="AJ690" s="1189">
        <f t="shared" si="289"/>
        <v>5.135963923985968</v>
      </c>
      <c r="AK690" s="1189">
        <f t="shared" ref="AK690:AK753" si="309">PI()*(AF690^2-H690^2)/4</f>
        <v>4.2867093117464243</v>
      </c>
      <c r="AL690" s="1189">
        <f t="shared" si="303"/>
        <v>0.12861433333333333</v>
      </c>
      <c r="AM690" s="1189">
        <f t="shared" si="290"/>
        <v>4.3565054375952208</v>
      </c>
      <c r="AN690" s="1189">
        <f t="shared" si="304"/>
        <v>6.25E-2</v>
      </c>
      <c r="AO690" s="1189">
        <f t="shared" si="297"/>
        <v>3.5227593333333336</v>
      </c>
      <c r="AP690" s="1189">
        <f t="shared" si="305"/>
        <v>3.8012456666666665</v>
      </c>
      <c r="AQ690" s="1189">
        <f t="shared" si="306"/>
        <v>5.3890499999999994E-2</v>
      </c>
      <c r="AR690" s="1193">
        <f t="shared" si="301"/>
        <v>4.8533429065286651</v>
      </c>
      <c r="AS690" s="1194">
        <f t="shared" si="296"/>
        <v>2.234375</v>
      </c>
    </row>
    <row r="691" spans="1:45" ht="11.1" customHeight="1">
      <c r="A691" s="1188" t="s">
        <v>10998</v>
      </c>
      <c r="B691" s="1188" t="s">
        <v>10936</v>
      </c>
      <c r="C691" s="1188" t="s">
        <v>10936</v>
      </c>
      <c r="D691" s="1188" t="s">
        <v>10936</v>
      </c>
      <c r="E691" s="1188" t="s">
        <v>10936</v>
      </c>
      <c r="F691" s="1188" t="s">
        <v>10936</v>
      </c>
      <c r="G691" s="1189">
        <v>5</v>
      </c>
      <c r="H691" s="1189">
        <v>1.75</v>
      </c>
      <c r="I691" s="1190">
        <f t="shared" si="283"/>
        <v>58.573124999999997</v>
      </c>
      <c r="J691" s="1191">
        <f t="shared" si="293"/>
        <v>12793.589164397628</v>
      </c>
      <c r="K691" s="1191">
        <f t="shared" si="294"/>
        <v>25040.832884052299</v>
      </c>
      <c r="L691" s="1191">
        <f t="shared" si="295"/>
        <v>890345.45900064451</v>
      </c>
      <c r="M691" s="1190">
        <f t="shared" si="284"/>
        <v>1.7956847425222819</v>
      </c>
      <c r="N691" s="1190">
        <f t="shared" si="285"/>
        <v>0.89504796914475515</v>
      </c>
      <c r="O691" s="1190">
        <f t="shared" si="286"/>
        <v>0.12494971649029345</v>
      </c>
      <c r="P691" s="1192">
        <f t="shared" si="307"/>
        <v>32320.928256531792</v>
      </c>
      <c r="Q691" s="1192">
        <f t="shared" si="298"/>
        <v>18245.660847728901</v>
      </c>
      <c r="R691" s="1192">
        <f t="shared" si="299"/>
        <v>25040.832884052299</v>
      </c>
      <c r="S691" s="1192">
        <f t="shared" si="300"/>
        <v>12793.589164397628</v>
      </c>
      <c r="T691" s="1192">
        <f t="shared" si="308"/>
        <v>890345.45900064451</v>
      </c>
      <c r="U691" s="1192">
        <f t="shared" si="287"/>
        <v>1087712.3165566495</v>
      </c>
      <c r="V691" s="1189">
        <v>110000</v>
      </c>
      <c r="W691" s="1189">
        <v>56200</v>
      </c>
      <c r="X691" s="1189">
        <v>3.9298600000000001</v>
      </c>
      <c r="Y691" s="1189">
        <v>2</v>
      </c>
      <c r="Z691" s="1189">
        <v>4</v>
      </c>
      <c r="AA691" s="1189">
        <v>0.14186499999999999</v>
      </c>
      <c r="AB691" s="1189">
        <v>1.7042000000000002E-2</v>
      </c>
      <c r="AC691" s="1189">
        <v>4.1875</v>
      </c>
      <c r="AD691" s="1189">
        <v>0.28571000000000002</v>
      </c>
      <c r="AE691" s="1189">
        <v>45</v>
      </c>
      <c r="AF691" s="1193">
        <v>3.65625</v>
      </c>
      <c r="AG691" s="1193">
        <v>3.5625</v>
      </c>
      <c r="AH691" s="1189">
        <f t="shared" si="302"/>
        <v>1.8243050000000001</v>
      </c>
      <c r="AI691" s="1189">
        <f t="shared" si="288"/>
        <v>2.296875</v>
      </c>
      <c r="AJ691" s="1189">
        <f t="shared" si="289"/>
        <v>8.9433042395181293</v>
      </c>
      <c r="AK691" s="1189">
        <f t="shared" si="309"/>
        <v>8.0940496272785865</v>
      </c>
      <c r="AL691" s="1189">
        <f t="shared" si="303"/>
        <v>0.12861433333333333</v>
      </c>
      <c r="AM691" s="1189">
        <f t="shared" si="290"/>
        <v>6.2709134608765007</v>
      </c>
      <c r="AN691" s="1189">
        <f t="shared" si="304"/>
        <v>6.25E-2</v>
      </c>
      <c r="AO691" s="1189">
        <f t="shared" si="297"/>
        <v>3.5227593333333336</v>
      </c>
      <c r="AP691" s="1189">
        <f t="shared" si="305"/>
        <v>3.8012456666666665</v>
      </c>
      <c r="AQ691" s="1189">
        <f t="shared" si="306"/>
        <v>5.3890499999999994E-2</v>
      </c>
      <c r="AR691" s="1193">
        <f t="shared" si="301"/>
        <v>5.3294083741398648</v>
      </c>
      <c r="AS691" s="1194">
        <f t="shared" si="296"/>
        <v>2.296875</v>
      </c>
    </row>
    <row r="692" spans="1:45" ht="11.1" customHeight="1">
      <c r="A692" s="1188" t="s">
        <v>10998</v>
      </c>
      <c r="B692" s="1188" t="s">
        <v>10936</v>
      </c>
      <c r="C692" s="1188" t="s">
        <v>10936</v>
      </c>
      <c r="D692" s="1188" t="s">
        <v>10936</v>
      </c>
      <c r="E692" s="1188" t="s">
        <v>10936</v>
      </c>
      <c r="F692" s="1188" t="s">
        <v>10936</v>
      </c>
      <c r="G692" s="1189">
        <v>5</v>
      </c>
      <c r="H692" s="1189">
        <v>2</v>
      </c>
      <c r="I692" s="1190">
        <f t="shared" si="283"/>
        <v>56.07</v>
      </c>
      <c r="J692" s="1191">
        <f t="shared" si="293"/>
        <v>12793.589164397628</v>
      </c>
      <c r="K692" s="1191">
        <f t="shared" si="294"/>
        <v>25040.832884052299</v>
      </c>
      <c r="L692" s="1191">
        <f t="shared" si="295"/>
        <v>809351.27340028249</v>
      </c>
      <c r="M692" s="1190">
        <f t="shared" si="284"/>
        <v>1.8573558520107951</v>
      </c>
      <c r="N692" s="1190">
        <f t="shared" si="285"/>
        <v>0.85679805593344094</v>
      </c>
      <c r="O692" s="1190">
        <f t="shared" si="286"/>
        <v>0.16319962970160778</v>
      </c>
      <c r="P692" s="1192">
        <f t="shared" si="307"/>
        <v>29380.713045097073</v>
      </c>
      <c r="Q692" s="1192">
        <f t="shared" si="298"/>
        <v>16743.478166977711</v>
      </c>
      <c r="R692" s="1192">
        <f t="shared" si="299"/>
        <v>25040.832884052299</v>
      </c>
      <c r="S692" s="1192">
        <f t="shared" si="300"/>
        <v>12793.589164397628</v>
      </c>
      <c r="T692" s="1192">
        <f t="shared" si="308"/>
        <v>809351.27340028249</v>
      </c>
      <c r="U692" s="1192">
        <f t="shared" si="287"/>
        <v>1087712.3165566495</v>
      </c>
      <c r="V692" s="1189">
        <v>110000</v>
      </c>
      <c r="W692" s="1189">
        <v>56200</v>
      </c>
      <c r="X692" s="1189">
        <v>3.9298600000000001</v>
      </c>
      <c r="Y692" s="1189">
        <v>2</v>
      </c>
      <c r="Z692" s="1189">
        <v>4</v>
      </c>
      <c r="AA692" s="1189">
        <v>0.14186499999999999</v>
      </c>
      <c r="AB692" s="1189">
        <v>1.7042000000000002E-2</v>
      </c>
      <c r="AC692" s="1189">
        <v>4.1875</v>
      </c>
      <c r="AD692" s="1189">
        <v>0.28571000000000002</v>
      </c>
      <c r="AE692" s="1189">
        <v>45</v>
      </c>
      <c r="AF692" s="1193">
        <v>3.65625</v>
      </c>
      <c r="AG692" s="1193">
        <v>3.5625</v>
      </c>
      <c r="AH692" s="1189">
        <f t="shared" si="302"/>
        <v>1.8243050000000001</v>
      </c>
      <c r="AI692" s="1189">
        <f t="shared" si="288"/>
        <v>2.296875</v>
      </c>
      <c r="AJ692" s="1189">
        <f t="shared" si="289"/>
        <v>8.2069934613330222</v>
      </c>
      <c r="AK692" s="1189">
        <f t="shared" si="309"/>
        <v>7.3577388490934776</v>
      </c>
      <c r="AL692" s="1189">
        <f t="shared" si="303"/>
        <v>0.12861433333333333</v>
      </c>
      <c r="AM692" s="1189">
        <f t="shared" si="290"/>
        <v>6.2709134608765007</v>
      </c>
      <c r="AN692" s="1189">
        <f t="shared" si="304"/>
        <v>6.25E-2</v>
      </c>
      <c r="AO692" s="1189">
        <f t="shared" si="297"/>
        <v>3.5227593333333336</v>
      </c>
      <c r="AP692" s="1189">
        <f t="shared" si="305"/>
        <v>3.8012456666666665</v>
      </c>
      <c r="AQ692" s="1189">
        <f t="shared" si="306"/>
        <v>5.3890499999999994E-2</v>
      </c>
      <c r="AR692" s="1193">
        <f t="shared" si="301"/>
        <v>5.2407149911392921</v>
      </c>
      <c r="AS692" s="1194">
        <f t="shared" si="296"/>
        <v>2.296875</v>
      </c>
    </row>
    <row r="693" spans="1:45" ht="11.1" customHeight="1">
      <c r="A693" s="1188" t="s">
        <v>10998</v>
      </c>
      <c r="B693" s="1188" t="s">
        <v>10936</v>
      </c>
      <c r="C693" s="1188" t="s">
        <v>10936</v>
      </c>
      <c r="D693" s="1188" t="s">
        <v>10936</v>
      </c>
      <c r="E693" s="1188" t="s">
        <v>10936</v>
      </c>
      <c r="F693" s="1188" t="s">
        <v>10936</v>
      </c>
      <c r="G693" s="1189">
        <v>5</v>
      </c>
      <c r="H693" s="1189">
        <v>2.25</v>
      </c>
      <c r="I693" s="1190">
        <f t="shared" si="283"/>
        <v>53.233125000000001</v>
      </c>
      <c r="J693" s="1191">
        <f t="shared" si="293"/>
        <v>12793.589164397628</v>
      </c>
      <c r="K693" s="1191">
        <f t="shared" si="294"/>
        <v>25040.832884052299</v>
      </c>
      <c r="L693" s="1191">
        <f t="shared" si="295"/>
        <v>717557.86305320577</v>
      </c>
      <c r="M693" s="1190">
        <f t="shared" si="284"/>
        <v>1.9549998654867962</v>
      </c>
      <c r="N693" s="1190">
        <f t="shared" si="285"/>
        <v>0.81344815429395123</v>
      </c>
      <c r="O693" s="1190">
        <f t="shared" si="286"/>
        <v>0.20654953134109735</v>
      </c>
      <c r="P693" s="1192">
        <f t="shared" si="307"/>
        <v>26048.469138804401</v>
      </c>
      <c r="Q693" s="1192">
        <f t="shared" si="298"/>
        <v>15041.004462126364</v>
      </c>
      <c r="R693" s="1192">
        <f t="shared" si="299"/>
        <v>25040.832884052299</v>
      </c>
      <c r="S693" s="1192">
        <f t="shared" si="300"/>
        <v>12793.589164397628</v>
      </c>
      <c r="T693" s="1192">
        <f t="shared" si="308"/>
        <v>717557.86305320577</v>
      </c>
      <c r="U693" s="1192">
        <f t="shared" si="287"/>
        <v>1087712.3165566495</v>
      </c>
      <c r="V693" s="1189">
        <v>110000</v>
      </c>
      <c r="W693" s="1189">
        <v>56200</v>
      </c>
      <c r="X693" s="1189">
        <v>3.9298600000000001</v>
      </c>
      <c r="Y693" s="1189">
        <v>2</v>
      </c>
      <c r="Z693" s="1189">
        <v>4</v>
      </c>
      <c r="AA693" s="1189">
        <v>0.14186499999999999</v>
      </c>
      <c r="AB693" s="1189">
        <v>1.7042000000000002E-2</v>
      </c>
      <c r="AC693" s="1189">
        <v>4.1875</v>
      </c>
      <c r="AD693" s="1189">
        <v>0.28571000000000002</v>
      </c>
      <c r="AE693" s="1189">
        <v>45</v>
      </c>
      <c r="AF693" s="1193">
        <v>3.65625</v>
      </c>
      <c r="AG693" s="1193">
        <v>3.5625</v>
      </c>
      <c r="AH693" s="1189">
        <f t="shared" si="302"/>
        <v>1.8243050000000001</v>
      </c>
      <c r="AI693" s="1189">
        <f t="shared" si="288"/>
        <v>2.296875</v>
      </c>
      <c r="AJ693" s="1189">
        <f t="shared" si="289"/>
        <v>7.3725079127232327</v>
      </c>
      <c r="AK693" s="1189">
        <f t="shared" si="309"/>
        <v>6.523253300483689</v>
      </c>
      <c r="AL693" s="1189">
        <f t="shared" si="303"/>
        <v>0.12861433333333333</v>
      </c>
      <c r="AM693" s="1189">
        <f t="shared" si="290"/>
        <v>6.2709134608765007</v>
      </c>
      <c r="AN693" s="1189">
        <f t="shared" si="304"/>
        <v>6.25E-2</v>
      </c>
      <c r="AO693" s="1189">
        <f t="shared" si="297"/>
        <v>3.5227593333333336</v>
      </c>
      <c r="AP693" s="1189">
        <f t="shared" si="305"/>
        <v>3.8012456666666665</v>
      </c>
      <c r="AQ693" s="1189">
        <f t="shared" si="306"/>
        <v>5.3890499999999994E-2</v>
      </c>
      <c r="AR693" s="1193">
        <f t="shared" si="301"/>
        <v>5.1383454164110178</v>
      </c>
      <c r="AS693" s="1194">
        <f t="shared" si="296"/>
        <v>2.296875</v>
      </c>
    </row>
    <row r="694" spans="1:45" ht="11.1" customHeight="1">
      <c r="A694" s="1188" t="s">
        <v>10998</v>
      </c>
      <c r="B694" s="1188" t="s">
        <v>10936</v>
      </c>
      <c r="C694" s="1188" t="s">
        <v>10936</v>
      </c>
      <c r="D694" s="1188" t="s">
        <v>10936</v>
      </c>
      <c r="E694" s="1188" t="s">
        <v>10936</v>
      </c>
      <c r="F694" s="1188" t="s">
        <v>10936</v>
      </c>
      <c r="G694" s="1189">
        <v>5</v>
      </c>
      <c r="H694" s="1189">
        <v>2.5</v>
      </c>
      <c r="I694" s="1190">
        <f t="shared" si="283"/>
        <v>50.0625</v>
      </c>
      <c r="J694" s="1191">
        <f t="shared" si="293"/>
        <v>12793.589164397628</v>
      </c>
      <c r="K694" s="1191">
        <f t="shared" si="294"/>
        <v>22324.19653765377</v>
      </c>
      <c r="L694" s="1191">
        <f t="shared" si="295"/>
        <v>614965.22795941413</v>
      </c>
      <c r="M694" s="1190">
        <f t="shared" si="284"/>
        <v>2.1097368173840643</v>
      </c>
      <c r="N694" s="1190">
        <f t="shared" si="285"/>
        <v>0.76499826422628647</v>
      </c>
      <c r="O694" s="1190">
        <f t="shared" si="286"/>
        <v>0.25499942140876219</v>
      </c>
      <c r="P694" s="1192">
        <f t="shared" si="307"/>
        <v>22324.19653765377</v>
      </c>
      <c r="Q694" s="1192">
        <f t="shared" si="298"/>
        <v>13138.239733174858</v>
      </c>
      <c r="R694" s="1192">
        <f t="shared" si="299"/>
        <v>25040.832884052299</v>
      </c>
      <c r="S694" s="1192">
        <f t="shared" si="300"/>
        <v>12793.589164397628</v>
      </c>
      <c r="T694" s="1192">
        <f t="shared" si="308"/>
        <v>614965.22795941413</v>
      </c>
      <c r="U694" s="1192">
        <f t="shared" si="287"/>
        <v>1087712.3165566495</v>
      </c>
      <c r="V694" s="1189">
        <v>110000</v>
      </c>
      <c r="W694" s="1189">
        <v>56200</v>
      </c>
      <c r="X694" s="1189">
        <v>3.9298600000000001</v>
      </c>
      <c r="Y694" s="1189">
        <v>2</v>
      </c>
      <c r="Z694" s="1189">
        <v>4</v>
      </c>
      <c r="AA694" s="1189">
        <v>0.14186499999999999</v>
      </c>
      <c r="AB694" s="1189">
        <v>1.7042000000000002E-2</v>
      </c>
      <c r="AC694" s="1189">
        <v>4.1875</v>
      </c>
      <c r="AD694" s="1189">
        <v>0.28571000000000002</v>
      </c>
      <c r="AE694" s="1189">
        <v>45</v>
      </c>
      <c r="AF694" s="1193">
        <v>3.65625</v>
      </c>
      <c r="AG694" s="1193">
        <v>3.5625</v>
      </c>
      <c r="AH694" s="1189">
        <f t="shared" si="302"/>
        <v>1.8243050000000001</v>
      </c>
      <c r="AI694" s="1189">
        <f t="shared" si="288"/>
        <v>2.296875</v>
      </c>
      <c r="AJ694" s="1189">
        <f t="shared" si="289"/>
        <v>6.4398475936887634</v>
      </c>
      <c r="AK694" s="1189">
        <f t="shared" si="309"/>
        <v>5.5905929814492197</v>
      </c>
      <c r="AL694" s="1189">
        <f t="shared" si="303"/>
        <v>0.12861433333333333</v>
      </c>
      <c r="AM694" s="1189">
        <f t="shared" si="290"/>
        <v>6.2709134608765007</v>
      </c>
      <c r="AN694" s="1189">
        <f t="shared" si="304"/>
        <v>6.25E-2</v>
      </c>
      <c r="AO694" s="1189">
        <f t="shared" si="297"/>
        <v>3.5227593333333336</v>
      </c>
      <c r="AP694" s="1189">
        <f t="shared" si="305"/>
        <v>3.8012456666666665</v>
      </c>
      <c r="AQ694" s="1189">
        <f t="shared" si="306"/>
        <v>5.3890499999999994E-2</v>
      </c>
      <c r="AR694" s="1193">
        <f t="shared" si="301"/>
        <v>5.0214632945339863</v>
      </c>
      <c r="AS694" s="1194">
        <f t="shared" si="296"/>
        <v>2.296875</v>
      </c>
    </row>
    <row r="695" spans="1:45" ht="11.1" customHeight="1">
      <c r="A695" s="1188" t="s">
        <v>10998</v>
      </c>
      <c r="B695" s="1188" t="s">
        <v>10936</v>
      </c>
      <c r="C695" s="1188" t="s">
        <v>10936</v>
      </c>
      <c r="D695" s="1188" t="s">
        <v>10936</v>
      </c>
      <c r="E695" s="1188" t="s">
        <v>10936</v>
      </c>
      <c r="F695" s="1188" t="s">
        <v>10936</v>
      </c>
      <c r="G695" s="1189">
        <v>5</v>
      </c>
      <c r="H695" s="1189">
        <v>2.8125</v>
      </c>
      <c r="I695" s="1190">
        <f t="shared" si="283"/>
        <v>45.6298828125</v>
      </c>
      <c r="J695" s="1191">
        <f t="shared" si="293"/>
        <v>10407.572443646099</v>
      </c>
      <c r="K695" s="1191">
        <f t="shared" si="294"/>
        <v>17002.308107231638</v>
      </c>
      <c r="L695" s="1191">
        <f t="shared" si="295"/>
        <v>471538.02429210668</v>
      </c>
      <c r="M695" s="1190">
        <f t="shared" si="284"/>
        <v>2.4489312349452526</v>
      </c>
      <c r="N695" s="1190">
        <f t="shared" si="285"/>
        <v>0.69726404291458399</v>
      </c>
      <c r="O695" s="1190">
        <f t="shared" si="286"/>
        <v>0.32273364272046462</v>
      </c>
      <c r="P695" s="1192">
        <f t="shared" si="307"/>
        <v>17002.308107231638</v>
      </c>
      <c r="Q695" s="1192">
        <f t="shared" si="298"/>
        <v>10407.572443646099</v>
      </c>
      <c r="R695" s="1192">
        <f t="shared" si="299"/>
        <v>24872.22599476219</v>
      </c>
      <c r="S695" s="1192">
        <f t="shared" si="300"/>
        <v>12707.44637186941</v>
      </c>
      <c r="T695" s="1192">
        <f t="shared" si="308"/>
        <v>471538.02429210668</v>
      </c>
      <c r="U695" s="1192">
        <f t="shared" si="287"/>
        <v>1087712.3165566495</v>
      </c>
      <c r="V695" s="1189">
        <v>110000</v>
      </c>
      <c r="W695" s="1189">
        <v>56200</v>
      </c>
      <c r="X695" s="1189">
        <v>3.9298600000000001</v>
      </c>
      <c r="Y695" s="1189">
        <v>2</v>
      </c>
      <c r="Z695" s="1189">
        <v>4</v>
      </c>
      <c r="AA695" s="1189">
        <v>0.14186499999999999</v>
      </c>
      <c r="AB695" s="1189">
        <v>1.7042000000000002E-2</v>
      </c>
      <c r="AC695" s="1189">
        <v>4.1875</v>
      </c>
      <c r="AD695" s="1189">
        <v>0.28571000000000002</v>
      </c>
      <c r="AE695" s="1189">
        <v>45</v>
      </c>
      <c r="AF695" s="1193">
        <v>3.65625</v>
      </c>
      <c r="AG695" s="1193">
        <v>3.5625</v>
      </c>
      <c r="AH695" s="1189">
        <f t="shared" si="302"/>
        <v>1.8243050000000001</v>
      </c>
      <c r="AI695" s="1189">
        <f t="shared" si="288"/>
        <v>2.296875</v>
      </c>
      <c r="AJ695" s="1189">
        <f t="shared" si="289"/>
        <v>5.135963923985968</v>
      </c>
      <c r="AK695" s="1189">
        <f t="shared" si="309"/>
        <v>4.2867093117464243</v>
      </c>
      <c r="AL695" s="1189">
        <f t="shared" si="303"/>
        <v>0.12861433333333333</v>
      </c>
      <c r="AM695" s="1189">
        <f t="shared" si="290"/>
        <v>6.2709134608765007</v>
      </c>
      <c r="AN695" s="1189">
        <f t="shared" si="304"/>
        <v>6.25E-2</v>
      </c>
      <c r="AO695" s="1189">
        <f t="shared" si="297"/>
        <v>3.5227593333333336</v>
      </c>
      <c r="AP695" s="1189">
        <f t="shared" si="305"/>
        <v>3.8012456666666665</v>
      </c>
      <c r="AQ695" s="1189">
        <f t="shared" si="306"/>
        <v>5.3890499999999994E-2</v>
      </c>
      <c r="AR695" s="1193">
        <f t="shared" si="301"/>
        <v>4.8533429065286651</v>
      </c>
      <c r="AS695" s="1194">
        <f t="shared" si="296"/>
        <v>2.2602107266321663</v>
      </c>
    </row>
    <row r="696" spans="1:45" ht="11.1" customHeight="1">
      <c r="A696" s="1188" t="s">
        <v>10998</v>
      </c>
      <c r="B696" s="1188" t="s">
        <v>10936</v>
      </c>
      <c r="C696" s="1188" t="s">
        <v>10936</v>
      </c>
      <c r="D696" s="1188" t="s">
        <v>10936</v>
      </c>
      <c r="E696" s="1188" t="s">
        <v>10936</v>
      </c>
      <c r="F696" s="1188" t="s">
        <v>10936</v>
      </c>
      <c r="G696" s="1189">
        <v>5.25</v>
      </c>
      <c r="H696" s="1189">
        <v>1.75</v>
      </c>
      <c r="I696" s="1190">
        <f t="shared" si="283"/>
        <v>65.414999999999992</v>
      </c>
      <c r="J696" s="1191">
        <f t="shared" si="293"/>
        <v>17093.527029079021</v>
      </c>
      <c r="K696" s="1191">
        <f t="shared" si="294"/>
        <v>32691.905531115397</v>
      </c>
      <c r="L696" s="1191">
        <f t="shared" si="295"/>
        <v>890345.45900064451</v>
      </c>
      <c r="M696" s="1190">
        <f t="shared" si="284"/>
        <v>2.1992373914892509</v>
      </c>
      <c r="N696" s="1190">
        <f t="shared" si="285"/>
        <v>0.99959773192234758</v>
      </c>
      <c r="O696" s="1190">
        <f t="shared" si="286"/>
        <v>0.12494971649029345</v>
      </c>
      <c r="P696" s="1192">
        <f t="shared" si="307"/>
        <v>32691.905531115397</v>
      </c>
      <c r="Q696" s="1192">
        <f t="shared" si="298"/>
        <v>18455.083222004283</v>
      </c>
      <c r="R696" s="1192">
        <f t="shared" si="299"/>
        <v>33457.081373642206</v>
      </c>
      <c r="S696" s="1192">
        <f t="shared" si="300"/>
        <v>17093.527029079021</v>
      </c>
      <c r="T696" s="1192">
        <f t="shared" si="308"/>
        <v>890345.45900064451</v>
      </c>
      <c r="U696" s="1192">
        <f t="shared" si="287"/>
        <v>1309096.4238643053</v>
      </c>
      <c r="V696" s="1189">
        <v>110000</v>
      </c>
      <c r="W696" s="1189">
        <v>56200</v>
      </c>
      <c r="X696" s="1189">
        <v>3.9298600000000001</v>
      </c>
      <c r="Y696" s="1189">
        <v>2</v>
      </c>
      <c r="Z696" s="1189">
        <v>4</v>
      </c>
      <c r="AA696" s="1189">
        <v>0.14186499999999999</v>
      </c>
      <c r="AB696" s="1189">
        <v>1.7042000000000002E-2</v>
      </c>
      <c r="AC696" s="1189">
        <v>4.1875</v>
      </c>
      <c r="AD696" s="1189">
        <v>0.28571000000000002</v>
      </c>
      <c r="AE696" s="1189">
        <v>45</v>
      </c>
      <c r="AF696" s="1193">
        <v>3.65625</v>
      </c>
      <c r="AG696" s="1193">
        <v>3.5625</v>
      </c>
      <c r="AH696" s="1189">
        <f t="shared" si="302"/>
        <v>1.8243050000000001</v>
      </c>
      <c r="AI696" s="1189">
        <f t="shared" si="288"/>
        <v>2.359375</v>
      </c>
      <c r="AJ696" s="1189">
        <f t="shared" si="289"/>
        <v>8.9433042395181293</v>
      </c>
      <c r="AK696" s="1189">
        <f t="shared" si="309"/>
        <v>8.0940496272785865</v>
      </c>
      <c r="AL696" s="1189">
        <f t="shared" si="303"/>
        <v>0.12861433333333333</v>
      </c>
      <c r="AM696" s="1189">
        <f t="shared" si="290"/>
        <v>8.2834962545824631</v>
      </c>
      <c r="AN696" s="1189">
        <f t="shared" si="304"/>
        <v>6.25E-2</v>
      </c>
      <c r="AO696" s="1189">
        <f t="shared" si="297"/>
        <v>3.5227593333333336</v>
      </c>
      <c r="AP696" s="1189">
        <f t="shared" si="305"/>
        <v>3.8012456666666665</v>
      </c>
      <c r="AQ696" s="1189">
        <f t="shared" si="306"/>
        <v>5.3890499999999994E-2</v>
      </c>
      <c r="AR696" s="1193">
        <f t="shared" si="301"/>
        <v>5.3294083741398648</v>
      </c>
      <c r="AS696" s="1194">
        <f t="shared" si="296"/>
        <v>2.359375</v>
      </c>
    </row>
    <row r="697" spans="1:45" ht="11.1" customHeight="1">
      <c r="A697" s="1188" t="s">
        <v>10998</v>
      </c>
      <c r="B697" s="1188" t="s">
        <v>10936</v>
      </c>
      <c r="C697" s="1188" t="s">
        <v>10936</v>
      </c>
      <c r="D697" s="1188" t="s">
        <v>10936</v>
      </c>
      <c r="E697" s="1188" t="s">
        <v>10936</v>
      </c>
      <c r="F697" s="1188" t="s">
        <v>10936</v>
      </c>
      <c r="G697" s="1189">
        <v>5.25</v>
      </c>
      <c r="H697" s="1189">
        <v>2</v>
      </c>
      <c r="I697" s="1190">
        <f t="shared" si="283"/>
        <v>62.911874999999995</v>
      </c>
      <c r="J697" s="1191">
        <f t="shared" si="293"/>
        <v>16928.521009207489</v>
      </c>
      <c r="K697" s="1191">
        <f t="shared" si="294"/>
        <v>29705.418019438948</v>
      </c>
      <c r="L697" s="1191">
        <f t="shared" si="295"/>
        <v>809351.27340028249</v>
      </c>
      <c r="M697" s="1190">
        <f t="shared" si="284"/>
        <v>2.2747681384795357</v>
      </c>
      <c r="N697" s="1190">
        <f t="shared" si="285"/>
        <v>0.96134781871103325</v>
      </c>
      <c r="O697" s="1190">
        <f t="shared" si="286"/>
        <v>0.16319962970160778</v>
      </c>
      <c r="P697" s="1192">
        <f t="shared" si="307"/>
        <v>29705.418019438948</v>
      </c>
      <c r="Q697" s="1192">
        <f t="shared" si="298"/>
        <v>16928.521009207489</v>
      </c>
      <c r="R697" s="1192">
        <f t="shared" si="299"/>
        <v>33442.980778686622</v>
      </c>
      <c r="S697" s="1192">
        <f t="shared" si="300"/>
        <v>17086.322906928981</v>
      </c>
      <c r="T697" s="1192">
        <f t="shared" si="308"/>
        <v>809351.27340028249</v>
      </c>
      <c r="U697" s="1192">
        <f t="shared" si="287"/>
        <v>1309096.4238643053</v>
      </c>
      <c r="V697" s="1189">
        <v>110000</v>
      </c>
      <c r="W697" s="1189">
        <v>56200</v>
      </c>
      <c r="X697" s="1189">
        <v>3.9298600000000001</v>
      </c>
      <c r="Y697" s="1189">
        <v>2</v>
      </c>
      <c r="Z697" s="1189">
        <v>4</v>
      </c>
      <c r="AA697" s="1189">
        <v>0.14186499999999999</v>
      </c>
      <c r="AB697" s="1189">
        <v>1.7042000000000002E-2</v>
      </c>
      <c r="AC697" s="1189">
        <v>4.1875</v>
      </c>
      <c r="AD697" s="1189">
        <v>0.28571000000000002</v>
      </c>
      <c r="AE697" s="1189">
        <v>45</v>
      </c>
      <c r="AF697" s="1193">
        <v>3.65625</v>
      </c>
      <c r="AG697" s="1193">
        <v>3.5625</v>
      </c>
      <c r="AH697" s="1189">
        <f t="shared" si="302"/>
        <v>1.8243050000000001</v>
      </c>
      <c r="AI697" s="1189">
        <f t="shared" si="288"/>
        <v>2.359375</v>
      </c>
      <c r="AJ697" s="1189">
        <f t="shared" si="289"/>
        <v>8.2069934613330222</v>
      </c>
      <c r="AK697" s="1189">
        <f t="shared" si="309"/>
        <v>7.3577388490934776</v>
      </c>
      <c r="AL697" s="1189">
        <f t="shared" si="303"/>
        <v>0.12861433333333333</v>
      </c>
      <c r="AM697" s="1189">
        <f t="shared" si="290"/>
        <v>8.2834962545824631</v>
      </c>
      <c r="AN697" s="1189">
        <f t="shared" si="304"/>
        <v>6.25E-2</v>
      </c>
      <c r="AO697" s="1189">
        <f t="shared" si="297"/>
        <v>3.5227593333333336</v>
      </c>
      <c r="AP697" s="1189">
        <f t="shared" si="305"/>
        <v>3.8012456666666665</v>
      </c>
      <c r="AQ697" s="1189">
        <f t="shared" si="306"/>
        <v>5.3890499999999994E-2</v>
      </c>
      <c r="AR697" s="1193">
        <f t="shared" si="301"/>
        <v>5.2407149911392921</v>
      </c>
      <c r="AS697" s="1194">
        <f t="shared" si="296"/>
        <v>2.357053747784823</v>
      </c>
    </row>
    <row r="698" spans="1:45" ht="11.1" customHeight="1">
      <c r="A698" s="1188" t="s">
        <v>10998</v>
      </c>
      <c r="B698" s="1188" t="s">
        <v>10936</v>
      </c>
      <c r="C698" s="1188" t="s">
        <v>10936</v>
      </c>
      <c r="D698" s="1188" t="s">
        <v>10936</v>
      </c>
      <c r="E698" s="1188" t="s">
        <v>10936</v>
      </c>
      <c r="F698" s="1188" t="s">
        <v>10936</v>
      </c>
      <c r="G698" s="1189">
        <v>5.25</v>
      </c>
      <c r="H698" s="1189">
        <v>2.25</v>
      </c>
      <c r="I698" s="1190">
        <f t="shared" si="283"/>
        <v>60.074999999999996</v>
      </c>
      <c r="J698" s="1191">
        <f t="shared" si="293"/>
        <v>15136.540029555485</v>
      </c>
      <c r="K698" s="1191">
        <f t="shared" si="294"/>
        <v>26213.920541076226</v>
      </c>
      <c r="L698" s="1191">
        <f t="shared" si="295"/>
        <v>717557.86305320577</v>
      </c>
      <c r="M698" s="1190">
        <f t="shared" si="284"/>
        <v>2.3943561487835425</v>
      </c>
      <c r="N698" s="1190">
        <f t="shared" si="285"/>
        <v>0.91799791707154377</v>
      </c>
      <c r="O698" s="1190">
        <f t="shared" si="286"/>
        <v>0.20654953134109735</v>
      </c>
      <c r="P698" s="1192">
        <f t="shared" si="307"/>
        <v>26213.920541076226</v>
      </c>
      <c r="Q698" s="1192">
        <f t="shared" si="298"/>
        <v>15136.540029555485</v>
      </c>
      <c r="R698" s="1192">
        <f t="shared" si="299"/>
        <v>33287.51814739839</v>
      </c>
      <c r="S698" s="1192">
        <f t="shared" si="300"/>
        <v>17006.895635307177</v>
      </c>
      <c r="T698" s="1192">
        <f t="shared" si="308"/>
        <v>717557.86305320577</v>
      </c>
      <c r="U698" s="1192">
        <f t="shared" si="287"/>
        <v>1309096.4238643053</v>
      </c>
      <c r="V698" s="1189">
        <v>110000</v>
      </c>
      <c r="W698" s="1189">
        <v>56200</v>
      </c>
      <c r="X698" s="1189">
        <v>3.9298600000000001</v>
      </c>
      <c r="Y698" s="1189">
        <v>2</v>
      </c>
      <c r="Z698" s="1189">
        <v>4</v>
      </c>
      <c r="AA698" s="1189">
        <v>0.14186499999999999</v>
      </c>
      <c r="AB698" s="1189">
        <v>1.7042000000000002E-2</v>
      </c>
      <c r="AC698" s="1189">
        <v>4.1875</v>
      </c>
      <c r="AD698" s="1189">
        <v>0.28571000000000002</v>
      </c>
      <c r="AE698" s="1189">
        <v>45</v>
      </c>
      <c r="AF698" s="1193">
        <v>3.65625</v>
      </c>
      <c r="AG698" s="1193">
        <v>3.5625</v>
      </c>
      <c r="AH698" s="1189">
        <f t="shared" si="302"/>
        <v>1.8243050000000001</v>
      </c>
      <c r="AI698" s="1189">
        <f t="shared" si="288"/>
        <v>2.359375</v>
      </c>
      <c r="AJ698" s="1189">
        <f t="shared" si="289"/>
        <v>7.3725079127232327</v>
      </c>
      <c r="AK698" s="1189">
        <f t="shared" si="309"/>
        <v>6.523253300483689</v>
      </c>
      <c r="AL698" s="1189">
        <f t="shared" si="303"/>
        <v>0.12861433333333333</v>
      </c>
      <c r="AM698" s="1189">
        <f t="shared" si="290"/>
        <v>8.2834962545824631</v>
      </c>
      <c r="AN698" s="1189">
        <f t="shared" si="304"/>
        <v>6.25E-2</v>
      </c>
      <c r="AO698" s="1189">
        <f t="shared" si="297"/>
        <v>3.5227593333333336</v>
      </c>
      <c r="AP698" s="1189">
        <f t="shared" si="305"/>
        <v>3.8012456666666665</v>
      </c>
      <c r="AQ698" s="1189">
        <f t="shared" si="306"/>
        <v>5.3890499999999994E-2</v>
      </c>
      <c r="AR698" s="1193">
        <f t="shared" si="301"/>
        <v>5.1383454164110178</v>
      </c>
      <c r="AS698" s="1194">
        <f t="shared" si="296"/>
        <v>2.3314613541027542</v>
      </c>
    </row>
    <row r="699" spans="1:45" ht="11.1" customHeight="1">
      <c r="A699" s="1188" t="s">
        <v>10998</v>
      </c>
      <c r="B699" s="1188" t="s">
        <v>10936</v>
      </c>
      <c r="C699" s="1188" t="s">
        <v>10936</v>
      </c>
      <c r="D699" s="1188" t="s">
        <v>10936</v>
      </c>
      <c r="E699" s="1188" t="s">
        <v>10936</v>
      </c>
      <c r="F699" s="1188" t="s">
        <v>10936</v>
      </c>
      <c r="G699" s="1189">
        <v>5.25</v>
      </c>
      <c r="H699" s="1189">
        <v>2.5</v>
      </c>
      <c r="I699" s="1190">
        <f t="shared" si="283"/>
        <v>56.904375000000002</v>
      </c>
      <c r="J699" s="1191">
        <f t="shared" si="293"/>
        <v>13151.186372218097</v>
      </c>
      <c r="K699" s="1191">
        <f t="shared" si="294"/>
        <v>22346.195170680196</v>
      </c>
      <c r="L699" s="1191">
        <f t="shared" si="295"/>
        <v>614965.22795941413</v>
      </c>
      <c r="M699" s="1190">
        <f t="shared" si="284"/>
        <v>2.5838678611677239</v>
      </c>
      <c r="N699" s="1190">
        <f t="shared" si="285"/>
        <v>0.8695480270038789</v>
      </c>
      <c r="O699" s="1190">
        <f t="shared" si="286"/>
        <v>0.25499942140876219</v>
      </c>
      <c r="P699" s="1192">
        <f t="shared" si="307"/>
        <v>22346.195170680196</v>
      </c>
      <c r="Q699" s="1192">
        <f t="shared" si="298"/>
        <v>13151.186372218097</v>
      </c>
      <c r="R699" s="1192">
        <f t="shared" si="299"/>
        <v>33110.016167285787</v>
      </c>
      <c r="S699" s="1192">
        <f t="shared" si="300"/>
        <v>16916.208260013285</v>
      </c>
      <c r="T699" s="1192">
        <f t="shared" si="308"/>
        <v>614965.22795941413</v>
      </c>
      <c r="U699" s="1192">
        <f t="shared" si="287"/>
        <v>1309096.4238643053</v>
      </c>
      <c r="V699" s="1189">
        <v>110000</v>
      </c>
      <c r="W699" s="1189">
        <v>56200</v>
      </c>
      <c r="X699" s="1189">
        <v>3.9298600000000001</v>
      </c>
      <c r="Y699" s="1189">
        <v>2</v>
      </c>
      <c r="Z699" s="1189">
        <v>4</v>
      </c>
      <c r="AA699" s="1189">
        <v>0.14186499999999999</v>
      </c>
      <c r="AB699" s="1189">
        <v>1.7042000000000002E-2</v>
      </c>
      <c r="AC699" s="1189">
        <v>4.1875</v>
      </c>
      <c r="AD699" s="1189">
        <v>0.28571000000000002</v>
      </c>
      <c r="AE699" s="1189">
        <v>45</v>
      </c>
      <c r="AF699" s="1193">
        <v>3.65625</v>
      </c>
      <c r="AG699" s="1193">
        <v>3.5625</v>
      </c>
      <c r="AH699" s="1189">
        <f t="shared" si="302"/>
        <v>1.8243050000000001</v>
      </c>
      <c r="AI699" s="1189">
        <f t="shared" si="288"/>
        <v>2.359375</v>
      </c>
      <c r="AJ699" s="1189">
        <f t="shared" si="289"/>
        <v>6.4398475936887634</v>
      </c>
      <c r="AK699" s="1189">
        <f t="shared" si="309"/>
        <v>5.5905929814492197</v>
      </c>
      <c r="AL699" s="1189">
        <f t="shared" si="303"/>
        <v>0.12861433333333333</v>
      </c>
      <c r="AM699" s="1189">
        <f t="shared" si="290"/>
        <v>8.2834962545824631</v>
      </c>
      <c r="AN699" s="1189">
        <f t="shared" si="304"/>
        <v>6.25E-2</v>
      </c>
      <c r="AO699" s="1189">
        <f t="shared" si="297"/>
        <v>3.5227593333333336</v>
      </c>
      <c r="AP699" s="1189">
        <f t="shared" si="305"/>
        <v>3.8012456666666665</v>
      </c>
      <c r="AQ699" s="1189">
        <f t="shared" si="306"/>
        <v>5.3890499999999994E-2</v>
      </c>
      <c r="AR699" s="1193">
        <f t="shared" si="301"/>
        <v>5.0214632945339863</v>
      </c>
      <c r="AS699" s="1194">
        <f t="shared" si="296"/>
        <v>2.3022408236334968</v>
      </c>
    </row>
    <row r="700" spans="1:45" ht="11.1" customHeight="1">
      <c r="A700" s="1188" t="s">
        <v>10998</v>
      </c>
      <c r="B700" s="1188" t="s">
        <v>10936</v>
      </c>
      <c r="C700" s="1188" t="s">
        <v>10936</v>
      </c>
      <c r="D700" s="1188" t="s">
        <v>10936</v>
      </c>
      <c r="E700" s="1188" t="s">
        <v>10936</v>
      </c>
      <c r="F700" s="1188" t="s">
        <v>10936</v>
      </c>
      <c r="G700" s="1189">
        <v>5.25</v>
      </c>
      <c r="H700" s="1189">
        <v>2.8125</v>
      </c>
      <c r="I700" s="1190">
        <f t="shared" si="283"/>
        <v>52.471757812500002</v>
      </c>
      <c r="J700" s="1191">
        <f t="shared" si="293"/>
        <v>10407.572443646099</v>
      </c>
      <c r="K700" s="1191">
        <f t="shared" si="294"/>
        <v>17002.308107231638</v>
      </c>
      <c r="L700" s="1191">
        <f t="shared" si="295"/>
        <v>471538.02429210668</v>
      </c>
      <c r="M700" s="1190">
        <f t="shared" si="284"/>
        <v>2.9992910300682785</v>
      </c>
      <c r="N700" s="1190">
        <f t="shared" si="285"/>
        <v>0.80181380569217653</v>
      </c>
      <c r="O700" s="1190">
        <f t="shared" si="286"/>
        <v>0.32273364272046462</v>
      </c>
      <c r="P700" s="1192">
        <f t="shared" si="307"/>
        <v>17002.308107231638</v>
      </c>
      <c r="Q700" s="1192">
        <f t="shared" si="298"/>
        <v>10407.572443646099</v>
      </c>
      <c r="R700" s="1192">
        <f t="shared" si="299"/>
        <v>32854.701656486264</v>
      </c>
      <c r="S700" s="1192">
        <f t="shared" si="300"/>
        <v>16785.765755404798</v>
      </c>
      <c r="T700" s="1192">
        <f t="shared" si="308"/>
        <v>471538.02429210668</v>
      </c>
      <c r="U700" s="1192">
        <f t="shared" si="287"/>
        <v>1309096.4238643053</v>
      </c>
      <c r="V700" s="1189">
        <v>110000</v>
      </c>
      <c r="W700" s="1189">
        <v>56200</v>
      </c>
      <c r="X700" s="1189">
        <v>3.9298600000000001</v>
      </c>
      <c r="Y700" s="1189">
        <v>2</v>
      </c>
      <c r="Z700" s="1189">
        <v>4</v>
      </c>
      <c r="AA700" s="1189">
        <v>0.14186499999999999</v>
      </c>
      <c r="AB700" s="1189">
        <v>1.7042000000000002E-2</v>
      </c>
      <c r="AC700" s="1189">
        <v>4.1875</v>
      </c>
      <c r="AD700" s="1189">
        <v>0.28571000000000002</v>
      </c>
      <c r="AE700" s="1189">
        <v>45</v>
      </c>
      <c r="AF700" s="1193">
        <v>3.65625</v>
      </c>
      <c r="AG700" s="1193">
        <v>3.5625</v>
      </c>
      <c r="AH700" s="1189">
        <f t="shared" si="302"/>
        <v>1.8243050000000001</v>
      </c>
      <c r="AI700" s="1189">
        <f t="shared" si="288"/>
        <v>2.359375</v>
      </c>
      <c r="AJ700" s="1189">
        <f t="shared" si="289"/>
        <v>5.135963923985968</v>
      </c>
      <c r="AK700" s="1189">
        <f t="shared" si="309"/>
        <v>4.2867093117464243</v>
      </c>
      <c r="AL700" s="1189">
        <f t="shared" si="303"/>
        <v>0.12861433333333333</v>
      </c>
      <c r="AM700" s="1189">
        <f t="shared" si="290"/>
        <v>8.2834962545824631</v>
      </c>
      <c r="AN700" s="1189">
        <f t="shared" si="304"/>
        <v>6.25E-2</v>
      </c>
      <c r="AO700" s="1189">
        <f t="shared" si="297"/>
        <v>3.5227593333333336</v>
      </c>
      <c r="AP700" s="1189">
        <f t="shared" si="305"/>
        <v>3.8012456666666665</v>
      </c>
      <c r="AQ700" s="1189">
        <f t="shared" si="306"/>
        <v>5.3890499999999994E-2</v>
      </c>
      <c r="AR700" s="1193">
        <f t="shared" si="301"/>
        <v>4.8533429065286651</v>
      </c>
      <c r="AS700" s="1194">
        <f t="shared" si="296"/>
        <v>2.2602107266321663</v>
      </c>
    </row>
    <row r="701" spans="1:45" ht="11.1" customHeight="1">
      <c r="A701" s="1188" t="s">
        <v>10998</v>
      </c>
      <c r="B701" s="1188" t="s">
        <v>10936</v>
      </c>
      <c r="C701" s="1188" t="s">
        <v>10936</v>
      </c>
      <c r="D701" s="1188" t="s">
        <v>10936</v>
      </c>
      <c r="E701" s="1188" t="s">
        <v>10936</v>
      </c>
      <c r="F701" s="1188" t="s">
        <v>10936</v>
      </c>
      <c r="G701" s="1189">
        <v>5.5</v>
      </c>
      <c r="H701" s="1189">
        <v>1.75</v>
      </c>
      <c r="I701" s="1190">
        <f t="shared" si="283"/>
        <v>72.590625000000003</v>
      </c>
      <c r="J701" s="1191">
        <f t="shared" si="293"/>
        <v>18521.60278300316</v>
      </c>
      <c r="K701" s="1191">
        <f t="shared" si="294"/>
        <v>32809.740339985488</v>
      </c>
      <c r="L701" s="1191">
        <f t="shared" si="295"/>
        <v>890345.45900064451</v>
      </c>
      <c r="M701" s="1190">
        <f t="shared" si="284"/>
        <v>2.6377778459210304</v>
      </c>
      <c r="N701" s="1190">
        <f t="shared" si="285"/>
        <v>1.1092474831281154</v>
      </c>
      <c r="O701" s="1190">
        <f t="shared" si="286"/>
        <v>0.12494971649029345</v>
      </c>
      <c r="P701" s="1192">
        <f t="shared" si="307"/>
        <v>32809.740339985488</v>
      </c>
      <c r="Q701" s="1192">
        <f t="shared" si="298"/>
        <v>18521.60278300316</v>
      </c>
      <c r="R701" s="1192">
        <f t="shared" si="299"/>
        <v>42133.763014070246</v>
      </c>
      <c r="S701" s="1192">
        <f t="shared" si="300"/>
        <v>21526.522558097706</v>
      </c>
      <c r="T701" s="1192">
        <f t="shared" si="308"/>
        <v>890345.45900064451</v>
      </c>
      <c r="U701" s="1192">
        <f t="shared" si="287"/>
        <v>1541279.755918676</v>
      </c>
      <c r="V701" s="1189">
        <v>110000</v>
      </c>
      <c r="W701" s="1189">
        <v>56200</v>
      </c>
      <c r="X701" s="1189">
        <v>3.9298600000000001</v>
      </c>
      <c r="Y701" s="1189">
        <v>2</v>
      </c>
      <c r="Z701" s="1189">
        <v>4</v>
      </c>
      <c r="AA701" s="1189">
        <v>0.14186499999999999</v>
      </c>
      <c r="AB701" s="1189">
        <v>1.7042000000000002E-2</v>
      </c>
      <c r="AC701" s="1189">
        <v>4.1875</v>
      </c>
      <c r="AD701" s="1189">
        <v>0.28571000000000002</v>
      </c>
      <c r="AE701" s="1189">
        <v>45</v>
      </c>
      <c r="AF701" s="1193">
        <v>3.65625</v>
      </c>
      <c r="AG701" s="1193">
        <v>3.5625</v>
      </c>
      <c r="AH701" s="1189">
        <f t="shared" si="302"/>
        <v>1.8243050000000001</v>
      </c>
      <c r="AI701" s="1189">
        <f t="shared" si="288"/>
        <v>2.421875</v>
      </c>
      <c r="AJ701" s="1189">
        <f t="shared" si="289"/>
        <v>8.9433042395181293</v>
      </c>
      <c r="AK701" s="1189">
        <f t="shared" si="309"/>
        <v>8.0940496272785865</v>
      </c>
      <c r="AL701" s="1189">
        <f t="shared" si="303"/>
        <v>0.12861433333333333</v>
      </c>
      <c r="AM701" s="1189">
        <f t="shared" si="290"/>
        <v>10.394253818713105</v>
      </c>
      <c r="AN701" s="1189">
        <f t="shared" si="304"/>
        <v>6.25E-2</v>
      </c>
      <c r="AO701" s="1189">
        <f t="shared" si="297"/>
        <v>3.5227593333333336</v>
      </c>
      <c r="AP701" s="1189">
        <f t="shared" si="305"/>
        <v>3.8012456666666665</v>
      </c>
      <c r="AQ701" s="1189">
        <f t="shared" si="306"/>
        <v>5.3890499999999994E-2</v>
      </c>
      <c r="AR701" s="1193">
        <f t="shared" si="301"/>
        <v>5.3294083741398648</v>
      </c>
      <c r="AS701" s="1194">
        <f t="shared" si="296"/>
        <v>2.3792270935349662</v>
      </c>
    </row>
    <row r="702" spans="1:45" ht="11.1" customHeight="1">
      <c r="A702" s="1188" t="s">
        <v>10998</v>
      </c>
      <c r="B702" s="1188" t="s">
        <v>10936</v>
      </c>
      <c r="C702" s="1188" t="s">
        <v>10936</v>
      </c>
      <c r="D702" s="1188" t="s">
        <v>10936</v>
      </c>
      <c r="E702" s="1188" t="s">
        <v>10936</v>
      </c>
      <c r="F702" s="1188" t="s">
        <v>10936</v>
      </c>
      <c r="G702" s="1189">
        <v>5.5</v>
      </c>
      <c r="H702" s="1189">
        <v>2</v>
      </c>
      <c r="I702" s="1190">
        <f t="shared" si="283"/>
        <v>70.087499999999991</v>
      </c>
      <c r="J702" s="1191">
        <f t="shared" si="293"/>
        <v>16928.521009207489</v>
      </c>
      <c r="K702" s="1191">
        <f t="shared" si="294"/>
        <v>29705.418019438948</v>
      </c>
      <c r="L702" s="1191">
        <f t="shared" si="295"/>
        <v>809351.27340028249</v>
      </c>
      <c r="M702" s="1190">
        <f t="shared" si="284"/>
        <v>2.7283698537996912</v>
      </c>
      <c r="N702" s="1190">
        <f t="shared" si="285"/>
        <v>1.0709975699168011</v>
      </c>
      <c r="O702" s="1190">
        <f t="shared" si="286"/>
        <v>0.16319962970160778</v>
      </c>
      <c r="P702" s="1192">
        <f t="shared" si="307"/>
        <v>29705.418019438948</v>
      </c>
      <c r="Q702" s="1192">
        <f t="shared" si="298"/>
        <v>16928.521009207489</v>
      </c>
      <c r="R702" s="1192">
        <f t="shared" si="299"/>
        <v>41964.747732663061</v>
      </c>
      <c r="S702" s="1192">
        <f t="shared" si="300"/>
        <v>21440.171114324217</v>
      </c>
      <c r="T702" s="1192">
        <f t="shared" si="308"/>
        <v>809351.27340028249</v>
      </c>
      <c r="U702" s="1192">
        <f t="shared" si="287"/>
        <v>1541279.755918676</v>
      </c>
      <c r="V702" s="1189">
        <v>110000</v>
      </c>
      <c r="W702" s="1189">
        <v>56200</v>
      </c>
      <c r="X702" s="1189">
        <v>3.9298600000000001</v>
      </c>
      <c r="Y702" s="1189">
        <v>2</v>
      </c>
      <c r="Z702" s="1189">
        <v>4</v>
      </c>
      <c r="AA702" s="1189">
        <v>0.14186499999999999</v>
      </c>
      <c r="AB702" s="1189">
        <v>1.7042000000000002E-2</v>
      </c>
      <c r="AC702" s="1189">
        <v>4.1875</v>
      </c>
      <c r="AD702" s="1189">
        <v>0.28571000000000002</v>
      </c>
      <c r="AE702" s="1189">
        <v>45</v>
      </c>
      <c r="AF702" s="1193">
        <v>3.65625</v>
      </c>
      <c r="AG702" s="1193">
        <v>3.5625</v>
      </c>
      <c r="AH702" s="1189">
        <f t="shared" si="302"/>
        <v>1.8243050000000001</v>
      </c>
      <c r="AI702" s="1189">
        <f t="shared" si="288"/>
        <v>2.421875</v>
      </c>
      <c r="AJ702" s="1189">
        <f t="shared" si="289"/>
        <v>8.2069934613330222</v>
      </c>
      <c r="AK702" s="1189">
        <f t="shared" si="309"/>
        <v>7.3577388490934776</v>
      </c>
      <c r="AL702" s="1189">
        <f t="shared" si="303"/>
        <v>0.12861433333333333</v>
      </c>
      <c r="AM702" s="1189">
        <f t="shared" si="290"/>
        <v>10.394253818713105</v>
      </c>
      <c r="AN702" s="1189">
        <f t="shared" si="304"/>
        <v>6.25E-2</v>
      </c>
      <c r="AO702" s="1189">
        <f t="shared" si="297"/>
        <v>3.5227593333333336</v>
      </c>
      <c r="AP702" s="1189">
        <f t="shared" si="305"/>
        <v>3.8012456666666665</v>
      </c>
      <c r="AQ702" s="1189">
        <f t="shared" si="306"/>
        <v>5.3890499999999994E-2</v>
      </c>
      <c r="AR702" s="1193">
        <f t="shared" si="301"/>
        <v>5.2407149911392921</v>
      </c>
      <c r="AS702" s="1194">
        <f t="shared" si="296"/>
        <v>2.357053747784823</v>
      </c>
    </row>
    <row r="703" spans="1:45" ht="11.1" customHeight="1">
      <c r="A703" s="1188" t="s">
        <v>10998</v>
      </c>
      <c r="B703" s="1188" t="s">
        <v>10936</v>
      </c>
      <c r="C703" s="1188" t="s">
        <v>10936</v>
      </c>
      <c r="D703" s="1188" t="s">
        <v>10936</v>
      </c>
      <c r="E703" s="1188" t="s">
        <v>10936</v>
      </c>
      <c r="F703" s="1188" t="s">
        <v>10936</v>
      </c>
      <c r="G703" s="1189">
        <v>5.5</v>
      </c>
      <c r="H703" s="1189">
        <v>2.25</v>
      </c>
      <c r="I703" s="1190">
        <f t="shared" si="283"/>
        <v>67.250624999999999</v>
      </c>
      <c r="J703" s="1191">
        <f t="shared" si="293"/>
        <v>15136.540029555485</v>
      </c>
      <c r="K703" s="1191">
        <f t="shared" si="294"/>
        <v>26213.920541076226</v>
      </c>
      <c r="L703" s="1191">
        <f t="shared" si="295"/>
        <v>717557.86305320577</v>
      </c>
      <c r="M703" s="1190">
        <f t="shared" si="284"/>
        <v>2.8718043940809816</v>
      </c>
      <c r="N703" s="1190">
        <f t="shared" si="285"/>
        <v>1.0276476682773115</v>
      </c>
      <c r="O703" s="1190">
        <f t="shared" si="286"/>
        <v>0.20654953134109735</v>
      </c>
      <c r="P703" s="1192">
        <f t="shared" si="307"/>
        <v>26213.920541076226</v>
      </c>
      <c r="Q703" s="1192">
        <f t="shared" si="298"/>
        <v>15136.540029555485</v>
      </c>
      <c r="R703" s="1192">
        <f t="shared" si="299"/>
        <v>41769.670919772492</v>
      </c>
      <c r="S703" s="1192">
        <f t="shared" si="300"/>
        <v>21340.504597192856</v>
      </c>
      <c r="T703" s="1192">
        <f t="shared" si="308"/>
        <v>717557.86305320577</v>
      </c>
      <c r="U703" s="1192">
        <f t="shared" si="287"/>
        <v>1541279.755918676</v>
      </c>
      <c r="V703" s="1189">
        <v>110000</v>
      </c>
      <c r="W703" s="1189">
        <v>56200</v>
      </c>
      <c r="X703" s="1189">
        <v>3.9298600000000001</v>
      </c>
      <c r="Y703" s="1189">
        <v>2</v>
      </c>
      <c r="Z703" s="1189">
        <v>4</v>
      </c>
      <c r="AA703" s="1189">
        <v>0.14186499999999999</v>
      </c>
      <c r="AB703" s="1189">
        <v>1.7042000000000002E-2</v>
      </c>
      <c r="AC703" s="1189">
        <v>4.1875</v>
      </c>
      <c r="AD703" s="1189">
        <v>0.28571000000000002</v>
      </c>
      <c r="AE703" s="1189">
        <v>45</v>
      </c>
      <c r="AF703" s="1193">
        <v>3.65625</v>
      </c>
      <c r="AG703" s="1193">
        <v>3.5625</v>
      </c>
      <c r="AH703" s="1189">
        <f t="shared" si="302"/>
        <v>1.8243050000000001</v>
      </c>
      <c r="AI703" s="1189">
        <f t="shared" si="288"/>
        <v>2.421875</v>
      </c>
      <c r="AJ703" s="1189">
        <f t="shared" si="289"/>
        <v>7.3725079127232327</v>
      </c>
      <c r="AK703" s="1189">
        <f t="shared" si="309"/>
        <v>6.523253300483689</v>
      </c>
      <c r="AL703" s="1189">
        <f t="shared" si="303"/>
        <v>0.12861433333333333</v>
      </c>
      <c r="AM703" s="1189">
        <f t="shared" si="290"/>
        <v>10.394253818713105</v>
      </c>
      <c r="AN703" s="1189">
        <f t="shared" si="304"/>
        <v>6.25E-2</v>
      </c>
      <c r="AO703" s="1189">
        <f t="shared" si="297"/>
        <v>3.5227593333333336</v>
      </c>
      <c r="AP703" s="1189">
        <f t="shared" si="305"/>
        <v>3.8012456666666665</v>
      </c>
      <c r="AQ703" s="1189">
        <f t="shared" si="306"/>
        <v>5.3890499999999994E-2</v>
      </c>
      <c r="AR703" s="1193">
        <f t="shared" si="301"/>
        <v>5.1383454164110178</v>
      </c>
      <c r="AS703" s="1194">
        <f t="shared" si="296"/>
        <v>2.3314613541027542</v>
      </c>
    </row>
    <row r="704" spans="1:45" ht="11.1" customHeight="1">
      <c r="A704" s="1188" t="s">
        <v>10998</v>
      </c>
      <c r="B704" s="1188" t="s">
        <v>10936</v>
      </c>
      <c r="C704" s="1188" t="s">
        <v>10936</v>
      </c>
      <c r="D704" s="1188" t="s">
        <v>10936</v>
      </c>
      <c r="E704" s="1188" t="s">
        <v>10936</v>
      </c>
      <c r="F704" s="1188" t="s">
        <v>10936</v>
      </c>
      <c r="G704" s="1189">
        <v>5.5</v>
      </c>
      <c r="H704" s="1189">
        <v>2.5</v>
      </c>
      <c r="I704" s="1190">
        <f t="shared" si="283"/>
        <v>64.08</v>
      </c>
      <c r="J704" s="1191">
        <f t="shared" si="293"/>
        <v>13151.186372218097</v>
      </c>
      <c r="K704" s="1191">
        <f t="shared" si="294"/>
        <v>22346.195170680196</v>
      </c>
      <c r="L704" s="1191">
        <f t="shared" si="295"/>
        <v>614965.22795941413</v>
      </c>
      <c r="M704" s="1190">
        <f t="shared" si="284"/>
        <v>3.099105820659148</v>
      </c>
      <c r="N704" s="1190">
        <f t="shared" si="285"/>
        <v>0.9791977782096466</v>
      </c>
      <c r="O704" s="1190">
        <f t="shared" si="286"/>
        <v>0.25499942140876219</v>
      </c>
      <c r="P704" s="1192">
        <f t="shared" si="307"/>
        <v>22346.195170680196</v>
      </c>
      <c r="Q704" s="1192">
        <f t="shared" si="298"/>
        <v>13151.186372218097</v>
      </c>
      <c r="R704" s="1192">
        <f t="shared" si="299"/>
        <v>41546.938805468242</v>
      </c>
      <c r="S704" s="1192">
        <f t="shared" si="300"/>
        <v>21226.708735157408</v>
      </c>
      <c r="T704" s="1192">
        <f t="shared" si="308"/>
        <v>614965.22795941413</v>
      </c>
      <c r="U704" s="1192">
        <f t="shared" si="287"/>
        <v>1541279.755918676</v>
      </c>
      <c r="V704" s="1189">
        <v>110000</v>
      </c>
      <c r="W704" s="1189">
        <v>56200</v>
      </c>
      <c r="X704" s="1189">
        <v>3.9298600000000001</v>
      </c>
      <c r="Y704" s="1189">
        <v>2</v>
      </c>
      <c r="Z704" s="1189">
        <v>4</v>
      </c>
      <c r="AA704" s="1189">
        <v>0.14186499999999999</v>
      </c>
      <c r="AB704" s="1189">
        <v>1.7042000000000002E-2</v>
      </c>
      <c r="AC704" s="1189">
        <v>4.1875</v>
      </c>
      <c r="AD704" s="1189">
        <v>0.28571000000000002</v>
      </c>
      <c r="AE704" s="1189">
        <v>45</v>
      </c>
      <c r="AF704" s="1193">
        <v>3.65625</v>
      </c>
      <c r="AG704" s="1193">
        <v>3.5625</v>
      </c>
      <c r="AH704" s="1189">
        <f t="shared" si="302"/>
        <v>1.8243050000000001</v>
      </c>
      <c r="AI704" s="1189">
        <f t="shared" si="288"/>
        <v>2.421875</v>
      </c>
      <c r="AJ704" s="1189">
        <f t="shared" si="289"/>
        <v>6.4398475936887634</v>
      </c>
      <c r="AK704" s="1189">
        <f t="shared" si="309"/>
        <v>5.5905929814492197</v>
      </c>
      <c r="AL704" s="1189">
        <f t="shared" si="303"/>
        <v>0.12861433333333333</v>
      </c>
      <c r="AM704" s="1189">
        <f t="shared" si="290"/>
        <v>10.394253818713105</v>
      </c>
      <c r="AN704" s="1189">
        <f t="shared" si="304"/>
        <v>6.25E-2</v>
      </c>
      <c r="AO704" s="1189">
        <f t="shared" si="297"/>
        <v>3.5227593333333336</v>
      </c>
      <c r="AP704" s="1189">
        <f t="shared" si="305"/>
        <v>3.8012456666666665</v>
      </c>
      <c r="AQ704" s="1189">
        <f t="shared" si="306"/>
        <v>5.3890499999999994E-2</v>
      </c>
      <c r="AR704" s="1193">
        <f t="shared" si="301"/>
        <v>5.0214632945339863</v>
      </c>
      <c r="AS704" s="1194">
        <f t="shared" si="296"/>
        <v>2.3022408236334968</v>
      </c>
    </row>
    <row r="705" spans="1:45" ht="11.1" customHeight="1">
      <c r="A705" s="1188" t="s">
        <v>10998</v>
      </c>
      <c r="B705" s="1188" t="s">
        <v>10936</v>
      </c>
      <c r="C705" s="1188" t="s">
        <v>10936</v>
      </c>
      <c r="D705" s="1188" t="s">
        <v>10936</v>
      </c>
      <c r="E705" s="1188" t="s">
        <v>10936</v>
      </c>
      <c r="F705" s="1188" t="s">
        <v>10936</v>
      </c>
      <c r="G705" s="1189">
        <v>5.5</v>
      </c>
      <c r="H705" s="1189">
        <v>2.8125</v>
      </c>
      <c r="I705" s="1190">
        <f t="shared" si="283"/>
        <v>59.647382812499998</v>
      </c>
      <c r="J705" s="1191">
        <f t="shared" si="293"/>
        <v>10407.572443646099</v>
      </c>
      <c r="K705" s="1191">
        <f t="shared" si="294"/>
        <v>17002.308107231638</v>
      </c>
      <c r="L705" s="1191">
        <f t="shared" si="295"/>
        <v>471538.02429210668</v>
      </c>
      <c r="M705" s="1190">
        <f t="shared" si="284"/>
        <v>3.5973667341234092</v>
      </c>
      <c r="N705" s="1190">
        <f t="shared" si="285"/>
        <v>0.91146355689794423</v>
      </c>
      <c r="O705" s="1190">
        <f t="shared" si="286"/>
        <v>0.32273364272046462</v>
      </c>
      <c r="P705" s="1192">
        <f t="shared" si="307"/>
        <v>17002.308107231638</v>
      </c>
      <c r="Q705" s="1192">
        <f t="shared" si="298"/>
        <v>10407.572443646099</v>
      </c>
      <c r="R705" s="1192">
        <f t="shared" si="299"/>
        <v>41226.566374879796</v>
      </c>
      <c r="S705" s="1192">
        <f t="shared" si="300"/>
        <v>21063.027547893133</v>
      </c>
      <c r="T705" s="1192">
        <f t="shared" si="308"/>
        <v>471538.02429210668</v>
      </c>
      <c r="U705" s="1192">
        <f t="shared" si="287"/>
        <v>1541279.755918676</v>
      </c>
      <c r="V705" s="1189">
        <v>110000</v>
      </c>
      <c r="W705" s="1189">
        <v>56200</v>
      </c>
      <c r="X705" s="1189">
        <v>3.9298600000000001</v>
      </c>
      <c r="Y705" s="1189">
        <v>2</v>
      </c>
      <c r="Z705" s="1189">
        <v>4</v>
      </c>
      <c r="AA705" s="1189">
        <v>0.14186499999999999</v>
      </c>
      <c r="AB705" s="1189">
        <v>1.7042000000000002E-2</v>
      </c>
      <c r="AC705" s="1189">
        <v>4.1875</v>
      </c>
      <c r="AD705" s="1189">
        <v>0.28571000000000002</v>
      </c>
      <c r="AE705" s="1189">
        <v>45</v>
      </c>
      <c r="AF705" s="1193">
        <v>3.65625</v>
      </c>
      <c r="AG705" s="1193">
        <v>3.5625</v>
      </c>
      <c r="AH705" s="1189">
        <f t="shared" si="302"/>
        <v>1.8243050000000001</v>
      </c>
      <c r="AI705" s="1189">
        <f t="shared" si="288"/>
        <v>2.421875</v>
      </c>
      <c r="AJ705" s="1189">
        <f t="shared" si="289"/>
        <v>5.135963923985968</v>
      </c>
      <c r="AK705" s="1189">
        <f t="shared" si="309"/>
        <v>4.2867093117464243</v>
      </c>
      <c r="AL705" s="1189">
        <f t="shared" si="303"/>
        <v>0.12861433333333333</v>
      </c>
      <c r="AM705" s="1189">
        <f t="shared" si="290"/>
        <v>10.394253818713105</v>
      </c>
      <c r="AN705" s="1189">
        <f t="shared" si="304"/>
        <v>6.25E-2</v>
      </c>
      <c r="AO705" s="1189">
        <f t="shared" si="297"/>
        <v>3.5227593333333336</v>
      </c>
      <c r="AP705" s="1189">
        <f t="shared" si="305"/>
        <v>3.8012456666666665</v>
      </c>
      <c r="AQ705" s="1189">
        <f t="shared" si="306"/>
        <v>5.3890499999999994E-2</v>
      </c>
      <c r="AR705" s="1193">
        <f t="shared" si="301"/>
        <v>4.8533429065286651</v>
      </c>
      <c r="AS705" s="1194">
        <f t="shared" si="296"/>
        <v>2.2602107266321663</v>
      </c>
    </row>
    <row r="706" spans="1:45" ht="11.1" customHeight="1">
      <c r="A706" s="1189" t="s">
        <v>10706</v>
      </c>
      <c r="B706" s="1189" t="s">
        <v>10936</v>
      </c>
      <c r="C706" s="1189" t="s">
        <v>10936</v>
      </c>
      <c r="D706" s="1189" t="s">
        <v>10936</v>
      </c>
      <c r="E706" s="1189" t="s">
        <v>10936</v>
      </c>
      <c r="F706" s="1189" t="s">
        <v>10936</v>
      </c>
      <c r="G706" s="1189">
        <v>5.25</v>
      </c>
      <c r="H706" s="1189">
        <v>1.75</v>
      </c>
      <c r="I706" s="1190">
        <f t="shared" ref="I706:I769" si="310">(G706^2-H706^2)*2.67</f>
        <v>65.414999999999992</v>
      </c>
      <c r="J706" s="1191">
        <f t="shared" si="293"/>
        <v>12590.207451626819</v>
      </c>
      <c r="K706" s="1191">
        <f t="shared" si="294"/>
        <v>24642.754798557828</v>
      </c>
      <c r="L706" s="1191">
        <f t="shared" si="295"/>
        <v>1097440.1227936991</v>
      </c>
      <c r="M706" s="1190">
        <f t="shared" ref="M706:M769" si="311">((G706^4-AO706^4)/G706)/((AP706^4-H706^4)/AP706)</f>
        <v>1.4554100332619071</v>
      </c>
      <c r="N706" s="1190">
        <f t="shared" ref="N706:N769" si="312">(PI()/4*(G706^2-H706^2)/144*1)*7.48052</f>
        <v>0.99959773192234758</v>
      </c>
      <c r="O706" s="1190">
        <f t="shared" ref="O706:O769" si="313">(PI()/4*(H706)^2/144*1)*7.48052</f>
        <v>0.12494971649029345</v>
      </c>
      <c r="P706" s="1192">
        <f t="shared" si="307"/>
        <v>44444.498337943834</v>
      </c>
      <c r="Q706" s="1192">
        <f t="shared" si="298"/>
        <v>24737.937450324382</v>
      </c>
      <c r="R706" s="1192">
        <f t="shared" si="299"/>
        <v>24642.754798557828</v>
      </c>
      <c r="S706" s="1192">
        <f t="shared" si="300"/>
        <v>12590.207451626819</v>
      </c>
      <c r="T706" s="1192">
        <f t="shared" si="308"/>
        <v>1139402.579721757</v>
      </c>
      <c r="U706" s="1192">
        <f t="shared" ref="U706:U769" si="314">V706*(PI()*(G706/2)^2-(PI()*(AO706/2)^2))</f>
        <v>1097440.1227936991</v>
      </c>
      <c r="V706" s="1189">
        <v>110000</v>
      </c>
      <c r="W706" s="1189">
        <v>56200</v>
      </c>
      <c r="X706" s="1189">
        <v>4.3036000000000003</v>
      </c>
      <c r="Y706" s="1189">
        <v>2</v>
      </c>
      <c r="Z706" s="1189">
        <v>4.25</v>
      </c>
      <c r="AA706" s="1189">
        <v>0.14186499999999999</v>
      </c>
      <c r="AB706" s="1189">
        <v>1.7042000000000002E-2</v>
      </c>
      <c r="AC706" s="1189">
        <v>4.5625</v>
      </c>
      <c r="AD706" s="1189">
        <v>0.28571000000000002</v>
      </c>
      <c r="AE706" s="1189">
        <v>45</v>
      </c>
      <c r="AF706" s="1193">
        <v>4.03125</v>
      </c>
      <c r="AG706" s="1193">
        <v>3.875</v>
      </c>
      <c r="AH706" s="1189">
        <f t="shared" si="302"/>
        <v>2.0007583333333336</v>
      </c>
      <c r="AI706" s="1189">
        <f t="shared" ref="AI706:AI769" si="315">(G706+AC706)/4</f>
        <v>2.453125</v>
      </c>
      <c r="AJ706" s="1189">
        <f t="shared" ref="AJ706:AJ769" si="316">PI()*((X706-AL706)^2-H706^2)/4</f>
        <v>11.284604987556131</v>
      </c>
      <c r="AK706" s="1189">
        <f t="shared" si="309"/>
        <v>10.358205270197791</v>
      </c>
      <c r="AL706" s="1189">
        <f t="shared" si="303"/>
        <v>0.12861433333333333</v>
      </c>
      <c r="AM706" s="1189">
        <f t="shared" ref="AM706:AM769" si="317">PI()*(G706^2-(AC706-AN706)^2)/4</f>
        <v>5.7432240698438406</v>
      </c>
      <c r="AN706" s="1189">
        <f t="shared" si="304"/>
        <v>6.25E-2</v>
      </c>
      <c r="AO706" s="1189">
        <f t="shared" si="297"/>
        <v>3.8548326666666672</v>
      </c>
      <c r="AP706" s="1189">
        <f t="shared" si="305"/>
        <v>4.1749856666666672</v>
      </c>
      <c r="AQ706" s="1189">
        <f t="shared" si="306"/>
        <v>5.3890499999999994E-2</v>
      </c>
      <c r="AR706" s="1193">
        <f t="shared" si="301"/>
        <v>5.883706766730656</v>
      </c>
      <c r="AS706" s="1194">
        <f t="shared" si="296"/>
        <v>2.453125</v>
      </c>
    </row>
    <row r="707" spans="1:45" ht="11.1" customHeight="1">
      <c r="A707" s="1189" t="s">
        <v>10712</v>
      </c>
      <c r="B707" s="1189" t="s">
        <v>10936</v>
      </c>
      <c r="C707" s="1189" t="s">
        <v>10936</v>
      </c>
      <c r="D707" s="1189" t="s">
        <v>10936</v>
      </c>
      <c r="E707" s="1189" t="s">
        <v>10936</v>
      </c>
      <c r="F707" s="1189" t="s">
        <v>10936</v>
      </c>
      <c r="G707" s="1189">
        <v>5.25</v>
      </c>
      <c r="H707" s="1189">
        <v>2</v>
      </c>
      <c r="I707" s="1190">
        <f t="shared" si="310"/>
        <v>62.911874999999995</v>
      </c>
      <c r="J707" s="1191">
        <f t="shared" si="293"/>
        <v>12590.207451626819</v>
      </c>
      <c r="K707" s="1191">
        <f t="shared" si="294"/>
        <v>24642.754798557828</v>
      </c>
      <c r="L707" s="1191">
        <f t="shared" si="295"/>
        <v>1058408.3941213952</v>
      </c>
      <c r="M707" s="1190">
        <f t="shared" si="311"/>
        <v>1.488890410065574</v>
      </c>
      <c r="N707" s="1190">
        <f t="shared" si="312"/>
        <v>0.96134781871103325</v>
      </c>
      <c r="O707" s="1190">
        <f t="shared" si="313"/>
        <v>0.16319962970160778</v>
      </c>
      <c r="P707" s="1192">
        <f t="shared" si="307"/>
        <v>41285.17079966719</v>
      </c>
      <c r="Q707" s="1192">
        <f t="shared" si="298"/>
        <v>23123.8082898594</v>
      </c>
      <c r="R707" s="1192">
        <f t="shared" si="299"/>
        <v>24642.754798557828</v>
      </c>
      <c r="S707" s="1192">
        <f t="shared" si="300"/>
        <v>12590.207451626819</v>
      </c>
      <c r="T707" s="1192">
        <f t="shared" si="308"/>
        <v>1058408.3941213952</v>
      </c>
      <c r="U707" s="1192">
        <f t="shared" si="314"/>
        <v>1097440.1227936991</v>
      </c>
      <c r="V707" s="1189">
        <v>110000</v>
      </c>
      <c r="W707" s="1189">
        <v>56200</v>
      </c>
      <c r="X707" s="1189">
        <v>4.3036000000000003</v>
      </c>
      <c r="Y707" s="1189">
        <v>2</v>
      </c>
      <c r="Z707" s="1189">
        <v>4.25</v>
      </c>
      <c r="AA707" s="1189">
        <v>0.14186499999999999</v>
      </c>
      <c r="AB707" s="1189">
        <v>1.7042000000000002E-2</v>
      </c>
      <c r="AC707" s="1189">
        <v>4.5625</v>
      </c>
      <c r="AD707" s="1189">
        <v>0.28571000000000002</v>
      </c>
      <c r="AE707" s="1189">
        <v>45</v>
      </c>
      <c r="AF707" s="1193">
        <v>4.03125</v>
      </c>
      <c r="AG707" s="1193">
        <v>3.875</v>
      </c>
      <c r="AH707" s="1189">
        <f t="shared" si="302"/>
        <v>2.0007583333333336</v>
      </c>
      <c r="AI707" s="1189">
        <f t="shared" si="315"/>
        <v>2.453125</v>
      </c>
      <c r="AJ707" s="1189">
        <f t="shared" si="316"/>
        <v>10.548294209371022</v>
      </c>
      <c r="AK707" s="1189">
        <f t="shared" si="309"/>
        <v>9.6218944920126841</v>
      </c>
      <c r="AL707" s="1189">
        <f t="shared" si="303"/>
        <v>0.12861433333333333</v>
      </c>
      <c r="AM707" s="1189">
        <f t="shared" si="317"/>
        <v>5.7432240698438406</v>
      </c>
      <c r="AN707" s="1189">
        <f t="shared" si="304"/>
        <v>6.25E-2</v>
      </c>
      <c r="AO707" s="1189">
        <f t="shared" si="297"/>
        <v>3.8548326666666672</v>
      </c>
      <c r="AP707" s="1189">
        <f t="shared" si="305"/>
        <v>4.1749856666666672</v>
      </c>
      <c r="AQ707" s="1189">
        <f t="shared" si="306"/>
        <v>5.3890499999999994E-2</v>
      </c>
      <c r="AR707" s="1193">
        <f t="shared" si="301"/>
        <v>5.8034907871790509</v>
      </c>
      <c r="AS707" s="1194">
        <f t="shared" si="296"/>
        <v>2.453125</v>
      </c>
    </row>
    <row r="708" spans="1:45" ht="11.1" customHeight="1">
      <c r="A708" s="1189" t="s">
        <v>10999</v>
      </c>
      <c r="B708" s="1189" t="s">
        <v>10936</v>
      </c>
      <c r="C708" s="1189" t="s">
        <v>10936</v>
      </c>
      <c r="D708" s="1189" t="s">
        <v>10936</v>
      </c>
      <c r="E708" s="1189" t="s">
        <v>10936</v>
      </c>
      <c r="F708" s="1189" t="s">
        <v>10936</v>
      </c>
      <c r="G708" s="1189">
        <v>5.25</v>
      </c>
      <c r="H708" s="1189">
        <v>2.25</v>
      </c>
      <c r="I708" s="1190">
        <f t="shared" si="310"/>
        <v>60.074999999999996</v>
      </c>
      <c r="J708" s="1191">
        <f t="shared" si="293"/>
        <v>12590.207451626819</v>
      </c>
      <c r="K708" s="1191">
        <f t="shared" si="294"/>
        <v>24642.754798557828</v>
      </c>
      <c r="L708" s="1191">
        <f t="shared" si="295"/>
        <v>966614.98377431836</v>
      </c>
      <c r="M708" s="1190">
        <f t="shared" si="311"/>
        <v>1.5404242544571285</v>
      </c>
      <c r="N708" s="1190">
        <f t="shared" si="312"/>
        <v>0.91799791707154377</v>
      </c>
      <c r="O708" s="1190">
        <f t="shared" si="313"/>
        <v>0.20654953134109735</v>
      </c>
      <c r="P708" s="1192">
        <f t="shared" si="307"/>
        <v>37704.599589620324</v>
      </c>
      <c r="Q708" s="1192">
        <f t="shared" si="298"/>
        <v>21294.461907999095</v>
      </c>
      <c r="R708" s="1192">
        <f t="shared" si="299"/>
        <v>24642.754798557828</v>
      </c>
      <c r="S708" s="1192">
        <f t="shared" si="300"/>
        <v>12590.207451626819</v>
      </c>
      <c r="T708" s="1192">
        <f t="shared" si="308"/>
        <v>966614.98377431836</v>
      </c>
      <c r="U708" s="1192">
        <f t="shared" si="314"/>
        <v>1097440.1227936991</v>
      </c>
      <c r="V708" s="1189">
        <v>110000</v>
      </c>
      <c r="W708" s="1189">
        <v>56200</v>
      </c>
      <c r="X708" s="1189">
        <v>4.3036000000000003</v>
      </c>
      <c r="Y708" s="1189">
        <v>2</v>
      </c>
      <c r="Z708" s="1189">
        <v>4.25</v>
      </c>
      <c r="AA708" s="1189">
        <v>0.14186499999999999</v>
      </c>
      <c r="AB708" s="1189">
        <v>1.7042000000000002E-2</v>
      </c>
      <c r="AC708" s="1189">
        <v>4.5625</v>
      </c>
      <c r="AD708" s="1189">
        <v>0.28571000000000002</v>
      </c>
      <c r="AE708" s="1189">
        <v>45</v>
      </c>
      <c r="AF708" s="1193">
        <v>4.03125</v>
      </c>
      <c r="AG708" s="1193">
        <v>3.875</v>
      </c>
      <c r="AH708" s="1189">
        <f t="shared" si="302"/>
        <v>2.0007583333333336</v>
      </c>
      <c r="AI708" s="1189">
        <f t="shared" si="315"/>
        <v>2.453125</v>
      </c>
      <c r="AJ708" s="1189">
        <f t="shared" si="316"/>
        <v>9.7138086607612344</v>
      </c>
      <c r="AK708" s="1189">
        <f t="shared" si="309"/>
        <v>8.7874089434028946</v>
      </c>
      <c r="AL708" s="1189">
        <f t="shared" si="303"/>
        <v>0.12861433333333333</v>
      </c>
      <c r="AM708" s="1189">
        <f t="shared" si="317"/>
        <v>5.7432240698438406</v>
      </c>
      <c r="AN708" s="1189">
        <f t="shared" si="304"/>
        <v>6.25E-2</v>
      </c>
      <c r="AO708" s="1189">
        <f t="shared" si="297"/>
        <v>3.8548326666666672</v>
      </c>
      <c r="AP708" s="1189">
        <f t="shared" si="305"/>
        <v>4.1749856666666672</v>
      </c>
      <c r="AQ708" s="1189">
        <f t="shared" si="306"/>
        <v>5.3890499999999994E-2</v>
      </c>
      <c r="AR708" s="1193">
        <f t="shared" si="301"/>
        <v>5.7112174986487876</v>
      </c>
      <c r="AS708" s="1194">
        <f t="shared" si="296"/>
        <v>2.453125</v>
      </c>
    </row>
    <row r="709" spans="1:45" ht="11.1" customHeight="1">
      <c r="A709" s="1189" t="s">
        <v>11000</v>
      </c>
      <c r="B709" s="1189" t="s">
        <v>10936</v>
      </c>
      <c r="C709" s="1189" t="s">
        <v>10936</v>
      </c>
      <c r="D709" s="1189" t="s">
        <v>10936</v>
      </c>
      <c r="E709" s="1189" t="s">
        <v>10936</v>
      </c>
      <c r="F709" s="1189" t="s">
        <v>10936</v>
      </c>
      <c r="G709" s="1189">
        <v>5.25</v>
      </c>
      <c r="H709" s="1189">
        <v>2.5</v>
      </c>
      <c r="I709" s="1190">
        <f t="shared" si="310"/>
        <v>56.904375000000002</v>
      </c>
      <c r="J709" s="1191">
        <f t="shared" si="293"/>
        <v>12590.207451626819</v>
      </c>
      <c r="K709" s="1191">
        <f t="shared" si="294"/>
        <v>24642.754798557828</v>
      </c>
      <c r="L709" s="1191">
        <f t="shared" si="295"/>
        <v>864022.34868052683</v>
      </c>
      <c r="M709" s="1190">
        <f t="shared" si="311"/>
        <v>1.6185834643741184</v>
      </c>
      <c r="N709" s="1190">
        <f t="shared" si="312"/>
        <v>0.8695480270038789</v>
      </c>
      <c r="O709" s="1190">
        <f t="shared" si="313"/>
        <v>0.25499942140876219</v>
      </c>
      <c r="P709" s="1192">
        <f t="shared" si="307"/>
        <v>33702.784707803243</v>
      </c>
      <c r="Q709" s="1192">
        <f t="shared" si="298"/>
        <v>19249.898304743463</v>
      </c>
      <c r="R709" s="1192">
        <f t="shared" si="299"/>
        <v>24642.754798557828</v>
      </c>
      <c r="S709" s="1192">
        <f t="shared" si="300"/>
        <v>12590.207451626819</v>
      </c>
      <c r="T709" s="1192">
        <f t="shared" si="308"/>
        <v>864022.34868052683</v>
      </c>
      <c r="U709" s="1192">
        <f t="shared" si="314"/>
        <v>1097440.1227936991</v>
      </c>
      <c r="V709" s="1189">
        <v>110000</v>
      </c>
      <c r="W709" s="1189">
        <v>56200</v>
      </c>
      <c r="X709" s="1189">
        <v>4.3036000000000003</v>
      </c>
      <c r="Y709" s="1189">
        <v>2</v>
      </c>
      <c r="Z709" s="1189">
        <v>4.25</v>
      </c>
      <c r="AA709" s="1189">
        <v>0.14186499999999999</v>
      </c>
      <c r="AB709" s="1189">
        <v>1.7042000000000002E-2</v>
      </c>
      <c r="AC709" s="1189">
        <v>4.5625</v>
      </c>
      <c r="AD709" s="1189">
        <v>0.28571000000000002</v>
      </c>
      <c r="AE709" s="1189">
        <v>45</v>
      </c>
      <c r="AF709" s="1193">
        <v>4.03125</v>
      </c>
      <c r="AG709" s="1193">
        <v>3.875</v>
      </c>
      <c r="AH709" s="1189">
        <f t="shared" si="302"/>
        <v>2.0007583333333336</v>
      </c>
      <c r="AI709" s="1189">
        <f t="shared" si="315"/>
        <v>2.453125</v>
      </c>
      <c r="AJ709" s="1189">
        <f t="shared" si="316"/>
        <v>8.7811483417267642</v>
      </c>
      <c r="AK709" s="1189">
        <f t="shared" si="309"/>
        <v>7.8547486243684252</v>
      </c>
      <c r="AL709" s="1189">
        <f t="shared" si="303"/>
        <v>0.12861433333333333</v>
      </c>
      <c r="AM709" s="1189">
        <f t="shared" si="317"/>
        <v>5.7432240698438406</v>
      </c>
      <c r="AN709" s="1189">
        <f t="shared" si="304"/>
        <v>6.25E-2</v>
      </c>
      <c r="AO709" s="1189">
        <f t="shared" si="297"/>
        <v>3.8548326666666672</v>
      </c>
      <c r="AP709" s="1189">
        <f t="shared" si="305"/>
        <v>4.1749856666666672</v>
      </c>
      <c r="AQ709" s="1189">
        <f t="shared" si="306"/>
        <v>5.3890499999999994E-2</v>
      </c>
      <c r="AR709" s="1193">
        <f t="shared" si="301"/>
        <v>5.6062915832903411</v>
      </c>
      <c r="AS709" s="1194">
        <f t="shared" si="296"/>
        <v>2.453125</v>
      </c>
    </row>
    <row r="710" spans="1:45" ht="11.1" customHeight="1">
      <c r="A710" s="1189" t="s">
        <v>11001</v>
      </c>
      <c r="B710" s="1189" t="s">
        <v>10936</v>
      </c>
      <c r="C710" s="1189" t="s">
        <v>10936</v>
      </c>
      <c r="D710" s="1189" t="s">
        <v>10936</v>
      </c>
      <c r="E710" s="1189" t="s">
        <v>10936</v>
      </c>
      <c r="F710" s="1189" t="s">
        <v>10936</v>
      </c>
      <c r="G710" s="1189">
        <v>5.25</v>
      </c>
      <c r="H710" s="1189">
        <v>2.8125</v>
      </c>
      <c r="I710" s="1190">
        <f t="shared" si="310"/>
        <v>52.471757812500002</v>
      </c>
      <c r="J710" s="1191">
        <f t="shared" si="293"/>
        <v>12590.207451626819</v>
      </c>
      <c r="K710" s="1191">
        <f t="shared" si="294"/>
        <v>24642.754798557828</v>
      </c>
      <c r="L710" s="1191">
        <f t="shared" si="295"/>
        <v>720595.14501321944</v>
      </c>
      <c r="M710" s="1190">
        <f t="shared" si="311"/>
        <v>1.7763014743176768</v>
      </c>
      <c r="N710" s="1190">
        <f t="shared" si="312"/>
        <v>0.80181380569217653</v>
      </c>
      <c r="O710" s="1190">
        <f t="shared" si="313"/>
        <v>0.32273364272046462</v>
      </c>
      <c r="P710" s="1192">
        <f t="shared" si="307"/>
        <v>28108.142192105024</v>
      </c>
      <c r="Q710" s="1192">
        <f t="shared" si="298"/>
        <v>16391.544583086728</v>
      </c>
      <c r="R710" s="1192">
        <f t="shared" si="299"/>
        <v>24642.754798557828</v>
      </c>
      <c r="S710" s="1192">
        <f t="shared" si="300"/>
        <v>12590.207451626819</v>
      </c>
      <c r="T710" s="1192">
        <f t="shared" si="308"/>
        <v>720595.14501321944</v>
      </c>
      <c r="U710" s="1192">
        <f t="shared" si="314"/>
        <v>1097440.1227936991</v>
      </c>
      <c r="V710" s="1189">
        <v>110000</v>
      </c>
      <c r="W710" s="1189">
        <v>56200</v>
      </c>
      <c r="X710" s="1189">
        <v>4.3036000000000003</v>
      </c>
      <c r="Y710" s="1189">
        <v>2</v>
      </c>
      <c r="Z710" s="1189">
        <v>4.25</v>
      </c>
      <c r="AA710" s="1189">
        <v>0.14186499999999999</v>
      </c>
      <c r="AB710" s="1189">
        <v>1.7042000000000002E-2</v>
      </c>
      <c r="AC710" s="1189">
        <v>4.5625</v>
      </c>
      <c r="AD710" s="1189">
        <v>0.28571000000000002</v>
      </c>
      <c r="AE710" s="1189">
        <v>45</v>
      </c>
      <c r="AF710" s="1193">
        <v>4.03125</v>
      </c>
      <c r="AG710" s="1193">
        <v>3.875</v>
      </c>
      <c r="AH710" s="1189">
        <f t="shared" si="302"/>
        <v>2.0007583333333336</v>
      </c>
      <c r="AI710" s="1189">
        <f t="shared" si="315"/>
        <v>2.453125</v>
      </c>
      <c r="AJ710" s="1189">
        <f t="shared" si="316"/>
        <v>7.4772646720239688</v>
      </c>
      <c r="AK710" s="1189">
        <f t="shared" si="309"/>
        <v>6.5508649546656308</v>
      </c>
      <c r="AL710" s="1189">
        <f t="shared" si="303"/>
        <v>0.12861433333333333</v>
      </c>
      <c r="AM710" s="1189">
        <f t="shared" si="317"/>
        <v>5.7432240698438406</v>
      </c>
      <c r="AN710" s="1189">
        <f t="shared" si="304"/>
        <v>6.25E-2</v>
      </c>
      <c r="AO710" s="1189">
        <f t="shared" si="297"/>
        <v>3.8548326666666672</v>
      </c>
      <c r="AP710" s="1189">
        <f t="shared" si="305"/>
        <v>4.1749856666666672</v>
      </c>
      <c r="AQ710" s="1189">
        <f t="shared" si="306"/>
        <v>5.3890499999999994E-2</v>
      </c>
      <c r="AR710" s="1193">
        <f t="shared" si="301"/>
        <v>5.456221134344915</v>
      </c>
      <c r="AS710" s="1194">
        <f t="shared" si="296"/>
        <v>2.453125</v>
      </c>
    </row>
    <row r="711" spans="1:45" ht="11.1" customHeight="1">
      <c r="A711" s="1189" t="s">
        <v>11002</v>
      </c>
      <c r="B711" s="1189" t="s">
        <v>10936</v>
      </c>
      <c r="C711" s="1189" t="s">
        <v>10936</v>
      </c>
      <c r="D711" s="1189" t="s">
        <v>10936</v>
      </c>
      <c r="E711" s="1189" t="s">
        <v>10936</v>
      </c>
      <c r="F711" s="1189" t="s">
        <v>10936</v>
      </c>
      <c r="G711" s="1189">
        <v>5.5</v>
      </c>
      <c r="H711" s="1189">
        <v>1.75</v>
      </c>
      <c r="I711" s="1190">
        <f t="shared" si="310"/>
        <v>72.590625000000003</v>
      </c>
      <c r="J711" s="1191">
        <f t="shared" si="293"/>
        <v>17401.291781555319</v>
      </c>
      <c r="K711" s="1191">
        <f t="shared" si="294"/>
        <v>34059.467899841373</v>
      </c>
      <c r="L711" s="1191">
        <f t="shared" si="295"/>
        <v>1139402.579721757</v>
      </c>
      <c r="M711" s="1190">
        <f t="shared" si="311"/>
        <v>1.7898084013897975</v>
      </c>
      <c r="N711" s="1190">
        <f t="shared" si="312"/>
        <v>1.1092474831281154</v>
      </c>
      <c r="O711" s="1190">
        <f t="shared" si="313"/>
        <v>0.12494971649029345</v>
      </c>
      <c r="P711" s="1192">
        <f t="shared" si="307"/>
        <v>44919.2494128279</v>
      </c>
      <c r="Q711" s="1192">
        <f t="shared" si="298"/>
        <v>25002.185283782987</v>
      </c>
      <c r="R711" s="1192">
        <f t="shared" si="299"/>
        <v>34059.467899841373</v>
      </c>
      <c r="S711" s="1192">
        <f t="shared" si="300"/>
        <v>17401.291781555319</v>
      </c>
      <c r="T711" s="1192">
        <f t="shared" si="308"/>
        <v>1139402.579721757</v>
      </c>
      <c r="U711" s="1192">
        <f t="shared" si="314"/>
        <v>1329623.4548480699</v>
      </c>
      <c r="V711" s="1189">
        <v>110000</v>
      </c>
      <c r="W711" s="1189">
        <v>56200</v>
      </c>
      <c r="X711" s="1189">
        <v>4.3036000000000003</v>
      </c>
      <c r="Y711" s="1189">
        <v>2</v>
      </c>
      <c r="Z711" s="1189">
        <v>4.25</v>
      </c>
      <c r="AA711" s="1189">
        <v>0.14186499999999999</v>
      </c>
      <c r="AB711" s="1189">
        <v>1.7042000000000002E-2</v>
      </c>
      <c r="AC711" s="1189">
        <v>4.5625</v>
      </c>
      <c r="AD711" s="1189">
        <v>0.28571000000000002</v>
      </c>
      <c r="AE711" s="1189">
        <v>45</v>
      </c>
      <c r="AF711" s="1193">
        <v>4.03125</v>
      </c>
      <c r="AG711" s="1193">
        <v>3.875</v>
      </c>
      <c r="AH711" s="1189">
        <f t="shared" si="302"/>
        <v>2.0007583333333336</v>
      </c>
      <c r="AI711" s="1189">
        <f t="shared" si="315"/>
        <v>2.515625</v>
      </c>
      <c r="AJ711" s="1189">
        <f t="shared" si="316"/>
        <v>11.284604987556131</v>
      </c>
      <c r="AK711" s="1189">
        <f t="shared" si="309"/>
        <v>10.358205270197791</v>
      </c>
      <c r="AL711" s="1189">
        <f t="shared" si="303"/>
        <v>0.12861433333333333</v>
      </c>
      <c r="AM711" s="1189">
        <f t="shared" si="317"/>
        <v>7.8539816339744828</v>
      </c>
      <c r="AN711" s="1189">
        <f t="shared" si="304"/>
        <v>6.25E-2</v>
      </c>
      <c r="AO711" s="1189">
        <f t="shared" si="297"/>
        <v>3.8548326666666672</v>
      </c>
      <c r="AP711" s="1189">
        <f t="shared" si="305"/>
        <v>4.1749856666666672</v>
      </c>
      <c r="AQ711" s="1189">
        <f t="shared" si="306"/>
        <v>5.3890499999999994E-2</v>
      </c>
      <c r="AR711" s="1193">
        <f t="shared" si="301"/>
        <v>5.883706766730656</v>
      </c>
      <c r="AS711" s="1194">
        <f t="shared" si="296"/>
        <v>2.515625</v>
      </c>
    </row>
    <row r="712" spans="1:45" ht="11.1" customHeight="1">
      <c r="A712" s="1189" t="s">
        <v>11003</v>
      </c>
      <c r="B712" s="1189" t="s">
        <v>10936</v>
      </c>
      <c r="C712" s="1189" t="s">
        <v>10936</v>
      </c>
      <c r="D712" s="1189" t="s">
        <v>10936</v>
      </c>
      <c r="E712" s="1189" t="s">
        <v>10936</v>
      </c>
      <c r="F712" s="1189" t="s">
        <v>10936</v>
      </c>
      <c r="G712" s="1189">
        <v>5.5</v>
      </c>
      <c r="H712" s="1189">
        <v>2</v>
      </c>
      <c r="I712" s="1190">
        <f t="shared" si="310"/>
        <v>70.087499999999991</v>
      </c>
      <c r="J712" s="1191">
        <f t="shared" si="293"/>
        <v>17401.291781555319</v>
      </c>
      <c r="K712" s="1191">
        <f t="shared" si="294"/>
        <v>34059.467899841373</v>
      </c>
      <c r="L712" s="1191">
        <f t="shared" si="295"/>
        <v>1058408.3941213952</v>
      </c>
      <c r="M712" s="1190">
        <f t="shared" si="311"/>
        <v>1.830981306835967</v>
      </c>
      <c r="N712" s="1190">
        <f t="shared" si="312"/>
        <v>1.0709975699168011</v>
      </c>
      <c r="O712" s="1190">
        <f t="shared" si="313"/>
        <v>0.16319962970160778</v>
      </c>
      <c r="P712" s="1192">
        <f t="shared" si="307"/>
        <v>41726.174297217774</v>
      </c>
      <c r="Q712" s="1192">
        <f t="shared" si="298"/>
        <v>23370.814179262172</v>
      </c>
      <c r="R712" s="1192">
        <f t="shared" si="299"/>
        <v>34059.467899841373</v>
      </c>
      <c r="S712" s="1192">
        <f t="shared" si="300"/>
        <v>17401.291781555319</v>
      </c>
      <c r="T712" s="1192">
        <f t="shared" si="308"/>
        <v>1058408.3941213952</v>
      </c>
      <c r="U712" s="1192">
        <f t="shared" si="314"/>
        <v>1329623.4548480699</v>
      </c>
      <c r="V712" s="1189">
        <v>110000</v>
      </c>
      <c r="W712" s="1189">
        <v>56200</v>
      </c>
      <c r="X712" s="1189">
        <v>4.3036000000000003</v>
      </c>
      <c r="Y712" s="1189">
        <v>2</v>
      </c>
      <c r="Z712" s="1189">
        <v>4.25</v>
      </c>
      <c r="AA712" s="1189">
        <v>0.14186499999999999</v>
      </c>
      <c r="AB712" s="1189">
        <v>1.7042000000000002E-2</v>
      </c>
      <c r="AC712" s="1189">
        <v>4.5625</v>
      </c>
      <c r="AD712" s="1189">
        <v>0.28571000000000002</v>
      </c>
      <c r="AE712" s="1189">
        <v>45</v>
      </c>
      <c r="AF712" s="1193">
        <v>4.03125</v>
      </c>
      <c r="AG712" s="1193">
        <v>3.875</v>
      </c>
      <c r="AH712" s="1189">
        <f t="shared" si="302"/>
        <v>2.0007583333333336</v>
      </c>
      <c r="AI712" s="1189">
        <f t="shared" si="315"/>
        <v>2.515625</v>
      </c>
      <c r="AJ712" s="1189">
        <f t="shared" si="316"/>
        <v>10.548294209371022</v>
      </c>
      <c r="AK712" s="1189">
        <f t="shared" si="309"/>
        <v>9.6218944920126841</v>
      </c>
      <c r="AL712" s="1189">
        <f t="shared" si="303"/>
        <v>0.12861433333333333</v>
      </c>
      <c r="AM712" s="1189">
        <f t="shared" si="317"/>
        <v>7.8539816339744828</v>
      </c>
      <c r="AN712" s="1189">
        <f t="shared" si="304"/>
        <v>6.25E-2</v>
      </c>
      <c r="AO712" s="1189">
        <f t="shared" si="297"/>
        <v>3.8548326666666672</v>
      </c>
      <c r="AP712" s="1189">
        <f t="shared" si="305"/>
        <v>4.1749856666666672</v>
      </c>
      <c r="AQ712" s="1189">
        <f t="shared" si="306"/>
        <v>5.3890499999999994E-2</v>
      </c>
      <c r="AR712" s="1193">
        <f t="shared" si="301"/>
        <v>5.8034907871790509</v>
      </c>
      <c r="AS712" s="1194">
        <f t="shared" si="296"/>
        <v>2.515625</v>
      </c>
    </row>
    <row r="713" spans="1:45" ht="11.1" customHeight="1">
      <c r="A713" s="1189" t="s">
        <v>11004</v>
      </c>
      <c r="B713" s="1189" t="s">
        <v>10936</v>
      </c>
      <c r="C713" s="1189" t="s">
        <v>10936</v>
      </c>
      <c r="D713" s="1189" t="s">
        <v>10936</v>
      </c>
      <c r="E713" s="1189" t="s">
        <v>10936</v>
      </c>
      <c r="F713" s="1189" t="s">
        <v>10936</v>
      </c>
      <c r="G713" s="1189">
        <v>5.5</v>
      </c>
      <c r="H713" s="1189">
        <v>2.25</v>
      </c>
      <c r="I713" s="1190">
        <f t="shared" si="310"/>
        <v>67.250624999999999</v>
      </c>
      <c r="J713" s="1191">
        <f t="shared" si="293"/>
        <v>17401.291781555319</v>
      </c>
      <c r="K713" s="1191">
        <f t="shared" si="294"/>
        <v>34059.467899841373</v>
      </c>
      <c r="L713" s="1191">
        <f t="shared" si="295"/>
        <v>966614.98377431836</v>
      </c>
      <c r="M713" s="1190">
        <f t="shared" si="311"/>
        <v>1.8943556862479307</v>
      </c>
      <c r="N713" s="1190">
        <f t="shared" si="312"/>
        <v>1.0276476682773115</v>
      </c>
      <c r="O713" s="1190">
        <f t="shared" si="313"/>
        <v>0.20654953134109735</v>
      </c>
      <c r="P713" s="1192">
        <f t="shared" si="307"/>
        <v>38107.355832859626</v>
      </c>
      <c r="Q713" s="1192">
        <f t="shared" si="298"/>
        <v>21521.926927471923</v>
      </c>
      <c r="R713" s="1192">
        <f t="shared" si="299"/>
        <v>34059.467899841373</v>
      </c>
      <c r="S713" s="1192">
        <f t="shared" si="300"/>
        <v>17401.291781555319</v>
      </c>
      <c r="T713" s="1192">
        <f t="shared" si="308"/>
        <v>966614.98377431836</v>
      </c>
      <c r="U713" s="1192">
        <f t="shared" si="314"/>
        <v>1329623.4548480699</v>
      </c>
      <c r="V713" s="1189">
        <v>110000</v>
      </c>
      <c r="W713" s="1189">
        <v>56200</v>
      </c>
      <c r="X713" s="1189">
        <v>4.3036000000000003</v>
      </c>
      <c r="Y713" s="1189">
        <v>2</v>
      </c>
      <c r="Z713" s="1189">
        <v>4.25</v>
      </c>
      <c r="AA713" s="1189">
        <v>0.14186499999999999</v>
      </c>
      <c r="AB713" s="1189">
        <v>1.7042000000000002E-2</v>
      </c>
      <c r="AC713" s="1189">
        <v>4.5625</v>
      </c>
      <c r="AD713" s="1189">
        <v>0.28571000000000002</v>
      </c>
      <c r="AE713" s="1189">
        <v>45</v>
      </c>
      <c r="AF713" s="1193">
        <v>4.03125</v>
      </c>
      <c r="AG713" s="1193">
        <v>3.875</v>
      </c>
      <c r="AH713" s="1189">
        <f t="shared" si="302"/>
        <v>2.0007583333333336</v>
      </c>
      <c r="AI713" s="1189">
        <f t="shared" si="315"/>
        <v>2.515625</v>
      </c>
      <c r="AJ713" s="1189">
        <f t="shared" si="316"/>
        <v>9.7138086607612344</v>
      </c>
      <c r="AK713" s="1189">
        <f t="shared" si="309"/>
        <v>8.7874089434028946</v>
      </c>
      <c r="AL713" s="1189">
        <f t="shared" si="303"/>
        <v>0.12861433333333333</v>
      </c>
      <c r="AM713" s="1189">
        <f t="shared" si="317"/>
        <v>7.8539816339744828</v>
      </c>
      <c r="AN713" s="1189">
        <f t="shared" si="304"/>
        <v>6.25E-2</v>
      </c>
      <c r="AO713" s="1189">
        <f t="shared" si="297"/>
        <v>3.8548326666666672</v>
      </c>
      <c r="AP713" s="1189">
        <f t="shared" si="305"/>
        <v>4.1749856666666672</v>
      </c>
      <c r="AQ713" s="1189">
        <f t="shared" si="306"/>
        <v>5.3890499999999994E-2</v>
      </c>
      <c r="AR713" s="1193">
        <f t="shared" si="301"/>
        <v>5.7112174986487876</v>
      </c>
      <c r="AS713" s="1194">
        <f t="shared" si="296"/>
        <v>2.515625</v>
      </c>
    </row>
    <row r="714" spans="1:45" ht="11.1" customHeight="1">
      <c r="A714" s="1189" t="s">
        <v>11005</v>
      </c>
      <c r="B714" s="1189" t="s">
        <v>10936</v>
      </c>
      <c r="C714" s="1189" t="s">
        <v>10936</v>
      </c>
      <c r="D714" s="1189" t="s">
        <v>10936</v>
      </c>
      <c r="E714" s="1189" t="s">
        <v>10936</v>
      </c>
      <c r="F714" s="1189" t="s">
        <v>10936</v>
      </c>
      <c r="G714" s="1189">
        <v>5.5</v>
      </c>
      <c r="H714" s="1189">
        <v>2.5</v>
      </c>
      <c r="I714" s="1190">
        <f t="shared" si="310"/>
        <v>64.08</v>
      </c>
      <c r="J714" s="1191">
        <f t="shared" si="293"/>
        <v>17401.291781555319</v>
      </c>
      <c r="K714" s="1191">
        <f t="shared" si="294"/>
        <v>34059.467899841373</v>
      </c>
      <c r="L714" s="1191">
        <f t="shared" si="295"/>
        <v>864022.34868052683</v>
      </c>
      <c r="M714" s="1190">
        <f t="shared" si="311"/>
        <v>1.9904729366161253</v>
      </c>
      <c r="N714" s="1190">
        <f t="shared" si="312"/>
        <v>0.9791977782096466</v>
      </c>
      <c r="O714" s="1190">
        <f t="shared" si="313"/>
        <v>0.25499942140876219</v>
      </c>
      <c r="P714" s="1192">
        <f t="shared" si="307"/>
        <v>34062.794019753463</v>
      </c>
      <c r="Q714" s="1192">
        <f t="shared" si="298"/>
        <v>19455.523528412232</v>
      </c>
      <c r="R714" s="1192">
        <f t="shared" si="299"/>
        <v>34059.467899841373</v>
      </c>
      <c r="S714" s="1192">
        <f t="shared" si="300"/>
        <v>17401.291781555319</v>
      </c>
      <c r="T714" s="1192">
        <f t="shared" si="308"/>
        <v>864022.34868052683</v>
      </c>
      <c r="U714" s="1192">
        <f t="shared" si="314"/>
        <v>1329623.4548480699</v>
      </c>
      <c r="V714" s="1189">
        <v>110000</v>
      </c>
      <c r="W714" s="1189">
        <v>56200</v>
      </c>
      <c r="X714" s="1189">
        <v>4.3036000000000003</v>
      </c>
      <c r="Y714" s="1189">
        <v>2</v>
      </c>
      <c r="Z714" s="1189">
        <v>4.25</v>
      </c>
      <c r="AA714" s="1189">
        <v>0.14186499999999999</v>
      </c>
      <c r="AB714" s="1189">
        <v>1.7042000000000002E-2</v>
      </c>
      <c r="AC714" s="1189">
        <v>4.5625</v>
      </c>
      <c r="AD714" s="1189">
        <v>0.28571000000000002</v>
      </c>
      <c r="AE714" s="1189">
        <v>45</v>
      </c>
      <c r="AF714" s="1193">
        <v>4.03125</v>
      </c>
      <c r="AG714" s="1193">
        <v>3.875</v>
      </c>
      <c r="AH714" s="1189">
        <f t="shared" si="302"/>
        <v>2.0007583333333336</v>
      </c>
      <c r="AI714" s="1189">
        <f t="shared" si="315"/>
        <v>2.515625</v>
      </c>
      <c r="AJ714" s="1189">
        <f t="shared" si="316"/>
        <v>8.7811483417267642</v>
      </c>
      <c r="AK714" s="1189">
        <f t="shared" si="309"/>
        <v>7.8547486243684252</v>
      </c>
      <c r="AL714" s="1189">
        <f t="shared" si="303"/>
        <v>0.12861433333333333</v>
      </c>
      <c r="AM714" s="1189">
        <f t="shared" si="317"/>
        <v>7.8539816339744828</v>
      </c>
      <c r="AN714" s="1189">
        <f t="shared" si="304"/>
        <v>6.25E-2</v>
      </c>
      <c r="AO714" s="1189">
        <f t="shared" si="297"/>
        <v>3.8548326666666672</v>
      </c>
      <c r="AP714" s="1189">
        <f t="shared" si="305"/>
        <v>4.1749856666666672</v>
      </c>
      <c r="AQ714" s="1189">
        <f t="shared" si="306"/>
        <v>5.3890499999999994E-2</v>
      </c>
      <c r="AR714" s="1193">
        <f t="shared" si="301"/>
        <v>5.6062915832903411</v>
      </c>
      <c r="AS714" s="1194">
        <f t="shared" si="296"/>
        <v>2.515625</v>
      </c>
    </row>
    <row r="715" spans="1:45" ht="11.1" customHeight="1">
      <c r="A715" s="1189" t="s">
        <v>11006</v>
      </c>
      <c r="B715" s="1189" t="s">
        <v>10936</v>
      </c>
      <c r="C715" s="1189" t="s">
        <v>10936</v>
      </c>
      <c r="D715" s="1189" t="s">
        <v>10936</v>
      </c>
      <c r="E715" s="1189" t="s">
        <v>10936</v>
      </c>
      <c r="F715" s="1189" t="s">
        <v>10936</v>
      </c>
      <c r="G715" s="1189">
        <v>5.5</v>
      </c>
      <c r="H715" s="1189">
        <v>2.8125</v>
      </c>
      <c r="I715" s="1190">
        <f t="shared" si="310"/>
        <v>59.647382812499998</v>
      </c>
      <c r="J715" s="1191">
        <f t="shared" si="293"/>
        <v>16535.975773317332</v>
      </c>
      <c r="K715" s="1191">
        <f t="shared" si="294"/>
        <v>28355.812105785135</v>
      </c>
      <c r="L715" s="1191">
        <f t="shared" si="295"/>
        <v>720595.14501321944</v>
      </c>
      <c r="M715" s="1190">
        <f t="shared" si="311"/>
        <v>2.184428600515731</v>
      </c>
      <c r="N715" s="1190">
        <f t="shared" si="312"/>
        <v>0.91146355689794423</v>
      </c>
      <c r="O715" s="1190">
        <f t="shared" si="313"/>
        <v>0.32273364272046462</v>
      </c>
      <c r="P715" s="1192">
        <f t="shared" si="307"/>
        <v>28355.812105785135</v>
      </c>
      <c r="Q715" s="1192">
        <f t="shared" si="298"/>
        <v>16535.975773317332</v>
      </c>
      <c r="R715" s="1192">
        <f t="shared" si="299"/>
        <v>33996.430858592641</v>
      </c>
      <c r="S715" s="1192">
        <f t="shared" si="300"/>
        <v>17369.085584117329</v>
      </c>
      <c r="T715" s="1192">
        <f t="shared" si="308"/>
        <v>720595.14501321944</v>
      </c>
      <c r="U715" s="1192">
        <f t="shared" si="314"/>
        <v>1329623.4548480699</v>
      </c>
      <c r="V715" s="1189">
        <v>110000</v>
      </c>
      <c r="W715" s="1189">
        <v>56200</v>
      </c>
      <c r="X715" s="1189">
        <v>4.3036000000000003</v>
      </c>
      <c r="Y715" s="1189">
        <v>2</v>
      </c>
      <c r="Z715" s="1189">
        <v>4.25</v>
      </c>
      <c r="AA715" s="1189">
        <v>0.14186499999999999</v>
      </c>
      <c r="AB715" s="1189">
        <v>1.7042000000000002E-2</v>
      </c>
      <c r="AC715" s="1189">
        <v>4.5625</v>
      </c>
      <c r="AD715" s="1189">
        <v>0.28571000000000002</v>
      </c>
      <c r="AE715" s="1189">
        <v>45</v>
      </c>
      <c r="AF715" s="1193">
        <v>4.03125</v>
      </c>
      <c r="AG715" s="1193">
        <v>3.875</v>
      </c>
      <c r="AH715" s="1189">
        <f t="shared" si="302"/>
        <v>2.0007583333333336</v>
      </c>
      <c r="AI715" s="1189">
        <f t="shared" si="315"/>
        <v>2.515625</v>
      </c>
      <c r="AJ715" s="1189">
        <f t="shared" si="316"/>
        <v>7.4772646720239688</v>
      </c>
      <c r="AK715" s="1189">
        <f t="shared" si="309"/>
        <v>6.5508649546656308</v>
      </c>
      <c r="AL715" s="1189">
        <f t="shared" si="303"/>
        <v>0.12861433333333333</v>
      </c>
      <c r="AM715" s="1189">
        <f t="shared" si="317"/>
        <v>7.8539816339744828</v>
      </c>
      <c r="AN715" s="1189">
        <f t="shared" si="304"/>
        <v>6.25E-2</v>
      </c>
      <c r="AO715" s="1189">
        <f t="shared" si="297"/>
        <v>3.8548326666666672</v>
      </c>
      <c r="AP715" s="1189">
        <f t="shared" si="305"/>
        <v>4.1749856666666672</v>
      </c>
      <c r="AQ715" s="1189">
        <f t="shared" si="306"/>
        <v>5.3890499999999994E-2</v>
      </c>
      <c r="AR715" s="1193">
        <f t="shared" si="301"/>
        <v>5.456221134344915</v>
      </c>
      <c r="AS715" s="1194">
        <f t="shared" si="296"/>
        <v>2.5046802835862287</v>
      </c>
    </row>
    <row r="716" spans="1:45" ht="11.1" customHeight="1">
      <c r="A716" s="1189" t="s">
        <v>11007</v>
      </c>
      <c r="B716" s="1189" t="s">
        <v>10936</v>
      </c>
      <c r="C716" s="1189" t="s">
        <v>10936</v>
      </c>
      <c r="D716" s="1189" t="s">
        <v>10936</v>
      </c>
      <c r="E716" s="1189" t="s">
        <v>10936</v>
      </c>
      <c r="F716" s="1189" t="s">
        <v>10936</v>
      </c>
      <c r="G716" s="1189">
        <v>5.75</v>
      </c>
      <c r="H716" s="1189">
        <v>1.75</v>
      </c>
      <c r="I716" s="1190">
        <f t="shared" si="310"/>
        <v>80.099999999999994</v>
      </c>
      <c r="J716" s="1191">
        <f t="shared" si="293"/>
        <v>22531.044997214161</v>
      </c>
      <c r="K716" s="1191">
        <f t="shared" si="294"/>
        <v>44099.91013689604</v>
      </c>
      <c r="L716" s="1191">
        <f t="shared" si="295"/>
        <v>1139402.579721757</v>
      </c>
      <c r="M716" s="1190">
        <f t="shared" si="311"/>
        <v>2.1510942523945054</v>
      </c>
      <c r="N716" s="1190">
        <f t="shared" si="312"/>
        <v>1.2239972227620581</v>
      </c>
      <c r="O716" s="1190">
        <f t="shared" si="313"/>
        <v>0.12494971649029345</v>
      </c>
      <c r="P716" s="1192">
        <f t="shared" si="307"/>
        <v>45394.000487711965</v>
      </c>
      <c r="Q716" s="1192">
        <f t="shared" si="298"/>
        <v>25266.433117241595</v>
      </c>
      <c r="R716" s="1192">
        <f t="shared" si="299"/>
        <v>44099.91013689604</v>
      </c>
      <c r="S716" s="1192">
        <f t="shared" si="300"/>
        <v>22531.044997214161</v>
      </c>
      <c r="T716" s="1192">
        <f t="shared" si="308"/>
        <v>1139402.579721757</v>
      </c>
      <c r="U716" s="1192">
        <f t="shared" si="314"/>
        <v>1572606.0116491553</v>
      </c>
      <c r="V716" s="1189">
        <v>110000</v>
      </c>
      <c r="W716" s="1189">
        <v>56200</v>
      </c>
      <c r="X716" s="1189">
        <v>4.3036000000000003</v>
      </c>
      <c r="Y716" s="1189">
        <v>2</v>
      </c>
      <c r="Z716" s="1189">
        <v>4.25</v>
      </c>
      <c r="AA716" s="1189">
        <v>0.14186499999999999</v>
      </c>
      <c r="AB716" s="1189">
        <v>1.7042000000000002E-2</v>
      </c>
      <c r="AC716" s="1189">
        <v>4.5625</v>
      </c>
      <c r="AD716" s="1189">
        <v>0.28571000000000002</v>
      </c>
      <c r="AE716" s="1189">
        <v>45</v>
      </c>
      <c r="AF716" s="1193">
        <v>4.03125</v>
      </c>
      <c r="AG716" s="1193">
        <v>3.875</v>
      </c>
      <c r="AH716" s="1189">
        <f t="shared" si="302"/>
        <v>2.0007583333333336</v>
      </c>
      <c r="AI716" s="1189">
        <f t="shared" si="315"/>
        <v>2.578125</v>
      </c>
      <c r="AJ716" s="1189">
        <f t="shared" si="316"/>
        <v>11.284604987556131</v>
      </c>
      <c r="AK716" s="1189">
        <f t="shared" si="309"/>
        <v>10.358205270197791</v>
      </c>
      <c r="AL716" s="1189">
        <f t="shared" si="303"/>
        <v>0.12861433333333333</v>
      </c>
      <c r="AM716" s="1189">
        <f t="shared" si="317"/>
        <v>10.062913968529806</v>
      </c>
      <c r="AN716" s="1189">
        <f t="shared" si="304"/>
        <v>6.25E-2</v>
      </c>
      <c r="AO716" s="1189">
        <f t="shared" si="297"/>
        <v>3.8548326666666672</v>
      </c>
      <c r="AP716" s="1189">
        <f t="shared" si="305"/>
        <v>4.1749856666666672</v>
      </c>
      <c r="AQ716" s="1189">
        <f t="shared" si="306"/>
        <v>5.3890499999999994E-2</v>
      </c>
      <c r="AR716" s="1193">
        <f t="shared" si="301"/>
        <v>5.883706766730656</v>
      </c>
      <c r="AS716" s="1194">
        <f t="shared" si="296"/>
        <v>2.578125</v>
      </c>
    </row>
    <row r="717" spans="1:45" ht="11.1" customHeight="1">
      <c r="A717" s="1189" t="s">
        <v>11008</v>
      </c>
      <c r="B717" s="1189" t="s">
        <v>10936</v>
      </c>
      <c r="C717" s="1189" t="s">
        <v>10936</v>
      </c>
      <c r="D717" s="1189" t="s">
        <v>10936</v>
      </c>
      <c r="E717" s="1189" t="s">
        <v>10936</v>
      </c>
      <c r="F717" s="1189" t="s">
        <v>10936</v>
      </c>
      <c r="G717" s="1189">
        <v>5.75</v>
      </c>
      <c r="H717" s="1189">
        <v>2</v>
      </c>
      <c r="I717" s="1190">
        <f t="shared" si="310"/>
        <v>77.596874999999997</v>
      </c>
      <c r="J717" s="1191">
        <f t="shared" ref="J717:J780" si="318">MIN(S717,Q717)</f>
        <v>22531.044997214161</v>
      </c>
      <c r="K717" s="1191">
        <f t="shared" ref="K717:K780" si="319">MIN(P717,R717)</f>
        <v>42167.177794768351</v>
      </c>
      <c r="L717" s="1191">
        <f t="shared" ref="L717:L780" si="320">MIN(T717,U717)</f>
        <v>1058408.3941213952</v>
      </c>
      <c r="M717" s="1190">
        <f t="shared" si="311"/>
        <v>2.2005782084374341</v>
      </c>
      <c r="N717" s="1190">
        <f t="shared" si="312"/>
        <v>1.1857473095507438</v>
      </c>
      <c r="O717" s="1190">
        <f t="shared" si="313"/>
        <v>0.16319962970160778</v>
      </c>
      <c r="P717" s="1192">
        <f t="shared" si="307"/>
        <v>42167.177794768351</v>
      </c>
      <c r="Q717" s="1192">
        <f t="shared" si="298"/>
        <v>23617.820068664943</v>
      </c>
      <c r="R717" s="1192">
        <f t="shared" si="299"/>
        <v>44099.91013689604</v>
      </c>
      <c r="S717" s="1192">
        <f t="shared" si="300"/>
        <v>22531.044997214161</v>
      </c>
      <c r="T717" s="1192">
        <f t="shared" si="308"/>
        <v>1058408.3941213952</v>
      </c>
      <c r="U717" s="1192">
        <f t="shared" si="314"/>
        <v>1572606.0116491553</v>
      </c>
      <c r="V717" s="1189">
        <v>110000</v>
      </c>
      <c r="W717" s="1189">
        <v>56200</v>
      </c>
      <c r="X717" s="1189">
        <v>4.3036000000000003</v>
      </c>
      <c r="Y717" s="1189">
        <v>2</v>
      </c>
      <c r="Z717" s="1189">
        <v>4.25</v>
      </c>
      <c r="AA717" s="1189">
        <v>0.14186499999999999</v>
      </c>
      <c r="AB717" s="1189">
        <v>1.7042000000000002E-2</v>
      </c>
      <c r="AC717" s="1189">
        <v>4.5625</v>
      </c>
      <c r="AD717" s="1189">
        <v>0.28571000000000002</v>
      </c>
      <c r="AE717" s="1189">
        <v>45</v>
      </c>
      <c r="AF717" s="1193">
        <v>4.03125</v>
      </c>
      <c r="AG717" s="1193">
        <v>3.875</v>
      </c>
      <c r="AH717" s="1189">
        <f t="shared" si="302"/>
        <v>2.0007583333333336</v>
      </c>
      <c r="AI717" s="1189">
        <f t="shared" si="315"/>
        <v>2.578125</v>
      </c>
      <c r="AJ717" s="1189">
        <f t="shared" si="316"/>
        <v>10.548294209371022</v>
      </c>
      <c r="AK717" s="1189">
        <f t="shared" si="309"/>
        <v>9.6218944920126841</v>
      </c>
      <c r="AL717" s="1189">
        <f t="shared" si="303"/>
        <v>0.12861433333333333</v>
      </c>
      <c r="AM717" s="1189">
        <f t="shared" si="317"/>
        <v>10.062913968529806</v>
      </c>
      <c r="AN717" s="1189">
        <f t="shared" si="304"/>
        <v>6.25E-2</v>
      </c>
      <c r="AO717" s="1189">
        <f t="shared" si="297"/>
        <v>3.8548326666666672</v>
      </c>
      <c r="AP717" s="1189">
        <f t="shared" si="305"/>
        <v>4.1749856666666672</v>
      </c>
      <c r="AQ717" s="1189">
        <f t="shared" si="306"/>
        <v>5.3890499999999994E-2</v>
      </c>
      <c r="AR717" s="1193">
        <f t="shared" si="301"/>
        <v>5.8034907871790509</v>
      </c>
      <c r="AS717" s="1194">
        <f t="shared" ref="AS717:AS780" si="321">IF(G717&lt;=AR717,AI717,1/4*(AR717+AC717))</f>
        <v>2.578125</v>
      </c>
    </row>
    <row r="718" spans="1:45" ht="11.1" customHeight="1">
      <c r="A718" s="1189" t="s">
        <v>11009</v>
      </c>
      <c r="B718" s="1189" t="s">
        <v>10936</v>
      </c>
      <c r="C718" s="1189" t="s">
        <v>10936</v>
      </c>
      <c r="D718" s="1189" t="s">
        <v>10936</v>
      </c>
      <c r="E718" s="1189" t="s">
        <v>10936</v>
      </c>
      <c r="F718" s="1189" t="s">
        <v>10936</v>
      </c>
      <c r="G718" s="1189">
        <v>5.75</v>
      </c>
      <c r="H718" s="1189">
        <v>2.25</v>
      </c>
      <c r="I718" s="1190">
        <f t="shared" si="310"/>
        <v>74.759999999999991</v>
      </c>
      <c r="J718" s="1191">
        <f t="shared" si="318"/>
        <v>21714.105297244514</v>
      </c>
      <c r="K718" s="1191">
        <f t="shared" si="319"/>
        <v>38447.632497908373</v>
      </c>
      <c r="L718" s="1191">
        <f t="shared" si="320"/>
        <v>966614.98377431836</v>
      </c>
      <c r="M718" s="1190">
        <f t="shared" si="311"/>
        <v>2.2767451675355628</v>
      </c>
      <c r="N718" s="1190">
        <f t="shared" si="312"/>
        <v>1.1423974079112544</v>
      </c>
      <c r="O718" s="1190">
        <f t="shared" si="313"/>
        <v>0.20654953134109735</v>
      </c>
      <c r="P718" s="1192">
        <f t="shared" si="307"/>
        <v>38447.632497908373</v>
      </c>
      <c r="Q718" s="1192">
        <f t="shared" si="298"/>
        <v>21714.105297244514</v>
      </c>
      <c r="R718" s="1192">
        <f t="shared" si="299"/>
        <v>44028.361558222743</v>
      </c>
      <c r="S718" s="1192">
        <f t="shared" si="300"/>
        <v>22494.49017792835</v>
      </c>
      <c r="T718" s="1192">
        <f t="shared" si="308"/>
        <v>966614.98377431836</v>
      </c>
      <c r="U718" s="1192">
        <f t="shared" si="314"/>
        <v>1572606.0116491553</v>
      </c>
      <c r="V718" s="1189">
        <v>110000</v>
      </c>
      <c r="W718" s="1189">
        <v>56200</v>
      </c>
      <c r="X718" s="1189">
        <v>4.3036000000000003</v>
      </c>
      <c r="Y718" s="1189">
        <v>2</v>
      </c>
      <c r="Z718" s="1189">
        <v>4.25</v>
      </c>
      <c r="AA718" s="1189">
        <v>0.14186499999999999</v>
      </c>
      <c r="AB718" s="1189">
        <v>1.7042000000000002E-2</v>
      </c>
      <c r="AC718" s="1189">
        <v>4.5625</v>
      </c>
      <c r="AD718" s="1189">
        <v>0.28571000000000002</v>
      </c>
      <c r="AE718" s="1189">
        <v>45</v>
      </c>
      <c r="AF718" s="1193">
        <v>4.03125</v>
      </c>
      <c r="AG718" s="1193">
        <v>3.875</v>
      </c>
      <c r="AH718" s="1189">
        <f t="shared" si="302"/>
        <v>2.0007583333333336</v>
      </c>
      <c r="AI718" s="1189">
        <f t="shared" si="315"/>
        <v>2.578125</v>
      </c>
      <c r="AJ718" s="1189">
        <f t="shared" si="316"/>
        <v>9.7138086607612344</v>
      </c>
      <c r="AK718" s="1189">
        <f t="shared" si="309"/>
        <v>8.7874089434028946</v>
      </c>
      <c r="AL718" s="1189">
        <f t="shared" si="303"/>
        <v>0.12861433333333333</v>
      </c>
      <c r="AM718" s="1189">
        <f t="shared" si="317"/>
        <v>10.062913968529806</v>
      </c>
      <c r="AN718" s="1189">
        <f t="shared" si="304"/>
        <v>6.25E-2</v>
      </c>
      <c r="AO718" s="1189">
        <f t="shared" ref="AO718:AO781" si="322">X718-(((Z718-0.625-AD718)*Y718)/12)+2*AQ718</f>
        <v>3.8548326666666672</v>
      </c>
      <c r="AP718" s="1189">
        <f t="shared" si="305"/>
        <v>4.1749856666666672</v>
      </c>
      <c r="AQ718" s="1189">
        <f t="shared" si="306"/>
        <v>5.3890499999999994E-2</v>
      </c>
      <c r="AR718" s="1193">
        <f t="shared" si="301"/>
        <v>5.7112174986487876</v>
      </c>
      <c r="AS718" s="1194">
        <f t="shared" si="321"/>
        <v>2.5684293746621969</v>
      </c>
    </row>
    <row r="719" spans="1:45" ht="11.1" customHeight="1">
      <c r="A719" s="1189" t="s">
        <v>11010</v>
      </c>
      <c r="B719" s="1189" t="s">
        <v>10936</v>
      </c>
      <c r="C719" s="1189" t="s">
        <v>10936</v>
      </c>
      <c r="D719" s="1189" t="s">
        <v>10936</v>
      </c>
      <c r="E719" s="1189" t="s">
        <v>10936</v>
      </c>
      <c r="F719" s="1189" t="s">
        <v>10936</v>
      </c>
      <c r="G719" s="1189">
        <v>5.75</v>
      </c>
      <c r="H719" s="1189">
        <v>2.5</v>
      </c>
      <c r="I719" s="1190">
        <f t="shared" si="310"/>
        <v>71.589375000000004</v>
      </c>
      <c r="J719" s="1191">
        <f t="shared" si="318"/>
        <v>19542.948450764965</v>
      </c>
      <c r="K719" s="1191">
        <f t="shared" si="319"/>
        <v>34215.857858819283</v>
      </c>
      <c r="L719" s="1191">
        <f t="shared" si="320"/>
        <v>864022.34868052683</v>
      </c>
      <c r="M719" s="1190">
        <f t="shared" si="311"/>
        <v>2.3922643843760016</v>
      </c>
      <c r="N719" s="1190">
        <f t="shared" si="312"/>
        <v>1.0939475178435898</v>
      </c>
      <c r="O719" s="1190">
        <f t="shared" si="313"/>
        <v>0.25499942140876219</v>
      </c>
      <c r="P719" s="1192">
        <f t="shared" si="307"/>
        <v>34215.857858819283</v>
      </c>
      <c r="Q719" s="1192">
        <f t="shared" ref="Q719:Q782" si="323">(W719*AJ719/12)*((AD719/2/PI())+((AH719*0.08)/COS(AE719*PI()/180))+(AS719*0.08))</f>
        <v>19542.948450764965</v>
      </c>
      <c r="R719" s="1192">
        <f t="shared" ref="R719:R782" si="324">V719*AM719*((AD719/PI())/2+AH719*0.08/COS(AE719*PI()/180)+AS719*0.08)/12</f>
        <v>43834.787140680506</v>
      </c>
      <c r="S719" s="1192">
        <f t="shared" ref="S719:S782" si="325">W719*AM719*((AD719/PI())/2+AH719*0.08/COS(AE719*PI()/180)+AS719*0.08)/12</f>
        <v>22395.591248238587</v>
      </c>
      <c r="T719" s="1192">
        <f t="shared" si="308"/>
        <v>864022.34868052683</v>
      </c>
      <c r="U719" s="1192">
        <f t="shared" si="314"/>
        <v>1572606.0116491553</v>
      </c>
      <c r="V719" s="1189">
        <v>110000</v>
      </c>
      <c r="W719" s="1189">
        <v>56200</v>
      </c>
      <c r="X719" s="1189">
        <v>4.3036000000000003</v>
      </c>
      <c r="Y719" s="1189">
        <v>2</v>
      </c>
      <c r="Z719" s="1189">
        <v>4.25</v>
      </c>
      <c r="AA719" s="1189">
        <v>0.14186499999999999</v>
      </c>
      <c r="AB719" s="1189">
        <v>1.7042000000000002E-2</v>
      </c>
      <c r="AC719" s="1189">
        <v>4.5625</v>
      </c>
      <c r="AD719" s="1189">
        <v>0.28571000000000002</v>
      </c>
      <c r="AE719" s="1189">
        <v>45</v>
      </c>
      <c r="AF719" s="1193">
        <v>4.03125</v>
      </c>
      <c r="AG719" s="1193">
        <v>3.875</v>
      </c>
      <c r="AH719" s="1189">
        <f t="shared" si="302"/>
        <v>2.0007583333333336</v>
      </c>
      <c r="AI719" s="1189">
        <f t="shared" si="315"/>
        <v>2.578125</v>
      </c>
      <c r="AJ719" s="1189">
        <f t="shared" si="316"/>
        <v>8.7811483417267642</v>
      </c>
      <c r="AK719" s="1189">
        <f t="shared" si="309"/>
        <v>7.8547486243684252</v>
      </c>
      <c r="AL719" s="1189">
        <f t="shared" si="303"/>
        <v>0.12861433333333333</v>
      </c>
      <c r="AM719" s="1189">
        <f t="shared" si="317"/>
        <v>10.062913968529806</v>
      </c>
      <c r="AN719" s="1189">
        <f t="shared" si="304"/>
        <v>6.25E-2</v>
      </c>
      <c r="AO719" s="1189">
        <f t="shared" si="322"/>
        <v>3.8548326666666672</v>
      </c>
      <c r="AP719" s="1189">
        <f t="shared" si="305"/>
        <v>4.1749856666666672</v>
      </c>
      <c r="AQ719" s="1189">
        <f t="shared" si="306"/>
        <v>5.3890499999999994E-2</v>
      </c>
      <c r="AR719" s="1193">
        <f t="shared" ref="AR719:AR782" si="326">SQRT(4/PI()*AJ719+(AC719-AN719)^2)</f>
        <v>5.6062915832903411</v>
      </c>
      <c r="AS719" s="1194">
        <f t="shared" si="321"/>
        <v>2.5421978958225853</v>
      </c>
    </row>
    <row r="720" spans="1:45" ht="11.1" customHeight="1">
      <c r="A720" s="1189" t="s">
        <v>11011</v>
      </c>
      <c r="B720" s="1189" t="s">
        <v>10936</v>
      </c>
      <c r="C720" s="1189" t="s">
        <v>10936</v>
      </c>
      <c r="D720" s="1189" t="s">
        <v>10936</v>
      </c>
      <c r="E720" s="1189" t="s">
        <v>10936</v>
      </c>
      <c r="F720" s="1189" t="s">
        <v>10936</v>
      </c>
      <c r="G720" s="1189">
        <v>5.75</v>
      </c>
      <c r="H720" s="1189">
        <v>2.8125</v>
      </c>
      <c r="I720" s="1190">
        <f t="shared" si="310"/>
        <v>67.156757812500004</v>
      </c>
      <c r="J720" s="1191">
        <f t="shared" si="318"/>
        <v>16535.975773317332</v>
      </c>
      <c r="K720" s="1191">
        <f t="shared" si="319"/>
        <v>28355.812105785135</v>
      </c>
      <c r="L720" s="1191">
        <f t="shared" si="320"/>
        <v>720595.14501321944</v>
      </c>
      <c r="M720" s="1190">
        <f t="shared" si="311"/>
        <v>2.6253714105302151</v>
      </c>
      <c r="N720" s="1190">
        <f t="shared" si="312"/>
        <v>1.0262132965318871</v>
      </c>
      <c r="O720" s="1190">
        <f t="shared" si="313"/>
        <v>0.32273364272046462</v>
      </c>
      <c r="P720" s="1192">
        <f t="shared" si="307"/>
        <v>28355.812105785135</v>
      </c>
      <c r="Q720" s="1192">
        <f t="shared" si="323"/>
        <v>16535.975773317332</v>
      </c>
      <c r="R720" s="1192">
        <f t="shared" si="324"/>
        <v>43557.927037571826</v>
      </c>
      <c r="S720" s="1192">
        <f t="shared" si="325"/>
        <v>22254.140904650329</v>
      </c>
      <c r="T720" s="1192">
        <f t="shared" si="308"/>
        <v>720595.14501321944</v>
      </c>
      <c r="U720" s="1192">
        <f t="shared" si="314"/>
        <v>1572606.0116491553</v>
      </c>
      <c r="V720" s="1189">
        <v>110000</v>
      </c>
      <c r="W720" s="1189">
        <v>56200</v>
      </c>
      <c r="X720" s="1189">
        <v>4.3036000000000003</v>
      </c>
      <c r="Y720" s="1189">
        <v>2</v>
      </c>
      <c r="Z720" s="1189">
        <v>4.25</v>
      </c>
      <c r="AA720" s="1189">
        <v>0.14186499999999999</v>
      </c>
      <c r="AB720" s="1189">
        <v>1.7042000000000002E-2</v>
      </c>
      <c r="AC720" s="1189">
        <v>4.5625</v>
      </c>
      <c r="AD720" s="1189">
        <v>0.28571000000000002</v>
      </c>
      <c r="AE720" s="1189">
        <v>45</v>
      </c>
      <c r="AF720" s="1193">
        <v>4.03125</v>
      </c>
      <c r="AG720" s="1193">
        <v>3.875</v>
      </c>
      <c r="AH720" s="1189">
        <f t="shared" si="302"/>
        <v>2.0007583333333336</v>
      </c>
      <c r="AI720" s="1189">
        <f t="shared" si="315"/>
        <v>2.578125</v>
      </c>
      <c r="AJ720" s="1189">
        <f t="shared" si="316"/>
        <v>7.4772646720239688</v>
      </c>
      <c r="AK720" s="1189">
        <f t="shared" si="309"/>
        <v>6.5508649546656308</v>
      </c>
      <c r="AL720" s="1189">
        <f t="shared" si="303"/>
        <v>0.12861433333333333</v>
      </c>
      <c r="AM720" s="1189">
        <f t="shared" si="317"/>
        <v>10.062913968529806</v>
      </c>
      <c r="AN720" s="1189">
        <f t="shared" si="304"/>
        <v>6.25E-2</v>
      </c>
      <c r="AO720" s="1189">
        <f t="shared" si="322"/>
        <v>3.8548326666666672</v>
      </c>
      <c r="AP720" s="1189">
        <f t="shared" si="305"/>
        <v>4.1749856666666672</v>
      </c>
      <c r="AQ720" s="1189">
        <f t="shared" si="306"/>
        <v>5.3890499999999994E-2</v>
      </c>
      <c r="AR720" s="1193">
        <f t="shared" si="326"/>
        <v>5.456221134344915</v>
      </c>
      <c r="AS720" s="1194">
        <f t="shared" si="321"/>
        <v>2.5046802835862287</v>
      </c>
    </row>
    <row r="721" spans="1:45" ht="11.1" customHeight="1">
      <c r="A721" s="1189" t="s">
        <v>11012</v>
      </c>
      <c r="B721" s="1189" t="s">
        <v>10936</v>
      </c>
      <c r="C721" s="1189" t="s">
        <v>10936</v>
      </c>
      <c r="D721" s="1189" t="s">
        <v>10936</v>
      </c>
      <c r="E721" s="1189" t="s">
        <v>10936</v>
      </c>
      <c r="F721" s="1189" t="s">
        <v>10936</v>
      </c>
      <c r="G721" s="1189">
        <v>6</v>
      </c>
      <c r="H721" s="1189">
        <v>1.75</v>
      </c>
      <c r="I721" s="1190">
        <f t="shared" si="310"/>
        <v>87.943124999999995</v>
      </c>
      <c r="J721" s="1191">
        <f t="shared" si="318"/>
        <v>25407.760010950919</v>
      </c>
      <c r="K721" s="1191">
        <f t="shared" si="319"/>
        <v>45647.910212610572</v>
      </c>
      <c r="L721" s="1191">
        <f t="shared" si="320"/>
        <v>1139402.579721757</v>
      </c>
      <c r="M721" s="1190">
        <f t="shared" si="311"/>
        <v>2.5408915388604063</v>
      </c>
      <c r="N721" s="1190">
        <f t="shared" si="312"/>
        <v>1.3438469508241766</v>
      </c>
      <c r="O721" s="1190">
        <f t="shared" si="313"/>
        <v>0.12494971649029345</v>
      </c>
      <c r="P721" s="1192">
        <f t="shared" si="307"/>
        <v>45647.910212610572</v>
      </c>
      <c r="Q721" s="1192">
        <f t="shared" si="323"/>
        <v>25407.760010950919</v>
      </c>
      <c r="R721" s="1192">
        <f t="shared" si="324"/>
        <v>54513.846420509704</v>
      </c>
      <c r="S721" s="1192">
        <f t="shared" si="325"/>
        <v>27851.619716660411</v>
      </c>
      <c r="T721" s="1192">
        <f t="shared" si="308"/>
        <v>1139402.579721757</v>
      </c>
      <c r="U721" s="1192">
        <f t="shared" si="314"/>
        <v>1826387.7931969559</v>
      </c>
      <c r="V721" s="1189">
        <v>110000</v>
      </c>
      <c r="W721" s="1189">
        <v>56200</v>
      </c>
      <c r="X721" s="1189">
        <v>4.3036000000000003</v>
      </c>
      <c r="Y721" s="1189">
        <v>2</v>
      </c>
      <c r="Z721" s="1189">
        <v>4.25</v>
      </c>
      <c r="AA721" s="1189">
        <v>0.14186499999999999</v>
      </c>
      <c r="AB721" s="1189">
        <v>1.7042000000000002E-2</v>
      </c>
      <c r="AC721" s="1189">
        <v>4.5625</v>
      </c>
      <c r="AD721" s="1189">
        <v>0.28571000000000002</v>
      </c>
      <c r="AE721" s="1189">
        <v>45</v>
      </c>
      <c r="AF721" s="1193">
        <v>4.03125</v>
      </c>
      <c r="AG721" s="1193">
        <v>3.875</v>
      </c>
      <c r="AH721" s="1189">
        <f t="shared" si="302"/>
        <v>2.0007583333333336</v>
      </c>
      <c r="AI721" s="1189">
        <f t="shared" si="315"/>
        <v>2.640625</v>
      </c>
      <c r="AJ721" s="1189">
        <f t="shared" si="316"/>
        <v>11.284604987556131</v>
      </c>
      <c r="AK721" s="1189">
        <f t="shared" si="309"/>
        <v>10.358205270197791</v>
      </c>
      <c r="AL721" s="1189">
        <f t="shared" si="303"/>
        <v>0.12861433333333333</v>
      </c>
      <c r="AM721" s="1189">
        <f t="shared" si="317"/>
        <v>12.370021073509811</v>
      </c>
      <c r="AN721" s="1189">
        <f t="shared" si="304"/>
        <v>6.25E-2</v>
      </c>
      <c r="AO721" s="1189">
        <f t="shared" si="322"/>
        <v>3.8548326666666672</v>
      </c>
      <c r="AP721" s="1189">
        <f t="shared" si="305"/>
        <v>4.1749856666666672</v>
      </c>
      <c r="AQ721" s="1189">
        <f t="shared" si="306"/>
        <v>5.3890499999999994E-2</v>
      </c>
      <c r="AR721" s="1193">
        <f t="shared" si="326"/>
        <v>5.883706766730656</v>
      </c>
      <c r="AS721" s="1194">
        <f t="shared" si="321"/>
        <v>2.611551691682664</v>
      </c>
    </row>
    <row r="722" spans="1:45" ht="11.1" customHeight="1">
      <c r="A722" s="1189" t="s">
        <v>11013</v>
      </c>
      <c r="B722" s="1189" t="s">
        <v>10936</v>
      </c>
      <c r="C722" s="1189" t="s">
        <v>10936</v>
      </c>
      <c r="D722" s="1189" t="s">
        <v>10936</v>
      </c>
      <c r="E722" s="1189" t="s">
        <v>10936</v>
      </c>
      <c r="F722" s="1189" t="s">
        <v>10936</v>
      </c>
      <c r="G722" s="1189">
        <v>6</v>
      </c>
      <c r="H722" s="1189">
        <v>2</v>
      </c>
      <c r="I722" s="1190">
        <f t="shared" si="310"/>
        <v>85.44</v>
      </c>
      <c r="J722" s="1191">
        <f t="shared" si="318"/>
        <v>23670.670226513008</v>
      </c>
      <c r="K722" s="1191">
        <f t="shared" si="319"/>
        <v>42261.536291699136</v>
      </c>
      <c r="L722" s="1191">
        <f t="shared" si="320"/>
        <v>1058408.3941213952</v>
      </c>
      <c r="M722" s="1190">
        <f t="shared" si="311"/>
        <v>2.5993424249984067</v>
      </c>
      <c r="N722" s="1190">
        <f t="shared" si="312"/>
        <v>1.3055970376128623</v>
      </c>
      <c r="O722" s="1190">
        <f t="shared" si="313"/>
        <v>0.16319962970160778</v>
      </c>
      <c r="P722" s="1192">
        <f t="shared" si="307"/>
        <v>42261.536291699136</v>
      </c>
      <c r="Q722" s="1192">
        <f t="shared" si="323"/>
        <v>23670.670226513008</v>
      </c>
      <c r="R722" s="1192">
        <f t="shared" si="324"/>
        <v>54331.929638304013</v>
      </c>
      <c r="S722" s="1192">
        <f t="shared" si="325"/>
        <v>27758.676778842593</v>
      </c>
      <c r="T722" s="1192">
        <f t="shared" si="308"/>
        <v>1058408.3941213952</v>
      </c>
      <c r="U722" s="1192">
        <f t="shared" si="314"/>
        <v>1826387.7931969559</v>
      </c>
      <c r="V722" s="1189">
        <v>110000</v>
      </c>
      <c r="W722" s="1189">
        <v>56200</v>
      </c>
      <c r="X722" s="1189">
        <v>4.3036000000000003</v>
      </c>
      <c r="Y722" s="1189">
        <v>2</v>
      </c>
      <c r="Z722" s="1189">
        <v>4.25</v>
      </c>
      <c r="AA722" s="1189">
        <v>0.14186499999999999</v>
      </c>
      <c r="AB722" s="1189">
        <v>1.7042000000000002E-2</v>
      </c>
      <c r="AC722" s="1189">
        <v>4.5625</v>
      </c>
      <c r="AD722" s="1189">
        <v>0.28571000000000002</v>
      </c>
      <c r="AE722" s="1189">
        <v>45</v>
      </c>
      <c r="AF722" s="1193">
        <v>4.03125</v>
      </c>
      <c r="AG722" s="1193">
        <v>3.875</v>
      </c>
      <c r="AH722" s="1189">
        <f t="shared" si="302"/>
        <v>2.0007583333333336</v>
      </c>
      <c r="AI722" s="1189">
        <f t="shared" si="315"/>
        <v>2.640625</v>
      </c>
      <c r="AJ722" s="1189">
        <f t="shared" si="316"/>
        <v>10.548294209371022</v>
      </c>
      <c r="AK722" s="1189">
        <f t="shared" si="309"/>
        <v>9.6218944920126841</v>
      </c>
      <c r="AL722" s="1189">
        <f t="shared" si="303"/>
        <v>0.12861433333333333</v>
      </c>
      <c r="AM722" s="1189">
        <f t="shared" si="317"/>
        <v>12.370021073509811</v>
      </c>
      <c r="AN722" s="1189">
        <f t="shared" si="304"/>
        <v>6.25E-2</v>
      </c>
      <c r="AO722" s="1189">
        <f t="shared" si="322"/>
        <v>3.8548326666666672</v>
      </c>
      <c r="AP722" s="1189">
        <f t="shared" si="305"/>
        <v>4.1749856666666672</v>
      </c>
      <c r="AQ722" s="1189">
        <f t="shared" si="306"/>
        <v>5.3890499999999994E-2</v>
      </c>
      <c r="AR722" s="1193">
        <f t="shared" si="326"/>
        <v>5.8034907871790509</v>
      </c>
      <c r="AS722" s="1194">
        <f t="shared" si="321"/>
        <v>2.5914976967947627</v>
      </c>
    </row>
    <row r="723" spans="1:45" ht="11.1" customHeight="1">
      <c r="A723" s="1189" t="s">
        <v>11014</v>
      </c>
      <c r="B723" s="1189" t="s">
        <v>10936</v>
      </c>
      <c r="C723" s="1189" t="s">
        <v>10936</v>
      </c>
      <c r="D723" s="1189" t="s">
        <v>10936</v>
      </c>
      <c r="E723" s="1189" t="s">
        <v>10936</v>
      </c>
      <c r="F723" s="1189" t="s">
        <v>10936</v>
      </c>
      <c r="G723" s="1189">
        <v>6</v>
      </c>
      <c r="H723" s="1189">
        <v>2.25</v>
      </c>
      <c r="I723" s="1190">
        <f t="shared" si="310"/>
        <v>82.603124999999991</v>
      </c>
      <c r="J723" s="1191">
        <f t="shared" si="318"/>
        <v>21714.105297244514</v>
      </c>
      <c r="K723" s="1191">
        <f t="shared" si="319"/>
        <v>38447.632497908373</v>
      </c>
      <c r="L723" s="1191">
        <f t="shared" si="320"/>
        <v>966614.98377431836</v>
      </c>
      <c r="M723" s="1190">
        <f t="shared" si="311"/>
        <v>2.6893115101269318</v>
      </c>
      <c r="N723" s="1190">
        <f t="shared" si="312"/>
        <v>1.2622471359733727</v>
      </c>
      <c r="O723" s="1190">
        <f t="shared" si="313"/>
        <v>0.20654953134109735</v>
      </c>
      <c r="P723" s="1192">
        <f t="shared" si="307"/>
        <v>38447.632497908373</v>
      </c>
      <c r="Q723" s="1192">
        <f t="shared" si="323"/>
        <v>21714.105297244514</v>
      </c>
      <c r="R723" s="1192">
        <f t="shared" si="324"/>
        <v>54122.668842303094</v>
      </c>
      <c r="S723" s="1192">
        <f t="shared" si="325"/>
        <v>27651.763535794849</v>
      </c>
      <c r="T723" s="1192">
        <f t="shared" si="308"/>
        <v>966614.98377431836</v>
      </c>
      <c r="U723" s="1192">
        <f t="shared" si="314"/>
        <v>1826387.7931969559</v>
      </c>
      <c r="V723" s="1189">
        <v>110000</v>
      </c>
      <c r="W723" s="1189">
        <v>56200</v>
      </c>
      <c r="X723" s="1189">
        <v>4.3036000000000003</v>
      </c>
      <c r="Y723" s="1189">
        <v>2</v>
      </c>
      <c r="Z723" s="1189">
        <v>4.25</v>
      </c>
      <c r="AA723" s="1189">
        <v>0.14186499999999999</v>
      </c>
      <c r="AB723" s="1189">
        <v>1.7042000000000002E-2</v>
      </c>
      <c r="AC723" s="1189">
        <v>4.5625</v>
      </c>
      <c r="AD723" s="1189">
        <v>0.28571000000000002</v>
      </c>
      <c r="AE723" s="1189">
        <v>45</v>
      </c>
      <c r="AF723" s="1193">
        <v>4.03125</v>
      </c>
      <c r="AG723" s="1193">
        <v>3.875</v>
      </c>
      <c r="AH723" s="1189">
        <f t="shared" si="302"/>
        <v>2.0007583333333336</v>
      </c>
      <c r="AI723" s="1189">
        <f t="shared" si="315"/>
        <v>2.640625</v>
      </c>
      <c r="AJ723" s="1189">
        <f t="shared" si="316"/>
        <v>9.7138086607612344</v>
      </c>
      <c r="AK723" s="1189">
        <f t="shared" si="309"/>
        <v>8.7874089434028946</v>
      </c>
      <c r="AL723" s="1189">
        <f t="shared" si="303"/>
        <v>0.12861433333333333</v>
      </c>
      <c r="AM723" s="1189">
        <f t="shared" si="317"/>
        <v>12.370021073509811</v>
      </c>
      <c r="AN723" s="1189">
        <f t="shared" si="304"/>
        <v>6.25E-2</v>
      </c>
      <c r="AO723" s="1189">
        <f t="shared" si="322"/>
        <v>3.8548326666666672</v>
      </c>
      <c r="AP723" s="1189">
        <f t="shared" si="305"/>
        <v>4.1749856666666672</v>
      </c>
      <c r="AQ723" s="1189">
        <f t="shared" si="306"/>
        <v>5.3890499999999994E-2</v>
      </c>
      <c r="AR723" s="1193">
        <f t="shared" si="326"/>
        <v>5.7112174986487876</v>
      </c>
      <c r="AS723" s="1194">
        <f t="shared" si="321"/>
        <v>2.5684293746621969</v>
      </c>
    </row>
    <row r="724" spans="1:45" ht="11.1" customHeight="1">
      <c r="A724" s="1189" t="s">
        <v>11015</v>
      </c>
      <c r="B724" s="1189" t="s">
        <v>10936</v>
      </c>
      <c r="C724" s="1189" t="s">
        <v>10936</v>
      </c>
      <c r="D724" s="1189" t="s">
        <v>10936</v>
      </c>
      <c r="E724" s="1189" t="s">
        <v>10936</v>
      </c>
      <c r="F724" s="1189" t="s">
        <v>10936</v>
      </c>
      <c r="G724" s="1189">
        <v>6</v>
      </c>
      <c r="H724" s="1189">
        <v>2.5</v>
      </c>
      <c r="I724" s="1190">
        <f t="shared" si="310"/>
        <v>79.432500000000005</v>
      </c>
      <c r="J724" s="1191">
        <f t="shared" si="318"/>
        <v>19542.948450764965</v>
      </c>
      <c r="K724" s="1191">
        <f t="shared" si="319"/>
        <v>34215.857858819283</v>
      </c>
      <c r="L724" s="1191">
        <f t="shared" si="320"/>
        <v>864022.34868052683</v>
      </c>
      <c r="M724" s="1190">
        <f t="shared" si="311"/>
        <v>2.8257638298330141</v>
      </c>
      <c r="N724" s="1190">
        <f t="shared" si="312"/>
        <v>1.2137972459057078</v>
      </c>
      <c r="O724" s="1190">
        <f t="shared" si="313"/>
        <v>0.25499942140876219</v>
      </c>
      <c r="P724" s="1192">
        <f t="shared" si="307"/>
        <v>34215.857858819283</v>
      </c>
      <c r="Q724" s="1192">
        <f t="shared" si="323"/>
        <v>19542.948450764965</v>
      </c>
      <c r="R724" s="1192">
        <f t="shared" si="324"/>
        <v>53884.713948543853</v>
      </c>
      <c r="S724" s="1192">
        <f t="shared" si="325"/>
        <v>27530.190217346946</v>
      </c>
      <c r="T724" s="1192">
        <f t="shared" si="308"/>
        <v>864022.34868052683</v>
      </c>
      <c r="U724" s="1192">
        <f t="shared" si="314"/>
        <v>1826387.7931969559</v>
      </c>
      <c r="V724" s="1189">
        <v>110000</v>
      </c>
      <c r="W724" s="1189">
        <v>56200</v>
      </c>
      <c r="X724" s="1189">
        <v>4.3036000000000003</v>
      </c>
      <c r="Y724" s="1189">
        <v>2</v>
      </c>
      <c r="Z724" s="1189">
        <v>4.25</v>
      </c>
      <c r="AA724" s="1189">
        <v>0.14186499999999999</v>
      </c>
      <c r="AB724" s="1189">
        <v>1.7042000000000002E-2</v>
      </c>
      <c r="AC724" s="1189">
        <v>4.5625</v>
      </c>
      <c r="AD724" s="1189">
        <v>0.28571000000000002</v>
      </c>
      <c r="AE724" s="1189">
        <v>45</v>
      </c>
      <c r="AF724" s="1193">
        <v>4.03125</v>
      </c>
      <c r="AG724" s="1193">
        <v>3.875</v>
      </c>
      <c r="AH724" s="1189">
        <f t="shared" ref="AH724:AH787" si="327">(X724+(X724-(Z724-0.625)*Y724/12))/4</f>
        <v>2.0007583333333336</v>
      </c>
      <c r="AI724" s="1189">
        <f t="shared" si="315"/>
        <v>2.640625</v>
      </c>
      <c r="AJ724" s="1189">
        <f t="shared" si="316"/>
        <v>8.7811483417267642</v>
      </c>
      <c r="AK724" s="1189">
        <f t="shared" si="309"/>
        <v>7.8547486243684252</v>
      </c>
      <c r="AL724" s="1189">
        <f t="shared" ref="AL724:AL787" si="328">2*((AA724/2)-AB724)+Y724/8/12</f>
        <v>0.12861433333333333</v>
      </c>
      <c r="AM724" s="1189">
        <f t="shared" si="317"/>
        <v>12.370021073509811</v>
      </c>
      <c r="AN724" s="1189">
        <f t="shared" ref="AN724:AN787" si="329">Y724*3/8/12</f>
        <v>6.25E-2</v>
      </c>
      <c r="AO724" s="1189">
        <f t="shared" si="322"/>
        <v>3.8548326666666672</v>
      </c>
      <c r="AP724" s="1189">
        <f t="shared" ref="AP724:AP787" si="330">X724-2*AQ724-Y724/8/12</f>
        <v>4.1749856666666672</v>
      </c>
      <c r="AQ724" s="1189">
        <f t="shared" ref="AQ724:AQ787" si="331">AA724/2-AB724</f>
        <v>5.3890499999999994E-2</v>
      </c>
      <c r="AR724" s="1193">
        <f t="shared" si="326"/>
        <v>5.6062915832903411</v>
      </c>
      <c r="AS724" s="1194">
        <f t="shared" si="321"/>
        <v>2.5421978958225853</v>
      </c>
    </row>
    <row r="725" spans="1:45" ht="11.1" customHeight="1">
      <c r="A725" s="1189" t="s">
        <v>11016</v>
      </c>
      <c r="B725" s="1189" t="s">
        <v>10936</v>
      </c>
      <c r="C725" s="1189" t="s">
        <v>10936</v>
      </c>
      <c r="D725" s="1189" t="s">
        <v>10936</v>
      </c>
      <c r="E725" s="1189" t="s">
        <v>10936</v>
      </c>
      <c r="F725" s="1189" t="s">
        <v>10936</v>
      </c>
      <c r="G725" s="1189">
        <v>6</v>
      </c>
      <c r="H725" s="1189">
        <v>2.8125</v>
      </c>
      <c r="I725" s="1190">
        <f t="shared" si="310"/>
        <v>74.999882812500005</v>
      </c>
      <c r="J725" s="1191">
        <f t="shared" si="318"/>
        <v>16535.975773317332</v>
      </c>
      <c r="K725" s="1191">
        <f t="shared" si="319"/>
        <v>28355.812105785135</v>
      </c>
      <c r="L725" s="1191">
        <f t="shared" si="320"/>
        <v>720595.14501321944</v>
      </c>
      <c r="M725" s="1190">
        <f t="shared" si="311"/>
        <v>3.1011119089535968</v>
      </c>
      <c r="N725" s="1190">
        <f t="shared" si="312"/>
        <v>1.1460630245940053</v>
      </c>
      <c r="O725" s="1190">
        <f t="shared" si="313"/>
        <v>0.32273364272046462</v>
      </c>
      <c r="P725" s="1192">
        <f t="shared" si="307"/>
        <v>28355.812105785135</v>
      </c>
      <c r="Q725" s="1192">
        <f t="shared" si="323"/>
        <v>16535.975773317332</v>
      </c>
      <c r="R725" s="1192">
        <f t="shared" si="324"/>
        <v>53544.378602283417</v>
      </c>
      <c r="S725" s="1192">
        <f t="shared" si="325"/>
        <v>27356.309794984802</v>
      </c>
      <c r="T725" s="1192">
        <f t="shared" si="308"/>
        <v>720595.14501321944</v>
      </c>
      <c r="U725" s="1192">
        <f t="shared" si="314"/>
        <v>1826387.7931969559</v>
      </c>
      <c r="V725" s="1189">
        <v>110000</v>
      </c>
      <c r="W725" s="1189">
        <v>56200</v>
      </c>
      <c r="X725" s="1189">
        <v>4.3036000000000003</v>
      </c>
      <c r="Y725" s="1189">
        <v>2</v>
      </c>
      <c r="Z725" s="1189">
        <v>4.25</v>
      </c>
      <c r="AA725" s="1189">
        <v>0.14186499999999999</v>
      </c>
      <c r="AB725" s="1189">
        <v>1.7042000000000002E-2</v>
      </c>
      <c r="AC725" s="1189">
        <v>4.5625</v>
      </c>
      <c r="AD725" s="1189">
        <v>0.28571000000000002</v>
      </c>
      <c r="AE725" s="1189">
        <v>45</v>
      </c>
      <c r="AF725" s="1193">
        <v>4.03125</v>
      </c>
      <c r="AG725" s="1193">
        <v>3.875</v>
      </c>
      <c r="AH725" s="1189">
        <f t="shared" si="327"/>
        <v>2.0007583333333336</v>
      </c>
      <c r="AI725" s="1189">
        <f t="shared" si="315"/>
        <v>2.640625</v>
      </c>
      <c r="AJ725" s="1189">
        <f t="shared" si="316"/>
        <v>7.4772646720239688</v>
      </c>
      <c r="AK725" s="1189">
        <f t="shared" si="309"/>
        <v>6.5508649546656308</v>
      </c>
      <c r="AL725" s="1189">
        <f t="shared" si="328"/>
        <v>0.12861433333333333</v>
      </c>
      <c r="AM725" s="1189">
        <f t="shared" si="317"/>
        <v>12.370021073509811</v>
      </c>
      <c r="AN725" s="1189">
        <f t="shared" si="329"/>
        <v>6.25E-2</v>
      </c>
      <c r="AO725" s="1189">
        <f t="shared" si="322"/>
        <v>3.8548326666666672</v>
      </c>
      <c r="AP725" s="1189">
        <f t="shared" si="330"/>
        <v>4.1749856666666672</v>
      </c>
      <c r="AQ725" s="1189">
        <f t="shared" si="331"/>
        <v>5.3890499999999994E-2</v>
      </c>
      <c r="AR725" s="1193">
        <f t="shared" si="326"/>
        <v>5.456221134344915</v>
      </c>
      <c r="AS725" s="1194">
        <f t="shared" si="321"/>
        <v>2.5046802835862287</v>
      </c>
    </row>
    <row r="726" spans="1:45" ht="11.1" customHeight="1">
      <c r="A726" s="1189" t="s">
        <v>11017</v>
      </c>
      <c r="B726" s="1189" t="s">
        <v>10936</v>
      </c>
      <c r="C726" s="1189" t="s">
        <v>10936</v>
      </c>
      <c r="D726" s="1189" t="s">
        <v>10936</v>
      </c>
      <c r="E726" s="1189" t="s">
        <v>10936</v>
      </c>
      <c r="F726" s="1189" t="s">
        <v>10936</v>
      </c>
      <c r="G726" s="1189">
        <v>6.25</v>
      </c>
      <c r="H726" s="1189">
        <v>1.75</v>
      </c>
      <c r="I726" s="1190">
        <f t="shared" si="310"/>
        <v>96.12</v>
      </c>
      <c r="J726" s="1191">
        <f t="shared" si="318"/>
        <v>25407.760010950919</v>
      </c>
      <c r="K726" s="1191">
        <f t="shared" si="319"/>
        <v>45647.910212610572</v>
      </c>
      <c r="L726" s="1191">
        <f t="shared" si="320"/>
        <v>1139402.579721757</v>
      </c>
      <c r="M726" s="1190">
        <f t="shared" si="311"/>
        <v>2.9607770695106521</v>
      </c>
      <c r="N726" s="1190">
        <f t="shared" si="312"/>
        <v>1.4687966673144699</v>
      </c>
      <c r="O726" s="1190">
        <f t="shared" si="313"/>
        <v>0.12494971649029345</v>
      </c>
      <c r="P726" s="1192">
        <f t="shared" si="307"/>
        <v>45647.910212610572</v>
      </c>
      <c r="Q726" s="1192">
        <f t="shared" si="323"/>
        <v>25407.760010950919</v>
      </c>
      <c r="R726" s="1192">
        <f t="shared" si="324"/>
        <v>65113.761002275474</v>
      </c>
      <c r="S726" s="1192">
        <f t="shared" si="325"/>
        <v>33267.212439344374</v>
      </c>
      <c r="T726" s="1192">
        <f t="shared" si="308"/>
        <v>1139402.579721757</v>
      </c>
      <c r="U726" s="1192">
        <f t="shared" si="314"/>
        <v>2090968.7994914714</v>
      </c>
      <c r="V726" s="1189">
        <v>110000</v>
      </c>
      <c r="W726" s="1189">
        <v>56200</v>
      </c>
      <c r="X726" s="1189">
        <v>4.3036000000000003</v>
      </c>
      <c r="Y726" s="1189">
        <v>2</v>
      </c>
      <c r="Z726" s="1189">
        <v>4.25</v>
      </c>
      <c r="AA726" s="1189">
        <v>0.14186499999999999</v>
      </c>
      <c r="AB726" s="1189">
        <v>1.7042000000000002E-2</v>
      </c>
      <c r="AC726" s="1189">
        <v>4.5625</v>
      </c>
      <c r="AD726" s="1189">
        <v>0.28571000000000002</v>
      </c>
      <c r="AE726" s="1189">
        <v>45</v>
      </c>
      <c r="AF726" s="1193">
        <v>4.03125</v>
      </c>
      <c r="AG726" s="1193">
        <v>3.875</v>
      </c>
      <c r="AH726" s="1189">
        <f t="shared" si="327"/>
        <v>2.0007583333333336</v>
      </c>
      <c r="AI726" s="1189">
        <f t="shared" si="315"/>
        <v>2.703125</v>
      </c>
      <c r="AJ726" s="1189">
        <f t="shared" si="316"/>
        <v>11.284604987556131</v>
      </c>
      <c r="AK726" s="1189">
        <f t="shared" si="309"/>
        <v>10.358205270197791</v>
      </c>
      <c r="AL726" s="1189">
        <f t="shared" si="328"/>
        <v>0.12861433333333333</v>
      </c>
      <c r="AM726" s="1189">
        <f t="shared" si="317"/>
        <v>14.775302948914495</v>
      </c>
      <c r="AN726" s="1189">
        <f t="shared" si="329"/>
        <v>6.25E-2</v>
      </c>
      <c r="AO726" s="1189">
        <f t="shared" si="322"/>
        <v>3.8548326666666672</v>
      </c>
      <c r="AP726" s="1189">
        <f t="shared" si="330"/>
        <v>4.1749856666666672</v>
      </c>
      <c r="AQ726" s="1189">
        <f t="shared" si="331"/>
        <v>5.3890499999999994E-2</v>
      </c>
      <c r="AR726" s="1193">
        <f t="shared" si="326"/>
        <v>5.883706766730656</v>
      </c>
      <c r="AS726" s="1194">
        <f t="shared" si="321"/>
        <v>2.611551691682664</v>
      </c>
    </row>
    <row r="727" spans="1:45" ht="11.1" customHeight="1">
      <c r="A727" s="1189" t="s">
        <v>11018</v>
      </c>
      <c r="B727" s="1189" t="s">
        <v>10936</v>
      </c>
      <c r="C727" s="1189" t="s">
        <v>10936</v>
      </c>
      <c r="D727" s="1189" t="s">
        <v>10936</v>
      </c>
      <c r="E727" s="1189" t="s">
        <v>10936</v>
      </c>
      <c r="F727" s="1189" t="s">
        <v>10936</v>
      </c>
      <c r="G727" s="1189">
        <v>6.25</v>
      </c>
      <c r="H727" s="1189">
        <v>2</v>
      </c>
      <c r="I727" s="1190">
        <f t="shared" si="310"/>
        <v>93.616874999999993</v>
      </c>
      <c r="J727" s="1191">
        <f t="shared" si="318"/>
        <v>23670.670226513008</v>
      </c>
      <c r="K727" s="1191">
        <f t="shared" si="319"/>
        <v>42261.536291699136</v>
      </c>
      <c r="L727" s="1191">
        <f t="shared" si="320"/>
        <v>1058408.3941213952</v>
      </c>
      <c r="M727" s="1190">
        <f t="shared" si="311"/>
        <v>3.0288870382846782</v>
      </c>
      <c r="N727" s="1190">
        <f t="shared" si="312"/>
        <v>1.4305467541031556</v>
      </c>
      <c r="O727" s="1190">
        <f t="shared" si="313"/>
        <v>0.16319962970160778</v>
      </c>
      <c r="P727" s="1192">
        <f t="shared" si="307"/>
        <v>42261.536291699136</v>
      </c>
      <c r="Q727" s="1192">
        <f t="shared" si="323"/>
        <v>23670.670226513008</v>
      </c>
      <c r="R727" s="1192">
        <f t="shared" si="324"/>
        <v>64896.47151241867</v>
      </c>
      <c r="S727" s="1192">
        <f t="shared" si="325"/>
        <v>33156.197263617541</v>
      </c>
      <c r="T727" s="1192">
        <f t="shared" si="308"/>
        <v>1058408.3941213952</v>
      </c>
      <c r="U727" s="1192">
        <f t="shared" si="314"/>
        <v>2090968.7994914714</v>
      </c>
      <c r="V727" s="1189">
        <v>110000</v>
      </c>
      <c r="W727" s="1189">
        <v>56200</v>
      </c>
      <c r="X727" s="1189">
        <v>4.3036000000000003</v>
      </c>
      <c r="Y727" s="1189">
        <v>2</v>
      </c>
      <c r="Z727" s="1189">
        <v>4.25</v>
      </c>
      <c r="AA727" s="1189">
        <v>0.14186499999999999</v>
      </c>
      <c r="AB727" s="1189">
        <v>1.7042000000000002E-2</v>
      </c>
      <c r="AC727" s="1189">
        <v>4.5625</v>
      </c>
      <c r="AD727" s="1189">
        <v>0.28571000000000002</v>
      </c>
      <c r="AE727" s="1189">
        <v>45</v>
      </c>
      <c r="AF727" s="1193">
        <v>4.03125</v>
      </c>
      <c r="AG727" s="1193">
        <v>3.875</v>
      </c>
      <c r="AH727" s="1189">
        <f t="shared" si="327"/>
        <v>2.0007583333333336</v>
      </c>
      <c r="AI727" s="1189">
        <f t="shared" si="315"/>
        <v>2.703125</v>
      </c>
      <c r="AJ727" s="1189">
        <f t="shared" si="316"/>
        <v>10.548294209371022</v>
      </c>
      <c r="AK727" s="1189">
        <f t="shared" si="309"/>
        <v>9.6218944920126841</v>
      </c>
      <c r="AL727" s="1189">
        <f t="shared" si="328"/>
        <v>0.12861433333333333</v>
      </c>
      <c r="AM727" s="1189">
        <f t="shared" si="317"/>
        <v>14.775302948914495</v>
      </c>
      <c r="AN727" s="1189">
        <f t="shared" si="329"/>
        <v>6.25E-2</v>
      </c>
      <c r="AO727" s="1189">
        <f t="shared" si="322"/>
        <v>3.8548326666666672</v>
      </c>
      <c r="AP727" s="1189">
        <f t="shared" si="330"/>
        <v>4.1749856666666672</v>
      </c>
      <c r="AQ727" s="1189">
        <f t="shared" si="331"/>
        <v>5.3890499999999994E-2</v>
      </c>
      <c r="AR727" s="1193">
        <f t="shared" si="326"/>
        <v>5.8034907871790509</v>
      </c>
      <c r="AS727" s="1194">
        <f t="shared" si="321"/>
        <v>2.5914976967947627</v>
      </c>
    </row>
    <row r="728" spans="1:45" ht="11.1" customHeight="1">
      <c r="A728" s="1189" t="s">
        <v>11019</v>
      </c>
      <c r="B728" s="1189" t="s">
        <v>10936</v>
      </c>
      <c r="C728" s="1189" t="s">
        <v>10936</v>
      </c>
      <c r="D728" s="1189" t="s">
        <v>10936</v>
      </c>
      <c r="E728" s="1189" t="s">
        <v>10936</v>
      </c>
      <c r="F728" s="1189" t="s">
        <v>10936</v>
      </c>
      <c r="G728" s="1189">
        <v>6.25</v>
      </c>
      <c r="H728" s="1189">
        <v>2.25</v>
      </c>
      <c r="I728" s="1190">
        <f t="shared" si="310"/>
        <v>90.78</v>
      </c>
      <c r="J728" s="1191">
        <f t="shared" si="318"/>
        <v>21714.105297244514</v>
      </c>
      <c r="K728" s="1191">
        <f t="shared" si="319"/>
        <v>38447.632497908373</v>
      </c>
      <c r="L728" s="1191">
        <f t="shared" si="320"/>
        <v>966614.98377431836</v>
      </c>
      <c r="M728" s="1190">
        <f t="shared" si="311"/>
        <v>3.1337236281742489</v>
      </c>
      <c r="N728" s="1190">
        <f t="shared" si="312"/>
        <v>1.3871968524636662</v>
      </c>
      <c r="O728" s="1190">
        <f t="shared" si="313"/>
        <v>0.20654953134109735</v>
      </c>
      <c r="P728" s="1192">
        <f t="shared" si="307"/>
        <v>38447.632497908373</v>
      </c>
      <c r="Q728" s="1192">
        <f t="shared" si="323"/>
        <v>21714.105297244514</v>
      </c>
      <c r="R728" s="1192">
        <f t="shared" si="324"/>
        <v>64646.521117195342</v>
      </c>
      <c r="S728" s="1192">
        <f t="shared" si="325"/>
        <v>33028.495334421619</v>
      </c>
      <c r="T728" s="1192">
        <f t="shared" si="308"/>
        <v>966614.98377431836</v>
      </c>
      <c r="U728" s="1192">
        <f t="shared" si="314"/>
        <v>2090968.7994914714</v>
      </c>
      <c r="V728" s="1189">
        <v>110000</v>
      </c>
      <c r="W728" s="1189">
        <v>56200</v>
      </c>
      <c r="X728" s="1189">
        <v>4.3036000000000003</v>
      </c>
      <c r="Y728" s="1189">
        <v>2</v>
      </c>
      <c r="Z728" s="1189">
        <v>4.25</v>
      </c>
      <c r="AA728" s="1189">
        <v>0.14186499999999999</v>
      </c>
      <c r="AB728" s="1189">
        <v>1.7042000000000002E-2</v>
      </c>
      <c r="AC728" s="1189">
        <v>4.5625</v>
      </c>
      <c r="AD728" s="1189">
        <v>0.28571000000000002</v>
      </c>
      <c r="AE728" s="1189">
        <v>45</v>
      </c>
      <c r="AF728" s="1193">
        <v>4.03125</v>
      </c>
      <c r="AG728" s="1193">
        <v>3.875</v>
      </c>
      <c r="AH728" s="1189">
        <f t="shared" si="327"/>
        <v>2.0007583333333336</v>
      </c>
      <c r="AI728" s="1189">
        <f t="shared" si="315"/>
        <v>2.703125</v>
      </c>
      <c r="AJ728" s="1189">
        <f t="shared" si="316"/>
        <v>9.7138086607612344</v>
      </c>
      <c r="AK728" s="1189">
        <f t="shared" si="309"/>
        <v>8.7874089434028946</v>
      </c>
      <c r="AL728" s="1189">
        <f t="shared" si="328"/>
        <v>0.12861433333333333</v>
      </c>
      <c r="AM728" s="1189">
        <f t="shared" si="317"/>
        <v>14.775302948914495</v>
      </c>
      <c r="AN728" s="1189">
        <f t="shared" si="329"/>
        <v>6.25E-2</v>
      </c>
      <c r="AO728" s="1189">
        <f t="shared" si="322"/>
        <v>3.8548326666666672</v>
      </c>
      <c r="AP728" s="1189">
        <f t="shared" si="330"/>
        <v>4.1749856666666672</v>
      </c>
      <c r="AQ728" s="1189">
        <f t="shared" si="331"/>
        <v>5.3890499999999994E-2</v>
      </c>
      <c r="AR728" s="1193">
        <f t="shared" si="326"/>
        <v>5.7112174986487876</v>
      </c>
      <c r="AS728" s="1194">
        <f t="shared" si="321"/>
        <v>2.5684293746621969</v>
      </c>
    </row>
    <row r="729" spans="1:45" ht="11.1" customHeight="1">
      <c r="A729" s="1189" t="s">
        <v>11020</v>
      </c>
      <c r="B729" s="1189" t="s">
        <v>10936</v>
      </c>
      <c r="C729" s="1189" t="s">
        <v>10936</v>
      </c>
      <c r="D729" s="1189" t="s">
        <v>10936</v>
      </c>
      <c r="E729" s="1189" t="s">
        <v>10936</v>
      </c>
      <c r="F729" s="1189" t="s">
        <v>10936</v>
      </c>
      <c r="G729" s="1189">
        <v>6.25</v>
      </c>
      <c r="H729" s="1189">
        <v>2.5</v>
      </c>
      <c r="I729" s="1190">
        <f t="shared" si="310"/>
        <v>87.609375</v>
      </c>
      <c r="J729" s="1191">
        <f t="shared" si="318"/>
        <v>19542.948450764965</v>
      </c>
      <c r="K729" s="1191">
        <f t="shared" si="319"/>
        <v>34215.857858819283</v>
      </c>
      <c r="L729" s="1191">
        <f t="shared" si="320"/>
        <v>864022.34868052683</v>
      </c>
      <c r="M729" s="1190">
        <f t="shared" si="311"/>
        <v>3.2927248657668233</v>
      </c>
      <c r="N729" s="1190">
        <f t="shared" si="312"/>
        <v>1.3387469623960011</v>
      </c>
      <c r="O729" s="1190">
        <f t="shared" si="313"/>
        <v>0.25499942140876219</v>
      </c>
      <c r="P729" s="1192">
        <f t="shared" si="307"/>
        <v>34215.857858819283</v>
      </c>
      <c r="Q729" s="1192">
        <f t="shared" si="323"/>
        <v>19542.948450764965</v>
      </c>
      <c r="R729" s="1192">
        <f t="shared" si="324"/>
        <v>64362.297216316256</v>
      </c>
      <c r="S729" s="1192">
        <f t="shared" si="325"/>
        <v>32883.282759608854</v>
      </c>
      <c r="T729" s="1192">
        <f t="shared" si="308"/>
        <v>864022.34868052683</v>
      </c>
      <c r="U729" s="1192">
        <f t="shared" si="314"/>
        <v>2090968.7994914714</v>
      </c>
      <c r="V729" s="1189">
        <v>110000</v>
      </c>
      <c r="W729" s="1189">
        <v>56200</v>
      </c>
      <c r="X729" s="1189">
        <v>4.3036000000000003</v>
      </c>
      <c r="Y729" s="1189">
        <v>2</v>
      </c>
      <c r="Z729" s="1189">
        <v>4.25</v>
      </c>
      <c r="AA729" s="1189">
        <v>0.14186499999999999</v>
      </c>
      <c r="AB729" s="1189">
        <v>1.7042000000000002E-2</v>
      </c>
      <c r="AC729" s="1189">
        <v>4.5625</v>
      </c>
      <c r="AD729" s="1189">
        <v>0.28571000000000002</v>
      </c>
      <c r="AE729" s="1189">
        <v>45</v>
      </c>
      <c r="AF729" s="1193">
        <v>4.03125</v>
      </c>
      <c r="AG729" s="1193">
        <v>3.875</v>
      </c>
      <c r="AH729" s="1189">
        <f t="shared" si="327"/>
        <v>2.0007583333333336</v>
      </c>
      <c r="AI729" s="1189">
        <f t="shared" si="315"/>
        <v>2.703125</v>
      </c>
      <c r="AJ729" s="1189">
        <f t="shared" si="316"/>
        <v>8.7811483417267642</v>
      </c>
      <c r="AK729" s="1189">
        <f t="shared" si="309"/>
        <v>7.8547486243684252</v>
      </c>
      <c r="AL729" s="1189">
        <f t="shared" si="328"/>
        <v>0.12861433333333333</v>
      </c>
      <c r="AM729" s="1189">
        <f t="shared" si="317"/>
        <v>14.775302948914495</v>
      </c>
      <c r="AN729" s="1189">
        <f t="shared" si="329"/>
        <v>6.25E-2</v>
      </c>
      <c r="AO729" s="1189">
        <f t="shared" si="322"/>
        <v>3.8548326666666672</v>
      </c>
      <c r="AP729" s="1189">
        <f t="shared" si="330"/>
        <v>4.1749856666666672</v>
      </c>
      <c r="AQ729" s="1189">
        <f t="shared" si="331"/>
        <v>5.3890499999999994E-2</v>
      </c>
      <c r="AR729" s="1193">
        <f t="shared" si="326"/>
        <v>5.6062915832903411</v>
      </c>
      <c r="AS729" s="1194">
        <f t="shared" si="321"/>
        <v>2.5421978958225853</v>
      </c>
    </row>
    <row r="730" spans="1:45" ht="11.1" customHeight="1">
      <c r="A730" s="1189" t="s">
        <v>11021</v>
      </c>
      <c r="B730" s="1189" t="s">
        <v>10936</v>
      </c>
      <c r="C730" s="1189" t="s">
        <v>10936</v>
      </c>
      <c r="D730" s="1189" t="s">
        <v>10936</v>
      </c>
      <c r="E730" s="1189" t="s">
        <v>10936</v>
      </c>
      <c r="F730" s="1189" t="s">
        <v>10936</v>
      </c>
      <c r="G730" s="1189">
        <v>6.25</v>
      </c>
      <c r="H730" s="1189">
        <v>2.8125</v>
      </c>
      <c r="I730" s="1190">
        <f t="shared" si="310"/>
        <v>83.1767578125</v>
      </c>
      <c r="J730" s="1191">
        <f t="shared" si="318"/>
        <v>16535.975773317332</v>
      </c>
      <c r="K730" s="1191">
        <f t="shared" si="319"/>
        <v>28355.812105785135</v>
      </c>
      <c r="L730" s="1191">
        <f t="shared" si="320"/>
        <v>720595.14501321944</v>
      </c>
      <c r="M730" s="1190">
        <f t="shared" si="311"/>
        <v>3.6135745621531803</v>
      </c>
      <c r="N730" s="1190">
        <f t="shared" si="312"/>
        <v>1.2710127410842988</v>
      </c>
      <c r="O730" s="1190">
        <f t="shared" si="313"/>
        <v>0.32273364272046462</v>
      </c>
      <c r="P730" s="1192">
        <f t="shared" si="307"/>
        <v>28355.812105785135</v>
      </c>
      <c r="Q730" s="1192">
        <f t="shared" si="323"/>
        <v>16535.975773317332</v>
      </c>
      <c r="R730" s="1192">
        <f t="shared" si="324"/>
        <v>63955.785552727408</v>
      </c>
      <c r="S730" s="1192">
        <f t="shared" si="325"/>
        <v>32675.59225512073</v>
      </c>
      <c r="T730" s="1192">
        <f t="shared" si="308"/>
        <v>720595.14501321944</v>
      </c>
      <c r="U730" s="1192">
        <f t="shared" si="314"/>
        <v>2090968.7994914714</v>
      </c>
      <c r="V730" s="1189">
        <v>110000</v>
      </c>
      <c r="W730" s="1189">
        <v>56200</v>
      </c>
      <c r="X730" s="1189">
        <v>4.3036000000000003</v>
      </c>
      <c r="Y730" s="1189">
        <v>2</v>
      </c>
      <c r="Z730" s="1189">
        <v>4.25</v>
      </c>
      <c r="AA730" s="1189">
        <v>0.14186499999999999</v>
      </c>
      <c r="AB730" s="1189">
        <v>1.7042000000000002E-2</v>
      </c>
      <c r="AC730" s="1189">
        <v>4.5625</v>
      </c>
      <c r="AD730" s="1189">
        <v>0.28571000000000002</v>
      </c>
      <c r="AE730" s="1189">
        <v>45</v>
      </c>
      <c r="AF730" s="1193">
        <v>4.03125</v>
      </c>
      <c r="AG730" s="1193">
        <v>3.875</v>
      </c>
      <c r="AH730" s="1189">
        <f t="shared" si="327"/>
        <v>2.0007583333333336</v>
      </c>
      <c r="AI730" s="1189">
        <f t="shared" si="315"/>
        <v>2.703125</v>
      </c>
      <c r="AJ730" s="1189">
        <f t="shared" si="316"/>
        <v>7.4772646720239688</v>
      </c>
      <c r="AK730" s="1189">
        <f t="shared" si="309"/>
        <v>6.5508649546656308</v>
      </c>
      <c r="AL730" s="1189">
        <f t="shared" si="328"/>
        <v>0.12861433333333333</v>
      </c>
      <c r="AM730" s="1189">
        <f t="shared" si="317"/>
        <v>14.775302948914495</v>
      </c>
      <c r="AN730" s="1189">
        <f t="shared" si="329"/>
        <v>6.25E-2</v>
      </c>
      <c r="AO730" s="1189">
        <f t="shared" si="322"/>
        <v>3.8548326666666672</v>
      </c>
      <c r="AP730" s="1189">
        <f t="shared" si="330"/>
        <v>4.1749856666666672</v>
      </c>
      <c r="AQ730" s="1189">
        <f t="shared" si="331"/>
        <v>5.3890499999999994E-2</v>
      </c>
      <c r="AR730" s="1193">
        <f t="shared" si="326"/>
        <v>5.456221134344915</v>
      </c>
      <c r="AS730" s="1194">
        <f t="shared" si="321"/>
        <v>2.5046802835862287</v>
      </c>
    </row>
    <row r="731" spans="1:45" ht="11.1" customHeight="1">
      <c r="A731" s="1189" t="s">
        <v>11022</v>
      </c>
      <c r="B731" s="1189" t="s">
        <v>10936</v>
      </c>
      <c r="C731" s="1189" t="s">
        <v>10936</v>
      </c>
      <c r="D731" s="1189" t="s">
        <v>10936</v>
      </c>
      <c r="E731" s="1189" t="s">
        <v>10936</v>
      </c>
      <c r="F731" s="1189" t="s">
        <v>10936</v>
      </c>
      <c r="G731" s="1189">
        <v>5.75</v>
      </c>
      <c r="H731" s="1189">
        <v>2.25</v>
      </c>
      <c r="I731" s="1190">
        <f t="shared" si="310"/>
        <v>74.759999999999991</v>
      </c>
      <c r="J731" s="1191">
        <f t="shared" si="318"/>
        <v>18019.417196449158</v>
      </c>
      <c r="K731" s="1191">
        <f t="shared" si="319"/>
        <v>35269.32191475814</v>
      </c>
      <c r="L731" s="1191">
        <f t="shared" si="320"/>
        <v>1204472.1272678813</v>
      </c>
      <c r="M731" s="1190">
        <f t="shared" si="311"/>
        <v>1.6126086850878121</v>
      </c>
      <c r="N731" s="1190">
        <f t="shared" si="312"/>
        <v>1.1423974079112544</v>
      </c>
      <c r="O731" s="1190">
        <f t="shared" si="313"/>
        <v>0.20654953134109735</v>
      </c>
      <c r="P731" s="1192">
        <f t="shared" si="307"/>
        <v>50423.218785325684</v>
      </c>
      <c r="Q731" s="1192">
        <f t="shared" si="323"/>
        <v>28213.37288956068</v>
      </c>
      <c r="R731" s="1192">
        <f t="shared" si="324"/>
        <v>35269.32191475814</v>
      </c>
      <c r="S731" s="1192">
        <f t="shared" si="325"/>
        <v>18019.417196449158</v>
      </c>
      <c r="T731" s="1192">
        <f t="shared" si="308"/>
        <v>1204472.1272678813</v>
      </c>
      <c r="U731" s="1192">
        <f t="shared" si="314"/>
        <v>1370509.2382217846</v>
      </c>
      <c r="V731" s="1189">
        <v>110000</v>
      </c>
      <c r="W731" s="1189">
        <v>56200</v>
      </c>
      <c r="X731" s="1189">
        <v>4.6375999999999999</v>
      </c>
      <c r="Y731" s="1189">
        <v>2</v>
      </c>
      <c r="Z731" s="1189">
        <v>4.5</v>
      </c>
      <c r="AA731" s="1189">
        <v>0.14186499999999999</v>
      </c>
      <c r="AB731" s="1189">
        <v>1.7042000000000002E-2</v>
      </c>
      <c r="AC731" s="1189">
        <v>4.890625</v>
      </c>
      <c r="AD731" s="1189">
        <v>0.28571000000000002</v>
      </c>
      <c r="AE731" s="1189">
        <v>45</v>
      </c>
      <c r="AF731" s="1193">
        <v>4.359375</v>
      </c>
      <c r="AG731" s="1193">
        <v>4.1875</v>
      </c>
      <c r="AH731" s="1189">
        <f t="shared" si="327"/>
        <v>2.1573416666666665</v>
      </c>
      <c r="AI731" s="1189">
        <f t="shared" si="315"/>
        <v>2.66015625</v>
      </c>
      <c r="AJ731" s="1189">
        <f t="shared" si="316"/>
        <v>11.991813956250727</v>
      </c>
      <c r="AK731" s="1189">
        <f t="shared" si="309"/>
        <v>10.949746611526193</v>
      </c>
      <c r="AL731" s="1189">
        <f t="shared" si="328"/>
        <v>0.12861433333333333</v>
      </c>
      <c r="AM731" s="1189">
        <f t="shared" si="317"/>
        <v>7.6589743263145209</v>
      </c>
      <c r="AN731" s="1189">
        <f t="shared" si="329"/>
        <v>6.25E-2</v>
      </c>
      <c r="AO731" s="1189">
        <f t="shared" si="322"/>
        <v>4.1471660000000004</v>
      </c>
      <c r="AP731" s="1189">
        <f t="shared" si="330"/>
        <v>4.5089856666666668</v>
      </c>
      <c r="AQ731" s="1189">
        <f t="shared" si="331"/>
        <v>5.3890499999999994E-2</v>
      </c>
      <c r="AR731" s="1193">
        <f t="shared" si="326"/>
        <v>6.2112191039948383</v>
      </c>
      <c r="AS731" s="1194">
        <f t="shared" si="321"/>
        <v>2.66015625</v>
      </c>
    </row>
    <row r="732" spans="1:45" ht="11.1" customHeight="1">
      <c r="A732" s="1189" t="s">
        <v>11022</v>
      </c>
      <c r="B732" s="1189" t="s">
        <v>10936</v>
      </c>
      <c r="C732" s="1189" t="s">
        <v>10936</v>
      </c>
      <c r="D732" s="1189" t="s">
        <v>10936</v>
      </c>
      <c r="E732" s="1189" t="s">
        <v>10936</v>
      </c>
      <c r="F732" s="1189" t="s">
        <v>10936</v>
      </c>
      <c r="G732" s="1189">
        <v>5.75</v>
      </c>
      <c r="H732" s="1189">
        <v>2.5</v>
      </c>
      <c r="I732" s="1190">
        <f t="shared" si="310"/>
        <v>71.589375000000004</v>
      </c>
      <c r="J732" s="1191">
        <f t="shared" si="318"/>
        <v>18019.417196449158</v>
      </c>
      <c r="K732" s="1191">
        <f t="shared" si="319"/>
        <v>35269.32191475814</v>
      </c>
      <c r="L732" s="1191">
        <f t="shared" si="320"/>
        <v>1101879.4921740894</v>
      </c>
      <c r="M732" s="1190">
        <f t="shared" si="311"/>
        <v>1.6704873717517843</v>
      </c>
      <c r="N732" s="1190">
        <f t="shared" si="312"/>
        <v>1.0939475178435898</v>
      </c>
      <c r="O732" s="1190">
        <f t="shared" si="313"/>
        <v>0.25499942140876219</v>
      </c>
      <c r="P732" s="1192">
        <f t="shared" si="307"/>
        <v>46128.349051119847</v>
      </c>
      <c r="Q732" s="1192">
        <f t="shared" si="323"/>
        <v>26019.084898084609</v>
      </c>
      <c r="R732" s="1192">
        <f t="shared" si="324"/>
        <v>35269.32191475814</v>
      </c>
      <c r="S732" s="1192">
        <f t="shared" si="325"/>
        <v>18019.417196449158</v>
      </c>
      <c r="T732" s="1192">
        <f t="shared" si="308"/>
        <v>1101879.4921740894</v>
      </c>
      <c r="U732" s="1192">
        <f t="shared" si="314"/>
        <v>1370509.2382217846</v>
      </c>
      <c r="V732" s="1189">
        <v>110000</v>
      </c>
      <c r="W732" s="1189">
        <v>56200</v>
      </c>
      <c r="X732" s="1189">
        <v>4.6375999999999999</v>
      </c>
      <c r="Y732" s="1189">
        <v>2</v>
      </c>
      <c r="Z732" s="1189">
        <v>4.5</v>
      </c>
      <c r="AA732" s="1189">
        <v>0.14186499999999999</v>
      </c>
      <c r="AB732" s="1189">
        <v>1.7042000000000002E-2</v>
      </c>
      <c r="AC732" s="1189">
        <v>4.890625</v>
      </c>
      <c r="AD732" s="1189">
        <v>0.28571000000000002</v>
      </c>
      <c r="AE732" s="1189">
        <v>45</v>
      </c>
      <c r="AF732" s="1193">
        <v>4.359375</v>
      </c>
      <c r="AG732" s="1193">
        <v>4.1875</v>
      </c>
      <c r="AH732" s="1189">
        <f t="shared" si="327"/>
        <v>2.1573416666666665</v>
      </c>
      <c r="AI732" s="1189">
        <f t="shared" si="315"/>
        <v>2.66015625</v>
      </c>
      <c r="AJ732" s="1189">
        <f t="shared" si="316"/>
        <v>11.059153637216257</v>
      </c>
      <c r="AK732" s="1189">
        <f t="shared" si="309"/>
        <v>10.017086292491722</v>
      </c>
      <c r="AL732" s="1189">
        <f t="shared" si="328"/>
        <v>0.12861433333333333</v>
      </c>
      <c r="AM732" s="1189">
        <f t="shared" si="317"/>
        <v>7.6589743263145209</v>
      </c>
      <c r="AN732" s="1189">
        <f t="shared" si="329"/>
        <v>6.25E-2</v>
      </c>
      <c r="AO732" s="1189">
        <f t="shared" si="322"/>
        <v>4.1471660000000004</v>
      </c>
      <c r="AP732" s="1189">
        <f t="shared" si="330"/>
        <v>4.5089856666666668</v>
      </c>
      <c r="AQ732" s="1189">
        <f t="shared" si="331"/>
        <v>5.3890499999999994E-2</v>
      </c>
      <c r="AR732" s="1193">
        <f t="shared" si="326"/>
        <v>6.1148788015651174</v>
      </c>
      <c r="AS732" s="1194">
        <f t="shared" si="321"/>
        <v>2.66015625</v>
      </c>
    </row>
    <row r="733" spans="1:45" ht="11.1" customHeight="1">
      <c r="A733" s="1189" t="s">
        <v>11022</v>
      </c>
      <c r="B733" s="1189" t="s">
        <v>10936</v>
      </c>
      <c r="C733" s="1189" t="s">
        <v>10936</v>
      </c>
      <c r="D733" s="1189" t="s">
        <v>10936</v>
      </c>
      <c r="E733" s="1189" t="s">
        <v>10936</v>
      </c>
      <c r="F733" s="1189" t="s">
        <v>10936</v>
      </c>
      <c r="G733" s="1189">
        <v>5.75</v>
      </c>
      <c r="H733" s="1189">
        <v>2.8125</v>
      </c>
      <c r="I733" s="1190">
        <f t="shared" si="310"/>
        <v>67.156757812500004</v>
      </c>
      <c r="J733" s="1191">
        <f t="shared" si="318"/>
        <v>18019.417196449158</v>
      </c>
      <c r="K733" s="1191">
        <f t="shared" si="319"/>
        <v>35269.32191475814</v>
      </c>
      <c r="L733" s="1191">
        <f t="shared" si="320"/>
        <v>958452.28850678192</v>
      </c>
      <c r="M733" s="1190">
        <f t="shared" si="311"/>
        <v>1.7824386520151172</v>
      </c>
      <c r="N733" s="1190">
        <f t="shared" si="312"/>
        <v>1.0262132965318871</v>
      </c>
      <c r="O733" s="1190">
        <f t="shared" si="313"/>
        <v>0.32273364272046462</v>
      </c>
      <c r="P733" s="1192">
        <f t="shared" si="307"/>
        <v>40124.008139812344</v>
      </c>
      <c r="Q733" s="1192">
        <f t="shared" si="323"/>
        <v>22951.41254158023</v>
      </c>
      <c r="R733" s="1192">
        <f t="shared" si="324"/>
        <v>35269.32191475814</v>
      </c>
      <c r="S733" s="1192">
        <f t="shared" si="325"/>
        <v>18019.417196449158</v>
      </c>
      <c r="T733" s="1192">
        <f t="shared" si="308"/>
        <v>958452.28850678192</v>
      </c>
      <c r="U733" s="1192">
        <f t="shared" si="314"/>
        <v>1370509.2382217846</v>
      </c>
      <c r="V733" s="1189">
        <v>110000</v>
      </c>
      <c r="W733" s="1189">
        <v>56200</v>
      </c>
      <c r="X733" s="1189">
        <v>4.6375999999999999</v>
      </c>
      <c r="Y733" s="1189">
        <v>2</v>
      </c>
      <c r="Z733" s="1189">
        <v>4.5</v>
      </c>
      <c r="AA733" s="1189">
        <v>0.14186499999999999</v>
      </c>
      <c r="AB733" s="1189">
        <v>1.7042000000000002E-2</v>
      </c>
      <c r="AC733" s="1189">
        <v>4.890625</v>
      </c>
      <c r="AD733" s="1189">
        <v>0.28571000000000002</v>
      </c>
      <c r="AE733" s="1189">
        <v>45</v>
      </c>
      <c r="AF733" s="1193">
        <v>4.359375</v>
      </c>
      <c r="AG733" s="1193">
        <v>4.1875</v>
      </c>
      <c r="AH733" s="1189">
        <f t="shared" si="327"/>
        <v>2.1573416666666665</v>
      </c>
      <c r="AI733" s="1189">
        <f t="shared" si="315"/>
        <v>2.66015625</v>
      </c>
      <c r="AJ733" s="1189">
        <f t="shared" si="316"/>
        <v>9.7552699675134615</v>
      </c>
      <c r="AK733" s="1189">
        <f t="shared" si="309"/>
        <v>8.713202622788927</v>
      </c>
      <c r="AL733" s="1189">
        <f t="shared" si="328"/>
        <v>0.12861433333333333</v>
      </c>
      <c r="AM733" s="1189">
        <f t="shared" si="317"/>
        <v>7.6589743263145209</v>
      </c>
      <c r="AN733" s="1189">
        <f t="shared" si="329"/>
        <v>6.25E-2</v>
      </c>
      <c r="AO733" s="1189">
        <f t="shared" si="322"/>
        <v>4.1471660000000004</v>
      </c>
      <c r="AP733" s="1189">
        <f t="shared" si="330"/>
        <v>4.5089856666666668</v>
      </c>
      <c r="AQ733" s="1189">
        <f t="shared" si="331"/>
        <v>5.3890499999999994E-2</v>
      </c>
      <c r="AR733" s="1193">
        <f t="shared" si="326"/>
        <v>5.977590359654168</v>
      </c>
      <c r="AS733" s="1194">
        <f t="shared" si="321"/>
        <v>2.66015625</v>
      </c>
    </row>
    <row r="734" spans="1:45" ht="11.1" customHeight="1">
      <c r="A734" s="1189" t="s">
        <v>11022</v>
      </c>
      <c r="B734" s="1189" t="s">
        <v>10936</v>
      </c>
      <c r="C734" s="1189" t="s">
        <v>10936</v>
      </c>
      <c r="D734" s="1189" t="s">
        <v>10936</v>
      </c>
      <c r="E734" s="1189" t="s">
        <v>10936</v>
      </c>
      <c r="F734" s="1189" t="s">
        <v>10936</v>
      </c>
      <c r="G734" s="1189">
        <v>5.75</v>
      </c>
      <c r="H734" s="1189">
        <v>3</v>
      </c>
      <c r="I734" s="1190">
        <f t="shared" si="310"/>
        <v>64.246875000000003</v>
      </c>
      <c r="J734" s="1191">
        <f t="shared" si="318"/>
        <v>18019.417196449158</v>
      </c>
      <c r="K734" s="1191">
        <f t="shared" si="319"/>
        <v>35269.32191475814</v>
      </c>
      <c r="L734" s="1191">
        <f t="shared" si="320"/>
        <v>864296.54774636135</v>
      </c>
      <c r="M734" s="1190">
        <f t="shared" si="311"/>
        <v>1.8812789177645086</v>
      </c>
      <c r="N734" s="1190">
        <f t="shared" si="312"/>
        <v>0.98174777242373434</v>
      </c>
      <c r="O734" s="1190">
        <f t="shared" si="313"/>
        <v>0.36719916682861747</v>
      </c>
      <c r="P734" s="1192">
        <f t="shared" si="307"/>
        <v>36182.334929801073</v>
      </c>
      <c r="Q734" s="1192">
        <f t="shared" si="323"/>
        <v>20937.575865192655</v>
      </c>
      <c r="R734" s="1192">
        <f t="shared" si="324"/>
        <v>35269.32191475814</v>
      </c>
      <c r="S734" s="1192">
        <f t="shared" si="325"/>
        <v>18019.417196449158</v>
      </c>
      <c r="T734" s="1192">
        <f t="shared" si="308"/>
        <v>864296.54774636135</v>
      </c>
      <c r="U734" s="1192">
        <f t="shared" si="314"/>
        <v>1370509.2382217846</v>
      </c>
      <c r="V734" s="1189">
        <v>110000</v>
      </c>
      <c r="W734" s="1189">
        <v>56200</v>
      </c>
      <c r="X734" s="1189">
        <v>4.6375999999999999</v>
      </c>
      <c r="Y734" s="1189">
        <v>2</v>
      </c>
      <c r="Z734" s="1189">
        <v>4.5</v>
      </c>
      <c r="AA734" s="1189">
        <v>0.14186499999999999</v>
      </c>
      <c r="AB734" s="1189">
        <v>1.7042000000000002E-2</v>
      </c>
      <c r="AC734" s="1189">
        <v>4.890625</v>
      </c>
      <c r="AD734" s="1189">
        <v>0.28571000000000002</v>
      </c>
      <c r="AE734" s="1189">
        <v>45</v>
      </c>
      <c r="AF734" s="1193">
        <v>4.359375</v>
      </c>
      <c r="AG734" s="1193">
        <v>4.1875</v>
      </c>
      <c r="AH734" s="1189">
        <f t="shared" si="327"/>
        <v>2.1573416666666665</v>
      </c>
      <c r="AI734" s="1189">
        <f t="shared" si="315"/>
        <v>2.66015625</v>
      </c>
      <c r="AJ734" s="1189">
        <f t="shared" si="316"/>
        <v>8.8993086878732743</v>
      </c>
      <c r="AK734" s="1189">
        <f t="shared" si="309"/>
        <v>7.8572413431487398</v>
      </c>
      <c r="AL734" s="1189">
        <f t="shared" si="328"/>
        <v>0.12861433333333333</v>
      </c>
      <c r="AM734" s="1189">
        <f t="shared" si="317"/>
        <v>7.6589743263145209</v>
      </c>
      <c r="AN734" s="1189">
        <f t="shared" si="329"/>
        <v>6.25E-2</v>
      </c>
      <c r="AO734" s="1189">
        <f t="shared" si="322"/>
        <v>4.1471660000000004</v>
      </c>
      <c r="AP734" s="1189">
        <f t="shared" si="330"/>
        <v>4.5089856666666668</v>
      </c>
      <c r="AQ734" s="1189">
        <f t="shared" si="331"/>
        <v>5.3890499999999994E-2</v>
      </c>
      <c r="AR734" s="1193">
        <f t="shared" si="326"/>
        <v>5.8857236392673453</v>
      </c>
      <c r="AS734" s="1194">
        <f t="shared" si="321"/>
        <v>2.66015625</v>
      </c>
    </row>
    <row r="735" spans="1:45" ht="11.1" customHeight="1">
      <c r="A735" s="1189" t="s">
        <v>11022</v>
      </c>
      <c r="B735" s="1189" t="s">
        <v>10936</v>
      </c>
      <c r="C735" s="1189" t="s">
        <v>10936</v>
      </c>
      <c r="D735" s="1189" t="s">
        <v>10936</v>
      </c>
      <c r="E735" s="1189" t="s">
        <v>10936</v>
      </c>
      <c r="F735" s="1189" t="s">
        <v>10936</v>
      </c>
      <c r="G735" s="1189">
        <v>6</v>
      </c>
      <c r="H735" s="1189">
        <v>2.25</v>
      </c>
      <c r="I735" s="1190">
        <f t="shared" si="310"/>
        <v>82.603124999999991</v>
      </c>
      <c r="J735" s="1191">
        <f t="shared" si="318"/>
        <v>23680.7651611605</v>
      </c>
      <c r="K735" s="1191">
        <f t="shared" si="319"/>
        <v>46350.252094798132</v>
      </c>
      <c r="L735" s="1191">
        <f t="shared" si="320"/>
        <v>1204472.1272678813</v>
      </c>
      <c r="M735" s="1190">
        <f t="shared" si="311"/>
        <v>1.9386325248205605</v>
      </c>
      <c r="N735" s="1190">
        <f t="shared" si="312"/>
        <v>1.2622471359733727</v>
      </c>
      <c r="O735" s="1190">
        <f t="shared" si="313"/>
        <v>0.20654953134109735</v>
      </c>
      <c r="P735" s="1192">
        <f t="shared" si="307"/>
        <v>50925.082171687303</v>
      </c>
      <c r="Q735" s="1192">
        <f t="shared" si="323"/>
        <v>28494.181199702885</v>
      </c>
      <c r="R735" s="1192">
        <f t="shared" si="324"/>
        <v>46350.252094798132</v>
      </c>
      <c r="S735" s="1192">
        <f t="shared" si="325"/>
        <v>23680.7651611605</v>
      </c>
      <c r="T735" s="1192">
        <f t="shared" si="308"/>
        <v>1204472.1272678813</v>
      </c>
      <c r="U735" s="1192">
        <f t="shared" si="314"/>
        <v>1624291.0197695852</v>
      </c>
      <c r="V735" s="1189">
        <v>110000</v>
      </c>
      <c r="W735" s="1189">
        <v>56200</v>
      </c>
      <c r="X735" s="1189">
        <v>4.6375999999999999</v>
      </c>
      <c r="Y735" s="1189">
        <v>2</v>
      </c>
      <c r="Z735" s="1189">
        <v>4.5</v>
      </c>
      <c r="AA735" s="1189">
        <v>0.14186499999999999</v>
      </c>
      <c r="AB735" s="1189">
        <v>1.7042000000000002E-2</v>
      </c>
      <c r="AC735" s="1189">
        <v>4.890625</v>
      </c>
      <c r="AD735" s="1189">
        <v>0.28571000000000002</v>
      </c>
      <c r="AE735" s="1189">
        <v>45</v>
      </c>
      <c r="AF735" s="1193">
        <v>4.359375</v>
      </c>
      <c r="AG735" s="1193">
        <v>4.1875</v>
      </c>
      <c r="AH735" s="1189">
        <f t="shared" si="327"/>
        <v>2.1573416666666665</v>
      </c>
      <c r="AI735" s="1189">
        <f t="shared" si="315"/>
        <v>2.72265625</v>
      </c>
      <c r="AJ735" s="1189">
        <f t="shared" si="316"/>
        <v>11.991813956250727</v>
      </c>
      <c r="AK735" s="1189">
        <f t="shared" si="309"/>
        <v>10.949746611526193</v>
      </c>
      <c r="AL735" s="1189">
        <f t="shared" si="328"/>
        <v>0.12861433333333333</v>
      </c>
      <c r="AM735" s="1189">
        <f t="shared" si="317"/>
        <v>9.9660814312945245</v>
      </c>
      <c r="AN735" s="1189">
        <f t="shared" si="329"/>
        <v>6.25E-2</v>
      </c>
      <c r="AO735" s="1189">
        <f t="shared" si="322"/>
        <v>4.1471660000000004</v>
      </c>
      <c r="AP735" s="1189">
        <f t="shared" si="330"/>
        <v>4.5089856666666668</v>
      </c>
      <c r="AQ735" s="1189">
        <f t="shared" si="331"/>
        <v>5.3890499999999994E-2</v>
      </c>
      <c r="AR735" s="1193">
        <f t="shared" si="326"/>
        <v>6.2112191039948383</v>
      </c>
      <c r="AS735" s="1194">
        <f t="shared" si="321"/>
        <v>2.72265625</v>
      </c>
    </row>
    <row r="736" spans="1:45" ht="11.1" customHeight="1">
      <c r="A736" s="1189" t="s">
        <v>11022</v>
      </c>
      <c r="B736" s="1189" t="s">
        <v>10936</v>
      </c>
      <c r="C736" s="1189" t="s">
        <v>10936</v>
      </c>
      <c r="D736" s="1189" t="s">
        <v>10936</v>
      </c>
      <c r="E736" s="1189" t="s">
        <v>10936</v>
      </c>
      <c r="F736" s="1189" t="s">
        <v>10936</v>
      </c>
      <c r="G736" s="1189">
        <v>6</v>
      </c>
      <c r="H736" s="1189">
        <v>2.5</v>
      </c>
      <c r="I736" s="1190">
        <f t="shared" si="310"/>
        <v>79.432500000000005</v>
      </c>
      <c r="J736" s="1191">
        <f t="shared" si="318"/>
        <v>23680.7651611605</v>
      </c>
      <c r="K736" s="1191">
        <f t="shared" si="319"/>
        <v>46350.252094798132</v>
      </c>
      <c r="L736" s="1191">
        <f t="shared" si="320"/>
        <v>1101879.4921740894</v>
      </c>
      <c r="M736" s="1190">
        <f t="shared" si="311"/>
        <v>2.0082126439767243</v>
      </c>
      <c r="N736" s="1190">
        <f t="shared" si="312"/>
        <v>1.2137972459057078</v>
      </c>
      <c r="O736" s="1190">
        <f t="shared" si="313"/>
        <v>0.25499942140876219</v>
      </c>
      <c r="P736" s="1192">
        <f t="shared" si="307"/>
        <v>46587.465506192384</v>
      </c>
      <c r="Q736" s="1192">
        <f t="shared" si="323"/>
        <v>26278.053412422756</v>
      </c>
      <c r="R736" s="1192">
        <f t="shared" si="324"/>
        <v>46350.252094798132</v>
      </c>
      <c r="S736" s="1192">
        <f t="shared" si="325"/>
        <v>23680.7651611605</v>
      </c>
      <c r="T736" s="1192">
        <f t="shared" si="308"/>
        <v>1101879.4921740894</v>
      </c>
      <c r="U736" s="1192">
        <f t="shared" si="314"/>
        <v>1624291.0197695852</v>
      </c>
      <c r="V736" s="1189">
        <v>110000</v>
      </c>
      <c r="W736" s="1189">
        <v>56200</v>
      </c>
      <c r="X736" s="1189">
        <v>4.6375999999999999</v>
      </c>
      <c r="Y736" s="1189">
        <v>2</v>
      </c>
      <c r="Z736" s="1189">
        <v>4.5</v>
      </c>
      <c r="AA736" s="1189">
        <v>0.14186499999999999</v>
      </c>
      <c r="AB736" s="1189">
        <v>1.7042000000000002E-2</v>
      </c>
      <c r="AC736" s="1189">
        <v>4.890625</v>
      </c>
      <c r="AD736" s="1189">
        <v>0.28571000000000002</v>
      </c>
      <c r="AE736" s="1189">
        <v>45</v>
      </c>
      <c r="AF736" s="1193">
        <v>4.359375</v>
      </c>
      <c r="AG736" s="1193">
        <v>4.1875</v>
      </c>
      <c r="AH736" s="1189">
        <f t="shared" si="327"/>
        <v>2.1573416666666665</v>
      </c>
      <c r="AI736" s="1189">
        <f t="shared" si="315"/>
        <v>2.72265625</v>
      </c>
      <c r="AJ736" s="1189">
        <f t="shared" si="316"/>
        <v>11.059153637216257</v>
      </c>
      <c r="AK736" s="1189">
        <f t="shared" si="309"/>
        <v>10.017086292491722</v>
      </c>
      <c r="AL736" s="1189">
        <f t="shared" si="328"/>
        <v>0.12861433333333333</v>
      </c>
      <c r="AM736" s="1189">
        <f t="shared" si="317"/>
        <v>9.9660814312945245</v>
      </c>
      <c r="AN736" s="1189">
        <f t="shared" si="329"/>
        <v>6.25E-2</v>
      </c>
      <c r="AO736" s="1189">
        <f t="shared" si="322"/>
        <v>4.1471660000000004</v>
      </c>
      <c r="AP736" s="1189">
        <f t="shared" si="330"/>
        <v>4.5089856666666668</v>
      </c>
      <c r="AQ736" s="1189">
        <f t="shared" si="331"/>
        <v>5.3890499999999994E-2</v>
      </c>
      <c r="AR736" s="1193">
        <f t="shared" si="326"/>
        <v>6.1148788015651174</v>
      </c>
      <c r="AS736" s="1194">
        <f t="shared" si="321"/>
        <v>2.72265625</v>
      </c>
    </row>
    <row r="737" spans="1:45" ht="11.1" customHeight="1">
      <c r="A737" s="1189" t="s">
        <v>11022</v>
      </c>
      <c r="B737" s="1189" t="s">
        <v>10936</v>
      </c>
      <c r="C737" s="1189" t="s">
        <v>10936</v>
      </c>
      <c r="D737" s="1189" t="s">
        <v>10936</v>
      </c>
      <c r="E737" s="1189" t="s">
        <v>10936</v>
      </c>
      <c r="F737" s="1189" t="s">
        <v>10936</v>
      </c>
      <c r="G737" s="1189">
        <v>6</v>
      </c>
      <c r="H737" s="1189">
        <v>2.8125</v>
      </c>
      <c r="I737" s="1190">
        <f t="shared" si="310"/>
        <v>74.999882812500005</v>
      </c>
      <c r="J737" s="1191">
        <f t="shared" si="318"/>
        <v>23159.371780753827</v>
      </c>
      <c r="K737" s="1191">
        <f t="shared" si="319"/>
        <v>40487.565641566711</v>
      </c>
      <c r="L737" s="1191">
        <f t="shared" si="320"/>
        <v>958452.28850678192</v>
      </c>
      <c r="M737" s="1190">
        <f t="shared" si="311"/>
        <v>2.1427973049181857</v>
      </c>
      <c r="N737" s="1190">
        <f t="shared" si="312"/>
        <v>1.1460630245940053</v>
      </c>
      <c r="O737" s="1190">
        <f t="shared" si="313"/>
        <v>0.32273364272046462</v>
      </c>
      <c r="P737" s="1192">
        <f t="shared" si="307"/>
        <v>40487.565641566711</v>
      </c>
      <c r="Q737" s="1192">
        <f t="shared" si="323"/>
        <v>23159.371780753827</v>
      </c>
      <c r="R737" s="1192">
        <f t="shared" si="324"/>
        <v>46309.307106367145</v>
      </c>
      <c r="S737" s="1192">
        <f t="shared" si="325"/>
        <v>23659.845994343948</v>
      </c>
      <c r="T737" s="1192">
        <f t="shared" si="308"/>
        <v>958452.28850678192</v>
      </c>
      <c r="U737" s="1192">
        <f t="shared" si="314"/>
        <v>1624291.0197695852</v>
      </c>
      <c r="V737" s="1189">
        <v>110000</v>
      </c>
      <c r="W737" s="1189">
        <v>56200</v>
      </c>
      <c r="X737" s="1189">
        <v>4.6375999999999999</v>
      </c>
      <c r="Y737" s="1189">
        <v>2</v>
      </c>
      <c r="Z737" s="1189">
        <v>4.5</v>
      </c>
      <c r="AA737" s="1189">
        <v>0.14186499999999999</v>
      </c>
      <c r="AB737" s="1189">
        <v>1.7042000000000002E-2</v>
      </c>
      <c r="AC737" s="1189">
        <v>4.890625</v>
      </c>
      <c r="AD737" s="1189">
        <v>0.28571000000000002</v>
      </c>
      <c r="AE737" s="1189">
        <v>45</v>
      </c>
      <c r="AF737" s="1193">
        <v>4.359375</v>
      </c>
      <c r="AG737" s="1193">
        <v>4.1875</v>
      </c>
      <c r="AH737" s="1189">
        <f t="shared" si="327"/>
        <v>2.1573416666666665</v>
      </c>
      <c r="AI737" s="1189">
        <f t="shared" si="315"/>
        <v>2.72265625</v>
      </c>
      <c r="AJ737" s="1189">
        <f t="shared" si="316"/>
        <v>9.7552699675134615</v>
      </c>
      <c r="AK737" s="1189">
        <f t="shared" si="309"/>
        <v>8.713202622788927</v>
      </c>
      <c r="AL737" s="1189">
        <f t="shared" si="328"/>
        <v>0.12861433333333333</v>
      </c>
      <c r="AM737" s="1189">
        <f t="shared" si="317"/>
        <v>9.9660814312945245</v>
      </c>
      <c r="AN737" s="1189">
        <f t="shared" si="329"/>
        <v>6.25E-2</v>
      </c>
      <c r="AO737" s="1189">
        <f t="shared" si="322"/>
        <v>4.1471660000000004</v>
      </c>
      <c r="AP737" s="1189">
        <f t="shared" si="330"/>
        <v>4.5089856666666668</v>
      </c>
      <c r="AQ737" s="1189">
        <f t="shared" si="331"/>
        <v>5.3890499999999994E-2</v>
      </c>
      <c r="AR737" s="1193">
        <f t="shared" si="326"/>
        <v>5.977590359654168</v>
      </c>
      <c r="AS737" s="1194">
        <f t="shared" si="321"/>
        <v>2.7170538399135422</v>
      </c>
    </row>
    <row r="738" spans="1:45" ht="11.1" customHeight="1">
      <c r="A738" s="1189" t="s">
        <v>11022</v>
      </c>
      <c r="B738" s="1189" t="s">
        <v>10936</v>
      </c>
      <c r="C738" s="1189" t="s">
        <v>10936</v>
      </c>
      <c r="D738" s="1189" t="s">
        <v>10936</v>
      </c>
      <c r="E738" s="1189" t="s">
        <v>10936</v>
      </c>
      <c r="F738" s="1189" t="s">
        <v>10936</v>
      </c>
      <c r="G738" s="1189">
        <v>6</v>
      </c>
      <c r="H738" s="1189">
        <v>3</v>
      </c>
      <c r="I738" s="1190">
        <f t="shared" si="310"/>
        <v>72.09</v>
      </c>
      <c r="J738" s="1191">
        <f t="shared" si="318"/>
        <v>21050.710826507635</v>
      </c>
      <c r="K738" s="1191">
        <f t="shared" si="319"/>
        <v>36377.844051244967</v>
      </c>
      <c r="L738" s="1191">
        <f t="shared" si="320"/>
        <v>864296.54774636135</v>
      </c>
      <c r="M738" s="1190">
        <f t="shared" si="311"/>
        <v>2.2616202752491708</v>
      </c>
      <c r="N738" s="1190">
        <f t="shared" si="312"/>
        <v>1.1015975004858525</v>
      </c>
      <c r="O738" s="1190">
        <f t="shared" si="313"/>
        <v>0.36719916682861747</v>
      </c>
      <c r="P738" s="1192">
        <f t="shared" si="307"/>
        <v>36377.844051244967</v>
      </c>
      <c r="Q738" s="1192">
        <f t="shared" si="323"/>
        <v>21050.710826507635</v>
      </c>
      <c r="R738" s="1192">
        <f t="shared" si="324"/>
        <v>46141.456050063629</v>
      </c>
      <c r="S738" s="1192">
        <f t="shared" si="325"/>
        <v>23574.08936375978</v>
      </c>
      <c r="T738" s="1192">
        <f t="shared" si="308"/>
        <v>864296.54774636135</v>
      </c>
      <c r="U738" s="1192">
        <f t="shared" si="314"/>
        <v>1624291.0197695852</v>
      </c>
      <c r="V738" s="1189">
        <v>110000</v>
      </c>
      <c r="W738" s="1189">
        <v>56200</v>
      </c>
      <c r="X738" s="1189">
        <v>4.6375999999999999</v>
      </c>
      <c r="Y738" s="1189">
        <v>2</v>
      </c>
      <c r="Z738" s="1189">
        <v>4.5</v>
      </c>
      <c r="AA738" s="1189">
        <v>0.14186499999999999</v>
      </c>
      <c r="AB738" s="1189">
        <v>1.7042000000000002E-2</v>
      </c>
      <c r="AC738" s="1189">
        <v>4.890625</v>
      </c>
      <c r="AD738" s="1189">
        <v>0.28571000000000002</v>
      </c>
      <c r="AE738" s="1189">
        <v>45</v>
      </c>
      <c r="AF738" s="1193">
        <v>4.359375</v>
      </c>
      <c r="AG738" s="1193">
        <v>4.1875</v>
      </c>
      <c r="AH738" s="1189">
        <f t="shared" si="327"/>
        <v>2.1573416666666665</v>
      </c>
      <c r="AI738" s="1189">
        <f t="shared" si="315"/>
        <v>2.72265625</v>
      </c>
      <c r="AJ738" s="1189">
        <f t="shared" si="316"/>
        <v>8.8993086878732743</v>
      </c>
      <c r="AK738" s="1189">
        <f t="shared" si="309"/>
        <v>7.8572413431487398</v>
      </c>
      <c r="AL738" s="1189">
        <f t="shared" si="328"/>
        <v>0.12861433333333333</v>
      </c>
      <c r="AM738" s="1189">
        <f t="shared" si="317"/>
        <v>9.9660814312945245</v>
      </c>
      <c r="AN738" s="1189">
        <f t="shared" si="329"/>
        <v>6.25E-2</v>
      </c>
      <c r="AO738" s="1189">
        <f t="shared" si="322"/>
        <v>4.1471660000000004</v>
      </c>
      <c r="AP738" s="1189">
        <f t="shared" si="330"/>
        <v>4.5089856666666668</v>
      </c>
      <c r="AQ738" s="1189">
        <f t="shared" si="331"/>
        <v>5.3890499999999994E-2</v>
      </c>
      <c r="AR738" s="1193">
        <f t="shared" si="326"/>
        <v>5.8857236392673453</v>
      </c>
      <c r="AS738" s="1194">
        <f t="shared" si="321"/>
        <v>2.6940871598168363</v>
      </c>
    </row>
    <row r="739" spans="1:45" ht="11.1" customHeight="1">
      <c r="A739" s="1189" t="s">
        <v>11022</v>
      </c>
      <c r="B739" s="1189" t="s">
        <v>10936</v>
      </c>
      <c r="C739" s="1189" t="s">
        <v>10936</v>
      </c>
      <c r="D739" s="1189" t="s">
        <v>10936</v>
      </c>
      <c r="E739" s="1189" t="s">
        <v>10936</v>
      </c>
      <c r="F739" s="1189" t="s">
        <v>10936</v>
      </c>
      <c r="G739" s="1189">
        <v>6.25</v>
      </c>
      <c r="H739" s="1189">
        <v>2.25</v>
      </c>
      <c r="I739" s="1190">
        <f t="shared" si="310"/>
        <v>90.78</v>
      </c>
      <c r="J739" s="1191">
        <f t="shared" si="318"/>
        <v>28731.429518353052</v>
      </c>
      <c r="K739" s="1191">
        <f t="shared" si="319"/>
        <v>51349.094710867772</v>
      </c>
      <c r="L739" s="1191">
        <f t="shared" si="320"/>
        <v>1204472.1272678813</v>
      </c>
      <c r="M739" s="1190">
        <f t="shared" si="311"/>
        <v>2.2888285583228671</v>
      </c>
      <c r="N739" s="1190">
        <f t="shared" si="312"/>
        <v>1.3871968524636662</v>
      </c>
      <c r="O739" s="1190">
        <f t="shared" si="313"/>
        <v>0.20654953134109735</v>
      </c>
      <c r="P739" s="1192">
        <f t="shared" si="307"/>
        <v>51349.094710867772</v>
      </c>
      <c r="Q739" s="1192">
        <f t="shared" si="323"/>
        <v>28731.429518353052</v>
      </c>
      <c r="R739" s="1192">
        <f t="shared" si="324"/>
        <v>58015.799696182075</v>
      </c>
      <c r="S739" s="1192">
        <f t="shared" si="325"/>
        <v>29640.7994811403</v>
      </c>
      <c r="T739" s="1192">
        <f t="shared" si="308"/>
        <v>1204472.1272678813</v>
      </c>
      <c r="U739" s="1192">
        <f t="shared" si="314"/>
        <v>1888872.0260641007</v>
      </c>
      <c r="V739" s="1189">
        <v>110000</v>
      </c>
      <c r="W739" s="1189">
        <v>56200</v>
      </c>
      <c r="X739" s="1189">
        <v>4.6375999999999999</v>
      </c>
      <c r="Y739" s="1189">
        <v>2</v>
      </c>
      <c r="Z739" s="1189">
        <v>4.5</v>
      </c>
      <c r="AA739" s="1189">
        <v>0.14186499999999999</v>
      </c>
      <c r="AB739" s="1189">
        <v>1.7042000000000002E-2</v>
      </c>
      <c r="AC739" s="1189">
        <v>4.890625</v>
      </c>
      <c r="AD739" s="1189">
        <v>0.28571000000000002</v>
      </c>
      <c r="AE739" s="1189">
        <v>45</v>
      </c>
      <c r="AF739" s="1193">
        <v>4.359375</v>
      </c>
      <c r="AG739" s="1193">
        <v>4.1875</v>
      </c>
      <c r="AH739" s="1189">
        <f t="shared" si="327"/>
        <v>2.1573416666666665</v>
      </c>
      <c r="AI739" s="1189">
        <f t="shared" si="315"/>
        <v>2.78515625</v>
      </c>
      <c r="AJ739" s="1189">
        <f t="shared" si="316"/>
        <v>11.991813956250727</v>
      </c>
      <c r="AK739" s="1189">
        <f t="shared" si="309"/>
        <v>10.949746611526193</v>
      </c>
      <c r="AL739" s="1189">
        <f t="shared" si="328"/>
        <v>0.12861433333333333</v>
      </c>
      <c r="AM739" s="1189">
        <f t="shared" si="317"/>
        <v>12.371363306699211</v>
      </c>
      <c r="AN739" s="1189">
        <f t="shared" si="329"/>
        <v>6.25E-2</v>
      </c>
      <c r="AO739" s="1189">
        <f t="shared" si="322"/>
        <v>4.1471660000000004</v>
      </c>
      <c r="AP739" s="1189">
        <f t="shared" si="330"/>
        <v>4.5089856666666668</v>
      </c>
      <c r="AQ739" s="1189">
        <f t="shared" si="331"/>
        <v>5.3890499999999994E-2</v>
      </c>
      <c r="AR739" s="1193">
        <f t="shared" si="326"/>
        <v>6.2112191039948383</v>
      </c>
      <c r="AS739" s="1194">
        <f t="shared" si="321"/>
        <v>2.7754610259987098</v>
      </c>
    </row>
    <row r="740" spans="1:45" ht="11.1" customHeight="1">
      <c r="A740" s="1189" t="s">
        <v>11022</v>
      </c>
      <c r="B740" s="1189" t="s">
        <v>10936</v>
      </c>
      <c r="C740" s="1189" t="s">
        <v>10936</v>
      </c>
      <c r="D740" s="1189" t="s">
        <v>10936</v>
      </c>
      <c r="E740" s="1189" t="s">
        <v>10936</v>
      </c>
      <c r="F740" s="1189" t="s">
        <v>10936</v>
      </c>
      <c r="G740" s="1189">
        <v>6.25</v>
      </c>
      <c r="H740" s="1189">
        <v>2.5</v>
      </c>
      <c r="I740" s="1190">
        <f t="shared" si="310"/>
        <v>87.609375</v>
      </c>
      <c r="J740" s="1191">
        <f t="shared" si="318"/>
        <v>26397.053382703816</v>
      </c>
      <c r="K740" s="1191">
        <f t="shared" si="319"/>
        <v>46798.436498742609</v>
      </c>
      <c r="L740" s="1191">
        <f t="shared" si="320"/>
        <v>1101879.4921740894</v>
      </c>
      <c r="M740" s="1190">
        <f t="shared" si="311"/>
        <v>2.370977682397259</v>
      </c>
      <c r="N740" s="1190">
        <f t="shared" si="312"/>
        <v>1.3387469623960011</v>
      </c>
      <c r="O740" s="1190">
        <f t="shared" si="313"/>
        <v>0.25499942140876219</v>
      </c>
      <c r="P740" s="1192">
        <f t="shared" si="307"/>
        <v>46798.436498742609</v>
      </c>
      <c r="Q740" s="1192">
        <f t="shared" si="323"/>
        <v>26397.053382703816</v>
      </c>
      <c r="R740" s="1192">
        <f t="shared" si="324"/>
        <v>57797.291867735585</v>
      </c>
      <c r="S740" s="1192">
        <f t="shared" si="325"/>
        <v>29529.161845152179</v>
      </c>
      <c r="T740" s="1192">
        <f t="shared" si="308"/>
        <v>1101879.4921740894</v>
      </c>
      <c r="U740" s="1192">
        <f t="shared" si="314"/>
        <v>1888872.0260641007</v>
      </c>
      <c r="V740" s="1189">
        <v>110000</v>
      </c>
      <c r="W740" s="1189">
        <v>56200</v>
      </c>
      <c r="X740" s="1189">
        <v>4.6375999999999999</v>
      </c>
      <c r="Y740" s="1189">
        <v>2</v>
      </c>
      <c r="Z740" s="1189">
        <v>4.5</v>
      </c>
      <c r="AA740" s="1189">
        <v>0.14186499999999999</v>
      </c>
      <c r="AB740" s="1189">
        <v>1.7042000000000002E-2</v>
      </c>
      <c r="AC740" s="1189">
        <v>4.890625</v>
      </c>
      <c r="AD740" s="1189">
        <v>0.28571000000000002</v>
      </c>
      <c r="AE740" s="1189">
        <v>45</v>
      </c>
      <c r="AF740" s="1193">
        <v>4.359375</v>
      </c>
      <c r="AG740" s="1193">
        <v>4.1875</v>
      </c>
      <c r="AH740" s="1189">
        <f t="shared" si="327"/>
        <v>2.1573416666666665</v>
      </c>
      <c r="AI740" s="1189">
        <f t="shared" si="315"/>
        <v>2.78515625</v>
      </c>
      <c r="AJ740" s="1189">
        <f t="shared" si="316"/>
        <v>11.059153637216257</v>
      </c>
      <c r="AK740" s="1189">
        <f t="shared" si="309"/>
        <v>10.017086292491722</v>
      </c>
      <c r="AL740" s="1189">
        <f t="shared" si="328"/>
        <v>0.12861433333333333</v>
      </c>
      <c r="AM740" s="1189">
        <f t="shared" si="317"/>
        <v>12.371363306699211</v>
      </c>
      <c r="AN740" s="1189">
        <f t="shared" si="329"/>
        <v>6.25E-2</v>
      </c>
      <c r="AO740" s="1189">
        <f t="shared" si="322"/>
        <v>4.1471660000000004</v>
      </c>
      <c r="AP740" s="1189">
        <f t="shared" si="330"/>
        <v>4.5089856666666668</v>
      </c>
      <c r="AQ740" s="1189">
        <f t="shared" si="331"/>
        <v>5.3890499999999994E-2</v>
      </c>
      <c r="AR740" s="1193">
        <f t="shared" si="326"/>
        <v>6.1148788015651174</v>
      </c>
      <c r="AS740" s="1194">
        <f t="shared" si="321"/>
        <v>2.7513759503912794</v>
      </c>
    </row>
    <row r="741" spans="1:45" ht="11.1" customHeight="1">
      <c r="A741" s="1189" t="s">
        <v>11022</v>
      </c>
      <c r="B741" s="1189" t="s">
        <v>10936</v>
      </c>
      <c r="C741" s="1189" t="s">
        <v>10936</v>
      </c>
      <c r="D741" s="1189" t="s">
        <v>10936</v>
      </c>
      <c r="E741" s="1189" t="s">
        <v>10936</v>
      </c>
      <c r="F741" s="1189" t="s">
        <v>10936</v>
      </c>
      <c r="G741" s="1189">
        <v>6.25</v>
      </c>
      <c r="H741" s="1189">
        <v>2.8125</v>
      </c>
      <c r="I741" s="1190">
        <f t="shared" si="310"/>
        <v>83.1767578125</v>
      </c>
      <c r="J741" s="1191">
        <f t="shared" si="318"/>
        <v>23159.371780753827</v>
      </c>
      <c r="K741" s="1191">
        <f t="shared" si="319"/>
        <v>40487.565641566711</v>
      </c>
      <c r="L741" s="1191">
        <f t="shared" si="320"/>
        <v>958452.28850678192</v>
      </c>
      <c r="M741" s="1190">
        <f t="shared" si="311"/>
        <v>2.5298738174466435</v>
      </c>
      <c r="N741" s="1190">
        <f t="shared" si="312"/>
        <v>1.2710127410842988</v>
      </c>
      <c r="O741" s="1190">
        <f t="shared" si="313"/>
        <v>0.32273364272046462</v>
      </c>
      <c r="P741" s="1192">
        <f t="shared" si="307"/>
        <v>40487.565641566711</v>
      </c>
      <c r="Q741" s="1192">
        <f t="shared" si="323"/>
        <v>23159.371780753827</v>
      </c>
      <c r="R741" s="1192">
        <f t="shared" si="324"/>
        <v>57485.910249075561</v>
      </c>
      <c r="S741" s="1192">
        <f t="shared" si="325"/>
        <v>29370.074145436785</v>
      </c>
      <c r="T741" s="1192">
        <f t="shared" si="308"/>
        <v>958452.28850678192</v>
      </c>
      <c r="U741" s="1192">
        <f t="shared" si="314"/>
        <v>1888872.0260641007</v>
      </c>
      <c r="V741" s="1189">
        <v>110000</v>
      </c>
      <c r="W741" s="1189">
        <v>56200</v>
      </c>
      <c r="X741" s="1189">
        <v>4.6375999999999999</v>
      </c>
      <c r="Y741" s="1189">
        <v>2</v>
      </c>
      <c r="Z741" s="1189">
        <v>4.5</v>
      </c>
      <c r="AA741" s="1189">
        <v>0.14186499999999999</v>
      </c>
      <c r="AB741" s="1189">
        <v>1.7042000000000002E-2</v>
      </c>
      <c r="AC741" s="1189">
        <v>4.890625</v>
      </c>
      <c r="AD741" s="1189">
        <v>0.28571000000000002</v>
      </c>
      <c r="AE741" s="1189">
        <v>45</v>
      </c>
      <c r="AF741" s="1193">
        <v>4.359375</v>
      </c>
      <c r="AG741" s="1193">
        <v>4.1875</v>
      </c>
      <c r="AH741" s="1189">
        <f t="shared" si="327"/>
        <v>2.1573416666666665</v>
      </c>
      <c r="AI741" s="1189">
        <f t="shared" si="315"/>
        <v>2.78515625</v>
      </c>
      <c r="AJ741" s="1189">
        <f t="shared" si="316"/>
        <v>9.7552699675134615</v>
      </c>
      <c r="AK741" s="1189">
        <f t="shared" si="309"/>
        <v>8.713202622788927</v>
      </c>
      <c r="AL741" s="1189">
        <f t="shared" si="328"/>
        <v>0.12861433333333333</v>
      </c>
      <c r="AM741" s="1189">
        <f t="shared" si="317"/>
        <v>12.371363306699211</v>
      </c>
      <c r="AN741" s="1189">
        <f t="shared" si="329"/>
        <v>6.25E-2</v>
      </c>
      <c r="AO741" s="1189">
        <f t="shared" si="322"/>
        <v>4.1471660000000004</v>
      </c>
      <c r="AP741" s="1189">
        <f t="shared" si="330"/>
        <v>4.5089856666666668</v>
      </c>
      <c r="AQ741" s="1189">
        <f t="shared" si="331"/>
        <v>5.3890499999999994E-2</v>
      </c>
      <c r="AR741" s="1193">
        <f t="shared" si="326"/>
        <v>5.977590359654168</v>
      </c>
      <c r="AS741" s="1194">
        <f t="shared" si="321"/>
        <v>2.7170538399135422</v>
      </c>
    </row>
    <row r="742" spans="1:45" ht="11.1" customHeight="1">
      <c r="A742" s="1189" t="s">
        <v>11022</v>
      </c>
      <c r="B742" s="1189" t="s">
        <v>10936</v>
      </c>
      <c r="C742" s="1189" t="s">
        <v>10936</v>
      </c>
      <c r="D742" s="1189" t="s">
        <v>10936</v>
      </c>
      <c r="E742" s="1189" t="s">
        <v>10936</v>
      </c>
      <c r="F742" s="1189" t="s">
        <v>10936</v>
      </c>
      <c r="G742" s="1189">
        <v>6.25</v>
      </c>
      <c r="H742" s="1189">
        <v>3</v>
      </c>
      <c r="I742" s="1190">
        <f t="shared" si="310"/>
        <v>80.266874999999999</v>
      </c>
      <c r="J742" s="1191">
        <f t="shared" si="318"/>
        <v>21050.710826507635</v>
      </c>
      <c r="K742" s="1191">
        <f t="shared" si="319"/>
        <v>36377.844051244967</v>
      </c>
      <c r="L742" s="1191">
        <f t="shared" si="320"/>
        <v>864296.54774636135</v>
      </c>
      <c r="M742" s="1190">
        <f t="shared" si="311"/>
        <v>2.6701610582704212</v>
      </c>
      <c r="N742" s="1190">
        <f t="shared" si="312"/>
        <v>1.226547216976146</v>
      </c>
      <c r="O742" s="1190">
        <f t="shared" si="313"/>
        <v>0.36719916682861747</v>
      </c>
      <c r="P742" s="1192">
        <f t="shared" si="307"/>
        <v>36377.844051244967</v>
      </c>
      <c r="Q742" s="1192">
        <f t="shared" si="323"/>
        <v>21050.710826507635</v>
      </c>
      <c r="R742" s="1192">
        <f t="shared" si="324"/>
        <v>57277.548877230496</v>
      </c>
      <c r="S742" s="1192">
        <f t="shared" si="325"/>
        <v>29263.620426366851</v>
      </c>
      <c r="T742" s="1192">
        <f t="shared" si="308"/>
        <v>864296.54774636135</v>
      </c>
      <c r="U742" s="1192">
        <f t="shared" si="314"/>
        <v>1888872.0260641007</v>
      </c>
      <c r="V742" s="1189">
        <v>110000</v>
      </c>
      <c r="W742" s="1189">
        <v>56200</v>
      </c>
      <c r="X742" s="1189">
        <v>4.6375999999999999</v>
      </c>
      <c r="Y742" s="1189">
        <v>2</v>
      </c>
      <c r="Z742" s="1189">
        <v>4.5</v>
      </c>
      <c r="AA742" s="1189">
        <v>0.14186499999999999</v>
      </c>
      <c r="AB742" s="1189">
        <v>1.7042000000000002E-2</v>
      </c>
      <c r="AC742" s="1189">
        <v>4.890625</v>
      </c>
      <c r="AD742" s="1189">
        <v>0.28571000000000002</v>
      </c>
      <c r="AE742" s="1189">
        <v>45</v>
      </c>
      <c r="AF742" s="1193">
        <v>4.359375</v>
      </c>
      <c r="AG742" s="1193">
        <v>4.1875</v>
      </c>
      <c r="AH742" s="1189">
        <f t="shared" si="327"/>
        <v>2.1573416666666665</v>
      </c>
      <c r="AI742" s="1189">
        <f t="shared" si="315"/>
        <v>2.78515625</v>
      </c>
      <c r="AJ742" s="1189">
        <f t="shared" si="316"/>
        <v>8.8993086878732743</v>
      </c>
      <c r="AK742" s="1189">
        <f t="shared" si="309"/>
        <v>7.8572413431487398</v>
      </c>
      <c r="AL742" s="1189">
        <f t="shared" si="328"/>
        <v>0.12861433333333333</v>
      </c>
      <c r="AM742" s="1189">
        <f t="shared" si="317"/>
        <v>12.371363306699211</v>
      </c>
      <c r="AN742" s="1189">
        <f t="shared" si="329"/>
        <v>6.25E-2</v>
      </c>
      <c r="AO742" s="1189">
        <f t="shared" si="322"/>
        <v>4.1471660000000004</v>
      </c>
      <c r="AP742" s="1189">
        <f t="shared" si="330"/>
        <v>4.5089856666666668</v>
      </c>
      <c r="AQ742" s="1189">
        <f t="shared" si="331"/>
        <v>5.3890499999999994E-2</v>
      </c>
      <c r="AR742" s="1193">
        <f t="shared" si="326"/>
        <v>5.8857236392673453</v>
      </c>
      <c r="AS742" s="1194">
        <f t="shared" si="321"/>
        <v>2.6940871598168363</v>
      </c>
    </row>
    <row r="743" spans="1:45" ht="11.1" customHeight="1">
      <c r="A743" s="1189" t="s">
        <v>11022</v>
      </c>
      <c r="B743" s="1189" t="s">
        <v>10936</v>
      </c>
      <c r="C743" s="1189" t="s">
        <v>10936</v>
      </c>
      <c r="D743" s="1189" t="s">
        <v>10936</v>
      </c>
      <c r="E743" s="1189" t="s">
        <v>10936</v>
      </c>
      <c r="F743" s="1189" t="s">
        <v>10936</v>
      </c>
      <c r="G743" s="1189">
        <v>6.5</v>
      </c>
      <c r="H743" s="1189">
        <v>2.25</v>
      </c>
      <c r="I743" s="1190">
        <f t="shared" si="310"/>
        <v>99.290624999999991</v>
      </c>
      <c r="J743" s="1191">
        <f t="shared" si="318"/>
        <v>28731.429518353052</v>
      </c>
      <c r="K743" s="1191">
        <f t="shared" si="319"/>
        <v>51349.094710867772</v>
      </c>
      <c r="L743" s="1191">
        <f t="shared" si="320"/>
        <v>1204472.1272678813</v>
      </c>
      <c r="M743" s="1190">
        <f t="shared" si="311"/>
        <v>2.664517159199959</v>
      </c>
      <c r="N743" s="1190">
        <f t="shared" si="312"/>
        <v>1.5172465573821348</v>
      </c>
      <c r="O743" s="1190">
        <f t="shared" si="313"/>
        <v>0.20654953134109735</v>
      </c>
      <c r="P743" s="1192">
        <f t="shared" si="307"/>
        <v>51349.094710867772</v>
      </c>
      <c r="Q743" s="1192">
        <f t="shared" si="323"/>
        <v>28731.429518353052</v>
      </c>
      <c r="R743" s="1192">
        <f t="shared" si="324"/>
        <v>69755.818618257021</v>
      </c>
      <c r="S743" s="1192">
        <f t="shared" si="325"/>
        <v>35638.881875873129</v>
      </c>
      <c r="T743" s="1192">
        <f t="shared" si="308"/>
        <v>1204472.1272678813</v>
      </c>
      <c r="U743" s="1192">
        <f t="shared" si="314"/>
        <v>2164252.2571053309</v>
      </c>
      <c r="V743" s="1189">
        <v>110000</v>
      </c>
      <c r="W743" s="1189">
        <v>56200</v>
      </c>
      <c r="X743" s="1189">
        <v>4.6375999999999999</v>
      </c>
      <c r="Y743" s="1189">
        <v>2</v>
      </c>
      <c r="Z743" s="1189">
        <v>4.5</v>
      </c>
      <c r="AA743" s="1189">
        <v>0.14186499999999999</v>
      </c>
      <c r="AB743" s="1189">
        <v>1.7042000000000002E-2</v>
      </c>
      <c r="AC743" s="1189">
        <v>4.890625</v>
      </c>
      <c r="AD743" s="1189">
        <v>0.28571000000000002</v>
      </c>
      <c r="AE743" s="1189">
        <v>45</v>
      </c>
      <c r="AF743" s="1193">
        <v>4.359375</v>
      </c>
      <c r="AG743" s="1193">
        <v>4.1875</v>
      </c>
      <c r="AH743" s="1189">
        <f t="shared" si="327"/>
        <v>2.1573416666666665</v>
      </c>
      <c r="AI743" s="1189">
        <f t="shared" si="315"/>
        <v>2.84765625</v>
      </c>
      <c r="AJ743" s="1189">
        <f t="shared" si="316"/>
        <v>11.991813956250727</v>
      </c>
      <c r="AK743" s="1189">
        <f t="shared" si="309"/>
        <v>10.949746611526193</v>
      </c>
      <c r="AL743" s="1189">
        <f t="shared" si="328"/>
        <v>0.12861433333333333</v>
      </c>
      <c r="AM743" s="1189">
        <f t="shared" si="317"/>
        <v>14.874819952528577</v>
      </c>
      <c r="AN743" s="1189">
        <f t="shared" si="329"/>
        <v>6.25E-2</v>
      </c>
      <c r="AO743" s="1189">
        <f t="shared" si="322"/>
        <v>4.1471660000000004</v>
      </c>
      <c r="AP743" s="1189">
        <f t="shared" si="330"/>
        <v>4.5089856666666668</v>
      </c>
      <c r="AQ743" s="1189">
        <f t="shared" si="331"/>
        <v>5.3890499999999994E-2</v>
      </c>
      <c r="AR743" s="1193">
        <f t="shared" si="326"/>
        <v>6.2112191039948383</v>
      </c>
      <c r="AS743" s="1194">
        <f t="shared" si="321"/>
        <v>2.7754610259987098</v>
      </c>
    </row>
    <row r="744" spans="1:45" ht="11.1" customHeight="1">
      <c r="A744" s="1189" t="s">
        <v>11022</v>
      </c>
      <c r="B744" s="1189" t="s">
        <v>10936</v>
      </c>
      <c r="C744" s="1189" t="s">
        <v>10936</v>
      </c>
      <c r="D744" s="1189" t="s">
        <v>10936</v>
      </c>
      <c r="E744" s="1189" t="s">
        <v>10936</v>
      </c>
      <c r="F744" s="1189" t="s">
        <v>10936</v>
      </c>
      <c r="G744" s="1189">
        <v>6.5</v>
      </c>
      <c r="H744" s="1189">
        <v>2.5</v>
      </c>
      <c r="I744" s="1190">
        <f t="shared" si="310"/>
        <v>96.12</v>
      </c>
      <c r="J744" s="1191">
        <f t="shared" si="318"/>
        <v>26397.053382703816</v>
      </c>
      <c r="K744" s="1191">
        <f t="shared" si="319"/>
        <v>46798.436498742609</v>
      </c>
      <c r="L744" s="1191">
        <f t="shared" si="320"/>
        <v>1101879.4921740894</v>
      </c>
      <c r="M744" s="1190">
        <f t="shared" si="311"/>
        <v>2.7601502505966571</v>
      </c>
      <c r="N744" s="1190">
        <f t="shared" si="312"/>
        <v>1.4687966673144699</v>
      </c>
      <c r="O744" s="1190">
        <f t="shared" si="313"/>
        <v>0.25499942140876219</v>
      </c>
      <c r="P744" s="1192">
        <f t="shared" si="307"/>
        <v>46798.436498742609</v>
      </c>
      <c r="Q744" s="1192">
        <f t="shared" si="323"/>
        <v>26397.053382703816</v>
      </c>
      <c r="R744" s="1192">
        <f t="shared" si="324"/>
        <v>69493.09376524105</v>
      </c>
      <c r="S744" s="1192">
        <f t="shared" si="325"/>
        <v>35504.653360059521</v>
      </c>
      <c r="T744" s="1192">
        <f t="shared" si="308"/>
        <v>1101879.4921740894</v>
      </c>
      <c r="U744" s="1192">
        <f t="shared" si="314"/>
        <v>2164252.2571053309</v>
      </c>
      <c r="V744" s="1189">
        <v>110000</v>
      </c>
      <c r="W744" s="1189">
        <v>56200</v>
      </c>
      <c r="X744" s="1189">
        <v>4.6375999999999999</v>
      </c>
      <c r="Y744" s="1189">
        <v>2</v>
      </c>
      <c r="Z744" s="1189">
        <v>4.5</v>
      </c>
      <c r="AA744" s="1189">
        <v>0.14186499999999999</v>
      </c>
      <c r="AB744" s="1189">
        <v>1.7042000000000002E-2</v>
      </c>
      <c r="AC744" s="1189">
        <v>4.890625</v>
      </c>
      <c r="AD744" s="1189">
        <v>0.28571000000000002</v>
      </c>
      <c r="AE744" s="1189">
        <v>45</v>
      </c>
      <c r="AF744" s="1193">
        <v>4.359375</v>
      </c>
      <c r="AG744" s="1193">
        <v>4.1875</v>
      </c>
      <c r="AH744" s="1189">
        <f t="shared" si="327"/>
        <v>2.1573416666666665</v>
      </c>
      <c r="AI744" s="1189">
        <f t="shared" si="315"/>
        <v>2.84765625</v>
      </c>
      <c r="AJ744" s="1189">
        <f t="shared" si="316"/>
        <v>11.059153637216257</v>
      </c>
      <c r="AK744" s="1189">
        <f t="shared" si="309"/>
        <v>10.017086292491722</v>
      </c>
      <c r="AL744" s="1189">
        <f t="shared" si="328"/>
        <v>0.12861433333333333</v>
      </c>
      <c r="AM744" s="1189">
        <f t="shared" si="317"/>
        <v>14.874819952528577</v>
      </c>
      <c r="AN744" s="1189">
        <f t="shared" si="329"/>
        <v>6.25E-2</v>
      </c>
      <c r="AO744" s="1189">
        <f t="shared" si="322"/>
        <v>4.1471660000000004</v>
      </c>
      <c r="AP744" s="1189">
        <f t="shared" si="330"/>
        <v>4.5089856666666668</v>
      </c>
      <c r="AQ744" s="1189">
        <f t="shared" si="331"/>
        <v>5.3890499999999994E-2</v>
      </c>
      <c r="AR744" s="1193">
        <f t="shared" si="326"/>
        <v>6.1148788015651174</v>
      </c>
      <c r="AS744" s="1194">
        <f t="shared" si="321"/>
        <v>2.7513759503912794</v>
      </c>
    </row>
    <row r="745" spans="1:45" ht="11.1" customHeight="1">
      <c r="A745" s="1189" t="s">
        <v>11022</v>
      </c>
      <c r="B745" s="1189" t="s">
        <v>10936</v>
      </c>
      <c r="C745" s="1189" t="s">
        <v>10936</v>
      </c>
      <c r="D745" s="1189" t="s">
        <v>10936</v>
      </c>
      <c r="E745" s="1189" t="s">
        <v>10936</v>
      </c>
      <c r="F745" s="1189" t="s">
        <v>10936</v>
      </c>
      <c r="G745" s="1189">
        <v>6.5</v>
      </c>
      <c r="H745" s="1189">
        <v>2.8125</v>
      </c>
      <c r="I745" s="1190">
        <f t="shared" si="310"/>
        <v>91.687382812500005</v>
      </c>
      <c r="J745" s="1191">
        <f t="shared" si="318"/>
        <v>23159.371780753827</v>
      </c>
      <c r="K745" s="1191">
        <f t="shared" si="319"/>
        <v>40487.565641566711</v>
      </c>
      <c r="L745" s="1191">
        <f t="shared" si="320"/>
        <v>958452.28850678192</v>
      </c>
      <c r="M745" s="1190">
        <f t="shared" si="311"/>
        <v>2.9451276167825591</v>
      </c>
      <c r="N745" s="1190">
        <f t="shared" si="312"/>
        <v>1.4010624460027676</v>
      </c>
      <c r="O745" s="1190">
        <f t="shared" si="313"/>
        <v>0.32273364272046462</v>
      </c>
      <c r="P745" s="1192">
        <f t="shared" si="307"/>
        <v>40487.565641566711</v>
      </c>
      <c r="Q745" s="1192">
        <f t="shared" si="323"/>
        <v>23159.371780753827</v>
      </c>
      <c r="R745" s="1192">
        <f t="shared" si="324"/>
        <v>69118.701275159823</v>
      </c>
      <c r="S745" s="1192">
        <f t="shared" si="325"/>
        <v>35313.372833308931</v>
      </c>
      <c r="T745" s="1192">
        <f t="shared" si="308"/>
        <v>958452.28850678192</v>
      </c>
      <c r="U745" s="1192">
        <f t="shared" si="314"/>
        <v>2164252.2571053309</v>
      </c>
      <c r="V745" s="1189">
        <v>110000</v>
      </c>
      <c r="W745" s="1189">
        <v>56200</v>
      </c>
      <c r="X745" s="1189">
        <v>4.6375999999999999</v>
      </c>
      <c r="Y745" s="1189">
        <v>2</v>
      </c>
      <c r="Z745" s="1189">
        <v>4.5</v>
      </c>
      <c r="AA745" s="1189">
        <v>0.14186499999999999</v>
      </c>
      <c r="AB745" s="1189">
        <v>1.7042000000000002E-2</v>
      </c>
      <c r="AC745" s="1189">
        <v>4.890625</v>
      </c>
      <c r="AD745" s="1189">
        <v>0.28571000000000002</v>
      </c>
      <c r="AE745" s="1189">
        <v>45</v>
      </c>
      <c r="AF745" s="1193">
        <v>4.359375</v>
      </c>
      <c r="AG745" s="1193">
        <v>4.1875</v>
      </c>
      <c r="AH745" s="1189">
        <f t="shared" si="327"/>
        <v>2.1573416666666665</v>
      </c>
      <c r="AI745" s="1189">
        <f t="shared" si="315"/>
        <v>2.84765625</v>
      </c>
      <c r="AJ745" s="1189">
        <f t="shared" si="316"/>
        <v>9.7552699675134615</v>
      </c>
      <c r="AK745" s="1189">
        <f t="shared" si="309"/>
        <v>8.713202622788927</v>
      </c>
      <c r="AL745" s="1189">
        <f t="shared" si="328"/>
        <v>0.12861433333333333</v>
      </c>
      <c r="AM745" s="1189">
        <f t="shared" si="317"/>
        <v>14.874819952528577</v>
      </c>
      <c r="AN745" s="1189">
        <f t="shared" si="329"/>
        <v>6.25E-2</v>
      </c>
      <c r="AO745" s="1189">
        <f t="shared" si="322"/>
        <v>4.1471660000000004</v>
      </c>
      <c r="AP745" s="1189">
        <f t="shared" si="330"/>
        <v>4.5089856666666668</v>
      </c>
      <c r="AQ745" s="1189">
        <f t="shared" si="331"/>
        <v>5.3890499999999994E-2</v>
      </c>
      <c r="AR745" s="1193">
        <f t="shared" si="326"/>
        <v>5.977590359654168</v>
      </c>
      <c r="AS745" s="1194">
        <f t="shared" si="321"/>
        <v>2.7170538399135422</v>
      </c>
    </row>
    <row r="746" spans="1:45" ht="11.1" customHeight="1">
      <c r="A746" s="1189" t="s">
        <v>11022</v>
      </c>
      <c r="B746" s="1189" t="s">
        <v>10936</v>
      </c>
      <c r="C746" s="1189" t="s">
        <v>10936</v>
      </c>
      <c r="D746" s="1189" t="s">
        <v>10936</v>
      </c>
      <c r="E746" s="1189" t="s">
        <v>10936</v>
      </c>
      <c r="F746" s="1189" t="s">
        <v>10936</v>
      </c>
      <c r="G746" s="1189">
        <v>6.5</v>
      </c>
      <c r="H746" s="1189">
        <v>3</v>
      </c>
      <c r="I746" s="1190">
        <f t="shared" si="310"/>
        <v>88.777500000000003</v>
      </c>
      <c r="J746" s="1191">
        <f t="shared" si="318"/>
        <v>21050.710826507635</v>
      </c>
      <c r="K746" s="1191">
        <f t="shared" si="319"/>
        <v>36377.844051244967</v>
      </c>
      <c r="L746" s="1191">
        <f t="shared" si="320"/>
        <v>864296.54774636135</v>
      </c>
      <c r="M746" s="1190">
        <f t="shared" si="311"/>
        <v>3.1084416225574918</v>
      </c>
      <c r="N746" s="1190">
        <f t="shared" si="312"/>
        <v>1.3565969218946146</v>
      </c>
      <c r="O746" s="1190">
        <f t="shared" si="313"/>
        <v>0.36719916682861747</v>
      </c>
      <c r="P746" s="1192">
        <f t="shared" si="307"/>
        <v>36377.844051244967</v>
      </c>
      <c r="Q746" s="1192">
        <f t="shared" si="323"/>
        <v>21050.710826507635</v>
      </c>
      <c r="R746" s="1192">
        <f t="shared" si="324"/>
        <v>68868.176105506223</v>
      </c>
      <c r="S746" s="1192">
        <f t="shared" si="325"/>
        <v>35185.37724663136</v>
      </c>
      <c r="T746" s="1192">
        <f t="shared" si="308"/>
        <v>864296.54774636135</v>
      </c>
      <c r="U746" s="1192">
        <f t="shared" si="314"/>
        <v>2164252.2571053309</v>
      </c>
      <c r="V746" s="1189">
        <v>110000</v>
      </c>
      <c r="W746" s="1189">
        <v>56200</v>
      </c>
      <c r="X746" s="1189">
        <v>4.6375999999999999</v>
      </c>
      <c r="Y746" s="1189">
        <v>2</v>
      </c>
      <c r="Z746" s="1189">
        <v>4.5</v>
      </c>
      <c r="AA746" s="1189">
        <v>0.14186499999999999</v>
      </c>
      <c r="AB746" s="1189">
        <v>1.7042000000000002E-2</v>
      </c>
      <c r="AC746" s="1189">
        <v>4.890625</v>
      </c>
      <c r="AD746" s="1189">
        <v>0.28571000000000002</v>
      </c>
      <c r="AE746" s="1189">
        <v>45</v>
      </c>
      <c r="AF746" s="1193">
        <v>4.359375</v>
      </c>
      <c r="AG746" s="1193">
        <v>4.1875</v>
      </c>
      <c r="AH746" s="1189">
        <f t="shared" si="327"/>
        <v>2.1573416666666665</v>
      </c>
      <c r="AI746" s="1189">
        <f t="shared" si="315"/>
        <v>2.84765625</v>
      </c>
      <c r="AJ746" s="1189">
        <f t="shared" si="316"/>
        <v>8.8993086878732743</v>
      </c>
      <c r="AK746" s="1189">
        <f t="shared" si="309"/>
        <v>7.8572413431487398</v>
      </c>
      <c r="AL746" s="1189">
        <f t="shared" si="328"/>
        <v>0.12861433333333333</v>
      </c>
      <c r="AM746" s="1189">
        <f t="shared" si="317"/>
        <v>14.874819952528577</v>
      </c>
      <c r="AN746" s="1189">
        <f t="shared" si="329"/>
        <v>6.25E-2</v>
      </c>
      <c r="AO746" s="1189">
        <f t="shared" si="322"/>
        <v>4.1471660000000004</v>
      </c>
      <c r="AP746" s="1189">
        <f t="shared" si="330"/>
        <v>4.5089856666666668</v>
      </c>
      <c r="AQ746" s="1189">
        <f t="shared" si="331"/>
        <v>5.3890499999999994E-2</v>
      </c>
      <c r="AR746" s="1193">
        <f t="shared" si="326"/>
        <v>5.8857236392673453</v>
      </c>
      <c r="AS746" s="1194">
        <f t="shared" si="321"/>
        <v>2.6940871598168363</v>
      </c>
    </row>
    <row r="747" spans="1:45" ht="11.1" customHeight="1">
      <c r="A747" s="1189" t="s">
        <v>11022</v>
      </c>
      <c r="B747" s="1189" t="s">
        <v>10936</v>
      </c>
      <c r="C747" s="1189" t="s">
        <v>10936</v>
      </c>
      <c r="D747" s="1189" t="s">
        <v>10936</v>
      </c>
      <c r="E747" s="1189" t="s">
        <v>10936</v>
      </c>
      <c r="F747" s="1189" t="s">
        <v>10936</v>
      </c>
      <c r="G747" s="1189">
        <v>6.75</v>
      </c>
      <c r="H747" s="1189">
        <v>2.25</v>
      </c>
      <c r="I747" s="1190">
        <f t="shared" si="310"/>
        <v>108.13499999999999</v>
      </c>
      <c r="J747" s="1191">
        <f t="shared" si="318"/>
        <v>28731.429518353052</v>
      </c>
      <c r="K747" s="1191">
        <f t="shared" si="319"/>
        <v>51349.094710867772</v>
      </c>
      <c r="L747" s="1191">
        <f t="shared" si="320"/>
        <v>1204472.1272678813</v>
      </c>
      <c r="M747" s="1190">
        <f t="shared" si="311"/>
        <v>3.0669846113847008</v>
      </c>
      <c r="N747" s="1190">
        <f t="shared" si="312"/>
        <v>1.6523962507287788</v>
      </c>
      <c r="O747" s="1190">
        <f t="shared" si="313"/>
        <v>0.20654953134109735</v>
      </c>
      <c r="P747" s="1192">
        <f t="shared" si="307"/>
        <v>51349.094710867772</v>
      </c>
      <c r="Q747" s="1192">
        <f t="shared" si="323"/>
        <v>28731.429518353052</v>
      </c>
      <c r="R747" s="1192">
        <f t="shared" si="324"/>
        <v>81956.230439236853</v>
      </c>
      <c r="S747" s="1192">
        <f t="shared" si="325"/>
        <v>41872.183188046467</v>
      </c>
      <c r="T747" s="1192">
        <f t="shared" si="308"/>
        <v>1204472.1272678813</v>
      </c>
      <c r="U747" s="1192">
        <f t="shared" si="314"/>
        <v>2450431.712893276</v>
      </c>
      <c r="V747" s="1189">
        <v>110000</v>
      </c>
      <c r="W747" s="1189">
        <v>56200</v>
      </c>
      <c r="X747" s="1189">
        <v>4.6375999999999999</v>
      </c>
      <c r="Y747" s="1189">
        <v>2</v>
      </c>
      <c r="Z747" s="1189">
        <v>4.5</v>
      </c>
      <c r="AA747" s="1189">
        <v>0.14186499999999999</v>
      </c>
      <c r="AB747" s="1189">
        <v>1.7042000000000002E-2</v>
      </c>
      <c r="AC747" s="1189">
        <v>4.890625</v>
      </c>
      <c r="AD747" s="1189">
        <v>0.28571000000000002</v>
      </c>
      <c r="AE747" s="1189">
        <v>45</v>
      </c>
      <c r="AF747" s="1193">
        <v>4.359375</v>
      </c>
      <c r="AG747" s="1193">
        <v>4.1875</v>
      </c>
      <c r="AH747" s="1189">
        <f t="shared" si="327"/>
        <v>2.1573416666666665</v>
      </c>
      <c r="AI747" s="1189">
        <f t="shared" si="315"/>
        <v>2.91015625</v>
      </c>
      <c r="AJ747" s="1189">
        <f t="shared" si="316"/>
        <v>11.991813956250727</v>
      </c>
      <c r="AK747" s="1189">
        <f t="shared" si="309"/>
        <v>10.949746611526193</v>
      </c>
      <c r="AL747" s="1189">
        <f t="shared" si="328"/>
        <v>0.12861433333333333</v>
      </c>
      <c r="AM747" s="1189">
        <f t="shared" si="317"/>
        <v>17.476451368782623</v>
      </c>
      <c r="AN747" s="1189">
        <f t="shared" si="329"/>
        <v>6.25E-2</v>
      </c>
      <c r="AO747" s="1189">
        <f t="shared" si="322"/>
        <v>4.1471660000000004</v>
      </c>
      <c r="AP747" s="1189">
        <f t="shared" si="330"/>
        <v>4.5089856666666668</v>
      </c>
      <c r="AQ747" s="1189">
        <f t="shared" si="331"/>
        <v>5.3890499999999994E-2</v>
      </c>
      <c r="AR747" s="1193">
        <f t="shared" si="326"/>
        <v>6.2112191039948383</v>
      </c>
      <c r="AS747" s="1194">
        <f t="shared" si="321"/>
        <v>2.7754610259987098</v>
      </c>
    </row>
    <row r="748" spans="1:45" ht="11.1" customHeight="1">
      <c r="A748" s="1189" t="s">
        <v>11022</v>
      </c>
      <c r="B748" s="1189" t="s">
        <v>10936</v>
      </c>
      <c r="C748" s="1189" t="s">
        <v>10936</v>
      </c>
      <c r="D748" s="1189" t="s">
        <v>10936</v>
      </c>
      <c r="E748" s="1189" t="s">
        <v>10936</v>
      </c>
      <c r="F748" s="1189" t="s">
        <v>10936</v>
      </c>
      <c r="G748" s="1189">
        <v>6.75</v>
      </c>
      <c r="H748" s="1189">
        <v>2.5</v>
      </c>
      <c r="I748" s="1190">
        <f t="shared" si="310"/>
        <v>104.964375</v>
      </c>
      <c r="J748" s="1191">
        <f t="shared" si="318"/>
        <v>26397.053382703816</v>
      </c>
      <c r="K748" s="1191">
        <f t="shared" si="319"/>
        <v>46798.436498742609</v>
      </c>
      <c r="L748" s="1191">
        <f t="shared" si="320"/>
        <v>1101879.4921740894</v>
      </c>
      <c r="M748" s="1190">
        <f t="shared" si="311"/>
        <v>3.1770627989618028</v>
      </c>
      <c r="N748" s="1190">
        <f t="shared" si="312"/>
        <v>1.603946360661114</v>
      </c>
      <c r="O748" s="1190">
        <f t="shared" si="313"/>
        <v>0.25499942140876219</v>
      </c>
      <c r="P748" s="1192">
        <f t="shared" si="307"/>
        <v>46798.436498742609</v>
      </c>
      <c r="Q748" s="1192">
        <f t="shared" si="323"/>
        <v>26397.053382703816</v>
      </c>
      <c r="R748" s="1192">
        <f t="shared" si="324"/>
        <v>81647.554560687917</v>
      </c>
      <c r="S748" s="1192">
        <f t="shared" si="325"/>
        <v>41714.477875551464</v>
      </c>
      <c r="T748" s="1192">
        <f t="shared" si="308"/>
        <v>1101879.4921740894</v>
      </c>
      <c r="U748" s="1192">
        <f t="shared" si="314"/>
        <v>2450431.712893276</v>
      </c>
      <c r="V748" s="1189">
        <v>110000</v>
      </c>
      <c r="W748" s="1189">
        <v>56200</v>
      </c>
      <c r="X748" s="1189">
        <v>4.6375999999999999</v>
      </c>
      <c r="Y748" s="1189">
        <v>2</v>
      </c>
      <c r="Z748" s="1189">
        <v>4.5</v>
      </c>
      <c r="AA748" s="1189">
        <v>0.14186499999999999</v>
      </c>
      <c r="AB748" s="1189">
        <v>1.7042000000000002E-2</v>
      </c>
      <c r="AC748" s="1189">
        <v>4.890625</v>
      </c>
      <c r="AD748" s="1189">
        <v>0.28571000000000002</v>
      </c>
      <c r="AE748" s="1189">
        <v>45</v>
      </c>
      <c r="AF748" s="1193">
        <v>4.359375</v>
      </c>
      <c r="AG748" s="1193">
        <v>4.1875</v>
      </c>
      <c r="AH748" s="1189">
        <f t="shared" si="327"/>
        <v>2.1573416666666665</v>
      </c>
      <c r="AI748" s="1189">
        <f t="shared" si="315"/>
        <v>2.91015625</v>
      </c>
      <c r="AJ748" s="1189">
        <f t="shared" si="316"/>
        <v>11.059153637216257</v>
      </c>
      <c r="AK748" s="1189">
        <f t="shared" si="309"/>
        <v>10.017086292491722</v>
      </c>
      <c r="AL748" s="1189">
        <f t="shared" si="328"/>
        <v>0.12861433333333333</v>
      </c>
      <c r="AM748" s="1189">
        <f t="shared" si="317"/>
        <v>17.476451368782623</v>
      </c>
      <c r="AN748" s="1189">
        <f t="shared" si="329"/>
        <v>6.25E-2</v>
      </c>
      <c r="AO748" s="1189">
        <f t="shared" si="322"/>
        <v>4.1471660000000004</v>
      </c>
      <c r="AP748" s="1189">
        <f t="shared" si="330"/>
        <v>4.5089856666666668</v>
      </c>
      <c r="AQ748" s="1189">
        <f t="shared" si="331"/>
        <v>5.3890499999999994E-2</v>
      </c>
      <c r="AR748" s="1193">
        <f t="shared" si="326"/>
        <v>6.1148788015651174</v>
      </c>
      <c r="AS748" s="1194">
        <f t="shared" si="321"/>
        <v>2.7513759503912794</v>
      </c>
    </row>
    <row r="749" spans="1:45" ht="11.1" customHeight="1">
      <c r="A749" s="1189" t="s">
        <v>11022</v>
      </c>
      <c r="B749" s="1189" t="s">
        <v>10936</v>
      </c>
      <c r="C749" s="1189" t="s">
        <v>10936</v>
      </c>
      <c r="D749" s="1189" t="s">
        <v>10936</v>
      </c>
      <c r="E749" s="1189" t="s">
        <v>10936</v>
      </c>
      <c r="F749" s="1189" t="s">
        <v>10936</v>
      </c>
      <c r="G749" s="1189">
        <v>6.75</v>
      </c>
      <c r="H749" s="1189">
        <v>2.8125</v>
      </c>
      <c r="I749" s="1190">
        <f t="shared" si="310"/>
        <v>100.5317578125</v>
      </c>
      <c r="J749" s="1191">
        <f t="shared" si="318"/>
        <v>23159.371780753827</v>
      </c>
      <c r="K749" s="1191">
        <f t="shared" si="319"/>
        <v>40487.565641566711</v>
      </c>
      <c r="L749" s="1191">
        <f t="shared" si="320"/>
        <v>958452.28850678192</v>
      </c>
      <c r="M749" s="1190">
        <f t="shared" si="311"/>
        <v>3.3899804503223132</v>
      </c>
      <c r="N749" s="1190">
        <f t="shared" si="312"/>
        <v>1.5362121393494115</v>
      </c>
      <c r="O749" s="1190">
        <f t="shared" si="313"/>
        <v>0.32273364272046462</v>
      </c>
      <c r="P749" s="1192">
        <f t="shared" si="307"/>
        <v>40487.565641566711</v>
      </c>
      <c r="Q749" s="1192">
        <f t="shared" si="323"/>
        <v>23159.371780753827</v>
      </c>
      <c r="R749" s="1192">
        <f t="shared" si="324"/>
        <v>81207.680184619938</v>
      </c>
      <c r="S749" s="1192">
        <f t="shared" si="325"/>
        <v>41489.742057960371</v>
      </c>
      <c r="T749" s="1192">
        <f t="shared" si="308"/>
        <v>958452.28850678192</v>
      </c>
      <c r="U749" s="1192">
        <f t="shared" si="314"/>
        <v>2450431.712893276</v>
      </c>
      <c r="V749" s="1189">
        <v>110000</v>
      </c>
      <c r="W749" s="1189">
        <v>56200</v>
      </c>
      <c r="X749" s="1189">
        <v>4.6375999999999999</v>
      </c>
      <c r="Y749" s="1189">
        <v>2</v>
      </c>
      <c r="Z749" s="1189">
        <v>4.5</v>
      </c>
      <c r="AA749" s="1189">
        <v>0.14186499999999999</v>
      </c>
      <c r="AB749" s="1189">
        <v>1.7042000000000002E-2</v>
      </c>
      <c r="AC749" s="1189">
        <v>4.890625</v>
      </c>
      <c r="AD749" s="1189">
        <v>0.28571000000000002</v>
      </c>
      <c r="AE749" s="1189">
        <v>45</v>
      </c>
      <c r="AF749" s="1193">
        <v>4.359375</v>
      </c>
      <c r="AG749" s="1193">
        <v>4.1875</v>
      </c>
      <c r="AH749" s="1189">
        <f t="shared" si="327"/>
        <v>2.1573416666666665</v>
      </c>
      <c r="AI749" s="1189">
        <f t="shared" si="315"/>
        <v>2.91015625</v>
      </c>
      <c r="AJ749" s="1189">
        <f t="shared" si="316"/>
        <v>9.7552699675134615</v>
      </c>
      <c r="AK749" s="1189">
        <f t="shared" si="309"/>
        <v>8.713202622788927</v>
      </c>
      <c r="AL749" s="1189">
        <f t="shared" si="328"/>
        <v>0.12861433333333333</v>
      </c>
      <c r="AM749" s="1189">
        <f t="shared" si="317"/>
        <v>17.476451368782623</v>
      </c>
      <c r="AN749" s="1189">
        <f t="shared" si="329"/>
        <v>6.25E-2</v>
      </c>
      <c r="AO749" s="1189">
        <f t="shared" si="322"/>
        <v>4.1471660000000004</v>
      </c>
      <c r="AP749" s="1189">
        <f t="shared" si="330"/>
        <v>4.5089856666666668</v>
      </c>
      <c r="AQ749" s="1189">
        <f t="shared" si="331"/>
        <v>5.3890499999999994E-2</v>
      </c>
      <c r="AR749" s="1193">
        <f t="shared" si="326"/>
        <v>5.977590359654168</v>
      </c>
      <c r="AS749" s="1194">
        <f t="shared" si="321"/>
        <v>2.7170538399135422</v>
      </c>
    </row>
    <row r="750" spans="1:45" ht="11.1" customHeight="1">
      <c r="A750" s="1189" t="s">
        <v>11022</v>
      </c>
      <c r="B750" s="1189" t="s">
        <v>10936</v>
      </c>
      <c r="C750" s="1189" t="s">
        <v>10936</v>
      </c>
      <c r="D750" s="1189" t="s">
        <v>10936</v>
      </c>
      <c r="E750" s="1189" t="s">
        <v>10936</v>
      </c>
      <c r="F750" s="1189" t="s">
        <v>10936</v>
      </c>
      <c r="G750" s="1189">
        <v>6.75</v>
      </c>
      <c r="H750" s="1189">
        <v>3</v>
      </c>
      <c r="I750" s="1190">
        <f t="shared" si="310"/>
        <v>97.621875000000003</v>
      </c>
      <c r="J750" s="1191">
        <f t="shared" si="318"/>
        <v>21050.710826507635</v>
      </c>
      <c r="K750" s="1191">
        <f t="shared" si="319"/>
        <v>36377.844051244967</v>
      </c>
      <c r="L750" s="1191">
        <f t="shared" si="320"/>
        <v>864296.54774636135</v>
      </c>
      <c r="M750" s="1190">
        <f t="shared" si="311"/>
        <v>3.5779625546243565</v>
      </c>
      <c r="N750" s="1190">
        <f t="shared" si="312"/>
        <v>1.4917466152412586</v>
      </c>
      <c r="O750" s="1190">
        <f t="shared" si="313"/>
        <v>0.36719916682861747</v>
      </c>
      <c r="P750" s="1192">
        <f>(V750*AK750/12)*((AD750/2/PI())+((AH750*0.08)/COS(AE750*PI()/180))+(AS750*0.08))</f>
        <v>36377.844051244967</v>
      </c>
      <c r="Q750" s="1192">
        <f t="shared" si="323"/>
        <v>21050.710826507635</v>
      </c>
      <c r="R750" s="1192">
        <f t="shared" si="324"/>
        <v>80913.337734890796</v>
      </c>
      <c r="S750" s="1192">
        <f t="shared" si="325"/>
        <v>41339.359824553299</v>
      </c>
      <c r="T750" s="1192">
        <f t="shared" ref="T750:T813" si="332">V750*AK750</f>
        <v>864296.54774636135</v>
      </c>
      <c r="U750" s="1192">
        <f t="shared" si="314"/>
        <v>2450431.712893276</v>
      </c>
      <c r="V750" s="1189">
        <v>110000</v>
      </c>
      <c r="W750" s="1189">
        <v>56200</v>
      </c>
      <c r="X750" s="1189">
        <v>4.6375999999999999</v>
      </c>
      <c r="Y750" s="1189">
        <v>2</v>
      </c>
      <c r="Z750" s="1189">
        <v>4.5</v>
      </c>
      <c r="AA750" s="1189">
        <v>0.14186499999999999</v>
      </c>
      <c r="AB750" s="1189">
        <v>1.7042000000000002E-2</v>
      </c>
      <c r="AC750" s="1189">
        <v>4.890625</v>
      </c>
      <c r="AD750" s="1189">
        <v>0.28571000000000002</v>
      </c>
      <c r="AE750" s="1189">
        <v>45</v>
      </c>
      <c r="AF750" s="1193">
        <v>4.359375</v>
      </c>
      <c r="AG750" s="1193">
        <v>4.1875</v>
      </c>
      <c r="AH750" s="1189">
        <f t="shared" si="327"/>
        <v>2.1573416666666665</v>
      </c>
      <c r="AI750" s="1189">
        <f t="shared" si="315"/>
        <v>2.91015625</v>
      </c>
      <c r="AJ750" s="1189">
        <f t="shared" si="316"/>
        <v>8.8993086878732743</v>
      </c>
      <c r="AK750" s="1189">
        <f t="shared" si="309"/>
        <v>7.8572413431487398</v>
      </c>
      <c r="AL750" s="1189">
        <f t="shared" si="328"/>
        <v>0.12861433333333333</v>
      </c>
      <c r="AM750" s="1189">
        <f t="shared" si="317"/>
        <v>17.476451368782623</v>
      </c>
      <c r="AN750" s="1189">
        <f t="shared" si="329"/>
        <v>6.25E-2</v>
      </c>
      <c r="AO750" s="1189">
        <f t="shared" si="322"/>
        <v>4.1471660000000004</v>
      </c>
      <c r="AP750" s="1189">
        <f t="shared" si="330"/>
        <v>4.5089856666666668</v>
      </c>
      <c r="AQ750" s="1189">
        <f t="shared" si="331"/>
        <v>5.3890499999999994E-2</v>
      </c>
      <c r="AR750" s="1193">
        <f t="shared" si="326"/>
        <v>5.8857236392673453</v>
      </c>
      <c r="AS750" s="1194">
        <f t="shared" si="321"/>
        <v>2.6940871598168363</v>
      </c>
    </row>
    <row r="751" spans="1:45" ht="11.1" customHeight="1">
      <c r="A751" s="1189" t="s">
        <v>11023</v>
      </c>
      <c r="B751" s="1189" t="s">
        <v>10936</v>
      </c>
      <c r="C751" s="1189" t="s">
        <v>10936</v>
      </c>
      <c r="D751" s="1189" t="s">
        <v>10936</v>
      </c>
      <c r="E751" s="1189" t="s">
        <v>10936</v>
      </c>
      <c r="F751" s="1189" t="s">
        <v>10936</v>
      </c>
      <c r="G751" s="1189">
        <v>6.25</v>
      </c>
      <c r="H751" s="1189">
        <v>2.25</v>
      </c>
      <c r="I751" s="1190">
        <f t="shared" si="310"/>
        <v>90.78</v>
      </c>
      <c r="J751" s="1191">
        <f t="shared" si="318"/>
        <v>25359.593951163351</v>
      </c>
      <c r="K751" s="1191">
        <f t="shared" si="319"/>
        <v>49636.215918647125</v>
      </c>
      <c r="L751" s="1191">
        <f t="shared" si="320"/>
        <v>1410648.7325396356</v>
      </c>
      <c r="M751" s="1190">
        <f t="shared" si="311"/>
        <v>1.7864839632178007</v>
      </c>
      <c r="N751" s="1190">
        <f t="shared" si="312"/>
        <v>1.3871968524636662</v>
      </c>
      <c r="O751" s="1190">
        <f t="shared" si="313"/>
        <v>0.20654953134109735</v>
      </c>
      <c r="P751" s="1192">
        <f t="shared" si="307"/>
        <v>62551.489902943613</v>
      </c>
      <c r="Q751" s="1192">
        <f t="shared" si="323"/>
        <v>34801.72292393478</v>
      </c>
      <c r="R751" s="1192">
        <f t="shared" si="324"/>
        <v>49636.215918647125</v>
      </c>
      <c r="S751" s="1192">
        <f t="shared" si="325"/>
        <v>25359.593951163351</v>
      </c>
      <c r="T751" s="1192">
        <f t="shared" si="332"/>
        <v>1410648.7325396356</v>
      </c>
      <c r="U751" s="1192">
        <f t="shared" si="314"/>
        <v>1720370.9159605959</v>
      </c>
      <c r="V751" s="1189">
        <v>110000</v>
      </c>
      <c r="W751" s="1189">
        <v>56200</v>
      </c>
      <c r="X751" s="1189">
        <v>4.9081000000000001</v>
      </c>
      <c r="Y751" s="1189">
        <v>2</v>
      </c>
      <c r="Z751" s="1189">
        <v>4.75</v>
      </c>
      <c r="AA751" s="1189">
        <v>0.14186499999999999</v>
      </c>
      <c r="AB751" s="1189">
        <v>1.7042000000000002E-2</v>
      </c>
      <c r="AC751" s="1189">
        <v>5.171875</v>
      </c>
      <c r="AD751" s="1189">
        <v>0.28571000000000002</v>
      </c>
      <c r="AE751" s="1189">
        <v>45</v>
      </c>
      <c r="AF751" s="1193">
        <v>4.625</v>
      </c>
      <c r="AG751" s="1193">
        <v>4.40625</v>
      </c>
      <c r="AH751" s="1189">
        <f t="shared" si="327"/>
        <v>2.2821750000000001</v>
      </c>
      <c r="AI751" s="1189">
        <f t="shared" si="315"/>
        <v>2.85546875</v>
      </c>
      <c r="AJ751" s="1189">
        <f t="shared" si="316"/>
        <v>13.965151578425571</v>
      </c>
      <c r="AK751" s="1189">
        <f t="shared" si="309"/>
        <v>12.824079386723961</v>
      </c>
      <c r="AL751" s="1189">
        <f t="shared" si="328"/>
        <v>0.12861433333333333</v>
      </c>
      <c r="AM751" s="1189">
        <f t="shared" si="317"/>
        <v>10.176236799234857</v>
      </c>
      <c r="AN751" s="1189">
        <f t="shared" si="329"/>
        <v>6.25E-2</v>
      </c>
      <c r="AO751" s="1189">
        <f t="shared" si="322"/>
        <v>4.3759993333333336</v>
      </c>
      <c r="AP751" s="1189">
        <f t="shared" si="330"/>
        <v>4.779485666666667</v>
      </c>
      <c r="AQ751" s="1189">
        <f t="shared" si="331"/>
        <v>5.3890499999999994E-2</v>
      </c>
      <c r="AR751" s="1193">
        <f t="shared" si="326"/>
        <v>6.6247034747599924</v>
      </c>
      <c r="AS751" s="1194">
        <f t="shared" si="321"/>
        <v>2.85546875</v>
      </c>
    </row>
    <row r="752" spans="1:45" ht="11.1" customHeight="1">
      <c r="A752" s="1189" t="s">
        <v>11023</v>
      </c>
      <c r="B752" s="1189" t="s">
        <v>10936</v>
      </c>
      <c r="C752" s="1189" t="s">
        <v>10936</v>
      </c>
      <c r="D752" s="1189" t="s">
        <v>10936</v>
      </c>
      <c r="E752" s="1189" t="s">
        <v>10936</v>
      </c>
      <c r="F752" s="1189" t="s">
        <v>10936</v>
      </c>
      <c r="G752" s="1189">
        <v>6.25</v>
      </c>
      <c r="H752" s="1189">
        <v>2.5</v>
      </c>
      <c r="I752" s="1190">
        <f t="shared" si="310"/>
        <v>87.609375</v>
      </c>
      <c r="J752" s="1191">
        <f t="shared" si="318"/>
        <v>25359.593951163351</v>
      </c>
      <c r="K752" s="1191">
        <f t="shared" si="319"/>
        <v>49636.215918647125</v>
      </c>
      <c r="L752" s="1191">
        <f t="shared" si="320"/>
        <v>1308056.097445844</v>
      </c>
      <c r="M752" s="1190">
        <f t="shared" si="311"/>
        <v>1.8361955986532901</v>
      </c>
      <c r="N752" s="1190">
        <f t="shared" si="312"/>
        <v>1.3387469623960011</v>
      </c>
      <c r="O752" s="1190">
        <f t="shared" si="313"/>
        <v>0.25499942140876219</v>
      </c>
      <c r="P752" s="1192">
        <f t="shared" ref="P752:P815" si="333">(V752*AK752/12)*((AD752/2/PI())+((AH752*0.08)/COS(AE752*PI()/180))+(AS752*0.08))</f>
        <v>58002.290637274986</v>
      </c>
      <c r="Q752" s="1192">
        <f t="shared" si="323"/>
        <v>32477.495662747722</v>
      </c>
      <c r="R752" s="1192">
        <f t="shared" si="324"/>
        <v>49636.215918647125</v>
      </c>
      <c r="S752" s="1192">
        <f t="shared" si="325"/>
        <v>25359.593951163351</v>
      </c>
      <c r="T752" s="1192">
        <f t="shared" si="332"/>
        <v>1308056.097445844</v>
      </c>
      <c r="U752" s="1192">
        <f t="shared" si="314"/>
        <v>1720370.9159605959</v>
      </c>
      <c r="V752" s="1189">
        <v>110000</v>
      </c>
      <c r="W752" s="1189">
        <v>56200</v>
      </c>
      <c r="X752" s="1189">
        <v>4.9081000000000001</v>
      </c>
      <c r="Y752" s="1189">
        <v>2</v>
      </c>
      <c r="Z752" s="1189">
        <v>4.75</v>
      </c>
      <c r="AA752" s="1189">
        <v>0.14186499999999999</v>
      </c>
      <c r="AB752" s="1189">
        <v>1.7042000000000002E-2</v>
      </c>
      <c r="AC752" s="1189">
        <v>5.171875</v>
      </c>
      <c r="AD752" s="1189">
        <v>0.28571000000000002</v>
      </c>
      <c r="AE752" s="1189">
        <v>45</v>
      </c>
      <c r="AF752" s="1193">
        <v>4.625</v>
      </c>
      <c r="AG752" s="1193">
        <v>4.40625</v>
      </c>
      <c r="AH752" s="1189">
        <f t="shared" si="327"/>
        <v>2.2821750000000001</v>
      </c>
      <c r="AI752" s="1189">
        <f t="shared" si="315"/>
        <v>2.85546875</v>
      </c>
      <c r="AJ752" s="1189">
        <f t="shared" si="316"/>
        <v>13.032491259391101</v>
      </c>
      <c r="AK752" s="1189">
        <f t="shared" si="309"/>
        <v>11.89141906768949</v>
      </c>
      <c r="AL752" s="1189">
        <f t="shared" si="328"/>
        <v>0.12861433333333333</v>
      </c>
      <c r="AM752" s="1189">
        <f t="shared" si="317"/>
        <v>10.176236799234857</v>
      </c>
      <c r="AN752" s="1189">
        <f t="shared" si="329"/>
        <v>6.25E-2</v>
      </c>
      <c r="AO752" s="1189">
        <f t="shared" si="322"/>
        <v>4.3759993333333336</v>
      </c>
      <c r="AP752" s="1189">
        <f t="shared" si="330"/>
        <v>4.779485666666667</v>
      </c>
      <c r="AQ752" s="1189">
        <f t="shared" si="331"/>
        <v>5.3890499999999994E-2</v>
      </c>
      <c r="AR752" s="1193">
        <f t="shared" si="326"/>
        <v>6.5344621912210279</v>
      </c>
      <c r="AS752" s="1194">
        <f t="shared" si="321"/>
        <v>2.85546875</v>
      </c>
    </row>
    <row r="753" spans="1:45" ht="11.1" customHeight="1">
      <c r="A753" s="1189" t="s">
        <v>11023</v>
      </c>
      <c r="B753" s="1189" t="s">
        <v>10936</v>
      </c>
      <c r="C753" s="1189" t="s">
        <v>10936</v>
      </c>
      <c r="D753" s="1189" t="s">
        <v>10936</v>
      </c>
      <c r="E753" s="1189" t="s">
        <v>10936</v>
      </c>
      <c r="F753" s="1189" t="s">
        <v>10936</v>
      </c>
      <c r="G753" s="1189">
        <v>6.25</v>
      </c>
      <c r="H753" s="1189">
        <v>2.8125</v>
      </c>
      <c r="I753" s="1190">
        <f t="shared" si="310"/>
        <v>83.1767578125</v>
      </c>
      <c r="J753" s="1191">
        <f t="shared" si="318"/>
        <v>25359.593951163351</v>
      </c>
      <c r="K753" s="1191">
        <f t="shared" si="319"/>
        <v>49636.215918647125</v>
      </c>
      <c r="L753" s="1191">
        <f t="shared" si="320"/>
        <v>1164628.8937785365</v>
      </c>
      <c r="M753" s="1190">
        <f t="shared" si="311"/>
        <v>1.9301858603152862</v>
      </c>
      <c r="N753" s="1190">
        <f t="shared" si="312"/>
        <v>1.2710127410842988</v>
      </c>
      <c r="O753" s="1190">
        <f t="shared" si="313"/>
        <v>0.32273364272046462</v>
      </c>
      <c r="P753" s="1192">
        <f t="shared" si="333"/>
        <v>51642.390348100096</v>
      </c>
      <c r="Q753" s="1192">
        <f t="shared" si="323"/>
        <v>29228.164787732916</v>
      </c>
      <c r="R753" s="1192">
        <f t="shared" si="324"/>
        <v>49636.215918647125</v>
      </c>
      <c r="S753" s="1192">
        <f t="shared" si="325"/>
        <v>25359.593951163351</v>
      </c>
      <c r="T753" s="1192">
        <f t="shared" si="332"/>
        <v>1164628.8937785365</v>
      </c>
      <c r="U753" s="1192">
        <f t="shared" si="314"/>
        <v>1720370.9159605959</v>
      </c>
      <c r="V753" s="1189">
        <v>110000</v>
      </c>
      <c r="W753" s="1189">
        <v>56200</v>
      </c>
      <c r="X753" s="1189">
        <v>4.9081000000000001</v>
      </c>
      <c r="Y753" s="1189">
        <v>2</v>
      </c>
      <c r="Z753" s="1189">
        <v>4.75</v>
      </c>
      <c r="AA753" s="1189">
        <v>0.14186499999999999</v>
      </c>
      <c r="AB753" s="1189">
        <v>1.7042000000000002E-2</v>
      </c>
      <c r="AC753" s="1189">
        <v>5.171875</v>
      </c>
      <c r="AD753" s="1189">
        <v>0.28571000000000002</v>
      </c>
      <c r="AE753" s="1189">
        <v>45</v>
      </c>
      <c r="AF753" s="1193">
        <v>4.625</v>
      </c>
      <c r="AG753" s="1193">
        <v>4.40625</v>
      </c>
      <c r="AH753" s="1189">
        <f t="shared" si="327"/>
        <v>2.2821750000000001</v>
      </c>
      <c r="AI753" s="1189">
        <f t="shared" si="315"/>
        <v>2.85546875</v>
      </c>
      <c r="AJ753" s="1189">
        <f t="shared" si="316"/>
        <v>11.728607589688307</v>
      </c>
      <c r="AK753" s="1189">
        <f t="shared" si="309"/>
        <v>10.587535397986695</v>
      </c>
      <c r="AL753" s="1189">
        <f t="shared" si="328"/>
        <v>0.12861433333333333</v>
      </c>
      <c r="AM753" s="1189">
        <f t="shared" si="317"/>
        <v>10.176236799234857</v>
      </c>
      <c r="AN753" s="1189">
        <f t="shared" si="329"/>
        <v>6.25E-2</v>
      </c>
      <c r="AO753" s="1189">
        <f t="shared" si="322"/>
        <v>4.3759993333333336</v>
      </c>
      <c r="AP753" s="1189">
        <f t="shared" si="330"/>
        <v>4.779485666666667</v>
      </c>
      <c r="AQ753" s="1189">
        <f t="shared" si="331"/>
        <v>5.3890499999999994E-2</v>
      </c>
      <c r="AR753" s="1193">
        <f t="shared" si="326"/>
        <v>6.4061720144324186</v>
      </c>
      <c r="AS753" s="1194">
        <f t="shared" si="321"/>
        <v>2.85546875</v>
      </c>
    </row>
    <row r="754" spans="1:45" ht="11.1" customHeight="1">
      <c r="A754" s="1189" t="s">
        <v>11023</v>
      </c>
      <c r="B754" s="1189" t="s">
        <v>10936</v>
      </c>
      <c r="C754" s="1189" t="s">
        <v>10936</v>
      </c>
      <c r="D754" s="1189" t="s">
        <v>10936</v>
      </c>
      <c r="E754" s="1189" t="s">
        <v>10936</v>
      </c>
      <c r="F754" s="1189" t="s">
        <v>10936</v>
      </c>
      <c r="G754" s="1189">
        <v>6.25</v>
      </c>
      <c r="H754" s="1189">
        <v>3</v>
      </c>
      <c r="I754" s="1190">
        <f t="shared" si="310"/>
        <v>80.266874999999999</v>
      </c>
      <c r="J754" s="1191">
        <f t="shared" si="318"/>
        <v>25359.593951163351</v>
      </c>
      <c r="K754" s="1191">
        <f t="shared" si="319"/>
        <v>47467.302864147641</v>
      </c>
      <c r="L754" s="1191">
        <f t="shared" si="320"/>
        <v>1070473.1530181158</v>
      </c>
      <c r="M754" s="1190">
        <f t="shared" si="311"/>
        <v>2.0108805659430908</v>
      </c>
      <c r="N754" s="1190">
        <f t="shared" si="312"/>
        <v>1.226547216976146</v>
      </c>
      <c r="O754" s="1190">
        <f t="shared" si="313"/>
        <v>0.36719916682861747</v>
      </c>
      <c r="P754" s="1192">
        <f t="shared" si="333"/>
        <v>47467.302864147641</v>
      </c>
      <c r="Q754" s="1192">
        <f t="shared" si="323"/>
        <v>27095.07463684084</v>
      </c>
      <c r="R754" s="1192">
        <f t="shared" si="324"/>
        <v>49636.215918647125</v>
      </c>
      <c r="S754" s="1192">
        <f t="shared" si="325"/>
        <v>25359.593951163351</v>
      </c>
      <c r="T754" s="1192">
        <f t="shared" si="332"/>
        <v>1070473.1530181158</v>
      </c>
      <c r="U754" s="1192">
        <f t="shared" si="314"/>
        <v>1720370.9159605959</v>
      </c>
      <c r="V754" s="1189">
        <v>110000</v>
      </c>
      <c r="W754" s="1189">
        <v>56200</v>
      </c>
      <c r="X754" s="1189">
        <v>4.9081000000000001</v>
      </c>
      <c r="Y754" s="1189">
        <v>2</v>
      </c>
      <c r="Z754" s="1189">
        <v>4.75</v>
      </c>
      <c r="AA754" s="1189">
        <v>0.14186499999999999</v>
      </c>
      <c r="AB754" s="1189">
        <v>1.7042000000000002E-2</v>
      </c>
      <c r="AC754" s="1189">
        <v>5.171875</v>
      </c>
      <c r="AD754" s="1189">
        <v>0.28571000000000002</v>
      </c>
      <c r="AE754" s="1189">
        <v>45</v>
      </c>
      <c r="AF754" s="1193">
        <v>4.625</v>
      </c>
      <c r="AG754" s="1193">
        <v>4.40625</v>
      </c>
      <c r="AH754" s="1189">
        <f t="shared" si="327"/>
        <v>2.2821750000000001</v>
      </c>
      <c r="AI754" s="1189">
        <f t="shared" si="315"/>
        <v>2.85546875</v>
      </c>
      <c r="AJ754" s="1189">
        <f t="shared" si="316"/>
        <v>10.872646310048118</v>
      </c>
      <c r="AK754" s="1189">
        <f t="shared" ref="AK754:AK817" si="334">PI()*(AF754^2-H754^2)/4</f>
        <v>9.7315741183465079</v>
      </c>
      <c r="AL754" s="1189">
        <f t="shared" si="328"/>
        <v>0.12861433333333333</v>
      </c>
      <c r="AM754" s="1189">
        <f t="shared" si="317"/>
        <v>10.176236799234857</v>
      </c>
      <c r="AN754" s="1189">
        <f t="shared" si="329"/>
        <v>6.25E-2</v>
      </c>
      <c r="AO754" s="1189">
        <f t="shared" si="322"/>
        <v>4.3759993333333336</v>
      </c>
      <c r="AP754" s="1189">
        <f t="shared" si="330"/>
        <v>4.779485666666667</v>
      </c>
      <c r="AQ754" s="1189">
        <f t="shared" si="331"/>
        <v>5.3890499999999994E-2</v>
      </c>
      <c r="AR754" s="1193">
        <f t="shared" si="326"/>
        <v>6.3205376455248734</v>
      </c>
      <c r="AS754" s="1194">
        <f t="shared" si="321"/>
        <v>2.85546875</v>
      </c>
    </row>
    <row r="755" spans="1:45" ht="11.1" customHeight="1">
      <c r="A755" s="1189" t="s">
        <v>11023</v>
      </c>
      <c r="B755" s="1189" t="s">
        <v>10936</v>
      </c>
      <c r="C755" s="1189" t="s">
        <v>10936</v>
      </c>
      <c r="D755" s="1189" t="s">
        <v>10936</v>
      </c>
      <c r="E755" s="1189" t="s">
        <v>10936</v>
      </c>
      <c r="F755" s="1189" t="s">
        <v>10936</v>
      </c>
      <c r="G755" s="1189">
        <v>6.25</v>
      </c>
      <c r="H755" s="1189">
        <v>3.25</v>
      </c>
      <c r="I755" s="1190">
        <f t="shared" si="310"/>
        <v>76.094999999999999</v>
      </c>
      <c r="J755" s="1191">
        <f t="shared" si="318"/>
        <v>23987.822917294281</v>
      </c>
      <c r="K755" s="1191">
        <f t="shared" si="319"/>
        <v>41396.852862201267</v>
      </c>
      <c r="L755" s="1191">
        <f t="shared" si="320"/>
        <v>935482.84368417936</v>
      </c>
      <c r="M755" s="1190">
        <f t="shared" si="311"/>
        <v>2.1607017621848601</v>
      </c>
      <c r="N755" s="1190">
        <f t="shared" si="312"/>
        <v>1.1627973616239553</v>
      </c>
      <c r="O755" s="1190">
        <f t="shared" si="313"/>
        <v>0.43094902218080805</v>
      </c>
      <c r="P755" s="1192">
        <f t="shared" si="333"/>
        <v>41396.852862201267</v>
      </c>
      <c r="Q755" s="1192">
        <f t="shared" si="323"/>
        <v>23987.822917294281</v>
      </c>
      <c r="R755" s="1192">
        <f t="shared" si="324"/>
        <v>49534.911125763967</v>
      </c>
      <c r="S755" s="1192">
        <f t="shared" si="325"/>
        <v>25307.836411526685</v>
      </c>
      <c r="T755" s="1192">
        <f t="shared" si="332"/>
        <v>935482.84368417936</v>
      </c>
      <c r="U755" s="1192">
        <f t="shared" si="314"/>
        <v>1720370.9159605959</v>
      </c>
      <c r="V755" s="1189">
        <v>110000</v>
      </c>
      <c r="W755" s="1189">
        <v>56200</v>
      </c>
      <c r="X755" s="1189">
        <v>4.9081000000000001</v>
      </c>
      <c r="Y755" s="1189">
        <v>2</v>
      </c>
      <c r="Z755" s="1189">
        <v>4.75</v>
      </c>
      <c r="AA755" s="1189">
        <v>0.14186499999999999</v>
      </c>
      <c r="AB755" s="1189">
        <v>1.7042000000000002E-2</v>
      </c>
      <c r="AC755" s="1189">
        <v>5.171875</v>
      </c>
      <c r="AD755" s="1189">
        <v>0.28571000000000002</v>
      </c>
      <c r="AE755" s="1189">
        <v>45</v>
      </c>
      <c r="AF755" s="1193">
        <v>4.625</v>
      </c>
      <c r="AG755" s="1193">
        <v>4.40625</v>
      </c>
      <c r="AH755" s="1189">
        <f t="shared" si="327"/>
        <v>2.2821750000000001</v>
      </c>
      <c r="AI755" s="1189">
        <f t="shared" si="315"/>
        <v>2.85546875</v>
      </c>
      <c r="AJ755" s="1189">
        <f t="shared" si="316"/>
        <v>9.645461679739606</v>
      </c>
      <c r="AK755" s="1189">
        <f t="shared" si="334"/>
        <v>8.5043894880379938</v>
      </c>
      <c r="AL755" s="1189">
        <f t="shared" si="328"/>
        <v>0.12861433333333333</v>
      </c>
      <c r="AM755" s="1189">
        <f t="shared" si="317"/>
        <v>10.176236799234857</v>
      </c>
      <c r="AN755" s="1189">
        <f t="shared" si="329"/>
        <v>6.25E-2</v>
      </c>
      <c r="AO755" s="1189">
        <f t="shared" si="322"/>
        <v>4.3759993333333336</v>
      </c>
      <c r="AP755" s="1189">
        <f t="shared" si="330"/>
        <v>4.779485666666667</v>
      </c>
      <c r="AQ755" s="1189">
        <f t="shared" si="331"/>
        <v>5.3890499999999994E-2</v>
      </c>
      <c r="AR755" s="1193">
        <f t="shared" si="326"/>
        <v>6.1956998094240419</v>
      </c>
      <c r="AS755" s="1194">
        <f t="shared" si="321"/>
        <v>2.8418937023560105</v>
      </c>
    </row>
    <row r="756" spans="1:45" ht="11.1" customHeight="1">
      <c r="A756" s="1189" t="s">
        <v>11023</v>
      </c>
      <c r="B756" s="1189" t="s">
        <v>10936</v>
      </c>
      <c r="C756" s="1189" t="s">
        <v>10936</v>
      </c>
      <c r="D756" s="1189" t="s">
        <v>10936</v>
      </c>
      <c r="E756" s="1189" t="s">
        <v>10936</v>
      </c>
      <c r="F756" s="1189" t="s">
        <v>10936</v>
      </c>
      <c r="G756" s="1189">
        <v>6.5</v>
      </c>
      <c r="H756" s="1189">
        <v>2.25</v>
      </c>
      <c r="I756" s="1190">
        <f t="shared" si="310"/>
        <v>99.290624999999991</v>
      </c>
      <c r="J756" s="1191">
        <f t="shared" si="318"/>
        <v>31895.225386030372</v>
      </c>
      <c r="K756" s="1191">
        <f t="shared" si="319"/>
        <v>62428.37709009504</v>
      </c>
      <c r="L756" s="1191">
        <f t="shared" si="320"/>
        <v>1410648.7325396356</v>
      </c>
      <c r="M756" s="1190">
        <f t="shared" si="311"/>
        <v>2.1018535011586112</v>
      </c>
      <c r="N756" s="1190">
        <f t="shared" si="312"/>
        <v>1.5172465573821348</v>
      </c>
      <c r="O756" s="1190">
        <f t="shared" si="313"/>
        <v>0.20654953134109735</v>
      </c>
      <c r="P756" s="1192">
        <f t="shared" si="333"/>
        <v>63139.26020816846</v>
      </c>
      <c r="Q756" s="1192">
        <f t="shared" si="323"/>
        <v>35128.740223396249</v>
      </c>
      <c r="R756" s="1192">
        <f t="shared" si="324"/>
        <v>62428.37709009504</v>
      </c>
      <c r="S756" s="1192">
        <f t="shared" si="325"/>
        <v>31895.225386030372</v>
      </c>
      <c r="T756" s="1192">
        <f t="shared" si="332"/>
        <v>1410648.7325396356</v>
      </c>
      <c r="U756" s="1192">
        <f t="shared" si="314"/>
        <v>1995751.1470018262</v>
      </c>
      <c r="V756" s="1189">
        <v>110000</v>
      </c>
      <c r="W756" s="1189">
        <v>56200</v>
      </c>
      <c r="X756" s="1189">
        <v>4.9081000000000001</v>
      </c>
      <c r="Y756" s="1189">
        <v>2</v>
      </c>
      <c r="Z756" s="1189">
        <v>4.75</v>
      </c>
      <c r="AA756" s="1189">
        <v>0.14186499999999999</v>
      </c>
      <c r="AB756" s="1189">
        <v>1.7042000000000002E-2</v>
      </c>
      <c r="AC756" s="1189">
        <v>5.171875</v>
      </c>
      <c r="AD756" s="1189">
        <v>0.28571000000000002</v>
      </c>
      <c r="AE756" s="1189">
        <v>45</v>
      </c>
      <c r="AF756" s="1193">
        <v>4.625</v>
      </c>
      <c r="AG756" s="1193">
        <v>4.40625</v>
      </c>
      <c r="AH756" s="1189">
        <f t="shared" si="327"/>
        <v>2.2821750000000001</v>
      </c>
      <c r="AI756" s="1189">
        <f t="shared" si="315"/>
        <v>2.91796875</v>
      </c>
      <c r="AJ756" s="1189">
        <f t="shared" si="316"/>
        <v>13.965151578425571</v>
      </c>
      <c r="AK756" s="1189">
        <f t="shared" si="334"/>
        <v>12.824079386723961</v>
      </c>
      <c r="AL756" s="1189">
        <f t="shared" si="328"/>
        <v>0.12861433333333333</v>
      </c>
      <c r="AM756" s="1189">
        <f t="shared" si="317"/>
        <v>12.679693445064224</v>
      </c>
      <c r="AN756" s="1189">
        <f t="shared" si="329"/>
        <v>6.25E-2</v>
      </c>
      <c r="AO756" s="1189">
        <f t="shared" si="322"/>
        <v>4.3759993333333336</v>
      </c>
      <c r="AP756" s="1189">
        <f t="shared" si="330"/>
        <v>4.779485666666667</v>
      </c>
      <c r="AQ756" s="1189">
        <f t="shared" si="331"/>
        <v>5.3890499999999994E-2</v>
      </c>
      <c r="AR756" s="1193">
        <f t="shared" si="326"/>
        <v>6.6247034747599924</v>
      </c>
      <c r="AS756" s="1194">
        <f t="shared" si="321"/>
        <v>2.91796875</v>
      </c>
    </row>
    <row r="757" spans="1:45" ht="11.1" customHeight="1">
      <c r="A757" s="1189" t="s">
        <v>11023</v>
      </c>
      <c r="B757" s="1189" t="s">
        <v>10936</v>
      </c>
      <c r="C757" s="1189" t="s">
        <v>10936</v>
      </c>
      <c r="D757" s="1189" t="s">
        <v>10936</v>
      </c>
      <c r="E757" s="1189" t="s">
        <v>10936</v>
      </c>
      <c r="F757" s="1189" t="s">
        <v>10936</v>
      </c>
      <c r="G757" s="1189">
        <v>6.5</v>
      </c>
      <c r="H757" s="1189">
        <v>2.5</v>
      </c>
      <c r="I757" s="1190">
        <f t="shared" si="310"/>
        <v>96.12</v>
      </c>
      <c r="J757" s="1191">
        <f t="shared" si="318"/>
        <v>31895.225386030372</v>
      </c>
      <c r="K757" s="1191">
        <f t="shared" si="319"/>
        <v>58547.314011210758</v>
      </c>
      <c r="L757" s="1191">
        <f t="shared" si="320"/>
        <v>1308056.097445844</v>
      </c>
      <c r="M757" s="1190">
        <f t="shared" si="311"/>
        <v>2.1603407740027536</v>
      </c>
      <c r="N757" s="1190">
        <f t="shared" si="312"/>
        <v>1.4687966673144699</v>
      </c>
      <c r="O757" s="1190">
        <f t="shared" si="313"/>
        <v>0.25499942140876219</v>
      </c>
      <c r="P757" s="1192">
        <f t="shared" si="333"/>
        <v>58547.314011210758</v>
      </c>
      <c r="Q757" s="1192">
        <f t="shared" si="323"/>
        <v>32782.673166405126</v>
      </c>
      <c r="R757" s="1192">
        <f t="shared" si="324"/>
        <v>62428.37709009504</v>
      </c>
      <c r="S757" s="1192">
        <f t="shared" si="325"/>
        <v>31895.225386030372</v>
      </c>
      <c r="T757" s="1192">
        <f t="shared" si="332"/>
        <v>1308056.097445844</v>
      </c>
      <c r="U757" s="1192">
        <f t="shared" si="314"/>
        <v>1995751.1470018262</v>
      </c>
      <c r="V757" s="1189">
        <v>110000</v>
      </c>
      <c r="W757" s="1189">
        <v>56200</v>
      </c>
      <c r="X757" s="1189">
        <v>4.9081000000000001</v>
      </c>
      <c r="Y757" s="1189">
        <v>2</v>
      </c>
      <c r="Z757" s="1189">
        <v>4.75</v>
      </c>
      <c r="AA757" s="1189">
        <v>0.14186499999999999</v>
      </c>
      <c r="AB757" s="1189">
        <v>1.7042000000000002E-2</v>
      </c>
      <c r="AC757" s="1189">
        <v>5.171875</v>
      </c>
      <c r="AD757" s="1189">
        <v>0.28571000000000002</v>
      </c>
      <c r="AE757" s="1189">
        <v>45</v>
      </c>
      <c r="AF757" s="1193">
        <v>4.625</v>
      </c>
      <c r="AG757" s="1193">
        <v>4.40625</v>
      </c>
      <c r="AH757" s="1189">
        <f t="shared" si="327"/>
        <v>2.2821750000000001</v>
      </c>
      <c r="AI757" s="1189">
        <f t="shared" si="315"/>
        <v>2.91796875</v>
      </c>
      <c r="AJ757" s="1189">
        <f t="shared" si="316"/>
        <v>13.032491259391101</v>
      </c>
      <c r="AK757" s="1189">
        <f t="shared" si="334"/>
        <v>11.89141906768949</v>
      </c>
      <c r="AL757" s="1189">
        <f t="shared" si="328"/>
        <v>0.12861433333333333</v>
      </c>
      <c r="AM757" s="1189">
        <f t="shared" si="317"/>
        <v>12.679693445064224</v>
      </c>
      <c r="AN757" s="1189">
        <f t="shared" si="329"/>
        <v>6.25E-2</v>
      </c>
      <c r="AO757" s="1189">
        <f t="shared" si="322"/>
        <v>4.3759993333333336</v>
      </c>
      <c r="AP757" s="1189">
        <f t="shared" si="330"/>
        <v>4.779485666666667</v>
      </c>
      <c r="AQ757" s="1189">
        <f t="shared" si="331"/>
        <v>5.3890499999999994E-2</v>
      </c>
      <c r="AR757" s="1193">
        <f t="shared" si="326"/>
        <v>6.5344621912210279</v>
      </c>
      <c r="AS757" s="1194">
        <f t="shared" si="321"/>
        <v>2.91796875</v>
      </c>
    </row>
    <row r="758" spans="1:45" ht="11.1" customHeight="1">
      <c r="A758" s="1189" t="s">
        <v>11023</v>
      </c>
      <c r="B758" s="1189" t="s">
        <v>10936</v>
      </c>
      <c r="C758" s="1189" t="s">
        <v>10936</v>
      </c>
      <c r="D758" s="1189" t="s">
        <v>10936</v>
      </c>
      <c r="E758" s="1189" t="s">
        <v>10936</v>
      </c>
      <c r="F758" s="1189" t="s">
        <v>10936</v>
      </c>
      <c r="G758" s="1189">
        <v>6.5</v>
      </c>
      <c r="H758" s="1189">
        <v>2.8125</v>
      </c>
      <c r="I758" s="1190">
        <f t="shared" si="310"/>
        <v>91.687382812500005</v>
      </c>
      <c r="J758" s="1191">
        <f t="shared" si="318"/>
        <v>29399.732173375942</v>
      </c>
      <c r="K758" s="1191">
        <f t="shared" si="319"/>
        <v>51945.527748779408</v>
      </c>
      <c r="L758" s="1191">
        <f t="shared" si="320"/>
        <v>1164628.8937785365</v>
      </c>
      <c r="M758" s="1190">
        <f t="shared" si="311"/>
        <v>2.2709232167319051</v>
      </c>
      <c r="N758" s="1190">
        <f t="shared" si="312"/>
        <v>1.4010624460027676</v>
      </c>
      <c r="O758" s="1190">
        <f t="shared" si="313"/>
        <v>0.32273364272046462</v>
      </c>
      <c r="P758" s="1192">
        <f t="shared" si="333"/>
        <v>51945.527748779408</v>
      </c>
      <c r="Q758" s="1192">
        <f t="shared" si="323"/>
        <v>29399.732173375942</v>
      </c>
      <c r="R758" s="1192">
        <f t="shared" si="324"/>
        <v>62210.263572941476</v>
      </c>
      <c r="S758" s="1192">
        <f t="shared" si="325"/>
        <v>31783.789207266458</v>
      </c>
      <c r="T758" s="1192">
        <f t="shared" si="332"/>
        <v>1164628.8937785365</v>
      </c>
      <c r="U758" s="1192">
        <f t="shared" si="314"/>
        <v>1995751.1470018262</v>
      </c>
      <c r="V758" s="1189">
        <v>110000</v>
      </c>
      <c r="W758" s="1189">
        <v>56200</v>
      </c>
      <c r="X758" s="1189">
        <v>4.9081000000000001</v>
      </c>
      <c r="Y758" s="1189">
        <v>2</v>
      </c>
      <c r="Z758" s="1189">
        <v>4.75</v>
      </c>
      <c r="AA758" s="1189">
        <v>0.14186499999999999</v>
      </c>
      <c r="AB758" s="1189">
        <v>1.7042000000000002E-2</v>
      </c>
      <c r="AC758" s="1189">
        <v>5.171875</v>
      </c>
      <c r="AD758" s="1189">
        <v>0.28571000000000002</v>
      </c>
      <c r="AE758" s="1189">
        <v>45</v>
      </c>
      <c r="AF758" s="1193">
        <v>4.625</v>
      </c>
      <c r="AG758" s="1193">
        <v>4.40625</v>
      </c>
      <c r="AH758" s="1189">
        <f t="shared" si="327"/>
        <v>2.2821750000000001</v>
      </c>
      <c r="AI758" s="1189">
        <f t="shared" si="315"/>
        <v>2.91796875</v>
      </c>
      <c r="AJ758" s="1189">
        <f t="shared" si="316"/>
        <v>11.728607589688307</v>
      </c>
      <c r="AK758" s="1189">
        <f t="shared" si="334"/>
        <v>10.587535397986695</v>
      </c>
      <c r="AL758" s="1189">
        <f t="shared" si="328"/>
        <v>0.12861433333333333</v>
      </c>
      <c r="AM758" s="1189">
        <f t="shared" si="317"/>
        <v>12.679693445064224</v>
      </c>
      <c r="AN758" s="1189">
        <f t="shared" si="329"/>
        <v>6.25E-2</v>
      </c>
      <c r="AO758" s="1189">
        <f t="shared" si="322"/>
        <v>4.3759993333333336</v>
      </c>
      <c r="AP758" s="1189">
        <f t="shared" si="330"/>
        <v>4.779485666666667</v>
      </c>
      <c r="AQ758" s="1189">
        <f t="shared" si="331"/>
        <v>5.3890499999999994E-2</v>
      </c>
      <c r="AR758" s="1193">
        <f t="shared" si="326"/>
        <v>6.4061720144324186</v>
      </c>
      <c r="AS758" s="1194">
        <f t="shared" si="321"/>
        <v>2.8945117536081044</v>
      </c>
    </row>
    <row r="759" spans="1:45" ht="11.1" customHeight="1">
      <c r="A759" s="1189" t="s">
        <v>11023</v>
      </c>
      <c r="B759" s="1189" t="s">
        <v>10936</v>
      </c>
      <c r="C759" s="1189" t="s">
        <v>10936</v>
      </c>
      <c r="D759" s="1189" t="s">
        <v>10936</v>
      </c>
      <c r="E759" s="1189" t="s">
        <v>10936</v>
      </c>
      <c r="F759" s="1189" t="s">
        <v>10936</v>
      </c>
      <c r="G759" s="1189">
        <v>6.5</v>
      </c>
      <c r="H759" s="1189">
        <v>3</v>
      </c>
      <c r="I759" s="1190">
        <f t="shared" si="310"/>
        <v>88.777500000000003</v>
      </c>
      <c r="J759" s="1191">
        <f t="shared" si="318"/>
        <v>27166.910495122596</v>
      </c>
      <c r="K759" s="1191">
        <f t="shared" si="319"/>
        <v>47593.15062383344</v>
      </c>
      <c r="L759" s="1191">
        <f t="shared" si="320"/>
        <v>1070473.1530181158</v>
      </c>
      <c r="M759" s="1190">
        <f t="shared" si="311"/>
        <v>2.3658630275787194</v>
      </c>
      <c r="N759" s="1190">
        <f t="shared" si="312"/>
        <v>1.3565969218946146</v>
      </c>
      <c r="O759" s="1190">
        <f t="shared" si="313"/>
        <v>0.36719916682861747</v>
      </c>
      <c r="P759" s="1192">
        <f t="shared" si="333"/>
        <v>47593.15062383344</v>
      </c>
      <c r="Q759" s="1192">
        <f t="shared" si="323"/>
        <v>27166.910495122596</v>
      </c>
      <c r="R759" s="1192">
        <f t="shared" si="324"/>
        <v>62011.197022821456</v>
      </c>
      <c r="S759" s="1192">
        <f t="shared" si="325"/>
        <v>31682.08429711423</v>
      </c>
      <c r="T759" s="1192">
        <f t="shared" si="332"/>
        <v>1070473.1530181158</v>
      </c>
      <c r="U759" s="1192">
        <f t="shared" si="314"/>
        <v>1995751.1470018262</v>
      </c>
      <c r="V759" s="1189">
        <v>110000</v>
      </c>
      <c r="W759" s="1189">
        <v>56200</v>
      </c>
      <c r="X759" s="1189">
        <v>4.9081000000000001</v>
      </c>
      <c r="Y759" s="1189">
        <v>2</v>
      </c>
      <c r="Z759" s="1189">
        <v>4.75</v>
      </c>
      <c r="AA759" s="1189">
        <v>0.14186499999999999</v>
      </c>
      <c r="AB759" s="1189">
        <v>1.7042000000000002E-2</v>
      </c>
      <c r="AC759" s="1189">
        <v>5.171875</v>
      </c>
      <c r="AD759" s="1189">
        <v>0.28571000000000002</v>
      </c>
      <c r="AE759" s="1189">
        <v>45</v>
      </c>
      <c r="AF759" s="1193">
        <v>4.625</v>
      </c>
      <c r="AG759" s="1193">
        <v>4.40625</v>
      </c>
      <c r="AH759" s="1189">
        <f t="shared" si="327"/>
        <v>2.2821750000000001</v>
      </c>
      <c r="AI759" s="1189">
        <f t="shared" si="315"/>
        <v>2.91796875</v>
      </c>
      <c r="AJ759" s="1189">
        <f t="shared" si="316"/>
        <v>10.872646310048118</v>
      </c>
      <c r="AK759" s="1189">
        <f t="shared" si="334"/>
        <v>9.7315741183465079</v>
      </c>
      <c r="AL759" s="1189">
        <f t="shared" si="328"/>
        <v>0.12861433333333333</v>
      </c>
      <c r="AM759" s="1189">
        <f t="shared" si="317"/>
        <v>12.679693445064224</v>
      </c>
      <c r="AN759" s="1189">
        <f t="shared" si="329"/>
        <v>6.25E-2</v>
      </c>
      <c r="AO759" s="1189">
        <f t="shared" si="322"/>
        <v>4.3759993333333336</v>
      </c>
      <c r="AP759" s="1189">
        <f t="shared" si="330"/>
        <v>4.779485666666667</v>
      </c>
      <c r="AQ759" s="1189">
        <f t="shared" si="331"/>
        <v>5.3890499999999994E-2</v>
      </c>
      <c r="AR759" s="1193">
        <f t="shared" si="326"/>
        <v>6.3205376455248734</v>
      </c>
      <c r="AS759" s="1194">
        <f t="shared" si="321"/>
        <v>2.8731031613812181</v>
      </c>
    </row>
    <row r="760" spans="1:45" ht="11.1" customHeight="1">
      <c r="A760" s="1189" t="s">
        <v>11023</v>
      </c>
      <c r="B760" s="1189" t="s">
        <v>10936</v>
      </c>
      <c r="C760" s="1189" t="s">
        <v>10936</v>
      </c>
      <c r="D760" s="1189" t="s">
        <v>10936</v>
      </c>
      <c r="E760" s="1189" t="s">
        <v>10936</v>
      </c>
      <c r="F760" s="1189" t="s">
        <v>10936</v>
      </c>
      <c r="G760" s="1189">
        <v>6.5</v>
      </c>
      <c r="H760" s="1189">
        <v>3.25</v>
      </c>
      <c r="I760" s="1190">
        <f t="shared" si="310"/>
        <v>84.605625000000003</v>
      </c>
      <c r="J760" s="1191">
        <f t="shared" si="318"/>
        <v>23987.822917294281</v>
      </c>
      <c r="K760" s="1191">
        <f t="shared" si="319"/>
        <v>41396.852862201267</v>
      </c>
      <c r="L760" s="1191">
        <f t="shared" si="320"/>
        <v>935482.84368417936</v>
      </c>
      <c r="M760" s="1190">
        <f t="shared" si="311"/>
        <v>2.5421322873941472</v>
      </c>
      <c r="N760" s="1190">
        <f t="shared" si="312"/>
        <v>1.2928470665424241</v>
      </c>
      <c r="O760" s="1190">
        <f t="shared" si="313"/>
        <v>0.43094902218080805</v>
      </c>
      <c r="P760" s="1192">
        <f t="shared" si="333"/>
        <v>41396.852862201267</v>
      </c>
      <c r="Q760" s="1192">
        <f t="shared" si="323"/>
        <v>23987.822917294281</v>
      </c>
      <c r="R760" s="1192">
        <f t="shared" si="324"/>
        <v>61720.997682602443</v>
      </c>
      <c r="S760" s="1192">
        <f t="shared" si="325"/>
        <v>31533.818816020521</v>
      </c>
      <c r="T760" s="1192">
        <f t="shared" si="332"/>
        <v>935482.84368417936</v>
      </c>
      <c r="U760" s="1192">
        <f t="shared" si="314"/>
        <v>1995751.1470018262</v>
      </c>
      <c r="V760" s="1189">
        <v>110000</v>
      </c>
      <c r="W760" s="1189">
        <v>56200</v>
      </c>
      <c r="X760" s="1189">
        <v>4.9081000000000001</v>
      </c>
      <c r="Y760" s="1189">
        <v>2</v>
      </c>
      <c r="Z760" s="1189">
        <v>4.75</v>
      </c>
      <c r="AA760" s="1189">
        <v>0.14186499999999999</v>
      </c>
      <c r="AB760" s="1189">
        <v>1.7042000000000002E-2</v>
      </c>
      <c r="AC760" s="1189">
        <v>5.171875</v>
      </c>
      <c r="AD760" s="1189">
        <v>0.28571000000000002</v>
      </c>
      <c r="AE760" s="1189">
        <v>45</v>
      </c>
      <c r="AF760" s="1193">
        <v>4.625</v>
      </c>
      <c r="AG760" s="1193">
        <v>4.40625</v>
      </c>
      <c r="AH760" s="1189">
        <f t="shared" si="327"/>
        <v>2.2821750000000001</v>
      </c>
      <c r="AI760" s="1189">
        <f t="shared" si="315"/>
        <v>2.91796875</v>
      </c>
      <c r="AJ760" s="1189">
        <f t="shared" si="316"/>
        <v>9.645461679739606</v>
      </c>
      <c r="AK760" s="1189">
        <f t="shared" si="334"/>
        <v>8.5043894880379938</v>
      </c>
      <c r="AL760" s="1189">
        <f t="shared" si="328"/>
        <v>0.12861433333333333</v>
      </c>
      <c r="AM760" s="1189">
        <f t="shared" si="317"/>
        <v>12.679693445064224</v>
      </c>
      <c r="AN760" s="1189">
        <f t="shared" si="329"/>
        <v>6.25E-2</v>
      </c>
      <c r="AO760" s="1189">
        <f t="shared" si="322"/>
        <v>4.3759993333333336</v>
      </c>
      <c r="AP760" s="1189">
        <f t="shared" si="330"/>
        <v>4.779485666666667</v>
      </c>
      <c r="AQ760" s="1189">
        <f t="shared" si="331"/>
        <v>5.3890499999999994E-2</v>
      </c>
      <c r="AR760" s="1193">
        <f t="shared" si="326"/>
        <v>6.1956998094240419</v>
      </c>
      <c r="AS760" s="1194">
        <f t="shared" si="321"/>
        <v>2.8418937023560105</v>
      </c>
    </row>
    <row r="761" spans="1:45" ht="11.1" customHeight="1">
      <c r="A761" s="1189" t="s">
        <v>11023</v>
      </c>
      <c r="B761" s="1189" t="s">
        <v>10936</v>
      </c>
      <c r="C761" s="1189" t="s">
        <v>10936</v>
      </c>
      <c r="D761" s="1189" t="s">
        <v>10936</v>
      </c>
      <c r="E761" s="1189" t="s">
        <v>10936</v>
      </c>
      <c r="F761" s="1189" t="s">
        <v>10936</v>
      </c>
      <c r="G761" s="1189">
        <v>6.75</v>
      </c>
      <c r="H761" s="1189">
        <v>2.25</v>
      </c>
      <c r="I761" s="1190">
        <f t="shared" si="310"/>
        <v>108.13499999999999</v>
      </c>
      <c r="J761" s="1191">
        <f t="shared" si="318"/>
        <v>35291.860997594144</v>
      </c>
      <c r="K761" s="1191">
        <f t="shared" si="319"/>
        <v>63432.448205857581</v>
      </c>
      <c r="L761" s="1191">
        <f t="shared" si="320"/>
        <v>1410648.7325396356</v>
      </c>
      <c r="M761" s="1190">
        <f t="shared" si="311"/>
        <v>2.4390915764325127</v>
      </c>
      <c r="N761" s="1190">
        <f t="shared" si="312"/>
        <v>1.6523962507287788</v>
      </c>
      <c r="O761" s="1190">
        <f t="shared" si="313"/>
        <v>0.20654953134109735</v>
      </c>
      <c r="P761" s="1192">
        <f t="shared" si="333"/>
        <v>63432.448205857581</v>
      </c>
      <c r="Q761" s="1192">
        <f t="shared" si="323"/>
        <v>35291.860997594144</v>
      </c>
      <c r="R761" s="1192">
        <f t="shared" si="324"/>
        <v>75586.856455828631</v>
      </c>
      <c r="S761" s="1192">
        <f t="shared" si="325"/>
        <v>38618.012116523358</v>
      </c>
      <c r="T761" s="1192">
        <f t="shared" si="332"/>
        <v>1410648.7325396356</v>
      </c>
      <c r="U761" s="1192">
        <f t="shared" si="314"/>
        <v>2281930.6027897713</v>
      </c>
      <c r="V761" s="1189">
        <v>110000</v>
      </c>
      <c r="W761" s="1189">
        <v>56200</v>
      </c>
      <c r="X761" s="1189">
        <v>4.9081000000000001</v>
      </c>
      <c r="Y761" s="1189">
        <v>2</v>
      </c>
      <c r="Z761" s="1189">
        <v>4.75</v>
      </c>
      <c r="AA761" s="1189">
        <v>0.14186499999999999</v>
      </c>
      <c r="AB761" s="1189">
        <v>1.7042000000000002E-2</v>
      </c>
      <c r="AC761" s="1189">
        <v>5.171875</v>
      </c>
      <c r="AD761" s="1189">
        <v>0.28571000000000002</v>
      </c>
      <c r="AE761" s="1189">
        <v>45</v>
      </c>
      <c r="AF761" s="1193">
        <v>4.625</v>
      </c>
      <c r="AG761" s="1193">
        <v>4.40625</v>
      </c>
      <c r="AH761" s="1189">
        <f t="shared" si="327"/>
        <v>2.2821750000000001</v>
      </c>
      <c r="AI761" s="1189">
        <f t="shared" si="315"/>
        <v>2.98046875</v>
      </c>
      <c r="AJ761" s="1189">
        <f t="shared" si="316"/>
        <v>13.965151578425571</v>
      </c>
      <c r="AK761" s="1189">
        <f t="shared" si="334"/>
        <v>12.824079386723961</v>
      </c>
      <c r="AL761" s="1189">
        <f t="shared" si="328"/>
        <v>0.12861433333333333</v>
      </c>
      <c r="AM761" s="1189">
        <f t="shared" si="317"/>
        <v>15.281324861318272</v>
      </c>
      <c r="AN761" s="1189">
        <f t="shared" si="329"/>
        <v>6.25E-2</v>
      </c>
      <c r="AO761" s="1189">
        <f t="shared" si="322"/>
        <v>4.3759993333333336</v>
      </c>
      <c r="AP761" s="1189">
        <f t="shared" si="330"/>
        <v>4.779485666666667</v>
      </c>
      <c r="AQ761" s="1189">
        <f t="shared" si="331"/>
        <v>5.3890499999999994E-2</v>
      </c>
      <c r="AR761" s="1193">
        <f t="shared" si="326"/>
        <v>6.6247034747599924</v>
      </c>
      <c r="AS761" s="1194">
        <f t="shared" si="321"/>
        <v>2.9491446186899983</v>
      </c>
    </row>
    <row r="762" spans="1:45" ht="11.1" customHeight="1">
      <c r="A762" s="1189" t="s">
        <v>11023</v>
      </c>
      <c r="B762" s="1189" t="s">
        <v>10936</v>
      </c>
      <c r="C762" s="1189" t="s">
        <v>10936</v>
      </c>
      <c r="D762" s="1189" t="s">
        <v>10936</v>
      </c>
      <c r="E762" s="1189" t="s">
        <v>10936</v>
      </c>
      <c r="F762" s="1189" t="s">
        <v>10936</v>
      </c>
      <c r="G762" s="1189">
        <v>6.75</v>
      </c>
      <c r="H762" s="1189">
        <v>2.5</v>
      </c>
      <c r="I762" s="1190">
        <f t="shared" si="310"/>
        <v>104.964375</v>
      </c>
      <c r="J762" s="1191">
        <f t="shared" si="318"/>
        <v>32824.741508354724</v>
      </c>
      <c r="K762" s="1191">
        <f t="shared" si="319"/>
        <v>58622.444810140776</v>
      </c>
      <c r="L762" s="1191">
        <f t="shared" si="320"/>
        <v>1308056.097445844</v>
      </c>
      <c r="M762" s="1190">
        <f t="shared" si="311"/>
        <v>2.5069630120221102</v>
      </c>
      <c r="N762" s="1190">
        <f t="shared" si="312"/>
        <v>1.603946360661114</v>
      </c>
      <c r="O762" s="1190">
        <f t="shared" si="313"/>
        <v>0.25499942140876219</v>
      </c>
      <c r="P762" s="1192">
        <f t="shared" si="333"/>
        <v>58622.444810140776</v>
      </c>
      <c r="Q762" s="1192">
        <f t="shared" si="323"/>
        <v>32824.741508354724</v>
      </c>
      <c r="R762" s="1192">
        <f t="shared" si="324"/>
        <v>75334.038621390748</v>
      </c>
      <c r="S762" s="1192">
        <f t="shared" si="325"/>
        <v>38488.845186565093</v>
      </c>
      <c r="T762" s="1192">
        <f t="shared" si="332"/>
        <v>1308056.097445844</v>
      </c>
      <c r="U762" s="1192">
        <f t="shared" si="314"/>
        <v>2281930.6027897713</v>
      </c>
      <c r="V762" s="1189">
        <v>110000</v>
      </c>
      <c r="W762" s="1189">
        <v>56200</v>
      </c>
      <c r="X762" s="1189">
        <v>4.9081000000000001</v>
      </c>
      <c r="Y762" s="1189">
        <v>2</v>
      </c>
      <c r="Z762" s="1189">
        <v>4.75</v>
      </c>
      <c r="AA762" s="1189">
        <v>0.14186499999999999</v>
      </c>
      <c r="AB762" s="1189">
        <v>1.7042000000000002E-2</v>
      </c>
      <c r="AC762" s="1189">
        <v>5.171875</v>
      </c>
      <c r="AD762" s="1189">
        <v>0.28571000000000002</v>
      </c>
      <c r="AE762" s="1189">
        <v>45</v>
      </c>
      <c r="AF762" s="1193">
        <v>4.625</v>
      </c>
      <c r="AG762" s="1193">
        <v>4.40625</v>
      </c>
      <c r="AH762" s="1189">
        <f t="shared" si="327"/>
        <v>2.2821750000000001</v>
      </c>
      <c r="AI762" s="1189">
        <f t="shared" si="315"/>
        <v>2.98046875</v>
      </c>
      <c r="AJ762" s="1189">
        <f t="shared" si="316"/>
        <v>13.032491259391101</v>
      </c>
      <c r="AK762" s="1189">
        <f t="shared" si="334"/>
        <v>11.89141906768949</v>
      </c>
      <c r="AL762" s="1189">
        <f t="shared" si="328"/>
        <v>0.12861433333333333</v>
      </c>
      <c r="AM762" s="1189">
        <f t="shared" si="317"/>
        <v>15.281324861318272</v>
      </c>
      <c r="AN762" s="1189">
        <f t="shared" si="329"/>
        <v>6.25E-2</v>
      </c>
      <c r="AO762" s="1189">
        <f t="shared" si="322"/>
        <v>4.3759993333333336</v>
      </c>
      <c r="AP762" s="1189">
        <f t="shared" si="330"/>
        <v>4.779485666666667</v>
      </c>
      <c r="AQ762" s="1189">
        <f t="shared" si="331"/>
        <v>5.3890499999999994E-2</v>
      </c>
      <c r="AR762" s="1193">
        <f t="shared" si="326"/>
        <v>6.5344621912210279</v>
      </c>
      <c r="AS762" s="1194">
        <f t="shared" si="321"/>
        <v>2.926584297805257</v>
      </c>
    </row>
    <row r="763" spans="1:45" ht="11.1" customHeight="1">
      <c r="A763" s="1189" t="s">
        <v>11023</v>
      </c>
      <c r="B763" s="1189" t="s">
        <v>10936</v>
      </c>
      <c r="C763" s="1189" t="s">
        <v>10936</v>
      </c>
      <c r="D763" s="1189" t="s">
        <v>10936</v>
      </c>
      <c r="E763" s="1189" t="s">
        <v>10936</v>
      </c>
      <c r="F763" s="1189" t="s">
        <v>10936</v>
      </c>
      <c r="G763" s="1189">
        <v>6.75</v>
      </c>
      <c r="H763" s="1189">
        <v>2.8125</v>
      </c>
      <c r="I763" s="1190">
        <f t="shared" si="310"/>
        <v>100.5317578125</v>
      </c>
      <c r="J763" s="1191">
        <f t="shared" si="318"/>
        <v>29399.732173375942</v>
      </c>
      <c r="K763" s="1191">
        <f t="shared" si="319"/>
        <v>51945.527748779408</v>
      </c>
      <c r="L763" s="1191">
        <f t="shared" si="320"/>
        <v>1164628.8937785365</v>
      </c>
      <c r="M763" s="1190">
        <f t="shared" si="311"/>
        <v>2.6352881804571728</v>
      </c>
      <c r="N763" s="1190">
        <f t="shared" si="312"/>
        <v>1.5362121393494115</v>
      </c>
      <c r="O763" s="1190">
        <f t="shared" si="313"/>
        <v>0.32273364272046462</v>
      </c>
      <c r="P763" s="1192">
        <f t="shared" si="333"/>
        <v>51945.527748779408</v>
      </c>
      <c r="Q763" s="1192">
        <f t="shared" si="323"/>
        <v>29399.732173375942</v>
      </c>
      <c r="R763" s="1192">
        <f t="shared" si="324"/>
        <v>74974.623912253242</v>
      </c>
      <c r="S763" s="1192">
        <f t="shared" si="325"/>
        <v>38305.216944260297</v>
      </c>
      <c r="T763" s="1192">
        <f t="shared" si="332"/>
        <v>1164628.8937785365</v>
      </c>
      <c r="U763" s="1192">
        <f t="shared" si="314"/>
        <v>2281930.6027897713</v>
      </c>
      <c r="V763" s="1189">
        <v>110000</v>
      </c>
      <c r="W763" s="1189">
        <v>56200</v>
      </c>
      <c r="X763" s="1189">
        <v>4.9081000000000001</v>
      </c>
      <c r="Y763" s="1189">
        <v>2</v>
      </c>
      <c r="Z763" s="1189">
        <v>4.75</v>
      </c>
      <c r="AA763" s="1189">
        <v>0.14186499999999999</v>
      </c>
      <c r="AB763" s="1189">
        <v>1.7042000000000002E-2</v>
      </c>
      <c r="AC763" s="1189">
        <v>5.171875</v>
      </c>
      <c r="AD763" s="1189">
        <v>0.28571000000000002</v>
      </c>
      <c r="AE763" s="1189">
        <v>45</v>
      </c>
      <c r="AF763" s="1193">
        <v>4.625</v>
      </c>
      <c r="AG763" s="1193">
        <v>4.40625</v>
      </c>
      <c r="AH763" s="1189">
        <f t="shared" si="327"/>
        <v>2.2821750000000001</v>
      </c>
      <c r="AI763" s="1189">
        <f t="shared" si="315"/>
        <v>2.98046875</v>
      </c>
      <c r="AJ763" s="1189">
        <f t="shared" si="316"/>
        <v>11.728607589688307</v>
      </c>
      <c r="AK763" s="1189">
        <f t="shared" si="334"/>
        <v>10.587535397986695</v>
      </c>
      <c r="AL763" s="1189">
        <f t="shared" si="328"/>
        <v>0.12861433333333333</v>
      </c>
      <c r="AM763" s="1189">
        <f t="shared" si="317"/>
        <v>15.281324861318272</v>
      </c>
      <c r="AN763" s="1189">
        <f t="shared" si="329"/>
        <v>6.25E-2</v>
      </c>
      <c r="AO763" s="1189">
        <f t="shared" si="322"/>
        <v>4.3759993333333336</v>
      </c>
      <c r="AP763" s="1189">
        <f t="shared" si="330"/>
        <v>4.779485666666667</v>
      </c>
      <c r="AQ763" s="1189">
        <f t="shared" si="331"/>
        <v>5.3890499999999994E-2</v>
      </c>
      <c r="AR763" s="1193">
        <f t="shared" si="326"/>
        <v>6.4061720144324186</v>
      </c>
      <c r="AS763" s="1194">
        <f t="shared" si="321"/>
        <v>2.8945117536081044</v>
      </c>
    </row>
    <row r="764" spans="1:45" ht="11.1" customHeight="1">
      <c r="A764" s="1189" t="s">
        <v>11023</v>
      </c>
      <c r="B764" s="1189" t="s">
        <v>10936</v>
      </c>
      <c r="C764" s="1189" t="s">
        <v>10936</v>
      </c>
      <c r="D764" s="1189" t="s">
        <v>10936</v>
      </c>
      <c r="E764" s="1189" t="s">
        <v>10936</v>
      </c>
      <c r="F764" s="1189" t="s">
        <v>10936</v>
      </c>
      <c r="G764" s="1189">
        <v>6.75</v>
      </c>
      <c r="H764" s="1189">
        <v>3</v>
      </c>
      <c r="I764" s="1190">
        <f t="shared" si="310"/>
        <v>97.621875000000003</v>
      </c>
      <c r="J764" s="1191">
        <f t="shared" si="318"/>
        <v>27166.910495122596</v>
      </c>
      <c r="K764" s="1191">
        <f t="shared" si="319"/>
        <v>47593.15062383344</v>
      </c>
      <c r="L764" s="1191">
        <f t="shared" si="320"/>
        <v>1070473.1530181158</v>
      </c>
      <c r="M764" s="1190">
        <f t="shared" si="311"/>
        <v>2.7454608888675893</v>
      </c>
      <c r="N764" s="1190">
        <f t="shared" si="312"/>
        <v>1.4917466152412586</v>
      </c>
      <c r="O764" s="1190">
        <f t="shared" si="313"/>
        <v>0.36719916682861747</v>
      </c>
      <c r="P764" s="1192">
        <f t="shared" si="333"/>
        <v>47593.15062383344</v>
      </c>
      <c r="Q764" s="1192">
        <f t="shared" si="323"/>
        <v>27166.910495122596</v>
      </c>
      <c r="R764" s="1192">
        <f t="shared" si="324"/>
        <v>74734.712700315387</v>
      </c>
      <c r="S764" s="1192">
        <f t="shared" si="325"/>
        <v>38182.644125070226</v>
      </c>
      <c r="T764" s="1192">
        <f t="shared" si="332"/>
        <v>1070473.1530181158</v>
      </c>
      <c r="U764" s="1192">
        <f t="shared" si="314"/>
        <v>2281930.6027897713</v>
      </c>
      <c r="V764" s="1189">
        <v>110000</v>
      </c>
      <c r="W764" s="1189">
        <v>56200</v>
      </c>
      <c r="X764" s="1189">
        <v>4.9081000000000001</v>
      </c>
      <c r="Y764" s="1189">
        <v>2</v>
      </c>
      <c r="Z764" s="1189">
        <v>4.75</v>
      </c>
      <c r="AA764" s="1189">
        <v>0.14186499999999999</v>
      </c>
      <c r="AB764" s="1189">
        <v>1.7042000000000002E-2</v>
      </c>
      <c r="AC764" s="1189">
        <v>5.171875</v>
      </c>
      <c r="AD764" s="1189">
        <v>0.28571000000000002</v>
      </c>
      <c r="AE764" s="1189">
        <v>45</v>
      </c>
      <c r="AF764" s="1193">
        <v>4.625</v>
      </c>
      <c r="AG764" s="1193">
        <v>4.40625</v>
      </c>
      <c r="AH764" s="1189">
        <f t="shared" si="327"/>
        <v>2.2821750000000001</v>
      </c>
      <c r="AI764" s="1189">
        <f t="shared" si="315"/>
        <v>2.98046875</v>
      </c>
      <c r="AJ764" s="1189">
        <f t="shared" si="316"/>
        <v>10.872646310048118</v>
      </c>
      <c r="AK764" s="1189">
        <f t="shared" si="334"/>
        <v>9.7315741183465079</v>
      </c>
      <c r="AL764" s="1189">
        <f t="shared" si="328"/>
        <v>0.12861433333333333</v>
      </c>
      <c r="AM764" s="1189">
        <f t="shared" si="317"/>
        <v>15.281324861318272</v>
      </c>
      <c r="AN764" s="1189">
        <f t="shared" si="329"/>
        <v>6.25E-2</v>
      </c>
      <c r="AO764" s="1189">
        <f t="shared" si="322"/>
        <v>4.3759993333333336</v>
      </c>
      <c r="AP764" s="1189">
        <f t="shared" si="330"/>
        <v>4.779485666666667</v>
      </c>
      <c r="AQ764" s="1189">
        <f t="shared" si="331"/>
        <v>5.3890499999999994E-2</v>
      </c>
      <c r="AR764" s="1193">
        <f t="shared" si="326"/>
        <v>6.3205376455248734</v>
      </c>
      <c r="AS764" s="1194">
        <f t="shared" si="321"/>
        <v>2.8731031613812181</v>
      </c>
    </row>
    <row r="765" spans="1:45" ht="11.1" customHeight="1">
      <c r="A765" s="1189" t="s">
        <v>11023</v>
      </c>
      <c r="B765" s="1189" t="s">
        <v>10936</v>
      </c>
      <c r="C765" s="1189" t="s">
        <v>10936</v>
      </c>
      <c r="D765" s="1189" t="s">
        <v>10936</v>
      </c>
      <c r="E765" s="1189" t="s">
        <v>10936</v>
      </c>
      <c r="F765" s="1189" t="s">
        <v>10936</v>
      </c>
      <c r="G765" s="1189">
        <v>6.75</v>
      </c>
      <c r="H765" s="1189">
        <v>3.25</v>
      </c>
      <c r="I765" s="1190">
        <f t="shared" si="310"/>
        <v>93.45</v>
      </c>
      <c r="J765" s="1191">
        <f t="shared" si="318"/>
        <v>23987.822917294281</v>
      </c>
      <c r="K765" s="1191">
        <f t="shared" si="319"/>
        <v>41396.852862201267</v>
      </c>
      <c r="L765" s="1191">
        <f t="shared" si="320"/>
        <v>935482.84368417936</v>
      </c>
      <c r="M765" s="1190">
        <f t="shared" si="311"/>
        <v>2.9500121892140734</v>
      </c>
      <c r="N765" s="1190">
        <f t="shared" si="312"/>
        <v>1.4279967598890682</v>
      </c>
      <c r="O765" s="1190">
        <f t="shared" si="313"/>
        <v>0.43094902218080805</v>
      </c>
      <c r="P765" s="1192">
        <f t="shared" si="333"/>
        <v>41396.852862201267</v>
      </c>
      <c r="Q765" s="1192">
        <f t="shared" si="323"/>
        <v>23987.822917294281</v>
      </c>
      <c r="R765" s="1192">
        <f t="shared" si="324"/>
        <v>74384.969986767901</v>
      </c>
      <c r="S765" s="1192">
        <f t="shared" si="325"/>
        <v>38003.957393239609</v>
      </c>
      <c r="T765" s="1192">
        <f t="shared" si="332"/>
        <v>935482.84368417936</v>
      </c>
      <c r="U765" s="1192">
        <f t="shared" si="314"/>
        <v>2281930.6027897713</v>
      </c>
      <c r="V765" s="1189">
        <v>110000</v>
      </c>
      <c r="W765" s="1189">
        <v>56200</v>
      </c>
      <c r="X765" s="1189">
        <v>4.9081000000000001</v>
      </c>
      <c r="Y765" s="1189">
        <v>2</v>
      </c>
      <c r="Z765" s="1189">
        <v>4.75</v>
      </c>
      <c r="AA765" s="1189">
        <v>0.14186499999999999</v>
      </c>
      <c r="AB765" s="1189">
        <v>1.7042000000000002E-2</v>
      </c>
      <c r="AC765" s="1189">
        <v>5.171875</v>
      </c>
      <c r="AD765" s="1189">
        <v>0.28571000000000002</v>
      </c>
      <c r="AE765" s="1189">
        <v>45</v>
      </c>
      <c r="AF765" s="1193">
        <v>4.625</v>
      </c>
      <c r="AG765" s="1193">
        <v>4.40625</v>
      </c>
      <c r="AH765" s="1189">
        <f t="shared" si="327"/>
        <v>2.2821750000000001</v>
      </c>
      <c r="AI765" s="1189">
        <f t="shared" si="315"/>
        <v>2.98046875</v>
      </c>
      <c r="AJ765" s="1189">
        <f t="shared" si="316"/>
        <v>9.645461679739606</v>
      </c>
      <c r="AK765" s="1189">
        <f t="shared" si="334"/>
        <v>8.5043894880379938</v>
      </c>
      <c r="AL765" s="1189">
        <f t="shared" si="328"/>
        <v>0.12861433333333333</v>
      </c>
      <c r="AM765" s="1189">
        <f t="shared" si="317"/>
        <v>15.281324861318272</v>
      </c>
      <c r="AN765" s="1189">
        <f t="shared" si="329"/>
        <v>6.25E-2</v>
      </c>
      <c r="AO765" s="1189">
        <f t="shared" si="322"/>
        <v>4.3759993333333336</v>
      </c>
      <c r="AP765" s="1189">
        <f t="shared" si="330"/>
        <v>4.779485666666667</v>
      </c>
      <c r="AQ765" s="1189">
        <f t="shared" si="331"/>
        <v>5.3890499999999994E-2</v>
      </c>
      <c r="AR765" s="1193">
        <f t="shared" si="326"/>
        <v>6.1956998094240419</v>
      </c>
      <c r="AS765" s="1194">
        <f t="shared" si="321"/>
        <v>2.8418937023560105</v>
      </c>
    </row>
    <row r="766" spans="1:45" ht="11.1" customHeight="1">
      <c r="A766" s="1189" t="s">
        <v>11023</v>
      </c>
      <c r="B766" s="1189" t="s">
        <v>10936</v>
      </c>
      <c r="C766" s="1189" t="s">
        <v>10936</v>
      </c>
      <c r="D766" s="1189" t="s">
        <v>10936</v>
      </c>
      <c r="E766" s="1189" t="s">
        <v>10936</v>
      </c>
      <c r="F766" s="1189" t="s">
        <v>10936</v>
      </c>
      <c r="G766" s="1189">
        <v>7</v>
      </c>
      <c r="H766" s="1189">
        <v>2.25</v>
      </c>
      <c r="I766" s="1190">
        <f t="shared" si="310"/>
        <v>117.313125</v>
      </c>
      <c r="J766" s="1191">
        <f t="shared" si="318"/>
        <v>35291.860997594144</v>
      </c>
      <c r="K766" s="1191">
        <f t="shared" si="319"/>
        <v>57665.862005325078</v>
      </c>
      <c r="L766" s="1191">
        <f t="shared" si="320"/>
        <v>1282407.9386723961</v>
      </c>
      <c r="M766" s="1190">
        <f t="shared" si="311"/>
        <v>2.7992737226832176</v>
      </c>
      <c r="N766" s="1190">
        <f t="shared" si="312"/>
        <v>1.7926459325035979</v>
      </c>
      <c r="O766" s="1190">
        <f t="shared" si="313"/>
        <v>0.20654953134109735</v>
      </c>
      <c r="P766" s="1192">
        <f t="shared" si="333"/>
        <v>57665.862005325078</v>
      </c>
      <c r="Q766" s="1192">
        <f t="shared" si="323"/>
        <v>35291.860997594144</v>
      </c>
      <c r="R766" s="1192">
        <f t="shared" si="324"/>
        <v>80855.50552555859</v>
      </c>
      <c r="S766" s="1192">
        <f t="shared" si="325"/>
        <v>45440.794105363922</v>
      </c>
      <c r="T766" s="1192">
        <f t="shared" si="332"/>
        <v>1282407.9386723961</v>
      </c>
      <c r="U766" s="1192">
        <f t="shared" si="314"/>
        <v>2344462.9848403921</v>
      </c>
      <c r="V766" s="1189">
        <v>100000</v>
      </c>
      <c r="W766" s="1189">
        <v>56200</v>
      </c>
      <c r="X766" s="1189">
        <v>4.9081000000000001</v>
      </c>
      <c r="Y766" s="1189">
        <v>2</v>
      </c>
      <c r="Z766" s="1189">
        <v>4.75</v>
      </c>
      <c r="AA766" s="1189">
        <v>0.14186499999999999</v>
      </c>
      <c r="AB766" s="1189">
        <v>1.7042000000000002E-2</v>
      </c>
      <c r="AC766" s="1189">
        <v>5.171875</v>
      </c>
      <c r="AD766" s="1189">
        <v>0.28571000000000002</v>
      </c>
      <c r="AE766" s="1189">
        <v>45</v>
      </c>
      <c r="AF766" s="1193">
        <v>4.625</v>
      </c>
      <c r="AG766" s="1193">
        <v>4.40625</v>
      </c>
      <c r="AH766" s="1189">
        <f t="shared" si="327"/>
        <v>2.2821750000000001</v>
      </c>
      <c r="AI766" s="1189">
        <f t="shared" si="315"/>
        <v>3.04296875</v>
      </c>
      <c r="AJ766" s="1189">
        <f t="shared" si="316"/>
        <v>13.965151578425571</v>
      </c>
      <c r="AK766" s="1189">
        <f t="shared" si="334"/>
        <v>12.824079386723961</v>
      </c>
      <c r="AL766" s="1189">
        <f t="shared" si="328"/>
        <v>0.12861433333333333</v>
      </c>
      <c r="AM766" s="1189">
        <f t="shared" si="317"/>
        <v>17.981131047997</v>
      </c>
      <c r="AN766" s="1189">
        <f t="shared" si="329"/>
        <v>6.25E-2</v>
      </c>
      <c r="AO766" s="1189">
        <f t="shared" si="322"/>
        <v>4.3759993333333336</v>
      </c>
      <c r="AP766" s="1189">
        <f t="shared" si="330"/>
        <v>4.779485666666667</v>
      </c>
      <c r="AQ766" s="1189">
        <f t="shared" si="331"/>
        <v>5.3890499999999994E-2</v>
      </c>
      <c r="AR766" s="1193">
        <f t="shared" si="326"/>
        <v>6.6247034747599924</v>
      </c>
      <c r="AS766" s="1194">
        <f t="shared" si="321"/>
        <v>2.9491446186899983</v>
      </c>
    </row>
    <row r="767" spans="1:45" ht="11.1" customHeight="1">
      <c r="A767" s="1189" t="s">
        <v>11023</v>
      </c>
      <c r="B767" s="1189" t="s">
        <v>10936</v>
      </c>
      <c r="C767" s="1189" t="s">
        <v>10936</v>
      </c>
      <c r="D767" s="1189" t="s">
        <v>10936</v>
      </c>
      <c r="E767" s="1189" t="s">
        <v>10936</v>
      </c>
      <c r="F767" s="1189" t="s">
        <v>10936</v>
      </c>
      <c r="G767" s="1189">
        <v>7</v>
      </c>
      <c r="H767" s="1189">
        <v>2.5</v>
      </c>
      <c r="I767" s="1190">
        <f t="shared" si="310"/>
        <v>114.1425</v>
      </c>
      <c r="J767" s="1191">
        <f t="shared" si="318"/>
        <v>32824.741508354724</v>
      </c>
      <c r="K767" s="1191">
        <f t="shared" si="319"/>
        <v>53293.131645582522</v>
      </c>
      <c r="L767" s="1191">
        <f t="shared" si="320"/>
        <v>1189141.906768949</v>
      </c>
      <c r="M767" s="1190">
        <f t="shared" si="311"/>
        <v>2.8771677747157507</v>
      </c>
      <c r="N767" s="1190">
        <f t="shared" si="312"/>
        <v>1.7441960424359331</v>
      </c>
      <c r="O767" s="1190">
        <f t="shared" si="313"/>
        <v>0.25499942140876219</v>
      </c>
      <c r="P767" s="1192">
        <f t="shared" si="333"/>
        <v>53293.131645582522</v>
      </c>
      <c r="Q767" s="1192">
        <f t="shared" si="323"/>
        <v>32824.741508354724</v>
      </c>
      <c r="R767" s="1192">
        <f t="shared" si="324"/>
        <v>80585.065468016328</v>
      </c>
      <c r="S767" s="1192">
        <f t="shared" si="325"/>
        <v>45288.806793025178</v>
      </c>
      <c r="T767" s="1192">
        <f t="shared" si="332"/>
        <v>1189141.906768949</v>
      </c>
      <c r="U767" s="1192">
        <f t="shared" si="314"/>
        <v>2344462.9848403921</v>
      </c>
      <c r="V767" s="1189">
        <v>100000</v>
      </c>
      <c r="W767" s="1189">
        <v>56200</v>
      </c>
      <c r="X767" s="1189">
        <v>4.9081000000000001</v>
      </c>
      <c r="Y767" s="1189">
        <v>2</v>
      </c>
      <c r="Z767" s="1189">
        <v>4.75</v>
      </c>
      <c r="AA767" s="1189">
        <v>0.14186499999999999</v>
      </c>
      <c r="AB767" s="1189">
        <v>1.7042000000000002E-2</v>
      </c>
      <c r="AC767" s="1189">
        <v>5.171875</v>
      </c>
      <c r="AD767" s="1189">
        <v>0.28571000000000002</v>
      </c>
      <c r="AE767" s="1189">
        <v>45</v>
      </c>
      <c r="AF767" s="1193">
        <v>4.625</v>
      </c>
      <c r="AG767" s="1193">
        <v>4.40625</v>
      </c>
      <c r="AH767" s="1189">
        <f t="shared" si="327"/>
        <v>2.2821750000000001</v>
      </c>
      <c r="AI767" s="1189">
        <f t="shared" si="315"/>
        <v>3.04296875</v>
      </c>
      <c r="AJ767" s="1189">
        <f t="shared" si="316"/>
        <v>13.032491259391101</v>
      </c>
      <c r="AK767" s="1189">
        <f t="shared" si="334"/>
        <v>11.89141906768949</v>
      </c>
      <c r="AL767" s="1189">
        <f t="shared" si="328"/>
        <v>0.12861433333333333</v>
      </c>
      <c r="AM767" s="1189">
        <f t="shared" si="317"/>
        <v>17.981131047997</v>
      </c>
      <c r="AN767" s="1189">
        <f t="shared" si="329"/>
        <v>6.25E-2</v>
      </c>
      <c r="AO767" s="1189">
        <f t="shared" si="322"/>
        <v>4.3759993333333336</v>
      </c>
      <c r="AP767" s="1189">
        <f t="shared" si="330"/>
        <v>4.779485666666667</v>
      </c>
      <c r="AQ767" s="1189">
        <f t="shared" si="331"/>
        <v>5.3890499999999994E-2</v>
      </c>
      <c r="AR767" s="1193">
        <f t="shared" si="326"/>
        <v>6.5344621912210279</v>
      </c>
      <c r="AS767" s="1194">
        <f t="shared" si="321"/>
        <v>2.926584297805257</v>
      </c>
    </row>
    <row r="768" spans="1:45" ht="11.1" customHeight="1">
      <c r="A768" s="1189" t="s">
        <v>11023</v>
      </c>
      <c r="B768" s="1189" t="s">
        <v>10936</v>
      </c>
      <c r="C768" s="1189" t="s">
        <v>10936</v>
      </c>
      <c r="D768" s="1189" t="s">
        <v>10936</v>
      </c>
      <c r="E768" s="1189" t="s">
        <v>10936</v>
      </c>
      <c r="F768" s="1189" t="s">
        <v>10936</v>
      </c>
      <c r="G768" s="1189">
        <v>7</v>
      </c>
      <c r="H768" s="1189">
        <v>2.8125</v>
      </c>
      <c r="I768" s="1190">
        <f t="shared" si="310"/>
        <v>109.7098828125</v>
      </c>
      <c r="J768" s="1191">
        <f t="shared" si="318"/>
        <v>29399.732173375942</v>
      </c>
      <c r="K768" s="1191">
        <f t="shared" si="319"/>
        <v>47223.207044344919</v>
      </c>
      <c r="L768" s="1191">
        <f t="shared" si="320"/>
        <v>1058753.5397986695</v>
      </c>
      <c r="M768" s="1190">
        <f t="shared" si="311"/>
        <v>3.0244427993315011</v>
      </c>
      <c r="N768" s="1190">
        <f t="shared" si="312"/>
        <v>1.6764618211242308</v>
      </c>
      <c r="O768" s="1190">
        <f t="shared" si="313"/>
        <v>0.32273364272046462</v>
      </c>
      <c r="P768" s="1192">
        <f t="shared" si="333"/>
        <v>47223.207044344919</v>
      </c>
      <c r="Q768" s="1192">
        <f t="shared" si="323"/>
        <v>29399.732173375942</v>
      </c>
      <c r="R768" s="1192">
        <f t="shared" si="324"/>
        <v>80200.598387848542</v>
      </c>
      <c r="S768" s="1192">
        <f t="shared" si="325"/>
        <v>45072.736293970876</v>
      </c>
      <c r="T768" s="1192">
        <f t="shared" si="332"/>
        <v>1058753.5397986695</v>
      </c>
      <c r="U768" s="1192">
        <f t="shared" si="314"/>
        <v>2344462.9848403921</v>
      </c>
      <c r="V768" s="1189">
        <v>100000</v>
      </c>
      <c r="W768" s="1189">
        <v>56200</v>
      </c>
      <c r="X768" s="1189">
        <v>4.9081000000000001</v>
      </c>
      <c r="Y768" s="1189">
        <v>2</v>
      </c>
      <c r="Z768" s="1189">
        <v>4.75</v>
      </c>
      <c r="AA768" s="1189">
        <v>0.14186499999999999</v>
      </c>
      <c r="AB768" s="1189">
        <v>1.7042000000000002E-2</v>
      </c>
      <c r="AC768" s="1189">
        <v>5.171875</v>
      </c>
      <c r="AD768" s="1189">
        <v>0.28571000000000002</v>
      </c>
      <c r="AE768" s="1189">
        <v>45</v>
      </c>
      <c r="AF768" s="1193">
        <v>4.625</v>
      </c>
      <c r="AG768" s="1193">
        <v>4.40625</v>
      </c>
      <c r="AH768" s="1189">
        <f t="shared" si="327"/>
        <v>2.2821750000000001</v>
      </c>
      <c r="AI768" s="1189">
        <f t="shared" si="315"/>
        <v>3.04296875</v>
      </c>
      <c r="AJ768" s="1189">
        <f t="shared" si="316"/>
        <v>11.728607589688307</v>
      </c>
      <c r="AK768" s="1189">
        <f t="shared" si="334"/>
        <v>10.587535397986695</v>
      </c>
      <c r="AL768" s="1189">
        <f t="shared" si="328"/>
        <v>0.12861433333333333</v>
      </c>
      <c r="AM768" s="1189">
        <f t="shared" si="317"/>
        <v>17.981131047997</v>
      </c>
      <c r="AN768" s="1189">
        <f t="shared" si="329"/>
        <v>6.25E-2</v>
      </c>
      <c r="AO768" s="1189">
        <f t="shared" si="322"/>
        <v>4.3759993333333336</v>
      </c>
      <c r="AP768" s="1189">
        <f t="shared" si="330"/>
        <v>4.779485666666667</v>
      </c>
      <c r="AQ768" s="1189">
        <f t="shared" si="331"/>
        <v>5.3890499999999994E-2</v>
      </c>
      <c r="AR768" s="1193">
        <f t="shared" si="326"/>
        <v>6.4061720144324186</v>
      </c>
      <c r="AS768" s="1194">
        <f t="shared" si="321"/>
        <v>2.8945117536081044</v>
      </c>
    </row>
    <row r="769" spans="1:45" ht="11.1" customHeight="1">
      <c r="A769" s="1189" t="s">
        <v>11023</v>
      </c>
      <c r="B769" s="1189" t="s">
        <v>10936</v>
      </c>
      <c r="C769" s="1189" t="s">
        <v>10936</v>
      </c>
      <c r="D769" s="1189" t="s">
        <v>10936</v>
      </c>
      <c r="E769" s="1189" t="s">
        <v>10936</v>
      </c>
      <c r="F769" s="1189" t="s">
        <v>10936</v>
      </c>
      <c r="G769" s="1189">
        <v>7</v>
      </c>
      <c r="H769" s="1189">
        <v>3</v>
      </c>
      <c r="I769" s="1190">
        <f t="shared" si="310"/>
        <v>106.8</v>
      </c>
      <c r="J769" s="1191">
        <f t="shared" si="318"/>
        <v>27166.910495122596</v>
      </c>
      <c r="K769" s="1191">
        <f t="shared" si="319"/>
        <v>43266.500567121315</v>
      </c>
      <c r="L769" s="1191">
        <f t="shared" si="320"/>
        <v>973157.41183465079</v>
      </c>
      <c r="M769" s="1190">
        <f t="shared" si="311"/>
        <v>3.1508847790382242</v>
      </c>
      <c r="N769" s="1190">
        <f t="shared" si="312"/>
        <v>1.6319962970160777</v>
      </c>
      <c r="O769" s="1190">
        <f t="shared" si="313"/>
        <v>0.36719916682861747</v>
      </c>
      <c r="P769" s="1192">
        <f t="shared" si="333"/>
        <v>43266.500567121315</v>
      </c>
      <c r="Q769" s="1192">
        <f t="shared" si="323"/>
        <v>27166.910495122596</v>
      </c>
      <c r="R769" s="1192">
        <f t="shared" si="324"/>
        <v>79943.964586258691</v>
      </c>
      <c r="S769" s="1192">
        <f t="shared" si="325"/>
        <v>44928.508097477381</v>
      </c>
      <c r="T769" s="1192">
        <f t="shared" si="332"/>
        <v>973157.41183465079</v>
      </c>
      <c r="U769" s="1192">
        <f t="shared" si="314"/>
        <v>2344462.9848403921</v>
      </c>
      <c r="V769" s="1189">
        <v>100000</v>
      </c>
      <c r="W769" s="1189">
        <v>56200</v>
      </c>
      <c r="X769" s="1189">
        <v>4.9081000000000001</v>
      </c>
      <c r="Y769" s="1189">
        <v>2</v>
      </c>
      <c r="Z769" s="1189">
        <v>4.75</v>
      </c>
      <c r="AA769" s="1189">
        <v>0.14186499999999999</v>
      </c>
      <c r="AB769" s="1189">
        <v>1.7042000000000002E-2</v>
      </c>
      <c r="AC769" s="1189">
        <v>5.171875</v>
      </c>
      <c r="AD769" s="1189">
        <v>0.28571000000000002</v>
      </c>
      <c r="AE769" s="1189">
        <v>45</v>
      </c>
      <c r="AF769" s="1193">
        <v>4.625</v>
      </c>
      <c r="AG769" s="1193">
        <v>4.40625</v>
      </c>
      <c r="AH769" s="1189">
        <f t="shared" si="327"/>
        <v>2.2821750000000001</v>
      </c>
      <c r="AI769" s="1189">
        <f t="shared" si="315"/>
        <v>3.04296875</v>
      </c>
      <c r="AJ769" s="1189">
        <f t="shared" si="316"/>
        <v>10.872646310048118</v>
      </c>
      <c r="AK769" s="1189">
        <f t="shared" si="334"/>
        <v>9.7315741183465079</v>
      </c>
      <c r="AL769" s="1189">
        <f t="shared" si="328"/>
        <v>0.12861433333333333</v>
      </c>
      <c r="AM769" s="1189">
        <f t="shared" si="317"/>
        <v>17.981131047997</v>
      </c>
      <c r="AN769" s="1189">
        <f t="shared" si="329"/>
        <v>6.25E-2</v>
      </c>
      <c r="AO769" s="1189">
        <f t="shared" si="322"/>
        <v>4.3759993333333336</v>
      </c>
      <c r="AP769" s="1189">
        <f t="shared" si="330"/>
        <v>4.779485666666667</v>
      </c>
      <c r="AQ769" s="1189">
        <f t="shared" si="331"/>
        <v>5.3890499999999994E-2</v>
      </c>
      <c r="AR769" s="1193">
        <f t="shared" si="326"/>
        <v>6.3205376455248734</v>
      </c>
      <c r="AS769" s="1194">
        <f t="shared" si="321"/>
        <v>2.8731031613812181</v>
      </c>
    </row>
    <row r="770" spans="1:45" ht="11.1" customHeight="1">
      <c r="A770" s="1189" t="s">
        <v>11023</v>
      </c>
      <c r="B770" s="1189" t="s">
        <v>10936</v>
      </c>
      <c r="C770" s="1189" t="s">
        <v>10936</v>
      </c>
      <c r="D770" s="1189" t="s">
        <v>10936</v>
      </c>
      <c r="E770" s="1189" t="s">
        <v>10936</v>
      </c>
      <c r="F770" s="1189" t="s">
        <v>10936</v>
      </c>
      <c r="G770" s="1189">
        <v>7</v>
      </c>
      <c r="H770" s="1189">
        <v>3.25</v>
      </c>
      <c r="I770" s="1190">
        <f t="shared" ref="I770:I833" si="335">(G770^2-H770^2)*2.67</f>
        <v>102.628125</v>
      </c>
      <c r="J770" s="1191">
        <f t="shared" si="318"/>
        <v>23987.822917294281</v>
      </c>
      <c r="K770" s="1191">
        <f t="shared" si="319"/>
        <v>37633.50260200115</v>
      </c>
      <c r="L770" s="1191">
        <f t="shared" si="320"/>
        <v>850438.94880379934</v>
      </c>
      <c r="M770" s="1190">
        <f t="shared" ref="M770:M833" si="336">((G770^4-AO770^4)/G770)/((AP770^4-H770^4)/AP770)</f>
        <v>3.3856422951287395</v>
      </c>
      <c r="N770" s="1190">
        <f t="shared" ref="N770:N833" si="337">(PI()/4*(G770^2-H770^2)/144*1)*7.48052</f>
        <v>1.5682464416638873</v>
      </c>
      <c r="O770" s="1190">
        <f t="shared" ref="O770:O833" si="338">(PI()/4*(H770)^2/144*1)*7.48052</f>
        <v>0.43094902218080805</v>
      </c>
      <c r="P770" s="1192">
        <f t="shared" si="333"/>
        <v>37633.50260200115</v>
      </c>
      <c r="Q770" s="1192">
        <f t="shared" si="323"/>
        <v>23987.822917294281</v>
      </c>
      <c r="R770" s="1192">
        <f t="shared" si="324"/>
        <v>79569.843671145805</v>
      </c>
      <c r="S770" s="1192">
        <f t="shared" si="325"/>
        <v>44718.252143183934</v>
      </c>
      <c r="T770" s="1192">
        <f t="shared" si="332"/>
        <v>850438.94880379934</v>
      </c>
      <c r="U770" s="1192">
        <f t="shared" ref="U770:U833" si="339">V770*(PI()*(G770/2)^2-(PI()*(AO770/2)^2))</f>
        <v>2344462.9848403921</v>
      </c>
      <c r="V770" s="1189">
        <v>100000</v>
      </c>
      <c r="W770" s="1189">
        <v>56200</v>
      </c>
      <c r="X770" s="1189">
        <v>4.9081000000000001</v>
      </c>
      <c r="Y770" s="1189">
        <v>2</v>
      </c>
      <c r="Z770" s="1189">
        <v>4.75</v>
      </c>
      <c r="AA770" s="1189">
        <v>0.14186499999999999</v>
      </c>
      <c r="AB770" s="1189">
        <v>1.7042000000000002E-2</v>
      </c>
      <c r="AC770" s="1189">
        <v>5.171875</v>
      </c>
      <c r="AD770" s="1189">
        <v>0.28571000000000002</v>
      </c>
      <c r="AE770" s="1189">
        <v>45</v>
      </c>
      <c r="AF770" s="1193">
        <v>4.625</v>
      </c>
      <c r="AG770" s="1193">
        <v>4.40625</v>
      </c>
      <c r="AH770" s="1189">
        <f t="shared" si="327"/>
        <v>2.2821750000000001</v>
      </c>
      <c r="AI770" s="1189">
        <f t="shared" ref="AI770:AI833" si="340">(G770+AC770)/4</f>
        <v>3.04296875</v>
      </c>
      <c r="AJ770" s="1189">
        <f t="shared" ref="AJ770:AJ833" si="341">PI()*((X770-AL770)^2-H770^2)/4</f>
        <v>9.645461679739606</v>
      </c>
      <c r="AK770" s="1189">
        <f t="shared" si="334"/>
        <v>8.5043894880379938</v>
      </c>
      <c r="AL770" s="1189">
        <f t="shared" si="328"/>
        <v>0.12861433333333333</v>
      </c>
      <c r="AM770" s="1189">
        <f t="shared" ref="AM770:AM833" si="342">PI()*(G770^2-(AC770-AN770)^2)/4</f>
        <v>17.981131047997</v>
      </c>
      <c r="AN770" s="1189">
        <f t="shared" si="329"/>
        <v>6.25E-2</v>
      </c>
      <c r="AO770" s="1189">
        <f t="shared" si="322"/>
        <v>4.3759993333333336</v>
      </c>
      <c r="AP770" s="1189">
        <f t="shared" si="330"/>
        <v>4.779485666666667</v>
      </c>
      <c r="AQ770" s="1189">
        <f t="shared" si="331"/>
        <v>5.3890499999999994E-2</v>
      </c>
      <c r="AR770" s="1193">
        <f t="shared" si="326"/>
        <v>6.1956998094240419</v>
      </c>
      <c r="AS770" s="1194">
        <f t="shared" si="321"/>
        <v>2.8418937023560105</v>
      </c>
    </row>
    <row r="771" spans="1:45" ht="11.1" customHeight="1">
      <c r="A771" s="1189" t="s">
        <v>11024</v>
      </c>
      <c r="B771" s="1189" t="s">
        <v>10936</v>
      </c>
      <c r="C771" s="1189" t="s">
        <v>10936</v>
      </c>
      <c r="D771" s="1189" t="s">
        <v>10936</v>
      </c>
      <c r="E771" s="1189" t="s">
        <v>10936</v>
      </c>
      <c r="F771" s="1189" t="s">
        <v>10936</v>
      </c>
      <c r="G771" s="1189">
        <v>6.75</v>
      </c>
      <c r="H771" s="1189">
        <v>2.25</v>
      </c>
      <c r="I771" s="1190">
        <f t="shared" si="335"/>
        <v>108.13499999999999</v>
      </c>
      <c r="J771" s="1191">
        <f t="shared" si="318"/>
        <v>34508.313572395396</v>
      </c>
      <c r="K771" s="1191">
        <f t="shared" si="319"/>
        <v>67542.962508247219</v>
      </c>
      <c r="L771" s="1191">
        <f t="shared" si="320"/>
        <v>1642241.4819906703</v>
      </c>
      <c r="M771" s="1190">
        <f t="shared" si="336"/>
        <v>1.9278011662609824</v>
      </c>
      <c r="N771" s="1190">
        <f t="shared" si="337"/>
        <v>1.6523962507287788</v>
      </c>
      <c r="O771" s="1190">
        <f t="shared" si="338"/>
        <v>0.20654953134109735</v>
      </c>
      <c r="P771" s="1192">
        <f t="shared" si="333"/>
        <v>77010.529827965787</v>
      </c>
      <c r="Q771" s="1192">
        <f t="shared" si="323"/>
        <v>42307.474940480497</v>
      </c>
      <c r="R771" s="1192">
        <f t="shared" si="324"/>
        <v>67542.962508247219</v>
      </c>
      <c r="S771" s="1192">
        <f t="shared" si="325"/>
        <v>34508.313572395396</v>
      </c>
      <c r="T771" s="1192">
        <f t="shared" si="332"/>
        <v>1642241.4819906703</v>
      </c>
      <c r="U771" s="1192">
        <f t="shared" si="339"/>
        <v>2071079.1185291968</v>
      </c>
      <c r="V771" s="1189">
        <v>110000</v>
      </c>
      <c r="W771" s="1189">
        <v>56200</v>
      </c>
      <c r="X771" s="1189">
        <v>5.1786000000000003</v>
      </c>
      <c r="Y771" s="1189">
        <v>2</v>
      </c>
      <c r="Z771" s="1189">
        <v>4.75</v>
      </c>
      <c r="AA771" s="1189">
        <v>0.14186499999999999</v>
      </c>
      <c r="AB771" s="1189">
        <v>1.7042000000000002E-2</v>
      </c>
      <c r="AC771" s="1189">
        <v>5.4375</v>
      </c>
      <c r="AD771" s="1189">
        <v>0.28571000000000002</v>
      </c>
      <c r="AE771" s="1189">
        <v>45</v>
      </c>
      <c r="AF771" s="1193">
        <v>4.90625</v>
      </c>
      <c r="AG771" s="1193">
        <v>4.6875</v>
      </c>
      <c r="AH771" s="1189">
        <f t="shared" si="327"/>
        <v>2.4174250000000002</v>
      </c>
      <c r="AI771" s="1189">
        <f t="shared" si="340"/>
        <v>3.046875</v>
      </c>
      <c r="AJ771" s="1189">
        <f t="shared" si="341"/>
        <v>16.05342476053108</v>
      </c>
      <c r="AK771" s="1189">
        <f t="shared" si="334"/>
        <v>14.929468018097003</v>
      </c>
      <c r="AL771" s="1189">
        <f t="shared" si="328"/>
        <v>0.12861433333333333</v>
      </c>
      <c r="AM771" s="1189">
        <f t="shared" si="342"/>
        <v>13.094060005391833</v>
      </c>
      <c r="AN771" s="1189">
        <f t="shared" si="329"/>
        <v>6.25E-2</v>
      </c>
      <c r="AO771" s="1189">
        <f t="shared" si="322"/>
        <v>4.6464993333333338</v>
      </c>
      <c r="AP771" s="1189">
        <f t="shared" si="330"/>
        <v>5.0499856666666672</v>
      </c>
      <c r="AQ771" s="1189">
        <f t="shared" si="331"/>
        <v>5.3890499999999994E-2</v>
      </c>
      <c r="AR771" s="1193">
        <f t="shared" si="326"/>
        <v>7.0235660624456848</v>
      </c>
      <c r="AS771" s="1194">
        <f t="shared" si="321"/>
        <v>3.046875</v>
      </c>
    </row>
    <row r="772" spans="1:45" ht="11.1" customHeight="1">
      <c r="A772" s="1189" t="s">
        <v>11024</v>
      </c>
      <c r="B772" s="1189" t="s">
        <v>10936</v>
      </c>
      <c r="C772" s="1189" t="s">
        <v>10936</v>
      </c>
      <c r="D772" s="1189" t="s">
        <v>10936</v>
      </c>
      <c r="E772" s="1189" t="s">
        <v>10936</v>
      </c>
      <c r="F772" s="1189" t="s">
        <v>10936</v>
      </c>
      <c r="G772" s="1189">
        <v>6.75</v>
      </c>
      <c r="H772" s="1189">
        <v>2.5</v>
      </c>
      <c r="I772" s="1190">
        <f t="shared" si="335"/>
        <v>104.964375</v>
      </c>
      <c r="J772" s="1191">
        <f t="shared" si="318"/>
        <v>34508.313572395396</v>
      </c>
      <c r="K772" s="1191">
        <f t="shared" si="319"/>
        <v>67542.962508247219</v>
      </c>
      <c r="L772" s="1191">
        <f t="shared" si="320"/>
        <v>1539648.8468968787</v>
      </c>
      <c r="M772" s="1190">
        <f t="shared" si="336"/>
        <v>1.9701649398292114</v>
      </c>
      <c r="N772" s="1190">
        <f t="shared" si="337"/>
        <v>1.603946360661114</v>
      </c>
      <c r="O772" s="1190">
        <f t="shared" si="338"/>
        <v>0.25499942140876219</v>
      </c>
      <c r="P772" s="1192">
        <f t="shared" si="333"/>
        <v>72199.597165710147</v>
      </c>
      <c r="Q772" s="1192">
        <f t="shared" si="323"/>
        <v>39849.525707582616</v>
      </c>
      <c r="R772" s="1192">
        <f t="shared" si="324"/>
        <v>67542.962508247219</v>
      </c>
      <c r="S772" s="1192">
        <f t="shared" si="325"/>
        <v>34508.313572395396</v>
      </c>
      <c r="T772" s="1192">
        <f t="shared" si="332"/>
        <v>1539648.8468968787</v>
      </c>
      <c r="U772" s="1192">
        <f t="shared" si="339"/>
        <v>2071079.1185291968</v>
      </c>
      <c r="V772" s="1189">
        <v>110000</v>
      </c>
      <c r="W772" s="1189">
        <v>56200</v>
      </c>
      <c r="X772" s="1189">
        <v>5.1786000000000003</v>
      </c>
      <c r="Y772" s="1189">
        <v>2</v>
      </c>
      <c r="Z772" s="1189">
        <v>4.75</v>
      </c>
      <c r="AA772" s="1189">
        <v>0.14186499999999999</v>
      </c>
      <c r="AB772" s="1189">
        <v>1.7042000000000002E-2</v>
      </c>
      <c r="AC772" s="1189">
        <v>5.4375</v>
      </c>
      <c r="AD772" s="1189">
        <v>0.28571000000000002</v>
      </c>
      <c r="AE772" s="1189">
        <v>45</v>
      </c>
      <c r="AF772" s="1193">
        <v>4.90625</v>
      </c>
      <c r="AG772" s="1193">
        <v>4.6875</v>
      </c>
      <c r="AH772" s="1189">
        <f t="shared" si="327"/>
        <v>2.4174250000000002</v>
      </c>
      <c r="AI772" s="1189">
        <f t="shared" si="340"/>
        <v>3.046875</v>
      </c>
      <c r="AJ772" s="1189">
        <f t="shared" si="341"/>
        <v>15.120764441496611</v>
      </c>
      <c r="AK772" s="1189">
        <f t="shared" si="334"/>
        <v>13.996807699062533</v>
      </c>
      <c r="AL772" s="1189">
        <f t="shared" si="328"/>
        <v>0.12861433333333333</v>
      </c>
      <c r="AM772" s="1189">
        <f t="shared" si="342"/>
        <v>13.094060005391833</v>
      </c>
      <c r="AN772" s="1189">
        <f t="shared" si="329"/>
        <v>6.25E-2</v>
      </c>
      <c r="AO772" s="1189">
        <f t="shared" si="322"/>
        <v>4.6464993333333338</v>
      </c>
      <c r="AP772" s="1189">
        <f t="shared" si="330"/>
        <v>5.0499856666666672</v>
      </c>
      <c r="AQ772" s="1189">
        <f t="shared" si="331"/>
        <v>5.3890499999999994E-2</v>
      </c>
      <c r="AR772" s="1193">
        <f t="shared" si="326"/>
        <v>6.9385142670126996</v>
      </c>
      <c r="AS772" s="1194">
        <f t="shared" si="321"/>
        <v>3.046875</v>
      </c>
    </row>
    <row r="773" spans="1:45" ht="11.1" customHeight="1">
      <c r="A773" s="1189" t="s">
        <v>11024</v>
      </c>
      <c r="B773" s="1189" t="s">
        <v>10936</v>
      </c>
      <c r="C773" s="1189" t="s">
        <v>10936</v>
      </c>
      <c r="D773" s="1189" t="s">
        <v>10936</v>
      </c>
      <c r="E773" s="1189" t="s">
        <v>10936</v>
      </c>
      <c r="F773" s="1189" t="s">
        <v>10936</v>
      </c>
      <c r="G773" s="1189">
        <v>6.75</v>
      </c>
      <c r="H773" s="1189">
        <v>2.8125</v>
      </c>
      <c r="I773" s="1190">
        <f t="shared" si="335"/>
        <v>100.5317578125</v>
      </c>
      <c r="J773" s="1191">
        <f t="shared" si="318"/>
        <v>34508.313572395396</v>
      </c>
      <c r="K773" s="1191">
        <f t="shared" si="319"/>
        <v>65473.786700385615</v>
      </c>
      <c r="L773" s="1191">
        <f t="shared" si="320"/>
        <v>1396221.6432295712</v>
      </c>
      <c r="M773" s="1190">
        <f t="shared" si="336"/>
        <v>2.0489584316160427</v>
      </c>
      <c r="N773" s="1190">
        <f t="shared" si="337"/>
        <v>1.5362121393494115</v>
      </c>
      <c r="O773" s="1190">
        <f t="shared" si="338"/>
        <v>0.32273364272046462</v>
      </c>
      <c r="P773" s="1192">
        <f t="shared" si="333"/>
        <v>65473.786700385615</v>
      </c>
      <c r="Q773" s="1192">
        <f t="shared" si="323"/>
        <v>36413.247997116814</v>
      </c>
      <c r="R773" s="1192">
        <f t="shared" si="324"/>
        <v>67542.962508247219</v>
      </c>
      <c r="S773" s="1192">
        <f t="shared" si="325"/>
        <v>34508.313572395396</v>
      </c>
      <c r="T773" s="1192">
        <f t="shared" si="332"/>
        <v>1396221.6432295712</v>
      </c>
      <c r="U773" s="1192">
        <f t="shared" si="339"/>
        <v>2071079.1185291968</v>
      </c>
      <c r="V773" s="1189">
        <v>110000</v>
      </c>
      <c r="W773" s="1189">
        <v>56200</v>
      </c>
      <c r="X773" s="1189">
        <v>5.1786000000000003</v>
      </c>
      <c r="Y773" s="1189">
        <v>2</v>
      </c>
      <c r="Z773" s="1189">
        <v>4.75</v>
      </c>
      <c r="AA773" s="1189">
        <v>0.14186499999999999</v>
      </c>
      <c r="AB773" s="1189">
        <v>1.7042000000000002E-2</v>
      </c>
      <c r="AC773" s="1189">
        <v>5.4375</v>
      </c>
      <c r="AD773" s="1189">
        <v>0.28571000000000002</v>
      </c>
      <c r="AE773" s="1189">
        <v>45</v>
      </c>
      <c r="AF773" s="1193">
        <v>4.90625</v>
      </c>
      <c r="AG773" s="1193">
        <v>4.6875</v>
      </c>
      <c r="AH773" s="1189">
        <f t="shared" si="327"/>
        <v>2.4174250000000002</v>
      </c>
      <c r="AI773" s="1189">
        <f t="shared" si="340"/>
        <v>3.046875</v>
      </c>
      <c r="AJ773" s="1189">
        <f t="shared" si="341"/>
        <v>13.816880771793816</v>
      </c>
      <c r="AK773" s="1189">
        <f t="shared" si="334"/>
        <v>12.692924029359737</v>
      </c>
      <c r="AL773" s="1189">
        <f t="shared" si="328"/>
        <v>0.12861433333333333</v>
      </c>
      <c r="AM773" s="1189">
        <f t="shared" si="342"/>
        <v>13.094060005391833</v>
      </c>
      <c r="AN773" s="1189">
        <f t="shared" si="329"/>
        <v>6.25E-2</v>
      </c>
      <c r="AO773" s="1189">
        <f t="shared" si="322"/>
        <v>4.6464993333333338</v>
      </c>
      <c r="AP773" s="1189">
        <f t="shared" si="330"/>
        <v>5.0499856666666672</v>
      </c>
      <c r="AQ773" s="1189">
        <f t="shared" si="331"/>
        <v>5.3890499999999994E-2</v>
      </c>
      <c r="AR773" s="1193">
        <f t="shared" si="326"/>
        <v>6.8178313255417793</v>
      </c>
      <c r="AS773" s="1194">
        <f t="shared" si="321"/>
        <v>3.046875</v>
      </c>
    </row>
    <row r="774" spans="1:45" ht="11.1" customHeight="1">
      <c r="A774" s="1189" t="s">
        <v>11024</v>
      </c>
      <c r="B774" s="1189" t="s">
        <v>10936</v>
      </c>
      <c r="C774" s="1189" t="s">
        <v>10936</v>
      </c>
      <c r="D774" s="1189" t="s">
        <v>10936</v>
      </c>
      <c r="E774" s="1189" t="s">
        <v>10936</v>
      </c>
      <c r="F774" s="1189" t="s">
        <v>10936</v>
      </c>
      <c r="G774" s="1189">
        <v>6.75</v>
      </c>
      <c r="H774" s="1189">
        <v>3</v>
      </c>
      <c r="I774" s="1190">
        <f t="shared" si="335"/>
        <v>97.621875000000003</v>
      </c>
      <c r="J774" s="1191">
        <f t="shared" si="318"/>
        <v>34142.174242386136</v>
      </c>
      <c r="K774" s="1191">
        <f t="shared" si="319"/>
        <v>61031.21444184929</v>
      </c>
      <c r="L774" s="1191">
        <f t="shared" si="320"/>
        <v>1302065.9024691505</v>
      </c>
      <c r="M774" s="1190">
        <f t="shared" si="336"/>
        <v>2.1152793195712567</v>
      </c>
      <c r="N774" s="1190">
        <f t="shared" si="337"/>
        <v>1.4917466152412586</v>
      </c>
      <c r="O774" s="1190">
        <f t="shared" si="338"/>
        <v>0.36719916682861747</v>
      </c>
      <c r="P774" s="1192">
        <f t="shared" si="333"/>
        <v>61031.21444184929</v>
      </c>
      <c r="Q774" s="1192">
        <f t="shared" si="323"/>
        <v>34142.174242386136</v>
      </c>
      <c r="R774" s="1192">
        <f t="shared" si="324"/>
        <v>67512.790316286599</v>
      </c>
      <c r="S774" s="1192">
        <f t="shared" si="325"/>
        <v>34492.89832523006</v>
      </c>
      <c r="T774" s="1192">
        <f t="shared" si="332"/>
        <v>1302065.9024691505</v>
      </c>
      <c r="U774" s="1192">
        <f t="shared" si="339"/>
        <v>2071079.1185291968</v>
      </c>
      <c r="V774" s="1189">
        <v>110000</v>
      </c>
      <c r="W774" s="1189">
        <v>56200</v>
      </c>
      <c r="X774" s="1189">
        <v>5.1786000000000003</v>
      </c>
      <c r="Y774" s="1189">
        <v>2</v>
      </c>
      <c r="Z774" s="1189">
        <v>4.75</v>
      </c>
      <c r="AA774" s="1189">
        <v>0.14186499999999999</v>
      </c>
      <c r="AB774" s="1189">
        <v>1.7042000000000002E-2</v>
      </c>
      <c r="AC774" s="1189">
        <v>5.4375</v>
      </c>
      <c r="AD774" s="1189">
        <v>0.28571000000000002</v>
      </c>
      <c r="AE774" s="1189">
        <v>45</v>
      </c>
      <c r="AF774" s="1193">
        <v>4.90625</v>
      </c>
      <c r="AG774" s="1193">
        <v>4.6875</v>
      </c>
      <c r="AH774" s="1189">
        <f t="shared" si="327"/>
        <v>2.4174250000000002</v>
      </c>
      <c r="AI774" s="1189">
        <f t="shared" si="340"/>
        <v>3.046875</v>
      </c>
      <c r="AJ774" s="1189">
        <f t="shared" si="341"/>
        <v>12.960919492153629</v>
      </c>
      <c r="AK774" s="1189">
        <f t="shared" si="334"/>
        <v>11.83696274971955</v>
      </c>
      <c r="AL774" s="1189">
        <f t="shared" si="328"/>
        <v>0.12861433333333333</v>
      </c>
      <c r="AM774" s="1189">
        <f t="shared" si="342"/>
        <v>13.094060005391833</v>
      </c>
      <c r="AN774" s="1189">
        <f t="shared" si="329"/>
        <v>6.25E-2</v>
      </c>
      <c r="AO774" s="1189">
        <f t="shared" si="322"/>
        <v>4.6464993333333338</v>
      </c>
      <c r="AP774" s="1189">
        <f t="shared" si="330"/>
        <v>5.0499856666666672</v>
      </c>
      <c r="AQ774" s="1189">
        <f t="shared" si="331"/>
        <v>5.3890499999999994E-2</v>
      </c>
      <c r="AR774" s="1193">
        <f t="shared" si="326"/>
        <v>6.7374312785763371</v>
      </c>
      <c r="AS774" s="1194">
        <f t="shared" si="321"/>
        <v>3.0437328196440845</v>
      </c>
    </row>
    <row r="775" spans="1:45" ht="11.1" customHeight="1">
      <c r="A775" s="1189" t="s">
        <v>11024</v>
      </c>
      <c r="B775" s="1189" t="s">
        <v>10936</v>
      </c>
      <c r="C775" s="1189" t="s">
        <v>10936</v>
      </c>
      <c r="D775" s="1189" t="s">
        <v>10936</v>
      </c>
      <c r="E775" s="1189" t="s">
        <v>10936</v>
      </c>
      <c r="F775" s="1189" t="s">
        <v>10936</v>
      </c>
      <c r="G775" s="1189">
        <v>6.75</v>
      </c>
      <c r="H775" s="1189">
        <v>3.25</v>
      </c>
      <c r="I775" s="1190">
        <f t="shared" si="335"/>
        <v>93.45</v>
      </c>
      <c r="J775" s="1191">
        <f t="shared" si="318"/>
        <v>30780.915947616406</v>
      </c>
      <c r="K775" s="1191">
        <f t="shared" si="319"/>
        <v>54476.342247132903</v>
      </c>
      <c r="L775" s="1191">
        <f t="shared" si="320"/>
        <v>1167075.5931352142</v>
      </c>
      <c r="M775" s="1190">
        <f t="shared" si="336"/>
        <v>2.235279395794425</v>
      </c>
      <c r="N775" s="1190">
        <f t="shared" si="337"/>
        <v>1.4279967598890682</v>
      </c>
      <c r="O775" s="1190">
        <f t="shared" si="338"/>
        <v>0.43094902218080805</v>
      </c>
      <c r="P775" s="1192">
        <f t="shared" si="333"/>
        <v>54476.342247132903</v>
      </c>
      <c r="Q775" s="1192">
        <f t="shared" si="323"/>
        <v>30780.915947616406</v>
      </c>
      <c r="R775" s="1192">
        <f t="shared" si="324"/>
        <v>67231.989795637448</v>
      </c>
      <c r="S775" s="1192">
        <f t="shared" si="325"/>
        <v>34349.434786498408</v>
      </c>
      <c r="T775" s="1192">
        <f t="shared" si="332"/>
        <v>1167075.5931352142</v>
      </c>
      <c r="U775" s="1192">
        <f t="shared" si="339"/>
        <v>2071079.1185291968</v>
      </c>
      <c r="V775" s="1189">
        <v>110000</v>
      </c>
      <c r="W775" s="1189">
        <v>56200</v>
      </c>
      <c r="X775" s="1189">
        <v>5.1786000000000003</v>
      </c>
      <c r="Y775" s="1189">
        <v>2</v>
      </c>
      <c r="Z775" s="1189">
        <v>4.75</v>
      </c>
      <c r="AA775" s="1189">
        <v>0.14186499999999999</v>
      </c>
      <c r="AB775" s="1189">
        <v>1.7042000000000002E-2</v>
      </c>
      <c r="AC775" s="1189">
        <v>5.4375</v>
      </c>
      <c r="AD775" s="1189">
        <v>0.28571000000000002</v>
      </c>
      <c r="AE775" s="1189">
        <v>45</v>
      </c>
      <c r="AF775" s="1193">
        <v>4.90625</v>
      </c>
      <c r="AG775" s="1193">
        <v>4.6875</v>
      </c>
      <c r="AH775" s="1189">
        <f t="shared" si="327"/>
        <v>2.4174250000000002</v>
      </c>
      <c r="AI775" s="1189">
        <f t="shared" si="340"/>
        <v>3.046875</v>
      </c>
      <c r="AJ775" s="1189">
        <f t="shared" si="341"/>
        <v>11.733734861845116</v>
      </c>
      <c r="AK775" s="1189">
        <f t="shared" si="334"/>
        <v>10.609778119411038</v>
      </c>
      <c r="AL775" s="1189">
        <f t="shared" si="328"/>
        <v>0.12861433333333333</v>
      </c>
      <c r="AM775" s="1189">
        <f t="shared" si="342"/>
        <v>13.094060005391833</v>
      </c>
      <c r="AN775" s="1189">
        <f t="shared" si="329"/>
        <v>6.25E-2</v>
      </c>
      <c r="AO775" s="1189">
        <f t="shared" si="322"/>
        <v>4.6464993333333338</v>
      </c>
      <c r="AP775" s="1189">
        <f t="shared" si="330"/>
        <v>5.0499856666666672</v>
      </c>
      <c r="AQ775" s="1189">
        <f t="shared" si="331"/>
        <v>5.3890499999999994E-2</v>
      </c>
      <c r="AR775" s="1193">
        <f t="shared" si="326"/>
        <v>6.620459216212935</v>
      </c>
      <c r="AS775" s="1194">
        <f t="shared" si="321"/>
        <v>3.014489804053234</v>
      </c>
    </row>
    <row r="776" spans="1:45" ht="11.1" customHeight="1">
      <c r="A776" s="1189" t="s">
        <v>11024</v>
      </c>
      <c r="B776" s="1189" t="s">
        <v>10936</v>
      </c>
      <c r="C776" s="1189" t="s">
        <v>10936</v>
      </c>
      <c r="D776" s="1189" t="s">
        <v>10936</v>
      </c>
      <c r="E776" s="1189" t="s">
        <v>10936</v>
      </c>
      <c r="F776" s="1189" t="s">
        <v>10936</v>
      </c>
      <c r="G776" s="1189">
        <v>7</v>
      </c>
      <c r="H776" s="1189">
        <v>2.25</v>
      </c>
      <c r="I776" s="1190">
        <f t="shared" si="335"/>
        <v>117.313125</v>
      </c>
      <c r="J776" s="1191">
        <f t="shared" si="318"/>
        <v>41993.269472886946</v>
      </c>
      <c r="K776" s="1191">
        <f t="shared" si="319"/>
        <v>70631.633738298711</v>
      </c>
      <c r="L776" s="1191">
        <f t="shared" si="320"/>
        <v>1492946.8018097002</v>
      </c>
      <c r="M776" s="1190">
        <f t="shared" si="336"/>
        <v>2.2343159720683765</v>
      </c>
      <c r="N776" s="1190">
        <f t="shared" si="337"/>
        <v>1.7926459325035979</v>
      </c>
      <c r="O776" s="1190">
        <f t="shared" si="338"/>
        <v>0.20654953134109735</v>
      </c>
      <c r="P776" s="1192">
        <f t="shared" si="333"/>
        <v>70631.633738298711</v>
      </c>
      <c r="Q776" s="1192">
        <f t="shared" si="323"/>
        <v>42683.392636956269</v>
      </c>
      <c r="R776" s="1192">
        <f t="shared" si="324"/>
        <v>74721.120058517699</v>
      </c>
      <c r="S776" s="1192">
        <f t="shared" si="325"/>
        <v>41993.269472886946</v>
      </c>
      <c r="T776" s="1192">
        <f t="shared" si="332"/>
        <v>1492946.8018097002</v>
      </c>
      <c r="U776" s="1192">
        <f t="shared" si="339"/>
        <v>2152779.817330779</v>
      </c>
      <c r="V776" s="1189">
        <v>100000</v>
      </c>
      <c r="W776" s="1189">
        <v>56200</v>
      </c>
      <c r="X776" s="1189">
        <v>5.1786000000000003</v>
      </c>
      <c r="Y776" s="1189">
        <v>2</v>
      </c>
      <c r="Z776" s="1189">
        <v>4.75</v>
      </c>
      <c r="AA776" s="1189">
        <v>0.14186499999999999</v>
      </c>
      <c r="AB776" s="1189">
        <v>1.7042000000000002E-2</v>
      </c>
      <c r="AC776" s="1189">
        <v>5.4375</v>
      </c>
      <c r="AD776" s="1189">
        <v>0.28571000000000002</v>
      </c>
      <c r="AE776" s="1189">
        <v>45</v>
      </c>
      <c r="AF776" s="1193">
        <v>4.90625</v>
      </c>
      <c r="AG776" s="1193">
        <v>4.6875</v>
      </c>
      <c r="AH776" s="1189">
        <f t="shared" si="327"/>
        <v>2.4174250000000002</v>
      </c>
      <c r="AI776" s="1189">
        <f t="shared" si="340"/>
        <v>3.109375</v>
      </c>
      <c r="AJ776" s="1189">
        <f t="shared" si="341"/>
        <v>16.05342476053108</v>
      </c>
      <c r="AK776" s="1189">
        <f t="shared" si="334"/>
        <v>14.929468018097003</v>
      </c>
      <c r="AL776" s="1189">
        <f t="shared" si="328"/>
        <v>0.12861433333333333</v>
      </c>
      <c r="AM776" s="1189">
        <f t="shared" si="342"/>
        <v>15.793866192070562</v>
      </c>
      <c r="AN776" s="1189">
        <f t="shared" si="329"/>
        <v>6.25E-2</v>
      </c>
      <c r="AO776" s="1189">
        <f t="shared" si="322"/>
        <v>4.6464993333333338</v>
      </c>
      <c r="AP776" s="1189">
        <f t="shared" si="330"/>
        <v>5.0499856666666672</v>
      </c>
      <c r="AQ776" s="1189">
        <f t="shared" si="331"/>
        <v>5.3890499999999994E-2</v>
      </c>
      <c r="AR776" s="1193">
        <f t="shared" si="326"/>
        <v>7.0235660624456848</v>
      </c>
      <c r="AS776" s="1194">
        <f t="shared" si="321"/>
        <v>3.109375</v>
      </c>
    </row>
    <row r="777" spans="1:45" ht="11.1" customHeight="1">
      <c r="A777" s="1189" t="s">
        <v>11024</v>
      </c>
      <c r="B777" s="1189" t="s">
        <v>10936</v>
      </c>
      <c r="C777" s="1189" t="s">
        <v>10936</v>
      </c>
      <c r="D777" s="1189" t="s">
        <v>10936</v>
      </c>
      <c r="E777" s="1189" t="s">
        <v>10936</v>
      </c>
      <c r="F777" s="1189" t="s">
        <v>10936</v>
      </c>
      <c r="G777" s="1189">
        <v>7</v>
      </c>
      <c r="H777" s="1189">
        <v>2.5</v>
      </c>
      <c r="I777" s="1190">
        <f t="shared" si="335"/>
        <v>114.1425</v>
      </c>
      <c r="J777" s="1191">
        <f t="shared" si="318"/>
        <v>40116.52065122471</v>
      </c>
      <c r="K777" s="1191">
        <f t="shared" si="319"/>
        <v>66075.763747357254</v>
      </c>
      <c r="L777" s="1191">
        <f t="shared" si="320"/>
        <v>1399680.7699062533</v>
      </c>
      <c r="M777" s="1190">
        <f t="shared" si="336"/>
        <v>2.283415463020634</v>
      </c>
      <c r="N777" s="1190">
        <f t="shared" si="337"/>
        <v>1.7441960424359331</v>
      </c>
      <c r="O777" s="1190">
        <f t="shared" si="338"/>
        <v>0.25499942140876219</v>
      </c>
      <c r="P777" s="1192">
        <f t="shared" si="333"/>
        <v>66075.763747357254</v>
      </c>
      <c r="Q777" s="1192">
        <f t="shared" si="323"/>
        <v>40116.52065122471</v>
      </c>
      <c r="R777" s="1192">
        <f t="shared" si="324"/>
        <v>74559.270485263885</v>
      </c>
      <c r="S777" s="1192">
        <f t="shared" si="325"/>
        <v>41902.310012718306</v>
      </c>
      <c r="T777" s="1192">
        <f t="shared" si="332"/>
        <v>1399680.7699062533</v>
      </c>
      <c r="U777" s="1192">
        <f t="shared" si="339"/>
        <v>2152779.817330779</v>
      </c>
      <c r="V777" s="1189">
        <v>100000</v>
      </c>
      <c r="W777" s="1189">
        <v>56200</v>
      </c>
      <c r="X777" s="1189">
        <v>5.1786000000000003</v>
      </c>
      <c r="Y777" s="1189">
        <v>2</v>
      </c>
      <c r="Z777" s="1189">
        <v>4.75</v>
      </c>
      <c r="AA777" s="1189">
        <v>0.14186499999999999</v>
      </c>
      <c r="AB777" s="1189">
        <v>1.7042000000000002E-2</v>
      </c>
      <c r="AC777" s="1189">
        <v>5.4375</v>
      </c>
      <c r="AD777" s="1189">
        <v>0.28571000000000002</v>
      </c>
      <c r="AE777" s="1189">
        <v>45</v>
      </c>
      <c r="AF777" s="1193">
        <v>4.90625</v>
      </c>
      <c r="AG777" s="1193">
        <v>4.6875</v>
      </c>
      <c r="AH777" s="1189">
        <f t="shared" si="327"/>
        <v>2.4174250000000002</v>
      </c>
      <c r="AI777" s="1189">
        <f t="shared" si="340"/>
        <v>3.109375</v>
      </c>
      <c r="AJ777" s="1189">
        <f t="shared" si="341"/>
        <v>15.120764441496611</v>
      </c>
      <c r="AK777" s="1189">
        <f t="shared" si="334"/>
        <v>13.996807699062533</v>
      </c>
      <c r="AL777" s="1189">
        <f t="shared" si="328"/>
        <v>0.12861433333333333</v>
      </c>
      <c r="AM777" s="1189">
        <f t="shared" si="342"/>
        <v>15.793866192070562</v>
      </c>
      <c r="AN777" s="1189">
        <f t="shared" si="329"/>
        <v>6.25E-2</v>
      </c>
      <c r="AO777" s="1189">
        <f t="shared" si="322"/>
        <v>4.6464993333333338</v>
      </c>
      <c r="AP777" s="1189">
        <f t="shared" si="330"/>
        <v>5.0499856666666672</v>
      </c>
      <c r="AQ777" s="1189">
        <f t="shared" si="331"/>
        <v>5.3890499999999994E-2</v>
      </c>
      <c r="AR777" s="1193">
        <f t="shared" si="326"/>
        <v>6.9385142670126996</v>
      </c>
      <c r="AS777" s="1194">
        <f t="shared" si="321"/>
        <v>3.0940035667531749</v>
      </c>
    </row>
    <row r="778" spans="1:45" ht="11.1" customHeight="1">
      <c r="A778" s="1189" t="s">
        <v>11024</v>
      </c>
      <c r="B778" s="1189" t="s">
        <v>10936</v>
      </c>
      <c r="C778" s="1189" t="s">
        <v>10936</v>
      </c>
      <c r="D778" s="1189" t="s">
        <v>10936</v>
      </c>
      <c r="E778" s="1189" t="s">
        <v>10936</v>
      </c>
      <c r="F778" s="1189" t="s">
        <v>10936</v>
      </c>
      <c r="G778" s="1189">
        <v>7</v>
      </c>
      <c r="H778" s="1189">
        <v>2.8125</v>
      </c>
      <c r="I778" s="1190">
        <f t="shared" si="335"/>
        <v>109.7098828125</v>
      </c>
      <c r="J778" s="1191">
        <f t="shared" si="318"/>
        <v>36501.034021072337</v>
      </c>
      <c r="K778" s="1191">
        <f t="shared" si="319"/>
        <v>59665.120583396594</v>
      </c>
      <c r="L778" s="1191">
        <f t="shared" si="320"/>
        <v>1269292.4029359738</v>
      </c>
      <c r="M778" s="1190">
        <f t="shared" si="336"/>
        <v>2.3747368919498468</v>
      </c>
      <c r="N778" s="1190">
        <f t="shared" si="337"/>
        <v>1.6764618211242308</v>
      </c>
      <c r="O778" s="1190">
        <f t="shared" si="338"/>
        <v>0.32273364272046462</v>
      </c>
      <c r="P778" s="1192">
        <f t="shared" si="333"/>
        <v>59665.120583396594</v>
      </c>
      <c r="Q778" s="1192">
        <f t="shared" si="323"/>
        <v>36501.034021072337</v>
      </c>
      <c r="R778" s="1192">
        <f t="shared" si="324"/>
        <v>74241.595447054366</v>
      </c>
      <c r="S778" s="1192">
        <f t="shared" si="325"/>
        <v>41723.776641244549</v>
      </c>
      <c r="T778" s="1192">
        <f t="shared" si="332"/>
        <v>1269292.4029359738</v>
      </c>
      <c r="U778" s="1192">
        <f t="shared" si="339"/>
        <v>2152779.817330779</v>
      </c>
      <c r="V778" s="1189">
        <v>100000</v>
      </c>
      <c r="W778" s="1189">
        <v>56200</v>
      </c>
      <c r="X778" s="1189">
        <v>5.1786000000000003</v>
      </c>
      <c r="Y778" s="1189">
        <v>2</v>
      </c>
      <c r="Z778" s="1189">
        <v>4.75</v>
      </c>
      <c r="AA778" s="1189">
        <v>0.14186499999999999</v>
      </c>
      <c r="AB778" s="1189">
        <v>1.7042000000000002E-2</v>
      </c>
      <c r="AC778" s="1189">
        <v>5.4375</v>
      </c>
      <c r="AD778" s="1189">
        <v>0.28571000000000002</v>
      </c>
      <c r="AE778" s="1189">
        <v>45</v>
      </c>
      <c r="AF778" s="1193">
        <v>4.90625</v>
      </c>
      <c r="AG778" s="1193">
        <v>4.6875</v>
      </c>
      <c r="AH778" s="1189">
        <f t="shared" si="327"/>
        <v>2.4174250000000002</v>
      </c>
      <c r="AI778" s="1189">
        <f t="shared" si="340"/>
        <v>3.109375</v>
      </c>
      <c r="AJ778" s="1189">
        <f t="shared" si="341"/>
        <v>13.816880771793816</v>
      </c>
      <c r="AK778" s="1189">
        <f t="shared" si="334"/>
        <v>12.692924029359737</v>
      </c>
      <c r="AL778" s="1189">
        <f t="shared" si="328"/>
        <v>0.12861433333333333</v>
      </c>
      <c r="AM778" s="1189">
        <f t="shared" si="342"/>
        <v>15.793866192070562</v>
      </c>
      <c r="AN778" s="1189">
        <f t="shared" si="329"/>
        <v>6.25E-2</v>
      </c>
      <c r="AO778" s="1189">
        <f t="shared" si="322"/>
        <v>4.6464993333333338</v>
      </c>
      <c r="AP778" s="1189">
        <f t="shared" si="330"/>
        <v>5.0499856666666672</v>
      </c>
      <c r="AQ778" s="1189">
        <f t="shared" si="331"/>
        <v>5.3890499999999994E-2</v>
      </c>
      <c r="AR778" s="1193">
        <f t="shared" si="326"/>
        <v>6.8178313255417793</v>
      </c>
      <c r="AS778" s="1194">
        <f t="shared" si="321"/>
        <v>3.0638328313854446</v>
      </c>
    </row>
    <row r="779" spans="1:45" ht="11.1" customHeight="1">
      <c r="A779" s="1189" t="s">
        <v>11024</v>
      </c>
      <c r="B779" s="1189" t="s">
        <v>10936</v>
      </c>
      <c r="C779" s="1189" t="s">
        <v>10936</v>
      </c>
      <c r="D779" s="1189" t="s">
        <v>10936</v>
      </c>
      <c r="E779" s="1189" t="s">
        <v>10936</v>
      </c>
      <c r="F779" s="1189" t="s">
        <v>10936</v>
      </c>
      <c r="G779" s="1189">
        <v>7</v>
      </c>
      <c r="H779" s="1189">
        <v>3</v>
      </c>
      <c r="I779" s="1190">
        <f t="shared" si="335"/>
        <v>106.8</v>
      </c>
      <c r="J779" s="1191">
        <f t="shared" si="318"/>
        <v>34142.174242386136</v>
      </c>
      <c r="K779" s="1191">
        <f t="shared" si="319"/>
        <v>55482.922219862987</v>
      </c>
      <c r="L779" s="1191">
        <f t="shared" si="320"/>
        <v>1183696.274971955</v>
      </c>
      <c r="M779" s="1190">
        <f t="shared" si="336"/>
        <v>2.4516026091376286</v>
      </c>
      <c r="N779" s="1190">
        <f t="shared" si="337"/>
        <v>1.6319962970160777</v>
      </c>
      <c r="O779" s="1190">
        <f t="shared" si="338"/>
        <v>0.36719916682861747</v>
      </c>
      <c r="P779" s="1192">
        <f t="shared" si="333"/>
        <v>55482.922219862987</v>
      </c>
      <c r="Q779" s="1192">
        <f t="shared" si="323"/>
        <v>34142.174242386136</v>
      </c>
      <c r="R779" s="1192">
        <f t="shared" si="324"/>
        <v>74029.957516452982</v>
      </c>
      <c r="S779" s="1192">
        <f t="shared" si="325"/>
        <v>41604.836124246569</v>
      </c>
      <c r="T779" s="1192">
        <f t="shared" si="332"/>
        <v>1183696.274971955</v>
      </c>
      <c r="U779" s="1192">
        <f t="shared" si="339"/>
        <v>2152779.817330779</v>
      </c>
      <c r="V779" s="1189">
        <v>100000</v>
      </c>
      <c r="W779" s="1189">
        <v>56200</v>
      </c>
      <c r="X779" s="1189">
        <v>5.1786000000000003</v>
      </c>
      <c r="Y779" s="1189">
        <v>2</v>
      </c>
      <c r="Z779" s="1189">
        <v>4.75</v>
      </c>
      <c r="AA779" s="1189">
        <v>0.14186499999999999</v>
      </c>
      <c r="AB779" s="1189">
        <v>1.7042000000000002E-2</v>
      </c>
      <c r="AC779" s="1189">
        <v>5.4375</v>
      </c>
      <c r="AD779" s="1189">
        <v>0.28571000000000002</v>
      </c>
      <c r="AE779" s="1189">
        <v>45</v>
      </c>
      <c r="AF779" s="1193">
        <v>4.90625</v>
      </c>
      <c r="AG779" s="1193">
        <v>4.6875</v>
      </c>
      <c r="AH779" s="1189">
        <f t="shared" si="327"/>
        <v>2.4174250000000002</v>
      </c>
      <c r="AI779" s="1189">
        <f t="shared" si="340"/>
        <v>3.109375</v>
      </c>
      <c r="AJ779" s="1189">
        <f t="shared" si="341"/>
        <v>12.960919492153629</v>
      </c>
      <c r="AK779" s="1189">
        <f t="shared" si="334"/>
        <v>11.83696274971955</v>
      </c>
      <c r="AL779" s="1189">
        <f t="shared" si="328"/>
        <v>0.12861433333333333</v>
      </c>
      <c r="AM779" s="1189">
        <f t="shared" si="342"/>
        <v>15.793866192070562</v>
      </c>
      <c r="AN779" s="1189">
        <f t="shared" si="329"/>
        <v>6.25E-2</v>
      </c>
      <c r="AO779" s="1189">
        <f t="shared" si="322"/>
        <v>4.6464993333333338</v>
      </c>
      <c r="AP779" s="1189">
        <f t="shared" si="330"/>
        <v>5.0499856666666672</v>
      </c>
      <c r="AQ779" s="1189">
        <f t="shared" si="331"/>
        <v>5.3890499999999994E-2</v>
      </c>
      <c r="AR779" s="1193">
        <f t="shared" si="326"/>
        <v>6.7374312785763371</v>
      </c>
      <c r="AS779" s="1194">
        <f t="shared" si="321"/>
        <v>3.0437328196440845</v>
      </c>
    </row>
    <row r="780" spans="1:45" ht="11.1" customHeight="1">
      <c r="A780" s="1189" t="s">
        <v>11024</v>
      </c>
      <c r="B780" s="1189" t="s">
        <v>10936</v>
      </c>
      <c r="C780" s="1189" t="s">
        <v>10936</v>
      </c>
      <c r="D780" s="1189" t="s">
        <v>10936</v>
      </c>
      <c r="E780" s="1189" t="s">
        <v>10936</v>
      </c>
      <c r="F780" s="1189" t="s">
        <v>10936</v>
      </c>
      <c r="G780" s="1189">
        <v>7</v>
      </c>
      <c r="H780" s="1189">
        <v>3.25</v>
      </c>
      <c r="I780" s="1190">
        <f t="shared" si="335"/>
        <v>102.628125</v>
      </c>
      <c r="J780" s="1191">
        <f t="shared" si="318"/>
        <v>30780.915947616406</v>
      </c>
      <c r="K780" s="1191">
        <f t="shared" si="319"/>
        <v>49523.947497393543</v>
      </c>
      <c r="L780" s="1191">
        <f t="shared" si="320"/>
        <v>1060977.8119411038</v>
      </c>
      <c r="M780" s="1190">
        <f t="shared" si="336"/>
        <v>2.5906823501644838</v>
      </c>
      <c r="N780" s="1190">
        <f t="shared" si="337"/>
        <v>1.5682464416638873</v>
      </c>
      <c r="O780" s="1190">
        <f t="shared" si="338"/>
        <v>0.43094902218080805</v>
      </c>
      <c r="P780" s="1192">
        <f t="shared" si="333"/>
        <v>49523.947497393543</v>
      </c>
      <c r="Q780" s="1192">
        <f t="shared" si="323"/>
        <v>30780.915947616406</v>
      </c>
      <c r="R780" s="1192">
        <f t="shared" si="324"/>
        <v>73722.050666256619</v>
      </c>
      <c r="S780" s="1192">
        <f t="shared" si="325"/>
        <v>41431.792474436217</v>
      </c>
      <c r="T780" s="1192">
        <f t="shared" si="332"/>
        <v>1060977.8119411038</v>
      </c>
      <c r="U780" s="1192">
        <f t="shared" si="339"/>
        <v>2152779.817330779</v>
      </c>
      <c r="V780" s="1189">
        <v>100000</v>
      </c>
      <c r="W780" s="1189">
        <v>56200</v>
      </c>
      <c r="X780" s="1189">
        <v>5.1786000000000003</v>
      </c>
      <c r="Y780" s="1189">
        <v>2</v>
      </c>
      <c r="Z780" s="1189">
        <v>4.75</v>
      </c>
      <c r="AA780" s="1189">
        <v>0.14186499999999999</v>
      </c>
      <c r="AB780" s="1189">
        <v>1.7042000000000002E-2</v>
      </c>
      <c r="AC780" s="1189">
        <v>5.4375</v>
      </c>
      <c r="AD780" s="1189">
        <v>0.28571000000000002</v>
      </c>
      <c r="AE780" s="1189">
        <v>45</v>
      </c>
      <c r="AF780" s="1193">
        <v>4.90625</v>
      </c>
      <c r="AG780" s="1193">
        <v>4.6875</v>
      </c>
      <c r="AH780" s="1189">
        <f t="shared" si="327"/>
        <v>2.4174250000000002</v>
      </c>
      <c r="AI780" s="1189">
        <f t="shared" si="340"/>
        <v>3.109375</v>
      </c>
      <c r="AJ780" s="1189">
        <f t="shared" si="341"/>
        <v>11.733734861845116</v>
      </c>
      <c r="AK780" s="1189">
        <f t="shared" si="334"/>
        <v>10.609778119411038</v>
      </c>
      <c r="AL780" s="1189">
        <f t="shared" si="328"/>
        <v>0.12861433333333333</v>
      </c>
      <c r="AM780" s="1189">
        <f t="shared" si="342"/>
        <v>15.793866192070562</v>
      </c>
      <c r="AN780" s="1189">
        <f t="shared" si="329"/>
        <v>6.25E-2</v>
      </c>
      <c r="AO780" s="1189">
        <f t="shared" si="322"/>
        <v>4.6464993333333338</v>
      </c>
      <c r="AP780" s="1189">
        <f t="shared" si="330"/>
        <v>5.0499856666666672</v>
      </c>
      <c r="AQ780" s="1189">
        <f t="shared" si="331"/>
        <v>5.3890499999999994E-2</v>
      </c>
      <c r="AR780" s="1193">
        <f t="shared" si="326"/>
        <v>6.620459216212935</v>
      </c>
      <c r="AS780" s="1194">
        <f t="shared" si="321"/>
        <v>3.014489804053234</v>
      </c>
    </row>
    <row r="781" spans="1:45" ht="11.1" customHeight="1">
      <c r="A781" s="1189" t="s">
        <v>11024</v>
      </c>
      <c r="B781" s="1189" t="s">
        <v>10936</v>
      </c>
      <c r="C781" s="1189" t="s">
        <v>10936</v>
      </c>
      <c r="D781" s="1189" t="s">
        <v>10936</v>
      </c>
      <c r="E781" s="1189" t="s">
        <v>10936</v>
      </c>
      <c r="F781" s="1189" t="s">
        <v>10936</v>
      </c>
      <c r="G781" s="1189">
        <v>7.25</v>
      </c>
      <c r="H781" s="1189">
        <v>2.25</v>
      </c>
      <c r="I781" s="1190">
        <f t="shared" si="335"/>
        <v>126.825</v>
      </c>
      <c r="J781" s="1191">
        <f t="shared" ref="J781:J844" si="343">MIN(S781,Q781)</f>
        <v>42718.828236594614</v>
      </c>
      <c r="K781" s="1191">
        <f t="shared" ref="K781:K844" si="344">MIN(P781,R781)</f>
        <v>70690.271867564588</v>
      </c>
      <c r="L781" s="1191">
        <f t="shared" ref="L781:L844" si="345">MIN(T781,U781)</f>
        <v>1492946.8018097002</v>
      </c>
      <c r="M781" s="1190">
        <f t="shared" si="336"/>
        <v>2.5606746268495031</v>
      </c>
      <c r="N781" s="1190">
        <f t="shared" si="337"/>
        <v>1.9379956027065923</v>
      </c>
      <c r="O781" s="1190">
        <f t="shared" si="338"/>
        <v>0.20654953134109735</v>
      </c>
      <c r="P781" s="1192">
        <f t="shared" si="333"/>
        <v>70690.271867564588</v>
      </c>
      <c r="Q781" s="1192">
        <f t="shared" si="323"/>
        <v>42718.828236594614</v>
      </c>
      <c r="R781" s="1192">
        <f t="shared" si="324"/>
        <v>88031.450812728785</v>
      </c>
      <c r="S781" s="1192">
        <f t="shared" si="325"/>
        <v>49473.675356753578</v>
      </c>
      <c r="T781" s="1192">
        <f t="shared" si="332"/>
        <v>1492946.8018097002</v>
      </c>
      <c r="U781" s="1192">
        <f t="shared" si="339"/>
        <v>2432577.9130411204</v>
      </c>
      <c r="V781" s="1189">
        <v>100000</v>
      </c>
      <c r="W781" s="1189">
        <v>56200</v>
      </c>
      <c r="X781" s="1189">
        <v>5.1786000000000003</v>
      </c>
      <c r="Y781" s="1189">
        <v>2</v>
      </c>
      <c r="Z781" s="1189">
        <v>4.75</v>
      </c>
      <c r="AA781" s="1189">
        <v>0.14186499999999999</v>
      </c>
      <c r="AB781" s="1189">
        <v>1.7042000000000002E-2</v>
      </c>
      <c r="AC781" s="1189">
        <v>5.4375</v>
      </c>
      <c r="AD781" s="1189">
        <v>0.28571000000000002</v>
      </c>
      <c r="AE781" s="1189">
        <v>45</v>
      </c>
      <c r="AF781" s="1193">
        <v>4.90625</v>
      </c>
      <c r="AG781" s="1193">
        <v>4.6875</v>
      </c>
      <c r="AH781" s="1189">
        <f t="shared" si="327"/>
        <v>2.4174250000000002</v>
      </c>
      <c r="AI781" s="1189">
        <f t="shared" si="340"/>
        <v>3.171875</v>
      </c>
      <c r="AJ781" s="1189">
        <f t="shared" si="341"/>
        <v>16.05342476053108</v>
      </c>
      <c r="AK781" s="1189">
        <f t="shared" si="334"/>
        <v>14.929468018097003</v>
      </c>
      <c r="AL781" s="1189">
        <f t="shared" si="328"/>
        <v>0.12861433333333333</v>
      </c>
      <c r="AM781" s="1189">
        <f t="shared" si="342"/>
        <v>18.591847149173972</v>
      </c>
      <c r="AN781" s="1189">
        <f t="shared" si="329"/>
        <v>6.25E-2</v>
      </c>
      <c r="AO781" s="1189">
        <f t="shared" si="322"/>
        <v>4.6464993333333338</v>
      </c>
      <c r="AP781" s="1189">
        <f t="shared" si="330"/>
        <v>5.0499856666666672</v>
      </c>
      <c r="AQ781" s="1189">
        <f t="shared" si="331"/>
        <v>5.3890499999999994E-2</v>
      </c>
      <c r="AR781" s="1193">
        <f t="shared" si="326"/>
        <v>7.0235660624456848</v>
      </c>
      <c r="AS781" s="1194">
        <f t="shared" ref="AS781:AS844" si="346">IF(G781&lt;=AR781,AI781,1/4*(AR781+AC781))</f>
        <v>3.1152665156114212</v>
      </c>
    </row>
    <row r="782" spans="1:45" ht="11.1" customHeight="1">
      <c r="A782" s="1189" t="s">
        <v>11024</v>
      </c>
      <c r="B782" s="1189" t="s">
        <v>10936</v>
      </c>
      <c r="C782" s="1189" t="s">
        <v>10936</v>
      </c>
      <c r="D782" s="1189" t="s">
        <v>10936</v>
      </c>
      <c r="E782" s="1189" t="s">
        <v>10936</v>
      </c>
      <c r="F782" s="1189" t="s">
        <v>10936</v>
      </c>
      <c r="G782" s="1189">
        <v>7.25</v>
      </c>
      <c r="H782" s="1189">
        <v>2.5</v>
      </c>
      <c r="I782" s="1190">
        <f t="shared" si="335"/>
        <v>123.654375</v>
      </c>
      <c r="J782" s="1191">
        <f t="shared" si="343"/>
        <v>40116.52065122471</v>
      </c>
      <c r="K782" s="1191">
        <f t="shared" si="344"/>
        <v>66075.763747357254</v>
      </c>
      <c r="L782" s="1191">
        <f t="shared" si="345"/>
        <v>1399680.7699062533</v>
      </c>
      <c r="M782" s="1190">
        <f t="shared" si="336"/>
        <v>2.6169459072970409</v>
      </c>
      <c r="N782" s="1190">
        <f t="shared" si="337"/>
        <v>1.8895457126389277</v>
      </c>
      <c r="O782" s="1190">
        <f t="shared" si="338"/>
        <v>0.25499942140876219</v>
      </c>
      <c r="P782" s="1192">
        <f t="shared" si="333"/>
        <v>66075.763747357254</v>
      </c>
      <c r="Q782" s="1192">
        <f t="shared" si="323"/>
        <v>40116.52065122471</v>
      </c>
      <c r="R782" s="1192">
        <f t="shared" si="324"/>
        <v>87767.905815986625</v>
      </c>
      <c r="S782" s="1192">
        <f t="shared" si="325"/>
        <v>49325.563068584488</v>
      </c>
      <c r="T782" s="1192">
        <f t="shared" si="332"/>
        <v>1399680.7699062533</v>
      </c>
      <c r="U782" s="1192">
        <f t="shared" si="339"/>
        <v>2432577.9130411204</v>
      </c>
      <c r="V782" s="1189">
        <v>100000</v>
      </c>
      <c r="W782" s="1189">
        <v>56200</v>
      </c>
      <c r="X782" s="1189">
        <v>5.1786000000000003</v>
      </c>
      <c r="Y782" s="1189">
        <v>2</v>
      </c>
      <c r="Z782" s="1189">
        <v>4.75</v>
      </c>
      <c r="AA782" s="1189">
        <v>0.14186499999999999</v>
      </c>
      <c r="AB782" s="1189">
        <v>1.7042000000000002E-2</v>
      </c>
      <c r="AC782" s="1189">
        <v>5.4375</v>
      </c>
      <c r="AD782" s="1189">
        <v>0.28571000000000002</v>
      </c>
      <c r="AE782" s="1189">
        <v>45</v>
      </c>
      <c r="AF782" s="1193">
        <v>4.90625</v>
      </c>
      <c r="AG782" s="1193">
        <v>4.6875</v>
      </c>
      <c r="AH782" s="1189">
        <f t="shared" si="327"/>
        <v>2.4174250000000002</v>
      </c>
      <c r="AI782" s="1189">
        <f t="shared" si="340"/>
        <v>3.171875</v>
      </c>
      <c r="AJ782" s="1189">
        <f t="shared" si="341"/>
        <v>15.120764441496611</v>
      </c>
      <c r="AK782" s="1189">
        <f t="shared" si="334"/>
        <v>13.996807699062533</v>
      </c>
      <c r="AL782" s="1189">
        <f t="shared" si="328"/>
        <v>0.12861433333333333</v>
      </c>
      <c r="AM782" s="1189">
        <f t="shared" si="342"/>
        <v>18.591847149173972</v>
      </c>
      <c r="AN782" s="1189">
        <f t="shared" si="329"/>
        <v>6.25E-2</v>
      </c>
      <c r="AO782" s="1189">
        <f t="shared" ref="AO782:AO845" si="347">X782-(((Z782-0.625-AD782)*Y782)/12)+2*AQ782</f>
        <v>4.6464993333333338</v>
      </c>
      <c r="AP782" s="1189">
        <f t="shared" si="330"/>
        <v>5.0499856666666672</v>
      </c>
      <c r="AQ782" s="1189">
        <f t="shared" si="331"/>
        <v>5.3890499999999994E-2</v>
      </c>
      <c r="AR782" s="1193">
        <f t="shared" si="326"/>
        <v>6.9385142670126996</v>
      </c>
      <c r="AS782" s="1194">
        <f t="shared" si="346"/>
        <v>3.0940035667531749</v>
      </c>
    </row>
    <row r="783" spans="1:45" ht="11.1" customHeight="1">
      <c r="A783" s="1189" t="s">
        <v>11024</v>
      </c>
      <c r="B783" s="1189" t="s">
        <v>10936</v>
      </c>
      <c r="C783" s="1189" t="s">
        <v>10936</v>
      </c>
      <c r="D783" s="1189" t="s">
        <v>10936</v>
      </c>
      <c r="E783" s="1189" t="s">
        <v>10936</v>
      </c>
      <c r="F783" s="1189" t="s">
        <v>10936</v>
      </c>
      <c r="G783" s="1189">
        <v>7.25</v>
      </c>
      <c r="H783" s="1189">
        <v>2.8125</v>
      </c>
      <c r="I783" s="1190">
        <f t="shared" si="335"/>
        <v>119.2217578125</v>
      </c>
      <c r="J783" s="1191">
        <f t="shared" si="343"/>
        <v>36501.034021072337</v>
      </c>
      <c r="K783" s="1191">
        <f t="shared" si="344"/>
        <v>59665.120583396594</v>
      </c>
      <c r="L783" s="1191">
        <f t="shared" si="345"/>
        <v>1269292.4029359738</v>
      </c>
      <c r="M783" s="1190">
        <f t="shared" si="336"/>
        <v>2.7216063353072286</v>
      </c>
      <c r="N783" s="1190">
        <f t="shared" si="337"/>
        <v>1.821811491327225</v>
      </c>
      <c r="O783" s="1190">
        <f t="shared" si="338"/>
        <v>0.32273364272046462</v>
      </c>
      <c r="P783" s="1192">
        <f t="shared" si="333"/>
        <v>59665.120583396594</v>
      </c>
      <c r="Q783" s="1192">
        <f t="shared" ref="Q783:Q846" si="348">(W783*AJ783/12)*((AD783/2/PI())+((AH783*0.08)/COS(AE783*PI()/180))+(AS783*0.08))</f>
        <v>36501.034021072337</v>
      </c>
      <c r="R783" s="1192">
        <f t="shared" ref="R783:R846" si="349">V783*AM783*((AD783/PI())/2+AH783*0.08/COS(AE783*PI()/180)+AS783*0.08)/12</f>
        <v>87393.952682429968</v>
      </c>
      <c r="S783" s="1192">
        <f t="shared" ref="S783:S846" si="350">W783*AM783*((AD783/PI())/2+AH783*0.08/COS(AE783*PI()/180)+AS783*0.08)/12</f>
        <v>49115.401407525642</v>
      </c>
      <c r="T783" s="1192">
        <f t="shared" si="332"/>
        <v>1269292.4029359738</v>
      </c>
      <c r="U783" s="1192">
        <f t="shared" si="339"/>
        <v>2432577.9130411204</v>
      </c>
      <c r="V783" s="1189">
        <v>100000</v>
      </c>
      <c r="W783" s="1189">
        <v>56200</v>
      </c>
      <c r="X783" s="1189">
        <v>5.1786000000000003</v>
      </c>
      <c r="Y783" s="1189">
        <v>2</v>
      </c>
      <c r="Z783" s="1189">
        <v>4.75</v>
      </c>
      <c r="AA783" s="1189">
        <v>0.14186499999999999</v>
      </c>
      <c r="AB783" s="1189">
        <v>1.7042000000000002E-2</v>
      </c>
      <c r="AC783" s="1189">
        <v>5.4375</v>
      </c>
      <c r="AD783" s="1189">
        <v>0.28571000000000002</v>
      </c>
      <c r="AE783" s="1189">
        <v>45</v>
      </c>
      <c r="AF783" s="1193">
        <v>4.90625</v>
      </c>
      <c r="AG783" s="1193">
        <v>4.6875</v>
      </c>
      <c r="AH783" s="1189">
        <f t="shared" si="327"/>
        <v>2.4174250000000002</v>
      </c>
      <c r="AI783" s="1189">
        <f t="shared" si="340"/>
        <v>3.171875</v>
      </c>
      <c r="AJ783" s="1189">
        <f t="shared" si="341"/>
        <v>13.816880771793816</v>
      </c>
      <c r="AK783" s="1189">
        <f t="shared" si="334"/>
        <v>12.692924029359737</v>
      </c>
      <c r="AL783" s="1189">
        <f t="shared" si="328"/>
        <v>0.12861433333333333</v>
      </c>
      <c r="AM783" s="1189">
        <f t="shared" si="342"/>
        <v>18.591847149173972</v>
      </c>
      <c r="AN783" s="1189">
        <f t="shared" si="329"/>
        <v>6.25E-2</v>
      </c>
      <c r="AO783" s="1189">
        <f t="shared" si="347"/>
        <v>4.6464993333333338</v>
      </c>
      <c r="AP783" s="1189">
        <f t="shared" si="330"/>
        <v>5.0499856666666672</v>
      </c>
      <c r="AQ783" s="1189">
        <f t="shared" si="331"/>
        <v>5.3890499999999994E-2</v>
      </c>
      <c r="AR783" s="1193">
        <f t="shared" ref="AR783:AR846" si="351">SQRT(4/PI()*AJ783+(AC783-AN783)^2)</f>
        <v>6.8178313255417793</v>
      </c>
      <c r="AS783" s="1194">
        <f t="shared" si="346"/>
        <v>3.0638328313854446</v>
      </c>
    </row>
    <row r="784" spans="1:45" ht="11.1" customHeight="1">
      <c r="A784" s="1189" t="s">
        <v>11024</v>
      </c>
      <c r="B784" s="1189" t="s">
        <v>10936</v>
      </c>
      <c r="C784" s="1189" t="s">
        <v>10936</v>
      </c>
      <c r="D784" s="1189" t="s">
        <v>10936</v>
      </c>
      <c r="E784" s="1189" t="s">
        <v>10936</v>
      </c>
      <c r="F784" s="1189" t="s">
        <v>10936</v>
      </c>
      <c r="G784" s="1189">
        <v>7.25</v>
      </c>
      <c r="H784" s="1189">
        <v>3</v>
      </c>
      <c r="I784" s="1190">
        <f t="shared" si="335"/>
        <v>116.311875</v>
      </c>
      <c r="J784" s="1191">
        <f t="shared" si="343"/>
        <v>34142.174242386136</v>
      </c>
      <c r="K784" s="1191">
        <f t="shared" si="344"/>
        <v>55482.922219862987</v>
      </c>
      <c r="L784" s="1191">
        <f t="shared" si="345"/>
        <v>1183696.274971955</v>
      </c>
      <c r="M784" s="1190">
        <f t="shared" si="336"/>
        <v>2.8096995567396172</v>
      </c>
      <c r="N784" s="1190">
        <f t="shared" si="337"/>
        <v>1.7773459672190723</v>
      </c>
      <c r="O784" s="1190">
        <f t="shared" si="338"/>
        <v>0.36719916682861747</v>
      </c>
      <c r="P784" s="1192">
        <f t="shared" si="333"/>
        <v>55482.922219862987</v>
      </c>
      <c r="Q784" s="1192">
        <f t="shared" si="348"/>
        <v>34142.174242386136</v>
      </c>
      <c r="R784" s="1192">
        <f t="shared" si="349"/>
        <v>87144.821785101973</v>
      </c>
      <c r="S784" s="1192">
        <f t="shared" si="350"/>
        <v>48975.389843227313</v>
      </c>
      <c r="T784" s="1192">
        <f t="shared" si="332"/>
        <v>1183696.274971955</v>
      </c>
      <c r="U784" s="1192">
        <f t="shared" si="339"/>
        <v>2432577.9130411204</v>
      </c>
      <c r="V784" s="1189">
        <v>100000</v>
      </c>
      <c r="W784" s="1189">
        <v>56200</v>
      </c>
      <c r="X784" s="1189">
        <v>5.1786000000000003</v>
      </c>
      <c r="Y784" s="1189">
        <v>2</v>
      </c>
      <c r="Z784" s="1189">
        <v>4.75</v>
      </c>
      <c r="AA784" s="1189">
        <v>0.14186499999999999</v>
      </c>
      <c r="AB784" s="1189">
        <v>1.7042000000000002E-2</v>
      </c>
      <c r="AC784" s="1189">
        <v>5.4375</v>
      </c>
      <c r="AD784" s="1189">
        <v>0.28571000000000002</v>
      </c>
      <c r="AE784" s="1189">
        <v>45</v>
      </c>
      <c r="AF784" s="1193">
        <v>4.90625</v>
      </c>
      <c r="AG784" s="1193">
        <v>4.6875</v>
      </c>
      <c r="AH784" s="1189">
        <f t="shared" si="327"/>
        <v>2.4174250000000002</v>
      </c>
      <c r="AI784" s="1189">
        <f t="shared" si="340"/>
        <v>3.171875</v>
      </c>
      <c r="AJ784" s="1189">
        <f t="shared" si="341"/>
        <v>12.960919492153629</v>
      </c>
      <c r="AK784" s="1189">
        <f t="shared" si="334"/>
        <v>11.83696274971955</v>
      </c>
      <c r="AL784" s="1189">
        <f t="shared" si="328"/>
        <v>0.12861433333333333</v>
      </c>
      <c r="AM784" s="1189">
        <f t="shared" si="342"/>
        <v>18.591847149173972</v>
      </c>
      <c r="AN784" s="1189">
        <f t="shared" si="329"/>
        <v>6.25E-2</v>
      </c>
      <c r="AO784" s="1189">
        <f t="shared" si="347"/>
        <v>4.6464993333333338</v>
      </c>
      <c r="AP784" s="1189">
        <f t="shared" si="330"/>
        <v>5.0499856666666672</v>
      </c>
      <c r="AQ784" s="1189">
        <f t="shared" si="331"/>
        <v>5.3890499999999994E-2</v>
      </c>
      <c r="AR784" s="1193">
        <f t="shared" si="351"/>
        <v>6.7374312785763371</v>
      </c>
      <c r="AS784" s="1194">
        <f t="shared" si="346"/>
        <v>3.0437328196440845</v>
      </c>
    </row>
    <row r="785" spans="1:45" ht="11.1" customHeight="1">
      <c r="A785" s="1189" t="s">
        <v>11024</v>
      </c>
      <c r="B785" s="1189" t="s">
        <v>10936</v>
      </c>
      <c r="C785" s="1189" t="s">
        <v>10936</v>
      </c>
      <c r="D785" s="1189" t="s">
        <v>10936</v>
      </c>
      <c r="E785" s="1189" t="s">
        <v>10936</v>
      </c>
      <c r="F785" s="1189" t="s">
        <v>10936</v>
      </c>
      <c r="G785" s="1189">
        <v>7.25</v>
      </c>
      <c r="H785" s="1189">
        <v>3.25</v>
      </c>
      <c r="I785" s="1190">
        <f t="shared" si="335"/>
        <v>112.14</v>
      </c>
      <c r="J785" s="1191">
        <f t="shared" si="343"/>
        <v>30780.915947616406</v>
      </c>
      <c r="K785" s="1191">
        <f t="shared" si="344"/>
        <v>49523.947497393543</v>
      </c>
      <c r="L785" s="1191">
        <f t="shared" si="345"/>
        <v>1060977.8119411038</v>
      </c>
      <c r="M785" s="1190">
        <f t="shared" si="336"/>
        <v>2.9690941850770676</v>
      </c>
      <c r="N785" s="1190">
        <f t="shared" si="337"/>
        <v>1.7135961118668819</v>
      </c>
      <c r="O785" s="1190">
        <f t="shared" si="338"/>
        <v>0.43094902218080805</v>
      </c>
      <c r="P785" s="1192">
        <f t="shared" si="333"/>
        <v>49523.947497393543</v>
      </c>
      <c r="Q785" s="1192">
        <f t="shared" si="348"/>
        <v>30780.915947616406</v>
      </c>
      <c r="R785" s="1192">
        <f t="shared" si="349"/>
        <v>86782.367334404655</v>
      </c>
      <c r="S785" s="1192">
        <f t="shared" si="350"/>
        <v>48771.69044193541</v>
      </c>
      <c r="T785" s="1192">
        <f t="shared" si="332"/>
        <v>1060977.8119411038</v>
      </c>
      <c r="U785" s="1192">
        <f t="shared" si="339"/>
        <v>2432577.9130411204</v>
      </c>
      <c r="V785" s="1189">
        <v>100000</v>
      </c>
      <c r="W785" s="1189">
        <v>56200</v>
      </c>
      <c r="X785" s="1189">
        <v>5.1786000000000003</v>
      </c>
      <c r="Y785" s="1189">
        <v>2</v>
      </c>
      <c r="Z785" s="1189">
        <v>4.75</v>
      </c>
      <c r="AA785" s="1189">
        <v>0.14186499999999999</v>
      </c>
      <c r="AB785" s="1189">
        <v>1.7042000000000002E-2</v>
      </c>
      <c r="AC785" s="1189">
        <v>5.4375</v>
      </c>
      <c r="AD785" s="1189">
        <v>0.28571000000000002</v>
      </c>
      <c r="AE785" s="1189">
        <v>45</v>
      </c>
      <c r="AF785" s="1193">
        <v>4.90625</v>
      </c>
      <c r="AG785" s="1193">
        <v>4.6875</v>
      </c>
      <c r="AH785" s="1189">
        <f t="shared" si="327"/>
        <v>2.4174250000000002</v>
      </c>
      <c r="AI785" s="1189">
        <f t="shared" si="340"/>
        <v>3.171875</v>
      </c>
      <c r="AJ785" s="1189">
        <f t="shared" si="341"/>
        <v>11.733734861845116</v>
      </c>
      <c r="AK785" s="1189">
        <f t="shared" si="334"/>
        <v>10.609778119411038</v>
      </c>
      <c r="AL785" s="1189">
        <f t="shared" si="328"/>
        <v>0.12861433333333333</v>
      </c>
      <c r="AM785" s="1189">
        <f t="shared" si="342"/>
        <v>18.591847149173972</v>
      </c>
      <c r="AN785" s="1189">
        <f t="shared" si="329"/>
        <v>6.25E-2</v>
      </c>
      <c r="AO785" s="1189">
        <f t="shared" si="347"/>
        <v>4.6464993333333338</v>
      </c>
      <c r="AP785" s="1189">
        <f t="shared" si="330"/>
        <v>5.0499856666666672</v>
      </c>
      <c r="AQ785" s="1189">
        <f t="shared" si="331"/>
        <v>5.3890499999999994E-2</v>
      </c>
      <c r="AR785" s="1193">
        <f t="shared" si="351"/>
        <v>6.620459216212935</v>
      </c>
      <c r="AS785" s="1194">
        <f t="shared" si="346"/>
        <v>3.014489804053234</v>
      </c>
    </row>
    <row r="786" spans="1:45" ht="11.1" customHeight="1">
      <c r="A786" s="1189" t="s">
        <v>11024</v>
      </c>
      <c r="B786" s="1189" t="s">
        <v>10936</v>
      </c>
      <c r="C786" s="1189" t="s">
        <v>10936</v>
      </c>
      <c r="D786" s="1189" t="s">
        <v>10936</v>
      </c>
      <c r="E786" s="1189" t="s">
        <v>10936</v>
      </c>
      <c r="F786" s="1189" t="s">
        <v>10936</v>
      </c>
      <c r="G786" s="1189">
        <v>7.5</v>
      </c>
      <c r="H786" s="1189">
        <v>2.25</v>
      </c>
      <c r="I786" s="1190">
        <f t="shared" si="335"/>
        <v>136.670625</v>
      </c>
      <c r="J786" s="1191">
        <f t="shared" si="343"/>
        <v>42718.828236594614</v>
      </c>
      <c r="K786" s="1191">
        <f t="shared" si="344"/>
        <v>70690.271867564588</v>
      </c>
      <c r="L786" s="1191">
        <f t="shared" si="345"/>
        <v>1492946.8018097002</v>
      </c>
      <c r="M786" s="1190">
        <f t="shared" si="336"/>
        <v>2.9077724298819345</v>
      </c>
      <c r="N786" s="1190">
        <f t="shared" si="337"/>
        <v>2.0884452613377622</v>
      </c>
      <c r="O786" s="1190">
        <f t="shared" si="338"/>
        <v>0.20654953134109735</v>
      </c>
      <c r="P786" s="1192">
        <f t="shared" si="333"/>
        <v>70690.271867564588</v>
      </c>
      <c r="Q786" s="1192">
        <f t="shared" si="348"/>
        <v>42718.828236594614</v>
      </c>
      <c r="R786" s="1192">
        <f t="shared" si="349"/>
        <v>101744.60090632878</v>
      </c>
      <c r="S786" s="1192">
        <f t="shared" si="350"/>
        <v>57180.465709356773</v>
      </c>
      <c r="T786" s="1192">
        <f t="shared" si="332"/>
        <v>1492946.8018097002</v>
      </c>
      <c r="U786" s="1192">
        <f t="shared" si="339"/>
        <v>2722193.4857939291</v>
      </c>
      <c r="V786" s="1189">
        <v>100000</v>
      </c>
      <c r="W786" s="1189">
        <v>56200</v>
      </c>
      <c r="X786" s="1189">
        <v>5.1786000000000003</v>
      </c>
      <c r="Y786" s="1189">
        <v>2</v>
      </c>
      <c r="Z786" s="1189">
        <v>4.75</v>
      </c>
      <c r="AA786" s="1189">
        <v>0.14186499999999999</v>
      </c>
      <c r="AB786" s="1189">
        <v>1.7042000000000002E-2</v>
      </c>
      <c r="AC786" s="1189">
        <v>5.4375</v>
      </c>
      <c r="AD786" s="1189">
        <v>0.28571000000000002</v>
      </c>
      <c r="AE786" s="1189">
        <v>45</v>
      </c>
      <c r="AF786" s="1193">
        <v>4.90625</v>
      </c>
      <c r="AG786" s="1193">
        <v>4.6875</v>
      </c>
      <c r="AH786" s="1189">
        <f t="shared" si="327"/>
        <v>2.4174250000000002</v>
      </c>
      <c r="AI786" s="1189">
        <f t="shared" si="340"/>
        <v>3.234375</v>
      </c>
      <c r="AJ786" s="1189">
        <f t="shared" si="341"/>
        <v>16.05342476053108</v>
      </c>
      <c r="AK786" s="1189">
        <f t="shared" si="334"/>
        <v>14.929468018097003</v>
      </c>
      <c r="AL786" s="1189">
        <f t="shared" si="328"/>
        <v>0.12861433333333333</v>
      </c>
      <c r="AM786" s="1189">
        <f t="shared" si="342"/>
        <v>21.488002876702062</v>
      </c>
      <c r="AN786" s="1189">
        <f t="shared" si="329"/>
        <v>6.25E-2</v>
      </c>
      <c r="AO786" s="1189">
        <f t="shared" si="347"/>
        <v>4.6464993333333338</v>
      </c>
      <c r="AP786" s="1189">
        <f t="shared" si="330"/>
        <v>5.0499856666666672</v>
      </c>
      <c r="AQ786" s="1189">
        <f t="shared" si="331"/>
        <v>5.3890499999999994E-2</v>
      </c>
      <c r="AR786" s="1193">
        <f t="shared" si="351"/>
        <v>7.0235660624456848</v>
      </c>
      <c r="AS786" s="1194">
        <f t="shared" si="346"/>
        <v>3.1152665156114212</v>
      </c>
    </row>
    <row r="787" spans="1:45" ht="11.1" customHeight="1">
      <c r="A787" s="1189" t="s">
        <v>11024</v>
      </c>
      <c r="B787" s="1189" t="s">
        <v>10936</v>
      </c>
      <c r="C787" s="1189" t="s">
        <v>10936</v>
      </c>
      <c r="D787" s="1189" t="s">
        <v>10936</v>
      </c>
      <c r="E787" s="1189" t="s">
        <v>10936</v>
      </c>
      <c r="F787" s="1189" t="s">
        <v>10936</v>
      </c>
      <c r="G787" s="1189">
        <v>7.5</v>
      </c>
      <c r="H787" s="1189">
        <v>2.5</v>
      </c>
      <c r="I787" s="1190">
        <f t="shared" si="335"/>
        <v>133.5</v>
      </c>
      <c r="J787" s="1191">
        <f t="shared" si="343"/>
        <v>40116.52065122471</v>
      </c>
      <c r="K787" s="1191">
        <f t="shared" si="344"/>
        <v>66075.763747357254</v>
      </c>
      <c r="L787" s="1191">
        <f t="shared" si="345"/>
        <v>1399680.7699062533</v>
      </c>
      <c r="M787" s="1190">
        <f t="shared" si="336"/>
        <v>2.9716712462968955</v>
      </c>
      <c r="N787" s="1190">
        <f t="shared" si="337"/>
        <v>2.0399953712700976</v>
      </c>
      <c r="O787" s="1190">
        <f t="shared" si="338"/>
        <v>0.25499942140876219</v>
      </c>
      <c r="P787" s="1192">
        <f t="shared" si="333"/>
        <v>66075.763747357254</v>
      </c>
      <c r="Q787" s="1192">
        <f t="shared" si="348"/>
        <v>40116.52065122471</v>
      </c>
      <c r="R787" s="1192">
        <f t="shared" si="349"/>
        <v>101440.00203550665</v>
      </c>
      <c r="S787" s="1192">
        <f t="shared" si="350"/>
        <v>57009.281143954744</v>
      </c>
      <c r="T787" s="1192">
        <f t="shared" si="332"/>
        <v>1399680.7699062533</v>
      </c>
      <c r="U787" s="1192">
        <f t="shared" si="339"/>
        <v>2722193.4857939291</v>
      </c>
      <c r="V787" s="1189">
        <v>100000</v>
      </c>
      <c r="W787" s="1189">
        <v>56200</v>
      </c>
      <c r="X787" s="1189">
        <v>5.1786000000000003</v>
      </c>
      <c r="Y787" s="1189">
        <v>2</v>
      </c>
      <c r="Z787" s="1189">
        <v>4.75</v>
      </c>
      <c r="AA787" s="1189">
        <v>0.14186499999999999</v>
      </c>
      <c r="AB787" s="1189">
        <v>1.7042000000000002E-2</v>
      </c>
      <c r="AC787" s="1189">
        <v>5.4375</v>
      </c>
      <c r="AD787" s="1189">
        <v>0.28571000000000002</v>
      </c>
      <c r="AE787" s="1189">
        <v>45</v>
      </c>
      <c r="AF787" s="1193">
        <v>4.90625</v>
      </c>
      <c r="AG787" s="1193">
        <v>4.6875</v>
      </c>
      <c r="AH787" s="1189">
        <f t="shared" si="327"/>
        <v>2.4174250000000002</v>
      </c>
      <c r="AI787" s="1189">
        <f t="shared" si="340"/>
        <v>3.234375</v>
      </c>
      <c r="AJ787" s="1189">
        <f t="shared" si="341"/>
        <v>15.120764441496611</v>
      </c>
      <c r="AK787" s="1189">
        <f t="shared" si="334"/>
        <v>13.996807699062533</v>
      </c>
      <c r="AL787" s="1189">
        <f t="shared" si="328"/>
        <v>0.12861433333333333</v>
      </c>
      <c r="AM787" s="1189">
        <f t="shared" si="342"/>
        <v>21.488002876702062</v>
      </c>
      <c r="AN787" s="1189">
        <f t="shared" si="329"/>
        <v>6.25E-2</v>
      </c>
      <c r="AO787" s="1189">
        <f t="shared" si="347"/>
        <v>4.6464993333333338</v>
      </c>
      <c r="AP787" s="1189">
        <f t="shared" si="330"/>
        <v>5.0499856666666672</v>
      </c>
      <c r="AQ787" s="1189">
        <f t="shared" si="331"/>
        <v>5.3890499999999994E-2</v>
      </c>
      <c r="AR787" s="1193">
        <f t="shared" si="351"/>
        <v>6.9385142670126996</v>
      </c>
      <c r="AS787" s="1194">
        <f t="shared" si="346"/>
        <v>3.0940035667531749</v>
      </c>
    </row>
    <row r="788" spans="1:45" ht="11.1" customHeight="1">
      <c r="A788" s="1189" t="s">
        <v>11024</v>
      </c>
      <c r="B788" s="1189" t="s">
        <v>10936</v>
      </c>
      <c r="C788" s="1189" t="s">
        <v>10936</v>
      </c>
      <c r="D788" s="1189" t="s">
        <v>10936</v>
      </c>
      <c r="E788" s="1189" t="s">
        <v>10936</v>
      </c>
      <c r="F788" s="1189" t="s">
        <v>10936</v>
      </c>
      <c r="G788" s="1189">
        <v>7.5</v>
      </c>
      <c r="H788" s="1189">
        <v>2.8125</v>
      </c>
      <c r="I788" s="1190">
        <f t="shared" si="335"/>
        <v>129.0673828125</v>
      </c>
      <c r="J788" s="1191">
        <f t="shared" si="343"/>
        <v>36501.034021072337</v>
      </c>
      <c r="K788" s="1191">
        <f t="shared" si="344"/>
        <v>59665.120583396594</v>
      </c>
      <c r="L788" s="1191">
        <f t="shared" si="345"/>
        <v>1269292.4029359738</v>
      </c>
      <c r="M788" s="1190">
        <f t="shared" si="336"/>
        <v>3.0905183281856607</v>
      </c>
      <c r="N788" s="1190">
        <f t="shared" si="337"/>
        <v>1.9722611499583946</v>
      </c>
      <c r="O788" s="1190">
        <f t="shared" si="338"/>
        <v>0.32273364272046462</v>
      </c>
      <c r="P788" s="1192">
        <f t="shared" si="333"/>
        <v>59665.120583396594</v>
      </c>
      <c r="Q788" s="1192">
        <f t="shared" si="348"/>
        <v>36501.034021072337</v>
      </c>
      <c r="R788" s="1192">
        <f t="shared" si="349"/>
        <v>101007.79613659067</v>
      </c>
      <c r="S788" s="1192">
        <f t="shared" si="350"/>
        <v>56766.381428763947</v>
      </c>
      <c r="T788" s="1192">
        <f t="shared" si="332"/>
        <v>1269292.4029359738</v>
      </c>
      <c r="U788" s="1192">
        <f t="shared" si="339"/>
        <v>2722193.4857939291</v>
      </c>
      <c r="V788" s="1189">
        <v>100000</v>
      </c>
      <c r="W788" s="1189">
        <v>56200</v>
      </c>
      <c r="X788" s="1189">
        <v>5.1786000000000003</v>
      </c>
      <c r="Y788" s="1189">
        <v>2</v>
      </c>
      <c r="Z788" s="1189">
        <v>4.75</v>
      </c>
      <c r="AA788" s="1189">
        <v>0.14186499999999999</v>
      </c>
      <c r="AB788" s="1189">
        <v>1.7042000000000002E-2</v>
      </c>
      <c r="AC788" s="1189">
        <v>5.4375</v>
      </c>
      <c r="AD788" s="1189">
        <v>0.28571000000000002</v>
      </c>
      <c r="AE788" s="1189">
        <v>45</v>
      </c>
      <c r="AF788" s="1193">
        <v>4.90625</v>
      </c>
      <c r="AG788" s="1193">
        <v>4.6875</v>
      </c>
      <c r="AH788" s="1189">
        <f t="shared" ref="AH788:AH851" si="352">(X788+(X788-(Z788-0.625)*Y788/12))/4</f>
        <v>2.4174250000000002</v>
      </c>
      <c r="AI788" s="1189">
        <f t="shared" si="340"/>
        <v>3.234375</v>
      </c>
      <c r="AJ788" s="1189">
        <f t="shared" si="341"/>
        <v>13.816880771793816</v>
      </c>
      <c r="AK788" s="1189">
        <f t="shared" si="334"/>
        <v>12.692924029359737</v>
      </c>
      <c r="AL788" s="1189">
        <f t="shared" ref="AL788:AL851" si="353">2*((AA788/2)-AB788)+Y788/8/12</f>
        <v>0.12861433333333333</v>
      </c>
      <c r="AM788" s="1189">
        <f t="shared" si="342"/>
        <v>21.488002876702062</v>
      </c>
      <c r="AN788" s="1189">
        <f t="shared" ref="AN788:AN851" si="354">Y788*3/8/12</f>
        <v>6.25E-2</v>
      </c>
      <c r="AO788" s="1189">
        <f t="shared" si="347"/>
        <v>4.6464993333333338</v>
      </c>
      <c r="AP788" s="1189">
        <f t="shared" ref="AP788:AP851" si="355">X788-2*AQ788-Y788/8/12</f>
        <v>5.0499856666666672</v>
      </c>
      <c r="AQ788" s="1189">
        <f t="shared" ref="AQ788:AQ851" si="356">AA788/2-AB788</f>
        <v>5.3890499999999994E-2</v>
      </c>
      <c r="AR788" s="1193">
        <f t="shared" si="351"/>
        <v>6.8178313255417793</v>
      </c>
      <c r="AS788" s="1194">
        <f t="shared" si="346"/>
        <v>3.0638328313854446</v>
      </c>
    </row>
    <row r="789" spans="1:45" ht="11.1" customHeight="1">
      <c r="A789" s="1189" t="s">
        <v>11024</v>
      </c>
      <c r="B789" s="1189" t="s">
        <v>10936</v>
      </c>
      <c r="C789" s="1189" t="s">
        <v>10936</v>
      </c>
      <c r="D789" s="1189" t="s">
        <v>10936</v>
      </c>
      <c r="E789" s="1189" t="s">
        <v>10936</v>
      </c>
      <c r="F789" s="1189" t="s">
        <v>10936</v>
      </c>
      <c r="G789" s="1189">
        <v>7.5</v>
      </c>
      <c r="H789" s="1189">
        <v>3</v>
      </c>
      <c r="I789" s="1190">
        <f t="shared" si="335"/>
        <v>126.1575</v>
      </c>
      <c r="J789" s="1191">
        <f t="shared" si="343"/>
        <v>34142.174242386136</v>
      </c>
      <c r="K789" s="1191">
        <f t="shared" si="344"/>
        <v>55482.922219862987</v>
      </c>
      <c r="L789" s="1191">
        <f t="shared" si="345"/>
        <v>1183696.274971955</v>
      </c>
      <c r="M789" s="1190">
        <f t="shared" si="336"/>
        <v>3.1905525292726384</v>
      </c>
      <c r="N789" s="1190">
        <f t="shared" si="337"/>
        <v>1.927795625850242</v>
      </c>
      <c r="O789" s="1190">
        <f t="shared" si="338"/>
        <v>0.36719916682861747</v>
      </c>
      <c r="P789" s="1192">
        <f t="shared" si="333"/>
        <v>55482.922219862987</v>
      </c>
      <c r="Q789" s="1192">
        <f t="shared" si="348"/>
        <v>34142.174242386136</v>
      </c>
      <c r="R789" s="1192">
        <f t="shared" si="349"/>
        <v>100719.85672984394</v>
      </c>
      <c r="S789" s="1192">
        <f t="shared" si="350"/>
        <v>56604.559482172284</v>
      </c>
      <c r="T789" s="1192">
        <f t="shared" si="332"/>
        <v>1183696.274971955</v>
      </c>
      <c r="U789" s="1192">
        <f t="shared" si="339"/>
        <v>2722193.4857939291</v>
      </c>
      <c r="V789" s="1189">
        <v>100000</v>
      </c>
      <c r="W789" s="1189">
        <v>56200</v>
      </c>
      <c r="X789" s="1189">
        <v>5.1786000000000003</v>
      </c>
      <c r="Y789" s="1189">
        <v>2</v>
      </c>
      <c r="Z789" s="1189">
        <v>4.75</v>
      </c>
      <c r="AA789" s="1189">
        <v>0.14186499999999999</v>
      </c>
      <c r="AB789" s="1189">
        <v>1.7042000000000002E-2</v>
      </c>
      <c r="AC789" s="1189">
        <v>5.4375</v>
      </c>
      <c r="AD789" s="1189">
        <v>0.28571000000000002</v>
      </c>
      <c r="AE789" s="1189">
        <v>45</v>
      </c>
      <c r="AF789" s="1193">
        <v>4.90625</v>
      </c>
      <c r="AG789" s="1193">
        <v>4.6875</v>
      </c>
      <c r="AH789" s="1189">
        <f t="shared" si="352"/>
        <v>2.4174250000000002</v>
      </c>
      <c r="AI789" s="1189">
        <f t="shared" si="340"/>
        <v>3.234375</v>
      </c>
      <c r="AJ789" s="1189">
        <f t="shared" si="341"/>
        <v>12.960919492153629</v>
      </c>
      <c r="AK789" s="1189">
        <f t="shared" si="334"/>
        <v>11.83696274971955</v>
      </c>
      <c r="AL789" s="1189">
        <f t="shared" si="353"/>
        <v>0.12861433333333333</v>
      </c>
      <c r="AM789" s="1189">
        <f t="shared" si="342"/>
        <v>21.488002876702062</v>
      </c>
      <c r="AN789" s="1189">
        <f t="shared" si="354"/>
        <v>6.25E-2</v>
      </c>
      <c r="AO789" s="1189">
        <f t="shared" si="347"/>
        <v>4.6464993333333338</v>
      </c>
      <c r="AP789" s="1189">
        <f t="shared" si="355"/>
        <v>5.0499856666666672</v>
      </c>
      <c r="AQ789" s="1189">
        <f t="shared" si="356"/>
        <v>5.3890499999999994E-2</v>
      </c>
      <c r="AR789" s="1193">
        <f t="shared" si="351"/>
        <v>6.7374312785763371</v>
      </c>
      <c r="AS789" s="1194">
        <f t="shared" si="346"/>
        <v>3.0437328196440845</v>
      </c>
    </row>
    <row r="790" spans="1:45" ht="11.1" customHeight="1">
      <c r="A790" s="1189" t="s">
        <v>11024</v>
      </c>
      <c r="B790" s="1189" t="s">
        <v>10936</v>
      </c>
      <c r="C790" s="1189" t="s">
        <v>10936</v>
      </c>
      <c r="D790" s="1189" t="s">
        <v>10936</v>
      </c>
      <c r="E790" s="1189" t="s">
        <v>10936</v>
      </c>
      <c r="F790" s="1189" t="s">
        <v>10936</v>
      </c>
      <c r="G790" s="1189">
        <v>7.5</v>
      </c>
      <c r="H790" s="1189">
        <v>3.25</v>
      </c>
      <c r="I790" s="1190">
        <f t="shared" si="335"/>
        <v>121.985625</v>
      </c>
      <c r="J790" s="1191">
        <f t="shared" si="343"/>
        <v>30780.915947616406</v>
      </c>
      <c r="K790" s="1191">
        <f t="shared" si="344"/>
        <v>49523.947497393543</v>
      </c>
      <c r="L790" s="1191">
        <f t="shared" si="345"/>
        <v>1060977.8119411038</v>
      </c>
      <c r="M790" s="1190">
        <f t="shared" si="336"/>
        <v>3.3715529972318019</v>
      </c>
      <c r="N790" s="1190">
        <f t="shared" si="337"/>
        <v>1.8640457704980513</v>
      </c>
      <c r="O790" s="1190">
        <f t="shared" si="338"/>
        <v>0.43094902218080805</v>
      </c>
      <c r="P790" s="1192">
        <f t="shared" si="333"/>
        <v>49523.947497393543</v>
      </c>
      <c r="Q790" s="1192">
        <f t="shared" si="348"/>
        <v>30780.915947616406</v>
      </c>
      <c r="R790" s="1192">
        <f t="shared" si="349"/>
        <v>100300.94072775084</v>
      </c>
      <c r="S790" s="1192">
        <f t="shared" si="350"/>
        <v>56369.128688995967</v>
      </c>
      <c r="T790" s="1192">
        <f t="shared" si="332"/>
        <v>1060977.8119411038</v>
      </c>
      <c r="U790" s="1192">
        <f t="shared" si="339"/>
        <v>2722193.4857939291</v>
      </c>
      <c r="V790" s="1189">
        <v>100000</v>
      </c>
      <c r="W790" s="1189">
        <v>56200</v>
      </c>
      <c r="X790" s="1189">
        <v>5.1786000000000003</v>
      </c>
      <c r="Y790" s="1189">
        <v>2</v>
      </c>
      <c r="Z790" s="1189">
        <v>4.75</v>
      </c>
      <c r="AA790" s="1189">
        <v>0.14186499999999999</v>
      </c>
      <c r="AB790" s="1189">
        <v>1.7042000000000002E-2</v>
      </c>
      <c r="AC790" s="1189">
        <v>5.4375</v>
      </c>
      <c r="AD790" s="1189">
        <v>0.28571000000000002</v>
      </c>
      <c r="AE790" s="1189">
        <v>45</v>
      </c>
      <c r="AF790" s="1193">
        <v>4.90625</v>
      </c>
      <c r="AG790" s="1193">
        <v>4.6875</v>
      </c>
      <c r="AH790" s="1189">
        <f t="shared" si="352"/>
        <v>2.4174250000000002</v>
      </c>
      <c r="AI790" s="1189">
        <f t="shared" si="340"/>
        <v>3.234375</v>
      </c>
      <c r="AJ790" s="1189">
        <f t="shared" si="341"/>
        <v>11.733734861845116</v>
      </c>
      <c r="AK790" s="1189">
        <f t="shared" si="334"/>
        <v>10.609778119411038</v>
      </c>
      <c r="AL790" s="1189">
        <f t="shared" si="353"/>
        <v>0.12861433333333333</v>
      </c>
      <c r="AM790" s="1189">
        <f t="shared" si="342"/>
        <v>21.488002876702062</v>
      </c>
      <c r="AN790" s="1189">
        <f t="shared" si="354"/>
        <v>6.25E-2</v>
      </c>
      <c r="AO790" s="1189">
        <f t="shared" si="347"/>
        <v>4.6464993333333338</v>
      </c>
      <c r="AP790" s="1189">
        <f t="shared" si="355"/>
        <v>5.0499856666666672</v>
      </c>
      <c r="AQ790" s="1189">
        <f t="shared" si="356"/>
        <v>5.3890499999999994E-2</v>
      </c>
      <c r="AR790" s="1193">
        <f t="shared" si="351"/>
        <v>6.620459216212935</v>
      </c>
      <c r="AS790" s="1194">
        <f t="shared" si="346"/>
        <v>3.014489804053234</v>
      </c>
    </row>
    <row r="791" spans="1:45" ht="11.1" customHeight="1">
      <c r="A791" s="1189" t="s">
        <v>11025</v>
      </c>
      <c r="B791" s="1189" t="s">
        <v>10936</v>
      </c>
      <c r="C791" s="1189" t="s">
        <v>10936</v>
      </c>
      <c r="D791" s="1189" t="s">
        <v>10936</v>
      </c>
      <c r="E791" s="1189" t="s">
        <v>10936</v>
      </c>
      <c r="F791" s="1189" t="s">
        <v>10936</v>
      </c>
      <c r="G791" s="1189">
        <v>7.5</v>
      </c>
      <c r="H791" s="1189">
        <v>2.5</v>
      </c>
      <c r="I791" s="1190">
        <f t="shared" si="335"/>
        <v>133.5</v>
      </c>
      <c r="J791" s="1191">
        <f t="shared" si="343"/>
        <v>46508.513455693079</v>
      </c>
      <c r="K791" s="1191">
        <f t="shared" si="344"/>
        <v>82755.362020806191</v>
      </c>
      <c r="L791" s="1191">
        <f t="shared" si="345"/>
        <v>1912030.3530600574</v>
      </c>
      <c r="M791" s="1190">
        <f t="shared" si="336"/>
        <v>1.8315109304731527</v>
      </c>
      <c r="N791" s="1190">
        <f t="shared" si="337"/>
        <v>2.0399953712700976</v>
      </c>
      <c r="O791" s="1190">
        <f t="shared" si="338"/>
        <v>0.25499942140876219</v>
      </c>
      <c r="P791" s="1192">
        <f t="shared" si="333"/>
        <v>99489.217776653037</v>
      </c>
      <c r="Q791" s="1192">
        <f t="shared" si="348"/>
        <v>59612.34411915957</v>
      </c>
      <c r="R791" s="1192">
        <f t="shared" si="349"/>
        <v>82755.362020806191</v>
      </c>
      <c r="S791" s="1192">
        <f t="shared" si="350"/>
        <v>46508.513455693079</v>
      </c>
      <c r="T791" s="1192">
        <f t="shared" si="332"/>
        <v>1912030.3530600574</v>
      </c>
      <c r="U791" s="1192">
        <f t="shared" si="339"/>
        <v>2269710.3933162284</v>
      </c>
      <c r="V791" s="1189">
        <v>100000</v>
      </c>
      <c r="W791" s="1189">
        <v>56200</v>
      </c>
      <c r="X791" s="1189">
        <v>5.8036000000000003</v>
      </c>
      <c r="Y791" s="1189">
        <v>2</v>
      </c>
      <c r="Z791" s="1189">
        <v>5</v>
      </c>
      <c r="AA791" s="1189">
        <v>0.14186499999999999</v>
      </c>
      <c r="AB791" s="1189">
        <v>1.7042000000000002E-2</v>
      </c>
      <c r="AC791" s="1189">
        <v>6.0625</v>
      </c>
      <c r="AD791" s="1189">
        <v>0.28571000000000002</v>
      </c>
      <c r="AE791" s="1189">
        <v>45</v>
      </c>
      <c r="AF791" s="1193">
        <v>5.53125</v>
      </c>
      <c r="AG791" s="1193">
        <v>5.265625</v>
      </c>
      <c r="AH791" s="1189">
        <f t="shared" si="352"/>
        <v>2.7195083333333336</v>
      </c>
      <c r="AI791" s="1189">
        <f t="shared" si="340"/>
        <v>3.390625</v>
      </c>
      <c r="AJ791" s="1189">
        <f t="shared" si="341"/>
        <v>20.385372433803038</v>
      </c>
      <c r="AK791" s="1189">
        <f t="shared" si="334"/>
        <v>19.120303530600573</v>
      </c>
      <c r="AL791" s="1189">
        <f t="shared" si="353"/>
        <v>0.12861433333333333</v>
      </c>
      <c r="AM791" s="1189">
        <f t="shared" si="342"/>
        <v>15.904312808798327</v>
      </c>
      <c r="AN791" s="1189">
        <f t="shared" si="354"/>
        <v>6.25E-2</v>
      </c>
      <c r="AO791" s="1189">
        <f t="shared" si="347"/>
        <v>5.2298326666666668</v>
      </c>
      <c r="AP791" s="1189">
        <f t="shared" si="355"/>
        <v>5.6749856666666672</v>
      </c>
      <c r="AQ791" s="1189">
        <f t="shared" si="356"/>
        <v>5.3890499999999994E-2</v>
      </c>
      <c r="AR791" s="1193">
        <f t="shared" si="351"/>
        <v>7.8711792202231115</v>
      </c>
      <c r="AS791" s="1194">
        <f t="shared" si="346"/>
        <v>3.390625</v>
      </c>
    </row>
    <row r="792" spans="1:45" ht="11.1" customHeight="1">
      <c r="A792" s="1189" t="s">
        <v>11025</v>
      </c>
      <c r="B792" s="1189" t="s">
        <v>10936</v>
      </c>
      <c r="C792" s="1189" t="s">
        <v>10936</v>
      </c>
      <c r="D792" s="1189" t="s">
        <v>10936</v>
      </c>
      <c r="E792" s="1189" t="s">
        <v>10936</v>
      </c>
      <c r="F792" s="1189" t="s">
        <v>10936</v>
      </c>
      <c r="G792" s="1189">
        <v>7.5</v>
      </c>
      <c r="H792" s="1189">
        <v>2.8125</v>
      </c>
      <c r="I792" s="1190">
        <f t="shared" si="335"/>
        <v>129.0673828125</v>
      </c>
      <c r="J792" s="1191">
        <f t="shared" si="343"/>
        <v>46508.513455693079</v>
      </c>
      <c r="K792" s="1191">
        <f t="shared" si="344"/>
        <v>82755.362020806191</v>
      </c>
      <c r="L792" s="1191">
        <f t="shared" si="345"/>
        <v>1781641.9860897777</v>
      </c>
      <c r="M792" s="1190">
        <f t="shared" si="336"/>
        <v>1.8756873646224328</v>
      </c>
      <c r="N792" s="1190">
        <f t="shared" si="337"/>
        <v>1.9722611499583946</v>
      </c>
      <c r="O792" s="1190">
        <f t="shared" si="338"/>
        <v>0.32273364272046462</v>
      </c>
      <c r="P792" s="1192">
        <f t="shared" si="333"/>
        <v>92704.682888758995</v>
      </c>
      <c r="Q792" s="1192">
        <f t="shared" si="348"/>
        <v>55799.435512163138</v>
      </c>
      <c r="R792" s="1192">
        <f t="shared" si="349"/>
        <v>82755.362020806191</v>
      </c>
      <c r="S792" s="1192">
        <f t="shared" si="350"/>
        <v>46508.513455693079</v>
      </c>
      <c r="T792" s="1192">
        <f t="shared" si="332"/>
        <v>1781641.9860897777</v>
      </c>
      <c r="U792" s="1192">
        <f t="shared" si="339"/>
        <v>2269710.3933162284</v>
      </c>
      <c r="V792" s="1189">
        <v>100000</v>
      </c>
      <c r="W792" s="1189">
        <v>56200</v>
      </c>
      <c r="X792" s="1189">
        <v>5.8036000000000003</v>
      </c>
      <c r="Y792" s="1189">
        <v>2</v>
      </c>
      <c r="Z792" s="1189">
        <v>5</v>
      </c>
      <c r="AA792" s="1189">
        <v>0.14186499999999999</v>
      </c>
      <c r="AB792" s="1189">
        <v>1.7042000000000002E-2</v>
      </c>
      <c r="AC792" s="1189">
        <v>6.0625</v>
      </c>
      <c r="AD792" s="1189">
        <v>0.28571000000000002</v>
      </c>
      <c r="AE792" s="1189">
        <v>45</v>
      </c>
      <c r="AF792" s="1193">
        <v>5.53125</v>
      </c>
      <c r="AG792" s="1193">
        <v>5.265625</v>
      </c>
      <c r="AH792" s="1189">
        <f t="shared" si="352"/>
        <v>2.7195083333333336</v>
      </c>
      <c r="AI792" s="1189">
        <f t="shared" si="340"/>
        <v>3.390625</v>
      </c>
      <c r="AJ792" s="1189">
        <f t="shared" si="341"/>
        <v>19.081488764100243</v>
      </c>
      <c r="AK792" s="1189">
        <f t="shared" si="334"/>
        <v>17.816419860897778</v>
      </c>
      <c r="AL792" s="1189">
        <f t="shared" si="353"/>
        <v>0.12861433333333333</v>
      </c>
      <c r="AM792" s="1189">
        <f t="shared" si="342"/>
        <v>15.904312808798327</v>
      </c>
      <c r="AN792" s="1189">
        <f t="shared" si="354"/>
        <v>6.25E-2</v>
      </c>
      <c r="AO792" s="1189">
        <f t="shared" si="347"/>
        <v>5.2298326666666668</v>
      </c>
      <c r="AP792" s="1189">
        <f t="shared" si="355"/>
        <v>5.6749856666666672</v>
      </c>
      <c r="AQ792" s="1189">
        <f t="shared" si="356"/>
        <v>5.3890499999999994E-2</v>
      </c>
      <c r="AR792" s="1193">
        <f t="shared" si="351"/>
        <v>7.7650052200157678</v>
      </c>
      <c r="AS792" s="1194">
        <f t="shared" si="346"/>
        <v>3.390625</v>
      </c>
    </row>
    <row r="793" spans="1:45" ht="11.1" customHeight="1">
      <c r="A793" s="1189" t="s">
        <v>11025</v>
      </c>
      <c r="B793" s="1189" t="s">
        <v>10936</v>
      </c>
      <c r="C793" s="1189" t="s">
        <v>10936</v>
      </c>
      <c r="D793" s="1189" t="s">
        <v>10936</v>
      </c>
      <c r="E793" s="1189" t="s">
        <v>10936</v>
      </c>
      <c r="F793" s="1189" t="s">
        <v>10936</v>
      </c>
      <c r="G793" s="1189">
        <v>7.5</v>
      </c>
      <c r="H793" s="1189">
        <v>3</v>
      </c>
      <c r="I793" s="1190">
        <f t="shared" si="335"/>
        <v>126.1575</v>
      </c>
      <c r="J793" s="1191">
        <f t="shared" si="343"/>
        <v>46508.513455693079</v>
      </c>
      <c r="K793" s="1191">
        <f t="shared" si="344"/>
        <v>82755.362020806191</v>
      </c>
      <c r="L793" s="1191">
        <f t="shared" si="345"/>
        <v>1696045.8581257591</v>
      </c>
      <c r="M793" s="1190">
        <f t="shared" si="336"/>
        <v>1.9118389456289424</v>
      </c>
      <c r="N793" s="1190">
        <f t="shared" si="337"/>
        <v>1.927795625850242</v>
      </c>
      <c r="O793" s="1190">
        <f t="shared" si="338"/>
        <v>0.36719916682861747</v>
      </c>
      <c r="P793" s="1192">
        <f t="shared" si="333"/>
        <v>88250.835280000334</v>
      </c>
      <c r="Q793" s="1192">
        <f t="shared" si="348"/>
        <v>53296.373156040769</v>
      </c>
      <c r="R793" s="1192">
        <f t="shared" si="349"/>
        <v>82755.362020806191</v>
      </c>
      <c r="S793" s="1192">
        <f t="shared" si="350"/>
        <v>46508.513455693079</v>
      </c>
      <c r="T793" s="1192">
        <f t="shared" si="332"/>
        <v>1696045.8581257591</v>
      </c>
      <c r="U793" s="1192">
        <f t="shared" si="339"/>
        <v>2269710.3933162284</v>
      </c>
      <c r="V793" s="1189">
        <v>100000</v>
      </c>
      <c r="W793" s="1189">
        <v>56200</v>
      </c>
      <c r="X793" s="1189">
        <v>5.8036000000000003</v>
      </c>
      <c r="Y793" s="1189">
        <v>2</v>
      </c>
      <c r="Z793" s="1189">
        <v>5</v>
      </c>
      <c r="AA793" s="1189">
        <v>0.14186499999999999</v>
      </c>
      <c r="AB793" s="1189">
        <v>1.7042000000000002E-2</v>
      </c>
      <c r="AC793" s="1189">
        <v>6.0625</v>
      </c>
      <c r="AD793" s="1189">
        <v>0.28571000000000002</v>
      </c>
      <c r="AE793" s="1189">
        <v>45</v>
      </c>
      <c r="AF793" s="1193">
        <v>5.53125</v>
      </c>
      <c r="AG793" s="1193">
        <v>5.265625</v>
      </c>
      <c r="AH793" s="1189">
        <f t="shared" si="352"/>
        <v>2.7195083333333336</v>
      </c>
      <c r="AI793" s="1189">
        <f t="shared" si="340"/>
        <v>3.390625</v>
      </c>
      <c r="AJ793" s="1189">
        <f t="shared" si="341"/>
        <v>18.225527484460056</v>
      </c>
      <c r="AK793" s="1189">
        <f t="shared" si="334"/>
        <v>16.960458581257591</v>
      </c>
      <c r="AL793" s="1189">
        <f t="shared" si="353"/>
        <v>0.12861433333333333</v>
      </c>
      <c r="AM793" s="1189">
        <f t="shared" si="342"/>
        <v>15.904312808798327</v>
      </c>
      <c r="AN793" s="1189">
        <f t="shared" si="354"/>
        <v>6.25E-2</v>
      </c>
      <c r="AO793" s="1189">
        <f t="shared" si="347"/>
        <v>5.2298326666666668</v>
      </c>
      <c r="AP793" s="1189">
        <f t="shared" si="355"/>
        <v>5.6749856666666672</v>
      </c>
      <c r="AQ793" s="1189">
        <f t="shared" si="356"/>
        <v>5.3890499999999994E-2</v>
      </c>
      <c r="AR793" s="1193">
        <f t="shared" si="351"/>
        <v>7.6945085818960601</v>
      </c>
      <c r="AS793" s="1194">
        <f t="shared" si="346"/>
        <v>3.390625</v>
      </c>
    </row>
    <row r="794" spans="1:45" ht="11.1" customHeight="1">
      <c r="A794" s="1189" t="s">
        <v>11025</v>
      </c>
      <c r="B794" s="1189" t="s">
        <v>10936</v>
      </c>
      <c r="C794" s="1189" t="s">
        <v>10936</v>
      </c>
      <c r="D794" s="1189" t="s">
        <v>10936</v>
      </c>
      <c r="E794" s="1189" t="s">
        <v>10936</v>
      </c>
      <c r="F794" s="1189" t="s">
        <v>10936</v>
      </c>
      <c r="G794" s="1189">
        <v>7.5</v>
      </c>
      <c r="H794" s="1189">
        <v>3.25</v>
      </c>
      <c r="I794" s="1190">
        <f t="shared" si="335"/>
        <v>121.985625</v>
      </c>
      <c r="J794" s="1191">
        <f t="shared" si="343"/>
        <v>46508.513455693079</v>
      </c>
      <c r="K794" s="1191">
        <f t="shared" si="344"/>
        <v>81865.390679629505</v>
      </c>
      <c r="L794" s="1191">
        <f t="shared" si="345"/>
        <v>1573327.3950949078</v>
      </c>
      <c r="M794" s="1190">
        <f t="shared" si="336"/>
        <v>1.9749725265560709</v>
      </c>
      <c r="N794" s="1190">
        <f t="shared" si="337"/>
        <v>1.8640457704980513</v>
      </c>
      <c r="O794" s="1190">
        <f t="shared" si="338"/>
        <v>0.43094902218080805</v>
      </c>
      <c r="P794" s="1192">
        <f t="shared" si="333"/>
        <v>81865.390679629505</v>
      </c>
      <c r="Q794" s="1192">
        <f t="shared" si="348"/>
        <v>49707.753290632347</v>
      </c>
      <c r="R794" s="1192">
        <f t="shared" si="349"/>
        <v>82755.362020806191</v>
      </c>
      <c r="S794" s="1192">
        <f t="shared" si="350"/>
        <v>46508.513455693079</v>
      </c>
      <c r="T794" s="1192">
        <f t="shared" si="332"/>
        <v>1573327.3950949078</v>
      </c>
      <c r="U794" s="1192">
        <f t="shared" si="339"/>
        <v>2269710.3933162284</v>
      </c>
      <c r="V794" s="1189">
        <v>100000</v>
      </c>
      <c r="W794" s="1189">
        <v>56200</v>
      </c>
      <c r="X794" s="1189">
        <v>5.8036000000000003</v>
      </c>
      <c r="Y794" s="1189">
        <v>2</v>
      </c>
      <c r="Z794" s="1189">
        <v>5</v>
      </c>
      <c r="AA794" s="1189">
        <v>0.14186499999999999</v>
      </c>
      <c r="AB794" s="1189">
        <v>1.7042000000000002E-2</v>
      </c>
      <c r="AC794" s="1189">
        <v>6.0625</v>
      </c>
      <c r="AD794" s="1189">
        <v>0.28571000000000002</v>
      </c>
      <c r="AE794" s="1189">
        <v>45</v>
      </c>
      <c r="AF794" s="1193">
        <v>5.53125</v>
      </c>
      <c r="AG794" s="1193">
        <v>5.265625</v>
      </c>
      <c r="AH794" s="1189">
        <f t="shared" si="352"/>
        <v>2.7195083333333336</v>
      </c>
      <c r="AI794" s="1189">
        <f t="shared" si="340"/>
        <v>3.390625</v>
      </c>
      <c r="AJ794" s="1189">
        <f t="shared" si="341"/>
        <v>16.998342854151542</v>
      </c>
      <c r="AK794" s="1189">
        <f t="shared" si="334"/>
        <v>15.733273950949078</v>
      </c>
      <c r="AL794" s="1189">
        <f t="shared" si="353"/>
        <v>0.12861433333333333</v>
      </c>
      <c r="AM794" s="1189">
        <f t="shared" si="342"/>
        <v>15.904312808798327</v>
      </c>
      <c r="AN794" s="1189">
        <f t="shared" si="354"/>
        <v>6.25E-2</v>
      </c>
      <c r="AO794" s="1189">
        <f t="shared" si="347"/>
        <v>5.2298326666666668</v>
      </c>
      <c r="AP794" s="1189">
        <f t="shared" si="355"/>
        <v>5.6749856666666672</v>
      </c>
      <c r="AQ794" s="1189">
        <f t="shared" si="356"/>
        <v>5.3890499999999994E-2</v>
      </c>
      <c r="AR794" s="1193">
        <f t="shared" si="351"/>
        <v>7.5922962479655727</v>
      </c>
      <c r="AS794" s="1194">
        <f t="shared" si="346"/>
        <v>3.390625</v>
      </c>
    </row>
    <row r="795" spans="1:45" ht="11.1" customHeight="1">
      <c r="A795" s="1189" t="s">
        <v>11025</v>
      </c>
      <c r="B795" s="1189" t="s">
        <v>10936</v>
      </c>
      <c r="C795" s="1189" t="s">
        <v>10936</v>
      </c>
      <c r="D795" s="1189" t="s">
        <v>10936</v>
      </c>
      <c r="E795" s="1189" t="s">
        <v>10936</v>
      </c>
      <c r="F795" s="1189" t="s">
        <v>10936</v>
      </c>
      <c r="G795" s="1189">
        <v>7.75</v>
      </c>
      <c r="H795" s="1189">
        <v>2.5</v>
      </c>
      <c r="I795" s="1190">
        <f t="shared" si="335"/>
        <v>143.67937499999999</v>
      </c>
      <c r="J795" s="1191">
        <f t="shared" si="343"/>
        <v>55707.289158056024</v>
      </c>
      <c r="K795" s="1191">
        <f t="shared" si="344"/>
        <v>99123.290316825674</v>
      </c>
      <c r="L795" s="1191">
        <f t="shared" si="345"/>
        <v>1912030.3530600574</v>
      </c>
      <c r="M795" s="1190">
        <f t="shared" si="336"/>
        <v>2.0977512360266952</v>
      </c>
      <c r="N795" s="1190">
        <f t="shared" si="337"/>
        <v>2.195545018329442</v>
      </c>
      <c r="O795" s="1190">
        <f t="shared" si="338"/>
        <v>0.25499942140876219</v>
      </c>
      <c r="P795" s="1192">
        <f t="shared" si="333"/>
        <v>100285.89709042804</v>
      </c>
      <c r="Q795" s="1192">
        <f t="shared" si="348"/>
        <v>60089.701590317782</v>
      </c>
      <c r="R795" s="1192">
        <f t="shared" si="349"/>
        <v>99123.290316825674</v>
      </c>
      <c r="S795" s="1192">
        <f t="shared" si="350"/>
        <v>55707.289158056024</v>
      </c>
      <c r="T795" s="1192">
        <f t="shared" si="332"/>
        <v>1912030.3530600574</v>
      </c>
      <c r="U795" s="1192">
        <f t="shared" si="339"/>
        <v>2569143.4431115058</v>
      </c>
      <c r="V795" s="1189">
        <v>100000</v>
      </c>
      <c r="W795" s="1189">
        <v>56200</v>
      </c>
      <c r="X795" s="1189">
        <v>5.8036000000000003</v>
      </c>
      <c r="Y795" s="1189">
        <v>2</v>
      </c>
      <c r="Z795" s="1189">
        <v>5</v>
      </c>
      <c r="AA795" s="1189">
        <v>0.14186499999999999</v>
      </c>
      <c r="AB795" s="1189">
        <v>1.7042000000000002E-2</v>
      </c>
      <c r="AC795" s="1189">
        <v>6.0625</v>
      </c>
      <c r="AD795" s="1189">
        <v>0.28571000000000002</v>
      </c>
      <c r="AE795" s="1189">
        <v>45</v>
      </c>
      <c r="AF795" s="1193">
        <v>5.53125</v>
      </c>
      <c r="AG795" s="1193">
        <v>5.265625</v>
      </c>
      <c r="AH795" s="1189">
        <f t="shared" si="352"/>
        <v>2.7195083333333336</v>
      </c>
      <c r="AI795" s="1189">
        <f t="shared" si="340"/>
        <v>3.453125</v>
      </c>
      <c r="AJ795" s="1189">
        <f t="shared" si="341"/>
        <v>20.385372433803038</v>
      </c>
      <c r="AK795" s="1189">
        <f t="shared" si="334"/>
        <v>19.120303530600573</v>
      </c>
      <c r="AL795" s="1189">
        <f t="shared" si="353"/>
        <v>0.12861433333333333</v>
      </c>
      <c r="AM795" s="1189">
        <f t="shared" si="342"/>
        <v>18.898643306751101</v>
      </c>
      <c r="AN795" s="1189">
        <f t="shared" si="354"/>
        <v>6.25E-2</v>
      </c>
      <c r="AO795" s="1189">
        <f t="shared" si="347"/>
        <v>5.2298326666666668</v>
      </c>
      <c r="AP795" s="1189">
        <f t="shared" si="355"/>
        <v>5.6749856666666672</v>
      </c>
      <c r="AQ795" s="1189">
        <f t="shared" si="356"/>
        <v>5.3890499999999994E-2</v>
      </c>
      <c r="AR795" s="1193">
        <f t="shared" si="351"/>
        <v>7.8711792202231115</v>
      </c>
      <c r="AS795" s="1194">
        <f t="shared" si="346"/>
        <v>3.453125</v>
      </c>
    </row>
    <row r="796" spans="1:45" ht="11.1" customHeight="1">
      <c r="A796" s="1189" t="s">
        <v>11025</v>
      </c>
      <c r="B796" s="1189" t="s">
        <v>10936</v>
      </c>
      <c r="C796" s="1189" t="s">
        <v>10936</v>
      </c>
      <c r="D796" s="1189" t="s">
        <v>10936</v>
      </c>
      <c r="E796" s="1189" t="s">
        <v>10936</v>
      </c>
      <c r="F796" s="1189" t="s">
        <v>10936</v>
      </c>
      <c r="G796" s="1189">
        <v>7.75</v>
      </c>
      <c r="H796" s="1189">
        <v>2.8125</v>
      </c>
      <c r="I796" s="1190">
        <f t="shared" si="335"/>
        <v>139.24675781249999</v>
      </c>
      <c r="J796" s="1191">
        <f t="shared" si="343"/>
        <v>55707.289158056024</v>
      </c>
      <c r="K796" s="1191">
        <f t="shared" si="344"/>
        <v>93447.033716296384</v>
      </c>
      <c r="L796" s="1191">
        <f t="shared" si="345"/>
        <v>1781641.9860897777</v>
      </c>
      <c r="M796" s="1190">
        <f t="shared" si="336"/>
        <v>2.1483494431124504</v>
      </c>
      <c r="N796" s="1190">
        <f t="shared" si="337"/>
        <v>2.12781079701774</v>
      </c>
      <c r="O796" s="1190">
        <f t="shared" si="338"/>
        <v>0.32273364272046462</v>
      </c>
      <c r="P796" s="1192">
        <f t="shared" si="333"/>
        <v>93447.033716296384</v>
      </c>
      <c r="Q796" s="1192">
        <f t="shared" si="348"/>
        <v>56246.260374055812</v>
      </c>
      <c r="R796" s="1192">
        <f t="shared" si="349"/>
        <v>99123.290316825674</v>
      </c>
      <c r="S796" s="1192">
        <f t="shared" si="350"/>
        <v>55707.289158056024</v>
      </c>
      <c r="T796" s="1192">
        <f t="shared" si="332"/>
        <v>1781641.9860897777</v>
      </c>
      <c r="U796" s="1192">
        <f t="shared" si="339"/>
        <v>2569143.4431115058</v>
      </c>
      <c r="V796" s="1189">
        <v>100000</v>
      </c>
      <c r="W796" s="1189">
        <v>56200</v>
      </c>
      <c r="X796" s="1189">
        <v>5.8036000000000003</v>
      </c>
      <c r="Y796" s="1189">
        <v>2</v>
      </c>
      <c r="Z796" s="1189">
        <v>5</v>
      </c>
      <c r="AA796" s="1189">
        <v>0.14186499999999999</v>
      </c>
      <c r="AB796" s="1189">
        <v>1.7042000000000002E-2</v>
      </c>
      <c r="AC796" s="1189">
        <v>6.0625</v>
      </c>
      <c r="AD796" s="1189">
        <v>0.28571000000000002</v>
      </c>
      <c r="AE796" s="1189">
        <v>45</v>
      </c>
      <c r="AF796" s="1193">
        <v>5.53125</v>
      </c>
      <c r="AG796" s="1193">
        <v>5.265625</v>
      </c>
      <c r="AH796" s="1189">
        <f t="shared" si="352"/>
        <v>2.7195083333333336</v>
      </c>
      <c r="AI796" s="1189">
        <f t="shared" si="340"/>
        <v>3.453125</v>
      </c>
      <c r="AJ796" s="1189">
        <f t="shared" si="341"/>
        <v>19.081488764100243</v>
      </c>
      <c r="AK796" s="1189">
        <f t="shared" si="334"/>
        <v>17.816419860897778</v>
      </c>
      <c r="AL796" s="1189">
        <f t="shared" si="353"/>
        <v>0.12861433333333333</v>
      </c>
      <c r="AM796" s="1189">
        <f t="shared" si="342"/>
        <v>18.898643306751101</v>
      </c>
      <c r="AN796" s="1189">
        <f t="shared" si="354"/>
        <v>6.25E-2</v>
      </c>
      <c r="AO796" s="1189">
        <f t="shared" si="347"/>
        <v>5.2298326666666668</v>
      </c>
      <c r="AP796" s="1189">
        <f t="shared" si="355"/>
        <v>5.6749856666666672</v>
      </c>
      <c r="AQ796" s="1189">
        <f t="shared" si="356"/>
        <v>5.3890499999999994E-2</v>
      </c>
      <c r="AR796" s="1193">
        <f t="shared" si="351"/>
        <v>7.7650052200157678</v>
      </c>
      <c r="AS796" s="1194">
        <f t="shared" si="346"/>
        <v>3.453125</v>
      </c>
    </row>
    <row r="797" spans="1:45" ht="11.1" customHeight="1">
      <c r="A797" s="1189" t="s">
        <v>11025</v>
      </c>
      <c r="B797" s="1189" t="s">
        <v>10936</v>
      </c>
      <c r="C797" s="1189" t="s">
        <v>10936</v>
      </c>
      <c r="D797" s="1189" t="s">
        <v>10936</v>
      </c>
      <c r="E797" s="1189" t="s">
        <v>10936</v>
      </c>
      <c r="F797" s="1189" t="s">
        <v>10936</v>
      </c>
      <c r="G797" s="1189">
        <v>7.75</v>
      </c>
      <c r="H797" s="1189">
        <v>3</v>
      </c>
      <c r="I797" s="1190">
        <f t="shared" si="335"/>
        <v>136.33687499999999</v>
      </c>
      <c r="J797" s="1191">
        <f t="shared" si="343"/>
        <v>53628.423503704798</v>
      </c>
      <c r="K797" s="1191">
        <f t="shared" si="344"/>
        <v>88800.661071158218</v>
      </c>
      <c r="L797" s="1191">
        <f t="shared" si="345"/>
        <v>1696045.8581257591</v>
      </c>
      <c r="M797" s="1190">
        <f t="shared" si="336"/>
        <v>2.18975625236427</v>
      </c>
      <c r="N797" s="1190">
        <f t="shared" si="337"/>
        <v>2.0833452729095865</v>
      </c>
      <c r="O797" s="1190">
        <f t="shared" si="338"/>
        <v>0.36719916682861747</v>
      </c>
      <c r="P797" s="1192">
        <f t="shared" si="333"/>
        <v>88800.661071158218</v>
      </c>
      <c r="Q797" s="1192">
        <f t="shared" si="348"/>
        <v>53628.423503704798</v>
      </c>
      <c r="R797" s="1192">
        <f t="shared" si="349"/>
        <v>98948.504897270337</v>
      </c>
      <c r="S797" s="1192">
        <f t="shared" si="350"/>
        <v>55609.059752265923</v>
      </c>
      <c r="T797" s="1192">
        <f t="shared" si="332"/>
        <v>1696045.8581257591</v>
      </c>
      <c r="U797" s="1192">
        <f t="shared" si="339"/>
        <v>2569143.4431115058</v>
      </c>
      <c r="V797" s="1189">
        <v>100000</v>
      </c>
      <c r="W797" s="1189">
        <v>56200</v>
      </c>
      <c r="X797" s="1189">
        <v>5.8036000000000003</v>
      </c>
      <c r="Y797" s="1189">
        <v>2</v>
      </c>
      <c r="Z797" s="1189">
        <v>5</v>
      </c>
      <c r="AA797" s="1189">
        <v>0.14186499999999999</v>
      </c>
      <c r="AB797" s="1189">
        <v>1.7042000000000002E-2</v>
      </c>
      <c r="AC797" s="1189">
        <v>6.0625</v>
      </c>
      <c r="AD797" s="1189">
        <v>0.28571000000000002</v>
      </c>
      <c r="AE797" s="1189">
        <v>45</v>
      </c>
      <c r="AF797" s="1193">
        <v>5.53125</v>
      </c>
      <c r="AG797" s="1193">
        <v>5.265625</v>
      </c>
      <c r="AH797" s="1189">
        <f t="shared" si="352"/>
        <v>2.7195083333333336</v>
      </c>
      <c r="AI797" s="1189">
        <f t="shared" si="340"/>
        <v>3.453125</v>
      </c>
      <c r="AJ797" s="1189">
        <f t="shared" si="341"/>
        <v>18.225527484460056</v>
      </c>
      <c r="AK797" s="1189">
        <f t="shared" si="334"/>
        <v>16.960458581257591</v>
      </c>
      <c r="AL797" s="1189">
        <f t="shared" si="353"/>
        <v>0.12861433333333333</v>
      </c>
      <c r="AM797" s="1189">
        <f t="shared" si="342"/>
        <v>18.898643306751101</v>
      </c>
      <c r="AN797" s="1189">
        <f t="shared" si="354"/>
        <v>6.25E-2</v>
      </c>
      <c r="AO797" s="1189">
        <f t="shared" si="347"/>
        <v>5.2298326666666668</v>
      </c>
      <c r="AP797" s="1189">
        <f t="shared" si="355"/>
        <v>5.6749856666666672</v>
      </c>
      <c r="AQ797" s="1189">
        <f t="shared" si="356"/>
        <v>5.3890499999999994E-2</v>
      </c>
      <c r="AR797" s="1193">
        <f t="shared" si="351"/>
        <v>7.6945085818960601</v>
      </c>
      <c r="AS797" s="1194">
        <f t="shared" si="346"/>
        <v>3.4392521454740148</v>
      </c>
    </row>
    <row r="798" spans="1:45" ht="11.1" customHeight="1">
      <c r="A798" s="1189" t="s">
        <v>11025</v>
      </c>
      <c r="B798" s="1189" t="s">
        <v>10936</v>
      </c>
      <c r="C798" s="1189" t="s">
        <v>10936</v>
      </c>
      <c r="D798" s="1189" t="s">
        <v>10936</v>
      </c>
      <c r="E798" s="1189" t="s">
        <v>10936</v>
      </c>
      <c r="F798" s="1189" t="s">
        <v>10936</v>
      </c>
      <c r="G798" s="1189">
        <v>7.75</v>
      </c>
      <c r="H798" s="1189">
        <v>3.25</v>
      </c>
      <c r="I798" s="1190">
        <f t="shared" si="335"/>
        <v>132.16499999999999</v>
      </c>
      <c r="J798" s="1191">
        <f t="shared" si="343"/>
        <v>49854.705356647959</v>
      </c>
      <c r="K798" s="1191">
        <f t="shared" si="344"/>
        <v>82107.411038610677</v>
      </c>
      <c r="L798" s="1191">
        <f t="shared" si="345"/>
        <v>1573327.3950949078</v>
      </c>
      <c r="M798" s="1190">
        <f t="shared" si="336"/>
        <v>2.2620673400138864</v>
      </c>
      <c r="N798" s="1190">
        <f t="shared" si="337"/>
        <v>2.0195954175573965</v>
      </c>
      <c r="O798" s="1190">
        <f t="shared" si="338"/>
        <v>0.43094902218080805</v>
      </c>
      <c r="P798" s="1192">
        <f t="shared" si="333"/>
        <v>82107.411038610677</v>
      </c>
      <c r="Q798" s="1192">
        <f t="shared" si="348"/>
        <v>49854.705356647959</v>
      </c>
      <c r="R798" s="1192">
        <f t="shared" si="349"/>
        <v>98626.559157186537</v>
      </c>
      <c r="S798" s="1192">
        <f t="shared" si="350"/>
        <v>55428.126246338827</v>
      </c>
      <c r="T798" s="1192">
        <f t="shared" si="332"/>
        <v>1573327.3950949078</v>
      </c>
      <c r="U798" s="1192">
        <f t="shared" si="339"/>
        <v>2569143.4431115058</v>
      </c>
      <c r="V798" s="1189">
        <v>100000</v>
      </c>
      <c r="W798" s="1189">
        <v>56200</v>
      </c>
      <c r="X798" s="1189">
        <v>5.8036000000000003</v>
      </c>
      <c r="Y798" s="1189">
        <v>2</v>
      </c>
      <c r="Z798" s="1189">
        <v>5</v>
      </c>
      <c r="AA798" s="1189">
        <v>0.14186499999999999</v>
      </c>
      <c r="AB798" s="1189">
        <v>1.7042000000000002E-2</v>
      </c>
      <c r="AC798" s="1189">
        <v>6.0625</v>
      </c>
      <c r="AD798" s="1189">
        <v>0.28571000000000002</v>
      </c>
      <c r="AE798" s="1189">
        <v>45</v>
      </c>
      <c r="AF798" s="1193">
        <v>5.53125</v>
      </c>
      <c r="AG798" s="1193">
        <v>5.265625</v>
      </c>
      <c r="AH798" s="1189">
        <f t="shared" si="352"/>
        <v>2.7195083333333336</v>
      </c>
      <c r="AI798" s="1189">
        <f t="shared" si="340"/>
        <v>3.453125</v>
      </c>
      <c r="AJ798" s="1189">
        <f t="shared" si="341"/>
        <v>16.998342854151542</v>
      </c>
      <c r="AK798" s="1189">
        <f t="shared" si="334"/>
        <v>15.733273950949078</v>
      </c>
      <c r="AL798" s="1189">
        <f t="shared" si="353"/>
        <v>0.12861433333333333</v>
      </c>
      <c r="AM798" s="1189">
        <f t="shared" si="342"/>
        <v>18.898643306751101</v>
      </c>
      <c r="AN798" s="1189">
        <f t="shared" si="354"/>
        <v>6.25E-2</v>
      </c>
      <c r="AO798" s="1189">
        <f t="shared" si="347"/>
        <v>5.2298326666666668</v>
      </c>
      <c r="AP798" s="1189">
        <f t="shared" si="355"/>
        <v>5.6749856666666672</v>
      </c>
      <c r="AQ798" s="1189">
        <f t="shared" si="356"/>
        <v>5.3890499999999994E-2</v>
      </c>
      <c r="AR798" s="1193">
        <f t="shared" si="351"/>
        <v>7.5922962479655727</v>
      </c>
      <c r="AS798" s="1194">
        <f t="shared" si="346"/>
        <v>3.4136990619913932</v>
      </c>
    </row>
    <row r="799" spans="1:45" ht="11.1" customHeight="1">
      <c r="A799" s="1189" t="s">
        <v>11025</v>
      </c>
      <c r="B799" s="1189" t="s">
        <v>10936</v>
      </c>
      <c r="C799" s="1189" t="s">
        <v>10936</v>
      </c>
      <c r="D799" s="1189" t="s">
        <v>10936</v>
      </c>
      <c r="E799" s="1189" t="s">
        <v>10936</v>
      </c>
      <c r="F799" s="1189" t="s">
        <v>10936</v>
      </c>
      <c r="G799" s="1189">
        <v>8</v>
      </c>
      <c r="H799" s="1189">
        <v>2.5</v>
      </c>
      <c r="I799" s="1190">
        <f t="shared" si="335"/>
        <v>154.1925</v>
      </c>
      <c r="J799" s="1191">
        <f t="shared" si="343"/>
        <v>60321.08481480831</v>
      </c>
      <c r="K799" s="1191">
        <f t="shared" si="344"/>
        <v>100672.06100247263</v>
      </c>
      <c r="L799" s="1191">
        <f t="shared" si="345"/>
        <v>1912030.3530600574</v>
      </c>
      <c r="M799" s="1190">
        <f t="shared" si="336"/>
        <v>2.3793720113365171</v>
      </c>
      <c r="N799" s="1190">
        <f t="shared" si="337"/>
        <v>2.3561946538169622</v>
      </c>
      <c r="O799" s="1190">
        <f t="shared" si="338"/>
        <v>0.25499942140876219</v>
      </c>
      <c r="P799" s="1192">
        <f t="shared" si="333"/>
        <v>100672.06100247263</v>
      </c>
      <c r="Q799" s="1192">
        <f t="shared" si="348"/>
        <v>60321.08481480831</v>
      </c>
      <c r="R799" s="1192">
        <f t="shared" si="349"/>
        <v>115787.61013530004</v>
      </c>
      <c r="S799" s="1192">
        <f t="shared" si="350"/>
        <v>65072.636896038632</v>
      </c>
      <c r="T799" s="1192">
        <f t="shared" si="332"/>
        <v>1912030.3530600574</v>
      </c>
      <c r="U799" s="1192">
        <f t="shared" si="339"/>
        <v>2878393.969949251</v>
      </c>
      <c r="V799" s="1189">
        <v>100000</v>
      </c>
      <c r="W799" s="1189">
        <v>56200</v>
      </c>
      <c r="X799" s="1189">
        <v>5.8036000000000003</v>
      </c>
      <c r="Y799" s="1189">
        <v>2</v>
      </c>
      <c r="Z799" s="1189">
        <v>5</v>
      </c>
      <c r="AA799" s="1189">
        <v>0.14186499999999999</v>
      </c>
      <c r="AB799" s="1189">
        <v>1.7042000000000002E-2</v>
      </c>
      <c r="AC799" s="1189">
        <v>6.0625</v>
      </c>
      <c r="AD799" s="1189">
        <v>0.28571000000000002</v>
      </c>
      <c r="AE799" s="1189">
        <v>45</v>
      </c>
      <c r="AF799" s="1193">
        <v>5.53125</v>
      </c>
      <c r="AG799" s="1193">
        <v>5.265625</v>
      </c>
      <c r="AH799" s="1189">
        <f t="shared" si="352"/>
        <v>2.7195083333333336</v>
      </c>
      <c r="AI799" s="1189">
        <f t="shared" si="340"/>
        <v>3.515625</v>
      </c>
      <c r="AJ799" s="1189">
        <f t="shared" si="341"/>
        <v>20.385372433803038</v>
      </c>
      <c r="AK799" s="1189">
        <f t="shared" si="334"/>
        <v>19.120303530600573</v>
      </c>
      <c r="AL799" s="1189">
        <f t="shared" si="353"/>
        <v>0.12861433333333333</v>
      </c>
      <c r="AM799" s="1189">
        <f t="shared" si="342"/>
        <v>21.991148575128552</v>
      </c>
      <c r="AN799" s="1189">
        <f t="shared" si="354"/>
        <v>6.25E-2</v>
      </c>
      <c r="AO799" s="1189">
        <f t="shared" si="347"/>
        <v>5.2298326666666668</v>
      </c>
      <c r="AP799" s="1189">
        <f t="shared" si="355"/>
        <v>5.6749856666666672</v>
      </c>
      <c r="AQ799" s="1189">
        <f t="shared" si="356"/>
        <v>5.3890499999999994E-2</v>
      </c>
      <c r="AR799" s="1193">
        <f t="shared" si="351"/>
        <v>7.8711792202231115</v>
      </c>
      <c r="AS799" s="1194">
        <f t="shared" si="346"/>
        <v>3.4834198050557781</v>
      </c>
    </row>
    <row r="800" spans="1:45" ht="11.1" customHeight="1">
      <c r="A800" s="1189" t="s">
        <v>11025</v>
      </c>
      <c r="B800" s="1189" t="s">
        <v>10936</v>
      </c>
      <c r="C800" s="1189" t="s">
        <v>10936</v>
      </c>
      <c r="D800" s="1189" t="s">
        <v>10936</v>
      </c>
      <c r="E800" s="1189" t="s">
        <v>10936</v>
      </c>
      <c r="F800" s="1189" t="s">
        <v>10936</v>
      </c>
      <c r="G800" s="1189">
        <v>8</v>
      </c>
      <c r="H800" s="1189">
        <v>2.8125</v>
      </c>
      <c r="I800" s="1190">
        <f t="shared" si="335"/>
        <v>149.7598828125</v>
      </c>
      <c r="J800" s="1191">
        <f t="shared" si="343"/>
        <v>56273.079195500679</v>
      </c>
      <c r="K800" s="1191">
        <f t="shared" si="344"/>
        <v>93491.590266280749</v>
      </c>
      <c r="L800" s="1191">
        <f t="shared" si="345"/>
        <v>1781641.9860897777</v>
      </c>
      <c r="M800" s="1190">
        <f t="shared" si="336"/>
        <v>2.4367629715686205</v>
      </c>
      <c r="N800" s="1190">
        <f t="shared" si="337"/>
        <v>2.2884604325052598</v>
      </c>
      <c r="O800" s="1190">
        <f t="shared" si="338"/>
        <v>0.32273364272046462</v>
      </c>
      <c r="P800" s="1192">
        <f t="shared" si="333"/>
        <v>93491.590266280749</v>
      </c>
      <c r="Q800" s="1192">
        <f t="shared" si="348"/>
        <v>56273.079195500679</v>
      </c>
      <c r="R800" s="1192">
        <f t="shared" si="349"/>
        <v>115398.46209973749</v>
      </c>
      <c r="S800" s="1192">
        <f t="shared" si="350"/>
        <v>64853.935700052469</v>
      </c>
      <c r="T800" s="1192">
        <f t="shared" si="332"/>
        <v>1781641.9860897777</v>
      </c>
      <c r="U800" s="1192">
        <f t="shared" si="339"/>
        <v>2878393.969949251</v>
      </c>
      <c r="V800" s="1189">
        <v>100000</v>
      </c>
      <c r="W800" s="1189">
        <v>56200</v>
      </c>
      <c r="X800" s="1189">
        <v>5.8036000000000003</v>
      </c>
      <c r="Y800" s="1189">
        <v>2</v>
      </c>
      <c r="Z800" s="1189">
        <v>5</v>
      </c>
      <c r="AA800" s="1189">
        <v>0.14186499999999999</v>
      </c>
      <c r="AB800" s="1189">
        <v>1.7042000000000002E-2</v>
      </c>
      <c r="AC800" s="1189">
        <v>6.0625</v>
      </c>
      <c r="AD800" s="1189">
        <v>0.28571000000000002</v>
      </c>
      <c r="AE800" s="1189">
        <v>45</v>
      </c>
      <c r="AF800" s="1193">
        <v>5.53125</v>
      </c>
      <c r="AG800" s="1193">
        <v>5.265625</v>
      </c>
      <c r="AH800" s="1189">
        <f t="shared" si="352"/>
        <v>2.7195083333333336</v>
      </c>
      <c r="AI800" s="1189">
        <f t="shared" si="340"/>
        <v>3.515625</v>
      </c>
      <c r="AJ800" s="1189">
        <f t="shared" si="341"/>
        <v>19.081488764100243</v>
      </c>
      <c r="AK800" s="1189">
        <f t="shared" si="334"/>
        <v>17.816419860897778</v>
      </c>
      <c r="AL800" s="1189">
        <f t="shared" si="353"/>
        <v>0.12861433333333333</v>
      </c>
      <c r="AM800" s="1189">
        <f t="shared" si="342"/>
        <v>21.991148575128552</v>
      </c>
      <c r="AN800" s="1189">
        <f t="shared" si="354"/>
        <v>6.25E-2</v>
      </c>
      <c r="AO800" s="1189">
        <f t="shared" si="347"/>
        <v>5.2298326666666668</v>
      </c>
      <c r="AP800" s="1189">
        <f t="shared" si="355"/>
        <v>5.6749856666666672</v>
      </c>
      <c r="AQ800" s="1189">
        <f t="shared" si="356"/>
        <v>5.3890499999999994E-2</v>
      </c>
      <c r="AR800" s="1193">
        <f t="shared" si="351"/>
        <v>7.7650052200157678</v>
      </c>
      <c r="AS800" s="1194">
        <f t="shared" si="346"/>
        <v>3.4568763050039419</v>
      </c>
    </row>
    <row r="801" spans="1:45" ht="11.1" customHeight="1">
      <c r="A801" s="1189" t="s">
        <v>11025</v>
      </c>
      <c r="B801" s="1189" t="s">
        <v>10936</v>
      </c>
      <c r="C801" s="1189" t="s">
        <v>10936</v>
      </c>
      <c r="D801" s="1189" t="s">
        <v>10936</v>
      </c>
      <c r="E801" s="1189" t="s">
        <v>10936</v>
      </c>
      <c r="F801" s="1189" t="s">
        <v>10936</v>
      </c>
      <c r="G801" s="1189">
        <v>8</v>
      </c>
      <c r="H801" s="1189">
        <v>3</v>
      </c>
      <c r="I801" s="1190">
        <f t="shared" si="335"/>
        <v>146.85</v>
      </c>
      <c r="J801" s="1191">
        <f t="shared" si="343"/>
        <v>53628.423503704798</v>
      </c>
      <c r="K801" s="1191">
        <f t="shared" si="344"/>
        <v>88800.661071158218</v>
      </c>
      <c r="L801" s="1191">
        <f t="shared" si="345"/>
        <v>1696045.8581257591</v>
      </c>
      <c r="M801" s="1190">
        <f t="shared" si="336"/>
        <v>2.4837285990083826</v>
      </c>
      <c r="N801" s="1190">
        <f t="shared" si="337"/>
        <v>2.2439949083971067</v>
      </c>
      <c r="O801" s="1190">
        <f t="shared" si="338"/>
        <v>0.36719916682861747</v>
      </c>
      <c r="P801" s="1192">
        <f t="shared" si="333"/>
        <v>88800.661071158218</v>
      </c>
      <c r="Q801" s="1192">
        <f t="shared" si="348"/>
        <v>53628.423503704798</v>
      </c>
      <c r="R801" s="1192">
        <f t="shared" si="349"/>
        <v>115140.07842591456</v>
      </c>
      <c r="S801" s="1192">
        <f t="shared" si="350"/>
        <v>64708.724075363978</v>
      </c>
      <c r="T801" s="1192">
        <f t="shared" si="332"/>
        <v>1696045.8581257591</v>
      </c>
      <c r="U801" s="1192">
        <f t="shared" si="339"/>
        <v>2878393.969949251</v>
      </c>
      <c r="V801" s="1189">
        <v>100000</v>
      </c>
      <c r="W801" s="1189">
        <v>56200</v>
      </c>
      <c r="X801" s="1189">
        <v>5.8036000000000003</v>
      </c>
      <c r="Y801" s="1189">
        <v>2</v>
      </c>
      <c r="Z801" s="1189">
        <v>5</v>
      </c>
      <c r="AA801" s="1189">
        <v>0.14186499999999999</v>
      </c>
      <c r="AB801" s="1189">
        <v>1.7042000000000002E-2</v>
      </c>
      <c r="AC801" s="1189">
        <v>6.0625</v>
      </c>
      <c r="AD801" s="1189">
        <v>0.28571000000000002</v>
      </c>
      <c r="AE801" s="1189">
        <v>45</v>
      </c>
      <c r="AF801" s="1193">
        <v>5.53125</v>
      </c>
      <c r="AG801" s="1193">
        <v>5.265625</v>
      </c>
      <c r="AH801" s="1189">
        <f t="shared" si="352"/>
        <v>2.7195083333333336</v>
      </c>
      <c r="AI801" s="1189">
        <f t="shared" si="340"/>
        <v>3.515625</v>
      </c>
      <c r="AJ801" s="1189">
        <f t="shared" si="341"/>
        <v>18.225527484460056</v>
      </c>
      <c r="AK801" s="1189">
        <f t="shared" si="334"/>
        <v>16.960458581257591</v>
      </c>
      <c r="AL801" s="1189">
        <f t="shared" si="353"/>
        <v>0.12861433333333333</v>
      </c>
      <c r="AM801" s="1189">
        <f t="shared" si="342"/>
        <v>21.991148575128552</v>
      </c>
      <c r="AN801" s="1189">
        <f t="shared" si="354"/>
        <v>6.25E-2</v>
      </c>
      <c r="AO801" s="1189">
        <f t="shared" si="347"/>
        <v>5.2298326666666668</v>
      </c>
      <c r="AP801" s="1189">
        <f t="shared" si="355"/>
        <v>5.6749856666666672</v>
      </c>
      <c r="AQ801" s="1189">
        <f t="shared" si="356"/>
        <v>5.3890499999999994E-2</v>
      </c>
      <c r="AR801" s="1193">
        <f t="shared" si="351"/>
        <v>7.6945085818960601</v>
      </c>
      <c r="AS801" s="1194">
        <f t="shared" si="346"/>
        <v>3.4392521454740148</v>
      </c>
    </row>
    <row r="802" spans="1:45" ht="11.1" customHeight="1">
      <c r="A802" s="1189" t="s">
        <v>11025</v>
      </c>
      <c r="B802" s="1189" t="s">
        <v>10936</v>
      </c>
      <c r="C802" s="1189" t="s">
        <v>10936</v>
      </c>
      <c r="D802" s="1189" t="s">
        <v>10936</v>
      </c>
      <c r="E802" s="1189" t="s">
        <v>10936</v>
      </c>
      <c r="F802" s="1189" t="s">
        <v>10936</v>
      </c>
      <c r="G802" s="1189">
        <v>8</v>
      </c>
      <c r="H802" s="1189">
        <v>3.25</v>
      </c>
      <c r="I802" s="1190">
        <f t="shared" si="335"/>
        <v>142.67812499999999</v>
      </c>
      <c r="J802" s="1191">
        <f t="shared" si="343"/>
        <v>49854.705356647959</v>
      </c>
      <c r="K802" s="1191">
        <f t="shared" si="344"/>
        <v>82107.411038610677</v>
      </c>
      <c r="L802" s="1191">
        <f t="shared" si="345"/>
        <v>1573327.3950949078</v>
      </c>
      <c r="M802" s="1190">
        <f t="shared" si="336"/>
        <v>2.5657473699226521</v>
      </c>
      <c r="N802" s="1190">
        <f t="shared" si="337"/>
        <v>2.1802450530449167</v>
      </c>
      <c r="O802" s="1190">
        <f t="shared" si="338"/>
        <v>0.43094902218080805</v>
      </c>
      <c r="P802" s="1192">
        <f t="shared" si="333"/>
        <v>82107.411038610677</v>
      </c>
      <c r="Q802" s="1192">
        <f t="shared" si="348"/>
        <v>49854.705356647959</v>
      </c>
      <c r="R802" s="1192">
        <f t="shared" si="349"/>
        <v>114765.45065563521</v>
      </c>
      <c r="S802" s="1192">
        <f t="shared" si="350"/>
        <v>64498.183268467001</v>
      </c>
      <c r="T802" s="1192">
        <f t="shared" si="332"/>
        <v>1573327.3950949078</v>
      </c>
      <c r="U802" s="1192">
        <f t="shared" si="339"/>
        <v>2878393.969949251</v>
      </c>
      <c r="V802" s="1189">
        <v>100000</v>
      </c>
      <c r="W802" s="1189">
        <v>56200</v>
      </c>
      <c r="X802" s="1189">
        <v>5.8036000000000003</v>
      </c>
      <c r="Y802" s="1189">
        <v>2</v>
      </c>
      <c r="Z802" s="1189">
        <v>5</v>
      </c>
      <c r="AA802" s="1189">
        <v>0.14186499999999999</v>
      </c>
      <c r="AB802" s="1189">
        <v>1.7042000000000002E-2</v>
      </c>
      <c r="AC802" s="1189">
        <v>6.0625</v>
      </c>
      <c r="AD802" s="1189">
        <v>0.28571000000000002</v>
      </c>
      <c r="AE802" s="1189">
        <v>45</v>
      </c>
      <c r="AF802" s="1193">
        <v>5.53125</v>
      </c>
      <c r="AG802" s="1193">
        <v>5.265625</v>
      </c>
      <c r="AH802" s="1189">
        <f t="shared" si="352"/>
        <v>2.7195083333333336</v>
      </c>
      <c r="AI802" s="1189">
        <f t="shared" si="340"/>
        <v>3.515625</v>
      </c>
      <c r="AJ802" s="1189">
        <f t="shared" si="341"/>
        <v>16.998342854151542</v>
      </c>
      <c r="AK802" s="1189">
        <f t="shared" si="334"/>
        <v>15.733273950949078</v>
      </c>
      <c r="AL802" s="1189">
        <f t="shared" si="353"/>
        <v>0.12861433333333333</v>
      </c>
      <c r="AM802" s="1189">
        <f t="shared" si="342"/>
        <v>21.991148575128552</v>
      </c>
      <c r="AN802" s="1189">
        <f t="shared" si="354"/>
        <v>6.25E-2</v>
      </c>
      <c r="AO802" s="1189">
        <f t="shared" si="347"/>
        <v>5.2298326666666668</v>
      </c>
      <c r="AP802" s="1189">
        <f t="shared" si="355"/>
        <v>5.6749856666666672</v>
      </c>
      <c r="AQ802" s="1189">
        <f t="shared" si="356"/>
        <v>5.3890499999999994E-2</v>
      </c>
      <c r="AR802" s="1193">
        <f t="shared" si="351"/>
        <v>7.5922962479655727</v>
      </c>
      <c r="AS802" s="1194">
        <f t="shared" si="346"/>
        <v>3.4136990619913932</v>
      </c>
    </row>
    <row r="803" spans="1:45" ht="11.1" customHeight="1">
      <c r="A803" s="1189" t="s">
        <v>11025</v>
      </c>
      <c r="B803" s="1189" t="s">
        <v>10936</v>
      </c>
      <c r="C803" s="1189" t="s">
        <v>10936</v>
      </c>
      <c r="D803" s="1189" t="s">
        <v>10936</v>
      </c>
      <c r="E803" s="1189" t="s">
        <v>10936</v>
      </c>
      <c r="F803" s="1189" t="s">
        <v>10936</v>
      </c>
      <c r="G803" s="1189">
        <v>8.25</v>
      </c>
      <c r="H803" s="1189">
        <v>2.5</v>
      </c>
      <c r="I803" s="1190">
        <f t="shared" si="335"/>
        <v>165.03937500000001</v>
      </c>
      <c r="J803" s="1191">
        <f t="shared" si="343"/>
        <v>60321.08481480831</v>
      </c>
      <c r="K803" s="1191">
        <f t="shared" si="344"/>
        <v>100672.06100247263</v>
      </c>
      <c r="L803" s="1191">
        <f t="shared" si="345"/>
        <v>1912030.3530600574</v>
      </c>
      <c r="M803" s="1190">
        <f t="shared" si="336"/>
        <v>2.6770102260255877</v>
      </c>
      <c r="N803" s="1190">
        <f t="shared" si="337"/>
        <v>2.5219442777326573</v>
      </c>
      <c r="O803" s="1190">
        <f t="shared" si="338"/>
        <v>0.25499942140876219</v>
      </c>
      <c r="P803" s="1192">
        <f t="shared" si="333"/>
        <v>100672.06100247263</v>
      </c>
      <c r="Q803" s="1192">
        <f t="shared" si="348"/>
        <v>60321.08481480831</v>
      </c>
      <c r="R803" s="1192">
        <f t="shared" si="349"/>
        <v>132587.15178439496</v>
      </c>
      <c r="S803" s="1192">
        <f t="shared" si="350"/>
        <v>74513.979302829961</v>
      </c>
      <c r="T803" s="1192">
        <f t="shared" si="332"/>
        <v>1912030.3530600574</v>
      </c>
      <c r="U803" s="1192">
        <f t="shared" si="339"/>
        <v>3197461.9738294645</v>
      </c>
      <c r="V803" s="1189">
        <v>100000</v>
      </c>
      <c r="W803" s="1189">
        <v>56200</v>
      </c>
      <c r="X803" s="1189">
        <v>5.8036000000000003</v>
      </c>
      <c r="Y803" s="1189">
        <v>2</v>
      </c>
      <c r="Z803" s="1189">
        <v>5</v>
      </c>
      <c r="AA803" s="1189">
        <v>0.14186499999999999</v>
      </c>
      <c r="AB803" s="1189">
        <v>1.7042000000000002E-2</v>
      </c>
      <c r="AC803" s="1189">
        <v>6.0625</v>
      </c>
      <c r="AD803" s="1189">
        <v>0.28571000000000002</v>
      </c>
      <c r="AE803" s="1189">
        <v>45</v>
      </c>
      <c r="AF803" s="1193">
        <v>5.53125</v>
      </c>
      <c r="AG803" s="1193">
        <v>5.265625</v>
      </c>
      <c r="AH803" s="1189">
        <f t="shared" si="352"/>
        <v>2.7195083333333336</v>
      </c>
      <c r="AI803" s="1189">
        <f t="shared" si="340"/>
        <v>3.578125</v>
      </c>
      <c r="AJ803" s="1189">
        <f t="shared" si="341"/>
        <v>20.385372433803038</v>
      </c>
      <c r="AK803" s="1189">
        <f t="shared" si="334"/>
        <v>19.120303530600573</v>
      </c>
      <c r="AL803" s="1189">
        <f t="shared" si="353"/>
        <v>0.12861433333333333</v>
      </c>
      <c r="AM803" s="1189">
        <f t="shared" si="342"/>
        <v>25.181828613930687</v>
      </c>
      <c r="AN803" s="1189">
        <f t="shared" si="354"/>
        <v>6.25E-2</v>
      </c>
      <c r="AO803" s="1189">
        <f t="shared" si="347"/>
        <v>5.2298326666666668</v>
      </c>
      <c r="AP803" s="1189">
        <f t="shared" si="355"/>
        <v>5.6749856666666672</v>
      </c>
      <c r="AQ803" s="1189">
        <f t="shared" si="356"/>
        <v>5.3890499999999994E-2</v>
      </c>
      <c r="AR803" s="1193">
        <f t="shared" si="351"/>
        <v>7.8711792202231115</v>
      </c>
      <c r="AS803" s="1194">
        <f t="shared" si="346"/>
        <v>3.4834198050557781</v>
      </c>
    </row>
    <row r="804" spans="1:45" ht="11.1" customHeight="1">
      <c r="A804" s="1189" t="s">
        <v>11025</v>
      </c>
      <c r="B804" s="1189" t="s">
        <v>10936</v>
      </c>
      <c r="C804" s="1189" t="s">
        <v>10936</v>
      </c>
      <c r="D804" s="1189" t="s">
        <v>10936</v>
      </c>
      <c r="E804" s="1189" t="s">
        <v>10936</v>
      </c>
      <c r="F804" s="1189" t="s">
        <v>10936</v>
      </c>
      <c r="G804" s="1189">
        <v>8.25</v>
      </c>
      <c r="H804" s="1189">
        <v>2.8125</v>
      </c>
      <c r="I804" s="1190">
        <f t="shared" si="335"/>
        <v>160.60675781250001</v>
      </c>
      <c r="J804" s="1191">
        <f t="shared" si="343"/>
        <v>56273.079195500679</v>
      </c>
      <c r="K804" s="1191">
        <f t="shared" si="344"/>
        <v>93491.590266280749</v>
      </c>
      <c r="L804" s="1191">
        <f t="shared" si="345"/>
        <v>1781641.9860897777</v>
      </c>
      <c r="M804" s="1190">
        <f t="shared" si="336"/>
        <v>2.7415802834570315</v>
      </c>
      <c r="N804" s="1190">
        <f t="shared" si="337"/>
        <v>2.4542100564209552</v>
      </c>
      <c r="O804" s="1190">
        <f t="shared" si="338"/>
        <v>0.32273364272046462</v>
      </c>
      <c r="P804" s="1192">
        <f t="shared" si="333"/>
        <v>93491.590266280749</v>
      </c>
      <c r="Q804" s="1192">
        <f t="shared" si="348"/>
        <v>56273.079195500679</v>
      </c>
      <c r="R804" s="1192">
        <f t="shared" si="349"/>
        <v>132141.54253831549</v>
      </c>
      <c r="S804" s="1192">
        <f t="shared" si="350"/>
        <v>74263.546906533302</v>
      </c>
      <c r="T804" s="1192">
        <f t="shared" si="332"/>
        <v>1781641.9860897777</v>
      </c>
      <c r="U804" s="1192">
        <f t="shared" si="339"/>
        <v>3197461.9738294645</v>
      </c>
      <c r="V804" s="1189">
        <v>100000</v>
      </c>
      <c r="W804" s="1189">
        <v>56200</v>
      </c>
      <c r="X804" s="1189">
        <v>5.8036000000000003</v>
      </c>
      <c r="Y804" s="1189">
        <v>2</v>
      </c>
      <c r="Z804" s="1189">
        <v>5</v>
      </c>
      <c r="AA804" s="1189">
        <v>0.14186499999999999</v>
      </c>
      <c r="AB804" s="1189">
        <v>1.7042000000000002E-2</v>
      </c>
      <c r="AC804" s="1189">
        <v>6.0625</v>
      </c>
      <c r="AD804" s="1189">
        <v>0.28571000000000002</v>
      </c>
      <c r="AE804" s="1189">
        <v>45</v>
      </c>
      <c r="AF804" s="1193">
        <v>5.53125</v>
      </c>
      <c r="AG804" s="1193">
        <v>5.265625</v>
      </c>
      <c r="AH804" s="1189">
        <f t="shared" si="352"/>
        <v>2.7195083333333336</v>
      </c>
      <c r="AI804" s="1189">
        <f t="shared" si="340"/>
        <v>3.578125</v>
      </c>
      <c r="AJ804" s="1189">
        <f t="shared" si="341"/>
        <v>19.081488764100243</v>
      </c>
      <c r="AK804" s="1189">
        <f t="shared" si="334"/>
        <v>17.816419860897778</v>
      </c>
      <c r="AL804" s="1189">
        <f t="shared" si="353"/>
        <v>0.12861433333333333</v>
      </c>
      <c r="AM804" s="1189">
        <f t="shared" si="342"/>
        <v>25.181828613930687</v>
      </c>
      <c r="AN804" s="1189">
        <f t="shared" si="354"/>
        <v>6.25E-2</v>
      </c>
      <c r="AO804" s="1189">
        <f t="shared" si="347"/>
        <v>5.2298326666666668</v>
      </c>
      <c r="AP804" s="1189">
        <f t="shared" si="355"/>
        <v>5.6749856666666672</v>
      </c>
      <c r="AQ804" s="1189">
        <f t="shared" si="356"/>
        <v>5.3890499999999994E-2</v>
      </c>
      <c r="AR804" s="1193">
        <f t="shared" si="351"/>
        <v>7.7650052200157678</v>
      </c>
      <c r="AS804" s="1194">
        <f t="shared" si="346"/>
        <v>3.4568763050039419</v>
      </c>
    </row>
    <row r="805" spans="1:45" ht="11.1" customHeight="1">
      <c r="A805" s="1189" t="s">
        <v>11025</v>
      </c>
      <c r="B805" s="1189" t="s">
        <v>10936</v>
      </c>
      <c r="C805" s="1189" t="s">
        <v>10936</v>
      </c>
      <c r="D805" s="1189" t="s">
        <v>10936</v>
      </c>
      <c r="E805" s="1189" t="s">
        <v>10936</v>
      </c>
      <c r="F805" s="1189" t="s">
        <v>10936</v>
      </c>
      <c r="G805" s="1189">
        <v>8.25</v>
      </c>
      <c r="H805" s="1189">
        <v>3</v>
      </c>
      <c r="I805" s="1190">
        <f t="shared" si="335"/>
        <v>157.69687500000001</v>
      </c>
      <c r="J805" s="1191">
        <f t="shared" si="343"/>
        <v>53628.423503704798</v>
      </c>
      <c r="K805" s="1191">
        <f t="shared" si="344"/>
        <v>88800.661071158218</v>
      </c>
      <c r="L805" s="1191">
        <f t="shared" si="345"/>
        <v>1696045.8581257591</v>
      </c>
      <c r="M805" s="1190">
        <f t="shared" si="336"/>
        <v>2.7944208919574769</v>
      </c>
      <c r="N805" s="1190">
        <f t="shared" si="337"/>
        <v>2.4097445323128022</v>
      </c>
      <c r="O805" s="1190">
        <f t="shared" si="338"/>
        <v>0.36719916682861747</v>
      </c>
      <c r="P805" s="1192">
        <f t="shared" si="333"/>
        <v>88800.661071158218</v>
      </c>
      <c r="Q805" s="1192">
        <f t="shared" si="348"/>
        <v>53628.423503704798</v>
      </c>
      <c r="R805" s="1192">
        <f t="shared" si="349"/>
        <v>131845.67016181737</v>
      </c>
      <c r="S805" s="1192">
        <f t="shared" si="350"/>
        <v>74097.266630941347</v>
      </c>
      <c r="T805" s="1192">
        <f t="shared" si="332"/>
        <v>1696045.8581257591</v>
      </c>
      <c r="U805" s="1192">
        <f t="shared" si="339"/>
        <v>3197461.9738294645</v>
      </c>
      <c r="V805" s="1189">
        <v>100000</v>
      </c>
      <c r="W805" s="1189">
        <v>56200</v>
      </c>
      <c r="X805" s="1189">
        <v>5.8036000000000003</v>
      </c>
      <c r="Y805" s="1189">
        <v>2</v>
      </c>
      <c r="Z805" s="1189">
        <v>5</v>
      </c>
      <c r="AA805" s="1189">
        <v>0.14186499999999999</v>
      </c>
      <c r="AB805" s="1189">
        <v>1.7042000000000002E-2</v>
      </c>
      <c r="AC805" s="1189">
        <v>6.0625</v>
      </c>
      <c r="AD805" s="1189">
        <v>0.28571000000000002</v>
      </c>
      <c r="AE805" s="1189">
        <v>45</v>
      </c>
      <c r="AF805" s="1193">
        <v>5.53125</v>
      </c>
      <c r="AG805" s="1193">
        <v>5.265625</v>
      </c>
      <c r="AH805" s="1189">
        <f t="shared" si="352"/>
        <v>2.7195083333333336</v>
      </c>
      <c r="AI805" s="1189">
        <f t="shared" si="340"/>
        <v>3.578125</v>
      </c>
      <c r="AJ805" s="1189">
        <f t="shared" si="341"/>
        <v>18.225527484460056</v>
      </c>
      <c r="AK805" s="1189">
        <f t="shared" si="334"/>
        <v>16.960458581257591</v>
      </c>
      <c r="AL805" s="1189">
        <f t="shared" si="353"/>
        <v>0.12861433333333333</v>
      </c>
      <c r="AM805" s="1189">
        <f t="shared" si="342"/>
        <v>25.181828613930687</v>
      </c>
      <c r="AN805" s="1189">
        <f t="shared" si="354"/>
        <v>6.25E-2</v>
      </c>
      <c r="AO805" s="1189">
        <f t="shared" si="347"/>
        <v>5.2298326666666668</v>
      </c>
      <c r="AP805" s="1189">
        <f t="shared" si="355"/>
        <v>5.6749856666666672</v>
      </c>
      <c r="AQ805" s="1189">
        <f t="shared" si="356"/>
        <v>5.3890499999999994E-2</v>
      </c>
      <c r="AR805" s="1193">
        <f t="shared" si="351"/>
        <v>7.6945085818960601</v>
      </c>
      <c r="AS805" s="1194">
        <f t="shared" si="346"/>
        <v>3.4392521454740148</v>
      </c>
    </row>
    <row r="806" spans="1:45" ht="11.1" customHeight="1">
      <c r="A806" s="1189" t="s">
        <v>11025</v>
      </c>
      <c r="B806" s="1189" t="s">
        <v>10936</v>
      </c>
      <c r="C806" s="1189" t="s">
        <v>10936</v>
      </c>
      <c r="D806" s="1189" t="s">
        <v>10936</v>
      </c>
      <c r="E806" s="1189" t="s">
        <v>10936</v>
      </c>
      <c r="F806" s="1189" t="s">
        <v>10936</v>
      </c>
      <c r="G806" s="1189">
        <v>8.25</v>
      </c>
      <c r="H806" s="1189">
        <v>3.25</v>
      </c>
      <c r="I806" s="1190">
        <f t="shared" si="335"/>
        <v>153.52500000000001</v>
      </c>
      <c r="J806" s="1191">
        <f t="shared" si="343"/>
        <v>49854.705356647959</v>
      </c>
      <c r="K806" s="1191">
        <f t="shared" si="344"/>
        <v>82107.411038610677</v>
      </c>
      <c r="L806" s="1191">
        <f t="shared" si="345"/>
        <v>1573327.3950949078</v>
      </c>
      <c r="M806" s="1190">
        <f t="shared" si="336"/>
        <v>2.8866994795080712</v>
      </c>
      <c r="N806" s="1190">
        <f t="shared" si="337"/>
        <v>2.3459946769606121</v>
      </c>
      <c r="O806" s="1190">
        <f t="shared" si="338"/>
        <v>0.43094902218080805</v>
      </c>
      <c r="P806" s="1192">
        <f t="shared" si="333"/>
        <v>82107.411038610677</v>
      </c>
      <c r="Q806" s="1192">
        <f t="shared" si="348"/>
        <v>49854.705356647959</v>
      </c>
      <c r="R806" s="1192">
        <f t="shared" si="349"/>
        <v>131416.68791593946</v>
      </c>
      <c r="S806" s="1192">
        <f t="shared" si="350"/>
        <v>73856.178608757982</v>
      </c>
      <c r="T806" s="1192">
        <f t="shared" si="332"/>
        <v>1573327.3950949078</v>
      </c>
      <c r="U806" s="1192">
        <f t="shared" si="339"/>
        <v>3197461.9738294645</v>
      </c>
      <c r="V806" s="1189">
        <v>100000</v>
      </c>
      <c r="W806" s="1189">
        <v>56200</v>
      </c>
      <c r="X806" s="1189">
        <v>5.8036000000000003</v>
      </c>
      <c r="Y806" s="1189">
        <v>2</v>
      </c>
      <c r="Z806" s="1189">
        <v>5</v>
      </c>
      <c r="AA806" s="1189">
        <v>0.14186499999999999</v>
      </c>
      <c r="AB806" s="1189">
        <v>1.7042000000000002E-2</v>
      </c>
      <c r="AC806" s="1189">
        <v>6.0625</v>
      </c>
      <c r="AD806" s="1189">
        <v>0.28571000000000002</v>
      </c>
      <c r="AE806" s="1189">
        <v>45</v>
      </c>
      <c r="AF806" s="1193">
        <v>5.53125</v>
      </c>
      <c r="AG806" s="1193">
        <v>5.265625</v>
      </c>
      <c r="AH806" s="1189">
        <f t="shared" si="352"/>
        <v>2.7195083333333336</v>
      </c>
      <c r="AI806" s="1189">
        <f t="shared" si="340"/>
        <v>3.578125</v>
      </c>
      <c r="AJ806" s="1189">
        <f t="shared" si="341"/>
        <v>16.998342854151542</v>
      </c>
      <c r="AK806" s="1189">
        <f t="shared" si="334"/>
        <v>15.733273950949078</v>
      </c>
      <c r="AL806" s="1189">
        <f t="shared" si="353"/>
        <v>0.12861433333333333</v>
      </c>
      <c r="AM806" s="1189">
        <f t="shared" si="342"/>
        <v>25.181828613930687</v>
      </c>
      <c r="AN806" s="1189">
        <f t="shared" si="354"/>
        <v>6.25E-2</v>
      </c>
      <c r="AO806" s="1189">
        <f t="shared" si="347"/>
        <v>5.2298326666666668</v>
      </c>
      <c r="AP806" s="1189">
        <f t="shared" si="355"/>
        <v>5.6749856666666672</v>
      </c>
      <c r="AQ806" s="1189">
        <f t="shared" si="356"/>
        <v>5.3890499999999994E-2</v>
      </c>
      <c r="AR806" s="1193">
        <f t="shared" si="351"/>
        <v>7.5922962479655727</v>
      </c>
      <c r="AS806" s="1194">
        <f t="shared" si="346"/>
        <v>3.4136990619913932</v>
      </c>
    </row>
    <row r="807" spans="1:45" ht="11.1" customHeight="1">
      <c r="A807" s="1189" t="s">
        <v>11026</v>
      </c>
      <c r="B807" s="1189" t="s">
        <v>10936</v>
      </c>
      <c r="C807" s="1189" t="s">
        <v>10936</v>
      </c>
      <c r="D807" s="1189" t="s">
        <v>10936</v>
      </c>
      <c r="E807" s="1189" t="s">
        <v>10936</v>
      </c>
      <c r="F807" s="1189" t="s">
        <v>10936</v>
      </c>
      <c r="G807" s="1189">
        <v>8</v>
      </c>
      <c r="H807" s="1189">
        <v>2.5</v>
      </c>
      <c r="I807" s="1190">
        <f t="shared" si="335"/>
        <v>154.1925</v>
      </c>
      <c r="J807" s="1191">
        <f t="shared" si="343"/>
        <v>53454.262445566834</v>
      </c>
      <c r="K807" s="1191">
        <f t="shared" si="344"/>
        <v>95114.34598855309</v>
      </c>
      <c r="L807" s="1191">
        <f t="shared" si="345"/>
        <v>2366088.6662742072</v>
      </c>
      <c r="M807" s="1190">
        <f t="shared" si="336"/>
        <v>1.8895162404645434</v>
      </c>
      <c r="N807" s="1190">
        <f t="shared" si="337"/>
        <v>2.3561946538169622</v>
      </c>
      <c r="O807" s="1190">
        <f t="shared" si="338"/>
        <v>0.25499942140876219</v>
      </c>
      <c r="P807" s="1192">
        <f t="shared" si="333"/>
        <v>129333.20665583259</v>
      </c>
      <c r="Q807" s="1192">
        <f t="shared" si="348"/>
        <v>75106.86740493415</v>
      </c>
      <c r="R807" s="1192">
        <f t="shared" si="349"/>
        <v>95114.34598855309</v>
      </c>
      <c r="S807" s="1192">
        <f t="shared" si="350"/>
        <v>53454.262445566834</v>
      </c>
      <c r="T807" s="1192">
        <f t="shared" si="332"/>
        <v>2366088.6662742072</v>
      </c>
      <c r="U807" s="1192">
        <f t="shared" si="339"/>
        <v>2892906.7792211273</v>
      </c>
      <c r="V807" s="1189">
        <v>100000</v>
      </c>
      <c r="W807" s="1189">
        <v>56200</v>
      </c>
      <c r="X807" s="1189">
        <v>6.2523</v>
      </c>
      <c r="Y807" s="1189">
        <v>3</v>
      </c>
      <c r="Z807" s="1189">
        <v>5.5</v>
      </c>
      <c r="AA807" s="1189">
        <v>0.140625</v>
      </c>
      <c r="AB807" s="1189">
        <v>1.6733000000000001E-2</v>
      </c>
      <c r="AC807" s="1189">
        <v>6.5625</v>
      </c>
      <c r="AD807" s="1189">
        <v>0.28571000000000002</v>
      </c>
      <c r="AE807" s="1189">
        <v>45</v>
      </c>
      <c r="AF807" s="1193">
        <v>6.03125</v>
      </c>
      <c r="AG807" s="1193">
        <v>5.265625</v>
      </c>
      <c r="AH807" s="1189">
        <f t="shared" si="352"/>
        <v>2.8214625</v>
      </c>
      <c r="AI807" s="1189">
        <f t="shared" si="340"/>
        <v>3.640625</v>
      </c>
      <c r="AJ807" s="1189">
        <f t="shared" si="341"/>
        <v>24.449180272951743</v>
      </c>
      <c r="AK807" s="1189">
        <f t="shared" si="334"/>
        <v>23.660886662742072</v>
      </c>
      <c r="AL807" s="1189">
        <f t="shared" si="353"/>
        <v>0.138409</v>
      </c>
      <c r="AM807" s="1189">
        <f t="shared" si="342"/>
        <v>17.400711067380772</v>
      </c>
      <c r="AN807" s="1189">
        <f t="shared" si="354"/>
        <v>9.375E-2</v>
      </c>
      <c r="AO807" s="1189">
        <f t="shared" si="347"/>
        <v>5.2121365000000006</v>
      </c>
      <c r="AP807" s="1189">
        <f t="shared" si="355"/>
        <v>6.1138909999999997</v>
      </c>
      <c r="AQ807" s="1189">
        <f t="shared" si="356"/>
        <v>5.3579500000000002E-2</v>
      </c>
      <c r="AR807" s="1193">
        <f t="shared" si="351"/>
        <v>8.5425048857101054</v>
      </c>
      <c r="AS807" s="1194">
        <f t="shared" si="346"/>
        <v>3.640625</v>
      </c>
    </row>
    <row r="808" spans="1:45" ht="11.1" customHeight="1">
      <c r="A808" s="1189" t="s">
        <v>11026</v>
      </c>
      <c r="B808" s="1189" t="s">
        <v>10936</v>
      </c>
      <c r="C808" s="1189" t="s">
        <v>10936</v>
      </c>
      <c r="D808" s="1189" t="s">
        <v>10936</v>
      </c>
      <c r="E808" s="1189" t="s">
        <v>10936</v>
      </c>
      <c r="F808" s="1189" t="s">
        <v>10936</v>
      </c>
      <c r="G808" s="1189">
        <v>8</v>
      </c>
      <c r="H808" s="1189">
        <v>2.8125</v>
      </c>
      <c r="I808" s="1190">
        <f t="shared" si="335"/>
        <v>149.7598828125</v>
      </c>
      <c r="J808" s="1191">
        <f t="shared" si="343"/>
        <v>53454.262445566834</v>
      </c>
      <c r="K808" s="1191">
        <f t="shared" si="344"/>
        <v>95114.34598855309</v>
      </c>
      <c r="L808" s="1191">
        <f t="shared" si="345"/>
        <v>2235700.2993039279</v>
      </c>
      <c r="M808" s="1190">
        <f t="shared" si="336"/>
        <v>1.9227970729524559</v>
      </c>
      <c r="N808" s="1190">
        <f t="shared" si="337"/>
        <v>2.2884604325052598</v>
      </c>
      <c r="O808" s="1190">
        <f t="shared" si="338"/>
        <v>0.32273364272046462</v>
      </c>
      <c r="P808" s="1192">
        <f t="shared" si="333"/>
        <v>122206.02420859232</v>
      </c>
      <c r="Q808" s="1192">
        <f t="shared" si="348"/>
        <v>71101.390869585113</v>
      </c>
      <c r="R808" s="1192">
        <f t="shared" si="349"/>
        <v>95114.34598855309</v>
      </c>
      <c r="S808" s="1192">
        <f t="shared" si="350"/>
        <v>53454.262445566834</v>
      </c>
      <c r="T808" s="1192">
        <f t="shared" si="332"/>
        <v>2235700.2993039279</v>
      </c>
      <c r="U808" s="1192">
        <f t="shared" si="339"/>
        <v>2892906.7792211273</v>
      </c>
      <c r="V808" s="1189">
        <v>100000</v>
      </c>
      <c r="W808" s="1189">
        <v>56200</v>
      </c>
      <c r="X808" s="1189">
        <v>6.2523</v>
      </c>
      <c r="Y808" s="1189">
        <v>3</v>
      </c>
      <c r="Z808" s="1189">
        <v>5.5</v>
      </c>
      <c r="AA808" s="1189">
        <v>0.140625</v>
      </c>
      <c r="AB808" s="1189">
        <v>1.6733000000000001E-2</v>
      </c>
      <c r="AC808" s="1189">
        <v>6.5625</v>
      </c>
      <c r="AD808" s="1189">
        <v>0.28571000000000002</v>
      </c>
      <c r="AE808" s="1189">
        <v>45</v>
      </c>
      <c r="AF808" s="1193">
        <v>6.03125</v>
      </c>
      <c r="AG808" s="1193">
        <v>5.265625</v>
      </c>
      <c r="AH808" s="1189">
        <f t="shared" si="352"/>
        <v>2.8214625</v>
      </c>
      <c r="AI808" s="1189">
        <f t="shared" si="340"/>
        <v>3.640625</v>
      </c>
      <c r="AJ808" s="1189">
        <f t="shared" si="341"/>
        <v>23.145296603248948</v>
      </c>
      <c r="AK808" s="1189">
        <f t="shared" si="334"/>
        <v>22.357002993039277</v>
      </c>
      <c r="AL808" s="1189">
        <f t="shared" si="353"/>
        <v>0.138409</v>
      </c>
      <c r="AM808" s="1189">
        <f t="shared" si="342"/>
        <v>17.400711067380772</v>
      </c>
      <c r="AN808" s="1189">
        <f t="shared" si="354"/>
        <v>9.375E-2</v>
      </c>
      <c r="AO808" s="1189">
        <f t="shared" si="347"/>
        <v>5.2121365000000006</v>
      </c>
      <c r="AP808" s="1189">
        <f t="shared" si="355"/>
        <v>6.1138909999999997</v>
      </c>
      <c r="AQ808" s="1189">
        <f t="shared" si="356"/>
        <v>5.3579500000000002E-2</v>
      </c>
      <c r="AR808" s="1193">
        <f t="shared" si="351"/>
        <v>8.4447755134391222</v>
      </c>
      <c r="AS808" s="1194">
        <f t="shared" si="346"/>
        <v>3.640625</v>
      </c>
    </row>
    <row r="809" spans="1:45" ht="11.1" customHeight="1">
      <c r="A809" s="1189" t="s">
        <v>11026</v>
      </c>
      <c r="B809" s="1189" t="s">
        <v>10936</v>
      </c>
      <c r="C809" s="1189" t="s">
        <v>10936</v>
      </c>
      <c r="D809" s="1189" t="s">
        <v>10936</v>
      </c>
      <c r="E809" s="1189" t="s">
        <v>10936</v>
      </c>
      <c r="F809" s="1189" t="s">
        <v>10936</v>
      </c>
      <c r="G809" s="1189">
        <v>8</v>
      </c>
      <c r="H809" s="1189">
        <v>3</v>
      </c>
      <c r="I809" s="1190">
        <f t="shared" si="335"/>
        <v>146.85</v>
      </c>
      <c r="J809" s="1191">
        <f t="shared" si="343"/>
        <v>53454.262445566834</v>
      </c>
      <c r="K809" s="1191">
        <f t="shared" si="344"/>
        <v>95114.34598855309</v>
      </c>
      <c r="L809" s="1191">
        <f t="shared" si="345"/>
        <v>2150104.1713399091</v>
      </c>
      <c r="M809" s="1190">
        <f t="shared" si="336"/>
        <v>1.9497192691040706</v>
      </c>
      <c r="N809" s="1190">
        <f t="shared" si="337"/>
        <v>2.2439949083971067</v>
      </c>
      <c r="O809" s="1190">
        <f t="shared" si="338"/>
        <v>0.36719916682861747</v>
      </c>
      <c r="P809" s="1192">
        <f t="shared" si="333"/>
        <v>117527.23855499223</v>
      </c>
      <c r="Q809" s="1192">
        <f t="shared" si="348"/>
        <v>68471.913332261873</v>
      </c>
      <c r="R809" s="1192">
        <f t="shared" si="349"/>
        <v>95114.34598855309</v>
      </c>
      <c r="S809" s="1192">
        <f t="shared" si="350"/>
        <v>53454.262445566834</v>
      </c>
      <c r="T809" s="1192">
        <f t="shared" si="332"/>
        <v>2150104.1713399091</v>
      </c>
      <c r="U809" s="1192">
        <f t="shared" si="339"/>
        <v>2892906.7792211273</v>
      </c>
      <c r="V809" s="1189">
        <v>100000</v>
      </c>
      <c r="W809" s="1189">
        <v>56200</v>
      </c>
      <c r="X809" s="1189">
        <v>6.2523</v>
      </c>
      <c r="Y809" s="1189">
        <v>3</v>
      </c>
      <c r="Z809" s="1189">
        <v>5.5</v>
      </c>
      <c r="AA809" s="1189">
        <v>0.140625</v>
      </c>
      <c r="AB809" s="1189">
        <v>1.6733000000000001E-2</v>
      </c>
      <c r="AC809" s="1189">
        <v>6.5625</v>
      </c>
      <c r="AD809" s="1189">
        <v>0.28571000000000002</v>
      </c>
      <c r="AE809" s="1189">
        <v>45</v>
      </c>
      <c r="AF809" s="1193">
        <v>6.03125</v>
      </c>
      <c r="AG809" s="1193">
        <v>5.265625</v>
      </c>
      <c r="AH809" s="1189">
        <f t="shared" si="352"/>
        <v>2.8214625</v>
      </c>
      <c r="AI809" s="1189">
        <f t="shared" si="340"/>
        <v>3.640625</v>
      </c>
      <c r="AJ809" s="1189">
        <f t="shared" si="341"/>
        <v>22.289335323608761</v>
      </c>
      <c r="AK809" s="1189">
        <f t="shared" si="334"/>
        <v>21.50104171339909</v>
      </c>
      <c r="AL809" s="1189">
        <f t="shared" si="353"/>
        <v>0.138409</v>
      </c>
      <c r="AM809" s="1189">
        <f t="shared" si="342"/>
        <v>17.400711067380772</v>
      </c>
      <c r="AN809" s="1189">
        <f t="shared" si="354"/>
        <v>9.375E-2</v>
      </c>
      <c r="AO809" s="1189">
        <f t="shared" si="347"/>
        <v>5.2121365000000006</v>
      </c>
      <c r="AP809" s="1189">
        <f t="shared" si="355"/>
        <v>6.1138909999999997</v>
      </c>
      <c r="AQ809" s="1189">
        <f t="shared" si="356"/>
        <v>5.3579500000000002E-2</v>
      </c>
      <c r="AR809" s="1193">
        <f t="shared" si="351"/>
        <v>8.3799993867768876</v>
      </c>
      <c r="AS809" s="1194">
        <f t="shared" si="346"/>
        <v>3.640625</v>
      </c>
    </row>
    <row r="810" spans="1:45" ht="11.1" customHeight="1">
      <c r="A810" s="1189" t="s">
        <v>11026</v>
      </c>
      <c r="B810" s="1189" t="s">
        <v>10936</v>
      </c>
      <c r="C810" s="1189" t="s">
        <v>10936</v>
      </c>
      <c r="D810" s="1189" t="s">
        <v>10936</v>
      </c>
      <c r="E810" s="1189" t="s">
        <v>10936</v>
      </c>
      <c r="F810" s="1189" t="s">
        <v>10936</v>
      </c>
      <c r="G810" s="1189">
        <v>8</v>
      </c>
      <c r="H810" s="1189">
        <v>3.25</v>
      </c>
      <c r="I810" s="1190">
        <f t="shared" si="335"/>
        <v>142.67812499999999</v>
      </c>
      <c r="J810" s="1191">
        <f t="shared" si="343"/>
        <v>53454.262445566834</v>
      </c>
      <c r="K810" s="1191">
        <f t="shared" si="344"/>
        <v>95114.34598855309</v>
      </c>
      <c r="L810" s="1191">
        <f t="shared" si="345"/>
        <v>2027385.7083090576</v>
      </c>
      <c r="M810" s="1190">
        <f t="shared" si="336"/>
        <v>1.9960731397861955</v>
      </c>
      <c r="N810" s="1190">
        <f t="shared" si="337"/>
        <v>2.1802450530449167</v>
      </c>
      <c r="O810" s="1190">
        <f t="shared" si="338"/>
        <v>0.43094902218080805</v>
      </c>
      <c r="P810" s="1192">
        <f t="shared" si="333"/>
        <v>110819.3021340602</v>
      </c>
      <c r="Q810" s="1192">
        <f t="shared" si="348"/>
        <v>64702.053063698062</v>
      </c>
      <c r="R810" s="1192">
        <f t="shared" si="349"/>
        <v>95114.34598855309</v>
      </c>
      <c r="S810" s="1192">
        <f t="shared" si="350"/>
        <v>53454.262445566834</v>
      </c>
      <c r="T810" s="1192">
        <f t="shared" si="332"/>
        <v>2027385.7083090576</v>
      </c>
      <c r="U810" s="1192">
        <f t="shared" si="339"/>
        <v>2892906.7792211273</v>
      </c>
      <c r="V810" s="1189">
        <v>100000</v>
      </c>
      <c r="W810" s="1189">
        <v>56200</v>
      </c>
      <c r="X810" s="1189">
        <v>6.2523</v>
      </c>
      <c r="Y810" s="1189">
        <v>3</v>
      </c>
      <c r="Z810" s="1189">
        <v>5.5</v>
      </c>
      <c r="AA810" s="1189">
        <v>0.140625</v>
      </c>
      <c r="AB810" s="1189">
        <v>1.6733000000000001E-2</v>
      </c>
      <c r="AC810" s="1189">
        <v>6.5625</v>
      </c>
      <c r="AD810" s="1189">
        <v>0.28571000000000002</v>
      </c>
      <c r="AE810" s="1189">
        <v>45</v>
      </c>
      <c r="AF810" s="1193">
        <v>6.03125</v>
      </c>
      <c r="AG810" s="1193">
        <v>5.265625</v>
      </c>
      <c r="AH810" s="1189">
        <f t="shared" si="352"/>
        <v>2.8214625</v>
      </c>
      <c r="AI810" s="1189">
        <f t="shared" si="340"/>
        <v>3.640625</v>
      </c>
      <c r="AJ810" s="1189">
        <f t="shared" si="341"/>
        <v>21.062150693300246</v>
      </c>
      <c r="AK810" s="1189">
        <f t="shared" si="334"/>
        <v>20.273857083090576</v>
      </c>
      <c r="AL810" s="1189">
        <f t="shared" si="353"/>
        <v>0.138409</v>
      </c>
      <c r="AM810" s="1189">
        <f t="shared" si="342"/>
        <v>17.400711067380772</v>
      </c>
      <c r="AN810" s="1189">
        <f t="shared" si="354"/>
        <v>9.375E-2</v>
      </c>
      <c r="AO810" s="1189">
        <f t="shared" si="347"/>
        <v>5.2121365000000006</v>
      </c>
      <c r="AP810" s="1189">
        <f t="shared" si="355"/>
        <v>6.1138909999999997</v>
      </c>
      <c r="AQ810" s="1189">
        <f t="shared" si="356"/>
        <v>5.3579500000000002E-2</v>
      </c>
      <c r="AR810" s="1193">
        <f t="shared" si="351"/>
        <v>8.2862470227709846</v>
      </c>
      <c r="AS810" s="1194">
        <f t="shared" si="346"/>
        <v>3.640625</v>
      </c>
    </row>
    <row r="811" spans="1:45" ht="11.1" customHeight="1">
      <c r="A811" s="1189" t="s">
        <v>11026</v>
      </c>
      <c r="B811" s="1189" t="s">
        <v>10936</v>
      </c>
      <c r="C811" s="1189" t="s">
        <v>10936</v>
      </c>
      <c r="D811" s="1189" t="s">
        <v>10936</v>
      </c>
      <c r="E811" s="1189" t="s">
        <v>10936</v>
      </c>
      <c r="F811" s="1189" t="s">
        <v>10936</v>
      </c>
      <c r="G811" s="1189">
        <v>8</v>
      </c>
      <c r="H811" s="1189">
        <v>3.5</v>
      </c>
      <c r="I811" s="1190">
        <f t="shared" si="335"/>
        <v>138.17249999999999</v>
      </c>
      <c r="J811" s="1191">
        <f t="shared" si="343"/>
        <v>53454.262445566834</v>
      </c>
      <c r="K811" s="1191">
        <f t="shared" si="344"/>
        <v>95114.34598855309</v>
      </c>
      <c r="L811" s="1191">
        <f t="shared" si="345"/>
        <v>1894849.7682357382</v>
      </c>
      <c r="M811" s="1190">
        <f t="shared" si="336"/>
        <v>2.057685113145999</v>
      </c>
      <c r="N811" s="1190">
        <f t="shared" si="337"/>
        <v>2.1113952092645505</v>
      </c>
      <c r="O811" s="1190">
        <f t="shared" si="338"/>
        <v>0.49979886596117379</v>
      </c>
      <c r="P811" s="1192">
        <f t="shared" si="333"/>
        <v>103574.73079945359</v>
      </c>
      <c r="Q811" s="1192">
        <f t="shared" si="348"/>
        <v>60630.603973649166</v>
      </c>
      <c r="R811" s="1192">
        <f t="shared" si="349"/>
        <v>95114.34598855309</v>
      </c>
      <c r="S811" s="1192">
        <f t="shared" si="350"/>
        <v>53454.262445566834</v>
      </c>
      <c r="T811" s="1192">
        <f t="shared" si="332"/>
        <v>1894849.7682357382</v>
      </c>
      <c r="U811" s="1192">
        <f t="shared" si="339"/>
        <v>2892906.7792211273</v>
      </c>
      <c r="V811" s="1189">
        <v>100000</v>
      </c>
      <c r="W811" s="1189">
        <v>56200</v>
      </c>
      <c r="X811" s="1189">
        <v>6.2523</v>
      </c>
      <c r="Y811" s="1189">
        <v>3</v>
      </c>
      <c r="Z811" s="1189">
        <v>5.5</v>
      </c>
      <c r="AA811" s="1189">
        <v>0.140625</v>
      </c>
      <c r="AB811" s="1189">
        <v>1.6733000000000001E-2</v>
      </c>
      <c r="AC811" s="1189">
        <v>6.5625</v>
      </c>
      <c r="AD811" s="1189">
        <v>0.28571000000000002</v>
      </c>
      <c r="AE811" s="1189">
        <v>45</v>
      </c>
      <c r="AF811" s="1193">
        <v>6.03125</v>
      </c>
      <c r="AG811" s="1193">
        <v>5.265625</v>
      </c>
      <c r="AH811" s="1189">
        <f t="shared" si="352"/>
        <v>2.8214625</v>
      </c>
      <c r="AI811" s="1189">
        <f t="shared" si="340"/>
        <v>3.640625</v>
      </c>
      <c r="AJ811" s="1189">
        <f t="shared" si="341"/>
        <v>19.736791292567052</v>
      </c>
      <c r="AK811" s="1189">
        <f t="shared" si="334"/>
        <v>18.948497682357381</v>
      </c>
      <c r="AL811" s="1189">
        <f t="shared" si="353"/>
        <v>0.138409</v>
      </c>
      <c r="AM811" s="1189">
        <f t="shared" si="342"/>
        <v>17.400711067380772</v>
      </c>
      <c r="AN811" s="1189">
        <f t="shared" si="354"/>
        <v>9.375E-2</v>
      </c>
      <c r="AO811" s="1189">
        <f t="shared" si="347"/>
        <v>5.2121365000000006</v>
      </c>
      <c r="AP811" s="1189">
        <f t="shared" si="355"/>
        <v>6.1138909999999997</v>
      </c>
      <c r="AQ811" s="1189">
        <f t="shared" si="356"/>
        <v>5.3579500000000002E-2</v>
      </c>
      <c r="AR811" s="1193">
        <f t="shared" si="351"/>
        <v>8.1837882256557091</v>
      </c>
      <c r="AS811" s="1194">
        <f t="shared" si="346"/>
        <v>3.640625</v>
      </c>
    </row>
    <row r="812" spans="1:45" ht="11.1" customHeight="1">
      <c r="A812" s="1189" t="s">
        <v>11026</v>
      </c>
      <c r="B812" s="1189" t="s">
        <v>10936</v>
      </c>
      <c r="C812" s="1189" t="s">
        <v>10936</v>
      </c>
      <c r="D812" s="1189" t="s">
        <v>10936</v>
      </c>
      <c r="E812" s="1189" t="s">
        <v>10936</v>
      </c>
      <c r="F812" s="1189" t="s">
        <v>10936</v>
      </c>
      <c r="G812" s="1189">
        <v>8</v>
      </c>
      <c r="H812" s="1189">
        <v>3.75</v>
      </c>
      <c r="I812" s="1190">
        <f t="shared" si="335"/>
        <v>133.333125</v>
      </c>
      <c r="J812" s="1191">
        <f t="shared" si="343"/>
        <v>53454.262445566834</v>
      </c>
      <c r="K812" s="1191">
        <f t="shared" si="344"/>
        <v>95114.34598855309</v>
      </c>
      <c r="L812" s="1191">
        <f t="shared" si="345"/>
        <v>1752496.3511199509</v>
      </c>
      <c r="M812" s="1190">
        <f t="shared" si="336"/>
        <v>2.1394984506739543</v>
      </c>
      <c r="N812" s="1190">
        <f t="shared" si="337"/>
        <v>2.0374453770560095</v>
      </c>
      <c r="O812" s="1190">
        <f t="shared" si="338"/>
        <v>0.57374869816971485</v>
      </c>
      <c r="P812" s="1192">
        <f t="shared" si="333"/>
        <v>95793.524551172464</v>
      </c>
      <c r="Q812" s="1192">
        <f t="shared" si="348"/>
        <v>56257.566062115147</v>
      </c>
      <c r="R812" s="1192">
        <f t="shared" si="349"/>
        <v>95114.34598855309</v>
      </c>
      <c r="S812" s="1192">
        <f t="shared" si="350"/>
        <v>53454.262445566834</v>
      </c>
      <c r="T812" s="1192">
        <f t="shared" si="332"/>
        <v>1752496.3511199509</v>
      </c>
      <c r="U812" s="1192">
        <f t="shared" si="339"/>
        <v>2892906.7792211273</v>
      </c>
      <c r="V812" s="1189">
        <v>100000</v>
      </c>
      <c r="W812" s="1189">
        <v>56200</v>
      </c>
      <c r="X812" s="1189">
        <v>6.2523</v>
      </c>
      <c r="Y812" s="1189">
        <v>3</v>
      </c>
      <c r="Z812" s="1189">
        <v>5.5</v>
      </c>
      <c r="AA812" s="1189">
        <v>0.140625</v>
      </c>
      <c r="AB812" s="1189">
        <v>1.6733000000000001E-2</v>
      </c>
      <c r="AC812" s="1189">
        <v>6.5625</v>
      </c>
      <c r="AD812" s="1189">
        <v>0.28571000000000002</v>
      </c>
      <c r="AE812" s="1189">
        <v>45</v>
      </c>
      <c r="AF812" s="1193">
        <v>6.03125</v>
      </c>
      <c r="AG812" s="1193">
        <v>5.265625</v>
      </c>
      <c r="AH812" s="1189">
        <f t="shared" si="352"/>
        <v>2.8214625</v>
      </c>
      <c r="AI812" s="1189">
        <f t="shared" si="340"/>
        <v>3.640625</v>
      </c>
      <c r="AJ812" s="1189">
        <f t="shared" si="341"/>
        <v>18.313257121409176</v>
      </c>
      <c r="AK812" s="1189">
        <f t="shared" si="334"/>
        <v>17.524963511199509</v>
      </c>
      <c r="AL812" s="1189">
        <f t="shared" si="353"/>
        <v>0.138409</v>
      </c>
      <c r="AM812" s="1189">
        <f t="shared" si="342"/>
        <v>17.400711067380772</v>
      </c>
      <c r="AN812" s="1189">
        <f t="shared" si="354"/>
        <v>9.375E-2</v>
      </c>
      <c r="AO812" s="1189">
        <f t="shared" si="347"/>
        <v>5.2121365000000006</v>
      </c>
      <c r="AP812" s="1189">
        <f t="shared" si="355"/>
        <v>6.1138909999999997</v>
      </c>
      <c r="AQ812" s="1189">
        <f t="shared" si="356"/>
        <v>5.3579500000000002E-2</v>
      </c>
      <c r="AR812" s="1193">
        <f t="shared" si="351"/>
        <v>8.0722914790275642</v>
      </c>
      <c r="AS812" s="1194">
        <f t="shared" si="346"/>
        <v>3.640625</v>
      </c>
    </row>
    <row r="813" spans="1:45" ht="11.1" customHeight="1">
      <c r="A813" s="1189" t="s">
        <v>11026</v>
      </c>
      <c r="B813" s="1189" t="s">
        <v>10936</v>
      </c>
      <c r="C813" s="1189" t="s">
        <v>10936</v>
      </c>
      <c r="D813" s="1189" t="s">
        <v>10936</v>
      </c>
      <c r="E813" s="1189" t="s">
        <v>10936</v>
      </c>
      <c r="F813" s="1189" t="s">
        <v>10936</v>
      </c>
      <c r="G813" s="1189">
        <v>8.25</v>
      </c>
      <c r="H813" s="1189">
        <v>2.5</v>
      </c>
      <c r="I813" s="1190">
        <f t="shared" si="335"/>
        <v>165.03937500000001</v>
      </c>
      <c r="J813" s="1191">
        <f t="shared" si="343"/>
        <v>63738.080885569158</v>
      </c>
      <c r="K813" s="1191">
        <f t="shared" si="344"/>
        <v>113412.95531240065</v>
      </c>
      <c r="L813" s="1191">
        <f t="shared" si="345"/>
        <v>2366088.6662742072</v>
      </c>
      <c r="M813" s="1190">
        <f t="shared" si="336"/>
        <v>2.124997014289002</v>
      </c>
      <c r="N813" s="1190">
        <f t="shared" si="337"/>
        <v>2.5219442777326573</v>
      </c>
      <c r="O813" s="1190">
        <f t="shared" si="338"/>
        <v>0.25499942140876219</v>
      </c>
      <c r="P813" s="1192">
        <f t="shared" si="333"/>
        <v>130319.07693344685</v>
      </c>
      <c r="Q813" s="1192">
        <f t="shared" si="348"/>
        <v>75679.385709659095</v>
      </c>
      <c r="R813" s="1192">
        <f t="shared" si="349"/>
        <v>113412.95531240065</v>
      </c>
      <c r="S813" s="1192">
        <f t="shared" si="350"/>
        <v>63738.080885569158</v>
      </c>
      <c r="T813" s="1192">
        <f t="shared" si="332"/>
        <v>2366088.6662742072</v>
      </c>
      <c r="U813" s="1192">
        <f t="shared" si="339"/>
        <v>3211974.7831013412</v>
      </c>
      <c r="V813" s="1189">
        <v>100000</v>
      </c>
      <c r="W813" s="1189">
        <v>56200</v>
      </c>
      <c r="X813" s="1189">
        <v>6.2523</v>
      </c>
      <c r="Y813" s="1189">
        <v>3</v>
      </c>
      <c r="Z813" s="1189">
        <v>5.5</v>
      </c>
      <c r="AA813" s="1189">
        <v>0.140625</v>
      </c>
      <c r="AB813" s="1189">
        <v>1.6733000000000001E-2</v>
      </c>
      <c r="AC813" s="1189">
        <v>6.5625</v>
      </c>
      <c r="AD813" s="1189">
        <v>0.28571000000000002</v>
      </c>
      <c r="AE813" s="1189">
        <v>45</v>
      </c>
      <c r="AF813" s="1193">
        <v>6.03125</v>
      </c>
      <c r="AG813" s="1193">
        <v>5.265625</v>
      </c>
      <c r="AH813" s="1189">
        <f t="shared" si="352"/>
        <v>2.8214625</v>
      </c>
      <c r="AI813" s="1189">
        <f t="shared" si="340"/>
        <v>3.703125</v>
      </c>
      <c r="AJ813" s="1189">
        <f t="shared" si="341"/>
        <v>24.449180272951743</v>
      </c>
      <c r="AK813" s="1189">
        <f t="shared" si="334"/>
        <v>23.660886662742072</v>
      </c>
      <c r="AL813" s="1189">
        <f t="shared" si="353"/>
        <v>0.138409</v>
      </c>
      <c r="AM813" s="1189">
        <f t="shared" si="342"/>
        <v>20.591391106182904</v>
      </c>
      <c r="AN813" s="1189">
        <f t="shared" si="354"/>
        <v>9.375E-2</v>
      </c>
      <c r="AO813" s="1189">
        <f t="shared" si="347"/>
        <v>5.2121365000000006</v>
      </c>
      <c r="AP813" s="1189">
        <f t="shared" si="355"/>
        <v>6.1138909999999997</v>
      </c>
      <c r="AQ813" s="1189">
        <f t="shared" si="356"/>
        <v>5.3579500000000002E-2</v>
      </c>
      <c r="AR813" s="1193">
        <f t="shared" si="351"/>
        <v>8.5425048857101054</v>
      </c>
      <c r="AS813" s="1194">
        <f t="shared" si="346"/>
        <v>3.703125</v>
      </c>
    </row>
    <row r="814" spans="1:45" ht="11.1" customHeight="1">
      <c r="A814" s="1189" t="s">
        <v>11026</v>
      </c>
      <c r="B814" s="1189" t="s">
        <v>10936</v>
      </c>
      <c r="C814" s="1189" t="s">
        <v>10936</v>
      </c>
      <c r="D814" s="1189" t="s">
        <v>10936</v>
      </c>
      <c r="E814" s="1189" t="s">
        <v>10936</v>
      </c>
      <c r="F814" s="1189" t="s">
        <v>10936</v>
      </c>
      <c r="G814" s="1189">
        <v>8.25</v>
      </c>
      <c r="H814" s="1189">
        <v>2.8125</v>
      </c>
      <c r="I814" s="1190">
        <f t="shared" si="335"/>
        <v>160.60675781250001</v>
      </c>
      <c r="J814" s="1191">
        <f t="shared" si="343"/>
        <v>63738.080885569158</v>
      </c>
      <c r="K814" s="1191">
        <f t="shared" si="344"/>
        <v>113412.95531240065</v>
      </c>
      <c r="L814" s="1191">
        <f t="shared" si="345"/>
        <v>2235700.2993039279</v>
      </c>
      <c r="M814" s="1190">
        <f t="shared" si="336"/>
        <v>2.1624254672206789</v>
      </c>
      <c r="N814" s="1190">
        <f t="shared" si="337"/>
        <v>2.4542100564209552</v>
      </c>
      <c r="O814" s="1190">
        <f t="shared" si="338"/>
        <v>0.32273364272046462</v>
      </c>
      <c r="P814" s="1192">
        <f t="shared" si="333"/>
        <v>123137.56599996897</v>
      </c>
      <c r="Q814" s="1192">
        <f t="shared" si="348"/>
        <v>71643.376565044528</v>
      </c>
      <c r="R814" s="1192">
        <f t="shared" si="349"/>
        <v>113412.95531240065</v>
      </c>
      <c r="S814" s="1192">
        <f t="shared" si="350"/>
        <v>63738.080885569158</v>
      </c>
      <c r="T814" s="1192">
        <f t="shared" ref="T814:T877" si="357">V814*AK814</f>
        <v>2235700.2993039279</v>
      </c>
      <c r="U814" s="1192">
        <f t="shared" si="339"/>
        <v>3211974.7831013412</v>
      </c>
      <c r="V814" s="1189">
        <v>100000</v>
      </c>
      <c r="W814" s="1189">
        <v>56200</v>
      </c>
      <c r="X814" s="1189">
        <v>6.2523</v>
      </c>
      <c r="Y814" s="1189">
        <v>3</v>
      </c>
      <c r="Z814" s="1189">
        <v>5.5</v>
      </c>
      <c r="AA814" s="1189">
        <v>0.140625</v>
      </c>
      <c r="AB814" s="1189">
        <v>1.6733000000000001E-2</v>
      </c>
      <c r="AC814" s="1189">
        <v>6.5625</v>
      </c>
      <c r="AD814" s="1189">
        <v>0.28571000000000002</v>
      </c>
      <c r="AE814" s="1189">
        <v>45</v>
      </c>
      <c r="AF814" s="1193">
        <v>6.03125</v>
      </c>
      <c r="AG814" s="1193">
        <v>5.265625</v>
      </c>
      <c r="AH814" s="1189">
        <f t="shared" si="352"/>
        <v>2.8214625</v>
      </c>
      <c r="AI814" s="1189">
        <f t="shared" si="340"/>
        <v>3.703125</v>
      </c>
      <c r="AJ814" s="1189">
        <f t="shared" si="341"/>
        <v>23.145296603248948</v>
      </c>
      <c r="AK814" s="1189">
        <f t="shared" si="334"/>
        <v>22.357002993039277</v>
      </c>
      <c r="AL814" s="1189">
        <f t="shared" si="353"/>
        <v>0.138409</v>
      </c>
      <c r="AM814" s="1189">
        <f t="shared" si="342"/>
        <v>20.591391106182904</v>
      </c>
      <c r="AN814" s="1189">
        <f t="shared" si="354"/>
        <v>9.375E-2</v>
      </c>
      <c r="AO814" s="1189">
        <f t="shared" si="347"/>
        <v>5.2121365000000006</v>
      </c>
      <c r="AP814" s="1189">
        <f t="shared" si="355"/>
        <v>6.1138909999999997</v>
      </c>
      <c r="AQ814" s="1189">
        <f t="shared" si="356"/>
        <v>5.3579500000000002E-2</v>
      </c>
      <c r="AR814" s="1193">
        <f t="shared" si="351"/>
        <v>8.4447755134391222</v>
      </c>
      <c r="AS814" s="1194">
        <f t="shared" si="346"/>
        <v>3.703125</v>
      </c>
    </row>
    <row r="815" spans="1:45" ht="11.1" customHeight="1">
      <c r="A815" s="1189" t="s">
        <v>11026</v>
      </c>
      <c r="B815" s="1189" t="s">
        <v>10936</v>
      </c>
      <c r="C815" s="1189" t="s">
        <v>10936</v>
      </c>
      <c r="D815" s="1189" t="s">
        <v>10936</v>
      </c>
      <c r="E815" s="1189" t="s">
        <v>10936</v>
      </c>
      <c r="F815" s="1189" t="s">
        <v>10936</v>
      </c>
      <c r="G815" s="1189">
        <v>8.25</v>
      </c>
      <c r="H815" s="1189">
        <v>3</v>
      </c>
      <c r="I815" s="1190">
        <f t="shared" si="335"/>
        <v>157.69687500000001</v>
      </c>
      <c r="J815" s="1191">
        <f t="shared" si="343"/>
        <v>63738.080885569158</v>
      </c>
      <c r="K815" s="1191">
        <f t="shared" si="344"/>
        <v>113412.95531240065</v>
      </c>
      <c r="L815" s="1191">
        <f t="shared" si="345"/>
        <v>2150104.1713399091</v>
      </c>
      <c r="M815" s="1190">
        <f t="shared" si="336"/>
        <v>2.1927028393941081</v>
      </c>
      <c r="N815" s="1190">
        <f t="shared" si="337"/>
        <v>2.4097445323128022</v>
      </c>
      <c r="O815" s="1190">
        <f t="shared" si="338"/>
        <v>0.36719916682861747</v>
      </c>
      <c r="P815" s="1192">
        <f t="shared" si="333"/>
        <v>118423.11529305052</v>
      </c>
      <c r="Q815" s="1192">
        <f t="shared" si="348"/>
        <v>68993.855267756371</v>
      </c>
      <c r="R815" s="1192">
        <f t="shared" si="349"/>
        <v>113412.95531240065</v>
      </c>
      <c r="S815" s="1192">
        <f t="shared" si="350"/>
        <v>63738.080885569158</v>
      </c>
      <c r="T815" s="1192">
        <f t="shared" si="357"/>
        <v>2150104.1713399091</v>
      </c>
      <c r="U815" s="1192">
        <f t="shared" si="339"/>
        <v>3211974.7831013412</v>
      </c>
      <c r="V815" s="1189">
        <v>100000</v>
      </c>
      <c r="W815" s="1189">
        <v>56200</v>
      </c>
      <c r="X815" s="1189">
        <v>6.2523</v>
      </c>
      <c r="Y815" s="1189">
        <v>3</v>
      </c>
      <c r="Z815" s="1189">
        <v>5.5</v>
      </c>
      <c r="AA815" s="1189">
        <v>0.140625</v>
      </c>
      <c r="AB815" s="1189">
        <v>1.6733000000000001E-2</v>
      </c>
      <c r="AC815" s="1189">
        <v>6.5625</v>
      </c>
      <c r="AD815" s="1189">
        <v>0.28571000000000002</v>
      </c>
      <c r="AE815" s="1189">
        <v>45</v>
      </c>
      <c r="AF815" s="1193">
        <v>6.03125</v>
      </c>
      <c r="AG815" s="1193">
        <v>5.265625</v>
      </c>
      <c r="AH815" s="1189">
        <f t="shared" si="352"/>
        <v>2.8214625</v>
      </c>
      <c r="AI815" s="1189">
        <f t="shared" si="340"/>
        <v>3.703125</v>
      </c>
      <c r="AJ815" s="1189">
        <f t="shared" si="341"/>
        <v>22.289335323608761</v>
      </c>
      <c r="AK815" s="1189">
        <f t="shared" si="334"/>
        <v>21.50104171339909</v>
      </c>
      <c r="AL815" s="1189">
        <f t="shared" si="353"/>
        <v>0.138409</v>
      </c>
      <c r="AM815" s="1189">
        <f t="shared" si="342"/>
        <v>20.591391106182904</v>
      </c>
      <c r="AN815" s="1189">
        <f t="shared" si="354"/>
        <v>9.375E-2</v>
      </c>
      <c r="AO815" s="1189">
        <f t="shared" si="347"/>
        <v>5.2121365000000006</v>
      </c>
      <c r="AP815" s="1189">
        <f t="shared" si="355"/>
        <v>6.1138909999999997</v>
      </c>
      <c r="AQ815" s="1189">
        <f t="shared" si="356"/>
        <v>5.3579500000000002E-2</v>
      </c>
      <c r="AR815" s="1193">
        <f t="shared" si="351"/>
        <v>8.3799993867768876</v>
      </c>
      <c r="AS815" s="1194">
        <f t="shared" si="346"/>
        <v>3.703125</v>
      </c>
    </row>
    <row r="816" spans="1:45" ht="11.1" customHeight="1">
      <c r="A816" s="1189" t="s">
        <v>11026</v>
      </c>
      <c r="B816" s="1189" t="s">
        <v>10936</v>
      </c>
      <c r="C816" s="1189" t="s">
        <v>10936</v>
      </c>
      <c r="D816" s="1189" t="s">
        <v>10936</v>
      </c>
      <c r="E816" s="1189" t="s">
        <v>10936</v>
      </c>
      <c r="F816" s="1189" t="s">
        <v>10936</v>
      </c>
      <c r="G816" s="1189">
        <v>8.25</v>
      </c>
      <c r="H816" s="1189">
        <v>3.25</v>
      </c>
      <c r="I816" s="1190">
        <f t="shared" si="335"/>
        <v>153.52500000000001</v>
      </c>
      <c r="J816" s="1191">
        <f t="shared" si="343"/>
        <v>63738.080885569158</v>
      </c>
      <c r="K816" s="1191">
        <f t="shared" si="344"/>
        <v>111664.04617918897</v>
      </c>
      <c r="L816" s="1191">
        <f t="shared" si="345"/>
        <v>2027385.7083090576</v>
      </c>
      <c r="M816" s="1190">
        <f t="shared" si="336"/>
        <v>2.2448335566066988</v>
      </c>
      <c r="N816" s="1190">
        <f t="shared" si="337"/>
        <v>2.3459946769606121</v>
      </c>
      <c r="O816" s="1190">
        <f t="shared" si="338"/>
        <v>0.43094902218080805</v>
      </c>
      <c r="P816" s="1192">
        <f t="shared" ref="P816:P879" si="358">(V816*AK816/12)*((AD816/2/PI())+((AH816*0.08)/COS(AE816*PI()/180))+(AS816*0.08))</f>
        <v>111664.04617918897</v>
      </c>
      <c r="Q816" s="1192">
        <f t="shared" si="348"/>
        <v>65195.25842576618</v>
      </c>
      <c r="R816" s="1192">
        <f t="shared" si="349"/>
        <v>113412.95531240065</v>
      </c>
      <c r="S816" s="1192">
        <f t="shared" si="350"/>
        <v>63738.080885569158</v>
      </c>
      <c r="T816" s="1192">
        <f t="shared" si="357"/>
        <v>2027385.7083090576</v>
      </c>
      <c r="U816" s="1192">
        <f t="shared" si="339"/>
        <v>3211974.7831013412</v>
      </c>
      <c r="V816" s="1189">
        <v>100000</v>
      </c>
      <c r="W816" s="1189">
        <v>56200</v>
      </c>
      <c r="X816" s="1189">
        <v>6.2523</v>
      </c>
      <c r="Y816" s="1189">
        <v>3</v>
      </c>
      <c r="Z816" s="1189">
        <v>5.5</v>
      </c>
      <c r="AA816" s="1189">
        <v>0.140625</v>
      </c>
      <c r="AB816" s="1189">
        <v>1.6733000000000001E-2</v>
      </c>
      <c r="AC816" s="1189">
        <v>6.5625</v>
      </c>
      <c r="AD816" s="1189">
        <v>0.28571000000000002</v>
      </c>
      <c r="AE816" s="1189">
        <v>45</v>
      </c>
      <c r="AF816" s="1193">
        <v>6.03125</v>
      </c>
      <c r="AG816" s="1193">
        <v>5.265625</v>
      </c>
      <c r="AH816" s="1189">
        <f t="shared" si="352"/>
        <v>2.8214625</v>
      </c>
      <c r="AI816" s="1189">
        <f t="shared" si="340"/>
        <v>3.703125</v>
      </c>
      <c r="AJ816" s="1189">
        <f t="shared" si="341"/>
        <v>21.062150693300246</v>
      </c>
      <c r="AK816" s="1189">
        <f t="shared" si="334"/>
        <v>20.273857083090576</v>
      </c>
      <c r="AL816" s="1189">
        <f t="shared" si="353"/>
        <v>0.138409</v>
      </c>
      <c r="AM816" s="1189">
        <f t="shared" si="342"/>
        <v>20.591391106182904</v>
      </c>
      <c r="AN816" s="1189">
        <f t="shared" si="354"/>
        <v>9.375E-2</v>
      </c>
      <c r="AO816" s="1189">
        <f t="shared" si="347"/>
        <v>5.2121365000000006</v>
      </c>
      <c r="AP816" s="1189">
        <f t="shared" si="355"/>
        <v>6.1138909999999997</v>
      </c>
      <c r="AQ816" s="1189">
        <f t="shared" si="356"/>
        <v>5.3579500000000002E-2</v>
      </c>
      <c r="AR816" s="1193">
        <f t="shared" si="351"/>
        <v>8.2862470227709846</v>
      </c>
      <c r="AS816" s="1194">
        <f t="shared" si="346"/>
        <v>3.703125</v>
      </c>
    </row>
    <row r="817" spans="1:45" ht="11.1" customHeight="1">
      <c r="A817" s="1189" t="s">
        <v>11026</v>
      </c>
      <c r="B817" s="1189" t="s">
        <v>10936</v>
      </c>
      <c r="C817" s="1189" t="s">
        <v>10936</v>
      </c>
      <c r="D817" s="1189" t="s">
        <v>10936</v>
      </c>
      <c r="E817" s="1189" t="s">
        <v>10936</v>
      </c>
      <c r="F817" s="1189" t="s">
        <v>10936</v>
      </c>
      <c r="G817" s="1189">
        <v>8.25</v>
      </c>
      <c r="H817" s="1189">
        <v>3.5</v>
      </c>
      <c r="I817" s="1190">
        <f t="shared" si="335"/>
        <v>149.019375</v>
      </c>
      <c r="J817" s="1191">
        <f t="shared" si="343"/>
        <v>60970.369489767574</v>
      </c>
      <c r="K817" s="1191">
        <f t="shared" si="344"/>
        <v>104155.14926076724</v>
      </c>
      <c r="L817" s="1191">
        <f t="shared" si="345"/>
        <v>1894849.7682357382</v>
      </c>
      <c r="M817" s="1190">
        <f t="shared" si="336"/>
        <v>2.3141239160279272</v>
      </c>
      <c r="N817" s="1190">
        <f t="shared" si="337"/>
        <v>2.277144833180246</v>
      </c>
      <c r="O817" s="1190">
        <f t="shared" si="338"/>
        <v>0.49979886596117379</v>
      </c>
      <c r="P817" s="1192">
        <f t="shared" si="358"/>
        <v>104155.14926076724</v>
      </c>
      <c r="Q817" s="1192">
        <f t="shared" si="348"/>
        <v>60970.369489767574</v>
      </c>
      <c r="R817" s="1192">
        <f t="shared" si="349"/>
        <v>113185.72322217439</v>
      </c>
      <c r="S817" s="1192">
        <f t="shared" si="350"/>
        <v>63610.376450862008</v>
      </c>
      <c r="T817" s="1192">
        <f t="shared" si="357"/>
        <v>1894849.7682357382</v>
      </c>
      <c r="U817" s="1192">
        <f t="shared" si="339"/>
        <v>3211974.7831013412</v>
      </c>
      <c r="V817" s="1189">
        <v>100000</v>
      </c>
      <c r="W817" s="1189">
        <v>56200</v>
      </c>
      <c r="X817" s="1189">
        <v>6.2523</v>
      </c>
      <c r="Y817" s="1189">
        <v>3</v>
      </c>
      <c r="Z817" s="1189">
        <v>5.5</v>
      </c>
      <c r="AA817" s="1189">
        <v>0.140625</v>
      </c>
      <c r="AB817" s="1189">
        <v>1.6733000000000001E-2</v>
      </c>
      <c r="AC817" s="1189">
        <v>6.5625</v>
      </c>
      <c r="AD817" s="1189">
        <v>0.28571000000000002</v>
      </c>
      <c r="AE817" s="1189">
        <v>45</v>
      </c>
      <c r="AF817" s="1193">
        <v>6.03125</v>
      </c>
      <c r="AG817" s="1193">
        <v>5.265625</v>
      </c>
      <c r="AH817" s="1189">
        <f t="shared" si="352"/>
        <v>2.8214625</v>
      </c>
      <c r="AI817" s="1189">
        <f t="shared" si="340"/>
        <v>3.703125</v>
      </c>
      <c r="AJ817" s="1189">
        <f t="shared" si="341"/>
        <v>19.736791292567052</v>
      </c>
      <c r="AK817" s="1189">
        <f t="shared" si="334"/>
        <v>18.948497682357381</v>
      </c>
      <c r="AL817" s="1189">
        <f t="shared" si="353"/>
        <v>0.138409</v>
      </c>
      <c r="AM817" s="1189">
        <f t="shared" si="342"/>
        <v>20.591391106182904</v>
      </c>
      <c r="AN817" s="1189">
        <f t="shared" si="354"/>
        <v>9.375E-2</v>
      </c>
      <c r="AO817" s="1189">
        <f t="shared" si="347"/>
        <v>5.2121365000000006</v>
      </c>
      <c r="AP817" s="1189">
        <f t="shared" si="355"/>
        <v>6.1138909999999997</v>
      </c>
      <c r="AQ817" s="1189">
        <f t="shared" si="356"/>
        <v>5.3579500000000002E-2</v>
      </c>
      <c r="AR817" s="1193">
        <f t="shared" si="351"/>
        <v>8.1837882256557091</v>
      </c>
      <c r="AS817" s="1194">
        <f t="shared" si="346"/>
        <v>3.6865720564139273</v>
      </c>
    </row>
    <row r="818" spans="1:45" ht="11.1" customHeight="1">
      <c r="A818" s="1189" t="s">
        <v>11026</v>
      </c>
      <c r="B818" s="1189" t="s">
        <v>10936</v>
      </c>
      <c r="C818" s="1189" t="s">
        <v>10936</v>
      </c>
      <c r="D818" s="1189" t="s">
        <v>10936</v>
      </c>
      <c r="E818" s="1189" t="s">
        <v>10936</v>
      </c>
      <c r="F818" s="1189" t="s">
        <v>10936</v>
      </c>
      <c r="G818" s="1189">
        <v>8.25</v>
      </c>
      <c r="H818" s="1189">
        <v>3.75</v>
      </c>
      <c r="I818" s="1190">
        <f t="shared" si="335"/>
        <v>144.18</v>
      </c>
      <c r="J818" s="1191">
        <f t="shared" si="343"/>
        <v>56381.570654287265</v>
      </c>
      <c r="K818" s="1191">
        <f t="shared" si="344"/>
        <v>96004.675473193915</v>
      </c>
      <c r="L818" s="1191">
        <f t="shared" si="345"/>
        <v>1752496.3511199509</v>
      </c>
      <c r="M818" s="1190">
        <f t="shared" si="336"/>
        <v>2.4061332326206126</v>
      </c>
      <c r="N818" s="1190">
        <f t="shared" si="337"/>
        <v>2.203195000971705</v>
      </c>
      <c r="O818" s="1190">
        <f t="shared" si="338"/>
        <v>0.57374869816971485</v>
      </c>
      <c r="P818" s="1192">
        <f t="shared" si="358"/>
        <v>96004.675473193915</v>
      </c>
      <c r="Q818" s="1192">
        <f t="shared" si="348"/>
        <v>56381.570654287265</v>
      </c>
      <c r="R818" s="1192">
        <f t="shared" si="349"/>
        <v>112803.07770269319</v>
      </c>
      <c r="S818" s="1192">
        <f t="shared" si="350"/>
        <v>63395.329668913568</v>
      </c>
      <c r="T818" s="1192">
        <f t="shared" si="357"/>
        <v>1752496.3511199509</v>
      </c>
      <c r="U818" s="1192">
        <f t="shared" si="339"/>
        <v>3211974.7831013412</v>
      </c>
      <c r="V818" s="1189">
        <v>100000</v>
      </c>
      <c r="W818" s="1189">
        <v>56200</v>
      </c>
      <c r="X818" s="1189">
        <v>6.2523</v>
      </c>
      <c r="Y818" s="1189">
        <v>3</v>
      </c>
      <c r="Z818" s="1189">
        <v>5.5</v>
      </c>
      <c r="AA818" s="1189">
        <v>0.140625</v>
      </c>
      <c r="AB818" s="1189">
        <v>1.6733000000000001E-2</v>
      </c>
      <c r="AC818" s="1189">
        <v>6.5625</v>
      </c>
      <c r="AD818" s="1189">
        <v>0.28571000000000002</v>
      </c>
      <c r="AE818" s="1189">
        <v>45</v>
      </c>
      <c r="AF818" s="1193">
        <v>6.03125</v>
      </c>
      <c r="AG818" s="1193">
        <v>5.265625</v>
      </c>
      <c r="AH818" s="1189">
        <f t="shared" si="352"/>
        <v>2.8214625</v>
      </c>
      <c r="AI818" s="1189">
        <f t="shared" si="340"/>
        <v>3.703125</v>
      </c>
      <c r="AJ818" s="1189">
        <f t="shared" si="341"/>
        <v>18.313257121409176</v>
      </c>
      <c r="AK818" s="1189">
        <f t="shared" ref="AK818:AK881" si="359">PI()*(AF818^2-H818^2)/4</f>
        <v>17.524963511199509</v>
      </c>
      <c r="AL818" s="1189">
        <f t="shared" si="353"/>
        <v>0.138409</v>
      </c>
      <c r="AM818" s="1189">
        <f t="shared" si="342"/>
        <v>20.591391106182904</v>
      </c>
      <c r="AN818" s="1189">
        <f t="shared" si="354"/>
        <v>9.375E-2</v>
      </c>
      <c r="AO818" s="1189">
        <f t="shared" si="347"/>
        <v>5.2121365000000006</v>
      </c>
      <c r="AP818" s="1189">
        <f t="shared" si="355"/>
        <v>6.1138909999999997</v>
      </c>
      <c r="AQ818" s="1189">
        <f t="shared" si="356"/>
        <v>5.3579500000000002E-2</v>
      </c>
      <c r="AR818" s="1193">
        <f t="shared" si="351"/>
        <v>8.0722914790275642</v>
      </c>
      <c r="AS818" s="1194">
        <f t="shared" si="346"/>
        <v>3.658697869756891</v>
      </c>
    </row>
    <row r="819" spans="1:45" ht="11.1" customHeight="1">
      <c r="A819" s="1189" t="s">
        <v>11026</v>
      </c>
      <c r="B819" s="1189" t="s">
        <v>10936</v>
      </c>
      <c r="C819" s="1189" t="s">
        <v>10936</v>
      </c>
      <c r="D819" s="1189" t="s">
        <v>10936</v>
      </c>
      <c r="E819" s="1189" t="s">
        <v>10936</v>
      </c>
      <c r="F819" s="1189" t="s">
        <v>10936</v>
      </c>
      <c r="G819" s="1189">
        <v>8.5</v>
      </c>
      <c r="H819" s="1189">
        <v>2.5</v>
      </c>
      <c r="I819" s="1190">
        <f t="shared" si="335"/>
        <v>176.22</v>
      </c>
      <c r="J819" s="1191">
        <f t="shared" si="343"/>
        <v>74477.516180622057</v>
      </c>
      <c r="K819" s="1191">
        <f t="shared" si="344"/>
        <v>131304.94721106111</v>
      </c>
      <c r="L819" s="1191">
        <f t="shared" si="345"/>
        <v>2366088.6662742072</v>
      </c>
      <c r="M819" s="1190">
        <f t="shared" si="336"/>
        <v>2.3736641984753568</v>
      </c>
      <c r="N819" s="1190">
        <f t="shared" si="337"/>
        <v>2.6927938900765285</v>
      </c>
      <c r="O819" s="1190">
        <f t="shared" si="338"/>
        <v>0.25499942140876219</v>
      </c>
      <c r="P819" s="1192">
        <f t="shared" si="358"/>
        <v>131304.94721106111</v>
      </c>
      <c r="Q819" s="1192">
        <f t="shared" si="348"/>
        <v>76251.904014384054</v>
      </c>
      <c r="R819" s="1192">
        <f t="shared" si="349"/>
        <v>132522.27078402499</v>
      </c>
      <c r="S819" s="1192">
        <f t="shared" si="350"/>
        <v>74477.516180622057</v>
      </c>
      <c r="T819" s="1192">
        <f t="shared" si="357"/>
        <v>2366088.6662742072</v>
      </c>
      <c r="U819" s="1192">
        <f t="shared" si="339"/>
        <v>3540860.264024022</v>
      </c>
      <c r="V819" s="1189">
        <v>100000</v>
      </c>
      <c r="W819" s="1189">
        <v>56200</v>
      </c>
      <c r="X819" s="1189">
        <v>6.2523</v>
      </c>
      <c r="Y819" s="1189">
        <v>3</v>
      </c>
      <c r="Z819" s="1189">
        <v>5.5</v>
      </c>
      <c r="AA819" s="1189">
        <v>0.140625</v>
      </c>
      <c r="AB819" s="1189">
        <v>1.6733000000000001E-2</v>
      </c>
      <c r="AC819" s="1189">
        <v>6.5625</v>
      </c>
      <c r="AD819" s="1189">
        <v>0.28571000000000002</v>
      </c>
      <c r="AE819" s="1189">
        <v>45</v>
      </c>
      <c r="AF819" s="1193">
        <v>6.03125</v>
      </c>
      <c r="AG819" s="1193">
        <v>5.265625</v>
      </c>
      <c r="AH819" s="1189">
        <f t="shared" si="352"/>
        <v>2.8214625</v>
      </c>
      <c r="AI819" s="1189">
        <f t="shared" si="340"/>
        <v>3.765625</v>
      </c>
      <c r="AJ819" s="1189">
        <f t="shared" si="341"/>
        <v>24.449180272951743</v>
      </c>
      <c r="AK819" s="1189">
        <f t="shared" si="359"/>
        <v>23.660886662742072</v>
      </c>
      <c r="AL819" s="1189">
        <f t="shared" si="353"/>
        <v>0.138409</v>
      </c>
      <c r="AM819" s="1189">
        <f t="shared" si="342"/>
        <v>23.88024591540972</v>
      </c>
      <c r="AN819" s="1189">
        <f t="shared" si="354"/>
        <v>9.375E-2</v>
      </c>
      <c r="AO819" s="1189">
        <f t="shared" si="347"/>
        <v>5.2121365000000006</v>
      </c>
      <c r="AP819" s="1189">
        <f t="shared" si="355"/>
        <v>6.1138909999999997</v>
      </c>
      <c r="AQ819" s="1189">
        <f t="shared" si="356"/>
        <v>5.3579500000000002E-2</v>
      </c>
      <c r="AR819" s="1193">
        <f t="shared" si="351"/>
        <v>8.5425048857101054</v>
      </c>
      <c r="AS819" s="1194">
        <f t="shared" si="346"/>
        <v>3.765625</v>
      </c>
    </row>
    <row r="820" spans="1:45" ht="11.1" customHeight="1">
      <c r="A820" s="1189" t="s">
        <v>11026</v>
      </c>
      <c r="B820" s="1189" t="s">
        <v>10936</v>
      </c>
      <c r="C820" s="1189" t="s">
        <v>10936</v>
      </c>
      <c r="D820" s="1189" t="s">
        <v>10936</v>
      </c>
      <c r="E820" s="1189" t="s">
        <v>10936</v>
      </c>
      <c r="F820" s="1189" t="s">
        <v>10936</v>
      </c>
      <c r="G820" s="1189">
        <v>8.5</v>
      </c>
      <c r="H820" s="1189">
        <v>2.8125</v>
      </c>
      <c r="I820" s="1190">
        <f t="shared" si="335"/>
        <v>171.7873828125</v>
      </c>
      <c r="J820" s="1191">
        <f t="shared" si="343"/>
        <v>72065.638733483589</v>
      </c>
      <c r="K820" s="1191">
        <f t="shared" si="344"/>
        <v>123863.3321227905</v>
      </c>
      <c r="L820" s="1191">
        <f t="shared" si="345"/>
        <v>2235700.2993039279</v>
      </c>
      <c r="M820" s="1190">
        <f t="shared" si="336"/>
        <v>2.4154725295604562</v>
      </c>
      <c r="N820" s="1190">
        <f t="shared" si="337"/>
        <v>2.625059668764826</v>
      </c>
      <c r="O820" s="1190">
        <f t="shared" si="338"/>
        <v>0.32273364272046462</v>
      </c>
      <c r="P820" s="1192">
        <f t="shared" si="358"/>
        <v>123863.3321227905</v>
      </c>
      <c r="Q820" s="1192">
        <f t="shared" si="348"/>
        <v>72065.638733483589</v>
      </c>
      <c r="R820" s="1192">
        <f t="shared" si="349"/>
        <v>132302.47506408734</v>
      </c>
      <c r="S820" s="1192">
        <f t="shared" si="350"/>
        <v>74353.990986017088</v>
      </c>
      <c r="T820" s="1192">
        <f t="shared" si="357"/>
        <v>2235700.2993039279</v>
      </c>
      <c r="U820" s="1192">
        <f t="shared" si="339"/>
        <v>3540860.264024022</v>
      </c>
      <c r="V820" s="1189">
        <v>100000</v>
      </c>
      <c r="W820" s="1189">
        <v>56200</v>
      </c>
      <c r="X820" s="1189">
        <v>6.2523</v>
      </c>
      <c r="Y820" s="1189">
        <v>3</v>
      </c>
      <c r="Z820" s="1189">
        <v>5.5</v>
      </c>
      <c r="AA820" s="1189">
        <v>0.140625</v>
      </c>
      <c r="AB820" s="1189">
        <v>1.6733000000000001E-2</v>
      </c>
      <c r="AC820" s="1189">
        <v>6.5625</v>
      </c>
      <c r="AD820" s="1189">
        <v>0.28571000000000002</v>
      </c>
      <c r="AE820" s="1189">
        <v>45</v>
      </c>
      <c r="AF820" s="1193">
        <v>6.03125</v>
      </c>
      <c r="AG820" s="1193">
        <v>5.265625</v>
      </c>
      <c r="AH820" s="1189">
        <f t="shared" si="352"/>
        <v>2.8214625</v>
      </c>
      <c r="AI820" s="1189">
        <f t="shared" si="340"/>
        <v>3.765625</v>
      </c>
      <c r="AJ820" s="1189">
        <f t="shared" si="341"/>
        <v>23.145296603248948</v>
      </c>
      <c r="AK820" s="1189">
        <f t="shared" si="359"/>
        <v>22.357002993039277</v>
      </c>
      <c r="AL820" s="1189">
        <f t="shared" si="353"/>
        <v>0.138409</v>
      </c>
      <c r="AM820" s="1189">
        <f t="shared" si="342"/>
        <v>23.88024591540972</v>
      </c>
      <c r="AN820" s="1189">
        <f t="shared" si="354"/>
        <v>9.375E-2</v>
      </c>
      <c r="AO820" s="1189">
        <f t="shared" si="347"/>
        <v>5.2121365000000006</v>
      </c>
      <c r="AP820" s="1189">
        <f t="shared" si="355"/>
        <v>6.1138909999999997</v>
      </c>
      <c r="AQ820" s="1189">
        <f t="shared" si="356"/>
        <v>5.3579500000000002E-2</v>
      </c>
      <c r="AR820" s="1193">
        <f t="shared" si="351"/>
        <v>8.4447755134391222</v>
      </c>
      <c r="AS820" s="1194">
        <f t="shared" si="346"/>
        <v>3.7518188783597806</v>
      </c>
    </row>
    <row r="821" spans="1:45" ht="11.1" customHeight="1">
      <c r="A821" s="1189" t="s">
        <v>11026</v>
      </c>
      <c r="B821" s="1189" t="s">
        <v>10936</v>
      </c>
      <c r="C821" s="1189" t="s">
        <v>10936</v>
      </c>
      <c r="D821" s="1189" t="s">
        <v>10936</v>
      </c>
      <c r="E821" s="1189" t="s">
        <v>10936</v>
      </c>
      <c r="F821" s="1189" t="s">
        <v>10936</v>
      </c>
      <c r="G821" s="1189">
        <v>8.5</v>
      </c>
      <c r="H821" s="1189">
        <v>3</v>
      </c>
      <c r="I821" s="1190">
        <f t="shared" si="335"/>
        <v>168.8775</v>
      </c>
      <c r="J821" s="1191">
        <f t="shared" si="343"/>
        <v>69265.263793946084</v>
      </c>
      <c r="K821" s="1191">
        <f t="shared" si="344"/>
        <v>118888.96899935155</v>
      </c>
      <c r="L821" s="1191">
        <f t="shared" si="345"/>
        <v>2150104.1713399091</v>
      </c>
      <c r="M821" s="1190">
        <f t="shared" si="336"/>
        <v>2.4492929603039926</v>
      </c>
      <c r="N821" s="1190">
        <f t="shared" si="337"/>
        <v>2.5805941446566734</v>
      </c>
      <c r="O821" s="1190">
        <f t="shared" si="338"/>
        <v>0.36719916682861747</v>
      </c>
      <c r="P821" s="1192">
        <f t="shared" si="358"/>
        <v>118888.96899935155</v>
      </c>
      <c r="Q821" s="1192">
        <f t="shared" si="348"/>
        <v>69265.263793946084</v>
      </c>
      <c r="R821" s="1192">
        <f t="shared" si="349"/>
        <v>132044.66342506369</v>
      </c>
      <c r="S821" s="1192">
        <f t="shared" si="350"/>
        <v>74209.10084488579</v>
      </c>
      <c r="T821" s="1192">
        <f t="shared" si="357"/>
        <v>2150104.1713399091</v>
      </c>
      <c r="U821" s="1192">
        <f t="shared" si="339"/>
        <v>3540860.264024022</v>
      </c>
      <c r="V821" s="1189">
        <v>100000</v>
      </c>
      <c r="W821" s="1189">
        <v>56200</v>
      </c>
      <c r="X821" s="1189">
        <v>6.2523</v>
      </c>
      <c r="Y821" s="1189">
        <v>3</v>
      </c>
      <c r="Z821" s="1189">
        <v>5.5</v>
      </c>
      <c r="AA821" s="1189">
        <v>0.140625</v>
      </c>
      <c r="AB821" s="1189">
        <v>1.6733000000000001E-2</v>
      </c>
      <c r="AC821" s="1189">
        <v>6.5625</v>
      </c>
      <c r="AD821" s="1189">
        <v>0.28571000000000002</v>
      </c>
      <c r="AE821" s="1189">
        <v>45</v>
      </c>
      <c r="AF821" s="1193">
        <v>6.03125</v>
      </c>
      <c r="AG821" s="1193">
        <v>5.265625</v>
      </c>
      <c r="AH821" s="1189">
        <f t="shared" si="352"/>
        <v>2.8214625</v>
      </c>
      <c r="AI821" s="1189">
        <f t="shared" si="340"/>
        <v>3.765625</v>
      </c>
      <c r="AJ821" s="1189">
        <f t="shared" si="341"/>
        <v>22.289335323608761</v>
      </c>
      <c r="AK821" s="1189">
        <f t="shared" si="359"/>
        <v>21.50104171339909</v>
      </c>
      <c r="AL821" s="1189">
        <f t="shared" si="353"/>
        <v>0.138409</v>
      </c>
      <c r="AM821" s="1189">
        <f t="shared" si="342"/>
        <v>23.88024591540972</v>
      </c>
      <c r="AN821" s="1189">
        <f t="shared" si="354"/>
        <v>9.375E-2</v>
      </c>
      <c r="AO821" s="1189">
        <f t="shared" si="347"/>
        <v>5.2121365000000006</v>
      </c>
      <c r="AP821" s="1189">
        <f t="shared" si="355"/>
        <v>6.1138909999999997</v>
      </c>
      <c r="AQ821" s="1189">
        <f t="shared" si="356"/>
        <v>5.3579500000000002E-2</v>
      </c>
      <c r="AR821" s="1193">
        <f t="shared" si="351"/>
        <v>8.3799993867768876</v>
      </c>
      <c r="AS821" s="1194">
        <f t="shared" si="346"/>
        <v>3.7356248466942219</v>
      </c>
    </row>
    <row r="822" spans="1:45" ht="11.1" customHeight="1">
      <c r="A822" s="1189" t="s">
        <v>11026</v>
      </c>
      <c r="B822" s="1189" t="s">
        <v>10936</v>
      </c>
      <c r="C822" s="1189" t="s">
        <v>10936</v>
      </c>
      <c r="D822" s="1189" t="s">
        <v>10936</v>
      </c>
      <c r="E822" s="1189" t="s">
        <v>10936</v>
      </c>
      <c r="F822" s="1189" t="s">
        <v>10936</v>
      </c>
      <c r="G822" s="1189">
        <v>8.5</v>
      </c>
      <c r="H822" s="1189">
        <v>3.25</v>
      </c>
      <c r="I822" s="1190">
        <f t="shared" si="335"/>
        <v>164.705625</v>
      </c>
      <c r="J822" s="1191">
        <f t="shared" si="343"/>
        <v>65266.767329724797</v>
      </c>
      <c r="K822" s="1191">
        <f t="shared" si="344"/>
        <v>111786.52400574672</v>
      </c>
      <c r="L822" s="1191">
        <f t="shared" si="345"/>
        <v>2027385.7083090576</v>
      </c>
      <c r="M822" s="1190">
        <f t="shared" si="336"/>
        <v>2.5075240148684488</v>
      </c>
      <c r="N822" s="1190">
        <f t="shared" si="337"/>
        <v>2.5168442893044825</v>
      </c>
      <c r="O822" s="1190">
        <f t="shared" si="338"/>
        <v>0.43094902218080805</v>
      </c>
      <c r="P822" s="1192">
        <f t="shared" si="358"/>
        <v>111786.52400574672</v>
      </c>
      <c r="Q822" s="1192">
        <f t="shared" si="348"/>
        <v>65266.767329724797</v>
      </c>
      <c r="R822" s="1192">
        <f t="shared" si="349"/>
        <v>131671.52517379503</v>
      </c>
      <c r="S822" s="1192">
        <f t="shared" si="350"/>
        <v>73999.397147672818</v>
      </c>
      <c r="T822" s="1192">
        <f t="shared" si="357"/>
        <v>2027385.7083090576</v>
      </c>
      <c r="U822" s="1192">
        <f t="shared" si="339"/>
        <v>3540860.264024022</v>
      </c>
      <c r="V822" s="1189">
        <v>100000</v>
      </c>
      <c r="W822" s="1189">
        <v>56200</v>
      </c>
      <c r="X822" s="1189">
        <v>6.2523</v>
      </c>
      <c r="Y822" s="1189">
        <v>3</v>
      </c>
      <c r="Z822" s="1189">
        <v>5.5</v>
      </c>
      <c r="AA822" s="1189">
        <v>0.140625</v>
      </c>
      <c r="AB822" s="1189">
        <v>1.6733000000000001E-2</v>
      </c>
      <c r="AC822" s="1189">
        <v>6.5625</v>
      </c>
      <c r="AD822" s="1189">
        <v>0.28571000000000002</v>
      </c>
      <c r="AE822" s="1189">
        <v>45</v>
      </c>
      <c r="AF822" s="1193">
        <v>6.03125</v>
      </c>
      <c r="AG822" s="1193">
        <v>5.265625</v>
      </c>
      <c r="AH822" s="1189">
        <f t="shared" si="352"/>
        <v>2.8214625</v>
      </c>
      <c r="AI822" s="1189">
        <f t="shared" si="340"/>
        <v>3.765625</v>
      </c>
      <c r="AJ822" s="1189">
        <f t="shared" si="341"/>
        <v>21.062150693300246</v>
      </c>
      <c r="AK822" s="1189">
        <f t="shared" si="359"/>
        <v>20.273857083090576</v>
      </c>
      <c r="AL822" s="1189">
        <f t="shared" si="353"/>
        <v>0.138409</v>
      </c>
      <c r="AM822" s="1189">
        <f t="shared" si="342"/>
        <v>23.88024591540972</v>
      </c>
      <c r="AN822" s="1189">
        <f t="shared" si="354"/>
        <v>9.375E-2</v>
      </c>
      <c r="AO822" s="1189">
        <f t="shared" si="347"/>
        <v>5.2121365000000006</v>
      </c>
      <c r="AP822" s="1189">
        <f t="shared" si="355"/>
        <v>6.1138909999999997</v>
      </c>
      <c r="AQ822" s="1189">
        <f t="shared" si="356"/>
        <v>5.3579500000000002E-2</v>
      </c>
      <c r="AR822" s="1193">
        <f t="shared" si="351"/>
        <v>8.2862470227709846</v>
      </c>
      <c r="AS822" s="1194">
        <f t="shared" si="346"/>
        <v>3.7121867556927461</v>
      </c>
    </row>
    <row r="823" spans="1:45" ht="11.1" customHeight="1">
      <c r="A823" s="1189" t="s">
        <v>11026</v>
      </c>
      <c r="B823" s="1189" t="s">
        <v>10936</v>
      </c>
      <c r="C823" s="1189" t="s">
        <v>10936</v>
      </c>
      <c r="D823" s="1189" t="s">
        <v>10936</v>
      </c>
      <c r="E823" s="1189" t="s">
        <v>10936</v>
      </c>
      <c r="F823" s="1189" t="s">
        <v>10936</v>
      </c>
      <c r="G823" s="1189">
        <v>8.5</v>
      </c>
      <c r="H823" s="1189">
        <v>3.5</v>
      </c>
      <c r="I823" s="1190">
        <f t="shared" si="335"/>
        <v>160.19999999999999</v>
      </c>
      <c r="J823" s="1191">
        <f t="shared" si="343"/>
        <v>60970.369489767574</v>
      </c>
      <c r="K823" s="1191">
        <f t="shared" si="344"/>
        <v>104155.14926076724</v>
      </c>
      <c r="L823" s="1191">
        <f t="shared" si="345"/>
        <v>1894849.7682357382</v>
      </c>
      <c r="M823" s="1190">
        <f t="shared" si="336"/>
        <v>2.5849227332439142</v>
      </c>
      <c r="N823" s="1190">
        <f t="shared" si="337"/>
        <v>2.4479944455241163</v>
      </c>
      <c r="O823" s="1190">
        <f t="shared" si="338"/>
        <v>0.49979886596117379</v>
      </c>
      <c r="P823" s="1192">
        <f t="shared" si="358"/>
        <v>104155.14926076724</v>
      </c>
      <c r="Q823" s="1192">
        <f t="shared" si="348"/>
        <v>60970.369489767574</v>
      </c>
      <c r="R823" s="1192">
        <f t="shared" si="349"/>
        <v>131263.73496191006</v>
      </c>
      <c r="S823" s="1192">
        <f t="shared" si="350"/>
        <v>73770.219048593455</v>
      </c>
      <c r="T823" s="1192">
        <f t="shared" si="357"/>
        <v>1894849.7682357382</v>
      </c>
      <c r="U823" s="1192">
        <f t="shared" si="339"/>
        <v>3540860.264024022</v>
      </c>
      <c r="V823" s="1189">
        <v>100000</v>
      </c>
      <c r="W823" s="1189">
        <v>56200</v>
      </c>
      <c r="X823" s="1189">
        <v>6.2523</v>
      </c>
      <c r="Y823" s="1189">
        <v>3</v>
      </c>
      <c r="Z823" s="1189">
        <v>5.5</v>
      </c>
      <c r="AA823" s="1189">
        <v>0.140625</v>
      </c>
      <c r="AB823" s="1189">
        <v>1.6733000000000001E-2</v>
      </c>
      <c r="AC823" s="1189">
        <v>6.5625</v>
      </c>
      <c r="AD823" s="1189">
        <v>0.28571000000000002</v>
      </c>
      <c r="AE823" s="1189">
        <v>45</v>
      </c>
      <c r="AF823" s="1193">
        <v>6.03125</v>
      </c>
      <c r="AG823" s="1193">
        <v>5.265625</v>
      </c>
      <c r="AH823" s="1189">
        <f t="shared" si="352"/>
        <v>2.8214625</v>
      </c>
      <c r="AI823" s="1189">
        <f t="shared" si="340"/>
        <v>3.765625</v>
      </c>
      <c r="AJ823" s="1189">
        <f t="shared" si="341"/>
        <v>19.736791292567052</v>
      </c>
      <c r="AK823" s="1189">
        <f t="shared" si="359"/>
        <v>18.948497682357381</v>
      </c>
      <c r="AL823" s="1189">
        <f t="shared" si="353"/>
        <v>0.138409</v>
      </c>
      <c r="AM823" s="1189">
        <f t="shared" si="342"/>
        <v>23.88024591540972</v>
      </c>
      <c r="AN823" s="1189">
        <f t="shared" si="354"/>
        <v>9.375E-2</v>
      </c>
      <c r="AO823" s="1189">
        <f t="shared" si="347"/>
        <v>5.2121365000000006</v>
      </c>
      <c r="AP823" s="1189">
        <f t="shared" si="355"/>
        <v>6.1138909999999997</v>
      </c>
      <c r="AQ823" s="1189">
        <f t="shared" si="356"/>
        <v>5.3579500000000002E-2</v>
      </c>
      <c r="AR823" s="1193">
        <f t="shared" si="351"/>
        <v>8.1837882256557091</v>
      </c>
      <c r="AS823" s="1194">
        <f t="shared" si="346"/>
        <v>3.6865720564139273</v>
      </c>
    </row>
    <row r="824" spans="1:45" ht="11.1" customHeight="1">
      <c r="A824" s="1189" t="s">
        <v>11026</v>
      </c>
      <c r="B824" s="1189" t="s">
        <v>10936</v>
      </c>
      <c r="C824" s="1189" t="s">
        <v>10936</v>
      </c>
      <c r="D824" s="1189" t="s">
        <v>10936</v>
      </c>
      <c r="E824" s="1189" t="s">
        <v>10936</v>
      </c>
      <c r="F824" s="1189" t="s">
        <v>10936</v>
      </c>
      <c r="G824" s="1189">
        <v>8.5</v>
      </c>
      <c r="H824" s="1189">
        <v>3.75</v>
      </c>
      <c r="I824" s="1190">
        <f t="shared" si="335"/>
        <v>155.360625</v>
      </c>
      <c r="J824" s="1191">
        <f t="shared" si="343"/>
        <v>56381.570654287265</v>
      </c>
      <c r="K824" s="1191">
        <f t="shared" si="344"/>
        <v>96004.675473193915</v>
      </c>
      <c r="L824" s="1191">
        <f t="shared" si="345"/>
        <v>1752496.3511199509</v>
      </c>
      <c r="M824" s="1190">
        <f t="shared" si="336"/>
        <v>2.6876989815179928</v>
      </c>
      <c r="N824" s="1190">
        <f t="shared" si="337"/>
        <v>2.3740446133155757</v>
      </c>
      <c r="O824" s="1190">
        <f t="shared" si="338"/>
        <v>0.57374869816971485</v>
      </c>
      <c r="P824" s="1192">
        <f t="shared" si="358"/>
        <v>96004.675473193915</v>
      </c>
      <c r="Q824" s="1192">
        <f t="shared" si="348"/>
        <v>56381.570654287265</v>
      </c>
      <c r="R824" s="1192">
        <f t="shared" si="349"/>
        <v>130819.97334053535</v>
      </c>
      <c r="S824" s="1192">
        <f t="shared" si="350"/>
        <v>73520.825017380863</v>
      </c>
      <c r="T824" s="1192">
        <f t="shared" si="357"/>
        <v>1752496.3511199509</v>
      </c>
      <c r="U824" s="1192">
        <f t="shared" si="339"/>
        <v>3540860.264024022</v>
      </c>
      <c r="V824" s="1189">
        <v>100000</v>
      </c>
      <c r="W824" s="1189">
        <v>56200</v>
      </c>
      <c r="X824" s="1189">
        <v>6.2523</v>
      </c>
      <c r="Y824" s="1189">
        <v>3</v>
      </c>
      <c r="Z824" s="1189">
        <v>5.5</v>
      </c>
      <c r="AA824" s="1189">
        <v>0.140625</v>
      </c>
      <c r="AB824" s="1189">
        <v>1.6733000000000001E-2</v>
      </c>
      <c r="AC824" s="1189">
        <v>6.5625</v>
      </c>
      <c r="AD824" s="1189">
        <v>0.28571000000000002</v>
      </c>
      <c r="AE824" s="1189">
        <v>45</v>
      </c>
      <c r="AF824" s="1193">
        <v>6.03125</v>
      </c>
      <c r="AG824" s="1193">
        <v>5.265625</v>
      </c>
      <c r="AH824" s="1189">
        <f t="shared" si="352"/>
        <v>2.8214625</v>
      </c>
      <c r="AI824" s="1189">
        <f t="shared" si="340"/>
        <v>3.765625</v>
      </c>
      <c r="AJ824" s="1189">
        <f t="shared" si="341"/>
        <v>18.313257121409176</v>
      </c>
      <c r="AK824" s="1189">
        <f t="shared" si="359"/>
        <v>17.524963511199509</v>
      </c>
      <c r="AL824" s="1189">
        <f t="shared" si="353"/>
        <v>0.138409</v>
      </c>
      <c r="AM824" s="1189">
        <f t="shared" si="342"/>
        <v>23.88024591540972</v>
      </c>
      <c r="AN824" s="1189">
        <f t="shared" si="354"/>
        <v>9.375E-2</v>
      </c>
      <c r="AO824" s="1189">
        <f t="shared" si="347"/>
        <v>5.2121365000000006</v>
      </c>
      <c r="AP824" s="1189">
        <f t="shared" si="355"/>
        <v>6.1138909999999997</v>
      </c>
      <c r="AQ824" s="1189">
        <f t="shared" si="356"/>
        <v>5.3579500000000002E-2</v>
      </c>
      <c r="AR824" s="1193">
        <f t="shared" si="351"/>
        <v>8.0722914790275642</v>
      </c>
      <c r="AS824" s="1194">
        <f t="shared" si="346"/>
        <v>3.658697869756891</v>
      </c>
    </row>
    <row r="825" spans="1:45" ht="11.1" customHeight="1">
      <c r="A825" s="1189" t="s">
        <v>11027</v>
      </c>
      <c r="B825" s="1189" t="s">
        <v>10936</v>
      </c>
      <c r="C825" s="1189" t="s">
        <v>10936</v>
      </c>
      <c r="D825" s="1189" t="s">
        <v>10936</v>
      </c>
      <c r="E825" s="1189" t="s">
        <v>10936</v>
      </c>
      <c r="F825" s="1189" t="s">
        <v>10936</v>
      </c>
      <c r="G825" s="1189">
        <v>9</v>
      </c>
      <c r="H825" s="1189">
        <v>2.5</v>
      </c>
      <c r="I825" s="1190">
        <f t="shared" si="335"/>
        <v>199.58249999999998</v>
      </c>
      <c r="J825" s="1191">
        <f t="shared" si="343"/>
        <v>73016.508116580299</v>
      </c>
      <c r="K825" s="1191">
        <f t="shared" si="344"/>
        <v>129922.61230708235</v>
      </c>
      <c r="L825" s="1191">
        <f t="shared" si="345"/>
        <v>3255183.9309327248</v>
      </c>
      <c r="M825" s="1190">
        <f t="shared" si="336"/>
        <v>1.7472069613101606</v>
      </c>
      <c r="N825" s="1190">
        <f t="shared" si="337"/>
        <v>3.0497930800487953</v>
      </c>
      <c r="O825" s="1190">
        <f t="shared" si="338"/>
        <v>0.25499942140876219</v>
      </c>
      <c r="P825" s="1192">
        <f t="shared" si="358"/>
        <v>200629.30236684889</v>
      </c>
      <c r="Q825" s="1192">
        <f t="shared" si="348"/>
        <v>116402.89423568637</v>
      </c>
      <c r="R825" s="1192">
        <f t="shared" si="349"/>
        <v>129922.61230708235</v>
      </c>
      <c r="S825" s="1192">
        <f t="shared" si="350"/>
        <v>73016.508116580299</v>
      </c>
      <c r="T825" s="1192">
        <f t="shared" si="357"/>
        <v>3255183.9309327248</v>
      </c>
      <c r="U825" s="1192">
        <f t="shared" si="339"/>
        <v>3586183.1817527544</v>
      </c>
      <c r="V825" s="1189">
        <v>100000</v>
      </c>
      <c r="W825" s="1189">
        <v>56200</v>
      </c>
      <c r="X825" s="1189">
        <v>7.1410999999999998</v>
      </c>
      <c r="Y825" s="1189">
        <v>3</v>
      </c>
      <c r="Z825" s="1189">
        <v>6.125</v>
      </c>
      <c r="AA825" s="1189">
        <v>0.140625</v>
      </c>
      <c r="AB825" s="1189">
        <v>1.6733000000000001E-2</v>
      </c>
      <c r="AC825" s="1189">
        <v>7.453125</v>
      </c>
      <c r="AD825" s="1189">
        <v>0.28571000000000002</v>
      </c>
      <c r="AE825" s="1189">
        <v>45</v>
      </c>
      <c r="AF825" s="1193">
        <v>6.90625</v>
      </c>
      <c r="AG825" s="1193">
        <v>6</v>
      </c>
      <c r="AH825" s="1189">
        <f t="shared" si="352"/>
        <v>3.2267999999999999</v>
      </c>
      <c r="AI825" s="1189">
        <f t="shared" si="340"/>
        <v>4.11328125</v>
      </c>
      <c r="AJ825" s="1189">
        <f t="shared" si="341"/>
        <v>33.605366263094623</v>
      </c>
      <c r="AK825" s="1189">
        <f t="shared" si="359"/>
        <v>32.551839309327249</v>
      </c>
      <c r="AL825" s="1189">
        <f t="shared" si="353"/>
        <v>0.138409</v>
      </c>
      <c r="AM825" s="1189">
        <f t="shared" si="342"/>
        <v>21.079772239525994</v>
      </c>
      <c r="AN825" s="1189">
        <f t="shared" si="354"/>
        <v>9.375E-2</v>
      </c>
      <c r="AO825" s="1189">
        <f t="shared" si="347"/>
        <v>5.9446865000000004</v>
      </c>
      <c r="AP825" s="1189">
        <f t="shared" si="355"/>
        <v>7.0026909999999996</v>
      </c>
      <c r="AQ825" s="1189">
        <f t="shared" si="356"/>
        <v>5.3579500000000002E-2</v>
      </c>
      <c r="AR825" s="1193">
        <f t="shared" si="351"/>
        <v>9.8462216932235478</v>
      </c>
      <c r="AS825" s="1194">
        <f t="shared" si="346"/>
        <v>4.11328125</v>
      </c>
    </row>
    <row r="826" spans="1:45" ht="11.1" customHeight="1">
      <c r="A826" s="1189" t="s">
        <v>11027</v>
      </c>
      <c r="B826" s="1189" t="s">
        <v>10936</v>
      </c>
      <c r="C826" s="1189" t="s">
        <v>10936</v>
      </c>
      <c r="D826" s="1189" t="s">
        <v>10936</v>
      </c>
      <c r="E826" s="1189" t="s">
        <v>10936</v>
      </c>
      <c r="F826" s="1189" t="s">
        <v>10936</v>
      </c>
      <c r="G826" s="1189">
        <v>9</v>
      </c>
      <c r="H826" s="1189">
        <v>2.8125</v>
      </c>
      <c r="I826" s="1190">
        <f t="shared" si="335"/>
        <v>195.14988281249998</v>
      </c>
      <c r="J826" s="1191">
        <f t="shared" si="343"/>
        <v>73016.508116580299</v>
      </c>
      <c r="K826" s="1191">
        <f t="shared" si="344"/>
        <v>129922.61230708235</v>
      </c>
      <c r="L826" s="1191">
        <f t="shared" si="345"/>
        <v>3124795.5639624456</v>
      </c>
      <c r="M826" s="1190">
        <f t="shared" si="336"/>
        <v>1.764743809792688</v>
      </c>
      <c r="N826" s="1190">
        <f t="shared" si="337"/>
        <v>2.9820588587370929</v>
      </c>
      <c r="O826" s="1190">
        <f t="shared" si="338"/>
        <v>0.32273364272046462</v>
      </c>
      <c r="P826" s="1192">
        <f t="shared" si="358"/>
        <v>192592.97395744186</v>
      </c>
      <c r="Q826" s="1192">
        <f t="shared" si="348"/>
        <v>111886.47766959964</v>
      </c>
      <c r="R826" s="1192">
        <f t="shared" si="349"/>
        <v>129922.61230708235</v>
      </c>
      <c r="S826" s="1192">
        <f t="shared" si="350"/>
        <v>73016.508116580299</v>
      </c>
      <c r="T826" s="1192">
        <f t="shared" si="357"/>
        <v>3124795.5639624456</v>
      </c>
      <c r="U826" s="1192">
        <f t="shared" si="339"/>
        <v>3586183.1817527544</v>
      </c>
      <c r="V826" s="1189">
        <v>100000</v>
      </c>
      <c r="W826" s="1189">
        <v>56200</v>
      </c>
      <c r="X826" s="1189">
        <v>7.1410999999999998</v>
      </c>
      <c r="Y826" s="1189">
        <v>3</v>
      </c>
      <c r="Z826" s="1189">
        <v>6.125</v>
      </c>
      <c r="AA826" s="1189">
        <v>0.140625</v>
      </c>
      <c r="AB826" s="1189">
        <v>1.6733000000000001E-2</v>
      </c>
      <c r="AC826" s="1189">
        <v>7.453125</v>
      </c>
      <c r="AD826" s="1189">
        <v>0.28571000000000002</v>
      </c>
      <c r="AE826" s="1189">
        <v>45</v>
      </c>
      <c r="AF826" s="1193">
        <v>6.90625</v>
      </c>
      <c r="AG826" s="1193">
        <v>6</v>
      </c>
      <c r="AH826" s="1189">
        <f t="shared" si="352"/>
        <v>3.2267999999999999</v>
      </c>
      <c r="AI826" s="1189">
        <f t="shared" si="340"/>
        <v>4.11328125</v>
      </c>
      <c r="AJ826" s="1189">
        <f t="shared" si="341"/>
        <v>32.301482593391832</v>
      </c>
      <c r="AK826" s="1189">
        <f t="shared" si="359"/>
        <v>31.247955639624454</v>
      </c>
      <c r="AL826" s="1189">
        <f t="shared" si="353"/>
        <v>0.138409</v>
      </c>
      <c r="AM826" s="1189">
        <f t="shared" si="342"/>
        <v>21.079772239525994</v>
      </c>
      <c r="AN826" s="1189">
        <f t="shared" si="354"/>
        <v>9.375E-2</v>
      </c>
      <c r="AO826" s="1189">
        <f t="shared" si="347"/>
        <v>5.9446865000000004</v>
      </c>
      <c r="AP826" s="1189">
        <f t="shared" si="355"/>
        <v>7.0026909999999996</v>
      </c>
      <c r="AQ826" s="1189">
        <f t="shared" si="356"/>
        <v>5.3579500000000002E-2</v>
      </c>
      <c r="AR826" s="1193">
        <f t="shared" si="351"/>
        <v>9.7615534307868241</v>
      </c>
      <c r="AS826" s="1194">
        <f t="shared" si="346"/>
        <v>4.11328125</v>
      </c>
    </row>
    <row r="827" spans="1:45" ht="11.1" customHeight="1">
      <c r="A827" s="1189" t="s">
        <v>11027</v>
      </c>
      <c r="B827" s="1189" t="s">
        <v>10936</v>
      </c>
      <c r="C827" s="1189" t="s">
        <v>10936</v>
      </c>
      <c r="D827" s="1189" t="s">
        <v>10936</v>
      </c>
      <c r="E827" s="1189" t="s">
        <v>10936</v>
      </c>
      <c r="F827" s="1189" t="s">
        <v>10936</v>
      </c>
      <c r="G827" s="1189">
        <v>9</v>
      </c>
      <c r="H827" s="1189">
        <v>3</v>
      </c>
      <c r="I827" s="1190">
        <f t="shared" si="335"/>
        <v>192.24</v>
      </c>
      <c r="J827" s="1191">
        <f t="shared" si="343"/>
        <v>73016.508116580299</v>
      </c>
      <c r="K827" s="1191">
        <f t="shared" si="344"/>
        <v>129922.61230708235</v>
      </c>
      <c r="L827" s="1191">
        <f t="shared" si="345"/>
        <v>3039199.4359984268</v>
      </c>
      <c r="M827" s="1190">
        <f t="shared" si="336"/>
        <v>1.7787401520897446</v>
      </c>
      <c r="N827" s="1190">
        <f t="shared" si="337"/>
        <v>2.9375933346289398</v>
      </c>
      <c r="O827" s="1190">
        <f t="shared" si="338"/>
        <v>0.36719916682861747</v>
      </c>
      <c r="P827" s="1192">
        <f t="shared" si="358"/>
        <v>187317.36071926643</v>
      </c>
      <c r="Q827" s="1192">
        <f t="shared" si="348"/>
        <v>108921.58302974504</v>
      </c>
      <c r="R827" s="1192">
        <f t="shared" si="349"/>
        <v>129922.61230708235</v>
      </c>
      <c r="S827" s="1192">
        <f t="shared" si="350"/>
        <v>73016.508116580299</v>
      </c>
      <c r="T827" s="1192">
        <f t="shared" si="357"/>
        <v>3039199.4359984268</v>
      </c>
      <c r="U827" s="1192">
        <f t="shared" si="339"/>
        <v>3586183.1817527544</v>
      </c>
      <c r="V827" s="1189">
        <v>100000</v>
      </c>
      <c r="W827" s="1189">
        <v>56200</v>
      </c>
      <c r="X827" s="1189">
        <v>7.1410999999999998</v>
      </c>
      <c r="Y827" s="1189">
        <v>3</v>
      </c>
      <c r="Z827" s="1189">
        <v>6.125</v>
      </c>
      <c r="AA827" s="1189">
        <v>0.140625</v>
      </c>
      <c r="AB827" s="1189">
        <v>1.6733000000000001E-2</v>
      </c>
      <c r="AC827" s="1189">
        <v>7.453125</v>
      </c>
      <c r="AD827" s="1189">
        <v>0.28571000000000002</v>
      </c>
      <c r="AE827" s="1189">
        <v>45</v>
      </c>
      <c r="AF827" s="1193">
        <v>6.90625</v>
      </c>
      <c r="AG827" s="1193">
        <v>6</v>
      </c>
      <c r="AH827" s="1189">
        <f t="shared" si="352"/>
        <v>3.2267999999999999</v>
      </c>
      <c r="AI827" s="1189">
        <f t="shared" si="340"/>
        <v>4.11328125</v>
      </c>
      <c r="AJ827" s="1189">
        <f t="shared" si="341"/>
        <v>31.445521313751641</v>
      </c>
      <c r="AK827" s="1189">
        <f t="shared" si="359"/>
        <v>30.391994359984267</v>
      </c>
      <c r="AL827" s="1189">
        <f t="shared" si="353"/>
        <v>0.138409</v>
      </c>
      <c r="AM827" s="1189">
        <f t="shared" si="342"/>
        <v>21.079772239525994</v>
      </c>
      <c r="AN827" s="1189">
        <f t="shared" si="354"/>
        <v>9.375E-2</v>
      </c>
      <c r="AO827" s="1189">
        <f t="shared" si="347"/>
        <v>5.9446865000000004</v>
      </c>
      <c r="AP827" s="1189">
        <f t="shared" si="355"/>
        <v>7.0026909999999996</v>
      </c>
      <c r="AQ827" s="1189">
        <f t="shared" si="356"/>
        <v>5.3579500000000002E-2</v>
      </c>
      <c r="AR827" s="1193">
        <f t="shared" si="351"/>
        <v>9.7055696191468321</v>
      </c>
      <c r="AS827" s="1194">
        <f t="shared" si="346"/>
        <v>4.11328125</v>
      </c>
    </row>
    <row r="828" spans="1:45" ht="11.1" customHeight="1">
      <c r="A828" s="1189" t="s">
        <v>11027</v>
      </c>
      <c r="B828" s="1189" t="s">
        <v>10936</v>
      </c>
      <c r="C828" s="1189" t="s">
        <v>10936</v>
      </c>
      <c r="D828" s="1189" t="s">
        <v>10936</v>
      </c>
      <c r="E828" s="1189" t="s">
        <v>10936</v>
      </c>
      <c r="F828" s="1189" t="s">
        <v>10936</v>
      </c>
      <c r="G828" s="1189">
        <v>9</v>
      </c>
      <c r="H828" s="1189">
        <v>3.25</v>
      </c>
      <c r="I828" s="1190">
        <f t="shared" si="335"/>
        <v>188.06812500000001</v>
      </c>
      <c r="J828" s="1191">
        <f t="shared" si="343"/>
        <v>73016.508116580299</v>
      </c>
      <c r="K828" s="1191">
        <f t="shared" si="344"/>
        <v>129922.61230708235</v>
      </c>
      <c r="L828" s="1191">
        <f t="shared" si="345"/>
        <v>2916480.9729675753</v>
      </c>
      <c r="M828" s="1190">
        <f t="shared" si="336"/>
        <v>1.8024499927221798</v>
      </c>
      <c r="N828" s="1190">
        <f t="shared" si="337"/>
        <v>2.8738434792767498</v>
      </c>
      <c r="O828" s="1190">
        <f t="shared" si="338"/>
        <v>0.43094902218080805</v>
      </c>
      <c r="P828" s="1192">
        <f t="shared" si="358"/>
        <v>179753.75751041278</v>
      </c>
      <c r="Q828" s="1192">
        <f t="shared" si="348"/>
        <v>104670.83802636928</v>
      </c>
      <c r="R828" s="1192">
        <f t="shared" si="349"/>
        <v>129922.61230708235</v>
      </c>
      <c r="S828" s="1192">
        <f t="shared" si="350"/>
        <v>73016.508116580299</v>
      </c>
      <c r="T828" s="1192">
        <f t="shared" si="357"/>
        <v>2916480.9729675753</v>
      </c>
      <c r="U828" s="1192">
        <f t="shared" si="339"/>
        <v>3586183.1817527544</v>
      </c>
      <c r="V828" s="1189">
        <v>100000</v>
      </c>
      <c r="W828" s="1189">
        <v>56200</v>
      </c>
      <c r="X828" s="1189">
        <v>7.1410999999999998</v>
      </c>
      <c r="Y828" s="1189">
        <v>3</v>
      </c>
      <c r="Z828" s="1189">
        <v>6.125</v>
      </c>
      <c r="AA828" s="1189">
        <v>0.140625</v>
      </c>
      <c r="AB828" s="1189">
        <v>1.6733000000000001E-2</v>
      </c>
      <c r="AC828" s="1189">
        <v>7.453125</v>
      </c>
      <c r="AD828" s="1189">
        <v>0.28571000000000002</v>
      </c>
      <c r="AE828" s="1189">
        <v>45</v>
      </c>
      <c r="AF828" s="1193">
        <v>6.90625</v>
      </c>
      <c r="AG828" s="1193">
        <v>6</v>
      </c>
      <c r="AH828" s="1189">
        <f t="shared" si="352"/>
        <v>3.2267999999999999</v>
      </c>
      <c r="AI828" s="1189">
        <f t="shared" si="340"/>
        <v>4.11328125</v>
      </c>
      <c r="AJ828" s="1189">
        <f t="shared" si="341"/>
        <v>30.218336683443127</v>
      </c>
      <c r="AK828" s="1189">
        <f t="shared" si="359"/>
        <v>29.164809729675753</v>
      </c>
      <c r="AL828" s="1189">
        <f t="shared" si="353"/>
        <v>0.138409</v>
      </c>
      <c r="AM828" s="1189">
        <f t="shared" si="342"/>
        <v>21.079772239525994</v>
      </c>
      <c r="AN828" s="1189">
        <f t="shared" si="354"/>
        <v>9.375E-2</v>
      </c>
      <c r="AO828" s="1189">
        <f t="shared" si="347"/>
        <v>5.9446865000000004</v>
      </c>
      <c r="AP828" s="1189">
        <f t="shared" si="355"/>
        <v>7.0026909999999996</v>
      </c>
      <c r="AQ828" s="1189">
        <f t="shared" si="356"/>
        <v>5.3579500000000002E-2</v>
      </c>
      <c r="AR828" s="1193">
        <f t="shared" si="351"/>
        <v>9.6247380032968159</v>
      </c>
      <c r="AS828" s="1194">
        <f t="shared" si="346"/>
        <v>4.11328125</v>
      </c>
    </row>
    <row r="829" spans="1:45" ht="11.1" customHeight="1">
      <c r="A829" s="1189" t="s">
        <v>11027</v>
      </c>
      <c r="B829" s="1189" t="s">
        <v>10936</v>
      </c>
      <c r="C829" s="1189" t="s">
        <v>10936</v>
      </c>
      <c r="D829" s="1189" t="s">
        <v>10936</v>
      </c>
      <c r="E829" s="1189" t="s">
        <v>10936</v>
      </c>
      <c r="F829" s="1189" t="s">
        <v>10936</v>
      </c>
      <c r="G829" s="1189">
        <v>9</v>
      </c>
      <c r="H829" s="1189">
        <v>3.5</v>
      </c>
      <c r="I829" s="1190">
        <f t="shared" si="335"/>
        <v>183.5625</v>
      </c>
      <c r="J829" s="1191">
        <f t="shared" si="343"/>
        <v>73016.508116580299</v>
      </c>
      <c r="K829" s="1191">
        <f t="shared" si="344"/>
        <v>129922.61230708235</v>
      </c>
      <c r="L829" s="1191">
        <f t="shared" si="345"/>
        <v>2783945.0328942556</v>
      </c>
      <c r="M829" s="1190">
        <f t="shared" si="336"/>
        <v>1.8332254335481029</v>
      </c>
      <c r="N829" s="1190">
        <f t="shared" si="337"/>
        <v>2.8049936354963836</v>
      </c>
      <c r="O829" s="1190">
        <f t="shared" si="338"/>
        <v>0.49979886596117379</v>
      </c>
      <c r="P829" s="1192">
        <f t="shared" si="358"/>
        <v>171585.0660448508</v>
      </c>
      <c r="Q829" s="1192">
        <f t="shared" si="348"/>
        <v>100080.03342272347</v>
      </c>
      <c r="R829" s="1192">
        <f t="shared" si="349"/>
        <v>129922.61230708235</v>
      </c>
      <c r="S829" s="1192">
        <f t="shared" si="350"/>
        <v>73016.508116580299</v>
      </c>
      <c r="T829" s="1192">
        <f t="shared" si="357"/>
        <v>2783945.0328942556</v>
      </c>
      <c r="U829" s="1192">
        <f t="shared" si="339"/>
        <v>3586183.1817527544</v>
      </c>
      <c r="V829" s="1189">
        <v>100000</v>
      </c>
      <c r="W829" s="1189">
        <v>56200</v>
      </c>
      <c r="X829" s="1189">
        <v>7.1410999999999998</v>
      </c>
      <c r="Y829" s="1189">
        <v>3</v>
      </c>
      <c r="Z829" s="1189">
        <v>6.125</v>
      </c>
      <c r="AA829" s="1189">
        <v>0.140625</v>
      </c>
      <c r="AB829" s="1189">
        <v>1.6733000000000001E-2</v>
      </c>
      <c r="AC829" s="1189">
        <v>7.453125</v>
      </c>
      <c r="AD829" s="1189">
        <v>0.28571000000000002</v>
      </c>
      <c r="AE829" s="1189">
        <v>45</v>
      </c>
      <c r="AF829" s="1193">
        <v>6.90625</v>
      </c>
      <c r="AG829" s="1193">
        <v>6</v>
      </c>
      <c r="AH829" s="1189">
        <f t="shared" si="352"/>
        <v>3.2267999999999999</v>
      </c>
      <c r="AI829" s="1189">
        <f t="shared" si="340"/>
        <v>4.11328125</v>
      </c>
      <c r="AJ829" s="1189">
        <f t="shared" si="341"/>
        <v>28.892977282709936</v>
      </c>
      <c r="AK829" s="1189">
        <f t="shared" si="359"/>
        <v>27.839450328942558</v>
      </c>
      <c r="AL829" s="1189">
        <f t="shared" si="353"/>
        <v>0.138409</v>
      </c>
      <c r="AM829" s="1189">
        <f t="shared" si="342"/>
        <v>21.079772239525994</v>
      </c>
      <c r="AN829" s="1189">
        <f t="shared" si="354"/>
        <v>9.375E-2</v>
      </c>
      <c r="AO829" s="1189">
        <f t="shared" si="347"/>
        <v>5.9446865000000004</v>
      </c>
      <c r="AP829" s="1189">
        <f t="shared" si="355"/>
        <v>7.0026909999999996</v>
      </c>
      <c r="AQ829" s="1189">
        <f t="shared" si="356"/>
        <v>5.3579500000000002E-2</v>
      </c>
      <c r="AR829" s="1193">
        <f t="shared" si="351"/>
        <v>9.5366703640267438</v>
      </c>
      <c r="AS829" s="1194">
        <f t="shared" si="346"/>
        <v>4.11328125</v>
      </c>
    </row>
    <row r="830" spans="1:45" ht="11.1" customHeight="1">
      <c r="A830" s="1189" t="s">
        <v>11027</v>
      </c>
      <c r="B830" s="1189" t="s">
        <v>10936</v>
      </c>
      <c r="C830" s="1189" t="s">
        <v>10936</v>
      </c>
      <c r="D830" s="1189" t="s">
        <v>10936</v>
      </c>
      <c r="E830" s="1189" t="s">
        <v>10936</v>
      </c>
      <c r="F830" s="1189" t="s">
        <v>10936</v>
      </c>
      <c r="G830" s="1189">
        <v>9</v>
      </c>
      <c r="H830" s="1189">
        <v>3.75</v>
      </c>
      <c r="I830" s="1190">
        <f t="shared" si="335"/>
        <v>178.72312499999998</v>
      </c>
      <c r="J830" s="1191">
        <f t="shared" si="343"/>
        <v>73016.508116580299</v>
      </c>
      <c r="K830" s="1191">
        <f t="shared" si="344"/>
        <v>129922.61230708235</v>
      </c>
      <c r="L830" s="1191">
        <f t="shared" si="345"/>
        <v>2641591.6157784681</v>
      </c>
      <c r="M830" s="1190">
        <f t="shared" si="336"/>
        <v>1.8728409591144408</v>
      </c>
      <c r="N830" s="1190">
        <f t="shared" si="337"/>
        <v>2.7310438032878426</v>
      </c>
      <c r="O830" s="1190">
        <f t="shared" si="338"/>
        <v>0.57374869816971485</v>
      </c>
      <c r="P830" s="1192">
        <f t="shared" si="358"/>
        <v>162811.28632258056</v>
      </c>
      <c r="Q830" s="1192">
        <f t="shared" si="348"/>
        <v>95149.169218807583</v>
      </c>
      <c r="R830" s="1192">
        <f t="shared" si="349"/>
        <v>129922.61230708235</v>
      </c>
      <c r="S830" s="1192">
        <f t="shared" si="350"/>
        <v>73016.508116580299</v>
      </c>
      <c r="T830" s="1192">
        <f t="shared" si="357"/>
        <v>2641591.6157784681</v>
      </c>
      <c r="U830" s="1192">
        <f t="shared" si="339"/>
        <v>3586183.1817527544</v>
      </c>
      <c r="V830" s="1189">
        <v>100000</v>
      </c>
      <c r="W830" s="1189">
        <v>56200</v>
      </c>
      <c r="X830" s="1189">
        <v>7.1410999999999998</v>
      </c>
      <c r="Y830" s="1189">
        <v>3</v>
      </c>
      <c r="Z830" s="1189">
        <v>6.125</v>
      </c>
      <c r="AA830" s="1189">
        <v>0.140625</v>
      </c>
      <c r="AB830" s="1189">
        <v>1.6733000000000001E-2</v>
      </c>
      <c r="AC830" s="1189">
        <v>7.453125</v>
      </c>
      <c r="AD830" s="1189">
        <v>0.28571000000000002</v>
      </c>
      <c r="AE830" s="1189">
        <v>45</v>
      </c>
      <c r="AF830" s="1193">
        <v>6.90625</v>
      </c>
      <c r="AG830" s="1193">
        <v>6</v>
      </c>
      <c r="AH830" s="1189">
        <f t="shared" si="352"/>
        <v>3.2267999999999999</v>
      </c>
      <c r="AI830" s="1189">
        <f t="shared" si="340"/>
        <v>4.11328125</v>
      </c>
      <c r="AJ830" s="1189">
        <f t="shared" si="341"/>
        <v>27.46944311155206</v>
      </c>
      <c r="AK830" s="1189">
        <f t="shared" si="359"/>
        <v>26.415916157784682</v>
      </c>
      <c r="AL830" s="1189">
        <f t="shared" si="353"/>
        <v>0.138409</v>
      </c>
      <c r="AM830" s="1189">
        <f t="shared" si="342"/>
        <v>21.079772239525994</v>
      </c>
      <c r="AN830" s="1189">
        <f t="shared" si="354"/>
        <v>9.375E-2</v>
      </c>
      <c r="AO830" s="1189">
        <f t="shared" si="347"/>
        <v>5.9446865000000004</v>
      </c>
      <c r="AP830" s="1189">
        <f t="shared" si="355"/>
        <v>7.0026909999999996</v>
      </c>
      <c r="AQ830" s="1189">
        <f t="shared" si="356"/>
        <v>5.3579500000000002E-2</v>
      </c>
      <c r="AR830" s="1193">
        <f t="shared" si="351"/>
        <v>9.4411642095721433</v>
      </c>
      <c r="AS830" s="1194">
        <f t="shared" si="346"/>
        <v>4.11328125</v>
      </c>
    </row>
    <row r="831" spans="1:45" ht="11.1" customHeight="1">
      <c r="A831" s="1189" t="s">
        <v>11027</v>
      </c>
      <c r="B831" s="1189" t="s">
        <v>10936</v>
      </c>
      <c r="C831" s="1189" t="s">
        <v>10936</v>
      </c>
      <c r="D831" s="1189" t="s">
        <v>10936</v>
      </c>
      <c r="E831" s="1189" t="s">
        <v>10936</v>
      </c>
      <c r="F831" s="1189" t="s">
        <v>10936</v>
      </c>
      <c r="G831" s="1189">
        <v>9.25</v>
      </c>
      <c r="H831" s="1189">
        <v>2.5</v>
      </c>
      <c r="I831" s="1190">
        <f t="shared" si="335"/>
        <v>211.764375</v>
      </c>
      <c r="J831" s="1191">
        <f t="shared" si="343"/>
        <v>86006.212320784791</v>
      </c>
      <c r="K831" s="1191">
        <f t="shared" si="344"/>
        <v>153035.96498360284</v>
      </c>
      <c r="L831" s="1191">
        <f t="shared" si="345"/>
        <v>3255183.9309327248</v>
      </c>
      <c r="M831" s="1190">
        <f t="shared" si="336"/>
        <v>1.9431810301513128</v>
      </c>
      <c r="N831" s="1190">
        <f t="shared" si="337"/>
        <v>3.2359426576771915</v>
      </c>
      <c r="O831" s="1190">
        <f t="shared" si="338"/>
        <v>0.25499942140876219</v>
      </c>
      <c r="P831" s="1192">
        <f t="shared" si="358"/>
        <v>201985.62900473751</v>
      </c>
      <c r="Q831" s="1192">
        <f t="shared" si="348"/>
        <v>117189.81989568048</v>
      </c>
      <c r="R831" s="1192">
        <f t="shared" si="349"/>
        <v>153035.96498360284</v>
      </c>
      <c r="S831" s="1192">
        <f t="shared" si="350"/>
        <v>86006.212320784791</v>
      </c>
      <c r="T831" s="1192">
        <f t="shared" si="357"/>
        <v>3255183.9309327248</v>
      </c>
      <c r="U831" s="1192">
        <f t="shared" si="339"/>
        <v>3944521.0938028409</v>
      </c>
      <c r="V831" s="1189">
        <v>100000</v>
      </c>
      <c r="W831" s="1189">
        <v>56200</v>
      </c>
      <c r="X831" s="1189">
        <v>7.1410999999999998</v>
      </c>
      <c r="Y831" s="1189">
        <v>3</v>
      </c>
      <c r="Z831" s="1189">
        <v>6.125</v>
      </c>
      <c r="AA831" s="1189">
        <v>0.140625</v>
      </c>
      <c r="AB831" s="1189">
        <v>1.6733000000000001E-2</v>
      </c>
      <c r="AC831" s="1189">
        <v>7.453125</v>
      </c>
      <c r="AD831" s="1189">
        <v>0.28571000000000002</v>
      </c>
      <c r="AE831" s="1189">
        <v>45</v>
      </c>
      <c r="AF831" s="1193">
        <v>6.90625</v>
      </c>
      <c r="AG831" s="1193">
        <v>6</v>
      </c>
      <c r="AH831" s="1189">
        <f t="shared" si="352"/>
        <v>3.2267999999999999</v>
      </c>
      <c r="AI831" s="1189">
        <f t="shared" si="340"/>
        <v>4.17578125</v>
      </c>
      <c r="AJ831" s="1189">
        <f t="shared" si="341"/>
        <v>33.605366263094623</v>
      </c>
      <c r="AK831" s="1189">
        <f t="shared" si="359"/>
        <v>32.551839309327249</v>
      </c>
      <c r="AL831" s="1189">
        <f t="shared" si="353"/>
        <v>0.138409</v>
      </c>
      <c r="AM831" s="1189">
        <f t="shared" si="342"/>
        <v>24.663151360026852</v>
      </c>
      <c r="AN831" s="1189">
        <f t="shared" si="354"/>
        <v>9.375E-2</v>
      </c>
      <c r="AO831" s="1189">
        <f t="shared" si="347"/>
        <v>5.9446865000000004</v>
      </c>
      <c r="AP831" s="1189">
        <f t="shared" si="355"/>
        <v>7.0026909999999996</v>
      </c>
      <c r="AQ831" s="1189">
        <f t="shared" si="356"/>
        <v>5.3579500000000002E-2</v>
      </c>
      <c r="AR831" s="1193">
        <f t="shared" si="351"/>
        <v>9.8462216932235478</v>
      </c>
      <c r="AS831" s="1194">
        <f t="shared" si="346"/>
        <v>4.17578125</v>
      </c>
    </row>
    <row r="832" spans="1:45" ht="11.1" customHeight="1">
      <c r="A832" s="1189" t="s">
        <v>11027</v>
      </c>
      <c r="B832" s="1189" t="s">
        <v>10936</v>
      </c>
      <c r="C832" s="1189" t="s">
        <v>10936</v>
      </c>
      <c r="D832" s="1189" t="s">
        <v>10936</v>
      </c>
      <c r="E832" s="1189" t="s">
        <v>10936</v>
      </c>
      <c r="F832" s="1189" t="s">
        <v>10936</v>
      </c>
      <c r="G832" s="1189">
        <v>9.25</v>
      </c>
      <c r="H832" s="1189">
        <v>2.8125</v>
      </c>
      <c r="I832" s="1190">
        <f t="shared" si="335"/>
        <v>207.3317578125</v>
      </c>
      <c r="J832" s="1191">
        <f t="shared" si="343"/>
        <v>86006.212320784791</v>
      </c>
      <c r="K832" s="1191">
        <f t="shared" si="344"/>
        <v>153035.96498360284</v>
      </c>
      <c r="L832" s="1191">
        <f t="shared" si="345"/>
        <v>3124795.5639624456</v>
      </c>
      <c r="M832" s="1190">
        <f t="shared" si="336"/>
        <v>1.9626848851922358</v>
      </c>
      <c r="N832" s="1190">
        <f t="shared" si="337"/>
        <v>3.1682084363654894</v>
      </c>
      <c r="O832" s="1190">
        <f t="shared" si="338"/>
        <v>0.32273364272046462</v>
      </c>
      <c r="P832" s="1192">
        <f t="shared" si="358"/>
        <v>193894.97210909287</v>
      </c>
      <c r="Q832" s="1192">
        <f t="shared" si="348"/>
        <v>112642.87072032821</v>
      </c>
      <c r="R832" s="1192">
        <f t="shared" si="349"/>
        <v>153035.96498360284</v>
      </c>
      <c r="S832" s="1192">
        <f t="shared" si="350"/>
        <v>86006.212320784791</v>
      </c>
      <c r="T832" s="1192">
        <f t="shared" si="357"/>
        <v>3124795.5639624456</v>
      </c>
      <c r="U832" s="1192">
        <f t="shared" si="339"/>
        <v>3944521.0938028409</v>
      </c>
      <c r="V832" s="1189">
        <v>100000</v>
      </c>
      <c r="W832" s="1189">
        <v>56200</v>
      </c>
      <c r="X832" s="1189">
        <v>7.1410999999999998</v>
      </c>
      <c r="Y832" s="1189">
        <v>3</v>
      </c>
      <c r="Z832" s="1189">
        <v>6.125</v>
      </c>
      <c r="AA832" s="1189">
        <v>0.140625</v>
      </c>
      <c r="AB832" s="1189">
        <v>1.6733000000000001E-2</v>
      </c>
      <c r="AC832" s="1189">
        <v>7.453125</v>
      </c>
      <c r="AD832" s="1189">
        <v>0.28571000000000002</v>
      </c>
      <c r="AE832" s="1189">
        <v>45</v>
      </c>
      <c r="AF832" s="1193">
        <v>6.90625</v>
      </c>
      <c r="AG832" s="1193">
        <v>6</v>
      </c>
      <c r="AH832" s="1189">
        <f t="shared" si="352"/>
        <v>3.2267999999999999</v>
      </c>
      <c r="AI832" s="1189">
        <f t="shared" si="340"/>
        <v>4.17578125</v>
      </c>
      <c r="AJ832" s="1189">
        <f t="shared" si="341"/>
        <v>32.301482593391832</v>
      </c>
      <c r="AK832" s="1189">
        <f t="shared" si="359"/>
        <v>31.247955639624454</v>
      </c>
      <c r="AL832" s="1189">
        <f t="shared" si="353"/>
        <v>0.138409</v>
      </c>
      <c r="AM832" s="1189">
        <f t="shared" si="342"/>
        <v>24.663151360026852</v>
      </c>
      <c r="AN832" s="1189">
        <f t="shared" si="354"/>
        <v>9.375E-2</v>
      </c>
      <c r="AO832" s="1189">
        <f t="shared" si="347"/>
        <v>5.9446865000000004</v>
      </c>
      <c r="AP832" s="1189">
        <f t="shared" si="355"/>
        <v>7.0026909999999996</v>
      </c>
      <c r="AQ832" s="1189">
        <f t="shared" si="356"/>
        <v>5.3579500000000002E-2</v>
      </c>
      <c r="AR832" s="1193">
        <f t="shared" si="351"/>
        <v>9.7615534307868241</v>
      </c>
      <c r="AS832" s="1194">
        <f t="shared" si="346"/>
        <v>4.17578125</v>
      </c>
    </row>
    <row r="833" spans="1:45" ht="11.1" customHeight="1">
      <c r="A833" s="1189" t="s">
        <v>11027</v>
      </c>
      <c r="B833" s="1189" t="s">
        <v>10936</v>
      </c>
      <c r="C833" s="1189" t="s">
        <v>10936</v>
      </c>
      <c r="D833" s="1189" t="s">
        <v>10936</v>
      </c>
      <c r="E833" s="1189" t="s">
        <v>10936</v>
      </c>
      <c r="F833" s="1189" t="s">
        <v>10936</v>
      </c>
      <c r="G833" s="1189">
        <v>9.25</v>
      </c>
      <c r="H833" s="1189">
        <v>3</v>
      </c>
      <c r="I833" s="1190">
        <f t="shared" si="335"/>
        <v>204.421875</v>
      </c>
      <c r="J833" s="1191">
        <f t="shared" si="343"/>
        <v>86006.212320784791</v>
      </c>
      <c r="K833" s="1191">
        <f t="shared" si="344"/>
        <v>153035.96498360284</v>
      </c>
      <c r="L833" s="1191">
        <f t="shared" si="345"/>
        <v>3039199.4359984268</v>
      </c>
      <c r="M833" s="1190">
        <f t="shared" si="336"/>
        <v>1.9782511160082752</v>
      </c>
      <c r="N833" s="1190">
        <f t="shared" si="337"/>
        <v>3.1237429122573364</v>
      </c>
      <c r="O833" s="1190">
        <f t="shared" si="338"/>
        <v>0.36719916682861747</v>
      </c>
      <c r="P833" s="1192">
        <f t="shared" si="358"/>
        <v>188583.69381759909</v>
      </c>
      <c r="Q833" s="1192">
        <f t="shared" si="348"/>
        <v>109657.93232050871</v>
      </c>
      <c r="R833" s="1192">
        <f t="shared" si="349"/>
        <v>153035.96498360284</v>
      </c>
      <c r="S833" s="1192">
        <f t="shared" si="350"/>
        <v>86006.212320784791</v>
      </c>
      <c r="T833" s="1192">
        <f t="shared" si="357"/>
        <v>3039199.4359984268</v>
      </c>
      <c r="U833" s="1192">
        <f t="shared" si="339"/>
        <v>3944521.0938028409</v>
      </c>
      <c r="V833" s="1189">
        <v>100000</v>
      </c>
      <c r="W833" s="1189">
        <v>56200</v>
      </c>
      <c r="X833" s="1189">
        <v>7.1410999999999998</v>
      </c>
      <c r="Y833" s="1189">
        <v>3</v>
      </c>
      <c r="Z833" s="1189">
        <v>6.125</v>
      </c>
      <c r="AA833" s="1189">
        <v>0.140625</v>
      </c>
      <c r="AB833" s="1189">
        <v>1.6733000000000001E-2</v>
      </c>
      <c r="AC833" s="1189">
        <v>7.453125</v>
      </c>
      <c r="AD833" s="1189">
        <v>0.28571000000000002</v>
      </c>
      <c r="AE833" s="1189">
        <v>45</v>
      </c>
      <c r="AF833" s="1193">
        <v>6.90625</v>
      </c>
      <c r="AG833" s="1193">
        <v>6</v>
      </c>
      <c r="AH833" s="1189">
        <f t="shared" si="352"/>
        <v>3.2267999999999999</v>
      </c>
      <c r="AI833" s="1189">
        <f t="shared" si="340"/>
        <v>4.17578125</v>
      </c>
      <c r="AJ833" s="1189">
        <f t="shared" si="341"/>
        <v>31.445521313751641</v>
      </c>
      <c r="AK833" s="1189">
        <f t="shared" si="359"/>
        <v>30.391994359984267</v>
      </c>
      <c r="AL833" s="1189">
        <f t="shared" si="353"/>
        <v>0.138409</v>
      </c>
      <c r="AM833" s="1189">
        <f t="shared" si="342"/>
        <v>24.663151360026852</v>
      </c>
      <c r="AN833" s="1189">
        <f t="shared" si="354"/>
        <v>9.375E-2</v>
      </c>
      <c r="AO833" s="1189">
        <f t="shared" si="347"/>
        <v>5.9446865000000004</v>
      </c>
      <c r="AP833" s="1189">
        <f t="shared" si="355"/>
        <v>7.0026909999999996</v>
      </c>
      <c r="AQ833" s="1189">
        <f t="shared" si="356"/>
        <v>5.3579500000000002E-2</v>
      </c>
      <c r="AR833" s="1193">
        <f t="shared" si="351"/>
        <v>9.7055696191468321</v>
      </c>
      <c r="AS833" s="1194">
        <f t="shared" si="346"/>
        <v>4.17578125</v>
      </c>
    </row>
    <row r="834" spans="1:45" ht="11.1" customHeight="1">
      <c r="A834" s="1189" t="s">
        <v>11027</v>
      </c>
      <c r="B834" s="1189" t="s">
        <v>10936</v>
      </c>
      <c r="C834" s="1189" t="s">
        <v>10936</v>
      </c>
      <c r="D834" s="1189" t="s">
        <v>10936</v>
      </c>
      <c r="E834" s="1189" t="s">
        <v>10936</v>
      </c>
      <c r="F834" s="1189" t="s">
        <v>10936</v>
      </c>
      <c r="G834" s="1189">
        <v>9.25</v>
      </c>
      <c r="H834" s="1189">
        <v>3.25</v>
      </c>
      <c r="I834" s="1190">
        <f t="shared" ref="I834:I897" si="360">(G834^2-H834^2)*2.67</f>
        <v>200.25</v>
      </c>
      <c r="J834" s="1191">
        <f t="shared" si="343"/>
        <v>86006.212320784791</v>
      </c>
      <c r="K834" s="1191">
        <f t="shared" si="344"/>
        <v>153035.96498360284</v>
      </c>
      <c r="L834" s="1191">
        <f t="shared" si="345"/>
        <v>2916480.9729675753</v>
      </c>
      <c r="M834" s="1190">
        <f t="shared" ref="M834:M897" si="361">((G834^4-AO834^4)/G834)/((AP834^4-H834^4)/AP834)</f>
        <v>2.0046203519174033</v>
      </c>
      <c r="N834" s="1190">
        <f t="shared" ref="N834:N897" si="362">(PI()/4*(G834^2-H834^2)/144*1)*7.48052</f>
        <v>3.0599930569051459</v>
      </c>
      <c r="O834" s="1190">
        <f t="shared" ref="O834:O897" si="363">(PI()/4*(H834)^2/144*1)*7.48052</f>
        <v>0.43094902218080805</v>
      </c>
      <c r="P834" s="1192">
        <f t="shared" si="358"/>
        <v>180968.9579158159</v>
      </c>
      <c r="Q834" s="1192">
        <f t="shared" si="348"/>
        <v>105378.45074370656</v>
      </c>
      <c r="R834" s="1192">
        <f t="shared" si="349"/>
        <v>153035.96498360284</v>
      </c>
      <c r="S834" s="1192">
        <f t="shared" si="350"/>
        <v>86006.212320784791</v>
      </c>
      <c r="T834" s="1192">
        <f t="shared" si="357"/>
        <v>2916480.9729675753</v>
      </c>
      <c r="U834" s="1192">
        <f t="shared" ref="U834:U897" si="364">V834*(PI()*(G834/2)^2-(PI()*(AO834/2)^2))</f>
        <v>3944521.0938028409</v>
      </c>
      <c r="V834" s="1189">
        <v>100000</v>
      </c>
      <c r="W834" s="1189">
        <v>56200</v>
      </c>
      <c r="X834" s="1189">
        <v>7.1410999999999998</v>
      </c>
      <c r="Y834" s="1189">
        <v>3</v>
      </c>
      <c r="Z834" s="1189">
        <v>6.125</v>
      </c>
      <c r="AA834" s="1189">
        <v>0.140625</v>
      </c>
      <c r="AB834" s="1189">
        <v>1.6733000000000001E-2</v>
      </c>
      <c r="AC834" s="1189">
        <v>7.453125</v>
      </c>
      <c r="AD834" s="1189">
        <v>0.28571000000000002</v>
      </c>
      <c r="AE834" s="1189">
        <v>45</v>
      </c>
      <c r="AF834" s="1193">
        <v>6.90625</v>
      </c>
      <c r="AG834" s="1193">
        <v>6</v>
      </c>
      <c r="AH834" s="1189">
        <f t="shared" si="352"/>
        <v>3.2267999999999999</v>
      </c>
      <c r="AI834" s="1189">
        <f t="shared" ref="AI834:AI897" si="365">(G834+AC834)/4</f>
        <v>4.17578125</v>
      </c>
      <c r="AJ834" s="1189">
        <f t="shared" ref="AJ834:AJ897" si="366">PI()*((X834-AL834)^2-H834^2)/4</f>
        <v>30.218336683443127</v>
      </c>
      <c r="AK834" s="1189">
        <f t="shared" si="359"/>
        <v>29.164809729675753</v>
      </c>
      <c r="AL834" s="1189">
        <f t="shared" si="353"/>
        <v>0.138409</v>
      </c>
      <c r="AM834" s="1189">
        <f t="shared" ref="AM834:AM897" si="367">PI()*(G834^2-(AC834-AN834)^2)/4</f>
        <v>24.663151360026852</v>
      </c>
      <c r="AN834" s="1189">
        <f t="shared" si="354"/>
        <v>9.375E-2</v>
      </c>
      <c r="AO834" s="1189">
        <f t="shared" si="347"/>
        <v>5.9446865000000004</v>
      </c>
      <c r="AP834" s="1189">
        <f t="shared" si="355"/>
        <v>7.0026909999999996</v>
      </c>
      <c r="AQ834" s="1189">
        <f t="shared" si="356"/>
        <v>5.3579500000000002E-2</v>
      </c>
      <c r="AR834" s="1193">
        <f t="shared" si="351"/>
        <v>9.6247380032968159</v>
      </c>
      <c r="AS834" s="1194">
        <f t="shared" si="346"/>
        <v>4.17578125</v>
      </c>
    </row>
    <row r="835" spans="1:45" ht="11.1" customHeight="1">
      <c r="A835" s="1189" t="s">
        <v>11027</v>
      </c>
      <c r="B835" s="1189" t="s">
        <v>10936</v>
      </c>
      <c r="C835" s="1189" t="s">
        <v>10936</v>
      </c>
      <c r="D835" s="1189" t="s">
        <v>10936</v>
      </c>
      <c r="E835" s="1189" t="s">
        <v>10936</v>
      </c>
      <c r="F835" s="1189" t="s">
        <v>10936</v>
      </c>
      <c r="G835" s="1189">
        <v>9.25</v>
      </c>
      <c r="H835" s="1189">
        <v>3.5</v>
      </c>
      <c r="I835" s="1190">
        <f t="shared" si="360"/>
        <v>195.74437499999999</v>
      </c>
      <c r="J835" s="1191">
        <f t="shared" si="343"/>
        <v>86006.212320784791</v>
      </c>
      <c r="K835" s="1191">
        <f t="shared" si="344"/>
        <v>153035.96498360284</v>
      </c>
      <c r="L835" s="1191">
        <f t="shared" si="345"/>
        <v>2783945.0328942556</v>
      </c>
      <c r="M835" s="1190">
        <f t="shared" si="361"/>
        <v>2.0388476954043107</v>
      </c>
      <c r="N835" s="1190">
        <f t="shared" si="362"/>
        <v>2.9911432131247802</v>
      </c>
      <c r="O835" s="1190">
        <f t="shared" si="363"/>
        <v>0.49979886596117379</v>
      </c>
      <c r="P835" s="1192">
        <f t="shared" si="358"/>
        <v>172745.04314189006</v>
      </c>
      <c r="Q835" s="1192">
        <f t="shared" si="348"/>
        <v>100756.61064076025</v>
      </c>
      <c r="R835" s="1192">
        <f t="shared" si="349"/>
        <v>153035.96498360284</v>
      </c>
      <c r="S835" s="1192">
        <f t="shared" si="350"/>
        <v>86006.212320784791</v>
      </c>
      <c r="T835" s="1192">
        <f t="shared" si="357"/>
        <v>2783945.0328942556</v>
      </c>
      <c r="U835" s="1192">
        <f t="shared" si="364"/>
        <v>3944521.0938028409</v>
      </c>
      <c r="V835" s="1189">
        <v>100000</v>
      </c>
      <c r="W835" s="1189">
        <v>56200</v>
      </c>
      <c r="X835" s="1189">
        <v>7.1410999999999998</v>
      </c>
      <c r="Y835" s="1189">
        <v>3</v>
      </c>
      <c r="Z835" s="1189">
        <v>6.125</v>
      </c>
      <c r="AA835" s="1189">
        <v>0.140625</v>
      </c>
      <c r="AB835" s="1189">
        <v>1.6733000000000001E-2</v>
      </c>
      <c r="AC835" s="1189">
        <v>7.453125</v>
      </c>
      <c r="AD835" s="1189">
        <v>0.28571000000000002</v>
      </c>
      <c r="AE835" s="1189">
        <v>45</v>
      </c>
      <c r="AF835" s="1193">
        <v>6.90625</v>
      </c>
      <c r="AG835" s="1193">
        <v>6</v>
      </c>
      <c r="AH835" s="1189">
        <f t="shared" si="352"/>
        <v>3.2267999999999999</v>
      </c>
      <c r="AI835" s="1189">
        <f t="shared" si="365"/>
        <v>4.17578125</v>
      </c>
      <c r="AJ835" s="1189">
        <f t="shared" si="366"/>
        <v>28.892977282709936</v>
      </c>
      <c r="AK835" s="1189">
        <f t="shared" si="359"/>
        <v>27.839450328942558</v>
      </c>
      <c r="AL835" s="1189">
        <f t="shared" si="353"/>
        <v>0.138409</v>
      </c>
      <c r="AM835" s="1189">
        <f t="shared" si="367"/>
        <v>24.663151360026852</v>
      </c>
      <c r="AN835" s="1189">
        <f t="shared" si="354"/>
        <v>9.375E-2</v>
      </c>
      <c r="AO835" s="1189">
        <f t="shared" si="347"/>
        <v>5.9446865000000004</v>
      </c>
      <c r="AP835" s="1189">
        <f t="shared" si="355"/>
        <v>7.0026909999999996</v>
      </c>
      <c r="AQ835" s="1189">
        <f t="shared" si="356"/>
        <v>5.3579500000000002E-2</v>
      </c>
      <c r="AR835" s="1193">
        <f t="shared" si="351"/>
        <v>9.5366703640267438</v>
      </c>
      <c r="AS835" s="1194">
        <f t="shared" si="346"/>
        <v>4.17578125</v>
      </c>
    </row>
    <row r="836" spans="1:45" ht="11.1" customHeight="1">
      <c r="A836" s="1189" t="s">
        <v>11027</v>
      </c>
      <c r="B836" s="1189" t="s">
        <v>10936</v>
      </c>
      <c r="C836" s="1189" t="s">
        <v>10936</v>
      </c>
      <c r="D836" s="1189" t="s">
        <v>10936</v>
      </c>
      <c r="E836" s="1189" t="s">
        <v>10936</v>
      </c>
      <c r="F836" s="1189" t="s">
        <v>10936</v>
      </c>
      <c r="G836" s="1189">
        <v>9.25</v>
      </c>
      <c r="H836" s="1189">
        <v>3.75</v>
      </c>
      <c r="I836" s="1190">
        <f t="shared" si="360"/>
        <v>190.905</v>
      </c>
      <c r="J836" s="1191">
        <f t="shared" si="343"/>
        <v>86006.212320784791</v>
      </c>
      <c r="K836" s="1191">
        <f t="shared" si="344"/>
        <v>153035.96498360284</v>
      </c>
      <c r="L836" s="1191">
        <f t="shared" si="345"/>
        <v>2641591.6157784681</v>
      </c>
      <c r="M836" s="1190">
        <f t="shared" si="361"/>
        <v>2.0829066646532985</v>
      </c>
      <c r="N836" s="1190">
        <f t="shared" si="362"/>
        <v>2.9171933809162391</v>
      </c>
      <c r="O836" s="1190">
        <f t="shared" si="363"/>
        <v>0.57374869816971485</v>
      </c>
      <c r="P836" s="1192">
        <f t="shared" si="358"/>
        <v>163911.94949582158</v>
      </c>
      <c r="Q836" s="1192">
        <f t="shared" si="348"/>
        <v>95792.412011669745</v>
      </c>
      <c r="R836" s="1192">
        <f t="shared" si="349"/>
        <v>153035.96498360284</v>
      </c>
      <c r="S836" s="1192">
        <f t="shared" si="350"/>
        <v>86006.212320784791</v>
      </c>
      <c r="T836" s="1192">
        <f t="shared" si="357"/>
        <v>2641591.6157784681</v>
      </c>
      <c r="U836" s="1192">
        <f t="shared" si="364"/>
        <v>3944521.0938028409</v>
      </c>
      <c r="V836" s="1189">
        <v>100000</v>
      </c>
      <c r="W836" s="1189">
        <v>56200</v>
      </c>
      <c r="X836" s="1189">
        <v>7.1410999999999998</v>
      </c>
      <c r="Y836" s="1189">
        <v>3</v>
      </c>
      <c r="Z836" s="1189">
        <v>6.125</v>
      </c>
      <c r="AA836" s="1189">
        <v>0.140625</v>
      </c>
      <c r="AB836" s="1189">
        <v>1.6733000000000001E-2</v>
      </c>
      <c r="AC836" s="1189">
        <v>7.453125</v>
      </c>
      <c r="AD836" s="1189">
        <v>0.28571000000000002</v>
      </c>
      <c r="AE836" s="1189">
        <v>45</v>
      </c>
      <c r="AF836" s="1193">
        <v>6.90625</v>
      </c>
      <c r="AG836" s="1193">
        <v>6</v>
      </c>
      <c r="AH836" s="1189">
        <f t="shared" si="352"/>
        <v>3.2267999999999999</v>
      </c>
      <c r="AI836" s="1189">
        <f t="shared" si="365"/>
        <v>4.17578125</v>
      </c>
      <c r="AJ836" s="1189">
        <f t="shared" si="366"/>
        <v>27.46944311155206</v>
      </c>
      <c r="AK836" s="1189">
        <f t="shared" si="359"/>
        <v>26.415916157784682</v>
      </c>
      <c r="AL836" s="1189">
        <f t="shared" si="353"/>
        <v>0.138409</v>
      </c>
      <c r="AM836" s="1189">
        <f t="shared" si="367"/>
        <v>24.663151360026852</v>
      </c>
      <c r="AN836" s="1189">
        <f t="shared" si="354"/>
        <v>9.375E-2</v>
      </c>
      <c r="AO836" s="1189">
        <f t="shared" si="347"/>
        <v>5.9446865000000004</v>
      </c>
      <c r="AP836" s="1189">
        <f t="shared" si="355"/>
        <v>7.0026909999999996</v>
      </c>
      <c r="AQ836" s="1189">
        <f t="shared" si="356"/>
        <v>5.3579500000000002E-2</v>
      </c>
      <c r="AR836" s="1193">
        <f t="shared" si="351"/>
        <v>9.4411642095721433</v>
      </c>
      <c r="AS836" s="1194">
        <f t="shared" si="346"/>
        <v>4.17578125</v>
      </c>
    </row>
    <row r="837" spans="1:45" ht="11.1" customHeight="1">
      <c r="A837" s="1189" t="s">
        <v>11027</v>
      </c>
      <c r="B837" s="1189" t="s">
        <v>10936</v>
      </c>
      <c r="C837" s="1189" t="s">
        <v>10936</v>
      </c>
      <c r="D837" s="1189" t="s">
        <v>10936</v>
      </c>
      <c r="E837" s="1189" t="s">
        <v>10936</v>
      </c>
      <c r="F837" s="1189" t="s">
        <v>10936</v>
      </c>
      <c r="G837" s="1189">
        <v>9.5</v>
      </c>
      <c r="H837" s="1189">
        <v>2.5</v>
      </c>
      <c r="I837" s="1190">
        <f t="shared" si="360"/>
        <v>224.28</v>
      </c>
      <c r="J837" s="1191">
        <f t="shared" si="343"/>
        <v>99508.3955658177</v>
      </c>
      <c r="K837" s="1191">
        <f t="shared" si="344"/>
        <v>177061.20207440876</v>
      </c>
      <c r="L837" s="1191">
        <f t="shared" si="345"/>
        <v>3255183.9309327248</v>
      </c>
      <c r="M837" s="1190">
        <f t="shared" si="361"/>
        <v>2.1488389167153499</v>
      </c>
      <c r="N837" s="1190">
        <f t="shared" si="362"/>
        <v>3.4271922237337638</v>
      </c>
      <c r="O837" s="1190">
        <f t="shared" si="363"/>
        <v>0.25499942140876219</v>
      </c>
      <c r="P837" s="1192">
        <f t="shared" si="358"/>
        <v>203341.95564262616</v>
      </c>
      <c r="Q837" s="1192">
        <f t="shared" si="348"/>
        <v>117976.74555567464</v>
      </c>
      <c r="R837" s="1192">
        <f t="shared" si="349"/>
        <v>177061.20207440876</v>
      </c>
      <c r="S837" s="1192">
        <f t="shared" si="350"/>
        <v>99508.3955658177</v>
      </c>
      <c r="T837" s="1192">
        <f t="shared" si="357"/>
        <v>3255183.9309327248</v>
      </c>
      <c r="U837" s="1192">
        <f t="shared" si="364"/>
        <v>4312676.4828953939</v>
      </c>
      <c r="V837" s="1189">
        <v>100000</v>
      </c>
      <c r="W837" s="1189">
        <v>56200</v>
      </c>
      <c r="X837" s="1189">
        <v>7.1410999999999998</v>
      </c>
      <c r="Y837" s="1189">
        <v>3</v>
      </c>
      <c r="Z837" s="1189">
        <v>6.125</v>
      </c>
      <c r="AA837" s="1189">
        <v>0.140625</v>
      </c>
      <c r="AB837" s="1189">
        <v>1.6733000000000001E-2</v>
      </c>
      <c r="AC837" s="1189">
        <v>7.453125</v>
      </c>
      <c r="AD837" s="1189">
        <v>0.28571000000000002</v>
      </c>
      <c r="AE837" s="1189">
        <v>45</v>
      </c>
      <c r="AF837" s="1193">
        <v>6.90625</v>
      </c>
      <c r="AG837" s="1193">
        <v>6</v>
      </c>
      <c r="AH837" s="1189">
        <f t="shared" si="352"/>
        <v>3.2267999999999999</v>
      </c>
      <c r="AI837" s="1189">
        <f t="shared" si="365"/>
        <v>4.23828125</v>
      </c>
      <c r="AJ837" s="1189">
        <f t="shared" si="366"/>
        <v>33.605366263094623</v>
      </c>
      <c r="AK837" s="1189">
        <f t="shared" si="359"/>
        <v>32.551839309327249</v>
      </c>
      <c r="AL837" s="1189">
        <f t="shared" si="353"/>
        <v>0.138409</v>
      </c>
      <c r="AM837" s="1189">
        <f t="shared" si="367"/>
        <v>28.344705250952391</v>
      </c>
      <c r="AN837" s="1189">
        <f t="shared" si="354"/>
        <v>9.375E-2</v>
      </c>
      <c r="AO837" s="1189">
        <f t="shared" si="347"/>
        <v>5.9446865000000004</v>
      </c>
      <c r="AP837" s="1189">
        <f t="shared" si="355"/>
        <v>7.0026909999999996</v>
      </c>
      <c r="AQ837" s="1189">
        <f t="shared" si="356"/>
        <v>5.3579500000000002E-2</v>
      </c>
      <c r="AR837" s="1193">
        <f t="shared" si="351"/>
        <v>9.8462216932235478</v>
      </c>
      <c r="AS837" s="1194">
        <f t="shared" si="346"/>
        <v>4.23828125</v>
      </c>
    </row>
    <row r="838" spans="1:45" ht="11.1" customHeight="1">
      <c r="A838" s="1189" t="s">
        <v>11027</v>
      </c>
      <c r="B838" s="1189" t="s">
        <v>10936</v>
      </c>
      <c r="C838" s="1189" t="s">
        <v>10936</v>
      </c>
      <c r="D838" s="1189" t="s">
        <v>10936</v>
      </c>
      <c r="E838" s="1189" t="s">
        <v>10936</v>
      </c>
      <c r="F838" s="1189" t="s">
        <v>10936</v>
      </c>
      <c r="G838" s="1189">
        <v>9.5</v>
      </c>
      <c r="H838" s="1189">
        <v>2.8125</v>
      </c>
      <c r="I838" s="1190">
        <f t="shared" si="360"/>
        <v>219.8473828125</v>
      </c>
      <c r="J838" s="1191">
        <f t="shared" si="343"/>
        <v>99508.3955658177</v>
      </c>
      <c r="K838" s="1191">
        <f t="shared" si="344"/>
        <v>177061.20207440876</v>
      </c>
      <c r="L838" s="1191">
        <f t="shared" si="345"/>
        <v>3124795.5639624456</v>
      </c>
      <c r="M838" s="1190">
        <f t="shared" si="361"/>
        <v>2.1704069755259319</v>
      </c>
      <c r="N838" s="1190">
        <f t="shared" si="362"/>
        <v>3.3594580024220608</v>
      </c>
      <c r="O838" s="1190">
        <f t="shared" si="363"/>
        <v>0.32273364272046462</v>
      </c>
      <c r="P838" s="1192">
        <f t="shared" si="358"/>
        <v>195196.97026074392</v>
      </c>
      <c r="Q838" s="1192">
        <f t="shared" si="348"/>
        <v>113399.26377105682</v>
      </c>
      <c r="R838" s="1192">
        <f t="shared" si="349"/>
        <v>177061.20207440876</v>
      </c>
      <c r="S838" s="1192">
        <f t="shared" si="350"/>
        <v>99508.3955658177</v>
      </c>
      <c r="T838" s="1192">
        <f t="shared" si="357"/>
        <v>3124795.5639624456</v>
      </c>
      <c r="U838" s="1192">
        <f t="shared" si="364"/>
        <v>4312676.4828953939</v>
      </c>
      <c r="V838" s="1189">
        <v>100000</v>
      </c>
      <c r="W838" s="1189">
        <v>56200</v>
      </c>
      <c r="X838" s="1189">
        <v>7.1410999999999998</v>
      </c>
      <c r="Y838" s="1189">
        <v>3</v>
      </c>
      <c r="Z838" s="1189">
        <v>6.125</v>
      </c>
      <c r="AA838" s="1189">
        <v>0.140625</v>
      </c>
      <c r="AB838" s="1189">
        <v>1.6733000000000001E-2</v>
      </c>
      <c r="AC838" s="1189">
        <v>7.453125</v>
      </c>
      <c r="AD838" s="1189">
        <v>0.28571000000000002</v>
      </c>
      <c r="AE838" s="1189">
        <v>45</v>
      </c>
      <c r="AF838" s="1193">
        <v>6.90625</v>
      </c>
      <c r="AG838" s="1193">
        <v>6</v>
      </c>
      <c r="AH838" s="1189">
        <f t="shared" si="352"/>
        <v>3.2267999999999999</v>
      </c>
      <c r="AI838" s="1189">
        <f t="shared" si="365"/>
        <v>4.23828125</v>
      </c>
      <c r="AJ838" s="1189">
        <f t="shared" si="366"/>
        <v>32.301482593391832</v>
      </c>
      <c r="AK838" s="1189">
        <f t="shared" si="359"/>
        <v>31.247955639624454</v>
      </c>
      <c r="AL838" s="1189">
        <f t="shared" si="353"/>
        <v>0.138409</v>
      </c>
      <c r="AM838" s="1189">
        <f t="shared" si="367"/>
        <v>28.344705250952391</v>
      </c>
      <c r="AN838" s="1189">
        <f t="shared" si="354"/>
        <v>9.375E-2</v>
      </c>
      <c r="AO838" s="1189">
        <f t="shared" si="347"/>
        <v>5.9446865000000004</v>
      </c>
      <c r="AP838" s="1189">
        <f t="shared" si="355"/>
        <v>7.0026909999999996</v>
      </c>
      <c r="AQ838" s="1189">
        <f t="shared" si="356"/>
        <v>5.3579500000000002E-2</v>
      </c>
      <c r="AR838" s="1193">
        <f t="shared" si="351"/>
        <v>9.7615534307868241</v>
      </c>
      <c r="AS838" s="1194">
        <f t="shared" si="346"/>
        <v>4.23828125</v>
      </c>
    </row>
    <row r="839" spans="1:45" ht="11.1" customHeight="1">
      <c r="A839" s="1189" t="s">
        <v>11027</v>
      </c>
      <c r="B839" s="1189" t="s">
        <v>10936</v>
      </c>
      <c r="C839" s="1189" t="s">
        <v>10936</v>
      </c>
      <c r="D839" s="1189" t="s">
        <v>10936</v>
      </c>
      <c r="E839" s="1189" t="s">
        <v>10936</v>
      </c>
      <c r="F839" s="1189" t="s">
        <v>10936</v>
      </c>
      <c r="G839" s="1189">
        <v>9.5</v>
      </c>
      <c r="H839" s="1189">
        <v>3</v>
      </c>
      <c r="I839" s="1190">
        <f t="shared" si="360"/>
        <v>216.9375</v>
      </c>
      <c r="J839" s="1191">
        <f t="shared" si="343"/>
        <v>99508.3955658177</v>
      </c>
      <c r="K839" s="1191">
        <f t="shared" si="344"/>
        <v>177061.20207440876</v>
      </c>
      <c r="L839" s="1191">
        <f t="shared" si="345"/>
        <v>3039199.4359984268</v>
      </c>
      <c r="M839" s="1190">
        <f t="shared" si="361"/>
        <v>2.187620668972432</v>
      </c>
      <c r="N839" s="1190">
        <f t="shared" si="362"/>
        <v>3.3149924783139078</v>
      </c>
      <c r="O839" s="1190">
        <f t="shared" si="363"/>
        <v>0.36719916682861747</v>
      </c>
      <c r="P839" s="1192">
        <f t="shared" si="358"/>
        <v>189850.02691593178</v>
      </c>
      <c r="Q839" s="1192">
        <f t="shared" si="348"/>
        <v>110394.28161127241</v>
      </c>
      <c r="R839" s="1192">
        <f t="shared" si="349"/>
        <v>177061.20207440876</v>
      </c>
      <c r="S839" s="1192">
        <f t="shared" si="350"/>
        <v>99508.3955658177</v>
      </c>
      <c r="T839" s="1192">
        <f t="shared" si="357"/>
        <v>3039199.4359984268</v>
      </c>
      <c r="U839" s="1192">
        <f t="shared" si="364"/>
        <v>4312676.4828953939</v>
      </c>
      <c r="V839" s="1189">
        <v>100000</v>
      </c>
      <c r="W839" s="1189">
        <v>56200</v>
      </c>
      <c r="X839" s="1189">
        <v>7.1410999999999998</v>
      </c>
      <c r="Y839" s="1189">
        <v>3</v>
      </c>
      <c r="Z839" s="1189">
        <v>6.125</v>
      </c>
      <c r="AA839" s="1189">
        <v>0.140625</v>
      </c>
      <c r="AB839" s="1189">
        <v>1.6733000000000001E-2</v>
      </c>
      <c r="AC839" s="1189">
        <v>7.453125</v>
      </c>
      <c r="AD839" s="1189">
        <v>0.28571000000000002</v>
      </c>
      <c r="AE839" s="1189">
        <v>45</v>
      </c>
      <c r="AF839" s="1193">
        <v>6.90625</v>
      </c>
      <c r="AG839" s="1193">
        <v>6</v>
      </c>
      <c r="AH839" s="1189">
        <f t="shared" si="352"/>
        <v>3.2267999999999999</v>
      </c>
      <c r="AI839" s="1189">
        <f t="shared" si="365"/>
        <v>4.23828125</v>
      </c>
      <c r="AJ839" s="1189">
        <f t="shared" si="366"/>
        <v>31.445521313751641</v>
      </c>
      <c r="AK839" s="1189">
        <f t="shared" si="359"/>
        <v>30.391994359984267</v>
      </c>
      <c r="AL839" s="1189">
        <f t="shared" si="353"/>
        <v>0.138409</v>
      </c>
      <c r="AM839" s="1189">
        <f t="shared" si="367"/>
        <v>28.344705250952391</v>
      </c>
      <c r="AN839" s="1189">
        <f t="shared" si="354"/>
        <v>9.375E-2</v>
      </c>
      <c r="AO839" s="1189">
        <f t="shared" si="347"/>
        <v>5.9446865000000004</v>
      </c>
      <c r="AP839" s="1189">
        <f t="shared" si="355"/>
        <v>7.0026909999999996</v>
      </c>
      <c r="AQ839" s="1189">
        <f t="shared" si="356"/>
        <v>5.3579500000000002E-2</v>
      </c>
      <c r="AR839" s="1193">
        <f t="shared" si="351"/>
        <v>9.7055696191468321</v>
      </c>
      <c r="AS839" s="1194">
        <f t="shared" si="346"/>
        <v>4.23828125</v>
      </c>
    </row>
    <row r="840" spans="1:45" ht="11.1" customHeight="1">
      <c r="A840" s="1189" t="s">
        <v>11027</v>
      </c>
      <c r="B840" s="1189" t="s">
        <v>10936</v>
      </c>
      <c r="C840" s="1189" t="s">
        <v>10936</v>
      </c>
      <c r="D840" s="1189" t="s">
        <v>10936</v>
      </c>
      <c r="E840" s="1189" t="s">
        <v>10936</v>
      </c>
      <c r="F840" s="1189" t="s">
        <v>10936</v>
      </c>
      <c r="G840" s="1189">
        <v>9.5</v>
      </c>
      <c r="H840" s="1189">
        <v>3.25</v>
      </c>
      <c r="I840" s="1190">
        <f t="shared" si="360"/>
        <v>212.765625</v>
      </c>
      <c r="J840" s="1191">
        <f t="shared" si="343"/>
        <v>99508.3955658177</v>
      </c>
      <c r="K840" s="1191">
        <f t="shared" si="344"/>
        <v>177061.20207440876</v>
      </c>
      <c r="L840" s="1191">
        <f t="shared" si="345"/>
        <v>2916480.9729675753</v>
      </c>
      <c r="M840" s="1190">
        <f t="shared" si="361"/>
        <v>2.2167807109069555</v>
      </c>
      <c r="N840" s="1190">
        <f t="shared" si="362"/>
        <v>3.2512426229617177</v>
      </c>
      <c r="O840" s="1190">
        <f t="shared" si="363"/>
        <v>0.43094902218080805</v>
      </c>
      <c r="P840" s="1192">
        <f t="shared" si="358"/>
        <v>182184.15832121909</v>
      </c>
      <c r="Q840" s="1192">
        <f t="shared" si="348"/>
        <v>106086.06346104387</v>
      </c>
      <c r="R840" s="1192">
        <f t="shared" si="349"/>
        <v>177061.20207440876</v>
      </c>
      <c r="S840" s="1192">
        <f t="shared" si="350"/>
        <v>99508.3955658177</v>
      </c>
      <c r="T840" s="1192">
        <f t="shared" si="357"/>
        <v>2916480.9729675753</v>
      </c>
      <c r="U840" s="1192">
        <f t="shared" si="364"/>
        <v>4312676.4828953939</v>
      </c>
      <c r="V840" s="1189">
        <v>100000</v>
      </c>
      <c r="W840" s="1189">
        <v>56200</v>
      </c>
      <c r="X840" s="1189">
        <v>7.1410999999999998</v>
      </c>
      <c r="Y840" s="1189">
        <v>3</v>
      </c>
      <c r="Z840" s="1189">
        <v>6.125</v>
      </c>
      <c r="AA840" s="1189">
        <v>0.140625</v>
      </c>
      <c r="AB840" s="1189">
        <v>1.6733000000000001E-2</v>
      </c>
      <c r="AC840" s="1189">
        <v>7.453125</v>
      </c>
      <c r="AD840" s="1189">
        <v>0.28571000000000002</v>
      </c>
      <c r="AE840" s="1189">
        <v>45</v>
      </c>
      <c r="AF840" s="1193">
        <v>6.90625</v>
      </c>
      <c r="AG840" s="1193">
        <v>6</v>
      </c>
      <c r="AH840" s="1189">
        <f t="shared" si="352"/>
        <v>3.2267999999999999</v>
      </c>
      <c r="AI840" s="1189">
        <f t="shared" si="365"/>
        <v>4.23828125</v>
      </c>
      <c r="AJ840" s="1189">
        <f t="shared" si="366"/>
        <v>30.218336683443127</v>
      </c>
      <c r="AK840" s="1189">
        <f t="shared" si="359"/>
        <v>29.164809729675753</v>
      </c>
      <c r="AL840" s="1189">
        <f t="shared" si="353"/>
        <v>0.138409</v>
      </c>
      <c r="AM840" s="1189">
        <f t="shared" si="367"/>
        <v>28.344705250952391</v>
      </c>
      <c r="AN840" s="1189">
        <f t="shared" si="354"/>
        <v>9.375E-2</v>
      </c>
      <c r="AO840" s="1189">
        <f t="shared" si="347"/>
        <v>5.9446865000000004</v>
      </c>
      <c r="AP840" s="1189">
        <f t="shared" si="355"/>
        <v>7.0026909999999996</v>
      </c>
      <c r="AQ840" s="1189">
        <f t="shared" si="356"/>
        <v>5.3579500000000002E-2</v>
      </c>
      <c r="AR840" s="1193">
        <f t="shared" si="351"/>
        <v>9.6247380032968159</v>
      </c>
      <c r="AS840" s="1194">
        <f t="shared" si="346"/>
        <v>4.23828125</v>
      </c>
    </row>
    <row r="841" spans="1:45" ht="11.1" customHeight="1">
      <c r="A841" s="1189" t="s">
        <v>11027</v>
      </c>
      <c r="B841" s="1189" t="s">
        <v>10936</v>
      </c>
      <c r="C841" s="1189" t="s">
        <v>10936</v>
      </c>
      <c r="D841" s="1189" t="s">
        <v>10936</v>
      </c>
      <c r="E841" s="1189" t="s">
        <v>10936</v>
      </c>
      <c r="F841" s="1189" t="s">
        <v>10936</v>
      </c>
      <c r="G841" s="1189">
        <v>9.5</v>
      </c>
      <c r="H841" s="1189">
        <v>3.5</v>
      </c>
      <c r="I841" s="1190">
        <f t="shared" si="360"/>
        <v>208.26</v>
      </c>
      <c r="J841" s="1191">
        <f t="shared" si="343"/>
        <v>99508.3955658177</v>
      </c>
      <c r="K841" s="1191">
        <f t="shared" si="344"/>
        <v>173905.02023892937</v>
      </c>
      <c r="L841" s="1191">
        <f t="shared" si="345"/>
        <v>2783945.0328942556</v>
      </c>
      <c r="M841" s="1190">
        <f t="shared" si="361"/>
        <v>2.2546305285818034</v>
      </c>
      <c r="N841" s="1190">
        <f t="shared" si="362"/>
        <v>3.1823927791813515</v>
      </c>
      <c r="O841" s="1190">
        <f t="shared" si="363"/>
        <v>0.49979886596117379</v>
      </c>
      <c r="P841" s="1192">
        <f t="shared" si="358"/>
        <v>173905.02023892937</v>
      </c>
      <c r="Q841" s="1192">
        <f t="shared" si="348"/>
        <v>101433.18785879706</v>
      </c>
      <c r="R841" s="1192">
        <f t="shared" si="349"/>
        <v>177061.20207440876</v>
      </c>
      <c r="S841" s="1192">
        <f t="shared" si="350"/>
        <v>99508.3955658177</v>
      </c>
      <c r="T841" s="1192">
        <f t="shared" si="357"/>
        <v>2783945.0328942556</v>
      </c>
      <c r="U841" s="1192">
        <f t="shared" si="364"/>
        <v>4312676.4828953939</v>
      </c>
      <c r="V841" s="1189">
        <v>100000</v>
      </c>
      <c r="W841" s="1189">
        <v>56200</v>
      </c>
      <c r="X841" s="1189">
        <v>7.1410999999999998</v>
      </c>
      <c r="Y841" s="1189">
        <v>3</v>
      </c>
      <c r="Z841" s="1189">
        <v>6.125</v>
      </c>
      <c r="AA841" s="1189">
        <v>0.140625</v>
      </c>
      <c r="AB841" s="1189">
        <v>1.6733000000000001E-2</v>
      </c>
      <c r="AC841" s="1189">
        <v>7.453125</v>
      </c>
      <c r="AD841" s="1189">
        <v>0.28571000000000002</v>
      </c>
      <c r="AE841" s="1189">
        <v>45</v>
      </c>
      <c r="AF841" s="1193">
        <v>6.90625</v>
      </c>
      <c r="AG841" s="1193">
        <v>6</v>
      </c>
      <c r="AH841" s="1189">
        <f t="shared" si="352"/>
        <v>3.2267999999999999</v>
      </c>
      <c r="AI841" s="1189">
        <f t="shared" si="365"/>
        <v>4.23828125</v>
      </c>
      <c r="AJ841" s="1189">
        <f t="shared" si="366"/>
        <v>28.892977282709936</v>
      </c>
      <c r="AK841" s="1189">
        <f t="shared" si="359"/>
        <v>27.839450328942558</v>
      </c>
      <c r="AL841" s="1189">
        <f t="shared" si="353"/>
        <v>0.138409</v>
      </c>
      <c r="AM841" s="1189">
        <f t="shared" si="367"/>
        <v>28.344705250952391</v>
      </c>
      <c r="AN841" s="1189">
        <f t="shared" si="354"/>
        <v>9.375E-2</v>
      </c>
      <c r="AO841" s="1189">
        <f t="shared" si="347"/>
        <v>5.9446865000000004</v>
      </c>
      <c r="AP841" s="1189">
        <f t="shared" si="355"/>
        <v>7.0026909999999996</v>
      </c>
      <c r="AQ841" s="1189">
        <f t="shared" si="356"/>
        <v>5.3579500000000002E-2</v>
      </c>
      <c r="AR841" s="1193">
        <f t="shared" si="351"/>
        <v>9.5366703640267438</v>
      </c>
      <c r="AS841" s="1194">
        <f t="shared" si="346"/>
        <v>4.23828125</v>
      </c>
    </row>
    <row r="842" spans="1:45" ht="11.1" customHeight="1">
      <c r="A842" s="1189" t="s">
        <v>11027</v>
      </c>
      <c r="B842" s="1189" t="s">
        <v>10936</v>
      </c>
      <c r="C842" s="1189" t="s">
        <v>10936</v>
      </c>
      <c r="D842" s="1189" t="s">
        <v>10936</v>
      </c>
      <c r="E842" s="1189" t="s">
        <v>10936</v>
      </c>
      <c r="F842" s="1189" t="s">
        <v>10936</v>
      </c>
      <c r="G842" s="1189">
        <v>9.5</v>
      </c>
      <c r="H842" s="1189">
        <v>3.75</v>
      </c>
      <c r="I842" s="1190">
        <f t="shared" si="360"/>
        <v>203.420625</v>
      </c>
      <c r="J842" s="1191">
        <f t="shared" si="343"/>
        <v>96284.272011911671</v>
      </c>
      <c r="K842" s="1191">
        <f t="shared" si="344"/>
        <v>164753.57911789275</v>
      </c>
      <c r="L842" s="1191">
        <f t="shared" si="345"/>
        <v>2641591.6157784681</v>
      </c>
      <c r="M842" s="1190">
        <f t="shared" si="361"/>
        <v>2.3033525088211935</v>
      </c>
      <c r="N842" s="1190">
        <f t="shared" si="362"/>
        <v>3.1084429469728105</v>
      </c>
      <c r="O842" s="1190">
        <f t="shared" si="363"/>
        <v>0.57374869816971485</v>
      </c>
      <c r="P842" s="1192">
        <f t="shared" si="358"/>
        <v>164753.57911789275</v>
      </c>
      <c r="Q842" s="1192">
        <f t="shared" si="348"/>
        <v>96284.272011911671</v>
      </c>
      <c r="R842" s="1192">
        <f t="shared" si="349"/>
        <v>176783.25488476132</v>
      </c>
      <c r="S842" s="1192">
        <f t="shared" si="350"/>
        <v>99352.189245235859</v>
      </c>
      <c r="T842" s="1192">
        <f t="shared" si="357"/>
        <v>2641591.6157784681</v>
      </c>
      <c r="U842" s="1192">
        <f t="shared" si="364"/>
        <v>4312676.4828953939</v>
      </c>
      <c r="V842" s="1189">
        <v>100000</v>
      </c>
      <c r="W842" s="1189">
        <v>56200</v>
      </c>
      <c r="X842" s="1189">
        <v>7.1410999999999998</v>
      </c>
      <c r="Y842" s="1189">
        <v>3</v>
      </c>
      <c r="Z842" s="1189">
        <v>6.125</v>
      </c>
      <c r="AA842" s="1189">
        <v>0.140625</v>
      </c>
      <c r="AB842" s="1189">
        <v>1.6733000000000001E-2</v>
      </c>
      <c r="AC842" s="1189">
        <v>7.453125</v>
      </c>
      <c r="AD842" s="1189">
        <v>0.28571000000000002</v>
      </c>
      <c r="AE842" s="1189">
        <v>45</v>
      </c>
      <c r="AF842" s="1193">
        <v>6.90625</v>
      </c>
      <c r="AG842" s="1193">
        <v>6</v>
      </c>
      <c r="AH842" s="1189">
        <f t="shared" si="352"/>
        <v>3.2267999999999999</v>
      </c>
      <c r="AI842" s="1189">
        <f t="shared" si="365"/>
        <v>4.23828125</v>
      </c>
      <c r="AJ842" s="1189">
        <f t="shared" si="366"/>
        <v>27.46944311155206</v>
      </c>
      <c r="AK842" s="1189">
        <f t="shared" si="359"/>
        <v>26.415916157784682</v>
      </c>
      <c r="AL842" s="1189">
        <f t="shared" si="353"/>
        <v>0.138409</v>
      </c>
      <c r="AM842" s="1189">
        <f t="shared" si="367"/>
        <v>28.344705250952391</v>
      </c>
      <c r="AN842" s="1189">
        <f t="shared" si="354"/>
        <v>9.375E-2</v>
      </c>
      <c r="AO842" s="1189">
        <f t="shared" si="347"/>
        <v>5.9446865000000004</v>
      </c>
      <c r="AP842" s="1189">
        <f t="shared" si="355"/>
        <v>7.0026909999999996</v>
      </c>
      <c r="AQ842" s="1189">
        <f t="shared" si="356"/>
        <v>5.3579500000000002E-2</v>
      </c>
      <c r="AR842" s="1193">
        <f t="shared" si="351"/>
        <v>9.4411642095721433</v>
      </c>
      <c r="AS842" s="1194">
        <f t="shared" si="346"/>
        <v>4.2235723023930358</v>
      </c>
    </row>
    <row r="843" spans="1:45" ht="11.1" customHeight="1">
      <c r="A843" s="1189" t="s">
        <v>11028</v>
      </c>
      <c r="B843" s="1189" t="s">
        <v>10936</v>
      </c>
      <c r="C843" s="1189" t="s">
        <v>10936</v>
      </c>
      <c r="D843" s="1189" t="s">
        <v>10936</v>
      </c>
      <c r="E843" s="1189" t="s">
        <v>10936</v>
      </c>
      <c r="F843" s="1189" t="s">
        <v>10936</v>
      </c>
      <c r="G843" s="1189">
        <v>10.25</v>
      </c>
      <c r="H843" s="1189">
        <v>2.5</v>
      </c>
      <c r="I843" s="1190">
        <f t="shared" si="360"/>
        <v>263.82937499999997</v>
      </c>
      <c r="J843" s="1191">
        <f t="shared" si="343"/>
        <v>113481.51277302411</v>
      </c>
      <c r="K843" s="1191">
        <f t="shared" si="344"/>
        <v>201924.39995200021</v>
      </c>
      <c r="L843" s="1191">
        <f t="shared" si="345"/>
        <v>4264543.2893614769</v>
      </c>
      <c r="M843" s="1190">
        <f t="shared" si="361"/>
        <v>1.8203956928148821</v>
      </c>
      <c r="N843" s="1190">
        <f t="shared" si="362"/>
        <v>4.0315408524725296</v>
      </c>
      <c r="O843" s="1190">
        <f t="shared" si="363"/>
        <v>0.25499942140876219</v>
      </c>
      <c r="P843" s="1192">
        <f t="shared" si="358"/>
        <v>294277.42008508556</v>
      </c>
      <c r="Q843" s="1192">
        <f t="shared" si="348"/>
        <v>169983.66511055545</v>
      </c>
      <c r="R843" s="1192">
        <f t="shared" si="349"/>
        <v>201924.39995200021</v>
      </c>
      <c r="S843" s="1192">
        <f t="shared" si="350"/>
        <v>113481.51277302411</v>
      </c>
      <c r="T843" s="1192">
        <f t="shared" si="357"/>
        <v>4264543.2893614769</v>
      </c>
      <c r="U843" s="1192">
        <f t="shared" si="364"/>
        <v>4731526.9868757175</v>
      </c>
      <c r="V843" s="1189">
        <v>100000</v>
      </c>
      <c r="W843" s="1189">
        <v>56200</v>
      </c>
      <c r="X843" s="1189">
        <v>8.0160999999999998</v>
      </c>
      <c r="Y843" s="1189">
        <v>3</v>
      </c>
      <c r="Z843" s="1189">
        <v>6.625</v>
      </c>
      <c r="AA843" s="1189">
        <v>0.140625</v>
      </c>
      <c r="AB843" s="1189">
        <v>1.6733000000000001E-2</v>
      </c>
      <c r="AC843" s="1189">
        <v>8.328125</v>
      </c>
      <c r="AD843" s="1189">
        <v>0.28571000000000002</v>
      </c>
      <c r="AE843" s="1189">
        <v>45</v>
      </c>
      <c r="AF843" s="1193">
        <v>7.78125</v>
      </c>
      <c r="AG843" s="1193">
        <v>6.75</v>
      </c>
      <c r="AH843" s="1189">
        <f t="shared" si="352"/>
        <v>3.6330499999999999</v>
      </c>
      <c r="AI843" s="1189">
        <f t="shared" si="365"/>
        <v>4.64453125</v>
      </c>
      <c r="AJ843" s="1189">
        <f t="shared" si="366"/>
        <v>43.831512869865513</v>
      </c>
      <c r="AK843" s="1189">
        <f t="shared" si="359"/>
        <v>42.645432893614768</v>
      </c>
      <c r="AL843" s="1189">
        <f t="shared" si="353"/>
        <v>0.138409</v>
      </c>
      <c r="AM843" s="1189">
        <f t="shared" si="367"/>
        <v>29.262025762108006</v>
      </c>
      <c r="AN843" s="1189">
        <f t="shared" si="354"/>
        <v>9.375E-2</v>
      </c>
      <c r="AO843" s="1189">
        <f t="shared" si="347"/>
        <v>6.6946864999999995</v>
      </c>
      <c r="AP843" s="1189">
        <f t="shared" si="355"/>
        <v>7.8776909999999996</v>
      </c>
      <c r="AQ843" s="1189">
        <f t="shared" si="356"/>
        <v>5.3579500000000002E-2</v>
      </c>
      <c r="AR843" s="1193">
        <f t="shared" si="351"/>
        <v>11.118135955820382</v>
      </c>
      <c r="AS843" s="1194">
        <f t="shared" si="346"/>
        <v>4.64453125</v>
      </c>
    </row>
    <row r="844" spans="1:45" ht="11.1" customHeight="1">
      <c r="A844" s="1189" t="s">
        <v>11028</v>
      </c>
      <c r="B844" s="1189" t="s">
        <v>10936</v>
      </c>
      <c r="C844" s="1189" t="s">
        <v>10936</v>
      </c>
      <c r="D844" s="1189" t="s">
        <v>10936</v>
      </c>
      <c r="E844" s="1189" t="s">
        <v>10936</v>
      </c>
      <c r="F844" s="1189" t="s">
        <v>10936</v>
      </c>
      <c r="G844" s="1189">
        <v>10.25</v>
      </c>
      <c r="H844" s="1189">
        <v>2.8125</v>
      </c>
      <c r="I844" s="1190">
        <f t="shared" si="360"/>
        <v>259.39675781249997</v>
      </c>
      <c r="J844" s="1191">
        <f t="shared" si="343"/>
        <v>113481.51277302411</v>
      </c>
      <c r="K844" s="1191">
        <f t="shared" si="344"/>
        <v>201924.39995200021</v>
      </c>
      <c r="L844" s="1191">
        <f t="shared" si="345"/>
        <v>4134154.9223911976</v>
      </c>
      <c r="M844" s="1190">
        <f t="shared" si="361"/>
        <v>1.8316910766183157</v>
      </c>
      <c r="N844" s="1190">
        <f t="shared" si="362"/>
        <v>3.9638066311608271</v>
      </c>
      <c r="O844" s="1190">
        <f t="shared" si="363"/>
        <v>0.32273364272046462</v>
      </c>
      <c r="P844" s="1192">
        <f t="shared" si="358"/>
        <v>285279.89100926596</v>
      </c>
      <c r="Q844" s="1192">
        <f t="shared" si="348"/>
        <v>164927.05376994485</v>
      </c>
      <c r="R844" s="1192">
        <f t="shared" si="349"/>
        <v>201924.39995200021</v>
      </c>
      <c r="S844" s="1192">
        <f t="shared" si="350"/>
        <v>113481.51277302411</v>
      </c>
      <c r="T844" s="1192">
        <f t="shared" si="357"/>
        <v>4134154.9223911976</v>
      </c>
      <c r="U844" s="1192">
        <f t="shared" si="364"/>
        <v>4731526.9868757175</v>
      </c>
      <c r="V844" s="1189">
        <v>100000</v>
      </c>
      <c r="W844" s="1189">
        <v>56200</v>
      </c>
      <c r="X844" s="1189">
        <v>8.0160999999999998</v>
      </c>
      <c r="Y844" s="1189">
        <v>3</v>
      </c>
      <c r="Z844" s="1189">
        <v>6.625</v>
      </c>
      <c r="AA844" s="1189">
        <v>0.140625</v>
      </c>
      <c r="AB844" s="1189">
        <v>1.6733000000000001E-2</v>
      </c>
      <c r="AC844" s="1189">
        <v>8.328125</v>
      </c>
      <c r="AD844" s="1189">
        <v>0.28571000000000002</v>
      </c>
      <c r="AE844" s="1189">
        <v>45</v>
      </c>
      <c r="AF844" s="1193">
        <v>7.78125</v>
      </c>
      <c r="AG844" s="1193">
        <v>6.75</v>
      </c>
      <c r="AH844" s="1189">
        <f t="shared" si="352"/>
        <v>3.6330499999999999</v>
      </c>
      <c r="AI844" s="1189">
        <f t="shared" si="365"/>
        <v>4.64453125</v>
      </c>
      <c r="AJ844" s="1189">
        <f t="shared" si="366"/>
        <v>42.527629200162721</v>
      </c>
      <c r="AK844" s="1189">
        <f t="shared" si="359"/>
        <v>41.341549223911976</v>
      </c>
      <c r="AL844" s="1189">
        <f t="shared" si="353"/>
        <v>0.138409</v>
      </c>
      <c r="AM844" s="1189">
        <f t="shared" si="367"/>
        <v>29.262025762108006</v>
      </c>
      <c r="AN844" s="1189">
        <f t="shared" si="354"/>
        <v>9.375E-2</v>
      </c>
      <c r="AO844" s="1189">
        <f t="shared" si="347"/>
        <v>6.6946864999999995</v>
      </c>
      <c r="AP844" s="1189">
        <f t="shared" si="355"/>
        <v>7.8776909999999996</v>
      </c>
      <c r="AQ844" s="1189">
        <f t="shared" si="356"/>
        <v>5.3579500000000002E-2</v>
      </c>
      <c r="AR844" s="1193">
        <f t="shared" si="351"/>
        <v>11.043223754054157</v>
      </c>
      <c r="AS844" s="1194">
        <f t="shared" si="346"/>
        <v>4.64453125</v>
      </c>
    </row>
    <row r="845" spans="1:45" ht="11.1" customHeight="1">
      <c r="A845" s="1189" t="s">
        <v>11028</v>
      </c>
      <c r="B845" s="1189" t="s">
        <v>10936</v>
      </c>
      <c r="C845" s="1189" t="s">
        <v>10936</v>
      </c>
      <c r="D845" s="1189" t="s">
        <v>10936</v>
      </c>
      <c r="E845" s="1189" t="s">
        <v>10936</v>
      </c>
      <c r="F845" s="1189" t="s">
        <v>10936</v>
      </c>
      <c r="G845" s="1189">
        <v>10.25</v>
      </c>
      <c r="H845" s="1189">
        <v>3</v>
      </c>
      <c r="I845" s="1190">
        <f t="shared" si="360"/>
        <v>256.486875</v>
      </c>
      <c r="J845" s="1191">
        <f t="shared" ref="J845:J908" si="368">MIN(S845,Q845)</f>
        <v>113481.51277302411</v>
      </c>
      <c r="K845" s="1191">
        <f t="shared" ref="K845:K908" si="369">MIN(P845,R845)</f>
        <v>201924.39995200021</v>
      </c>
      <c r="L845" s="1191">
        <f t="shared" ref="L845:L908" si="370">MIN(T845,U845)</f>
        <v>4048558.7944271783</v>
      </c>
      <c r="M845" s="1190">
        <f t="shared" si="361"/>
        <v>1.8406447245130131</v>
      </c>
      <c r="N845" s="1190">
        <f t="shared" si="362"/>
        <v>3.9193411070526745</v>
      </c>
      <c r="O845" s="1190">
        <f t="shared" si="363"/>
        <v>0.36719916682861747</v>
      </c>
      <c r="P845" s="1192">
        <f t="shared" si="358"/>
        <v>279373.27780419844</v>
      </c>
      <c r="Q845" s="1192">
        <f t="shared" si="348"/>
        <v>161607.53714869692</v>
      </c>
      <c r="R845" s="1192">
        <f t="shared" si="349"/>
        <v>201924.39995200021</v>
      </c>
      <c r="S845" s="1192">
        <f t="shared" si="350"/>
        <v>113481.51277302411</v>
      </c>
      <c r="T845" s="1192">
        <f t="shared" si="357"/>
        <v>4048558.7944271783</v>
      </c>
      <c r="U845" s="1192">
        <f t="shared" si="364"/>
        <v>4731526.9868757175</v>
      </c>
      <c r="V845" s="1189">
        <v>100000</v>
      </c>
      <c r="W845" s="1189">
        <v>56200</v>
      </c>
      <c r="X845" s="1189">
        <v>8.0160999999999998</v>
      </c>
      <c r="Y845" s="1189">
        <v>3</v>
      </c>
      <c r="Z845" s="1189">
        <v>6.625</v>
      </c>
      <c r="AA845" s="1189">
        <v>0.140625</v>
      </c>
      <c r="AB845" s="1189">
        <v>1.6733000000000001E-2</v>
      </c>
      <c r="AC845" s="1189">
        <v>8.328125</v>
      </c>
      <c r="AD845" s="1189">
        <v>0.28571000000000002</v>
      </c>
      <c r="AE845" s="1189">
        <v>45</v>
      </c>
      <c r="AF845" s="1193">
        <v>7.78125</v>
      </c>
      <c r="AG845" s="1193">
        <v>6.75</v>
      </c>
      <c r="AH845" s="1189">
        <f t="shared" si="352"/>
        <v>3.6330499999999999</v>
      </c>
      <c r="AI845" s="1189">
        <f t="shared" si="365"/>
        <v>4.64453125</v>
      </c>
      <c r="AJ845" s="1189">
        <f t="shared" si="366"/>
        <v>41.67166792052253</v>
      </c>
      <c r="AK845" s="1189">
        <f t="shared" si="359"/>
        <v>40.485587944271785</v>
      </c>
      <c r="AL845" s="1189">
        <f t="shared" si="353"/>
        <v>0.138409</v>
      </c>
      <c r="AM845" s="1189">
        <f t="shared" si="367"/>
        <v>29.262025762108006</v>
      </c>
      <c r="AN845" s="1189">
        <f t="shared" si="354"/>
        <v>9.375E-2</v>
      </c>
      <c r="AO845" s="1189">
        <f t="shared" si="347"/>
        <v>6.6946864999999995</v>
      </c>
      <c r="AP845" s="1189">
        <f t="shared" si="355"/>
        <v>7.8776909999999996</v>
      </c>
      <c r="AQ845" s="1189">
        <f t="shared" si="356"/>
        <v>5.3579500000000002E-2</v>
      </c>
      <c r="AR845" s="1193">
        <f t="shared" si="351"/>
        <v>10.993768559147769</v>
      </c>
      <c r="AS845" s="1194">
        <f t="shared" ref="AS845:AS908" si="371">IF(G845&lt;=AR845,AI845,1/4*(AR845+AC845))</f>
        <v>4.64453125</v>
      </c>
    </row>
    <row r="846" spans="1:45" ht="11.1" customHeight="1">
      <c r="A846" s="1189" t="s">
        <v>11028</v>
      </c>
      <c r="B846" s="1189" t="s">
        <v>10936</v>
      </c>
      <c r="C846" s="1189" t="s">
        <v>10936</v>
      </c>
      <c r="D846" s="1189" t="s">
        <v>10936</v>
      </c>
      <c r="E846" s="1189" t="s">
        <v>10936</v>
      </c>
      <c r="F846" s="1189" t="s">
        <v>10936</v>
      </c>
      <c r="G846" s="1189">
        <v>10.25</v>
      </c>
      <c r="H846" s="1189">
        <v>3.25</v>
      </c>
      <c r="I846" s="1190">
        <f t="shared" si="360"/>
        <v>252.315</v>
      </c>
      <c r="J846" s="1191">
        <f t="shared" si="368"/>
        <v>113481.51277302411</v>
      </c>
      <c r="K846" s="1191">
        <f t="shared" si="369"/>
        <v>201924.39995200021</v>
      </c>
      <c r="L846" s="1191">
        <f t="shared" si="370"/>
        <v>3925840.3313963269</v>
      </c>
      <c r="M846" s="1190">
        <f t="shared" si="361"/>
        <v>1.8556894966334101</v>
      </c>
      <c r="N846" s="1190">
        <f t="shared" si="362"/>
        <v>3.855591251700484</v>
      </c>
      <c r="O846" s="1190">
        <f t="shared" si="363"/>
        <v>0.43094902218080805</v>
      </c>
      <c r="P846" s="1192">
        <f t="shared" si="358"/>
        <v>270905.01514460356</v>
      </c>
      <c r="Q846" s="1192">
        <f t="shared" si="348"/>
        <v>156848.37353400461</v>
      </c>
      <c r="R846" s="1192">
        <f t="shared" si="349"/>
        <v>201924.39995200021</v>
      </c>
      <c r="S846" s="1192">
        <f t="shared" si="350"/>
        <v>113481.51277302411</v>
      </c>
      <c r="T846" s="1192">
        <f t="shared" si="357"/>
        <v>3925840.3313963269</v>
      </c>
      <c r="U846" s="1192">
        <f t="shared" si="364"/>
        <v>4731526.9868757175</v>
      </c>
      <c r="V846" s="1189">
        <v>100000</v>
      </c>
      <c r="W846" s="1189">
        <v>56200</v>
      </c>
      <c r="X846" s="1189">
        <v>8.0160999999999998</v>
      </c>
      <c r="Y846" s="1189">
        <v>3</v>
      </c>
      <c r="Z846" s="1189">
        <v>6.625</v>
      </c>
      <c r="AA846" s="1189">
        <v>0.140625</v>
      </c>
      <c r="AB846" s="1189">
        <v>1.6733000000000001E-2</v>
      </c>
      <c r="AC846" s="1189">
        <v>8.328125</v>
      </c>
      <c r="AD846" s="1189">
        <v>0.28571000000000002</v>
      </c>
      <c r="AE846" s="1189">
        <v>45</v>
      </c>
      <c r="AF846" s="1193">
        <v>7.78125</v>
      </c>
      <c r="AG846" s="1193">
        <v>6.75</v>
      </c>
      <c r="AH846" s="1189">
        <f t="shared" si="352"/>
        <v>3.6330499999999999</v>
      </c>
      <c r="AI846" s="1189">
        <f t="shared" si="365"/>
        <v>4.64453125</v>
      </c>
      <c r="AJ846" s="1189">
        <f t="shared" si="366"/>
        <v>40.444483290214016</v>
      </c>
      <c r="AK846" s="1189">
        <f t="shared" si="359"/>
        <v>39.258403313963271</v>
      </c>
      <c r="AL846" s="1189">
        <f t="shared" si="353"/>
        <v>0.138409</v>
      </c>
      <c r="AM846" s="1189">
        <f t="shared" si="367"/>
        <v>29.262025762108006</v>
      </c>
      <c r="AN846" s="1189">
        <f t="shared" si="354"/>
        <v>9.375E-2</v>
      </c>
      <c r="AO846" s="1189">
        <f t="shared" ref="AO846:AO909" si="372">X846-(((Z846-0.625-AD846)*Y846)/12)+2*AQ846</f>
        <v>6.6946864999999995</v>
      </c>
      <c r="AP846" s="1189">
        <f t="shared" si="355"/>
        <v>7.8776909999999996</v>
      </c>
      <c r="AQ846" s="1189">
        <f t="shared" si="356"/>
        <v>5.3579500000000002E-2</v>
      </c>
      <c r="AR846" s="1193">
        <f t="shared" si="351"/>
        <v>10.92247440519345</v>
      </c>
      <c r="AS846" s="1194">
        <f t="shared" si="371"/>
        <v>4.64453125</v>
      </c>
    </row>
    <row r="847" spans="1:45" ht="11.1" customHeight="1">
      <c r="A847" s="1189" t="s">
        <v>11028</v>
      </c>
      <c r="B847" s="1189" t="s">
        <v>10936</v>
      </c>
      <c r="C847" s="1189" t="s">
        <v>10936</v>
      </c>
      <c r="D847" s="1189" t="s">
        <v>10936</v>
      </c>
      <c r="E847" s="1189" t="s">
        <v>10936</v>
      </c>
      <c r="F847" s="1189" t="s">
        <v>10936</v>
      </c>
      <c r="G847" s="1189">
        <v>10.25</v>
      </c>
      <c r="H847" s="1189">
        <v>3.5</v>
      </c>
      <c r="I847" s="1190">
        <f t="shared" si="360"/>
        <v>247.80937499999999</v>
      </c>
      <c r="J847" s="1191">
        <f t="shared" si="368"/>
        <v>113481.51277302411</v>
      </c>
      <c r="K847" s="1191">
        <f t="shared" si="369"/>
        <v>201924.39995200021</v>
      </c>
      <c r="L847" s="1191">
        <f t="shared" si="370"/>
        <v>3793304.3913230081</v>
      </c>
      <c r="M847" s="1190">
        <f t="shared" si="361"/>
        <v>1.8749908193221183</v>
      </c>
      <c r="N847" s="1190">
        <f t="shared" si="362"/>
        <v>3.7867414079201183</v>
      </c>
      <c r="O847" s="1190">
        <f t="shared" si="363"/>
        <v>0.49979886596117379</v>
      </c>
      <c r="P847" s="1192">
        <f t="shared" si="358"/>
        <v>261759.29147224108</v>
      </c>
      <c r="Q847" s="1192">
        <f t="shared" ref="Q847:Q896" si="373">(W847*AJ847/12)*((AD847/2/PI())+((AH847*0.08)/COS(AE847*PI()/180))+(AS847*0.08))</f>
        <v>151708.47683013687</v>
      </c>
      <c r="R847" s="1192">
        <f t="shared" ref="R847:R896" si="374">V847*AM847*((AD847/PI())/2+AH847*0.08/COS(AE847*PI()/180)+AS847*0.08)/12</f>
        <v>201924.39995200021</v>
      </c>
      <c r="S847" s="1192">
        <f t="shared" ref="S847:S896" si="375">W847*AM847*((AD847/PI())/2+AH847*0.08/COS(AE847*PI()/180)+AS847*0.08)/12</f>
        <v>113481.51277302411</v>
      </c>
      <c r="T847" s="1192">
        <f t="shared" si="357"/>
        <v>3793304.3913230081</v>
      </c>
      <c r="U847" s="1192">
        <f t="shared" si="364"/>
        <v>4731526.9868757175</v>
      </c>
      <c r="V847" s="1189">
        <v>100000</v>
      </c>
      <c r="W847" s="1189">
        <v>56200</v>
      </c>
      <c r="X847" s="1189">
        <v>8.0160999999999998</v>
      </c>
      <c r="Y847" s="1189">
        <v>3</v>
      </c>
      <c r="Z847" s="1189">
        <v>6.625</v>
      </c>
      <c r="AA847" s="1189">
        <v>0.140625</v>
      </c>
      <c r="AB847" s="1189">
        <v>1.6733000000000001E-2</v>
      </c>
      <c r="AC847" s="1189">
        <v>8.328125</v>
      </c>
      <c r="AD847" s="1189">
        <v>0.28571000000000002</v>
      </c>
      <c r="AE847" s="1189">
        <v>45</v>
      </c>
      <c r="AF847" s="1193">
        <v>7.78125</v>
      </c>
      <c r="AG847" s="1193">
        <v>6.75</v>
      </c>
      <c r="AH847" s="1189">
        <f t="shared" si="352"/>
        <v>3.6330499999999999</v>
      </c>
      <c r="AI847" s="1189">
        <f t="shared" si="365"/>
        <v>4.64453125</v>
      </c>
      <c r="AJ847" s="1189">
        <f t="shared" si="366"/>
        <v>39.119123889480825</v>
      </c>
      <c r="AK847" s="1189">
        <f t="shared" si="359"/>
        <v>37.93304391323008</v>
      </c>
      <c r="AL847" s="1189">
        <f t="shared" si="353"/>
        <v>0.138409</v>
      </c>
      <c r="AM847" s="1189">
        <f t="shared" si="367"/>
        <v>29.262025762108006</v>
      </c>
      <c r="AN847" s="1189">
        <f t="shared" si="354"/>
        <v>9.375E-2</v>
      </c>
      <c r="AO847" s="1189">
        <f t="shared" si="372"/>
        <v>6.6946864999999995</v>
      </c>
      <c r="AP847" s="1189">
        <f t="shared" si="355"/>
        <v>7.8776909999999996</v>
      </c>
      <c r="AQ847" s="1189">
        <f t="shared" si="356"/>
        <v>5.3579500000000002E-2</v>
      </c>
      <c r="AR847" s="1193">
        <f t="shared" ref="AR847:AR896" si="376">SQRT(4/PI()*AJ847+(AC847-AN847)^2)</f>
        <v>10.844950305654056</v>
      </c>
      <c r="AS847" s="1194">
        <f t="shared" si="371"/>
        <v>4.64453125</v>
      </c>
    </row>
    <row r="848" spans="1:45" ht="11.1" customHeight="1">
      <c r="A848" s="1189" t="s">
        <v>11028</v>
      </c>
      <c r="B848" s="1189" t="s">
        <v>10936</v>
      </c>
      <c r="C848" s="1189" t="s">
        <v>10936</v>
      </c>
      <c r="D848" s="1189" t="s">
        <v>10936</v>
      </c>
      <c r="E848" s="1189" t="s">
        <v>10936</v>
      </c>
      <c r="F848" s="1189" t="s">
        <v>10936</v>
      </c>
      <c r="G848" s="1189">
        <v>10.25</v>
      </c>
      <c r="H848" s="1189">
        <v>3.75</v>
      </c>
      <c r="I848" s="1190">
        <f t="shared" si="360"/>
        <v>242.97</v>
      </c>
      <c r="J848" s="1191">
        <f t="shared" si="368"/>
        <v>113481.51277302411</v>
      </c>
      <c r="K848" s="1191">
        <f t="shared" si="369"/>
        <v>201924.39995200021</v>
      </c>
      <c r="L848" s="1191">
        <f t="shared" si="370"/>
        <v>3650950.9742072206</v>
      </c>
      <c r="M848" s="1190">
        <f t="shared" si="361"/>
        <v>1.8994666191543568</v>
      </c>
      <c r="N848" s="1190">
        <f t="shared" si="362"/>
        <v>3.7127915757115768</v>
      </c>
      <c r="O848" s="1190">
        <f t="shared" si="363"/>
        <v>0.57374869816971485</v>
      </c>
      <c r="P848" s="1192">
        <f t="shared" si="358"/>
        <v>251936.10678711097</v>
      </c>
      <c r="Q848" s="1192">
        <f t="shared" si="373"/>
        <v>146187.84703709374</v>
      </c>
      <c r="R848" s="1192">
        <f t="shared" si="374"/>
        <v>201924.39995200021</v>
      </c>
      <c r="S848" s="1192">
        <f t="shared" si="375"/>
        <v>113481.51277302411</v>
      </c>
      <c r="T848" s="1192">
        <f t="shared" si="357"/>
        <v>3650950.9742072206</v>
      </c>
      <c r="U848" s="1192">
        <f t="shared" si="364"/>
        <v>4731526.9868757175</v>
      </c>
      <c r="V848" s="1189">
        <v>100000</v>
      </c>
      <c r="W848" s="1189">
        <v>56200</v>
      </c>
      <c r="X848" s="1189">
        <v>8.0160999999999998</v>
      </c>
      <c r="Y848" s="1189">
        <v>3</v>
      </c>
      <c r="Z848" s="1189">
        <v>6.625</v>
      </c>
      <c r="AA848" s="1189">
        <v>0.140625</v>
      </c>
      <c r="AB848" s="1189">
        <v>1.6733000000000001E-2</v>
      </c>
      <c r="AC848" s="1189">
        <v>8.328125</v>
      </c>
      <c r="AD848" s="1189">
        <v>0.28571000000000002</v>
      </c>
      <c r="AE848" s="1189">
        <v>45</v>
      </c>
      <c r="AF848" s="1193">
        <v>7.78125</v>
      </c>
      <c r="AG848" s="1193">
        <v>6.75</v>
      </c>
      <c r="AH848" s="1189">
        <f t="shared" si="352"/>
        <v>3.6330499999999999</v>
      </c>
      <c r="AI848" s="1189">
        <f t="shared" si="365"/>
        <v>4.64453125</v>
      </c>
      <c r="AJ848" s="1189">
        <f t="shared" si="366"/>
        <v>37.69558971832295</v>
      </c>
      <c r="AK848" s="1189">
        <f t="shared" si="359"/>
        <v>36.509509742072204</v>
      </c>
      <c r="AL848" s="1189">
        <f t="shared" si="353"/>
        <v>0.138409</v>
      </c>
      <c r="AM848" s="1189">
        <f t="shared" si="367"/>
        <v>29.262025762108006</v>
      </c>
      <c r="AN848" s="1189">
        <f t="shared" si="354"/>
        <v>9.375E-2</v>
      </c>
      <c r="AO848" s="1189">
        <f t="shared" si="372"/>
        <v>6.6946864999999995</v>
      </c>
      <c r="AP848" s="1189">
        <f t="shared" si="355"/>
        <v>7.8776909999999996</v>
      </c>
      <c r="AQ848" s="1189">
        <f t="shared" si="356"/>
        <v>5.3579500000000002E-2</v>
      </c>
      <c r="AR848" s="1193">
        <f t="shared" si="376"/>
        <v>10.761061617336182</v>
      </c>
      <c r="AS848" s="1194">
        <f t="shared" si="371"/>
        <v>4.64453125</v>
      </c>
    </row>
    <row r="849" spans="1:45" ht="11.1" customHeight="1">
      <c r="A849" s="1189" t="s">
        <v>11028</v>
      </c>
      <c r="B849" s="1189" t="s">
        <v>10936</v>
      </c>
      <c r="C849" s="1189" t="s">
        <v>10936</v>
      </c>
      <c r="D849" s="1189" t="s">
        <v>10936</v>
      </c>
      <c r="E849" s="1189" t="s">
        <v>10936</v>
      </c>
      <c r="F849" s="1189" t="s">
        <v>10936</v>
      </c>
      <c r="G849" s="1189">
        <v>10.5</v>
      </c>
      <c r="H849" s="1189">
        <v>2.5</v>
      </c>
      <c r="I849" s="1190">
        <f t="shared" si="360"/>
        <v>277.68</v>
      </c>
      <c r="J849" s="1191">
        <f t="shared" si="368"/>
        <v>130062.56050084099</v>
      </c>
      <c r="K849" s="1191">
        <f t="shared" si="369"/>
        <v>231428.04359580248</v>
      </c>
      <c r="L849" s="1191">
        <f t="shared" si="370"/>
        <v>4264543.2893614769</v>
      </c>
      <c r="M849" s="1190">
        <f t="shared" si="361"/>
        <v>1.9968737200996063</v>
      </c>
      <c r="N849" s="1190">
        <f t="shared" si="362"/>
        <v>4.2431903722418021</v>
      </c>
      <c r="O849" s="1190">
        <f t="shared" si="363"/>
        <v>0.25499942140876219</v>
      </c>
      <c r="P849" s="1192">
        <f t="shared" si="358"/>
        <v>296054.31312231947</v>
      </c>
      <c r="Q849" s="1192">
        <f t="shared" si="373"/>
        <v>171010.05303692477</v>
      </c>
      <c r="R849" s="1192">
        <f t="shared" si="374"/>
        <v>231428.04359580248</v>
      </c>
      <c r="S849" s="1192">
        <f t="shared" si="375"/>
        <v>130062.56050084099</v>
      </c>
      <c r="T849" s="1192">
        <f t="shared" si="357"/>
        <v>4264543.2893614769</v>
      </c>
      <c r="U849" s="1192">
        <f t="shared" si="364"/>
        <v>5138952.284138144</v>
      </c>
      <c r="V849" s="1189">
        <v>100000</v>
      </c>
      <c r="W849" s="1189">
        <v>56200</v>
      </c>
      <c r="X849" s="1189">
        <v>8.0160999999999998</v>
      </c>
      <c r="Y849" s="1189">
        <v>3</v>
      </c>
      <c r="Z849" s="1189">
        <v>6.625</v>
      </c>
      <c r="AA849" s="1189">
        <v>0.140625</v>
      </c>
      <c r="AB849" s="1189">
        <v>1.6733000000000001E-2</v>
      </c>
      <c r="AC849" s="1189">
        <v>8.328125</v>
      </c>
      <c r="AD849" s="1189">
        <v>0.28571000000000002</v>
      </c>
      <c r="AE849" s="1189">
        <v>45</v>
      </c>
      <c r="AF849" s="1193">
        <v>7.78125</v>
      </c>
      <c r="AG849" s="1193">
        <v>6.75</v>
      </c>
      <c r="AH849" s="1189">
        <f t="shared" si="352"/>
        <v>3.6330499999999999</v>
      </c>
      <c r="AI849" s="1189">
        <f t="shared" si="365"/>
        <v>4.70703125</v>
      </c>
      <c r="AJ849" s="1189">
        <f t="shared" si="366"/>
        <v>43.831512869865513</v>
      </c>
      <c r="AK849" s="1189">
        <f t="shared" si="359"/>
        <v>42.645432893614768</v>
      </c>
      <c r="AL849" s="1189">
        <f t="shared" si="353"/>
        <v>0.138409</v>
      </c>
      <c r="AM849" s="1189">
        <f t="shared" si="367"/>
        <v>33.336278734732268</v>
      </c>
      <c r="AN849" s="1189">
        <f t="shared" si="354"/>
        <v>9.375E-2</v>
      </c>
      <c r="AO849" s="1189">
        <f t="shared" si="372"/>
        <v>6.6946864999999995</v>
      </c>
      <c r="AP849" s="1189">
        <f t="shared" si="355"/>
        <v>7.8776909999999996</v>
      </c>
      <c r="AQ849" s="1189">
        <f t="shared" si="356"/>
        <v>5.3579500000000002E-2</v>
      </c>
      <c r="AR849" s="1193">
        <f t="shared" si="376"/>
        <v>11.118135955820382</v>
      </c>
      <c r="AS849" s="1194">
        <f t="shared" si="371"/>
        <v>4.70703125</v>
      </c>
    </row>
    <row r="850" spans="1:45" ht="11.1" customHeight="1">
      <c r="A850" s="1189" t="s">
        <v>11028</v>
      </c>
      <c r="B850" s="1189" t="s">
        <v>10936</v>
      </c>
      <c r="C850" s="1189" t="s">
        <v>10936</v>
      </c>
      <c r="D850" s="1189" t="s">
        <v>10936</v>
      </c>
      <c r="E850" s="1189" t="s">
        <v>10936</v>
      </c>
      <c r="F850" s="1189" t="s">
        <v>10936</v>
      </c>
      <c r="G850" s="1189">
        <v>10.5</v>
      </c>
      <c r="H850" s="1189">
        <v>2.8125</v>
      </c>
      <c r="I850" s="1190">
        <f t="shared" si="360"/>
        <v>273.24738281250001</v>
      </c>
      <c r="J850" s="1191">
        <f t="shared" si="368"/>
        <v>130062.56050084099</v>
      </c>
      <c r="K850" s="1191">
        <f t="shared" si="369"/>
        <v>231428.04359580248</v>
      </c>
      <c r="L850" s="1191">
        <f t="shared" si="370"/>
        <v>4134154.9223911976</v>
      </c>
      <c r="M850" s="1190">
        <f t="shared" si="361"/>
        <v>2.0092641334391574</v>
      </c>
      <c r="N850" s="1190">
        <f t="shared" si="362"/>
        <v>4.1754561509301</v>
      </c>
      <c r="O850" s="1190">
        <f t="shared" si="363"/>
        <v>0.32273364272046462</v>
      </c>
      <c r="P850" s="1192">
        <f t="shared" si="358"/>
        <v>287002.45556026226</v>
      </c>
      <c r="Q850" s="1192">
        <f t="shared" si="373"/>
        <v>165922.90908704864</v>
      </c>
      <c r="R850" s="1192">
        <f t="shared" si="374"/>
        <v>231428.04359580248</v>
      </c>
      <c r="S850" s="1192">
        <f t="shared" si="375"/>
        <v>130062.56050084099</v>
      </c>
      <c r="T850" s="1192">
        <f t="shared" si="357"/>
        <v>4134154.9223911976</v>
      </c>
      <c r="U850" s="1192">
        <f t="shared" si="364"/>
        <v>5138952.284138144</v>
      </c>
      <c r="V850" s="1189">
        <v>100000</v>
      </c>
      <c r="W850" s="1189">
        <v>56200</v>
      </c>
      <c r="X850" s="1189">
        <v>8.0160999999999998</v>
      </c>
      <c r="Y850" s="1189">
        <v>3</v>
      </c>
      <c r="Z850" s="1189">
        <v>6.625</v>
      </c>
      <c r="AA850" s="1189">
        <v>0.140625</v>
      </c>
      <c r="AB850" s="1189">
        <v>1.6733000000000001E-2</v>
      </c>
      <c r="AC850" s="1189">
        <v>8.328125</v>
      </c>
      <c r="AD850" s="1189">
        <v>0.28571000000000002</v>
      </c>
      <c r="AE850" s="1189">
        <v>45</v>
      </c>
      <c r="AF850" s="1193">
        <v>7.78125</v>
      </c>
      <c r="AG850" s="1193">
        <v>6.75</v>
      </c>
      <c r="AH850" s="1189">
        <f t="shared" si="352"/>
        <v>3.6330499999999999</v>
      </c>
      <c r="AI850" s="1189">
        <f t="shared" si="365"/>
        <v>4.70703125</v>
      </c>
      <c r="AJ850" s="1189">
        <f t="shared" si="366"/>
        <v>42.527629200162721</v>
      </c>
      <c r="AK850" s="1189">
        <f t="shared" si="359"/>
        <v>41.341549223911976</v>
      </c>
      <c r="AL850" s="1189">
        <f t="shared" si="353"/>
        <v>0.138409</v>
      </c>
      <c r="AM850" s="1189">
        <f t="shared" si="367"/>
        <v>33.336278734732268</v>
      </c>
      <c r="AN850" s="1189">
        <f t="shared" si="354"/>
        <v>9.375E-2</v>
      </c>
      <c r="AO850" s="1189">
        <f t="shared" si="372"/>
        <v>6.6946864999999995</v>
      </c>
      <c r="AP850" s="1189">
        <f t="shared" si="355"/>
        <v>7.8776909999999996</v>
      </c>
      <c r="AQ850" s="1189">
        <f t="shared" si="356"/>
        <v>5.3579500000000002E-2</v>
      </c>
      <c r="AR850" s="1193">
        <f t="shared" si="376"/>
        <v>11.043223754054157</v>
      </c>
      <c r="AS850" s="1194">
        <f t="shared" si="371"/>
        <v>4.70703125</v>
      </c>
    </row>
    <row r="851" spans="1:45" ht="11.1" customHeight="1">
      <c r="A851" s="1189" t="s">
        <v>11028</v>
      </c>
      <c r="B851" s="1189" t="s">
        <v>10936</v>
      </c>
      <c r="C851" s="1189" t="s">
        <v>10936</v>
      </c>
      <c r="D851" s="1189" t="s">
        <v>10936</v>
      </c>
      <c r="E851" s="1189" t="s">
        <v>10936</v>
      </c>
      <c r="F851" s="1189" t="s">
        <v>10936</v>
      </c>
      <c r="G851" s="1189">
        <v>10.5</v>
      </c>
      <c r="H851" s="1189">
        <v>3</v>
      </c>
      <c r="I851" s="1190">
        <f t="shared" si="360"/>
        <v>270.33749999999998</v>
      </c>
      <c r="J851" s="1191">
        <f t="shared" si="368"/>
        <v>130062.56050084099</v>
      </c>
      <c r="K851" s="1191">
        <f t="shared" si="369"/>
        <v>231428.04359580248</v>
      </c>
      <c r="L851" s="1191">
        <f t="shared" si="370"/>
        <v>4048558.7944271783</v>
      </c>
      <c r="M851" s="1190">
        <f t="shared" si="361"/>
        <v>2.0190857915822282</v>
      </c>
      <c r="N851" s="1190">
        <f t="shared" si="362"/>
        <v>4.1309906268219461</v>
      </c>
      <c r="O851" s="1190">
        <f t="shared" si="363"/>
        <v>0.36719916682861747</v>
      </c>
      <c r="P851" s="1192">
        <f t="shared" si="358"/>
        <v>281060.17730187642</v>
      </c>
      <c r="Q851" s="1192">
        <f t="shared" si="373"/>
        <v>162583.34870583582</v>
      </c>
      <c r="R851" s="1192">
        <f t="shared" si="374"/>
        <v>231428.04359580248</v>
      </c>
      <c r="S851" s="1192">
        <f t="shared" si="375"/>
        <v>130062.56050084099</v>
      </c>
      <c r="T851" s="1192">
        <f t="shared" si="357"/>
        <v>4048558.7944271783</v>
      </c>
      <c r="U851" s="1192">
        <f t="shared" si="364"/>
        <v>5138952.284138144</v>
      </c>
      <c r="V851" s="1189">
        <v>100000</v>
      </c>
      <c r="W851" s="1189">
        <v>56200</v>
      </c>
      <c r="X851" s="1189">
        <v>8.0160999999999998</v>
      </c>
      <c r="Y851" s="1189">
        <v>3</v>
      </c>
      <c r="Z851" s="1189">
        <v>6.625</v>
      </c>
      <c r="AA851" s="1189">
        <v>0.140625</v>
      </c>
      <c r="AB851" s="1189">
        <v>1.6733000000000001E-2</v>
      </c>
      <c r="AC851" s="1189">
        <v>8.328125</v>
      </c>
      <c r="AD851" s="1189">
        <v>0.28571000000000002</v>
      </c>
      <c r="AE851" s="1189">
        <v>45</v>
      </c>
      <c r="AF851" s="1193">
        <v>7.78125</v>
      </c>
      <c r="AG851" s="1193">
        <v>6.75</v>
      </c>
      <c r="AH851" s="1189">
        <f t="shared" si="352"/>
        <v>3.6330499999999999</v>
      </c>
      <c r="AI851" s="1189">
        <f t="shared" si="365"/>
        <v>4.70703125</v>
      </c>
      <c r="AJ851" s="1189">
        <f t="shared" si="366"/>
        <v>41.67166792052253</v>
      </c>
      <c r="AK851" s="1189">
        <f t="shared" si="359"/>
        <v>40.485587944271785</v>
      </c>
      <c r="AL851" s="1189">
        <f t="shared" si="353"/>
        <v>0.138409</v>
      </c>
      <c r="AM851" s="1189">
        <f t="shared" si="367"/>
        <v>33.336278734732268</v>
      </c>
      <c r="AN851" s="1189">
        <f t="shared" si="354"/>
        <v>9.375E-2</v>
      </c>
      <c r="AO851" s="1189">
        <f t="shared" si="372"/>
        <v>6.6946864999999995</v>
      </c>
      <c r="AP851" s="1189">
        <f t="shared" si="355"/>
        <v>7.8776909999999996</v>
      </c>
      <c r="AQ851" s="1189">
        <f t="shared" si="356"/>
        <v>5.3579500000000002E-2</v>
      </c>
      <c r="AR851" s="1193">
        <f t="shared" si="376"/>
        <v>10.993768559147769</v>
      </c>
      <c r="AS851" s="1194">
        <f t="shared" si="371"/>
        <v>4.70703125</v>
      </c>
    </row>
    <row r="852" spans="1:45" ht="11.1" customHeight="1">
      <c r="A852" s="1189" t="s">
        <v>11028</v>
      </c>
      <c r="B852" s="1189" t="s">
        <v>10936</v>
      </c>
      <c r="C852" s="1189" t="s">
        <v>10936</v>
      </c>
      <c r="D852" s="1189" t="s">
        <v>10936</v>
      </c>
      <c r="E852" s="1189" t="s">
        <v>10936</v>
      </c>
      <c r="F852" s="1189" t="s">
        <v>10936</v>
      </c>
      <c r="G852" s="1189">
        <v>10.5</v>
      </c>
      <c r="H852" s="1189">
        <v>3.25</v>
      </c>
      <c r="I852" s="1190">
        <f t="shared" si="360"/>
        <v>266.16562499999998</v>
      </c>
      <c r="J852" s="1191">
        <f t="shared" si="368"/>
        <v>130062.56050084099</v>
      </c>
      <c r="K852" s="1191">
        <f t="shared" si="369"/>
        <v>231428.04359580248</v>
      </c>
      <c r="L852" s="1191">
        <f t="shared" si="370"/>
        <v>3925840.3313963269</v>
      </c>
      <c r="M852" s="1190">
        <f t="shared" si="361"/>
        <v>2.0355890772089116</v>
      </c>
      <c r="N852" s="1190">
        <f t="shared" si="362"/>
        <v>4.0672407714697565</v>
      </c>
      <c r="O852" s="1190">
        <f t="shared" si="363"/>
        <v>0.43094902218080805</v>
      </c>
      <c r="P852" s="1192">
        <f t="shared" si="358"/>
        <v>272540.78194935195</v>
      </c>
      <c r="Q852" s="1192">
        <f t="shared" si="373"/>
        <v>157795.4485177171</v>
      </c>
      <c r="R852" s="1192">
        <f t="shared" si="374"/>
        <v>231428.04359580248</v>
      </c>
      <c r="S852" s="1192">
        <f t="shared" si="375"/>
        <v>130062.56050084099</v>
      </c>
      <c r="T852" s="1192">
        <f t="shared" si="357"/>
        <v>3925840.3313963269</v>
      </c>
      <c r="U852" s="1192">
        <f t="shared" si="364"/>
        <v>5138952.284138144</v>
      </c>
      <c r="V852" s="1189">
        <v>100000</v>
      </c>
      <c r="W852" s="1189">
        <v>56200</v>
      </c>
      <c r="X852" s="1189">
        <v>8.0160999999999998</v>
      </c>
      <c r="Y852" s="1189">
        <v>3</v>
      </c>
      <c r="Z852" s="1189">
        <v>6.625</v>
      </c>
      <c r="AA852" s="1189">
        <v>0.140625</v>
      </c>
      <c r="AB852" s="1189">
        <v>1.6733000000000001E-2</v>
      </c>
      <c r="AC852" s="1189">
        <v>8.328125</v>
      </c>
      <c r="AD852" s="1189">
        <v>0.28571000000000002</v>
      </c>
      <c r="AE852" s="1189">
        <v>45</v>
      </c>
      <c r="AF852" s="1193">
        <v>7.78125</v>
      </c>
      <c r="AG852" s="1193">
        <v>6.75</v>
      </c>
      <c r="AH852" s="1189">
        <f t="shared" ref="AH852:AH915" si="377">(X852+(X852-(Z852-0.625)*Y852/12))/4</f>
        <v>3.6330499999999999</v>
      </c>
      <c r="AI852" s="1189">
        <f t="shared" si="365"/>
        <v>4.70703125</v>
      </c>
      <c r="AJ852" s="1189">
        <f t="shared" si="366"/>
        <v>40.444483290214016</v>
      </c>
      <c r="AK852" s="1189">
        <f t="shared" si="359"/>
        <v>39.258403313963271</v>
      </c>
      <c r="AL852" s="1189">
        <f t="shared" ref="AL852:AL915" si="378">2*((AA852/2)-AB852)+Y852/8/12</f>
        <v>0.138409</v>
      </c>
      <c r="AM852" s="1189">
        <f t="shared" si="367"/>
        <v>33.336278734732268</v>
      </c>
      <c r="AN852" s="1189">
        <f t="shared" ref="AN852:AN915" si="379">Y852*3/8/12</f>
        <v>9.375E-2</v>
      </c>
      <c r="AO852" s="1189">
        <f t="shared" si="372"/>
        <v>6.6946864999999995</v>
      </c>
      <c r="AP852" s="1189">
        <f t="shared" ref="AP852:AP915" si="380">X852-2*AQ852-Y852/8/12</f>
        <v>7.8776909999999996</v>
      </c>
      <c r="AQ852" s="1189">
        <f t="shared" ref="AQ852:AQ915" si="381">AA852/2-AB852</f>
        <v>5.3579500000000002E-2</v>
      </c>
      <c r="AR852" s="1193">
        <f t="shared" si="376"/>
        <v>10.92247440519345</v>
      </c>
      <c r="AS852" s="1194">
        <f t="shared" si="371"/>
        <v>4.70703125</v>
      </c>
    </row>
    <row r="853" spans="1:45" ht="11.1" customHeight="1">
      <c r="A853" s="1189" t="s">
        <v>11028</v>
      </c>
      <c r="B853" s="1189" t="s">
        <v>10936</v>
      </c>
      <c r="C853" s="1189" t="s">
        <v>10936</v>
      </c>
      <c r="D853" s="1189" t="s">
        <v>10936</v>
      </c>
      <c r="E853" s="1189" t="s">
        <v>10936</v>
      </c>
      <c r="F853" s="1189" t="s">
        <v>10936</v>
      </c>
      <c r="G853" s="1189">
        <v>10.5</v>
      </c>
      <c r="H853" s="1189">
        <v>3.5</v>
      </c>
      <c r="I853" s="1190">
        <f t="shared" si="360"/>
        <v>261.65999999999997</v>
      </c>
      <c r="J853" s="1191">
        <f t="shared" si="368"/>
        <v>130062.56050084099</v>
      </c>
      <c r="K853" s="1191">
        <f t="shared" si="369"/>
        <v>231428.04359580248</v>
      </c>
      <c r="L853" s="1191">
        <f t="shared" si="370"/>
        <v>3793304.3913230081</v>
      </c>
      <c r="M853" s="1190">
        <f t="shared" si="361"/>
        <v>2.0567615641535744</v>
      </c>
      <c r="N853" s="1190">
        <f t="shared" si="362"/>
        <v>3.9983909276893903</v>
      </c>
      <c r="O853" s="1190">
        <f t="shared" si="363"/>
        <v>0.49979886596117379</v>
      </c>
      <c r="P853" s="1192">
        <f t="shared" si="358"/>
        <v>263339.83496862563</v>
      </c>
      <c r="Q853" s="1192">
        <f t="shared" si="373"/>
        <v>152624.51631454885</v>
      </c>
      <c r="R853" s="1192">
        <f t="shared" si="374"/>
        <v>231428.04359580248</v>
      </c>
      <c r="S853" s="1192">
        <f t="shared" si="375"/>
        <v>130062.56050084099</v>
      </c>
      <c r="T853" s="1192">
        <f t="shared" si="357"/>
        <v>3793304.3913230081</v>
      </c>
      <c r="U853" s="1192">
        <f t="shared" si="364"/>
        <v>5138952.284138144</v>
      </c>
      <c r="V853" s="1189">
        <v>100000</v>
      </c>
      <c r="W853" s="1189">
        <v>56200</v>
      </c>
      <c r="X853" s="1189">
        <v>8.0160999999999998</v>
      </c>
      <c r="Y853" s="1189">
        <v>3</v>
      </c>
      <c r="Z853" s="1189">
        <v>6.625</v>
      </c>
      <c r="AA853" s="1189">
        <v>0.140625</v>
      </c>
      <c r="AB853" s="1189">
        <v>1.6733000000000001E-2</v>
      </c>
      <c r="AC853" s="1189">
        <v>8.328125</v>
      </c>
      <c r="AD853" s="1189">
        <v>0.28571000000000002</v>
      </c>
      <c r="AE853" s="1189">
        <v>45</v>
      </c>
      <c r="AF853" s="1193">
        <v>7.78125</v>
      </c>
      <c r="AG853" s="1193">
        <v>6.75</v>
      </c>
      <c r="AH853" s="1189">
        <f t="shared" si="377"/>
        <v>3.6330499999999999</v>
      </c>
      <c r="AI853" s="1189">
        <f t="shared" si="365"/>
        <v>4.70703125</v>
      </c>
      <c r="AJ853" s="1189">
        <f t="shared" si="366"/>
        <v>39.119123889480825</v>
      </c>
      <c r="AK853" s="1189">
        <f t="shared" si="359"/>
        <v>37.93304391323008</v>
      </c>
      <c r="AL853" s="1189">
        <f t="shared" si="378"/>
        <v>0.138409</v>
      </c>
      <c r="AM853" s="1189">
        <f t="shared" si="367"/>
        <v>33.336278734732268</v>
      </c>
      <c r="AN853" s="1189">
        <f t="shared" si="379"/>
        <v>9.375E-2</v>
      </c>
      <c r="AO853" s="1189">
        <f t="shared" si="372"/>
        <v>6.6946864999999995</v>
      </c>
      <c r="AP853" s="1189">
        <f t="shared" si="380"/>
        <v>7.8776909999999996</v>
      </c>
      <c r="AQ853" s="1189">
        <f t="shared" si="381"/>
        <v>5.3579500000000002E-2</v>
      </c>
      <c r="AR853" s="1193">
        <f t="shared" si="376"/>
        <v>10.844950305654056</v>
      </c>
      <c r="AS853" s="1194">
        <f t="shared" si="371"/>
        <v>4.70703125</v>
      </c>
    </row>
    <row r="854" spans="1:45" ht="11.1" customHeight="1">
      <c r="A854" s="1189" t="s">
        <v>11028</v>
      </c>
      <c r="B854" s="1189" t="s">
        <v>10936</v>
      </c>
      <c r="C854" s="1189" t="s">
        <v>10936</v>
      </c>
      <c r="D854" s="1189" t="s">
        <v>10936</v>
      </c>
      <c r="E854" s="1189" t="s">
        <v>10936</v>
      </c>
      <c r="F854" s="1189" t="s">
        <v>10936</v>
      </c>
      <c r="G854" s="1189">
        <v>10.5</v>
      </c>
      <c r="H854" s="1189">
        <v>3.75</v>
      </c>
      <c r="I854" s="1190">
        <f t="shared" si="360"/>
        <v>256.82062500000001</v>
      </c>
      <c r="J854" s="1191">
        <f t="shared" si="368"/>
        <v>130062.56050084099</v>
      </c>
      <c r="K854" s="1191">
        <f t="shared" si="369"/>
        <v>231428.04359580248</v>
      </c>
      <c r="L854" s="1191">
        <f t="shared" si="370"/>
        <v>3650950.9742072206</v>
      </c>
      <c r="M854" s="1190">
        <f t="shared" si="361"/>
        <v>2.0836101672657033</v>
      </c>
      <c r="N854" s="1190">
        <f t="shared" si="362"/>
        <v>3.9244410954808497</v>
      </c>
      <c r="O854" s="1190">
        <f t="shared" si="363"/>
        <v>0.57374869816971485</v>
      </c>
      <c r="P854" s="1192">
        <f t="shared" si="358"/>
        <v>253457.33635969728</v>
      </c>
      <c r="Q854" s="1192">
        <f t="shared" si="373"/>
        <v>147070.55209633114</v>
      </c>
      <c r="R854" s="1192">
        <f t="shared" si="374"/>
        <v>231428.04359580248</v>
      </c>
      <c r="S854" s="1192">
        <f t="shared" si="375"/>
        <v>130062.56050084099</v>
      </c>
      <c r="T854" s="1192">
        <f t="shared" si="357"/>
        <v>3650950.9742072206</v>
      </c>
      <c r="U854" s="1192">
        <f t="shared" si="364"/>
        <v>5138952.284138144</v>
      </c>
      <c r="V854" s="1189">
        <v>100000</v>
      </c>
      <c r="W854" s="1189">
        <v>56200</v>
      </c>
      <c r="X854" s="1189">
        <v>8.0160999999999998</v>
      </c>
      <c r="Y854" s="1189">
        <v>3</v>
      </c>
      <c r="Z854" s="1189">
        <v>6.625</v>
      </c>
      <c r="AA854" s="1189">
        <v>0.140625</v>
      </c>
      <c r="AB854" s="1189">
        <v>1.6733000000000001E-2</v>
      </c>
      <c r="AC854" s="1189">
        <v>8.328125</v>
      </c>
      <c r="AD854" s="1189">
        <v>0.28571000000000002</v>
      </c>
      <c r="AE854" s="1189">
        <v>45</v>
      </c>
      <c r="AF854" s="1193">
        <v>7.78125</v>
      </c>
      <c r="AG854" s="1193">
        <v>6.75</v>
      </c>
      <c r="AH854" s="1189">
        <f t="shared" si="377"/>
        <v>3.6330499999999999</v>
      </c>
      <c r="AI854" s="1189">
        <f t="shared" si="365"/>
        <v>4.70703125</v>
      </c>
      <c r="AJ854" s="1189">
        <f t="shared" si="366"/>
        <v>37.69558971832295</v>
      </c>
      <c r="AK854" s="1189">
        <f t="shared" si="359"/>
        <v>36.509509742072204</v>
      </c>
      <c r="AL854" s="1189">
        <f t="shared" si="378"/>
        <v>0.138409</v>
      </c>
      <c r="AM854" s="1189">
        <f t="shared" si="367"/>
        <v>33.336278734732268</v>
      </c>
      <c r="AN854" s="1189">
        <f t="shared" si="379"/>
        <v>9.375E-2</v>
      </c>
      <c r="AO854" s="1189">
        <f t="shared" si="372"/>
        <v>6.6946864999999995</v>
      </c>
      <c r="AP854" s="1189">
        <f t="shared" si="380"/>
        <v>7.8776909999999996</v>
      </c>
      <c r="AQ854" s="1189">
        <f t="shared" si="381"/>
        <v>5.3579500000000002E-2</v>
      </c>
      <c r="AR854" s="1193">
        <f t="shared" si="376"/>
        <v>10.761061617336182</v>
      </c>
      <c r="AS854" s="1194">
        <f t="shared" si="371"/>
        <v>4.70703125</v>
      </c>
    </row>
    <row r="855" spans="1:45" ht="11.1" customHeight="1">
      <c r="A855" s="1189" t="s">
        <v>11029</v>
      </c>
      <c r="B855" s="1189" t="s">
        <v>10936</v>
      </c>
      <c r="C855" s="1189" t="s">
        <v>10936</v>
      </c>
      <c r="D855" s="1189" t="s">
        <v>10936</v>
      </c>
      <c r="E855" s="1189" t="s">
        <v>10936</v>
      </c>
      <c r="F855" s="1189" t="s">
        <v>10936</v>
      </c>
      <c r="G855" s="1189">
        <v>8.75</v>
      </c>
      <c r="H855" s="1189">
        <v>2.8125</v>
      </c>
      <c r="I855" s="1190">
        <f t="shared" si="360"/>
        <v>183.3017578125</v>
      </c>
      <c r="J855" s="1191">
        <f t="shared" si="368"/>
        <v>68061.375109799425</v>
      </c>
      <c r="K855" s="1191">
        <f t="shared" si="369"/>
        <v>121105.64966156484</v>
      </c>
      <c r="L855" s="1191">
        <f t="shared" si="370"/>
        <v>2235700.2993039279</v>
      </c>
      <c r="M855" s="1190">
        <f t="shared" si="361"/>
        <v>2.6824322794128226</v>
      </c>
      <c r="N855" s="1190">
        <f t="shared" si="362"/>
        <v>2.8010092695368716</v>
      </c>
      <c r="O855" s="1190">
        <f t="shared" si="363"/>
        <v>0.32273364272046462</v>
      </c>
      <c r="P855" s="1192">
        <f t="shared" si="358"/>
        <v>127096.61861331968</v>
      </c>
      <c r="Q855" s="1192">
        <f t="shared" si="373"/>
        <v>73946.815770747024</v>
      </c>
      <c r="R855" s="1192">
        <f t="shared" si="374"/>
        <v>121105.64966156484</v>
      </c>
      <c r="S855" s="1192">
        <f t="shared" si="375"/>
        <v>68061.375109799425</v>
      </c>
      <c r="T855" s="1192">
        <f t="shared" si="357"/>
        <v>2235700.2993039279</v>
      </c>
      <c r="U855" s="1192">
        <f t="shared" si="364"/>
        <v>3879563.2219891716</v>
      </c>
      <c r="V855" s="1189">
        <v>100000</v>
      </c>
      <c r="W855" s="1189">
        <v>56200</v>
      </c>
      <c r="X855" s="1189">
        <v>6.2523</v>
      </c>
      <c r="Y855" s="1189">
        <v>3</v>
      </c>
      <c r="Z855" s="1189">
        <v>5.5</v>
      </c>
      <c r="AA855" s="1189">
        <v>0.140625</v>
      </c>
      <c r="AB855" s="1189">
        <v>1.6733000000000001E-2</v>
      </c>
      <c r="AC855" s="1189">
        <v>7.125</v>
      </c>
      <c r="AD855" s="1189">
        <v>0.28571000000000002</v>
      </c>
      <c r="AE855" s="1189">
        <v>45</v>
      </c>
      <c r="AF855" s="1193">
        <v>6.03125</v>
      </c>
      <c r="AG855" s="1193">
        <v>5.265625</v>
      </c>
      <c r="AH855" s="1189">
        <f t="shared" si="377"/>
        <v>2.8214625</v>
      </c>
      <c r="AI855" s="1189">
        <f t="shared" si="365"/>
        <v>3.96875</v>
      </c>
      <c r="AJ855" s="1189">
        <f t="shared" si="366"/>
        <v>23.145296603248948</v>
      </c>
      <c r="AK855" s="1189">
        <f t="shared" si="359"/>
        <v>22.357002993039277</v>
      </c>
      <c r="AL855" s="1189">
        <f t="shared" si="378"/>
        <v>0.138409</v>
      </c>
      <c r="AM855" s="1189">
        <f t="shared" si="367"/>
        <v>21.303158191761842</v>
      </c>
      <c r="AN855" s="1189">
        <f t="shared" si="379"/>
        <v>9.375E-2</v>
      </c>
      <c r="AO855" s="1189">
        <f t="shared" si="372"/>
        <v>5.2121365000000006</v>
      </c>
      <c r="AP855" s="1189">
        <f t="shared" si="380"/>
        <v>6.1138909999999997</v>
      </c>
      <c r="AQ855" s="1189">
        <f t="shared" si="381"/>
        <v>5.3579500000000002E-2</v>
      </c>
      <c r="AR855" s="1193">
        <f t="shared" si="376"/>
        <v>8.8830165750369403</v>
      </c>
      <c r="AS855" s="1194">
        <f t="shared" si="371"/>
        <v>3.96875</v>
      </c>
    </row>
    <row r="856" spans="1:45" ht="11.1" customHeight="1">
      <c r="A856" s="1189" t="s">
        <v>11029</v>
      </c>
      <c r="B856" s="1189" t="s">
        <v>10936</v>
      </c>
      <c r="C856" s="1189" t="s">
        <v>10936</v>
      </c>
      <c r="D856" s="1189" t="s">
        <v>10936</v>
      </c>
      <c r="E856" s="1189" t="s">
        <v>10936</v>
      </c>
      <c r="F856" s="1189" t="s">
        <v>10936</v>
      </c>
      <c r="G856" s="1189">
        <v>8.75</v>
      </c>
      <c r="H856" s="1189">
        <v>3</v>
      </c>
      <c r="I856" s="1190">
        <f t="shared" si="360"/>
        <v>180.391875</v>
      </c>
      <c r="J856" s="1191">
        <f t="shared" si="368"/>
        <v>68061.375109799425</v>
      </c>
      <c r="K856" s="1191">
        <f t="shared" si="369"/>
        <v>121105.64966156484</v>
      </c>
      <c r="L856" s="1191">
        <f t="shared" si="370"/>
        <v>2150104.1713399091</v>
      </c>
      <c r="M856" s="1190">
        <f t="shared" si="361"/>
        <v>2.7199905683272556</v>
      </c>
      <c r="N856" s="1190">
        <f t="shared" si="362"/>
        <v>2.7565437454287189</v>
      </c>
      <c r="O856" s="1190">
        <f t="shared" si="363"/>
        <v>0.36719916682861747</v>
      </c>
      <c r="P856" s="1192">
        <f t="shared" si="358"/>
        <v>122230.59142979828</v>
      </c>
      <c r="Q856" s="1192">
        <f t="shared" si="373"/>
        <v>71212.108493608015</v>
      </c>
      <c r="R856" s="1192">
        <f t="shared" si="374"/>
        <v>121105.64966156484</v>
      </c>
      <c r="S856" s="1192">
        <f t="shared" si="375"/>
        <v>68061.375109799425</v>
      </c>
      <c r="T856" s="1192">
        <f t="shared" si="357"/>
        <v>2150104.1713399091</v>
      </c>
      <c r="U856" s="1192">
        <f t="shared" si="364"/>
        <v>3879563.2219891716</v>
      </c>
      <c r="V856" s="1189">
        <v>100000</v>
      </c>
      <c r="W856" s="1189">
        <v>56200</v>
      </c>
      <c r="X856" s="1189">
        <v>6.2523</v>
      </c>
      <c r="Y856" s="1189">
        <v>3</v>
      </c>
      <c r="Z856" s="1189">
        <v>5.5</v>
      </c>
      <c r="AA856" s="1189">
        <v>0.140625</v>
      </c>
      <c r="AB856" s="1189">
        <v>1.6733000000000001E-2</v>
      </c>
      <c r="AC856" s="1189">
        <v>7.125</v>
      </c>
      <c r="AD856" s="1189">
        <v>0.28571000000000002</v>
      </c>
      <c r="AE856" s="1189">
        <v>45</v>
      </c>
      <c r="AF856" s="1193">
        <v>6.03125</v>
      </c>
      <c r="AG856" s="1193">
        <v>5.265625</v>
      </c>
      <c r="AH856" s="1189">
        <f t="shared" si="377"/>
        <v>2.8214625</v>
      </c>
      <c r="AI856" s="1189">
        <f t="shared" si="365"/>
        <v>3.96875</v>
      </c>
      <c r="AJ856" s="1189">
        <f t="shared" si="366"/>
        <v>22.289335323608761</v>
      </c>
      <c r="AK856" s="1189">
        <f t="shared" si="359"/>
        <v>21.50104171339909</v>
      </c>
      <c r="AL856" s="1189">
        <f t="shared" si="378"/>
        <v>0.138409</v>
      </c>
      <c r="AM856" s="1189">
        <f t="shared" si="367"/>
        <v>21.303158191761842</v>
      </c>
      <c r="AN856" s="1189">
        <f t="shared" si="379"/>
        <v>9.375E-2</v>
      </c>
      <c r="AO856" s="1189">
        <f t="shared" si="372"/>
        <v>5.2121365000000006</v>
      </c>
      <c r="AP856" s="1189">
        <f t="shared" si="380"/>
        <v>6.1138909999999997</v>
      </c>
      <c r="AQ856" s="1189">
        <f t="shared" si="381"/>
        <v>5.3579500000000002E-2</v>
      </c>
      <c r="AR856" s="1193">
        <f t="shared" si="376"/>
        <v>8.8214590472540877</v>
      </c>
      <c r="AS856" s="1194">
        <f t="shared" si="371"/>
        <v>3.96875</v>
      </c>
    </row>
    <row r="857" spans="1:45" ht="11.1" customHeight="1">
      <c r="A857" s="1189" t="s">
        <v>11029</v>
      </c>
      <c r="B857" s="1189" t="s">
        <v>10936</v>
      </c>
      <c r="C857" s="1189" t="s">
        <v>10936</v>
      </c>
      <c r="D857" s="1189" t="s">
        <v>10936</v>
      </c>
      <c r="E857" s="1189" t="s">
        <v>10936</v>
      </c>
      <c r="F857" s="1189" t="s">
        <v>10936</v>
      </c>
      <c r="G857" s="1189">
        <v>8.75</v>
      </c>
      <c r="H857" s="1189">
        <v>3.25</v>
      </c>
      <c r="I857" s="1190">
        <f t="shared" si="360"/>
        <v>176.22</v>
      </c>
      <c r="J857" s="1191">
        <f t="shared" si="368"/>
        <v>67256.753309249383</v>
      </c>
      <c r="K857" s="1191">
        <f t="shared" si="369"/>
        <v>115194.89896550839</v>
      </c>
      <c r="L857" s="1191">
        <f t="shared" si="370"/>
        <v>2027385.7083090576</v>
      </c>
      <c r="M857" s="1190">
        <f t="shared" si="361"/>
        <v>2.7846573606489922</v>
      </c>
      <c r="N857" s="1190">
        <f t="shared" si="362"/>
        <v>2.6927938900765285</v>
      </c>
      <c r="O857" s="1190">
        <f t="shared" si="363"/>
        <v>0.43094902218080805</v>
      </c>
      <c r="P857" s="1192">
        <f t="shared" si="358"/>
        <v>115194.89896550839</v>
      </c>
      <c r="Q857" s="1192">
        <f t="shared" si="373"/>
        <v>67256.753309249383</v>
      </c>
      <c r="R857" s="1192">
        <f t="shared" si="374"/>
        <v>121043.32912522207</v>
      </c>
      <c r="S857" s="1192">
        <f t="shared" si="375"/>
        <v>68026.350968374798</v>
      </c>
      <c r="T857" s="1192">
        <f t="shared" si="357"/>
        <v>2027385.7083090576</v>
      </c>
      <c r="U857" s="1192">
        <f t="shared" si="364"/>
        <v>3879563.2219891716</v>
      </c>
      <c r="V857" s="1189">
        <v>100000</v>
      </c>
      <c r="W857" s="1189">
        <v>56200</v>
      </c>
      <c r="X857" s="1189">
        <v>6.2523</v>
      </c>
      <c r="Y857" s="1189">
        <v>3</v>
      </c>
      <c r="Z857" s="1189">
        <v>5.5</v>
      </c>
      <c r="AA857" s="1189">
        <v>0.140625</v>
      </c>
      <c r="AB857" s="1189">
        <v>1.6733000000000001E-2</v>
      </c>
      <c r="AC857" s="1189">
        <v>7.125</v>
      </c>
      <c r="AD857" s="1189">
        <v>0.28571000000000002</v>
      </c>
      <c r="AE857" s="1189">
        <v>45</v>
      </c>
      <c r="AF857" s="1193">
        <v>6.03125</v>
      </c>
      <c r="AG857" s="1193">
        <v>5.265625</v>
      </c>
      <c r="AH857" s="1189">
        <f t="shared" si="377"/>
        <v>2.8214625</v>
      </c>
      <c r="AI857" s="1189">
        <f t="shared" si="365"/>
        <v>3.96875</v>
      </c>
      <c r="AJ857" s="1189">
        <f t="shared" si="366"/>
        <v>21.062150693300246</v>
      </c>
      <c r="AK857" s="1189">
        <f t="shared" si="359"/>
        <v>20.273857083090576</v>
      </c>
      <c r="AL857" s="1189">
        <f t="shared" si="378"/>
        <v>0.138409</v>
      </c>
      <c r="AM857" s="1189">
        <f t="shared" si="367"/>
        <v>21.303158191761842</v>
      </c>
      <c r="AN857" s="1189">
        <f t="shared" si="379"/>
        <v>9.375E-2</v>
      </c>
      <c r="AO857" s="1189">
        <f t="shared" si="372"/>
        <v>5.2121365000000006</v>
      </c>
      <c r="AP857" s="1189">
        <f t="shared" si="380"/>
        <v>6.1138909999999997</v>
      </c>
      <c r="AQ857" s="1189">
        <f t="shared" si="381"/>
        <v>5.3579500000000002E-2</v>
      </c>
      <c r="AR857" s="1193">
        <f t="shared" si="376"/>
        <v>8.7324475218795907</v>
      </c>
      <c r="AS857" s="1194">
        <f t="shared" si="371"/>
        <v>3.9643618804698977</v>
      </c>
    </row>
    <row r="858" spans="1:45" ht="11.1" customHeight="1">
      <c r="A858" s="1189" t="s">
        <v>11029</v>
      </c>
      <c r="B858" s="1189" t="s">
        <v>10936</v>
      </c>
      <c r="C858" s="1189" t="s">
        <v>10936</v>
      </c>
      <c r="D858" s="1189" t="s">
        <v>10936</v>
      </c>
      <c r="E858" s="1189" t="s">
        <v>10936</v>
      </c>
      <c r="F858" s="1189" t="s">
        <v>10936</v>
      </c>
      <c r="G858" s="1189">
        <v>8.75</v>
      </c>
      <c r="H858" s="1189">
        <v>3.5</v>
      </c>
      <c r="I858" s="1190">
        <f t="shared" si="360"/>
        <v>171.71437499999999</v>
      </c>
      <c r="J858" s="1191">
        <f t="shared" si="368"/>
        <v>62844.923707594971</v>
      </c>
      <c r="K858" s="1191">
        <f t="shared" si="369"/>
        <v>107357.4338457078</v>
      </c>
      <c r="L858" s="1191">
        <f t="shared" si="370"/>
        <v>1894849.7682357382</v>
      </c>
      <c r="M858" s="1190">
        <f t="shared" si="361"/>
        <v>2.8706102406816667</v>
      </c>
      <c r="N858" s="1190">
        <f t="shared" si="362"/>
        <v>2.6239440462961623</v>
      </c>
      <c r="O858" s="1190">
        <f t="shared" si="363"/>
        <v>0.49979886596117379</v>
      </c>
      <c r="P858" s="1192">
        <f t="shared" si="358"/>
        <v>107357.4338457078</v>
      </c>
      <c r="Q858" s="1192">
        <f t="shared" si="373"/>
        <v>62844.923707594971</v>
      </c>
      <c r="R858" s="1192">
        <f t="shared" si="374"/>
        <v>120698.34952699997</v>
      </c>
      <c r="S858" s="1192">
        <f t="shared" si="375"/>
        <v>67832.472434173978</v>
      </c>
      <c r="T858" s="1192">
        <f t="shared" si="357"/>
        <v>1894849.7682357382</v>
      </c>
      <c r="U858" s="1192">
        <f t="shared" si="364"/>
        <v>3879563.2219891716</v>
      </c>
      <c r="V858" s="1189">
        <v>100000</v>
      </c>
      <c r="W858" s="1189">
        <v>56200</v>
      </c>
      <c r="X858" s="1189">
        <v>6.2523</v>
      </c>
      <c r="Y858" s="1189">
        <v>3</v>
      </c>
      <c r="Z858" s="1189">
        <v>5.5</v>
      </c>
      <c r="AA858" s="1189">
        <v>0.140625</v>
      </c>
      <c r="AB858" s="1189">
        <v>1.6733000000000001E-2</v>
      </c>
      <c r="AC858" s="1189">
        <v>7.125</v>
      </c>
      <c r="AD858" s="1189">
        <v>0.28571000000000002</v>
      </c>
      <c r="AE858" s="1189">
        <v>45</v>
      </c>
      <c r="AF858" s="1193">
        <v>6.03125</v>
      </c>
      <c r="AG858" s="1193">
        <v>5.265625</v>
      </c>
      <c r="AH858" s="1189">
        <f t="shared" si="377"/>
        <v>2.8214625</v>
      </c>
      <c r="AI858" s="1189">
        <f t="shared" si="365"/>
        <v>3.96875</v>
      </c>
      <c r="AJ858" s="1189">
        <f t="shared" si="366"/>
        <v>19.736791292567052</v>
      </c>
      <c r="AK858" s="1189">
        <f t="shared" si="359"/>
        <v>18.948497682357381</v>
      </c>
      <c r="AL858" s="1189">
        <f t="shared" si="378"/>
        <v>0.138409</v>
      </c>
      <c r="AM858" s="1189">
        <f t="shared" si="367"/>
        <v>21.303158191761842</v>
      </c>
      <c r="AN858" s="1189">
        <f t="shared" si="379"/>
        <v>9.375E-2</v>
      </c>
      <c r="AO858" s="1189">
        <f t="shared" si="372"/>
        <v>5.2121365000000006</v>
      </c>
      <c r="AP858" s="1189">
        <f t="shared" si="380"/>
        <v>6.1138909999999997</v>
      </c>
      <c r="AQ858" s="1189">
        <f t="shared" si="381"/>
        <v>5.3579500000000002E-2</v>
      </c>
      <c r="AR858" s="1193">
        <f t="shared" si="376"/>
        <v>8.6352845768035351</v>
      </c>
      <c r="AS858" s="1194">
        <f t="shared" si="371"/>
        <v>3.9400711442008838</v>
      </c>
    </row>
    <row r="859" spans="1:45" ht="11.1" customHeight="1">
      <c r="A859" s="1189" t="s">
        <v>11029</v>
      </c>
      <c r="B859" s="1189" t="s">
        <v>10936</v>
      </c>
      <c r="C859" s="1189" t="s">
        <v>10936</v>
      </c>
      <c r="D859" s="1189" t="s">
        <v>10936</v>
      </c>
      <c r="E859" s="1189" t="s">
        <v>10936</v>
      </c>
      <c r="F859" s="1189" t="s">
        <v>10936</v>
      </c>
      <c r="G859" s="1189">
        <v>8.75</v>
      </c>
      <c r="H859" s="1189">
        <v>3.75</v>
      </c>
      <c r="I859" s="1190">
        <f t="shared" si="360"/>
        <v>166.875</v>
      </c>
      <c r="J859" s="1191">
        <f t="shared" si="368"/>
        <v>58131.048006641111</v>
      </c>
      <c r="K859" s="1191">
        <f t="shared" si="369"/>
        <v>98983.627700159966</v>
      </c>
      <c r="L859" s="1191">
        <f t="shared" si="370"/>
        <v>1752496.3511199509</v>
      </c>
      <c r="M859" s="1190">
        <f t="shared" si="361"/>
        <v>2.984745393349912</v>
      </c>
      <c r="N859" s="1190">
        <f t="shared" si="362"/>
        <v>2.5499942140876217</v>
      </c>
      <c r="O859" s="1190">
        <f t="shared" si="363"/>
        <v>0.57374869816971485</v>
      </c>
      <c r="P859" s="1192">
        <f t="shared" si="358"/>
        <v>98983.627700159966</v>
      </c>
      <c r="Q859" s="1192">
        <f t="shared" si="373"/>
        <v>58131.048006641111</v>
      </c>
      <c r="R859" s="1192">
        <f t="shared" si="374"/>
        <v>120323.43907269213</v>
      </c>
      <c r="S859" s="1192">
        <f t="shared" si="375"/>
        <v>67621.772758852981</v>
      </c>
      <c r="T859" s="1192">
        <f t="shared" si="357"/>
        <v>1752496.3511199509</v>
      </c>
      <c r="U859" s="1192">
        <f t="shared" si="364"/>
        <v>3879563.2219891716</v>
      </c>
      <c r="V859" s="1189">
        <v>100000</v>
      </c>
      <c r="W859" s="1189">
        <v>56200</v>
      </c>
      <c r="X859" s="1189">
        <v>6.2523</v>
      </c>
      <c r="Y859" s="1189">
        <v>3</v>
      </c>
      <c r="Z859" s="1189">
        <v>5.5</v>
      </c>
      <c r="AA859" s="1189">
        <v>0.140625</v>
      </c>
      <c r="AB859" s="1189">
        <v>1.6733000000000001E-2</v>
      </c>
      <c r="AC859" s="1189">
        <v>7.125</v>
      </c>
      <c r="AD859" s="1189">
        <v>0.28571000000000002</v>
      </c>
      <c r="AE859" s="1189">
        <v>45</v>
      </c>
      <c r="AF859" s="1193">
        <v>6.03125</v>
      </c>
      <c r="AG859" s="1193">
        <v>5.265625</v>
      </c>
      <c r="AH859" s="1189">
        <f t="shared" si="377"/>
        <v>2.8214625</v>
      </c>
      <c r="AI859" s="1189">
        <f t="shared" si="365"/>
        <v>3.96875</v>
      </c>
      <c r="AJ859" s="1189">
        <f t="shared" si="366"/>
        <v>18.313257121409176</v>
      </c>
      <c r="AK859" s="1189">
        <f t="shared" si="359"/>
        <v>17.524963511199509</v>
      </c>
      <c r="AL859" s="1189">
        <f t="shared" si="378"/>
        <v>0.138409</v>
      </c>
      <c r="AM859" s="1189">
        <f t="shared" si="367"/>
        <v>21.303158191761842</v>
      </c>
      <c r="AN859" s="1189">
        <f t="shared" si="379"/>
        <v>9.375E-2</v>
      </c>
      <c r="AO859" s="1189">
        <f t="shared" si="372"/>
        <v>5.2121365000000006</v>
      </c>
      <c r="AP859" s="1189">
        <f t="shared" si="380"/>
        <v>6.1138909999999997</v>
      </c>
      <c r="AQ859" s="1189">
        <f t="shared" si="381"/>
        <v>5.3579500000000002E-2</v>
      </c>
      <c r="AR859" s="1193">
        <f t="shared" si="376"/>
        <v>8.5296916545899251</v>
      </c>
      <c r="AS859" s="1194">
        <f t="shared" si="371"/>
        <v>3.9136729136474813</v>
      </c>
    </row>
    <row r="860" spans="1:45" ht="11.1" customHeight="1">
      <c r="A860" s="1189" t="s">
        <v>11029</v>
      </c>
      <c r="B860" s="1189" t="s">
        <v>10936</v>
      </c>
      <c r="C860" s="1189" t="s">
        <v>10936</v>
      </c>
      <c r="D860" s="1189" t="s">
        <v>10936</v>
      </c>
      <c r="E860" s="1189" t="s">
        <v>10936</v>
      </c>
      <c r="F860" s="1189" t="s">
        <v>10936</v>
      </c>
      <c r="G860" s="1189">
        <v>9</v>
      </c>
      <c r="H860" s="1189">
        <v>2.8125</v>
      </c>
      <c r="I860" s="1190">
        <f t="shared" si="360"/>
        <v>195.14988281249998</v>
      </c>
      <c r="J860" s="1191">
        <f t="shared" si="368"/>
        <v>74235.188094463127</v>
      </c>
      <c r="K860" s="1191">
        <f t="shared" si="369"/>
        <v>127592.26060769046</v>
      </c>
      <c r="L860" s="1191">
        <f t="shared" si="370"/>
        <v>2235700.2993039279</v>
      </c>
      <c r="M860" s="1190">
        <f t="shared" si="361"/>
        <v>2.9637915621554245</v>
      </c>
      <c r="N860" s="1190">
        <f t="shared" si="362"/>
        <v>2.9820588587370929</v>
      </c>
      <c r="O860" s="1190">
        <f t="shared" si="363"/>
        <v>0.32273364272046462</v>
      </c>
      <c r="P860" s="1192">
        <f t="shared" si="358"/>
        <v>127592.26060769046</v>
      </c>
      <c r="Q860" s="1192">
        <f t="shared" si="373"/>
        <v>74235.188094463127</v>
      </c>
      <c r="R860" s="1192">
        <f t="shared" si="374"/>
        <v>141468.12139627253</v>
      </c>
      <c r="S860" s="1192">
        <f t="shared" si="375"/>
        <v>79505.084224705162</v>
      </c>
      <c r="T860" s="1192">
        <f t="shared" si="357"/>
        <v>2235700.2993039279</v>
      </c>
      <c r="U860" s="1192">
        <f t="shared" si="364"/>
        <v>4228083.6569967885</v>
      </c>
      <c r="V860" s="1189">
        <v>100000</v>
      </c>
      <c r="W860" s="1189">
        <v>56200</v>
      </c>
      <c r="X860" s="1189">
        <v>6.2523</v>
      </c>
      <c r="Y860" s="1189">
        <v>3</v>
      </c>
      <c r="Z860" s="1189">
        <v>5.5</v>
      </c>
      <c r="AA860" s="1189">
        <v>0.140625</v>
      </c>
      <c r="AB860" s="1189">
        <v>1.6733000000000001E-2</v>
      </c>
      <c r="AC860" s="1189">
        <v>7.125</v>
      </c>
      <c r="AD860" s="1189">
        <v>0.28571000000000002</v>
      </c>
      <c r="AE860" s="1189">
        <v>45</v>
      </c>
      <c r="AF860" s="1193">
        <v>6.03125</v>
      </c>
      <c r="AG860" s="1193">
        <v>5.265625</v>
      </c>
      <c r="AH860" s="1189">
        <f t="shared" si="377"/>
        <v>2.8214625</v>
      </c>
      <c r="AI860" s="1189">
        <f t="shared" si="365"/>
        <v>4.03125</v>
      </c>
      <c r="AJ860" s="1189">
        <f t="shared" si="366"/>
        <v>23.145296603248948</v>
      </c>
      <c r="AK860" s="1189">
        <f t="shared" si="359"/>
        <v>22.357002993039277</v>
      </c>
      <c r="AL860" s="1189">
        <f t="shared" si="378"/>
        <v>0.138409</v>
      </c>
      <c r="AM860" s="1189">
        <f t="shared" si="367"/>
        <v>24.788362541838019</v>
      </c>
      <c r="AN860" s="1189">
        <f t="shared" si="379"/>
        <v>9.375E-2</v>
      </c>
      <c r="AO860" s="1189">
        <f t="shared" si="372"/>
        <v>5.2121365000000006</v>
      </c>
      <c r="AP860" s="1189">
        <f t="shared" si="380"/>
        <v>6.1138909999999997</v>
      </c>
      <c r="AQ860" s="1189">
        <f t="shared" si="381"/>
        <v>5.3579500000000002E-2</v>
      </c>
      <c r="AR860" s="1193">
        <f t="shared" si="376"/>
        <v>8.8830165750369403</v>
      </c>
      <c r="AS860" s="1194">
        <f t="shared" si="371"/>
        <v>4.0020041437592351</v>
      </c>
    </row>
    <row r="861" spans="1:45" ht="11.1" customHeight="1">
      <c r="A861" s="1189" t="s">
        <v>11029</v>
      </c>
      <c r="B861" s="1189" t="s">
        <v>10936</v>
      </c>
      <c r="C861" s="1189" t="s">
        <v>10936</v>
      </c>
      <c r="D861" s="1189" t="s">
        <v>10936</v>
      </c>
      <c r="E861" s="1189" t="s">
        <v>10936</v>
      </c>
      <c r="F861" s="1189" t="s">
        <v>10936</v>
      </c>
      <c r="G861" s="1189">
        <v>9</v>
      </c>
      <c r="H861" s="1189">
        <v>3</v>
      </c>
      <c r="I861" s="1190">
        <f t="shared" si="360"/>
        <v>192.24</v>
      </c>
      <c r="J861" s="1191">
        <f t="shared" si="368"/>
        <v>71361.298387337592</v>
      </c>
      <c r="K861" s="1191">
        <f t="shared" si="369"/>
        <v>122486.66542243327</v>
      </c>
      <c r="L861" s="1191">
        <f t="shared" si="370"/>
        <v>2150104.1713399091</v>
      </c>
      <c r="M861" s="1190">
        <f t="shared" si="361"/>
        <v>3.0052893254458208</v>
      </c>
      <c r="N861" s="1190">
        <f t="shared" si="362"/>
        <v>2.9375933346289398</v>
      </c>
      <c r="O861" s="1190">
        <f t="shared" si="363"/>
        <v>0.36719916682861747</v>
      </c>
      <c r="P861" s="1192">
        <f t="shared" si="358"/>
        <v>122486.66542243327</v>
      </c>
      <c r="Q861" s="1192">
        <f t="shared" si="373"/>
        <v>71361.298387337592</v>
      </c>
      <c r="R861" s="1192">
        <f t="shared" si="374"/>
        <v>141213.80301029576</v>
      </c>
      <c r="S861" s="1192">
        <f t="shared" si="375"/>
        <v>79362.157291786221</v>
      </c>
      <c r="T861" s="1192">
        <f t="shared" si="357"/>
        <v>2150104.1713399091</v>
      </c>
      <c r="U861" s="1192">
        <f t="shared" si="364"/>
        <v>4228083.6569967885</v>
      </c>
      <c r="V861" s="1189">
        <v>100000</v>
      </c>
      <c r="W861" s="1189">
        <v>56200</v>
      </c>
      <c r="X861" s="1189">
        <v>6.2523</v>
      </c>
      <c r="Y861" s="1189">
        <v>3</v>
      </c>
      <c r="Z861" s="1189">
        <v>5.5</v>
      </c>
      <c r="AA861" s="1189">
        <v>0.140625</v>
      </c>
      <c r="AB861" s="1189">
        <v>1.6733000000000001E-2</v>
      </c>
      <c r="AC861" s="1189">
        <v>7.125</v>
      </c>
      <c r="AD861" s="1189">
        <v>0.28571000000000002</v>
      </c>
      <c r="AE861" s="1189">
        <v>45</v>
      </c>
      <c r="AF861" s="1193">
        <v>6.03125</v>
      </c>
      <c r="AG861" s="1193">
        <v>5.265625</v>
      </c>
      <c r="AH861" s="1189">
        <f t="shared" si="377"/>
        <v>2.8214625</v>
      </c>
      <c r="AI861" s="1189">
        <f t="shared" si="365"/>
        <v>4.03125</v>
      </c>
      <c r="AJ861" s="1189">
        <f t="shared" si="366"/>
        <v>22.289335323608761</v>
      </c>
      <c r="AK861" s="1189">
        <f t="shared" si="359"/>
        <v>21.50104171339909</v>
      </c>
      <c r="AL861" s="1189">
        <f t="shared" si="378"/>
        <v>0.138409</v>
      </c>
      <c r="AM861" s="1189">
        <f t="shared" si="367"/>
        <v>24.788362541838019</v>
      </c>
      <c r="AN861" s="1189">
        <f t="shared" si="379"/>
        <v>9.375E-2</v>
      </c>
      <c r="AO861" s="1189">
        <f t="shared" si="372"/>
        <v>5.2121365000000006</v>
      </c>
      <c r="AP861" s="1189">
        <f t="shared" si="380"/>
        <v>6.1138909999999997</v>
      </c>
      <c r="AQ861" s="1189">
        <f t="shared" si="381"/>
        <v>5.3579500000000002E-2</v>
      </c>
      <c r="AR861" s="1193">
        <f t="shared" si="376"/>
        <v>8.8214590472540877</v>
      </c>
      <c r="AS861" s="1194">
        <f t="shared" si="371"/>
        <v>3.9866147618135219</v>
      </c>
    </row>
    <row r="862" spans="1:45" ht="11.1" customHeight="1">
      <c r="A862" s="1189" t="s">
        <v>11029</v>
      </c>
      <c r="B862" s="1189" t="s">
        <v>10936</v>
      </c>
      <c r="C862" s="1189" t="s">
        <v>10936</v>
      </c>
      <c r="D862" s="1189" t="s">
        <v>10936</v>
      </c>
      <c r="E862" s="1189" t="s">
        <v>10936</v>
      </c>
      <c r="F862" s="1189" t="s">
        <v>10936</v>
      </c>
      <c r="G862" s="1189">
        <v>9</v>
      </c>
      <c r="H862" s="1189">
        <v>3.25</v>
      </c>
      <c r="I862" s="1190">
        <f t="shared" si="360"/>
        <v>188.06812500000001</v>
      </c>
      <c r="J862" s="1191">
        <f t="shared" si="368"/>
        <v>67256.753309249383</v>
      </c>
      <c r="K862" s="1191">
        <f t="shared" si="369"/>
        <v>115194.89896550839</v>
      </c>
      <c r="L862" s="1191">
        <f t="shared" si="370"/>
        <v>2027385.7083090576</v>
      </c>
      <c r="M862" s="1190">
        <f t="shared" si="361"/>
        <v>3.0767389925653856</v>
      </c>
      <c r="N862" s="1190">
        <f t="shared" si="362"/>
        <v>2.8738434792767498</v>
      </c>
      <c r="O862" s="1190">
        <f t="shared" si="363"/>
        <v>0.43094902218080805</v>
      </c>
      <c r="P862" s="1192">
        <f t="shared" si="358"/>
        <v>115194.89896550839</v>
      </c>
      <c r="Q862" s="1192">
        <f t="shared" si="373"/>
        <v>67256.753309249383</v>
      </c>
      <c r="R862" s="1192">
        <f t="shared" si="374"/>
        <v>140846.06135006491</v>
      </c>
      <c r="S862" s="1192">
        <f t="shared" si="375"/>
        <v>79155.486478736479</v>
      </c>
      <c r="T862" s="1192">
        <f t="shared" si="357"/>
        <v>2027385.7083090576</v>
      </c>
      <c r="U862" s="1192">
        <f t="shared" si="364"/>
        <v>4228083.6569967885</v>
      </c>
      <c r="V862" s="1189">
        <v>100000</v>
      </c>
      <c r="W862" s="1189">
        <v>56200</v>
      </c>
      <c r="X862" s="1189">
        <v>6.2523</v>
      </c>
      <c r="Y862" s="1189">
        <v>3</v>
      </c>
      <c r="Z862" s="1189">
        <v>5.5</v>
      </c>
      <c r="AA862" s="1189">
        <v>0.140625</v>
      </c>
      <c r="AB862" s="1189">
        <v>1.6733000000000001E-2</v>
      </c>
      <c r="AC862" s="1189">
        <v>7.125</v>
      </c>
      <c r="AD862" s="1189">
        <v>0.28571000000000002</v>
      </c>
      <c r="AE862" s="1189">
        <v>45</v>
      </c>
      <c r="AF862" s="1193">
        <v>6.03125</v>
      </c>
      <c r="AG862" s="1193">
        <v>5.265625</v>
      </c>
      <c r="AH862" s="1189">
        <f t="shared" si="377"/>
        <v>2.8214625</v>
      </c>
      <c r="AI862" s="1189">
        <f t="shared" si="365"/>
        <v>4.03125</v>
      </c>
      <c r="AJ862" s="1189">
        <f t="shared" si="366"/>
        <v>21.062150693300246</v>
      </c>
      <c r="AK862" s="1189">
        <f t="shared" si="359"/>
        <v>20.273857083090576</v>
      </c>
      <c r="AL862" s="1189">
        <f t="shared" si="378"/>
        <v>0.138409</v>
      </c>
      <c r="AM862" s="1189">
        <f t="shared" si="367"/>
        <v>24.788362541838019</v>
      </c>
      <c r="AN862" s="1189">
        <f t="shared" si="379"/>
        <v>9.375E-2</v>
      </c>
      <c r="AO862" s="1189">
        <f t="shared" si="372"/>
        <v>5.2121365000000006</v>
      </c>
      <c r="AP862" s="1189">
        <f t="shared" si="380"/>
        <v>6.1138909999999997</v>
      </c>
      <c r="AQ862" s="1189">
        <f t="shared" si="381"/>
        <v>5.3579500000000002E-2</v>
      </c>
      <c r="AR862" s="1193">
        <f t="shared" si="376"/>
        <v>8.7324475218795907</v>
      </c>
      <c r="AS862" s="1194">
        <f t="shared" si="371"/>
        <v>3.9643618804698977</v>
      </c>
    </row>
    <row r="863" spans="1:45" ht="11.1" customHeight="1">
      <c r="A863" s="1189" t="s">
        <v>11029</v>
      </c>
      <c r="B863" s="1189" t="s">
        <v>10936</v>
      </c>
      <c r="C863" s="1189" t="s">
        <v>10936</v>
      </c>
      <c r="D863" s="1189" t="s">
        <v>10936</v>
      </c>
      <c r="E863" s="1189" t="s">
        <v>10936</v>
      </c>
      <c r="F863" s="1189" t="s">
        <v>10936</v>
      </c>
      <c r="G863" s="1189">
        <v>9</v>
      </c>
      <c r="H863" s="1189">
        <v>3.5</v>
      </c>
      <c r="I863" s="1190">
        <f t="shared" si="360"/>
        <v>183.5625</v>
      </c>
      <c r="J863" s="1191">
        <f t="shared" si="368"/>
        <v>62844.923707594971</v>
      </c>
      <c r="K863" s="1191">
        <f t="shared" si="369"/>
        <v>107357.4338457078</v>
      </c>
      <c r="L863" s="1191">
        <f t="shared" si="370"/>
        <v>1894849.7682357382</v>
      </c>
      <c r="M863" s="1190">
        <f t="shared" si="361"/>
        <v>3.1717074368906832</v>
      </c>
      <c r="N863" s="1190">
        <f t="shared" si="362"/>
        <v>2.8049936354963836</v>
      </c>
      <c r="O863" s="1190">
        <f t="shared" si="363"/>
        <v>0.49979886596117379</v>
      </c>
      <c r="P863" s="1192">
        <f t="shared" si="358"/>
        <v>107357.4338457078</v>
      </c>
      <c r="Q863" s="1192">
        <f t="shared" si="373"/>
        <v>62844.923707594971</v>
      </c>
      <c r="R863" s="1192">
        <f t="shared" si="374"/>
        <v>140444.64296536855</v>
      </c>
      <c r="S863" s="1192">
        <f t="shared" si="375"/>
        <v>78929.889346537137</v>
      </c>
      <c r="T863" s="1192">
        <f t="shared" si="357"/>
        <v>1894849.7682357382</v>
      </c>
      <c r="U863" s="1192">
        <f t="shared" si="364"/>
        <v>4228083.6569967885</v>
      </c>
      <c r="V863" s="1189">
        <v>100000</v>
      </c>
      <c r="W863" s="1189">
        <v>56200</v>
      </c>
      <c r="X863" s="1189">
        <v>6.2523</v>
      </c>
      <c r="Y863" s="1189">
        <v>3</v>
      </c>
      <c r="Z863" s="1189">
        <v>5.5</v>
      </c>
      <c r="AA863" s="1189">
        <v>0.140625</v>
      </c>
      <c r="AB863" s="1189">
        <v>1.6733000000000001E-2</v>
      </c>
      <c r="AC863" s="1189">
        <v>7.125</v>
      </c>
      <c r="AD863" s="1189">
        <v>0.28571000000000002</v>
      </c>
      <c r="AE863" s="1189">
        <v>45</v>
      </c>
      <c r="AF863" s="1193">
        <v>6.03125</v>
      </c>
      <c r="AG863" s="1193">
        <v>5.265625</v>
      </c>
      <c r="AH863" s="1189">
        <f t="shared" si="377"/>
        <v>2.8214625</v>
      </c>
      <c r="AI863" s="1189">
        <f t="shared" si="365"/>
        <v>4.03125</v>
      </c>
      <c r="AJ863" s="1189">
        <f t="shared" si="366"/>
        <v>19.736791292567052</v>
      </c>
      <c r="AK863" s="1189">
        <f t="shared" si="359"/>
        <v>18.948497682357381</v>
      </c>
      <c r="AL863" s="1189">
        <f t="shared" si="378"/>
        <v>0.138409</v>
      </c>
      <c r="AM863" s="1189">
        <f t="shared" si="367"/>
        <v>24.788362541838019</v>
      </c>
      <c r="AN863" s="1189">
        <f t="shared" si="379"/>
        <v>9.375E-2</v>
      </c>
      <c r="AO863" s="1189">
        <f t="shared" si="372"/>
        <v>5.2121365000000006</v>
      </c>
      <c r="AP863" s="1189">
        <f t="shared" si="380"/>
        <v>6.1138909999999997</v>
      </c>
      <c r="AQ863" s="1189">
        <f t="shared" si="381"/>
        <v>5.3579500000000002E-2</v>
      </c>
      <c r="AR863" s="1193">
        <f t="shared" si="376"/>
        <v>8.6352845768035351</v>
      </c>
      <c r="AS863" s="1194">
        <f t="shared" si="371"/>
        <v>3.9400711442008838</v>
      </c>
    </row>
    <row r="864" spans="1:45" ht="11.1" customHeight="1">
      <c r="A864" s="1189" t="s">
        <v>11029</v>
      </c>
      <c r="B864" s="1189" t="s">
        <v>10936</v>
      </c>
      <c r="C864" s="1189" t="s">
        <v>10936</v>
      </c>
      <c r="D864" s="1189" t="s">
        <v>10936</v>
      </c>
      <c r="E864" s="1189" t="s">
        <v>10936</v>
      </c>
      <c r="F864" s="1189" t="s">
        <v>10936</v>
      </c>
      <c r="G864" s="1189">
        <v>9</v>
      </c>
      <c r="H864" s="1189">
        <v>3.75</v>
      </c>
      <c r="I864" s="1190">
        <f t="shared" si="360"/>
        <v>178.72312499999998</v>
      </c>
      <c r="J864" s="1191">
        <f t="shared" si="368"/>
        <v>58131.048006641111</v>
      </c>
      <c r="K864" s="1191">
        <f t="shared" si="369"/>
        <v>98983.627700159966</v>
      </c>
      <c r="L864" s="1191">
        <f t="shared" si="370"/>
        <v>1752496.3511199509</v>
      </c>
      <c r="M864" s="1190">
        <f t="shared" si="361"/>
        <v>3.2978141815118422</v>
      </c>
      <c r="N864" s="1190">
        <f t="shared" si="362"/>
        <v>2.7310438032878426</v>
      </c>
      <c r="O864" s="1190">
        <f t="shared" si="363"/>
        <v>0.57374869816971485</v>
      </c>
      <c r="P864" s="1192">
        <f t="shared" si="358"/>
        <v>98983.627700159966</v>
      </c>
      <c r="Q864" s="1192">
        <f t="shared" si="373"/>
        <v>58131.048006641111</v>
      </c>
      <c r="R864" s="1192">
        <f t="shared" si="374"/>
        <v>140008.3970257547</v>
      </c>
      <c r="S864" s="1192">
        <f t="shared" si="375"/>
        <v>78684.719128474157</v>
      </c>
      <c r="T864" s="1192">
        <f t="shared" si="357"/>
        <v>1752496.3511199509</v>
      </c>
      <c r="U864" s="1192">
        <f t="shared" si="364"/>
        <v>4228083.6569967885</v>
      </c>
      <c r="V864" s="1189">
        <v>100000</v>
      </c>
      <c r="W864" s="1189">
        <v>56200</v>
      </c>
      <c r="X864" s="1189">
        <v>6.2523</v>
      </c>
      <c r="Y864" s="1189">
        <v>3</v>
      </c>
      <c r="Z864" s="1189">
        <v>5.5</v>
      </c>
      <c r="AA864" s="1189">
        <v>0.140625</v>
      </c>
      <c r="AB864" s="1189">
        <v>1.6733000000000001E-2</v>
      </c>
      <c r="AC864" s="1189">
        <v>7.125</v>
      </c>
      <c r="AD864" s="1189">
        <v>0.28571000000000002</v>
      </c>
      <c r="AE864" s="1189">
        <v>45</v>
      </c>
      <c r="AF864" s="1193">
        <v>6.03125</v>
      </c>
      <c r="AG864" s="1193">
        <v>5.265625</v>
      </c>
      <c r="AH864" s="1189">
        <f t="shared" si="377"/>
        <v>2.8214625</v>
      </c>
      <c r="AI864" s="1189">
        <f t="shared" si="365"/>
        <v>4.03125</v>
      </c>
      <c r="AJ864" s="1189">
        <f t="shared" si="366"/>
        <v>18.313257121409176</v>
      </c>
      <c r="AK864" s="1189">
        <f t="shared" si="359"/>
        <v>17.524963511199509</v>
      </c>
      <c r="AL864" s="1189">
        <f t="shared" si="378"/>
        <v>0.138409</v>
      </c>
      <c r="AM864" s="1189">
        <f t="shared" si="367"/>
        <v>24.788362541838019</v>
      </c>
      <c r="AN864" s="1189">
        <f t="shared" si="379"/>
        <v>9.375E-2</v>
      </c>
      <c r="AO864" s="1189">
        <f t="shared" si="372"/>
        <v>5.2121365000000006</v>
      </c>
      <c r="AP864" s="1189">
        <f t="shared" si="380"/>
        <v>6.1138909999999997</v>
      </c>
      <c r="AQ864" s="1189">
        <f t="shared" si="381"/>
        <v>5.3579500000000002E-2</v>
      </c>
      <c r="AR864" s="1193">
        <f t="shared" si="376"/>
        <v>8.5296916545899251</v>
      </c>
      <c r="AS864" s="1194">
        <f t="shared" si="371"/>
        <v>3.9136729136474813</v>
      </c>
    </row>
    <row r="865" spans="1:45" ht="11.1" customHeight="1">
      <c r="A865" s="1189" t="s">
        <v>11030</v>
      </c>
      <c r="B865" s="1189" t="s">
        <v>10936</v>
      </c>
      <c r="C865" s="1189" t="s">
        <v>10936</v>
      </c>
      <c r="D865" s="1189" t="s">
        <v>10936</v>
      </c>
      <c r="E865" s="1189" t="s">
        <v>10936</v>
      </c>
      <c r="F865" s="1189" t="s">
        <v>10936</v>
      </c>
      <c r="G865" s="1189">
        <v>9.75</v>
      </c>
      <c r="H865" s="1189">
        <v>2.8125</v>
      </c>
      <c r="I865" s="1190">
        <f t="shared" si="360"/>
        <v>232.69675781249998</v>
      </c>
      <c r="J865" s="1191">
        <f t="shared" si="368"/>
        <v>91667.416017167954</v>
      </c>
      <c r="K865" s="1191">
        <f t="shared" si="369"/>
        <v>179420.2092862718</v>
      </c>
      <c r="L865" s="1191">
        <f t="shared" si="370"/>
        <v>3437275.1203586902</v>
      </c>
      <c r="M865" s="1190">
        <f t="shared" si="361"/>
        <v>2.3882357802184719</v>
      </c>
      <c r="N865" s="1190">
        <f t="shared" si="362"/>
        <v>3.5558075569068075</v>
      </c>
      <c r="O865" s="1190">
        <f t="shared" si="363"/>
        <v>0.32273364272046462</v>
      </c>
      <c r="P865" s="1192">
        <f t="shared" si="358"/>
        <v>219281.79830604469</v>
      </c>
      <c r="Q865" s="1192">
        <f t="shared" si="373"/>
        <v>115810.2666202542</v>
      </c>
      <c r="R865" s="1192">
        <f t="shared" si="374"/>
        <v>179420.2092862718</v>
      </c>
      <c r="S865" s="1192">
        <f t="shared" si="375"/>
        <v>91667.416017167954</v>
      </c>
      <c r="T865" s="1192">
        <f t="shared" si="357"/>
        <v>3437275.1203586902</v>
      </c>
      <c r="U865" s="1192">
        <f t="shared" si="364"/>
        <v>5159714.283933457</v>
      </c>
      <c r="V865" s="1189">
        <v>110000</v>
      </c>
      <c r="W865" s="1189">
        <v>56200</v>
      </c>
      <c r="X865" s="1189">
        <v>7.1410999999999998</v>
      </c>
      <c r="Y865" s="1189">
        <v>3</v>
      </c>
      <c r="Z865" s="1189">
        <v>6.125</v>
      </c>
      <c r="AA865" s="1189">
        <v>0.140625</v>
      </c>
      <c r="AB865" s="1189">
        <v>1.6733000000000001E-2</v>
      </c>
      <c r="AC865" s="1189">
        <v>8</v>
      </c>
      <c r="AD865" s="1189">
        <v>0.28571000000000002</v>
      </c>
      <c r="AE865" s="1189">
        <v>45</v>
      </c>
      <c r="AF865" s="1193">
        <v>6.90625</v>
      </c>
      <c r="AG865" s="1193">
        <v>6</v>
      </c>
      <c r="AH865" s="1189">
        <f t="shared" si="377"/>
        <v>3.2267999999999999</v>
      </c>
      <c r="AI865" s="1189">
        <f t="shared" si="365"/>
        <v>4.4375</v>
      </c>
      <c r="AJ865" s="1189">
        <f t="shared" si="366"/>
        <v>32.301482593391832</v>
      </c>
      <c r="AK865" s="1189">
        <f t="shared" si="359"/>
        <v>31.247955639624454</v>
      </c>
      <c r="AL865" s="1189">
        <f t="shared" si="378"/>
        <v>0.138409</v>
      </c>
      <c r="AM865" s="1189">
        <f t="shared" si="367"/>
        <v>25.567624782083925</v>
      </c>
      <c r="AN865" s="1189">
        <f t="shared" si="379"/>
        <v>9.375E-2</v>
      </c>
      <c r="AO865" s="1189">
        <f t="shared" si="372"/>
        <v>5.9446865000000004</v>
      </c>
      <c r="AP865" s="1189">
        <f t="shared" si="380"/>
        <v>7.0026909999999996</v>
      </c>
      <c r="AQ865" s="1189">
        <f t="shared" si="381"/>
        <v>5.3579500000000002E-2</v>
      </c>
      <c r="AR865" s="1193">
        <f t="shared" si="376"/>
        <v>10.180192240521837</v>
      </c>
      <c r="AS865" s="1194">
        <f t="shared" si="371"/>
        <v>4.4375</v>
      </c>
    </row>
    <row r="866" spans="1:45" ht="11.1" customHeight="1">
      <c r="A866" s="1189" t="s">
        <v>11030</v>
      </c>
      <c r="B866" s="1189" t="s">
        <v>10936</v>
      </c>
      <c r="C866" s="1189" t="s">
        <v>10936</v>
      </c>
      <c r="D866" s="1189" t="s">
        <v>10936</v>
      </c>
      <c r="E866" s="1189" t="s">
        <v>10936</v>
      </c>
      <c r="F866" s="1189" t="s">
        <v>10936</v>
      </c>
      <c r="G866" s="1189">
        <v>9.75</v>
      </c>
      <c r="H866" s="1189">
        <v>3</v>
      </c>
      <c r="I866" s="1190">
        <f t="shared" si="360"/>
        <v>229.78687499999998</v>
      </c>
      <c r="J866" s="1191">
        <f t="shared" si="368"/>
        <v>91667.416017167954</v>
      </c>
      <c r="K866" s="1191">
        <f t="shared" si="369"/>
        <v>179420.2092862718</v>
      </c>
      <c r="L866" s="1191">
        <f t="shared" si="370"/>
        <v>3343119.3795982692</v>
      </c>
      <c r="M866" s="1190">
        <f t="shared" si="361"/>
        <v>2.4071770935584191</v>
      </c>
      <c r="N866" s="1190">
        <f t="shared" si="362"/>
        <v>3.5113420327986549</v>
      </c>
      <c r="O866" s="1190">
        <f t="shared" si="363"/>
        <v>0.36719916682861747</v>
      </c>
      <c r="P866" s="1192">
        <f t="shared" si="358"/>
        <v>213275.11003355391</v>
      </c>
      <c r="Q866" s="1192">
        <f t="shared" si="373"/>
        <v>112741.39497558164</v>
      </c>
      <c r="R866" s="1192">
        <f t="shared" si="374"/>
        <v>179420.2092862718</v>
      </c>
      <c r="S866" s="1192">
        <f t="shared" si="375"/>
        <v>91667.416017167954</v>
      </c>
      <c r="T866" s="1192">
        <f t="shared" si="357"/>
        <v>3343119.3795982692</v>
      </c>
      <c r="U866" s="1192">
        <f t="shared" si="364"/>
        <v>5159714.283933457</v>
      </c>
      <c r="V866" s="1189">
        <v>110000</v>
      </c>
      <c r="W866" s="1189">
        <v>56200</v>
      </c>
      <c r="X866" s="1189">
        <v>7.1410999999999998</v>
      </c>
      <c r="Y866" s="1189">
        <v>3</v>
      </c>
      <c r="Z866" s="1189">
        <v>6.125</v>
      </c>
      <c r="AA866" s="1189">
        <v>0.140625</v>
      </c>
      <c r="AB866" s="1189">
        <v>1.6733000000000001E-2</v>
      </c>
      <c r="AC866" s="1189">
        <v>8</v>
      </c>
      <c r="AD866" s="1189">
        <v>0.28571000000000002</v>
      </c>
      <c r="AE866" s="1189">
        <v>45</v>
      </c>
      <c r="AF866" s="1193">
        <v>6.90625</v>
      </c>
      <c r="AG866" s="1193">
        <v>6</v>
      </c>
      <c r="AH866" s="1189">
        <f t="shared" si="377"/>
        <v>3.2267999999999999</v>
      </c>
      <c r="AI866" s="1189">
        <f t="shared" si="365"/>
        <v>4.4375</v>
      </c>
      <c r="AJ866" s="1189">
        <f t="shared" si="366"/>
        <v>31.445521313751641</v>
      </c>
      <c r="AK866" s="1189">
        <f t="shared" si="359"/>
        <v>30.391994359984267</v>
      </c>
      <c r="AL866" s="1189">
        <f t="shared" si="378"/>
        <v>0.138409</v>
      </c>
      <c r="AM866" s="1189">
        <f t="shared" si="367"/>
        <v>25.567624782083925</v>
      </c>
      <c r="AN866" s="1189">
        <f t="shared" si="379"/>
        <v>9.375E-2</v>
      </c>
      <c r="AO866" s="1189">
        <f t="shared" si="372"/>
        <v>5.9446865000000004</v>
      </c>
      <c r="AP866" s="1189">
        <f t="shared" si="380"/>
        <v>7.0026909999999996</v>
      </c>
      <c r="AQ866" s="1189">
        <f t="shared" si="381"/>
        <v>5.3579500000000002E-2</v>
      </c>
      <c r="AR866" s="1193">
        <f t="shared" si="376"/>
        <v>10.126523110326712</v>
      </c>
      <c r="AS866" s="1194">
        <f t="shared" si="371"/>
        <v>4.4375</v>
      </c>
    </row>
    <row r="867" spans="1:45" ht="11.1" customHeight="1">
      <c r="A867" s="1189" t="s">
        <v>11030</v>
      </c>
      <c r="B867" s="1189" t="s">
        <v>10936</v>
      </c>
      <c r="C867" s="1189" t="s">
        <v>10936</v>
      </c>
      <c r="D867" s="1189" t="s">
        <v>10936</v>
      </c>
      <c r="E867" s="1189" t="s">
        <v>10936</v>
      </c>
      <c r="F867" s="1189" t="s">
        <v>10936</v>
      </c>
      <c r="G867" s="1189">
        <v>9.75</v>
      </c>
      <c r="H867" s="1189">
        <v>3.25</v>
      </c>
      <c r="I867" s="1190">
        <f t="shared" si="360"/>
        <v>225.61499999999998</v>
      </c>
      <c r="J867" s="1191">
        <f t="shared" si="368"/>
        <v>91667.416017167954</v>
      </c>
      <c r="K867" s="1191">
        <f t="shared" si="369"/>
        <v>179420.2092862718</v>
      </c>
      <c r="L867" s="1191">
        <f t="shared" si="370"/>
        <v>3208129.0702643329</v>
      </c>
      <c r="M867" s="1190">
        <f t="shared" si="361"/>
        <v>2.4392637281324832</v>
      </c>
      <c r="N867" s="1190">
        <f t="shared" si="362"/>
        <v>3.4475921774464644</v>
      </c>
      <c r="O867" s="1190">
        <f t="shared" si="363"/>
        <v>0.43094902218080805</v>
      </c>
      <c r="P867" s="1192">
        <f t="shared" si="358"/>
        <v>204663.37057478583</v>
      </c>
      <c r="Q867" s="1192">
        <f t="shared" si="373"/>
        <v>108341.57899755648</v>
      </c>
      <c r="R867" s="1192">
        <f t="shared" si="374"/>
        <v>179420.2092862718</v>
      </c>
      <c r="S867" s="1192">
        <f t="shared" si="375"/>
        <v>91667.416017167954</v>
      </c>
      <c r="T867" s="1192">
        <f t="shared" si="357"/>
        <v>3208129.0702643329</v>
      </c>
      <c r="U867" s="1192">
        <f t="shared" si="364"/>
        <v>5159714.283933457</v>
      </c>
      <c r="V867" s="1189">
        <v>110000</v>
      </c>
      <c r="W867" s="1189">
        <v>56200</v>
      </c>
      <c r="X867" s="1189">
        <v>7.1410999999999998</v>
      </c>
      <c r="Y867" s="1189">
        <v>3</v>
      </c>
      <c r="Z867" s="1189">
        <v>6.125</v>
      </c>
      <c r="AA867" s="1189">
        <v>0.140625</v>
      </c>
      <c r="AB867" s="1189">
        <v>1.6733000000000001E-2</v>
      </c>
      <c r="AC867" s="1189">
        <v>8</v>
      </c>
      <c r="AD867" s="1189">
        <v>0.28571000000000002</v>
      </c>
      <c r="AE867" s="1189">
        <v>45</v>
      </c>
      <c r="AF867" s="1193">
        <v>6.90625</v>
      </c>
      <c r="AG867" s="1193">
        <v>6</v>
      </c>
      <c r="AH867" s="1189">
        <f t="shared" si="377"/>
        <v>3.2267999999999999</v>
      </c>
      <c r="AI867" s="1189">
        <f t="shared" si="365"/>
        <v>4.4375</v>
      </c>
      <c r="AJ867" s="1189">
        <f t="shared" si="366"/>
        <v>30.218336683443127</v>
      </c>
      <c r="AK867" s="1189">
        <f t="shared" si="359"/>
        <v>29.164809729675753</v>
      </c>
      <c r="AL867" s="1189">
        <f t="shared" si="378"/>
        <v>0.138409</v>
      </c>
      <c r="AM867" s="1189">
        <f t="shared" si="367"/>
        <v>25.567624782083925</v>
      </c>
      <c r="AN867" s="1189">
        <f t="shared" si="379"/>
        <v>9.375E-2</v>
      </c>
      <c r="AO867" s="1189">
        <f t="shared" si="372"/>
        <v>5.9446865000000004</v>
      </c>
      <c r="AP867" s="1189">
        <f t="shared" si="380"/>
        <v>7.0026909999999996</v>
      </c>
      <c r="AQ867" s="1189">
        <f t="shared" si="381"/>
        <v>5.3579500000000002E-2</v>
      </c>
      <c r="AR867" s="1193">
        <f t="shared" si="376"/>
        <v>10.049078082290983</v>
      </c>
      <c r="AS867" s="1194">
        <f t="shared" si="371"/>
        <v>4.4375</v>
      </c>
    </row>
    <row r="868" spans="1:45" ht="11.1" customHeight="1">
      <c r="A868" s="1189" t="s">
        <v>11030</v>
      </c>
      <c r="B868" s="1189" t="s">
        <v>10936</v>
      </c>
      <c r="C868" s="1189" t="s">
        <v>10936</v>
      </c>
      <c r="D868" s="1189" t="s">
        <v>10936</v>
      </c>
      <c r="E868" s="1189" t="s">
        <v>10936</v>
      </c>
      <c r="F868" s="1189" t="s">
        <v>10936</v>
      </c>
      <c r="G868" s="1189">
        <v>9.75</v>
      </c>
      <c r="H868" s="1189">
        <v>3.5</v>
      </c>
      <c r="I868" s="1190">
        <f t="shared" si="360"/>
        <v>221.109375</v>
      </c>
      <c r="J868" s="1191">
        <f t="shared" si="368"/>
        <v>91667.416017167954</v>
      </c>
      <c r="K868" s="1191">
        <f t="shared" si="369"/>
        <v>179420.2092862718</v>
      </c>
      <c r="L868" s="1191">
        <f t="shared" si="370"/>
        <v>3062339.5361836813</v>
      </c>
      <c r="M868" s="1190">
        <f t="shared" si="361"/>
        <v>2.4809122714080649</v>
      </c>
      <c r="N868" s="1190">
        <f t="shared" si="362"/>
        <v>3.3787423336660987</v>
      </c>
      <c r="O868" s="1190">
        <f t="shared" si="363"/>
        <v>0.49979886596117379</v>
      </c>
      <c r="P868" s="1192">
        <f t="shared" si="358"/>
        <v>195362.69195931623</v>
      </c>
      <c r="Q868" s="1192">
        <f t="shared" si="373"/>
        <v>103589.77774128932</v>
      </c>
      <c r="R868" s="1192">
        <f t="shared" si="374"/>
        <v>179420.2092862718</v>
      </c>
      <c r="S868" s="1192">
        <f t="shared" si="375"/>
        <v>91667.416017167954</v>
      </c>
      <c r="T868" s="1192">
        <f t="shared" si="357"/>
        <v>3062339.5361836813</v>
      </c>
      <c r="U868" s="1192">
        <f t="shared" si="364"/>
        <v>5159714.283933457</v>
      </c>
      <c r="V868" s="1189">
        <v>110000</v>
      </c>
      <c r="W868" s="1189">
        <v>56200</v>
      </c>
      <c r="X868" s="1189">
        <v>7.1410999999999998</v>
      </c>
      <c r="Y868" s="1189">
        <v>3</v>
      </c>
      <c r="Z868" s="1189">
        <v>6.125</v>
      </c>
      <c r="AA868" s="1189">
        <v>0.140625</v>
      </c>
      <c r="AB868" s="1189">
        <v>1.6733000000000001E-2</v>
      </c>
      <c r="AC868" s="1189">
        <v>8</v>
      </c>
      <c r="AD868" s="1189">
        <v>0.28571000000000002</v>
      </c>
      <c r="AE868" s="1189">
        <v>45</v>
      </c>
      <c r="AF868" s="1193">
        <v>6.90625</v>
      </c>
      <c r="AG868" s="1193">
        <v>6</v>
      </c>
      <c r="AH868" s="1189">
        <f t="shared" si="377"/>
        <v>3.2267999999999999</v>
      </c>
      <c r="AI868" s="1189">
        <f t="shared" si="365"/>
        <v>4.4375</v>
      </c>
      <c r="AJ868" s="1189">
        <f t="shared" si="366"/>
        <v>28.892977282709936</v>
      </c>
      <c r="AK868" s="1189">
        <f t="shared" si="359"/>
        <v>27.839450328942558</v>
      </c>
      <c r="AL868" s="1189">
        <f t="shared" si="378"/>
        <v>0.138409</v>
      </c>
      <c r="AM868" s="1189">
        <f t="shared" si="367"/>
        <v>25.567624782083925</v>
      </c>
      <c r="AN868" s="1189">
        <f t="shared" si="379"/>
        <v>9.375E-2</v>
      </c>
      <c r="AO868" s="1189">
        <f t="shared" si="372"/>
        <v>5.9446865000000004</v>
      </c>
      <c r="AP868" s="1189">
        <f t="shared" si="380"/>
        <v>7.0026909999999996</v>
      </c>
      <c r="AQ868" s="1189">
        <f t="shared" si="381"/>
        <v>5.3579500000000002E-2</v>
      </c>
      <c r="AR868" s="1193">
        <f t="shared" si="376"/>
        <v>9.9647614273489253</v>
      </c>
      <c r="AS868" s="1194">
        <f t="shared" si="371"/>
        <v>4.4375</v>
      </c>
    </row>
    <row r="869" spans="1:45" ht="11.1" customHeight="1">
      <c r="A869" s="1189" t="s">
        <v>11030</v>
      </c>
      <c r="B869" s="1189" t="s">
        <v>10936</v>
      </c>
      <c r="C869" s="1189" t="s">
        <v>10936</v>
      </c>
      <c r="D869" s="1189" t="s">
        <v>10936</v>
      </c>
      <c r="E869" s="1189" t="s">
        <v>10936</v>
      </c>
      <c r="F869" s="1189" t="s">
        <v>10936</v>
      </c>
      <c r="G869" s="1189">
        <v>9.75</v>
      </c>
      <c r="H869" s="1189">
        <v>3.75</v>
      </c>
      <c r="I869" s="1190">
        <f t="shared" si="360"/>
        <v>216.26999999999998</v>
      </c>
      <c r="J869" s="1191">
        <f t="shared" si="368"/>
        <v>91667.416017167954</v>
      </c>
      <c r="K869" s="1191">
        <f t="shared" si="369"/>
        <v>179420.2092862718</v>
      </c>
      <c r="L869" s="1191">
        <f t="shared" si="370"/>
        <v>2905750.7773563149</v>
      </c>
      <c r="M869" s="1190">
        <f t="shared" si="361"/>
        <v>2.5345241413490069</v>
      </c>
      <c r="N869" s="1190">
        <f t="shared" si="362"/>
        <v>3.3047925014575577</v>
      </c>
      <c r="O869" s="1190">
        <f t="shared" si="363"/>
        <v>0.57374869816971485</v>
      </c>
      <c r="P869" s="1192">
        <f t="shared" si="358"/>
        <v>185373.07418714522</v>
      </c>
      <c r="Q869" s="1192">
        <f t="shared" si="373"/>
        <v>98485.99120678012</v>
      </c>
      <c r="R869" s="1192">
        <f t="shared" si="374"/>
        <v>179420.2092862718</v>
      </c>
      <c r="S869" s="1192">
        <f t="shared" si="375"/>
        <v>91667.416017167954</v>
      </c>
      <c r="T869" s="1192">
        <f t="shared" si="357"/>
        <v>2905750.7773563149</v>
      </c>
      <c r="U869" s="1192">
        <f t="shared" si="364"/>
        <v>5159714.283933457</v>
      </c>
      <c r="V869" s="1189">
        <v>110000</v>
      </c>
      <c r="W869" s="1189">
        <v>56200</v>
      </c>
      <c r="X869" s="1189">
        <v>7.1410999999999998</v>
      </c>
      <c r="Y869" s="1189">
        <v>3</v>
      </c>
      <c r="Z869" s="1189">
        <v>6.125</v>
      </c>
      <c r="AA869" s="1189">
        <v>0.140625</v>
      </c>
      <c r="AB869" s="1189">
        <v>1.6733000000000001E-2</v>
      </c>
      <c r="AC869" s="1189">
        <v>8</v>
      </c>
      <c r="AD869" s="1189">
        <v>0.28571000000000002</v>
      </c>
      <c r="AE869" s="1189">
        <v>45</v>
      </c>
      <c r="AF869" s="1193">
        <v>6.90625</v>
      </c>
      <c r="AG869" s="1193">
        <v>6</v>
      </c>
      <c r="AH869" s="1189">
        <f t="shared" si="377"/>
        <v>3.2267999999999999</v>
      </c>
      <c r="AI869" s="1189">
        <f t="shared" si="365"/>
        <v>4.4375</v>
      </c>
      <c r="AJ869" s="1189">
        <f t="shared" si="366"/>
        <v>27.46944311155206</v>
      </c>
      <c r="AK869" s="1189">
        <f t="shared" si="359"/>
        <v>26.415916157784682</v>
      </c>
      <c r="AL869" s="1189">
        <f t="shared" si="378"/>
        <v>0.138409</v>
      </c>
      <c r="AM869" s="1189">
        <f t="shared" si="367"/>
        <v>25.567624782083925</v>
      </c>
      <c r="AN869" s="1189">
        <f t="shared" si="379"/>
        <v>9.375E-2</v>
      </c>
      <c r="AO869" s="1189">
        <f t="shared" si="372"/>
        <v>5.9446865000000004</v>
      </c>
      <c r="AP869" s="1189">
        <f t="shared" si="380"/>
        <v>7.0026909999999996</v>
      </c>
      <c r="AQ869" s="1189">
        <f t="shared" si="381"/>
        <v>5.3579500000000002E-2</v>
      </c>
      <c r="AR869" s="1193">
        <f t="shared" si="376"/>
        <v>9.873397100490843</v>
      </c>
      <c r="AS869" s="1194">
        <f t="shared" si="371"/>
        <v>4.4375</v>
      </c>
    </row>
    <row r="870" spans="1:45" ht="11.1" customHeight="1">
      <c r="A870" s="1189" t="s">
        <v>11030</v>
      </c>
      <c r="B870" s="1189" t="s">
        <v>10936</v>
      </c>
      <c r="C870" s="1189" t="s">
        <v>10936</v>
      </c>
      <c r="D870" s="1189" t="s">
        <v>10936</v>
      </c>
      <c r="E870" s="1189" t="s">
        <v>10936</v>
      </c>
      <c r="F870" s="1189" t="s">
        <v>10936</v>
      </c>
      <c r="G870" s="1189">
        <v>10</v>
      </c>
      <c r="H870" s="1189">
        <v>2.8125</v>
      </c>
      <c r="I870" s="1190">
        <f t="shared" si="360"/>
        <v>245.8798828125</v>
      </c>
      <c r="J870" s="1191">
        <f t="shared" si="368"/>
        <v>106260.35062673531</v>
      </c>
      <c r="K870" s="1191">
        <f t="shared" si="369"/>
        <v>207982.89268578085</v>
      </c>
      <c r="L870" s="1191">
        <f t="shared" si="370"/>
        <v>3437275.1203586902</v>
      </c>
      <c r="M870" s="1190">
        <f t="shared" si="361"/>
        <v>2.6164924589669938</v>
      </c>
      <c r="N870" s="1190">
        <f t="shared" si="362"/>
        <v>3.7572570998197294</v>
      </c>
      <c r="O870" s="1190">
        <f t="shared" si="363"/>
        <v>0.32273364272046462</v>
      </c>
      <c r="P870" s="1192">
        <f t="shared" si="358"/>
        <v>220713.99627286079</v>
      </c>
      <c r="Q870" s="1192">
        <f t="shared" si="373"/>
        <v>116566.6596709828</v>
      </c>
      <c r="R870" s="1192">
        <f t="shared" si="374"/>
        <v>207982.89268578085</v>
      </c>
      <c r="S870" s="1192">
        <f t="shared" si="375"/>
        <v>106260.35062673531</v>
      </c>
      <c r="T870" s="1192">
        <f t="shared" si="357"/>
        <v>3437275.1203586902</v>
      </c>
      <c r="U870" s="1192">
        <f t="shared" si="364"/>
        <v>5586283.6614286974</v>
      </c>
      <c r="V870" s="1189">
        <v>110000</v>
      </c>
      <c r="W870" s="1189">
        <v>56200</v>
      </c>
      <c r="X870" s="1189">
        <v>7.1410999999999998</v>
      </c>
      <c r="Y870" s="1189">
        <v>3</v>
      </c>
      <c r="Z870" s="1189">
        <v>6.125</v>
      </c>
      <c r="AA870" s="1189">
        <v>0.140625</v>
      </c>
      <c r="AB870" s="1189">
        <v>1.6733000000000001E-2</v>
      </c>
      <c r="AC870" s="1189">
        <v>8</v>
      </c>
      <c r="AD870" s="1189">
        <v>0.28571000000000002</v>
      </c>
      <c r="AE870" s="1189">
        <v>45</v>
      </c>
      <c r="AF870" s="1193">
        <v>6.90625</v>
      </c>
      <c r="AG870" s="1193">
        <v>6</v>
      </c>
      <c r="AH870" s="1189">
        <f t="shared" si="377"/>
        <v>3.2267999999999999</v>
      </c>
      <c r="AI870" s="1189">
        <f t="shared" si="365"/>
        <v>4.5</v>
      </c>
      <c r="AJ870" s="1189">
        <f t="shared" si="366"/>
        <v>32.301482593391832</v>
      </c>
      <c r="AK870" s="1189">
        <f t="shared" si="359"/>
        <v>31.247955639624454</v>
      </c>
      <c r="AL870" s="1189">
        <f t="shared" si="378"/>
        <v>0.138409</v>
      </c>
      <c r="AM870" s="1189">
        <f t="shared" si="367"/>
        <v>29.445528213858825</v>
      </c>
      <c r="AN870" s="1189">
        <f t="shared" si="379"/>
        <v>9.375E-2</v>
      </c>
      <c r="AO870" s="1189">
        <f t="shared" si="372"/>
        <v>5.9446865000000004</v>
      </c>
      <c r="AP870" s="1189">
        <f t="shared" si="380"/>
        <v>7.0026909999999996</v>
      </c>
      <c r="AQ870" s="1189">
        <f t="shared" si="381"/>
        <v>5.3579500000000002E-2</v>
      </c>
      <c r="AR870" s="1193">
        <f t="shared" si="376"/>
        <v>10.180192240521837</v>
      </c>
      <c r="AS870" s="1194">
        <f t="shared" si="371"/>
        <v>4.5</v>
      </c>
    </row>
    <row r="871" spans="1:45" ht="11.1" customHeight="1">
      <c r="A871" s="1189" t="s">
        <v>11030</v>
      </c>
      <c r="B871" s="1189" t="s">
        <v>10936</v>
      </c>
      <c r="C871" s="1189" t="s">
        <v>10936</v>
      </c>
      <c r="D871" s="1189" t="s">
        <v>10936</v>
      </c>
      <c r="E871" s="1189" t="s">
        <v>10936</v>
      </c>
      <c r="F871" s="1189" t="s">
        <v>10936</v>
      </c>
      <c r="G871" s="1189">
        <v>10</v>
      </c>
      <c r="H871" s="1189">
        <v>3</v>
      </c>
      <c r="I871" s="1190">
        <f t="shared" si="360"/>
        <v>242.97</v>
      </c>
      <c r="J871" s="1191">
        <f t="shared" si="368"/>
        <v>106260.35062673531</v>
      </c>
      <c r="K871" s="1191">
        <f t="shared" si="369"/>
        <v>207982.89268578085</v>
      </c>
      <c r="L871" s="1191">
        <f t="shared" si="370"/>
        <v>3343119.3795982692</v>
      </c>
      <c r="M871" s="1190">
        <f t="shared" si="361"/>
        <v>2.6372440966098942</v>
      </c>
      <c r="N871" s="1190">
        <f t="shared" si="362"/>
        <v>3.7127915757115768</v>
      </c>
      <c r="O871" s="1190">
        <f t="shared" si="363"/>
        <v>0.36719916682861747</v>
      </c>
      <c r="P871" s="1192">
        <f t="shared" si="358"/>
        <v>214668.07644171987</v>
      </c>
      <c r="Q871" s="1192">
        <f t="shared" si="373"/>
        <v>113477.74426634533</v>
      </c>
      <c r="R871" s="1192">
        <f t="shared" si="374"/>
        <v>207982.89268578085</v>
      </c>
      <c r="S871" s="1192">
        <f t="shared" si="375"/>
        <v>106260.35062673531</v>
      </c>
      <c r="T871" s="1192">
        <f t="shared" si="357"/>
        <v>3343119.3795982692</v>
      </c>
      <c r="U871" s="1192">
        <f t="shared" si="364"/>
        <v>5586283.6614286974</v>
      </c>
      <c r="V871" s="1189">
        <v>110000</v>
      </c>
      <c r="W871" s="1189">
        <v>56200</v>
      </c>
      <c r="X871" s="1189">
        <v>7.1410999999999998</v>
      </c>
      <c r="Y871" s="1189">
        <v>3</v>
      </c>
      <c r="Z871" s="1189">
        <v>6.125</v>
      </c>
      <c r="AA871" s="1189">
        <v>0.140625</v>
      </c>
      <c r="AB871" s="1189">
        <v>1.6733000000000001E-2</v>
      </c>
      <c r="AC871" s="1189">
        <v>8</v>
      </c>
      <c r="AD871" s="1189">
        <v>0.28571000000000002</v>
      </c>
      <c r="AE871" s="1189">
        <v>45</v>
      </c>
      <c r="AF871" s="1193">
        <v>6.90625</v>
      </c>
      <c r="AG871" s="1193">
        <v>6</v>
      </c>
      <c r="AH871" s="1189">
        <f t="shared" si="377"/>
        <v>3.2267999999999999</v>
      </c>
      <c r="AI871" s="1189">
        <f t="shared" si="365"/>
        <v>4.5</v>
      </c>
      <c r="AJ871" s="1189">
        <f t="shared" si="366"/>
        <v>31.445521313751641</v>
      </c>
      <c r="AK871" s="1189">
        <f t="shared" si="359"/>
        <v>30.391994359984267</v>
      </c>
      <c r="AL871" s="1189">
        <f t="shared" si="378"/>
        <v>0.138409</v>
      </c>
      <c r="AM871" s="1189">
        <f t="shared" si="367"/>
        <v>29.445528213858825</v>
      </c>
      <c r="AN871" s="1189">
        <f t="shared" si="379"/>
        <v>9.375E-2</v>
      </c>
      <c r="AO871" s="1189">
        <f t="shared" si="372"/>
        <v>5.9446865000000004</v>
      </c>
      <c r="AP871" s="1189">
        <f t="shared" si="380"/>
        <v>7.0026909999999996</v>
      </c>
      <c r="AQ871" s="1189">
        <f t="shared" si="381"/>
        <v>5.3579500000000002E-2</v>
      </c>
      <c r="AR871" s="1193">
        <f t="shared" si="376"/>
        <v>10.126523110326712</v>
      </c>
      <c r="AS871" s="1194">
        <f t="shared" si="371"/>
        <v>4.5</v>
      </c>
    </row>
    <row r="872" spans="1:45" ht="11.1" customHeight="1">
      <c r="A872" s="1189" t="s">
        <v>11030</v>
      </c>
      <c r="B872" s="1189" t="s">
        <v>10936</v>
      </c>
      <c r="C872" s="1189" t="s">
        <v>10936</v>
      </c>
      <c r="D872" s="1189" t="s">
        <v>10936</v>
      </c>
      <c r="E872" s="1189" t="s">
        <v>10936</v>
      </c>
      <c r="F872" s="1189" t="s">
        <v>10936</v>
      </c>
      <c r="G872" s="1189">
        <v>10</v>
      </c>
      <c r="H872" s="1189">
        <v>3.25</v>
      </c>
      <c r="I872" s="1190">
        <f t="shared" si="360"/>
        <v>238.798125</v>
      </c>
      <c r="J872" s="1191">
        <f t="shared" si="368"/>
        <v>106260.35062673531</v>
      </c>
      <c r="K872" s="1191">
        <f t="shared" si="369"/>
        <v>206000.09102072931</v>
      </c>
      <c r="L872" s="1191">
        <f t="shared" si="370"/>
        <v>3208129.0702643329</v>
      </c>
      <c r="M872" s="1190">
        <f t="shared" si="361"/>
        <v>2.672397425310542</v>
      </c>
      <c r="N872" s="1190">
        <f t="shared" si="362"/>
        <v>3.6490417203593863</v>
      </c>
      <c r="O872" s="1190">
        <f t="shared" si="363"/>
        <v>0.43094902218080805</v>
      </c>
      <c r="P872" s="1192">
        <f t="shared" si="358"/>
        <v>206000.09102072931</v>
      </c>
      <c r="Q872" s="1192">
        <f t="shared" si="373"/>
        <v>109049.19171489378</v>
      </c>
      <c r="R872" s="1192">
        <f t="shared" si="374"/>
        <v>207982.89268578085</v>
      </c>
      <c r="S872" s="1192">
        <f t="shared" si="375"/>
        <v>106260.35062673531</v>
      </c>
      <c r="T872" s="1192">
        <f t="shared" si="357"/>
        <v>3208129.0702643329</v>
      </c>
      <c r="U872" s="1192">
        <f t="shared" si="364"/>
        <v>5586283.6614286974</v>
      </c>
      <c r="V872" s="1189">
        <v>110000</v>
      </c>
      <c r="W872" s="1189">
        <v>56200</v>
      </c>
      <c r="X872" s="1189">
        <v>7.1410999999999998</v>
      </c>
      <c r="Y872" s="1189">
        <v>3</v>
      </c>
      <c r="Z872" s="1189">
        <v>6.125</v>
      </c>
      <c r="AA872" s="1189">
        <v>0.140625</v>
      </c>
      <c r="AB872" s="1189">
        <v>1.6733000000000001E-2</v>
      </c>
      <c r="AC872" s="1189">
        <v>8</v>
      </c>
      <c r="AD872" s="1189">
        <v>0.28571000000000002</v>
      </c>
      <c r="AE872" s="1189">
        <v>45</v>
      </c>
      <c r="AF872" s="1193">
        <v>6.90625</v>
      </c>
      <c r="AG872" s="1193">
        <v>6</v>
      </c>
      <c r="AH872" s="1189">
        <f t="shared" si="377"/>
        <v>3.2267999999999999</v>
      </c>
      <c r="AI872" s="1189">
        <f t="shared" si="365"/>
        <v>4.5</v>
      </c>
      <c r="AJ872" s="1189">
        <f t="shared" si="366"/>
        <v>30.218336683443127</v>
      </c>
      <c r="AK872" s="1189">
        <f t="shared" si="359"/>
        <v>29.164809729675753</v>
      </c>
      <c r="AL872" s="1189">
        <f t="shared" si="378"/>
        <v>0.138409</v>
      </c>
      <c r="AM872" s="1189">
        <f t="shared" si="367"/>
        <v>29.445528213858825</v>
      </c>
      <c r="AN872" s="1189">
        <f t="shared" si="379"/>
        <v>9.375E-2</v>
      </c>
      <c r="AO872" s="1189">
        <f t="shared" si="372"/>
        <v>5.9446865000000004</v>
      </c>
      <c r="AP872" s="1189">
        <f t="shared" si="380"/>
        <v>7.0026909999999996</v>
      </c>
      <c r="AQ872" s="1189">
        <f t="shared" si="381"/>
        <v>5.3579500000000002E-2</v>
      </c>
      <c r="AR872" s="1193">
        <f t="shared" si="376"/>
        <v>10.049078082290983</v>
      </c>
      <c r="AS872" s="1194">
        <f t="shared" si="371"/>
        <v>4.5</v>
      </c>
    </row>
    <row r="873" spans="1:45" ht="11.1" customHeight="1">
      <c r="A873" s="1189" t="s">
        <v>11030</v>
      </c>
      <c r="B873" s="1189" t="s">
        <v>10936</v>
      </c>
      <c r="C873" s="1189" t="s">
        <v>10936</v>
      </c>
      <c r="D873" s="1189" t="s">
        <v>10936</v>
      </c>
      <c r="E873" s="1189" t="s">
        <v>10936</v>
      </c>
      <c r="F873" s="1189" t="s">
        <v>10936</v>
      </c>
      <c r="G873" s="1189">
        <v>10</v>
      </c>
      <c r="H873" s="1189">
        <v>3.5</v>
      </c>
      <c r="I873" s="1190">
        <f t="shared" si="360"/>
        <v>234.29249999999999</v>
      </c>
      <c r="J873" s="1191">
        <f t="shared" si="368"/>
        <v>104170.98849751872</v>
      </c>
      <c r="K873" s="1191">
        <f t="shared" si="369"/>
        <v>196458.81264234602</v>
      </c>
      <c r="L873" s="1191">
        <f t="shared" si="370"/>
        <v>3062339.5361836813</v>
      </c>
      <c r="M873" s="1190">
        <f t="shared" si="361"/>
        <v>2.7180265463169913</v>
      </c>
      <c r="N873" s="1190">
        <f t="shared" si="362"/>
        <v>3.5801918765790206</v>
      </c>
      <c r="O873" s="1190">
        <f t="shared" si="363"/>
        <v>0.49979886596117379</v>
      </c>
      <c r="P873" s="1192">
        <f t="shared" si="358"/>
        <v>196458.81264234602</v>
      </c>
      <c r="Q873" s="1192">
        <f t="shared" si="373"/>
        <v>104170.98849751872</v>
      </c>
      <c r="R873" s="1192">
        <f t="shared" si="374"/>
        <v>207792.66264849179</v>
      </c>
      <c r="S873" s="1192">
        <f t="shared" si="375"/>
        <v>106163.16037132034</v>
      </c>
      <c r="T873" s="1192">
        <f t="shared" si="357"/>
        <v>3062339.5361836813</v>
      </c>
      <c r="U873" s="1192">
        <f t="shared" si="364"/>
        <v>5586283.6614286974</v>
      </c>
      <c r="V873" s="1189">
        <v>110000</v>
      </c>
      <c r="W873" s="1189">
        <v>56200</v>
      </c>
      <c r="X873" s="1189">
        <v>7.1410999999999998</v>
      </c>
      <c r="Y873" s="1189">
        <v>3</v>
      </c>
      <c r="Z873" s="1189">
        <v>6.125</v>
      </c>
      <c r="AA873" s="1189">
        <v>0.140625</v>
      </c>
      <c r="AB873" s="1189">
        <v>1.6733000000000001E-2</v>
      </c>
      <c r="AC873" s="1189">
        <v>8</v>
      </c>
      <c r="AD873" s="1189">
        <v>0.28571000000000002</v>
      </c>
      <c r="AE873" s="1189">
        <v>45</v>
      </c>
      <c r="AF873" s="1193">
        <v>6.90625</v>
      </c>
      <c r="AG873" s="1193">
        <v>6</v>
      </c>
      <c r="AH873" s="1189">
        <f t="shared" si="377"/>
        <v>3.2267999999999999</v>
      </c>
      <c r="AI873" s="1189">
        <f t="shared" si="365"/>
        <v>4.5</v>
      </c>
      <c r="AJ873" s="1189">
        <f t="shared" si="366"/>
        <v>28.892977282709936</v>
      </c>
      <c r="AK873" s="1189">
        <f t="shared" si="359"/>
        <v>27.839450328942558</v>
      </c>
      <c r="AL873" s="1189">
        <f t="shared" si="378"/>
        <v>0.138409</v>
      </c>
      <c r="AM873" s="1189">
        <f t="shared" si="367"/>
        <v>29.445528213858825</v>
      </c>
      <c r="AN873" s="1189">
        <f t="shared" si="379"/>
        <v>9.375E-2</v>
      </c>
      <c r="AO873" s="1189">
        <f t="shared" si="372"/>
        <v>5.9446865000000004</v>
      </c>
      <c r="AP873" s="1189">
        <f t="shared" si="380"/>
        <v>7.0026909999999996</v>
      </c>
      <c r="AQ873" s="1189">
        <f t="shared" si="381"/>
        <v>5.3579500000000002E-2</v>
      </c>
      <c r="AR873" s="1193">
        <f t="shared" si="376"/>
        <v>9.9647614273489253</v>
      </c>
      <c r="AS873" s="1194">
        <f t="shared" si="371"/>
        <v>4.4911903568372313</v>
      </c>
    </row>
    <row r="874" spans="1:45" ht="11.1" customHeight="1">
      <c r="A874" s="1189" t="s">
        <v>11030</v>
      </c>
      <c r="B874" s="1189" t="s">
        <v>10936</v>
      </c>
      <c r="C874" s="1189" t="s">
        <v>10936</v>
      </c>
      <c r="D874" s="1189" t="s">
        <v>10936</v>
      </c>
      <c r="E874" s="1189" t="s">
        <v>10936</v>
      </c>
      <c r="F874" s="1189" t="s">
        <v>10936</v>
      </c>
      <c r="G874" s="1189">
        <v>10</v>
      </c>
      <c r="H874" s="1189">
        <v>3.75</v>
      </c>
      <c r="I874" s="1190">
        <f t="shared" si="360"/>
        <v>229.453125</v>
      </c>
      <c r="J874" s="1191">
        <f t="shared" si="368"/>
        <v>98803.488388983416</v>
      </c>
      <c r="K874" s="1191">
        <f t="shared" si="369"/>
        <v>185970.67622160318</v>
      </c>
      <c r="L874" s="1191">
        <f t="shared" si="370"/>
        <v>2905750.7773563149</v>
      </c>
      <c r="M874" s="1190">
        <f t="shared" si="361"/>
        <v>2.7767623941647952</v>
      </c>
      <c r="N874" s="1190">
        <f t="shared" si="362"/>
        <v>3.5062420443704796</v>
      </c>
      <c r="O874" s="1190">
        <f t="shared" si="363"/>
        <v>0.57374869816971485</v>
      </c>
      <c r="P874" s="1192">
        <f t="shared" si="358"/>
        <v>185970.67622160318</v>
      </c>
      <c r="Q874" s="1192">
        <f t="shared" si="373"/>
        <v>98803.488388983416</v>
      </c>
      <c r="R874" s="1192">
        <f t="shared" si="374"/>
        <v>207299.44632338107</v>
      </c>
      <c r="S874" s="1192">
        <f t="shared" si="375"/>
        <v>105911.17166703653</v>
      </c>
      <c r="T874" s="1192">
        <f t="shared" si="357"/>
        <v>2905750.7773563149</v>
      </c>
      <c r="U874" s="1192">
        <f t="shared" si="364"/>
        <v>5586283.6614286974</v>
      </c>
      <c r="V874" s="1189">
        <v>110000</v>
      </c>
      <c r="W874" s="1189">
        <v>56200</v>
      </c>
      <c r="X874" s="1189">
        <v>7.1410999999999998</v>
      </c>
      <c r="Y874" s="1189">
        <v>3</v>
      </c>
      <c r="Z874" s="1189">
        <v>6.125</v>
      </c>
      <c r="AA874" s="1189">
        <v>0.140625</v>
      </c>
      <c r="AB874" s="1189">
        <v>1.6733000000000001E-2</v>
      </c>
      <c r="AC874" s="1189">
        <v>8</v>
      </c>
      <c r="AD874" s="1189">
        <v>0.28571000000000002</v>
      </c>
      <c r="AE874" s="1189">
        <v>45</v>
      </c>
      <c r="AF874" s="1193">
        <v>6.90625</v>
      </c>
      <c r="AG874" s="1193">
        <v>6</v>
      </c>
      <c r="AH874" s="1189">
        <f t="shared" si="377"/>
        <v>3.2267999999999999</v>
      </c>
      <c r="AI874" s="1189">
        <f t="shared" si="365"/>
        <v>4.5</v>
      </c>
      <c r="AJ874" s="1189">
        <f t="shared" si="366"/>
        <v>27.46944311155206</v>
      </c>
      <c r="AK874" s="1189">
        <f t="shared" si="359"/>
        <v>26.415916157784682</v>
      </c>
      <c r="AL874" s="1189">
        <f t="shared" si="378"/>
        <v>0.138409</v>
      </c>
      <c r="AM874" s="1189">
        <f t="shared" si="367"/>
        <v>29.445528213858825</v>
      </c>
      <c r="AN874" s="1189">
        <f t="shared" si="379"/>
        <v>9.375E-2</v>
      </c>
      <c r="AO874" s="1189">
        <f t="shared" si="372"/>
        <v>5.9446865000000004</v>
      </c>
      <c r="AP874" s="1189">
        <f t="shared" si="380"/>
        <v>7.0026909999999996</v>
      </c>
      <c r="AQ874" s="1189">
        <f t="shared" si="381"/>
        <v>5.3579500000000002E-2</v>
      </c>
      <c r="AR874" s="1193">
        <f t="shared" si="376"/>
        <v>9.873397100490843</v>
      </c>
      <c r="AS874" s="1194">
        <f t="shared" si="371"/>
        <v>4.4683492751227103</v>
      </c>
    </row>
    <row r="875" spans="1:45" ht="11.1" customHeight="1">
      <c r="A875" s="1189" t="s">
        <v>11030</v>
      </c>
      <c r="B875" s="1189" t="s">
        <v>10936</v>
      </c>
      <c r="C875" s="1189" t="s">
        <v>10936</v>
      </c>
      <c r="D875" s="1189" t="s">
        <v>10936</v>
      </c>
      <c r="E875" s="1189" t="s">
        <v>10936</v>
      </c>
      <c r="F875" s="1189" t="s">
        <v>10936</v>
      </c>
      <c r="G875" s="1189">
        <v>10.25</v>
      </c>
      <c r="H875" s="1189">
        <v>2.8125</v>
      </c>
      <c r="I875" s="1190">
        <f t="shared" si="360"/>
        <v>259.39675781249997</v>
      </c>
      <c r="J875" s="1191">
        <f t="shared" si="368"/>
        <v>117111.84430508653</v>
      </c>
      <c r="K875" s="1191">
        <f t="shared" si="369"/>
        <v>221746.28011490646</v>
      </c>
      <c r="L875" s="1191">
        <f t="shared" si="370"/>
        <v>3437275.1203586902</v>
      </c>
      <c r="M875" s="1190">
        <f t="shared" si="361"/>
        <v>2.8554941853663878</v>
      </c>
      <c r="N875" s="1190">
        <f t="shared" si="362"/>
        <v>3.9638066311608271</v>
      </c>
      <c r="O875" s="1190">
        <f t="shared" si="363"/>
        <v>0.32273364272046462</v>
      </c>
      <c r="P875" s="1192">
        <f t="shared" si="358"/>
        <v>221746.28011490646</v>
      </c>
      <c r="Q875" s="1192">
        <f t="shared" si="373"/>
        <v>117111.84430508653</v>
      </c>
      <c r="R875" s="1192">
        <f t="shared" si="374"/>
        <v>237171.25637581429</v>
      </c>
      <c r="S875" s="1192">
        <f t="shared" si="375"/>
        <v>121172.95098473421</v>
      </c>
      <c r="T875" s="1192">
        <f t="shared" si="357"/>
        <v>3437275.1203586902</v>
      </c>
      <c r="U875" s="1192">
        <f t="shared" si="364"/>
        <v>6023652.2636706503</v>
      </c>
      <c r="V875" s="1189">
        <v>110000</v>
      </c>
      <c r="W875" s="1189">
        <v>56200</v>
      </c>
      <c r="X875" s="1189">
        <v>7.1410999999999998</v>
      </c>
      <c r="Y875" s="1189">
        <v>3</v>
      </c>
      <c r="Z875" s="1189">
        <v>6.125</v>
      </c>
      <c r="AA875" s="1189">
        <v>0.140625</v>
      </c>
      <c r="AB875" s="1189">
        <v>1.6733000000000001E-2</v>
      </c>
      <c r="AC875" s="1189">
        <v>8</v>
      </c>
      <c r="AD875" s="1189">
        <v>0.28571000000000002</v>
      </c>
      <c r="AE875" s="1189">
        <v>45</v>
      </c>
      <c r="AF875" s="1193">
        <v>6.90625</v>
      </c>
      <c r="AG875" s="1193">
        <v>6</v>
      </c>
      <c r="AH875" s="1189">
        <f t="shared" si="377"/>
        <v>3.2267999999999999</v>
      </c>
      <c r="AI875" s="1189">
        <f t="shared" si="365"/>
        <v>4.5625</v>
      </c>
      <c r="AJ875" s="1189">
        <f t="shared" si="366"/>
        <v>32.301482593391832</v>
      </c>
      <c r="AK875" s="1189">
        <f t="shared" si="359"/>
        <v>31.247955639624454</v>
      </c>
      <c r="AL875" s="1189">
        <f t="shared" si="378"/>
        <v>0.138409</v>
      </c>
      <c r="AM875" s="1189">
        <f t="shared" si="367"/>
        <v>33.42160641605841</v>
      </c>
      <c r="AN875" s="1189">
        <f t="shared" si="379"/>
        <v>9.375E-2</v>
      </c>
      <c r="AO875" s="1189">
        <f t="shared" si="372"/>
        <v>5.9446865000000004</v>
      </c>
      <c r="AP875" s="1189">
        <f t="shared" si="380"/>
        <v>7.0026909999999996</v>
      </c>
      <c r="AQ875" s="1189">
        <f t="shared" si="381"/>
        <v>5.3579500000000002E-2</v>
      </c>
      <c r="AR875" s="1193">
        <f t="shared" si="376"/>
        <v>10.180192240521837</v>
      </c>
      <c r="AS875" s="1194">
        <f t="shared" si="371"/>
        <v>4.5450480601304593</v>
      </c>
    </row>
    <row r="876" spans="1:45" ht="11.1" customHeight="1">
      <c r="A876" s="1189" t="s">
        <v>11030</v>
      </c>
      <c r="B876" s="1189" t="s">
        <v>10936</v>
      </c>
      <c r="C876" s="1189" t="s">
        <v>10936</v>
      </c>
      <c r="D876" s="1189" t="s">
        <v>10936</v>
      </c>
      <c r="E876" s="1189" t="s">
        <v>10936</v>
      </c>
      <c r="F876" s="1189" t="s">
        <v>10936</v>
      </c>
      <c r="G876" s="1189">
        <v>10.25</v>
      </c>
      <c r="H876" s="1189">
        <v>3</v>
      </c>
      <c r="I876" s="1190">
        <f t="shared" si="360"/>
        <v>256.486875</v>
      </c>
      <c r="J876" s="1191">
        <f t="shared" si="368"/>
        <v>113850.40507656249</v>
      </c>
      <c r="K876" s="1191">
        <f t="shared" si="369"/>
        <v>215373.04621188698</v>
      </c>
      <c r="L876" s="1191">
        <f t="shared" si="370"/>
        <v>3343119.3795982692</v>
      </c>
      <c r="M876" s="1190">
        <f t="shared" si="361"/>
        <v>2.8781413672541305</v>
      </c>
      <c r="N876" s="1190">
        <f t="shared" si="362"/>
        <v>3.9193411070526745</v>
      </c>
      <c r="O876" s="1190">
        <f t="shared" si="363"/>
        <v>0.36719916682861747</v>
      </c>
      <c r="P876" s="1192">
        <f t="shared" si="358"/>
        <v>215373.04621188698</v>
      </c>
      <c r="Q876" s="1192">
        <f t="shared" si="373"/>
        <v>113850.40507656249</v>
      </c>
      <c r="R876" s="1192">
        <f t="shared" si="374"/>
        <v>236842.40980903408</v>
      </c>
      <c r="S876" s="1192">
        <f t="shared" si="375"/>
        <v>121004.94028425198</v>
      </c>
      <c r="T876" s="1192">
        <f t="shared" si="357"/>
        <v>3343119.3795982692</v>
      </c>
      <c r="U876" s="1192">
        <f t="shared" si="364"/>
        <v>6023652.2636706503</v>
      </c>
      <c r="V876" s="1189">
        <v>110000</v>
      </c>
      <c r="W876" s="1189">
        <v>56200</v>
      </c>
      <c r="X876" s="1189">
        <v>7.1410999999999998</v>
      </c>
      <c r="Y876" s="1189">
        <v>3</v>
      </c>
      <c r="Z876" s="1189">
        <v>6.125</v>
      </c>
      <c r="AA876" s="1189">
        <v>0.140625</v>
      </c>
      <c r="AB876" s="1189">
        <v>1.6733000000000001E-2</v>
      </c>
      <c r="AC876" s="1189">
        <v>8</v>
      </c>
      <c r="AD876" s="1189">
        <v>0.28571000000000002</v>
      </c>
      <c r="AE876" s="1189">
        <v>45</v>
      </c>
      <c r="AF876" s="1193">
        <v>6.90625</v>
      </c>
      <c r="AG876" s="1193">
        <v>6</v>
      </c>
      <c r="AH876" s="1189">
        <f t="shared" si="377"/>
        <v>3.2267999999999999</v>
      </c>
      <c r="AI876" s="1189">
        <f t="shared" si="365"/>
        <v>4.5625</v>
      </c>
      <c r="AJ876" s="1189">
        <f t="shared" si="366"/>
        <v>31.445521313751641</v>
      </c>
      <c r="AK876" s="1189">
        <f t="shared" si="359"/>
        <v>30.391994359984267</v>
      </c>
      <c r="AL876" s="1189">
        <f t="shared" si="378"/>
        <v>0.138409</v>
      </c>
      <c r="AM876" s="1189">
        <f t="shared" si="367"/>
        <v>33.42160641605841</v>
      </c>
      <c r="AN876" s="1189">
        <f t="shared" si="379"/>
        <v>9.375E-2</v>
      </c>
      <c r="AO876" s="1189">
        <f t="shared" si="372"/>
        <v>5.9446865000000004</v>
      </c>
      <c r="AP876" s="1189">
        <f t="shared" si="380"/>
        <v>7.0026909999999996</v>
      </c>
      <c r="AQ876" s="1189">
        <f t="shared" si="381"/>
        <v>5.3579500000000002E-2</v>
      </c>
      <c r="AR876" s="1193">
        <f t="shared" si="376"/>
        <v>10.126523110326712</v>
      </c>
      <c r="AS876" s="1194">
        <f t="shared" si="371"/>
        <v>4.531630777581678</v>
      </c>
    </row>
    <row r="877" spans="1:45" ht="11.1" customHeight="1">
      <c r="A877" s="1189" t="s">
        <v>11030</v>
      </c>
      <c r="B877" s="1189" t="s">
        <v>10936</v>
      </c>
      <c r="C877" s="1189" t="s">
        <v>10936</v>
      </c>
      <c r="D877" s="1189" t="s">
        <v>10936</v>
      </c>
      <c r="E877" s="1189" t="s">
        <v>10936</v>
      </c>
      <c r="F877" s="1189" t="s">
        <v>10936</v>
      </c>
      <c r="G877" s="1189">
        <v>10.25</v>
      </c>
      <c r="H877" s="1189">
        <v>3.25</v>
      </c>
      <c r="I877" s="1190">
        <f t="shared" si="360"/>
        <v>252.315</v>
      </c>
      <c r="J877" s="1191">
        <f t="shared" si="368"/>
        <v>109188.10481558029</v>
      </c>
      <c r="K877" s="1191">
        <f t="shared" si="369"/>
        <v>206262.5057249135</v>
      </c>
      <c r="L877" s="1191">
        <f t="shared" si="370"/>
        <v>3208129.0702643329</v>
      </c>
      <c r="M877" s="1190">
        <f t="shared" si="361"/>
        <v>2.9165057528868732</v>
      </c>
      <c r="N877" s="1190">
        <f t="shared" si="362"/>
        <v>3.855591251700484</v>
      </c>
      <c r="O877" s="1190">
        <f t="shared" si="363"/>
        <v>0.43094902218080805</v>
      </c>
      <c r="P877" s="1192">
        <f t="shared" si="358"/>
        <v>206262.5057249135</v>
      </c>
      <c r="Q877" s="1192">
        <f t="shared" si="373"/>
        <v>109188.10481558029</v>
      </c>
      <c r="R877" s="1192">
        <f t="shared" si="374"/>
        <v>236367.88131395413</v>
      </c>
      <c r="S877" s="1192">
        <f t="shared" si="375"/>
        <v>120762.49936222019</v>
      </c>
      <c r="T877" s="1192">
        <f t="shared" si="357"/>
        <v>3208129.0702643329</v>
      </c>
      <c r="U877" s="1192">
        <f t="shared" si="364"/>
        <v>6023652.2636706503</v>
      </c>
      <c r="V877" s="1189">
        <v>110000</v>
      </c>
      <c r="W877" s="1189">
        <v>56200</v>
      </c>
      <c r="X877" s="1189">
        <v>7.1410999999999998</v>
      </c>
      <c r="Y877" s="1189">
        <v>3</v>
      </c>
      <c r="Z877" s="1189">
        <v>6.125</v>
      </c>
      <c r="AA877" s="1189">
        <v>0.140625</v>
      </c>
      <c r="AB877" s="1189">
        <v>1.6733000000000001E-2</v>
      </c>
      <c r="AC877" s="1189">
        <v>8</v>
      </c>
      <c r="AD877" s="1189">
        <v>0.28571000000000002</v>
      </c>
      <c r="AE877" s="1189">
        <v>45</v>
      </c>
      <c r="AF877" s="1193">
        <v>6.90625</v>
      </c>
      <c r="AG877" s="1193">
        <v>6</v>
      </c>
      <c r="AH877" s="1189">
        <f t="shared" si="377"/>
        <v>3.2267999999999999</v>
      </c>
      <c r="AI877" s="1189">
        <f t="shared" si="365"/>
        <v>4.5625</v>
      </c>
      <c r="AJ877" s="1189">
        <f t="shared" si="366"/>
        <v>30.218336683443127</v>
      </c>
      <c r="AK877" s="1189">
        <f t="shared" si="359"/>
        <v>29.164809729675753</v>
      </c>
      <c r="AL877" s="1189">
        <f t="shared" si="378"/>
        <v>0.138409</v>
      </c>
      <c r="AM877" s="1189">
        <f t="shared" si="367"/>
        <v>33.42160641605841</v>
      </c>
      <c r="AN877" s="1189">
        <f t="shared" si="379"/>
        <v>9.375E-2</v>
      </c>
      <c r="AO877" s="1189">
        <f t="shared" si="372"/>
        <v>5.9446865000000004</v>
      </c>
      <c r="AP877" s="1189">
        <f t="shared" si="380"/>
        <v>7.0026909999999996</v>
      </c>
      <c r="AQ877" s="1189">
        <f t="shared" si="381"/>
        <v>5.3579500000000002E-2</v>
      </c>
      <c r="AR877" s="1193">
        <f t="shared" si="376"/>
        <v>10.049078082290983</v>
      </c>
      <c r="AS877" s="1194">
        <f t="shared" si="371"/>
        <v>4.5122695205727457</v>
      </c>
    </row>
    <row r="878" spans="1:45" ht="11.1" customHeight="1">
      <c r="A878" s="1189" t="s">
        <v>11030</v>
      </c>
      <c r="B878" s="1189" t="s">
        <v>10936</v>
      </c>
      <c r="C878" s="1189" t="s">
        <v>10936</v>
      </c>
      <c r="D878" s="1189" t="s">
        <v>10936</v>
      </c>
      <c r="E878" s="1189" t="s">
        <v>10936</v>
      </c>
      <c r="F878" s="1189" t="s">
        <v>10936</v>
      </c>
      <c r="G878" s="1189">
        <v>10.25</v>
      </c>
      <c r="H878" s="1189">
        <v>3.5</v>
      </c>
      <c r="I878" s="1190">
        <f t="shared" si="360"/>
        <v>247.80937499999999</v>
      </c>
      <c r="J878" s="1191">
        <f t="shared" si="368"/>
        <v>104170.98849751872</v>
      </c>
      <c r="K878" s="1191">
        <f t="shared" si="369"/>
        <v>196458.81264234602</v>
      </c>
      <c r="L878" s="1191">
        <f t="shared" si="370"/>
        <v>3062339.5361836813</v>
      </c>
      <c r="M878" s="1190">
        <f t="shared" si="361"/>
        <v>2.9663028349578591</v>
      </c>
      <c r="N878" s="1190">
        <f t="shared" si="362"/>
        <v>3.7867414079201183</v>
      </c>
      <c r="O878" s="1190">
        <f t="shared" si="363"/>
        <v>0.49979886596117379</v>
      </c>
      <c r="P878" s="1192">
        <f t="shared" si="358"/>
        <v>196458.81264234602</v>
      </c>
      <c r="Q878" s="1192">
        <f t="shared" si="373"/>
        <v>104170.98849751872</v>
      </c>
      <c r="R878" s="1192">
        <f t="shared" si="374"/>
        <v>235851.24833705893</v>
      </c>
      <c r="S878" s="1192">
        <f t="shared" si="375"/>
        <v>120498.54687766104</v>
      </c>
      <c r="T878" s="1192">
        <f t="shared" ref="T878:T896" si="382">V878*AK878</f>
        <v>3062339.5361836813</v>
      </c>
      <c r="U878" s="1192">
        <f t="shared" si="364"/>
        <v>6023652.2636706503</v>
      </c>
      <c r="V878" s="1189">
        <v>110000</v>
      </c>
      <c r="W878" s="1189">
        <v>56200</v>
      </c>
      <c r="X878" s="1189">
        <v>7.1410999999999998</v>
      </c>
      <c r="Y878" s="1189">
        <v>3</v>
      </c>
      <c r="Z878" s="1189">
        <v>6.125</v>
      </c>
      <c r="AA878" s="1189">
        <v>0.140625</v>
      </c>
      <c r="AB878" s="1189">
        <v>1.6733000000000001E-2</v>
      </c>
      <c r="AC878" s="1189">
        <v>8</v>
      </c>
      <c r="AD878" s="1189">
        <v>0.28571000000000002</v>
      </c>
      <c r="AE878" s="1189">
        <v>45</v>
      </c>
      <c r="AF878" s="1193">
        <v>6.90625</v>
      </c>
      <c r="AG878" s="1193">
        <v>6</v>
      </c>
      <c r="AH878" s="1189">
        <f t="shared" si="377"/>
        <v>3.2267999999999999</v>
      </c>
      <c r="AI878" s="1189">
        <f t="shared" si="365"/>
        <v>4.5625</v>
      </c>
      <c r="AJ878" s="1189">
        <f t="shared" si="366"/>
        <v>28.892977282709936</v>
      </c>
      <c r="AK878" s="1189">
        <f t="shared" si="359"/>
        <v>27.839450328942558</v>
      </c>
      <c r="AL878" s="1189">
        <f t="shared" si="378"/>
        <v>0.138409</v>
      </c>
      <c r="AM878" s="1189">
        <f t="shared" si="367"/>
        <v>33.42160641605841</v>
      </c>
      <c r="AN878" s="1189">
        <f t="shared" si="379"/>
        <v>9.375E-2</v>
      </c>
      <c r="AO878" s="1189">
        <f t="shared" si="372"/>
        <v>5.9446865000000004</v>
      </c>
      <c r="AP878" s="1189">
        <f t="shared" si="380"/>
        <v>7.0026909999999996</v>
      </c>
      <c r="AQ878" s="1189">
        <f t="shared" si="381"/>
        <v>5.3579500000000002E-2</v>
      </c>
      <c r="AR878" s="1193">
        <f t="shared" si="376"/>
        <v>9.9647614273489253</v>
      </c>
      <c r="AS878" s="1194">
        <f t="shared" si="371"/>
        <v>4.4911903568372313</v>
      </c>
    </row>
    <row r="879" spans="1:45" ht="11.1" customHeight="1">
      <c r="A879" s="1189" t="s">
        <v>11030</v>
      </c>
      <c r="B879" s="1189" t="s">
        <v>10936</v>
      </c>
      <c r="C879" s="1189" t="s">
        <v>10936</v>
      </c>
      <c r="D879" s="1189" t="s">
        <v>10936</v>
      </c>
      <c r="E879" s="1189" t="s">
        <v>10936</v>
      </c>
      <c r="F879" s="1189" t="s">
        <v>10936</v>
      </c>
      <c r="G879" s="1189">
        <v>10.25</v>
      </c>
      <c r="H879" s="1189">
        <v>3.75</v>
      </c>
      <c r="I879" s="1190">
        <f t="shared" si="360"/>
        <v>242.97</v>
      </c>
      <c r="J879" s="1191">
        <f t="shared" si="368"/>
        <v>98803.488388983416</v>
      </c>
      <c r="K879" s="1191">
        <f t="shared" si="369"/>
        <v>185970.67622160318</v>
      </c>
      <c r="L879" s="1191">
        <f t="shared" si="370"/>
        <v>2905750.7773563149</v>
      </c>
      <c r="M879" s="1190">
        <f t="shared" si="361"/>
        <v>3.0304038689307164</v>
      </c>
      <c r="N879" s="1190">
        <f t="shared" si="362"/>
        <v>3.7127915757115768</v>
      </c>
      <c r="O879" s="1190">
        <f t="shared" si="363"/>
        <v>0.57374869816971485</v>
      </c>
      <c r="P879" s="1192">
        <f t="shared" si="358"/>
        <v>185970.67622160318</v>
      </c>
      <c r="Q879" s="1192">
        <f t="shared" si="373"/>
        <v>98803.488388983416</v>
      </c>
      <c r="R879" s="1192">
        <f t="shared" si="374"/>
        <v>235291.43219872707</v>
      </c>
      <c r="S879" s="1192">
        <f t="shared" si="375"/>
        <v>120212.53172334966</v>
      </c>
      <c r="T879" s="1192">
        <f t="shared" si="382"/>
        <v>2905750.7773563149</v>
      </c>
      <c r="U879" s="1192">
        <f t="shared" si="364"/>
        <v>6023652.2636706503</v>
      </c>
      <c r="V879" s="1189">
        <v>110000</v>
      </c>
      <c r="W879" s="1189">
        <v>56200</v>
      </c>
      <c r="X879" s="1189">
        <v>7.1410999999999998</v>
      </c>
      <c r="Y879" s="1189">
        <v>3</v>
      </c>
      <c r="Z879" s="1189">
        <v>6.125</v>
      </c>
      <c r="AA879" s="1189">
        <v>0.140625</v>
      </c>
      <c r="AB879" s="1189">
        <v>1.6733000000000001E-2</v>
      </c>
      <c r="AC879" s="1189">
        <v>8</v>
      </c>
      <c r="AD879" s="1189">
        <v>0.28571000000000002</v>
      </c>
      <c r="AE879" s="1189">
        <v>45</v>
      </c>
      <c r="AF879" s="1193">
        <v>6.90625</v>
      </c>
      <c r="AG879" s="1193">
        <v>6</v>
      </c>
      <c r="AH879" s="1189">
        <f t="shared" si="377"/>
        <v>3.2267999999999999</v>
      </c>
      <c r="AI879" s="1189">
        <f t="shared" si="365"/>
        <v>4.5625</v>
      </c>
      <c r="AJ879" s="1189">
        <f t="shared" si="366"/>
        <v>27.46944311155206</v>
      </c>
      <c r="AK879" s="1189">
        <f t="shared" si="359"/>
        <v>26.415916157784682</v>
      </c>
      <c r="AL879" s="1189">
        <f t="shared" si="378"/>
        <v>0.138409</v>
      </c>
      <c r="AM879" s="1189">
        <f t="shared" si="367"/>
        <v>33.42160641605841</v>
      </c>
      <c r="AN879" s="1189">
        <f t="shared" si="379"/>
        <v>9.375E-2</v>
      </c>
      <c r="AO879" s="1189">
        <f t="shared" si="372"/>
        <v>5.9446865000000004</v>
      </c>
      <c r="AP879" s="1189">
        <f t="shared" si="380"/>
        <v>7.0026909999999996</v>
      </c>
      <c r="AQ879" s="1189">
        <f t="shared" si="381"/>
        <v>5.3579500000000002E-2</v>
      </c>
      <c r="AR879" s="1193">
        <f t="shared" si="376"/>
        <v>9.873397100490843</v>
      </c>
      <c r="AS879" s="1194">
        <f t="shared" si="371"/>
        <v>4.4683492751227103</v>
      </c>
    </row>
    <row r="880" spans="1:45" ht="11.1" customHeight="1">
      <c r="A880" s="1189" t="s">
        <v>11030</v>
      </c>
      <c r="B880" s="1189" t="s">
        <v>10936</v>
      </c>
      <c r="C880" s="1189" t="s">
        <v>10936</v>
      </c>
      <c r="D880" s="1189" t="s">
        <v>10936</v>
      </c>
      <c r="E880" s="1189" t="s">
        <v>10936</v>
      </c>
      <c r="F880" s="1189" t="s">
        <v>10936</v>
      </c>
      <c r="G880" s="1189">
        <v>10.5</v>
      </c>
      <c r="H880" s="1189">
        <v>2.8125</v>
      </c>
      <c r="I880" s="1190">
        <f t="shared" si="360"/>
        <v>273.24738281250001</v>
      </c>
      <c r="J880" s="1191">
        <f t="shared" si="368"/>
        <v>117111.84430508653</v>
      </c>
      <c r="K880" s="1191">
        <f t="shared" si="369"/>
        <v>221746.28011490646</v>
      </c>
      <c r="L880" s="1191">
        <f t="shared" si="370"/>
        <v>3437275.1203586902</v>
      </c>
      <c r="M880" s="1190">
        <f t="shared" si="361"/>
        <v>3.1055546214452789</v>
      </c>
      <c r="N880" s="1190">
        <f t="shared" si="362"/>
        <v>4.1754561509301</v>
      </c>
      <c r="O880" s="1190">
        <f t="shared" si="363"/>
        <v>0.32273364272046462</v>
      </c>
      <c r="P880" s="1192">
        <f t="shared" ref="P880:P896" si="383">(V880*AK880/12)*((AD880/2/PI())+((AH880*0.08)/COS(AE880*PI()/180))+(AS880*0.08))</f>
        <v>221746.28011490646</v>
      </c>
      <c r="Q880" s="1192">
        <f t="shared" si="373"/>
        <v>117111.84430508653</v>
      </c>
      <c r="R880" s="1192">
        <f t="shared" si="374"/>
        <v>266083.56191496114</v>
      </c>
      <c r="S880" s="1192">
        <f t="shared" si="375"/>
        <v>135944.5107238256</v>
      </c>
      <c r="T880" s="1192">
        <f t="shared" si="382"/>
        <v>3437275.1203586902</v>
      </c>
      <c r="U880" s="1192">
        <f t="shared" si="364"/>
        <v>6471820.0906593194</v>
      </c>
      <c r="V880" s="1189">
        <v>110000</v>
      </c>
      <c r="W880" s="1189">
        <v>56200</v>
      </c>
      <c r="X880" s="1189">
        <v>7.1410999999999998</v>
      </c>
      <c r="Y880" s="1189">
        <v>3</v>
      </c>
      <c r="Z880" s="1189">
        <v>6.125</v>
      </c>
      <c r="AA880" s="1189">
        <v>0.140625</v>
      </c>
      <c r="AB880" s="1189">
        <v>1.6733000000000001E-2</v>
      </c>
      <c r="AC880" s="1189">
        <v>8</v>
      </c>
      <c r="AD880" s="1189">
        <v>0.28571000000000002</v>
      </c>
      <c r="AE880" s="1189">
        <v>45</v>
      </c>
      <c r="AF880" s="1193">
        <v>6.90625</v>
      </c>
      <c r="AG880" s="1193">
        <v>6</v>
      </c>
      <c r="AH880" s="1189">
        <f t="shared" si="377"/>
        <v>3.2267999999999999</v>
      </c>
      <c r="AI880" s="1189">
        <f t="shared" si="365"/>
        <v>4.625</v>
      </c>
      <c r="AJ880" s="1189">
        <f t="shared" si="366"/>
        <v>32.301482593391832</v>
      </c>
      <c r="AK880" s="1189">
        <f t="shared" si="359"/>
        <v>31.247955639624454</v>
      </c>
      <c r="AL880" s="1189">
        <f t="shared" si="378"/>
        <v>0.138409</v>
      </c>
      <c r="AM880" s="1189">
        <f t="shared" si="367"/>
        <v>37.495859388682668</v>
      </c>
      <c r="AN880" s="1189">
        <f t="shared" si="379"/>
        <v>9.375E-2</v>
      </c>
      <c r="AO880" s="1189">
        <f t="shared" si="372"/>
        <v>5.9446865000000004</v>
      </c>
      <c r="AP880" s="1189">
        <f t="shared" si="380"/>
        <v>7.0026909999999996</v>
      </c>
      <c r="AQ880" s="1189">
        <f t="shared" si="381"/>
        <v>5.3579500000000002E-2</v>
      </c>
      <c r="AR880" s="1193">
        <f t="shared" si="376"/>
        <v>10.180192240521837</v>
      </c>
      <c r="AS880" s="1194">
        <f t="shared" si="371"/>
        <v>4.5450480601304593</v>
      </c>
    </row>
    <row r="881" spans="1:45" ht="11.1" customHeight="1">
      <c r="A881" s="1189" t="s">
        <v>11030</v>
      </c>
      <c r="B881" s="1189" t="s">
        <v>10936</v>
      </c>
      <c r="C881" s="1189" t="s">
        <v>10936</v>
      </c>
      <c r="D881" s="1189" t="s">
        <v>10936</v>
      </c>
      <c r="E881" s="1189" t="s">
        <v>10936</v>
      </c>
      <c r="F881" s="1189" t="s">
        <v>10936</v>
      </c>
      <c r="G881" s="1189">
        <v>10.5</v>
      </c>
      <c r="H881" s="1189">
        <v>3</v>
      </c>
      <c r="I881" s="1190">
        <f t="shared" si="360"/>
        <v>270.33749999999998</v>
      </c>
      <c r="J881" s="1191">
        <f t="shared" si="368"/>
        <v>113850.40507656249</v>
      </c>
      <c r="K881" s="1191">
        <f t="shared" si="369"/>
        <v>215373.04621188698</v>
      </c>
      <c r="L881" s="1191">
        <f t="shared" si="370"/>
        <v>3343119.3795982692</v>
      </c>
      <c r="M881" s="1190">
        <f t="shared" si="361"/>
        <v>3.1301850552015873</v>
      </c>
      <c r="N881" s="1190">
        <f t="shared" si="362"/>
        <v>4.1309906268219461</v>
      </c>
      <c r="O881" s="1190">
        <f t="shared" si="363"/>
        <v>0.36719916682861747</v>
      </c>
      <c r="P881" s="1192">
        <f t="shared" si="383"/>
        <v>215373.04621188698</v>
      </c>
      <c r="Q881" s="1192">
        <f t="shared" si="373"/>
        <v>113850.40507656249</v>
      </c>
      <c r="R881" s="1192">
        <f t="shared" si="374"/>
        <v>265714.62738575443</v>
      </c>
      <c r="S881" s="1192">
        <f t="shared" si="375"/>
        <v>135756.01871890362</v>
      </c>
      <c r="T881" s="1192">
        <f t="shared" si="382"/>
        <v>3343119.3795982692</v>
      </c>
      <c r="U881" s="1192">
        <f t="shared" si="364"/>
        <v>6471820.0906593194</v>
      </c>
      <c r="V881" s="1189">
        <v>110000</v>
      </c>
      <c r="W881" s="1189">
        <v>56200</v>
      </c>
      <c r="X881" s="1189">
        <v>7.1410999999999998</v>
      </c>
      <c r="Y881" s="1189">
        <v>3</v>
      </c>
      <c r="Z881" s="1189">
        <v>6.125</v>
      </c>
      <c r="AA881" s="1189">
        <v>0.140625</v>
      </c>
      <c r="AB881" s="1189">
        <v>1.6733000000000001E-2</v>
      </c>
      <c r="AC881" s="1189">
        <v>8</v>
      </c>
      <c r="AD881" s="1189">
        <v>0.28571000000000002</v>
      </c>
      <c r="AE881" s="1189">
        <v>45</v>
      </c>
      <c r="AF881" s="1193">
        <v>6.90625</v>
      </c>
      <c r="AG881" s="1193">
        <v>6</v>
      </c>
      <c r="AH881" s="1189">
        <f t="shared" si="377"/>
        <v>3.2267999999999999</v>
      </c>
      <c r="AI881" s="1189">
        <f t="shared" si="365"/>
        <v>4.625</v>
      </c>
      <c r="AJ881" s="1189">
        <f t="shared" si="366"/>
        <v>31.445521313751641</v>
      </c>
      <c r="AK881" s="1189">
        <f t="shared" si="359"/>
        <v>30.391994359984267</v>
      </c>
      <c r="AL881" s="1189">
        <f t="shared" si="378"/>
        <v>0.138409</v>
      </c>
      <c r="AM881" s="1189">
        <f t="shared" si="367"/>
        <v>37.495859388682668</v>
      </c>
      <c r="AN881" s="1189">
        <f t="shared" si="379"/>
        <v>9.375E-2</v>
      </c>
      <c r="AO881" s="1189">
        <f t="shared" si="372"/>
        <v>5.9446865000000004</v>
      </c>
      <c r="AP881" s="1189">
        <f t="shared" si="380"/>
        <v>7.0026909999999996</v>
      </c>
      <c r="AQ881" s="1189">
        <f t="shared" si="381"/>
        <v>5.3579500000000002E-2</v>
      </c>
      <c r="AR881" s="1193">
        <f t="shared" si="376"/>
        <v>10.126523110326712</v>
      </c>
      <c r="AS881" s="1194">
        <f t="shared" si="371"/>
        <v>4.531630777581678</v>
      </c>
    </row>
    <row r="882" spans="1:45" ht="11.1" customHeight="1">
      <c r="A882" s="1189" t="s">
        <v>11030</v>
      </c>
      <c r="B882" s="1189" t="s">
        <v>10936</v>
      </c>
      <c r="C882" s="1189" t="s">
        <v>10936</v>
      </c>
      <c r="D882" s="1189" t="s">
        <v>10936</v>
      </c>
      <c r="E882" s="1189" t="s">
        <v>10936</v>
      </c>
      <c r="F882" s="1189" t="s">
        <v>10936</v>
      </c>
      <c r="G882" s="1189">
        <v>10.5</v>
      </c>
      <c r="H882" s="1189">
        <v>3.25</v>
      </c>
      <c r="I882" s="1190">
        <f t="shared" si="360"/>
        <v>266.16562499999998</v>
      </c>
      <c r="J882" s="1191">
        <f t="shared" si="368"/>
        <v>109188.10481558029</v>
      </c>
      <c r="K882" s="1191">
        <f t="shared" si="369"/>
        <v>206262.5057249135</v>
      </c>
      <c r="L882" s="1191">
        <f t="shared" si="370"/>
        <v>3208129.0702643329</v>
      </c>
      <c r="M882" s="1190">
        <f t="shared" si="361"/>
        <v>3.1719090747115013</v>
      </c>
      <c r="N882" s="1190">
        <f t="shared" si="362"/>
        <v>4.0672407714697565</v>
      </c>
      <c r="O882" s="1190">
        <f t="shared" si="363"/>
        <v>0.43094902218080805</v>
      </c>
      <c r="P882" s="1192">
        <f t="shared" si="383"/>
        <v>206262.5057249135</v>
      </c>
      <c r="Q882" s="1192">
        <f t="shared" si="373"/>
        <v>109188.10481558029</v>
      </c>
      <c r="R882" s="1192">
        <f t="shared" si="374"/>
        <v>265182.25160746468</v>
      </c>
      <c r="S882" s="1192">
        <f t="shared" si="375"/>
        <v>135484.02309399561</v>
      </c>
      <c r="T882" s="1192">
        <f t="shared" si="382"/>
        <v>3208129.0702643329</v>
      </c>
      <c r="U882" s="1192">
        <f t="shared" si="364"/>
        <v>6471820.0906593194</v>
      </c>
      <c r="V882" s="1189">
        <v>110000</v>
      </c>
      <c r="W882" s="1189">
        <v>56200</v>
      </c>
      <c r="X882" s="1189">
        <v>7.1410999999999998</v>
      </c>
      <c r="Y882" s="1189">
        <v>3</v>
      </c>
      <c r="Z882" s="1189">
        <v>6.125</v>
      </c>
      <c r="AA882" s="1189">
        <v>0.140625</v>
      </c>
      <c r="AB882" s="1189">
        <v>1.6733000000000001E-2</v>
      </c>
      <c r="AC882" s="1189">
        <v>8</v>
      </c>
      <c r="AD882" s="1189">
        <v>0.28571000000000002</v>
      </c>
      <c r="AE882" s="1189">
        <v>45</v>
      </c>
      <c r="AF882" s="1193">
        <v>6.90625</v>
      </c>
      <c r="AG882" s="1193">
        <v>6</v>
      </c>
      <c r="AH882" s="1189">
        <f t="shared" si="377"/>
        <v>3.2267999999999999</v>
      </c>
      <c r="AI882" s="1189">
        <f t="shared" si="365"/>
        <v>4.625</v>
      </c>
      <c r="AJ882" s="1189">
        <f t="shared" si="366"/>
        <v>30.218336683443127</v>
      </c>
      <c r="AK882" s="1189">
        <f t="shared" ref="AK882:AK920" si="384">PI()*(AF882^2-H882^2)/4</f>
        <v>29.164809729675753</v>
      </c>
      <c r="AL882" s="1189">
        <f t="shared" si="378"/>
        <v>0.138409</v>
      </c>
      <c r="AM882" s="1189">
        <f t="shared" si="367"/>
        <v>37.495859388682668</v>
      </c>
      <c r="AN882" s="1189">
        <f t="shared" si="379"/>
        <v>9.375E-2</v>
      </c>
      <c r="AO882" s="1189">
        <f t="shared" si="372"/>
        <v>5.9446865000000004</v>
      </c>
      <c r="AP882" s="1189">
        <f t="shared" si="380"/>
        <v>7.0026909999999996</v>
      </c>
      <c r="AQ882" s="1189">
        <f t="shared" si="381"/>
        <v>5.3579500000000002E-2</v>
      </c>
      <c r="AR882" s="1193">
        <f t="shared" si="376"/>
        <v>10.049078082290983</v>
      </c>
      <c r="AS882" s="1194">
        <f t="shared" si="371"/>
        <v>4.5122695205727457</v>
      </c>
    </row>
    <row r="883" spans="1:45" ht="11.1" customHeight="1">
      <c r="A883" s="1189" t="s">
        <v>11030</v>
      </c>
      <c r="B883" s="1189" t="s">
        <v>10936</v>
      </c>
      <c r="C883" s="1189" t="s">
        <v>10936</v>
      </c>
      <c r="D883" s="1189" t="s">
        <v>10936</v>
      </c>
      <c r="E883" s="1189" t="s">
        <v>10936</v>
      </c>
      <c r="F883" s="1189" t="s">
        <v>10936</v>
      </c>
      <c r="G883" s="1189">
        <v>10.5</v>
      </c>
      <c r="H883" s="1189">
        <v>3.5</v>
      </c>
      <c r="I883" s="1190">
        <f t="shared" si="360"/>
        <v>261.65999999999997</v>
      </c>
      <c r="J883" s="1191">
        <f t="shared" si="368"/>
        <v>104170.98849751872</v>
      </c>
      <c r="K883" s="1191">
        <f t="shared" si="369"/>
        <v>196458.81264234602</v>
      </c>
      <c r="L883" s="1191">
        <f t="shared" si="370"/>
        <v>3062339.5361836813</v>
      </c>
      <c r="M883" s="1190">
        <f t="shared" si="361"/>
        <v>3.2260669711458791</v>
      </c>
      <c r="N883" s="1190">
        <f t="shared" si="362"/>
        <v>3.9983909276893903</v>
      </c>
      <c r="O883" s="1190">
        <f t="shared" si="363"/>
        <v>0.49979886596117379</v>
      </c>
      <c r="P883" s="1192">
        <f t="shared" si="383"/>
        <v>196458.81264234602</v>
      </c>
      <c r="Q883" s="1192">
        <f t="shared" si="373"/>
        <v>104170.98849751872</v>
      </c>
      <c r="R883" s="1192">
        <f t="shared" si="374"/>
        <v>264602.63861052896</v>
      </c>
      <c r="S883" s="1192">
        <f t="shared" si="375"/>
        <v>135187.89354465206</v>
      </c>
      <c r="T883" s="1192">
        <f t="shared" si="382"/>
        <v>3062339.5361836813</v>
      </c>
      <c r="U883" s="1192">
        <f t="shared" si="364"/>
        <v>6471820.0906593194</v>
      </c>
      <c r="V883" s="1189">
        <v>110000</v>
      </c>
      <c r="W883" s="1189">
        <v>56200</v>
      </c>
      <c r="X883" s="1189">
        <v>7.1410999999999998</v>
      </c>
      <c r="Y883" s="1189">
        <v>3</v>
      </c>
      <c r="Z883" s="1189">
        <v>6.125</v>
      </c>
      <c r="AA883" s="1189">
        <v>0.140625</v>
      </c>
      <c r="AB883" s="1189">
        <v>1.6733000000000001E-2</v>
      </c>
      <c r="AC883" s="1189">
        <v>8</v>
      </c>
      <c r="AD883" s="1189">
        <v>0.28571000000000002</v>
      </c>
      <c r="AE883" s="1189">
        <v>45</v>
      </c>
      <c r="AF883" s="1193">
        <v>6.90625</v>
      </c>
      <c r="AG883" s="1193">
        <v>6</v>
      </c>
      <c r="AH883" s="1189">
        <f t="shared" si="377"/>
        <v>3.2267999999999999</v>
      </c>
      <c r="AI883" s="1189">
        <f t="shared" si="365"/>
        <v>4.625</v>
      </c>
      <c r="AJ883" s="1189">
        <f t="shared" si="366"/>
        <v>28.892977282709936</v>
      </c>
      <c r="AK883" s="1189">
        <f t="shared" si="384"/>
        <v>27.839450328942558</v>
      </c>
      <c r="AL883" s="1189">
        <f t="shared" si="378"/>
        <v>0.138409</v>
      </c>
      <c r="AM883" s="1189">
        <f t="shared" si="367"/>
        <v>37.495859388682668</v>
      </c>
      <c r="AN883" s="1189">
        <f t="shared" si="379"/>
        <v>9.375E-2</v>
      </c>
      <c r="AO883" s="1189">
        <f t="shared" si="372"/>
        <v>5.9446865000000004</v>
      </c>
      <c r="AP883" s="1189">
        <f t="shared" si="380"/>
        <v>7.0026909999999996</v>
      </c>
      <c r="AQ883" s="1189">
        <f t="shared" si="381"/>
        <v>5.3579500000000002E-2</v>
      </c>
      <c r="AR883" s="1193">
        <f t="shared" si="376"/>
        <v>9.9647614273489253</v>
      </c>
      <c r="AS883" s="1194">
        <f t="shared" si="371"/>
        <v>4.4911903568372313</v>
      </c>
    </row>
    <row r="884" spans="1:45" ht="11.1" customHeight="1">
      <c r="A884" s="1189" t="s">
        <v>11030</v>
      </c>
      <c r="B884" s="1189" t="s">
        <v>10936</v>
      </c>
      <c r="C884" s="1189" t="s">
        <v>10936</v>
      </c>
      <c r="D884" s="1189" t="s">
        <v>10936</v>
      </c>
      <c r="E884" s="1189" t="s">
        <v>10936</v>
      </c>
      <c r="F884" s="1189" t="s">
        <v>10936</v>
      </c>
      <c r="G884" s="1189">
        <v>10.5</v>
      </c>
      <c r="H884" s="1189">
        <v>3.75</v>
      </c>
      <c r="I884" s="1190">
        <f t="shared" si="360"/>
        <v>256.82062500000001</v>
      </c>
      <c r="J884" s="1191">
        <f t="shared" si="368"/>
        <v>98803.488388983416</v>
      </c>
      <c r="K884" s="1191">
        <f t="shared" si="369"/>
        <v>185970.67622160318</v>
      </c>
      <c r="L884" s="1191">
        <f t="shared" si="370"/>
        <v>2905750.7773563149</v>
      </c>
      <c r="M884" s="1190">
        <f t="shared" si="361"/>
        <v>3.2957814406461159</v>
      </c>
      <c r="N884" s="1190">
        <f t="shared" si="362"/>
        <v>3.9244410954808497</v>
      </c>
      <c r="O884" s="1190">
        <f t="shared" si="363"/>
        <v>0.57374869816971485</v>
      </c>
      <c r="P884" s="1192">
        <f t="shared" si="383"/>
        <v>185970.67622160318</v>
      </c>
      <c r="Q884" s="1192">
        <f t="shared" si="373"/>
        <v>98803.488388983416</v>
      </c>
      <c r="R884" s="1192">
        <f t="shared" si="374"/>
        <v>263974.57821914332</v>
      </c>
      <c r="S884" s="1192">
        <f t="shared" si="375"/>
        <v>134867.01178105324</v>
      </c>
      <c r="T884" s="1192">
        <f t="shared" si="382"/>
        <v>2905750.7773563149</v>
      </c>
      <c r="U884" s="1192">
        <f t="shared" si="364"/>
        <v>6471820.0906593194</v>
      </c>
      <c r="V884" s="1189">
        <v>110000</v>
      </c>
      <c r="W884" s="1189">
        <v>56200</v>
      </c>
      <c r="X884" s="1189">
        <v>7.1410999999999998</v>
      </c>
      <c r="Y884" s="1189">
        <v>3</v>
      </c>
      <c r="Z884" s="1189">
        <v>6.125</v>
      </c>
      <c r="AA884" s="1189">
        <v>0.140625</v>
      </c>
      <c r="AB884" s="1189">
        <v>1.6733000000000001E-2</v>
      </c>
      <c r="AC884" s="1189">
        <v>8</v>
      </c>
      <c r="AD884" s="1189">
        <v>0.28571000000000002</v>
      </c>
      <c r="AE884" s="1189">
        <v>45</v>
      </c>
      <c r="AF884" s="1193">
        <v>6.90625</v>
      </c>
      <c r="AG884" s="1193">
        <v>6</v>
      </c>
      <c r="AH884" s="1189">
        <f t="shared" si="377"/>
        <v>3.2267999999999999</v>
      </c>
      <c r="AI884" s="1189">
        <f t="shared" si="365"/>
        <v>4.625</v>
      </c>
      <c r="AJ884" s="1189">
        <f t="shared" si="366"/>
        <v>27.46944311155206</v>
      </c>
      <c r="AK884" s="1189">
        <f t="shared" si="384"/>
        <v>26.415916157784682</v>
      </c>
      <c r="AL884" s="1189">
        <f t="shared" si="378"/>
        <v>0.138409</v>
      </c>
      <c r="AM884" s="1189">
        <f t="shared" si="367"/>
        <v>37.495859388682668</v>
      </c>
      <c r="AN884" s="1189">
        <f t="shared" si="379"/>
        <v>9.375E-2</v>
      </c>
      <c r="AO884" s="1189">
        <f t="shared" si="372"/>
        <v>5.9446865000000004</v>
      </c>
      <c r="AP884" s="1189">
        <f t="shared" si="380"/>
        <v>7.0026909999999996</v>
      </c>
      <c r="AQ884" s="1189">
        <f t="shared" si="381"/>
        <v>5.3579500000000002E-2</v>
      </c>
      <c r="AR884" s="1193">
        <f t="shared" si="376"/>
        <v>9.873397100490843</v>
      </c>
      <c r="AS884" s="1194">
        <f t="shared" si="371"/>
        <v>4.4683492751227103</v>
      </c>
    </row>
    <row r="885" spans="1:45" ht="11.1" customHeight="1">
      <c r="A885" s="1189" t="s">
        <v>11031</v>
      </c>
      <c r="B885" s="1189" t="s">
        <v>10936</v>
      </c>
      <c r="C885" s="1189" t="s">
        <v>10936</v>
      </c>
      <c r="D885" s="1189" t="s">
        <v>10936</v>
      </c>
      <c r="E885" s="1189" t="s">
        <v>10936</v>
      </c>
      <c r="F885" s="1189" t="s">
        <v>10936</v>
      </c>
      <c r="G885" s="1189">
        <v>10.75</v>
      </c>
      <c r="H885" s="1189">
        <v>3</v>
      </c>
      <c r="I885" s="1190">
        <f t="shared" si="360"/>
        <v>284.52187499999997</v>
      </c>
      <c r="J885" s="1191">
        <f t="shared" si="368"/>
        <v>92960.081387947299</v>
      </c>
      <c r="K885" s="1191">
        <f t="shared" si="369"/>
        <v>181950.33723619572</v>
      </c>
      <c r="L885" s="1191">
        <f t="shared" si="370"/>
        <v>4453414.6738698967</v>
      </c>
      <c r="M885" s="1190">
        <f t="shared" si="361"/>
        <v>2.2053006571498819</v>
      </c>
      <c r="N885" s="1190">
        <f t="shared" si="362"/>
        <v>4.3477401350193947</v>
      </c>
      <c r="O885" s="1190">
        <f t="shared" si="363"/>
        <v>0.36719916682861747</v>
      </c>
      <c r="P885" s="1192">
        <f t="shared" si="383"/>
        <v>318792.06529068918</v>
      </c>
      <c r="Q885" s="1192">
        <f t="shared" si="373"/>
        <v>167645.37115849389</v>
      </c>
      <c r="R885" s="1192">
        <f t="shared" si="374"/>
        <v>181950.33723619572</v>
      </c>
      <c r="S885" s="1192">
        <f t="shared" si="375"/>
        <v>92960.081387947299</v>
      </c>
      <c r="T885" s="1192">
        <f t="shared" si="382"/>
        <v>4453414.6738698967</v>
      </c>
      <c r="U885" s="1192">
        <f t="shared" si="364"/>
        <v>6111814.5642873421</v>
      </c>
      <c r="V885" s="1189">
        <v>110000</v>
      </c>
      <c r="W885" s="1189">
        <v>56200</v>
      </c>
      <c r="X885" s="1189">
        <v>8.0160999999999998</v>
      </c>
      <c r="Y885" s="1189">
        <v>3</v>
      </c>
      <c r="Z885" s="1189">
        <v>6.625</v>
      </c>
      <c r="AA885" s="1189">
        <v>0.140625</v>
      </c>
      <c r="AB885" s="1189">
        <v>1.6733000000000001E-2</v>
      </c>
      <c r="AC885" s="1189">
        <v>9.375</v>
      </c>
      <c r="AD885" s="1189">
        <v>0.28571000000000002</v>
      </c>
      <c r="AE885" s="1189">
        <v>45</v>
      </c>
      <c r="AF885" s="1193">
        <v>7.78125</v>
      </c>
      <c r="AG885" s="1193">
        <v>6.75</v>
      </c>
      <c r="AH885" s="1189">
        <f t="shared" si="377"/>
        <v>3.6330499999999999</v>
      </c>
      <c r="AI885" s="1189">
        <f t="shared" si="365"/>
        <v>5.03125</v>
      </c>
      <c r="AJ885" s="1189">
        <f t="shared" si="366"/>
        <v>41.67166792052253</v>
      </c>
      <c r="AK885" s="1189">
        <f t="shared" si="384"/>
        <v>40.485587944271785</v>
      </c>
      <c r="AL885" s="1189">
        <f t="shared" si="378"/>
        <v>0.138409</v>
      </c>
      <c r="AM885" s="1189">
        <f t="shared" si="367"/>
        <v>23.107119598315357</v>
      </c>
      <c r="AN885" s="1189">
        <f t="shared" si="379"/>
        <v>9.375E-2</v>
      </c>
      <c r="AO885" s="1189">
        <f t="shared" si="372"/>
        <v>6.6946864999999995</v>
      </c>
      <c r="AP885" s="1189">
        <f t="shared" si="380"/>
        <v>7.8776909999999996</v>
      </c>
      <c r="AQ885" s="1189">
        <f t="shared" si="381"/>
        <v>5.3579500000000002E-2</v>
      </c>
      <c r="AR885" s="1193">
        <f t="shared" si="376"/>
        <v>11.798288734133481</v>
      </c>
      <c r="AS885" s="1194">
        <f t="shared" si="371"/>
        <v>5.03125</v>
      </c>
    </row>
    <row r="886" spans="1:45" ht="11.1" customHeight="1">
      <c r="A886" s="1189" t="s">
        <v>11031</v>
      </c>
      <c r="B886" s="1189" t="s">
        <v>10936</v>
      </c>
      <c r="C886" s="1189" t="s">
        <v>10936</v>
      </c>
      <c r="D886" s="1189" t="s">
        <v>10936</v>
      </c>
      <c r="E886" s="1189" t="s">
        <v>10936</v>
      </c>
      <c r="F886" s="1189" t="s">
        <v>10936</v>
      </c>
      <c r="G886" s="1189">
        <v>10.75</v>
      </c>
      <c r="H886" s="1189">
        <v>3.25</v>
      </c>
      <c r="I886" s="1190">
        <f t="shared" si="360"/>
        <v>280.34999999999997</v>
      </c>
      <c r="J886" s="1191">
        <f t="shared" si="368"/>
        <v>92960.081387947299</v>
      </c>
      <c r="K886" s="1191">
        <f t="shared" si="369"/>
        <v>181950.33723619572</v>
      </c>
      <c r="L886" s="1191">
        <f t="shared" si="370"/>
        <v>4318424.3645359594</v>
      </c>
      <c r="M886" s="1190">
        <f t="shared" si="361"/>
        <v>2.223325996533374</v>
      </c>
      <c r="N886" s="1190">
        <f t="shared" si="362"/>
        <v>4.2839902796672042</v>
      </c>
      <c r="O886" s="1190">
        <f t="shared" si="363"/>
        <v>0.43094902218080805</v>
      </c>
      <c r="P886" s="1192">
        <f t="shared" si="383"/>
        <v>309128.95447388315</v>
      </c>
      <c r="Q886" s="1192">
        <f t="shared" si="373"/>
        <v>162708.39999572575</v>
      </c>
      <c r="R886" s="1192">
        <f t="shared" si="374"/>
        <v>181950.33723619572</v>
      </c>
      <c r="S886" s="1192">
        <f t="shared" si="375"/>
        <v>92960.081387947299</v>
      </c>
      <c r="T886" s="1192">
        <f t="shared" si="382"/>
        <v>4318424.3645359594</v>
      </c>
      <c r="U886" s="1192">
        <f t="shared" si="364"/>
        <v>6111814.5642873421</v>
      </c>
      <c r="V886" s="1189">
        <v>110000</v>
      </c>
      <c r="W886" s="1189">
        <v>56200</v>
      </c>
      <c r="X886" s="1189">
        <v>8.0160999999999998</v>
      </c>
      <c r="Y886" s="1189">
        <v>3</v>
      </c>
      <c r="Z886" s="1189">
        <v>6.625</v>
      </c>
      <c r="AA886" s="1189">
        <v>0.140625</v>
      </c>
      <c r="AB886" s="1189">
        <v>1.6733000000000001E-2</v>
      </c>
      <c r="AC886" s="1189">
        <v>9.375</v>
      </c>
      <c r="AD886" s="1189">
        <v>0.28571000000000002</v>
      </c>
      <c r="AE886" s="1189">
        <v>45</v>
      </c>
      <c r="AF886" s="1193">
        <v>7.78125</v>
      </c>
      <c r="AG886" s="1193">
        <v>6.75</v>
      </c>
      <c r="AH886" s="1189">
        <f t="shared" si="377"/>
        <v>3.6330499999999999</v>
      </c>
      <c r="AI886" s="1189">
        <f t="shared" si="365"/>
        <v>5.03125</v>
      </c>
      <c r="AJ886" s="1189">
        <f t="shared" si="366"/>
        <v>40.444483290214016</v>
      </c>
      <c r="AK886" s="1189">
        <f t="shared" si="384"/>
        <v>39.258403313963271</v>
      </c>
      <c r="AL886" s="1189">
        <f t="shared" si="378"/>
        <v>0.138409</v>
      </c>
      <c r="AM886" s="1189">
        <f t="shared" si="367"/>
        <v>23.107119598315357</v>
      </c>
      <c r="AN886" s="1189">
        <f t="shared" si="379"/>
        <v>9.375E-2</v>
      </c>
      <c r="AO886" s="1189">
        <f t="shared" si="372"/>
        <v>6.6946864999999995</v>
      </c>
      <c r="AP886" s="1189">
        <f t="shared" si="380"/>
        <v>7.8776909999999996</v>
      </c>
      <c r="AQ886" s="1189">
        <f t="shared" si="381"/>
        <v>5.3579500000000002E-2</v>
      </c>
      <c r="AR886" s="1193">
        <f t="shared" si="376"/>
        <v>11.731884633509699</v>
      </c>
      <c r="AS886" s="1194">
        <f t="shared" si="371"/>
        <v>5.03125</v>
      </c>
    </row>
    <row r="887" spans="1:45" ht="11.1" customHeight="1">
      <c r="A887" s="1189" t="s">
        <v>11031</v>
      </c>
      <c r="B887" s="1189" t="s">
        <v>10936</v>
      </c>
      <c r="C887" s="1189" t="s">
        <v>10936</v>
      </c>
      <c r="D887" s="1189" t="s">
        <v>10936</v>
      </c>
      <c r="E887" s="1189" t="s">
        <v>10936</v>
      </c>
      <c r="F887" s="1189" t="s">
        <v>10936</v>
      </c>
      <c r="G887" s="1189">
        <v>10.75</v>
      </c>
      <c r="H887" s="1189">
        <v>3.5</v>
      </c>
      <c r="I887" s="1190">
        <f t="shared" si="360"/>
        <v>275.84437500000001</v>
      </c>
      <c r="J887" s="1191">
        <f t="shared" si="368"/>
        <v>92960.081387947299</v>
      </c>
      <c r="K887" s="1191">
        <f t="shared" si="369"/>
        <v>181950.33723619572</v>
      </c>
      <c r="L887" s="1191">
        <f t="shared" si="370"/>
        <v>4172634.8304553088</v>
      </c>
      <c r="M887" s="1190">
        <f t="shared" si="361"/>
        <v>2.2464511651454386</v>
      </c>
      <c r="N887" s="1190">
        <f t="shared" si="362"/>
        <v>4.2151404358868376</v>
      </c>
      <c r="O887" s="1190">
        <f t="shared" si="363"/>
        <v>0.49979886596117379</v>
      </c>
      <c r="P887" s="1192">
        <f t="shared" si="383"/>
        <v>298692.7947917328</v>
      </c>
      <c r="Q887" s="1192">
        <f t="shared" si="373"/>
        <v>157376.47113993618</v>
      </c>
      <c r="R887" s="1192">
        <f t="shared" si="374"/>
        <v>181950.33723619572</v>
      </c>
      <c r="S887" s="1192">
        <f t="shared" si="375"/>
        <v>92960.081387947299</v>
      </c>
      <c r="T887" s="1192">
        <f t="shared" si="382"/>
        <v>4172634.8304553088</v>
      </c>
      <c r="U887" s="1192">
        <f t="shared" si="364"/>
        <v>6111814.5642873421</v>
      </c>
      <c r="V887" s="1189">
        <v>110000</v>
      </c>
      <c r="W887" s="1189">
        <v>56200</v>
      </c>
      <c r="X887" s="1189">
        <v>8.0160999999999998</v>
      </c>
      <c r="Y887" s="1189">
        <v>3</v>
      </c>
      <c r="Z887" s="1189">
        <v>6.625</v>
      </c>
      <c r="AA887" s="1189">
        <v>0.140625</v>
      </c>
      <c r="AB887" s="1189">
        <v>1.6733000000000001E-2</v>
      </c>
      <c r="AC887" s="1189">
        <v>9.375</v>
      </c>
      <c r="AD887" s="1189">
        <v>0.28571000000000002</v>
      </c>
      <c r="AE887" s="1189">
        <v>45</v>
      </c>
      <c r="AF887" s="1193">
        <v>7.78125</v>
      </c>
      <c r="AG887" s="1193">
        <v>6.75</v>
      </c>
      <c r="AH887" s="1189">
        <f t="shared" si="377"/>
        <v>3.6330499999999999</v>
      </c>
      <c r="AI887" s="1189">
        <f t="shared" si="365"/>
        <v>5.03125</v>
      </c>
      <c r="AJ887" s="1189">
        <f t="shared" si="366"/>
        <v>39.119123889480825</v>
      </c>
      <c r="AK887" s="1189">
        <f t="shared" si="384"/>
        <v>37.93304391323008</v>
      </c>
      <c r="AL887" s="1189">
        <f t="shared" si="378"/>
        <v>0.138409</v>
      </c>
      <c r="AM887" s="1189">
        <f t="shared" si="367"/>
        <v>23.107119598315357</v>
      </c>
      <c r="AN887" s="1189">
        <f t="shared" si="379"/>
        <v>9.375E-2</v>
      </c>
      <c r="AO887" s="1189">
        <f t="shared" si="372"/>
        <v>6.6946864999999995</v>
      </c>
      <c r="AP887" s="1189">
        <f t="shared" si="380"/>
        <v>7.8776909999999996</v>
      </c>
      <c r="AQ887" s="1189">
        <f t="shared" si="381"/>
        <v>5.3579500000000002E-2</v>
      </c>
      <c r="AR887" s="1193">
        <f t="shared" si="376"/>
        <v>11.659743438600225</v>
      </c>
      <c r="AS887" s="1194">
        <f t="shared" si="371"/>
        <v>5.03125</v>
      </c>
    </row>
    <row r="888" spans="1:45" ht="11.1" customHeight="1">
      <c r="A888" s="1189" t="s">
        <v>11031</v>
      </c>
      <c r="B888" s="1189" t="s">
        <v>10936</v>
      </c>
      <c r="C888" s="1189" t="s">
        <v>10936</v>
      </c>
      <c r="D888" s="1189" t="s">
        <v>10936</v>
      </c>
      <c r="E888" s="1189" t="s">
        <v>10936</v>
      </c>
      <c r="F888" s="1189" t="s">
        <v>10936</v>
      </c>
      <c r="G888" s="1189">
        <v>10.75</v>
      </c>
      <c r="H888" s="1189">
        <v>3.75</v>
      </c>
      <c r="I888" s="1190">
        <f t="shared" si="360"/>
        <v>271.005</v>
      </c>
      <c r="J888" s="1191">
        <f t="shared" si="368"/>
        <v>92960.081387947299</v>
      </c>
      <c r="K888" s="1191">
        <f t="shared" si="369"/>
        <v>181950.33723619572</v>
      </c>
      <c r="L888" s="1191">
        <f t="shared" si="370"/>
        <v>4016046.0716279424</v>
      </c>
      <c r="M888" s="1190">
        <f t="shared" si="361"/>
        <v>2.275775942890685</v>
      </c>
      <c r="N888" s="1190">
        <f t="shared" si="362"/>
        <v>4.1411906036782975</v>
      </c>
      <c r="O888" s="1190">
        <f t="shared" si="363"/>
        <v>0.57374869816971485</v>
      </c>
      <c r="P888" s="1192">
        <f t="shared" si="383"/>
        <v>287483.58624423784</v>
      </c>
      <c r="Q888" s="1192">
        <f t="shared" si="373"/>
        <v>151649.58459112514</v>
      </c>
      <c r="R888" s="1192">
        <f t="shared" si="374"/>
        <v>181950.33723619572</v>
      </c>
      <c r="S888" s="1192">
        <f t="shared" si="375"/>
        <v>92960.081387947299</v>
      </c>
      <c r="T888" s="1192">
        <f t="shared" si="382"/>
        <v>4016046.0716279424</v>
      </c>
      <c r="U888" s="1192">
        <f t="shared" si="364"/>
        <v>6111814.5642873421</v>
      </c>
      <c r="V888" s="1189">
        <v>110000</v>
      </c>
      <c r="W888" s="1189">
        <v>56200</v>
      </c>
      <c r="X888" s="1189">
        <v>8.0160999999999998</v>
      </c>
      <c r="Y888" s="1189">
        <v>3</v>
      </c>
      <c r="Z888" s="1189">
        <v>6.625</v>
      </c>
      <c r="AA888" s="1189">
        <v>0.140625</v>
      </c>
      <c r="AB888" s="1189">
        <v>1.6733000000000001E-2</v>
      </c>
      <c r="AC888" s="1189">
        <v>9.375</v>
      </c>
      <c r="AD888" s="1189">
        <v>0.28571000000000002</v>
      </c>
      <c r="AE888" s="1189">
        <v>45</v>
      </c>
      <c r="AF888" s="1193">
        <v>7.78125</v>
      </c>
      <c r="AG888" s="1193">
        <v>6.75</v>
      </c>
      <c r="AH888" s="1189">
        <f t="shared" si="377"/>
        <v>3.6330499999999999</v>
      </c>
      <c r="AI888" s="1189">
        <f t="shared" si="365"/>
        <v>5.03125</v>
      </c>
      <c r="AJ888" s="1189">
        <f t="shared" si="366"/>
        <v>37.69558971832295</v>
      </c>
      <c r="AK888" s="1189">
        <f t="shared" si="384"/>
        <v>36.509509742072204</v>
      </c>
      <c r="AL888" s="1189">
        <f t="shared" si="378"/>
        <v>0.138409</v>
      </c>
      <c r="AM888" s="1189">
        <f t="shared" si="367"/>
        <v>23.107119598315357</v>
      </c>
      <c r="AN888" s="1189">
        <f t="shared" si="379"/>
        <v>9.375E-2</v>
      </c>
      <c r="AO888" s="1189">
        <f t="shared" si="372"/>
        <v>6.6946864999999995</v>
      </c>
      <c r="AP888" s="1189">
        <f t="shared" si="380"/>
        <v>7.8776909999999996</v>
      </c>
      <c r="AQ888" s="1189">
        <f t="shared" si="381"/>
        <v>5.3579500000000002E-2</v>
      </c>
      <c r="AR888" s="1193">
        <f t="shared" si="376"/>
        <v>11.58175794316135</v>
      </c>
      <c r="AS888" s="1194">
        <f t="shared" si="371"/>
        <v>5.03125</v>
      </c>
    </row>
    <row r="889" spans="1:45" ht="11.1" customHeight="1">
      <c r="A889" s="1189" t="s">
        <v>11031</v>
      </c>
      <c r="B889" s="1189" t="s">
        <v>10936</v>
      </c>
      <c r="C889" s="1189" t="s">
        <v>10936</v>
      </c>
      <c r="D889" s="1189" t="s">
        <v>10936</v>
      </c>
      <c r="E889" s="1189" t="s">
        <v>10936</v>
      </c>
      <c r="F889" s="1189" t="s">
        <v>10936</v>
      </c>
      <c r="G889" s="1189">
        <v>11</v>
      </c>
      <c r="H889" s="1189">
        <v>3</v>
      </c>
      <c r="I889" s="1190">
        <f t="shared" si="360"/>
        <v>299.03999999999996</v>
      </c>
      <c r="J889" s="1191">
        <f t="shared" si="368"/>
        <v>110781.83602716478</v>
      </c>
      <c r="K889" s="1191">
        <f t="shared" si="369"/>
        <v>216832.77514213746</v>
      </c>
      <c r="L889" s="1191">
        <f t="shared" si="370"/>
        <v>4453414.6738698967</v>
      </c>
      <c r="M889" s="1190">
        <f t="shared" si="361"/>
        <v>2.3995161265540665</v>
      </c>
      <c r="N889" s="1190">
        <f t="shared" si="362"/>
        <v>4.5695896316450177</v>
      </c>
      <c r="O889" s="1190">
        <f t="shared" si="363"/>
        <v>0.36719916682861747</v>
      </c>
      <c r="P889" s="1192">
        <f t="shared" si="383"/>
        <v>320647.65473813494</v>
      </c>
      <c r="Q889" s="1192">
        <f t="shared" si="373"/>
        <v>168621.18271563278</v>
      </c>
      <c r="R889" s="1192">
        <f t="shared" si="374"/>
        <v>216832.77514213746</v>
      </c>
      <c r="S889" s="1192">
        <f t="shared" si="375"/>
        <v>110781.83602716478</v>
      </c>
      <c r="T889" s="1192">
        <f t="shared" si="382"/>
        <v>4453414.6738698967</v>
      </c>
      <c r="U889" s="1192">
        <f t="shared" si="364"/>
        <v>6581580.8407694418</v>
      </c>
      <c r="V889" s="1189">
        <v>110000</v>
      </c>
      <c r="W889" s="1189">
        <v>56200</v>
      </c>
      <c r="X889" s="1189">
        <v>8.0160999999999998</v>
      </c>
      <c r="Y889" s="1189">
        <v>3</v>
      </c>
      <c r="Z889" s="1189">
        <v>6.625</v>
      </c>
      <c r="AA889" s="1189">
        <v>0.140625</v>
      </c>
      <c r="AB889" s="1189">
        <v>1.6733000000000001E-2</v>
      </c>
      <c r="AC889" s="1189">
        <v>9.375</v>
      </c>
      <c r="AD889" s="1189">
        <v>0.28571000000000002</v>
      </c>
      <c r="AE889" s="1189">
        <v>45</v>
      </c>
      <c r="AF889" s="1193">
        <v>7.78125</v>
      </c>
      <c r="AG889" s="1193">
        <v>6.75</v>
      </c>
      <c r="AH889" s="1189">
        <f t="shared" si="377"/>
        <v>3.6330499999999999</v>
      </c>
      <c r="AI889" s="1189">
        <f t="shared" si="365"/>
        <v>5.09375</v>
      </c>
      <c r="AJ889" s="1189">
        <f t="shared" si="366"/>
        <v>41.67166792052253</v>
      </c>
      <c r="AK889" s="1189">
        <f t="shared" si="384"/>
        <v>40.485587944271785</v>
      </c>
      <c r="AL889" s="1189">
        <f t="shared" si="378"/>
        <v>0.138409</v>
      </c>
      <c r="AM889" s="1189">
        <f t="shared" si="367"/>
        <v>27.37772211178898</v>
      </c>
      <c r="AN889" s="1189">
        <f t="shared" si="379"/>
        <v>9.375E-2</v>
      </c>
      <c r="AO889" s="1189">
        <f t="shared" si="372"/>
        <v>6.6946864999999995</v>
      </c>
      <c r="AP889" s="1189">
        <f t="shared" si="380"/>
        <v>7.8776909999999996</v>
      </c>
      <c r="AQ889" s="1189">
        <f t="shared" si="381"/>
        <v>5.3579500000000002E-2</v>
      </c>
      <c r="AR889" s="1193">
        <f t="shared" si="376"/>
        <v>11.798288734133481</v>
      </c>
      <c r="AS889" s="1194">
        <f t="shared" si="371"/>
        <v>5.09375</v>
      </c>
    </row>
    <row r="890" spans="1:45" ht="11.1" customHeight="1">
      <c r="A890" s="1189" t="s">
        <v>11031</v>
      </c>
      <c r="B890" s="1189" t="s">
        <v>10936</v>
      </c>
      <c r="C890" s="1189" t="s">
        <v>10936</v>
      </c>
      <c r="D890" s="1189" t="s">
        <v>10936</v>
      </c>
      <c r="E890" s="1189" t="s">
        <v>10936</v>
      </c>
      <c r="F890" s="1189" t="s">
        <v>10936</v>
      </c>
      <c r="G890" s="1189">
        <v>11</v>
      </c>
      <c r="H890" s="1189">
        <v>3.25</v>
      </c>
      <c r="I890" s="1190">
        <f t="shared" si="360"/>
        <v>294.86812500000002</v>
      </c>
      <c r="J890" s="1191">
        <f t="shared" si="368"/>
        <v>110781.83602716478</v>
      </c>
      <c r="K890" s="1191">
        <f t="shared" si="369"/>
        <v>216832.77514213746</v>
      </c>
      <c r="L890" s="1191">
        <f t="shared" si="370"/>
        <v>4318424.3645359594</v>
      </c>
      <c r="M890" s="1190">
        <f t="shared" si="361"/>
        <v>2.419128913770662</v>
      </c>
      <c r="N890" s="1190">
        <f t="shared" si="362"/>
        <v>4.5058397762928273</v>
      </c>
      <c r="O890" s="1190">
        <f t="shared" si="363"/>
        <v>0.43094902218080805</v>
      </c>
      <c r="P890" s="1192">
        <f t="shared" si="383"/>
        <v>310928.29795910651</v>
      </c>
      <c r="Q890" s="1192">
        <f t="shared" si="373"/>
        <v>163655.47497943827</v>
      </c>
      <c r="R890" s="1192">
        <f t="shared" si="374"/>
        <v>216832.77514213746</v>
      </c>
      <c r="S890" s="1192">
        <f t="shared" si="375"/>
        <v>110781.83602716478</v>
      </c>
      <c r="T890" s="1192">
        <f t="shared" si="382"/>
        <v>4318424.3645359594</v>
      </c>
      <c r="U890" s="1192">
        <f t="shared" si="364"/>
        <v>6581580.8407694418</v>
      </c>
      <c r="V890" s="1189">
        <v>110000</v>
      </c>
      <c r="W890" s="1189">
        <v>56200</v>
      </c>
      <c r="X890" s="1189">
        <v>8.0160999999999998</v>
      </c>
      <c r="Y890" s="1189">
        <v>3</v>
      </c>
      <c r="Z890" s="1189">
        <v>6.625</v>
      </c>
      <c r="AA890" s="1189">
        <v>0.140625</v>
      </c>
      <c r="AB890" s="1189">
        <v>1.6733000000000001E-2</v>
      </c>
      <c r="AC890" s="1189">
        <v>9.375</v>
      </c>
      <c r="AD890" s="1189">
        <v>0.28571000000000002</v>
      </c>
      <c r="AE890" s="1189">
        <v>45</v>
      </c>
      <c r="AF890" s="1193">
        <v>7.78125</v>
      </c>
      <c r="AG890" s="1193">
        <v>6.75</v>
      </c>
      <c r="AH890" s="1189">
        <f t="shared" si="377"/>
        <v>3.6330499999999999</v>
      </c>
      <c r="AI890" s="1189">
        <f t="shared" si="365"/>
        <v>5.09375</v>
      </c>
      <c r="AJ890" s="1189">
        <f t="shared" si="366"/>
        <v>40.444483290214016</v>
      </c>
      <c r="AK890" s="1189">
        <f t="shared" si="384"/>
        <v>39.258403313963271</v>
      </c>
      <c r="AL890" s="1189">
        <f t="shared" si="378"/>
        <v>0.138409</v>
      </c>
      <c r="AM890" s="1189">
        <f t="shared" si="367"/>
        <v>27.37772211178898</v>
      </c>
      <c r="AN890" s="1189">
        <f t="shared" si="379"/>
        <v>9.375E-2</v>
      </c>
      <c r="AO890" s="1189">
        <f t="shared" si="372"/>
        <v>6.6946864999999995</v>
      </c>
      <c r="AP890" s="1189">
        <f t="shared" si="380"/>
        <v>7.8776909999999996</v>
      </c>
      <c r="AQ890" s="1189">
        <f t="shared" si="381"/>
        <v>5.3579500000000002E-2</v>
      </c>
      <c r="AR890" s="1193">
        <f t="shared" si="376"/>
        <v>11.731884633509699</v>
      </c>
      <c r="AS890" s="1194">
        <f t="shared" si="371"/>
        <v>5.09375</v>
      </c>
    </row>
    <row r="891" spans="1:45" ht="11.1" customHeight="1">
      <c r="A891" s="1189" t="s">
        <v>11031</v>
      </c>
      <c r="B891" s="1189" t="s">
        <v>10936</v>
      </c>
      <c r="C891" s="1189" t="s">
        <v>10936</v>
      </c>
      <c r="D891" s="1189" t="s">
        <v>10936</v>
      </c>
      <c r="E891" s="1189" t="s">
        <v>10936</v>
      </c>
      <c r="F891" s="1189" t="s">
        <v>10936</v>
      </c>
      <c r="G891" s="1189">
        <v>11</v>
      </c>
      <c r="H891" s="1189">
        <v>3.5</v>
      </c>
      <c r="I891" s="1190">
        <f t="shared" si="360"/>
        <v>290.36250000000001</v>
      </c>
      <c r="J891" s="1191">
        <f t="shared" si="368"/>
        <v>110781.83602716478</v>
      </c>
      <c r="K891" s="1191">
        <f t="shared" si="369"/>
        <v>216832.77514213746</v>
      </c>
      <c r="L891" s="1191">
        <f t="shared" si="370"/>
        <v>4172634.8304553088</v>
      </c>
      <c r="M891" s="1190">
        <f t="shared" si="361"/>
        <v>2.4442906597820402</v>
      </c>
      <c r="N891" s="1190">
        <f t="shared" si="362"/>
        <v>4.4369899325124615</v>
      </c>
      <c r="O891" s="1190">
        <f t="shared" si="363"/>
        <v>0.49979886596117379</v>
      </c>
      <c r="P891" s="1192">
        <f t="shared" si="383"/>
        <v>300431.39263775584</v>
      </c>
      <c r="Q891" s="1192">
        <f t="shared" si="373"/>
        <v>158292.51062434819</v>
      </c>
      <c r="R891" s="1192">
        <f t="shared" si="374"/>
        <v>216832.77514213746</v>
      </c>
      <c r="S891" s="1192">
        <f t="shared" si="375"/>
        <v>110781.83602716478</v>
      </c>
      <c r="T891" s="1192">
        <f t="shared" si="382"/>
        <v>4172634.8304553088</v>
      </c>
      <c r="U891" s="1192">
        <f t="shared" si="364"/>
        <v>6581580.8407694418</v>
      </c>
      <c r="V891" s="1189">
        <v>110000</v>
      </c>
      <c r="W891" s="1189">
        <v>56200</v>
      </c>
      <c r="X891" s="1189">
        <v>8.0160999999999998</v>
      </c>
      <c r="Y891" s="1189">
        <v>3</v>
      </c>
      <c r="Z891" s="1189">
        <v>6.625</v>
      </c>
      <c r="AA891" s="1189">
        <v>0.140625</v>
      </c>
      <c r="AB891" s="1189">
        <v>1.6733000000000001E-2</v>
      </c>
      <c r="AC891" s="1189">
        <v>9.375</v>
      </c>
      <c r="AD891" s="1189">
        <v>0.28571000000000002</v>
      </c>
      <c r="AE891" s="1189">
        <v>45</v>
      </c>
      <c r="AF891" s="1193">
        <v>7.78125</v>
      </c>
      <c r="AG891" s="1193">
        <v>6.75</v>
      </c>
      <c r="AH891" s="1189">
        <f t="shared" si="377"/>
        <v>3.6330499999999999</v>
      </c>
      <c r="AI891" s="1189">
        <f t="shared" si="365"/>
        <v>5.09375</v>
      </c>
      <c r="AJ891" s="1189">
        <f t="shared" si="366"/>
        <v>39.119123889480825</v>
      </c>
      <c r="AK891" s="1189">
        <f t="shared" si="384"/>
        <v>37.93304391323008</v>
      </c>
      <c r="AL891" s="1189">
        <f t="shared" si="378"/>
        <v>0.138409</v>
      </c>
      <c r="AM891" s="1189">
        <f t="shared" si="367"/>
        <v>27.37772211178898</v>
      </c>
      <c r="AN891" s="1189">
        <f t="shared" si="379"/>
        <v>9.375E-2</v>
      </c>
      <c r="AO891" s="1189">
        <f t="shared" si="372"/>
        <v>6.6946864999999995</v>
      </c>
      <c r="AP891" s="1189">
        <f t="shared" si="380"/>
        <v>7.8776909999999996</v>
      </c>
      <c r="AQ891" s="1189">
        <f t="shared" si="381"/>
        <v>5.3579500000000002E-2</v>
      </c>
      <c r="AR891" s="1193">
        <f t="shared" si="376"/>
        <v>11.659743438600225</v>
      </c>
      <c r="AS891" s="1194">
        <f t="shared" si="371"/>
        <v>5.09375</v>
      </c>
    </row>
    <row r="892" spans="1:45" ht="11.1" customHeight="1">
      <c r="A892" s="1189" t="s">
        <v>11031</v>
      </c>
      <c r="B892" s="1189" t="s">
        <v>10936</v>
      </c>
      <c r="C892" s="1189" t="s">
        <v>10936</v>
      </c>
      <c r="D892" s="1189" t="s">
        <v>10936</v>
      </c>
      <c r="E892" s="1189" t="s">
        <v>10936</v>
      </c>
      <c r="F892" s="1189" t="s">
        <v>10936</v>
      </c>
      <c r="G892" s="1189">
        <v>11</v>
      </c>
      <c r="H892" s="1189">
        <v>3.75</v>
      </c>
      <c r="I892" s="1190">
        <f t="shared" si="360"/>
        <v>285.52312499999999</v>
      </c>
      <c r="J892" s="1191">
        <f t="shared" si="368"/>
        <v>110781.83602716478</v>
      </c>
      <c r="K892" s="1191">
        <f t="shared" si="369"/>
        <v>216832.77514213746</v>
      </c>
      <c r="L892" s="1191">
        <f t="shared" si="370"/>
        <v>4016046.0716279424</v>
      </c>
      <c r="M892" s="1190">
        <f t="shared" si="361"/>
        <v>2.4761979994362497</v>
      </c>
      <c r="N892" s="1190">
        <f t="shared" si="362"/>
        <v>4.3630401003039205</v>
      </c>
      <c r="O892" s="1190">
        <f t="shared" si="363"/>
        <v>0.57374869816971485</v>
      </c>
      <c r="P892" s="1192">
        <f t="shared" si="383"/>
        <v>289156.93877408281</v>
      </c>
      <c r="Q892" s="1192">
        <f t="shared" si="373"/>
        <v>152532.28965036254</v>
      </c>
      <c r="R892" s="1192">
        <f t="shared" si="374"/>
        <v>216832.77514213746</v>
      </c>
      <c r="S892" s="1192">
        <f t="shared" si="375"/>
        <v>110781.83602716478</v>
      </c>
      <c r="T892" s="1192">
        <f t="shared" si="382"/>
        <v>4016046.0716279424</v>
      </c>
      <c r="U892" s="1192">
        <f t="shared" si="364"/>
        <v>6581580.8407694418</v>
      </c>
      <c r="V892" s="1189">
        <v>110000</v>
      </c>
      <c r="W892" s="1189">
        <v>56200</v>
      </c>
      <c r="X892" s="1189">
        <v>8.0160999999999998</v>
      </c>
      <c r="Y892" s="1189">
        <v>3</v>
      </c>
      <c r="Z892" s="1189">
        <v>6.625</v>
      </c>
      <c r="AA892" s="1189">
        <v>0.140625</v>
      </c>
      <c r="AB892" s="1189">
        <v>1.6733000000000001E-2</v>
      </c>
      <c r="AC892" s="1189">
        <v>9.375</v>
      </c>
      <c r="AD892" s="1189">
        <v>0.28571000000000002</v>
      </c>
      <c r="AE892" s="1189">
        <v>45</v>
      </c>
      <c r="AF892" s="1193">
        <v>7.78125</v>
      </c>
      <c r="AG892" s="1193">
        <v>6.75</v>
      </c>
      <c r="AH892" s="1189">
        <f t="shared" si="377"/>
        <v>3.6330499999999999</v>
      </c>
      <c r="AI892" s="1189">
        <f t="shared" si="365"/>
        <v>5.09375</v>
      </c>
      <c r="AJ892" s="1189">
        <f t="shared" si="366"/>
        <v>37.69558971832295</v>
      </c>
      <c r="AK892" s="1189">
        <f t="shared" si="384"/>
        <v>36.509509742072204</v>
      </c>
      <c r="AL892" s="1189">
        <f t="shared" si="378"/>
        <v>0.138409</v>
      </c>
      <c r="AM892" s="1189">
        <f t="shared" si="367"/>
        <v>27.37772211178898</v>
      </c>
      <c r="AN892" s="1189">
        <f t="shared" si="379"/>
        <v>9.375E-2</v>
      </c>
      <c r="AO892" s="1189">
        <f t="shared" si="372"/>
        <v>6.6946864999999995</v>
      </c>
      <c r="AP892" s="1189">
        <f t="shared" si="380"/>
        <v>7.8776909999999996</v>
      </c>
      <c r="AQ892" s="1189">
        <f t="shared" si="381"/>
        <v>5.3579500000000002E-2</v>
      </c>
      <c r="AR892" s="1193">
        <f t="shared" si="376"/>
        <v>11.58175794316135</v>
      </c>
      <c r="AS892" s="1194">
        <f t="shared" si="371"/>
        <v>5.09375</v>
      </c>
    </row>
    <row r="893" spans="1:45" ht="11.1" customHeight="1">
      <c r="A893" s="1189" t="s">
        <v>11031</v>
      </c>
      <c r="B893" s="1189" t="s">
        <v>10936</v>
      </c>
      <c r="C893" s="1189" t="s">
        <v>10936</v>
      </c>
      <c r="D893" s="1189" t="s">
        <v>10936</v>
      </c>
      <c r="E893" s="1189" t="s">
        <v>10936</v>
      </c>
      <c r="F893" s="1189" t="s">
        <v>10936</v>
      </c>
      <c r="G893" s="1189">
        <v>11.25</v>
      </c>
      <c r="H893" s="1189">
        <v>3</v>
      </c>
      <c r="I893" s="1190">
        <f t="shared" si="360"/>
        <v>313.89187499999997</v>
      </c>
      <c r="J893" s="1191">
        <f t="shared" si="368"/>
        <v>129203.15276219964</v>
      </c>
      <c r="K893" s="1191">
        <f t="shared" si="369"/>
        <v>252888.73316444768</v>
      </c>
      <c r="L893" s="1191">
        <f t="shared" si="370"/>
        <v>4453414.6738698967</v>
      </c>
      <c r="M893" s="1190">
        <f t="shared" si="361"/>
        <v>2.6019562568572656</v>
      </c>
      <c r="N893" s="1190">
        <f t="shared" si="362"/>
        <v>4.7965391166988161</v>
      </c>
      <c r="O893" s="1190">
        <f t="shared" si="363"/>
        <v>0.36719916682861747</v>
      </c>
      <c r="P893" s="1192">
        <f t="shared" si="383"/>
        <v>322503.24418558076</v>
      </c>
      <c r="Q893" s="1192">
        <f t="shared" si="373"/>
        <v>169596.9942727717</v>
      </c>
      <c r="R893" s="1192">
        <f t="shared" si="374"/>
        <v>252888.73316444768</v>
      </c>
      <c r="S893" s="1192">
        <f t="shared" si="375"/>
        <v>129203.15276219964</v>
      </c>
      <c r="T893" s="1192">
        <f t="shared" si="382"/>
        <v>4453414.6738698967</v>
      </c>
      <c r="U893" s="1192">
        <f t="shared" si="364"/>
        <v>7062146.3419982539</v>
      </c>
      <c r="V893" s="1189">
        <v>110000</v>
      </c>
      <c r="W893" s="1189">
        <v>56200</v>
      </c>
      <c r="X893" s="1189">
        <v>8.0160999999999998</v>
      </c>
      <c r="Y893" s="1189">
        <v>3</v>
      </c>
      <c r="Z893" s="1189">
        <v>6.625</v>
      </c>
      <c r="AA893" s="1189">
        <v>0.140625</v>
      </c>
      <c r="AB893" s="1189">
        <v>1.6733000000000001E-2</v>
      </c>
      <c r="AC893" s="1189">
        <v>9.375</v>
      </c>
      <c r="AD893" s="1189">
        <v>0.28571000000000002</v>
      </c>
      <c r="AE893" s="1189">
        <v>45</v>
      </c>
      <c r="AF893" s="1193">
        <v>7.78125</v>
      </c>
      <c r="AG893" s="1193">
        <v>6.75</v>
      </c>
      <c r="AH893" s="1189">
        <f t="shared" si="377"/>
        <v>3.6330499999999999</v>
      </c>
      <c r="AI893" s="1189">
        <f t="shared" si="365"/>
        <v>5.15625</v>
      </c>
      <c r="AJ893" s="1189">
        <f t="shared" si="366"/>
        <v>41.67166792052253</v>
      </c>
      <c r="AK893" s="1189">
        <f t="shared" si="384"/>
        <v>40.485587944271785</v>
      </c>
      <c r="AL893" s="1189">
        <f t="shared" si="378"/>
        <v>0.138409</v>
      </c>
      <c r="AM893" s="1189">
        <f t="shared" si="367"/>
        <v>31.746499395687287</v>
      </c>
      <c r="AN893" s="1189">
        <f t="shared" si="379"/>
        <v>9.375E-2</v>
      </c>
      <c r="AO893" s="1189">
        <f t="shared" si="372"/>
        <v>6.6946864999999995</v>
      </c>
      <c r="AP893" s="1189">
        <f t="shared" si="380"/>
        <v>7.8776909999999996</v>
      </c>
      <c r="AQ893" s="1189">
        <f t="shared" si="381"/>
        <v>5.3579500000000002E-2</v>
      </c>
      <c r="AR893" s="1193">
        <f t="shared" si="376"/>
        <v>11.798288734133481</v>
      </c>
      <c r="AS893" s="1194">
        <f t="shared" si="371"/>
        <v>5.15625</v>
      </c>
    </row>
    <row r="894" spans="1:45" ht="11.1" customHeight="1">
      <c r="A894" s="1189" t="s">
        <v>11031</v>
      </c>
      <c r="B894" s="1189" t="s">
        <v>10936</v>
      </c>
      <c r="C894" s="1189" t="s">
        <v>10936</v>
      </c>
      <c r="D894" s="1189" t="s">
        <v>10936</v>
      </c>
      <c r="E894" s="1189" t="s">
        <v>10936</v>
      </c>
      <c r="F894" s="1189" t="s">
        <v>10936</v>
      </c>
      <c r="G894" s="1189">
        <v>11.25</v>
      </c>
      <c r="H894" s="1189">
        <v>3.25</v>
      </c>
      <c r="I894" s="1190">
        <f t="shared" si="360"/>
        <v>309.71999999999997</v>
      </c>
      <c r="J894" s="1191">
        <f t="shared" si="368"/>
        <v>129203.15276219964</v>
      </c>
      <c r="K894" s="1191">
        <f t="shared" si="369"/>
        <v>252888.73316444768</v>
      </c>
      <c r="L894" s="1191">
        <f t="shared" si="370"/>
        <v>4318424.3645359594</v>
      </c>
      <c r="M894" s="1190">
        <f t="shared" si="361"/>
        <v>2.623223717345609</v>
      </c>
      <c r="N894" s="1190">
        <f t="shared" si="362"/>
        <v>4.7327892613466265</v>
      </c>
      <c r="O894" s="1190">
        <f t="shared" si="363"/>
        <v>0.43094902218080805</v>
      </c>
      <c r="P894" s="1192">
        <f t="shared" si="383"/>
        <v>312727.64144432981</v>
      </c>
      <c r="Q894" s="1192">
        <f t="shared" si="373"/>
        <v>164602.54996315078</v>
      </c>
      <c r="R894" s="1192">
        <f t="shared" si="374"/>
        <v>252888.73316444768</v>
      </c>
      <c r="S894" s="1192">
        <f t="shared" si="375"/>
        <v>129203.15276219964</v>
      </c>
      <c r="T894" s="1192">
        <f t="shared" si="382"/>
        <v>4318424.3645359594</v>
      </c>
      <c r="U894" s="1192">
        <f t="shared" si="364"/>
        <v>7062146.3419982539</v>
      </c>
      <c r="V894" s="1189">
        <v>110000</v>
      </c>
      <c r="W894" s="1189">
        <v>56200</v>
      </c>
      <c r="X894" s="1189">
        <v>8.0160999999999998</v>
      </c>
      <c r="Y894" s="1189">
        <v>3</v>
      </c>
      <c r="Z894" s="1189">
        <v>6.625</v>
      </c>
      <c r="AA894" s="1189">
        <v>0.140625</v>
      </c>
      <c r="AB894" s="1189">
        <v>1.6733000000000001E-2</v>
      </c>
      <c r="AC894" s="1189">
        <v>9.375</v>
      </c>
      <c r="AD894" s="1189">
        <v>0.28571000000000002</v>
      </c>
      <c r="AE894" s="1189">
        <v>45</v>
      </c>
      <c r="AF894" s="1193">
        <v>7.78125</v>
      </c>
      <c r="AG894" s="1193">
        <v>6.75</v>
      </c>
      <c r="AH894" s="1189">
        <f t="shared" si="377"/>
        <v>3.6330499999999999</v>
      </c>
      <c r="AI894" s="1189">
        <f t="shared" si="365"/>
        <v>5.15625</v>
      </c>
      <c r="AJ894" s="1189">
        <f t="shared" si="366"/>
        <v>40.444483290214016</v>
      </c>
      <c r="AK894" s="1189">
        <f t="shared" si="384"/>
        <v>39.258403313963271</v>
      </c>
      <c r="AL894" s="1189">
        <f t="shared" si="378"/>
        <v>0.138409</v>
      </c>
      <c r="AM894" s="1189">
        <f t="shared" si="367"/>
        <v>31.746499395687287</v>
      </c>
      <c r="AN894" s="1189">
        <f t="shared" si="379"/>
        <v>9.375E-2</v>
      </c>
      <c r="AO894" s="1189">
        <f t="shared" si="372"/>
        <v>6.6946864999999995</v>
      </c>
      <c r="AP894" s="1189">
        <f t="shared" si="380"/>
        <v>7.8776909999999996</v>
      </c>
      <c r="AQ894" s="1189">
        <f t="shared" si="381"/>
        <v>5.3579500000000002E-2</v>
      </c>
      <c r="AR894" s="1193">
        <f t="shared" si="376"/>
        <v>11.731884633509699</v>
      </c>
      <c r="AS894" s="1194">
        <f t="shared" si="371"/>
        <v>5.15625</v>
      </c>
    </row>
    <row r="895" spans="1:45" ht="11.1" customHeight="1">
      <c r="A895" s="1189" t="s">
        <v>11031</v>
      </c>
      <c r="B895" s="1189" t="s">
        <v>10936</v>
      </c>
      <c r="C895" s="1189" t="s">
        <v>10936</v>
      </c>
      <c r="D895" s="1189" t="s">
        <v>10936</v>
      </c>
      <c r="E895" s="1189" t="s">
        <v>10936</v>
      </c>
      <c r="F895" s="1189" t="s">
        <v>10936</v>
      </c>
      <c r="G895" s="1189">
        <v>11.25</v>
      </c>
      <c r="H895" s="1189">
        <v>3.5</v>
      </c>
      <c r="I895" s="1190">
        <f t="shared" si="360"/>
        <v>305.21437500000002</v>
      </c>
      <c r="J895" s="1191">
        <f t="shared" si="368"/>
        <v>129203.15276219964</v>
      </c>
      <c r="K895" s="1191">
        <f t="shared" si="369"/>
        <v>252888.73316444768</v>
      </c>
      <c r="L895" s="1191">
        <f t="shared" si="370"/>
        <v>4172634.8304553088</v>
      </c>
      <c r="M895" s="1190">
        <f t="shared" si="361"/>
        <v>2.6505082859897793</v>
      </c>
      <c r="N895" s="1190">
        <f t="shared" si="362"/>
        <v>4.6639394175662607</v>
      </c>
      <c r="O895" s="1190">
        <f t="shared" si="363"/>
        <v>0.49979886596117379</v>
      </c>
      <c r="P895" s="1192">
        <f t="shared" si="383"/>
        <v>302169.99048377888</v>
      </c>
      <c r="Q895" s="1192">
        <f t="shared" si="373"/>
        <v>159208.55010876019</v>
      </c>
      <c r="R895" s="1192">
        <f t="shared" si="374"/>
        <v>252888.73316444768</v>
      </c>
      <c r="S895" s="1192">
        <f t="shared" si="375"/>
        <v>129203.15276219964</v>
      </c>
      <c r="T895" s="1192">
        <f t="shared" si="382"/>
        <v>4172634.8304553088</v>
      </c>
      <c r="U895" s="1192">
        <f t="shared" si="364"/>
        <v>7062146.3419982539</v>
      </c>
      <c r="V895" s="1189">
        <v>110000</v>
      </c>
      <c r="W895" s="1189">
        <v>56200</v>
      </c>
      <c r="X895" s="1189">
        <v>8.0160999999999998</v>
      </c>
      <c r="Y895" s="1189">
        <v>3</v>
      </c>
      <c r="Z895" s="1189">
        <v>6.625</v>
      </c>
      <c r="AA895" s="1189">
        <v>0.140625</v>
      </c>
      <c r="AB895" s="1189">
        <v>1.6733000000000001E-2</v>
      </c>
      <c r="AC895" s="1189">
        <v>9.375</v>
      </c>
      <c r="AD895" s="1189">
        <v>0.28571000000000002</v>
      </c>
      <c r="AE895" s="1189">
        <v>45</v>
      </c>
      <c r="AF895" s="1193">
        <v>7.78125</v>
      </c>
      <c r="AG895" s="1193">
        <v>6.75</v>
      </c>
      <c r="AH895" s="1189">
        <f t="shared" si="377"/>
        <v>3.6330499999999999</v>
      </c>
      <c r="AI895" s="1189">
        <f t="shared" si="365"/>
        <v>5.15625</v>
      </c>
      <c r="AJ895" s="1189">
        <f t="shared" si="366"/>
        <v>39.119123889480825</v>
      </c>
      <c r="AK895" s="1189">
        <f t="shared" si="384"/>
        <v>37.93304391323008</v>
      </c>
      <c r="AL895" s="1189">
        <f t="shared" si="378"/>
        <v>0.138409</v>
      </c>
      <c r="AM895" s="1189">
        <f t="shared" si="367"/>
        <v>31.746499395687287</v>
      </c>
      <c r="AN895" s="1189">
        <f t="shared" si="379"/>
        <v>9.375E-2</v>
      </c>
      <c r="AO895" s="1189">
        <f t="shared" si="372"/>
        <v>6.6946864999999995</v>
      </c>
      <c r="AP895" s="1189">
        <f t="shared" si="380"/>
        <v>7.8776909999999996</v>
      </c>
      <c r="AQ895" s="1189">
        <f t="shared" si="381"/>
        <v>5.3579500000000002E-2</v>
      </c>
      <c r="AR895" s="1193">
        <f t="shared" si="376"/>
        <v>11.659743438600225</v>
      </c>
      <c r="AS895" s="1194">
        <f t="shared" si="371"/>
        <v>5.15625</v>
      </c>
    </row>
    <row r="896" spans="1:45" ht="11.1" customHeight="1">
      <c r="A896" s="1189" t="s">
        <v>11031</v>
      </c>
      <c r="B896" s="1189" t="s">
        <v>10936</v>
      </c>
      <c r="C896" s="1189" t="s">
        <v>10936</v>
      </c>
      <c r="D896" s="1189" t="s">
        <v>10936</v>
      </c>
      <c r="E896" s="1189" t="s">
        <v>10936</v>
      </c>
      <c r="F896" s="1189" t="s">
        <v>10936</v>
      </c>
      <c r="G896" s="1189">
        <v>11.25</v>
      </c>
      <c r="H896" s="1189">
        <v>3.75</v>
      </c>
      <c r="I896" s="1190">
        <f t="shared" si="360"/>
        <v>300.375</v>
      </c>
      <c r="J896" s="1191">
        <f t="shared" si="368"/>
        <v>129203.15276219964</v>
      </c>
      <c r="K896" s="1191">
        <f t="shared" si="369"/>
        <v>252888.73316444768</v>
      </c>
      <c r="L896" s="1191">
        <f t="shared" si="370"/>
        <v>4016046.0716279424</v>
      </c>
      <c r="M896" s="1190">
        <f t="shared" si="361"/>
        <v>2.6851075542064788</v>
      </c>
      <c r="N896" s="1190">
        <f t="shared" si="362"/>
        <v>4.5899895853577188</v>
      </c>
      <c r="O896" s="1190">
        <f t="shared" si="363"/>
        <v>0.57374869816971485</v>
      </c>
      <c r="P896" s="1192">
        <f t="shared" si="383"/>
        <v>290830.29130392778</v>
      </c>
      <c r="Q896" s="1192">
        <f t="shared" si="373"/>
        <v>153414.99470959994</v>
      </c>
      <c r="R896" s="1192">
        <f t="shared" si="374"/>
        <v>252888.73316444768</v>
      </c>
      <c r="S896" s="1192">
        <f t="shared" si="375"/>
        <v>129203.15276219964</v>
      </c>
      <c r="T896" s="1192">
        <f t="shared" si="382"/>
        <v>4016046.0716279424</v>
      </c>
      <c r="U896" s="1192">
        <f t="shared" si="364"/>
        <v>7062146.3419982539</v>
      </c>
      <c r="V896" s="1189">
        <v>110000</v>
      </c>
      <c r="W896" s="1189">
        <v>56200</v>
      </c>
      <c r="X896" s="1189">
        <v>8.0160999999999998</v>
      </c>
      <c r="Y896" s="1189">
        <v>3</v>
      </c>
      <c r="Z896" s="1189">
        <v>6.625</v>
      </c>
      <c r="AA896" s="1189">
        <v>0.140625</v>
      </c>
      <c r="AB896" s="1189">
        <v>1.6733000000000001E-2</v>
      </c>
      <c r="AC896" s="1189">
        <v>9.375</v>
      </c>
      <c r="AD896" s="1189">
        <v>0.28571000000000002</v>
      </c>
      <c r="AE896" s="1189">
        <v>45</v>
      </c>
      <c r="AF896" s="1193">
        <v>7.78125</v>
      </c>
      <c r="AG896" s="1193">
        <v>6.75</v>
      </c>
      <c r="AH896" s="1189">
        <f t="shared" si="377"/>
        <v>3.6330499999999999</v>
      </c>
      <c r="AI896" s="1189">
        <f t="shared" si="365"/>
        <v>5.15625</v>
      </c>
      <c r="AJ896" s="1189">
        <f t="shared" si="366"/>
        <v>37.69558971832295</v>
      </c>
      <c r="AK896" s="1189">
        <f t="shared" si="384"/>
        <v>36.509509742072204</v>
      </c>
      <c r="AL896" s="1189">
        <f t="shared" si="378"/>
        <v>0.138409</v>
      </c>
      <c r="AM896" s="1189">
        <f t="shared" si="367"/>
        <v>31.746499395687287</v>
      </c>
      <c r="AN896" s="1189">
        <f t="shared" si="379"/>
        <v>9.375E-2</v>
      </c>
      <c r="AO896" s="1189">
        <f t="shared" si="372"/>
        <v>6.6946864999999995</v>
      </c>
      <c r="AP896" s="1189">
        <f t="shared" si="380"/>
        <v>7.8776909999999996</v>
      </c>
      <c r="AQ896" s="1189">
        <f t="shared" si="381"/>
        <v>5.3579500000000002E-2</v>
      </c>
      <c r="AR896" s="1193">
        <f t="shared" si="376"/>
        <v>11.58175794316135</v>
      </c>
      <c r="AS896" s="1194">
        <f t="shared" si="371"/>
        <v>5.15625</v>
      </c>
    </row>
    <row r="897" spans="1:45" ht="11.1" customHeight="1">
      <c r="A897" s="1189" t="s">
        <v>11032</v>
      </c>
      <c r="B897" s="1189" t="s">
        <v>10936</v>
      </c>
      <c r="C897" s="1189" t="s">
        <v>10936</v>
      </c>
      <c r="D897" s="1189" t="s">
        <v>10936</v>
      </c>
      <c r="E897" s="1189" t="s">
        <v>10936</v>
      </c>
      <c r="F897" s="1189" t="s">
        <v>10936</v>
      </c>
      <c r="G897" s="1189">
        <v>3</v>
      </c>
      <c r="H897" s="1189">
        <v>1</v>
      </c>
      <c r="I897" s="1190">
        <f t="shared" si="360"/>
        <v>21.36</v>
      </c>
      <c r="J897" s="1191">
        <f t="shared" si="368"/>
        <v>2746.5273699959125</v>
      </c>
      <c r="K897" s="1191">
        <f t="shared" si="369"/>
        <v>5375.7653149386197</v>
      </c>
      <c r="L897" s="1191">
        <f t="shared" si="370"/>
        <v>283495.20072704431</v>
      </c>
      <c r="M897" s="1190">
        <f t="shared" si="361"/>
        <v>2.5388509562467614</v>
      </c>
      <c r="N897" s="1190">
        <f t="shared" si="362"/>
        <v>0.32639925940321557</v>
      </c>
      <c r="O897" s="1190">
        <f t="shared" si="363"/>
        <v>4.0799907425401946E-2</v>
      </c>
      <c r="P897" s="1192">
        <f>(V897*AJ897/12)*((AD897/2/PI())+((AH897*0.08)/COS(AE897*PI()/180))+(AS897*0.08))</f>
        <v>5767.4209242290199</v>
      </c>
      <c r="Q897" s="1192">
        <f>(W897*AJ897/12)*((AD897/2/PI())+((AH897*0.08)/COS(AE897*PI()/180))+(AS897*0.08))</f>
        <v>2946.627781287918</v>
      </c>
      <c r="R897" s="1192">
        <f>V897*AM897*((AD897/PI())/2+AH897*0.08/COS(AE897*PI()/180)+AS897*0.08)/12</f>
        <v>5375.7653149386197</v>
      </c>
      <c r="S897" s="1192">
        <f>W897*AM897*((AD897/PI())/2+AH897*0.08/COS(AE897*PI()/180)+AS897*0.08)/12</f>
        <v>2746.5273699959125</v>
      </c>
      <c r="T897" s="1192">
        <f>V897*AJ897</f>
        <v>283495.20072704431</v>
      </c>
      <c r="U897" s="1192">
        <f t="shared" si="364"/>
        <v>419179.98828155221</v>
      </c>
      <c r="V897" s="1189">
        <v>110000</v>
      </c>
      <c r="W897" s="1189">
        <v>56200</v>
      </c>
      <c r="X897" s="1193">
        <v>2.23</v>
      </c>
      <c r="Y897" s="1189">
        <v>2</v>
      </c>
      <c r="Z897" s="1189">
        <v>2.875</v>
      </c>
      <c r="AA897" s="1193">
        <v>0.216005</v>
      </c>
      <c r="AB897" s="1193">
        <v>3.7999999999999999E-2</v>
      </c>
      <c r="AC897" s="1193">
        <v>2.5</v>
      </c>
      <c r="AD897" s="1189">
        <v>0.25</v>
      </c>
      <c r="AE897" s="1189">
        <v>30</v>
      </c>
      <c r="AF897" s="1193">
        <v>1.9375</v>
      </c>
      <c r="AG897" s="1193">
        <v>2.09375</v>
      </c>
      <c r="AH897" s="1189">
        <f>(X897+(X897-(Z897-0.625)*Y897/12))/4</f>
        <v>1.02125</v>
      </c>
      <c r="AI897" s="1189">
        <f t="shared" si="365"/>
        <v>1.375</v>
      </c>
      <c r="AJ897" s="1189">
        <f t="shared" si="366"/>
        <v>2.5772290975185848</v>
      </c>
      <c r="AK897" s="1189">
        <f t="shared" si="384"/>
        <v>2.1629129109187542</v>
      </c>
      <c r="AL897" s="1189">
        <f>2*((AA897/2)-AB897)+Y897/8/12</f>
        <v>0.16083833333333333</v>
      </c>
      <c r="AM897" s="1189">
        <f t="shared" si="367"/>
        <v>2.402213913828914</v>
      </c>
      <c r="AN897" s="1189">
        <f>Y897*3/8/12</f>
        <v>6.25E-2</v>
      </c>
      <c r="AO897" s="1189">
        <f t="shared" si="372"/>
        <v>2.0366716666666669</v>
      </c>
      <c r="AP897" s="1189">
        <f>X897-2*AQ897-Y897/8/12</f>
        <v>2.0691616666666666</v>
      </c>
      <c r="AQ897" s="1189">
        <f>AA897/2-AB897</f>
        <v>7.0002499999999995E-2</v>
      </c>
      <c r="AR897" s="1193">
        <f>SQRT(4/PI()*AJ897+(AC897-AN897)^2)</f>
        <v>3.0369122892837681</v>
      </c>
      <c r="AS897" s="1194">
        <f t="shared" si="371"/>
        <v>1.375</v>
      </c>
    </row>
    <row r="898" spans="1:45" ht="11.1" customHeight="1">
      <c r="A898" s="1189" t="s">
        <v>11032</v>
      </c>
      <c r="B898" s="1189" t="s">
        <v>10936</v>
      </c>
      <c r="C898" s="1189" t="s">
        <v>10936</v>
      </c>
      <c r="D898" s="1189" t="s">
        <v>10936</v>
      </c>
      <c r="E898" s="1189" t="s">
        <v>10936</v>
      </c>
      <c r="F898" s="1189" t="s">
        <v>10936</v>
      </c>
      <c r="G898" s="1189">
        <v>3</v>
      </c>
      <c r="H898" s="1189">
        <v>1.25</v>
      </c>
      <c r="I898" s="1190">
        <f t="shared" ref="I898:I961" si="385">(G898^2-H898^2)*2.67</f>
        <v>19.858125000000001</v>
      </c>
      <c r="J898" s="1191">
        <f t="shared" si="368"/>
        <v>2430.0871531823154</v>
      </c>
      <c r="K898" s="1191">
        <f t="shared" si="369"/>
        <v>4756.3983425276638</v>
      </c>
      <c r="L898" s="1191">
        <f t="shared" si="370"/>
        <v>234898.68936682717</v>
      </c>
      <c r="M898" s="1190">
        <f t="shared" ref="M898:M961" si="386">((G898^4-AO898^4)/G898)/((AP898^4-H898^4)/AP898)</f>
        <v>2.7691650817095081</v>
      </c>
      <c r="N898" s="1190">
        <f t="shared" ref="N898:N961" si="387">(PI()/4*(G898^2-H898^2)/144*1)*7.48052</f>
        <v>0.30344931147642695</v>
      </c>
      <c r="O898" s="1190">
        <f t="shared" ref="O898:O961" si="388">(PI()/4*(H898)^2/144*1)*7.48052</f>
        <v>6.3749855352190549E-2</v>
      </c>
      <c r="P898" s="1192">
        <f>(V898*AJ898/12)*((AD898/2/PI())+((AH898*0.08)/COS(AE898*PI()/180))+(AS898*0.08))</f>
        <v>4756.3983425276638</v>
      </c>
      <c r="Q898" s="1192">
        <f>(W898*AJ898/12)*((AD898/2/PI())+((AH898*0.08)/COS(AE898*PI()/180))+(AS898*0.08))</f>
        <v>2430.0871531823154</v>
      </c>
      <c r="R898" s="1192">
        <f>V898*AM898*((AD898/PI())/2+AH898*0.08/COS(AE898*PI()/180)+AS898*0.08)/12</f>
        <v>5350.5938836119176</v>
      </c>
      <c r="S898" s="1192">
        <f>W898*AM898*((AD898/PI())/2+AH898*0.08/COS(AE898*PI()/180)+AS898*0.08)/12</f>
        <v>2733.667056899907</v>
      </c>
      <c r="T898" s="1192">
        <f>V898*AJ898</f>
        <v>234898.68936682717</v>
      </c>
      <c r="U898" s="1192">
        <f t="shared" ref="U898:U961" si="389">V898*(PI()*(G898/2)^2-(PI()*(AO898/2)^2))</f>
        <v>419179.98828155221</v>
      </c>
      <c r="V898" s="1189">
        <v>110000</v>
      </c>
      <c r="W898" s="1189">
        <v>56200</v>
      </c>
      <c r="X898" s="1193">
        <v>2.23</v>
      </c>
      <c r="Y898" s="1189">
        <v>2</v>
      </c>
      <c r="Z898" s="1189">
        <v>2.875</v>
      </c>
      <c r="AA898" s="1193">
        <v>0.216005</v>
      </c>
      <c r="AB898" s="1193">
        <v>3.7999999999999999E-2</v>
      </c>
      <c r="AC898" s="1193">
        <v>2.5</v>
      </c>
      <c r="AD898" s="1189">
        <v>0.25</v>
      </c>
      <c r="AE898" s="1189">
        <v>30</v>
      </c>
      <c r="AF898" s="1193">
        <v>1.9375</v>
      </c>
      <c r="AG898" s="1193">
        <v>2.09375</v>
      </c>
      <c r="AH898" s="1189">
        <f>(X898+(X898-(Z898-0.625)*Y898/12))/4</f>
        <v>1.02125</v>
      </c>
      <c r="AI898" s="1189">
        <f t="shared" ref="AI898:AI961" si="390">(G898+AC898)/4</f>
        <v>1.375</v>
      </c>
      <c r="AJ898" s="1189">
        <f t="shared" ref="AJ898:AJ961" si="391">PI()*((X898-AL898)^2-H898^2)/4</f>
        <v>2.1354426306075198</v>
      </c>
      <c r="AK898" s="1189">
        <f t="shared" si="384"/>
        <v>1.7211264440076894</v>
      </c>
      <c r="AL898" s="1189">
        <f>2*((AA898/2)-AB898)+Y898/8/12</f>
        <v>0.16083833333333333</v>
      </c>
      <c r="AM898" s="1189">
        <f t="shared" ref="AM898:AM961" si="392">PI()*(G898^2-(AC898-AN898)^2)/4</f>
        <v>2.402213913828914</v>
      </c>
      <c r="AN898" s="1189">
        <f>Y898*3/8/12</f>
        <v>6.25E-2</v>
      </c>
      <c r="AO898" s="1189">
        <f t="shared" si="372"/>
        <v>2.0366716666666669</v>
      </c>
      <c r="AP898" s="1189">
        <f>X898-2*AQ898-Y898/8/12</f>
        <v>2.0691616666666666</v>
      </c>
      <c r="AQ898" s="1189">
        <f>AA898/2-AB898</f>
        <v>7.0002499999999995E-2</v>
      </c>
      <c r="AR898" s="1193">
        <f>SQRT(4/PI()*AJ898+(AC898-AN898)^2)</f>
        <v>2.9428449250347488</v>
      </c>
      <c r="AS898" s="1194">
        <f t="shared" si="371"/>
        <v>1.3607112312586871</v>
      </c>
    </row>
    <row r="899" spans="1:45" ht="11.1" customHeight="1">
      <c r="A899" s="1189" t="s">
        <v>11033</v>
      </c>
      <c r="B899" s="1189" t="s">
        <v>10936</v>
      </c>
      <c r="C899" s="1189" t="s">
        <v>10936</v>
      </c>
      <c r="D899" s="1189" t="s">
        <v>10936</v>
      </c>
      <c r="E899" s="1189" t="s">
        <v>10936</v>
      </c>
      <c r="F899" s="1189" t="s">
        <v>10936</v>
      </c>
      <c r="G899" s="1189">
        <v>4.5</v>
      </c>
      <c r="H899" s="1189">
        <v>1.75</v>
      </c>
      <c r="I899" s="1190">
        <f t="shared" si="385"/>
        <v>45.890625</v>
      </c>
      <c r="J899" s="1191">
        <f t="shared" si="368"/>
        <v>8478.5579208652634</v>
      </c>
      <c r="K899" s="1191">
        <f t="shared" si="369"/>
        <v>14922.261940722863</v>
      </c>
      <c r="L899" s="1191">
        <f t="shared" si="370"/>
        <v>759648.76594332361</v>
      </c>
      <c r="M899" s="1190">
        <f t="shared" si="386"/>
        <v>1.6947390430601248</v>
      </c>
      <c r="N899" s="1190">
        <f t="shared" si="387"/>
        <v>0.7012484088740959</v>
      </c>
      <c r="O899" s="1190">
        <f t="shared" si="388"/>
        <v>0.12494971649029345</v>
      </c>
      <c r="P899" s="1192">
        <f t="shared" ref="P899:P928" si="393">(V899*AJ899/12)*((AD899/2/PI())+((AH899*0.08)/COS(AE899*PI()/180))+(AS899*0.08))</f>
        <v>22959.401802409764</v>
      </c>
      <c r="Q899" s="1192">
        <f t="shared" ref="Q899:Q928" si="394">(W899*AJ899/12)*((AD899/2/PI())+((AH899*0.08)/COS(AE899*PI()/180))+(AS899*0.08))</f>
        <v>13045.114660460094</v>
      </c>
      <c r="R899" s="1192">
        <f t="shared" ref="R899:R928" si="395">V899*AM899*((AD899/PI())/2+AH899*0.08/COS(AE899*PI()/180)+AS899*0.08)/12</f>
        <v>14922.261940722863</v>
      </c>
      <c r="S899" s="1192">
        <f t="shared" ref="S899:S928" si="396">W899*AM899*((AD899/PI())/2+AH899*0.08/COS(AE899*PI()/180)+AS899*0.08)/12</f>
        <v>8478.5579208652634</v>
      </c>
      <c r="T899" s="1192">
        <f t="shared" ref="T899:T928" si="397">V899*AJ899</f>
        <v>759648.76594332361</v>
      </c>
      <c r="U899" s="1192">
        <f t="shared" si="389"/>
        <v>804933.14834988595</v>
      </c>
      <c r="V899" s="1189">
        <v>110000</v>
      </c>
      <c r="W899" s="1189">
        <v>62500</v>
      </c>
      <c r="X899" s="1189">
        <v>3.6040000000000001</v>
      </c>
      <c r="Y899" s="1189">
        <v>2</v>
      </c>
      <c r="Z899" s="1189">
        <v>3.5</v>
      </c>
      <c r="AA899" s="1189">
        <v>0.216005</v>
      </c>
      <c r="AB899" s="1189">
        <v>3.7999999999999999E-2</v>
      </c>
      <c r="AC899" s="1189">
        <v>3.875</v>
      </c>
      <c r="AD899" s="1189">
        <v>0.25</v>
      </c>
      <c r="AE899" s="1189">
        <v>30</v>
      </c>
      <c r="AF899" s="1193">
        <v>3.3125</v>
      </c>
      <c r="AG899" s="1193">
        <v>3.375</v>
      </c>
      <c r="AH899" s="1189">
        <f t="shared" si="377"/>
        <v>1.6822083333333335</v>
      </c>
      <c r="AI899" s="1189">
        <f t="shared" si="390"/>
        <v>2.09375</v>
      </c>
      <c r="AJ899" s="1189">
        <f t="shared" si="391"/>
        <v>6.9058978722120328</v>
      </c>
      <c r="AK899" s="1189">
        <f t="shared" si="384"/>
        <v>6.2126221909368464</v>
      </c>
      <c r="AL899" s="1189">
        <f t="shared" si="378"/>
        <v>0.16083833333333333</v>
      </c>
      <c r="AM899" s="1189">
        <f t="shared" si="392"/>
        <v>4.4884277853533865</v>
      </c>
      <c r="AN899" s="1189">
        <f t="shared" si="379"/>
        <v>6.25E-2</v>
      </c>
      <c r="AO899" s="1189">
        <f t="shared" si="372"/>
        <v>3.306505</v>
      </c>
      <c r="AP899" s="1189">
        <f t="shared" si="380"/>
        <v>3.4431616666666667</v>
      </c>
      <c r="AQ899" s="1189">
        <f t="shared" si="381"/>
        <v>7.0002499999999995E-2</v>
      </c>
      <c r="AR899" s="1193">
        <f t="shared" ref="AR899:AR928" si="398">SQRT(4/PI()*AJ899+(AC899-AN899)^2)</f>
        <v>4.8299087478753444</v>
      </c>
      <c r="AS899" s="1194">
        <f t="shared" si="371"/>
        <v>2.09375</v>
      </c>
    </row>
    <row r="900" spans="1:45" ht="11.1" customHeight="1">
      <c r="A900" s="1189" t="s">
        <v>11033</v>
      </c>
      <c r="B900" s="1189" t="s">
        <v>10936</v>
      </c>
      <c r="C900" s="1189" t="s">
        <v>10936</v>
      </c>
      <c r="D900" s="1189" t="s">
        <v>10936</v>
      </c>
      <c r="E900" s="1189" t="s">
        <v>10936</v>
      </c>
      <c r="F900" s="1189" t="s">
        <v>10936</v>
      </c>
      <c r="G900" s="1189">
        <v>4.5</v>
      </c>
      <c r="H900" s="1189">
        <v>1.875</v>
      </c>
      <c r="I900" s="1190">
        <f t="shared" si="385"/>
        <v>44.680781249999995</v>
      </c>
      <c r="J900" s="1191">
        <f t="shared" si="368"/>
        <v>8478.5579208652634</v>
      </c>
      <c r="K900" s="1191">
        <f t="shared" si="369"/>
        <v>14922.261940722863</v>
      </c>
      <c r="L900" s="1191">
        <f t="shared" si="370"/>
        <v>720501.57623648213</v>
      </c>
      <c r="M900" s="1190">
        <f t="shared" si="386"/>
        <v>1.7341456324930336</v>
      </c>
      <c r="N900" s="1190">
        <f t="shared" si="387"/>
        <v>0.68276095082196064</v>
      </c>
      <c r="O900" s="1190">
        <f t="shared" si="388"/>
        <v>0.14343717454242871</v>
      </c>
      <c r="P900" s="1192">
        <f t="shared" si="393"/>
        <v>21776.228606836394</v>
      </c>
      <c r="Q900" s="1192">
        <f t="shared" si="394"/>
        <v>12372.857162975222</v>
      </c>
      <c r="R900" s="1192">
        <f t="shared" si="395"/>
        <v>14922.261940722863</v>
      </c>
      <c r="S900" s="1192">
        <f t="shared" si="396"/>
        <v>8478.5579208652634</v>
      </c>
      <c r="T900" s="1192">
        <f t="shared" si="397"/>
        <v>720501.57623648213</v>
      </c>
      <c r="U900" s="1192">
        <f t="shared" si="389"/>
        <v>804933.14834988595</v>
      </c>
      <c r="V900" s="1189">
        <v>110000</v>
      </c>
      <c r="W900" s="1189">
        <v>62500</v>
      </c>
      <c r="X900" s="1189">
        <v>3.6040000000000001</v>
      </c>
      <c r="Y900" s="1189">
        <v>2</v>
      </c>
      <c r="Z900" s="1189">
        <v>3.5</v>
      </c>
      <c r="AA900" s="1189">
        <v>0.216005</v>
      </c>
      <c r="AB900" s="1189">
        <v>3.7999999999999999E-2</v>
      </c>
      <c r="AC900" s="1189">
        <v>3.875</v>
      </c>
      <c r="AD900" s="1189">
        <v>0.25</v>
      </c>
      <c r="AE900" s="1189">
        <v>30</v>
      </c>
      <c r="AF900" s="1193">
        <v>3.3125</v>
      </c>
      <c r="AG900" s="1193">
        <v>3.375</v>
      </c>
      <c r="AH900" s="1189">
        <f t="shared" si="377"/>
        <v>1.6822083333333335</v>
      </c>
      <c r="AI900" s="1189">
        <f t="shared" si="390"/>
        <v>2.09375</v>
      </c>
      <c r="AJ900" s="1189">
        <f t="shared" si="391"/>
        <v>6.5500143294225648</v>
      </c>
      <c r="AK900" s="1189">
        <f t="shared" si="384"/>
        <v>5.8567386481473775</v>
      </c>
      <c r="AL900" s="1189">
        <f t="shared" si="378"/>
        <v>0.16083833333333333</v>
      </c>
      <c r="AM900" s="1189">
        <f t="shared" si="392"/>
        <v>4.4884277853533865</v>
      </c>
      <c r="AN900" s="1189">
        <f t="shared" si="379"/>
        <v>6.25E-2</v>
      </c>
      <c r="AO900" s="1189">
        <f t="shared" si="372"/>
        <v>3.306505</v>
      </c>
      <c r="AP900" s="1189">
        <f t="shared" si="380"/>
        <v>3.4431616666666667</v>
      </c>
      <c r="AQ900" s="1189">
        <f t="shared" si="381"/>
        <v>7.0002499999999995E-2</v>
      </c>
      <c r="AR900" s="1193">
        <f t="shared" si="398"/>
        <v>4.7827704850643604</v>
      </c>
      <c r="AS900" s="1194">
        <f t="shared" si="371"/>
        <v>2.09375</v>
      </c>
    </row>
    <row r="901" spans="1:45" ht="11.1" customHeight="1">
      <c r="A901" s="1189" t="s">
        <v>11033</v>
      </c>
      <c r="B901" s="1189" t="s">
        <v>10936</v>
      </c>
      <c r="C901" s="1189" t="s">
        <v>10936</v>
      </c>
      <c r="D901" s="1189" t="s">
        <v>10936</v>
      </c>
      <c r="E901" s="1189" t="s">
        <v>10936</v>
      </c>
      <c r="F901" s="1189" t="s">
        <v>10936</v>
      </c>
      <c r="G901" s="1189">
        <v>4.5</v>
      </c>
      <c r="H901" s="1189">
        <v>2</v>
      </c>
      <c r="I901" s="1190">
        <f t="shared" si="385"/>
        <v>43.387499999999996</v>
      </c>
      <c r="J901" s="1191">
        <f t="shared" si="368"/>
        <v>8478.5579208652634</v>
      </c>
      <c r="K901" s="1191">
        <f t="shared" si="369"/>
        <v>14922.261940722863</v>
      </c>
      <c r="L901" s="1191">
        <f t="shared" si="370"/>
        <v>678654.58034296182</v>
      </c>
      <c r="M901" s="1190">
        <f t="shared" si="386"/>
        <v>1.7848318638330976</v>
      </c>
      <c r="N901" s="1190">
        <f t="shared" si="387"/>
        <v>0.66299849566278157</v>
      </c>
      <c r="O901" s="1190">
        <f t="shared" si="388"/>
        <v>0.16319962970160778</v>
      </c>
      <c r="P901" s="1192">
        <f t="shared" si="393"/>
        <v>20511.457259844159</v>
      </c>
      <c r="Q901" s="1192">
        <f t="shared" si="394"/>
        <v>11654.237079456909</v>
      </c>
      <c r="R901" s="1192">
        <f t="shared" si="395"/>
        <v>14922.261940722863</v>
      </c>
      <c r="S901" s="1192">
        <f t="shared" si="396"/>
        <v>8478.5579208652634</v>
      </c>
      <c r="T901" s="1192">
        <f t="shared" si="397"/>
        <v>678654.58034296182</v>
      </c>
      <c r="U901" s="1192">
        <f t="shared" si="389"/>
        <v>804933.14834988595</v>
      </c>
      <c r="V901" s="1189">
        <v>110000</v>
      </c>
      <c r="W901" s="1189">
        <v>62500</v>
      </c>
      <c r="X901" s="1189">
        <v>3.6040000000000001</v>
      </c>
      <c r="Y901" s="1189">
        <v>2</v>
      </c>
      <c r="Z901" s="1189">
        <v>3.5</v>
      </c>
      <c r="AA901" s="1189">
        <v>0.216005</v>
      </c>
      <c r="AB901" s="1189">
        <v>3.7999999999999999E-2</v>
      </c>
      <c r="AC901" s="1189">
        <v>3.875</v>
      </c>
      <c r="AD901" s="1189">
        <v>0.25</v>
      </c>
      <c r="AE901" s="1189">
        <v>30</v>
      </c>
      <c r="AF901" s="1193">
        <v>3.3125</v>
      </c>
      <c r="AG901" s="1193">
        <v>3.375</v>
      </c>
      <c r="AH901" s="1189">
        <f t="shared" si="377"/>
        <v>1.6822083333333335</v>
      </c>
      <c r="AI901" s="1189">
        <f t="shared" si="390"/>
        <v>2.09375</v>
      </c>
      <c r="AJ901" s="1189">
        <f t="shared" si="391"/>
        <v>6.1695870940269257</v>
      </c>
      <c r="AK901" s="1189">
        <f t="shared" si="384"/>
        <v>5.4763114127517394</v>
      </c>
      <c r="AL901" s="1189">
        <f t="shared" si="378"/>
        <v>0.16083833333333333</v>
      </c>
      <c r="AM901" s="1189">
        <f t="shared" si="392"/>
        <v>4.4884277853533865</v>
      </c>
      <c r="AN901" s="1189">
        <f t="shared" si="379"/>
        <v>6.25E-2</v>
      </c>
      <c r="AO901" s="1189">
        <f t="shared" si="372"/>
        <v>3.306505</v>
      </c>
      <c r="AP901" s="1189">
        <f t="shared" si="380"/>
        <v>3.4431616666666667</v>
      </c>
      <c r="AQ901" s="1189">
        <f t="shared" si="381"/>
        <v>7.0002499999999995E-2</v>
      </c>
      <c r="AR901" s="1193">
        <f t="shared" si="398"/>
        <v>4.731862055555168</v>
      </c>
      <c r="AS901" s="1194">
        <f t="shared" si="371"/>
        <v>2.09375</v>
      </c>
    </row>
    <row r="902" spans="1:45" ht="11.1" customHeight="1">
      <c r="A902" s="1189" t="s">
        <v>11033</v>
      </c>
      <c r="B902" s="1189" t="s">
        <v>10936</v>
      </c>
      <c r="C902" s="1189" t="s">
        <v>10936</v>
      </c>
      <c r="D902" s="1189" t="s">
        <v>10936</v>
      </c>
      <c r="E902" s="1189" t="s">
        <v>10936</v>
      </c>
      <c r="F902" s="1189" t="s">
        <v>10936</v>
      </c>
      <c r="G902" s="1189">
        <v>4.5</v>
      </c>
      <c r="H902" s="1189">
        <v>2.125</v>
      </c>
      <c r="I902" s="1190">
        <f t="shared" si="385"/>
        <v>42.010781250000001</v>
      </c>
      <c r="J902" s="1191">
        <f t="shared" si="368"/>
        <v>8478.5579208652634</v>
      </c>
      <c r="K902" s="1191">
        <f t="shared" si="369"/>
        <v>14922.261940722863</v>
      </c>
      <c r="L902" s="1191">
        <f t="shared" si="370"/>
        <v>634107.77826276282</v>
      </c>
      <c r="M902" s="1190">
        <f t="shared" si="386"/>
        <v>1.8500536097521918</v>
      </c>
      <c r="N902" s="1190">
        <f t="shared" si="387"/>
        <v>0.64196104339655868</v>
      </c>
      <c r="O902" s="1190">
        <f t="shared" si="388"/>
        <v>0.18423708196783065</v>
      </c>
      <c r="P902" s="1192">
        <f t="shared" si="393"/>
        <v>19165.087761433075</v>
      </c>
      <c r="Q902" s="1192">
        <f t="shared" si="394"/>
        <v>10889.254409905154</v>
      </c>
      <c r="R902" s="1192">
        <f t="shared" si="395"/>
        <v>14922.261940722863</v>
      </c>
      <c r="S902" s="1192">
        <f t="shared" si="396"/>
        <v>8478.5579208652634</v>
      </c>
      <c r="T902" s="1192">
        <f t="shared" si="397"/>
        <v>634107.77826276282</v>
      </c>
      <c r="U902" s="1192">
        <f t="shared" si="389"/>
        <v>804933.14834988595</v>
      </c>
      <c r="V902" s="1189">
        <v>110000</v>
      </c>
      <c r="W902" s="1189">
        <v>62500</v>
      </c>
      <c r="X902" s="1189">
        <v>3.6040000000000001</v>
      </c>
      <c r="Y902" s="1189">
        <v>2</v>
      </c>
      <c r="Z902" s="1189">
        <v>3.5</v>
      </c>
      <c r="AA902" s="1189">
        <v>0.216005</v>
      </c>
      <c r="AB902" s="1189">
        <v>3.7999999999999999E-2</v>
      </c>
      <c r="AC902" s="1189">
        <v>3.875</v>
      </c>
      <c r="AD902" s="1189">
        <v>0.25</v>
      </c>
      <c r="AE902" s="1189">
        <v>30</v>
      </c>
      <c r="AF902" s="1193">
        <v>3.3125</v>
      </c>
      <c r="AG902" s="1193">
        <v>3.375</v>
      </c>
      <c r="AH902" s="1189">
        <f t="shared" si="377"/>
        <v>1.6822083333333335</v>
      </c>
      <c r="AI902" s="1189">
        <f t="shared" si="390"/>
        <v>2.09375</v>
      </c>
      <c r="AJ902" s="1189">
        <f t="shared" si="391"/>
        <v>5.7646161660251165</v>
      </c>
      <c r="AK902" s="1189">
        <f t="shared" si="384"/>
        <v>5.0713404847499293</v>
      </c>
      <c r="AL902" s="1189">
        <f t="shared" si="378"/>
        <v>0.16083833333333333</v>
      </c>
      <c r="AM902" s="1189">
        <f t="shared" si="392"/>
        <v>4.4884277853533865</v>
      </c>
      <c r="AN902" s="1189">
        <f t="shared" si="379"/>
        <v>6.25E-2</v>
      </c>
      <c r="AO902" s="1189">
        <f t="shared" si="372"/>
        <v>3.306505</v>
      </c>
      <c r="AP902" s="1189">
        <f t="shared" si="380"/>
        <v>3.4431616666666667</v>
      </c>
      <c r="AQ902" s="1189">
        <f t="shared" si="381"/>
        <v>7.0002499999999995E-2</v>
      </c>
      <c r="AR902" s="1193">
        <f t="shared" si="398"/>
        <v>4.6770603494933418</v>
      </c>
      <c r="AS902" s="1194">
        <f t="shared" si="371"/>
        <v>2.09375</v>
      </c>
    </row>
    <row r="903" spans="1:45" ht="11.1" customHeight="1">
      <c r="A903" s="1189" t="s">
        <v>11033</v>
      </c>
      <c r="B903" s="1189" t="s">
        <v>10936</v>
      </c>
      <c r="C903" s="1189" t="s">
        <v>10936</v>
      </c>
      <c r="D903" s="1189" t="s">
        <v>10936</v>
      </c>
      <c r="E903" s="1189" t="s">
        <v>10936</v>
      </c>
      <c r="F903" s="1189" t="s">
        <v>10936</v>
      </c>
      <c r="G903" s="1189">
        <v>4.5</v>
      </c>
      <c r="H903" s="1189">
        <v>2.25</v>
      </c>
      <c r="I903" s="1190">
        <f t="shared" si="385"/>
        <v>40.550624999999997</v>
      </c>
      <c r="J903" s="1191">
        <f t="shared" si="368"/>
        <v>8478.5579208652634</v>
      </c>
      <c r="K903" s="1191">
        <f t="shared" si="369"/>
        <v>14922.261940722863</v>
      </c>
      <c r="L903" s="1191">
        <f t="shared" si="370"/>
        <v>586861.16999588499</v>
      </c>
      <c r="M903" s="1190">
        <f t="shared" si="386"/>
        <v>1.9343782682033042</v>
      </c>
      <c r="N903" s="1190">
        <f t="shared" si="387"/>
        <v>0.61964859402329198</v>
      </c>
      <c r="O903" s="1190">
        <f t="shared" si="388"/>
        <v>0.20654953134109735</v>
      </c>
      <c r="P903" s="1192">
        <f t="shared" si="393"/>
        <v>17737.120111603133</v>
      </c>
      <c r="Q903" s="1192">
        <f t="shared" si="394"/>
        <v>10077.909154319963</v>
      </c>
      <c r="R903" s="1192">
        <f t="shared" si="395"/>
        <v>14922.261940722863</v>
      </c>
      <c r="S903" s="1192">
        <f t="shared" si="396"/>
        <v>8478.5579208652634</v>
      </c>
      <c r="T903" s="1192">
        <f t="shared" si="397"/>
        <v>586861.16999588499</v>
      </c>
      <c r="U903" s="1192">
        <f t="shared" si="389"/>
        <v>804933.14834988595</v>
      </c>
      <c r="V903" s="1189">
        <v>110000</v>
      </c>
      <c r="W903" s="1189">
        <v>62500</v>
      </c>
      <c r="X903" s="1189">
        <v>3.6040000000000001</v>
      </c>
      <c r="Y903" s="1189">
        <v>2</v>
      </c>
      <c r="Z903" s="1189">
        <v>3.5</v>
      </c>
      <c r="AA903" s="1189">
        <v>0.216005</v>
      </c>
      <c r="AB903" s="1189">
        <v>3.7999999999999999E-2</v>
      </c>
      <c r="AC903" s="1189">
        <v>3.875</v>
      </c>
      <c r="AD903" s="1189">
        <v>0.25</v>
      </c>
      <c r="AE903" s="1189">
        <v>30</v>
      </c>
      <c r="AF903" s="1193">
        <v>3.3125</v>
      </c>
      <c r="AG903" s="1193">
        <v>3.375</v>
      </c>
      <c r="AH903" s="1189">
        <f t="shared" si="377"/>
        <v>1.6822083333333335</v>
      </c>
      <c r="AI903" s="1189">
        <f t="shared" si="390"/>
        <v>2.09375</v>
      </c>
      <c r="AJ903" s="1189">
        <f t="shared" si="391"/>
        <v>5.3351015454171362</v>
      </c>
      <c r="AK903" s="1189">
        <f t="shared" si="384"/>
        <v>4.6418258641419499</v>
      </c>
      <c r="AL903" s="1189">
        <f t="shared" si="378"/>
        <v>0.16083833333333333</v>
      </c>
      <c r="AM903" s="1189">
        <f t="shared" si="392"/>
        <v>4.4884277853533865</v>
      </c>
      <c r="AN903" s="1189">
        <f t="shared" si="379"/>
        <v>6.25E-2</v>
      </c>
      <c r="AO903" s="1189">
        <f t="shared" si="372"/>
        <v>3.306505</v>
      </c>
      <c r="AP903" s="1189">
        <f t="shared" si="380"/>
        <v>3.4431616666666667</v>
      </c>
      <c r="AQ903" s="1189">
        <f t="shared" si="381"/>
        <v>7.0002499999999995E-2</v>
      </c>
      <c r="AR903" s="1193">
        <f t="shared" si="398"/>
        <v>4.6182267714787217</v>
      </c>
      <c r="AS903" s="1194">
        <f t="shared" si="371"/>
        <v>2.09375</v>
      </c>
    </row>
    <row r="904" spans="1:45" ht="11.1" customHeight="1">
      <c r="A904" s="1189" t="s">
        <v>11033</v>
      </c>
      <c r="B904" s="1189" t="s">
        <v>10936</v>
      </c>
      <c r="C904" s="1189" t="s">
        <v>10936</v>
      </c>
      <c r="D904" s="1189" t="s">
        <v>10936</v>
      </c>
      <c r="E904" s="1189" t="s">
        <v>10936</v>
      </c>
      <c r="F904" s="1189" t="s">
        <v>10936</v>
      </c>
      <c r="G904" s="1189">
        <v>4.5</v>
      </c>
      <c r="H904" s="1189">
        <v>2.375</v>
      </c>
      <c r="I904" s="1190">
        <f t="shared" si="385"/>
        <v>39.007031249999997</v>
      </c>
      <c r="J904" s="1191">
        <f t="shared" si="368"/>
        <v>8478.5579208652634</v>
      </c>
      <c r="K904" s="1191">
        <f t="shared" si="369"/>
        <v>14922.261940722863</v>
      </c>
      <c r="L904" s="1191">
        <f t="shared" si="370"/>
        <v>536914.75554232858</v>
      </c>
      <c r="M904" s="1190">
        <f t="shared" si="386"/>
        <v>2.0444593085375402</v>
      </c>
      <c r="N904" s="1190">
        <f t="shared" si="387"/>
        <v>0.59606114754298156</v>
      </c>
      <c r="O904" s="1190">
        <f t="shared" si="388"/>
        <v>0.23013697782140782</v>
      </c>
      <c r="P904" s="1192">
        <f t="shared" si="393"/>
        <v>16227.554310354342</v>
      </c>
      <c r="Q904" s="1192">
        <f t="shared" si="394"/>
        <v>9220.2013127013288</v>
      </c>
      <c r="R904" s="1192">
        <f t="shared" si="395"/>
        <v>14922.261940722863</v>
      </c>
      <c r="S904" s="1192">
        <f t="shared" si="396"/>
        <v>8478.5579208652634</v>
      </c>
      <c r="T904" s="1192">
        <f t="shared" si="397"/>
        <v>536914.75554232858</v>
      </c>
      <c r="U904" s="1192">
        <f t="shared" si="389"/>
        <v>804933.14834988595</v>
      </c>
      <c r="V904" s="1189">
        <v>110000</v>
      </c>
      <c r="W904" s="1189">
        <v>62500</v>
      </c>
      <c r="X904" s="1189">
        <v>3.6040000000000001</v>
      </c>
      <c r="Y904" s="1189">
        <v>2</v>
      </c>
      <c r="Z904" s="1189">
        <v>3.5</v>
      </c>
      <c r="AA904" s="1189">
        <v>0.216005</v>
      </c>
      <c r="AB904" s="1189">
        <v>3.7999999999999999E-2</v>
      </c>
      <c r="AC904" s="1189">
        <v>3.875</v>
      </c>
      <c r="AD904" s="1189">
        <v>0.25</v>
      </c>
      <c r="AE904" s="1189">
        <v>30</v>
      </c>
      <c r="AF904" s="1193">
        <v>3.3125</v>
      </c>
      <c r="AG904" s="1193">
        <v>3.375</v>
      </c>
      <c r="AH904" s="1189">
        <f t="shared" si="377"/>
        <v>1.6822083333333335</v>
      </c>
      <c r="AI904" s="1189">
        <f t="shared" si="390"/>
        <v>2.09375</v>
      </c>
      <c r="AJ904" s="1189">
        <f t="shared" si="391"/>
        <v>4.8810432322029866</v>
      </c>
      <c r="AK904" s="1189">
        <f t="shared" si="384"/>
        <v>4.1877675509278003</v>
      </c>
      <c r="AL904" s="1189">
        <f t="shared" si="378"/>
        <v>0.16083833333333333</v>
      </c>
      <c r="AM904" s="1189">
        <f t="shared" si="392"/>
        <v>4.4884277853533865</v>
      </c>
      <c r="AN904" s="1189">
        <f t="shared" si="379"/>
        <v>6.25E-2</v>
      </c>
      <c r="AO904" s="1189">
        <f t="shared" si="372"/>
        <v>3.306505</v>
      </c>
      <c r="AP904" s="1189">
        <f t="shared" si="380"/>
        <v>3.4431616666666667</v>
      </c>
      <c r="AQ904" s="1189">
        <f t="shared" si="381"/>
        <v>7.0002499999999995E-2</v>
      </c>
      <c r="AR904" s="1193">
        <f t="shared" si="398"/>
        <v>4.5552051010687515</v>
      </c>
      <c r="AS904" s="1194">
        <f t="shared" si="371"/>
        <v>2.09375</v>
      </c>
    </row>
    <row r="905" spans="1:45" ht="11.1" customHeight="1">
      <c r="A905" s="1189" t="s">
        <v>11033</v>
      </c>
      <c r="B905" s="1189" t="s">
        <v>10936</v>
      </c>
      <c r="C905" s="1189" t="s">
        <v>10936</v>
      </c>
      <c r="D905" s="1189" t="s">
        <v>10936</v>
      </c>
      <c r="E905" s="1189" t="s">
        <v>10936</v>
      </c>
      <c r="F905" s="1189" t="s">
        <v>10936</v>
      </c>
      <c r="G905" s="1189">
        <v>4.5</v>
      </c>
      <c r="H905" s="1189">
        <v>2.5</v>
      </c>
      <c r="I905" s="1190">
        <f t="shared" si="385"/>
        <v>37.379999999999995</v>
      </c>
      <c r="J905" s="1191">
        <f t="shared" si="368"/>
        <v>8310.544785013888</v>
      </c>
      <c r="K905" s="1191">
        <f t="shared" si="369"/>
        <v>14626.55882162444</v>
      </c>
      <c r="L905" s="1191">
        <f t="shared" si="370"/>
        <v>484268.53490209335</v>
      </c>
      <c r="M905" s="1190">
        <f t="shared" si="386"/>
        <v>2.1904270481103501</v>
      </c>
      <c r="N905" s="1190">
        <f t="shared" si="387"/>
        <v>0.57119870395562722</v>
      </c>
      <c r="O905" s="1190">
        <f t="shared" si="388"/>
        <v>0.25499942140876219</v>
      </c>
      <c r="P905" s="1192">
        <f t="shared" si="393"/>
        <v>14626.55882162444</v>
      </c>
      <c r="Q905" s="1192">
        <f t="shared" si="394"/>
        <v>8310.544785013888</v>
      </c>
      <c r="R905" s="1192">
        <f t="shared" si="395"/>
        <v>14912.238379392826</v>
      </c>
      <c r="S905" s="1192">
        <f t="shared" si="396"/>
        <v>8472.8627155641061</v>
      </c>
      <c r="T905" s="1192">
        <f t="shared" si="397"/>
        <v>484268.53490209335</v>
      </c>
      <c r="U905" s="1192">
        <f t="shared" si="389"/>
        <v>804933.14834988595</v>
      </c>
      <c r="V905" s="1189">
        <v>110000</v>
      </c>
      <c r="W905" s="1189">
        <v>62500</v>
      </c>
      <c r="X905" s="1189">
        <v>3.6040000000000001</v>
      </c>
      <c r="Y905" s="1189">
        <v>2</v>
      </c>
      <c r="Z905" s="1189">
        <v>3.5</v>
      </c>
      <c r="AA905" s="1189">
        <v>0.216005</v>
      </c>
      <c r="AB905" s="1189">
        <v>3.7999999999999999E-2</v>
      </c>
      <c r="AC905" s="1189">
        <v>3.875</v>
      </c>
      <c r="AD905" s="1189">
        <v>0.25</v>
      </c>
      <c r="AE905" s="1189">
        <v>30</v>
      </c>
      <c r="AF905" s="1193">
        <v>3.3125</v>
      </c>
      <c r="AG905" s="1193">
        <v>3.375</v>
      </c>
      <c r="AH905" s="1189">
        <f t="shared" si="377"/>
        <v>1.6822083333333335</v>
      </c>
      <c r="AI905" s="1189">
        <f t="shared" si="390"/>
        <v>2.09375</v>
      </c>
      <c r="AJ905" s="1189">
        <f t="shared" si="391"/>
        <v>4.4024412263826669</v>
      </c>
      <c r="AK905" s="1189">
        <f t="shared" si="384"/>
        <v>3.7091655451074805</v>
      </c>
      <c r="AL905" s="1189">
        <f t="shared" si="378"/>
        <v>0.16083833333333333</v>
      </c>
      <c r="AM905" s="1189">
        <f t="shared" si="392"/>
        <v>4.4884277853533865</v>
      </c>
      <c r="AN905" s="1189">
        <f t="shared" si="379"/>
        <v>6.25E-2</v>
      </c>
      <c r="AO905" s="1189">
        <f t="shared" si="372"/>
        <v>3.306505</v>
      </c>
      <c r="AP905" s="1189">
        <f t="shared" si="380"/>
        <v>3.4431616666666667</v>
      </c>
      <c r="AQ905" s="1189">
        <f t="shared" si="381"/>
        <v>7.0002499999999995E-2</v>
      </c>
      <c r="AR905" s="1193">
        <f t="shared" si="398"/>
        <v>4.4878189037440865</v>
      </c>
      <c r="AS905" s="1194">
        <f t="shared" si="371"/>
        <v>2.0907047259360216</v>
      </c>
    </row>
    <row r="906" spans="1:45" ht="11.1" customHeight="1">
      <c r="A906" s="1189" t="s">
        <v>11034</v>
      </c>
      <c r="B906" s="1189" t="s">
        <v>10936</v>
      </c>
      <c r="C906" s="1189" t="s">
        <v>10936</v>
      </c>
      <c r="D906" s="1189" t="s">
        <v>10936</v>
      </c>
      <c r="E906" s="1189" t="s">
        <v>10936</v>
      </c>
      <c r="F906" s="1189" t="s">
        <v>10936</v>
      </c>
      <c r="G906" s="1189">
        <v>3</v>
      </c>
      <c r="H906" s="1189">
        <v>1</v>
      </c>
      <c r="I906" s="1190">
        <f t="shared" si="385"/>
        <v>21.36</v>
      </c>
      <c r="J906" s="1191">
        <f t="shared" si="368"/>
        <v>3354.2958986179851</v>
      </c>
      <c r="K906" s="1191">
        <f t="shared" si="369"/>
        <v>5903.560781567654</v>
      </c>
      <c r="L906" s="1191">
        <f t="shared" si="370"/>
        <v>289917.29902621801</v>
      </c>
      <c r="M906" s="1190">
        <f t="shared" si="386"/>
        <v>2.3595818293955944</v>
      </c>
      <c r="N906" s="1190">
        <f t="shared" si="387"/>
        <v>0.32639925940321557</v>
      </c>
      <c r="O906" s="1190">
        <f t="shared" si="388"/>
        <v>4.0799907425401946E-2</v>
      </c>
      <c r="P906" s="1192">
        <f t="shared" si="393"/>
        <v>5903.560781567654</v>
      </c>
      <c r="Q906" s="1192">
        <f t="shared" si="394"/>
        <v>3354.2958986179851</v>
      </c>
      <c r="R906" s="1192">
        <f t="shared" si="395"/>
        <v>6040.0495907328377</v>
      </c>
      <c r="S906" s="1192">
        <f t="shared" si="396"/>
        <v>3431.8463583709313</v>
      </c>
      <c r="T906" s="1192">
        <f t="shared" si="397"/>
        <v>289917.29902621801</v>
      </c>
      <c r="U906" s="1192">
        <f t="shared" si="389"/>
        <v>390782.63649850251</v>
      </c>
      <c r="V906" s="1189">
        <v>110000</v>
      </c>
      <c r="W906" s="1189">
        <v>62500</v>
      </c>
      <c r="X906" s="1193">
        <v>2.2029999999999998</v>
      </c>
      <c r="Y906" s="1189">
        <v>1.5</v>
      </c>
      <c r="Z906" s="1189">
        <v>2.375</v>
      </c>
      <c r="AA906" s="1193">
        <v>0.216224</v>
      </c>
      <c r="AB906" s="1193">
        <v>5.7948E-2</v>
      </c>
      <c r="AC906" s="1193">
        <v>2.40625</v>
      </c>
      <c r="AD906" s="1189">
        <v>0.25</v>
      </c>
      <c r="AE906" s="1189">
        <v>30</v>
      </c>
      <c r="AF906" s="1193">
        <v>1.984375</v>
      </c>
      <c r="AG906" s="1193">
        <v>2.171875</v>
      </c>
      <c r="AH906" s="1189">
        <f t="shared" si="377"/>
        <v>1.0468124999999999</v>
      </c>
      <c r="AI906" s="1189">
        <f t="shared" si="390"/>
        <v>1.3515625</v>
      </c>
      <c r="AJ906" s="1189">
        <f t="shared" si="391"/>
        <v>2.6356118093292547</v>
      </c>
      <c r="AK906" s="1189">
        <f t="shared" si="384"/>
        <v>2.3072988525784899</v>
      </c>
      <c r="AL906" s="1189">
        <f t="shared" si="378"/>
        <v>0.115953</v>
      </c>
      <c r="AM906" s="1189">
        <f t="shared" si="392"/>
        <v>2.6965464775044716</v>
      </c>
      <c r="AN906" s="1189">
        <f t="shared" si="379"/>
        <v>4.6875E-2</v>
      </c>
      <c r="AO906" s="1189">
        <f t="shared" si="372"/>
        <v>2.115828</v>
      </c>
      <c r="AP906" s="1189">
        <f t="shared" si="380"/>
        <v>2.0870469999999997</v>
      </c>
      <c r="AQ906" s="1189">
        <f t="shared" si="381"/>
        <v>5.0164E-2</v>
      </c>
      <c r="AR906" s="1193">
        <f t="shared" si="398"/>
        <v>2.9870412737078138</v>
      </c>
      <c r="AS906" s="1194">
        <f t="shared" si="371"/>
        <v>1.3483228184269533</v>
      </c>
    </row>
    <row r="907" spans="1:45" ht="11.1" customHeight="1">
      <c r="A907" s="1189" t="s">
        <v>11034</v>
      </c>
      <c r="B907" s="1189" t="s">
        <v>10936</v>
      </c>
      <c r="C907" s="1189" t="s">
        <v>10936</v>
      </c>
      <c r="D907" s="1189" t="s">
        <v>10936</v>
      </c>
      <c r="E907" s="1189" t="s">
        <v>10936</v>
      </c>
      <c r="F907" s="1189" t="s">
        <v>10936</v>
      </c>
      <c r="G907" s="1189">
        <v>3</v>
      </c>
      <c r="H907" s="1189">
        <v>1.25</v>
      </c>
      <c r="I907" s="1190">
        <f t="shared" si="385"/>
        <v>19.858125000000001</v>
      </c>
      <c r="J907" s="1191">
        <f t="shared" si="368"/>
        <v>2770.1749050437074</v>
      </c>
      <c r="K907" s="1191">
        <f t="shared" si="369"/>
        <v>4875.507832876925</v>
      </c>
      <c r="L907" s="1191">
        <f t="shared" si="370"/>
        <v>241320.78766600092</v>
      </c>
      <c r="M907" s="1190">
        <f t="shared" si="386"/>
        <v>2.5653199913518421</v>
      </c>
      <c r="N907" s="1190">
        <f t="shared" si="387"/>
        <v>0.30344931147642695</v>
      </c>
      <c r="O907" s="1190">
        <f t="shared" si="388"/>
        <v>6.3749855352190549E-2</v>
      </c>
      <c r="P907" s="1192">
        <f t="shared" si="393"/>
        <v>4875.507832876925</v>
      </c>
      <c r="Q907" s="1192">
        <f t="shared" si="394"/>
        <v>2770.1749050437074</v>
      </c>
      <c r="R907" s="1192">
        <f t="shared" si="395"/>
        <v>5992.7439156565388</v>
      </c>
      <c r="S907" s="1192">
        <f t="shared" si="396"/>
        <v>3404.9681338957612</v>
      </c>
      <c r="T907" s="1192">
        <f t="shared" si="397"/>
        <v>241320.78766600092</v>
      </c>
      <c r="U907" s="1192">
        <f t="shared" si="389"/>
        <v>390782.63649850251</v>
      </c>
      <c r="V907" s="1189">
        <v>110000</v>
      </c>
      <c r="W907" s="1189">
        <v>62500</v>
      </c>
      <c r="X907" s="1193">
        <v>2.2029999999999998</v>
      </c>
      <c r="Y907" s="1189">
        <v>1.5</v>
      </c>
      <c r="Z907" s="1189">
        <v>2.375</v>
      </c>
      <c r="AA907" s="1193">
        <v>0.216224</v>
      </c>
      <c r="AB907" s="1193">
        <v>5.7948E-2</v>
      </c>
      <c r="AC907" s="1193">
        <v>2.40625</v>
      </c>
      <c r="AD907" s="1189">
        <v>0.25</v>
      </c>
      <c r="AE907" s="1189">
        <v>30</v>
      </c>
      <c r="AF907" s="1193">
        <v>1.984375</v>
      </c>
      <c r="AG907" s="1193">
        <v>2.171875</v>
      </c>
      <c r="AH907" s="1189">
        <f t="shared" si="377"/>
        <v>1.0468124999999999</v>
      </c>
      <c r="AI907" s="1189">
        <f t="shared" si="390"/>
        <v>1.3515625</v>
      </c>
      <c r="AJ907" s="1189">
        <f t="shared" si="391"/>
        <v>2.1938253424181902</v>
      </c>
      <c r="AK907" s="1189">
        <f t="shared" si="384"/>
        <v>1.8655123856674254</v>
      </c>
      <c r="AL907" s="1189">
        <f t="shared" si="378"/>
        <v>0.115953</v>
      </c>
      <c r="AM907" s="1189">
        <f t="shared" si="392"/>
        <v>2.6965464775044716</v>
      </c>
      <c r="AN907" s="1189">
        <f t="shared" si="379"/>
        <v>4.6875E-2</v>
      </c>
      <c r="AO907" s="1189">
        <f t="shared" si="372"/>
        <v>2.115828</v>
      </c>
      <c r="AP907" s="1189">
        <f t="shared" si="380"/>
        <v>2.0870469999999997</v>
      </c>
      <c r="AQ907" s="1189">
        <f t="shared" si="381"/>
        <v>5.0164E-2</v>
      </c>
      <c r="AR907" s="1193">
        <f t="shared" si="398"/>
        <v>2.8913518587045055</v>
      </c>
      <c r="AS907" s="1194">
        <f t="shared" si="371"/>
        <v>1.3244004646761263</v>
      </c>
    </row>
    <row r="908" spans="1:45" ht="11.1" customHeight="1">
      <c r="A908" s="1189" t="s">
        <v>11034</v>
      </c>
      <c r="B908" s="1189" t="s">
        <v>10936</v>
      </c>
      <c r="C908" s="1189" t="s">
        <v>10936</v>
      </c>
      <c r="D908" s="1189" t="s">
        <v>10936</v>
      </c>
      <c r="E908" s="1189" t="s">
        <v>10936</v>
      </c>
      <c r="F908" s="1189" t="s">
        <v>10936</v>
      </c>
      <c r="G908" s="1189">
        <v>3</v>
      </c>
      <c r="H908" s="1189">
        <v>1.5</v>
      </c>
      <c r="I908" s="1190">
        <f t="shared" si="385"/>
        <v>18.022500000000001</v>
      </c>
      <c r="J908" s="1191">
        <f t="shared" si="368"/>
        <v>2067.4368011963552</v>
      </c>
      <c r="K908" s="1191">
        <f t="shared" si="369"/>
        <v>3638.6887701055848</v>
      </c>
      <c r="L908" s="1191">
        <f t="shared" si="370"/>
        <v>181925.05155906887</v>
      </c>
      <c r="M908" s="1190">
        <f t="shared" si="386"/>
        <v>3.0487026085980564</v>
      </c>
      <c r="N908" s="1190">
        <f t="shared" si="387"/>
        <v>0.27539937512146312</v>
      </c>
      <c r="O908" s="1190">
        <f t="shared" si="388"/>
        <v>9.1799791707154368E-2</v>
      </c>
      <c r="P908" s="1192">
        <f t="shared" si="393"/>
        <v>3638.6887701055848</v>
      </c>
      <c r="Q908" s="1192">
        <f t="shared" si="394"/>
        <v>2067.4368011963552</v>
      </c>
      <c r="R908" s="1192">
        <f t="shared" si="395"/>
        <v>5932.708349864195</v>
      </c>
      <c r="S908" s="1192">
        <f t="shared" si="396"/>
        <v>3370.8570169682935</v>
      </c>
      <c r="T908" s="1192">
        <f t="shared" si="397"/>
        <v>181925.05155906887</v>
      </c>
      <c r="U908" s="1192">
        <f t="shared" si="389"/>
        <v>390782.63649850251</v>
      </c>
      <c r="V908" s="1189">
        <v>110000</v>
      </c>
      <c r="W908" s="1189">
        <v>62500</v>
      </c>
      <c r="X908" s="1193">
        <v>2.2029999999999998</v>
      </c>
      <c r="Y908" s="1189">
        <v>1.5</v>
      </c>
      <c r="Z908" s="1189">
        <v>2.375</v>
      </c>
      <c r="AA908" s="1193">
        <v>0.216224</v>
      </c>
      <c r="AB908" s="1193">
        <v>5.7948E-2</v>
      </c>
      <c r="AC908" s="1193">
        <v>2.40625</v>
      </c>
      <c r="AD908" s="1189">
        <v>0.25</v>
      </c>
      <c r="AE908" s="1189">
        <v>30</v>
      </c>
      <c r="AF908" s="1193">
        <v>1.984375</v>
      </c>
      <c r="AG908" s="1193">
        <v>2.171875</v>
      </c>
      <c r="AH908" s="1189">
        <f t="shared" si="377"/>
        <v>1.0468124999999999</v>
      </c>
      <c r="AI908" s="1189">
        <f t="shared" si="390"/>
        <v>1.3515625</v>
      </c>
      <c r="AJ908" s="1189">
        <f t="shared" si="391"/>
        <v>1.6538641050824443</v>
      </c>
      <c r="AK908" s="1189">
        <f t="shared" si="384"/>
        <v>1.3255511483316798</v>
      </c>
      <c r="AL908" s="1189">
        <f t="shared" si="378"/>
        <v>0.115953</v>
      </c>
      <c r="AM908" s="1189">
        <f t="shared" si="392"/>
        <v>2.6965464775044716</v>
      </c>
      <c r="AN908" s="1189">
        <f t="shared" si="379"/>
        <v>4.6875E-2</v>
      </c>
      <c r="AO908" s="1189">
        <f t="shared" si="372"/>
        <v>2.115828</v>
      </c>
      <c r="AP908" s="1189">
        <f t="shared" si="380"/>
        <v>2.0870469999999997</v>
      </c>
      <c r="AQ908" s="1189">
        <f t="shared" si="381"/>
        <v>5.0164E-2</v>
      </c>
      <c r="AR908" s="1193">
        <f t="shared" si="398"/>
        <v>2.7699125565320646</v>
      </c>
      <c r="AS908" s="1194">
        <f t="shared" si="371"/>
        <v>1.2940406391330161</v>
      </c>
    </row>
    <row r="909" spans="1:45" ht="11.1" customHeight="1">
      <c r="A909" s="1189" t="s">
        <v>11034</v>
      </c>
      <c r="B909" s="1189" t="s">
        <v>10936</v>
      </c>
      <c r="C909" s="1189" t="s">
        <v>10936</v>
      </c>
      <c r="D909" s="1189" t="s">
        <v>10936</v>
      </c>
      <c r="E909" s="1189" t="s">
        <v>10936</v>
      </c>
      <c r="F909" s="1189" t="s">
        <v>10936</v>
      </c>
      <c r="G909" s="1189">
        <v>3.25</v>
      </c>
      <c r="H909" s="1189">
        <v>1</v>
      </c>
      <c r="I909" s="1190">
        <f t="shared" si="385"/>
        <v>25.531874999999999</v>
      </c>
      <c r="J909" s="1191">
        <f t="shared" ref="J909:J972" si="399">MIN(S909,Q909)</f>
        <v>3354.2958986179851</v>
      </c>
      <c r="K909" s="1191">
        <f t="shared" ref="K909:K972" si="400">MIN(P909,R909)</f>
        <v>5903.560781567654</v>
      </c>
      <c r="L909" s="1191">
        <f t="shared" ref="L909:L972" si="401">MIN(T909,U909)</f>
        <v>289917.29902621801</v>
      </c>
      <c r="M909" s="1190">
        <f t="shared" si="386"/>
        <v>3.2702201743081414</v>
      </c>
      <c r="N909" s="1190">
        <f t="shared" si="387"/>
        <v>0.39014911475540615</v>
      </c>
      <c r="O909" s="1190">
        <f t="shared" si="388"/>
        <v>4.0799907425401946E-2</v>
      </c>
      <c r="P909" s="1192">
        <f t="shared" si="393"/>
        <v>5903.560781567654</v>
      </c>
      <c r="Q909" s="1192">
        <f t="shared" si="394"/>
        <v>3354.2958986179851</v>
      </c>
      <c r="R909" s="1192">
        <f t="shared" si="395"/>
        <v>8788.8455361705237</v>
      </c>
      <c r="S909" s="1192">
        <f t="shared" si="396"/>
        <v>4993.6622364605255</v>
      </c>
      <c r="T909" s="1192">
        <f t="shared" si="397"/>
        <v>289917.29902621801</v>
      </c>
      <c r="U909" s="1192">
        <f t="shared" si="389"/>
        <v>525772.94583243888</v>
      </c>
      <c r="V909" s="1189">
        <v>110000</v>
      </c>
      <c r="W909" s="1189">
        <v>62500</v>
      </c>
      <c r="X909" s="1193">
        <v>2.2029999999999998</v>
      </c>
      <c r="Y909" s="1189">
        <v>1.5</v>
      </c>
      <c r="Z909" s="1189">
        <v>2.375</v>
      </c>
      <c r="AA909" s="1193">
        <v>0.216224</v>
      </c>
      <c r="AB909" s="1193">
        <v>5.7948E-2</v>
      </c>
      <c r="AC909" s="1193">
        <v>2.40625</v>
      </c>
      <c r="AD909" s="1189">
        <v>0.25</v>
      </c>
      <c r="AE909" s="1189">
        <v>30</v>
      </c>
      <c r="AF909" s="1193">
        <v>1.984375</v>
      </c>
      <c r="AG909" s="1193">
        <v>2.171875</v>
      </c>
      <c r="AH909" s="1189">
        <f t="shared" si="377"/>
        <v>1.0468124999999999</v>
      </c>
      <c r="AI909" s="1189">
        <f t="shared" si="390"/>
        <v>1.4140625</v>
      </c>
      <c r="AJ909" s="1189">
        <f t="shared" si="391"/>
        <v>2.6356118093292547</v>
      </c>
      <c r="AK909" s="1189">
        <f t="shared" si="384"/>
        <v>2.3072988525784899</v>
      </c>
      <c r="AL909" s="1189">
        <f t="shared" si="378"/>
        <v>0.115953</v>
      </c>
      <c r="AM909" s="1189">
        <f t="shared" si="392"/>
        <v>3.9237311078129844</v>
      </c>
      <c r="AN909" s="1189">
        <f t="shared" si="379"/>
        <v>4.6875E-2</v>
      </c>
      <c r="AO909" s="1189">
        <f t="shared" si="372"/>
        <v>2.115828</v>
      </c>
      <c r="AP909" s="1189">
        <f t="shared" si="380"/>
        <v>2.0870469999999997</v>
      </c>
      <c r="AQ909" s="1189">
        <f t="shared" si="381"/>
        <v>5.0164E-2</v>
      </c>
      <c r="AR909" s="1193">
        <f t="shared" si="398"/>
        <v>2.9870412737078138</v>
      </c>
      <c r="AS909" s="1194">
        <f t="shared" ref="AS909:AS972" si="402">IF(G909&lt;=AR909,AI909,1/4*(AR909+AC909))</f>
        <v>1.3483228184269533</v>
      </c>
    </row>
    <row r="910" spans="1:45" ht="11.1" customHeight="1">
      <c r="A910" s="1189" t="s">
        <v>11034</v>
      </c>
      <c r="B910" s="1189" t="s">
        <v>10936</v>
      </c>
      <c r="C910" s="1189" t="s">
        <v>10936</v>
      </c>
      <c r="D910" s="1189" t="s">
        <v>10936</v>
      </c>
      <c r="E910" s="1189" t="s">
        <v>10936</v>
      </c>
      <c r="F910" s="1189" t="s">
        <v>10936</v>
      </c>
      <c r="G910" s="1189">
        <v>3.25</v>
      </c>
      <c r="H910" s="1189">
        <v>1.25</v>
      </c>
      <c r="I910" s="1190">
        <f t="shared" si="385"/>
        <v>24.03</v>
      </c>
      <c r="J910" s="1191">
        <f>MIN(S910,Q910)</f>
        <v>2770.1749050437074</v>
      </c>
      <c r="K910" s="1191">
        <f>MIN(P910,R910)</f>
        <v>4875.507832876925</v>
      </c>
      <c r="L910" s="1191">
        <f>MIN(T910,U910)</f>
        <v>241320.78766600092</v>
      </c>
      <c r="M910" s="1190">
        <f t="shared" si="386"/>
        <v>3.5553592949237367</v>
      </c>
      <c r="N910" s="1190">
        <f t="shared" si="387"/>
        <v>0.36719916682861747</v>
      </c>
      <c r="O910" s="1190">
        <f t="shared" si="388"/>
        <v>6.3749855352190549E-2</v>
      </c>
      <c r="P910" s="1192">
        <f t="shared" si="393"/>
        <v>4875.507832876925</v>
      </c>
      <c r="Q910" s="1192">
        <f t="shared" si="394"/>
        <v>2770.1749050437074</v>
      </c>
      <c r="R910" s="1192">
        <f t="shared" si="395"/>
        <v>8720.0112882087578</v>
      </c>
      <c r="S910" s="1192">
        <f t="shared" si="396"/>
        <v>4954.5518683004302</v>
      </c>
      <c r="T910" s="1192">
        <f t="shared" si="397"/>
        <v>241320.78766600092</v>
      </c>
      <c r="U910" s="1192">
        <f t="shared" si="389"/>
        <v>525772.94583243888</v>
      </c>
      <c r="V910" s="1189">
        <v>110000</v>
      </c>
      <c r="W910" s="1189">
        <v>62500</v>
      </c>
      <c r="X910" s="1193">
        <v>2.2029999999999998</v>
      </c>
      <c r="Y910" s="1189">
        <v>1.5</v>
      </c>
      <c r="Z910" s="1189">
        <v>2.375</v>
      </c>
      <c r="AA910" s="1193">
        <v>0.216224</v>
      </c>
      <c r="AB910" s="1193">
        <v>5.7948E-2</v>
      </c>
      <c r="AC910" s="1193">
        <v>2.40625</v>
      </c>
      <c r="AD910" s="1189">
        <v>0.25</v>
      </c>
      <c r="AE910" s="1189">
        <v>30</v>
      </c>
      <c r="AF910" s="1193">
        <v>1.984375</v>
      </c>
      <c r="AG910" s="1193">
        <v>2.171875</v>
      </c>
      <c r="AH910" s="1189">
        <f t="shared" si="377"/>
        <v>1.0468124999999999</v>
      </c>
      <c r="AI910" s="1189">
        <f t="shared" si="390"/>
        <v>1.4140625</v>
      </c>
      <c r="AJ910" s="1189">
        <f t="shared" si="391"/>
        <v>2.1938253424181902</v>
      </c>
      <c r="AK910" s="1189">
        <f t="shared" si="384"/>
        <v>1.8655123856674254</v>
      </c>
      <c r="AL910" s="1189">
        <f t="shared" si="378"/>
        <v>0.115953</v>
      </c>
      <c r="AM910" s="1189">
        <f t="shared" si="392"/>
        <v>3.9237311078129844</v>
      </c>
      <c r="AN910" s="1189">
        <f t="shared" si="379"/>
        <v>4.6875E-2</v>
      </c>
      <c r="AO910" s="1189">
        <f>X910-(((Z910-0.625-AD910)*Y910)/12)+2*AQ910</f>
        <v>2.115828</v>
      </c>
      <c r="AP910" s="1189">
        <f t="shared" si="380"/>
        <v>2.0870469999999997</v>
      </c>
      <c r="AQ910" s="1189">
        <f t="shared" si="381"/>
        <v>5.0164E-2</v>
      </c>
      <c r="AR910" s="1193">
        <f t="shared" si="398"/>
        <v>2.8913518587045055</v>
      </c>
      <c r="AS910" s="1194">
        <f t="shared" si="402"/>
        <v>1.3244004646761263</v>
      </c>
    </row>
    <row r="911" spans="1:45" ht="11.1" customHeight="1">
      <c r="A911" s="1189" t="s">
        <v>11034</v>
      </c>
      <c r="B911" s="1189" t="s">
        <v>10936</v>
      </c>
      <c r="C911" s="1189" t="s">
        <v>10936</v>
      </c>
      <c r="D911" s="1189" t="s">
        <v>10936</v>
      </c>
      <c r="E911" s="1189" t="s">
        <v>10936</v>
      </c>
      <c r="F911" s="1189" t="s">
        <v>10936</v>
      </c>
      <c r="G911" s="1189">
        <v>3.25</v>
      </c>
      <c r="H911" s="1189">
        <v>1.5</v>
      </c>
      <c r="I911" s="1190">
        <f t="shared" si="385"/>
        <v>22.194375000000001</v>
      </c>
      <c r="J911" s="1191">
        <f>MIN(S911,Q911)</f>
        <v>2067.4368011963552</v>
      </c>
      <c r="K911" s="1191">
        <f>MIN(P911,R911)</f>
        <v>3638.6887701055848</v>
      </c>
      <c r="L911" s="1191">
        <f>MIN(T911,U911)</f>
        <v>181925.05155906887</v>
      </c>
      <c r="M911" s="1190">
        <f t="shared" si="386"/>
        <v>4.2252947754971535</v>
      </c>
      <c r="N911" s="1190">
        <f t="shared" si="387"/>
        <v>0.33914923047365364</v>
      </c>
      <c r="O911" s="1190">
        <f t="shared" si="388"/>
        <v>9.1799791707154368E-2</v>
      </c>
      <c r="P911" s="1192">
        <f t="shared" si="393"/>
        <v>3638.6887701055848</v>
      </c>
      <c r="Q911" s="1192">
        <f t="shared" si="394"/>
        <v>2067.4368011963552</v>
      </c>
      <c r="R911" s="1192">
        <f t="shared" si="395"/>
        <v>8632.6538408071556</v>
      </c>
      <c r="S911" s="1192">
        <f t="shared" si="396"/>
        <v>4904.9169550040651</v>
      </c>
      <c r="T911" s="1192">
        <f t="shared" si="397"/>
        <v>181925.05155906887</v>
      </c>
      <c r="U911" s="1192">
        <f t="shared" si="389"/>
        <v>525772.94583243888</v>
      </c>
      <c r="V911" s="1189">
        <v>110000</v>
      </c>
      <c r="W911" s="1189">
        <v>62500</v>
      </c>
      <c r="X911" s="1193">
        <v>2.2029999999999998</v>
      </c>
      <c r="Y911" s="1189">
        <v>1.5</v>
      </c>
      <c r="Z911" s="1189">
        <v>2.375</v>
      </c>
      <c r="AA911" s="1193">
        <v>0.216224</v>
      </c>
      <c r="AB911" s="1193">
        <v>5.7948E-2</v>
      </c>
      <c r="AC911" s="1193">
        <v>2.40625</v>
      </c>
      <c r="AD911" s="1189">
        <v>0.25</v>
      </c>
      <c r="AE911" s="1189">
        <v>30</v>
      </c>
      <c r="AF911" s="1193">
        <v>1.984375</v>
      </c>
      <c r="AG911" s="1193">
        <v>2.171875</v>
      </c>
      <c r="AH911" s="1189">
        <f t="shared" si="377"/>
        <v>1.0468124999999999</v>
      </c>
      <c r="AI911" s="1189">
        <f t="shared" si="390"/>
        <v>1.4140625</v>
      </c>
      <c r="AJ911" s="1189">
        <f t="shared" si="391"/>
        <v>1.6538641050824443</v>
      </c>
      <c r="AK911" s="1189">
        <f t="shared" si="384"/>
        <v>1.3255511483316798</v>
      </c>
      <c r="AL911" s="1189">
        <f t="shared" si="378"/>
        <v>0.115953</v>
      </c>
      <c r="AM911" s="1189">
        <f t="shared" si="392"/>
        <v>3.9237311078129844</v>
      </c>
      <c r="AN911" s="1189">
        <f t="shared" si="379"/>
        <v>4.6875E-2</v>
      </c>
      <c r="AO911" s="1189">
        <f>X911-(((Z911-0.625-AD911)*Y911)/12)+2*AQ911</f>
        <v>2.115828</v>
      </c>
      <c r="AP911" s="1189">
        <f t="shared" si="380"/>
        <v>2.0870469999999997</v>
      </c>
      <c r="AQ911" s="1189">
        <f t="shared" si="381"/>
        <v>5.0164E-2</v>
      </c>
      <c r="AR911" s="1193">
        <f t="shared" si="398"/>
        <v>2.7699125565320646</v>
      </c>
      <c r="AS911" s="1194">
        <f t="shared" si="402"/>
        <v>1.2940406391330161</v>
      </c>
    </row>
    <row r="912" spans="1:45" ht="11.1" customHeight="1">
      <c r="A912" s="1189" t="s">
        <v>11035</v>
      </c>
      <c r="B912" s="1189" t="s">
        <v>10936</v>
      </c>
      <c r="C912" s="1189" t="s">
        <v>10936</v>
      </c>
      <c r="D912" s="1189" t="s">
        <v>10936</v>
      </c>
      <c r="E912" s="1189" t="s">
        <v>10936</v>
      </c>
      <c r="F912" s="1189" t="s">
        <v>10936</v>
      </c>
      <c r="G912" s="1189">
        <v>3</v>
      </c>
      <c r="H912" s="1189">
        <v>1.25</v>
      </c>
      <c r="I912" s="1190">
        <f t="shared" si="385"/>
        <v>19.858125000000001</v>
      </c>
      <c r="J912" s="1191">
        <f t="shared" si="399"/>
        <v>3797.0296592885497</v>
      </c>
      <c r="K912" s="1191">
        <f t="shared" si="400"/>
        <v>4773.4087145341764</v>
      </c>
      <c r="L912" s="1191">
        <f t="shared" si="401"/>
        <v>303563.68356701091</v>
      </c>
      <c r="M912" s="1190">
        <f t="shared" si="386"/>
        <v>1.7350199464097928</v>
      </c>
      <c r="N912" s="1190">
        <f t="shared" si="387"/>
        <v>0.30344931147642695</v>
      </c>
      <c r="O912" s="1190">
        <f t="shared" si="388"/>
        <v>6.3749855352190549E-2</v>
      </c>
      <c r="P912" s="1192">
        <f t="shared" si="393"/>
        <v>6468.9128518515608</v>
      </c>
      <c r="Q912" s="1192">
        <f t="shared" si="394"/>
        <v>5145.7261321546521</v>
      </c>
      <c r="R912" s="1192">
        <f t="shared" si="395"/>
        <v>4773.4087145341764</v>
      </c>
      <c r="S912" s="1192">
        <f t="shared" si="396"/>
        <v>3797.0296592885497</v>
      </c>
      <c r="T912" s="1192">
        <f t="shared" si="397"/>
        <v>303563.68356701091</v>
      </c>
      <c r="U912" s="1192">
        <f t="shared" si="389"/>
        <v>327714.22263086459</v>
      </c>
      <c r="V912" s="1189">
        <v>110000</v>
      </c>
      <c r="W912" s="1189">
        <v>87500</v>
      </c>
      <c r="X912" s="1189">
        <v>2.3690000000000002</v>
      </c>
      <c r="Y912" s="1189">
        <v>1.5</v>
      </c>
      <c r="Z912" s="1189">
        <v>2.375</v>
      </c>
      <c r="AA912" s="1189">
        <v>0.216224</v>
      </c>
      <c r="AB912" s="1189">
        <v>5.7948E-2</v>
      </c>
      <c r="AC912" s="1189">
        <v>2.578125</v>
      </c>
      <c r="AD912" s="1189">
        <v>0.25</v>
      </c>
      <c r="AE912" s="1189">
        <v>30</v>
      </c>
      <c r="AF912" s="1193">
        <v>2.15625</v>
      </c>
      <c r="AG912" s="1193">
        <v>2.34375</v>
      </c>
      <c r="AH912" s="1189">
        <f t="shared" si="377"/>
        <v>1.1298125000000001</v>
      </c>
      <c r="AI912" s="1189">
        <f t="shared" si="390"/>
        <v>1.39453125</v>
      </c>
      <c r="AJ912" s="1189">
        <f t="shared" si="391"/>
        <v>2.7596698506091903</v>
      </c>
      <c r="AK912" s="1189">
        <f t="shared" si="384"/>
        <v>2.4244566352532559</v>
      </c>
      <c r="AL912" s="1189">
        <f t="shared" si="378"/>
        <v>0.115953</v>
      </c>
      <c r="AM912" s="1189">
        <f t="shared" si="392"/>
        <v>2.0363594959181888</v>
      </c>
      <c r="AN912" s="1189">
        <f t="shared" si="379"/>
        <v>4.6875E-2</v>
      </c>
      <c r="AO912" s="1189">
        <f t="shared" ref="AO912:AO975" si="403">X912-(((Z912-0.625-AD912)*Y912)/12)+2*AQ912</f>
        <v>2.2818280000000004</v>
      </c>
      <c r="AP912" s="1189">
        <f t="shared" si="380"/>
        <v>2.253047</v>
      </c>
      <c r="AQ912" s="1189">
        <f t="shared" si="381"/>
        <v>5.0164E-2</v>
      </c>
      <c r="AR912" s="1193">
        <f t="shared" si="398"/>
        <v>3.1497535374547958</v>
      </c>
      <c r="AS912" s="1194">
        <f t="shared" si="402"/>
        <v>1.39453125</v>
      </c>
    </row>
    <row r="913" spans="1:45" ht="11.1" customHeight="1">
      <c r="A913" s="1189" t="s">
        <v>11035</v>
      </c>
      <c r="B913" s="1189" t="s">
        <v>10936</v>
      </c>
      <c r="C913" s="1189" t="s">
        <v>10936</v>
      </c>
      <c r="D913" s="1189" t="s">
        <v>10936</v>
      </c>
      <c r="E913" s="1189" t="s">
        <v>10936</v>
      </c>
      <c r="F913" s="1189" t="s">
        <v>10936</v>
      </c>
      <c r="G913" s="1189">
        <v>3</v>
      </c>
      <c r="H913" s="1189">
        <v>1.5</v>
      </c>
      <c r="I913" s="1190">
        <f t="shared" si="385"/>
        <v>18.022500000000001</v>
      </c>
      <c r="J913" s="1191">
        <f t="shared" si="399"/>
        <v>3797.0296592885497</v>
      </c>
      <c r="K913" s="1191">
        <f t="shared" si="400"/>
        <v>4773.4087145341764</v>
      </c>
      <c r="L913" s="1191">
        <f t="shared" si="401"/>
        <v>244167.94746007893</v>
      </c>
      <c r="M913" s="1190">
        <f t="shared" si="386"/>
        <v>1.9546546379181793</v>
      </c>
      <c r="N913" s="1190">
        <f t="shared" si="387"/>
        <v>0.27539937512146312</v>
      </c>
      <c r="O913" s="1190">
        <f t="shared" si="388"/>
        <v>9.1799791707154368E-2</v>
      </c>
      <c r="P913" s="1192">
        <f t="shared" si="393"/>
        <v>5203.1954375268688</v>
      </c>
      <c r="Q913" s="1192">
        <f t="shared" si="394"/>
        <v>4138.9054616691001</v>
      </c>
      <c r="R913" s="1192">
        <f t="shared" si="395"/>
        <v>4773.4087145341764</v>
      </c>
      <c r="S913" s="1192">
        <f t="shared" si="396"/>
        <v>3797.0296592885497</v>
      </c>
      <c r="T913" s="1192">
        <f t="shared" si="397"/>
        <v>244167.94746007893</v>
      </c>
      <c r="U913" s="1192">
        <f t="shared" si="389"/>
        <v>327714.22263086459</v>
      </c>
      <c r="V913" s="1189">
        <v>110000</v>
      </c>
      <c r="W913" s="1189">
        <v>87500</v>
      </c>
      <c r="X913" s="1189">
        <v>2.3690000000000002</v>
      </c>
      <c r="Y913" s="1189">
        <v>1.5</v>
      </c>
      <c r="Z913" s="1189">
        <v>2.375</v>
      </c>
      <c r="AA913" s="1189">
        <v>0.216224</v>
      </c>
      <c r="AB913" s="1189">
        <v>5.7948E-2</v>
      </c>
      <c r="AC913" s="1189">
        <v>2.578125</v>
      </c>
      <c r="AD913" s="1189">
        <v>0.25</v>
      </c>
      <c r="AE913" s="1189">
        <v>30</v>
      </c>
      <c r="AF913" s="1193">
        <v>2.15625</v>
      </c>
      <c r="AG913" s="1193">
        <v>2.34375</v>
      </c>
      <c r="AH913" s="1189">
        <f t="shared" si="377"/>
        <v>1.1298125000000001</v>
      </c>
      <c r="AI913" s="1189">
        <f t="shared" si="390"/>
        <v>1.39453125</v>
      </c>
      <c r="AJ913" s="1189">
        <f t="shared" si="391"/>
        <v>2.2197086132734447</v>
      </c>
      <c r="AK913" s="1189">
        <f t="shared" si="384"/>
        <v>1.8844953979175101</v>
      </c>
      <c r="AL913" s="1189">
        <f t="shared" si="378"/>
        <v>0.115953</v>
      </c>
      <c r="AM913" s="1189">
        <f t="shared" si="392"/>
        <v>2.0363594959181888</v>
      </c>
      <c r="AN913" s="1189">
        <f t="shared" si="379"/>
        <v>4.6875E-2</v>
      </c>
      <c r="AO913" s="1189">
        <f t="shared" si="403"/>
        <v>2.2818280000000004</v>
      </c>
      <c r="AP913" s="1189">
        <f t="shared" si="380"/>
        <v>2.253047</v>
      </c>
      <c r="AQ913" s="1189">
        <f t="shared" si="381"/>
        <v>5.0164E-2</v>
      </c>
      <c r="AR913" s="1193">
        <f t="shared" si="398"/>
        <v>3.0386588072221929</v>
      </c>
      <c r="AS913" s="1194">
        <f t="shared" si="402"/>
        <v>1.39453125</v>
      </c>
    </row>
    <row r="914" spans="1:45" ht="11.1" customHeight="1">
      <c r="A914" s="1189" t="s">
        <v>11035</v>
      </c>
      <c r="B914" s="1189" t="s">
        <v>10936</v>
      </c>
      <c r="C914" s="1189" t="s">
        <v>10936</v>
      </c>
      <c r="D914" s="1189" t="s">
        <v>10936</v>
      </c>
      <c r="E914" s="1189" t="s">
        <v>10936</v>
      </c>
      <c r="F914" s="1189" t="s">
        <v>10936</v>
      </c>
      <c r="G914" s="1189">
        <v>3</v>
      </c>
      <c r="H914" s="1189">
        <v>1.75</v>
      </c>
      <c r="I914" s="1190">
        <f t="shared" si="385"/>
        <v>15.853125</v>
      </c>
      <c r="J914" s="1191">
        <f t="shared" si="399"/>
        <v>2926.3970836219078</v>
      </c>
      <c r="K914" s="1191">
        <f t="shared" si="400"/>
        <v>3678.8991908389698</v>
      </c>
      <c r="L914" s="1191">
        <f t="shared" si="401"/>
        <v>173972.98660643198</v>
      </c>
      <c r="M914" s="1190">
        <f t="shared" si="386"/>
        <v>2.469452749464538</v>
      </c>
      <c r="N914" s="1190">
        <f t="shared" si="387"/>
        <v>0.24224945033832404</v>
      </c>
      <c r="O914" s="1190">
        <f t="shared" si="388"/>
        <v>0.12494971649029345</v>
      </c>
      <c r="P914" s="1192">
        <f t="shared" si="393"/>
        <v>3678.8991908389698</v>
      </c>
      <c r="Q914" s="1192">
        <f t="shared" si="394"/>
        <v>2926.3970836219078</v>
      </c>
      <c r="R914" s="1192">
        <f t="shared" si="395"/>
        <v>4736.7798833115367</v>
      </c>
      <c r="S914" s="1192">
        <f t="shared" si="396"/>
        <v>3767.8930889978133</v>
      </c>
      <c r="T914" s="1192">
        <f t="shared" si="397"/>
        <v>173972.98660643198</v>
      </c>
      <c r="U914" s="1192">
        <f t="shared" si="389"/>
        <v>327714.22263086459</v>
      </c>
      <c r="V914" s="1189">
        <v>110000</v>
      </c>
      <c r="W914" s="1189">
        <v>87500</v>
      </c>
      <c r="X914" s="1189">
        <v>2.3690000000000002</v>
      </c>
      <c r="Y914" s="1189">
        <v>1.5</v>
      </c>
      <c r="Z914" s="1189">
        <v>2.375</v>
      </c>
      <c r="AA914" s="1189">
        <v>0.216224</v>
      </c>
      <c r="AB914" s="1189">
        <v>5.7948E-2</v>
      </c>
      <c r="AC914" s="1189">
        <v>2.578125</v>
      </c>
      <c r="AD914" s="1189">
        <v>0.25</v>
      </c>
      <c r="AE914" s="1189">
        <v>30</v>
      </c>
      <c r="AF914" s="1193">
        <v>2.15625</v>
      </c>
      <c r="AG914" s="1193">
        <v>2.34375</v>
      </c>
      <c r="AH914" s="1189">
        <f t="shared" si="377"/>
        <v>1.1298125000000001</v>
      </c>
      <c r="AI914" s="1189">
        <f t="shared" si="390"/>
        <v>1.39453125</v>
      </c>
      <c r="AJ914" s="1189">
        <f t="shared" si="391"/>
        <v>1.5815726055130179</v>
      </c>
      <c r="AK914" s="1189">
        <f t="shared" si="384"/>
        <v>1.2463593901570835</v>
      </c>
      <c r="AL914" s="1189">
        <f t="shared" si="378"/>
        <v>0.115953</v>
      </c>
      <c r="AM914" s="1189">
        <f t="shared" si="392"/>
        <v>2.0363594959181888</v>
      </c>
      <c r="AN914" s="1189">
        <f t="shared" si="379"/>
        <v>4.6875E-2</v>
      </c>
      <c r="AO914" s="1189">
        <f t="shared" si="403"/>
        <v>2.2818280000000004</v>
      </c>
      <c r="AP914" s="1189">
        <f t="shared" si="380"/>
        <v>2.253047</v>
      </c>
      <c r="AQ914" s="1189">
        <f t="shared" si="381"/>
        <v>5.0164E-2</v>
      </c>
      <c r="AR914" s="1193">
        <f t="shared" si="398"/>
        <v>2.9018868597360923</v>
      </c>
      <c r="AS914" s="1194">
        <f t="shared" si="402"/>
        <v>1.3700029649340231</v>
      </c>
    </row>
    <row r="915" spans="1:45" ht="11.1" customHeight="1">
      <c r="A915" s="1189" t="s">
        <v>11035</v>
      </c>
      <c r="B915" s="1189" t="s">
        <v>10936</v>
      </c>
      <c r="C915" s="1189" t="s">
        <v>10936</v>
      </c>
      <c r="D915" s="1189" t="s">
        <v>10936</v>
      </c>
      <c r="E915" s="1189" t="s">
        <v>10936</v>
      </c>
      <c r="F915" s="1189" t="s">
        <v>10936</v>
      </c>
      <c r="G915" s="1189">
        <v>3.125</v>
      </c>
      <c r="H915" s="1189">
        <v>1.25</v>
      </c>
      <c r="I915" s="1190">
        <f t="shared" si="385"/>
        <v>21.90234375</v>
      </c>
      <c r="J915" s="1191">
        <f t="shared" si="399"/>
        <v>4966.3444772931125</v>
      </c>
      <c r="K915" s="1191">
        <f t="shared" si="400"/>
        <v>6243.4044857399122</v>
      </c>
      <c r="L915" s="1191">
        <f t="shared" si="401"/>
        <v>303563.68356701091</v>
      </c>
      <c r="M915" s="1190">
        <f t="shared" si="386"/>
        <v>2.1096853488671927</v>
      </c>
      <c r="N915" s="1190">
        <f t="shared" si="387"/>
        <v>0.33468674059900028</v>
      </c>
      <c r="O915" s="1190">
        <f t="shared" si="388"/>
        <v>6.3749855352190549E-2</v>
      </c>
      <c r="P915" s="1192">
        <f t="shared" si="393"/>
        <v>6532.1552859280218</v>
      </c>
      <c r="Q915" s="1192">
        <f t="shared" si="394"/>
        <v>5196.032613806382</v>
      </c>
      <c r="R915" s="1192">
        <f t="shared" si="395"/>
        <v>6243.4044857399122</v>
      </c>
      <c r="S915" s="1192">
        <f t="shared" si="396"/>
        <v>4966.3444772931125</v>
      </c>
      <c r="T915" s="1192">
        <f t="shared" si="397"/>
        <v>303563.68356701091</v>
      </c>
      <c r="U915" s="1192">
        <f t="shared" si="389"/>
        <v>393859.47420449345</v>
      </c>
      <c r="V915" s="1189">
        <v>110000</v>
      </c>
      <c r="W915" s="1189">
        <v>87500</v>
      </c>
      <c r="X915" s="1189">
        <v>2.3690000000000002</v>
      </c>
      <c r="Y915" s="1189">
        <v>1.5</v>
      </c>
      <c r="Z915" s="1189">
        <v>2.375</v>
      </c>
      <c r="AA915" s="1189">
        <v>0.216224</v>
      </c>
      <c r="AB915" s="1189">
        <v>5.7948E-2</v>
      </c>
      <c r="AC915" s="1189">
        <v>2.578125</v>
      </c>
      <c r="AD915" s="1189">
        <v>0.25</v>
      </c>
      <c r="AE915" s="1189">
        <v>30</v>
      </c>
      <c r="AF915" s="1193">
        <v>2.15625</v>
      </c>
      <c r="AG915" s="1193">
        <v>2.34375</v>
      </c>
      <c r="AH915" s="1189">
        <f t="shared" si="377"/>
        <v>1.1298125000000001</v>
      </c>
      <c r="AI915" s="1189">
        <f t="shared" si="390"/>
        <v>1.42578125</v>
      </c>
      <c r="AJ915" s="1189">
        <f t="shared" si="391"/>
        <v>2.7596698506091903</v>
      </c>
      <c r="AK915" s="1189">
        <f t="shared" si="384"/>
        <v>2.4244566352532559</v>
      </c>
      <c r="AL915" s="1189">
        <f t="shared" si="378"/>
        <v>0.115953</v>
      </c>
      <c r="AM915" s="1189">
        <f t="shared" si="392"/>
        <v>2.6376799647693598</v>
      </c>
      <c r="AN915" s="1189">
        <f t="shared" si="379"/>
        <v>4.6875E-2</v>
      </c>
      <c r="AO915" s="1189">
        <f t="shared" si="403"/>
        <v>2.2818280000000004</v>
      </c>
      <c r="AP915" s="1189">
        <f t="shared" si="380"/>
        <v>2.253047</v>
      </c>
      <c r="AQ915" s="1189">
        <f t="shared" si="381"/>
        <v>5.0164E-2</v>
      </c>
      <c r="AR915" s="1193">
        <f t="shared" si="398"/>
        <v>3.1497535374547958</v>
      </c>
      <c r="AS915" s="1194">
        <f t="shared" si="402"/>
        <v>1.42578125</v>
      </c>
    </row>
    <row r="916" spans="1:45" ht="11.1" customHeight="1">
      <c r="A916" s="1189" t="s">
        <v>11035</v>
      </c>
      <c r="B916" s="1189" t="s">
        <v>10936</v>
      </c>
      <c r="C916" s="1189" t="s">
        <v>10936</v>
      </c>
      <c r="D916" s="1189" t="s">
        <v>10936</v>
      </c>
      <c r="E916" s="1189" t="s">
        <v>10936</v>
      </c>
      <c r="F916" s="1189" t="s">
        <v>10936</v>
      </c>
      <c r="G916" s="1189">
        <v>3.125</v>
      </c>
      <c r="H916" s="1189">
        <v>1.5</v>
      </c>
      <c r="I916" s="1190">
        <f t="shared" si="385"/>
        <v>20.06671875</v>
      </c>
      <c r="J916" s="1191">
        <f t="shared" si="399"/>
        <v>4151.4196077438883</v>
      </c>
      <c r="K916" s="1191">
        <f t="shared" si="400"/>
        <v>5218.9275068780316</v>
      </c>
      <c r="L916" s="1191">
        <f t="shared" si="401"/>
        <v>244167.94746007893</v>
      </c>
      <c r="M916" s="1190">
        <f t="shared" si="386"/>
        <v>2.3767486133195819</v>
      </c>
      <c r="N916" s="1190">
        <f t="shared" si="387"/>
        <v>0.3066368042440365</v>
      </c>
      <c r="O916" s="1190">
        <f t="shared" si="388"/>
        <v>9.1799791707154368E-2</v>
      </c>
      <c r="P916" s="1192">
        <f t="shared" si="393"/>
        <v>5218.9275068780316</v>
      </c>
      <c r="Q916" s="1192">
        <f t="shared" si="394"/>
        <v>4151.4196077438883</v>
      </c>
      <c r="R916" s="1192">
        <f t="shared" si="395"/>
        <v>6201.6520727804555</v>
      </c>
      <c r="S916" s="1192">
        <f t="shared" si="396"/>
        <v>4933.1323306208169</v>
      </c>
      <c r="T916" s="1192">
        <f t="shared" si="397"/>
        <v>244167.94746007893</v>
      </c>
      <c r="U916" s="1192">
        <f t="shared" si="389"/>
        <v>393859.47420449345</v>
      </c>
      <c r="V916" s="1189">
        <v>110000</v>
      </c>
      <c r="W916" s="1189">
        <v>87500</v>
      </c>
      <c r="X916" s="1189">
        <v>2.3690000000000002</v>
      </c>
      <c r="Y916" s="1189">
        <v>1.5</v>
      </c>
      <c r="Z916" s="1189">
        <v>2.375</v>
      </c>
      <c r="AA916" s="1189">
        <v>0.216224</v>
      </c>
      <c r="AB916" s="1189">
        <v>5.7948E-2</v>
      </c>
      <c r="AC916" s="1189">
        <v>2.578125</v>
      </c>
      <c r="AD916" s="1189">
        <v>0.25</v>
      </c>
      <c r="AE916" s="1189">
        <v>30</v>
      </c>
      <c r="AF916" s="1193">
        <v>2.15625</v>
      </c>
      <c r="AG916" s="1193">
        <v>2.34375</v>
      </c>
      <c r="AH916" s="1189">
        <f t="shared" ref="AH916:AH928" si="404">(X916+(X916-(Z916-0.625)*Y916/12))/4</f>
        <v>1.1298125000000001</v>
      </c>
      <c r="AI916" s="1189">
        <f t="shared" si="390"/>
        <v>1.42578125</v>
      </c>
      <c r="AJ916" s="1189">
        <f t="shared" si="391"/>
        <v>2.2197086132734447</v>
      </c>
      <c r="AK916" s="1189">
        <f t="shared" si="384"/>
        <v>1.8844953979175101</v>
      </c>
      <c r="AL916" s="1189">
        <f t="shared" ref="AL916:AL928" si="405">2*((AA916/2)-AB916)+Y916/8/12</f>
        <v>0.115953</v>
      </c>
      <c r="AM916" s="1189">
        <f t="shared" si="392"/>
        <v>2.6376799647693598</v>
      </c>
      <c r="AN916" s="1189">
        <f t="shared" ref="AN916:AN928" si="406">Y916*3/8/12</f>
        <v>4.6875E-2</v>
      </c>
      <c r="AO916" s="1189">
        <f t="shared" si="403"/>
        <v>2.2818280000000004</v>
      </c>
      <c r="AP916" s="1189">
        <f t="shared" ref="AP916:AP928" si="407">X916-2*AQ916-Y916/8/12</f>
        <v>2.253047</v>
      </c>
      <c r="AQ916" s="1189">
        <f t="shared" ref="AQ916:AQ928" si="408">AA916/2-AB916</f>
        <v>5.0164E-2</v>
      </c>
      <c r="AR916" s="1193">
        <f t="shared" si="398"/>
        <v>3.0386588072221929</v>
      </c>
      <c r="AS916" s="1194">
        <f t="shared" si="402"/>
        <v>1.4041959518055482</v>
      </c>
    </row>
    <row r="917" spans="1:45" ht="11.1" customHeight="1">
      <c r="A917" s="1189" t="s">
        <v>11035</v>
      </c>
      <c r="B917" s="1189" t="s">
        <v>10936</v>
      </c>
      <c r="C917" s="1189" t="s">
        <v>10936</v>
      </c>
      <c r="D917" s="1189" t="s">
        <v>10936</v>
      </c>
      <c r="E917" s="1189" t="s">
        <v>10936</v>
      </c>
      <c r="F917" s="1189" t="s">
        <v>10936</v>
      </c>
      <c r="G917" s="1189">
        <v>3.125</v>
      </c>
      <c r="H917" s="1189">
        <v>1.75</v>
      </c>
      <c r="I917" s="1190">
        <f t="shared" si="385"/>
        <v>17.897343750000001</v>
      </c>
      <c r="J917" s="1191">
        <f t="shared" si="399"/>
        <v>2926.3970836219078</v>
      </c>
      <c r="K917" s="1191">
        <f t="shared" si="400"/>
        <v>3678.8991908389698</v>
      </c>
      <c r="L917" s="1191">
        <f t="shared" si="401"/>
        <v>173972.98660643198</v>
      </c>
      <c r="M917" s="1190">
        <f t="shared" si="386"/>
        <v>3.0027137705508844</v>
      </c>
      <c r="N917" s="1190">
        <f t="shared" si="387"/>
        <v>0.27348687946089745</v>
      </c>
      <c r="O917" s="1190">
        <f t="shared" si="388"/>
        <v>0.12494971649029345</v>
      </c>
      <c r="P917" s="1192">
        <f t="shared" si="393"/>
        <v>3678.8991908389698</v>
      </c>
      <c r="Q917" s="1192">
        <f t="shared" si="394"/>
        <v>2926.3970836219078</v>
      </c>
      <c r="R917" s="1192">
        <f t="shared" si="395"/>
        <v>6135.5126247489161</v>
      </c>
      <c r="S917" s="1192">
        <f t="shared" si="396"/>
        <v>4880.5214060502749</v>
      </c>
      <c r="T917" s="1192">
        <f t="shared" si="397"/>
        <v>173972.98660643198</v>
      </c>
      <c r="U917" s="1192">
        <f t="shared" si="389"/>
        <v>393859.47420449345</v>
      </c>
      <c r="V917" s="1189">
        <v>110000</v>
      </c>
      <c r="W917" s="1189">
        <v>87500</v>
      </c>
      <c r="X917" s="1189">
        <v>2.3690000000000002</v>
      </c>
      <c r="Y917" s="1189">
        <v>1.5</v>
      </c>
      <c r="Z917" s="1189">
        <v>2.375</v>
      </c>
      <c r="AA917" s="1189">
        <v>0.216224</v>
      </c>
      <c r="AB917" s="1189">
        <v>5.7948E-2</v>
      </c>
      <c r="AC917" s="1189">
        <v>2.578125</v>
      </c>
      <c r="AD917" s="1189">
        <v>0.25</v>
      </c>
      <c r="AE917" s="1189">
        <v>30</v>
      </c>
      <c r="AF917" s="1193">
        <v>2.15625</v>
      </c>
      <c r="AG917" s="1193">
        <v>2.34375</v>
      </c>
      <c r="AH917" s="1189">
        <f t="shared" si="404"/>
        <v>1.1298125000000001</v>
      </c>
      <c r="AI917" s="1189">
        <f t="shared" si="390"/>
        <v>1.42578125</v>
      </c>
      <c r="AJ917" s="1189">
        <f t="shared" si="391"/>
        <v>1.5815726055130179</v>
      </c>
      <c r="AK917" s="1189">
        <f t="shared" si="384"/>
        <v>1.2463593901570835</v>
      </c>
      <c r="AL917" s="1189">
        <f t="shared" si="405"/>
        <v>0.115953</v>
      </c>
      <c r="AM917" s="1189">
        <f t="shared" si="392"/>
        <v>2.6376799647693598</v>
      </c>
      <c r="AN917" s="1189">
        <f t="shared" si="406"/>
        <v>4.6875E-2</v>
      </c>
      <c r="AO917" s="1189">
        <f t="shared" si="403"/>
        <v>2.2818280000000004</v>
      </c>
      <c r="AP917" s="1189">
        <f t="shared" si="407"/>
        <v>2.253047</v>
      </c>
      <c r="AQ917" s="1189">
        <f t="shared" si="408"/>
        <v>5.0164E-2</v>
      </c>
      <c r="AR917" s="1193">
        <f t="shared" si="398"/>
        <v>2.9018868597360923</v>
      </c>
      <c r="AS917" s="1194">
        <f t="shared" si="402"/>
        <v>1.3700029649340231</v>
      </c>
    </row>
    <row r="918" spans="1:45" ht="11.1" customHeight="1">
      <c r="A918" s="1189" t="s">
        <v>11035</v>
      </c>
      <c r="B918" s="1189" t="s">
        <v>10936</v>
      </c>
      <c r="C918" s="1189" t="s">
        <v>10936</v>
      </c>
      <c r="D918" s="1189" t="s">
        <v>10936</v>
      </c>
      <c r="E918" s="1189" t="s">
        <v>10936</v>
      </c>
      <c r="F918" s="1189" t="s">
        <v>10936</v>
      </c>
      <c r="G918" s="1189">
        <v>3.25</v>
      </c>
      <c r="H918" s="1189">
        <v>1.25</v>
      </c>
      <c r="I918" s="1190">
        <f t="shared" si="385"/>
        <v>24.03</v>
      </c>
      <c r="J918" s="1191">
        <f t="shared" si="399"/>
        <v>5205.9947208286621</v>
      </c>
      <c r="K918" s="1191">
        <f t="shared" si="400"/>
        <v>6544.6790776131738</v>
      </c>
      <c r="L918" s="1191">
        <f t="shared" si="401"/>
        <v>303563.68356701091</v>
      </c>
      <c r="M918" s="1190">
        <f t="shared" si="386"/>
        <v>2.5099620925606509</v>
      </c>
      <c r="N918" s="1190">
        <f t="shared" si="387"/>
        <v>0.36719916682861747</v>
      </c>
      <c r="O918" s="1190">
        <f t="shared" si="388"/>
        <v>6.3749855352190549E-2</v>
      </c>
      <c r="P918" s="1192">
        <f t="shared" si="393"/>
        <v>6544.6790776131738</v>
      </c>
      <c r="Q918" s="1192">
        <f t="shared" si="394"/>
        <v>5205.9947208286621</v>
      </c>
      <c r="R918" s="1192">
        <f t="shared" si="395"/>
        <v>7739.6392025185005</v>
      </c>
      <c r="S918" s="1192">
        <f t="shared" si="396"/>
        <v>6156.5311838215348</v>
      </c>
      <c r="T918" s="1192">
        <f t="shared" si="397"/>
        <v>303563.68356701091</v>
      </c>
      <c r="U918" s="1192">
        <f t="shared" si="389"/>
        <v>462704.53196480108</v>
      </c>
      <c r="V918" s="1189">
        <v>110000</v>
      </c>
      <c r="W918" s="1189">
        <v>87500</v>
      </c>
      <c r="X918" s="1189">
        <v>2.3690000000000002</v>
      </c>
      <c r="Y918" s="1189">
        <v>1.5</v>
      </c>
      <c r="Z918" s="1189">
        <v>2.375</v>
      </c>
      <c r="AA918" s="1189">
        <v>0.216224</v>
      </c>
      <c r="AB918" s="1189">
        <v>5.7948E-2</v>
      </c>
      <c r="AC918" s="1189">
        <v>2.578125</v>
      </c>
      <c r="AD918" s="1189">
        <v>0.25</v>
      </c>
      <c r="AE918" s="1189">
        <v>30</v>
      </c>
      <c r="AF918" s="1193">
        <v>2.15625</v>
      </c>
      <c r="AG918" s="1193">
        <v>2.34375</v>
      </c>
      <c r="AH918" s="1189">
        <f t="shared" si="404"/>
        <v>1.1298125000000001</v>
      </c>
      <c r="AI918" s="1189">
        <f t="shared" si="390"/>
        <v>1.45703125</v>
      </c>
      <c r="AJ918" s="1189">
        <f t="shared" si="391"/>
        <v>2.7596698506091903</v>
      </c>
      <c r="AK918" s="1189">
        <f t="shared" si="384"/>
        <v>2.4244566352532559</v>
      </c>
      <c r="AL918" s="1189">
        <f t="shared" si="405"/>
        <v>0.115953</v>
      </c>
      <c r="AM918" s="1189">
        <f t="shared" si="392"/>
        <v>3.2635441262267015</v>
      </c>
      <c r="AN918" s="1189">
        <f t="shared" si="406"/>
        <v>4.6875E-2</v>
      </c>
      <c r="AO918" s="1189">
        <f t="shared" si="403"/>
        <v>2.2818280000000004</v>
      </c>
      <c r="AP918" s="1189">
        <f t="shared" si="407"/>
        <v>2.253047</v>
      </c>
      <c r="AQ918" s="1189">
        <f t="shared" si="408"/>
        <v>5.0164E-2</v>
      </c>
      <c r="AR918" s="1193">
        <f t="shared" si="398"/>
        <v>3.1497535374547958</v>
      </c>
      <c r="AS918" s="1194">
        <f t="shared" si="402"/>
        <v>1.431969634363699</v>
      </c>
    </row>
    <row r="919" spans="1:45" ht="11.1" customHeight="1">
      <c r="A919" s="1189" t="s">
        <v>11035</v>
      </c>
      <c r="B919" s="1189" t="s">
        <v>10936</v>
      </c>
      <c r="C919" s="1189" t="s">
        <v>10936</v>
      </c>
      <c r="D919" s="1189" t="s">
        <v>10936</v>
      </c>
      <c r="E919" s="1189" t="s">
        <v>10936</v>
      </c>
      <c r="F919" s="1189" t="s">
        <v>10936</v>
      </c>
      <c r="G919" s="1189">
        <v>3.25</v>
      </c>
      <c r="H919" s="1189">
        <v>1.5</v>
      </c>
      <c r="I919" s="1190">
        <f t="shared" si="385"/>
        <v>22.194375000000001</v>
      </c>
      <c r="J919" s="1191">
        <f t="shared" si="399"/>
        <v>4151.4196077438883</v>
      </c>
      <c r="K919" s="1191">
        <f t="shared" si="400"/>
        <v>5218.9275068780316</v>
      </c>
      <c r="L919" s="1191">
        <f t="shared" si="401"/>
        <v>244167.94746007893</v>
      </c>
      <c r="M919" s="1190">
        <f t="shared" si="386"/>
        <v>2.8276960477454507</v>
      </c>
      <c r="N919" s="1190">
        <f t="shared" si="387"/>
        <v>0.33914923047365364</v>
      </c>
      <c r="O919" s="1190">
        <f t="shared" si="388"/>
        <v>9.1799791707154368E-2</v>
      </c>
      <c r="P919" s="1192">
        <f t="shared" si="393"/>
        <v>5218.9275068780316</v>
      </c>
      <c r="Q919" s="1192">
        <f t="shared" si="394"/>
        <v>4151.4196077438883</v>
      </c>
      <c r="R919" s="1192">
        <f t="shared" si="395"/>
        <v>7673.169400895852</v>
      </c>
      <c r="S919" s="1192">
        <f t="shared" si="396"/>
        <v>6103.6574779853372</v>
      </c>
      <c r="T919" s="1192">
        <f t="shared" si="397"/>
        <v>244167.94746007893</v>
      </c>
      <c r="U919" s="1192">
        <f t="shared" si="389"/>
        <v>462704.53196480108</v>
      </c>
      <c r="V919" s="1189">
        <v>110000</v>
      </c>
      <c r="W919" s="1189">
        <v>87500</v>
      </c>
      <c r="X919" s="1189">
        <v>2.3690000000000002</v>
      </c>
      <c r="Y919" s="1189">
        <v>1.5</v>
      </c>
      <c r="Z919" s="1189">
        <v>2.375</v>
      </c>
      <c r="AA919" s="1189">
        <v>0.216224</v>
      </c>
      <c r="AB919" s="1189">
        <v>5.7948E-2</v>
      </c>
      <c r="AC919" s="1189">
        <v>2.578125</v>
      </c>
      <c r="AD919" s="1189">
        <v>0.25</v>
      </c>
      <c r="AE919" s="1189">
        <v>30</v>
      </c>
      <c r="AF919" s="1193">
        <v>2.15625</v>
      </c>
      <c r="AG919" s="1193">
        <v>2.34375</v>
      </c>
      <c r="AH919" s="1189">
        <f t="shared" si="404"/>
        <v>1.1298125000000001</v>
      </c>
      <c r="AI919" s="1189">
        <f t="shared" si="390"/>
        <v>1.45703125</v>
      </c>
      <c r="AJ919" s="1189">
        <f t="shared" si="391"/>
        <v>2.2197086132734447</v>
      </c>
      <c r="AK919" s="1189">
        <f t="shared" si="384"/>
        <v>1.8844953979175101</v>
      </c>
      <c r="AL919" s="1189">
        <f t="shared" si="405"/>
        <v>0.115953</v>
      </c>
      <c r="AM919" s="1189">
        <f t="shared" si="392"/>
        <v>3.2635441262267015</v>
      </c>
      <c r="AN919" s="1189">
        <f t="shared" si="406"/>
        <v>4.6875E-2</v>
      </c>
      <c r="AO919" s="1189">
        <f t="shared" si="403"/>
        <v>2.2818280000000004</v>
      </c>
      <c r="AP919" s="1189">
        <f t="shared" si="407"/>
        <v>2.253047</v>
      </c>
      <c r="AQ919" s="1189">
        <f t="shared" si="408"/>
        <v>5.0164E-2</v>
      </c>
      <c r="AR919" s="1193">
        <f t="shared" si="398"/>
        <v>3.0386588072221929</v>
      </c>
      <c r="AS919" s="1194">
        <f t="shared" si="402"/>
        <v>1.4041959518055482</v>
      </c>
    </row>
    <row r="920" spans="1:45" ht="11.1" customHeight="1">
      <c r="A920" s="1189" t="s">
        <v>11035</v>
      </c>
      <c r="B920" s="1189" t="s">
        <v>10936</v>
      </c>
      <c r="C920" s="1189" t="s">
        <v>10936</v>
      </c>
      <c r="D920" s="1189" t="s">
        <v>10936</v>
      </c>
      <c r="E920" s="1189" t="s">
        <v>10936</v>
      </c>
      <c r="F920" s="1189" t="s">
        <v>10936</v>
      </c>
      <c r="G920" s="1189">
        <v>3.25</v>
      </c>
      <c r="H920" s="1189">
        <v>1.75</v>
      </c>
      <c r="I920" s="1190">
        <f t="shared" si="385"/>
        <v>20.024999999999999</v>
      </c>
      <c r="J920" s="1191">
        <f t="shared" si="399"/>
        <v>2926.3970836219078</v>
      </c>
      <c r="K920" s="1191">
        <f t="shared" si="400"/>
        <v>3678.8991908389698</v>
      </c>
      <c r="L920" s="1191">
        <f t="shared" si="401"/>
        <v>173972.98660643198</v>
      </c>
      <c r="M920" s="1190">
        <f t="shared" si="386"/>
        <v>3.5724273967866589</v>
      </c>
      <c r="N920" s="1190">
        <f t="shared" si="387"/>
        <v>0.30599930569051453</v>
      </c>
      <c r="O920" s="1190">
        <f t="shared" si="388"/>
        <v>0.12494971649029345</v>
      </c>
      <c r="P920" s="1192">
        <f t="shared" si="393"/>
        <v>3678.8991908389698</v>
      </c>
      <c r="Q920" s="1192">
        <f t="shared" si="394"/>
        <v>2926.3970836219078</v>
      </c>
      <c r="R920" s="1192">
        <f t="shared" si="395"/>
        <v>7591.3364984898644</v>
      </c>
      <c r="S920" s="1192">
        <f t="shared" si="396"/>
        <v>6038.5631237987554</v>
      </c>
      <c r="T920" s="1192">
        <f t="shared" si="397"/>
        <v>173972.98660643198</v>
      </c>
      <c r="U920" s="1192">
        <f t="shared" si="389"/>
        <v>462704.53196480108</v>
      </c>
      <c r="V920" s="1189">
        <v>110000</v>
      </c>
      <c r="W920" s="1189">
        <v>87500</v>
      </c>
      <c r="X920" s="1189">
        <v>2.3690000000000002</v>
      </c>
      <c r="Y920" s="1189">
        <v>1.5</v>
      </c>
      <c r="Z920" s="1189">
        <v>2.375</v>
      </c>
      <c r="AA920" s="1189">
        <v>0.216224</v>
      </c>
      <c r="AB920" s="1189">
        <v>5.7948E-2</v>
      </c>
      <c r="AC920" s="1189">
        <v>2.578125</v>
      </c>
      <c r="AD920" s="1189">
        <v>0.25</v>
      </c>
      <c r="AE920" s="1189">
        <v>30</v>
      </c>
      <c r="AF920" s="1193">
        <v>2.15625</v>
      </c>
      <c r="AG920" s="1193">
        <v>2.34375</v>
      </c>
      <c r="AH920" s="1189">
        <f t="shared" si="404"/>
        <v>1.1298125000000001</v>
      </c>
      <c r="AI920" s="1189">
        <f t="shared" si="390"/>
        <v>1.45703125</v>
      </c>
      <c r="AJ920" s="1189">
        <f t="shared" si="391"/>
        <v>1.5815726055130179</v>
      </c>
      <c r="AK920" s="1189">
        <f t="shared" si="384"/>
        <v>1.2463593901570835</v>
      </c>
      <c r="AL920" s="1189">
        <f t="shared" si="405"/>
        <v>0.115953</v>
      </c>
      <c r="AM920" s="1189">
        <f t="shared" si="392"/>
        <v>3.2635441262267015</v>
      </c>
      <c r="AN920" s="1189">
        <f t="shared" si="406"/>
        <v>4.6875E-2</v>
      </c>
      <c r="AO920" s="1189">
        <f t="shared" si="403"/>
        <v>2.2818280000000004</v>
      </c>
      <c r="AP920" s="1189">
        <f t="shared" si="407"/>
        <v>2.253047</v>
      </c>
      <c r="AQ920" s="1189">
        <f t="shared" si="408"/>
        <v>5.0164E-2</v>
      </c>
      <c r="AR920" s="1193">
        <f t="shared" si="398"/>
        <v>2.9018868597360923</v>
      </c>
      <c r="AS920" s="1194">
        <f t="shared" si="402"/>
        <v>1.3700029649340231</v>
      </c>
    </row>
    <row r="921" spans="1:45" ht="11.1" customHeight="1">
      <c r="A921" s="1189" t="s">
        <v>11036</v>
      </c>
      <c r="B921" s="1189" t="s">
        <v>10936</v>
      </c>
      <c r="C921" s="1189" t="s">
        <v>10936</v>
      </c>
      <c r="D921" s="1189" t="s">
        <v>10936</v>
      </c>
      <c r="E921" s="1189" t="s">
        <v>10936</v>
      </c>
      <c r="F921" s="1189" t="s">
        <v>10936</v>
      </c>
      <c r="G921" s="1189">
        <v>3.75</v>
      </c>
      <c r="H921" s="1189">
        <v>1.25</v>
      </c>
      <c r="I921" s="1190">
        <f t="shared" si="385"/>
        <v>33.375</v>
      </c>
      <c r="J921" s="1191">
        <f t="shared" si="399"/>
        <v>8116.553810755755</v>
      </c>
      <c r="K921" s="1191">
        <f t="shared" si="400"/>
        <v>10203.667647807235</v>
      </c>
      <c r="L921" s="1191">
        <f t="shared" si="401"/>
        <v>526966.24459818366</v>
      </c>
      <c r="M921" s="1190">
        <f t="shared" si="386"/>
        <v>1.909981108123852</v>
      </c>
      <c r="N921" s="1190">
        <f t="shared" si="387"/>
        <v>0.50999884281752439</v>
      </c>
      <c r="O921" s="1190">
        <f t="shared" si="388"/>
        <v>6.3749855352190549E-2</v>
      </c>
      <c r="P921" s="1192">
        <f t="shared" si="393"/>
        <v>13288.541498187522</v>
      </c>
      <c r="Q921" s="1192">
        <f t="shared" si="394"/>
        <v>10570.430737194622</v>
      </c>
      <c r="R921" s="1192">
        <f t="shared" si="395"/>
        <v>10203.667647807235</v>
      </c>
      <c r="S921" s="1192">
        <f t="shared" si="396"/>
        <v>8116.553810755755</v>
      </c>
      <c r="T921" s="1192">
        <f t="shared" si="397"/>
        <v>526966.24459818366</v>
      </c>
      <c r="U921" s="1192">
        <f t="shared" si="389"/>
        <v>590941.90415167587</v>
      </c>
      <c r="V921" s="1189">
        <v>110000</v>
      </c>
      <c r="W921" s="1189">
        <v>87500</v>
      </c>
      <c r="X921" s="1193">
        <v>2.8839999999999999</v>
      </c>
      <c r="Y921" s="1189">
        <v>1.5</v>
      </c>
      <c r="Z921" s="1189">
        <v>3.25</v>
      </c>
      <c r="AA921" s="1193">
        <v>0.216224</v>
      </c>
      <c r="AB921" s="1193">
        <v>5.7948E-2</v>
      </c>
      <c r="AC921" s="1193">
        <v>3.109375</v>
      </c>
      <c r="AD921" s="1189">
        <v>0.25</v>
      </c>
      <c r="AE921" s="1189">
        <v>30</v>
      </c>
      <c r="AF921" s="1193" t="s">
        <v>10557</v>
      </c>
      <c r="AG921" s="1193" t="s">
        <v>10557</v>
      </c>
      <c r="AH921" s="1189">
        <f t="shared" si="404"/>
        <v>1.3599687499999999</v>
      </c>
      <c r="AI921" s="1189">
        <f t="shared" si="390"/>
        <v>1.71484375</v>
      </c>
      <c r="AJ921" s="1189">
        <f t="shared" si="391"/>
        <v>4.7906022236198513</v>
      </c>
      <c r="AK921" s="1189" t="s">
        <v>10557</v>
      </c>
      <c r="AL921" s="1189">
        <f t="shared" si="405"/>
        <v>0.115953</v>
      </c>
      <c r="AM921" s="1189">
        <f t="shared" si="392"/>
        <v>3.6784859293497676</v>
      </c>
      <c r="AN921" s="1189">
        <f t="shared" si="406"/>
        <v>4.6875E-2</v>
      </c>
      <c r="AO921" s="1189">
        <f t="shared" si="403"/>
        <v>2.6874530000000001</v>
      </c>
      <c r="AP921" s="1189">
        <f t="shared" si="407"/>
        <v>2.7680469999999997</v>
      </c>
      <c r="AQ921" s="1189">
        <f t="shared" si="408"/>
        <v>5.0164E-2</v>
      </c>
      <c r="AR921" s="1193">
        <f t="shared" si="398"/>
        <v>3.9342712723208346</v>
      </c>
      <c r="AS921" s="1194">
        <f t="shared" si="402"/>
        <v>1.71484375</v>
      </c>
    </row>
    <row r="922" spans="1:45" ht="11.1" customHeight="1">
      <c r="A922" s="1189" t="s">
        <v>11036</v>
      </c>
      <c r="B922" s="1189" t="s">
        <v>10936</v>
      </c>
      <c r="C922" s="1189" t="s">
        <v>10936</v>
      </c>
      <c r="D922" s="1189" t="s">
        <v>10936</v>
      </c>
      <c r="E922" s="1189" t="s">
        <v>10936</v>
      </c>
      <c r="F922" s="1189" t="s">
        <v>10936</v>
      </c>
      <c r="G922" s="1189">
        <v>3.75</v>
      </c>
      <c r="H922" s="1189">
        <v>1.5</v>
      </c>
      <c r="I922" s="1190">
        <f t="shared" si="385"/>
        <v>31.539375</v>
      </c>
      <c r="J922" s="1191">
        <f t="shared" si="399"/>
        <v>8116.553810755755</v>
      </c>
      <c r="K922" s="1191">
        <f t="shared" si="400"/>
        <v>10203.667647807235</v>
      </c>
      <c r="L922" s="1191">
        <f t="shared" si="401"/>
        <v>467570.50849125162</v>
      </c>
      <c r="M922" s="1190">
        <f t="shared" si="386"/>
        <v>2.0033026917495937</v>
      </c>
      <c r="N922" s="1190">
        <f t="shared" si="387"/>
        <v>0.4819489064625605</v>
      </c>
      <c r="O922" s="1190">
        <f t="shared" si="388"/>
        <v>9.1799791707154368E-2</v>
      </c>
      <c r="P922" s="1192">
        <f t="shared" si="393"/>
        <v>11790.755421445176</v>
      </c>
      <c r="Q922" s="1192">
        <f t="shared" si="394"/>
        <v>9379.009994331389</v>
      </c>
      <c r="R922" s="1192">
        <f t="shared" si="395"/>
        <v>10203.667647807235</v>
      </c>
      <c r="S922" s="1192">
        <f t="shared" si="396"/>
        <v>8116.553810755755</v>
      </c>
      <c r="T922" s="1192">
        <f t="shared" si="397"/>
        <v>467570.50849125162</v>
      </c>
      <c r="U922" s="1192">
        <f t="shared" si="389"/>
        <v>590941.90415167587</v>
      </c>
      <c r="V922" s="1189">
        <v>110000</v>
      </c>
      <c r="W922" s="1189">
        <v>87500</v>
      </c>
      <c r="X922" s="1193">
        <v>2.8839999999999999</v>
      </c>
      <c r="Y922" s="1189">
        <v>1.5</v>
      </c>
      <c r="Z922" s="1189">
        <v>3.25</v>
      </c>
      <c r="AA922" s="1193">
        <v>0.216224</v>
      </c>
      <c r="AB922" s="1193">
        <v>5.7948E-2</v>
      </c>
      <c r="AC922" s="1193">
        <v>3.109375</v>
      </c>
      <c r="AD922" s="1189">
        <v>0.25</v>
      </c>
      <c r="AE922" s="1189">
        <v>30</v>
      </c>
      <c r="AF922" s="1193" t="s">
        <v>10557</v>
      </c>
      <c r="AG922" s="1193" t="s">
        <v>10557</v>
      </c>
      <c r="AH922" s="1189">
        <f t="shared" si="404"/>
        <v>1.3599687499999999</v>
      </c>
      <c r="AI922" s="1189">
        <f t="shared" si="390"/>
        <v>1.71484375</v>
      </c>
      <c r="AJ922" s="1189">
        <f t="shared" si="391"/>
        <v>4.2506409862841057</v>
      </c>
      <c r="AK922" s="1189" t="s">
        <v>10557</v>
      </c>
      <c r="AL922" s="1189">
        <f t="shared" si="405"/>
        <v>0.115953</v>
      </c>
      <c r="AM922" s="1189">
        <f t="shared" si="392"/>
        <v>3.6784859293497676</v>
      </c>
      <c r="AN922" s="1189">
        <f t="shared" si="406"/>
        <v>4.6875E-2</v>
      </c>
      <c r="AO922" s="1189">
        <f t="shared" si="403"/>
        <v>2.6874530000000001</v>
      </c>
      <c r="AP922" s="1189">
        <f t="shared" si="407"/>
        <v>2.7680469999999997</v>
      </c>
      <c r="AQ922" s="1189">
        <f t="shared" si="408"/>
        <v>5.0164E-2</v>
      </c>
      <c r="AR922" s="1193">
        <f t="shared" si="398"/>
        <v>3.8459056728173922</v>
      </c>
      <c r="AS922" s="1194">
        <f t="shared" si="402"/>
        <v>1.71484375</v>
      </c>
    </row>
    <row r="923" spans="1:45" ht="11.1" customHeight="1">
      <c r="A923" s="1189" t="s">
        <v>11036</v>
      </c>
      <c r="B923" s="1189" t="s">
        <v>10936</v>
      </c>
      <c r="C923" s="1189" t="s">
        <v>10936</v>
      </c>
      <c r="D923" s="1189" t="s">
        <v>10936</v>
      </c>
      <c r="E923" s="1189" t="s">
        <v>10936</v>
      </c>
      <c r="F923" s="1189" t="s">
        <v>10936</v>
      </c>
      <c r="G923" s="1189">
        <v>3.75</v>
      </c>
      <c r="H923" s="1189">
        <v>1.75</v>
      </c>
      <c r="I923" s="1190">
        <f t="shared" si="385"/>
        <v>29.369999999999997</v>
      </c>
      <c r="J923" s="1191">
        <f t="shared" si="399"/>
        <v>7965.0573624631725</v>
      </c>
      <c r="K923" s="1191">
        <f t="shared" si="400"/>
        <v>10013.214969953702</v>
      </c>
      <c r="L923" s="1191">
        <f t="shared" si="401"/>
        <v>397375.5476376047</v>
      </c>
      <c r="M923" s="1190">
        <f t="shared" si="386"/>
        <v>2.1785978219572288</v>
      </c>
      <c r="N923" s="1190">
        <f t="shared" si="387"/>
        <v>0.44879898167942134</v>
      </c>
      <c r="O923" s="1190">
        <f t="shared" si="388"/>
        <v>0.12494971649029345</v>
      </c>
      <c r="P923" s="1192">
        <f t="shared" si="393"/>
        <v>10013.214969953702</v>
      </c>
      <c r="Q923" s="1192">
        <f t="shared" si="394"/>
        <v>7965.0573624631725</v>
      </c>
      <c r="R923" s="1192">
        <f t="shared" si="395"/>
        <v>10196.10231501518</v>
      </c>
      <c r="S923" s="1192">
        <f t="shared" si="396"/>
        <v>8110.5359323984385</v>
      </c>
      <c r="T923" s="1192">
        <f t="shared" si="397"/>
        <v>397375.5476376047</v>
      </c>
      <c r="U923" s="1192">
        <f t="shared" si="389"/>
        <v>590941.90415167587</v>
      </c>
      <c r="V923" s="1189">
        <v>110000</v>
      </c>
      <c r="W923" s="1189">
        <v>87500</v>
      </c>
      <c r="X923" s="1193">
        <v>2.8839999999999999</v>
      </c>
      <c r="Y923" s="1189">
        <v>1.5</v>
      </c>
      <c r="Z923" s="1189">
        <v>3.25</v>
      </c>
      <c r="AA923" s="1193">
        <v>0.216224</v>
      </c>
      <c r="AB923" s="1193">
        <v>5.7948E-2</v>
      </c>
      <c r="AC923" s="1193">
        <v>3.109375</v>
      </c>
      <c r="AD923" s="1189">
        <v>0.25</v>
      </c>
      <c r="AE923" s="1189">
        <v>30</v>
      </c>
      <c r="AF923" s="1193" t="s">
        <v>10557</v>
      </c>
      <c r="AG923" s="1193" t="s">
        <v>10557</v>
      </c>
      <c r="AH923" s="1189">
        <f t="shared" si="404"/>
        <v>1.3599687499999999</v>
      </c>
      <c r="AI923" s="1189">
        <f t="shared" si="390"/>
        <v>1.71484375</v>
      </c>
      <c r="AJ923" s="1189">
        <f t="shared" si="391"/>
        <v>3.6125049785236794</v>
      </c>
      <c r="AK923" s="1189" t="s">
        <v>10557</v>
      </c>
      <c r="AL923" s="1189">
        <f t="shared" si="405"/>
        <v>0.115953</v>
      </c>
      <c r="AM923" s="1189">
        <f t="shared" si="392"/>
        <v>3.6784859293497676</v>
      </c>
      <c r="AN923" s="1189">
        <f t="shared" si="406"/>
        <v>4.6875E-2</v>
      </c>
      <c r="AO923" s="1189">
        <f t="shared" si="403"/>
        <v>2.6874530000000001</v>
      </c>
      <c r="AP923" s="1189">
        <f t="shared" si="407"/>
        <v>2.7680469999999997</v>
      </c>
      <c r="AQ923" s="1189">
        <f t="shared" si="408"/>
        <v>5.0164E-2</v>
      </c>
      <c r="AR923" s="1193">
        <f t="shared" si="398"/>
        <v>3.7387819465982499</v>
      </c>
      <c r="AS923" s="1194">
        <f t="shared" si="402"/>
        <v>1.7120392366495625</v>
      </c>
    </row>
    <row r="924" spans="1:45" ht="11.1" customHeight="1">
      <c r="A924" s="1189" t="s">
        <v>11036</v>
      </c>
      <c r="B924" s="1189" t="s">
        <v>10936</v>
      </c>
      <c r="C924" s="1189" t="s">
        <v>10936</v>
      </c>
      <c r="D924" s="1189" t="s">
        <v>10936</v>
      </c>
      <c r="E924" s="1189" t="s">
        <v>10936</v>
      </c>
      <c r="F924" s="1189" t="s">
        <v>10936</v>
      </c>
      <c r="G924" s="1189">
        <v>3.75</v>
      </c>
      <c r="H924" s="1189">
        <v>2</v>
      </c>
      <c r="I924" s="1190">
        <f t="shared" si="385"/>
        <v>26.866875</v>
      </c>
      <c r="J924" s="1191">
        <f t="shared" si="399"/>
        <v>6288.0967517805348</v>
      </c>
      <c r="K924" s="1191">
        <f t="shared" si="400"/>
        <v>7905.0359165241007</v>
      </c>
      <c r="L924" s="1191">
        <f t="shared" si="401"/>
        <v>316381.36203724286</v>
      </c>
      <c r="M924" s="1190">
        <f t="shared" si="386"/>
        <v>2.5163532249140355</v>
      </c>
      <c r="N924" s="1190">
        <f t="shared" si="387"/>
        <v>0.41054906846810707</v>
      </c>
      <c r="O924" s="1190">
        <f t="shared" si="388"/>
        <v>0.16319962970160778</v>
      </c>
      <c r="P924" s="1192">
        <f t="shared" si="393"/>
        <v>7905.0359165241007</v>
      </c>
      <c r="Q924" s="1192">
        <f t="shared" si="394"/>
        <v>6288.0967517805348</v>
      </c>
      <c r="R924" s="1192">
        <f t="shared" si="395"/>
        <v>10110.083452124152</v>
      </c>
      <c r="S924" s="1192">
        <f t="shared" si="396"/>
        <v>8042.111836916938</v>
      </c>
      <c r="T924" s="1192">
        <f t="shared" si="397"/>
        <v>316381.36203724286</v>
      </c>
      <c r="U924" s="1192">
        <f t="shared" si="389"/>
        <v>590941.90415167587</v>
      </c>
      <c r="V924" s="1189">
        <v>110000</v>
      </c>
      <c r="W924" s="1189">
        <v>87500</v>
      </c>
      <c r="X924" s="1193">
        <v>2.8839999999999999</v>
      </c>
      <c r="Y924" s="1189">
        <v>1.5</v>
      </c>
      <c r="Z924" s="1189">
        <v>3.25</v>
      </c>
      <c r="AA924" s="1193">
        <v>0.216224</v>
      </c>
      <c r="AB924" s="1193">
        <v>5.7948E-2</v>
      </c>
      <c r="AC924" s="1193">
        <v>3.109375</v>
      </c>
      <c r="AD924" s="1189">
        <v>0.25</v>
      </c>
      <c r="AE924" s="1189">
        <v>30</v>
      </c>
      <c r="AF924" s="1193" t="s">
        <v>10557</v>
      </c>
      <c r="AG924" s="1193" t="s">
        <v>10557</v>
      </c>
      <c r="AH924" s="1189">
        <f t="shared" si="404"/>
        <v>1.3599687499999999</v>
      </c>
      <c r="AI924" s="1189">
        <f t="shared" si="390"/>
        <v>1.71484375</v>
      </c>
      <c r="AJ924" s="1189">
        <f t="shared" si="391"/>
        <v>2.8761942003385714</v>
      </c>
      <c r="AK924" s="1189" t="s">
        <v>10557</v>
      </c>
      <c r="AL924" s="1189">
        <f t="shared" si="405"/>
        <v>0.115953</v>
      </c>
      <c r="AM924" s="1189">
        <f t="shared" si="392"/>
        <v>3.6784859293497676</v>
      </c>
      <c r="AN924" s="1189">
        <f t="shared" si="406"/>
        <v>4.6875E-2</v>
      </c>
      <c r="AO924" s="1189">
        <f t="shared" si="403"/>
        <v>2.6874530000000001</v>
      </c>
      <c r="AP924" s="1189">
        <f t="shared" si="407"/>
        <v>2.7680469999999997</v>
      </c>
      <c r="AQ924" s="1189">
        <f t="shared" si="408"/>
        <v>5.0164E-2</v>
      </c>
      <c r="AR924" s="1193">
        <f t="shared" si="398"/>
        <v>3.6112311535276991</v>
      </c>
      <c r="AS924" s="1194">
        <f t="shared" si="402"/>
        <v>1.6801515383819248</v>
      </c>
    </row>
    <row r="925" spans="1:45" ht="11.1" customHeight="1">
      <c r="A925" s="1189" t="s">
        <v>11036</v>
      </c>
      <c r="B925" s="1189" t="s">
        <v>10936</v>
      </c>
      <c r="C925" s="1189" t="s">
        <v>10936</v>
      </c>
      <c r="D925" s="1189" t="s">
        <v>10936</v>
      </c>
      <c r="E925" s="1189" t="s">
        <v>10936</v>
      </c>
      <c r="F925" s="1189" t="s">
        <v>10936</v>
      </c>
      <c r="G925" s="1189">
        <v>4</v>
      </c>
      <c r="H925" s="1189">
        <v>1.25</v>
      </c>
      <c r="I925" s="1190">
        <f t="shared" si="385"/>
        <v>38.548124999999999</v>
      </c>
      <c r="J925" s="1191">
        <f t="shared" si="399"/>
        <v>10699.168082371832</v>
      </c>
      <c r="K925" s="1191">
        <f t="shared" si="400"/>
        <v>13450.382732124588</v>
      </c>
      <c r="L925" s="1191">
        <f t="shared" si="401"/>
        <v>526966.24459818366</v>
      </c>
      <c r="M925" s="1190">
        <f t="shared" si="386"/>
        <v>2.5069704497189518</v>
      </c>
      <c r="N925" s="1190">
        <f t="shared" si="387"/>
        <v>0.58904866345424056</v>
      </c>
      <c r="O925" s="1190">
        <f t="shared" si="388"/>
        <v>6.3749855352190549E-2</v>
      </c>
      <c r="P925" s="1192">
        <f t="shared" si="393"/>
        <v>13450.382732124588</v>
      </c>
      <c r="Q925" s="1192">
        <f t="shared" si="394"/>
        <v>10699.168082371832</v>
      </c>
      <c r="R925" s="1192">
        <f t="shared" si="395"/>
        <v>14600.379666425271</v>
      </c>
      <c r="S925" s="1192">
        <f t="shared" si="396"/>
        <v>11613.938371020102</v>
      </c>
      <c r="T925" s="1192">
        <f t="shared" si="397"/>
        <v>526966.24459818366</v>
      </c>
      <c r="U925" s="1192">
        <f t="shared" si="389"/>
        <v>758329.88772575709</v>
      </c>
      <c r="V925" s="1189">
        <v>110000</v>
      </c>
      <c r="W925" s="1189">
        <v>87500</v>
      </c>
      <c r="X925" s="1193">
        <v>2.8839999999999999</v>
      </c>
      <c r="Y925" s="1189">
        <v>1.5</v>
      </c>
      <c r="Z925" s="1189">
        <v>3.25</v>
      </c>
      <c r="AA925" s="1193">
        <v>0.216224</v>
      </c>
      <c r="AB925" s="1193">
        <v>5.7948E-2</v>
      </c>
      <c r="AC925" s="1193">
        <v>3.109375</v>
      </c>
      <c r="AD925" s="1189">
        <v>0.25</v>
      </c>
      <c r="AE925" s="1189">
        <v>30</v>
      </c>
      <c r="AF925" s="1193" t="s">
        <v>10557</v>
      </c>
      <c r="AG925" s="1193" t="s">
        <v>10557</v>
      </c>
      <c r="AH925" s="1189">
        <f t="shared" si="404"/>
        <v>1.3599687499999999</v>
      </c>
      <c r="AI925" s="1189">
        <f t="shared" si="390"/>
        <v>1.77734375</v>
      </c>
      <c r="AJ925" s="1189">
        <f t="shared" si="391"/>
        <v>4.7906022236198513</v>
      </c>
      <c r="AK925" s="1189" t="s">
        <v>10557</v>
      </c>
      <c r="AL925" s="1189">
        <f t="shared" si="405"/>
        <v>0.115953</v>
      </c>
      <c r="AM925" s="1189">
        <f t="shared" si="392"/>
        <v>5.2001948709323234</v>
      </c>
      <c r="AN925" s="1189">
        <f t="shared" si="406"/>
        <v>4.6875E-2</v>
      </c>
      <c r="AO925" s="1189">
        <f t="shared" si="403"/>
        <v>2.6874530000000001</v>
      </c>
      <c r="AP925" s="1189">
        <f t="shared" si="407"/>
        <v>2.7680469999999997</v>
      </c>
      <c r="AQ925" s="1189">
        <f t="shared" si="408"/>
        <v>5.0164E-2</v>
      </c>
      <c r="AR925" s="1193">
        <f t="shared" si="398"/>
        <v>3.9342712723208346</v>
      </c>
      <c r="AS925" s="1194">
        <f t="shared" si="402"/>
        <v>1.7609115680802088</v>
      </c>
    </row>
    <row r="926" spans="1:45" ht="11.1" customHeight="1">
      <c r="A926" s="1189" t="s">
        <v>11036</v>
      </c>
      <c r="B926" s="1189" t="s">
        <v>10936</v>
      </c>
      <c r="C926" s="1189" t="s">
        <v>10936</v>
      </c>
      <c r="D926" s="1189" t="s">
        <v>10936</v>
      </c>
      <c r="E926" s="1189" t="s">
        <v>10936</v>
      </c>
      <c r="F926" s="1189" t="s">
        <v>10936</v>
      </c>
      <c r="G926" s="1189">
        <v>4</v>
      </c>
      <c r="H926" s="1189">
        <v>1.5</v>
      </c>
      <c r="I926" s="1190">
        <f t="shared" si="385"/>
        <v>36.712499999999999</v>
      </c>
      <c r="J926" s="1191">
        <f t="shared" si="399"/>
        <v>9438.4604961202094</v>
      </c>
      <c r="K926" s="1191">
        <f t="shared" si="400"/>
        <v>11865.493195122548</v>
      </c>
      <c r="L926" s="1191">
        <f t="shared" si="401"/>
        <v>467570.50849125162</v>
      </c>
      <c r="M926" s="1190">
        <f t="shared" si="386"/>
        <v>2.6294609034075331</v>
      </c>
      <c r="N926" s="1190">
        <f t="shared" si="387"/>
        <v>0.56099872709927667</v>
      </c>
      <c r="O926" s="1190">
        <f t="shared" si="388"/>
        <v>9.1799791707154368E-2</v>
      </c>
      <c r="P926" s="1192">
        <f t="shared" si="393"/>
        <v>11865.493195122548</v>
      </c>
      <c r="Q926" s="1192">
        <f t="shared" si="394"/>
        <v>9438.4604961202094</v>
      </c>
      <c r="R926" s="1192">
        <f t="shared" si="395"/>
        <v>14516.134637919416</v>
      </c>
      <c r="S926" s="1192">
        <f t="shared" si="396"/>
        <v>11546.925280163174</v>
      </c>
      <c r="T926" s="1192">
        <f t="shared" si="397"/>
        <v>467570.50849125162</v>
      </c>
      <c r="U926" s="1192">
        <f t="shared" si="389"/>
        <v>758329.88772575709</v>
      </c>
      <c r="V926" s="1189">
        <v>110000</v>
      </c>
      <c r="W926" s="1189">
        <v>87500</v>
      </c>
      <c r="X926" s="1193">
        <v>2.8839999999999999</v>
      </c>
      <c r="Y926" s="1189">
        <v>1.5</v>
      </c>
      <c r="Z926" s="1189">
        <v>3.25</v>
      </c>
      <c r="AA926" s="1193">
        <v>0.216224</v>
      </c>
      <c r="AB926" s="1193">
        <v>5.7948E-2</v>
      </c>
      <c r="AC926" s="1193">
        <v>3.109375</v>
      </c>
      <c r="AD926" s="1189">
        <v>0.25</v>
      </c>
      <c r="AE926" s="1189">
        <v>30</v>
      </c>
      <c r="AF926" s="1193" t="s">
        <v>10557</v>
      </c>
      <c r="AG926" s="1193" t="s">
        <v>10557</v>
      </c>
      <c r="AH926" s="1189">
        <f t="shared" si="404"/>
        <v>1.3599687499999999</v>
      </c>
      <c r="AI926" s="1189">
        <f t="shared" si="390"/>
        <v>1.77734375</v>
      </c>
      <c r="AJ926" s="1189">
        <f t="shared" si="391"/>
        <v>4.2506409862841057</v>
      </c>
      <c r="AK926" s="1189" t="s">
        <v>10557</v>
      </c>
      <c r="AL926" s="1189">
        <f t="shared" si="405"/>
        <v>0.115953</v>
      </c>
      <c r="AM926" s="1189">
        <f t="shared" si="392"/>
        <v>5.2001948709323234</v>
      </c>
      <c r="AN926" s="1189">
        <f t="shared" si="406"/>
        <v>4.6875E-2</v>
      </c>
      <c r="AO926" s="1189">
        <f t="shared" si="403"/>
        <v>2.6874530000000001</v>
      </c>
      <c r="AP926" s="1189">
        <f t="shared" si="407"/>
        <v>2.7680469999999997</v>
      </c>
      <c r="AQ926" s="1189">
        <f t="shared" si="408"/>
        <v>5.0164E-2</v>
      </c>
      <c r="AR926" s="1193">
        <f t="shared" si="398"/>
        <v>3.8459056728173922</v>
      </c>
      <c r="AS926" s="1194">
        <f t="shared" si="402"/>
        <v>1.738820168204348</v>
      </c>
    </row>
    <row r="927" spans="1:45" ht="11.1" customHeight="1">
      <c r="A927" s="1189" t="s">
        <v>11036</v>
      </c>
      <c r="B927" s="1189" t="s">
        <v>10936</v>
      </c>
      <c r="C927" s="1189" t="s">
        <v>10936</v>
      </c>
      <c r="D927" s="1189" t="s">
        <v>10936</v>
      </c>
      <c r="E927" s="1189" t="s">
        <v>10936</v>
      </c>
      <c r="F927" s="1189" t="s">
        <v>10936</v>
      </c>
      <c r="G927" s="1189">
        <v>4</v>
      </c>
      <c r="H927" s="1189">
        <v>1.75</v>
      </c>
      <c r="I927" s="1190">
        <f t="shared" si="385"/>
        <v>34.543124999999996</v>
      </c>
      <c r="J927" s="1191">
        <f t="shared" si="399"/>
        <v>7965.0573624631725</v>
      </c>
      <c r="K927" s="1191">
        <f t="shared" si="400"/>
        <v>10013.214969953702</v>
      </c>
      <c r="L927" s="1191">
        <f t="shared" si="401"/>
        <v>397375.5476376047</v>
      </c>
      <c r="M927" s="1190">
        <f t="shared" si="386"/>
        <v>2.8595467977344424</v>
      </c>
      <c r="N927" s="1190">
        <f t="shared" si="387"/>
        <v>0.52784880231613762</v>
      </c>
      <c r="O927" s="1190">
        <f t="shared" si="388"/>
        <v>0.12494971649029345</v>
      </c>
      <c r="P927" s="1192">
        <f t="shared" si="393"/>
        <v>10013.214969953702</v>
      </c>
      <c r="Q927" s="1192">
        <f t="shared" si="394"/>
        <v>7965.0573624631725</v>
      </c>
      <c r="R927" s="1192">
        <f t="shared" si="395"/>
        <v>14414.006191785427</v>
      </c>
      <c r="S927" s="1192">
        <f t="shared" si="396"/>
        <v>11465.686743465682</v>
      </c>
      <c r="T927" s="1192">
        <f t="shared" si="397"/>
        <v>397375.5476376047</v>
      </c>
      <c r="U927" s="1192">
        <f t="shared" si="389"/>
        <v>758329.88772575709</v>
      </c>
      <c r="V927" s="1189">
        <v>110000</v>
      </c>
      <c r="W927" s="1189">
        <v>87500</v>
      </c>
      <c r="X927" s="1193">
        <v>2.8839999999999999</v>
      </c>
      <c r="Y927" s="1189">
        <v>1.5</v>
      </c>
      <c r="Z927" s="1189">
        <v>3.25</v>
      </c>
      <c r="AA927" s="1193">
        <v>0.216224</v>
      </c>
      <c r="AB927" s="1193">
        <v>5.7948E-2</v>
      </c>
      <c r="AC927" s="1193">
        <v>3.109375</v>
      </c>
      <c r="AD927" s="1189">
        <v>0.25</v>
      </c>
      <c r="AE927" s="1189">
        <v>30</v>
      </c>
      <c r="AF927" s="1193" t="s">
        <v>10557</v>
      </c>
      <c r="AG927" s="1193" t="s">
        <v>10557</v>
      </c>
      <c r="AH927" s="1189">
        <f t="shared" si="404"/>
        <v>1.3599687499999999</v>
      </c>
      <c r="AI927" s="1189">
        <f t="shared" si="390"/>
        <v>1.77734375</v>
      </c>
      <c r="AJ927" s="1189">
        <f t="shared" si="391"/>
        <v>3.6125049785236794</v>
      </c>
      <c r="AK927" s="1189" t="s">
        <v>10557</v>
      </c>
      <c r="AL927" s="1189">
        <f t="shared" si="405"/>
        <v>0.115953</v>
      </c>
      <c r="AM927" s="1189">
        <f t="shared" si="392"/>
        <v>5.2001948709323234</v>
      </c>
      <c r="AN927" s="1189">
        <f t="shared" si="406"/>
        <v>4.6875E-2</v>
      </c>
      <c r="AO927" s="1189">
        <f t="shared" si="403"/>
        <v>2.6874530000000001</v>
      </c>
      <c r="AP927" s="1189">
        <f t="shared" si="407"/>
        <v>2.7680469999999997</v>
      </c>
      <c r="AQ927" s="1189">
        <f t="shared" si="408"/>
        <v>5.0164E-2</v>
      </c>
      <c r="AR927" s="1193">
        <f t="shared" si="398"/>
        <v>3.7387819465982499</v>
      </c>
      <c r="AS927" s="1194">
        <f t="shared" si="402"/>
        <v>1.7120392366495625</v>
      </c>
    </row>
    <row r="928" spans="1:45" ht="11.1" customHeight="1">
      <c r="A928" s="1189" t="s">
        <v>11036</v>
      </c>
      <c r="B928" s="1189" t="s">
        <v>10936</v>
      </c>
      <c r="C928" s="1189" t="s">
        <v>10936</v>
      </c>
      <c r="D928" s="1189" t="s">
        <v>10936</v>
      </c>
      <c r="E928" s="1189" t="s">
        <v>10936</v>
      </c>
      <c r="F928" s="1189" t="s">
        <v>10936</v>
      </c>
      <c r="G928" s="1189">
        <v>4.25</v>
      </c>
      <c r="H928" s="1189">
        <v>1.25</v>
      </c>
      <c r="I928" s="1190">
        <f t="shared" si="385"/>
        <v>44.055</v>
      </c>
      <c r="J928" s="1191">
        <f t="shared" si="399"/>
        <v>10699.168082371832</v>
      </c>
      <c r="K928" s="1191">
        <f t="shared" si="400"/>
        <v>13450.382732124588</v>
      </c>
      <c r="L928" s="1191">
        <f t="shared" si="401"/>
        <v>526966.24459818366</v>
      </c>
      <c r="M928" s="1190">
        <f t="shared" si="386"/>
        <v>3.1727214617679098</v>
      </c>
      <c r="N928" s="1190">
        <f t="shared" si="387"/>
        <v>0.67319847251913212</v>
      </c>
      <c r="O928" s="1190">
        <f t="shared" si="388"/>
        <v>6.3749855352190549E-2</v>
      </c>
      <c r="P928" s="1192">
        <f t="shared" si="393"/>
        <v>13450.382732124588</v>
      </c>
      <c r="Q928" s="1192">
        <f t="shared" si="394"/>
        <v>10699.168082371832</v>
      </c>
      <c r="R928" s="1192">
        <f t="shared" si="395"/>
        <v>19148.462535966599</v>
      </c>
      <c r="S928" s="1192">
        <f t="shared" si="396"/>
        <v>15231.731562700703</v>
      </c>
      <c r="T928" s="1192">
        <f t="shared" si="397"/>
        <v>526966.24459818366</v>
      </c>
      <c r="U928" s="1192">
        <f t="shared" si="389"/>
        <v>936517.09604655299</v>
      </c>
      <c r="V928" s="1189">
        <v>110000</v>
      </c>
      <c r="W928" s="1189">
        <v>87500</v>
      </c>
      <c r="X928" s="1193">
        <v>2.8839999999999999</v>
      </c>
      <c r="Y928" s="1189">
        <v>1.5</v>
      </c>
      <c r="Z928" s="1189">
        <v>3.25</v>
      </c>
      <c r="AA928" s="1193">
        <v>0.216224</v>
      </c>
      <c r="AB928" s="1193">
        <v>5.7948E-2</v>
      </c>
      <c r="AC928" s="1193">
        <v>3.109375</v>
      </c>
      <c r="AD928" s="1189">
        <v>0.25</v>
      </c>
      <c r="AE928" s="1189">
        <v>30</v>
      </c>
      <c r="AF928" s="1193" t="s">
        <v>10557</v>
      </c>
      <c r="AG928" s="1193" t="s">
        <v>10557</v>
      </c>
      <c r="AH928" s="1189">
        <f t="shared" si="404"/>
        <v>1.3599687499999999</v>
      </c>
      <c r="AI928" s="1189">
        <f t="shared" si="390"/>
        <v>1.83984375</v>
      </c>
      <c r="AJ928" s="1189">
        <f t="shared" si="391"/>
        <v>4.7906022236198513</v>
      </c>
      <c r="AK928" s="1189" t="s">
        <v>10557</v>
      </c>
      <c r="AL928" s="1189">
        <f t="shared" si="405"/>
        <v>0.115953</v>
      </c>
      <c r="AM928" s="1189">
        <f t="shared" si="392"/>
        <v>6.8200785829395603</v>
      </c>
      <c r="AN928" s="1189">
        <f t="shared" si="406"/>
        <v>4.6875E-2</v>
      </c>
      <c r="AO928" s="1189">
        <f t="shared" si="403"/>
        <v>2.6874530000000001</v>
      </c>
      <c r="AP928" s="1189">
        <f t="shared" si="407"/>
        <v>2.7680469999999997</v>
      </c>
      <c r="AQ928" s="1189">
        <f t="shared" si="408"/>
        <v>5.0164E-2</v>
      </c>
      <c r="AR928" s="1193">
        <f t="shared" si="398"/>
        <v>3.9342712723208346</v>
      </c>
      <c r="AS928" s="1194">
        <f t="shared" si="402"/>
        <v>1.7609115680802088</v>
      </c>
    </row>
    <row r="929" spans="1:45" ht="11.1" customHeight="1">
      <c r="A929" s="1189" t="s">
        <v>11037</v>
      </c>
      <c r="B929" s="1189" t="s">
        <v>11038</v>
      </c>
      <c r="C929" s="1189" t="s">
        <v>10936</v>
      </c>
      <c r="D929" s="1189" t="s">
        <v>10936</v>
      </c>
      <c r="E929" s="1189" t="s">
        <v>10936</v>
      </c>
      <c r="F929" s="1189" t="s">
        <v>10936</v>
      </c>
      <c r="G929" s="1189">
        <v>3.0625</v>
      </c>
      <c r="H929" s="1189">
        <v>2</v>
      </c>
      <c r="I929" s="1190">
        <f t="shared" si="385"/>
        <v>14.361679687499999</v>
      </c>
      <c r="J929" s="1191">
        <f t="shared" si="399"/>
        <v>2823.8001298639342</v>
      </c>
      <c r="K929" s="1191">
        <f t="shared" si="400"/>
        <v>3549.9201632575173</v>
      </c>
      <c r="L929" s="1191">
        <f t="shared" si="401"/>
        <v>182378.72180705055</v>
      </c>
      <c r="M929" s="1190">
        <f t="shared" si="386"/>
        <v>1.8473759405788419</v>
      </c>
      <c r="N929" s="1190">
        <f t="shared" si="387"/>
        <v>0.21945887704991593</v>
      </c>
      <c r="O929" s="1190">
        <f t="shared" si="388"/>
        <v>0.16319962970160778</v>
      </c>
      <c r="P929" s="1192">
        <f>(V929*AJ929/12)*((AD929/2/PI())+((AH929*0.08)/COS(AE929*PI()/180))+(AS929*0.08))</f>
        <v>4125.6957674372816</v>
      </c>
      <c r="Q929" s="1192">
        <f>(W929*AJ929/12)*((AD929/2/PI())+((AH929*0.08)/COS(AE929*PI()/180))+(AS929*0.08))</f>
        <v>3281.8034513705647</v>
      </c>
      <c r="R929" s="1192">
        <f>V929*AM929*((AD929/PI())/2+AH929*0.08/COS(AE929*PI()/180)+AS929*0.08)/12</f>
        <v>3549.9201632575173</v>
      </c>
      <c r="S929" s="1192">
        <f>W929*AM929*((AD929/PI())/2+AH929*0.08/COS(AE929*PI()/180)+AS929*0.08)/12</f>
        <v>2823.8001298639342</v>
      </c>
      <c r="T929" s="1192">
        <f>V929*AJ929</f>
        <v>182378.72180705055</v>
      </c>
      <c r="U929" s="1192">
        <f t="shared" si="389"/>
        <v>269960.36488739075</v>
      </c>
      <c r="V929" s="1189">
        <v>110000</v>
      </c>
      <c r="W929" s="1189">
        <v>87500</v>
      </c>
      <c r="X929" s="1193">
        <v>2.5880000000000001</v>
      </c>
      <c r="Y929" s="1189">
        <v>1.5</v>
      </c>
      <c r="Z929" s="1189">
        <v>2.375</v>
      </c>
      <c r="AA929" s="1193">
        <v>0.216224</v>
      </c>
      <c r="AB929" s="1193">
        <v>5.7948E-2</v>
      </c>
      <c r="AC929" s="1193">
        <v>2.796875</v>
      </c>
      <c r="AD929" s="1189">
        <v>0.25</v>
      </c>
      <c r="AE929" s="1189">
        <v>30</v>
      </c>
      <c r="AF929" s="1193" t="s">
        <v>10557</v>
      </c>
      <c r="AG929" s="1193" t="s">
        <v>10557</v>
      </c>
      <c r="AH929" s="1189">
        <f>(X929+(X929-(Z929-0.625)*Y929/12))/4</f>
        <v>1.2393125</v>
      </c>
      <c r="AI929" s="1189">
        <f t="shared" si="390"/>
        <v>1.46484375</v>
      </c>
      <c r="AJ929" s="1189">
        <f t="shared" si="391"/>
        <v>1.657988380064096</v>
      </c>
      <c r="AK929" s="1189" t="s">
        <v>10557</v>
      </c>
      <c r="AL929" s="1189">
        <f>2*((AA929/2)-AB929)+Y929/8/12</f>
        <v>0.115953</v>
      </c>
      <c r="AM929" s="1189">
        <f t="shared" si="392"/>
        <v>1.4266021327336462</v>
      </c>
      <c r="AN929" s="1189">
        <f>Y929*3/8/12</f>
        <v>4.6875E-2</v>
      </c>
      <c r="AO929" s="1189">
        <f t="shared" si="403"/>
        <v>2.5008280000000003</v>
      </c>
      <c r="AP929" s="1189">
        <f>X929-2*AQ929-Y929/8/12</f>
        <v>2.4720469999999999</v>
      </c>
      <c r="AQ929" s="1189">
        <f>AA929/2-AB929</f>
        <v>5.0164E-2</v>
      </c>
      <c r="AR929" s="1193">
        <f>SQRT(4/PI()*AJ929+(AC929-AN929)^2)</f>
        <v>3.110227703916387</v>
      </c>
      <c r="AS929" s="1194">
        <f t="shared" si="402"/>
        <v>1.46484375</v>
      </c>
    </row>
    <row r="930" spans="1:45" ht="11.1" customHeight="1">
      <c r="A930" s="1189" t="s">
        <v>11037</v>
      </c>
      <c r="B930" s="1189" t="s">
        <v>11038</v>
      </c>
      <c r="C930" s="1189" t="s">
        <v>10936</v>
      </c>
      <c r="D930" s="1189" t="s">
        <v>10936</v>
      </c>
      <c r="E930" s="1189" t="s">
        <v>10936</v>
      </c>
      <c r="F930" s="1189" t="s">
        <v>10936</v>
      </c>
      <c r="G930" s="1189">
        <v>3.25</v>
      </c>
      <c r="H930" s="1189">
        <v>1.25</v>
      </c>
      <c r="I930" s="1190">
        <f t="shared" si="385"/>
        <v>24.03</v>
      </c>
      <c r="J930" s="1191">
        <f t="shared" si="399"/>
        <v>4728.2519237051802</v>
      </c>
      <c r="K930" s="1191">
        <f t="shared" si="400"/>
        <v>5944.0881326579402</v>
      </c>
      <c r="L930" s="1191">
        <f t="shared" si="401"/>
        <v>372215.5242078476</v>
      </c>
      <c r="M930" s="1190">
        <f t="shared" si="386"/>
        <v>1.5789207689774811</v>
      </c>
      <c r="N930" s="1190">
        <f t="shared" si="387"/>
        <v>0.36719916682861747</v>
      </c>
      <c r="O930" s="1190">
        <f t="shared" si="388"/>
        <v>6.3749855352190549E-2</v>
      </c>
      <c r="P930" s="1192">
        <f t="shared" ref="P930:P958" si="409">(V930*AJ930/12)*((AD930/2/PI())+((AH930*0.08)/COS(AE930*PI()/180))+(AS930*0.08))</f>
        <v>9012.260725786562</v>
      </c>
      <c r="Q930" s="1192">
        <f t="shared" ref="Q930:Q958" si="410">(W930*AJ930/12)*((AD930/2/PI())+((AH930*0.08)/COS(AE930*PI()/180))+(AS930*0.08))</f>
        <v>7168.8437591484007</v>
      </c>
      <c r="R930" s="1192">
        <f t="shared" ref="R930:R958" si="411">V930*AM930*((AD930/PI())/2+AH930*0.08/COS(AE930*PI()/180)+AS930*0.08)/12</f>
        <v>5944.0881326579402</v>
      </c>
      <c r="S930" s="1192">
        <f t="shared" ref="S930:S958" si="412">W930*AM930*((AD930/PI())/2+AH930*0.08/COS(AE930*PI()/180)+AS930*0.08)/12</f>
        <v>4728.2519237051802</v>
      </c>
      <c r="T930" s="1192">
        <f t="shared" ref="T930:T958" si="413">V930*AJ930</f>
        <v>392963.60436799139</v>
      </c>
      <c r="U930" s="1192">
        <f t="shared" si="389"/>
        <v>372215.5242078476</v>
      </c>
      <c r="V930" s="1189">
        <v>110000</v>
      </c>
      <c r="W930" s="1189">
        <v>87500</v>
      </c>
      <c r="X930" s="1193">
        <v>2.5880000000000001</v>
      </c>
      <c r="Y930" s="1189">
        <v>1.5</v>
      </c>
      <c r="Z930" s="1189">
        <v>2.375</v>
      </c>
      <c r="AA930" s="1193">
        <v>0.216224</v>
      </c>
      <c r="AB930" s="1193">
        <v>5.7948E-2</v>
      </c>
      <c r="AC930" s="1193">
        <v>2.796875</v>
      </c>
      <c r="AD930" s="1189">
        <v>0.25</v>
      </c>
      <c r="AE930" s="1189">
        <v>30</v>
      </c>
      <c r="AF930" s="1193" t="s">
        <v>10557</v>
      </c>
      <c r="AG930" s="1193" t="s">
        <v>10557</v>
      </c>
      <c r="AH930" s="1189">
        <f t="shared" ref="AH930:AH958" si="414">(X930+(X930-(Z930-0.625)*Y930/12))/4</f>
        <v>1.2393125</v>
      </c>
      <c r="AI930" s="1189">
        <f t="shared" si="390"/>
        <v>1.51171875</v>
      </c>
      <c r="AJ930" s="1189">
        <f t="shared" si="391"/>
        <v>3.5723964033453761</v>
      </c>
      <c r="AK930" s="1189" t="s">
        <v>10557</v>
      </c>
      <c r="AL930" s="1189">
        <f t="shared" ref="AL930:AL958" si="415">2*((AA930/2)-AB930)+Y930/8/12</f>
        <v>0.115953</v>
      </c>
      <c r="AM930" s="1189">
        <f t="shared" si="392"/>
        <v>2.3561944901923448</v>
      </c>
      <c r="AN930" s="1189">
        <f t="shared" ref="AN930:AN958" si="416">Y930*3/8/12</f>
        <v>4.6875E-2</v>
      </c>
      <c r="AO930" s="1189">
        <f t="shared" si="403"/>
        <v>2.5008280000000003</v>
      </c>
      <c r="AP930" s="1189">
        <f t="shared" ref="AP930:AP958" si="417">X930-2*AQ930-Y930/8/12</f>
        <v>2.4720469999999999</v>
      </c>
      <c r="AQ930" s="1189">
        <f t="shared" ref="AQ930:AQ958" si="418">AA930/2-AB930</f>
        <v>5.0164E-2</v>
      </c>
      <c r="AR930" s="1193">
        <f t="shared" ref="AR930:AR958" si="419">SQRT(4/PI()*AJ930+(AC930-AN930)^2)</f>
        <v>3.480088557811281</v>
      </c>
      <c r="AS930" s="1194">
        <f t="shared" si="402"/>
        <v>1.51171875</v>
      </c>
    </row>
    <row r="931" spans="1:45" ht="11.1" customHeight="1">
      <c r="A931" s="1189" t="s">
        <v>11037</v>
      </c>
      <c r="B931" s="1189" t="s">
        <v>11038</v>
      </c>
      <c r="C931" s="1189" t="s">
        <v>10936</v>
      </c>
      <c r="D931" s="1189" t="s">
        <v>10936</v>
      </c>
      <c r="E931" s="1189" t="s">
        <v>10936</v>
      </c>
      <c r="F931" s="1189" t="s">
        <v>10936</v>
      </c>
      <c r="G931" s="1189">
        <v>3.25</v>
      </c>
      <c r="H931" s="1189">
        <v>1.5</v>
      </c>
      <c r="I931" s="1190">
        <f t="shared" si="385"/>
        <v>22.194375000000001</v>
      </c>
      <c r="J931" s="1191">
        <f t="shared" si="399"/>
        <v>4728.2519237051802</v>
      </c>
      <c r="K931" s="1191">
        <f t="shared" si="400"/>
        <v>5944.0881326579402</v>
      </c>
      <c r="L931" s="1191">
        <f t="shared" si="401"/>
        <v>333567.86826105934</v>
      </c>
      <c r="M931" s="1190">
        <f t="shared" si="386"/>
        <v>1.7071190422344629</v>
      </c>
      <c r="N931" s="1190">
        <f t="shared" si="387"/>
        <v>0.33914923047365364</v>
      </c>
      <c r="O931" s="1190">
        <f t="shared" si="388"/>
        <v>9.1799791707154368E-2</v>
      </c>
      <c r="P931" s="1192">
        <f t="shared" si="409"/>
        <v>7650.0738620524507</v>
      </c>
      <c r="Q931" s="1192">
        <f t="shared" si="410"/>
        <v>6085.2860266326315</v>
      </c>
      <c r="R931" s="1192">
        <f t="shared" si="411"/>
        <v>5944.0881326579402</v>
      </c>
      <c r="S931" s="1192">
        <f t="shared" si="412"/>
        <v>4728.2519237051802</v>
      </c>
      <c r="T931" s="1192">
        <f t="shared" si="413"/>
        <v>333567.86826105934</v>
      </c>
      <c r="U931" s="1192">
        <f t="shared" si="389"/>
        <v>372215.5242078476</v>
      </c>
      <c r="V931" s="1189">
        <v>110000</v>
      </c>
      <c r="W931" s="1189">
        <v>87500</v>
      </c>
      <c r="X931" s="1193">
        <v>2.5880000000000001</v>
      </c>
      <c r="Y931" s="1189">
        <v>1.5</v>
      </c>
      <c r="Z931" s="1189">
        <v>2.375</v>
      </c>
      <c r="AA931" s="1193">
        <v>0.216224</v>
      </c>
      <c r="AB931" s="1193">
        <v>5.7948E-2</v>
      </c>
      <c r="AC931" s="1193">
        <v>2.796875</v>
      </c>
      <c r="AD931" s="1189">
        <v>0.25</v>
      </c>
      <c r="AE931" s="1189">
        <v>30</v>
      </c>
      <c r="AF931" s="1193" t="s">
        <v>10557</v>
      </c>
      <c r="AG931" s="1193" t="s">
        <v>10557</v>
      </c>
      <c r="AH931" s="1189">
        <f t="shared" si="414"/>
        <v>1.2393125</v>
      </c>
      <c r="AI931" s="1189">
        <f t="shared" si="390"/>
        <v>1.51171875</v>
      </c>
      <c r="AJ931" s="1189">
        <f t="shared" si="391"/>
        <v>3.0324351660096305</v>
      </c>
      <c r="AK931" s="1189" t="s">
        <v>10557</v>
      </c>
      <c r="AL931" s="1189">
        <f t="shared" si="415"/>
        <v>0.115953</v>
      </c>
      <c r="AM931" s="1189">
        <f t="shared" si="392"/>
        <v>2.3561944901923448</v>
      </c>
      <c r="AN931" s="1189">
        <f t="shared" si="416"/>
        <v>4.6875E-2</v>
      </c>
      <c r="AO931" s="1189">
        <f t="shared" si="403"/>
        <v>2.5008280000000003</v>
      </c>
      <c r="AP931" s="1189">
        <f t="shared" si="417"/>
        <v>2.4720469999999999</v>
      </c>
      <c r="AQ931" s="1189">
        <f t="shared" si="418"/>
        <v>5.0164E-2</v>
      </c>
      <c r="AR931" s="1193">
        <f t="shared" si="419"/>
        <v>3.3798692830062231</v>
      </c>
      <c r="AS931" s="1194">
        <f t="shared" si="402"/>
        <v>1.51171875</v>
      </c>
    </row>
    <row r="932" spans="1:45" ht="11.1" customHeight="1">
      <c r="A932" s="1189" t="s">
        <v>11037</v>
      </c>
      <c r="B932" s="1189" t="s">
        <v>11038</v>
      </c>
      <c r="C932" s="1189" t="s">
        <v>10936</v>
      </c>
      <c r="D932" s="1189" t="s">
        <v>10936</v>
      </c>
      <c r="E932" s="1189" t="s">
        <v>10936</v>
      </c>
      <c r="F932" s="1189" t="s">
        <v>10936</v>
      </c>
      <c r="G932" s="1189">
        <v>3.25</v>
      </c>
      <c r="H932" s="1189">
        <v>1.75</v>
      </c>
      <c r="I932" s="1190">
        <f t="shared" si="385"/>
        <v>20.024999999999999</v>
      </c>
      <c r="J932" s="1191">
        <f t="shared" si="399"/>
        <v>4728.2519237051802</v>
      </c>
      <c r="K932" s="1191">
        <f t="shared" si="400"/>
        <v>5944.0881326579402</v>
      </c>
      <c r="L932" s="1191">
        <f t="shared" si="401"/>
        <v>263372.90740741242</v>
      </c>
      <c r="M932" s="1190">
        <f t="shared" si="386"/>
        <v>1.9706075923338719</v>
      </c>
      <c r="N932" s="1190">
        <f t="shared" si="387"/>
        <v>0.30599930569051453</v>
      </c>
      <c r="O932" s="1190">
        <f t="shared" si="388"/>
        <v>0.12494971649029345</v>
      </c>
      <c r="P932" s="1192">
        <f t="shared" si="409"/>
        <v>6040.216659457592</v>
      </c>
      <c r="Q932" s="1192">
        <f t="shared" si="410"/>
        <v>4804.7177972958116</v>
      </c>
      <c r="R932" s="1192">
        <f t="shared" si="411"/>
        <v>5944.0881326579402</v>
      </c>
      <c r="S932" s="1192">
        <f t="shared" si="412"/>
        <v>4728.2519237051802</v>
      </c>
      <c r="T932" s="1192">
        <f t="shared" si="413"/>
        <v>263372.90740741242</v>
      </c>
      <c r="U932" s="1192">
        <f t="shared" si="389"/>
        <v>372215.5242078476</v>
      </c>
      <c r="V932" s="1189">
        <v>110000</v>
      </c>
      <c r="W932" s="1189">
        <v>87500</v>
      </c>
      <c r="X932" s="1193">
        <v>2.5880000000000001</v>
      </c>
      <c r="Y932" s="1189">
        <v>1.5</v>
      </c>
      <c r="Z932" s="1189">
        <v>2.375</v>
      </c>
      <c r="AA932" s="1193">
        <v>0.216224</v>
      </c>
      <c r="AB932" s="1193">
        <v>5.7948E-2</v>
      </c>
      <c r="AC932" s="1193">
        <v>2.796875</v>
      </c>
      <c r="AD932" s="1189">
        <v>0.25</v>
      </c>
      <c r="AE932" s="1189">
        <v>30</v>
      </c>
      <c r="AF932" s="1193" t="s">
        <v>10557</v>
      </c>
      <c r="AG932" s="1193" t="s">
        <v>10557</v>
      </c>
      <c r="AH932" s="1189">
        <f t="shared" si="414"/>
        <v>1.2393125</v>
      </c>
      <c r="AI932" s="1189">
        <f t="shared" si="390"/>
        <v>1.51171875</v>
      </c>
      <c r="AJ932" s="1189">
        <f t="shared" si="391"/>
        <v>2.3942991582492037</v>
      </c>
      <c r="AK932" s="1189" t="s">
        <v>10557</v>
      </c>
      <c r="AL932" s="1189">
        <f t="shared" si="415"/>
        <v>0.115953</v>
      </c>
      <c r="AM932" s="1189">
        <f t="shared" si="392"/>
        <v>2.3561944901923448</v>
      </c>
      <c r="AN932" s="1189">
        <f t="shared" si="416"/>
        <v>4.6875E-2</v>
      </c>
      <c r="AO932" s="1189">
        <f t="shared" si="403"/>
        <v>2.5008280000000003</v>
      </c>
      <c r="AP932" s="1189">
        <f t="shared" si="417"/>
        <v>2.4720469999999999</v>
      </c>
      <c r="AQ932" s="1189">
        <f t="shared" si="418"/>
        <v>5.0164E-2</v>
      </c>
      <c r="AR932" s="1193">
        <f t="shared" si="419"/>
        <v>3.2574555054841503</v>
      </c>
      <c r="AS932" s="1194">
        <f t="shared" si="402"/>
        <v>1.51171875</v>
      </c>
    </row>
    <row r="933" spans="1:45" ht="11.1" customHeight="1">
      <c r="A933" s="1189" t="s">
        <v>11037</v>
      </c>
      <c r="B933" s="1189" t="s">
        <v>11038</v>
      </c>
      <c r="C933" s="1189" t="s">
        <v>10936</v>
      </c>
      <c r="D933" s="1189" t="s">
        <v>10936</v>
      </c>
      <c r="E933" s="1189" t="s">
        <v>10936</v>
      </c>
      <c r="F933" s="1189" t="s">
        <v>10936</v>
      </c>
      <c r="G933" s="1189">
        <v>3.25</v>
      </c>
      <c r="H933" s="1189">
        <v>2</v>
      </c>
      <c r="I933" s="1190">
        <f t="shared" si="385"/>
        <v>17.521874999999998</v>
      </c>
      <c r="J933" s="1191">
        <f t="shared" si="399"/>
        <v>3293.343531568556</v>
      </c>
      <c r="K933" s="1191">
        <f t="shared" si="400"/>
        <v>4140.2032968290414</v>
      </c>
      <c r="L933" s="1191">
        <f t="shared" si="401"/>
        <v>182378.72180705055</v>
      </c>
      <c r="M933" s="1190">
        <f t="shared" si="386"/>
        <v>2.5818922197217824</v>
      </c>
      <c r="N933" s="1190">
        <f t="shared" si="387"/>
        <v>0.26774939247920027</v>
      </c>
      <c r="O933" s="1190">
        <f t="shared" si="388"/>
        <v>0.16319962970160778</v>
      </c>
      <c r="P933" s="1192">
        <f t="shared" si="409"/>
        <v>4140.2032968290414</v>
      </c>
      <c r="Q933" s="1192">
        <f t="shared" si="410"/>
        <v>3293.343531568556</v>
      </c>
      <c r="R933" s="1192">
        <f t="shared" si="411"/>
        <v>5883.7108351070883</v>
      </c>
      <c r="S933" s="1192">
        <f t="shared" si="412"/>
        <v>4680.2245279260933</v>
      </c>
      <c r="T933" s="1192">
        <f t="shared" si="413"/>
        <v>182378.72180705055</v>
      </c>
      <c r="U933" s="1192">
        <f t="shared" si="389"/>
        <v>372215.5242078476</v>
      </c>
      <c r="V933" s="1189">
        <v>110000</v>
      </c>
      <c r="W933" s="1189">
        <v>87500</v>
      </c>
      <c r="X933" s="1193">
        <v>2.5880000000000001</v>
      </c>
      <c r="Y933" s="1189">
        <v>1.5</v>
      </c>
      <c r="Z933" s="1189">
        <v>2.375</v>
      </c>
      <c r="AA933" s="1193">
        <v>0.216224</v>
      </c>
      <c r="AB933" s="1193">
        <v>5.7948E-2</v>
      </c>
      <c r="AC933" s="1193">
        <v>2.796875</v>
      </c>
      <c r="AD933" s="1189">
        <v>0.25</v>
      </c>
      <c r="AE933" s="1189">
        <v>30</v>
      </c>
      <c r="AF933" s="1193" t="s">
        <v>10557</v>
      </c>
      <c r="AG933" s="1193" t="s">
        <v>10557</v>
      </c>
      <c r="AH933" s="1189">
        <f t="shared" si="414"/>
        <v>1.2393125</v>
      </c>
      <c r="AI933" s="1189">
        <f t="shared" si="390"/>
        <v>1.51171875</v>
      </c>
      <c r="AJ933" s="1189">
        <f t="shared" si="391"/>
        <v>1.657988380064096</v>
      </c>
      <c r="AK933" s="1189" t="s">
        <v>10557</v>
      </c>
      <c r="AL933" s="1189">
        <f t="shared" si="415"/>
        <v>0.115953</v>
      </c>
      <c r="AM933" s="1189">
        <f t="shared" si="392"/>
        <v>2.3561944901923448</v>
      </c>
      <c r="AN933" s="1189">
        <f t="shared" si="416"/>
        <v>4.6875E-2</v>
      </c>
      <c r="AO933" s="1189">
        <f t="shared" si="403"/>
        <v>2.5008280000000003</v>
      </c>
      <c r="AP933" s="1189">
        <f t="shared" si="417"/>
        <v>2.4720469999999999</v>
      </c>
      <c r="AQ933" s="1189">
        <f t="shared" si="418"/>
        <v>5.0164E-2</v>
      </c>
      <c r="AR933" s="1193">
        <f t="shared" si="419"/>
        <v>3.110227703916387</v>
      </c>
      <c r="AS933" s="1194">
        <f t="shared" si="402"/>
        <v>1.4767756759790966</v>
      </c>
    </row>
    <row r="934" spans="1:45" ht="11.1" customHeight="1">
      <c r="A934" s="1189" t="s">
        <v>11037</v>
      </c>
      <c r="B934" s="1189" t="s">
        <v>11038</v>
      </c>
      <c r="C934" s="1189" t="s">
        <v>10936</v>
      </c>
      <c r="D934" s="1189" t="s">
        <v>10936</v>
      </c>
      <c r="E934" s="1189" t="s">
        <v>10936</v>
      </c>
      <c r="F934" s="1189" t="s">
        <v>10936</v>
      </c>
      <c r="G934" s="1189">
        <v>3.5</v>
      </c>
      <c r="H934" s="1189">
        <v>1.25</v>
      </c>
      <c r="I934" s="1190">
        <f t="shared" si="385"/>
        <v>28.535625</v>
      </c>
      <c r="J934" s="1191">
        <f t="shared" si="399"/>
        <v>7288.7140248698934</v>
      </c>
      <c r="K934" s="1191">
        <f t="shared" si="400"/>
        <v>9162.9547741221522</v>
      </c>
      <c r="L934" s="1191">
        <f t="shared" si="401"/>
        <v>392963.60436799139</v>
      </c>
      <c r="M934" s="1190">
        <f t="shared" si="386"/>
        <v>2.245147348666674</v>
      </c>
      <c r="N934" s="1190">
        <f t="shared" si="387"/>
        <v>0.43604901060898327</v>
      </c>
      <c r="O934" s="1190">
        <f t="shared" si="388"/>
        <v>6.3749855352190549E-2</v>
      </c>
      <c r="P934" s="1192">
        <f>(V934*AJ934/12)*((AD934/2/PI())+((AH934*0.08)/COS(AE934*PI()/180))+(AS934*0.08))</f>
        <v>9162.9547741221522</v>
      </c>
      <c r="Q934" s="1192">
        <f>(W934*AJ934/12)*((AD934/2/PI())+((AH934*0.08)/COS(AE934*PI()/180))+(AS934*0.08))</f>
        <v>7288.7140248698934</v>
      </c>
      <c r="R934" s="1192">
        <f>V934*AM934*((AD934/PI())/2+AH934*0.08/COS(AE934*PI()/180)+AS934*0.08)/12</f>
        <v>9442.9363352437522</v>
      </c>
      <c r="S934" s="1192">
        <f>W934*AM934*((AD934/PI())/2+AH934*0.08/COS(AE934*PI()/180)+AS934*0.08)/12</f>
        <v>7511.426630307531</v>
      </c>
      <c r="T934" s="1192">
        <f>V934*AJ934</f>
        <v>392963.60436799139</v>
      </c>
      <c r="U934" s="1192">
        <f t="shared" si="389"/>
        <v>518005.05828849884</v>
      </c>
      <c r="V934" s="1189">
        <v>110000</v>
      </c>
      <c r="W934" s="1189">
        <v>87500</v>
      </c>
      <c r="X934" s="1193">
        <v>2.5880000000000001</v>
      </c>
      <c r="Y934" s="1189">
        <v>1.5</v>
      </c>
      <c r="Z934" s="1189">
        <v>2.375</v>
      </c>
      <c r="AA934" s="1193">
        <v>0.216224</v>
      </c>
      <c r="AB934" s="1193">
        <v>5.7948E-2</v>
      </c>
      <c r="AC934" s="1193">
        <v>2.796875</v>
      </c>
      <c r="AD934" s="1189">
        <v>0.25</v>
      </c>
      <c r="AE934" s="1189">
        <v>30</v>
      </c>
      <c r="AF934" s="1193" t="s">
        <v>10557</v>
      </c>
      <c r="AG934" s="1193" t="s">
        <v>10557</v>
      </c>
      <c r="AH934" s="1189">
        <f>(X934+(X934-(Z934-0.625)*Y934/12))/4</f>
        <v>1.2393125</v>
      </c>
      <c r="AI934" s="1189">
        <f t="shared" si="390"/>
        <v>1.57421875</v>
      </c>
      <c r="AJ934" s="1189">
        <f t="shared" si="391"/>
        <v>3.5723964033453761</v>
      </c>
      <c r="AK934" s="1189" t="s">
        <v>10557</v>
      </c>
      <c r="AL934" s="1189">
        <f>2*((AA934/2)-AB934)+Y934/8/12</f>
        <v>0.115953</v>
      </c>
      <c r="AM934" s="1189">
        <f t="shared" si="392"/>
        <v>3.6815538909255388</v>
      </c>
      <c r="AN934" s="1189">
        <f>Y934*3/8/12</f>
        <v>4.6875E-2</v>
      </c>
      <c r="AO934" s="1189">
        <f>X934-(((Z934-0.625-AD934)*Y934)/12)+2*AQ934</f>
        <v>2.5008280000000003</v>
      </c>
      <c r="AP934" s="1189">
        <f>X934-2*AQ934-Y934/8/12</f>
        <v>2.4720469999999999</v>
      </c>
      <c r="AQ934" s="1189">
        <f>AA934/2-AB934</f>
        <v>5.0164E-2</v>
      </c>
      <c r="AR934" s="1193">
        <f>SQRT(4/PI()*AJ934+(AC934-AN934)^2)</f>
        <v>3.480088557811281</v>
      </c>
      <c r="AS934" s="1194">
        <f t="shared" si="402"/>
        <v>1.5692408894528203</v>
      </c>
    </row>
    <row r="935" spans="1:45" ht="11.1" customHeight="1">
      <c r="A935" s="1189" t="s">
        <v>11037</v>
      </c>
      <c r="B935" s="1189" t="s">
        <v>11038</v>
      </c>
      <c r="C935" s="1189" t="s">
        <v>10936</v>
      </c>
      <c r="D935" s="1189" t="s">
        <v>10936</v>
      </c>
      <c r="E935" s="1189" t="s">
        <v>10936</v>
      </c>
      <c r="F935" s="1189" t="s">
        <v>10936</v>
      </c>
      <c r="G935" s="1189">
        <v>3.5</v>
      </c>
      <c r="H935" s="1189">
        <v>1.5</v>
      </c>
      <c r="I935" s="1190">
        <f t="shared" si="385"/>
        <v>26.7</v>
      </c>
      <c r="J935" s="1191">
        <f t="shared" si="399"/>
        <v>6142.7181363286254</v>
      </c>
      <c r="K935" s="1191">
        <f t="shared" si="400"/>
        <v>7722.2742285274144</v>
      </c>
      <c r="L935" s="1191">
        <f t="shared" si="401"/>
        <v>333567.86826105934</v>
      </c>
      <c r="M935" s="1190">
        <f t="shared" si="386"/>
        <v>2.4274389613692895</v>
      </c>
      <c r="N935" s="1190">
        <f t="shared" si="387"/>
        <v>0.40799907425401943</v>
      </c>
      <c r="O935" s="1190">
        <f t="shared" si="388"/>
        <v>9.1799791707154368E-2</v>
      </c>
      <c r="P935" s="1192">
        <f t="shared" si="409"/>
        <v>7722.2742285274144</v>
      </c>
      <c r="Q935" s="1192">
        <f t="shared" si="410"/>
        <v>6142.7181363286254</v>
      </c>
      <c r="R935" s="1192">
        <f t="shared" si="411"/>
        <v>9375.2931807079658</v>
      </c>
      <c r="S935" s="1192">
        <f t="shared" si="412"/>
        <v>7457.6195755631534</v>
      </c>
      <c r="T935" s="1192">
        <f t="shared" si="413"/>
        <v>333567.86826105934</v>
      </c>
      <c r="U935" s="1192">
        <f t="shared" si="389"/>
        <v>518005.05828849884</v>
      </c>
      <c r="V935" s="1189">
        <v>110000</v>
      </c>
      <c r="W935" s="1189">
        <v>87500</v>
      </c>
      <c r="X935" s="1193">
        <v>2.5880000000000001</v>
      </c>
      <c r="Y935" s="1189">
        <v>1.5</v>
      </c>
      <c r="Z935" s="1189">
        <v>2.375</v>
      </c>
      <c r="AA935" s="1193">
        <v>0.216224</v>
      </c>
      <c r="AB935" s="1193">
        <v>5.7948E-2</v>
      </c>
      <c r="AC935" s="1193">
        <v>2.796875</v>
      </c>
      <c r="AD935" s="1189">
        <v>0.25</v>
      </c>
      <c r="AE935" s="1189">
        <v>30</v>
      </c>
      <c r="AF935" s="1193" t="s">
        <v>10557</v>
      </c>
      <c r="AG935" s="1193" t="s">
        <v>10557</v>
      </c>
      <c r="AH935" s="1189">
        <f t="shared" si="414"/>
        <v>1.2393125</v>
      </c>
      <c r="AI935" s="1189">
        <f t="shared" si="390"/>
        <v>1.57421875</v>
      </c>
      <c r="AJ935" s="1189">
        <f t="shared" si="391"/>
        <v>3.0324351660096305</v>
      </c>
      <c r="AK935" s="1189" t="s">
        <v>10557</v>
      </c>
      <c r="AL935" s="1189">
        <f t="shared" si="415"/>
        <v>0.115953</v>
      </c>
      <c r="AM935" s="1189">
        <f t="shared" si="392"/>
        <v>3.6815538909255388</v>
      </c>
      <c r="AN935" s="1189">
        <f t="shared" si="416"/>
        <v>4.6875E-2</v>
      </c>
      <c r="AO935" s="1189">
        <f t="shared" si="403"/>
        <v>2.5008280000000003</v>
      </c>
      <c r="AP935" s="1189">
        <f t="shared" si="417"/>
        <v>2.4720469999999999</v>
      </c>
      <c r="AQ935" s="1189">
        <f t="shared" si="418"/>
        <v>5.0164E-2</v>
      </c>
      <c r="AR935" s="1193">
        <f t="shared" si="419"/>
        <v>3.3798692830062231</v>
      </c>
      <c r="AS935" s="1194">
        <f t="shared" si="402"/>
        <v>1.5441860707515558</v>
      </c>
    </row>
    <row r="936" spans="1:45" ht="11.1" customHeight="1">
      <c r="A936" s="1189" t="s">
        <v>11037</v>
      </c>
      <c r="B936" s="1189" t="s">
        <v>11038</v>
      </c>
      <c r="C936" s="1189" t="s">
        <v>10936</v>
      </c>
      <c r="D936" s="1189" t="s">
        <v>10936</v>
      </c>
      <c r="E936" s="1189" t="s">
        <v>10936</v>
      </c>
      <c r="F936" s="1189" t="s">
        <v>10936</v>
      </c>
      <c r="G936" s="1189">
        <v>3.5</v>
      </c>
      <c r="H936" s="1189">
        <v>1.75</v>
      </c>
      <c r="I936" s="1190">
        <f t="shared" si="385"/>
        <v>24.530625000000001</v>
      </c>
      <c r="J936" s="1191">
        <f t="shared" si="399"/>
        <v>4807.3210259111265</v>
      </c>
      <c r="K936" s="1191">
        <f t="shared" si="400"/>
        <v>6043.4892897168465</v>
      </c>
      <c r="L936" s="1191">
        <f t="shared" si="401"/>
        <v>263372.90740741242</v>
      </c>
      <c r="M936" s="1190">
        <f t="shared" si="386"/>
        <v>2.8021066655903306</v>
      </c>
      <c r="N936" s="1190">
        <f t="shared" si="387"/>
        <v>0.37484914947088038</v>
      </c>
      <c r="O936" s="1190">
        <f t="shared" si="388"/>
        <v>0.12494971649029345</v>
      </c>
      <c r="P936" s="1192">
        <f t="shared" si="409"/>
        <v>6043.4892897168465</v>
      </c>
      <c r="Q936" s="1192">
        <f t="shared" si="410"/>
        <v>4807.3210259111265</v>
      </c>
      <c r="R936" s="1192">
        <f t="shared" si="411"/>
        <v>9292.6698122357648</v>
      </c>
      <c r="S936" s="1192">
        <f t="shared" si="412"/>
        <v>7391.8964415511755</v>
      </c>
      <c r="T936" s="1192">
        <f t="shared" si="413"/>
        <v>263372.90740741242</v>
      </c>
      <c r="U936" s="1192">
        <f t="shared" si="389"/>
        <v>518005.05828849884</v>
      </c>
      <c r="V936" s="1189">
        <v>110000</v>
      </c>
      <c r="W936" s="1189">
        <v>87500</v>
      </c>
      <c r="X936" s="1193">
        <v>2.5880000000000001</v>
      </c>
      <c r="Y936" s="1189">
        <v>1.5</v>
      </c>
      <c r="Z936" s="1189">
        <v>2.375</v>
      </c>
      <c r="AA936" s="1193">
        <v>0.216224</v>
      </c>
      <c r="AB936" s="1193">
        <v>5.7948E-2</v>
      </c>
      <c r="AC936" s="1193">
        <v>2.796875</v>
      </c>
      <c r="AD936" s="1189">
        <v>0.25</v>
      </c>
      <c r="AE936" s="1189">
        <v>30</v>
      </c>
      <c r="AF936" s="1193" t="s">
        <v>10557</v>
      </c>
      <c r="AG936" s="1193" t="s">
        <v>10557</v>
      </c>
      <c r="AH936" s="1189">
        <f t="shared" si="414"/>
        <v>1.2393125</v>
      </c>
      <c r="AI936" s="1189">
        <f t="shared" si="390"/>
        <v>1.57421875</v>
      </c>
      <c r="AJ936" s="1189">
        <f t="shared" si="391"/>
        <v>2.3942991582492037</v>
      </c>
      <c r="AK936" s="1189" t="s">
        <v>10557</v>
      </c>
      <c r="AL936" s="1189">
        <f t="shared" si="415"/>
        <v>0.115953</v>
      </c>
      <c r="AM936" s="1189">
        <f t="shared" si="392"/>
        <v>3.6815538909255388</v>
      </c>
      <c r="AN936" s="1189">
        <f t="shared" si="416"/>
        <v>4.6875E-2</v>
      </c>
      <c r="AO936" s="1189">
        <f t="shared" si="403"/>
        <v>2.5008280000000003</v>
      </c>
      <c r="AP936" s="1189">
        <f t="shared" si="417"/>
        <v>2.4720469999999999</v>
      </c>
      <c r="AQ936" s="1189">
        <f t="shared" si="418"/>
        <v>5.0164E-2</v>
      </c>
      <c r="AR936" s="1193">
        <f t="shared" si="419"/>
        <v>3.2574555054841503</v>
      </c>
      <c r="AS936" s="1194">
        <f t="shared" si="402"/>
        <v>1.5135826263710377</v>
      </c>
    </row>
    <row r="937" spans="1:45" ht="11.1" customHeight="1">
      <c r="A937" s="1189" t="s">
        <v>11039</v>
      </c>
      <c r="B937" s="1189" t="s">
        <v>10936</v>
      </c>
      <c r="C937" s="1189" t="s">
        <v>10936</v>
      </c>
      <c r="D937" s="1189" t="s">
        <v>10936</v>
      </c>
      <c r="E937" s="1189" t="s">
        <v>10936</v>
      </c>
      <c r="F937" s="1189" t="s">
        <v>10936</v>
      </c>
      <c r="G937" s="1189">
        <v>3.6875</v>
      </c>
      <c r="H937" s="1189">
        <v>2</v>
      </c>
      <c r="I937" s="1190">
        <f t="shared" si="385"/>
        <v>25.625742187499998</v>
      </c>
      <c r="J937" s="1191">
        <f t="shared" si="399"/>
        <v>6432.3756737394951</v>
      </c>
      <c r="K937" s="1191">
        <f t="shared" si="400"/>
        <v>8086.4151327010795</v>
      </c>
      <c r="L937" s="1191">
        <f t="shared" si="401"/>
        <v>365073.71867693204</v>
      </c>
      <c r="M937" s="1190">
        <f t="shared" si="386"/>
        <v>1.8120354589297702</v>
      </c>
      <c r="N937" s="1190">
        <f t="shared" si="387"/>
        <v>0.39158348650083036</v>
      </c>
      <c r="O937" s="1190">
        <f t="shared" si="388"/>
        <v>0.16319962970160778</v>
      </c>
      <c r="P937" s="1192">
        <f t="shared" si="409"/>
        <v>9398.5521701322941</v>
      </c>
      <c r="Q937" s="1192">
        <f t="shared" si="410"/>
        <v>7476.1210444234157</v>
      </c>
      <c r="R937" s="1192">
        <f t="shared" si="411"/>
        <v>8086.4151327010795</v>
      </c>
      <c r="S937" s="1192">
        <f t="shared" si="412"/>
        <v>6432.3756737394951</v>
      </c>
      <c r="T937" s="1192">
        <f t="shared" si="413"/>
        <v>365073.71867693204</v>
      </c>
      <c r="U937" s="1192">
        <f t="shared" si="389"/>
        <v>480715.91614998999</v>
      </c>
      <c r="V937" s="1189">
        <v>110000</v>
      </c>
      <c r="W937" s="1189">
        <v>87500</v>
      </c>
      <c r="X937" s="1193">
        <v>2.984</v>
      </c>
      <c r="Y937" s="1189">
        <v>1.5</v>
      </c>
      <c r="Z937" s="1189">
        <v>2.875</v>
      </c>
      <c r="AA937" s="1193">
        <v>0.216224</v>
      </c>
      <c r="AB937" s="1193">
        <v>5.7948E-2</v>
      </c>
      <c r="AC937" s="1193">
        <v>3.203125</v>
      </c>
      <c r="AD937" s="1189">
        <v>0.25</v>
      </c>
      <c r="AE937" s="1189">
        <v>30</v>
      </c>
      <c r="AF937" s="1193" t="s">
        <v>10557</v>
      </c>
      <c r="AG937" s="1193" t="s">
        <v>10557</v>
      </c>
      <c r="AH937" s="1189">
        <f t="shared" si="414"/>
        <v>1.4216875</v>
      </c>
      <c r="AI937" s="1189">
        <f t="shared" si="390"/>
        <v>1.72265625</v>
      </c>
      <c r="AJ937" s="1189">
        <f t="shared" si="391"/>
        <v>3.3188519879721095</v>
      </c>
      <c r="AK937" s="1189" t="s">
        <v>10557</v>
      </c>
      <c r="AL937" s="1189">
        <f t="shared" si="415"/>
        <v>0.115953</v>
      </c>
      <c r="AM937" s="1189">
        <f t="shared" si="392"/>
        <v>2.8555052366491211</v>
      </c>
      <c r="AN937" s="1189">
        <f t="shared" si="416"/>
        <v>4.6875E-2</v>
      </c>
      <c r="AO937" s="1189">
        <f t="shared" si="403"/>
        <v>2.8343280000000002</v>
      </c>
      <c r="AP937" s="1189">
        <f t="shared" si="417"/>
        <v>2.8680469999999998</v>
      </c>
      <c r="AQ937" s="1189">
        <f t="shared" si="418"/>
        <v>5.0164E-2</v>
      </c>
      <c r="AR937" s="1193">
        <f t="shared" si="419"/>
        <v>3.766644084156213</v>
      </c>
      <c r="AS937" s="1194">
        <f t="shared" si="402"/>
        <v>1.72265625</v>
      </c>
    </row>
    <row r="938" spans="1:45" ht="11.1" customHeight="1">
      <c r="A938" s="1189" t="s">
        <v>11039</v>
      </c>
      <c r="B938" s="1189" t="s">
        <v>10936</v>
      </c>
      <c r="C938" s="1189" t="s">
        <v>10936</v>
      </c>
      <c r="D938" s="1189" t="s">
        <v>10936</v>
      </c>
      <c r="E938" s="1189" t="s">
        <v>10936</v>
      </c>
      <c r="F938" s="1189" t="s">
        <v>10936</v>
      </c>
      <c r="G938" s="1189">
        <v>3.6875</v>
      </c>
      <c r="H938" s="1189">
        <v>2.25</v>
      </c>
      <c r="I938" s="1190">
        <f t="shared" si="385"/>
        <v>22.788867187499999</v>
      </c>
      <c r="J938" s="1191">
        <f t="shared" si="399"/>
        <v>5572.9203851507182</v>
      </c>
      <c r="K938" s="1191">
        <f t="shared" si="400"/>
        <v>7005.957055618047</v>
      </c>
      <c r="L938" s="1191">
        <f t="shared" si="401"/>
        <v>273280.30832985527</v>
      </c>
      <c r="M938" s="1190">
        <f t="shared" si="386"/>
        <v>2.2271346920980468</v>
      </c>
      <c r="N938" s="1190">
        <f t="shared" si="387"/>
        <v>0.34823358486134076</v>
      </c>
      <c r="O938" s="1190">
        <f t="shared" si="388"/>
        <v>0.20654953134109735</v>
      </c>
      <c r="P938" s="1192">
        <f t="shared" si="409"/>
        <v>7005.957055618047</v>
      </c>
      <c r="Q938" s="1192">
        <f t="shared" si="410"/>
        <v>5572.9203851507182</v>
      </c>
      <c r="R938" s="1192">
        <f t="shared" si="411"/>
        <v>8052.574991791932</v>
      </c>
      <c r="S938" s="1192">
        <f t="shared" si="412"/>
        <v>6405.4573798344927</v>
      </c>
      <c r="T938" s="1192">
        <f t="shared" si="413"/>
        <v>273280.30832985527</v>
      </c>
      <c r="U938" s="1192">
        <f t="shared" si="389"/>
        <v>480715.91614998999</v>
      </c>
      <c r="V938" s="1189">
        <v>110000</v>
      </c>
      <c r="W938" s="1189">
        <v>87500</v>
      </c>
      <c r="X938" s="1193">
        <v>2.984</v>
      </c>
      <c r="Y938" s="1189">
        <v>1.5</v>
      </c>
      <c r="Z938" s="1189">
        <v>2.875</v>
      </c>
      <c r="AA938" s="1193">
        <v>0.216224</v>
      </c>
      <c r="AB938" s="1193">
        <v>5.7948E-2</v>
      </c>
      <c r="AC938" s="1193">
        <v>3.203125</v>
      </c>
      <c r="AD938" s="1189">
        <v>0.25</v>
      </c>
      <c r="AE938" s="1189">
        <v>30</v>
      </c>
      <c r="AF938" s="1193" t="s">
        <v>10557</v>
      </c>
      <c r="AG938" s="1193" t="s">
        <v>10557</v>
      </c>
      <c r="AH938" s="1189">
        <f t="shared" si="414"/>
        <v>1.4216875</v>
      </c>
      <c r="AI938" s="1189">
        <f t="shared" si="390"/>
        <v>1.72265625</v>
      </c>
      <c r="AJ938" s="1189">
        <f t="shared" si="391"/>
        <v>2.4843664393623204</v>
      </c>
      <c r="AK938" s="1189" t="s">
        <v>10557</v>
      </c>
      <c r="AL938" s="1189">
        <f t="shared" si="415"/>
        <v>0.115953</v>
      </c>
      <c r="AM938" s="1189">
        <f t="shared" si="392"/>
        <v>2.8555052366491211</v>
      </c>
      <c r="AN938" s="1189">
        <f t="shared" si="416"/>
        <v>4.6875E-2</v>
      </c>
      <c r="AO938" s="1189">
        <f t="shared" si="403"/>
        <v>2.8343280000000002</v>
      </c>
      <c r="AP938" s="1189">
        <f t="shared" si="417"/>
        <v>2.8680469999999998</v>
      </c>
      <c r="AQ938" s="1189">
        <f t="shared" si="418"/>
        <v>5.0164E-2</v>
      </c>
      <c r="AR938" s="1193">
        <f t="shared" si="419"/>
        <v>3.6228590445543141</v>
      </c>
      <c r="AS938" s="1194">
        <f t="shared" si="402"/>
        <v>1.7064960111385785</v>
      </c>
    </row>
    <row r="939" spans="1:45" ht="11.1" customHeight="1">
      <c r="A939" s="1189" t="s">
        <v>11039</v>
      </c>
      <c r="B939" s="1189" t="s">
        <v>10936</v>
      </c>
      <c r="C939" s="1189" t="s">
        <v>10936</v>
      </c>
      <c r="D939" s="1189" t="s">
        <v>10936</v>
      </c>
      <c r="E939" s="1189" t="s">
        <v>10936</v>
      </c>
      <c r="F939" s="1189" t="s">
        <v>10936</v>
      </c>
      <c r="G939" s="1189">
        <v>3.6875</v>
      </c>
      <c r="H939" s="1189">
        <v>2.421875</v>
      </c>
      <c r="I939" s="1190">
        <f t="shared" si="385"/>
        <v>20.644914550781248</v>
      </c>
      <c r="J939" s="1191">
        <f t="shared" si="399"/>
        <v>4127.8000046911829</v>
      </c>
      <c r="K939" s="1191">
        <f t="shared" si="400"/>
        <v>5189.2342916117714</v>
      </c>
      <c r="L939" s="1191">
        <f t="shared" si="401"/>
        <v>203907.94467371196</v>
      </c>
      <c r="M939" s="1190">
        <f t="shared" si="386"/>
        <v>2.8147478892466924</v>
      </c>
      <c r="N939" s="1190">
        <f t="shared" si="387"/>
        <v>0.31547213575925415</v>
      </c>
      <c r="O939" s="1190">
        <f t="shared" si="388"/>
        <v>0.239310980443184</v>
      </c>
      <c r="P939" s="1192">
        <f>(V939*AJ939/12)*((AD939/2/PI())+((AH939*0.08)/COS(AE939*PI()/180))+(AS939*0.08))</f>
        <v>5189.2342916117714</v>
      </c>
      <c r="Q939" s="1192">
        <f>(W939*AJ939/12)*((AD939/2/PI())+((AH939*0.08)/COS(AE939*PI()/180))+(AS939*0.08))</f>
        <v>4127.8000046911829</v>
      </c>
      <c r="R939" s="1192">
        <f>V939*AM939*((AD939/PI())/2+AH939*0.08/COS(AE939*PI()/180)+AS939*0.08)/12</f>
        <v>7993.6435480081818</v>
      </c>
      <c r="S939" s="1192">
        <f>W939*AM939*((AD939/PI())/2+AH939*0.08/COS(AE939*PI()/180)+AS939*0.08)/12</f>
        <v>6358.5800950065086</v>
      </c>
      <c r="T939" s="1192">
        <f>V939*AJ939</f>
        <v>203907.94467371196</v>
      </c>
      <c r="U939" s="1192">
        <f t="shared" si="389"/>
        <v>480715.91614998999</v>
      </c>
      <c r="V939" s="1189">
        <v>110000</v>
      </c>
      <c r="W939" s="1189">
        <v>87500</v>
      </c>
      <c r="X939" s="1193">
        <v>2.984</v>
      </c>
      <c r="Y939" s="1189">
        <v>1.5</v>
      </c>
      <c r="Z939" s="1189">
        <v>2.875</v>
      </c>
      <c r="AA939" s="1193">
        <v>0.216224</v>
      </c>
      <c r="AB939" s="1193">
        <v>5.7948E-2</v>
      </c>
      <c r="AC939" s="1193">
        <v>3.203125</v>
      </c>
      <c r="AD939" s="1189">
        <v>0.25</v>
      </c>
      <c r="AE939" s="1189">
        <v>30</v>
      </c>
      <c r="AF939" s="1193" t="s">
        <v>10557</v>
      </c>
      <c r="AG939" s="1193" t="s">
        <v>10557</v>
      </c>
      <c r="AH939" s="1189">
        <f>(X939+(X939-(Z939-0.625)*Y939/12))/4</f>
        <v>1.4216875</v>
      </c>
      <c r="AI939" s="1189">
        <f t="shared" si="390"/>
        <v>1.72265625</v>
      </c>
      <c r="AJ939" s="1189">
        <f t="shared" si="391"/>
        <v>1.8537085879428361</v>
      </c>
      <c r="AK939" s="1189" t="s">
        <v>10557</v>
      </c>
      <c r="AL939" s="1189">
        <f>2*((AA939/2)-AB939)+Y939/8/12</f>
        <v>0.115953</v>
      </c>
      <c r="AM939" s="1189">
        <f t="shared" si="392"/>
        <v>2.8555052366491211</v>
      </c>
      <c r="AN939" s="1189">
        <f>Y939*3/8/12</f>
        <v>4.6875E-2</v>
      </c>
      <c r="AO939" s="1189">
        <f>X939-(((Z939-0.625-AD939)*Y939)/12)+2*AQ939</f>
        <v>2.8343280000000002</v>
      </c>
      <c r="AP939" s="1189">
        <f>X939-2*AQ939-Y939/8/12</f>
        <v>2.8680469999999998</v>
      </c>
      <c r="AQ939" s="1189">
        <f>AA939/2-AB939</f>
        <v>5.0164E-2</v>
      </c>
      <c r="AR939" s="1193">
        <f>SQRT(4/PI()*AJ939+(AC939-AN939)^2)</f>
        <v>3.5102890395356332</v>
      </c>
      <c r="AS939" s="1194">
        <f t="shared" si="402"/>
        <v>1.6783535098839084</v>
      </c>
    </row>
    <row r="940" spans="1:45" ht="11.1" customHeight="1">
      <c r="A940" s="1189" t="s">
        <v>11039</v>
      </c>
      <c r="B940" s="1189" t="s">
        <v>10936</v>
      </c>
      <c r="C940" s="1189" t="s">
        <v>10936</v>
      </c>
      <c r="D940" s="1189" t="s">
        <v>10936</v>
      </c>
      <c r="E940" s="1189" t="s">
        <v>10936</v>
      </c>
      <c r="F940" s="1189" t="s">
        <v>10936</v>
      </c>
      <c r="G940" s="1189">
        <v>3.75</v>
      </c>
      <c r="H940" s="1189">
        <v>2</v>
      </c>
      <c r="I940" s="1190">
        <f t="shared" si="385"/>
        <v>26.866875</v>
      </c>
      <c r="J940" s="1191">
        <f t="shared" si="399"/>
        <v>7284.1342296890061</v>
      </c>
      <c r="K940" s="1191">
        <f t="shared" si="400"/>
        <v>9157.1973173233218</v>
      </c>
      <c r="L940" s="1191">
        <f t="shared" si="401"/>
        <v>365073.71867693204</v>
      </c>
      <c r="M940" s="1190">
        <f t="shared" si="386"/>
        <v>1.9721814624615515</v>
      </c>
      <c r="N940" s="1190">
        <f t="shared" si="387"/>
        <v>0.41054906846810707</v>
      </c>
      <c r="O940" s="1190">
        <f t="shared" si="388"/>
        <v>0.16319962970160778</v>
      </c>
      <c r="P940" s="1192">
        <f>(V940*AJ940/12)*((AD940/2/PI())+((AH940*0.08)/COS(AE940*PI()/180))+(AS940*0.08))</f>
        <v>9436.5806824944739</v>
      </c>
      <c r="Q940" s="1192">
        <f>(W940*AJ940/12)*((AD940/2/PI())+((AH940*0.08)/COS(AE940*PI()/180))+(AS940*0.08))</f>
        <v>7506.3709974387857</v>
      </c>
      <c r="R940" s="1192">
        <f>V940*AM940*((AD940/PI())/2+AH940*0.08/COS(AE940*PI()/180)+AS940*0.08)/12</f>
        <v>9157.1973173233218</v>
      </c>
      <c r="S940" s="1192">
        <f>W940*AM940*((AD940/PI())/2+AH940*0.08/COS(AE940*PI()/180)+AS940*0.08)/12</f>
        <v>7284.1342296890061</v>
      </c>
      <c r="T940" s="1192">
        <f>V940*AJ940</f>
        <v>365073.71867693204</v>
      </c>
      <c r="U940" s="1192">
        <f t="shared" si="389"/>
        <v>520875.53317683603</v>
      </c>
      <c r="V940" s="1189">
        <v>110000</v>
      </c>
      <c r="W940" s="1189">
        <v>87500</v>
      </c>
      <c r="X940" s="1193">
        <v>2.984</v>
      </c>
      <c r="Y940" s="1189">
        <v>1.5</v>
      </c>
      <c r="Z940" s="1189">
        <v>2.875</v>
      </c>
      <c r="AA940" s="1193">
        <v>0.216224</v>
      </c>
      <c r="AB940" s="1193">
        <v>5.7948E-2</v>
      </c>
      <c r="AC940" s="1193">
        <v>3.203125</v>
      </c>
      <c r="AD940" s="1189">
        <v>0.25</v>
      </c>
      <c r="AE940" s="1189">
        <v>30</v>
      </c>
      <c r="AF940" s="1193" t="s">
        <v>10557</v>
      </c>
      <c r="AG940" s="1193" t="s">
        <v>10557</v>
      </c>
      <c r="AH940" s="1189">
        <f>(X940+(X940-(Z940-0.625)*Y940/12))/4</f>
        <v>1.4216875</v>
      </c>
      <c r="AI940" s="1189">
        <f t="shared" si="390"/>
        <v>1.73828125</v>
      </c>
      <c r="AJ940" s="1189">
        <f t="shared" si="391"/>
        <v>3.3188519879721095</v>
      </c>
      <c r="AK940" s="1189" t="s">
        <v>10557</v>
      </c>
      <c r="AL940" s="1189">
        <f>2*((AA940/2)-AB940)+Y940/8/12</f>
        <v>0.115953</v>
      </c>
      <c r="AM940" s="1189">
        <f t="shared" si="392"/>
        <v>3.2205926641659035</v>
      </c>
      <c r="AN940" s="1189">
        <f>Y940*3/8/12</f>
        <v>4.6875E-2</v>
      </c>
      <c r="AO940" s="1189">
        <f>X940-(((Z940-0.625-AD940)*Y940)/12)+2*AQ940</f>
        <v>2.8343280000000002</v>
      </c>
      <c r="AP940" s="1189">
        <f>X940-2*AQ940-Y940/8/12</f>
        <v>2.8680469999999998</v>
      </c>
      <c r="AQ940" s="1189">
        <f>AA940/2-AB940</f>
        <v>5.0164E-2</v>
      </c>
      <c r="AR940" s="1193">
        <f>SQRT(4/PI()*AJ940+(AC940-AN940)^2)</f>
        <v>3.766644084156213</v>
      </c>
      <c r="AS940" s="1194">
        <f t="shared" si="402"/>
        <v>1.73828125</v>
      </c>
    </row>
    <row r="941" spans="1:45" ht="11.1" customHeight="1">
      <c r="A941" s="1189" t="s">
        <v>11039</v>
      </c>
      <c r="B941" s="1189" t="s">
        <v>10936</v>
      </c>
      <c r="C941" s="1189" t="s">
        <v>10936</v>
      </c>
      <c r="D941" s="1189" t="s">
        <v>10936</v>
      </c>
      <c r="E941" s="1189" t="s">
        <v>10936</v>
      </c>
      <c r="F941" s="1189" t="s">
        <v>10936</v>
      </c>
      <c r="G941" s="1189">
        <v>3.75</v>
      </c>
      <c r="H941" s="1189">
        <v>2.25</v>
      </c>
      <c r="I941" s="1190">
        <f t="shared" si="385"/>
        <v>24.03</v>
      </c>
      <c r="J941" s="1191">
        <f t="shared" si="399"/>
        <v>5572.9203851507182</v>
      </c>
      <c r="K941" s="1191">
        <f t="shared" si="400"/>
        <v>7005.957055618047</v>
      </c>
      <c r="L941" s="1191">
        <f t="shared" si="401"/>
        <v>273280.30832985527</v>
      </c>
      <c r="M941" s="1190">
        <f t="shared" si="386"/>
        <v>2.4239667786385288</v>
      </c>
      <c r="N941" s="1190">
        <f t="shared" si="387"/>
        <v>0.36719916682861747</v>
      </c>
      <c r="O941" s="1190">
        <f t="shared" si="388"/>
        <v>0.20654953134109735</v>
      </c>
      <c r="P941" s="1192">
        <f>(V941*AJ941/12)*((AD941/2/PI())+((AH941*0.08)/COS(AE941*PI()/180))+(AS941*0.08))</f>
        <v>7005.957055618047</v>
      </c>
      <c r="Q941" s="1192">
        <f>(W941*AJ941/12)*((AD941/2/PI())+((AH941*0.08)/COS(AE941*PI()/180))+(AS941*0.08))</f>
        <v>5572.9203851507182</v>
      </c>
      <c r="R941" s="1192">
        <f>V941*AM941*((AD941/PI())/2+AH941*0.08/COS(AE941*PI()/180)+AS941*0.08)/12</f>
        <v>9082.1279587790286</v>
      </c>
      <c r="S941" s="1192">
        <f>W941*AM941*((AD941/PI())/2+AH941*0.08/COS(AE941*PI()/180)+AS941*0.08)/12</f>
        <v>7224.4199672105906</v>
      </c>
      <c r="T941" s="1192">
        <f>V941*AJ941</f>
        <v>273280.30832985527</v>
      </c>
      <c r="U941" s="1192">
        <f t="shared" si="389"/>
        <v>520875.53317683603</v>
      </c>
      <c r="V941" s="1189">
        <v>110000</v>
      </c>
      <c r="W941" s="1189">
        <v>87500</v>
      </c>
      <c r="X941" s="1193">
        <v>2.984</v>
      </c>
      <c r="Y941" s="1189">
        <v>1.5</v>
      </c>
      <c r="Z941" s="1189">
        <v>2.875</v>
      </c>
      <c r="AA941" s="1193">
        <v>0.216224</v>
      </c>
      <c r="AB941" s="1193">
        <v>5.7948E-2</v>
      </c>
      <c r="AC941" s="1193">
        <v>3.203125</v>
      </c>
      <c r="AD941" s="1189">
        <v>0.25</v>
      </c>
      <c r="AE941" s="1189">
        <v>30</v>
      </c>
      <c r="AF941" s="1193" t="s">
        <v>10557</v>
      </c>
      <c r="AG941" s="1193" t="s">
        <v>10557</v>
      </c>
      <c r="AH941" s="1189">
        <f>(X941+(X941-(Z941-0.625)*Y941/12))/4</f>
        <v>1.4216875</v>
      </c>
      <c r="AI941" s="1189">
        <f t="shared" si="390"/>
        <v>1.73828125</v>
      </c>
      <c r="AJ941" s="1189">
        <f t="shared" si="391"/>
        <v>2.4843664393623204</v>
      </c>
      <c r="AK941" s="1189" t="s">
        <v>10557</v>
      </c>
      <c r="AL941" s="1189">
        <f>2*((AA941/2)-AB941)+Y941/8/12</f>
        <v>0.115953</v>
      </c>
      <c r="AM941" s="1189">
        <f t="shared" si="392"/>
        <v>3.2205926641659035</v>
      </c>
      <c r="AN941" s="1189">
        <f>Y941*3/8/12</f>
        <v>4.6875E-2</v>
      </c>
      <c r="AO941" s="1189">
        <f>X941-(((Z941-0.625-AD941)*Y941)/12)+2*AQ941</f>
        <v>2.8343280000000002</v>
      </c>
      <c r="AP941" s="1189">
        <f>X941-2*AQ941-Y941/8/12</f>
        <v>2.8680469999999998</v>
      </c>
      <c r="AQ941" s="1189">
        <f>AA941/2-AB941</f>
        <v>5.0164E-2</v>
      </c>
      <c r="AR941" s="1193">
        <f>SQRT(4/PI()*AJ941+(AC941-AN941)^2)</f>
        <v>3.6228590445543141</v>
      </c>
      <c r="AS941" s="1194">
        <f t="shared" si="402"/>
        <v>1.7064960111385785</v>
      </c>
    </row>
    <row r="942" spans="1:45" ht="11.1" customHeight="1">
      <c r="A942" s="1189" t="s">
        <v>11039</v>
      </c>
      <c r="B942" s="1189" t="s">
        <v>10936</v>
      </c>
      <c r="C942" s="1189" t="s">
        <v>10936</v>
      </c>
      <c r="D942" s="1189" t="s">
        <v>10936</v>
      </c>
      <c r="E942" s="1189" t="s">
        <v>10936</v>
      </c>
      <c r="F942" s="1189" t="s">
        <v>10936</v>
      </c>
      <c r="G942" s="1189">
        <v>3.75</v>
      </c>
      <c r="H942" s="1189">
        <v>2.421875</v>
      </c>
      <c r="I942" s="1190">
        <f t="shared" si="385"/>
        <v>21.88604736328125</v>
      </c>
      <c r="J942" s="1191">
        <f t="shared" si="399"/>
        <v>4127.8000046911829</v>
      </c>
      <c r="K942" s="1191">
        <f t="shared" si="400"/>
        <v>5189.2342916117714</v>
      </c>
      <c r="L942" s="1191">
        <f t="shared" si="401"/>
        <v>203907.94467371196</v>
      </c>
      <c r="M942" s="1190">
        <f t="shared" si="386"/>
        <v>3.0635126820055549</v>
      </c>
      <c r="N942" s="1190">
        <f t="shared" si="387"/>
        <v>0.3344377177265308</v>
      </c>
      <c r="O942" s="1190">
        <f t="shared" si="388"/>
        <v>0.239310980443184</v>
      </c>
      <c r="P942" s="1192">
        <f t="shared" si="409"/>
        <v>5189.2342916117714</v>
      </c>
      <c r="Q942" s="1192">
        <f t="shared" si="410"/>
        <v>4127.8000046911829</v>
      </c>
      <c r="R942" s="1192">
        <f t="shared" si="411"/>
        <v>9015.6619011781768</v>
      </c>
      <c r="S942" s="1192">
        <f t="shared" si="412"/>
        <v>7171.5492395735491</v>
      </c>
      <c r="T942" s="1192">
        <f t="shared" si="413"/>
        <v>203907.94467371196</v>
      </c>
      <c r="U942" s="1192">
        <f t="shared" si="389"/>
        <v>520875.53317683603</v>
      </c>
      <c r="V942" s="1189">
        <v>110000</v>
      </c>
      <c r="W942" s="1189">
        <v>87500</v>
      </c>
      <c r="X942" s="1193">
        <v>2.984</v>
      </c>
      <c r="Y942" s="1189">
        <v>1.5</v>
      </c>
      <c r="Z942" s="1189">
        <v>2.875</v>
      </c>
      <c r="AA942" s="1193">
        <v>0.216224</v>
      </c>
      <c r="AB942" s="1193">
        <v>5.7948E-2</v>
      </c>
      <c r="AC942" s="1193">
        <v>3.203125</v>
      </c>
      <c r="AD942" s="1189">
        <v>0.25</v>
      </c>
      <c r="AE942" s="1189">
        <v>30</v>
      </c>
      <c r="AF942" s="1193" t="s">
        <v>10557</v>
      </c>
      <c r="AG942" s="1193" t="s">
        <v>10557</v>
      </c>
      <c r="AH942" s="1189">
        <f t="shared" si="414"/>
        <v>1.4216875</v>
      </c>
      <c r="AI942" s="1189">
        <f t="shared" si="390"/>
        <v>1.73828125</v>
      </c>
      <c r="AJ942" s="1189">
        <f t="shared" si="391"/>
        <v>1.8537085879428361</v>
      </c>
      <c r="AK942" s="1189" t="s">
        <v>10557</v>
      </c>
      <c r="AL942" s="1189">
        <f t="shared" si="415"/>
        <v>0.115953</v>
      </c>
      <c r="AM942" s="1189">
        <f t="shared" si="392"/>
        <v>3.2205926641659035</v>
      </c>
      <c r="AN942" s="1189">
        <f t="shared" si="416"/>
        <v>4.6875E-2</v>
      </c>
      <c r="AO942" s="1189">
        <f t="shared" si="403"/>
        <v>2.8343280000000002</v>
      </c>
      <c r="AP942" s="1189">
        <f t="shared" si="417"/>
        <v>2.8680469999999998</v>
      </c>
      <c r="AQ942" s="1189">
        <f t="shared" si="418"/>
        <v>5.0164E-2</v>
      </c>
      <c r="AR942" s="1193">
        <f t="shared" si="419"/>
        <v>3.5102890395356332</v>
      </c>
      <c r="AS942" s="1194">
        <f t="shared" si="402"/>
        <v>1.6783535098839084</v>
      </c>
    </row>
    <row r="943" spans="1:45" ht="11.1" customHeight="1">
      <c r="A943" s="1189" t="s">
        <v>11039</v>
      </c>
      <c r="B943" s="1189" t="s">
        <v>10936</v>
      </c>
      <c r="C943" s="1189" t="s">
        <v>10936</v>
      </c>
      <c r="D943" s="1189" t="s">
        <v>10936</v>
      </c>
      <c r="E943" s="1189" t="s">
        <v>10936</v>
      </c>
      <c r="F943" s="1189" t="s">
        <v>10936</v>
      </c>
      <c r="G943" s="1189">
        <v>4</v>
      </c>
      <c r="H943" s="1189">
        <v>2</v>
      </c>
      <c r="I943" s="1190">
        <f t="shared" si="385"/>
        <v>32.04</v>
      </c>
      <c r="J943" s="1191">
        <f t="shared" si="399"/>
        <v>7514.4267216581356</v>
      </c>
      <c r="K943" s="1191">
        <f t="shared" si="400"/>
        <v>9446.7078786559432</v>
      </c>
      <c r="L943" s="1191">
        <f t="shared" si="401"/>
        <v>365073.71867693204</v>
      </c>
      <c r="M943" s="1190">
        <f t="shared" si="386"/>
        <v>2.657311302799092</v>
      </c>
      <c r="N943" s="1190">
        <f t="shared" si="387"/>
        <v>0.4895988891048233</v>
      </c>
      <c r="O943" s="1190">
        <f t="shared" si="388"/>
        <v>0.16319962970160778</v>
      </c>
      <c r="P943" s="1192">
        <f t="shared" si="409"/>
        <v>9446.7078786559432</v>
      </c>
      <c r="Q943" s="1192">
        <f t="shared" si="410"/>
        <v>7514.4267216581356</v>
      </c>
      <c r="R943" s="1192">
        <f t="shared" si="411"/>
        <v>13498.383809926983</v>
      </c>
      <c r="S943" s="1192">
        <f t="shared" si="412"/>
        <v>10737.350757896462</v>
      </c>
      <c r="T943" s="1192">
        <f t="shared" si="413"/>
        <v>365073.71867693204</v>
      </c>
      <c r="U943" s="1192">
        <f t="shared" si="389"/>
        <v>688263.51675091719</v>
      </c>
      <c r="V943" s="1189">
        <v>110000</v>
      </c>
      <c r="W943" s="1189">
        <v>87500</v>
      </c>
      <c r="X943" s="1193">
        <v>2.984</v>
      </c>
      <c r="Y943" s="1189">
        <v>1.5</v>
      </c>
      <c r="Z943" s="1189">
        <v>2.875</v>
      </c>
      <c r="AA943" s="1193">
        <v>0.216224</v>
      </c>
      <c r="AB943" s="1193">
        <v>5.7948E-2</v>
      </c>
      <c r="AC943" s="1193">
        <v>3.203125</v>
      </c>
      <c r="AD943" s="1189">
        <v>0.25</v>
      </c>
      <c r="AE943" s="1189">
        <v>30</v>
      </c>
      <c r="AF943" s="1193" t="s">
        <v>10557</v>
      </c>
      <c r="AG943" s="1193" t="s">
        <v>10557</v>
      </c>
      <c r="AH943" s="1189">
        <f t="shared" si="414"/>
        <v>1.4216875</v>
      </c>
      <c r="AI943" s="1189">
        <f t="shared" si="390"/>
        <v>1.80078125</v>
      </c>
      <c r="AJ943" s="1189">
        <f t="shared" si="391"/>
        <v>3.3188519879721095</v>
      </c>
      <c r="AK943" s="1189" t="s">
        <v>10557</v>
      </c>
      <c r="AL943" s="1189">
        <f t="shared" si="415"/>
        <v>0.115953</v>
      </c>
      <c r="AM943" s="1189">
        <f t="shared" si="392"/>
        <v>4.7423016057484597</v>
      </c>
      <c r="AN943" s="1189">
        <f t="shared" si="416"/>
        <v>4.6875E-2</v>
      </c>
      <c r="AO943" s="1189">
        <f t="shared" si="403"/>
        <v>2.8343280000000002</v>
      </c>
      <c r="AP943" s="1189">
        <f t="shared" si="417"/>
        <v>2.8680469999999998</v>
      </c>
      <c r="AQ943" s="1189">
        <f t="shared" si="418"/>
        <v>5.0164E-2</v>
      </c>
      <c r="AR943" s="1193">
        <f t="shared" si="419"/>
        <v>3.766644084156213</v>
      </c>
      <c r="AS943" s="1194">
        <f t="shared" si="402"/>
        <v>1.7424422710390532</v>
      </c>
    </row>
    <row r="944" spans="1:45" ht="11.1" customHeight="1">
      <c r="A944" s="1189" t="s">
        <v>11039</v>
      </c>
      <c r="B944" s="1189" t="s">
        <v>10936</v>
      </c>
      <c r="C944" s="1189" t="s">
        <v>10936</v>
      </c>
      <c r="D944" s="1189" t="s">
        <v>10936</v>
      </c>
      <c r="E944" s="1189" t="s">
        <v>10936</v>
      </c>
      <c r="F944" s="1189" t="s">
        <v>10936</v>
      </c>
      <c r="G944" s="1189">
        <v>4</v>
      </c>
      <c r="H944" s="1189">
        <v>2.25</v>
      </c>
      <c r="I944" s="1190">
        <f t="shared" si="385"/>
        <v>29.203125</v>
      </c>
      <c r="J944" s="1191">
        <f t="shared" si="399"/>
        <v>5572.9203851507182</v>
      </c>
      <c r="K944" s="1191">
        <f t="shared" si="400"/>
        <v>7005.957055618047</v>
      </c>
      <c r="L944" s="1191">
        <f t="shared" si="401"/>
        <v>273280.30832985527</v>
      </c>
      <c r="M944" s="1190">
        <f t="shared" si="386"/>
        <v>3.2660454634058516</v>
      </c>
      <c r="N944" s="1190">
        <f t="shared" si="387"/>
        <v>0.44624898746533376</v>
      </c>
      <c r="O944" s="1190">
        <f t="shared" si="388"/>
        <v>0.20654953134109735</v>
      </c>
      <c r="P944" s="1192">
        <f t="shared" si="409"/>
        <v>7005.957055618047</v>
      </c>
      <c r="Q944" s="1192">
        <f t="shared" si="410"/>
        <v>5572.9203851507182</v>
      </c>
      <c r="R944" s="1192">
        <f t="shared" si="411"/>
        <v>13373.373938826087</v>
      </c>
      <c r="S944" s="1192">
        <f t="shared" si="412"/>
        <v>10637.911087702569</v>
      </c>
      <c r="T944" s="1192">
        <f t="shared" si="413"/>
        <v>273280.30832985527</v>
      </c>
      <c r="U944" s="1192">
        <f t="shared" si="389"/>
        <v>688263.51675091719</v>
      </c>
      <c r="V944" s="1189">
        <v>110000</v>
      </c>
      <c r="W944" s="1189">
        <v>87500</v>
      </c>
      <c r="X944" s="1193">
        <v>2.984</v>
      </c>
      <c r="Y944" s="1189">
        <v>1.5</v>
      </c>
      <c r="Z944" s="1189">
        <v>2.875</v>
      </c>
      <c r="AA944" s="1193">
        <v>0.216224</v>
      </c>
      <c r="AB944" s="1193">
        <v>5.7948E-2</v>
      </c>
      <c r="AC944" s="1193">
        <v>3.203125</v>
      </c>
      <c r="AD944" s="1189">
        <v>0.25</v>
      </c>
      <c r="AE944" s="1189">
        <v>30</v>
      </c>
      <c r="AF944" s="1193" t="s">
        <v>10557</v>
      </c>
      <c r="AG944" s="1193" t="s">
        <v>10557</v>
      </c>
      <c r="AH944" s="1189">
        <f t="shared" si="414"/>
        <v>1.4216875</v>
      </c>
      <c r="AI944" s="1189">
        <f t="shared" si="390"/>
        <v>1.80078125</v>
      </c>
      <c r="AJ944" s="1189">
        <f t="shared" si="391"/>
        <v>2.4843664393623204</v>
      </c>
      <c r="AK944" s="1189" t="s">
        <v>10557</v>
      </c>
      <c r="AL944" s="1189">
        <f t="shared" si="415"/>
        <v>0.115953</v>
      </c>
      <c r="AM944" s="1189">
        <f t="shared" si="392"/>
        <v>4.7423016057484597</v>
      </c>
      <c r="AN944" s="1189">
        <f t="shared" si="416"/>
        <v>4.6875E-2</v>
      </c>
      <c r="AO944" s="1189">
        <f t="shared" si="403"/>
        <v>2.8343280000000002</v>
      </c>
      <c r="AP944" s="1189">
        <f t="shared" si="417"/>
        <v>2.8680469999999998</v>
      </c>
      <c r="AQ944" s="1189">
        <f t="shared" si="418"/>
        <v>5.0164E-2</v>
      </c>
      <c r="AR944" s="1193">
        <f t="shared" si="419"/>
        <v>3.6228590445543141</v>
      </c>
      <c r="AS944" s="1194">
        <f t="shared" si="402"/>
        <v>1.7064960111385785</v>
      </c>
    </row>
    <row r="945" spans="1:45" ht="11.1" customHeight="1">
      <c r="A945" s="1189" t="s">
        <v>11040</v>
      </c>
      <c r="B945" s="1189" t="s">
        <v>10936</v>
      </c>
      <c r="C945" s="1189" t="s">
        <v>10936</v>
      </c>
      <c r="D945" s="1189" t="s">
        <v>10936</v>
      </c>
      <c r="E945" s="1189" t="s">
        <v>10936</v>
      </c>
      <c r="F945" s="1189" t="s">
        <v>10936</v>
      </c>
      <c r="G945" s="1189">
        <v>3.6875</v>
      </c>
      <c r="H945" s="1189">
        <v>2</v>
      </c>
      <c r="I945" s="1190">
        <f t="shared" si="385"/>
        <v>25.625742187499998</v>
      </c>
      <c r="J945" s="1191">
        <f t="shared" si="399"/>
        <v>6454.9154921366862</v>
      </c>
      <c r="K945" s="1191">
        <f t="shared" si="400"/>
        <v>8114.7509044004064</v>
      </c>
      <c r="L945" s="1191">
        <f t="shared" si="401"/>
        <v>365073.71867693204</v>
      </c>
      <c r="M945" s="1190">
        <f t="shared" si="386"/>
        <v>1.7461494843578804</v>
      </c>
      <c r="N945" s="1190">
        <f t="shared" si="387"/>
        <v>0.39158348650083036</v>
      </c>
      <c r="O945" s="1190">
        <f t="shared" si="388"/>
        <v>0.16319962970160778</v>
      </c>
      <c r="P945" s="1192">
        <f t="shared" si="409"/>
        <v>9431.4858279060718</v>
      </c>
      <c r="Q945" s="1192">
        <f t="shared" si="410"/>
        <v>7502.3182721980111</v>
      </c>
      <c r="R945" s="1192">
        <f t="shared" si="411"/>
        <v>8114.7509044004064</v>
      </c>
      <c r="S945" s="1192">
        <f t="shared" si="412"/>
        <v>6454.9154921366862</v>
      </c>
      <c r="T945" s="1192">
        <f t="shared" si="413"/>
        <v>365073.71867693204</v>
      </c>
      <c r="U945" s="1192">
        <f t="shared" si="389"/>
        <v>457569.67721905897</v>
      </c>
      <c r="V945" s="1189">
        <v>110000</v>
      </c>
      <c r="W945" s="1189">
        <v>87500</v>
      </c>
      <c r="X945" s="1193">
        <v>2.984</v>
      </c>
      <c r="Y945" s="1189">
        <v>1.5</v>
      </c>
      <c r="Z945" s="1189">
        <v>2.5</v>
      </c>
      <c r="AA945" s="1193">
        <v>0.216224</v>
      </c>
      <c r="AB945" s="1193">
        <v>5.7948E-2</v>
      </c>
      <c r="AC945" s="1193">
        <v>3.203125</v>
      </c>
      <c r="AD945" s="1189">
        <v>0.25</v>
      </c>
      <c r="AE945" s="1189">
        <v>30</v>
      </c>
      <c r="AF945" s="1193" t="s">
        <v>10557</v>
      </c>
      <c r="AG945" s="1193" t="s">
        <v>10557</v>
      </c>
      <c r="AH945" s="1189">
        <f t="shared" si="414"/>
        <v>1.43340625</v>
      </c>
      <c r="AI945" s="1189">
        <f t="shared" si="390"/>
        <v>1.72265625</v>
      </c>
      <c r="AJ945" s="1189">
        <f t="shared" si="391"/>
        <v>3.3188519879721095</v>
      </c>
      <c r="AK945" s="1189" t="s">
        <v>10557</v>
      </c>
      <c r="AL945" s="1189">
        <f t="shared" si="415"/>
        <v>0.115953</v>
      </c>
      <c r="AM945" s="1189">
        <f t="shared" si="392"/>
        <v>2.8555052366491211</v>
      </c>
      <c r="AN945" s="1189">
        <f t="shared" si="416"/>
        <v>4.6875E-2</v>
      </c>
      <c r="AO945" s="1189">
        <f t="shared" si="403"/>
        <v>2.8812030000000002</v>
      </c>
      <c r="AP945" s="1189">
        <f t="shared" si="417"/>
        <v>2.8680469999999998</v>
      </c>
      <c r="AQ945" s="1189">
        <f t="shared" si="418"/>
        <v>5.0164E-2</v>
      </c>
      <c r="AR945" s="1193">
        <f t="shared" si="419"/>
        <v>3.766644084156213</v>
      </c>
      <c r="AS945" s="1194">
        <f t="shared" si="402"/>
        <v>1.72265625</v>
      </c>
    </row>
    <row r="946" spans="1:45" ht="11.1" customHeight="1">
      <c r="A946" s="1189" t="s">
        <v>11041</v>
      </c>
      <c r="B946" s="1189" t="s">
        <v>10936</v>
      </c>
      <c r="C946" s="1189" t="s">
        <v>10936</v>
      </c>
      <c r="D946" s="1189" t="s">
        <v>10936</v>
      </c>
      <c r="E946" s="1189" t="s">
        <v>10936</v>
      </c>
      <c r="F946" s="1189" t="s">
        <v>10936</v>
      </c>
      <c r="G946" s="1189">
        <v>3.6875</v>
      </c>
      <c r="H946" s="1189">
        <v>2.25</v>
      </c>
      <c r="I946" s="1190">
        <f t="shared" si="385"/>
        <v>22.788867187499999</v>
      </c>
      <c r="J946" s="1191">
        <f t="shared" si="399"/>
        <v>5592.5306340329862</v>
      </c>
      <c r="K946" s="1191">
        <f t="shared" si="400"/>
        <v>7030.6099399271843</v>
      </c>
      <c r="L946" s="1191">
        <f t="shared" si="401"/>
        <v>273280.30832985527</v>
      </c>
      <c r="M946" s="1190">
        <f t="shared" si="386"/>
        <v>2.1461556257289973</v>
      </c>
      <c r="N946" s="1190">
        <f t="shared" si="387"/>
        <v>0.34823358486134076</v>
      </c>
      <c r="O946" s="1190">
        <f t="shared" si="388"/>
        <v>0.20654953134109735</v>
      </c>
      <c r="P946" s="1192">
        <f>(V946*AJ946/12)*((AD946/2/PI())+((AH946*0.08)/COS(AE946*PI()/180))+(AS946*0.08))</f>
        <v>7030.6099399271843</v>
      </c>
      <c r="Q946" s="1192">
        <f>(W946*AJ946/12)*((AD946/2/PI())+((AH946*0.08)/COS(AE946*PI()/180))+(AS946*0.08))</f>
        <v>5592.5306340329862</v>
      </c>
      <c r="R946" s="1192">
        <f>V946*AM946*((AD946/PI())/2+AH946*0.08/COS(AE946*PI()/180)+AS946*0.08)/12</f>
        <v>8080.9107634912616</v>
      </c>
      <c r="S946" s="1192">
        <f>W946*AM946*((AD946/PI())/2+AH946*0.08/COS(AE946*PI()/180)+AS946*0.08)/12</f>
        <v>6427.9971982316856</v>
      </c>
      <c r="T946" s="1192">
        <f>V946*AJ946</f>
        <v>273280.30832985527</v>
      </c>
      <c r="U946" s="1192">
        <f t="shared" si="389"/>
        <v>457569.67721905897</v>
      </c>
      <c r="V946" s="1189">
        <v>110000</v>
      </c>
      <c r="W946" s="1189">
        <v>87500</v>
      </c>
      <c r="X946" s="1193">
        <v>2.984</v>
      </c>
      <c r="Y946" s="1189">
        <v>1.5</v>
      </c>
      <c r="Z946" s="1189">
        <v>2.5</v>
      </c>
      <c r="AA946" s="1193">
        <v>0.216224</v>
      </c>
      <c r="AB946" s="1193">
        <v>5.7948E-2</v>
      </c>
      <c r="AC946" s="1193">
        <v>3.203125</v>
      </c>
      <c r="AD946" s="1189">
        <v>0.25</v>
      </c>
      <c r="AE946" s="1189">
        <v>30</v>
      </c>
      <c r="AF946" s="1193" t="s">
        <v>10557</v>
      </c>
      <c r="AG946" s="1193" t="s">
        <v>10557</v>
      </c>
      <c r="AH946" s="1189">
        <f>(X946+(X946-(Z946-0.625)*Y946/12))/4</f>
        <v>1.43340625</v>
      </c>
      <c r="AI946" s="1189">
        <f t="shared" si="390"/>
        <v>1.72265625</v>
      </c>
      <c r="AJ946" s="1189">
        <f t="shared" si="391"/>
        <v>2.4843664393623204</v>
      </c>
      <c r="AK946" s="1189" t="s">
        <v>10557</v>
      </c>
      <c r="AL946" s="1189">
        <f>2*((AA946/2)-AB946)+Y946/8/12</f>
        <v>0.115953</v>
      </c>
      <c r="AM946" s="1189">
        <f t="shared" si="392"/>
        <v>2.8555052366491211</v>
      </c>
      <c r="AN946" s="1189">
        <f>Y946*3/8/12</f>
        <v>4.6875E-2</v>
      </c>
      <c r="AO946" s="1189">
        <f>X946-(((Z946-0.625-AD946)*Y946)/12)+2*AQ946</f>
        <v>2.8812030000000002</v>
      </c>
      <c r="AP946" s="1189">
        <f>X946-2*AQ946-Y946/8/12</f>
        <v>2.8680469999999998</v>
      </c>
      <c r="AQ946" s="1189">
        <f>AA946/2-AB946</f>
        <v>5.0164E-2</v>
      </c>
      <c r="AR946" s="1193">
        <f>SQRT(4/PI()*AJ946+(AC946-AN946)^2)</f>
        <v>3.6228590445543141</v>
      </c>
      <c r="AS946" s="1194">
        <f t="shared" si="402"/>
        <v>1.7064960111385785</v>
      </c>
    </row>
    <row r="947" spans="1:45" ht="11.1" customHeight="1">
      <c r="A947" s="1189" t="s">
        <v>11042</v>
      </c>
      <c r="B947" s="1189" t="s">
        <v>10936</v>
      </c>
      <c r="C947" s="1189" t="s">
        <v>10936</v>
      </c>
      <c r="D947" s="1189" t="s">
        <v>10936</v>
      </c>
      <c r="E947" s="1189" t="s">
        <v>10936</v>
      </c>
      <c r="F947" s="1189" t="s">
        <v>10936</v>
      </c>
      <c r="G947" s="1189">
        <v>3.6875</v>
      </c>
      <c r="H947" s="1189">
        <v>2.421875</v>
      </c>
      <c r="I947" s="1190">
        <f t="shared" si="385"/>
        <v>20.644914550781248</v>
      </c>
      <c r="J947" s="1191">
        <f t="shared" si="399"/>
        <v>4142.4321806008238</v>
      </c>
      <c r="K947" s="1191">
        <f t="shared" si="400"/>
        <v>5207.6290270410336</v>
      </c>
      <c r="L947" s="1191">
        <f t="shared" si="401"/>
        <v>203907.94467371196</v>
      </c>
      <c r="M947" s="1190">
        <f t="shared" si="386"/>
        <v>2.7124030885733545</v>
      </c>
      <c r="N947" s="1190">
        <f t="shared" si="387"/>
        <v>0.31547213575925415</v>
      </c>
      <c r="O947" s="1190">
        <f t="shared" si="388"/>
        <v>0.239310980443184</v>
      </c>
      <c r="P947" s="1192">
        <f>(V947*AJ947/12)*((AD947/2/PI())+((AH947*0.08)/COS(AE947*PI()/180))+(AS947*0.08))</f>
        <v>5207.6290270410336</v>
      </c>
      <c r="Q947" s="1192">
        <f>(W947*AJ947/12)*((AD947/2/PI())+((AH947*0.08)/COS(AE947*PI()/180))+(AS947*0.08))</f>
        <v>4142.4321806008238</v>
      </c>
      <c r="R947" s="1192">
        <f>V947*AM947*((AD947/PI())/2+AH947*0.08/COS(AE947*PI()/180)+AS947*0.08)/12</f>
        <v>8021.9793197075096</v>
      </c>
      <c r="S947" s="1192">
        <f>W947*AM947*((AD947/PI())/2+AH947*0.08/COS(AE947*PI()/180)+AS947*0.08)/12</f>
        <v>6381.1199134037015</v>
      </c>
      <c r="T947" s="1192">
        <f>V947*AJ947</f>
        <v>203907.94467371196</v>
      </c>
      <c r="U947" s="1192">
        <f t="shared" si="389"/>
        <v>457569.67721905897</v>
      </c>
      <c r="V947" s="1189">
        <v>110000</v>
      </c>
      <c r="W947" s="1189">
        <v>87500</v>
      </c>
      <c r="X947" s="1193">
        <v>2.984</v>
      </c>
      <c r="Y947" s="1189">
        <v>1.5</v>
      </c>
      <c r="Z947" s="1189">
        <v>2.5</v>
      </c>
      <c r="AA947" s="1193">
        <v>0.216224</v>
      </c>
      <c r="AB947" s="1193">
        <v>5.7948E-2</v>
      </c>
      <c r="AC947" s="1193">
        <v>3.203125</v>
      </c>
      <c r="AD947" s="1189">
        <v>0.25</v>
      </c>
      <c r="AE947" s="1189">
        <v>30</v>
      </c>
      <c r="AF947" s="1193" t="s">
        <v>10557</v>
      </c>
      <c r="AG947" s="1193" t="s">
        <v>10557</v>
      </c>
      <c r="AH947" s="1189">
        <f>(X947+(X947-(Z947-0.625)*Y947/12))/4</f>
        <v>1.43340625</v>
      </c>
      <c r="AI947" s="1189">
        <f t="shared" si="390"/>
        <v>1.72265625</v>
      </c>
      <c r="AJ947" s="1189">
        <f t="shared" si="391"/>
        <v>1.8537085879428361</v>
      </c>
      <c r="AK947" s="1189" t="s">
        <v>10557</v>
      </c>
      <c r="AL947" s="1189">
        <f>2*((AA947/2)-AB947)+Y947/8/12</f>
        <v>0.115953</v>
      </c>
      <c r="AM947" s="1189">
        <f t="shared" si="392"/>
        <v>2.8555052366491211</v>
      </c>
      <c r="AN947" s="1189">
        <f>Y947*3/8/12</f>
        <v>4.6875E-2</v>
      </c>
      <c r="AO947" s="1189">
        <f>X947-(((Z947-0.625-AD947)*Y947)/12)+2*AQ947</f>
        <v>2.8812030000000002</v>
      </c>
      <c r="AP947" s="1189">
        <f>X947-2*AQ947-Y947/8/12</f>
        <v>2.8680469999999998</v>
      </c>
      <c r="AQ947" s="1189">
        <f>AA947/2-AB947</f>
        <v>5.0164E-2</v>
      </c>
      <c r="AR947" s="1193">
        <f>SQRT(4/PI()*AJ947+(AC947-AN947)^2)</f>
        <v>3.5102890395356332</v>
      </c>
      <c r="AS947" s="1194">
        <f t="shared" si="402"/>
        <v>1.6783535098839084</v>
      </c>
    </row>
    <row r="948" spans="1:45" ht="11.1" customHeight="1">
      <c r="A948" s="1189" t="s">
        <v>11043</v>
      </c>
      <c r="B948" s="1189" t="s">
        <v>10936</v>
      </c>
      <c r="C948" s="1189" t="s">
        <v>10936</v>
      </c>
      <c r="D948" s="1189" t="s">
        <v>10936</v>
      </c>
      <c r="E948" s="1189" t="s">
        <v>10936</v>
      </c>
      <c r="F948" s="1189" t="s">
        <v>10936</v>
      </c>
      <c r="G948" s="1189">
        <v>3.75</v>
      </c>
      <c r="H948" s="1189">
        <v>2</v>
      </c>
      <c r="I948" s="1190">
        <f t="shared" si="385"/>
        <v>26.866875</v>
      </c>
      <c r="J948" s="1191">
        <f t="shared" si="399"/>
        <v>7309.5558513515925</v>
      </c>
      <c r="K948" s="1191">
        <f t="shared" si="400"/>
        <v>9189.1559274134306</v>
      </c>
      <c r="L948" s="1191">
        <f t="shared" si="401"/>
        <v>365073.71867693204</v>
      </c>
      <c r="M948" s="1190">
        <f t="shared" si="386"/>
        <v>1.9073935874658601</v>
      </c>
      <c r="N948" s="1190">
        <f t="shared" si="387"/>
        <v>0.41054906846810707</v>
      </c>
      <c r="O948" s="1190">
        <f t="shared" si="388"/>
        <v>0.16319962970160778</v>
      </c>
      <c r="P948" s="1192">
        <f>(V948*AJ948/12)*((AD948/2/PI())+((AH948*0.08)/COS(AE948*PI()/180))+(AS948*0.08))</f>
        <v>9469.5143402682534</v>
      </c>
      <c r="Q948" s="1192">
        <f>(W948*AJ948/12)*((AD948/2/PI())+((AH948*0.08)/COS(AE948*PI()/180))+(AS948*0.08))</f>
        <v>7532.5682252133829</v>
      </c>
      <c r="R948" s="1192">
        <f>V948*AM948*((AD948/PI())/2+AH948*0.08/COS(AE948*PI()/180)+AS948*0.08)/12</f>
        <v>9189.1559274134306</v>
      </c>
      <c r="S948" s="1192">
        <f>W948*AM948*((AD948/PI())/2+AH948*0.08/COS(AE948*PI()/180)+AS948*0.08)/12</f>
        <v>7309.5558513515925</v>
      </c>
      <c r="T948" s="1192">
        <f>V948*AJ948</f>
        <v>365073.71867693204</v>
      </c>
      <c r="U948" s="1192">
        <f t="shared" si="389"/>
        <v>497729.29424590495</v>
      </c>
      <c r="V948" s="1189">
        <v>110000</v>
      </c>
      <c r="W948" s="1189">
        <v>87500</v>
      </c>
      <c r="X948" s="1193">
        <v>2.984</v>
      </c>
      <c r="Y948" s="1189">
        <v>1.5</v>
      </c>
      <c r="Z948" s="1189">
        <v>2.5</v>
      </c>
      <c r="AA948" s="1193">
        <v>0.216224</v>
      </c>
      <c r="AB948" s="1193">
        <v>5.7948E-2</v>
      </c>
      <c r="AC948" s="1193">
        <v>3.203125</v>
      </c>
      <c r="AD948" s="1189">
        <v>0.25</v>
      </c>
      <c r="AE948" s="1189">
        <v>30</v>
      </c>
      <c r="AF948" s="1193" t="s">
        <v>10557</v>
      </c>
      <c r="AG948" s="1193" t="s">
        <v>10557</v>
      </c>
      <c r="AH948" s="1189">
        <f>(X948+(X948-(Z948-0.625)*Y948/12))/4</f>
        <v>1.43340625</v>
      </c>
      <c r="AI948" s="1189">
        <f t="shared" si="390"/>
        <v>1.73828125</v>
      </c>
      <c r="AJ948" s="1189">
        <f t="shared" si="391"/>
        <v>3.3188519879721095</v>
      </c>
      <c r="AK948" s="1189" t="s">
        <v>10557</v>
      </c>
      <c r="AL948" s="1189">
        <f>2*((AA948/2)-AB948)+Y948/8/12</f>
        <v>0.115953</v>
      </c>
      <c r="AM948" s="1189">
        <f t="shared" si="392"/>
        <v>3.2205926641659035</v>
      </c>
      <c r="AN948" s="1189">
        <f>Y948*3/8/12</f>
        <v>4.6875E-2</v>
      </c>
      <c r="AO948" s="1189">
        <f>X948-(((Z948-0.625-AD948)*Y948)/12)+2*AQ948</f>
        <v>2.8812030000000002</v>
      </c>
      <c r="AP948" s="1189">
        <f>X948-2*AQ948-Y948/8/12</f>
        <v>2.8680469999999998</v>
      </c>
      <c r="AQ948" s="1189">
        <f>AA948/2-AB948</f>
        <v>5.0164E-2</v>
      </c>
      <c r="AR948" s="1193">
        <f>SQRT(4/PI()*AJ948+(AC948-AN948)^2)</f>
        <v>3.766644084156213</v>
      </c>
      <c r="AS948" s="1194">
        <f t="shared" si="402"/>
        <v>1.73828125</v>
      </c>
    </row>
    <row r="949" spans="1:45" ht="11.1" customHeight="1">
      <c r="A949" s="1189" t="s">
        <v>11044</v>
      </c>
      <c r="B949" s="1189" t="s">
        <v>10936</v>
      </c>
      <c r="C949" s="1189" t="s">
        <v>10936</v>
      </c>
      <c r="D949" s="1189" t="s">
        <v>10936</v>
      </c>
      <c r="E949" s="1189" t="s">
        <v>10936</v>
      </c>
      <c r="F949" s="1189" t="s">
        <v>10936</v>
      </c>
      <c r="G949" s="1189">
        <v>3.75</v>
      </c>
      <c r="H949" s="1189">
        <v>2.25</v>
      </c>
      <c r="I949" s="1190">
        <f t="shared" si="385"/>
        <v>24.03</v>
      </c>
      <c r="J949" s="1191">
        <f t="shared" si="399"/>
        <v>5592.5306340329862</v>
      </c>
      <c r="K949" s="1191">
        <f t="shared" si="400"/>
        <v>7030.6099399271843</v>
      </c>
      <c r="L949" s="1191">
        <f t="shared" si="401"/>
        <v>273280.30832985527</v>
      </c>
      <c r="M949" s="1190">
        <f t="shared" si="386"/>
        <v>2.3443373633756304</v>
      </c>
      <c r="N949" s="1190">
        <f t="shared" si="387"/>
        <v>0.36719916682861747</v>
      </c>
      <c r="O949" s="1190">
        <f t="shared" si="388"/>
        <v>0.20654953134109735</v>
      </c>
      <c r="P949" s="1192">
        <f>(V949*AJ949/12)*((AD949/2/PI())+((AH949*0.08)/COS(AE949*PI()/180))+(AS949*0.08))</f>
        <v>7030.6099399271843</v>
      </c>
      <c r="Q949" s="1192">
        <f>(W949*AJ949/12)*((AD949/2/PI())+((AH949*0.08)/COS(AE949*PI()/180))+(AS949*0.08))</f>
        <v>5592.5306340329862</v>
      </c>
      <c r="R949" s="1192">
        <f>V949*AM949*((AD949/PI())/2+AH949*0.08/COS(AE949*PI()/180)+AS949*0.08)/12</f>
        <v>9114.0865688691392</v>
      </c>
      <c r="S949" s="1192">
        <f>W949*AM949*((AD949/PI())/2+AH949*0.08/COS(AE949*PI()/180)+AS949*0.08)/12</f>
        <v>7249.8415888731788</v>
      </c>
      <c r="T949" s="1192">
        <f>V949*AJ949</f>
        <v>273280.30832985527</v>
      </c>
      <c r="U949" s="1192">
        <f t="shared" si="389"/>
        <v>497729.29424590495</v>
      </c>
      <c r="V949" s="1189">
        <v>110000</v>
      </c>
      <c r="W949" s="1189">
        <v>87500</v>
      </c>
      <c r="X949" s="1193">
        <v>2.984</v>
      </c>
      <c r="Y949" s="1189">
        <v>1.5</v>
      </c>
      <c r="Z949" s="1189">
        <v>2.5</v>
      </c>
      <c r="AA949" s="1193">
        <v>0.216224</v>
      </c>
      <c r="AB949" s="1193">
        <v>5.7948E-2</v>
      </c>
      <c r="AC949" s="1193">
        <v>3.203125</v>
      </c>
      <c r="AD949" s="1189">
        <v>0.25</v>
      </c>
      <c r="AE949" s="1189">
        <v>30</v>
      </c>
      <c r="AF949" s="1193" t="s">
        <v>10557</v>
      </c>
      <c r="AG949" s="1193" t="s">
        <v>10557</v>
      </c>
      <c r="AH949" s="1189">
        <f>(X949+(X949-(Z949-0.625)*Y949/12))/4</f>
        <v>1.43340625</v>
      </c>
      <c r="AI949" s="1189">
        <f t="shared" si="390"/>
        <v>1.73828125</v>
      </c>
      <c r="AJ949" s="1189">
        <f t="shared" si="391"/>
        <v>2.4843664393623204</v>
      </c>
      <c r="AK949" s="1189" t="s">
        <v>10557</v>
      </c>
      <c r="AL949" s="1189">
        <f>2*((AA949/2)-AB949)+Y949/8/12</f>
        <v>0.115953</v>
      </c>
      <c r="AM949" s="1189">
        <f t="shared" si="392"/>
        <v>3.2205926641659035</v>
      </c>
      <c r="AN949" s="1189">
        <f>Y949*3/8/12</f>
        <v>4.6875E-2</v>
      </c>
      <c r="AO949" s="1189">
        <f>X949-(((Z949-0.625-AD949)*Y949)/12)+2*AQ949</f>
        <v>2.8812030000000002</v>
      </c>
      <c r="AP949" s="1189">
        <f>X949-2*AQ949-Y949/8/12</f>
        <v>2.8680469999999998</v>
      </c>
      <c r="AQ949" s="1189">
        <f>AA949/2-AB949</f>
        <v>5.0164E-2</v>
      </c>
      <c r="AR949" s="1193">
        <f>SQRT(4/PI()*AJ949+(AC949-AN949)^2)</f>
        <v>3.6228590445543141</v>
      </c>
      <c r="AS949" s="1194">
        <f t="shared" si="402"/>
        <v>1.7064960111385785</v>
      </c>
    </row>
    <row r="950" spans="1:45" ht="11.1" customHeight="1">
      <c r="A950" s="1189" t="s">
        <v>11045</v>
      </c>
      <c r="B950" s="1189" t="s">
        <v>10936</v>
      </c>
      <c r="C950" s="1189" t="s">
        <v>10936</v>
      </c>
      <c r="D950" s="1189" t="s">
        <v>10936</v>
      </c>
      <c r="E950" s="1189" t="s">
        <v>10936</v>
      </c>
      <c r="F950" s="1189" t="s">
        <v>10936</v>
      </c>
      <c r="G950" s="1189">
        <v>3.75</v>
      </c>
      <c r="H950" s="1189">
        <v>2.421875</v>
      </c>
      <c r="I950" s="1190">
        <f t="shared" si="385"/>
        <v>21.88604736328125</v>
      </c>
      <c r="J950" s="1191">
        <f t="shared" si="399"/>
        <v>4142.4321806008238</v>
      </c>
      <c r="K950" s="1191">
        <f t="shared" si="400"/>
        <v>5207.6290270410336</v>
      </c>
      <c r="L950" s="1191">
        <f t="shared" si="401"/>
        <v>203907.94467371196</v>
      </c>
      <c r="M950" s="1190">
        <f t="shared" si="386"/>
        <v>2.9628736280101062</v>
      </c>
      <c r="N950" s="1190">
        <f t="shared" si="387"/>
        <v>0.3344377177265308</v>
      </c>
      <c r="O950" s="1190">
        <f t="shared" si="388"/>
        <v>0.239310980443184</v>
      </c>
      <c r="P950" s="1192">
        <f t="shared" si="409"/>
        <v>5207.6290270410336</v>
      </c>
      <c r="Q950" s="1192">
        <f t="shared" si="410"/>
        <v>4142.4321806008238</v>
      </c>
      <c r="R950" s="1192">
        <f t="shared" si="411"/>
        <v>9047.6205112682856</v>
      </c>
      <c r="S950" s="1192">
        <f t="shared" si="412"/>
        <v>7196.9708612361364</v>
      </c>
      <c r="T950" s="1192">
        <f t="shared" si="413"/>
        <v>203907.94467371196</v>
      </c>
      <c r="U950" s="1192">
        <f t="shared" si="389"/>
        <v>497729.29424590495</v>
      </c>
      <c r="V950" s="1189">
        <v>110000</v>
      </c>
      <c r="W950" s="1189">
        <v>87500</v>
      </c>
      <c r="X950" s="1193">
        <v>2.984</v>
      </c>
      <c r="Y950" s="1189">
        <v>1.5</v>
      </c>
      <c r="Z950" s="1189">
        <v>2.5</v>
      </c>
      <c r="AA950" s="1193">
        <v>0.216224</v>
      </c>
      <c r="AB950" s="1193">
        <v>5.7948E-2</v>
      </c>
      <c r="AC950" s="1193">
        <v>3.203125</v>
      </c>
      <c r="AD950" s="1189">
        <v>0.25</v>
      </c>
      <c r="AE950" s="1189">
        <v>30</v>
      </c>
      <c r="AF950" s="1193" t="s">
        <v>10557</v>
      </c>
      <c r="AG950" s="1193" t="s">
        <v>10557</v>
      </c>
      <c r="AH950" s="1189">
        <f t="shared" si="414"/>
        <v>1.43340625</v>
      </c>
      <c r="AI950" s="1189">
        <f t="shared" si="390"/>
        <v>1.73828125</v>
      </c>
      <c r="AJ950" s="1189">
        <f t="shared" si="391"/>
        <v>1.8537085879428361</v>
      </c>
      <c r="AK950" s="1189" t="s">
        <v>10557</v>
      </c>
      <c r="AL950" s="1189">
        <f t="shared" si="415"/>
        <v>0.115953</v>
      </c>
      <c r="AM950" s="1189">
        <f t="shared" si="392"/>
        <v>3.2205926641659035</v>
      </c>
      <c r="AN950" s="1189">
        <f t="shared" si="416"/>
        <v>4.6875E-2</v>
      </c>
      <c r="AO950" s="1189">
        <f t="shared" si="403"/>
        <v>2.8812030000000002</v>
      </c>
      <c r="AP950" s="1189">
        <f t="shared" si="417"/>
        <v>2.8680469999999998</v>
      </c>
      <c r="AQ950" s="1189">
        <f t="shared" si="418"/>
        <v>5.0164E-2</v>
      </c>
      <c r="AR950" s="1193">
        <f t="shared" si="419"/>
        <v>3.5102890395356332</v>
      </c>
      <c r="AS950" s="1194">
        <f t="shared" si="402"/>
        <v>1.6783535098839084</v>
      </c>
    </row>
    <row r="951" spans="1:45" ht="11.1" customHeight="1">
      <c r="A951" s="1189" t="s">
        <v>11046</v>
      </c>
      <c r="B951" s="1189" t="s">
        <v>10936</v>
      </c>
      <c r="C951" s="1189" t="s">
        <v>10936</v>
      </c>
      <c r="D951" s="1189" t="s">
        <v>10936</v>
      </c>
      <c r="E951" s="1189" t="s">
        <v>10936</v>
      </c>
      <c r="F951" s="1189" t="s">
        <v>10936</v>
      </c>
      <c r="G951" s="1189">
        <v>4</v>
      </c>
      <c r="H951" s="1189">
        <v>2</v>
      </c>
      <c r="I951" s="1190">
        <f t="shared" si="385"/>
        <v>32.04</v>
      </c>
      <c r="J951" s="1191">
        <f t="shared" si="399"/>
        <v>7540.623949432731</v>
      </c>
      <c r="K951" s="1191">
        <f t="shared" si="400"/>
        <v>9479.6415364297191</v>
      </c>
      <c r="L951" s="1191">
        <f t="shared" si="401"/>
        <v>365073.71867693204</v>
      </c>
      <c r="M951" s="1190">
        <f t="shared" si="386"/>
        <v>2.5965726699906311</v>
      </c>
      <c r="N951" s="1190">
        <f t="shared" si="387"/>
        <v>0.4895988891048233</v>
      </c>
      <c r="O951" s="1190">
        <f t="shared" si="388"/>
        <v>0.16319962970160778</v>
      </c>
      <c r="P951" s="1192">
        <f t="shared" si="409"/>
        <v>9479.6415364297191</v>
      </c>
      <c r="Q951" s="1192">
        <f t="shared" si="410"/>
        <v>7540.623949432731</v>
      </c>
      <c r="R951" s="1192">
        <f t="shared" si="411"/>
        <v>13545.442653982027</v>
      </c>
      <c r="S951" s="1192">
        <f t="shared" si="412"/>
        <v>10774.783929303885</v>
      </c>
      <c r="T951" s="1192">
        <f t="shared" si="413"/>
        <v>365073.71867693204</v>
      </c>
      <c r="U951" s="1192">
        <f t="shared" si="389"/>
        <v>665117.27781998611</v>
      </c>
      <c r="V951" s="1189">
        <v>110000</v>
      </c>
      <c r="W951" s="1189">
        <v>87500</v>
      </c>
      <c r="X951" s="1193">
        <v>2.984</v>
      </c>
      <c r="Y951" s="1189">
        <v>1.5</v>
      </c>
      <c r="Z951" s="1189">
        <v>2.5</v>
      </c>
      <c r="AA951" s="1193">
        <v>0.216224</v>
      </c>
      <c r="AB951" s="1193">
        <v>5.7948E-2</v>
      </c>
      <c r="AC951" s="1193">
        <v>3.203125</v>
      </c>
      <c r="AD951" s="1189">
        <v>0.25</v>
      </c>
      <c r="AE951" s="1189">
        <v>30</v>
      </c>
      <c r="AF951" s="1193" t="s">
        <v>10557</v>
      </c>
      <c r="AG951" s="1193" t="s">
        <v>10557</v>
      </c>
      <c r="AH951" s="1189">
        <f t="shared" si="414"/>
        <v>1.43340625</v>
      </c>
      <c r="AI951" s="1189">
        <f t="shared" si="390"/>
        <v>1.80078125</v>
      </c>
      <c r="AJ951" s="1189">
        <f t="shared" si="391"/>
        <v>3.3188519879721095</v>
      </c>
      <c r="AK951" s="1189" t="s">
        <v>10557</v>
      </c>
      <c r="AL951" s="1189">
        <f t="shared" si="415"/>
        <v>0.115953</v>
      </c>
      <c r="AM951" s="1189">
        <f t="shared" si="392"/>
        <v>4.7423016057484597</v>
      </c>
      <c r="AN951" s="1189">
        <f t="shared" si="416"/>
        <v>4.6875E-2</v>
      </c>
      <c r="AO951" s="1189">
        <f t="shared" si="403"/>
        <v>2.8812030000000002</v>
      </c>
      <c r="AP951" s="1189">
        <f t="shared" si="417"/>
        <v>2.8680469999999998</v>
      </c>
      <c r="AQ951" s="1189">
        <f t="shared" si="418"/>
        <v>5.0164E-2</v>
      </c>
      <c r="AR951" s="1193">
        <f t="shared" si="419"/>
        <v>3.766644084156213</v>
      </c>
      <c r="AS951" s="1194">
        <f t="shared" si="402"/>
        <v>1.7424422710390532</v>
      </c>
    </row>
    <row r="952" spans="1:45" ht="11.1" customHeight="1">
      <c r="A952" s="1189" t="s">
        <v>11047</v>
      </c>
      <c r="B952" s="1189" t="s">
        <v>10936</v>
      </c>
      <c r="C952" s="1189" t="s">
        <v>10936</v>
      </c>
      <c r="D952" s="1189" t="s">
        <v>10936</v>
      </c>
      <c r="E952" s="1189" t="s">
        <v>10936</v>
      </c>
      <c r="F952" s="1189" t="s">
        <v>10936</v>
      </c>
      <c r="G952" s="1189">
        <v>4</v>
      </c>
      <c r="H952" s="1189">
        <v>2.25</v>
      </c>
      <c r="I952" s="1190">
        <f t="shared" si="385"/>
        <v>29.203125</v>
      </c>
      <c r="J952" s="1191">
        <f t="shared" si="399"/>
        <v>5592.5306340329862</v>
      </c>
      <c r="K952" s="1191">
        <f t="shared" si="400"/>
        <v>7030.6099399271843</v>
      </c>
      <c r="L952" s="1191">
        <f t="shared" si="401"/>
        <v>273280.30832985527</v>
      </c>
      <c r="M952" s="1190">
        <f t="shared" si="386"/>
        <v>3.1913928865968835</v>
      </c>
      <c r="N952" s="1190">
        <f t="shared" si="387"/>
        <v>0.44624898746533376</v>
      </c>
      <c r="O952" s="1190">
        <f t="shared" si="388"/>
        <v>0.20654953134109735</v>
      </c>
      <c r="P952" s="1192">
        <f t="shared" si="409"/>
        <v>7030.6099399271843</v>
      </c>
      <c r="Q952" s="1192">
        <f t="shared" si="410"/>
        <v>5592.5306340329862</v>
      </c>
      <c r="R952" s="1192">
        <f t="shared" si="411"/>
        <v>13420.432782881137</v>
      </c>
      <c r="S952" s="1192">
        <f t="shared" si="412"/>
        <v>10675.344259109994</v>
      </c>
      <c r="T952" s="1192">
        <f t="shared" si="413"/>
        <v>273280.30832985527</v>
      </c>
      <c r="U952" s="1192">
        <f t="shared" si="389"/>
        <v>665117.27781998611</v>
      </c>
      <c r="V952" s="1189">
        <v>110000</v>
      </c>
      <c r="W952" s="1189">
        <v>87500</v>
      </c>
      <c r="X952" s="1193">
        <v>2.984</v>
      </c>
      <c r="Y952" s="1189">
        <v>1.5</v>
      </c>
      <c r="Z952" s="1189">
        <v>2.5</v>
      </c>
      <c r="AA952" s="1193">
        <v>0.216224</v>
      </c>
      <c r="AB952" s="1193">
        <v>5.7948E-2</v>
      </c>
      <c r="AC952" s="1193">
        <v>3.203125</v>
      </c>
      <c r="AD952" s="1189">
        <v>0.25</v>
      </c>
      <c r="AE952" s="1189">
        <v>30</v>
      </c>
      <c r="AF952" s="1193" t="s">
        <v>10557</v>
      </c>
      <c r="AG952" s="1193" t="s">
        <v>10557</v>
      </c>
      <c r="AH952" s="1189">
        <f t="shared" si="414"/>
        <v>1.43340625</v>
      </c>
      <c r="AI952" s="1189">
        <f t="shared" si="390"/>
        <v>1.80078125</v>
      </c>
      <c r="AJ952" s="1189">
        <f t="shared" si="391"/>
        <v>2.4843664393623204</v>
      </c>
      <c r="AK952" s="1189" t="s">
        <v>10557</v>
      </c>
      <c r="AL952" s="1189">
        <f t="shared" si="415"/>
        <v>0.115953</v>
      </c>
      <c r="AM952" s="1189">
        <f t="shared" si="392"/>
        <v>4.7423016057484597</v>
      </c>
      <c r="AN952" s="1189">
        <f t="shared" si="416"/>
        <v>4.6875E-2</v>
      </c>
      <c r="AO952" s="1189">
        <f t="shared" si="403"/>
        <v>2.8812030000000002</v>
      </c>
      <c r="AP952" s="1189">
        <f t="shared" si="417"/>
        <v>2.8680469999999998</v>
      </c>
      <c r="AQ952" s="1189">
        <f t="shared" si="418"/>
        <v>5.0164E-2</v>
      </c>
      <c r="AR952" s="1193">
        <f t="shared" si="419"/>
        <v>3.6228590445543141</v>
      </c>
      <c r="AS952" s="1194">
        <f t="shared" si="402"/>
        <v>1.7064960111385785</v>
      </c>
    </row>
    <row r="953" spans="1:45" ht="11.1" customHeight="1">
      <c r="A953" s="1189" t="s">
        <v>11048</v>
      </c>
      <c r="B953" s="1189" t="s">
        <v>11049</v>
      </c>
      <c r="C953" s="1189" t="s">
        <v>10936</v>
      </c>
      <c r="D953" s="1189" t="s">
        <v>10936</v>
      </c>
      <c r="E953" s="1189" t="s">
        <v>10936</v>
      </c>
      <c r="F953" s="1189" t="s">
        <v>10936</v>
      </c>
      <c r="G953" s="1189">
        <v>4.5</v>
      </c>
      <c r="H953" s="1189">
        <v>2.5</v>
      </c>
      <c r="I953" s="1190">
        <f t="shared" si="385"/>
        <v>37.379999999999995</v>
      </c>
      <c r="J953" s="1191">
        <f t="shared" si="399"/>
        <v>10675.041293477334</v>
      </c>
      <c r="K953" s="1191">
        <f t="shared" si="400"/>
        <v>13420.051911800076</v>
      </c>
      <c r="L953" s="1191">
        <f t="shared" si="401"/>
        <v>587208.58255977638</v>
      </c>
      <c r="M953" s="1190">
        <f t="shared" si="386"/>
        <v>1.5577128163925975</v>
      </c>
      <c r="N953" s="1190">
        <f t="shared" si="387"/>
        <v>0.57119870395562722</v>
      </c>
      <c r="O953" s="1190">
        <f t="shared" si="388"/>
        <v>0.25499942140876219</v>
      </c>
      <c r="P953" s="1192">
        <f t="shared" si="409"/>
        <v>18275.0300390132</v>
      </c>
      <c r="Q953" s="1192">
        <f t="shared" si="410"/>
        <v>14536.95571285141</v>
      </c>
      <c r="R953" s="1192">
        <f t="shared" si="411"/>
        <v>13420.051911800076</v>
      </c>
      <c r="S953" s="1192">
        <f t="shared" si="412"/>
        <v>10675.041293477334</v>
      </c>
      <c r="T953" s="1192">
        <f t="shared" si="413"/>
        <v>587208.58255977638</v>
      </c>
      <c r="U953" s="1192">
        <f t="shared" si="389"/>
        <v>672043.50627123495</v>
      </c>
      <c r="V953" s="1189">
        <v>110000</v>
      </c>
      <c r="W953" s="1189">
        <v>87500</v>
      </c>
      <c r="X953" s="1193">
        <v>3.7280000000000002</v>
      </c>
      <c r="Y953" s="1189">
        <v>1.5</v>
      </c>
      <c r="Z953" s="1189">
        <v>3.25</v>
      </c>
      <c r="AA953" s="1193">
        <v>0.216224</v>
      </c>
      <c r="AB953" s="1193">
        <v>5.7948E-2</v>
      </c>
      <c r="AC953" s="1193">
        <v>3.953125</v>
      </c>
      <c r="AD953" s="1189">
        <v>0.25</v>
      </c>
      <c r="AE953" s="1189">
        <v>30</v>
      </c>
      <c r="AF953" s="1193" t="s">
        <v>10557</v>
      </c>
      <c r="AG953" s="1193" t="s">
        <v>10557</v>
      </c>
      <c r="AH953" s="1189">
        <f t="shared" si="414"/>
        <v>1.7819687500000001</v>
      </c>
      <c r="AI953" s="1189">
        <f t="shared" si="390"/>
        <v>2.11328125</v>
      </c>
      <c r="AJ953" s="1189">
        <f t="shared" si="391"/>
        <v>5.3382598414525129</v>
      </c>
      <c r="AK953" s="1189" t="s">
        <v>10557</v>
      </c>
      <c r="AL953" s="1189">
        <f t="shared" si="415"/>
        <v>0.115953</v>
      </c>
      <c r="AM953" s="1189">
        <f t="shared" si="392"/>
        <v>3.9200879034417562</v>
      </c>
      <c r="AN953" s="1189">
        <f t="shared" si="416"/>
        <v>4.6875E-2</v>
      </c>
      <c r="AO953" s="1189">
        <f t="shared" si="403"/>
        <v>3.5314530000000004</v>
      </c>
      <c r="AP953" s="1189">
        <f t="shared" si="417"/>
        <v>3.612047</v>
      </c>
      <c r="AQ953" s="1189">
        <f t="shared" si="418"/>
        <v>5.0164E-2</v>
      </c>
      <c r="AR953" s="1193">
        <f t="shared" si="419"/>
        <v>4.6963467283313953</v>
      </c>
      <c r="AS953" s="1194">
        <f t="shared" si="402"/>
        <v>2.11328125</v>
      </c>
    </row>
    <row r="954" spans="1:45" ht="11.1" customHeight="1">
      <c r="A954" s="1189" t="s">
        <v>11050</v>
      </c>
      <c r="B954" s="1189" t="s">
        <v>11049</v>
      </c>
      <c r="C954" s="1189" t="s">
        <v>10936</v>
      </c>
      <c r="D954" s="1189" t="s">
        <v>10936</v>
      </c>
      <c r="E954" s="1189" t="s">
        <v>10936</v>
      </c>
      <c r="F954" s="1189" t="s">
        <v>10936</v>
      </c>
      <c r="G954" s="1189">
        <v>4.5</v>
      </c>
      <c r="H954" s="1189">
        <v>2.75</v>
      </c>
      <c r="I954" s="1190">
        <f t="shared" si="385"/>
        <v>33.875624999999999</v>
      </c>
      <c r="J954" s="1191">
        <f t="shared" si="399"/>
        <v>10675.041293477334</v>
      </c>
      <c r="K954" s="1191">
        <f t="shared" si="400"/>
        <v>13420.051911800076</v>
      </c>
      <c r="L954" s="1191">
        <f t="shared" si="401"/>
        <v>473816.7227192698</v>
      </c>
      <c r="M954" s="1190">
        <f t="shared" si="386"/>
        <v>1.8075552358860352</v>
      </c>
      <c r="N954" s="1190">
        <f t="shared" si="387"/>
        <v>0.51764882545978719</v>
      </c>
      <c r="O954" s="1190">
        <f t="shared" si="388"/>
        <v>0.30854929990460223</v>
      </c>
      <c r="P954" s="1192">
        <f>(V954*AJ954/12)*((AD954/2/PI())+((AH954*0.08)/COS(AE954*PI()/180))+(AS954*0.08))</f>
        <v>14746.063150056185</v>
      </c>
      <c r="Q954" s="1192">
        <f>(W954*AJ954/12)*((AD954/2/PI())+((AH954*0.08)/COS(AE954*PI()/180))+(AS954*0.08))</f>
        <v>11729.822960271966</v>
      </c>
      <c r="R954" s="1192">
        <f>V954*AM954*((AD954/PI())/2+AH954*0.08/COS(AE954*PI()/180)+AS954*0.08)/12</f>
        <v>13420.051911800076</v>
      </c>
      <c r="S954" s="1192">
        <f>W954*AM954*((AD954/PI())/2+AH954*0.08/COS(AE954*PI()/180)+AS954*0.08)/12</f>
        <v>10675.041293477334</v>
      </c>
      <c r="T954" s="1192">
        <f>V954*AJ954</f>
        <v>473816.7227192698</v>
      </c>
      <c r="U954" s="1192">
        <f t="shared" si="389"/>
        <v>672043.50627123495</v>
      </c>
      <c r="V954" s="1189">
        <v>110000</v>
      </c>
      <c r="W954" s="1189">
        <v>87500</v>
      </c>
      <c r="X954" s="1193">
        <v>3.7280000000000002</v>
      </c>
      <c r="Y954" s="1189">
        <v>1.5</v>
      </c>
      <c r="Z954" s="1189">
        <v>3.25</v>
      </c>
      <c r="AA954" s="1193">
        <v>0.216224</v>
      </c>
      <c r="AB954" s="1193">
        <v>5.7948E-2</v>
      </c>
      <c r="AC954" s="1193">
        <v>3.953125</v>
      </c>
      <c r="AD954" s="1189">
        <v>0.25</v>
      </c>
      <c r="AE954" s="1189">
        <v>30</v>
      </c>
      <c r="AF954" s="1193" t="s">
        <v>10557</v>
      </c>
      <c r="AG954" s="1193" t="s">
        <v>10557</v>
      </c>
      <c r="AH954" s="1189">
        <f>(X954+(X954-(Z954-0.625)*Y954/12))/4</f>
        <v>1.7819687500000001</v>
      </c>
      <c r="AI954" s="1189">
        <f t="shared" si="390"/>
        <v>2.11328125</v>
      </c>
      <c r="AJ954" s="1189">
        <f t="shared" si="391"/>
        <v>4.3074247519933619</v>
      </c>
      <c r="AK954" s="1189" t="s">
        <v>10557</v>
      </c>
      <c r="AL954" s="1189">
        <f>2*((AA954/2)-AB954)+Y954/8/12</f>
        <v>0.115953</v>
      </c>
      <c r="AM954" s="1189">
        <f t="shared" si="392"/>
        <v>3.9200879034417562</v>
      </c>
      <c r="AN954" s="1189">
        <f>Y954*3/8/12</f>
        <v>4.6875E-2</v>
      </c>
      <c r="AO954" s="1189">
        <f>X954-(((Z954-0.625-AD954)*Y954)/12)+2*AQ954</f>
        <v>3.5314530000000004</v>
      </c>
      <c r="AP954" s="1189">
        <f>X954-2*AQ954-Y954/8/12</f>
        <v>3.612047</v>
      </c>
      <c r="AQ954" s="1189">
        <f>AA954/2-AB954</f>
        <v>5.0164E-2</v>
      </c>
      <c r="AR954" s="1193">
        <f>SQRT(4/PI()*AJ954+(AC954-AN954)^2)</f>
        <v>4.5544673226085397</v>
      </c>
      <c r="AS954" s="1194">
        <f t="shared" si="402"/>
        <v>2.11328125</v>
      </c>
    </row>
    <row r="955" spans="1:45" ht="11.1" customHeight="1">
      <c r="A955" s="1189" t="s">
        <v>11051</v>
      </c>
      <c r="B955" s="1189" t="s">
        <v>11049</v>
      </c>
      <c r="C955" s="1189" t="s">
        <v>10936</v>
      </c>
      <c r="D955" s="1189" t="s">
        <v>10936</v>
      </c>
      <c r="E955" s="1189" t="s">
        <v>10936</v>
      </c>
      <c r="F955" s="1189" t="s">
        <v>10936</v>
      </c>
      <c r="G955" s="1189">
        <v>4.5</v>
      </c>
      <c r="H955" s="1189">
        <v>2.90625</v>
      </c>
      <c r="I955" s="1190">
        <f t="shared" si="385"/>
        <v>31.515908203125001</v>
      </c>
      <c r="J955" s="1191">
        <f t="shared" si="399"/>
        <v>9816.6218626495538</v>
      </c>
      <c r="K955" s="1191">
        <f t="shared" si="400"/>
        <v>12340.896055902294</v>
      </c>
      <c r="L955" s="1191">
        <f t="shared" si="401"/>
        <v>397462.82900226203</v>
      </c>
      <c r="M955" s="1190">
        <f t="shared" si="386"/>
        <v>2.0661883942290298</v>
      </c>
      <c r="N955" s="1190">
        <f t="shared" si="387"/>
        <v>0.48159031352620441</v>
      </c>
      <c r="O955" s="1190">
        <f t="shared" si="388"/>
        <v>0.34460781183818501</v>
      </c>
      <c r="P955" s="1192">
        <f>(V955*AJ955/12)*((AD955/2/PI())+((AH955*0.08)/COS(AE955*PI()/180))+(AS955*0.08))</f>
        <v>12340.896055902294</v>
      </c>
      <c r="Q955" s="1192">
        <f>(W955*AJ955/12)*((AD955/2/PI())+((AH955*0.08)/COS(AE955*PI()/180))+(AS955*0.08))</f>
        <v>9816.6218626495538</v>
      </c>
      <c r="R955" s="1192">
        <f>V955*AM955*((AD955/PI())/2+AH955*0.08/COS(AE955*PI()/180)+AS955*0.08)/12</f>
        <v>13388.707873537847</v>
      </c>
      <c r="S955" s="1192">
        <f>W955*AM955*((AD955/PI())/2+AH955*0.08/COS(AE955*PI()/180)+AS955*0.08)/12</f>
        <v>10650.108535768743</v>
      </c>
      <c r="T955" s="1192">
        <f>V955*AJ955</f>
        <v>397462.82900226203</v>
      </c>
      <c r="U955" s="1192">
        <f t="shared" si="389"/>
        <v>672043.50627123495</v>
      </c>
      <c r="V955" s="1189">
        <v>110000</v>
      </c>
      <c r="W955" s="1189">
        <v>87500</v>
      </c>
      <c r="X955" s="1193">
        <v>3.7280000000000002</v>
      </c>
      <c r="Y955" s="1189">
        <v>1.5</v>
      </c>
      <c r="Z955" s="1189">
        <v>3.25</v>
      </c>
      <c r="AA955" s="1193">
        <v>0.216224</v>
      </c>
      <c r="AB955" s="1193">
        <v>5.7948E-2</v>
      </c>
      <c r="AC955" s="1193">
        <v>3.953125</v>
      </c>
      <c r="AD955" s="1189">
        <v>0.25</v>
      </c>
      <c r="AE955" s="1189">
        <v>30</v>
      </c>
      <c r="AF955" s="1193" t="s">
        <v>10557</v>
      </c>
      <c r="AG955" s="1193" t="s">
        <v>10557</v>
      </c>
      <c r="AH955" s="1189">
        <f>(X955+(X955-(Z955-0.625)*Y955/12))/4</f>
        <v>1.7819687500000001</v>
      </c>
      <c r="AI955" s="1189">
        <f t="shared" si="390"/>
        <v>2.11328125</v>
      </c>
      <c r="AJ955" s="1189">
        <f t="shared" si="391"/>
        <v>3.6132984454751096</v>
      </c>
      <c r="AK955" s="1189" t="s">
        <v>10557</v>
      </c>
      <c r="AL955" s="1189">
        <f>2*((AA955/2)-AB955)+Y955/8/12</f>
        <v>0.115953</v>
      </c>
      <c r="AM955" s="1189">
        <f t="shared" si="392"/>
        <v>3.9200879034417562</v>
      </c>
      <c r="AN955" s="1189">
        <f>Y955*3/8/12</f>
        <v>4.6875E-2</v>
      </c>
      <c r="AO955" s="1189">
        <f>X955-(((Z955-0.625-AD955)*Y955)/12)+2*AQ955</f>
        <v>3.5314530000000004</v>
      </c>
      <c r="AP955" s="1189">
        <f>X955-2*AQ955-Y955/8/12</f>
        <v>3.612047</v>
      </c>
      <c r="AQ955" s="1189">
        <f>AA955/2-AB955</f>
        <v>5.0164E-2</v>
      </c>
      <c r="AR955" s="1193">
        <f>SQRT(4/PI()*AJ955+(AC955-AN955)^2)</f>
        <v>4.4563868245708882</v>
      </c>
      <c r="AS955" s="1194">
        <f t="shared" si="402"/>
        <v>2.102377956142722</v>
      </c>
    </row>
    <row r="956" spans="1:45" ht="11.1" customHeight="1">
      <c r="A956" s="1189" t="s">
        <v>11052</v>
      </c>
      <c r="B956" s="1189" t="s">
        <v>11049</v>
      </c>
      <c r="C956" s="1189" t="s">
        <v>10936</v>
      </c>
      <c r="D956" s="1189" t="s">
        <v>10936</v>
      </c>
      <c r="E956" s="1189" t="s">
        <v>10936</v>
      </c>
      <c r="F956" s="1189" t="s">
        <v>10936</v>
      </c>
      <c r="G956" s="1189">
        <v>4.5</v>
      </c>
      <c r="H956" s="1189">
        <v>3</v>
      </c>
      <c r="I956" s="1190">
        <f t="shared" si="385"/>
        <v>30.037499999999998</v>
      </c>
      <c r="J956" s="1191">
        <f t="shared" si="399"/>
        <v>8606.1287715465933</v>
      </c>
      <c r="K956" s="1191">
        <f t="shared" si="400"/>
        <v>10819.133312801434</v>
      </c>
      <c r="L956" s="1191">
        <f t="shared" si="401"/>
        <v>349625.63813204836</v>
      </c>
      <c r="M956" s="1190">
        <f t="shared" si="386"/>
        <v>2.2898998225333873</v>
      </c>
      <c r="N956" s="1190">
        <f t="shared" si="387"/>
        <v>0.45899895853577188</v>
      </c>
      <c r="O956" s="1190">
        <f t="shared" si="388"/>
        <v>0.36719916682861747</v>
      </c>
      <c r="P956" s="1192">
        <f t="shared" si="409"/>
        <v>10819.133312801434</v>
      </c>
      <c r="Q956" s="1192">
        <f t="shared" si="410"/>
        <v>8606.1287715465933</v>
      </c>
      <c r="R956" s="1192">
        <f t="shared" si="411"/>
        <v>13343.743678814566</v>
      </c>
      <c r="S956" s="1192">
        <f t="shared" si="412"/>
        <v>10614.341562693406</v>
      </c>
      <c r="T956" s="1192">
        <f t="shared" si="413"/>
        <v>349625.63813204836</v>
      </c>
      <c r="U956" s="1192">
        <f t="shared" si="389"/>
        <v>672043.50627123495</v>
      </c>
      <c r="V956" s="1189">
        <v>110000</v>
      </c>
      <c r="W956" s="1189">
        <v>87500</v>
      </c>
      <c r="X956" s="1193">
        <v>3.7280000000000002</v>
      </c>
      <c r="Y956" s="1189">
        <v>1.5</v>
      </c>
      <c r="Z956" s="1189">
        <v>3.25</v>
      </c>
      <c r="AA956" s="1193">
        <v>0.216224</v>
      </c>
      <c r="AB956" s="1193">
        <v>5.7948E-2</v>
      </c>
      <c r="AC956" s="1193">
        <v>3.953125</v>
      </c>
      <c r="AD956" s="1189">
        <v>0.25</v>
      </c>
      <c r="AE956" s="1189">
        <v>30</v>
      </c>
      <c r="AF956" s="1193" t="s">
        <v>10557</v>
      </c>
      <c r="AG956" s="1193" t="s">
        <v>10557</v>
      </c>
      <c r="AH956" s="1189">
        <f t="shared" si="414"/>
        <v>1.7819687500000001</v>
      </c>
      <c r="AI956" s="1189">
        <f t="shared" si="390"/>
        <v>2.11328125</v>
      </c>
      <c r="AJ956" s="1189">
        <f t="shared" si="391"/>
        <v>3.1784148921095303</v>
      </c>
      <c r="AK956" s="1189" t="s">
        <v>10557</v>
      </c>
      <c r="AL956" s="1189">
        <f t="shared" si="415"/>
        <v>0.115953</v>
      </c>
      <c r="AM956" s="1189">
        <f t="shared" si="392"/>
        <v>3.9200879034417562</v>
      </c>
      <c r="AN956" s="1189">
        <f t="shared" si="416"/>
        <v>4.6875E-2</v>
      </c>
      <c r="AO956" s="1189">
        <f t="shared" si="403"/>
        <v>3.5314530000000004</v>
      </c>
      <c r="AP956" s="1189">
        <f t="shared" si="417"/>
        <v>3.612047</v>
      </c>
      <c r="AQ956" s="1189">
        <f t="shared" si="418"/>
        <v>5.0164E-2</v>
      </c>
      <c r="AR956" s="1193">
        <f t="shared" si="419"/>
        <v>4.3938220938846628</v>
      </c>
      <c r="AS956" s="1194">
        <f t="shared" si="402"/>
        <v>2.0867367734711655</v>
      </c>
    </row>
    <row r="957" spans="1:45" ht="11.1" customHeight="1">
      <c r="A957" s="1189" t="s">
        <v>11053</v>
      </c>
      <c r="B957" s="1189" t="s">
        <v>11049</v>
      </c>
      <c r="C957" s="1189" t="s">
        <v>10936</v>
      </c>
      <c r="D957" s="1189" t="s">
        <v>10936</v>
      </c>
      <c r="E957" s="1189" t="s">
        <v>10936</v>
      </c>
      <c r="F957" s="1189" t="s">
        <v>10936</v>
      </c>
      <c r="G957" s="1189">
        <v>4.75</v>
      </c>
      <c r="H957" s="1189">
        <v>2.5</v>
      </c>
      <c r="I957" s="1190">
        <f t="shared" si="385"/>
        <v>43.554375</v>
      </c>
      <c r="J957" s="1191">
        <f t="shared" si="399"/>
        <v>14689.810900017337</v>
      </c>
      <c r="K957" s="1191">
        <f t="shared" si="400"/>
        <v>18467.190845736081</v>
      </c>
      <c r="L957" s="1191">
        <f t="shared" si="401"/>
        <v>587208.58255977638</v>
      </c>
      <c r="M957" s="1190">
        <f t="shared" si="386"/>
        <v>2.0497321836381239</v>
      </c>
      <c r="N957" s="1190">
        <f t="shared" si="387"/>
        <v>0.6655484898768691</v>
      </c>
      <c r="O957" s="1190">
        <f t="shared" si="388"/>
        <v>0.25499942140876219</v>
      </c>
      <c r="P957" s="1192">
        <f t="shared" si="409"/>
        <v>18467.190845736081</v>
      </c>
      <c r="Q957" s="1192">
        <f t="shared" si="410"/>
        <v>14689.810900017337</v>
      </c>
      <c r="R957" s="1192">
        <f t="shared" si="411"/>
        <v>19844.245258202191</v>
      </c>
      <c r="S957" s="1192">
        <f t="shared" si="412"/>
        <v>15785.195091751741</v>
      </c>
      <c r="T957" s="1192">
        <f t="shared" si="413"/>
        <v>587208.58255977638</v>
      </c>
      <c r="U957" s="1192">
        <f t="shared" si="389"/>
        <v>871829.16408546071</v>
      </c>
      <c r="V957" s="1189">
        <v>110000</v>
      </c>
      <c r="W957" s="1189">
        <v>87500</v>
      </c>
      <c r="X957" s="1193">
        <v>3.7280000000000002</v>
      </c>
      <c r="Y957" s="1189">
        <v>1.5</v>
      </c>
      <c r="Z957" s="1189">
        <v>3.25</v>
      </c>
      <c r="AA957" s="1193">
        <v>0.216224</v>
      </c>
      <c r="AB957" s="1193">
        <v>5.7948E-2</v>
      </c>
      <c r="AC957" s="1193">
        <v>3.953125</v>
      </c>
      <c r="AD957" s="1189">
        <v>0.25</v>
      </c>
      <c r="AE957" s="1189">
        <v>30</v>
      </c>
      <c r="AF957" s="1193" t="s">
        <v>10557</v>
      </c>
      <c r="AG957" s="1193" t="s">
        <v>10557</v>
      </c>
      <c r="AH957" s="1189">
        <f t="shared" si="414"/>
        <v>1.7819687500000001</v>
      </c>
      <c r="AI957" s="1189">
        <f t="shared" si="390"/>
        <v>2.17578125</v>
      </c>
      <c r="AJ957" s="1189">
        <f t="shared" si="391"/>
        <v>5.3382598414525129</v>
      </c>
      <c r="AK957" s="1189" t="s">
        <v>10557</v>
      </c>
      <c r="AL957" s="1189">
        <f t="shared" si="415"/>
        <v>0.115953</v>
      </c>
      <c r="AM957" s="1189">
        <f t="shared" si="392"/>
        <v>5.7363211562983549</v>
      </c>
      <c r="AN957" s="1189">
        <f t="shared" si="416"/>
        <v>4.6875E-2</v>
      </c>
      <c r="AO957" s="1189">
        <f t="shared" si="403"/>
        <v>3.5314530000000004</v>
      </c>
      <c r="AP957" s="1189">
        <f t="shared" si="417"/>
        <v>3.612047</v>
      </c>
      <c r="AQ957" s="1189">
        <f t="shared" si="418"/>
        <v>5.0164E-2</v>
      </c>
      <c r="AR957" s="1193">
        <f t="shared" si="419"/>
        <v>4.6963467283313953</v>
      </c>
      <c r="AS957" s="1194">
        <f t="shared" si="402"/>
        <v>2.1623679320828488</v>
      </c>
    </row>
    <row r="958" spans="1:45" ht="11.1" customHeight="1">
      <c r="A958" s="1189" t="s">
        <v>11054</v>
      </c>
      <c r="B958" s="1189" t="s">
        <v>11049</v>
      </c>
      <c r="C958" s="1189" t="s">
        <v>10936</v>
      </c>
      <c r="D958" s="1189" t="s">
        <v>10936</v>
      </c>
      <c r="E958" s="1189" t="s">
        <v>10936</v>
      </c>
      <c r="F958" s="1189" t="s">
        <v>10936</v>
      </c>
      <c r="G958" s="1189">
        <v>4.75</v>
      </c>
      <c r="H958" s="1189">
        <v>2.75</v>
      </c>
      <c r="I958" s="1190">
        <f t="shared" si="385"/>
        <v>40.049999999999997</v>
      </c>
      <c r="J958" s="1191">
        <f t="shared" si="399"/>
        <v>11764.037486418878</v>
      </c>
      <c r="K958" s="1191">
        <f t="shared" si="400"/>
        <v>14789.075697212304</v>
      </c>
      <c r="L958" s="1191">
        <f t="shared" si="401"/>
        <v>473816.7227192698</v>
      </c>
      <c r="M958" s="1190">
        <f t="shared" si="386"/>
        <v>2.3784898613592826</v>
      </c>
      <c r="N958" s="1190">
        <f t="shared" si="387"/>
        <v>0.61199861138102907</v>
      </c>
      <c r="O958" s="1190">
        <f t="shared" si="388"/>
        <v>0.30854929990460223</v>
      </c>
      <c r="P958" s="1192">
        <f t="shared" si="409"/>
        <v>14789.075697212304</v>
      </c>
      <c r="Q958" s="1192">
        <f t="shared" si="410"/>
        <v>11764.037486418878</v>
      </c>
      <c r="R958" s="1192">
        <f t="shared" si="411"/>
        <v>19695.036521475497</v>
      </c>
      <c r="S958" s="1192">
        <f t="shared" si="412"/>
        <v>15666.506323900961</v>
      </c>
      <c r="T958" s="1192">
        <f t="shared" si="413"/>
        <v>473816.7227192698</v>
      </c>
      <c r="U958" s="1192">
        <f t="shared" si="389"/>
        <v>871829.16408546071</v>
      </c>
      <c r="V958" s="1189">
        <v>110000</v>
      </c>
      <c r="W958" s="1189">
        <v>87500</v>
      </c>
      <c r="X958" s="1193">
        <v>3.7280000000000002</v>
      </c>
      <c r="Y958" s="1189">
        <v>1.5</v>
      </c>
      <c r="Z958" s="1189">
        <v>3.25</v>
      </c>
      <c r="AA958" s="1193">
        <v>0.216224</v>
      </c>
      <c r="AB958" s="1193">
        <v>5.7948E-2</v>
      </c>
      <c r="AC958" s="1193">
        <v>3.953125</v>
      </c>
      <c r="AD958" s="1189">
        <v>0.25</v>
      </c>
      <c r="AE958" s="1189">
        <v>30</v>
      </c>
      <c r="AF958" s="1193" t="s">
        <v>10557</v>
      </c>
      <c r="AG958" s="1193" t="s">
        <v>10557</v>
      </c>
      <c r="AH958" s="1189">
        <f t="shared" si="414"/>
        <v>1.7819687500000001</v>
      </c>
      <c r="AI958" s="1189">
        <f t="shared" si="390"/>
        <v>2.17578125</v>
      </c>
      <c r="AJ958" s="1189">
        <f t="shared" si="391"/>
        <v>4.3074247519933619</v>
      </c>
      <c r="AK958" s="1189" t="s">
        <v>10557</v>
      </c>
      <c r="AL958" s="1189">
        <f t="shared" si="415"/>
        <v>0.115953</v>
      </c>
      <c r="AM958" s="1189">
        <f t="shared" si="392"/>
        <v>5.7363211562983549</v>
      </c>
      <c r="AN958" s="1189">
        <f t="shared" si="416"/>
        <v>4.6875E-2</v>
      </c>
      <c r="AO958" s="1189">
        <f t="shared" si="403"/>
        <v>3.5314530000000004</v>
      </c>
      <c r="AP958" s="1189">
        <f t="shared" si="417"/>
        <v>3.612047</v>
      </c>
      <c r="AQ958" s="1189">
        <f t="shared" si="418"/>
        <v>5.0164E-2</v>
      </c>
      <c r="AR958" s="1193">
        <f t="shared" si="419"/>
        <v>4.5544673226085397</v>
      </c>
      <c r="AS958" s="1194">
        <f t="shared" si="402"/>
        <v>2.1268980806521349</v>
      </c>
    </row>
    <row r="959" spans="1:45" ht="11.1" customHeight="1">
      <c r="A959" s="1189" t="s">
        <v>11055</v>
      </c>
      <c r="B959" s="1189" t="s">
        <v>11049</v>
      </c>
      <c r="C959" s="1189" t="s">
        <v>10936</v>
      </c>
      <c r="D959" s="1189" t="s">
        <v>10936</v>
      </c>
      <c r="E959" s="1189" t="s">
        <v>10936</v>
      </c>
      <c r="F959" s="1189" t="s">
        <v>10936</v>
      </c>
      <c r="G959" s="1189">
        <v>4.75</v>
      </c>
      <c r="H959" s="1189">
        <v>2.9060000000000001</v>
      </c>
      <c r="I959" s="1190">
        <f t="shared" si="385"/>
        <v>37.69416288</v>
      </c>
      <c r="J959" s="1191">
        <f t="shared" si="399"/>
        <v>9819.8083006764846</v>
      </c>
      <c r="K959" s="1191">
        <f t="shared" si="400"/>
        <v>12344.901863707581</v>
      </c>
      <c r="L959" s="1191">
        <f t="shared" si="401"/>
        <v>397588.36459033017</v>
      </c>
      <c r="M959" s="1190">
        <f t="shared" si="386"/>
        <v>2.7181402380606396</v>
      </c>
      <c r="N959" s="1190">
        <f t="shared" si="387"/>
        <v>0.57599938426292974</v>
      </c>
      <c r="O959" s="1190">
        <f t="shared" si="388"/>
        <v>0.34454852702270167</v>
      </c>
      <c r="P959" s="1192">
        <f>(V959*AJ959/12)*((AD959/2/PI())+((AH959*0.08)/COS(AE959*PI()/180))+(AS959*0.08))</f>
        <v>12344.901863707581</v>
      </c>
      <c r="Q959" s="1192">
        <f>(W959*AJ959/12)*((AD959/2/PI())+((AH959*0.08)/COS(AE959*PI()/180))+(AS959*0.08))</f>
        <v>9819.8083006764846</v>
      </c>
      <c r="R959" s="1192">
        <f>V959*AM959*((AD959/PI())/2+AH959*0.08/COS(AE959*PI()/180)+AS959*0.08)/12</f>
        <v>19592.060745237559</v>
      </c>
      <c r="S959" s="1192">
        <f>W959*AM959*((AD959/PI())/2+AH959*0.08/COS(AE959*PI()/180)+AS959*0.08)/12</f>
        <v>15584.593774620786</v>
      </c>
      <c r="T959" s="1192">
        <f>V959*AJ959</f>
        <v>397588.36459033017</v>
      </c>
      <c r="U959" s="1192">
        <f t="shared" si="389"/>
        <v>871829.16408546071</v>
      </c>
      <c r="V959" s="1189">
        <v>110000</v>
      </c>
      <c r="W959" s="1189">
        <v>87500</v>
      </c>
      <c r="X959" s="1193">
        <v>3.7280000000000002</v>
      </c>
      <c r="Y959" s="1189">
        <v>1.5</v>
      </c>
      <c r="Z959" s="1189">
        <v>3.25</v>
      </c>
      <c r="AA959" s="1193">
        <v>0.216224</v>
      </c>
      <c r="AB959" s="1193">
        <v>5.7948E-2</v>
      </c>
      <c r="AC959" s="1193">
        <v>3.953125</v>
      </c>
      <c r="AD959" s="1189">
        <v>0.25</v>
      </c>
      <c r="AE959" s="1189">
        <v>30</v>
      </c>
      <c r="AF959" s="1193" t="s">
        <v>10557</v>
      </c>
      <c r="AG959" s="1193" t="s">
        <v>10557</v>
      </c>
      <c r="AH959" s="1189">
        <f>(X959+(X959-(Z959-0.625)*Y959/12))/4</f>
        <v>1.7819687500000001</v>
      </c>
      <c r="AI959" s="1189">
        <f t="shared" si="390"/>
        <v>2.17578125</v>
      </c>
      <c r="AJ959" s="1189">
        <f t="shared" si="391"/>
        <v>3.6144396780939108</v>
      </c>
      <c r="AK959" s="1189" t="s">
        <v>10557</v>
      </c>
      <c r="AL959" s="1189">
        <f>2*((AA959/2)-AB959)+Y959/8/12</f>
        <v>0.115953</v>
      </c>
      <c r="AM959" s="1189">
        <f t="shared" si="392"/>
        <v>5.7363211562983549</v>
      </c>
      <c r="AN959" s="1189">
        <f>Y959*3/8/12</f>
        <v>4.6875E-2</v>
      </c>
      <c r="AO959" s="1189">
        <f>X959-(((Z959-0.625-AD959)*Y959)/12)+2*AQ959</f>
        <v>3.5314530000000004</v>
      </c>
      <c r="AP959" s="1189">
        <f>X959-2*AQ959-Y959/8/12</f>
        <v>3.612047</v>
      </c>
      <c r="AQ959" s="1189">
        <f>AA959/2-AB959</f>
        <v>5.0164E-2</v>
      </c>
      <c r="AR959" s="1193">
        <f>SQRT(4/PI()*AJ959+(AC959-AN959)^2)</f>
        <v>4.4565498530487684</v>
      </c>
      <c r="AS959" s="1194">
        <f t="shared" si="402"/>
        <v>2.1024187132621921</v>
      </c>
    </row>
    <row r="960" spans="1:45" ht="11.1" customHeight="1">
      <c r="A960" s="1189" t="s">
        <v>11056</v>
      </c>
      <c r="B960" s="1189" t="s">
        <v>11049</v>
      </c>
      <c r="C960" s="1189" t="s">
        <v>10936</v>
      </c>
      <c r="D960" s="1189" t="s">
        <v>10936</v>
      </c>
      <c r="E960" s="1189" t="s">
        <v>10936</v>
      </c>
      <c r="F960" s="1189" t="s">
        <v>10936</v>
      </c>
      <c r="G960" s="1189">
        <v>4.75</v>
      </c>
      <c r="H960" s="1189">
        <v>3</v>
      </c>
      <c r="I960" s="1190">
        <f t="shared" si="385"/>
        <v>36.211874999999999</v>
      </c>
      <c r="J960" s="1191">
        <f t="shared" si="399"/>
        <v>8606.1287715465933</v>
      </c>
      <c r="K960" s="1191">
        <f t="shared" si="400"/>
        <v>10819.133312801434</v>
      </c>
      <c r="L960" s="1191">
        <f t="shared" si="401"/>
        <v>349625.63813204836</v>
      </c>
      <c r="M960" s="1190">
        <f t="shared" si="386"/>
        <v>3.0131878701644719</v>
      </c>
      <c r="N960" s="1190">
        <f t="shared" si="387"/>
        <v>0.55334874445701376</v>
      </c>
      <c r="O960" s="1190">
        <f t="shared" si="388"/>
        <v>0.36719916682861747</v>
      </c>
      <c r="P960" s="1192">
        <f>(V960*AJ960/12)*((AD960/2/PI())+((AH960*0.08)/COS(AE960*PI()/180))+(AS960*0.08))</f>
        <v>10819.133312801434</v>
      </c>
      <c r="Q960" s="1192">
        <f>(W960*AJ960/12)*((AD960/2/PI())+((AH960*0.08)/COS(AE960*PI()/180))+(AS960*0.08))</f>
        <v>8606.1287715465933</v>
      </c>
      <c r="R960" s="1192">
        <f>V960*AM960*((AD960/PI())/2+AH960*0.08/COS(AE960*PI()/180)+AS960*0.08)/12</f>
        <v>19526.092540374517</v>
      </c>
      <c r="S960" s="1192">
        <f>W960*AM960*((AD960/PI())/2+AH960*0.08/COS(AE960*PI()/180)+AS960*0.08)/12</f>
        <v>15532.119066207</v>
      </c>
      <c r="T960" s="1192">
        <f>V960*AJ960</f>
        <v>349625.63813204836</v>
      </c>
      <c r="U960" s="1192">
        <f t="shared" si="389"/>
        <v>871829.16408546071</v>
      </c>
      <c r="V960" s="1189">
        <v>110000</v>
      </c>
      <c r="W960" s="1189">
        <v>87500</v>
      </c>
      <c r="X960" s="1193">
        <v>3.7280000000000002</v>
      </c>
      <c r="Y960" s="1189">
        <v>1.5</v>
      </c>
      <c r="Z960" s="1189">
        <v>3.25</v>
      </c>
      <c r="AA960" s="1193">
        <v>0.216224</v>
      </c>
      <c r="AB960" s="1193">
        <v>5.7948E-2</v>
      </c>
      <c r="AC960" s="1193">
        <v>3.953125</v>
      </c>
      <c r="AD960" s="1189">
        <v>0.25</v>
      </c>
      <c r="AE960" s="1189">
        <v>30</v>
      </c>
      <c r="AF960" s="1193" t="s">
        <v>10557</v>
      </c>
      <c r="AG960" s="1193" t="s">
        <v>10557</v>
      </c>
      <c r="AH960" s="1189">
        <f>(X960+(X960-(Z960-0.625)*Y960/12))/4</f>
        <v>1.7819687500000001</v>
      </c>
      <c r="AI960" s="1189">
        <f t="shared" si="390"/>
        <v>2.17578125</v>
      </c>
      <c r="AJ960" s="1189">
        <f t="shared" si="391"/>
        <v>3.1784148921095303</v>
      </c>
      <c r="AK960" s="1189" t="s">
        <v>10557</v>
      </c>
      <c r="AL960" s="1189">
        <f>2*((AA960/2)-AB960)+Y960/8/12</f>
        <v>0.115953</v>
      </c>
      <c r="AM960" s="1189">
        <f t="shared" si="392"/>
        <v>5.7363211562983549</v>
      </c>
      <c r="AN960" s="1189">
        <f>Y960*3/8/12</f>
        <v>4.6875E-2</v>
      </c>
      <c r="AO960" s="1189">
        <f t="shared" si="403"/>
        <v>3.5314530000000004</v>
      </c>
      <c r="AP960" s="1189">
        <f>X960-2*AQ960-Y960/8/12</f>
        <v>3.612047</v>
      </c>
      <c r="AQ960" s="1189">
        <f>AA960/2-AB960</f>
        <v>5.0164E-2</v>
      </c>
      <c r="AR960" s="1193">
        <f>SQRT(4/PI()*AJ960+(AC960-AN960)^2)</f>
        <v>4.3938220938846628</v>
      </c>
      <c r="AS960" s="1194">
        <f t="shared" si="402"/>
        <v>2.0867367734711655</v>
      </c>
    </row>
    <row r="961" spans="1:45" ht="11.1" customHeight="1">
      <c r="A961" s="1189" t="s">
        <v>11057</v>
      </c>
      <c r="B961" s="1189" t="s">
        <v>10936</v>
      </c>
      <c r="C961" s="1189" t="s">
        <v>10936</v>
      </c>
      <c r="D961" s="1189" t="s">
        <v>10936</v>
      </c>
      <c r="E961" s="1189" t="s">
        <v>10936</v>
      </c>
      <c r="F961" s="1189" t="s">
        <v>10936</v>
      </c>
      <c r="G961" s="1189">
        <v>5.75</v>
      </c>
      <c r="H961" s="1189">
        <v>2.5</v>
      </c>
      <c r="I961" s="1190">
        <f t="shared" si="385"/>
        <v>71.589375000000004</v>
      </c>
      <c r="J961" s="1191">
        <f t="shared" si="399"/>
        <v>30261.920983801159</v>
      </c>
      <c r="K961" s="1191">
        <f t="shared" si="400"/>
        <v>38043.557808207166</v>
      </c>
      <c r="L961" s="1191">
        <f t="shared" si="401"/>
        <v>1057495.0077623096</v>
      </c>
      <c r="M961" s="1190">
        <f t="shared" si="386"/>
        <v>1.9839678453480354</v>
      </c>
      <c r="N961" s="1190">
        <f t="shared" si="387"/>
        <v>1.0939475178435898</v>
      </c>
      <c r="O961" s="1190">
        <f t="shared" si="388"/>
        <v>0.25499942140876219</v>
      </c>
      <c r="P961" s="1192">
        <f>(V961*AJ961/12)*((AD961/2/PI())+((AH961*0.08)/COS(AE961*PI()/180))+(AS961*0.08))</f>
        <v>38935.622557300703</v>
      </c>
      <c r="Q961" s="1192">
        <f>(W961*AJ961/12)*((AD961/2/PI())+((AH961*0.08)/COS(AE961*PI()/180))+(AS961*0.08))</f>
        <v>30971.517943307368</v>
      </c>
      <c r="R961" s="1192">
        <f>V961*AM961*((AD961/PI())/2+AH961*0.08/COS(AE961*PI()/180)+AS961*0.08)/12</f>
        <v>38043.557808207166</v>
      </c>
      <c r="S961" s="1192">
        <f>W961*AM961*((AD961/PI())/2+AH961*0.08/COS(AE961*PI()/180)+AS961*0.08)/12</f>
        <v>30261.920983801159</v>
      </c>
      <c r="T961" s="1192">
        <f>V961*AJ961</f>
        <v>1057495.0077623096</v>
      </c>
      <c r="U961" s="1192">
        <f t="shared" si="389"/>
        <v>1385849.3717331358</v>
      </c>
      <c r="V961" s="1189">
        <v>110000</v>
      </c>
      <c r="W961" s="1189">
        <v>87500</v>
      </c>
      <c r="X961" s="1193">
        <v>4.4160000000000004</v>
      </c>
      <c r="Y961" s="1189">
        <v>1.5</v>
      </c>
      <c r="Z961" s="1189">
        <v>4</v>
      </c>
      <c r="AA961" s="1193">
        <v>0.216224</v>
      </c>
      <c r="AB961" s="1193">
        <v>5.7948E-2</v>
      </c>
      <c r="AC961" s="1193">
        <v>4.640625</v>
      </c>
      <c r="AD961" s="1189">
        <v>0.25</v>
      </c>
      <c r="AE961" s="1189">
        <v>30</v>
      </c>
      <c r="AF961" s="1193" t="s">
        <v>10557</v>
      </c>
      <c r="AG961" s="1193" t="s">
        <v>10557</v>
      </c>
      <c r="AH961" s="1189">
        <f>(X961+(X961-(Z961-0.625)*Y961/12))/4</f>
        <v>2.1025312500000002</v>
      </c>
      <c r="AI961" s="1189">
        <f t="shared" si="390"/>
        <v>2.59765625</v>
      </c>
      <c r="AJ961" s="1189">
        <f t="shared" si="391"/>
        <v>9.61359097965736</v>
      </c>
      <c r="AK961" s="1189" t="s">
        <v>10557</v>
      </c>
      <c r="AL961" s="1189">
        <f>2*((AA961/2)-AB961)+Y961/8/12</f>
        <v>0.115953</v>
      </c>
      <c r="AM961" s="1189">
        <f t="shared" si="392"/>
        <v>9.3933313546177235</v>
      </c>
      <c r="AN961" s="1189">
        <f>Y961*3/8/12</f>
        <v>4.6875E-2</v>
      </c>
      <c r="AO961" s="1189">
        <f t="shared" si="403"/>
        <v>4.1257030000000006</v>
      </c>
      <c r="AP961" s="1189">
        <f>X961-2*AQ961-Y961/8/12</f>
        <v>4.3000470000000002</v>
      </c>
      <c r="AQ961" s="1189">
        <f>AA961/2-AB961</f>
        <v>5.0164E-2</v>
      </c>
      <c r="AR961" s="1193">
        <f>SQRT(4/PI()*AJ961+(AC961-AN961)^2)</f>
        <v>5.7743348763913067</v>
      </c>
      <c r="AS961" s="1194">
        <f t="shared" si="402"/>
        <v>2.59765625</v>
      </c>
    </row>
    <row r="962" spans="1:45" ht="11.1" customHeight="1">
      <c r="A962" s="1189" t="s">
        <v>11058</v>
      </c>
      <c r="B962" s="1189" t="s">
        <v>10936</v>
      </c>
      <c r="C962" s="1189" t="s">
        <v>10936</v>
      </c>
      <c r="D962" s="1189" t="s">
        <v>10936</v>
      </c>
      <c r="E962" s="1189" t="s">
        <v>10936</v>
      </c>
      <c r="F962" s="1189" t="s">
        <v>10936</v>
      </c>
      <c r="G962" s="1189">
        <v>5.75</v>
      </c>
      <c r="H962" s="1189">
        <v>2.75</v>
      </c>
      <c r="I962" s="1190">
        <f t="shared" ref="I962:I1025" si="420">(G962^2-H962^2)*2.67</f>
        <v>68.084999999999994</v>
      </c>
      <c r="J962" s="1191">
        <f t="shared" si="399"/>
        <v>27537.320723408404</v>
      </c>
      <c r="K962" s="1191">
        <f t="shared" si="400"/>
        <v>34618.346052284847</v>
      </c>
      <c r="L962" s="1191">
        <f t="shared" si="401"/>
        <v>944103.14792180294</v>
      </c>
      <c r="M962" s="1190">
        <f t="shared" ref="M962:M1025" si="421">((G962^4-AO962^4)/G962)/((AP962^4-H962^4)/AP962)</f>
        <v>2.1102997984825267</v>
      </c>
      <c r="N962" s="1190">
        <f t="shared" ref="N962:N1025" si="422">(PI()/4*(G962^2-H962^2)/144*1)*7.48052</f>
        <v>1.0403976393477496</v>
      </c>
      <c r="O962" s="1190">
        <f t="shared" ref="O962:O1025" si="423">(PI()/4*(H962)^2/144*1)*7.48052</f>
        <v>0.30854929990460223</v>
      </c>
      <c r="P962" s="1192">
        <f t="shared" ref="P962:P969" si="424">(V962*AJ962/12)*((AD962/2/PI())+((AH962*0.08)/COS(AE962*PI()/180))+(AS962*0.08))</f>
        <v>34618.346052284847</v>
      </c>
      <c r="Q962" s="1192">
        <f t="shared" ref="Q962:Q969" si="425">(W962*AJ962/12)*((AD962/2/PI())+((AH962*0.08)/COS(AE962*PI()/180))+(AS962*0.08))</f>
        <v>27537.320723408404</v>
      </c>
      <c r="R962" s="1192">
        <f t="shared" ref="R962:R969" si="426">V962*AM962*((AD962/PI())/2+AH962*0.08/COS(AE962*PI()/180)+AS962*0.08)/12</f>
        <v>37887.7833155318</v>
      </c>
      <c r="S962" s="1192">
        <f t="shared" ref="S962:S969" si="427">W962*AM962*((AD962/PI())/2+AH962*0.08/COS(AE962*PI()/180)+AS962*0.08)/12</f>
        <v>30138.009455536663</v>
      </c>
      <c r="T962" s="1192">
        <f t="shared" ref="T962:T969" si="428">V962*AJ962</f>
        <v>944103.14792180294</v>
      </c>
      <c r="U962" s="1192">
        <f t="shared" ref="U962:U1025" si="429">V962*(PI()*(G962/2)^2-(PI()*(AO962/2)^2))</f>
        <v>1385849.3717331358</v>
      </c>
      <c r="V962" s="1189">
        <v>110000</v>
      </c>
      <c r="W962" s="1189">
        <v>87500</v>
      </c>
      <c r="X962" s="1193">
        <v>4.4160000000000004</v>
      </c>
      <c r="Y962" s="1189">
        <v>1.5</v>
      </c>
      <c r="Z962" s="1189">
        <v>4</v>
      </c>
      <c r="AA962" s="1193">
        <v>0.216224</v>
      </c>
      <c r="AB962" s="1193">
        <v>5.7948E-2</v>
      </c>
      <c r="AC962" s="1193">
        <v>4.640625</v>
      </c>
      <c r="AD962" s="1189">
        <v>0.25</v>
      </c>
      <c r="AE962" s="1189">
        <v>30</v>
      </c>
      <c r="AF962" s="1193" t="s">
        <v>10557</v>
      </c>
      <c r="AG962" s="1193" t="s">
        <v>10557</v>
      </c>
      <c r="AH962" s="1189">
        <f t="shared" ref="AH962:AH969" si="430">(X962+(X962-(Z962-0.625)*Y962/12))/4</f>
        <v>2.1025312500000002</v>
      </c>
      <c r="AI962" s="1189">
        <f t="shared" ref="AI962:AI1025" si="431">(G962+AC962)/4</f>
        <v>2.59765625</v>
      </c>
      <c r="AJ962" s="1189">
        <f t="shared" ref="AJ962:AJ1025" si="432">PI()*((X962-AL962)^2-H962^2)/4</f>
        <v>8.5827558901982091</v>
      </c>
      <c r="AK962" s="1189" t="s">
        <v>10557</v>
      </c>
      <c r="AL962" s="1189">
        <f t="shared" ref="AL962:AL969" si="433">2*((AA962/2)-AB962)+Y962/8/12</f>
        <v>0.115953</v>
      </c>
      <c r="AM962" s="1189">
        <f t="shared" ref="AM962:AM1025" si="434">PI()*(G962^2-(AC962-AN962)^2)/4</f>
        <v>9.3933313546177235</v>
      </c>
      <c r="AN962" s="1189">
        <f t="shared" ref="AN962:AN969" si="435">Y962*3/8/12</f>
        <v>4.6875E-2</v>
      </c>
      <c r="AO962" s="1189">
        <f t="shared" si="403"/>
        <v>4.1257030000000006</v>
      </c>
      <c r="AP962" s="1189">
        <f t="shared" ref="AP962:AP969" si="436">X962-2*AQ962-Y962/8/12</f>
        <v>4.3000470000000002</v>
      </c>
      <c r="AQ962" s="1189">
        <f t="shared" ref="AQ962:AQ969" si="437">AA962/2-AB962</f>
        <v>5.0164E-2</v>
      </c>
      <c r="AR962" s="1193">
        <f t="shared" ref="AR962:AR969" si="438">SQRT(4/PI()*AJ962+(AC962-AN962)^2)</f>
        <v>5.6595444396796646</v>
      </c>
      <c r="AS962" s="1194">
        <f t="shared" si="402"/>
        <v>2.5750423599199159</v>
      </c>
    </row>
    <row r="963" spans="1:45" ht="11.1" customHeight="1">
      <c r="A963" s="1189" t="s">
        <v>11059</v>
      </c>
      <c r="B963" s="1189" t="s">
        <v>10936</v>
      </c>
      <c r="C963" s="1189" t="s">
        <v>10936</v>
      </c>
      <c r="D963" s="1189" t="s">
        <v>10936</v>
      </c>
      <c r="E963" s="1189" t="s">
        <v>10936</v>
      </c>
      <c r="F963" s="1189" t="s">
        <v>10936</v>
      </c>
      <c r="G963" s="1189">
        <v>5.75</v>
      </c>
      <c r="H963" s="1189">
        <v>3</v>
      </c>
      <c r="I963" s="1190">
        <f t="shared" si="420"/>
        <v>64.246875000000003</v>
      </c>
      <c r="J963" s="1191">
        <f t="shared" si="399"/>
        <v>23775.320106893356</v>
      </c>
      <c r="K963" s="1191">
        <f t="shared" si="400"/>
        <v>29888.973848665933</v>
      </c>
      <c r="L963" s="1191">
        <f t="shared" si="401"/>
        <v>819912.06333458144</v>
      </c>
      <c r="M963" s="1190">
        <f t="shared" si="421"/>
        <v>2.3028801907225014</v>
      </c>
      <c r="N963" s="1190">
        <f t="shared" si="422"/>
        <v>0.98174777242373434</v>
      </c>
      <c r="O963" s="1190">
        <f t="shared" si="423"/>
        <v>0.36719916682861747</v>
      </c>
      <c r="P963" s="1192">
        <f t="shared" si="424"/>
        <v>29888.973848665933</v>
      </c>
      <c r="Q963" s="1192">
        <f t="shared" si="425"/>
        <v>23775.320106893356</v>
      </c>
      <c r="R963" s="1192">
        <f t="shared" si="426"/>
        <v>37666.568470160411</v>
      </c>
      <c r="S963" s="1192">
        <f t="shared" si="427"/>
        <v>29962.043101263971</v>
      </c>
      <c r="T963" s="1192">
        <f t="shared" si="428"/>
        <v>819912.06333458144</v>
      </c>
      <c r="U963" s="1192">
        <f t="shared" si="429"/>
        <v>1385849.3717331358</v>
      </c>
      <c r="V963" s="1189">
        <v>110000</v>
      </c>
      <c r="W963" s="1189">
        <v>87500</v>
      </c>
      <c r="X963" s="1193">
        <v>4.4160000000000004</v>
      </c>
      <c r="Y963" s="1189">
        <v>1.5</v>
      </c>
      <c r="Z963" s="1189">
        <v>4</v>
      </c>
      <c r="AA963" s="1193">
        <v>0.216224</v>
      </c>
      <c r="AB963" s="1193">
        <v>5.7948E-2</v>
      </c>
      <c r="AC963" s="1193">
        <v>4.640625</v>
      </c>
      <c r="AD963" s="1189">
        <v>0.25</v>
      </c>
      <c r="AE963" s="1189">
        <v>30</v>
      </c>
      <c r="AF963" s="1193" t="s">
        <v>10557</v>
      </c>
      <c r="AG963" s="1193" t="s">
        <v>10557</v>
      </c>
      <c r="AH963" s="1189">
        <f t="shared" si="430"/>
        <v>2.1025312500000002</v>
      </c>
      <c r="AI963" s="1189">
        <f t="shared" si="431"/>
        <v>2.59765625</v>
      </c>
      <c r="AJ963" s="1189">
        <f t="shared" si="432"/>
        <v>7.4537460303143765</v>
      </c>
      <c r="AK963" s="1189" t="s">
        <v>10557</v>
      </c>
      <c r="AL963" s="1189">
        <f t="shared" si="433"/>
        <v>0.115953</v>
      </c>
      <c r="AM963" s="1189">
        <f t="shared" si="434"/>
        <v>9.3933313546177235</v>
      </c>
      <c r="AN963" s="1189">
        <f t="shared" si="435"/>
        <v>4.6875E-2</v>
      </c>
      <c r="AO963" s="1189">
        <f t="shared" si="403"/>
        <v>4.1257030000000006</v>
      </c>
      <c r="AP963" s="1189">
        <f t="shared" si="436"/>
        <v>4.3000470000000002</v>
      </c>
      <c r="AQ963" s="1189">
        <f t="shared" si="437"/>
        <v>5.0164E-2</v>
      </c>
      <c r="AR963" s="1193">
        <f t="shared" si="438"/>
        <v>5.5310887955907022</v>
      </c>
      <c r="AS963" s="1194">
        <f t="shared" si="402"/>
        <v>2.5429284488976753</v>
      </c>
    </row>
    <row r="964" spans="1:45" ht="11.1" customHeight="1">
      <c r="A964" s="1189" t="s">
        <v>11060</v>
      </c>
      <c r="B964" s="1189" t="s">
        <v>10936</v>
      </c>
      <c r="C964" s="1189" t="s">
        <v>10936</v>
      </c>
      <c r="D964" s="1189" t="s">
        <v>10936</v>
      </c>
      <c r="E964" s="1189" t="s">
        <v>10936</v>
      </c>
      <c r="F964" s="1189" t="s">
        <v>10936</v>
      </c>
      <c r="G964" s="1189">
        <v>5.75</v>
      </c>
      <c r="H964" s="1189">
        <v>3.25</v>
      </c>
      <c r="I964" s="1190">
        <f t="shared" si="420"/>
        <v>60.074999999999996</v>
      </c>
      <c r="J964" s="1191">
        <f t="shared" si="399"/>
        <v>19731.01290725766</v>
      </c>
      <c r="K964" s="1191">
        <f t="shared" si="400"/>
        <v>24804.701940552484</v>
      </c>
      <c r="L964" s="1191">
        <f t="shared" si="401"/>
        <v>684921.75400064501</v>
      </c>
      <c r="M964" s="1190">
        <f t="shared" si="421"/>
        <v>2.6084903443448457</v>
      </c>
      <c r="N964" s="1190">
        <f t="shared" si="422"/>
        <v>0.91799791707154377</v>
      </c>
      <c r="O964" s="1190">
        <f t="shared" si="423"/>
        <v>0.43094902218080805</v>
      </c>
      <c r="P964" s="1192">
        <f t="shared" si="424"/>
        <v>24804.701940552484</v>
      </c>
      <c r="Q964" s="1192">
        <f t="shared" si="425"/>
        <v>19731.01290725766</v>
      </c>
      <c r="R964" s="1192">
        <f t="shared" si="426"/>
        <v>37420.137618801818</v>
      </c>
      <c r="S964" s="1192">
        <f t="shared" si="427"/>
        <v>29766.018560410535</v>
      </c>
      <c r="T964" s="1192">
        <f t="shared" si="428"/>
        <v>684921.75400064501</v>
      </c>
      <c r="U964" s="1192">
        <f t="shared" si="429"/>
        <v>1385849.3717331358</v>
      </c>
      <c r="V964" s="1189">
        <v>110000</v>
      </c>
      <c r="W964" s="1189">
        <v>87500</v>
      </c>
      <c r="X964" s="1193">
        <v>4.4160000000000004</v>
      </c>
      <c r="Y964" s="1189">
        <v>1.5</v>
      </c>
      <c r="Z964" s="1189">
        <v>4</v>
      </c>
      <c r="AA964" s="1193">
        <v>0.216224</v>
      </c>
      <c r="AB964" s="1193">
        <v>5.7948E-2</v>
      </c>
      <c r="AC964" s="1193">
        <v>4.640625</v>
      </c>
      <c r="AD964" s="1189">
        <v>0.25</v>
      </c>
      <c r="AE964" s="1189">
        <v>30</v>
      </c>
      <c r="AF964" s="1193" t="s">
        <v>10557</v>
      </c>
      <c r="AG964" s="1193" t="s">
        <v>10557</v>
      </c>
      <c r="AH964" s="1189">
        <f t="shared" si="430"/>
        <v>2.1025312500000002</v>
      </c>
      <c r="AI964" s="1189">
        <f t="shared" si="431"/>
        <v>2.59765625</v>
      </c>
      <c r="AJ964" s="1189">
        <f t="shared" si="432"/>
        <v>6.2265614000058633</v>
      </c>
      <c r="AK964" s="1189" t="s">
        <v>10557</v>
      </c>
      <c r="AL964" s="1189">
        <f t="shared" si="433"/>
        <v>0.115953</v>
      </c>
      <c r="AM964" s="1189">
        <f t="shared" si="434"/>
        <v>9.3933313546177235</v>
      </c>
      <c r="AN964" s="1189">
        <f t="shared" si="435"/>
        <v>4.6875E-2</v>
      </c>
      <c r="AO964" s="1189">
        <f t="shared" si="403"/>
        <v>4.1257030000000006</v>
      </c>
      <c r="AP964" s="1189">
        <f t="shared" si="436"/>
        <v>4.3000470000000002</v>
      </c>
      <c r="AQ964" s="1189">
        <f t="shared" si="437"/>
        <v>5.0164E-2</v>
      </c>
      <c r="AR964" s="1193">
        <f t="shared" si="438"/>
        <v>5.3879906518765424</v>
      </c>
      <c r="AS964" s="1194">
        <f t="shared" si="402"/>
        <v>2.5071539129691356</v>
      </c>
    </row>
    <row r="965" spans="1:45" ht="11.1" customHeight="1">
      <c r="A965" s="1189" t="s">
        <v>11061</v>
      </c>
      <c r="B965" s="1189" t="s">
        <v>10936</v>
      </c>
      <c r="C965" s="1189" t="s">
        <v>10936</v>
      </c>
      <c r="D965" s="1189" t="s">
        <v>10936</v>
      </c>
      <c r="E965" s="1189" t="s">
        <v>10936</v>
      </c>
      <c r="F965" s="1189" t="s">
        <v>10936</v>
      </c>
      <c r="G965" s="1189">
        <v>5.75</v>
      </c>
      <c r="H965" s="1189">
        <v>3.5</v>
      </c>
      <c r="I965" s="1190">
        <f t="shared" si="420"/>
        <v>55.569375000000001</v>
      </c>
      <c r="J965" s="1191">
        <f t="shared" si="399"/>
        <v>15417.547731639552</v>
      </c>
      <c r="K965" s="1191">
        <f t="shared" si="400"/>
        <v>19382.060005489722</v>
      </c>
      <c r="L965" s="1191">
        <f t="shared" si="401"/>
        <v>539132.21991999366</v>
      </c>
      <c r="M965" s="1190">
        <f t="shared" si="421"/>
        <v>3.1319504668243336</v>
      </c>
      <c r="N965" s="1190">
        <f t="shared" si="422"/>
        <v>0.84914807329117803</v>
      </c>
      <c r="O965" s="1190">
        <f t="shared" si="423"/>
        <v>0.49979886596117379</v>
      </c>
      <c r="P965" s="1192">
        <f t="shared" si="424"/>
        <v>19382.060005489722</v>
      </c>
      <c r="Q965" s="1192">
        <f t="shared" si="425"/>
        <v>15417.547731639552</v>
      </c>
      <c r="R965" s="1192">
        <f t="shared" si="426"/>
        <v>37146.420815478828</v>
      </c>
      <c r="S965" s="1192">
        <f t="shared" si="427"/>
        <v>29548.289285039984</v>
      </c>
      <c r="T965" s="1192">
        <f t="shared" si="428"/>
        <v>539132.21991999366</v>
      </c>
      <c r="U965" s="1192">
        <f t="shared" si="429"/>
        <v>1385849.3717331358</v>
      </c>
      <c r="V965" s="1189">
        <v>110000</v>
      </c>
      <c r="W965" s="1189">
        <v>87500</v>
      </c>
      <c r="X965" s="1193">
        <v>4.4160000000000004</v>
      </c>
      <c r="Y965" s="1189">
        <v>1.5</v>
      </c>
      <c r="Z965" s="1189">
        <v>4</v>
      </c>
      <c r="AA965" s="1193">
        <v>0.216224</v>
      </c>
      <c r="AB965" s="1193">
        <v>5.7948E-2</v>
      </c>
      <c r="AC965" s="1193">
        <v>4.640625</v>
      </c>
      <c r="AD965" s="1189">
        <v>0.25</v>
      </c>
      <c r="AE965" s="1189">
        <v>30</v>
      </c>
      <c r="AF965" s="1193" t="s">
        <v>10557</v>
      </c>
      <c r="AG965" s="1193" t="s">
        <v>10557</v>
      </c>
      <c r="AH965" s="1189">
        <f t="shared" si="430"/>
        <v>2.1025312500000002</v>
      </c>
      <c r="AI965" s="1189">
        <f t="shared" si="431"/>
        <v>2.59765625</v>
      </c>
      <c r="AJ965" s="1189">
        <f t="shared" si="432"/>
        <v>4.9012019992726694</v>
      </c>
      <c r="AK965" s="1189" t="s">
        <v>10557</v>
      </c>
      <c r="AL965" s="1189">
        <f t="shared" si="433"/>
        <v>0.115953</v>
      </c>
      <c r="AM965" s="1189">
        <f t="shared" si="434"/>
        <v>9.3933313546177235</v>
      </c>
      <c r="AN965" s="1189">
        <f t="shared" si="435"/>
        <v>4.6875E-2</v>
      </c>
      <c r="AO965" s="1189">
        <f t="shared" si="403"/>
        <v>4.1257030000000006</v>
      </c>
      <c r="AP965" s="1189">
        <f t="shared" si="436"/>
        <v>4.3000470000000002</v>
      </c>
      <c r="AQ965" s="1189">
        <f t="shared" si="437"/>
        <v>5.0164E-2</v>
      </c>
      <c r="AR965" s="1193">
        <f t="shared" si="438"/>
        <v>5.2290480266210029</v>
      </c>
      <c r="AS965" s="1194">
        <f t="shared" si="402"/>
        <v>2.4674182566552507</v>
      </c>
    </row>
    <row r="966" spans="1:45" ht="11.1" customHeight="1">
      <c r="A966" s="1189" t="s">
        <v>11062</v>
      </c>
      <c r="B966" s="1189" t="s">
        <v>10936</v>
      </c>
      <c r="C966" s="1189" t="s">
        <v>10936</v>
      </c>
      <c r="D966" s="1189" t="s">
        <v>10936</v>
      </c>
      <c r="E966" s="1189" t="s">
        <v>10936</v>
      </c>
      <c r="F966" s="1189" t="s">
        <v>10936</v>
      </c>
      <c r="G966" s="1189">
        <v>6</v>
      </c>
      <c r="H966" s="1189">
        <v>2.5</v>
      </c>
      <c r="I966" s="1190">
        <f t="shared" si="420"/>
        <v>79.432500000000005</v>
      </c>
      <c r="J966" s="1191">
        <f t="shared" si="399"/>
        <v>31005.635002414991</v>
      </c>
      <c r="K966" s="1191">
        <f t="shared" si="400"/>
        <v>38978.51257446457</v>
      </c>
      <c r="L966" s="1191">
        <f t="shared" si="401"/>
        <v>1057495.0077623096</v>
      </c>
      <c r="M966" s="1190">
        <f t="shared" si="421"/>
        <v>2.3814112149929278</v>
      </c>
      <c r="N966" s="1190">
        <f t="shared" si="422"/>
        <v>1.2137972459057078</v>
      </c>
      <c r="O966" s="1190">
        <f t="shared" si="423"/>
        <v>0.25499942140876219</v>
      </c>
      <c r="P966" s="1192">
        <f t="shared" si="424"/>
        <v>38978.51257446457</v>
      </c>
      <c r="Q966" s="1192">
        <f t="shared" si="425"/>
        <v>31005.635002414991</v>
      </c>
      <c r="R966" s="1192">
        <f t="shared" si="426"/>
        <v>47439.680821581365</v>
      </c>
      <c r="S966" s="1192">
        <f t="shared" si="427"/>
        <v>37736.109744439724</v>
      </c>
      <c r="T966" s="1192">
        <f t="shared" si="428"/>
        <v>1057495.0077623096</v>
      </c>
      <c r="U966" s="1192">
        <f t="shared" si="429"/>
        <v>1639631.1532809364</v>
      </c>
      <c r="V966" s="1189">
        <v>110000</v>
      </c>
      <c r="W966" s="1189">
        <v>87500</v>
      </c>
      <c r="X966" s="1193">
        <v>4.4160000000000004</v>
      </c>
      <c r="Y966" s="1189">
        <v>1.5</v>
      </c>
      <c r="Z966" s="1189">
        <v>4</v>
      </c>
      <c r="AA966" s="1193">
        <v>0.216224</v>
      </c>
      <c r="AB966" s="1193">
        <v>5.7948E-2</v>
      </c>
      <c r="AC966" s="1193">
        <v>4.640625</v>
      </c>
      <c r="AD966" s="1189">
        <v>0.25</v>
      </c>
      <c r="AE966" s="1189">
        <v>30</v>
      </c>
      <c r="AF966" s="1193" t="s">
        <v>10557</v>
      </c>
      <c r="AG966" s="1193" t="s">
        <v>10557</v>
      </c>
      <c r="AH966" s="1189">
        <f t="shared" si="430"/>
        <v>2.1025312500000002</v>
      </c>
      <c r="AI966" s="1189">
        <f t="shared" si="431"/>
        <v>2.66015625</v>
      </c>
      <c r="AJ966" s="1189">
        <f t="shared" si="432"/>
        <v>9.61359097965736</v>
      </c>
      <c r="AK966" s="1189" t="s">
        <v>10557</v>
      </c>
      <c r="AL966" s="1189">
        <f t="shared" si="433"/>
        <v>0.115953</v>
      </c>
      <c r="AM966" s="1189">
        <f t="shared" si="434"/>
        <v>11.700438459597729</v>
      </c>
      <c r="AN966" s="1189">
        <f t="shared" si="435"/>
        <v>4.6875E-2</v>
      </c>
      <c r="AO966" s="1189">
        <f t="shared" si="403"/>
        <v>4.1257030000000006</v>
      </c>
      <c r="AP966" s="1189">
        <f t="shared" si="436"/>
        <v>4.3000470000000002</v>
      </c>
      <c r="AQ966" s="1189">
        <f t="shared" si="437"/>
        <v>5.0164E-2</v>
      </c>
      <c r="AR966" s="1193">
        <f t="shared" si="438"/>
        <v>5.7743348763913067</v>
      </c>
      <c r="AS966" s="1194">
        <f t="shared" si="402"/>
        <v>2.6037399690978269</v>
      </c>
    </row>
    <row r="967" spans="1:45" ht="11.1" customHeight="1">
      <c r="A967" s="1189" t="s">
        <v>11063</v>
      </c>
      <c r="B967" s="1189" t="s">
        <v>10936</v>
      </c>
      <c r="C967" s="1189" t="s">
        <v>10936</v>
      </c>
      <c r="D967" s="1189" t="s">
        <v>10936</v>
      </c>
      <c r="E967" s="1189" t="s">
        <v>10936</v>
      </c>
      <c r="F967" s="1189" t="s">
        <v>10936</v>
      </c>
      <c r="G967" s="1189">
        <v>6</v>
      </c>
      <c r="H967" s="1189">
        <v>2.75</v>
      </c>
      <c r="I967" s="1190">
        <f t="shared" si="420"/>
        <v>75.928124999999994</v>
      </c>
      <c r="J967" s="1191">
        <f t="shared" si="399"/>
        <v>27537.320723408404</v>
      </c>
      <c r="K967" s="1191">
        <f t="shared" si="400"/>
        <v>34618.346052284847</v>
      </c>
      <c r="L967" s="1191">
        <f t="shared" si="401"/>
        <v>944103.14792180294</v>
      </c>
      <c r="M967" s="1190">
        <f t="shared" si="421"/>
        <v>2.5330509357232116</v>
      </c>
      <c r="N967" s="1190">
        <f t="shared" si="422"/>
        <v>1.1602473674098679</v>
      </c>
      <c r="O967" s="1190">
        <f t="shared" si="423"/>
        <v>0.30854929990460223</v>
      </c>
      <c r="P967" s="1192">
        <f t="shared" si="424"/>
        <v>34618.346052284847</v>
      </c>
      <c r="Q967" s="1192">
        <f t="shared" si="425"/>
        <v>27537.320723408404</v>
      </c>
      <c r="R967" s="1192">
        <f t="shared" si="426"/>
        <v>47193.446107490628</v>
      </c>
      <c r="S967" s="1192">
        <f t="shared" si="427"/>
        <v>37540.241221867538</v>
      </c>
      <c r="T967" s="1192">
        <f t="shared" si="428"/>
        <v>944103.14792180294</v>
      </c>
      <c r="U967" s="1192">
        <f t="shared" si="429"/>
        <v>1639631.1532809364</v>
      </c>
      <c r="V967" s="1189">
        <v>110000</v>
      </c>
      <c r="W967" s="1189">
        <v>87500</v>
      </c>
      <c r="X967" s="1193">
        <v>4.4160000000000004</v>
      </c>
      <c r="Y967" s="1189">
        <v>1.5</v>
      </c>
      <c r="Z967" s="1189">
        <v>4</v>
      </c>
      <c r="AA967" s="1193">
        <v>0.216224</v>
      </c>
      <c r="AB967" s="1193">
        <v>5.7948E-2</v>
      </c>
      <c r="AC967" s="1193">
        <v>4.640625</v>
      </c>
      <c r="AD967" s="1189">
        <v>0.25</v>
      </c>
      <c r="AE967" s="1189">
        <v>30</v>
      </c>
      <c r="AF967" s="1193" t="s">
        <v>10557</v>
      </c>
      <c r="AG967" s="1193" t="s">
        <v>10557</v>
      </c>
      <c r="AH967" s="1189">
        <f t="shared" si="430"/>
        <v>2.1025312500000002</v>
      </c>
      <c r="AI967" s="1189">
        <f t="shared" si="431"/>
        <v>2.66015625</v>
      </c>
      <c r="AJ967" s="1189">
        <f t="shared" si="432"/>
        <v>8.5827558901982091</v>
      </c>
      <c r="AK967" s="1189" t="s">
        <v>10557</v>
      </c>
      <c r="AL967" s="1189">
        <f t="shared" si="433"/>
        <v>0.115953</v>
      </c>
      <c r="AM967" s="1189">
        <f t="shared" si="434"/>
        <v>11.700438459597729</v>
      </c>
      <c r="AN967" s="1189">
        <f t="shared" si="435"/>
        <v>4.6875E-2</v>
      </c>
      <c r="AO967" s="1189">
        <f t="shared" si="403"/>
        <v>4.1257030000000006</v>
      </c>
      <c r="AP967" s="1189">
        <f t="shared" si="436"/>
        <v>4.3000470000000002</v>
      </c>
      <c r="AQ967" s="1189">
        <f t="shared" si="437"/>
        <v>5.0164E-2</v>
      </c>
      <c r="AR967" s="1193">
        <f t="shared" si="438"/>
        <v>5.6595444396796646</v>
      </c>
      <c r="AS967" s="1194">
        <f t="shared" si="402"/>
        <v>2.5750423599199159</v>
      </c>
    </row>
    <row r="968" spans="1:45" ht="11.1" customHeight="1">
      <c r="A968" s="1189" t="s">
        <v>11064</v>
      </c>
      <c r="B968" s="1189" t="s">
        <v>10936</v>
      </c>
      <c r="C968" s="1189" t="s">
        <v>10936</v>
      </c>
      <c r="D968" s="1189" t="s">
        <v>10936</v>
      </c>
      <c r="E968" s="1189" t="s">
        <v>10936</v>
      </c>
      <c r="F968" s="1189" t="s">
        <v>10936</v>
      </c>
      <c r="G968" s="1189">
        <v>6</v>
      </c>
      <c r="H968" s="1189">
        <v>3</v>
      </c>
      <c r="I968" s="1190">
        <f t="shared" si="420"/>
        <v>72.09</v>
      </c>
      <c r="J968" s="1191">
        <f t="shared" si="399"/>
        <v>23775.320106893356</v>
      </c>
      <c r="K968" s="1191">
        <f t="shared" si="400"/>
        <v>29888.973848665933</v>
      </c>
      <c r="L968" s="1191">
        <f t="shared" si="401"/>
        <v>819912.06333458144</v>
      </c>
      <c r="M968" s="1190">
        <f t="shared" si="421"/>
        <v>2.764210481450406</v>
      </c>
      <c r="N968" s="1190">
        <f t="shared" si="422"/>
        <v>1.1015975004858525</v>
      </c>
      <c r="O968" s="1190">
        <f t="shared" si="423"/>
        <v>0.36719916682861747</v>
      </c>
      <c r="P968" s="1192">
        <f t="shared" si="424"/>
        <v>29888.973848665933</v>
      </c>
      <c r="Q968" s="1192">
        <f t="shared" si="425"/>
        <v>23775.320106893356</v>
      </c>
      <c r="R968" s="1192">
        <f t="shared" si="426"/>
        <v>46917.89842510796</v>
      </c>
      <c r="S968" s="1192">
        <f t="shared" si="427"/>
        <v>37321.055565426788</v>
      </c>
      <c r="T968" s="1192">
        <f t="shared" si="428"/>
        <v>819912.06333458144</v>
      </c>
      <c r="U968" s="1192">
        <f t="shared" si="429"/>
        <v>1639631.1532809364</v>
      </c>
      <c r="V968" s="1189">
        <v>110000</v>
      </c>
      <c r="W968" s="1189">
        <v>87500</v>
      </c>
      <c r="X968" s="1193">
        <v>4.4160000000000004</v>
      </c>
      <c r="Y968" s="1189">
        <v>1.5</v>
      </c>
      <c r="Z968" s="1189">
        <v>4</v>
      </c>
      <c r="AA968" s="1193">
        <v>0.216224</v>
      </c>
      <c r="AB968" s="1193">
        <v>5.7948E-2</v>
      </c>
      <c r="AC968" s="1193">
        <v>4.640625</v>
      </c>
      <c r="AD968" s="1189">
        <v>0.25</v>
      </c>
      <c r="AE968" s="1189">
        <v>30</v>
      </c>
      <c r="AF968" s="1193" t="s">
        <v>10557</v>
      </c>
      <c r="AG968" s="1193" t="s">
        <v>10557</v>
      </c>
      <c r="AH968" s="1189">
        <f t="shared" si="430"/>
        <v>2.1025312500000002</v>
      </c>
      <c r="AI968" s="1189">
        <f t="shared" si="431"/>
        <v>2.66015625</v>
      </c>
      <c r="AJ968" s="1189">
        <f t="shared" si="432"/>
        <v>7.4537460303143765</v>
      </c>
      <c r="AK968" s="1189" t="s">
        <v>10557</v>
      </c>
      <c r="AL968" s="1189">
        <f t="shared" si="433"/>
        <v>0.115953</v>
      </c>
      <c r="AM968" s="1189">
        <f t="shared" si="434"/>
        <v>11.700438459597729</v>
      </c>
      <c r="AN968" s="1189">
        <f t="shared" si="435"/>
        <v>4.6875E-2</v>
      </c>
      <c r="AO968" s="1189">
        <f t="shared" si="403"/>
        <v>4.1257030000000006</v>
      </c>
      <c r="AP968" s="1189">
        <f t="shared" si="436"/>
        <v>4.3000470000000002</v>
      </c>
      <c r="AQ968" s="1189">
        <f t="shared" si="437"/>
        <v>5.0164E-2</v>
      </c>
      <c r="AR968" s="1193">
        <f t="shared" si="438"/>
        <v>5.5310887955907022</v>
      </c>
      <c r="AS968" s="1194">
        <f t="shared" si="402"/>
        <v>2.5429284488976753</v>
      </c>
    </row>
    <row r="969" spans="1:45" ht="11.1" customHeight="1">
      <c r="A969" s="1189" t="s">
        <v>11065</v>
      </c>
      <c r="B969" s="1189" t="s">
        <v>10936</v>
      </c>
      <c r="C969" s="1189" t="s">
        <v>10936</v>
      </c>
      <c r="D969" s="1189" t="s">
        <v>10936</v>
      </c>
      <c r="E969" s="1189" t="s">
        <v>10936</v>
      </c>
      <c r="F969" s="1189" t="s">
        <v>10936</v>
      </c>
      <c r="G969" s="1189">
        <v>6</v>
      </c>
      <c r="H969" s="1189">
        <v>3.25</v>
      </c>
      <c r="I969" s="1190">
        <f t="shared" si="420"/>
        <v>67.918125000000003</v>
      </c>
      <c r="J969" s="1191">
        <f t="shared" si="399"/>
        <v>19731.01290725766</v>
      </c>
      <c r="K969" s="1191">
        <f t="shared" si="400"/>
        <v>24804.701940552484</v>
      </c>
      <c r="L969" s="1191">
        <f t="shared" si="401"/>
        <v>684921.75400064501</v>
      </c>
      <c r="M969" s="1190">
        <f t="shared" si="421"/>
        <v>3.1310427609948821</v>
      </c>
      <c r="N969" s="1190">
        <f t="shared" si="422"/>
        <v>1.037847645133662</v>
      </c>
      <c r="O969" s="1190">
        <f t="shared" si="423"/>
        <v>0.43094902218080805</v>
      </c>
      <c r="P969" s="1192">
        <f t="shared" si="424"/>
        <v>24804.701940552484</v>
      </c>
      <c r="Q969" s="1192">
        <f t="shared" si="425"/>
        <v>19731.01290725766</v>
      </c>
      <c r="R969" s="1192">
        <f t="shared" si="426"/>
        <v>46610.941404002755</v>
      </c>
      <c r="S969" s="1192">
        <f t="shared" si="427"/>
        <v>37076.885207729465</v>
      </c>
      <c r="T969" s="1192">
        <f t="shared" si="428"/>
        <v>684921.75400064501</v>
      </c>
      <c r="U969" s="1192">
        <f t="shared" si="429"/>
        <v>1639631.1532809364</v>
      </c>
      <c r="V969" s="1189">
        <v>110000</v>
      </c>
      <c r="W969" s="1189">
        <v>87500</v>
      </c>
      <c r="X969" s="1193">
        <v>4.4160000000000004</v>
      </c>
      <c r="Y969" s="1189">
        <v>1.5</v>
      </c>
      <c r="Z969" s="1189">
        <v>4</v>
      </c>
      <c r="AA969" s="1193">
        <v>0.216224</v>
      </c>
      <c r="AB969" s="1193">
        <v>5.7948E-2</v>
      </c>
      <c r="AC969" s="1193">
        <v>4.640625</v>
      </c>
      <c r="AD969" s="1189">
        <v>0.25</v>
      </c>
      <c r="AE969" s="1189">
        <v>30</v>
      </c>
      <c r="AF969" s="1193" t="s">
        <v>10557</v>
      </c>
      <c r="AG969" s="1193" t="s">
        <v>10557</v>
      </c>
      <c r="AH969" s="1189">
        <f t="shared" si="430"/>
        <v>2.1025312500000002</v>
      </c>
      <c r="AI969" s="1189">
        <f t="shared" si="431"/>
        <v>2.66015625</v>
      </c>
      <c r="AJ969" s="1189">
        <f t="shared" si="432"/>
        <v>6.2265614000058633</v>
      </c>
      <c r="AK969" s="1189" t="s">
        <v>10557</v>
      </c>
      <c r="AL969" s="1189">
        <f t="shared" si="433"/>
        <v>0.115953</v>
      </c>
      <c r="AM969" s="1189">
        <f t="shared" si="434"/>
        <v>11.700438459597729</v>
      </c>
      <c r="AN969" s="1189">
        <f t="shared" si="435"/>
        <v>4.6875E-2</v>
      </c>
      <c r="AO969" s="1189">
        <f t="shared" si="403"/>
        <v>4.1257030000000006</v>
      </c>
      <c r="AP969" s="1189">
        <f t="shared" si="436"/>
        <v>4.3000470000000002</v>
      </c>
      <c r="AQ969" s="1189">
        <f t="shared" si="437"/>
        <v>5.0164E-2</v>
      </c>
      <c r="AR969" s="1193">
        <f t="shared" si="438"/>
        <v>5.3879906518765424</v>
      </c>
      <c r="AS969" s="1194">
        <f t="shared" si="402"/>
        <v>2.5071539129691356</v>
      </c>
    </row>
    <row r="970" spans="1:45" ht="11.1" customHeight="1">
      <c r="A970" s="1189" t="s">
        <v>11066</v>
      </c>
      <c r="B970" s="1189" t="s">
        <v>10936</v>
      </c>
      <c r="C970" s="1189" t="s">
        <v>10936</v>
      </c>
      <c r="D970" s="1189" t="s">
        <v>10936</v>
      </c>
      <c r="E970" s="1189" t="s">
        <v>10936</v>
      </c>
      <c r="F970" s="1189" t="s">
        <v>10936</v>
      </c>
      <c r="G970" s="1189">
        <v>6.25</v>
      </c>
      <c r="H970" s="1189">
        <v>2.5</v>
      </c>
      <c r="I970" s="1190">
        <f t="shared" si="420"/>
        <v>87.609375</v>
      </c>
      <c r="J970" s="1191">
        <f t="shared" si="399"/>
        <v>31005.635002414991</v>
      </c>
      <c r="K970" s="1191">
        <f t="shared" si="400"/>
        <v>38978.51257446457</v>
      </c>
      <c r="L970" s="1191">
        <f t="shared" si="401"/>
        <v>1057495.0077623096</v>
      </c>
      <c r="M970" s="1190">
        <f t="shared" si="421"/>
        <v>2.8084183654123391</v>
      </c>
      <c r="N970" s="1190">
        <f t="shared" si="422"/>
        <v>1.3387469623960011</v>
      </c>
      <c r="O970" s="1190">
        <f t="shared" si="423"/>
        <v>0.25499942140876219</v>
      </c>
      <c r="P970" s="1192">
        <f>(V970*AJ970/12)*((AD970/2/PI())+((AH970*0.08)/COS(AE970*PI()/180))+(AS970*0.08))</f>
        <v>38978.51257446457</v>
      </c>
      <c r="Q970" s="1192">
        <f>(W970*AJ970/12)*((AD970/2/PI())+((AH970*0.08)/COS(AE970*PI()/180))+(AS970*0.08))</f>
        <v>31005.635002414991</v>
      </c>
      <c r="R970" s="1192">
        <f>V970*AM970*((AD970/PI())/2+AH970*0.08/COS(AE970*PI()/180)+AS970*0.08)/12</f>
        <v>57191.948213025426</v>
      </c>
      <c r="S970" s="1192">
        <f>W970*AM970*((AD970/PI())/2+AH970*0.08/COS(AE970*PI()/180)+AS970*0.08)/12</f>
        <v>45493.595169452041</v>
      </c>
      <c r="T970" s="1192">
        <f>V970*AJ970</f>
        <v>1057495.0077623096</v>
      </c>
      <c r="U970" s="1192">
        <f t="shared" si="429"/>
        <v>1904212.1595754516</v>
      </c>
      <c r="V970" s="1189">
        <v>110000</v>
      </c>
      <c r="W970" s="1189">
        <v>87500</v>
      </c>
      <c r="X970" s="1193">
        <v>4.4160000000000004</v>
      </c>
      <c r="Y970" s="1189">
        <v>1.5</v>
      </c>
      <c r="Z970" s="1189">
        <v>4</v>
      </c>
      <c r="AA970" s="1193">
        <v>0.216224</v>
      </c>
      <c r="AB970" s="1193">
        <v>5.7948E-2</v>
      </c>
      <c r="AC970" s="1193">
        <v>4.640625</v>
      </c>
      <c r="AD970" s="1189">
        <v>0.25</v>
      </c>
      <c r="AE970" s="1189">
        <v>30</v>
      </c>
      <c r="AF970" s="1193" t="s">
        <v>10557</v>
      </c>
      <c r="AG970" s="1193" t="s">
        <v>10557</v>
      </c>
      <c r="AH970" s="1189">
        <f>(X970+(X970-(Z970-0.625)*Y970/12))/4</f>
        <v>2.1025312500000002</v>
      </c>
      <c r="AI970" s="1189">
        <f t="shared" si="431"/>
        <v>2.72265625</v>
      </c>
      <c r="AJ970" s="1189">
        <f t="shared" si="432"/>
        <v>9.61359097965736</v>
      </c>
      <c r="AK970" s="1189" t="s">
        <v>10557</v>
      </c>
      <c r="AL970" s="1189">
        <f>2*((AA970/2)-AB970)+Y970/8/12</f>
        <v>0.115953</v>
      </c>
      <c r="AM970" s="1189">
        <f t="shared" si="434"/>
        <v>14.105720335002413</v>
      </c>
      <c r="AN970" s="1189">
        <f>Y970*3/8/12</f>
        <v>4.6875E-2</v>
      </c>
      <c r="AO970" s="1189">
        <f t="shared" si="403"/>
        <v>4.1257030000000006</v>
      </c>
      <c r="AP970" s="1189">
        <f>X970-2*AQ970-Y970/8/12</f>
        <v>4.3000470000000002</v>
      </c>
      <c r="AQ970" s="1189">
        <f>AA970/2-AB970</f>
        <v>5.0164E-2</v>
      </c>
      <c r="AR970" s="1193">
        <f>SQRT(4/PI()*AJ970+(AC970-AN970)^2)</f>
        <v>5.7743348763913067</v>
      </c>
      <c r="AS970" s="1194">
        <f t="shared" si="402"/>
        <v>2.6037399690978269</v>
      </c>
    </row>
    <row r="971" spans="1:45" ht="11.1" customHeight="1">
      <c r="A971" s="1189" t="s">
        <v>11067</v>
      </c>
      <c r="B971" s="1189" t="s">
        <v>10936</v>
      </c>
      <c r="C971" s="1189" t="s">
        <v>10936</v>
      </c>
      <c r="D971" s="1189" t="s">
        <v>10936</v>
      </c>
      <c r="E971" s="1189" t="s">
        <v>10936</v>
      </c>
      <c r="F971" s="1189" t="s">
        <v>10936</v>
      </c>
      <c r="G971" s="1189">
        <v>6.25</v>
      </c>
      <c r="H971" s="1189">
        <v>2.75</v>
      </c>
      <c r="I971" s="1190">
        <f t="shared" si="420"/>
        <v>84.105000000000004</v>
      </c>
      <c r="J971" s="1191">
        <f t="shared" si="399"/>
        <v>27537.320723408404</v>
      </c>
      <c r="K971" s="1191">
        <f t="shared" si="400"/>
        <v>34618.346052284847</v>
      </c>
      <c r="L971" s="1191">
        <f t="shared" si="401"/>
        <v>944103.14792180294</v>
      </c>
      <c r="M971" s="1190">
        <f t="shared" si="421"/>
        <v>2.9872483692116587</v>
      </c>
      <c r="N971" s="1190">
        <f t="shared" si="422"/>
        <v>1.2851970839001612</v>
      </c>
      <c r="O971" s="1190">
        <f t="shared" si="423"/>
        <v>0.30854929990460223</v>
      </c>
      <c r="P971" s="1192">
        <f>(V971*AJ971/12)*((AD971/2/PI())+((AH971*0.08)/COS(AE971*PI()/180))+(AS971*0.08))</f>
        <v>34618.346052284847</v>
      </c>
      <c r="Q971" s="1192">
        <f>(W971*AJ971/12)*((AD971/2/PI())+((AH971*0.08)/COS(AE971*PI()/180))+(AS971*0.08))</f>
        <v>27537.320723408404</v>
      </c>
      <c r="R971" s="1192">
        <f>V971*AM971*((AD971/PI())/2+AH971*0.08/COS(AE971*PI()/180)+AS971*0.08)/12</f>
        <v>56895.094550171088</v>
      </c>
      <c r="S971" s="1192">
        <f>W971*AM971*((AD971/PI())/2+AH971*0.08/COS(AE971*PI()/180)+AS971*0.08)/12</f>
        <v>45257.461573999732</v>
      </c>
      <c r="T971" s="1192">
        <f>V971*AJ971</f>
        <v>944103.14792180294</v>
      </c>
      <c r="U971" s="1192">
        <f t="shared" si="429"/>
        <v>1904212.1595754516</v>
      </c>
      <c r="V971" s="1189">
        <v>110000</v>
      </c>
      <c r="W971" s="1189">
        <v>87500</v>
      </c>
      <c r="X971" s="1193">
        <v>4.4160000000000004</v>
      </c>
      <c r="Y971" s="1189">
        <v>1.5</v>
      </c>
      <c r="Z971" s="1189">
        <v>4</v>
      </c>
      <c r="AA971" s="1193">
        <v>0.216224</v>
      </c>
      <c r="AB971" s="1193">
        <v>5.7948E-2</v>
      </c>
      <c r="AC971" s="1193">
        <v>4.640625</v>
      </c>
      <c r="AD971" s="1189">
        <v>0.25</v>
      </c>
      <c r="AE971" s="1189">
        <v>30</v>
      </c>
      <c r="AF971" s="1193" t="s">
        <v>10557</v>
      </c>
      <c r="AG971" s="1193" t="s">
        <v>10557</v>
      </c>
      <c r="AH971" s="1189">
        <f>(X971+(X971-(Z971-0.625)*Y971/12))/4</f>
        <v>2.1025312500000002</v>
      </c>
      <c r="AI971" s="1189">
        <f t="shared" si="431"/>
        <v>2.72265625</v>
      </c>
      <c r="AJ971" s="1189">
        <f t="shared" si="432"/>
        <v>8.5827558901982091</v>
      </c>
      <c r="AK971" s="1189" t="s">
        <v>10557</v>
      </c>
      <c r="AL971" s="1189">
        <f>2*((AA971/2)-AB971)+Y971/8/12</f>
        <v>0.115953</v>
      </c>
      <c r="AM971" s="1189">
        <f t="shared" si="434"/>
        <v>14.105720335002413</v>
      </c>
      <c r="AN971" s="1189">
        <f>Y971*3/8/12</f>
        <v>4.6875E-2</v>
      </c>
      <c r="AO971" s="1189">
        <f t="shared" si="403"/>
        <v>4.1257030000000006</v>
      </c>
      <c r="AP971" s="1189">
        <f>X971-2*AQ971-Y971/8/12</f>
        <v>4.3000470000000002</v>
      </c>
      <c r="AQ971" s="1189">
        <f>AA971/2-AB971</f>
        <v>5.0164E-2</v>
      </c>
      <c r="AR971" s="1193">
        <f>SQRT(4/PI()*AJ971+(AC971-AN971)^2)</f>
        <v>5.6595444396796646</v>
      </c>
      <c r="AS971" s="1194">
        <f t="shared" si="402"/>
        <v>2.5750423599199159</v>
      </c>
    </row>
    <row r="972" spans="1:45" ht="11.1" customHeight="1">
      <c r="A972" s="1189" t="s">
        <v>11068</v>
      </c>
      <c r="B972" s="1189" t="s">
        <v>10936</v>
      </c>
      <c r="C972" s="1189" t="s">
        <v>10936</v>
      </c>
      <c r="D972" s="1189" t="s">
        <v>10936</v>
      </c>
      <c r="E972" s="1189" t="s">
        <v>10936</v>
      </c>
      <c r="F972" s="1189" t="s">
        <v>10936</v>
      </c>
      <c r="G972" s="1189">
        <v>6.25</v>
      </c>
      <c r="H972" s="1189">
        <v>3</v>
      </c>
      <c r="I972" s="1190">
        <f t="shared" si="420"/>
        <v>80.266874999999999</v>
      </c>
      <c r="J972" s="1191">
        <f t="shared" si="399"/>
        <v>23775.320106893356</v>
      </c>
      <c r="K972" s="1191">
        <f t="shared" si="400"/>
        <v>29888.973848665933</v>
      </c>
      <c r="L972" s="1191">
        <f t="shared" si="401"/>
        <v>819912.06333458144</v>
      </c>
      <c r="M972" s="1190">
        <f t="shared" si="421"/>
        <v>3.2598567744603737</v>
      </c>
      <c r="N972" s="1190">
        <f t="shared" si="422"/>
        <v>1.226547216976146</v>
      </c>
      <c r="O972" s="1190">
        <f t="shared" si="423"/>
        <v>0.36719916682861747</v>
      </c>
      <c r="P972" s="1192">
        <f>(V972*AJ972/12)*((AD972/2/PI())+((AH972*0.08)/COS(AE972*PI()/180))+(AS972*0.08))</f>
        <v>29888.973848665933</v>
      </c>
      <c r="Q972" s="1192">
        <f>(W972*AJ972/12)*((AD972/2/PI())+((AH972*0.08)/COS(AE972*PI()/180))+(AS972*0.08))</f>
        <v>23775.320106893356</v>
      </c>
      <c r="R972" s="1192">
        <f>V972*AM972*((AD972/PI())/2+AH972*0.08/COS(AE972*PI()/180)+AS972*0.08)/12</f>
        <v>56562.901995159649</v>
      </c>
      <c r="S972" s="1192">
        <f>W972*AM972*((AD972/PI())/2+AH972*0.08/COS(AE972*PI()/180)+AS972*0.08)/12</f>
        <v>44993.217496149729</v>
      </c>
      <c r="T972" s="1192">
        <f>V972*AJ972</f>
        <v>819912.06333458144</v>
      </c>
      <c r="U972" s="1192">
        <f t="shared" si="429"/>
        <v>1904212.1595754516</v>
      </c>
      <c r="V972" s="1189">
        <v>110000</v>
      </c>
      <c r="W972" s="1189">
        <v>87500</v>
      </c>
      <c r="X972" s="1193">
        <v>4.4160000000000004</v>
      </c>
      <c r="Y972" s="1189">
        <v>1.5</v>
      </c>
      <c r="Z972" s="1189">
        <v>4</v>
      </c>
      <c r="AA972" s="1193">
        <v>0.216224</v>
      </c>
      <c r="AB972" s="1193">
        <v>5.7948E-2</v>
      </c>
      <c r="AC972" s="1193">
        <v>4.640625</v>
      </c>
      <c r="AD972" s="1189">
        <v>0.25</v>
      </c>
      <c r="AE972" s="1189">
        <v>30</v>
      </c>
      <c r="AF972" s="1193" t="s">
        <v>10557</v>
      </c>
      <c r="AG972" s="1193" t="s">
        <v>10557</v>
      </c>
      <c r="AH972" s="1189">
        <f>(X972+(X972-(Z972-0.625)*Y972/12))/4</f>
        <v>2.1025312500000002</v>
      </c>
      <c r="AI972" s="1189">
        <f t="shared" si="431"/>
        <v>2.72265625</v>
      </c>
      <c r="AJ972" s="1189">
        <f t="shared" si="432"/>
        <v>7.4537460303143765</v>
      </c>
      <c r="AK972" s="1189" t="s">
        <v>10557</v>
      </c>
      <c r="AL972" s="1189">
        <f>2*((AA972/2)-AB972)+Y972/8/12</f>
        <v>0.115953</v>
      </c>
      <c r="AM972" s="1189">
        <f t="shared" si="434"/>
        <v>14.105720335002413</v>
      </c>
      <c r="AN972" s="1189">
        <f>Y972*3/8/12</f>
        <v>4.6875E-2</v>
      </c>
      <c r="AO972" s="1189">
        <f t="shared" si="403"/>
        <v>4.1257030000000006</v>
      </c>
      <c r="AP972" s="1189">
        <f>X972-2*AQ972-Y972/8/12</f>
        <v>4.3000470000000002</v>
      </c>
      <c r="AQ972" s="1189">
        <f>AA972/2-AB972</f>
        <v>5.0164E-2</v>
      </c>
      <c r="AR972" s="1193">
        <f>SQRT(4/PI()*AJ972+(AC972-AN972)^2)</f>
        <v>5.5310887955907022</v>
      </c>
      <c r="AS972" s="1194">
        <f t="shared" si="402"/>
        <v>2.5429284488976753</v>
      </c>
    </row>
    <row r="973" spans="1:45" ht="11.1" customHeight="1">
      <c r="A973" s="1189" t="s">
        <v>11069</v>
      </c>
      <c r="B973" s="1189" t="s">
        <v>10936</v>
      </c>
      <c r="C973" s="1189" t="s">
        <v>10936</v>
      </c>
      <c r="D973" s="1189" t="s">
        <v>10936</v>
      </c>
      <c r="E973" s="1189" t="s">
        <v>10936</v>
      </c>
      <c r="F973" s="1189" t="s">
        <v>10936</v>
      </c>
      <c r="G973" s="1189">
        <v>6.5</v>
      </c>
      <c r="H973" s="1189">
        <v>2.25</v>
      </c>
      <c r="I973" s="1190">
        <f t="shared" si="420"/>
        <v>99.290624999999991</v>
      </c>
      <c r="J973" s="1191">
        <f t="shared" ref="J973:J1036" si="439">MIN(S973,Q973)</f>
        <v>34170.401411650979</v>
      </c>
      <c r="K973" s="1191">
        <f t="shared" ref="K973:K1036" si="440">MIN(P973,R973)</f>
        <v>42957.076060361222</v>
      </c>
      <c r="L973" s="1191">
        <f t="shared" ref="L973:L1036" si="441">MIN(T973,U973)</f>
        <v>1160087.642856101</v>
      </c>
      <c r="M973" s="1190">
        <f t="shared" si="421"/>
        <v>3.1278450676640794</v>
      </c>
      <c r="N973" s="1190">
        <f t="shared" si="422"/>
        <v>1.5172465573821348</v>
      </c>
      <c r="O973" s="1190">
        <f t="shared" si="423"/>
        <v>0.20654953134109735</v>
      </c>
      <c r="P973" s="1192">
        <f t="shared" ref="P973:P985" si="442">(V973*AJ973/12)*((AD973/2/PI())+((AH973*0.08)/COS(AE973*PI()/180))+(AS973*0.08))</f>
        <v>42957.076060361222</v>
      </c>
      <c r="Q973" s="1192">
        <f t="shared" ref="Q973:Q985" si="443">(W973*AJ973/12)*((AD973/2/PI())+((AH973*0.08)/COS(AE973*PI()/180))+(AS973*0.08))</f>
        <v>34170.401411650979</v>
      </c>
      <c r="R973" s="1192">
        <f t="shared" ref="R973:R985" si="444">V973*AM973*((AD973/PI())/2+AH973*0.08/COS(AE973*PI()/180)+AS973*0.08)/12</f>
        <v>67652.633969957926</v>
      </c>
      <c r="S973" s="1192">
        <f t="shared" ref="S973:S985" si="445">W973*AM973*((AD973/PI())/2+AH973*0.08/COS(AE973*PI()/180)+AS973*0.08)/12</f>
        <v>53814.595203375618</v>
      </c>
      <c r="T973" s="1192">
        <f t="shared" ref="T973:T985" si="446">V973*AJ973</f>
        <v>1160087.642856101</v>
      </c>
      <c r="U973" s="1192">
        <f t="shared" si="429"/>
        <v>2179592.3906166819</v>
      </c>
      <c r="V973" s="1189">
        <v>110000</v>
      </c>
      <c r="W973" s="1189">
        <v>87500</v>
      </c>
      <c r="X973" s="1193">
        <v>4.4160000000000004</v>
      </c>
      <c r="Y973" s="1189">
        <v>1.5</v>
      </c>
      <c r="Z973" s="1189">
        <v>4</v>
      </c>
      <c r="AA973" s="1193">
        <v>0.216224</v>
      </c>
      <c r="AB973" s="1193">
        <v>5.7948E-2</v>
      </c>
      <c r="AC973" s="1193">
        <v>4.640625</v>
      </c>
      <c r="AD973" s="1189">
        <v>0.25</v>
      </c>
      <c r="AE973" s="1189">
        <v>30</v>
      </c>
      <c r="AF973" s="1193" t="s">
        <v>10557</v>
      </c>
      <c r="AG973" s="1193" t="s">
        <v>10557</v>
      </c>
      <c r="AH973" s="1189">
        <f t="shared" ref="AH973:AH985" si="447">(X973+(X973-(Z973-0.625)*Y973/12))/4</f>
        <v>2.1025312500000002</v>
      </c>
      <c r="AI973" s="1189">
        <f t="shared" si="431"/>
        <v>2.78515625</v>
      </c>
      <c r="AJ973" s="1189">
        <f t="shared" si="432"/>
        <v>10.546251298691828</v>
      </c>
      <c r="AK973" s="1189" t="s">
        <v>10557</v>
      </c>
      <c r="AL973" s="1189">
        <f t="shared" ref="AL973:AL985" si="448">2*((AA973/2)-AB973)+Y973/8/12</f>
        <v>0.115953</v>
      </c>
      <c r="AM973" s="1189">
        <f t="shared" si="434"/>
        <v>16.60917698083178</v>
      </c>
      <c r="AN973" s="1189">
        <f t="shared" ref="AN973:AN985" si="449">Y973*3/8/12</f>
        <v>4.6875E-2</v>
      </c>
      <c r="AO973" s="1189">
        <f t="shared" si="403"/>
        <v>4.1257030000000006</v>
      </c>
      <c r="AP973" s="1189">
        <f t="shared" ref="AP973:AP985" si="450">X973-2*AQ973-Y973/8/12</f>
        <v>4.3000470000000002</v>
      </c>
      <c r="AQ973" s="1189">
        <f t="shared" ref="AQ973:AQ985" si="451">AA973/2-AB973</f>
        <v>5.0164E-2</v>
      </c>
      <c r="AR973" s="1193">
        <f t="shared" ref="AR973:AR985" si="452">SQRT(4/PI()*AJ973+(AC973-AN973)^2)</f>
        <v>5.876260993583335</v>
      </c>
      <c r="AS973" s="1194">
        <f t="shared" ref="AS973:AS1036" si="453">IF(G973&lt;=AR973,AI973,1/4*(AR973+AC973))</f>
        <v>2.6292214983958337</v>
      </c>
    </row>
    <row r="974" spans="1:45" ht="11.1" customHeight="1">
      <c r="A974" s="1189" t="s">
        <v>11070</v>
      </c>
      <c r="B974" s="1189" t="s">
        <v>10936</v>
      </c>
      <c r="C974" s="1189" t="s">
        <v>10936</v>
      </c>
      <c r="D974" s="1189" t="s">
        <v>10936</v>
      </c>
      <c r="E974" s="1189" t="s">
        <v>10936</v>
      </c>
      <c r="F974" s="1189" t="s">
        <v>10936</v>
      </c>
      <c r="G974" s="1189">
        <v>6.5</v>
      </c>
      <c r="H974" s="1189">
        <v>2.5</v>
      </c>
      <c r="I974" s="1190">
        <f t="shared" si="420"/>
        <v>96.12</v>
      </c>
      <c r="J974" s="1191">
        <f t="shared" si="439"/>
        <v>31005.635002414991</v>
      </c>
      <c r="K974" s="1191">
        <f t="shared" si="440"/>
        <v>38978.51257446457</v>
      </c>
      <c r="L974" s="1191">
        <f t="shared" si="441"/>
        <v>1057495.0077623096</v>
      </c>
      <c r="M974" s="1190">
        <f t="shared" si="421"/>
        <v>3.2665956751874248</v>
      </c>
      <c r="N974" s="1190">
        <f t="shared" si="422"/>
        <v>1.4687966673144699</v>
      </c>
      <c r="O974" s="1190">
        <f t="shared" si="423"/>
        <v>0.25499942140876219</v>
      </c>
      <c r="P974" s="1192">
        <f t="shared" si="442"/>
        <v>38978.51257446457</v>
      </c>
      <c r="Q974" s="1192">
        <f t="shared" si="443"/>
        <v>31005.635002414991</v>
      </c>
      <c r="R974" s="1192">
        <f t="shared" si="444"/>
        <v>67342.267334732504</v>
      </c>
      <c r="S974" s="1192">
        <f t="shared" si="445"/>
        <v>53567.712652628135</v>
      </c>
      <c r="T974" s="1192">
        <f t="shared" si="446"/>
        <v>1057495.0077623096</v>
      </c>
      <c r="U974" s="1192">
        <f t="shared" si="429"/>
        <v>2179592.3906166819</v>
      </c>
      <c r="V974" s="1189">
        <v>110000</v>
      </c>
      <c r="W974" s="1189">
        <v>87500</v>
      </c>
      <c r="X974" s="1193">
        <v>4.4160000000000004</v>
      </c>
      <c r="Y974" s="1189">
        <v>1.5</v>
      </c>
      <c r="Z974" s="1189">
        <v>4</v>
      </c>
      <c r="AA974" s="1193">
        <v>0.216224</v>
      </c>
      <c r="AB974" s="1193">
        <v>5.7948E-2</v>
      </c>
      <c r="AC974" s="1193">
        <v>4.640625</v>
      </c>
      <c r="AD974" s="1189">
        <v>0.25</v>
      </c>
      <c r="AE974" s="1189">
        <v>30</v>
      </c>
      <c r="AF974" s="1193" t="s">
        <v>10557</v>
      </c>
      <c r="AG974" s="1193" t="s">
        <v>10557</v>
      </c>
      <c r="AH974" s="1189">
        <f t="shared" si="447"/>
        <v>2.1025312500000002</v>
      </c>
      <c r="AI974" s="1189">
        <f t="shared" si="431"/>
        <v>2.78515625</v>
      </c>
      <c r="AJ974" s="1189">
        <f t="shared" si="432"/>
        <v>9.61359097965736</v>
      </c>
      <c r="AK974" s="1189" t="s">
        <v>10557</v>
      </c>
      <c r="AL974" s="1189">
        <f t="shared" si="448"/>
        <v>0.115953</v>
      </c>
      <c r="AM974" s="1189">
        <f t="shared" si="434"/>
        <v>16.60917698083178</v>
      </c>
      <c r="AN974" s="1189">
        <f t="shared" si="449"/>
        <v>4.6875E-2</v>
      </c>
      <c r="AO974" s="1189">
        <f t="shared" si="403"/>
        <v>4.1257030000000006</v>
      </c>
      <c r="AP974" s="1189">
        <f t="shared" si="450"/>
        <v>4.3000470000000002</v>
      </c>
      <c r="AQ974" s="1189">
        <f t="shared" si="451"/>
        <v>5.0164E-2</v>
      </c>
      <c r="AR974" s="1193">
        <f t="shared" si="452"/>
        <v>5.7743348763913067</v>
      </c>
      <c r="AS974" s="1194">
        <f t="shared" si="453"/>
        <v>2.6037399690978269</v>
      </c>
    </row>
    <row r="975" spans="1:45" ht="11.1" customHeight="1">
      <c r="A975" s="1189" t="s">
        <v>11071</v>
      </c>
      <c r="B975" s="1189" t="s">
        <v>10936</v>
      </c>
      <c r="C975" s="1189" t="s">
        <v>10936</v>
      </c>
      <c r="D975" s="1189" t="s">
        <v>10936</v>
      </c>
      <c r="E975" s="1189" t="s">
        <v>10936</v>
      </c>
      <c r="F975" s="1189" t="s">
        <v>10936</v>
      </c>
      <c r="G975" s="1189">
        <v>5.75</v>
      </c>
      <c r="H975" s="1189">
        <v>2.5</v>
      </c>
      <c r="I975" s="1190">
        <f t="shared" si="420"/>
        <v>71.589375000000004</v>
      </c>
      <c r="J975" s="1191">
        <f t="shared" si="439"/>
        <v>30360.782173132484</v>
      </c>
      <c r="K975" s="1191">
        <f t="shared" si="440"/>
        <v>38167.840446223694</v>
      </c>
      <c r="L975" s="1191">
        <f t="shared" si="441"/>
        <v>1057495.0077623096</v>
      </c>
      <c r="M975" s="1190">
        <f t="shared" si="421"/>
        <v>1.9396179395357773</v>
      </c>
      <c r="N975" s="1190">
        <f t="shared" si="422"/>
        <v>1.0939475178435898</v>
      </c>
      <c r="O975" s="1190">
        <f t="shared" si="423"/>
        <v>0.25499942140876219</v>
      </c>
      <c r="P975" s="1192">
        <f t="shared" si="442"/>
        <v>39062.819438008664</v>
      </c>
      <c r="Q975" s="1192">
        <f t="shared" si="443"/>
        <v>31072.697280234159</v>
      </c>
      <c r="R975" s="1192">
        <f t="shared" si="444"/>
        <v>38167.840446223694</v>
      </c>
      <c r="S975" s="1192">
        <f t="shared" si="445"/>
        <v>30360.782173132484</v>
      </c>
      <c r="T975" s="1192">
        <f t="shared" si="446"/>
        <v>1057495.0077623096</v>
      </c>
      <c r="U975" s="1192">
        <f t="shared" si="429"/>
        <v>1340957.5020246054</v>
      </c>
      <c r="V975" s="1189">
        <v>110000</v>
      </c>
      <c r="W975" s="1189">
        <v>87500</v>
      </c>
      <c r="X975" s="1193">
        <v>4.4160000000000004</v>
      </c>
      <c r="Y975" s="1189">
        <v>1.5</v>
      </c>
      <c r="Z975" s="1189">
        <v>3.5</v>
      </c>
      <c r="AA975" s="1193">
        <v>0.216224</v>
      </c>
      <c r="AB975" s="1193">
        <v>5.7948E-2</v>
      </c>
      <c r="AC975" s="1193">
        <v>4.640625</v>
      </c>
      <c r="AD975" s="1189">
        <v>0.25</v>
      </c>
      <c r="AE975" s="1189">
        <v>30</v>
      </c>
      <c r="AF975" s="1193" t="s">
        <v>10557</v>
      </c>
      <c r="AG975" s="1193" t="s">
        <v>10557</v>
      </c>
      <c r="AH975" s="1189">
        <f t="shared" si="447"/>
        <v>2.1181562500000002</v>
      </c>
      <c r="AI975" s="1189">
        <f t="shared" si="431"/>
        <v>2.59765625</v>
      </c>
      <c r="AJ975" s="1189">
        <f t="shared" si="432"/>
        <v>9.61359097965736</v>
      </c>
      <c r="AK975" s="1189" t="s">
        <v>10557</v>
      </c>
      <c r="AL975" s="1189">
        <f t="shared" si="448"/>
        <v>0.115953</v>
      </c>
      <c r="AM975" s="1189">
        <f t="shared" si="434"/>
        <v>9.3933313546177235</v>
      </c>
      <c r="AN975" s="1189">
        <f t="shared" si="449"/>
        <v>4.6875E-2</v>
      </c>
      <c r="AO975" s="1189">
        <f t="shared" si="403"/>
        <v>4.1882030000000006</v>
      </c>
      <c r="AP975" s="1189">
        <f t="shared" si="450"/>
        <v>4.3000470000000002</v>
      </c>
      <c r="AQ975" s="1189">
        <f t="shared" si="451"/>
        <v>5.0164E-2</v>
      </c>
      <c r="AR975" s="1193">
        <f t="shared" si="452"/>
        <v>5.7743348763913067</v>
      </c>
      <c r="AS975" s="1194">
        <f t="shared" si="453"/>
        <v>2.59765625</v>
      </c>
    </row>
    <row r="976" spans="1:45" ht="11.1" customHeight="1">
      <c r="A976" s="1189" t="s">
        <v>11072</v>
      </c>
      <c r="B976" s="1189" t="s">
        <v>10936</v>
      </c>
      <c r="C976" s="1189" t="s">
        <v>10936</v>
      </c>
      <c r="D976" s="1189" t="s">
        <v>10936</v>
      </c>
      <c r="E976" s="1189" t="s">
        <v>10936</v>
      </c>
      <c r="F976" s="1189" t="s">
        <v>10936</v>
      </c>
      <c r="G976" s="1189">
        <v>5.75</v>
      </c>
      <c r="H976" s="1189">
        <v>2.75</v>
      </c>
      <c r="I976" s="1190">
        <f t="shared" si="420"/>
        <v>68.084999999999994</v>
      </c>
      <c r="J976" s="1191">
        <f t="shared" si="439"/>
        <v>27627.650918630188</v>
      </c>
      <c r="K976" s="1191">
        <f t="shared" si="440"/>
        <v>34731.904011992236</v>
      </c>
      <c r="L976" s="1191">
        <f t="shared" si="441"/>
        <v>944103.14792180294</v>
      </c>
      <c r="M976" s="1190">
        <f t="shared" si="421"/>
        <v>2.0631258498130567</v>
      </c>
      <c r="N976" s="1190">
        <f t="shared" si="422"/>
        <v>1.0403976393477496</v>
      </c>
      <c r="O976" s="1190">
        <f t="shared" si="423"/>
        <v>0.30854929990460223</v>
      </c>
      <c r="P976" s="1192">
        <f t="shared" si="442"/>
        <v>34731.904011992236</v>
      </c>
      <c r="Q976" s="1192">
        <f t="shared" si="443"/>
        <v>27627.650918630188</v>
      </c>
      <c r="R976" s="1192">
        <f t="shared" si="444"/>
        <v>38012.065953548336</v>
      </c>
      <c r="S976" s="1192">
        <f t="shared" si="445"/>
        <v>30236.870644867991</v>
      </c>
      <c r="T976" s="1192">
        <f t="shared" si="446"/>
        <v>944103.14792180294</v>
      </c>
      <c r="U976" s="1192">
        <f t="shared" si="429"/>
        <v>1340957.5020246054</v>
      </c>
      <c r="V976" s="1189">
        <v>110000</v>
      </c>
      <c r="W976" s="1189">
        <v>87500</v>
      </c>
      <c r="X976" s="1193">
        <v>4.4160000000000004</v>
      </c>
      <c r="Y976" s="1189">
        <v>1.5</v>
      </c>
      <c r="Z976" s="1189">
        <v>3.5</v>
      </c>
      <c r="AA976" s="1193">
        <v>0.216224</v>
      </c>
      <c r="AB976" s="1193">
        <v>5.7948E-2</v>
      </c>
      <c r="AC976" s="1193">
        <v>4.640625</v>
      </c>
      <c r="AD976" s="1189">
        <v>0.25</v>
      </c>
      <c r="AE976" s="1189">
        <v>30</v>
      </c>
      <c r="AF976" s="1193" t="s">
        <v>10557</v>
      </c>
      <c r="AG976" s="1193" t="s">
        <v>10557</v>
      </c>
      <c r="AH976" s="1189">
        <f t="shared" si="447"/>
        <v>2.1181562500000002</v>
      </c>
      <c r="AI976" s="1189">
        <f t="shared" si="431"/>
        <v>2.59765625</v>
      </c>
      <c r="AJ976" s="1189">
        <f t="shared" si="432"/>
        <v>8.5827558901982091</v>
      </c>
      <c r="AK976" s="1189" t="s">
        <v>10557</v>
      </c>
      <c r="AL976" s="1189">
        <f t="shared" si="448"/>
        <v>0.115953</v>
      </c>
      <c r="AM976" s="1189">
        <f t="shared" si="434"/>
        <v>9.3933313546177235</v>
      </c>
      <c r="AN976" s="1189">
        <f t="shared" si="449"/>
        <v>4.6875E-2</v>
      </c>
      <c r="AO976" s="1189">
        <f t="shared" ref="AO976:AO1039" si="454">X976-(((Z976-0.625-AD976)*Y976)/12)+2*AQ976</f>
        <v>4.1882030000000006</v>
      </c>
      <c r="AP976" s="1189">
        <f t="shared" si="450"/>
        <v>4.3000470000000002</v>
      </c>
      <c r="AQ976" s="1189">
        <f t="shared" si="451"/>
        <v>5.0164E-2</v>
      </c>
      <c r="AR976" s="1193">
        <f t="shared" si="452"/>
        <v>5.6595444396796646</v>
      </c>
      <c r="AS976" s="1194">
        <f t="shared" si="453"/>
        <v>2.5750423599199159</v>
      </c>
    </row>
    <row r="977" spans="1:45" ht="11.1" customHeight="1">
      <c r="A977" s="1189" t="s">
        <v>11073</v>
      </c>
      <c r="B977" s="1189" t="s">
        <v>10936</v>
      </c>
      <c r="C977" s="1189" t="s">
        <v>10936</v>
      </c>
      <c r="D977" s="1189" t="s">
        <v>10936</v>
      </c>
      <c r="E977" s="1189" t="s">
        <v>10936</v>
      </c>
      <c r="F977" s="1189" t="s">
        <v>10936</v>
      </c>
      <c r="G977" s="1189">
        <v>5.75</v>
      </c>
      <c r="H977" s="1189">
        <v>3</v>
      </c>
      <c r="I977" s="1190">
        <f t="shared" si="420"/>
        <v>64.246875000000003</v>
      </c>
      <c r="J977" s="1191">
        <f t="shared" si="439"/>
        <v>23853.767908819165</v>
      </c>
      <c r="K977" s="1191">
        <f t="shared" si="440"/>
        <v>29987.593942515523</v>
      </c>
      <c r="L977" s="1191">
        <f t="shared" si="441"/>
        <v>819912.06333458144</v>
      </c>
      <c r="M977" s="1190">
        <f t="shared" si="421"/>
        <v>2.2514012719512442</v>
      </c>
      <c r="N977" s="1190">
        <f t="shared" si="422"/>
        <v>0.98174777242373434</v>
      </c>
      <c r="O977" s="1190">
        <f t="shared" si="423"/>
        <v>0.36719916682861747</v>
      </c>
      <c r="P977" s="1192">
        <f t="shared" si="442"/>
        <v>29987.593942515523</v>
      </c>
      <c r="Q977" s="1192">
        <f t="shared" si="443"/>
        <v>23853.767908819165</v>
      </c>
      <c r="R977" s="1192">
        <f t="shared" si="444"/>
        <v>37790.851108176947</v>
      </c>
      <c r="S977" s="1192">
        <f t="shared" si="445"/>
        <v>30060.904290595296</v>
      </c>
      <c r="T977" s="1192">
        <f t="shared" si="446"/>
        <v>819912.06333458144</v>
      </c>
      <c r="U977" s="1192">
        <f t="shared" si="429"/>
        <v>1340957.5020246054</v>
      </c>
      <c r="V977" s="1189">
        <v>110000</v>
      </c>
      <c r="W977" s="1189">
        <v>87500</v>
      </c>
      <c r="X977" s="1193">
        <v>4.4160000000000004</v>
      </c>
      <c r="Y977" s="1189">
        <v>1.5</v>
      </c>
      <c r="Z977" s="1189">
        <v>3.5</v>
      </c>
      <c r="AA977" s="1193">
        <v>0.216224</v>
      </c>
      <c r="AB977" s="1193">
        <v>5.7948E-2</v>
      </c>
      <c r="AC977" s="1193">
        <v>4.640625</v>
      </c>
      <c r="AD977" s="1189">
        <v>0.25</v>
      </c>
      <c r="AE977" s="1189">
        <v>30</v>
      </c>
      <c r="AF977" s="1193" t="s">
        <v>10557</v>
      </c>
      <c r="AG977" s="1193" t="s">
        <v>10557</v>
      </c>
      <c r="AH977" s="1189">
        <f t="shared" si="447"/>
        <v>2.1181562500000002</v>
      </c>
      <c r="AI977" s="1189">
        <f t="shared" si="431"/>
        <v>2.59765625</v>
      </c>
      <c r="AJ977" s="1189">
        <f t="shared" si="432"/>
        <v>7.4537460303143765</v>
      </c>
      <c r="AK977" s="1189" t="s">
        <v>10557</v>
      </c>
      <c r="AL977" s="1189">
        <f t="shared" si="448"/>
        <v>0.115953</v>
      </c>
      <c r="AM977" s="1189">
        <f t="shared" si="434"/>
        <v>9.3933313546177235</v>
      </c>
      <c r="AN977" s="1189">
        <f t="shared" si="449"/>
        <v>4.6875E-2</v>
      </c>
      <c r="AO977" s="1189">
        <f t="shared" si="454"/>
        <v>4.1882030000000006</v>
      </c>
      <c r="AP977" s="1189">
        <f t="shared" si="450"/>
        <v>4.3000470000000002</v>
      </c>
      <c r="AQ977" s="1189">
        <f t="shared" si="451"/>
        <v>5.0164E-2</v>
      </c>
      <c r="AR977" s="1193">
        <f t="shared" si="452"/>
        <v>5.5310887955907022</v>
      </c>
      <c r="AS977" s="1194">
        <f t="shared" si="453"/>
        <v>2.5429284488976753</v>
      </c>
    </row>
    <row r="978" spans="1:45" ht="11.1" customHeight="1">
      <c r="A978" s="1189" t="s">
        <v>11074</v>
      </c>
      <c r="B978" s="1189" t="s">
        <v>10936</v>
      </c>
      <c r="C978" s="1189" t="s">
        <v>10936</v>
      </c>
      <c r="D978" s="1189" t="s">
        <v>10936</v>
      </c>
      <c r="E978" s="1189" t="s">
        <v>10936</v>
      </c>
      <c r="F978" s="1189" t="s">
        <v>10936</v>
      </c>
      <c r="G978" s="1189">
        <v>5.75</v>
      </c>
      <c r="H978" s="1189">
        <v>3.25</v>
      </c>
      <c r="I978" s="1190">
        <f t="shared" si="420"/>
        <v>60.074999999999996</v>
      </c>
      <c r="J978" s="1191">
        <f t="shared" si="439"/>
        <v>19796.545064296548</v>
      </c>
      <c r="K978" s="1191">
        <f t="shared" si="440"/>
        <v>24887.085223687085</v>
      </c>
      <c r="L978" s="1191">
        <f t="shared" si="441"/>
        <v>684921.75400064501</v>
      </c>
      <c r="M978" s="1190">
        <f t="shared" si="421"/>
        <v>2.5501797717440158</v>
      </c>
      <c r="N978" s="1190">
        <f t="shared" si="422"/>
        <v>0.91799791707154377</v>
      </c>
      <c r="O978" s="1190">
        <f t="shared" si="423"/>
        <v>0.43094902218080805</v>
      </c>
      <c r="P978" s="1192">
        <f t="shared" si="442"/>
        <v>24887.085223687085</v>
      </c>
      <c r="Q978" s="1192">
        <f t="shared" si="443"/>
        <v>19796.545064296548</v>
      </c>
      <c r="R978" s="1192">
        <f t="shared" si="444"/>
        <v>37544.420256818346</v>
      </c>
      <c r="S978" s="1192">
        <f t="shared" si="445"/>
        <v>29864.879749741867</v>
      </c>
      <c r="T978" s="1192">
        <f t="shared" si="446"/>
        <v>684921.75400064501</v>
      </c>
      <c r="U978" s="1192">
        <f t="shared" si="429"/>
        <v>1340957.5020246054</v>
      </c>
      <c r="V978" s="1189">
        <v>110000</v>
      </c>
      <c r="W978" s="1189">
        <v>87500</v>
      </c>
      <c r="X978" s="1193">
        <v>4.4160000000000004</v>
      </c>
      <c r="Y978" s="1189">
        <v>1.5</v>
      </c>
      <c r="Z978" s="1189">
        <v>3.5</v>
      </c>
      <c r="AA978" s="1193">
        <v>0.216224</v>
      </c>
      <c r="AB978" s="1193">
        <v>5.7948E-2</v>
      </c>
      <c r="AC978" s="1193">
        <v>4.640625</v>
      </c>
      <c r="AD978" s="1189">
        <v>0.25</v>
      </c>
      <c r="AE978" s="1189">
        <v>30</v>
      </c>
      <c r="AF978" s="1193" t="s">
        <v>10557</v>
      </c>
      <c r="AG978" s="1193" t="s">
        <v>10557</v>
      </c>
      <c r="AH978" s="1189">
        <f t="shared" si="447"/>
        <v>2.1181562500000002</v>
      </c>
      <c r="AI978" s="1189">
        <f t="shared" si="431"/>
        <v>2.59765625</v>
      </c>
      <c r="AJ978" s="1189">
        <f t="shared" si="432"/>
        <v>6.2265614000058633</v>
      </c>
      <c r="AK978" s="1189" t="s">
        <v>10557</v>
      </c>
      <c r="AL978" s="1189">
        <f t="shared" si="448"/>
        <v>0.115953</v>
      </c>
      <c r="AM978" s="1189">
        <f t="shared" si="434"/>
        <v>9.3933313546177235</v>
      </c>
      <c r="AN978" s="1189">
        <f t="shared" si="449"/>
        <v>4.6875E-2</v>
      </c>
      <c r="AO978" s="1189">
        <f t="shared" si="454"/>
        <v>4.1882030000000006</v>
      </c>
      <c r="AP978" s="1189">
        <f t="shared" si="450"/>
        <v>4.3000470000000002</v>
      </c>
      <c r="AQ978" s="1189">
        <f t="shared" si="451"/>
        <v>5.0164E-2</v>
      </c>
      <c r="AR978" s="1193">
        <f t="shared" si="452"/>
        <v>5.3879906518765424</v>
      </c>
      <c r="AS978" s="1194">
        <f t="shared" si="453"/>
        <v>2.5071539129691356</v>
      </c>
    </row>
    <row r="979" spans="1:45" ht="11.1" customHeight="1">
      <c r="A979" s="1189" t="s">
        <v>11075</v>
      </c>
      <c r="B979" s="1189" t="s">
        <v>10936</v>
      </c>
      <c r="C979" s="1189" t="s">
        <v>10936</v>
      </c>
      <c r="D979" s="1189" t="s">
        <v>10936</v>
      </c>
      <c r="E979" s="1189" t="s">
        <v>10936</v>
      </c>
      <c r="F979" s="1189" t="s">
        <v>10936</v>
      </c>
      <c r="G979" s="1189">
        <v>5.75</v>
      </c>
      <c r="H979" s="1189">
        <v>3.5</v>
      </c>
      <c r="I979" s="1190">
        <f t="shared" si="420"/>
        <v>55.569375000000001</v>
      </c>
      <c r="J979" s="1191">
        <f t="shared" si="439"/>
        <v>15469.130992200566</v>
      </c>
      <c r="K979" s="1191">
        <f t="shared" si="440"/>
        <v>19446.907533052137</v>
      </c>
      <c r="L979" s="1191">
        <f t="shared" si="441"/>
        <v>539132.21991999366</v>
      </c>
      <c r="M979" s="1190">
        <f t="shared" si="421"/>
        <v>3.0619383905006119</v>
      </c>
      <c r="N979" s="1190">
        <f t="shared" si="422"/>
        <v>0.84914807329117803</v>
      </c>
      <c r="O979" s="1190">
        <f t="shared" si="423"/>
        <v>0.49979886596117379</v>
      </c>
      <c r="P979" s="1192">
        <f t="shared" si="442"/>
        <v>19446.907533052137</v>
      </c>
      <c r="Q979" s="1192">
        <f t="shared" si="443"/>
        <v>15469.130992200566</v>
      </c>
      <c r="R979" s="1192">
        <f t="shared" si="444"/>
        <v>37270.703453495364</v>
      </c>
      <c r="S979" s="1192">
        <f t="shared" si="445"/>
        <v>29647.150474371312</v>
      </c>
      <c r="T979" s="1192">
        <f t="shared" si="446"/>
        <v>539132.21991999366</v>
      </c>
      <c r="U979" s="1192">
        <f t="shared" si="429"/>
        <v>1340957.5020246054</v>
      </c>
      <c r="V979" s="1189">
        <v>110000</v>
      </c>
      <c r="W979" s="1189">
        <v>87500</v>
      </c>
      <c r="X979" s="1193">
        <v>4.4160000000000004</v>
      </c>
      <c r="Y979" s="1189">
        <v>1.5</v>
      </c>
      <c r="Z979" s="1189">
        <v>3.5</v>
      </c>
      <c r="AA979" s="1193">
        <v>0.216224</v>
      </c>
      <c r="AB979" s="1193">
        <v>5.7948E-2</v>
      </c>
      <c r="AC979" s="1193">
        <v>4.640625</v>
      </c>
      <c r="AD979" s="1189">
        <v>0.25</v>
      </c>
      <c r="AE979" s="1189">
        <v>30</v>
      </c>
      <c r="AF979" s="1193" t="s">
        <v>10557</v>
      </c>
      <c r="AG979" s="1193" t="s">
        <v>10557</v>
      </c>
      <c r="AH979" s="1189">
        <f t="shared" si="447"/>
        <v>2.1181562500000002</v>
      </c>
      <c r="AI979" s="1189">
        <f t="shared" si="431"/>
        <v>2.59765625</v>
      </c>
      <c r="AJ979" s="1189">
        <f t="shared" si="432"/>
        <v>4.9012019992726694</v>
      </c>
      <c r="AK979" s="1189" t="s">
        <v>10557</v>
      </c>
      <c r="AL979" s="1189">
        <f t="shared" si="448"/>
        <v>0.115953</v>
      </c>
      <c r="AM979" s="1189">
        <f t="shared" si="434"/>
        <v>9.3933313546177235</v>
      </c>
      <c r="AN979" s="1189">
        <f t="shared" si="449"/>
        <v>4.6875E-2</v>
      </c>
      <c r="AO979" s="1189">
        <f t="shared" si="454"/>
        <v>4.1882030000000006</v>
      </c>
      <c r="AP979" s="1189">
        <f t="shared" si="450"/>
        <v>4.3000470000000002</v>
      </c>
      <c r="AQ979" s="1189">
        <f t="shared" si="451"/>
        <v>5.0164E-2</v>
      </c>
      <c r="AR979" s="1193">
        <f t="shared" si="452"/>
        <v>5.2290480266210029</v>
      </c>
      <c r="AS979" s="1194">
        <f t="shared" si="453"/>
        <v>2.4674182566552507</v>
      </c>
    </row>
    <row r="980" spans="1:45" ht="11.1" customHeight="1">
      <c r="A980" s="1189" t="s">
        <v>11076</v>
      </c>
      <c r="B980" s="1189" t="s">
        <v>10936</v>
      </c>
      <c r="C980" s="1189" t="s">
        <v>10936</v>
      </c>
      <c r="D980" s="1189" t="s">
        <v>10936</v>
      </c>
      <c r="E980" s="1189" t="s">
        <v>10936</v>
      </c>
      <c r="F980" s="1189" t="s">
        <v>10936</v>
      </c>
      <c r="G980" s="1189">
        <v>6</v>
      </c>
      <c r="H980" s="1189">
        <v>2.5</v>
      </c>
      <c r="I980" s="1190">
        <f t="shared" si="420"/>
        <v>79.432500000000005</v>
      </c>
      <c r="J980" s="1191">
        <f t="shared" si="439"/>
        <v>31106.814339341781</v>
      </c>
      <c r="K980" s="1191">
        <f t="shared" si="440"/>
        <v>39105.709455172539</v>
      </c>
      <c r="L980" s="1191">
        <f t="shared" si="441"/>
        <v>1057495.0077623096</v>
      </c>
      <c r="M980" s="1190">
        <f t="shared" si="421"/>
        <v>2.3389092219228473</v>
      </c>
      <c r="N980" s="1190">
        <f t="shared" si="422"/>
        <v>1.2137972459057078</v>
      </c>
      <c r="O980" s="1190">
        <f t="shared" si="423"/>
        <v>0.25499942140876219</v>
      </c>
      <c r="P980" s="1192">
        <f t="shared" si="442"/>
        <v>39105.709455172539</v>
      </c>
      <c r="Q980" s="1192">
        <f t="shared" si="443"/>
        <v>31106.814339341781</v>
      </c>
      <c r="R980" s="1192">
        <f t="shared" si="444"/>
        <v>47594.488663742064</v>
      </c>
      <c r="S980" s="1192">
        <f t="shared" si="445"/>
        <v>37859.252346158464</v>
      </c>
      <c r="T980" s="1192">
        <f t="shared" si="446"/>
        <v>1057495.0077623096</v>
      </c>
      <c r="U980" s="1192">
        <f t="shared" si="429"/>
        <v>1594739.2835724058</v>
      </c>
      <c r="V980" s="1189">
        <v>110000</v>
      </c>
      <c r="W980" s="1189">
        <v>87500</v>
      </c>
      <c r="X980" s="1193">
        <v>4.4160000000000004</v>
      </c>
      <c r="Y980" s="1189">
        <v>1.5</v>
      </c>
      <c r="Z980" s="1189">
        <v>3.5</v>
      </c>
      <c r="AA980" s="1193">
        <v>0.216224</v>
      </c>
      <c r="AB980" s="1193">
        <v>5.7948E-2</v>
      </c>
      <c r="AC980" s="1193">
        <v>4.640625</v>
      </c>
      <c r="AD980" s="1189">
        <v>0.25</v>
      </c>
      <c r="AE980" s="1189">
        <v>30</v>
      </c>
      <c r="AF980" s="1193" t="s">
        <v>10557</v>
      </c>
      <c r="AG980" s="1193" t="s">
        <v>10557</v>
      </c>
      <c r="AH980" s="1189">
        <f t="shared" si="447"/>
        <v>2.1181562500000002</v>
      </c>
      <c r="AI980" s="1189">
        <f t="shared" si="431"/>
        <v>2.66015625</v>
      </c>
      <c r="AJ980" s="1189">
        <f t="shared" si="432"/>
        <v>9.61359097965736</v>
      </c>
      <c r="AK980" s="1189" t="s">
        <v>10557</v>
      </c>
      <c r="AL980" s="1189">
        <f t="shared" si="448"/>
        <v>0.115953</v>
      </c>
      <c r="AM980" s="1189">
        <f t="shared" si="434"/>
        <v>11.700438459597729</v>
      </c>
      <c r="AN980" s="1189">
        <f t="shared" si="449"/>
        <v>4.6875E-2</v>
      </c>
      <c r="AO980" s="1189">
        <f t="shared" si="454"/>
        <v>4.1882030000000006</v>
      </c>
      <c r="AP980" s="1189">
        <f t="shared" si="450"/>
        <v>4.3000470000000002</v>
      </c>
      <c r="AQ980" s="1189">
        <f t="shared" si="451"/>
        <v>5.0164E-2</v>
      </c>
      <c r="AR980" s="1193">
        <f t="shared" si="452"/>
        <v>5.7743348763913067</v>
      </c>
      <c r="AS980" s="1194">
        <f t="shared" si="453"/>
        <v>2.6037399690978269</v>
      </c>
    </row>
    <row r="981" spans="1:45" ht="11.1" customHeight="1">
      <c r="A981" s="1189" t="s">
        <v>11077</v>
      </c>
      <c r="B981" s="1189" t="s">
        <v>10936</v>
      </c>
      <c r="C981" s="1189" t="s">
        <v>10936</v>
      </c>
      <c r="D981" s="1189" t="s">
        <v>10936</v>
      </c>
      <c r="E981" s="1189" t="s">
        <v>10936</v>
      </c>
      <c r="F981" s="1189" t="s">
        <v>10936</v>
      </c>
      <c r="G981" s="1189">
        <v>6</v>
      </c>
      <c r="H981" s="1189">
        <v>2.75</v>
      </c>
      <c r="I981" s="1190">
        <f t="shared" si="420"/>
        <v>75.928124999999994</v>
      </c>
      <c r="J981" s="1191">
        <f t="shared" si="439"/>
        <v>27627.650918630188</v>
      </c>
      <c r="K981" s="1191">
        <f t="shared" si="440"/>
        <v>34731.904011992236</v>
      </c>
      <c r="L981" s="1191">
        <f t="shared" si="441"/>
        <v>944103.14792180294</v>
      </c>
      <c r="M981" s="1190">
        <f t="shared" si="421"/>
        <v>2.4878425682483027</v>
      </c>
      <c r="N981" s="1190">
        <f t="shared" si="422"/>
        <v>1.1602473674098679</v>
      </c>
      <c r="O981" s="1190">
        <f t="shared" si="423"/>
        <v>0.30854929990460223</v>
      </c>
      <c r="P981" s="1192">
        <f t="shared" si="442"/>
        <v>34731.904011992236</v>
      </c>
      <c r="Q981" s="1192">
        <f t="shared" si="443"/>
        <v>27627.650918630188</v>
      </c>
      <c r="R981" s="1192">
        <f t="shared" si="444"/>
        <v>47348.253949651342</v>
      </c>
      <c r="S981" s="1192">
        <f t="shared" si="445"/>
        <v>37663.383823586286</v>
      </c>
      <c r="T981" s="1192">
        <f t="shared" si="446"/>
        <v>944103.14792180294</v>
      </c>
      <c r="U981" s="1192">
        <f t="shared" si="429"/>
        <v>1594739.2835724058</v>
      </c>
      <c r="V981" s="1189">
        <v>110000</v>
      </c>
      <c r="W981" s="1189">
        <v>87500</v>
      </c>
      <c r="X981" s="1193">
        <v>4.4160000000000004</v>
      </c>
      <c r="Y981" s="1189">
        <v>1.5</v>
      </c>
      <c r="Z981" s="1189">
        <v>3.5</v>
      </c>
      <c r="AA981" s="1193">
        <v>0.216224</v>
      </c>
      <c r="AB981" s="1193">
        <v>5.7948E-2</v>
      </c>
      <c r="AC981" s="1193">
        <v>4.640625</v>
      </c>
      <c r="AD981" s="1189">
        <v>0.25</v>
      </c>
      <c r="AE981" s="1189">
        <v>30</v>
      </c>
      <c r="AF981" s="1193" t="s">
        <v>10557</v>
      </c>
      <c r="AG981" s="1193" t="s">
        <v>10557</v>
      </c>
      <c r="AH981" s="1189">
        <f t="shared" si="447"/>
        <v>2.1181562500000002</v>
      </c>
      <c r="AI981" s="1189">
        <f t="shared" si="431"/>
        <v>2.66015625</v>
      </c>
      <c r="AJ981" s="1189">
        <f t="shared" si="432"/>
        <v>8.5827558901982091</v>
      </c>
      <c r="AK981" s="1189" t="s">
        <v>10557</v>
      </c>
      <c r="AL981" s="1189">
        <f t="shared" si="448"/>
        <v>0.115953</v>
      </c>
      <c r="AM981" s="1189">
        <f t="shared" si="434"/>
        <v>11.700438459597729</v>
      </c>
      <c r="AN981" s="1189">
        <f t="shared" si="449"/>
        <v>4.6875E-2</v>
      </c>
      <c r="AO981" s="1189">
        <f t="shared" si="454"/>
        <v>4.1882030000000006</v>
      </c>
      <c r="AP981" s="1189">
        <f t="shared" si="450"/>
        <v>4.3000470000000002</v>
      </c>
      <c r="AQ981" s="1189">
        <f t="shared" si="451"/>
        <v>5.0164E-2</v>
      </c>
      <c r="AR981" s="1193">
        <f t="shared" si="452"/>
        <v>5.6595444396796646</v>
      </c>
      <c r="AS981" s="1194">
        <f t="shared" si="453"/>
        <v>2.5750423599199159</v>
      </c>
    </row>
    <row r="982" spans="1:45" ht="11.1" customHeight="1">
      <c r="A982" s="1189" t="s">
        <v>11078</v>
      </c>
      <c r="B982" s="1189" t="s">
        <v>10936</v>
      </c>
      <c r="C982" s="1189" t="s">
        <v>10936</v>
      </c>
      <c r="D982" s="1189" t="s">
        <v>10936</v>
      </c>
      <c r="E982" s="1189" t="s">
        <v>10936</v>
      </c>
      <c r="F982" s="1189" t="s">
        <v>10936</v>
      </c>
      <c r="G982" s="1189">
        <v>6</v>
      </c>
      <c r="H982" s="1189">
        <v>3</v>
      </c>
      <c r="I982" s="1190">
        <f t="shared" si="420"/>
        <v>72.09</v>
      </c>
      <c r="J982" s="1191">
        <f t="shared" si="439"/>
        <v>23853.767908819165</v>
      </c>
      <c r="K982" s="1191">
        <f t="shared" si="440"/>
        <v>29987.593942515523</v>
      </c>
      <c r="L982" s="1191">
        <f t="shared" si="441"/>
        <v>819912.06333458144</v>
      </c>
      <c r="M982" s="1190">
        <f t="shared" si="421"/>
        <v>2.714876517627951</v>
      </c>
      <c r="N982" s="1190">
        <f t="shared" si="422"/>
        <v>1.1015975004858525</v>
      </c>
      <c r="O982" s="1190">
        <f t="shared" si="423"/>
        <v>0.36719916682861747</v>
      </c>
      <c r="P982" s="1192">
        <f t="shared" si="442"/>
        <v>29987.593942515523</v>
      </c>
      <c r="Q982" s="1192">
        <f t="shared" si="443"/>
        <v>23853.767908819165</v>
      </c>
      <c r="R982" s="1192">
        <f t="shared" si="444"/>
        <v>47072.706267268666</v>
      </c>
      <c r="S982" s="1192">
        <f t="shared" si="445"/>
        <v>37444.198167145529</v>
      </c>
      <c r="T982" s="1192">
        <f t="shared" si="446"/>
        <v>819912.06333458144</v>
      </c>
      <c r="U982" s="1192">
        <f t="shared" si="429"/>
        <v>1594739.2835724058</v>
      </c>
      <c r="V982" s="1189">
        <v>110000</v>
      </c>
      <c r="W982" s="1189">
        <v>87500</v>
      </c>
      <c r="X982" s="1193">
        <v>4.4160000000000004</v>
      </c>
      <c r="Y982" s="1189">
        <v>1.5</v>
      </c>
      <c r="Z982" s="1189">
        <v>3.5</v>
      </c>
      <c r="AA982" s="1193">
        <v>0.216224</v>
      </c>
      <c r="AB982" s="1193">
        <v>5.7948E-2</v>
      </c>
      <c r="AC982" s="1193">
        <v>4.640625</v>
      </c>
      <c r="AD982" s="1189">
        <v>0.25</v>
      </c>
      <c r="AE982" s="1189">
        <v>30</v>
      </c>
      <c r="AF982" s="1193" t="s">
        <v>10557</v>
      </c>
      <c r="AG982" s="1193" t="s">
        <v>10557</v>
      </c>
      <c r="AH982" s="1189">
        <f t="shared" si="447"/>
        <v>2.1181562500000002</v>
      </c>
      <c r="AI982" s="1189">
        <f t="shared" si="431"/>
        <v>2.66015625</v>
      </c>
      <c r="AJ982" s="1189">
        <f t="shared" si="432"/>
        <v>7.4537460303143765</v>
      </c>
      <c r="AK982" s="1189" t="s">
        <v>10557</v>
      </c>
      <c r="AL982" s="1189">
        <f t="shared" si="448"/>
        <v>0.115953</v>
      </c>
      <c r="AM982" s="1189">
        <f t="shared" si="434"/>
        <v>11.700438459597729</v>
      </c>
      <c r="AN982" s="1189">
        <f t="shared" si="449"/>
        <v>4.6875E-2</v>
      </c>
      <c r="AO982" s="1189">
        <f t="shared" si="454"/>
        <v>4.1882030000000006</v>
      </c>
      <c r="AP982" s="1189">
        <f t="shared" si="450"/>
        <v>4.3000470000000002</v>
      </c>
      <c r="AQ982" s="1189">
        <f t="shared" si="451"/>
        <v>5.0164E-2</v>
      </c>
      <c r="AR982" s="1193">
        <f t="shared" si="452"/>
        <v>5.5310887955907022</v>
      </c>
      <c r="AS982" s="1194">
        <f t="shared" si="453"/>
        <v>2.5429284488976753</v>
      </c>
    </row>
    <row r="983" spans="1:45" ht="11.1" customHeight="1">
      <c r="A983" s="1189" t="s">
        <v>11079</v>
      </c>
      <c r="B983" s="1189" t="s">
        <v>10936</v>
      </c>
      <c r="C983" s="1189" t="s">
        <v>10936</v>
      </c>
      <c r="D983" s="1189" t="s">
        <v>10936</v>
      </c>
      <c r="E983" s="1189" t="s">
        <v>10936</v>
      </c>
      <c r="F983" s="1189" t="s">
        <v>10936</v>
      </c>
      <c r="G983" s="1189">
        <v>6</v>
      </c>
      <c r="H983" s="1189">
        <v>3.25</v>
      </c>
      <c r="I983" s="1190">
        <f t="shared" si="420"/>
        <v>67.918125000000003</v>
      </c>
      <c r="J983" s="1191">
        <f t="shared" si="439"/>
        <v>19796.545064296548</v>
      </c>
      <c r="K983" s="1191">
        <f t="shared" si="440"/>
        <v>24887.085223687085</v>
      </c>
      <c r="L983" s="1191">
        <f t="shared" si="441"/>
        <v>684921.75400064501</v>
      </c>
      <c r="M983" s="1190">
        <f t="shared" si="421"/>
        <v>3.0751617955857538</v>
      </c>
      <c r="N983" s="1190">
        <f t="shared" si="422"/>
        <v>1.037847645133662</v>
      </c>
      <c r="O983" s="1190">
        <f t="shared" si="423"/>
        <v>0.43094902218080805</v>
      </c>
      <c r="P983" s="1192">
        <f t="shared" si="442"/>
        <v>24887.085223687085</v>
      </c>
      <c r="Q983" s="1192">
        <f t="shared" si="443"/>
        <v>19796.545064296548</v>
      </c>
      <c r="R983" s="1192">
        <f t="shared" si="444"/>
        <v>46765.749246163461</v>
      </c>
      <c r="S983" s="1192">
        <f t="shared" si="445"/>
        <v>37200.027809448213</v>
      </c>
      <c r="T983" s="1192">
        <f t="shared" si="446"/>
        <v>684921.75400064501</v>
      </c>
      <c r="U983" s="1192">
        <f t="shared" si="429"/>
        <v>1594739.2835724058</v>
      </c>
      <c r="V983" s="1189">
        <v>110000</v>
      </c>
      <c r="W983" s="1189">
        <v>87500</v>
      </c>
      <c r="X983" s="1193">
        <v>4.4160000000000004</v>
      </c>
      <c r="Y983" s="1189">
        <v>1.5</v>
      </c>
      <c r="Z983" s="1189">
        <v>3.5</v>
      </c>
      <c r="AA983" s="1193">
        <v>0.216224</v>
      </c>
      <c r="AB983" s="1193">
        <v>5.7948E-2</v>
      </c>
      <c r="AC983" s="1193">
        <v>4.640625</v>
      </c>
      <c r="AD983" s="1189">
        <v>0.25</v>
      </c>
      <c r="AE983" s="1189">
        <v>30</v>
      </c>
      <c r="AF983" s="1193" t="s">
        <v>10557</v>
      </c>
      <c r="AG983" s="1193" t="s">
        <v>10557</v>
      </c>
      <c r="AH983" s="1189">
        <f t="shared" si="447"/>
        <v>2.1181562500000002</v>
      </c>
      <c r="AI983" s="1189">
        <f t="shared" si="431"/>
        <v>2.66015625</v>
      </c>
      <c r="AJ983" s="1189">
        <f t="shared" si="432"/>
        <v>6.2265614000058633</v>
      </c>
      <c r="AK983" s="1189" t="s">
        <v>10557</v>
      </c>
      <c r="AL983" s="1189">
        <f t="shared" si="448"/>
        <v>0.115953</v>
      </c>
      <c r="AM983" s="1189">
        <f t="shared" si="434"/>
        <v>11.700438459597729</v>
      </c>
      <c r="AN983" s="1189">
        <f t="shared" si="449"/>
        <v>4.6875E-2</v>
      </c>
      <c r="AO983" s="1189">
        <f t="shared" si="454"/>
        <v>4.1882030000000006</v>
      </c>
      <c r="AP983" s="1189">
        <f t="shared" si="450"/>
        <v>4.3000470000000002</v>
      </c>
      <c r="AQ983" s="1189">
        <f t="shared" si="451"/>
        <v>5.0164E-2</v>
      </c>
      <c r="AR983" s="1193">
        <f t="shared" si="452"/>
        <v>5.3879906518765424</v>
      </c>
      <c r="AS983" s="1194">
        <f t="shared" si="453"/>
        <v>2.5071539129691356</v>
      </c>
    </row>
    <row r="984" spans="1:45" ht="11.1" customHeight="1">
      <c r="A984" s="1189" t="s">
        <v>11080</v>
      </c>
      <c r="B984" s="1189" t="s">
        <v>10936</v>
      </c>
      <c r="C984" s="1189" t="s">
        <v>10936</v>
      </c>
      <c r="D984" s="1189" t="s">
        <v>10936</v>
      </c>
      <c r="E984" s="1189" t="s">
        <v>10936</v>
      </c>
      <c r="F984" s="1189" t="s">
        <v>10936</v>
      </c>
      <c r="G984" s="1189">
        <v>6.25</v>
      </c>
      <c r="H984" s="1189">
        <v>2.5</v>
      </c>
      <c r="I984" s="1190">
        <f t="shared" si="420"/>
        <v>87.609375</v>
      </c>
      <c r="J984" s="1191">
        <f t="shared" si="439"/>
        <v>31106.814339341781</v>
      </c>
      <c r="K984" s="1191">
        <f t="shared" si="440"/>
        <v>39105.709455172539</v>
      </c>
      <c r="L984" s="1191">
        <f t="shared" si="441"/>
        <v>1057495.0077623096</v>
      </c>
      <c r="M984" s="1190">
        <f t="shared" si="421"/>
        <v>2.7676164520650621</v>
      </c>
      <c r="N984" s="1190">
        <f t="shared" si="422"/>
        <v>1.3387469623960011</v>
      </c>
      <c r="O984" s="1190">
        <f t="shared" si="423"/>
        <v>0.25499942140876219</v>
      </c>
      <c r="P984" s="1192">
        <f t="shared" si="442"/>
        <v>39105.709455172539</v>
      </c>
      <c r="Q984" s="1192">
        <f t="shared" si="443"/>
        <v>31106.814339341781</v>
      </c>
      <c r="R984" s="1192">
        <f t="shared" si="444"/>
        <v>57378.580204187507</v>
      </c>
      <c r="S984" s="1192">
        <f t="shared" si="445"/>
        <v>45642.052435149148</v>
      </c>
      <c r="T984" s="1192">
        <f t="shared" si="446"/>
        <v>1057495.0077623096</v>
      </c>
      <c r="U984" s="1192">
        <f t="shared" si="429"/>
        <v>1859320.2898669213</v>
      </c>
      <c r="V984" s="1189">
        <v>110000</v>
      </c>
      <c r="W984" s="1189">
        <v>87500</v>
      </c>
      <c r="X984" s="1193">
        <v>4.4160000000000004</v>
      </c>
      <c r="Y984" s="1189">
        <v>1.5</v>
      </c>
      <c r="Z984" s="1189">
        <v>3.5</v>
      </c>
      <c r="AA984" s="1193">
        <v>0.216224</v>
      </c>
      <c r="AB984" s="1193">
        <v>5.7948E-2</v>
      </c>
      <c r="AC984" s="1193">
        <v>4.640625</v>
      </c>
      <c r="AD984" s="1189">
        <v>0.25</v>
      </c>
      <c r="AE984" s="1189">
        <v>30</v>
      </c>
      <c r="AF984" s="1193" t="s">
        <v>10557</v>
      </c>
      <c r="AG984" s="1193" t="s">
        <v>10557</v>
      </c>
      <c r="AH984" s="1189">
        <f t="shared" si="447"/>
        <v>2.1181562500000002</v>
      </c>
      <c r="AI984" s="1189">
        <f t="shared" si="431"/>
        <v>2.72265625</v>
      </c>
      <c r="AJ984" s="1189">
        <f t="shared" si="432"/>
        <v>9.61359097965736</v>
      </c>
      <c r="AK984" s="1189" t="s">
        <v>10557</v>
      </c>
      <c r="AL984" s="1189">
        <f t="shared" si="448"/>
        <v>0.115953</v>
      </c>
      <c r="AM984" s="1189">
        <f t="shared" si="434"/>
        <v>14.105720335002413</v>
      </c>
      <c r="AN984" s="1189">
        <f t="shared" si="449"/>
        <v>4.6875E-2</v>
      </c>
      <c r="AO984" s="1189">
        <f t="shared" si="454"/>
        <v>4.1882030000000006</v>
      </c>
      <c r="AP984" s="1189">
        <f t="shared" si="450"/>
        <v>4.3000470000000002</v>
      </c>
      <c r="AQ984" s="1189">
        <f t="shared" si="451"/>
        <v>5.0164E-2</v>
      </c>
      <c r="AR984" s="1193">
        <f t="shared" si="452"/>
        <v>5.7743348763913067</v>
      </c>
      <c r="AS984" s="1194">
        <f t="shared" si="453"/>
        <v>2.6037399690978269</v>
      </c>
    </row>
    <row r="985" spans="1:45" ht="11.1" customHeight="1">
      <c r="A985" s="1189" t="s">
        <v>11081</v>
      </c>
      <c r="B985" s="1189" t="s">
        <v>10936</v>
      </c>
      <c r="C985" s="1189" t="s">
        <v>10936</v>
      </c>
      <c r="D985" s="1189" t="s">
        <v>10936</v>
      </c>
      <c r="E985" s="1189" t="s">
        <v>10936</v>
      </c>
      <c r="F985" s="1189" t="s">
        <v>10936</v>
      </c>
      <c r="G985" s="1189">
        <v>6.25</v>
      </c>
      <c r="H985" s="1189">
        <v>2.75</v>
      </c>
      <c r="I985" s="1190">
        <f t="shared" si="420"/>
        <v>84.105000000000004</v>
      </c>
      <c r="J985" s="1191">
        <f t="shared" si="439"/>
        <v>27627.650918630188</v>
      </c>
      <c r="K985" s="1191">
        <f t="shared" si="440"/>
        <v>34731.904011992236</v>
      </c>
      <c r="L985" s="1191">
        <f t="shared" si="441"/>
        <v>944103.14792180294</v>
      </c>
      <c r="M985" s="1190">
        <f t="shared" si="421"/>
        <v>2.9438483364357464</v>
      </c>
      <c r="N985" s="1190">
        <f t="shared" si="422"/>
        <v>1.2851970839001612</v>
      </c>
      <c r="O985" s="1190">
        <f t="shared" si="423"/>
        <v>0.30854929990460223</v>
      </c>
      <c r="P985" s="1192">
        <f t="shared" si="442"/>
        <v>34731.904011992236</v>
      </c>
      <c r="Q985" s="1192">
        <f t="shared" si="443"/>
        <v>27627.650918630188</v>
      </c>
      <c r="R985" s="1192">
        <f t="shared" si="444"/>
        <v>57081.72654133317</v>
      </c>
      <c r="S985" s="1192">
        <f t="shared" si="445"/>
        <v>45405.918839696846</v>
      </c>
      <c r="T985" s="1192">
        <f t="shared" si="446"/>
        <v>944103.14792180294</v>
      </c>
      <c r="U985" s="1192">
        <f t="shared" si="429"/>
        <v>1859320.2898669213</v>
      </c>
      <c r="V985" s="1189">
        <v>110000</v>
      </c>
      <c r="W985" s="1189">
        <v>87500</v>
      </c>
      <c r="X985" s="1193">
        <v>4.4160000000000004</v>
      </c>
      <c r="Y985" s="1189">
        <v>1.5</v>
      </c>
      <c r="Z985" s="1189">
        <v>3.5</v>
      </c>
      <c r="AA985" s="1193">
        <v>0.216224</v>
      </c>
      <c r="AB985" s="1193">
        <v>5.7948E-2</v>
      </c>
      <c r="AC985" s="1193">
        <v>4.640625</v>
      </c>
      <c r="AD985" s="1189">
        <v>0.25</v>
      </c>
      <c r="AE985" s="1189">
        <v>30</v>
      </c>
      <c r="AF985" s="1193" t="s">
        <v>10557</v>
      </c>
      <c r="AG985" s="1193" t="s">
        <v>10557</v>
      </c>
      <c r="AH985" s="1189">
        <f t="shared" si="447"/>
        <v>2.1181562500000002</v>
      </c>
      <c r="AI985" s="1189">
        <f t="shared" si="431"/>
        <v>2.72265625</v>
      </c>
      <c r="AJ985" s="1189">
        <f t="shared" si="432"/>
        <v>8.5827558901982091</v>
      </c>
      <c r="AK985" s="1189" t="s">
        <v>10557</v>
      </c>
      <c r="AL985" s="1189">
        <f t="shared" si="448"/>
        <v>0.115953</v>
      </c>
      <c r="AM985" s="1189">
        <f t="shared" si="434"/>
        <v>14.105720335002413</v>
      </c>
      <c r="AN985" s="1189">
        <f t="shared" si="449"/>
        <v>4.6875E-2</v>
      </c>
      <c r="AO985" s="1189">
        <f t="shared" si="454"/>
        <v>4.1882030000000006</v>
      </c>
      <c r="AP985" s="1189">
        <f t="shared" si="450"/>
        <v>4.3000470000000002</v>
      </c>
      <c r="AQ985" s="1189">
        <f t="shared" si="451"/>
        <v>5.0164E-2</v>
      </c>
      <c r="AR985" s="1193">
        <f t="shared" si="452"/>
        <v>5.6595444396796646</v>
      </c>
      <c r="AS985" s="1194">
        <f t="shared" si="453"/>
        <v>2.5750423599199159</v>
      </c>
    </row>
    <row r="986" spans="1:45" ht="11.1" customHeight="1">
      <c r="A986" s="1189" t="s">
        <v>11082</v>
      </c>
      <c r="B986" s="1189" t="s">
        <v>10936</v>
      </c>
      <c r="C986" s="1189" t="s">
        <v>10936</v>
      </c>
      <c r="D986" s="1189" t="s">
        <v>10936</v>
      </c>
      <c r="E986" s="1189" t="s">
        <v>10936</v>
      </c>
      <c r="F986" s="1189" t="s">
        <v>10936</v>
      </c>
      <c r="G986" s="1189">
        <v>6.25</v>
      </c>
      <c r="H986" s="1189">
        <v>3</v>
      </c>
      <c r="I986" s="1190">
        <f t="shared" si="420"/>
        <v>80.266874999999999</v>
      </c>
      <c r="J986" s="1191">
        <f t="shared" si="439"/>
        <v>23853.767908819165</v>
      </c>
      <c r="K986" s="1191">
        <f t="shared" si="440"/>
        <v>29987.593942515523</v>
      </c>
      <c r="L986" s="1191">
        <f t="shared" si="441"/>
        <v>819912.06333458144</v>
      </c>
      <c r="M986" s="1190">
        <f t="shared" si="421"/>
        <v>3.2124961691908172</v>
      </c>
      <c r="N986" s="1190">
        <f t="shared" si="422"/>
        <v>1.226547216976146</v>
      </c>
      <c r="O986" s="1190">
        <f t="shared" si="423"/>
        <v>0.36719916682861747</v>
      </c>
      <c r="P986" s="1192">
        <f>(V986*AJ986/12)*((AD986/2/PI())+((AH986*0.08)/COS(AE986*PI()/180))+(AS986*0.08))</f>
        <v>29987.593942515523</v>
      </c>
      <c r="Q986" s="1192">
        <f>(W986*AJ986/12)*((AD986/2/PI())+((AH986*0.08)/COS(AE986*PI()/180))+(AS986*0.08))</f>
        <v>23853.767908819165</v>
      </c>
      <c r="R986" s="1192">
        <f>V986*AM986*((AD986/PI())/2+AH986*0.08/COS(AE986*PI()/180)+AS986*0.08)/12</f>
        <v>56749.53398632173</v>
      </c>
      <c r="S986" s="1192">
        <f>W986*AM986*((AD986/PI())/2+AH986*0.08/COS(AE986*PI()/180)+AS986*0.08)/12</f>
        <v>45141.674761846829</v>
      </c>
      <c r="T986" s="1192">
        <f>V986*AJ986</f>
        <v>819912.06333458144</v>
      </c>
      <c r="U986" s="1192">
        <f t="shared" si="429"/>
        <v>1859320.2898669213</v>
      </c>
      <c r="V986" s="1189">
        <v>110000</v>
      </c>
      <c r="W986" s="1189">
        <v>87500</v>
      </c>
      <c r="X986" s="1193">
        <v>4.4160000000000004</v>
      </c>
      <c r="Y986" s="1189">
        <v>1.5</v>
      </c>
      <c r="Z986" s="1189">
        <v>3.5</v>
      </c>
      <c r="AA986" s="1193">
        <v>0.216224</v>
      </c>
      <c r="AB986" s="1193">
        <v>5.7948E-2</v>
      </c>
      <c r="AC986" s="1193">
        <v>4.640625</v>
      </c>
      <c r="AD986" s="1189">
        <v>0.25</v>
      </c>
      <c r="AE986" s="1189">
        <v>30</v>
      </c>
      <c r="AF986" s="1193" t="s">
        <v>10557</v>
      </c>
      <c r="AG986" s="1193" t="s">
        <v>10557</v>
      </c>
      <c r="AH986" s="1189">
        <f>(X986+(X986-(Z986-0.625)*Y986/12))/4</f>
        <v>2.1181562500000002</v>
      </c>
      <c r="AI986" s="1189">
        <f t="shared" si="431"/>
        <v>2.72265625</v>
      </c>
      <c r="AJ986" s="1189">
        <f t="shared" si="432"/>
        <v>7.4537460303143765</v>
      </c>
      <c r="AK986" s="1189" t="s">
        <v>10557</v>
      </c>
      <c r="AL986" s="1189">
        <f>2*((AA986/2)-AB986)+Y986/8/12</f>
        <v>0.115953</v>
      </c>
      <c r="AM986" s="1189">
        <f t="shared" si="434"/>
        <v>14.105720335002413</v>
      </c>
      <c r="AN986" s="1189">
        <f>Y986*3/8/12</f>
        <v>4.6875E-2</v>
      </c>
      <c r="AO986" s="1189">
        <f t="shared" si="454"/>
        <v>4.1882030000000006</v>
      </c>
      <c r="AP986" s="1189">
        <f>X986-2*AQ986-Y986/8/12</f>
        <v>4.3000470000000002</v>
      </c>
      <c r="AQ986" s="1189">
        <f>AA986/2-AB986</f>
        <v>5.0164E-2</v>
      </c>
      <c r="AR986" s="1193">
        <f>SQRT(4/PI()*AJ986+(AC986-AN986)^2)</f>
        <v>5.5310887955907022</v>
      </c>
      <c r="AS986" s="1194">
        <f t="shared" si="453"/>
        <v>2.5429284488976753</v>
      </c>
    </row>
    <row r="987" spans="1:45" ht="11.1" customHeight="1">
      <c r="A987" s="1189" t="s">
        <v>11050</v>
      </c>
      <c r="B987" s="1189" t="s">
        <v>11083</v>
      </c>
      <c r="C987" s="1189" t="s">
        <v>10936</v>
      </c>
      <c r="D987" s="1189" t="s">
        <v>10936</v>
      </c>
      <c r="E987" s="1189" t="s">
        <v>10936</v>
      </c>
      <c r="F987" s="1189" t="s">
        <v>10936</v>
      </c>
      <c r="G987" s="1189">
        <v>6</v>
      </c>
      <c r="H987" s="1189">
        <v>3</v>
      </c>
      <c r="I987" s="1190">
        <f t="shared" si="420"/>
        <v>72.09</v>
      </c>
      <c r="J987" s="1191">
        <f t="shared" si="439"/>
        <v>32060.862999333727</v>
      </c>
      <c r="K987" s="1191">
        <f t="shared" si="440"/>
        <v>40305.084913448118</v>
      </c>
      <c r="L987" s="1191">
        <f t="shared" si="441"/>
        <v>1079311.8248371962</v>
      </c>
      <c r="M987" s="1190">
        <f t="shared" si="421"/>
        <v>1.8021482394885748</v>
      </c>
      <c r="N987" s="1190">
        <f t="shared" si="422"/>
        <v>1.1015975004858525</v>
      </c>
      <c r="O987" s="1190">
        <f t="shared" si="423"/>
        <v>0.36719916682861747</v>
      </c>
      <c r="P987" s="1192">
        <f>(V987*AJ987/12)*((AD987/2/PI())+((AH987*0.08)/COS(AE987*PI()/180))+(AS987*0.08))</f>
        <v>42211.491174468618</v>
      </c>
      <c r="Q987" s="1192">
        <f>(W987*AJ987/12)*((AD987/2/PI())+((AH987*0.08)/COS(AE987*PI()/180))+(AS987*0.08))</f>
        <v>33577.322525145493</v>
      </c>
      <c r="R987" s="1192">
        <f>V987*AM987*((AD987/PI())/2+AH987*0.08/COS(AE987*PI()/180)+AS987*0.08)/12</f>
        <v>40305.084913448118</v>
      </c>
      <c r="S987" s="1192">
        <f>W987*AM987*((AD987/PI())/2+AH987*0.08/COS(AE987*PI()/180)+AS987*0.08)/12</f>
        <v>32060.862999333727</v>
      </c>
      <c r="T987" s="1192">
        <f>V987*AJ987</f>
        <v>1079311.8248371962</v>
      </c>
      <c r="U987" s="1192">
        <f t="shared" si="429"/>
        <v>1366177.3816009024</v>
      </c>
      <c r="V987" s="1189">
        <v>110000</v>
      </c>
      <c r="W987" s="1189">
        <v>87500</v>
      </c>
      <c r="X987" s="1193">
        <v>4.7519999999999998</v>
      </c>
      <c r="Y987" s="1189">
        <v>1.5</v>
      </c>
      <c r="Z987" s="1189">
        <v>3.75</v>
      </c>
      <c r="AA987" s="1193">
        <v>0.216224</v>
      </c>
      <c r="AB987" s="1193">
        <v>5.7948E-2</v>
      </c>
      <c r="AC987" s="1193">
        <v>4.953125</v>
      </c>
      <c r="AD987" s="1189">
        <v>0.25</v>
      </c>
      <c r="AE987" s="1189">
        <v>30</v>
      </c>
      <c r="AF987" s="1193" t="s">
        <v>10557</v>
      </c>
      <c r="AG987" s="1193" t="s">
        <v>10557</v>
      </c>
      <c r="AH987" s="1189">
        <f>(X987+(X987-(Z987-0.625)*Y987/12))/4</f>
        <v>2.2783437499999999</v>
      </c>
      <c r="AI987" s="1189">
        <f t="shared" si="431"/>
        <v>2.73828125</v>
      </c>
      <c r="AJ987" s="1189">
        <f t="shared" si="432"/>
        <v>9.8119256803381472</v>
      </c>
      <c r="AK987" s="1189" t="s">
        <v>10557</v>
      </c>
      <c r="AL987" s="1189">
        <f>2*((AA987/2)-AB987)+Y987/8/12</f>
        <v>0.115953</v>
      </c>
      <c r="AM987" s="1189">
        <f t="shared" si="434"/>
        <v>9.3687876620115542</v>
      </c>
      <c r="AN987" s="1189">
        <f>Y987*3/8/12</f>
        <v>4.6875E-2</v>
      </c>
      <c r="AO987" s="1189">
        <f t="shared" si="454"/>
        <v>4.492953</v>
      </c>
      <c r="AP987" s="1189">
        <f>X987-2*AQ987-Y987/8/12</f>
        <v>4.6360469999999996</v>
      </c>
      <c r="AQ987" s="1189">
        <f>AA987/2-AB987</f>
        <v>5.0164E-2</v>
      </c>
      <c r="AR987" s="1193">
        <f>SQRT(4/PI()*AJ987+(AC987-AN987)^2)</f>
        <v>6.0468356062248789</v>
      </c>
      <c r="AS987" s="1194">
        <f t="shared" si="453"/>
        <v>2.73828125</v>
      </c>
    </row>
    <row r="988" spans="1:45" ht="11.1" customHeight="1">
      <c r="A988" s="1189" t="s">
        <v>11050</v>
      </c>
      <c r="B988" s="1189" t="s">
        <v>11083</v>
      </c>
      <c r="C988" s="1189" t="s">
        <v>10936</v>
      </c>
      <c r="D988" s="1189" t="s">
        <v>10936</v>
      </c>
      <c r="E988" s="1189" t="s">
        <v>10936</v>
      </c>
      <c r="F988" s="1189" t="s">
        <v>10936</v>
      </c>
      <c r="G988" s="1189">
        <v>6</v>
      </c>
      <c r="H988" s="1189">
        <v>3.25</v>
      </c>
      <c r="I988" s="1190">
        <f t="shared" si="420"/>
        <v>67.918125000000003</v>
      </c>
      <c r="J988" s="1191">
        <f t="shared" si="439"/>
        <v>29272.901433637835</v>
      </c>
      <c r="K988" s="1191">
        <f t="shared" si="440"/>
        <v>36800.218945144705</v>
      </c>
      <c r="L988" s="1191">
        <f t="shared" si="441"/>
        <v>944321.51550325984</v>
      </c>
      <c r="M988" s="1190">
        <f t="shared" si="421"/>
        <v>1.9593639502091165</v>
      </c>
      <c r="N988" s="1190">
        <f t="shared" si="422"/>
        <v>1.037847645133662</v>
      </c>
      <c r="O988" s="1190">
        <f t="shared" si="423"/>
        <v>0.43094902218080805</v>
      </c>
      <c r="P988" s="1192">
        <f t="shared" ref="P988:P1043" si="455">(V988*AJ988/12)*((AD988/2/PI())+((AH988*0.08)/COS(AE988*PI()/180))+(AS988*0.08))</f>
        <v>36800.218945144705</v>
      </c>
      <c r="Q988" s="1192">
        <f t="shared" ref="Q988:Q1043" si="456">(W988*AJ988/12)*((AD988/2/PI())+((AH988*0.08)/COS(AE988*PI()/180))+(AS988*0.08))</f>
        <v>29272.901433637835</v>
      </c>
      <c r="R988" s="1192">
        <f t="shared" ref="R988:R1043" si="457">V988*AM988*((AD988/PI())/2+AH988*0.08/COS(AE988*PI()/180)+AS988*0.08)/12</f>
        <v>40161.192423084838</v>
      </c>
      <c r="S988" s="1192">
        <f t="shared" ref="S988:S1043" si="458">W988*AM988*((AD988/PI())/2+AH988*0.08/COS(AE988*PI()/180)+AS988*0.08)/12</f>
        <v>31946.403063817485</v>
      </c>
      <c r="T988" s="1192">
        <f t="shared" ref="T988:T1043" si="459">V988*AJ988</f>
        <v>944321.51550325984</v>
      </c>
      <c r="U988" s="1192">
        <f t="shared" si="429"/>
        <v>1366177.3816009024</v>
      </c>
      <c r="V988" s="1189">
        <v>110000</v>
      </c>
      <c r="W988" s="1189">
        <v>87500</v>
      </c>
      <c r="X988" s="1193">
        <v>4.7519999999999998</v>
      </c>
      <c r="Y988" s="1189">
        <v>1.5</v>
      </c>
      <c r="Z988" s="1189">
        <v>3.75</v>
      </c>
      <c r="AA988" s="1193">
        <v>0.216224</v>
      </c>
      <c r="AB988" s="1193">
        <v>5.7948E-2</v>
      </c>
      <c r="AC988" s="1193">
        <v>4.953125</v>
      </c>
      <c r="AD988" s="1189">
        <v>0.25</v>
      </c>
      <c r="AE988" s="1189">
        <v>30</v>
      </c>
      <c r="AF988" s="1193" t="s">
        <v>10557</v>
      </c>
      <c r="AG988" s="1193" t="s">
        <v>10557</v>
      </c>
      <c r="AH988" s="1189">
        <f t="shared" ref="AH988:AH1043" si="460">(X988+(X988-(Z988-0.625)*Y988/12))/4</f>
        <v>2.2783437499999999</v>
      </c>
      <c r="AI988" s="1189">
        <f t="shared" si="431"/>
        <v>2.73828125</v>
      </c>
      <c r="AJ988" s="1189">
        <f t="shared" si="432"/>
        <v>8.5847410500296348</v>
      </c>
      <c r="AK988" s="1189" t="s">
        <v>10557</v>
      </c>
      <c r="AL988" s="1189">
        <f t="shared" ref="AL988:AL1043" si="461">2*((AA988/2)-AB988)+Y988/8/12</f>
        <v>0.115953</v>
      </c>
      <c r="AM988" s="1189">
        <f t="shared" si="434"/>
        <v>9.3687876620115542</v>
      </c>
      <c r="AN988" s="1189">
        <f t="shared" ref="AN988:AN1043" si="462">Y988*3/8/12</f>
        <v>4.6875E-2</v>
      </c>
      <c r="AO988" s="1189">
        <f t="shared" si="454"/>
        <v>4.492953</v>
      </c>
      <c r="AP988" s="1189">
        <f t="shared" ref="AP988:AP1043" si="463">X988-2*AQ988-Y988/8/12</f>
        <v>4.6360469999999996</v>
      </c>
      <c r="AQ988" s="1189">
        <f t="shared" ref="AQ988:AQ1043" si="464">AA988/2-AB988</f>
        <v>5.0164E-2</v>
      </c>
      <c r="AR988" s="1193">
        <f t="shared" ref="AR988:AR1043" si="465">SQRT(4/PI()*AJ988+(AC988-AN988)^2)</f>
        <v>5.9162252195727811</v>
      </c>
      <c r="AS988" s="1194">
        <f t="shared" si="453"/>
        <v>2.7173375548931951</v>
      </c>
    </row>
    <row r="989" spans="1:45" ht="11.1" customHeight="1">
      <c r="A989" s="1189" t="s">
        <v>11050</v>
      </c>
      <c r="B989" s="1189" t="s">
        <v>11083</v>
      </c>
      <c r="C989" s="1189" t="s">
        <v>10936</v>
      </c>
      <c r="D989" s="1189" t="s">
        <v>10936</v>
      </c>
      <c r="E989" s="1189" t="s">
        <v>10936</v>
      </c>
      <c r="F989" s="1189" t="s">
        <v>10936</v>
      </c>
      <c r="G989" s="1189">
        <v>6</v>
      </c>
      <c r="H989" s="1189">
        <v>3.5</v>
      </c>
      <c r="I989" s="1190">
        <f t="shared" si="420"/>
        <v>63.412500000000001</v>
      </c>
      <c r="J989" s="1191">
        <f t="shared" si="439"/>
        <v>24600.743242001299</v>
      </c>
      <c r="K989" s="1191">
        <f t="shared" si="440"/>
        <v>30926.648647087353</v>
      </c>
      <c r="L989" s="1191">
        <f t="shared" si="441"/>
        <v>798531.98142260849</v>
      </c>
      <c r="M989" s="1190">
        <f t="shared" si="421"/>
        <v>2.2012101205838159</v>
      </c>
      <c r="N989" s="1190">
        <f t="shared" si="422"/>
        <v>0.96899780135329616</v>
      </c>
      <c r="O989" s="1190">
        <f t="shared" si="423"/>
        <v>0.49979886596117379</v>
      </c>
      <c r="P989" s="1192">
        <f t="shared" si="455"/>
        <v>30926.648647087353</v>
      </c>
      <c r="Q989" s="1192">
        <f t="shared" si="456"/>
        <v>24600.743242001299</v>
      </c>
      <c r="R989" s="1192">
        <f t="shared" si="457"/>
        <v>39913.207249584353</v>
      </c>
      <c r="S989" s="1192">
        <f t="shared" si="458"/>
        <v>31749.142130351185</v>
      </c>
      <c r="T989" s="1192">
        <f t="shared" si="459"/>
        <v>798531.98142260849</v>
      </c>
      <c r="U989" s="1192">
        <f t="shared" si="429"/>
        <v>1366177.3816009024</v>
      </c>
      <c r="V989" s="1189">
        <v>110000</v>
      </c>
      <c r="W989" s="1189">
        <v>87500</v>
      </c>
      <c r="X989" s="1193">
        <v>4.7519999999999998</v>
      </c>
      <c r="Y989" s="1189">
        <v>1.5</v>
      </c>
      <c r="Z989" s="1189">
        <v>3.75</v>
      </c>
      <c r="AA989" s="1193">
        <v>0.216224</v>
      </c>
      <c r="AB989" s="1193">
        <v>5.7948E-2</v>
      </c>
      <c r="AC989" s="1193">
        <v>4.953125</v>
      </c>
      <c r="AD989" s="1189">
        <v>0.25</v>
      </c>
      <c r="AE989" s="1189">
        <v>30</v>
      </c>
      <c r="AF989" s="1193" t="s">
        <v>10557</v>
      </c>
      <c r="AG989" s="1193" t="s">
        <v>10557</v>
      </c>
      <c r="AH989" s="1189">
        <f t="shared" si="460"/>
        <v>2.2783437499999999</v>
      </c>
      <c r="AI989" s="1189">
        <f t="shared" si="431"/>
        <v>2.73828125</v>
      </c>
      <c r="AJ989" s="1189">
        <f t="shared" si="432"/>
        <v>7.2593816492964409</v>
      </c>
      <c r="AK989" s="1189" t="s">
        <v>10557</v>
      </c>
      <c r="AL989" s="1189">
        <f t="shared" si="461"/>
        <v>0.115953</v>
      </c>
      <c r="AM989" s="1189">
        <f t="shared" si="434"/>
        <v>9.3687876620115542</v>
      </c>
      <c r="AN989" s="1189">
        <f t="shared" si="462"/>
        <v>4.6875E-2</v>
      </c>
      <c r="AO989" s="1189">
        <f t="shared" si="454"/>
        <v>4.492953</v>
      </c>
      <c r="AP989" s="1189">
        <f t="shared" si="463"/>
        <v>4.6360469999999996</v>
      </c>
      <c r="AQ989" s="1189">
        <f t="shared" si="464"/>
        <v>5.0164E-2</v>
      </c>
      <c r="AR989" s="1193">
        <f t="shared" si="465"/>
        <v>5.7718472648458912</v>
      </c>
      <c r="AS989" s="1194">
        <f t="shared" si="453"/>
        <v>2.681243066211473</v>
      </c>
    </row>
    <row r="990" spans="1:45" ht="11.1" customHeight="1">
      <c r="A990" s="1189" t="s">
        <v>11050</v>
      </c>
      <c r="B990" s="1189" t="s">
        <v>11083</v>
      </c>
      <c r="C990" s="1189" t="s">
        <v>10936</v>
      </c>
      <c r="D990" s="1189" t="s">
        <v>10936</v>
      </c>
      <c r="E990" s="1189" t="s">
        <v>10936</v>
      </c>
      <c r="F990" s="1189" t="s">
        <v>10936</v>
      </c>
      <c r="G990" s="1189">
        <v>6</v>
      </c>
      <c r="H990" s="1189">
        <v>3.75</v>
      </c>
      <c r="I990" s="1190">
        <f t="shared" si="420"/>
        <v>58.573124999999997</v>
      </c>
      <c r="J990" s="1191">
        <f t="shared" si="439"/>
        <v>19641.145456244962</v>
      </c>
      <c r="K990" s="1191">
        <f t="shared" si="440"/>
        <v>24691.725716422239</v>
      </c>
      <c r="L990" s="1191">
        <f t="shared" si="441"/>
        <v>641943.22259524232</v>
      </c>
      <c r="M990" s="1190">
        <f t="shared" si="421"/>
        <v>2.5985678091284026</v>
      </c>
      <c r="N990" s="1190">
        <f t="shared" si="422"/>
        <v>0.89504796914475515</v>
      </c>
      <c r="O990" s="1190">
        <f t="shared" si="423"/>
        <v>0.57374869816971485</v>
      </c>
      <c r="P990" s="1192">
        <f t="shared" si="455"/>
        <v>24691.725716422239</v>
      </c>
      <c r="Q990" s="1192">
        <f t="shared" si="456"/>
        <v>19641.145456244962</v>
      </c>
      <c r="R990" s="1192">
        <f t="shared" si="457"/>
        <v>39639.75002985802</v>
      </c>
      <c r="S990" s="1192">
        <f t="shared" si="458"/>
        <v>31531.61934193251</v>
      </c>
      <c r="T990" s="1192">
        <f t="shared" si="459"/>
        <v>641943.22259524232</v>
      </c>
      <c r="U990" s="1192">
        <f t="shared" si="429"/>
        <v>1366177.3816009024</v>
      </c>
      <c r="V990" s="1189">
        <v>110000</v>
      </c>
      <c r="W990" s="1189">
        <v>87500</v>
      </c>
      <c r="X990" s="1193">
        <v>4.7519999999999998</v>
      </c>
      <c r="Y990" s="1189">
        <v>1.5</v>
      </c>
      <c r="Z990" s="1189">
        <v>3.75</v>
      </c>
      <c r="AA990" s="1193">
        <v>0.216224</v>
      </c>
      <c r="AB990" s="1193">
        <v>5.7948E-2</v>
      </c>
      <c r="AC990" s="1193">
        <v>4.953125</v>
      </c>
      <c r="AD990" s="1189">
        <v>0.25</v>
      </c>
      <c r="AE990" s="1189">
        <v>30</v>
      </c>
      <c r="AF990" s="1193" t="s">
        <v>10557</v>
      </c>
      <c r="AG990" s="1193" t="s">
        <v>10557</v>
      </c>
      <c r="AH990" s="1189">
        <f t="shared" si="460"/>
        <v>2.2783437499999999</v>
      </c>
      <c r="AI990" s="1189">
        <f t="shared" si="431"/>
        <v>2.73828125</v>
      </c>
      <c r="AJ990" s="1189">
        <f t="shared" si="432"/>
        <v>5.8358474781385663</v>
      </c>
      <c r="AK990" s="1189" t="s">
        <v>10557</v>
      </c>
      <c r="AL990" s="1189">
        <f t="shared" si="461"/>
        <v>0.115953</v>
      </c>
      <c r="AM990" s="1189">
        <f t="shared" si="434"/>
        <v>9.3687876620115542</v>
      </c>
      <c r="AN990" s="1189">
        <f t="shared" si="462"/>
        <v>4.6875E-2</v>
      </c>
      <c r="AO990" s="1189">
        <f t="shared" si="454"/>
        <v>4.492953</v>
      </c>
      <c r="AP990" s="1189">
        <f t="shared" si="463"/>
        <v>4.6360469999999996</v>
      </c>
      <c r="AQ990" s="1189">
        <f t="shared" si="464"/>
        <v>5.0164E-2</v>
      </c>
      <c r="AR990" s="1193">
        <f t="shared" si="465"/>
        <v>5.6126393834548995</v>
      </c>
      <c r="AS990" s="1194">
        <f t="shared" si="453"/>
        <v>2.6414410958637249</v>
      </c>
    </row>
    <row r="991" spans="1:45" ht="11.1" customHeight="1">
      <c r="A991" s="1189" t="s">
        <v>11050</v>
      </c>
      <c r="B991" s="1189" t="s">
        <v>11083</v>
      </c>
      <c r="C991" s="1189" t="s">
        <v>10936</v>
      </c>
      <c r="D991" s="1189" t="s">
        <v>10936</v>
      </c>
      <c r="E991" s="1189" t="s">
        <v>10936</v>
      </c>
      <c r="F991" s="1189" t="s">
        <v>10936</v>
      </c>
      <c r="G991" s="1189">
        <v>6.25</v>
      </c>
      <c r="H991" s="1189">
        <v>3</v>
      </c>
      <c r="I991" s="1190">
        <f t="shared" si="420"/>
        <v>80.266874999999999</v>
      </c>
      <c r="J991" s="1191">
        <f t="shared" si="439"/>
        <v>33644.339867068506</v>
      </c>
      <c r="K991" s="1191">
        <f t="shared" si="440"/>
        <v>42295.741547171834</v>
      </c>
      <c r="L991" s="1191">
        <f t="shared" si="441"/>
        <v>1079311.8248371962</v>
      </c>
      <c r="M991" s="1190">
        <f t="shared" si="421"/>
        <v>2.1776760239866926</v>
      </c>
      <c r="N991" s="1190">
        <f t="shared" si="422"/>
        <v>1.226547216976146</v>
      </c>
      <c r="O991" s="1190">
        <f t="shared" si="423"/>
        <v>0.36719916682861747</v>
      </c>
      <c r="P991" s="1192">
        <f t="shared" si="455"/>
        <v>42295.741547171834</v>
      </c>
      <c r="Q991" s="1192">
        <f t="shared" si="456"/>
        <v>33644.339867068506</v>
      </c>
      <c r="R991" s="1192">
        <f t="shared" si="457"/>
        <v>50753.849788212421</v>
      </c>
      <c r="S991" s="1192">
        <f t="shared" si="458"/>
        <v>40372.380513350792</v>
      </c>
      <c r="T991" s="1192">
        <f t="shared" si="459"/>
        <v>1079311.8248371962</v>
      </c>
      <c r="U991" s="1192">
        <f t="shared" si="429"/>
        <v>1630758.3878954181</v>
      </c>
      <c r="V991" s="1189">
        <v>110000</v>
      </c>
      <c r="W991" s="1189">
        <v>87500</v>
      </c>
      <c r="X991" s="1193">
        <v>4.7519999999999998</v>
      </c>
      <c r="Y991" s="1189">
        <v>1.5</v>
      </c>
      <c r="Z991" s="1189">
        <v>3.75</v>
      </c>
      <c r="AA991" s="1193">
        <v>0.216224</v>
      </c>
      <c r="AB991" s="1193">
        <v>5.7948E-2</v>
      </c>
      <c r="AC991" s="1193">
        <v>4.953125</v>
      </c>
      <c r="AD991" s="1189">
        <v>0.25</v>
      </c>
      <c r="AE991" s="1189">
        <v>30</v>
      </c>
      <c r="AF991" s="1193" t="s">
        <v>10557</v>
      </c>
      <c r="AG991" s="1193" t="s">
        <v>10557</v>
      </c>
      <c r="AH991" s="1189">
        <f t="shared" si="460"/>
        <v>2.2783437499999999</v>
      </c>
      <c r="AI991" s="1189">
        <f t="shared" si="431"/>
        <v>2.80078125</v>
      </c>
      <c r="AJ991" s="1189">
        <f t="shared" si="432"/>
        <v>9.8119256803381472</v>
      </c>
      <c r="AK991" s="1189" t="s">
        <v>10557</v>
      </c>
      <c r="AL991" s="1189">
        <f t="shared" si="461"/>
        <v>0.115953</v>
      </c>
      <c r="AM991" s="1189">
        <f t="shared" si="434"/>
        <v>11.774069537416239</v>
      </c>
      <c r="AN991" s="1189">
        <f t="shared" si="462"/>
        <v>4.6875E-2</v>
      </c>
      <c r="AO991" s="1189">
        <f t="shared" si="454"/>
        <v>4.492953</v>
      </c>
      <c r="AP991" s="1189">
        <f t="shared" si="463"/>
        <v>4.6360469999999996</v>
      </c>
      <c r="AQ991" s="1189">
        <f t="shared" si="464"/>
        <v>5.0164E-2</v>
      </c>
      <c r="AR991" s="1193">
        <f t="shared" si="465"/>
        <v>6.0468356062248789</v>
      </c>
      <c r="AS991" s="1194">
        <f t="shared" si="453"/>
        <v>2.7499901515562195</v>
      </c>
    </row>
    <row r="992" spans="1:45" ht="11.1" customHeight="1">
      <c r="A992" s="1189" t="s">
        <v>11050</v>
      </c>
      <c r="B992" s="1189" t="s">
        <v>11083</v>
      </c>
      <c r="C992" s="1189" t="s">
        <v>10936</v>
      </c>
      <c r="D992" s="1189" t="s">
        <v>10936</v>
      </c>
      <c r="E992" s="1189" t="s">
        <v>10936</v>
      </c>
      <c r="F992" s="1189" t="s">
        <v>10936</v>
      </c>
      <c r="G992" s="1189">
        <v>6.25</v>
      </c>
      <c r="H992" s="1189">
        <v>3.25</v>
      </c>
      <c r="I992" s="1190">
        <f t="shared" si="420"/>
        <v>76.094999999999999</v>
      </c>
      <c r="J992" s="1191">
        <f t="shared" si="439"/>
        <v>29272.901433637835</v>
      </c>
      <c r="K992" s="1191">
        <f t="shared" si="440"/>
        <v>36800.218945144705</v>
      </c>
      <c r="L992" s="1191">
        <f t="shared" si="441"/>
        <v>944321.51550325984</v>
      </c>
      <c r="M992" s="1190">
        <f t="shared" si="421"/>
        <v>2.3676520072761194</v>
      </c>
      <c r="N992" s="1190">
        <f t="shared" si="422"/>
        <v>1.1627973616239553</v>
      </c>
      <c r="O992" s="1190">
        <f t="shared" si="423"/>
        <v>0.43094902218080805</v>
      </c>
      <c r="P992" s="1192">
        <f t="shared" si="455"/>
        <v>36800.218945144705</v>
      </c>
      <c r="Q992" s="1192">
        <f t="shared" si="456"/>
        <v>29272.901433637835</v>
      </c>
      <c r="R992" s="1192">
        <f t="shared" si="457"/>
        <v>50471.916896174807</v>
      </c>
      <c r="S992" s="1192">
        <f t="shared" si="458"/>
        <v>40148.115712866325</v>
      </c>
      <c r="T992" s="1192">
        <f t="shared" si="459"/>
        <v>944321.51550325984</v>
      </c>
      <c r="U992" s="1192">
        <f t="shared" si="429"/>
        <v>1630758.3878954181</v>
      </c>
      <c r="V992" s="1189">
        <v>110000</v>
      </c>
      <c r="W992" s="1189">
        <v>87500</v>
      </c>
      <c r="X992" s="1193">
        <v>4.7519999999999998</v>
      </c>
      <c r="Y992" s="1189">
        <v>1.5</v>
      </c>
      <c r="Z992" s="1189">
        <v>3.75</v>
      </c>
      <c r="AA992" s="1193">
        <v>0.216224</v>
      </c>
      <c r="AB992" s="1193">
        <v>5.7948E-2</v>
      </c>
      <c r="AC992" s="1193">
        <v>4.953125</v>
      </c>
      <c r="AD992" s="1189">
        <v>0.25</v>
      </c>
      <c r="AE992" s="1189">
        <v>30</v>
      </c>
      <c r="AF992" s="1193" t="s">
        <v>10557</v>
      </c>
      <c r="AG992" s="1193" t="s">
        <v>10557</v>
      </c>
      <c r="AH992" s="1189">
        <f t="shared" si="460"/>
        <v>2.2783437499999999</v>
      </c>
      <c r="AI992" s="1189">
        <f t="shared" si="431"/>
        <v>2.80078125</v>
      </c>
      <c r="AJ992" s="1189">
        <f t="shared" si="432"/>
        <v>8.5847410500296348</v>
      </c>
      <c r="AK992" s="1189" t="s">
        <v>10557</v>
      </c>
      <c r="AL992" s="1189">
        <f t="shared" si="461"/>
        <v>0.115953</v>
      </c>
      <c r="AM992" s="1189">
        <f t="shared" si="434"/>
        <v>11.774069537416239</v>
      </c>
      <c r="AN992" s="1189">
        <f t="shared" si="462"/>
        <v>4.6875E-2</v>
      </c>
      <c r="AO992" s="1189">
        <f t="shared" si="454"/>
        <v>4.492953</v>
      </c>
      <c r="AP992" s="1189">
        <f t="shared" si="463"/>
        <v>4.6360469999999996</v>
      </c>
      <c r="AQ992" s="1189">
        <f t="shared" si="464"/>
        <v>5.0164E-2</v>
      </c>
      <c r="AR992" s="1193">
        <f t="shared" si="465"/>
        <v>5.9162252195727811</v>
      </c>
      <c r="AS992" s="1194">
        <f t="shared" si="453"/>
        <v>2.7173375548931951</v>
      </c>
    </row>
    <row r="993" spans="1:45" ht="11.1" customHeight="1">
      <c r="A993" s="1189" t="s">
        <v>11050</v>
      </c>
      <c r="B993" s="1189" t="s">
        <v>11083</v>
      </c>
      <c r="C993" s="1189" t="s">
        <v>10936</v>
      </c>
      <c r="D993" s="1189" t="s">
        <v>10936</v>
      </c>
      <c r="E993" s="1189" t="s">
        <v>10936</v>
      </c>
      <c r="F993" s="1189" t="s">
        <v>10936</v>
      </c>
      <c r="G993" s="1189">
        <v>6.25</v>
      </c>
      <c r="H993" s="1189">
        <v>3.5</v>
      </c>
      <c r="I993" s="1190">
        <f t="shared" si="420"/>
        <v>71.589375000000004</v>
      </c>
      <c r="J993" s="1191">
        <f t="shared" si="439"/>
        <v>24600.743242001299</v>
      </c>
      <c r="K993" s="1191">
        <f t="shared" si="440"/>
        <v>30926.648647087353</v>
      </c>
      <c r="L993" s="1191">
        <f t="shared" si="441"/>
        <v>798531.98142260849</v>
      </c>
      <c r="M993" s="1190">
        <f t="shared" si="421"/>
        <v>2.6598935638682915</v>
      </c>
      <c r="N993" s="1190">
        <f t="shared" si="422"/>
        <v>1.0939475178435898</v>
      </c>
      <c r="O993" s="1190">
        <f t="shared" si="423"/>
        <v>0.49979886596117379</v>
      </c>
      <c r="P993" s="1192">
        <f t="shared" si="455"/>
        <v>30926.648647087353</v>
      </c>
      <c r="Q993" s="1192">
        <f t="shared" si="456"/>
        <v>24600.743242001299</v>
      </c>
      <c r="R993" s="1192">
        <f t="shared" si="457"/>
        <v>50160.265615093675</v>
      </c>
      <c r="S993" s="1192">
        <f t="shared" si="458"/>
        <v>39900.21128473361</v>
      </c>
      <c r="T993" s="1192">
        <f t="shared" si="459"/>
        <v>798531.98142260849</v>
      </c>
      <c r="U993" s="1192">
        <f t="shared" si="429"/>
        <v>1630758.3878954181</v>
      </c>
      <c r="V993" s="1189">
        <v>110000</v>
      </c>
      <c r="W993" s="1189">
        <v>87500</v>
      </c>
      <c r="X993" s="1193">
        <v>4.7519999999999998</v>
      </c>
      <c r="Y993" s="1189">
        <v>1.5</v>
      </c>
      <c r="Z993" s="1189">
        <v>3.75</v>
      </c>
      <c r="AA993" s="1193">
        <v>0.216224</v>
      </c>
      <c r="AB993" s="1193">
        <v>5.7948E-2</v>
      </c>
      <c r="AC993" s="1193">
        <v>4.953125</v>
      </c>
      <c r="AD993" s="1189">
        <v>0.25</v>
      </c>
      <c r="AE993" s="1189">
        <v>30</v>
      </c>
      <c r="AF993" s="1193" t="s">
        <v>10557</v>
      </c>
      <c r="AG993" s="1193" t="s">
        <v>10557</v>
      </c>
      <c r="AH993" s="1189">
        <f t="shared" si="460"/>
        <v>2.2783437499999999</v>
      </c>
      <c r="AI993" s="1189">
        <f t="shared" si="431"/>
        <v>2.80078125</v>
      </c>
      <c r="AJ993" s="1189">
        <f t="shared" si="432"/>
        <v>7.2593816492964409</v>
      </c>
      <c r="AK993" s="1189" t="s">
        <v>10557</v>
      </c>
      <c r="AL993" s="1189">
        <f t="shared" si="461"/>
        <v>0.115953</v>
      </c>
      <c r="AM993" s="1189">
        <f t="shared" si="434"/>
        <v>11.774069537416239</v>
      </c>
      <c r="AN993" s="1189">
        <f t="shared" si="462"/>
        <v>4.6875E-2</v>
      </c>
      <c r="AO993" s="1189">
        <f t="shared" si="454"/>
        <v>4.492953</v>
      </c>
      <c r="AP993" s="1189">
        <f t="shared" si="463"/>
        <v>4.6360469999999996</v>
      </c>
      <c r="AQ993" s="1189">
        <f t="shared" si="464"/>
        <v>5.0164E-2</v>
      </c>
      <c r="AR993" s="1193">
        <f t="shared" si="465"/>
        <v>5.7718472648458912</v>
      </c>
      <c r="AS993" s="1194">
        <f t="shared" si="453"/>
        <v>2.681243066211473</v>
      </c>
    </row>
    <row r="994" spans="1:45" ht="11.1" customHeight="1">
      <c r="A994" s="1189" t="s">
        <v>11050</v>
      </c>
      <c r="B994" s="1189" t="s">
        <v>11083</v>
      </c>
      <c r="C994" s="1189" t="s">
        <v>10936</v>
      </c>
      <c r="D994" s="1189" t="s">
        <v>10936</v>
      </c>
      <c r="E994" s="1189" t="s">
        <v>10936</v>
      </c>
      <c r="F994" s="1189" t="s">
        <v>10936</v>
      </c>
      <c r="G994" s="1189">
        <v>6.25</v>
      </c>
      <c r="H994" s="1189">
        <v>3.75</v>
      </c>
      <c r="I994" s="1190">
        <f t="shared" si="420"/>
        <v>66.75</v>
      </c>
      <c r="J994" s="1191">
        <f t="shared" si="439"/>
        <v>19641.145456244962</v>
      </c>
      <c r="K994" s="1191">
        <f t="shared" si="440"/>
        <v>24691.725716422239</v>
      </c>
      <c r="L994" s="1191">
        <f t="shared" si="441"/>
        <v>641943.22259524232</v>
      </c>
      <c r="M994" s="1190">
        <f t="shared" si="421"/>
        <v>3.1400517952110598</v>
      </c>
      <c r="N994" s="1190">
        <f t="shared" si="422"/>
        <v>1.0199976856350488</v>
      </c>
      <c r="O994" s="1190">
        <f t="shared" si="423"/>
        <v>0.57374869816971485</v>
      </c>
      <c r="P994" s="1192">
        <f t="shared" si="455"/>
        <v>24691.725716422239</v>
      </c>
      <c r="Q994" s="1192">
        <f t="shared" si="456"/>
        <v>19641.145456244962</v>
      </c>
      <c r="R994" s="1192">
        <f t="shared" si="457"/>
        <v>49816.602759586596</v>
      </c>
      <c r="S994" s="1192">
        <f t="shared" si="458"/>
        <v>39626.843104216612</v>
      </c>
      <c r="T994" s="1192">
        <f t="shared" si="459"/>
        <v>641943.22259524232</v>
      </c>
      <c r="U994" s="1192">
        <f t="shared" si="429"/>
        <v>1630758.3878954181</v>
      </c>
      <c r="V994" s="1189">
        <v>110000</v>
      </c>
      <c r="W994" s="1189">
        <v>87500</v>
      </c>
      <c r="X994" s="1193">
        <v>4.7519999999999998</v>
      </c>
      <c r="Y994" s="1189">
        <v>1.5</v>
      </c>
      <c r="Z994" s="1189">
        <v>3.75</v>
      </c>
      <c r="AA994" s="1193">
        <v>0.216224</v>
      </c>
      <c r="AB994" s="1193">
        <v>5.7948E-2</v>
      </c>
      <c r="AC994" s="1193">
        <v>4.953125</v>
      </c>
      <c r="AD994" s="1189">
        <v>0.25</v>
      </c>
      <c r="AE994" s="1189">
        <v>30</v>
      </c>
      <c r="AF994" s="1193" t="s">
        <v>10557</v>
      </c>
      <c r="AG994" s="1193" t="s">
        <v>10557</v>
      </c>
      <c r="AH994" s="1189">
        <f t="shared" si="460"/>
        <v>2.2783437499999999</v>
      </c>
      <c r="AI994" s="1189">
        <f t="shared" si="431"/>
        <v>2.80078125</v>
      </c>
      <c r="AJ994" s="1189">
        <f t="shared" si="432"/>
        <v>5.8358474781385663</v>
      </c>
      <c r="AK994" s="1189" t="s">
        <v>10557</v>
      </c>
      <c r="AL994" s="1189">
        <f t="shared" si="461"/>
        <v>0.115953</v>
      </c>
      <c r="AM994" s="1189">
        <f t="shared" si="434"/>
        <v>11.774069537416239</v>
      </c>
      <c r="AN994" s="1189">
        <f t="shared" si="462"/>
        <v>4.6875E-2</v>
      </c>
      <c r="AO994" s="1189">
        <f t="shared" si="454"/>
        <v>4.492953</v>
      </c>
      <c r="AP994" s="1189">
        <f t="shared" si="463"/>
        <v>4.6360469999999996</v>
      </c>
      <c r="AQ994" s="1189">
        <f t="shared" si="464"/>
        <v>5.0164E-2</v>
      </c>
      <c r="AR994" s="1193">
        <f t="shared" si="465"/>
        <v>5.6126393834548995</v>
      </c>
      <c r="AS994" s="1194">
        <f t="shared" si="453"/>
        <v>2.6414410958637249</v>
      </c>
    </row>
    <row r="995" spans="1:45" ht="11.1" customHeight="1">
      <c r="A995" s="1189" t="s">
        <v>11050</v>
      </c>
      <c r="B995" s="1189" t="s">
        <v>11083</v>
      </c>
      <c r="C995" s="1189" t="s">
        <v>10936</v>
      </c>
      <c r="D995" s="1189" t="s">
        <v>10936</v>
      </c>
      <c r="E995" s="1189" t="s">
        <v>10936</v>
      </c>
      <c r="F995" s="1189" t="s">
        <v>10936</v>
      </c>
      <c r="G995" s="1189">
        <v>6.5</v>
      </c>
      <c r="H995" s="1189">
        <v>3</v>
      </c>
      <c r="I995" s="1190">
        <f t="shared" si="420"/>
        <v>88.777500000000003</v>
      </c>
      <c r="J995" s="1191">
        <f t="shared" si="439"/>
        <v>33644.339867068506</v>
      </c>
      <c r="K995" s="1191">
        <f t="shared" si="440"/>
        <v>42295.741547171834</v>
      </c>
      <c r="L995" s="1191">
        <f t="shared" si="441"/>
        <v>1079311.8248371962</v>
      </c>
      <c r="M995" s="1190">
        <f t="shared" si="421"/>
        <v>2.5791836518750038</v>
      </c>
      <c r="N995" s="1190">
        <f t="shared" si="422"/>
        <v>1.3565969218946146</v>
      </c>
      <c r="O995" s="1190">
        <f t="shared" si="423"/>
        <v>0.36719916682861747</v>
      </c>
      <c r="P995" s="1192">
        <f t="shared" si="455"/>
        <v>42295.741547171834</v>
      </c>
      <c r="Q995" s="1192">
        <f t="shared" si="456"/>
        <v>33644.339867068506</v>
      </c>
      <c r="R995" s="1192">
        <f t="shared" si="457"/>
        <v>61545.366022250942</v>
      </c>
      <c r="S995" s="1192">
        <f t="shared" si="458"/>
        <v>48956.541154063249</v>
      </c>
      <c r="T995" s="1192">
        <f t="shared" si="459"/>
        <v>1079311.8248371962</v>
      </c>
      <c r="U995" s="1192">
        <f t="shared" si="429"/>
        <v>1906138.6189366484</v>
      </c>
      <c r="V995" s="1189">
        <v>110000</v>
      </c>
      <c r="W995" s="1189">
        <v>87500</v>
      </c>
      <c r="X995" s="1193">
        <v>4.7519999999999998</v>
      </c>
      <c r="Y995" s="1189">
        <v>1.5</v>
      </c>
      <c r="Z995" s="1189">
        <v>3.75</v>
      </c>
      <c r="AA995" s="1193">
        <v>0.216224</v>
      </c>
      <c r="AB995" s="1193">
        <v>5.7948E-2</v>
      </c>
      <c r="AC995" s="1193">
        <v>4.953125</v>
      </c>
      <c r="AD995" s="1189">
        <v>0.25</v>
      </c>
      <c r="AE995" s="1189">
        <v>30</v>
      </c>
      <c r="AF995" s="1193" t="s">
        <v>10557</v>
      </c>
      <c r="AG995" s="1193" t="s">
        <v>10557</v>
      </c>
      <c r="AH995" s="1189">
        <f t="shared" si="460"/>
        <v>2.2783437499999999</v>
      </c>
      <c r="AI995" s="1189">
        <f t="shared" si="431"/>
        <v>2.86328125</v>
      </c>
      <c r="AJ995" s="1189">
        <f t="shared" si="432"/>
        <v>9.8119256803381472</v>
      </c>
      <c r="AK995" s="1189" t="s">
        <v>10557</v>
      </c>
      <c r="AL995" s="1189">
        <f t="shared" si="461"/>
        <v>0.115953</v>
      </c>
      <c r="AM995" s="1189">
        <f t="shared" si="434"/>
        <v>14.277526183245605</v>
      </c>
      <c r="AN995" s="1189">
        <f t="shared" si="462"/>
        <v>4.6875E-2</v>
      </c>
      <c r="AO995" s="1189">
        <f t="shared" si="454"/>
        <v>4.492953</v>
      </c>
      <c r="AP995" s="1189">
        <f t="shared" si="463"/>
        <v>4.6360469999999996</v>
      </c>
      <c r="AQ995" s="1189">
        <f t="shared" si="464"/>
        <v>5.0164E-2</v>
      </c>
      <c r="AR995" s="1193">
        <f t="shared" si="465"/>
        <v>6.0468356062248789</v>
      </c>
      <c r="AS995" s="1194">
        <f t="shared" si="453"/>
        <v>2.7499901515562195</v>
      </c>
    </row>
    <row r="996" spans="1:45" ht="11.1" customHeight="1">
      <c r="A996" s="1189" t="s">
        <v>11050</v>
      </c>
      <c r="B996" s="1189" t="s">
        <v>11083</v>
      </c>
      <c r="C996" s="1189" t="s">
        <v>10936</v>
      </c>
      <c r="D996" s="1189" t="s">
        <v>10936</v>
      </c>
      <c r="E996" s="1189" t="s">
        <v>10936</v>
      </c>
      <c r="F996" s="1189" t="s">
        <v>10936</v>
      </c>
      <c r="G996" s="1189">
        <v>6.5</v>
      </c>
      <c r="H996" s="1189">
        <v>3.25</v>
      </c>
      <c r="I996" s="1190">
        <f t="shared" si="420"/>
        <v>84.605625000000003</v>
      </c>
      <c r="J996" s="1191">
        <f t="shared" si="439"/>
        <v>29272.901433637835</v>
      </c>
      <c r="K996" s="1191">
        <f t="shared" si="440"/>
        <v>36800.218945144705</v>
      </c>
      <c r="L996" s="1191">
        <f t="shared" si="441"/>
        <v>944321.51550325984</v>
      </c>
      <c r="M996" s="1190">
        <f t="shared" si="421"/>
        <v>2.804186335906925</v>
      </c>
      <c r="N996" s="1190">
        <f t="shared" si="422"/>
        <v>1.2928470665424241</v>
      </c>
      <c r="O996" s="1190">
        <f t="shared" si="423"/>
        <v>0.43094902218080805</v>
      </c>
      <c r="P996" s="1192">
        <f t="shared" si="455"/>
        <v>36800.218945144705</v>
      </c>
      <c r="Q996" s="1192">
        <f t="shared" si="456"/>
        <v>29272.901433637835</v>
      </c>
      <c r="R996" s="1192">
        <f t="shared" si="457"/>
        <v>61203.487266125601</v>
      </c>
      <c r="S996" s="1192">
        <f t="shared" si="458"/>
        <v>48684.592143508991</v>
      </c>
      <c r="T996" s="1192">
        <f t="shared" si="459"/>
        <v>944321.51550325984</v>
      </c>
      <c r="U996" s="1192">
        <f t="shared" si="429"/>
        <v>1906138.6189366484</v>
      </c>
      <c r="V996" s="1189">
        <v>110000</v>
      </c>
      <c r="W996" s="1189">
        <v>87500</v>
      </c>
      <c r="X996" s="1193">
        <v>4.7519999999999998</v>
      </c>
      <c r="Y996" s="1189">
        <v>1.5</v>
      </c>
      <c r="Z996" s="1189">
        <v>3.75</v>
      </c>
      <c r="AA996" s="1193">
        <v>0.216224</v>
      </c>
      <c r="AB996" s="1193">
        <v>5.7948E-2</v>
      </c>
      <c r="AC996" s="1193">
        <v>4.953125</v>
      </c>
      <c r="AD996" s="1189">
        <v>0.25</v>
      </c>
      <c r="AE996" s="1189">
        <v>30</v>
      </c>
      <c r="AF996" s="1193" t="s">
        <v>10557</v>
      </c>
      <c r="AG996" s="1193" t="s">
        <v>10557</v>
      </c>
      <c r="AH996" s="1189">
        <f t="shared" si="460"/>
        <v>2.2783437499999999</v>
      </c>
      <c r="AI996" s="1189">
        <f t="shared" si="431"/>
        <v>2.86328125</v>
      </c>
      <c r="AJ996" s="1189">
        <f t="shared" si="432"/>
        <v>8.5847410500296348</v>
      </c>
      <c r="AK996" s="1189" t="s">
        <v>10557</v>
      </c>
      <c r="AL996" s="1189">
        <f t="shared" si="461"/>
        <v>0.115953</v>
      </c>
      <c r="AM996" s="1189">
        <f t="shared" si="434"/>
        <v>14.277526183245605</v>
      </c>
      <c r="AN996" s="1189">
        <f t="shared" si="462"/>
        <v>4.6875E-2</v>
      </c>
      <c r="AO996" s="1189">
        <f t="shared" si="454"/>
        <v>4.492953</v>
      </c>
      <c r="AP996" s="1189">
        <f t="shared" si="463"/>
        <v>4.6360469999999996</v>
      </c>
      <c r="AQ996" s="1189">
        <f t="shared" si="464"/>
        <v>5.0164E-2</v>
      </c>
      <c r="AR996" s="1193">
        <f t="shared" si="465"/>
        <v>5.9162252195727811</v>
      </c>
      <c r="AS996" s="1194">
        <f t="shared" si="453"/>
        <v>2.7173375548931951</v>
      </c>
    </row>
    <row r="997" spans="1:45" ht="11.1" customHeight="1">
      <c r="A997" s="1189" t="s">
        <v>11050</v>
      </c>
      <c r="B997" s="1189" t="s">
        <v>11083</v>
      </c>
      <c r="C997" s="1189" t="s">
        <v>10936</v>
      </c>
      <c r="D997" s="1189" t="s">
        <v>10936</v>
      </c>
      <c r="E997" s="1189" t="s">
        <v>10936</v>
      </c>
      <c r="F997" s="1189" t="s">
        <v>10936</v>
      </c>
      <c r="G997" s="1189">
        <v>6.5</v>
      </c>
      <c r="H997" s="1189">
        <v>3.5</v>
      </c>
      <c r="I997" s="1190">
        <f t="shared" si="420"/>
        <v>80.099999999999994</v>
      </c>
      <c r="J997" s="1191">
        <f t="shared" si="439"/>
        <v>24600.743242001299</v>
      </c>
      <c r="K997" s="1191">
        <f t="shared" si="440"/>
        <v>30926.648647087353</v>
      </c>
      <c r="L997" s="1191">
        <f t="shared" si="441"/>
        <v>798531.98142260849</v>
      </c>
      <c r="M997" s="1190">
        <f t="shared" si="421"/>
        <v>3.150309743089021</v>
      </c>
      <c r="N997" s="1190">
        <f t="shared" si="422"/>
        <v>1.2239972227620581</v>
      </c>
      <c r="O997" s="1190">
        <f t="shared" si="423"/>
        <v>0.49979886596117379</v>
      </c>
      <c r="P997" s="1192">
        <f t="shared" si="455"/>
        <v>30926.648647087353</v>
      </c>
      <c r="Q997" s="1192">
        <f t="shared" si="456"/>
        <v>24600.743242001299</v>
      </c>
      <c r="R997" s="1192">
        <f t="shared" si="457"/>
        <v>60825.571260827885</v>
      </c>
      <c r="S997" s="1192">
        <f t="shared" si="458"/>
        <v>48383.977139294904</v>
      </c>
      <c r="T997" s="1192">
        <f t="shared" si="459"/>
        <v>798531.98142260849</v>
      </c>
      <c r="U997" s="1192">
        <f t="shared" si="429"/>
        <v>1906138.6189366484</v>
      </c>
      <c r="V997" s="1189">
        <v>110000</v>
      </c>
      <c r="W997" s="1189">
        <v>87500</v>
      </c>
      <c r="X997" s="1193">
        <v>4.7519999999999998</v>
      </c>
      <c r="Y997" s="1189">
        <v>1.5</v>
      </c>
      <c r="Z997" s="1189">
        <v>3.75</v>
      </c>
      <c r="AA997" s="1193">
        <v>0.216224</v>
      </c>
      <c r="AB997" s="1193">
        <v>5.7948E-2</v>
      </c>
      <c r="AC997" s="1193">
        <v>4.953125</v>
      </c>
      <c r="AD997" s="1189">
        <v>0.25</v>
      </c>
      <c r="AE997" s="1189">
        <v>30</v>
      </c>
      <c r="AF997" s="1193" t="s">
        <v>10557</v>
      </c>
      <c r="AG997" s="1193" t="s">
        <v>10557</v>
      </c>
      <c r="AH997" s="1189">
        <f t="shared" si="460"/>
        <v>2.2783437499999999</v>
      </c>
      <c r="AI997" s="1189">
        <f t="shared" si="431"/>
        <v>2.86328125</v>
      </c>
      <c r="AJ997" s="1189">
        <f t="shared" si="432"/>
        <v>7.2593816492964409</v>
      </c>
      <c r="AK997" s="1189" t="s">
        <v>10557</v>
      </c>
      <c r="AL997" s="1189">
        <f t="shared" si="461"/>
        <v>0.115953</v>
      </c>
      <c r="AM997" s="1189">
        <f t="shared" si="434"/>
        <v>14.277526183245605</v>
      </c>
      <c r="AN997" s="1189">
        <f t="shared" si="462"/>
        <v>4.6875E-2</v>
      </c>
      <c r="AO997" s="1189">
        <f t="shared" si="454"/>
        <v>4.492953</v>
      </c>
      <c r="AP997" s="1189">
        <f t="shared" si="463"/>
        <v>4.6360469999999996</v>
      </c>
      <c r="AQ997" s="1189">
        <f t="shared" si="464"/>
        <v>5.0164E-2</v>
      </c>
      <c r="AR997" s="1193">
        <f t="shared" si="465"/>
        <v>5.7718472648458912</v>
      </c>
      <c r="AS997" s="1194">
        <f t="shared" si="453"/>
        <v>2.681243066211473</v>
      </c>
    </row>
    <row r="998" spans="1:45" ht="11.1" customHeight="1">
      <c r="A998" s="1189" t="s">
        <v>11050</v>
      </c>
      <c r="B998" s="1189" t="s">
        <v>11083</v>
      </c>
      <c r="C998" s="1189" t="s">
        <v>10936</v>
      </c>
      <c r="D998" s="1189" t="s">
        <v>10936</v>
      </c>
      <c r="E998" s="1189" t="s">
        <v>10936</v>
      </c>
      <c r="F998" s="1189" t="s">
        <v>10936</v>
      </c>
      <c r="G998" s="1189">
        <v>6.75</v>
      </c>
      <c r="H998" s="1189">
        <v>3</v>
      </c>
      <c r="I998" s="1190">
        <f t="shared" si="420"/>
        <v>97.621875000000003</v>
      </c>
      <c r="J998" s="1191">
        <f t="shared" si="439"/>
        <v>33644.339867068506</v>
      </c>
      <c r="K998" s="1191">
        <f t="shared" si="440"/>
        <v>42295.741547171834</v>
      </c>
      <c r="L998" s="1191">
        <f t="shared" si="441"/>
        <v>1079311.8248371962</v>
      </c>
      <c r="M998" s="1190">
        <f t="shared" si="421"/>
        <v>3.0080946197070721</v>
      </c>
      <c r="N998" s="1190">
        <f t="shared" si="422"/>
        <v>1.4917466152412586</v>
      </c>
      <c r="O998" s="1190">
        <f t="shared" si="423"/>
        <v>0.36719916682861747</v>
      </c>
      <c r="P998" s="1192">
        <f t="shared" si="455"/>
        <v>42295.741547171834</v>
      </c>
      <c r="Q998" s="1192">
        <f t="shared" si="456"/>
        <v>33644.339867068506</v>
      </c>
      <c r="R998" s="1192">
        <f t="shared" si="457"/>
        <v>72760.078971349794</v>
      </c>
      <c r="S998" s="1192">
        <f t="shared" si="458"/>
        <v>57877.335545391892</v>
      </c>
      <c r="T998" s="1192">
        <f t="shared" si="459"/>
        <v>1079311.8248371962</v>
      </c>
      <c r="U998" s="1192">
        <f t="shared" si="429"/>
        <v>2192318.0747245932</v>
      </c>
      <c r="V998" s="1189">
        <v>110000</v>
      </c>
      <c r="W998" s="1189">
        <v>87500</v>
      </c>
      <c r="X998" s="1193">
        <v>4.7519999999999998</v>
      </c>
      <c r="Y998" s="1189">
        <v>1.5</v>
      </c>
      <c r="Z998" s="1189">
        <v>3.75</v>
      </c>
      <c r="AA998" s="1193">
        <v>0.216224</v>
      </c>
      <c r="AB998" s="1193">
        <v>5.7948E-2</v>
      </c>
      <c r="AC998" s="1193">
        <v>4.953125</v>
      </c>
      <c r="AD998" s="1189">
        <v>0.25</v>
      </c>
      <c r="AE998" s="1189">
        <v>30</v>
      </c>
      <c r="AF998" s="1193" t="s">
        <v>10557</v>
      </c>
      <c r="AG998" s="1193" t="s">
        <v>10557</v>
      </c>
      <c r="AH998" s="1189">
        <f t="shared" si="460"/>
        <v>2.2783437499999999</v>
      </c>
      <c r="AI998" s="1189">
        <f t="shared" si="431"/>
        <v>2.92578125</v>
      </c>
      <c r="AJ998" s="1189">
        <f t="shared" si="432"/>
        <v>9.8119256803381472</v>
      </c>
      <c r="AK998" s="1189" t="s">
        <v>10557</v>
      </c>
      <c r="AL998" s="1189">
        <f t="shared" si="461"/>
        <v>0.115953</v>
      </c>
      <c r="AM998" s="1189">
        <f t="shared" si="434"/>
        <v>16.879157599499653</v>
      </c>
      <c r="AN998" s="1189">
        <f t="shared" si="462"/>
        <v>4.6875E-2</v>
      </c>
      <c r="AO998" s="1189">
        <f t="shared" si="454"/>
        <v>4.492953</v>
      </c>
      <c r="AP998" s="1189">
        <f t="shared" si="463"/>
        <v>4.6360469999999996</v>
      </c>
      <c r="AQ998" s="1189">
        <f t="shared" si="464"/>
        <v>5.0164E-2</v>
      </c>
      <c r="AR998" s="1193">
        <f t="shared" si="465"/>
        <v>6.0468356062248789</v>
      </c>
      <c r="AS998" s="1194">
        <f t="shared" si="453"/>
        <v>2.7499901515562195</v>
      </c>
    </row>
    <row r="999" spans="1:45" ht="11.1" customHeight="1">
      <c r="A999" s="1188" t="s">
        <v>11084</v>
      </c>
      <c r="B999" s="1188" t="s">
        <v>10936</v>
      </c>
      <c r="C999" s="1188" t="s">
        <v>10936</v>
      </c>
      <c r="D999" s="1188" t="s">
        <v>10936</v>
      </c>
      <c r="E999" s="1188" t="s">
        <v>10936</v>
      </c>
      <c r="F999" s="1188" t="s">
        <v>10936</v>
      </c>
      <c r="G999" s="1189">
        <v>3.5</v>
      </c>
      <c r="H999" s="1189">
        <v>1</v>
      </c>
      <c r="I999" s="1190">
        <f t="shared" si="420"/>
        <v>30.037499999999998</v>
      </c>
      <c r="J999" s="1191">
        <f t="shared" si="439"/>
        <v>7113.7808929468893</v>
      </c>
      <c r="K999" s="1191">
        <f t="shared" si="440"/>
        <v>8943.0388368475196</v>
      </c>
      <c r="L999" s="1191">
        <f t="shared" si="441"/>
        <v>429716.37982082192</v>
      </c>
      <c r="M999" s="1190">
        <f t="shared" si="421"/>
        <v>2.2409092216737938</v>
      </c>
      <c r="N999" s="1190">
        <f t="shared" si="422"/>
        <v>0.45899895853577188</v>
      </c>
      <c r="O999" s="1190">
        <f t="shared" si="423"/>
        <v>4.0799907425401946E-2</v>
      </c>
      <c r="P999" s="1192">
        <f t="shared" si="455"/>
        <v>10046.778941503397</v>
      </c>
      <c r="Q999" s="1192">
        <f t="shared" si="456"/>
        <v>7991.7559761958846</v>
      </c>
      <c r="R999" s="1192">
        <f t="shared" si="457"/>
        <v>8943.0388368475196</v>
      </c>
      <c r="S999" s="1192">
        <f t="shared" si="458"/>
        <v>7113.7808929468893</v>
      </c>
      <c r="T999" s="1192">
        <f t="shared" si="459"/>
        <v>429716.37982082192</v>
      </c>
      <c r="U999" s="1192">
        <f t="shared" si="429"/>
        <v>520518.31741929014</v>
      </c>
      <c r="V999" s="1189">
        <v>110000</v>
      </c>
      <c r="W999" s="1189">
        <v>87500</v>
      </c>
      <c r="X999" s="1193">
        <v>2.605</v>
      </c>
      <c r="Y999" s="1189">
        <v>2</v>
      </c>
      <c r="Z999" s="1189">
        <v>2.375</v>
      </c>
      <c r="AA999" s="1193">
        <v>0.216005</v>
      </c>
      <c r="AB999" s="1193">
        <v>3.7999999999999999E-2</v>
      </c>
      <c r="AC999" s="1193">
        <v>2.859375</v>
      </c>
      <c r="AD999" s="1189">
        <v>0.25</v>
      </c>
      <c r="AE999" s="1189">
        <v>30</v>
      </c>
      <c r="AF999" s="1193" t="s">
        <v>10557</v>
      </c>
      <c r="AG999" s="1193" t="s">
        <v>10557</v>
      </c>
      <c r="AH999" s="1189">
        <f t="shared" si="460"/>
        <v>1.2295833333333333</v>
      </c>
      <c r="AI999" s="1189">
        <f t="shared" si="431"/>
        <v>1.58984375</v>
      </c>
      <c r="AJ999" s="1189">
        <f t="shared" si="432"/>
        <v>3.9065125438256536</v>
      </c>
      <c r="AK999" s="1189" t="s">
        <v>10557</v>
      </c>
      <c r="AL999" s="1189">
        <f t="shared" si="461"/>
        <v>0.16083833333333333</v>
      </c>
      <c r="AM999" s="1189">
        <f t="shared" si="434"/>
        <v>3.4773426985382629</v>
      </c>
      <c r="AN999" s="1189">
        <f t="shared" si="462"/>
        <v>6.25E-2</v>
      </c>
      <c r="AO999" s="1189">
        <f t="shared" si="454"/>
        <v>2.4950049999999999</v>
      </c>
      <c r="AP999" s="1189">
        <f t="shared" si="463"/>
        <v>2.4441616666666666</v>
      </c>
      <c r="AQ999" s="1189">
        <f t="shared" si="464"/>
        <v>7.0002499999999995E-2</v>
      </c>
      <c r="AR999" s="1193">
        <f t="shared" si="465"/>
        <v>3.5772106477572407</v>
      </c>
      <c r="AS999" s="1194">
        <f t="shared" si="453"/>
        <v>1.58984375</v>
      </c>
    </row>
    <row r="1000" spans="1:45" ht="11.1" customHeight="1">
      <c r="A1000" s="1188" t="s">
        <v>11084</v>
      </c>
      <c r="B1000" s="1188" t="s">
        <v>10936</v>
      </c>
      <c r="C1000" s="1188" t="s">
        <v>10936</v>
      </c>
      <c r="D1000" s="1188" t="s">
        <v>10936</v>
      </c>
      <c r="E1000" s="1188" t="s">
        <v>10936</v>
      </c>
      <c r="F1000" s="1188" t="s">
        <v>10936</v>
      </c>
      <c r="G1000" s="1189">
        <v>3.5</v>
      </c>
      <c r="H1000" s="1189">
        <v>1.25</v>
      </c>
      <c r="I1000" s="1190">
        <f t="shared" si="420"/>
        <v>28.535625</v>
      </c>
      <c r="J1000" s="1191">
        <f t="shared" si="439"/>
        <v>7086.8105062365339</v>
      </c>
      <c r="K1000" s="1191">
        <f t="shared" si="440"/>
        <v>8909.1332078402138</v>
      </c>
      <c r="L1000" s="1191">
        <f t="shared" si="441"/>
        <v>381119.86846060475</v>
      </c>
      <c r="M1000" s="1190">
        <f t="shared" si="421"/>
        <v>2.3380644524069951</v>
      </c>
      <c r="N1000" s="1190">
        <f t="shared" si="422"/>
        <v>0.43604901060898327</v>
      </c>
      <c r="O1000" s="1190">
        <f t="shared" si="423"/>
        <v>6.3749855352190549E-2</v>
      </c>
      <c r="P1000" s="1192">
        <f t="shared" si="455"/>
        <v>8909.1332078402138</v>
      </c>
      <c r="Q1000" s="1192">
        <f t="shared" si="456"/>
        <v>7086.8105062365339</v>
      </c>
      <c r="R1000" s="1192">
        <f t="shared" si="457"/>
        <v>8941.5753577195865</v>
      </c>
      <c r="S1000" s="1192">
        <f t="shared" si="458"/>
        <v>7112.6167618223981</v>
      </c>
      <c r="T1000" s="1192">
        <f t="shared" si="459"/>
        <v>381119.86846060475</v>
      </c>
      <c r="U1000" s="1192">
        <f t="shared" si="429"/>
        <v>520518.31741929014</v>
      </c>
      <c r="V1000" s="1189">
        <v>110000</v>
      </c>
      <c r="W1000" s="1189">
        <v>87500</v>
      </c>
      <c r="X1000" s="1193">
        <v>2.605</v>
      </c>
      <c r="Y1000" s="1189">
        <v>2</v>
      </c>
      <c r="Z1000" s="1189">
        <v>2.375</v>
      </c>
      <c r="AA1000" s="1193">
        <v>0.216005</v>
      </c>
      <c r="AB1000" s="1193">
        <v>3.7999999999999999E-2</v>
      </c>
      <c r="AC1000" s="1193">
        <v>2.859375</v>
      </c>
      <c r="AD1000" s="1189">
        <v>0.25</v>
      </c>
      <c r="AE1000" s="1189">
        <v>30</v>
      </c>
      <c r="AF1000" s="1193" t="s">
        <v>10557</v>
      </c>
      <c r="AG1000" s="1193" t="s">
        <v>10557</v>
      </c>
      <c r="AH1000" s="1189">
        <f t="shared" si="460"/>
        <v>1.2295833333333333</v>
      </c>
      <c r="AI1000" s="1189">
        <f t="shared" si="431"/>
        <v>1.58984375</v>
      </c>
      <c r="AJ1000" s="1189">
        <f t="shared" si="432"/>
        <v>3.4647260769145887</v>
      </c>
      <c r="AK1000" s="1189" t="s">
        <v>10557</v>
      </c>
      <c r="AL1000" s="1189">
        <f t="shared" si="461"/>
        <v>0.16083833333333333</v>
      </c>
      <c r="AM1000" s="1189">
        <f t="shared" si="434"/>
        <v>3.4773426985382629</v>
      </c>
      <c r="AN1000" s="1189">
        <f t="shared" si="462"/>
        <v>6.25E-2</v>
      </c>
      <c r="AO1000" s="1189">
        <f t="shared" si="454"/>
        <v>2.4950049999999999</v>
      </c>
      <c r="AP1000" s="1189">
        <f t="shared" si="463"/>
        <v>2.4441616666666666</v>
      </c>
      <c r="AQ1000" s="1189">
        <f t="shared" si="464"/>
        <v>7.0002499999999995E-2</v>
      </c>
      <c r="AR1000" s="1193">
        <f t="shared" si="465"/>
        <v>3.4977043926592448</v>
      </c>
      <c r="AS1000" s="1194">
        <f t="shared" si="453"/>
        <v>1.5892698481648111</v>
      </c>
    </row>
    <row r="1001" spans="1:45" ht="11.1" customHeight="1">
      <c r="A1001" s="1188" t="s">
        <v>11084</v>
      </c>
      <c r="B1001" s="1188" t="s">
        <v>10936</v>
      </c>
      <c r="C1001" s="1188" t="s">
        <v>10936</v>
      </c>
      <c r="D1001" s="1188" t="s">
        <v>10936</v>
      </c>
      <c r="E1001" s="1188" t="s">
        <v>10936</v>
      </c>
      <c r="F1001" s="1188" t="s">
        <v>10936</v>
      </c>
      <c r="G1001" s="1189">
        <v>3.5</v>
      </c>
      <c r="H1001" s="1189">
        <v>1.5</v>
      </c>
      <c r="I1001" s="1190">
        <f t="shared" si="420"/>
        <v>26.7</v>
      </c>
      <c r="J1001" s="1191">
        <f t="shared" si="439"/>
        <v>5939.8397474511139</v>
      </c>
      <c r="K1001" s="1191">
        <f t="shared" si="440"/>
        <v>7467.2271110814017</v>
      </c>
      <c r="L1001" s="1191">
        <f t="shared" si="441"/>
        <v>321724.13235367276</v>
      </c>
      <c r="M1001" s="1190">
        <f t="shared" si="421"/>
        <v>2.5381698276704561</v>
      </c>
      <c r="N1001" s="1190">
        <f t="shared" si="422"/>
        <v>0.40799907425401943</v>
      </c>
      <c r="O1001" s="1190">
        <f t="shared" si="423"/>
        <v>9.1799791707154368E-2</v>
      </c>
      <c r="P1001" s="1192">
        <f t="shared" si="455"/>
        <v>7467.2271110814017</v>
      </c>
      <c r="Q1001" s="1192">
        <f t="shared" si="456"/>
        <v>5939.8397474511139</v>
      </c>
      <c r="R1001" s="1192">
        <f t="shared" si="457"/>
        <v>8878.0155319375754</v>
      </c>
      <c r="S1001" s="1192">
        <f t="shared" si="458"/>
        <v>7062.0578094957973</v>
      </c>
      <c r="T1001" s="1192">
        <f t="shared" si="459"/>
        <v>321724.13235367276</v>
      </c>
      <c r="U1001" s="1192">
        <f t="shared" si="429"/>
        <v>520518.31741929014</v>
      </c>
      <c r="V1001" s="1189">
        <v>110000</v>
      </c>
      <c r="W1001" s="1189">
        <v>87500</v>
      </c>
      <c r="X1001" s="1193">
        <v>2.605</v>
      </c>
      <c r="Y1001" s="1189">
        <v>2</v>
      </c>
      <c r="Z1001" s="1189">
        <v>2.375</v>
      </c>
      <c r="AA1001" s="1193">
        <v>0.216005</v>
      </c>
      <c r="AB1001" s="1193">
        <v>3.7999999999999999E-2</v>
      </c>
      <c r="AC1001" s="1193">
        <v>2.859375</v>
      </c>
      <c r="AD1001" s="1189">
        <v>0.25</v>
      </c>
      <c r="AE1001" s="1189">
        <v>30</v>
      </c>
      <c r="AF1001" s="1193" t="s">
        <v>10557</v>
      </c>
      <c r="AG1001" s="1193" t="s">
        <v>10557</v>
      </c>
      <c r="AH1001" s="1189">
        <f t="shared" si="460"/>
        <v>1.2295833333333333</v>
      </c>
      <c r="AI1001" s="1189">
        <f t="shared" si="431"/>
        <v>1.58984375</v>
      </c>
      <c r="AJ1001" s="1189">
        <f t="shared" si="432"/>
        <v>2.924764839578843</v>
      </c>
      <c r="AK1001" s="1189" t="s">
        <v>10557</v>
      </c>
      <c r="AL1001" s="1189">
        <f t="shared" si="461"/>
        <v>0.16083833333333333</v>
      </c>
      <c r="AM1001" s="1189">
        <f t="shared" si="434"/>
        <v>3.4773426985382629</v>
      </c>
      <c r="AN1001" s="1189">
        <f t="shared" si="462"/>
        <v>6.25E-2</v>
      </c>
      <c r="AO1001" s="1189">
        <f t="shared" si="454"/>
        <v>2.4950049999999999</v>
      </c>
      <c r="AP1001" s="1189">
        <f t="shared" si="463"/>
        <v>2.4441616666666666</v>
      </c>
      <c r="AQ1001" s="1189">
        <f t="shared" si="464"/>
        <v>7.0002499999999995E-2</v>
      </c>
      <c r="AR1001" s="1193">
        <f t="shared" si="465"/>
        <v>3.3980047113604441</v>
      </c>
      <c r="AS1001" s="1194">
        <f t="shared" si="453"/>
        <v>1.5643449278401111</v>
      </c>
    </row>
    <row r="1002" spans="1:45" ht="11.1" customHeight="1">
      <c r="A1002" s="1188" t="s">
        <v>11084</v>
      </c>
      <c r="B1002" s="1188" t="s">
        <v>10936</v>
      </c>
      <c r="C1002" s="1188" t="s">
        <v>10936</v>
      </c>
      <c r="D1002" s="1188" t="s">
        <v>10936</v>
      </c>
      <c r="E1002" s="1188" t="s">
        <v>10936</v>
      </c>
      <c r="F1002" s="1188" t="s">
        <v>10936</v>
      </c>
      <c r="G1002" s="1189">
        <v>3.5</v>
      </c>
      <c r="H1002" s="1189">
        <v>1.75</v>
      </c>
      <c r="I1002" s="1190">
        <f t="shared" si="420"/>
        <v>24.530625000000001</v>
      </c>
      <c r="J1002" s="1191">
        <f t="shared" si="439"/>
        <v>4603.268611419071</v>
      </c>
      <c r="K1002" s="1191">
        <f t="shared" si="440"/>
        <v>5786.9662543554041</v>
      </c>
      <c r="L1002" s="1191">
        <f t="shared" si="441"/>
        <v>251529.17150002578</v>
      </c>
      <c r="M1002" s="1190">
        <f t="shared" si="421"/>
        <v>2.954598368774036</v>
      </c>
      <c r="N1002" s="1190">
        <f t="shared" si="422"/>
        <v>0.37484914947088038</v>
      </c>
      <c r="O1002" s="1190">
        <f t="shared" si="423"/>
        <v>0.12494971649029345</v>
      </c>
      <c r="P1002" s="1192">
        <f t="shared" si="455"/>
        <v>5786.9662543554041</v>
      </c>
      <c r="Q1002" s="1192">
        <f t="shared" si="456"/>
        <v>4603.268611419071</v>
      </c>
      <c r="R1002" s="1192">
        <f t="shared" si="457"/>
        <v>8800.4072070005695</v>
      </c>
      <c r="S1002" s="1192">
        <f t="shared" si="458"/>
        <v>7000.3239146595433</v>
      </c>
      <c r="T1002" s="1192">
        <f t="shared" si="459"/>
        <v>251529.17150002578</v>
      </c>
      <c r="U1002" s="1192">
        <f t="shared" si="429"/>
        <v>520518.31741929014</v>
      </c>
      <c r="V1002" s="1189">
        <v>110000</v>
      </c>
      <c r="W1002" s="1189">
        <v>87500</v>
      </c>
      <c r="X1002" s="1193">
        <v>2.605</v>
      </c>
      <c r="Y1002" s="1189">
        <v>2</v>
      </c>
      <c r="Z1002" s="1189">
        <v>2.375</v>
      </c>
      <c r="AA1002" s="1193">
        <v>0.216005</v>
      </c>
      <c r="AB1002" s="1193">
        <v>3.7999999999999999E-2</v>
      </c>
      <c r="AC1002" s="1193">
        <v>2.859375</v>
      </c>
      <c r="AD1002" s="1189">
        <v>0.25</v>
      </c>
      <c r="AE1002" s="1189">
        <v>30</v>
      </c>
      <c r="AF1002" s="1193" t="s">
        <v>10557</v>
      </c>
      <c r="AG1002" s="1193" t="s">
        <v>10557</v>
      </c>
      <c r="AH1002" s="1189">
        <f t="shared" si="460"/>
        <v>1.2295833333333333</v>
      </c>
      <c r="AI1002" s="1189">
        <f t="shared" si="431"/>
        <v>1.58984375</v>
      </c>
      <c r="AJ1002" s="1189">
        <f t="shared" si="432"/>
        <v>2.2866288318184163</v>
      </c>
      <c r="AK1002" s="1189" t="s">
        <v>10557</v>
      </c>
      <c r="AL1002" s="1189">
        <f t="shared" si="461"/>
        <v>0.16083833333333333</v>
      </c>
      <c r="AM1002" s="1189">
        <f t="shared" si="434"/>
        <v>3.4773426985382629</v>
      </c>
      <c r="AN1002" s="1189">
        <f t="shared" si="462"/>
        <v>6.25E-2</v>
      </c>
      <c r="AO1002" s="1189">
        <f t="shared" si="454"/>
        <v>2.4950049999999999</v>
      </c>
      <c r="AP1002" s="1189">
        <f t="shared" si="463"/>
        <v>2.4441616666666666</v>
      </c>
      <c r="AQ1002" s="1189">
        <f t="shared" si="464"/>
        <v>7.0002499999999995E-2</v>
      </c>
      <c r="AR1002" s="1193">
        <f t="shared" si="465"/>
        <v>3.2762686120688849</v>
      </c>
      <c r="AS1002" s="1194">
        <f t="shared" si="453"/>
        <v>1.5339109030172211</v>
      </c>
    </row>
    <row r="1003" spans="1:45" ht="11.1" customHeight="1">
      <c r="A1003" s="1188" t="s">
        <v>11084</v>
      </c>
      <c r="B1003" s="1188" t="s">
        <v>10936</v>
      </c>
      <c r="C1003" s="1188" t="s">
        <v>10936</v>
      </c>
      <c r="D1003" s="1188" t="s">
        <v>10936</v>
      </c>
      <c r="E1003" s="1188" t="s">
        <v>10936</v>
      </c>
      <c r="F1003" s="1188" t="s">
        <v>10936</v>
      </c>
      <c r="G1003" s="1189">
        <v>3.75</v>
      </c>
      <c r="H1003" s="1189">
        <v>1</v>
      </c>
      <c r="I1003" s="1190">
        <f t="shared" si="420"/>
        <v>34.876874999999998</v>
      </c>
      <c r="J1003" s="1191">
        <f t="shared" si="439"/>
        <v>8035.7428626097171</v>
      </c>
      <c r="K1003" s="1191">
        <f t="shared" si="440"/>
        <v>10102.076741566501</v>
      </c>
      <c r="L1003" s="1191">
        <f t="shared" si="441"/>
        <v>429716.37982082192</v>
      </c>
      <c r="M1003" s="1190">
        <f t="shared" si="421"/>
        <v>2.9876268686969434</v>
      </c>
      <c r="N1003" s="1190">
        <f t="shared" si="422"/>
        <v>0.53294879074431301</v>
      </c>
      <c r="O1003" s="1190">
        <f t="shared" si="423"/>
        <v>4.0799907425401946E-2</v>
      </c>
      <c r="P1003" s="1192">
        <f t="shared" si="455"/>
        <v>10102.076741566501</v>
      </c>
      <c r="Q1003" s="1192">
        <f t="shared" si="456"/>
        <v>8035.7428626097171</v>
      </c>
      <c r="R1003" s="1192">
        <f t="shared" si="457"/>
        <v>12673.460966326331</v>
      </c>
      <c r="S1003" s="1192">
        <f t="shared" si="458"/>
        <v>10081.162132305033</v>
      </c>
      <c r="T1003" s="1192">
        <f t="shared" si="459"/>
        <v>429716.37982082192</v>
      </c>
      <c r="U1003" s="1192">
        <f t="shared" si="429"/>
        <v>677107.07624665648</v>
      </c>
      <c r="V1003" s="1189">
        <v>110000</v>
      </c>
      <c r="W1003" s="1189">
        <v>87500</v>
      </c>
      <c r="X1003" s="1193">
        <v>2.605</v>
      </c>
      <c r="Y1003" s="1189">
        <v>2</v>
      </c>
      <c r="Z1003" s="1189">
        <v>2.375</v>
      </c>
      <c r="AA1003" s="1193">
        <v>0.216005</v>
      </c>
      <c r="AB1003" s="1193">
        <v>3.7999999999999999E-2</v>
      </c>
      <c r="AC1003" s="1193">
        <v>2.859375</v>
      </c>
      <c r="AD1003" s="1189">
        <v>0.25</v>
      </c>
      <c r="AE1003" s="1189">
        <v>30</v>
      </c>
      <c r="AF1003" s="1193" t="s">
        <v>10557</v>
      </c>
      <c r="AG1003" s="1193" t="s">
        <v>10557</v>
      </c>
      <c r="AH1003" s="1189">
        <f t="shared" si="460"/>
        <v>1.2295833333333333</v>
      </c>
      <c r="AI1003" s="1189">
        <f t="shared" si="431"/>
        <v>1.65234375</v>
      </c>
      <c r="AJ1003" s="1189">
        <f t="shared" si="432"/>
        <v>3.9065125438256536</v>
      </c>
      <c r="AK1003" s="1189" t="s">
        <v>10557</v>
      </c>
      <c r="AL1003" s="1189">
        <f t="shared" si="461"/>
        <v>0.16083833333333333</v>
      </c>
      <c r="AM1003" s="1189">
        <f t="shared" si="434"/>
        <v>4.9008768696961376</v>
      </c>
      <c r="AN1003" s="1189">
        <f t="shared" si="462"/>
        <v>6.25E-2</v>
      </c>
      <c r="AO1003" s="1189">
        <f t="shared" si="454"/>
        <v>2.4950049999999999</v>
      </c>
      <c r="AP1003" s="1189">
        <f t="shared" si="463"/>
        <v>2.4441616666666666</v>
      </c>
      <c r="AQ1003" s="1189">
        <f t="shared" si="464"/>
        <v>7.0002499999999995E-2</v>
      </c>
      <c r="AR1003" s="1193">
        <f t="shared" si="465"/>
        <v>3.5772106477572407</v>
      </c>
      <c r="AS1003" s="1194">
        <f t="shared" si="453"/>
        <v>1.6091464119393102</v>
      </c>
    </row>
    <row r="1004" spans="1:45" ht="11.1" customHeight="1">
      <c r="A1004" s="1188" t="s">
        <v>11084</v>
      </c>
      <c r="B1004" s="1188" t="s">
        <v>10936</v>
      </c>
      <c r="C1004" s="1188" t="s">
        <v>10936</v>
      </c>
      <c r="D1004" s="1188" t="s">
        <v>10936</v>
      </c>
      <c r="E1004" s="1188" t="s">
        <v>10936</v>
      </c>
      <c r="F1004" s="1188" t="s">
        <v>10936</v>
      </c>
      <c r="G1004" s="1189">
        <v>3.75</v>
      </c>
      <c r="H1004" s="1189">
        <v>1.25</v>
      </c>
      <c r="I1004" s="1190">
        <f t="shared" si="420"/>
        <v>33.375</v>
      </c>
      <c r="J1004" s="1191">
        <f t="shared" si="439"/>
        <v>7086.8105062365339</v>
      </c>
      <c r="K1004" s="1191">
        <f t="shared" si="440"/>
        <v>8909.1332078402138</v>
      </c>
      <c r="L1004" s="1191">
        <f t="shared" si="441"/>
        <v>381119.86846060475</v>
      </c>
      <c r="M1004" s="1190">
        <f t="shared" si="421"/>
        <v>3.1171562467572285</v>
      </c>
      <c r="N1004" s="1190">
        <f t="shared" si="422"/>
        <v>0.50999884281752439</v>
      </c>
      <c r="O1004" s="1190">
        <f t="shared" si="423"/>
        <v>6.3749855352190549E-2</v>
      </c>
      <c r="P1004" s="1192">
        <f t="shared" si="455"/>
        <v>8909.1332078402138</v>
      </c>
      <c r="Q1004" s="1192">
        <f t="shared" si="456"/>
        <v>7086.8105062365339</v>
      </c>
      <c r="R1004" s="1192">
        <f t="shared" si="457"/>
        <v>12602.025065781905</v>
      </c>
      <c r="S1004" s="1192">
        <f t="shared" si="458"/>
        <v>10024.338120508333</v>
      </c>
      <c r="T1004" s="1192">
        <f t="shared" si="459"/>
        <v>381119.86846060475</v>
      </c>
      <c r="U1004" s="1192">
        <f t="shared" si="429"/>
        <v>677107.07624665648</v>
      </c>
      <c r="V1004" s="1189">
        <v>110000</v>
      </c>
      <c r="W1004" s="1189">
        <v>87500</v>
      </c>
      <c r="X1004" s="1193">
        <v>2.605</v>
      </c>
      <c r="Y1004" s="1189">
        <v>2</v>
      </c>
      <c r="Z1004" s="1189">
        <v>2.375</v>
      </c>
      <c r="AA1004" s="1193">
        <v>0.216005</v>
      </c>
      <c r="AB1004" s="1193">
        <v>3.7999999999999999E-2</v>
      </c>
      <c r="AC1004" s="1193">
        <v>2.859375</v>
      </c>
      <c r="AD1004" s="1189">
        <v>0.25</v>
      </c>
      <c r="AE1004" s="1189">
        <v>30</v>
      </c>
      <c r="AF1004" s="1193" t="s">
        <v>10557</v>
      </c>
      <c r="AG1004" s="1193" t="s">
        <v>10557</v>
      </c>
      <c r="AH1004" s="1189">
        <f t="shared" si="460"/>
        <v>1.2295833333333333</v>
      </c>
      <c r="AI1004" s="1189">
        <f t="shared" si="431"/>
        <v>1.65234375</v>
      </c>
      <c r="AJ1004" s="1189">
        <f t="shared" si="432"/>
        <v>3.4647260769145887</v>
      </c>
      <c r="AK1004" s="1189" t="s">
        <v>10557</v>
      </c>
      <c r="AL1004" s="1189">
        <f t="shared" si="461"/>
        <v>0.16083833333333333</v>
      </c>
      <c r="AM1004" s="1189">
        <f t="shared" si="434"/>
        <v>4.9008768696961376</v>
      </c>
      <c r="AN1004" s="1189">
        <f t="shared" si="462"/>
        <v>6.25E-2</v>
      </c>
      <c r="AO1004" s="1189">
        <f t="shared" si="454"/>
        <v>2.4950049999999999</v>
      </c>
      <c r="AP1004" s="1189">
        <f t="shared" si="463"/>
        <v>2.4441616666666666</v>
      </c>
      <c r="AQ1004" s="1189">
        <f t="shared" si="464"/>
        <v>7.0002499999999995E-2</v>
      </c>
      <c r="AR1004" s="1193">
        <f t="shared" si="465"/>
        <v>3.4977043926592448</v>
      </c>
      <c r="AS1004" s="1194">
        <f t="shared" si="453"/>
        <v>1.5892698481648111</v>
      </c>
    </row>
    <row r="1005" spans="1:45" ht="11.1" customHeight="1">
      <c r="A1005" s="1189" t="s">
        <v>11085</v>
      </c>
      <c r="B1005" s="1189" t="s">
        <v>10936</v>
      </c>
      <c r="C1005" s="1189" t="s">
        <v>10936</v>
      </c>
      <c r="D1005" s="1189" t="s">
        <v>10936</v>
      </c>
      <c r="E1005" s="1189" t="s">
        <v>10936</v>
      </c>
      <c r="F1005" s="1189" t="s">
        <v>10936</v>
      </c>
      <c r="G1005" s="1189">
        <v>4.25</v>
      </c>
      <c r="H1005" s="1189">
        <v>1.25</v>
      </c>
      <c r="I1005" s="1190">
        <f t="shared" si="420"/>
        <v>44.055</v>
      </c>
      <c r="J1005" s="1191">
        <f t="shared" si="439"/>
        <v>13289.222889795259</v>
      </c>
      <c r="K1005" s="1191">
        <f t="shared" si="440"/>
        <v>16706.45163288547</v>
      </c>
      <c r="L1005" s="1191">
        <f t="shared" si="441"/>
        <v>622040.27787484799</v>
      </c>
      <c r="M1005" s="1190">
        <f t="shared" si="421"/>
        <v>2.3877756018352039</v>
      </c>
      <c r="N1005" s="1190">
        <f t="shared" si="422"/>
        <v>0.67319847251913212</v>
      </c>
      <c r="O1005" s="1190">
        <f t="shared" si="423"/>
        <v>6.3749855352190549E-2</v>
      </c>
      <c r="P1005" s="1192">
        <f t="shared" si="455"/>
        <v>16966.157480540183</v>
      </c>
      <c r="Q1005" s="1192">
        <f t="shared" si="456"/>
        <v>13495.807086793327</v>
      </c>
      <c r="R1005" s="1192">
        <f t="shared" si="457"/>
        <v>16706.45163288547</v>
      </c>
      <c r="S1005" s="1192">
        <f t="shared" si="458"/>
        <v>13289.222889795259</v>
      </c>
      <c r="T1005" s="1192">
        <f t="shared" si="459"/>
        <v>622040.27787484799</v>
      </c>
      <c r="U1005" s="1192">
        <f t="shared" si="429"/>
        <v>830485.51531202346</v>
      </c>
      <c r="V1005" s="1189">
        <v>110000</v>
      </c>
      <c r="W1005" s="1189">
        <v>87500</v>
      </c>
      <c r="X1005" s="1193">
        <v>3.121</v>
      </c>
      <c r="Y1005" s="1189">
        <v>2</v>
      </c>
      <c r="Z1005" s="1189">
        <v>3</v>
      </c>
      <c r="AA1005" s="1193">
        <v>0.216005</v>
      </c>
      <c r="AB1005" s="1193">
        <v>3.7999999999999999E-2</v>
      </c>
      <c r="AC1005" s="1193">
        <v>3.375</v>
      </c>
      <c r="AD1005" s="1189">
        <v>0.25</v>
      </c>
      <c r="AE1005" s="1189">
        <v>30</v>
      </c>
      <c r="AF1005" s="1193" t="s">
        <v>10557</v>
      </c>
      <c r="AG1005" s="1193" t="s">
        <v>10557</v>
      </c>
      <c r="AH1005" s="1189">
        <f t="shared" si="460"/>
        <v>1.4615416666666667</v>
      </c>
      <c r="AI1005" s="1189">
        <f t="shared" si="431"/>
        <v>1.90625</v>
      </c>
      <c r="AJ1005" s="1189">
        <f t="shared" si="432"/>
        <v>5.654911617044073</v>
      </c>
      <c r="AK1005" s="1189" t="s">
        <v>10557</v>
      </c>
      <c r="AL1005" s="1189">
        <f t="shared" si="461"/>
        <v>0.16083833333333333</v>
      </c>
      <c r="AM1005" s="1189">
        <f t="shared" si="434"/>
        <v>5.5683502600248778</v>
      </c>
      <c r="AN1005" s="1189">
        <f t="shared" si="462"/>
        <v>6.25E-2</v>
      </c>
      <c r="AO1005" s="1189">
        <f t="shared" si="454"/>
        <v>2.9068383333333334</v>
      </c>
      <c r="AP1005" s="1189">
        <f t="shared" si="463"/>
        <v>2.9601616666666666</v>
      </c>
      <c r="AQ1005" s="1189">
        <f t="shared" si="464"/>
        <v>7.0002499999999995E-2</v>
      </c>
      <c r="AR1005" s="1193">
        <f t="shared" si="465"/>
        <v>4.2629465564094025</v>
      </c>
      <c r="AS1005" s="1194">
        <f t="shared" si="453"/>
        <v>1.90625</v>
      </c>
    </row>
    <row r="1006" spans="1:45" ht="11.1" customHeight="1">
      <c r="A1006" s="1189" t="s">
        <v>11085</v>
      </c>
      <c r="B1006" s="1189" t="s">
        <v>10936</v>
      </c>
      <c r="C1006" s="1189" t="s">
        <v>10936</v>
      </c>
      <c r="D1006" s="1189" t="s">
        <v>10936</v>
      </c>
      <c r="E1006" s="1189" t="s">
        <v>10936</v>
      </c>
      <c r="F1006" s="1189" t="s">
        <v>10936</v>
      </c>
      <c r="G1006" s="1189">
        <v>4.25</v>
      </c>
      <c r="H1006" s="1189">
        <v>1.5</v>
      </c>
      <c r="I1006" s="1190">
        <f t="shared" si="420"/>
        <v>42.219374999999999</v>
      </c>
      <c r="J1006" s="1191">
        <f t="shared" si="439"/>
        <v>12156.083126928175</v>
      </c>
      <c r="K1006" s="1191">
        <f t="shared" si="440"/>
        <v>15281.933073852564</v>
      </c>
      <c r="L1006" s="1191">
        <f t="shared" si="441"/>
        <v>562644.54176791606</v>
      </c>
      <c r="M1006" s="1190">
        <f t="shared" si="421"/>
        <v>2.4750398494508863</v>
      </c>
      <c r="N1006" s="1190">
        <f t="shared" si="422"/>
        <v>0.64514853616416834</v>
      </c>
      <c r="O1006" s="1190">
        <f t="shared" si="423"/>
        <v>9.1799791707154368E-2</v>
      </c>
      <c r="P1006" s="1192">
        <f t="shared" si="455"/>
        <v>15281.933073852564</v>
      </c>
      <c r="Q1006" s="1192">
        <f t="shared" si="456"/>
        <v>12156.083126928175</v>
      </c>
      <c r="R1006" s="1192">
        <f t="shared" si="457"/>
        <v>16636.555526140241</v>
      </c>
      <c r="S1006" s="1192">
        <f t="shared" si="458"/>
        <v>13233.62371397519</v>
      </c>
      <c r="T1006" s="1192">
        <f t="shared" si="459"/>
        <v>562644.54176791606</v>
      </c>
      <c r="U1006" s="1192">
        <f t="shared" si="429"/>
        <v>830485.51531202346</v>
      </c>
      <c r="V1006" s="1189">
        <v>110000</v>
      </c>
      <c r="W1006" s="1189">
        <v>87500</v>
      </c>
      <c r="X1006" s="1193">
        <v>3.121</v>
      </c>
      <c r="Y1006" s="1189">
        <v>2</v>
      </c>
      <c r="Z1006" s="1189">
        <v>3</v>
      </c>
      <c r="AA1006" s="1193">
        <v>0.216005</v>
      </c>
      <c r="AB1006" s="1193">
        <v>3.7999999999999999E-2</v>
      </c>
      <c r="AC1006" s="1193">
        <v>3.375</v>
      </c>
      <c r="AD1006" s="1189">
        <v>0.25</v>
      </c>
      <c r="AE1006" s="1189">
        <v>30</v>
      </c>
      <c r="AF1006" s="1193" t="s">
        <v>10557</v>
      </c>
      <c r="AG1006" s="1193" t="s">
        <v>10557</v>
      </c>
      <c r="AH1006" s="1189">
        <f t="shared" si="460"/>
        <v>1.4615416666666667</v>
      </c>
      <c r="AI1006" s="1189">
        <f t="shared" si="431"/>
        <v>1.90625</v>
      </c>
      <c r="AJ1006" s="1189">
        <f t="shared" si="432"/>
        <v>5.1149503797083273</v>
      </c>
      <c r="AK1006" s="1189" t="s">
        <v>10557</v>
      </c>
      <c r="AL1006" s="1189">
        <f t="shared" si="461"/>
        <v>0.16083833333333333</v>
      </c>
      <c r="AM1006" s="1189">
        <f t="shared" si="434"/>
        <v>5.5683502600248778</v>
      </c>
      <c r="AN1006" s="1189">
        <f t="shared" si="462"/>
        <v>6.25E-2</v>
      </c>
      <c r="AO1006" s="1189">
        <f t="shared" si="454"/>
        <v>2.9068383333333334</v>
      </c>
      <c r="AP1006" s="1189">
        <f t="shared" si="463"/>
        <v>2.9601616666666666</v>
      </c>
      <c r="AQ1006" s="1189">
        <f t="shared" si="464"/>
        <v>7.0002499999999995E-2</v>
      </c>
      <c r="AR1006" s="1193">
        <f t="shared" si="465"/>
        <v>4.1815324156106666</v>
      </c>
      <c r="AS1006" s="1194">
        <f t="shared" si="453"/>
        <v>1.8891331039026666</v>
      </c>
    </row>
    <row r="1007" spans="1:45" ht="11.1" customHeight="1">
      <c r="A1007" s="1189" t="s">
        <v>11085</v>
      </c>
      <c r="B1007" s="1189" t="s">
        <v>10936</v>
      </c>
      <c r="C1007" s="1189" t="s">
        <v>10936</v>
      </c>
      <c r="D1007" s="1189" t="s">
        <v>10936</v>
      </c>
      <c r="E1007" s="1189" t="s">
        <v>10936</v>
      </c>
      <c r="F1007" s="1189" t="s">
        <v>10936</v>
      </c>
      <c r="G1007" s="1189">
        <v>4.25</v>
      </c>
      <c r="H1007" s="1189">
        <v>1.75</v>
      </c>
      <c r="I1007" s="1190">
        <f t="shared" si="420"/>
        <v>40.049999999999997</v>
      </c>
      <c r="J1007" s="1191">
        <f t="shared" si="439"/>
        <v>10575.319673361259</v>
      </c>
      <c r="K1007" s="1191">
        <f t="shared" si="440"/>
        <v>13294.687589368441</v>
      </c>
      <c r="L1007" s="1191">
        <f t="shared" si="441"/>
        <v>492449.58091426903</v>
      </c>
      <c r="M1007" s="1190">
        <f t="shared" si="421"/>
        <v>2.6335372180928971</v>
      </c>
      <c r="N1007" s="1190">
        <f t="shared" si="422"/>
        <v>0.61199861138102907</v>
      </c>
      <c r="O1007" s="1190">
        <f t="shared" si="423"/>
        <v>0.12494971649029345</v>
      </c>
      <c r="P1007" s="1192">
        <f t="shared" si="455"/>
        <v>13294.687589368441</v>
      </c>
      <c r="Q1007" s="1192">
        <f t="shared" si="456"/>
        <v>10575.319673361259</v>
      </c>
      <c r="R1007" s="1192">
        <f t="shared" si="457"/>
        <v>16536.195371218488</v>
      </c>
      <c r="S1007" s="1192">
        <f t="shared" si="458"/>
        <v>13153.79177256016</v>
      </c>
      <c r="T1007" s="1192">
        <f t="shared" si="459"/>
        <v>492449.58091426903</v>
      </c>
      <c r="U1007" s="1192">
        <f t="shared" si="429"/>
        <v>830485.51531202346</v>
      </c>
      <c r="V1007" s="1189">
        <v>110000</v>
      </c>
      <c r="W1007" s="1189">
        <v>87500</v>
      </c>
      <c r="X1007" s="1193">
        <v>3.121</v>
      </c>
      <c r="Y1007" s="1189">
        <v>2</v>
      </c>
      <c r="Z1007" s="1189">
        <v>3</v>
      </c>
      <c r="AA1007" s="1193">
        <v>0.216005</v>
      </c>
      <c r="AB1007" s="1193">
        <v>3.7999999999999999E-2</v>
      </c>
      <c r="AC1007" s="1193">
        <v>3.375</v>
      </c>
      <c r="AD1007" s="1189">
        <v>0.25</v>
      </c>
      <c r="AE1007" s="1189">
        <v>30</v>
      </c>
      <c r="AF1007" s="1193" t="s">
        <v>10557</v>
      </c>
      <c r="AG1007" s="1193" t="s">
        <v>10557</v>
      </c>
      <c r="AH1007" s="1189">
        <f t="shared" si="460"/>
        <v>1.4615416666666667</v>
      </c>
      <c r="AI1007" s="1189">
        <f t="shared" si="431"/>
        <v>1.90625</v>
      </c>
      <c r="AJ1007" s="1189">
        <f t="shared" si="432"/>
        <v>4.4768143719479001</v>
      </c>
      <c r="AK1007" s="1189" t="s">
        <v>10557</v>
      </c>
      <c r="AL1007" s="1189">
        <f t="shared" si="461"/>
        <v>0.16083833333333333</v>
      </c>
      <c r="AM1007" s="1189">
        <f t="shared" si="434"/>
        <v>5.5683502600248778</v>
      </c>
      <c r="AN1007" s="1189">
        <f t="shared" si="462"/>
        <v>6.25E-2</v>
      </c>
      <c r="AO1007" s="1189">
        <f t="shared" si="454"/>
        <v>2.9068383333333334</v>
      </c>
      <c r="AP1007" s="1189">
        <f t="shared" si="463"/>
        <v>2.9601616666666666</v>
      </c>
      <c r="AQ1007" s="1189">
        <f t="shared" si="464"/>
        <v>7.0002499999999995E-2</v>
      </c>
      <c r="AR1007" s="1193">
        <f t="shared" si="465"/>
        <v>4.083223401040259</v>
      </c>
      <c r="AS1007" s="1194">
        <f t="shared" si="453"/>
        <v>1.8645558502600648</v>
      </c>
    </row>
    <row r="1008" spans="1:45" ht="11.1" customHeight="1">
      <c r="A1008" s="1189" t="s">
        <v>11085</v>
      </c>
      <c r="B1008" s="1189" t="s">
        <v>10936</v>
      </c>
      <c r="C1008" s="1189" t="s">
        <v>10936</v>
      </c>
      <c r="D1008" s="1189" t="s">
        <v>10936</v>
      </c>
      <c r="E1008" s="1189" t="s">
        <v>10936</v>
      </c>
      <c r="F1008" s="1189" t="s">
        <v>10936</v>
      </c>
      <c r="G1008" s="1189">
        <v>4.25</v>
      </c>
      <c r="H1008" s="1189">
        <v>2</v>
      </c>
      <c r="I1008" s="1190">
        <f t="shared" si="420"/>
        <v>37.546875</v>
      </c>
      <c r="J1008" s="1191">
        <f t="shared" si="439"/>
        <v>8772.4476294214601</v>
      </c>
      <c r="K1008" s="1191">
        <f t="shared" si="440"/>
        <v>11028.219876986979</v>
      </c>
      <c r="L1008" s="1191">
        <f t="shared" si="441"/>
        <v>411455.39531390718</v>
      </c>
      <c r="M1008" s="1190">
        <f t="shared" si="421"/>
        <v>2.9204112945202145</v>
      </c>
      <c r="N1008" s="1190">
        <f t="shared" si="422"/>
        <v>0.57374869816971485</v>
      </c>
      <c r="O1008" s="1190">
        <f t="shared" si="423"/>
        <v>0.16319962970160778</v>
      </c>
      <c r="P1008" s="1192">
        <f t="shared" si="455"/>
        <v>11028.219876986979</v>
      </c>
      <c r="Q1008" s="1192">
        <f t="shared" si="456"/>
        <v>8772.4476294214601</v>
      </c>
      <c r="R1008" s="1192">
        <f t="shared" si="457"/>
        <v>16417.30571306765</v>
      </c>
      <c r="S1008" s="1192">
        <f t="shared" si="458"/>
        <v>13059.22045357654</v>
      </c>
      <c r="T1008" s="1192">
        <f t="shared" si="459"/>
        <v>411455.39531390718</v>
      </c>
      <c r="U1008" s="1192">
        <f t="shared" si="429"/>
        <v>830485.51531202346</v>
      </c>
      <c r="V1008" s="1189">
        <v>110000</v>
      </c>
      <c r="W1008" s="1189">
        <v>87500</v>
      </c>
      <c r="X1008" s="1193">
        <v>3.121</v>
      </c>
      <c r="Y1008" s="1189">
        <v>2</v>
      </c>
      <c r="Z1008" s="1189">
        <v>3</v>
      </c>
      <c r="AA1008" s="1193">
        <v>0.216005</v>
      </c>
      <c r="AB1008" s="1193">
        <v>3.7999999999999999E-2</v>
      </c>
      <c r="AC1008" s="1193">
        <v>3.375</v>
      </c>
      <c r="AD1008" s="1189">
        <v>0.25</v>
      </c>
      <c r="AE1008" s="1189">
        <v>30</v>
      </c>
      <c r="AF1008" s="1193" t="s">
        <v>10557</v>
      </c>
      <c r="AG1008" s="1193" t="s">
        <v>10557</v>
      </c>
      <c r="AH1008" s="1189">
        <f t="shared" si="460"/>
        <v>1.4615416666666667</v>
      </c>
      <c r="AI1008" s="1189">
        <f t="shared" si="431"/>
        <v>1.90625</v>
      </c>
      <c r="AJ1008" s="1189">
        <f t="shared" si="432"/>
        <v>3.7405035937627926</v>
      </c>
      <c r="AK1008" s="1189" t="s">
        <v>10557</v>
      </c>
      <c r="AL1008" s="1189">
        <f t="shared" si="461"/>
        <v>0.16083833333333333</v>
      </c>
      <c r="AM1008" s="1189">
        <f t="shared" si="434"/>
        <v>5.5683502600248778</v>
      </c>
      <c r="AN1008" s="1189">
        <f t="shared" si="462"/>
        <v>6.25E-2</v>
      </c>
      <c r="AO1008" s="1189">
        <f t="shared" si="454"/>
        <v>2.9068383333333334</v>
      </c>
      <c r="AP1008" s="1189">
        <f t="shared" si="463"/>
        <v>2.9601616666666666</v>
      </c>
      <c r="AQ1008" s="1189">
        <f t="shared" si="464"/>
        <v>7.0002499999999995E-2</v>
      </c>
      <c r="AR1008" s="1193">
        <f t="shared" si="465"/>
        <v>3.9667635854437782</v>
      </c>
      <c r="AS1008" s="1194">
        <f t="shared" si="453"/>
        <v>1.8354408963609445</v>
      </c>
    </row>
    <row r="1009" spans="1:45" ht="11.1" customHeight="1">
      <c r="A1009" s="1189" t="s">
        <v>11085</v>
      </c>
      <c r="B1009" s="1189" t="s">
        <v>10936</v>
      </c>
      <c r="C1009" s="1189" t="s">
        <v>10936</v>
      </c>
      <c r="D1009" s="1189" t="s">
        <v>10936</v>
      </c>
      <c r="E1009" s="1189" t="s">
        <v>10936</v>
      </c>
      <c r="F1009" s="1189" t="s">
        <v>10936</v>
      </c>
      <c r="G1009" s="1189">
        <v>4.5</v>
      </c>
      <c r="H1009" s="1189">
        <v>1.25</v>
      </c>
      <c r="I1009" s="1190">
        <f t="shared" si="420"/>
        <v>49.895624999999995</v>
      </c>
      <c r="J1009" s="1191">
        <f t="shared" si="439"/>
        <v>13506.483783161699</v>
      </c>
      <c r="K1009" s="1191">
        <f t="shared" si="440"/>
        <v>16979.579613117563</v>
      </c>
      <c r="L1009" s="1191">
        <f t="shared" si="441"/>
        <v>622040.27787484799</v>
      </c>
      <c r="M1009" s="1190">
        <f t="shared" si="421"/>
        <v>2.9967100411863163</v>
      </c>
      <c r="N1009" s="1190">
        <f t="shared" si="422"/>
        <v>0.76244827001219884</v>
      </c>
      <c r="O1009" s="1190">
        <f t="shared" si="423"/>
        <v>6.3749855352190549E-2</v>
      </c>
      <c r="P1009" s="1192">
        <f t="shared" si="455"/>
        <v>16979.579613117563</v>
      </c>
      <c r="Q1009" s="1192">
        <f t="shared" si="456"/>
        <v>13506.483783161699</v>
      </c>
      <c r="R1009" s="1192">
        <f t="shared" si="457"/>
        <v>21878.353847894763</v>
      </c>
      <c r="S1009" s="1192">
        <f t="shared" si="458"/>
        <v>17403.236015370832</v>
      </c>
      <c r="T1009" s="1192">
        <f t="shared" si="459"/>
        <v>622040.27787484799</v>
      </c>
      <c r="U1009" s="1192">
        <f t="shared" si="429"/>
        <v>1019471.9483795343</v>
      </c>
      <c r="V1009" s="1189">
        <v>110000</v>
      </c>
      <c r="W1009" s="1189">
        <v>87500</v>
      </c>
      <c r="X1009" s="1193">
        <v>3.121</v>
      </c>
      <c r="Y1009" s="1189">
        <v>2</v>
      </c>
      <c r="Z1009" s="1189">
        <v>3</v>
      </c>
      <c r="AA1009" s="1193">
        <v>0.216005</v>
      </c>
      <c r="AB1009" s="1193">
        <v>3.7999999999999999E-2</v>
      </c>
      <c r="AC1009" s="1193">
        <v>3.375</v>
      </c>
      <c r="AD1009" s="1189">
        <v>0.25</v>
      </c>
      <c r="AE1009" s="1189">
        <v>30</v>
      </c>
      <c r="AF1009" s="1193" t="s">
        <v>10557</v>
      </c>
      <c r="AG1009" s="1193" t="s">
        <v>10557</v>
      </c>
      <c r="AH1009" s="1189">
        <f t="shared" si="460"/>
        <v>1.4615416666666667</v>
      </c>
      <c r="AI1009" s="1189">
        <f t="shared" si="431"/>
        <v>1.96875</v>
      </c>
      <c r="AJ1009" s="1189">
        <f t="shared" si="432"/>
        <v>5.654911617044073</v>
      </c>
      <c r="AK1009" s="1189" t="s">
        <v>10557</v>
      </c>
      <c r="AL1009" s="1189">
        <f t="shared" si="461"/>
        <v>0.16083833333333333</v>
      </c>
      <c r="AM1009" s="1189">
        <f t="shared" si="434"/>
        <v>7.2864087424567954</v>
      </c>
      <c r="AN1009" s="1189">
        <f t="shared" si="462"/>
        <v>6.25E-2</v>
      </c>
      <c r="AO1009" s="1189">
        <f t="shared" si="454"/>
        <v>2.9068383333333334</v>
      </c>
      <c r="AP1009" s="1189">
        <f t="shared" si="463"/>
        <v>2.9601616666666666</v>
      </c>
      <c r="AQ1009" s="1189">
        <f t="shared" si="464"/>
        <v>7.0002499999999995E-2</v>
      </c>
      <c r="AR1009" s="1193">
        <f t="shared" si="465"/>
        <v>4.2629465564094025</v>
      </c>
      <c r="AS1009" s="1194">
        <f t="shared" si="453"/>
        <v>1.9094866391023506</v>
      </c>
    </row>
    <row r="1010" spans="1:45" ht="11.1" customHeight="1">
      <c r="A1010" s="1189" t="s">
        <v>11085</v>
      </c>
      <c r="B1010" s="1189" t="s">
        <v>10936</v>
      </c>
      <c r="C1010" s="1189" t="s">
        <v>10936</v>
      </c>
      <c r="D1010" s="1189" t="s">
        <v>10936</v>
      </c>
      <c r="E1010" s="1189" t="s">
        <v>10936</v>
      </c>
      <c r="F1010" s="1189" t="s">
        <v>10936</v>
      </c>
      <c r="G1010" s="1189">
        <v>4.5</v>
      </c>
      <c r="H1010" s="1189">
        <v>1.5</v>
      </c>
      <c r="I1010" s="1190">
        <f t="shared" si="420"/>
        <v>48.06</v>
      </c>
      <c r="J1010" s="1191">
        <f t="shared" si="439"/>
        <v>12156.083126928175</v>
      </c>
      <c r="K1010" s="1191">
        <f t="shared" si="440"/>
        <v>15281.933073852564</v>
      </c>
      <c r="L1010" s="1191">
        <f t="shared" si="441"/>
        <v>562644.54176791606</v>
      </c>
      <c r="M1010" s="1190">
        <f t="shared" si="421"/>
        <v>3.1062285599556243</v>
      </c>
      <c r="N1010" s="1190">
        <f t="shared" si="422"/>
        <v>0.73439833365723495</v>
      </c>
      <c r="O1010" s="1190">
        <f t="shared" si="423"/>
        <v>9.1799791707154368E-2</v>
      </c>
      <c r="P1010" s="1192">
        <f t="shared" si="455"/>
        <v>15281.933073852564</v>
      </c>
      <c r="Q1010" s="1192">
        <f t="shared" si="456"/>
        <v>12156.083126928175</v>
      </c>
      <c r="R1010" s="1192">
        <f t="shared" si="457"/>
        <v>21769.597451560916</v>
      </c>
      <c r="S1010" s="1192">
        <f t="shared" si="458"/>
        <v>17316.725245559821</v>
      </c>
      <c r="T1010" s="1192">
        <f t="shared" si="459"/>
        <v>562644.54176791606</v>
      </c>
      <c r="U1010" s="1192">
        <f t="shared" si="429"/>
        <v>1019471.9483795343</v>
      </c>
      <c r="V1010" s="1189">
        <v>110000</v>
      </c>
      <c r="W1010" s="1189">
        <v>87500</v>
      </c>
      <c r="X1010" s="1193">
        <v>3.121</v>
      </c>
      <c r="Y1010" s="1189">
        <v>2</v>
      </c>
      <c r="Z1010" s="1189">
        <v>3</v>
      </c>
      <c r="AA1010" s="1193">
        <v>0.216005</v>
      </c>
      <c r="AB1010" s="1193">
        <v>3.7999999999999999E-2</v>
      </c>
      <c r="AC1010" s="1193">
        <v>3.375</v>
      </c>
      <c r="AD1010" s="1189">
        <v>0.25</v>
      </c>
      <c r="AE1010" s="1189">
        <v>30</v>
      </c>
      <c r="AF1010" s="1193" t="s">
        <v>10557</v>
      </c>
      <c r="AG1010" s="1193" t="s">
        <v>10557</v>
      </c>
      <c r="AH1010" s="1189">
        <f t="shared" si="460"/>
        <v>1.4615416666666667</v>
      </c>
      <c r="AI1010" s="1189">
        <f t="shared" si="431"/>
        <v>1.96875</v>
      </c>
      <c r="AJ1010" s="1189">
        <f t="shared" si="432"/>
        <v>5.1149503797083273</v>
      </c>
      <c r="AK1010" s="1189" t="s">
        <v>10557</v>
      </c>
      <c r="AL1010" s="1189">
        <f t="shared" si="461"/>
        <v>0.16083833333333333</v>
      </c>
      <c r="AM1010" s="1189">
        <f t="shared" si="434"/>
        <v>7.2864087424567954</v>
      </c>
      <c r="AN1010" s="1189">
        <f t="shared" si="462"/>
        <v>6.25E-2</v>
      </c>
      <c r="AO1010" s="1189">
        <f t="shared" si="454"/>
        <v>2.9068383333333334</v>
      </c>
      <c r="AP1010" s="1189">
        <f t="shared" si="463"/>
        <v>2.9601616666666666</v>
      </c>
      <c r="AQ1010" s="1189">
        <f t="shared" si="464"/>
        <v>7.0002499999999995E-2</v>
      </c>
      <c r="AR1010" s="1193">
        <f t="shared" si="465"/>
        <v>4.1815324156106666</v>
      </c>
      <c r="AS1010" s="1194">
        <f t="shared" si="453"/>
        <v>1.8891331039026666</v>
      </c>
    </row>
    <row r="1011" spans="1:45" ht="11.1" customHeight="1">
      <c r="A1011" s="1189" t="s">
        <v>11086</v>
      </c>
      <c r="B1011" s="1189" t="s">
        <v>10936</v>
      </c>
      <c r="C1011" s="1189" t="s">
        <v>10936</v>
      </c>
      <c r="D1011" s="1189" t="s">
        <v>10936</v>
      </c>
      <c r="E1011" s="1189" t="s">
        <v>10936</v>
      </c>
      <c r="F1011" s="1189" t="s">
        <v>10936</v>
      </c>
      <c r="G1011" s="1189">
        <v>5</v>
      </c>
      <c r="H1011" s="1189">
        <v>1.75</v>
      </c>
      <c r="I1011" s="1190">
        <f t="shared" si="420"/>
        <v>58.573124999999997</v>
      </c>
      <c r="J1011" s="1191">
        <f t="shared" si="439"/>
        <v>19626.863167277494</v>
      </c>
      <c r="K1011" s="1191">
        <f t="shared" si="440"/>
        <v>24673.770838863133</v>
      </c>
      <c r="L1011" s="1191">
        <f t="shared" si="441"/>
        <v>884610.99811550637</v>
      </c>
      <c r="M1011" s="1190">
        <f t="shared" si="421"/>
        <v>2.0596648489563791</v>
      </c>
      <c r="N1011" s="1190">
        <f t="shared" si="422"/>
        <v>0.89504796914475515</v>
      </c>
      <c r="O1011" s="1190">
        <f t="shared" si="423"/>
        <v>0.12494971649029345</v>
      </c>
      <c r="P1011" s="1192">
        <f t="shared" si="455"/>
        <v>28467.470560964597</v>
      </c>
      <c r="Q1011" s="1192">
        <f t="shared" si="456"/>
        <v>22644.57885531275</v>
      </c>
      <c r="R1011" s="1192">
        <f t="shared" si="457"/>
        <v>24673.770838863133</v>
      </c>
      <c r="S1011" s="1192">
        <f t="shared" si="458"/>
        <v>19626.863167277494</v>
      </c>
      <c r="T1011" s="1192">
        <f t="shared" si="459"/>
        <v>884610.99811550637</v>
      </c>
      <c r="U1011" s="1192">
        <f t="shared" si="429"/>
        <v>1095158.4222411888</v>
      </c>
      <c r="V1011" s="1189">
        <v>110000</v>
      </c>
      <c r="W1011" s="1189">
        <v>87500</v>
      </c>
      <c r="X1011" s="1193">
        <v>3.8079999999999998</v>
      </c>
      <c r="Y1011" s="1189">
        <v>2</v>
      </c>
      <c r="Z1011" s="1189">
        <v>3.5</v>
      </c>
      <c r="AA1011" s="1193">
        <v>0.216005</v>
      </c>
      <c r="AB1011" s="1193">
        <v>3.7999999999999999E-2</v>
      </c>
      <c r="AC1011" s="1193">
        <v>4.078125</v>
      </c>
      <c r="AD1011" s="1189">
        <v>0.25</v>
      </c>
      <c r="AE1011" s="1189">
        <v>30</v>
      </c>
      <c r="AF1011" s="1193" t="s">
        <v>10557</v>
      </c>
      <c r="AG1011" s="1193" t="s">
        <v>10557</v>
      </c>
      <c r="AH1011" s="1189">
        <f t="shared" si="460"/>
        <v>1.7842083333333334</v>
      </c>
      <c r="AI1011" s="1189">
        <f t="shared" si="431"/>
        <v>2.26953125</v>
      </c>
      <c r="AJ1011" s="1189">
        <f t="shared" si="432"/>
        <v>8.0419181646864217</v>
      </c>
      <c r="AK1011" s="1189" t="s">
        <v>10557</v>
      </c>
      <c r="AL1011" s="1189">
        <f t="shared" si="461"/>
        <v>0.16083833333333333</v>
      </c>
      <c r="AM1011" s="1189">
        <f t="shared" si="434"/>
        <v>6.9702169525538675</v>
      </c>
      <c r="AN1011" s="1189">
        <f t="shared" si="462"/>
        <v>6.25E-2</v>
      </c>
      <c r="AO1011" s="1189">
        <f t="shared" si="454"/>
        <v>3.5105049999999998</v>
      </c>
      <c r="AP1011" s="1189">
        <f t="shared" si="463"/>
        <v>3.6471616666666664</v>
      </c>
      <c r="AQ1011" s="1189">
        <f t="shared" si="464"/>
        <v>7.0002499999999995E-2</v>
      </c>
      <c r="AR1011" s="1193">
        <f t="shared" si="465"/>
        <v>5.1346404317564218</v>
      </c>
      <c r="AS1011" s="1194">
        <f t="shared" si="453"/>
        <v>2.26953125</v>
      </c>
    </row>
    <row r="1012" spans="1:45" ht="11.1" customHeight="1">
      <c r="A1012" s="1189" t="s">
        <v>11086</v>
      </c>
      <c r="B1012" s="1189" t="s">
        <v>10936</v>
      </c>
      <c r="C1012" s="1189" t="s">
        <v>10936</v>
      </c>
      <c r="D1012" s="1189" t="s">
        <v>10936</v>
      </c>
      <c r="E1012" s="1189" t="s">
        <v>10936</v>
      </c>
      <c r="F1012" s="1189" t="s">
        <v>10936</v>
      </c>
      <c r="G1012" s="1189">
        <v>5</v>
      </c>
      <c r="H1012" s="1189">
        <v>2</v>
      </c>
      <c r="I1012" s="1190">
        <f t="shared" si="420"/>
        <v>56.07</v>
      </c>
      <c r="J1012" s="1191">
        <f t="shared" si="439"/>
        <v>19626.863167277494</v>
      </c>
      <c r="K1012" s="1191">
        <f t="shared" si="440"/>
        <v>24673.770838863133</v>
      </c>
      <c r="L1012" s="1191">
        <f t="shared" si="441"/>
        <v>803616.81251514459</v>
      </c>
      <c r="M1012" s="1190">
        <f t="shared" si="421"/>
        <v>2.1444010237658704</v>
      </c>
      <c r="N1012" s="1190">
        <f t="shared" si="422"/>
        <v>0.85679805593344094</v>
      </c>
      <c r="O1012" s="1190">
        <f t="shared" si="423"/>
        <v>0.16319962970160778</v>
      </c>
      <c r="P1012" s="1192">
        <f t="shared" si="455"/>
        <v>25861.014616940101</v>
      </c>
      <c r="Q1012" s="1192">
        <f t="shared" si="456"/>
        <v>20571.261627111446</v>
      </c>
      <c r="R1012" s="1192">
        <f t="shared" si="457"/>
        <v>24673.770838863133</v>
      </c>
      <c r="S1012" s="1192">
        <f t="shared" si="458"/>
        <v>19626.863167277494</v>
      </c>
      <c r="T1012" s="1192">
        <f t="shared" si="459"/>
        <v>803616.81251514459</v>
      </c>
      <c r="U1012" s="1192">
        <f t="shared" si="429"/>
        <v>1095158.4222411888</v>
      </c>
      <c r="V1012" s="1189">
        <v>110000</v>
      </c>
      <c r="W1012" s="1189">
        <v>87500</v>
      </c>
      <c r="X1012" s="1193">
        <v>3.8079999999999998</v>
      </c>
      <c r="Y1012" s="1189">
        <v>2</v>
      </c>
      <c r="Z1012" s="1189">
        <v>3.5</v>
      </c>
      <c r="AA1012" s="1193">
        <v>0.216005</v>
      </c>
      <c r="AB1012" s="1193">
        <v>3.7999999999999999E-2</v>
      </c>
      <c r="AC1012" s="1193">
        <v>4.078125</v>
      </c>
      <c r="AD1012" s="1189">
        <v>0.25</v>
      </c>
      <c r="AE1012" s="1189">
        <v>30</v>
      </c>
      <c r="AF1012" s="1193" t="s">
        <v>10557</v>
      </c>
      <c r="AG1012" s="1193" t="s">
        <v>10557</v>
      </c>
      <c r="AH1012" s="1189">
        <f t="shared" si="460"/>
        <v>1.7842083333333334</v>
      </c>
      <c r="AI1012" s="1189">
        <f t="shared" si="431"/>
        <v>2.26953125</v>
      </c>
      <c r="AJ1012" s="1189">
        <f t="shared" si="432"/>
        <v>7.3056073865013147</v>
      </c>
      <c r="AK1012" s="1189" t="s">
        <v>10557</v>
      </c>
      <c r="AL1012" s="1189">
        <f t="shared" si="461"/>
        <v>0.16083833333333333</v>
      </c>
      <c r="AM1012" s="1189">
        <f t="shared" si="434"/>
        <v>6.9702169525538675</v>
      </c>
      <c r="AN1012" s="1189">
        <f t="shared" si="462"/>
        <v>6.25E-2</v>
      </c>
      <c r="AO1012" s="1189">
        <f t="shared" si="454"/>
        <v>3.5105049999999998</v>
      </c>
      <c r="AP1012" s="1189">
        <f t="shared" si="463"/>
        <v>3.6471616666666664</v>
      </c>
      <c r="AQ1012" s="1189">
        <f t="shared" si="464"/>
        <v>7.0002499999999995E-2</v>
      </c>
      <c r="AR1012" s="1193">
        <f t="shared" si="465"/>
        <v>5.042522420716419</v>
      </c>
      <c r="AS1012" s="1194">
        <f t="shared" si="453"/>
        <v>2.26953125</v>
      </c>
    </row>
    <row r="1013" spans="1:45" ht="11.1" customHeight="1">
      <c r="A1013" s="1189" t="s">
        <v>11086</v>
      </c>
      <c r="B1013" s="1189" t="s">
        <v>10936</v>
      </c>
      <c r="C1013" s="1189" t="s">
        <v>10936</v>
      </c>
      <c r="D1013" s="1189" t="s">
        <v>10936</v>
      </c>
      <c r="E1013" s="1189" t="s">
        <v>10936</v>
      </c>
      <c r="F1013" s="1189" t="s">
        <v>10936</v>
      </c>
      <c r="G1013" s="1189">
        <v>5</v>
      </c>
      <c r="H1013" s="1189">
        <v>2.25</v>
      </c>
      <c r="I1013" s="1190">
        <f t="shared" si="420"/>
        <v>53.233125000000001</v>
      </c>
      <c r="J1013" s="1191">
        <f t="shared" si="439"/>
        <v>18161.146678259185</v>
      </c>
      <c r="K1013" s="1191">
        <f t="shared" si="440"/>
        <v>22831.155824097259</v>
      </c>
      <c r="L1013" s="1191">
        <f t="shared" si="441"/>
        <v>711823.40216806775</v>
      </c>
      <c r="M1013" s="1190">
        <f t="shared" si="421"/>
        <v>2.2808653604326246</v>
      </c>
      <c r="N1013" s="1190">
        <f t="shared" si="422"/>
        <v>0.81344815429395123</v>
      </c>
      <c r="O1013" s="1190">
        <f t="shared" si="423"/>
        <v>0.20654953134109735</v>
      </c>
      <c r="P1013" s="1192">
        <f t="shared" si="455"/>
        <v>22831.155824097259</v>
      </c>
      <c r="Q1013" s="1192">
        <f t="shared" si="456"/>
        <v>18161.146678259185</v>
      </c>
      <c r="R1013" s="1192">
        <f t="shared" si="457"/>
        <v>24592.043444413557</v>
      </c>
      <c r="S1013" s="1192">
        <f t="shared" si="458"/>
        <v>19561.852739874423</v>
      </c>
      <c r="T1013" s="1192">
        <f t="shared" si="459"/>
        <v>711823.40216806775</v>
      </c>
      <c r="U1013" s="1192">
        <f t="shared" si="429"/>
        <v>1095158.4222411888</v>
      </c>
      <c r="V1013" s="1189">
        <v>110000</v>
      </c>
      <c r="W1013" s="1189">
        <v>87500</v>
      </c>
      <c r="X1013" s="1193">
        <v>3.8079999999999998</v>
      </c>
      <c r="Y1013" s="1189">
        <v>2</v>
      </c>
      <c r="Z1013" s="1189">
        <v>3.5</v>
      </c>
      <c r="AA1013" s="1193">
        <v>0.216005</v>
      </c>
      <c r="AB1013" s="1193">
        <v>3.7999999999999999E-2</v>
      </c>
      <c r="AC1013" s="1193">
        <v>4.078125</v>
      </c>
      <c r="AD1013" s="1189">
        <v>0.25</v>
      </c>
      <c r="AE1013" s="1189">
        <v>30</v>
      </c>
      <c r="AF1013" s="1193" t="s">
        <v>10557</v>
      </c>
      <c r="AG1013" s="1193" t="s">
        <v>10557</v>
      </c>
      <c r="AH1013" s="1189">
        <f t="shared" si="460"/>
        <v>1.7842083333333334</v>
      </c>
      <c r="AI1013" s="1189">
        <f t="shared" si="431"/>
        <v>2.26953125</v>
      </c>
      <c r="AJ1013" s="1189">
        <f t="shared" si="432"/>
        <v>6.4711218378915252</v>
      </c>
      <c r="AK1013" s="1189" t="s">
        <v>10557</v>
      </c>
      <c r="AL1013" s="1189">
        <f t="shared" si="461"/>
        <v>0.16083833333333333</v>
      </c>
      <c r="AM1013" s="1189">
        <f t="shared" si="434"/>
        <v>6.9702169525538675</v>
      </c>
      <c r="AN1013" s="1189">
        <f t="shared" si="462"/>
        <v>6.25E-2</v>
      </c>
      <c r="AO1013" s="1189">
        <f t="shared" si="454"/>
        <v>3.5105049999999998</v>
      </c>
      <c r="AP1013" s="1189">
        <f t="shared" si="463"/>
        <v>3.6471616666666664</v>
      </c>
      <c r="AQ1013" s="1189">
        <f t="shared" si="464"/>
        <v>7.0002499999999995E-2</v>
      </c>
      <c r="AR1013" s="1193">
        <f t="shared" si="465"/>
        <v>4.9360442019321278</v>
      </c>
      <c r="AS1013" s="1194">
        <f t="shared" si="453"/>
        <v>2.2535423004830317</v>
      </c>
    </row>
    <row r="1014" spans="1:45" ht="11.1" customHeight="1">
      <c r="A1014" s="1189" t="s">
        <v>11086</v>
      </c>
      <c r="B1014" s="1189" t="s">
        <v>10936</v>
      </c>
      <c r="C1014" s="1189" t="s">
        <v>10936</v>
      </c>
      <c r="D1014" s="1189" t="s">
        <v>10936</v>
      </c>
      <c r="E1014" s="1189" t="s">
        <v>10936</v>
      </c>
      <c r="F1014" s="1189" t="s">
        <v>10936</v>
      </c>
      <c r="G1014" s="1189">
        <v>5</v>
      </c>
      <c r="H1014" s="1189">
        <v>2.5</v>
      </c>
      <c r="I1014" s="1190">
        <f t="shared" si="420"/>
        <v>50.0625</v>
      </c>
      <c r="J1014" s="1191">
        <f t="shared" si="439"/>
        <v>15445.273891730063</v>
      </c>
      <c r="K1014" s="1191">
        <f t="shared" si="440"/>
        <v>19416.915749603504</v>
      </c>
      <c r="L1014" s="1191">
        <f t="shared" si="441"/>
        <v>609230.76707427611</v>
      </c>
      <c r="M1014" s="1190">
        <f t="shared" si="421"/>
        <v>2.5030971146382499</v>
      </c>
      <c r="N1014" s="1190">
        <f t="shared" si="422"/>
        <v>0.76499826422628647</v>
      </c>
      <c r="O1014" s="1190">
        <f t="shared" si="423"/>
        <v>0.25499942140876219</v>
      </c>
      <c r="P1014" s="1192">
        <f t="shared" si="455"/>
        <v>19416.915749603504</v>
      </c>
      <c r="Q1014" s="1192">
        <f t="shared" si="456"/>
        <v>15445.273891730063</v>
      </c>
      <c r="R1014" s="1192">
        <f t="shared" si="457"/>
        <v>24436.409797810786</v>
      </c>
      <c r="S1014" s="1192">
        <f t="shared" si="458"/>
        <v>19438.053248258577</v>
      </c>
      <c r="T1014" s="1192">
        <f t="shared" si="459"/>
        <v>609230.76707427611</v>
      </c>
      <c r="U1014" s="1192">
        <f t="shared" si="429"/>
        <v>1095158.4222411888</v>
      </c>
      <c r="V1014" s="1189">
        <v>110000</v>
      </c>
      <c r="W1014" s="1189">
        <v>87500</v>
      </c>
      <c r="X1014" s="1193">
        <v>3.8079999999999998</v>
      </c>
      <c r="Y1014" s="1189">
        <v>2</v>
      </c>
      <c r="Z1014" s="1189">
        <v>3.5</v>
      </c>
      <c r="AA1014" s="1193">
        <v>0.216005</v>
      </c>
      <c r="AB1014" s="1193">
        <v>3.7999999999999999E-2</v>
      </c>
      <c r="AC1014" s="1193">
        <v>4.078125</v>
      </c>
      <c r="AD1014" s="1189">
        <v>0.25</v>
      </c>
      <c r="AE1014" s="1189">
        <v>30</v>
      </c>
      <c r="AF1014" s="1193" t="s">
        <v>10557</v>
      </c>
      <c r="AG1014" s="1193" t="s">
        <v>10557</v>
      </c>
      <c r="AH1014" s="1189">
        <f t="shared" si="460"/>
        <v>1.7842083333333334</v>
      </c>
      <c r="AI1014" s="1189">
        <f t="shared" si="431"/>
        <v>2.26953125</v>
      </c>
      <c r="AJ1014" s="1189">
        <f t="shared" si="432"/>
        <v>5.5384615188570558</v>
      </c>
      <c r="AK1014" s="1189" t="s">
        <v>10557</v>
      </c>
      <c r="AL1014" s="1189">
        <f t="shared" si="461"/>
        <v>0.16083833333333333</v>
      </c>
      <c r="AM1014" s="1189">
        <f t="shared" si="434"/>
        <v>6.9702169525538675</v>
      </c>
      <c r="AN1014" s="1189">
        <f t="shared" si="462"/>
        <v>6.25E-2</v>
      </c>
      <c r="AO1014" s="1189">
        <f t="shared" si="454"/>
        <v>3.5105049999999998</v>
      </c>
      <c r="AP1014" s="1189">
        <f t="shared" si="463"/>
        <v>3.6471616666666664</v>
      </c>
      <c r="AQ1014" s="1189">
        <f t="shared" si="464"/>
        <v>7.0002499999999995E-2</v>
      </c>
      <c r="AR1014" s="1193">
        <f t="shared" si="465"/>
        <v>4.8142530431446762</v>
      </c>
      <c r="AS1014" s="1194">
        <f t="shared" si="453"/>
        <v>2.223094510786169</v>
      </c>
    </row>
    <row r="1015" spans="1:45" ht="11.1" customHeight="1">
      <c r="A1015" s="1189" t="s">
        <v>11086</v>
      </c>
      <c r="B1015" s="1189" t="s">
        <v>10936</v>
      </c>
      <c r="C1015" s="1189" t="s">
        <v>10936</v>
      </c>
      <c r="D1015" s="1189" t="s">
        <v>10936</v>
      </c>
      <c r="E1015" s="1189" t="s">
        <v>10936</v>
      </c>
      <c r="F1015" s="1189" t="s">
        <v>10936</v>
      </c>
      <c r="G1015" s="1189">
        <v>5</v>
      </c>
      <c r="H1015" s="1189">
        <v>2.75</v>
      </c>
      <c r="I1015" s="1190">
        <f t="shared" si="420"/>
        <v>46.558124999999997</v>
      </c>
      <c r="J1015" s="1191">
        <f t="shared" si="439"/>
        <v>12479.639627305118</v>
      </c>
      <c r="K1015" s="1191">
        <f t="shared" si="440"/>
        <v>15688.689817183576</v>
      </c>
      <c r="L1015" s="1191">
        <f t="shared" si="441"/>
        <v>495838.90723376954</v>
      </c>
      <c r="M1015" s="1190">
        <f t="shared" si="421"/>
        <v>2.8820521603243066</v>
      </c>
      <c r="N1015" s="1190">
        <f t="shared" si="422"/>
        <v>0.71144838573044633</v>
      </c>
      <c r="O1015" s="1190">
        <f t="shared" si="423"/>
        <v>0.30854929990460223</v>
      </c>
      <c r="P1015" s="1192">
        <f t="shared" si="455"/>
        <v>15688.689817183576</v>
      </c>
      <c r="Q1015" s="1192">
        <f t="shared" si="456"/>
        <v>12479.639627305118</v>
      </c>
      <c r="R1015" s="1192">
        <f t="shared" si="457"/>
        <v>24259.679332321874</v>
      </c>
      <c r="S1015" s="1192">
        <f t="shared" si="458"/>
        <v>19297.472196165127</v>
      </c>
      <c r="T1015" s="1192">
        <f t="shared" si="459"/>
        <v>495838.90723376954</v>
      </c>
      <c r="U1015" s="1192">
        <f t="shared" si="429"/>
        <v>1095158.4222411888</v>
      </c>
      <c r="V1015" s="1189">
        <v>110000</v>
      </c>
      <c r="W1015" s="1189">
        <v>87500</v>
      </c>
      <c r="X1015" s="1193">
        <v>3.8079999999999998</v>
      </c>
      <c r="Y1015" s="1189">
        <v>2</v>
      </c>
      <c r="Z1015" s="1189">
        <v>3.5</v>
      </c>
      <c r="AA1015" s="1193">
        <v>0.216005</v>
      </c>
      <c r="AB1015" s="1193">
        <v>3.7999999999999999E-2</v>
      </c>
      <c r="AC1015" s="1193">
        <v>4.078125</v>
      </c>
      <c r="AD1015" s="1189">
        <v>0.25</v>
      </c>
      <c r="AE1015" s="1189">
        <v>30</v>
      </c>
      <c r="AF1015" s="1193" t="s">
        <v>10557</v>
      </c>
      <c r="AG1015" s="1193" t="s">
        <v>10557</v>
      </c>
      <c r="AH1015" s="1189">
        <f t="shared" si="460"/>
        <v>1.7842083333333334</v>
      </c>
      <c r="AI1015" s="1189">
        <f t="shared" si="431"/>
        <v>2.26953125</v>
      </c>
      <c r="AJ1015" s="1189">
        <f t="shared" si="432"/>
        <v>4.5076264293979049</v>
      </c>
      <c r="AK1015" s="1189" t="s">
        <v>10557</v>
      </c>
      <c r="AL1015" s="1189">
        <f t="shared" si="461"/>
        <v>0.16083833333333333</v>
      </c>
      <c r="AM1015" s="1189">
        <f t="shared" si="434"/>
        <v>6.9702169525538675</v>
      </c>
      <c r="AN1015" s="1189">
        <f t="shared" si="462"/>
        <v>6.25E-2</v>
      </c>
      <c r="AO1015" s="1189">
        <f t="shared" si="454"/>
        <v>3.5105049999999998</v>
      </c>
      <c r="AP1015" s="1189">
        <f t="shared" si="463"/>
        <v>3.6471616666666664</v>
      </c>
      <c r="AQ1015" s="1189">
        <f t="shared" si="464"/>
        <v>7.0002499999999995E-2</v>
      </c>
      <c r="AR1015" s="1193">
        <f t="shared" si="465"/>
        <v>4.6759525621447207</v>
      </c>
      <c r="AS1015" s="1194">
        <f t="shared" si="453"/>
        <v>2.1885193905361802</v>
      </c>
    </row>
    <row r="1016" spans="1:45" ht="11.1" customHeight="1">
      <c r="A1016" s="1189" t="s">
        <v>11086</v>
      </c>
      <c r="B1016" s="1189" t="s">
        <v>10936</v>
      </c>
      <c r="C1016" s="1189" t="s">
        <v>10936</v>
      </c>
      <c r="D1016" s="1189" t="s">
        <v>10936</v>
      </c>
      <c r="E1016" s="1189" t="s">
        <v>10936</v>
      </c>
      <c r="F1016" s="1189" t="s">
        <v>10936</v>
      </c>
      <c r="G1016" s="1189">
        <v>5.25</v>
      </c>
      <c r="H1016" s="1189">
        <v>1.75</v>
      </c>
      <c r="I1016" s="1190">
        <f t="shared" si="420"/>
        <v>65.414999999999992</v>
      </c>
      <c r="J1016" s="1191">
        <f t="shared" si="439"/>
        <v>22802.482424831545</v>
      </c>
      <c r="K1016" s="1191">
        <f t="shared" si="440"/>
        <v>28665.977905502514</v>
      </c>
      <c r="L1016" s="1191">
        <f t="shared" si="441"/>
        <v>884610.99811550637</v>
      </c>
      <c r="M1016" s="1190">
        <f t="shared" si="421"/>
        <v>2.520015530405836</v>
      </c>
      <c r="N1016" s="1190">
        <f t="shared" si="422"/>
        <v>0.99959773192234758</v>
      </c>
      <c r="O1016" s="1190">
        <f t="shared" si="423"/>
        <v>0.12494971649029345</v>
      </c>
      <c r="P1016" s="1192">
        <f t="shared" si="455"/>
        <v>28665.977905502514</v>
      </c>
      <c r="Q1016" s="1192">
        <f t="shared" si="456"/>
        <v>22802.482424831545</v>
      </c>
      <c r="R1016" s="1192">
        <f t="shared" si="457"/>
        <v>32019.815892503375</v>
      </c>
      <c r="S1016" s="1192">
        <f t="shared" si="458"/>
        <v>25470.308096309498</v>
      </c>
      <c r="T1016" s="1192">
        <f t="shared" si="459"/>
        <v>884610.99811550637</v>
      </c>
      <c r="U1016" s="1192">
        <f t="shared" si="429"/>
        <v>1316542.5295488443</v>
      </c>
      <c r="V1016" s="1189">
        <v>110000</v>
      </c>
      <c r="W1016" s="1189">
        <v>87500</v>
      </c>
      <c r="X1016" s="1193">
        <v>3.8079999999999998</v>
      </c>
      <c r="Y1016" s="1189">
        <v>2</v>
      </c>
      <c r="Z1016" s="1189">
        <v>3.5</v>
      </c>
      <c r="AA1016" s="1193">
        <v>0.216005</v>
      </c>
      <c r="AB1016" s="1193">
        <v>3.7999999999999999E-2</v>
      </c>
      <c r="AC1016" s="1193">
        <v>4.078125</v>
      </c>
      <c r="AD1016" s="1189">
        <v>0.25</v>
      </c>
      <c r="AE1016" s="1189">
        <v>30</v>
      </c>
      <c r="AF1016" s="1193" t="s">
        <v>10557</v>
      </c>
      <c r="AG1016" s="1193" t="s">
        <v>10557</v>
      </c>
      <c r="AH1016" s="1189">
        <f t="shared" si="460"/>
        <v>1.7842083333333334</v>
      </c>
      <c r="AI1016" s="1189">
        <f t="shared" si="431"/>
        <v>2.33203125</v>
      </c>
      <c r="AJ1016" s="1189">
        <f t="shared" si="432"/>
        <v>8.0419181646864217</v>
      </c>
      <c r="AK1016" s="1189" t="s">
        <v>10557</v>
      </c>
      <c r="AL1016" s="1189">
        <f t="shared" si="461"/>
        <v>0.16083833333333333</v>
      </c>
      <c r="AM1016" s="1189">
        <f t="shared" si="434"/>
        <v>8.982799746259829</v>
      </c>
      <c r="AN1016" s="1189">
        <f t="shared" si="462"/>
        <v>6.25E-2</v>
      </c>
      <c r="AO1016" s="1189">
        <f t="shared" si="454"/>
        <v>3.5105049999999998</v>
      </c>
      <c r="AP1016" s="1189">
        <f t="shared" si="463"/>
        <v>3.6471616666666664</v>
      </c>
      <c r="AQ1016" s="1189">
        <f t="shared" si="464"/>
        <v>7.0002499999999995E-2</v>
      </c>
      <c r="AR1016" s="1193">
        <f t="shared" si="465"/>
        <v>5.1346404317564218</v>
      </c>
      <c r="AS1016" s="1194">
        <f t="shared" si="453"/>
        <v>2.3031913579391055</v>
      </c>
    </row>
    <row r="1017" spans="1:45" ht="11.1" customHeight="1">
      <c r="A1017" s="1189" t="s">
        <v>11086</v>
      </c>
      <c r="B1017" s="1189" t="s">
        <v>10936</v>
      </c>
      <c r="C1017" s="1189" t="s">
        <v>10936</v>
      </c>
      <c r="D1017" s="1189" t="s">
        <v>10936</v>
      </c>
      <c r="E1017" s="1189" t="s">
        <v>10936</v>
      </c>
      <c r="F1017" s="1189" t="s">
        <v>10936</v>
      </c>
      <c r="G1017" s="1189">
        <v>5.25</v>
      </c>
      <c r="H1017" s="1189">
        <v>2</v>
      </c>
      <c r="I1017" s="1190">
        <f t="shared" si="420"/>
        <v>62.911874999999995</v>
      </c>
      <c r="J1017" s="1191">
        <f t="shared" si="439"/>
        <v>20616.565059947789</v>
      </c>
      <c r="K1017" s="1191">
        <f t="shared" si="440"/>
        <v>25917.96750393436</v>
      </c>
      <c r="L1017" s="1191">
        <f t="shared" si="441"/>
        <v>803616.81251514459</v>
      </c>
      <c r="M1017" s="1190">
        <f t="shared" si="421"/>
        <v>2.6236908815753721</v>
      </c>
      <c r="N1017" s="1190">
        <f t="shared" si="422"/>
        <v>0.96134781871103325</v>
      </c>
      <c r="O1017" s="1190">
        <f t="shared" si="423"/>
        <v>0.16319962970160778</v>
      </c>
      <c r="P1017" s="1192">
        <f t="shared" si="455"/>
        <v>25917.96750393436</v>
      </c>
      <c r="Q1017" s="1192">
        <f t="shared" si="456"/>
        <v>20616.565059947789</v>
      </c>
      <c r="R1017" s="1192">
        <f t="shared" si="457"/>
        <v>31868.111657367419</v>
      </c>
      <c r="S1017" s="1192">
        <f t="shared" si="458"/>
        <v>25349.6342729059</v>
      </c>
      <c r="T1017" s="1192">
        <f t="shared" si="459"/>
        <v>803616.81251514459</v>
      </c>
      <c r="U1017" s="1192">
        <f t="shared" si="429"/>
        <v>1316542.5295488443</v>
      </c>
      <c r="V1017" s="1189">
        <v>110000</v>
      </c>
      <c r="W1017" s="1189">
        <v>87500</v>
      </c>
      <c r="X1017" s="1193">
        <v>3.8079999999999998</v>
      </c>
      <c r="Y1017" s="1189">
        <v>2</v>
      </c>
      <c r="Z1017" s="1189">
        <v>3.5</v>
      </c>
      <c r="AA1017" s="1193">
        <v>0.216005</v>
      </c>
      <c r="AB1017" s="1193">
        <v>3.7999999999999999E-2</v>
      </c>
      <c r="AC1017" s="1193">
        <v>4.078125</v>
      </c>
      <c r="AD1017" s="1189">
        <v>0.25</v>
      </c>
      <c r="AE1017" s="1189">
        <v>30</v>
      </c>
      <c r="AF1017" s="1193" t="s">
        <v>10557</v>
      </c>
      <c r="AG1017" s="1193" t="s">
        <v>10557</v>
      </c>
      <c r="AH1017" s="1189">
        <f t="shared" si="460"/>
        <v>1.7842083333333334</v>
      </c>
      <c r="AI1017" s="1189">
        <f t="shared" si="431"/>
        <v>2.33203125</v>
      </c>
      <c r="AJ1017" s="1189">
        <f t="shared" si="432"/>
        <v>7.3056073865013147</v>
      </c>
      <c r="AK1017" s="1189" t="s">
        <v>10557</v>
      </c>
      <c r="AL1017" s="1189">
        <f t="shared" si="461"/>
        <v>0.16083833333333333</v>
      </c>
      <c r="AM1017" s="1189">
        <f t="shared" si="434"/>
        <v>8.982799746259829</v>
      </c>
      <c r="AN1017" s="1189">
        <f t="shared" si="462"/>
        <v>6.25E-2</v>
      </c>
      <c r="AO1017" s="1189">
        <f t="shared" si="454"/>
        <v>3.5105049999999998</v>
      </c>
      <c r="AP1017" s="1189">
        <f t="shared" si="463"/>
        <v>3.6471616666666664</v>
      </c>
      <c r="AQ1017" s="1189">
        <f t="shared" si="464"/>
        <v>7.0002499999999995E-2</v>
      </c>
      <c r="AR1017" s="1193">
        <f t="shared" si="465"/>
        <v>5.042522420716419</v>
      </c>
      <c r="AS1017" s="1194">
        <f t="shared" si="453"/>
        <v>2.280161855179105</v>
      </c>
    </row>
    <row r="1018" spans="1:45" ht="11.1" customHeight="1">
      <c r="A1018" s="1189" t="s">
        <v>11086</v>
      </c>
      <c r="B1018" s="1189" t="s">
        <v>10936</v>
      </c>
      <c r="C1018" s="1189" t="s">
        <v>10936</v>
      </c>
      <c r="D1018" s="1189" t="s">
        <v>10936</v>
      </c>
      <c r="E1018" s="1189" t="s">
        <v>10936</v>
      </c>
      <c r="F1018" s="1189" t="s">
        <v>10936</v>
      </c>
      <c r="G1018" s="1189">
        <v>5.25</v>
      </c>
      <c r="H1018" s="1189">
        <v>2.25</v>
      </c>
      <c r="I1018" s="1190">
        <f t="shared" si="420"/>
        <v>60.074999999999996</v>
      </c>
      <c r="J1018" s="1191">
        <f t="shared" si="439"/>
        <v>18161.146678259185</v>
      </c>
      <c r="K1018" s="1191">
        <f t="shared" si="440"/>
        <v>22831.155824097259</v>
      </c>
      <c r="L1018" s="1191">
        <f t="shared" si="441"/>
        <v>711823.40216806775</v>
      </c>
      <c r="M1018" s="1190">
        <f t="shared" si="421"/>
        <v>2.79065603026012</v>
      </c>
      <c r="N1018" s="1190">
        <f t="shared" si="422"/>
        <v>0.91799791707154377</v>
      </c>
      <c r="O1018" s="1190">
        <f t="shared" si="423"/>
        <v>0.20654953134109735</v>
      </c>
      <c r="P1018" s="1192">
        <f t="shared" si="455"/>
        <v>22831.155824097259</v>
      </c>
      <c r="Q1018" s="1192">
        <f t="shared" si="456"/>
        <v>18161.146678259185</v>
      </c>
      <c r="R1018" s="1192">
        <f t="shared" si="457"/>
        <v>31692.758362643173</v>
      </c>
      <c r="S1018" s="1192">
        <f t="shared" si="458"/>
        <v>25210.14869755707</v>
      </c>
      <c r="T1018" s="1192">
        <f t="shared" si="459"/>
        <v>711823.40216806775</v>
      </c>
      <c r="U1018" s="1192">
        <f t="shared" si="429"/>
        <v>1316542.5295488443</v>
      </c>
      <c r="V1018" s="1189">
        <v>110000</v>
      </c>
      <c r="W1018" s="1189">
        <v>87500</v>
      </c>
      <c r="X1018" s="1193">
        <v>3.8079999999999998</v>
      </c>
      <c r="Y1018" s="1189">
        <v>2</v>
      </c>
      <c r="Z1018" s="1189">
        <v>3.5</v>
      </c>
      <c r="AA1018" s="1193">
        <v>0.216005</v>
      </c>
      <c r="AB1018" s="1193">
        <v>3.7999999999999999E-2</v>
      </c>
      <c r="AC1018" s="1193">
        <v>4.078125</v>
      </c>
      <c r="AD1018" s="1189">
        <v>0.25</v>
      </c>
      <c r="AE1018" s="1189">
        <v>30</v>
      </c>
      <c r="AF1018" s="1193" t="s">
        <v>10557</v>
      </c>
      <c r="AG1018" s="1193" t="s">
        <v>10557</v>
      </c>
      <c r="AH1018" s="1189">
        <f t="shared" si="460"/>
        <v>1.7842083333333334</v>
      </c>
      <c r="AI1018" s="1189">
        <f t="shared" si="431"/>
        <v>2.33203125</v>
      </c>
      <c r="AJ1018" s="1189">
        <f t="shared" si="432"/>
        <v>6.4711218378915252</v>
      </c>
      <c r="AK1018" s="1189" t="s">
        <v>10557</v>
      </c>
      <c r="AL1018" s="1189">
        <f t="shared" si="461"/>
        <v>0.16083833333333333</v>
      </c>
      <c r="AM1018" s="1189">
        <f t="shared" si="434"/>
        <v>8.982799746259829</v>
      </c>
      <c r="AN1018" s="1189">
        <f t="shared" si="462"/>
        <v>6.25E-2</v>
      </c>
      <c r="AO1018" s="1189">
        <f t="shared" si="454"/>
        <v>3.5105049999999998</v>
      </c>
      <c r="AP1018" s="1189">
        <f t="shared" si="463"/>
        <v>3.6471616666666664</v>
      </c>
      <c r="AQ1018" s="1189">
        <f t="shared" si="464"/>
        <v>7.0002499999999995E-2</v>
      </c>
      <c r="AR1018" s="1193">
        <f t="shared" si="465"/>
        <v>4.9360442019321278</v>
      </c>
      <c r="AS1018" s="1194">
        <f t="shared" si="453"/>
        <v>2.2535423004830317</v>
      </c>
    </row>
    <row r="1019" spans="1:45" ht="11.1" customHeight="1">
      <c r="A1019" s="1189" t="s">
        <v>11086</v>
      </c>
      <c r="B1019" s="1189" t="s">
        <v>10936</v>
      </c>
      <c r="C1019" s="1189" t="s">
        <v>10936</v>
      </c>
      <c r="D1019" s="1189" t="s">
        <v>10936</v>
      </c>
      <c r="E1019" s="1189" t="s">
        <v>10936</v>
      </c>
      <c r="F1019" s="1189" t="s">
        <v>10936</v>
      </c>
      <c r="G1019" s="1189">
        <v>5.25</v>
      </c>
      <c r="H1019" s="1189">
        <v>2.5</v>
      </c>
      <c r="I1019" s="1190">
        <f t="shared" si="420"/>
        <v>56.904375000000002</v>
      </c>
      <c r="J1019" s="1191">
        <f t="shared" si="439"/>
        <v>15445.273891730063</v>
      </c>
      <c r="K1019" s="1191">
        <f t="shared" si="440"/>
        <v>19416.915749603504</v>
      </c>
      <c r="L1019" s="1191">
        <f t="shared" si="441"/>
        <v>609230.76707427611</v>
      </c>
      <c r="M1019" s="1190">
        <f t="shared" si="421"/>
        <v>3.0625582633983273</v>
      </c>
      <c r="N1019" s="1190">
        <f t="shared" si="422"/>
        <v>0.8695480270038789</v>
      </c>
      <c r="O1019" s="1190">
        <f t="shared" si="423"/>
        <v>0.25499942140876219</v>
      </c>
      <c r="P1019" s="1192">
        <f t="shared" si="455"/>
        <v>19416.915749603504</v>
      </c>
      <c r="Q1019" s="1192">
        <f t="shared" si="456"/>
        <v>15445.273891730063</v>
      </c>
      <c r="R1019" s="1192">
        <f t="shared" si="457"/>
        <v>31492.187004430187</v>
      </c>
      <c r="S1019" s="1192">
        <f t="shared" si="458"/>
        <v>25050.60329897856</v>
      </c>
      <c r="T1019" s="1192">
        <f t="shared" si="459"/>
        <v>609230.76707427611</v>
      </c>
      <c r="U1019" s="1192">
        <f t="shared" si="429"/>
        <v>1316542.5295488443</v>
      </c>
      <c r="V1019" s="1189">
        <v>110000</v>
      </c>
      <c r="W1019" s="1189">
        <v>87500</v>
      </c>
      <c r="X1019" s="1193">
        <v>3.8079999999999998</v>
      </c>
      <c r="Y1019" s="1189">
        <v>2</v>
      </c>
      <c r="Z1019" s="1189">
        <v>3.5</v>
      </c>
      <c r="AA1019" s="1193">
        <v>0.216005</v>
      </c>
      <c r="AB1019" s="1193">
        <v>3.7999999999999999E-2</v>
      </c>
      <c r="AC1019" s="1193">
        <v>4.078125</v>
      </c>
      <c r="AD1019" s="1189">
        <v>0.25</v>
      </c>
      <c r="AE1019" s="1189">
        <v>30</v>
      </c>
      <c r="AF1019" s="1193" t="s">
        <v>10557</v>
      </c>
      <c r="AG1019" s="1193" t="s">
        <v>10557</v>
      </c>
      <c r="AH1019" s="1189">
        <f t="shared" si="460"/>
        <v>1.7842083333333334</v>
      </c>
      <c r="AI1019" s="1189">
        <f t="shared" si="431"/>
        <v>2.33203125</v>
      </c>
      <c r="AJ1019" s="1189">
        <f t="shared" si="432"/>
        <v>5.5384615188570558</v>
      </c>
      <c r="AK1019" s="1189" t="s">
        <v>10557</v>
      </c>
      <c r="AL1019" s="1189">
        <f t="shared" si="461"/>
        <v>0.16083833333333333</v>
      </c>
      <c r="AM1019" s="1189">
        <f t="shared" si="434"/>
        <v>8.982799746259829</v>
      </c>
      <c r="AN1019" s="1189">
        <f t="shared" si="462"/>
        <v>6.25E-2</v>
      </c>
      <c r="AO1019" s="1189">
        <f t="shared" si="454"/>
        <v>3.5105049999999998</v>
      </c>
      <c r="AP1019" s="1189">
        <f t="shared" si="463"/>
        <v>3.6471616666666664</v>
      </c>
      <c r="AQ1019" s="1189">
        <f t="shared" si="464"/>
        <v>7.0002499999999995E-2</v>
      </c>
      <c r="AR1019" s="1193">
        <f t="shared" si="465"/>
        <v>4.8142530431446762</v>
      </c>
      <c r="AS1019" s="1194">
        <f t="shared" si="453"/>
        <v>2.223094510786169</v>
      </c>
    </row>
    <row r="1020" spans="1:45" ht="11.1" customHeight="1">
      <c r="A1020" s="1189" t="s">
        <v>11086</v>
      </c>
      <c r="B1020" s="1189" t="s">
        <v>10936</v>
      </c>
      <c r="C1020" s="1189" t="s">
        <v>10936</v>
      </c>
      <c r="D1020" s="1189" t="s">
        <v>10936</v>
      </c>
      <c r="E1020" s="1189" t="s">
        <v>10936</v>
      </c>
      <c r="F1020" s="1189" t="s">
        <v>10936</v>
      </c>
      <c r="G1020" s="1189">
        <v>5.5</v>
      </c>
      <c r="H1020" s="1189">
        <v>1.75</v>
      </c>
      <c r="I1020" s="1190">
        <f t="shared" si="420"/>
        <v>72.590625000000003</v>
      </c>
      <c r="J1020" s="1191">
        <f t="shared" si="439"/>
        <v>22802.482424831545</v>
      </c>
      <c r="K1020" s="1191">
        <f t="shared" si="440"/>
        <v>28665.977905502514</v>
      </c>
      <c r="L1020" s="1191">
        <f t="shared" si="441"/>
        <v>884610.99811550637</v>
      </c>
      <c r="M1020" s="1190">
        <f t="shared" si="421"/>
        <v>3.0203568637238045</v>
      </c>
      <c r="N1020" s="1190">
        <f t="shared" si="422"/>
        <v>1.1092474831281154</v>
      </c>
      <c r="O1020" s="1190">
        <f t="shared" si="423"/>
        <v>0.12494971649029345</v>
      </c>
      <c r="P1020" s="1192">
        <f t="shared" si="455"/>
        <v>28665.977905502514</v>
      </c>
      <c r="Q1020" s="1192">
        <f t="shared" si="456"/>
        <v>22802.482424831545</v>
      </c>
      <c r="R1020" s="1192">
        <f t="shared" si="457"/>
        <v>39543.758372164331</v>
      </c>
      <c r="S1020" s="1192">
        <f t="shared" si="458"/>
        <v>31455.262341494355</v>
      </c>
      <c r="T1020" s="1192">
        <f t="shared" si="459"/>
        <v>884610.99811550637</v>
      </c>
      <c r="U1020" s="1192">
        <f t="shared" si="429"/>
        <v>1548725.8616032151</v>
      </c>
      <c r="V1020" s="1189">
        <v>110000</v>
      </c>
      <c r="W1020" s="1189">
        <v>87500</v>
      </c>
      <c r="X1020" s="1193">
        <v>3.8079999999999998</v>
      </c>
      <c r="Y1020" s="1189">
        <v>2</v>
      </c>
      <c r="Z1020" s="1189">
        <v>3.5</v>
      </c>
      <c r="AA1020" s="1193">
        <v>0.216005</v>
      </c>
      <c r="AB1020" s="1193">
        <v>3.7999999999999999E-2</v>
      </c>
      <c r="AC1020" s="1193">
        <v>4.078125</v>
      </c>
      <c r="AD1020" s="1189">
        <v>0.25</v>
      </c>
      <c r="AE1020" s="1189">
        <v>30</v>
      </c>
      <c r="AF1020" s="1193" t="s">
        <v>10557</v>
      </c>
      <c r="AG1020" s="1193" t="s">
        <v>10557</v>
      </c>
      <c r="AH1020" s="1189">
        <f t="shared" si="460"/>
        <v>1.7842083333333334</v>
      </c>
      <c r="AI1020" s="1189">
        <f t="shared" si="431"/>
        <v>2.39453125</v>
      </c>
      <c r="AJ1020" s="1189">
        <f t="shared" si="432"/>
        <v>8.0419181646864217</v>
      </c>
      <c r="AK1020" s="1189" t="s">
        <v>10557</v>
      </c>
      <c r="AL1020" s="1189">
        <f t="shared" si="461"/>
        <v>0.16083833333333333</v>
      </c>
      <c r="AM1020" s="1189">
        <f t="shared" si="434"/>
        <v>11.093557310390471</v>
      </c>
      <c r="AN1020" s="1189">
        <f t="shared" si="462"/>
        <v>6.25E-2</v>
      </c>
      <c r="AO1020" s="1189">
        <f t="shared" si="454"/>
        <v>3.5105049999999998</v>
      </c>
      <c r="AP1020" s="1189">
        <f t="shared" si="463"/>
        <v>3.6471616666666664</v>
      </c>
      <c r="AQ1020" s="1189">
        <f t="shared" si="464"/>
        <v>7.0002499999999995E-2</v>
      </c>
      <c r="AR1020" s="1193">
        <f t="shared" si="465"/>
        <v>5.1346404317564218</v>
      </c>
      <c r="AS1020" s="1194">
        <f t="shared" si="453"/>
        <v>2.3031913579391055</v>
      </c>
    </row>
    <row r="1021" spans="1:45" ht="11.1" customHeight="1">
      <c r="A1021" s="1189" t="s">
        <v>11086</v>
      </c>
      <c r="B1021" s="1189" t="s">
        <v>10936</v>
      </c>
      <c r="C1021" s="1189" t="s">
        <v>10936</v>
      </c>
      <c r="D1021" s="1189" t="s">
        <v>10936</v>
      </c>
      <c r="E1021" s="1189" t="s">
        <v>10936</v>
      </c>
      <c r="F1021" s="1189" t="s">
        <v>10936</v>
      </c>
      <c r="G1021" s="1189">
        <v>5.5</v>
      </c>
      <c r="H1021" s="1189">
        <v>2</v>
      </c>
      <c r="I1021" s="1190">
        <f t="shared" si="420"/>
        <v>70.087499999999991</v>
      </c>
      <c r="J1021" s="1191">
        <f t="shared" si="439"/>
        <v>20616.565059947789</v>
      </c>
      <c r="K1021" s="1191">
        <f t="shared" si="440"/>
        <v>25917.96750393436</v>
      </c>
      <c r="L1021" s="1191">
        <f t="shared" si="441"/>
        <v>803616.81251514459</v>
      </c>
      <c r="M1021" s="1190">
        <f t="shared" si="421"/>
        <v>3.144616637017128</v>
      </c>
      <c r="N1021" s="1190">
        <f t="shared" si="422"/>
        <v>1.0709975699168011</v>
      </c>
      <c r="O1021" s="1190">
        <f t="shared" si="423"/>
        <v>0.16319962970160778</v>
      </c>
      <c r="P1021" s="1192">
        <f t="shared" si="455"/>
        <v>25917.96750393436</v>
      </c>
      <c r="Q1021" s="1192">
        <f t="shared" si="456"/>
        <v>20616.565059947789</v>
      </c>
      <c r="R1021" s="1192">
        <f t="shared" si="457"/>
        <v>39356.407025785891</v>
      </c>
      <c r="S1021" s="1192">
        <f t="shared" si="458"/>
        <v>31306.232861420602</v>
      </c>
      <c r="T1021" s="1192">
        <f t="shared" si="459"/>
        <v>803616.81251514459</v>
      </c>
      <c r="U1021" s="1192">
        <f t="shared" si="429"/>
        <v>1548725.8616032151</v>
      </c>
      <c r="V1021" s="1189">
        <v>110000</v>
      </c>
      <c r="W1021" s="1189">
        <v>87500</v>
      </c>
      <c r="X1021" s="1193">
        <v>3.8079999999999998</v>
      </c>
      <c r="Y1021" s="1189">
        <v>2</v>
      </c>
      <c r="Z1021" s="1189">
        <v>3.5</v>
      </c>
      <c r="AA1021" s="1193">
        <v>0.216005</v>
      </c>
      <c r="AB1021" s="1193">
        <v>3.7999999999999999E-2</v>
      </c>
      <c r="AC1021" s="1193">
        <v>4.078125</v>
      </c>
      <c r="AD1021" s="1189">
        <v>0.25</v>
      </c>
      <c r="AE1021" s="1189">
        <v>30</v>
      </c>
      <c r="AF1021" s="1193" t="s">
        <v>10557</v>
      </c>
      <c r="AG1021" s="1193" t="s">
        <v>10557</v>
      </c>
      <c r="AH1021" s="1189">
        <f t="shared" si="460"/>
        <v>1.7842083333333334</v>
      </c>
      <c r="AI1021" s="1189">
        <f t="shared" si="431"/>
        <v>2.39453125</v>
      </c>
      <c r="AJ1021" s="1189">
        <f t="shared" si="432"/>
        <v>7.3056073865013147</v>
      </c>
      <c r="AK1021" s="1189" t="s">
        <v>10557</v>
      </c>
      <c r="AL1021" s="1189">
        <f t="shared" si="461"/>
        <v>0.16083833333333333</v>
      </c>
      <c r="AM1021" s="1189">
        <f t="shared" si="434"/>
        <v>11.093557310390471</v>
      </c>
      <c r="AN1021" s="1189">
        <f t="shared" si="462"/>
        <v>6.25E-2</v>
      </c>
      <c r="AO1021" s="1189">
        <f t="shared" si="454"/>
        <v>3.5105049999999998</v>
      </c>
      <c r="AP1021" s="1189">
        <f t="shared" si="463"/>
        <v>3.6471616666666664</v>
      </c>
      <c r="AQ1021" s="1189">
        <f t="shared" si="464"/>
        <v>7.0002499999999995E-2</v>
      </c>
      <c r="AR1021" s="1193">
        <f t="shared" si="465"/>
        <v>5.042522420716419</v>
      </c>
      <c r="AS1021" s="1194">
        <f t="shared" si="453"/>
        <v>2.280161855179105</v>
      </c>
    </row>
    <row r="1022" spans="1:45" ht="11.1" customHeight="1">
      <c r="A1022" s="1189" t="s">
        <v>11087</v>
      </c>
      <c r="B1022" s="1189" t="s">
        <v>10936</v>
      </c>
      <c r="C1022" s="1189" t="s">
        <v>10936</v>
      </c>
      <c r="D1022" s="1189" t="s">
        <v>10936</v>
      </c>
      <c r="E1022" s="1189" t="s">
        <v>10936</v>
      </c>
      <c r="F1022" s="1189" t="s">
        <v>10936</v>
      </c>
      <c r="G1022" s="1189">
        <v>6</v>
      </c>
      <c r="H1022" s="1189">
        <v>2.5</v>
      </c>
      <c r="I1022" s="1190">
        <f t="shared" si="420"/>
        <v>79.432500000000005</v>
      </c>
      <c r="J1022" s="1191">
        <f t="shared" si="439"/>
        <v>32790.294481775571</v>
      </c>
      <c r="K1022" s="1191">
        <f t="shared" si="440"/>
        <v>41222.084491374997</v>
      </c>
      <c r="L1022" s="1191">
        <f t="shared" si="441"/>
        <v>1182529.6852171025</v>
      </c>
      <c r="M1022" s="1190">
        <f t="shared" si="421"/>
        <v>2.0678215534519775</v>
      </c>
      <c r="N1022" s="1190">
        <f t="shared" si="422"/>
        <v>1.2137972459057078</v>
      </c>
      <c r="O1022" s="1190">
        <f t="shared" si="423"/>
        <v>0.25499942140876219</v>
      </c>
      <c r="P1022" s="1192">
        <f t="shared" si="455"/>
        <v>45001.624557711664</v>
      </c>
      <c r="Q1022" s="1192">
        <f t="shared" si="456"/>
        <v>35796.74680727064</v>
      </c>
      <c r="R1022" s="1192">
        <f t="shared" si="457"/>
        <v>41222.084491374997</v>
      </c>
      <c r="S1022" s="1192">
        <f t="shared" si="458"/>
        <v>32790.294481775571</v>
      </c>
      <c r="T1022" s="1192">
        <f t="shared" si="459"/>
        <v>1182529.6852171025</v>
      </c>
      <c r="U1022" s="1192">
        <f t="shared" si="429"/>
        <v>1613758.537494276</v>
      </c>
      <c r="V1022" s="1189">
        <v>110000</v>
      </c>
      <c r="W1022" s="1189">
        <v>87500</v>
      </c>
      <c r="X1022" s="1193">
        <v>4.6260000000000003</v>
      </c>
      <c r="Y1022" s="1189">
        <v>2</v>
      </c>
      <c r="Z1022" s="1189">
        <v>4.5</v>
      </c>
      <c r="AA1022" s="1193">
        <v>0.216005</v>
      </c>
      <c r="AB1022" s="1193">
        <v>3.7999999999999999E-2</v>
      </c>
      <c r="AC1022" s="1193">
        <v>4.90625</v>
      </c>
      <c r="AD1022" s="1189">
        <v>0.25</v>
      </c>
      <c r="AE1022" s="1189">
        <v>30</v>
      </c>
      <c r="AF1022" s="1193" t="s">
        <v>10557</v>
      </c>
      <c r="AG1022" s="1193" t="s">
        <v>10557</v>
      </c>
      <c r="AH1022" s="1189">
        <f t="shared" si="460"/>
        <v>2.1515416666666667</v>
      </c>
      <c r="AI1022" s="1189">
        <f t="shared" si="431"/>
        <v>2.7265625</v>
      </c>
      <c r="AJ1022" s="1189">
        <f t="shared" si="432"/>
        <v>10.750269865610024</v>
      </c>
      <c r="AK1022" s="1189" t="s">
        <v>10557</v>
      </c>
      <c r="AL1022" s="1189">
        <f t="shared" si="461"/>
        <v>0.16083833333333333</v>
      </c>
      <c r="AM1022" s="1189">
        <f t="shared" si="434"/>
        <v>9.8473896678318731</v>
      </c>
      <c r="AN1022" s="1189">
        <f t="shared" si="462"/>
        <v>6.25E-2</v>
      </c>
      <c r="AO1022" s="1189">
        <f t="shared" si="454"/>
        <v>4.1618383333333338</v>
      </c>
      <c r="AP1022" s="1189">
        <f t="shared" si="463"/>
        <v>4.4651616666666669</v>
      </c>
      <c r="AQ1022" s="1189">
        <f t="shared" si="464"/>
        <v>7.0002499999999995E-2</v>
      </c>
      <c r="AR1022" s="1193">
        <f t="shared" si="465"/>
        <v>6.0950457563474822</v>
      </c>
      <c r="AS1022" s="1194">
        <f t="shared" si="453"/>
        <v>2.7265625</v>
      </c>
    </row>
    <row r="1023" spans="1:45" ht="11.1" customHeight="1">
      <c r="A1023" s="1189" t="s">
        <v>11087</v>
      </c>
      <c r="B1023" s="1189" t="s">
        <v>10936</v>
      </c>
      <c r="C1023" s="1189" t="s">
        <v>10936</v>
      </c>
      <c r="D1023" s="1189" t="s">
        <v>10936</v>
      </c>
      <c r="E1023" s="1189" t="s">
        <v>10936</v>
      </c>
      <c r="F1023" s="1189" t="s">
        <v>10936</v>
      </c>
      <c r="G1023" s="1189">
        <v>6</v>
      </c>
      <c r="H1023" s="1189">
        <v>2.75</v>
      </c>
      <c r="I1023" s="1190">
        <f t="shared" si="420"/>
        <v>75.928124999999994</v>
      </c>
      <c r="J1023" s="1191">
        <f t="shared" si="439"/>
        <v>32344.959054168972</v>
      </c>
      <c r="K1023" s="1191">
        <f t="shared" si="440"/>
        <v>40662.234239526704</v>
      </c>
      <c r="L1023" s="1191">
        <f t="shared" si="441"/>
        <v>1069137.8253765961</v>
      </c>
      <c r="M1023" s="1190">
        <f t="shared" si="421"/>
        <v>2.1779750213580682</v>
      </c>
      <c r="N1023" s="1190">
        <f t="shared" si="422"/>
        <v>1.1602473674098679</v>
      </c>
      <c r="O1023" s="1190">
        <f t="shared" si="423"/>
        <v>0.30854929990460223</v>
      </c>
      <c r="P1023" s="1192">
        <f t="shared" si="455"/>
        <v>40662.234239526704</v>
      </c>
      <c r="Q1023" s="1192">
        <f t="shared" si="456"/>
        <v>32344.959054168972</v>
      </c>
      <c r="R1023" s="1192">
        <f t="shared" si="457"/>
        <v>41197.546415332734</v>
      </c>
      <c r="S1023" s="1192">
        <f t="shared" si="458"/>
        <v>32770.775557651039</v>
      </c>
      <c r="T1023" s="1192">
        <f t="shared" si="459"/>
        <v>1069137.8253765961</v>
      </c>
      <c r="U1023" s="1192">
        <f t="shared" si="429"/>
        <v>1613758.537494276</v>
      </c>
      <c r="V1023" s="1189">
        <v>110000</v>
      </c>
      <c r="W1023" s="1189">
        <v>87500</v>
      </c>
      <c r="X1023" s="1193">
        <v>4.6260000000000003</v>
      </c>
      <c r="Y1023" s="1189">
        <v>2</v>
      </c>
      <c r="Z1023" s="1189">
        <v>4.5</v>
      </c>
      <c r="AA1023" s="1193">
        <v>0.216005</v>
      </c>
      <c r="AB1023" s="1193">
        <v>3.7999999999999999E-2</v>
      </c>
      <c r="AC1023" s="1193">
        <v>4.90625</v>
      </c>
      <c r="AD1023" s="1189">
        <v>0.25</v>
      </c>
      <c r="AE1023" s="1189">
        <v>30</v>
      </c>
      <c r="AF1023" s="1193" t="s">
        <v>10557</v>
      </c>
      <c r="AG1023" s="1193" t="s">
        <v>10557</v>
      </c>
      <c r="AH1023" s="1189">
        <f t="shared" si="460"/>
        <v>2.1515416666666667</v>
      </c>
      <c r="AI1023" s="1189">
        <f t="shared" si="431"/>
        <v>2.7265625</v>
      </c>
      <c r="AJ1023" s="1189">
        <f t="shared" si="432"/>
        <v>9.719434776150873</v>
      </c>
      <c r="AK1023" s="1189" t="s">
        <v>10557</v>
      </c>
      <c r="AL1023" s="1189">
        <f t="shared" si="461"/>
        <v>0.16083833333333333</v>
      </c>
      <c r="AM1023" s="1189">
        <f t="shared" si="434"/>
        <v>9.8473896678318731</v>
      </c>
      <c r="AN1023" s="1189">
        <f t="shared" si="462"/>
        <v>6.25E-2</v>
      </c>
      <c r="AO1023" s="1189">
        <f t="shared" si="454"/>
        <v>4.1618383333333338</v>
      </c>
      <c r="AP1023" s="1189">
        <f t="shared" si="463"/>
        <v>4.4651616666666669</v>
      </c>
      <c r="AQ1023" s="1189">
        <f t="shared" si="464"/>
        <v>7.0002499999999995E-2</v>
      </c>
      <c r="AR1023" s="1193">
        <f t="shared" si="465"/>
        <v>5.9864081695094473</v>
      </c>
      <c r="AS1023" s="1194">
        <f t="shared" si="453"/>
        <v>2.7231645423773618</v>
      </c>
    </row>
    <row r="1024" spans="1:45" ht="11.1" customHeight="1">
      <c r="A1024" s="1189" t="s">
        <v>11087</v>
      </c>
      <c r="B1024" s="1189" t="s">
        <v>10936</v>
      </c>
      <c r="C1024" s="1189" t="s">
        <v>10936</v>
      </c>
      <c r="D1024" s="1189" t="s">
        <v>10936</v>
      </c>
      <c r="E1024" s="1189" t="s">
        <v>10936</v>
      </c>
      <c r="F1024" s="1189" t="s">
        <v>10936</v>
      </c>
      <c r="G1024" s="1189">
        <v>6</v>
      </c>
      <c r="H1024" s="1189">
        <v>3</v>
      </c>
      <c r="I1024" s="1190">
        <f t="shared" si="420"/>
        <v>72.09</v>
      </c>
      <c r="J1024" s="1191">
        <f t="shared" si="439"/>
        <v>28435.816018250145</v>
      </c>
      <c r="K1024" s="1191">
        <f t="shared" si="440"/>
        <v>35747.882994371612</v>
      </c>
      <c r="L1024" s="1191">
        <f t="shared" si="441"/>
        <v>944946.74078937457</v>
      </c>
      <c r="M1024" s="1190">
        <f t="shared" si="421"/>
        <v>2.3418068708492483</v>
      </c>
      <c r="N1024" s="1190">
        <f t="shared" si="422"/>
        <v>1.1015975004858525</v>
      </c>
      <c r="O1024" s="1190">
        <f t="shared" si="423"/>
        <v>0.36719916682861747</v>
      </c>
      <c r="P1024" s="1192">
        <f t="shared" si="455"/>
        <v>35747.882994371612</v>
      </c>
      <c r="Q1024" s="1192">
        <f t="shared" si="456"/>
        <v>28435.816018250145</v>
      </c>
      <c r="R1024" s="1192">
        <f t="shared" si="457"/>
        <v>40978.570568615018</v>
      </c>
      <c r="S1024" s="1192">
        <f t="shared" si="458"/>
        <v>32596.590225034673</v>
      </c>
      <c r="T1024" s="1192">
        <f t="shared" si="459"/>
        <v>944946.74078937457</v>
      </c>
      <c r="U1024" s="1192">
        <f t="shared" si="429"/>
        <v>1613758.537494276</v>
      </c>
      <c r="V1024" s="1189">
        <v>110000</v>
      </c>
      <c r="W1024" s="1189">
        <v>87500</v>
      </c>
      <c r="X1024" s="1193">
        <v>4.6260000000000003</v>
      </c>
      <c r="Y1024" s="1189">
        <v>2</v>
      </c>
      <c r="Z1024" s="1189">
        <v>4.5</v>
      </c>
      <c r="AA1024" s="1193">
        <v>0.216005</v>
      </c>
      <c r="AB1024" s="1193">
        <v>3.7999999999999999E-2</v>
      </c>
      <c r="AC1024" s="1193">
        <v>4.90625</v>
      </c>
      <c r="AD1024" s="1189">
        <v>0.25</v>
      </c>
      <c r="AE1024" s="1189">
        <v>30</v>
      </c>
      <c r="AF1024" s="1193" t="s">
        <v>10557</v>
      </c>
      <c r="AG1024" s="1193" t="s">
        <v>10557</v>
      </c>
      <c r="AH1024" s="1189">
        <f t="shared" si="460"/>
        <v>2.1515416666666667</v>
      </c>
      <c r="AI1024" s="1189">
        <f t="shared" si="431"/>
        <v>2.7265625</v>
      </c>
      <c r="AJ1024" s="1189">
        <f t="shared" si="432"/>
        <v>8.5904249162670414</v>
      </c>
      <c r="AK1024" s="1189" t="s">
        <v>10557</v>
      </c>
      <c r="AL1024" s="1189">
        <f t="shared" si="461"/>
        <v>0.16083833333333333</v>
      </c>
      <c r="AM1024" s="1189">
        <f t="shared" si="434"/>
        <v>9.8473896678318731</v>
      </c>
      <c r="AN1024" s="1189">
        <f t="shared" si="462"/>
        <v>6.25E-2</v>
      </c>
      <c r="AO1024" s="1189">
        <f t="shared" si="454"/>
        <v>4.1618383333333338</v>
      </c>
      <c r="AP1024" s="1189">
        <f t="shared" si="463"/>
        <v>4.4651616666666669</v>
      </c>
      <c r="AQ1024" s="1189">
        <f t="shared" si="464"/>
        <v>7.0002499999999995E-2</v>
      </c>
      <c r="AR1024" s="1193">
        <f t="shared" si="465"/>
        <v>5.8651157509438336</v>
      </c>
      <c r="AS1024" s="1194">
        <f t="shared" si="453"/>
        <v>2.6928414377359582</v>
      </c>
    </row>
    <row r="1025" spans="1:45" ht="11.1" customHeight="1">
      <c r="A1025" s="1189" t="s">
        <v>11087</v>
      </c>
      <c r="B1025" s="1189" t="s">
        <v>10936</v>
      </c>
      <c r="C1025" s="1189" t="s">
        <v>10936</v>
      </c>
      <c r="D1025" s="1189" t="s">
        <v>10936</v>
      </c>
      <c r="E1025" s="1189" t="s">
        <v>10936</v>
      </c>
      <c r="F1025" s="1189" t="s">
        <v>10936</v>
      </c>
      <c r="G1025" s="1189">
        <v>6</v>
      </c>
      <c r="H1025" s="1189">
        <v>3.25</v>
      </c>
      <c r="I1025" s="1190">
        <f t="shared" si="420"/>
        <v>67.918125000000003</v>
      </c>
      <c r="J1025" s="1191">
        <f t="shared" si="439"/>
        <v>24228.923073404407</v>
      </c>
      <c r="K1025" s="1191">
        <f t="shared" si="440"/>
        <v>30459.21757799411</v>
      </c>
      <c r="L1025" s="1191">
        <f t="shared" si="441"/>
        <v>809956.43145543814</v>
      </c>
      <c r="M1025" s="1190">
        <f t="shared" si="421"/>
        <v>2.5921375764021</v>
      </c>
      <c r="N1025" s="1190">
        <f t="shared" si="422"/>
        <v>1.037847645133662</v>
      </c>
      <c r="O1025" s="1190">
        <f t="shared" si="423"/>
        <v>0.43094902218080805</v>
      </c>
      <c r="P1025" s="1192">
        <f t="shared" si="455"/>
        <v>30459.21757799411</v>
      </c>
      <c r="Q1025" s="1192">
        <f t="shared" si="456"/>
        <v>24228.923073404407</v>
      </c>
      <c r="R1025" s="1192">
        <f t="shared" si="457"/>
        <v>40735.297616154901</v>
      </c>
      <c r="S1025" s="1192">
        <f t="shared" si="458"/>
        <v>32403.077649214127</v>
      </c>
      <c r="T1025" s="1192">
        <f t="shared" si="459"/>
        <v>809956.43145543814</v>
      </c>
      <c r="U1025" s="1192">
        <f t="shared" si="429"/>
        <v>1613758.537494276</v>
      </c>
      <c r="V1025" s="1189">
        <v>110000</v>
      </c>
      <c r="W1025" s="1189">
        <v>87500</v>
      </c>
      <c r="X1025" s="1193">
        <v>4.6260000000000003</v>
      </c>
      <c r="Y1025" s="1189">
        <v>2</v>
      </c>
      <c r="Z1025" s="1189">
        <v>4.5</v>
      </c>
      <c r="AA1025" s="1193">
        <v>0.216005</v>
      </c>
      <c r="AB1025" s="1193">
        <v>3.7999999999999999E-2</v>
      </c>
      <c r="AC1025" s="1193">
        <v>4.90625</v>
      </c>
      <c r="AD1025" s="1189">
        <v>0.25</v>
      </c>
      <c r="AE1025" s="1189">
        <v>30</v>
      </c>
      <c r="AF1025" s="1193" t="s">
        <v>10557</v>
      </c>
      <c r="AG1025" s="1193" t="s">
        <v>10557</v>
      </c>
      <c r="AH1025" s="1189">
        <f t="shared" si="460"/>
        <v>2.1515416666666667</v>
      </c>
      <c r="AI1025" s="1189">
        <f t="shared" si="431"/>
        <v>2.7265625</v>
      </c>
      <c r="AJ1025" s="1189">
        <f t="shared" si="432"/>
        <v>7.3632402859585282</v>
      </c>
      <c r="AK1025" s="1189" t="s">
        <v>10557</v>
      </c>
      <c r="AL1025" s="1189">
        <f t="shared" si="461"/>
        <v>0.16083833333333333</v>
      </c>
      <c r="AM1025" s="1189">
        <f t="shared" si="434"/>
        <v>9.8473896678318731</v>
      </c>
      <c r="AN1025" s="1189">
        <f t="shared" si="462"/>
        <v>6.25E-2</v>
      </c>
      <c r="AO1025" s="1189">
        <f t="shared" si="454"/>
        <v>4.1618383333333338</v>
      </c>
      <c r="AP1025" s="1189">
        <f t="shared" si="463"/>
        <v>4.4651616666666669</v>
      </c>
      <c r="AQ1025" s="1189">
        <f t="shared" si="464"/>
        <v>7.0002499999999995E-2</v>
      </c>
      <c r="AR1025" s="1193">
        <f t="shared" si="465"/>
        <v>5.7303649772042835</v>
      </c>
      <c r="AS1025" s="1194">
        <f t="shared" si="453"/>
        <v>2.6591537443010709</v>
      </c>
    </row>
    <row r="1026" spans="1:45" ht="11.1" customHeight="1">
      <c r="A1026" s="1189" t="s">
        <v>11087</v>
      </c>
      <c r="B1026" s="1189" t="s">
        <v>10936</v>
      </c>
      <c r="C1026" s="1189" t="s">
        <v>10936</v>
      </c>
      <c r="D1026" s="1189" t="s">
        <v>10936</v>
      </c>
      <c r="E1026" s="1189" t="s">
        <v>10936</v>
      </c>
      <c r="F1026" s="1189" t="s">
        <v>10936</v>
      </c>
      <c r="G1026" s="1189">
        <v>6</v>
      </c>
      <c r="H1026" s="1189">
        <v>3.5</v>
      </c>
      <c r="I1026" s="1190">
        <f t="shared" ref="I1026:I1045" si="466">(G1026^2-H1026^2)*2.67</f>
        <v>63.412500000000001</v>
      </c>
      <c r="J1026" s="1191">
        <f t="shared" si="439"/>
        <v>19736.435396962759</v>
      </c>
      <c r="K1026" s="1191">
        <f t="shared" si="440"/>
        <v>24811.518784753182</v>
      </c>
      <c r="L1026" s="1191">
        <f t="shared" si="441"/>
        <v>664166.89737478667</v>
      </c>
      <c r="M1026" s="1190">
        <f t="shared" ref="M1026:M1045" si="467">((G1026^4-AO1026^4)/G1026)/((AP1026^4-H1026^4)/AP1026)</f>
        <v>2.99540257466658</v>
      </c>
      <c r="N1026" s="1190">
        <f t="shared" ref="N1026:N1045" si="468">(PI()/4*(G1026^2-H1026^2)/144*1)*7.48052</f>
        <v>0.96899780135329616</v>
      </c>
      <c r="O1026" s="1190">
        <f t="shared" ref="O1026:O1045" si="469">(PI()/4*(H1026)^2/144*1)*7.48052</f>
        <v>0.49979886596117379</v>
      </c>
      <c r="P1026" s="1192">
        <f t="shared" si="455"/>
        <v>24811.518784753182</v>
      </c>
      <c r="Q1026" s="1192">
        <f t="shared" si="456"/>
        <v>19736.435396962759</v>
      </c>
      <c r="R1026" s="1192">
        <f t="shared" si="457"/>
        <v>40465.967840151687</v>
      </c>
      <c r="S1026" s="1192">
        <f t="shared" si="458"/>
        <v>32188.83805466611</v>
      </c>
      <c r="T1026" s="1192">
        <f t="shared" si="459"/>
        <v>664166.89737478667</v>
      </c>
      <c r="U1026" s="1192">
        <f t="shared" ref="U1026:U1045" si="470">V1026*(PI()*(G1026/2)^2-(PI()*(AO1026/2)^2))</f>
        <v>1613758.537494276</v>
      </c>
      <c r="V1026" s="1189">
        <v>110000</v>
      </c>
      <c r="W1026" s="1189">
        <v>87500</v>
      </c>
      <c r="X1026" s="1193">
        <v>4.6260000000000003</v>
      </c>
      <c r="Y1026" s="1189">
        <v>2</v>
      </c>
      <c r="Z1026" s="1189">
        <v>4.5</v>
      </c>
      <c r="AA1026" s="1193">
        <v>0.216005</v>
      </c>
      <c r="AB1026" s="1193">
        <v>3.7999999999999999E-2</v>
      </c>
      <c r="AC1026" s="1193">
        <v>4.90625</v>
      </c>
      <c r="AD1026" s="1189">
        <v>0.25</v>
      </c>
      <c r="AE1026" s="1189">
        <v>30</v>
      </c>
      <c r="AF1026" s="1193" t="s">
        <v>10557</v>
      </c>
      <c r="AG1026" s="1193" t="s">
        <v>10557</v>
      </c>
      <c r="AH1026" s="1189">
        <f t="shared" si="460"/>
        <v>2.1515416666666667</v>
      </c>
      <c r="AI1026" s="1189">
        <f t="shared" ref="AI1026:AI1045" si="471">(G1026+AC1026)/4</f>
        <v>2.7265625</v>
      </c>
      <c r="AJ1026" s="1189">
        <f t="shared" ref="AJ1026:AJ1045" si="472">PI()*((X1026-AL1026)^2-H1026^2)/4</f>
        <v>6.0378808852253334</v>
      </c>
      <c r="AK1026" s="1189" t="s">
        <v>10557</v>
      </c>
      <c r="AL1026" s="1189">
        <f t="shared" si="461"/>
        <v>0.16083833333333333</v>
      </c>
      <c r="AM1026" s="1189">
        <f t="shared" ref="AM1026:AM1045" si="473">PI()*(G1026^2-(AC1026-AN1026)^2)/4</f>
        <v>9.8473896678318731</v>
      </c>
      <c r="AN1026" s="1189">
        <f t="shared" si="462"/>
        <v>6.25E-2</v>
      </c>
      <c r="AO1026" s="1189">
        <f t="shared" si="454"/>
        <v>4.1618383333333338</v>
      </c>
      <c r="AP1026" s="1189">
        <f t="shared" si="463"/>
        <v>4.4651616666666669</v>
      </c>
      <c r="AQ1026" s="1189">
        <f t="shared" si="464"/>
        <v>7.0002499999999995E-2</v>
      </c>
      <c r="AR1026" s="1193">
        <f t="shared" si="465"/>
        <v>5.5811811269631306</v>
      </c>
      <c r="AS1026" s="1194">
        <f t="shared" si="453"/>
        <v>2.6218577817407827</v>
      </c>
    </row>
    <row r="1027" spans="1:45" ht="11.1" customHeight="1">
      <c r="A1027" s="1189" t="s">
        <v>11087</v>
      </c>
      <c r="B1027" s="1189" t="s">
        <v>10936</v>
      </c>
      <c r="C1027" s="1189" t="s">
        <v>10936</v>
      </c>
      <c r="D1027" s="1189" t="s">
        <v>10936</v>
      </c>
      <c r="E1027" s="1189" t="s">
        <v>10936</v>
      </c>
      <c r="F1027" s="1189" t="s">
        <v>10936</v>
      </c>
      <c r="G1027" s="1189">
        <v>6.25</v>
      </c>
      <c r="H1027" s="1189">
        <v>2.5</v>
      </c>
      <c r="I1027" s="1190">
        <f t="shared" si="466"/>
        <v>87.609375</v>
      </c>
      <c r="J1027" s="1191">
        <f t="shared" si="439"/>
        <v>35945.754572108453</v>
      </c>
      <c r="K1027" s="1191">
        <f t="shared" si="440"/>
        <v>45188.94860493634</v>
      </c>
      <c r="L1027" s="1191">
        <f t="shared" si="441"/>
        <v>1182529.6852171025</v>
      </c>
      <c r="M1027" s="1190">
        <f t="shared" si="467"/>
        <v>2.443282193826029</v>
      </c>
      <c r="N1027" s="1190">
        <f t="shared" si="468"/>
        <v>1.3387469623960011</v>
      </c>
      <c r="O1027" s="1190">
        <f t="shared" si="469"/>
        <v>0.25499942140876219</v>
      </c>
      <c r="P1027" s="1192">
        <f t="shared" si="455"/>
        <v>45188.94860493634</v>
      </c>
      <c r="Q1027" s="1192">
        <f t="shared" si="456"/>
        <v>35945.754572108453</v>
      </c>
      <c r="R1027" s="1192">
        <f t="shared" si="457"/>
        <v>51504.320501917369</v>
      </c>
      <c r="S1027" s="1192">
        <f t="shared" si="458"/>
        <v>40969.34585379791</v>
      </c>
      <c r="T1027" s="1192">
        <f t="shared" si="459"/>
        <v>1182529.6852171025</v>
      </c>
      <c r="U1027" s="1192">
        <f t="shared" si="470"/>
        <v>1878339.5437887916</v>
      </c>
      <c r="V1027" s="1189">
        <v>110000</v>
      </c>
      <c r="W1027" s="1189">
        <v>87500</v>
      </c>
      <c r="X1027" s="1193">
        <v>4.6260000000000003</v>
      </c>
      <c r="Y1027" s="1189">
        <v>2</v>
      </c>
      <c r="Z1027" s="1189">
        <v>4.5</v>
      </c>
      <c r="AA1027" s="1193">
        <v>0.216005</v>
      </c>
      <c r="AB1027" s="1193">
        <v>3.7999999999999999E-2</v>
      </c>
      <c r="AC1027" s="1193">
        <v>4.90625</v>
      </c>
      <c r="AD1027" s="1189">
        <v>0.25</v>
      </c>
      <c r="AE1027" s="1189">
        <v>30</v>
      </c>
      <c r="AF1027" s="1193" t="s">
        <v>10557</v>
      </c>
      <c r="AG1027" s="1193" t="s">
        <v>10557</v>
      </c>
      <c r="AH1027" s="1189">
        <f t="shared" si="460"/>
        <v>2.1515416666666667</v>
      </c>
      <c r="AI1027" s="1189">
        <f t="shared" si="471"/>
        <v>2.7890625</v>
      </c>
      <c r="AJ1027" s="1189">
        <f t="shared" si="472"/>
        <v>10.750269865610024</v>
      </c>
      <c r="AK1027" s="1189" t="s">
        <v>10557</v>
      </c>
      <c r="AL1027" s="1189">
        <f t="shared" si="461"/>
        <v>0.16083833333333333</v>
      </c>
      <c r="AM1027" s="1189">
        <f t="shared" si="473"/>
        <v>12.252671543236559</v>
      </c>
      <c r="AN1027" s="1189">
        <f t="shared" si="462"/>
        <v>6.25E-2</v>
      </c>
      <c r="AO1027" s="1189">
        <f t="shared" si="454"/>
        <v>4.1618383333333338</v>
      </c>
      <c r="AP1027" s="1189">
        <f t="shared" si="463"/>
        <v>4.4651616666666669</v>
      </c>
      <c r="AQ1027" s="1189">
        <f t="shared" si="464"/>
        <v>7.0002499999999995E-2</v>
      </c>
      <c r="AR1027" s="1193">
        <f t="shared" si="465"/>
        <v>6.0950457563474822</v>
      </c>
      <c r="AS1027" s="1194">
        <f t="shared" si="453"/>
        <v>2.7503239390868703</v>
      </c>
    </row>
    <row r="1028" spans="1:45" ht="11.1" customHeight="1">
      <c r="A1028" s="1189" t="s">
        <v>11087</v>
      </c>
      <c r="B1028" s="1189" t="s">
        <v>10936</v>
      </c>
      <c r="C1028" s="1189" t="s">
        <v>10936</v>
      </c>
      <c r="D1028" s="1189" t="s">
        <v>10936</v>
      </c>
      <c r="E1028" s="1189" t="s">
        <v>10936</v>
      </c>
      <c r="F1028" s="1189" t="s">
        <v>10936</v>
      </c>
      <c r="G1028" s="1189">
        <v>6.25</v>
      </c>
      <c r="H1028" s="1189">
        <v>2.75</v>
      </c>
      <c r="I1028" s="1190">
        <f t="shared" si="466"/>
        <v>84.105000000000004</v>
      </c>
      <c r="J1028" s="1191">
        <f t="shared" si="439"/>
        <v>32344.959054168972</v>
      </c>
      <c r="K1028" s="1191">
        <f t="shared" si="440"/>
        <v>40662.234239526704</v>
      </c>
      <c r="L1028" s="1191">
        <f t="shared" si="441"/>
        <v>1069137.8253765961</v>
      </c>
      <c r="M1028" s="1190">
        <f t="shared" si="467"/>
        <v>2.5734365614859693</v>
      </c>
      <c r="N1028" s="1190">
        <f t="shared" si="468"/>
        <v>1.2851970839001612</v>
      </c>
      <c r="O1028" s="1190">
        <f t="shared" si="469"/>
        <v>0.30854929990460223</v>
      </c>
      <c r="P1028" s="1192">
        <f t="shared" si="455"/>
        <v>40662.234239526704</v>
      </c>
      <c r="Q1028" s="1192">
        <f t="shared" si="456"/>
        <v>32344.959054168972</v>
      </c>
      <c r="R1028" s="1192">
        <f t="shared" si="457"/>
        <v>51260.285379308392</v>
      </c>
      <c r="S1028" s="1192">
        <f t="shared" si="458"/>
        <v>40775.22700626804</v>
      </c>
      <c r="T1028" s="1192">
        <f t="shared" si="459"/>
        <v>1069137.8253765961</v>
      </c>
      <c r="U1028" s="1192">
        <f t="shared" si="470"/>
        <v>1878339.5437887916</v>
      </c>
      <c r="V1028" s="1189">
        <v>110000</v>
      </c>
      <c r="W1028" s="1189">
        <v>87500</v>
      </c>
      <c r="X1028" s="1193">
        <v>4.6260000000000003</v>
      </c>
      <c r="Y1028" s="1189">
        <v>2</v>
      </c>
      <c r="Z1028" s="1189">
        <v>4.5</v>
      </c>
      <c r="AA1028" s="1193">
        <v>0.216005</v>
      </c>
      <c r="AB1028" s="1193">
        <v>3.7999999999999999E-2</v>
      </c>
      <c r="AC1028" s="1193">
        <v>4.90625</v>
      </c>
      <c r="AD1028" s="1189">
        <v>0.25</v>
      </c>
      <c r="AE1028" s="1189">
        <v>30</v>
      </c>
      <c r="AF1028" s="1193" t="s">
        <v>10557</v>
      </c>
      <c r="AG1028" s="1193" t="s">
        <v>10557</v>
      </c>
      <c r="AH1028" s="1189">
        <f t="shared" si="460"/>
        <v>2.1515416666666667</v>
      </c>
      <c r="AI1028" s="1189">
        <f t="shared" si="471"/>
        <v>2.7890625</v>
      </c>
      <c r="AJ1028" s="1189">
        <f t="shared" si="472"/>
        <v>9.719434776150873</v>
      </c>
      <c r="AK1028" s="1189" t="s">
        <v>10557</v>
      </c>
      <c r="AL1028" s="1189">
        <f t="shared" si="461"/>
        <v>0.16083833333333333</v>
      </c>
      <c r="AM1028" s="1189">
        <f t="shared" si="473"/>
        <v>12.252671543236559</v>
      </c>
      <c r="AN1028" s="1189">
        <f t="shared" si="462"/>
        <v>6.25E-2</v>
      </c>
      <c r="AO1028" s="1189">
        <f t="shared" si="454"/>
        <v>4.1618383333333338</v>
      </c>
      <c r="AP1028" s="1189">
        <f t="shared" si="463"/>
        <v>4.4651616666666669</v>
      </c>
      <c r="AQ1028" s="1189">
        <f t="shared" si="464"/>
        <v>7.0002499999999995E-2</v>
      </c>
      <c r="AR1028" s="1193">
        <f t="shared" si="465"/>
        <v>5.9864081695094473</v>
      </c>
      <c r="AS1028" s="1194">
        <f t="shared" si="453"/>
        <v>2.7231645423773618</v>
      </c>
    </row>
    <row r="1029" spans="1:45" ht="11.1" customHeight="1">
      <c r="A1029" s="1189" t="s">
        <v>11087</v>
      </c>
      <c r="B1029" s="1189" t="s">
        <v>10936</v>
      </c>
      <c r="C1029" s="1189" t="s">
        <v>10936</v>
      </c>
      <c r="D1029" s="1189" t="s">
        <v>10936</v>
      </c>
      <c r="E1029" s="1189" t="s">
        <v>10936</v>
      </c>
      <c r="F1029" s="1189" t="s">
        <v>10936</v>
      </c>
      <c r="G1029" s="1189">
        <v>6.25</v>
      </c>
      <c r="H1029" s="1189">
        <v>3</v>
      </c>
      <c r="I1029" s="1190">
        <f t="shared" si="466"/>
        <v>80.266874999999999</v>
      </c>
      <c r="J1029" s="1191">
        <f t="shared" si="439"/>
        <v>28435.816018250145</v>
      </c>
      <c r="K1029" s="1191">
        <f t="shared" si="440"/>
        <v>35747.882994371612</v>
      </c>
      <c r="L1029" s="1191">
        <f t="shared" si="441"/>
        <v>944946.74078937457</v>
      </c>
      <c r="M1029" s="1190">
        <f t="shared" si="467"/>
        <v>2.7670158575210433</v>
      </c>
      <c r="N1029" s="1190">
        <f t="shared" si="468"/>
        <v>1.226547216976146</v>
      </c>
      <c r="O1029" s="1190">
        <f t="shared" si="469"/>
        <v>0.36719916682861747</v>
      </c>
      <c r="P1029" s="1192">
        <f t="shared" si="455"/>
        <v>35747.882994371612</v>
      </c>
      <c r="Q1029" s="1192">
        <f t="shared" si="456"/>
        <v>28435.816018250145</v>
      </c>
      <c r="R1029" s="1192">
        <f t="shared" si="457"/>
        <v>50987.823415657367</v>
      </c>
      <c r="S1029" s="1192">
        <f t="shared" si="458"/>
        <v>40558.495898818357</v>
      </c>
      <c r="T1029" s="1192">
        <f t="shared" si="459"/>
        <v>944946.74078937457</v>
      </c>
      <c r="U1029" s="1192">
        <f t="shared" si="470"/>
        <v>1878339.5437887916</v>
      </c>
      <c r="V1029" s="1189">
        <v>110000</v>
      </c>
      <c r="W1029" s="1189">
        <v>87500</v>
      </c>
      <c r="X1029" s="1193">
        <v>4.6260000000000003</v>
      </c>
      <c r="Y1029" s="1189">
        <v>2</v>
      </c>
      <c r="Z1029" s="1189">
        <v>4.5</v>
      </c>
      <c r="AA1029" s="1193">
        <v>0.216005</v>
      </c>
      <c r="AB1029" s="1193">
        <v>3.7999999999999999E-2</v>
      </c>
      <c r="AC1029" s="1193">
        <v>4.90625</v>
      </c>
      <c r="AD1029" s="1189">
        <v>0.25</v>
      </c>
      <c r="AE1029" s="1189">
        <v>30</v>
      </c>
      <c r="AF1029" s="1193" t="s">
        <v>10557</v>
      </c>
      <c r="AG1029" s="1193" t="s">
        <v>10557</v>
      </c>
      <c r="AH1029" s="1189">
        <f t="shared" si="460"/>
        <v>2.1515416666666667</v>
      </c>
      <c r="AI1029" s="1189">
        <f t="shared" si="471"/>
        <v>2.7890625</v>
      </c>
      <c r="AJ1029" s="1189">
        <f t="shared" si="472"/>
        <v>8.5904249162670414</v>
      </c>
      <c r="AK1029" s="1189" t="s">
        <v>10557</v>
      </c>
      <c r="AL1029" s="1189">
        <f t="shared" si="461"/>
        <v>0.16083833333333333</v>
      </c>
      <c r="AM1029" s="1189">
        <f t="shared" si="473"/>
        <v>12.252671543236559</v>
      </c>
      <c r="AN1029" s="1189">
        <f t="shared" si="462"/>
        <v>6.25E-2</v>
      </c>
      <c r="AO1029" s="1189">
        <f t="shared" si="454"/>
        <v>4.1618383333333338</v>
      </c>
      <c r="AP1029" s="1189">
        <f t="shared" si="463"/>
        <v>4.4651616666666669</v>
      </c>
      <c r="AQ1029" s="1189">
        <f t="shared" si="464"/>
        <v>7.0002499999999995E-2</v>
      </c>
      <c r="AR1029" s="1193">
        <f t="shared" si="465"/>
        <v>5.8651157509438336</v>
      </c>
      <c r="AS1029" s="1194">
        <f t="shared" si="453"/>
        <v>2.6928414377359582</v>
      </c>
    </row>
    <row r="1030" spans="1:45" ht="11.1" customHeight="1">
      <c r="A1030" s="1189" t="s">
        <v>11087</v>
      </c>
      <c r="B1030" s="1189" t="s">
        <v>10936</v>
      </c>
      <c r="C1030" s="1189" t="s">
        <v>10936</v>
      </c>
      <c r="D1030" s="1189" t="s">
        <v>10936</v>
      </c>
      <c r="E1030" s="1189" t="s">
        <v>10936</v>
      </c>
      <c r="F1030" s="1189" t="s">
        <v>10936</v>
      </c>
      <c r="G1030" s="1189">
        <v>6.25</v>
      </c>
      <c r="H1030" s="1189">
        <v>3.25</v>
      </c>
      <c r="I1030" s="1190">
        <f t="shared" si="466"/>
        <v>76.094999999999999</v>
      </c>
      <c r="J1030" s="1191">
        <f t="shared" si="439"/>
        <v>24228.923073404407</v>
      </c>
      <c r="K1030" s="1191">
        <f t="shared" si="440"/>
        <v>30459.21757799411</v>
      </c>
      <c r="L1030" s="1191">
        <f t="shared" si="441"/>
        <v>809956.43145543814</v>
      </c>
      <c r="M1030" s="1190">
        <f t="shared" si="467"/>
        <v>3.0627998696492416</v>
      </c>
      <c r="N1030" s="1190">
        <f t="shared" si="468"/>
        <v>1.1627973616239553</v>
      </c>
      <c r="O1030" s="1190">
        <f t="shared" si="469"/>
        <v>0.43094902218080805</v>
      </c>
      <c r="P1030" s="1192">
        <f t="shared" si="455"/>
        <v>30459.21757799411</v>
      </c>
      <c r="Q1030" s="1192">
        <f t="shared" si="456"/>
        <v>24228.923073404407</v>
      </c>
      <c r="R1030" s="1192">
        <f t="shared" si="457"/>
        <v>50685.129637672297</v>
      </c>
      <c r="S1030" s="1192">
        <f t="shared" si="458"/>
        <v>40317.716757239323</v>
      </c>
      <c r="T1030" s="1192">
        <f t="shared" si="459"/>
        <v>809956.43145543814</v>
      </c>
      <c r="U1030" s="1192">
        <f t="shared" si="470"/>
        <v>1878339.5437887916</v>
      </c>
      <c r="V1030" s="1189">
        <v>110000</v>
      </c>
      <c r="W1030" s="1189">
        <v>87500</v>
      </c>
      <c r="X1030" s="1193">
        <v>4.6260000000000003</v>
      </c>
      <c r="Y1030" s="1189">
        <v>2</v>
      </c>
      <c r="Z1030" s="1189">
        <v>4.5</v>
      </c>
      <c r="AA1030" s="1193">
        <v>0.216005</v>
      </c>
      <c r="AB1030" s="1193">
        <v>3.7999999999999999E-2</v>
      </c>
      <c r="AC1030" s="1193">
        <v>4.90625</v>
      </c>
      <c r="AD1030" s="1189">
        <v>0.25</v>
      </c>
      <c r="AE1030" s="1189">
        <v>30</v>
      </c>
      <c r="AF1030" s="1193" t="s">
        <v>10557</v>
      </c>
      <c r="AG1030" s="1193" t="s">
        <v>10557</v>
      </c>
      <c r="AH1030" s="1189">
        <f t="shared" si="460"/>
        <v>2.1515416666666667</v>
      </c>
      <c r="AI1030" s="1189">
        <f t="shared" si="471"/>
        <v>2.7890625</v>
      </c>
      <c r="AJ1030" s="1189">
        <f t="shared" si="472"/>
        <v>7.3632402859585282</v>
      </c>
      <c r="AK1030" s="1189" t="s">
        <v>10557</v>
      </c>
      <c r="AL1030" s="1189">
        <f t="shared" si="461"/>
        <v>0.16083833333333333</v>
      </c>
      <c r="AM1030" s="1189">
        <f t="shared" si="473"/>
        <v>12.252671543236559</v>
      </c>
      <c r="AN1030" s="1189">
        <f t="shared" si="462"/>
        <v>6.25E-2</v>
      </c>
      <c r="AO1030" s="1189">
        <f t="shared" si="454"/>
        <v>4.1618383333333338</v>
      </c>
      <c r="AP1030" s="1189">
        <f t="shared" si="463"/>
        <v>4.4651616666666669</v>
      </c>
      <c r="AQ1030" s="1189">
        <f t="shared" si="464"/>
        <v>7.0002499999999995E-2</v>
      </c>
      <c r="AR1030" s="1193">
        <f t="shared" si="465"/>
        <v>5.7303649772042835</v>
      </c>
      <c r="AS1030" s="1194">
        <f t="shared" si="453"/>
        <v>2.6591537443010709</v>
      </c>
    </row>
    <row r="1031" spans="1:45" ht="11.1" customHeight="1">
      <c r="A1031" s="1189" t="s">
        <v>11087</v>
      </c>
      <c r="B1031" s="1189" t="s">
        <v>10936</v>
      </c>
      <c r="C1031" s="1189" t="s">
        <v>10936</v>
      </c>
      <c r="D1031" s="1189" t="s">
        <v>10936</v>
      </c>
      <c r="E1031" s="1189" t="s">
        <v>10936</v>
      </c>
      <c r="F1031" s="1189" t="s">
        <v>10936</v>
      </c>
      <c r="G1031" s="1189">
        <v>6.5</v>
      </c>
      <c r="H1031" s="1189">
        <v>2.5</v>
      </c>
      <c r="I1031" s="1190">
        <f t="shared" si="466"/>
        <v>96.12</v>
      </c>
      <c r="J1031" s="1191">
        <f t="shared" si="439"/>
        <v>35945.754572108453</v>
      </c>
      <c r="K1031" s="1191">
        <f t="shared" si="440"/>
        <v>45188.94860493634</v>
      </c>
      <c r="L1031" s="1191">
        <f t="shared" si="441"/>
        <v>1182529.6852171025</v>
      </c>
      <c r="M1031" s="1190">
        <f t="shared" si="467"/>
        <v>2.8460222167302094</v>
      </c>
      <c r="N1031" s="1190">
        <f t="shared" si="468"/>
        <v>1.4687966673144699</v>
      </c>
      <c r="O1031" s="1190">
        <f t="shared" si="469"/>
        <v>0.25499942140876219</v>
      </c>
      <c r="P1031" s="1192">
        <f t="shared" si="455"/>
        <v>45188.94860493634</v>
      </c>
      <c r="Q1031" s="1192">
        <f t="shared" si="456"/>
        <v>35945.754572108453</v>
      </c>
      <c r="R1031" s="1192">
        <f t="shared" si="457"/>
        <v>62027.644578177678</v>
      </c>
      <c r="S1031" s="1192">
        <f t="shared" si="458"/>
        <v>49340.171823550423</v>
      </c>
      <c r="T1031" s="1192">
        <f t="shared" si="459"/>
        <v>1182529.6852171025</v>
      </c>
      <c r="U1031" s="1192">
        <f t="shared" si="470"/>
        <v>2153719.7748300219</v>
      </c>
      <c r="V1031" s="1189">
        <v>110000</v>
      </c>
      <c r="W1031" s="1189">
        <v>87500</v>
      </c>
      <c r="X1031" s="1193">
        <v>4.6260000000000003</v>
      </c>
      <c r="Y1031" s="1189">
        <v>2</v>
      </c>
      <c r="Z1031" s="1189">
        <v>4.5</v>
      </c>
      <c r="AA1031" s="1193">
        <v>0.216005</v>
      </c>
      <c r="AB1031" s="1193">
        <v>3.7999999999999999E-2</v>
      </c>
      <c r="AC1031" s="1193">
        <v>4.90625</v>
      </c>
      <c r="AD1031" s="1189">
        <v>0.25</v>
      </c>
      <c r="AE1031" s="1189">
        <v>30</v>
      </c>
      <c r="AF1031" s="1193" t="s">
        <v>10557</v>
      </c>
      <c r="AG1031" s="1193" t="s">
        <v>10557</v>
      </c>
      <c r="AH1031" s="1189">
        <f t="shared" si="460"/>
        <v>2.1515416666666667</v>
      </c>
      <c r="AI1031" s="1189">
        <f t="shared" si="471"/>
        <v>2.8515625</v>
      </c>
      <c r="AJ1031" s="1189">
        <f t="shared" si="472"/>
        <v>10.750269865610024</v>
      </c>
      <c r="AK1031" s="1189" t="s">
        <v>10557</v>
      </c>
      <c r="AL1031" s="1189">
        <f t="shared" si="461"/>
        <v>0.16083833333333333</v>
      </c>
      <c r="AM1031" s="1189">
        <f t="shared" si="473"/>
        <v>14.756128189065926</v>
      </c>
      <c r="AN1031" s="1189">
        <f t="shared" si="462"/>
        <v>6.25E-2</v>
      </c>
      <c r="AO1031" s="1189">
        <f t="shared" si="454"/>
        <v>4.1618383333333338</v>
      </c>
      <c r="AP1031" s="1189">
        <f t="shared" si="463"/>
        <v>4.4651616666666669</v>
      </c>
      <c r="AQ1031" s="1189">
        <f t="shared" si="464"/>
        <v>7.0002499999999995E-2</v>
      </c>
      <c r="AR1031" s="1193">
        <f t="shared" si="465"/>
        <v>6.0950457563474822</v>
      </c>
      <c r="AS1031" s="1194">
        <f t="shared" si="453"/>
        <v>2.7503239390868703</v>
      </c>
    </row>
    <row r="1032" spans="1:45" ht="11.1" customHeight="1">
      <c r="A1032" s="1189" t="s">
        <v>11087</v>
      </c>
      <c r="B1032" s="1189" t="s">
        <v>10936</v>
      </c>
      <c r="C1032" s="1189" t="s">
        <v>10936</v>
      </c>
      <c r="D1032" s="1189" t="s">
        <v>10936</v>
      </c>
      <c r="E1032" s="1189" t="s">
        <v>10936</v>
      </c>
      <c r="F1032" s="1189" t="s">
        <v>10936</v>
      </c>
      <c r="G1032" s="1189">
        <v>6.5</v>
      </c>
      <c r="H1032" s="1189">
        <v>2.75</v>
      </c>
      <c r="I1032" s="1190">
        <f t="shared" si="466"/>
        <v>92.615624999999994</v>
      </c>
      <c r="J1032" s="1191">
        <f t="shared" si="439"/>
        <v>32344.959054168972</v>
      </c>
      <c r="K1032" s="1191">
        <f t="shared" si="440"/>
        <v>40662.234239526704</v>
      </c>
      <c r="L1032" s="1191">
        <f t="shared" si="441"/>
        <v>1069137.8253765961</v>
      </c>
      <c r="M1032" s="1190">
        <f t="shared" si="467"/>
        <v>2.9976306649482205</v>
      </c>
      <c r="N1032" s="1190">
        <f t="shared" si="468"/>
        <v>1.41524678881863</v>
      </c>
      <c r="O1032" s="1190">
        <f t="shared" si="469"/>
        <v>0.30854929990460223</v>
      </c>
      <c r="P1032" s="1192">
        <f t="shared" si="455"/>
        <v>40662.234239526704</v>
      </c>
      <c r="Q1032" s="1192">
        <f t="shared" si="456"/>
        <v>32344.959054168972</v>
      </c>
      <c r="R1032" s="1192">
        <f t="shared" si="457"/>
        <v>61733.748382629994</v>
      </c>
      <c r="S1032" s="1192">
        <f t="shared" si="458"/>
        <v>49106.390758910216</v>
      </c>
      <c r="T1032" s="1192">
        <f t="shared" si="459"/>
        <v>1069137.8253765961</v>
      </c>
      <c r="U1032" s="1192">
        <f t="shared" si="470"/>
        <v>2153719.7748300219</v>
      </c>
      <c r="V1032" s="1189">
        <v>110000</v>
      </c>
      <c r="W1032" s="1189">
        <v>87500</v>
      </c>
      <c r="X1032" s="1193">
        <v>4.6260000000000003</v>
      </c>
      <c r="Y1032" s="1189">
        <v>2</v>
      </c>
      <c r="Z1032" s="1189">
        <v>4.5</v>
      </c>
      <c r="AA1032" s="1193">
        <v>0.216005</v>
      </c>
      <c r="AB1032" s="1193">
        <v>3.7999999999999999E-2</v>
      </c>
      <c r="AC1032" s="1193">
        <v>4.90625</v>
      </c>
      <c r="AD1032" s="1189">
        <v>0.25</v>
      </c>
      <c r="AE1032" s="1189">
        <v>30</v>
      </c>
      <c r="AF1032" s="1193" t="s">
        <v>10557</v>
      </c>
      <c r="AG1032" s="1193" t="s">
        <v>10557</v>
      </c>
      <c r="AH1032" s="1189">
        <f t="shared" si="460"/>
        <v>2.1515416666666667</v>
      </c>
      <c r="AI1032" s="1189">
        <f t="shared" si="471"/>
        <v>2.8515625</v>
      </c>
      <c r="AJ1032" s="1189">
        <f t="shared" si="472"/>
        <v>9.719434776150873</v>
      </c>
      <c r="AK1032" s="1189" t="s">
        <v>10557</v>
      </c>
      <c r="AL1032" s="1189">
        <f t="shared" si="461"/>
        <v>0.16083833333333333</v>
      </c>
      <c r="AM1032" s="1189">
        <f t="shared" si="473"/>
        <v>14.756128189065926</v>
      </c>
      <c r="AN1032" s="1189">
        <f t="shared" si="462"/>
        <v>6.25E-2</v>
      </c>
      <c r="AO1032" s="1189">
        <f t="shared" si="454"/>
        <v>4.1618383333333338</v>
      </c>
      <c r="AP1032" s="1189">
        <f t="shared" si="463"/>
        <v>4.4651616666666669</v>
      </c>
      <c r="AQ1032" s="1189">
        <f t="shared" si="464"/>
        <v>7.0002499999999995E-2</v>
      </c>
      <c r="AR1032" s="1193">
        <f t="shared" si="465"/>
        <v>5.9864081695094473</v>
      </c>
      <c r="AS1032" s="1194">
        <f t="shared" si="453"/>
        <v>2.7231645423773618</v>
      </c>
    </row>
    <row r="1033" spans="1:45" ht="11.1" customHeight="1">
      <c r="A1033" s="1189" t="s">
        <v>11087</v>
      </c>
      <c r="B1033" s="1189" t="s">
        <v>10936</v>
      </c>
      <c r="C1033" s="1189" t="s">
        <v>10936</v>
      </c>
      <c r="D1033" s="1189" t="s">
        <v>10936</v>
      </c>
      <c r="E1033" s="1189" t="s">
        <v>10936</v>
      </c>
      <c r="F1033" s="1189" t="s">
        <v>10936</v>
      </c>
      <c r="G1033" s="1189">
        <v>6.75</v>
      </c>
      <c r="H1033" s="1189">
        <v>2.5</v>
      </c>
      <c r="I1033" s="1190">
        <f t="shared" si="466"/>
        <v>104.964375</v>
      </c>
      <c r="J1033" s="1191">
        <f t="shared" si="439"/>
        <v>35945.754572108453</v>
      </c>
      <c r="K1033" s="1191">
        <f t="shared" si="440"/>
        <v>45188.94860493634</v>
      </c>
      <c r="L1033" s="1191">
        <f t="shared" si="441"/>
        <v>1182529.6852171025</v>
      </c>
      <c r="M1033" s="1190">
        <f t="shared" si="467"/>
        <v>3.2774224074139546</v>
      </c>
      <c r="N1033" s="1190">
        <f t="shared" si="468"/>
        <v>1.603946360661114</v>
      </c>
      <c r="O1033" s="1190">
        <f t="shared" si="469"/>
        <v>0.25499942140876219</v>
      </c>
      <c r="P1033" s="1192">
        <f t="shared" si="455"/>
        <v>45188.94860493634</v>
      </c>
      <c r="Q1033" s="1192">
        <f t="shared" si="456"/>
        <v>35945.754572108453</v>
      </c>
      <c r="R1033" s="1192">
        <f t="shared" si="457"/>
        <v>72963.648029977601</v>
      </c>
      <c r="S1033" s="1192">
        <f t="shared" si="458"/>
        <v>58039.265478391266</v>
      </c>
      <c r="T1033" s="1192">
        <f t="shared" si="459"/>
        <v>1182529.6852171025</v>
      </c>
      <c r="U1033" s="1192">
        <f t="shared" si="470"/>
        <v>2439899.230617967</v>
      </c>
      <c r="V1033" s="1189">
        <v>110000</v>
      </c>
      <c r="W1033" s="1189">
        <v>87500</v>
      </c>
      <c r="X1033" s="1193">
        <v>4.6260000000000003</v>
      </c>
      <c r="Y1033" s="1189">
        <v>2</v>
      </c>
      <c r="Z1033" s="1189">
        <v>4.5</v>
      </c>
      <c r="AA1033" s="1193">
        <v>0.216005</v>
      </c>
      <c r="AB1033" s="1193">
        <v>3.7999999999999999E-2</v>
      </c>
      <c r="AC1033" s="1193">
        <v>4.90625</v>
      </c>
      <c r="AD1033" s="1189">
        <v>0.25</v>
      </c>
      <c r="AE1033" s="1189">
        <v>30</v>
      </c>
      <c r="AF1033" s="1193" t="s">
        <v>10557</v>
      </c>
      <c r="AG1033" s="1193" t="s">
        <v>10557</v>
      </c>
      <c r="AH1033" s="1189">
        <f t="shared" si="460"/>
        <v>2.1515416666666667</v>
      </c>
      <c r="AI1033" s="1189">
        <f t="shared" si="471"/>
        <v>2.9140625</v>
      </c>
      <c r="AJ1033" s="1189">
        <f t="shared" si="472"/>
        <v>10.750269865610024</v>
      </c>
      <c r="AK1033" s="1189" t="s">
        <v>10557</v>
      </c>
      <c r="AL1033" s="1189">
        <f t="shared" si="461"/>
        <v>0.16083833333333333</v>
      </c>
      <c r="AM1033" s="1189">
        <f t="shared" si="473"/>
        <v>17.357759605319973</v>
      </c>
      <c r="AN1033" s="1189">
        <f t="shared" si="462"/>
        <v>6.25E-2</v>
      </c>
      <c r="AO1033" s="1189">
        <f t="shared" si="454"/>
        <v>4.1618383333333338</v>
      </c>
      <c r="AP1033" s="1189">
        <f t="shared" si="463"/>
        <v>4.4651616666666669</v>
      </c>
      <c r="AQ1033" s="1189">
        <f t="shared" si="464"/>
        <v>7.0002499999999995E-2</v>
      </c>
      <c r="AR1033" s="1193">
        <f t="shared" si="465"/>
        <v>6.0950457563474822</v>
      </c>
      <c r="AS1033" s="1194">
        <f t="shared" si="453"/>
        <v>2.7503239390868703</v>
      </c>
    </row>
    <row r="1034" spans="1:45" ht="11.1" customHeight="1">
      <c r="A1034" s="1189" t="s">
        <v>11088</v>
      </c>
      <c r="B1034" s="1189" t="s">
        <v>10936</v>
      </c>
      <c r="C1034" s="1189" t="s">
        <v>10936</v>
      </c>
      <c r="D1034" s="1189" t="s">
        <v>10936</v>
      </c>
      <c r="E1034" s="1189" t="s">
        <v>10936</v>
      </c>
      <c r="F1034" s="1189" t="s">
        <v>10936</v>
      </c>
      <c r="G1034" s="1189">
        <v>6.75</v>
      </c>
      <c r="H1034" s="1189">
        <v>2.5</v>
      </c>
      <c r="I1034" s="1190">
        <f t="shared" si="466"/>
        <v>104.964375</v>
      </c>
      <c r="J1034" s="1191">
        <f t="shared" si="439"/>
        <v>50153.043502863984</v>
      </c>
      <c r="K1034" s="1191">
        <f t="shared" si="440"/>
        <v>63049.540403600433</v>
      </c>
      <c r="L1034" s="1191">
        <f t="shared" si="441"/>
        <v>1518181.849596136</v>
      </c>
      <c r="M1034" s="1190">
        <f t="shared" si="467"/>
        <v>2.239719328496228</v>
      </c>
      <c r="N1034" s="1190">
        <f t="shared" si="468"/>
        <v>1.603946360661114</v>
      </c>
      <c r="O1034" s="1190">
        <f t="shared" si="469"/>
        <v>0.25499942140876219</v>
      </c>
      <c r="P1034" s="1192">
        <f t="shared" si="455"/>
        <v>63049.540403600433</v>
      </c>
      <c r="Q1034" s="1192">
        <f t="shared" si="456"/>
        <v>50153.043502863984</v>
      </c>
      <c r="R1034" s="1192">
        <f t="shared" si="457"/>
        <v>64582.254512819789</v>
      </c>
      <c r="S1034" s="1192">
        <f t="shared" si="458"/>
        <v>51372.247907924844</v>
      </c>
      <c r="T1034" s="1192">
        <f t="shared" si="459"/>
        <v>1518181.849596136</v>
      </c>
      <c r="U1034" s="1192">
        <f t="shared" si="470"/>
        <v>2126034.1150636193</v>
      </c>
      <c r="V1034" s="1189">
        <v>110000</v>
      </c>
      <c r="W1034" s="1189">
        <v>87500</v>
      </c>
      <c r="X1034" s="1193">
        <v>5.0416999999999996</v>
      </c>
      <c r="Y1034" s="1189">
        <v>2</v>
      </c>
      <c r="Z1034" s="1189">
        <v>4.5</v>
      </c>
      <c r="AA1034" s="1193">
        <v>0.216005</v>
      </c>
      <c r="AB1034" s="1193">
        <v>3.7999999999999999E-2</v>
      </c>
      <c r="AC1034" s="1193">
        <v>5.3125</v>
      </c>
      <c r="AD1034" s="1189">
        <v>0.25</v>
      </c>
      <c r="AE1034" s="1189">
        <v>30</v>
      </c>
      <c r="AF1034" s="1193" t="s">
        <v>10557</v>
      </c>
      <c r="AG1034" s="1193" t="s">
        <v>10557</v>
      </c>
      <c r="AH1034" s="1189">
        <f t="shared" si="460"/>
        <v>2.3593916666666663</v>
      </c>
      <c r="AI1034" s="1189">
        <f t="shared" si="471"/>
        <v>3.015625</v>
      </c>
      <c r="AJ1034" s="1189">
        <f t="shared" si="472"/>
        <v>13.801653178146692</v>
      </c>
      <c r="AK1034" s="1189" t="s">
        <v>10557</v>
      </c>
      <c r="AL1034" s="1189">
        <f t="shared" si="461"/>
        <v>0.16083833333333333</v>
      </c>
      <c r="AM1034" s="1189">
        <f t="shared" si="473"/>
        <v>14.137166941154069</v>
      </c>
      <c r="AN1034" s="1189">
        <f t="shared" si="462"/>
        <v>6.25E-2</v>
      </c>
      <c r="AO1034" s="1189">
        <f t="shared" si="454"/>
        <v>4.577538333333333</v>
      </c>
      <c r="AP1034" s="1189">
        <f t="shared" si="463"/>
        <v>4.8808616666666662</v>
      </c>
      <c r="AQ1034" s="1189">
        <f t="shared" si="464"/>
        <v>7.0002499999999995E-2</v>
      </c>
      <c r="AR1034" s="1193">
        <f t="shared" si="465"/>
        <v>6.7182818197167125</v>
      </c>
      <c r="AS1034" s="1194">
        <f t="shared" si="453"/>
        <v>3.0076954549291779</v>
      </c>
    </row>
    <row r="1035" spans="1:45" ht="11.1" customHeight="1">
      <c r="A1035" s="1189" t="s">
        <v>11088</v>
      </c>
      <c r="B1035" s="1189" t="s">
        <v>10936</v>
      </c>
      <c r="C1035" s="1189" t="s">
        <v>10936</v>
      </c>
      <c r="D1035" s="1189" t="s">
        <v>10936</v>
      </c>
      <c r="E1035" s="1189" t="s">
        <v>10936</v>
      </c>
      <c r="F1035" s="1189" t="s">
        <v>10936</v>
      </c>
      <c r="G1035" s="1189">
        <v>6.75</v>
      </c>
      <c r="H1035" s="1189">
        <v>2.75</v>
      </c>
      <c r="I1035" s="1190">
        <f t="shared" si="466"/>
        <v>101.46</v>
      </c>
      <c r="J1035" s="1191">
        <f t="shared" si="439"/>
        <v>46223.885712470146</v>
      </c>
      <c r="K1035" s="1191">
        <f t="shared" si="440"/>
        <v>58110.027752819609</v>
      </c>
      <c r="L1035" s="1191">
        <f t="shared" si="441"/>
        <v>1404789.9897556296</v>
      </c>
      <c r="M1035" s="1190">
        <f t="shared" si="467"/>
        <v>2.3192821054231292</v>
      </c>
      <c r="N1035" s="1190">
        <f t="shared" si="468"/>
        <v>1.5503964821652738</v>
      </c>
      <c r="O1035" s="1190">
        <f t="shared" si="469"/>
        <v>0.30854929990460223</v>
      </c>
      <c r="P1035" s="1192">
        <f t="shared" si="455"/>
        <v>58110.027752819609</v>
      </c>
      <c r="Q1035" s="1192">
        <f t="shared" si="456"/>
        <v>46223.885712470146</v>
      </c>
      <c r="R1035" s="1192">
        <f t="shared" si="457"/>
        <v>64327.215186347836</v>
      </c>
      <c r="S1035" s="1192">
        <f t="shared" si="458"/>
        <v>51169.375716413058</v>
      </c>
      <c r="T1035" s="1192">
        <f t="shared" si="459"/>
        <v>1404789.9897556296</v>
      </c>
      <c r="U1035" s="1192">
        <f t="shared" si="470"/>
        <v>2126034.1150636193</v>
      </c>
      <c r="V1035" s="1189">
        <v>110000</v>
      </c>
      <c r="W1035" s="1189">
        <v>87500</v>
      </c>
      <c r="X1035" s="1193">
        <v>5.0416999999999996</v>
      </c>
      <c r="Y1035" s="1189">
        <v>2</v>
      </c>
      <c r="Z1035" s="1189">
        <v>4.5</v>
      </c>
      <c r="AA1035" s="1193">
        <v>0.216005</v>
      </c>
      <c r="AB1035" s="1193">
        <v>3.7999999999999999E-2</v>
      </c>
      <c r="AC1035" s="1193">
        <v>5.3125</v>
      </c>
      <c r="AD1035" s="1189">
        <v>0.25</v>
      </c>
      <c r="AE1035" s="1189">
        <v>30</v>
      </c>
      <c r="AF1035" s="1193" t="s">
        <v>10557</v>
      </c>
      <c r="AG1035" s="1193" t="s">
        <v>10557</v>
      </c>
      <c r="AH1035" s="1189">
        <f t="shared" si="460"/>
        <v>2.3593916666666663</v>
      </c>
      <c r="AI1035" s="1189">
        <f t="shared" si="471"/>
        <v>3.015625</v>
      </c>
      <c r="AJ1035" s="1189">
        <f t="shared" si="472"/>
        <v>12.770818088687541</v>
      </c>
      <c r="AK1035" s="1189" t="s">
        <v>10557</v>
      </c>
      <c r="AL1035" s="1189">
        <f t="shared" si="461"/>
        <v>0.16083833333333333</v>
      </c>
      <c r="AM1035" s="1189">
        <f t="shared" si="473"/>
        <v>14.137166941154069</v>
      </c>
      <c r="AN1035" s="1189">
        <f t="shared" si="462"/>
        <v>6.25E-2</v>
      </c>
      <c r="AO1035" s="1189">
        <f t="shared" si="454"/>
        <v>4.577538333333333</v>
      </c>
      <c r="AP1035" s="1189">
        <f t="shared" si="463"/>
        <v>4.8808616666666662</v>
      </c>
      <c r="AQ1035" s="1189">
        <f t="shared" si="464"/>
        <v>7.0002499999999995E-2</v>
      </c>
      <c r="AR1035" s="1193">
        <f t="shared" si="465"/>
        <v>6.6198799542843751</v>
      </c>
      <c r="AS1035" s="1194">
        <f t="shared" si="453"/>
        <v>2.9830949885710938</v>
      </c>
    </row>
    <row r="1036" spans="1:45" ht="11.1" customHeight="1">
      <c r="A1036" s="1189" t="s">
        <v>11088</v>
      </c>
      <c r="B1036" s="1189" t="s">
        <v>10936</v>
      </c>
      <c r="C1036" s="1189" t="s">
        <v>10936</v>
      </c>
      <c r="D1036" s="1189" t="s">
        <v>10936</v>
      </c>
      <c r="E1036" s="1189" t="s">
        <v>10936</v>
      </c>
      <c r="F1036" s="1189" t="s">
        <v>10936</v>
      </c>
      <c r="G1036" s="1189">
        <v>6.75</v>
      </c>
      <c r="H1036" s="1189">
        <v>3</v>
      </c>
      <c r="I1036" s="1190">
        <f t="shared" si="466"/>
        <v>97.621875000000003</v>
      </c>
      <c r="J1036" s="1191">
        <f t="shared" si="439"/>
        <v>41951.571739969499</v>
      </c>
      <c r="K1036" s="1191">
        <f t="shared" si="440"/>
        <v>52739.118758818804</v>
      </c>
      <c r="L1036" s="1191">
        <f t="shared" si="441"/>
        <v>1280598.9051684081</v>
      </c>
      <c r="M1036" s="1190">
        <f t="shared" si="467"/>
        <v>2.4327782203012038</v>
      </c>
      <c r="N1036" s="1190">
        <f t="shared" si="468"/>
        <v>1.4917466152412586</v>
      </c>
      <c r="O1036" s="1190">
        <f t="shared" si="469"/>
        <v>0.36719916682861747</v>
      </c>
      <c r="P1036" s="1192">
        <f t="shared" si="455"/>
        <v>52739.118758818804</v>
      </c>
      <c r="Q1036" s="1192">
        <f t="shared" si="456"/>
        <v>41951.571739969499</v>
      </c>
      <c r="R1036" s="1192">
        <f t="shared" si="457"/>
        <v>64043.464002274348</v>
      </c>
      <c r="S1036" s="1192">
        <f t="shared" si="458"/>
        <v>50943.664547263681</v>
      </c>
      <c r="T1036" s="1192">
        <f t="shared" si="459"/>
        <v>1280598.9051684081</v>
      </c>
      <c r="U1036" s="1192">
        <f t="shared" si="470"/>
        <v>2126034.1150636193</v>
      </c>
      <c r="V1036" s="1189">
        <v>110000</v>
      </c>
      <c r="W1036" s="1189">
        <v>87500</v>
      </c>
      <c r="X1036" s="1193">
        <v>5.0416999999999996</v>
      </c>
      <c r="Y1036" s="1189">
        <v>2</v>
      </c>
      <c r="Z1036" s="1189">
        <v>4.5</v>
      </c>
      <c r="AA1036" s="1193">
        <v>0.216005</v>
      </c>
      <c r="AB1036" s="1193">
        <v>3.7999999999999999E-2</v>
      </c>
      <c r="AC1036" s="1193">
        <v>5.3125</v>
      </c>
      <c r="AD1036" s="1189">
        <v>0.25</v>
      </c>
      <c r="AE1036" s="1189">
        <v>30</v>
      </c>
      <c r="AF1036" s="1193" t="s">
        <v>10557</v>
      </c>
      <c r="AG1036" s="1193" t="s">
        <v>10557</v>
      </c>
      <c r="AH1036" s="1189">
        <f t="shared" si="460"/>
        <v>2.3593916666666663</v>
      </c>
      <c r="AI1036" s="1189">
        <f t="shared" si="471"/>
        <v>3.015625</v>
      </c>
      <c r="AJ1036" s="1189">
        <f t="shared" si="472"/>
        <v>11.641808228803709</v>
      </c>
      <c r="AK1036" s="1189" t="s">
        <v>10557</v>
      </c>
      <c r="AL1036" s="1189">
        <f t="shared" si="461"/>
        <v>0.16083833333333333</v>
      </c>
      <c r="AM1036" s="1189">
        <f t="shared" si="473"/>
        <v>14.137166941154069</v>
      </c>
      <c r="AN1036" s="1189">
        <f t="shared" si="462"/>
        <v>6.25E-2</v>
      </c>
      <c r="AO1036" s="1189">
        <f t="shared" si="454"/>
        <v>4.577538333333333</v>
      </c>
      <c r="AP1036" s="1189">
        <f t="shared" si="463"/>
        <v>4.8808616666666662</v>
      </c>
      <c r="AQ1036" s="1189">
        <f t="shared" si="464"/>
        <v>7.0002499999999995E-2</v>
      </c>
      <c r="AR1036" s="1193">
        <f t="shared" si="465"/>
        <v>6.510400188094132</v>
      </c>
      <c r="AS1036" s="1194">
        <f t="shared" si="453"/>
        <v>2.9557250470235328</v>
      </c>
    </row>
    <row r="1037" spans="1:45" ht="11.1" customHeight="1">
      <c r="A1037" s="1189" t="s">
        <v>11088</v>
      </c>
      <c r="B1037" s="1189" t="s">
        <v>10936</v>
      </c>
      <c r="C1037" s="1189" t="s">
        <v>10936</v>
      </c>
      <c r="D1037" s="1189" t="s">
        <v>10936</v>
      </c>
      <c r="E1037" s="1189" t="s">
        <v>10936</v>
      </c>
      <c r="F1037" s="1189" t="s">
        <v>10936</v>
      </c>
      <c r="G1037" s="1189">
        <v>6.75</v>
      </c>
      <c r="H1037" s="1189">
        <v>3.25</v>
      </c>
      <c r="I1037" s="1190">
        <f t="shared" si="466"/>
        <v>93.45</v>
      </c>
      <c r="J1037" s="1191">
        <f t="shared" ref="J1037:J1045" si="474">MIN(S1037,Q1037)</f>
        <v>37345.410887042155</v>
      </c>
      <c r="K1037" s="1191">
        <f t="shared" ref="K1037:K1045" si="475">MIN(P1037,R1037)</f>
        <v>46948.516543710146</v>
      </c>
      <c r="L1037" s="1191">
        <f t="shared" ref="L1037:L1045" si="476">MIN(T1037,U1037)</f>
        <v>1145608.5958344715</v>
      </c>
      <c r="M1037" s="1190">
        <f t="shared" si="467"/>
        <v>2.5958655609856605</v>
      </c>
      <c r="N1037" s="1190">
        <f t="shared" si="468"/>
        <v>1.4279967598890682</v>
      </c>
      <c r="O1037" s="1190">
        <f t="shared" si="469"/>
        <v>0.43094902218080805</v>
      </c>
      <c r="P1037" s="1192">
        <f t="shared" si="455"/>
        <v>46948.516543710146</v>
      </c>
      <c r="Q1037" s="1192">
        <f t="shared" si="456"/>
        <v>37345.410887042155</v>
      </c>
      <c r="R1037" s="1192">
        <f t="shared" si="457"/>
        <v>63729.525099098588</v>
      </c>
      <c r="S1037" s="1192">
        <f t="shared" si="458"/>
        <v>50693.940419737512</v>
      </c>
      <c r="T1037" s="1192">
        <f t="shared" si="459"/>
        <v>1145608.5958344715</v>
      </c>
      <c r="U1037" s="1192">
        <f t="shared" si="470"/>
        <v>2126034.1150636193</v>
      </c>
      <c r="V1037" s="1189">
        <v>110000</v>
      </c>
      <c r="W1037" s="1189">
        <v>87500</v>
      </c>
      <c r="X1037" s="1193">
        <v>5.0416999999999996</v>
      </c>
      <c r="Y1037" s="1189">
        <v>2</v>
      </c>
      <c r="Z1037" s="1189">
        <v>4.5</v>
      </c>
      <c r="AA1037" s="1193">
        <v>0.216005</v>
      </c>
      <c r="AB1037" s="1193">
        <v>3.7999999999999999E-2</v>
      </c>
      <c r="AC1037" s="1193">
        <v>5.3125</v>
      </c>
      <c r="AD1037" s="1189">
        <v>0.25</v>
      </c>
      <c r="AE1037" s="1189">
        <v>30</v>
      </c>
      <c r="AF1037" s="1193" t="s">
        <v>10557</v>
      </c>
      <c r="AG1037" s="1193" t="s">
        <v>10557</v>
      </c>
      <c r="AH1037" s="1189">
        <f t="shared" si="460"/>
        <v>2.3593916666666663</v>
      </c>
      <c r="AI1037" s="1189">
        <f t="shared" si="471"/>
        <v>3.015625</v>
      </c>
      <c r="AJ1037" s="1189">
        <f t="shared" si="472"/>
        <v>10.414623598495195</v>
      </c>
      <c r="AK1037" s="1189" t="s">
        <v>10557</v>
      </c>
      <c r="AL1037" s="1189">
        <f t="shared" si="461"/>
        <v>0.16083833333333333</v>
      </c>
      <c r="AM1037" s="1189">
        <f t="shared" si="473"/>
        <v>14.137166941154069</v>
      </c>
      <c r="AN1037" s="1189">
        <f t="shared" si="462"/>
        <v>6.25E-2</v>
      </c>
      <c r="AO1037" s="1189">
        <f t="shared" si="454"/>
        <v>4.577538333333333</v>
      </c>
      <c r="AP1037" s="1189">
        <f t="shared" si="463"/>
        <v>4.8808616666666662</v>
      </c>
      <c r="AQ1037" s="1189">
        <f t="shared" si="464"/>
        <v>7.0002499999999995E-2</v>
      </c>
      <c r="AR1037" s="1193">
        <f t="shared" si="465"/>
        <v>6.3892730892595369</v>
      </c>
      <c r="AS1037" s="1194">
        <f t="shared" ref="AS1037:AS1045" si="477">IF(G1037&lt;=AR1037,AI1037,1/4*(AR1037+AC1037))</f>
        <v>2.925443272314884</v>
      </c>
    </row>
    <row r="1038" spans="1:45" ht="11.1" customHeight="1">
      <c r="A1038" s="1189" t="s">
        <v>11088</v>
      </c>
      <c r="B1038" s="1189" t="s">
        <v>10936</v>
      </c>
      <c r="C1038" s="1189" t="s">
        <v>10936</v>
      </c>
      <c r="D1038" s="1189" t="s">
        <v>10936</v>
      </c>
      <c r="E1038" s="1189" t="s">
        <v>10936</v>
      </c>
      <c r="F1038" s="1189" t="s">
        <v>10936</v>
      </c>
      <c r="G1038" s="1189">
        <v>6.75</v>
      </c>
      <c r="H1038" s="1189">
        <v>3.5</v>
      </c>
      <c r="I1038" s="1190">
        <f t="shared" si="466"/>
        <v>88.944374999999994</v>
      </c>
      <c r="J1038" s="1191">
        <f t="shared" si="474"/>
        <v>32415.962373921368</v>
      </c>
      <c r="K1038" s="1191">
        <f t="shared" si="475"/>
        <v>40751.49555578686</v>
      </c>
      <c r="L1038" s="1191">
        <f t="shared" si="476"/>
        <v>999819.06175382028</v>
      </c>
      <c r="M1038" s="1190">
        <f t="shared" si="467"/>
        <v>2.8352412451166358</v>
      </c>
      <c r="N1038" s="1190">
        <f t="shared" si="468"/>
        <v>1.3591469161087022</v>
      </c>
      <c r="O1038" s="1190">
        <f t="shared" si="469"/>
        <v>0.49979886596117379</v>
      </c>
      <c r="P1038" s="1192">
        <f t="shared" si="455"/>
        <v>40751.49555578686</v>
      </c>
      <c r="Q1038" s="1192">
        <f t="shared" si="456"/>
        <v>32415.962373921368</v>
      </c>
      <c r="R1038" s="1192">
        <f t="shared" si="457"/>
        <v>63383.645060698029</v>
      </c>
      <c r="S1038" s="1192">
        <f t="shared" si="458"/>
        <v>50418.808571009802</v>
      </c>
      <c r="T1038" s="1192">
        <f t="shared" si="459"/>
        <v>999819.06175382028</v>
      </c>
      <c r="U1038" s="1192">
        <f t="shared" si="470"/>
        <v>2126034.1150636193</v>
      </c>
      <c r="V1038" s="1189">
        <v>110000</v>
      </c>
      <c r="W1038" s="1189">
        <v>87500</v>
      </c>
      <c r="X1038" s="1193">
        <v>5.0416999999999996</v>
      </c>
      <c r="Y1038" s="1189">
        <v>2</v>
      </c>
      <c r="Z1038" s="1189">
        <v>4.5</v>
      </c>
      <c r="AA1038" s="1193">
        <v>0.216005</v>
      </c>
      <c r="AB1038" s="1193">
        <v>3.7999999999999999E-2</v>
      </c>
      <c r="AC1038" s="1193">
        <v>5.3125</v>
      </c>
      <c r="AD1038" s="1189">
        <v>0.25</v>
      </c>
      <c r="AE1038" s="1189">
        <v>30</v>
      </c>
      <c r="AF1038" s="1193" t="s">
        <v>10557</v>
      </c>
      <c r="AG1038" s="1193" t="s">
        <v>10557</v>
      </c>
      <c r="AH1038" s="1189">
        <f t="shared" si="460"/>
        <v>2.3593916666666663</v>
      </c>
      <c r="AI1038" s="1189">
        <f t="shared" si="471"/>
        <v>3.015625</v>
      </c>
      <c r="AJ1038" s="1189">
        <f t="shared" si="472"/>
        <v>9.0892641977620023</v>
      </c>
      <c r="AK1038" s="1189" t="s">
        <v>10557</v>
      </c>
      <c r="AL1038" s="1189">
        <f t="shared" si="461"/>
        <v>0.16083833333333333</v>
      </c>
      <c r="AM1038" s="1189">
        <f t="shared" si="473"/>
        <v>14.137166941154069</v>
      </c>
      <c r="AN1038" s="1189">
        <f t="shared" si="462"/>
        <v>6.25E-2</v>
      </c>
      <c r="AO1038" s="1189">
        <f t="shared" si="454"/>
        <v>4.577538333333333</v>
      </c>
      <c r="AP1038" s="1189">
        <f t="shared" si="463"/>
        <v>4.8808616666666662</v>
      </c>
      <c r="AQ1038" s="1189">
        <f t="shared" si="464"/>
        <v>7.0002499999999995E-2</v>
      </c>
      <c r="AR1038" s="1193">
        <f t="shared" si="465"/>
        <v>6.2558221369485967</v>
      </c>
      <c r="AS1038" s="1194">
        <f t="shared" si="477"/>
        <v>2.8920805342371492</v>
      </c>
    </row>
    <row r="1039" spans="1:45" ht="11.1" customHeight="1">
      <c r="A1039" s="1189" t="s">
        <v>11088</v>
      </c>
      <c r="B1039" s="1189" t="s">
        <v>10936</v>
      </c>
      <c r="C1039" s="1189" t="s">
        <v>10936</v>
      </c>
      <c r="D1039" s="1189" t="s">
        <v>10936</v>
      </c>
      <c r="E1039" s="1189" t="s">
        <v>10936</v>
      </c>
      <c r="F1039" s="1189" t="s">
        <v>10936</v>
      </c>
      <c r="G1039" s="1189">
        <v>6.75</v>
      </c>
      <c r="H1039" s="1189">
        <v>3.75</v>
      </c>
      <c r="I1039" s="1190">
        <f t="shared" si="466"/>
        <v>84.105000000000004</v>
      </c>
      <c r="J1039" s="1191">
        <f t="shared" si="474"/>
        <v>27175.201251598039</v>
      </c>
      <c r="K1039" s="1191">
        <f t="shared" si="475"/>
        <v>34163.110144866107</v>
      </c>
      <c r="L1039" s="1191">
        <f t="shared" si="476"/>
        <v>843230.30292645399</v>
      </c>
      <c r="M1039" s="1190">
        <f t="shared" si="467"/>
        <v>3.2009165696626054</v>
      </c>
      <c r="N1039" s="1190">
        <f t="shared" si="468"/>
        <v>1.2851970839001612</v>
      </c>
      <c r="O1039" s="1190">
        <f t="shared" si="469"/>
        <v>0.57374869816971485</v>
      </c>
      <c r="P1039" s="1192">
        <f t="shared" si="455"/>
        <v>34163.110144866107</v>
      </c>
      <c r="Q1039" s="1192">
        <f t="shared" si="456"/>
        <v>27175.201251598039</v>
      </c>
      <c r="R1039" s="1192">
        <f t="shared" si="457"/>
        <v>63003.730847661871</v>
      </c>
      <c r="S1039" s="1192">
        <f t="shared" si="458"/>
        <v>50116.604083367398</v>
      </c>
      <c r="T1039" s="1192">
        <f t="shared" si="459"/>
        <v>843230.30292645399</v>
      </c>
      <c r="U1039" s="1192">
        <f t="shared" si="470"/>
        <v>2126034.1150636193</v>
      </c>
      <c r="V1039" s="1189">
        <v>110000</v>
      </c>
      <c r="W1039" s="1189">
        <v>87500</v>
      </c>
      <c r="X1039" s="1193">
        <v>5.0416999999999996</v>
      </c>
      <c r="Y1039" s="1189">
        <v>2</v>
      </c>
      <c r="Z1039" s="1189">
        <v>4.5</v>
      </c>
      <c r="AA1039" s="1193">
        <v>0.216005</v>
      </c>
      <c r="AB1039" s="1193">
        <v>3.7999999999999999E-2</v>
      </c>
      <c r="AC1039" s="1193">
        <v>5.3125</v>
      </c>
      <c r="AD1039" s="1189">
        <v>0.25</v>
      </c>
      <c r="AE1039" s="1189">
        <v>30</v>
      </c>
      <c r="AF1039" s="1193" t="s">
        <v>10557</v>
      </c>
      <c r="AG1039" s="1193" t="s">
        <v>10557</v>
      </c>
      <c r="AH1039" s="1189">
        <f t="shared" si="460"/>
        <v>2.3593916666666663</v>
      </c>
      <c r="AI1039" s="1189">
        <f t="shared" si="471"/>
        <v>3.015625</v>
      </c>
      <c r="AJ1039" s="1189">
        <f t="shared" si="472"/>
        <v>7.6657300266041268</v>
      </c>
      <c r="AK1039" s="1189" t="s">
        <v>10557</v>
      </c>
      <c r="AL1039" s="1189">
        <f t="shared" si="461"/>
        <v>0.16083833333333333</v>
      </c>
      <c r="AM1039" s="1189">
        <f t="shared" si="473"/>
        <v>14.137166941154069</v>
      </c>
      <c r="AN1039" s="1189">
        <f t="shared" si="462"/>
        <v>6.25E-2</v>
      </c>
      <c r="AO1039" s="1189">
        <f t="shared" si="454"/>
        <v>4.577538333333333</v>
      </c>
      <c r="AP1039" s="1189">
        <f t="shared" si="463"/>
        <v>4.8808616666666662</v>
      </c>
      <c r="AQ1039" s="1189">
        <f t="shared" si="464"/>
        <v>7.0002499999999995E-2</v>
      </c>
      <c r="AR1039" s="1193">
        <f t="shared" si="465"/>
        <v>6.1092397734199384</v>
      </c>
      <c r="AS1039" s="1194">
        <f t="shared" si="477"/>
        <v>2.8554349433549846</v>
      </c>
    </row>
    <row r="1040" spans="1:45" ht="11.1" customHeight="1">
      <c r="A1040" s="1189" t="s">
        <v>11088</v>
      </c>
      <c r="B1040" s="1189" t="s">
        <v>10936</v>
      </c>
      <c r="C1040" s="1189" t="s">
        <v>10936</v>
      </c>
      <c r="D1040" s="1189" t="s">
        <v>10936</v>
      </c>
      <c r="E1040" s="1189" t="s">
        <v>10936</v>
      </c>
      <c r="F1040" s="1189" t="s">
        <v>10936</v>
      </c>
      <c r="G1040" s="1189">
        <v>7</v>
      </c>
      <c r="H1040" s="1189">
        <v>2.5</v>
      </c>
      <c r="I1040" s="1190">
        <f t="shared" si="466"/>
        <v>114.1425</v>
      </c>
      <c r="J1040" s="1191">
        <f t="shared" si="474"/>
        <v>50153.043502863984</v>
      </c>
      <c r="K1040" s="1191">
        <f t="shared" si="475"/>
        <v>63049.540403600433</v>
      </c>
      <c r="L1040" s="1191">
        <f t="shared" si="476"/>
        <v>1518181.849596136</v>
      </c>
      <c r="M1040" s="1190">
        <f t="shared" si="467"/>
        <v>2.5886183088640631</v>
      </c>
      <c r="N1040" s="1190">
        <f t="shared" si="468"/>
        <v>1.7441960424359331</v>
      </c>
      <c r="O1040" s="1190">
        <f t="shared" si="469"/>
        <v>0.25499942140876219</v>
      </c>
      <c r="P1040" s="1192">
        <f t="shared" si="455"/>
        <v>63049.540403600433</v>
      </c>
      <c r="Q1040" s="1192">
        <f t="shared" si="456"/>
        <v>50153.043502863984</v>
      </c>
      <c r="R1040" s="1192">
        <f t="shared" si="457"/>
        <v>76915.671173254144</v>
      </c>
      <c r="S1040" s="1192">
        <f t="shared" si="458"/>
        <v>61182.920251452153</v>
      </c>
      <c r="T1040" s="1192">
        <f t="shared" si="459"/>
        <v>1518181.849596136</v>
      </c>
      <c r="U1040" s="1192">
        <f t="shared" si="470"/>
        <v>2423012.7955982797</v>
      </c>
      <c r="V1040" s="1189">
        <v>110000</v>
      </c>
      <c r="W1040" s="1189">
        <v>87500</v>
      </c>
      <c r="X1040" s="1193">
        <v>5.0416999999999996</v>
      </c>
      <c r="Y1040" s="1189">
        <v>2</v>
      </c>
      <c r="Z1040" s="1189">
        <v>4.5</v>
      </c>
      <c r="AA1040" s="1193">
        <v>0.216005</v>
      </c>
      <c r="AB1040" s="1193">
        <v>3.7999999999999999E-2</v>
      </c>
      <c r="AC1040" s="1193">
        <v>5.3125</v>
      </c>
      <c r="AD1040" s="1189">
        <v>0.25</v>
      </c>
      <c r="AE1040" s="1189">
        <v>30</v>
      </c>
      <c r="AF1040" s="1193" t="s">
        <v>10557</v>
      </c>
      <c r="AG1040" s="1193" t="s">
        <v>10557</v>
      </c>
      <c r="AH1040" s="1189">
        <f t="shared" si="460"/>
        <v>2.3593916666666663</v>
      </c>
      <c r="AI1040" s="1189">
        <f t="shared" si="471"/>
        <v>3.078125</v>
      </c>
      <c r="AJ1040" s="1189">
        <f t="shared" si="472"/>
        <v>13.801653178146692</v>
      </c>
      <c r="AK1040" s="1189" t="s">
        <v>10557</v>
      </c>
      <c r="AL1040" s="1189">
        <f t="shared" si="461"/>
        <v>0.16083833333333333</v>
      </c>
      <c r="AM1040" s="1189">
        <f t="shared" si="473"/>
        <v>16.836973127832799</v>
      </c>
      <c r="AN1040" s="1189">
        <f t="shared" si="462"/>
        <v>6.25E-2</v>
      </c>
      <c r="AO1040" s="1189">
        <f t="shared" ref="AO1040:AO1045" si="478">X1040-(((Z1040-0.625-AD1040)*Y1040)/12)+2*AQ1040</f>
        <v>4.577538333333333</v>
      </c>
      <c r="AP1040" s="1189">
        <f t="shared" si="463"/>
        <v>4.8808616666666662</v>
      </c>
      <c r="AQ1040" s="1189">
        <f t="shared" si="464"/>
        <v>7.0002499999999995E-2</v>
      </c>
      <c r="AR1040" s="1193">
        <f t="shared" si="465"/>
        <v>6.7182818197167125</v>
      </c>
      <c r="AS1040" s="1194">
        <f t="shared" si="477"/>
        <v>3.0076954549291779</v>
      </c>
    </row>
    <row r="1041" spans="1:45" ht="11.1" customHeight="1">
      <c r="A1041" s="1189" t="s">
        <v>11088</v>
      </c>
      <c r="B1041" s="1189" t="s">
        <v>10936</v>
      </c>
      <c r="C1041" s="1189" t="s">
        <v>10936</v>
      </c>
      <c r="D1041" s="1189" t="s">
        <v>10936</v>
      </c>
      <c r="E1041" s="1189" t="s">
        <v>10936</v>
      </c>
      <c r="F1041" s="1189" t="s">
        <v>10936</v>
      </c>
      <c r="G1041" s="1189">
        <v>7</v>
      </c>
      <c r="H1041" s="1189">
        <v>2.75</v>
      </c>
      <c r="I1041" s="1190">
        <f t="shared" si="466"/>
        <v>110.638125</v>
      </c>
      <c r="J1041" s="1191">
        <f t="shared" si="474"/>
        <v>46223.885712470146</v>
      </c>
      <c r="K1041" s="1191">
        <f t="shared" si="475"/>
        <v>58110.027752819609</v>
      </c>
      <c r="L1041" s="1191">
        <f t="shared" si="476"/>
        <v>1404789.9897556296</v>
      </c>
      <c r="M1041" s="1190">
        <f t="shared" si="467"/>
        <v>2.6805752154445521</v>
      </c>
      <c r="N1041" s="1190">
        <f t="shared" si="468"/>
        <v>1.6906461639400929</v>
      </c>
      <c r="O1041" s="1190">
        <f t="shared" si="469"/>
        <v>0.30854929990460223</v>
      </c>
      <c r="P1041" s="1192">
        <f t="shared" si="455"/>
        <v>58110.027752819609</v>
      </c>
      <c r="Q1041" s="1192">
        <f t="shared" si="456"/>
        <v>46223.885712470146</v>
      </c>
      <c r="R1041" s="1192">
        <f t="shared" si="457"/>
        <v>76611.926419851778</v>
      </c>
      <c r="S1041" s="1192">
        <f t="shared" si="458"/>
        <v>60941.305106700274</v>
      </c>
      <c r="T1041" s="1192">
        <f t="shared" si="459"/>
        <v>1404789.9897556296</v>
      </c>
      <c r="U1041" s="1192">
        <f t="shared" si="470"/>
        <v>2423012.7955982797</v>
      </c>
      <c r="V1041" s="1189">
        <v>110000</v>
      </c>
      <c r="W1041" s="1189">
        <v>87500</v>
      </c>
      <c r="X1041" s="1193">
        <v>5.0416999999999996</v>
      </c>
      <c r="Y1041" s="1189">
        <v>2</v>
      </c>
      <c r="Z1041" s="1189">
        <v>4.5</v>
      </c>
      <c r="AA1041" s="1193">
        <v>0.216005</v>
      </c>
      <c r="AB1041" s="1193">
        <v>3.7999999999999999E-2</v>
      </c>
      <c r="AC1041" s="1193">
        <v>5.3125</v>
      </c>
      <c r="AD1041" s="1189">
        <v>0.25</v>
      </c>
      <c r="AE1041" s="1189">
        <v>30</v>
      </c>
      <c r="AF1041" s="1193" t="s">
        <v>10557</v>
      </c>
      <c r="AG1041" s="1193" t="s">
        <v>10557</v>
      </c>
      <c r="AH1041" s="1189">
        <f t="shared" si="460"/>
        <v>2.3593916666666663</v>
      </c>
      <c r="AI1041" s="1189">
        <f t="shared" si="471"/>
        <v>3.078125</v>
      </c>
      <c r="AJ1041" s="1189">
        <f t="shared" si="472"/>
        <v>12.770818088687541</v>
      </c>
      <c r="AK1041" s="1189" t="s">
        <v>10557</v>
      </c>
      <c r="AL1041" s="1189">
        <f t="shared" si="461"/>
        <v>0.16083833333333333</v>
      </c>
      <c r="AM1041" s="1189">
        <f t="shared" si="473"/>
        <v>16.836973127832799</v>
      </c>
      <c r="AN1041" s="1189">
        <f t="shared" si="462"/>
        <v>6.25E-2</v>
      </c>
      <c r="AO1041" s="1189">
        <f t="shared" si="478"/>
        <v>4.577538333333333</v>
      </c>
      <c r="AP1041" s="1189">
        <f t="shared" si="463"/>
        <v>4.8808616666666662</v>
      </c>
      <c r="AQ1041" s="1189">
        <f t="shared" si="464"/>
        <v>7.0002499999999995E-2</v>
      </c>
      <c r="AR1041" s="1193">
        <f t="shared" si="465"/>
        <v>6.6198799542843751</v>
      </c>
      <c r="AS1041" s="1194">
        <f t="shared" si="477"/>
        <v>2.9830949885710938</v>
      </c>
    </row>
    <row r="1042" spans="1:45" ht="11.1" customHeight="1">
      <c r="A1042" s="1189" t="s">
        <v>11088</v>
      </c>
      <c r="B1042" s="1189" t="s">
        <v>10936</v>
      </c>
      <c r="C1042" s="1189" t="s">
        <v>10936</v>
      </c>
      <c r="D1042" s="1189" t="s">
        <v>10936</v>
      </c>
      <c r="E1042" s="1189" t="s">
        <v>10936</v>
      </c>
      <c r="F1042" s="1189" t="s">
        <v>10936</v>
      </c>
      <c r="G1042" s="1189">
        <v>7</v>
      </c>
      <c r="H1042" s="1189">
        <v>3</v>
      </c>
      <c r="I1042" s="1190">
        <f t="shared" si="466"/>
        <v>106.8</v>
      </c>
      <c r="J1042" s="1191">
        <f t="shared" si="474"/>
        <v>41951.571739969499</v>
      </c>
      <c r="K1042" s="1191">
        <f t="shared" si="475"/>
        <v>52739.118758818804</v>
      </c>
      <c r="L1042" s="1191">
        <f t="shared" si="476"/>
        <v>1280598.9051684081</v>
      </c>
      <c r="M1042" s="1190">
        <f t="shared" si="467"/>
        <v>2.8117515272351827</v>
      </c>
      <c r="N1042" s="1190">
        <f t="shared" si="468"/>
        <v>1.6319962970160777</v>
      </c>
      <c r="O1042" s="1190">
        <f t="shared" si="469"/>
        <v>0.36719916682861747</v>
      </c>
      <c r="P1042" s="1192">
        <f t="shared" si="455"/>
        <v>52739.118758818804</v>
      </c>
      <c r="Q1042" s="1192">
        <f t="shared" si="456"/>
        <v>41951.571739969499</v>
      </c>
      <c r="R1042" s="1192">
        <f t="shared" si="457"/>
        <v>76273.98664159757</v>
      </c>
      <c r="S1042" s="1192">
        <f t="shared" si="458"/>
        <v>60672.489373998069</v>
      </c>
      <c r="T1042" s="1192">
        <f t="shared" si="459"/>
        <v>1280598.9051684081</v>
      </c>
      <c r="U1042" s="1192">
        <f t="shared" si="470"/>
        <v>2423012.7955982797</v>
      </c>
      <c r="V1042" s="1189">
        <v>110000</v>
      </c>
      <c r="W1042" s="1189">
        <v>87500</v>
      </c>
      <c r="X1042" s="1193">
        <v>5.0416999999999996</v>
      </c>
      <c r="Y1042" s="1189">
        <v>2</v>
      </c>
      <c r="Z1042" s="1189">
        <v>4.5</v>
      </c>
      <c r="AA1042" s="1193">
        <v>0.216005</v>
      </c>
      <c r="AB1042" s="1193">
        <v>3.7999999999999999E-2</v>
      </c>
      <c r="AC1042" s="1193">
        <v>5.3125</v>
      </c>
      <c r="AD1042" s="1189">
        <v>0.25</v>
      </c>
      <c r="AE1042" s="1189">
        <v>30</v>
      </c>
      <c r="AF1042" s="1193" t="s">
        <v>10557</v>
      </c>
      <c r="AG1042" s="1193" t="s">
        <v>10557</v>
      </c>
      <c r="AH1042" s="1189">
        <f t="shared" si="460"/>
        <v>2.3593916666666663</v>
      </c>
      <c r="AI1042" s="1189">
        <f t="shared" si="471"/>
        <v>3.078125</v>
      </c>
      <c r="AJ1042" s="1189">
        <f t="shared" si="472"/>
        <v>11.641808228803709</v>
      </c>
      <c r="AK1042" s="1189" t="s">
        <v>10557</v>
      </c>
      <c r="AL1042" s="1189">
        <f t="shared" si="461"/>
        <v>0.16083833333333333</v>
      </c>
      <c r="AM1042" s="1189">
        <f t="shared" si="473"/>
        <v>16.836973127832799</v>
      </c>
      <c r="AN1042" s="1189">
        <f t="shared" si="462"/>
        <v>6.25E-2</v>
      </c>
      <c r="AO1042" s="1189">
        <f t="shared" si="478"/>
        <v>4.577538333333333</v>
      </c>
      <c r="AP1042" s="1189">
        <f t="shared" si="463"/>
        <v>4.8808616666666662</v>
      </c>
      <c r="AQ1042" s="1189">
        <f t="shared" si="464"/>
        <v>7.0002499999999995E-2</v>
      </c>
      <c r="AR1042" s="1193">
        <f t="shared" si="465"/>
        <v>6.510400188094132</v>
      </c>
      <c r="AS1042" s="1194">
        <f t="shared" si="477"/>
        <v>2.9557250470235328</v>
      </c>
    </row>
    <row r="1043" spans="1:45" ht="11.1" customHeight="1">
      <c r="A1043" s="1189" t="s">
        <v>11088</v>
      </c>
      <c r="B1043" s="1189" t="s">
        <v>10936</v>
      </c>
      <c r="C1043" s="1189" t="s">
        <v>10936</v>
      </c>
      <c r="D1043" s="1189" t="s">
        <v>10936</v>
      </c>
      <c r="E1043" s="1189" t="s">
        <v>10936</v>
      </c>
      <c r="F1043" s="1189" t="s">
        <v>10936</v>
      </c>
      <c r="G1043" s="1189">
        <v>7</v>
      </c>
      <c r="H1043" s="1189">
        <v>3.25</v>
      </c>
      <c r="I1043" s="1190">
        <f t="shared" si="466"/>
        <v>102.628125</v>
      </c>
      <c r="J1043" s="1191">
        <f t="shared" si="474"/>
        <v>37345.410887042155</v>
      </c>
      <c r="K1043" s="1191">
        <f t="shared" si="475"/>
        <v>46948.516543710146</v>
      </c>
      <c r="L1043" s="1191">
        <f t="shared" si="476"/>
        <v>1145608.5958344715</v>
      </c>
      <c r="M1043" s="1190">
        <f t="shared" si="467"/>
        <v>3.0002442864253198</v>
      </c>
      <c r="N1043" s="1190">
        <f t="shared" si="468"/>
        <v>1.5682464416638873</v>
      </c>
      <c r="O1043" s="1190">
        <f t="shared" si="469"/>
        <v>0.43094902218080805</v>
      </c>
      <c r="P1043" s="1192">
        <f t="shared" si="455"/>
        <v>46948.516543710146</v>
      </c>
      <c r="Q1043" s="1192">
        <f t="shared" si="456"/>
        <v>37345.410887042155</v>
      </c>
      <c r="R1043" s="1192">
        <f t="shared" si="457"/>
        <v>75900.094128440338</v>
      </c>
      <c r="S1043" s="1192">
        <f t="shared" si="458"/>
        <v>60375.074874895719</v>
      </c>
      <c r="T1043" s="1192">
        <f t="shared" si="459"/>
        <v>1145608.5958344715</v>
      </c>
      <c r="U1043" s="1192">
        <f t="shared" si="470"/>
        <v>2423012.7955982797</v>
      </c>
      <c r="V1043" s="1189">
        <v>110000</v>
      </c>
      <c r="W1043" s="1189">
        <v>87500</v>
      </c>
      <c r="X1043" s="1193">
        <v>5.0416999999999996</v>
      </c>
      <c r="Y1043" s="1189">
        <v>2</v>
      </c>
      <c r="Z1043" s="1189">
        <v>4.5</v>
      </c>
      <c r="AA1043" s="1193">
        <v>0.216005</v>
      </c>
      <c r="AB1043" s="1193">
        <v>3.7999999999999999E-2</v>
      </c>
      <c r="AC1043" s="1193">
        <v>5.3125</v>
      </c>
      <c r="AD1043" s="1189">
        <v>0.25</v>
      </c>
      <c r="AE1043" s="1189">
        <v>30</v>
      </c>
      <c r="AF1043" s="1193" t="s">
        <v>10557</v>
      </c>
      <c r="AG1043" s="1193" t="s">
        <v>10557</v>
      </c>
      <c r="AH1043" s="1189">
        <f t="shared" si="460"/>
        <v>2.3593916666666663</v>
      </c>
      <c r="AI1043" s="1189">
        <f t="shared" si="471"/>
        <v>3.078125</v>
      </c>
      <c r="AJ1043" s="1189">
        <f t="shared" si="472"/>
        <v>10.414623598495195</v>
      </c>
      <c r="AK1043" s="1189" t="s">
        <v>10557</v>
      </c>
      <c r="AL1043" s="1189">
        <f t="shared" si="461"/>
        <v>0.16083833333333333</v>
      </c>
      <c r="AM1043" s="1189">
        <f t="shared" si="473"/>
        <v>16.836973127832799</v>
      </c>
      <c r="AN1043" s="1189">
        <f t="shared" si="462"/>
        <v>6.25E-2</v>
      </c>
      <c r="AO1043" s="1189">
        <f t="shared" si="478"/>
        <v>4.577538333333333</v>
      </c>
      <c r="AP1043" s="1189">
        <f t="shared" si="463"/>
        <v>4.8808616666666662</v>
      </c>
      <c r="AQ1043" s="1189">
        <f t="shared" si="464"/>
        <v>7.0002499999999995E-2</v>
      </c>
      <c r="AR1043" s="1193">
        <f t="shared" si="465"/>
        <v>6.3892730892595369</v>
      </c>
      <c r="AS1043" s="1194">
        <f t="shared" si="477"/>
        <v>2.925443272314884</v>
      </c>
    </row>
    <row r="1044" spans="1:45" ht="11.1" customHeight="1">
      <c r="A1044" s="1189" t="s">
        <v>11088</v>
      </c>
      <c r="B1044" s="1189" t="s">
        <v>10936</v>
      </c>
      <c r="C1044" s="1189" t="s">
        <v>10936</v>
      </c>
      <c r="D1044" s="1189" t="s">
        <v>10936</v>
      </c>
      <c r="E1044" s="1189" t="s">
        <v>10936</v>
      </c>
      <c r="F1044" s="1189" t="s">
        <v>10936</v>
      </c>
      <c r="G1044" s="1189">
        <v>7.25</v>
      </c>
      <c r="H1044" s="1189">
        <v>2.5</v>
      </c>
      <c r="I1044" s="1190">
        <f t="shared" si="466"/>
        <v>123.654375</v>
      </c>
      <c r="J1044" s="1191">
        <f t="shared" si="474"/>
        <v>50153.043502863984</v>
      </c>
      <c r="K1044" s="1191">
        <f t="shared" si="475"/>
        <v>63049.540403600433</v>
      </c>
      <c r="L1044" s="1191">
        <f t="shared" si="476"/>
        <v>1518181.849596136</v>
      </c>
      <c r="M1044" s="1190">
        <f t="shared" si="467"/>
        <v>2.9602819204948494</v>
      </c>
      <c r="N1044" s="1190">
        <f t="shared" si="468"/>
        <v>1.8895457126389277</v>
      </c>
      <c r="O1044" s="1190">
        <f t="shared" si="469"/>
        <v>0.25499942140876219</v>
      </c>
      <c r="P1044" s="1192">
        <f>(V1044*AJ1044/12)*((AD1044/2/PI())+((AH1044*0.08)/COS(AE1044*PI()/180))+(AS1044*0.08))</f>
        <v>63049.540403600433</v>
      </c>
      <c r="Q1044" s="1192">
        <f>(W1044*AJ1044/12)*((AD1044/2/PI())+((AH1044*0.08)/COS(AE1044*PI()/180))+(AS1044*0.08))</f>
        <v>50153.043502863984</v>
      </c>
      <c r="R1044" s="1192">
        <f>V1044*AM1044*((AD1044/PI())/2+AH1044*0.08/COS(AE1044*PI()/180)+AS1044*0.08)/12</f>
        <v>89697.575712249716</v>
      </c>
      <c r="S1044" s="1192">
        <f>W1044*AM1044*((AD1044/PI())/2+AH1044*0.08/COS(AE1044*PI()/180)+AS1044*0.08)/12</f>
        <v>71350.344316562274</v>
      </c>
      <c r="T1044" s="1192">
        <f>V1044*AJ1044</f>
        <v>1518181.849596136</v>
      </c>
      <c r="U1044" s="1192">
        <f t="shared" si="470"/>
        <v>2730790.7008796548</v>
      </c>
      <c r="V1044" s="1189">
        <v>110000</v>
      </c>
      <c r="W1044" s="1189">
        <v>87500</v>
      </c>
      <c r="X1044" s="1193">
        <v>5.0416999999999996</v>
      </c>
      <c r="Y1044" s="1189">
        <v>2</v>
      </c>
      <c r="Z1044" s="1189">
        <v>4.5</v>
      </c>
      <c r="AA1044" s="1193">
        <v>0.216005</v>
      </c>
      <c r="AB1044" s="1193">
        <v>3.7999999999999999E-2</v>
      </c>
      <c r="AC1044" s="1193">
        <v>5.3125</v>
      </c>
      <c r="AD1044" s="1189">
        <v>0.25</v>
      </c>
      <c r="AE1044" s="1189">
        <v>30</v>
      </c>
      <c r="AF1044" s="1193" t="s">
        <v>10557</v>
      </c>
      <c r="AG1044" s="1193" t="s">
        <v>10557</v>
      </c>
      <c r="AH1044" s="1189">
        <f>(X1044+(X1044-(Z1044-0.625)*Y1044/12))/4</f>
        <v>2.3593916666666663</v>
      </c>
      <c r="AI1044" s="1189">
        <f t="shared" si="471"/>
        <v>3.140625</v>
      </c>
      <c r="AJ1044" s="1189">
        <f t="shared" si="472"/>
        <v>13.801653178146692</v>
      </c>
      <c r="AK1044" s="1189" t="s">
        <v>10557</v>
      </c>
      <c r="AL1044" s="1189">
        <f>2*((AA1044/2)-AB1044)+Y1044/8/12</f>
        <v>0.16083833333333333</v>
      </c>
      <c r="AM1044" s="1189">
        <f t="shared" si="473"/>
        <v>19.634954084936208</v>
      </c>
      <c r="AN1044" s="1189">
        <f>Y1044*3/8/12</f>
        <v>6.25E-2</v>
      </c>
      <c r="AO1044" s="1189">
        <f t="shared" si="478"/>
        <v>4.577538333333333</v>
      </c>
      <c r="AP1044" s="1189">
        <f>X1044-2*AQ1044-Y1044/8/12</f>
        <v>4.8808616666666662</v>
      </c>
      <c r="AQ1044" s="1189">
        <f>AA1044/2-AB1044</f>
        <v>7.0002499999999995E-2</v>
      </c>
      <c r="AR1044" s="1193">
        <f>SQRT(4/PI()*AJ1044+(AC1044-AN1044)^2)</f>
        <v>6.7182818197167125</v>
      </c>
      <c r="AS1044" s="1194">
        <f t="shared" si="477"/>
        <v>3.0076954549291779</v>
      </c>
    </row>
    <row r="1045" spans="1:45" ht="11.1" customHeight="1">
      <c r="A1045" s="1189" t="s">
        <v>11088</v>
      </c>
      <c r="B1045" s="1189" t="s">
        <v>10936</v>
      </c>
      <c r="C1045" s="1189" t="s">
        <v>10936</v>
      </c>
      <c r="D1045" s="1189" t="s">
        <v>10936</v>
      </c>
      <c r="E1045" s="1189" t="s">
        <v>10936</v>
      </c>
      <c r="F1045" s="1189" t="s">
        <v>10936</v>
      </c>
      <c r="G1045" s="1189">
        <v>7.25</v>
      </c>
      <c r="H1045" s="1189">
        <v>2.75</v>
      </c>
      <c r="I1045" s="1190">
        <f t="shared" si="466"/>
        <v>120.14999999999999</v>
      </c>
      <c r="J1045" s="1191">
        <f t="shared" si="474"/>
        <v>46223.885712470146</v>
      </c>
      <c r="K1045" s="1191">
        <f t="shared" si="475"/>
        <v>58110.027752819609</v>
      </c>
      <c r="L1045" s="1191">
        <f t="shared" si="476"/>
        <v>1404789.9897556296</v>
      </c>
      <c r="M1045" s="1190">
        <f t="shared" si="467"/>
        <v>3.0654416371988198</v>
      </c>
      <c r="N1045" s="1190">
        <f t="shared" si="468"/>
        <v>1.8359958341430875</v>
      </c>
      <c r="O1045" s="1190">
        <f t="shared" si="469"/>
        <v>0.30854929990460223</v>
      </c>
      <c r="P1045" s="1192">
        <f>(V1045*AJ1045/12)*((AD1045/2/PI())+((AH1045*0.08)/COS(AE1045*PI()/180))+(AS1045*0.08))</f>
        <v>58110.027752819609</v>
      </c>
      <c r="Q1045" s="1192">
        <f>(W1045*AJ1045/12)*((AD1045/2/PI())+((AH1045*0.08)/COS(AE1045*PI()/180))+(AS1045*0.08))</f>
        <v>46223.885712470146</v>
      </c>
      <c r="R1045" s="1192">
        <f>V1045*AM1045*((AD1045/PI())/2+AH1045*0.08/COS(AE1045*PI()/180)+AS1045*0.08)/12</f>
        <v>89343.354425483107</v>
      </c>
      <c r="S1045" s="1192">
        <f>W1045*AM1045*((AD1045/PI())/2+AH1045*0.08/COS(AE1045*PI()/180)+AS1045*0.08)/12</f>
        <v>71068.577383907032</v>
      </c>
      <c r="T1045" s="1192">
        <f>V1045*AJ1045</f>
        <v>1404789.9897556296</v>
      </c>
      <c r="U1045" s="1192">
        <f t="shared" si="470"/>
        <v>2730790.7008796548</v>
      </c>
      <c r="V1045" s="1189">
        <v>110000</v>
      </c>
      <c r="W1045" s="1189">
        <v>87500</v>
      </c>
      <c r="X1045" s="1193">
        <v>5.0416999999999996</v>
      </c>
      <c r="Y1045" s="1189">
        <v>2</v>
      </c>
      <c r="Z1045" s="1189">
        <v>4.5</v>
      </c>
      <c r="AA1045" s="1193">
        <v>0.216005</v>
      </c>
      <c r="AB1045" s="1193">
        <v>3.7999999999999999E-2</v>
      </c>
      <c r="AC1045" s="1193">
        <v>5.3125</v>
      </c>
      <c r="AD1045" s="1189">
        <v>0.25</v>
      </c>
      <c r="AE1045" s="1189">
        <v>30</v>
      </c>
      <c r="AF1045" s="1193" t="s">
        <v>10557</v>
      </c>
      <c r="AG1045" s="1193" t="s">
        <v>10557</v>
      </c>
      <c r="AH1045" s="1189">
        <f>(X1045+(X1045-(Z1045-0.625)*Y1045/12))/4</f>
        <v>2.3593916666666663</v>
      </c>
      <c r="AI1045" s="1189">
        <f t="shared" si="471"/>
        <v>3.140625</v>
      </c>
      <c r="AJ1045" s="1189">
        <f t="shared" si="472"/>
        <v>12.770818088687541</v>
      </c>
      <c r="AK1045" s="1189" t="s">
        <v>10557</v>
      </c>
      <c r="AL1045" s="1189">
        <f>2*((AA1045/2)-AB1045)+Y1045/8/12</f>
        <v>0.16083833333333333</v>
      </c>
      <c r="AM1045" s="1189">
        <f t="shared" si="473"/>
        <v>19.634954084936208</v>
      </c>
      <c r="AN1045" s="1189">
        <f>Y1045*3/8/12</f>
        <v>6.25E-2</v>
      </c>
      <c r="AO1045" s="1189">
        <f t="shared" si="478"/>
        <v>4.577538333333333</v>
      </c>
      <c r="AP1045" s="1189">
        <f>X1045-2*AQ1045-Y1045/8/12</f>
        <v>4.8808616666666662</v>
      </c>
      <c r="AQ1045" s="1189">
        <f>AA1045/2-AB1045</f>
        <v>7.0002499999999995E-2</v>
      </c>
      <c r="AR1045" s="1193">
        <f>SQRT(4/PI()*AJ1045+(AC1045-AN1045)^2)</f>
        <v>6.6198799542843751</v>
      </c>
      <c r="AS1045" s="1194">
        <f t="shared" si="477"/>
        <v>2.9830949885710938</v>
      </c>
    </row>
    <row r="1047" spans="1:45" ht="30.6" customHeight="1">
      <c r="G1047" s="1210" t="s">
        <v>11089</v>
      </c>
      <c r="H1047" s="1211"/>
      <c r="I1047" s="1211"/>
      <c r="J1047" s="1211"/>
      <c r="K1047" s="1211"/>
      <c r="L1047" s="1211"/>
      <c r="M1047" s="1211"/>
      <c r="N1047" s="1211"/>
      <c r="O1047" s="1211"/>
    </row>
  </sheetData>
  <mergeCells count="1">
    <mergeCell ref="G1047:O1047"/>
  </mergeCells>
  <hyperlinks>
    <hyperlink ref="A1" location="Index" display="Back to Index" xr:uid="{00000000-0004-0000-2C00-000000000000}"/>
  </hyperlinks>
  <pageMargins left="0.69" right="0.25" top="0.25" bottom="0.25" header="0" footer="0"/>
  <pageSetup paperSize="261" scale="110" orientation="portrait" horizontalDpi="4294967295" verticalDpi="300" r:id="rId1"/>
  <headerFooter alignWithMargins="0"/>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versions xmlns="http://schemas.microsoft.com/SolverFoundationForExcel/Version">
  <addinversion>3.1</addinversion>
</versions>
</file>

<file path=customXml/item2.xml>�� 
</file>

<file path=customXml/item3.xml>�� 
</file>

<file path=customXml/itemProps1.xml><?xml version="1.0" encoding="utf-8"?>
<ds:datastoreItem xmlns:ds="http://schemas.openxmlformats.org/officeDocument/2006/customXml" ds:itemID="{BA82A555-0B61-46F2-8AD8-C64DA3B32509}">
  <ds:schemaRefs>
    <ds:schemaRef ds:uri="http://schemas.microsoft.com/SolverFoundationForExcel/Version"/>
  </ds:schemaRefs>
</ds:datastoreItem>
</file>

<file path=customXml/itemProps2.xml><?xml version="1.0" encoding="utf-8"?>
<ds:datastoreItem xmlns:ds="http://schemas.openxmlformats.org/officeDocument/2006/customXml" ds:itemID="{A78E2300-C236-4A9D-8967-90334D5F0C0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1B1E2D34-E3DC-4220-AF86-650C88FF8343}">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86</vt:i4>
      </vt:variant>
    </vt:vector>
  </HeadingPairs>
  <TitlesOfParts>
    <vt:vector size="131" baseType="lpstr">
      <vt:lpstr>Index</vt:lpstr>
      <vt:lpstr>WellboreCleaningNeeds</vt:lpstr>
      <vt:lpstr>Tenderheader ref</vt:lpstr>
      <vt:lpstr>RockPropertiesGuide</vt:lpstr>
      <vt:lpstr>Offset Schematics</vt:lpstr>
      <vt:lpstr>Offset data</vt:lpstr>
      <vt:lpstr>Wellplanning Data Sheet</vt:lpstr>
      <vt:lpstr>Location</vt:lpstr>
      <vt:lpstr>Location data example</vt:lpstr>
      <vt:lpstr>Interval Location Spec</vt:lpstr>
      <vt:lpstr>IntervalDataWithBitPos</vt:lpstr>
      <vt:lpstr>Depth Annotations</vt:lpstr>
      <vt:lpstr>Well Timeline</vt:lpstr>
      <vt:lpstr>Interval And Surface Pipe</vt:lpstr>
      <vt:lpstr>Rig</vt:lpstr>
      <vt:lpstr>IntervalData (2)</vt:lpstr>
      <vt:lpstr>BHA Shape Spec</vt:lpstr>
      <vt:lpstr>BHA Shape</vt:lpstr>
      <vt:lpstr>Rig specStruct Example</vt:lpstr>
      <vt:lpstr>Rig Logix data</vt:lpstr>
      <vt:lpstr>Survey Listing</vt:lpstr>
      <vt:lpstr>Survey Report</vt:lpstr>
      <vt:lpstr>Hyd Charts</vt:lpstr>
      <vt:lpstr>MC2 Reqs</vt:lpstr>
      <vt:lpstr>MC2 Planning Matrix</vt:lpstr>
      <vt:lpstr>Additonal ReqsBUG mc2</vt:lpstr>
      <vt:lpstr>Field Planning PC oilplan</vt:lpstr>
      <vt:lpstr>Rept section Placeholder</vt:lpstr>
      <vt:lpstr>Rept sections 2</vt:lpstr>
      <vt:lpstr>Supporting Mind Maps</vt:lpstr>
      <vt:lpstr>units-dims</vt:lpstr>
      <vt:lpstr>Supported Chart Types Worksheet</vt:lpstr>
      <vt:lpstr>Parameter sheet</vt:lpstr>
      <vt:lpstr>Parameter table Attributes</vt:lpstr>
      <vt:lpstr>ALL Tool Sizes</vt:lpstr>
      <vt:lpstr>Usertools</vt:lpstr>
      <vt:lpstr>Drilling KPI_RT Chart</vt:lpstr>
      <vt:lpstr>Drilling KPI Spec</vt:lpstr>
      <vt:lpstr>Interval Chart Spec</vt:lpstr>
      <vt:lpstr>TE Calculator</vt:lpstr>
      <vt:lpstr>DDCalcs</vt:lpstr>
      <vt:lpstr>Regression Eqs</vt:lpstr>
      <vt:lpstr>Size-Translate-Rotate</vt:lpstr>
      <vt:lpstr>Tubulars_NonSpecial</vt:lpstr>
      <vt:lpstr>CollarConnectionProperties</vt:lpstr>
      <vt:lpstr>'MC2 Reqs'!_Toc230870369</vt:lpstr>
      <vt:lpstr>'MC2 Reqs'!_Toc230870371</vt:lpstr>
      <vt:lpstr>'MC2 Reqs'!_Toc416272716</vt:lpstr>
      <vt:lpstr>'MC2 Reqs'!_Toc416272717</vt:lpstr>
      <vt:lpstr>'MC2 Reqs'!_Toc416272719</vt:lpstr>
      <vt:lpstr>'MC2 Reqs'!_Toc416272726</vt:lpstr>
      <vt:lpstr>'MC2 Reqs'!_Toc416272727</vt:lpstr>
      <vt:lpstr>'MC2 Reqs'!_Toc416272728</vt:lpstr>
      <vt:lpstr>'MC2 Reqs'!_Toc416272732</vt:lpstr>
      <vt:lpstr>'MC2 Reqs'!_Toc416272733</vt:lpstr>
      <vt:lpstr>'MC2 Reqs'!_Toc416272735</vt:lpstr>
      <vt:lpstr>'MC2 Reqs'!_Toc416272737</vt:lpstr>
      <vt:lpstr>'MC2 Reqs'!_Toc416272740</vt:lpstr>
      <vt:lpstr>'MC2 Reqs'!_Toc416272742</vt:lpstr>
      <vt:lpstr>'MC2 Reqs'!_Toc416272745</vt:lpstr>
      <vt:lpstr>'MC2 Reqs'!_Toc416272746</vt:lpstr>
      <vt:lpstr>'MC2 Reqs'!_Toc416272748</vt:lpstr>
      <vt:lpstr>'MC2 Reqs'!_Toc416272749</vt:lpstr>
      <vt:lpstr>'MC2 Reqs'!_Toc416272750</vt:lpstr>
      <vt:lpstr>'MC2 Reqs'!_Toc416272751</vt:lpstr>
      <vt:lpstr>'MC2 Reqs'!_Toc416272752</vt:lpstr>
      <vt:lpstr>'MC2 Reqs'!_Toc416272754</vt:lpstr>
      <vt:lpstr>'MC2 Reqs'!_Toc416272758</vt:lpstr>
      <vt:lpstr>'MC2 Reqs'!_Toc416272760</vt:lpstr>
      <vt:lpstr>'MC2 Reqs'!_Toc416272761</vt:lpstr>
      <vt:lpstr>'MC2 Reqs'!_Toc416272762</vt:lpstr>
      <vt:lpstr>'MC2 Reqs'!_Toc416272763</vt:lpstr>
      <vt:lpstr>daN</vt:lpstr>
      <vt:lpstr>Index</vt:lpstr>
      <vt:lpstr>kgm</vt:lpstr>
      <vt:lpstr>lit</vt:lpstr>
      <vt:lpstr>lpm</vt:lpstr>
      <vt:lpstr>m</vt:lpstr>
      <vt:lpstr>MD</vt:lpstr>
      <vt:lpstr>mm</vt:lpstr>
      <vt:lpstr>Nm</vt:lpstr>
      <vt:lpstr>CollarConnectionProperties!Print_Area</vt:lpstr>
      <vt:lpstr>'Parameter sheet'!Print_Area</vt:lpstr>
      <vt:lpstr>'Rig specStruct Example'!Print_Area</vt:lpstr>
      <vt:lpstr>CollarConnectionProperties!Print_Titles</vt:lpstr>
      <vt:lpstr>'Parameter sheet'!Print_Titles</vt:lpstr>
      <vt:lpstr>'Survey Report'!Print_Titles</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Start25</vt:lpstr>
      <vt:lpstr>Start26</vt:lpstr>
      <vt:lpstr>Start27</vt:lpstr>
      <vt:lpstr>Start28</vt:lpstr>
      <vt:lpstr>Start29</vt:lpstr>
      <vt:lpstr>Start3</vt:lpstr>
      <vt:lpstr>Start30</vt:lpstr>
      <vt:lpstr>Start31</vt:lpstr>
      <vt:lpstr>Start32</vt:lpstr>
      <vt:lpstr>Start33</vt:lpstr>
      <vt:lpstr>Start34</vt:lpstr>
      <vt:lpstr>Start35</vt:lpstr>
      <vt:lpstr>Start36</vt:lpstr>
      <vt:lpstr>Start37</vt:lpstr>
      <vt:lpstr>Start38</vt:lpstr>
      <vt:lpstr>Start39</vt:lpstr>
      <vt:lpstr>Start4</vt:lpstr>
      <vt:lpstr>Start40</vt:lpstr>
      <vt:lpstr>Start41</vt:lpstr>
      <vt:lpstr>Start42</vt:lpstr>
      <vt:lpstr>Start43</vt:lpstr>
      <vt:lpstr>Start44</vt:lpstr>
      <vt:lpstr>Start45</vt:lpstr>
      <vt:lpstr>Start5</vt:lpstr>
      <vt:lpstr>Start6</vt:lpstr>
      <vt:lpstr>Start7</vt:lpstr>
      <vt:lpstr>Start8</vt:lpstr>
      <vt:lpstr>Start9</vt:lpstr>
    </vt:vector>
  </TitlesOfParts>
  <Manager>Birsey aka Legend</Manager>
  <Company>Highlander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Drilling SOftware</dc:subject>
  <dc:creator>Scott Birse</dc:creator>
  <cp:keywords>Data and Idea</cp:keywords>
  <cp:lastModifiedBy>Scott Birse</cp:lastModifiedBy>
  <dcterms:created xsi:type="dcterms:W3CDTF">2012-10-17T13:40:13Z</dcterms:created>
  <dcterms:modified xsi:type="dcterms:W3CDTF">2026-09-01T01:36:45Z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ormulaDeskUniqueName">
    <vt:lpwstr>7bd89034-45aa-4168-8f9a-4128cd58af34</vt:lpwstr>
  </property>
</Properties>
</file>